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P:\J\JWA\AQIP\MOU\Progress Report\June 2021\Sent to Client\2021-06-16 - GSE Tables to JWA for AQMD with fleet avg\"/>
    </mc:Choice>
  </mc:AlternateContent>
  <xr:revisionPtr revIDLastSave="0" documentId="13_ncr:1_{794B7DCF-4002-452F-AA15-A74FEED65D5B}" xr6:coauthVersionLast="45" xr6:coauthVersionMax="45" xr10:uidLastSave="{00000000-0000-0000-0000-000000000000}"/>
  <bookViews>
    <workbookView xWindow="-108" yWindow="-108" windowWidth="30936" windowHeight="16572" tabRatio="676" activeTab="2" xr2:uid="{E814E839-4ED9-40D7-85DA-28F539FB9B5C}"/>
  </bookViews>
  <sheets>
    <sheet name="1. MOU Summary" sheetId="50" r:id="rId1"/>
    <sheet name="Calculations -&gt;" sheetId="48" r:id="rId2"/>
    <sheet name="2.Emissions" sheetId="64" r:id="rId3"/>
    <sheet name="Aggregated Equipment Inventory" sheetId="49" r:id="rId4"/>
    <sheet name="Supporting Tabs -&gt;" sheetId="56" r:id="rId5"/>
    <sheet name="A-1.Equipment Type Mapping" sheetId="59" r:id="rId6"/>
    <sheet name="HP Bin Lookup" sheetId="62" r:id="rId7"/>
    <sheet name="OFFROAD2017_CY2020" sheetId="55" r:id="rId8"/>
  </sheets>
  <definedNames>
    <definedName name="_xlnm._FilterDatabase" localSheetId="2" hidden="1">'2.Emissions'!$B$1:$U$1048547</definedName>
    <definedName name="_xlnm._FilterDatabase" localSheetId="5" hidden="1">'A-1.Equipment Type Mapping'!$A$1:$E$15</definedName>
    <definedName name="_xlnm._FilterDatabase" localSheetId="3" hidden="1">'Aggregated Equipment Inventory'!$A$1:$AB$195</definedName>
    <definedName name="_xlnm._FilterDatabase" localSheetId="7" hidden="1">OFFROAD2017_CY2020!$A$9:$W$12334</definedName>
    <definedName name="_xlnm.Print_Area" localSheetId="0">'1. MOU Summary'!$A$1:$N$211</definedName>
    <definedName name="_xlnm.Print_Area" localSheetId="2">'2.Emissions'!$A$1:$S$222</definedName>
    <definedName name="_xlnm.Print_Area" localSheetId="5">'A-1.Equipment Type Mapping'!$A$1:$E$18</definedName>
    <definedName name="_xlnm.Print_Area" localSheetId="3">'Aggregated Equipment Inventory'!$A$1:$AB$203</definedName>
    <definedName name="_xlnm.Print_Titles" localSheetId="0">'1. MOU Summary'!$1:$4</definedName>
    <definedName name="_xlnm.Print_Titles" localSheetId="2">'2.Emissions'!$A:$A,'2.Emissions'!$1:$1</definedName>
    <definedName name="_xlnm.Print_Titles" localSheetId="3">'Aggregated Equipment Inventory'!$A:$A,'Aggregated Equipment Inventory'!$1:$1</definedName>
  </definedNames>
  <calcPr calcId="191029" iterate="1" iterateDelta="1.0000000000000001E-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6" i="49" l="1"/>
  <c r="Q7" i="49"/>
  <c r="Q8" i="49"/>
  <c r="Q9" i="49"/>
  <c r="Q10" i="49"/>
  <c r="Q11" i="49"/>
  <c r="Q12" i="49"/>
  <c r="Q13" i="49"/>
  <c r="Q14" i="49"/>
  <c r="Q15" i="49"/>
  <c r="Q16" i="49"/>
  <c r="Q17" i="49"/>
  <c r="Q18" i="49"/>
  <c r="Q19" i="49"/>
  <c r="Q20" i="49"/>
  <c r="Q23" i="49"/>
  <c r="Q24" i="49"/>
  <c r="Q25" i="49"/>
  <c r="Q26" i="49"/>
  <c r="Q27" i="49"/>
  <c r="Q28" i="49"/>
  <c r="Q29" i="49"/>
  <c r="Q30" i="49"/>
  <c r="Q31" i="49"/>
  <c r="Q32" i="49"/>
  <c r="Q34" i="49"/>
  <c r="Q35" i="49"/>
  <c r="Q36" i="49"/>
  <c r="Q40" i="49"/>
  <c r="Q41" i="49"/>
  <c r="Q42" i="49"/>
  <c r="Q48" i="49"/>
  <c r="Q52" i="49"/>
  <c r="Q54" i="49"/>
  <c r="Q55" i="49"/>
  <c r="Q56" i="49"/>
  <c r="Q57" i="49"/>
  <c r="Q58" i="49"/>
  <c r="Q59" i="49"/>
  <c r="Q60" i="49"/>
  <c r="Q61" i="49"/>
  <c r="Q62" i="49"/>
  <c r="Q63" i="49"/>
  <c r="Q64" i="49"/>
  <c r="Q65" i="49"/>
  <c r="Q66" i="49"/>
  <c r="Q67" i="49"/>
  <c r="Q68" i="49"/>
  <c r="Q69" i="49"/>
  <c r="Q70" i="49"/>
  <c r="Q71" i="49"/>
  <c r="Q72" i="49"/>
  <c r="Q83" i="49"/>
  <c r="Q85" i="49"/>
  <c r="Q107" i="49"/>
  <c r="Q108" i="49"/>
  <c r="Q109" i="49"/>
  <c r="Q110" i="49"/>
  <c r="Q111" i="49"/>
  <c r="Q112" i="49"/>
  <c r="Q113" i="49"/>
  <c r="Q114" i="49"/>
  <c r="Q115" i="49"/>
  <c r="Q116" i="49"/>
  <c r="Q117" i="49"/>
  <c r="Q118" i="49"/>
  <c r="Q119" i="49"/>
  <c r="Q120" i="49"/>
  <c r="Q121" i="49"/>
  <c r="Q122" i="49"/>
  <c r="Q123" i="49"/>
  <c r="Q124" i="49"/>
  <c r="Q125" i="49"/>
  <c r="Q145" i="49"/>
  <c r="Q146" i="49"/>
  <c r="Q147" i="49"/>
  <c r="Q148" i="49"/>
  <c r="Q149" i="49"/>
  <c r="Q156" i="49"/>
  <c r="Q157" i="49"/>
  <c r="Q158" i="49"/>
  <c r="Q159" i="49"/>
  <c r="Q177" i="49"/>
  <c r="Q178" i="49"/>
  <c r="Q179" i="49"/>
  <c r="Q180" i="49"/>
  <c r="Q181" i="49"/>
  <c r="Q182" i="49"/>
  <c r="Q183" i="49"/>
  <c r="Q184" i="49"/>
  <c r="Q185" i="49"/>
  <c r="Q186" i="49"/>
  <c r="Q187" i="49"/>
  <c r="Q188" i="49"/>
  <c r="Q198" i="49"/>
  <c r="Q200" i="49"/>
  <c r="Q201" i="49"/>
  <c r="Q202" i="49"/>
  <c r="Q5" i="49"/>
  <c r="T199" i="49"/>
  <c r="T196" i="49"/>
  <c r="K199" i="49" l="1" a="1"/>
  <c r="K199" i="49" s="1"/>
  <c r="C202" i="49"/>
  <c r="C201" i="49"/>
  <c r="C200" i="49"/>
  <c r="C199" i="49"/>
  <c r="D199" i="49" s="1"/>
  <c r="C198" i="49"/>
  <c r="D198" i="49"/>
  <c r="D200" i="49"/>
  <c r="D201" i="49"/>
  <c r="D202" i="49"/>
  <c r="D196" i="49"/>
  <c r="D197" i="49"/>
  <c r="Q197" i="49" s="1"/>
  <c r="O196" i="49"/>
  <c r="O197" i="49"/>
  <c r="O198" i="49"/>
  <c r="O200" i="49"/>
  <c r="O201" i="49"/>
  <c r="O202" i="49"/>
  <c r="Q199" i="49" l="1"/>
  <c r="O199" i="49"/>
  <c r="G195" i="64" l="1"/>
  <c r="G196" i="64"/>
  <c r="G197" i="64"/>
  <c r="G198" i="64"/>
  <c r="G199" i="64"/>
  <c r="G200" i="64"/>
  <c r="G201" i="64"/>
  <c r="C4" i="64"/>
  <c r="C5" i="64"/>
  <c r="C6" i="64"/>
  <c r="C7" i="64"/>
  <c r="C8" i="64"/>
  <c r="C9" i="64"/>
  <c r="C10" i="64"/>
  <c r="C11" i="64"/>
  <c r="C12" i="64"/>
  <c r="C13" i="64"/>
  <c r="C14" i="64"/>
  <c r="C15" i="64"/>
  <c r="C16" i="64"/>
  <c r="C17" i="64"/>
  <c r="C18" i="64"/>
  <c r="C19" i="64"/>
  <c r="C20" i="64"/>
  <c r="C21" i="64"/>
  <c r="C22" i="64"/>
  <c r="C23" i="64"/>
  <c r="C24" i="64"/>
  <c r="C25" i="64"/>
  <c r="C26" i="64"/>
  <c r="C27" i="64"/>
  <c r="C28" i="64"/>
  <c r="C29" i="64"/>
  <c r="C30" i="64"/>
  <c r="C31" i="64"/>
  <c r="C32" i="64"/>
  <c r="C33" i="64"/>
  <c r="C34" i="64"/>
  <c r="C35" i="64"/>
  <c r="C36" i="64"/>
  <c r="C37" i="64"/>
  <c r="C38" i="64"/>
  <c r="C39" i="64"/>
  <c r="C40" i="64"/>
  <c r="C41" i="64"/>
  <c r="C42" i="64"/>
  <c r="C43" i="64"/>
  <c r="C44" i="64"/>
  <c r="C45" i="64"/>
  <c r="C46" i="64"/>
  <c r="C47" i="64"/>
  <c r="C48" i="64"/>
  <c r="C49" i="64"/>
  <c r="C50" i="64"/>
  <c r="C51" i="64"/>
  <c r="C52" i="64"/>
  <c r="C53" i="64"/>
  <c r="C54" i="64"/>
  <c r="C55" i="64"/>
  <c r="C56" i="64"/>
  <c r="C57" i="64"/>
  <c r="C58" i="64"/>
  <c r="C59" i="64"/>
  <c r="C60" i="64"/>
  <c r="C61" i="64"/>
  <c r="C62" i="64"/>
  <c r="C63" i="64"/>
  <c r="C64" i="64"/>
  <c r="C65" i="64"/>
  <c r="C66" i="64"/>
  <c r="C67" i="64"/>
  <c r="C68" i="64"/>
  <c r="C69" i="64"/>
  <c r="C70" i="64"/>
  <c r="C71" i="64"/>
  <c r="C72" i="64"/>
  <c r="C73" i="64"/>
  <c r="C74" i="64"/>
  <c r="C75" i="64"/>
  <c r="C76" i="64"/>
  <c r="C77" i="64"/>
  <c r="C78" i="64"/>
  <c r="C79" i="64"/>
  <c r="C80" i="64"/>
  <c r="C81" i="64"/>
  <c r="C82" i="64"/>
  <c r="C83" i="64"/>
  <c r="C84" i="64"/>
  <c r="C85" i="64"/>
  <c r="C86" i="64"/>
  <c r="C87" i="64"/>
  <c r="C88" i="64"/>
  <c r="C89" i="64"/>
  <c r="C90" i="64"/>
  <c r="C91" i="64"/>
  <c r="C92" i="64"/>
  <c r="C93" i="64"/>
  <c r="C94" i="64"/>
  <c r="C95" i="64"/>
  <c r="C96" i="64"/>
  <c r="C97" i="64"/>
  <c r="C98" i="64"/>
  <c r="C99" i="64"/>
  <c r="C100" i="64"/>
  <c r="C101" i="64"/>
  <c r="C102" i="64"/>
  <c r="C103" i="64"/>
  <c r="C104" i="64"/>
  <c r="C105" i="64"/>
  <c r="C106" i="64"/>
  <c r="C107" i="64"/>
  <c r="C108" i="64"/>
  <c r="C109" i="64"/>
  <c r="C110" i="64"/>
  <c r="C111" i="64"/>
  <c r="C112" i="64"/>
  <c r="C113" i="64"/>
  <c r="C114" i="64"/>
  <c r="C115" i="64"/>
  <c r="C116" i="64"/>
  <c r="C117" i="64"/>
  <c r="C118" i="64"/>
  <c r="C119" i="64"/>
  <c r="C120" i="64"/>
  <c r="C121" i="64"/>
  <c r="C122" i="64"/>
  <c r="C123" i="64"/>
  <c r="C124" i="64"/>
  <c r="C125" i="64"/>
  <c r="C126" i="64"/>
  <c r="C127" i="64"/>
  <c r="C128" i="64"/>
  <c r="C129" i="64"/>
  <c r="C130" i="64"/>
  <c r="C131" i="64"/>
  <c r="C132" i="64"/>
  <c r="C133" i="64"/>
  <c r="C134" i="64"/>
  <c r="C135" i="64"/>
  <c r="C136" i="64"/>
  <c r="C137" i="64"/>
  <c r="C138" i="64"/>
  <c r="C139" i="64"/>
  <c r="C140" i="64"/>
  <c r="C141" i="64"/>
  <c r="C142" i="64"/>
  <c r="C143" i="64"/>
  <c r="C144" i="64"/>
  <c r="C145" i="64"/>
  <c r="C146" i="64"/>
  <c r="C147" i="64"/>
  <c r="C148" i="64"/>
  <c r="C149" i="64"/>
  <c r="C150" i="64"/>
  <c r="C151" i="64"/>
  <c r="C152" i="64"/>
  <c r="C153" i="64"/>
  <c r="C154" i="64"/>
  <c r="C155" i="64"/>
  <c r="C157" i="64"/>
  <c r="C159" i="64"/>
  <c r="C160" i="64"/>
  <c r="C161" i="64"/>
  <c r="C162" i="64"/>
  <c r="C163" i="64"/>
  <c r="C164" i="64"/>
  <c r="C165" i="64"/>
  <c r="C166" i="64"/>
  <c r="C167" i="64"/>
  <c r="C168" i="64"/>
  <c r="C169" i="64"/>
  <c r="C170" i="64"/>
  <c r="C171" i="64"/>
  <c r="C172" i="64"/>
  <c r="C173" i="64"/>
  <c r="C174" i="64"/>
  <c r="C175" i="64"/>
  <c r="C176" i="64"/>
  <c r="C177" i="64"/>
  <c r="C178" i="64"/>
  <c r="C179" i="64"/>
  <c r="C180" i="64"/>
  <c r="C181" i="64"/>
  <c r="C182" i="64"/>
  <c r="C183" i="64"/>
  <c r="C184" i="64"/>
  <c r="C185" i="64"/>
  <c r="C186" i="64"/>
  <c r="C187" i="64"/>
  <c r="C188" i="64"/>
  <c r="C189" i="64"/>
  <c r="C190" i="64"/>
  <c r="C191" i="64"/>
  <c r="C192" i="64"/>
  <c r="C193" i="64"/>
  <c r="C194" i="64"/>
  <c r="B16" i="50" l="1"/>
  <c r="B25" i="50"/>
  <c r="R204" i="64" l="1"/>
  <c r="Q204" i="64"/>
  <c r="D197" i="64" l="1"/>
  <c r="D196" i="64"/>
  <c r="D199" i="64"/>
  <c r="D200" i="64"/>
  <c r="D195" i="64"/>
  <c r="D201" i="64"/>
  <c r="D198" i="64"/>
  <c r="E200" i="64"/>
  <c r="E196" i="64"/>
  <c r="E198" i="64"/>
  <c r="E199" i="64"/>
  <c r="E195" i="64"/>
  <c r="E197" i="64"/>
  <c r="E201" i="64"/>
  <c r="F199" i="64"/>
  <c r="F201" i="64"/>
  <c r="F198" i="64"/>
  <c r="F195" i="64"/>
  <c r="F196" i="64"/>
  <c r="F197" i="64"/>
  <c r="F200" i="64"/>
  <c r="F199" i="50"/>
  <c r="E201" i="50"/>
  <c r="H199" i="50"/>
  <c r="H201" i="50"/>
  <c r="F203" i="50"/>
  <c r="F200" i="50"/>
  <c r="E202" i="50"/>
  <c r="C198" i="50"/>
  <c r="D203" i="50"/>
  <c r="D200" i="50"/>
  <c r="C202" i="50"/>
  <c r="F201" i="50"/>
  <c r="E198" i="50"/>
  <c r="D199" i="50"/>
  <c r="H203" i="50"/>
  <c r="H198" i="50"/>
  <c r="H200" i="50"/>
  <c r="H197" i="50"/>
  <c r="F202" i="50"/>
  <c r="E200" i="50"/>
  <c r="F197" i="50"/>
  <c r="H202" i="50"/>
  <c r="C200" i="50"/>
  <c r="E203" i="50"/>
  <c r="F198" i="50"/>
  <c r="D202" i="50"/>
  <c r="C199" i="50"/>
  <c r="E197" i="50"/>
  <c r="C201" i="50"/>
  <c r="D198" i="50"/>
  <c r="E199" i="50"/>
  <c r="D197" i="50"/>
  <c r="C203" i="50"/>
  <c r="D201" i="50"/>
  <c r="C197" i="50"/>
  <c r="N198" i="64"/>
  <c r="N195" i="64"/>
  <c r="N199" i="64"/>
  <c r="N201" i="64"/>
  <c r="N200" i="64"/>
  <c r="N196" i="64"/>
  <c r="N197" i="64"/>
  <c r="K200" i="49" a="1"/>
  <c r="K200" i="49" s="1"/>
  <c r="I199" i="64" s="1"/>
  <c r="K201" i="49" a="1"/>
  <c r="K201" i="49" s="1"/>
  <c r="I200" i="64" s="1"/>
  <c r="I198" i="64"/>
  <c r="K197" i="49" a="1"/>
  <c r="K197" i="49" s="1"/>
  <c r="K196" i="49" a="1"/>
  <c r="K196" i="49" s="1"/>
  <c r="Q196" i="49" s="1"/>
  <c r="K202" i="49" a="1"/>
  <c r="K202" i="49" s="1"/>
  <c r="I201" i="64" s="1"/>
  <c r="K198" i="49" a="1"/>
  <c r="K198" i="49" s="1"/>
  <c r="I197" i="64" s="1"/>
  <c r="J195" i="64"/>
  <c r="J201" i="64"/>
  <c r="J199" i="64"/>
  <c r="J197" i="64"/>
  <c r="J200" i="64"/>
  <c r="J198" i="64"/>
  <c r="J196" i="64"/>
  <c r="I195" i="64" l="1"/>
  <c r="I196" i="64"/>
  <c r="S197" i="49"/>
  <c r="T197" i="49" s="1"/>
  <c r="M196" i="64" s="1"/>
  <c r="L200" i="49"/>
  <c r="L202" i="49"/>
  <c r="L198" i="49"/>
  <c r="L197" i="49"/>
  <c r="L201" i="49"/>
  <c r="Q42" i="64"/>
  <c r="R42" i="64"/>
  <c r="Q50" i="64"/>
  <c r="R50" i="64"/>
  <c r="Q97" i="64"/>
  <c r="R97" i="64"/>
  <c r="Q159" i="64"/>
  <c r="R159" i="64"/>
  <c r="Q166" i="64"/>
  <c r="R166" i="64"/>
  <c r="Q167" i="64"/>
  <c r="R167" i="64"/>
  <c r="Q168" i="64"/>
  <c r="R168" i="64"/>
  <c r="Q169" i="64"/>
  <c r="R169" i="64"/>
  <c r="L201" i="64" l="1"/>
  <c r="P42" i="64"/>
  <c r="P97" i="64"/>
  <c r="P159" i="64"/>
  <c r="P166" i="64"/>
  <c r="P167" i="64"/>
  <c r="P168" i="64"/>
  <c r="P169" i="64"/>
  <c r="O42" i="64"/>
  <c r="O97" i="64"/>
  <c r="O159" i="64"/>
  <c r="O166" i="64"/>
  <c r="O167" i="64"/>
  <c r="O168" i="64"/>
  <c r="O169" i="64"/>
  <c r="K42" i="64"/>
  <c r="K97" i="64"/>
  <c r="K159" i="64"/>
  <c r="K166" i="64"/>
  <c r="K167" i="64"/>
  <c r="K168" i="64"/>
  <c r="K169" i="64"/>
  <c r="M42" i="64"/>
  <c r="M97" i="64"/>
  <c r="M159" i="64"/>
  <c r="M166" i="64"/>
  <c r="M167" i="64"/>
  <c r="M168" i="64"/>
  <c r="M169" i="64"/>
  <c r="B7" i="50"/>
  <c r="B8" i="50"/>
  <c r="B9" i="50"/>
  <c r="B10" i="50"/>
  <c r="B11" i="50"/>
  <c r="B12" i="50"/>
  <c r="B13" i="50"/>
  <c r="B14" i="50"/>
  <c r="B15" i="50"/>
  <c r="B17" i="50"/>
  <c r="B18" i="50"/>
  <c r="B19" i="50"/>
  <c r="B20" i="50"/>
  <c r="B21" i="50"/>
  <c r="B22" i="50"/>
  <c r="B23" i="50"/>
  <c r="B24" i="50"/>
  <c r="B26" i="50"/>
  <c r="B27" i="50"/>
  <c r="B28" i="50"/>
  <c r="B29" i="50"/>
  <c r="B30" i="50"/>
  <c r="B31" i="50"/>
  <c r="B32" i="50"/>
  <c r="B33" i="50"/>
  <c r="B34" i="50"/>
  <c r="B35" i="50"/>
  <c r="B36" i="50"/>
  <c r="B37" i="50"/>
  <c r="B38" i="50"/>
  <c r="B39" i="50"/>
  <c r="B40" i="50"/>
  <c r="B41" i="50"/>
  <c r="B42" i="50"/>
  <c r="B43" i="50"/>
  <c r="B44" i="50"/>
  <c r="B45" i="50"/>
  <c r="B46" i="50"/>
  <c r="B47" i="50"/>
  <c r="B48" i="50"/>
  <c r="B49" i="50"/>
  <c r="B50" i="50"/>
  <c r="B51" i="50"/>
  <c r="B52" i="50"/>
  <c r="B53" i="50"/>
  <c r="B54" i="50"/>
  <c r="B55" i="50"/>
  <c r="B56" i="50"/>
  <c r="B57" i="50"/>
  <c r="B58" i="50"/>
  <c r="B59" i="50"/>
  <c r="B60" i="50"/>
  <c r="B61" i="50"/>
  <c r="B62" i="50"/>
  <c r="B63" i="50"/>
  <c r="B64" i="50"/>
  <c r="B65" i="50"/>
  <c r="B66" i="50"/>
  <c r="B67" i="50"/>
  <c r="B68" i="50"/>
  <c r="B69" i="50"/>
  <c r="B70" i="50"/>
  <c r="B71" i="50"/>
  <c r="B72" i="50"/>
  <c r="B73" i="50"/>
  <c r="B74" i="50"/>
  <c r="B75" i="50"/>
  <c r="B76" i="50"/>
  <c r="B77" i="50"/>
  <c r="B78" i="50"/>
  <c r="B79" i="50"/>
  <c r="B80" i="50"/>
  <c r="B81" i="50"/>
  <c r="B82" i="50"/>
  <c r="B83" i="50"/>
  <c r="B84" i="50"/>
  <c r="B85" i="50"/>
  <c r="B86" i="50"/>
  <c r="B87" i="50"/>
  <c r="B88" i="50"/>
  <c r="B89" i="50"/>
  <c r="B90" i="50"/>
  <c r="B91" i="50"/>
  <c r="B92" i="50"/>
  <c r="B93" i="50"/>
  <c r="B94" i="50"/>
  <c r="B95" i="50"/>
  <c r="B96" i="50"/>
  <c r="B97" i="50"/>
  <c r="B98" i="50"/>
  <c r="B99" i="50"/>
  <c r="B100" i="50"/>
  <c r="B101" i="50"/>
  <c r="B102" i="50"/>
  <c r="B103" i="50"/>
  <c r="B104" i="50"/>
  <c r="B105" i="50"/>
  <c r="B106" i="50"/>
  <c r="B107" i="50"/>
  <c r="B108" i="50"/>
  <c r="B109" i="50"/>
  <c r="B110" i="50"/>
  <c r="B111" i="50"/>
  <c r="B112" i="50"/>
  <c r="B113" i="50"/>
  <c r="B114" i="50"/>
  <c r="B115" i="50"/>
  <c r="B116" i="50"/>
  <c r="B117" i="50"/>
  <c r="B118" i="50"/>
  <c r="B119" i="50"/>
  <c r="B120" i="50"/>
  <c r="B121" i="50"/>
  <c r="B122" i="50"/>
  <c r="B123" i="50"/>
  <c r="B124" i="50"/>
  <c r="B125" i="50"/>
  <c r="B126" i="50"/>
  <c r="B127" i="50"/>
  <c r="B128" i="50"/>
  <c r="B129" i="50"/>
  <c r="B130" i="50"/>
  <c r="B131" i="50"/>
  <c r="B132" i="50"/>
  <c r="B133" i="50"/>
  <c r="B134" i="50"/>
  <c r="B135" i="50"/>
  <c r="B136" i="50"/>
  <c r="B137" i="50"/>
  <c r="B138" i="50"/>
  <c r="B139" i="50"/>
  <c r="B140" i="50"/>
  <c r="B141" i="50"/>
  <c r="B142" i="50"/>
  <c r="B143" i="50"/>
  <c r="B144" i="50"/>
  <c r="B145" i="50"/>
  <c r="B146" i="50"/>
  <c r="B147" i="50"/>
  <c r="B148" i="50"/>
  <c r="B149" i="50"/>
  <c r="B150" i="50"/>
  <c r="B151" i="50"/>
  <c r="B152" i="50"/>
  <c r="B153" i="50"/>
  <c r="B154" i="50"/>
  <c r="B155" i="50"/>
  <c r="B156" i="50"/>
  <c r="B157" i="50"/>
  <c r="B159" i="50"/>
  <c r="B161" i="50"/>
  <c r="B162" i="50"/>
  <c r="B163" i="50"/>
  <c r="B164" i="50"/>
  <c r="B165" i="50"/>
  <c r="B166" i="50"/>
  <c r="B167" i="50"/>
  <c r="B168" i="50"/>
  <c r="B169" i="50"/>
  <c r="B170" i="50"/>
  <c r="B171" i="50"/>
  <c r="B172" i="50"/>
  <c r="B173" i="50"/>
  <c r="B174" i="50"/>
  <c r="B175" i="50"/>
  <c r="B176" i="50"/>
  <c r="B177" i="50"/>
  <c r="B178" i="50"/>
  <c r="B179" i="50"/>
  <c r="B180" i="50"/>
  <c r="B181" i="50"/>
  <c r="B182" i="50"/>
  <c r="B183" i="50"/>
  <c r="B184" i="50"/>
  <c r="B185" i="50"/>
  <c r="B186" i="50"/>
  <c r="B187" i="50"/>
  <c r="B188" i="50"/>
  <c r="B189" i="50"/>
  <c r="B190" i="50"/>
  <c r="B191" i="50"/>
  <c r="B192" i="50"/>
  <c r="B193" i="50"/>
  <c r="B194" i="50"/>
  <c r="B195" i="50"/>
  <c r="B196" i="50"/>
  <c r="B6" i="50"/>
  <c r="X11" i="55" l="1"/>
  <c r="X12" i="55"/>
  <c r="X13" i="55"/>
  <c r="X14" i="55"/>
  <c r="X15" i="55"/>
  <c r="X16" i="55"/>
  <c r="X17" i="55"/>
  <c r="X18" i="55"/>
  <c r="X19" i="55"/>
  <c r="X20" i="55"/>
  <c r="X21" i="55"/>
  <c r="X22" i="55"/>
  <c r="X23" i="55"/>
  <c r="X24" i="55"/>
  <c r="X25" i="55"/>
  <c r="X26" i="55"/>
  <c r="X27" i="55"/>
  <c r="X28" i="55"/>
  <c r="X29" i="55"/>
  <c r="X30" i="55"/>
  <c r="X31" i="55"/>
  <c r="X32" i="55"/>
  <c r="X33" i="55"/>
  <c r="X34" i="55"/>
  <c r="X35" i="55"/>
  <c r="X36" i="55"/>
  <c r="X37" i="55"/>
  <c r="X38" i="55"/>
  <c r="X39" i="55"/>
  <c r="X40" i="55"/>
  <c r="X41" i="55"/>
  <c r="X42" i="55"/>
  <c r="X43" i="55"/>
  <c r="X44" i="55"/>
  <c r="X45" i="55"/>
  <c r="X46" i="55"/>
  <c r="X47" i="55"/>
  <c r="X48" i="55"/>
  <c r="X49" i="55"/>
  <c r="X50" i="55"/>
  <c r="X51" i="55"/>
  <c r="X52" i="55"/>
  <c r="X53" i="55"/>
  <c r="X54" i="55"/>
  <c r="X55" i="55"/>
  <c r="X56" i="55"/>
  <c r="X57" i="55"/>
  <c r="X58" i="55"/>
  <c r="X59" i="55"/>
  <c r="X60" i="55"/>
  <c r="X61" i="55"/>
  <c r="X62" i="55"/>
  <c r="X63" i="55"/>
  <c r="X64" i="55"/>
  <c r="X65" i="55"/>
  <c r="X66" i="55"/>
  <c r="X67" i="55"/>
  <c r="X68" i="55"/>
  <c r="X69" i="55"/>
  <c r="X70" i="55"/>
  <c r="X71" i="55"/>
  <c r="X72" i="55"/>
  <c r="X73" i="55"/>
  <c r="X74" i="55"/>
  <c r="X75" i="55"/>
  <c r="X76" i="55"/>
  <c r="X77" i="55"/>
  <c r="X78" i="55"/>
  <c r="X79" i="55"/>
  <c r="X80" i="55"/>
  <c r="X81" i="55"/>
  <c r="X82" i="55"/>
  <c r="X83" i="55"/>
  <c r="X84" i="55"/>
  <c r="X85" i="55"/>
  <c r="X86" i="55"/>
  <c r="X87" i="55"/>
  <c r="X88" i="55"/>
  <c r="X89" i="55"/>
  <c r="X90" i="55"/>
  <c r="X91" i="55"/>
  <c r="X92" i="55"/>
  <c r="X93" i="55"/>
  <c r="X94" i="55"/>
  <c r="X95" i="55"/>
  <c r="X96" i="55"/>
  <c r="X97" i="55"/>
  <c r="X98" i="55"/>
  <c r="X99" i="55"/>
  <c r="X100" i="55"/>
  <c r="X101" i="55"/>
  <c r="X102" i="55"/>
  <c r="X103" i="55"/>
  <c r="X104" i="55"/>
  <c r="X105" i="55"/>
  <c r="X106" i="55"/>
  <c r="X107" i="55"/>
  <c r="X108" i="55"/>
  <c r="X109" i="55"/>
  <c r="X110" i="55"/>
  <c r="X111" i="55"/>
  <c r="X112" i="55"/>
  <c r="X113" i="55"/>
  <c r="X114" i="55"/>
  <c r="X115" i="55"/>
  <c r="X116" i="55"/>
  <c r="X117" i="55"/>
  <c r="X118" i="55"/>
  <c r="X119" i="55"/>
  <c r="X120" i="55"/>
  <c r="X121" i="55"/>
  <c r="X122" i="55"/>
  <c r="X123" i="55"/>
  <c r="X124" i="55"/>
  <c r="X125" i="55"/>
  <c r="X126" i="55"/>
  <c r="X127" i="55"/>
  <c r="X128" i="55"/>
  <c r="X129" i="55"/>
  <c r="X130" i="55"/>
  <c r="X131" i="55"/>
  <c r="X132" i="55"/>
  <c r="X133" i="55"/>
  <c r="X134" i="55"/>
  <c r="X135" i="55"/>
  <c r="X136" i="55"/>
  <c r="X137" i="55"/>
  <c r="X138" i="55"/>
  <c r="X139" i="55"/>
  <c r="X140" i="55"/>
  <c r="X141" i="55"/>
  <c r="X142" i="55"/>
  <c r="X143" i="55"/>
  <c r="X144" i="55"/>
  <c r="X145" i="55"/>
  <c r="X146" i="55"/>
  <c r="X147" i="55"/>
  <c r="X148" i="55"/>
  <c r="X149" i="55"/>
  <c r="X150" i="55"/>
  <c r="X151" i="55"/>
  <c r="X152" i="55"/>
  <c r="X153" i="55"/>
  <c r="X154" i="55"/>
  <c r="X155" i="55"/>
  <c r="X156" i="55"/>
  <c r="X157" i="55"/>
  <c r="X158" i="55"/>
  <c r="X159" i="55"/>
  <c r="X160" i="55"/>
  <c r="X161" i="55"/>
  <c r="X162" i="55"/>
  <c r="X163" i="55"/>
  <c r="X164" i="55"/>
  <c r="X165" i="55"/>
  <c r="X166" i="55"/>
  <c r="X167" i="55"/>
  <c r="X168" i="55"/>
  <c r="X169" i="55"/>
  <c r="X170" i="55"/>
  <c r="X171" i="55"/>
  <c r="X172" i="55"/>
  <c r="X173" i="55"/>
  <c r="X174" i="55"/>
  <c r="X175" i="55"/>
  <c r="X176" i="55"/>
  <c r="X177" i="55"/>
  <c r="X178" i="55"/>
  <c r="X179" i="55"/>
  <c r="X180" i="55"/>
  <c r="X181" i="55"/>
  <c r="X182" i="55"/>
  <c r="X183" i="55"/>
  <c r="X184" i="55"/>
  <c r="X185" i="55"/>
  <c r="X186" i="55"/>
  <c r="X187" i="55"/>
  <c r="X188" i="55"/>
  <c r="X189" i="55"/>
  <c r="X190" i="55"/>
  <c r="X191" i="55"/>
  <c r="X192" i="55"/>
  <c r="X193" i="55"/>
  <c r="X194" i="55"/>
  <c r="X195" i="55"/>
  <c r="X196" i="55"/>
  <c r="X197" i="55"/>
  <c r="X198" i="55"/>
  <c r="X199" i="55"/>
  <c r="X200" i="55"/>
  <c r="X201" i="55"/>
  <c r="X202" i="55"/>
  <c r="X203" i="55"/>
  <c r="X204" i="55"/>
  <c r="X205" i="55"/>
  <c r="X206" i="55"/>
  <c r="X207" i="55"/>
  <c r="X208" i="55"/>
  <c r="X209" i="55"/>
  <c r="X210" i="55"/>
  <c r="X211" i="55"/>
  <c r="X212" i="55"/>
  <c r="X213" i="55"/>
  <c r="X214" i="55"/>
  <c r="X215" i="55"/>
  <c r="X216" i="55"/>
  <c r="X217" i="55"/>
  <c r="X218" i="55"/>
  <c r="X219" i="55"/>
  <c r="X220" i="55"/>
  <c r="X221" i="55"/>
  <c r="X222" i="55"/>
  <c r="X223" i="55"/>
  <c r="X224" i="55"/>
  <c r="X225" i="55"/>
  <c r="X226" i="55"/>
  <c r="X227" i="55"/>
  <c r="X228" i="55"/>
  <c r="X229" i="55"/>
  <c r="X230" i="55"/>
  <c r="X231" i="55"/>
  <c r="X232" i="55"/>
  <c r="X233" i="55"/>
  <c r="X234" i="55"/>
  <c r="X235" i="55"/>
  <c r="X236" i="55"/>
  <c r="X237" i="55"/>
  <c r="X238" i="55"/>
  <c r="X239" i="55"/>
  <c r="X240" i="55"/>
  <c r="X241" i="55"/>
  <c r="X242" i="55"/>
  <c r="X243" i="55"/>
  <c r="X244" i="55"/>
  <c r="X245" i="55"/>
  <c r="X246" i="55"/>
  <c r="X247" i="55"/>
  <c r="X248" i="55"/>
  <c r="X249" i="55"/>
  <c r="X250" i="55"/>
  <c r="X251" i="55"/>
  <c r="X252" i="55"/>
  <c r="X253" i="55"/>
  <c r="X254" i="55"/>
  <c r="X255" i="55"/>
  <c r="X256" i="55"/>
  <c r="X257" i="55"/>
  <c r="X258" i="55"/>
  <c r="X259" i="55"/>
  <c r="X260" i="55"/>
  <c r="X261" i="55"/>
  <c r="X262" i="55"/>
  <c r="X263" i="55"/>
  <c r="X264" i="55"/>
  <c r="X265" i="55"/>
  <c r="X266" i="55"/>
  <c r="X267" i="55"/>
  <c r="X268" i="55"/>
  <c r="X269" i="55"/>
  <c r="X270" i="55"/>
  <c r="X271" i="55"/>
  <c r="X272" i="55"/>
  <c r="X273" i="55"/>
  <c r="X274" i="55"/>
  <c r="X275" i="55"/>
  <c r="X276" i="55"/>
  <c r="X277" i="55"/>
  <c r="X278" i="55"/>
  <c r="X279" i="55"/>
  <c r="X280" i="55"/>
  <c r="X281" i="55"/>
  <c r="X282" i="55"/>
  <c r="X283" i="55"/>
  <c r="X284" i="55"/>
  <c r="X285" i="55"/>
  <c r="X286" i="55"/>
  <c r="X287" i="55"/>
  <c r="X288" i="55"/>
  <c r="X289" i="55"/>
  <c r="X290" i="55"/>
  <c r="X291" i="55"/>
  <c r="X292" i="55"/>
  <c r="X293" i="55"/>
  <c r="X294" i="55"/>
  <c r="X295" i="55"/>
  <c r="X296" i="55"/>
  <c r="X297" i="55"/>
  <c r="X298" i="55"/>
  <c r="X299" i="55"/>
  <c r="X300" i="55"/>
  <c r="X301" i="55"/>
  <c r="X302" i="55"/>
  <c r="X303" i="55"/>
  <c r="X304" i="55"/>
  <c r="X305" i="55"/>
  <c r="X306" i="55"/>
  <c r="X307" i="55"/>
  <c r="X308" i="55"/>
  <c r="X309" i="55"/>
  <c r="X310" i="55"/>
  <c r="X311" i="55"/>
  <c r="X312" i="55"/>
  <c r="X313" i="55"/>
  <c r="X314" i="55"/>
  <c r="X315" i="55"/>
  <c r="X316" i="55"/>
  <c r="X317" i="55"/>
  <c r="X318" i="55"/>
  <c r="X319" i="55"/>
  <c r="X320" i="55"/>
  <c r="X321" i="55"/>
  <c r="X322" i="55"/>
  <c r="X323" i="55"/>
  <c r="X324" i="55"/>
  <c r="X325" i="55"/>
  <c r="X326" i="55"/>
  <c r="X327" i="55"/>
  <c r="X328" i="55"/>
  <c r="X329" i="55"/>
  <c r="X330" i="55"/>
  <c r="X331" i="55"/>
  <c r="X332" i="55"/>
  <c r="X333" i="55"/>
  <c r="X334" i="55"/>
  <c r="X335" i="55"/>
  <c r="X336" i="55"/>
  <c r="X337" i="55"/>
  <c r="X338" i="55"/>
  <c r="X339" i="55"/>
  <c r="X340" i="55"/>
  <c r="X341" i="55"/>
  <c r="X342" i="55"/>
  <c r="X343" i="55"/>
  <c r="X344" i="55"/>
  <c r="X345" i="55"/>
  <c r="X346" i="55"/>
  <c r="X347" i="55"/>
  <c r="X348" i="55"/>
  <c r="X349" i="55"/>
  <c r="X350" i="55"/>
  <c r="X351" i="55"/>
  <c r="X352" i="55"/>
  <c r="X353" i="55"/>
  <c r="X354" i="55"/>
  <c r="X355" i="55"/>
  <c r="X356" i="55"/>
  <c r="X357" i="55"/>
  <c r="X358" i="55"/>
  <c r="X359" i="55"/>
  <c r="X360" i="55"/>
  <c r="X361" i="55"/>
  <c r="X362" i="55"/>
  <c r="X363" i="55"/>
  <c r="X364" i="55"/>
  <c r="X365" i="55"/>
  <c r="X366" i="55"/>
  <c r="X367" i="55"/>
  <c r="X368" i="55"/>
  <c r="X369" i="55"/>
  <c r="X370" i="55"/>
  <c r="X371" i="55"/>
  <c r="X372" i="55"/>
  <c r="X373" i="55"/>
  <c r="X374" i="55"/>
  <c r="X375" i="55"/>
  <c r="X376" i="55"/>
  <c r="X377" i="55"/>
  <c r="X378" i="55"/>
  <c r="X379" i="55"/>
  <c r="X380" i="55"/>
  <c r="X381" i="55"/>
  <c r="X382" i="55"/>
  <c r="X383" i="55"/>
  <c r="X384" i="55"/>
  <c r="X385" i="55"/>
  <c r="X386" i="55"/>
  <c r="X387" i="55"/>
  <c r="X388" i="55"/>
  <c r="X389" i="55"/>
  <c r="X390" i="55"/>
  <c r="X391" i="55"/>
  <c r="X392" i="55"/>
  <c r="X393" i="55"/>
  <c r="X394" i="55"/>
  <c r="X395" i="55"/>
  <c r="X396" i="55"/>
  <c r="X397" i="55"/>
  <c r="X398" i="55"/>
  <c r="X399" i="55"/>
  <c r="X400" i="55"/>
  <c r="X401" i="55"/>
  <c r="X402" i="55"/>
  <c r="X403" i="55"/>
  <c r="X404" i="55"/>
  <c r="X405" i="55"/>
  <c r="X406" i="55"/>
  <c r="X407" i="55"/>
  <c r="X408" i="55"/>
  <c r="X409" i="55"/>
  <c r="X410" i="55"/>
  <c r="X411" i="55"/>
  <c r="X412" i="55"/>
  <c r="X413" i="55"/>
  <c r="X414" i="55"/>
  <c r="X415" i="55"/>
  <c r="X416" i="55"/>
  <c r="X417" i="55"/>
  <c r="X418" i="55"/>
  <c r="X419" i="55"/>
  <c r="X420" i="55"/>
  <c r="X421" i="55"/>
  <c r="X422" i="55"/>
  <c r="X423" i="55"/>
  <c r="X424" i="55"/>
  <c r="X425" i="55"/>
  <c r="X426" i="55"/>
  <c r="X427" i="55"/>
  <c r="X428" i="55"/>
  <c r="X429" i="55"/>
  <c r="X430" i="55"/>
  <c r="X431" i="55"/>
  <c r="X432" i="55"/>
  <c r="X433" i="55"/>
  <c r="X434" i="55"/>
  <c r="X435" i="55"/>
  <c r="X436" i="55"/>
  <c r="X437" i="55"/>
  <c r="X438" i="55"/>
  <c r="X439" i="55"/>
  <c r="X440" i="55"/>
  <c r="X441" i="55"/>
  <c r="X442" i="55"/>
  <c r="X443" i="55"/>
  <c r="X444" i="55"/>
  <c r="X445" i="55"/>
  <c r="X446" i="55"/>
  <c r="X447" i="55"/>
  <c r="X448" i="55"/>
  <c r="X449" i="55"/>
  <c r="X450" i="55"/>
  <c r="X451" i="55"/>
  <c r="X452" i="55"/>
  <c r="X453" i="55"/>
  <c r="X454" i="55"/>
  <c r="X455" i="55"/>
  <c r="X456" i="55"/>
  <c r="X457" i="55"/>
  <c r="X458" i="55"/>
  <c r="X459" i="55"/>
  <c r="X460" i="55"/>
  <c r="X461" i="55"/>
  <c r="X462" i="55"/>
  <c r="X463" i="55"/>
  <c r="X464" i="55"/>
  <c r="X465" i="55"/>
  <c r="X466" i="55"/>
  <c r="X467" i="55"/>
  <c r="X468" i="55"/>
  <c r="X469" i="55"/>
  <c r="X470" i="55"/>
  <c r="X471" i="55"/>
  <c r="X472" i="55"/>
  <c r="X473" i="55"/>
  <c r="X474" i="55"/>
  <c r="X475" i="55"/>
  <c r="X476" i="55"/>
  <c r="X477" i="55"/>
  <c r="X478" i="55"/>
  <c r="X479" i="55"/>
  <c r="X480" i="55"/>
  <c r="X481" i="55"/>
  <c r="X482" i="55"/>
  <c r="X483" i="55"/>
  <c r="X484" i="55"/>
  <c r="X485" i="55"/>
  <c r="X486" i="55"/>
  <c r="X487" i="55"/>
  <c r="X488" i="55"/>
  <c r="X489" i="55"/>
  <c r="X490" i="55"/>
  <c r="X491" i="55"/>
  <c r="X492" i="55"/>
  <c r="X493" i="55"/>
  <c r="X494" i="55"/>
  <c r="X495" i="55"/>
  <c r="X496" i="55"/>
  <c r="X497" i="55"/>
  <c r="X498" i="55"/>
  <c r="X499" i="55"/>
  <c r="X500" i="55"/>
  <c r="X501" i="55"/>
  <c r="X502" i="55"/>
  <c r="X503" i="55"/>
  <c r="X504" i="55"/>
  <c r="X505" i="55"/>
  <c r="X506" i="55"/>
  <c r="X507" i="55"/>
  <c r="X508" i="55"/>
  <c r="X509" i="55"/>
  <c r="X510" i="55"/>
  <c r="X511" i="55"/>
  <c r="X512" i="55"/>
  <c r="X513" i="55"/>
  <c r="X514" i="55"/>
  <c r="X515" i="55"/>
  <c r="X516" i="55"/>
  <c r="X517" i="55"/>
  <c r="X518" i="55"/>
  <c r="X519" i="55"/>
  <c r="X520" i="55"/>
  <c r="X521" i="55"/>
  <c r="X522" i="55"/>
  <c r="X523" i="55"/>
  <c r="X524" i="55"/>
  <c r="X525" i="55"/>
  <c r="X526" i="55"/>
  <c r="X527" i="55"/>
  <c r="X528" i="55"/>
  <c r="X529" i="55"/>
  <c r="X530" i="55"/>
  <c r="X531" i="55"/>
  <c r="X532" i="55"/>
  <c r="X533" i="55"/>
  <c r="X534" i="55"/>
  <c r="X535" i="55"/>
  <c r="X536" i="55"/>
  <c r="X537" i="55"/>
  <c r="X538" i="55"/>
  <c r="X539" i="55"/>
  <c r="X540" i="55"/>
  <c r="X541" i="55"/>
  <c r="X542" i="55"/>
  <c r="X543" i="55"/>
  <c r="X544" i="55"/>
  <c r="X545" i="55"/>
  <c r="X546" i="55"/>
  <c r="X547" i="55"/>
  <c r="X548" i="55"/>
  <c r="X549" i="55"/>
  <c r="X550" i="55"/>
  <c r="X551" i="55"/>
  <c r="X552" i="55"/>
  <c r="X553" i="55"/>
  <c r="X554" i="55"/>
  <c r="X555" i="55"/>
  <c r="X556" i="55"/>
  <c r="X557" i="55"/>
  <c r="X558" i="55"/>
  <c r="X559" i="55"/>
  <c r="X560" i="55"/>
  <c r="X561" i="55"/>
  <c r="X562" i="55"/>
  <c r="X563" i="55"/>
  <c r="X564" i="55"/>
  <c r="X565" i="55"/>
  <c r="X566" i="55"/>
  <c r="X567" i="55"/>
  <c r="X568" i="55"/>
  <c r="X569" i="55"/>
  <c r="X570" i="55"/>
  <c r="X571" i="55"/>
  <c r="X572" i="55"/>
  <c r="X573" i="55"/>
  <c r="X574" i="55"/>
  <c r="X575" i="55"/>
  <c r="X576" i="55"/>
  <c r="X577" i="55"/>
  <c r="X578" i="55"/>
  <c r="X579" i="55"/>
  <c r="X580" i="55"/>
  <c r="X581" i="55"/>
  <c r="X582" i="55"/>
  <c r="X583" i="55"/>
  <c r="X584" i="55"/>
  <c r="X585" i="55"/>
  <c r="X586" i="55"/>
  <c r="X587" i="55"/>
  <c r="X588" i="55"/>
  <c r="X589" i="55"/>
  <c r="X590" i="55"/>
  <c r="X591" i="55"/>
  <c r="X592" i="55"/>
  <c r="X593" i="55"/>
  <c r="X594" i="55"/>
  <c r="X595" i="55"/>
  <c r="X596" i="55"/>
  <c r="X597" i="55"/>
  <c r="X598" i="55"/>
  <c r="X599" i="55"/>
  <c r="X600" i="55"/>
  <c r="X601" i="55"/>
  <c r="X602" i="55"/>
  <c r="X603" i="55"/>
  <c r="X604" i="55"/>
  <c r="X605" i="55"/>
  <c r="X606" i="55"/>
  <c r="X607" i="55"/>
  <c r="X608" i="55"/>
  <c r="X609" i="55"/>
  <c r="X610" i="55"/>
  <c r="X611" i="55"/>
  <c r="X612" i="55"/>
  <c r="X613" i="55"/>
  <c r="X614" i="55"/>
  <c r="X615" i="55"/>
  <c r="X616" i="55"/>
  <c r="X617" i="55"/>
  <c r="X618" i="55"/>
  <c r="X619" i="55"/>
  <c r="X620" i="55"/>
  <c r="X621" i="55"/>
  <c r="X622" i="55"/>
  <c r="X623" i="55"/>
  <c r="X624" i="55"/>
  <c r="X625" i="55"/>
  <c r="X626" i="55"/>
  <c r="X627" i="55"/>
  <c r="X628" i="55"/>
  <c r="X629" i="55"/>
  <c r="X630" i="55"/>
  <c r="X631" i="55"/>
  <c r="X632" i="55"/>
  <c r="X633" i="55"/>
  <c r="X634" i="55"/>
  <c r="X635" i="55"/>
  <c r="X636" i="55"/>
  <c r="X637" i="55"/>
  <c r="X638" i="55"/>
  <c r="X639" i="55"/>
  <c r="X640" i="55"/>
  <c r="X641" i="55"/>
  <c r="X642" i="55"/>
  <c r="X643" i="55"/>
  <c r="X644" i="55"/>
  <c r="X645" i="55"/>
  <c r="X646" i="55"/>
  <c r="X647" i="55"/>
  <c r="X648" i="55"/>
  <c r="X649" i="55"/>
  <c r="X650" i="55"/>
  <c r="X651" i="55"/>
  <c r="X652" i="55"/>
  <c r="X653" i="55"/>
  <c r="X654" i="55"/>
  <c r="X655" i="55"/>
  <c r="X656" i="55"/>
  <c r="X657" i="55"/>
  <c r="X658" i="55"/>
  <c r="X659" i="55"/>
  <c r="X660" i="55"/>
  <c r="X661" i="55"/>
  <c r="X662" i="55"/>
  <c r="X663" i="55"/>
  <c r="X664" i="55"/>
  <c r="X665" i="55"/>
  <c r="X666" i="55"/>
  <c r="X667" i="55"/>
  <c r="X668" i="55"/>
  <c r="X669" i="55"/>
  <c r="X670" i="55"/>
  <c r="X671" i="55"/>
  <c r="X672" i="55"/>
  <c r="X673" i="55"/>
  <c r="X674" i="55"/>
  <c r="X675" i="55"/>
  <c r="X676" i="55"/>
  <c r="X677" i="55"/>
  <c r="X678" i="55"/>
  <c r="X679" i="55"/>
  <c r="X680" i="55"/>
  <c r="X681" i="55"/>
  <c r="X682" i="55"/>
  <c r="X683" i="55"/>
  <c r="X684" i="55"/>
  <c r="X685" i="55"/>
  <c r="X686" i="55"/>
  <c r="X687" i="55"/>
  <c r="X688" i="55"/>
  <c r="X689" i="55"/>
  <c r="X690" i="55"/>
  <c r="X691" i="55"/>
  <c r="X692" i="55"/>
  <c r="X693" i="55"/>
  <c r="X694" i="55"/>
  <c r="X695" i="55"/>
  <c r="X696" i="55"/>
  <c r="X697" i="55"/>
  <c r="X698" i="55"/>
  <c r="X699" i="55"/>
  <c r="X700" i="55"/>
  <c r="X701" i="55"/>
  <c r="X702" i="55"/>
  <c r="X703" i="55"/>
  <c r="X704" i="55"/>
  <c r="X705" i="55"/>
  <c r="X706" i="55"/>
  <c r="X707" i="55"/>
  <c r="X708" i="55"/>
  <c r="X709" i="55"/>
  <c r="X710" i="55"/>
  <c r="X711" i="55"/>
  <c r="X712" i="55"/>
  <c r="X713" i="55"/>
  <c r="X714" i="55"/>
  <c r="X715" i="55"/>
  <c r="X716" i="55"/>
  <c r="X717" i="55"/>
  <c r="X718" i="55"/>
  <c r="X719" i="55"/>
  <c r="X720" i="55"/>
  <c r="X721" i="55"/>
  <c r="X722" i="55"/>
  <c r="X723" i="55"/>
  <c r="X724" i="55"/>
  <c r="X725" i="55"/>
  <c r="X726" i="55"/>
  <c r="X727" i="55"/>
  <c r="X728" i="55"/>
  <c r="X729" i="55"/>
  <c r="X730" i="55"/>
  <c r="X731" i="55"/>
  <c r="X732" i="55"/>
  <c r="X733" i="55"/>
  <c r="X734" i="55"/>
  <c r="X735" i="55"/>
  <c r="X736" i="55"/>
  <c r="X737" i="55"/>
  <c r="X738" i="55"/>
  <c r="X739" i="55"/>
  <c r="X740" i="55"/>
  <c r="X741" i="55"/>
  <c r="X742" i="55"/>
  <c r="X743" i="55"/>
  <c r="X744" i="55"/>
  <c r="X745" i="55"/>
  <c r="X746" i="55"/>
  <c r="X747" i="55"/>
  <c r="X748" i="55"/>
  <c r="X749" i="55"/>
  <c r="X750" i="55"/>
  <c r="X751" i="55"/>
  <c r="X752" i="55"/>
  <c r="X753" i="55"/>
  <c r="X754" i="55"/>
  <c r="X755" i="55"/>
  <c r="X756" i="55"/>
  <c r="X757" i="55"/>
  <c r="X758" i="55"/>
  <c r="X759" i="55"/>
  <c r="X760" i="55"/>
  <c r="X761" i="55"/>
  <c r="X762" i="55"/>
  <c r="X763" i="55"/>
  <c r="X764" i="55"/>
  <c r="X765" i="55"/>
  <c r="X766" i="55"/>
  <c r="X767" i="55"/>
  <c r="X768" i="55"/>
  <c r="X769" i="55"/>
  <c r="X770" i="55"/>
  <c r="X771" i="55"/>
  <c r="X772" i="55"/>
  <c r="X773" i="55"/>
  <c r="X774" i="55"/>
  <c r="X775" i="55"/>
  <c r="X776" i="55"/>
  <c r="X777" i="55"/>
  <c r="X778" i="55"/>
  <c r="X779" i="55"/>
  <c r="X780" i="55"/>
  <c r="X781" i="55"/>
  <c r="X782" i="55"/>
  <c r="X783" i="55"/>
  <c r="X784" i="55"/>
  <c r="X785" i="55"/>
  <c r="X786" i="55"/>
  <c r="X787" i="55"/>
  <c r="X788" i="55"/>
  <c r="X789" i="55"/>
  <c r="X790" i="55"/>
  <c r="X791" i="55"/>
  <c r="X792" i="55"/>
  <c r="X793" i="55"/>
  <c r="X794" i="55"/>
  <c r="X795" i="55"/>
  <c r="X796" i="55"/>
  <c r="X797" i="55"/>
  <c r="X798" i="55"/>
  <c r="X799" i="55"/>
  <c r="X800" i="55"/>
  <c r="X801" i="55"/>
  <c r="X802" i="55"/>
  <c r="X803" i="55"/>
  <c r="X804" i="55"/>
  <c r="X805" i="55"/>
  <c r="X806" i="55"/>
  <c r="X807" i="55"/>
  <c r="X808" i="55"/>
  <c r="X809" i="55"/>
  <c r="X810" i="55"/>
  <c r="X811" i="55"/>
  <c r="X812" i="55"/>
  <c r="X813" i="55"/>
  <c r="X814" i="55"/>
  <c r="X815" i="55"/>
  <c r="X816" i="55"/>
  <c r="X817" i="55"/>
  <c r="X818" i="55"/>
  <c r="X819" i="55"/>
  <c r="X820" i="55"/>
  <c r="X821" i="55"/>
  <c r="X822" i="55"/>
  <c r="X823" i="55"/>
  <c r="X824" i="55"/>
  <c r="X825" i="55"/>
  <c r="X826" i="55"/>
  <c r="X827" i="55"/>
  <c r="X828" i="55"/>
  <c r="X829" i="55"/>
  <c r="X830" i="55"/>
  <c r="X831" i="55"/>
  <c r="X832" i="55"/>
  <c r="X833" i="55"/>
  <c r="X834" i="55"/>
  <c r="X835" i="55"/>
  <c r="X836" i="55"/>
  <c r="X837" i="55"/>
  <c r="X838" i="55"/>
  <c r="X839" i="55"/>
  <c r="X840" i="55"/>
  <c r="X841" i="55"/>
  <c r="X842" i="55"/>
  <c r="X843" i="55"/>
  <c r="X844" i="55"/>
  <c r="X845" i="55"/>
  <c r="X846" i="55"/>
  <c r="X847" i="55"/>
  <c r="X848" i="55"/>
  <c r="X849" i="55"/>
  <c r="X850" i="55"/>
  <c r="X851" i="55"/>
  <c r="X852" i="55"/>
  <c r="X853" i="55"/>
  <c r="X854" i="55"/>
  <c r="X855" i="55"/>
  <c r="X856" i="55"/>
  <c r="X857" i="55"/>
  <c r="X858" i="55"/>
  <c r="X859" i="55"/>
  <c r="X860" i="55"/>
  <c r="X861" i="55"/>
  <c r="X862" i="55"/>
  <c r="X863" i="55"/>
  <c r="X864" i="55"/>
  <c r="X865" i="55"/>
  <c r="X866" i="55"/>
  <c r="X867" i="55"/>
  <c r="X868" i="55"/>
  <c r="X869" i="55"/>
  <c r="X870" i="55"/>
  <c r="X871" i="55"/>
  <c r="X872" i="55"/>
  <c r="X873" i="55"/>
  <c r="X874" i="55"/>
  <c r="X875" i="55"/>
  <c r="X876" i="55"/>
  <c r="X877" i="55"/>
  <c r="X878" i="55"/>
  <c r="X879" i="55"/>
  <c r="X880" i="55"/>
  <c r="X881" i="55"/>
  <c r="X882" i="55"/>
  <c r="X883" i="55"/>
  <c r="X884" i="55"/>
  <c r="X885" i="55"/>
  <c r="X886" i="55"/>
  <c r="X887" i="55"/>
  <c r="X888" i="55"/>
  <c r="X889" i="55"/>
  <c r="X890" i="55"/>
  <c r="X891" i="55"/>
  <c r="X892" i="55"/>
  <c r="X893" i="55"/>
  <c r="X894" i="55"/>
  <c r="X895" i="55"/>
  <c r="X896" i="55"/>
  <c r="X897" i="55"/>
  <c r="X898" i="55"/>
  <c r="X899" i="55"/>
  <c r="X900" i="55"/>
  <c r="X901" i="55"/>
  <c r="X902" i="55"/>
  <c r="X903" i="55"/>
  <c r="X904" i="55"/>
  <c r="X905" i="55"/>
  <c r="X906" i="55"/>
  <c r="X907" i="55"/>
  <c r="X908" i="55"/>
  <c r="X909" i="55"/>
  <c r="X910" i="55"/>
  <c r="X911" i="55"/>
  <c r="X912" i="55"/>
  <c r="X913" i="55"/>
  <c r="X914" i="55"/>
  <c r="X915" i="55"/>
  <c r="X916" i="55"/>
  <c r="X917" i="55"/>
  <c r="X918" i="55"/>
  <c r="X919" i="55"/>
  <c r="X920" i="55"/>
  <c r="X921" i="55"/>
  <c r="X922" i="55"/>
  <c r="X923" i="55"/>
  <c r="X924" i="55"/>
  <c r="X925" i="55"/>
  <c r="X926" i="55"/>
  <c r="X927" i="55"/>
  <c r="X928" i="55"/>
  <c r="X929" i="55"/>
  <c r="X930" i="55"/>
  <c r="X931" i="55"/>
  <c r="X932" i="55"/>
  <c r="X933" i="55"/>
  <c r="X934" i="55"/>
  <c r="X935" i="55"/>
  <c r="X936" i="55"/>
  <c r="X937" i="55"/>
  <c r="X938" i="55"/>
  <c r="X939" i="55"/>
  <c r="X940" i="55"/>
  <c r="X941" i="55"/>
  <c r="X942" i="55"/>
  <c r="X943" i="55"/>
  <c r="X944" i="55"/>
  <c r="X945" i="55"/>
  <c r="X946" i="55"/>
  <c r="X947" i="55"/>
  <c r="X948" i="55"/>
  <c r="X949" i="55"/>
  <c r="X950" i="55"/>
  <c r="X951" i="55"/>
  <c r="X952" i="55"/>
  <c r="X953" i="55"/>
  <c r="X954" i="55"/>
  <c r="X955" i="55"/>
  <c r="X956" i="55"/>
  <c r="X957" i="55"/>
  <c r="X958" i="55"/>
  <c r="X959" i="55"/>
  <c r="X960" i="55"/>
  <c r="X961" i="55"/>
  <c r="X962" i="55"/>
  <c r="X963" i="55"/>
  <c r="X964" i="55"/>
  <c r="X965" i="55"/>
  <c r="X966" i="55"/>
  <c r="X967" i="55"/>
  <c r="X968" i="55"/>
  <c r="X969" i="55"/>
  <c r="X970" i="55"/>
  <c r="X971" i="55"/>
  <c r="X972" i="55"/>
  <c r="X973" i="55"/>
  <c r="X974" i="55"/>
  <c r="X975" i="55"/>
  <c r="X976" i="55"/>
  <c r="X977" i="55"/>
  <c r="X978" i="55"/>
  <c r="X979" i="55"/>
  <c r="X980" i="55"/>
  <c r="X981" i="55"/>
  <c r="X982" i="55"/>
  <c r="X983" i="55"/>
  <c r="X984" i="55"/>
  <c r="X985" i="55"/>
  <c r="X986" i="55"/>
  <c r="X987" i="55"/>
  <c r="X988" i="55"/>
  <c r="X989" i="55"/>
  <c r="X990" i="55"/>
  <c r="X991" i="55"/>
  <c r="X992" i="55"/>
  <c r="X993" i="55"/>
  <c r="X994" i="55"/>
  <c r="X995" i="55"/>
  <c r="X996" i="55"/>
  <c r="X997" i="55"/>
  <c r="X998" i="55"/>
  <c r="X999" i="55"/>
  <c r="X1000" i="55"/>
  <c r="X1001" i="55"/>
  <c r="X1002" i="55"/>
  <c r="X1003" i="55"/>
  <c r="X1004" i="55"/>
  <c r="X1005" i="55"/>
  <c r="X1006" i="55"/>
  <c r="X1007" i="55"/>
  <c r="X1008" i="55"/>
  <c r="X1009" i="55"/>
  <c r="X1010" i="55"/>
  <c r="X1011" i="55"/>
  <c r="X1012" i="55"/>
  <c r="X1013" i="55"/>
  <c r="X1014" i="55"/>
  <c r="X1015" i="55"/>
  <c r="X1016" i="55"/>
  <c r="X1017" i="55"/>
  <c r="X1018" i="55"/>
  <c r="X1019" i="55"/>
  <c r="X1020" i="55"/>
  <c r="X1021" i="55"/>
  <c r="X1022" i="55"/>
  <c r="X1023" i="55"/>
  <c r="X1024" i="55"/>
  <c r="X1025" i="55"/>
  <c r="X1026" i="55"/>
  <c r="X1027" i="55"/>
  <c r="X1028" i="55"/>
  <c r="X1029" i="55"/>
  <c r="X1030" i="55"/>
  <c r="X1031" i="55"/>
  <c r="X1032" i="55"/>
  <c r="X1033" i="55"/>
  <c r="X1034" i="55"/>
  <c r="X1035" i="55"/>
  <c r="X1036" i="55"/>
  <c r="X1037" i="55"/>
  <c r="X1038" i="55"/>
  <c r="X1039" i="55"/>
  <c r="X1040" i="55"/>
  <c r="X1041" i="55"/>
  <c r="X1042" i="55"/>
  <c r="X1043" i="55"/>
  <c r="X1044" i="55"/>
  <c r="X1045" i="55"/>
  <c r="X1046" i="55"/>
  <c r="X1047" i="55"/>
  <c r="X1048" i="55"/>
  <c r="X1049" i="55"/>
  <c r="X1050" i="55"/>
  <c r="X1051" i="55"/>
  <c r="X1052" i="55"/>
  <c r="X1053" i="55"/>
  <c r="X1054" i="55"/>
  <c r="X1055" i="55"/>
  <c r="X1056" i="55"/>
  <c r="X1057" i="55"/>
  <c r="X1058" i="55"/>
  <c r="X1059" i="55"/>
  <c r="X1060" i="55"/>
  <c r="X1061" i="55"/>
  <c r="X1062" i="55"/>
  <c r="X1063" i="55"/>
  <c r="X1064" i="55"/>
  <c r="X1065" i="55"/>
  <c r="X1066" i="55"/>
  <c r="X1067" i="55"/>
  <c r="X1068" i="55"/>
  <c r="X1069" i="55"/>
  <c r="X1070" i="55"/>
  <c r="X1071" i="55"/>
  <c r="X1072" i="55"/>
  <c r="X1073" i="55"/>
  <c r="X1074" i="55"/>
  <c r="X1075" i="55"/>
  <c r="X1076" i="55"/>
  <c r="X1077" i="55"/>
  <c r="X1078" i="55"/>
  <c r="X1079" i="55"/>
  <c r="X1080" i="55"/>
  <c r="X1081" i="55"/>
  <c r="X1082" i="55"/>
  <c r="X1083" i="55"/>
  <c r="X1084" i="55"/>
  <c r="X1085" i="55"/>
  <c r="X1086" i="55"/>
  <c r="X1087" i="55"/>
  <c r="X1088" i="55"/>
  <c r="X1089" i="55"/>
  <c r="X1090" i="55"/>
  <c r="X1091" i="55"/>
  <c r="X1092" i="55"/>
  <c r="X1093" i="55"/>
  <c r="X1094" i="55"/>
  <c r="X1095" i="55"/>
  <c r="X1096" i="55"/>
  <c r="X1097" i="55"/>
  <c r="X1098" i="55"/>
  <c r="X1099" i="55"/>
  <c r="X1100" i="55"/>
  <c r="X1101" i="55"/>
  <c r="X1102" i="55"/>
  <c r="X1103" i="55"/>
  <c r="X1104" i="55"/>
  <c r="X1105" i="55"/>
  <c r="X1106" i="55"/>
  <c r="X1107" i="55"/>
  <c r="X1108" i="55"/>
  <c r="X1109" i="55"/>
  <c r="X1110" i="55"/>
  <c r="X1111" i="55"/>
  <c r="X1112" i="55"/>
  <c r="X1113" i="55"/>
  <c r="X1114" i="55"/>
  <c r="X1115" i="55"/>
  <c r="X1116" i="55"/>
  <c r="X1117" i="55"/>
  <c r="X1118" i="55"/>
  <c r="X1119" i="55"/>
  <c r="X1120" i="55"/>
  <c r="X1121" i="55"/>
  <c r="X1122" i="55"/>
  <c r="X1123" i="55"/>
  <c r="X1124" i="55"/>
  <c r="X1125" i="55"/>
  <c r="X1126" i="55"/>
  <c r="X1127" i="55"/>
  <c r="X1128" i="55"/>
  <c r="X1129" i="55"/>
  <c r="X1130" i="55"/>
  <c r="X1131" i="55"/>
  <c r="X1132" i="55"/>
  <c r="X1133" i="55"/>
  <c r="X1134" i="55"/>
  <c r="X1135" i="55"/>
  <c r="X1136" i="55"/>
  <c r="X1137" i="55"/>
  <c r="X1138" i="55"/>
  <c r="X1139" i="55"/>
  <c r="X1140" i="55"/>
  <c r="X1141" i="55"/>
  <c r="X1142" i="55"/>
  <c r="X1143" i="55"/>
  <c r="X1144" i="55"/>
  <c r="X1145" i="55"/>
  <c r="X1146" i="55"/>
  <c r="X1147" i="55"/>
  <c r="X1148" i="55"/>
  <c r="X1149" i="55"/>
  <c r="X1150" i="55"/>
  <c r="X1151" i="55"/>
  <c r="X1152" i="55"/>
  <c r="X1153" i="55"/>
  <c r="X1154" i="55"/>
  <c r="X1155" i="55"/>
  <c r="X1156" i="55"/>
  <c r="X1157" i="55"/>
  <c r="X1158" i="55"/>
  <c r="X1159" i="55"/>
  <c r="X1160" i="55"/>
  <c r="X1161" i="55"/>
  <c r="X1162" i="55"/>
  <c r="X1163" i="55"/>
  <c r="X1164" i="55"/>
  <c r="X1165" i="55"/>
  <c r="X1166" i="55"/>
  <c r="X1167" i="55"/>
  <c r="X1168" i="55"/>
  <c r="X1169" i="55"/>
  <c r="X1170" i="55"/>
  <c r="X1171" i="55"/>
  <c r="X1172" i="55"/>
  <c r="X1173" i="55"/>
  <c r="X1174" i="55"/>
  <c r="X1175" i="55"/>
  <c r="X1176" i="55"/>
  <c r="X1177" i="55"/>
  <c r="X1178" i="55"/>
  <c r="X1179" i="55"/>
  <c r="X1180" i="55"/>
  <c r="X1181" i="55"/>
  <c r="X1182" i="55"/>
  <c r="X1183" i="55"/>
  <c r="X1184" i="55"/>
  <c r="X1185" i="55"/>
  <c r="X1186" i="55"/>
  <c r="X1187" i="55"/>
  <c r="X1188" i="55"/>
  <c r="X1189" i="55"/>
  <c r="X1190" i="55"/>
  <c r="X1191" i="55"/>
  <c r="X1192" i="55"/>
  <c r="X1193" i="55"/>
  <c r="X1194" i="55"/>
  <c r="X1195" i="55"/>
  <c r="X1196" i="55"/>
  <c r="X1197" i="55"/>
  <c r="X1198" i="55"/>
  <c r="X1199" i="55"/>
  <c r="X1200" i="55"/>
  <c r="X1201" i="55"/>
  <c r="X1202" i="55"/>
  <c r="X1203" i="55"/>
  <c r="X1204" i="55"/>
  <c r="X1205" i="55"/>
  <c r="X1206" i="55"/>
  <c r="X1207" i="55"/>
  <c r="X1208" i="55"/>
  <c r="X1209" i="55"/>
  <c r="X1210" i="55"/>
  <c r="X1211" i="55"/>
  <c r="X1212" i="55"/>
  <c r="X1213" i="55"/>
  <c r="X1214" i="55"/>
  <c r="X1215" i="55"/>
  <c r="X1216" i="55"/>
  <c r="X1217" i="55"/>
  <c r="X1218" i="55"/>
  <c r="X1219" i="55"/>
  <c r="X1220" i="55"/>
  <c r="X1221" i="55"/>
  <c r="X1222" i="55"/>
  <c r="X1223" i="55"/>
  <c r="X1224" i="55"/>
  <c r="X1225" i="55"/>
  <c r="X1226" i="55"/>
  <c r="X1227" i="55"/>
  <c r="X1228" i="55"/>
  <c r="X1229" i="55"/>
  <c r="X1230" i="55"/>
  <c r="X1231" i="55"/>
  <c r="X1232" i="55"/>
  <c r="X1233" i="55"/>
  <c r="X1234" i="55"/>
  <c r="X1235" i="55"/>
  <c r="X1236" i="55"/>
  <c r="X1237" i="55"/>
  <c r="X1238" i="55"/>
  <c r="X1239" i="55"/>
  <c r="X1240" i="55"/>
  <c r="X1241" i="55"/>
  <c r="X1242" i="55"/>
  <c r="X1243" i="55"/>
  <c r="X1244" i="55"/>
  <c r="X1245" i="55"/>
  <c r="X1246" i="55"/>
  <c r="X1247" i="55"/>
  <c r="X1248" i="55"/>
  <c r="X1249" i="55"/>
  <c r="X1250" i="55"/>
  <c r="X1251" i="55"/>
  <c r="X1252" i="55"/>
  <c r="X1253" i="55"/>
  <c r="X1254" i="55"/>
  <c r="X1255" i="55"/>
  <c r="X1256" i="55"/>
  <c r="X1257" i="55"/>
  <c r="X1258" i="55"/>
  <c r="X1259" i="55"/>
  <c r="X1260" i="55"/>
  <c r="X1261" i="55"/>
  <c r="X1262" i="55"/>
  <c r="X1263" i="55"/>
  <c r="X1264" i="55"/>
  <c r="X1265" i="55"/>
  <c r="X1266" i="55"/>
  <c r="X1267" i="55"/>
  <c r="X1268" i="55"/>
  <c r="X1269" i="55"/>
  <c r="X1270" i="55"/>
  <c r="X1271" i="55"/>
  <c r="X1272" i="55"/>
  <c r="X1273" i="55"/>
  <c r="X1274" i="55"/>
  <c r="X1275" i="55"/>
  <c r="X1276" i="55"/>
  <c r="X1277" i="55"/>
  <c r="X1278" i="55"/>
  <c r="X1279" i="55"/>
  <c r="X1280" i="55"/>
  <c r="X1281" i="55"/>
  <c r="X1282" i="55"/>
  <c r="X1283" i="55"/>
  <c r="X1284" i="55"/>
  <c r="X1285" i="55"/>
  <c r="X1286" i="55"/>
  <c r="X1287" i="55"/>
  <c r="X1288" i="55"/>
  <c r="X1289" i="55"/>
  <c r="X1290" i="55"/>
  <c r="X1291" i="55"/>
  <c r="X1292" i="55"/>
  <c r="X1293" i="55"/>
  <c r="X1294" i="55"/>
  <c r="X1295" i="55"/>
  <c r="X1296" i="55"/>
  <c r="X1297" i="55"/>
  <c r="X1298" i="55"/>
  <c r="X1299" i="55"/>
  <c r="X1300" i="55"/>
  <c r="X1301" i="55"/>
  <c r="X1302" i="55"/>
  <c r="X1303" i="55"/>
  <c r="X1304" i="55"/>
  <c r="X1305" i="55"/>
  <c r="X1306" i="55"/>
  <c r="X1307" i="55"/>
  <c r="X1308" i="55"/>
  <c r="X1309" i="55"/>
  <c r="X1310" i="55"/>
  <c r="X1311" i="55"/>
  <c r="X1312" i="55"/>
  <c r="X1313" i="55"/>
  <c r="X1314" i="55"/>
  <c r="X1315" i="55"/>
  <c r="X1316" i="55"/>
  <c r="X1317" i="55"/>
  <c r="X1318" i="55"/>
  <c r="X1319" i="55"/>
  <c r="X1320" i="55"/>
  <c r="X1321" i="55"/>
  <c r="X1322" i="55"/>
  <c r="X1323" i="55"/>
  <c r="X1324" i="55"/>
  <c r="X1325" i="55"/>
  <c r="X1326" i="55"/>
  <c r="X1327" i="55"/>
  <c r="X1328" i="55"/>
  <c r="X1329" i="55"/>
  <c r="X1330" i="55"/>
  <c r="X1331" i="55"/>
  <c r="X1332" i="55"/>
  <c r="X1333" i="55"/>
  <c r="X1334" i="55"/>
  <c r="X1335" i="55"/>
  <c r="X1336" i="55"/>
  <c r="X1337" i="55"/>
  <c r="X1338" i="55"/>
  <c r="X1339" i="55"/>
  <c r="X1340" i="55"/>
  <c r="X1341" i="55"/>
  <c r="X1342" i="55"/>
  <c r="X1343" i="55"/>
  <c r="X1344" i="55"/>
  <c r="X1345" i="55"/>
  <c r="X1346" i="55"/>
  <c r="X1347" i="55"/>
  <c r="X1348" i="55"/>
  <c r="X1349" i="55"/>
  <c r="X1350" i="55"/>
  <c r="X1351" i="55"/>
  <c r="X1352" i="55"/>
  <c r="X1353" i="55"/>
  <c r="X1354" i="55"/>
  <c r="X1355" i="55"/>
  <c r="X1356" i="55"/>
  <c r="X1357" i="55"/>
  <c r="X1358" i="55"/>
  <c r="X1359" i="55"/>
  <c r="X1360" i="55"/>
  <c r="X1361" i="55"/>
  <c r="X1362" i="55"/>
  <c r="X1363" i="55"/>
  <c r="X1364" i="55"/>
  <c r="X1365" i="55"/>
  <c r="X1366" i="55"/>
  <c r="X1367" i="55"/>
  <c r="X1368" i="55"/>
  <c r="X1369" i="55"/>
  <c r="X1370" i="55"/>
  <c r="X1371" i="55"/>
  <c r="X1372" i="55"/>
  <c r="X1373" i="55"/>
  <c r="X1374" i="55"/>
  <c r="X1375" i="55"/>
  <c r="X1376" i="55"/>
  <c r="X1377" i="55"/>
  <c r="X1378" i="55"/>
  <c r="X1379" i="55"/>
  <c r="X1380" i="55"/>
  <c r="X1381" i="55"/>
  <c r="X1382" i="55"/>
  <c r="X1383" i="55"/>
  <c r="X1384" i="55"/>
  <c r="X1385" i="55"/>
  <c r="X1386" i="55"/>
  <c r="X1387" i="55"/>
  <c r="X1388" i="55"/>
  <c r="X1389" i="55"/>
  <c r="X1390" i="55"/>
  <c r="X1391" i="55"/>
  <c r="X1392" i="55"/>
  <c r="X1393" i="55"/>
  <c r="X1394" i="55"/>
  <c r="X1395" i="55"/>
  <c r="X1396" i="55"/>
  <c r="X1397" i="55"/>
  <c r="X1398" i="55"/>
  <c r="X1399" i="55"/>
  <c r="X1400" i="55"/>
  <c r="X1401" i="55"/>
  <c r="X1402" i="55"/>
  <c r="X1403" i="55"/>
  <c r="X1404" i="55"/>
  <c r="X1405" i="55"/>
  <c r="X1406" i="55"/>
  <c r="X1407" i="55"/>
  <c r="X1408" i="55"/>
  <c r="X1409" i="55"/>
  <c r="X1410" i="55"/>
  <c r="X1411" i="55"/>
  <c r="X1412" i="55"/>
  <c r="X1413" i="55"/>
  <c r="X1414" i="55"/>
  <c r="X1415" i="55"/>
  <c r="X1416" i="55"/>
  <c r="X1417" i="55"/>
  <c r="X1418" i="55"/>
  <c r="X1419" i="55"/>
  <c r="X1420" i="55"/>
  <c r="X1421" i="55"/>
  <c r="X1422" i="55"/>
  <c r="X1423" i="55"/>
  <c r="X1424" i="55"/>
  <c r="X1425" i="55"/>
  <c r="X1426" i="55"/>
  <c r="X1427" i="55"/>
  <c r="X1428" i="55"/>
  <c r="X1429" i="55"/>
  <c r="X1430" i="55"/>
  <c r="X1431" i="55"/>
  <c r="X1432" i="55"/>
  <c r="X1433" i="55"/>
  <c r="X1434" i="55"/>
  <c r="X1435" i="55"/>
  <c r="X1436" i="55"/>
  <c r="X1437" i="55"/>
  <c r="X1438" i="55"/>
  <c r="X1439" i="55"/>
  <c r="X1440" i="55"/>
  <c r="X1441" i="55"/>
  <c r="X1442" i="55"/>
  <c r="X1443" i="55"/>
  <c r="X1444" i="55"/>
  <c r="X1445" i="55"/>
  <c r="X1446" i="55"/>
  <c r="X1447" i="55"/>
  <c r="X1448" i="55"/>
  <c r="X1449" i="55"/>
  <c r="X1450" i="55"/>
  <c r="X1451" i="55"/>
  <c r="X1452" i="55"/>
  <c r="X1453" i="55"/>
  <c r="X1454" i="55"/>
  <c r="X1455" i="55"/>
  <c r="X1456" i="55"/>
  <c r="X1457" i="55"/>
  <c r="X1458" i="55"/>
  <c r="X1459" i="55"/>
  <c r="X1460" i="55"/>
  <c r="X1461" i="55"/>
  <c r="X1462" i="55"/>
  <c r="X1463" i="55"/>
  <c r="X1464" i="55"/>
  <c r="X1465" i="55"/>
  <c r="X1466" i="55"/>
  <c r="X1467" i="55"/>
  <c r="X1468" i="55"/>
  <c r="X1469" i="55"/>
  <c r="X1470" i="55"/>
  <c r="X1471" i="55"/>
  <c r="X1472" i="55"/>
  <c r="X1473" i="55"/>
  <c r="X1474" i="55"/>
  <c r="X1475" i="55"/>
  <c r="X1476" i="55"/>
  <c r="X1477" i="55"/>
  <c r="X1478" i="55"/>
  <c r="X1479" i="55"/>
  <c r="X1480" i="55"/>
  <c r="X1481" i="55"/>
  <c r="X1482" i="55"/>
  <c r="X1483" i="55"/>
  <c r="X1484" i="55"/>
  <c r="X1485" i="55"/>
  <c r="X1486" i="55"/>
  <c r="X1487" i="55"/>
  <c r="X1488" i="55"/>
  <c r="X1489" i="55"/>
  <c r="X1490" i="55"/>
  <c r="X1491" i="55"/>
  <c r="X1492" i="55"/>
  <c r="X1493" i="55"/>
  <c r="X1494" i="55"/>
  <c r="X1495" i="55"/>
  <c r="X1496" i="55"/>
  <c r="X1497" i="55"/>
  <c r="X1498" i="55"/>
  <c r="X1499" i="55"/>
  <c r="X1500" i="55"/>
  <c r="X1501" i="55"/>
  <c r="X1502" i="55"/>
  <c r="X1503" i="55"/>
  <c r="X1504" i="55"/>
  <c r="X1505" i="55"/>
  <c r="X1506" i="55"/>
  <c r="X1507" i="55"/>
  <c r="X1508" i="55"/>
  <c r="X1509" i="55"/>
  <c r="X1510" i="55"/>
  <c r="X1511" i="55"/>
  <c r="X1512" i="55"/>
  <c r="X1513" i="55"/>
  <c r="X1514" i="55"/>
  <c r="X1515" i="55"/>
  <c r="X1516" i="55"/>
  <c r="X1517" i="55"/>
  <c r="X1518" i="55"/>
  <c r="X1519" i="55"/>
  <c r="X1520" i="55"/>
  <c r="X1521" i="55"/>
  <c r="X1522" i="55"/>
  <c r="X1523" i="55"/>
  <c r="X1524" i="55"/>
  <c r="X1525" i="55"/>
  <c r="X1526" i="55"/>
  <c r="X1527" i="55"/>
  <c r="X1528" i="55"/>
  <c r="X1529" i="55"/>
  <c r="X1530" i="55"/>
  <c r="X1531" i="55"/>
  <c r="X1532" i="55"/>
  <c r="X1533" i="55"/>
  <c r="X1534" i="55"/>
  <c r="X1535" i="55"/>
  <c r="X1536" i="55"/>
  <c r="X1537" i="55"/>
  <c r="X1538" i="55"/>
  <c r="X1539" i="55"/>
  <c r="X1540" i="55"/>
  <c r="X1541" i="55"/>
  <c r="X1542" i="55"/>
  <c r="X1543" i="55"/>
  <c r="X1544" i="55"/>
  <c r="X1545" i="55"/>
  <c r="X1546" i="55"/>
  <c r="X1547" i="55"/>
  <c r="X1548" i="55"/>
  <c r="X1549" i="55"/>
  <c r="X1550" i="55"/>
  <c r="X1551" i="55"/>
  <c r="X1552" i="55"/>
  <c r="X1553" i="55"/>
  <c r="X1554" i="55"/>
  <c r="X1555" i="55"/>
  <c r="X1556" i="55"/>
  <c r="X1557" i="55"/>
  <c r="X1558" i="55"/>
  <c r="X1559" i="55"/>
  <c r="X1560" i="55"/>
  <c r="X1561" i="55"/>
  <c r="X1562" i="55"/>
  <c r="X1563" i="55"/>
  <c r="X1564" i="55"/>
  <c r="X1565" i="55"/>
  <c r="X1566" i="55"/>
  <c r="X1567" i="55"/>
  <c r="X1568" i="55"/>
  <c r="X1569" i="55"/>
  <c r="X1570" i="55"/>
  <c r="X1571" i="55"/>
  <c r="X1572" i="55"/>
  <c r="X1573" i="55"/>
  <c r="X1574" i="55"/>
  <c r="X1575" i="55"/>
  <c r="X1576" i="55"/>
  <c r="X1577" i="55"/>
  <c r="X1578" i="55"/>
  <c r="X1579" i="55"/>
  <c r="X1580" i="55"/>
  <c r="X1581" i="55"/>
  <c r="X1582" i="55"/>
  <c r="X1583" i="55"/>
  <c r="X1584" i="55"/>
  <c r="X1585" i="55"/>
  <c r="X1586" i="55"/>
  <c r="X1587" i="55"/>
  <c r="X1588" i="55"/>
  <c r="X1589" i="55"/>
  <c r="X1590" i="55"/>
  <c r="X1591" i="55"/>
  <c r="X1592" i="55"/>
  <c r="X1593" i="55"/>
  <c r="X1594" i="55"/>
  <c r="X1595" i="55"/>
  <c r="X1596" i="55"/>
  <c r="X1597" i="55"/>
  <c r="X1598" i="55"/>
  <c r="X1599" i="55"/>
  <c r="X1600" i="55"/>
  <c r="X1601" i="55"/>
  <c r="X1602" i="55"/>
  <c r="X1603" i="55"/>
  <c r="X1604" i="55"/>
  <c r="X1605" i="55"/>
  <c r="X1606" i="55"/>
  <c r="X1607" i="55"/>
  <c r="X1608" i="55"/>
  <c r="X1609" i="55"/>
  <c r="X1610" i="55"/>
  <c r="X1611" i="55"/>
  <c r="X1612" i="55"/>
  <c r="X1613" i="55"/>
  <c r="X1614" i="55"/>
  <c r="X1615" i="55"/>
  <c r="X1616" i="55"/>
  <c r="X1617" i="55"/>
  <c r="X1618" i="55"/>
  <c r="X1619" i="55"/>
  <c r="X1620" i="55"/>
  <c r="X1621" i="55"/>
  <c r="X1622" i="55"/>
  <c r="X1623" i="55"/>
  <c r="X1624" i="55"/>
  <c r="X1625" i="55"/>
  <c r="X1626" i="55"/>
  <c r="X1627" i="55"/>
  <c r="X1628" i="55"/>
  <c r="X1629" i="55"/>
  <c r="X1630" i="55"/>
  <c r="X1631" i="55"/>
  <c r="X1632" i="55"/>
  <c r="X1633" i="55"/>
  <c r="X1634" i="55"/>
  <c r="X1635" i="55"/>
  <c r="X1636" i="55"/>
  <c r="X1637" i="55"/>
  <c r="X1638" i="55"/>
  <c r="X1639" i="55"/>
  <c r="X1640" i="55"/>
  <c r="X1641" i="55"/>
  <c r="X1642" i="55"/>
  <c r="X1643" i="55"/>
  <c r="X1644" i="55"/>
  <c r="X1645" i="55"/>
  <c r="X1646" i="55"/>
  <c r="X1647" i="55"/>
  <c r="X1648" i="55"/>
  <c r="X1649" i="55"/>
  <c r="X1650" i="55"/>
  <c r="X1651" i="55"/>
  <c r="X1652" i="55"/>
  <c r="X1653" i="55"/>
  <c r="X1654" i="55"/>
  <c r="X1655" i="55"/>
  <c r="X1656" i="55"/>
  <c r="X1657" i="55"/>
  <c r="X1658" i="55"/>
  <c r="X1659" i="55"/>
  <c r="X1660" i="55"/>
  <c r="X1661" i="55"/>
  <c r="X1662" i="55"/>
  <c r="X1663" i="55"/>
  <c r="X1664" i="55"/>
  <c r="X1665" i="55"/>
  <c r="X1666" i="55"/>
  <c r="X1667" i="55"/>
  <c r="X1668" i="55"/>
  <c r="X1669" i="55"/>
  <c r="X1670" i="55"/>
  <c r="X1671" i="55"/>
  <c r="X1672" i="55"/>
  <c r="X1673" i="55"/>
  <c r="X1674" i="55"/>
  <c r="X1675" i="55"/>
  <c r="X1676" i="55"/>
  <c r="X1677" i="55"/>
  <c r="X1678" i="55"/>
  <c r="X1679" i="55"/>
  <c r="X1680" i="55"/>
  <c r="X1681" i="55"/>
  <c r="X1682" i="55"/>
  <c r="X1683" i="55"/>
  <c r="X1684" i="55"/>
  <c r="X1685" i="55"/>
  <c r="X1686" i="55"/>
  <c r="X1687" i="55"/>
  <c r="X1688" i="55"/>
  <c r="X1689" i="55"/>
  <c r="X1690" i="55"/>
  <c r="X1691" i="55"/>
  <c r="X1692" i="55"/>
  <c r="X1693" i="55"/>
  <c r="X1694" i="55"/>
  <c r="X1695" i="55"/>
  <c r="X1696" i="55"/>
  <c r="X1697" i="55"/>
  <c r="X1698" i="55"/>
  <c r="X1699" i="55"/>
  <c r="X1700" i="55"/>
  <c r="X1701" i="55"/>
  <c r="X1702" i="55"/>
  <c r="X1703" i="55"/>
  <c r="X1704" i="55"/>
  <c r="X1705" i="55"/>
  <c r="X1706" i="55"/>
  <c r="X1707" i="55"/>
  <c r="X1708" i="55"/>
  <c r="X1709" i="55"/>
  <c r="X1710" i="55"/>
  <c r="X1711" i="55"/>
  <c r="X1712" i="55"/>
  <c r="X1713" i="55"/>
  <c r="X1714" i="55"/>
  <c r="X1715" i="55"/>
  <c r="X1716" i="55"/>
  <c r="X1717" i="55"/>
  <c r="X1718" i="55"/>
  <c r="X1719" i="55"/>
  <c r="X1720" i="55"/>
  <c r="X1721" i="55"/>
  <c r="X1722" i="55"/>
  <c r="X1723" i="55"/>
  <c r="X1724" i="55"/>
  <c r="X1725" i="55"/>
  <c r="X1726" i="55"/>
  <c r="X1727" i="55"/>
  <c r="X1728" i="55"/>
  <c r="X1729" i="55"/>
  <c r="X1730" i="55"/>
  <c r="X1731" i="55"/>
  <c r="X1732" i="55"/>
  <c r="X1733" i="55"/>
  <c r="X1734" i="55"/>
  <c r="X1735" i="55"/>
  <c r="X1736" i="55"/>
  <c r="X1737" i="55"/>
  <c r="X1738" i="55"/>
  <c r="X1739" i="55"/>
  <c r="X1740" i="55"/>
  <c r="X1741" i="55"/>
  <c r="X1742" i="55"/>
  <c r="X1743" i="55"/>
  <c r="X1744" i="55"/>
  <c r="X1745" i="55"/>
  <c r="X1746" i="55"/>
  <c r="X1747" i="55"/>
  <c r="X1748" i="55"/>
  <c r="X1749" i="55"/>
  <c r="X1750" i="55"/>
  <c r="X1751" i="55"/>
  <c r="X1752" i="55"/>
  <c r="X1753" i="55"/>
  <c r="X1754" i="55"/>
  <c r="X1755" i="55"/>
  <c r="X1756" i="55"/>
  <c r="X1757" i="55"/>
  <c r="X1758" i="55"/>
  <c r="X1759" i="55"/>
  <c r="X1760" i="55"/>
  <c r="X1761" i="55"/>
  <c r="X1762" i="55"/>
  <c r="X1763" i="55"/>
  <c r="X1764" i="55"/>
  <c r="X1765" i="55"/>
  <c r="X1766" i="55"/>
  <c r="X1767" i="55"/>
  <c r="X1768" i="55"/>
  <c r="X1769" i="55"/>
  <c r="X1770" i="55"/>
  <c r="X1771" i="55"/>
  <c r="X1772" i="55"/>
  <c r="X1773" i="55"/>
  <c r="X1774" i="55"/>
  <c r="X1775" i="55"/>
  <c r="X1776" i="55"/>
  <c r="X1777" i="55"/>
  <c r="X1778" i="55"/>
  <c r="X1779" i="55"/>
  <c r="X1780" i="55"/>
  <c r="X1781" i="55"/>
  <c r="X1782" i="55"/>
  <c r="X1783" i="55"/>
  <c r="X1784" i="55"/>
  <c r="X1785" i="55"/>
  <c r="X1786" i="55"/>
  <c r="X1787" i="55"/>
  <c r="X1788" i="55"/>
  <c r="X1789" i="55"/>
  <c r="X1790" i="55"/>
  <c r="X1791" i="55"/>
  <c r="X1792" i="55"/>
  <c r="X1793" i="55"/>
  <c r="X1794" i="55"/>
  <c r="X1795" i="55"/>
  <c r="X1796" i="55"/>
  <c r="X1797" i="55"/>
  <c r="X1798" i="55"/>
  <c r="X1799" i="55"/>
  <c r="X1800" i="55"/>
  <c r="X1801" i="55"/>
  <c r="X1802" i="55"/>
  <c r="X1803" i="55"/>
  <c r="X1804" i="55"/>
  <c r="X1805" i="55"/>
  <c r="X1806" i="55"/>
  <c r="X1807" i="55"/>
  <c r="X1808" i="55"/>
  <c r="X1809" i="55"/>
  <c r="X1810" i="55"/>
  <c r="X1811" i="55"/>
  <c r="X1812" i="55"/>
  <c r="X1813" i="55"/>
  <c r="X1814" i="55"/>
  <c r="X1815" i="55"/>
  <c r="X1816" i="55"/>
  <c r="X1817" i="55"/>
  <c r="X1818" i="55"/>
  <c r="X1819" i="55"/>
  <c r="X1820" i="55"/>
  <c r="X1821" i="55"/>
  <c r="X1822" i="55"/>
  <c r="X1823" i="55"/>
  <c r="X1824" i="55"/>
  <c r="X1825" i="55"/>
  <c r="X1826" i="55"/>
  <c r="X1827" i="55"/>
  <c r="X1828" i="55"/>
  <c r="X1829" i="55"/>
  <c r="X1830" i="55"/>
  <c r="X1831" i="55"/>
  <c r="X1832" i="55"/>
  <c r="X1833" i="55"/>
  <c r="X1834" i="55"/>
  <c r="X1835" i="55"/>
  <c r="X1836" i="55"/>
  <c r="X1837" i="55"/>
  <c r="X1838" i="55"/>
  <c r="X1839" i="55"/>
  <c r="X1840" i="55"/>
  <c r="X1841" i="55"/>
  <c r="X1842" i="55"/>
  <c r="X1843" i="55"/>
  <c r="X1844" i="55"/>
  <c r="X1845" i="55"/>
  <c r="X1846" i="55"/>
  <c r="X1847" i="55"/>
  <c r="X1848" i="55"/>
  <c r="X1849" i="55"/>
  <c r="X1850" i="55"/>
  <c r="X1851" i="55"/>
  <c r="X1852" i="55"/>
  <c r="X1853" i="55"/>
  <c r="X1854" i="55"/>
  <c r="X1855" i="55"/>
  <c r="X1856" i="55"/>
  <c r="X1857" i="55"/>
  <c r="X1858" i="55"/>
  <c r="X1859" i="55"/>
  <c r="X1860" i="55"/>
  <c r="X1861" i="55"/>
  <c r="X1862" i="55"/>
  <c r="X1863" i="55"/>
  <c r="X1864" i="55"/>
  <c r="X1865" i="55"/>
  <c r="X1866" i="55"/>
  <c r="X1867" i="55"/>
  <c r="X1868" i="55"/>
  <c r="X1869" i="55"/>
  <c r="X1870" i="55"/>
  <c r="X1871" i="55"/>
  <c r="X1872" i="55"/>
  <c r="X1873" i="55"/>
  <c r="X1874" i="55"/>
  <c r="X1875" i="55"/>
  <c r="X1876" i="55"/>
  <c r="X1877" i="55"/>
  <c r="X1878" i="55"/>
  <c r="X1879" i="55"/>
  <c r="X1880" i="55"/>
  <c r="X1881" i="55"/>
  <c r="X1882" i="55"/>
  <c r="X1883" i="55"/>
  <c r="X1884" i="55"/>
  <c r="X1885" i="55"/>
  <c r="X1886" i="55"/>
  <c r="X1887" i="55"/>
  <c r="X1888" i="55"/>
  <c r="X1889" i="55"/>
  <c r="X1890" i="55"/>
  <c r="X1891" i="55"/>
  <c r="X1892" i="55"/>
  <c r="X1893" i="55"/>
  <c r="X1894" i="55"/>
  <c r="X1895" i="55"/>
  <c r="X1896" i="55"/>
  <c r="X1897" i="55"/>
  <c r="X1898" i="55"/>
  <c r="X1899" i="55"/>
  <c r="X1900" i="55"/>
  <c r="X1901" i="55"/>
  <c r="X1902" i="55"/>
  <c r="X1903" i="55"/>
  <c r="X1904" i="55"/>
  <c r="X1905" i="55"/>
  <c r="X1906" i="55"/>
  <c r="X1907" i="55"/>
  <c r="X1908" i="55"/>
  <c r="X1909" i="55"/>
  <c r="X1910" i="55"/>
  <c r="X1911" i="55"/>
  <c r="X1912" i="55"/>
  <c r="X1913" i="55"/>
  <c r="X1914" i="55"/>
  <c r="X1915" i="55"/>
  <c r="X1916" i="55"/>
  <c r="X1917" i="55"/>
  <c r="X1918" i="55"/>
  <c r="X1919" i="55"/>
  <c r="X1920" i="55"/>
  <c r="X1921" i="55"/>
  <c r="X1922" i="55"/>
  <c r="X1923" i="55"/>
  <c r="X1924" i="55"/>
  <c r="X1925" i="55"/>
  <c r="X1926" i="55"/>
  <c r="X1927" i="55"/>
  <c r="X1928" i="55"/>
  <c r="X1929" i="55"/>
  <c r="X1930" i="55"/>
  <c r="X1931" i="55"/>
  <c r="X1932" i="55"/>
  <c r="X1933" i="55"/>
  <c r="X1934" i="55"/>
  <c r="X1935" i="55"/>
  <c r="X1936" i="55"/>
  <c r="X1937" i="55"/>
  <c r="X1938" i="55"/>
  <c r="X1939" i="55"/>
  <c r="X1940" i="55"/>
  <c r="X1941" i="55"/>
  <c r="X1942" i="55"/>
  <c r="X1943" i="55"/>
  <c r="X1944" i="55"/>
  <c r="X1945" i="55"/>
  <c r="X1946" i="55"/>
  <c r="X1947" i="55"/>
  <c r="X1948" i="55"/>
  <c r="X1949" i="55"/>
  <c r="X1950" i="55"/>
  <c r="X1951" i="55"/>
  <c r="X1952" i="55"/>
  <c r="X1953" i="55"/>
  <c r="X1954" i="55"/>
  <c r="X1955" i="55"/>
  <c r="X1956" i="55"/>
  <c r="X1957" i="55"/>
  <c r="X1958" i="55"/>
  <c r="X1959" i="55"/>
  <c r="X1960" i="55"/>
  <c r="X1961" i="55"/>
  <c r="X1962" i="55"/>
  <c r="X1963" i="55"/>
  <c r="X1964" i="55"/>
  <c r="X1965" i="55"/>
  <c r="X1966" i="55"/>
  <c r="X1967" i="55"/>
  <c r="X1968" i="55"/>
  <c r="X1969" i="55"/>
  <c r="X1970" i="55"/>
  <c r="X1971" i="55"/>
  <c r="X1972" i="55"/>
  <c r="X1973" i="55"/>
  <c r="X1974" i="55"/>
  <c r="X1975" i="55"/>
  <c r="X1976" i="55"/>
  <c r="X1977" i="55"/>
  <c r="X1978" i="55"/>
  <c r="X1979" i="55"/>
  <c r="X1980" i="55"/>
  <c r="X1981" i="55"/>
  <c r="X1982" i="55"/>
  <c r="X1983" i="55"/>
  <c r="X1984" i="55"/>
  <c r="X1985" i="55"/>
  <c r="X1986" i="55"/>
  <c r="X1987" i="55"/>
  <c r="X1988" i="55"/>
  <c r="X1989" i="55"/>
  <c r="X1990" i="55"/>
  <c r="X1991" i="55"/>
  <c r="X1992" i="55"/>
  <c r="X1993" i="55"/>
  <c r="X1994" i="55"/>
  <c r="X1995" i="55"/>
  <c r="X1996" i="55"/>
  <c r="X1997" i="55"/>
  <c r="X1998" i="55"/>
  <c r="X1999" i="55"/>
  <c r="X2000" i="55"/>
  <c r="X2001" i="55"/>
  <c r="X2002" i="55"/>
  <c r="X2003" i="55"/>
  <c r="X2004" i="55"/>
  <c r="X2005" i="55"/>
  <c r="X2006" i="55"/>
  <c r="X2007" i="55"/>
  <c r="X2008" i="55"/>
  <c r="X2009" i="55"/>
  <c r="X2010" i="55"/>
  <c r="X2011" i="55"/>
  <c r="X2012" i="55"/>
  <c r="X2013" i="55"/>
  <c r="X2014" i="55"/>
  <c r="X2015" i="55"/>
  <c r="X2016" i="55"/>
  <c r="X2017" i="55"/>
  <c r="X2018" i="55"/>
  <c r="X2019" i="55"/>
  <c r="X2020" i="55"/>
  <c r="X2021" i="55"/>
  <c r="X2022" i="55"/>
  <c r="X2023" i="55"/>
  <c r="X2024" i="55"/>
  <c r="X2025" i="55"/>
  <c r="X2026" i="55"/>
  <c r="X2027" i="55"/>
  <c r="X2028" i="55"/>
  <c r="X2029" i="55"/>
  <c r="X2030" i="55"/>
  <c r="X2031" i="55"/>
  <c r="X2032" i="55"/>
  <c r="X2033" i="55"/>
  <c r="X2034" i="55"/>
  <c r="X2035" i="55"/>
  <c r="X2036" i="55"/>
  <c r="X2037" i="55"/>
  <c r="X2038" i="55"/>
  <c r="X2039" i="55"/>
  <c r="X2040" i="55"/>
  <c r="X2041" i="55"/>
  <c r="X2042" i="55"/>
  <c r="X2043" i="55"/>
  <c r="X2044" i="55"/>
  <c r="X2045" i="55"/>
  <c r="X2046" i="55"/>
  <c r="X2047" i="55"/>
  <c r="X2048" i="55"/>
  <c r="X2049" i="55"/>
  <c r="X2050" i="55"/>
  <c r="X2051" i="55"/>
  <c r="X2052" i="55"/>
  <c r="X2053" i="55"/>
  <c r="X2054" i="55"/>
  <c r="X2055" i="55"/>
  <c r="X2056" i="55"/>
  <c r="X2057" i="55"/>
  <c r="X2058" i="55"/>
  <c r="X2059" i="55"/>
  <c r="X2060" i="55"/>
  <c r="X2061" i="55"/>
  <c r="X2062" i="55"/>
  <c r="X2063" i="55"/>
  <c r="X2064" i="55"/>
  <c r="X2065" i="55"/>
  <c r="X2066" i="55"/>
  <c r="X2067" i="55"/>
  <c r="X2068" i="55"/>
  <c r="X2069" i="55"/>
  <c r="X2070" i="55"/>
  <c r="X2071" i="55"/>
  <c r="X2072" i="55"/>
  <c r="X2073" i="55"/>
  <c r="X2074" i="55"/>
  <c r="X2075" i="55"/>
  <c r="X2076" i="55"/>
  <c r="X2077" i="55"/>
  <c r="X2078" i="55"/>
  <c r="X2079" i="55"/>
  <c r="X2080" i="55"/>
  <c r="X2081" i="55"/>
  <c r="X2082" i="55"/>
  <c r="X2083" i="55"/>
  <c r="X2084" i="55"/>
  <c r="X2085" i="55"/>
  <c r="X2086" i="55"/>
  <c r="X2087" i="55"/>
  <c r="X2088" i="55"/>
  <c r="X2089" i="55"/>
  <c r="X2090" i="55"/>
  <c r="X2091" i="55"/>
  <c r="X2092" i="55"/>
  <c r="X2093" i="55"/>
  <c r="X2094" i="55"/>
  <c r="X2095" i="55"/>
  <c r="X2096" i="55"/>
  <c r="X2097" i="55"/>
  <c r="X2098" i="55"/>
  <c r="X2099" i="55"/>
  <c r="X2100" i="55"/>
  <c r="X2101" i="55"/>
  <c r="X2102" i="55"/>
  <c r="X2103" i="55"/>
  <c r="X2104" i="55"/>
  <c r="X2105" i="55"/>
  <c r="X2106" i="55"/>
  <c r="X2107" i="55"/>
  <c r="X2108" i="55"/>
  <c r="X2109" i="55"/>
  <c r="X2110" i="55"/>
  <c r="X2111" i="55"/>
  <c r="X2112" i="55"/>
  <c r="X2113" i="55"/>
  <c r="X2114" i="55"/>
  <c r="X2115" i="55"/>
  <c r="X2116" i="55"/>
  <c r="X2117" i="55"/>
  <c r="X2118" i="55"/>
  <c r="X2119" i="55"/>
  <c r="X2120" i="55"/>
  <c r="X2121" i="55"/>
  <c r="X2122" i="55"/>
  <c r="X2123" i="55"/>
  <c r="X2124" i="55"/>
  <c r="X2125" i="55"/>
  <c r="X2126" i="55"/>
  <c r="X2127" i="55"/>
  <c r="X2128" i="55"/>
  <c r="X2129" i="55"/>
  <c r="X2130" i="55"/>
  <c r="X2131" i="55"/>
  <c r="X2132" i="55"/>
  <c r="X2133" i="55"/>
  <c r="X2134" i="55"/>
  <c r="X2135" i="55"/>
  <c r="X2136" i="55"/>
  <c r="X2137" i="55"/>
  <c r="X2138" i="55"/>
  <c r="X2139" i="55"/>
  <c r="X2140" i="55"/>
  <c r="X2141" i="55"/>
  <c r="X2142" i="55"/>
  <c r="X2143" i="55"/>
  <c r="X2144" i="55"/>
  <c r="X2145" i="55"/>
  <c r="X2146" i="55"/>
  <c r="X2147" i="55"/>
  <c r="X2148" i="55"/>
  <c r="X2149" i="55"/>
  <c r="X2150" i="55"/>
  <c r="X2151" i="55"/>
  <c r="X2152" i="55"/>
  <c r="X2153" i="55"/>
  <c r="X2154" i="55"/>
  <c r="X2155" i="55"/>
  <c r="X2156" i="55"/>
  <c r="X2157" i="55"/>
  <c r="X2158" i="55"/>
  <c r="X2159" i="55"/>
  <c r="X2160" i="55"/>
  <c r="X2161" i="55"/>
  <c r="X2162" i="55"/>
  <c r="X2163" i="55"/>
  <c r="X2164" i="55"/>
  <c r="X2165" i="55"/>
  <c r="X2166" i="55"/>
  <c r="X2167" i="55"/>
  <c r="X2168" i="55"/>
  <c r="X2169" i="55"/>
  <c r="X2170" i="55"/>
  <c r="X2171" i="55"/>
  <c r="X2172" i="55"/>
  <c r="X2173" i="55"/>
  <c r="X2174" i="55"/>
  <c r="X2175" i="55"/>
  <c r="X2176" i="55"/>
  <c r="X2177" i="55"/>
  <c r="X2178" i="55"/>
  <c r="X2179" i="55"/>
  <c r="X2180" i="55"/>
  <c r="X2181" i="55"/>
  <c r="X2182" i="55"/>
  <c r="X2183" i="55"/>
  <c r="X2184" i="55"/>
  <c r="X2185" i="55"/>
  <c r="X2186" i="55"/>
  <c r="X2187" i="55"/>
  <c r="X2188" i="55"/>
  <c r="X2189" i="55"/>
  <c r="X2190" i="55"/>
  <c r="X2191" i="55"/>
  <c r="X2192" i="55"/>
  <c r="X2193" i="55"/>
  <c r="X2194" i="55"/>
  <c r="X2195" i="55"/>
  <c r="X2196" i="55"/>
  <c r="X2197" i="55"/>
  <c r="X2198" i="55"/>
  <c r="X2199" i="55"/>
  <c r="X2200" i="55"/>
  <c r="X2201" i="55"/>
  <c r="X2202" i="55"/>
  <c r="X2203" i="55"/>
  <c r="X2204" i="55"/>
  <c r="X2205" i="55"/>
  <c r="X2206" i="55"/>
  <c r="X2207" i="55"/>
  <c r="X2208" i="55"/>
  <c r="X2209" i="55"/>
  <c r="X2210" i="55"/>
  <c r="X2211" i="55"/>
  <c r="X2212" i="55"/>
  <c r="X2213" i="55"/>
  <c r="X2214" i="55"/>
  <c r="X2215" i="55"/>
  <c r="X2216" i="55"/>
  <c r="X2217" i="55"/>
  <c r="X2218" i="55"/>
  <c r="X2219" i="55"/>
  <c r="X2220" i="55"/>
  <c r="X2221" i="55"/>
  <c r="X2222" i="55"/>
  <c r="X2223" i="55"/>
  <c r="X2224" i="55"/>
  <c r="X2225" i="55"/>
  <c r="X2226" i="55"/>
  <c r="X2227" i="55"/>
  <c r="X2228" i="55"/>
  <c r="X2229" i="55"/>
  <c r="X2230" i="55"/>
  <c r="X2231" i="55"/>
  <c r="X2232" i="55"/>
  <c r="X2233" i="55"/>
  <c r="X2234" i="55"/>
  <c r="X2235" i="55"/>
  <c r="X2236" i="55"/>
  <c r="X2237" i="55"/>
  <c r="X2238" i="55"/>
  <c r="X2239" i="55"/>
  <c r="X2240" i="55"/>
  <c r="X2241" i="55"/>
  <c r="X2242" i="55"/>
  <c r="X2243" i="55"/>
  <c r="X2244" i="55"/>
  <c r="X2245" i="55"/>
  <c r="X2246" i="55"/>
  <c r="X2247" i="55"/>
  <c r="X2248" i="55"/>
  <c r="X2249" i="55"/>
  <c r="X2250" i="55"/>
  <c r="X2251" i="55"/>
  <c r="X2252" i="55"/>
  <c r="X2253" i="55"/>
  <c r="X2254" i="55"/>
  <c r="X2255" i="55"/>
  <c r="X2256" i="55"/>
  <c r="X2257" i="55"/>
  <c r="X2258" i="55"/>
  <c r="X2259" i="55"/>
  <c r="X2260" i="55"/>
  <c r="X2261" i="55"/>
  <c r="X2262" i="55"/>
  <c r="X2263" i="55"/>
  <c r="X2264" i="55"/>
  <c r="X2265" i="55"/>
  <c r="X2266" i="55"/>
  <c r="X2267" i="55"/>
  <c r="X2268" i="55"/>
  <c r="X2269" i="55"/>
  <c r="X2270" i="55"/>
  <c r="X2271" i="55"/>
  <c r="X2272" i="55"/>
  <c r="X2273" i="55"/>
  <c r="X2274" i="55"/>
  <c r="X2275" i="55"/>
  <c r="X2276" i="55"/>
  <c r="X2277" i="55"/>
  <c r="X2278" i="55"/>
  <c r="X2279" i="55"/>
  <c r="X2280" i="55"/>
  <c r="X2281" i="55"/>
  <c r="X2282" i="55"/>
  <c r="X2283" i="55"/>
  <c r="X2284" i="55"/>
  <c r="X2285" i="55"/>
  <c r="X2286" i="55"/>
  <c r="X2287" i="55"/>
  <c r="X2288" i="55"/>
  <c r="X2289" i="55"/>
  <c r="X2290" i="55"/>
  <c r="X2291" i="55"/>
  <c r="X2292" i="55"/>
  <c r="X2293" i="55"/>
  <c r="X2294" i="55"/>
  <c r="X2295" i="55"/>
  <c r="X2296" i="55"/>
  <c r="X2297" i="55"/>
  <c r="X2298" i="55"/>
  <c r="X2299" i="55"/>
  <c r="X2300" i="55"/>
  <c r="X2301" i="55"/>
  <c r="X2302" i="55"/>
  <c r="X2303" i="55"/>
  <c r="X2304" i="55"/>
  <c r="X2305" i="55"/>
  <c r="X2306" i="55"/>
  <c r="X2307" i="55"/>
  <c r="X2308" i="55"/>
  <c r="X2309" i="55"/>
  <c r="X2310" i="55"/>
  <c r="X2311" i="55"/>
  <c r="X2312" i="55"/>
  <c r="X2313" i="55"/>
  <c r="X2314" i="55"/>
  <c r="X2315" i="55"/>
  <c r="X2316" i="55"/>
  <c r="X2317" i="55"/>
  <c r="X2318" i="55"/>
  <c r="X2319" i="55"/>
  <c r="X2320" i="55"/>
  <c r="X2321" i="55"/>
  <c r="X2322" i="55"/>
  <c r="X2323" i="55"/>
  <c r="X2324" i="55"/>
  <c r="X2325" i="55"/>
  <c r="X2326" i="55"/>
  <c r="X2327" i="55"/>
  <c r="X2328" i="55"/>
  <c r="X2329" i="55"/>
  <c r="X2330" i="55"/>
  <c r="X2331" i="55"/>
  <c r="X2332" i="55"/>
  <c r="X2333" i="55"/>
  <c r="X2334" i="55"/>
  <c r="X2335" i="55"/>
  <c r="X2336" i="55"/>
  <c r="X2337" i="55"/>
  <c r="X2338" i="55"/>
  <c r="X2339" i="55"/>
  <c r="X2340" i="55"/>
  <c r="X2341" i="55"/>
  <c r="X2342" i="55"/>
  <c r="X2343" i="55"/>
  <c r="X2344" i="55"/>
  <c r="X2345" i="55"/>
  <c r="X2346" i="55"/>
  <c r="X2347" i="55"/>
  <c r="X2348" i="55"/>
  <c r="X2349" i="55"/>
  <c r="X2350" i="55"/>
  <c r="X2351" i="55"/>
  <c r="X2352" i="55"/>
  <c r="X2353" i="55"/>
  <c r="X2354" i="55"/>
  <c r="X2355" i="55"/>
  <c r="X2356" i="55"/>
  <c r="X2357" i="55"/>
  <c r="X2358" i="55"/>
  <c r="X2359" i="55"/>
  <c r="X2360" i="55"/>
  <c r="X2361" i="55"/>
  <c r="X2362" i="55"/>
  <c r="X2363" i="55"/>
  <c r="X2364" i="55"/>
  <c r="X2365" i="55"/>
  <c r="X2366" i="55"/>
  <c r="X2367" i="55"/>
  <c r="X2368" i="55"/>
  <c r="X2369" i="55"/>
  <c r="X2370" i="55"/>
  <c r="X2371" i="55"/>
  <c r="X2372" i="55"/>
  <c r="X2373" i="55"/>
  <c r="X2374" i="55"/>
  <c r="X2375" i="55"/>
  <c r="X2376" i="55"/>
  <c r="X2377" i="55"/>
  <c r="X2378" i="55"/>
  <c r="X2379" i="55"/>
  <c r="X2380" i="55"/>
  <c r="X2381" i="55"/>
  <c r="X2382" i="55"/>
  <c r="X2383" i="55"/>
  <c r="X2384" i="55"/>
  <c r="X2385" i="55"/>
  <c r="X2386" i="55"/>
  <c r="X2387" i="55"/>
  <c r="X2388" i="55"/>
  <c r="X2389" i="55"/>
  <c r="X2390" i="55"/>
  <c r="X2391" i="55"/>
  <c r="X2392" i="55"/>
  <c r="X2393" i="55"/>
  <c r="X2394" i="55"/>
  <c r="X2395" i="55"/>
  <c r="X2396" i="55"/>
  <c r="X2397" i="55"/>
  <c r="X2398" i="55"/>
  <c r="X2399" i="55"/>
  <c r="X2400" i="55"/>
  <c r="X2401" i="55"/>
  <c r="X2402" i="55"/>
  <c r="X2403" i="55"/>
  <c r="X2404" i="55"/>
  <c r="X2405" i="55"/>
  <c r="X2406" i="55"/>
  <c r="X2407" i="55"/>
  <c r="X2408" i="55"/>
  <c r="X2409" i="55"/>
  <c r="X2410" i="55"/>
  <c r="X2411" i="55"/>
  <c r="X2412" i="55"/>
  <c r="X2413" i="55"/>
  <c r="X2414" i="55"/>
  <c r="X2415" i="55"/>
  <c r="X2416" i="55"/>
  <c r="X2417" i="55"/>
  <c r="X2418" i="55"/>
  <c r="X2419" i="55"/>
  <c r="X2420" i="55"/>
  <c r="X2421" i="55"/>
  <c r="X2422" i="55"/>
  <c r="X2423" i="55"/>
  <c r="X2424" i="55"/>
  <c r="X2425" i="55"/>
  <c r="X2426" i="55"/>
  <c r="X2427" i="55"/>
  <c r="X2428" i="55"/>
  <c r="X2429" i="55"/>
  <c r="X2430" i="55"/>
  <c r="X2431" i="55"/>
  <c r="X2432" i="55"/>
  <c r="X2433" i="55"/>
  <c r="X2434" i="55"/>
  <c r="X2435" i="55"/>
  <c r="X2436" i="55"/>
  <c r="X2437" i="55"/>
  <c r="X2438" i="55"/>
  <c r="X2439" i="55"/>
  <c r="X2440" i="55"/>
  <c r="X2441" i="55"/>
  <c r="X2442" i="55"/>
  <c r="X2443" i="55"/>
  <c r="X2444" i="55"/>
  <c r="X2445" i="55"/>
  <c r="X2446" i="55"/>
  <c r="X2447" i="55"/>
  <c r="X2448" i="55"/>
  <c r="X2449" i="55"/>
  <c r="X2450" i="55"/>
  <c r="X2451" i="55"/>
  <c r="X2452" i="55"/>
  <c r="X2453" i="55"/>
  <c r="X2454" i="55"/>
  <c r="X2455" i="55"/>
  <c r="X2456" i="55"/>
  <c r="X2457" i="55"/>
  <c r="X2458" i="55"/>
  <c r="X2459" i="55"/>
  <c r="X2460" i="55"/>
  <c r="X2461" i="55"/>
  <c r="X2462" i="55"/>
  <c r="X2463" i="55"/>
  <c r="X2464" i="55"/>
  <c r="X2465" i="55"/>
  <c r="X2466" i="55"/>
  <c r="X2467" i="55"/>
  <c r="X2468" i="55"/>
  <c r="X2469" i="55"/>
  <c r="X2470" i="55"/>
  <c r="X2471" i="55"/>
  <c r="X2472" i="55"/>
  <c r="X2473" i="55"/>
  <c r="X2474" i="55"/>
  <c r="X2475" i="55"/>
  <c r="X2476" i="55"/>
  <c r="X2477" i="55"/>
  <c r="X2478" i="55"/>
  <c r="X2479" i="55"/>
  <c r="X2480" i="55"/>
  <c r="X2481" i="55"/>
  <c r="X2482" i="55"/>
  <c r="X2483" i="55"/>
  <c r="X2484" i="55"/>
  <c r="X2485" i="55"/>
  <c r="X2486" i="55"/>
  <c r="X2487" i="55"/>
  <c r="X2488" i="55"/>
  <c r="X2489" i="55"/>
  <c r="X2490" i="55"/>
  <c r="X2491" i="55"/>
  <c r="X2492" i="55"/>
  <c r="X2493" i="55"/>
  <c r="X2494" i="55"/>
  <c r="X2495" i="55"/>
  <c r="X2496" i="55"/>
  <c r="X2497" i="55"/>
  <c r="X2498" i="55"/>
  <c r="X2499" i="55"/>
  <c r="X2500" i="55"/>
  <c r="X2501" i="55"/>
  <c r="X2502" i="55"/>
  <c r="X2503" i="55"/>
  <c r="X2504" i="55"/>
  <c r="X2505" i="55"/>
  <c r="X2506" i="55"/>
  <c r="X2507" i="55"/>
  <c r="X2508" i="55"/>
  <c r="X2509" i="55"/>
  <c r="X2510" i="55"/>
  <c r="X2511" i="55"/>
  <c r="X2512" i="55"/>
  <c r="X2513" i="55"/>
  <c r="X2514" i="55"/>
  <c r="X2515" i="55"/>
  <c r="X2516" i="55"/>
  <c r="X2517" i="55"/>
  <c r="X2518" i="55"/>
  <c r="X2519" i="55"/>
  <c r="X2520" i="55"/>
  <c r="X2521" i="55"/>
  <c r="X2522" i="55"/>
  <c r="X2523" i="55"/>
  <c r="X2524" i="55"/>
  <c r="X2525" i="55"/>
  <c r="X2526" i="55"/>
  <c r="X2527" i="55"/>
  <c r="X2528" i="55"/>
  <c r="X2529" i="55"/>
  <c r="X2530" i="55"/>
  <c r="X2531" i="55"/>
  <c r="X2532" i="55"/>
  <c r="X2533" i="55"/>
  <c r="X2534" i="55"/>
  <c r="X2535" i="55"/>
  <c r="X2536" i="55"/>
  <c r="X2537" i="55"/>
  <c r="X2538" i="55"/>
  <c r="X2539" i="55"/>
  <c r="X2540" i="55"/>
  <c r="X2541" i="55"/>
  <c r="X2542" i="55"/>
  <c r="X2543" i="55"/>
  <c r="X2544" i="55"/>
  <c r="X2545" i="55"/>
  <c r="X2546" i="55"/>
  <c r="X2547" i="55"/>
  <c r="X2548" i="55"/>
  <c r="X2549" i="55"/>
  <c r="X2550" i="55"/>
  <c r="X2551" i="55"/>
  <c r="X2552" i="55"/>
  <c r="X2553" i="55"/>
  <c r="X2554" i="55"/>
  <c r="X2555" i="55"/>
  <c r="X2556" i="55"/>
  <c r="X2557" i="55"/>
  <c r="X2558" i="55"/>
  <c r="X2559" i="55"/>
  <c r="X2560" i="55"/>
  <c r="X2561" i="55"/>
  <c r="X2562" i="55"/>
  <c r="X2563" i="55"/>
  <c r="X2564" i="55"/>
  <c r="X2565" i="55"/>
  <c r="X2566" i="55"/>
  <c r="X2567" i="55"/>
  <c r="X2568" i="55"/>
  <c r="X2569" i="55"/>
  <c r="X2570" i="55"/>
  <c r="X2571" i="55"/>
  <c r="X2572" i="55"/>
  <c r="X2573" i="55"/>
  <c r="X2574" i="55"/>
  <c r="X2575" i="55"/>
  <c r="X2576" i="55"/>
  <c r="X2577" i="55"/>
  <c r="X2578" i="55"/>
  <c r="X2579" i="55"/>
  <c r="X2580" i="55"/>
  <c r="X2581" i="55"/>
  <c r="X2582" i="55"/>
  <c r="X2583" i="55"/>
  <c r="X2584" i="55"/>
  <c r="X2585" i="55"/>
  <c r="X2586" i="55"/>
  <c r="X2587" i="55"/>
  <c r="X2588" i="55"/>
  <c r="X2589" i="55"/>
  <c r="X2590" i="55"/>
  <c r="X2591" i="55"/>
  <c r="X2592" i="55"/>
  <c r="X2593" i="55"/>
  <c r="X2594" i="55"/>
  <c r="X2595" i="55"/>
  <c r="X2596" i="55"/>
  <c r="X2597" i="55"/>
  <c r="X2598" i="55"/>
  <c r="X2599" i="55"/>
  <c r="X2600" i="55"/>
  <c r="X2601" i="55"/>
  <c r="X2602" i="55"/>
  <c r="X2603" i="55"/>
  <c r="X2604" i="55"/>
  <c r="X2605" i="55"/>
  <c r="X2606" i="55"/>
  <c r="X2607" i="55"/>
  <c r="X2608" i="55"/>
  <c r="X2609" i="55"/>
  <c r="X2610" i="55"/>
  <c r="X2611" i="55"/>
  <c r="X2612" i="55"/>
  <c r="X2613" i="55"/>
  <c r="X2614" i="55"/>
  <c r="X2615" i="55"/>
  <c r="X2616" i="55"/>
  <c r="X2617" i="55"/>
  <c r="X2618" i="55"/>
  <c r="X2619" i="55"/>
  <c r="X2620" i="55"/>
  <c r="X2621" i="55"/>
  <c r="X2622" i="55"/>
  <c r="X2623" i="55"/>
  <c r="X2624" i="55"/>
  <c r="X2625" i="55"/>
  <c r="X2626" i="55"/>
  <c r="X2627" i="55"/>
  <c r="X2628" i="55"/>
  <c r="X2629" i="55"/>
  <c r="X2630" i="55"/>
  <c r="X2631" i="55"/>
  <c r="X2632" i="55"/>
  <c r="X2633" i="55"/>
  <c r="X2634" i="55"/>
  <c r="X2635" i="55"/>
  <c r="X2636" i="55"/>
  <c r="X2637" i="55"/>
  <c r="X2638" i="55"/>
  <c r="X2639" i="55"/>
  <c r="X2640" i="55"/>
  <c r="X2641" i="55"/>
  <c r="X2642" i="55"/>
  <c r="X2643" i="55"/>
  <c r="X2644" i="55"/>
  <c r="X2645" i="55"/>
  <c r="X2646" i="55"/>
  <c r="X2647" i="55"/>
  <c r="X2648" i="55"/>
  <c r="X2649" i="55"/>
  <c r="X2650" i="55"/>
  <c r="X2651" i="55"/>
  <c r="X2652" i="55"/>
  <c r="X2653" i="55"/>
  <c r="X2654" i="55"/>
  <c r="X2655" i="55"/>
  <c r="X2656" i="55"/>
  <c r="X2657" i="55"/>
  <c r="X2658" i="55"/>
  <c r="X2659" i="55"/>
  <c r="X2660" i="55"/>
  <c r="X2661" i="55"/>
  <c r="X2662" i="55"/>
  <c r="X2663" i="55"/>
  <c r="X2664" i="55"/>
  <c r="X2665" i="55"/>
  <c r="X2666" i="55"/>
  <c r="X2667" i="55"/>
  <c r="X2668" i="55"/>
  <c r="X2669" i="55"/>
  <c r="X2670" i="55"/>
  <c r="X2671" i="55"/>
  <c r="X2672" i="55"/>
  <c r="X2673" i="55"/>
  <c r="X2674" i="55"/>
  <c r="X2675" i="55"/>
  <c r="X2676" i="55"/>
  <c r="X2677" i="55"/>
  <c r="X2678" i="55"/>
  <c r="X2679" i="55"/>
  <c r="X2680" i="55"/>
  <c r="X2681" i="55"/>
  <c r="X2682" i="55"/>
  <c r="X2683" i="55"/>
  <c r="X2684" i="55"/>
  <c r="X2685" i="55"/>
  <c r="X2686" i="55"/>
  <c r="X2687" i="55"/>
  <c r="X2688" i="55"/>
  <c r="X2689" i="55"/>
  <c r="X2690" i="55"/>
  <c r="X2691" i="55"/>
  <c r="X2692" i="55"/>
  <c r="X2693" i="55"/>
  <c r="X2694" i="55"/>
  <c r="X2695" i="55"/>
  <c r="X2696" i="55"/>
  <c r="X2697" i="55"/>
  <c r="X2698" i="55"/>
  <c r="X2699" i="55"/>
  <c r="X2700" i="55"/>
  <c r="X2701" i="55"/>
  <c r="X2702" i="55"/>
  <c r="X2703" i="55"/>
  <c r="X2704" i="55"/>
  <c r="X2705" i="55"/>
  <c r="X2706" i="55"/>
  <c r="X2707" i="55"/>
  <c r="X2708" i="55"/>
  <c r="X2709" i="55"/>
  <c r="X2710" i="55"/>
  <c r="X2711" i="55"/>
  <c r="X2712" i="55"/>
  <c r="X2713" i="55"/>
  <c r="X2714" i="55"/>
  <c r="X2715" i="55"/>
  <c r="X2716" i="55"/>
  <c r="X2717" i="55"/>
  <c r="X2718" i="55"/>
  <c r="X2719" i="55"/>
  <c r="X2720" i="55"/>
  <c r="X2721" i="55"/>
  <c r="X2722" i="55"/>
  <c r="X2723" i="55"/>
  <c r="X2724" i="55"/>
  <c r="X2725" i="55"/>
  <c r="X2726" i="55"/>
  <c r="X2727" i="55"/>
  <c r="X2728" i="55"/>
  <c r="X2729" i="55"/>
  <c r="X2730" i="55"/>
  <c r="X2731" i="55"/>
  <c r="X2732" i="55"/>
  <c r="X2733" i="55"/>
  <c r="X2734" i="55"/>
  <c r="X2735" i="55"/>
  <c r="X2736" i="55"/>
  <c r="X2737" i="55"/>
  <c r="X2738" i="55"/>
  <c r="X2739" i="55"/>
  <c r="X2740" i="55"/>
  <c r="X2741" i="55"/>
  <c r="X2742" i="55"/>
  <c r="X2743" i="55"/>
  <c r="X2744" i="55"/>
  <c r="X2745" i="55"/>
  <c r="X2746" i="55"/>
  <c r="X2747" i="55"/>
  <c r="X2748" i="55"/>
  <c r="X2749" i="55"/>
  <c r="X2750" i="55"/>
  <c r="X2751" i="55"/>
  <c r="X2752" i="55"/>
  <c r="X2753" i="55"/>
  <c r="X2754" i="55"/>
  <c r="X2755" i="55"/>
  <c r="X2756" i="55"/>
  <c r="X2757" i="55"/>
  <c r="X2758" i="55"/>
  <c r="X2759" i="55"/>
  <c r="X2760" i="55"/>
  <c r="X2761" i="55"/>
  <c r="X2762" i="55"/>
  <c r="X2763" i="55"/>
  <c r="X2764" i="55"/>
  <c r="X2765" i="55"/>
  <c r="X2766" i="55"/>
  <c r="X2767" i="55"/>
  <c r="X2768" i="55"/>
  <c r="X2769" i="55"/>
  <c r="X2770" i="55"/>
  <c r="X2771" i="55"/>
  <c r="X2772" i="55"/>
  <c r="X2773" i="55"/>
  <c r="X2774" i="55"/>
  <c r="X2775" i="55"/>
  <c r="X2776" i="55"/>
  <c r="X2777" i="55"/>
  <c r="X2778" i="55"/>
  <c r="X2779" i="55"/>
  <c r="X2780" i="55"/>
  <c r="X2781" i="55"/>
  <c r="X2782" i="55"/>
  <c r="X2783" i="55"/>
  <c r="X2784" i="55"/>
  <c r="X2785" i="55"/>
  <c r="X2786" i="55"/>
  <c r="X2787" i="55"/>
  <c r="X2788" i="55"/>
  <c r="X2789" i="55"/>
  <c r="X2790" i="55"/>
  <c r="X2791" i="55"/>
  <c r="X2792" i="55"/>
  <c r="X2793" i="55"/>
  <c r="X2794" i="55"/>
  <c r="X2795" i="55"/>
  <c r="X2796" i="55"/>
  <c r="X2797" i="55"/>
  <c r="X2798" i="55"/>
  <c r="X2799" i="55"/>
  <c r="X2800" i="55"/>
  <c r="X2801" i="55"/>
  <c r="X2802" i="55"/>
  <c r="X2803" i="55"/>
  <c r="X2804" i="55"/>
  <c r="X2805" i="55"/>
  <c r="X2806" i="55"/>
  <c r="X2807" i="55"/>
  <c r="X2808" i="55"/>
  <c r="X2809" i="55"/>
  <c r="X2810" i="55"/>
  <c r="X2811" i="55"/>
  <c r="X2812" i="55"/>
  <c r="X2813" i="55"/>
  <c r="X2814" i="55"/>
  <c r="X2815" i="55"/>
  <c r="X2816" i="55"/>
  <c r="X2817" i="55"/>
  <c r="X2818" i="55"/>
  <c r="X2819" i="55"/>
  <c r="X2820" i="55"/>
  <c r="X2821" i="55"/>
  <c r="X2822" i="55"/>
  <c r="X2823" i="55"/>
  <c r="X2824" i="55"/>
  <c r="X2825" i="55"/>
  <c r="X2826" i="55"/>
  <c r="X2827" i="55"/>
  <c r="X2828" i="55"/>
  <c r="X2829" i="55"/>
  <c r="X2830" i="55"/>
  <c r="X2831" i="55"/>
  <c r="X2832" i="55"/>
  <c r="X2833" i="55"/>
  <c r="X2834" i="55"/>
  <c r="X2835" i="55"/>
  <c r="X2836" i="55"/>
  <c r="X2837" i="55"/>
  <c r="X2838" i="55"/>
  <c r="X2839" i="55"/>
  <c r="X2840" i="55"/>
  <c r="X2841" i="55"/>
  <c r="X2842" i="55"/>
  <c r="X2843" i="55"/>
  <c r="X2844" i="55"/>
  <c r="X2845" i="55"/>
  <c r="X2846" i="55"/>
  <c r="X2847" i="55"/>
  <c r="X2848" i="55"/>
  <c r="X2849" i="55"/>
  <c r="X2850" i="55"/>
  <c r="X2851" i="55"/>
  <c r="X2852" i="55"/>
  <c r="X2853" i="55"/>
  <c r="X2854" i="55"/>
  <c r="X2855" i="55"/>
  <c r="X2856" i="55"/>
  <c r="X2857" i="55"/>
  <c r="X2858" i="55"/>
  <c r="X2859" i="55"/>
  <c r="X2860" i="55"/>
  <c r="X2861" i="55"/>
  <c r="X2862" i="55"/>
  <c r="X2863" i="55"/>
  <c r="X2864" i="55"/>
  <c r="X2865" i="55"/>
  <c r="X2866" i="55"/>
  <c r="X2867" i="55"/>
  <c r="X2868" i="55"/>
  <c r="X2869" i="55"/>
  <c r="X2870" i="55"/>
  <c r="X2871" i="55"/>
  <c r="X2872" i="55"/>
  <c r="X2873" i="55"/>
  <c r="X2874" i="55"/>
  <c r="X2875" i="55"/>
  <c r="X2876" i="55"/>
  <c r="X2877" i="55"/>
  <c r="X2878" i="55"/>
  <c r="X2879" i="55"/>
  <c r="X2880" i="55"/>
  <c r="X2881" i="55"/>
  <c r="X2882" i="55"/>
  <c r="X2883" i="55"/>
  <c r="X2884" i="55"/>
  <c r="X2885" i="55"/>
  <c r="X2886" i="55"/>
  <c r="X2887" i="55"/>
  <c r="X2888" i="55"/>
  <c r="X2889" i="55"/>
  <c r="X2890" i="55"/>
  <c r="X2891" i="55"/>
  <c r="X2892" i="55"/>
  <c r="X2893" i="55"/>
  <c r="X2894" i="55"/>
  <c r="X2895" i="55"/>
  <c r="X2896" i="55"/>
  <c r="X2897" i="55"/>
  <c r="X2898" i="55"/>
  <c r="X2899" i="55"/>
  <c r="X2900" i="55"/>
  <c r="X2901" i="55"/>
  <c r="X2902" i="55"/>
  <c r="X2903" i="55"/>
  <c r="X2904" i="55"/>
  <c r="X2905" i="55"/>
  <c r="X2906" i="55"/>
  <c r="X2907" i="55"/>
  <c r="X2908" i="55"/>
  <c r="X2909" i="55"/>
  <c r="X2910" i="55"/>
  <c r="X2911" i="55"/>
  <c r="X2912" i="55"/>
  <c r="X2913" i="55"/>
  <c r="X2914" i="55"/>
  <c r="X2915" i="55"/>
  <c r="X2916" i="55"/>
  <c r="X2917" i="55"/>
  <c r="X2918" i="55"/>
  <c r="X2919" i="55"/>
  <c r="X2920" i="55"/>
  <c r="X2921" i="55"/>
  <c r="X2922" i="55"/>
  <c r="X2923" i="55"/>
  <c r="X2924" i="55"/>
  <c r="X2925" i="55"/>
  <c r="X2926" i="55"/>
  <c r="X2927" i="55"/>
  <c r="X2928" i="55"/>
  <c r="X2929" i="55"/>
  <c r="X2930" i="55"/>
  <c r="X2931" i="55"/>
  <c r="X2932" i="55"/>
  <c r="X2933" i="55"/>
  <c r="X2934" i="55"/>
  <c r="X2935" i="55"/>
  <c r="X2936" i="55"/>
  <c r="X2937" i="55"/>
  <c r="X2938" i="55"/>
  <c r="X2939" i="55"/>
  <c r="X2940" i="55"/>
  <c r="X2941" i="55"/>
  <c r="X2942" i="55"/>
  <c r="X2943" i="55"/>
  <c r="X2944" i="55"/>
  <c r="X2945" i="55"/>
  <c r="X2946" i="55"/>
  <c r="X2947" i="55"/>
  <c r="X2948" i="55"/>
  <c r="X2949" i="55"/>
  <c r="X2950" i="55"/>
  <c r="X2951" i="55"/>
  <c r="X2952" i="55"/>
  <c r="X2953" i="55"/>
  <c r="X2954" i="55"/>
  <c r="X2955" i="55"/>
  <c r="X2956" i="55"/>
  <c r="X2957" i="55"/>
  <c r="X2958" i="55"/>
  <c r="X2959" i="55"/>
  <c r="X2960" i="55"/>
  <c r="X2961" i="55"/>
  <c r="X2962" i="55"/>
  <c r="X2963" i="55"/>
  <c r="X2964" i="55"/>
  <c r="X2965" i="55"/>
  <c r="X2966" i="55"/>
  <c r="X2967" i="55"/>
  <c r="X2968" i="55"/>
  <c r="X2969" i="55"/>
  <c r="X2970" i="55"/>
  <c r="X2971" i="55"/>
  <c r="X2972" i="55"/>
  <c r="X2973" i="55"/>
  <c r="X2974" i="55"/>
  <c r="X2975" i="55"/>
  <c r="X2976" i="55"/>
  <c r="X2977" i="55"/>
  <c r="X2978" i="55"/>
  <c r="X2979" i="55"/>
  <c r="X2980" i="55"/>
  <c r="X2981" i="55"/>
  <c r="X2982" i="55"/>
  <c r="X2983" i="55"/>
  <c r="X2984" i="55"/>
  <c r="X2985" i="55"/>
  <c r="X2986" i="55"/>
  <c r="X2987" i="55"/>
  <c r="X2988" i="55"/>
  <c r="X2989" i="55"/>
  <c r="X2990" i="55"/>
  <c r="X2991" i="55"/>
  <c r="X2992" i="55"/>
  <c r="X2993" i="55"/>
  <c r="X2994" i="55"/>
  <c r="X2995" i="55"/>
  <c r="X2996" i="55"/>
  <c r="X2997" i="55"/>
  <c r="X2998" i="55"/>
  <c r="X2999" i="55"/>
  <c r="X3000" i="55"/>
  <c r="X3001" i="55"/>
  <c r="X3002" i="55"/>
  <c r="X3003" i="55"/>
  <c r="X3004" i="55"/>
  <c r="X3005" i="55"/>
  <c r="X3006" i="55"/>
  <c r="X3007" i="55"/>
  <c r="X3008" i="55"/>
  <c r="X3009" i="55"/>
  <c r="X3010" i="55"/>
  <c r="X3011" i="55"/>
  <c r="X3012" i="55"/>
  <c r="X3013" i="55"/>
  <c r="X3014" i="55"/>
  <c r="X3015" i="55"/>
  <c r="X3016" i="55"/>
  <c r="X3017" i="55"/>
  <c r="X3018" i="55"/>
  <c r="X3019" i="55"/>
  <c r="X3020" i="55"/>
  <c r="X3021" i="55"/>
  <c r="X3022" i="55"/>
  <c r="X3023" i="55"/>
  <c r="X3024" i="55"/>
  <c r="X3025" i="55"/>
  <c r="X3026" i="55"/>
  <c r="X3027" i="55"/>
  <c r="X3028" i="55"/>
  <c r="X3029" i="55"/>
  <c r="X3030" i="55"/>
  <c r="X3031" i="55"/>
  <c r="X3032" i="55"/>
  <c r="X3033" i="55"/>
  <c r="X3034" i="55"/>
  <c r="X3035" i="55"/>
  <c r="X3036" i="55"/>
  <c r="X3037" i="55"/>
  <c r="X3038" i="55"/>
  <c r="X3039" i="55"/>
  <c r="X3040" i="55"/>
  <c r="X3041" i="55"/>
  <c r="X3042" i="55"/>
  <c r="X3043" i="55"/>
  <c r="X3044" i="55"/>
  <c r="X3045" i="55"/>
  <c r="X3046" i="55"/>
  <c r="X3047" i="55"/>
  <c r="X3048" i="55"/>
  <c r="X3049" i="55"/>
  <c r="X3050" i="55"/>
  <c r="X3051" i="55"/>
  <c r="X3052" i="55"/>
  <c r="X3053" i="55"/>
  <c r="X3054" i="55"/>
  <c r="X3055" i="55"/>
  <c r="X3056" i="55"/>
  <c r="X3057" i="55"/>
  <c r="X3058" i="55"/>
  <c r="X3059" i="55"/>
  <c r="X3060" i="55"/>
  <c r="X3061" i="55"/>
  <c r="X3062" i="55"/>
  <c r="X3063" i="55"/>
  <c r="X3064" i="55"/>
  <c r="X3065" i="55"/>
  <c r="X3066" i="55"/>
  <c r="X3067" i="55"/>
  <c r="X3068" i="55"/>
  <c r="X3069" i="55"/>
  <c r="X3070" i="55"/>
  <c r="X3071" i="55"/>
  <c r="X3072" i="55"/>
  <c r="X3073" i="55"/>
  <c r="X3074" i="55"/>
  <c r="X3075" i="55"/>
  <c r="X3076" i="55"/>
  <c r="X3077" i="55"/>
  <c r="X3078" i="55"/>
  <c r="X3079" i="55"/>
  <c r="X3080" i="55"/>
  <c r="X3081" i="55"/>
  <c r="X3082" i="55"/>
  <c r="X3083" i="55"/>
  <c r="X3084" i="55"/>
  <c r="X3085" i="55"/>
  <c r="X3086" i="55"/>
  <c r="X3087" i="55"/>
  <c r="X3088" i="55"/>
  <c r="X3089" i="55"/>
  <c r="X3090" i="55"/>
  <c r="X3091" i="55"/>
  <c r="X3092" i="55"/>
  <c r="X3093" i="55"/>
  <c r="X3094" i="55"/>
  <c r="X3095" i="55"/>
  <c r="X3096" i="55"/>
  <c r="X3097" i="55"/>
  <c r="X3098" i="55"/>
  <c r="X3099" i="55"/>
  <c r="X3100" i="55"/>
  <c r="X3101" i="55"/>
  <c r="X3102" i="55"/>
  <c r="X3103" i="55"/>
  <c r="X3104" i="55"/>
  <c r="X3105" i="55"/>
  <c r="X3106" i="55"/>
  <c r="X3107" i="55"/>
  <c r="X3108" i="55"/>
  <c r="X3109" i="55"/>
  <c r="X3110" i="55"/>
  <c r="X3111" i="55"/>
  <c r="X3112" i="55"/>
  <c r="X3113" i="55"/>
  <c r="X3114" i="55"/>
  <c r="X3115" i="55"/>
  <c r="X3116" i="55"/>
  <c r="X3117" i="55"/>
  <c r="X3118" i="55"/>
  <c r="X3119" i="55"/>
  <c r="X3120" i="55"/>
  <c r="X3121" i="55"/>
  <c r="X3122" i="55"/>
  <c r="X3123" i="55"/>
  <c r="X3124" i="55"/>
  <c r="X3125" i="55"/>
  <c r="X3126" i="55"/>
  <c r="X3127" i="55"/>
  <c r="X3128" i="55"/>
  <c r="X3129" i="55"/>
  <c r="X3130" i="55"/>
  <c r="X3131" i="55"/>
  <c r="X3132" i="55"/>
  <c r="X3133" i="55"/>
  <c r="X3134" i="55"/>
  <c r="X3135" i="55"/>
  <c r="X3136" i="55"/>
  <c r="X3137" i="55"/>
  <c r="X3138" i="55"/>
  <c r="X3139" i="55"/>
  <c r="X3140" i="55"/>
  <c r="X3141" i="55"/>
  <c r="X3142" i="55"/>
  <c r="X3143" i="55"/>
  <c r="X3144" i="55"/>
  <c r="X3145" i="55"/>
  <c r="X3146" i="55"/>
  <c r="X3147" i="55"/>
  <c r="X3148" i="55"/>
  <c r="X3149" i="55"/>
  <c r="X3150" i="55"/>
  <c r="X3151" i="55"/>
  <c r="X3152" i="55"/>
  <c r="X3153" i="55"/>
  <c r="X3154" i="55"/>
  <c r="X3155" i="55"/>
  <c r="X3156" i="55"/>
  <c r="X3157" i="55"/>
  <c r="X3158" i="55"/>
  <c r="X3159" i="55"/>
  <c r="X3160" i="55"/>
  <c r="X3161" i="55"/>
  <c r="X3162" i="55"/>
  <c r="X3163" i="55"/>
  <c r="X3164" i="55"/>
  <c r="X3165" i="55"/>
  <c r="X3166" i="55"/>
  <c r="X3167" i="55"/>
  <c r="X3168" i="55"/>
  <c r="X3169" i="55"/>
  <c r="X3170" i="55"/>
  <c r="X3171" i="55"/>
  <c r="X3172" i="55"/>
  <c r="X3173" i="55"/>
  <c r="X3174" i="55"/>
  <c r="X3175" i="55"/>
  <c r="X3176" i="55"/>
  <c r="X3177" i="55"/>
  <c r="X3178" i="55"/>
  <c r="X3179" i="55"/>
  <c r="X3180" i="55"/>
  <c r="X3181" i="55"/>
  <c r="X3182" i="55"/>
  <c r="X3183" i="55"/>
  <c r="X3184" i="55"/>
  <c r="X3185" i="55"/>
  <c r="X3186" i="55"/>
  <c r="X3187" i="55"/>
  <c r="X3188" i="55"/>
  <c r="X3189" i="55"/>
  <c r="X3190" i="55"/>
  <c r="X3191" i="55"/>
  <c r="X3192" i="55"/>
  <c r="X3193" i="55"/>
  <c r="X3194" i="55"/>
  <c r="X3195" i="55"/>
  <c r="X3196" i="55"/>
  <c r="X3197" i="55"/>
  <c r="X3198" i="55"/>
  <c r="X3199" i="55"/>
  <c r="X3200" i="55"/>
  <c r="X3201" i="55"/>
  <c r="X3202" i="55"/>
  <c r="X3203" i="55"/>
  <c r="X3204" i="55"/>
  <c r="X3205" i="55"/>
  <c r="X3206" i="55"/>
  <c r="X3207" i="55"/>
  <c r="X3208" i="55"/>
  <c r="X3209" i="55"/>
  <c r="X3210" i="55"/>
  <c r="X3211" i="55"/>
  <c r="X3212" i="55"/>
  <c r="X3213" i="55"/>
  <c r="X3214" i="55"/>
  <c r="X3215" i="55"/>
  <c r="X3216" i="55"/>
  <c r="X3217" i="55"/>
  <c r="X3218" i="55"/>
  <c r="X3219" i="55"/>
  <c r="X3220" i="55"/>
  <c r="X3221" i="55"/>
  <c r="X3222" i="55"/>
  <c r="X3223" i="55"/>
  <c r="X3224" i="55"/>
  <c r="X3225" i="55"/>
  <c r="X3226" i="55"/>
  <c r="X3227" i="55"/>
  <c r="X3228" i="55"/>
  <c r="X3229" i="55"/>
  <c r="X3230" i="55"/>
  <c r="X3231" i="55"/>
  <c r="X3232" i="55"/>
  <c r="X3233" i="55"/>
  <c r="X3234" i="55"/>
  <c r="X3235" i="55"/>
  <c r="X3236" i="55"/>
  <c r="X3237" i="55"/>
  <c r="X3238" i="55"/>
  <c r="X3239" i="55"/>
  <c r="X3240" i="55"/>
  <c r="X3241" i="55"/>
  <c r="X3242" i="55"/>
  <c r="X3243" i="55"/>
  <c r="X3244" i="55"/>
  <c r="X3245" i="55"/>
  <c r="X3246" i="55"/>
  <c r="X3247" i="55"/>
  <c r="X3248" i="55"/>
  <c r="X3249" i="55"/>
  <c r="X3250" i="55"/>
  <c r="X3251" i="55"/>
  <c r="X3252" i="55"/>
  <c r="X3253" i="55"/>
  <c r="X3254" i="55"/>
  <c r="X3255" i="55"/>
  <c r="X3256" i="55"/>
  <c r="X3257" i="55"/>
  <c r="X3258" i="55"/>
  <c r="X3259" i="55"/>
  <c r="X3260" i="55"/>
  <c r="X3261" i="55"/>
  <c r="X3262" i="55"/>
  <c r="X3263" i="55"/>
  <c r="X3264" i="55"/>
  <c r="X3265" i="55"/>
  <c r="X3266" i="55"/>
  <c r="X3267" i="55"/>
  <c r="X3268" i="55"/>
  <c r="X3269" i="55"/>
  <c r="X3270" i="55"/>
  <c r="X3271" i="55"/>
  <c r="X3272" i="55"/>
  <c r="X3273" i="55"/>
  <c r="X3274" i="55"/>
  <c r="X3275" i="55"/>
  <c r="X3276" i="55"/>
  <c r="X3277" i="55"/>
  <c r="X3278" i="55"/>
  <c r="X3279" i="55"/>
  <c r="X3280" i="55"/>
  <c r="X3281" i="55"/>
  <c r="X3282" i="55"/>
  <c r="X3283" i="55"/>
  <c r="X3284" i="55"/>
  <c r="X3285" i="55"/>
  <c r="X3286" i="55"/>
  <c r="X3287" i="55"/>
  <c r="X3288" i="55"/>
  <c r="X3289" i="55"/>
  <c r="X3290" i="55"/>
  <c r="X3291" i="55"/>
  <c r="X3292" i="55"/>
  <c r="X3293" i="55"/>
  <c r="X3294" i="55"/>
  <c r="X3295" i="55"/>
  <c r="X3296" i="55"/>
  <c r="X3297" i="55"/>
  <c r="X3298" i="55"/>
  <c r="X3299" i="55"/>
  <c r="X3300" i="55"/>
  <c r="X3301" i="55"/>
  <c r="X3302" i="55"/>
  <c r="X3303" i="55"/>
  <c r="X3304" i="55"/>
  <c r="X3305" i="55"/>
  <c r="X3306" i="55"/>
  <c r="X3307" i="55"/>
  <c r="X3308" i="55"/>
  <c r="X3309" i="55"/>
  <c r="X3310" i="55"/>
  <c r="X3311" i="55"/>
  <c r="X3312" i="55"/>
  <c r="X3313" i="55"/>
  <c r="X3314" i="55"/>
  <c r="X3315" i="55"/>
  <c r="X3316" i="55"/>
  <c r="X3317" i="55"/>
  <c r="X3318" i="55"/>
  <c r="X3319" i="55"/>
  <c r="X3320" i="55"/>
  <c r="X3321" i="55"/>
  <c r="X3322" i="55"/>
  <c r="X3323" i="55"/>
  <c r="X3324" i="55"/>
  <c r="X3325" i="55"/>
  <c r="X3326" i="55"/>
  <c r="X3327" i="55"/>
  <c r="X3328" i="55"/>
  <c r="X3329" i="55"/>
  <c r="X3330" i="55"/>
  <c r="X3331" i="55"/>
  <c r="X3332" i="55"/>
  <c r="X3333" i="55"/>
  <c r="X3334" i="55"/>
  <c r="X3335" i="55"/>
  <c r="X3336" i="55"/>
  <c r="X3337" i="55"/>
  <c r="X3338" i="55"/>
  <c r="X3339" i="55"/>
  <c r="X3340" i="55"/>
  <c r="X3341" i="55"/>
  <c r="X3342" i="55"/>
  <c r="X3343" i="55"/>
  <c r="X3344" i="55"/>
  <c r="X3345" i="55"/>
  <c r="X3346" i="55"/>
  <c r="X3347" i="55"/>
  <c r="X3348" i="55"/>
  <c r="X3349" i="55"/>
  <c r="X3350" i="55"/>
  <c r="X3351" i="55"/>
  <c r="X3352" i="55"/>
  <c r="X3353" i="55"/>
  <c r="X3354" i="55"/>
  <c r="X3355" i="55"/>
  <c r="X3356" i="55"/>
  <c r="X3357" i="55"/>
  <c r="X3358" i="55"/>
  <c r="X3359" i="55"/>
  <c r="X3360" i="55"/>
  <c r="X3361" i="55"/>
  <c r="X3362" i="55"/>
  <c r="X3363" i="55"/>
  <c r="X3364" i="55"/>
  <c r="X3365" i="55"/>
  <c r="X3366" i="55"/>
  <c r="X3367" i="55"/>
  <c r="X3368" i="55"/>
  <c r="X3369" i="55"/>
  <c r="X3370" i="55"/>
  <c r="X3371" i="55"/>
  <c r="X3372" i="55"/>
  <c r="X3373" i="55"/>
  <c r="X3374" i="55"/>
  <c r="X3375" i="55"/>
  <c r="X3376" i="55"/>
  <c r="X3377" i="55"/>
  <c r="X3378" i="55"/>
  <c r="X3379" i="55"/>
  <c r="X3380" i="55"/>
  <c r="X3381" i="55"/>
  <c r="X3382" i="55"/>
  <c r="X3383" i="55"/>
  <c r="X3384" i="55"/>
  <c r="X3385" i="55"/>
  <c r="X3386" i="55"/>
  <c r="X3387" i="55"/>
  <c r="X3388" i="55"/>
  <c r="X3389" i="55"/>
  <c r="X3390" i="55"/>
  <c r="X3391" i="55"/>
  <c r="X3392" i="55"/>
  <c r="X3393" i="55"/>
  <c r="X3394" i="55"/>
  <c r="X3395" i="55"/>
  <c r="X3396" i="55"/>
  <c r="X3397" i="55"/>
  <c r="X3398" i="55"/>
  <c r="X3399" i="55"/>
  <c r="X3400" i="55"/>
  <c r="X3401" i="55"/>
  <c r="X3402" i="55"/>
  <c r="X3403" i="55"/>
  <c r="X3404" i="55"/>
  <c r="X3405" i="55"/>
  <c r="X3406" i="55"/>
  <c r="X3407" i="55"/>
  <c r="X3408" i="55"/>
  <c r="X3409" i="55"/>
  <c r="X3410" i="55"/>
  <c r="X3411" i="55"/>
  <c r="X3412" i="55"/>
  <c r="X3413" i="55"/>
  <c r="X3414" i="55"/>
  <c r="X3415" i="55"/>
  <c r="X3416" i="55"/>
  <c r="X3417" i="55"/>
  <c r="X3418" i="55"/>
  <c r="X3419" i="55"/>
  <c r="X3420" i="55"/>
  <c r="X3421" i="55"/>
  <c r="X3422" i="55"/>
  <c r="X3423" i="55"/>
  <c r="X3424" i="55"/>
  <c r="X3425" i="55"/>
  <c r="X3426" i="55"/>
  <c r="X3427" i="55"/>
  <c r="X3428" i="55"/>
  <c r="X3429" i="55"/>
  <c r="X3430" i="55"/>
  <c r="X3431" i="55"/>
  <c r="X3432" i="55"/>
  <c r="X3433" i="55"/>
  <c r="X3434" i="55"/>
  <c r="X3435" i="55"/>
  <c r="X3436" i="55"/>
  <c r="X3437" i="55"/>
  <c r="X3438" i="55"/>
  <c r="X3439" i="55"/>
  <c r="X3440" i="55"/>
  <c r="X3441" i="55"/>
  <c r="X3442" i="55"/>
  <c r="X3443" i="55"/>
  <c r="X3444" i="55"/>
  <c r="X3445" i="55"/>
  <c r="X3446" i="55"/>
  <c r="X3447" i="55"/>
  <c r="X3448" i="55"/>
  <c r="X3449" i="55"/>
  <c r="X3450" i="55"/>
  <c r="X3451" i="55"/>
  <c r="X3452" i="55"/>
  <c r="X3453" i="55"/>
  <c r="X3454" i="55"/>
  <c r="X3455" i="55"/>
  <c r="X3456" i="55"/>
  <c r="X3457" i="55"/>
  <c r="X3458" i="55"/>
  <c r="X3459" i="55"/>
  <c r="X3460" i="55"/>
  <c r="X3461" i="55"/>
  <c r="X3462" i="55"/>
  <c r="X3463" i="55"/>
  <c r="X3464" i="55"/>
  <c r="X3465" i="55"/>
  <c r="X3466" i="55"/>
  <c r="X3467" i="55"/>
  <c r="X3468" i="55"/>
  <c r="X3469" i="55"/>
  <c r="X3470" i="55"/>
  <c r="X3471" i="55"/>
  <c r="X3472" i="55"/>
  <c r="X3473" i="55"/>
  <c r="X3474" i="55"/>
  <c r="X3475" i="55"/>
  <c r="X3476" i="55"/>
  <c r="X3477" i="55"/>
  <c r="X3478" i="55"/>
  <c r="X3479" i="55"/>
  <c r="X3480" i="55"/>
  <c r="X3481" i="55"/>
  <c r="X3482" i="55"/>
  <c r="X3483" i="55"/>
  <c r="X3484" i="55"/>
  <c r="X3485" i="55"/>
  <c r="X3486" i="55"/>
  <c r="X3487" i="55"/>
  <c r="X3488" i="55"/>
  <c r="X3489" i="55"/>
  <c r="X3490" i="55"/>
  <c r="X3491" i="55"/>
  <c r="X3492" i="55"/>
  <c r="X3493" i="55"/>
  <c r="X3494" i="55"/>
  <c r="X3495" i="55"/>
  <c r="X3496" i="55"/>
  <c r="X3497" i="55"/>
  <c r="X3498" i="55"/>
  <c r="X3499" i="55"/>
  <c r="X3500" i="55"/>
  <c r="X3501" i="55"/>
  <c r="X3502" i="55"/>
  <c r="X3503" i="55"/>
  <c r="X3504" i="55"/>
  <c r="X3505" i="55"/>
  <c r="X3506" i="55"/>
  <c r="X3507" i="55"/>
  <c r="X3508" i="55"/>
  <c r="X3509" i="55"/>
  <c r="X3510" i="55"/>
  <c r="X3511" i="55"/>
  <c r="X3512" i="55"/>
  <c r="X3513" i="55"/>
  <c r="X3514" i="55"/>
  <c r="X3515" i="55"/>
  <c r="X3516" i="55"/>
  <c r="X3517" i="55"/>
  <c r="X3518" i="55"/>
  <c r="X3519" i="55"/>
  <c r="X3520" i="55"/>
  <c r="X3521" i="55"/>
  <c r="X3522" i="55"/>
  <c r="X3523" i="55"/>
  <c r="X3524" i="55"/>
  <c r="X3525" i="55"/>
  <c r="X3526" i="55"/>
  <c r="X3527" i="55"/>
  <c r="X3528" i="55"/>
  <c r="X3529" i="55"/>
  <c r="X3530" i="55"/>
  <c r="X3531" i="55"/>
  <c r="X3532" i="55"/>
  <c r="X3533" i="55"/>
  <c r="X3534" i="55"/>
  <c r="X3535" i="55"/>
  <c r="X3536" i="55"/>
  <c r="X3537" i="55"/>
  <c r="X3538" i="55"/>
  <c r="X3539" i="55"/>
  <c r="X3540" i="55"/>
  <c r="X3541" i="55"/>
  <c r="X3542" i="55"/>
  <c r="X3543" i="55"/>
  <c r="X3544" i="55"/>
  <c r="X3545" i="55"/>
  <c r="X3546" i="55"/>
  <c r="X3547" i="55"/>
  <c r="X3548" i="55"/>
  <c r="X3549" i="55"/>
  <c r="X3550" i="55"/>
  <c r="X3551" i="55"/>
  <c r="X3552" i="55"/>
  <c r="X3553" i="55"/>
  <c r="X3554" i="55"/>
  <c r="X3555" i="55"/>
  <c r="X3556" i="55"/>
  <c r="X3557" i="55"/>
  <c r="X3558" i="55"/>
  <c r="X3559" i="55"/>
  <c r="X3560" i="55"/>
  <c r="X3561" i="55"/>
  <c r="X3562" i="55"/>
  <c r="X3563" i="55"/>
  <c r="X3564" i="55"/>
  <c r="X3565" i="55"/>
  <c r="X3566" i="55"/>
  <c r="X3567" i="55"/>
  <c r="X3568" i="55"/>
  <c r="X3569" i="55"/>
  <c r="X3570" i="55"/>
  <c r="X3571" i="55"/>
  <c r="X3572" i="55"/>
  <c r="X3573" i="55"/>
  <c r="X3574" i="55"/>
  <c r="X3575" i="55"/>
  <c r="X3576" i="55"/>
  <c r="X3577" i="55"/>
  <c r="X3578" i="55"/>
  <c r="X3579" i="55"/>
  <c r="X3580" i="55"/>
  <c r="X3581" i="55"/>
  <c r="X3582" i="55"/>
  <c r="X3583" i="55"/>
  <c r="X3584" i="55"/>
  <c r="X3585" i="55"/>
  <c r="X3586" i="55"/>
  <c r="X3587" i="55"/>
  <c r="X3588" i="55"/>
  <c r="X3589" i="55"/>
  <c r="X3590" i="55"/>
  <c r="X3591" i="55"/>
  <c r="X3592" i="55"/>
  <c r="X3593" i="55"/>
  <c r="X3594" i="55"/>
  <c r="X3595" i="55"/>
  <c r="X3596" i="55"/>
  <c r="X3597" i="55"/>
  <c r="X3598" i="55"/>
  <c r="X3599" i="55"/>
  <c r="X3600" i="55"/>
  <c r="X3601" i="55"/>
  <c r="X3602" i="55"/>
  <c r="X3603" i="55"/>
  <c r="X3604" i="55"/>
  <c r="X3605" i="55"/>
  <c r="X3606" i="55"/>
  <c r="X3607" i="55"/>
  <c r="X3608" i="55"/>
  <c r="X3609" i="55"/>
  <c r="X3610" i="55"/>
  <c r="X3611" i="55"/>
  <c r="X3612" i="55"/>
  <c r="X3613" i="55"/>
  <c r="X3614" i="55"/>
  <c r="X3615" i="55"/>
  <c r="X3616" i="55"/>
  <c r="X3617" i="55"/>
  <c r="X3618" i="55"/>
  <c r="X3619" i="55"/>
  <c r="X3620" i="55"/>
  <c r="X3621" i="55"/>
  <c r="X3622" i="55"/>
  <c r="X3623" i="55"/>
  <c r="X3624" i="55"/>
  <c r="X3625" i="55"/>
  <c r="X3626" i="55"/>
  <c r="X3627" i="55"/>
  <c r="X3628" i="55"/>
  <c r="X3629" i="55"/>
  <c r="X3630" i="55"/>
  <c r="X3631" i="55"/>
  <c r="X3632" i="55"/>
  <c r="X3633" i="55"/>
  <c r="X3634" i="55"/>
  <c r="X3635" i="55"/>
  <c r="X3636" i="55"/>
  <c r="X3637" i="55"/>
  <c r="X3638" i="55"/>
  <c r="X3639" i="55"/>
  <c r="X3640" i="55"/>
  <c r="X3641" i="55"/>
  <c r="X3642" i="55"/>
  <c r="X3643" i="55"/>
  <c r="X3644" i="55"/>
  <c r="X3645" i="55"/>
  <c r="X3646" i="55"/>
  <c r="X3647" i="55"/>
  <c r="X3648" i="55"/>
  <c r="X3649" i="55"/>
  <c r="X3650" i="55"/>
  <c r="X3651" i="55"/>
  <c r="X3652" i="55"/>
  <c r="X3653" i="55"/>
  <c r="X3654" i="55"/>
  <c r="X3655" i="55"/>
  <c r="X3656" i="55"/>
  <c r="X3657" i="55"/>
  <c r="X3658" i="55"/>
  <c r="X3659" i="55"/>
  <c r="X3660" i="55"/>
  <c r="X3661" i="55"/>
  <c r="X3662" i="55"/>
  <c r="X3663" i="55"/>
  <c r="X3664" i="55"/>
  <c r="X3665" i="55"/>
  <c r="X3666" i="55"/>
  <c r="X3667" i="55"/>
  <c r="X3668" i="55"/>
  <c r="X3669" i="55"/>
  <c r="X3670" i="55"/>
  <c r="X3671" i="55"/>
  <c r="X3672" i="55"/>
  <c r="X3673" i="55"/>
  <c r="X3674" i="55"/>
  <c r="X3675" i="55"/>
  <c r="X3676" i="55"/>
  <c r="X3677" i="55"/>
  <c r="X3678" i="55"/>
  <c r="X3679" i="55"/>
  <c r="X3680" i="55"/>
  <c r="X3681" i="55"/>
  <c r="X3682" i="55"/>
  <c r="X3683" i="55"/>
  <c r="X3684" i="55"/>
  <c r="X3685" i="55"/>
  <c r="X3686" i="55"/>
  <c r="X3687" i="55"/>
  <c r="X3688" i="55"/>
  <c r="X3689" i="55"/>
  <c r="X3690" i="55"/>
  <c r="X3691" i="55"/>
  <c r="X3692" i="55"/>
  <c r="X3693" i="55"/>
  <c r="X3694" i="55"/>
  <c r="X3695" i="55"/>
  <c r="X3696" i="55"/>
  <c r="X3697" i="55"/>
  <c r="X3698" i="55"/>
  <c r="X3699" i="55"/>
  <c r="X3700" i="55"/>
  <c r="X3701" i="55"/>
  <c r="X3702" i="55"/>
  <c r="X3703" i="55"/>
  <c r="X3704" i="55"/>
  <c r="X3705" i="55"/>
  <c r="X3706" i="55"/>
  <c r="X3707" i="55"/>
  <c r="X3708" i="55"/>
  <c r="X3709" i="55"/>
  <c r="X3710" i="55"/>
  <c r="X3711" i="55"/>
  <c r="X3712" i="55"/>
  <c r="X3713" i="55"/>
  <c r="X3714" i="55"/>
  <c r="X3715" i="55"/>
  <c r="X3716" i="55"/>
  <c r="X3717" i="55"/>
  <c r="X3718" i="55"/>
  <c r="X3719" i="55"/>
  <c r="X3720" i="55"/>
  <c r="X3721" i="55"/>
  <c r="X3722" i="55"/>
  <c r="X3723" i="55"/>
  <c r="X3724" i="55"/>
  <c r="X3725" i="55"/>
  <c r="X3726" i="55"/>
  <c r="X3727" i="55"/>
  <c r="X3728" i="55"/>
  <c r="X3729" i="55"/>
  <c r="X3730" i="55"/>
  <c r="X3731" i="55"/>
  <c r="X3732" i="55"/>
  <c r="X3733" i="55"/>
  <c r="X3734" i="55"/>
  <c r="X3735" i="55"/>
  <c r="X3736" i="55"/>
  <c r="X3737" i="55"/>
  <c r="X3738" i="55"/>
  <c r="X3739" i="55"/>
  <c r="X3740" i="55"/>
  <c r="X3741" i="55"/>
  <c r="X3742" i="55"/>
  <c r="X3743" i="55"/>
  <c r="X3744" i="55"/>
  <c r="X3745" i="55"/>
  <c r="X3746" i="55"/>
  <c r="X3747" i="55"/>
  <c r="X3748" i="55"/>
  <c r="X3749" i="55"/>
  <c r="X3750" i="55"/>
  <c r="X3751" i="55"/>
  <c r="X3752" i="55"/>
  <c r="X3753" i="55"/>
  <c r="X3754" i="55"/>
  <c r="X3755" i="55"/>
  <c r="X3756" i="55"/>
  <c r="X3757" i="55"/>
  <c r="X3758" i="55"/>
  <c r="X3759" i="55"/>
  <c r="X3760" i="55"/>
  <c r="X3761" i="55"/>
  <c r="X3762" i="55"/>
  <c r="X3763" i="55"/>
  <c r="X3764" i="55"/>
  <c r="X3765" i="55"/>
  <c r="X3766" i="55"/>
  <c r="X3767" i="55"/>
  <c r="X3768" i="55"/>
  <c r="X3769" i="55"/>
  <c r="X3770" i="55"/>
  <c r="X3771" i="55"/>
  <c r="X3772" i="55"/>
  <c r="X3773" i="55"/>
  <c r="X3774" i="55"/>
  <c r="X3775" i="55"/>
  <c r="X3776" i="55"/>
  <c r="X3777" i="55"/>
  <c r="X3778" i="55"/>
  <c r="X3779" i="55"/>
  <c r="X3780" i="55"/>
  <c r="X3781" i="55"/>
  <c r="X3782" i="55"/>
  <c r="X3783" i="55"/>
  <c r="X3784" i="55"/>
  <c r="X3785" i="55"/>
  <c r="X3786" i="55"/>
  <c r="X3787" i="55"/>
  <c r="X3788" i="55"/>
  <c r="X3789" i="55"/>
  <c r="X3790" i="55"/>
  <c r="X3791" i="55"/>
  <c r="X3792" i="55"/>
  <c r="X3793" i="55"/>
  <c r="X3794" i="55"/>
  <c r="X3795" i="55"/>
  <c r="X3796" i="55"/>
  <c r="X3797" i="55"/>
  <c r="X3798" i="55"/>
  <c r="X3799" i="55"/>
  <c r="X3800" i="55"/>
  <c r="X3801" i="55"/>
  <c r="X3802" i="55"/>
  <c r="X3803" i="55"/>
  <c r="X3804" i="55"/>
  <c r="X3805" i="55"/>
  <c r="X3806" i="55"/>
  <c r="X3807" i="55"/>
  <c r="X3808" i="55"/>
  <c r="X3809" i="55"/>
  <c r="X3810" i="55"/>
  <c r="X3811" i="55"/>
  <c r="X3812" i="55"/>
  <c r="X3813" i="55"/>
  <c r="X3814" i="55"/>
  <c r="X3815" i="55"/>
  <c r="X3816" i="55"/>
  <c r="X3817" i="55"/>
  <c r="X3818" i="55"/>
  <c r="X3819" i="55"/>
  <c r="X3820" i="55"/>
  <c r="X3821" i="55"/>
  <c r="X3822" i="55"/>
  <c r="X3823" i="55"/>
  <c r="X3824" i="55"/>
  <c r="X3825" i="55"/>
  <c r="X3826" i="55"/>
  <c r="X3827" i="55"/>
  <c r="X3828" i="55"/>
  <c r="X3829" i="55"/>
  <c r="X3830" i="55"/>
  <c r="X3831" i="55"/>
  <c r="X3832" i="55"/>
  <c r="X3833" i="55"/>
  <c r="X3834" i="55"/>
  <c r="X3835" i="55"/>
  <c r="X3836" i="55"/>
  <c r="X3837" i="55"/>
  <c r="X3838" i="55"/>
  <c r="X3839" i="55"/>
  <c r="X3840" i="55"/>
  <c r="X3841" i="55"/>
  <c r="X3842" i="55"/>
  <c r="X3843" i="55"/>
  <c r="X3844" i="55"/>
  <c r="X3845" i="55"/>
  <c r="X3846" i="55"/>
  <c r="X3847" i="55"/>
  <c r="X3848" i="55"/>
  <c r="X3849" i="55"/>
  <c r="X3850" i="55"/>
  <c r="X3851" i="55"/>
  <c r="X3852" i="55"/>
  <c r="X3853" i="55"/>
  <c r="X3854" i="55"/>
  <c r="X3855" i="55"/>
  <c r="X3856" i="55"/>
  <c r="X3857" i="55"/>
  <c r="X3858" i="55"/>
  <c r="X3859" i="55"/>
  <c r="X3860" i="55"/>
  <c r="X3861" i="55"/>
  <c r="X3862" i="55"/>
  <c r="X3863" i="55"/>
  <c r="X3864" i="55"/>
  <c r="X3865" i="55"/>
  <c r="X3866" i="55"/>
  <c r="X3867" i="55"/>
  <c r="X3868" i="55"/>
  <c r="X3869" i="55"/>
  <c r="X3870" i="55"/>
  <c r="X3871" i="55"/>
  <c r="X3872" i="55"/>
  <c r="X3873" i="55"/>
  <c r="X3874" i="55"/>
  <c r="X3875" i="55"/>
  <c r="X3876" i="55"/>
  <c r="X3877" i="55"/>
  <c r="X3878" i="55"/>
  <c r="X3879" i="55"/>
  <c r="X3880" i="55"/>
  <c r="X3881" i="55"/>
  <c r="X3882" i="55"/>
  <c r="X3883" i="55"/>
  <c r="X3884" i="55"/>
  <c r="X3885" i="55"/>
  <c r="X3886" i="55"/>
  <c r="X3887" i="55"/>
  <c r="X3888" i="55"/>
  <c r="X3889" i="55"/>
  <c r="X3890" i="55"/>
  <c r="X3891" i="55"/>
  <c r="X3892" i="55"/>
  <c r="X3893" i="55"/>
  <c r="X3894" i="55"/>
  <c r="X3895" i="55"/>
  <c r="X3896" i="55"/>
  <c r="X3897" i="55"/>
  <c r="X3898" i="55"/>
  <c r="X3899" i="55"/>
  <c r="X3900" i="55"/>
  <c r="X3901" i="55"/>
  <c r="X3902" i="55"/>
  <c r="X3903" i="55"/>
  <c r="X3904" i="55"/>
  <c r="X3905" i="55"/>
  <c r="X3906" i="55"/>
  <c r="X3907" i="55"/>
  <c r="X3908" i="55"/>
  <c r="X3909" i="55"/>
  <c r="X3910" i="55"/>
  <c r="X3911" i="55"/>
  <c r="X3912" i="55"/>
  <c r="X3913" i="55"/>
  <c r="X3914" i="55"/>
  <c r="X3915" i="55"/>
  <c r="X3916" i="55"/>
  <c r="X3917" i="55"/>
  <c r="X3918" i="55"/>
  <c r="X3919" i="55"/>
  <c r="X3920" i="55"/>
  <c r="X3921" i="55"/>
  <c r="X3922" i="55"/>
  <c r="X3923" i="55"/>
  <c r="X3924" i="55"/>
  <c r="X3925" i="55"/>
  <c r="X3926" i="55"/>
  <c r="X3927" i="55"/>
  <c r="X3928" i="55"/>
  <c r="X3929" i="55"/>
  <c r="X3930" i="55"/>
  <c r="X3931" i="55"/>
  <c r="X3932" i="55"/>
  <c r="X3933" i="55"/>
  <c r="X3934" i="55"/>
  <c r="X3935" i="55"/>
  <c r="X3936" i="55"/>
  <c r="X3937" i="55"/>
  <c r="X3938" i="55"/>
  <c r="X3939" i="55"/>
  <c r="X3940" i="55"/>
  <c r="X3941" i="55"/>
  <c r="X3942" i="55"/>
  <c r="X3943" i="55"/>
  <c r="X3944" i="55"/>
  <c r="X3945" i="55"/>
  <c r="X3946" i="55"/>
  <c r="X3947" i="55"/>
  <c r="X3948" i="55"/>
  <c r="X3949" i="55"/>
  <c r="X3950" i="55"/>
  <c r="X3951" i="55"/>
  <c r="X3952" i="55"/>
  <c r="X3953" i="55"/>
  <c r="X3954" i="55"/>
  <c r="X3955" i="55"/>
  <c r="X3956" i="55"/>
  <c r="X3957" i="55"/>
  <c r="X3958" i="55"/>
  <c r="X3959" i="55"/>
  <c r="X3960" i="55"/>
  <c r="X3961" i="55"/>
  <c r="X3962" i="55"/>
  <c r="X3963" i="55"/>
  <c r="X3964" i="55"/>
  <c r="X3965" i="55"/>
  <c r="X3966" i="55"/>
  <c r="X3967" i="55"/>
  <c r="X3968" i="55"/>
  <c r="X3969" i="55"/>
  <c r="X3970" i="55"/>
  <c r="X3971" i="55"/>
  <c r="X3972" i="55"/>
  <c r="X3973" i="55"/>
  <c r="X3974" i="55"/>
  <c r="X3975" i="55"/>
  <c r="X3976" i="55"/>
  <c r="X3977" i="55"/>
  <c r="X3978" i="55"/>
  <c r="X3979" i="55"/>
  <c r="X3980" i="55"/>
  <c r="X3981" i="55"/>
  <c r="X3982" i="55"/>
  <c r="X3983" i="55"/>
  <c r="X3984" i="55"/>
  <c r="X3985" i="55"/>
  <c r="X3986" i="55"/>
  <c r="X3987" i="55"/>
  <c r="X3988" i="55"/>
  <c r="X3989" i="55"/>
  <c r="X3990" i="55"/>
  <c r="X3991" i="55"/>
  <c r="X3992" i="55"/>
  <c r="X3993" i="55"/>
  <c r="X3994" i="55"/>
  <c r="X3995" i="55"/>
  <c r="X3996" i="55"/>
  <c r="X3997" i="55"/>
  <c r="X3998" i="55"/>
  <c r="X3999" i="55"/>
  <c r="X4000" i="55"/>
  <c r="X4001" i="55"/>
  <c r="X4002" i="55"/>
  <c r="X4003" i="55"/>
  <c r="X4004" i="55"/>
  <c r="X4005" i="55"/>
  <c r="X4006" i="55"/>
  <c r="X4007" i="55"/>
  <c r="X4008" i="55"/>
  <c r="X4009" i="55"/>
  <c r="X4010" i="55"/>
  <c r="X4011" i="55"/>
  <c r="X4012" i="55"/>
  <c r="X4013" i="55"/>
  <c r="X4014" i="55"/>
  <c r="X4015" i="55"/>
  <c r="X4016" i="55"/>
  <c r="X4017" i="55"/>
  <c r="X4018" i="55"/>
  <c r="X4019" i="55"/>
  <c r="X4020" i="55"/>
  <c r="X4021" i="55"/>
  <c r="X4022" i="55"/>
  <c r="X4023" i="55"/>
  <c r="X4024" i="55"/>
  <c r="X4025" i="55"/>
  <c r="X4026" i="55"/>
  <c r="X4027" i="55"/>
  <c r="X4028" i="55"/>
  <c r="X4029" i="55"/>
  <c r="X4030" i="55"/>
  <c r="X4031" i="55"/>
  <c r="X4032" i="55"/>
  <c r="X4033" i="55"/>
  <c r="X4034" i="55"/>
  <c r="X4035" i="55"/>
  <c r="X4036" i="55"/>
  <c r="X4037" i="55"/>
  <c r="X4038" i="55"/>
  <c r="X4039" i="55"/>
  <c r="X4040" i="55"/>
  <c r="X4041" i="55"/>
  <c r="X4042" i="55"/>
  <c r="X4043" i="55"/>
  <c r="X4044" i="55"/>
  <c r="X4045" i="55"/>
  <c r="X4046" i="55"/>
  <c r="X4047" i="55"/>
  <c r="X4048" i="55"/>
  <c r="X4049" i="55"/>
  <c r="X4050" i="55"/>
  <c r="X4051" i="55"/>
  <c r="X4052" i="55"/>
  <c r="X4053" i="55"/>
  <c r="X4054" i="55"/>
  <c r="X4055" i="55"/>
  <c r="X4056" i="55"/>
  <c r="X4057" i="55"/>
  <c r="X4058" i="55"/>
  <c r="X4059" i="55"/>
  <c r="X4060" i="55"/>
  <c r="X4061" i="55"/>
  <c r="X4062" i="55"/>
  <c r="X4063" i="55"/>
  <c r="X4064" i="55"/>
  <c r="X4065" i="55"/>
  <c r="X4066" i="55"/>
  <c r="X4067" i="55"/>
  <c r="X4068" i="55"/>
  <c r="X4069" i="55"/>
  <c r="X4070" i="55"/>
  <c r="X4071" i="55"/>
  <c r="X4072" i="55"/>
  <c r="X4073" i="55"/>
  <c r="X4074" i="55"/>
  <c r="X4075" i="55"/>
  <c r="X4076" i="55"/>
  <c r="X4077" i="55"/>
  <c r="X4078" i="55"/>
  <c r="X4079" i="55"/>
  <c r="X4080" i="55"/>
  <c r="X4081" i="55"/>
  <c r="X4082" i="55"/>
  <c r="X4083" i="55"/>
  <c r="X4084" i="55"/>
  <c r="X4085" i="55"/>
  <c r="X4086" i="55"/>
  <c r="X4087" i="55"/>
  <c r="X4088" i="55"/>
  <c r="X4089" i="55"/>
  <c r="X4090" i="55"/>
  <c r="X4091" i="55"/>
  <c r="X4092" i="55"/>
  <c r="X4093" i="55"/>
  <c r="X4094" i="55"/>
  <c r="X4095" i="55"/>
  <c r="X4096" i="55"/>
  <c r="X4097" i="55"/>
  <c r="X4098" i="55"/>
  <c r="X4099" i="55"/>
  <c r="X4100" i="55"/>
  <c r="X4101" i="55"/>
  <c r="X4102" i="55"/>
  <c r="X4103" i="55"/>
  <c r="X4104" i="55"/>
  <c r="X4105" i="55"/>
  <c r="X4106" i="55"/>
  <c r="X4107" i="55"/>
  <c r="X4108" i="55"/>
  <c r="X4109" i="55"/>
  <c r="X4110" i="55"/>
  <c r="X4111" i="55"/>
  <c r="X4112" i="55"/>
  <c r="X4113" i="55"/>
  <c r="X4114" i="55"/>
  <c r="X4115" i="55"/>
  <c r="X4116" i="55"/>
  <c r="X4117" i="55"/>
  <c r="X4118" i="55"/>
  <c r="X4119" i="55"/>
  <c r="X4120" i="55"/>
  <c r="X4121" i="55"/>
  <c r="X4122" i="55"/>
  <c r="X4123" i="55"/>
  <c r="X4124" i="55"/>
  <c r="X4125" i="55"/>
  <c r="X4126" i="55"/>
  <c r="X4127" i="55"/>
  <c r="X4128" i="55"/>
  <c r="X4129" i="55"/>
  <c r="X4130" i="55"/>
  <c r="X4131" i="55"/>
  <c r="X4132" i="55"/>
  <c r="X4133" i="55"/>
  <c r="X4134" i="55"/>
  <c r="X4135" i="55"/>
  <c r="X4136" i="55"/>
  <c r="X4137" i="55"/>
  <c r="X4138" i="55"/>
  <c r="X4139" i="55"/>
  <c r="X4140" i="55"/>
  <c r="X4141" i="55"/>
  <c r="X4142" i="55"/>
  <c r="X4143" i="55"/>
  <c r="X4144" i="55"/>
  <c r="X4145" i="55"/>
  <c r="X4146" i="55"/>
  <c r="X4147" i="55"/>
  <c r="X4148" i="55"/>
  <c r="X4149" i="55"/>
  <c r="X4150" i="55"/>
  <c r="X4151" i="55"/>
  <c r="X4152" i="55"/>
  <c r="X4153" i="55"/>
  <c r="X4154" i="55"/>
  <c r="X4155" i="55"/>
  <c r="X4156" i="55"/>
  <c r="X4157" i="55"/>
  <c r="X4158" i="55"/>
  <c r="X4159" i="55"/>
  <c r="X4160" i="55"/>
  <c r="X4161" i="55"/>
  <c r="X4162" i="55"/>
  <c r="X4163" i="55"/>
  <c r="X4164" i="55"/>
  <c r="X4165" i="55"/>
  <c r="X4166" i="55"/>
  <c r="X4167" i="55"/>
  <c r="X4168" i="55"/>
  <c r="X4169" i="55"/>
  <c r="X4170" i="55"/>
  <c r="X4171" i="55"/>
  <c r="X4172" i="55"/>
  <c r="X4173" i="55"/>
  <c r="X4174" i="55"/>
  <c r="X4175" i="55"/>
  <c r="X4176" i="55"/>
  <c r="X4177" i="55"/>
  <c r="X4178" i="55"/>
  <c r="X4179" i="55"/>
  <c r="X4180" i="55"/>
  <c r="X4181" i="55"/>
  <c r="X4182" i="55"/>
  <c r="X4183" i="55"/>
  <c r="X4184" i="55"/>
  <c r="X4185" i="55"/>
  <c r="X4186" i="55"/>
  <c r="X4187" i="55"/>
  <c r="X4188" i="55"/>
  <c r="X4189" i="55"/>
  <c r="X4190" i="55"/>
  <c r="X4191" i="55"/>
  <c r="X4192" i="55"/>
  <c r="X4193" i="55"/>
  <c r="X4194" i="55"/>
  <c r="X4195" i="55"/>
  <c r="X4196" i="55"/>
  <c r="X4197" i="55"/>
  <c r="X4198" i="55"/>
  <c r="X4199" i="55"/>
  <c r="X4200" i="55"/>
  <c r="X4201" i="55"/>
  <c r="X4202" i="55"/>
  <c r="X4203" i="55"/>
  <c r="X4204" i="55"/>
  <c r="X4205" i="55"/>
  <c r="X4206" i="55"/>
  <c r="X4207" i="55"/>
  <c r="X4208" i="55"/>
  <c r="X4209" i="55"/>
  <c r="X4210" i="55"/>
  <c r="X4211" i="55"/>
  <c r="X4212" i="55"/>
  <c r="X4213" i="55"/>
  <c r="X4214" i="55"/>
  <c r="X4215" i="55"/>
  <c r="X4216" i="55"/>
  <c r="X4217" i="55"/>
  <c r="X4218" i="55"/>
  <c r="X4219" i="55"/>
  <c r="X4220" i="55"/>
  <c r="X4221" i="55"/>
  <c r="X4222" i="55"/>
  <c r="X4223" i="55"/>
  <c r="X4224" i="55"/>
  <c r="X4225" i="55"/>
  <c r="X4226" i="55"/>
  <c r="X4227" i="55"/>
  <c r="X4228" i="55"/>
  <c r="X4229" i="55"/>
  <c r="X4230" i="55"/>
  <c r="X4231" i="55"/>
  <c r="X4232" i="55"/>
  <c r="X4233" i="55"/>
  <c r="X4234" i="55"/>
  <c r="X4235" i="55"/>
  <c r="X4236" i="55"/>
  <c r="X4237" i="55"/>
  <c r="X4238" i="55"/>
  <c r="X4239" i="55"/>
  <c r="X4240" i="55"/>
  <c r="X4241" i="55"/>
  <c r="X4242" i="55"/>
  <c r="X4243" i="55"/>
  <c r="X4244" i="55"/>
  <c r="X4245" i="55"/>
  <c r="X4246" i="55"/>
  <c r="X4247" i="55"/>
  <c r="X4248" i="55"/>
  <c r="X4249" i="55"/>
  <c r="X4250" i="55"/>
  <c r="X4251" i="55"/>
  <c r="X4252" i="55"/>
  <c r="X4253" i="55"/>
  <c r="X4254" i="55"/>
  <c r="X4255" i="55"/>
  <c r="X4256" i="55"/>
  <c r="X4257" i="55"/>
  <c r="X4258" i="55"/>
  <c r="X4259" i="55"/>
  <c r="X4260" i="55"/>
  <c r="X4261" i="55"/>
  <c r="X4262" i="55"/>
  <c r="X4263" i="55"/>
  <c r="X4264" i="55"/>
  <c r="X4265" i="55"/>
  <c r="X4266" i="55"/>
  <c r="X4267" i="55"/>
  <c r="X4268" i="55"/>
  <c r="X4269" i="55"/>
  <c r="X4270" i="55"/>
  <c r="X4271" i="55"/>
  <c r="X4272" i="55"/>
  <c r="X4273" i="55"/>
  <c r="X4274" i="55"/>
  <c r="X4275" i="55"/>
  <c r="X4276" i="55"/>
  <c r="X4277" i="55"/>
  <c r="X4278" i="55"/>
  <c r="X4279" i="55"/>
  <c r="X4280" i="55"/>
  <c r="X4281" i="55"/>
  <c r="X4282" i="55"/>
  <c r="X4283" i="55"/>
  <c r="X4284" i="55"/>
  <c r="X4285" i="55"/>
  <c r="X4286" i="55"/>
  <c r="X4287" i="55"/>
  <c r="X4288" i="55"/>
  <c r="X4289" i="55"/>
  <c r="X4290" i="55"/>
  <c r="X4291" i="55"/>
  <c r="X4292" i="55"/>
  <c r="X4293" i="55"/>
  <c r="X4294" i="55"/>
  <c r="X4295" i="55"/>
  <c r="X4296" i="55"/>
  <c r="X4297" i="55"/>
  <c r="X4298" i="55"/>
  <c r="X4299" i="55"/>
  <c r="X4300" i="55"/>
  <c r="X4301" i="55"/>
  <c r="X4302" i="55"/>
  <c r="X4303" i="55"/>
  <c r="X4304" i="55"/>
  <c r="X4305" i="55"/>
  <c r="X4306" i="55"/>
  <c r="X4307" i="55"/>
  <c r="X4308" i="55"/>
  <c r="X4309" i="55"/>
  <c r="X4310" i="55"/>
  <c r="X4311" i="55"/>
  <c r="X4312" i="55"/>
  <c r="X4313" i="55"/>
  <c r="X4314" i="55"/>
  <c r="X4315" i="55"/>
  <c r="X4316" i="55"/>
  <c r="X4317" i="55"/>
  <c r="X4318" i="55"/>
  <c r="X4319" i="55"/>
  <c r="X4320" i="55"/>
  <c r="X4321" i="55"/>
  <c r="X4322" i="55"/>
  <c r="X4323" i="55"/>
  <c r="X4324" i="55"/>
  <c r="X4325" i="55"/>
  <c r="X4326" i="55"/>
  <c r="X4327" i="55"/>
  <c r="X4328" i="55"/>
  <c r="X4329" i="55"/>
  <c r="X4330" i="55"/>
  <c r="X4331" i="55"/>
  <c r="X4332" i="55"/>
  <c r="X4333" i="55"/>
  <c r="X4334" i="55"/>
  <c r="X4335" i="55"/>
  <c r="X4336" i="55"/>
  <c r="X4337" i="55"/>
  <c r="X4338" i="55"/>
  <c r="X4339" i="55"/>
  <c r="X4340" i="55"/>
  <c r="X4341" i="55"/>
  <c r="X4342" i="55"/>
  <c r="X4343" i="55"/>
  <c r="X4344" i="55"/>
  <c r="X4345" i="55"/>
  <c r="X4346" i="55"/>
  <c r="X4347" i="55"/>
  <c r="X4348" i="55"/>
  <c r="X4349" i="55"/>
  <c r="X4350" i="55"/>
  <c r="X4351" i="55"/>
  <c r="X4352" i="55"/>
  <c r="X4353" i="55"/>
  <c r="X4354" i="55"/>
  <c r="X4355" i="55"/>
  <c r="X4356" i="55"/>
  <c r="X4357" i="55"/>
  <c r="X4358" i="55"/>
  <c r="X4359" i="55"/>
  <c r="X4360" i="55"/>
  <c r="X4361" i="55"/>
  <c r="X4362" i="55"/>
  <c r="X4363" i="55"/>
  <c r="X4364" i="55"/>
  <c r="X4365" i="55"/>
  <c r="X4366" i="55"/>
  <c r="X4367" i="55"/>
  <c r="X4368" i="55"/>
  <c r="X4369" i="55"/>
  <c r="X4370" i="55"/>
  <c r="X4371" i="55"/>
  <c r="X4372" i="55"/>
  <c r="X4373" i="55"/>
  <c r="X4374" i="55"/>
  <c r="X4375" i="55"/>
  <c r="X4376" i="55"/>
  <c r="X4377" i="55"/>
  <c r="X4378" i="55"/>
  <c r="X4379" i="55"/>
  <c r="X4380" i="55"/>
  <c r="X4381" i="55"/>
  <c r="X4382" i="55"/>
  <c r="X4383" i="55"/>
  <c r="X4384" i="55"/>
  <c r="X4385" i="55"/>
  <c r="X4386" i="55"/>
  <c r="X4387" i="55"/>
  <c r="X4388" i="55"/>
  <c r="X4389" i="55"/>
  <c r="X4390" i="55"/>
  <c r="X4391" i="55"/>
  <c r="X4392" i="55"/>
  <c r="X4393" i="55"/>
  <c r="X4394" i="55"/>
  <c r="X4395" i="55"/>
  <c r="X4396" i="55"/>
  <c r="X4397" i="55"/>
  <c r="X4398" i="55"/>
  <c r="X4399" i="55"/>
  <c r="X4400" i="55"/>
  <c r="X4401" i="55"/>
  <c r="X4402" i="55"/>
  <c r="X4403" i="55"/>
  <c r="X4404" i="55"/>
  <c r="X4405" i="55"/>
  <c r="X4406" i="55"/>
  <c r="X4407" i="55"/>
  <c r="X4408" i="55"/>
  <c r="X4409" i="55"/>
  <c r="X4410" i="55"/>
  <c r="X4411" i="55"/>
  <c r="X4412" i="55"/>
  <c r="X4413" i="55"/>
  <c r="X4414" i="55"/>
  <c r="X4415" i="55"/>
  <c r="X4416" i="55"/>
  <c r="X4417" i="55"/>
  <c r="X4418" i="55"/>
  <c r="X4419" i="55"/>
  <c r="X4420" i="55"/>
  <c r="X4421" i="55"/>
  <c r="X4422" i="55"/>
  <c r="X4423" i="55"/>
  <c r="X4424" i="55"/>
  <c r="X4425" i="55"/>
  <c r="X4426" i="55"/>
  <c r="X4427" i="55"/>
  <c r="X4428" i="55"/>
  <c r="X4429" i="55"/>
  <c r="X4430" i="55"/>
  <c r="X4431" i="55"/>
  <c r="X4432" i="55"/>
  <c r="X4433" i="55"/>
  <c r="X4434" i="55"/>
  <c r="X4435" i="55"/>
  <c r="X4436" i="55"/>
  <c r="X4437" i="55"/>
  <c r="X4438" i="55"/>
  <c r="X4439" i="55"/>
  <c r="X4440" i="55"/>
  <c r="X4441" i="55"/>
  <c r="X4442" i="55"/>
  <c r="X4443" i="55"/>
  <c r="X4444" i="55"/>
  <c r="X4445" i="55"/>
  <c r="X4446" i="55"/>
  <c r="X4447" i="55"/>
  <c r="X4448" i="55"/>
  <c r="X4449" i="55"/>
  <c r="X4450" i="55"/>
  <c r="X4451" i="55"/>
  <c r="X4452" i="55"/>
  <c r="X4453" i="55"/>
  <c r="X4454" i="55"/>
  <c r="X4455" i="55"/>
  <c r="X4456" i="55"/>
  <c r="X4457" i="55"/>
  <c r="X4458" i="55"/>
  <c r="X4459" i="55"/>
  <c r="X4460" i="55"/>
  <c r="X4461" i="55"/>
  <c r="X4462" i="55"/>
  <c r="X4463" i="55"/>
  <c r="X4464" i="55"/>
  <c r="X4465" i="55"/>
  <c r="X4466" i="55"/>
  <c r="X4467" i="55"/>
  <c r="X4468" i="55"/>
  <c r="X4469" i="55"/>
  <c r="X4470" i="55"/>
  <c r="X4471" i="55"/>
  <c r="X4472" i="55"/>
  <c r="X4473" i="55"/>
  <c r="X4474" i="55"/>
  <c r="X4475" i="55"/>
  <c r="X4476" i="55"/>
  <c r="X4477" i="55"/>
  <c r="X4478" i="55"/>
  <c r="X4479" i="55"/>
  <c r="X4480" i="55"/>
  <c r="X4481" i="55"/>
  <c r="X4482" i="55"/>
  <c r="X4483" i="55"/>
  <c r="X4484" i="55"/>
  <c r="X4485" i="55"/>
  <c r="X4486" i="55"/>
  <c r="X4487" i="55"/>
  <c r="X4488" i="55"/>
  <c r="X4489" i="55"/>
  <c r="X4490" i="55"/>
  <c r="X4491" i="55"/>
  <c r="X4492" i="55"/>
  <c r="X4493" i="55"/>
  <c r="X4494" i="55"/>
  <c r="X4495" i="55"/>
  <c r="X4496" i="55"/>
  <c r="X4497" i="55"/>
  <c r="X4498" i="55"/>
  <c r="X4499" i="55"/>
  <c r="X4500" i="55"/>
  <c r="X4501" i="55"/>
  <c r="X4502" i="55"/>
  <c r="X4503" i="55"/>
  <c r="X4504" i="55"/>
  <c r="X4505" i="55"/>
  <c r="X4506" i="55"/>
  <c r="X4507" i="55"/>
  <c r="X4508" i="55"/>
  <c r="X4509" i="55"/>
  <c r="X4510" i="55"/>
  <c r="X4511" i="55"/>
  <c r="X4512" i="55"/>
  <c r="X4513" i="55"/>
  <c r="X4514" i="55"/>
  <c r="X4515" i="55"/>
  <c r="X4516" i="55"/>
  <c r="X4517" i="55"/>
  <c r="X4518" i="55"/>
  <c r="X4519" i="55"/>
  <c r="X4520" i="55"/>
  <c r="X4521" i="55"/>
  <c r="X4522" i="55"/>
  <c r="X4523" i="55"/>
  <c r="X4524" i="55"/>
  <c r="X4525" i="55"/>
  <c r="X4526" i="55"/>
  <c r="X4527" i="55"/>
  <c r="X4528" i="55"/>
  <c r="X4529" i="55"/>
  <c r="X4530" i="55"/>
  <c r="X4531" i="55"/>
  <c r="X4532" i="55"/>
  <c r="X4533" i="55"/>
  <c r="X4534" i="55"/>
  <c r="X4535" i="55"/>
  <c r="X4536" i="55"/>
  <c r="X4537" i="55"/>
  <c r="X4538" i="55"/>
  <c r="X4539" i="55"/>
  <c r="X4540" i="55"/>
  <c r="X4541" i="55"/>
  <c r="X4542" i="55"/>
  <c r="X4543" i="55"/>
  <c r="X4544" i="55"/>
  <c r="X4545" i="55"/>
  <c r="X4546" i="55"/>
  <c r="X4547" i="55"/>
  <c r="X4548" i="55"/>
  <c r="X4549" i="55"/>
  <c r="X4550" i="55"/>
  <c r="X4551" i="55"/>
  <c r="X4552" i="55"/>
  <c r="X4553" i="55"/>
  <c r="X4554" i="55"/>
  <c r="X4555" i="55"/>
  <c r="X4556" i="55"/>
  <c r="X4557" i="55"/>
  <c r="X4558" i="55"/>
  <c r="X4559" i="55"/>
  <c r="X4560" i="55"/>
  <c r="X4561" i="55"/>
  <c r="X4562" i="55"/>
  <c r="X4563" i="55"/>
  <c r="X4564" i="55"/>
  <c r="X4565" i="55"/>
  <c r="X4566" i="55"/>
  <c r="X4567" i="55"/>
  <c r="X4568" i="55"/>
  <c r="X4569" i="55"/>
  <c r="X4570" i="55"/>
  <c r="X4571" i="55"/>
  <c r="X4572" i="55"/>
  <c r="X4573" i="55"/>
  <c r="X4574" i="55"/>
  <c r="X4575" i="55"/>
  <c r="X4576" i="55"/>
  <c r="X4577" i="55"/>
  <c r="X4578" i="55"/>
  <c r="X4579" i="55"/>
  <c r="X4580" i="55"/>
  <c r="X4581" i="55"/>
  <c r="X4582" i="55"/>
  <c r="X4583" i="55"/>
  <c r="X4584" i="55"/>
  <c r="X4585" i="55"/>
  <c r="X4586" i="55"/>
  <c r="X4587" i="55"/>
  <c r="X4588" i="55"/>
  <c r="X4589" i="55"/>
  <c r="X4590" i="55"/>
  <c r="X4591" i="55"/>
  <c r="X4592" i="55"/>
  <c r="X4593" i="55"/>
  <c r="X4594" i="55"/>
  <c r="X4595" i="55"/>
  <c r="X4596" i="55"/>
  <c r="X4597" i="55"/>
  <c r="X4598" i="55"/>
  <c r="X4599" i="55"/>
  <c r="X4600" i="55"/>
  <c r="X4601" i="55"/>
  <c r="X4602" i="55"/>
  <c r="X4603" i="55"/>
  <c r="X4604" i="55"/>
  <c r="X4605" i="55"/>
  <c r="X4606" i="55"/>
  <c r="X4607" i="55"/>
  <c r="X4608" i="55"/>
  <c r="X4609" i="55"/>
  <c r="X4610" i="55"/>
  <c r="X4611" i="55"/>
  <c r="X4612" i="55"/>
  <c r="X4613" i="55"/>
  <c r="X4614" i="55"/>
  <c r="X4615" i="55"/>
  <c r="X4616" i="55"/>
  <c r="X4617" i="55"/>
  <c r="X4618" i="55"/>
  <c r="X4619" i="55"/>
  <c r="X4620" i="55"/>
  <c r="X4621" i="55"/>
  <c r="X4622" i="55"/>
  <c r="X4623" i="55"/>
  <c r="X4624" i="55"/>
  <c r="X4625" i="55"/>
  <c r="X4626" i="55"/>
  <c r="X4627" i="55"/>
  <c r="X4628" i="55"/>
  <c r="X4629" i="55"/>
  <c r="X4630" i="55"/>
  <c r="X4631" i="55"/>
  <c r="X4632" i="55"/>
  <c r="X4633" i="55"/>
  <c r="X4634" i="55"/>
  <c r="X4635" i="55"/>
  <c r="X4636" i="55"/>
  <c r="X4637" i="55"/>
  <c r="X4638" i="55"/>
  <c r="X4639" i="55"/>
  <c r="X4640" i="55"/>
  <c r="X4641" i="55"/>
  <c r="X4642" i="55"/>
  <c r="X4643" i="55"/>
  <c r="X4644" i="55"/>
  <c r="X4645" i="55"/>
  <c r="X4646" i="55"/>
  <c r="X4647" i="55"/>
  <c r="X4648" i="55"/>
  <c r="X4649" i="55"/>
  <c r="X4650" i="55"/>
  <c r="X4651" i="55"/>
  <c r="X4652" i="55"/>
  <c r="X4653" i="55"/>
  <c r="X4654" i="55"/>
  <c r="X4655" i="55"/>
  <c r="X4656" i="55"/>
  <c r="X4657" i="55"/>
  <c r="X4658" i="55"/>
  <c r="X4659" i="55"/>
  <c r="X4660" i="55"/>
  <c r="X4661" i="55"/>
  <c r="X4662" i="55"/>
  <c r="X4663" i="55"/>
  <c r="X4664" i="55"/>
  <c r="X4665" i="55"/>
  <c r="X4666" i="55"/>
  <c r="X4667" i="55"/>
  <c r="X4668" i="55"/>
  <c r="X4669" i="55"/>
  <c r="X4670" i="55"/>
  <c r="X4671" i="55"/>
  <c r="X4672" i="55"/>
  <c r="X4673" i="55"/>
  <c r="X4674" i="55"/>
  <c r="X4675" i="55"/>
  <c r="X4676" i="55"/>
  <c r="X4677" i="55"/>
  <c r="X4678" i="55"/>
  <c r="X4679" i="55"/>
  <c r="X4680" i="55"/>
  <c r="X4681" i="55"/>
  <c r="X4682" i="55"/>
  <c r="X4683" i="55"/>
  <c r="X4684" i="55"/>
  <c r="X4685" i="55"/>
  <c r="X4686" i="55"/>
  <c r="X4687" i="55"/>
  <c r="X4688" i="55"/>
  <c r="X4689" i="55"/>
  <c r="X4690" i="55"/>
  <c r="X4691" i="55"/>
  <c r="X4692" i="55"/>
  <c r="X4693" i="55"/>
  <c r="X4694" i="55"/>
  <c r="X4695" i="55"/>
  <c r="X4696" i="55"/>
  <c r="X4697" i="55"/>
  <c r="X4698" i="55"/>
  <c r="X4699" i="55"/>
  <c r="X4700" i="55"/>
  <c r="X4701" i="55"/>
  <c r="X4702" i="55"/>
  <c r="X4703" i="55"/>
  <c r="X4704" i="55"/>
  <c r="X4705" i="55"/>
  <c r="X4706" i="55"/>
  <c r="X4707" i="55"/>
  <c r="X4708" i="55"/>
  <c r="X4709" i="55"/>
  <c r="X4710" i="55"/>
  <c r="X4711" i="55"/>
  <c r="X4712" i="55"/>
  <c r="X4713" i="55"/>
  <c r="X4714" i="55"/>
  <c r="X4715" i="55"/>
  <c r="X4716" i="55"/>
  <c r="X4717" i="55"/>
  <c r="X4718" i="55"/>
  <c r="X4719" i="55"/>
  <c r="X4720" i="55"/>
  <c r="X4721" i="55"/>
  <c r="X4722" i="55"/>
  <c r="X4723" i="55"/>
  <c r="X4724" i="55"/>
  <c r="X4725" i="55"/>
  <c r="X4726" i="55"/>
  <c r="X4727" i="55"/>
  <c r="X4728" i="55"/>
  <c r="X4729" i="55"/>
  <c r="X4730" i="55"/>
  <c r="X4731" i="55"/>
  <c r="X4732" i="55"/>
  <c r="X4733" i="55"/>
  <c r="X4734" i="55"/>
  <c r="X4735" i="55"/>
  <c r="X4736" i="55"/>
  <c r="X4737" i="55"/>
  <c r="X4738" i="55"/>
  <c r="X4739" i="55"/>
  <c r="X4740" i="55"/>
  <c r="X4741" i="55"/>
  <c r="X4742" i="55"/>
  <c r="X4743" i="55"/>
  <c r="X4744" i="55"/>
  <c r="X4745" i="55"/>
  <c r="X4746" i="55"/>
  <c r="X4747" i="55"/>
  <c r="X4748" i="55"/>
  <c r="X4749" i="55"/>
  <c r="X4750" i="55"/>
  <c r="X4751" i="55"/>
  <c r="X4752" i="55"/>
  <c r="X4753" i="55"/>
  <c r="X4754" i="55"/>
  <c r="X4755" i="55"/>
  <c r="X4756" i="55"/>
  <c r="X4757" i="55"/>
  <c r="X4758" i="55"/>
  <c r="X4759" i="55"/>
  <c r="X4760" i="55"/>
  <c r="X4761" i="55"/>
  <c r="X4762" i="55"/>
  <c r="X4763" i="55"/>
  <c r="X4764" i="55"/>
  <c r="X4765" i="55"/>
  <c r="X4766" i="55"/>
  <c r="X4767" i="55"/>
  <c r="X4768" i="55"/>
  <c r="X4769" i="55"/>
  <c r="X4770" i="55"/>
  <c r="X4771" i="55"/>
  <c r="X4772" i="55"/>
  <c r="X4773" i="55"/>
  <c r="X4774" i="55"/>
  <c r="X4775" i="55"/>
  <c r="X4776" i="55"/>
  <c r="X4777" i="55"/>
  <c r="X4778" i="55"/>
  <c r="X4779" i="55"/>
  <c r="X4780" i="55"/>
  <c r="X4781" i="55"/>
  <c r="X4782" i="55"/>
  <c r="X4783" i="55"/>
  <c r="X4784" i="55"/>
  <c r="X4785" i="55"/>
  <c r="X4786" i="55"/>
  <c r="X4787" i="55"/>
  <c r="X4788" i="55"/>
  <c r="X4789" i="55"/>
  <c r="X4790" i="55"/>
  <c r="X4791" i="55"/>
  <c r="X4792" i="55"/>
  <c r="X4793" i="55"/>
  <c r="X4794" i="55"/>
  <c r="X4795" i="55"/>
  <c r="X4796" i="55"/>
  <c r="X4797" i="55"/>
  <c r="X4798" i="55"/>
  <c r="X4799" i="55"/>
  <c r="X4800" i="55"/>
  <c r="X4801" i="55"/>
  <c r="X4802" i="55"/>
  <c r="X4803" i="55"/>
  <c r="X4804" i="55"/>
  <c r="X4805" i="55"/>
  <c r="X4806" i="55"/>
  <c r="X4807" i="55"/>
  <c r="X4808" i="55"/>
  <c r="X4809" i="55"/>
  <c r="X4810" i="55"/>
  <c r="X4811" i="55"/>
  <c r="X4812" i="55"/>
  <c r="X4813" i="55"/>
  <c r="X4814" i="55"/>
  <c r="X4815" i="55"/>
  <c r="X4816" i="55"/>
  <c r="X4817" i="55"/>
  <c r="X4818" i="55"/>
  <c r="X4819" i="55"/>
  <c r="X4820" i="55"/>
  <c r="X4821" i="55"/>
  <c r="X4822" i="55"/>
  <c r="X4823" i="55"/>
  <c r="X4824" i="55"/>
  <c r="X4825" i="55"/>
  <c r="X4826" i="55"/>
  <c r="X4827" i="55"/>
  <c r="X4828" i="55"/>
  <c r="X4829" i="55"/>
  <c r="X4830" i="55"/>
  <c r="X4831" i="55"/>
  <c r="X4832" i="55"/>
  <c r="X4833" i="55"/>
  <c r="X4834" i="55"/>
  <c r="X4835" i="55"/>
  <c r="X4836" i="55"/>
  <c r="X4837" i="55"/>
  <c r="X4838" i="55"/>
  <c r="X4839" i="55"/>
  <c r="X4840" i="55"/>
  <c r="X4841" i="55"/>
  <c r="X4842" i="55"/>
  <c r="X4843" i="55"/>
  <c r="X4844" i="55"/>
  <c r="X4845" i="55"/>
  <c r="X4846" i="55"/>
  <c r="X4847" i="55"/>
  <c r="X4848" i="55"/>
  <c r="X4849" i="55"/>
  <c r="X4850" i="55"/>
  <c r="X4851" i="55"/>
  <c r="X4852" i="55"/>
  <c r="X4853" i="55"/>
  <c r="X4854" i="55"/>
  <c r="X4855" i="55"/>
  <c r="X4856" i="55"/>
  <c r="X4857" i="55"/>
  <c r="X4858" i="55"/>
  <c r="X4859" i="55"/>
  <c r="X4860" i="55"/>
  <c r="X4861" i="55"/>
  <c r="X4862" i="55"/>
  <c r="X4863" i="55"/>
  <c r="X4864" i="55"/>
  <c r="X4865" i="55"/>
  <c r="X4866" i="55"/>
  <c r="X4867" i="55"/>
  <c r="X4868" i="55"/>
  <c r="X4869" i="55"/>
  <c r="X4870" i="55"/>
  <c r="X4871" i="55"/>
  <c r="X4872" i="55"/>
  <c r="X4873" i="55"/>
  <c r="X4874" i="55"/>
  <c r="X4875" i="55"/>
  <c r="X4876" i="55"/>
  <c r="X4877" i="55"/>
  <c r="X4878" i="55"/>
  <c r="X4879" i="55"/>
  <c r="X4880" i="55"/>
  <c r="X4881" i="55"/>
  <c r="X4882" i="55"/>
  <c r="X4883" i="55"/>
  <c r="X4884" i="55"/>
  <c r="X4885" i="55"/>
  <c r="X4886" i="55"/>
  <c r="X4887" i="55"/>
  <c r="X4888" i="55"/>
  <c r="X4889" i="55"/>
  <c r="X4890" i="55"/>
  <c r="X4891" i="55"/>
  <c r="X4892" i="55"/>
  <c r="X4893" i="55"/>
  <c r="X4894" i="55"/>
  <c r="X4895" i="55"/>
  <c r="X4896" i="55"/>
  <c r="X4897" i="55"/>
  <c r="X4898" i="55"/>
  <c r="X4899" i="55"/>
  <c r="X4900" i="55"/>
  <c r="X4901" i="55"/>
  <c r="X4902" i="55"/>
  <c r="X4903" i="55"/>
  <c r="X4904" i="55"/>
  <c r="X4905" i="55"/>
  <c r="X4906" i="55"/>
  <c r="X4907" i="55"/>
  <c r="X4908" i="55"/>
  <c r="X4909" i="55"/>
  <c r="X4910" i="55"/>
  <c r="X4911" i="55"/>
  <c r="X4912" i="55"/>
  <c r="X4913" i="55"/>
  <c r="X4914" i="55"/>
  <c r="X4915" i="55"/>
  <c r="X4916" i="55"/>
  <c r="X4917" i="55"/>
  <c r="X4918" i="55"/>
  <c r="X4919" i="55"/>
  <c r="X4920" i="55"/>
  <c r="X4921" i="55"/>
  <c r="X4922" i="55"/>
  <c r="X4923" i="55"/>
  <c r="X4924" i="55"/>
  <c r="X4925" i="55"/>
  <c r="X4926" i="55"/>
  <c r="X4927" i="55"/>
  <c r="X4928" i="55"/>
  <c r="X4929" i="55"/>
  <c r="X4930" i="55"/>
  <c r="X4931" i="55"/>
  <c r="X4932" i="55"/>
  <c r="X4933" i="55"/>
  <c r="X4934" i="55"/>
  <c r="X4935" i="55"/>
  <c r="X4936" i="55"/>
  <c r="X4937" i="55"/>
  <c r="X4938" i="55"/>
  <c r="X4939" i="55"/>
  <c r="X4940" i="55"/>
  <c r="X4941" i="55"/>
  <c r="X4942" i="55"/>
  <c r="X4943" i="55"/>
  <c r="X4944" i="55"/>
  <c r="X4945" i="55"/>
  <c r="X4946" i="55"/>
  <c r="X4947" i="55"/>
  <c r="X4948" i="55"/>
  <c r="X4949" i="55"/>
  <c r="X4950" i="55"/>
  <c r="X4951" i="55"/>
  <c r="X4952" i="55"/>
  <c r="X4953" i="55"/>
  <c r="X4954" i="55"/>
  <c r="X4955" i="55"/>
  <c r="X4956" i="55"/>
  <c r="X4957" i="55"/>
  <c r="X4958" i="55"/>
  <c r="X4959" i="55"/>
  <c r="X4960" i="55"/>
  <c r="X4961" i="55"/>
  <c r="X4962" i="55"/>
  <c r="X4963" i="55"/>
  <c r="X4964" i="55"/>
  <c r="X4965" i="55"/>
  <c r="X4966" i="55"/>
  <c r="X4967" i="55"/>
  <c r="X4968" i="55"/>
  <c r="X4969" i="55"/>
  <c r="X4970" i="55"/>
  <c r="X4971" i="55"/>
  <c r="X4972" i="55"/>
  <c r="X4973" i="55"/>
  <c r="X4974" i="55"/>
  <c r="X4975" i="55"/>
  <c r="X4976" i="55"/>
  <c r="X4977" i="55"/>
  <c r="X4978" i="55"/>
  <c r="X4979" i="55"/>
  <c r="X4980" i="55"/>
  <c r="X4981" i="55"/>
  <c r="X4982" i="55"/>
  <c r="X4983" i="55"/>
  <c r="X4984" i="55"/>
  <c r="X4985" i="55"/>
  <c r="X4986" i="55"/>
  <c r="X4987" i="55"/>
  <c r="X4988" i="55"/>
  <c r="X4989" i="55"/>
  <c r="X4990" i="55"/>
  <c r="X4991" i="55"/>
  <c r="X4992" i="55"/>
  <c r="X4993" i="55"/>
  <c r="X4994" i="55"/>
  <c r="X4995" i="55"/>
  <c r="X4996" i="55"/>
  <c r="X4997" i="55"/>
  <c r="X4998" i="55"/>
  <c r="X4999" i="55"/>
  <c r="X5000" i="55"/>
  <c r="X5001" i="55"/>
  <c r="X5002" i="55"/>
  <c r="X5003" i="55"/>
  <c r="X5004" i="55"/>
  <c r="X5005" i="55"/>
  <c r="X5006" i="55"/>
  <c r="X5007" i="55"/>
  <c r="X5008" i="55"/>
  <c r="X5009" i="55"/>
  <c r="X5010" i="55"/>
  <c r="X5011" i="55"/>
  <c r="X5012" i="55"/>
  <c r="X5013" i="55"/>
  <c r="X5014" i="55"/>
  <c r="X5015" i="55"/>
  <c r="X5016" i="55"/>
  <c r="X5017" i="55"/>
  <c r="X5018" i="55"/>
  <c r="X5019" i="55"/>
  <c r="X5020" i="55"/>
  <c r="X5021" i="55"/>
  <c r="X5022" i="55"/>
  <c r="X5023" i="55"/>
  <c r="X5024" i="55"/>
  <c r="X5025" i="55"/>
  <c r="X5026" i="55"/>
  <c r="X5027" i="55"/>
  <c r="X5028" i="55"/>
  <c r="X5029" i="55"/>
  <c r="X5030" i="55"/>
  <c r="X5031" i="55"/>
  <c r="X5032" i="55"/>
  <c r="X5033" i="55"/>
  <c r="X5034" i="55"/>
  <c r="X5035" i="55"/>
  <c r="X5036" i="55"/>
  <c r="X5037" i="55"/>
  <c r="X5038" i="55"/>
  <c r="X5039" i="55"/>
  <c r="X5040" i="55"/>
  <c r="X5041" i="55"/>
  <c r="X5042" i="55"/>
  <c r="X5043" i="55"/>
  <c r="X5044" i="55"/>
  <c r="X5045" i="55"/>
  <c r="X5046" i="55"/>
  <c r="X5047" i="55"/>
  <c r="X5048" i="55"/>
  <c r="X5049" i="55"/>
  <c r="X5050" i="55"/>
  <c r="X5051" i="55"/>
  <c r="X5052" i="55"/>
  <c r="X5053" i="55"/>
  <c r="X5054" i="55"/>
  <c r="X5055" i="55"/>
  <c r="X5056" i="55"/>
  <c r="X5057" i="55"/>
  <c r="X5058" i="55"/>
  <c r="X5059" i="55"/>
  <c r="X5060" i="55"/>
  <c r="X5061" i="55"/>
  <c r="X5062" i="55"/>
  <c r="X5063" i="55"/>
  <c r="X5064" i="55"/>
  <c r="X5065" i="55"/>
  <c r="X5066" i="55"/>
  <c r="X5067" i="55"/>
  <c r="X5068" i="55"/>
  <c r="X5069" i="55"/>
  <c r="X5070" i="55"/>
  <c r="X5071" i="55"/>
  <c r="X5072" i="55"/>
  <c r="X5073" i="55"/>
  <c r="X5074" i="55"/>
  <c r="X5075" i="55"/>
  <c r="X5076" i="55"/>
  <c r="X5077" i="55"/>
  <c r="X5078" i="55"/>
  <c r="X5079" i="55"/>
  <c r="X5080" i="55"/>
  <c r="X5081" i="55"/>
  <c r="X5082" i="55"/>
  <c r="X5083" i="55"/>
  <c r="X5084" i="55"/>
  <c r="X5085" i="55"/>
  <c r="X5086" i="55"/>
  <c r="X5087" i="55"/>
  <c r="X5088" i="55"/>
  <c r="X5089" i="55"/>
  <c r="X5090" i="55"/>
  <c r="X5091" i="55"/>
  <c r="X5092" i="55"/>
  <c r="X5093" i="55"/>
  <c r="X5094" i="55"/>
  <c r="X5095" i="55"/>
  <c r="X5096" i="55"/>
  <c r="X5097" i="55"/>
  <c r="X5098" i="55"/>
  <c r="X5099" i="55"/>
  <c r="X5100" i="55"/>
  <c r="X5101" i="55"/>
  <c r="X5102" i="55"/>
  <c r="X5103" i="55"/>
  <c r="X5104" i="55"/>
  <c r="X5105" i="55"/>
  <c r="X5106" i="55"/>
  <c r="X5107" i="55"/>
  <c r="X5108" i="55"/>
  <c r="X5109" i="55"/>
  <c r="X5110" i="55"/>
  <c r="X5111" i="55"/>
  <c r="X5112" i="55"/>
  <c r="X5113" i="55"/>
  <c r="X5114" i="55"/>
  <c r="X5115" i="55"/>
  <c r="X5116" i="55"/>
  <c r="X5117" i="55"/>
  <c r="X5118" i="55"/>
  <c r="X5119" i="55"/>
  <c r="X5120" i="55"/>
  <c r="X5121" i="55"/>
  <c r="X5122" i="55"/>
  <c r="X5123" i="55"/>
  <c r="X5124" i="55"/>
  <c r="X5125" i="55"/>
  <c r="X5126" i="55"/>
  <c r="X5127" i="55"/>
  <c r="X5128" i="55"/>
  <c r="X5129" i="55"/>
  <c r="X5130" i="55"/>
  <c r="X5131" i="55"/>
  <c r="X5132" i="55"/>
  <c r="X5133" i="55"/>
  <c r="X5134" i="55"/>
  <c r="X5135" i="55"/>
  <c r="X5136" i="55"/>
  <c r="X5137" i="55"/>
  <c r="X5138" i="55"/>
  <c r="X5139" i="55"/>
  <c r="X5140" i="55"/>
  <c r="X5141" i="55"/>
  <c r="X5142" i="55"/>
  <c r="X5143" i="55"/>
  <c r="X5144" i="55"/>
  <c r="X5145" i="55"/>
  <c r="X5146" i="55"/>
  <c r="X5147" i="55"/>
  <c r="X5148" i="55"/>
  <c r="X5149" i="55"/>
  <c r="X5150" i="55"/>
  <c r="X5151" i="55"/>
  <c r="X5152" i="55"/>
  <c r="X5153" i="55"/>
  <c r="X5154" i="55"/>
  <c r="X5155" i="55"/>
  <c r="X5156" i="55"/>
  <c r="X5157" i="55"/>
  <c r="X5158" i="55"/>
  <c r="X5159" i="55"/>
  <c r="X5160" i="55"/>
  <c r="X5161" i="55"/>
  <c r="X5162" i="55"/>
  <c r="X5163" i="55"/>
  <c r="X5164" i="55"/>
  <c r="X5165" i="55"/>
  <c r="X5166" i="55"/>
  <c r="X5167" i="55"/>
  <c r="X5168" i="55"/>
  <c r="X5169" i="55"/>
  <c r="X5170" i="55"/>
  <c r="X5171" i="55"/>
  <c r="X5172" i="55"/>
  <c r="X5173" i="55"/>
  <c r="X5174" i="55"/>
  <c r="X5175" i="55"/>
  <c r="X5176" i="55"/>
  <c r="X5177" i="55"/>
  <c r="X5178" i="55"/>
  <c r="X5179" i="55"/>
  <c r="X5180" i="55"/>
  <c r="X5181" i="55"/>
  <c r="X5182" i="55"/>
  <c r="X5183" i="55"/>
  <c r="X5184" i="55"/>
  <c r="X5185" i="55"/>
  <c r="X5186" i="55"/>
  <c r="X5187" i="55"/>
  <c r="X5188" i="55"/>
  <c r="X5189" i="55"/>
  <c r="X5190" i="55"/>
  <c r="X5191" i="55"/>
  <c r="X5192" i="55"/>
  <c r="X5193" i="55"/>
  <c r="X5194" i="55"/>
  <c r="X5195" i="55"/>
  <c r="X5196" i="55"/>
  <c r="X5197" i="55"/>
  <c r="X5198" i="55"/>
  <c r="X5199" i="55"/>
  <c r="X5200" i="55"/>
  <c r="X5201" i="55"/>
  <c r="X5202" i="55"/>
  <c r="X5203" i="55"/>
  <c r="X5204" i="55"/>
  <c r="X5205" i="55"/>
  <c r="X5206" i="55"/>
  <c r="X5207" i="55"/>
  <c r="X5208" i="55"/>
  <c r="X5209" i="55"/>
  <c r="X5210" i="55"/>
  <c r="X5211" i="55"/>
  <c r="X5212" i="55"/>
  <c r="X5213" i="55"/>
  <c r="X5214" i="55"/>
  <c r="X5215" i="55"/>
  <c r="X5216" i="55"/>
  <c r="X5217" i="55"/>
  <c r="X5218" i="55"/>
  <c r="X5219" i="55"/>
  <c r="X5220" i="55"/>
  <c r="X5221" i="55"/>
  <c r="X5222" i="55"/>
  <c r="X5223" i="55"/>
  <c r="X5224" i="55"/>
  <c r="X5225" i="55"/>
  <c r="X5226" i="55"/>
  <c r="X5227" i="55"/>
  <c r="X5228" i="55"/>
  <c r="X5229" i="55"/>
  <c r="X5230" i="55"/>
  <c r="X5231" i="55"/>
  <c r="X5232" i="55"/>
  <c r="X5233" i="55"/>
  <c r="X5234" i="55"/>
  <c r="X5235" i="55"/>
  <c r="X5236" i="55"/>
  <c r="X5237" i="55"/>
  <c r="X5238" i="55"/>
  <c r="X5239" i="55"/>
  <c r="X5240" i="55"/>
  <c r="X5241" i="55"/>
  <c r="X5242" i="55"/>
  <c r="X5243" i="55"/>
  <c r="X5244" i="55"/>
  <c r="X5245" i="55"/>
  <c r="X5246" i="55"/>
  <c r="X5247" i="55"/>
  <c r="X5248" i="55"/>
  <c r="X5249" i="55"/>
  <c r="X5250" i="55"/>
  <c r="X5251" i="55"/>
  <c r="X5252" i="55"/>
  <c r="X5253" i="55"/>
  <c r="X5254" i="55"/>
  <c r="X5255" i="55"/>
  <c r="X5256" i="55"/>
  <c r="X5257" i="55"/>
  <c r="X5258" i="55"/>
  <c r="X5259" i="55"/>
  <c r="X5260" i="55"/>
  <c r="X5261" i="55"/>
  <c r="X5262" i="55"/>
  <c r="X5263" i="55"/>
  <c r="X5264" i="55"/>
  <c r="X5265" i="55"/>
  <c r="X5266" i="55"/>
  <c r="X5267" i="55"/>
  <c r="X5268" i="55"/>
  <c r="X5269" i="55"/>
  <c r="X5270" i="55"/>
  <c r="X5271" i="55"/>
  <c r="X5272" i="55"/>
  <c r="X5273" i="55"/>
  <c r="X5274" i="55"/>
  <c r="X5275" i="55"/>
  <c r="X5276" i="55"/>
  <c r="X5277" i="55"/>
  <c r="X5278" i="55"/>
  <c r="X5279" i="55"/>
  <c r="X5280" i="55"/>
  <c r="X5281" i="55"/>
  <c r="X5282" i="55"/>
  <c r="X5283" i="55"/>
  <c r="X5284" i="55"/>
  <c r="X5285" i="55"/>
  <c r="X5286" i="55"/>
  <c r="X5287" i="55"/>
  <c r="X5288" i="55"/>
  <c r="X5289" i="55"/>
  <c r="X5290" i="55"/>
  <c r="X5291" i="55"/>
  <c r="X5292" i="55"/>
  <c r="X5293" i="55"/>
  <c r="X5294" i="55"/>
  <c r="X5295" i="55"/>
  <c r="X5296" i="55"/>
  <c r="X5297" i="55"/>
  <c r="X5298" i="55"/>
  <c r="X5299" i="55"/>
  <c r="X5300" i="55"/>
  <c r="X5301" i="55"/>
  <c r="X5302" i="55"/>
  <c r="X5303" i="55"/>
  <c r="X5304" i="55"/>
  <c r="X5305" i="55"/>
  <c r="X5306" i="55"/>
  <c r="X5307" i="55"/>
  <c r="X5308" i="55"/>
  <c r="X5309" i="55"/>
  <c r="X5310" i="55"/>
  <c r="X5311" i="55"/>
  <c r="X5312" i="55"/>
  <c r="X5313" i="55"/>
  <c r="X5314" i="55"/>
  <c r="X5315" i="55"/>
  <c r="X5316" i="55"/>
  <c r="X5317" i="55"/>
  <c r="X5318" i="55"/>
  <c r="X5319" i="55"/>
  <c r="X5320" i="55"/>
  <c r="X5321" i="55"/>
  <c r="X5322" i="55"/>
  <c r="X5323" i="55"/>
  <c r="X5324" i="55"/>
  <c r="X5325" i="55"/>
  <c r="X5326" i="55"/>
  <c r="X5327" i="55"/>
  <c r="X5328" i="55"/>
  <c r="X5329" i="55"/>
  <c r="X5330" i="55"/>
  <c r="X5331" i="55"/>
  <c r="X5332" i="55"/>
  <c r="X5333" i="55"/>
  <c r="X5334" i="55"/>
  <c r="X5335" i="55"/>
  <c r="X5336" i="55"/>
  <c r="X5337" i="55"/>
  <c r="X5338" i="55"/>
  <c r="X5339" i="55"/>
  <c r="X5340" i="55"/>
  <c r="X5341" i="55"/>
  <c r="X5342" i="55"/>
  <c r="X5343" i="55"/>
  <c r="X5344" i="55"/>
  <c r="X5345" i="55"/>
  <c r="X5346" i="55"/>
  <c r="X5347" i="55"/>
  <c r="X5348" i="55"/>
  <c r="X5349" i="55"/>
  <c r="X5350" i="55"/>
  <c r="X5351" i="55"/>
  <c r="X5352" i="55"/>
  <c r="X5353" i="55"/>
  <c r="X5354" i="55"/>
  <c r="X5355" i="55"/>
  <c r="X5356" i="55"/>
  <c r="X5357" i="55"/>
  <c r="X5358" i="55"/>
  <c r="X5359" i="55"/>
  <c r="X5360" i="55"/>
  <c r="X5361" i="55"/>
  <c r="X5362" i="55"/>
  <c r="X5363" i="55"/>
  <c r="X5364" i="55"/>
  <c r="X5365" i="55"/>
  <c r="X5366" i="55"/>
  <c r="X5367" i="55"/>
  <c r="X5368" i="55"/>
  <c r="X5369" i="55"/>
  <c r="X5370" i="55"/>
  <c r="X5371" i="55"/>
  <c r="X5372" i="55"/>
  <c r="X5373" i="55"/>
  <c r="X5374" i="55"/>
  <c r="X5375" i="55"/>
  <c r="X5376" i="55"/>
  <c r="X5377" i="55"/>
  <c r="X5378" i="55"/>
  <c r="X5379" i="55"/>
  <c r="X5380" i="55"/>
  <c r="X5381" i="55"/>
  <c r="X5382" i="55"/>
  <c r="X5383" i="55"/>
  <c r="X5384" i="55"/>
  <c r="X5385" i="55"/>
  <c r="X5386" i="55"/>
  <c r="X5387" i="55"/>
  <c r="X5388" i="55"/>
  <c r="X5389" i="55"/>
  <c r="X5390" i="55"/>
  <c r="X5391" i="55"/>
  <c r="X5392" i="55"/>
  <c r="X5393" i="55"/>
  <c r="X5394" i="55"/>
  <c r="X5395" i="55"/>
  <c r="X5396" i="55"/>
  <c r="X5397" i="55"/>
  <c r="X5398" i="55"/>
  <c r="X5399" i="55"/>
  <c r="X5400" i="55"/>
  <c r="X5401" i="55"/>
  <c r="X5402" i="55"/>
  <c r="X5403" i="55"/>
  <c r="X5404" i="55"/>
  <c r="X5405" i="55"/>
  <c r="X5406" i="55"/>
  <c r="X5407" i="55"/>
  <c r="X5408" i="55"/>
  <c r="X5409" i="55"/>
  <c r="X5410" i="55"/>
  <c r="X5411" i="55"/>
  <c r="X5412" i="55"/>
  <c r="X5413" i="55"/>
  <c r="X5414" i="55"/>
  <c r="X5415" i="55"/>
  <c r="X5416" i="55"/>
  <c r="X5417" i="55"/>
  <c r="X5418" i="55"/>
  <c r="X5419" i="55"/>
  <c r="X5420" i="55"/>
  <c r="X5421" i="55"/>
  <c r="X5422" i="55"/>
  <c r="X5423" i="55"/>
  <c r="X5424" i="55"/>
  <c r="X5425" i="55"/>
  <c r="X5426" i="55"/>
  <c r="X5427" i="55"/>
  <c r="X5428" i="55"/>
  <c r="X5429" i="55"/>
  <c r="X5430" i="55"/>
  <c r="X5431" i="55"/>
  <c r="X5432" i="55"/>
  <c r="X5433" i="55"/>
  <c r="X5434" i="55"/>
  <c r="X5435" i="55"/>
  <c r="X5436" i="55"/>
  <c r="X5437" i="55"/>
  <c r="X5438" i="55"/>
  <c r="X5439" i="55"/>
  <c r="X5440" i="55"/>
  <c r="X5441" i="55"/>
  <c r="X5442" i="55"/>
  <c r="X5443" i="55"/>
  <c r="X5444" i="55"/>
  <c r="X5445" i="55"/>
  <c r="X5446" i="55"/>
  <c r="X5447" i="55"/>
  <c r="X5448" i="55"/>
  <c r="X5449" i="55"/>
  <c r="X5450" i="55"/>
  <c r="X5451" i="55"/>
  <c r="X5452" i="55"/>
  <c r="X5453" i="55"/>
  <c r="X5454" i="55"/>
  <c r="X5455" i="55"/>
  <c r="X5456" i="55"/>
  <c r="X5457" i="55"/>
  <c r="X5458" i="55"/>
  <c r="X5459" i="55"/>
  <c r="X5460" i="55"/>
  <c r="X5461" i="55"/>
  <c r="X5462" i="55"/>
  <c r="X5463" i="55"/>
  <c r="X5464" i="55"/>
  <c r="X5465" i="55"/>
  <c r="X5466" i="55"/>
  <c r="X5467" i="55"/>
  <c r="X5468" i="55"/>
  <c r="X5469" i="55"/>
  <c r="X5470" i="55"/>
  <c r="X5471" i="55"/>
  <c r="X5472" i="55"/>
  <c r="X5473" i="55"/>
  <c r="X5474" i="55"/>
  <c r="X5475" i="55"/>
  <c r="X5476" i="55"/>
  <c r="X5477" i="55"/>
  <c r="X5478" i="55"/>
  <c r="X5479" i="55"/>
  <c r="X5480" i="55"/>
  <c r="X5481" i="55"/>
  <c r="X5482" i="55"/>
  <c r="X5483" i="55"/>
  <c r="X5484" i="55"/>
  <c r="X5485" i="55"/>
  <c r="X5486" i="55"/>
  <c r="X5487" i="55"/>
  <c r="X5488" i="55"/>
  <c r="X5489" i="55"/>
  <c r="X5490" i="55"/>
  <c r="X5491" i="55"/>
  <c r="X5492" i="55"/>
  <c r="X5493" i="55"/>
  <c r="X5494" i="55"/>
  <c r="X5495" i="55"/>
  <c r="X5496" i="55"/>
  <c r="X5497" i="55"/>
  <c r="X5498" i="55"/>
  <c r="X5499" i="55"/>
  <c r="X5500" i="55"/>
  <c r="X5501" i="55"/>
  <c r="X5502" i="55"/>
  <c r="X5503" i="55"/>
  <c r="X5504" i="55"/>
  <c r="X5505" i="55"/>
  <c r="X5506" i="55"/>
  <c r="X5507" i="55"/>
  <c r="X5508" i="55"/>
  <c r="X5509" i="55"/>
  <c r="X5510" i="55"/>
  <c r="X5511" i="55"/>
  <c r="X5512" i="55"/>
  <c r="X5513" i="55"/>
  <c r="X5514" i="55"/>
  <c r="X5515" i="55"/>
  <c r="X5516" i="55"/>
  <c r="X5517" i="55"/>
  <c r="X5518" i="55"/>
  <c r="X5519" i="55"/>
  <c r="X5520" i="55"/>
  <c r="X5521" i="55"/>
  <c r="X5522" i="55"/>
  <c r="X5523" i="55"/>
  <c r="X5524" i="55"/>
  <c r="X5525" i="55"/>
  <c r="X5526" i="55"/>
  <c r="X5527" i="55"/>
  <c r="X5528" i="55"/>
  <c r="X5529" i="55"/>
  <c r="X5530" i="55"/>
  <c r="X5531" i="55"/>
  <c r="X5532" i="55"/>
  <c r="X5533" i="55"/>
  <c r="X5534" i="55"/>
  <c r="X5535" i="55"/>
  <c r="X5536" i="55"/>
  <c r="X5537" i="55"/>
  <c r="X5538" i="55"/>
  <c r="X5539" i="55"/>
  <c r="X5540" i="55"/>
  <c r="X5541" i="55"/>
  <c r="X5542" i="55"/>
  <c r="X5543" i="55"/>
  <c r="X5544" i="55"/>
  <c r="X5545" i="55"/>
  <c r="X5546" i="55"/>
  <c r="X5547" i="55"/>
  <c r="X5548" i="55"/>
  <c r="X5549" i="55"/>
  <c r="X5550" i="55"/>
  <c r="X5551" i="55"/>
  <c r="X5552" i="55"/>
  <c r="X5553" i="55"/>
  <c r="X5554" i="55"/>
  <c r="X5555" i="55"/>
  <c r="X5556" i="55"/>
  <c r="X5557" i="55"/>
  <c r="X5558" i="55"/>
  <c r="X5559" i="55"/>
  <c r="X5560" i="55"/>
  <c r="X5561" i="55"/>
  <c r="X5562" i="55"/>
  <c r="X5563" i="55"/>
  <c r="X5564" i="55"/>
  <c r="X5565" i="55"/>
  <c r="X5566" i="55"/>
  <c r="X5567" i="55"/>
  <c r="X5568" i="55"/>
  <c r="X5569" i="55"/>
  <c r="X5570" i="55"/>
  <c r="X5571" i="55"/>
  <c r="X5572" i="55"/>
  <c r="X5573" i="55"/>
  <c r="X5574" i="55"/>
  <c r="X5575" i="55"/>
  <c r="X5576" i="55"/>
  <c r="X5577" i="55"/>
  <c r="X5578" i="55"/>
  <c r="X5579" i="55"/>
  <c r="X5580" i="55"/>
  <c r="X5581" i="55"/>
  <c r="X5582" i="55"/>
  <c r="X5583" i="55"/>
  <c r="X5584" i="55"/>
  <c r="X5585" i="55"/>
  <c r="X5586" i="55"/>
  <c r="X5587" i="55"/>
  <c r="X5588" i="55"/>
  <c r="X5589" i="55"/>
  <c r="X5590" i="55"/>
  <c r="X5591" i="55"/>
  <c r="X5592" i="55"/>
  <c r="X5593" i="55"/>
  <c r="X5594" i="55"/>
  <c r="X5595" i="55"/>
  <c r="X5596" i="55"/>
  <c r="X5597" i="55"/>
  <c r="X5598" i="55"/>
  <c r="X5599" i="55"/>
  <c r="X5600" i="55"/>
  <c r="X5601" i="55"/>
  <c r="X5602" i="55"/>
  <c r="X5603" i="55"/>
  <c r="X5604" i="55"/>
  <c r="X5605" i="55"/>
  <c r="X5606" i="55"/>
  <c r="X5607" i="55"/>
  <c r="X5608" i="55"/>
  <c r="X5609" i="55"/>
  <c r="X5610" i="55"/>
  <c r="X5611" i="55"/>
  <c r="X5612" i="55"/>
  <c r="X5613" i="55"/>
  <c r="X5614" i="55"/>
  <c r="X5615" i="55"/>
  <c r="X5616" i="55"/>
  <c r="X5617" i="55"/>
  <c r="X5618" i="55"/>
  <c r="X5619" i="55"/>
  <c r="X5620" i="55"/>
  <c r="X5621" i="55"/>
  <c r="X5622" i="55"/>
  <c r="X5623" i="55"/>
  <c r="X5624" i="55"/>
  <c r="X5625" i="55"/>
  <c r="X5626" i="55"/>
  <c r="X5627" i="55"/>
  <c r="X5628" i="55"/>
  <c r="X5629" i="55"/>
  <c r="X5630" i="55"/>
  <c r="X5631" i="55"/>
  <c r="X5632" i="55"/>
  <c r="X5633" i="55"/>
  <c r="X5634" i="55"/>
  <c r="X5635" i="55"/>
  <c r="X5636" i="55"/>
  <c r="X5637" i="55"/>
  <c r="X5638" i="55"/>
  <c r="X5639" i="55"/>
  <c r="X5640" i="55"/>
  <c r="X5641" i="55"/>
  <c r="X5642" i="55"/>
  <c r="X5643" i="55"/>
  <c r="X5644" i="55"/>
  <c r="X5645" i="55"/>
  <c r="X5646" i="55"/>
  <c r="X5647" i="55"/>
  <c r="X5648" i="55"/>
  <c r="X5649" i="55"/>
  <c r="X5650" i="55"/>
  <c r="X5651" i="55"/>
  <c r="X5652" i="55"/>
  <c r="X5653" i="55"/>
  <c r="X5654" i="55"/>
  <c r="X5655" i="55"/>
  <c r="X5656" i="55"/>
  <c r="X5657" i="55"/>
  <c r="X5658" i="55"/>
  <c r="X5659" i="55"/>
  <c r="X5660" i="55"/>
  <c r="X5661" i="55"/>
  <c r="X5662" i="55"/>
  <c r="X5663" i="55"/>
  <c r="X5664" i="55"/>
  <c r="X5665" i="55"/>
  <c r="X5666" i="55"/>
  <c r="X5667" i="55"/>
  <c r="X5668" i="55"/>
  <c r="X5669" i="55"/>
  <c r="X5670" i="55"/>
  <c r="X5671" i="55"/>
  <c r="X5672" i="55"/>
  <c r="X5673" i="55"/>
  <c r="X5674" i="55"/>
  <c r="X5675" i="55"/>
  <c r="X5676" i="55"/>
  <c r="X5677" i="55"/>
  <c r="X5678" i="55"/>
  <c r="X5679" i="55"/>
  <c r="X5680" i="55"/>
  <c r="X5681" i="55"/>
  <c r="X5682" i="55"/>
  <c r="X5683" i="55"/>
  <c r="X5684" i="55"/>
  <c r="X5685" i="55"/>
  <c r="X5686" i="55"/>
  <c r="X5687" i="55"/>
  <c r="X5688" i="55"/>
  <c r="X5689" i="55"/>
  <c r="X5690" i="55"/>
  <c r="X5691" i="55"/>
  <c r="X5692" i="55"/>
  <c r="X5693" i="55"/>
  <c r="X5694" i="55"/>
  <c r="X5695" i="55"/>
  <c r="X5696" i="55"/>
  <c r="X5697" i="55"/>
  <c r="X5698" i="55"/>
  <c r="X5699" i="55"/>
  <c r="X5700" i="55"/>
  <c r="X5701" i="55"/>
  <c r="X5702" i="55"/>
  <c r="X5703" i="55"/>
  <c r="X5704" i="55"/>
  <c r="X5705" i="55"/>
  <c r="X5706" i="55"/>
  <c r="X5707" i="55"/>
  <c r="X5708" i="55"/>
  <c r="X5709" i="55"/>
  <c r="X5710" i="55"/>
  <c r="X5711" i="55"/>
  <c r="X5712" i="55"/>
  <c r="X5713" i="55"/>
  <c r="X5714" i="55"/>
  <c r="X5715" i="55"/>
  <c r="X5716" i="55"/>
  <c r="X5717" i="55"/>
  <c r="X5718" i="55"/>
  <c r="X5719" i="55"/>
  <c r="X5720" i="55"/>
  <c r="X5721" i="55"/>
  <c r="X5722" i="55"/>
  <c r="X5723" i="55"/>
  <c r="X5724" i="55"/>
  <c r="X5725" i="55"/>
  <c r="X5726" i="55"/>
  <c r="X5727" i="55"/>
  <c r="X5728" i="55"/>
  <c r="X5729" i="55"/>
  <c r="X5730" i="55"/>
  <c r="X5731" i="55"/>
  <c r="X5732" i="55"/>
  <c r="X5733" i="55"/>
  <c r="X5734" i="55"/>
  <c r="X5735" i="55"/>
  <c r="X5736" i="55"/>
  <c r="X5737" i="55"/>
  <c r="X5738" i="55"/>
  <c r="X5739" i="55"/>
  <c r="X5740" i="55"/>
  <c r="X5741" i="55"/>
  <c r="X5742" i="55"/>
  <c r="X5743" i="55"/>
  <c r="X5744" i="55"/>
  <c r="X5745" i="55"/>
  <c r="X5746" i="55"/>
  <c r="X5747" i="55"/>
  <c r="X5748" i="55"/>
  <c r="X5749" i="55"/>
  <c r="X5750" i="55"/>
  <c r="X5751" i="55"/>
  <c r="X5752" i="55"/>
  <c r="X5753" i="55"/>
  <c r="X5754" i="55"/>
  <c r="X5755" i="55"/>
  <c r="X5756" i="55"/>
  <c r="X5757" i="55"/>
  <c r="X5758" i="55"/>
  <c r="X5759" i="55"/>
  <c r="X5760" i="55"/>
  <c r="X5761" i="55"/>
  <c r="X5762" i="55"/>
  <c r="X5763" i="55"/>
  <c r="X5764" i="55"/>
  <c r="X5765" i="55"/>
  <c r="X5766" i="55"/>
  <c r="X5767" i="55"/>
  <c r="X5768" i="55"/>
  <c r="X5769" i="55"/>
  <c r="X5770" i="55"/>
  <c r="X5771" i="55"/>
  <c r="X5772" i="55"/>
  <c r="X5773" i="55"/>
  <c r="X5774" i="55"/>
  <c r="X5775" i="55"/>
  <c r="X5776" i="55"/>
  <c r="X5777" i="55"/>
  <c r="X5778" i="55"/>
  <c r="X5779" i="55"/>
  <c r="X5780" i="55"/>
  <c r="X5781" i="55"/>
  <c r="X5782" i="55"/>
  <c r="X5783" i="55"/>
  <c r="X5784" i="55"/>
  <c r="X5785" i="55"/>
  <c r="X5786" i="55"/>
  <c r="X5787" i="55"/>
  <c r="X5788" i="55"/>
  <c r="X5789" i="55"/>
  <c r="X5790" i="55"/>
  <c r="X5791" i="55"/>
  <c r="X5792" i="55"/>
  <c r="X5793" i="55"/>
  <c r="X5794" i="55"/>
  <c r="X5795" i="55"/>
  <c r="X5796" i="55"/>
  <c r="X5797" i="55"/>
  <c r="X5798" i="55"/>
  <c r="X5799" i="55"/>
  <c r="X5800" i="55"/>
  <c r="X5801" i="55"/>
  <c r="X5802" i="55"/>
  <c r="X5803" i="55"/>
  <c r="X5804" i="55"/>
  <c r="X5805" i="55"/>
  <c r="X5806" i="55"/>
  <c r="X5807" i="55"/>
  <c r="X5808" i="55"/>
  <c r="X5809" i="55"/>
  <c r="X5810" i="55"/>
  <c r="X5811" i="55"/>
  <c r="X5812" i="55"/>
  <c r="X5813" i="55"/>
  <c r="X5814" i="55"/>
  <c r="X5815" i="55"/>
  <c r="X5816" i="55"/>
  <c r="X5817" i="55"/>
  <c r="X5818" i="55"/>
  <c r="X5819" i="55"/>
  <c r="X5820" i="55"/>
  <c r="X5821" i="55"/>
  <c r="X5822" i="55"/>
  <c r="X5823" i="55"/>
  <c r="X5824" i="55"/>
  <c r="X5825" i="55"/>
  <c r="X5826" i="55"/>
  <c r="X5827" i="55"/>
  <c r="X5828" i="55"/>
  <c r="X5829" i="55"/>
  <c r="X5830" i="55"/>
  <c r="X5831" i="55"/>
  <c r="X5832" i="55"/>
  <c r="X5833" i="55"/>
  <c r="X5834" i="55"/>
  <c r="X5835" i="55"/>
  <c r="X5836" i="55"/>
  <c r="X5837" i="55"/>
  <c r="X5838" i="55"/>
  <c r="X5839" i="55"/>
  <c r="X5840" i="55"/>
  <c r="X5841" i="55"/>
  <c r="X5842" i="55"/>
  <c r="X5843" i="55"/>
  <c r="X5844" i="55"/>
  <c r="X5845" i="55"/>
  <c r="X5846" i="55"/>
  <c r="X5847" i="55"/>
  <c r="X5848" i="55"/>
  <c r="X5849" i="55"/>
  <c r="X5850" i="55"/>
  <c r="X5851" i="55"/>
  <c r="X5852" i="55"/>
  <c r="X5853" i="55"/>
  <c r="X5854" i="55"/>
  <c r="X5855" i="55"/>
  <c r="X5856" i="55"/>
  <c r="X5857" i="55"/>
  <c r="X5858" i="55"/>
  <c r="X5859" i="55"/>
  <c r="X5860" i="55"/>
  <c r="X5861" i="55"/>
  <c r="X5862" i="55"/>
  <c r="X5863" i="55"/>
  <c r="X5864" i="55"/>
  <c r="X5865" i="55"/>
  <c r="X5866" i="55"/>
  <c r="X5867" i="55"/>
  <c r="X5868" i="55"/>
  <c r="X5869" i="55"/>
  <c r="X5870" i="55"/>
  <c r="X5871" i="55"/>
  <c r="X5872" i="55"/>
  <c r="X5873" i="55"/>
  <c r="X5874" i="55"/>
  <c r="X5875" i="55"/>
  <c r="X5876" i="55"/>
  <c r="X5877" i="55"/>
  <c r="X5878" i="55"/>
  <c r="X5879" i="55"/>
  <c r="X5880" i="55"/>
  <c r="X5881" i="55"/>
  <c r="X5882" i="55"/>
  <c r="X5883" i="55"/>
  <c r="X5884" i="55"/>
  <c r="X5885" i="55"/>
  <c r="X5886" i="55"/>
  <c r="X5887" i="55"/>
  <c r="X5888" i="55"/>
  <c r="X5889" i="55"/>
  <c r="X5890" i="55"/>
  <c r="X5891" i="55"/>
  <c r="X5892" i="55"/>
  <c r="X5893" i="55"/>
  <c r="X5894" i="55"/>
  <c r="X5895" i="55"/>
  <c r="X5896" i="55"/>
  <c r="X5897" i="55"/>
  <c r="X5898" i="55"/>
  <c r="X5899" i="55"/>
  <c r="X5900" i="55"/>
  <c r="X5901" i="55"/>
  <c r="X5902" i="55"/>
  <c r="X5903" i="55"/>
  <c r="X5904" i="55"/>
  <c r="X5905" i="55"/>
  <c r="X5906" i="55"/>
  <c r="X5907" i="55"/>
  <c r="X5908" i="55"/>
  <c r="X5909" i="55"/>
  <c r="X5910" i="55"/>
  <c r="X5911" i="55"/>
  <c r="X5912" i="55"/>
  <c r="X5913" i="55"/>
  <c r="X5914" i="55"/>
  <c r="X5915" i="55"/>
  <c r="X5916" i="55"/>
  <c r="X5917" i="55"/>
  <c r="X5918" i="55"/>
  <c r="X5919" i="55"/>
  <c r="X5920" i="55"/>
  <c r="X5921" i="55"/>
  <c r="X5922" i="55"/>
  <c r="X5923" i="55"/>
  <c r="X5924" i="55"/>
  <c r="X5925" i="55"/>
  <c r="X5926" i="55"/>
  <c r="X5927" i="55"/>
  <c r="X5928" i="55"/>
  <c r="X5929" i="55"/>
  <c r="X5930" i="55"/>
  <c r="X5931" i="55"/>
  <c r="X5932" i="55"/>
  <c r="X5933" i="55"/>
  <c r="X5934" i="55"/>
  <c r="X5935" i="55"/>
  <c r="X5936" i="55"/>
  <c r="X5937" i="55"/>
  <c r="X5938" i="55"/>
  <c r="X5939" i="55"/>
  <c r="X5940" i="55"/>
  <c r="X5941" i="55"/>
  <c r="X5942" i="55"/>
  <c r="X5943" i="55"/>
  <c r="X5944" i="55"/>
  <c r="X5945" i="55"/>
  <c r="X5946" i="55"/>
  <c r="X5947" i="55"/>
  <c r="X5948" i="55"/>
  <c r="X5949" i="55"/>
  <c r="X5950" i="55"/>
  <c r="X5951" i="55"/>
  <c r="X5952" i="55"/>
  <c r="X5953" i="55"/>
  <c r="X5954" i="55"/>
  <c r="X5955" i="55"/>
  <c r="X5956" i="55"/>
  <c r="X5957" i="55"/>
  <c r="X5958" i="55"/>
  <c r="X5959" i="55"/>
  <c r="X5960" i="55"/>
  <c r="X5961" i="55"/>
  <c r="X5962" i="55"/>
  <c r="X5963" i="55"/>
  <c r="X5964" i="55"/>
  <c r="X5965" i="55"/>
  <c r="X5966" i="55"/>
  <c r="X5967" i="55"/>
  <c r="X5968" i="55"/>
  <c r="X5969" i="55"/>
  <c r="X5970" i="55"/>
  <c r="X5971" i="55"/>
  <c r="X5972" i="55"/>
  <c r="X5973" i="55"/>
  <c r="X5974" i="55"/>
  <c r="X5975" i="55"/>
  <c r="X5976" i="55"/>
  <c r="X5977" i="55"/>
  <c r="X5978" i="55"/>
  <c r="X5979" i="55"/>
  <c r="X5980" i="55"/>
  <c r="X5981" i="55"/>
  <c r="X5982" i="55"/>
  <c r="X5983" i="55"/>
  <c r="X5984" i="55"/>
  <c r="X5985" i="55"/>
  <c r="X5986" i="55"/>
  <c r="X5987" i="55"/>
  <c r="X5988" i="55"/>
  <c r="X5989" i="55"/>
  <c r="X5990" i="55"/>
  <c r="X5991" i="55"/>
  <c r="X5992" i="55"/>
  <c r="X5993" i="55"/>
  <c r="X5994" i="55"/>
  <c r="X5995" i="55"/>
  <c r="X5996" i="55"/>
  <c r="X5997" i="55"/>
  <c r="X5998" i="55"/>
  <c r="X5999" i="55"/>
  <c r="X6000" i="55"/>
  <c r="X6001" i="55"/>
  <c r="X6002" i="55"/>
  <c r="X6003" i="55"/>
  <c r="X6004" i="55"/>
  <c r="X6005" i="55"/>
  <c r="X6006" i="55"/>
  <c r="X6007" i="55"/>
  <c r="X6008" i="55"/>
  <c r="X6009" i="55"/>
  <c r="X6010" i="55"/>
  <c r="X6011" i="55"/>
  <c r="X6012" i="55"/>
  <c r="X6013" i="55"/>
  <c r="X6014" i="55"/>
  <c r="X6015" i="55"/>
  <c r="X6016" i="55"/>
  <c r="X6017" i="55"/>
  <c r="X6018" i="55"/>
  <c r="X6019" i="55"/>
  <c r="X6020" i="55"/>
  <c r="X6021" i="55"/>
  <c r="X6022" i="55"/>
  <c r="X6023" i="55"/>
  <c r="X6024" i="55"/>
  <c r="X6025" i="55"/>
  <c r="X6026" i="55"/>
  <c r="X6027" i="55"/>
  <c r="X6028" i="55"/>
  <c r="X6029" i="55"/>
  <c r="X6030" i="55"/>
  <c r="X6031" i="55"/>
  <c r="X6032" i="55"/>
  <c r="X6033" i="55"/>
  <c r="X6034" i="55"/>
  <c r="X6035" i="55"/>
  <c r="X6036" i="55"/>
  <c r="X6037" i="55"/>
  <c r="X6038" i="55"/>
  <c r="X6039" i="55"/>
  <c r="X6040" i="55"/>
  <c r="X6041" i="55"/>
  <c r="X6042" i="55"/>
  <c r="X6043" i="55"/>
  <c r="X6044" i="55"/>
  <c r="X6045" i="55"/>
  <c r="X6046" i="55"/>
  <c r="X6047" i="55"/>
  <c r="X6048" i="55"/>
  <c r="X6049" i="55"/>
  <c r="X6050" i="55"/>
  <c r="X6051" i="55"/>
  <c r="X6052" i="55"/>
  <c r="X6053" i="55"/>
  <c r="X6054" i="55"/>
  <c r="X6055" i="55"/>
  <c r="X6056" i="55"/>
  <c r="X6057" i="55"/>
  <c r="X6058" i="55"/>
  <c r="X6059" i="55"/>
  <c r="X6060" i="55"/>
  <c r="X6061" i="55"/>
  <c r="X6062" i="55"/>
  <c r="X6063" i="55"/>
  <c r="X6064" i="55"/>
  <c r="X6065" i="55"/>
  <c r="X6066" i="55"/>
  <c r="X6067" i="55"/>
  <c r="X6068" i="55"/>
  <c r="X6069" i="55"/>
  <c r="X6070" i="55"/>
  <c r="X6071" i="55"/>
  <c r="X6072" i="55"/>
  <c r="X6073" i="55"/>
  <c r="X6074" i="55"/>
  <c r="X6075" i="55"/>
  <c r="X6076" i="55"/>
  <c r="X6077" i="55"/>
  <c r="X6078" i="55"/>
  <c r="X6079" i="55"/>
  <c r="X6080" i="55"/>
  <c r="X6081" i="55"/>
  <c r="X6082" i="55"/>
  <c r="X6083" i="55"/>
  <c r="X6084" i="55"/>
  <c r="X6085" i="55"/>
  <c r="X6086" i="55"/>
  <c r="X6087" i="55"/>
  <c r="X6088" i="55"/>
  <c r="X6089" i="55"/>
  <c r="X6090" i="55"/>
  <c r="X6091" i="55"/>
  <c r="X6092" i="55"/>
  <c r="X6093" i="55"/>
  <c r="X6094" i="55"/>
  <c r="X6095" i="55"/>
  <c r="X6096" i="55"/>
  <c r="X6097" i="55"/>
  <c r="X6098" i="55"/>
  <c r="X6099" i="55"/>
  <c r="X6100" i="55"/>
  <c r="X6101" i="55"/>
  <c r="X6102" i="55"/>
  <c r="X6103" i="55"/>
  <c r="X6104" i="55"/>
  <c r="X6105" i="55"/>
  <c r="X6106" i="55"/>
  <c r="X6107" i="55"/>
  <c r="X6108" i="55"/>
  <c r="X6109" i="55"/>
  <c r="X6110" i="55"/>
  <c r="X6111" i="55"/>
  <c r="X6112" i="55"/>
  <c r="X6113" i="55"/>
  <c r="X6114" i="55"/>
  <c r="X6115" i="55"/>
  <c r="X6116" i="55"/>
  <c r="X6117" i="55"/>
  <c r="X6118" i="55"/>
  <c r="X6119" i="55"/>
  <c r="X6120" i="55"/>
  <c r="X6121" i="55"/>
  <c r="X6122" i="55"/>
  <c r="X6123" i="55"/>
  <c r="X6124" i="55"/>
  <c r="X6125" i="55"/>
  <c r="X6126" i="55"/>
  <c r="X6127" i="55"/>
  <c r="X6128" i="55"/>
  <c r="X6129" i="55"/>
  <c r="X6130" i="55"/>
  <c r="X6131" i="55"/>
  <c r="X6132" i="55"/>
  <c r="X6133" i="55"/>
  <c r="X6134" i="55"/>
  <c r="X6135" i="55"/>
  <c r="X6136" i="55"/>
  <c r="X6137" i="55"/>
  <c r="X6138" i="55"/>
  <c r="X6139" i="55"/>
  <c r="X6140" i="55"/>
  <c r="X6141" i="55"/>
  <c r="X6142" i="55"/>
  <c r="X6143" i="55"/>
  <c r="X6144" i="55"/>
  <c r="X6145" i="55"/>
  <c r="X6146" i="55"/>
  <c r="X6147" i="55"/>
  <c r="X6148" i="55"/>
  <c r="X6149" i="55"/>
  <c r="X6150" i="55"/>
  <c r="X6151" i="55"/>
  <c r="X6152" i="55"/>
  <c r="X6153" i="55"/>
  <c r="X6154" i="55"/>
  <c r="X6155" i="55"/>
  <c r="X6156" i="55"/>
  <c r="X6157" i="55"/>
  <c r="X6158" i="55"/>
  <c r="X6159" i="55"/>
  <c r="X6160" i="55"/>
  <c r="X6161" i="55"/>
  <c r="X6162" i="55"/>
  <c r="X6163" i="55"/>
  <c r="X6164" i="55"/>
  <c r="X6165" i="55"/>
  <c r="X6166" i="55"/>
  <c r="X6167" i="55"/>
  <c r="X6168" i="55"/>
  <c r="X6169" i="55"/>
  <c r="X6170" i="55"/>
  <c r="X6171" i="55"/>
  <c r="X6172" i="55"/>
  <c r="X6173" i="55"/>
  <c r="X6174" i="55"/>
  <c r="X6175" i="55"/>
  <c r="X6176" i="55"/>
  <c r="X6177" i="55"/>
  <c r="X6178" i="55"/>
  <c r="X6179" i="55"/>
  <c r="X6180" i="55"/>
  <c r="X6181" i="55"/>
  <c r="X6182" i="55"/>
  <c r="X6183" i="55"/>
  <c r="X6184" i="55"/>
  <c r="X6185" i="55"/>
  <c r="X6186" i="55"/>
  <c r="X6187" i="55"/>
  <c r="X6188" i="55"/>
  <c r="X6189" i="55"/>
  <c r="X6190" i="55"/>
  <c r="X6191" i="55"/>
  <c r="X6192" i="55"/>
  <c r="X6193" i="55"/>
  <c r="X6194" i="55"/>
  <c r="X6195" i="55"/>
  <c r="X6196" i="55"/>
  <c r="X6197" i="55"/>
  <c r="X6198" i="55"/>
  <c r="X6199" i="55"/>
  <c r="X6200" i="55"/>
  <c r="X6201" i="55"/>
  <c r="X6202" i="55"/>
  <c r="X6203" i="55"/>
  <c r="X6204" i="55"/>
  <c r="X6205" i="55"/>
  <c r="X6206" i="55"/>
  <c r="X6207" i="55"/>
  <c r="X6208" i="55"/>
  <c r="X6209" i="55"/>
  <c r="X6210" i="55"/>
  <c r="X6211" i="55"/>
  <c r="X6212" i="55"/>
  <c r="X6213" i="55"/>
  <c r="X6214" i="55"/>
  <c r="X6215" i="55"/>
  <c r="X6216" i="55"/>
  <c r="X6217" i="55"/>
  <c r="X6218" i="55"/>
  <c r="X6219" i="55"/>
  <c r="X6220" i="55"/>
  <c r="X6221" i="55"/>
  <c r="X6222" i="55"/>
  <c r="X6223" i="55"/>
  <c r="X6224" i="55"/>
  <c r="X6225" i="55"/>
  <c r="X6226" i="55"/>
  <c r="X6227" i="55"/>
  <c r="X6228" i="55"/>
  <c r="X6229" i="55"/>
  <c r="X6230" i="55"/>
  <c r="X6231" i="55"/>
  <c r="X6232" i="55"/>
  <c r="X6233" i="55"/>
  <c r="X6234" i="55"/>
  <c r="X6235" i="55"/>
  <c r="X6236" i="55"/>
  <c r="X6237" i="55"/>
  <c r="X6238" i="55"/>
  <c r="X6239" i="55"/>
  <c r="X6240" i="55"/>
  <c r="X6241" i="55"/>
  <c r="X6242" i="55"/>
  <c r="X6243" i="55"/>
  <c r="X6244" i="55"/>
  <c r="X6245" i="55"/>
  <c r="X6246" i="55"/>
  <c r="X6247" i="55"/>
  <c r="X6248" i="55"/>
  <c r="X6249" i="55"/>
  <c r="X6250" i="55"/>
  <c r="X6251" i="55"/>
  <c r="X6252" i="55"/>
  <c r="X6253" i="55"/>
  <c r="X6254" i="55"/>
  <c r="X6255" i="55"/>
  <c r="X6256" i="55"/>
  <c r="X6257" i="55"/>
  <c r="X6258" i="55"/>
  <c r="X6259" i="55"/>
  <c r="X6260" i="55"/>
  <c r="X6261" i="55"/>
  <c r="X6262" i="55"/>
  <c r="X6263" i="55"/>
  <c r="X6264" i="55"/>
  <c r="X6265" i="55"/>
  <c r="X6266" i="55"/>
  <c r="X6267" i="55"/>
  <c r="X6268" i="55"/>
  <c r="X6269" i="55"/>
  <c r="X6270" i="55"/>
  <c r="X6271" i="55"/>
  <c r="X6272" i="55"/>
  <c r="X6273" i="55"/>
  <c r="X6274" i="55"/>
  <c r="X6275" i="55"/>
  <c r="X6276" i="55"/>
  <c r="X6277" i="55"/>
  <c r="X6278" i="55"/>
  <c r="X6279" i="55"/>
  <c r="X6280" i="55"/>
  <c r="X6281" i="55"/>
  <c r="X6282" i="55"/>
  <c r="X6283" i="55"/>
  <c r="X6284" i="55"/>
  <c r="X6285" i="55"/>
  <c r="X6286" i="55"/>
  <c r="X6287" i="55"/>
  <c r="X6288" i="55"/>
  <c r="X6289" i="55"/>
  <c r="X6290" i="55"/>
  <c r="X6291" i="55"/>
  <c r="X6292" i="55"/>
  <c r="X6293" i="55"/>
  <c r="X6294" i="55"/>
  <c r="X6295" i="55"/>
  <c r="X6296" i="55"/>
  <c r="X6297" i="55"/>
  <c r="X6298" i="55"/>
  <c r="X6299" i="55"/>
  <c r="X6300" i="55"/>
  <c r="X6301" i="55"/>
  <c r="X6302" i="55"/>
  <c r="X6303" i="55"/>
  <c r="X6304" i="55"/>
  <c r="X6305" i="55"/>
  <c r="X6306" i="55"/>
  <c r="X6307" i="55"/>
  <c r="X6308" i="55"/>
  <c r="X6309" i="55"/>
  <c r="X6310" i="55"/>
  <c r="X6311" i="55"/>
  <c r="X6312" i="55"/>
  <c r="X6313" i="55"/>
  <c r="X6314" i="55"/>
  <c r="X6315" i="55"/>
  <c r="X6316" i="55"/>
  <c r="X6317" i="55"/>
  <c r="X6318" i="55"/>
  <c r="X6319" i="55"/>
  <c r="X6320" i="55"/>
  <c r="X6321" i="55"/>
  <c r="X6322" i="55"/>
  <c r="X6323" i="55"/>
  <c r="X6324" i="55"/>
  <c r="X6325" i="55"/>
  <c r="X6326" i="55"/>
  <c r="X6327" i="55"/>
  <c r="X6328" i="55"/>
  <c r="X6329" i="55"/>
  <c r="X6330" i="55"/>
  <c r="X6331" i="55"/>
  <c r="X6332" i="55"/>
  <c r="X6333" i="55"/>
  <c r="X6334" i="55"/>
  <c r="X6335" i="55"/>
  <c r="X6336" i="55"/>
  <c r="X6337" i="55"/>
  <c r="X6338" i="55"/>
  <c r="X6339" i="55"/>
  <c r="X6340" i="55"/>
  <c r="X6341" i="55"/>
  <c r="X6342" i="55"/>
  <c r="X6343" i="55"/>
  <c r="X6344" i="55"/>
  <c r="X6345" i="55"/>
  <c r="X6346" i="55"/>
  <c r="X6347" i="55"/>
  <c r="X6348" i="55"/>
  <c r="X6349" i="55"/>
  <c r="X6350" i="55"/>
  <c r="X6351" i="55"/>
  <c r="X6352" i="55"/>
  <c r="X6353" i="55"/>
  <c r="X6354" i="55"/>
  <c r="X6355" i="55"/>
  <c r="X6356" i="55"/>
  <c r="X6357" i="55"/>
  <c r="X6358" i="55"/>
  <c r="X6359" i="55"/>
  <c r="X6360" i="55"/>
  <c r="X6361" i="55"/>
  <c r="X6362" i="55"/>
  <c r="X6363" i="55"/>
  <c r="X6364" i="55"/>
  <c r="X6365" i="55"/>
  <c r="X6366" i="55"/>
  <c r="X6367" i="55"/>
  <c r="X6368" i="55"/>
  <c r="X6369" i="55"/>
  <c r="X6370" i="55"/>
  <c r="X6371" i="55"/>
  <c r="X6372" i="55"/>
  <c r="X6373" i="55"/>
  <c r="X6374" i="55"/>
  <c r="X6375" i="55"/>
  <c r="X6376" i="55"/>
  <c r="X6377" i="55"/>
  <c r="X6378" i="55"/>
  <c r="X6379" i="55"/>
  <c r="X6380" i="55"/>
  <c r="X6381" i="55"/>
  <c r="X6382" i="55"/>
  <c r="X6383" i="55"/>
  <c r="X6384" i="55"/>
  <c r="X6385" i="55"/>
  <c r="X6386" i="55"/>
  <c r="X6387" i="55"/>
  <c r="X6388" i="55"/>
  <c r="X6389" i="55"/>
  <c r="X6390" i="55"/>
  <c r="X6391" i="55"/>
  <c r="X6392" i="55"/>
  <c r="X6393" i="55"/>
  <c r="X6394" i="55"/>
  <c r="X6395" i="55"/>
  <c r="X6396" i="55"/>
  <c r="X6397" i="55"/>
  <c r="X6398" i="55"/>
  <c r="X6399" i="55"/>
  <c r="X6400" i="55"/>
  <c r="X6401" i="55"/>
  <c r="X6402" i="55"/>
  <c r="X6403" i="55"/>
  <c r="X6404" i="55"/>
  <c r="X6405" i="55"/>
  <c r="X6406" i="55"/>
  <c r="X6407" i="55"/>
  <c r="X6408" i="55"/>
  <c r="X6409" i="55"/>
  <c r="X6410" i="55"/>
  <c r="X6411" i="55"/>
  <c r="X6412" i="55"/>
  <c r="X6413" i="55"/>
  <c r="X6414" i="55"/>
  <c r="X6415" i="55"/>
  <c r="X6416" i="55"/>
  <c r="X6417" i="55"/>
  <c r="X6418" i="55"/>
  <c r="X6419" i="55"/>
  <c r="X6420" i="55"/>
  <c r="X6421" i="55"/>
  <c r="X6422" i="55"/>
  <c r="X6423" i="55"/>
  <c r="X6424" i="55"/>
  <c r="X6425" i="55"/>
  <c r="X6426" i="55"/>
  <c r="X6427" i="55"/>
  <c r="X6428" i="55"/>
  <c r="X6429" i="55"/>
  <c r="X6430" i="55"/>
  <c r="X6431" i="55"/>
  <c r="X6432" i="55"/>
  <c r="X6433" i="55"/>
  <c r="X6434" i="55"/>
  <c r="X6435" i="55"/>
  <c r="X6436" i="55"/>
  <c r="X6437" i="55"/>
  <c r="X6438" i="55"/>
  <c r="X6439" i="55"/>
  <c r="X6440" i="55"/>
  <c r="X6441" i="55"/>
  <c r="X6442" i="55"/>
  <c r="X6443" i="55"/>
  <c r="X6444" i="55"/>
  <c r="X6445" i="55"/>
  <c r="X6446" i="55"/>
  <c r="X6447" i="55"/>
  <c r="X6448" i="55"/>
  <c r="X6449" i="55"/>
  <c r="X6450" i="55"/>
  <c r="X6451" i="55"/>
  <c r="X6452" i="55"/>
  <c r="X6453" i="55"/>
  <c r="X6454" i="55"/>
  <c r="X6455" i="55"/>
  <c r="X6456" i="55"/>
  <c r="X6457" i="55"/>
  <c r="X6458" i="55"/>
  <c r="X6459" i="55"/>
  <c r="X6460" i="55"/>
  <c r="X6461" i="55"/>
  <c r="X6462" i="55"/>
  <c r="X6463" i="55"/>
  <c r="X6464" i="55"/>
  <c r="X6465" i="55"/>
  <c r="X6466" i="55"/>
  <c r="X6467" i="55"/>
  <c r="X6468" i="55"/>
  <c r="X6469" i="55"/>
  <c r="X6470" i="55"/>
  <c r="X6471" i="55"/>
  <c r="X6472" i="55"/>
  <c r="X6473" i="55"/>
  <c r="X6474" i="55"/>
  <c r="X6475" i="55"/>
  <c r="X6476" i="55"/>
  <c r="X6477" i="55"/>
  <c r="X6478" i="55"/>
  <c r="X6479" i="55"/>
  <c r="X6480" i="55"/>
  <c r="X6481" i="55"/>
  <c r="X6482" i="55"/>
  <c r="X6483" i="55"/>
  <c r="X6484" i="55"/>
  <c r="X6485" i="55"/>
  <c r="X6486" i="55"/>
  <c r="X6487" i="55"/>
  <c r="X6488" i="55"/>
  <c r="X6489" i="55"/>
  <c r="X6490" i="55"/>
  <c r="X6491" i="55"/>
  <c r="X6492" i="55"/>
  <c r="X6493" i="55"/>
  <c r="X6494" i="55"/>
  <c r="X6495" i="55"/>
  <c r="X6496" i="55"/>
  <c r="X6497" i="55"/>
  <c r="X6498" i="55"/>
  <c r="X6499" i="55"/>
  <c r="X6500" i="55"/>
  <c r="X6501" i="55"/>
  <c r="X6502" i="55"/>
  <c r="X6503" i="55"/>
  <c r="X6504" i="55"/>
  <c r="X6505" i="55"/>
  <c r="X6506" i="55"/>
  <c r="X6507" i="55"/>
  <c r="X6508" i="55"/>
  <c r="X6509" i="55"/>
  <c r="X6510" i="55"/>
  <c r="X6511" i="55"/>
  <c r="X6512" i="55"/>
  <c r="X6513" i="55"/>
  <c r="X6514" i="55"/>
  <c r="X6515" i="55"/>
  <c r="X6516" i="55"/>
  <c r="X6517" i="55"/>
  <c r="X6518" i="55"/>
  <c r="X6519" i="55"/>
  <c r="X6520" i="55"/>
  <c r="X6521" i="55"/>
  <c r="X6522" i="55"/>
  <c r="X6523" i="55"/>
  <c r="X6524" i="55"/>
  <c r="X6525" i="55"/>
  <c r="X6526" i="55"/>
  <c r="X6527" i="55"/>
  <c r="X6528" i="55"/>
  <c r="X6529" i="55"/>
  <c r="X6530" i="55"/>
  <c r="X6531" i="55"/>
  <c r="X6532" i="55"/>
  <c r="X6533" i="55"/>
  <c r="X6534" i="55"/>
  <c r="X6535" i="55"/>
  <c r="X6536" i="55"/>
  <c r="X6537" i="55"/>
  <c r="X6538" i="55"/>
  <c r="X6539" i="55"/>
  <c r="X6540" i="55"/>
  <c r="X6541" i="55"/>
  <c r="X6542" i="55"/>
  <c r="X6543" i="55"/>
  <c r="X6544" i="55"/>
  <c r="X6545" i="55"/>
  <c r="X6546" i="55"/>
  <c r="X6547" i="55"/>
  <c r="X6548" i="55"/>
  <c r="X6549" i="55"/>
  <c r="X6550" i="55"/>
  <c r="X6551" i="55"/>
  <c r="X6552" i="55"/>
  <c r="X6553" i="55"/>
  <c r="X6554" i="55"/>
  <c r="X6555" i="55"/>
  <c r="X6556" i="55"/>
  <c r="X6557" i="55"/>
  <c r="X6558" i="55"/>
  <c r="X6559" i="55"/>
  <c r="X6560" i="55"/>
  <c r="X6561" i="55"/>
  <c r="X6562" i="55"/>
  <c r="X6563" i="55"/>
  <c r="X6564" i="55"/>
  <c r="X6565" i="55"/>
  <c r="X6566" i="55"/>
  <c r="X6567" i="55"/>
  <c r="X6568" i="55"/>
  <c r="X6569" i="55"/>
  <c r="X6570" i="55"/>
  <c r="X6571" i="55"/>
  <c r="X6572" i="55"/>
  <c r="X6573" i="55"/>
  <c r="X6574" i="55"/>
  <c r="X6575" i="55"/>
  <c r="X6576" i="55"/>
  <c r="X6577" i="55"/>
  <c r="X6578" i="55"/>
  <c r="X6579" i="55"/>
  <c r="X6580" i="55"/>
  <c r="X6581" i="55"/>
  <c r="X6582" i="55"/>
  <c r="X6583" i="55"/>
  <c r="X6584" i="55"/>
  <c r="X6585" i="55"/>
  <c r="X6586" i="55"/>
  <c r="X6587" i="55"/>
  <c r="X6588" i="55"/>
  <c r="X6589" i="55"/>
  <c r="X6590" i="55"/>
  <c r="X6591" i="55"/>
  <c r="X6592" i="55"/>
  <c r="X6593" i="55"/>
  <c r="X6594" i="55"/>
  <c r="X6595" i="55"/>
  <c r="X6596" i="55"/>
  <c r="X6597" i="55"/>
  <c r="X6598" i="55"/>
  <c r="X6599" i="55"/>
  <c r="X6600" i="55"/>
  <c r="X6601" i="55"/>
  <c r="X6602" i="55"/>
  <c r="X6603" i="55"/>
  <c r="X6604" i="55"/>
  <c r="X6605" i="55"/>
  <c r="X6606" i="55"/>
  <c r="X6607" i="55"/>
  <c r="X6608" i="55"/>
  <c r="X6609" i="55"/>
  <c r="X6610" i="55"/>
  <c r="X6611" i="55"/>
  <c r="X6612" i="55"/>
  <c r="X6613" i="55"/>
  <c r="X6614" i="55"/>
  <c r="X6615" i="55"/>
  <c r="X6616" i="55"/>
  <c r="X6617" i="55"/>
  <c r="X6618" i="55"/>
  <c r="X6619" i="55"/>
  <c r="X6620" i="55"/>
  <c r="X6621" i="55"/>
  <c r="X6622" i="55"/>
  <c r="X6623" i="55"/>
  <c r="X6624" i="55"/>
  <c r="X6625" i="55"/>
  <c r="X6626" i="55"/>
  <c r="X6627" i="55"/>
  <c r="X6628" i="55"/>
  <c r="X6629" i="55"/>
  <c r="X6630" i="55"/>
  <c r="X6631" i="55"/>
  <c r="X6632" i="55"/>
  <c r="X6633" i="55"/>
  <c r="X6634" i="55"/>
  <c r="X6635" i="55"/>
  <c r="X6636" i="55"/>
  <c r="X6637" i="55"/>
  <c r="X6638" i="55"/>
  <c r="X6639" i="55"/>
  <c r="X6640" i="55"/>
  <c r="X6641" i="55"/>
  <c r="X6642" i="55"/>
  <c r="X6643" i="55"/>
  <c r="X6644" i="55"/>
  <c r="X6645" i="55"/>
  <c r="X6646" i="55"/>
  <c r="X6647" i="55"/>
  <c r="X6648" i="55"/>
  <c r="X6649" i="55"/>
  <c r="X6650" i="55"/>
  <c r="X6651" i="55"/>
  <c r="X6652" i="55"/>
  <c r="X6653" i="55"/>
  <c r="X6654" i="55"/>
  <c r="X6655" i="55"/>
  <c r="X6656" i="55"/>
  <c r="X6657" i="55"/>
  <c r="X6658" i="55"/>
  <c r="X6659" i="55"/>
  <c r="X6660" i="55"/>
  <c r="X6661" i="55"/>
  <c r="X6662" i="55"/>
  <c r="X6663" i="55"/>
  <c r="X6664" i="55"/>
  <c r="X6665" i="55"/>
  <c r="X6666" i="55"/>
  <c r="X6667" i="55"/>
  <c r="X6668" i="55"/>
  <c r="X6669" i="55"/>
  <c r="X6670" i="55"/>
  <c r="X6671" i="55"/>
  <c r="X6672" i="55"/>
  <c r="X6673" i="55"/>
  <c r="X6674" i="55"/>
  <c r="X6675" i="55"/>
  <c r="X6676" i="55"/>
  <c r="X6677" i="55"/>
  <c r="X6678" i="55"/>
  <c r="X6679" i="55"/>
  <c r="X6680" i="55"/>
  <c r="X6681" i="55"/>
  <c r="X6682" i="55"/>
  <c r="X6683" i="55"/>
  <c r="X6684" i="55"/>
  <c r="X6685" i="55"/>
  <c r="X6686" i="55"/>
  <c r="X6687" i="55"/>
  <c r="X6688" i="55"/>
  <c r="X6689" i="55"/>
  <c r="X6690" i="55"/>
  <c r="X6691" i="55"/>
  <c r="X6692" i="55"/>
  <c r="X6693" i="55"/>
  <c r="X6694" i="55"/>
  <c r="X6695" i="55"/>
  <c r="X6696" i="55"/>
  <c r="X6697" i="55"/>
  <c r="X6698" i="55"/>
  <c r="X6699" i="55"/>
  <c r="X6700" i="55"/>
  <c r="X6701" i="55"/>
  <c r="X6702" i="55"/>
  <c r="X6703" i="55"/>
  <c r="X6704" i="55"/>
  <c r="X6705" i="55"/>
  <c r="X6706" i="55"/>
  <c r="X6707" i="55"/>
  <c r="X6708" i="55"/>
  <c r="X6709" i="55"/>
  <c r="X6710" i="55"/>
  <c r="X6711" i="55"/>
  <c r="X6712" i="55"/>
  <c r="X6713" i="55"/>
  <c r="X6714" i="55"/>
  <c r="X6715" i="55"/>
  <c r="X6716" i="55"/>
  <c r="X6717" i="55"/>
  <c r="X6718" i="55"/>
  <c r="X6719" i="55"/>
  <c r="X6720" i="55"/>
  <c r="X6721" i="55"/>
  <c r="X6722" i="55"/>
  <c r="X6723" i="55"/>
  <c r="X6724" i="55"/>
  <c r="X6725" i="55"/>
  <c r="X6726" i="55"/>
  <c r="X6727" i="55"/>
  <c r="X6728" i="55"/>
  <c r="X6729" i="55"/>
  <c r="X6730" i="55"/>
  <c r="X6731" i="55"/>
  <c r="X6732" i="55"/>
  <c r="X6733" i="55"/>
  <c r="X6734" i="55"/>
  <c r="X6735" i="55"/>
  <c r="X6736" i="55"/>
  <c r="X6737" i="55"/>
  <c r="X6738" i="55"/>
  <c r="X6739" i="55"/>
  <c r="X6740" i="55"/>
  <c r="X6741" i="55"/>
  <c r="X6742" i="55"/>
  <c r="X6743" i="55"/>
  <c r="X6744" i="55"/>
  <c r="X6745" i="55"/>
  <c r="X6746" i="55"/>
  <c r="X6747" i="55"/>
  <c r="X6748" i="55"/>
  <c r="X6749" i="55"/>
  <c r="X6750" i="55"/>
  <c r="X6751" i="55"/>
  <c r="X6752" i="55"/>
  <c r="X6753" i="55"/>
  <c r="X6754" i="55"/>
  <c r="X6755" i="55"/>
  <c r="X6756" i="55"/>
  <c r="X6757" i="55"/>
  <c r="X6758" i="55"/>
  <c r="X6759" i="55"/>
  <c r="X6760" i="55"/>
  <c r="X6761" i="55"/>
  <c r="X6762" i="55"/>
  <c r="X6763" i="55"/>
  <c r="X6764" i="55"/>
  <c r="X6765" i="55"/>
  <c r="X6766" i="55"/>
  <c r="X6767" i="55"/>
  <c r="X6768" i="55"/>
  <c r="X6769" i="55"/>
  <c r="X6770" i="55"/>
  <c r="X6771" i="55"/>
  <c r="X6772" i="55"/>
  <c r="X6773" i="55"/>
  <c r="X6774" i="55"/>
  <c r="X6775" i="55"/>
  <c r="X6776" i="55"/>
  <c r="X6777" i="55"/>
  <c r="X6778" i="55"/>
  <c r="X6779" i="55"/>
  <c r="X6780" i="55"/>
  <c r="X6781" i="55"/>
  <c r="X6782" i="55"/>
  <c r="X6783" i="55"/>
  <c r="X6784" i="55"/>
  <c r="X6785" i="55"/>
  <c r="X6786" i="55"/>
  <c r="X6787" i="55"/>
  <c r="X6788" i="55"/>
  <c r="X6789" i="55"/>
  <c r="X6790" i="55"/>
  <c r="X6791" i="55"/>
  <c r="X6792" i="55"/>
  <c r="X6793" i="55"/>
  <c r="X6794" i="55"/>
  <c r="X6795" i="55"/>
  <c r="X6796" i="55"/>
  <c r="X6797" i="55"/>
  <c r="X6798" i="55"/>
  <c r="X6799" i="55"/>
  <c r="X6800" i="55"/>
  <c r="X6801" i="55"/>
  <c r="X6802" i="55"/>
  <c r="X6803" i="55"/>
  <c r="X6804" i="55"/>
  <c r="X6805" i="55"/>
  <c r="X6806" i="55"/>
  <c r="X6807" i="55"/>
  <c r="X6808" i="55"/>
  <c r="X6809" i="55"/>
  <c r="X6810" i="55"/>
  <c r="X6811" i="55"/>
  <c r="X6812" i="55"/>
  <c r="X6813" i="55"/>
  <c r="X6814" i="55"/>
  <c r="X6815" i="55"/>
  <c r="X6816" i="55"/>
  <c r="X6817" i="55"/>
  <c r="X6818" i="55"/>
  <c r="X6819" i="55"/>
  <c r="X6820" i="55"/>
  <c r="X6821" i="55"/>
  <c r="X6822" i="55"/>
  <c r="X6823" i="55"/>
  <c r="X6824" i="55"/>
  <c r="X6825" i="55"/>
  <c r="X6826" i="55"/>
  <c r="X6827" i="55"/>
  <c r="X6828" i="55"/>
  <c r="X6829" i="55"/>
  <c r="X6830" i="55"/>
  <c r="X6831" i="55"/>
  <c r="X6832" i="55"/>
  <c r="X6833" i="55"/>
  <c r="X6834" i="55"/>
  <c r="X6835" i="55"/>
  <c r="X6836" i="55"/>
  <c r="X6837" i="55"/>
  <c r="X6838" i="55"/>
  <c r="X6839" i="55"/>
  <c r="X6840" i="55"/>
  <c r="X6841" i="55"/>
  <c r="X6842" i="55"/>
  <c r="X6843" i="55"/>
  <c r="X6844" i="55"/>
  <c r="X6845" i="55"/>
  <c r="X6846" i="55"/>
  <c r="X6847" i="55"/>
  <c r="X6848" i="55"/>
  <c r="X6849" i="55"/>
  <c r="X6850" i="55"/>
  <c r="X6851" i="55"/>
  <c r="X6852" i="55"/>
  <c r="X6853" i="55"/>
  <c r="X6854" i="55"/>
  <c r="X6855" i="55"/>
  <c r="X6856" i="55"/>
  <c r="X6857" i="55"/>
  <c r="X6858" i="55"/>
  <c r="X6859" i="55"/>
  <c r="X6860" i="55"/>
  <c r="X6861" i="55"/>
  <c r="X6862" i="55"/>
  <c r="X6863" i="55"/>
  <c r="X6864" i="55"/>
  <c r="X6865" i="55"/>
  <c r="X6866" i="55"/>
  <c r="X6867" i="55"/>
  <c r="X6868" i="55"/>
  <c r="X6869" i="55"/>
  <c r="X6870" i="55"/>
  <c r="X6871" i="55"/>
  <c r="X6872" i="55"/>
  <c r="X6873" i="55"/>
  <c r="X6874" i="55"/>
  <c r="X6875" i="55"/>
  <c r="X6876" i="55"/>
  <c r="X6877" i="55"/>
  <c r="X6878" i="55"/>
  <c r="X6879" i="55"/>
  <c r="X6880" i="55"/>
  <c r="X6881" i="55"/>
  <c r="X6882" i="55"/>
  <c r="X6883" i="55"/>
  <c r="X6884" i="55"/>
  <c r="X6885" i="55"/>
  <c r="X6886" i="55"/>
  <c r="X6887" i="55"/>
  <c r="X6888" i="55"/>
  <c r="X6889" i="55"/>
  <c r="X6890" i="55"/>
  <c r="X6891" i="55"/>
  <c r="X6892" i="55"/>
  <c r="X6893" i="55"/>
  <c r="X6894" i="55"/>
  <c r="X6895" i="55"/>
  <c r="X6896" i="55"/>
  <c r="X6897" i="55"/>
  <c r="X6898" i="55"/>
  <c r="X6899" i="55"/>
  <c r="X6900" i="55"/>
  <c r="X6901" i="55"/>
  <c r="X6902" i="55"/>
  <c r="X6903" i="55"/>
  <c r="X6904" i="55"/>
  <c r="X6905" i="55"/>
  <c r="X6906" i="55"/>
  <c r="X6907" i="55"/>
  <c r="X6908" i="55"/>
  <c r="X6909" i="55"/>
  <c r="X6910" i="55"/>
  <c r="X6911" i="55"/>
  <c r="X6912" i="55"/>
  <c r="X6913" i="55"/>
  <c r="X6914" i="55"/>
  <c r="X6915" i="55"/>
  <c r="X6916" i="55"/>
  <c r="X6917" i="55"/>
  <c r="X6918" i="55"/>
  <c r="X6919" i="55"/>
  <c r="X6920" i="55"/>
  <c r="X6921" i="55"/>
  <c r="X6922" i="55"/>
  <c r="X6923" i="55"/>
  <c r="X6924" i="55"/>
  <c r="X6925" i="55"/>
  <c r="X6926" i="55"/>
  <c r="X6927" i="55"/>
  <c r="X6928" i="55"/>
  <c r="X6929" i="55"/>
  <c r="X6930" i="55"/>
  <c r="X6931" i="55"/>
  <c r="X6932" i="55"/>
  <c r="X6933" i="55"/>
  <c r="X6934" i="55"/>
  <c r="X6935" i="55"/>
  <c r="X6936" i="55"/>
  <c r="X6937" i="55"/>
  <c r="X6938" i="55"/>
  <c r="X6939" i="55"/>
  <c r="X6940" i="55"/>
  <c r="X6941" i="55"/>
  <c r="X6942" i="55"/>
  <c r="X6943" i="55"/>
  <c r="X6944" i="55"/>
  <c r="X6945" i="55"/>
  <c r="X6946" i="55"/>
  <c r="X6947" i="55"/>
  <c r="X6948" i="55"/>
  <c r="X6949" i="55"/>
  <c r="X6950" i="55"/>
  <c r="X6951" i="55"/>
  <c r="X6952" i="55"/>
  <c r="X6953" i="55"/>
  <c r="X6954" i="55"/>
  <c r="X6955" i="55"/>
  <c r="X6956" i="55"/>
  <c r="X6957" i="55"/>
  <c r="X6958" i="55"/>
  <c r="X6959" i="55"/>
  <c r="X6960" i="55"/>
  <c r="X6961" i="55"/>
  <c r="X6962" i="55"/>
  <c r="X6963" i="55"/>
  <c r="X6964" i="55"/>
  <c r="X6965" i="55"/>
  <c r="X6966" i="55"/>
  <c r="X6967" i="55"/>
  <c r="X6968" i="55"/>
  <c r="X6969" i="55"/>
  <c r="X6970" i="55"/>
  <c r="X6971" i="55"/>
  <c r="X6972" i="55"/>
  <c r="X6973" i="55"/>
  <c r="X6974" i="55"/>
  <c r="X6975" i="55"/>
  <c r="X6976" i="55"/>
  <c r="X6977" i="55"/>
  <c r="X6978" i="55"/>
  <c r="X6979" i="55"/>
  <c r="X6980" i="55"/>
  <c r="X6981" i="55"/>
  <c r="X6982" i="55"/>
  <c r="X6983" i="55"/>
  <c r="X6984" i="55"/>
  <c r="X6985" i="55"/>
  <c r="X6986" i="55"/>
  <c r="X6987" i="55"/>
  <c r="X6988" i="55"/>
  <c r="X6989" i="55"/>
  <c r="X6990" i="55"/>
  <c r="X6991" i="55"/>
  <c r="X6992" i="55"/>
  <c r="X6993" i="55"/>
  <c r="X6994" i="55"/>
  <c r="X6995" i="55"/>
  <c r="X6996" i="55"/>
  <c r="X6997" i="55"/>
  <c r="X6998" i="55"/>
  <c r="X6999" i="55"/>
  <c r="X7000" i="55"/>
  <c r="X7001" i="55"/>
  <c r="X7002" i="55"/>
  <c r="X7003" i="55"/>
  <c r="X7004" i="55"/>
  <c r="X7005" i="55"/>
  <c r="X7006" i="55"/>
  <c r="X7007" i="55"/>
  <c r="X7008" i="55"/>
  <c r="X7009" i="55"/>
  <c r="X7010" i="55"/>
  <c r="X7011" i="55"/>
  <c r="X7012" i="55"/>
  <c r="X7013" i="55"/>
  <c r="X7014" i="55"/>
  <c r="X7015" i="55"/>
  <c r="X7016" i="55"/>
  <c r="X7017" i="55"/>
  <c r="X7018" i="55"/>
  <c r="X7019" i="55"/>
  <c r="X7020" i="55"/>
  <c r="X7021" i="55"/>
  <c r="X7022" i="55"/>
  <c r="X7023" i="55"/>
  <c r="X7024" i="55"/>
  <c r="X7025" i="55"/>
  <c r="X7026" i="55"/>
  <c r="X7027" i="55"/>
  <c r="X7028" i="55"/>
  <c r="X7029" i="55"/>
  <c r="X7030" i="55"/>
  <c r="X7031" i="55"/>
  <c r="X7032" i="55"/>
  <c r="X7033" i="55"/>
  <c r="X7034" i="55"/>
  <c r="X7035" i="55"/>
  <c r="X7036" i="55"/>
  <c r="X7037" i="55"/>
  <c r="X7038" i="55"/>
  <c r="X7039" i="55"/>
  <c r="X7040" i="55"/>
  <c r="X7041" i="55"/>
  <c r="X7042" i="55"/>
  <c r="X7043" i="55"/>
  <c r="X7044" i="55"/>
  <c r="X7045" i="55"/>
  <c r="X7046" i="55"/>
  <c r="X7047" i="55"/>
  <c r="X7048" i="55"/>
  <c r="X7049" i="55"/>
  <c r="X7050" i="55"/>
  <c r="X7051" i="55"/>
  <c r="X7052" i="55"/>
  <c r="X7053" i="55"/>
  <c r="X7054" i="55"/>
  <c r="X7055" i="55"/>
  <c r="X7056" i="55"/>
  <c r="X7057" i="55"/>
  <c r="X7058" i="55"/>
  <c r="X7059" i="55"/>
  <c r="X7060" i="55"/>
  <c r="X7061" i="55"/>
  <c r="X7062" i="55"/>
  <c r="X7063" i="55"/>
  <c r="X7064" i="55"/>
  <c r="X7065" i="55"/>
  <c r="X7066" i="55"/>
  <c r="X7067" i="55"/>
  <c r="X7068" i="55"/>
  <c r="X7069" i="55"/>
  <c r="X7070" i="55"/>
  <c r="X7071" i="55"/>
  <c r="X7072" i="55"/>
  <c r="X7073" i="55"/>
  <c r="X7074" i="55"/>
  <c r="X7075" i="55"/>
  <c r="X7076" i="55"/>
  <c r="X7077" i="55"/>
  <c r="X7078" i="55"/>
  <c r="X7079" i="55"/>
  <c r="X7080" i="55"/>
  <c r="X7081" i="55"/>
  <c r="X7082" i="55"/>
  <c r="X7083" i="55"/>
  <c r="X7084" i="55"/>
  <c r="X7085" i="55"/>
  <c r="X7086" i="55"/>
  <c r="X7087" i="55"/>
  <c r="X7088" i="55"/>
  <c r="X7089" i="55"/>
  <c r="X7090" i="55"/>
  <c r="X7091" i="55"/>
  <c r="X7092" i="55"/>
  <c r="X7093" i="55"/>
  <c r="X7094" i="55"/>
  <c r="X7095" i="55"/>
  <c r="X7096" i="55"/>
  <c r="X7097" i="55"/>
  <c r="X7098" i="55"/>
  <c r="X7099" i="55"/>
  <c r="X7100" i="55"/>
  <c r="X7101" i="55"/>
  <c r="X7102" i="55"/>
  <c r="X7103" i="55"/>
  <c r="X7104" i="55"/>
  <c r="X7105" i="55"/>
  <c r="X7106" i="55"/>
  <c r="X7107" i="55"/>
  <c r="X7108" i="55"/>
  <c r="X7109" i="55"/>
  <c r="X7110" i="55"/>
  <c r="X7111" i="55"/>
  <c r="X7112" i="55"/>
  <c r="X7113" i="55"/>
  <c r="X7114" i="55"/>
  <c r="X7115" i="55"/>
  <c r="X7116" i="55"/>
  <c r="X7117" i="55"/>
  <c r="X7118" i="55"/>
  <c r="X7119" i="55"/>
  <c r="X7120" i="55"/>
  <c r="X7121" i="55"/>
  <c r="X7122" i="55"/>
  <c r="X7123" i="55"/>
  <c r="X7124" i="55"/>
  <c r="X7125" i="55"/>
  <c r="X7126" i="55"/>
  <c r="X7127" i="55"/>
  <c r="X7128" i="55"/>
  <c r="X7129" i="55"/>
  <c r="X7130" i="55"/>
  <c r="X7131" i="55"/>
  <c r="X7132" i="55"/>
  <c r="X7133" i="55"/>
  <c r="X7134" i="55"/>
  <c r="X7135" i="55"/>
  <c r="X7136" i="55"/>
  <c r="X7137" i="55"/>
  <c r="X7138" i="55"/>
  <c r="X7139" i="55"/>
  <c r="X7140" i="55"/>
  <c r="X7141" i="55"/>
  <c r="X7142" i="55"/>
  <c r="X7143" i="55"/>
  <c r="X7144" i="55"/>
  <c r="X7145" i="55"/>
  <c r="X7146" i="55"/>
  <c r="X7147" i="55"/>
  <c r="X7148" i="55"/>
  <c r="X7149" i="55"/>
  <c r="X7150" i="55"/>
  <c r="X7151" i="55"/>
  <c r="X7152" i="55"/>
  <c r="X7153" i="55"/>
  <c r="X7154" i="55"/>
  <c r="X7155" i="55"/>
  <c r="X7156" i="55"/>
  <c r="X7157" i="55"/>
  <c r="X7158" i="55"/>
  <c r="X7159" i="55"/>
  <c r="X7160" i="55"/>
  <c r="X7161" i="55"/>
  <c r="X7162" i="55"/>
  <c r="X7163" i="55"/>
  <c r="X7164" i="55"/>
  <c r="X7165" i="55"/>
  <c r="X7166" i="55"/>
  <c r="X7167" i="55"/>
  <c r="X7168" i="55"/>
  <c r="X7169" i="55"/>
  <c r="X7170" i="55"/>
  <c r="X7171" i="55"/>
  <c r="X7172" i="55"/>
  <c r="X7173" i="55"/>
  <c r="X7174" i="55"/>
  <c r="X7175" i="55"/>
  <c r="X7176" i="55"/>
  <c r="X7177" i="55"/>
  <c r="X7178" i="55"/>
  <c r="X7179" i="55"/>
  <c r="X7180" i="55"/>
  <c r="X7181" i="55"/>
  <c r="X7182" i="55"/>
  <c r="X7183" i="55"/>
  <c r="X7184" i="55"/>
  <c r="X7185" i="55"/>
  <c r="X7186" i="55"/>
  <c r="X7187" i="55"/>
  <c r="X7188" i="55"/>
  <c r="X7189" i="55"/>
  <c r="X7190" i="55"/>
  <c r="X7191" i="55"/>
  <c r="X7192" i="55"/>
  <c r="X7193" i="55"/>
  <c r="X7194" i="55"/>
  <c r="X7195" i="55"/>
  <c r="X7196" i="55"/>
  <c r="X7197" i="55"/>
  <c r="X7198" i="55"/>
  <c r="X7199" i="55"/>
  <c r="X7200" i="55"/>
  <c r="X7201" i="55"/>
  <c r="X7202" i="55"/>
  <c r="X7203" i="55"/>
  <c r="X7204" i="55"/>
  <c r="X7205" i="55"/>
  <c r="X7206" i="55"/>
  <c r="X7207" i="55"/>
  <c r="X7208" i="55"/>
  <c r="X7209" i="55"/>
  <c r="X7210" i="55"/>
  <c r="X7211" i="55"/>
  <c r="X7212" i="55"/>
  <c r="X7213" i="55"/>
  <c r="X7214" i="55"/>
  <c r="X7215" i="55"/>
  <c r="X7216" i="55"/>
  <c r="X7217" i="55"/>
  <c r="X7218" i="55"/>
  <c r="X7219" i="55"/>
  <c r="X7220" i="55"/>
  <c r="X7221" i="55"/>
  <c r="X7222" i="55"/>
  <c r="X7223" i="55"/>
  <c r="X7224" i="55"/>
  <c r="X7225" i="55"/>
  <c r="X7226" i="55"/>
  <c r="X7227" i="55"/>
  <c r="X7228" i="55"/>
  <c r="X7229" i="55"/>
  <c r="X7230" i="55"/>
  <c r="X7231" i="55"/>
  <c r="X7232" i="55"/>
  <c r="X7233" i="55"/>
  <c r="X7234" i="55"/>
  <c r="X7235" i="55"/>
  <c r="X7236" i="55"/>
  <c r="X7237" i="55"/>
  <c r="X7238" i="55"/>
  <c r="X7239" i="55"/>
  <c r="X7240" i="55"/>
  <c r="X7241" i="55"/>
  <c r="X7242" i="55"/>
  <c r="X7243" i="55"/>
  <c r="X7244" i="55"/>
  <c r="X7245" i="55"/>
  <c r="X7246" i="55"/>
  <c r="X7247" i="55"/>
  <c r="X7248" i="55"/>
  <c r="X7249" i="55"/>
  <c r="X7250" i="55"/>
  <c r="X7251" i="55"/>
  <c r="X7252" i="55"/>
  <c r="X7253" i="55"/>
  <c r="X7254" i="55"/>
  <c r="X7255" i="55"/>
  <c r="X7256" i="55"/>
  <c r="X7257" i="55"/>
  <c r="X7258" i="55"/>
  <c r="X7259" i="55"/>
  <c r="X7260" i="55"/>
  <c r="X7261" i="55"/>
  <c r="X7262" i="55"/>
  <c r="X7263" i="55"/>
  <c r="X7264" i="55"/>
  <c r="X7265" i="55"/>
  <c r="X7266" i="55"/>
  <c r="X7267" i="55"/>
  <c r="X7268" i="55"/>
  <c r="X7269" i="55"/>
  <c r="X7270" i="55"/>
  <c r="X7271" i="55"/>
  <c r="X7272" i="55"/>
  <c r="X7273" i="55"/>
  <c r="X7274" i="55"/>
  <c r="X7275" i="55"/>
  <c r="X7276" i="55"/>
  <c r="X7277" i="55"/>
  <c r="X7278" i="55"/>
  <c r="X7279" i="55"/>
  <c r="X7280" i="55"/>
  <c r="X7281" i="55"/>
  <c r="X7282" i="55"/>
  <c r="X7283" i="55"/>
  <c r="X7284" i="55"/>
  <c r="X7285" i="55"/>
  <c r="X7286" i="55"/>
  <c r="X7287" i="55"/>
  <c r="X7288" i="55"/>
  <c r="X7289" i="55"/>
  <c r="X7290" i="55"/>
  <c r="X7291" i="55"/>
  <c r="X7292" i="55"/>
  <c r="X7293" i="55"/>
  <c r="X7294" i="55"/>
  <c r="X7295" i="55"/>
  <c r="X7296" i="55"/>
  <c r="X7297" i="55"/>
  <c r="X7298" i="55"/>
  <c r="X7299" i="55"/>
  <c r="X7300" i="55"/>
  <c r="X7301" i="55"/>
  <c r="X7302" i="55"/>
  <c r="X7303" i="55"/>
  <c r="X7304" i="55"/>
  <c r="X7305" i="55"/>
  <c r="X7306" i="55"/>
  <c r="X7307" i="55"/>
  <c r="X7308" i="55"/>
  <c r="X7309" i="55"/>
  <c r="X7310" i="55"/>
  <c r="X7311" i="55"/>
  <c r="X7312" i="55"/>
  <c r="X7313" i="55"/>
  <c r="X7314" i="55"/>
  <c r="X7315" i="55"/>
  <c r="X7316" i="55"/>
  <c r="X7317" i="55"/>
  <c r="X7318" i="55"/>
  <c r="X7319" i="55"/>
  <c r="X7320" i="55"/>
  <c r="X7321" i="55"/>
  <c r="X7322" i="55"/>
  <c r="X7323" i="55"/>
  <c r="X7324" i="55"/>
  <c r="X7325" i="55"/>
  <c r="X7326" i="55"/>
  <c r="X7327" i="55"/>
  <c r="X7328" i="55"/>
  <c r="X7329" i="55"/>
  <c r="X7330" i="55"/>
  <c r="X7331" i="55"/>
  <c r="X7332" i="55"/>
  <c r="X7333" i="55"/>
  <c r="X7334" i="55"/>
  <c r="X7335" i="55"/>
  <c r="X7336" i="55"/>
  <c r="X7337" i="55"/>
  <c r="X7338" i="55"/>
  <c r="X7339" i="55"/>
  <c r="X7340" i="55"/>
  <c r="X7341" i="55"/>
  <c r="X7342" i="55"/>
  <c r="X7343" i="55"/>
  <c r="X7344" i="55"/>
  <c r="X7345" i="55"/>
  <c r="X7346" i="55"/>
  <c r="X7347" i="55"/>
  <c r="X7348" i="55"/>
  <c r="X7349" i="55"/>
  <c r="X7350" i="55"/>
  <c r="X7351" i="55"/>
  <c r="X7352" i="55"/>
  <c r="X7353" i="55"/>
  <c r="X7354" i="55"/>
  <c r="X7355" i="55"/>
  <c r="X7356" i="55"/>
  <c r="X7357" i="55"/>
  <c r="X7358" i="55"/>
  <c r="X7359" i="55"/>
  <c r="X7360" i="55"/>
  <c r="X7361" i="55"/>
  <c r="X7362" i="55"/>
  <c r="X7363" i="55"/>
  <c r="X7364" i="55"/>
  <c r="X7365" i="55"/>
  <c r="X7366" i="55"/>
  <c r="X7367" i="55"/>
  <c r="X7368" i="55"/>
  <c r="X7369" i="55"/>
  <c r="X7370" i="55"/>
  <c r="X7371" i="55"/>
  <c r="X7372" i="55"/>
  <c r="X7373" i="55"/>
  <c r="X7374" i="55"/>
  <c r="X7375" i="55"/>
  <c r="X7376" i="55"/>
  <c r="X7377" i="55"/>
  <c r="X7378" i="55"/>
  <c r="X7379" i="55"/>
  <c r="X7380" i="55"/>
  <c r="X7381" i="55"/>
  <c r="X7382" i="55"/>
  <c r="X7383" i="55"/>
  <c r="X7384" i="55"/>
  <c r="X7385" i="55"/>
  <c r="X7386" i="55"/>
  <c r="X7387" i="55"/>
  <c r="X7388" i="55"/>
  <c r="X7389" i="55"/>
  <c r="X7390" i="55"/>
  <c r="X7391" i="55"/>
  <c r="X7392" i="55"/>
  <c r="X7393" i="55"/>
  <c r="X7394" i="55"/>
  <c r="X7395" i="55"/>
  <c r="X7396" i="55"/>
  <c r="X7397" i="55"/>
  <c r="X7398" i="55"/>
  <c r="X7399" i="55"/>
  <c r="X7400" i="55"/>
  <c r="X7401" i="55"/>
  <c r="X7402" i="55"/>
  <c r="X7403" i="55"/>
  <c r="X7404" i="55"/>
  <c r="X7405" i="55"/>
  <c r="X7406" i="55"/>
  <c r="X7407" i="55"/>
  <c r="X7408" i="55"/>
  <c r="X7409" i="55"/>
  <c r="X7410" i="55"/>
  <c r="X7411" i="55"/>
  <c r="X7412" i="55"/>
  <c r="X7413" i="55"/>
  <c r="X7414" i="55"/>
  <c r="X7415" i="55"/>
  <c r="X7416" i="55"/>
  <c r="X7417" i="55"/>
  <c r="X7418" i="55"/>
  <c r="X7419" i="55"/>
  <c r="X7420" i="55"/>
  <c r="X7421" i="55"/>
  <c r="X7422" i="55"/>
  <c r="X7423" i="55"/>
  <c r="X7424" i="55"/>
  <c r="X7425" i="55"/>
  <c r="X7426" i="55"/>
  <c r="X7427" i="55"/>
  <c r="X7428" i="55"/>
  <c r="X7429" i="55"/>
  <c r="X7430" i="55"/>
  <c r="X7431" i="55"/>
  <c r="X7432" i="55"/>
  <c r="X7433" i="55"/>
  <c r="X7434" i="55"/>
  <c r="X7435" i="55"/>
  <c r="X7436" i="55"/>
  <c r="X7437" i="55"/>
  <c r="X7438" i="55"/>
  <c r="X7439" i="55"/>
  <c r="X7440" i="55"/>
  <c r="X7441" i="55"/>
  <c r="X7442" i="55"/>
  <c r="X7443" i="55"/>
  <c r="X7444" i="55"/>
  <c r="X7445" i="55"/>
  <c r="X7446" i="55"/>
  <c r="X7447" i="55"/>
  <c r="X7448" i="55"/>
  <c r="X7449" i="55"/>
  <c r="X7450" i="55"/>
  <c r="X7451" i="55"/>
  <c r="X7452" i="55"/>
  <c r="X7453" i="55"/>
  <c r="X7454" i="55"/>
  <c r="X7455" i="55"/>
  <c r="X7456" i="55"/>
  <c r="X7457" i="55"/>
  <c r="X7458" i="55"/>
  <c r="X7459" i="55"/>
  <c r="X7460" i="55"/>
  <c r="X7461" i="55"/>
  <c r="X7462" i="55"/>
  <c r="X7463" i="55"/>
  <c r="X7464" i="55"/>
  <c r="X7465" i="55"/>
  <c r="X7466" i="55"/>
  <c r="X7467" i="55"/>
  <c r="X7468" i="55"/>
  <c r="X7469" i="55"/>
  <c r="X7470" i="55"/>
  <c r="X7471" i="55"/>
  <c r="X7472" i="55"/>
  <c r="X7473" i="55"/>
  <c r="X7474" i="55"/>
  <c r="X7475" i="55"/>
  <c r="X7476" i="55"/>
  <c r="X7477" i="55"/>
  <c r="X7478" i="55"/>
  <c r="X7479" i="55"/>
  <c r="X7480" i="55"/>
  <c r="X7481" i="55"/>
  <c r="X7482" i="55"/>
  <c r="X7483" i="55"/>
  <c r="X7484" i="55"/>
  <c r="X7485" i="55"/>
  <c r="X7486" i="55"/>
  <c r="X7487" i="55"/>
  <c r="X7488" i="55"/>
  <c r="X7489" i="55"/>
  <c r="X7490" i="55"/>
  <c r="X7491" i="55"/>
  <c r="X7492" i="55"/>
  <c r="X7493" i="55"/>
  <c r="X7494" i="55"/>
  <c r="X7495" i="55"/>
  <c r="X7496" i="55"/>
  <c r="X7497" i="55"/>
  <c r="X7498" i="55"/>
  <c r="X7499" i="55"/>
  <c r="X7500" i="55"/>
  <c r="X7501" i="55"/>
  <c r="X7502" i="55"/>
  <c r="X7503" i="55"/>
  <c r="X7504" i="55"/>
  <c r="X7505" i="55"/>
  <c r="X7506" i="55"/>
  <c r="X7507" i="55"/>
  <c r="X7508" i="55"/>
  <c r="X7509" i="55"/>
  <c r="X7510" i="55"/>
  <c r="X7511" i="55"/>
  <c r="X7512" i="55"/>
  <c r="X7513" i="55"/>
  <c r="X7514" i="55"/>
  <c r="X7515" i="55"/>
  <c r="X7516" i="55"/>
  <c r="X7517" i="55"/>
  <c r="X7518" i="55"/>
  <c r="X7519" i="55"/>
  <c r="X7520" i="55"/>
  <c r="X7521" i="55"/>
  <c r="X7522" i="55"/>
  <c r="X7523" i="55"/>
  <c r="X7524" i="55"/>
  <c r="X7525" i="55"/>
  <c r="X7526" i="55"/>
  <c r="X7527" i="55"/>
  <c r="X7528" i="55"/>
  <c r="X7529" i="55"/>
  <c r="X7530" i="55"/>
  <c r="X7531" i="55"/>
  <c r="X7532" i="55"/>
  <c r="X7533" i="55"/>
  <c r="X7534" i="55"/>
  <c r="X7535" i="55"/>
  <c r="X7536" i="55"/>
  <c r="X7537" i="55"/>
  <c r="X7538" i="55"/>
  <c r="X7539" i="55"/>
  <c r="X7540" i="55"/>
  <c r="X7541" i="55"/>
  <c r="X7542" i="55"/>
  <c r="X7543" i="55"/>
  <c r="X7544" i="55"/>
  <c r="X7545" i="55"/>
  <c r="X7546" i="55"/>
  <c r="X7547" i="55"/>
  <c r="X7548" i="55"/>
  <c r="X7549" i="55"/>
  <c r="X7550" i="55"/>
  <c r="X7551" i="55"/>
  <c r="X7552" i="55"/>
  <c r="X7553" i="55"/>
  <c r="X7554" i="55"/>
  <c r="X7555" i="55"/>
  <c r="X7556" i="55"/>
  <c r="X7557" i="55"/>
  <c r="X7558" i="55"/>
  <c r="X7559" i="55"/>
  <c r="X7560" i="55"/>
  <c r="X7561" i="55"/>
  <c r="X7562" i="55"/>
  <c r="X7563" i="55"/>
  <c r="X7564" i="55"/>
  <c r="X7565" i="55"/>
  <c r="X7566" i="55"/>
  <c r="X7567" i="55"/>
  <c r="X7568" i="55"/>
  <c r="X7569" i="55"/>
  <c r="X7570" i="55"/>
  <c r="X7571" i="55"/>
  <c r="X7572" i="55"/>
  <c r="X7573" i="55"/>
  <c r="X7574" i="55"/>
  <c r="X7575" i="55"/>
  <c r="X7576" i="55"/>
  <c r="X7577" i="55"/>
  <c r="X7578" i="55"/>
  <c r="X7579" i="55"/>
  <c r="X7580" i="55"/>
  <c r="X7581" i="55"/>
  <c r="X7582" i="55"/>
  <c r="X7583" i="55"/>
  <c r="X7584" i="55"/>
  <c r="X7585" i="55"/>
  <c r="X7586" i="55"/>
  <c r="X7587" i="55"/>
  <c r="X7588" i="55"/>
  <c r="X7589" i="55"/>
  <c r="X7590" i="55"/>
  <c r="X7591" i="55"/>
  <c r="X7592" i="55"/>
  <c r="X7593" i="55"/>
  <c r="X7594" i="55"/>
  <c r="X7595" i="55"/>
  <c r="X7596" i="55"/>
  <c r="X7597" i="55"/>
  <c r="X7598" i="55"/>
  <c r="X7599" i="55"/>
  <c r="X7600" i="55"/>
  <c r="X7601" i="55"/>
  <c r="X7602" i="55"/>
  <c r="X7603" i="55"/>
  <c r="X7604" i="55"/>
  <c r="X7605" i="55"/>
  <c r="X7606" i="55"/>
  <c r="X7607" i="55"/>
  <c r="X7608" i="55"/>
  <c r="X7609" i="55"/>
  <c r="X7610" i="55"/>
  <c r="X7611" i="55"/>
  <c r="X7612" i="55"/>
  <c r="X7613" i="55"/>
  <c r="X7614" i="55"/>
  <c r="X7615" i="55"/>
  <c r="X7616" i="55"/>
  <c r="X7617" i="55"/>
  <c r="X7618" i="55"/>
  <c r="X7619" i="55"/>
  <c r="X7620" i="55"/>
  <c r="X7621" i="55"/>
  <c r="X7622" i="55"/>
  <c r="X7623" i="55"/>
  <c r="X7624" i="55"/>
  <c r="X7625" i="55"/>
  <c r="X7626" i="55"/>
  <c r="X7627" i="55"/>
  <c r="X7628" i="55"/>
  <c r="X7629" i="55"/>
  <c r="X7630" i="55"/>
  <c r="X7631" i="55"/>
  <c r="X7632" i="55"/>
  <c r="X7633" i="55"/>
  <c r="X7634" i="55"/>
  <c r="X7635" i="55"/>
  <c r="X7636" i="55"/>
  <c r="X7637" i="55"/>
  <c r="X7638" i="55"/>
  <c r="X7639" i="55"/>
  <c r="X7640" i="55"/>
  <c r="X7641" i="55"/>
  <c r="X7642" i="55"/>
  <c r="X7643" i="55"/>
  <c r="X7644" i="55"/>
  <c r="X7645" i="55"/>
  <c r="X7646" i="55"/>
  <c r="X7647" i="55"/>
  <c r="X7648" i="55"/>
  <c r="X7649" i="55"/>
  <c r="X7650" i="55"/>
  <c r="X7651" i="55"/>
  <c r="X7652" i="55"/>
  <c r="X7653" i="55"/>
  <c r="X7654" i="55"/>
  <c r="X7655" i="55"/>
  <c r="X7656" i="55"/>
  <c r="X7657" i="55"/>
  <c r="X7658" i="55"/>
  <c r="X7659" i="55"/>
  <c r="X7660" i="55"/>
  <c r="X7661" i="55"/>
  <c r="X7662" i="55"/>
  <c r="X7663" i="55"/>
  <c r="X7664" i="55"/>
  <c r="X7665" i="55"/>
  <c r="X7666" i="55"/>
  <c r="X7667" i="55"/>
  <c r="X7668" i="55"/>
  <c r="X7669" i="55"/>
  <c r="X7670" i="55"/>
  <c r="X7671" i="55"/>
  <c r="X7672" i="55"/>
  <c r="X7673" i="55"/>
  <c r="X7674" i="55"/>
  <c r="X7675" i="55"/>
  <c r="X7676" i="55"/>
  <c r="X7677" i="55"/>
  <c r="X7678" i="55"/>
  <c r="X7679" i="55"/>
  <c r="X7680" i="55"/>
  <c r="X7681" i="55"/>
  <c r="X7682" i="55"/>
  <c r="X7683" i="55"/>
  <c r="X7684" i="55"/>
  <c r="X7685" i="55"/>
  <c r="X7686" i="55"/>
  <c r="X7687" i="55"/>
  <c r="X7688" i="55"/>
  <c r="X7689" i="55"/>
  <c r="X7690" i="55"/>
  <c r="X7691" i="55"/>
  <c r="X7692" i="55"/>
  <c r="X7693" i="55"/>
  <c r="X7694" i="55"/>
  <c r="X7695" i="55"/>
  <c r="X7696" i="55"/>
  <c r="X7697" i="55"/>
  <c r="X7698" i="55"/>
  <c r="X7699" i="55"/>
  <c r="X7700" i="55"/>
  <c r="X7701" i="55"/>
  <c r="X7702" i="55"/>
  <c r="X7703" i="55"/>
  <c r="X7704" i="55"/>
  <c r="X7705" i="55"/>
  <c r="X7706" i="55"/>
  <c r="X7707" i="55"/>
  <c r="X7708" i="55"/>
  <c r="X7709" i="55"/>
  <c r="X7710" i="55"/>
  <c r="X7711" i="55"/>
  <c r="X7712" i="55"/>
  <c r="X7713" i="55"/>
  <c r="X7714" i="55"/>
  <c r="X7715" i="55"/>
  <c r="X7716" i="55"/>
  <c r="X7717" i="55"/>
  <c r="X7718" i="55"/>
  <c r="X7719" i="55"/>
  <c r="X7720" i="55"/>
  <c r="X7721" i="55"/>
  <c r="X7722" i="55"/>
  <c r="X7723" i="55"/>
  <c r="X7724" i="55"/>
  <c r="X7725" i="55"/>
  <c r="X7726" i="55"/>
  <c r="X7727" i="55"/>
  <c r="X7728" i="55"/>
  <c r="X7729" i="55"/>
  <c r="X7730" i="55"/>
  <c r="X7731" i="55"/>
  <c r="X7732" i="55"/>
  <c r="X7733" i="55"/>
  <c r="X7734" i="55"/>
  <c r="X7735" i="55"/>
  <c r="X7736" i="55"/>
  <c r="X7737" i="55"/>
  <c r="X7738" i="55"/>
  <c r="X7739" i="55"/>
  <c r="X7740" i="55"/>
  <c r="X7741" i="55"/>
  <c r="X7742" i="55"/>
  <c r="X7743" i="55"/>
  <c r="X7744" i="55"/>
  <c r="X7745" i="55"/>
  <c r="X7746" i="55"/>
  <c r="X7747" i="55"/>
  <c r="X7748" i="55"/>
  <c r="X7749" i="55"/>
  <c r="X7750" i="55"/>
  <c r="X7751" i="55"/>
  <c r="X7752" i="55"/>
  <c r="X7753" i="55"/>
  <c r="X7754" i="55"/>
  <c r="X7755" i="55"/>
  <c r="X7756" i="55"/>
  <c r="X7757" i="55"/>
  <c r="X7758" i="55"/>
  <c r="X7759" i="55"/>
  <c r="X7760" i="55"/>
  <c r="X7761" i="55"/>
  <c r="X7762" i="55"/>
  <c r="X7763" i="55"/>
  <c r="X7764" i="55"/>
  <c r="X7765" i="55"/>
  <c r="X7766" i="55"/>
  <c r="X7767" i="55"/>
  <c r="X7768" i="55"/>
  <c r="X7769" i="55"/>
  <c r="X7770" i="55"/>
  <c r="X7771" i="55"/>
  <c r="X7772" i="55"/>
  <c r="X7773" i="55"/>
  <c r="X7774" i="55"/>
  <c r="X7775" i="55"/>
  <c r="X7776" i="55"/>
  <c r="X7777" i="55"/>
  <c r="X7778" i="55"/>
  <c r="X7779" i="55"/>
  <c r="X7780" i="55"/>
  <c r="X7781" i="55"/>
  <c r="X7782" i="55"/>
  <c r="X7783" i="55"/>
  <c r="X7784" i="55"/>
  <c r="X7785" i="55"/>
  <c r="X7786" i="55"/>
  <c r="X7787" i="55"/>
  <c r="X7788" i="55"/>
  <c r="X7789" i="55"/>
  <c r="X7790" i="55"/>
  <c r="X7791" i="55"/>
  <c r="X7792" i="55"/>
  <c r="X7793" i="55"/>
  <c r="X7794" i="55"/>
  <c r="X7795" i="55"/>
  <c r="X7796" i="55"/>
  <c r="X7797" i="55"/>
  <c r="X7798" i="55"/>
  <c r="X7799" i="55"/>
  <c r="X7800" i="55"/>
  <c r="X7801" i="55"/>
  <c r="X7802" i="55"/>
  <c r="X7803" i="55"/>
  <c r="X7804" i="55"/>
  <c r="X7805" i="55"/>
  <c r="X7806" i="55"/>
  <c r="X7807" i="55"/>
  <c r="X7808" i="55"/>
  <c r="X7809" i="55"/>
  <c r="X7810" i="55"/>
  <c r="X7811" i="55"/>
  <c r="X7812" i="55"/>
  <c r="X7813" i="55"/>
  <c r="X7814" i="55"/>
  <c r="X7815" i="55"/>
  <c r="X7816" i="55"/>
  <c r="X7817" i="55"/>
  <c r="X7818" i="55"/>
  <c r="X7819" i="55"/>
  <c r="X7820" i="55"/>
  <c r="X7821" i="55"/>
  <c r="X7822" i="55"/>
  <c r="X7823" i="55"/>
  <c r="X7824" i="55"/>
  <c r="X7825" i="55"/>
  <c r="X7826" i="55"/>
  <c r="X7827" i="55"/>
  <c r="X7828" i="55"/>
  <c r="X7829" i="55"/>
  <c r="X7830" i="55"/>
  <c r="X7831" i="55"/>
  <c r="X7832" i="55"/>
  <c r="X7833" i="55"/>
  <c r="X7834" i="55"/>
  <c r="X7835" i="55"/>
  <c r="X7836" i="55"/>
  <c r="X7837" i="55"/>
  <c r="X7838" i="55"/>
  <c r="X7839" i="55"/>
  <c r="X7840" i="55"/>
  <c r="X7841" i="55"/>
  <c r="X7842" i="55"/>
  <c r="X7843" i="55"/>
  <c r="X7844" i="55"/>
  <c r="X7845" i="55"/>
  <c r="X7846" i="55"/>
  <c r="X7847" i="55"/>
  <c r="X7848" i="55"/>
  <c r="X7849" i="55"/>
  <c r="X7850" i="55"/>
  <c r="X7851" i="55"/>
  <c r="X7852" i="55"/>
  <c r="X7853" i="55"/>
  <c r="X7854" i="55"/>
  <c r="X7855" i="55"/>
  <c r="X7856" i="55"/>
  <c r="X7857" i="55"/>
  <c r="X7858" i="55"/>
  <c r="X7859" i="55"/>
  <c r="X7860" i="55"/>
  <c r="X7861" i="55"/>
  <c r="X7862" i="55"/>
  <c r="X7863" i="55"/>
  <c r="X7864" i="55"/>
  <c r="X7865" i="55"/>
  <c r="X7866" i="55"/>
  <c r="X7867" i="55"/>
  <c r="X7868" i="55"/>
  <c r="X7869" i="55"/>
  <c r="X7870" i="55"/>
  <c r="X7871" i="55"/>
  <c r="X7872" i="55"/>
  <c r="X7873" i="55"/>
  <c r="X7874" i="55"/>
  <c r="X7875" i="55"/>
  <c r="X7876" i="55"/>
  <c r="X7877" i="55"/>
  <c r="X7878" i="55"/>
  <c r="X7879" i="55"/>
  <c r="X7880" i="55"/>
  <c r="X7881" i="55"/>
  <c r="X7882" i="55"/>
  <c r="X7883" i="55"/>
  <c r="X7884" i="55"/>
  <c r="X7885" i="55"/>
  <c r="X7886" i="55"/>
  <c r="X7887" i="55"/>
  <c r="X7888" i="55"/>
  <c r="X7889" i="55"/>
  <c r="X7890" i="55"/>
  <c r="X7891" i="55"/>
  <c r="X7892" i="55"/>
  <c r="X7893" i="55"/>
  <c r="X7894" i="55"/>
  <c r="X7895" i="55"/>
  <c r="X7896" i="55"/>
  <c r="X7897" i="55"/>
  <c r="X7898" i="55"/>
  <c r="X7899" i="55"/>
  <c r="X7900" i="55"/>
  <c r="X7901" i="55"/>
  <c r="X7902" i="55"/>
  <c r="X7903" i="55"/>
  <c r="X7904" i="55"/>
  <c r="X7905" i="55"/>
  <c r="X7906" i="55"/>
  <c r="X7907" i="55"/>
  <c r="X7908" i="55"/>
  <c r="X7909" i="55"/>
  <c r="X7910" i="55"/>
  <c r="X7911" i="55"/>
  <c r="X7912" i="55"/>
  <c r="X7913" i="55"/>
  <c r="X7914" i="55"/>
  <c r="X7915" i="55"/>
  <c r="X7916" i="55"/>
  <c r="X7917" i="55"/>
  <c r="X7918" i="55"/>
  <c r="X7919" i="55"/>
  <c r="X7920" i="55"/>
  <c r="X7921" i="55"/>
  <c r="X7922" i="55"/>
  <c r="X7923" i="55"/>
  <c r="X7924" i="55"/>
  <c r="X7925" i="55"/>
  <c r="X7926" i="55"/>
  <c r="X7927" i="55"/>
  <c r="X7928" i="55"/>
  <c r="X7929" i="55"/>
  <c r="X7930" i="55"/>
  <c r="X7931" i="55"/>
  <c r="X7932" i="55"/>
  <c r="X7933" i="55"/>
  <c r="X7934" i="55"/>
  <c r="X7935" i="55"/>
  <c r="X7936" i="55"/>
  <c r="X7937" i="55"/>
  <c r="X7938" i="55"/>
  <c r="X7939" i="55"/>
  <c r="X7940" i="55"/>
  <c r="X7941" i="55"/>
  <c r="X7942" i="55"/>
  <c r="X7943" i="55"/>
  <c r="X7944" i="55"/>
  <c r="X7945" i="55"/>
  <c r="X7946" i="55"/>
  <c r="X7947" i="55"/>
  <c r="X7948" i="55"/>
  <c r="X7949" i="55"/>
  <c r="X7950" i="55"/>
  <c r="X7951" i="55"/>
  <c r="X7952" i="55"/>
  <c r="X7953" i="55"/>
  <c r="X7954" i="55"/>
  <c r="X7955" i="55"/>
  <c r="X7956" i="55"/>
  <c r="X7957" i="55"/>
  <c r="X7958" i="55"/>
  <c r="X7959" i="55"/>
  <c r="X7960" i="55"/>
  <c r="X7961" i="55"/>
  <c r="X7962" i="55"/>
  <c r="X7963" i="55"/>
  <c r="X7964" i="55"/>
  <c r="X7965" i="55"/>
  <c r="X7966" i="55"/>
  <c r="X7967" i="55"/>
  <c r="X7968" i="55"/>
  <c r="X7969" i="55"/>
  <c r="X7970" i="55"/>
  <c r="X7971" i="55"/>
  <c r="X7972" i="55"/>
  <c r="X7973" i="55"/>
  <c r="X7974" i="55"/>
  <c r="X7975" i="55"/>
  <c r="X7976" i="55"/>
  <c r="X7977" i="55"/>
  <c r="X7978" i="55"/>
  <c r="X7979" i="55"/>
  <c r="X7980" i="55"/>
  <c r="X7981" i="55"/>
  <c r="X7982" i="55"/>
  <c r="X7983" i="55"/>
  <c r="X7984" i="55"/>
  <c r="X7985" i="55"/>
  <c r="X7986" i="55"/>
  <c r="X7987" i="55"/>
  <c r="X7988" i="55"/>
  <c r="X7989" i="55"/>
  <c r="X7990" i="55"/>
  <c r="X7991" i="55"/>
  <c r="X7992" i="55"/>
  <c r="X7993" i="55"/>
  <c r="X7994" i="55"/>
  <c r="X7995" i="55"/>
  <c r="X7996" i="55"/>
  <c r="X7997" i="55"/>
  <c r="X7998" i="55"/>
  <c r="X7999" i="55"/>
  <c r="X8000" i="55"/>
  <c r="X8001" i="55"/>
  <c r="X8002" i="55"/>
  <c r="X8003" i="55"/>
  <c r="X8004" i="55"/>
  <c r="X8005" i="55"/>
  <c r="X8006" i="55"/>
  <c r="X8007" i="55"/>
  <c r="X8008" i="55"/>
  <c r="X8009" i="55"/>
  <c r="X8010" i="55"/>
  <c r="X8011" i="55"/>
  <c r="X8012" i="55"/>
  <c r="X8013" i="55"/>
  <c r="X8014" i="55"/>
  <c r="X8015" i="55"/>
  <c r="X8016" i="55"/>
  <c r="X8017" i="55"/>
  <c r="X8018" i="55"/>
  <c r="X8019" i="55"/>
  <c r="X8020" i="55"/>
  <c r="X8021" i="55"/>
  <c r="X8022" i="55"/>
  <c r="X8023" i="55"/>
  <c r="X8024" i="55"/>
  <c r="X8025" i="55"/>
  <c r="X8026" i="55"/>
  <c r="X8027" i="55"/>
  <c r="X8028" i="55"/>
  <c r="X8029" i="55"/>
  <c r="X8030" i="55"/>
  <c r="X8031" i="55"/>
  <c r="X8032" i="55"/>
  <c r="X8033" i="55"/>
  <c r="X8034" i="55"/>
  <c r="X8035" i="55"/>
  <c r="X8036" i="55"/>
  <c r="X8037" i="55"/>
  <c r="X8038" i="55"/>
  <c r="X8039" i="55"/>
  <c r="X8040" i="55"/>
  <c r="X8041" i="55"/>
  <c r="X8042" i="55"/>
  <c r="X8043" i="55"/>
  <c r="X8044" i="55"/>
  <c r="X8045" i="55"/>
  <c r="X8046" i="55"/>
  <c r="X8047" i="55"/>
  <c r="X8048" i="55"/>
  <c r="X8049" i="55"/>
  <c r="X8050" i="55"/>
  <c r="X8051" i="55"/>
  <c r="X8052" i="55"/>
  <c r="X8053" i="55"/>
  <c r="X8054" i="55"/>
  <c r="X8055" i="55"/>
  <c r="X8056" i="55"/>
  <c r="X8057" i="55"/>
  <c r="X8058" i="55"/>
  <c r="X8059" i="55"/>
  <c r="X8060" i="55"/>
  <c r="X8061" i="55"/>
  <c r="X8062" i="55"/>
  <c r="X8063" i="55"/>
  <c r="X8064" i="55"/>
  <c r="X8065" i="55"/>
  <c r="X8066" i="55"/>
  <c r="X8067" i="55"/>
  <c r="X8068" i="55"/>
  <c r="X8069" i="55"/>
  <c r="X8070" i="55"/>
  <c r="X8071" i="55"/>
  <c r="X8072" i="55"/>
  <c r="X8073" i="55"/>
  <c r="X8074" i="55"/>
  <c r="X8075" i="55"/>
  <c r="X8076" i="55"/>
  <c r="X8077" i="55"/>
  <c r="X8078" i="55"/>
  <c r="X8079" i="55"/>
  <c r="X8080" i="55"/>
  <c r="X8081" i="55"/>
  <c r="X8082" i="55"/>
  <c r="X8083" i="55"/>
  <c r="X8084" i="55"/>
  <c r="X8085" i="55"/>
  <c r="X8086" i="55"/>
  <c r="X8087" i="55"/>
  <c r="X8088" i="55"/>
  <c r="X8089" i="55"/>
  <c r="X8090" i="55"/>
  <c r="X8091" i="55"/>
  <c r="X8092" i="55"/>
  <c r="X8093" i="55"/>
  <c r="X8094" i="55"/>
  <c r="X8095" i="55"/>
  <c r="X8096" i="55"/>
  <c r="X8097" i="55"/>
  <c r="X8098" i="55"/>
  <c r="X8099" i="55"/>
  <c r="X8100" i="55"/>
  <c r="X8101" i="55"/>
  <c r="X8102" i="55"/>
  <c r="X8103" i="55"/>
  <c r="X8104" i="55"/>
  <c r="X8105" i="55"/>
  <c r="X8106" i="55"/>
  <c r="X8107" i="55"/>
  <c r="X8108" i="55"/>
  <c r="X8109" i="55"/>
  <c r="X8110" i="55"/>
  <c r="X8111" i="55"/>
  <c r="X8112" i="55"/>
  <c r="X8113" i="55"/>
  <c r="X8114" i="55"/>
  <c r="X8115" i="55"/>
  <c r="X8116" i="55"/>
  <c r="X8117" i="55"/>
  <c r="X8118" i="55"/>
  <c r="X8119" i="55"/>
  <c r="X8120" i="55"/>
  <c r="X8121" i="55"/>
  <c r="X8122" i="55"/>
  <c r="X8123" i="55"/>
  <c r="X8124" i="55"/>
  <c r="X8125" i="55"/>
  <c r="X8126" i="55"/>
  <c r="X8127" i="55"/>
  <c r="X8128" i="55"/>
  <c r="X8129" i="55"/>
  <c r="X8130" i="55"/>
  <c r="X8131" i="55"/>
  <c r="X8132" i="55"/>
  <c r="X8133" i="55"/>
  <c r="X8134" i="55"/>
  <c r="X8135" i="55"/>
  <c r="X8136" i="55"/>
  <c r="X8137" i="55"/>
  <c r="X8138" i="55"/>
  <c r="X8139" i="55"/>
  <c r="X8140" i="55"/>
  <c r="X8141" i="55"/>
  <c r="X8142" i="55"/>
  <c r="X8143" i="55"/>
  <c r="X8144" i="55"/>
  <c r="X8145" i="55"/>
  <c r="X8146" i="55"/>
  <c r="X8147" i="55"/>
  <c r="X8148" i="55"/>
  <c r="X8149" i="55"/>
  <c r="X8150" i="55"/>
  <c r="X8151" i="55"/>
  <c r="X8152" i="55"/>
  <c r="X8153" i="55"/>
  <c r="X8154" i="55"/>
  <c r="X8155" i="55"/>
  <c r="X8156" i="55"/>
  <c r="X8157" i="55"/>
  <c r="X8158" i="55"/>
  <c r="X8159" i="55"/>
  <c r="X8160" i="55"/>
  <c r="X8161" i="55"/>
  <c r="X8162" i="55"/>
  <c r="X8163" i="55"/>
  <c r="X8164" i="55"/>
  <c r="X8165" i="55"/>
  <c r="X8166" i="55"/>
  <c r="X8167" i="55"/>
  <c r="X8168" i="55"/>
  <c r="X8169" i="55"/>
  <c r="X8170" i="55"/>
  <c r="X8171" i="55"/>
  <c r="X8172" i="55"/>
  <c r="X8173" i="55"/>
  <c r="X8174" i="55"/>
  <c r="X8175" i="55"/>
  <c r="X8176" i="55"/>
  <c r="X8177" i="55"/>
  <c r="X8178" i="55"/>
  <c r="X8179" i="55"/>
  <c r="X8180" i="55"/>
  <c r="X8181" i="55"/>
  <c r="X8182" i="55"/>
  <c r="X8183" i="55"/>
  <c r="X8184" i="55"/>
  <c r="X8185" i="55"/>
  <c r="X8186" i="55"/>
  <c r="X8187" i="55"/>
  <c r="X8188" i="55"/>
  <c r="X8189" i="55"/>
  <c r="X8190" i="55"/>
  <c r="X8191" i="55"/>
  <c r="X8192" i="55"/>
  <c r="X8193" i="55"/>
  <c r="X8194" i="55"/>
  <c r="X8195" i="55"/>
  <c r="X8196" i="55"/>
  <c r="X8197" i="55"/>
  <c r="X8198" i="55"/>
  <c r="X8199" i="55"/>
  <c r="X8200" i="55"/>
  <c r="X8201" i="55"/>
  <c r="X8202" i="55"/>
  <c r="X8203" i="55"/>
  <c r="X8204" i="55"/>
  <c r="X8205" i="55"/>
  <c r="X8206" i="55"/>
  <c r="X8207" i="55"/>
  <c r="X8208" i="55"/>
  <c r="X8209" i="55"/>
  <c r="X8210" i="55"/>
  <c r="X8211" i="55"/>
  <c r="X8212" i="55"/>
  <c r="X8213" i="55"/>
  <c r="X8214" i="55"/>
  <c r="X8215" i="55"/>
  <c r="X8216" i="55"/>
  <c r="X8217" i="55"/>
  <c r="X8218" i="55"/>
  <c r="X8219" i="55"/>
  <c r="X8220" i="55"/>
  <c r="X8221" i="55"/>
  <c r="X8222" i="55"/>
  <c r="X8223" i="55"/>
  <c r="X8224" i="55"/>
  <c r="X8225" i="55"/>
  <c r="X8226" i="55"/>
  <c r="X8227" i="55"/>
  <c r="X8228" i="55"/>
  <c r="X8229" i="55"/>
  <c r="X8230" i="55"/>
  <c r="X8231" i="55"/>
  <c r="X8232" i="55"/>
  <c r="X8233" i="55"/>
  <c r="X8234" i="55"/>
  <c r="X8235" i="55"/>
  <c r="X8236" i="55"/>
  <c r="X8237" i="55"/>
  <c r="X8238" i="55"/>
  <c r="X8239" i="55"/>
  <c r="X8240" i="55"/>
  <c r="X8241" i="55"/>
  <c r="X8242" i="55"/>
  <c r="X8243" i="55"/>
  <c r="X8244" i="55"/>
  <c r="X8245" i="55"/>
  <c r="X8246" i="55"/>
  <c r="X8247" i="55"/>
  <c r="X8248" i="55"/>
  <c r="X8249" i="55"/>
  <c r="X8250" i="55"/>
  <c r="X8251" i="55"/>
  <c r="X8252" i="55"/>
  <c r="X8253" i="55"/>
  <c r="X8254" i="55"/>
  <c r="X8255" i="55"/>
  <c r="X8256" i="55"/>
  <c r="X8257" i="55"/>
  <c r="X8258" i="55"/>
  <c r="X8259" i="55"/>
  <c r="X8260" i="55"/>
  <c r="X8261" i="55"/>
  <c r="X8262" i="55"/>
  <c r="X8263" i="55"/>
  <c r="X8264" i="55"/>
  <c r="X8265" i="55"/>
  <c r="X8266" i="55"/>
  <c r="X8267" i="55"/>
  <c r="X8268" i="55"/>
  <c r="X8269" i="55"/>
  <c r="X8270" i="55"/>
  <c r="X8271" i="55"/>
  <c r="X8272" i="55"/>
  <c r="X8273" i="55"/>
  <c r="X8274" i="55"/>
  <c r="X8275" i="55"/>
  <c r="X8276" i="55"/>
  <c r="X8277" i="55"/>
  <c r="X8278" i="55"/>
  <c r="X8279" i="55"/>
  <c r="X8280" i="55"/>
  <c r="X8281" i="55"/>
  <c r="X8282" i="55"/>
  <c r="X8283" i="55"/>
  <c r="X8284" i="55"/>
  <c r="X8285" i="55"/>
  <c r="X8286" i="55"/>
  <c r="X8287" i="55"/>
  <c r="X8288" i="55"/>
  <c r="X8289" i="55"/>
  <c r="X8290" i="55"/>
  <c r="X8291" i="55"/>
  <c r="X8292" i="55"/>
  <c r="X8293" i="55"/>
  <c r="X8294" i="55"/>
  <c r="X8295" i="55"/>
  <c r="X8296" i="55"/>
  <c r="X8297" i="55"/>
  <c r="X8298" i="55"/>
  <c r="X8299" i="55"/>
  <c r="X8300" i="55"/>
  <c r="X8301" i="55"/>
  <c r="X8302" i="55"/>
  <c r="X8303" i="55"/>
  <c r="X8304" i="55"/>
  <c r="X8305" i="55"/>
  <c r="X8306" i="55"/>
  <c r="X8307" i="55"/>
  <c r="X8308" i="55"/>
  <c r="X8309" i="55"/>
  <c r="X8310" i="55"/>
  <c r="X8311" i="55"/>
  <c r="X8312" i="55"/>
  <c r="X8313" i="55"/>
  <c r="X8314" i="55"/>
  <c r="X8315" i="55"/>
  <c r="X8316" i="55"/>
  <c r="X8317" i="55"/>
  <c r="X8318" i="55"/>
  <c r="X8319" i="55"/>
  <c r="X8320" i="55"/>
  <c r="X8321" i="55"/>
  <c r="X8322" i="55"/>
  <c r="X8323" i="55"/>
  <c r="X8324" i="55"/>
  <c r="X8325" i="55"/>
  <c r="X8326" i="55"/>
  <c r="X8327" i="55"/>
  <c r="X8328" i="55"/>
  <c r="X8329" i="55"/>
  <c r="X8330" i="55"/>
  <c r="X8331" i="55"/>
  <c r="X8332" i="55"/>
  <c r="X8333" i="55"/>
  <c r="X8334" i="55"/>
  <c r="X8335" i="55"/>
  <c r="X8336" i="55"/>
  <c r="X8337" i="55"/>
  <c r="X8338" i="55"/>
  <c r="X8339" i="55"/>
  <c r="X8340" i="55"/>
  <c r="X8341" i="55"/>
  <c r="X8342" i="55"/>
  <c r="X8343" i="55"/>
  <c r="X8344" i="55"/>
  <c r="X8345" i="55"/>
  <c r="X8346" i="55"/>
  <c r="X8347" i="55"/>
  <c r="X8348" i="55"/>
  <c r="X8349" i="55"/>
  <c r="X8350" i="55"/>
  <c r="X8351" i="55"/>
  <c r="X8352" i="55"/>
  <c r="X8353" i="55"/>
  <c r="X8354" i="55"/>
  <c r="X8355" i="55"/>
  <c r="X8356" i="55"/>
  <c r="X8357" i="55"/>
  <c r="X8358" i="55"/>
  <c r="X8359" i="55"/>
  <c r="X8360" i="55"/>
  <c r="X8361" i="55"/>
  <c r="X8362" i="55"/>
  <c r="X8363" i="55"/>
  <c r="X8364" i="55"/>
  <c r="X8365" i="55"/>
  <c r="X8366" i="55"/>
  <c r="X8367" i="55"/>
  <c r="X8368" i="55"/>
  <c r="X8369" i="55"/>
  <c r="X8370" i="55"/>
  <c r="X8371" i="55"/>
  <c r="X8372" i="55"/>
  <c r="X8373" i="55"/>
  <c r="X8374" i="55"/>
  <c r="X8375" i="55"/>
  <c r="X8376" i="55"/>
  <c r="X8377" i="55"/>
  <c r="X8378" i="55"/>
  <c r="X8379" i="55"/>
  <c r="X8380" i="55"/>
  <c r="X8381" i="55"/>
  <c r="X8382" i="55"/>
  <c r="X8383" i="55"/>
  <c r="X8384" i="55"/>
  <c r="X8385" i="55"/>
  <c r="X8386" i="55"/>
  <c r="X8387" i="55"/>
  <c r="X8388" i="55"/>
  <c r="X8389" i="55"/>
  <c r="X8390" i="55"/>
  <c r="X8391" i="55"/>
  <c r="X8392" i="55"/>
  <c r="X8393" i="55"/>
  <c r="X8394" i="55"/>
  <c r="X8395" i="55"/>
  <c r="X8396" i="55"/>
  <c r="X8397" i="55"/>
  <c r="X8398" i="55"/>
  <c r="X8399" i="55"/>
  <c r="X8400" i="55"/>
  <c r="X8401" i="55"/>
  <c r="X8402" i="55"/>
  <c r="X8403" i="55"/>
  <c r="X8404" i="55"/>
  <c r="X8405" i="55"/>
  <c r="X8406" i="55"/>
  <c r="X8407" i="55"/>
  <c r="X8408" i="55"/>
  <c r="X8409" i="55"/>
  <c r="X8410" i="55"/>
  <c r="X8411" i="55"/>
  <c r="X8412" i="55"/>
  <c r="X8413" i="55"/>
  <c r="X8414" i="55"/>
  <c r="X8415" i="55"/>
  <c r="X8416" i="55"/>
  <c r="X8417" i="55"/>
  <c r="X8418" i="55"/>
  <c r="X8419" i="55"/>
  <c r="X8420" i="55"/>
  <c r="X8421" i="55"/>
  <c r="X8422" i="55"/>
  <c r="X8423" i="55"/>
  <c r="X8424" i="55"/>
  <c r="X8425" i="55"/>
  <c r="X8426" i="55"/>
  <c r="X8427" i="55"/>
  <c r="X8428" i="55"/>
  <c r="X8429" i="55"/>
  <c r="X8430" i="55"/>
  <c r="X8431" i="55"/>
  <c r="X8432" i="55"/>
  <c r="X8433" i="55"/>
  <c r="X8434" i="55"/>
  <c r="X8435" i="55"/>
  <c r="X8436" i="55"/>
  <c r="X8437" i="55"/>
  <c r="X8438" i="55"/>
  <c r="X8439" i="55"/>
  <c r="X8440" i="55"/>
  <c r="X8441" i="55"/>
  <c r="X8442" i="55"/>
  <c r="X8443" i="55"/>
  <c r="X8444" i="55"/>
  <c r="X8445" i="55"/>
  <c r="X8446" i="55"/>
  <c r="X8447" i="55"/>
  <c r="X8448" i="55"/>
  <c r="X8449" i="55"/>
  <c r="X8450" i="55"/>
  <c r="X8451" i="55"/>
  <c r="X8452" i="55"/>
  <c r="X8453" i="55"/>
  <c r="X8454" i="55"/>
  <c r="X8455" i="55"/>
  <c r="X8456" i="55"/>
  <c r="X8457" i="55"/>
  <c r="X8458" i="55"/>
  <c r="X8459" i="55"/>
  <c r="X8460" i="55"/>
  <c r="X8461" i="55"/>
  <c r="X8462" i="55"/>
  <c r="X8463" i="55"/>
  <c r="X8464" i="55"/>
  <c r="X8465" i="55"/>
  <c r="X8466" i="55"/>
  <c r="X8467" i="55"/>
  <c r="X8468" i="55"/>
  <c r="X8469" i="55"/>
  <c r="X8470" i="55"/>
  <c r="X8471" i="55"/>
  <c r="X8472" i="55"/>
  <c r="X8473" i="55"/>
  <c r="X8474" i="55"/>
  <c r="X8475" i="55"/>
  <c r="X8476" i="55"/>
  <c r="X8477" i="55"/>
  <c r="X8478" i="55"/>
  <c r="X8479" i="55"/>
  <c r="X8480" i="55"/>
  <c r="X8481" i="55"/>
  <c r="X8482" i="55"/>
  <c r="X8483" i="55"/>
  <c r="X8484" i="55"/>
  <c r="X8485" i="55"/>
  <c r="X8486" i="55"/>
  <c r="X8487" i="55"/>
  <c r="X8488" i="55"/>
  <c r="X8489" i="55"/>
  <c r="X8490" i="55"/>
  <c r="X8491" i="55"/>
  <c r="X8492" i="55"/>
  <c r="X8493" i="55"/>
  <c r="X8494" i="55"/>
  <c r="X8495" i="55"/>
  <c r="X8496" i="55"/>
  <c r="X8497" i="55"/>
  <c r="X8498" i="55"/>
  <c r="X8499" i="55"/>
  <c r="X8500" i="55"/>
  <c r="X8501" i="55"/>
  <c r="X8502" i="55"/>
  <c r="X8503" i="55"/>
  <c r="X8504" i="55"/>
  <c r="X8505" i="55"/>
  <c r="X8506" i="55"/>
  <c r="X8507" i="55"/>
  <c r="X8508" i="55"/>
  <c r="X8509" i="55"/>
  <c r="X8510" i="55"/>
  <c r="X8511" i="55"/>
  <c r="X8512" i="55"/>
  <c r="X8513" i="55"/>
  <c r="X8514" i="55"/>
  <c r="X8515" i="55"/>
  <c r="X8516" i="55"/>
  <c r="X8517" i="55"/>
  <c r="X8518" i="55"/>
  <c r="X8519" i="55"/>
  <c r="X8520" i="55"/>
  <c r="X8521" i="55"/>
  <c r="X8522" i="55"/>
  <c r="X8523" i="55"/>
  <c r="X8524" i="55"/>
  <c r="X8525" i="55"/>
  <c r="X8526" i="55"/>
  <c r="X8527" i="55"/>
  <c r="X8528" i="55"/>
  <c r="X8529" i="55"/>
  <c r="X8530" i="55"/>
  <c r="X8531" i="55"/>
  <c r="X8532" i="55"/>
  <c r="X8533" i="55"/>
  <c r="X8534" i="55"/>
  <c r="X8535" i="55"/>
  <c r="X8536" i="55"/>
  <c r="X8537" i="55"/>
  <c r="X8538" i="55"/>
  <c r="X8539" i="55"/>
  <c r="X8540" i="55"/>
  <c r="X8541" i="55"/>
  <c r="X8542" i="55"/>
  <c r="X8543" i="55"/>
  <c r="X8544" i="55"/>
  <c r="X8545" i="55"/>
  <c r="X8546" i="55"/>
  <c r="X8547" i="55"/>
  <c r="X8548" i="55"/>
  <c r="X8549" i="55"/>
  <c r="X8550" i="55"/>
  <c r="X8551" i="55"/>
  <c r="X8552" i="55"/>
  <c r="X8553" i="55"/>
  <c r="X8554" i="55"/>
  <c r="X8555" i="55"/>
  <c r="X8556" i="55"/>
  <c r="X8557" i="55"/>
  <c r="X8558" i="55"/>
  <c r="X8559" i="55"/>
  <c r="X8560" i="55"/>
  <c r="X8561" i="55"/>
  <c r="X8562" i="55"/>
  <c r="X8563" i="55"/>
  <c r="X8564" i="55"/>
  <c r="X8565" i="55"/>
  <c r="X8566" i="55"/>
  <c r="X8567" i="55"/>
  <c r="X8568" i="55"/>
  <c r="X8569" i="55"/>
  <c r="X8570" i="55"/>
  <c r="X8571" i="55"/>
  <c r="X8572" i="55"/>
  <c r="X8573" i="55"/>
  <c r="X8574" i="55"/>
  <c r="X8575" i="55"/>
  <c r="X8576" i="55"/>
  <c r="X8577" i="55"/>
  <c r="X8578" i="55"/>
  <c r="X8579" i="55"/>
  <c r="X8580" i="55"/>
  <c r="X8581" i="55"/>
  <c r="X8582" i="55"/>
  <c r="X8583" i="55"/>
  <c r="X8584" i="55"/>
  <c r="X8585" i="55"/>
  <c r="X8586" i="55"/>
  <c r="X8587" i="55"/>
  <c r="X8588" i="55"/>
  <c r="X8589" i="55"/>
  <c r="X8590" i="55"/>
  <c r="X8591" i="55"/>
  <c r="X8592" i="55"/>
  <c r="X8593" i="55"/>
  <c r="X8594" i="55"/>
  <c r="X8595" i="55"/>
  <c r="X8596" i="55"/>
  <c r="X8597" i="55"/>
  <c r="X8598" i="55"/>
  <c r="X8599" i="55"/>
  <c r="X8600" i="55"/>
  <c r="X8601" i="55"/>
  <c r="X8602" i="55"/>
  <c r="X8603" i="55"/>
  <c r="X8604" i="55"/>
  <c r="X8605" i="55"/>
  <c r="X8606" i="55"/>
  <c r="X8607" i="55"/>
  <c r="X8608" i="55"/>
  <c r="X8609" i="55"/>
  <c r="X8610" i="55"/>
  <c r="X8611" i="55"/>
  <c r="X8612" i="55"/>
  <c r="X8613" i="55"/>
  <c r="X8614" i="55"/>
  <c r="X8615" i="55"/>
  <c r="X8616" i="55"/>
  <c r="X8617" i="55"/>
  <c r="X8618" i="55"/>
  <c r="X8619" i="55"/>
  <c r="X8620" i="55"/>
  <c r="X8621" i="55"/>
  <c r="X8622" i="55"/>
  <c r="X8623" i="55"/>
  <c r="X8624" i="55"/>
  <c r="X8625" i="55"/>
  <c r="X8626" i="55"/>
  <c r="X8627" i="55"/>
  <c r="X8628" i="55"/>
  <c r="X8629" i="55"/>
  <c r="X8630" i="55"/>
  <c r="X8631" i="55"/>
  <c r="X8632" i="55"/>
  <c r="X8633" i="55"/>
  <c r="X8634" i="55"/>
  <c r="X8635" i="55"/>
  <c r="X8636" i="55"/>
  <c r="X8637" i="55"/>
  <c r="X8638" i="55"/>
  <c r="X8639" i="55"/>
  <c r="X8640" i="55"/>
  <c r="X8641" i="55"/>
  <c r="X8642" i="55"/>
  <c r="X8643" i="55"/>
  <c r="X8644" i="55"/>
  <c r="X8645" i="55"/>
  <c r="X8646" i="55"/>
  <c r="X8647" i="55"/>
  <c r="X8648" i="55"/>
  <c r="X8649" i="55"/>
  <c r="X8650" i="55"/>
  <c r="X8651" i="55"/>
  <c r="X8652" i="55"/>
  <c r="X8653" i="55"/>
  <c r="X8654" i="55"/>
  <c r="X8655" i="55"/>
  <c r="X8656" i="55"/>
  <c r="X8657" i="55"/>
  <c r="X8658" i="55"/>
  <c r="X8659" i="55"/>
  <c r="X8660" i="55"/>
  <c r="X8661" i="55"/>
  <c r="X8662" i="55"/>
  <c r="X8663" i="55"/>
  <c r="X8664" i="55"/>
  <c r="X8665" i="55"/>
  <c r="X8666" i="55"/>
  <c r="X8667" i="55"/>
  <c r="X8668" i="55"/>
  <c r="X8669" i="55"/>
  <c r="X8670" i="55"/>
  <c r="X8671" i="55"/>
  <c r="X8672" i="55"/>
  <c r="X8673" i="55"/>
  <c r="X8674" i="55"/>
  <c r="X8675" i="55"/>
  <c r="X8676" i="55"/>
  <c r="X8677" i="55"/>
  <c r="X8678" i="55"/>
  <c r="X8679" i="55"/>
  <c r="X8680" i="55"/>
  <c r="X8681" i="55"/>
  <c r="X8682" i="55"/>
  <c r="X8683" i="55"/>
  <c r="X8684" i="55"/>
  <c r="X8685" i="55"/>
  <c r="X8686" i="55"/>
  <c r="X8687" i="55"/>
  <c r="X8688" i="55"/>
  <c r="X8689" i="55"/>
  <c r="X8690" i="55"/>
  <c r="X8691" i="55"/>
  <c r="X8692" i="55"/>
  <c r="X8693" i="55"/>
  <c r="X8694" i="55"/>
  <c r="X8695" i="55"/>
  <c r="X8696" i="55"/>
  <c r="X8697" i="55"/>
  <c r="X8698" i="55"/>
  <c r="X8699" i="55"/>
  <c r="X8700" i="55"/>
  <c r="X8701" i="55"/>
  <c r="X8702" i="55"/>
  <c r="X8703" i="55"/>
  <c r="X8704" i="55"/>
  <c r="X8705" i="55"/>
  <c r="X8706" i="55"/>
  <c r="X8707" i="55"/>
  <c r="X8708" i="55"/>
  <c r="X8709" i="55"/>
  <c r="X8710" i="55"/>
  <c r="X8711" i="55"/>
  <c r="X8712" i="55"/>
  <c r="X8713" i="55"/>
  <c r="X8714" i="55"/>
  <c r="X8715" i="55"/>
  <c r="X8716" i="55"/>
  <c r="X8717" i="55"/>
  <c r="X8718" i="55"/>
  <c r="X8719" i="55"/>
  <c r="X8720" i="55"/>
  <c r="X8721" i="55"/>
  <c r="X8722" i="55"/>
  <c r="X8723" i="55"/>
  <c r="X8724" i="55"/>
  <c r="X8725" i="55"/>
  <c r="X8726" i="55"/>
  <c r="X8727" i="55"/>
  <c r="X8728" i="55"/>
  <c r="X8729" i="55"/>
  <c r="X8730" i="55"/>
  <c r="X8731" i="55"/>
  <c r="X8732" i="55"/>
  <c r="X8733" i="55"/>
  <c r="X8734" i="55"/>
  <c r="X8735" i="55"/>
  <c r="X8736" i="55"/>
  <c r="X8737" i="55"/>
  <c r="X8738" i="55"/>
  <c r="X8739" i="55"/>
  <c r="X8740" i="55"/>
  <c r="X8741" i="55"/>
  <c r="X8742" i="55"/>
  <c r="X8743" i="55"/>
  <c r="X8744" i="55"/>
  <c r="X8745" i="55"/>
  <c r="X8746" i="55"/>
  <c r="X8747" i="55"/>
  <c r="X8748" i="55"/>
  <c r="X8749" i="55"/>
  <c r="X8750" i="55"/>
  <c r="X8751" i="55"/>
  <c r="X8752" i="55"/>
  <c r="X8753" i="55"/>
  <c r="X8754" i="55"/>
  <c r="X8755" i="55"/>
  <c r="X8756" i="55"/>
  <c r="X8757" i="55"/>
  <c r="X8758" i="55"/>
  <c r="X8759" i="55"/>
  <c r="X8760" i="55"/>
  <c r="X8761" i="55"/>
  <c r="X8762" i="55"/>
  <c r="X8763" i="55"/>
  <c r="X8764" i="55"/>
  <c r="X8765" i="55"/>
  <c r="X8766" i="55"/>
  <c r="X8767" i="55"/>
  <c r="X8768" i="55"/>
  <c r="X8769" i="55"/>
  <c r="X8770" i="55"/>
  <c r="X8771" i="55"/>
  <c r="X8772" i="55"/>
  <c r="X8773" i="55"/>
  <c r="X8774" i="55"/>
  <c r="X8775" i="55"/>
  <c r="X8776" i="55"/>
  <c r="X8777" i="55"/>
  <c r="X8778" i="55"/>
  <c r="X8779" i="55"/>
  <c r="X8780" i="55"/>
  <c r="X8781" i="55"/>
  <c r="X8782" i="55"/>
  <c r="X8783" i="55"/>
  <c r="X8784" i="55"/>
  <c r="X8785" i="55"/>
  <c r="X8786" i="55"/>
  <c r="X8787" i="55"/>
  <c r="X8788" i="55"/>
  <c r="X8789" i="55"/>
  <c r="X8790" i="55"/>
  <c r="X8791" i="55"/>
  <c r="X8792" i="55"/>
  <c r="X8793" i="55"/>
  <c r="X8794" i="55"/>
  <c r="X8795" i="55"/>
  <c r="X8796" i="55"/>
  <c r="X8797" i="55"/>
  <c r="X8798" i="55"/>
  <c r="X8799" i="55"/>
  <c r="X8800" i="55"/>
  <c r="X8801" i="55"/>
  <c r="X8802" i="55"/>
  <c r="X8803" i="55"/>
  <c r="X8804" i="55"/>
  <c r="X8805" i="55"/>
  <c r="X8806" i="55"/>
  <c r="X8807" i="55"/>
  <c r="X8808" i="55"/>
  <c r="X8809" i="55"/>
  <c r="X8810" i="55"/>
  <c r="X8811" i="55"/>
  <c r="X8812" i="55"/>
  <c r="X8813" i="55"/>
  <c r="X8814" i="55"/>
  <c r="X8815" i="55"/>
  <c r="X8816" i="55"/>
  <c r="X8817" i="55"/>
  <c r="X8818" i="55"/>
  <c r="X8819" i="55"/>
  <c r="X8820" i="55"/>
  <c r="X8821" i="55"/>
  <c r="X8822" i="55"/>
  <c r="X8823" i="55"/>
  <c r="X8824" i="55"/>
  <c r="X8825" i="55"/>
  <c r="X8826" i="55"/>
  <c r="X8827" i="55"/>
  <c r="X8828" i="55"/>
  <c r="X8829" i="55"/>
  <c r="X8830" i="55"/>
  <c r="X8831" i="55"/>
  <c r="X8832" i="55"/>
  <c r="X8833" i="55"/>
  <c r="X8834" i="55"/>
  <c r="X8835" i="55"/>
  <c r="X8836" i="55"/>
  <c r="X8837" i="55"/>
  <c r="X8838" i="55"/>
  <c r="X8839" i="55"/>
  <c r="X8840" i="55"/>
  <c r="X8841" i="55"/>
  <c r="X8842" i="55"/>
  <c r="X8843" i="55"/>
  <c r="X8844" i="55"/>
  <c r="X8845" i="55"/>
  <c r="X8846" i="55"/>
  <c r="X8847" i="55"/>
  <c r="X8848" i="55"/>
  <c r="X8849" i="55"/>
  <c r="X8850" i="55"/>
  <c r="X8851" i="55"/>
  <c r="X8852" i="55"/>
  <c r="X8853" i="55"/>
  <c r="X8854" i="55"/>
  <c r="X8855" i="55"/>
  <c r="X8856" i="55"/>
  <c r="X8857" i="55"/>
  <c r="X8858" i="55"/>
  <c r="X8859" i="55"/>
  <c r="X8860" i="55"/>
  <c r="X8861" i="55"/>
  <c r="X8862" i="55"/>
  <c r="X8863" i="55"/>
  <c r="X8864" i="55"/>
  <c r="X8865" i="55"/>
  <c r="X8866" i="55"/>
  <c r="X8867" i="55"/>
  <c r="X8868" i="55"/>
  <c r="X8869" i="55"/>
  <c r="X8870" i="55"/>
  <c r="X8871" i="55"/>
  <c r="X8872" i="55"/>
  <c r="X8873" i="55"/>
  <c r="X8874" i="55"/>
  <c r="X8875" i="55"/>
  <c r="X8876" i="55"/>
  <c r="X8877" i="55"/>
  <c r="X8878" i="55"/>
  <c r="X8879" i="55"/>
  <c r="X8880" i="55"/>
  <c r="X8881" i="55"/>
  <c r="X8882" i="55"/>
  <c r="X8883" i="55"/>
  <c r="X8884" i="55"/>
  <c r="X8885" i="55"/>
  <c r="X8886" i="55"/>
  <c r="X8887" i="55"/>
  <c r="X8888" i="55"/>
  <c r="X8889" i="55"/>
  <c r="X8890" i="55"/>
  <c r="X8891" i="55"/>
  <c r="X8892" i="55"/>
  <c r="X8893" i="55"/>
  <c r="X8894" i="55"/>
  <c r="X8895" i="55"/>
  <c r="X8896" i="55"/>
  <c r="X8897" i="55"/>
  <c r="X8898" i="55"/>
  <c r="X8899" i="55"/>
  <c r="X8900" i="55"/>
  <c r="X8901" i="55"/>
  <c r="X8902" i="55"/>
  <c r="X8903" i="55"/>
  <c r="X8904" i="55"/>
  <c r="X8905" i="55"/>
  <c r="X8906" i="55"/>
  <c r="X8907" i="55"/>
  <c r="X8908" i="55"/>
  <c r="X8909" i="55"/>
  <c r="X8910" i="55"/>
  <c r="X8911" i="55"/>
  <c r="X8912" i="55"/>
  <c r="X8913" i="55"/>
  <c r="X8914" i="55"/>
  <c r="X8915" i="55"/>
  <c r="X8916" i="55"/>
  <c r="X8917" i="55"/>
  <c r="X8918" i="55"/>
  <c r="X8919" i="55"/>
  <c r="X8920" i="55"/>
  <c r="X8921" i="55"/>
  <c r="X8922" i="55"/>
  <c r="X8923" i="55"/>
  <c r="X8924" i="55"/>
  <c r="X8925" i="55"/>
  <c r="X8926" i="55"/>
  <c r="X8927" i="55"/>
  <c r="X8928" i="55"/>
  <c r="X8929" i="55"/>
  <c r="X8930" i="55"/>
  <c r="X8931" i="55"/>
  <c r="X8932" i="55"/>
  <c r="X8933" i="55"/>
  <c r="X8934" i="55"/>
  <c r="X8935" i="55"/>
  <c r="X8936" i="55"/>
  <c r="X8937" i="55"/>
  <c r="X8938" i="55"/>
  <c r="X8939" i="55"/>
  <c r="X8940" i="55"/>
  <c r="X8941" i="55"/>
  <c r="X8942" i="55"/>
  <c r="X8943" i="55"/>
  <c r="X8944" i="55"/>
  <c r="X8945" i="55"/>
  <c r="X8946" i="55"/>
  <c r="X8947" i="55"/>
  <c r="X8948" i="55"/>
  <c r="X8949" i="55"/>
  <c r="X8950" i="55"/>
  <c r="X8951" i="55"/>
  <c r="X8952" i="55"/>
  <c r="X8953" i="55"/>
  <c r="X8954" i="55"/>
  <c r="X8955" i="55"/>
  <c r="X8956" i="55"/>
  <c r="X8957" i="55"/>
  <c r="X8958" i="55"/>
  <c r="X8959" i="55"/>
  <c r="X8960" i="55"/>
  <c r="X8961" i="55"/>
  <c r="X8962" i="55"/>
  <c r="X8963" i="55"/>
  <c r="X8964" i="55"/>
  <c r="X8965" i="55"/>
  <c r="X8966" i="55"/>
  <c r="X8967" i="55"/>
  <c r="X8968" i="55"/>
  <c r="X8969" i="55"/>
  <c r="X8970" i="55"/>
  <c r="X8971" i="55"/>
  <c r="X8972" i="55"/>
  <c r="X8973" i="55"/>
  <c r="X8974" i="55"/>
  <c r="X8975" i="55"/>
  <c r="X8976" i="55"/>
  <c r="X8977" i="55"/>
  <c r="X8978" i="55"/>
  <c r="X8979" i="55"/>
  <c r="X8980" i="55"/>
  <c r="X8981" i="55"/>
  <c r="X8982" i="55"/>
  <c r="X8983" i="55"/>
  <c r="X8984" i="55"/>
  <c r="X8985" i="55"/>
  <c r="X8986" i="55"/>
  <c r="X8987" i="55"/>
  <c r="X8988" i="55"/>
  <c r="X8989" i="55"/>
  <c r="X8990" i="55"/>
  <c r="X8991" i="55"/>
  <c r="X8992" i="55"/>
  <c r="X8993" i="55"/>
  <c r="X8994" i="55"/>
  <c r="X8995" i="55"/>
  <c r="X8996" i="55"/>
  <c r="X8997" i="55"/>
  <c r="X8998" i="55"/>
  <c r="X8999" i="55"/>
  <c r="X9000" i="55"/>
  <c r="X9001" i="55"/>
  <c r="X9002" i="55"/>
  <c r="X9003" i="55"/>
  <c r="X9004" i="55"/>
  <c r="X9005" i="55"/>
  <c r="X9006" i="55"/>
  <c r="X9007" i="55"/>
  <c r="X9008" i="55"/>
  <c r="X9009" i="55"/>
  <c r="X9010" i="55"/>
  <c r="X9011" i="55"/>
  <c r="X9012" i="55"/>
  <c r="X9013" i="55"/>
  <c r="X9014" i="55"/>
  <c r="X9015" i="55"/>
  <c r="X9016" i="55"/>
  <c r="X9017" i="55"/>
  <c r="X9018" i="55"/>
  <c r="X9019" i="55"/>
  <c r="X9020" i="55"/>
  <c r="X9021" i="55"/>
  <c r="X9022" i="55"/>
  <c r="X9023" i="55"/>
  <c r="X9024" i="55"/>
  <c r="X9025" i="55"/>
  <c r="X9026" i="55"/>
  <c r="X9027" i="55"/>
  <c r="X9028" i="55"/>
  <c r="X9029" i="55"/>
  <c r="X9030" i="55"/>
  <c r="X9031" i="55"/>
  <c r="X9032" i="55"/>
  <c r="X9033" i="55"/>
  <c r="X9034" i="55"/>
  <c r="X9035" i="55"/>
  <c r="X9036" i="55"/>
  <c r="X9037" i="55"/>
  <c r="X9038" i="55"/>
  <c r="X9039" i="55"/>
  <c r="X9040" i="55"/>
  <c r="X9041" i="55"/>
  <c r="X9042" i="55"/>
  <c r="X9043" i="55"/>
  <c r="X9044" i="55"/>
  <c r="X9045" i="55"/>
  <c r="X9046" i="55"/>
  <c r="X9047" i="55"/>
  <c r="X9048" i="55"/>
  <c r="X9049" i="55"/>
  <c r="X9050" i="55"/>
  <c r="X9051" i="55"/>
  <c r="X9052" i="55"/>
  <c r="X9053" i="55"/>
  <c r="X9054" i="55"/>
  <c r="X9055" i="55"/>
  <c r="X9056" i="55"/>
  <c r="X9057" i="55"/>
  <c r="X9058" i="55"/>
  <c r="X9059" i="55"/>
  <c r="X9060" i="55"/>
  <c r="X9061" i="55"/>
  <c r="X9062" i="55"/>
  <c r="X9063" i="55"/>
  <c r="X9064" i="55"/>
  <c r="X9065" i="55"/>
  <c r="X9066" i="55"/>
  <c r="X9067" i="55"/>
  <c r="X9068" i="55"/>
  <c r="X9069" i="55"/>
  <c r="X9070" i="55"/>
  <c r="X9071" i="55"/>
  <c r="X9072" i="55"/>
  <c r="X9073" i="55"/>
  <c r="X9074" i="55"/>
  <c r="X9075" i="55"/>
  <c r="X9076" i="55"/>
  <c r="X9077" i="55"/>
  <c r="X9078" i="55"/>
  <c r="X9079" i="55"/>
  <c r="X9080" i="55"/>
  <c r="X9081" i="55"/>
  <c r="X9082" i="55"/>
  <c r="X9083" i="55"/>
  <c r="X9084" i="55"/>
  <c r="X9085" i="55"/>
  <c r="X9086" i="55"/>
  <c r="X9087" i="55"/>
  <c r="X9088" i="55"/>
  <c r="X9089" i="55"/>
  <c r="X9090" i="55"/>
  <c r="X9091" i="55"/>
  <c r="X9092" i="55"/>
  <c r="X9093" i="55"/>
  <c r="X9094" i="55"/>
  <c r="X9095" i="55"/>
  <c r="X9096" i="55"/>
  <c r="X9097" i="55"/>
  <c r="X9098" i="55"/>
  <c r="X9099" i="55"/>
  <c r="X9100" i="55"/>
  <c r="X9101" i="55"/>
  <c r="X9102" i="55"/>
  <c r="X9103" i="55"/>
  <c r="X9104" i="55"/>
  <c r="X9105" i="55"/>
  <c r="X9106" i="55"/>
  <c r="X9107" i="55"/>
  <c r="X9108" i="55"/>
  <c r="X9109" i="55"/>
  <c r="X9110" i="55"/>
  <c r="X9111" i="55"/>
  <c r="X9112" i="55"/>
  <c r="X9113" i="55"/>
  <c r="X9114" i="55"/>
  <c r="X9115" i="55"/>
  <c r="X9116" i="55"/>
  <c r="X9117" i="55"/>
  <c r="X9118" i="55"/>
  <c r="X9119" i="55"/>
  <c r="X9120" i="55"/>
  <c r="X9121" i="55"/>
  <c r="X9122" i="55"/>
  <c r="X9123" i="55"/>
  <c r="X9124" i="55"/>
  <c r="X9125" i="55"/>
  <c r="X9126" i="55"/>
  <c r="X9127" i="55"/>
  <c r="X9128" i="55"/>
  <c r="X9129" i="55"/>
  <c r="X9130" i="55"/>
  <c r="X9131" i="55"/>
  <c r="X9132" i="55"/>
  <c r="X9133" i="55"/>
  <c r="X9134" i="55"/>
  <c r="X9135" i="55"/>
  <c r="X9136" i="55"/>
  <c r="X9137" i="55"/>
  <c r="X9138" i="55"/>
  <c r="X9139" i="55"/>
  <c r="X9140" i="55"/>
  <c r="X9141" i="55"/>
  <c r="X9142" i="55"/>
  <c r="X9143" i="55"/>
  <c r="X9144" i="55"/>
  <c r="X9145" i="55"/>
  <c r="X9146" i="55"/>
  <c r="X9147" i="55"/>
  <c r="X9148" i="55"/>
  <c r="X9149" i="55"/>
  <c r="X9150" i="55"/>
  <c r="X9151" i="55"/>
  <c r="X9152" i="55"/>
  <c r="X9153" i="55"/>
  <c r="X9154" i="55"/>
  <c r="X9155" i="55"/>
  <c r="X9156" i="55"/>
  <c r="X9157" i="55"/>
  <c r="X9158" i="55"/>
  <c r="X9159" i="55"/>
  <c r="X9160" i="55"/>
  <c r="X9161" i="55"/>
  <c r="X9162" i="55"/>
  <c r="X9163" i="55"/>
  <c r="X9164" i="55"/>
  <c r="X9165" i="55"/>
  <c r="X9166" i="55"/>
  <c r="X9167" i="55"/>
  <c r="X9168" i="55"/>
  <c r="X9169" i="55"/>
  <c r="X9170" i="55"/>
  <c r="X9171" i="55"/>
  <c r="X9172" i="55"/>
  <c r="X9173" i="55"/>
  <c r="X9174" i="55"/>
  <c r="X9175" i="55"/>
  <c r="X9176" i="55"/>
  <c r="X9177" i="55"/>
  <c r="X9178" i="55"/>
  <c r="X9179" i="55"/>
  <c r="X9180" i="55"/>
  <c r="X9181" i="55"/>
  <c r="X9182" i="55"/>
  <c r="X9183" i="55"/>
  <c r="X9184" i="55"/>
  <c r="X9185" i="55"/>
  <c r="X9186" i="55"/>
  <c r="X9187" i="55"/>
  <c r="X9188" i="55"/>
  <c r="X9189" i="55"/>
  <c r="X9190" i="55"/>
  <c r="X9191" i="55"/>
  <c r="X9192" i="55"/>
  <c r="X9193" i="55"/>
  <c r="X9194" i="55"/>
  <c r="X9195" i="55"/>
  <c r="X9196" i="55"/>
  <c r="X9197" i="55"/>
  <c r="X9198" i="55"/>
  <c r="X9199" i="55"/>
  <c r="X9200" i="55"/>
  <c r="X9201" i="55"/>
  <c r="X9202" i="55"/>
  <c r="X9203" i="55"/>
  <c r="X9204" i="55"/>
  <c r="X9205" i="55"/>
  <c r="X9206" i="55"/>
  <c r="X9207" i="55"/>
  <c r="X9208" i="55"/>
  <c r="X9209" i="55"/>
  <c r="X9210" i="55"/>
  <c r="X9211" i="55"/>
  <c r="X9212" i="55"/>
  <c r="X9213" i="55"/>
  <c r="X9214" i="55"/>
  <c r="X9215" i="55"/>
  <c r="X9216" i="55"/>
  <c r="X9217" i="55"/>
  <c r="X9218" i="55"/>
  <c r="X9219" i="55"/>
  <c r="X9220" i="55"/>
  <c r="X9221" i="55"/>
  <c r="X9222" i="55"/>
  <c r="X9223" i="55"/>
  <c r="X9224" i="55"/>
  <c r="X9225" i="55"/>
  <c r="X9226" i="55"/>
  <c r="X9227" i="55"/>
  <c r="X9228" i="55"/>
  <c r="X9229" i="55"/>
  <c r="X9230" i="55"/>
  <c r="X9231" i="55"/>
  <c r="X9232" i="55"/>
  <c r="X9233" i="55"/>
  <c r="X9234" i="55"/>
  <c r="X9235" i="55"/>
  <c r="X9236" i="55"/>
  <c r="X9237" i="55"/>
  <c r="X9238" i="55"/>
  <c r="X9239" i="55"/>
  <c r="X9240" i="55"/>
  <c r="X9241" i="55"/>
  <c r="X9242" i="55"/>
  <c r="X9243" i="55"/>
  <c r="X9244" i="55"/>
  <c r="X9245" i="55"/>
  <c r="X9246" i="55"/>
  <c r="X9247" i="55"/>
  <c r="X9248" i="55"/>
  <c r="X9249" i="55"/>
  <c r="X9250" i="55"/>
  <c r="X9251" i="55"/>
  <c r="X9252" i="55"/>
  <c r="X9253" i="55"/>
  <c r="X9254" i="55"/>
  <c r="X9255" i="55"/>
  <c r="X9256" i="55"/>
  <c r="X9257" i="55"/>
  <c r="X9258" i="55"/>
  <c r="X9259" i="55"/>
  <c r="X9260" i="55"/>
  <c r="X9261" i="55"/>
  <c r="X9262" i="55"/>
  <c r="X9263" i="55"/>
  <c r="X9264" i="55"/>
  <c r="X9265" i="55"/>
  <c r="X9266" i="55"/>
  <c r="X9267" i="55"/>
  <c r="X9268" i="55"/>
  <c r="X9269" i="55"/>
  <c r="X9270" i="55"/>
  <c r="X9271" i="55"/>
  <c r="X9272" i="55"/>
  <c r="X9273" i="55"/>
  <c r="X9274" i="55"/>
  <c r="X9275" i="55"/>
  <c r="X9276" i="55"/>
  <c r="X9277" i="55"/>
  <c r="X9278" i="55"/>
  <c r="X9279" i="55"/>
  <c r="X9280" i="55"/>
  <c r="X9281" i="55"/>
  <c r="X9282" i="55"/>
  <c r="X9283" i="55"/>
  <c r="X9284" i="55"/>
  <c r="X9285" i="55"/>
  <c r="X9286" i="55"/>
  <c r="X9287" i="55"/>
  <c r="X9288" i="55"/>
  <c r="X9289" i="55"/>
  <c r="X9290" i="55"/>
  <c r="X9291" i="55"/>
  <c r="X9292" i="55"/>
  <c r="X9293" i="55"/>
  <c r="X9294" i="55"/>
  <c r="X9295" i="55"/>
  <c r="X9296" i="55"/>
  <c r="X9297" i="55"/>
  <c r="X9298" i="55"/>
  <c r="X9299" i="55"/>
  <c r="X9300" i="55"/>
  <c r="X9301" i="55"/>
  <c r="X9302" i="55"/>
  <c r="X9303" i="55"/>
  <c r="X9304" i="55"/>
  <c r="X9305" i="55"/>
  <c r="X9306" i="55"/>
  <c r="X9307" i="55"/>
  <c r="X9308" i="55"/>
  <c r="X9309" i="55"/>
  <c r="X9310" i="55"/>
  <c r="X9311" i="55"/>
  <c r="X9312" i="55"/>
  <c r="X9313" i="55"/>
  <c r="X9314" i="55"/>
  <c r="X9315" i="55"/>
  <c r="X9316" i="55"/>
  <c r="X9317" i="55"/>
  <c r="X9318" i="55"/>
  <c r="X9319" i="55"/>
  <c r="X9320" i="55"/>
  <c r="X9321" i="55"/>
  <c r="X9322" i="55"/>
  <c r="X9323" i="55"/>
  <c r="X9324" i="55"/>
  <c r="X9325" i="55"/>
  <c r="X9326" i="55"/>
  <c r="X9327" i="55"/>
  <c r="X9328" i="55"/>
  <c r="X9329" i="55"/>
  <c r="X9330" i="55"/>
  <c r="X9331" i="55"/>
  <c r="X9332" i="55"/>
  <c r="X9333" i="55"/>
  <c r="X9334" i="55"/>
  <c r="X9335" i="55"/>
  <c r="X9336" i="55"/>
  <c r="X9337" i="55"/>
  <c r="X9338" i="55"/>
  <c r="X9339" i="55"/>
  <c r="X9340" i="55"/>
  <c r="X9341" i="55"/>
  <c r="X9342" i="55"/>
  <c r="X9343" i="55"/>
  <c r="X9344" i="55"/>
  <c r="X9345" i="55"/>
  <c r="X9346" i="55"/>
  <c r="X9347" i="55"/>
  <c r="X9348" i="55"/>
  <c r="X9349" i="55"/>
  <c r="X9350" i="55"/>
  <c r="X9351" i="55"/>
  <c r="X9352" i="55"/>
  <c r="X9353" i="55"/>
  <c r="X9354" i="55"/>
  <c r="X9355" i="55"/>
  <c r="X9356" i="55"/>
  <c r="X9357" i="55"/>
  <c r="X9358" i="55"/>
  <c r="X9359" i="55"/>
  <c r="X9360" i="55"/>
  <c r="X9361" i="55"/>
  <c r="X9362" i="55"/>
  <c r="X9363" i="55"/>
  <c r="X9364" i="55"/>
  <c r="X9365" i="55"/>
  <c r="X9366" i="55"/>
  <c r="X9367" i="55"/>
  <c r="X9368" i="55"/>
  <c r="X9369" i="55"/>
  <c r="X9370" i="55"/>
  <c r="X9371" i="55"/>
  <c r="X9372" i="55"/>
  <c r="X9373" i="55"/>
  <c r="X9374" i="55"/>
  <c r="X9375" i="55"/>
  <c r="X9376" i="55"/>
  <c r="X9377" i="55"/>
  <c r="X9378" i="55"/>
  <c r="X9379" i="55"/>
  <c r="X9380" i="55"/>
  <c r="X9381" i="55"/>
  <c r="X9382" i="55"/>
  <c r="X9383" i="55"/>
  <c r="X9384" i="55"/>
  <c r="X9385" i="55"/>
  <c r="X9386" i="55"/>
  <c r="X9387" i="55"/>
  <c r="X9388" i="55"/>
  <c r="X9389" i="55"/>
  <c r="X9390" i="55"/>
  <c r="X9391" i="55"/>
  <c r="X9392" i="55"/>
  <c r="X9393" i="55"/>
  <c r="X9394" i="55"/>
  <c r="X9395" i="55"/>
  <c r="X9396" i="55"/>
  <c r="X9397" i="55"/>
  <c r="X9398" i="55"/>
  <c r="X9399" i="55"/>
  <c r="X9400" i="55"/>
  <c r="X9401" i="55"/>
  <c r="X9402" i="55"/>
  <c r="X9403" i="55"/>
  <c r="X9404" i="55"/>
  <c r="X9405" i="55"/>
  <c r="X9406" i="55"/>
  <c r="X9407" i="55"/>
  <c r="X9408" i="55"/>
  <c r="X9409" i="55"/>
  <c r="X9410" i="55"/>
  <c r="X9411" i="55"/>
  <c r="X9412" i="55"/>
  <c r="X9413" i="55"/>
  <c r="X9414" i="55"/>
  <c r="X9415" i="55"/>
  <c r="X9416" i="55"/>
  <c r="X9417" i="55"/>
  <c r="X9418" i="55"/>
  <c r="X9419" i="55"/>
  <c r="X9420" i="55"/>
  <c r="X9421" i="55"/>
  <c r="X9422" i="55"/>
  <c r="X9423" i="55"/>
  <c r="X9424" i="55"/>
  <c r="X9425" i="55"/>
  <c r="X9426" i="55"/>
  <c r="X9427" i="55"/>
  <c r="X9428" i="55"/>
  <c r="X9429" i="55"/>
  <c r="X9430" i="55"/>
  <c r="X9431" i="55"/>
  <c r="X9432" i="55"/>
  <c r="X9433" i="55"/>
  <c r="X9434" i="55"/>
  <c r="X9435" i="55"/>
  <c r="X9436" i="55"/>
  <c r="X9437" i="55"/>
  <c r="X9438" i="55"/>
  <c r="X9439" i="55"/>
  <c r="X9440" i="55"/>
  <c r="X9441" i="55"/>
  <c r="X9442" i="55"/>
  <c r="X9443" i="55"/>
  <c r="X9444" i="55"/>
  <c r="X9445" i="55"/>
  <c r="X9446" i="55"/>
  <c r="X9447" i="55"/>
  <c r="X9448" i="55"/>
  <c r="X9449" i="55"/>
  <c r="X9450" i="55"/>
  <c r="X9451" i="55"/>
  <c r="X9452" i="55"/>
  <c r="X9453" i="55"/>
  <c r="X9454" i="55"/>
  <c r="X9455" i="55"/>
  <c r="X9456" i="55"/>
  <c r="X9457" i="55"/>
  <c r="X9458" i="55"/>
  <c r="X9459" i="55"/>
  <c r="X9460" i="55"/>
  <c r="X9461" i="55"/>
  <c r="X9462" i="55"/>
  <c r="X9463" i="55"/>
  <c r="X9464" i="55"/>
  <c r="X9465" i="55"/>
  <c r="X9466" i="55"/>
  <c r="X9467" i="55"/>
  <c r="X9468" i="55"/>
  <c r="X9469" i="55"/>
  <c r="X9470" i="55"/>
  <c r="X9471" i="55"/>
  <c r="X9472" i="55"/>
  <c r="X9473" i="55"/>
  <c r="X9474" i="55"/>
  <c r="X9475" i="55"/>
  <c r="X9476" i="55"/>
  <c r="X9477" i="55"/>
  <c r="X9478" i="55"/>
  <c r="X9479" i="55"/>
  <c r="X9480" i="55"/>
  <c r="X9481" i="55"/>
  <c r="X9482" i="55"/>
  <c r="X9483" i="55"/>
  <c r="X9484" i="55"/>
  <c r="X9485" i="55"/>
  <c r="X9486" i="55"/>
  <c r="X9487" i="55"/>
  <c r="X9488" i="55"/>
  <c r="X9489" i="55"/>
  <c r="X9490" i="55"/>
  <c r="X9491" i="55"/>
  <c r="X9492" i="55"/>
  <c r="X9493" i="55"/>
  <c r="X9494" i="55"/>
  <c r="X9495" i="55"/>
  <c r="X9496" i="55"/>
  <c r="X9497" i="55"/>
  <c r="X9498" i="55"/>
  <c r="X9499" i="55"/>
  <c r="X9500" i="55"/>
  <c r="X9501" i="55"/>
  <c r="X9502" i="55"/>
  <c r="X9503" i="55"/>
  <c r="X9504" i="55"/>
  <c r="X9505" i="55"/>
  <c r="X9506" i="55"/>
  <c r="X9507" i="55"/>
  <c r="X9508" i="55"/>
  <c r="X9509" i="55"/>
  <c r="X9510" i="55"/>
  <c r="X9511" i="55"/>
  <c r="X9512" i="55"/>
  <c r="X9513" i="55"/>
  <c r="X9514" i="55"/>
  <c r="X9515" i="55"/>
  <c r="X9516" i="55"/>
  <c r="X9517" i="55"/>
  <c r="X9518" i="55"/>
  <c r="X9519" i="55"/>
  <c r="X9520" i="55"/>
  <c r="X9521" i="55"/>
  <c r="X9522" i="55"/>
  <c r="X9523" i="55"/>
  <c r="X9524" i="55"/>
  <c r="X9525" i="55"/>
  <c r="X9526" i="55"/>
  <c r="X9527" i="55"/>
  <c r="X9528" i="55"/>
  <c r="X9529" i="55"/>
  <c r="X9530" i="55"/>
  <c r="X9531" i="55"/>
  <c r="X9532" i="55"/>
  <c r="X9533" i="55"/>
  <c r="X9534" i="55"/>
  <c r="X9535" i="55"/>
  <c r="X9536" i="55"/>
  <c r="X9537" i="55"/>
  <c r="X9538" i="55"/>
  <c r="X9539" i="55"/>
  <c r="X9540" i="55"/>
  <c r="X9541" i="55"/>
  <c r="X9542" i="55"/>
  <c r="X9543" i="55"/>
  <c r="X9544" i="55"/>
  <c r="X9545" i="55"/>
  <c r="X9546" i="55"/>
  <c r="X9547" i="55"/>
  <c r="X9548" i="55"/>
  <c r="X9549" i="55"/>
  <c r="X9550" i="55"/>
  <c r="X9551" i="55"/>
  <c r="X9552" i="55"/>
  <c r="X9553" i="55"/>
  <c r="X9554" i="55"/>
  <c r="X9555" i="55"/>
  <c r="X9556" i="55"/>
  <c r="X9557" i="55"/>
  <c r="X9558" i="55"/>
  <c r="X9559" i="55"/>
  <c r="X9560" i="55"/>
  <c r="X9561" i="55"/>
  <c r="X9562" i="55"/>
  <c r="X9563" i="55"/>
  <c r="X9564" i="55"/>
  <c r="X9565" i="55"/>
  <c r="X9566" i="55"/>
  <c r="X9567" i="55"/>
  <c r="X9568" i="55"/>
  <c r="X9569" i="55"/>
  <c r="X9570" i="55"/>
  <c r="X9571" i="55"/>
  <c r="X9572" i="55"/>
  <c r="X9573" i="55"/>
  <c r="X9574" i="55"/>
  <c r="X9575" i="55"/>
  <c r="X9576" i="55"/>
  <c r="X9577" i="55"/>
  <c r="X9578" i="55"/>
  <c r="X9579" i="55"/>
  <c r="X9580" i="55"/>
  <c r="X9581" i="55"/>
  <c r="X9582" i="55"/>
  <c r="X9583" i="55"/>
  <c r="X9584" i="55"/>
  <c r="X9585" i="55"/>
  <c r="X9586" i="55"/>
  <c r="X9587" i="55"/>
  <c r="X9588" i="55"/>
  <c r="X9589" i="55"/>
  <c r="X9590" i="55"/>
  <c r="X9591" i="55"/>
  <c r="X9592" i="55"/>
  <c r="X9593" i="55"/>
  <c r="X9594" i="55"/>
  <c r="X9595" i="55"/>
  <c r="X9596" i="55"/>
  <c r="X9597" i="55"/>
  <c r="X9598" i="55"/>
  <c r="X9599" i="55"/>
  <c r="X9600" i="55"/>
  <c r="X9601" i="55"/>
  <c r="X9602" i="55"/>
  <c r="X9603" i="55"/>
  <c r="X9604" i="55"/>
  <c r="X9605" i="55"/>
  <c r="X9606" i="55"/>
  <c r="X9607" i="55"/>
  <c r="X9608" i="55"/>
  <c r="X9609" i="55"/>
  <c r="X9610" i="55"/>
  <c r="X9611" i="55"/>
  <c r="X9612" i="55"/>
  <c r="X9613" i="55"/>
  <c r="X9614" i="55"/>
  <c r="X9615" i="55"/>
  <c r="X9616" i="55"/>
  <c r="X9617" i="55"/>
  <c r="X9618" i="55"/>
  <c r="X9619" i="55"/>
  <c r="X9620" i="55"/>
  <c r="X9621" i="55"/>
  <c r="X9622" i="55"/>
  <c r="X9623" i="55"/>
  <c r="X9624" i="55"/>
  <c r="X9625" i="55"/>
  <c r="X9626" i="55"/>
  <c r="X9627" i="55"/>
  <c r="X9628" i="55"/>
  <c r="X9629" i="55"/>
  <c r="X9630" i="55"/>
  <c r="X9631" i="55"/>
  <c r="X9632" i="55"/>
  <c r="X9633" i="55"/>
  <c r="X9634" i="55"/>
  <c r="X9635" i="55"/>
  <c r="X9636" i="55"/>
  <c r="X9637" i="55"/>
  <c r="X9638" i="55"/>
  <c r="X9639" i="55"/>
  <c r="X9640" i="55"/>
  <c r="X9641" i="55"/>
  <c r="X9642" i="55"/>
  <c r="X9643" i="55"/>
  <c r="X9644" i="55"/>
  <c r="X9645" i="55"/>
  <c r="X9646" i="55"/>
  <c r="X9647" i="55"/>
  <c r="X9648" i="55"/>
  <c r="X9649" i="55"/>
  <c r="X9650" i="55"/>
  <c r="X9651" i="55"/>
  <c r="X9652" i="55"/>
  <c r="X9653" i="55"/>
  <c r="X9654" i="55"/>
  <c r="X9655" i="55"/>
  <c r="X9656" i="55"/>
  <c r="X9657" i="55"/>
  <c r="X9658" i="55"/>
  <c r="X9659" i="55"/>
  <c r="X9660" i="55"/>
  <c r="X9661" i="55"/>
  <c r="X9662" i="55"/>
  <c r="X9663" i="55"/>
  <c r="X9664" i="55"/>
  <c r="X9665" i="55"/>
  <c r="X9666" i="55"/>
  <c r="X9667" i="55"/>
  <c r="X9668" i="55"/>
  <c r="X9669" i="55"/>
  <c r="X9670" i="55"/>
  <c r="X9671" i="55"/>
  <c r="X9672" i="55"/>
  <c r="X9673" i="55"/>
  <c r="X9674" i="55"/>
  <c r="X9675" i="55"/>
  <c r="X9676" i="55"/>
  <c r="X9677" i="55"/>
  <c r="X9678" i="55"/>
  <c r="X9679" i="55"/>
  <c r="X9680" i="55"/>
  <c r="X9681" i="55"/>
  <c r="X9682" i="55"/>
  <c r="X9683" i="55"/>
  <c r="X9684" i="55"/>
  <c r="X9685" i="55"/>
  <c r="X9686" i="55"/>
  <c r="X9687" i="55"/>
  <c r="X9688" i="55"/>
  <c r="X9689" i="55"/>
  <c r="X9690" i="55"/>
  <c r="X9691" i="55"/>
  <c r="X9692" i="55"/>
  <c r="X9693" i="55"/>
  <c r="X9694" i="55"/>
  <c r="X9695" i="55"/>
  <c r="X9696" i="55"/>
  <c r="X9697" i="55"/>
  <c r="X9698" i="55"/>
  <c r="X9699" i="55"/>
  <c r="X9700" i="55"/>
  <c r="X9701" i="55"/>
  <c r="X9702" i="55"/>
  <c r="X9703" i="55"/>
  <c r="X9704" i="55"/>
  <c r="X9705" i="55"/>
  <c r="X9706" i="55"/>
  <c r="X9707" i="55"/>
  <c r="X9708" i="55"/>
  <c r="X9709" i="55"/>
  <c r="X9710" i="55"/>
  <c r="X9711" i="55"/>
  <c r="X9712" i="55"/>
  <c r="X9713" i="55"/>
  <c r="X9714" i="55"/>
  <c r="X9715" i="55"/>
  <c r="X9716" i="55"/>
  <c r="X9717" i="55"/>
  <c r="X9718" i="55"/>
  <c r="X9719" i="55"/>
  <c r="X9720" i="55"/>
  <c r="X9721" i="55"/>
  <c r="X9722" i="55"/>
  <c r="X9723" i="55"/>
  <c r="X9724" i="55"/>
  <c r="X9725" i="55"/>
  <c r="X9726" i="55"/>
  <c r="X9727" i="55"/>
  <c r="X9728" i="55"/>
  <c r="X9729" i="55"/>
  <c r="X9730" i="55"/>
  <c r="X9731" i="55"/>
  <c r="X9732" i="55"/>
  <c r="X9733" i="55"/>
  <c r="X9734" i="55"/>
  <c r="X9735" i="55"/>
  <c r="X9736" i="55"/>
  <c r="X9737" i="55"/>
  <c r="X9738" i="55"/>
  <c r="X9739" i="55"/>
  <c r="X9740" i="55"/>
  <c r="X9741" i="55"/>
  <c r="X9742" i="55"/>
  <c r="X9743" i="55"/>
  <c r="X9744" i="55"/>
  <c r="X9745" i="55"/>
  <c r="X9746" i="55"/>
  <c r="X9747" i="55"/>
  <c r="X9748" i="55"/>
  <c r="X9749" i="55"/>
  <c r="X9750" i="55"/>
  <c r="X9751" i="55"/>
  <c r="X9752" i="55"/>
  <c r="X9753" i="55"/>
  <c r="X9754" i="55"/>
  <c r="X9755" i="55"/>
  <c r="X9756" i="55"/>
  <c r="X9757" i="55"/>
  <c r="X9758" i="55"/>
  <c r="X9759" i="55"/>
  <c r="X9760" i="55"/>
  <c r="X9761" i="55"/>
  <c r="X9762" i="55"/>
  <c r="X9763" i="55"/>
  <c r="X9764" i="55"/>
  <c r="X9765" i="55"/>
  <c r="X9766" i="55"/>
  <c r="X9767" i="55"/>
  <c r="X9768" i="55"/>
  <c r="X9769" i="55"/>
  <c r="X9770" i="55"/>
  <c r="X9771" i="55"/>
  <c r="X9772" i="55"/>
  <c r="X9773" i="55"/>
  <c r="X9774" i="55"/>
  <c r="X9775" i="55"/>
  <c r="X9776" i="55"/>
  <c r="X9777" i="55"/>
  <c r="X9778" i="55"/>
  <c r="X9779" i="55"/>
  <c r="X9780" i="55"/>
  <c r="X9781" i="55"/>
  <c r="X9782" i="55"/>
  <c r="X9783" i="55"/>
  <c r="X9784" i="55"/>
  <c r="X9785" i="55"/>
  <c r="X9786" i="55"/>
  <c r="X9787" i="55"/>
  <c r="X9788" i="55"/>
  <c r="X9789" i="55"/>
  <c r="X9790" i="55"/>
  <c r="X9791" i="55"/>
  <c r="X9792" i="55"/>
  <c r="X9793" i="55"/>
  <c r="X9794" i="55"/>
  <c r="X9795" i="55"/>
  <c r="X9796" i="55"/>
  <c r="X9797" i="55"/>
  <c r="X9798" i="55"/>
  <c r="X9799" i="55"/>
  <c r="X9800" i="55"/>
  <c r="X9801" i="55"/>
  <c r="X9802" i="55"/>
  <c r="X9803" i="55"/>
  <c r="X9804" i="55"/>
  <c r="X9805" i="55"/>
  <c r="X9806" i="55"/>
  <c r="X9807" i="55"/>
  <c r="X9808" i="55"/>
  <c r="X9809" i="55"/>
  <c r="X9810" i="55"/>
  <c r="X9811" i="55"/>
  <c r="X9812" i="55"/>
  <c r="X9813" i="55"/>
  <c r="X9814" i="55"/>
  <c r="X9815" i="55"/>
  <c r="X9816" i="55"/>
  <c r="X9817" i="55"/>
  <c r="X9818" i="55"/>
  <c r="X9819" i="55"/>
  <c r="X9820" i="55"/>
  <c r="X9821" i="55"/>
  <c r="X9822" i="55"/>
  <c r="X9823" i="55"/>
  <c r="X9824" i="55"/>
  <c r="X9825" i="55"/>
  <c r="X9826" i="55"/>
  <c r="X9827" i="55"/>
  <c r="X9828" i="55"/>
  <c r="X9829" i="55"/>
  <c r="X9830" i="55"/>
  <c r="X9831" i="55"/>
  <c r="X9832" i="55"/>
  <c r="X9833" i="55"/>
  <c r="X9834" i="55"/>
  <c r="X9835" i="55"/>
  <c r="X9836" i="55"/>
  <c r="X9837" i="55"/>
  <c r="X9838" i="55"/>
  <c r="X9839" i="55"/>
  <c r="X9840" i="55"/>
  <c r="X9841" i="55"/>
  <c r="X9842" i="55"/>
  <c r="X9843" i="55"/>
  <c r="X9844" i="55"/>
  <c r="X9845" i="55"/>
  <c r="X9846" i="55"/>
  <c r="X9847" i="55"/>
  <c r="X9848" i="55"/>
  <c r="X9849" i="55"/>
  <c r="X9850" i="55"/>
  <c r="X9851" i="55"/>
  <c r="X9852" i="55"/>
  <c r="X9853" i="55"/>
  <c r="X9854" i="55"/>
  <c r="X9855" i="55"/>
  <c r="X9856" i="55"/>
  <c r="X9857" i="55"/>
  <c r="X9858" i="55"/>
  <c r="X9859" i="55"/>
  <c r="X9860" i="55"/>
  <c r="X9861" i="55"/>
  <c r="X9862" i="55"/>
  <c r="X9863" i="55"/>
  <c r="X9864" i="55"/>
  <c r="X9865" i="55"/>
  <c r="X9866" i="55"/>
  <c r="X9867" i="55"/>
  <c r="X9868" i="55"/>
  <c r="X9869" i="55"/>
  <c r="X9870" i="55"/>
  <c r="X9871" i="55"/>
  <c r="X9872" i="55"/>
  <c r="X9873" i="55"/>
  <c r="X9874" i="55"/>
  <c r="X9875" i="55"/>
  <c r="X9876" i="55"/>
  <c r="X9877" i="55"/>
  <c r="X9878" i="55"/>
  <c r="X9879" i="55"/>
  <c r="X9880" i="55"/>
  <c r="X9881" i="55"/>
  <c r="X9882" i="55"/>
  <c r="X9883" i="55"/>
  <c r="X9884" i="55"/>
  <c r="X9885" i="55"/>
  <c r="X9886" i="55"/>
  <c r="X9887" i="55"/>
  <c r="X9888" i="55"/>
  <c r="X9889" i="55"/>
  <c r="X9890" i="55"/>
  <c r="X9891" i="55"/>
  <c r="X9892" i="55"/>
  <c r="X9893" i="55"/>
  <c r="X9894" i="55"/>
  <c r="X9895" i="55"/>
  <c r="X9896" i="55"/>
  <c r="X9897" i="55"/>
  <c r="X9898" i="55"/>
  <c r="X9899" i="55"/>
  <c r="X9900" i="55"/>
  <c r="X9901" i="55"/>
  <c r="X9902" i="55"/>
  <c r="X9903" i="55"/>
  <c r="X9904" i="55"/>
  <c r="X9905" i="55"/>
  <c r="X9906" i="55"/>
  <c r="X9907" i="55"/>
  <c r="X9908" i="55"/>
  <c r="X9909" i="55"/>
  <c r="X9910" i="55"/>
  <c r="X9911" i="55"/>
  <c r="X9912" i="55"/>
  <c r="X9913" i="55"/>
  <c r="X9914" i="55"/>
  <c r="X9915" i="55"/>
  <c r="X9916" i="55"/>
  <c r="X9917" i="55"/>
  <c r="X9918" i="55"/>
  <c r="X9919" i="55"/>
  <c r="X9920" i="55"/>
  <c r="X9921" i="55"/>
  <c r="X9922" i="55"/>
  <c r="X9923" i="55"/>
  <c r="X9924" i="55"/>
  <c r="X9925" i="55"/>
  <c r="X9926" i="55"/>
  <c r="X9927" i="55"/>
  <c r="X9928" i="55"/>
  <c r="X9929" i="55"/>
  <c r="X9930" i="55"/>
  <c r="X9931" i="55"/>
  <c r="X9932" i="55"/>
  <c r="X9933" i="55"/>
  <c r="X9934" i="55"/>
  <c r="X9935" i="55"/>
  <c r="X9936" i="55"/>
  <c r="X9937" i="55"/>
  <c r="X9938" i="55"/>
  <c r="X9939" i="55"/>
  <c r="X9940" i="55"/>
  <c r="X9941" i="55"/>
  <c r="X9942" i="55"/>
  <c r="X9943" i="55"/>
  <c r="X9944" i="55"/>
  <c r="X9945" i="55"/>
  <c r="X9946" i="55"/>
  <c r="X9947" i="55"/>
  <c r="X9948" i="55"/>
  <c r="X9949" i="55"/>
  <c r="X9950" i="55"/>
  <c r="X9951" i="55"/>
  <c r="X9952" i="55"/>
  <c r="X9953" i="55"/>
  <c r="X9954" i="55"/>
  <c r="X9955" i="55"/>
  <c r="X9956" i="55"/>
  <c r="X9957" i="55"/>
  <c r="X9958" i="55"/>
  <c r="X9959" i="55"/>
  <c r="X9960" i="55"/>
  <c r="X9961" i="55"/>
  <c r="X9962" i="55"/>
  <c r="X9963" i="55"/>
  <c r="X9964" i="55"/>
  <c r="X9965" i="55"/>
  <c r="X9966" i="55"/>
  <c r="X9967" i="55"/>
  <c r="X9968" i="55"/>
  <c r="X9969" i="55"/>
  <c r="X9970" i="55"/>
  <c r="X9971" i="55"/>
  <c r="X9972" i="55"/>
  <c r="X9973" i="55"/>
  <c r="X9974" i="55"/>
  <c r="X9975" i="55"/>
  <c r="X9976" i="55"/>
  <c r="X9977" i="55"/>
  <c r="X9978" i="55"/>
  <c r="X9979" i="55"/>
  <c r="X9980" i="55"/>
  <c r="X9981" i="55"/>
  <c r="X9982" i="55"/>
  <c r="X9983" i="55"/>
  <c r="X9984" i="55"/>
  <c r="X9985" i="55"/>
  <c r="X9986" i="55"/>
  <c r="X9987" i="55"/>
  <c r="X9988" i="55"/>
  <c r="X9989" i="55"/>
  <c r="X9990" i="55"/>
  <c r="X9991" i="55"/>
  <c r="X9992" i="55"/>
  <c r="X9993" i="55"/>
  <c r="X9994" i="55"/>
  <c r="X9995" i="55"/>
  <c r="X9996" i="55"/>
  <c r="X9997" i="55"/>
  <c r="X9998" i="55"/>
  <c r="X9999" i="55"/>
  <c r="X10000" i="55"/>
  <c r="X10001" i="55"/>
  <c r="X10002" i="55"/>
  <c r="X10003" i="55"/>
  <c r="X10004" i="55"/>
  <c r="X10005" i="55"/>
  <c r="X10006" i="55"/>
  <c r="X10007" i="55"/>
  <c r="X10008" i="55"/>
  <c r="X10009" i="55"/>
  <c r="X10010" i="55"/>
  <c r="X10011" i="55"/>
  <c r="X10012" i="55"/>
  <c r="X10013" i="55"/>
  <c r="X10014" i="55"/>
  <c r="X10015" i="55"/>
  <c r="X10016" i="55"/>
  <c r="X10017" i="55"/>
  <c r="X10018" i="55"/>
  <c r="X10019" i="55"/>
  <c r="X10020" i="55"/>
  <c r="X10021" i="55"/>
  <c r="X10022" i="55"/>
  <c r="X10023" i="55"/>
  <c r="X10024" i="55"/>
  <c r="X10025" i="55"/>
  <c r="X10026" i="55"/>
  <c r="X10027" i="55"/>
  <c r="X10028" i="55"/>
  <c r="X10029" i="55"/>
  <c r="X10030" i="55"/>
  <c r="X10031" i="55"/>
  <c r="X10032" i="55"/>
  <c r="X10033" i="55"/>
  <c r="X10034" i="55"/>
  <c r="X10035" i="55"/>
  <c r="X10036" i="55"/>
  <c r="X10037" i="55"/>
  <c r="X10038" i="55"/>
  <c r="X10039" i="55"/>
  <c r="X10040" i="55"/>
  <c r="X10041" i="55"/>
  <c r="X10042" i="55"/>
  <c r="X10043" i="55"/>
  <c r="X10044" i="55"/>
  <c r="X10045" i="55"/>
  <c r="X10046" i="55"/>
  <c r="X10047" i="55"/>
  <c r="X10048" i="55"/>
  <c r="X10049" i="55"/>
  <c r="X10050" i="55"/>
  <c r="X10051" i="55"/>
  <c r="X10052" i="55"/>
  <c r="X10053" i="55"/>
  <c r="X10054" i="55"/>
  <c r="X10055" i="55"/>
  <c r="X10056" i="55"/>
  <c r="X10057" i="55"/>
  <c r="X10058" i="55"/>
  <c r="X10059" i="55"/>
  <c r="X10060" i="55"/>
  <c r="X10061" i="55"/>
  <c r="X10062" i="55"/>
  <c r="X10063" i="55"/>
  <c r="X10064" i="55"/>
  <c r="X10065" i="55"/>
  <c r="X10066" i="55"/>
  <c r="X10067" i="55"/>
  <c r="X10068" i="55"/>
  <c r="X10069" i="55"/>
  <c r="X10070" i="55"/>
  <c r="X10071" i="55"/>
  <c r="X10072" i="55"/>
  <c r="X10073" i="55"/>
  <c r="X10074" i="55"/>
  <c r="X10075" i="55"/>
  <c r="X10076" i="55"/>
  <c r="X10077" i="55"/>
  <c r="X10078" i="55"/>
  <c r="X10079" i="55"/>
  <c r="X10080" i="55"/>
  <c r="X10081" i="55"/>
  <c r="X10082" i="55"/>
  <c r="X10083" i="55"/>
  <c r="X10084" i="55"/>
  <c r="X10085" i="55"/>
  <c r="X10086" i="55"/>
  <c r="X10087" i="55"/>
  <c r="X10088" i="55"/>
  <c r="X10089" i="55"/>
  <c r="X10090" i="55"/>
  <c r="X10091" i="55"/>
  <c r="X10092" i="55"/>
  <c r="X10093" i="55"/>
  <c r="X10094" i="55"/>
  <c r="X10095" i="55"/>
  <c r="X10096" i="55"/>
  <c r="X10097" i="55"/>
  <c r="X10098" i="55"/>
  <c r="X10099" i="55"/>
  <c r="X10100" i="55"/>
  <c r="X10101" i="55"/>
  <c r="X10102" i="55"/>
  <c r="X10103" i="55"/>
  <c r="X10104" i="55"/>
  <c r="X10105" i="55"/>
  <c r="X10106" i="55"/>
  <c r="X10107" i="55"/>
  <c r="X10108" i="55"/>
  <c r="X10109" i="55"/>
  <c r="X10110" i="55"/>
  <c r="X10111" i="55"/>
  <c r="X10112" i="55"/>
  <c r="X10113" i="55"/>
  <c r="X10114" i="55"/>
  <c r="X10115" i="55"/>
  <c r="X10116" i="55"/>
  <c r="X10117" i="55"/>
  <c r="X10118" i="55"/>
  <c r="X10119" i="55"/>
  <c r="X10120" i="55"/>
  <c r="X10121" i="55"/>
  <c r="X10122" i="55"/>
  <c r="X10123" i="55"/>
  <c r="X10124" i="55"/>
  <c r="X10125" i="55"/>
  <c r="X10126" i="55"/>
  <c r="X10127" i="55"/>
  <c r="X10128" i="55"/>
  <c r="X10129" i="55"/>
  <c r="X10130" i="55"/>
  <c r="X10131" i="55"/>
  <c r="X10132" i="55"/>
  <c r="X10133" i="55"/>
  <c r="X10134" i="55"/>
  <c r="X10135" i="55"/>
  <c r="X10136" i="55"/>
  <c r="X10137" i="55"/>
  <c r="X10138" i="55"/>
  <c r="X10139" i="55"/>
  <c r="X10140" i="55"/>
  <c r="X10141" i="55"/>
  <c r="X10142" i="55"/>
  <c r="X10143" i="55"/>
  <c r="X10144" i="55"/>
  <c r="X10145" i="55"/>
  <c r="X10146" i="55"/>
  <c r="X10147" i="55"/>
  <c r="X10148" i="55"/>
  <c r="X10149" i="55"/>
  <c r="X10150" i="55"/>
  <c r="X10151" i="55"/>
  <c r="X10152" i="55"/>
  <c r="X10153" i="55"/>
  <c r="X10154" i="55"/>
  <c r="X10155" i="55"/>
  <c r="X10156" i="55"/>
  <c r="X10157" i="55"/>
  <c r="X10158" i="55"/>
  <c r="X10159" i="55"/>
  <c r="X10160" i="55"/>
  <c r="X10161" i="55"/>
  <c r="X10162" i="55"/>
  <c r="X10163" i="55"/>
  <c r="X10164" i="55"/>
  <c r="X10165" i="55"/>
  <c r="X10166" i="55"/>
  <c r="X10167" i="55"/>
  <c r="X10168" i="55"/>
  <c r="X10169" i="55"/>
  <c r="X10170" i="55"/>
  <c r="X10171" i="55"/>
  <c r="X10172" i="55"/>
  <c r="X10173" i="55"/>
  <c r="X10174" i="55"/>
  <c r="X10175" i="55"/>
  <c r="X10176" i="55"/>
  <c r="X10177" i="55"/>
  <c r="X10178" i="55"/>
  <c r="X10179" i="55"/>
  <c r="X10180" i="55"/>
  <c r="X10181" i="55"/>
  <c r="X10182" i="55"/>
  <c r="X10183" i="55"/>
  <c r="X10184" i="55"/>
  <c r="X10185" i="55"/>
  <c r="X10186" i="55"/>
  <c r="X10187" i="55"/>
  <c r="X10188" i="55"/>
  <c r="X10189" i="55"/>
  <c r="X10190" i="55"/>
  <c r="X10191" i="55"/>
  <c r="X10192" i="55"/>
  <c r="X10193" i="55"/>
  <c r="X10194" i="55"/>
  <c r="X10195" i="55"/>
  <c r="X10196" i="55"/>
  <c r="X10197" i="55"/>
  <c r="X10198" i="55"/>
  <c r="X10199" i="55"/>
  <c r="X10200" i="55"/>
  <c r="X10201" i="55"/>
  <c r="X10202" i="55"/>
  <c r="X10203" i="55"/>
  <c r="X10204" i="55"/>
  <c r="X10205" i="55"/>
  <c r="X10206" i="55"/>
  <c r="X10207" i="55"/>
  <c r="X10208" i="55"/>
  <c r="X10209" i="55"/>
  <c r="X10210" i="55"/>
  <c r="X10211" i="55"/>
  <c r="X10212" i="55"/>
  <c r="X10213" i="55"/>
  <c r="X10214" i="55"/>
  <c r="X10215" i="55"/>
  <c r="X10216" i="55"/>
  <c r="X10217" i="55"/>
  <c r="X10218" i="55"/>
  <c r="X10219" i="55"/>
  <c r="X10220" i="55"/>
  <c r="X10221" i="55"/>
  <c r="X10222" i="55"/>
  <c r="X10223" i="55"/>
  <c r="X10224" i="55"/>
  <c r="X10225" i="55"/>
  <c r="X10226" i="55"/>
  <c r="X10227" i="55"/>
  <c r="X10228" i="55"/>
  <c r="X10229" i="55"/>
  <c r="X10230" i="55"/>
  <c r="X10231" i="55"/>
  <c r="X10232" i="55"/>
  <c r="X10233" i="55"/>
  <c r="X10234" i="55"/>
  <c r="X10235" i="55"/>
  <c r="X10236" i="55"/>
  <c r="X10237" i="55"/>
  <c r="X10238" i="55"/>
  <c r="X10239" i="55"/>
  <c r="X10240" i="55"/>
  <c r="X10241" i="55"/>
  <c r="X10242" i="55"/>
  <c r="X10243" i="55"/>
  <c r="X10244" i="55"/>
  <c r="X10245" i="55"/>
  <c r="X10246" i="55"/>
  <c r="X10247" i="55"/>
  <c r="X10248" i="55"/>
  <c r="X10249" i="55"/>
  <c r="X10250" i="55"/>
  <c r="X10251" i="55"/>
  <c r="X10252" i="55"/>
  <c r="X10253" i="55"/>
  <c r="X10254" i="55"/>
  <c r="X10255" i="55"/>
  <c r="X10256" i="55"/>
  <c r="X10257" i="55"/>
  <c r="X10258" i="55"/>
  <c r="X10259" i="55"/>
  <c r="X10260" i="55"/>
  <c r="X10261" i="55"/>
  <c r="X10262" i="55"/>
  <c r="X10263" i="55"/>
  <c r="X10264" i="55"/>
  <c r="X10265" i="55"/>
  <c r="X10266" i="55"/>
  <c r="X10267" i="55"/>
  <c r="X10268" i="55"/>
  <c r="X10269" i="55"/>
  <c r="X10270" i="55"/>
  <c r="X10271" i="55"/>
  <c r="X10272" i="55"/>
  <c r="X10273" i="55"/>
  <c r="X10274" i="55"/>
  <c r="X10275" i="55"/>
  <c r="X10276" i="55"/>
  <c r="X10277" i="55"/>
  <c r="X10278" i="55"/>
  <c r="X10279" i="55"/>
  <c r="X10280" i="55"/>
  <c r="X10281" i="55"/>
  <c r="X10282" i="55"/>
  <c r="X10283" i="55"/>
  <c r="X10284" i="55"/>
  <c r="X10285" i="55"/>
  <c r="X10286" i="55"/>
  <c r="X10287" i="55"/>
  <c r="X10288" i="55"/>
  <c r="X10289" i="55"/>
  <c r="X10290" i="55"/>
  <c r="X10291" i="55"/>
  <c r="X10292" i="55"/>
  <c r="X10293" i="55"/>
  <c r="X10294" i="55"/>
  <c r="X10295" i="55"/>
  <c r="X10296" i="55"/>
  <c r="X10297" i="55"/>
  <c r="X10298" i="55"/>
  <c r="X10299" i="55"/>
  <c r="X10300" i="55"/>
  <c r="X10301" i="55"/>
  <c r="X10302" i="55"/>
  <c r="X10303" i="55"/>
  <c r="X10304" i="55"/>
  <c r="X10305" i="55"/>
  <c r="X10306" i="55"/>
  <c r="X10307" i="55"/>
  <c r="X10308" i="55"/>
  <c r="X10309" i="55"/>
  <c r="X10310" i="55"/>
  <c r="X10311" i="55"/>
  <c r="X10312" i="55"/>
  <c r="X10313" i="55"/>
  <c r="X10314" i="55"/>
  <c r="X10315" i="55"/>
  <c r="X10316" i="55"/>
  <c r="X10317" i="55"/>
  <c r="X10318" i="55"/>
  <c r="X10319" i="55"/>
  <c r="X10320" i="55"/>
  <c r="X10321" i="55"/>
  <c r="X10322" i="55"/>
  <c r="X10323" i="55"/>
  <c r="X10324" i="55"/>
  <c r="X10325" i="55"/>
  <c r="X10326" i="55"/>
  <c r="X10327" i="55"/>
  <c r="X10328" i="55"/>
  <c r="X10329" i="55"/>
  <c r="X10330" i="55"/>
  <c r="X10331" i="55"/>
  <c r="X10332" i="55"/>
  <c r="X10333" i="55"/>
  <c r="X10334" i="55"/>
  <c r="X10335" i="55"/>
  <c r="X10336" i="55"/>
  <c r="X10337" i="55"/>
  <c r="X10338" i="55"/>
  <c r="X10339" i="55"/>
  <c r="X10340" i="55"/>
  <c r="X10341" i="55"/>
  <c r="X10342" i="55"/>
  <c r="X10343" i="55"/>
  <c r="X10344" i="55"/>
  <c r="X10345" i="55"/>
  <c r="X10346" i="55"/>
  <c r="X10347" i="55"/>
  <c r="X10348" i="55"/>
  <c r="X10349" i="55"/>
  <c r="X10350" i="55"/>
  <c r="X10351" i="55"/>
  <c r="X10352" i="55"/>
  <c r="X10353" i="55"/>
  <c r="X10354" i="55"/>
  <c r="X10355" i="55"/>
  <c r="X10356" i="55"/>
  <c r="X10357" i="55"/>
  <c r="X10358" i="55"/>
  <c r="X10359" i="55"/>
  <c r="X10360" i="55"/>
  <c r="X10361" i="55"/>
  <c r="X10362" i="55"/>
  <c r="X10363" i="55"/>
  <c r="X10364" i="55"/>
  <c r="X10365" i="55"/>
  <c r="X10366" i="55"/>
  <c r="X10367" i="55"/>
  <c r="X10368" i="55"/>
  <c r="X10369" i="55"/>
  <c r="X10370" i="55"/>
  <c r="X10371" i="55"/>
  <c r="X10372" i="55"/>
  <c r="X10373" i="55"/>
  <c r="X10374" i="55"/>
  <c r="X10375" i="55"/>
  <c r="X10376" i="55"/>
  <c r="X10377" i="55"/>
  <c r="X10378" i="55"/>
  <c r="X10379" i="55"/>
  <c r="X10380" i="55"/>
  <c r="X10381" i="55"/>
  <c r="X10382" i="55"/>
  <c r="X10383" i="55"/>
  <c r="X10384" i="55"/>
  <c r="X10385" i="55"/>
  <c r="X10386" i="55"/>
  <c r="X10387" i="55"/>
  <c r="X10388" i="55"/>
  <c r="X10389" i="55"/>
  <c r="X10390" i="55"/>
  <c r="X10391" i="55"/>
  <c r="X10392" i="55"/>
  <c r="X10393" i="55"/>
  <c r="X10394" i="55"/>
  <c r="X10395" i="55"/>
  <c r="X10396" i="55"/>
  <c r="X10397" i="55"/>
  <c r="X10398" i="55"/>
  <c r="X10399" i="55"/>
  <c r="X10400" i="55"/>
  <c r="X10401" i="55"/>
  <c r="X10402" i="55"/>
  <c r="X10403" i="55"/>
  <c r="X10404" i="55"/>
  <c r="X10405" i="55"/>
  <c r="X10406" i="55"/>
  <c r="X10407" i="55"/>
  <c r="X10408" i="55"/>
  <c r="X10409" i="55"/>
  <c r="X10410" i="55"/>
  <c r="X10411" i="55"/>
  <c r="X10412" i="55"/>
  <c r="X10413" i="55"/>
  <c r="X10414" i="55"/>
  <c r="X10415" i="55"/>
  <c r="X10416" i="55"/>
  <c r="X10417" i="55"/>
  <c r="X10418" i="55"/>
  <c r="X10419" i="55"/>
  <c r="X10420" i="55"/>
  <c r="X10421" i="55"/>
  <c r="X10422" i="55"/>
  <c r="X10423" i="55"/>
  <c r="X10424" i="55"/>
  <c r="X10425" i="55"/>
  <c r="X10426" i="55"/>
  <c r="X10427" i="55"/>
  <c r="X10428" i="55"/>
  <c r="X10429" i="55"/>
  <c r="X10430" i="55"/>
  <c r="X10431" i="55"/>
  <c r="X10432" i="55"/>
  <c r="X10433" i="55"/>
  <c r="X10434" i="55"/>
  <c r="X10435" i="55"/>
  <c r="X10436" i="55"/>
  <c r="X10437" i="55"/>
  <c r="X10438" i="55"/>
  <c r="X10439" i="55"/>
  <c r="X10440" i="55"/>
  <c r="X10441" i="55"/>
  <c r="X10442" i="55"/>
  <c r="X10443" i="55"/>
  <c r="X10444" i="55"/>
  <c r="X10445" i="55"/>
  <c r="X10446" i="55"/>
  <c r="X10447" i="55"/>
  <c r="X10448" i="55"/>
  <c r="X10449" i="55"/>
  <c r="X10450" i="55"/>
  <c r="X10451" i="55"/>
  <c r="X10452" i="55"/>
  <c r="X10453" i="55"/>
  <c r="X10454" i="55"/>
  <c r="X10455" i="55"/>
  <c r="X10456" i="55"/>
  <c r="X10457" i="55"/>
  <c r="X10458" i="55"/>
  <c r="X10459" i="55"/>
  <c r="X10460" i="55"/>
  <c r="X10461" i="55"/>
  <c r="X10462" i="55"/>
  <c r="X10463" i="55"/>
  <c r="X10464" i="55"/>
  <c r="X10465" i="55"/>
  <c r="X10466" i="55"/>
  <c r="X10467" i="55"/>
  <c r="X10468" i="55"/>
  <c r="X10469" i="55"/>
  <c r="X10470" i="55"/>
  <c r="X10471" i="55"/>
  <c r="X10472" i="55"/>
  <c r="X10473" i="55"/>
  <c r="X10474" i="55"/>
  <c r="X10475" i="55"/>
  <c r="X10476" i="55"/>
  <c r="X10477" i="55"/>
  <c r="X10478" i="55"/>
  <c r="X10479" i="55"/>
  <c r="X10480" i="55"/>
  <c r="X10481" i="55"/>
  <c r="X10482" i="55"/>
  <c r="X10483" i="55"/>
  <c r="X10484" i="55"/>
  <c r="X10485" i="55"/>
  <c r="X10486" i="55"/>
  <c r="X10487" i="55"/>
  <c r="X10488" i="55"/>
  <c r="X10489" i="55"/>
  <c r="X10490" i="55"/>
  <c r="X10491" i="55"/>
  <c r="X10492" i="55"/>
  <c r="X10493" i="55"/>
  <c r="X10494" i="55"/>
  <c r="X10495" i="55"/>
  <c r="X10496" i="55"/>
  <c r="X10497" i="55"/>
  <c r="X10498" i="55"/>
  <c r="X10499" i="55"/>
  <c r="X10500" i="55"/>
  <c r="X10501" i="55"/>
  <c r="X10502" i="55"/>
  <c r="X10503" i="55"/>
  <c r="X10504" i="55"/>
  <c r="X10505" i="55"/>
  <c r="X10506" i="55"/>
  <c r="X10507" i="55"/>
  <c r="X10508" i="55"/>
  <c r="X10509" i="55"/>
  <c r="X10510" i="55"/>
  <c r="X10511" i="55"/>
  <c r="X10512" i="55"/>
  <c r="X10513" i="55"/>
  <c r="X10514" i="55"/>
  <c r="X10515" i="55"/>
  <c r="X10516" i="55"/>
  <c r="X10517" i="55"/>
  <c r="X10518" i="55"/>
  <c r="X10519" i="55"/>
  <c r="X10520" i="55"/>
  <c r="X10521" i="55"/>
  <c r="X10522" i="55"/>
  <c r="X10523" i="55"/>
  <c r="X10524" i="55"/>
  <c r="X10525" i="55"/>
  <c r="X10526" i="55"/>
  <c r="X10527" i="55"/>
  <c r="X10528" i="55"/>
  <c r="X10529" i="55"/>
  <c r="X10530" i="55"/>
  <c r="X10531" i="55"/>
  <c r="X10532" i="55"/>
  <c r="X10533" i="55"/>
  <c r="X10534" i="55"/>
  <c r="X10535" i="55"/>
  <c r="X10536" i="55"/>
  <c r="X10537" i="55"/>
  <c r="X10538" i="55"/>
  <c r="X10539" i="55"/>
  <c r="X10540" i="55"/>
  <c r="X10541" i="55"/>
  <c r="X10542" i="55"/>
  <c r="X10543" i="55"/>
  <c r="X10544" i="55"/>
  <c r="X10545" i="55"/>
  <c r="X10546" i="55"/>
  <c r="X10547" i="55"/>
  <c r="X10548" i="55"/>
  <c r="X10549" i="55"/>
  <c r="X10550" i="55"/>
  <c r="X10551" i="55"/>
  <c r="X10552" i="55"/>
  <c r="X10553" i="55"/>
  <c r="X10554" i="55"/>
  <c r="X10555" i="55"/>
  <c r="X10556" i="55"/>
  <c r="X10557" i="55"/>
  <c r="X10558" i="55"/>
  <c r="X10559" i="55"/>
  <c r="X10560" i="55"/>
  <c r="X10561" i="55"/>
  <c r="X10562" i="55"/>
  <c r="X10563" i="55"/>
  <c r="X10564" i="55"/>
  <c r="X10565" i="55"/>
  <c r="X10566" i="55"/>
  <c r="X10567" i="55"/>
  <c r="X10568" i="55"/>
  <c r="X10569" i="55"/>
  <c r="X10570" i="55"/>
  <c r="X10571" i="55"/>
  <c r="X10572" i="55"/>
  <c r="X10573" i="55"/>
  <c r="X10574" i="55"/>
  <c r="X10575" i="55"/>
  <c r="X10576" i="55"/>
  <c r="X10577" i="55"/>
  <c r="X10578" i="55"/>
  <c r="X10579" i="55"/>
  <c r="X10580" i="55"/>
  <c r="X10581" i="55"/>
  <c r="X10582" i="55"/>
  <c r="X10583" i="55"/>
  <c r="X10584" i="55"/>
  <c r="X10585" i="55"/>
  <c r="X10586" i="55"/>
  <c r="X10587" i="55"/>
  <c r="X10588" i="55"/>
  <c r="X10589" i="55"/>
  <c r="X10590" i="55"/>
  <c r="X10591" i="55"/>
  <c r="X10592" i="55"/>
  <c r="X10593" i="55"/>
  <c r="X10594" i="55"/>
  <c r="X10595" i="55"/>
  <c r="X10596" i="55"/>
  <c r="X10597" i="55"/>
  <c r="X10598" i="55"/>
  <c r="X10599" i="55"/>
  <c r="X10600" i="55"/>
  <c r="X10601" i="55"/>
  <c r="X10602" i="55"/>
  <c r="X10603" i="55"/>
  <c r="X10604" i="55"/>
  <c r="X10605" i="55"/>
  <c r="X10606" i="55"/>
  <c r="X10607" i="55"/>
  <c r="X10608" i="55"/>
  <c r="X10609" i="55"/>
  <c r="X10610" i="55"/>
  <c r="X10611" i="55"/>
  <c r="X10612" i="55"/>
  <c r="X10613" i="55"/>
  <c r="X10614" i="55"/>
  <c r="X10615" i="55"/>
  <c r="X10616" i="55"/>
  <c r="X10617" i="55"/>
  <c r="X10618" i="55"/>
  <c r="X10619" i="55"/>
  <c r="X10620" i="55"/>
  <c r="X10621" i="55"/>
  <c r="X10622" i="55"/>
  <c r="X10623" i="55"/>
  <c r="X10624" i="55"/>
  <c r="X10625" i="55"/>
  <c r="X10626" i="55"/>
  <c r="X10627" i="55"/>
  <c r="X10628" i="55"/>
  <c r="X10629" i="55"/>
  <c r="X10630" i="55"/>
  <c r="X10631" i="55"/>
  <c r="X10632" i="55"/>
  <c r="X10633" i="55"/>
  <c r="X10634" i="55"/>
  <c r="X10635" i="55"/>
  <c r="X10636" i="55"/>
  <c r="X10637" i="55"/>
  <c r="X10638" i="55"/>
  <c r="X10639" i="55"/>
  <c r="X10640" i="55"/>
  <c r="X10641" i="55"/>
  <c r="X10642" i="55"/>
  <c r="X10643" i="55"/>
  <c r="X10644" i="55"/>
  <c r="X10645" i="55"/>
  <c r="X10646" i="55"/>
  <c r="X10647" i="55"/>
  <c r="X10648" i="55"/>
  <c r="X10649" i="55"/>
  <c r="X10650" i="55"/>
  <c r="X10651" i="55"/>
  <c r="X10652" i="55"/>
  <c r="X10653" i="55"/>
  <c r="X10654" i="55"/>
  <c r="X10655" i="55"/>
  <c r="X10656" i="55"/>
  <c r="X10657" i="55"/>
  <c r="X10658" i="55"/>
  <c r="X10659" i="55"/>
  <c r="X10660" i="55"/>
  <c r="X10661" i="55"/>
  <c r="X10662" i="55"/>
  <c r="X10663" i="55"/>
  <c r="X10664" i="55"/>
  <c r="X10665" i="55"/>
  <c r="X10666" i="55"/>
  <c r="X10667" i="55"/>
  <c r="X10668" i="55"/>
  <c r="X10669" i="55"/>
  <c r="X10670" i="55"/>
  <c r="X10671" i="55"/>
  <c r="X10672" i="55"/>
  <c r="X10673" i="55"/>
  <c r="X10674" i="55"/>
  <c r="X10675" i="55"/>
  <c r="X10676" i="55"/>
  <c r="X10677" i="55"/>
  <c r="X10678" i="55"/>
  <c r="X10679" i="55"/>
  <c r="X10680" i="55"/>
  <c r="X10681" i="55"/>
  <c r="X10682" i="55"/>
  <c r="X10683" i="55"/>
  <c r="X10684" i="55"/>
  <c r="X10685" i="55"/>
  <c r="X10686" i="55"/>
  <c r="X10687" i="55"/>
  <c r="X10688" i="55"/>
  <c r="X10689" i="55"/>
  <c r="X10690" i="55"/>
  <c r="X10691" i="55"/>
  <c r="X10692" i="55"/>
  <c r="X10693" i="55"/>
  <c r="X10694" i="55"/>
  <c r="X10695" i="55"/>
  <c r="X10696" i="55"/>
  <c r="X10697" i="55"/>
  <c r="X10698" i="55"/>
  <c r="X10699" i="55"/>
  <c r="X10700" i="55"/>
  <c r="X10701" i="55"/>
  <c r="X10702" i="55"/>
  <c r="X10703" i="55"/>
  <c r="X10704" i="55"/>
  <c r="X10705" i="55"/>
  <c r="X10706" i="55"/>
  <c r="X10707" i="55"/>
  <c r="X10708" i="55"/>
  <c r="X10709" i="55"/>
  <c r="X10710" i="55"/>
  <c r="X10711" i="55"/>
  <c r="X10712" i="55"/>
  <c r="X10713" i="55"/>
  <c r="X10714" i="55"/>
  <c r="X10715" i="55"/>
  <c r="X10716" i="55"/>
  <c r="X10717" i="55"/>
  <c r="X10718" i="55"/>
  <c r="X10719" i="55"/>
  <c r="X10720" i="55"/>
  <c r="X10721" i="55"/>
  <c r="X10722" i="55"/>
  <c r="X10723" i="55"/>
  <c r="X10724" i="55"/>
  <c r="X10725" i="55"/>
  <c r="X10726" i="55"/>
  <c r="X10727" i="55"/>
  <c r="X10728" i="55"/>
  <c r="X10729" i="55"/>
  <c r="X10730" i="55"/>
  <c r="X10731" i="55"/>
  <c r="X10732" i="55"/>
  <c r="X10733" i="55"/>
  <c r="X10734" i="55"/>
  <c r="X10735" i="55"/>
  <c r="X10736" i="55"/>
  <c r="X10737" i="55"/>
  <c r="X10738" i="55"/>
  <c r="X10739" i="55"/>
  <c r="X10740" i="55"/>
  <c r="X10741" i="55"/>
  <c r="X10742" i="55"/>
  <c r="X10743" i="55"/>
  <c r="X10744" i="55"/>
  <c r="X10745" i="55"/>
  <c r="X10746" i="55"/>
  <c r="X10747" i="55"/>
  <c r="X10748" i="55"/>
  <c r="X10749" i="55"/>
  <c r="X10750" i="55"/>
  <c r="X10751" i="55"/>
  <c r="X10752" i="55"/>
  <c r="X10753" i="55"/>
  <c r="X10754" i="55"/>
  <c r="X10755" i="55"/>
  <c r="X10756" i="55"/>
  <c r="X10757" i="55"/>
  <c r="X10758" i="55"/>
  <c r="X10759" i="55"/>
  <c r="X10760" i="55"/>
  <c r="X10761" i="55"/>
  <c r="X10762" i="55"/>
  <c r="X10763" i="55"/>
  <c r="X10764" i="55"/>
  <c r="X10765" i="55"/>
  <c r="X10766" i="55"/>
  <c r="X10767" i="55"/>
  <c r="X10768" i="55"/>
  <c r="X10769" i="55"/>
  <c r="X10770" i="55"/>
  <c r="X10771" i="55"/>
  <c r="X10772" i="55"/>
  <c r="X10773" i="55"/>
  <c r="X10774" i="55"/>
  <c r="X10775" i="55"/>
  <c r="X10776" i="55"/>
  <c r="X10777" i="55"/>
  <c r="X10778" i="55"/>
  <c r="X10779" i="55"/>
  <c r="X10780" i="55"/>
  <c r="X10781" i="55"/>
  <c r="X10782" i="55"/>
  <c r="X10783" i="55"/>
  <c r="X10784" i="55"/>
  <c r="X10785" i="55"/>
  <c r="X10786" i="55"/>
  <c r="X10787" i="55"/>
  <c r="X10788" i="55"/>
  <c r="X10789" i="55"/>
  <c r="X10790" i="55"/>
  <c r="X10791" i="55"/>
  <c r="X10792" i="55"/>
  <c r="X10793" i="55"/>
  <c r="X10794" i="55"/>
  <c r="X10795" i="55"/>
  <c r="X10796" i="55"/>
  <c r="X10797" i="55"/>
  <c r="X10798" i="55"/>
  <c r="X10799" i="55"/>
  <c r="X10800" i="55"/>
  <c r="X10801" i="55"/>
  <c r="X10802" i="55"/>
  <c r="X10803" i="55"/>
  <c r="X10804" i="55"/>
  <c r="X10805" i="55"/>
  <c r="X10806" i="55"/>
  <c r="X10807" i="55"/>
  <c r="X10808" i="55"/>
  <c r="X10809" i="55"/>
  <c r="X10810" i="55"/>
  <c r="X10811" i="55"/>
  <c r="X10812" i="55"/>
  <c r="X10813" i="55"/>
  <c r="X10814" i="55"/>
  <c r="X10815" i="55"/>
  <c r="X10816" i="55"/>
  <c r="X10817" i="55"/>
  <c r="X10818" i="55"/>
  <c r="X10819" i="55"/>
  <c r="X10820" i="55"/>
  <c r="X10821" i="55"/>
  <c r="X10822" i="55"/>
  <c r="X10823" i="55"/>
  <c r="X10824" i="55"/>
  <c r="X10825" i="55"/>
  <c r="X10826" i="55"/>
  <c r="X10827" i="55"/>
  <c r="X10828" i="55"/>
  <c r="X10829" i="55"/>
  <c r="X10830" i="55"/>
  <c r="X10831" i="55"/>
  <c r="X10832" i="55"/>
  <c r="X10833" i="55"/>
  <c r="X10834" i="55"/>
  <c r="X10835" i="55"/>
  <c r="X10836" i="55"/>
  <c r="X10837" i="55"/>
  <c r="X10838" i="55"/>
  <c r="X10839" i="55"/>
  <c r="X10840" i="55"/>
  <c r="X10841" i="55"/>
  <c r="X10842" i="55"/>
  <c r="X10843" i="55"/>
  <c r="X10844" i="55"/>
  <c r="X10845" i="55"/>
  <c r="X10846" i="55"/>
  <c r="X10847" i="55"/>
  <c r="X10848" i="55"/>
  <c r="X10849" i="55"/>
  <c r="X10850" i="55"/>
  <c r="X10851" i="55"/>
  <c r="X10852" i="55"/>
  <c r="X10853" i="55"/>
  <c r="X10854" i="55"/>
  <c r="X10855" i="55"/>
  <c r="X10856" i="55"/>
  <c r="X10857" i="55"/>
  <c r="X10858" i="55"/>
  <c r="X10859" i="55"/>
  <c r="X10860" i="55"/>
  <c r="X10861" i="55"/>
  <c r="X10862" i="55"/>
  <c r="X10863" i="55"/>
  <c r="X10864" i="55"/>
  <c r="X10865" i="55"/>
  <c r="X10866" i="55"/>
  <c r="X10867" i="55"/>
  <c r="X10868" i="55"/>
  <c r="X10869" i="55"/>
  <c r="X10870" i="55"/>
  <c r="X10871" i="55"/>
  <c r="X10872" i="55"/>
  <c r="X10873" i="55"/>
  <c r="X10874" i="55"/>
  <c r="X10875" i="55"/>
  <c r="X10876" i="55"/>
  <c r="X10877" i="55"/>
  <c r="X10878" i="55"/>
  <c r="X10879" i="55"/>
  <c r="X10880" i="55"/>
  <c r="X10881" i="55"/>
  <c r="X10882" i="55"/>
  <c r="X10883" i="55"/>
  <c r="X10884" i="55"/>
  <c r="X10885" i="55"/>
  <c r="X10886" i="55"/>
  <c r="X10887" i="55"/>
  <c r="X10888" i="55"/>
  <c r="X10889" i="55"/>
  <c r="X10890" i="55"/>
  <c r="X10891" i="55"/>
  <c r="X10892" i="55"/>
  <c r="X10893" i="55"/>
  <c r="X10894" i="55"/>
  <c r="X10895" i="55"/>
  <c r="X10896" i="55"/>
  <c r="X10897" i="55"/>
  <c r="X10898" i="55"/>
  <c r="X10899" i="55"/>
  <c r="X10900" i="55"/>
  <c r="X10901" i="55"/>
  <c r="X10902" i="55"/>
  <c r="X10903" i="55"/>
  <c r="X10904" i="55"/>
  <c r="X10905" i="55"/>
  <c r="X10906" i="55"/>
  <c r="X10907" i="55"/>
  <c r="X10908" i="55"/>
  <c r="X10909" i="55"/>
  <c r="X10910" i="55"/>
  <c r="X10911" i="55"/>
  <c r="X10912" i="55"/>
  <c r="X10913" i="55"/>
  <c r="X10914" i="55"/>
  <c r="X10915" i="55"/>
  <c r="X10916" i="55"/>
  <c r="X10917" i="55"/>
  <c r="X10918" i="55"/>
  <c r="X10919" i="55"/>
  <c r="X10920" i="55"/>
  <c r="X10921" i="55"/>
  <c r="X10922" i="55"/>
  <c r="X10923" i="55"/>
  <c r="X10924" i="55"/>
  <c r="X10925" i="55"/>
  <c r="X10926" i="55"/>
  <c r="X10927" i="55"/>
  <c r="X10928" i="55"/>
  <c r="X10929" i="55"/>
  <c r="X10930" i="55"/>
  <c r="X10931" i="55"/>
  <c r="X10932" i="55"/>
  <c r="X10933" i="55"/>
  <c r="X10934" i="55"/>
  <c r="X10935" i="55"/>
  <c r="X10936" i="55"/>
  <c r="X10937" i="55"/>
  <c r="X10938" i="55"/>
  <c r="X10939" i="55"/>
  <c r="X10940" i="55"/>
  <c r="X10941" i="55"/>
  <c r="X10942" i="55"/>
  <c r="X10943" i="55"/>
  <c r="X10944" i="55"/>
  <c r="X10945" i="55"/>
  <c r="X10946" i="55"/>
  <c r="X10947" i="55"/>
  <c r="X10948" i="55"/>
  <c r="X10949" i="55"/>
  <c r="X10950" i="55"/>
  <c r="X10951" i="55"/>
  <c r="X10952" i="55"/>
  <c r="X10953" i="55"/>
  <c r="X10954" i="55"/>
  <c r="X10955" i="55"/>
  <c r="X10956" i="55"/>
  <c r="X10957" i="55"/>
  <c r="X10958" i="55"/>
  <c r="X10959" i="55"/>
  <c r="X10960" i="55"/>
  <c r="X10961" i="55"/>
  <c r="X10962" i="55"/>
  <c r="X10963" i="55"/>
  <c r="X10964" i="55"/>
  <c r="X10965" i="55"/>
  <c r="X10966" i="55"/>
  <c r="X10967" i="55"/>
  <c r="X10968" i="55"/>
  <c r="X10969" i="55"/>
  <c r="X10970" i="55"/>
  <c r="X10971" i="55"/>
  <c r="X10972" i="55"/>
  <c r="X10973" i="55"/>
  <c r="X10974" i="55"/>
  <c r="X10975" i="55"/>
  <c r="X10976" i="55"/>
  <c r="X10977" i="55"/>
  <c r="X10978" i="55"/>
  <c r="X10979" i="55"/>
  <c r="X10980" i="55"/>
  <c r="X10981" i="55"/>
  <c r="X10982" i="55"/>
  <c r="X10983" i="55"/>
  <c r="X10984" i="55"/>
  <c r="X10985" i="55"/>
  <c r="X10986" i="55"/>
  <c r="X10987" i="55"/>
  <c r="X10988" i="55"/>
  <c r="X10989" i="55"/>
  <c r="X10990" i="55"/>
  <c r="X10991" i="55"/>
  <c r="X10992" i="55"/>
  <c r="X10993" i="55"/>
  <c r="X10994" i="55"/>
  <c r="X10995" i="55"/>
  <c r="X10996" i="55"/>
  <c r="X10997" i="55"/>
  <c r="X10998" i="55"/>
  <c r="X10999" i="55"/>
  <c r="X11000" i="55"/>
  <c r="X11001" i="55"/>
  <c r="X11002" i="55"/>
  <c r="X11003" i="55"/>
  <c r="X11004" i="55"/>
  <c r="X11005" i="55"/>
  <c r="X11006" i="55"/>
  <c r="X11007" i="55"/>
  <c r="X11008" i="55"/>
  <c r="X11009" i="55"/>
  <c r="X11010" i="55"/>
  <c r="X11011" i="55"/>
  <c r="X11012" i="55"/>
  <c r="X11013" i="55"/>
  <c r="X11014" i="55"/>
  <c r="X11015" i="55"/>
  <c r="X11016" i="55"/>
  <c r="X11017" i="55"/>
  <c r="X11018" i="55"/>
  <c r="X11019" i="55"/>
  <c r="X11020" i="55"/>
  <c r="X11021" i="55"/>
  <c r="X11022" i="55"/>
  <c r="X11023" i="55"/>
  <c r="X11024" i="55"/>
  <c r="X11025" i="55"/>
  <c r="X11026" i="55"/>
  <c r="X11027" i="55"/>
  <c r="X11028" i="55"/>
  <c r="X11029" i="55"/>
  <c r="X11030" i="55"/>
  <c r="X11031" i="55"/>
  <c r="X11032" i="55"/>
  <c r="X11033" i="55"/>
  <c r="X11034" i="55"/>
  <c r="X11035" i="55"/>
  <c r="X11036" i="55"/>
  <c r="X11037" i="55"/>
  <c r="X11038" i="55"/>
  <c r="X11039" i="55"/>
  <c r="X11040" i="55"/>
  <c r="X11041" i="55"/>
  <c r="X11042" i="55"/>
  <c r="X11043" i="55"/>
  <c r="X11044" i="55"/>
  <c r="X11045" i="55"/>
  <c r="X11046" i="55"/>
  <c r="X11047" i="55"/>
  <c r="X11048" i="55"/>
  <c r="X11049" i="55"/>
  <c r="X11050" i="55"/>
  <c r="X11051" i="55"/>
  <c r="X11052" i="55"/>
  <c r="X11053" i="55"/>
  <c r="X11054" i="55"/>
  <c r="X11055" i="55"/>
  <c r="X11056" i="55"/>
  <c r="X11057" i="55"/>
  <c r="X11058" i="55"/>
  <c r="X11059" i="55"/>
  <c r="X11060" i="55"/>
  <c r="X11061" i="55"/>
  <c r="X11062" i="55"/>
  <c r="X11063" i="55"/>
  <c r="X11064" i="55"/>
  <c r="X11065" i="55"/>
  <c r="X11066" i="55"/>
  <c r="X11067" i="55"/>
  <c r="X11068" i="55"/>
  <c r="X11069" i="55"/>
  <c r="X11070" i="55"/>
  <c r="X11071" i="55"/>
  <c r="X11072" i="55"/>
  <c r="X11073" i="55"/>
  <c r="X11074" i="55"/>
  <c r="X11075" i="55"/>
  <c r="X11076" i="55"/>
  <c r="X11077" i="55"/>
  <c r="X11078" i="55"/>
  <c r="X11079" i="55"/>
  <c r="X11080" i="55"/>
  <c r="X11081" i="55"/>
  <c r="X11082" i="55"/>
  <c r="X11083" i="55"/>
  <c r="X11084" i="55"/>
  <c r="X11085" i="55"/>
  <c r="X11086" i="55"/>
  <c r="X11087" i="55"/>
  <c r="X11088" i="55"/>
  <c r="X11089" i="55"/>
  <c r="X11090" i="55"/>
  <c r="X11091" i="55"/>
  <c r="X11092" i="55"/>
  <c r="X11093" i="55"/>
  <c r="X11094" i="55"/>
  <c r="X11095" i="55"/>
  <c r="X11096" i="55"/>
  <c r="X11097" i="55"/>
  <c r="X11098" i="55"/>
  <c r="X11099" i="55"/>
  <c r="X11100" i="55"/>
  <c r="X11101" i="55"/>
  <c r="X11102" i="55"/>
  <c r="X11103" i="55"/>
  <c r="X11104" i="55"/>
  <c r="X11105" i="55"/>
  <c r="X11106" i="55"/>
  <c r="X11107" i="55"/>
  <c r="X11108" i="55"/>
  <c r="X11109" i="55"/>
  <c r="X11110" i="55"/>
  <c r="X11111" i="55"/>
  <c r="X11112" i="55"/>
  <c r="X11113" i="55"/>
  <c r="X11114" i="55"/>
  <c r="X11115" i="55"/>
  <c r="X11116" i="55"/>
  <c r="X11117" i="55"/>
  <c r="X11118" i="55"/>
  <c r="X11119" i="55"/>
  <c r="X11120" i="55"/>
  <c r="X11121" i="55"/>
  <c r="X11122" i="55"/>
  <c r="X11123" i="55"/>
  <c r="X11124" i="55"/>
  <c r="X11125" i="55"/>
  <c r="X11126" i="55"/>
  <c r="X11127" i="55"/>
  <c r="X11128" i="55"/>
  <c r="X11129" i="55"/>
  <c r="X11130" i="55"/>
  <c r="X11131" i="55"/>
  <c r="X11132" i="55"/>
  <c r="X11133" i="55"/>
  <c r="X11134" i="55"/>
  <c r="X11135" i="55"/>
  <c r="X11136" i="55"/>
  <c r="X11137" i="55"/>
  <c r="X11138" i="55"/>
  <c r="X11139" i="55"/>
  <c r="X11140" i="55"/>
  <c r="X11141" i="55"/>
  <c r="X11142" i="55"/>
  <c r="X11143" i="55"/>
  <c r="X11144" i="55"/>
  <c r="X11145" i="55"/>
  <c r="X11146" i="55"/>
  <c r="X11147" i="55"/>
  <c r="X11148" i="55"/>
  <c r="X11149" i="55"/>
  <c r="X11150" i="55"/>
  <c r="X11151" i="55"/>
  <c r="X11152" i="55"/>
  <c r="X11153" i="55"/>
  <c r="X11154" i="55"/>
  <c r="X11155" i="55"/>
  <c r="X11156" i="55"/>
  <c r="X11157" i="55"/>
  <c r="X11158" i="55"/>
  <c r="X11159" i="55"/>
  <c r="X11160" i="55"/>
  <c r="X11161" i="55"/>
  <c r="X11162" i="55"/>
  <c r="X11163" i="55"/>
  <c r="X11164" i="55"/>
  <c r="X11165" i="55"/>
  <c r="X11166" i="55"/>
  <c r="X11167" i="55"/>
  <c r="X11168" i="55"/>
  <c r="X11169" i="55"/>
  <c r="X11170" i="55"/>
  <c r="X11171" i="55"/>
  <c r="X11172" i="55"/>
  <c r="X11173" i="55"/>
  <c r="X11174" i="55"/>
  <c r="X11175" i="55"/>
  <c r="X11176" i="55"/>
  <c r="X11177" i="55"/>
  <c r="X11178" i="55"/>
  <c r="X11179" i="55"/>
  <c r="X11180" i="55"/>
  <c r="X11181" i="55"/>
  <c r="X11182" i="55"/>
  <c r="X11183" i="55"/>
  <c r="X11184" i="55"/>
  <c r="X11185" i="55"/>
  <c r="X11186" i="55"/>
  <c r="X11187" i="55"/>
  <c r="X11188" i="55"/>
  <c r="X11189" i="55"/>
  <c r="X11190" i="55"/>
  <c r="X11191" i="55"/>
  <c r="X11192" i="55"/>
  <c r="X11193" i="55"/>
  <c r="X11194" i="55"/>
  <c r="X11195" i="55"/>
  <c r="X11196" i="55"/>
  <c r="X11197" i="55"/>
  <c r="X11198" i="55"/>
  <c r="X11199" i="55"/>
  <c r="X11200" i="55"/>
  <c r="X11201" i="55"/>
  <c r="X11202" i="55"/>
  <c r="X11203" i="55"/>
  <c r="X11204" i="55"/>
  <c r="X11205" i="55"/>
  <c r="X11206" i="55"/>
  <c r="X11207" i="55"/>
  <c r="X11208" i="55"/>
  <c r="X11209" i="55"/>
  <c r="X11210" i="55"/>
  <c r="X11211" i="55"/>
  <c r="X11212" i="55"/>
  <c r="X11213" i="55"/>
  <c r="X11214" i="55"/>
  <c r="X11215" i="55"/>
  <c r="X11216" i="55"/>
  <c r="X11217" i="55"/>
  <c r="X11218" i="55"/>
  <c r="X11219" i="55"/>
  <c r="X11220" i="55"/>
  <c r="X11221" i="55"/>
  <c r="X11222" i="55"/>
  <c r="X11223" i="55"/>
  <c r="X11224" i="55"/>
  <c r="X11225" i="55"/>
  <c r="X11226" i="55"/>
  <c r="X11227" i="55"/>
  <c r="X11228" i="55"/>
  <c r="X11229" i="55"/>
  <c r="X11230" i="55"/>
  <c r="X11231" i="55"/>
  <c r="X11232" i="55"/>
  <c r="X11233" i="55"/>
  <c r="X11234" i="55"/>
  <c r="X11235" i="55"/>
  <c r="X11236" i="55"/>
  <c r="X11237" i="55"/>
  <c r="X11238" i="55"/>
  <c r="X11239" i="55"/>
  <c r="X11240" i="55"/>
  <c r="X11241" i="55"/>
  <c r="X11242" i="55"/>
  <c r="X11243" i="55"/>
  <c r="X11244" i="55"/>
  <c r="X11245" i="55"/>
  <c r="X11246" i="55"/>
  <c r="X11247" i="55"/>
  <c r="X11248" i="55"/>
  <c r="X11249" i="55"/>
  <c r="X11250" i="55"/>
  <c r="X11251" i="55"/>
  <c r="X11252" i="55"/>
  <c r="X11253" i="55"/>
  <c r="X11254" i="55"/>
  <c r="X11255" i="55"/>
  <c r="X11256" i="55"/>
  <c r="X11257" i="55"/>
  <c r="X11258" i="55"/>
  <c r="X11259" i="55"/>
  <c r="X11260" i="55"/>
  <c r="X11261" i="55"/>
  <c r="X11262" i="55"/>
  <c r="X11263" i="55"/>
  <c r="X11264" i="55"/>
  <c r="X11265" i="55"/>
  <c r="X11266" i="55"/>
  <c r="X11267" i="55"/>
  <c r="X11268" i="55"/>
  <c r="X11269" i="55"/>
  <c r="X11270" i="55"/>
  <c r="X11271" i="55"/>
  <c r="X11272" i="55"/>
  <c r="X11273" i="55"/>
  <c r="X11274" i="55"/>
  <c r="X11275" i="55"/>
  <c r="X11276" i="55"/>
  <c r="X11277" i="55"/>
  <c r="X11278" i="55"/>
  <c r="X11279" i="55"/>
  <c r="X11280" i="55"/>
  <c r="X11281" i="55"/>
  <c r="X11282" i="55"/>
  <c r="X11283" i="55"/>
  <c r="X11284" i="55"/>
  <c r="X11285" i="55"/>
  <c r="X11286" i="55"/>
  <c r="X11287" i="55"/>
  <c r="X11288" i="55"/>
  <c r="X11289" i="55"/>
  <c r="X11290" i="55"/>
  <c r="X11291" i="55"/>
  <c r="X11292" i="55"/>
  <c r="X11293" i="55"/>
  <c r="X11294" i="55"/>
  <c r="X11295" i="55"/>
  <c r="X11296" i="55"/>
  <c r="X11297" i="55"/>
  <c r="X11298" i="55"/>
  <c r="X11299" i="55"/>
  <c r="X11300" i="55"/>
  <c r="X11301" i="55"/>
  <c r="X11302" i="55"/>
  <c r="X11303" i="55"/>
  <c r="X11304" i="55"/>
  <c r="X11305" i="55"/>
  <c r="X11306" i="55"/>
  <c r="X11307" i="55"/>
  <c r="X11308" i="55"/>
  <c r="X11309" i="55"/>
  <c r="X11310" i="55"/>
  <c r="X11311" i="55"/>
  <c r="X11312" i="55"/>
  <c r="X11313" i="55"/>
  <c r="X11314" i="55"/>
  <c r="X11315" i="55"/>
  <c r="X11316" i="55"/>
  <c r="X11317" i="55"/>
  <c r="X11318" i="55"/>
  <c r="X11319" i="55"/>
  <c r="X11320" i="55"/>
  <c r="X11321" i="55"/>
  <c r="X11322" i="55"/>
  <c r="X11323" i="55"/>
  <c r="X11324" i="55"/>
  <c r="X11325" i="55"/>
  <c r="X11326" i="55"/>
  <c r="X11327" i="55"/>
  <c r="X11328" i="55"/>
  <c r="X11329" i="55"/>
  <c r="X11330" i="55"/>
  <c r="X11331" i="55"/>
  <c r="X11332" i="55"/>
  <c r="X11333" i="55"/>
  <c r="X11334" i="55"/>
  <c r="X11335" i="55"/>
  <c r="X11336" i="55"/>
  <c r="X11337" i="55"/>
  <c r="X11338" i="55"/>
  <c r="X11339" i="55"/>
  <c r="X11340" i="55"/>
  <c r="X11341" i="55"/>
  <c r="X11342" i="55"/>
  <c r="X11343" i="55"/>
  <c r="X11344" i="55"/>
  <c r="X11345" i="55"/>
  <c r="X11346" i="55"/>
  <c r="X11347" i="55"/>
  <c r="X11348" i="55"/>
  <c r="X11349" i="55"/>
  <c r="X11350" i="55"/>
  <c r="X11351" i="55"/>
  <c r="X11352" i="55"/>
  <c r="X11353" i="55"/>
  <c r="X11354" i="55"/>
  <c r="X11355" i="55"/>
  <c r="X11356" i="55"/>
  <c r="X11357" i="55"/>
  <c r="X11358" i="55"/>
  <c r="X11359" i="55"/>
  <c r="X11360" i="55"/>
  <c r="X11361" i="55"/>
  <c r="X11362" i="55"/>
  <c r="X11363" i="55"/>
  <c r="X11364" i="55"/>
  <c r="X11365" i="55"/>
  <c r="X11366" i="55"/>
  <c r="X11367" i="55"/>
  <c r="X11368" i="55"/>
  <c r="X11369" i="55"/>
  <c r="X11370" i="55"/>
  <c r="X11371" i="55"/>
  <c r="X11372" i="55"/>
  <c r="X11373" i="55"/>
  <c r="X11374" i="55"/>
  <c r="X11375" i="55"/>
  <c r="X11376" i="55"/>
  <c r="X11377" i="55"/>
  <c r="X11378" i="55"/>
  <c r="X11379" i="55"/>
  <c r="X11380" i="55"/>
  <c r="X11381" i="55"/>
  <c r="X11382" i="55"/>
  <c r="X11383" i="55"/>
  <c r="X11384" i="55"/>
  <c r="X11385" i="55"/>
  <c r="X11386" i="55"/>
  <c r="X11387" i="55"/>
  <c r="X11388" i="55"/>
  <c r="X11389" i="55"/>
  <c r="X11390" i="55"/>
  <c r="X11391" i="55"/>
  <c r="X11392" i="55"/>
  <c r="X11393" i="55"/>
  <c r="X11394" i="55"/>
  <c r="X11395" i="55"/>
  <c r="X11396" i="55"/>
  <c r="X11397" i="55"/>
  <c r="X11398" i="55"/>
  <c r="X11399" i="55"/>
  <c r="X11400" i="55"/>
  <c r="X11401" i="55"/>
  <c r="X11402" i="55"/>
  <c r="X11403" i="55"/>
  <c r="X11404" i="55"/>
  <c r="X11405" i="55"/>
  <c r="X11406" i="55"/>
  <c r="X11407" i="55"/>
  <c r="X11408" i="55"/>
  <c r="X11409" i="55"/>
  <c r="X11410" i="55"/>
  <c r="X11411" i="55"/>
  <c r="X11412" i="55"/>
  <c r="X11413" i="55"/>
  <c r="X11414" i="55"/>
  <c r="X11415" i="55"/>
  <c r="X11416" i="55"/>
  <c r="X11417" i="55"/>
  <c r="X11418" i="55"/>
  <c r="X11419" i="55"/>
  <c r="X11420" i="55"/>
  <c r="X11421" i="55"/>
  <c r="X11422" i="55"/>
  <c r="X11423" i="55"/>
  <c r="X11424" i="55"/>
  <c r="X11425" i="55"/>
  <c r="X11426" i="55"/>
  <c r="X11427" i="55"/>
  <c r="X11428" i="55"/>
  <c r="X11429" i="55"/>
  <c r="X11430" i="55"/>
  <c r="X11431" i="55"/>
  <c r="X11432" i="55"/>
  <c r="X11433" i="55"/>
  <c r="X11434" i="55"/>
  <c r="X11435" i="55"/>
  <c r="X11436" i="55"/>
  <c r="X11437" i="55"/>
  <c r="X11438" i="55"/>
  <c r="X11439" i="55"/>
  <c r="X11440" i="55"/>
  <c r="X11441" i="55"/>
  <c r="X11442" i="55"/>
  <c r="X11443" i="55"/>
  <c r="X11444" i="55"/>
  <c r="X11445" i="55"/>
  <c r="X11446" i="55"/>
  <c r="X11447" i="55"/>
  <c r="X11448" i="55"/>
  <c r="X11449" i="55"/>
  <c r="X11450" i="55"/>
  <c r="X11451" i="55"/>
  <c r="X11452" i="55"/>
  <c r="X11453" i="55"/>
  <c r="X11454" i="55"/>
  <c r="X11455" i="55"/>
  <c r="X11456" i="55"/>
  <c r="X11457" i="55"/>
  <c r="X11458" i="55"/>
  <c r="X11459" i="55"/>
  <c r="X11460" i="55"/>
  <c r="X11461" i="55"/>
  <c r="X11462" i="55"/>
  <c r="X11463" i="55"/>
  <c r="X11464" i="55"/>
  <c r="X11465" i="55"/>
  <c r="X11466" i="55"/>
  <c r="X11467" i="55"/>
  <c r="X11468" i="55"/>
  <c r="X11469" i="55"/>
  <c r="X11470" i="55"/>
  <c r="X11471" i="55"/>
  <c r="X11472" i="55"/>
  <c r="X11473" i="55"/>
  <c r="X11474" i="55"/>
  <c r="X11475" i="55"/>
  <c r="X11476" i="55"/>
  <c r="X11477" i="55"/>
  <c r="X11478" i="55"/>
  <c r="X11479" i="55"/>
  <c r="X11480" i="55"/>
  <c r="X11481" i="55"/>
  <c r="X11482" i="55"/>
  <c r="X11483" i="55"/>
  <c r="X11484" i="55"/>
  <c r="X11485" i="55"/>
  <c r="X11486" i="55"/>
  <c r="X11487" i="55"/>
  <c r="X11488" i="55"/>
  <c r="X11489" i="55"/>
  <c r="X11490" i="55"/>
  <c r="X11491" i="55"/>
  <c r="X11492" i="55"/>
  <c r="X11493" i="55"/>
  <c r="X11494" i="55"/>
  <c r="X11495" i="55"/>
  <c r="X11496" i="55"/>
  <c r="X11497" i="55"/>
  <c r="X11498" i="55"/>
  <c r="X11499" i="55"/>
  <c r="X11500" i="55"/>
  <c r="X11501" i="55"/>
  <c r="X11502" i="55"/>
  <c r="X11503" i="55"/>
  <c r="X11504" i="55"/>
  <c r="X11505" i="55"/>
  <c r="X11506" i="55"/>
  <c r="X11507" i="55"/>
  <c r="X11508" i="55"/>
  <c r="X11509" i="55"/>
  <c r="X11510" i="55"/>
  <c r="X11511" i="55"/>
  <c r="X11512" i="55"/>
  <c r="X11513" i="55"/>
  <c r="X11514" i="55"/>
  <c r="X11515" i="55"/>
  <c r="X11516" i="55"/>
  <c r="X11517" i="55"/>
  <c r="X11518" i="55"/>
  <c r="X11519" i="55"/>
  <c r="X11520" i="55"/>
  <c r="X11521" i="55"/>
  <c r="X11522" i="55"/>
  <c r="X11523" i="55"/>
  <c r="X11524" i="55"/>
  <c r="X11525" i="55"/>
  <c r="X11526" i="55"/>
  <c r="X11527" i="55"/>
  <c r="X11528" i="55"/>
  <c r="X11529" i="55"/>
  <c r="X11530" i="55"/>
  <c r="X11531" i="55"/>
  <c r="X11532" i="55"/>
  <c r="X11533" i="55"/>
  <c r="X11534" i="55"/>
  <c r="X11535" i="55"/>
  <c r="X11536" i="55"/>
  <c r="X11537" i="55"/>
  <c r="X11538" i="55"/>
  <c r="X11539" i="55"/>
  <c r="X11540" i="55"/>
  <c r="X11541" i="55"/>
  <c r="X11542" i="55"/>
  <c r="X11543" i="55"/>
  <c r="X11544" i="55"/>
  <c r="X11545" i="55"/>
  <c r="X11546" i="55"/>
  <c r="X11547" i="55"/>
  <c r="X11548" i="55"/>
  <c r="X11549" i="55"/>
  <c r="X11550" i="55"/>
  <c r="X11551" i="55"/>
  <c r="X11552" i="55"/>
  <c r="X11553" i="55"/>
  <c r="X11554" i="55"/>
  <c r="X11555" i="55"/>
  <c r="X11556" i="55"/>
  <c r="X11557" i="55"/>
  <c r="X11558" i="55"/>
  <c r="X11559" i="55"/>
  <c r="X11560" i="55"/>
  <c r="X11561" i="55"/>
  <c r="X11562" i="55"/>
  <c r="X11563" i="55"/>
  <c r="X11564" i="55"/>
  <c r="X11565" i="55"/>
  <c r="X11566" i="55"/>
  <c r="X11567" i="55"/>
  <c r="X11568" i="55"/>
  <c r="X11569" i="55"/>
  <c r="X11570" i="55"/>
  <c r="X11571" i="55"/>
  <c r="X11572" i="55"/>
  <c r="X11573" i="55"/>
  <c r="X11574" i="55"/>
  <c r="X11575" i="55"/>
  <c r="X11576" i="55"/>
  <c r="X11577" i="55"/>
  <c r="X11578" i="55"/>
  <c r="X11579" i="55"/>
  <c r="X11580" i="55"/>
  <c r="X11581" i="55"/>
  <c r="X11582" i="55"/>
  <c r="X11583" i="55"/>
  <c r="X11584" i="55"/>
  <c r="X11585" i="55"/>
  <c r="X11586" i="55"/>
  <c r="X11587" i="55"/>
  <c r="X11588" i="55"/>
  <c r="X11589" i="55"/>
  <c r="X11590" i="55"/>
  <c r="X11591" i="55"/>
  <c r="X11592" i="55"/>
  <c r="X11593" i="55"/>
  <c r="X11594" i="55"/>
  <c r="X11595" i="55"/>
  <c r="X11596" i="55"/>
  <c r="X11597" i="55"/>
  <c r="X11598" i="55"/>
  <c r="X11599" i="55"/>
  <c r="X11600" i="55"/>
  <c r="X11601" i="55"/>
  <c r="X11602" i="55"/>
  <c r="X11603" i="55"/>
  <c r="X11604" i="55"/>
  <c r="X11605" i="55"/>
  <c r="X11606" i="55"/>
  <c r="X11607" i="55"/>
  <c r="X11608" i="55"/>
  <c r="X11609" i="55"/>
  <c r="X11610" i="55"/>
  <c r="X11611" i="55"/>
  <c r="X11612" i="55"/>
  <c r="X11613" i="55"/>
  <c r="X11614" i="55"/>
  <c r="X11615" i="55"/>
  <c r="X11616" i="55"/>
  <c r="X11617" i="55"/>
  <c r="X11618" i="55"/>
  <c r="X11619" i="55"/>
  <c r="X11620" i="55"/>
  <c r="X11621" i="55"/>
  <c r="X11622" i="55"/>
  <c r="X11623" i="55"/>
  <c r="X11624" i="55"/>
  <c r="X11625" i="55"/>
  <c r="X11626" i="55"/>
  <c r="X11627" i="55"/>
  <c r="X11628" i="55"/>
  <c r="X11629" i="55"/>
  <c r="X11630" i="55"/>
  <c r="X11631" i="55"/>
  <c r="X11632" i="55"/>
  <c r="X11633" i="55"/>
  <c r="X11634" i="55"/>
  <c r="X11635" i="55"/>
  <c r="X11636" i="55"/>
  <c r="X11637" i="55"/>
  <c r="X11638" i="55"/>
  <c r="X11639" i="55"/>
  <c r="X11640" i="55"/>
  <c r="X11641" i="55"/>
  <c r="X11642" i="55"/>
  <c r="X11643" i="55"/>
  <c r="X11644" i="55"/>
  <c r="X11645" i="55"/>
  <c r="X11646" i="55"/>
  <c r="X11647" i="55"/>
  <c r="X11648" i="55"/>
  <c r="X11649" i="55"/>
  <c r="X11650" i="55"/>
  <c r="X11651" i="55"/>
  <c r="X11652" i="55"/>
  <c r="X11653" i="55"/>
  <c r="X11654" i="55"/>
  <c r="X11655" i="55"/>
  <c r="X11656" i="55"/>
  <c r="X11657" i="55"/>
  <c r="X11658" i="55"/>
  <c r="X11659" i="55"/>
  <c r="X11660" i="55"/>
  <c r="X11661" i="55"/>
  <c r="X11662" i="55"/>
  <c r="X11663" i="55"/>
  <c r="X11664" i="55"/>
  <c r="X11665" i="55"/>
  <c r="X11666" i="55"/>
  <c r="X11667" i="55"/>
  <c r="X11668" i="55"/>
  <c r="X11669" i="55"/>
  <c r="X11670" i="55"/>
  <c r="X11671" i="55"/>
  <c r="X11672" i="55"/>
  <c r="X11673" i="55"/>
  <c r="X11674" i="55"/>
  <c r="X11675" i="55"/>
  <c r="X11676" i="55"/>
  <c r="X11677" i="55"/>
  <c r="X11678" i="55"/>
  <c r="X11679" i="55"/>
  <c r="X11680" i="55"/>
  <c r="X11681" i="55"/>
  <c r="X11682" i="55"/>
  <c r="X11683" i="55"/>
  <c r="X11684" i="55"/>
  <c r="X11685" i="55"/>
  <c r="X11686" i="55"/>
  <c r="X11687" i="55"/>
  <c r="X11688" i="55"/>
  <c r="X11689" i="55"/>
  <c r="X11690" i="55"/>
  <c r="X11691" i="55"/>
  <c r="X11692" i="55"/>
  <c r="X11693" i="55"/>
  <c r="X11694" i="55"/>
  <c r="X11695" i="55"/>
  <c r="X11696" i="55"/>
  <c r="X11697" i="55"/>
  <c r="X11698" i="55"/>
  <c r="X11699" i="55"/>
  <c r="X11700" i="55"/>
  <c r="X11701" i="55"/>
  <c r="X11702" i="55"/>
  <c r="X11703" i="55"/>
  <c r="X11704" i="55"/>
  <c r="X11705" i="55"/>
  <c r="X11706" i="55"/>
  <c r="X11707" i="55"/>
  <c r="X11708" i="55"/>
  <c r="X11709" i="55"/>
  <c r="X11710" i="55"/>
  <c r="X11711" i="55"/>
  <c r="X11712" i="55"/>
  <c r="X11713" i="55"/>
  <c r="X11714" i="55"/>
  <c r="X11715" i="55"/>
  <c r="X11716" i="55"/>
  <c r="X11717" i="55"/>
  <c r="X11718" i="55"/>
  <c r="X11719" i="55"/>
  <c r="X11720" i="55"/>
  <c r="X11721" i="55"/>
  <c r="X11722" i="55"/>
  <c r="X11723" i="55"/>
  <c r="X11724" i="55"/>
  <c r="X11725" i="55"/>
  <c r="X11726" i="55"/>
  <c r="X11727" i="55"/>
  <c r="X11728" i="55"/>
  <c r="X11729" i="55"/>
  <c r="X11730" i="55"/>
  <c r="X11731" i="55"/>
  <c r="X11732" i="55"/>
  <c r="X11733" i="55"/>
  <c r="X11734" i="55"/>
  <c r="X11735" i="55"/>
  <c r="X11736" i="55"/>
  <c r="X11737" i="55"/>
  <c r="X11738" i="55"/>
  <c r="X11739" i="55"/>
  <c r="X11740" i="55"/>
  <c r="X11741" i="55"/>
  <c r="X11742" i="55"/>
  <c r="X11743" i="55"/>
  <c r="X11744" i="55"/>
  <c r="X11745" i="55"/>
  <c r="X11746" i="55"/>
  <c r="X11747" i="55"/>
  <c r="X11748" i="55"/>
  <c r="X11749" i="55"/>
  <c r="X11750" i="55"/>
  <c r="X11751" i="55"/>
  <c r="X11752" i="55"/>
  <c r="X11753" i="55"/>
  <c r="X11754" i="55"/>
  <c r="X11755" i="55"/>
  <c r="X11756" i="55"/>
  <c r="X11757" i="55"/>
  <c r="X11758" i="55"/>
  <c r="X11759" i="55"/>
  <c r="X11760" i="55"/>
  <c r="X11761" i="55"/>
  <c r="X11762" i="55"/>
  <c r="X11763" i="55"/>
  <c r="X11764" i="55"/>
  <c r="X11765" i="55"/>
  <c r="X11766" i="55"/>
  <c r="X11767" i="55"/>
  <c r="X11768" i="55"/>
  <c r="X11769" i="55"/>
  <c r="X11770" i="55"/>
  <c r="X11771" i="55"/>
  <c r="X11772" i="55"/>
  <c r="X11773" i="55"/>
  <c r="X11774" i="55"/>
  <c r="X11775" i="55"/>
  <c r="X11776" i="55"/>
  <c r="X11777" i="55"/>
  <c r="X11778" i="55"/>
  <c r="X11779" i="55"/>
  <c r="X11780" i="55"/>
  <c r="X11781" i="55"/>
  <c r="X11782" i="55"/>
  <c r="X11783" i="55"/>
  <c r="X11784" i="55"/>
  <c r="X11785" i="55"/>
  <c r="X11786" i="55"/>
  <c r="X11787" i="55"/>
  <c r="X11788" i="55"/>
  <c r="X11789" i="55"/>
  <c r="X11790" i="55"/>
  <c r="X11791" i="55"/>
  <c r="X11792" i="55"/>
  <c r="X11793" i="55"/>
  <c r="X11794" i="55"/>
  <c r="X11795" i="55"/>
  <c r="X11796" i="55"/>
  <c r="X11797" i="55"/>
  <c r="X11798" i="55"/>
  <c r="X11799" i="55"/>
  <c r="X11800" i="55"/>
  <c r="X11801" i="55"/>
  <c r="X11802" i="55"/>
  <c r="X11803" i="55"/>
  <c r="X11804" i="55"/>
  <c r="X11805" i="55"/>
  <c r="X11806" i="55"/>
  <c r="X11807" i="55"/>
  <c r="X11808" i="55"/>
  <c r="X11809" i="55"/>
  <c r="X11810" i="55"/>
  <c r="X11811" i="55"/>
  <c r="X11812" i="55"/>
  <c r="X11813" i="55"/>
  <c r="X11814" i="55"/>
  <c r="X11815" i="55"/>
  <c r="X11816" i="55"/>
  <c r="X11817" i="55"/>
  <c r="X11818" i="55"/>
  <c r="X11819" i="55"/>
  <c r="X11820" i="55"/>
  <c r="X11821" i="55"/>
  <c r="X11822" i="55"/>
  <c r="X11823" i="55"/>
  <c r="X11824" i="55"/>
  <c r="X11825" i="55"/>
  <c r="X11826" i="55"/>
  <c r="X11827" i="55"/>
  <c r="X11828" i="55"/>
  <c r="X11829" i="55"/>
  <c r="X11830" i="55"/>
  <c r="X11831" i="55"/>
  <c r="X11832" i="55"/>
  <c r="X11833" i="55"/>
  <c r="X11834" i="55"/>
  <c r="X11835" i="55"/>
  <c r="X11836" i="55"/>
  <c r="X11837" i="55"/>
  <c r="X11838" i="55"/>
  <c r="X11839" i="55"/>
  <c r="X11840" i="55"/>
  <c r="X11841" i="55"/>
  <c r="X11842" i="55"/>
  <c r="X11843" i="55"/>
  <c r="X11844" i="55"/>
  <c r="X11845" i="55"/>
  <c r="X11846" i="55"/>
  <c r="X11847" i="55"/>
  <c r="X11848" i="55"/>
  <c r="X11849" i="55"/>
  <c r="X11850" i="55"/>
  <c r="X11851" i="55"/>
  <c r="X11852" i="55"/>
  <c r="X11853" i="55"/>
  <c r="X11854" i="55"/>
  <c r="X11855" i="55"/>
  <c r="X11856" i="55"/>
  <c r="X11857" i="55"/>
  <c r="X11858" i="55"/>
  <c r="X11859" i="55"/>
  <c r="X11860" i="55"/>
  <c r="X11861" i="55"/>
  <c r="X11862" i="55"/>
  <c r="X11863" i="55"/>
  <c r="X11864" i="55"/>
  <c r="X11865" i="55"/>
  <c r="X11866" i="55"/>
  <c r="X11867" i="55"/>
  <c r="X11868" i="55"/>
  <c r="X11869" i="55"/>
  <c r="X11870" i="55"/>
  <c r="X11871" i="55"/>
  <c r="X11872" i="55"/>
  <c r="X11873" i="55"/>
  <c r="X11874" i="55"/>
  <c r="X11875" i="55"/>
  <c r="X11876" i="55"/>
  <c r="X11877" i="55"/>
  <c r="X11878" i="55"/>
  <c r="X11879" i="55"/>
  <c r="X11880" i="55"/>
  <c r="X11881" i="55"/>
  <c r="X11882" i="55"/>
  <c r="X11883" i="55"/>
  <c r="X11884" i="55"/>
  <c r="X11885" i="55"/>
  <c r="X11886" i="55"/>
  <c r="X11887" i="55"/>
  <c r="X11888" i="55"/>
  <c r="X11889" i="55"/>
  <c r="X11890" i="55"/>
  <c r="X11891" i="55"/>
  <c r="X11892" i="55"/>
  <c r="X11893" i="55"/>
  <c r="X11894" i="55"/>
  <c r="X11895" i="55"/>
  <c r="X11896" i="55"/>
  <c r="X11897" i="55"/>
  <c r="X11898" i="55"/>
  <c r="X11899" i="55"/>
  <c r="X11900" i="55"/>
  <c r="X11901" i="55"/>
  <c r="X11902" i="55"/>
  <c r="X11903" i="55"/>
  <c r="X11904" i="55"/>
  <c r="X11905" i="55"/>
  <c r="X11906" i="55"/>
  <c r="X11907" i="55"/>
  <c r="X11908" i="55"/>
  <c r="X11909" i="55"/>
  <c r="X11910" i="55"/>
  <c r="X11911" i="55"/>
  <c r="X11912" i="55"/>
  <c r="X11913" i="55"/>
  <c r="X11914" i="55"/>
  <c r="X11915" i="55"/>
  <c r="X11916" i="55"/>
  <c r="X11917" i="55"/>
  <c r="X11918" i="55"/>
  <c r="X11919" i="55"/>
  <c r="X11920" i="55"/>
  <c r="X11921" i="55"/>
  <c r="X11922" i="55"/>
  <c r="X11923" i="55"/>
  <c r="X11924" i="55"/>
  <c r="X11925" i="55"/>
  <c r="X11926" i="55"/>
  <c r="X11927" i="55"/>
  <c r="X11928" i="55"/>
  <c r="X11929" i="55"/>
  <c r="X11930" i="55"/>
  <c r="X11931" i="55"/>
  <c r="X11932" i="55"/>
  <c r="X11933" i="55"/>
  <c r="X11934" i="55"/>
  <c r="X11935" i="55"/>
  <c r="X11936" i="55"/>
  <c r="X11937" i="55"/>
  <c r="X11938" i="55"/>
  <c r="X11939" i="55"/>
  <c r="X11940" i="55"/>
  <c r="X11941" i="55"/>
  <c r="X11942" i="55"/>
  <c r="X11943" i="55"/>
  <c r="X11944" i="55"/>
  <c r="X11945" i="55"/>
  <c r="X11946" i="55"/>
  <c r="X11947" i="55"/>
  <c r="X11948" i="55"/>
  <c r="X11949" i="55"/>
  <c r="X11950" i="55"/>
  <c r="X11951" i="55"/>
  <c r="X11952" i="55"/>
  <c r="X11953" i="55"/>
  <c r="X11954" i="55"/>
  <c r="X11955" i="55"/>
  <c r="X11956" i="55"/>
  <c r="X11957" i="55"/>
  <c r="X11958" i="55"/>
  <c r="X11959" i="55"/>
  <c r="X11960" i="55"/>
  <c r="X11961" i="55"/>
  <c r="X11962" i="55"/>
  <c r="X11963" i="55"/>
  <c r="X11964" i="55"/>
  <c r="X11965" i="55"/>
  <c r="X11966" i="55"/>
  <c r="X11967" i="55"/>
  <c r="X11968" i="55"/>
  <c r="X11969" i="55"/>
  <c r="X11970" i="55"/>
  <c r="X11971" i="55"/>
  <c r="X11972" i="55"/>
  <c r="X11973" i="55"/>
  <c r="X11974" i="55"/>
  <c r="X11975" i="55"/>
  <c r="X11976" i="55"/>
  <c r="X11977" i="55"/>
  <c r="X11978" i="55"/>
  <c r="X11979" i="55"/>
  <c r="X11980" i="55"/>
  <c r="X11981" i="55"/>
  <c r="X11982" i="55"/>
  <c r="X11983" i="55"/>
  <c r="X11984" i="55"/>
  <c r="X11985" i="55"/>
  <c r="X11986" i="55"/>
  <c r="X11987" i="55"/>
  <c r="X11988" i="55"/>
  <c r="X11989" i="55"/>
  <c r="X11990" i="55"/>
  <c r="X11991" i="55"/>
  <c r="X11992" i="55"/>
  <c r="X11993" i="55"/>
  <c r="X11994" i="55"/>
  <c r="X11995" i="55"/>
  <c r="X11996" i="55"/>
  <c r="X11997" i="55"/>
  <c r="X11998" i="55"/>
  <c r="X11999" i="55"/>
  <c r="X12000" i="55"/>
  <c r="X12001" i="55"/>
  <c r="X12002" i="55"/>
  <c r="X12003" i="55"/>
  <c r="X12004" i="55"/>
  <c r="X12005" i="55"/>
  <c r="X12006" i="55"/>
  <c r="X12007" i="55"/>
  <c r="X12008" i="55"/>
  <c r="X12009" i="55"/>
  <c r="X12010" i="55"/>
  <c r="X12011" i="55"/>
  <c r="X12012" i="55"/>
  <c r="X12013" i="55"/>
  <c r="X12014" i="55"/>
  <c r="X12015" i="55"/>
  <c r="X12016" i="55"/>
  <c r="X12017" i="55"/>
  <c r="X12018" i="55"/>
  <c r="X12019" i="55"/>
  <c r="X12020" i="55"/>
  <c r="X12021" i="55"/>
  <c r="X12022" i="55"/>
  <c r="X12023" i="55"/>
  <c r="X12024" i="55"/>
  <c r="X12025" i="55"/>
  <c r="X12026" i="55"/>
  <c r="X12027" i="55"/>
  <c r="X12028" i="55"/>
  <c r="X12029" i="55"/>
  <c r="X12030" i="55"/>
  <c r="X12031" i="55"/>
  <c r="X12032" i="55"/>
  <c r="X12033" i="55"/>
  <c r="X12034" i="55"/>
  <c r="X12035" i="55"/>
  <c r="X12036" i="55"/>
  <c r="X12037" i="55"/>
  <c r="X12038" i="55"/>
  <c r="X12039" i="55"/>
  <c r="X12040" i="55"/>
  <c r="X12041" i="55"/>
  <c r="X12042" i="55"/>
  <c r="X12043" i="55"/>
  <c r="X12044" i="55"/>
  <c r="X12045" i="55"/>
  <c r="X12046" i="55"/>
  <c r="X12047" i="55"/>
  <c r="X12048" i="55"/>
  <c r="X12049" i="55"/>
  <c r="X12050" i="55"/>
  <c r="X12051" i="55"/>
  <c r="X12052" i="55"/>
  <c r="X12053" i="55"/>
  <c r="X12054" i="55"/>
  <c r="X12055" i="55"/>
  <c r="X12056" i="55"/>
  <c r="X12057" i="55"/>
  <c r="X12058" i="55"/>
  <c r="X12059" i="55"/>
  <c r="X12060" i="55"/>
  <c r="X12061" i="55"/>
  <c r="X12062" i="55"/>
  <c r="X12063" i="55"/>
  <c r="X12064" i="55"/>
  <c r="X12065" i="55"/>
  <c r="X12066" i="55"/>
  <c r="X12067" i="55"/>
  <c r="X12068" i="55"/>
  <c r="X12069" i="55"/>
  <c r="X12070" i="55"/>
  <c r="X12071" i="55"/>
  <c r="X12072" i="55"/>
  <c r="X12073" i="55"/>
  <c r="X12074" i="55"/>
  <c r="X12075" i="55"/>
  <c r="X12076" i="55"/>
  <c r="X12077" i="55"/>
  <c r="X12078" i="55"/>
  <c r="X12079" i="55"/>
  <c r="X12080" i="55"/>
  <c r="X12081" i="55"/>
  <c r="X12082" i="55"/>
  <c r="X12083" i="55"/>
  <c r="X12084" i="55"/>
  <c r="X12085" i="55"/>
  <c r="X12086" i="55"/>
  <c r="X12087" i="55"/>
  <c r="X12088" i="55"/>
  <c r="X12089" i="55"/>
  <c r="X12090" i="55"/>
  <c r="X12091" i="55"/>
  <c r="X12092" i="55"/>
  <c r="X12093" i="55"/>
  <c r="X12094" i="55"/>
  <c r="X12095" i="55"/>
  <c r="X12096" i="55"/>
  <c r="X12097" i="55"/>
  <c r="X12098" i="55"/>
  <c r="X12099" i="55"/>
  <c r="X12100" i="55"/>
  <c r="X12101" i="55"/>
  <c r="X12102" i="55"/>
  <c r="X12103" i="55"/>
  <c r="X12104" i="55"/>
  <c r="X12105" i="55"/>
  <c r="X12106" i="55"/>
  <c r="X12107" i="55"/>
  <c r="X12108" i="55"/>
  <c r="X12109" i="55"/>
  <c r="X12110" i="55"/>
  <c r="X12111" i="55"/>
  <c r="X12112" i="55"/>
  <c r="X12113" i="55"/>
  <c r="X12114" i="55"/>
  <c r="X12115" i="55"/>
  <c r="X12116" i="55"/>
  <c r="X12117" i="55"/>
  <c r="X12118" i="55"/>
  <c r="X12119" i="55"/>
  <c r="X12120" i="55"/>
  <c r="X12121" i="55"/>
  <c r="X12122" i="55"/>
  <c r="X12123" i="55"/>
  <c r="X12124" i="55"/>
  <c r="X12125" i="55"/>
  <c r="X12126" i="55"/>
  <c r="X12127" i="55"/>
  <c r="X12128" i="55"/>
  <c r="X12129" i="55"/>
  <c r="X12130" i="55"/>
  <c r="X12131" i="55"/>
  <c r="X12132" i="55"/>
  <c r="X12133" i="55"/>
  <c r="X12134" i="55"/>
  <c r="X12135" i="55"/>
  <c r="X12136" i="55"/>
  <c r="X12137" i="55"/>
  <c r="X12138" i="55"/>
  <c r="X12139" i="55"/>
  <c r="X12140" i="55"/>
  <c r="X12141" i="55"/>
  <c r="X12142" i="55"/>
  <c r="X12143" i="55"/>
  <c r="X12144" i="55"/>
  <c r="X12145" i="55"/>
  <c r="X12146" i="55"/>
  <c r="X12147" i="55"/>
  <c r="X12148" i="55"/>
  <c r="X12149" i="55"/>
  <c r="X12150" i="55"/>
  <c r="X12151" i="55"/>
  <c r="X12152" i="55"/>
  <c r="X12153" i="55"/>
  <c r="X12154" i="55"/>
  <c r="X12155" i="55"/>
  <c r="X12156" i="55"/>
  <c r="X12157" i="55"/>
  <c r="X12158" i="55"/>
  <c r="X12159" i="55"/>
  <c r="X12160" i="55"/>
  <c r="X12161" i="55"/>
  <c r="X12162" i="55"/>
  <c r="X12163" i="55"/>
  <c r="X12164" i="55"/>
  <c r="X12165" i="55"/>
  <c r="X12166" i="55"/>
  <c r="X12167" i="55"/>
  <c r="X12168" i="55"/>
  <c r="X12169" i="55"/>
  <c r="X12170" i="55"/>
  <c r="X12171" i="55"/>
  <c r="X12172" i="55"/>
  <c r="X12173" i="55"/>
  <c r="X12174" i="55"/>
  <c r="X12175" i="55"/>
  <c r="X12176" i="55"/>
  <c r="X12177" i="55"/>
  <c r="X12178" i="55"/>
  <c r="X12179" i="55"/>
  <c r="X12180" i="55"/>
  <c r="X12181" i="55"/>
  <c r="X12182" i="55"/>
  <c r="X12183" i="55"/>
  <c r="X12184" i="55"/>
  <c r="X12185" i="55"/>
  <c r="X12186" i="55"/>
  <c r="X12187" i="55"/>
  <c r="X12188" i="55"/>
  <c r="X12189" i="55"/>
  <c r="X12190" i="55"/>
  <c r="X12191" i="55"/>
  <c r="X12192" i="55"/>
  <c r="X12193" i="55"/>
  <c r="X12194" i="55"/>
  <c r="X12195" i="55"/>
  <c r="X12196" i="55"/>
  <c r="X12197" i="55"/>
  <c r="X12198" i="55"/>
  <c r="X12199" i="55"/>
  <c r="X12200" i="55"/>
  <c r="X12201" i="55"/>
  <c r="X12202" i="55"/>
  <c r="X12203" i="55"/>
  <c r="X12204" i="55"/>
  <c r="X12205" i="55"/>
  <c r="X12206" i="55"/>
  <c r="X12207" i="55"/>
  <c r="X12208" i="55"/>
  <c r="X12209" i="55"/>
  <c r="X12210" i="55"/>
  <c r="X12211" i="55"/>
  <c r="X12212" i="55"/>
  <c r="X12213" i="55"/>
  <c r="X12214" i="55"/>
  <c r="X12215" i="55"/>
  <c r="X12216" i="55"/>
  <c r="X12217" i="55"/>
  <c r="X12218" i="55"/>
  <c r="X12219" i="55"/>
  <c r="X12220" i="55"/>
  <c r="X12221" i="55"/>
  <c r="X12222" i="55"/>
  <c r="X12223" i="55"/>
  <c r="X12224" i="55"/>
  <c r="X12225" i="55"/>
  <c r="X12226" i="55"/>
  <c r="X12227" i="55"/>
  <c r="X12228" i="55"/>
  <c r="X12229" i="55"/>
  <c r="X12230" i="55"/>
  <c r="X12231" i="55"/>
  <c r="X12232" i="55"/>
  <c r="X12233" i="55"/>
  <c r="X12234" i="55"/>
  <c r="X12235" i="55"/>
  <c r="X12236" i="55"/>
  <c r="X12237" i="55"/>
  <c r="X12238" i="55"/>
  <c r="X12239" i="55"/>
  <c r="X12240" i="55"/>
  <c r="X12241" i="55"/>
  <c r="X12242" i="55"/>
  <c r="X12243" i="55"/>
  <c r="X12244" i="55"/>
  <c r="X12245" i="55"/>
  <c r="X12246" i="55"/>
  <c r="X12247" i="55"/>
  <c r="X12248" i="55"/>
  <c r="X12249" i="55"/>
  <c r="X12250" i="55"/>
  <c r="X12251" i="55"/>
  <c r="X12252" i="55"/>
  <c r="X12253" i="55"/>
  <c r="X12254" i="55"/>
  <c r="X12255" i="55"/>
  <c r="X12256" i="55"/>
  <c r="X12257" i="55"/>
  <c r="X12258" i="55"/>
  <c r="X12259" i="55"/>
  <c r="X12260" i="55"/>
  <c r="X12261" i="55"/>
  <c r="X12262" i="55"/>
  <c r="X12263" i="55"/>
  <c r="X12264" i="55"/>
  <c r="X12265" i="55"/>
  <c r="X12266" i="55"/>
  <c r="X12267" i="55"/>
  <c r="X12268" i="55"/>
  <c r="X12269" i="55"/>
  <c r="X12270" i="55"/>
  <c r="X12271" i="55"/>
  <c r="X12272" i="55"/>
  <c r="X12273" i="55"/>
  <c r="X12274" i="55"/>
  <c r="X12275" i="55"/>
  <c r="X12276" i="55"/>
  <c r="X12277" i="55"/>
  <c r="X12278" i="55"/>
  <c r="X12279" i="55"/>
  <c r="X12280" i="55"/>
  <c r="X12281" i="55"/>
  <c r="X12282" i="55"/>
  <c r="X12283" i="55"/>
  <c r="X12284" i="55"/>
  <c r="X12285" i="55"/>
  <c r="X12286" i="55"/>
  <c r="X12287" i="55"/>
  <c r="X12288" i="55"/>
  <c r="X12289" i="55"/>
  <c r="X12290" i="55"/>
  <c r="X12291" i="55"/>
  <c r="X12292" i="55"/>
  <c r="X12293" i="55"/>
  <c r="X12294" i="55"/>
  <c r="X12295" i="55"/>
  <c r="X12296" i="55"/>
  <c r="X12297" i="55"/>
  <c r="X12298" i="55"/>
  <c r="X12299" i="55"/>
  <c r="X12300" i="55"/>
  <c r="X12301" i="55"/>
  <c r="X12302" i="55"/>
  <c r="X12303" i="55"/>
  <c r="X12304" i="55"/>
  <c r="X12305" i="55"/>
  <c r="X12306" i="55"/>
  <c r="X12307" i="55"/>
  <c r="X12308" i="55"/>
  <c r="X12309" i="55"/>
  <c r="X12310" i="55"/>
  <c r="X12311" i="55"/>
  <c r="X12312" i="55"/>
  <c r="X12313" i="55"/>
  <c r="X12314" i="55"/>
  <c r="X12315" i="55"/>
  <c r="X12316" i="55"/>
  <c r="X12317" i="55"/>
  <c r="X12318" i="55"/>
  <c r="X12319" i="55"/>
  <c r="X12320" i="55"/>
  <c r="X12321" i="55"/>
  <c r="X12322" i="55"/>
  <c r="X12323" i="55"/>
  <c r="X12324" i="55"/>
  <c r="X12325" i="55"/>
  <c r="X12326" i="55"/>
  <c r="X12327" i="55"/>
  <c r="X12328" i="55"/>
  <c r="X12329" i="55"/>
  <c r="X12330" i="55"/>
  <c r="X12331" i="55"/>
  <c r="X12332" i="55"/>
  <c r="X12333" i="55"/>
  <c r="X12334" i="55"/>
  <c r="X10" i="55"/>
  <c r="W10" i="55" l="1"/>
  <c r="V11" i="55"/>
  <c r="W11" i="55"/>
  <c r="V12" i="55"/>
  <c r="W12" i="55"/>
  <c r="V13" i="55"/>
  <c r="W13" i="55"/>
  <c r="V14" i="55"/>
  <c r="W14" i="55"/>
  <c r="V15" i="55"/>
  <c r="W15" i="55"/>
  <c r="V16" i="55"/>
  <c r="W16" i="55"/>
  <c r="V17" i="55"/>
  <c r="W17" i="55"/>
  <c r="V18" i="55"/>
  <c r="W18" i="55"/>
  <c r="V19" i="55"/>
  <c r="W19" i="55"/>
  <c r="V20" i="55"/>
  <c r="W20" i="55"/>
  <c r="V21" i="55"/>
  <c r="W21" i="55"/>
  <c r="V22" i="55"/>
  <c r="W22" i="55"/>
  <c r="V23" i="55"/>
  <c r="W23" i="55"/>
  <c r="V24" i="55"/>
  <c r="W24" i="55"/>
  <c r="V25" i="55"/>
  <c r="W25" i="55"/>
  <c r="V26" i="55"/>
  <c r="W26" i="55"/>
  <c r="V27" i="55"/>
  <c r="W27" i="55"/>
  <c r="V28" i="55"/>
  <c r="W28" i="55"/>
  <c r="V29" i="55"/>
  <c r="W29" i="55"/>
  <c r="V30" i="55"/>
  <c r="W30" i="55"/>
  <c r="V31" i="55"/>
  <c r="W31" i="55"/>
  <c r="V32" i="55"/>
  <c r="W32" i="55"/>
  <c r="V33" i="55"/>
  <c r="W33" i="55"/>
  <c r="V34" i="55"/>
  <c r="W34" i="55"/>
  <c r="V35" i="55"/>
  <c r="W35" i="55"/>
  <c r="V36" i="55"/>
  <c r="W36" i="55"/>
  <c r="V37" i="55"/>
  <c r="W37" i="55"/>
  <c r="V38" i="55"/>
  <c r="W38" i="55"/>
  <c r="V39" i="55"/>
  <c r="W39" i="55"/>
  <c r="V40" i="55"/>
  <c r="W40" i="55"/>
  <c r="V41" i="55"/>
  <c r="W41" i="55"/>
  <c r="V42" i="55"/>
  <c r="W42" i="55"/>
  <c r="V43" i="55"/>
  <c r="W43" i="55"/>
  <c r="V44" i="55"/>
  <c r="W44" i="55"/>
  <c r="V45" i="55"/>
  <c r="W45" i="55"/>
  <c r="V46" i="55"/>
  <c r="W46" i="55"/>
  <c r="V47" i="55"/>
  <c r="W47" i="55"/>
  <c r="V48" i="55"/>
  <c r="W48" i="55"/>
  <c r="V49" i="55"/>
  <c r="W49" i="55"/>
  <c r="V50" i="55"/>
  <c r="W50" i="55"/>
  <c r="V51" i="55"/>
  <c r="W51" i="55"/>
  <c r="V52" i="55"/>
  <c r="W52" i="55"/>
  <c r="V53" i="55"/>
  <c r="W53" i="55"/>
  <c r="V54" i="55"/>
  <c r="W54" i="55"/>
  <c r="V55" i="55"/>
  <c r="W55" i="55"/>
  <c r="V56" i="55"/>
  <c r="W56" i="55"/>
  <c r="V57" i="55"/>
  <c r="W57" i="55"/>
  <c r="V58" i="55"/>
  <c r="W58" i="55"/>
  <c r="V59" i="55"/>
  <c r="W59" i="55"/>
  <c r="V60" i="55"/>
  <c r="W60" i="55"/>
  <c r="V61" i="55"/>
  <c r="W61" i="55"/>
  <c r="V62" i="55"/>
  <c r="W62" i="55"/>
  <c r="V63" i="55"/>
  <c r="W63" i="55"/>
  <c r="V64" i="55"/>
  <c r="W64" i="55"/>
  <c r="V65" i="55"/>
  <c r="W65" i="55"/>
  <c r="V66" i="55"/>
  <c r="W66" i="55"/>
  <c r="V67" i="55"/>
  <c r="W67" i="55"/>
  <c r="V68" i="55"/>
  <c r="W68" i="55"/>
  <c r="V69" i="55"/>
  <c r="W69" i="55"/>
  <c r="V70" i="55"/>
  <c r="W70" i="55"/>
  <c r="V71" i="55"/>
  <c r="W71" i="55"/>
  <c r="V72" i="55"/>
  <c r="W72" i="55"/>
  <c r="V73" i="55"/>
  <c r="W73" i="55"/>
  <c r="V74" i="55"/>
  <c r="W74" i="55"/>
  <c r="V75" i="55"/>
  <c r="W75" i="55"/>
  <c r="V76" i="55"/>
  <c r="W76" i="55"/>
  <c r="V77" i="55"/>
  <c r="W77" i="55"/>
  <c r="V78" i="55"/>
  <c r="W78" i="55"/>
  <c r="V79" i="55"/>
  <c r="W79" i="55"/>
  <c r="V80" i="55"/>
  <c r="W80" i="55"/>
  <c r="V81" i="55"/>
  <c r="W81" i="55"/>
  <c r="V82" i="55"/>
  <c r="W82" i="55"/>
  <c r="V83" i="55"/>
  <c r="W83" i="55"/>
  <c r="V84" i="55"/>
  <c r="W84" i="55"/>
  <c r="V85" i="55"/>
  <c r="W85" i="55"/>
  <c r="V86" i="55"/>
  <c r="W86" i="55"/>
  <c r="V87" i="55"/>
  <c r="W87" i="55"/>
  <c r="V88" i="55"/>
  <c r="W88" i="55"/>
  <c r="V89" i="55"/>
  <c r="W89" i="55"/>
  <c r="V90" i="55"/>
  <c r="W90" i="55"/>
  <c r="V91" i="55"/>
  <c r="W91" i="55"/>
  <c r="V92" i="55"/>
  <c r="W92" i="55"/>
  <c r="V93" i="55"/>
  <c r="W93" i="55"/>
  <c r="V94" i="55"/>
  <c r="W94" i="55"/>
  <c r="V95" i="55"/>
  <c r="W95" i="55"/>
  <c r="V96" i="55"/>
  <c r="W96" i="55"/>
  <c r="V97" i="55"/>
  <c r="W97" i="55"/>
  <c r="V98" i="55"/>
  <c r="W98" i="55"/>
  <c r="V99" i="55"/>
  <c r="W99" i="55"/>
  <c r="V100" i="55"/>
  <c r="W100" i="55"/>
  <c r="V101" i="55"/>
  <c r="W101" i="55"/>
  <c r="V102" i="55"/>
  <c r="W102" i="55"/>
  <c r="V103" i="55"/>
  <c r="W103" i="55"/>
  <c r="V104" i="55"/>
  <c r="W104" i="55"/>
  <c r="V105" i="55"/>
  <c r="W105" i="55"/>
  <c r="V106" i="55"/>
  <c r="W106" i="55"/>
  <c r="V107" i="55"/>
  <c r="W107" i="55"/>
  <c r="V108" i="55"/>
  <c r="W108" i="55"/>
  <c r="V109" i="55"/>
  <c r="W109" i="55"/>
  <c r="V110" i="55"/>
  <c r="W110" i="55"/>
  <c r="V111" i="55"/>
  <c r="W111" i="55"/>
  <c r="V112" i="55"/>
  <c r="W112" i="55"/>
  <c r="V113" i="55"/>
  <c r="W113" i="55"/>
  <c r="V114" i="55"/>
  <c r="W114" i="55"/>
  <c r="V115" i="55"/>
  <c r="W115" i="55"/>
  <c r="V116" i="55"/>
  <c r="W116" i="55"/>
  <c r="V117" i="55"/>
  <c r="W117" i="55"/>
  <c r="V118" i="55"/>
  <c r="W118" i="55"/>
  <c r="V119" i="55"/>
  <c r="W119" i="55"/>
  <c r="V120" i="55"/>
  <c r="W120" i="55"/>
  <c r="V121" i="55"/>
  <c r="W121" i="55"/>
  <c r="V122" i="55"/>
  <c r="W122" i="55"/>
  <c r="V123" i="55"/>
  <c r="W123" i="55"/>
  <c r="V124" i="55"/>
  <c r="W124" i="55"/>
  <c r="V125" i="55"/>
  <c r="W125" i="55"/>
  <c r="V126" i="55"/>
  <c r="W126" i="55"/>
  <c r="V127" i="55"/>
  <c r="W127" i="55"/>
  <c r="V128" i="55"/>
  <c r="W128" i="55"/>
  <c r="V129" i="55"/>
  <c r="W129" i="55"/>
  <c r="V130" i="55"/>
  <c r="W130" i="55"/>
  <c r="V131" i="55"/>
  <c r="W131" i="55"/>
  <c r="V132" i="55"/>
  <c r="W132" i="55"/>
  <c r="V133" i="55"/>
  <c r="W133" i="55"/>
  <c r="V134" i="55"/>
  <c r="W134" i="55"/>
  <c r="V135" i="55"/>
  <c r="W135" i="55"/>
  <c r="V136" i="55"/>
  <c r="W136" i="55"/>
  <c r="V137" i="55"/>
  <c r="W137" i="55"/>
  <c r="V138" i="55"/>
  <c r="W138" i="55"/>
  <c r="V139" i="55"/>
  <c r="W139" i="55"/>
  <c r="V140" i="55"/>
  <c r="W140" i="55"/>
  <c r="V141" i="55"/>
  <c r="W141" i="55"/>
  <c r="V142" i="55"/>
  <c r="W142" i="55"/>
  <c r="V143" i="55"/>
  <c r="W143" i="55"/>
  <c r="V144" i="55"/>
  <c r="W144" i="55"/>
  <c r="V145" i="55"/>
  <c r="W145" i="55"/>
  <c r="V146" i="55"/>
  <c r="W146" i="55"/>
  <c r="V147" i="55"/>
  <c r="W147" i="55"/>
  <c r="V148" i="55"/>
  <c r="W148" i="55"/>
  <c r="V149" i="55"/>
  <c r="W149" i="55"/>
  <c r="V150" i="55"/>
  <c r="W150" i="55"/>
  <c r="V151" i="55"/>
  <c r="W151" i="55"/>
  <c r="V152" i="55"/>
  <c r="W152" i="55"/>
  <c r="V153" i="55"/>
  <c r="W153" i="55"/>
  <c r="V154" i="55"/>
  <c r="W154" i="55"/>
  <c r="V155" i="55"/>
  <c r="W155" i="55"/>
  <c r="V156" i="55"/>
  <c r="W156" i="55"/>
  <c r="V157" i="55"/>
  <c r="W157" i="55"/>
  <c r="V158" i="55"/>
  <c r="W158" i="55"/>
  <c r="V159" i="55"/>
  <c r="W159" i="55"/>
  <c r="V160" i="55"/>
  <c r="W160" i="55"/>
  <c r="V161" i="55"/>
  <c r="W161" i="55"/>
  <c r="V162" i="55"/>
  <c r="W162" i="55"/>
  <c r="V163" i="55"/>
  <c r="W163" i="55"/>
  <c r="V164" i="55"/>
  <c r="W164" i="55"/>
  <c r="V165" i="55"/>
  <c r="W165" i="55"/>
  <c r="V166" i="55"/>
  <c r="W166" i="55"/>
  <c r="V167" i="55"/>
  <c r="W167" i="55"/>
  <c r="V168" i="55"/>
  <c r="W168" i="55"/>
  <c r="V169" i="55"/>
  <c r="W169" i="55"/>
  <c r="V170" i="55"/>
  <c r="W170" i="55"/>
  <c r="V171" i="55"/>
  <c r="W171" i="55"/>
  <c r="V172" i="55"/>
  <c r="W172" i="55"/>
  <c r="V173" i="55"/>
  <c r="W173" i="55"/>
  <c r="V174" i="55"/>
  <c r="W174" i="55"/>
  <c r="V175" i="55"/>
  <c r="W175" i="55"/>
  <c r="V176" i="55"/>
  <c r="W176" i="55"/>
  <c r="V177" i="55"/>
  <c r="W177" i="55"/>
  <c r="V178" i="55"/>
  <c r="W178" i="55"/>
  <c r="V179" i="55"/>
  <c r="W179" i="55"/>
  <c r="V180" i="55"/>
  <c r="W180" i="55"/>
  <c r="V181" i="55"/>
  <c r="W181" i="55"/>
  <c r="V182" i="55"/>
  <c r="W182" i="55"/>
  <c r="V183" i="55"/>
  <c r="W183" i="55"/>
  <c r="V184" i="55"/>
  <c r="W184" i="55"/>
  <c r="V185" i="55"/>
  <c r="W185" i="55"/>
  <c r="V186" i="55"/>
  <c r="W186" i="55"/>
  <c r="V187" i="55"/>
  <c r="W187" i="55"/>
  <c r="V188" i="55"/>
  <c r="W188" i="55"/>
  <c r="V189" i="55"/>
  <c r="W189" i="55"/>
  <c r="V190" i="55"/>
  <c r="W190" i="55"/>
  <c r="V191" i="55"/>
  <c r="W191" i="55"/>
  <c r="V192" i="55"/>
  <c r="W192" i="55"/>
  <c r="V193" i="55"/>
  <c r="W193" i="55"/>
  <c r="V194" i="55"/>
  <c r="W194" i="55"/>
  <c r="V195" i="55"/>
  <c r="W195" i="55"/>
  <c r="V196" i="55"/>
  <c r="W196" i="55"/>
  <c r="V197" i="55"/>
  <c r="W197" i="55"/>
  <c r="V198" i="55"/>
  <c r="W198" i="55"/>
  <c r="V199" i="55"/>
  <c r="W199" i="55"/>
  <c r="V200" i="55"/>
  <c r="W200" i="55"/>
  <c r="V201" i="55"/>
  <c r="W201" i="55"/>
  <c r="V202" i="55"/>
  <c r="W202" i="55"/>
  <c r="V203" i="55"/>
  <c r="W203" i="55"/>
  <c r="V204" i="55"/>
  <c r="W204" i="55"/>
  <c r="V205" i="55"/>
  <c r="W205" i="55"/>
  <c r="V206" i="55"/>
  <c r="W206" i="55"/>
  <c r="V207" i="55"/>
  <c r="W207" i="55"/>
  <c r="V208" i="55"/>
  <c r="W208" i="55"/>
  <c r="V209" i="55"/>
  <c r="W209" i="55"/>
  <c r="V210" i="55"/>
  <c r="W210" i="55"/>
  <c r="V211" i="55"/>
  <c r="W211" i="55"/>
  <c r="V212" i="55"/>
  <c r="W212" i="55"/>
  <c r="V213" i="55"/>
  <c r="W213" i="55"/>
  <c r="V214" i="55"/>
  <c r="W214" i="55"/>
  <c r="V215" i="55"/>
  <c r="W215" i="55"/>
  <c r="V216" i="55"/>
  <c r="W216" i="55"/>
  <c r="V217" i="55"/>
  <c r="W217" i="55"/>
  <c r="V218" i="55"/>
  <c r="W218" i="55"/>
  <c r="V219" i="55"/>
  <c r="W219" i="55"/>
  <c r="V220" i="55"/>
  <c r="W220" i="55"/>
  <c r="V221" i="55"/>
  <c r="W221" i="55"/>
  <c r="V222" i="55"/>
  <c r="W222" i="55"/>
  <c r="V223" i="55"/>
  <c r="W223" i="55"/>
  <c r="V224" i="55"/>
  <c r="W224" i="55"/>
  <c r="V225" i="55"/>
  <c r="W225" i="55"/>
  <c r="V226" i="55"/>
  <c r="W226" i="55"/>
  <c r="V227" i="55"/>
  <c r="W227" i="55"/>
  <c r="V228" i="55"/>
  <c r="W228" i="55"/>
  <c r="V229" i="55"/>
  <c r="W229" i="55"/>
  <c r="V230" i="55"/>
  <c r="W230" i="55"/>
  <c r="V231" i="55"/>
  <c r="W231" i="55"/>
  <c r="V232" i="55"/>
  <c r="W232" i="55"/>
  <c r="V233" i="55"/>
  <c r="W233" i="55"/>
  <c r="V234" i="55"/>
  <c r="W234" i="55"/>
  <c r="V235" i="55"/>
  <c r="W235" i="55"/>
  <c r="V236" i="55"/>
  <c r="W236" i="55"/>
  <c r="V237" i="55"/>
  <c r="W237" i="55"/>
  <c r="V238" i="55"/>
  <c r="W238" i="55"/>
  <c r="V239" i="55"/>
  <c r="W239" i="55"/>
  <c r="V240" i="55"/>
  <c r="W240" i="55"/>
  <c r="V241" i="55"/>
  <c r="W241" i="55"/>
  <c r="V242" i="55"/>
  <c r="W242" i="55"/>
  <c r="V243" i="55"/>
  <c r="W243" i="55"/>
  <c r="V244" i="55"/>
  <c r="W244" i="55"/>
  <c r="V245" i="55"/>
  <c r="W245" i="55"/>
  <c r="V246" i="55"/>
  <c r="W246" i="55"/>
  <c r="V247" i="55"/>
  <c r="W247" i="55"/>
  <c r="V248" i="55"/>
  <c r="W248" i="55"/>
  <c r="V249" i="55"/>
  <c r="W249" i="55"/>
  <c r="V250" i="55"/>
  <c r="W250" i="55"/>
  <c r="V251" i="55"/>
  <c r="W251" i="55"/>
  <c r="V252" i="55"/>
  <c r="W252" i="55"/>
  <c r="V253" i="55"/>
  <c r="W253" i="55"/>
  <c r="V254" i="55"/>
  <c r="W254" i="55"/>
  <c r="V255" i="55"/>
  <c r="W255" i="55"/>
  <c r="V256" i="55"/>
  <c r="W256" i="55"/>
  <c r="V257" i="55"/>
  <c r="W257" i="55"/>
  <c r="V258" i="55"/>
  <c r="W258" i="55"/>
  <c r="V259" i="55"/>
  <c r="W259" i="55"/>
  <c r="V260" i="55"/>
  <c r="W260" i="55"/>
  <c r="V261" i="55"/>
  <c r="W261" i="55"/>
  <c r="V262" i="55"/>
  <c r="W262" i="55"/>
  <c r="V263" i="55"/>
  <c r="W263" i="55"/>
  <c r="V264" i="55"/>
  <c r="W264" i="55"/>
  <c r="V265" i="55"/>
  <c r="W265" i="55"/>
  <c r="V266" i="55"/>
  <c r="W266" i="55"/>
  <c r="V267" i="55"/>
  <c r="W267" i="55"/>
  <c r="V268" i="55"/>
  <c r="W268" i="55"/>
  <c r="V269" i="55"/>
  <c r="W269" i="55"/>
  <c r="V270" i="55"/>
  <c r="W270" i="55"/>
  <c r="V271" i="55"/>
  <c r="W271" i="55"/>
  <c r="V272" i="55"/>
  <c r="W272" i="55"/>
  <c r="V273" i="55"/>
  <c r="W273" i="55"/>
  <c r="V274" i="55"/>
  <c r="W274" i="55"/>
  <c r="V275" i="55"/>
  <c r="W275" i="55"/>
  <c r="V276" i="55"/>
  <c r="W276" i="55"/>
  <c r="V277" i="55"/>
  <c r="W277" i="55"/>
  <c r="V278" i="55"/>
  <c r="W278" i="55"/>
  <c r="V279" i="55"/>
  <c r="W279" i="55"/>
  <c r="V280" i="55"/>
  <c r="W280" i="55"/>
  <c r="V281" i="55"/>
  <c r="W281" i="55"/>
  <c r="V282" i="55"/>
  <c r="W282" i="55"/>
  <c r="V283" i="55"/>
  <c r="W283" i="55"/>
  <c r="V284" i="55"/>
  <c r="W284" i="55"/>
  <c r="V285" i="55"/>
  <c r="W285" i="55"/>
  <c r="V286" i="55"/>
  <c r="W286" i="55"/>
  <c r="V287" i="55"/>
  <c r="W287" i="55"/>
  <c r="V288" i="55"/>
  <c r="W288" i="55"/>
  <c r="V289" i="55"/>
  <c r="W289" i="55"/>
  <c r="V290" i="55"/>
  <c r="W290" i="55"/>
  <c r="V291" i="55"/>
  <c r="W291" i="55"/>
  <c r="V292" i="55"/>
  <c r="W292" i="55"/>
  <c r="V293" i="55"/>
  <c r="W293" i="55"/>
  <c r="V294" i="55"/>
  <c r="W294" i="55"/>
  <c r="V295" i="55"/>
  <c r="W295" i="55"/>
  <c r="V296" i="55"/>
  <c r="W296" i="55"/>
  <c r="V297" i="55"/>
  <c r="W297" i="55"/>
  <c r="V298" i="55"/>
  <c r="W298" i="55"/>
  <c r="V299" i="55"/>
  <c r="W299" i="55"/>
  <c r="V300" i="55"/>
  <c r="W300" i="55"/>
  <c r="V301" i="55"/>
  <c r="W301" i="55"/>
  <c r="V302" i="55"/>
  <c r="W302" i="55"/>
  <c r="V303" i="55"/>
  <c r="W303" i="55"/>
  <c r="V304" i="55"/>
  <c r="W304" i="55"/>
  <c r="V305" i="55"/>
  <c r="W305" i="55"/>
  <c r="V306" i="55"/>
  <c r="W306" i="55"/>
  <c r="V307" i="55"/>
  <c r="W307" i="55"/>
  <c r="V308" i="55"/>
  <c r="W308" i="55"/>
  <c r="V309" i="55"/>
  <c r="W309" i="55"/>
  <c r="V310" i="55"/>
  <c r="W310" i="55"/>
  <c r="V311" i="55"/>
  <c r="W311" i="55"/>
  <c r="V312" i="55"/>
  <c r="W312" i="55"/>
  <c r="V313" i="55"/>
  <c r="W313" i="55"/>
  <c r="V314" i="55"/>
  <c r="W314" i="55"/>
  <c r="V315" i="55"/>
  <c r="W315" i="55"/>
  <c r="V316" i="55"/>
  <c r="W316" i="55"/>
  <c r="V317" i="55"/>
  <c r="W317" i="55"/>
  <c r="V318" i="55"/>
  <c r="W318" i="55"/>
  <c r="V319" i="55"/>
  <c r="W319" i="55"/>
  <c r="V320" i="55"/>
  <c r="W320" i="55"/>
  <c r="V321" i="55"/>
  <c r="W321" i="55"/>
  <c r="V322" i="55"/>
  <c r="W322" i="55"/>
  <c r="V323" i="55"/>
  <c r="W323" i="55"/>
  <c r="V324" i="55"/>
  <c r="W324" i="55"/>
  <c r="V325" i="55"/>
  <c r="W325" i="55"/>
  <c r="V326" i="55"/>
  <c r="W326" i="55"/>
  <c r="V327" i="55"/>
  <c r="W327" i="55"/>
  <c r="V328" i="55"/>
  <c r="W328" i="55"/>
  <c r="V329" i="55"/>
  <c r="W329" i="55"/>
  <c r="V330" i="55"/>
  <c r="W330" i="55"/>
  <c r="V331" i="55"/>
  <c r="W331" i="55"/>
  <c r="V332" i="55"/>
  <c r="W332" i="55"/>
  <c r="V333" i="55"/>
  <c r="W333" i="55"/>
  <c r="V334" i="55"/>
  <c r="W334" i="55"/>
  <c r="V335" i="55"/>
  <c r="W335" i="55"/>
  <c r="V336" i="55"/>
  <c r="W336" i="55"/>
  <c r="V337" i="55"/>
  <c r="W337" i="55"/>
  <c r="V338" i="55"/>
  <c r="W338" i="55"/>
  <c r="V339" i="55"/>
  <c r="W339" i="55"/>
  <c r="V340" i="55"/>
  <c r="W340" i="55"/>
  <c r="V341" i="55"/>
  <c r="W341" i="55"/>
  <c r="V342" i="55"/>
  <c r="W342" i="55"/>
  <c r="V343" i="55"/>
  <c r="W343" i="55"/>
  <c r="V344" i="55"/>
  <c r="W344" i="55"/>
  <c r="V345" i="55"/>
  <c r="W345" i="55"/>
  <c r="V346" i="55"/>
  <c r="W346" i="55"/>
  <c r="V347" i="55"/>
  <c r="W347" i="55"/>
  <c r="V348" i="55"/>
  <c r="W348" i="55"/>
  <c r="V349" i="55"/>
  <c r="W349" i="55"/>
  <c r="V350" i="55"/>
  <c r="W350" i="55"/>
  <c r="V351" i="55"/>
  <c r="W351" i="55"/>
  <c r="V352" i="55"/>
  <c r="W352" i="55"/>
  <c r="V353" i="55"/>
  <c r="W353" i="55"/>
  <c r="V354" i="55"/>
  <c r="W354" i="55"/>
  <c r="V355" i="55"/>
  <c r="W355" i="55"/>
  <c r="V356" i="55"/>
  <c r="W356" i="55"/>
  <c r="V357" i="55"/>
  <c r="W357" i="55"/>
  <c r="V358" i="55"/>
  <c r="W358" i="55"/>
  <c r="V359" i="55"/>
  <c r="W359" i="55"/>
  <c r="V360" i="55"/>
  <c r="W360" i="55"/>
  <c r="V361" i="55"/>
  <c r="W361" i="55"/>
  <c r="V362" i="55"/>
  <c r="W362" i="55"/>
  <c r="V363" i="55"/>
  <c r="W363" i="55"/>
  <c r="V364" i="55"/>
  <c r="W364" i="55"/>
  <c r="V365" i="55"/>
  <c r="W365" i="55"/>
  <c r="V366" i="55"/>
  <c r="W366" i="55"/>
  <c r="V367" i="55"/>
  <c r="W367" i="55"/>
  <c r="V368" i="55"/>
  <c r="W368" i="55"/>
  <c r="V369" i="55"/>
  <c r="W369" i="55"/>
  <c r="V370" i="55"/>
  <c r="W370" i="55"/>
  <c r="V371" i="55"/>
  <c r="W371" i="55"/>
  <c r="V372" i="55"/>
  <c r="W372" i="55"/>
  <c r="V373" i="55"/>
  <c r="W373" i="55"/>
  <c r="V374" i="55"/>
  <c r="W374" i="55"/>
  <c r="V375" i="55"/>
  <c r="W375" i="55"/>
  <c r="V376" i="55"/>
  <c r="W376" i="55"/>
  <c r="V377" i="55"/>
  <c r="W377" i="55"/>
  <c r="V378" i="55"/>
  <c r="W378" i="55"/>
  <c r="V379" i="55"/>
  <c r="W379" i="55"/>
  <c r="V380" i="55"/>
  <c r="W380" i="55"/>
  <c r="V381" i="55"/>
  <c r="W381" i="55"/>
  <c r="V382" i="55"/>
  <c r="W382" i="55"/>
  <c r="V383" i="55"/>
  <c r="W383" i="55"/>
  <c r="V384" i="55"/>
  <c r="W384" i="55"/>
  <c r="V385" i="55"/>
  <c r="W385" i="55"/>
  <c r="V386" i="55"/>
  <c r="W386" i="55"/>
  <c r="V387" i="55"/>
  <c r="W387" i="55"/>
  <c r="V388" i="55"/>
  <c r="W388" i="55"/>
  <c r="V389" i="55"/>
  <c r="W389" i="55"/>
  <c r="V390" i="55"/>
  <c r="W390" i="55"/>
  <c r="V391" i="55"/>
  <c r="W391" i="55"/>
  <c r="V392" i="55"/>
  <c r="W392" i="55"/>
  <c r="V393" i="55"/>
  <c r="W393" i="55"/>
  <c r="V394" i="55"/>
  <c r="W394" i="55"/>
  <c r="V395" i="55"/>
  <c r="W395" i="55"/>
  <c r="V396" i="55"/>
  <c r="W396" i="55"/>
  <c r="V397" i="55"/>
  <c r="W397" i="55"/>
  <c r="V398" i="55"/>
  <c r="W398" i="55"/>
  <c r="V399" i="55"/>
  <c r="W399" i="55"/>
  <c r="V400" i="55"/>
  <c r="W400" i="55"/>
  <c r="V401" i="55"/>
  <c r="W401" i="55"/>
  <c r="V402" i="55"/>
  <c r="W402" i="55"/>
  <c r="V403" i="55"/>
  <c r="W403" i="55"/>
  <c r="V404" i="55"/>
  <c r="W404" i="55"/>
  <c r="V405" i="55"/>
  <c r="W405" i="55"/>
  <c r="V406" i="55"/>
  <c r="W406" i="55"/>
  <c r="V407" i="55"/>
  <c r="W407" i="55"/>
  <c r="V408" i="55"/>
  <c r="W408" i="55"/>
  <c r="V409" i="55"/>
  <c r="W409" i="55"/>
  <c r="V410" i="55"/>
  <c r="W410" i="55"/>
  <c r="V411" i="55"/>
  <c r="W411" i="55"/>
  <c r="V412" i="55"/>
  <c r="W412" i="55"/>
  <c r="V413" i="55"/>
  <c r="W413" i="55"/>
  <c r="V414" i="55"/>
  <c r="W414" i="55"/>
  <c r="V415" i="55"/>
  <c r="W415" i="55"/>
  <c r="V416" i="55"/>
  <c r="W416" i="55"/>
  <c r="V417" i="55"/>
  <c r="W417" i="55"/>
  <c r="V418" i="55"/>
  <c r="W418" i="55"/>
  <c r="V419" i="55"/>
  <c r="W419" i="55"/>
  <c r="V420" i="55"/>
  <c r="W420" i="55"/>
  <c r="V421" i="55"/>
  <c r="W421" i="55"/>
  <c r="V422" i="55"/>
  <c r="W422" i="55"/>
  <c r="V423" i="55"/>
  <c r="W423" i="55"/>
  <c r="V424" i="55"/>
  <c r="W424" i="55"/>
  <c r="V425" i="55"/>
  <c r="W425" i="55"/>
  <c r="V426" i="55"/>
  <c r="W426" i="55"/>
  <c r="V427" i="55"/>
  <c r="W427" i="55"/>
  <c r="V428" i="55"/>
  <c r="W428" i="55"/>
  <c r="V429" i="55"/>
  <c r="W429" i="55"/>
  <c r="V430" i="55"/>
  <c r="W430" i="55"/>
  <c r="V431" i="55"/>
  <c r="W431" i="55"/>
  <c r="V432" i="55"/>
  <c r="W432" i="55"/>
  <c r="V433" i="55"/>
  <c r="W433" i="55"/>
  <c r="V434" i="55"/>
  <c r="W434" i="55"/>
  <c r="V435" i="55"/>
  <c r="W435" i="55"/>
  <c r="V436" i="55"/>
  <c r="W436" i="55"/>
  <c r="V437" i="55"/>
  <c r="W437" i="55"/>
  <c r="V438" i="55"/>
  <c r="W438" i="55"/>
  <c r="V439" i="55"/>
  <c r="W439" i="55"/>
  <c r="V440" i="55"/>
  <c r="W440" i="55"/>
  <c r="V441" i="55"/>
  <c r="W441" i="55"/>
  <c r="V442" i="55"/>
  <c r="W442" i="55"/>
  <c r="V443" i="55"/>
  <c r="W443" i="55"/>
  <c r="V444" i="55"/>
  <c r="W444" i="55"/>
  <c r="V445" i="55"/>
  <c r="W445" i="55"/>
  <c r="V446" i="55"/>
  <c r="W446" i="55"/>
  <c r="V447" i="55"/>
  <c r="W447" i="55"/>
  <c r="V448" i="55"/>
  <c r="W448" i="55"/>
  <c r="V449" i="55"/>
  <c r="W449" i="55"/>
  <c r="V450" i="55"/>
  <c r="W450" i="55"/>
  <c r="V451" i="55"/>
  <c r="W451" i="55"/>
  <c r="V452" i="55"/>
  <c r="W452" i="55"/>
  <c r="V453" i="55"/>
  <c r="W453" i="55"/>
  <c r="V454" i="55"/>
  <c r="W454" i="55"/>
  <c r="V455" i="55"/>
  <c r="W455" i="55"/>
  <c r="V456" i="55"/>
  <c r="W456" i="55"/>
  <c r="V457" i="55"/>
  <c r="W457" i="55"/>
  <c r="V458" i="55"/>
  <c r="W458" i="55"/>
  <c r="V459" i="55"/>
  <c r="W459" i="55"/>
  <c r="V460" i="55"/>
  <c r="W460" i="55"/>
  <c r="V461" i="55"/>
  <c r="W461" i="55"/>
  <c r="V462" i="55"/>
  <c r="W462" i="55"/>
  <c r="V463" i="55"/>
  <c r="W463" i="55"/>
  <c r="V464" i="55"/>
  <c r="W464" i="55"/>
  <c r="V465" i="55"/>
  <c r="W465" i="55"/>
  <c r="V466" i="55"/>
  <c r="W466" i="55"/>
  <c r="V467" i="55"/>
  <c r="W467" i="55"/>
  <c r="V468" i="55"/>
  <c r="W468" i="55"/>
  <c r="V469" i="55"/>
  <c r="W469" i="55"/>
  <c r="V470" i="55"/>
  <c r="W470" i="55"/>
  <c r="V471" i="55"/>
  <c r="W471" i="55"/>
  <c r="V472" i="55"/>
  <c r="W472" i="55"/>
  <c r="V473" i="55"/>
  <c r="W473" i="55"/>
  <c r="V474" i="55"/>
  <c r="W474" i="55"/>
  <c r="V475" i="55"/>
  <c r="W475" i="55"/>
  <c r="V476" i="55"/>
  <c r="W476" i="55"/>
  <c r="V477" i="55"/>
  <c r="W477" i="55"/>
  <c r="V478" i="55"/>
  <c r="W478" i="55"/>
  <c r="V479" i="55"/>
  <c r="W479" i="55"/>
  <c r="V480" i="55"/>
  <c r="W480" i="55"/>
  <c r="V481" i="55"/>
  <c r="W481" i="55"/>
  <c r="V482" i="55"/>
  <c r="W482" i="55"/>
  <c r="V483" i="55"/>
  <c r="W483" i="55"/>
  <c r="V484" i="55"/>
  <c r="W484" i="55"/>
  <c r="V485" i="55"/>
  <c r="W485" i="55"/>
  <c r="V486" i="55"/>
  <c r="W486" i="55"/>
  <c r="V487" i="55"/>
  <c r="W487" i="55"/>
  <c r="V488" i="55"/>
  <c r="W488" i="55"/>
  <c r="V489" i="55"/>
  <c r="W489" i="55"/>
  <c r="V490" i="55"/>
  <c r="W490" i="55"/>
  <c r="V491" i="55"/>
  <c r="W491" i="55"/>
  <c r="V492" i="55"/>
  <c r="W492" i="55"/>
  <c r="V493" i="55"/>
  <c r="W493" i="55"/>
  <c r="V494" i="55"/>
  <c r="W494" i="55"/>
  <c r="V495" i="55"/>
  <c r="W495" i="55"/>
  <c r="V496" i="55"/>
  <c r="W496" i="55"/>
  <c r="V497" i="55"/>
  <c r="W497" i="55"/>
  <c r="V498" i="55"/>
  <c r="W498" i="55"/>
  <c r="V499" i="55"/>
  <c r="W499" i="55"/>
  <c r="V500" i="55"/>
  <c r="W500" i="55"/>
  <c r="V501" i="55"/>
  <c r="W501" i="55"/>
  <c r="V502" i="55"/>
  <c r="W502" i="55"/>
  <c r="V503" i="55"/>
  <c r="W503" i="55"/>
  <c r="V504" i="55"/>
  <c r="W504" i="55"/>
  <c r="V505" i="55"/>
  <c r="W505" i="55"/>
  <c r="V506" i="55"/>
  <c r="W506" i="55"/>
  <c r="V507" i="55"/>
  <c r="W507" i="55"/>
  <c r="V508" i="55"/>
  <c r="W508" i="55"/>
  <c r="V509" i="55"/>
  <c r="W509" i="55"/>
  <c r="V510" i="55"/>
  <c r="W510" i="55"/>
  <c r="V511" i="55"/>
  <c r="W511" i="55"/>
  <c r="V512" i="55"/>
  <c r="W512" i="55"/>
  <c r="V513" i="55"/>
  <c r="W513" i="55"/>
  <c r="V514" i="55"/>
  <c r="W514" i="55"/>
  <c r="V515" i="55"/>
  <c r="W515" i="55"/>
  <c r="V516" i="55"/>
  <c r="W516" i="55"/>
  <c r="V517" i="55"/>
  <c r="W517" i="55"/>
  <c r="V518" i="55"/>
  <c r="W518" i="55"/>
  <c r="V519" i="55"/>
  <c r="W519" i="55"/>
  <c r="V520" i="55"/>
  <c r="W520" i="55"/>
  <c r="V521" i="55"/>
  <c r="W521" i="55"/>
  <c r="V522" i="55"/>
  <c r="W522" i="55"/>
  <c r="V523" i="55"/>
  <c r="W523" i="55"/>
  <c r="V524" i="55"/>
  <c r="W524" i="55"/>
  <c r="V525" i="55"/>
  <c r="W525" i="55"/>
  <c r="V526" i="55"/>
  <c r="W526" i="55"/>
  <c r="V527" i="55"/>
  <c r="W527" i="55"/>
  <c r="V528" i="55"/>
  <c r="W528" i="55"/>
  <c r="V529" i="55"/>
  <c r="W529" i="55"/>
  <c r="V530" i="55"/>
  <c r="W530" i="55"/>
  <c r="V531" i="55"/>
  <c r="W531" i="55"/>
  <c r="V532" i="55"/>
  <c r="W532" i="55"/>
  <c r="V533" i="55"/>
  <c r="W533" i="55"/>
  <c r="V534" i="55"/>
  <c r="W534" i="55"/>
  <c r="V535" i="55"/>
  <c r="W535" i="55"/>
  <c r="V536" i="55"/>
  <c r="W536" i="55"/>
  <c r="V537" i="55"/>
  <c r="W537" i="55"/>
  <c r="V538" i="55"/>
  <c r="W538" i="55"/>
  <c r="V539" i="55"/>
  <c r="W539" i="55"/>
  <c r="V540" i="55"/>
  <c r="W540" i="55"/>
  <c r="V541" i="55"/>
  <c r="W541" i="55"/>
  <c r="V542" i="55"/>
  <c r="W542" i="55"/>
  <c r="V543" i="55"/>
  <c r="W543" i="55"/>
  <c r="V544" i="55"/>
  <c r="W544" i="55"/>
  <c r="V545" i="55"/>
  <c r="W545" i="55"/>
  <c r="V546" i="55"/>
  <c r="W546" i="55"/>
  <c r="V547" i="55"/>
  <c r="W547" i="55"/>
  <c r="V548" i="55"/>
  <c r="W548" i="55"/>
  <c r="V549" i="55"/>
  <c r="W549" i="55"/>
  <c r="V550" i="55"/>
  <c r="W550" i="55"/>
  <c r="V551" i="55"/>
  <c r="W551" i="55"/>
  <c r="V552" i="55"/>
  <c r="W552" i="55"/>
  <c r="V553" i="55"/>
  <c r="W553" i="55"/>
  <c r="V554" i="55"/>
  <c r="W554" i="55"/>
  <c r="V555" i="55"/>
  <c r="W555" i="55"/>
  <c r="V556" i="55"/>
  <c r="W556" i="55"/>
  <c r="V557" i="55"/>
  <c r="W557" i="55"/>
  <c r="V558" i="55"/>
  <c r="W558" i="55"/>
  <c r="V559" i="55"/>
  <c r="W559" i="55"/>
  <c r="V560" i="55"/>
  <c r="W560" i="55"/>
  <c r="V561" i="55"/>
  <c r="W561" i="55"/>
  <c r="V562" i="55"/>
  <c r="W562" i="55"/>
  <c r="V563" i="55"/>
  <c r="W563" i="55"/>
  <c r="V564" i="55"/>
  <c r="W564" i="55"/>
  <c r="V565" i="55"/>
  <c r="W565" i="55"/>
  <c r="V566" i="55"/>
  <c r="W566" i="55"/>
  <c r="V567" i="55"/>
  <c r="W567" i="55"/>
  <c r="V568" i="55"/>
  <c r="W568" i="55"/>
  <c r="V569" i="55"/>
  <c r="W569" i="55"/>
  <c r="V570" i="55"/>
  <c r="W570" i="55"/>
  <c r="V571" i="55"/>
  <c r="W571" i="55"/>
  <c r="V572" i="55"/>
  <c r="W572" i="55"/>
  <c r="V573" i="55"/>
  <c r="W573" i="55"/>
  <c r="V574" i="55"/>
  <c r="W574" i="55"/>
  <c r="V575" i="55"/>
  <c r="W575" i="55"/>
  <c r="V576" i="55"/>
  <c r="W576" i="55"/>
  <c r="V577" i="55"/>
  <c r="W577" i="55"/>
  <c r="V578" i="55"/>
  <c r="W578" i="55"/>
  <c r="V579" i="55"/>
  <c r="W579" i="55"/>
  <c r="V580" i="55"/>
  <c r="W580" i="55"/>
  <c r="V581" i="55"/>
  <c r="W581" i="55"/>
  <c r="V582" i="55"/>
  <c r="W582" i="55"/>
  <c r="V583" i="55"/>
  <c r="W583" i="55"/>
  <c r="V584" i="55"/>
  <c r="W584" i="55"/>
  <c r="V585" i="55"/>
  <c r="W585" i="55"/>
  <c r="V586" i="55"/>
  <c r="W586" i="55"/>
  <c r="V587" i="55"/>
  <c r="W587" i="55"/>
  <c r="V588" i="55"/>
  <c r="W588" i="55"/>
  <c r="V589" i="55"/>
  <c r="W589" i="55"/>
  <c r="V590" i="55"/>
  <c r="W590" i="55"/>
  <c r="V591" i="55"/>
  <c r="W591" i="55"/>
  <c r="V592" i="55"/>
  <c r="W592" i="55"/>
  <c r="V593" i="55"/>
  <c r="W593" i="55"/>
  <c r="V594" i="55"/>
  <c r="W594" i="55"/>
  <c r="V595" i="55"/>
  <c r="W595" i="55"/>
  <c r="V596" i="55"/>
  <c r="W596" i="55"/>
  <c r="V597" i="55"/>
  <c r="W597" i="55"/>
  <c r="V598" i="55"/>
  <c r="W598" i="55"/>
  <c r="V599" i="55"/>
  <c r="W599" i="55"/>
  <c r="V600" i="55"/>
  <c r="W600" i="55"/>
  <c r="V601" i="55"/>
  <c r="W601" i="55"/>
  <c r="V602" i="55"/>
  <c r="W602" i="55"/>
  <c r="V603" i="55"/>
  <c r="W603" i="55"/>
  <c r="V604" i="55"/>
  <c r="W604" i="55"/>
  <c r="V605" i="55"/>
  <c r="W605" i="55"/>
  <c r="V606" i="55"/>
  <c r="W606" i="55"/>
  <c r="V607" i="55"/>
  <c r="W607" i="55"/>
  <c r="V608" i="55"/>
  <c r="W608" i="55"/>
  <c r="V609" i="55"/>
  <c r="W609" i="55"/>
  <c r="V610" i="55"/>
  <c r="W610" i="55"/>
  <c r="V611" i="55"/>
  <c r="W611" i="55"/>
  <c r="V612" i="55"/>
  <c r="W612" i="55"/>
  <c r="V613" i="55"/>
  <c r="W613" i="55"/>
  <c r="V614" i="55"/>
  <c r="W614" i="55"/>
  <c r="V615" i="55"/>
  <c r="W615" i="55"/>
  <c r="V616" i="55"/>
  <c r="W616" i="55"/>
  <c r="V617" i="55"/>
  <c r="W617" i="55"/>
  <c r="V618" i="55"/>
  <c r="W618" i="55"/>
  <c r="V619" i="55"/>
  <c r="W619" i="55"/>
  <c r="V620" i="55"/>
  <c r="W620" i="55"/>
  <c r="V621" i="55"/>
  <c r="W621" i="55"/>
  <c r="V622" i="55"/>
  <c r="W622" i="55"/>
  <c r="V623" i="55"/>
  <c r="W623" i="55"/>
  <c r="V624" i="55"/>
  <c r="W624" i="55"/>
  <c r="V625" i="55"/>
  <c r="W625" i="55"/>
  <c r="V626" i="55"/>
  <c r="W626" i="55"/>
  <c r="V627" i="55"/>
  <c r="W627" i="55"/>
  <c r="V628" i="55"/>
  <c r="W628" i="55"/>
  <c r="V629" i="55"/>
  <c r="W629" i="55"/>
  <c r="V630" i="55"/>
  <c r="W630" i="55"/>
  <c r="V631" i="55"/>
  <c r="W631" i="55"/>
  <c r="V632" i="55"/>
  <c r="W632" i="55"/>
  <c r="V633" i="55"/>
  <c r="W633" i="55"/>
  <c r="V634" i="55"/>
  <c r="W634" i="55"/>
  <c r="V635" i="55"/>
  <c r="W635" i="55"/>
  <c r="V636" i="55"/>
  <c r="W636" i="55"/>
  <c r="V637" i="55"/>
  <c r="W637" i="55"/>
  <c r="V638" i="55"/>
  <c r="W638" i="55"/>
  <c r="V639" i="55"/>
  <c r="W639" i="55"/>
  <c r="V640" i="55"/>
  <c r="W640" i="55"/>
  <c r="V641" i="55"/>
  <c r="W641" i="55"/>
  <c r="V642" i="55"/>
  <c r="W642" i="55"/>
  <c r="V643" i="55"/>
  <c r="W643" i="55"/>
  <c r="V644" i="55"/>
  <c r="W644" i="55"/>
  <c r="V645" i="55"/>
  <c r="W645" i="55"/>
  <c r="V646" i="55"/>
  <c r="W646" i="55"/>
  <c r="V647" i="55"/>
  <c r="W647" i="55"/>
  <c r="V648" i="55"/>
  <c r="W648" i="55"/>
  <c r="V649" i="55"/>
  <c r="W649" i="55"/>
  <c r="V650" i="55"/>
  <c r="W650" i="55"/>
  <c r="V651" i="55"/>
  <c r="W651" i="55"/>
  <c r="V652" i="55"/>
  <c r="W652" i="55"/>
  <c r="V653" i="55"/>
  <c r="W653" i="55"/>
  <c r="V654" i="55"/>
  <c r="W654" i="55"/>
  <c r="V655" i="55"/>
  <c r="W655" i="55"/>
  <c r="V656" i="55"/>
  <c r="W656" i="55"/>
  <c r="V657" i="55"/>
  <c r="W657" i="55"/>
  <c r="V658" i="55"/>
  <c r="W658" i="55"/>
  <c r="V659" i="55"/>
  <c r="W659" i="55"/>
  <c r="V660" i="55"/>
  <c r="W660" i="55"/>
  <c r="V661" i="55"/>
  <c r="W661" i="55"/>
  <c r="V662" i="55"/>
  <c r="W662" i="55"/>
  <c r="V663" i="55"/>
  <c r="W663" i="55"/>
  <c r="V664" i="55"/>
  <c r="W664" i="55"/>
  <c r="V665" i="55"/>
  <c r="W665" i="55"/>
  <c r="V666" i="55"/>
  <c r="W666" i="55"/>
  <c r="V667" i="55"/>
  <c r="W667" i="55"/>
  <c r="V668" i="55"/>
  <c r="W668" i="55"/>
  <c r="V669" i="55"/>
  <c r="W669" i="55"/>
  <c r="V670" i="55"/>
  <c r="W670" i="55"/>
  <c r="V671" i="55"/>
  <c r="W671" i="55"/>
  <c r="V672" i="55"/>
  <c r="W672" i="55"/>
  <c r="V673" i="55"/>
  <c r="W673" i="55"/>
  <c r="V674" i="55"/>
  <c r="W674" i="55"/>
  <c r="V675" i="55"/>
  <c r="W675" i="55"/>
  <c r="V676" i="55"/>
  <c r="W676" i="55"/>
  <c r="V677" i="55"/>
  <c r="W677" i="55"/>
  <c r="V678" i="55"/>
  <c r="W678" i="55"/>
  <c r="V679" i="55"/>
  <c r="W679" i="55"/>
  <c r="V680" i="55"/>
  <c r="W680" i="55"/>
  <c r="V681" i="55"/>
  <c r="W681" i="55"/>
  <c r="V682" i="55"/>
  <c r="W682" i="55"/>
  <c r="V683" i="55"/>
  <c r="W683" i="55"/>
  <c r="V684" i="55"/>
  <c r="W684" i="55"/>
  <c r="V685" i="55"/>
  <c r="W685" i="55"/>
  <c r="V686" i="55"/>
  <c r="W686" i="55"/>
  <c r="V687" i="55"/>
  <c r="W687" i="55"/>
  <c r="V688" i="55"/>
  <c r="W688" i="55"/>
  <c r="V689" i="55"/>
  <c r="W689" i="55"/>
  <c r="V690" i="55"/>
  <c r="W690" i="55"/>
  <c r="V691" i="55"/>
  <c r="W691" i="55"/>
  <c r="V692" i="55"/>
  <c r="W692" i="55"/>
  <c r="V693" i="55"/>
  <c r="W693" i="55"/>
  <c r="V694" i="55"/>
  <c r="W694" i="55"/>
  <c r="V695" i="55"/>
  <c r="W695" i="55"/>
  <c r="V696" i="55"/>
  <c r="W696" i="55"/>
  <c r="V697" i="55"/>
  <c r="W697" i="55"/>
  <c r="V698" i="55"/>
  <c r="W698" i="55"/>
  <c r="V699" i="55"/>
  <c r="W699" i="55"/>
  <c r="V700" i="55"/>
  <c r="W700" i="55"/>
  <c r="V701" i="55"/>
  <c r="W701" i="55"/>
  <c r="V702" i="55"/>
  <c r="W702" i="55"/>
  <c r="V703" i="55"/>
  <c r="W703" i="55"/>
  <c r="V704" i="55"/>
  <c r="W704" i="55"/>
  <c r="V705" i="55"/>
  <c r="W705" i="55"/>
  <c r="V706" i="55"/>
  <c r="W706" i="55"/>
  <c r="V707" i="55"/>
  <c r="W707" i="55"/>
  <c r="V708" i="55"/>
  <c r="W708" i="55"/>
  <c r="V709" i="55"/>
  <c r="W709" i="55"/>
  <c r="V710" i="55"/>
  <c r="W710" i="55"/>
  <c r="V711" i="55"/>
  <c r="W711" i="55"/>
  <c r="V712" i="55"/>
  <c r="W712" i="55"/>
  <c r="V713" i="55"/>
  <c r="W713" i="55"/>
  <c r="V714" i="55"/>
  <c r="W714" i="55"/>
  <c r="V715" i="55"/>
  <c r="W715" i="55"/>
  <c r="V716" i="55"/>
  <c r="W716" i="55"/>
  <c r="V717" i="55"/>
  <c r="W717" i="55"/>
  <c r="V718" i="55"/>
  <c r="W718" i="55"/>
  <c r="V719" i="55"/>
  <c r="W719" i="55"/>
  <c r="V720" i="55"/>
  <c r="W720" i="55"/>
  <c r="V721" i="55"/>
  <c r="W721" i="55"/>
  <c r="V722" i="55"/>
  <c r="W722" i="55"/>
  <c r="V723" i="55"/>
  <c r="W723" i="55"/>
  <c r="V724" i="55"/>
  <c r="W724" i="55"/>
  <c r="V725" i="55"/>
  <c r="W725" i="55"/>
  <c r="V726" i="55"/>
  <c r="W726" i="55"/>
  <c r="V727" i="55"/>
  <c r="W727" i="55"/>
  <c r="V728" i="55"/>
  <c r="W728" i="55"/>
  <c r="V729" i="55"/>
  <c r="W729" i="55"/>
  <c r="V730" i="55"/>
  <c r="W730" i="55"/>
  <c r="V731" i="55"/>
  <c r="W731" i="55"/>
  <c r="V732" i="55"/>
  <c r="W732" i="55"/>
  <c r="V733" i="55"/>
  <c r="W733" i="55"/>
  <c r="V734" i="55"/>
  <c r="W734" i="55"/>
  <c r="V735" i="55"/>
  <c r="W735" i="55"/>
  <c r="V736" i="55"/>
  <c r="W736" i="55"/>
  <c r="V737" i="55"/>
  <c r="W737" i="55"/>
  <c r="V738" i="55"/>
  <c r="W738" i="55"/>
  <c r="V739" i="55"/>
  <c r="W739" i="55"/>
  <c r="V740" i="55"/>
  <c r="W740" i="55"/>
  <c r="V741" i="55"/>
  <c r="W741" i="55"/>
  <c r="V742" i="55"/>
  <c r="W742" i="55"/>
  <c r="V743" i="55"/>
  <c r="W743" i="55"/>
  <c r="V744" i="55"/>
  <c r="W744" i="55"/>
  <c r="V745" i="55"/>
  <c r="W745" i="55"/>
  <c r="V746" i="55"/>
  <c r="W746" i="55"/>
  <c r="V747" i="55"/>
  <c r="W747" i="55"/>
  <c r="V748" i="55"/>
  <c r="W748" i="55"/>
  <c r="V749" i="55"/>
  <c r="W749" i="55"/>
  <c r="V750" i="55"/>
  <c r="W750" i="55"/>
  <c r="V751" i="55"/>
  <c r="W751" i="55"/>
  <c r="V752" i="55"/>
  <c r="W752" i="55"/>
  <c r="V753" i="55"/>
  <c r="W753" i="55"/>
  <c r="V754" i="55"/>
  <c r="W754" i="55"/>
  <c r="V755" i="55"/>
  <c r="W755" i="55"/>
  <c r="V756" i="55"/>
  <c r="W756" i="55"/>
  <c r="V757" i="55"/>
  <c r="W757" i="55"/>
  <c r="V758" i="55"/>
  <c r="W758" i="55"/>
  <c r="V759" i="55"/>
  <c r="W759" i="55"/>
  <c r="V760" i="55"/>
  <c r="W760" i="55"/>
  <c r="V761" i="55"/>
  <c r="W761" i="55"/>
  <c r="V762" i="55"/>
  <c r="W762" i="55"/>
  <c r="V763" i="55"/>
  <c r="W763" i="55"/>
  <c r="V764" i="55"/>
  <c r="W764" i="55"/>
  <c r="V765" i="55"/>
  <c r="W765" i="55"/>
  <c r="V766" i="55"/>
  <c r="W766" i="55"/>
  <c r="V767" i="55"/>
  <c r="W767" i="55"/>
  <c r="V768" i="55"/>
  <c r="W768" i="55"/>
  <c r="V769" i="55"/>
  <c r="W769" i="55"/>
  <c r="V770" i="55"/>
  <c r="W770" i="55"/>
  <c r="V771" i="55"/>
  <c r="W771" i="55"/>
  <c r="V772" i="55"/>
  <c r="W772" i="55"/>
  <c r="V773" i="55"/>
  <c r="W773" i="55"/>
  <c r="V774" i="55"/>
  <c r="W774" i="55"/>
  <c r="V775" i="55"/>
  <c r="W775" i="55"/>
  <c r="V776" i="55"/>
  <c r="W776" i="55"/>
  <c r="V777" i="55"/>
  <c r="W777" i="55"/>
  <c r="V778" i="55"/>
  <c r="W778" i="55"/>
  <c r="V779" i="55"/>
  <c r="W779" i="55"/>
  <c r="V780" i="55"/>
  <c r="W780" i="55"/>
  <c r="V781" i="55"/>
  <c r="W781" i="55"/>
  <c r="V782" i="55"/>
  <c r="W782" i="55"/>
  <c r="V783" i="55"/>
  <c r="W783" i="55"/>
  <c r="V784" i="55"/>
  <c r="W784" i="55"/>
  <c r="V785" i="55"/>
  <c r="W785" i="55"/>
  <c r="V786" i="55"/>
  <c r="W786" i="55"/>
  <c r="V787" i="55"/>
  <c r="W787" i="55"/>
  <c r="V788" i="55"/>
  <c r="W788" i="55"/>
  <c r="V789" i="55"/>
  <c r="W789" i="55"/>
  <c r="V790" i="55"/>
  <c r="W790" i="55"/>
  <c r="V791" i="55"/>
  <c r="W791" i="55"/>
  <c r="V792" i="55"/>
  <c r="W792" i="55"/>
  <c r="V793" i="55"/>
  <c r="W793" i="55"/>
  <c r="V794" i="55"/>
  <c r="W794" i="55"/>
  <c r="V795" i="55"/>
  <c r="W795" i="55"/>
  <c r="V796" i="55"/>
  <c r="W796" i="55"/>
  <c r="V797" i="55"/>
  <c r="W797" i="55"/>
  <c r="V798" i="55"/>
  <c r="W798" i="55"/>
  <c r="V799" i="55"/>
  <c r="W799" i="55"/>
  <c r="V800" i="55"/>
  <c r="W800" i="55"/>
  <c r="V801" i="55"/>
  <c r="W801" i="55"/>
  <c r="V802" i="55"/>
  <c r="W802" i="55"/>
  <c r="V803" i="55"/>
  <c r="W803" i="55"/>
  <c r="V804" i="55"/>
  <c r="W804" i="55"/>
  <c r="V805" i="55"/>
  <c r="W805" i="55"/>
  <c r="V806" i="55"/>
  <c r="W806" i="55"/>
  <c r="V807" i="55"/>
  <c r="W807" i="55"/>
  <c r="V808" i="55"/>
  <c r="W808" i="55"/>
  <c r="V809" i="55"/>
  <c r="W809" i="55"/>
  <c r="V810" i="55"/>
  <c r="W810" i="55"/>
  <c r="V811" i="55"/>
  <c r="W811" i="55"/>
  <c r="V812" i="55"/>
  <c r="W812" i="55"/>
  <c r="V813" i="55"/>
  <c r="W813" i="55"/>
  <c r="V814" i="55"/>
  <c r="W814" i="55"/>
  <c r="V815" i="55"/>
  <c r="W815" i="55"/>
  <c r="V816" i="55"/>
  <c r="W816" i="55"/>
  <c r="V817" i="55"/>
  <c r="W817" i="55"/>
  <c r="V818" i="55"/>
  <c r="W818" i="55"/>
  <c r="V819" i="55"/>
  <c r="W819" i="55"/>
  <c r="V820" i="55"/>
  <c r="W820" i="55"/>
  <c r="V821" i="55"/>
  <c r="W821" i="55"/>
  <c r="V822" i="55"/>
  <c r="W822" i="55"/>
  <c r="V823" i="55"/>
  <c r="W823" i="55"/>
  <c r="V824" i="55"/>
  <c r="W824" i="55"/>
  <c r="V825" i="55"/>
  <c r="W825" i="55"/>
  <c r="V826" i="55"/>
  <c r="W826" i="55"/>
  <c r="V827" i="55"/>
  <c r="W827" i="55"/>
  <c r="V828" i="55"/>
  <c r="W828" i="55"/>
  <c r="V829" i="55"/>
  <c r="W829" i="55"/>
  <c r="V830" i="55"/>
  <c r="W830" i="55"/>
  <c r="V831" i="55"/>
  <c r="W831" i="55"/>
  <c r="V832" i="55"/>
  <c r="W832" i="55"/>
  <c r="V833" i="55"/>
  <c r="W833" i="55"/>
  <c r="V834" i="55"/>
  <c r="W834" i="55"/>
  <c r="V835" i="55"/>
  <c r="W835" i="55"/>
  <c r="V836" i="55"/>
  <c r="W836" i="55"/>
  <c r="V837" i="55"/>
  <c r="W837" i="55"/>
  <c r="V838" i="55"/>
  <c r="W838" i="55"/>
  <c r="V839" i="55"/>
  <c r="W839" i="55"/>
  <c r="V840" i="55"/>
  <c r="W840" i="55"/>
  <c r="V841" i="55"/>
  <c r="W841" i="55"/>
  <c r="V842" i="55"/>
  <c r="W842" i="55"/>
  <c r="V843" i="55"/>
  <c r="W843" i="55"/>
  <c r="V844" i="55"/>
  <c r="W844" i="55"/>
  <c r="V845" i="55"/>
  <c r="W845" i="55"/>
  <c r="V846" i="55"/>
  <c r="W846" i="55"/>
  <c r="V847" i="55"/>
  <c r="W847" i="55"/>
  <c r="V848" i="55"/>
  <c r="W848" i="55"/>
  <c r="V849" i="55"/>
  <c r="W849" i="55"/>
  <c r="V850" i="55"/>
  <c r="W850" i="55"/>
  <c r="V851" i="55"/>
  <c r="W851" i="55"/>
  <c r="V852" i="55"/>
  <c r="W852" i="55"/>
  <c r="V853" i="55"/>
  <c r="W853" i="55"/>
  <c r="V854" i="55"/>
  <c r="W854" i="55"/>
  <c r="V855" i="55"/>
  <c r="W855" i="55"/>
  <c r="V856" i="55"/>
  <c r="W856" i="55"/>
  <c r="V857" i="55"/>
  <c r="W857" i="55"/>
  <c r="V858" i="55"/>
  <c r="W858" i="55"/>
  <c r="V859" i="55"/>
  <c r="W859" i="55"/>
  <c r="V860" i="55"/>
  <c r="W860" i="55"/>
  <c r="V861" i="55"/>
  <c r="W861" i="55"/>
  <c r="V862" i="55"/>
  <c r="W862" i="55"/>
  <c r="V863" i="55"/>
  <c r="W863" i="55"/>
  <c r="V864" i="55"/>
  <c r="W864" i="55"/>
  <c r="V865" i="55"/>
  <c r="W865" i="55"/>
  <c r="V866" i="55"/>
  <c r="W866" i="55"/>
  <c r="V867" i="55"/>
  <c r="W867" i="55"/>
  <c r="V868" i="55"/>
  <c r="W868" i="55"/>
  <c r="V869" i="55"/>
  <c r="W869" i="55"/>
  <c r="V870" i="55"/>
  <c r="W870" i="55"/>
  <c r="V871" i="55"/>
  <c r="W871" i="55"/>
  <c r="V872" i="55"/>
  <c r="W872" i="55"/>
  <c r="V873" i="55"/>
  <c r="W873" i="55"/>
  <c r="V874" i="55"/>
  <c r="W874" i="55"/>
  <c r="V875" i="55"/>
  <c r="W875" i="55"/>
  <c r="V876" i="55"/>
  <c r="W876" i="55"/>
  <c r="V877" i="55"/>
  <c r="W877" i="55"/>
  <c r="V878" i="55"/>
  <c r="W878" i="55"/>
  <c r="V879" i="55"/>
  <c r="W879" i="55"/>
  <c r="V880" i="55"/>
  <c r="W880" i="55"/>
  <c r="V881" i="55"/>
  <c r="W881" i="55"/>
  <c r="V882" i="55"/>
  <c r="W882" i="55"/>
  <c r="V883" i="55"/>
  <c r="W883" i="55"/>
  <c r="V884" i="55"/>
  <c r="W884" i="55"/>
  <c r="V885" i="55"/>
  <c r="W885" i="55"/>
  <c r="V886" i="55"/>
  <c r="W886" i="55"/>
  <c r="V887" i="55"/>
  <c r="W887" i="55"/>
  <c r="V888" i="55"/>
  <c r="W888" i="55"/>
  <c r="V889" i="55"/>
  <c r="W889" i="55"/>
  <c r="V890" i="55"/>
  <c r="W890" i="55"/>
  <c r="V891" i="55"/>
  <c r="W891" i="55"/>
  <c r="V892" i="55"/>
  <c r="W892" i="55"/>
  <c r="V893" i="55"/>
  <c r="W893" i="55"/>
  <c r="V894" i="55"/>
  <c r="W894" i="55"/>
  <c r="V895" i="55"/>
  <c r="W895" i="55"/>
  <c r="V896" i="55"/>
  <c r="W896" i="55"/>
  <c r="V897" i="55"/>
  <c r="W897" i="55"/>
  <c r="V898" i="55"/>
  <c r="W898" i="55"/>
  <c r="V899" i="55"/>
  <c r="W899" i="55"/>
  <c r="V900" i="55"/>
  <c r="W900" i="55"/>
  <c r="V901" i="55"/>
  <c r="W901" i="55"/>
  <c r="V902" i="55"/>
  <c r="W902" i="55"/>
  <c r="V903" i="55"/>
  <c r="W903" i="55"/>
  <c r="V904" i="55"/>
  <c r="W904" i="55"/>
  <c r="V905" i="55"/>
  <c r="W905" i="55"/>
  <c r="V906" i="55"/>
  <c r="W906" i="55"/>
  <c r="V907" i="55"/>
  <c r="W907" i="55"/>
  <c r="V908" i="55"/>
  <c r="W908" i="55"/>
  <c r="V909" i="55"/>
  <c r="W909" i="55"/>
  <c r="V910" i="55"/>
  <c r="W910" i="55"/>
  <c r="V911" i="55"/>
  <c r="W911" i="55"/>
  <c r="V912" i="55"/>
  <c r="W912" i="55"/>
  <c r="V913" i="55"/>
  <c r="W913" i="55"/>
  <c r="V914" i="55"/>
  <c r="W914" i="55"/>
  <c r="V915" i="55"/>
  <c r="W915" i="55"/>
  <c r="V916" i="55"/>
  <c r="W916" i="55"/>
  <c r="V917" i="55"/>
  <c r="W917" i="55"/>
  <c r="V918" i="55"/>
  <c r="W918" i="55"/>
  <c r="V919" i="55"/>
  <c r="W919" i="55"/>
  <c r="V920" i="55"/>
  <c r="W920" i="55"/>
  <c r="V921" i="55"/>
  <c r="W921" i="55"/>
  <c r="V922" i="55"/>
  <c r="W922" i="55"/>
  <c r="V923" i="55"/>
  <c r="W923" i="55"/>
  <c r="V924" i="55"/>
  <c r="W924" i="55"/>
  <c r="V925" i="55"/>
  <c r="W925" i="55"/>
  <c r="V926" i="55"/>
  <c r="W926" i="55"/>
  <c r="V927" i="55"/>
  <c r="W927" i="55"/>
  <c r="V928" i="55"/>
  <c r="W928" i="55"/>
  <c r="V929" i="55"/>
  <c r="W929" i="55"/>
  <c r="V930" i="55"/>
  <c r="W930" i="55"/>
  <c r="V931" i="55"/>
  <c r="W931" i="55"/>
  <c r="V932" i="55"/>
  <c r="W932" i="55"/>
  <c r="V933" i="55"/>
  <c r="W933" i="55"/>
  <c r="V934" i="55"/>
  <c r="W934" i="55"/>
  <c r="V935" i="55"/>
  <c r="W935" i="55"/>
  <c r="V936" i="55"/>
  <c r="W936" i="55"/>
  <c r="V937" i="55"/>
  <c r="W937" i="55"/>
  <c r="V938" i="55"/>
  <c r="W938" i="55"/>
  <c r="V939" i="55"/>
  <c r="W939" i="55"/>
  <c r="V940" i="55"/>
  <c r="W940" i="55"/>
  <c r="V941" i="55"/>
  <c r="W941" i="55"/>
  <c r="V942" i="55"/>
  <c r="W942" i="55"/>
  <c r="V943" i="55"/>
  <c r="W943" i="55"/>
  <c r="V944" i="55"/>
  <c r="W944" i="55"/>
  <c r="V945" i="55"/>
  <c r="W945" i="55"/>
  <c r="V946" i="55"/>
  <c r="W946" i="55"/>
  <c r="V947" i="55"/>
  <c r="W947" i="55"/>
  <c r="V948" i="55"/>
  <c r="W948" i="55"/>
  <c r="V949" i="55"/>
  <c r="W949" i="55"/>
  <c r="V950" i="55"/>
  <c r="W950" i="55"/>
  <c r="V951" i="55"/>
  <c r="W951" i="55"/>
  <c r="V952" i="55"/>
  <c r="W952" i="55"/>
  <c r="V953" i="55"/>
  <c r="W953" i="55"/>
  <c r="V954" i="55"/>
  <c r="W954" i="55"/>
  <c r="V955" i="55"/>
  <c r="W955" i="55"/>
  <c r="V956" i="55"/>
  <c r="W956" i="55"/>
  <c r="V957" i="55"/>
  <c r="W957" i="55"/>
  <c r="V958" i="55"/>
  <c r="W958" i="55"/>
  <c r="V959" i="55"/>
  <c r="W959" i="55"/>
  <c r="V960" i="55"/>
  <c r="W960" i="55"/>
  <c r="V961" i="55"/>
  <c r="W961" i="55"/>
  <c r="V962" i="55"/>
  <c r="W962" i="55"/>
  <c r="V963" i="55"/>
  <c r="W963" i="55"/>
  <c r="V964" i="55"/>
  <c r="W964" i="55"/>
  <c r="V965" i="55"/>
  <c r="W965" i="55"/>
  <c r="V966" i="55"/>
  <c r="W966" i="55"/>
  <c r="V967" i="55"/>
  <c r="W967" i="55"/>
  <c r="V968" i="55"/>
  <c r="W968" i="55"/>
  <c r="V969" i="55"/>
  <c r="W969" i="55"/>
  <c r="V970" i="55"/>
  <c r="W970" i="55"/>
  <c r="V971" i="55"/>
  <c r="W971" i="55"/>
  <c r="V972" i="55"/>
  <c r="W972" i="55"/>
  <c r="V973" i="55"/>
  <c r="W973" i="55"/>
  <c r="V974" i="55"/>
  <c r="W974" i="55"/>
  <c r="V975" i="55"/>
  <c r="W975" i="55"/>
  <c r="V976" i="55"/>
  <c r="W976" i="55"/>
  <c r="V977" i="55"/>
  <c r="W977" i="55"/>
  <c r="V978" i="55"/>
  <c r="W978" i="55"/>
  <c r="V979" i="55"/>
  <c r="W979" i="55"/>
  <c r="V980" i="55"/>
  <c r="W980" i="55"/>
  <c r="V981" i="55"/>
  <c r="W981" i="55"/>
  <c r="V982" i="55"/>
  <c r="W982" i="55"/>
  <c r="V983" i="55"/>
  <c r="W983" i="55"/>
  <c r="V984" i="55"/>
  <c r="W984" i="55"/>
  <c r="V985" i="55"/>
  <c r="W985" i="55"/>
  <c r="V986" i="55"/>
  <c r="W986" i="55"/>
  <c r="V987" i="55"/>
  <c r="W987" i="55"/>
  <c r="V988" i="55"/>
  <c r="W988" i="55"/>
  <c r="V989" i="55"/>
  <c r="W989" i="55"/>
  <c r="V990" i="55"/>
  <c r="W990" i="55"/>
  <c r="V991" i="55"/>
  <c r="W991" i="55"/>
  <c r="V992" i="55"/>
  <c r="W992" i="55"/>
  <c r="V993" i="55"/>
  <c r="W993" i="55"/>
  <c r="V994" i="55"/>
  <c r="W994" i="55"/>
  <c r="V995" i="55"/>
  <c r="W995" i="55"/>
  <c r="V996" i="55"/>
  <c r="W996" i="55"/>
  <c r="V997" i="55"/>
  <c r="W997" i="55"/>
  <c r="V998" i="55"/>
  <c r="W998" i="55"/>
  <c r="V999" i="55"/>
  <c r="W999" i="55"/>
  <c r="V1000" i="55"/>
  <c r="W1000" i="55"/>
  <c r="V1001" i="55"/>
  <c r="W1001" i="55"/>
  <c r="V1002" i="55"/>
  <c r="W1002" i="55"/>
  <c r="V1003" i="55"/>
  <c r="W1003" i="55"/>
  <c r="V1004" i="55"/>
  <c r="W1004" i="55"/>
  <c r="V1005" i="55"/>
  <c r="W1005" i="55"/>
  <c r="V1006" i="55"/>
  <c r="W1006" i="55"/>
  <c r="V1007" i="55"/>
  <c r="W1007" i="55"/>
  <c r="V1008" i="55"/>
  <c r="W1008" i="55"/>
  <c r="V1009" i="55"/>
  <c r="W1009" i="55"/>
  <c r="V1010" i="55"/>
  <c r="W1010" i="55"/>
  <c r="V1011" i="55"/>
  <c r="W1011" i="55"/>
  <c r="V1012" i="55"/>
  <c r="W1012" i="55"/>
  <c r="V1013" i="55"/>
  <c r="W1013" i="55"/>
  <c r="V1014" i="55"/>
  <c r="W1014" i="55"/>
  <c r="V1015" i="55"/>
  <c r="W1015" i="55"/>
  <c r="V1016" i="55"/>
  <c r="W1016" i="55"/>
  <c r="V1017" i="55"/>
  <c r="W1017" i="55"/>
  <c r="V1018" i="55"/>
  <c r="W1018" i="55"/>
  <c r="V1019" i="55"/>
  <c r="W1019" i="55"/>
  <c r="V1020" i="55"/>
  <c r="W1020" i="55"/>
  <c r="V1021" i="55"/>
  <c r="W1021" i="55"/>
  <c r="V1022" i="55"/>
  <c r="W1022" i="55"/>
  <c r="V1023" i="55"/>
  <c r="W1023" i="55"/>
  <c r="V1024" i="55"/>
  <c r="W1024" i="55"/>
  <c r="V1025" i="55"/>
  <c r="W1025" i="55"/>
  <c r="V1026" i="55"/>
  <c r="W1026" i="55"/>
  <c r="V1027" i="55"/>
  <c r="W1027" i="55"/>
  <c r="V1028" i="55"/>
  <c r="W1028" i="55"/>
  <c r="V1029" i="55"/>
  <c r="W1029" i="55"/>
  <c r="V1030" i="55"/>
  <c r="W1030" i="55"/>
  <c r="V1031" i="55"/>
  <c r="W1031" i="55"/>
  <c r="V1032" i="55"/>
  <c r="W1032" i="55"/>
  <c r="V1033" i="55"/>
  <c r="W1033" i="55"/>
  <c r="V1034" i="55"/>
  <c r="W1034" i="55"/>
  <c r="V1035" i="55"/>
  <c r="W1035" i="55"/>
  <c r="V1036" i="55"/>
  <c r="W1036" i="55"/>
  <c r="V1037" i="55"/>
  <c r="W1037" i="55"/>
  <c r="V1038" i="55"/>
  <c r="W1038" i="55"/>
  <c r="V1039" i="55"/>
  <c r="W1039" i="55"/>
  <c r="V1040" i="55"/>
  <c r="W1040" i="55"/>
  <c r="V1041" i="55"/>
  <c r="W1041" i="55"/>
  <c r="V1042" i="55"/>
  <c r="W1042" i="55"/>
  <c r="V1043" i="55"/>
  <c r="W1043" i="55"/>
  <c r="V1044" i="55"/>
  <c r="W1044" i="55"/>
  <c r="V1045" i="55"/>
  <c r="W1045" i="55"/>
  <c r="V1046" i="55"/>
  <c r="W1046" i="55"/>
  <c r="V1047" i="55"/>
  <c r="W1047" i="55"/>
  <c r="V1048" i="55"/>
  <c r="W1048" i="55"/>
  <c r="V1049" i="55"/>
  <c r="W1049" i="55"/>
  <c r="V1050" i="55"/>
  <c r="W1050" i="55"/>
  <c r="V1051" i="55"/>
  <c r="W1051" i="55"/>
  <c r="V1052" i="55"/>
  <c r="W1052" i="55"/>
  <c r="V1053" i="55"/>
  <c r="W1053" i="55"/>
  <c r="V1054" i="55"/>
  <c r="W1054" i="55"/>
  <c r="V1055" i="55"/>
  <c r="W1055" i="55"/>
  <c r="V1056" i="55"/>
  <c r="W1056" i="55"/>
  <c r="V1057" i="55"/>
  <c r="W1057" i="55"/>
  <c r="V1058" i="55"/>
  <c r="W1058" i="55"/>
  <c r="V1059" i="55"/>
  <c r="W1059" i="55"/>
  <c r="V1060" i="55"/>
  <c r="W1060" i="55"/>
  <c r="V1061" i="55"/>
  <c r="W1061" i="55"/>
  <c r="V1062" i="55"/>
  <c r="W1062" i="55"/>
  <c r="V1063" i="55"/>
  <c r="W1063" i="55"/>
  <c r="V1064" i="55"/>
  <c r="W1064" i="55"/>
  <c r="V1065" i="55"/>
  <c r="W1065" i="55"/>
  <c r="V1066" i="55"/>
  <c r="W1066" i="55"/>
  <c r="V1067" i="55"/>
  <c r="W1067" i="55"/>
  <c r="V1068" i="55"/>
  <c r="W1068" i="55"/>
  <c r="V1069" i="55"/>
  <c r="W1069" i="55"/>
  <c r="V1070" i="55"/>
  <c r="W1070" i="55"/>
  <c r="V1071" i="55"/>
  <c r="W1071" i="55"/>
  <c r="V1072" i="55"/>
  <c r="W1072" i="55"/>
  <c r="V1073" i="55"/>
  <c r="W1073" i="55"/>
  <c r="V1074" i="55"/>
  <c r="W1074" i="55"/>
  <c r="V1075" i="55"/>
  <c r="W1075" i="55"/>
  <c r="V1076" i="55"/>
  <c r="W1076" i="55"/>
  <c r="V1077" i="55"/>
  <c r="W1077" i="55"/>
  <c r="V1078" i="55"/>
  <c r="W1078" i="55"/>
  <c r="V1079" i="55"/>
  <c r="W1079" i="55"/>
  <c r="V1080" i="55"/>
  <c r="W1080" i="55"/>
  <c r="V1081" i="55"/>
  <c r="W1081" i="55"/>
  <c r="V1082" i="55"/>
  <c r="W1082" i="55"/>
  <c r="V1083" i="55"/>
  <c r="W1083" i="55"/>
  <c r="V1084" i="55"/>
  <c r="W1084" i="55"/>
  <c r="V1085" i="55"/>
  <c r="W1085" i="55"/>
  <c r="V1086" i="55"/>
  <c r="W1086" i="55"/>
  <c r="V1087" i="55"/>
  <c r="W1087" i="55"/>
  <c r="V1088" i="55"/>
  <c r="W1088" i="55"/>
  <c r="V1089" i="55"/>
  <c r="W1089" i="55"/>
  <c r="V1090" i="55"/>
  <c r="W1090" i="55"/>
  <c r="V1091" i="55"/>
  <c r="W1091" i="55"/>
  <c r="V1092" i="55"/>
  <c r="W1092" i="55"/>
  <c r="V1093" i="55"/>
  <c r="W1093" i="55"/>
  <c r="V1094" i="55"/>
  <c r="W1094" i="55"/>
  <c r="V1095" i="55"/>
  <c r="W1095" i="55"/>
  <c r="V1096" i="55"/>
  <c r="W1096" i="55"/>
  <c r="V1097" i="55"/>
  <c r="W1097" i="55"/>
  <c r="V1098" i="55"/>
  <c r="W1098" i="55"/>
  <c r="V1099" i="55"/>
  <c r="W1099" i="55"/>
  <c r="V1100" i="55"/>
  <c r="W1100" i="55"/>
  <c r="V1101" i="55"/>
  <c r="W1101" i="55"/>
  <c r="V1102" i="55"/>
  <c r="W1102" i="55"/>
  <c r="V1103" i="55"/>
  <c r="W1103" i="55"/>
  <c r="V1104" i="55"/>
  <c r="W1104" i="55"/>
  <c r="V1105" i="55"/>
  <c r="W1105" i="55"/>
  <c r="V1106" i="55"/>
  <c r="W1106" i="55"/>
  <c r="V1107" i="55"/>
  <c r="W1107" i="55"/>
  <c r="V1108" i="55"/>
  <c r="W1108" i="55"/>
  <c r="V1109" i="55"/>
  <c r="W1109" i="55"/>
  <c r="V1110" i="55"/>
  <c r="W1110" i="55"/>
  <c r="V1111" i="55"/>
  <c r="W1111" i="55"/>
  <c r="V1112" i="55"/>
  <c r="W1112" i="55"/>
  <c r="V1113" i="55"/>
  <c r="W1113" i="55"/>
  <c r="V1114" i="55"/>
  <c r="W1114" i="55"/>
  <c r="V1115" i="55"/>
  <c r="W1115" i="55"/>
  <c r="V1116" i="55"/>
  <c r="W1116" i="55"/>
  <c r="V1117" i="55"/>
  <c r="W1117" i="55"/>
  <c r="V1118" i="55"/>
  <c r="W1118" i="55"/>
  <c r="V1119" i="55"/>
  <c r="W1119" i="55"/>
  <c r="V1120" i="55"/>
  <c r="W1120" i="55"/>
  <c r="V1121" i="55"/>
  <c r="W1121" i="55"/>
  <c r="V1122" i="55"/>
  <c r="W1122" i="55"/>
  <c r="V1123" i="55"/>
  <c r="W1123" i="55"/>
  <c r="V1124" i="55"/>
  <c r="W1124" i="55"/>
  <c r="V1125" i="55"/>
  <c r="W1125" i="55"/>
  <c r="V1126" i="55"/>
  <c r="W1126" i="55"/>
  <c r="V1127" i="55"/>
  <c r="W1127" i="55"/>
  <c r="V1128" i="55"/>
  <c r="W1128" i="55"/>
  <c r="V1129" i="55"/>
  <c r="W1129" i="55"/>
  <c r="V1130" i="55"/>
  <c r="W1130" i="55"/>
  <c r="V1131" i="55"/>
  <c r="W1131" i="55"/>
  <c r="V1132" i="55"/>
  <c r="W1132" i="55"/>
  <c r="V1133" i="55"/>
  <c r="W1133" i="55"/>
  <c r="V1134" i="55"/>
  <c r="W1134" i="55"/>
  <c r="V1135" i="55"/>
  <c r="W1135" i="55"/>
  <c r="V1136" i="55"/>
  <c r="W1136" i="55"/>
  <c r="V1137" i="55"/>
  <c r="W1137" i="55"/>
  <c r="V1138" i="55"/>
  <c r="W1138" i="55"/>
  <c r="V1139" i="55"/>
  <c r="W1139" i="55"/>
  <c r="V1140" i="55"/>
  <c r="W1140" i="55"/>
  <c r="V1141" i="55"/>
  <c r="W1141" i="55"/>
  <c r="V1142" i="55"/>
  <c r="W1142" i="55"/>
  <c r="V1143" i="55"/>
  <c r="W1143" i="55"/>
  <c r="V1144" i="55"/>
  <c r="W1144" i="55"/>
  <c r="V1145" i="55"/>
  <c r="W1145" i="55"/>
  <c r="V1146" i="55"/>
  <c r="W1146" i="55"/>
  <c r="V1147" i="55"/>
  <c r="W1147" i="55"/>
  <c r="V1148" i="55"/>
  <c r="W1148" i="55"/>
  <c r="V1149" i="55"/>
  <c r="W1149" i="55"/>
  <c r="V1150" i="55"/>
  <c r="W1150" i="55"/>
  <c r="V1151" i="55"/>
  <c r="W1151" i="55"/>
  <c r="V1152" i="55"/>
  <c r="W1152" i="55"/>
  <c r="V1153" i="55"/>
  <c r="W1153" i="55"/>
  <c r="V1154" i="55"/>
  <c r="W1154" i="55"/>
  <c r="V1155" i="55"/>
  <c r="W1155" i="55"/>
  <c r="V1156" i="55"/>
  <c r="W1156" i="55"/>
  <c r="V1157" i="55"/>
  <c r="W1157" i="55"/>
  <c r="V1158" i="55"/>
  <c r="W1158" i="55"/>
  <c r="V1159" i="55"/>
  <c r="W1159" i="55"/>
  <c r="V1160" i="55"/>
  <c r="W1160" i="55"/>
  <c r="V1161" i="55"/>
  <c r="W1161" i="55"/>
  <c r="V1162" i="55"/>
  <c r="W1162" i="55"/>
  <c r="V1163" i="55"/>
  <c r="W1163" i="55"/>
  <c r="V1164" i="55"/>
  <c r="W1164" i="55"/>
  <c r="V1165" i="55"/>
  <c r="W1165" i="55"/>
  <c r="V1166" i="55"/>
  <c r="W1166" i="55"/>
  <c r="V1167" i="55"/>
  <c r="W1167" i="55"/>
  <c r="V1168" i="55"/>
  <c r="W1168" i="55"/>
  <c r="V1169" i="55"/>
  <c r="W1169" i="55"/>
  <c r="V1170" i="55"/>
  <c r="W1170" i="55"/>
  <c r="V1171" i="55"/>
  <c r="W1171" i="55"/>
  <c r="V1172" i="55"/>
  <c r="W1172" i="55"/>
  <c r="V1173" i="55"/>
  <c r="W1173" i="55"/>
  <c r="V1174" i="55"/>
  <c r="W1174" i="55"/>
  <c r="V1175" i="55"/>
  <c r="W1175" i="55"/>
  <c r="V1176" i="55"/>
  <c r="W1176" i="55"/>
  <c r="V1177" i="55"/>
  <c r="W1177" i="55"/>
  <c r="V1178" i="55"/>
  <c r="W1178" i="55"/>
  <c r="V1179" i="55"/>
  <c r="W1179" i="55"/>
  <c r="V1180" i="55"/>
  <c r="W1180" i="55"/>
  <c r="V1181" i="55"/>
  <c r="W1181" i="55"/>
  <c r="V1182" i="55"/>
  <c r="W1182" i="55"/>
  <c r="V1183" i="55"/>
  <c r="W1183" i="55"/>
  <c r="V1184" i="55"/>
  <c r="W1184" i="55"/>
  <c r="V1185" i="55"/>
  <c r="W1185" i="55"/>
  <c r="V1186" i="55"/>
  <c r="W1186" i="55"/>
  <c r="V1187" i="55"/>
  <c r="W1187" i="55"/>
  <c r="V1188" i="55"/>
  <c r="W1188" i="55"/>
  <c r="V1189" i="55"/>
  <c r="W1189" i="55"/>
  <c r="V1190" i="55"/>
  <c r="W1190" i="55"/>
  <c r="V1191" i="55"/>
  <c r="W1191" i="55"/>
  <c r="V1192" i="55"/>
  <c r="W1192" i="55"/>
  <c r="V1193" i="55"/>
  <c r="W1193" i="55"/>
  <c r="V1194" i="55"/>
  <c r="W1194" i="55"/>
  <c r="V1195" i="55"/>
  <c r="W1195" i="55"/>
  <c r="V1196" i="55"/>
  <c r="W1196" i="55"/>
  <c r="V1197" i="55"/>
  <c r="W1197" i="55"/>
  <c r="V1198" i="55"/>
  <c r="W1198" i="55"/>
  <c r="V1199" i="55"/>
  <c r="W1199" i="55"/>
  <c r="V1200" i="55"/>
  <c r="W1200" i="55"/>
  <c r="V1201" i="55"/>
  <c r="W1201" i="55"/>
  <c r="V1202" i="55"/>
  <c r="W1202" i="55"/>
  <c r="V1203" i="55"/>
  <c r="W1203" i="55"/>
  <c r="V1204" i="55"/>
  <c r="W1204" i="55"/>
  <c r="V1205" i="55"/>
  <c r="W1205" i="55"/>
  <c r="V1206" i="55"/>
  <c r="W1206" i="55"/>
  <c r="V1207" i="55"/>
  <c r="W1207" i="55"/>
  <c r="V1208" i="55"/>
  <c r="W1208" i="55"/>
  <c r="V1209" i="55"/>
  <c r="W1209" i="55"/>
  <c r="V1210" i="55"/>
  <c r="W1210" i="55"/>
  <c r="V1211" i="55"/>
  <c r="W1211" i="55"/>
  <c r="V1212" i="55"/>
  <c r="W1212" i="55"/>
  <c r="V1213" i="55"/>
  <c r="W1213" i="55"/>
  <c r="V1214" i="55"/>
  <c r="W1214" i="55"/>
  <c r="V1215" i="55"/>
  <c r="W1215" i="55"/>
  <c r="V1216" i="55"/>
  <c r="W1216" i="55"/>
  <c r="V1217" i="55"/>
  <c r="W1217" i="55"/>
  <c r="V1218" i="55"/>
  <c r="W1218" i="55"/>
  <c r="V1219" i="55"/>
  <c r="W1219" i="55"/>
  <c r="V1220" i="55"/>
  <c r="W1220" i="55"/>
  <c r="V1221" i="55"/>
  <c r="W1221" i="55"/>
  <c r="V1222" i="55"/>
  <c r="W1222" i="55"/>
  <c r="V1223" i="55"/>
  <c r="W1223" i="55"/>
  <c r="V1224" i="55"/>
  <c r="W1224" i="55"/>
  <c r="V1225" i="55"/>
  <c r="W1225" i="55"/>
  <c r="V1226" i="55"/>
  <c r="W1226" i="55"/>
  <c r="V1227" i="55"/>
  <c r="W1227" i="55"/>
  <c r="V1228" i="55"/>
  <c r="W1228" i="55"/>
  <c r="V1229" i="55"/>
  <c r="W1229" i="55"/>
  <c r="V1230" i="55"/>
  <c r="W1230" i="55"/>
  <c r="V1231" i="55"/>
  <c r="W1231" i="55"/>
  <c r="V1232" i="55"/>
  <c r="W1232" i="55"/>
  <c r="V1233" i="55"/>
  <c r="W1233" i="55"/>
  <c r="V1234" i="55"/>
  <c r="W1234" i="55"/>
  <c r="V1235" i="55"/>
  <c r="W1235" i="55"/>
  <c r="V1236" i="55"/>
  <c r="W1236" i="55"/>
  <c r="V1237" i="55"/>
  <c r="W1237" i="55"/>
  <c r="V1238" i="55"/>
  <c r="W1238" i="55"/>
  <c r="V1239" i="55"/>
  <c r="W1239" i="55"/>
  <c r="V1240" i="55"/>
  <c r="W1240" i="55"/>
  <c r="V1241" i="55"/>
  <c r="W1241" i="55"/>
  <c r="V1242" i="55"/>
  <c r="W1242" i="55"/>
  <c r="V1243" i="55"/>
  <c r="W1243" i="55"/>
  <c r="V1244" i="55"/>
  <c r="W1244" i="55"/>
  <c r="V1245" i="55"/>
  <c r="W1245" i="55"/>
  <c r="V1246" i="55"/>
  <c r="W1246" i="55"/>
  <c r="V1247" i="55"/>
  <c r="W1247" i="55"/>
  <c r="V1248" i="55"/>
  <c r="W1248" i="55"/>
  <c r="V1249" i="55"/>
  <c r="W1249" i="55"/>
  <c r="V1250" i="55"/>
  <c r="W1250" i="55"/>
  <c r="V1251" i="55"/>
  <c r="W1251" i="55"/>
  <c r="V1252" i="55"/>
  <c r="W1252" i="55"/>
  <c r="V1253" i="55"/>
  <c r="W1253" i="55"/>
  <c r="V1254" i="55"/>
  <c r="W1254" i="55"/>
  <c r="V1255" i="55"/>
  <c r="W1255" i="55"/>
  <c r="V1256" i="55"/>
  <c r="W1256" i="55"/>
  <c r="V1257" i="55"/>
  <c r="W1257" i="55"/>
  <c r="V1258" i="55"/>
  <c r="W1258" i="55"/>
  <c r="V1259" i="55"/>
  <c r="W1259" i="55"/>
  <c r="V1260" i="55"/>
  <c r="W1260" i="55"/>
  <c r="V1261" i="55"/>
  <c r="W1261" i="55"/>
  <c r="V1262" i="55"/>
  <c r="W1262" i="55"/>
  <c r="V1263" i="55"/>
  <c r="W1263" i="55"/>
  <c r="V1264" i="55"/>
  <c r="W1264" i="55"/>
  <c r="V1265" i="55"/>
  <c r="W1265" i="55"/>
  <c r="V1266" i="55"/>
  <c r="W1266" i="55"/>
  <c r="V1267" i="55"/>
  <c r="W1267" i="55"/>
  <c r="V1268" i="55"/>
  <c r="W1268" i="55"/>
  <c r="V1269" i="55"/>
  <c r="W1269" i="55"/>
  <c r="V1270" i="55"/>
  <c r="W1270" i="55"/>
  <c r="V1271" i="55"/>
  <c r="W1271" i="55"/>
  <c r="V1272" i="55"/>
  <c r="W1272" i="55"/>
  <c r="V1273" i="55"/>
  <c r="W1273" i="55"/>
  <c r="V1274" i="55"/>
  <c r="W1274" i="55"/>
  <c r="V1275" i="55"/>
  <c r="W1275" i="55"/>
  <c r="V1276" i="55"/>
  <c r="W1276" i="55"/>
  <c r="V1277" i="55"/>
  <c r="W1277" i="55"/>
  <c r="V1278" i="55"/>
  <c r="W1278" i="55"/>
  <c r="V1279" i="55"/>
  <c r="W1279" i="55"/>
  <c r="V1280" i="55"/>
  <c r="W1280" i="55"/>
  <c r="V1281" i="55"/>
  <c r="W1281" i="55"/>
  <c r="V1282" i="55"/>
  <c r="W1282" i="55"/>
  <c r="V1283" i="55"/>
  <c r="W1283" i="55"/>
  <c r="V1284" i="55"/>
  <c r="W1284" i="55"/>
  <c r="V1285" i="55"/>
  <c r="W1285" i="55"/>
  <c r="V1286" i="55"/>
  <c r="W1286" i="55"/>
  <c r="V1287" i="55"/>
  <c r="W1287" i="55"/>
  <c r="V1288" i="55"/>
  <c r="W1288" i="55"/>
  <c r="V1289" i="55"/>
  <c r="W1289" i="55"/>
  <c r="V1290" i="55"/>
  <c r="W1290" i="55"/>
  <c r="V1291" i="55"/>
  <c r="W1291" i="55"/>
  <c r="V1292" i="55"/>
  <c r="W1292" i="55"/>
  <c r="V1293" i="55"/>
  <c r="W1293" i="55"/>
  <c r="V1294" i="55"/>
  <c r="W1294" i="55"/>
  <c r="V1295" i="55"/>
  <c r="W1295" i="55"/>
  <c r="V1296" i="55"/>
  <c r="W1296" i="55"/>
  <c r="V1297" i="55"/>
  <c r="W1297" i="55"/>
  <c r="V1298" i="55"/>
  <c r="W1298" i="55"/>
  <c r="V1299" i="55"/>
  <c r="W1299" i="55"/>
  <c r="V1300" i="55"/>
  <c r="W1300" i="55"/>
  <c r="V1301" i="55"/>
  <c r="W1301" i="55"/>
  <c r="V1302" i="55"/>
  <c r="W1302" i="55"/>
  <c r="V1303" i="55"/>
  <c r="W1303" i="55"/>
  <c r="V1304" i="55"/>
  <c r="W1304" i="55"/>
  <c r="V1305" i="55"/>
  <c r="W1305" i="55"/>
  <c r="V1306" i="55"/>
  <c r="W1306" i="55"/>
  <c r="V1307" i="55"/>
  <c r="W1307" i="55"/>
  <c r="V1308" i="55"/>
  <c r="W1308" i="55"/>
  <c r="V1309" i="55"/>
  <c r="W1309" i="55"/>
  <c r="V1310" i="55"/>
  <c r="W1310" i="55"/>
  <c r="V1311" i="55"/>
  <c r="W1311" i="55"/>
  <c r="V1312" i="55"/>
  <c r="W1312" i="55"/>
  <c r="V1313" i="55"/>
  <c r="W1313" i="55"/>
  <c r="V1314" i="55"/>
  <c r="W1314" i="55"/>
  <c r="V1315" i="55"/>
  <c r="W1315" i="55"/>
  <c r="V1316" i="55"/>
  <c r="W1316" i="55"/>
  <c r="V1317" i="55"/>
  <c r="W1317" i="55"/>
  <c r="V1318" i="55"/>
  <c r="W1318" i="55"/>
  <c r="V1319" i="55"/>
  <c r="W1319" i="55"/>
  <c r="V1320" i="55"/>
  <c r="W1320" i="55"/>
  <c r="V1321" i="55"/>
  <c r="W1321" i="55"/>
  <c r="V1322" i="55"/>
  <c r="W1322" i="55"/>
  <c r="V1323" i="55"/>
  <c r="W1323" i="55"/>
  <c r="V1324" i="55"/>
  <c r="W1324" i="55"/>
  <c r="V1325" i="55"/>
  <c r="W1325" i="55"/>
  <c r="V1326" i="55"/>
  <c r="W1326" i="55"/>
  <c r="V1327" i="55"/>
  <c r="W1327" i="55"/>
  <c r="V1328" i="55"/>
  <c r="W1328" i="55"/>
  <c r="V1329" i="55"/>
  <c r="W1329" i="55"/>
  <c r="V1330" i="55"/>
  <c r="W1330" i="55"/>
  <c r="V1331" i="55"/>
  <c r="W1331" i="55"/>
  <c r="V1332" i="55"/>
  <c r="W1332" i="55"/>
  <c r="V1333" i="55"/>
  <c r="W1333" i="55"/>
  <c r="V1334" i="55"/>
  <c r="W1334" i="55"/>
  <c r="V1335" i="55"/>
  <c r="W1335" i="55"/>
  <c r="V1336" i="55"/>
  <c r="W1336" i="55"/>
  <c r="V1337" i="55"/>
  <c r="W1337" i="55"/>
  <c r="V1338" i="55"/>
  <c r="W1338" i="55"/>
  <c r="V1339" i="55"/>
  <c r="W1339" i="55"/>
  <c r="V1340" i="55"/>
  <c r="W1340" i="55"/>
  <c r="V1341" i="55"/>
  <c r="W1341" i="55"/>
  <c r="V1342" i="55"/>
  <c r="W1342" i="55"/>
  <c r="V1343" i="55"/>
  <c r="W1343" i="55"/>
  <c r="V1344" i="55"/>
  <c r="W1344" i="55"/>
  <c r="V1345" i="55"/>
  <c r="W1345" i="55"/>
  <c r="V1346" i="55"/>
  <c r="W1346" i="55"/>
  <c r="V1347" i="55"/>
  <c r="W1347" i="55"/>
  <c r="V1348" i="55"/>
  <c r="W1348" i="55"/>
  <c r="V1349" i="55"/>
  <c r="W1349" i="55"/>
  <c r="V1350" i="55"/>
  <c r="W1350" i="55"/>
  <c r="V1351" i="55"/>
  <c r="W1351" i="55"/>
  <c r="V1352" i="55"/>
  <c r="W1352" i="55"/>
  <c r="V1353" i="55"/>
  <c r="W1353" i="55"/>
  <c r="V1354" i="55"/>
  <c r="W1354" i="55"/>
  <c r="V1355" i="55"/>
  <c r="W1355" i="55"/>
  <c r="V1356" i="55"/>
  <c r="W1356" i="55"/>
  <c r="V1357" i="55"/>
  <c r="W1357" i="55"/>
  <c r="V1358" i="55"/>
  <c r="W1358" i="55"/>
  <c r="V1359" i="55"/>
  <c r="W1359" i="55"/>
  <c r="V1360" i="55"/>
  <c r="W1360" i="55"/>
  <c r="V1361" i="55"/>
  <c r="W1361" i="55"/>
  <c r="V1362" i="55"/>
  <c r="W1362" i="55"/>
  <c r="V1363" i="55"/>
  <c r="W1363" i="55"/>
  <c r="V1364" i="55"/>
  <c r="W1364" i="55"/>
  <c r="V1365" i="55"/>
  <c r="W1365" i="55"/>
  <c r="V1366" i="55"/>
  <c r="W1366" i="55"/>
  <c r="V1367" i="55"/>
  <c r="W1367" i="55"/>
  <c r="V1368" i="55"/>
  <c r="W1368" i="55"/>
  <c r="V1369" i="55"/>
  <c r="W1369" i="55"/>
  <c r="V1370" i="55"/>
  <c r="W1370" i="55"/>
  <c r="V1371" i="55"/>
  <c r="W1371" i="55"/>
  <c r="V1372" i="55"/>
  <c r="W1372" i="55"/>
  <c r="V1373" i="55"/>
  <c r="W1373" i="55"/>
  <c r="V1374" i="55"/>
  <c r="W1374" i="55"/>
  <c r="V1375" i="55"/>
  <c r="W1375" i="55"/>
  <c r="V1376" i="55"/>
  <c r="W1376" i="55"/>
  <c r="V1377" i="55"/>
  <c r="W1377" i="55"/>
  <c r="V1378" i="55"/>
  <c r="W1378" i="55"/>
  <c r="V1379" i="55"/>
  <c r="W1379" i="55"/>
  <c r="V1380" i="55"/>
  <c r="W1380" i="55"/>
  <c r="V1381" i="55"/>
  <c r="W1381" i="55"/>
  <c r="V1382" i="55"/>
  <c r="W1382" i="55"/>
  <c r="V1383" i="55"/>
  <c r="W1383" i="55"/>
  <c r="V1384" i="55"/>
  <c r="W1384" i="55"/>
  <c r="V1385" i="55"/>
  <c r="W1385" i="55"/>
  <c r="V1386" i="55"/>
  <c r="W1386" i="55"/>
  <c r="V1387" i="55"/>
  <c r="W1387" i="55"/>
  <c r="V1388" i="55"/>
  <c r="W1388" i="55"/>
  <c r="V1389" i="55"/>
  <c r="W1389" i="55"/>
  <c r="V1390" i="55"/>
  <c r="W1390" i="55"/>
  <c r="V1391" i="55"/>
  <c r="W1391" i="55"/>
  <c r="V1392" i="55"/>
  <c r="W1392" i="55"/>
  <c r="V1393" i="55"/>
  <c r="W1393" i="55"/>
  <c r="V1394" i="55"/>
  <c r="W1394" i="55"/>
  <c r="V1395" i="55"/>
  <c r="W1395" i="55"/>
  <c r="V1396" i="55"/>
  <c r="W1396" i="55"/>
  <c r="V1397" i="55"/>
  <c r="W1397" i="55"/>
  <c r="V1398" i="55"/>
  <c r="W1398" i="55"/>
  <c r="V1399" i="55"/>
  <c r="W1399" i="55"/>
  <c r="V1400" i="55"/>
  <c r="W1400" i="55"/>
  <c r="V1401" i="55"/>
  <c r="W1401" i="55"/>
  <c r="V1402" i="55"/>
  <c r="W1402" i="55"/>
  <c r="V1403" i="55"/>
  <c r="W1403" i="55"/>
  <c r="V1404" i="55"/>
  <c r="W1404" i="55"/>
  <c r="V1405" i="55"/>
  <c r="W1405" i="55"/>
  <c r="V1406" i="55"/>
  <c r="W1406" i="55"/>
  <c r="V1407" i="55"/>
  <c r="W1407" i="55"/>
  <c r="V1408" i="55"/>
  <c r="W1408" i="55"/>
  <c r="V1409" i="55"/>
  <c r="W1409" i="55"/>
  <c r="V1410" i="55"/>
  <c r="W1410" i="55"/>
  <c r="V1411" i="55"/>
  <c r="W1411" i="55"/>
  <c r="V1412" i="55"/>
  <c r="W1412" i="55"/>
  <c r="V1413" i="55"/>
  <c r="W1413" i="55"/>
  <c r="V1414" i="55"/>
  <c r="W1414" i="55"/>
  <c r="V1415" i="55"/>
  <c r="W1415" i="55"/>
  <c r="V1416" i="55"/>
  <c r="W1416" i="55"/>
  <c r="V1417" i="55"/>
  <c r="W1417" i="55"/>
  <c r="V1418" i="55"/>
  <c r="W1418" i="55"/>
  <c r="V1419" i="55"/>
  <c r="W1419" i="55"/>
  <c r="V1420" i="55"/>
  <c r="W1420" i="55"/>
  <c r="V1421" i="55"/>
  <c r="W1421" i="55"/>
  <c r="V1422" i="55"/>
  <c r="W1422" i="55"/>
  <c r="V1423" i="55"/>
  <c r="W1423" i="55"/>
  <c r="V1424" i="55"/>
  <c r="W1424" i="55"/>
  <c r="V1425" i="55"/>
  <c r="W1425" i="55"/>
  <c r="V1426" i="55"/>
  <c r="W1426" i="55"/>
  <c r="V1427" i="55"/>
  <c r="W1427" i="55"/>
  <c r="V1428" i="55"/>
  <c r="W1428" i="55"/>
  <c r="V1429" i="55"/>
  <c r="W1429" i="55"/>
  <c r="V1430" i="55"/>
  <c r="W1430" i="55"/>
  <c r="V1431" i="55"/>
  <c r="W1431" i="55"/>
  <c r="V1432" i="55"/>
  <c r="W1432" i="55"/>
  <c r="V1433" i="55"/>
  <c r="W1433" i="55"/>
  <c r="V1434" i="55"/>
  <c r="W1434" i="55"/>
  <c r="V1435" i="55"/>
  <c r="W1435" i="55"/>
  <c r="V1436" i="55"/>
  <c r="W1436" i="55"/>
  <c r="V1437" i="55"/>
  <c r="W1437" i="55"/>
  <c r="V1438" i="55"/>
  <c r="W1438" i="55"/>
  <c r="V1439" i="55"/>
  <c r="W1439" i="55"/>
  <c r="V1440" i="55"/>
  <c r="W1440" i="55"/>
  <c r="V1441" i="55"/>
  <c r="W1441" i="55"/>
  <c r="V1442" i="55"/>
  <c r="W1442" i="55"/>
  <c r="V1443" i="55"/>
  <c r="W1443" i="55"/>
  <c r="V1444" i="55"/>
  <c r="W1444" i="55"/>
  <c r="V1445" i="55"/>
  <c r="W1445" i="55"/>
  <c r="V1446" i="55"/>
  <c r="W1446" i="55"/>
  <c r="V1447" i="55"/>
  <c r="W1447" i="55"/>
  <c r="V1448" i="55"/>
  <c r="W1448" i="55"/>
  <c r="V1449" i="55"/>
  <c r="W1449" i="55"/>
  <c r="V1450" i="55"/>
  <c r="W1450" i="55"/>
  <c r="V1451" i="55"/>
  <c r="W1451" i="55"/>
  <c r="V1452" i="55"/>
  <c r="W1452" i="55"/>
  <c r="V1453" i="55"/>
  <c r="W1453" i="55"/>
  <c r="V1454" i="55"/>
  <c r="W1454" i="55"/>
  <c r="V1455" i="55"/>
  <c r="W1455" i="55"/>
  <c r="V1456" i="55"/>
  <c r="W1456" i="55"/>
  <c r="V1457" i="55"/>
  <c r="W1457" i="55"/>
  <c r="V1458" i="55"/>
  <c r="W1458" i="55"/>
  <c r="V1459" i="55"/>
  <c r="W1459" i="55"/>
  <c r="V1460" i="55"/>
  <c r="W1460" i="55"/>
  <c r="V1461" i="55"/>
  <c r="W1461" i="55"/>
  <c r="V1462" i="55"/>
  <c r="W1462" i="55"/>
  <c r="V1463" i="55"/>
  <c r="W1463" i="55"/>
  <c r="V1464" i="55"/>
  <c r="W1464" i="55"/>
  <c r="V1465" i="55"/>
  <c r="W1465" i="55"/>
  <c r="V1466" i="55"/>
  <c r="W1466" i="55"/>
  <c r="V1467" i="55"/>
  <c r="W1467" i="55"/>
  <c r="V1468" i="55"/>
  <c r="W1468" i="55"/>
  <c r="V1469" i="55"/>
  <c r="W1469" i="55"/>
  <c r="V1470" i="55"/>
  <c r="W1470" i="55"/>
  <c r="V1471" i="55"/>
  <c r="W1471" i="55"/>
  <c r="V1472" i="55"/>
  <c r="W1472" i="55"/>
  <c r="V1473" i="55"/>
  <c r="W1473" i="55"/>
  <c r="V1474" i="55"/>
  <c r="W1474" i="55"/>
  <c r="V1475" i="55"/>
  <c r="W1475" i="55"/>
  <c r="V1476" i="55"/>
  <c r="W1476" i="55"/>
  <c r="V1477" i="55"/>
  <c r="W1477" i="55"/>
  <c r="V1478" i="55"/>
  <c r="W1478" i="55"/>
  <c r="V1479" i="55"/>
  <c r="W1479" i="55"/>
  <c r="V1480" i="55"/>
  <c r="W1480" i="55"/>
  <c r="V1481" i="55"/>
  <c r="W1481" i="55"/>
  <c r="V1482" i="55"/>
  <c r="W1482" i="55"/>
  <c r="V1483" i="55"/>
  <c r="W1483" i="55"/>
  <c r="V1484" i="55"/>
  <c r="W1484" i="55"/>
  <c r="V1485" i="55"/>
  <c r="W1485" i="55"/>
  <c r="V1486" i="55"/>
  <c r="W1486" i="55"/>
  <c r="V1487" i="55"/>
  <c r="W1487" i="55"/>
  <c r="V1488" i="55"/>
  <c r="W1488" i="55"/>
  <c r="V1489" i="55"/>
  <c r="W1489" i="55"/>
  <c r="V1490" i="55"/>
  <c r="W1490" i="55"/>
  <c r="V1491" i="55"/>
  <c r="W1491" i="55"/>
  <c r="V1492" i="55"/>
  <c r="W1492" i="55"/>
  <c r="V1493" i="55"/>
  <c r="W1493" i="55"/>
  <c r="V1494" i="55"/>
  <c r="W1494" i="55"/>
  <c r="V1495" i="55"/>
  <c r="W1495" i="55"/>
  <c r="V1496" i="55"/>
  <c r="W1496" i="55"/>
  <c r="V1497" i="55"/>
  <c r="W1497" i="55"/>
  <c r="V1498" i="55"/>
  <c r="W1498" i="55"/>
  <c r="V1499" i="55"/>
  <c r="W1499" i="55"/>
  <c r="V1500" i="55"/>
  <c r="W1500" i="55"/>
  <c r="V1501" i="55"/>
  <c r="W1501" i="55"/>
  <c r="V1502" i="55"/>
  <c r="W1502" i="55"/>
  <c r="V1503" i="55"/>
  <c r="W1503" i="55"/>
  <c r="V1504" i="55"/>
  <c r="W1504" i="55"/>
  <c r="V1505" i="55"/>
  <c r="W1505" i="55"/>
  <c r="V1506" i="55"/>
  <c r="W1506" i="55"/>
  <c r="V1507" i="55"/>
  <c r="W1507" i="55"/>
  <c r="V1508" i="55"/>
  <c r="W1508" i="55"/>
  <c r="V1509" i="55"/>
  <c r="W1509" i="55"/>
  <c r="V1510" i="55"/>
  <c r="W1510" i="55"/>
  <c r="V1511" i="55"/>
  <c r="W1511" i="55"/>
  <c r="V1512" i="55"/>
  <c r="W1512" i="55"/>
  <c r="V1513" i="55"/>
  <c r="W1513" i="55"/>
  <c r="V1514" i="55"/>
  <c r="W1514" i="55"/>
  <c r="V1515" i="55"/>
  <c r="W1515" i="55"/>
  <c r="V1516" i="55"/>
  <c r="W1516" i="55"/>
  <c r="V1517" i="55"/>
  <c r="W1517" i="55"/>
  <c r="V1518" i="55"/>
  <c r="W1518" i="55"/>
  <c r="V1519" i="55"/>
  <c r="W1519" i="55"/>
  <c r="V1520" i="55"/>
  <c r="W1520" i="55"/>
  <c r="V1521" i="55"/>
  <c r="W1521" i="55"/>
  <c r="V1522" i="55"/>
  <c r="W1522" i="55"/>
  <c r="V1523" i="55"/>
  <c r="W1523" i="55"/>
  <c r="V1524" i="55"/>
  <c r="W1524" i="55"/>
  <c r="V1525" i="55"/>
  <c r="W1525" i="55"/>
  <c r="V1526" i="55"/>
  <c r="W1526" i="55"/>
  <c r="V1527" i="55"/>
  <c r="W1527" i="55"/>
  <c r="V1528" i="55"/>
  <c r="W1528" i="55"/>
  <c r="V1529" i="55"/>
  <c r="W1529" i="55"/>
  <c r="V1530" i="55"/>
  <c r="W1530" i="55"/>
  <c r="V1531" i="55"/>
  <c r="W1531" i="55"/>
  <c r="V1532" i="55"/>
  <c r="W1532" i="55"/>
  <c r="V1533" i="55"/>
  <c r="W1533" i="55"/>
  <c r="V1534" i="55"/>
  <c r="W1534" i="55"/>
  <c r="V1535" i="55"/>
  <c r="W1535" i="55"/>
  <c r="V1536" i="55"/>
  <c r="W1536" i="55"/>
  <c r="V1537" i="55"/>
  <c r="W1537" i="55"/>
  <c r="V1538" i="55"/>
  <c r="W1538" i="55"/>
  <c r="V1539" i="55"/>
  <c r="W1539" i="55"/>
  <c r="V1540" i="55"/>
  <c r="W1540" i="55"/>
  <c r="V1541" i="55"/>
  <c r="W1541" i="55"/>
  <c r="V1542" i="55"/>
  <c r="W1542" i="55"/>
  <c r="V1543" i="55"/>
  <c r="W1543" i="55"/>
  <c r="V1544" i="55"/>
  <c r="W1544" i="55"/>
  <c r="V1545" i="55"/>
  <c r="W1545" i="55"/>
  <c r="V1546" i="55"/>
  <c r="W1546" i="55"/>
  <c r="V1547" i="55"/>
  <c r="W1547" i="55"/>
  <c r="V1548" i="55"/>
  <c r="W1548" i="55"/>
  <c r="V1549" i="55"/>
  <c r="W1549" i="55"/>
  <c r="V1550" i="55"/>
  <c r="W1550" i="55"/>
  <c r="V1551" i="55"/>
  <c r="W1551" i="55"/>
  <c r="V1552" i="55"/>
  <c r="W1552" i="55"/>
  <c r="V1553" i="55"/>
  <c r="W1553" i="55"/>
  <c r="V1554" i="55"/>
  <c r="W1554" i="55"/>
  <c r="V1555" i="55"/>
  <c r="W1555" i="55"/>
  <c r="V1556" i="55"/>
  <c r="W1556" i="55"/>
  <c r="V1557" i="55"/>
  <c r="W1557" i="55"/>
  <c r="V1558" i="55"/>
  <c r="W1558" i="55"/>
  <c r="V1559" i="55"/>
  <c r="W1559" i="55"/>
  <c r="V1560" i="55"/>
  <c r="W1560" i="55"/>
  <c r="V1561" i="55"/>
  <c r="W1561" i="55"/>
  <c r="V1562" i="55"/>
  <c r="W1562" i="55"/>
  <c r="V1563" i="55"/>
  <c r="W1563" i="55"/>
  <c r="V1564" i="55"/>
  <c r="W1564" i="55"/>
  <c r="V1565" i="55"/>
  <c r="W1565" i="55"/>
  <c r="V1566" i="55"/>
  <c r="W1566" i="55"/>
  <c r="V1567" i="55"/>
  <c r="W1567" i="55"/>
  <c r="V1568" i="55"/>
  <c r="W1568" i="55"/>
  <c r="V1569" i="55"/>
  <c r="W1569" i="55"/>
  <c r="V1570" i="55"/>
  <c r="W1570" i="55"/>
  <c r="V1571" i="55"/>
  <c r="W1571" i="55"/>
  <c r="V1572" i="55"/>
  <c r="W1572" i="55"/>
  <c r="V1573" i="55"/>
  <c r="W1573" i="55"/>
  <c r="V1574" i="55"/>
  <c r="W1574" i="55"/>
  <c r="V1575" i="55"/>
  <c r="W1575" i="55"/>
  <c r="V1576" i="55"/>
  <c r="W1576" i="55"/>
  <c r="V1577" i="55"/>
  <c r="W1577" i="55"/>
  <c r="V1578" i="55"/>
  <c r="W1578" i="55"/>
  <c r="V1579" i="55"/>
  <c r="W1579" i="55"/>
  <c r="V1580" i="55"/>
  <c r="W1580" i="55"/>
  <c r="V1581" i="55"/>
  <c r="W1581" i="55"/>
  <c r="V1582" i="55"/>
  <c r="W1582" i="55"/>
  <c r="V1583" i="55"/>
  <c r="W1583" i="55"/>
  <c r="V1584" i="55"/>
  <c r="W1584" i="55"/>
  <c r="V1585" i="55"/>
  <c r="W1585" i="55"/>
  <c r="V1586" i="55"/>
  <c r="W1586" i="55"/>
  <c r="V1587" i="55"/>
  <c r="W1587" i="55"/>
  <c r="V1588" i="55"/>
  <c r="W1588" i="55"/>
  <c r="V1589" i="55"/>
  <c r="W1589" i="55"/>
  <c r="V1590" i="55"/>
  <c r="W1590" i="55"/>
  <c r="V1591" i="55"/>
  <c r="W1591" i="55"/>
  <c r="V1592" i="55"/>
  <c r="W1592" i="55"/>
  <c r="V1593" i="55"/>
  <c r="W1593" i="55"/>
  <c r="V1594" i="55"/>
  <c r="W1594" i="55"/>
  <c r="V1595" i="55"/>
  <c r="W1595" i="55"/>
  <c r="V1596" i="55"/>
  <c r="W1596" i="55"/>
  <c r="V1597" i="55"/>
  <c r="W1597" i="55"/>
  <c r="V1598" i="55"/>
  <c r="W1598" i="55"/>
  <c r="V1599" i="55"/>
  <c r="W1599" i="55"/>
  <c r="V1600" i="55"/>
  <c r="W1600" i="55"/>
  <c r="V1601" i="55"/>
  <c r="W1601" i="55"/>
  <c r="V1602" i="55"/>
  <c r="W1602" i="55"/>
  <c r="V1603" i="55"/>
  <c r="W1603" i="55"/>
  <c r="V1604" i="55"/>
  <c r="W1604" i="55"/>
  <c r="V1605" i="55"/>
  <c r="W1605" i="55"/>
  <c r="V1606" i="55"/>
  <c r="W1606" i="55"/>
  <c r="V1607" i="55"/>
  <c r="W1607" i="55"/>
  <c r="V1608" i="55"/>
  <c r="W1608" i="55"/>
  <c r="V1609" i="55"/>
  <c r="W1609" i="55"/>
  <c r="V1610" i="55"/>
  <c r="W1610" i="55"/>
  <c r="V1611" i="55"/>
  <c r="W1611" i="55"/>
  <c r="V1612" i="55"/>
  <c r="W1612" i="55"/>
  <c r="V1613" i="55"/>
  <c r="W1613" i="55"/>
  <c r="V1614" i="55"/>
  <c r="W1614" i="55"/>
  <c r="V1615" i="55"/>
  <c r="W1615" i="55"/>
  <c r="V1616" i="55"/>
  <c r="W1616" i="55"/>
  <c r="V1617" i="55"/>
  <c r="W1617" i="55"/>
  <c r="V1618" i="55"/>
  <c r="W1618" i="55"/>
  <c r="V1619" i="55"/>
  <c r="W1619" i="55"/>
  <c r="V1620" i="55"/>
  <c r="W1620" i="55"/>
  <c r="V1621" i="55"/>
  <c r="W1621" i="55"/>
  <c r="V1622" i="55"/>
  <c r="W1622" i="55"/>
  <c r="V1623" i="55"/>
  <c r="W1623" i="55"/>
  <c r="V1624" i="55"/>
  <c r="W1624" i="55"/>
  <c r="V1625" i="55"/>
  <c r="W1625" i="55"/>
  <c r="V1626" i="55"/>
  <c r="W1626" i="55"/>
  <c r="V1627" i="55"/>
  <c r="W1627" i="55"/>
  <c r="V1628" i="55"/>
  <c r="W1628" i="55"/>
  <c r="V1629" i="55"/>
  <c r="W1629" i="55"/>
  <c r="V1630" i="55"/>
  <c r="W1630" i="55"/>
  <c r="V1631" i="55"/>
  <c r="W1631" i="55"/>
  <c r="V1632" i="55"/>
  <c r="W1632" i="55"/>
  <c r="V1633" i="55"/>
  <c r="W1633" i="55"/>
  <c r="V1634" i="55"/>
  <c r="W1634" i="55"/>
  <c r="V1635" i="55"/>
  <c r="W1635" i="55"/>
  <c r="V1636" i="55"/>
  <c r="W1636" i="55"/>
  <c r="V1637" i="55"/>
  <c r="W1637" i="55"/>
  <c r="V1638" i="55"/>
  <c r="W1638" i="55"/>
  <c r="V1639" i="55"/>
  <c r="W1639" i="55"/>
  <c r="V1640" i="55"/>
  <c r="W1640" i="55"/>
  <c r="V1641" i="55"/>
  <c r="W1641" i="55"/>
  <c r="V1642" i="55"/>
  <c r="W1642" i="55"/>
  <c r="V1643" i="55"/>
  <c r="W1643" i="55"/>
  <c r="V1644" i="55"/>
  <c r="W1644" i="55"/>
  <c r="V1645" i="55"/>
  <c r="W1645" i="55"/>
  <c r="V1646" i="55"/>
  <c r="W1646" i="55"/>
  <c r="V1647" i="55"/>
  <c r="W1647" i="55"/>
  <c r="V1648" i="55"/>
  <c r="W1648" i="55"/>
  <c r="V1649" i="55"/>
  <c r="W1649" i="55"/>
  <c r="V1650" i="55"/>
  <c r="W1650" i="55"/>
  <c r="V1651" i="55"/>
  <c r="W1651" i="55"/>
  <c r="V1652" i="55"/>
  <c r="W1652" i="55"/>
  <c r="V1653" i="55"/>
  <c r="W1653" i="55"/>
  <c r="V1654" i="55"/>
  <c r="W1654" i="55"/>
  <c r="V1655" i="55"/>
  <c r="W1655" i="55"/>
  <c r="V1656" i="55"/>
  <c r="W1656" i="55"/>
  <c r="V1657" i="55"/>
  <c r="W1657" i="55"/>
  <c r="V1658" i="55"/>
  <c r="W1658" i="55"/>
  <c r="V1659" i="55"/>
  <c r="W1659" i="55"/>
  <c r="V1660" i="55"/>
  <c r="W1660" i="55"/>
  <c r="V1661" i="55"/>
  <c r="W1661" i="55"/>
  <c r="V1662" i="55"/>
  <c r="W1662" i="55"/>
  <c r="V1663" i="55"/>
  <c r="W1663" i="55"/>
  <c r="V1664" i="55"/>
  <c r="W1664" i="55"/>
  <c r="V1665" i="55"/>
  <c r="W1665" i="55"/>
  <c r="V1666" i="55"/>
  <c r="W1666" i="55"/>
  <c r="V1667" i="55"/>
  <c r="W1667" i="55"/>
  <c r="V1668" i="55"/>
  <c r="W1668" i="55"/>
  <c r="V1669" i="55"/>
  <c r="W1669" i="55"/>
  <c r="V1670" i="55"/>
  <c r="W1670" i="55"/>
  <c r="V1671" i="55"/>
  <c r="W1671" i="55"/>
  <c r="V1672" i="55"/>
  <c r="W1672" i="55"/>
  <c r="V1673" i="55"/>
  <c r="W1673" i="55"/>
  <c r="V1674" i="55"/>
  <c r="W1674" i="55"/>
  <c r="V1675" i="55"/>
  <c r="W1675" i="55"/>
  <c r="V1676" i="55"/>
  <c r="W1676" i="55"/>
  <c r="V1677" i="55"/>
  <c r="W1677" i="55"/>
  <c r="V1678" i="55"/>
  <c r="W1678" i="55"/>
  <c r="V1679" i="55"/>
  <c r="W1679" i="55"/>
  <c r="V1680" i="55"/>
  <c r="W1680" i="55"/>
  <c r="V1681" i="55"/>
  <c r="W1681" i="55"/>
  <c r="V1682" i="55"/>
  <c r="W1682" i="55"/>
  <c r="V1683" i="55"/>
  <c r="W1683" i="55"/>
  <c r="V1684" i="55"/>
  <c r="W1684" i="55"/>
  <c r="V1685" i="55"/>
  <c r="W1685" i="55"/>
  <c r="V1686" i="55"/>
  <c r="W1686" i="55"/>
  <c r="V1687" i="55"/>
  <c r="W1687" i="55"/>
  <c r="V1688" i="55"/>
  <c r="W1688" i="55"/>
  <c r="V1689" i="55"/>
  <c r="W1689" i="55"/>
  <c r="V1690" i="55"/>
  <c r="W1690" i="55"/>
  <c r="V1691" i="55"/>
  <c r="W1691" i="55"/>
  <c r="V1692" i="55"/>
  <c r="W1692" i="55"/>
  <c r="V1693" i="55"/>
  <c r="W1693" i="55"/>
  <c r="V1694" i="55"/>
  <c r="W1694" i="55"/>
  <c r="V1695" i="55"/>
  <c r="W1695" i="55"/>
  <c r="V1696" i="55"/>
  <c r="W1696" i="55"/>
  <c r="V1697" i="55"/>
  <c r="W1697" i="55"/>
  <c r="V1698" i="55"/>
  <c r="W1698" i="55"/>
  <c r="V1699" i="55"/>
  <c r="W1699" i="55"/>
  <c r="V1700" i="55"/>
  <c r="W1700" i="55"/>
  <c r="V1701" i="55"/>
  <c r="W1701" i="55"/>
  <c r="V1702" i="55"/>
  <c r="W1702" i="55"/>
  <c r="V1703" i="55"/>
  <c r="W1703" i="55"/>
  <c r="V1704" i="55"/>
  <c r="W1704" i="55"/>
  <c r="V1705" i="55"/>
  <c r="W1705" i="55"/>
  <c r="V1706" i="55"/>
  <c r="W1706" i="55"/>
  <c r="V1707" i="55"/>
  <c r="W1707" i="55"/>
  <c r="V1708" i="55"/>
  <c r="W1708" i="55"/>
  <c r="V1709" i="55"/>
  <c r="W1709" i="55"/>
  <c r="V1710" i="55"/>
  <c r="W1710" i="55"/>
  <c r="V1711" i="55"/>
  <c r="W1711" i="55"/>
  <c r="V1712" i="55"/>
  <c r="W1712" i="55"/>
  <c r="V1713" i="55"/>
  <c r="W1713" i="55"/>
  <c r="V1714" i="55"/>
  <c r="W1714" i="55"/>
  <c r="V1715" i="55"/>
  <c r="W1715" i="55"/>
  <c r="V1716" i="55"/>
  <c r="W1716" i="55"/>
  <c r="V1717" i="55"/>
  <c r="W1717" i="55"/>
  <c r="V1718" i="55"/>
  <c r="W1718" i="55"/>
  <c r="V1719" i="55"/>
  <c r="W1719" i="55"/>
  <c r="V1720" i="55"/>
  <c r="W1720" i="55"/>
  <c r="V1721" i="55"/>
  <c r="W1721" i="55"/>
  <c r="V1722" i="55"/>
  <c r="W1722" i="55"/>
  <c r="V1723" i="55"/>
  <c r="W1723" i="55"/>
  <c r="V1724" i="55"/>
  <c r="W1724" i="55"/>
  <c r="V1725" i="55"/>
  <c r="W1725" i="55"/>
  <c r="V1726" i="55"/>
  <c r="W1726" i="55"/>
  <c r="V1727" i="55"/>
  <c r="W1727" i="55"/>
  <c r="V1728" i="55"/>
  <c r="W1728" i="55"/>
  <c r="V1729" i="55"/>
  <c r="W1729" i="55"/>
  <c r="V1730" i="55"/>
  <c r="W1730" i="55"/>
  <c r="V1731" i="55"/>
  <c r="W1731" i="55"/>
  <c r="V1732" i="55"/>
  <c r="W1732" i="55"/>
  <c r="V1733" i="55"/>
  <c r="W1733" i="55"/>
  <c r="V1734" i="55"/>
  <c r="W1734" i="55"/>
  <c r="V1735" i="55"/>
  <c r="W1735" i="55"/>
  <c r="V1736" i="55"/>
  <c r="W1736" i="55"/>
  <c r="V1737" i="55"/>
  <c r="W1737" i="55"/>
  <c r="V1738" i="55"/>
  <c r="W1738" i="55"/>
  <c r="V1739" i="55"/>
  <c r="W1739" i="55"/>
  <c r="V1740" i="55"/>
  <c r="W1740" i="55"/>
  <c r="V1741" i="55"/>
  <c r="W1741" i="55"/>
  <c r="V1742" i="55"/>
  <c r="W1742" i="55"/>
  <c r="V1743" i="55"/>
  <c r="W1743" i="55"/>
  <c r="V1744" i="55"/>
  <c r="W1744" i="55"/>
  <c r="V1745" i="55"/>
  <c r="W1745" i="55"/>
  <c r="V1746" i="55"/>
  <c r="W1746" i="55"/>
  <c r="V1747" i="55"/>
  <c r="W1747" i="55"/>
  <c r="V1748" i="55"/>
  <c r="W1748" i="55"/>
  <c r="V1749" i="55"/>
  <c r="W1749" i="55"/>
  <c r="V1750" i="55"/>
  <c r="W1750" i="55"/>
  <c r="V1751" i="55"/>
  <c r="W1751" i="55"/>
  <c r="V1752" i="55"/>
  <c r="W1752" i="55"/>
  <c r="V1753" i="55"/>
  <c r="W1753" i="55"/>
  <c r="V1754" i="55"/>
  <c r="W1754" i="55"/>
  <c r="V1755" i="55"/>
  <c r="W1755" i="55"/>
  <c r="V1756" i="55"/>
  <c r="W1756" i="55"/>
  <c r="V1757" i="55"/>
  <c r="W1757" i="55"/>
  <c r="V1758" i="55"/>
  <c r="W1758" i="55"/>
  <c r="V1759" i="55"/>
  <c r="W1759" i="55"/>
  <c r="V1760" i="55"/>
  <c r="W1760" i="55"/>
  <c r="V1761" i="55"/>
  <c r="W1761" i="55"/>
  <c r="V1762" i="55"/>
  <c r="W1762" i="55"/>
  <c r="V1763" i="55"/>
  <c r="W1763" i="55"/>
  <c r="V1764" i="55"/>
  <c r="W1764" i="55"/>
  <c r="V1765" i="55"/>
  <c r="W1765" i="55"/>
  <c r="V1766" i="55"/>
  <c r="W1766" i="55"/>
  <c r="V1767" i="55"/>
  <c r="W1767" i="55"/>
  <c r="V1768" i="55"/>
  <c r="W1768" i="55"/>
  <c r="V1769" i="55"/>
  <c r="W1769" i="55"/>
  <c r="V1770" i="55"/>
  <c r="W1770" i="55"/>
  <c r="V1771" i="55"/>
  <c r="W1771" i="55"/>
  <c r="V1772" i="55"/>
  <c r="W1772" i="55"/>
  <c r="V1773" i="55"/>
  <c r="W1773" i="55"/>
  <c r="V1774" i="55"/>
  <c r="W1774" i="55"/>
  <c r="V1775" i="55"/>
  <c r="W1775" i="55"/>
  <c r="V1776" i="55"/>
  <c r="W1776" i="55"/>
  <c r="V1777" i="55"/>
  <c r="W1777" i="55"/>
  <c r="V1778" i="55"/>
  <c r="W1778" i="55"/>
  <c r="V1779" i="55"/>
  <c r="W1779" i="55"/>
  <c r="V1780" i="55"/>
  <c r="W1780" i="55"/>
  <c r="V1781" i="55"/>
  <c r="W1781" i="55"/>
  <c r="V1782" i="55"/>
  <c r="W1782" i="55"/>
  <c r="V1783" i="55"/>
  <c r="W1783" i="55"/>
  <c r="V1784" i="55"/>
  <c r="W1784" i="55"/>
  <c r="V1785" i="55"/>
  <c r="W1785" i="55"/>
  <c r="V1786" i="55"/>
  <c r="W1786" i="55"/>
  <c r="V1787" i="55"/>
  <c r="W1787" i="55"/>
  <c r="V1788" i="55"/>
  <c r="W1788" i="55"/>
  <c r="V1789" i="55"/>
  <c r="W1789" i="55"/>
  <c r="V1790" i="55"/>
  <c r="W1790" i="55"/>
  <c r="V1791" i="55"/>
  <c r="W1791" i="55"/>
  <c r="V1792" i="55"/>
  <c r="W1792" i="55"/>
  <c r="V1793" i="55"/>
  <c r="W1793" i="55"/>
  <c r="V1794" i="55"/>
  <c r="W1794" i="55"/>
  <c r="V1795" i="55"/>
  <c r="W1795" i="55"/>
  <c r="V1796" i="55"/>
  <c r="W1796" i="55"/>
  <c r="V1797" i="55"/>
  <c r="W1797" i="55"/>
  <c r="V1798" i="55"/>
  <c r="W1798" i="55"/>
  <c r="V1799" i="55"/>
  <c r="W1799" i="55"/>
  <c r="V1800" i="55"/>
  <c r="W1800" i="55"/>
  <c r="V1801" i="55"/>
  <c r="W1801" i="55"/>
  <c r="V1802" i="55"/>
  <c r="W1802" i="55"/>
  <c r="V1803" i="55"/>
  <c r="W1803" i="55"/>
  <c r="V1804" i="55"/>
  <c r="W1804" i="55"/>
  <c r="V1805" i="55"/>
  <c r="W1805" i="55"/>
  <c r="V1806" i="55"/>
  <c r="W1806" i="55"/>
  <c r="V1807" i="55"/>
  <c r="W1807" i="55"/>
  <c r="V1808" i="55"/>
  <c r="W1808" i="55"/>
  <c r="V1809" i="55"/>
  <c r="W1809" i="55"/>
  <c r="V1810" i="55"/>
  <c r="W1810" i="55"/>
  <c r="V1811" i="55"/>
  <c r="W1811" i="55"/>
  <c r="V1812" i="55"/>
  <c r="W1812" i="55"/>
  <c r="V1813" i="55"/>
  <c r="W1813" i="55"/>
  <c r="V1814" i="55"/>
  <c r="W1814" i="55"/>
  <c r="V1815" i="55"/>
  <c r="W1815" i="55"/>
  <c r="V1816" i="55"/>
  <c r="W1816" i="55"/>
  <c r="V1817" i="55"/>
  <c r="W1817" i="55"/>
  <c r="V1818" i="55"/>
  <c r="W1818" i="55"/>
  <c r="V1819" i="55"/>
  <c r="W1819" i="55"/>
  <c r="V1820" i="55"/>
  <c r="W1820" i="55"/>
  <c r="V1821" i="55"/>
  <c r="W1821" i="55"/>
  <c r="V1822" i="55"/>
  <c r="W1822" i="55"/>
  <c r="V1823" i="55"/>
  <c r="W1823" i="55"/>
  <c r="V1824" i="55"/>
  <c r="W1824" i="55"/>
  <c r="V1825" i="55"/>
  <c r="W1825" i="55"/>
  <c r="V1826" i="55"/>
  <c r="W1826" i="55"/>
  <c r="V1827" i="55"/>
  <c r="W1827" i="55"/>
  <c r="V1828" i="55"/>
  <c r="W1828" i="55"/>
  <c r="V1829" i="55"/>
  <c r="W1829" i="55"/>
  <c r="V1830" i="55"/>
  <c r="W1830" i="55"/>
  <c r="V1831" i="55"/>
  <c r="W1831" i="55"/>
  <c r="V1832" i="55"/>
  <c r="W1832" i="55"/>
  <c r="V1833" i="55"/>
  <c r="W1833" i="55"/>
  <c r="V1834" i="55"/>
  <c r="W1834" i="55"/>
  <c r="V1835" i="55"/>
  <c r="W1835" i="55"/>
  <c r="V1836" i="55"/>
  <c r="W1836" i="55"/>
  <c r="V1837" i="55"/>
  <c r="W1837" i="55"/>
  <c r="V1838" i="55"/>
  <c r="W1838" i="55"/>
  <c r="V1839" i="55"/>
  <c r="W1839" i="55"/>
  <c r="V1840" i="55"/>
  <c r="W1840" i="55"/>
  <c r="V1841" i="55"/>
  <c r="W1841" i="55"/>
  <c r="V1842" i="55"/>
  <c r="W1842" i="55"/>
  <c r="V1843" i="55"/>
  <c r="W1843" i="55"/>
  <c r="V1844" i="55"/>
  <c r="W1844" i="55"/>
  <c r="V1845" i="55"/>
  <c r="W1845" i="55"/>
  <c r="V1846" i="55"/>
  <c r="W1846" i="55"/>
  <c r="V1847" i="55"/>
  <c r="W1847" i="55"/>
  <c r="V1848" i="55"/>
  <c r="W1848" i="55"/>
  <c r="V1849" i="55"/>
  <c r="W1849" i="55"/>
  <c r="V1850" i="55"/>
  <c r="W1850" i="55"/>
  <c r="V1851" i="55"/>
  <c r="W1851" i="55"/>
  <c r="V1852" i="55"/>
  <c r="W1852" i="55"/>
  <c r="V1853" i="55"/>
  <c r="W1853" i="55"/>
  <c r="V1854" i="55"/>
  <c r="W1854" i="55"/>
  <c r="V1855" i="55"/>
  <c r="W1855" i="55"/>
  <c r="V1856" i="55"/>
  <c r="W1856" i="55"/>
  <c r="V1857" i="55"/>
  <c r="W1857" i="55"/>
  <c r="V1858" i="55"/>
  <c r="W1858" i="55"/>
  <c r="V1859" i="55"/>
  <c r="W1859" i="55"/>
  <c r="V1860" i="55"/>
  <c r="W1860" i="55"/>
  <c r="V1861" i="55"/>
  <c r="W1861" i="55"/>
  <c r="V1862" i="55"/>
  <c r="W1862" i="55"/>
  <c r="V1863" i="55"/>
  <c r="W1863" i="55"/>
  <c r="V1864" i="55"/>
  <c r="W1864" i="55"/>
  <c r="V1865" i="55"/>
  <c r="W1865" i="55"/>
  <c r="V1866" i="55"/>
  <c r="W1866" i="55"/>
  <c r="V1867" i="55"/>
  <c r="W1867" i="55"/>
  <c r="V1868" i="55"/>
  <c r="W1868" i="55"/>
  <c r="V1869" i="55"/>
  <c r="W1869" i="55"/>
  <c r="V1870" i="55"/>
  <c r="W1870" i="55"/>
  <c r="V1871" i="55"/>
  <c r="W1871" i="55"/>
  <c r="V1872" i="55"/>
  <c r="W1872" i="55"/>
  <c r="V1873" i="55"/>
  <c r="W1873" i="55"/>
  <c r="V1874" i="55"/>
  <c r="W1874" i="55"/>
  <c r="V1875" i="55"/>
  <c r="W1875" i="55"/>
  <c r="V1876" i="55"/>
  <c r="W1876" i="55"/>
  <c r="V1877" i="55"/>
  <c r="W1877" i="55"/>
  <c r="V1878" i="55"/>
  <c r="W1878" i="55"/>
  <c r="V1879" i="55"/>
  <c r="W1879" i="55"/>
  <c r="V1880" i="55"/>
  <c r="W1880" i="55"/>
  <c r="V1881" i="55"/>
  <c r="W1881" i="55"/>
  <c r="V1882" i="55"/>
  <c r="W1882" i="55"/>
  <c r="V1883" i="55"/>
  <c r="W1883" i="55"/>
  <c r="V1884" i="55"/>
  <c r="W1884" i="55"/>
  <c r="V1885" i="55"/>
  <c r="W1885" i="55"/>
  <c r="V1886" i="55"/>
  <c r="W1886" i="55"/>
  <c r="V1887" i="55"/>
  <c r="W1887" i="55"/>
  <c r="V1888" i="55"/>
  <c r="W1888" i="55"/>
  <c r="V1889" i="55"/>
  <c r="W1889" i="55"/>
  <c r="V1890" i="55"/>
  <c r="W1890" i="55"/>
  <c r="V1891" i="55"/>
  <c r="W1891" i="55"/>
  <c r="V1892" i="55"/>
  <c r="W1892" i="55"/>
  <c r="V1893" i="55"/>
  <c r="W1893" i="55"/>
  <c r="V1894" i="55"/>
  <c r="W1894" i="55"/>
  <c r="V1895" i="55"/>
  <c r="W1895" i="55"/>
  <c r="V1896" i="55"/>
  <c r="W1896" i="55"/>
  <c r="V1897" i="55"/>
  <c r="W1897" i="55"/>
  <c r="V1898" i="55"/>
  <c r="W1898" i="55"/>
  <c r="V1899" i="55"/>
  <c r="W1899" i="55"/>
  <c r="V1900" i="55"/>
  <c r="W1900" i="55"/>
  <c r="V1901" i="55"/>
  <c r="W1901" i="55"/>
  <c r="V1902" i="55"/>
  <c r="W1902" i="55"/>
  <c r="V1903" i="55"/>
  <c r="W1903" i="55"/>
  <c r="V1904" i="55"/>
  <c r="W1904" i="55"/>
  <c r="V1905" i="55"/>
  <c r="W1905" i="55"/>
  <c r="V1906" i="55"/>
  <c r="W1906" i="55"/>
  <c r="V1907" i="55"/>
  <c r="W1907" i="55"/>
  <c r="V1908" i="55"/>
  <c r="W1908" i="55"/>
  <c r="V1909" i="55"/>
  <c r="W1909" i="55"/>
  <c r="V1910" i="55"/>
  <c r="W1910" i="55"/>
  <c r="V1911" i="55"/>
  <c r="W1911" i="55"/>
  <c r="V1912" i="55"/>
  <c r="W1912" i="55"/>
  <c r="V1913" i="55"/>
  <c r="W1913" i="55"/>
  <c r="V1914" i="55"/>
  <c r="W1914" i="55"/>
  <c r="V1915" i="55"/>
  <c r="W1915" i="55"/>
  <c r="V1916" i="55"/>
  <c r="W1916" i="55"/>
  <c r="V1917" i="55"/>
  <c r="W1917" i="55"/>
  <c r="V1918" i="55"/>
  <c r="W1918" i="55"/>
  <c r="V1919" i="55"/>
  <c r="W1919" i="55"/>
  <c r="V1920" i="55"/>
  <c r="W1920" i="55"/>
  <c r="V1921" i="55"/>
  <c r="W1921" i="55"/>
  <c r="V1922" i="55"/>
  <c r="W1922" i="55"/>
  <c r="V1923" i="55"/>
  <c r="W1923" i="55"/>
  <c r="V1924" i="55"/>
  <c r="W1924" i="55"/>
  <c r="V1925" i="55"/>
  <c r="W1925" i="55"/>
  <c r="V1926" i="55"/>
  <c r="W1926" i="55"/>
  <c r="V1927" i="55"/>
  <c r="W1927" i="55"/>
  <c r="V1928" i="55"/>
  <c r="W1928" i="55"/>
  <c r="V1929" i="55"/>
  <c r="W1929" i="55"/>
  <c r="V1930" i="55"/>
  <c r="W1930" i="55"/>
  <c r="V1931" i="55"/>
  <c r="W1931" i="55"/>
  <c r="V1932" i="55"/>
  <c r="W1932" i="55"/>
  <c r="V1933" i="55"/>
  <c r="W1933" i="55"/>
  <c r="V1934" i="55"/>
  <c r="W1934" i="55"/>
  <c r="V1935" i="55"/>
  <c r="W1935" i="55"/>
  <c r="V1936" i="55"/>
  <c r="W1936" i="55"/>
  <c r="V1937" i="55"/>
  <c r="W1937" i="55"/>
  <c r="V1938" i="55"/>
  <c r="W1938" i="55"/>
  <c r="V1939" i="55"/>
  <c r="W1939" i="55"/>
  <c r="V1940" i="55"/>
  <c r="W1940" i="55"/>
  <c r="V1941" i="55"/>
  <c r="W1941" i="55"/>
  <c r="V1942" i="55"/>
  <c r="W1942" i="55"/>
  <c r="V1943" i="55"/>
  <c r="W1943" i="55"/>
  <c r="V1944" i="55"/>
  <c r="W1944" i="55"/>
  <c r="V1945" i="55"/>
  <c r="W1945" i="55"/>
  <c r="V1946" i="55"/>
  <c r="W1946" i="55"/>
  <c r="V1947" i="55"/>
  <c r="W1947" i="55"/>
  <c r="V1948" i="55"/>
  <c r="W1948" i="55"/>
  <c r="V1949" i="55"/>
  <c r="W1949" i="55"/>
  <c r="V1950" i="55"/>
  <c r="W1950" i="55"/>
  <c r="V1951" i="55"/>
  <c r="W1951" i="55"/>
  <c r="V1952" i="55"/>
  <c r="W1952" i="55"/>
  <c r="V1953" i="55"/>
  <c r="W1953" i="55"/>
  <c r="V1954" i="55"/>
  <c r="W1954" i="55"/>
  <c r="V1955" i="55"/>
  <c r="W1955" i="55"/>
  <c r="V1956" i="55"/>
  <c r="W1956" i="55"/>
  <c r="V1957" i="55"/>
  <c r="W1957" i="55"/>
  <c r="V1958" i="55"/>
  <c r="W1958" i="55"/>
  <c r="V1959" i="55"/>
  <c r="W1959" i="55"/>
  <c r="V1960" i="55"/>
  <c r="W1960" i="55"/>
  <c r="V1961" i="55"/>
  <c r="W1961" i="55"/>
  <c r="V1962" i="55"/>
  <c r="W1962" i="55"/>
  <c r="V1963" i="55"/>
  <c r="W1963" i="55"/>
  <c r="V1964" i="55"/>
  <c r="W1964" i="55"/>
  <c r="V1965" i="55"/>
  <c r="W1965" i="55"/>
  <c r="V1966" i="55"/>
  <c r="W1966" i="55"/>
  <c r="V1967" i="55"/>
  <c r="W1967" i="55"/>
  <c r="V1968" i="55"/>
  <c r="W1968" i="55"/>
  <c r="V1969" i="55"/>
  <c r="W1969" i="55"/>
  <c r="V1970" i="55"/>
  <c r="W1970" i="55"/>
  <c r="V1971" i="55"/>
  <c r="W1971" i="55"/>
  <c r="V1972" i="55"/>
  <c r="W1972" i="55"/>
  <c r="V1973" i="55"/>
  <c r="W1973" i="55"/>
  <c r="V1974" i="55"/>
  <c r="W1974" i="55"/>
  <c r="V1975" i="55"/>
  <c r="W1975" i="55"/>
  <c r="V1976" i="55"/>
  <c r="W1976" i="55"/>
  <c r="V1977" i="55"/>
  <c r="W1977" i="55"/>
  <c r="V1978" i="55"/>
  <c r="W1978" i="55"/>
  <c r="V1979" i="55"/>
  <c r="W1979" i="55"/>
  <c r="V1980" i="55"/>
  <c r="W1980" i="55"/>
  <c r="V1981" i="55"/>
  <c r="W1981" i="55"/>
  <c r="V1982" i="55"/>
  <c r="W1982" i="55"/>
  <c r="V1983" i="55"/>
  <c r="W1983" i="55"/>
  <c r="V1984" i="55"/>
  <c r="W1984" i="55"/>
  <c r="V1985" i="55"/>
  <c r="W1985" i="55"/>
  <c r="V1986" i="55"/>
  <c r="W1986" i="55"/>
  <c r="V1987" i="55"/>
  <c r="W1987" i="55"/>
  <c r="V1988" i="55"/>
  <c r="W1988" i="55"/>
  <c r="V1989" i="55"/>
  <c r="W1989" i="55"/>
  <c r="V1990" i="55"/>
  <c r="W1990" i="55"/>
  <c r="V1991" i="55"/>
  <c r="W1991" i="55"/>
  <c r="V1992" i="55"/>
  <c r="W1992" i="55"/>
  <c r="V1993" i="55"/>
  <c r="W1993" i="55"/>
  <c r="V1994" i="55"/>
  <c r="W1994" i="55"/>
  <c r="V1995" i="55"/>
  <c r="W1995" i="55"/>
  <c r="V1996" i="55"/>
  <c r="W1996" i="55"/>
  <c r="V1997" i="55"/>
  <c r="W1997" i="55"/>
  <c r="V1998" i="55"/>
  <c r="W1998" i="55"/>
  <c r="V1999" i="55"/>
  <c r="W1999" i="55"/>
  <c r="V2000" i="55"/>
  <c r="W2000" i="55"/>
  <c r="V2001" i="55"/>
  <c r="W2001" i="55"/>
  <c r="V2002" i="55"/>
  <c r="W2002" i="55"/>
  <c r="V2003" i="55"/>
  <c r="W2003" i="55"/>
  <c r="V2004" i="55"/>
  <c r="W2004" i="55"/>
  <c r="V2005" i="55"/>
  <c r="W2005" i="55"/>
  <c r="V2006" i="55"/>
  <c r="W2006" i="55"/>
  <c r="V2007" i="55"/>
  <c r="W2007" i="55"/>
  <c r="V2008" i="55"/>
  <c r="W2008" i="55"/>
  <c r="V2009" i="55"/>
  <c r="W2009" i="55"/>
  <c r="V2010" i="55"/>
  <c r="W2010" i="55"/>
  <c r="V2011" i="55"/>
  <c r="W2011" i="55"/>
  <c r="V2012" i="55"/>
  <c r="W2012" i="55"/>
  <c r="V2013" i="55"/>
  <c r="W2013" i="55"/>
  <c r="V2014" i="55"/>
  <c r="W2014" i="55"/>
  <c r="V2015" i="55"/>
  <c r="W2015" i="55"/>
  <c r="V2016" i="55"/>
  <c r="W2016" i="55"/>
  <c r="V2017" i="55"/>
  <c r="W2017" i="55"/>
  <c r="V2018" i="55"/>
  <c r="W2018" i="55"/>
  <c r="V2019" i="55"/>
  <c r="W2019" i="55"/>
  <c r="V2020" i="55"/>
  <c r="W2020" i="55"/>
  <c r="V2021" i="55"/>
  <c r="W2021" i="55"/>
  <c r="V2022" i="55"/>
  <c r="W2022" i="55"/>
  <c r="V2023" i="55"/>
  <c r="W2023" i="55"/>
  <c r="V2024" i="55"/>
  <c r="W2024" i="55"/>
  <c r="V2025" i="55"/>
  <c r="W2025" i="55"/>
  <c r="V2026" i="55"/>
  <c r="W2026" i="55"/>
  <c r="V2027" i="55"/>
  <c r="W2027" i="55"/>
  <c r="V2028" i="55"/>
  <c r="W2028" i="55"/>
  <c r="V2029" i="55"/>
  <c r="W2029" i="55"/>
  <c r="V2030" i="55"/>
  <c r="W2030" i="55"/>
  <c r="V2031" i="55"/>
  <c r="W2031" i="55"/>
  <c r="V2032" i="55"/>
  <c r="W2032" i="55"/>
  <c r="V2033" i="55"/>
  <c r="W2033" i="55"/>
  <c r="V2034" i="55"/>
  <c r="W2034" i="55"/>
  <c r="V2035" i="55"/>
  <c r="W2035" i="55"/>
  <c r="V2036" i="55"/>
  <c r="W2036" i="55"/>
  <c r="V2037" i="55"/>
  <c r="W2037" i="55"/>
  <c r="V2038" i="55"/>
  <c r="W2038" i="55"/>
  <c r="V2039" i="55"/>
  <c r="W2039" i="55"/>
  <c r="V2040" i="55"/>
  <c r="W2040" i="55"/>
  <c r="V2041" i="55"/>
  <c r="W2041" i="55"/>
  <c r="V2042" i="55"/>
  <c r="W2042" i="55"/>
  <c r="V2043" i="55"/>
  <c r="W2043" i="55"/>
  <c r="V2044" i="55"/>
  <c r="W2044" i="55"/>
  <c r="V2045" i="55"/>
  <c r="W2045" i="55"/>
  <c r="V2046" i="55"/>
  <c r="W2046" i="55"/>
  <c r="V2047" i="55"/>
  <c r="W2047" i="55"/>
  <c r="V2048" i="55"/>
  <c r="W2048" i="55"/>
  <c r="V2049" i="55"/>
  <c r="W2049" i="55"/>
  <c r="V2050" i="55"/>
  <c r="W2050" i="55"/>
  <c r="V2051" i="55"/>
  <c r="W2051" i="55"/>
  <c r="V2052" i="55"/>
  <c r="W2052" i="55"/>
  <c r="V2053" i="55"/>
  <c r="W2053" i="55"/>
  <c r="V2054" i="55"/>
  <c r="W2054" i="55"/>
  <c r="V2055" i="55"/>
  <c r="W2055" i="55"/>
  <c r="V2056" i="55"/>
  <c r="W2056" i="55"/>
  <c r="V2057" i="55"/>
  <c r="W2057" i="55"/>
  <c r="V2058" i="55"/>
  <c r="W2058" i="55"/>
  <c r="V2059" i="55"/>
  <c r="W2059" i="55"/>
  <c r="V2060" i="55"/>
  <c r="W2060" i="55"/>
  <c r="V2061" i="55"/>
  <c r="W2061" i="55"/>
  <c r="V2062" i="55"/>
  <c r="W2062" i="55"/>
  <c r="V2063" i="55"/>
  <c r="W2063" i="55"/>
  <c r="V2064" i="55"/>
  <c r="W2064" i="55"/>
  <c r="V2065" i="55"/>
  <c r="W2065" i="55"/>
  <c r="V2066" i="55"/>
  <c r="W2066" i="55"/>
  <c r="V2067" i="55"/>
  <c r="W2067" i="55"/>
  <c r="V2068" i="55"/>
  <c r="W2068" i="55"/>
  <c r="V2069" i="55"/>
  <c r="W2069" i="55"/>
  <c r="V2070" i="55"/>
  <c r="W2070" i="55"/>
  <c r="V2071" i="55"/>
  <c r="W2071" i="55"/>
  <c r="V2072" i="55"/>
  <c r="W2072" i="55"/>
  <c r="V2073" i="55"/>
  <c r="W2073" i="55"/>
  <c r="V2074" i="55"/>
  <c r="W2074" i="55"/>
  <c r="V2075" i="55"/>
  <c r="W2075" i="55"/>
  <c r="V2076" i="55"/>
  <c r="W2076" i="55"/>
  <c r="V2077" i="55"/>
  <c r="W2077" i="55"/>
  <c r="V2078" i="55"/>
  <c r="W2078" i="55"/>
  <c r="V2079" i="55"/>
  <c r="W2079" i="55"/>
  <c r="V2080" i="55"/>
  <c r="W2080" i="55"/>
  <c r="V2081" i="55"/>
  <c r="W2081" i="55"/>
  <c r="V2082" i="55"/>
  <c r="W2082" i="55"/>
  <c r="V2083" i="55"/>
  <c r="W2083" i="55"/>
  <c r="V2084" i="55"/>
  <c r="W2084" i="55"/>
  <c r="V2085" i="55"/>
  <c r="W2085" i="55"/>
  <c r="V2086" i="55"/>
  <c r="W2086" i="55"/>
  <c r="V2087" i="55"/>
  <c r="W2087" i="55"/>
  <c r="V2088" i="55"/>
  <c r="W2088" i="55"/>
  <c r="V2089" i="55"/>
  <c r="W2089" i="55"/>
  <c r="V2090" i="55"/>
  <c r="W2090" i="55"/>
  <c r="V2091" i="55"/>
  <c r="W2091" i="55"/>
  <c r="V2092" i="55"/>
  <c r="W2092" i="55"/>
  <c r="V2093" i="55"/>
  <c r="W2093" i="55"/>
  <c r="V2094" i="55"/>
  <c r="W2094" i="55"/>
  <c r="V2095" i="55"/>
  <c r="W2095" i="55"/>
  <c r="V2096" i="55"/>
  <c r="W2096" i="55"/>
  <c r="V2097" i="55"/>
  <c r="W2097" i="55"/>
  <c r="V2098" i="55"/>
  <c r="W2098" i="55"/>
  <c r="V2099" i="55"/>
  <c r="W2099" i="55"/>
  <c r="V2100" i="55"/>
  <c r="W2100" i="55"/>
  <c r="V2101" i="55"/>
  <c r="W2101" i="55"/>
  <c r="V2102" i="55"/>
  <c r="W2102" i="55"/>
  <c r="V2103" i="55"/>
  <c r="W2103" i="55"/>
  <c r="V2104" i="55"/>
  <c r="W2104" i="55"/>
  <c r="V2105" i="55"/>
  <c r="W2105" i="55"/>
  <c r="V2106" i="55"/>
  <c r="W2106" i="55"/>
  <c r="V2107" i="55"/>
  <c r="W2107" i="55"/>
  <c r="V2108" i="55"/>
  <c r="W2108" i="55"/>
  <c r="V2109" i="55"/>
  <c r="W2109" i="55"/>
  <c r="V2110" i="55"/>
  <c r="W2110" i="55"/>
  <c r="V2111" i="55"/>
  <c r="W2111" i="55"/>
  <c r="V2112" i="55"/>
  <c r="W2112" i="55"/>
  <c r="V2113" i="55"/>
  <c r="W2113" i="55"/>
  <c r="V2114" i="55"/>
  <c r="W2114" i="55"/>
  <c r="V2115" i="55"/>
  <c r="W2115" i="55"/>
  <c r="V2116" i="55"/>
  <c r="W2116" i="55"/>
  <c r="V2117" i="55"/>
  <c r="W2117" i="55"/>
  <c r="V2118" i="55"/>
  <c r="W2118" i="55"/>
  <c r="V2119" i="55"/>
  <c r="W2119" i="55"/>
  <c r="V2120" i="55"/>
  <c r="W2120" i="55"/>
  <c r="V2121" i="55"/>
  <c r="W2121" i="55"/>
  <c r="V2122" i="55"/>
  <c r="W2122" i="55"/>
  <c r="V2123" i="55"/>
  <c r="W2123" i="55"/>
  <c r="V2124" i="55"/>
  <c r="W2124" i="55"/>
  <c r="V2125" i="55"/>
  <c r="W2125" i="55"/>
  <c r="V2126" i="55"/>
  <c r="W2126" i="55"/>
  <c r="V2127" i="55"/>
  <c r="W2127" i="55"/>
  <c r="V2128" i="55"/>
  <c r="W2128" i="55"/>
  <c r="V2129" i="55"/>
  <c r="W2129" i="55"/>
  <c r="V2130" i="55"/>
  <c r="W2130" i="55"/>
  <c r="V2131" i="55"/>
  <c r="W2131" i="55"/>
  <c r="V2132" i="55"/>
  <c r="W2132" i="55"/>
  <c r="V2133" i="55"/>
  <c r="W2133" i="55"/>
  <c r="V2134" i="55"/>
  <c r="W2134" i="55"/>
  <c r="V2135" i="55"/>
  <c r="W2135" i="55"/>
  <c r="V2136" i="55"/>
  <c r="W2136" i="55"/>
  <c r="V2137" i="55"/>
  <c r="W2137" i="55"/>
  <c r="V2138" i="55"/>
  <c r="W2138" i="55"/>
  <c r="V2139" i="55"/>
  <c r="W2139" i="55"/>
  <c r="V2140" i="55"/>
  <c r="W2140" i="55"/>
  <c r="V2141" i="55"/>
  <c r="W2141" i="55"/>
  <c r="V2142" i="55"/>
  <c r="W2142" i="55"/>
  <c r="V2143" i="55"/>
  <c r="W2143" i="55"/>
  <c r="V2144" i="55"/>
  <c r="W2144" i="55"/>
  <c r="V2145" i="55"/>
  <c r="W2145" i="55"/>
  <c r="V2146" i="55"/>
  <c r="W2146" i="55"/>
  <c r="V2147" i="55"/>
  <c r="W2147" i="55"/>
  <c r="V2148" i="55"/>
  <c r="W2148" i="55"/>
  <c r="V2149" i="55"/>
  <c r="W2149" i="55"/>
  <c r="V2150" i="55"/>
  <c r="W2150" i="55"/>
  <c r="V2151" i="55"/>
  <c r="W2151" i="55"/>
  <c r="V2152" i="55"/>
  <c r="W2152" i="55"/>
  <c r="V2153" i="55"/>
  <c r="W2153" i="55"/>
  <c r="V2154" i="55"/>
  <c r="W2154" i="55"/>
  <c r="V2155" i="55"/>
  <c r="W2155" i="55"/>
  <c r="V2156" i="55"/>
  <c r="W2156" i="55"/>
  <c r="V2157" i="55"/>
  <c r="W2157" i="55"/>
  <c r="V2158" i="55"/>
  <c r="W2158" i="55"/>
  <c r="V2159" i="55"/>
  <c r="W2159" i="55"/>
  <c r="V2160" i="55"/>
  <c r="W2160" i="55"/>
  <c r="V2161" i="55"/>
  <c r="W2161" i="55"/>
  <c r="V2162" i="55"/>
  <c r="W2162" i="55"/>
  <c r="V2163" i="55"/>
  <c r="W2163" i="55"/>
  <c r="V2164" i="55"/>
  <c r="W2164" i="55"/>
  <c r="V2165" i="55"/>
  <c r="W2165" i="55"/>
  <c r="V2166" i="55"/>
  <c r="W2166" i="55"/>
  <c r="V2167" i="55"/>
  <c r="W2167" i="55"/>
  <c r="V2168" i="55"/>
  <c r="W2168" i="55"/>
  <c r="V2169" i="55"/>
  <c r="W2169" i="55"/>
  <c r="V2170" i="55"/>
  <c r="W2170" i="55"/>
  <c r="V2171" i="55"/>
  <c r="W2171" i="55"/>
  <c r="V2172" i="55"/>
  <c r="W2172" i="55"/>
  <c r="V2173" i="55"/>
  <c r="W2173" i="55"/>
  <c r="V2174" i="55"/>
  <c r="W2174" i="55"/>
  <c r="V2175" i="55"/>
  <c r="W2175" i="55"/>
  <c r="V2176" i="55"/>
  <c r="W2176" i="55"/>
  <c r="V2177" i="55"/>
  <c r="W2177" i="55"/>
  <c r="V2178" i="55"/>
  <c r="W2178" i="55"/>
  <c r="V2179" i="55"/>
  <c r="W2179" i="55"/>
  <c r="V2180" i="55"/>
  <c r="W2180" i="55"/>
  <c r="V2181" i="55"/>
  <c r="W2181" i="55"/>
  <c r="V2182" i="55"/>
  <c r="W2182" i="55"/>
  <c r="V2183" i="55"/>
  <c r="W2183" i="55"/>
  <c r="V2184" i="55"/>
  <c r="W2184" i="55"/>
  <c r="V2185" i="55"/>
  <c r="W2185" i="55"/>
  <c r="V2186" i="55"/>
  <c r="W2186" i="55"/>
  <c r="V2187" i="55"/>
  <c r="W2187" i="55"/>
  <c r="V2188" i="55"/>
  <c r="W2188" i="55"/>
  <c r="V2189" i="55"/>
  <c r="W2189" i="55"/>
  <c r="V2190" i="55"/>
  <c r="W2190" i="55"/>
  <c r="V2191" i="55"/>
  <c r="W2191" i="55"/>
  <c r="V2192" i="55"/>
  <c r="W2192" i="55"/>
  <c r="V2193" i="55"/>
  <c r="W2193" i="55"/>
  <c r="V2194" i="55"/>
  <c r="W2194" i="55"/>
  <c r="V2195" i="55"/>
  <c r="W2195" i="55"/>
  <c r="V2196" i="55"/>
  <c r="W2196" i="55"/>
  <c r="V2197" i="55"/>
  <c r="W2197" i="55"/>
  <c r="V2198" i="55"/>
  <c r="W2198" i="55"/>
  <c r="V2199" i="55"/>
  <c r="W2199" i="55"/>
  <c r="V2200" i="55"/>
  <c r="W2200" i="55"/>
  <c r="V2201" i="55"/>
  <c r="W2201" i="55"/>
  <c r="V2202" i="55"/>
  <c r="W2202" i="55"/>
  <c r="V2203" i="55"/>
  <c r="W2203" i="55"/>
  <c r="V2204" i="55"/>
  <c r="W2204" i="55"/>
  <c r="V2205" i="55"/>
  <c r="W2205" i="55"/>
  <c r="V2206" i="55"/>
  <c r="W2206" i="55"/>
  <c r="V2207" i="55"/>
  <c r="W2207" i="55"/>
  <c r="V2208" i="55"/>
  <c r="W2208" i="55"/>
  <c r="V2209" i="55"/>
  <c r="W2209" i="55"/>
  <c r="V2210" i="55"/>
  <c r="W2210" i="55"/>
  <c r="V2211" i="55"/>
  <c r="W2211" i="55"/>
  <c r="V2212" i="55"/>
  <c r="W2212" i="55"/>
  <c r="V2213" i="55"/>
  <c r="W2213" i="55"/>
  <c r="V2214" i="55"/>
  <c r="W2214" i="55"/>
  <c r="V2215" i="55"/>
  <c r="W2215" i="55"/>
  <c r="V2216" i="55"/>
  <c r="W2216" i="55"/>
  <c r="V2217" i="55"/>
  <c r="W2217" i="55"/>
  <c r="V2218" i="55"/>
  <c r="W2218" i="55"/>
  <c r="V2219" i="55"/>
  <c r="W2219" i="55"/>
  <c r="V2220" i="55"/>
  <c r="W2220" i="55"/>
  <c r="V2221" i="55"/>
  <c r="W2221" i="55"/>
  <c r="V2222" i="55"/>
  <c r="W2222" i="55"/>
  <c r="V2223" i="55"/>
  <c r="W2223" i="55"/>
  <c r="V2224" i="55"/>
  <c r="W2224" i="55"/>
  <c r="V2225" i="55"/>
  <c r="W2225" i="55"/>
  <c r="V2226" i="55"/>
  <c r="W2226" i="55"/>
  <c r="V2227" i="55"/>
  <c r="W2227" i="55"/>
  <c r="V2228" i="55"/>
  <c r="W2228" i="55"/>
  <c r="V2229" i="55"/>
  <c r="W2229" i="55"/>
  <c r="V2230" i="55"/>
  <c r="W2230" i="55"/>
  <c r="V2231" i="55"/>
  <c r="W2231" i="55"/>
  <c r="V2232" i="55"/>
  <c r="W2232" i="55"/>
  <c r="V2233" i="55"/>
  <c r="W2233" i="55"/>
  <c r="V2234" i="55"/>
  <c r="W2234" i="55"/>
  <c r="V2235" i="55"/>
  <c r="W2235" i="55"/>
  <c r="V2236" i="55"/>
  <c r="W2236" i="55"/>
  <c r="V2237" i="55"/>
  <c r="W2237" i="55"/>
  <c r="V2238" i="55"/>
  <c r="W2238" i="55"/>
  <c r="V2239" i="55"/>
  <c r="W2239" i="55"/>
  <c r="V2240" i="55"/>
  <c r="W2240" i="55"/>
  <c r="V2241" i="55"/>
  <c r="W2241" i="55"/>
  <c r="V2242" i="55"/>
  <c r="W2242" i="55"/>
  <c r="V2243" i="55"/>
  <c r="W2243" i="55"/>
  <c r="V2244" i="55"/>
  <c r="W2244" i="55"/>
  <c r="V2245" i="55"/>
  <c r="W2245" i="55"/>
  <c r="V2246" i="55"/>
  <c r="W2246" i="55"/>
  <c r="V2247" i="55"/>
  <c r="W2247" i="55"/>
  <c r="V2248" i="55"/>
  <c r="W2248" i="55"/>
  <c r="V2249" i="55"/>
  <c r="W2249" i="55"/>
  <c r="V2250" i="55"/>
  <c r="W2250" i="55"/>
  <c r="V2251" i="55"/>
  <c r="W2251" i="55"/>
  <c r="V2252" i="55"/>
  <c r="W2252" i="55"/>
  <c r="V2253" i="55"/>
  <c r="W2253" i="55"/>
  <c r="V2254" i="55"/>
  <c r="W2254" i="55"/>
  <c r="V2255" i="55"/>
  <c r="W2255" i="55"/>
  <c r="V2256" i="55"/>
  <c r="W2256" i="55"/>
  <c r="V2257" i="55"/>
  <c r="W2257" i="55"/>
  <c r="V2258" i="55"/>
  <c r="W2258" i="55"/>
  <c r="V2259" i="55"/>
  <c r="W2259" i="55"/>
  <c r="V2260" i="55"/>
  <c r="W2260" i="55"/>
  <c r="V2261" i="55"/>
  <c r="W2261" i="55"/>
  <c r="V2262" i="55"/>
  <c r="W2262" i="55"/>
  <c r="V2263" i="55"/>
  <c r="W2263" i="55"/>
  <c r="V2264" i="55"/>
  <c r="W2264" i="55"/>
  <c r="V2265" i="55"/>
  <c r="W2265" i="55"/>
  <c r="V2266" i="55"/>
  <c r="W2266" i="55"/>
  <c r="V2267" i="55"/>
  <c r="W2267" i="55"/>
  <c r="V2268" i="55"/>
  <c r="W2268" i="55"/>
  <c r="V2269" i="55"/>
  <c r="W2269" i="55"/>
  <c r="V2270" i="55"/>
  <c r="W2270" i="55"/>
  <c r="V2271" i="55"/>
  <c r="W2271" i="55"/>
  <c r="V2272" i="55"/>
  <c r="W2272" i="55"/>
  <c r="V2273" i="55"/>
  <c r="W2273" i="55"/>
  <c r="V2274" i="55"/>
  <c r="W2274" i="55"/>
  <c r="V2275" i="55"/>
  <c r="W2275" i="55"/>
  <c r="V2276" i="55"/>
  <c r="W2276" i="55"/>
  <c r="V2277" i="55"/>
  <c r="W2277" i="55"/>
  <c r="V2278" i="55"/>
  <c r="W2278" i="55"/>
  <c r="V2279" i="55"/>
  <c r="W2279" i="55"/>
  <c r="V2280" i="55"/>
  <c r="W2280" i="55"/>
  <c r="V2281" i="55"/>
  <c r="W2281" i="55"/>
  <c r="V2282" i="55"/>
  <c r="W2282" i="55"/>
  <c r="V2283" i="55"/>
  <c r="W2283" i="55"/>
  <c r="V2284" i="55"/>
  <c r="W2284" i="55"/>
  <c r="V2285" i="55"/>
  <c r="W2285" i="55"/>
  <c r="V2286" i="55"/>
  <c r="W2286" i="55"/>
  <c r="V2287" i="55"/>
  <c r="W2287" i="55"/>
  <c r="V2288" i="55"/>
  <c r="W2288" i="55"/>
  <c r="V2289" i="55"/>
  <c r="W2289" i="55"/>
  <c r="V2290" i="55"/>
  <c r="W2290" i="55"/>
  <c r="V2291" i="55"/>
  <c r="W2291" i="55"/>
  <c r="V2292" i="55"/>
  <c r="W2292" i="55"/>
  <c r="V2293" i="55"/>
  <c r="W2293" i="55"/>
  <c r="V2294" i="55"/>
  <c r="W2294" i="55"/>
  <c r="V2295" i="55"/>
  <c r="W2295" i="55"/>
  <c r="V2296" i="55"/>
  <c r="W2296" i="55"/>
  <c r="V2297" i="55"/>
  <c r="W2297" i="55"/>
  <c r="V2298" i="55"/>
  <c r="W2298" i="55"/>
  <c r="V2299" i="55"/>
  <c r="W2299" i="55"/>
  <c r="V2300" i="55"/>
  <c r="W2300" i="55"/>
  <c r="V2301" i="55"/>
  <c r="W2301" i="55"/>
  <c r="V2302" i="55"/>
  <c r="W2302" i="55"/>
  <c r="V2303" i="55"/>
  <c r="W2303" i="55"/>
  <c r="V2304" i="55"/>
  <c r="W2304" i="55"/>
  <c r="V2305" i="55"/>
  <c r="W2305" i="55"/>
  <c r="V2306" i="55"/>
  <c r="W2306" i="55"/>
  <c r="V2307" i="55"/>
  <c r="W2307" i="55"/>
  <c r="V2308" i="55"/>
  <c r="W2308" i="55"/>
  <c r="V2309" i="55"/>
  <c r="W2309" i="55"/>
  <c r="V2310" i="55"/>
  <c r="W2310" i="55"/>
  <c r="V2311" i="55"/>
  <c r="W2311" i="55"/>
  <c r="V2312" i="55"/>
  <c r="W2312" i="55"/>
  <c r="V2313" i="55"/>
  <c r="W2313" i="55"/>
  <c r="V2314" i="55"/>
  <c r="W2314" i="55"/>
  <c r="V2315" i="55"/>
  <c r="W2315" i="55"/>
  <c r="V2316" i="55"/>
  <c r="W2316" i="55"/>
  <c r="V2317" i="55"/>
  <c r="W2317" i="55"/>
  <c r="V2318" i="55"/>
  <c r="W2318" i="55"/>
  <c r="V2319" i="55"/>
  <c r="W2319" i="55"/>
  <c r="V2320" i="55"/>
  <c r="W2320" i="55"/>
  <c r="V2321" i="55"/>
  <c r="W2321" i="55"/>
  <c r="V2322" i="55"/>
  <c r="W2322" i="55"/>
  <c r="V2323" i="55"/>
  <c r="W2323" i="55"/>
  <c r="V2324" i="55"/>
  <c r="W2324" i="55"/>
  <c r="V2325" i="55"/>
  <c r="W2325" i="55"/>
  <c r="V2326" i="55"/>
  <c r="W2326" i="55"/>
  <c r="V2327" i="55"/>
  <c r="W2327" i="55"/>
  <c r="V2328" i="55"/>
  <c r="W2328" i="55"/>
  <c r="V2329" i="55"/>
  <c r="W2329" i="55"/>
  <c r="V2330" i="55"/>
  <c r="W2330" i="55"/>
  <c r="V2331" i="55"/>
  <c r="W2331" i="55"/>
  <c r="V2332" i="55"/>
  <c r="W2332" i="55"/>
  <c r="V2333" i="55"/>
  <c r="W2333" i="55"/>
  <c r="V2334" i="55"/>
  <c r="W2334" i="55"/>
  <c r="V2335" i="55"/>
  <c r="W2335" i="55"/>
  <c r="V2336" i="55"/>
  <c r="W2336" i="55"/>
  <c r="V2337" i="55"/>
  <c r="W2337" i="55"/>
  <c r="V2338" i="55"/>
  <c r="W2338" i="55"/>
  <c r="V2339" i="55"/>
  <c r="W2339" i="55"/>
  <c r="V2340" i="55"/>
  <c r="W2340" i="55"/>
  <c r="V2341" i="55"/>
  <c r="W2341" i="55"/>
  <c r="V2342" i="55"/>
  <c r="W2342" i="55"/>
  <c r="V2343" i="55"/>
  <c r="W2343" i="55"/>
  <c r="V2344" i="55"/>
  <c r="W2344" i="55"/>
  <c r="V2345" i="55"/>
  <c r="W2345" i="55"/>
  <c r="V2346" i="55"/>
  <c r="W2346" i="55"/>
  <c r="V2347" i="55"/>
  <c r="W2347" i="55"/>
  <c r="V2348" i="55"/>
  <c r="W2348" i="55"/>
  <c r="V2349" i="55"/>
  <c r="W2349" i="55"/>
  <c r="V2350" i="55"/>
  <c r="W2350" i="55"/>
  <c r="V2351" i="55"/>
  <c r="W2351" i="55"/>
  <c r="V2352" i="55"/>
  <c r="W2352" i="55"/>
  <c r="V2353" i="55"/>
  <c r="W2353" i="55"/>
  <c r="V2354" i="55"/>
  <c r="W2354" i="55"/>
  <c r="V2355" i="55"/>
  <c r="W2355" i="55"/>
  <c r="V2356" i="55"/>
  <c r="W2356" i="55"/>
  <c r="V2357" i="55"/>
  <c r="W2357" i="55"/>
  <c r="V2358" i="55"/>
  <c r="W2358" i="55"/>
  <c r="V2359" i="55"/>
  <c r="W2359" i="55"/>
  <c r="V2360" i="55"/>
  <c r="W2360" i="55"/>
  <c r="V2361" i="55"/>
  <c r="W2361" i="55"/>
  <c r="V2362" i="55"/>
  <c r="W2362" i="55"/>
  <c r="V2363" i="55"/>
  <c r="W2363" i="55"/>
  <c r="V2364" i="55"/>
  <c r="W2364" i="55"/>
  <c r="V2365" i="55"/>
  <c r="W2365" i="55"/>
  <c r="V2366" i="55"/>
  <c r="W2366" i="55"/>
  <c r="V2367" i="55"/>
  <c r="W2367" i="55"/>
  <c r="V2368" i="55"/>
  <c r="W2368" i="55"/>
  <c r="V2369" i="55"/>
  <c r="W2369" i="55"/>
  <c r="V2370" i="55"/>
  <c r="W2370" i="55"/>
  <c r="V2371" i="55"/>
  <c r="W2371" i="55"/>
  <c r="V2372" i="55"/>
  <c r="W2372" i="55"/>
  <c r="V2373" i="55"/>
  <c r="W2373" i="55"/>
  <c r="V2374" i="55"/>
  <c r="W2374" i="55"/>
  <c r="V2375" i="55"/>
  <c r="W2375" i="55"/>
  <c r="V2376" i="55"/>
  <c r="W2376" i="55"/>
  <c r="V2377" i="55"/>
  <c r="W2377" i="55"/>
  <c r="V2378" i="55"/>
  <c r="W2378" i="55"/>
  <c r="V2379" i="55"/>
  <c r="W2379" i="55"/>
  <c r="V2380" i="55"/>
  <c r="W2380" i="55"/>
  <c r="V2381" i="55"/>
  <c r="W2381" i="55"/>
  <c r="V2382" i="55"/>
  <c r="W2382" i="55"/>
  <c r="V2383" i="55"/>
  <c r="W2383" i="55"/>
  <c r="V2384" i="55"/>
  <c r="W2384" i="55"/>
  <c r="V2385" i="55"/>
  <c r="W2385" i="55"/>
  <c r="V2386" i="55"/>
  <c r="W2386" i="55"/>
  <c r="V2387" i="55"/>
  <c r="W2387" i="55"/>
  <c r="V2388" i="55"/>
  <c r="W2388" i="55"/>
  <c r="V2389" i="55"/>
  <c r="W2389" i="55"/>
  <c r="V2390" i="55"/>
  <c r="W2390" i="55"/>
  <c r="V2391" i="55"/>
  <c r="W2391" i="55"/>
  <c r="V2392" i="55"/>
  <c r="W2392" i="55"/>
  <c r="V2393" i="55"/>
  <c r="W2393" i="55"/>
  <c r="V2394" i="55"/>
  <c r="W2394" i="55"/>
  <c r="V2395" i="55"/>
  <c r="W2395" i="55"/>
  <c r="V2396" i="55"/>
  <c r="W2396" i="55"/>
  <c r="V2397" i="55"/>
  <c r="W2397" i="55"/>
  <c r="V2398" i="55"/>
  <c r="W2398" i="55"/>
  <c r="V2399" i="55"/>
  <c r="W2399" i="55"/>
  <c r="V2400" i="55"/>
  <c r="W2400" i="55"/>
  <c r="V2401" i="55"/>
  <c r="W2401" i="55"/>
  <c r="V2402" i="55"/>
  <c r="W2402" i="55"/>
  <c r="V2403" i="55"/>
  <c r="W2403" i="55"/>
  <c r="V2404" i="55"/>
  <c r="W2404" i="55"/>
  <c r="V2405" i="55"/>
  <c r="W2405" i="55"/>
  <c r="V2406" i="55"/>
  <c r="W2406" i="55"/>
  <c r="V2407" i="55"/>
  <c r="W2407" i="55"/>
  <c r="V2408" i="55"/>
  <c r="W2408" i="55"/>
  <c r="V2409" i="55"/>
  <c r="W2409" i="55"/>
  <c r="V2410" i="55"/>
  <c r="W2410" i="55"/>
  <c r="V2411" i="55"/>
  <c r="W2411" i="55"/>
  <c r="V2412" i="55"/>
  <c r="W2412" i="55"/>
  <c r="V2413" i="55"/>
  <c r="W2413" i="55"/>
  <c r="V2414" i="55"/>
  <c r="W2414" i="55"/>
  <c r="V2415" i="55"/>
  <c r="W2415" i="55"/>
  <c r="V2416" i="55"/>
  <c r="W2416" i="55"/>
  <c r="V2417" i="55"/>
  <c r="W2417" i="55"/>
  <c r="V2418" i="55"/>
  <c r="W2418" i="55"/>
  <c r="V2419" i="55"/>
  <c r="W2419" i="55"/>
  <c r="V2420" i="55"/>
  <c r="W2420" i="55"/>
  <c r="V2421" i="55"/>
  <c r="W2421" i="55"/>
  <c r="V2422" i="55"/>
  <c r="W2422" i="55"/>
  <c r="V2423" i="55"/>
  <c r="W2423" i="55"/>
  <c r="V2424" i="55"/>
  <c r="W2424" i="55"/>
  <c r="V2425" i="55"/>
  <c r="W2425" i="55"/>
  <c r="V2426" i="55"/>
  <c r="W2426" i="55"/>
  <c r="V2427" i="55"/>
  <c r="W2427" i="55"/>
  <c r="V2428" i="55"/>
  <c r="W2428" i="55"/>
  <c r="V2429" i="55"/>
  <c r="W2429" i="55"/>
  <c r="V2430" i="55"/>
  <c r="W2430" i="55"/>
  <c r="V2431" i="55"/>
  <c r="W2431" i="55"/>
  <c r="V2432" i="55"/>
  <c r="W2432" i="55"/>
  <c r="V2433" i="55"/>
  <c r="W2433" i="55"/>
  <c r="V2434" i="55"/>
  <c r="W2434" i="55"/>
  <c r="V2435" i="55"/>
  <c r="W2435" i="55"/>
  <c r="V2436" i="55"/>
  <c r="W2436" i="55"/>
  <c r="V2437" i="55"/>
  <c r="W2437" i="55"/>
  <c r="V2438" i="55"/>
  <c r="W2438" i="55"/>
  <c r="V2439" i="55"/>
  <c r="W2439" i="55"/>
  <c r="V2440" i="55"/>
  <c r="W2440" i="55"/>
  <c r="V2441" i="55"/>
  <c r="W2441" i="55"/>
  <c r="V2442" i="55"/>
  <c r="W2442" i="55"/>
  <c r="V2443" i="55"/>
  <c r="W2443" i="55"/>
  <c r="V2444" i="55"/>
  <c r="W2444" i="55"/>
  <c r="V2445" i="55"/>
  <c r="W2445" i="55"/>
  <c r="V2446" i="55"/>
  <c r="W2446" i="55"/>
  <c r="V2447" i="55"/>
  <c r="W2447" i="55"/>
  <c r="V2448" i="55"/>
  <c r="W2448" i="55"/>
  <c r="V2449" i="55"/>
  <c r="W2449" i="55"/>
  <c r="V2450" i="55"/>
  <c r="W2450" i="55"/>
  <c r="V2451" i="55"/>
  <c r="W2451" i="55"/>
  <c r="V2452" i="55"/>
  <c r="W2452" i="55"/>
  <c r="V2453" i="55"/>
  <c r="W2453" i="55"/>
  <c r="V2454" i="55"/>
  <c r="W2454" i="55"/>
  <c r="V2455" i="55"/>
  <c r="W2455" i="55"/>
  <c r="V2456" i="55"/>
  <c r="W2456" i="55"/>
  <c r="V2457" i="55"/>
  <c r="W2457" i="55"/>
  <c r="V2458" i="55"/>
  <c r="W2458" i="55"/>
  <c r="V2459" i="55"/>
  <c r="W2459" i="55"/>
  <c r="V2460" i="55"/>
  <c r="W2460" i="55"/>
  <c r="V2461" i="55"/>
  <c r="W2461" i="55"/>
  <c r="V2462" i="55"/>
  <c r="W2462" i="55"/>
  <c r="V2463" i="55"/>
  <c r="W2463" i="55"/>
  <c r="V2464" i="55"/>
  <c r="W2464" i="55"/>
  <c r="V2465" i="55"/>
  <c r="W2465" i="55"/>
  <c r="V2466" i="55"/>
  <c r="W2466" i="55"/>
  <c r="V2467" i="55"/>
  <c r="W2467" i="55"/>
  <c r="V2468" i="55"/>
  <c r="W2468" i="55"/>
  <c r="V2469" i="55"/>
  <c r="W2469" i="55"/>
  <c r="V2470" i="55"/>
  <c r="W2470" i="55"/>
  <c r="V2471" i="55"/>
  <c r="W2471" i="55"/>
  <c r="V2472" i="55"/>
  <c r="W2472" i="55"/>
  <c r="V2473" i="55"/>
  <c r="W2473" i="55"/>
  <c r="V2474" i="55"/>
  <c r="W2474" i="55"/>
  <c r="V2475" i="55"/>
  <c r="W2475" i="55"/>
  <c r="V2476" i="55"/>
  <c r="W2476" i="55"/>
  <c r="V2477" i="55"/>
  <c r="W2477" i="55"/>
  <c r="V2478" i="55"/>
  <c r="W2478" i="55"/>
  <c r="V2479" i="55"/>
  <c r="W2479" i="55"/>
  <c r="V2480" i="55"/>
  <c r="W2480" i="55"/>
  <c r="V2481" i="55"/>
  <c r="W2481" i="55"/>
  <c r="V2482" i="55"/>
  <c r="W2482" i="55"/>
  <c r="V2483" i="55"/>
  <c r="W2483" i="55"/>
  <c r="V2484" i="55"/>
  <c r="W2484" i="55"/>
  <c r="V2485" i="55"/>
  <c r="W2485" i="55"/>
  <c r="V2486" i="55"/>
  <c r="W2486" i="55"/>
  <c r="V2487" i="55"/>
  <c r="W2487" i="55"/>
  <c r="V2488" i="55"/>
  <c r="W2488" i="55"/>
  <c r="V2489" i="55"/>
  <c r="W2489" i="55"/>
  <c r="V2490" i="55"/>
  <c r="W2490" i="55"/>
  <c r="V2491" i="55"/>
  <c r="W2491" i="55"/>
  <c r="V2492" i="55"/>
  <c r="W2492" i="55"/>
  <c r="V2493" i="55"/>
  <c r="W2493" i="55"/>
  <c r="V2494" i="55"/>
  <c r="W2494" i="55"/>
  <c r="V2495" i="55"/>
  <c r="W2495" i="55"/>
  <c r="V2496" i="55"/>
  <c r="W2496" i="55"/>
  <c r="V2497" i="55"/>
  <c r="W2497" i="55"/>
  <c r="V2498" i="55"/>
  <c r="W2498" i="55"/>
  <c r="V2499" i="55"/>
  <c r="W2499" i="55"/>
  <c r="V2500" i="55"/>
  <c r="W2500" i="55"/>
  <c r="V2501" i="55"/>
  <c r="W2501" i="55"/>
  <c r="V2502" i="55"/>
  <c r="W2502" i="55"/>
  <c r="V2503" i="55"/>
  <c r="W2503" i="55"/>
  <c r="V2504" i="55"/>
  <c r="W2504" i="55"/>
  <c r="V2505" i="55"/>
  <c r="W2505" i="55"/>
  <c r="V2506" i="55"/>
  <c r="W2506" i="55"/>
  <c r="V2507" i="55"/>
  <c r="W2507" i="55"/>
  <c r="V2508" i="55"/>
  <c r="W2508" i="55"/>
  <c r="V2509" i="55"/>
  <c r="W2509" i="55"/>
  <c r="V2510" i="55"/>
  <c r="W2510" i="55"/>
  <c r="V2511" i="55"/>
  <c r="W2511" i="55"/>
  <c r="V2512" i="55"/>
  <c r="W2512" i="55"/>
  <c r="V2513" i="55"/>
  <c r="W2513" i="55"/>
  <c r="V2514" i="55"/>
  <c r="W2514" i="55"/>
  <c r="V2515" i="55"/>
  <c r="W2515" i="55"/>
  <c r="V2516" i="55"/>
  <c r="W2516" i="55"/>
  <c r="V2517" i="55"/>
  <c r="W2517" i="55"/>
  <c r="V2518" i="55"/>
  <c r="W2518" i="55"/>
  <c r="V2519" i="55"/>
  <c r="W2519" i="55"/>
  <c r="V2520" i="55"/>
  <c r="W2520" i="55"/>
  <c r="V2521" i="55"/>
  <c r="W2521" i="55"/>
  <c r="V2522" i="55"/>
  <c r="W2522" i="55"/>
  <c r="V2523" i="55"/>
  <c r="W2523" i="55"/>
  <c r="V2524" i="55"/>
  <c r="W2524" i="55"/>
  <c r="V2525" i="55"/>
  <c r="W2525" i="55"/>
  <c r="V2526" i="55"/>
  <c r="W2526" i="55"/>
  <c r="V2527" i="55"/>
  <c r="W2527" i="55"/>
  <c r="V2528" i="55"/>
  <c r="W2528" i="55"/>
  <c r="V2529" i="55"/>
  <c r="W2529" i="55"/>
  <c r="V2530" i="55"/>
  <c r="W2530" i="55"/>
  <c r="V2531" i="55"/>
  <c r="W2531" i="55"/>
  <c r="V2532" i="55"/>
  <c r="W2532" i="55"/>
  <c r="V2533" i="55"/>
  <c r="W2533" i="55"/>
  <c r="V2534" i="55"/>
  <c r="W2534" i="55"/>
  <c r="V2535" i="55"/>
  <c r="W2535" i="55"/>
  <c r="V2536" i="55"/>
  <c r="W2536" i="55"/>
  <c r="V2537" i="55"/>
  <c r="W2537" i="55"/>
  <c r="V2538" i="55"/>
  <c r="W2538" i="55"/>
  <c r="V2539" i="55"/>
  <c r="W2539" i="55"/>
  <c r="V2540" i="55"/>
  <c r="W2540" i="55"/>
  <c r="V2541" i="55"/>
  <c r="W2541" i="55"/>
  <c r="V2542" i="55"/>
  <c r="W2542" i="55"/>
  <c r="V2543" i="55"/>
  <c r="W2543" i="55"/>
  <c r="V2544" i="55"/>
  <c r="W2544" i="55"/>
  <c r="V2545" i="55"/>
  <c r="W2545" i="55"/>
  <c r="V2546" i="55"/>
  <c r="W2546" i="55"/>
  <c r="V2547" i="55"/>
  <c r="W2547" i="55"/>
  <c r="V2548" i="55"/>
  <c r="W2548" i="55"/>
  <c r="V2549" i="55"/>
  <c r="W2549" i="55"/>
  <c r="V2550" i="55"/>
  <c r="W2550" i="55"/>
  <c r="V2551" i="55"/>
  <c r="W2551" i="55"/>
  <c r="V2552" i="55"/>
  <c r="W2552" i="55"/>
  <c r="V2553" i="55"/>
  <c r="W2553" i="55"/>
  <c r="V2554" i="55"/>
  <c r="W2554" i="55"/>
  <c r="V2555" i="55"/>
  <c r="W2555" i="55"/>
  <c r="V2556" i="55"/>
  <c r="W2556" i="55"/>
  <c r="V2557" i="55"/>
  <c r="W2557" i="55"/>
  <c r="V2558" i="55"/>
  <c r="W2558" i="55"/>
  <c r="V2559" i="55"/>
  <c r="W2559" i="55"/>
  <c r="V2560" i="55"/>
  <c r="W2560" i="55"/>
  <c r="V2561" i="55"/>
  <c r="W2561" i="55"/>
  <c r="V2562" i="55"/>
  <c r="W2562" i="55"/>
  <c r="V2563" i="55"/>
  <c r="W2563" i="55"/>
  <c r="V2564" i="55"/>
  <c r="W2564" i="55"/>
  <c r="V2565" i="55"/>
  <c r="W2565" i="55"/>
  <c r="V2566" i="55"/>
  <c r="W2566" i="55"/>
  <c r="V2567" i="55"/>
  <c r="W2567" i="55"/>
  <c r="V2568" i="55"/>
  <c r="W2568" i="55"/>
  <c r="V2569" i="55"/>
  <c r="W2569" i="55"/>
  <c r="V2570" i="55"/>
  <c r="W2570" i="55"/>
  <c r="V2571" i="55"/>
  <c r="W2571" i="55"/>
  <c r="V2572" i="55"/>
  <c r="W2572" i="55"/>
  <c r="V2573" i="55"/>
  <c r="W2573" i="55"/>
  <c r="V2574" i="55"/>
  <c r="W2574" i="55"/>
  <c r="V2575" i="55"/>
  <c r="W2575" i="55"/>
  <c r="V2576" i="55"/>
  <c r="W2576" i="55"/>
  <c r="V2577" i="55"/>
  <c r="W2577" i="55"/>
  <c r="V2578" i="55"/>
  <c r="W2578" i="55"/>
  <c r="V2579" i="55"/>
  <c r="W2579" i="55"/>
  <c r="V2580" i="55"/>
  <c r="W2580" i="55"/>
  <c r="V2581" i="55"/>
  <c r="W2581" i="55"/>
  <c r="V2582" i="55"/>
  <c r="W2582" i="55"/>
  <c r="V2583" i="55"/>
  <c r="W2583" i="55"/>
  <c r="V2584" i="55"/>
  <c r="W2584" i="55"/>
  <c r="V2585" i="55"/>
  <c r="W2585" i="55"/>
  <c r="V2586" i="55"/>
  <c r="W2586" i="55"/>
  <c r="V2587" i="55"/>
  <c r="W2587" i="55"/>
  <c r="V2588" i="55"/>
  <c r="W2588" i="55"/>
  <c r="V2589" i="55"/>
  <c r="W2589" i="55"/>
  <c r="V2590" i="55"/>
  <c r="W2590" i="55"/>
  <c r="V2591" i="55"/>
  <c r="W2591" i="55"/>
  <c r="V2592" i="55"/>
  <c r="W2592" i="55"/>
  <c r="V2593" i="55"/>
  <c r="W2593" i="55"/>
  <c r="V2594" i="55"/>
  <c r="W2594" i="55"/>
  <c r="V2595" i="55"/>
  <c r="W2595" i="55"/>
  <c r="V2596" i="55"/>
  <c r="W2596" i="55"/>
  <c r="V2597" i="55"/>
  <c r="W2597" i="55"/>
  <c r="V2598" i="55"/>
  <c r="W2598" i="55"/>
  <c r="V2599" i="55"/>
  <c r="W2599" i="55"/>
  <c r="V2600" i="55"/>
  <c r="W2600" i="55"/>
  <c r="V2601" i="55"/>
  <c r="W2601" i="55"/>
  <c r="V2602" i="55"/>
  <c r="W2602" i="55"/>
  <c r="V2603" i="55"/>
  <c r="W2603" i="55"/>
  <c r="V2604" i="55"/>
  <c r="W2604" i="55"/>
  <c r="V2605" i="55"/>
  <c r="W2605" i="55"/>
  <c r="V2606" i="55"/>
  <c r="W2606" i="55"/>
  <c r="V2607" i="55"/>
  <c r="W2607" i="55"/>
  <c r="V2608" i="55"/>
  <c r="W2608" i="55"/>
  <c r="V2609" i="55"/>
  <c r="W2609" i="55"/>
  <c r="V2610" i="55"/>
  <c r="W2610" i="55"/>
  <c r="V2611" i="55"/>
  <c r="W2611" i="55"/>
  <c r="V2612" i="55"/>
  <c r="W2612" i="55"/>
  <c r="V2613" i="55"/>
  <c r="W2613" i="55"/>
  <c r="V2614" i="55"/>
  <c r="W2614" i="55"/>
  <c r="V2615" i="55"/>
  <c r="W2615" i="55"/>
  <c r="V2616" i="55"/>
  <c r="W2616" i="55"/>
  <c r="V2617" i="55"/>
  <c r="W2617" i="55"/>
  <c r="V2618" i="55"/>
  <c r="W2618" i="55"/>
  <c r="V2619" i="55"/>
  <c r="W2619" i="55"/>
  <c r="V2620" i="55"/>
  <c r="W2620" i="55"/>
  <c r="V2621" i="55"/>
  <c r="W2621" i="55"/>
  <c r="V2622" i="55"/>
  <c r="W2622" i="55"/>
  <c r="V2623" i="55"/>
  <c r="W2623" i="55"/>
  <c r="V2624" i="55"/>
  <c r="W2624" i="55"/>
  <c r="V2625" i="55"/>
  <c r="W2625" i="55"/>
  <c r="V2626" i="55"/>
  <c r="W2626" i="55"/>
  <c r="V2627" i="55"/>
  <c r="W2627" i="55"/>
  <c r="V2628" i="55"/>
  <c r="W2628" i="55"/>
  <c r="V2629" i="55"/>
  <c r="W2629" i="55"/>
  <c r="V2630" i="55"/>
  <c r="W2630" i="55"/>
  <c r="V2631" i="55"/>
  <c r="W2631" i="55"/>
  <c r="V2632" i="55"/>
  <c r="W2632" i="55"/>
  <c r="V2633" i="55"/>
  <c r="W2633" i="55"/>
  <c r="V2634" i="55"/>
  <c r="W2634" i="55"/>
  <c r="V2635" i="55"/>
  <c r="W2635" i="55"/>
  <c r="V2636" i="55"/>
  <c r="W2636" i="55"/>
  <c r="V2637" i="55"/>
  <c r="W2637" i="55"/>
  <c r="V2638" i="55"/>
  <c r="W2638" i="55"/>
  <c r="V2639" i="55"/>
  <c r="W2639" i="55"/>
  <c r="V2640" i="55"/>
  <c r="W2640" i="55"/>
  <c r="V2641" i="55"/>
  <c r="W2641" i="55"/>
  <c r="V2642" i="55"/>
  <c r="W2642" i="55"/>
  <c r="V2643" i="55"/>
  <c r="W2643" i="55"/>
  <c r="V2644" i="55"/>
  <c r="W2644" i="55"/>
  <c r="V2645" i="55"/>
  <c r="W2645" i="55"/>
  <c r="V2646" i="55"/>
  <c r="W2646" i="55"/>
  <c r="V2647" i="55"/>
  <c r="W2647" i="55"/>
  <c r="V2648" i="55"/>
  <c r="W2648" i="55"/>
  <c r="V2649" i="55"/>
  <c r="W2649" i="55"/>
  <c r="V2650" i="55"/>
  <c r="W2650" i="55"/>
  <c r="V2651" i="55"/>
  <c r="W2651" i="55"/>
  <c r="V2652" i="55"/>
  <c r="W2652" i="55"/>
  <c r="V2653" i="55"/>
  <c r="W2653" i="55"/>
  <c r="V2654" i="55"/>
  <c r="W2654" i="55"/>
  <c r="V2655" i="55"/>
  <c r="W2655" i="55"/>
  <c r="V2656" i="55"/>
  <c r="W2656" i="55"/>
  <c r="V2657" i="55"/>
  <c r="W2657" i="55"/>
  <c r="V2658" i="55"/>
  <c r="W2658" i="55"/>
  <c r="V2659" i="55"/>
  <c r="W2659" i="55"/>
  <c r="V2660" i="55"/>
  <c r="W2660" i="55"/>
  <c r="V2661" i="55"/>
  <c r="W2661" i="55"/>
  <c r="V2662" i="55"/>
  <c r="W2662" i="55"/>
  <c r="V2663" i="55"/>
  <c r="W2663" i="55"/>
  <c r="V2664" i="55"/>
  <c r="W2664" i="55"/>
  <c r="V2665" i="55"/>
  <c r="W2665" i="55"/>
  <c r="V2666" i="55"/>
  <c r="W2666" i="55"/>
  <c r="V2667" i="55"/>
  <c r="W2667" i="55"/>
  <c r="V2668" i="55"/>
  <c r="W2668" i="55"/>
  <c r="V2669" i="55"/>
  <c r="W2669" i="55"/>
  <c r="V2670" i="55"/>
  <c r="W2670" i="55"/>
  <c r="V2671" i="55"/>
  <c r="W2671" i="55"/>
  <c r="V2672" i="55"/>
  <c r="W2672" i="55"/>
  <c r="V2673" i="55"/>
  <c r="W2673" i="55"/>
  <c r="V2674" i="55"/>
  <c r="W2674" i="55"/>
  <c r="V2675" i="55"/>
  <c r="W2675" i="55"/>
  <c r="V2676" i="55"/>
  <c r="W2676" i="55"/>
  <c r="V2677" i="55"/>
  <c r="W2677" i="55"/>
  <c r="V2678" i="55"/>
  <c r="W2678" i="55"/>
  <c r="V2679" i="55"/>
  <c r="W2679" i="55"/>
  <c r="V2680" i="55"/>
  <c r="W2680" i="55"/>
  <c r="V2681" i="55"/>
  <c r="W2681" i="55"/>
  <c r="V2682" i="55"/>
  <c r="W2682" i="55"/>
  <c r="V2683" i="55"/>
  <c r="W2683" i="55"/>
  <c r="V2684" i="55"/>
  <c r="W2684" i="55"/>
  <c r="V2685" i="55"/>
  <c r="W2685" i="55"/>
  <c r="V2686" i="55"/>
  <c r="W2686" i="55"/>
  <c r="V2687" i="55"/>
  <c r="W2687" i="55"/>
  <c r="V2688" i="55"/>
  <c r="W2688" i="55"/>
  <c r="V2689" i="55"/>
  <c r="W2689" i="55"/>
  <c r="V2690" i="55"/>
  <c r="W2690" i="55"/>
  <c r="V2691" i="55"/>
  <c r="W2691" i="55"/>
  <c r="V2692" i="55"/>
  <c r="W2692" i="55"/>
  <c r="V2693" i="55"/>
  <c r="W2693" i="55"/>
  <c r="V2694" i="55"/>
  <c r="W2694" i="55"/>
  <c r="V2695" i="55"/>
  <c r="W2695" i="55"/>
  <c r="V2696" i="55"/>
  <c r="W2696" i="55"/>
  <c r="V2697" i="55"/>
  <c r="W2697" i="55"/>
  <c r="V2698" i="55"/>
  <c r="W2698" i="55"/>
  <c r="V2699" i="55"/>
  <c r="W2699" i="55"/>
  <c r="V2700" i="55"/>
  <c r="W2700" i="55"/>
  <c r="V2701" i="55"/>
  <c r="W2701" i="55"/>
  <c r="V2702" i="55"/>
  <c r="W2702" i="55"/>
  <c r="V2703" i="55"/>
  <c r="W2703" i="55"/>
  <c r="V2704" i="55"/>
  <c r="W2704" i="55"/>
  <c r="V2705" i="55"/>
  <c r="W2705" i="55"/>
  <c r="V2706" i="55"/>
  <c r="W2706" i="55"/>
  <c r="V2707" i="55"/>
  <c r="W2707" i="55"/>
  <c r="V2708" i="55"/>
  <c r="W2708" i="55"/>
  <c r="V2709" i="55"/>
  <c r="W2709" i="55"/>
  <c r="V2710" i="55"/>
  <c r="W2710" i="55"/>
  <c r="V2711" i="55"/>
  <c r="W2711" i="55"/>
  <c r="V2712" i="55"/>
  <c r="W2712" i="55"/>
  <c r="V2713" i="55"/>
  <c r="W2713" i="55"/>
  <c r="V2714" i="55"/>
  <c r="W2714" i="55"/>
  <c r="V2715" i="55"/>
  <c r="W2715" i="55"/>
  <c r="V2716" i="55"/>
  <c r="W2716" i="55"/>
  <c r="V2717" i="55"/>
  <c r="W2717" i="55"/>
  <c r="V2718" i="55"/>
  <c r="W2718" i="55"/>
  <c r="V2719" i="55"/>
  <c r="W2719" i="55"/>
  <c r="V2720" i="55"/>
  <c r="W2720" i="55"/>
  <c r="V2721" i="55"/>
  <c r="W2721" i="55"/>
  <c r="V2722" i="55"/>
  <c r="W2722" i="55"/>
  <c r="V2723" i="55"/>
  <c r="W2723" i="55"/>
  <c r="V2724" i="55"/>
  <c r="W2724" i="55"/>
  <c r="V2725" i="55"/>
  <c r="W2725" i="55"/>
  <c r="V2726" i="55"/>
  <c r="W2726" i="55"/>
  <c r="V2727" i="55"/>
  <c r="W2727" i="55"/>
  <c r="V2728" i="55"/>
  <c r="W2728" i="55"/>
  <c r="V2729" i="55"/>
  <c r="W2729" i="55"/>
  <c r="V2730" i="55"/>
  <c r="W2730" i="55"/>
  <c r="V2731" i="55"/>
  <c r="W2731" i="55"/>
  <c r="V2732" i="55"/>
  <c r="W2732" i="55"/>
  <c r="V2733" i="55"/>
  <c r="W2733" i="55"/>
  <c r="V2734" i="55"/>
  <c r="W2734" i="55"/>
  <c r="V2735" i="55"/>
  <c r="W2735" i="55"/>
  <c r="V2736" i="55"/>
  <c r="W2736" i="55"/>
  <c r="V2737" i="55"/>
  <c r="W2737" i="55"/>
  <c r="V2738" i="55"/>
  <c r="W2738" i="55"/>
  <c r="V2739" i="55"/>
  <c r="W2739" i="55"/>
  <c r="V2740" i="55"/>
  <c r="W2740" i="55"/>
  <c r="V2741" i="55"/>
  <c r="W2741" i="55"/>
  <c r="V2742" i="55"/>
  <c r="W2742" i="55"/>
  <c r="V2743" i="55"/>
  <c r="W2743" i="55"/>
  <c r="V2744" i="55"/>
  <c r="W2744" i="55"/>
  <c r="V2745" i="55"/>
  <c r="W2745" i="55"/>
  <c r="V2746" i="55"/>
  <c r="W2746" i="55"/>
  <c r="V2747" i="55"/>
  <c r="W2747" i="55"/>
  <c r="V2748" i="55"/>
  <c r="W2748" i="55"/>
  <c r="V2749" i="55"/>
  <c r="W2749" i="55"/>
  <c r="V2750" i="55"/>
  <c r="W2750" i="55"/>
  <c r="V2751" i="55"/>
  <c r="W2751" i="55"/>
  <c r="V2752" i="55"/>
  <c r="W2752" i="55"/>
  <c r="V2753" i="55"/>
  <c r="W2753" i="55"/>
  <c r="V2754" i="55"/>
  <c r="W2754" i="55"/>
  <c r="V2755" i="55"/>
  <c r="W2755" i="55"/>
  <c r="V2756" i="55"/>
  <c r="W2756" i="55"/>
  <c r="V2757" i="55"/>
  <c r="W2757" i="55"/>
  <c r="V2758" i="55"/>
  <c r="W2758" i="55"/>
  <c r="V2759" i="55"/>
  <c r="W2759" i="55"/>
  <c r="V2760" i="55"/>
  <c r="W2760" i="55"/>
  <c r="V2761" i="55"/>
  <c r="W2761" i="55"/>
  <c r="V2762" i="55"/>
  <c r="W2762" i="55"/>
  <c r="V2763" i="55"/>
  <c r="W2763" i="55"/>
  <c r="V2764" i="55"/>
  <c r="W2764" i="55"/>
  <c r="V2765" i="55"/>
  <c r="W2765" i="55"/>
  <c r="V2766" i="55"/>
  <c r="W2766" i="55"/>
  <c r="V2767" i="55"/>
  <c r="W2767" i="55"/>
  <c r="V2768" i="55"/>
  <c r="W2768" i="55"/>
  <c r="V2769" i="55"/>
  <c r="W2769" i="55"/>
  <c r="V2770" i="55"/>
  <c r="W2770" i="55"/>
  <c r="V2771" i="55"/>
  <c r="W2771" i="55"/>
  <c r="V2772" i="55"/>
  <c r="W2772" i="55"/>
  <c r="V2773" i="55"/>
  <c r="W2773" i="55"/>
  <c r="V2774" i="55"/>
  <c r="W2774" i="55"/>
  <c r="V2775" i="55"/>
  <c r="W2775" i="55"/>
  <c r="V2776" i="55"/>
  <c r="W2776" i="55"/>
  <c r="V2777" i="55"/>
  <c r="W2777" i="55"/>
  <c r="V2778" i="55"/>
  <c r="W2778" i="55"/>
  <c r="V2779" i="55"/>
  <c r="W2779" i="55"/>
  <c r="V2780" i="55"/>
  <c r="W2780" i="55"/>
  <c r="V2781" i="55"/>
  <c r="W2781" i="55"/>
  <c r="V2782" i="55"/>
  <c r="W2782" i="55"/>
  <c r="V2783" i="55"/>
  <c r="W2783" i="55"/>
  <c r="V2784" i="55"/>
  <c r="W2784" i="55"/>
  <c r="V2785" i="55"/>
  <c r="W2785" i="55"/>
  <c r="V2786" i="55"/>
  <c r="W2786" i="55"/>
  <c r="V2787" i="55"/>
  <c r="W2787" i="55"/>
  <c r="V2788" i="55"/>
  <c r="W2788" i="55"/>
  <c r="V2789" i="55"/>
  <c r="W2789" i="55"/>
  <c r="V2790" i="55"/>
  <c r="W2790" i="55"/>
  <c r="V2791" i="55"/>
  <c r="W2791" i="55"/>
  <c r="V2792" i="55"/>
  <c r="W2792" i="55"/>
  <c r="V2793" i="55"/>
  <c r="W2793" i="55"/>
  <c r="V2794" i="55"/>
  <c r="W2794" i="55"/>
  <c r="V2795" i="55"/>
  <c r="W2795" i="55"/>
  <c r="V2796" i="55"/>
  <c r="W2796" i="55"/>
  <c r="V2797" i="55"/>
  <c r="W2797" i="55"/>
  <c r="V2798" i="55"/>
  <c r="W2798" i="55"/>
  <c r="V2799" i="55"/>
  <c r="W2799" i="55"/>
  <c r="V2800" i="55"/>
  <c r="W2800" i="55"/>
  <c r="V2801" i="55"/>
  <c r="W2801" i="55"/>
  <c r="V2802" i="55"/>
  <c r="W2802" i="55"/>
  <c r="V2803" i="55"/>
  <c r="W2803" i="55"/>
  <c r="V2804" i="55"/>
  <c r="W2804" i="55"/>
  <c r="V2805" i="55"/>
  <c r="W2805" i="55"/>
  <c r="V2806" i="55"/>
  <c r="W2806" i="55"/>
  <c r="V2807" i="55"/>
  <c r="W2807" i="55"/>
  <c r="V2808" i="55"/>
  <c r="W2808" i="55"/>
  <c r="V2809" i="55"/>
  <c r="W2809" i="55"/>
  <c r="V2810" i="55"/>
  <c r="W2810" i="55"/>
  <c r="V2811" i="55"/>
  <c r="W2811" i="55"/>
  <c r="V2812" i="55"/>
  <c r="W2812" i="55"/>
  <c r="V2813" i="55"/>
  <c r="W2813" i="55"/>
  <c r="V2814" i="55"/>
  <c r="W2814" i="55"/>
  <c r="V2815" i="55"/>
  <c r="W2815" i="55"/>
  <c r="V2816" i="55"/>
  <c r="W2816" i="55"/>
  <c r="V2817" i="55"/>
  <c r="W2817" i="55"/>
  <c r="V2818" i="55"/>
  <c r="W2818" i="55"/>
  <c r="V2819" i="55"/>
  <c r="W2819" i="55"/>
  <c r="V2820" i="55"/>
  <c r="W2820" i="55"/>
  <c r="V2821" i="55"/>
  <c r="W2821" i="55"/>
  <c r="V2822" i="55"/>
  <c r="W2822" i="55"/>
  <c r="V2823" i="55"/>
  <c r="W2823" i="55"/>
  <c r="V2824" i="55"/>
  <c r="W2824" i="55"/>
  <c r="V2825" i="55"/>
  <c r="W2825" i="55"/>
  <c r="V2826" i="55"/>
  <c r="W2826" i="55"/>
  <c r="V2827" i="55"/>
  <c r="W2827" i="55"/>
  <c r="V2828" i="55"/>
  <c r="W2828" i="55"/>
  <c r="V2829" i="55"/>
  <c r="W2829" i="55"/>
  <c r="V2830" i="55"/>
  <c r="W2830" i="55"/>
  <c r="V2831" i="55"/>
  <c r="W2831" i="55"/>
  <c r="V2832" i="55"/>
  <c r="W2832" i="55"/>
  <c r="V2833" i="55"/>
  <c r="W2833" i="55"/>
  <c r="V2834" i="55"/>
  <c r="W2834" i="55"/>
  <c r="V2835" i="55"/>
  <c r="W2835" i="55"/>
  <c r="V2836" i="55"/>
  <c r="W2836" i="55"/>
  <c r="V2837" i="55"/>
  <c r="W2837" i="55"/>
  <c r="V2838" i="55"/>
  <c r="W2838" i="55"/>
  <c r="V2839" i="55"/>
  <c r="W2839" i="55"/>
  <c r="V2840" i="55"/>
  <c r="W2840" i="55"/>
  <c r="V2841" i="55"/>
  <c r="W2841" i="55"/>
  <c r="V2842" i="55"/>
  <c r="W2842" i="55"/>
  <c r="V2843" i="55"/>
  <c r="W2843" i="55"/>
  <c r="V2844" i="55"/>
  <c r="W2844" i="55"/>
  <c r="V2845" i="55"/>
  <c r="W2845" i="55"/>
  <c r="V2846" i="55"/>
  <c r="W2846" i="55"/>
  <c r="V2847" i="55"/>
  <c r="W2847" i="55"/>
  <c r="V2848" i="55"/>
  <c r="W2848" i="55"/>
  <c r="V2849" i="55"/>
  <c r="W2849" i="55"/>
  <c r="V2850" i="55"/>
  <c r="W2850" i="55"/>
  <c r="V2851" i="55"/>
  <c r="W2851" i="55"/>
  <c r="V2852" i="55"/>
  <c r="W2852" i="55"/>
  <c r="V2853" i="55"/>
  <c r="W2853" i="55"/>
  <c r="V2854" i="55"/>
  <c r="W2854" i="55"/>
  <c r="V2855" i="55"/>
  <c r="W2855" i="55"/>
  <c r="V2856" i="55"/>
  <c r="W2856" i="55"/>
  <c r="V2857" i="55"/>
  <c r="W2857" i="55"/>
  <c r="V2858" i="55"/>
  <c r="W2858" i="55"/>
  <c r="V2859" i="55"/>
  <c r="W2859" i="55"/>
  <c r="V2860" i="55"/>
  <c r="W2860" i="55"/>
  <c r="V2861" i="55"/>
  <c r="W2861" i="55"/>
  <c r="V2862" i="55"/>
  <c r="W2862" i="55"/>
  <c r="V2863" i="55"/>
  <c r="W2863" i="55"/>
  <c r="V2864" i="55"/>
  <c r="W2864" i="55"/>
  <c r="V2865" i="55"/>
  <c r="W2865" i="55"/>
  <c r="V2866" i="55"/>
  <c r="W2866" i="55"/>
  <c r="V2867" i="55"/>
  <c r="W2867" i="55"/>
  <c r="V2868" i="55"/>
  <c r="W2868" i="55"/>
  <c r="V2869" i="55"/>
  <c r="W2869" i="55"/>
  <c r="V2870" i="55"/>
  <c r="W2870" i="55"/>
  <c r="V2871" i="55"/>
  <c r="W2871" i="55"/>
  <c r="V2872" i="55"/>
  <c r="W2872" i="55"/>
  <c r="V2873" i="55"/>
  <c r="W2873" i="55"/>
  <c r="V2874" i="55"/>
  <c r="W2874" i="55"/>
  <c r="V2875" i="55"/>
  <c r="W2875" i="55"/>
  <c r="V2876" i="55"/>
  <c r="W2876" i="55"/>
  <c r="V2877" i="55"/>
  <c r="W2877" i="55"/>
  <c r="V2878" i="55"/>
  <c r="W2878" i="55"/>
  <c r="V2879" i="55"/>
  <c r="W2879" i="55"/>
  <c r="V2880" i="55"/>
  <c r="W2880" i="55"/>
  <c r="V2881" i="55"/>
  <c r="W2881" i="55"/>
  <c r="V2882" i="55"/>
  <c r="W2882" i="55"/>
  <c r="V2883" i="55"/>
  <c r="W2883" i="55"/>
  <c r="V2884" i="55"/>
  <c r="W2884" i="55"/>
  <c r="V2885" i="55"/>
  <c r="W2885" i="55"/>
  <c r="V2886" i="55"/>
  <c r="W2886" i="55"/>
  <c r="V2887" i="55"/>
  <c r="W2887" i="55"/>
  <c r="V2888" i="55"/>
  <c r="W2888" i="55"/>
  <c r="V2889" i="55"/>
  <c r="W2889" i="55"/>
  <c r="V2890" i="55"/>
  <c r="W2890" i="55"/>
  <c r="V2891" i="55"/>
  <c r="W2891" i="55"/>
  <c r="V2892" i="55"/>
  <c r="W2892" i="55"/>
  <c r="V2893" i="55"/>
  <c r="W2893" i="55"/>
  <c r="V2894" i="55"/>
  <c r="W2894" i="55"/>
  <c r="V2895" i="55"/>
  <c r="W2895" i="55"/>
  <c r="V2896" i="55"/>
  <c r="W2896" i="55"/>
  <c r="V2897" i="55"/>
  <c r="W2897" i="55"/>
  <c r="V2898" i="55"/>
  <c r="W2898" i="55"/>
  <c r="V2899" i="55"/>
  <c r="W2899" i="55"/>
  <c r="V2900" i="55"/>
  <c r="W2900" i="55"/>
  <c r="V2901" i="55"/>
  <c r="W2901" i="55"/>
  <c r="V2902" i="55"/>
  <c r="W2902" i="55"/>
  <c r="V2903" i="55"/>
  <c r="W2903" i="55"/>
  <c r="V2904" i="55"/>
  <c r="W2904" i="55"/>
  <c r="V2905" i="55"/>
  <c r="W2905" i="55"/>
  <c r="V2906" i="55"/>
  <c r="W2906" i="55"/>
  <c r="V2907" i="55"/>
  <c r="W2907" i="55"/>
  <c r="V2908" i="55"/>
  <c r="W2908" i="55"/>
  <c r="V2909" i="55"/>
  <c r="W2909" i="55"/>
  <c r="V2910" i="55"/>
  <c r="W2910" i="55"/>
  <c r="V2911" i="55"/>
  <c r="W2911" i="55"/>
  <c r="V2912" i="55"/>
  <c r="W2912" i="55"/>
  <c r="V2913" i="55"/>
  <c r="W2913" i="55"/>
  <c r="V2914" i="55"/>
  <c r="W2914" i="55"/>
  <c r="V2915" i="55"/>
  <c r="W2915" i="55"/>
  <c r="V2916" i="55"/>
  <c r="W2916" i="55"/>
  <c r="V2917" i="55"/>
  <c r="W2917" i="55"/>
  <c r="V2918" i="55"/>
  <c r="W2918" i="55"/>
  <c r="V2919" i="55"/>
  <c r="W2919" i="55"/>
  <c r="V2920" i="55"/>
  <c r="W2920" i="55"/>
  <c r="V2921" i="55"/>
  <c r="W2921" i="55"/>
  <c r="V2922" i="55"/>
  <c r="W2922" i="55"/>
  <c r="V2923" i="55"/>
  <c r="W2923" i="55"/>
  <c r="V2924" i="55"/>
  <c r="W2924" i="55"/>
  <c r="V2925" i="55"/>
  <c r="W2925" i="55"/>
  <c r="V2926" i="55"/>
  <c r="W2926" i="55"/>
  <c r="V2927" i="55"/>
  <c r="W2927" i="55"/>
  <c r="V2928" i="55"/>
  <c r="W2928" i="55"/>
  <c r="V2929" i="55"/>
  <c r="W2929" i="55"/>
  <c r="V2930" i="55"/>
  <c r="W2930" i="55"/>
  <c r="V2931" i="55"/>
  <c r="W2931" i="55"/>
  <c r="V2932" i="55"/>
  <c r="W2932" i="55"/>
  <c r="V2933" i="55"/>
  <c r="W2933" i="55"/>
  <c r="V2934" i="55"/>
  <c r="W2934" i="55"/>
  <c r="V2935" i="55"/>
  <c r="W2935" i="55"/>
  <c r="V2936" i="55"/>
  <c r="W2936" i="55"/>
  <c r="V2937" i="55"/>
  <c r="W2937" i="55"/>
  <c r="V2938" i="55"/>
  <c r="W2938" i="55"/>
  <c r="V2939" i="55"/>
  <c r="W2939" i="55"/>
  <c r="V2940" i="55"/>
  <c r="W2940" i="55"/>
  <c r="V2941" i="55"/>
  <c r="W2941" i="55"/>
  <c r="V2942" i="55"/>
  <c r="W2942" i="55"/>
  <c r="V2943" i="55"/>
  <c r="W2943" i="55"/>
  <c r="V2944" i="55"/>
  <c r="W2944" i="55"/>
  <c r="V2945" i="55"/>
  <c r="W2945" i="55"/>
  <c r="V2946" i="55"/>
  <c r="W2946" i="55"/>
  <c r="V2947" i="55"/>
  <c r="W2947" i="55"/>
  <c r="V2948" i="55"/>
  <c r="W2948" i="55"/>
  <c r="V2949" i="55"/>
  <c r="W2949" i="55"/>
  <c r="V2950" i="55"/>
  <c r="W2950" i="55"/>
  <c r="V2951" i="55"/>
  <c r="W2951" i="55"/>
  <c r="V2952" i="55"/>
  <c r="W2952" i="55"/>
  <c r="V2953" i="55"/>
  <c r="W2953" i="55"/>
  <c r="V2954" i="55"/>
  <c r="W2954" i="55"/>
  <c r="V2955" i="55"/>
  <c r="W2955" i="55"/>
  <c r="V2956" i="55"/>
  <c r="W2956" i="55"/>
  <c r="V2957" i="55"/>
  <c r="W2957" i="55"/>
  <c r="V2958" i="55"/>
  <c r="W2958" i="55"/>
  <c r="V2959" i="55"/>
  <c r="W2959" i="55"/>
  <c r="V2960" i="55"/>
  <c r="W2960" i="55"/>
  <c r="V2961" i="55"/>
  <c r="W2961" i="55"/>
  <c r="V2962" i="55"/>
  <c r="W2962" i="55"/>
  <c r="V2963" i="55"/>
  <c r="W2963" i="55"/>
  <c r="V2964" i="55"/>
  <c r="W2964" i="55"/>
  <c r="V2965" i="55"/>
  <c r="W2965" i="55"/>
  <c r="V2966" i="55"/>
  <c r="W2966" i="55"/>
  <c r="V2967" i="55"/>
  <c r="W2967" i="55"/>
  <c r="V2968" i="55"/>
  <c r="W2968" i="55"/>
  <c r="V2969" i="55"/>
  <c r="W2969" i="55"/>
  <c r="V2970" i="55"/>
  <c r="W2970" i="55"/>
  <c r="V2971" i="55"/>
  <c r="W2971" i="55"/>
  <c r="V2972" i="55"/>
  <c r="W2972" i="55"/>
  <c r="V2973" i="55"/>
  <c r="W2973" i="55"/>
  <c r="V2974" i="55"/>
  <c r="W2974" i="55"/>
  <c r="V2975" i="55"/>
  <c r="W2975" i="55"/>
  <c r="V2976" i="55"/>
  <c r="W2976" i="55"/>
  <c r="V2977" i="55"/>
  <c r="W2977" i="55"/>
  <c r="V2978" i="55"/>
  <c r="W2978" i="55"/>
  <c r="V2979" i="55"/>
  <c r="W2979" i="55"/>
  <c r="V2980" i="55"/>
  <c r="W2980" i="55"/>
  <c r="V2981" i="55"/>
  <c r="W2981" i="55"/>
  <c r="V2982" i="55"/>
  <c r="W2982" i="55"/>
  <c r="V2983" i="55"/>
  <c r="W2983" i="55"/>
  <c r="V2984" i="55"/>
  <c r="W2984" i="55"/>
  <c r="V2985" i="55"/>
  <c r="W2985" i="55"/>
  <c r="V2986" i="55"/>
  <c r="W2986" i="55"/>
  <c r="V2987" i="55"/>
  <c r="W2987" i="55"/>
  <c r="V2988" i="55"/>
  <c r="W2988" i="55"/>
  <c r="V2989" i="55"/>
  <c r="W2989" i="55"/>
  <c r="V2990" i="55"/>
  <c r="W2990" i="55"/>
  <c r="V2991" i="55"/>
  <c r="W2991" i="55"/>
  <c r="V2992" i="55"/>
  <c r="W2992" i="55"/>
  <c r="V2993" i="55"/>
  <c r="W2993" i="55"/>
  <c r="V2994" i="55"/>
  <c r="W2994" i="55"/>
  <c r="V2995" i="55"/>
  <c r="W2995" i="55"/>
  <c r="V2996" i="55"/>
  <c r="W2996" i="55"/>
  <c r="V2997" i="55"/>
  <c r="W2997" i="55"/>
  <c r="V2998" i="55"/>
  <c r="W2998" i="55"/>
  <c r="V2999" i="55"/>
  <c r="W2999" i="55"/>
  <c r="V3000" i="55"/>
  <c r="W3000" i="55"/>
  <c r="V3001" i="55"/>
  <c r="W3001" i="55"/>
  <c r="V3002" i="55"/>
  <c r="W3002" i="55"/>
  <c r="V3003" i="55"/>
  <c r="W3003" i="55"/>
  <c r="V3004" i="55"/>
  <c r="W3004" i="55"/>
  <c r="V3005" i="55"/>
  <c r="W3005" i="55"/>
  <c r="V3006" i="55"/>
  <c r="W3006" i="55"/>
  <c r="V3007" i="55"/>
  <c r="W3007" i="55"/>
  <c r="V3008" i="55"/>
  <c r="W3008" i="55"/>
  <c r="V3009" i="55"/>
  <c r="W3009" i="55"/>
  <c r="V3010" i="55"/>
  <c r="W3010" i="55"/>
  <c r="V3011" i="55"/>
  <c r="W3011" i="55"/>
  <c r="V3012" i="55"/>
  <c r="W3012" i="55"/>
  <c r="V3013" i="55"/>
  <c r="W3013" i="55"/>
  <c r="V3014" i="55"/>
  <c r="W3014" i="55"/>
  <c r="V3015" i="55"/>
  <c r="W3015" i="55"/>
  <c r="V3016" i="55"/>
  <c r="W3016" i="55"/>
  <c r="V3017" i="55"/>
  <c r="W3017" i="55"/>
  <c r="V3018" i="55"/>
  <c r="W3018" i="55"/>
  <c r="V3019" i="55"/>
  <c r="W3019" i="55"/>
  <c r="V3020" i="55"/>
  <c r="W3020" i="55"/>
  <c r="V3021" i="55"/>
  <c r="W3021" i="55"/>
  <c r="V3022" i="55"/>
  <c r="W3022" i="55"/>
  <c r="V3023" i="55"/>
  <c r="W3023" i="55"/>
  <c r="V3024" i="55"/>
  <c r="W3024" i="55"/>
  <c r="V3025" i="55"/>
  <c r="W3025" i="55"/>
  <c r="V3026" i="55"/>
  <c r="W3026" i="55"/>
  <c r="V3027" i="55"/>
  <c r="W3027" i="55"/>
  <c r="V3028" i="55"/>
  <c r="W3028" i="55"/>
  <c r="V3029" i="55"/>
  <c r="W3029" i="55"/>
  <c r="V3030" i="55"/>
  <c r="W3030" i="55"/>
  <c r="V3031" i="55"/>
  <c r="W3031" i="55"/>
  <c r="V3032" i="55"/>
  <c r="W3032" i="55"/>
  <c r="V3033" i="55"/>
  <c r="W3033" i="55"/>
  <c r="V3034" i="55"/>
  <c r="W3034" i="55"/>
  <c r="V3035" i="55"/>
  <c r="W3035" i="55"/>
  <c r="V3036" i="55"/>
  <c r="W3036" i="55"/>
  <c r="V3037" i="55"/>
  <c r="W3037" i="55"/>
  <c r="V3038" i="55"/>
  <c r="W3038" i="55"/>
  <c r="V3039" i="55"/>
  <c r="W3039" i="55"/>
  <c r="V3040" i="55"/>
  <c r="W3040" i="55"/>
  <c r="V3041" i="55"/>
  <c r="W3041" i="55"/>
  <c r="V3042" i="55"/>
  <c r="W3042" i="55"/>
  <c r="V3043" i="55"/>
  <c r="W3043" i="55"/>
  <c r="V3044" i="55"/>
  <c r="W3044" i="55"/>
  <c r="V3045" i="55"/>
  <c r="W3045" i="55"/>
  <c r="V3046" i="55"/>
  <c r="W3046" i="55"/>
  <c r="V3047" i="55"/>
  <c r="W3047" i="55"/>
  <c r="V3048" i="55"/>
  <c r="W3048" i="55"/>
  <c r="V3049" i="55"/>
  <c r="W3049" i="55"/>
  <c r="V3050" i="55"/>
  <c r="W3050" i="55"/>
  <c r="V3051" i="55"/>
  <c r="W3051" i="55"/>
  <c r="V3052" i="55"/>
  <c r="W3052" i="55"/>
  <c r="V3053" i="55"/>
  <c r="W3053" i="55"/>
  <c r="V3054" i="55"/>
  <c r="W3054" i="55"/>
  <c r="V3055" i="55"/>
  <c r="W3055" i="55"/>
  <c r="V3056" i="55"/>
  <c r="W3056" i="55"/>
  <c r="V3057" i="55"/>
  <c r="W3057" i="55"/>
  <c r="V3058" i="55"/>
  <c r="W3058" i="55"/>
  <c r="V3059" i="55"/>
  <c r="W3059" i="55"/>
  <c r="V3060" i="55"/>
  <c r="W3060" i="55"/>
  <c r="V3061" i="55"/>
  <c r="W3061" i="55"/>
  <c r="V3062" i="55"/>
  <c r="W3062" i="55"/>
  <c r="V3063" i="55"/>
  <c r="W3063" i="55"/>
  <c r="V3064" i="55"/>
  <c r="W3064" i="55"/>
  <c r="V3065" i="55"/>
  <c r="W3065" i="55"/>
  <c r="V3066" i="55"/>
  <c r="W3066" i="55"/>
  <c r="V3067" i="55"/>
  <c r="W3067" i="55"/>
  <c r="V3068" i="55"/>
  <c r="W3068" i="55"/>
  <c r="V3069" i="55"/>
  <c r="W3069" i="55"/>
  <c r="V3070" i="55"/>
  <c r="W3070" i="55"/>
  <c r="V3071" i="55"/>
  <c r="W3071" i="55"/>
  <c r="V3072" i="55"/>
  <c r="W3072" i="55"/>
  <c r="V3073" i="55"/>
  <c r="W3073" i="55"/>
  <c r="V3074" i="55"/>
  <c r="W3074" i="55"/>
  <c r="V3075" i="55"/>
  <c r="W3075" i="55"/>
  <c r="V3076" i="55"/>
  <c r="W3076" i="55"/>
  <c r="V3077" i="55"/>
  <c r="W3077" i="55"/>
  <c r="V3078" i="55"/>
  <c r="W3078" i="55"/>
  <c r="V3079" i="55"/>
  <c r="W3079" i="55"/>
  <c r="V3080" i="55"/>
  <c r="W3080" i="55"/>
  <c r="V3081" i="55"/>
  <c r="W3081" i="55"/>
  <c r="V3082" i="55"/>
  <c r="W3082" i="55"/>
  <c r="V3083" i="55"/>
  <c r="W3083" i="55"/>
  <c r="V3084" i="55"/>
  <c r="W3084" i="55"/>
  <c r="V3085" i="55"/>
  <c r="W3085" i="55"/>
  <c r="V3086" i="55"/>
  <c r="W3086" i="55"/>
  <c r="V3087" i="55"/>
  <c r="W3087" i="55"/>
  <c r="V3088" i="55"/>
  <c r="W3088" i="55"/>
  <c r="V3089" i="55"/>
  <c r="W3089" i="55"/>
  <c r="V3090" i="55"/>
  <c r="W3090" i="55"/>
  <c r="V3091" i="55"/>
  <c r="W3091" i="55"/>
  <c r="V3092" i="55"/>
  <c r="W3092" i="55"/>
  <c r="V3093" i="55"/>
  <c r="W3093" i="55"/>
  <c r="V3094" i="55"/>
  <c r="W3094" i="55"/>
  <c r="V3095" i="55"/>
  <c r="W3095" i="55"/>
  <c r="V3096" i="55"/>
  <c r="W3096" i="55"/>
  <c r="V3097" i="55"/>
  <c r="W3097" i="55"/>
  <c r="V3098" i="55"/>
  <c r="W3098" i="55"/>
  <c r="V3099" i="55"/>
  <c r="W3099" i="55"/>
  <c r="V3100" i="55"/>
  <c r="W3100" i="55"/>
  <c r="V3101" i="55"/>
  <c r="W3101" i="55"/>
  <c r="V3102" i="55"/>
  <c r="W3102" i="55"/>
  <c r="V3103" i="55"/>
  <c r="W3103" i="55"/>
  <c r="V3104" i="55"/>
  <c r="W3104" i="55"/>
  <c r="V3105" i="55"/>
  <c r="W3105" i="55"/>
  <c r="V3106" i="55"/>
  <c r="W3106" i="55"/>
  <c r="V3107" i="55"/>
  <c r="W3107" i="55"/>
  <c r="V3108" i="55"/>
  <c r="W3108" i="55"/>
  <c r="V3109" i="55"/>
  <c r="W3109" i="55"/>
  <c r="V3110" i="55"/>
  <c r="W3110" i="55"/>
  <c r="V3111" i="55"/>
  <c r="W3111" i="55"/>
  <c r="V3112" i="55"/>
  <c r="W3112" i="55"/>
  <c r="V3113" i="55"/>
  <c r="W3113" i="55"/>
  <c r="V3114" i="55"/>
  <c r="W3114" i="55"/>
  <c r="V3115" i="55"/>
  <c r="W3115" i="55"/>
  <c r="V3116" i="55"/>
  <c r="W3116" i="55"/>
  <c r="V3117" i="55"/>
  <c r="W3117" i="55"/>
  <c r="V3118" i="55"/>
  <c r="W3118" i="55"/>
  <c r="V3119" i="55"/>
  <c r="W3119" i="55"/>
  <c r="V3120" i="55"/>
  <c r="W3120" i="55"/>
  <c r="V3121" i="55"/>
  <c r="W3121" i="55"/>
  <c r="V3122" i="55"/>
  <c r="W3122" i="55"/>
  <c r="V3123" i="55"/>
  <c r="W3123" i="55"/>
  <c r="V3124" i="55"/>
  <c r="W3124" i="55"/>
  <c r="V3125" i="55"/>
  <c r="W3125" i="55"/>
  <c r="V3126" i="55"/>
  <c r="W3126" i="55"/>
  <c r="V3127" i="55"/>
  <c r="W3127" i="55"/>
  <c r="V3128" i="55"/>
  <c r="W3128" i="55"/>
  <c r="V3129" i="55"/>
  <c r="W3129" i="55"/>
  <c r="V3130" i="55"/>
  <c r="W3130" i="55"/>
  <c r="V3131" i="55"/>
  <c r="W3131" i="55"/>
  <c r="V3132" i="55"/>
  <c r="W3132" i="55"/>
  <c r="V3133" i="55"/>
  <c r="W3133" i="55"/>
  <c r="V3134" i="55"/>
  <c r="W3134" i="55"/>
  <c r="V3135" i="55"/>
  <c r="W3135" i="55"/>
  <c r="V3136" i="55"/>
  <c r="W3136" i="55"/>
  <c r="V3137" i="55"/>
  <c r="W3137" i="55"/>
  <c r="V3138" i="55"/>
  <c r="W3138" i="55"/>
  <c r="V3139" i="55"/>
  <c r="W3139" i="55"/>
  <c r="V3140" i="55"/>
  <c r="W3140" i="55"/>
  <c r="V3141" i="55"/>
  <c r="W3141" i="55"/>
  <c r="V3142" i="55"/>
  <c r="W3142" i="55"/>
  <c r="V3143" i="55"/>
  <c r="W3143" i="55"/>
  <c r="V3144" i="55"/>
  <c r="W3144" i="55"/>
  <c r="V3145" i="55"/>
  <c r="W3145" i="55"/>
  <c r="V3146" i="55"/>
  <c r="W3146" i="55"/>
  <c r="V3147" i="55"/>
  <c r="W3147" i="55"/>
  <c r="V3148" i="55"/>
  <c r="W3148" i="55"/>
  <c r="V3149" i="55"/>
  <c r="W3149" i="55"/>
  <c r="V3150" i="55"/>
  <c r="W3150" i="55"/>
  <c r="V3151" i="55"/>
  <c r="W3151" i="55"/>
  <c r="V3152" i="55"/>
  <c r="W3152" i="55"/>
  <c r="V3153" i="55"/>
  <c r="W3153" i="55"/>
  <c r="V3154" i="55"/>
  <c r="W3154" i="55"/>
  <c r="V3155" i="55"/>
  <c r="W3155" i="55"/>
  <c r="V3156" i="55"/>
  <c r="W3156" i="55"/>
  <c r="V3157" i="55"/>
  <c r="W3157" i="55"/>
  <c r="V3158" i="55"/>
  <c r="W3158" i="55"/>
  <c r="V3159" i="55"/>
  <c r="W3159" i="55"/>
  <c r="V3160" i="55"/>
  <c r="W3160" i="55"/>
  <c r="V3161" i="55"/>
  <c r="W3161" i="55"/>
  <c r="V3162" i="55"/>
  <c r="W3162" i="55"/>
  <c r="V3163" i="55"/>
  <c r="W3163" i="55"/>
  <c r="V3164" i="55"/>
  <c r="W3164" i="55"/>
  <c r="V3165" i="55"/>
  <c r="W3165" i="55"/>
  <c r="V3166" i="55"/>
  <c r="W3166" i="55"/>
  <c r="V3167" i="55"/>
  <c r="W3167" i="55"/>
  <c r="V3168" i="55"/>
  <c r="W3168" i="55"/>
  <c r="V3169" i="55"/>
  <c r="W3169" i="55"/>
  <c r="V3170" i="55"/>
  <c r="W3170" i="55"/>
  <c r="V3171" i="55"/>
  <c r="W3171" i="55"/>
  <c r="V3172" i="55"/>
  <c r="W3172" i="55"/>
  <c r="V3173" i="55"/>
  <c r="W3173" i="55"/>
  <c r="V3174" i="55"/>
  <c r="W3174" i="55"/>
  <c r="V3175" i="55"/>
  <c r="W3175" i="55"/>
  <c r="V3176" i="55"/>
  <c r="W3176" i="55"/>
  <c r="V3177" i="55"/>
  <c r="W3177" i="55"/>
  <c r="V3178" i="55"/>
  <c r="W3178" i="55"/>
  <c r="V3179" i="55"/>
  <c r="W3179" i="55"/>
  <c r="V3180" i="55"/>
  <c r="W3180" i="55"/>
  <c r="V3181" i="55"/>
  <c r="W3181" i="55"/>
  <c r="V3182" i="55"/>
  <c r="W3182" i="55"/>
  <c r="V3183" i="55"/>
  <c r="W3183" i="55"/>
  <c r="V3184" i="55"/>
  <c r="W3184" i="55"/>
  <c r="V3185" i="55"/>
  <c r="W3185" i="55"/>
  <c r="V3186" i="55"/>
  <c r="W3186" i="55"/>
  <c r="V3187" i="55"/>
  <c r="W3187" i="55"/>
  <c r="V3188" i="55"/>
  <c r="W3188" i="55"/>
  <c r="V3189" i="55"/>
  <c r="W3189" i="55"/>
  <c r="V3190" i="55"/>
  <c r="W3190" i="55"/>
  <c r="V3191" i="55"/>
  <c r="W3191" i="55"/>
  <c r="V3192" i="55"/>
  <c r="W3192" i="55"/>
  <c r="V3193" i="55"/>
  <c r="W3193" i="55"/>
  <c r="V3194" i="55"/>
  <c r="W3194" i="55"/>
  <c r="V3195" i="55"/>
  <c r="W3195" i="55"/>
  <c r="V3196" i="55"/>
  <c r="W3196" i="55"/>
  <c r="V3197" i="55"/>
  <c r="W3197" i="55"/>
  <c r="V3198" i="55"/>
  <c r="W3198" i="55"/>
  <c r="V3199" i="55"/>
  <c r="W3199" i="55"/>
  <c r="V3200" i="55"/>
  <c r="W3200" i="55"/>
  <c r="V3201" i="55"/>
  <c r="W3201" i="55"/>
  <c r="V3202" i="55"/>
  <c r="W3202" i="55"/>
  <c r="V3203" i="55"/>
  <c r="W3203" i="55"/>
  <c r="V3204" i="55"/>
  <c r="W3204" i="55"/>
  <c r="V3205" i="55"/>
  <c r="W3205" i="55"/>
  <c r="V3206" i="55"/>
  <c r="W3206" i="55"/>
  <c r="V3207" i="55"/>
  <c r="W3207" i="55"/>
  <c r="V3208" i="55"/>
  <c r="W3208" i="55"/>
  <c r="V3209" i="55"/>
  <c r="W3209" i="55"/>
  <c r="V3210" i="55"/>
  <c r="W3210" i="55"/>
  <c r="V3211" i="55"/>
  <c r="W3211" i="55"/>
  <c r="V3212" i="55"/>
  <c r="W3212" i="55"/>
  <c r="V3213" i="55"/>
  <c r="W3213" i="55"/>
  <c r="V3214" i="55"/>
  <c r="W3214" i="55"/>
  <c r="V3215" i="55"/>
  <c r="W3215" i="55"/>
  <c r="V3216" i="55"/>
  <c r="W3216" i="55"/>
  <c r="V3217" i="55"/>
  <c r="W3217" i="55"/>
  <c r="V3218" i="55"/>
  <c r="W3218" i="55"/>
  <c r="V3219" i="55"/>
  <c r="W3219" i="55"/>
  <c r="V3220" i="55"/>
  <c r="W3220" i="55"/>
  <c r="V3221" i="55"/>
  <c r="W3221" i="55"/>
  <c r="V3222" i="55"/>
  <c r="W3222" i="55"/>
  <c r="V3223" i="55"/>
  <c r="W3223" i="55"/>
  <c r="V3224" i="55"/>
  <c r="W3224" i="55"/>
  <c r="V3225" i="55"/>
  <c r="W3225" i="55"/>
  <c r="V3226" i="55"/>
  <c r="W3226" i="55"/>
  <c r="V3227" i="55"/>
  <c r="W3227" i="55"/>
  <c r="V3228" i="55"/>
  <c r="W3228" i="55"/>
  <c r="V3229" i="55"/>
  <c r="W3229" i="55"/>
  <c r="V3230" i="55"/>
  <c r="W3230" i="55"/>
  <c r="V3231" i="55"/>
  <c r="W3231" i="55"/>
  <c r="V3232" i="55"/>
  <c r="W3232" i="55"/>
  <c r="V3233" i="55"/>
  <c r="W3233" i="55"/>
  <c r="V3234" i="55"/>
  <c r="W3234" i="55"/>
  <c r="V3235" i="55"/>
  <c r="W3235" i="55"/>
  <c r="V3236" i="55"/>
  <c r="W3236" i="55"/>
  <c r="V3237" i="55"/>
  <c r="W3237" i="55"/>
  <c r="V3238" i="55"/>
  <c r="W3238" i="55"/>
  <c r="V3239" i="55"/>
  <c r="W3239" i="55"/>
  <c r="V3240" i="55"/>
  <c r="W3240" i="55"/>
  <c r="V3241" i="55"/>
  <c r="W3241" i="55"/>
  <c r="V3242" i="55"/>
  <c r="W3242" i="55"/>
  <c r="V3243" i="55"/>
  <c r="W3243" i="55"/>
  <c r="V3244" i="55"/>
  <c r="W3244" i="55"/>
  <c r="V3245" i="55"/>
  <c r="W3245" i="55"/>
  <c r="V3246" i="55"/>
  <c r="W3246" i="55"/>
  <c r="V3247" i="55"/>
  <c r="W3247" i="55"/>
  <c r="V3248" i="55"/>
  <c r="W3248" i="55"/>
  <c r="V3249" i="55"/>
  <c r="W3249" i="55"/>
  <c r="V3250" i="55"/>
  <c r="W3250" i="55"/>
  <c r="V3251" i="55"/>
  <c r="W3251" i="55"/>
  <c r="V3252" i="55"/>
  <c r="W3252" i="55"/>
  <c r="V3253" i="55"/>
  <c r="W3253" i="55"/>
  <c r="V3254" i="55"/>
  <c r="W3254" i="55"/>
  <c r="V3255" i="55"/>
  <c r="W3255" i="55"/>
  <c r="V3256" i="55"/>
  <c r="W3256" i="55"/>
  <c r="V3257" i="55"/>
  <c r="W3257" i="55"/>
  <c r="V3258" i="55"/>
  <c r="W3258" i="55"/>
  <c r="V3259" i="55"/>
  <c r="W3259" i="55"/>
  <c r="V3260" i="55"/>
  <c r="W3260" i="55"/>
  <c r="V3261" i="55"/>
  <c r="W3261" i="55"/>
  <c r="V3262" i="55"/>
  <c r="W3262" i="55"/>
  <c r="V3263" i="55"/>
  <c r="W3263" i="55"/>
  <c r="V3264" i="55"/>
  <c r="W3264" i="55"/>
  <c r="V3265" i="55"/>
  <c r="W3265" i="55"/>
  <c r="V3266" i="55"/>
  <c r="W3266" i="55"/>
  <c r="V3267" i="55"/>
  <c r="W3267" i="55"/>
  <c r="V3268" i="55"/>
  <c r="W3268" i="55"/>
  <c r="V3269" i="55"/>
  <c r="W3269" i="55"/>
  <c r="V3270" i="55"/>
  <c r="W3270" i="55"/>
  <c r="V3271" i="55"/>
  <c r="W3271" i="55"/>
  <c r="V3272" i="55"/>
  <c r="W3272" i="55"/>
  <c r="V3273" i="55"/>
  <c r="W3273" i="55"/>
  <c r="V3274" i="55"/>
  <c r="W3274" i="55"/>
  <c r="V3275" i="55"/>
  <c r="W3275" i="55"/>
  <c r="V3276" i="55"/>
  <c r="W3276" i="55"/>
  <c r="V3277" i="55"/>
  <c r="W3277" i="55"/>
  <c r="V3278" i="55"/>
  <c r="W3278" i="55"/>
  <c r="V3279" i="55"/>
  <c r="W3279" i="55"/>
  <c r="V3280" i="55"/>
  <c r="W3280" i="55"/>
  <c r="V3281" i="55"/>
  <c r="W3281" i="55"/>
  <c r="V3282" i="55"/>
  <c r="W3282" i="55"/>
  <c r="V3283" i="55"/>
  <c r="W3283" i="55"/>
  <c r="V3284" i="55"/>
  <c r="W3284" i="55"/>
  <c r="V3285" i="55"/>
  <c r="W3285" i="55"/>
  <c r="V3286" i="55"/>
  <c r="W3286" i="55"/>
  <c r="V3287" i="55"/>
  <c r="W3287" i="55"/>
  <c r="V3288" i="55"/>
  <c r="W3288" i="55"/>
  <c r="V3289" i="55"/>
  <c r="W3289" i="55"/>
  <c r="V3290" i="55"/>
  <c r="W3290" i="55"/>
  <c r="V3291" i="55"/>
  <c r="W3291" i="55"/>
  <c r="V3292" i="55"/>
  <c r="W3292" i="55"/>
  <c r="V3293" i="55"/>
  <c r="W3293" i="55"/>
  <c r="V3294" i="55"/>
  <c r="W3294" i="55"/>
  <c r="V3295" i="55"/>
  <c r="W3295" i="55"/>
  <c r="V3296" i="55"/>
  <c r="W3296" i="55"/>
  <c r="V3297" i="55"/>
  <c r="W3297" i="55"/>
  <c r="V3298" i="55"/>
  <c r="W3298" i="55"/>
  <c r="V3299" i="55"/>
  <c r="W3299" i="55"/>
  <c r="V3300" i="55"/>
  <c r="W3300" i="55"/>
  <c r="V3301" i="55"/>
  <c r="W3301" i="55"/>
  <c r="V3302" i="55"/>
  <c r="W3302" i="55"/>
  <c r="V3303" i="55"/>
  <c r="W3303" i="55"/>
  <c r="V3304" i="55"/>
  <c r="W3304" i="55"/>
  <c r="V3305" i="55"/>
  <c r="W3305" i="55"/>
  <c r="V3306" i="55"/>
  <c r="W3306" i="55"/>
  <c r="V3307" i="55"/>
  <c r="W3307" i="55"/>
  <c r="V3308" i="55"/>
  <c r="W3308" i="55"/>
  <c r="V3309" i="55"/>
  <c r="W3309" i="55"/>
  <c r="V3310" i="55"/>
  <c r="W3310" i="55"/>
  <c r="V3311" i="55"/>
  <c r="W3311" i="55"/>
  <c r="V3312" i="55"/>
  <c r="W3312" i="55"/>
  <c r="V3313" i="55"/>
  <c r="W3313" i="55"/>
  <c r="V3314" i="55"/>
  <c r="W3314" i="55"/>
  <c r="V3315" i="55"/>
  <c r="W3315" i="55"/>
  <c r="V3316" i="55"/>
  <c r="W3316" i="55"/>
  <c r="V3317" i="55"/>
  <c r="W3317" i="55"/>
  <c r="V3318" i="55"/>
  <c r="W3318" i="55"/>
  <c r="V3319" i="55"/>
  <c r="W3319" i="55"/>
  <c r="V3320" i="55"/>
  <c r="W3320" i="55"/>
  <c r="V3321" i="55"/>
  <c r="W3321" i="55"/>
  <c r="V3322" i="55"/>
  <c r="W3322" i="55"/>
  <c r="V3323" i="55"/>
  <c r="W3323" i="55"/>
  <c r="V3324" i="55"/>
  <c r="W3324" i="55"/>
  <c r="V3325" i="55"/>
  <c r="W3325" i="55"/>
  <c r="V3326" i="55"/>
  <c r="W3326" i="55"/>
  <c r="V3327" i="55"/>
  <c r="W3327" i="55"/>
  <c r="V3328" i="55"/>
  <c r="W3328" i="55"/>
  <c r="V3329" i="55"/>
  <c r="W3329" i="55"/>
  <c r="V3330" i="55"/>
  <c r="W3330" i="55"/>
  <c r="V3331" i="55"/>
  <c r="W3331" i="55"/>
  <c r="V3332" i="55"/>
  <c r="W3332" i="55"/>
  <c r="V3333" i="55"/>
  <c r="W3333" i="55"/>
  <c r="V3334" i="55"/>
  <c r="W3334" i="55"/>
  <c r="V3335" i="55"/>
  <c r="W3335" i="55"/>
  <c r="V3336" i="55"/>
  <c r="W3336" i="55"/>
  <c r="V3337" i="55"/>
  <c r="W3337" i="55"/>
  <c r="V3338" i="55"/>
  <c r="W3338" i="55"/>
  <c r="V3339" i="55"/>
  <c r="W3339" i="55"/>
  <c r="V3340" i="55"/>
  <c r="W3340" i="55"/>
  <c r="V3341" i="55"/>
  <c r="W3341" i="55"/>
  <c r="V3342" i="55"/>
  <c r="W3342" i="55"/>
  <c r="V3343" i="55"/>
  <c r="W3343" i="55"/>
  <c r="V3344" i="55"/>
  <c r="W3344" i="55"/>
  <c r="V3345" i="55"/>
  <c r="W3345" i="55"/>
  <c r="V3346" i="55"/>
  <c r="W3346" i="55"/>
  <c r="V3347" i="55"/>
  <c r="W3347" i="55"/>
  <c r="V3348" i="55"/>
  <c r="W3348" i="55"/>
  <c r="V3349" i="55"/>
  <c r="W3349" i="55"/>
  <c r="V3350" i="55"/>
  <c r="W3350" i="55"/>
  <c r="V3351" i="55"/>
  <c r="W3351" i="55"/>
  <c r="V3352" i="55"/>
  <c r="W3352" i="55"/>
  <c r="V3353" i="55"/>
  <c r="W3353" i="55"/>
  <c r="V3354" i="55"/>
  <c r="W3354" i="55"/>
  <c r="V3355" i="55"/>
  <c r="W3355" i="55"/>
  <c r="V3356" i="55"/>
  <c r="W3356" i="55"/>
  <c r="V3357" i="55"/>
  <c r="W3357" i="55"/>
  <c r="V3358" i="55"/>
  <c r="W3358" i="55"/>
  <c r="V3359" i="55"/>
  <c r="W3359" i="55"/>
  <c r="V3360" i="55"/>
  <c r="W3360" i="55"/>
  <c r="V3361" i="55"/>
  <c r="W3361" i="55"/>
  <c r="V3362" i="55"/>
  <c r="W3362" i="55"/>
  <c r="V3363" i="55"/>
  <c r="W3363" i="55"/>
  <c r="V3364" i="55"/>
  <c r="W3364" i="55"/>
  <c r="V3365" i="55"/>
  <c r="W3365" i="55"/>
  <c r="V3366" i="55"/>
  <c r="W3366" i="55"/>
  <c r="V3367" i="55"/>
  <c r="W3367" i="55"/>
  <c r="V3368" i="55"/>
  <c r="W3368" i="55"/>
  <c r="V3369" i="55"/>
  <c r="W3369" i="55"/>
  <c r="V3370" i="55"/>
  <c r="W3370" i="55"/>
  <c r="V3371" i="55"/>
  <c r="W3371" i="55"/>
  <c r="V3372" i="55"/>
  <c r="W3372" i="55"/>
  <c r="V3373" i="55"/>
  <c r="W3373" i="55"/>
  <c r="V3374" i="55"/>
  <c r="W3374" i="55"/>
  <c r="V3375" i="55"/>
  <c r="W3375" i="55"/>
  <c r="V3376" i="55"/>
  <c r="W3376" i="55"/>
  <c r="V3377" i="55"/>
  <c r="W3377" i="55"/>
  <c r="V3378" i="55"/>
  <c r="W3378" i="55"/>
  <c r="V3379" i="55"/>
  <c r="W3379" i="55"/>
  <c r="V3380" i="55"/>
  <c r="W3380" i="55"/>
  <c r="V3381" i="55"/>
  <c r="W3381" i="55"/>
  <c r="V3382" i="55"/>
  <c r="W3382" i="55"/>
  <c r="V3383" i="55"/>
  <c r="W3383" i="55"/>
  <c r="V3384" i="55"/>
  <c r="W3384" i="55"/>
  <c r="V3385" i="55"/>
  <c r="W3385" i="55"/>
  <c r="V3386" i="55"/>
  <c r="W3386" i="55"/>
  <c r="V3387" i="55"/>
  <c r="W3387" i="55"/>
  <c r="V3388" i="55"/>
  <c r="W3388" i="55"/>
  <c r="V3389" i="55"/>
  <c r="W3389" i="55"/>
  <c r="V3390" i="55"/>
  <c r="W3390" i="55"/>
  <c r="V3391" i="55"/>
  <c r="W3391" i="55"/>
  <c r="V3392" i="55"/>
  <c r="W3392" i="55"/>
  <c r="V3393" i="55"/>
  <c r="W3393" i="55"/>
  <c r="V3394" i="55"/>
  <c r="W3394" i="55"/>
  <c r="V3395" i="55"/>
  <c r="W3395" i="55"/>
  <c r="V3396" i="55"/>
  <c r="W3396" i="55"/>
  <c r="V3397" i="55"/>
  <c r="W3397" i="55"/>
  <c r="V3398" i="55"/>
  <c r="W3398" i="55"/>
  <c r="V3399" i="55"/>
  <c r="W3399" i="55"/>
  <c r="V3400" i="55"/>
  <c r="W3400" i="55"/>
  <c r="V3401" i="55"/>
  <c r="W3401" i="55"/>
  <c r="V3402" i="55"/>
  <c r="W3402" i="55"/>
  <c r="V3403" i="55"/>
  <c r="W3403" i="55"/>
  <c r="V3404" i="55"/>
  <c r="W3404" i="55"/>
  <c r="V3405" i="55"/>
  <c r="W3405" i="55"/>
  <c r="V3406" i="55"/>
  <c r="W3406" i="55"/>
  <c r="V3407" i="55"/>
  <c r="W3407" i="55"/>
  <c r="V3408" i="55"/>
  <c r="W3408" i="55"/>
  <c r="V3409" i="55"/>
  <c r="W3409" i="55"/>
  <c r="V3410" i="55"/>
  <c r="W3410" i="55"/>
  <c r="V3411" i="55"/>
  <c r="W3411" i="55"/>
  <c r="V3412" i="55"/>
  <c r="W3412" i="55"/>
  <c r="V3413" i="55"/>
  <c r="W3413" i="55"/>
  <c r="V3414" i="55"/>
  <c r="W3414" i="55"/>
  <c r="V3415" i="55"/>
  <c r="W3415" i="55"/>
  <c r="V3416" i="55"/>
  <c r="W3416" i="55"/>
  <c r="V3417" i="55"/>
  <c r="W3417" i="55"/>
  <c r="V3418" i="55"/>
  <c r="W3418" i="55"/>
  <c r="V3419" i="55"/>
  <c r="W3419" i="55"/>
  <c r="V3420" i="55"/>
  <c r="W3420" i="55"/>
  <c r="V3421" i="55"/>
  <c r="W3421" i="55"/>
  <c r="V3422" i="55"/>
  <c r="W3422" i="55"/>
  <c r="V3423" i="55"/>
  <c r="W3423" i="55"/>
  <c r="V3424" i="55"/>
  <c r="W3424" i="55"/>
  <c r="V3425" i="55"/>
  <c r="W3425" i="55"/>
  <c r="V3426" i="55"/>
  <c r="W3426" i="55"/>
  <c r="V3427" i="55"/>
  <c r="W3427" i="55"/>
  <c r="V3428" i="55"/>
  <c r="W3428" i="55"/>
  <c r="V3429" i="55"/>
  <c r="W3429" i="55"/>
  <c r="V3430" i="55"/>
  <c r="W3430" i="55"/>
  <c r="V3431" i="55"/>
  <c r="W3431" i="55"/>
  <c r="V3432" i="55"/>
  <c r="W3432" i="55"/>
  <c r="V3433" i="55"/>
  <c r="W3433" i="55"/>
  <c r="V3434" i="55"/>
  <c r="W3434" i="55"/>
  <c r="V3435" i="55"/>
  <c r="W3435" i="55"/>
  <c r="V3436" i="55"/>
  <c r="W3436" i="55"/>
  <c r="V3437" i="55"/>
  <c r="W3437" i="55"/>
  <c r="V3438" i="55"/>
  <c r="W3438" i="55"/>
  <c r="V3439" i="55"/>
  <c r="W3439" i="55"/>
  <c r="V3440" i="55"/>
  <c r="W3440" i="55"/>
  <c r="V3441" i="55"/>
  <c r="W3441" i="55"/>
  <c r="V3442" i="55"/>
  <c r="W3442" i="55"/>
  <c r="V3443" i="55"/>
  <c r="W3443" i="55"/>
  <c r="V3444" i="55"/>
  <c r="W3444" i="55"/>
  <c r="V3445" i="55"/>
  <c r="W3445" i="55"/>
  <c r="V3446" i="55"/>
  <c r="W3446" i="55"/>
  <c r="V3447" i="55"/>
  <c r="W3447" i="55"/>
  <c r="V3448" i="55"/>
  <c r="W3448" i="55"/>
  <c r="V3449" i="55"/>
  <c r="W3449" i="55"/>
  <c r="V3450" i="55"/>
  <c r="W3450" i="55"/>
  <c r="V3451" i="55"/>
  <c r="W3451" i="55"/>
  <c r="V3452" i="55"/>
  <c r="W3452" i="55"/>
  <c r="V3453" i="55"/>
  <c r="W3453" i="55"/>
  <c r="V3454" i="55"/>
  <c r="W3454" i="55"/>
  <c r="V3455" i="55"/>
  <c r="W3455" i="55"/>
  <c r="V3456" i="55"/>
  <c r="W3456" i="55"/>
  <c r="V3457" i="55"/>
  <c r="W3457" i="55"/>
  <c r="V3458" i="55"/>
  <c r="W3458" i="55"/>
  <c r="V3459" i="55"/>
  <c r="W3459" i="55"/>
  <c r="V3460" i="55"/>
  <c r="W3460" i="55"/>
  <c r="V3461" i="55"/>
  <c r="W3461" i="55"/>
  <c r="V3462" i="55"/>
  <c r="W3462" i="55"/>
  <c r="V3463" i="55"/>
  <c r="W3463" i="55"/>
  <c r="V3464" i="55"/>
  <c r="W3464" i="55"/>
  <c r="V3465" i="55"/>
  <c r="W3465" i="55"/>
  <c r="V3466" i="55"/>
  <c r="W3466" i="55"/>
  <c r="V3467" i="55"/>
  <c r="W3467" i="55"/>
  <c r="V3468" i="55"/>
  <c r="W3468" i="55"/>
  <c r="V3469" i="55"/>
  <c r="W3469" i="55"/>
  <c r="V3470" i="55"/>
  <c r="W3470" i="55"/>
  <c r="V3471" i="55"/>
  <c r="W3471" i="55"/>
  <c r="V3472" i="55"/>
  <c r="W3472" i="55"/>
  <c r="V3473" i="55"/>
  <c r="W3473" i="55"/>
  <c r="V3474" i="55"/>
  <c r="W3474" i="55"/>
  <c r="V3475" i="55"/>
  <c r="W3475" i="55"/>
  <c r="V3476" i="55"/>
  <c r="W3476" i="55"/>
  <c r="V3477" i="55"/>
  <c r="W3477" i="55"/>
  <c r="V3478" i="55"/>
  <c r="W3478" i="55"/>
  <c r="V3479" i="55"/>
  <c r="W3479" i="55"/>
  <c r="V3480" i="55"/>
  <c r="W3480" i="55"/>
  <c r="V3481" i="55"/>
  <c r="W3481" i="55"/>
  <c r="V3482" i="55"/>
  <c r="W3482" i="55"/>
  <c r="V3483" i="55"/>
  <c r="W3483" i="55"/>
  <c r="V3484" i="55"/>
  <c r="W3484" i="55"/>
  <c r="V3485" i="55"/>
  <c r="W3485" i="55"/>
  <c r="V3486" i="55"/>
  <c r="W3486" i="55"/>
  <c r="V3487" i="55"/>
  <c r="W3487" i="55"/>
  <c r="V3488" i="55"/>
  <c r="W3488" i="55"/>
  <c r="V3489" i="55"/>
  <c r="W3489" i="55"/>
  <c r="V3490" i="55"/>
  <c r="W3490" i="55"/>
  <c r="V3491" i="55"/>
  <c r="W3491" i="55"/>
  <c r="V3492" i="55"/>
  <c r="W3492" i="55"/>
  <c r="V3493" i="55"/>
  <c r="W3493" i="55"/>
  <c r="V3494" i="55"/>
  <c r="W3494" i="55"/>
  <c r="V3495" i="55"/>
  <c r="W3495" i="55"/>
  <c r="V3496" i="55"/>
  <c r="W3496" i="55"/>
  <c r="V3497" i="55"/>
  <c r="W3497" i="55"/>
  <c r="V3498" i="55"/>
  <c r="W3498" i="55"/>
  <c r="V3499" i="55"/>
  <c r="W3499" i="55"/>
  <c r="V3500" i="55"/>
  <c r="W3500" i="55"/>
  <c r="V3501" i="55"/>
  <c r="W3501" i="55"/>
  <c r="V3502" i="55"/>
  <c r="W3502" i="55"/>
  <c r="V3503" i="55"/>
  <c r="W3503" i="55"/>
  <c r="V3504" i="55"/>
  <c r="W3504" i="55"/>
  <c r="V3505" i="55"/>
  <c r="W3505" i="55"/>
  <c r="V3506" i="55"/>
  <c r="W3506" i="55"/>
  <c r="V3507" i="55"/>
  <c r="W3507" i="55"/>
  <c r="V3508" i="55"/>
  <c r="W3508" i="55"/>
  <c r="V3509" i="55"/>
  <c r="W3509" i="55"/>
  <c r="V3510" i="55"/>
  <c r="W3510" i="55"/>
  <c r="V3511" i="55"/>
  <c r="W3511" i="55"/>
  <c r="V3512" i="55"/>
  <c r="W3512" i="55"/>
  <c r="V3513" i="55"/>
  <c r="W3513" i="55"/>
  <c r="V3514" i="55"/>
  <c r="W3514" i="55"/>
  <c r="V3515" i="55"/>
  <c r="W3515" i="55"/>
  <c r="V3516" i="55"/>
  <c r="W3516" i="55"/>
  <c r="V3517" i="55"/>
  <c r="W3517" i="55"/>
  <c r="V3518" i="55"/>
  <c r="W3518" i="55"/>
  <c r="V3519" i="55"/>
  <c r="W3519" i="55"/>
  <c r="V3520" i="55"/>
  <c r="W3520" i="55"/>
  <c r="V3521" i="55"/>
  <c r="W3521" i="55"/>
  <c r="V3522" i="55"/>
  <c r="W3522" i="55"/>
  <c r="V3523" i="55"/>
  <c r="W3523" i="55"/>
  <c r="V3524" i="55"/>
  <c r="W3524" i="55"/>
  <c r="V3525" i="55"/>
  <c r="W3525" i="55"/>
  <c r="V3526" i="55"/>
  <c r="W3526" i="55"/>
  <c r="V3527" i="55"/>
  <c r="W3527" i="55"/>
  <c r="V3528" i="55"/>
  <c r="W3528" i="55"/>
  <c r="V3529" i="55"/>
  <c r="W3529" i="55"/>
  <c r="V3530" i="55"/>
  <c r="W3530" i="55"/>
  <c r="V3531" i="55"/>
  <c r="W3531" i="55"/>
  <c r="V3532" i="55"/>
  <c r="W3532" i="55"/>
  <c r="V3533" i="55"/>
  <c r="W3533" i="55"/>
  <c r="V3534" i="55"/>
  <c r="W3534" i="55"/>
  <c r="V3535" i="55"/>
  <c r="W3535" i="55"/>
  <c r="V3536" i="55"/>
  <c r="W3536" i="55"/>
  <c r="V3537" i="55"/>
  <c r="W3537" i="55"/>
  <c r="V3538" i="55"/>
  <c r="W3538" i="55"/>
  <c r="V3539" i="55"/>
  <c r="W3539" i="55"/>
  <c r="V3540" i="55"/>
  <c r="W3540" i="55"/>
  <c r="V3541" i="55"/>
  <c r="W3541" i="55"/>
  <c r="V3542" i="55"/>
  <c r="W3542" i="55"/>
  <c r="V3543" i="55"/>
  <c r="W3543" i="55"/>
  <c r="V3544" i="55"/>
  <c r="W3544" i="55"/>
  <c r="V3545" i="55"/>
  <c r="W3545" i="55"/>
  <c r="V3546" i="55"/>
  <c r="W3546" i="55"/>
  <c r="V3547" i="55"/>
  <c r="W3547" i="55"/>
  <c r="V3548" i="55"/>
  <c r="W3548" i="55"/>
  <c r="V3549" i="55"/>
  <c r="W3549" i="55"/>
  <c r="V3550" i="55"/>
  <c r="W3550" i="55"/>
  <c r="V3551" i="55"/>
  <c r="W3551" i="55"/>
  <c r="V3552" i="55"/>
  <c r="W3552" i="55"/>
  <c r="V3553" i="55"/>
  <c r="W3553" i="55"/>
  <c r="V3554" i="55"/>
  <c r="W3554" i="55"/>
  <c r="V3555" i="55"/>
  <c r="W3555" i="55"/>
  <c r="V3556" i="55"/>
  <c r="W3556" i="55"/>
  <c r="V3557" i="55"/>
  <c r="W3557" i="55"/>
  <c r="V3558" i="55"/>
  <c r="W3558" i="55"/>
  <c r="V3559" i="55"/>
  <c r="W3559" i="55"/>
  <c r="V3560" i="55"/>
  <c r="W3560" i="55"/>
  <c r="V3561" i="55"/>
  <c r="W3561" i="55"/>
  <c r="V3562" i="55"/>
  <c r="W3562" i="55"/>
  <c r="V3563" i="55"/>
  <c r="W3563" i="55"/>
  <c r="V3564" i="55"/>
  <c r="W3564" i="55"/>
  <c r="V3565" i="55"/>
  <c r="W3565" i="55"/>
  <c r="V3566" i="55"/>
  <c r="W3566" i="55"/>
  <c r="V3567" i="55"/>
  <c r="W3567" i="55"/>
  <c r="V3568" i="55"/>
  <c r="W3568" i="55"/>
  <c r="V3569" i="55"/>
  <c r="W3569" i="55"/>
  <c r="V3570" i="55"/>
  <c r="W3570" i="55"/>
  <c r="V3571" i="55"/>
  <c r="W3571" i="55"/>
  <c r="V3572" i="55"/>
  <c r="W3572" i="55"/>
  <c r="V3573" i="55"/>
  <c r="W3573" i="55"/>
  <c r="V3574" i="55"/>
  <c r="W3574" i="55"/>
  <c r="V3575" i="55"/>
  <c r="W3575" i="55"/>
  <c r="V3576" i="55"/>
  <c r="W3576" i="55"/>
  <c r="V3577" i="55"/>
  <c r="W3577" i="55"/>
  <c r="V3578" i="55"/>
  <c r="W3578" i="55"/>
  <c r="V3579" i="55"/>
  <c r="W3579" i="55"/>
  <c r="V3580" i="55"/>
  <c r="W3580" i="55"/>
  <c r="V3581" i="55"/>
  <c r="W3581" i="55"/>
  <c r="V3582" i="55"/>
  <c r="W3582" i="55"/>
  <c r="V3583" i="55"/>
  <c r="W3583" i="55"/>
  <c r="V3584" i="55"/>
  <c r="W3584" i="55"/>
  <c r="V3585" i="55"/>
  <c r="W3585" i="55"/>
  <c r="V3586" i="55"/>
  <c r="W3586" i="55"/>
  <c r="V3587" i="55"/>
  <c r="W3587" i="55"/>
  <c r="V3588" i="55"/>
  <c r="W3588" i="55"/>
  <c r="V3589" i="55"/>
  <c r="W3589" i="55"/>
  <c r="V3590" i="55"/>
  <c r="W3590" i="55"/>
  <c r="V3591" i="55"/>
  <c r="W3591" i="55"/>
  <c r="V3592" i="55"/>
  <c r="W3592" i="55"/>
  <c r="V3593" i="55"/>
  <c r="W3593" i="55"/>
  <c r="V3594" i="55"/>
  <c r="W3594" i="55"/>
  <c r="V3595" i="55"/>
  <c r="W3595" i="55"/>
  <c r="V3596" i="55"/>
  <c r="W3596" i="55"/>
  <c r="V3597" i="55"/>
  <c r="W3597" i="55"/>
  <c r="V3598" i="55"/>
  <c r="W3598" i="55"/>
  <c r="V3599" i="55"/>
  <c r="W3599" i="55"/>
  <c r="V3600" i="55"/>
  <c r="W3600" i="55"/>
  <c r="V3601" i="55"/>
  <c r="W3601" i="55"/>
  <c r="V3602" i="55"/>
  <c r="W3602" i="55"/>
  <c r="V3603" i="55"/>
  <c r="W3603" i="55"/>
  <c r="V3604" i="55"/>
  <c r="W3604" i="55"/>
  <c r="V3605" i="55"/>
  <c r="W3605" i="55"/>
  <c r="V3606" i="55"/>
  <c r="W3606" i="55"/>
  <c r="V3607" i="55"/>
  <c r="W3607" i="55"/>
  <c r="V3608" i="55"/>
  <c r="W3608" i="55"/>
  <c r="V3609" i="55"/>
  <c r="W3609" i="55"/>
  <c r="V3610" i="55"/>
  <c r="W3610" i="55"/>
  <c r="V3611" i="55"/>
  <c r="W3611" i="55"/>
  <c r="V3612" i="55"/>
  <c r="W3612" i="55"/>
  <c r="V3613" i="55"/>
  <c r="W3613" i="55"/>
  <c r="V3614" i="55"/>
  <c r="W3614" i="55"/>
  <c r="V3615" i="55"/>
  <c r="W3615" i="55"/>
  <c r="V3616" i="55"/>
  <c r="W3616" i="55"/>
  <c r="V3617" i="55"/>
  <c r="W3617" i="55"/>
  <c r="V3618" i="55"/>
  <c r="W3618" i="55"/>
  <c r="V3619" i="55"/>
  <c r="W3619" i="55"/>
  <c r="V3620" i="55"/>
  <c r="W3620" i="55"/>
  <c r="V3621" i="55"/>
  <c r="W3621" i="55"/>
  <c r="V3622" i="55"/>
  <c r="W3622" i="55"/>
  <c r="V3623" i="55"/>
  <c r="W3623" i="55"/>
  <c r="V3624" i="55"/>
  <c r="W3624" i="55"/>
  <c r="V3625" i="55"/>
  <c r="W3625" i="55"/>
  <c r="V3626" i="55"/>
  <c r="W3626" i="55"/>
  <c r="V3627" i="55"/>
  <c r="W3627" i="55"/>
  <c r="V3628" i="55"/>
  <c r="W3628" i="55"/>
  <c r="V3629" i="55"/>
  <c r="W3629" i="55"/>
  <c r="V3630" i="55"/>
  <c r="W3630" i="55"/>
  <c r="V3631" i="55"/>
  <c r="W3631" i="55"/>
  <c r="V3632" i="55"/>
  <c r="W3632" i="55"/>
  <c r="V3633" i="55"/>
  <c r="W3633" i="55"/>
  <c r="V3634" i="55"/>
  <c r="W3634" i="55"/>
  <c r="V3635" i="55"/>
  <c r="W3635" i="55"/>
  <c r="V3636" i="55"/>
  <c r="W3636" i="55"/>
  <c r="V3637" i="55"/>
  <c r="W3637" i="55"/>
  <c r="V3638" i="55"/>
  <c r="W3638" i="55"/>
  <c r="V3639" i="55"/>
  <c r="W3639" i="55"/>
  <c r="V3640" i="55"/>
  <c r="W3640" i="55"/>
  <c r="V3641" i="55"/>
  <c r="W3641" i="55"/>
  <c r="V3642" i="55"/>
  <c r="W3642" i="55"/>
  <c r="V3643" i="55"/>
  <c r="W3643" i="55"/>
  <c r="V3644" i="55"/>
  <c r="W3644" i="55"/>
  <c r="V3645" i="55"/>
  <c r="W3645" i="55"/>
  <c r="V3646" i="55"/>
  <c r="W3646" i="55"/>
  <c r="V3647" i="55"/>
  <c r="W3647" i="55"/>
  <c r="V3648" i="55"/>
  <c r="W3648" i="55"/>
  <c r="V3649" i="55"/>
  <c r="W3649" i="55"/>
  <c r="V3650" i="55"/>
  <c r="W3650" i="55"/>
  <c r="V3651" i="55"/>
  <c r="W3651" i="55"/>
  <c r="V3652" i="55"/>
  <c r="W3652" i="55"/>
  <c r="V3653" i="55"/>
  <c r="W3653" i="55"/>
  <c r="V3654" i="55"/>
  <c r="W3654" i="55"/>
  <c r="V3655" i="55"/>
  <c r="W3655" i="55"/>
  <c r="V3656" i="55"/>
  <c r="W3656" i="55"/>
  <c r="V3657" i="55"/>
  <c r="W3657" i="55"/>
  <c r="V3658" i="55"/>
  <c r="W3658" i="55"/>
  <c r="V3659" i="55"/>
  <c r="W3659" i="55"/>
  <c r="V3660" i="55"/>
  <c r="W3660" i="55"/>
  <c r="V3661" i="55"/>
  <c r="W3661" i="55"/>
  <c r="V3662" i="55"/>
  <c r="W3662" i="55"/>
  <c r="V3663" i="55"/>
  <c r="W3663" i="55"/>
  <c r="V3664" i="55"/>
  <c r="W3664" i="55"/>
  <c r="V3665" i="55"/>
  <c r="W3665" i="55"/>
  <c r="V3666" i="55"/>
  <c r="W3666" i="55"/>
  <c r="V3667" i="55"/>
  <c r="W3667" i="55"/>
  <c r="V3668" i="55"/>
  <c r="W3668" i="55"/>
  <c r="V3669" i="55"/>
  <c r="W3669" i="55"/>
  <c r="V3670" i="55"/>
  <c r="W3670" i="55"/>
  <c r="V3671" i="55"/>
  <c r="W3671" i="55"/>
  <c r="V3672" i="55"/>
  <c r="W3672" i="55"/>
  <c r="V3673" i="55"/>
  <c r="W3673" i="55"/>
  <c r="V3674" i="55"/>
  <c r="W3674" i="55"/>
  <c r="V3675" i="55"/>
  <c r="W3675" i="55"/>
  <c r="V3676" i="55"/>
  <c r="W3676" i="55"/>
  <c r="V3677" i="55"/>
  <c r="W3677" i="55"/>
  <c r="V3678" i="55"/>
  <c r="W3678" i="55"/>
  <c r="V3679" i="55"/>
  <c r="W3679" i="55"/>
  <c r="V3680" i="55"/>
  <c r="W3680" i="55"/>
  <c r="V3681" i="55"/>
  <c r="W3681" i="55"/>
  <c r="V3682" i="55"/>
  <c r="W3682" i="55"/>
  <c r="V3683" i="55"/>
  <c r="W3683" i="55"/>
  <c r="V3684" i="55"/>
  <c r="W3684" i="55"/>
  <c r="V3685" i="55"/>
  <c r="W3685" i="55"/>
  <c r="V3686" i="55"/>
  <c r="W3686" i="55"/>
  <c r="V3687" i="55"/>
  <c r="W3687" i="55"/>
  <c r="V3688" i="55"/>
  <c r="W3688" i="55"/>
  <c r="V3689" i="55"/>
  <c r="W3689" i="55"/>
  <c r="V3690" i="55"/>
  <c r="W3690" i="55"/>
  <c r="V3691" i="55"/>
  <c r="W3691" i="55"/>
  <c r="V3692" i="55"/>
  <c r="W3692" i="55"/>
  <c r="V3693" i="55"/>
  <c r="W3693" i="55"/>
  <c r="V3694" i="55"/>
  <c r="W3694" i="55"/>
  <c r="V3695" i="55"/>
  <c r="W3695" i="55"/>
  <c r="V3696" i="55"/>
  <c r="W3696" i="55"/>
  <c r="V3697" i="55"/>
  <c r="W3697" i="55"/>
  <c r="V3698" i="55"/>
  <c r="W3698" i="55"/>
  <c r="V3699" i="55"/>
  <c r="W3699" i="55"/>
  <c r="V3700" i="55"/>
  <c r="W3700" i="55"/>
  <c r="V3701" i="55"/>
  <c r="W3701" i="55"/>
  <c r="V3702" i="55"/>
  <c r="W3702" i="55"/>
  <c r="V3703" i="55"/>
  <c r="W3703" i="55"/>
  <c r="V3704" i="55"/>
  <c r="W3704" i="55"/>
  <c r="V3705" i="55"/>
  <c r="W3705" i="55"/>
  <c r="V3706" i="55"/>
  <c r="W3706" i="55"/>
  <c r="V3707" i="55"/>
  <c r="W3707" i="55"/>
  <c r="V3708" i="55"/>
  <c r="W3708" i="55"/>
  <c r="V3709" i="55"/>
  <c r="W3709" i="55"/>
  <c r="V3710" i="55"/>
  <c r="W3710" i="55"/>
  <c r="V3711" i="55"/>
  <c r="W3711" i="55"/>
  <c r="V3712" i="55"/>
  <c r="W3712" i="55"/>
  <c r="V3713" i="55"/>
  <c r="W3713" i="55"/>
  <c r="V3714" i="55"/>
  <c r="W3714" i="55"/>
  <c r="V3715" i="55"/>
  <c r="W3715" i="55"/>
  <c r="V3716" i="55"/>
  <c r="W3716" i="55"/>
  <c r="V3717" i="55"/>
  <c r="W3717" i="55"/>
  <c r="V3718" i="55"/>
  <c r="W3718" i="55"/>
  <c r="V3719" i="55"/>
  <c r="W3719" i="55"/>
  <c r="V3720" i="55"/>
  <c r="W3720" i="55"/>
  <c r="V3721" i="55"/>
  <c r="W3721" i="55"/>
  <c r="V3722" i="55"/>
  <c r="W3722" i="55"/>
  <c r="V3723" i="55"/>
  <c r="W3723" i="55"/>
  <c r="V3724" i="55"/>
  <c r="W3724" i="55"/>
  <c r="V3725" i="55"/>
  <c r="W3725" i="55"/>
  <c r="V3726" i="55"/>
  <c r="W3726" i="55"/>
  <c r="V3727" i="55"/>
  <c r="W3727" i="55"/>
  <c r="V3728" i="55"/>
  <c r="W3728" i="55"/>
  <c r="V3729" i="55"/>
  <c r="W3729" i="55"/>
  <c r="V3730" i="55"/>
  <c r="W3730" i="55"/>
  <c r="V3731" i="55"/>
  <c r="W3731" i="55"/>
  <c r="V3732" i="55"/>
  <c r="W3732" i="55"/>
  <c r="V3733" i="55"/>
  <c r="W3733" i="55"/>
  <c r="V3734" i="55"/>
  <c r="W3734" i="55"/>
  <c r="V3735" i="55"/>
  <c r="W3735" i="55"/>
  <c r="V3736" i="55"/>
  <c r="W3736" i="55"/>
  <c r="V3737" i="55"/>
  <c r="W3737" i="55"/>
  <c r="V3738" i="55"/>
  <c r="W3738" i="55"/>
  <c r="V3739" i="55"/>
  <c r="W3739" i="55"/>
  <c r="V3740" i="55"/>
  <c r="W3740" i="55"/>
  <c r="V3741" i="55"/>
  <c r="W3741" i="55"/>
  <c r="V3742" i="55"/>
  <c r="W3742" i="55"/>
  <c r="V3743" i="55"/>
  <c r="W3743" i="55"/>
  <c r="V3744" i="55"/>
  <c r="W3744" i="55"/>
  <c r="V3745" i="55"/>
  <c r="W3745" i="55"/>
  <c r="V3746" i="55"/>
  <c r="W3746" i="55"/>
  <c r="V3747" i="55"/>
  <c r="W3747" i="55"/>
  <c r="V3748" i="55"/>
  <c r="W3748" i="55"/>
  <c r="V3749" i="55"/>
  <c r="W3749" i="55"/>
  <c r="V3750" i="55"/>
  <c r="W3750" i="55"/>
  <c r="V3751" i="55"/>
  <c r="W3751" i="55"/>
  <c r="V3752" i="55"/>
  <c r="W3752" i="55"/>
  <c r="V3753" i="55"/>
  <c r="W3753" i="55"/>
  <c r="V3754" i="55"/>
  <c r="W3754" i="55"/>
  <c r="V3755" i="55"/>
  <c r="W3755" i="55"/>
  <c r="V3756" i="55"/>
  <c r="W3756" i="55"/>
  <c r="V3757" i="55"/>
  <c r="W3757" i="55"/>
  <c r="V3758" i="55"/>
  <c r="W3758" i="55"/>
  <c r="V3759" i="55"/>
  <c r="W3759" i="55"/>
  <c r="V3760" i="55"/>
  <c r="W3760" i="55"/>
  <c r="V3761" i="55"/>
  <c r="W3761" i="55"/>
  <c r="V3762" i="55"/>
  <c r="W3762" i="55"/>
  <c r="V3763" i="55"/>
  <c r="W3763" i="55"/>
  <c r="V3764" i="55"/>
  <c r="W3764" i="55"/>
  <c r="V3765" i="55"/>
  <c r="W3765" i="55"/>
  <c r="V3766" i="55"/>
  <c r="W3766" i="55"/>
  <c r="V3767" i="55"/>
  <c r="W3767" i="55"/>
  <c r="V3768" i="55"/>
  <c r="W3768" i="55"/>
  <c r="V3769" i="55"/>
  <c r="W3769" i="55"/>
  <c r="V3770" i="55"/>
  <c r="W3770" i="55"/>
  <c r="V3771" i="55"/>
  <c r="W3771" i="55"/>
  <c r="V3772" i="55"/>
  <c r="W3772" i="55"/>
  <c r="V3773" i="55"/>
  <c r="W3773" i="55"/>
  <c r="V3774" i="55"/>
  <c r="W3774" i="55"/>
  <c r="V3775" i="55"/>
  <c r="W3775" i="55"/>
  <c r="V3776" i="55"/>
  <c r="W3776" i="55"/>
  <c r="V3777" i="55"/>
  <c r="W3777" i="55"/>
  <c r="V3778" i="55"/>
  <c r="W3778" i="55"/>
  <c r="V3779" i="55"/>
  <c r="W3779" i="55"/>
  <c r="V3780" i="55"/>
  <c r="W3780" i="55"/>
  <c r="V3781" i="55"/>
  <c r="W3781" i="55"/>
  <c r="V3782" i="55"/>
  <c r="W3782" i="55"/>
  <c r="V3783" i="55"/>
  <c r="W3783" i="55"/>
  <c r="V3784" i="55"/>
  <c r="W3784" i="55"/>
  <c r="V3785" i="55"/>
  <c r="W3785" i="55"/>
  <c r="V3786" i="55"/>
  <c r="W3786" i="55"/>
  <c r="V3787" i="55"/>
  <c r="W3787" i="55"/>
  <c r="V3788" i="55"/>
  <c r="W3788" i="55"/>
  <c r="V3789" i="55"/>
  <c r="W3789" i="55"/>
  <c r="V3790" i="55"/>
  <c r="W3790" i="55"/>
  <c r="V3791" i="55"/>
  <c r="W3791" i="55"/>
  <c r="V3792" i="55"/>
  <c r="W3792" i="55"/>
  <c r="V3793" i="55"/>
  <c r="W3793" i="55"/>
  <c r="V3794" i="55"/>
  <c r="W3794" i="55"/>
  <c r="V3795" i="55"/>
  <c r="W3795" i="55"/>
  <c r="V3796" i="55"/>
  <c r="W3796" i="55"/>
  <c r="V3797" i="55"/>
  <c r="W3797" i="55"/>
  <c r="V3798" i="55"/>
  <c r="W3798" i="55"/>
  <c r="V3799" i="55"/>
  <c r="W3799" i="55"/>
  <c r="V3800" i="55"/>
  <c r="W3800" i="55"/>
  <c r="V3801" i="55"/>
  <c r="W3801" i="55"/>
  <c r="V3802" i="55"/>
  <c r="W3802" i="55"/>
  <c r="V3803" i="55"/>
  <c r="W3803" i="55"/>
  <c r="V3804" i="55"/>
  <c r="W3804" i="55"/>
  <c r="V3805" i="55"/>
  <c r="W3805" i="55"/>
  <c r="V3806" i="55"/>
  <c r="W3806" i="55"/>
  <c r="V3807" i="55"/>
  <c r="W3807" i="55"/>
  <c r="V3808" i="55"/>
  <c r="W3808" i="55"/>
  <c r="V3809" i="55"/>
  <c r="W3809" i="55"/>
  <c r="V3810" i="55"/>
  <c r="W3810" i="55"/>
  <c r="V3811" i="55"/>
  <c r="W3811" i="55"/>
  <c r="V3812" i="55"/>
  <c r="W3812" i="55"/>
  <c r="V3813" i="55"/>
  <c r="W3813" i="55"/>
  <c r="V3814" i="55"/>
  <c r="W3814" i="55"/>
  <c r="V3815" i="55"/>
  <c r="W3815" i="55"/>
  <c r="V3816" i="55"/>
  <c r="W3816" i="55"/>
  <c r="V3817" i="55"/>
  <c r="W3817" i="55"/>
  <c r="V3818" i="55"/>
  <c r="W3818" i="55"/>
  <c r="V3819" i="55"/>
  <c r="W3819" i="55"/>
  <c r="V3820" i="55"/>
  <c r="W3820" i="55"/>
  <c r="V3821" i="55"/>
  <c r="W3821" i="55"/>
  <c r="V3822" i="55"/>
  <c r="W3822" i="55"/>
  <c r="V3823" i="55"/>
  <c r="W3823" i="55"/>
  <c r="V3824" i="55"/>
  <c r="W3824" i="55"/>
  <c r="V3825" i="55"/>
  <c r="W3825" i="55"/>
  <c r="V3826" i="55"/>
  <c r="W3826" i="55"/>
  <c r="V3827" i="55"/>
  <c r="W3827" i="55"/>
  <c r="V3828" i="55"/>
  <c r="W3828" i="55"/>
  <c r="V3829" i="55"/>
  <c r="W3829" i="55"/>
  <c r="V3830" i="55"/>
  <c r="W3830" i="55"/>
  <c r="V3831" i="55"/>
  <c r="W3831" i="55"/>
  <c r="V3832" i="55"/>
  <c r="W3832" i="55"/>
  <c r="V3833" i="55"/>
  <c r="W3833" i="55"/>
  <c r="V3834" i="55"/>
  <c r="W3834" i="55"/>
  <c r="V3835" i="55"/>
  <c r="W3835" i="55"/>
  <c r="V3836" i="55"/>
  <c r="W3836" i="55"/>
  <c r="V3837" i="55"/>
  <c r="W3837" i="55"/>
  <c r="V3838" i="55"/>
  <c r="W3838" i="55"/>
  <c r="V3839" i="55"/>
  <c r="W3839" i="55"/>
  <c r="V3840" i="55"/>
  <c r="W3840" i="55"/>
  <c r="V3841" i="55"/>
  <c r="W3841" i="55"/>
  <c r="V3842" i="55"/>
  <c r="W3842" i="55"/>
  <c r="V3843" i="55"/>
  <c r="W3843" i="55"/>
  <c r="V3844" i="55"/>
  <c r="W3844" i="55"/>
  <c r="V3845" i="55"/>
  <c r="W3845" i="55"/>
  <c r="V3846" i="55"/>
  <c r="W3846" i="55"/>
  <c r="V3847" i="55"/>
  <c r="W3847" i="55"/>
  <c r="V3848" i="55"/>
  <c r="W3848" i="55"/>
  <c r="V3849" i="55"/>
  <c r="W3849" i="55"/>
  <c r="V3850" i="55"/>
  <c r="W3850" i="55"/>
  <c r="V3851" i="55"/>
  <c r="W3851" i="55"/>
  <c r="V3852" i="55"/>
  <c r="W3852" i="55"/>
  <c r="V3853" i="55"/>
  <c r="W3853" i="55"/>
  <c r="V3854" i="55"/>
  <c r="W3854" i="55"/>
  <c r="V3855" i="55"/>
  <c r="W3855" i="55"/>
  <c r="V3856" i="55"/>
  <c r="W3856" i="55"/>
  <c r="V3857" i="55"/>
  <c r="W3857" i="55"/>
  <c r="V3858" i="55"/>
  <c r="W3858" i="55"/>
  <c r="V3859" i="55"/>
  <c r="W3859" i="55"/>
  <c r="V3860" i="55"/>
  <c r="W3860" i="55"/>
  <c r="V3861" i="55"/>
  <c r="W3861" i="55"/>
  <c r="V3862" i="55"/>
  <c r="W3862" i="55"/>
  <c r="V3863" i="55"/>
  <c r="W3863" i="55"/>
  <c r="V3864" i="55"/>
  <c r="W3864" i="55"/>
  <c r="V3865" i="55"/>
  <c r="W3865" i="55"/>
  <c r="V3866" i="55"/>
  <c r="W3866" i="55"/>
  <c r="V3867" i="55"/>
  <c r="W3867" i="55"/>
  <c r="V3868" i="55"/>
  <c r="W3868" i="55"/>
  <c r="V3869" i="55"/>
  <c r="W3869" i="55"/>
  <c r="V3870" i="55"/>
  <c r="W3870" i="55"/>
  <c r="V3871" i="55"/>
  <c r="W3871" i="55"/>
  <c r="V3872" i="55"/>
  <c r="W3872" i="55"/>
  <c r="V3873" i="55"/>
  <c r="W3873" i="55"/>
  <c r="V3874" i="55"/>
  <c r="W3874" i="55"/>
  <c r="V3875" i="55"/>
  <c r="W3875" i="55"/>
  <c r="V3876" i="55"/>
  <c r="W3876" i="55"/>
  <c r="V3877" i="55"/>
  <c r="W3877" i="55"/>
  <c r="V3878" i="55"/>
  <c r="W3878" i="55"/>
  <c r="V3879" i="55"/>
  <c r="W3879" i="55"/>
  <c r="V3880" i="55"/>
  <c r="W3880" i="55"/>
  <c r="V3881" i="55"/>
  <c r="W3881" i="55"/>
  <c r="V3882" i="55"/>
  <c r="W3882" i="55"/>
  <c r="V3883" i="55"/>
  <c r="W3883" i="55"/>
  <c r="V3884" i="55"/>
  <c r="W3884" i="55"/>
  <c r="V3885" i="55"/>
  <c r="W3885" i="55"/>
  <c r="V3886" i="55"/>
  <c r="W3886" i="55"/>
  <c r="V3887" i="55"/>
  <c r="W3887" i="55"/>
  <c r="V3888" i="55"/>
  <c r="W3888" i="55"/>
  <c r="V3889" i="55"/>
  <c r="W3889" i="55"/>
  <c r="V3890" i="55"/>
  <c r="W3890" i="55"/>
  <c r="V3891" i="55"/>
  <c r="W3891" i="55"/>
  <c r="V3892" i="55"/>
  <c r="W3892" i="55"/>
  <c r="V3893" i="55"/>
  <c r="W3893" i="55"/>
  <c r="V3894" i="55"/>
  <c r="W3894" i="55"/>
  <c r="V3895" i="55"/>
  <c r="W3895" i="55"/>
  <c r="V3896" i="55"/>
  <c r="W3896" i="55"/>
  <c r="V3897" i="55"/>
  <c r="W3897" i="55"/>
  <c r="V3898" i="55"/>
  <c r="W3898" i="55"/>
  <c r="V3899" i="55"/>
  <c r="W3899" i="55"/>
  <c r="V3900" i="55"/>
  <c r="W3900" i="55"/>
  <c r="V3901" i="55"/>
  <c r="W3901" i="55"/>
  <c r="V3902" i="55"/>
  <c r="W3902" i="55"/>
  <c r="V3903" i="55"/>
  <c r="W3903" i="55"/>
  <c r="V3904" i="55"/>
  <c r="W3904" i="55"/>
  <c r="V3905" i="55"/>
  <c r="W3905" i="55"/>
  <c r="V3906" i="55"/>
  <c r="W3906" i="55"/>
  <c r="V3907" i="55"/>
  <c r="W3907" i="55"/>
  <c r="V3908" i="55"/>
  <c r="W3908" i="55"/>
  <c r="V3909" i="55"/>
  <c r="W3909" i="55"/>
  <c r="V3910" i="55"/>
  <c r="W3910" i="55"/>
  <c r="V3911" i="55"/>
  <c r="W3911" i="55"/>
  <c r="V3912" i="55"/>
  <c r="W3912" i="55"/>
  <c r="V3913" i="55"/>
  <c r="W3913" i="55"/>
  <c r="V3914" i="55"/>
  <c r="W3914" i="55"/>
  <c r="V3915" i="55"/>
  <c r="W3915" i="55"/>
  <c r="V3916" i="55"/>
  <c r="W3916" i="55"/>
  <c r="V3917" i="55"/>
  <c r="W3917" i="55"/>
  <c r="V3918" i="55"/>
  <c r="W3918" i="55"/>
  <c r="V3919" i="55"/>
  <c r="W3919" i="55"/>
  <c r="V3920" i="55"/>
  <c r="W3920" i="55"/>
  <c r="V3921" i="55"/>
  <c r="W3921" i="55"/>
  <c r="V3922" i="55"/>
  <c r="W3922" i="55"/>
  <c r="V3923" i="55"/>
  <c r="W3923" i="55"/>
  <c r="V3924" i="55"/>
  <c r="W3924" i="55"/>
  <c r="V3925" i="55"/>
  <c r="W3925" i="55"/>
  <c r="V3926" i="55"/>
  <c r="W3926" i="55"/>
  <c r="V3927" i="55"/>
  <c r="W3927" i="55"/>
  <c r="V3928" i="55"/>
  <c r="W3928" i="55"/>
  <c r="V3929" i="55"/>
  <c r="W3929" i="55"/>
  <c r="V3930" i="55"/>
  <c r="W3930" i="55"/>
  <c r="V3931" i="55"/>
  <c r="W3931" i="55"/>
  <c r="V3932" i="55"/>
  <c r="W3932" i="55"/>
  <c r="V3933" i="55"/>
  <c r="W3933" i="55"/>
  <c r="V3934" i="55"/>
  <c r="W3934" i="55"/>
  <c r="V3935" i="55"/>
  <c r="W3935" i="55"/>
  <c r="V3936" i="55"/>
  <c r="W3936" i="55"/>
  <c r="V3937" i="55"/>
  <c r="W3937" i="55"/>
  <c r="V3938" i="55"/>
  <c r="W3938" i="55"/>
  <c r="V3939" i="55"/>
  <c r="W3939" i="55"/>
  <c r="V3940" i="55"/>
  <c r="W3940" i="55"/>
  <c r="V3941" i="55"/>
  <c r="W3941" i="55"/>
  <c r="V3942" i="55"/>
  <c r="W3942" i="55"/>
  <c r="V3943" i="55"/>
  <c r="W3943" i="55"/>
  <c r="V3944" i="55"/>
  <c r="W3944" i="55"/>
  <c r="V3945" i="55"/>
  <c r="W3945" i="55"/>
  <c r="V3946" i="55"/>
  <c r="W3946" i="55"/>
  <c r="V3947" i="55"/>
  <c r="W3947" i="55"/>
  <c r="V3948" i="55"/>
  <c r="W3948" i="55"/>
  <c r="V3949" i="55"/>
  <c r="W3949" i="55"/>
  <c r="V3950" i="55"/>
  <c r="W3950" i="55"/>
  <c r="V3951" i="55"/>
  <c r="W3951" i="55"/>
  <c r="V3952" i="55"/>
  <c r="W3952" i="55"/>
  <c r="V3953" i="55"/>
  <c r="W3953" i="55"/>
  <c r="V3954" i="55"/>
  <c r="W3954" i="55"/>
  <c r="V3955" i="55"/>
  <c r="W3955" i="55"/>
  <c r="V3956" i="55"/>
  <c r="W3956" i="55"/>
  <c r="V3957" i="55"/>
  <c r="W3957" i="55"/>
  <c r="V3958" i="55"/>
  <c r="W3958" i="55"/>
  <c r="V3959" i="55"/>
  <c r="W3959" i="55"/>
  <c r="V3960" i="55"/>
  <c r="W3960" i="55"/>
  <c r="V3961" i="55"/>
  <c r="W3961" i="55"/>
  <c r="V3962" i="55"/>
  <c r="W3962" i="55"/>
  <c r="V3963" i="55"/>
  <c r="W3963" i="55"/>
  <c r="V3964" i="55"/>
  <c r="W3964" i="55"/>
  <c r="V3965" i="55"/>
  <c r="W3965" i="55"/>
  <c r="V3966" i="55"/>
  <c r="W3966" i="55"/>
  <c r="V3967" i="55"/>
  <c r="W3967" i="55"/>
  <c r="V3968" i="55"/>
  <c r="W3968" i="55"/>
  <c r="V3969" i="55"/>
  <c r="W3969" i="55"/>
  <c r="V3970" i="55"/>
  <c r="W3970" i="55"/>
  <c r="V3971" i="55"/>
  <c r="W3971" i="55"/>
  <c r="V3972" i="55"/>
  <c r="W3972" i="55"/>
  <c r="V3973" i="55"/>
  <c r="W3973" i="55"/>
  <c r="V3974" i="55"/>
  <c r="W3974" i="55"/>
  <c r="V3975" i="55"/>
  <c r="W3975" i="55"/>
  <c r="V3976" i="55"/>
  <c r="W3976" i="55"/>
  <c r="V3977" i="55"/>
  <c r="W3977" i="55"/>
  <c r="V3978" i="55"/>
  <c r="W3978" i="55"/>
  <c r="V3979" i="55"/>
  <c r="W3979" i="55"/>
  <c r="V3980" i="55"/>
  <c r="W3980" i="55"/>
  <c r="V3981" i="55"/>
  <c r="W3981" i="55"/>
  <c r="V3982" i="55"/>
  <c r="W3982" i="55"/>
  <c r="V3983" i="55"/>
  <c r="W3983" i="55"/>
  <c r="V3984" i="55"/>
  <c r="W3984" i="55"/>
  <c r="V3985" i="55"/>
  <c r="W3985" i="55"/>
  <c r="V3986" i="55"/>
  <c r="W3986" i="55"/>
  <c r="V3987" i="55"/>
  <c r="W3987" i="55"/>
  <c r="V3988" i="55"/>
  <c r="W3988" i="55"/>
  <c r="V3989" i="55"/>
  <c r="W3989" i="55"/>
  <c r="V3990" i="55"/>
  <c r="W3990" i="55"/>
  <c r="V3991" i="55"/>
  <c r="W3991" i="55"/>
  <c r="V3992" i="55"/>
  <c r="W3992" i="55"/>
  <c r="V3993" i="55"/>
  <c r="W3993" i="55"/>
  <c r="V3994" i="55"/>
  <c r="W3994" i="55"/>
  <c r="V3995" i="55"/>
  <c r="W3995" i="55"/>
  <c r="V3996" i="55"/>
  <c r="W3996" i="55"/>
  <c r="V3997" i="55"/>
  <c r="W3997" i="55"/>
  <c r="V3998" i="55"/>
  <c r="W3998" i="55"/>
  <c r="V3999" i="55"/>
  <c r="W3999" i="55"/>
  <c r="V4000" i="55"/>
  <c r="W4000" i="55"/>
  <c r="V4001" i="55"/>
  <c r="W4001" i="55"/>
  <c r="V4002" i="55"/>
  <c r="W4002" i="55"/>
  <c r="V4003" i="55"/>
  <c r="W4003" i="55"/>
  <c r="V4004" i="55"/>
  <c r="W4004" i="55"/>
  <c r="V4005" i="55"/>
  <c r="W4005" i="55"/>
  <c r="V4006" i="55"/>
  <c r="W4006" i="55"/>
  <c r="V4007" i="55"/>
  <c r="W4007" i="55"/>
  <c r="V4008" i="55"/>
  <c r="W4008" i="55"/>
  <c r="V4009" i="55"/>
  <c r="W4009" i="55"/>
  <c r="V4010" i="55"/>
  <c r="W4010" i="55"/>
  <c r="V4011" i="55"/>
  <c r="W4011" i="55"/>
  <c r="V4012" i="55"/>
  <c r="W4012" i="55"/>
  <c r="V4013" i="55"/>
  <c r="W4013" i="55"/>
  <c r="V4014" i="55"/>
  <c r="W4014" i="55"/>
  <c r="V4015" i="55"/>
  <c r="W4015" i="55"/>
  <c r="V4016" i="55"/>
  <c r="W4016" i="55"/>
  <c r="V4017" i="55"/>
  <c r="W4017" i="55"/>
  <c r="V4018" i="55"/>
  <c r="W4018" i="55"/>
  <c r="V4019" i="55"/>
  <c r="W4019" i="55"/>
  <c r="V4020" i="55"/>
  <c r="W4020" i="55"/>
  <c r="V4021" i="55"/>
  <c r="W4021" i="55"/>
  <c r="V4022" i="55"/>
  <c r="W4022" i="55"/>
  <c r="V4023" i="55"/>
  <c r="W4023" i="55"/>
  <c r="V4024" i="55"/>
  <c r="W4024" i="55"/>
  <c r="V4025" i="55"/>
  <c r="W4025" i="55"/>
  <c r="V4026" i="55"/>
  <c r="W4026" i="55"/>
  <c r="V4027" i="55"/>
  <c r="W4027" i="55"/>
  <c r="V4028" i="55"/>
  <c r="W4028" i="55"/>
  <c r="V4029" i="55"/>
  <c r="W4029" i="55"/>
  <c r="V4030" i="55"/>
  <c r="W4030" i="55"/>
  <c r="V4031" i="55"/>
  <c r="W4031" i="55"/>
  <c r="V4032" i="55"/>
  <c r="W4032" i="55"/>
  <c r="V4033" i="55"/>
  <c r="W4033" i="55"/>
  <c r="V4034" i="55"/>
  <c r="W4034" i="55"/>
  <c r="V4035" i="55"/>
  <c r="W4035" i="55"/>
  <c r="V4036" i="55"/>
  <c r="W4036" i="55"/>
  <c r="V4037" i="55"/>
  <c r="W4037" i="55"/>
  <c r="V4038" i="55"/>
  <c r="W4038" i="55"/>
  <c r="V4039" i="55"/>
  <c r="W4039" i="55"/>
  <c r="V4040" i="55"/>
  <c r="W4040" i="55"/>
  <c r="V4041" i="55"/>
  <c r="W4041" i="55"/>
  <c r="V4042" i="55"/>
  <c r="W4042" i="55"/>
  <c r="V4043" i="55"/>
  <c r="W4043" i="55"/>
  <c r="V4044" i="55"/>
  <c r="W4044" i="55"/>
  <c r="V4045" i="55"/>
  <c r="W4045" i="55"/>
  <c r="V4046" i="55"/>
  <c r="W4046" i="55"/>
  <c r="V4047" i="55"/>
  <c r="W4047" i="55"/>
  <c r="V4048" i="55"/>
  <c r="W4048" i="55"/>
  <c r="V4049" i="55"/>
  <c r="W4049" i="55"/>
  <c r="V4050" i="55"/>
  <c r="W4050" i="55"/>
  <c r="V4051" i="55"/>
  <c r="W4051" i="55"/>
  <c r="V4052" i="55"/>
  <c r="W4052" i="55"/>
  <c r="V4053" i="55"/>
  <c r="W4053" i="55"/>
  <c r="V4054" i="55"/>
  <c r="W4054" i="55"/>
  <c r="V4055" i="55"/>
  <c r="W4055" i="55"/>
  <c r="V4056" i="55"/>
  <c r="W4056" i="55"/>
  <c r="V4057" i="55"/>
  <c r="W4057" i="55"/>
  <c r="V4058" i="55"/>
  <c r="W4058" i="55"/>
  <c r="V4059" i="55"/>
  <c r="W4059" i="55"/>
  <c r="V4060" i="55"/>
  <c r="W4060" i="55"/>
  <c r="V4061" i="55"/>
  <c r="W4061" i="55"/>
  <c r="V4062" i="55"/>
  <c r="W4062" i="55"/>
  <c r="V4063" i="55"/>
  <c r="W4063" i="55"/>
  <c r="V4064" i="55"/>
  <c r="W4064" i="55"/>
  <c r="V4065" i="55"/>
  <c r="W4065" i="55"/>
  <c r="V4066" i="55"/>
  <c r="W4066" i="55"/>
  <c r="V4067" i="55"/>
  <c r="W4067" i="55"/>
  <c r="V4068" i="55"/>
  <c r="W4068" i="55"/>
  <c r="V4069" i="55"/>
  <c r="W4069" i="55"/>
  <c r="V4070" i="55"/>
  <c r="W4070" i="55"/>
  <c r="V4071" i="55"/>
  <c r="W4071" i="55"/>
  <c r="V4072" i="55"/>
  <c r="W4072" i="55"/>
  <c r="V4073" i="55"/>
  <c r="W4073" i="55"/>
  <c r="V4074" i="55"/>
  <c r="W4074" i="55"/>
  <c r="V4075" i="55"/>
  <c r="W4075" i="55"/>
  <c r="V4076" i="55"/>
  <c r="W4076" i="55"/>
  <c r="V4077" i="55"/>
  <c r="W4077" i="55"/>
  <c r="V4078" i="55"/>
  <c r="W4078" i="55"/>
  <c r="V4079" i="55"/>
  <c r="W4079" i="55"/>
  <c r="V4080" i="55"/>
  <c r="W4080" i="55"/>
  <c r="V4081" i="55"/>
  <c r="W4081" i="55"/>
  <c r="V4082" i="55"/>
  <c r="W4082" i="55"/>
  <c r="V4083" i="55"/>
  <c r="W4083" i="55"/>
  <c r="V4084" i="55"/>
  <c r="W4084" i="55"/>
  <c r="V4085" i="55"/>
  <c r="W4085" i="55"/>
  <c r="V4086" i="55"/>
  <c r="W4086" i="55"/>
  <c r="V4087" i="55"/>
  <c r="W4087" i="55"/>
  <c r="V4088" i="55"/>
  <c r="W4088" i="55"/>
  <c r="V4089" i="55"/>
  <c r="W4089" i="55"/>
  <c r="V4090" i="55"/>
  <c r="W4090" i="55"/>
  <c r="V4091" i="55"/>
  <c r="W4091" i="55"/>
  <c r="V4092" i="55"/>
  <c r="W4092" i="55"/>
  <c r="V4093" i="55"/>
  <c r="W4093" i="55"/>
  <c r="V4094" i="55"/>
  <c r="W4094" i="55"/>
  <c r="V4095" i="55"/>
  <c r="W4095" i="55"/>
  <c r="V4096" i="55"/>
  <c r="W4096" i="55"/>
  <c r="V4097" i="55"/>
  <c r="W4097" i="55"/>
  <c r="V4098" i="55"/>
  <c r="W4098" i="55"/>
  <c r="V4099" i="55"/>
  <c r="W4099" i="55"/>
  <c r="V4100" i="55"/>
  <c r="W4100" i="55"/>
  <c r="V4101" i="55"/>
  <c r="W4101" i="55"/>
  <c r="V4102" i="55"/>
  <c r="W4102" i="55"/>
  <c r="V4103" i="55"/>
  <c r="W4103" i="55"/>
  <c r="V4104" i="55"/>
  <c r="W4104" i="55"/>
  <c r="V4105" i="55"/>
  <c r="W4105" i="55"/>
  <c r="V4106" i="55"/>
  <c r="W4106" i="55"/>
  <c r="V4107" i="55"/>
  <c r="W4107" i="55"/>
  <c r="V4108" i="55"/>
  <c r="W4108" i="55"/>
  <c r="V4109" i="55"/>
  <c r="W4109" i="55"/>
  <c r="V4110" i="55"/>
  <c r="W4110" i="55"/>
  <c r="V4111" i="55"/>
  <c r="W4111" i="55"/>
  <c r="V4112" i="55"/>
  <c r="W4112" i="55"/>
  <c r="V4113" i="55"/>
  <c r="W4113" i="55"/>
  <c r="V4114" i="55"/>
  <c r="W4114" i="55"/>
  <c r="V4115" i="55"/>
  <c r="W4115" i="55"/>
  <c r="V4116" i="55"/>
  <c r="W4116" i="55"/>
  <c r="V4117" i="55"/>
  <c r="W4117" i="55"/>
  <c r="V4118" i="55"/>
  <c r="W4118" i="55"/>
  <c r="V4119" i="55"/>
  <c r="W4119" i="55"/>
  <c r="V4120" i="55"/>
  <c r="W4120" i="55"/>
  <c r="V4121" i="55"/>
  <c r="W4121" i="55"/>
  <c r="V4122" i="55"/>
  <c r="W4122" i="55"/>
  <c r="V4123" i="55"/>
  <c r="W4123" i="55"/>
  <c r="V4124" i="55"/>
  <c r="W4124" i="55"/>
  <c r="V4125" i="55"/>
  <c r="W4125" i="55"/>
  <c r="V4126" i="55"/>
  <c r="W4126" i="55"/>
  <c r="V4127" i="55"/>
  <c r="W4127" i="55"/>
  <c r="V4128" i="55"/>
  <c r="W4128" i="55"/>
  <c r="V4129" i="55"/>
  <c r="W4129" i="55"/>
  <c r="V4130" i="55"/>
  <c r="W4130" i="55"/>
  <c r="V4131" i="55"/>
  <c r="W4131" i="55"/>
  <c r="V4132" i="55"/>
  <c r="W4132" i="55"/>
  <c r="V4133" i="55"/>
  <c r="W4133" i="55"/>
  <c r="V4134" i="55"/>
  <c r="W4134" i="55"/>
  <c r="V4135" i="55"/>
  <c r="W4135" i="55"/>
  <c r="V4136" i="55"/>
  <c r="W4136" i="55"/>
  <c r="V4137" i="55"/>
  <c r="W4137" i="55"/>
  <c r="V4138" i="55"/>
  <c r="W4138" i="55"/>
  <c r="V4139" i="55"/>
  <c r="W4139" i="55"/>
  <c r="V4140" i="55"/>
  <c r="W4140" i="55"/>
  <c r="V4141" i="55"/>
  <c r="W4141" i="55"/>
  <c r="V4142" i="55"/>
  <c r="W4142" i="55"/>
  <c r="V4143" i="55"/>
  <c r="W4143" i="55"/>
  <c r="V4144" i="55"/>
  <c r="W4144" i="55"/>
  <c r="V4145" i="55"/>
  <c r="W4145" i="55"/>
  <c r="V4146" i="55"/>
  <c r="W4146" i="55"/>
  <c r="V4147" i="55"/>
  <c r="W4147" i="55"/>
  <c r="V4148" i="55"/>
  <c r="W4148" i="55"/>
  <c r="V4149" i="55"/>
  <c r="W4149" i="55"/>
  <c r="V4150" i="55"/>
  <c r="W4150" i="55"/>
  <c r="V4151" i="55"/>
  <c r="W4151" i="55"/>
  <c r="V4152" i="55"/>
  <c r="W4152" i="55"/>
  <c r="V4153" i="55"/>
  <c r="W4153" i="55"/>
  <c r="V4154" i="55"/>
  <c r="W4154" i="55"/>
  <c r="V4155" i="55"/>
  <c r="W4155" i="55"/>
  <c r="V4156" i="55"/>
  <c r="W4156" i="55"/>
  <c r="V4157" i="55"/>
  <c r="W4157" i="55"/>
  <c r="V4158" i="55"/>
  <c r="W4158" i="55"/>
  <c r="V4159" i="55"/>
  <c r="W4159" i="55"/>
  <c r="V4160" i="55"/>
  <c r="W4160" i="55"/>
  <c r="V4161" i="55"/>
  <c r="W4161" i="55"/>
  <c r="V4162" i="55"/>
  <c r="W4162" i="55"/>
  <c r="V4163" i="55"/>
  <c r="W4163" i="55"/>
  <c r="V4164" i="55"/>
  <c r="W4164" i="55"/>
  <c r="V4165" i="55"/>
  <c r="W4165" i="55"/>
  <c r="V4166" i="55"/>
  <c r="W4166" i="55"/>
  <c r="V4167" i="55"/>
  <c r="W4167" i="55"/>
  <c r="V4168" i="55"/>
  <c r="W4168" i="55"/>
  <c r="V4169" i="55"/>
  <c r="W4169" i="55"/>
  <c r="V4170" i="55"/>
  <c r="W4170" i="55"/>
  <c r="V4171" i="55"/>
  <c r="W4171" i="55"/>
  <c r="V4172" i="55"/>
  <c r="W4172" i="55"/>
  <c r="V4173" i="55"/>
  <c r="W4173" i="55"/>
  <c r="V4174" i="55"/>
  <c r="W4174" i="55"/>
  <c r="V4175" i="55"/>
  <c r="W4175" i="55"/>
  <c r="V4176" i="55"/>
  <c r="W4176" i="55"/>
  <c r="V4177" i="55"/>
  <c r="W4177" i="55"/>
  <c r="V4178" i="55"/>
  <c r="W4178" i="55"/>
  <c r="V4179" i="55"/>
  <c r="W4179" i="55"/>
  <c r="V4180" i="55"/>
  <c r="W4180" i="55"/>
  <c r="V4181" i="55"/>
  <c r="W4181" i="55"/>
  <c r="V4182" i="55"/>
  <c r="W4182" i="55"/>
  <c r="V4183" i="55"/>
  <c r="W4183" i="55"/>
  <c r="V4184" i="55"/>
  <c r="W4184" i="55"/>
  <c r="V4185" i="55"/>
  <c r="W4185" i="55"/>
  <c r="V4186" i="55"/>
  <c r="W4186" i="55"/>
  <c r="V4187" i="55"/>
  <c r="W4187" i="55"/>
  <c r="V4188" i="55"/>
  <c r="W4188" i="55"/>
  <c r="V4189" i="55"/>
  <c r="W4189" i="55"/>
  <c r="V4190" i="55"/>
  <c r="W4190" i="55"/>
  <c r="V4191" i="55"/>
  <c r="W4191" i="55"/>
  <c r="V4192" i="55"/>
  <c r="W4192" i="55"/>
  <c r="V4193" i="55"/>
  <c r="W4193" i="55"/>
  <c r="V4194" i="55"/>
  <c r="W4194" i="55"/>
  <c r="V4195" i="55"/>
  <c r="W4195" i="55"/>
  <c r="V4196" i="55"/>
  <c r="W4196" i="55"/>
  <c r="V4197" i="55"/>
  <c r="W4197" i="55"/>
  <c r="V4198" i="55"/>
  <c r="W4198" i="55"/>
  <c r="V4199" i="55"/>
  <c r="W4199" i="55"/>
  <c r="V4200" i="55"/>
  <c r="W4200" i="55"/>
  <c r="V4201" i="55"/>
  <c r="W4201" i="55"/>
  <c r="V4202" i="55"/>
  <c r="W4202" i="55"/>
  <c r="V4203" i="55"/>
  <c r="W4203" i="55"/>
  <c r="V4204" i="55"/>
  <c r="W4204" i="55"/>
  <c r="V4205" i="55"/>
  <c r="W4205" i="55"/>
  <c r="V4206" i="55"/>
  <c r="W4206" i="55"/>
  <c r="V4207" i="55"/>
  <c r="W4207" i="55"/>
  <c r="V4208" i="55"/>
  <c r="W4208" i="55"/>
  <c r="V4209" i="55"/>
  <c r="W4209" i="55"/>
  <c r="V4210" i="55"/>
  <c r="W4210" i="55"/>
  <c r="V4211" i="55"/>
  <c r="W4211" i="55"/>
  <c r="V4212" i="55"/>
  <c r="W4212" i="55"/>
  <c r="V4213" i="55"/>
  <c r="W4213" i="55"/>
  <c r="V4214" i="55"/>
  <c r="W4214" i="55"/>
  <c r="V4215" i="55"/>
  <c r="W4215" i="55"/>
  <c r="V4216" i="55"/>
  <c r="W4216" i="55"/>
  <c r="V4217" i="55"/>
  <c r="W4217" i="55"/>
  <c r="V4218" i="55"/>
  <c r="W4218" i="55"/>
  <c r="V4219" i="55"/>
  <c r="W4219" i="55"/>
  <c r="V4220" i="55"/>
  <c r="W4220" i="55"/>
  <c r="V4221" i="55"/>
  <c r="W4221" i="55"/>
  <c r="V4222" i="55"/>
  <c r="W4222" i="55"/>
  <c r="V4223" i="55"/>
  <c r="W4223" i="55"/>
  <c r="V4224" i="55"/>
  <c r="W4224" i="55"/>
  <c r="V4225" i="55"/>
  <c r="W4225" i="55"/>
  <c r="V4226" i="55"/>
  <c r="W4226" i="55"/>
  <c r="V4227" i="55"/>
  <c r="W4227" i="55"/>
  <c r="V4228" i="55"/>
  <c r="W4228" i="55"/>
  <c r="V4229" i="55"/>
  <c r="W4229" i="55"/>
  <c r="V4230" i="55"/>
  <c r="W4230" i="55"/>
  <c r="V4231" i="55"/>
  <c r="W4231" i="55"/>
  <c r="V4232" i="55"/>
  <c r="W4232" i="55"/>
  <c r="V4233" i="55"/>
  <c r="W4233" i="55"/>
  <c r="V4234" i="55"/>
  <c r="W4234" i="55"/>
  <c r="V4235" i="55"/>
  <c r="W4235" i="55"/>
  <c r="V4236" i="55"/>
  <c r="W4236" i="55"/>
  <c r="V4237" i="55"/>
  <c r="W4237" i="55"/>
  <c r="V4238" i="55"/>
  <c r="W4238" i="55"/>
  <c r="V4239" i="55"/>
  <c r="W4239" i="55"/>
  <c r="V4240" i="55"/>
  <c r="W4240" i="55"/>
  <c r="V4241" i="55"/>
  <c r="W4241" i="55"/>
  <c r="V4242" i="55"/>
  <c r="W4242" i="55"/>
  <c r="V4243" i="55"/>
  <c r="W4243" i="55"/>
  <c r="V4244" i="55"/>
  <c r="W4244" i="55"/>
  <c r="V4245" i="55"/>
  <c r="W4245" i="55"/>
  <c r="V4246" i="55"/>
  <c r="W4246" i="55"/>
  <c r="V4247" i="55"/>
  <c r="W4247" i="55"/>
  <c r="V4248" i="55"/>
  <c r="W4248" i="55"/>
  <c r="V4249" i="55"/>
  <c r="W4249" i="55"/>
  <c r="V4250" i="55"/>
  <c r="W4250" i="55"/>
  <c r="V4251" i="55"/>
  <c r="W4251" i="55"/>
  <c r="V4252" i="55"/>
  <c r="W4252" i="55"/>
  <c r="V4253" i="55"/>
  <c r="W4253" i="55"/>
  <c r="V4254" i="55"/>
  <c r="W4254" i="55"/>
  <c r="V4255" i="55"/>
  <c r="W4255" i="55"/>
  <c r="V4256" i="55"/>
  <c r="W4256" i="55"/>
  <c r="V4257" i="55"/>
  <c r="W4257" i="55"/>
  <c r="V4258" i="55"/>
  <c r="W4258" i="55"/>
  <c r="V4259" i="55"/>
  <c r="W4259" i="55"/>
  <c r="V4260" i="55"/>
  <c r="W4260" i="55"/>
  <c r="V4261" i="55"/>
  <c r="W4261" i="55"/>
  <c r="V4262" i="55"/>
  <c r="W4262" i="55"/>
  <c r="V4263" i="55"/>
  <c r="W4263" i="55"/>
  <c r="V4264" i="55"/>
  <c r="W4264" i="55"/>
  <c r="V4265" i="55"/>
  <c r="W4265" i="55"/>
  <c r="V4266" i="55"/>
  <c r="W4266" i="55"/>
  <c r="V4267" i="55"/>
  <c r="W4267" i="55"/>
  <c r="V4268" i="55"/>
  <c r="W4268" i="55"/>
  <c r="V4269" i="55"/>
  <c r="W4269" i="55"/>
  <c r="V4270" i="55"/>
  <c r="W4270" i="55"/>
  <c r="V4271" i="55"/>
  <c r="W4271" i="55"/>
  <c r="V4272" i="55"/>
  <c r="W4272" i="55"/>
  <c r="V4273" i="55"/>
  <c r="W4273" i="55"/>
  <c r="V4274" i="55"/>
  <c r="W4274" i="55"/>
  <c r="V4275" i="55"/>
  <c r="W4275" i="55"/>
  <c r="V4276" i="55"/>
  <c r="W4276" i="55"/>
  <c r="V4277" i="55"/>
  <c r="W4277" i="55"/>
  <c r="V4278" i="55"/>
  <c r="W4278" i="55"/>
  <c r="V4279" i="55"/>
  <c r="W4279" i="55"/>
  <c r="V4280" i="55"/>
  <c r="W4280" i="55"/>
  <c r="V4281" i="55"/>
  <c r="W4281" i="55"/>
  <c r="V4282" i="55"/>
  <c r="W4282" i="55"/>
  <c r="V4283" i="55"/>
  <c r="W4283" i="55"/>
  <c r="V4284" i="55"/>
  <c r="W4284" i="55"/>
  <c r="V4285" i="55"/>
  <c r="W4285" i="55"/>
  <c r="V4286" i="55"/>
  <c r="W4286" i="55"/>
  <c r="V4287" i="55"/>
  <c r="W4287" i="55"/>
  <c r="V4288" i="55"/>
  <c r="W4288" i="55"/>
  <c r="V4289" i="55"/>
  <c r="W4289" i="55"/>
  <c r="V4290" i="55"/>
  <c r="W4290" i="55"/>
  <c r="V4291" i="55"/>
  <c r="W4291" i="55"/>
  <c r="V4292" i="55"/>
  <c r="W4292" i="55"/>
  <c r="V4293" i="55"/>
  <c r="W4293" i="55"/>
  <c r="V4294" i="55"/>
  <c r="W4294" i="55"/>
  <c r="V4295" i="55"/>
  <c r="W4295" i="55"/>
  <c r="V4296" i="55"/>
  <c r="W4296" i="55"/>
  <c r="V4297" i="55"/>
  <c r="W4297" i="55"/>
  <c r="V4298" i="55"/>
  <c r="W4298" i="55"/>
  <c r="V4299" i="55"/>
  <c r="W4299" i="55"/>
  <c r="V4300" i="55"/>
  <c r="W4300" i="55"/>
  <c r="V4301" i="55"/>
  <c r="W4301" i="55"/>
  <c r="V4302" i="55"/>
  <c r="W4302" i="55"/>
  <c r="V4303" i="55"/>
  <c r="W4303" i="55"/>
  <c r="V4304" i="55"/>
  <c r="W4304" i="55"/>
  <c r="V4305" i="55"/>
  <c r="W4305" i="55"/>
  <c r="V4306" i="55"/>
  <c r="W4306" i="55"/>
  <c r="V4307" i="55"/>
  <c r="W4307" i="55"/>
  <c r="V4308" i="55"/>
  <c r="W4308" i="55"/>
  <c r="V4309" i="55"/>
  <c r="W4309" i="55"/>
  <c r="V4310" i="55"/>
  <c r="W4310" i="55"/>
  <c r="V4311" i="55"/>
  <c r="W4311" i="55"/>
  <c r="V4312" i="55"/>
  <c r="W4312" i="55"/>
  <c r="V4313" i="55"/>
  <c r="W4313" i="55"/>
  <c r="V4314" i="55"/>
  <c r="W4314" i="55"/>
  <c r="V4315" i="55"/>
  <c r="W4315" i="55"/>
  <c r="V4316" i="55"/>
  <c r="W4316" i="55"/>
  <c r="V4317" i="55"/>
  <c r="W4317" i="55"/>
  <c r="V4318" i="55"/>
  <c r="W4318" i="55"/>
  <c r="V4319" i="55"/>
  <c r="W4319" i="55"/>
  <c r="V4320" i="55"/>
  <c r="W4320" i="55"/>
  <c r="V4321" i="55"/>
  <c r="W4321" i="55"/>
  <c r="V4322" i="55"/>
  <c r="W4322" i="55"/>
  <c r="V4323" i="55"/>
  <c r="W4323" i="55"/>
  <c r="V4324" i="55"/>
  <c r="W4324" i="55"/>
  <c r="V4325" i="55"/>
  <c r="W4325" i="55"/>
  <c r="V4326" i="55"/>
  <c r="W4326" i="55"/>
  <c r="V4327" i="55"/>
  <c r="W4327" i="55"/>
  <c r="V4328" i="55"/>
  <c r="W4328" i="55"/>
  <c r="V4329" i="55"/>
  <c r="W4329" i="55"/>
  <c r="V4330" i="55"/>
  <c r="W4330" i="55"/>
  <c r="V4331" i="55"/>
  <c r="W4331" i="55"/>
  <c r="V4332" i="55"/>
  <c r="W4332" i="55"/>
  <c r="V4333" i="55"/>
  <c r="W4333" i="55"/>
  <c r="V4334" i="55"/>
  <c r="W4334" i="55"/>
  <c r="V4335" i="55"/>
  <c r="W4335" i="55"/>
  <c r="V4336" i="55"/>
  <c r="W4336" i="55"/>
  <c r="V4337" i="55"/>
  <c r="W4337" i="55"/>
  <c r="V4338" i="55"/>
  <c r="W4338" i="55"/>
  <c r="V4339" i="55"/>
  <c r="W4339" i="55"/>
  <c r="V4340" i="55"/>
  <c r="W4340" i="55"/>
  <c r="V4341" i="55"/>
  <c r="W4341" i="55"/>
  <c r="V4342" i="55"/>
  <c r="W4342" i="55"/>
  <c r="V4343" i="55"/>
  <c r="W4343" i="55"/>
  <c r="V4344" i="55"/>
  <c r="W4344" i="55"/>
  <c r="V4345" i="55"/>
  <c r="W4345" i="55"/>
  <c r="V4346" i="55"/>
  <c r="W4346" i="55"/>
  <c r="V4347" i="55"/>
  <c r="W4347" i="55"/>
  <c r="V4348" i="55"/>
  <c r="W4348" i="55"/>
  <c r="V4349" i="55"/>
  <c r="W4349" i="55"/>
  <c r="V4350" i="55"/>
  <c r="W4350" i="55"/>
  <c r="V4351" i="55"/>
  <c r="W4351" i="55"/>
  <c r="V4352" i="55"/>
  <c r="W4352" i="55"/>
  <c r="V4353" i="55"/>
  <c r="W4353" i="55"/>
  <c r="V4354" i="55"/>
  <c r="W4354" i="55"/>
  <c r="V4355" i="55"/>
  <c r="W4355" i="55"/>
  <c r="V4356" i="55"/>
  <c r="W4356" i="55"/>
  <c r="V4357" i="55"/>
  <c r="W4357" i="55"/>
  <c r="V4358" i="55"/>
  <c r="W4358" i="55"/>
  <c r="V4359" i="55"/>
  <c r="W4359" i="55"/>
  <c r="V4360" i="55"/>
  <c r="W4360" i="55"/>
  <c r="V4361" i="55"/>
  <c r="W4361" i="55"/>
  <c r="V4362" i="55"/>
  <c r="W4362" i="55"/>
  <c r="V4363" i="55"/>
  <c r="W4363" i="55"/>
  <c r="V4364" i="55"/>
  <c r="W4364" i="55"/>
  <c r="V4365" i="55"/>
  <c r="W4365" i="55"/>
  <c r="V4366" i="55"/>
  <c r="W4366" i="55"/>
  <c r="V4367" i="55"/>
  <c r="W4367" i="55"/>
  <c r="V4368" i="55"/>
  <c r="W4368" i="55"/>
  <c r="V4369" i="55"/>
  <c r="W4369" i="55"/>
  <c r="V4370" i="55"/>
  <c r="W4370" i="55"/>
  <c r="V4371" i="55"/>
  <c r="W4371" i="55"/>
  <c r="V4372" i="55"/>
  <c r="W4372" i="55"/>
  <c r="V4373" i="55"/>
  <c r="W4373" i="55"/>
  <c r="V4374" i="55"/>
  <c r="W4374" i="55"/>
  <c r="V4375" i="55"/>
  <c r="W4375" i="55"/>
  <c r="V4376" i="55"/>
  <c r="W4376" i="55"/>
  <c r="V4377" i="55"/>
  <c r="W4377" i="55"/>
  <c r="V4378" i="55"/>
  <c r="W4378" i="55"/>
  <c r="V4379" i="55"/>
  <c r="W4379" i="55"/>
  <c r="V4380" i="55"/>
  <c r="W4380" i="55"/>
  <c r="V4381" i="55"/>
  <c r="W4381" i="55"/>
  <c r="V4382" i="55"/>
  <c r="W4382" i="55"/>
  <c r="V4383" i="55"/>
  <c r="W4383" i="55"/>
  <c r="V4384" i="55"/>
  <c r="W4384" i="55"/>
  <c r="V4385" i="55"/>
  <c r="W4385" i="55"/>
  <c r="V4386" i="55"/>
  <c r="W4386" i="55"/>
  <c r="V4387" i="55"/>
  <c r="W4387" i="55"/>
  <c r="V4388" i="55"/>
  <c r="W4388" i="55"/>
  <c r="V4389" i="55"/>
  <c r="W4389" i="55"/>
  <c r="V4390" i="55"/>
  <c r="W4390" i="55"/>
  <c r="V4391" i="55"/>
  <c r="W4391" i="55"/>
  <c r="V4392" i="55"/>
  <c r="W4392" i="55"/>
  <c r="V4393" i="55"/>
  <c r="W4393" i="55"/>
  <c r="V4394" i="55"/>
  <c r="W4394" i="55"/>
  <c r="V4395" i="55"/>
  <c r="W4395" i="55"/>
  <c r="V4396" i="55"/>
  <c r="W4396" i="55"/>
  <c r="V4397" i="55"/>
  <c r="W4397" i="55"/>
  <c r="V4398" i="55"/>
  <c r="W4398" i="55"/>
  <c r="V4399" i="55"/>
  <c r="W4399" i="55"/>
  <c r="V4400" i="55"/>
  <c r="W4400" i="55"/>
  <c r="V4401" i="55"/>
  <c r="W4401" i="55"/>
  <c r="V4402" i="55"/>
  <c r="W4402" i="55"/>
  <c r="V4403" i="55"/>
  <c r="W4403" i="55"/>
  <c r="V4404" i="55"/>
  <c r="W4404" i="55"/>
  <c r="V4405" i="55"/>
  <c r="W4405" i="55"/>
  <c r="V4406" i="55"/>
  <c r="W4406" i="55"/>
  <c r="V4407" i="55"/>
  <c r="W4407" i="55"/>
  <c r="V4408" i="55"/>
  <c r="W4408" i="55"/>
  <c r="V4409" i="55"/>
  <c r="W4409" i="55"/>
  <c r="V4410" i="55"/>
  <c r="W4410" i="55"/>
  <c r="V4411" i="55"/>
  <c r="W4411" i="55"/>
  <c r="V4412" i="55"/>
  <c r="W4412" i="55"/>
  <c r="V4413" i="55"/>
  <c r="W4413" i="55"/>
  <c r="V4414" i="55"/>
  <c r="W4414" i="55"/>
  <c r="V4415" i="55"/>
  <c r="W4415" i="55"/>
  <c r="V4416" i="55"/>
  <c r="W4416" i="55"/>
  <c r="V4417" i="55"/>
  <c r="W4417" i="55"/>
  <c r="V4418" i="55"/>
  <c r="W4418" i="55"/>
  <c r="V4419" i="55"/>
  <c r="W4419" i="55"/>
  <c r="V4420" i="55"/>
  <c r="W4420" i="55"/>
  <c r="V4421" i="55"/>
  <c r="W4421" i="55"/>
  <c r="V4422" i="55"/>
  <c r="W4422" i="55"/>
  <c r="V4423" i="55"/>
  <c r="W4423" i="55"/>
  <c r="V4424" i="55"/>
  <c r="W4424" i="55"/>
  <c r="V4425" i="55"/>
  <c r="W4425" i="55"/>
  <c r="V4426" i="55"/>
  <c r="W4426" i="55"/>
  <c r="V4427" i="55"/>
  <c r="W4427" i="55"/>
  <c r="V4428" i="55"/>
  <c r="W4428" i="55"/>
  <c r="V4429" i="55"/>
  <c r="W4429" i="55"/>
  <c r="V4430" i="55"/>
  <c r="W4430" i="55"/>
  <c r="V4431" i="55"/>
  <c r="W4431" i="55"/>
  <c r="V4432" i="55"/>
  <c r="W4432" i="55"/>
  <c r="V4433" i="55"/>
  <c r="W4433" i="55"/>
  <c r="V4434" i="55"/>
  <c r="W4434" i="55"/>
  <c r="V4435" i="55"/>
  <c r="W4435" i="55"/>
  <c r="V4436" i="55"/>
  <c r="W4436" i="55"/>
  <c r="V4437" i="55"/>
  <c r="W4437" i="55"/>
  <c r="V4438" i="55"/>
  <c r="W4438" i="55"/>
  <c r="V4439" i="55"/>
  <c r="W4439" i="55"/>
  <c r="V4440" i="55"/>
  <c r="W4440" i="55"/>
  <c r="V4441" i="55"/>
  <c r="W4441" i="55"/>
  <c r="V4442" i="55"/>
  <c r="W4442" i="55"/>
  <c r="V4443" i="55"/>
  <c r="W4443" i="55"/>
  <c r="V4444" i="55"/>
  <c r="W4444" i="55"/>
  <c r="V4445" i="55"/>
  <c r="W4445" i="55"/>
  <c r="V4446" i="55"/>
  <c r="W4446" i="55"/>
  <c r="V4447" i="55"/>
  <c r="W4447" i="55"/>
  <c r="V4448" i="55"/>
  <c r="W4448" i="55"/>
  <c r="V4449" i="55"/>
  <c r="W4449" i="55"/>
  <c r="V4450" i="55"/>
  <c r="W4450" i="55"/>
  <c r="V4451" i="55"/>
  <c r="W4451" i="55"/>
  <c r="V4452" i="55"/>
  <c r="W4452" i="55"/>
  <c r="V4453" i="55"/>
  <c r="W4453" i="55"/>
  <c r="V4454" i="55"/>
  <c r="W4454" i="55"/>
  <c r="V4455" i="55"/>
  <c r="W4455" i="55"/>
  <c r="V4456" i="55"/>
  <c r="W4456" i="55"/>
  <c r="V4457" i="55"/>
  <c r="W4457" i="55"/>
  <c r="V4458" i="55"/>
  <c r="W4458" i="55"/>
  <c r="V4459" i="55"/>
  <c r="W4459" i="55"/>
  <c r="V4460" i="55"/>
  <c r="W4460" i="55"/>
  <c r="V4461" i="55"/>
  <c r="W4461" i="55"/>
  <c r="V4462" i="55"/>
  <c r="W4462" i="55"/>
  <c r="V4463" i="55"/>
  <c r="W4463" i="55"/>
  <c r="V4464" i="55"/>
  <c r="W4464" i="55"/>
  <c r="V4465" i="55"/>
  <c r="W4465" i="55"/>
  <c r="V4466" i="55"/>
  <c r="W4466" i="55"/>
  <c r="V4467" i="55"/>
  <c r="W4467" i="55"/>
  <c r="V4468" i="55"/>
  <c r="W4468" i="55"/>
  <c r="V4469" i="55"/>
  <c r="W4469" i="55"/>
  <c r="V4470" i="55"/>
  <c r="W4470" i="55"/>
  <c r="V4471" i="55"/>
  <c r="W4471" i="55"/>
  <c r="V4472" i="55"/>
  <c r="W4472" i="55"/>
  <c r="V4473" i="55"/>
  <c r="W4473" i="55"/>
  <c r="V4474" i="55"/>
  <c r="W4474" i="55"/>
  <c r="V4475" i="55"/>
  <c r="W4475" i="55"/>
  <c r="V4476" i="55"/>
  <c r="W4476" i="55"/>
  <c r="V4477" i="55"/>
  <c r="W4477" i="55"/>
  <c r="V4478" i="55"/>
  <c r="W4478" i="55"/>
  <c r="V4479" i="55"/>
  <c r="W4479" i="55"/>
  <c r="V4480" i="55"/>
  <c r="W4480" i="55"/>
  <c r="V4481" i="55"/>
  <c r="W4481" i="55"/>
  <c r="V4482" i="55"/>
  <c r="W4482" i="55"/>
  <c r="V4483" i="55"/>
  <c r="W4483" i="55"/>
  <c r="V4484" i="55"/>
  <c r="W4484" i="55"/>
  <c r="V4485" i="55"/>
  <c r="W4485" i="55"/>
  <c r="V4486" i="55"/>
  <c r="W4486" i="55"/>
  <c r="V4487" i="55"/>
  <c r="W4487" i="55"/>
  <c r="V4488" i="55"/>
  <c r="W4488" i="55"/>
  <c r="V4489" i="55"/>
  <c r="W4489" i="55"/>
  <c r="V4490" i="55"/>
  <c r="W4490" i="55"/>
  <c r="V4491" i="55"/>
  <c r="W4491" i="55"/>
  <c r="V4492" i="55"/>
  <c r="W4492" i="55"/>
  <c r="V4493" i="55"/>
  <c r="W4493" i="55"/>
  <c r="V4494" i="55"/>
  <c r="W4494" i="55"/>
  <c r="V4495" i="55"/>
  <c r="W4495" i="55"/>
  <c r="V4496" i="55"/>
  <c r="W4496" i="55"/>
  <c r="V4497" i="55"/>
  <c r="W4497" i="55"/>
  <c r="V4498" i="55"/>
  <c r="W4498" i="55"/>
  <c r="V4499" i="55"/>
  <c r="W4499" i="55"/>
  <c r="V4500" i="55"/>
  <c r="W4500" i="55"/>
  <c r="V4501" i="55"/>
  <c r="W4501" i="55"/>
  <c r="V4502" i="55"/>
  <c r="W4502" i="55"/>
  <c r="V4503" i="55"/>
  <c r="W4503" i="55"/>
  <c r="V4504" i="55"/>
  <c r="W4504" i="55"/>
  <c r="V4505" i="55"/>
  <c r="W4505" i="55"/>
  <c r="V4506" i="55"/>
  <c r="W4506" i="55"/>
  <c r="V4507" i="55"/>
  <c r="W4507" i="55"/>
  <c r="V4508" i="55"/>
  <c r="W4508" i="55"/>
  <c r="V4509" i="55"/>
  <c r="W4509" i="55"/>
  <c r="V4510" i="55"/>
  <c r="W4510" i="55"/>
  <c r="V4511" i="55"/>
  <c r="W4511" i="55"/>
  <c r="V4512" i="55"/>
  <c r="W4512" i="55"/>
  <c r="V4513" i="55"/>
  <c r="W4513" i="55"/>
  <c r="V4514" i="55"/>
  <c r="W4514" i="55"/>
  <c r="V4515" i="55"/>
  <c r="W4515" i="55"/>
  <c r="V4516" i="55"/>
  <c r="W4516" i="55"/>
  <c r="V4517" i="55"/>
  <c r="W4517" i="55"/>
  <c r="V4518" i="55"/>
  <c r="W4518" i="55"/>
  <c r="V4519" i="55"/>
  <c r="W4519" i="55"/>
  <c r="V4520" i="55"/>
  <c r="W4520" i="55"/>
  <c r="V4521" i="55"/>
  <c r="W4521" i="55"/>
  <c r="V4522" i="55"/>
  <c r="W4522" i="55"/>
  <c r="V4523" i="55"/>
  <c r="W4523" i="55"/>
  <c r="V4524" i="55"/>
  <c r="W4524" i="55"/>
  <c r="V4525" i="55"/>
  <c r="W4525" i="55"/>
  <c r="V4526" i="55"/>
  <c r="W4526" i="55"/>
  <c r="V4527" i="55"/>
  <c r="W4527" i="55"/>
  <c r="V4528" i="55"/>
  <c r="W4528" i="55"/>
  <c r="V4529" i="55"/>
  <c r="W4529" i="55"/>
  <c r="V4530" i="55"/>
  <c r="W4530" i="55"/>
  <c r="V4531" i="55"/>
  <c r="W4531" i="55"/>
  <c r="V4532" i="55"/>
  <c r="W4532" i="55"/>
  <c r="V4533" i="55"/>
  <c r="W4533" i="55"/>
  <c r="V4534" i="55"/>
  <c r="W4534" i="55"/>
  <c r="V4535" i="55"/>
  <c r="W4535" i="55"/>
  <c r="V4536" i="55"/>
  <c r="W4536" i="55"/>
  <c r="V4537" i="55"/>
  <c r="W4537" i="55"/>
  <c r="V4538" i="55"/>
  <c r="W4538" i="55"/>
  <c r="V4539" i="55"/>
  <c r="W4539" i="55"/>
  <c r="V4540" i="55"/>
  <c r="W4540" i="55"/>
  <c r="V4541" i="55"/>
  <c r="W4541" i="55"/>
  <c r="V4542" i="55"/>
  <c r="W4542" i="55"/>
  <c r="V4543" i="55"/>
  <c r="W4543" i="55"/>
  <c r="V4544" i="55"/>
  <c r="W4544" i="55"/>
  <c r="V4545" i="55"/>
  <c r="W4545" i="55"/>
  <c r="V4546" i="55"/>
  <c r="W4546" i="55"/>
  <c r="V4547" i="55"/>
  <c r="W4547" i="55"/>
  <c r="V4548" i="55"/>
  <c r="W4548" i="55"/>
  <c r="V4549" i="55"/>
  <c r="W4549" i="55"/>
  <c r="V4550" i="55"/>
  <c r="W4550" i="55"/>
  <c r="V4551" i="55"/>
  <c r="W4551" i="55"/>
  <c r="V4552" i="55"/>
  <c r="W4552" i="55"/>
  <c r="V4553" i="55"/>
  <c r="W4553" i="55"/>
  <c r="V4554" i="55"/>
  <c r="W4554" i="55"/>
  <c r="V4555" i="55"/>
  <c r="W4555" i="55"/>
  <c r="V4556" i="55"/>
  <c r="W4556" i="55"/>
  <c r="V4557" i="55"/>
  <c r="W4557" i="55"/>
  <c r="V4558" i="55"/>
  <c r="W4558" i="55"/>
  <c r="V4559" i="55"/>
  <c r="W4559" i="55"/>
  <c r="V4560" i="55"/>
  <c r="W4560" i="55"/>
  <c r="V4561" i="55"/>
  <c r="W4561" i="55"/>
  <c r="V4562" i="55"/>
  <c r="W4562" i="55"/>
  <c r="V4563" i="55"/>
  <c r="W4563" i="55"/>
  <c r="V4564" i="55"/>
  <c r="W4564" i="55"/>
  <c r="V4565" i="55"/>
  <c r="W4565" i="55"/>
  <c r="V4566" i="55"/>
  <c r="W4566" i="55"/>
  <c r="V4567" i="55"/>
  <c r="W4567" i="55"/>
  <c r="V4568" i="55"/>
  <c r="W4568" i="55"/>
  <c r="V4569" i="55"/>
  <c r="W4569" i="55"/>
  <c r="V4570" i="55"/>
  <c r="W4570" i="55"/>
  <c r="V4571" i="55"/>
  <c r="W4571" i="55"/>
  <c r="V4572" i="55"/>
  <c r="W4572" i="55"/>
  <c r="V4573" i="55"/>
  <c r="W4573" i="55"/>
  <c r="V4574" i="55"/>
  <c r="W4574" i="55"/>
  <c r="V4575" i="55"/>
  <c r="W4575" i="55"/>
  <c r="V4576" i="55"/>
  <c r="W4576" i="55"/>
  <c r="V4577" i="55"/>
  <c r="W4577" i="55"/>
  <c r="V4578" i="55"/>
  <c r="W4578" i="55"/>
  <c r="V4579" i="55"/>
  <c r="W4579" i="55"/>
  <c r="V4580" i="55"/>
  <c r="W4580" i="55"/>
  <c r="V4581" i="55"/>
  <c r="W4581" i="55"/>
  <c r="V4582" i="55"/>
  <c r="W4582" i="55"/>
  <c r="V4583" i="55"/>
  <c r="W4583" i="55"/>
  <c r="V4584" i="55"/>
  <c r="W4584" i="55"/>
  <c r="V4585" i="55"/>
  <c r="W4585" i="55"/>
  <c r="V4586" i="55"/>
  <c r="W4586" i="55"/>
  <c r="V4587" i="55"/>
  <c r="W4587" i="55"/>
  <c r="V4588" i="55"/>
  <c r="W4588" i="55"/>
  <c r="V4589" i="55"/>
  <c r="W4589" i="55"/>
  <c r="V4590" i="55"/>
  <c r="W4590" i="55"/>
  <c r="V4591" i="55"/>
  <c r="W4591" i="55"/>
  <c r="V4592" i="55"/>
  <c r="W4592" i="55"/>
  <c r="V4593" i="55"/>
  <c r="W4593" i="55"/>
  <c r="V4594" i="55"/>
  <c r="W4594" i="55"/>
  <c r="V4595" i="55"/>
  <c r="W4595" i="55"/>
  <c r="V4596" i="55"/>
  <c r="W4596" i="55"/>
  <c r="V4597" i="55"/>
  <c r="W4597" i="55"/>
  <c r="V4598" i="55"/>
  <c r="W4598" i="55"/>
  <c r="V4599" i="55"/>
  <c r="W4599" i="55"/>
  <c r="V4600" i="55"/>
  <c r="W4600" i="55"/>
  <c r="V4601" i="55"/>
  <c r="W4601" i="55"/>
  <c r="V4602" i="55"/>
  <c r="W4602" i="55"/>
  <c r="V4603" i="55"/>
  <c r="W4603" i="55"/>
  <c r="V4604" i="55"/>
  <c r="W4604" i="55"/>
  <c r="V4605" i="55"/>
  <c r="W4605" i="55"/>
  <c r="V4606" i="55"/>
  <c r="W4606" i="55"/>
  <c r="V4607" i="55"/>
  <c r="W4607" i="55"/>
  <c r="V4608" i="55"/>
  <c r="W4608" i="55"/>
  <c r="V4609" i="55"/>
  <c r="W4609" i="55"/>
  <c r="V4610" i="55"/>
  <c r="W4610" i="55"/>
  <c r="V4611" i="55"/>
  <c r="W4611" i="55"/>
  <c r="V4612" i="55"/>
  <c r="W4612" i="55"/>
  <c r="V4613" i="55"/>
  <c r="W4613" i="55"/>
  <c r="V4614" i="55"/>
  <c r="W4614" i="55"/>
  <c r="V4615" i="55"/>
  <c r="W4615" i="55"/>
  <c r="V4616" i="55"/>
  <c r="W4616" i="55"/>
  <c r="V4617" i="55"/>
  <c r="W4617" i="55"/>
  <c r="V4618" i="55"/>
  <c r="W4618" i="55"/>
  <c r="V4619" i="55"/>
  <c r="W4619" i="55"/>
  <c r="V4620" i="55"/>
  <c r="W4620" i="55"/>
  <c r="V4621" i="55"/>
  <c r="W4621" i="55"/>
  <c r="V4622" i="55"/>
  <c r="W4622" i="55"/>
  <c r="V4623" i="55"/>
  <c r="W4623" i="55"/>
  <c r="V4624" i="55"/>
  <c r="W4624" i="55"/>
  <c r="V4625" i="55"/>
  <c r="W4625" i="55"/>
  <c r="V4626" i="55"/>
  <c r="W4626" i="55"/>
  <c r="V4627" i="55"/>
  <c r="W4627" i="55"/>
  <c r="V4628" i="55"/>
  <c r="W4628" i="55"/>
  <c r="V4629" i="55"/>
  <c r="W4629" i="55"/>
  <c r="V4630" i="55"/>
  <c r="W4630" i="55"/>
  <c r="V4631" i="55"/>
  <c r="W4631" i="55"/>
  <c r="V4632" i="55"/>
  <c r="W4632" i="55"/>
  <c r="V4633" i="55"/>
  <c r="W4633" i="55"/>
  <c r="V4634" i="55"/>
  <c r="W4634" i="55"/>
  <c r="V4635" i="55"/>
  <c r="W4635" i="55"/>
  <c r="V4636" i="55"/>
  <c r="W4636" i="55"/>
  <c r="V4637" i="55"/>
  <c r="W4637" i="55"/>
  <c r="V4638" i="55"/>
  <c r="W4638" i="55"/>
  <c r="V4639" i="55"/>
  <c r="W4639" i="55"/>
  <c r="V4640" i="55"/>
  <c r="W4640" i="55"/>
  <c r="V4641" i="55"/>
  <c r="W4641" i="55"/>
  <c r="V4642" i="55"/>
  <c r="W4642" i="55"/>
  <c r="V4643" i="55"/>
  <c r="W4643" i="55"/>
  <c r="V4644" i="55"/>
  <c r="W4644" i="55"/>
  <c r="V4645" i="55"/>
  <c r="W4645" i="55"/>
  <c r="V4646" i="55"/>
  <c r="W4646" i="55"/>
  <c r="V4647" i="55"/>
  <c r="W4647" i="55"/>
  <c r="V4648" i="55"/>
  <c r="W4648" i="55"/>
  <c r="V4649" i="55"/>
  <c r="W4649" i="55"/>
  <c r="V4650" i="55"/>
  <c r="W4650" i="55"/>
  <c r="V4651" i="55"/>
  <c r="W4651" i="55"/>
  <c r="V4652" i="55"/>
  <c r="W4652" i="55"/>
  <c r="V4653" i="55"/>
  <c r="W4653" i="55"/>
  <c r="V4654" i="55"/>
  <c r="W4654" i="55"/>
  <c r="V4655" i="55"/>
  <c r="W4655" i="55"/>
  <c r="V4656" i="55"/>
  <c r="W4656" i="55"/>
  <c r="V4657" i="55"/>
  <c r="W4657" i="55"/>
  <c r="V4658" i="55"/>
  <c r="W4658" i="55"/>
  <c r="V4659" i="55"/>
  <c r="W4659" i="55"/>
  <c r="V4660" i="55"/>
  <c r="W4660" i="55"/>
  <c r="V4661" i="55"/>
  <c r="W4661" i="55"/>
  <c r="V4662" i="55"/>
  <c r="W4662" i="55"/>
  <c r="V4663" i="55"/>
  <c r="W4663" i="55"/>
  <c r="V4664" i="55"/>
  <c r="W4664" i="55"/>
  <c r="V4665" i="55"/>
  <c r="W4665" i="55"/>
  <c r="V4666" i="55"/>
  <c r="W4666" i="55"/>
  <c r="V4667" i="55"/>
  <c r="W4667" i="55"/>
  <c r="V4668" i="55"/>
  <c r="W4668" i="55"/>
  <c r="V4669" i="55"/>
  <c r="W4669" i="55"/>
  <c r="V4670" i="55"/>
  <c r="W4670" i="55"/>
  <c r="V4671" i="55"/>
  <c r="W4671" i="55"/>
  <c r="V4672" i="55"/>
  <c r="W4672" i="55"/>
  <c r="V4673" i="55"/>
  <c r="W4673" i="55"/>
  <c r="V4674" i="55"/>
  <c r="W4674" i="55"/>
  <c r="V4675" i="55"/>
  <c r="W4675" i="55"/>
  <c r="V4676" i="55"/>
  <c r="W4676" i="55"/>
  <c r="V4677" i="55"/>
  <c r="W4677" i="55"/>
  <c r="V4678" i="55"/>
  <c r="W4678" i="55"/>
  <c r="V4679" i="55"/>
  <c r="W4679" i="55"/>
  <c r="V4680" i="55"/>
  <c r="W4680" i="55"/>
  <c r="V4681" i="55"/>
  <c r="W4681" i="55"/>
  <c r="V4682" i="55"/>
  <c r="W4682" i="55"/>
  <c r="V4683" i="55"/>
  <c r="W4683" i="55"/>
  <c r="V4684" i="55"/>
  <c r="W4684" i="55"/>
  <c r="V4685" i="55"/>
  <c r="W4685" i="55"/>
  <c r="V4686" i="55"/>
  <c r="W4686" i="55"/>
  <c r="V4687" i="55"/>
  <c r="W4687" i="55"/>
  <c r="V4688" i="55"/>
  <c r="W4688" i="55"/>
  <c r="V4689" i="55"/>
  <c r="W4689" i="55"/>
  <c r="V4690" i="55"/>
  <c r="W4690" i="55"/>
  <c r="V4691" i="55"/>
  <c r="W4691" i="55"/>
  <c r="V4692" i="55"/>
  <c r="W4692" i="55"/>
  <c r="V4693" i="55"/>
  <c r="W4693" i="55"/>
  <c r="V4694" i="55"/>
  <c r="W4694" i="55"/>
  <c r="V4695" i="55"/>
  <c r="W4695" i="55"/>
  <c r="V4696" i="55"/>
  <c r="W4696" i="55"/>
  <c r="V4697" i="55"/>
  <c r="W4697" i="55"/>
  <c r="V4698" i="55"/>
  <c r="W4698" i="55"/>
  <c r="V4699" i="55"/>
  <c r="W4699" i="55"/>
  <c r="V4700" i="55"/>
  <c r="W4700" i="55"/>
  <c r="V4701" i="55"/>
  <c r="W4701" i="55"/>
  <c r="V4702" i="55"/>
  <c r="W4702" i="55"/>
  <c r="V4703" i="55"/>
  <c r="W4703" i="55"/>
  <c r="V4704" i="55"/>
  <c r="W4704" i="55"/>
  <c r="V4705" i="55"/>
  <c r="W4705" i="55"/>
  <c r="V4706" i="55"/>
  <c r="W4706" i="55"/>
  <c r="V4707" i="55"/>
  <c r="W4707" i="55"/>
  <c r="V4708" i="55"/>
  <c r="W4708" i="55"/>
  <c r="V4709" i="55"/>
  <c r="W4709" i="55"/>
  <c r="V4710" i="55"/>
  <c r="W4710" i="55"/>
  <c r="V4711" i="55"/>
  <c r="W4711" i="55"/>
  <c r="V4712" i="55"/>
  <c r="W4712" i="55"/>
  <c r="V4713" i="55"/>
  <c r="W4713" i="55"/>
  <c r="V4714" i="55"/>
  <c r="W4714" i="55"/>
  <c r="V4715" i="55"/>
  <c r="W4715" i="55"/>
  <c r="V4716" i="55"/>
  <c r="W4716" i="55"/>
  <c r="V4717" i="55"/>
  <c r="W4717" i="55"/>
  <c r="V4718" i="55"/>
  <c r="W4718" i="55"/>
  <c r="V4719" i="55"/>
  <c r="W4719" i="55"/>
  <c r="V4720" i="55"/>
  <c r="W4720" i="55"/>
  <c r="V4721" i="55"/>
  <c r="W4721" i="55"/>
  <c r="V4722" i="55"/>
  <c r="W4722" i="55"/>
  <c r="V4723" i="55"/>
  <c r="W4723" i="55"/>
  <c r="V4724" i="55"/>
  <c r="W4724" i="55"/>
  <c r="V4725" i="55"/>
  <c r="W4725" i="55"/>
  <c r="V4726" i="55"/>
  <c r="W4726" i="55"/>
  <c r="V4727" i="55"/>
  <c r="W4727" i="55"/>
  <c r="V4728" i="55"/>
  <c r="W4728" i="55"/>
  <c r="V4729" i="55"/>
  <c r="W4729" i="55"/>
  <c r="V4730" i="55"/>
  <c r="W4730" i="55"/>
  <c r="V4731" i="55"/>
  <c r="W4731" i="55"/>
  <c r="V4732" i="55"/>
  <c r="W4732" i="55"/>
  <c r="V4733" i="55"/>
  <c r="W4733" i="55"/>
  <c r="V4734" i="55"/>
  <c r="W4734" i="55"/>
  <c r="V4735" i="55"/>
  <c r="W4735" i="55"/>
  <c r="V4736" i="55"/>
  <c r="W4736" i="55"/>
  <c r="V4737" i="55"/>
  <c r="W4737" i="55"/>
  <c r="V4738" i="55"/>
  <c r="W4738" i="55"/>
  <c r="V4739" i="55"/>
  <c r="W4739" i="55"/>
  <c r="V4740" i="55"/>
  <c r="W4740" i="55"/>
  <c r="V4741" i="55"/>
  <c r="W4741" i="55"/>
  <c r="V4742" i="55"/>
  <c r="W4742" i="55"/>
  <c r="V4743" i="55"/>
  <c r="W4743" i="55"/>
  <c r="V4744" i="55"/>
  <c r="W4744" i="55"/>
  <c r="V4745" i="55"/>
  <c r="W4745" i="55"/>
  <c r="V4746" i="55"/>
  <c r="W4746" i="55"/>
  <c r="V4747" i="55"/>
  <c r="W4747" i="55"/>
  <c r="V4748" i="55"/>
  <c r="W4748" i="55"/>
  <c r="V4749" i="55"/>
  <c r="W4749" i="55"/>
  <c r="V4750" i="55"/>
  <c r="W4750" i="55"/>
  <c r="V4751" i="55"/>
  <c r="W4751" i="55"/>
  <c r="V4752" i="55"/>
  <c r="W4752" i="55"/>
  <c r="V4753" i="55"/>
  <c r="W4753" i="55"/>
  <c r="V4754" i="55"/>
  <c r="W4754" i="55"/>
  <c r="V4755" i="55"/>
  <c r="W4755" i="55"/>
  <c r="V4756" i="55"/>
  <c r="W4756" i="55"/>
  <c r="V4757" i="55"/>
  <c r="W4757" i="55"/>
  <c r="V4758" i="55"/>
  <c r="W4758" i="55"/>
  <c r="V4759" i="55"/>
  <c r="W4759" i="55"/>
  <c r="V4760" i="55"/>
  <c r="W4760" i="55"/>
  <c r="V4761" i="55"/>
  <c r="W4761" i="55"/>
  <c r="V4762" i="55"/>
  <c r="W4762" i="55"/>
  <c r="V4763" i="55"/>
  <c r="W4763" i="55"/>
  <c r="V4764" i="55"/>
  <c r="W4764" i="55"/>
  <c r="V4765" i="55"/>
  <c r="W4765" i="55"/>
  <c r="V4766" i="55"/>
  <c r="W4766" i="55"/>
  <c r="V4767" i="55"/>
  <c r="W4767" i="55"/>
  <c r="V4768" i="55"/>
  <c r="W4768" i="55"/>
  <c r="V4769" i="55"/>
  <c r="W4769" i="55"/>
  <c r="V4770" i="55"/>
  <c r="W4770" i="55"/>
  <c r="V4771" i="55"/>
  <c r="W4771" i="55"/>
  <c r="V4772" i="55"/>
  <c r="W4772" i="55"/>
  <c r="V4773" i="55"/>
  <c r="W4773" i="55"/>
  <c r="V4774" i="55"/>
  <c r="W4774" i="55"/>
  <c r="V4775" i="55"/>
  <c r="W4775" i="55"/>
  <c r="V4776" i="55"/>
  <c r="W4776" i="55"/>
  <c r="V4777" i="55"/>
  <c r="W4777" i="55"/>
  <c r="V4778" i="55"/>
  <c r="W4778" i="55"/>
  <c r="V4779" i="55"/>
  <c r="W4779" i="55"/>
  <c r="V4780" i="55"/>
  <c r="W4780" i="55"/>
  <c r="V4781" i="55"/>
  <c r="W4781" i="55"/>
  <c r="V4782" i="55"/>
  <c r="W4782" i="55"/>
  <c r="V4783" i="55"/>
  <c r="W4783" i="55"/>
  <c r="V4784" i="55"/>
  <c r="W4784" i="55"/>
  <c r="V4785" i="55"/>
  <c r="W4785" i="55"/>
  <c r="V4786" i="55"/>
  <c r="W4786" i="55"/>
  <c r="V4787" i="55"/>
  <c r="W4787" i="55"/>
  <c r="V4788" i="55"/>
  <c r="W4788" i="55"/>
  <c r="V4789" i="55"/>
  <c r="W4789" i="55"/>
  <c r="V4790" i="55"/>
  <c r="W4790" i="55"/>
  <c r="V4791" i="55"/>
  <c r="W4791" i="55"/>
  <c r="V4792" i="55"/>
  <c r="W4792" i="55"/>
  <c r="V4793" i="55"/>
  <c r="W4793" i="55"/>
  <c r="V4794" i="55"/>
  <c r="W4794" i="55"/>
  <c r="V4795" i="55"/>
  <c r="W4795" i="55"/>
  <c r="V4796" i="55"/>
  <c r="W4796" i="55"/>
  <c r="V4797" i="55"/>
  <c r="W4797" i="55"/>
  <c r="V4798" i="55"/>
  <c r="W4798" i="55"/>
  <c r="V4799" i="55"/>
  <c r="W4799" i="55"/>
  <c r="V4800" i="55"/>
  <c r="W4800" i="55"/>
  <c r="V4801" i="55"/>
  <c r="W4801" i="55"/>
  <c r="V4802" i="55"/>
  <c r="W4802" i="55"/>
  <c r="V4803" i="55"/>
  <c r="W4803" i="55"/>
  <c r="V4804" i="55"/>
  <c r="W4804" i="55"/>
  <c r="V4805" i="55"/>
  <c r="W4805" i="55"/>
  <c r="V4806" i="55"/>
  <c r="W4806" i="55"/>
  <c r="V4807" i="55"/>
  <c r="W4807" i="55"/>
  <c r="V4808" i="55"/>
  <c r="W4808" i="55"/>
  <c r="V4809" i="55"/>
  <c r="W4809" i="55"/>
  <c r="V4810" i="55"/>
  <c r="W4810" i="55"/>
  <c r="V4811" i="55"/>
  <c r="W4811" i="55"/>
  <c r="V4812" i="55"/>
  <c r="W4812" i="55"/>
  <c r="V4813" i="55"/>
  <c r="W4813" i="55"/>
  <c r="V4814" i="55"/>
  <c r="W4814" i="55"/>
  <c r="V4815" i="55"/>
  <c r="W4815" i="55"/>
  <c r="V4816" i="55"/>
  <c r="W4816" i="55"/>
  <c r="V4817" i="55"/>
  <c r="W4817" i="55"/>
  <c r="V4818" i="55"/>
  <c r="W4818" i="55"/>
  <c r="V4819" i="55"/>
  <c r="W4819" i="55"/>
  <c r="V4820" i="55"/>
  <c r="W4820" i="55"/>
  <c r="V4821" i="55"/>
  <c r="W4821" i="55"/>
  <c r="V4822" i="55"/>
  <c r="W4822" i="55"/>
  <c r="V4823" i="55"/>
  <c r="W4823" i="55"/>
  <c r="V4824" i="55"/>
  <c r="W4824" i="55"/>
  <c r="V4825" i="55"/>
  <c r="W4825" i="55"/>
  <c r="V4826" i="55"/>
  <c r="W4826" i="55"/>
  <c r="V4827" i="55"/>
  <c r="W4827" i="55"/>
  <c r="V4828" i="55"/>
  <c r="W4828" i="55"/>
  <c r="V4829" i="55"/>
  <c r="W4829" i="55"/>
  <c r="V4830" i="55"/>
  <c r="W4830" i="55"/>
  <c r="V4831" i="55"/>
  <c r="W4831" i="55"/>
  <c r="V4832" i="55"/>
  <c r="W4832" i="55"/>
  <c r="V4833" i="55"/>
  <c r="W4833" i="55"/>
  <c r="V4834" i="55"/>
  <c r="W4834" i="55"/>
  <c r="V4835" i="55"/>
  <c r="W4835" i="55"/>
  <c r="V4836" i="55"/>
  <c r="W4836" i="55"/>
  <c r="V4837" i="55"/>
  <c r="W4837" i="55"/>
  <c r="V4838" i="55"/>
  <c r="W4838" i="55"/>
  <c r="V4839" i="55"/>
  <c r="W4839" i="55"/>
  <c r="V4840" i="55"/>
  <c r="W4840" i="55"/>
  <c r="V4841" i="55"/>
  <c r="W4841" i="55"/>
  <c r="V4842" i="55"/>
  <c r="W4842" i="55"/>
  <c r="V4843" i="55"/>
  <c r="W4843" i="55"/>
  <c r="V4844" i="55"/>
  <c r="W4844" i="55"/>
  <c r="V4845" i="55"/>
  <c r="W4845" i="55"/>
  <c r="V4846" i="55"/>
  <c r="W4846" i="55"/>
  <c r="V4847" i="55"/>
  <c r="W4847" i="55"/>
  <c r="V4848" i="55"/>
  <c r="W4848" i="55"/>
  <c r="V4849" i="55"/>
  <c r="W4849" i="55"/>
  <c r="V4850" i="55"/>
  <c r="W4850" i="55"/>
  <c r="V4851" i="55"/>
  <c r="W4851" i="55"/>
  <c r="V4852" i="55"/>
  <c r="W4852" i="55"/>
  <c r="V4853" i="55"/>
  <c r="W4853" i="55"/>
  <c r="V4854" i="55"/>
  <c r="W4854" i="55"/>
  <c r="V4855" i="55"/>
  <c r="W4855" i="55"/>
  <c r="V4856" i="55"/>
  <c r="W4856" i="55"/>
  <c r="V4857" i="55"/>
  <c r="W4857" i="55"/>
  <c r="V4858" i="55"/>
  <c r="W4858" i="55"/>
  <c r="V4859" i="55"/>
  <c r="W4859" i="55"/>
  <c r="V4860" i="55"/>
  <c r="W4860" i="55"/>
  <c r="V4861" i="55"/>
  <c r="W4861" i="55"/>
  <c r="V4862" i="55"/>
  <c r="W4862" i="55"/>
  <c r="V4863" i="55"/>
  <c r="W4863" i="55"/>
  <c r="V4864" i="55"/>
  <c r="W4864" i="55"/>
  <c r="V4865" i="55"/>
  <c r="W4865" i="55"/>
  <c r="V4866" i="55"/>
  <c r="W4866" i="55"/>
  <c r="V4867" i="55"/>
  <c r="W4867" i="55"/>
  <c r="V4868" i="55"/>
  <c r="W4868" i="55"/>
  <c r="V4869" i="55"/>
  <c r="W4869" i="55"/>
  <c r="V4870" i="55"/>
  <c r="W4870" i="55"/>
  <c r="V4871" i="55"/>
  <c r="W4871" i="55"/>
  <c r="V4872" i="55"/>
  <c r="W4872" i="55"/>
  <c r="V4873" i="55"/>
  <c r="W4873" i="55"/>
  <c r="V4874" i="55"/>
  <c r="W4874" i="55"/>
  <c r="V4875" i="55"/>
  <c r="W4875" i="55"/>
  <c r="V4876" i="55"/>
  <c r="W4876" i="55"/>
  <c r="V4877" i="55"/>
  <c r="W4877" i="55"/>
  <c r="V4878" i="55"/>
  <c r="W4878" i="55"/>
  <c r="V4879" i="55"/>
  <c r="W4879" i="55"/>
  <c r="V4880" i="55"/>
  <c r="W4880" i="55"/>
  <c r="V4881" i="55"/>
  <c r="W4881" i="55"/>
  <c r="V4882" i="55"/>
  <c r="W4882" i="55"/>
  <c r="V4883" i="55"/>
  <c r="W4883" i="55"/>
  <c r="V4884" i="55"/>
  <c r="W4884" i="55"/>
  <c r="V4885" i="55"/>
  <c r="W4885" i="55"/>
  <c r="V4886" i="55"/>
  <c r="W4886" i="55"/>
  <c r="V4887" i="55"/>
  <c r="W4887" i="55"/>
  <c r="V4888" i="55"/>
  <c r="W4888" i="55"/>
  <c r="V4889" i="55"/>
  <c r="W4889" i="55"/>
  <c r="V4890" i="55"/>
  <c r="W4890" i="55"/>
  <c r="V4891" i="55"/>
  <c r="W4891" i="55"/>
  <c r="V4892" i="55"/>
  <c r="W4892" i="55"/>
  <c r="V4893" i="55"/>
  <c r="W4893" i="55"/>
  <c r="V4894" i="55"/>
  <c r="W4894" i="55"/>
  <c r="V4895" i="55"/>
  <c r="W4895" i="55"/>
  <c r="V4896" i="55"/>
  <c r="W4896" i="55"/>
  <c r="V4897" i="55"/>
  <c r="W4897" i="55"/>
  <c r="V4898" i="55"/>
  <c r="W4898" i="55"/>
  <c r="V4899" i="55"/>
  <c r="W4899" i="55"/>
  <c r="V4900" i="55"/>
  <c r="W4900" i="55"/>
  <c r="V4901" i="55"/>
  <c r="W4901" i="55"/>
  <c r="V4902" i="55"/>
  <c r="W4902" i="55"/>
  <c r="V4903" i="55"/>
  <c r="W4903" i="55"/>
  <c r="V4904" i="55"/>
  <c r="W4904" i="55"/>
  <c r="V4905" i="55"/>
  <c r="W4905" i="55"/>
  <c r="V4906" i="55"/>
  <c r="W4906" i="55"/>
  <c r="V4907" i="55"/>
  <c r="W4907" i="55"/>
  <c r="V4908" i="55"/>
  <c r="W4908" i="55"/>
  <c r="V4909" i="55"/>
  <c r="W4909" i="55"/>
  <c r="V4910" i="55"/>
  <c r="W4910" i="55"/>
  <c r="V4911" i="55"/>
  <c r="W4911" i="55"/>
  <c r="V4912" i="55"/>
  <c r="W4912" i="55"/>
  <c r="V4913" i="55"/>
  <c r="W4913" i="55"/>
  <c r="V4914" i="55"/>
  <c r="W4914" i="55"/>
  <c r="V4915" i="55"/>
  <c r="W4915" i="55"/>
  <c r="V4916" i="55"/>
  <c r="W4916" i="55"/>
  <c r="V4917" i="55"/>
  <c r="W4917" i="55"/>
  <c r="V4918" i="55"/>
  <c r="W4918" i="55"/>
  <c r="V4919" i="55"/>
  <c r="W4919" i="55"/>
  <c r="V4920" i="55"/>
  <c r="W4920" i="55"/>
  <c r="V4921" i="55"/>
  <c r="W4921" i="55"/>
  <c r="V4922" i="55"/>
  <c r="W4922" i="55"/>
  <c r="V4923" i="55"/>
  <c r="W4923" i="55"/>
  <c r="V4924" i="55"/>
  <c r="W4924" i="55"/>
  <c r="V4925" i="55"/>
  <c r="W4925" i="55"/>
  <c r="V4926" i="55"/>
  <c r="W4926" i="55"/>
  <c r="V4927" i="55"/>
  <c r="W4927" i="55"/>
  <c r="V4928" i="55"/>
  <c r="W4928" i="55"/>
  <c r="V4929" i="55"/>
  <c r="W4929" i="55"/>
  <c r="V4930" i="55"/>
  <c r="W4930" i="55"/>
  <c r="V4931" i="55"/>
  <c r="W4931" i="55"/>
  <c r="V4932" i="55"/>
  <c r="W4932" i="55"/>
  <c r="V4933" i="55"/>
  <c r="W4933" i="55"/>
  <c r="V4934" i="55"/>
  <c r="W4934" i="55"/>
  <c r="V4935" i="55"/>
  <c r="W4935" i="55"/>
  <c r="V4936" i="55"/>
  <c r="W4936" i="55"/>
  <c r="V4937" i="55"/>
  <c r="W4937" i="55"/>
  <c r="V4938" i="55"/>
  <c r="W4938" i="55"/>
  <c r="V4939" i="55"/>
  <c r="W4939" i="55"/>
  <c r="V4940" i="55"/>
  <c r="W4940" i="55"/>
  <c r="V4941" i="55"/>
  <c r="W4941" i="55"/>
  <c r="V4942" i="55"/>
  <c r="W4942" i="55"/>
  <c r="V4943" i="55"/>
  <c r="W4943" i="55"/>
  <c r="V4944" i="55"/>
  <c r="W4944" i="55"/>
  <c r="V4945" i="55"/>
  <c r="W4945" i="55"/>
  <c r="V4946" i="55"/>
  <c r="W4946" i="55"/>
  <c r="V4947" i="55"/>
  <c r="W4947" i="55"/>
  <c r="V4948" i="55"/>
  <c r="W4948" i="55"/>
  <c r="V4949" i="55"/>
  <c r="W4949" i="55"/>
  <c r="V4950" i="55"/>
  <c r="W4950" i="55"/>
  <c r="V4951" i="55"/>
  <c r="W4951" i="55"/>
  <c r="V4952" i="55"/>
  <c r="W4952" i="55"/>
  <c r="V4953" i="55"/>
  <c r="W4953" i="55"/>
  <c r="V4954" i="55"/>
  <c r="W4954" i="55"/>
  <c r="V4955" i="55"/>
  <c r="W4955" i="55"/>
  <c r="V4956" i="55"/>
  <c r="W4956" i="55"/>
  <c r="V4957" i="55"/>
  <c r="W4957" i="55"/>
  <c r="V4958" i="55"/>
  <c r="W4958" i="55"/>
  <c r="V4959" i="55"/>
  <c r="W4959" i="55"/>
  <c r="V4960" i="55"/>
  <c r="W4960" i="55"/>
  <c r="V4961" i="55"/>
  <c r="W4961" i="55"/>
  <c r="V4962" i="55"/>
  <c r="W4962" i="55"/>
  <c r="V4963" i="55"/>
  <c r="W4963" i="55"/>
  <c r="V4964" i="55"/>
  <c r="W4964" i="55"/>
  <c r="V4965" i="55"/>
  <c r="W4965" i="55"/>
  <c r="V4966" i="55"/>
  <c r="W4966" i="55"/>
  <c r="V4967" i="55"/>
  <c r="W4967" i="55"/>
  <c r="V4968" i="55"/>
  <c r="W4968" i="55"/>
  <c r="V4969" i="55"/>
  <c r="W4969" i="55"/>
  <c r="V4970" i="55"/>
  <c r="W4970" i="55"/>
  <c r="V4971" i="55"/>
  <c r="W4971" i="55"/>
  <c r="V4972" i="55"/>
  <c r="W4972" i="55"/>
  <c r="V4973" i="55"/>
  <c r="W4973" i="55"/>
  <c r="V4974" i="55"/>
  <c r="W4974" i="55"/>
  <c r="V4975" i="55"/>
  <c r="W4975" i="55"/>
  <c r="V4976" i="55"/>
  <c r="W4976" i="55"/>
  <c r="V4977" i="55"/>
  <c r="W4977" i="55"/>
  <c r="V4978" i="55"/>
  <c r="W4978" i="55"/>
  <c r="V4979" i="55"/>
  <c r="W4979" i="55"/>
  <c r="V4980" i="55"/>
  <c r="W4980" i="55"/>
  <c r="V4981" i="55"/>
  <c r="W4981" i="55"/>
  <c r="V4982" i="55"/>
  <c r="W4982" i="55"/>
  <c r="V4983" i="55"/>
  <c r="W4983" i="55"/>
  <c r="V4984" i="55"/>
  <c r="W4984" i="55"/>
  <c r="V4985" i="55"/>
  <c r="W4985" i="55"/>
  <c r="V4986" i="55"/>
  <c r="W4986" i="55"/>
  <c r="V4987" i="55"/>
  <c r="W4987" i="55"/>
  <c r="V4988" i="55"/>
  <c r="W4988" i="55"/>
  <c r="V4989" i="55"/>
  <c r="W4989" i="55"/>
  <c r="V4990" i="55"/>
  <c r="W4990" i="55"/>
  <c r="V4991" i="55"/>
  <c r="W4991" i="55"/>
  <c r="V4992" i="55"/>
  <c r="W4992" i="55"/>
  <c r="V4993" i="55"/>
  <c r="W4993" i="55"/>
  <c r="V4994" i="55"/>
  <c r="W4994" i="55"/>
  <c r="V4995" i="55"/>
  <c r="W4995" i="55"/>
  <c r="V4996" i="55"/>
  <c r="W4996" i="55"/>
  <c r="V4997" i="55"/>
  <c r="W4997" i="55"/>
  <c r="V4998" i="55"/>
  <c r="W4998" i="55"/>
  <c r="V4999" i="55"/>
  <c r="W4999" i="55"/>
  <c r="V5000" i="55"/>
  <c r="W5000" i="55"/>
  <c r="V5001" i="55"/>
  <c r="W5001" i="55"/>
  <c r="V5002" i="55"/>
  <c r="W5002" i="55"/>
  <c r="V5003" i="55"/>
  <c r="W5003" i="55"/>
  <c r="V5004" i="55"/>
  <c r="W5004" i="55"/>
  <c r="V5005" i="55"/>
  <c r="W5005" i="55"/>
  <c r="V5006" i="55"/>
  <c r="W5006" i="55"/>
  <c r="V5007" i="55"/>
  <c r="W5007" i="55"/>
  <c r="V5008" i="55"/>
  <c r="W5008" i="55"/>
  <c r="V5009" i="55"/>
  <c r="W5009" i="55"/>
  <c r="V5010" i="55"/>
  <c r="W5010" i="55"/>
  <c r="V5011" i="55"/>
  <c r="W5011" i="55"/>
  <c r="V5012" i="55"/>
  <c r="W5012" i="55"/>
  <c r="V5013" i="55"/>
  <c r="W5013" i="55"/>
  <c r="V5014" i="55"/>
  <c r="W5014" i="55"/>
  <c r="V5015" i="55"/>
  <c r="W5015" i="55"/>
  <c r="V5016" i="55"/>
  <c r="W5016" i="55"/>
  <c r="V5017" i="55"/>
  <c r="W5017" i="55"/>
  <c r="V5018" i="55"/>
  <c r="W5018" i="55"/>
  <c r="V5019" i="55"/>
  <c r="W5019" i="55"/>
  <c r="V5020" i="55"/>
  <c r="W5020" i="55"/>
  <c r="V5021" i="55"/>
  <c r="W5021" i="55"/>
  <c r="V5022" i="55"/>
  <c r="W5022" i="55"/>
  <c r="V5023" i="55"/>
  <c r="W5023" i="55"/>
  <c r="V5024" i="55"/>
  <c r="W5024" i="55"/>
  <c r="V5025" i="55"/>
  <c r="W5025" i="55"/>
  <c r="V5026" i="55"/>
  <c r="W5026" i="55"/>
  <c r="V5027" i="55"/>
  <c r="W5027" i="55"/>
  <c r="V5028" i="55"/>
  <c r="W5028" i="55"/>
  <c r="V5029" i="55"/>
  <c r="W5029" i="55"/>
  <c r="V5030" i="55"/>
  <c r="W5030" i="55"/>
  <c r="V5031" i="55"/>
  <c r="W5031" i="55"/>
  <c r="V5032" i="55"/>
  <c r="W5032" i="55"/>
  <c r="V5033" i="55"/>
  <c r="W5033" i="55"/>
  <c r="V5034" i="55"/>
  <c r="W5034" i="55"/>
  <c r="V5035" i="55"/>
  <c r="W5035" i="55"/>
  <c r="V5036" i="55"/>
  <c r="W5036" i="55"/>
  <c r="V5037" i="55"/>
  <c r="W5037" i="55"/>
  <c r="V5038" i="55"/>
  <c r="W5038" i="55"/>
  <c r="V5039" i="55"/>
  <c r="W5039" i="55"/>
  <c r="V5040" i="55"/>
  <c r="W5040" i="55"/>
  <c r="V5041" i="55"/>
  <c r="W5041" i="55"/>
  <c r="V5042" i="55"/>
  <c r="W5042" i="55"/>
  <c r="V5043" i="55"/>
  <c r="W5043" i="55"/>
  <c r="V5044" i="55"/>
  <c r="W5044" i="55"/>
  <c r="V5045" i="55"/>
  <c r="W5045" i="55"/>
  <c r="V5046" i="55"/>
  <c r="W5046" i="55"/>
  <c r="V5047" i="55"/>
  <c r="W5047" i="55"/>
  <c r="V5048" i="55"/>
  <c r="W5048" i="55"/>
  <c r="V5049" i="55"/>
  <c r="W5049" i="55"/>
  <c r="V5050" i="55"/>
  <c r="W5050" i="55"/>
  <c r="V5051" i="55"/>
  <c r="W5051" i="55"/>
  <c r="V5052" i="55"/>
  <c r="W5052" i="55"/>
  <c r="V5053" i="55"/>
  <c r="W5053" i="55"/>
  <c r="V5054" i="55"/>
  <c r="W5054" i="55"/>
  <c r="V5055" i="55"/>
  <c r="W5055" i="55"/>
  <c r="V5056" i="55"/>
  <c r="W5056" i="55"/>
  <c r="V5057" i="55"/>
  <c r="W5057" i="55"/>
  <c r="V5058" i="55"/>
  <c r="W5058" i="55"/>
  <c r="V5059" i="55"/>
  <c r="W5059" i="55"/>
  <c r="V5060" i="55"/>
  <c r="W5060" i="55"/>
  <c r="V5061" i="55"/>
  <c r="W5061" i="55"/>
  <c r="V5062" i="55"/>
  <c r="W5062" i="55"/>
  <c r="V5063" i="55"/>
  <c r="W5063" i="55"/>
  <c r="V5064" i="55"/>
  <c r="W5064" i="55"/>
  <c r="V5065" i="55"/>
  <c r="W5065" i="55"/>
  <c r="V5066" i="55"/>
  <c r="W5066" i="55"/>
  <c r="V5067" i="55"/>
  <c r="W5067" i="55"/>
  <c r="V5068" i="55"/>
  <c r="W5068" i="55"/>
  <c r="V5069" i="55"/>
  <c r="W5069" i="55"/>
  <c r="V5070" i="55"/>
  <c r="W5070" i="55"/>
  <c r="V5071" i="55"/>
  <c r="W5071" i="55"/>
  <c r="V5072" i="55"/>
  <c r="W5072" i="55"/>
  <c r="V5073" i="55"/>
  <c r="W5073" i="55"/>
  <c r="V5074" i="55"/>
  <c r="W5074" i="55"/>
  <c r="V5075" i="55"/>
  <c r="W5075" i="55"/>
  <c r="V5076" i="55"/>
  <c r="W5076" i="55"/>
  <c r="V5077" i="55"/>
  <c r="W5077" i="55"/>
  <c r="V5078" i="55"/>
  <c r="W5078" i="55"/>
  <c r="V5079" i="55"/>
  <c r="W5079" i="55"/>
  <c r="V5080" i="55"/>
  <c r="W5080" i="55"/>
  <c r="V5081" i="55"/>
  <c r="W5081" i="55"/>
  <c r="V5082" i="55"/>
  <c r="W5082" i="55"/>
  <c r="V5083" i="55"/>
  <c r="W5083" i="55"/>
  <c r="V5084" i="55"/>
  <c r="W5084" i="55"/>
  <c r="V5085" i="55"/>
  <c r="W5085" i="55"/>
  <c r="V5086" i="55"/>
  <c r="W5086" i="55"/>
  <c r="V5087" i="55"/>
  <c r="W5087" i="55"/>
  <c r="V5088" i="55"/>
  <c r="W5088" i="55"/>
  <c r="V5089" i="55"/>
  <c r="W5089" i="55"/>
  <c r="V5090" i="55"/>
  <c r="W5090" i="55"/>
  <c r="V5091" i="55"/>
  <c r="W5091" i="55"/>
  <c r="V5092" i="55"/>
  <c r="W5092" i="55"/>
  <c r="V5093" i="55"/>
  <c r="W5093" i="55"/>
  <c r="V5094" i="55"/>
  <c r="W5094" i="55"/>
  <c r="V5095" i="55"/>
  <c r="W5095" i="55"/>
  <c r="V5096" i="55"/>
  <c r="W5096" i="55"/>
  <c r="V5097" i="55"/>
  <c r="W5097" i="55"/>
  <c r="V5098" i="55"/>
  <c r="W5098" i="55"/>
  <c r="V5099" i="55"/>
  <c r="W5099" i="55"/>
  <c r="V5100" i="55"/>
  <c r="W5100" i="55"/>
  <c r="V5101" i="55"/>
  <c r="W5101" i="55"/>
  <c r="V5102" i="55"/>
  <c r="W5102" i="55"/>
  <c r="V5103" i="55"/>
  <c r="W5103" i="55"/>
  <c r="V5104" i="55"/>
  <c r="W5104" i="55"/>
  <c r="V5105" i="55"/>
  <c r="W5105" i="55"/>
  <c r="V5106" i="55"/>
  <c r="W5106" i="55"/>
  <c r="V5107" i="55"/>
  <c r="W5107" i="55"/>
  <c r="V5108" i="55"/>
  <c r="W5108" i="55"/>
  <c r="V5109" i="55"/>
  <c r="W5109" i="55"/>
  <c r="V5110" i="55"/>
  <c r="W5110" i="55"/>
  <c r="V5111" i="55"/>
  <c r="W5111" i="55"/>
  <c r="V5112" i="55"/>
  <c r="W5112" i="55"/>
  <c r="V5113" i="55"/>
  <c r="W5113" i="55"/>
  <c r="V5114" i="55"/>
  <c r="W5114" i="55"/>
  <c r="V5115" i="55"/>
  <c r="W5115" i="55"/>
  <c r="V5116" i="55"/>
  <c r="W5116" i="55"/>
  <c r="V5117" i="55"/>
  <c r="W5117" i="55"/>
  <c r="V5118" i="55"/>
  <c r="W5118" i="55"/>
  <c r="V5119" i="55"/>
  <c r="W5119" i="55"/>
  <c r="V5120" i="55"/>
  <c r="W5120" i="55"/>
  <c r="V5121" i="55"/>
  <c r="W5121" i="55"/>
  <c r="V5122" i="55"/>
  <c r="W5122" i="55"/>
  <c r="V5123" i="55"/>
  <c r="W5123" i="55"/>
  <c r="V5124" i="55"/>
  <c r="W5124" i="55"/>
  <c r="V5125" i="55"/>
  <c r="W5125" i="55"/>
  <c r="V5126" i="55"/>
  <c r="W5126" i="55"/>
  <c r="V5127" i="55"/>
  <c r="W5127" i="55"/>
  <c r="V5128" i="55"/>
  <c r="W5128" i="55"/>
  <c r="V5129" i="55"/>
  <c r="W5129" i="55"/>
  <c r="V5130" i="55"/>
  <c r="W5130" i="55"/>
  <c r="V5131" i="55"/>
  <c r="W5131" i="55"/>
  <c r="V5132" i="55"/>
  <c r="W5132" i="55"/>
  <c r="V5133" i="55"/>
  <c r="W5133" i="55"/>
  <c r="V5134" i="55"/>
  <c r="W5134" i="55"/>
  <c r="V5135" i="55"/>
  <c r="W5135" i="55"/>
  <c r="V5136" i="55"/>
  <c r="W5136" i="55"/>
  <c r="V5137" i="55"/>
  <c r="W5137" i="55"/>
  <c r="V5138" i="55"/>
  <c r="W5138" i="55"/>
  <c r="V5139" i="55"/>
  <c r="W5139" i="55"/>
  <c r="V5140" i="55"/>
  <c r="W5140" i="55"/>
  <c r="V5141" i="55"/>
  <c r="W5141" i="55"/>
  <c r="V5142" i="55"/>
  <c r="W5142" i="55"/>
  <c r="V5143" i="55"/>
  <c r="W5143" i="55"/>
  <c r="V5144" i="55"/>
  <c r="W5144" i="55"/>
  <c r="V5145" i="55"/>
  <c r="W5145" i="55"/>
  <c r="V5146" i="55"/>
  <c r="W5146" i="55"/>
  <c r="V5147" i="55"/>
  <c r="W5147" i="55"/>
  <c r="V5148" i="55"/>
  <c r="W5148" i="55"/>
  <c r="V5149" i="55"/>
  <c r="W5149" i="55"/>
  <c r="V5150" i="55"/>
  <c r="W5150" i="55"/>
  <c r="V5151" i="55"/>
  <c r="W5151" i="55"/>
  <c r="V5152" i="55"/>
  <c r="W5152" i="55"/>
  <c r="V5153" i="55"/>
  <c r="W5153" i="55"/>
  <c r="V5154" i="55"/>
  <c r="W5154" i="55"/>
  <c r="V5155" i="55"/>
  <c r="W5155" i="55"/>
  <c r="V5156" i="55"/>
  <c r="W5156" i="55"/>
  <c r="V5157" i="55"/>
  <c r="W5157" i="55"/>
  <c r="V5158" i="55"/>
  <c r="W5158" i="55"/>
  <c r="V5159" i="55"/>
  <c r="W5159" i="55"/>
  <c r="V5160" i="55"/>
  <c r="W5160" i="55"/>
  <c r="V5161" i="55"/>
  <c r="W5161" i="55"/>
  <c r="V5162" i="55"/>
  <c r="W5162" i="55"/>
  <c r="V5163" i="55"/>
  <c r="W5163" i="55"/>
  <c r="V5164" i="55"/>
  <c r="W5164" i="55"/>
  <c r="V5165" i="55"/>
  <c r="W5165" i="55"/>
  <c r="V5166" i="55"/>
  <c r="W5166" i="55"/>
  <c r="V5167" i="55"/>
  <c r="W5167" i="55"/>
  <c r="V5168" i="55"/>
  <c r="W5168" i="55"/>
  <c r="V5169" i="55"/>
  <c r="W5169" i="55"/>
  <c r="V5170" i="55"/>
  <c r="W5170" i="55"/>
  <c r="V5171" i="55"/>
  <c r="W5171" i="55"/>
  <c r="V5172" i="55"/>
  <c r="W5172" i="55"/>
  <c r="V5173" i="55"/>
  <c r="W5173" i="55"/>
  <c r="V5174" i="55"/>
  <c r="W5174" i="55"/>
  <c r="V5175" i="55"/>
  <c r="W5175" i="55"/>
  <c r="V5176" i="55"/>
  <c r="W5176" i="55"/>
  <c r="V5177" i="55"/>
  <c r="W5177" i="55"/>
  <c r="V5178" i="55"/>
  <c r="W5178" i="55"/>
  <c r="V5179" i="55"/>
  <c r="W5179" i="55"/>
  <c r="V5180" i="55"/>
  <c r="W5180" i="55"/>
  <c r="V5181" i="55"/>
  <c r="W5181" i="55"/>
  <c r="V5182" i="55"/>
  <c r="W5182" i="55"/>
  <c r="V5183" i="55"/>
  <c r="W5183" i="55"/>
  <c r="V5184" i="55"/>
  <c r="W5184" i="55"/>
  <c r="V5185" i="55"/>
  <c r="W5185" i="55"/>
  <c r="V5186" i="55"/>
  <c r="W5186" i="55"/>
  <c r="V5187" i="55"/>
  <c r="W5187" i="55"/>
  <c r="V5188" i="55"/>
  <c r="W5188" i="55"/>
  <c r="V5189" i="55"/>
  <c r="W5189" i="55"/>
  <c r="V5190" i="55"/>
  <c r="W5190" i="55"/>
  <c r="V5191" i="55"/>
  <c r="W5191" i="55"/>
  <c r="V5192" i="55"/>
  <c r="W5192" i="55"/>
  <c r="V5193" i="55"/>
  <c r="W5193" i="55"/>
  <c r="V5194" i="55"/>
  <c r="W5194" i="55"/>
  <c r="V5195" i="55"/>
  <c r="W5195" i="55"/>
  <c r="V5196" i="55"/>
  <c r="W5196" i="55"/>
  <c r="V5197" i="55"/>
  <c r="W5197" i="55"/>
  <c r="V5198" i="55"/>
  <c r="W5198" i="55"/>
  <c r="V5199" i="55"/>
  <c r="W5199" i="55"/>
  <c r="V5200" i="55"/>
  <c r="W5200" i="55"/>
  <c r="V5201" i="55"/>
  <c r="W5201" i="55"/>
  <c r="V5202" i="55"/>
  <c r="W5202" i="55"/>
  <c r="V5203" i="55"/>
  <c r="W5203" i="55"/>
  <c r="V5204" i="55"/>
  <c r="W5204" i="55"/>
  <c r="V5205" i="55"/>
  <c r="W5205" i="55"/>
  <c r="V5206" i="55"/>
  <c r="W5206" i="55"/>
  <c r="V5207" i="55"/>
  <c r="W5207" i="55"/>
  <c r="V5208" i="55"/>
  <c r="W5208" i="55"/>
  <c r="V5209" i="55"/>
  <c r="W5209" i="55"/>
  <c r="V5210" i="55"/>
  <c r="W5210" i="55"/>
  <c r="V5211" i="55"/>
  <c r="W5211" i="55"/>
  <c r="V5212" i="55"/>
  <c r="W5212" i="55"/>
  <c r="V5213" i="55"/>
  <c r="W5213" i="55"/>
  <c r="V5214" i="55"/>
  <c r="W5214" i="55"/>
  <c r="V5215" i="55"/>
  <c r="W5215" i="55"/>
  <c r="V5216" i="55"/>
  <c r="W5216" i="55"/>
  <c r="V5217" i="55"/>
  <c r="W5217" i="55"/>
  <c r="V5218" i="55"/>
  <c r="W5218" i="55"/>
  <c r="V5219" i="55"/>
  <c r="W5219" i="55"/>
  <c r="V5220" i="55"/>
  <c r="W5220" i="55"/>
  <c r="V5221" i="55"/>
  <c r="W5221" i="55"/>
  <c r="V5222" i="55"/>
  <c r="W5222" i="55"/>
  <c r="V5223" i="55"/>
  <c r="W5223" i="55"/>
  <c r="V5224" i="55"/>
  <c r="W5224" i="55"/>
  <c r="V5225" i="55"/>
  <c r="W5225" i="55"/>
  <c r="V5226" i="55"/>
  <c r="W5226" i="55"/>
  <c r="V5227" i="55"/>
  <c r="W5227" i="55"/>
  <c r="V5228" i="55"/>
  <c r="W5228" i="55"/>
  <c r="V5229" i="55"/>
  <c r="W5229" i="55"/>
  <c r="V5230" i="55"/>
  <c r="W5230" i="55"/>
  <c r="V5231" i="55"/>
  <c r="W5231" i="55"/>
  <c r="V5232" i="55"/>
  <c r="W5232" i="55"/>
  <c r="V5233" i="55"/>
  <c r="W5233" i="55"/>
  <c r="V5234" i="55"/>
  <c r="W5234" i="55"/>
  <c r="V5235" i="55"/>
  <c r="W5235" i="55"/>
  <c r="V5236" i="55"/>
  <c r="W5236" i="55"/>
  <c r="V5237" i="55"/>
  <c r="W5237" i="55"/>
  <c r="V5238" i="55"/>
  <c r="W5238" i="55"/>
  <c r="V5239" i="55"/>
  <c r="W5239" i="55"/>
  <c r="V5240" i="55"/>
  <c r="W5240" i="55"/>
  <c r="V5241" i="55"/>
  <c r="W5241" i="55"/>
  <c r="V5242" i="55"/>
  <c r="W5242" i="55"/>
  <c r="V5243" i="55"/>
  <c r="W5243" i="55"/>
  <c r="V5244" i="55"/>
  <c r="W5244" i="55"/>
  <c r="V5245" i="55"/>
  <c r="W5245" i="55"/>
  <c r="V5246" i="55"/>
  <c r="W5246" i="55"/>
  <c r="V5247" i="55"/>
  <c r="W5247" i="55"/>
  <c r="V5248" i="55"/>
  <c r="W5248" i="55"/>
  <c r="V5249" i="55"/>
  <c r="W5249" i="55"/>
  <c r="V5250" i="55"/>
  <c r="W5250" i="55"/>
  <c r="V5251" i="55"/>
  <c r="W5251" i="55"/>
  <c r="V5252" i="55"/>
  <c r="W5252" i="55"/>
  <c r="V5253" i="55"/>
  <c r="W5253" i="55"/>
  <c r="V5254" i="55"/>
  <c r="W5254" i="55"/>
  <c r="V5255" i="55"/>
  <c r="W5255" i="55"/>
  <c r="V5256" i="55"/>
  <c r="W5256" i="55"/>
  <c r="V5257" i="55"/>
  <c r="W5257" i="55"/>
  <c r="V5258" i="55"/>
  <c r="W5258" i="55"/>
  <c r="V5259" i="55"/>
  <c r="W5259" i="55"/>
  <c r="V5260" i="55"/>
  <c r="W5260" i="55"/>
  <c r="V5261" i="55"/>
  <c r="W5261" i="55"/>
  <c r="V5262" i="55"/>
  <c r="W5262" i="55"/>
  <c r="V5263" i="55"/>
  <c r="W5263" i="55"/>
  <c r="V5264" i="55"/>
  <c r="W5264" i="55"/>
  <c r="V5265" i="55"/>
  <c r="W5265" i="55"/>
  <c r="V5266" i="55"/>
  <c r="W5266" i="55"/>
  <c r="V5267" i="55"/>
  <c r="W5267" i="55"/>
  <c r="V5268" i="55"/>
  <c r="W5268" i="55"/>
  <c r="V5269" i="55"/>
  <c r="W5269" i="55"/>
  <c r="V5270" i="55"/>
  <c r="W5270" i="55"/>
  <c r="V5271" i="55"/>
  <c r="W5271" i="55"/>
  <c r="V5272" i="55"/>
  <c r="W5272" i="55"/>
  <c r="V5273" i="55"/>
  <c r="W5273" i="55"/>
  <c r="V5274" i="55"/>
  <c r="W5274" i="55"/>
  <c r="V5275" i="55"/>
  <c r="W5275" i="55"/>
  <c r="V5276" i="55"/>
  <c r="W5276" i="55"/>
  <c r="V5277" i="55"/>
  <c r="W5277" i="55"/>
  <c r="V5278" i="55"/>
  <c r="W5278" i="55"/>
  <c r="V5279" i="55"/>
  <c r="W5279" i="55"/>
  <c r="V5280" i="55"/>
  <c r="W5280" i="55"/>
  <c r="V5281" i="55"/>
  <c r="W5281" i="55"/>
  <c r="V5282" i="55"/>
  <c r="W5282" i="55"/>
  <c r="V5283" i="55"/>
  <c r="W5283" i="55"/>
  <c r="V5284" i="55"/>
  <c r="W5284" i="55"/>
  <c r="V5285" i="55"/>
  <c r="W5285" i="55"/>
  <c r="V5286" i="55"/>
  <c r="W5286" i="55"/>
  <c r="V5287" i="55"/>
  <c r="W5287" i="55"/>
  <c r="V5288" i="55"/>
  <c r="W5288" i="55"/>
  <c r="V5289" i="55"/>
  <c r="W5289" i="55"/>
  <c r="V5290" i="55"/>
  <c r="W5290" i="55"/>
  <c r="V5291" i="55"/>
  <c r="W5291" i="55"/>
  <c r="V5292" i="55"/>
  <c r="W5292" i="55"/>
  <c r="V5293" i="55"/>
  <c r="W5293" i="55"/>
  <c r="V5294" i="55"/>
  <c r="W5294" i="55"/>
  <c r="V5295" i="55"/>
  <c r="W5295" i="55"/>
  <c r="V5296" i="55"/>
  <c r="W5296" i="55"/>
  <c r="V5297" i="55"/>
  <c r="W5297" i="55"/>
  <c r="V5298" i="55"/>
  <c r="W5298" i="55"/>
  <c r="V5299" i="55"/>
  <c r="W5299" i="55"/>
  <c r="V5300" i="55"/>
  <c r="W5300" i="55"/>
  <c r="V5301" i="55"/>
  <c r="W5301" i="55"/>
  <c r="V5302" i="55"/>
  <c r="W5302" i="55"/>
  <c r="V5303" i="55"/>
  <c r="W5303" i="55"/>
  <c r="V5304" i="55"/>
  <c r="W5304" i="55"/>
  <c r="V5305" i="55"/>
  <c r="W5305" i="55"/>
  <c r="V5306" i="55"/>
  <c r="W5306" i="55"/>
  <c r="V5307" i="55"/>
  <c r="W5307" i="55"/>
  <c r="V5308" i="55"/>
  <c r="W5308" i="55"/>
  <c r="V5309" i="55"/>
  <c r="W5309" i="55"/>
  <c r="V5310" i="55"/>
  <c r="W5310" i="55"/>
  <c r="V5311" i="55"/>
  <c r="W5311" i="55"/>
  <c r="V5312" i="55"/>
  <c r="W5312" i="55"/>
  <c r="V5313" i="55"/>
  <c r="W5313" i="55"/>
  <c r="V5314" i="55"/>
  <c r="W5314" i="55"/>
  <c r="V5315" i="55"/>
  <c r="W5315" i="55"/>
  <c r="V5316" i="55"/>
  <c r="W5316" i="55"/>
  <c r="V5317" i="55"/>
  <c r="W5317" i="55"/>
  <c r="V5318" i="55"/>
  <c r="W5318" i="55"/>
  <c r="V5319" i="55"/>
  <c r="W5319" i="55"/>
  <c r="V5320" i="55"/>
  <c r="W5320" i="55"/>
  <c r="V5321" i="55"/>
  <c r="W5321" i="55"/>
  <c r="V5322" i="55"/>
  <c r="W5322" i="55"/>
  <c r="V5323" i="55"/>
  <c r="W5323" i="55"/>
  <c r="V5324" i="55"/>
  <c r="W5324" i="55"/>
  <c r="V5325" i="55"/>
  <c r="W5325" i="55"/>
  <c r="V5326" i="55"/>
  <c r="W5326" i="55"/>
  <c r="V5327" i="55"/>
  <c r="W5327" i="55"/>
  <c r="V5328" i="55"/>
  <c r="W5328" i="55"/>
  <c r="V5329" i="55"/>
  <c r="W5329" i="55"/>
  <c r="V5330" i="55"/>
  <c r="W5330" i="55"/>
  <c r="V5331" i="55"/>
  <c r="W5331" i="55"/>
  <c r="V5332" i="55"/>
  <c r="W5332" i="55"/>
  <c r="V5333" i="55"/>
  <c r="W5333" i="55"/>
  <c r="V5334" i="55"/>
  <c r="W5334" i="55"/>
  <c r="V5335" i="55"/>
  <c r="W5335" i="55"/>
  <c r="V5336" i="55"/>
  <c r="W5336" i="55"/>
  <c r="V5337" i="55"/>
  <c r="W5337" i="55"/>
  <c r="V5338" i="55"/>
  <c r="W5338" i="55"/>
  <c r="V5339" i="55"/>
  <c r="W5339" i="55"/>
  <c r="V5340" i="55"/>
  <c r="W5340" i="55"/>
  <c r="V5341" i="55"/>
  <c r="W5341" i="55"/>
  <c r="V5342" i="55"/>
  <c r="W5342" i="55"/>
  <c r="V5343" i="55"/>
  <c r="W5343" i="55"/>
  <c r="V5344" i="55"/>
  <c r="W5344" i="55"/>
  <c r="V5345" i="55"/>
  <c r="W5345" i="55"/>
  <c r="V5346" i="55"/>
  <c r="W5346" i="55"/>
  <c r="V5347" i="55"/>
  <c r="W5347" i="55"/>
  <c r="V5348" i="55"/>
  <c r="W5348" i="55"/>
  <c r="V5349" i="55"/>
  <c r="W5349" i="55"/>
  <c r="V5350" i="55"/>
  <c r="W5350" i="55"/>
  <c r="V5351" i="55"/>
  <c r="W5351" i="55"/>
  <c r="V5352" i="55"/>
  <c r="W5352" i="55"/>
  <c r="V5353" i="55"/>
  <c r="W5353" i="55"/>
  <c r="V5354" i="55"/>
  <c r="W5354" i="55"/>
  <c r="V5355" i="55"/>
  <c r="W5355" i="55"/>
  <c r="V5356" i="55"/>
  <c r="W5356" i="55"/>
  <c r="V5357" i="55"/>
  <c r="W5357" i="55"/>
  <c r="V5358" i="55"/>
  <c r="W5358" i="55"/>
  <c r="V5359" i="55"/>
  <c r="W5359" i="55"/>
  <c r="V5360" i="55"/>
  <c r="W5360" i="55"/>
  <c r="V5361" i="55"/>
  <c r="W5361" i="55"/>
  <c r="V5362" i="55"/>
  <c r="W5362" i="55"/>
  <c r="V5363" i="55"/>
  <c r="W5363" i="55"/>
  <c r="V5364" i="55"/>
  <c r="W5364" i="55"/>
  <c r="V5365" i="55"/>
  <c r="W5365" i="55"/>
  <c r="V5366" i="55"/>
  <c r="W5366" i="55"/>
  <c r="V5367" i="55"/>
  <c r="W5367" i="55"/>
  <c r="V5368" i="55"/>
  <c r="W5368" i="55"/>
  <c r="V5369" i="55"/>
  <c r="W5369" i="55"/>
  <c r="V5370" i="55"/>
  <c r="W5370" i="55"/>
  <c r="V5371" i="55"/>
  <c r="W5371" i="55"/>
  <c r="V5372" i="55"/>
  <c r="W5372" i="55"/>
  <c r="V5373" i="55"/>
  <c r="W5373" i="55"/>
  <c r="V5374" i="55"/>
  <c r="W5374" i="55"/>
  <c r="V5375" i="55"/>
  <c r="W5375" i="55"/>
  <c r="V5376" i="55"/>
  <c r="W5376" i="55"/>
  <c r="V5377" i="55"/>
  <c r="W5377" i="55"/>
  <c r="V5378" i="55"/>
  <c r="W5378" i="55"/>
  <c r="V5379" i="55"/>
  <c r="W5379" i="55"/>
  <c r="V5380" i="55"/>
  <c r="W5380" i="55"/>
  <c r="V5381" i="55"/>
  <c r="W5381" i="55"/>
  <c r="V5382" i="55"/>
  <c r="W5382" i="55"/>
  <c r="V5383" i="55"/>
  <c r="W5383" i="55"/>
  <c r="V5384" i="55"/>
  <c r="W5384" i="55"/>
  <c r="V5385" i="55"/>
  <c r="W5385" i="55"/>
  <c r="V5386" i="55"/>
  <c r="W5386" i="55"/>
  <c r="V5387" i="55"/>
  <c r="W5387" i="55"/>
  <c r="V5388" i="55"/>
  <c r="W5388" i="55"/>
  <c r="V5389" i="55"/>
  <c r="W5389" i="55"/>
  <c r="V5390" i="55"/>
  <c r="W5390" i="55"/>
  <c r="V5391" i="55"/>
  <c r="W5391" i="55"/>
  <c r="V5392" i="55"/>
  <c r="W5392" i="55"/>
  <c r="V5393" i="55"/>
  <c r="W5393" i="55"/>
  <c r="V5394" i="55"/>
  <c r="W5394" i="55"/>
  <c r="V5395" i="55"/>
  <c r="W5395" i="55"/>
  <c r="V5396" i="55"/>
  <c r="W5396" i="55"/>
  <c r="V5397" i="55"/>
  <c r="W5397" i="55"/>
  <c r="V5398" i="55"/>
  <c r="W5398" i="55"/>
  <c r="V5399" i="55"/>
  <c r="W5399" i="55"/>
  <c r="V5400" i="55"/>
  <c r="W5400" i="55"/>
  <c r="V5401" i="55"/>
  <c r="W5401" i="55"/>
  <c r="V5402" i="55"/>
  <c r="W5402" i="55"/>
  <c r="V5403" i="55"/>
  <c r="W5403" i="55"/>
  <c r="V5404" i="55"/>
  <c r="W5404" i="55"/>
  <c r="V5405" i="55"/>
  <c r="W5405" i="55"/>
  <c r="V5406" i="55"/>
  <c r="W5406" i="55"/>
  <c r="V5407" i="55"/>
  <c r="W5407" i="55"/>
  <c r="V5408" i="55"/>
  <c r="W5408" i="55"/>
  <c r="V5409" i="55"/>
  <c r="W5409" i="55"/>
  <c r="V5410" i="55"/>
  <c r="W5410" i="55"/>
  <c r="V5411" i="55"/>
  <c r="W5411" i="55"/>
  <c r="V5412" i="55"/>
  <c r="W5412" i="55"/>
  <c r="V5413" i="55"/>
  <c r="W5413" i="55"/>
  <c r="V5414" i="55"/>
  <c r="W5414" i="55"/>
  <c r="V5415" i="55"/>
  <c r="W5415" i="55"/>
  <c r="V5416" i="55"/>
  <c r="W5416" i="55"/>
  <c r="V5417" i="55"/>
  <c r="W5417" i="55"/>
  <c r="V5418" i="55"/>
  <c r="W5418" i="55"/>
  <c r="V5419" i="55"/>
  <c r="W5419" i="55"/>
  <c r="V5420" i="55"/>
  <c r="W5420" i="55"/>
  <c r="V5421" i="55"/>
  <c r="W5421" i="55"/>
  <c r="V5422" i="55"/>
  <c r="W5422" i="55"/>
  <c r="V5423" i="55"/>
  <c r="W5423" i="55"/>
  <c r="V5424" i="55"/>
  <c r="W5424" i="55"/>
  <c r="V5425" i="55"/>
  <c r="W5425" i="55"/>
  <c r="V5426" i="55"/>
  <c r="W5426" i="55"/>
  <c r="V5427" i="55"/>
  <c r="W5427" i="55"/>
  <c r="V5428" i="55"/>
  <c r="W5428" i="55"/>
  <c r="V5429" i="55"/>
  <c r="W5429" i="55"/>
  <c r="V5430" i="55"/>
  <c r="W5430" i="55"/>
  <c r="V5431" i="55"/>
  <c r="W5431" i="55"/>
  <c r="V5432" i="55"/>
  <c r="W5432" i="55"/>
  <c r="V5433" i="55"/>
  <c r="W5433" i="55"/>
  <c r="V5434" i="55"/>
  <c r="W5434" i="55"/>
  <c r="V5435" i="55"/>
  <c r="W5435" i="55"/>
  <c r="V5436" i="55"/>
  <c r="W5436" i="55"/>
  <c r="V5437" i="55"/>
  <c r="W5437" i="55"/>
  <c r="V5438" i="55"/>
  <c r="W5438" i="55"/>
  <c r="V5439" i="55"/>
  <c r="W5439" i="55"/>
  <c r="V5440" i="55"/>
  <c r="W5440" i="55"/>
  <c r="V5441" i="55"/>
  <c r="W5441" i="55"/>
  <c r="V5442" i="55"/>
  <c r="W5442" i="55"/>
  <c r="V5443" i="55"/>
  <c r="W5443" i="55"/>
  <c r="V5444" i="55"/>
  <c r="W5444" i="55"/>
  <c r="V5445" i="55"/>
  <c r="W5445" i="55"/>
  <c r="V5446" i="55"/>
  <c r="W5446" i="55"/>
  <c r="V5447" i="55"/>
  <c r="W5447" i="55"/>
  <c r="V5448" i="55"/>
  <c r="W5448" i="55"/>
  <c r="V5449" i="55"/>
  <c r="W5449" i="55"/>
  <c r="V5450" i="55"/>
  <c r="W5450" i="55"/>
  <c r="V5451" i="55"/>
  <c r="W5451" i="55"/>
  <c r="V5452" i="55"/>
  <c r="W5452" i="55"/>
  <c r="V5453" i="55"/>
  <c r="W5453" i="55"/>
  <c r="V5454" i="55"/>
  <c r="W5454" i="55"/>
  <c r="V5455" i="55"/>
  <c r="W5455" i="55"/>
  <c r="V5456" i="55"/>
  <c r="W5456" i="55"/>
  <c r="V5457" i="55"/>
  <c r="W5457" i="55"/>
  <c r="V5458" i="55"/>
  <c r="W5458" i="55"/>
  <c r="V5459" i="55"/>
  <c r="W5459" i="55"/>
  <c r="V5460" i="55"/>
  <c r="W5460" i="55"/>
  <c r="V5461" i="55"/>
  <c r="W5461" i="55"/>
  <c r="V5462" i="55"/>
  <c r="W5462" i="55"/>
  <c r="V5463" i="55"/>
  <c r="W5463" i="55"/>
  <c r="V5464" i="55"/>
  <c r="W5464" i="55"/>
  <c r="V5465" i="55"/>
  <c r="W5465" i="55"/>
  <c r="V5466" i="55"/>
  <c r="W5466" i="55"/>
  <c r="V5467" i="55"/>
  <c r="W5467" i="55"/>
  <c r="V5468" i="55"/>
  <c r="W5468" i="55"/>
  <c r="V5469" i="55"/>
  <c r="W5469" i="55"/>
  <c r="V5470" i="55"/>
  <c r="W5470" i="55"/>
  <c r="V5471" i="55"/>
  <c r="W5471" i="55"/>
  <c r="V5472" i="55"/>
  <c r="W5472" i="55"/>
  <c r="V5473" i="55"/>
  <c r="W5473" i="55"/>
  <c r="V5474" i="55"/>
  <c r="W5474" i="55"/>
  <c r="V5475" i="55"/>
  <c r="W5475" i="55"/>
  <c r="V5476" i="55"/>
  <c r="W5476" i="55"/>
  <c r="V5477" i="55"/>
  <c r="W5477" i="55"/>
  <c r="V5478" i="55"/>
  <c r="W5478" i="55"/>
  <c r="V5479" i="55"/>
  <c r="W5479" i="55"/>
  <c r="V5480" i="55"/>
  <c r="W5480" i="55"/>
  <c r="V5481" i="55"/>
  <c r="W5481" i="55"/>
  <c r="V5482" i="55"/>
  <c r="W5482" i="55"/>
  <c r="V5483" i="55"/>
  <c r="W5483" i="55"/>
  <c r="V5484" i="55"/>
  <c r="W5484" i="55"/>
  <c r="V5485" i="55"/>
  <c r="W5485" i="55"/>
  <c r="V5486" i="55"/>
  <c r="W5486" i="55"/>
  <c r="V5487" i="55"/>
  <c r="W5487" i="55"/>
  <c r="V5488" i="55"/>
  <c r="W5488" i="55"/>
  <c r="V5489" i="55"/>
  <c r="W5489" i="55"/>
  <c r="V5490" i="55"/>
  <c r="W5490" i="55"/>
  <c r="V5491" i="55"/>
  <c r="W5491" i="55"/>
  <c r="V5492" i="55"/>
  <c r="W5492" i="55"/>
  <c r="V5493" i="55"/>
  <c r="W5493" i="55"/>
  <c r="V5494" i="55"/>
  <c r="W5494" i="55"/>
  <c r="V5495" i="55"/>
  <c r="W5495" i="55"/>
  <c r="V5496" i="55"/>
  <c r="W5496" i="55"/>
  <c r="V5497" i="55"/>
  <c r="W5497" i="55"/>
  <c r="V5498" i="55"/>
  <c r="W5498" i="55"/>
  <c r="V5499" i="55"/>
  <c r="W5499" i="55"/>
  <c r="V5500" i="55"/>
  <c r="W5500" i="55"/>
  <c r="V5501" i="55"/>
  <c r="W5501" i="55"/>
  <c r="V5502" i="55"/>
  <c r="W5502" i="55"/>
  <c r="V5503" i="55"/>
  <c r="W5503" i="55"/>
  <c r="V5504" i="55"/>
  <c r="W5504" i="55"/>
  <c r="V5505" i="55"/>
  <c r="W5505" i="55"/>
  <c r="V5506" i="55"/>
  <c r="W5506" i="55"/>
  <c r="V5507" i="55"/>
  <c r="W5507" i="55"/>
  <c r="V5508" i="55"/>
  <c r="W5508" i="55"/>
  <c r="V5509" i="55"/>
  <c r="W5509" i="55"/>
  <c r="V5510" i="55"/>
  <c r="W5510" i="55"/>
  <c r="V5511" i="55"/>
  <c r="W5511" i="55"/>
  <c r="V5512" i="55"/>
  <c r="W5512" i="55"/>
  <c r="V5513" i="55"/>
  <c r="W5513" i="55"/>
  <c r="V5514" i="55"/>
  <c r="W5514" i="55"/>
  <c r="V5515" i="55"/>
  <c r="W5515" i="55"/>
  <c r="V5516" i="55"/>
  <c r="W5516" i="55"/>
  <c r="V5517" i="55"/>
  <c r="W5517" i="55"/>
  <c r="V5518" i="55"/>
  <c r="W5518" i="55"/>
  <c r="V5519" i="55"/>
  <c r="W5519" i="55"/>
  <c r="V5520" i="55"/>
  <c r="W5520" i="55"/>
  <c r="V5521" i="55"/>
  <c r="W5521" i="55"/>
  <c r="V5522" i="55"/>
  <c r="W5522" i="55"/>
  <c r="V5523" i="55"/>
  <c r="W5523" i="55"/>
  <c r="V5524" i="55"/>
  <c r="W5524" i="55"/>
  <c r="V5525" i="55"/>
  <c r="W5525" i="55"/>
  <c r="V5526" i="55"/>
  <c r="W5526" i="55"/>
  <c r="V5527" i="55"/>
  <c r="W5527" i="55"/>
  <c r="V5528" i="55"/>
  <c r="W5528" i="55"/>
  <c r="V5529" i="55"/>
  <c r="W5529" i="55"/>
  <c r="V5530" i="55"/>
  <c r="W5530" i="55"/>
  <c r="V5531" i="55"/>
  <c r="W5531" i="55"/>
  <c r="V5532" i="55"/>
  <c r="W5532" i="55"/>
  <c r="V5533" i="55"/>
  <c r="W5533" i="55"/>
  <c r="V5534" i="55"/>
  <c r="W5534" i="55"/>
  <c r="V5535" i="55"/>
  <c r="W5535" i="55"/>
  <c r="V5536" i="55"/>
  <c r="W5536" i="55"/>
  <c r="V5537" i="55"/>
  <c r="W5537" i="55"/>
  <c r="V5538" i="55"/>
  <c r="W5538" i="55"/>
  <c r="V5539" i="55"/>
  <c r="W5539" i="55"/>
  <c r="V5540" i="55"/>
  <c r="W5540" i="55"/>
  <c r="V5541" i="55"/>
  <c r="W5541" i="55"/>
  <c r="V5542" i="55"/>
  <c r="W5542" i="55"/>
  <c r="V5543" i="55"/>
  <c r="W5543" i="55"/>
  <c r="V5544" i="55"/>
  <c r="W5544" i="55"/>
  <c r="V5545" i="55"/>
  <c r="W5545" i="55"/>
  <c r="V5546" i="55"/>
  <c r="W5546" i="55"/>
  <c r="V5547" i="55"/>
  <c r="W5547" i="55"/>
  <c r="V5548" i="55"/>
  <c r="W5548" i="55"/>
  <c r="V5549" i="55"/>
  <c r="W5549" i="55"/>
  <c r="V5550" i="55"/>
  <c r="W5550" i="55"/>
  <c r="V5551" i="55"/>
  <c r="W5551" i="55"/>
  <c r="V5552" i="55"/>
  <c r="W5552" i="55"/>
  <c r="V5553" i="55"/>
  <c r="W5553" i="55"/>
  <c r="V5554" i="55"/>
  <c r="W5554" i="55"/>
  <c r="V5555" i="55"/>
  <c r="W5555" i="55"/>
  <c r="V5556" i="55"/>
  <c r="W5556" i="55"/>
  <c r="V5557" i="55"/>
  <c r="W5557" i="55"/>
  <c r="V5558" i="55"/>
  <c r="W5558" i="55"/>
  <c r="V5559" i="55"/>
  <c r="W5559" i="55"/>
  <c r="V5560" i="55"/>
  <c r="W5560" i="55"/>
  <c r="V5561" i="55"/>
  <c r="W5561" i="55"/>
  <c r="V5562" i="55"/>
  <c r="W5562" i="55"/>
  <c r="V5563" i="55"/>
  <c r="W5563" i="55"/>
  <c r="V5564" i="55"/>
  <c r="W5564" i="55"/>
  <c r="V5565" i="55"/>
  <c r="W5565" i="55"/>
  <c r="V5566" i="55"/>
  <c r="W5566" i="55"/>
  <c r="V5567" i="55"/>
  <c r="W5567" i="55"/>
  <c r="V5568" i="55"/>
  <c r="W5568" i="55"/>
  <c r="V5569" i="55"/>
  <c r="W5569" i="55"/>
  <c r="V5570" i="55"/>
  <c r="W5570" i="55"/>
  <c r="V5571" i="55"/>
  <c r="W5571" i="55"/>
  <c r="V5572" i="55"/>
  <c r="W5572" i="55"/>
  <c r="V5573" i="55"/>
  <c r="W5573" i="55"/>
  <c r="V5574" i="55"/>
  <c r="W5574" i="55"/>
  <c r="V5575" i="55"/>
  <c r="W5575" i="55"/>
  <c r="V5576" i="55"/>
  <c r="W5576" i="55"/>
  <c r="V5577" i="55"/>
  <c r="W5577" i="55"/>
  <c r="V5578" i="55"/>
  <c r="W5578" i="55"/>
  <c r="V5579" i="55"/>
  <c r="W5579" i="55"/>
  <c r="V5580" i="55"/>
  <c r="W5580" i="55"/>
  <c r="V5581" i="55"/>
  <c r="W5581" i="55"/>
  <c r="V5582" i="55"/>
  <c r="W5582" i="55"/>
  <c r="V5583" i="55"/>
  <c r="W5583" i="55"/>
  <c r="V5584" i="55"/>
  <c r="W5584" i="55"/>
  <c r="V5585" i="55"/>
  <c r="W5585" i="55"/>
  <c r="V5586" i="55"/>
  <c r="W5586" i="55"/>
  <c r="V5587" i="55"/>
  <c r="W5587" i="55"/>
  <c r="V5588" i="55"/>
  <c r="W5588" i="55"/>
  <c r="V5589" i="55"/>
  <c r="W5589" i="55"/>
  <c r="V5590" i="55"/>
  <c r="W5590" i="55"/>
  <c r="V5591" i="55"/>
  <c r="W5591" i="55"/>
  <c r="V5592" i="55"/>
  <c r="W5592" i="55"/>
  <c r="V5593" i="55"/>
  <c r="W5593" i="55"/>
  <c r="V5594" i="55"/>
  <c r="W5594" i="55"/>
  <c r="V5595" i="55"/>
  <c r="W5595" i="55"/>
  <c r="V5596" i="55"/>
  <c r="W5596" i="55"/>
  <c r="V5597" i="55"/>
  <c r="W5597" i="55"/>
  <c r="V5598" i="55"/>
  <c r="W5598" i="55"/>
  <c r="V5599" i="55"/>
  <c r="W5599" i="55"/>
  <c r="V5600" i="55"/>
  <c r="W5600" i="55"/>
  <c r="V5601" i="55"/>
  <c r="W5601" i="55"/>
  <c r="V5602" i="55"/>
  <c r="W5602" i="55"/>
  <c r="V5603" i="55"/>
  <c r="W5603" i="55"/>
  <c r="V5604" i="55"/>
  <c r="W5604" i="55"/>
  <c r="V5605" i="55"/>
  <c r="W5605" i="55"/>
  <c r="V5606" i="55"/>
  <c r="W5606" i="55"/>
  <c r="V5607" i="55"/>
  <c r="W5607" i="55"/>
  <c r="V5608" i="55"/>
  <c r="W5608" i="55"/>
  <c r="V5609" i="55"/>
  <c r="W5609" i="55"/>
  <c r="V5610" i="55"/>
  <c r="W5610" i="55"/>
  <c r="V5611" i="55"/>
  <c r="W5611" i="55"/>
  <c r="V5612" i="55"/>
  <c r="W5612" i="55"/>
  <c r="V5613" i="55"/>
  <c r="W5613" i="55"/>
  <c r="V5614" i="55"/>
  <c r="W5614" i="55"/>
  <c r="V5615" i="55"/>
  <c r="W5615" i="55"/>
  <c r="V5616" i="55"/>
  <c r="W5616" i="55"/>
  <c r="V5617" i="55"/>
  <c r="W5617" i="55"/>
  <c r="V5618" i="55"/>
  <c r="W5618" i="55"/>
  <c r="V5619" i="55"/>
  <c r="W5619" i="55"/>
  <c r="V5620" i="55"/>
  <c r="W5620" i="55"/>
  <c r="V5621" i="55"/>
  <c r="W5621" i="55"/>
  <c r="V5622" i="55"/>
  <c r="W5622" i="55"/>
  <c r="V5623" i="55"/>
  <c r="W5623" i="55"/>
  <c r="V5624" i="55"/>
  <c r="W5624" i="55"/>
  <c r="V5625" i="55"/>
  <c r="W5625" i="55"/>
  <c r="V5626" i="55"/>
  <c r="W5626" i="55"/>
  <c r="V5627" i="55"/>
  <c r="W5627" i="55"/>
  <c r="V5628" i="55"/>
  <c r="W5628" i="55"/>
  <c r="V5629" i="55"/>
  <c r="W5629" i="55"/>
  <c r="V5630" i="55"/>
  <c r="W5630" i="55"/>
  <c r="V5631" i="55"/>
  <c r="W5631" i="55"/>
  <c r="V5632" i="55"/>
  <c r="W5632" i="55"/>
  <c r="V5633" i="55"/>
  <c r="W5633" i="55"/>
  <c r="V5634" i="55"/>
  <c r="W5634" i="55"/>
  <c r="V5635" i="55"/>
  <c r="W5635" i="55"/>
  <c r="V5636" i="55"/>
  <c r="W5636" i="55"/>
  <c r="V5637" i="55"/>
  <c r="W5637" i="55"/>
  <c r="V5638" i="55"/>
  <c r="W5638" i="55"/>
  <c r="V5639" i="55"/>
  <c r="W5639" i="55"/>
  <c r="V5640" i="55"/>
  <c r="W5640" i="55"/>
  <c r="V5641" i="55"/>
  <c r="W5641" i="55"/>
  <c r="V5642" i="55"/>
  <c r="W5642" i="55"/>
  <c r="V5643" i="55"/>
  <c r="W5643" i="55"/>
  <c r="V5644" i="55"/>
  <c r="W5644" i="55"/>
  <c r="V5645" i="55"/>
  <c r="W5645" i="55"/>
  <c r="V5646" i="55"/>
  <c r="W5646" i="55"/>
  <c r="V5647" i="55"/>
  <c r="W5647" i="55"/>
  <c r="V5648" i="55"/>
  <c r="W5648" i="55"/>
  <c r="V5649" i="55"/>
  <c r="W5649" i="55"/>
  <c r="V5650" i="55"/>
  <c r="W5650" i="55"/>
  <c r="V5651" i="55"/>
  <c r="W5651" i="55"/>
  <c r="V5652" i="55"/>
  <c r="W5652" i="55"/>
  <c r="V5653" i="55"/>
  <c r="W5653" i="55"/>
  <c r="V5654" i="55"/>
  <c r="W5654" i="55"/>
  <c r="V5655" i="55"/>
  <c r="W5655" i="55"/>
  <c r="V5656" i="55"/>
  <c r="W5656" i="55"/>
  <c r="V5657" i="55"/>
  <c r="W5657" i="55"/>
  <c r="V5658" i="55"/>
  <c r="W5658" i="55"/>
  <c r="V5659" i="55"/>
  <c r="W5659" i="55"/>
  <c r="V5660" i="55"/>
  <c r="W5660" i="55"/>
  <c r="V5661" i="55"/>
  <c r="W5661" i="55"/>
  <c r="V5662" i="55"/>
  <c r="W5662" i="55"/>
  <c r="V5663" i="55"/>
  <c r="W5663" i="55"/>
  <c r="V5664" i="55"/>
  <c r="W5664" i="55"/>
  <c r="V5665" i="55"/>
  <c r="W5665" i="55"/>
  <c r="V5666" i="55"/>
  <c r="W5666" i="55"/>
  <c r="V5667" i="55"/>
  <c r="W5667" i="55"/>
  <c r="V5668" i="55"/>
  <c r="W5668" i="55"/>
  <c r="V5669" i="55"/>
  <c r="W5669" i="55"/>
  <c r="V5670" i="55"/>
  <c r="W5670" i="55"/>
  <c r="V5671" i="55"/>
  <c r="W5671" i="55"/>
  <c r="V5672" i="55"/>
  <c r="W5672" i="55"/>
  <c r="V5673" i="55"/>
  <c r="W5673" i="55"/>
  <c r="V5674" i="55"/>
  <c r="W5674" i="55"/>
  <c r="V5675" i="55"/>
  <c r="W5675" i="55"/>
  <c r="V5676" i="55"/>
  <c r="W5676" i="55"/>
  <c r="V5677" i="55"/>
  <c r="W5677" i="55"/>
  <c r="V5678" i="55"/>
  <c r="W5678" i="55"/>
  <c r="V5679" i="55"/>
  <c r="W5679" i="55"/>
  <c r="V5680" i="55"/>
  <c r="W5680" i="55"/>
  <c r="V5681" i="55"/>
  <c r="W5681" i="55"/>
  <c r="V5682" i="55"/>
  <c r="W5682" i="55"/>
  <c r="V5683" i="55"/>
  <c r="W5683" i="55"/>
  <c r="V5684" i="55"/>
  <c r="W5684" i="55"/>
  <c r="V5685" i="55"/>
  <c r="W5685" i="55"/>
  <c r="V5686" i="55"/>
  <c r="W5686" i="55"/>
  <c r="V5687" i="55"/>
  <c r="W5687" i="55"/>
  <c r="V5688" i="55"/>
  <c r="W5688" i="55"/>
  <c r="V5689" i="55"/>
  <c r="W5689" i="55"/>
  <c r="V5690" i="55"/>
  <c r="W5690" i="55"/>
  <c r="V5691" i="55"/>
  <c r="W5691" i="55"/>
  <c r="V5692" i="55"/>
  <c r="W5692" i="55"/>
  <c r="V5693" i="55"/>
  <c r="W5693" i="55"/>
  <c r="V5694" i="55"/>
  <c r="W5694" i="55"/>
  <c r="V5695" i="55"/>
  <c r="W5695" i="55"/>
  <c r="V5696" i="55"/>
  <c r="W5696" i="55"/>
  <c r="V5697" i="55"/>
  <c r="W5697" i="55"/>
  <c r="V5698" i="55"/>
  <c r="W5698" i="55"/>
  <c r="V5699" i="55"/>
  <c r="W5699" i="55"/>
  <c r="V5700" i="55"/>
  <c r="W5700" i="55"/>
  <c r="V5701" i="55"/>
  <c r="W5701" i="55"/>
  <c r="V5702" i="55"/>
  <c r="W5702" i="55"/>
  <c r="V5703" i="55"/>
  <c r="W5703" i="55"/>
  <c r="V5704" i="55"/>
  <c r="W5704" i="55"/>
  <c r="V5705" i="55"/>
  <c r="W5705" i="55"/>
  <c r="V5706" i="55"/>
  <c r="W5706" i="55"/>
  <c r="V5707" i="55"/>
  <c r="W5707" i="55"/>
  <c r="V5708" i="55"/>
  <c r="W5708" i="55"/>
  <c r="V5709" i="55"/>
  <c r="W5709" i="55"/>
  <c r="V5710" i="55"/>
  <c r="W5710" i="55"/>
  <c r="V5711" i="55"/>
  <c r="W5711" i="55"/>
  <c r="V5712" i="55"/>
  <c r="W5712" i="55"/>
  <c r="V5713" i="55"/>
  <c r="W5713" i="55"/>
  <c r="V5714" i="55"/>
  <c r="W5714" i="55"/>
  <c r="V5715" i="55"/>
  <c r="W5715" i="55"/>
  <c r="V5716" i="55"/>
  <c r="W5716" i="55"/>
  <c r="V5717" i="55"/>
  <c r="W5717" i="55"/>
  <c r="V5718" i="55"/>
  <c r="W5718" i="55"/>
  <c r="V5719" i="55"/>
  <c r="W5719" i="55"/>
  <c r="V5720" i="55"/>
  <c r="W5720" i="55"/>
  <c r="V5721" i="55"/>
  <c r="W5721" i="55"/>
  <c r="V5722" i="55"/>
  <c r="W5722" i="55"/>
  <c r="V5723" i="55"/>
  <c r="W5723" i="55"/>
  <c r="V5724" i="55"/>
  <c r="W5724" i="55"/>
  <c r="V5725" i="55"/>
  <c r="W5725" i="55"/>
  <c r="V5726" i="55"/>
  <c r="W5726" i="55"/>
  <c r="V5727" i="55"/>
  <c r="W5727" i="55"/>
  <c r="V5728" i="55"/>
  <c r="W5728" i="55"/>
  <c r="V5729" i="55"/>
  <c r="W5729" i="55"/>
  <c r="V5730" i="55"/>
  <c r="W5730" i="55"/>
  <c r="V5731" i="55"/>
  <c r="W5731" i="55"/>
  <c r="V5732" i="55"/>
  <c r="W5732" i="55"/>
  <c r="V5733" i="55"/>
  <c r="W5733" i="55"/>
  <c r="V5734" i="55"/>
  <c r="W5734" i="55"/>
  <c r="V5735" i="55"/>
  <c r="W5735" i="55"/>
  <c r="V5736" i="55"/>
  <c r="W5736" i="55"/>
  <c r="V5737" i="55"/>
  <c r="W5737" i="55"/>
  <c r="V5738" i="55"/>
  <c r="W5738" i="55"/>
  <c r="V5739" i="55"/>
  <c r="W5739" i="55"/>
  <c r="V5740" i="55"/>
  <c r="W5740" i="55"/>
  <c r="V5741" i="55"/>
  <c r="W5741" i="55"/>
  <c r="V5742" i="55"/>
  <c r="W5742" i="55"/>
  <c r="V5743" i="55"/>
  <c r="W5743" i="55"/>
  <c r="V5744" i="55"/>
  <c r="W5744" i="55"/>
  <c r="V5745" i="55"/>
  <c r="W5745" i="55"/>
  <c r="V5746" i="55"/>
  <c r="W5746" i="55"/>
  <c r="V5747" i="55"/>
  <c r="W5747" i="55"/>
  <c r="V5748" i="55"/>
  <c r="W5748" i="55"/>
  <c r="V5749" i="55"/>
  <c r="W5749" i="55"/>
  <c r="V5750" i="55"/>
  <c r="W5750" i="55"/>
  <c r="V5751" i="55"/>
  <c r="W5751" i="55"/>
  <c r="V5752" i="55"/>
  <c r="W5752" i="55"/>
  <c r="V5753" i="55"/>
  <c r="W5753" i="55"/>
  <c r="V5754" i="55"/>
  <c r="W5754" i="55"/>
  <c r="V5755" i="55"/>
  <c r="W5755" i="55"/>
  <c r="V5756" i="55"/>
  <c r="W5756" i="55"/>
  <c r="V5757" i="55"/>
  <c r="W5757" i="55"/>
  <c r="V5758" i="55"/>
  <c r="W5758" i="55"/>
  <c r="V5759" i="55"/>
  <c r="W5759" i="55"/>
  <c r="V5760" i="55"/>
  <c r="W5760" i="55"/>
  <c r="V5761" i="55"/>
  <c r="W5761" i="55"/>
  <c r="V5762" i="55"/>
  <c r="W5762" i="55"/>
  <c r="V5763" i="55"/>
  <c r="W5763" i="55"/>
  <c r="V5764" i="55"/>
  <c r="W5764" i="55"/>
  <c r="V5765" i="55"/>
  <c r="W5765" i="55"/>
  <c r="V5766" i="55"/>
  <c r="W5766" i="55"/>
  <c r="V5767" i="55"/>
  <c r="W5767" i="55"/>
  <c r="V5768" i="55"/>
  <c r="W5768" i="55"/>
  <c r="V5769" i="55"/>
  <c r="W5769" i="55"/>
  <c r="V5770" i="55"/>
  <c r="W5770" i="55"/>
  <c r="V5771" i="55"/>
  <c r="W5771" i="55"/>
  <c r="V5772" i="55"/>
  <c r="W5772" i="55"/>
  <c r="V5773" i="55"/>
  <c r="W5773" i="55"/>
  <c r="V5774" i="55"/>
  <c r="W5774" i="55"/>
  <c r="V5775" i="55"/>
  <c r="W5775" i="55"/>
  <c r="V5776" i="55"/>
  <c r="W5776" i="55"/>
  <c r="V5777" i="55"/>
  <c r="W5777" i="55"/>
  <c r="V5778" i="55"/>
  <c r="W5778" i="55"/>
  <c r="V5779" i="55"/>
  <c r="W5779" i="55"/>
  <c r="V5780" i="55"/>
  <c r="W5780" i="55"/>
  <c r="V5781" i="55"/>
  <c r="W5781" i="55"/>
  <c r="V5782" i="55"/>
  <c r="W5782" i="55"/>
  <c r="V5783" i="55"/>
  <c r="W5783" i="55"/>
  <c r="V5784" i="55"/>
  <c r="W5784" i="55"/>
  <c r="V5785" i="55"/>
  <c r="W5785" i="55"/>
  <c r="V5786" i="55"/>
  <c r="W5786" i="55"/>
  <c r="V5787" i="55"/>
  <c r="W5787" i="55"/>
  <c r="V5788" i="55"/>
  <c r="W5788" i="55"/>
  <c r="V5789" i="55"/>
  <c r="W5789" i="55"/>
  <c r="V5790" i="55"/>
  <c r="W5790" i="55"/>
  <c r="V5791" i="55"/>
  <c r="W5791" i="55"/>
  <c r="V5792" i="55"/>
  <c r="W5792" i="55"/>
  <c r="V5793" i="55"/>
  <c r="W5793" i="55"/>
  <c r="V5794" i="55"/>
  <c r="W5794" i="55"/>
  <c r="V5795" i="55"/>
  <c r="W5795" i="55"/>
  <c r="V5796" i="55"/>
  <c r="W5796" i="55"/>
  <c r="V5797" i="55"/>
  <c r="W5797" i="55"/>
  <c r="V5798" i="55"/>
  <c r="W5798" i="55"/>
  <c r="V5799" i="55"/>
  <c r="W5799" i="55"/>
  <c r="V5800" i="55"/>
  <c r="W5800" i="55"/>
  <c r="V5801" i="55"/>
  <c r="W5801" i="55"/>
  <c r="V5802" i="55"/>
  <c r="W5802" i="55"/>
  <c r="V5803" i="55"/>
  <c r="W5803" i="55"/>
  <c r="V5804" i="55"/>
  <c r="W5804" i="55"/>
  <c r="V5805" i="55"/>
  <c r="W5805" i="55"/>
  <c r="V5806" i="55"/>
  <c r="W5806" i="55"/>
  <c r="V5807" i="55"/>
  <c r="W5807" i="55"/>
  <c r="V5808" i="55"/>
  <c r="W5808" i="55"/>
  <c r="V5809" i="55"/>
  <c r="W5809" i="55"/>
  <c r="V5810" i="55"/>
  <c r="W5810" i="55"/>
  <c r="V5811" i="55"/>
  <c r="W5811" i="55"/>
  <c r="V5812" i="55"/>
  <c r="W5812" i="55"/>
  <c r="V5813" i="55"/>
  <c r="W5813" i="55"/>
  <c r="V5814" i="55"/>
  <c r="W5814" i="55"/>
  <c r="V5815" i="55"/>
  <c r="W5815" i="55"/>
  <c r="V5816" i="55"/>
  <c r="W5816" i="55"/>
  <c r="V5817" i="55"/>
  <c r="W5817" i="55"/>
  <c r="V5818" i="55"/>
  <c r="W5818" i="55"/>
  <c r="V5819" i="55"/>
  <c r="W5819" i="55"/>
  <c r="V5820" i="55"/>
  <c r="W5820" i="55"/>
  <c r="V5821" i="55"/>
  <c r="W5821" i="55"/>
  <c r="V5822" i="55"/>
  <c r="W5822" i="55"/>
  <c r="V5823" i="55"/>
  <c r="W5823" i="55"/>
  <c r="V5824" i="55"/>
  <c r="W5824" i="55"/>
  <c r="V5825" i="55"/>
  <c r="W5825" i="55"/>
  <c r="V5826" i="55"/>
  <c r="W5826" i="55"/>
  <c r="V5827" i="55"/>
  <c r="W5827" i="55"/>
  <c r="V5828" i="55"/>
  <c r="W5828" i="55"/>
  <c r="V5829" i="55"/>
  <c r="W5829" i="55"/>
  <c r="V5830" i="55"/>
  <c r="W5830" i="55"/>
  <c r="V5831" i="55"/>
  <c r="W5831" i="55"/>
  <c r="V5832" i="55"/>
  <c r="W5832" i="55"/>
  <c r="V5833" i="55"/>
  <c r="W5833" i="55"/>
  <c r="V5834" i="55"/>
  <c r="W5834" i="55"/>
  <c r="V5835" i="55"/>
  <c r="W5835" i="55"/>
  <c r="V5836" i="55"/>
  <c r="W5836" i="55"/>
  <c r="V5837" i="55"/>
  <c r="W5837" i="55"/>
  <c r="V5838" i="55"/>
  <c r="W5838" i="55"/>
  <c r="V5839" i="55"/>
  <c r="W5839" i="55"/>
  <c r="V5840" i="55"/>
  <c r="W5840" i="55"/>
  <c r="V5841" i="55"/>
  <c r="W5841" i="55"/>
  <c r="V5842" i="55"/>
  <c r="W5842" i="55"/>
  <c r="V5843" i="55"/>
  <c r="W5843" i="55"/>
  <c r="V5844" i="55"/>
  <c r="W5844" i="55"/>
  <c r="V5845" i="55"/>
  <c r="W5845" i="55"/>
  <c r="V5846" i="55"/>
  <c r="W5846" i="55"/>
  <c r="V5847" i="55"/>
  <c r="W5847" i="55"/>
  <c r="V5848" i="55"/>
  <c r="W5848" i="55"/>
  <c r="V5849" i="55"/>
  <c r="W5849" i="55"/>
  <c r="V5850" i="55"/>
  <c r="W5850" i="55"/>
  <c r="V5851" i="55"/>
  <c r="W5851" i="55"/>
  <c r="V5852" i="55"/>
  <c r="W5852" i="55"/>
  <c r="V5853" i="55"/>
  <c r="W5853" i="55"/>
  <c r="V5854" i="55"/>
  <c r="W5854" i="55"/>
  <c r="V5855" i="55"/>
  <c r="W5855" i="55"/>
  <c r="V5856" i="55"/>
  <c r="W5856" i="55"/>
  <c r="V5857" i="55"/>
  <c r="W5857" i="55"/>
  <c r="V5858" i="55"/>
  <c r="W5858" i="55"/>
  <c r="V5859" i="55"/>
  <c r="W5859" i="55"/>
  <c r="V5860" i="55"/>
  <c r="W5860" i="55"/>
  <c r="V5861" i="55"/>
  <c r="W5861" i="55"/>
  <c r="V5862" i="55"/>
  <c r="W5862" i="55"/>
  <c r="V5863" i="55"/>
  <c r="W5863" i="55"/>
  <c r="V5864" i="55"/>
  <c r="W5864" i="55"/>
  <c r="V5865" i="55"/>
  <c r="W5865" i="55"/>
  <c r="V5866" i="55"/>
  <c r="W5866" i="55"/>
  <c r="V5867" i="55"/>
  <c r="W5867" i="55"/>
  <c r="V5868" i="55"/>
  <c r="W5868" i="55"/>
  <c r="V5869" i="55"/>
  <c r="W5869" i="55"/>
  <c r="V5870" i="55"/>
  <c r="W5870" i="55"/>
  <c r="V5871" i="55"/>
  <c r="W5871" i="55"/>
  <c r="V5872" i="55"/>
  <c r="W5872" i="55"/>
  <c r="V5873" i="55"/>
  <c r="W5873" i="55"/>
  <c r="V5874" i="55"/>
  <c r="W5874" i="55"/>
  <c r="V5875" i="55"/>
  <c r="W5875" i="55"/>
  <c r="V5876" i="55"/>
  <c r="W5876" i="55"/>
  <c r="V5877" i="55"/>
  <c r="W5877" i="55"/>
  <c r="V5878" i="55"/>
  <c r="W5878" i="55"/>
  <c r="V5879" i="55"/>
  <c r="W5879" i="55"/>
  <c r="V5880" i="55"/>
  <c r="W5880" i="55"/>
  <c r="V5881" i="55"/>
  <c r="W5881" i="55"/>
  <c r="V5882" i="55"/>
  <c r="W5882" i="55"/>
  <c r="V5883" i="55"/>
  <c r="W5883" i="55"/>
  <c r="V5884" i="55"/>
  <c r="W5884" i="55"/>
  <c r="V5885" i="55"/>
  <c r="W5885" i="55"/>
  <c r="V5886" i="55"/>
  <c r="W5886" i="55"/>
  <c r="V5887" i="55"/>
  <c r="W5887" i="55"/>
  <c r="V5888" i="55"/>
  <c r="W5888" i="55"/>
  <c r="V5889" i="55"/>
  <c r="W5889" i="55"/>
  <c r="V5890" i="55"/>
  <c r="W5890" i="55"/>
  <c r="V5891" i="55"/>
  <c r="W5891" i="55"/>
  <c r="V5892" i="55"/>
  <c r="W5892" i="55"/>
  <c r="V5893" i="55"/>
  <c r="W5893" i="55"/>
  <c r="V5894" i="55"/>
  <c r="W5894" i="55"/>
  <c r="V5895" i="55"/>
  <c r="W5895" i="55"/>
  <c r="V5896" i="55"/>
  <c r="W5896" i="55"/>
  <c r="V5897" i="55"/>
  <c r="W5897" i="55"/>
  <c r="V5898" i="55"/>
  <c r="W5898" i="55"/>
  <c r="V5899" i="55"/>
  <c r="W5899" i="55"/>
  <c r="V5900" i="55"/>
  <c r="W5900" i="55"/>
  <c r="V5901" i="55"/>
  <c r="W5901" i="55"/>
  <c r="V5902" i="55"/>
  <c r="W5902" i="55"/>
  <c r="V5903" i="55"/>
  <c r="W5903" i="55"/>
  <c r="V5904" i="55"/>
  <c r="W5904" i="55"/>
  <c r="V5905" i="55"/>
  <c r="W5905" i="55"/>
  <c r="V5906" i="55"/>
  <c r="W5906" i="55"/>
  <c r="V5907" i="55"/>
  <c r="W5907" i="55"/>
  <c r="V5908" i="55"/>
  <c r="W5908" i="55"/>
  <c r="V5909" i="55"/>
  <c r="W5909" i="55"/>
  <c r="V5910" i="55"/>
  <c r="W5910" i="55"/>
  <c r="V5911" i="55"/>
  <c r="W5911" i="55"/>
  <c r="V5912" i="55"/>
  <c r="W5912" i="55"/>
  <c r="V5913" i="55"/>
  <c r="W5913" i="55"/>
  <c r="V5914" i="55"/>
  <c r="W5914" i="55"/>
  <c r="V5915" i="55"/>
  <c r="W5915" i="55"/>
  <c r="V5916" i="55"/>
  <c r="W5916" i="55"/>
  <c r="V5917" i="55"/>
  <c r="W5917" i="55"/>
  <c r="V5918" i="55"/>
  <c r="W5918" i="55"/>
  <c r="V5919" i="55"/>
  <c r="W5919" i="55"/>
  <c r="V5920" i="55"/>
  <c r="W5920" i="55"/>
  <c r="V5921" i="55"/>
  <c r="W5921" i="55"/>
  <c r="V5922" i="55"/>
  <c r="W5922" i="55"/>
  <c r="V5923" i="55"/>
  <c r="W5923" i="55"/>
  <c r="V5924" i="55"/>
  <c r="W5924" i="55"/>
  <c r="V5925" i="55"/>
  <c r="W5925" i="55"/>
  <c r="V5926" i="55"/>
  <c r="W5926" i="55"/>
  <c r="V5927" i="55"/>
  <c r="W5927" i="55"/>
  <c r="V5928" i="55"/>
  <c r="W5928" i="55"/>
  <c r="V5929" i="55"/>
  <c r="W5929" i="55"/>
  <c r="V5930" i="55"/>
  <c r="W5930" i="55"/>
  <c r="V5931" i="55"/>
  <c r="W5931" i="55"/>
  <c r="V5932" i="55"/>
  <c r="W5932" i="55"/>
  <c r="V5933" i="55"/>
  <c r="W5933" i="55"/>
  <c r="V5934" i="55"/>
  <c r="W5934" i="55"/>
  <c r="V5935" i="55"/>
  <c r="W5935" i="55"/>
  <c r="V5936" i="55"/>
  <c r="W5936" i="55"/>
  <c r="V5937" i="55"/>
  <c r="W5937" i="55"/>
  <c r="V5938" i="55"/>
  <c r="W5938" i="55"/>
  <c r="V5939" i="55"/>
  <c r="W5939" i="55"/>
  <c r="V5940" i="55"/>
  <c r="W5940" i="55"/>
  <c r="V5941" i="55"/>
  <c r="W5941" i="55"/>
  <c r="V5942" i="55"/>
  <c r="W5942" i="55"/>
  <c r="V5943" i="55"/>
  <c r="W5943" i="55"/>
  <c r="V5944" i="55"/>
  <c r="W5944" i="55"/>
  <c r="V5945" i="55"/>
  <c r="W5945" i="55"/>
  <c r="V5946" i="55"/>
  <c r="W5946" i="55"/>
  <c r="V5947" i="55"/>
  <c r="W5947" i="55"/>
  <c r="V5948" i="55"/>
  <c r="W5948" i="55"/>
  <c r="V5949" i="55"/>
  <c r="W5949" i="55"/>
  <c r="V5950" i="55"/>
  <c r="W5950" i="55"/>
  <c r="V5951" i="55"/>
  <c r="W5951" i="55"/>
  <c r="V5952" i="55"/>
  <c r="W5952" i="55"/>
  <c r="V5953" i="55"/>
  <c r="W5953" i="55"/>
  <c r="V5954" i="55"/>
  <c r="W5954" i="55"/>
  <c r="V5955" i="55"/>
  <c r="W5955" i="55"/>
  <c r="V5956" i="55"/>
  <c r="W5956" i="55"/>
  <c r="V5957" i="55"/>
  <c r="W5957" i="55"/>
  <c r="V5958" i="55"/>
  <c r="W5958" i="55"/>
  <c r="V5959" i="55"/>
  <c r="W5959" i="55"/>
  <c r="V5960" i="55"/>
  <c r="W5960" i="55"/>
  <c r="V5961" i="55"/>
  <c r="W5961" i="55"/>
  <c r="V5962" i="55"/>
  <c r="W5962" i="55"/>
  <c r="V5963" i="55"/>
  <c r="W5963" i="55"/>
  <c r="V5964" i="55"/>
  <c r="W5964" i="55"/>
  <c r="V5965" i="55"/>
  <c r="W5965" i="55"/>
  <c r="V5966" i="55"/>
  <c r="W5966" i="55"/>
  <c r="V5967" i="55"/>
  <c r="W5967" i="55"/>
  <c r="V5968" i="55"/>
  <c r="W5968" i="55"/>
  <c r="V5969" i="55"/>
  <c r="W5969" i="55"/>
  <c r="V5970" i="55"/>
  <c r="W5970" i="55"/>
  <c r="V5971" i="55"/>
  <c r="W5971" i="55"/>
  <c r="V5972" i="55"/>
  <c r="W5972" i="55"/>
  <c r="V5973" i="55"/>
  <c r="W5973" i="55"/>
  <c r="V5974" i="55"/>
  <c r="W5974" i="55"/>
  <c r="V5975" i="55"/>
  <c r="W5975" i="55"/>
  <c r="V5976" i="55"/>
  <c r="W5976" i="55"/>
  <c r="V5977" i="55"/>
  <c r="W5977" i="55"/>
  <c r="V5978" i="55"/>
  <c r="W5978" i="55"/>
  <c r="V5979" i="55"/>
  <c r="W5979" i="55"/>
  <c r="V5980" i="55"/>
  <c r="W5980" i="55"/>
  <c r="V5981" i="55"/>
  <c r="W5981" i="55"/>
  <c r="V5982" i="55"/>
  <c r="W5982" i="55"/>
  <c r="V5983" i="55"/>
  <c r="W5983" i="55"/>
  <c r="V5984" i="55"/>
  <c r="W5984" i="55"/>
  <c r="V5985" i="55"/>
  <c r="W5985" i="55"/>
  <c r="V5986" i="55"/>
  <c r="W5986" i="55"/>
  <c r="V5987" i="55"/>
  <c r="W5987" i="55"/>
  <c r="V5988" i="55"/>
  <c r="W5988" i="55"/>
  <c r="V5989" i="55"/>
  <c r="W5989" i="55"/>
  <c r="V5990" i="55"/>
  <c r="W5990" i="55"/>
  <c r="V5991" i="55"/>
  <c r="W5991" i="55"/>
  <c r="V5992" i="55"/>
  <c r="W5992" i="55"/>
  <c r="V5993" i="55"/>
  <c r="W5993" i="55"/>
  <c r="V5994" i="55"/>
  <c r="W5994" i="55"/>
  <c r="V5995" i="55"/>
  <c r="W5995" i="55"/>
  <c r="V5996" i="55"/>
  <c r="W5996" i="55"/>
  <c r="V5997" i="55"/>
  <c r="W5997" i="55"/>
  <c r="V5998" i="55"/>
  <c r="W5998" i="55"/>
  <c r="V5999" i="55"/>
  <c r="W5999" i="55"/>
  <c r="V6000" i="55"/>
  <c r="W6000" i="55"/>
  <c r="V6001" i="55"/>
  <c r="W6001" i="55"/>
  <c r="V6002" i="55"/>
  <c r="W6002" i="55"/>
  <c r="V6003" i="55"/>
  <c r="W6003" i="55"/>
  <c r="V6004" i="55"/>
  <c r="W6004" i="55"/>
  <c r="V6005" i="55"/>
  <c r="W6005" i="55"/>
  <c r="V6006" i="55"/>
  <c r="W6006" i="55"/>
  <c r="V6007" i="55"/>
  <c r="W6007" i="55"/>
  <c r="V6008" i="55"/>
  <c r="W6008" i="55"/>
  <c r="V6009" i="55"/>
  <c r="W6009" i="55"/>
  <c r="V6010" i="55"/>
  <c r="W6010" i="55"/>
  <c r="V6011" i="55"/>
  <c r="W6011" i="55"/>
  <c r="V6012" i="55"/>
  <c r="W6012" i="55"/>
  <c r="V6013" i="55"/>
  <c r="W6013" i="55"/>
  <c r="V6014" i="55"/>
  <c r="W6014" i="55"/>
  <c r="V6015" i="55"/>
  <c r="W6015" i="55"/>
  <c r="V6016" i="55"/>
  <c r="W6016" i="55"/>
  <c r="V6017" i="55"/>
  <c r="W6017" i="55"/>
  <c r="V6018" i="55"/>
  <c r="W6018" i="55"/>
  <c r="V6019" i="55"/>
  <c r="W6019" i="55"/>
  <c r="V6020" i="55"/>
  <c r="W6020" i="55"/>
  <c r="V6021" i="55"/>
  <c r="W6021" i="55"/>
  <c r="V6022" i="55"/>
  <c r="W6022" i="55"/>
  <c r="V6023" i="55"/>
  <c r="W6023" i="55"/>
  <c r="V6024" i="55"/>
  <c r="W6024" i="55"/>
  <c r="V6025" i="55"/>
  <c r="W6025" i="55"/>
  <c r="V6026" i="55"/>
  <c r="W6026" i="55"/>
  <c r="V6027" i="55"/>
  <c r="W6027" i="55"/>
  <c r="V6028" i="55"/>
  <c r="W6028" i="55"/>
  <c r="V6029" i="55"/>
  <c r="W6029" i="55"/>
  <c r="V6030" i="55"/>
  <c r="W6030" i="55"/>
  <c r="V6031" i="55"/>
  <c r="W6031" i="55"/>
  <c r="V6032" i="55"/>
  <c r="W6032" i="55"/>
  <c r="V6033" i="55"/>
  <c r="W6033" i="55"/>
  <c r="V6034" i="55"/>
  <c r="W6034" i="55"/>
  <c r="V6035" i="55"/>
  <c r="W6035" i="55"/>
  <c r="V6036" i="55"/>
  <c r="W6036" i="55"/>
  <c r="V6037" i="55"/>
  <c r="W6037" i="55"/>
  <c r="V6038" i="55"/>
  <c r="W6038" i="55"/>
  <c r="V6039" i="55"/>
  <c r="W6039" i="55"/>
  <c r="V6040" i="55"/>
  <c r="W6040" i="55"/>
  <c r="V6041" i="55"/>
  <c r="W6041" i="55"/>
  <c r="V6042" i="55"/>
  <c r="W6042" i="55"/>
  <c r="V6043" i="55"/>
  <c r="W6043" i="55"/>
  <c r="V6044" i="55"/>
  <c r="W6044" i="55"/>
  <c r="V6045" i="55"/>
  <c r="W6045" i="55"/>
  <c r="V6046" i="55"/>
  <c r="W6046" i="55"/>
  <c r="V6047" i="55"/>
  <c r="W6047" i="55"/>
  <c r="V6048" i="55"/>
  <c r="W6048" i="55"/>
  <c r="V6049" i="55"/>
  <c r="W6049" i="55"/>
  <c r="V6050" i="55"/>
  <c r="W6050" i="55"/>
  <c r="V6051" i="55"/>
  <c r="W6051" i="55"/>
  <c r="V6052" i="55"/>
  <c r="W6052" i="55"/>
  <c r="V6053" i="55"/>
  <c r="W6053" i="55"/>
  <c r="V6054" i="55"/>
  <c r="W6054" i="55"/>
  <c r="V6055" i="55"/>
  <c r="W6055" i="55"/>
  <c r="V6056" i="55"/>
  <c r="W6056" i="55"/>
  <c r="V6057" i="55"/>
  <c r="W6057" i="55"/>
  <c r="V6058" i="55"/>
  <c r="W6058" i="55"/>
  <c r="V6059" i="55"/>
  <c r="W6059" i="55"/>
  <c r="V6060" i="55"/>
  <c r="W6060" i="55"/>
  <c r="V6061" i="55"/>
  <c r="W6061" i="55"/>
  <c r="V6062" i="55"/>
  <c r="W6062" i="55"/>
  <c r="V6063" i="55"/>
  <c r="W6063" i="55"/>
  <c r="V6064" i="55"/>
  <c r="W6064" i="55"/>
  <c r="V6065" i="55"/>
  <c r="W6065" i="55"/>
  <c r="V6066" i="55"/>
  <c r="W6066" i="55"/>
  <c r="V6067" i="55"/>
  <c r="W6067" i="55"/>
  <c r="V6068" i="55"/>
  <c r="W6068" i="55"/>
  <c r="V6069" i="55"/>
  <c r="W6069" i="55"/>
  <c r="V6070" i="55"/>
  <c r="W6070" i="55"/>
  <c r="V6071" i="55"/>
  <c r="W6071" i="55"/>
  <c r="V6072" i="55"/>
  <c r="W6072" i="55"/>
  <c r="V6073" i="55"/>
  <c r="W6073" i="55"/>
  <c r="V6074" i="55"/>
  <c r="W6074" i="55"/>
  <c r="V6075" i="55"/>
  <c r="W6075" i="55"/>
  <c r="V6076" i="55"/>
  <c r="W6076" i="55"/>
  <c r="V6077" i="55"/>
  <c r="W6077" i="55"/>
  <c r="V6078" i="55"/>
  <c r="W6078" i="55"/>
  <c r="V6079" i="55"/>
  <c r="W6079" i="55"/>
  <c r="V6080" i="55"/>
  <c r="W6080" i="55"/>
  <c r="V6081" i="55"/>
  <c r="W6081" i="55"/>
  <c r="V6082" i="55"/>
  <c r="W6082" i="55"/>
  <c r="V6083" i="55"/>
  <c r="W6083" i="55"/>
  <c r="V6084" i="55"/>
  <c r="W6084" i="55"/>
  <c r="V6085" i="55"/>
  <c r="W6085" i="55"/>
  <c r="V6086" i="55"/>
  <c r="W6086" i="55"/>
  <c r="V6087" i="55"/>
  <c r="W6087" i="55"/>
  <c r="V6088" i="55"/>
  <c r="W6088" i="55"/>
  <c r="V6089" i="55"/>
  <c r="W6089" i="55"/>
  <c r="V6090" i="55"/>
  <c r="W6090" i="55"/>
  <c r="V6091" i="55"/>
  <c r="W6091" i="55"/>
  <c r="V6092" i="55"/>
  <c r="W6092" i="55"/>
  <c r="V6093" i="55"/>
  <c r="W6093" i="55"/>
  <c r="V6094" i="55"/>
  <c r="W6094" i="55"/>
  <c r="V6095" i="55"/>
  <c r="W6095" i="55"/>
  <c r="V6096" i="55"/>
  <c r="W6096" i="55"/>
  <c r="V6097" i="55"/>
  <c r="W6097" i="55"/>
  <c r="V6098" i="55"/>
  <c r="W6098" i="55"/>
  <c r="V6099" i="55"/>
  <c r="W6099" i="55"/>
  <c r="V6100" i="55"/>
  <c r="W6100" i="55"/>
  <c r="V6101" i="55"/>
  <c r="W6101" i="55"/>
  <c r="V6102" i="55"/>
  <c r="W6102" i="55"/>
  <c r="V6103" i="55"/>
  <c r="W6103" i="55"/>
  <c r="V6104" i="55"/>
  <c r="W6104" i="55"/>
  <c r="V6105" i="55"/>
  <c r="W6105" i="55"/>
  <c r="V6106" i="55"/>
  <c r="W6106" i="55"/>
  <c r="V6107" i="55"/>
  <c r="W6107" i="55"/>
  <c r="V6108" i="55"/>
  <c r="W6108" i="55"/>
  <c r="V6109" i="55"/>
  <c r="W6109" i="55"/>
  <c r="V6110" i="55"/>
  <c r="W6110" i="55"/>
  <c r="V6111" i="55"/>
  <c r="W6111" i="55"/>
  <c r="V6112" i="55"/>
  <c r="W6112" i="55"/>
  <c r="V6113" i="55"/>
  <c r="W6113" i="55"/>
  <c r="V6114" i="55"/>
  <c r="W6114" i="55"/>
  <c r="V6115" i="55"/>
  <c r="W6115" i="55"/>
  <c r="V6116" i="55"/>
  <c r="W6116" i="55"/>
  <c r="V6117" i="55"/>
  <c r="W6117" i="55"/>
  <c r="V6118" i="55"/>
  <c r="W6118" i="55"/>
  <c r="V6119" i="55"/>
  <c r="W6119" i="55"/>
  <c r="V6120" i="55"/>
  <c r="W6120" i="55"/>
  <c r="V6121" i="55"/>
  <c r="W6121" i="55"/>
  <c r="V6122" i="55"/>
  <c r="W6122" i="55"/>
  <c r="V6123" i="55"/>
  <c r="W6123" i="55"/>
  <c r="V6124" i="55"/>
  <c r="W6124" i="55"/>
  <c r="V6125" i="55"/>
  <c r="W6125" i="55"/>
  <c r="V6126" i="55"/>
  <c r="W6126" i="55"/>
  <c r="V6127" i="55"/>
  <c r="W6127" i="55"/>
  <c r="V6128" i="55"/>
  <c r="W6128" i="55"/>
  <c r="V6129" i="55"/>
  <c r="W6129" i="55"/>
  <c r="V6130" i="55"/>
  <c r="W6130" i="55"/>
  <c r="V6131" i="55"/>
  <c r="W6131" i="55"/>
  <c r="V6132" i="55"/>
  <c r="W6132" i="55"/>
  <c r="V6133" i="55"/>
  <c r="W6133" i="55"/>
  <c r="V6134" i="55"/>
  <c r="W6134" i="55"/>
  <c r="V6135" i="55"/>
  <c r="W6135" i="55"/>
  <c r="V6136" i="55"/>
  <c r="W6136" i="55"/>
  <c r="V6137" i="55"/>
  <c r="W6137" i="55"/>
  <c r="V6138" i="55"/>
  <c r="W6138" i="55"/>
  <c r="V6139" i="55"/>
  <c r="W6139" i="55"/>
  <c r="V6140" i="55"/>
  <c r="W6140" i="55"/>
  <c r="V6141" i="55"/>
  <c r="W6141" i="55"/>
  <c r="V6142" i="55"/>
  <c r="W6142" i="55"/>
  <c r="V6143" i="55"/>
  <c r="W6143" i="55"/>
  <c r="V6144" i="55"/>
  <c r="W6144" i="55"/>
  <c r="V6145" i="55"/>
  <c r="W6145" i="55"/>
  <c r="V6146" i="55"/>
  <c r="W6146" i="55"/>
  <c r="V6147" i="55"/>
  <c r="W6147" i="55"/>
  <c r="V6148" i="55"/>
  <c r="W6148" i="55"/>
  <c r="V6149" i="55"/>
  <c r="W6149" i="55"/>
  <c r="V6150" i="55"/>
  <c r="W6150" i="55"/>
  <c r="V6151" i="55"/>
  <c r="W6151" i="55"/>
  <c r="V6152" i="55"/>
  <c r="W6152" i="55"/>
  <c r="V6153" i="55"/>
  <c r="W6153" i="55"/>
  <c r="V6154" i="55"/>
  <c r="W6154" i="55"/>
  <c r="V6155" i="55"/>
  <c r="W6155" i="55"/>
  <c r="V6156" i="55"/>
  <c r="W6156" i="55"/>
  <c r="V6157" i="55"/>
  <c r="W6157" i="55"/>
  <c r="V6158" i="55"/>
  <c r="W6158" i="55"/>
  <c r="V6159" i="55"/>
  <c r="W6159" i="55"/>
  <c r="V6160" i="55"/>
  <c r="W6160" i="55"/>
  <c r="V6161" i="55"/>
  <c r="W6161" i="55"/>
  <c r="V6162" i="55"/>
  <c r="W6162" i="55"/>
  <c r="V6163" i="55"/>
  <c r="W6163" i="55"/>
  <c r="V6164" i="55"/>
  <c r="W6164" i="55"/>
  <c r="V6165" i="55"/>
  <c r="W6165" i="55"/>
  <c r="V6166" i="55"/>
  <c r="W6166" i="55"/>
  <c r="V6167" i="55"/>
  <c r="W6167" i="55"/>
  <c r="V6168" i="55"/>
  <c r="W6168" i="55"/>
  <c r="V6169" i="55"/>
  <c r="W6169" i="55"/>
  <c r="V6170" i="55"/>
  <c r="W6170" i="55"/>
  <c r="V6171" i="55"/>
  <c r="W6171" i="55"/>
  <c r="V6172" i="55"/>
  <c r="W6172" i="55"/>
  <c r="V6173" i="55"/>
  <c r="W6173" i="55"/>
  <c r="V6174" i="55"/>
  <c r="W6174" i="55"/>
  <c r="V6175" i="55"/>
  <c r="W6175" i="55"/>
  <c r="V6176" i="55"/>
  <c r="W6176" i="55"/>
  <c r="V6177" i="55"/>
  <c r="W6177" i="55"/>
  <c r="V6178" i="55"/>
  <c r="W6178" i="55"/>
  <c r="V6179" i="55"/>
  <c r="W6179" i="55"/>
  <c r="V6180" i="55"/>
  <c r="W6180" i="55"/>
  <c r="V6181" i="55"/>
  <c r="W6181" i="55"/>
  <c r="V6182" i="55"/>
  <c r="W6182" i="55"/>
  <c r="V6183" i="55"/>
  <c r="W6183" i="55"/>
  <c r="V6184" i="55"/>
  <c r="W6184" i="55"/>
  <c r="V6185" i="55"/>
  <c r="W6185" i="55"/>
  <c r="V6186" i="55"/>
  <c r="W6186" i="55"/>
  <c r="V6187" i="55"/>
  <c r="W6187" i="55"/>
  <c r="V6188" i="55"/>
  <c r="W6188" i="55"/>
  <c r="V6189" i="55"/>
  <c r="W6189" i="55"/>
  <c r="V6190" i="55"/>
  <c r="W6190" i="55"/>
  <c r="V6191" i="55"/>
  <c r="W6191" i="55"/>
  <c r="V6192" i="55"/>
  <c r="W6192" i="55"/>
  <c r="V6193" i="55"/>
  <c r="W6193" i="55"/>
  <c r="V6194" i="55"/>
  <c r="W6194" i="55"/>
  <c r="V6195" i="55"/>
  <c r="W6195" i="55"/>
  <c r="V6196" i="55"/>
  <c r="W6196" i="55"/>
  <c r="V6197" i="55"/>
  <c r="W6197" i="55"/>
  <c r="V6198" i="55"/>
  <c r="W6198" i="55"/>
  <c r="V6199" i="55"/>
  <c r="W6199" i="55"/>
  <c r="V6200" i="55"/>
  <c r="W6200" i="55"/>
  <c r="V6201" i="55"/>
  <c r="W6201" i="55"/>
  <c r="V6202" i="55"/>
  <c r="W6202" i="55"/>
  <c r="V6203" i="55"/>
  <c r="W6203" i="55"/>
  <c r="V6204" i="55"/>
  <c r="W6204" i="55"/>
  <c r="V6205" i="55"/>
  <c r="W6205" i="55"/>
  <c r="V6206" i="55"/>
  <c r="W6206" i="55"/>
  <c r="V6207" i="55"/>
  <c r="W6207" i="55"/>
  <c r="V6208" i="55"/>
  <c r="W6208" i="55"/>
  <c r="V6209" i="55"/>
  <c r="W6209" i="55"/>
  <c r="V6210" i="55"/>
  <c r="W6210" i="55"/>
  <c r="V6211" i="55"/>
  <c r="W6211" i="55"/>
  <c r="V6212" i="55"/>
  <c r="W6212" i="55"/>
  <c r="V6213" i="55"/>
  <c r="W6213" i="55"/>
  <c r="V6214" i="55"/>
  <c r="W6214" i="55"/>
  <c r="V6215" i="55"/>
  <c r="W6215" i="55"/>
  <c r="V6216" i="55"/>
  <c r="W6216" i="55"/>
  <c r="V6217" i="55"/>
  <c r="W6217" i="55"/>
  <c r="V6218" i="55"/>
  <c r="W6218" i="55"/>
  <c r="V6219" i="55"/>
  <c r="W6219" i="55"/>
  <c r="V6220" i="55"/>
  <c r="W6220" i="55"/>
  <c r="V6221" i="55"/>
  <c r="W6221" i="55"/>
  <c r="V6222" i="55"/>
  <c r="W6222" i="55"/>
  <c r="V6223" i="55"/>
  <c r="W6223" i="55"/>
  <c r="V6224" i="55"/>
  <c r="W6224" i="55"/>
  <c r="V6225" i="55"/>
  <c r="W6225" i="55"/>
  <c r="V6226" i="55"/>
  <c r="W6226" i="55"/>
  <c r="V6227" i="55"/>
  <c r="W6227" i="55"/>
  <c r="V6228" i="55"/>
  <c r="W6228" i="55"/>
  <c r="V6229" i="55"/>
  <c r="W6229" i="55"/>
  <c r="V6230" i="55"/>
  <c r="W6230" i="55"/>
  <c r="V6231" i="55"/>
  <c r="W6231" i="55"/>
  <c r="V6232" i="55"/>
  <c r="W6232" i="55"/>
  <c r="V6233" i="55"/>
  <c r="W6233" i="55"/>
  <c r="V6234" i="55"/>
  <c r="W6234" i="55"/>
  <c r="V6235" i="55"/>
  <c r="W6235" i="55"/>
  <c r="V6236" i="55"/>
  <c r="W6236" i="55"/>
  <c r="V6237" i="55"/>
  <c r="W6237" i="55"/>
  <c r="V6238" i="55"/>
  <c r="W6238" i="55"/>
  <c r="V6239" i="55"/>
  <c r="W6239" i="55"/>
  <c r="V6240" i="55"/>
  <c r="W6240" i="55"/>
  <c r="V6241" i="55"/>
  <c r="W6241" i="55"/>
  <c r="V6242" i="55"/>
  <c r="W6242" i="55"/>
  <c r="V6243" i="55"/>
  <c r="W6243" i="55"/>
  <c r="V6244" i="55"/>
  <c r="W6244" i="55"/>
  <c r="V6245" i="55"/>
  <c r="W6245" i="55"/>
  <c r="V6246" i="55"/>
  <c r="W6246" i="55"/>
  <c r="V6247" i="55"/>
  <c r="W6247" i="55"/>
  <c r="V6248" i="55"/>
  <c r="W6248" i="55"/>
  <c r="V6249" i="55"/>
  <c r="W6249" i="55"/>
  <c r="V6250" i="55"/>
  <c r="W6250" i="55"/>
  <c r="V6251" i="55"/>
  <c r="W6251" i="55"/>
  <c r="V6252" i="55"/>
  <c r="W6252" i="55"/>
  <c r="V6253" i="55"/>
  <c r="W6253" i="55"/>
  <c r="V6254" i="55"/>
  <c r="W6254" i="55"/>
  <c r="V6255" i="55"/>
  <c r="W6255" i="55"/>
  <c r="V6256" i="55"/>
  <c r="W6256" i="55"/>
  <c r="V6257" i="55"/>
  <c r="W6257" i="55"/>
  <c r="V6258" i="55"/>
  <c r="W6258" i="55"/>
  <c r="V6259" i="55"/>
  <c r="W6259" i="55"/>
  <c r="V6260" i="55"/>
  <c r="W6260" i="55"/>
  <c r="V6261" i="55"/>
  <c r="W6261" i="55"/>
  <c r="V6262" i="55"/>
  <c r="W6262" i="55"/>
  <c r="V6263" i="55"/>
  <c r="W6263" i="55"/>
  <c r="V6264" i="55"/>
  <c r="W6264" i="55"/>
  <c r="V6265" i="55"/>
  <c r="W6265" i="55"/>
  <c r="V6266" i="55"/>
  <c r="W6266" i="55"/>
  <c r="V6267" i="55"/>
  <c r="W6267" i="55"/>
  <c r="V6268" i="55"/>
  <c r="W6268" i="55"/>
  <c r="V6269" i="55"/>
  <c r="W6269" i="55"/>
  <c r="V6270" i="55"/>
  <c r="W6270" i="55"/>
  <c r="V6271" i="55"/>
  <c r="W6271" i="55"/>
  <c r="V6272" i="55"/>
  <c r="W6272" i="55"/>
  <c r="V6273" i="55"/>
  <c r="W6273" i="55"/>
  <c r="V6274" i="55"/>
  <c r="W6274" i="55"/>
  <c r="V6275" i="55"/>
  <c r="W6275" i="55"/>
  <c r="V6276" i="55"/>
  <c r="W6276" i="55"/>
  <c r="V6277" i="55"/>
  <c r="W6277" i="55"/>
  <c r="V6278" i="55"/>
  <c r="W6278" i="55"/>
  <c r="V6279" i="55"/>
  <c r="W6279" i="55"/>
  <c r="V6280" i="55"/>
  <c r="W6280" i="55"/>
  <c r="V6281" i="55"/>
  <c r="W6281" i="55"/>
  <c r="V6282" i="55"/>
  <c r="W6282" i="55"/>
  <c r="V6283" i="55"/>
  <c r="W6283" i="55"/>
  <c r="V6284" i="55"/>
  <c r="W6284" i="55"/>
  <c r="V6285" i="55"/>
  <c r="W6285" i="55"/>
  <c r="V6286" i="55"/>
  <c r="W6286" i="55"/>
  <c r="V6287" i="55"/>
  <c r="W6287" i="55"/>
  <c r="V6288" i="55"/>
  <c r="W6288" i="55"/>
  <c r="V6289" i="55"/>
  <c r="W6289" i="55"/>
  <c r="V6290" i="55"/>
  <c r="W6290" i="55"/>
  <c r="V6291" i="55"/>
  <c r="W6291" i="55"/>
  <c r="V6292" i="55"/>
  <c r="W6292" i="55"/>
  <c r="V6293" i="55"/>
  <c r="W6293" i="55"/>
  <c r="V6294" i="55"/>
  <c r="W6294" i="55"/>
  <c r="V6295" i="55"/>
  <c r="W6295" i="55"/>
  <c r="V6296" i="55"/>
  <c r="W6296" i="55"/>
  <c r="V6297" i="55"/>
  <c r="W6297" i="55"/>
  <c r="V6298" i="55"/>
  <c r="W6298" i="55"/>
  <c r="V6299" i="55"/>
  <c r="W6299" i="55"/>
  <c r="V6300" i="55"/>
  <c r="W6300" i="55"/>
  <c r="V6301" i="55"/>
  <c r="W6301" i="55"/>
  <c r="V6302" i="55"/>
  <c r="W6302" i="55"/>
  <c r="V6303" i="55"/>
  <c r="W6303" i="55"/>
  <c r="V6304" i="55"/>
  <c r="W6304" i="55"/>
  <c r="V6305" i="55"/>
  <c r="W6305" i="55"/>
  <c r="V6306" i="55"/>
  <c r="W6306" i="55"/>
  <c r="V6307" i="55"/>
  <c r="W6307" i="55"/>
  <c r="V6308" i="55"/>
  <c r="W6308" i="55"/>
  <c r="V6309" i="55"/>
  <c r="W6309" i="55"/>
  <c r="V6310" i="55"/>
  <c r="W6310" i="55"/>
  <c r="V6311" i="55"/>
  <c r="W6311" i="55"/>
  <c r="V6312" i="55"/>
  <c r="W6312" i="55"/>
  <c r="V6313" i="55"/>
  <c r="W6313" i="55"/>
  <c r="V6314" i="55"/>
  <c r="W6314" i="55"/>
  <c r="V6315" i="55"/>
  <c r="W6315" i="55"/>
  <c r="V6316" i="55"/>
  <c r="W6316" i="55"/>
  <c r="V6317" i="55"/>
  <c r="W6317" i="55"/>
  <c r="V6318" i="55"/>
  <c r="W6318" i="55"/>
  <c r="V6319" i="55"/>
  <c r="W6319" i="55"/>
  <c r="V6320" i="55"/>
  <c r="W6320" i="55"/>
  <c r="V6321" i="55"/>
  <c r="W6321" i="55"/>
  <c r="V6322" i="55"/>
  <c r="W6322" i="55"/>
  <c r="V6323" i="55"/>
  <c r="W6323" i="55"/>
  <c r="V6324" i="55"/>
  <c r="W6324" i="55"/>
  <c r="V6325" i="55"/>
  <c r="W6325" i="55"/>
  <c r="V6326" i="55"/>
  <c r="W6326" i="55"/>
  <c r="V6327" i="55"/>
  <c r="W6327" i="55"/>
  <c r="V6328" i="55"/>
  <c r="W6328" i="55"/>
  <c r="V6329" i="55"/>
  <c r="W6329" i="55"/>
  <c r="V6330" i="55"/>
  <c r="W6330" i="55"/>
  <c r="V6331" i="55"/>
  <c r="W6331" i="55"/>
  <c r="V6332" i="55"/>
  <c r="W6332" i="55"/>
  <c r="V6333" i="55"/>
  <c r="W6333" i="55"/>
  <c r="V6334" i="55"/>
  <c r="W6334" i="55"/>
  <c r="V6335" i="55"/>
  <c r="W6335" i="55"/>
  <c r="V6336" i="55"/>
  <c r="W6336" i="55"/>
  <c r="V6337" i="55"/>
  <c r="W6337" i="55"/>
  <c r="V6338" i="55"/>
  <c r="W6338" i="55"/>
  <c r="V6339" i="55"/>
  <c r="W6339" i="55"/>
  <c r="V6340" i="55"/>
  <c r="W6340" i="55"/>
  <c r="V6341" i="55"/>
  <c r="W6341" i="55"/>
  <c r="V6342" i="55"/>
  <c r="W6342" i="55"/>
  <c r="V6343" i="55"/>
  <c r="W6343" i="55"/>
  <c r="V6344" i="55"/>
  <c r="W6344" i="55"/>
  <c r="V6345" i="55"/>
  <c r="W6345" i="55"/>
  <c r="V6346" i="55"/>
  <c r="W6346" i="55"/>
  <c r="V6347" i="55"/>
  <c r="W6347" i="55"/>
  <c r="V6348" i="55"/>
  <c r="W6348" i="55"/>
  <c r="V6349" i="55"/>
  <c r="W6349" i="55"/>
  <c r="V6350" i="55"/>
  <c r="W6350" i="55"/>
  <c r="V6351" i="55"/>
  <c r="W6351" i="55"/>
  <c r="V6352" i="55"/>
  <c r="W6352" i="55"/>
  <c r="V6353" i="55"/>
  <c r="W6353" i="55"/>
  <c r="V6354" i="55"/>
  <c r="W6354" i="55"/>
  <c r="V6355" i="55"/>
  <c r="W6355" i="55"/>
  <c r="V6356" i="55"/>
  <c r="W6356" i="55"/>
  <c r="V6357" i="55"/>
  <c r="W6357" i="55"/>
  <c r="V6358" i="55"/>
  <c r="W6358" i="55"/>
  <c r="V6359" i="55"/>
  <c r="W6359" i="55"/>
  <c r="V6360" i="55"/>
  <c r="W6360" i="55"/>
  <c r="V6361" i="55"/>
  <c r="W6361" i="55"/>
  <c r="V6362" i="55"/>
  <c r="W6362" i="55"/>
  <c r="V6363" i="55"/>
  <c r="W6363" i="55"/>
  <c r="V6364" i="55"/>
  <c r="W6364" i="55"/>
  <c r="V6365" i="55"/>
  <c r="W6365" i="55"/>
  <c r="V6366" i="55"/>
  <c r="W6366" i="55"/>
  <c r="V6367" i="55"/>
  <c r="W6367" i="55"/>
  <c r="V6368" i="55"/>
  <c r="W6368" i="55"/>
  <c r="V6369" i="55"/>
  <c r="W6369" i="55"/>
  <c r="V6370" i="55"/>
  <c r="W6370" i="55"/>
  <c r="V6371" i="55"/>
  <c r="W6371" i="55"/>
  <c r="V6372" i="55"/>
  <c r="W6372" i="55"/>
  <c r="V6373" i="55"/>
  <c r="W6373" i="55"/>
  <c r="V6374" i="55"/>
  <c r="W6374" i="55"/>
  <c r="V6375" i="55"/>
  <c r="W6375" i="55"/>
  <c r="V6376" i="55"/>
  <c r="W6376" i="55"/>
  <c r="V6377" i="55"/>
  <c r="W6377" i="55"/>
  <c r="V6378" i="55"/>
  <c r="W6378" i="55"/>
  <c r="V6379" i="55"/>
  <c r="W6379" i="55"/>
  <c r="V6380" i="55"/>
  <c r="W6380" i="55"/>
  <c r="V6381" i="55"/>
  <c r="W6381" i="55"/>
  <c r="V6382" i="55"/>
  <c r="W6382" i="55"/>
  <c r="V6383" i="55"/>
  <c r="W6383" i="55"/>
  <c r="V6384" i="55"/>
  <c r="W6384" i="55"/>
  <c r="V6385" i="55"/>
  <c r="W6385" i="55"/>
  <c r="V6386" i="55"/>
  <c r="W6386" i="55"/>
  <c r="V6387" i="55"/>
  <c r="W6387" i="55"/>
  <c r="V6388" i="55"/>
  <c r="W6388" i="55"/>
  <c r="V6389" i="55"/>
  <c r="W6389" i="55"/>
  <c r="V6390" i="55"/>
  <c r="W6390" i="55"/>
  <c r="V6391" i="55"/>
  <c r="W6391" i="55"/>
  <c r="V6392" i="55"/>
  <c r="W6392" i="55"/>
  <c r="V6393" i="55"/>
  <c r="W6393" i="55"/>
  <c r="V6394" i="55"/>
  <c r="W6394" i="55"/>
  <c r="V6395" i="55"/>
  <c r="W6395" i="55"/>
  <c r="V6396" i="55"/>
  <c r="W6396" i="55"/>
  <c r="V6397" i="55"/>
  <c r="W6397" i="55"/>
  <c r="V6398" i="55"/>
  <c r="W6398" i="55"/>
  <c r="V6399" i="55"/>
  <c r="W6399" i="55"/>
  <c r="V6400" i="55"/>
  <c r="W6400" i="55"/>
  <c r="V6401" i="55"/>
  <c r="W6401" i="55"/>
  <c r="V6402" i="55"/>
  <c r="W6402" i="55"/>
  <c r="V6403" i="55"/>
  <c r="W6403" i="55"/>
  <c r="V6404" i="55"/>
  <c r="W6404" i="55"/>
  <c r="V6405" i="55"/>
  <c r="W6405" i="55"/>
  <c r="V6406" i="55"/>
  <c r="W6406" i="55"/>
  <c r="V6407" i="55"/>
  <c r="W6407" i="55"/>
  <c r="V6408" i="55"/>
  <c r="W6408" i="55"/>
  <c r="V6409" i="55"/>
  <c r="W6409" i="55"/>
  <c r="V6410" i="55"/>
  <c r="W6410" i="55"/>
  <c r="V6411" i="55"/>
  <c r="W6411" i="55"/>
  <c r="V6412" i="55"/>
  <c r="W6412" i="55"/>
  <c r="V6413" i="55"/>
  <c r="W6413" i="55"/>
  <c r="V6414" i="55"/>
  <c r="W6414" i="55"/>
  <c r="V6415" i="55"/>
  <c r="W6415" i="55"/>
  <c r="V6416" i="55"/>
  <c r="W6416" i="55"/>
  <c r="V6417" i="55"/>
  <c r="W6417" i="55"/>
  <c r="V6418" i="55"/>
  <c r="W6418" i="55"/>
  <c r="V6419" i="55"/>
  <c r="W6419" i="55"/>
  <c r="V6420" i="55"/>
  <c r="W6420" i="55"/>
  <c r="V6421" i="55"/>
  <c r="W6421" i="55"/>
  <c r="V6422" i="55"/>
  <c r="W6422" i="55"/>
  <c r="V6423" i="55"/>
  <c r="W6423" i="55"/>
  <c r="V6424" i="55"/>
  <c r="W6424" i="55"/>
  <c r="V6425" i="55"/>
  <c r="W6425" i="55"/>
  <c r="V6426" i="55"/>
  <c r="W6426" i="55"/>
  <c r="V6427" i="55"/>
  <c r="W6427" i="55"/>
  <c r="V6428" i="55"/>
  <c r="W6428" i="55"/>
  <c r="V6429" i="55"/>
  <c r="W6429" i="55"/>
  <c r="V6430" i="55"/>
  <c r="W6430" i="55"/>
  <c r="V6431" i="55"/>
  <c r="W6431" i="55"/>
  <c r="V6432" i="55"/>
  <c r="W6432" i="55"/>
  <c r="V6433" i="55"/>
  <c r="W6433" i="55"/>
  <c r="V6434" i="55"/>
  <c r="W6434" i="55"/>
  <c r="V6435" i="55"/>
  <c r="W6435" i="55"/>
  <c r="V6436" i="55"/>
  <c r="W6436" i="55"/>
  <c r="V6437" i="55"/>
  <c r="W6437" i="55"/>
  <c r="V6438" i="55"/>
  <c r="W6438" i="55"/>
  <c r="V6439" i="55"/>
  <c r="W6439" i="55"/>
  <c r="V6440" i="55"/>
  <c r="W6440" i="55"/>
  <c r="V6441" i="55"/>
  <c r="W6441" i="55"/>
  <c r="V6442" i="55"/>
  <c r="W6442" i="55"/>
  <c r="V6443" i="55"/>
  <c r="W6443" i="55"/>
  <c r="V6444" i="55"/>
  <c r="W6444" i="55"/>
  <c r="V6445" i="55"/>
  <c r="W6445" i="55"/>
  <c r="V6446" i="55"/>
  <c r="W6446" i="55"/>
  <c r="V6447" i="55"/>
  <c r="W6447" i="55"/>
  <c r="V6448" i="55"/>
  <c r="W6448" i="55"/>
  <c r="V6449" i="55"/>
  <c r="W6449" i="55"/>
  <c r="V6450" i="55"/>
  <c r="W6450" i="55"/>
  <c r="V6451" i="55"/>
  <c r="W6451" i="55"/>
  <c r="V6452" i="55"/>
  <c r="W6452" i="55"/>
  <c r="V6453" i="55"/>
  <c r="W6453" i="55"/>
  <c r="V6454" i="55"/>
  <c r="W6454" i="55"/>
  <c r="V6455" i="55"/>
  <c r="W6455" i="55"/>
  <c r="V6456" i="55"/>
  <c r="W6456" i="55"/>
  <c r="V6457" i="55"/>
  <c r="W6457" i="55"/>
  <c r="V6458" i="55"/>
  <c r="W6458" i="55"/>
  <c r="V6459" i="55"/>
  <c r="W6459" i="55"/>
  <c r="V6460" i="55"/>
  <c r="W6460" i="55"/>
  <c r="V6461" i="55"/>
  <c r="W6461" i="55"/>
  <c r="V6462" i="55"/>
  <c r="W6462" i="55"/>
  <c r="V6463" i="55"/>
  <c r="W6463" i="55"/>
  <c r="V6464" i="55"/>
  <c r="W6464" i="55"/>
  <c r="V6465" i="55"/>
  <c r="W6465" i="55"/>
  <c r="V6466" i="55"/>
  <c r="W6466" i="55"/>
  <c r="V6467" i="55"/>
  <c r="W6467" i="55"/>
  <c r="V6468" i="55"/>
  <c r="W6468" i="55"/>
  <c r="V6469" i="55"/>
  <c r="W6469" i="55"/>
  <c r="V6470" i="55"/>
  <c r="W6470" i="55"/>
  <c r="V6471" i="55"/>
  <c r="W6471" i="55"/>
  <c r="V6472" i="55"/>
  <c r="W6472" i="55"/>
  <c r="V6473" i="55"/>
  <c r="W6473" i="55"/>
  <c r="V6474" i="55"/>
  <c r="W6474" i="55"/>
  <c r="V6475" i="55"/>
  <c r="W6475" i="55"/>
  <c r="V6476" i="55"/>
  <c r="W6476" i="55"/>
  <c r="V6477" i="55"/>
  <c r="W6477" i="55"/>
  <c r="V6478" i="55"/>
  <c r="W6478" i="55"/>
  <c r="V6479" i="55"/>
  <c r="W6479" i="55"/>
  <c r="V6480" i="55"/>
  <c r="W6480" i="55"/>
  <c r="V6481" i="55"/>
  <c r="W6481" i="55"/>
  <c r="V6482" i="55"/>
  <c r="W6482" i="55"/>
  <c r="V6483" i="55"/>
  <c r="W6483" i="55"/>
  <c r="V6484" i="55"/>
  <c r="W6484" i="55"/>
  <c r="V6485" i="55"/>
  <c r="W6485" i="55"/>
  <c r="V6486" i="55"/>
  <c r="W6486" i="55"/>
  <c r="V6487" i="55"/>
  <c r="W6487" i="55"/>
  <c r="V6488" i="55"/>
  <c r="W6488" i="55"/>
  <c r="V6489" i="55"/>
  <c r="W6489" i="55"/>
  <c r="V6490" i="55"/>
  <c r="W6490" i="55"/>
  <c r="V6491" i="55"/>
  <c r="W6491" i="55"/>
  <c r="V6492" i="55"/>
  <c r="W6492" i="55"/>
  <c r="V6493" i="55"/>
  <c r="W6493" i="55"/>
  <c r="V6494" i="55"/>
  <c r="W6494" i="55"/>
  <c r="V6495" i="55"/>
  <c r="W6495" i="55"/>
  <c r="V6496" i="55"/>
  <c r="W6496" i="55"/>
  <c r="V6497" i="55"/>
  <c r="W6497" i="55"/>
  <c r="V6498" i="55"/>
  <c r="W6498" i="55"/>
  <c r="V6499" i="55"/>
  <c r="W6499" i="55"/>
  <c r="V6500" i="55"/>
  <c r="W6500" i="55"/>
  <c r="V6501" i="55"/>
  <c r="W6501" i="55"/>
  <c r="V6502" i="55"/>
  <c r="W6502" i="55"/>
  <c r="V6503" i="55"/>
  <c r="W6503" i="55"/>
  <c r="V6504" i="55"/>
  <c r="W6504" i="55"/>
  <c r="V6505" i="55"/>
  <c r="W6505" i="55"/>
  <c r="V6506" i="55"/>
  <c r="W6506" i="55"/>
  <c r="V6507" i="55"/>
  <c r="W6507" i="55"/>
  <c r="V6508" i="55"/>
  <c r="W6508" i="55"/>
  <c r="V6509" i="55"/>
  <c r="W6509" i="55"/>
  <c r="V6510" i="55"/>
  <c r="W6510" i="55"/>
  <c r="V6511" i="55"/>
  <c r="W6511" i="55"/>
  <c r="V6512" i="55"/>
  <c r="W6512" i="55"/>
  <c r="V6513" i="55"/>
  <c r="W6513" i="55"/>
  <c r="V6514" i="55"/>
  <c r="W6514" i="55"/>
  <c r="V6515" i="55"/>
  <c r="W6515" i="55"/>
  <c r="V6516" i="55"/>
  <c r="W6516" i="55"/>
  <c r="V6517" i="55"/>
  <c r="W6517" i="55"/>
  <c r="V6518" i="55"/>
  <c r="W6518" i="55"/>
  <c r="V6519" i="55"/>
  <c r="W6519" i="55"/>
  <c r="V6520" i="55"/>
  <c r="W6520" i="55"/>
  <c r="V6521" i="55"/>
  <c r="W6521" i="55"/>
  <c r="V6522" i="55"/>
  <c r="W6522" i="55"/>
  <c r="V6523" i="55"/>
  <c r="W6523" i="55"/>
  <c r="V6524" i="55"/>
  <c r="W6524" i="55"/>
  <c r="V6525" i="55"/>
  <c r="W6525" i="55"/>
  <c r="V6526" i="55"/>
  <c r="W6526" i="55"/>
  <c r="V6527" i="55"/>
  <c r="W6527" i="55"/>
  <c r="V6528" i="55"/>
  <c r="W6528" i="55"/>
  <c r="V6529" i="55"/>
  <c r="W6529" i="55"/>
  <c r="V6530" i="55"/>
  <c r="W6530" i="55"/>
  <c r="V6531" i="55"/>
  <c r="W6531" i="55"/>
  <c r="V6532" i="55"/>
  <c r="W6532" i="55"/>
  <c r="V6533" i="55"/>
  <c r="W6533" i="55"/>
  <c r="V6534" i="55"/>
  <c r="W6534" i="55"/>
  <c r="V6535" i="55"/>
  <c r="W6535" i="55"/>
  <c r="V6536" i="55"/>
  <c r="W6536" i="55"/>
  <c r="V6537" i="55"/>
  <c r="W6537" i="55"/>
  <c r="V6538" i="55"/>
  <c r="W6538" i="55"/>
  <c r="V6539" i="55"/>
  <c r="W6539" i="55"/>
  <c r="V6540" i="55"/>
  <c r="W6540" i="55"/>
  <c r="V6541" i="55"/>
  <c r="W6541" i="55"/>
  <c r="V6542" i="55"/>
  <c r="W6542" i="55"/>
  <c r="V6543" i="55"/>
  <c r="W6543" i="55"/>
  <c r="V6544" i="55"/>
  <c r="W6544" i="55"/>
  <c r="V6545" i="55"/>
  <c r="W6545" i="55"/>
  <c r="V6546" i="55"/>
  <c r="W6546" i="55"/>
  <c r="V6547" i="55"/>
  <c r="W6547" i="55"/>
  <c r="V6548" i="55"/>
  <c r="W6548" i="55"/>
  <c r="V6549" i="55"/>
  <c r="W6549" i="55"/>
  <c r="V6550" i="55"/>
  <c r="W6550" i="55"/>
  <c r="V6551" i="55"/>
  <c r="W6551" i="55"/>
  <c r="V6552" i="55"/>
  <c r="W6552" i="55"/>
  <c r="V6553" i="55"/>
  <c r="W6553" i="55"/>
  <c r="V6554" i="55"/>
  <c r="W6554" i="55"/>
  <c r="V6555" i="55"/>
  <c r="W6555" i="55"/>
  <c r="V6556" i="55"/>
  <c r="W6556" i="55"/>
  <c r="V6557" i="55"/>
  <c r="W6557" i="55"/>
  <c r="V6558" i="55"/>
  <c r="W6558" i="55"/>
  <c r="V6559" i="55"/>
  <c r="W6559" i="55"/>
  <c r="V6560" i="55"/>
  <c r="W6560" i="55"/>
  <c r="V6561" i="55"/>
  <c r="W6561" i="55"/>
  <c r="V6562" i="55"/>
  <c r="W6562" i="55"/>
  <c r="V6563" i="55"/>
  <c r="W6563" i="55"/>
  <c r="V6564" i="55"/>
  <c r="W6564" i="55"/>
  <c r="V6565" i="55"/>
  <c r="W6565" i="55"/>
  <c r="V6566" i="55"/>
  <c r="W6566" i="55"/>
  <c r="V6567" i="55"/>
  <c r="W6567" i="55"/>
  <c r="V6568" i="55"/>
  <c r="W6568" i="55"/>
  <c r="V6569" i="55"/>
  <c r="W6569" i="55"/>
  <c r="V6570" i="55"/>
  <c r="W6570" i="55"/>
  <c r="V6571" i="55"/>
  <c r="W6571" i="55"/>
  <c r="V6572" i="55"/>
  <c r="W6572" i="55"/>
  <c r="V6573" i="55"/>
  <c r="W6573" i="55"/>
  <c r="V6574" i="55"/>
  <c r="W6574" i="55"/>
  <c r="V6575" i="55"/>
  <c r="W6575" i="55"/>
  <c r="V6576" i="55"/>
  <c r="W6576" i="55"/>
  <c r="V6577" i="55"/>
  <c r="W6577" i="55"/>
  <c r="V6578" i="55"/>
  <c r="W6578" i="55"/>
  <c r="V6579" i="55"/>
  <c r="W6579" i="55"/>
  <c r="V6580" i="55"/>
  <c r="W6580" i="55"/>
  <c r="V6581" i="55"/>
  <c r="W6581" i="55"/>
  <c r="V6582" i="55"/>
  <c r="W6582" i="55"/>
  <c r="V6583" i="55"/>
  <c r="W6583" i="55"/>
  <c r="V6584" i="55"/>
  <c r="W6584" i="55"/>
  <c r="V6585" i="55"/>
  <c r="W6585" i="55"/>
  <c r="V6586" i="55"/>
  <c r="W6586" i="55"/>
  <c r="V6587" i="55"/>
  <c r="W6587" i="55"/>
  <c r="V6588" i="55"/>
  <c r="W6588" i="55"/>
  <c r="V6589" i="55"/>
  <c r="W6589" i="55"/>
  <c r="V6590" i="55"/>
  <c r="W6590" i="55"/>
  <c r="V6591" i="55"/>
  <c r="W6591" i="55"/>
  <c r="V6592" i="55"/>
  <c r="W6592" i="55"/>
  <c r="V6593" i="55"/>
  <c r="W6593" i="55"/>
  <c r="V6594" i="55"/>
  <c r="W6594" i="55"/>
  <c r="V6595" i="55"/>
  <c r="W6595" i="55"/>
  <c r="V6596" i="55"/>
  <c r="W6596" i="55"/>
  <c r="V6597" i="55"/>
  <c r="W6597" i="55"/>
  <c r="V6598" i="55"/>
  <c r="W6598" i="55"/>
  <c r="V6599" i="55"/>
  <c r="W6599" i="55"/>
  <c r="V6600" i="55"/>
  <c r="W6600" i="55"/>
  <c r="V6601" i="55"/>
  <c r="W6601" i="55"/>
  <c r="V6602" i="55"/>
  <c r="W6602" i="55"/>
  <c r="V6603" i="55"/>
  <c r="W6603" i="55"/>
  <c r="V6604" i="55"/>
  <c r="W6604" i="55"/>
  <c r="V6605" i="55"/>
  <c r="W6605" i="55"/>
  <c r="V6606" i="55"/>
  <c r="W6606" i="55"/>
  <c r="V6607" i="55"/>
  <c r="W6607" i="55"/>
  <c r="V6608" i="55"/>
  <c r="W6608" i="55"/>
  <c r="V6609" i="55"/>
  <c r="W6609" i="55"/>
  <c r="V6610" i="55"/>
  <c r="W6610" i="55"/>
  <c r="V6611" i="55"/>
  <c r="W6611" i="55"/>
  <c r="V6612" i="55"/>
  <c r="W6612" i="55"/>
  <c r="V6613" i="55"/>
  <c r="W6613" i="55"/>
  <c r="V6614" i="55"/>
  <c r="W6614" i="55"/>
  <c r="V6615" i="55"/>
  <c r="W6615" i="55"/>
  <c r="V6616" i="55"/>
  <c r="W6616" i="55"/>
  <c r="V6617" i="55"/>
  <c r="W6617" i="55"/>
  <c r="V6618" i="55"/>
  <c r="W6618" i="55"/>
  <c r="V6619" i="55"/>
  <c r="W6619" i="55"/>
  <c r="V6620" i="55"/>
  <c r="W6620" i="55"/>
  <c r="V6621" i="55"/>
  <c r="W6621" i="55"/>
  <c r="V6622" i="55"/>
  <c r="W6622" i="55"/>
  <c r="V6623" i="55"/>
  <c r="W6623" i="55"/>
  <c r="V6624" i="55"/>
  <c r="W6624" i="55"/>
  <c r="V6625" i="55"/>
  <c r="W6625" i="55"/>
  <c r="V6626" i="55"/>
  <c r="W6626" i="55"/>
  <c r="V6627" i="55"/>
  <c r="W6627" i="55"/>
  <c r="V6628" i="55"/>
  <c r="W6628" i="55"/>
  <c r="V6629" i="55"/>
  <c r="W6629" i="55"/>
  <c r="V6630" i="55"/>
  <c r="W6630" i="55"/>
  <c r="V6631" i="55"/>
  <c r="W6631" i="55"/>
  <c r="V6632" i="55"/>
  <c r="W6632" i="55"/>
  <c r="V6633" i="55"/>
  <c r="W6633" i="55"/>
  <c r="V6634" i="55"/>
  <c r="W6634" i="55"/>
  <c r="V6635" i="55"/>
  <c r="W6635" i="55"/>
  <c r="V6636" i="55"/>
  <c r="W6636" i="55"/>
  <c r="V6637" i="55"/>
  <c r="W6637" i="55"/>
  <c r="V6638" i="55"/>
  <c r="W6638" i="55"/>
  <c r="V6639" i="55"/>
  <c r="W6639" i="55"/>
  <c r="V6640" i="55"/>
  <c r="W6640" i="55"/>
  <c r="V6641" i="55"/>
  <c r="W6641" i="55"/>
  <c r="V6642" i="55"/>
  <c r="W6642" i="55"/>
  <c r="V6643" i="55"/>
  <c r="W6643" i="55"/>
  <c r="V6644" i="55"/>
  <c r="W6644" i="55"/>
  <c r="V6645" i="55"/>
  <c r="W6645" i="55"/>
  <c r="V6646" i="55"/>
  <c r="W6646" i="55"/>
  <c r="V6647" i="55"/>
  <c r="W6647" i="55"/>
  <c r="V6648" i="55"/>
  <c r="W6648" i="55"/>
  <c r="V6649" i="55"/>
  <c r="W6649" i="55"/>
  <c r="V6650" i="55"/>
  <c r="W6650" i="55"/>
  <c r="V6651" i="55"/>
  <c r="W6651" i="55"/>
  <c r="V6652" i="55"/>
  <c r="W6652" i="55"/>
  <c r="V6653" i="55"/>
  <c r="W6653" i="55"/>
  <c r="V6654" i="55"/>
  <c r="W6654" i="55"/>
  <c r="V6655" i="55"/>
  <c r="W6655" i="55"/>
  <c r="V6656" i="55"/>
  <c r="W6656" i="55"/>
  <c r="V6657" i="55"/>
  <c r="W6657" i="55"/>
  <c r="V6658" i="55"/>
  <c r="W6658" i="55"/>
  <c r="V6659" i="55"/>
  <c r="W6659" i="55"/>
  <c r="V6660" i="55"/>
  <c r="W6660" i="55"/>
  <c r="V6661" i="55"/>
  <c r="W6661" i="55"/>
  <c r="V6662" i="55"/>
  <c r="W6662" i="55"/>
  <c r="V6663" i="55"/>
  <c r="W6663" i="55"/>
  <c r="V6664" i="55"/>
  <c r="W6664" i="55"/>
  <c r="V6665" i="55"/>
  <c r="W6665" i="55"/>
  <c r="V6666" i="55"/>
  <c r="W6666" i="55"/>
  <c r="V6667" i="55"/>
  <c r="W6667" i="55"/>
  <c r="V6668" i="55"/>
  <c r="W6668" i="55"/>
  <c r="V6669" i="55"/>
  <c r="W6669" i="55"/>
  <c r="V6670" i="55"/>
  <c r="W6670" i="55"/>
  <c r="V6671" i="55"/>
  <c r="W6671" i="55"/>
  <c r="V6672" i="55"/>
  <c r="W6672" i="55"/>
  <c r="V6673" i="55"/>
  <c r="W6673" i="55"/>
  <c r="V6674" i="55"/>
  <c r="W6674" i="55"/>
  <c r="V6675" i="55"/>
  <c r="W6675" i="55"/>
  <c r="V6676" i="55"/>
  <c r="W6676" i="55"/>
  <c r="V6677" i="55"/>
  <c r="W6677" i="55"/>
  <c r="V6678" i="55"/>
  <c r="W6678" i="55"/>
  <c r="V6679" i="55"/>
  <c r="W6679" i="55"/>
  <c r="V6680" i="55"/>
  <c r="W6680" i="55"/>
  <c r="V6681" i="55"/>
  <c r="W6681" i="55"/>
  <c r="V6682" i="55"/>
  <c r="W6682" i="55"/>
  <c r="V6683" i="55"/>
  <c r="W6683" i="55"/>
  <c r="V6684" i="55"/>
  <c r="W6684" i="55"/>
  <c r="V6685" i="55"/>
  <c r="W6685" i="55"/>
  <c r="V6686" i="55"/>
  <c r="W6686" i="55"/>
  <c r="V6687" i="55"/>
  <c r="W6687" i="55"/>
  <c r="V6688" i="55"/>
  <c r="W6688" i="55"/>
  <c r="V6689" i="55"/>
  <c r="W6689" i="55"/>
  <c r="V6690" i="55"/>
  <c r="W6690" i="55"/>
  <c r="V6691" i="55"/>
  <c r="W6691" i="55"/>
  <c r="V6692" i="55"/>
  <c r="W6692" i="55"/>
  <c r="V6693" i="55"/>
  <c r="W6693" i="55"/>
  <c r="V6694" i="55"/>
  <c r="W6694" i="55"/>
  <c r="V6695" i="55"/>
  <c r="W6695" i="55"/>
  <c r="V6696" i="55"/>
  <c r="W6696" i="55"/>
  <c r="V6697" i="55"/>
  <c r="W6697" i="55"/>
  <c r="V6698" i="55"/>
  <c r="W6698" i="55"/>
  <c r="V6699" i="55"/>
  <c r="W6699" i="55"/>
  <c r="V6700" i="55"/>
  <c r="W6700" i="55"/>
  <c r="V6701" i="55"/>
  <c r="W6701" i="55"/>
  <c r="V6702" i="55"/>
  <c r="W6702" i="55"/>
  <c r="V6703" i="55"/>
  <c r="W6703" i="55"/>
  <c r="V6704" i="55"/>
  <c r="W6704" i="55"/>
  <c r="V6705" i="55"/>
  <c r="W6705" i="55"/>
  <c r="V6706" i="55"/>
  <c r="W6706" i="55"/>
  <c r="V6707" i="55"/>
  <c r="W6707" i="55"/>
  <c r="V6708" i="55"/>
  <c r="W6708" i="55"/>
  <c r="V6709" i="55"/>
  <c r="W6709" i="55"/>
  <c r="V6710" i="55"/>
  <c r="W6710" i="55"/>
  <c r="V6711" i="55"/>
  <c r="W6711" i="55"/>
  <c r="V6712" i="55"/>
  <c r="W6712" i="55"/>
  <c r="V6713" i="55"/>
  <c r="W6713" i="55"/>
  <c r="V6714" i="55"/>
  <c r="W6714" i="55"/>
  <c r="V6715" i="55"/>
  <c r="W6715" i="55"/>
  <c r="V6716" i="55"/>
  <c r="W6716" i="55"/>
  <c r="V6717" i="55"/>
  <c r="W6717" i="55"/>
  <c r="V6718" i="55"/>
  <c r="W6718" i="55"/>
  <c r="V6719" i="55"/>
  <c r="W6719" i="55"/>
  <c r="V6720" i="55"/>
  <c r="W6720" i="55"/>
  <c r="V6721" i="55"/>
  <c r="W6721" i="55"/>
  <c r="V6722" i="55"/>
  <c r="W6722" i="55"/>
  <c r="V6723" i="55"/>
  <c r="W6723" i="55"/>
  <c r="V6724" i="55"/>
  <c r="W6724" i="55"/>
  <c r="V6725" i="55"/>
  <c r="W6725" i="55"/>
  <c r="V6726" i="55"/>
  <c r="W6726" i="55"/>
  <c r="V6727" i="55"/>
  <c r="W6727" i="55"/>
  <c r="V6728" i="55"/>
  <c r="W6728" i="55"/>
  <c r="V6729" i="55"/>
  <c r="W6729" i="55"/>
  <c r="V6730" i="55"/>
  <c r="W6730" i="55"/>
  <c r="V6731" i="55"/>
  <c r="W6731" i="55"/>
  <c r="V6732" i="55"/>
  <c r="W6732" i="55"/>
  <c r="V6733" i="55"/>
  <c r="W6733" i="55"/>
  <c r="V6734" i="55"/>
  <c r="W6734" i="55"/>
  <c r="V6735" i="55"/>
  <c r="W6735" i="55"/>
  <c r="V6736" i="55"/>
  <c r="W6736" i="55"/>
  <c r="V6737" i="55"/>
  <c r="W6737" i="55"/>
  <c r="V6738" i="55"/>
  <c r="W6738" i="55"/>
  <c r="V6739" i="55"/>
  <c r="W6739" i="55"/>
  <c r="V6740" i="55"/>
  <c r="W6740" i="55"/>
  <c r="V6741" i="55"/>
  <c r="W6741" i="55"/>
  <c r="V6742" i="55"/>
  <c r="W6742" i="55"/>
  <c r="V6743" i="55"/>
  <c r="W6743" i="55"/>
  <c r="V6744" i="55"/>
  <c r="W6744" i="55"/>
  <c r="V6745" i="55"/>
  <c r="W6745" i="55"/>
  <c r="V6746" i="55"/>
  <c r="W6746" i="55"/>
  <c r="V6747" i="55"/>
  <c r="W6747" i="55"/>
  <c r="V6748" i="55"/>
  <c r="W6748" i="55"/>
  <c r="V6749" i="55"/>
  <c r="W6749" i="55"/>
  <c r="V6750" i="55"/>
  <c r="W6750" i="55"/>
  <c r="V6751" i="55"/>
  <c r="W6751" i="55"/>
  <c r="V6752" i="55"/>
  <c r="W6752" i="55"/>
  <c r="V6753" i="55"/>
  <c r="W6753" i="55"/>
  <c r="V6754" i="55"/>
  <c r="W6754" i="55"/>
  <c r="V6755" i="55"/>
  <c r="W6755" i="55"/>
  <c r="V6756" i="55"/>
  <c r="W6756" i="55"/>
  <c r="V6757" i="55"/>
  <c r="W6757" i="55"/>
  <c r="V6758" i="55"/>
  <c r="W6758" i="55"/>
  <c r="V6759" i="55"/>
  <c r="W6759" i="55"/>
  <c r="V6760" i="55"/>
  <c r="W6760" i="55"/>
  <c r="V6761" i="55"/>
  <c r="W6761" i="55"/>
  <c r="V6762" i="55"/>
  <c r="W6762" i="55"/>
  <c r="V6763" i="55"/>
  <c r="W6763" i="55"/>
  <c r="V6764" i="55"/>
  <c r="W6764" i="55"/>
  <c r="V6765" i="55"/>
  <c r="W6765" i="55"/>
  <c r="V6766" i="55"/>
  <c r="W6766" i="55"/>
  <c r="V6767" i="55"/>
  <c r="W6767" i="55"/>
  <c r="V6768" i="55"/>
  <c r="W6768" i="55"/>
  <c r="V6769" i="55"/>
  <c r="W6769" i="55"/>
  <c r="V6770" i="55"/>
  <c r="W6770" i="55"/>
  <c r="V6771" i="55"/>
  <c r="W6771" i="55"/>
  <c r="V6772" i="55"/>
  <c r="W6772" i="55"/>
  <c r="V6773" i="55"/>
  <c r="W6773" i="55"/>
  <c r="V6774" i="55"/>
  <c r="W6774" i="55"/>
  <c r="V6775" i="55"/>
  <c r="W6775" i="55"/>
  <c r="V6776" i="55"/>
  <c r="W6776" i="55"/>
  <c r="V6777" i="55"/>
  <c r="W6777" i="55"/>
  <c r="V6778" i="55"/>
  <c r="W6778" i="55"/>
  <c r="V6779" i="55"/>
  <c r="W6779" i="55"/>
  <c r="V6780" i="55"/>
  <c r="W6780" i="55"/>
  <c r="V6781" i="55"/>
  <c r="W6781" i="55"/>
  <c r="V6782" i="55"/>
  <c r="W6782" i="55"/>
  <c r="V6783" i="55"/>
  <c r="W6783" i="55"/>
  <c r="V6784" i="55"/>
  <c r="W6784" i="55"/>
  <c r="V6785" i="55"/>
  <c r="W6785" i="55"/>
  <c r="V6786" i="55"/>
  <c r="W6786" i="55"/>
  <c r="V6787" i="55"/>
  <c r="W6787" i="55"/>
  <c r="V6788" i="55"/>
  <c r="W6788" i="55"/>
  <c r="V6789" i="55"/>
  <c r="W6789" i="55"/>
  <c r="V6790" i="55"/>
  <c r="W6790" i="55"/>
  <c r="V6791" i="55"/>
  <c r="W6791" i="55"/>
  <c r="V6792" i="55"/>
  <c r="W6792" i="55"/>
  <c r="V6793" i="55"/>
  <c r="W6793" i="55"/>
  <c r="V6794" i="55"/>
  <c r="W6794" i="55"/>
  <c r="V6795" i="55"/>
  <c r="W6795" i="55"/>
  <c r="V6796" i="55"/>
  <c r="W6796" i="55"/>
  <c r="V6797" i="55"/>
  <c r="W6797" i="55"/>
  <c r="V6798" i="55"/>
  <c r="W6798" i="55"/>
  <c r="V6799" i="55"/>
  <c r="W6799" i="55"/>
  <c r="V6800" i="55"/>
  <c r="W6800" i="55"/>
  <c r="V6801" i="55"/>
  <c r="W6801" i="55"/>
  <c r="V6802" i="55"/>
  <c r="W6802" i="55"/>
  <c r="V6803" i="55"/>
  <c r="W6803" i="55"/>
  <c r="V6804" i="55"/>
  <c r="W6804" i="55"/>
  <c r="V6805" i="55"/>
  <c r="W6805" i="55"/>
  <c r="V6806" i="55"/>
  <c r="W6806" i="55"/>
  <c r="V6807" i="55"/>
  <c r="W6807" i="55"/>
  <c r="V6808" i="55"/>
  <c r="W6808" i="55"/>
  <c r="V6809" i="55"/>
  <c r="W6809" i="55"/>
  <c r="V6810" i="55"/>
  <c r="W6810" i="55"/>
  <c r="V6811" i="55"/>
  <c r="W6811" i="55"/>
  <c r="V6812" i="55"/>
  <c r="W6812" i="55"/>
  <c r="V6813" i="55"/>
  <c r="W6813" i="55"/>
  <c r="V6814" i="55"/>
  <c r="W6814" i="55"/>
  <c r="V6815" i="55"/>
  <c r="W6815" i="55"/>
  <c r="V6816" i="55"/>
  <c r="W6816" i="55"/>
  <c r="V6817" i="55"/>
  <c r="W6817" i="55"/>
  <c r="V6818" i="55"/>
  <c r="W6818" i="55"/>
  <c r="V6819" i="55"/>
  <c r="W6819" i="55"/>
  <c r="V6820" i="55"/>
  <c r="W6820" i="55"/>
  <c r="V6821" i="55"/>
  <c r="W6821" i="55"/>
  <c r="V6822" i="55"/>
  <c r="W6822" i="55"/>
  <c r="V6823" i="55"/>
  <c r="W6823" i="55"/>
  <c r="V6824" i="55"/>
  <c r="W6824" i="55"/>
  <c r="V6825" i="55"/>
  <c r="W6825" i="55"/>
  <c r="V6826" i="55"/>
  <c r="W6826" i="55"/>
  <c r="V6827" i="55"/>
  <c r="W6827" i="55"/>
  <c r="V6828" i="55"/>
  <c r="W6828" i="55"/>
  <c r="V6829" i="55"/>
  <c r="W6829" i="55"/>
  <c r="V6830" i="55"/>
  <c r="W6830" i="55"/>
  <c r="V6831" i="55"/>
  <c r="W6831" i="55"/>
  <c r="V6832" i="55"/>
  <c r="W6832" i="55"/>
  <c r="V6833" i="55"/>
  <c r="W6833" i="55"/>
  <c r="V6834" i="55"/>
  <c r="W6834" i="55"/>
  <c r="V6835" i="55"/>
  <c r="W6835" i="55"/>
  <c r="V6836" i="55"/>
  <c r="W6836" i="55"/>
  <c r="V6837" i="55"/>
  <c r="W6837" i="55"/>
  <c r="V6838" i="55"/>
  <c r="W6838" i="55"/>
  <c r="V6839" i="55"/>
  <c r="W6839" i="55"/>
  <c r="V6840" i="55"/>
  <c r="W6840" i="55"/>
  <c r="V6841" i="55"/>
  <c r="W6841" i="55"/>
  <c r="V6842" i="55"/>
  <c r="W6842" i="55"/>
  <c r="V6843" i="55"/>
  <c r="W6843" i="55"/>
  <c r="V6844" i="55"/>
  <c r="W6844" i="55"/>
  <c r="V6845" i="55"/>
  <c r="W6845" i="55"/>
  <c r="V6846" i="55"/>
  <c r="W6846" i="55"/>
  <c r="V6847" i="55"/>
  <c r="W6847" i="55"/>
  <c r="V6848" i="55"/>
  <c r="W6848" i="55"/>
  <c r="V6849" i="55"/>
  <c r="W6849" i="55"/>
  <c r="V6850" i="55"/>
  <c r="W6850" i="55"/>
  <c r="V6851" i="55"/>
  <c r="W6851" i="55"/>
  <c r="V6852" i="55"/>
  <c r="W6852" i="55"/>
  <c r="V6853" i="55"/>
  <c r="W6853" i="55"/>
  <c r="V6854" i="55"/>
  <c r="W6854" i="55"/>
  <c r="V6855" i="55"/>
  <c r="W6855" i="55"/>
  <c r="V6856" i="55"/>
  <c r="W6856" i="55"/>
  <c r="V6857" i="55"/>
  <c r="W6857" i="55"/>
  <c r="V6858" i="55"/>
  <c r="W6858" i="55"/>
  <c r="V6859" i="55"/>
  <c r="W6859" i="55"/>
  <c r="V6860" i="55"/>
  <c r="W6860" i="55"/>
  <c r="V6861" i="55"/>
  <c r="W6861" i="55"/>
  <c r="V6862" i="55"/>
  <c r="W6862" i="55"/>
  <c r="V6863" i="55"/>
  <c r="W6863" i="55"/>
  <c r="V6864" i="55"/>
  <c r="W6864" i="55"/>
  <c r="V6865" i="55"/>
  <c r="W6865" i="55"/>
  <c r="V6866" i="55"/>
  <c r="W6866" i="55"/>
  <c r="V6867" i="55"/>
  <c r="W6867" i="55"/>
  <c r="V6868" i="55"/>
  <c r="W6868" i="55"/>
  <c r="V6869" i="55"/>
  <c r="W6869" i="55"/>
  <c r="V6870" i="55"/>
  <c r="W6870" i="55"/>
  <c r="V6871" i="55"/>
  <c r="W6871" i="55"/>
  <c r="V6872" i="55"/>
  <c r="W6872" i="55"/>
  <c r="V6873" i="55"/>
  <c r="W6873" i="55"/>
  <c r="V6874" i="55"/>
  <c r="W6874" i="55"/>
  <c r="V6875" i="55"/>
  <c r="W6875" i="55"/>
  <c r="V6876" i="55"/>
  <c r="W6876" i="55"/>
  <c r="V6877" i="55"/>
  <c r="W6877" i="55"/>
  <c r="V6878" i="55"/>
  <c r="W6878" i="55"/>
  <c r="V6879" i="55"/>
  <c r="W6879" i="55"/>
  <c r="V6880" i="55"/>
  <c r="W6880" i="55"/>
  <c r="V6881" i="55"/>
  <c r="W6881" i="55"/>
  <c r="V6882" i="55"/>
  <c r="W6882" i="55"/>
  <c r="V6883" i="55"/>
  <c r="W6883" i="55"/>
  <c r="V6884" i="55"/>
  <c r="W6884" i="55"/>
  <c r="V6885" i="55"/>
  <c r="W6885" i="55"/>
  <c r="V6886" i="55"/>
  <c r="W6886" i="55"/>
  <c r="V6887" i="55"/>
  <c r="W6887" i="55"/>
  <c r="V6888" i="55"/>
  <c r="W6888" i="55"/>
  <c r="V6889" i="55"/>
  <c r="W6889" i="55"/>
  <c r="V6890" i="55"/>
  <c r="W6890" i="55"/>
  <c r="V6891" i="55"/>
  <c r="W6891" i="55"/>
  <c r="V6892" i="55"/>
  <c r="W6892" i="55"/>
  <c r="V6893" i="55"/>
  <c r="W6893" i="55"/>
  <c r="V6894" i="55"/>
  <c r="W6894" i="55"/>
  <c r="V6895" i="55"/>
  <c r="W6895" i="55"/>
  <c r="V6896" i="55"/>
  <c r="W6896" i="55"/>
  <c r="V6897" i="55"/>
  <c r="W6897" i="55"/>
  <c r="V6898" i="55"/>
  <c r="W6898" i="55"/>
  <c r="V6899" i="55"/>
  <c r="W6899" i="55"/>
  <c r="V6900" i="55"/>
  <c r="W6900" i="55"/>
  <c r="V6901" i="55"/>
  <c r="W6901" i="55"/>
  <c r="V6902" i="55"/>
  <c r="W6902" i="55"/>
  <c r="V6903" i="55"/>
  <c r="W6903" i="55"/>
  <c r="V6904" i="55"/>
  <c r="W6904" i="55"/>
  <c r="V6905" i="55"/>
  <c r="W6905" i="55"/>
  <c r="V6906" i="55"/>
  <c r="W6906" i="55"/>
  <c r="V6907" i="55"/>
  <c r="W6907" i="55"/>
  <c r="V6908" i="55"/>
  <c r="W6908" i="55"/>
  <c r="V6909" i="55"/>
  <c r="W6909" i="55"/>
  <c r="V6910" i="55"/>
  <c r="W6910" i="55"/>
  <c r="V6911" i="55"/>
  <c r="W6911" i="55"/>
  <c r="V6912" i="55"/>
  <c r="W6912" i="55"/>
  <c r="V6913" i="55"/>
  <c r="W6913" i="55"/>
  <c r="V6914" i="55"/>
  <c r="W6914" i="55"/>
  <c r="V6915" i="55"/>
  <c r="W6915" i="55"/>
  <c r="V6916" i="55"/>
  <c r="W6916" i="55"/>
  <c r="V6917" i="55"/>
  <c r="W6917" i="55"/>
  <c r="V6918" i="55"/>
  <c r="W6918" i="55"/>
  <c r="V6919" i="55"/>
  <c r="W6919" i="55"/>
  <c r="V6920" i="55"/>
  <c r="W6920" i="55"/>
  <c r="V6921" i="55"/>
  <c r="W6921" i="55"/>
  <c r="V6922" i="55"/>
  <c r="W6922" i="55"/>
  <c r="V6923" i="55"/>
  <c r="W6923" i="55"/>
  <c r="V6924" i="55"/>
  <c r="W6924" i="55"/>
  <c r="V6925" i="55"/>
  <c r="W6925" i="55"/>
  <c r="V6926" i="55"/>
  <c r="W6926" i="55"/>
  <c r="V6927" i="55"/>
  <c r="W6927" i="55"/>
  <c r="V6928" i="55"/>
  <c r="W6928" i="55"/>
  <c r="V6929" i="55"/>
  <c r="W6929" i="55"/>
  <c r="V6930" i="55"/>
  <c r="W6930" i="55"/>
  <c r="V6931" i="55"/>
  <c r="W6931" i="55"/>
  <c r="V6932" i="55"/>
  <c r="W6932" i="55"/>
  <c r="V6933" i="55"/>
  <c r="W6933" i="55"/>
  <c r="V6934" i="55"/>
  <c r="W6934" i="55"/>
  <c r="V6935" i="55"/>
  <c r="W6935" i="55"/>
  <c r="V6936" i="55"/>
  <c r="W6936" i="55"/>
  <c r="V6937" i="55"/>
  <c r="W6937" i="55"/>
  <c r="V6938" i="55"/>
  <c r="W6938" i="55"/>
  <c r="V6939" i="55"/>
  <c r="W6939" i="55"/>
  <c r="V6940" i="55"/>
  <c r="W6940" i="55"/>
  <c r="V6941" i="55"/>
  <c r="W6941" i="55"/>
  <c r="V6942" i="55"/>
  <c r="W6942" i="55"/>
  <c r="V6943" i="55"/>
  <c r="W6943" i="55"/>
  <c r="V6944" i="55"/>
  <c r="W6944" i="55"/>
  <c r="V6945" i="55"/>
  <c r="W6945" i="55"/>
  <c r="V6946" i="55"/>
  <c r="W6946" i="55"/>
  <c r="V6947" i="55"/>
  <c r="W6947" i="55"/>
  <c r="V6948" i="55"/>
  <c r="W6948" i="55"/>
  <c r="V6949" i="55"/>
  <c r="W6949" i="55"/>
  <c r="V6950" i="55"/>
  <c r="W6950" i="55"/>
  <c r="V6951" i="55"/>
  <c r="W6951" i="55"/>
  <c r="V6952" i="55"/>
  <c r="W6952" i="55"/>
  <c r="V6953" i="55"/>
  <c r="W6953" i="55"/>
  <c r="V6954" i="55"/>
  <c r="W6954" i="55"/>
  <c r="V6955" i="55"/>
  <c r="W6955" i="55"/>
  <c r="V6956" i="55"/>
  <c r="W6956" i="55"/>
  <c r="V6957" i="55"/>
  <c r="W6957" i="55"/>
  <c r="V6958" i="55"/>
  <c r="W6958" i="55"/>
  <c r="V6959" i="55"/>
  <c r="W6959" i="55"/>
  <c r="V6960" i="55"/>
  <c r="W6960" i="55"/>
  <c r="V6961" i="55"/>
  <c r="W6961" i="55"/>
  <c r="V6962" i="55"/>
  <c r="W6962" i="55"/>
  <c r="V6963" i="55"/>
  <c r="W6963" i="55"/>
  <c r="V6964" i="55"/>
  <c r="W6964" i="55"/>
  <c r="V6965" i="55"/>
  <c r="W6965" i="55"/>
  <c r="V6966" i="55"/>
  <c r="W6966" i="55"/>
  <c r="V6967" i="55"/>
  <c r="W6967" i="55"/>
  <c r="V6968" i="55"/>
  <c r="W6968" i="55"/>
  <c r="V6969" i="55"/>
  <c r="W6969" i="55"/>
  <c r="V6970" i="55"/>
  <c r="W6970" i="55"/>
  <c r="V6971" i="55"/>
  <c r="W6971" i="55"/>
  <c r="V6972" i="55"/>
  <c r="W6972" i="55"/>
  <c r="V6973" i="55"/>
  <c r="W6973" i="55"/>
  <c r="V6974" i="55"/>
  <c r="W6974" i="55"/>
  <c r="V6975" i="55"/>
  <c r="W6975" i="55"/>
  <c r="V6976" i="55"/>
  <c r="W6976" i="55"/>
  <c r="V6977" i="55"/>
  <c r="W6977" i="55"/>
  <c r="V6978" i="55"/>
  <c r="W6978" i="55"/>
  <c r="V6979" i="55"/>
  <c r="W6979" i="55"/>
  <c r="V6980" i="55"/>
  <c r="W6980" i="55"/>
  <c r="V6981" i="55"/>
  <c r="W6981" i="55"/>
  <c r="V6982" i="55"/>
  <c r="W6982" i="55"/>
  <c r="V6983" i="55"/>
  <c r="W6983" i="55"/>
  <c r="V6984" i="55"/>
  <c r="W6984" i="55"/>
  <c r="V6985" i="55"/>
  <c r="W6985" i="55"/>
  <c r="V6986" i="55"/>
  <c r="W6986" i="55"/>
  <c r="V6987" i="55"/>
  <c r="W6987" i="55"/>
  <c r="V6988" i="55"/>
  <c r="W6988" i="55"/>
  <c r="V6989" i="55"/>
  <c r="W6989" i="55"/>
  <c r="V6990" i="55"/>
  <c r="W6990" i="55"/>
  <c r="V6991" i="55"/>
  <c r="W6991" i="55"/>
  <c r="V6992" i="55"/>
  <c r="W6992" i="55"/>
  <c r="V6993" i="55"/>
  <c r="W6993" i="55"/>
  <c r="V6994" i="55"/>
  <c r="W6994" i="55"/>
  <c r="V6995" i="55"/>
  <c r="W6995" i="55"/>
  <c r="V6996" i="55"/>
  <c r="W6996" i="55"/>
  <c r="V6997" i="55"/>
  <c r="W6997" i="55"/>
  <c r="V6998" i="55"/>
  <c r="W6998" i="55"/>
  <c r="V6999" i="55"/>
  <c r="W6999" i="55"/>
  <c r="V7000" i="55"/>
  <c r="W7000" i="55"/>
  <c r="V7001" i="55"/>
  <c r="W7001" i="55"/>
  <c r="V7002" i="55"/>
  <c r="W7002" i="55"/>
  <c r="V7003" i="55"/>
  <c r="W7003" i="55"/>
  <c r="V7004" i="55"/>
  <c r="W7004" i="55"/>
  <c r="V7005" i="55"/>
  <c r="W7005" i="55"/>
  <c r="V7006" i="55"/>
  <c r="W7006" i="55"/>
  <c r="V7007" i="55"/>
  <c r="W7007" i="55"/>
  <c r="V7008" i="55"/>
  <c r="W7008" i="55"/>
  <c r="V7009" i="55"/>
  <c r="W7009" i="55"/>
  <c r="V7010" i="55"/>
  <c r="W7010" i="55"/>
  <c r="V7011" i="55"/>
  <c r="W7011" i="55"/>
  <c r="V7012" i="55"/>
  <c r="W7012" i="55"/>
  <c r="V7013" i="55"/>
  <c r="W7013" i="55"/>
  <c r="V7014" i="55"/>
  <c r="W7014" i="55"/>
  <c r="V7015" i="55"/>
  <c r="W7015" i="55"/>
  <c r="V7016" i="55"/>
  <c r="W7016" i="55"/>
  <c r="V7017" i="55"/>
  <c r="W7017" i="55"/>
  <c r="V7018" i="55"/>
  <c r="W7018" i="55"/>
  <c r="V7019" i="55"/>
  <c r="W7019" i="55"/>
  <c r="V7020" i="55"/>
  <c r="W7020" i="55"/>
  <c r="V7021" i="55"/>
  <c r="W7021" i="55"/>
  <c r="V7022" i="55"/>
  <c r="W7022" i="55"/>
  <c r="V7023" i="55"/>
  <c r="W7023" i="55"/>
  <c r="V7024" i="55"/>
  <c r="W7024" i="55"/>
  <c r="V7025" i="55"/>
  <c r="W7025" i="55"/>
  <c r="V7026" i="55"/>
  <c r="W7026" i="55"/>
  <c r="V7027" i="55"/>
  <c r="W7027" i="55"/>
  <c r="V7028" i="55"/>
  <c r="W7028" i="55"/>
  <c r="V7029" i="55"/>
  <c r="W7029" i="55"/>
  <c r="V7030" i="55"/>
  <c r="W7030" i="55"/>
  <c r="V7031" i="55"/>
  <c r="W7031" i="55"/>
  <c r="V7032" i="55"/>
  <c r="W7032" i="55"/>
  <c r="V7033" i="55"/>
  <c r="W7033" i="55"/>
  <c r="V7034" i="55"/>
  <c r="W7034" i="55"/>
  <c r="V7035" i="55"/>
  <c r="W7035" i="55"/>
  <c r="V7036" i="55"/>
  <c r="W7036" i="55"/>
  <c r="V7037" i="55"/>
  <c r="W7037" i="55"/>
  <c r="V7038" i="55"/>
  <c r="W7038" i="55"/>
  <c r="V7039" i="55"/>
  <c r="W7039" i="55"/>
  <c r="V7040" i="55"/>
  <c r="W7040" i="55"/>
  <c r="V7041" i="55"/>
  <c r="W7041" i="55"/>
  <c r="V7042" i="55"/>
  <c r="W7042" i="55"/>
  <c r="V7043" i="55"/>
  <c r="W7043" i="55"/>
  <c r="V7044" i="55"/>
  <c r="W7044" i="55"/>
  <c r="V7045" i="55"/>
  <c r="W7045" i="55"/>
  <c r="V7046" i="55"/>
  <c r="W7046" i="55"/>
  <c r="V7047" i="55"/>
  <c r="W7047" i="55"/>
  <c r="V7048" i="55"/>
  <c r="W7048" i="55"/>
  <c r="V7049" i="55"/>
  <c r="W7049" i="55"/>
  <c r="V7050" i="55"/>
  <c r="W7050" i="55"/>
  <c r="V7051" i="55"/>
  <c r="W7051" i="55"/>
  <c r="V7052" i="55"/>
  <c r="W7052" i="55"/>
  <c r="V7053" i="55"/>
  <c r="W7053" i="55"/>
  <c r="V7054" i="55"/>
  <c r="W7054" i="55"/>
  <c r="V7055" i="55"/>
  <c r="W7055" i="55"/>
  <c r="V7056" i="55"/>
  <c r="W7056" i="55"/>
  <c r="V7057" i="55"/>
  <c r="W7057" i="55"/>
  <c r="V7058" i="55"/>
  <c r="W7058" i="55"/>
  <c r="V7059" i="55"/>
  <c r="W7059" i="55"/>
  <c r="V7060" i="55"/>
  <c r="W7060" i="55"/>
  <c r="V7061" i="55"/>
  <c r="W7061" i="55"/>
  <c r="V7062" i="55"/>
  <c r="W7062" i="55"/>
  <c r="V7063" i="55"/>
  <c r="W7063" i="55"/>
  <c r="V7064" i="55"/>
  <c r="W7064" i="55"/>
  <c r="V7065" i="55"/>
  <c r="W7065" i="55"/>
  <c r="V7066" i="55"/>
  <c r="W7066" i="55"/>
  <c r="V7067" i="55"/>
  <c r="W7067" i="55"/>
  <c r="V7068" i="55"/>
  <c r="W7068" i="55"/>
  <c r="V7069" i="55"/>
  <c r="W7069" i="55"/>
  <c r="V7070" i="55"/>
  <c r="W7070" i="55"/>
  <c r="V7071" i="55"/>
  <c r="W7071" i="55"/>
  <c r="V7072" i="55"/>
  <c r="W7072" i="55"/>
  <c r="V7073" i="55"/>
  <c r="W7073" i="55"/>
  <c r="V7074" i="55"/>
  <c r="W7074" i="55"/>
  <c r="V7075" i="55"/>
  <c r="W7075" i="55"/>
  <c r="V7076" i="55"/>
  <c r="W7076" i="55"/>
  <c r="V7077" i="55"/>
  <c r="W7077" i="55"/>
  <c r="V7078" i="55"/>
  <c r="W7078" i="55"/>
  <c r="V7079" i="55"/>
  <c r="W7079" i="55"/>
  <c r="V7080" i="55"/>
  <c r="W7080" i="55"/>
  <c r="V7081" i="55"/>
  <c r="W7081" i="55"/>
  <c r="V7082" i="55"/>
  <c r="W7082" i="55"/>
  <c r="V7083" i="55"/>
  <c r="W7083" i="55"/>
  <c r="V7084" i="55"/>
  <c r="W7084" i="55"/>
  <c r="V7085" i="55"/>
  <c r="W7085" i="55"/>
  <c r="V7086" i="55"/>
  <c r="W7086" i="55"/>
  <c r="V7087" i="55"/>
  <c r="W7087" i="55"/>
  <c r="V7088" i="55"/>
  <c r="W7088" i="55"/>
  <c r="V7089" i="55"/>
  <c r="W7089" i="55"/>
  <c r="V7090" i="55"/>
  <c r="W7090" i="55"/>
  <c r="V7091" i="55"/>
  <c r="W7091" i="55"/>
  <c r="V7092" i="55"/>
  <c r="W7092" i="55"/>
  <c r="V7093" i="55"/>
  <c r="W7093" i="55"/>
  <c r="V7094" i="55"/>
  <c r="W7094" i="55"/>
  <c r="V7095" i="55"/>
  <c r="W7095" i="55"/>
  <c r="V7096" i="55"/>
  <c r="W7096" i="55"/>
  <c r="V7097" i="55"/>
  <c r="W7097" i="55"/>
  <c r="V7098" i="55"/>
  <c r="W7098" i="55"/>
  <c r="V7099" i="55"/>
  <c r="W7099" i="55"/>
  <c r="V7100" i="55"/>
  <c r="W7100" i="55"/>
  <c r="V7101" i="55"/>
  <c r="W7101" i="55"/>
  <c r="V7102" i="55"/>
  <c r="W7102" i="55"/>
  <c r="V7103" i="55"/>
  <c r="W7103" i="55"/>
  <c r="V7104" i="55"/>
  <c r="W7104" i="55"/>
  <c r="V7105" i="55"/>
  <c r="W7105" i="55"/>
  <c r="V7106" i="55"/>
  <c r="W7106" i="55"/>
  <c r="V7107" i="55"/>
  <c r="W7107" i="55"/>
  <c r="V7108" i="55"/>
  <c r="W7108" i="55"/>
  <c r="V7109" i="55"/>
  <c r="W7109" i="55"/>
  <c r="V7110" i="55"/>
  <c r="W7110" i="55"/>
  <c r="V7111" i="55"/>
  <c r="W7111" i="55"/>
  <c r="V7112" i="55"/>
  <c r="W7112" i="55"/>
  <c r="V7113" i="55"/>
  <c r="W7113" i="55"/>
  <c r="V7114" i="55"/>
  <c r="W7114" i="55"/>
  <c r="V7115" i="55"/>
  <c r="W7115" i="55"/>
  <c r="V7116" i="55"/>
  <c r="W7116" i="55"/>
  <c r="V7117" i="55"/>
  <c r="W7117" i="55"/>
  <c r="V7118" i="55"/>
  <c r="W7118" i="55"/>
  <c r="V7119" i="55"/>
  <c r="W7119" i="55"/>
  <c r="V7120" i="55"/>
  <c r="W7120" i="55"/>
  <c r="V7121" i="55"/>
  <c r="W7121" i="55"/>
  <c r="V7122" i="55"/>
  <c r="W7122" i="55"/>
  <c r="V7123" i="55"/>
  <c r="W7123" i="55"/>
  <c r="V7124" i="55"/>
  <c r="W7124" i="55"/>
  <c r="V7125" i="55"/>
  <c r="W7125" i="55"/>
  <c r="V7126" i="55"/>
  <c r="W7126" i="55"/>
  <c r="V7127" i="55"/>
  <c r="W7127" i="55"/>
  <c r="V7128" i="55"/>
  <c r="W7128" i="55"/>
  <c r="V7129" i="55"/>
  <c r="W7129" i="55"/>
  <c r="V7130" i="55"/>
  <c r="W7130" i="55"/>
  <c r="V7131" i="55"/>
  <c r="W7131" i="55"/>
  <c r="V7132" i="55"/>
  <c r="W7132" i="55"/>
  <c r="V7133" i="55"/>
  <c r="W7133" i="55"/>
  <c r="V7134" i="55"/>
  <c r="W7134" i="55"/>
  <c r="V7135" i="55"/>
  <c r="W7135" i="55"/>
  <c r="V7136" i="55"/>
  <c r="W7136" i="55"/>
  <c r="V7137" i="55"/>
  <c r="W7137" i="55"/>
  <c r="V7138" i="55"/>
  <c r="W7138" i="55"/>
  <c r="V7139" i="55"/>
  <c r="W7139" i="55"/>
  <c r="V7140" i="55"/>
  <c r="W7140" i="55"/>
  <c r="V7141" i="55"/>
  <c r="W7141" i="55"/>
  <c r="V7142" i="55"/>
  <c r="W7142" i="55"/>
  <c r="V7143" i="55"/>
  <c r="W7143" i="55"/>
  <c r="V7144" i="55"/>
  <c r="W7144" i="55"/>
  <c r="V7145" i="55"/>
  <c r="W7145" i="55"/>
  <c r="V7146" i="55"/>
  <c r="W7146" i="55"/>
  <c r="V7147" i="55"/>
  <c r="W7147" i="55"/>
  <c r="V7148" i="55"/>
  <c r="W7148" i="55"/>
  <c r="V7149" i="55"/>
  <c r="W7149" i="55"/>
  <c r="V7150" i="55"/>
  <c r="W7150" i="55"/>
  <c r="V7151" i="55"/>
  <c r="W7151" i="55"/>
  <c r="V7152" i="55"/>
  <c r="W7152" i="55"/>
  <c r="V7153" i="55"/>
  <c r="W7153" i="55"/>
  <c r="V7154" i="55"/>
  <c r="W7154" i="55"/>
  <c r="V7155" i="55"/>
  <c r="W7155" i="55"/>
  <c r="V7156" i="55"/>
  <c r="W7156" i="55"/>
  <c r="V7157" i="55"/>
  <c r="W7157" i="55"/>
  <c r="V7158" i="55"/>
  <c r="W7158" i="55"/>
  <c r="V7159" i="55"/>
  <c r="W7159" i="55"/>
  <c r="V7160" i="55"/>
  <c r="W7160" i="55"/>
  <c r="V7161" i="55"/>
  <c r="W7161" i="55"/>
  <c r="V7162" i="55"/>
  <c r="W7162" i="55"/>
  <c r="V7163" i="55"/>
  <c r="W7163" i="55"/>
  <c r="V7164" i="55"/>
  <c r="W7164" i="55"/>
  <c r="V7165" i="55"/>
  <c r="W7165" i="55"/>
  <c r="V7166" i="55"/>
  <c r="W7166" i="55"/>
  <c r="V7167" i="55"/>
  <c r="W7167" i="55"/>
  <c r="V7168" i="55"/>
  <c r="W7168" i="55"/>
  <c r="V7169" i="55"/>
  <c r="W7169" i="55"/>
  <c r="V7170" i="55"/>
  <c r="W7170" i="55"/>
  <c r="V7171" i="55"/>
  <c r="W7171" i="55"/>
  <c r="V7172" i="55"/>
  <c r="W7172" i="55"/>
  <c r="V7173" i="55"/>
  <c r="W7173" i="55"/>
  <c r="V7174" i="55"/>
  <c r="W7174" i="55"/>
  <c r="V7175" i="55"/>
  <c r="W7175" i="55"/>
  <c r="V7176" i="55"/>
  <c r="W7176" i="55"/>
  <c r="V7177" i="55"/>
  <c r="W7177" i="55"/>
  <c r="V7178" i="55"/>
  <c r="W7178" i="55"/>
  <c r="V7179" i="55"/>
  <c r="W7179" i="55"/>
  <c r="V7180" i="55"/>
  <c r="W7180" i="55"/>
  <c r="V7181" i="55"/>
  <c r="W7181" i="55"/>
  <c r="V7182" i="55"/>
  <c r="W7182" i="55"/>
  <c r="V7183" i="55"/>
  <c r="W7183" i="55"/>
  <c r="V7184" i="55"/>
  <c r="W7184" i="55"/>
  <c r="V7185" i="55"/>
  <c r="W7185" i="55"/>
  <c r="V7186" i="55"/>
  <c r="W7186" i="55"/>
  <c r="V7187" i="55"/>
  <c r="W7187" i="55"/>
  <c r="V7188" i="55"/>
  <c r="W7188" i="55"/>
  <c r="V7189" i="55"/>
  <c r="W7189" i="55"/>
  <c r="V7190" i="55"/>
  <c r="W7190" i="55"/>
  <c r="V7191" i="55"/>
  <c r="W7191" i="55"/>
  <c r="V7192" i="55"/>
  <c r="W7192" i="55"/>
  <c r="V7193" i="55"/>
  <c r="W7193" i="55"/>
  <c r="V7194" i="55"/>
  <c r="W7194" i="55"/>
  <c r="V7195" i="55"/>
  <c r="W7195" i="55"/>
  <c r="V7196" i="55"/>
  <c r="W7196" i="55"/>
  <c r="V7197" i="55"/>
  <c r="W7197" i="55"/>
  <c r="V7198" i="55"/>
  <c r="W7198" i="55"/>
  <c r="V7199" i="55"/>
  <c r="W7199" i="55"/>
  <c r="V7200" i="55"/>
  <c r="W7200" i="55"/>
  <c r="V7201" i="55"/>
  <c r="W7201" i="55"/>
  <c r="V7202" i="55"/>
  <c r="W7202" i="55"/>
  <c r="V7203" i="55"/>
  <c r="W7203" i="55"/>
  <c r="V7204" i="55"/>
  <c r="W7204" i="55"/>
  <c r="V7205" i="55"/>
  <c r="W7205" i="55"/>
  <c r="V7206" i="55"/>
  <c r="W7206" i="55"/>
  <c r="V7207" i="55"/>
  <c r="W7207" i="55"/>
  <c r="V7208" i="55"/>
  <c r="W7208" i="55"/>
  <c r="V7209" i="55"/>
  <c r="W7209" i="55"/>
  <c r="V7210" i="55"/>
  <c r="W7210" i="55"/>
  <c r="V7211" i="55"/>
  <c r="W7211" i="55"/>
  <c r="V7212" i="55"/>
  <c r="W7212" i="55"/>
  <c r="V7213" i="55"/>
  <c r="W7213" i="55"/>
  <c r="V7214" i="55"/>
  <c r="W7214" i="55"/>
  <c r="V7215" i="55"/>
  <c r="W7215" i="55"/>
  <c r="V7216" i="55"/>
  <c r="W7216" i="55"/>
  <c r="V7217" i="55"/>
  <c r="W7217" i="55"/>
  <c r="V7218" i="55"/>
  <c r="W7218" i="55"/>
  <c r="V7219" i="55"/>
  <c r="W7219" i="55"/>
  <c r="V7220" i="55"/>
  <c r="W7220" i="55"/>
  <c r="V7221" i="55"/>
  <c r="W7221" i="55"/>
  <c r="V7222" i="55"/>
  <c r="W7222" i="55"/>
  <c r="V7223" i="55"/>
  <c r="W7223" i="55"/>
  <c r="V7224" i="55"/>
  <c r="W7224" i="55"/>
  <c r="V7225" i="55"/>
  <c r="W7225" i="55"/>
  <c r="V7226" i="55"/>
  <c r="W7226" i="55"/>
  <c r="V7227" i="55"/>
  <c r="W7227" i="55"/>
  <c r="V7228" i="55"/>
  <c r="W7228" i="55"/>
  <c r="V7229" i="55"/>
  <c r="W7229" i="55"/>
  <c r="V7230" i="55"/>
  <c r="W7230" i="55"/>
  <c r="V7231" i="55"/>
  <c r="W7231" i="55"/>
  <c r="V7232" i="55"/>
  <c r="W7232" i="55"/>
  <c r="V7233" i="55"/>
  <c r="W7233" i="55"/>
  <c r="V7234" i="55"/>
  <c r="W7234" i="55"/>
  <c r="V7235" i="55"/>
  <c r="W7235" i="55"/>
  <c r="V7236" i="55"/>
  <c r="W7236" i="55"/>
  <c r="V7237" i="55"/>
  <c r="W7237" i="55"/>
  <c r="V7238" i="55"/>
  <c r="W7238" i="55"/>
  <c r="V7239" i="55"/>
  <c r="W7239" i="55"/>
  <c r="V7240" i="55"/>
  <c r="W7240" i="55"/>
  <c r="V7241" i="55"/>
  <c r="W7241" i="55"/>
  <c r="V7242" i="55"/>
  <c r="W7242" i="55"/>
  <c r="V7243" i="55"/>
  <c r="W7243" i="55"/>
  <c r="V7244" i="55"/>
  <c r="W7244" i="55"/>
  <c r="V7245" i="55"/>
  <c r="W7245" i="55"/>
  <c r="V7246" i="55"/>
  <c r="W7246" i="55"/>
  <c r="V7247" i="55"/>
  <c r="W7247" i="55"/>
  <c r="V7248" i="55"/>
  <c r="W7248" i="55"/>
  <c r="V7249" i="55"/>
  <c r="W7249" i="55"/>
  <c r="V7250" i="55"/>
  <c r="W7250" i="55"/>
  <c r="V7251" i="55"/>
  <c r="W7251" i="55"/>
  <c r="V7252" i="55"/>
  <c r="W7252" i="55"/>
  <c r="V7253" i="55"/>
  <c r="W7253" i="55"/>
  <c r="V7254" i="55"/>
  <c r="W7254" i="55"/>
  <c r="V7255" i="55"/>
  <c r="W7255" i="55"/>
  <c r="V7256" i="55"/>
  <c r="W7256" i="55"/>
  <c r="V7257" i="55"/>
  <c r="W7257" i="55"/>
  <c r="V7258" i="55"/>
  <c r="W7258" i="55"/>
  <c r="V7259" i="55"/>
  <c r="W7259" i="55"/>
  <c r="V7260" i="55"/>
  <c r="W7260" i="55"/>
  <c r="V7261" i="55"/>
  <c r="W7261" i="55"/>
  <c r="V7262" i="55"/>
  <c r="W7262" i="55"/>
  <c r="V7263" i="55"/>
  <c r="W7263" i="55"/>
  <c r="V7264" i="55"/>
  <c r="W7264" i="55"/>
  <c r="V7265" i="55"/>
  <c r="W7265" i="55"/>
  <c r="V7266" i="55"/>
  <c r="W7266" i="55"/>
  <c r="V7267" i="55"/>
  <c r="W7267" i="55"/>
  <c r="V7268" i="55"/>
  <c r="W7268" i="55"/>
  <c r="V7269" i="55"/>
  <c r="W7269" i="55"/>
  <c r="V7270" i="55"/>
  <c r="W7270" i="55"/>
  <c r="V7271" i="55"/>
  <c r="W7271" i="55"/>
  <c r="V7272" i="55"/>
  <c r="W7272" i="55"/>
  <c r="V7273" i="55"/>
  <c r="W7273" i="55"/>
  <c r="V7274" i="55"/>
  <c r="W7274" i="55"/>
  <c r="V7275" i="55"/>
  <c r="W7275" i="55"/>
  <c r="V7276" i="55"/>
  <c r="W7276" i="55"/>
  <c r="V7277" i="55"/>
  <c r="W7277" i="55"/>
  <c r="V7278" i="55"/>
  <c r="W7278" i="55"/>
  <c r="V7279" i="55"/>
  <c r="W7279" i="55"/>
  <c r="V7280" i="55"/>
  <c r="W7280" i="55"/>
  <c r="V7281" i="55"/>
  <c r="W7281" i="55"/>
  <c r="V7282" i="55"/>
  <c r="W7282" i="55"/>
  <c r="V7283" i="55"/>
  <c r="W7283" i="55"/>
  <c r="V7284" i="55"/>
  <c r="W7284" i="55"/>
  <c r="V7285" i="55"/>
  <c r="W7285" i="55"/>
  <c r="V7286" i="55"/>
  <c r="W7286" i="55"/>
  <c r="V7287" i="55"/>
  <c r="W7287" i="55"/>
  <c r="V7288" i="55"/>
  <c r="W7288" i="55"/>
  <c r="V7289" i="55"/>
  <c r="W7289" i="55"/>
  <c r="V7290" i="55"/>
  <c r="W7290" i="55"/>
  <c r="V7291" i="55"/>
  <c r="W7291" i="55"/>
  <c r="V7292" i="55"/>
  <c r="W7292" i="55"/>
  <c r="V7293" i="55"/>
  <c r="W7293" i="55"/>
  <c r="V7294" i="55"/>
  <c r="W7294" i="55"/>
  <c r="V7295" i="55"/>
  <c r="W7295" i="55"/>
  <c r="V7296" i="55"/>
  <c r="W7296" i="55"/>
  <c r="V7297" i="55"/>
  <c r="W7297" i="55"/>
  <c r="V7298" i="55"/>
  <c r="W7298" i="55"/>
  <c r="V7299" i="55"/>
  <c r="W7299" i="55"/>
  <c r="V7300" i="55"/>
  <c r="W7300" i="55"/>
  <c r="V7301" i="55"/>
  <c r="W7301" i="55"/>
  <c r="V7302" i="55"/>
  <c r="W7302" i="55"/>
  <c r="V7303" i="55"/>
  <c r="W7303" i="55"/>
  <c r="V7304" i="55"/>
  <c r="W7304" i="55"/>
  <c r="V7305" i="55"/>
  <c r="W7305" i="55"/>
  <c r="V7306" i="55"/>
  <c r="W7306" i="55"/>
  <c r="V7307" i="55"/>
  <c r="W7307" i="55"/>
  <c r="V7308" i="55"/>
  <c r="W7308" i="55"/>
  <c r="V7309" i="55"/>
  <c r="W7309" i="55"/>
  <c r="V7310" i="55"/>
  <c r="W7310" i="55"/>
  <c r="V7311" i="55"/>
  <c r="W7311" i="55"/>
  <c r="V7312" i="55"/>
  <c r="W7312" i="55"/>
  <c r="V7313" i="55"/>
  <c r="W7313" i="55"/>
  <c r="V7314" i="55"/>
  <c r="W7314" i="55"/>
  <c r="V7315" i="55"/>
  <c r="W7315" i="55"/>
  <c r="V7316" i="55"/>
  <c r="W7316" i="55"/>
  <c r="V7317" i="55"/>
  <c r="W7317" i="55"/>
  <c r="V7318" i="55"/>
  <c r="W7318" i="55"/>
  <c r="V7319" i="55"/>
  <c r="W7319" i="55"/>
  <c r="V7320" i="55"/>
  <c r="W7320" i="55"/>
  <c r="V7321" i="55"/>
  <c r="W7321" i="55"/>
  <c r="V7322" i="55"/>
  <c r="W7322" i="55"/>
  <c r="V7323" i="55"/>
  <c r="W7323" i="55"/>
  <c r="V7324" i="55"/>
  <c r="W7324" i="55"/>
  <c r="V7325" i="55"/>
  <c r="W7325" i="55"/>
  <c r="V7326" i="55"/>
  <c r="W7326" i="55"/>
  <c r="V7327" i="55"/>
  <c r="W7327" i="55"/>
  <c r="V7328" i="55"/>
  <c r="W7328" i="55"/>
  <c r="V7329" i="55"/>
  <c r="W7329" i="55"/>
  <c r="V7330" i="55"/>
  <c r="W7330" i="55"/>
  <c r="V7331" i="55"/>
  <c r="W7331" i="55"/>
  <c r="V7332" i="55"/>
  <c r="W7332" i="55"/>
  <c r="V7333" i="55"/>
  <c r="W7333" i="55"/>
  <c r="V7334" i="55"/>
  <c r="W7334" i="55"/>
  <c r="V7335" i="55"/>
  <c r="W7335" i="55"/>
  <c r="V7336" i="55"/>
  <c r="W7336" i="55"/>
  <c r="V7337" i="55"/>
  <c r="W7337" i="55"/>
  <c r="V7338" i="55"/>
  <c r="W7338" i="55"/>
  <c r="V7339" i="55"/>
  <c r="W7339" i="55"/>
  <c r="V7340" i="55"/>
  <c r="W7340" i="55"/>
  <c r="V7341" i="55"/>
  <c r="W7341" i="55"/>
  <c r="V7342" i="55"/>
  <c r="W7342" i="55"/>
  <c r="V7343" i="55"/>
  <c r="W7343" i="55"/>
  <c r="V7344" i="55"/>
  <c r="W7344" i="55"/>
  <c r="V7345" i="55"/>
  <c r="W7345" i="55"/>
  <c r="V7346" i="55"/>
  <c r="W7346" i="55"/>
  <c r="V7347" i="55"/>
  <c r="W7347" i="55"/>
  <c r="V7348" i="55"/>
  <c r="W7348" i="55"/>
  <c r="V7349" i="55"/>
  <c r="W7349" i="55"/>
  <c r="V7350" i="55"/>
  <c r="W7350" i="55"/>
  <c r="V7351" i="55"/>
  <c r="W7351" i="55"/>
  <c r="V7352" i="55"/>
  <c r="W7352" i="55"/>
  <c r="V7353" i="55"/>
  <c r="W7353" i="55"/>
  <c r="V7354" i="55"/>
  <c r="W7354" i="55"/>
  <c r="V7355" i="55"/>
  <c r="W7355" i="55"/>
  <c r="V7356" i="55"/>
  <c r="W7356" i="55"/>
  <c r="V7357" i="55"/>
  <c r="W7357" i="55"/>
  <c r="V7358" i="55"/>
  <c r="W7358" i="55"/>
  <c r="V7359" i="55"/>
  <c r="W7359" i="55"/>
  <c r="V7360" i="55"/>
  <c r="W7360" i="55"/>
  <c r="V7361" i="55"/>
  <c r="W7361" i="55"/>
  <c r="V7362" i="55"/>
  <c r="W7362" i="55"/>
  <c r="V7363" i="55"/>
  <c r="W7363" i="55"/>
  <c r="V7364" i="55"/>
  <c r="W7364" i="55"/>
  <c r="V7365" i="55"/>
  <c r="W7365" i="55"/>
  <c r="V7366" i="55"/>
  <c r="W7366" i="55"/>
  <c r="V7367" i="55"/>
  <c r="W7367" i="55"/>
  <c r="V7368" i="55"/>
  <c r="W7368" i="55"/>
  <c r="V7369" i="55"/>
  <c r="W7369" i="55"/>
  <c r="V7370" i="55"/>
  <c r="W7370" i="55"/>
  <c r="V7371" i="55"/>
  <c r="W7371" i="55"/>
  <c r="V7372" i="55"/>
  <c r="W7372" i="55"/>
  <c r="V7373" i="55"/>
  <c r="W7373" i="55"/>
  <c r="V7374" i="55"/>
  <c r="W7374" i="55"/>
  <c r="V7375" i="55"/>
  <c r="W7375" i="55"/>
  <c r="V7376" i="55"/>
  <c r="W7376" i="55"/>
  <c r="V7377" i="55"/>
  <c r="W7377" i="55"/>
  <c r="V7378" i="55"/>
  <c r="W7378" i="55"/>
  <c r="V7379" i="55"/>
  <c r="W7379" i="55"/>
  <c r="V7380" i="55"/>
  <c r="W7380" i="55"/>
  <c r="V7381" i="55"/>
  <c r="W7381" i="55"/>
  <c r="V7382" i="55"/>
  <c r="W7382" i="55"/>
  <c r="V7383" i="55"/>
  <c r="W7383" i="55"/>
  <c r="V7384" i="55"/>
  <c r="W7384" i="55"/>
  <c r="V7385" i="55"/>
  <c r="W7385" i="55"/>
  <c r="V7386" i="55"/>
  <c r="W7386" i="55"/>
  <c r="V7387" i="55"/>
  <c r="W7387" i="55"/>
  <c r="V7388" i="55"/>
  <c r="W7388" i="55"/>
  <c r="V7389" i="55"/>
  <c r="W7389" i="55"/>
  <c r="V7390" i="55"/>
  <c r="W7390" i="55"/>
  <c r="V7391" i="55"/>
  <c r="W7391" i="55"/>
  <c r="V7392" i="55"/>
  <c r="W7392" i="55"/>
  <c r="V7393" i="55"/>
  <c r="W7393" i="55"/>
  <c r="V7394" i="55"/>
  <c r="W7394" i="55"/>
  <c r="V7395" i="55"/>
  <c r="W7395" i="55"/>
  <c r="V7396" i="55"/>
  <c r="W7396" i="55"/>
  <c r="V7397" i="55"/>
  <c r="W7397" i="55"/>
  <c r="V7398" i="55"/>
  <c r="W7398" i="55"/>
  <c r="V7399" i="55"/>
  <c r="W7399" i="55"/>
  <c r="V7400" i="55"/>
  <c r="W7400" i="55"/>
  <c r="V7401" i="55"/>
  <c r="W7401" i="55"/>
  <c r="V7402" i="55"/>
  <c r="W7402" i="55"/>
  <c r="V7403" i="55"/>
  <c r="W7403" i="55"/>
  <c r="V7404" i="55"/>
  <c r="W7404" i="55"/>
  <c r="V7405" i="55"/>
  <c r="W7405" i="55"/>
  <c r="V7406" i="55"/>
  <c r="W7406" i="55"/>
  <c r="V7407" i="55"/>
  <c r="W7407" i="55"/>
  <c r="V7408" i="55"/>
  <c r="W7408" i="55"/>
  <c r="V7409" i="55"/>
  <c r="W7409" i="55"/>
  <c r="V7410" i="55"/>
  <c r="W7410" i="55"/>
  <c r="V7411" i="55"/>
  <c r="W7411" i="55"/>
  <c r="V7412" i="55"/>
  <c r="W7412" i="55"/>
  <c r="V7413" i="55"/>
  <c r="W7413" i="55"/>
  <c r="V7414" i="55"/>
  <c r="W7414" i="55"/>
  <c r="V7415" i="55"/>
  <c r="W7415" i="55"/>
  <c r="V7416" i="55"/>
  <c r="W7416" i="55"/>
  <c r="V7417" i="55"/>
  <c r="W7417" i="55"/>
  <c r="V7418" i="55"/>
  <c r="W7418" i="55"/>
  <c r="V7419" i="55"/>
  <c r="W7419" i="55"/>
  <c r="V7420" i="55"/>
  <c r="W7420" i="55"/>
  <c r="V7421" i="55"/>
  <c r="W7421" i="55"/>
  <c r="V7422" i="55"/>
  <c r="W7422" i="55"/>
  <c r="V7423" i="55"/>
  <c r="W7423" i="55"/>
  <c r="V7424" i="55"/>
  <c r="W7424" i="55"/>
  <c r="V7425" i="55"/>
  <c r="W7425" i="55"/>
  <c r="V7426" i="55"/>
  <c r="W7426" i="55"/>
  <c r="V7427" i="55"/>
  <c r="W7427" i="55"/>
  <c r="V7428" i="55"/>
  <c r="W7428" i="55"/>
  <c r="V7429" i="55"/>
  <c r="W7429" i="55"/>
  <c r="V7430" i="55"/>
  <c r="W7430" i="55"/>
  <c r="V7431" i="55"/>
  <c r="W7431" i="55"/>
  <c r="V7432" i="55"/>
  <c r="W7432" i="55"/>
  <c r="V7433" i="55"/>
  <c r="W7433" i="55"/>
  <c r="V7434" i="55"/>
  <c r="W7434" i="55"/>
  <c r="V7435" i="55"/>
  <c r="W7435" i="55"/>
  <c r="V7436" i="55"/>
  <c r="W7436" i="55"/>
  <c r="V7437" i="55"/>
  <c r="W7437" i="55"/>
  <c r="V7438" i="55"/>
  <c r="W7438" i="55"/>
  <c r="V7439" i="55"/>
  <c r="W7439" i="55"/>
  <c r="V7440" i="55"/>
  <c r="W7440" i="55"/>
  <c r="V7441" i="55"/>
  <c r="W7441" i="55"/>
  <c r="V7442" i="55"/>
  <c r="W7442" i="55"/>
  <c r="V7443" i="55"/>
  <c r="W7443" i="55"/>
  <c r="V7444" i="55"/>
  <c r="W7444" i="55"/>
  <c r="V7445" i="55"/>
  <c r="W7445" i="55"/>
  <c r="V7446" i="55"/>
  <c r="W7446" i="55"/>
  <c r="V7447" i="55"/>
  <c r="W7447" i="55"/>
  <c r="V7448" i="55"/>
  <c r="W7448" i="55"/>
  <c r="V7449" i="55"/>
  <c r="W7449" i="55"/>
  <c r="V7450" i="55"/>
  <c r="W7450" i="55"/>
  <c r="V7451" i="55"/>
  <c r="W7451" i="55"/>
  <c r="V7452" i="55"/>
  <c r="W7452" i="55"/>
  <c r="V7453" i="55"/>
  <c r="W7453" i="55"/>
  <c r="V7454" i="55"/>
  <c r="W7454" i="55"/>
  <c r="V7455" i="55"/>
  <c r="W7455" i="55"/>
  <c r="V7456" i="55"/>
  <c r="W7456" i="55"/>
  <c r="V7457" i="55"/>
  <c r="W7457" i="55"/>
  <c r="V7458" i="55"/>
  <c r="W7458" i="55"/>
  <c r="V7459" i="55"/>
  <c r="W7459" i="55"/>
  <c r="V7460" i="55"/>
  <c r="W7460" i="55"/>
  <c r="V7461" i="55"/>
  <c r="W7461" i="55"/>
  <c r="V7462" i="55"/>
  <c r="W7462" i="55"/>
  <c r="V7463" i="55"/>
  <c r="W7463" i="55"/>
  <c r="V7464" i="55"/>
  <c r="W7464" i="55"/>
  <c r="V7465" i="55"/>
  <c r="W7465" i="55"/>
  <c r="V7466" i="55"/>
  <c r="W7466" i="55"/>
  <c r="V7467" i="55"/>
  <c r="W7467" i="55"/>
  <c r="V7468" i="55"/>
  <c r="W7468" i="55"/>
  <c r="V7469" i="55"/>
  <c r="W7469" i="55"/>
  <c r="V7470" i="55"/>
  <c r="W7470" i="55"/>
  <c r="V7471" i="55"/>
  <c r="W7471" i="55"/>
  <c r="V7472" i="55"/>
  <c r="W7472" i="55"/>
  <c r="V7473" i="55"/>
  <c r="W7473" i="55"/>
  <c r="V7474" i="55"/>
  <c r="W7474" i="55"/>
  <c r="V7475" i="55"/>
  <c r="W7475" i="55"/>
  <c r="V7476" i="55"/>
  <c r="W7476" i="55"/>
  <c r="V7477" i="55"/>
  <c r="W7477" i="55"/>
  <c r="V7478" i="55"/>
  <c r="W7478" i="55"/>
  <c r="V7479" i="55"/>
  <c r="W7479" i="55"/>
  <c r="V7480" i="55"/>
  <c r="W7480" i="55"/>
  <c r="V7481" i="55"/>
  <c r="W7481" i="55"/>
  <c r="V7482" i="55"/>
  <c r="W7482" i="55"/>
  <c r="V7483" i="55"/>
  <c r="W7483" i="55"/>
  <c r="V7484" i="55"/>
  <c r="W7484" i="55"/>
  <c r="V7485" i="55"/>
  <c r="W7485" i="55"/>
  <c r="V7486" i="55"/>
  <c r="W7486" i="55"/>
  <c r="V7487" i="55"/>
  <c r="W7487" i="55"/>
  <c r="V7488" i="55"/>
  <c r="W7488" i="55"/>
  <c r="V7489" i="55"/>
  <c r="W7489" i="55"/>
  <c r="V7490" i="55"/>
  <c r="W7490" i="55"/>
  <c r="V7491" i="55"/>
  <c r="W7491" i="55"/>
  <c r="V7492" i="55"/>
  <c r="W7492" i="55"/>
  <c r="V7493" i="55"/>
  <c r="W7493" i="55"/>
  <c r="V7494" i="55"/>
  <c r="W7494" i="55"/>
  <c r="V7495" i="55"/>
  <c r="W7495" i="55"/>
  <c r="V7496" i="55"/>
  <c r="W7496" i="55"/>
  <c r="V7497" i="55"/>
  <c r="W7497" i="55"/>
  <c r="V7498" i="55"/>
  <c r="W7498" i="55"/>
  <c r="V7499" i="55"/>
  <c r="W7499" i="55"/>
  <c r="V7500" i="55"/>
  <c r="W7500" i="55"/>
  <c r="V7501" i="55"/>
  <c r="W7501" i="55"/>
  <c r="V7502" i="55"/>
  <c r="W7502" i="55"/>
  <c r="V7503" i="55"/>
  <c r="W7503" i="55"/>
  <c r="V7504" i="55"/>
  <c r="W7504" i="55"/>
  <c r="V7505" i="55"/>
  <c r="W7505" i="55"/>
  <c r="V7506" i="55"/>
  <c r="W7506" i="55"/>
  <c r="V7507" i="55"/>
  <c r="W7507" i="55"/>
  <c r="V7508" i="55"/>
  <c r="W7508" i="55"/>
  <c r="V7509" i="55"/>
  <c r="W7509" i="55"/>
  <c r="V7510" i="55"/>
  <c r="W7510" i="55"/>
  <c r="V7511" i="55"/>
  <c r="W7511" i="55"/>
  <c r="V7512" i="55"/>
  <c r="W7512" i="55"/>
  <c r="V7513" i="55"/>
  <c r="W7513" i="55"/>
  <c r="V7514" i="55"/>
  <c r="W7514" i="55"/>
  <c r="V7515" i="55"/>
  <c r="W7515" i="55"/>
  <c r="V7516" i="55"/>
  <c r="W7516" i="55"/>
  <c r="V7517" i="55"/>
  <c r="W7517" i="55"/>
  <c r="V7518" i="55"/>
  <c r="W7518" i="55"/>
  <c r="V7519" i="55"/>
  <c r="W7519" i="55"/>
  <c r="V7520" i="55"/>
  <c r="W7520" i="55"/>
  <c r="V7521" i="55"/>
  <c r="W7521" i="55"/>
  <c r="V7522" i="55"/>
  <c r="W7522" i="55"/>
  <c r="V7523" i="55"/>
  <c r="W7523" i="55"/>
  <c r="V7524" i="55"/>
  <c r="W7524" i="55"/>
  <c r="V7525" i="55"/>
  <c r="W7525" i="55"/>
  <c r="V7526" i="55"/>
  <c r="W7526" i="55"/>
  <c r="V7527" i="55"/>
  <c r="W7527" i="55"/>
  <c r="V7528" i="55"/>
  <c r="W7528" i="55"/>
  <c r="V7529" i="55"/>
  <c r="W7529" i="55"/>
  <c r="V7530" i="55"/>
  <c r="W7530" i="55"/>
  <c r="V7531" i="55"/>
  <c r="W7531" i="55"/>
  <c r="V7532" i="55"/>
  <c r="W7532" i="55"/>
  <c r="V7533" i="55"/>
  <c r="W7533" i="55"/>
  <c r="V7534" i="55"/>
  <c r="W7534" i="55"/>
  <c r="V7535" i="55"/>
  <c r="W7535" i="55"/>
  <c r="V7536" i="55"/>
  <c r="W7536" i="55"/>
  <c r="V7537" i="55"/>
  <c r="W7537" i="55"/>
  <c r="V7538" i="55"/>
  <c r="W7538" i="55"/>
  <c r="V7539" i="55"/>
  <c r="W7539" i="55"/>
  <c r="V7540" i="55"/>
  <c r="W7540" i="55"/>
  <c r="V7541" i="55"/>
  <c r="W7541" i="55"/>
  <c r="V7542" i="55"/>
  <c r="W7542" i="55"/>
  <c r="V7543" i="55"/>
  <c r="W7543" i="55"/>
  <c r="V7544" i="55"/>
  <c r="W7544" i="55"/>
  <c r="V7545" i="55"/>
  <c r="W7545" i="55"/>
  <c r="V7546" i="55"/>
  <c r="W7546" i="55"/>
  <c r="V7547" i="55"/>
  <c r="W7547" i="55"/>
  <c r="V7548" i="55"/>
  <c r="W7548" i="55"/>
  <c r="V7549" i="55"/>
  <c r="W7549" i="55"/>
  <c r="V7550" i="55"/>
  <c r="W7550" i="55"/>
  <c r="V7551" i="55"/>
  <c r="W7551" i="55"/>
  <c r="V7552" i="55"/>
  <c r="W7552" i="55"/>
  <c r="V7553" i="55"/>
  <c r="W7553" i="55"/>
  <c r="V7554" i="55"/>
  <c r="W7554" i="55"/>
  <c r="V7555" i="55"/>
  <c r="W7555" i="55"/>
  <c r="V7556" i="55"/>
  <c r="W7556" i="55"/>
  <c r="V7557" i="55"/>
  <c r="W7557" i="55"/>
  <c r="V7558" i="55"/>
  <c r="W7558" i="55"/>
  <c r="V7559" i="55"/>
  <c r="W7559" i="55"/>
  <c r="V7560" i="55"/>
  <c r="W7560" i="55"/>
  <c r="V7561" i="55"/>
  <c r="W7561" i="55"/>
  <c r="V7562" i="55"/>
  <c r="W7562" i="55"/>
  <c r="V7563" i="55"/>
  <c r="W7563" i="55"/>
  <c r="V7564" i="55"/>
  <c r="W7564" i="55"/>
  <c r="V7565" i="55"/>
  <c r="W7565" i="55"/>
  <c r="V7566" i="55"/>
  <c r="W7566" i="55"/>
  <c r="V7567" i="55"/>
  <c r="W7567" i="55"/>
  <c r="V7568" i="55"/>
  <c r="W7568" i="55"/>
  <c r="V7569" i="55"/>
  <c r="W7569" i="55"/>
  <c r="V7570" i="55"/>
  <c r="W7570" i="55"/>
  <c r="V7571" i="55"/>
  <c r="W7571" i="55"/>
  <c r="V7572" i="55"/>
  <c r="W7572" i="55"/>
  <c r="V7573" i="55"/>
  <c r="W7573" i="55"/>
  <c r="V7574" i="55"/>
  <c r="W7574" i="55"/>
  <c r="V7575" i="55"/>
  <c r="W7575" i="55"/>
  <c r="V7576" i="55"/>
  <c r="W7576" i="55"/>
  <c r="V7577" i="55"/>
  <c r="W7577" i="55"/>
  <c r="V7578" i="55"/>
  <c r="W7578" i="55"/>
  <c r="V7579" i="55"/>
  <c r="W7579" i="55"/>
  <c r="V7580" i="55"/>
  <c r="W7580" i="55"/>
  <c r="V7581" i="55"/>
  <c r="W7581" i="55"/>
  <c r="V7582" i="55"/>
  <c r="W7582" i="55"/>
  <c r="V7583" i="55"/>
  <c r="W7583" i="55"/>
  <c r="V7584" i="55"/>
  <c r="W7584" i="55"/>
  <c r="V7585" i="55"/>
  <c r="W7585" i="55"/>
  <c r="V7586" i="55"/>
  <c r="W7586" i="55"/>
  <c r="V7587" i="55"/>
  <c r="W7587" i="55"/>
  <c r="V7588" i="55"/>
  <c r="W7588" i="55"/>
  <c r="V7589" i="55"/>
  <c r="W7589" i="55"/>
  <c r="V7590" i="55"/>
  <c r="W7590" i="55"/>
  <c r="V7591" i="55"/>
  <c r="W7591" i="55"/>
  <c r="V7592" i="55"/>
  <c r="W7592" i="55"/>
  <c r="V7593" i="55"/>
  <c r="W7593" i="55"/>
  <c r="V7594" i="55"/>
  <c r="W7594" i="55"/>
  <c r="V7595" i="55"/>
  <c r="W7595" i="55"/>
  <c r="V7596" i="55"/>
  <c r="W7596" i="55"/>
  <c r="V7597" i="55"/>
  <c r="W7597" i="55"/>
  <c r="V7598" i="55"/>
  <c r="W7598" i="55"/>
  <c r="V7599" i="55"/>
  <c r="W7599" i="55"/>
  <c r="V7600" i="55"/>
  <c r="W7600" i="55"/>
  <c r="V7601" i="55"/>
  <c r="W7601" i="55"/>
  <c r="V7602" i="55"/>
  <c r="W7602" i="55"/>
  <c r="V7603" i="55"/>
  <c r="W7603" i="55"/>
  <c r="V7604" i="55"/>
  <c r="W7604" i="55"/>
  <c r="V7605" i="55"/>
  <c r="W7605" i="55"/>
  <c r="V7606" i="55"/>
  <c r="W7606" i="55"/>
  <c r="V7607" i="55"/>
  <c r="W7607" i="55"/>
  <c r="V7608" i="55"/>
  <c r="W7608" i="55"/>
  <c r="V7609" i="55"/>
  <c r="W7609" i="55"/>
  <c r="V7610" i="55"/>
  <c r="W7610" i="55"/>
  <c r="V7611" i="55"/>
  <c r="W7611" i="55"/>
  <c r="V7612" i="55"/>
  <c r="W7612" i="55"/>
  <c r="V7613" i="55"/>
  <c r="W7613" i="55"/>
  <c r="V7614" i="55"/>
  <c r="W7614" i="55"/>
  <c r="V7615" i="55"/>
  <c r="W7615" i="55"/>
  <c r="V7616" i="55"/>
  <c r="W7616" i="55"/>
  <c r="V7617" i="55"/>
  <c r="W7617" i="55"/>
  <c r="V7618" i="55"/>
  <c r="W7618" i="55"/>
  <c r="V7619" i="55"/>
  <c r="W7619" i="55"/>
  <c r="V7620" i="55"/>
  <c r="W7620" i="55"/>
  <c r="V7621" i="55"/>
  <c r="W7621" i="55"/>
  <c r="V7622" i="55"/>
  <c r="W7622" i="55"/>
  <c r="V7623" i="55"/>
  <c r="W7623" i="55"/>
  <c r="V7624" i="55"/>
  <c r="W7624" i="55"/>
  <c r="V7625" i="55"/>
  <c r="W7625" i="55"/>
  <c r="V7626" i="55"/>
  <c r="W7626" i="55"/>
  <c r="V7627" i="55"/>
  <c r="W7627" i="55"/>
  <c r="V7628" i="55"/>
  <c r="W7628" i="55"/>
  <c r="V7629" i="55"/>
  <c r="W7629" i="55"/>
  <c r="V7630" i="55"/>
  <c r="W7630" i="55"/>
  <c r="V7631" i="55"/>
  <c r="W7631" i="55"/>
  <c r="V7632" i="55"/>
  <c r="W7632" i="55"/>
  <c r="V7633" i="55"/>
  <c r="W7633" i="55"/>
  <c r="V7634" i="55"/>
  <c r="W7634" i="55"/>
  <c r="V7635" i="55"/>
  <c r="W7635" i="55"/>
  <c r="V7636" i="55"/>
  <c r="W7636" i="55"/>
  <c r="V7637" i="55"/>
  <c r="W7637" i="55"/>
  <c r="V7638" i="55"/>
  <c r="W7638" i="55"/>
  <c r="V7639" i="55"/>
  <c r="W7639" i="55"/>
  <c r="V7640" i="55"/>
  <c r="W7640" i="55"/>
  <c r="V7641" i="55"/>
  <c r="W7641" i="55"/>
  <c r="V7642" i="55"/>
  <c r="W7642" i="55"/>
  <c r="V7643" i="55"/>
  <c r="W7643" i="55"/>
  <c r="V7644" i="55"/>
  <c r="W7644" i="55"/>
  <c r="V7645" i="55"/>
  <c r="W7645" i="55"/>
  <c r="V7646" i="55"/>
  <c r="W7646" i="55"/>
  <c r="V7647" i="55"/>
  <c r="W7647" i="55"/>
  <c r="V7648" i="55"/>
  <c r="W7648" i="55"/>
  <c r="V7649" i="55"/>
  <c r="W7649" i="55"/>
  <c r="V7650" i="55"/>
  <c r="W7650" i="55"/>
  <c r="V7651" i="55"/>
  <c r="W7651" i="55"/>
  <c r="V7652" i="55"/>
  <c r="W7652" i="55"/>
  <c r="V7653" i="55"/>
  <c r="W7653" i="55"/>
  <c r="V7654" i="55"/>
  <c r="W7654" i="55"/>
  <c r="V7655" i="55"/>
  <c r="W7655" i="55"/>
  <c r="V7656" i="55"/>
  <c r="W7656" i="55"/>
  <c r="V7657" i="55"/>
  <c r="W7657" i="55"/>
  <c r="V7658" i="55"/>
  <c r="W7658" i="55"/>
  <c r="V7659" i="55"/>
  <c r="W7659" i="55"/>
  <c r="V7660" i="55"/>
  <c r="W7660" i="55"/>
  <c r="V7661" i="55"/>
  <c r="W7661" i="55"/>
  <c r="V7662" i="55"/>
  <c r="W7662" i="55"/>
  <c r="V7663" i="55"/>
  <c r="W7663" i="55"/>
  <c r="V7664" i="55"/>
  <c r="W7664" i="55"/>
  <c r="V7665" i="55"/>
  <c r="W7665" i="55"/>
  <c r="V7666" i="55"/>
  <c r="W7666" i="55"/>
  <c r="V7667" i="55"/>
  <c r="W7667" i="55"/>
  <c r="V7668" i="55"/>
  <c r="W7668" i="55"/>
  <c r="V7669" i="55"/>
  <c r="W7669" i="55"/>
  <c r="V7670" i="55"/>
  <c r="W7670" i="55"/>
  <c r="V7671" i="55"/>
  <c r="W7671" i="55"/>
  <c r="V7672" i="55"/>
  <c r="W7672" i="55"/>
  <c r="V7673" i="55"/>
  <c r="W7673" i="55"/>
  <c r="V7674" i="55"/>
  <c r="W7674" i="55"/>
  <c r="V7675" i="55"/>
  <c r="W7675" i="55"/>
  <c r="V7676" i="55"/>
  <c r="W7676" i="55"/>
  <c r="V7677" i="55"/>
  <c r="W7677" i="55"/>
  <c r="V7678" i="55"/>
  <c r="W7678" i="55"/>
  <c r="V7679" i="55"/>
  <c r="W7679" i="55"/>
  <c r="V7680" i="55"/>
  <c r="W7680" i="55"/>
  <c r="V7681" i="55"/>
  <c r="W7681" i="55"/>
  <c r="V7682" i="55"/>
  <c r="W7682" i="55"/>
  <c r="V7683" i="55"/>
  <c r="W7683" i="55"/>
  <c r="V7684" i="55"/>
  <c r="W7684" i="55"/>
  <c r="V7685" i="55"/>
  <c r="W7685" i="55"/>
  <c r="V7686" i="55"/>
  <c r="W7686" i="55"/>
  <c r="V7687" i="55"/>
  <c r="W7687" i="55"/>
  <c r="V7688" i="55"/>
  <c r="W7688" i="55"/>
  <c r="V7689" i="55"/>
  <c r="W7689" i="55"/>
  <c r="V7690" i="55"/>
  <c r="W7690" i="55"/>
  <c r="V7691" i="55"/>
  <c r="W7691" i="55"/>
  <c r="V7692" i="55"/>
  <c r="W7692" i="55"/>
  <c r="V7693" i="55"/>
  <c r="W7693" i="55"/>
  <c r="V7694" i="55"/>
  <c r="W7694" i="55"/>
  <c r="V7695" i="55"/>
  <c r="W7695" i="55"/>
  <c r="V7696" i="55"/>
  <c r="W7696" i="55"/>
  <c r="V7697" i="55"/>
  <c r="W7697" i="55"/>
  <c r="V7698" i="55"/>
  <c r="W7698" i="55"/>
  <c r="V7699" i="55"/>
  <c r="W7699" i="55"/>
  <c r="V7700" i="55"/>
  <c r="W7700" i="55"/>
  <c r="V7701" i="55"/>
  <c r="W7701" i="55"/>
  <c r="V7702" i="55"/>
  <c r="W7702" i="55"/>
  <c r="V7703" i="55"/>
  <c r="W7703" i="55"/>
  <c r="V7704" i="55"/>
  <c r="W7704" i="55"/>
  <c r="V7705" i="55"/>
  <c r="W7705" i="55"/>
  <c r="V7706" i="55"/>
  <c r="W7706" i="55"/>
  <c r="V7707" i="55"/>
  <c r="W7707" i="55"/>
  <c r="V7708" i="55"/>
  <c r="W7708" i="55"/>
  <c r="V7709" i="55"/>
  <c r="W7709" i="55"/>
  <c r="V7710" i="55"/>
  <c r="W7710" i="55"/>
  <c r="V7711" i="55"/>
  <c r="W7711" i="55"/>
  <c r="V7712" i="55"/>
  <c r="W7712" i="55"/>
  <c r="V7713" i="55"/>
  <c r="W7713" i="55"/>
  <c r="V7714" i="55"/>
  <c r="W7714" i="55"/>
  <c r="V7715" i="55"/>
  <c r="W7715" i="55"/>
  <c r="V7716" i="55"/>
  <c r="W7716" i="55"/>
  <c r="V7717" i="55"/>
  <c r="W7717" i="55"/>
  <c r="V7718" i="55"/>
  <c r="W7718" i="55"/>
  <c r="V7719" i="55"/>
  <c r="W7719" i="55"/>
  <c r="V7720" i="55"/>
  <c r="W7720" i="55"/>
  <c r="V7721" i="55"/>
  <c r="W7721" i="55"/>
  <c r="V7722" i="55"/>
  <c r="W7722" i="55"/>
  <c r="V7723" i="55"/>
  <c r="W7723" i="55"/>
  <c r="V7724" i="55"/>
  <c r="W7724" i="55"/>
  <c r="V7725" i="55"/>
  <c r="W7725" i="55"/>
  <c r="V7726" i="55"/>
  <c r="W7726" i="55"/>
  <c r="V7727" i="55"/>
  <c r="W7727" i="55"/>
  <c r="V7728" i="55"/>
  <c r="W7728" i="55"/>
  <c r="V7729" i="55"/>
  <c r="W7729" i="55"/>
  <c r="V7730" i="55"/>
  <c r="W7730" i="55"/>
  <c r="V7731" i="55"/>
  <c r="W7731" i="55"/>
  <c r="V7732" i="55"/>
  <c r="W7732" i="55"/>
  <c r="V7733" i="55"/>
  <c r="W7733" i="55"/>
  <c r="V7734" i="55"/>
  <c r="W7734" i="55"/>
  <c r="V7735" i="55"/>
  <c r="W7735" i="55"/>
  <c r="V7736" i="55"/>
  <c r="W7736" i="55"/>
  <c r="V7737" i="55"/>
  <c r="W7737" i="55"/>
  <c r="V7738" i="55"/>
  <c r="W7738" i="55"/>
  <c r="V7739" i="55"/>
  <c r="W7739" i="55"/>
  <c r="V7740" i="55"/>
  <c r="W7740" i="55"/>
  <c r="V7741" i="55"/>
  <c r="W7741" i="55"/>
  <c r="V7742" i="55"/>
  <c r="W7742" i="55"/>
  <c r="V7743" i="55"/>
  <c r="W7743" i="55"/>
  <c r="V7744" i="55"/>
  <c r="W7744" i="55"/>
  <c r="V7745" i="55"/>
  <c r="W7745" i="55"/>
  <c r="V7746" i="55"/>
  <c r="W7746" i="55"/>
  <c r="V7747" i="55"/>
  <c r="W7747" i="55"/>
  <c r="V7748" i="55"/>
  <c r="W7748" i="55"/>
  <c r="V7749" i="55"/>
  <c r="W7749" i="55"/>
  <c r="V7750" i="55"/>
  <c r="W7750" i="55"/>
  <c r="V7751" i="55"/>
  <c r="W7751" i="55"/>
  <c r="V7752" i="55"/>
  <c r="W7752" i="55"/>
  <c r="V7753" i="55"/>
  <c r="W7753" i="55"/>
  <c r="V7754" i="55"/>
  <c r="W7754" i="55"/>
  <c r="V7755" i="55"/>
  <c r="W7755" i="55"/>
  <c r="V7756" i="55"/>
  <c r="W7756" i="55"/>
  <c r="V7757" i="55"/>
  <c r="W7757" i="55"/>
  <c r="V7758" i="55"/>
  <c r="W7758" i="55"/>
  <c r="V7759" i="55"/>
  <c r="W7759" i="55"/>
  <c r="V7760" i="55"/>
  <c r="W7760" i="55"/>
  <c r="V7761" i="55"/>
  <c r="W7761" i="55"/>
  <c r="V7762" i="55"/>
  <c r="W7762" i="55"/>
  <c r="V7763" i="55"/>
  <c r="W7763" i="55"/>
  <c r="V7764" i="55"/>
  <c r="W7764" i="55"/>
  <c r="V7765" i="55"/>
  <c r="W7765" i="55"/>
  <c r="V7766" i="55"/>
  <c r="W7766" i="55"/>
  <c r="V7767" i="55"/>
  <c r="W7767" i="55"/>
  <c r="V7768" i="55"/>
  <c r="W7768" i="55"/>
  <c r="V7769" i="55"/>
  <c r="W7769" i="55"/>
  <c r="V7770" i="55"/>
  <c r="W7770" i="55"/>
  <c r="V7771" i="55"/>
  <c r="W7771" i="55"/>
  <c r="V7772" i="55"/>
  <c r="W7772" i="55"/>
  <c r="V7773" i="55"/>
  <c r="W7773" i="55"/>
  <c r="V7774" i="55"/>
  <c r="W7774" i="55"/>
  <c r="V7775" i="55"/>
  <c r="W7775" i="55"/>
  <c r="V7776" i="55"/>
  <c r="W7776" i="55"/>
  <c r="V7777" i="55"/>
  <c r="W7777" i="55"/>
  <c r="V7778" i="55"/>
  <c r="W7778" i="55"/>
  <c r="V7779" i="55"/>
  <c r="W7779" i="55"/>
  <c r="V7780" i="55"/>
  <c r="W7780" i="55"/>
  <c r="V7781" i="55"/>
  <c r="W7781" i="55"/>
  <c r="V7782" i="55"/>
  <c r="W7782" i="55"/>
  <c r="V7783" i="55"/>
  <c r="W7783" i="55"/>
  <c r="V7784" i="55"/>
  <c r="W7784" i="55"/>
  <c r="V7785" i="55"/>
  <c r="W7785" i="55"/>
  <c r="V7786" i="55"/>
  <c r="W7786" i="55"/>
  <c r="V7787" i="55"/>
  <c r="W7787" i="55"/>
  <c r="V7788" i="55"/>
  <c r="W7788" i="55"/>
  <c r="V7789" i="55"/>
  <c r="W7789" i="55"/>
  <c r="V7790" i="55"/>
  <c r="W7790" i="55"/>
  <c r="V7791" i="55"/>
  <c r="W7791" i="55"/>
  <c r="V7792" i="55"/>
  <c r="W7792" i="55"/>
  <c r="V7793" i="55"/>
  <c r="W7793" i="55"/>
  <c r="V7794" i="55"/>
  <c r="W7794" i="55"/>
  <c r="V7795" i="55"/>
  <c r="W7795" i="55"/>
  <c r="V7796" i="55"/>
  <c r="W7796" i="55"/>
  <c r="V7797" i="55"/>
  <c r="W7797" i="55"/>
  <c r="V7798" i="55"/>
  <c r="W7798" i="55"/>
  <c r="V7799" i="55"/>
  <c r="W7799" i="55"/>
  <c r="V7800" i="55"/>
  <c r="W7800" i="55"/>
  <c r="V7801" i="55"/>
  <c r="W7801" i="55"/>
  <c r="V7802" i="55"/>
  <c r="W7802" i="55"/>
  <c r="V7803" i="55"/>
  <c r="W7803" i="55"/>
  <c r="V7804" i="55"/>
  <c r="W7804" i="55"/>
  <c r="V7805" i="55"/>
  <c r="W7805" i="55"/>
  <c r="V7806" i="55"/>
  <c r="W7806" i="55"/>
  <c r="V7807" i="55"/>
  <c r="W7807" i="55"/>
  <c r="V7808" i="55"/>
  <c r="W7808" i="55"/>
  <c r="V7809" i="55"/>
  <c r="W7809" i="55"/>
  <c r="V7810" i="55"/>
  <c r="W7810" i="55"/>
  <c r="V7811" i="55"/>
  <c r="W7811" i="55"/>
  <c r="V7812" i="55"/>
  <c r="W7812" i="55"/>
  <c r="V7813" i="55"/>
  <c r="W7813" i="55"/>
  <c r="V7814" i="55"/>
  <c r="W7814" i="55"/>
  <c r="V7815" i="55"/>
  <c r="W7815" i="55"/>
  <c r="V7816" i="55"/>
  <c r="W7816" i="55"/>
  <c r="V7817" i="55"/>
  <c r="W7817" i="55"/>
  <c r="V7818" i="55"/>
  <c r="W7818" i="55"/>
  <c r="V7819" i="55"/>
  <c r="W7819" i="55"/>
  <c r="V7820" i="55"/>
  <c r="W7820" i="55"/>
  <c r="V7821" i="55"/>
  <c r="W7821" i="55"/>
  <c r="V7822" i="55"/>
  <c r="W7822" i="55"/>
  <c r="V7823" i="55"/>
  <c r="W7823" i="55"/>
  <c r="V7824" i="55"/>
  <c r="W7824" i="55"/>
  <c r="V7825" i="55"/>
  <c r="W7825" i="55"/>
  <c r="V7826" i="55"/>
  <c r="W7826" i="55"/>
  <c r="V7827" i="55"/>
  <c r="W7827" i="55"/>
  <c r="V7828" i="55"/>
  <c r="W7828" i="55"/>
  <c r="V7829" i="55"/>
  <c r="W7829" i="55"/>
  <c r="V7830" i="55"/>
  <c r="W7830" i="55"/>
  <c r="V7831" i="55"/>
  <c r="W7831" i="55"/>
  <c r="V7832" i="55"/>
  <c r="W7832" i="55"/>
  <c r="V7833" i="55"/>
  <c r="W7833" i="55"/>
  <c r="V7834" i="55"/>
  <c r="W7834" i="55"/>
  <c r="V7835" i="55"/>
  <c r="W7835" i="55"/>
  <c r="V7836" i="55"/>
  <c r="W7836" i="55"/>
  <c r="V7837" i="55"/>
  <c r="W7837" i="55"/>
  <c r="V7838" i="55"/>
  <c r="W7838" i="55"/>
  <c r="V7839" i="55"/>
  <c r="W7839" i="55"/>
  <c r="V7840" i="55"/>
  <c r="W7840" i="55"/>
  <c r="V7841" i="55"/>
  <c r="W7841" i="55"/>
  <c r="V7842" i="55"/>
  <c r="W7842" i="55"/>
  <c r="V7843" i="55"/>
  <c r="W7843" i="55"/>
  <c r="V7844" i="55"/>
  <c r="W7844" i="55"/>
  <c r="V7845" i="55"/>
  <c r="W7845" i="55"/>
  <c r="V7846" i="55"/>
  <c r="W7846" i="55"/>
  <c r="V7847" i="55"/>
  <c r="W7847" i="55"/>
  <c r="V7848" i="55"/>
  <c r="W7848" i="55"/>
  <c r="V7849" i="55"/>
  <c r="W7849" i="55"/>
  <c r="V7850" i="55"/>
  <c r="W7850" i="55"/>
  <c r="V7851" i="55"/>
  <c r="W7851" i="55"/>
  <c r="V7852" i="55"/>
  <c r="W7852" i="55"/>
  <c r="V7853" i="55"/>
  <c r="W7853" i="55"/>
  <c r="V7854" i="55"/>
  <c r="W7854" i="55"/>
  <c r="V7855" i="55"/>
  <c r="W7855" i="55"/>
  <c r="V7856" i="55"/>
  <c r="W7856" i="55"/>
  <c r="V7857" i="55"/>
  <c r="W7857" i="55"/>
  <c r="V7858" i="55"/>
  <c r="W7858" i="55"/>
  <c r="V7859" i="55"/>
  <c r="W7859" i="55"/>
  <c r="V7860" i="55"/>
  <c r="W7860" i="55"/>
  <c r="V7861" i="55"/>
  <c r="W7861" i="55"/>
  <c r="V7862" i="55"/>
  <c r="W7862" i="55"/>
  <c r="V7863" i="55"/>
  <c r="W7863" i="55"/>
  <c r="V7864" i="55"/>
  <c r="W7864" i="55"/>
  <c r="V7865" i="55"/>
  <c r="W7865" i="55"/>
  <c r="V7866" i="55"/>
  <c r="W7866" i="55"/>
  <c r="V7867" i="55"/>
  <c r="W7867" i="55"/>
  <c r="V7868" i="55"/>
  <c r="W7868" i="55"/>
  <c r="V7869" i="55"/>
  <c r="W7869" i="55"/>
  <c r="V7870" i="55"/>
  <c r="W7870" i="55"/>
  <c r="V7871" i="55"/>
  <c r="W7871" i="55"/>
  <c r="V7872" i="55"/>
  <c r="W7872" i="55"/>
  <c r="V7873" i="55"/>
  <c r="W7873" i="55"/>
  <c r="V7874" i="55"/>
  <c r="W7874" i="55"/>
  <c r="V7875" i="55"/>
  <c r="W7875" i="55"/>
  <c r="V7876" i="55"/>
  <c r="W7876" i="55"/>
  <c r="V7877" i="55"/>
  <c r="W7877" i="55"/>
  <c r="V7878" i="55"/>
  <c r="W7878" i="55"/>
  <c r="V7879" i="55"/>
  <c r="W7879" i="55"/>
  <c r="V7880" i="55"/>
  <c r="W7880" i="55"/>
  <c r="V7881" i="55"/>
  <c r="W7881" i="55"/>
  <c r="V7882" i="55"/>
  <c r="W7882" i="55"/>
  <c r="V7883" i="55"/>
  <c r="W7883" i="55"/>
  <c r="V7884" i="55"/>
  <c r="W7884" i="55"/>
  <c r="V7885" i="55"/>
  <c r="W7885" i="55"/>
  <c r="V7886" i="55"/>
  <c r="W7886" i="55"/>
  <c r="V7887" i="55"/>
  <c r="W7887" i="55"/>
  <c r="V7888" i="55"/>
  <c r="W7888" i="55"/>
  <c r="V7889" i="55"/>
  <c r="W7889" i="55"/>
  <c r="V7890" i="55"/>
  <c r="W7890" i="55"/>
  <c r="V7891" i="55"/>
  <c r="W7891" i="55"/>
  <c r="V7892" i="55"/>
  <c r="W7892" i="55"/>
  <c r="V7893" i="55"/>
  <c r="W7893" i="55"/>
  <c r="V7894" i="55"/>
  <c r="W7894" i="55"/>
  <c r="V7895" i="55"/>
  <c r="W7895" i="55"/>
  <c r="V7896" i="55"/>
  <c r="W7896" i="55"/>
  <c r="V7897" i="55"/>
  <c r="W7897" i="55"/>
  <c r="V7898" i="55"/>
  <c r="W7898" i="55"/>
  <c r="V7899" i="55"/>
  <c r="W7899" i="55"/>
  <c r="V7900" i="55"/>
  <c r="W7900" i="55"/>
  <c r="V7901" i="55"/>
  <c r="W7901" i="55"/>
  <c r="V7902" i="55"/>
  <c r="W7902" i="55"/>
  <c r="V7903" i="55"/>
  <c r="W7903" i="55"/>
  <c r="V7904" i="55"/>
  <c r="W7904" i="55"/>
  <c r="V7905" i="55"/>
  <c r="W7905" i="55"/>
  <c r="V7906" i="55"/>
  <c r="W7906" i="55"/>
  <c r="V7907" i="55"/>
  <c r="W7907" i="55"/>
  <c r="V7908" i="55"/>
  <c r="W7908" i="55"/>
  <c r="V7909" i="55"/>
  <c r="W7909" i="55"/>
  <c r="V7910" i="55"/>
  <c r="W7910" i="55"/>
  <c r="V7911" i="55"/>
  <c r="W7911" i="55"/>
  <c r="V7912" i="55"/>
  <c r="W7912" i="55"/>
  <c r="V7913" i="55"/>
  <c r="W7913" i="55"/>
  <c r="V7914" i="55"/>
  <c r="W7914" i="55"/>
  <c r="V7915" i="55"/>
  <c r="W7915" i="55"/>
  <c r="V7916" i="55"/>
  <c r="W7916" i="55"/>
  <c r="V7917" i="55"/>
  <c r="W7917" i="55"/>
  <c r="V7918" i="55"/>
  <c r="W7918" i="55"/>
  <c r="V7919" i="55"/>
  <c r="W7919" i="55"/>
  <c r="V7920" i="55"/>
  <c r="W7920" i="55"/>
  <c r="V7921" i="55"/>
  <c r="W7921" i="55"/>
  <c r="V7922" i="55"/>
  <c r="W7922" i="55"/>
  <c r="V7923" i="55"/>
  <c r="W7923" i="55"/>
  <c r="V7924" i="55"/>
  <c r="W7924" i="55"/>
  <c r="V7925" i="55"/>
  <c r="W7925" i="55"/>
  <c r="V7926" i="55"/>
  <c r="W7926" i="55"/>
  <c r="V7927" i="55"/>
  <c r="W7927" i="55"/>
  <c r="V7928" i="55"/>
  <c r="W7928" i="55"/>
  <c r="V7929" i="55"/>
  <c r="W7929" i="55"/>
  <c r="V7930" i="55"/>
  <c r="W7930" i="55"/>
  <c r="V7931" i="55"/>
  <c r="W7931" i="55"/>
  <c r="V7932" i="55"/>
  <c r="W7932" i="55"/>
  <c r="V7933" i="55"/>
  <c r="W7933" i="55"/>
  <c r="V7934" i="55"/>
  <c r="W7934" i="55"/>
  <c r="V7935" i="55"/>
  <c r="W7935" i="55"/>
  <c r="V7936" i="55"/>
  <c r="W7936" i="55"/>
  <c r="V7937" i="55"/>
  <c r="W7937" i="55"/>
  <c r="V7938" i="55"/>
  <c r="W7938" i="55"/>
  <c r="V7939" i="55"/>
  <c r="W7939" i="55"/>
  <c r="V7940" i="55"/>
  <c r="W7940" i="55"/>
  <c r="V7941" i="55"/>
  <c r="W7941" i="55"/>
  <c r="V7942" i="55"/>
  <c r="W7942" i="55"/>
  <c r="V7943" i="55"/>
  <c r="W7943" i="55"/>
  <c r="V7944" i="55"/>
  <c r="W7944" i="55"/>
  <c r="V7945" i="55"/>
  <c r="W7945" i="55"/>
  <c r="V7946" i="55"/>
  <c r="W7946" i="55"/>
  <c r="V7947" i="55"/>
  <c r="W7947" i="55"/>
  <c r="V7948" i="55"/>
  <c r="W7948" i="55"/>
  <c r="V7949" i="55"/>
  <c r="W7949" i="55"/>
  <c r="V7950" i="55"/>
  <c r="W7950" i="55"/>
  <c r="V7951" i="55"/>
  <c r="W7951" i="55"/>
  <c r="V7952" i="55"/>
  <c r="W7952" i="55"/>
  <c r="V7953" i="55"/>
  <c r="W7953" i="55"/>
  <c r="V7954" i="55"/>
  <c r="W7954" i="55"/>
  <c r="V7955" i="55"/>
  <c r="W7955" i="55"/>
  <c r="V7956" i="55"/>
  <c r="W7956" i="55"/>
  <c r="V7957" i="55"/>
  <c r="W7957" i="55"/>
  <c r="V7958" i="55"/>
  <c r="W7958" i="55"/>
  <c r="V7959" i="55"/>
  <c r="W7959" i="55"/>
  <c r="V7960" i="55"/>
  <c r="W7960" i="55"/>
  <c r="V7961" i="55"/>
  <c r="W7961" i="55"/>
  <c r="V7962" i="55"/>
  <c r="W7962" i="55"/>
  <c r="V7963" i="55"/>
  <c r="W7963" i="55"/>
  <c r="V7964" i="55"/>
  <c r="W7964" i="55"/>
  <c r="V7965" i="55"/>
  <c r="W7965" i="55"/>
  <c r="V7966" i="55"/>
  <c r="W7966" i="55"/>
  <c r="V7967" i="55"/>
  <c r="W7967" i="55"/>
  <c r="V7968" i="55"/>
  <c r="W7968" i="55"/>
  <c r="V7969" i="55"/>
  <c r="W7969" i="55"/>
  <c r="V7970" i="55"/>
  <c r="W7970" i="55"/>
  <c r="V7971" i="55"/>
  <c r="W7971" i="55"/>
  <c r="V7972" i="55"/>
  <c r="W7972" i="55"/>
  <c r="V7973" i="55"/>
  <c r="W7973" i="55"/>
  <c r="V7974" i="55"/>
  <c r="W7974" i="55"/>
  <c r="V7975" i="55"/>
  <c r="W7975" i="55"/>
  <c r="V7976" i="55"/>
  <c r="W7976" i="55"/>
  <c r="V7977" i="55"/>
  <c r="W7977" i="55"/>
  <c r="V7978" i="55"/>
  <c r="W7978" i="55"/>
  <c r="V7979" i="55"/>
  <c r="W7979" i="55"/>
  <c r="V7980" i="55"/>
  <c r="W7980" i="55"/>
  <c r="V7981" i="55"/>
  <c r="W7981" i="55"/>
  <c r="V7982" i="55"/>
  <c r="W7982" i="55"/>
  <c r="V7983" i="55"/>
  <c r="W7983" i="55"/>
  <c r="V7984" i="55"/>
  <c r="W7984" i="55"/>
  <c r="V7985" i="55"/>
  <c r="W7985" i="55"/>
  <c r="V7986" i="55"/>
  <c r="W7986" i="55"/>
  <c r="V7987" i="55"/>
  <c r="W7987" i="55"/>
  <c r="V7988" i="55"/>
  <c r="W7988" i="55"/>
  <c r="V7989" i="55"/>
  <c r="W7989" i="55"/>
  <c r="V7990" i="55"/>
  <c r="W7990" i="55"/>
  <c r="V7991" i="55"/>
  <c r="W7991" i="55"/>
  <c r="V7992" i="55"/>
  <c r="W7992" i="55"/>
  <c r="V7993" i="55"/>
  <c r="W7993" i="55"/>
  <c r="V7994" i="55"/>
  <c r="W7994" i="55"/>
  <c r="V7995" i="55"/>
  <c r="W7995" i="55"/>
  <c r="V7996" i="55"/>
  <c r="W7996" i="55"/>
  <c r="V7997" i="55"/>
  <c r="W7997" i="55"/>
  <c r="V7998" i="55"/>
  <c r="W7998" i="55"/>
  <c r="V7999" i="55"/>
  <c r="W7999" i="55"/>
  <c r="V8000" i="55"/>
  <c r="W8000" i="55"/>
  <c r="V8001" i="55"/>
  <c r="W8001" i="55"/>
  <c r="V8002" i="55"/>
  <c r="W8002" i="55"/>
  <c r="V8003" i="55"/>
  <c r="W8003" i="55"/>
  <c r="V8004" i="55"/>
  <c r="W8004" i="55"/>
  <c r="V8005" i="55"/>
  <c r="W8005" i="55"/>
  <c r="V8006" i="55"/>
  <c r="W8006" i="55"/>
  <c r="V8007" i="55"/>
  <c r="W8007" i="55"/>
  <c r="V8008" i="55"/>
  <c r="W8008" i="55"/>
  <c r="V8009" i="55"/>
  <c r="W8009" i="55"/>
  <c r="V8010" i="55"/>
  <c r="W8010" i="55"/>
  <c r="V8011" i="55"/>
  <c r="W8011" i="55"/>
  <c r="V8012" i="55"/>
  <c r="W8012" i="55"/>
  <c r="V8013" i="55"/>
  <c r="W8013" i="55"/>
  <c r="V8014" i="55"/>
  <c r="W8014" i="55"/>
  <c r="V8015" i="55"/>
  <c r="W8015" i="55"/>
  <c r="V8016" i="55"/>
  <c r="W8016" i="55"/>
  <c r="V8017" i="55"/>
  <c r="W8017" i="55"/>
  <c r="V8018" i="55"/>
  <c r="W8018" i="55"/>
  <c r="V8019" i="55"/>
  <c r="W8019" i="55"/>
  <c r="V8020" i="55"/>
  <c r="W8020" i="55"/>
  <c r="V8021" i="55"/>
  <c r="W8021" i="55"/>
  <c r="V8022" i="55"/>
  <c r="W8022" i="55"/>
  <c r="V8023" i="55"/>
  <c r="W8023" i="55"/>
  <c r="V8024" i="55"/>
  <c r="W8024" i="55"/>
  <c r="V8025" i="55"/>
  <c r="W8025" i="55"/>
  <c r="V8026" i="55"/>
  <c r="W8026" i="55"/>
  <c r="V8027" i="55"/>
  <c r="W8027" i="55"/>
  <c r="V8028" i="55"/>
  <c r="W8028" i="55"/>
  <c r="V8029" i="55"/>
  <c r="W8029" i="55"/>
  <c r="V8030" i="55"/>
  <c r="W8030" i="55"/>
  <c r="V8031" i="55"/>
  <c r="W8031" i="55"/>
  <c r="V8032" i="55"/>
  <c r="W8032" i="55"/>
  <c r="V8033" i="55"/>
  <c r="W8033" i="55"/>
  <c r="V8034" i="55"/>
  <c r="W8034" i="55"/>
  <c r="V8035" i="55"/>
  <c r="W8035" i="55"/>
  <c r="V8036" i="55"/>
  <c r="W8036" i="55"/>
  <c r="V8037" i="55"/>
  <c r="W8037" i="55"/>
  <c r="V8038" i="55"/>
  <c r="W8038" i="55"/>
  <c r="V8039" i="55"/>
  <c r="W8039" i="55"/>
  <c r="V8040" i="55"/>
  <c r="W8040" i="55"/>
  <c r="V8041" i="55"/>
  <c r="W8041" i="55"/>
  <c r="V8042" i="55"/>
  <c r="W8042" i="55"/>
  <c r="V8043" i="55"/>
  <c r="W8043" i="55"/>
  <c r="V8044" i="55"/>
  <c r="W8044" i="55"/>
  <c r="V8045" i="55"/>
  <c r="W8045" i="55"/>
  <c r="V8046" i="55"/>
  <c r="W8046" i="55"/>
  <c r="V8047" i="55"/>
  <c r="W8047" i="55"/>
  <c r="V8048" i="55"/>
  <c r="W8048" i="55"/>
  <c r="V8049" i="55"/>
  <c r="W8049" i="55"/>
  <c r="V8050" i="55"/>
  <c r="W8050" i="55"/>
  <c r="V8051" i="55"/>
  <c r="W8051" i="55"/>
  <c r="V8052" i="55"/>
  <c r="W8052" i="55"/>
  <c r="V8053" i="55"/>
  <c r="W8053" i="55"/>
  <c r="V8054" i="55"/>
  <c r="W8054" i="55"/>
  <c r="V8055" i="55"/>
  <c r="W8055" i="55"/>
  <c r="V8056" i="55"/>
  <c r="W8056" i="55"/>
  <c r="V8057" i="55"/>
  <c r="W8057" i="55"/>
  <c r="V8058" i="55"/>
  <c r="W8058" i="55"/>
  <c r="V8059" i="55"/>
  <c r="W8059" i="55"/>
  <c r="V8060" i="55"/>
  <c r="W8060" i="55"/>
  <c r="V8061" i="55"/>
  <c r="W8061" i="55"/>
  <c r="V8062" i="55"/>
  <c r="W8062" i="55"/>
  <c r="V8063" i="55"/>
  <c r="W8063" i="55"/>
  <c r="V8064" i="55"/>
  <c r="W8064" i="55"/>
  <c r="V8065" i="55"/>
  <c r="W8065" i="55"/>
  <c r="V8066" i="55"/>
  <c r="W8066" i="55"/>
  <c r="V8067" i="55"/>
  <c r="W8067" i="55"/>
  <c r="V8068" i="55"/>
  <c r="W8068" i="55"/>
  <c r="V8069" i="55"/>
  <c r="W8069" i="55"/>
  <c r="V8070" i="55"/>
  <c r="W8070" i="55"/>
  <c r="V8071" i="55"/>
  <c r="W8071" i="55"/>
  <c r="V8072" i="55"/>
  <c r="W8072" i="55"/>
  <c r="V8073" i="55"/>
  <c r="W8073" i="55"/>
  <c r="V8074" i="55"/>
  <c r="W8074" i="55"/>
  <c r="V8075" i="55"/>
  <c r="W8075" i="55"/>
  <c r="V8076" i="55"/>
  <c r="W8076" i="55"/>
  <c r="V8077" i="55"/>
  <c r="W8077" i="55"/>
  <c r="V8078" i="55"/>
  <c r="W8078" i="55"/>
  <c r="V8079" i="55"/>
  <c r="W8079" i="55"/>
  <c r="V8080" i="55"/>
  <c r="W8080" i="55"/>
  <c r="V8081" i="55"/>
  <c r="W8081" i="55"/>
  <c r="V8082" i="55"/>
  <c r="W8082" i="55"/>
  <c r="V8083" i="55"/>
  <c r="W8083" i="55"/>
  <c r="V8084" i="55"/>
  <c r="W8084" i="55"/>
  <c r="V8085" i="55"/>
  <c r="W8085" i="55"/>
  <c r="V8086" i="55"/>
  <c r="W8086" i="55"/>
  <c r="V8087" i="55"/>
  <c r="W8087" i="55"/>
  <c r="V8088" i="55"/>
  <c r="W8088" i="55"/>
  <c r="V8089" i="55"/>
  <c r="W8089" i="55"/>
  <c r="V8090" i="55"/>
  <c r="W8090" i="55"/>
  <c r="V8091" i="55"/>
  <c r="W8091" i="55"/>
  <c r="V8092" i="55"/>
  <c r="W8092" i="55"/>
  <c r="V8093" i="55"/>
  <c r="W8093" i="55"/>
  <c r="V8094" i="55"/>
  <c r="W8094" i="55"/>
  <c r="V8095" i="55"/>
  <c r="W8095" i="55"/>
  <c r="V8096" i="55"/>
  <c r="W8096" i="55"/>
  <c r="V8097" i="55"/>
  <c r="W8097" i="55"/>
  <c r="V8098" i="55"/>
  <c r="W8098" i="55"/>
  <c r="V8099" i="55"/>
  <c r="W8099" i="55"/>
  <c r="V8100" i="55"/>
  <c r="W8100" i="55"/>
  <c r="V8101" i="55"/>
  <c r="W8101" i="55"/>
  <c r="V8102" i="55"/>
  <c r="W8102" i="55"/>
  <c r="V8103" i="55"/>
  <c r="W8103" i="55"/>
  <c r="V8104" i="55"/>
  <c r="W8104" i="55"/>
  <c r="V8105" i="55"/>
  <c r="W8105" i="55"/>
  <c r="V8106" i="55"/>
  <c r="W8106" i="55"/>
  <c r="V8107" i="55"/>
  <c r="W8107" i="55"/>
  <c r="V8108" i="55"/>
  <c r="W8108" i="55"/>
  <c r="V8109" i="55"/>
  <c r="W8109" i="55"/>
  <c r="V8110" i="55"/>
  <c r="W8110" i="55"/>
  <c r="V8111" i="55"/>
  <c r="W8111" i="55"/>
  <c r="V8112" i="55"/>
  <c r="W8112" i="55"/>
  <c r="V8113" i="55"/>
  <c r="W8113" i="55"/>
  <c r="V8114" i="55"/>
  <c r="W8114" i="55"/>
  <c r="V8115" i="55"/>
  <c r="W8115" i="55"/>
  <c r="V8116" i="55"/>
  <c r="W8116" i="55"/>
  <c r="V8117" i="55"/>
  <c r="W8117" i="55"/>
  <c r="V8118" i="55"/>
  <c r="W8118" i="55"/>
  <c r="V8119" i="55"/>
  <c r="W8119" i="55"/>
  <c r="V8120" i="55"/>
  <c r="W8120" i="55"/>
  <c r="V8121" i="55"/>
  <c r="W8121" i="55"/>
  <c r="V8122" i="55"/>
  <c r="W8122" i="55"/>
  <c r="V8123" i="55"/>
  <c r="W8123" i="55"/>
  <c r="V8124" i="55"/>
  <c r="W8124" i="55"/>
  <c r="V8125" i="55"/>
  <c r="W8125" i="55"/>
  <c r="V8126" i="55"/>
  <c r="W8126" i="55"/>
  <c r="V8127" i="55"/>
  <c r="W8127" i="55"/>
  <c r="V8128" i="55"/>
  <c r="W8128" i="55"/>
  <c r="V8129" i="55"/>
  <c r="W8129" i="55"/>
  <c r="V8130" i="55"/>
  <c r="W8130" i="55"/>
  <c r="V8131" i="55"/>
  <c r="W8131" i="55"/>
  <c r="V8132" i="55"/>
  <c r="W8132" i="55"/>
  <c r="V8133" i="55"/>
  <c r="W8133" i="55"/>
  <c r="V8134" i="55"/>
  <c r="W8134" i="55"/>
  <c r="V8135" i="55"/>
  <c r="W8135" i="55"/>
  <c r="V8136" i="55"/>
  <c r="W8136" i="55"/>
  <c r="V8137" i="55"/>
  <c r="W8137" i="55"/>
  <c r="V8138" i="55"/>
  <c r="W8138" i="55"/>
  <c r="V8139" i="55"/>
  <c r="W8139" i="55"/>
  <c r="V8140" i="55"/>
  <c r="W8140" i="55"/>
  <c r="V8141" i="55"/>
  <c r="W8141" i="55"/>
  <c r="V8142" i="55"/>
  <c r="W8142" i="55"/>
  <c r="V8143" i="55"/>
  <c r="W8143" i="55"/>
  <c r="V8144" i="55"/>
  <c r="W8144" i="55"/>
  <c r="V8145" i="55"/>
  <c r="W8145" i="55"/>
  <c r="V8146" i="55"/>
  <c r="W8146" i="55"/>
  <c r="V8147" i="55"/>
  <c r="W8147" i="55"/>
  <c r="V8148" i="55"/>
  <c r="W8148" i="55"/>
  <c r="V8149" i="55"/>
  <c r="W8149" i="55"/>
  <c r="V8150" i="55"/>
  <c r="W8150" i="55"/>
  <c r="V8151" i="55"/>
  <c r="W8151" i="55"/>
  <c r="V8152" i="55"/>
  <c r="W8152" i="55"/>
  <c r="V8153" i="55"/>
  <c r="W8153" i="55"/>
  <c r="V8154" i="55"/>
  <c r="W8154" i="55"/>
  <c r="V8155" i="55"/>
  <c r="W8155" i="55"/>
  <c r="V8156" i="55"/>
  <c r="W8156" i="55"/>
  <c r="V8157" i="55"/>
  <c r="W8157" i="55"/>
  <c r="V8158" i="55"/>
  <c r="W8158" i="55"/>
  <c r="V8159" i="55"/>
  <c r="W8159" i="55"/>
  <c r="V8160" i="55"/>
  <c r="W8160" i="55"/>
  <c r="V8161" i="55"/>
  <c r="W8161" i="55"/>
  <c r="V8162" i="55"/>
  <c r="W8162" i="55"/>
  <c r="V8163" i="55"/>
  <c r="W8163" i="55"/>
  <c r="V8164" i="55"/>
  <c r="W8164" i="55"/>
  <c r="V8165" i="55"/>
  <c r="W8165" i="55"/>
  <c r="V8166" i="55"/>
  <c r="W8166" i="55"/>
  <c r="V8167" i="55"/>
  <c r="W8167" i="55"/>
  <c r="V8168" i="55"/>
  <c r="W8168" i="55"/>
  <c r="V8169" i="55"/>
  <c r="W8169" i="55"/>
  <c r="V8170" i="55"/>
  <c r="W8170" i="55"/>
  <c r="V8171" i="55"/>
  <c r="W8171" i="55"/>
  <c r="V8172" i="55"/>
  <c r="W8172" i="55"/>
  <c r="V8173" i="55"/>
  <c r="W8173" i="55"/>
  <c r="V8174" i="55"/>
  <c r="W8174" i="55"/>
  <c r="V8175" i="55"/>
  <c r="W8175" i="55"/>
  <c r="V8176" i="55"/>
  <c r="W8176" i="55"/>
  <c r="V8177" i="55"/>
  <c r="W8177" i="55"/>
  <c r="V8178" i="55"/>
  <c r="W8178" i="55"/>
  <c r="V8179" i="55"/>
  <c r="W8179" i="55"/>
  <c r="V8180" i="55"/>
  <c r="W8180" i="55"/>
  <c r="V8181" i="55"/>
  <c r="W8181" i="55"/>
  <c r="V8182" i="55"/>
  <c r="W8182" i="55"/>
  <c r="V8183" i="55"/>
  <c r="W8183" i="55"/>
  <c r="V8184" i="55"/>
  <c r="W8184" i="55"/>
  <c r="V8185" i="55"/>
  <c r="W8185" i="55"/>
  <c r="V8186" i="55"/>
  <c r="W8186" i="55"/>
  <c r="V8187" i="55"/>
  <c r="W8187" i="55"/>
  <c r="V8188" i="55"/>
  <c r="W8188" i="55"/>
  <c r="V8189" i="55"/>
  <c r="W8189" i="55"/>
  <c r="V8190" i="55"/>
  <c r="W8190" i="55"/>
  <c r="V8191" i="55"/>
  <c r="W8191" i="55"/>
  <c r="V8192" i="55"/>
  <c r="W8192" i="55"/>
  <c r="V8193" i="55"/>
  <c r="W8193" i="55"/>
  <c r="V8194" i="55"/>
  <c r="W8194" i="55"/>
  <c r="V8195" i="55"/>
  <c r="W8195" i="55"/>
  <c r="V8196" i="55"/>
  <c r="W8196" i="55"/>
  <c r="V8197" i="55"/>
  <c r="W8197" i="55"/>
  <c r="V8198" i="55"/>
  <c r="W8198" i="55"/>
  <c r="V8199" i="55"/>
  <c r="W8199" i="55"/>
  <c r="V8200" i="55"/>
  <c r="W8200" i="55"/>
  <c r="V8201" i="55"/>
  <c r="W8201" i="55"/>
  <c r="V8202" i="55"/>
  <c r="W8202" i="55"/>
  <c r="V8203" i="55"/>
  <c r="W8203" i="55"/>
  <c r="V8204" i="55"/>
  <c r="W8204" i="55"/>
  <c r="V8205" i="55"/>
  <c r="W8205" i="55"/>
  <c r="V8206" i="55"/>
  <c r="W8206" i="55"/>
  <c r="V8207" i="55"/>
  <c r="W8207" i="55"/>
  <c r="V8208" i="55"/>
  <c r="W8208" i="55"/>
  <c r="V8209" i="55"/>
  <c r="W8209" i="55"/>
  <c r="V8210" i="55"/>
  <c r="W8210" i="55"/>
  <c r="V8211" i="55"/>
  <c r="W8211" i="55"/>
  <c r="V8212" i="55"/>
  <c r="W8212" i="55"/>
  <c r="V8213" i="55"/>
  <c r="W8213" i="55"/>
  <c r="V8214" i="55"/>
  <c r="W8214" i="55"/>
  <c r="V8215" i="55"/>
  <c r="W8215" i="55"/>
  <c r="V8216" i="55"/>
  <c r="W8216" i="55"/>
  <c r="V8217" i="55"/>
  <c r="W8217" i="55"/>
  <c r="V8218" i="55"/>
  <c r="W8218" i="55"/>
  <c r="V8219" i="55"/>
  <c r="W8219" i="55"/>
  <c r="V8220" i="55"/>
  <c r="W8220" i="55"/>
  <c r="V8221" i="55"/>
  <c r="W8221" i="55"/>
  <c r="V8222" i="55"/>
  <c r="W8222" i="55"/>
  <c r="V8223" i="55"/>
  <c r="W8223" i="55"/>
  <c r="V8224" i="55"/>
  <c r="W8224" i="55"/>
  <c r="V8225" i="55"/>
  <c r="W8225" i="55"/>
  <c r="V8226" i="55"/>
  <c r="W8226" i="55"/>
  <c r="V8227" i="55"/>
  <c r="W8227" i="55"/>
  <c r="V8228" i="55"/>
  <c r="W8228" i="55"/>
  <c r="V8229" i="55"/>
  <c r="W8229" i="55"/>
  <c r="V8230" i="55"/>
  <c r="W8230" i="55"/>
  <c r="V8231" i="55"/>
  <c r="W8231" i="55"/>
  <c r="V8232" i="55"/>
  <c r="W8232" i="55"/>
  <c r="V8233" i="55"/>
  <c r="W8233" i="55"/>
  <c r="V8234" i="55"/>
  <c r="W8234" i="55"/>
  <c r="V8235" i="55"/>
  <c r="W8235" i="55"/>
  <c r="V8236" i="55"/>
  <c r="W8236" i="55"/>
  <c r="V8237" i="55"/>
  <c r="W8237" i="55"/>
  <c r="V8238" i="55"/>
  <c r="W8238" i="55"/>
  <c r="V8239" i="55"/>
  <c r="W8239" i="55"/>
  <c r="V8240" i="55"/>
  <c r="W8240" i="55"/>
  <c r="V8241" i="55"/>
  <c r="W8241" i="55"/>
  <c r="V8242" i="55"/>
  <c r="W8242" i="55"/>
  <c r="V8243" i="55"/>
  <c r="W8243" i="55"/>
  <c r="V8244" i="55"/>
  <c r="W8244" i="55"/>
  <c r="V8245" i="55"/>
  <c r="W8245" i="55"/>
  <c r="V8246" i="55"/>
  <c r="W8246" i="55"/>
  <c r="V8247" i="55"/>
  <c r="W8247" i="55"/>
  <c r="V8248" i="55"/>
  <c r="W8248" i="55"/>
  <c r="V8249" i="55"/>
  <c r="W8249" i="55"/>
  <c r="V8250" i="55"/>
  <c r="W8250" i="55"/>
  <c r="V8251" i="55"/>
  <c r="W8251" i="55"/>
  <c r="V8252" i="55"/>
  <c r="W8252" i="55"/>
  <c r="V8253" i="55"/>
  <c r="W8253" i="55"/>
  <c r="V8254" i="55"/>
  <c r="W8254" i="55"/>
  <c r="V8255" i="55"/>
  <c r="W8255" i="55"/>
  <c r="V8256" i="55"/>
  <c r="W8256" i="55"/>
  <c r="V8257" i="55"/>
  <c r="W8257" i="55"/>
  <c r="V8258" i="55"/>
  <c r="W8258" i="55"/>
  <c r="V8259" i="55"/>
  <c r="W8259" i="55"/>
  <c r="V8260" i="55"/>
  <c r="W8260" i="55"/>
  <c r="V8261" i="55"/>
  <c r="W8261" i="55"/>
  <c r="V8262" i="55"/>
  <c r="W8262" i="55"/>
  <c r="V8263" i="55"/>
  <c r="W8263" i="55"/>
  <c r="V8264" i="55"/>
  <c r="W8264" i="55"/>
  <c r="V8265" i="55"/>
  <c r="W8265" i="55"/>
  <c r="V8266" i="55"/>
  <c r="W8266" i="55"/>
  <c r="V8267" i="55"/>
  <c r="W8267" i="55"/>
  <c r="V8268" i="55"/>
  <c r="W8268" i="55"/>
  <c r="V8269" i="55"/>
  <c r="W8269" i="55"/>
  <c r="V8270" i="55"/>
  <c r="W8270" i="55"/>
  <c r="V8271" i="55"/>
  <c r="W8271" i="55"/>
  <c r="V8272" i="55"/>
  <c r="W8272" i="55"/>
  <c r="V8273" i="55"/>
  <c r="W8273" i="55"/>
  <c r="V8274" i="55"/>
  <c r="W8274" i="55"/>
  <c r="V8275" i="55"/>
  <c r="W8275" i="55"/>
  <c r="V8276" i="55"/>
  <c r="W8276" i="55"/>
  <c r="V8277" i="55"/>
  <c r="W8277" i="55"/>
  <c r="V8278" i="55"/>
  <c r="W8278" i="55"/>
  <c r="V8279" i="55"/>
  <c r="W8279" i="55"/>
  <c r="V8280" i="55"/>
  <c r="W8280" i="55"/>
  <c r="V8281" i="55"/>
  <c r="W8281" i="55"/>
  <c r="V8282" i="55"/>
  <c r="W8282" i="55"/>
  <c r="V8283" i="55"/>
  <c r="W8283" i="55"/>
  <c r="V8284" i="55"/>
  <c r="W8284" i="55"/>
  <c r="V8285" i="55"/>
  <c r="W8285" i="55"/>
  <c r="V8286" i="55"/>
  <c r="W8286" i="55"/>
  <c r="V8287" i="55"/>
  <c r="W8287" i="55"/>
  <c r="V8288" i="55"/>
  <c r="W8288" i="55"/>
  <c r="V8289" i="55"/>
  <c r="W8289" i="55"/>
  <c r="V8290" i="55"/>
  <c r="W8290" i="55"/>
  <c r="V8291" i="55"/>
  <c r="W8291" i="55"/>
  <c r="V8292" i="55"/>
  <c r="W8292" i="55"/>
  <c r="V8293" i="55"/>
  <c r="W8293" i="55"/>
  <c r="V8294" i="55"/>
  <c r="W8294" i="55"/>
  <c r="V8295" i="55"/>
  <c r="W8295" i="55"/>
  <c r="V8296" i="55"/>
  <c r="W8296" i="55"/>
  <c r="V8297" i="55"/>
  <c r="W8297" i="55"/>
  <c r="V8298" i="55"/>
  <c r="W8298" i="55"/>
  <c r="V8299" i="55"/>
  <c r="W8299" i="55"/>
  <c r="V8300" i="55"/>
  <c r="W8300" i="55"/>
  <c r="V8301" i="55"/>
  <c r="W8301" i="55"/>
  <c r="V8302" i="55"/>
  <c r="W8302" i="55"/>
  <c r="V8303" i="55"/>
  <c r="W8303" i="55"/>
  <c r="V8304" i="55"/>
  <c r="W8304" i="55"/>
  <c r="V8305" i="55"/>
  <c r="W8305" i="55"/>
  <c r="V8306" i="55"/>
  <c r="W8306" i="55"/>
  <c r="V8307" i="55"/>
  <c r="W8307" i="55"/>
  <c r="V8308" i="55"/>
  <c r="W8308" i="55"/>
  <c r="V8309" i="55"/>
  <c r="W8309" i="55"/>
  <c r="V8310" i="55"/>
  <c r="W8310" i="55"/>
  <c r="V8311" i="55"/>
  <c r="W8311" i="55"/>
  <c r="V8312" i="55"/>
  <c r="W8312" i="55"/>
  <c r="V8313" i="55"/>
  <c r="W8313" i="55"/>
  <c r="V8314" i="55"/>
  <c r="W8314" i="55"/>
  <c r="V8315" i="55"/>
  <c r="W8315" i="55"/>
  <c r="V8316" i="55"/>
  <c r="W8316" i="55"/>
  <c r="V8317" i="55"/>
  <c r="W8317" i="55"/>
  <c r="V8318" i="55"/>
  <c r="W8318" i="55"/>
  <c r="V8319" i="55"/>
  <c r="W8319" i="55"/>
  <c r="V8320" i="55"/>
  <c r="W8320" i="55"/>
  <c r="V8321" i="55"/>
  <c r="W8321" i="55"/>
  <c r="V8322" i="55"/>
  <c r="W8322" i="55"/>
  <c r="V8323" i="55"/>
  <c r="W8323" i="55"/>
  <c r="V8324" i="55"/>
  <c r="W8324" i="55"/>
  <c r="V8325" i="55"/>
  <c r="W8325" i="55"/>
  <c r="V8326" i="55"/>
  <c r="W8326" i="55"/>
  <c r="V8327" i="55"/>
  <c r="W8327" i="55"/>
  <c r="V8328" i="55"/>
  <c r="W8328" i="55"/>
  <c r="V8329" i="55"/>
  <c r="W8329" i="55"/>
  <c r="V8330" i="55"/>
  <c r="W8330" i="55"/>
  <c r="V8331" i="55"/>
  <c r="W8331" i="55"/>
  <c r="V8332" i="55"/>
  <c r="W8332" i="55"/>
  <c r="V8333" i="55"/>
  <c r="W8333" i="55"/>
  <c r="V8334" i="55"/>
  <c r="W8334" i="55"/>
  <c r="V8335" i="55"/>
  <c r="W8335" i="55"/>
  <c r="V8336" i="55"/>
  <c r="W8336" i="55"/>
  <c r="V8337" i="55"/>
  <c r="W8337" i="55"/>
  <c r="V8338" i="55"/>
  <c r="W8338" i="55"/>
  <c r="V8339" i="55"/>
  <c r="W8339" i="55"/>
  <c r="V8340" i="55"/>
  <c r="W8340" i="55"/>
  <c r="V8341" i="55"/>
  <c r="W8341" i="55"/>
  <c r="V8342" i="55"/>
  <c r="W8342" i="55"/>
  <c r="V8343" i="55"/>
  <c r="W8343" i="55"/>
  <c r="V8344" i="55"/>
  <c r="W8344" i="55"/>
  <c r="V8345" i="55"/>
  <c r="W8345" i="55"/>
  <c r="V8346" i="55"/>
  <c r="W8346" i="55"/>
  <c r="V8347" i="55"/>
  <c r="W8347" i="55"/>
  <c r="V8348" i="55"/>
  <c r="W8348" i="55"/>
  <c r="V8349" i="55"/>
  <c r="W8349" i="55"/>
  <c r="V8350" i="55"/>
  <c r="W8350" i="55"/>
  <c r="V8351" i="55"/>
  <c r="W8351" i="55"/>
  <c r="V8352" i="55"/>
  <c r="W8352" i="55"/>
  <c r="V8353" i="55"/>
  <c r="W8353" i="55"/>
  <c r="V8354" i="55"/>
  <c r="W8354" i="55"/>
  <c r="V8355" i="55"/>
  <c r="W8355" i="55"/>
  <c r="V8356" i="55"/>
  <c r="W8356" i="55"/>
  <c r="V8357" i="55"/>
  <c r="W8357" i="55"/>
  <c r="V8358" i="55"/>
  <c r="W8358" i="55"/>
  <c r="V8359" i="55"/>
  <c r="W8359" i="55"/>
  <c r="V8360" i="55"/>
  <c r="W8360" i="55"/>
  <c r="V8361" i="55"/>
  <c r="W8361" i="55"/>
  <c r="V8362" i="55"/>
  <c r="W8362" i="55"/>
  <c r="V8363" i="55"/>
  <c r="W8363" i="55"/>
  <c r="V8364" i="55"/>
  <c r="W8364" i="55"/>
  <c r="V8365" i="55"/>
  <c r="W8365" i="55"/>
  <c r="V8366" i="55"/>
  <c r="W8366" i="55"/>
  <c r="V8367" i="55"/>
  <c r="W8367" i="55"/>
  <c r="V8368" i="55"/>
  <c r="W8368" i="55"/>
  <c r="V8369" i="55"/>
  <c r="W8369" i="55"/>
  <c r="V8370" i="55"/>
  <c r="W8370" i="55"/>
  <c r="V8371" i="55"/>
  <c r="W8371" i="55"/>
  <c r="V8372" i="55"/>
  <c r="W8372" i="55"/>
  <c r="V8373" i="55"/>
  <c r="W8373" i="55"/>
  <c r="V8374" i="55"/>
  <c r="W8374" i="55"/>
  <c r="V8375" i="55"/>
  <c r="W8375" i="55"/>
  <c r="V8376" i="55"/>
  <c r="W8376" i="55"/>
  <c r="V8377" i="55"/>
  <c r="W8377" i="55"/>
  <c r="V8378" i="55"/>
  <c r="W8378" i="55"/>
  <c r="V8379" i="55"/>
  <c r="W8379" i="55"/>
  <c r="V8380" i="55"/>
  <c r="W8380" i="55"/>
  <c r="V8381" i="55"/>
  <c r="W8381" i="55"/>
  <c r="V8382" i="55"/>
  <c r="W8382" i="55"/>
  <c r="V8383" i="55"/>
  <c r="W8383" i="55"/>
  <c r="V8384" i="55"/>
  <c r="W8384" i="55"/>
  <c r="V8385" i="55"/>
  <c r="W8385" i="55"/>
  <c r="V8386" i="55"/>
  <c r="W8386" i="55"/>
  <c r="V8387" i="55"/>
  <c r="W8387" i="55"/>
  <c r="V8388" i="55"/>
  <c r="W8388" i="55"/>
  <c r="V8389" i="55"/>
  <c r="W8389" i="55"/>
  <c r="V8390" i="55"/>
  <c r="W8390" i="55"/>
  <c r="V8391" i="55"/>
  <c r="W8391" i="55"/>
  <c r="V8392" i="55"/>
  <c r="W8392" i="55"/>
  <c r="V8393" i="55"/>
  <c r="W8393" i="55"/>
  <c r="V8394" i="55"/>
  <c r="W8394" i="55"/>
  <c r="V8395" i="55"/>
  <c r="W8395" i="55"/>
  <c r="V8396" i="55"/>
  <c r="W8396" i="55"/>
  <c r="V8397" i="55"/>
  <c r="W8397" i="55"/>
  <c r="V8398" i="55"/>
  <c r="W8398" i="55"/>
  <c r="V8399" i="55"/>
  <c r="W8399" i="55"/>
  <c r="V8400" i="55"/>
  <c r="W8400" i="55"/>
  <c r="V8401" i="55"/>
  <c r="W8401" i="55"/>
  <c r="V8402" i="55"/>
  <c r="W8402" i="55"/>
  <c r="V8403" i="55"/>
  <c r="W8403" i="55"/>
  <c r="V8404" i="55"/>
  <c r="W8404" i="55"/>
  <c r="V8405" i="55"/>
  <c r="W8405" i="55"/>
  <c r="V8406" i="55"/>
  <c r="W8406" i="55"/>
  <c r="V8407" i="55"/>
  <c r="W8407" i="55"/>
  <c r="V8408" i="55"/>
  <c r="W8408" i="55"/>
  <c r="V8409" i="55"/>
  <c r="W8409" i="55"/>
  <c r="V8410" i="55"/>
  <c r="W8410" i="55"/>
  <c r="V8411" i="55"/>
  <c r="W8411" i="55"/>
  <c r="V8412" i="55"/>
  <c r="W8412" i="55"/>
  <c r="V8413" i="55"/>
  <c r="W8413" i="55"/>
  <c r="V8414" i="55"/>
  <c r="W8414" i="55"/>
  <c r="V8415" i="55"/>
  <c r="W8415" i="55"/>
  <c r="V8416" i="55"/>
  <c r="W8416" i="55"/>
  <c r="V8417" i="55"/>
  <c r="W8417" i="55"/>
  <c r="V8418" i="55"/>
  <c r="W8418" i="55"/>
  <c r="V8419" i="55"/>
  <c r="W8419" i="55"/>
  <c r="V8420" i="55"/>
  <c r="W8420" i="55"/>
  <c r="V8421" i="55"/>
  <c r="W8421" i="55"/>
  <c r="V8422" i="55"/>
  <c r="W8422" i="55"/>
  <c r="V8423" i="55"/>
  <c r="W8423" i="55"/>
  <c r="V8424" i="55"/>
  <c r="W8424" i="55"/>
  <c r="V8425" i="55"/>
  <c r="W8425" i="55"/>
  <c r="V8426" i="55"/>
  <c r="W8426" i="55"/>
  <c r="V8427" i="55"/>
  <c r="W8427" i="55"/>
  <c r="V8428" i="55"/>
  <c r="W8428" i="55"/>
  <c r="V8429" i="55"/>
  <c r="W8429" i="55"/>
  <c r="V8430" i="55"/>
  <c r="W8430" i="55"/>
  <c r="V8431" i="55"/>
  <c r="W8431" i="55"/>
  <c r="V8432" i="55"/>
  <c r="W8432" i="55"/>
  <c r="V8433" i="55"/>
  <c r="W8433" i="55"/>
  <c r="V8434" i="55"/>
  <c r="W8434" i="55"/>
  <c r="V8435" i="55"/>
  <c r="W8435" i="55"/>
  <c r="V8436" i="55"/>
  <c r="W8436" i="55"/>
  <c r="V8437" i="55"/>
  <c r="W8437" i="55"/>
  <c r="V8438" i="55"/>
  <c r="W8438" i="55"/>
  <c r="V8439" i="55"/>
  <c r="W8439" i="55"/>
  <c r="V8440" i="55"/>
  <c r="W8440" i="55"/>
  <c r="V8441" i="55"/>
  <c r="W8441" i="55"/>
  <c r="V8442" i="55"/>
  <c r="W8442" i="55"/>
  <c r="V8443" i="55"/>
  <c r="W8443" i="55"/>
  <c r="V8444" i="55"/>
  <c r="W8444" i="55"/>
  <c r="V8445" i="55"/>
  <c r="W8445" i="55"/>
  <c r="V8446" i="55"/>
  <c r="W8446" i="55"/>
  <c r="V8447" i="55"/>
  <c r="W8447" i="55"/>
  <c r="V8448" i="55"/>
  <c r="W8448" i="55"/>
  <c r="V8449" i="55"/>
  <c r="W8449" i="55"/>
  <c r="V8450" i="55"/>
  <c r="W8450" i="55"/>
  <c r="V8451" i="55"/>
  <c r="W8451" i="55"/>
  <c r="V8452" i="55"/>
  <c r="W8452" i="55"/>
  <c r="V8453" i="55"/>
  <c r="W8453" i="55"/>
  <c r="V8454" i="55"/>
  <c r="W8454" i="55"/>
  <c r="V8455" i="55"/>
  <c r="W8455" i="55"/>
  <c r="V8456" i="55"/>
  <c r="W8456" i="55"/>
  <c r="V8457" i="55"/>
  <c r="W8457" i="55"/>
  <c r="V8458" i="55"/>
  <c r="W8458" i="55"/>
  <c r="V8459" i="55"/>
  <c r="W8459" i="55"/>
  <c r="V8460" i="55"/>
  <c r="W8460" i="55"/>
  <c r="V8461" i="55"/>
  <c r="W8461" i="55"/>
  <c r="V8462" i="55"/>
  <c r="W8462" i="55"/>
  <c r="V8463" i="55"/>
  <c r="W8463" i="55"/>
  <c r="V8464" i="55"/>
  <c r="W8464" i="55"/>
  <c r="V8465" i="55"/>
  <c r="W8465" i="55"/>
  <c r="V8466" i="55"/>
  <c r="W8466" i="55"/>
  <c r="V8467" i="55"/>
  <c r="W8467" i="55"/>
  <c r="V8468" i="55"/>
  <c r="W8468" i="55"/>
  <c r="V8469" i="55"/>
  <c r="W8469" i="55"/>
  <c r="V8470" i="55"/>
  <c r="W8470" i="55"/>
  <c r="V8471" i="55"/>
  <c r="W8471" i="55"/>
  <c r="V8472" i="55"/>
  <c r="W8472" i="55"/>
  <c r="V8473" i="55"/>
  <c r="W8473" i="55"/>
  <c r="V8474" i="55"/>
  <c r="W8474" i="55"/>
  <c r="V8475" i="55"/>
  <c r="W8475" i="55"/>
  <c r="V8476" i="55"/>
  <c r="W8476" i="55"/>
  <c r="V8477" i="55"/>
  <c r="W8477" i="55"/>
  <c r="V8478" i="55"/>
  <c r="W8478" i="55"/>
  <c r="V8479" i="55"/>
  <c r="W8479" i="55"/>
  <c r="V8480" i="55"/>
  <c r="W8480" i="55"/>
  <c r="V8481" i="55"/>
  <c r="W8481" i="55"/>
  <c r="V8482" i="55"/>
  <c r="W8482" i="55"/>
  <c r="V8483" i="55"/>
  <c r="W8483" i="55"/>
  <c r="V8484" i="55"/>
  <c r="W8484" i="55"/>
  <c r="V8485" i="55"/>
  <c r="W8485" i="55"/>
  <c r="V8486" i="55"/>
  <c r="W8486" i="55"/>
  <c r="V8487" i="55"/>
  <c r="W8487" i="55"/>
  <c r="V8488" i="55"/>
  <c r="W8488" i="55"/>
  <c r="V8489" i="55"/>
  <c r="W8489" i="55"/>
  <c r="V8490" i="55"/>
  <c r="W8490" i="55"/>
  <c r="V8491" i="55"/>
  <c r="W8491" i="55"/>
  <c r="V8492" i="55"/>
  <c r="W8492" i="55"/>
  <c r="V8493" i="55"/>
  <c r="W8493" i="55"/>
  <c r="V8494" i="55"/>
  <c r="W8494" i="55"/>
  <c r="V8495" i="55"/>
  <c r="W8495" i="55"/>
  <c r="V8496" i="55"/>
  <c r="W8496" i="55"/>
  <c r="V8497" i="55"/>
  <c r="W8497" i="55"/>
  <c r="V8498" i="55"/>
  <c r="W8498" i="55"/>
  <c r="V8499" i="55"/>
  <c r="W8499" i="55"/>
  <c r="V8500" i="55"/>
  <c r="W8500" i="55"/>
  <c r="V8501" i="55"/>
  <c r="W8501" i="55"/>
  <c r="V8502" i="55"/>
  <c r="W8502" i="55"/>
  <c r="V8503" i="55"/>
  <c r="W8503" i="55"/>
  <c r="V8504" i="55"/>
  <c r="W8504" i="55"/>
  <c r="V8505" i="55"/>
  <c r="W8505" i="55"/>
  <c r="V8506" i="55"/>
  <c r="W8506" i="55"/>
  <c r="V8507" i="55"/>
  <c r="W8507" i="55"/>
  <c r="V8508" i="55"/>
  <c r="W8508" i="55"/>
  <c r="V8509" i="55"/>
  <c r="W8509" i="55"/>
  <c r="V8510" i="55"/>
  <c r="W8510" i="55"/>
  <c r="V8511" i="55"/>
  <c r="W8511" i="55"/>
  <c r="V8512" i="55"/>
  <c r="W8512" i="55"/>
  <c r="V8513" i="55"/>
  <c r="W8513" i="55"/>
  <c r="V8514" i="55"/>
  <c r="W8514" i="55"/>
  <c r="V8515" i="55"/>
  <c r="W8515" i="55"/>
  <c r="V8516" i="55"/>
  <c r="W8516" i="55"/>
  <c r="V8517" i="55"/>
  <c r="W8517" i="55"/>
  <c r="V8518" i="55"/>
  <c r="W8518" i="55"/>
  <c r="V8519" i="55"/>
  <c r="W8519" i="55"/>
  <c r="V8520" i="55"/>
  <c r="W8520" i="55"/>
  <c r="V8521" i="55"/>
  <c r="W8521" i="55"/>
  <c r="V8522" i="55"/>
  <c r="W8522" i="55"/>
  <c r="V8523" i="55"/>
  <c r="W8523" i="55"/>
  <c r="V8524" i="55"/>
  <c r="W8524" i="55"/>
  <c r="V8525" i="55"/>
  <c r="W8525" i="55"/>
  <c r="V8526" i="55"/>
  <c r="W8526" i="55"/>
  <c r="V8527" i="55"/>
  <c r="W8527" i="55"/>
  <c r="V8528" i="55"/>
  <c r="W8528" i="55"/>
  <c r="V8529" i="55"/>
  <c r="W8529" i="55"/>
  <c r="V8530" i="55"/>
  <c r="W8530" i="55"/>
  <c r="V8531" i="55"/>
  <c r="W8531" i="55"/>
  <c r="V8532" i="55"/>
  <c r="W8532" i="55"/>
  <c r="V8533" i="55"/>
  <c r="W8533" i="55"/>
  <c r="V8534" i="55"/>
  <c r="W8534" i="55"/>
  <c r="V8535" i="55"/>
  <c r="W8535" i="55"/>
  <c r="V8536" i="55"/>
  <c r="W8536" i="55"/>
  <c r="V8537" i="55"/>
  <c r="W8537" i="55"/>
  <c r="V8538" i="55"/>
  <c r="W8538" i="55"/>
  <c r="V8539" i="55"/>
  <c r="W8539" i="55"/>
  <c r="V8540" i="55"/>
  <c r="W8540" i="55"/>
  <c r="V8541" i="55"/>
  <c r="W8541" i="55"/>
  <c r="V8542" i="55"/>
  <c r="W8542" i="55"/>
  <c r="V8543" i="55"/>
  <c r="W8543" i="55"/>
  <c r="V8544" i="55"/>
  <c r="W8544" i="55"/>
  <c r="V8545" i="55"/>
  <c r="W8545" i="55"/>
  <c r="V8546" i="55"/>
  <c r="W8546" i="55"/>
  <c r="V8547" i="55"/>
  <c r="W8547" i="55"/>
  <c r="V8548" i="55"/>
  <c r="W8548" i="55"/>
  <c r="V8549" i="55"/>
  <c r="W8549" i="55"/>
  <c r="V8550" i="55"/>
  <c r="W8550" i="55"/>
  <c r="V8551" i="55"/>
  <c r="W8551" i="55"/>
  <c r="V8552" i="55"/>
  <c r="W8552" i="55"/>
  <c r="V8553" i="55"/>
  <c r="W8553" i="55"/>
  <c r="V8554" i="55"/>
  <c r="W8554" i="55"/>
  <c r="V8555" i="55"/>
  <c r="W8555" i="55"/>
  <c r="V8556" i="55"/>
  <c r="W8556" i="55"/>
  <c r="V8557" i="55"/>
  <c r="W8557" i="55"/>
  <c r="V8558" i="55"/>
  <c r="W8558" i="55"/>
  <c r="V8559" i="55"/>
  <c r="W8559" i="55"/>
  <c r="V8560" i="55"/>
  <c r="W8560" i="55"/>
  <c r="V8561" i="55"/>
  <c r="W8561" i="55"/>
  <c r="V8562" i="55"/>
  <c r="W8562" i="55"/>
  <c r="V8563" i="55"/>
  <c r="W8563" i="55"/>
  <c r="V8564" i="55"/>
  <c r="W8564" i="55"/>
  <c r="V8565" i="55"/>
  <c r="W8565" i="55"/>
  <c r="V8566" i="55"/>
  <c r="W8566" i="55"/>
  <c r="V8567" i="55"/>
  <c r="W8567" i="55"/>
  <c r="V8568" i="55"/>
  <c r="W8568" i="55"/>
  <c r="V8569" i="55"/>
  <c r="W8569" i="55"/>
  <c r="V8570" i="55"/>
  <c r="W8570" i="55"/>
  <c r="V8571" i="55"/>
  <c r="W8571" i="55"/>
  <c r="V8572" i="55"/>
  <c r="W8572" i="55"/>
  <c r="V8573" i="55"/>
  <c r="W8573" i="55"/>
  <c r="V8574" i="55"/>
  <c r="W8574" i="55"/>
  <c r="V8575" i="55"/>
  <c r="W8575" i="55"/>
  <c r="V8576" i="55"/>
  <c r="W8576" i="55"/>
  <c r="V8577" i="55"/>
  <c r="W8577" i="55"/>
  <c r="V8578" i="55"/>
  <c r="W8578" i="55"/>
  <c r="V8579" i="55"/>
  <c r="W8579" i="55"/>
  <c r="V8580" i="55"/>
  <c r="W8580" i="55"/>
  <c r="V8581" i="55"/>
  <c r="W8581" i="55"/>
  <c r="V8582" i="55"/>
  <c r="W8582" i="55"/>
  <c r="V8583" i="55"/>
  <c r="W8583" i="55"/>
  <c r="V8584" i="55"/>
  <c r="W8584" i="55"/>
  <c r="V8585" i="55"/>
  <c r="W8585" i="55"/>
  <c r="V8586" i="55"/>
  <c r="W8586" i="55"/>
  <c r="V8587" i="55"/>
  <c r="W8587" i="55"/>
  <c r="V8588" i="55"/>
  <c r="W8588" i="55"/>
  <c r="V8589" i="55"/>
  <c r="W8589" i="55"/>
  <c r="V8590" i="55"/>
  <c r="W8590" i="55"/>
  <c r="V8591" i="55"/>
  <c r="W8591" i="55"/>
  <c r="V8592" i="55"/>
  <c r="W8592" i="55"/>
  <c r="V8593" i="55"/>
  <c r="W8593" i="55"/>
  <c r="V8594" i="55"/>
  <c r="W8594" i="55"/>
  <c r="V8595" i="55"/>
  <c r="W8595" i="55"/>
  <c r="V8596" i="55"/>
  <c r="W8596" i="55"/>
  <c r="V8597" i="55"/>
  <c r="W8597" i="55"/>
  <c r="V8598" i="55"/>
  <c r="W8598" i="55"/>
  <c r="V8599" i="55"/>
  <c r="W8599" i="55"/>
  <c r="V8600" i="55"/>
  <c r="W8600" i="55"/>
  <c r="V8601" i="55"/>
  <c r="W8601" i="55"/>
  <c r="V8602" i="55"/>
  <c r="W8602" i="55"/>
  <c r="V8603" i="55"/>
  <c r="W8603" i="55"/>
  <c r="V8604" i="55"/>
  <c r="W8604" i="55"/>
  <c r="V8605" i="55"/>
  <c r="W8605" i="55"/>
  <c r="V8606" i="55"/>
  <c r="W8606" i="55"/>
  <c r="V8607" i="55"/>
  <c r="W8607" i="55"/>
  <c r="V8608" i="55"/>
  <c r="W8608" i="55"/>
  <c r="V8609" i="55"/>
  <c r="W8609" i="55"/>
  <c r="V8610" i="55"/>
  <c r="W8610" i="55"/>
  <c r="V8611" i="55"/>
  <c r="W8611" i="55"/>
  <c r="V8612" i="55"/>
  <c r="W8612" i="55"/>
  <c r="V8613" i="55"/>
  <c r="W8613" i="55"/>
  <c r="V8614" i="55"/>
  <c r="W8614" i="55"/>
  <c r="V8615" i="55"/>
  <c r="W8615" i="55"/>
  <c r="V8616" i="55"/>
  <c r="W8616" i="55"/>
  <c r="V8617" i="55"/>
  <c r="W8617" i="55"/>
  <c r="V8618" i="55"/>
  <c r="W8618" i="55"/>
  <c r="V8619" i="55"/>
  <c r="W8619" i="55"/>
  <c r="V8620" i="55"/>
  <c r="W8620" i="55"/>
  <c r="V8621" i="55"/>
  <c r="W8621" i="55"/>
  <c r="V8622" i="55"/>
  <c r="W8622" i="55"/>
  <c r="V8623" i="55"/>
  <c r="W8623" i="55"/>
  <c r="V8624" i="55"/>
  <c r="W8624" i="55"/>
  <c r="V8625" i="55"/>
  <c r="W8625" i="55"/>
  <c r="V8626" i="55"/>
  <c r="W8626" i="55"/>
  <c r="V8627" i="55"/>
  <c r="W8627" i="55"/>
  <c r="V8628" i="55"/>
  <c r="W8628" i="55"/>
  <c r="V8629" i="55"/>
  <c r="W8629" i="55"/>
  <c r="V8630" i="55"/>
  <c r="W8630" i="55"/>
  <c r="V8631" i="55"/>
  <c r="W8631" i="55"/>
  <c r="V8632" i="55"/>
  <c r="W8632" i="55"/>
  <c r="V8633" i="55"/>
  <c r="W8633" i="55"/>
  <c r="V8634" i="55"/>
  <c r="W8634" i="55"/>
  <c r="V8635" i="55"/>
  <c r="W8635" i="55"/>
  <c r="V8636" i="55"/>
  <c r="W8636" i="55"/>
  <c r="V8637" i="55"/>
  <c r="W8637" i="55"/>
  <c r="V8638" i="55"/>
  <c r="W8638" i="55"/>
  <c r="V8639" i="55"/>
  <c r="W8639" i="55"/>
  <c r="V8640" i="55"/>
  <c r="W8640" i="55"/>
  <c r="V8641" i="55"/>
  <c r="W8641" i="55"/>
  <c r="V8642" i="55"/>
  <c r="W8642" i="55"/>
  <c r="V8643" i="55"/>
  <c r="W8643" i="55"/>
  <c r="V8644" i="55"/>
  <c r="W8644" i="55"/>
  <c r="V8645" i="55"/>
  <c r="W8645" i="55"/>
  <c r="V8646" i="55"/>
  <c r="W8646" i="55"/>
  <c r="V8647" i="55"/>
  <c r="W8647" i="55"/>
  <c r="V8648" i="55"/>
  <c r="W8648" i="55"/>
  <c r="V8649" i="55"/>
  <c r="W8649" i="55"/>
  <c r="V8650" i="55"/>
  <c r="W8650" i="55"/>
  <c r="V8651" i="55"/>
  <c r="W8651" i="55"/>
  <c r="V8652" i="55"/>
  <c r="W8652" i="55"/>
  <c r="V8653" i="55"/>
  <c r="W8653" i="55"/>
  <c r="V8654" i="55"/>
  <c r="W8654" i="55"/>
  <c r="V8655" i="55"/>
  <c r="W8655" i="55"/>
  <c r="V8656" i="55"/>
  <c r="W8656" i="55"/>
  <c r="V8657" i="55"/>
  <c r="W8657" i="55"/>
  <c r="V8658" i="55"/>
  <c r="W8658" i="55"/>
  <c r="V8659" i="55"/>
  <c r="W8659" i="55"/>
  <c r="V8660" i="55"/>
  <c r="W8660" i="55"/>
  <c r="V8661" i="55"/>
  <c r="W8661" i="55"/>
  <c r="V8662" i="55"/>
  <c r="W8662" i="55"/>
  <c r="V8663" i="55"/>
  <c r="W8663" i="55"/>
  <c r="V8664" i="55"/>
  <c r="W8664" i="55"/>
  <c r="V8665" i="55"/>
  <c r="W8665" i="55"/>
  <c r="V8666" i="55"/>
  <c r="W8666" i="55"/>
  <c r="V8667" i="55"/>
  <c r="W8667" i="55"/>
  <c r="V8668" i="55"/>
  <c r="W8668" i="55"/>
  <c r="V8669" i="55"/>
  <c r="W8669" i="55"/>
  <c r="V8670" i="55"/>
  <c r="W8670" i="55"/>
  <c r="V8671" i="55"/>
  <c r="W8671" i="55"/>
  <c r="V8672" i="55"/>
  <c r="W8672" i="55"/>
  <c r="V8673" i="55"/>
  <c r="W8673" i="55"/>
  <c r="V8674" i="55"/>
  <c r="W8674" i="55"/>
  <c r="V8675" i="55"/>
  <c r="W8675" i="55"/>
  <c r="V8676" i="55"/>
  <c r="W8676" i="55"/>
  <c r="V8677" i="55"/>
  <c r="W8677" i="55"/>
  <c r="V8678" i="55"/>
  <c r="W8678" i="55"/>
  <c r="V8679" i="55"/>
  <c r="W8679" i="55"/>
  <c r="V8680" i="55"/>
  <c r="W8680" i="55"/>
  <c r="V8681" i="55"/>
  <c r="W8681" i="55"/>
  <c r="V8682" i="55"/>
  <c r="W8682" i="55"/>
  <c r="V8683" i="55"/>
  <c r="W8683" i="55"/>
  <c r="V8684" i="55"/>
  <c r="W8684" i="55"/>
  <c r="V8685" i="55"/>
  <c r="W8685" i="55"/>
  <c r="V8686" i="55"/>
  <c r="W8686" i="55"/>
  <c r="V8687" i="55"/>
  <c r="W8687" i="55"/>
  <c r="V8688" i="55"/>
  <c r="W8688" i="55"/>
  <c r="V8689" i="55"/>
  <c r="W8689" i="55"/>
  <c r="V8690" i="55"/>
  <c r="W8690" i="55"/>
  <c r="V8691" i="55"/>
  <c r="W8691" i="55"/>
  <c r="V8692" i="55"/>
  <c r="W8692" i="55"/>
  <c r="V8693" i="55"/>
  <c r="W8693" i="55"/>
  <c r="V8694" i="55"/>
  <c r="W8694" i="55"/>
  <c r="V8695" i="55"/>
  <c r="W8695" i="55"/>
  <c r="V8696" i="55"/>
  <c r="W8696" i="55"/>
  <c r="V8697" i="55"/>
  <c r="W8697" i="55"/>
  <c r="V8698" i="55"/>
  <c r="W8698" i="55"/>
  <c r="V8699" i="55"/>
  <c r="W8699" i="55"/>
  <c r="V8700" i="55"/>
  <c r="W8700" i="55"/>
  <c r="V8701" i="55"/>
  <c r="W8701" i="55"/>
  <c r="V8702" i="55"/>
  <c r="W8702" i="55"/>
  <c r="V8703" i="55"/>
  <c r="W8703" i="55"/>
  <c r="V8704" i="55"/>
  <c r="W8704" i="55"/>
  <c r="V8705" i="55"/>
  <c r="W8705" i="55"/>
  <c r="V8706" i="55"/>
  <c r="W8706" i="55"/>
  <c r="V8707" i="55"/>
  <c r="W8707" i="55"/>
  <c r="V8708" i="55"/>
  <c r="W8708" i="55"/>
  <c r="V8709" i="55"/>
  <c r="W8709" i="55"/>
  <c r="V8710" i="55"/>
  <c r="W8710" i="55"/>
  <c r="V8711" i="55"/>
  <c r="W8711" i="55"/>
  <c r="V8712" i="55"/>
  <c r="W8712" i="55"/>
  <c r="V8713" i="55"/>
  <c r="W8713" i="55"/>
  <c r="V8714" i="55"/>
  <c r="W8714" i="55"/>
  <c r="V8715" i="55"/>
  <c r="W8715" i="55"/>
  <c r="V8716" i="55"/>
  <c r="W8716" i="55"/>
  <c r="V8717" i="55"/>
  <c r="W8717" i="55"/>
  <c r="V8718" i="55"/>
  <c r="W8718" i="55"/>
  <c r="V8719" i="55"/>
  <c r="W8719" i="55"/>
  <c r="V8720" i="55"/>
  <c r="W8720" i="55"/>
  <c r="V8721" i="55"/>
  <c r="W8721" i="55"/>
  <c r="V8722" i="55"/>
  <c r="W8722" i="55"/>
  <c r="V8723" i="55"/>
  <c r="W8723" i="55"/>
  <c r="V8724" i="55"/>
  <c r="W8724" i="55"/>
  <c r="V8725" i="55"/>
  <c r="W8725" i="55"/>
  <c r="V8726" i="55"/>
  <c r="W8726" i="55"/>
  <c r="V8727" i="55"/>
  <c r="W8727" i="55"/>
  <c r="V8728" i="55"/>
  <c r="W8728" i="55"/>
  <c r="V8729" i="55"/>
  <c r="W8729" i="55"/>
  <c r="V8730" i="55"/>
  <c r="W8730" i="55"/>
  <c r="V8731" i="55"/>
  <c r="W8731" i="55"/>
  <c r="V8732" i="55"/>
  <c r="W8732" i="55"/>
  <c r="V8733" i="55"/>
  <c r="W8733" i="55"/>
  <c r="V8734" i="55"/>
  <c r="W8734" i="55"/>
  <c r="V8735" i="55"/>
  <c r="W8735" i="55"/>
  <c r="V8736" i="55"/>
  <c r="W8736" i="55"/>
  <c r="V8737" i="55"/>
  <c r="W8737" i="55"/>
  <c r="V8738" i="55"/>
  <c r="W8738" i="55"/>
  <c r="V8739" i="55"/>
  <c r="W8739" i="55"/>
  <c r="V8740" i="55"/>
  <c r="W8740" i="55"/>
  <c r="V8741" i="55"/>
  <c r="W8741" i="55"/>
  <c r="V8742" i="55"/>
  <c r="W8742" i="55"/>
  <c r="V8743" i="55"/>
  <c r="W8743" i="55"/>
  <c r="V8744" i="55"/>
  <c r="W8744" i="55"/>
  <c r="V8745" i="55"/>
  <c r="W8745" i="55"/>
  <c r="V8746" i="55"/>
  <c r="W8746" i="55"/>
  <c r="V8747" i="55"/>
  <c r="W8747" i="55"/>
  <c r="V8748" i="55"/>
  <c r="W8748" i="55"/>
  <c r="V8749" i="55"/>
  <c r="W8749" i="55"/>
  <c r="V8750" i="55"/>
  <c r="W8750" i="55"/>
  <c r="V8751" i="55"/>
  <c r="W8751" i="55"/>
  <c r="V8752" i="55"/>
  <c r="W8752" i="55"/>
  <c r="V8753" i="55"/>
  <c r="W8753" i="55"/>
  <c r="V8754" i="55"/>
  <c r="W8754" i="55"/>
  <c r="V8755" i="55"/>
  <c r="W8755" i="55"/>
  <c r="V8756" i="55"/>
  <c r="W8756" i="55"/>
  <c r="V8757" i="55"/>
  <c r="W8757" i="55"/>
  <c r="V8758" i="55"/>
  <c r="W8758" i="55"/>
  <c r="V8759" i="55"/>
  <c r="W8759" i="55"/>
  <c r="V8760" i="55"/>
  <c r="W8760" i="55"/>
  <c r="V8761" i="55"/>
  <c r="W8761" i="55"/>
  <c r="V8762" i="55"/>
  <c r="W8762" i="55"/>
  <c r="V8763" i="55"/>
  <c r="W8763" i="55"/>
  <c r="V8764" i="55"/>
  <c r="W8764" i="55"/>
  <c r="V8765" i="55"/>
  <c r="W8765" i="55"/>
  <c r="V8766" i="55"/>
  <c r="W8766" i="55"/>
  <c r="V8767" i="55"/>
  <c r="W8767" i="55"/>
  <c r="V8768" i="55"/>
  <c r="W8768" i="55"/>
  <c r="V8769" i="55"/>
  <c r="W8769" i="55"/>
  <c r="V8770" i="55"/>
  <c r="W8770" i="55"/>
  <c r="V8771" i="55"/>
  <c r="W8771" i="55"/>
  <c r="V8772" i="55"/>
  <c r="W8772" i="55"/>
  <c r="V8773" i="55"/>
  <c r="W8773" i="55"/>
  <c r="V8774" i="55"/>
  <c r="W8774" i="55"/>
  <c r="V8775" i="55"/>
  <c r="W8775" i="55"/>
  <c r="V8776" i="55"/>
  <c r="W8776" i="55"/>
  <c r="V8777" i="55"/>
  <c r="W8777" i="55"/>
  <c r="V8778" i="55"/>
  <c r="W8778" i="55"/>
  <c r="V8779" i="55"/>
  <c r="W8779" i="55"/>
  <c r="V8780" i="55"/>
  <c r="W8780" i="55"/>
  <c r="V8781" i="55"/>
  <c r="W8781" i="55"/>
  <c r="V8782" i="55"/>
  <c r="W8782" i="55"/>
  <c r="V8783" i="55"/>
  <c r="W8783" i="55"/>
  <c r="V8784" i="55"/>
  <c r="W8784" i="55"/>
  <c r="V8785" i="55"/>
  <c r="W8785" i="55"/>
  <c r="V8786" i="55"/>
  <c r="W8786" i="55"/>
  <c r="V8787" i="55"/>
  <c r="W8787" i="55"/>
  <c r="V8788" i="55"/>
  <c r="W8788" i="55"/>
  <c r="V8789" i="55"/>
  <c r="W8789" i="55"/>
  <c r="V8790" i="55"/>
  <c r="W8790" i="55"/>
  <c r="V8791" i="55"/>
  <c r="W8791" i="55"/>
  <c r="V8792" i="55"/>
  <c r="W8792" i="55"/>
  <c r="V8793" i="55"/>
  <c r="W8793" i="55"/>
  <c r="V8794" i="55"/>
  <c r="W8794" i="55"/>
  <c r="V8795" i="55"/>
  <c r="W8795" i="55"/>
  <c r="V8796" i="55"/>
  <c r="W8796" i="55"/>
  <c r="V8797" i="55"/>
  <c r="W8797" i="55"/>
  <c r="V8798" i="55"/>
  <c r="W8798" i="55"/>
  <c r="V8799" i="55"/>
  <c r="W8799" i="55"/>
  <c r="V8800" i="55"/>
  <c r="W8800" i="55"/>
  <c r="V8801" i="55"/>
  <c r="W8801" i="55"/>
  <c r="V8802" i="55"/>
  <c r="W8802" i="55"/>
  <c r="V8803" i="55"/>
  <c r="W8803" i="55"/>
  <c r="V8804" i="55"/>
  <c r="W8804" i="55"/>
  <c r="V8805" i="55"/>
  <c r="W8805" i="55"/>
  <c r="V8806" i="55"/>
  <c r="W8806" i="55"/>
  <c r="V8807" i="55"/>
  <c r="W8807" i="55"/>
  <c r="V8808" i="55"/>
  <c r="W8808" i="55"/>
  <c r="V8809" i="55"/>
  <c r="W8809" i="55"/>
  <c r="V8810" i="55"/>
  <c r="W8810" i="55"/>
  <c r="V8811" i="55"/>
  <c r="W8811" i="55"/>
  <c r="V8812" i="55"/>
  <c r="W8812" i="55"/>
  <c r="V8813" i="55"/>
  <c r="W8813" i="55"/>
  <c r="V8814" i="55"/>
  <c r="W8814" i="55"/>
  <c r="V8815" i="55"/>
  <c r="W8815" i="55"/>
  <c r="V8816" i="55"/>
  <c r="W8816" i="55"/>
  <c r="V8817" i="55"/>
  <c r="W8817" i="55"/>
  <c r="V8818" i="55"/>
  <c r="W8818" i="55"/>
  <c r="V8819" i="55"/>
  <c r="W8819" i="55"/>
  <c r="V8820" i="55"/>
  <c r="W8820" i="55"/>
  <c r="V8821" i="55"/>
  <c r="W8821" i="55"/>
  <c r="V8822" i="55"/>
  <c r="W8822" i="55"/>
  <c r="V8823" i="55"/>
  <c r="W8823" i="55"/>
  <c r="V8824" i="55"/>
  <c r="W8824" i="55"/>
  <c r="V8825" i="55"/>
  <c r="W8825" i="55"/>
  <c r="V8826" i="55"/>
  <c r="W8826" i="55"/>
  <c r="V8827" i="55"/>
  <c r="W8827" i="55"/>
  <c r="V8828" i="55"/>
  <c r="W8828" i="55"/>
  <c r="V8829" i="55"/>
  <c r="W8829" i="55"/>
  <c r="V8830" i="55"/>
  <c r="W8830" i="55"/>
  <c r="V8831" i="55"/>
  <c r="W8831" i="55"/>
  <c r="V8832" i="55"/>
  <c r="W8832" i="55"/>
  <c r="V8833" i="55"/>
  <c r="W8833" i="55"/>
  <c r="V8834" i="55"/>
  <c r="W8834" i="55"/>
  <c r="V8835" i="55"/>
  <c r="W8835" i="55"/>
  <c r="V8836" i="55"/>
  <c r="W8836" i="55"/>
  <c r="V8837" i="55"/>
  <c r="W8837" i="55"/>
  <c r="V8838" i="55"/>
  <c r="W8838" i="55"/>
  <c r="V8839" i="55"/>
  <c r="W8839" i="55"/>
  <c r="V8840" i="55"/>
  <c r="W8840" i="55"/>
  <c r="V8841" i="55"/>
  <c r="W8841" i="55"/>
  <c r="V8842" i="55"/>
  <c r="W8842" i="55"/>
  <c r="V8843" i="55"/>
  <c r="W8843" i="55"/>
  <c r="V8844" i="55"/>
  <c r="W8844" i="55"/>
  <c r="V8845" i="55"/>
  <c r="W8845" i="55"/>
  <c r="V8846" i="55"/>
  <c r="W8846" i="55"/>
  <c r="V8847" i="55"/>
  <c r="W8847" i="55"/>
  <c r="V8848" i="55"/>
  <c r="W8848" i="55"/>
  <c r="V8849" i="55"/>
  <c r="W8849" i="55"/>
  <c r="V8850" i="55"/>
  <c r="W8850" i="55"/>
  <c r="V8851" i="55"/>
  <c r="W8851" i="55"/>
  <c r="V8852" i="55"/>
  <c r="W8852" i="55"/>
  <c r="V8853" i="55"/>
  <c r="W8853" i="55"/>
  <c r="V8854" i="55"/>
  <c r="W8854" i="55"/>
  <c r="V8855" i="55"/>
  <c r="W8855" i="55"/>
  <c r="V8856" i="55"/>
  <c r="W8856" i="55"/>
  <c r="V8857" i="55"/>
  <c r="W8857" i="55"/>
  <c r="V8858" i="55"/>
  <c r="W8858" i="55"/>
  <c r="V8859" i="55"/>
  <c r="W8859" i="55"/>
  <c r="V8860" i="55"/>
  <c r="W8860" i="55"/>
  <c r="V8861" i="55"/>
  <c r="W8861" i="55"/>
  <c r="V8862" i="55"/>
  <c r="W8862" i="55"/>
  <c r="V8863" i="55"/>
  <c r="W8863" i="55"/>
  <c r="V8864" i="55"/>
  <c r="W8864" i="55"/>
  <c r="V8865" i="55"/>
  <c r="W8865" i="55"/>
  <c r="V8866" i="55"/>
  <c r="W8866" i="55"/>
  <c r="V8867" i="55"/>
  <c r="W8867" i="55"/>
  <c r="V8868" i="55"/>
  <c r="W8868" i="55"/>
  <c r="V8869" i="55"/>
  <c r="W8869" i="55"/>
  <c r="V8870" i="55"/>
  <c r="W8870" i="55"/>
  <c r="V8871" i="55"/>
  <c r="W8871" i="55"/>
  <c r="V8872" i="55"/>
  <c r="W8872" i="55"/>
  <c r="V8873" i="55"/>
  <c r="W8873" i="55"/>
  <c r="V8874" i="55"/>
  <c r="W8874" i="55"/>
  <c r="V8875" i="55"/>
  <c r="W8875" i="55"/>
  <c r="V8876" i="55"/>
  <c r="W8876" i="55"/>
  <c r="V8877" i="55"/>
  <c r="W8877" i="55"/>
  <c r="V8878" i="55"/>
  <c r="W8878" i="55"/>
  <c r="V8879" i="55"/>
  <c r="W8879" i="55"/>
  <c r="V8880" i="55"/>
  <c r="W8880" i="55"/>
  <c r="V8881" i="55"/>
  <c r="W8881" i="55"/>
  <c r="V8882" i="55"/>
  <c r="W8882" i="55"/>
  <c r="V8883" i="55"/>
  <c r="W8883" i="55"/>
  <c r="V8884" i="55"/>
  <c r="W8884" i="55"/>
  <c r="V8885" i="55"/>
  <c r="W8885" i="55"/>
  <c r="V8886" i="55"/>
  <c r="W8886" i="55"/>
  <c r="V8887" i="55"/>
  <c r="W8887" i="55"/>
  <c r="V8888" i="55"/>
  <c r="W8888" i="55"/>
  <c r="V8889" i="55"/>
  <c r="W8889" i="55"/>
  <c r="V8890" i="55"/>
  <c r="W8890" i="55"/>
  <c r="V8891" i="55"/>
  <c r="W8891" i="55"/>
  <c r="V8892" i="55"/>
  <c r="W8892" i="55"/>
  <c r="V8893" i="55"/>
  <c r="W8893" i="55"/>
  <c r="V8894" i="55"/>
  <c r="W8894" i="55"/>
  <c r="V8895" i="55"/>
  <c r="W8895" i="55"/>
  <c r="V8896" i="55"/>
  <c r="W8896" i="55"/>
  <c r="V8897" i="55"/>
  <c r="W8897" i="55"/>
  <c r="V8898" i="55"/>
  <c r="W8898" i="55"/>
  <c r="V8899" i="55"/>
  <c r="W8899" i="55"/>
  <c r="V8900" i="55"/>
  <c r="W8900" i="55"/>
  <c r="V8901" i="55"/>
  <c r="W8901" i="55"/>
  <c r="V8902" i="55"/>
  <c r="W8902" i="55"/>
  <c r="V8903" i="55"/>
  <c r="W8903" i="55"/>
  <c r="V8904" i="55"/>
  <c r="W8904" i="55"/>
  <c r="V8905" i="55"/>
  <c r="W8905" i="55"/>
  <c r="V8906" i="55"/>
  <c r="W8906" i="55"/>
  <c r="V8907" i="55"/>
  <c r="W8907" i="55"/>
  <c r="V8908" i="55"/>
  <c r="W8908" i="55"/>
  <c r="V8909" i="55"/>
  <c r="W8909" i="55"/>
  <c r="V8910" i="55"/>
  <c r="W8910" i="55"/>
  <c r="V8911" i="55"/>
  <c r="W8911" i="55"/>
  <c r="V8912" i="55"/>
  <c r="W8912" i="55"/>
  <c r="V8913" i="55"/>
  <c r="W8913" i="55"/>
  <c r="V8914" i="55"/>
  <c r="W8914" i="55"/>
  <c r="V8915" i="55"/>
  <c r="W8915" i="55"/>
  <c r="V8916" i="55"/>
  <c r="W8916" i="55"/>
  <c r="V8917" i="55"/>
  <c r="W8917" i="55"/>
  <c r="V8918" i="55"/>
  <c r="W8918" i="55"/>
  <c r="V8919" i="55"/>
  <c r="W8919" i="55"/>
  <c r="V8920" i="55"/>
  <c r="W8920" i="55"/>
  <c r="V8921" i="55"/>
  <c r="W8921" i="55"/>
  <c r="V8922" i="55"/>
  <c r="W8922" i="55"/>
  <c r="V8923" i="55"/>
  <c r="W8923" i="55"/>
  <c r="V8924" i="55"/>
  <c r="W8924" i="55"/>
  <c r="V8925" i="55"/>
  <c r="W8925" i="55"/>
  <c r="V8926" i="55"/>
  <c r="W8926" i="55"/>
  <c r="V8927" i="55"/>
  <c r="W8927" i="55"/>
  <c r="V8928" i="55"/>
  <c r="W8928" i="55"/>
  <c r="V8929" i="55"/>
  <c r="W8929" i="55"/>
  <c r="V8930" i="55"/>
  <c r="W8930" i="55"/>
  <c r="V8931" i="55"/>
  <c r="W8931" i="55"/>
  <c r="V8932" i="55"/>
  <c r="W8932" i="55"/>
  <c r="V8933" i="55"/>
  <c r="W8933" i="55"/>
  <c r="V8934" i="55"/>
  <c r="W8934" i="55"/>
  <c r="V8935" i="55"/>
  <c r="W8935" i="55"/>
  <c r="V8936" i="55"/>
  <c r="W8936" i="55"/>
  <c r="V8937" i="55"/>
  <c r="W8937" i="55"/>
  <c r="V8938" i="55"/>
  <c r="W8938" i="55"/>
  <c r="V8939" i="55"/>
  <c r="W8939" i="55"/>
  <c r="V8940" i="55"/>
  <c r="W8940" i="55"/>
  <c r="V8941" i="55"/>
  <c r="W8941" i="55"/>
  <c r="V8942" i="55"/>
  <c r="W8942" i="55"/>
  <c r="V8943" i="55"/>
  <c r="W8943" i="55"/>
  <c r="V8944" i="55"/>
  <c r="W8944" i="55"/>
  <c r="V8945" i="55"/>
  <c r="W8945" i="55"/>
  <c r="V8946" i="55"/>
  <c r="W8946" i="55"/>
  <c r="V8947" i="55"/>
  <c r="W8947" i="55"/>
  <c r="V8948" i="55"/>
  <c r="W8948" i="55"/>
  <c r="V8949" i="55"/>
  <c r="W8949" i="55"/>
  <c r="V8950" i="55"/>
  <c r="W8950" i="55"/>
  <c r="V8951" i="55"/>
  <c r="W8951" i="55"/>
  <c r="V8952" i="55"/>
  <c r="W8952" i="55"/>
  <c r="V8953" i="55"/>
  <c r="W8953" i="55"/>
  <c r="V8954" i="55"/>
  <c r="W8954" i="55"/>
  <c r="V8955" i="55"/>
  <c r="W8955" i="55"/>
  <c r="V8956" i="55"/>
  <c r="W8956" i="55"/>
  <c r="V8957" i="55"/>
  <c r="W8957" i="55"/>
  <c r="V8958" i="55"/>
  <c r="W8958" i="55"/>
  <c r="V8959" i="55"/>
  <c r="W8959" i="55"/>
  <c r="V8960" i="55"/>
  <c r="W8960" i="55"/>
  <c r="V8961" i="55"/>
  <c r="W8961" i="55"/>
  <c r="V8962" i="55"/>
  <c r="W8962" i="55"/>
  <c r="V8963" i="55"/>
  <c r="W8963" i="55"/>
  <c r="V8964" i="55"/>
  <c r="W8964" i="55"/>
  <c r="V8965" i="55"/>
  <c r="W8965" i="55"/>
  <c r="V8966" i="55"/>
  <c r="W8966" i="55"/>
  <c r="V8967" i="55"/>
  <c r="W8967" i="55"/>
  <c r="V8968" i="55"/>
  <c r="W8968" i="55"/>
  <c r="V8969" i="55"/>
  <c r="W8969" i="55"/>
  <c r="V8970" i="55"/>
  <c r="W8970" i="55"/>
  <c r="V8971" i="55"/>
  <c r="W8971" i="55"/>
  <c r="V8972" i="55"/>
  <c r="W8972" i="55"/>
  <c r="V8973" i="55"/>
  <c r="W8973" i="55"/>
  <c r="V8974" i="55"/>
  <c r="W8974" i="55"/>
  <c r="V8975" i="55"/>
  <c r="W8975" i="55"/>
  <c r="V8976" i="55"/>
  <c r="W8976" i="55"/>
  <c r="V8977" i="55"/>
  <c r="W8977" i="55"/>
  <c r="V8978" i="55"/>
  <c r="W8978" i="55"/>
  <c r="V8979" i="55"/>
  <c r="W8979" i="55"/>
  <c r="V8980" i="55"/>
  <c r="W8980" i="55"/>
  <c r="V8981" i="55"/>
  <c r="W8981" i="55"/>
  <c r="V8982" i="55"/>
  <c r="W8982" i="55"/>
  <c r="V8983" i="55"/>
  <c r="W8983" i="55"/>
  <c r="V8984" i="55"/>
  <c r="W8984" i="55"/>
  <c r="V8985" i="55"/>
  <c r="W8985" i="55"/>
  <c r="V8986" i="55"/>
  <c r="W8986" i="55"/>
  <c r="V8987" i="55"/>
  <c r="W8987" i="55"/>
  <c r="V8988" i="55"/>
  <c r="W8988" i="55"/>
  <c r="V8989" i="55"/>
  <c r="W8989" i="55"/>
  <c r="V8990" i="55"/>
  <c r="W8990" i="55"/>
  <c r="V8991" i="55"/>
  <c r="W8991" i="55"/>
  <c r="V8992" i="55"/>
  <c r="W8992" i="55"/>
  <c r="V8993" i="55"/>
  <c r="W8993" i="55"/>
  <c r="V8994" i="55"/>
  <c r="W8994" i="55"/>
  <c r="V8995" i="55"/>
  <c r="W8995" i="55"/>
  <c r="V8996" i="55"/>
  <c r="W8996" i="55"/>
  <c r="V8997" i="55"/>
  <c r="W8997" i="55"/>
  <c r="V8998" i="55"/>
  <c r="W8998" i="55"/>
  <c r="V8999" i="55"/>
  <c r="W8999" i="55"/>
  <c r="V9000" i="55"/>
  <c r="W9000" i="55"/>
  <c r="V9001" i="55"/>
  <c r="W9001" i="55"/>
  <c r="V9002" i="55"/>
  <c r="W9002" i="55"/>
  <c r="V9003" i="55"/>
  <c r="W9003" i="55"/>
  <c r="V9004" i="55"/>
  <c r="W9004" i="55"/>
  <c r="V9005" i="55"/>
  <c r="W9005" i="55"/>
  <c r="V9006" i="55"/>
  <c r="W9006" i="55"/>
  <c r="V9007" i="55"/>
  <c r="W9007" i="55"/>
  <c r="V9008" i="55"/>
  <c r="W9008" i="55"/>
  <c r="V9009" i="55"/>
  <c r="W9009" i="55"/>
  <c r="V9010" i="55"/>
  <c r="W9010" i="55"/>
  <c r="V9011" i="55"/>
  <c r="W9011" i="55"/>
  <c r="V9012" i="55"/>
  <c r="W9012" i="55"/>
  <c r="V9013" i="55"/>
  <c r="W9013" i="55"/>
  <c r="V9014" i="55"/>
  <c r="W9014" i="55"/>
  <c r="V9015" i="55"/>
  <c r="W9015" i="55"/>
  <c r="V9016" i="55"/>
  <c r="W9016" i="55"/>
  <c r="V9017" i="55"/>
  <c r="W9017" i="55"/>
  <c r="V9018" i="55"/>
  <c r="W9018" i="55"/>
  <c r="V9019" i="55"/>
  <c r="W9019" i="55"/>
  <c r="V9020" i="55"/>
  <c r="W9020" i="55"/>
  <c r="V9021" i="55"/>
  <c r="W9021" i="55"/>
  <c r="V9022" i="55"/>
  <c r="W9022" i="55"/>
  <c r="V9023" i="55"/>
  <c r="W9023" i="55"/>
  <c r="V9024" i="55"/>
  <c r="W9024" i="55"/>
  <c r="V9025" i="55"/>
  <c r="W9025" i="55"/>
  <c r="V9026" i="55"/>
  <c r="W9026" i="55"/>
  <c r="V9027" i="55"/>
  <c r="W9027" i="55"/>
  <c r="V9028" i="55"/>
  <c r="W9028" i="55"/>
  <c r="V9029" i="55"/>
  <c r="W9029" i="55"/>
  <c r="V9030" i="55"/>
  <c r="W9030" i="55"/>
  <c r="V9031" i="55"/>
  <c r="W9031" i="55"/>
  <c r="V9032" i="55"/>
  <c r="W9032" i="55"/>
  <c r="V9033" i="55"/>
  <c r="W9033" i="55"/>
  <c r="V9034" i="55"/>
  <c r="W9034" i="55"/>
  <c r="V9035" i="55"/>
  <c r="W9035" i="55"/>
  <c r="V9036" i="55"/>
  <c r="W9036" i="55"/>
  <c r="V9037" i="55"/>
  <c r="W9037" i="55"/>
  <c r="V9038" i="55"/>
  <c r="W9038" i="55"/>
  <c r="V9039" i="55"/>
  <c r="W9039" i="55"/>
  <c r="V9040" i="55"/>
  <c r="W9040" i="55"/>
  <c r="V9041" i="55"/>
  <c r="W9041" i="55"/>
  <c r="V9042" i="55"/>
  <c r="W9042" i="55"/>
  <c r="V9043" i="55"/>
  <c r="W9043" i="55"/>
  <c r="V9044" i="55"/>
  <c r="W9044" i="55"/>
  <c r="V9045" i="55"/>
  <c r="W9045" i="55"/>
  <c r="V9046" i="55"/>
  <c r="W9046" i="55"/>
  <c r="V9047" i="55"/>
  <c r="W9047" i="55"/>
  <c r="V9048" i="55"/>
  <c r="W9048" i="55"/>
  <c r="V9049" i="55"/>
  <c r="W9049" i="55"/>
  <c r="V9050" i="55"/>
  <c r="W9050" i="55"/>
  <c r="V9051" i="55"/>
  <c r="W9051" i="55"/>
  <c r="V9052" i="55"/>
  <c r="W9052" i="55"/>
  <c r="V9053" i="55"/>
  <c r="W9053" i="55"/>
  <c r="V9054" i="55"/>
  <c r="W9054" i="55"/>
  <c r="V9055" i="55"/>
  <c r="W9055" i="55"/>
  <c r="V9056" i="55"/>
  <c r="W9056" i="55"/>
  <c r="V9057" i="55"/>
  <c r="W9057" i="55"/>
  <c r="V9058" i="55"/>
  <c r="W9058" i="55"/>
  <c r="V9059" i="55"/>
  <c r="W9059" i="55"/>
  <c r="V9060" i="55"/>
  <c r="W9060" i="55"/>
  <c r="V9061" i="55"/>
  <c r="W9061" i="55"/>
  <c r="V9062" i="55"/>
  <c r="W9062" i="55"/>
  <c r="V9063" i="55"/>
  <c r="W9063" i="55"/>
  <c r="V9064" i="55"/>
  <c r="W9064" i="55"/>
  <c r="V9065" i="55"/>
  <c r="W9065" i="55"/>
  <c r="V9066" i="55"/>
  <c r="W9066" i="55"/>
  <c r="V9067" i="55"/>
  <c r="W9067" i="55"/>
  <c r="V9068" i="55"/>
  <c r="W9068" i="55"/>
  <c r="V9069" i="55"/>
  <c r="W9069" i="55"/>
  <c r="V9070" i="55"/>
  <c r="W9070" i="55"/>
  <c r="V9071" i="55"/>
  <c r="W9071" i="55"/>
  <c r="V9072" i="55"/>
  <c r="W9072" i="55"/>
  <c r="V9073" i="55"/>
  <c r="W9073" i="55"/>
  <c r="V9074" i="55"/>
  <c r="W9074" i="55"/>
  <c r="V9075" i="55"/>
  <c r="W9075" i="55"/>
  <c r="V9076" i="55"/>
  <c r="W9076" i="55"/>
  <c r="V9077" i="55"/>
  <c r="W9077" i="55"/>
  <c r="V9078" i="55"/>
  <c r="W9078" i="55"/>
  <c r="V9079" i="55"/>
  <c r="W9079" i="55"/>
  <c r="V9080" i="55"/>
  <c r="W9080" i="55"/>
  <c r="V9081" i="55"/>
  <c r="W9081" i="55"/>
  <c r="V9082" i="55"/>
  <c r="W9082" i="55"/>
  <c r="V9083" i="55"/>
  <c r="W9083" i="55"/>
  <c r="V9084" i="55"/>
  <c r="W9084" i="55"/>
  <c r="V9085" i="55"/>
  <c r="W9085" i="55"/>
  <c r="V9086" i="55"/>
  <c r="W9086" i="55"/>
  <c r="V9087" i="55"/>
  <c r="W9087" i="55"/>
  <c r="V9088" i="55"/>
  <c r="W9088" i="55"/>
  <c r="V9089" i="55"/>
  <c r="W9089" i="55"/>
  <c r="V9090" i="55"/>
  <c r="W9090" i="55"/>
  <c r="V9091" i="55"/>
  <c r="W9091" i="55"/>
  <c r="V9092" i="55"/>
  <c r="W9092" i="55"/>
  <c r="V9093" i="55"/>
  <c r="W9093" i="55"/>
  <c r="V9094" i="55"/>
  <c r="W9094" i="55"/>
  <c r="V9095" i="55"/>
  <c r="W9095" i="55"/>
  <c r="V9096" i="55"/>
  <c r="W9096" i="55"/>
  <c r="V9097" i="55"/>
  <c r="W9097" i="55"/>
  <c r="V9098" i="55"/>
  <c r="W9098" i="55"/>
  <c r="V9099" i="55"/>
  <c r="W9099" i="55"/>
  <c r="V9100" i="55"/>
  <c r="W9100" i="55"/>
  <c r="V9101" i="55"/>
  <c r="W9101" i="55"/>
  <c r="V9102" i="55"/>
  <c r="W9102" i="55"/>
  <c r="V9103" i="55"/>
  <c r="W9103" i="55"/>
  <c r="V9104" i="55"/>
  <c r="W9104" i="55"/>
  <c r="V9105" i="55"/>
  <c r="W9105" i="55"/>
  <c r="V9106" i="55"/>
  <c r="W9106" i="55"/>
  <c r="V9107" i="55"/>
  <c r="W9107" i="55"/>
  <c r="V9108" i="55"/>
  <c r="W9108" i="55"/>
  <c r="V9109" i="55"/>
  <c r="W9109" i="55"/>
  <c r="V9110" i="55"/>
  <c r="W9110" i="55"/>
  <c r="V9111" i="55"/>
  <c r="W9111" i="55"/>
  <c r="V9112" i="55"/>
  <c r="W9112" i="55"/>
  <c r="V9113" i="55"/>
  <c r="W9113" i="55"/>
  <c r="V9114" i="55"/>
  <c r="W9114" i="55"/>
  <c r="V9115" i="55"/>
  <c r="W9115" i="55"/>
  <c r="V9116" i="55"/>
  <c r="W9116" i="55"/>
  <c r="V9117" i="55"/>
  <c r="W9117" i="55"/>
  <c r="V9118" i="55"/>
  <c r="W9118" i="55"/>
  <c r="V9119" i="55"/>
  <c r="W9119" i="55"/>
  <c r="V9120" i="55"/>
  <c r="W9120" i="55"/>
  <c r="V9121" i="55"/>
  <c r="W9121" i="55"/>
  <c r="V9122" i="55"/>
  <c r="W9122" i="55"/>
  <c r="V9123" i="55"/>
  <c r="W9123" i="55"/>
  <c r="V9124" i="55"/>
  <c r="W9124" i="55"/>
  <c r="V9125" i="55"/>
  <c r="W9125" i="55"/>
  <c r="V9126" i="55"/>
  <c r="W9126" i="55"/>
  <c r="V9127" i="55"/>
  <c r="W9127" i="55"/>
  <c r="V9128" i="55"/>
  <c r="W9128" i="55"/>
  <c r="V9129" i="55"/>
  <c r="W9129" i="55"/>
  <c r="V9130" i="55"/>
  <c r="W9130" i="55"/>
  <c r="V9131" i="55"/>
  <c r="W9131" i="55"/>
  <c r="V9132" i="55"/>
  <c r="W9132" i="55"/>
  <c r="V9133" i="55"/>
  <c r="W9133" i="55"/>
  <c r="V9134" i="55"/>
  <c r="W9134" i="55"/>
  <c r="V9135" i="55"/>
  <c r="W9135" i="55"/>
  <c r="V9136" i="55"/>
  <c r="W9136" i="55"/>
  <c r="V9137" i="55"/>
  <c r="W9137" i="55"/>
  <c r="V9138" i="55"/>
  <c r="W9138" i="55"/>
  <c r="V9139" i="55"/>
  <c r="W9139" i="55"/>
  <c r="V9140" i="55"/>
  <c r="W9140" i="55"/>
  <c r="V9141" i="55"/>
  <c r="W9141" i="55"/>
  <c r="V9142" i="55"/>
  <c r="W9142" i="55"/>
  <c r="V9143" i="55"/>
  <c r="W9143" i="55"/>
  <c r="V9144" i="55"/>
  <c r="W9144" i="55"/>
  <c r="V9145" i="55"/>
  <c r="W9145" i="55"/>
  <c r="V9146" i="55"/>
  <c r="W9146" i="55"/>
  <c r="V9147" i="55"/>
  <c r="W9147" i="55"/>
  <c r="V9148" i="55"/>
  <c r="W9148" i="55"/>
  <c r="V9149" i="55"/>
  <c r="W9149" i="55"/>
  <c r="V9150" i="55"/>
  <c r="W9150" i="55"/>
  <c r="V9151" i="55"/>
  <c r="W9151" i="55"/>
  <c r="V9152" i="55"/>
  <c r="W9152" i="55"/>
  <c r="V9153" i="55"/>
  <c r="W9153" i="55"/>
  <c r="V9154" i="55"/>
  <c r="W9154" i="55"/>
  <c r="V9155" i="55"/>
  <c r="W9155" i="55"/>
  <c r="V9156" i="55"/>
  <c r="W9156" i="55"/>
  <c r="V9157" i="55"/>
  <c r="W9157" i="55"/>
  <c r="V9158" i="55"/>
  <c r="W9158" i="55"/>
  <c r="V9159" i="55"/>
  <c r="W9159" i="55"/>
  <c r="V9160" i="55"/>
  <c r="W9160" i="55"/>
  <c r="V9161" i="55"/>
  <c r="W9161" i="55"/>
  <c r="V9162" i="55"/>
  <c r="W9162" i="55"/>
  <c r="V9163" i="55"/>
  <c r="W9163" i="55"/>
  <c r="V9164" i="55"/>
  <c r="W9164" i="55"/>
  <c r="V9165" i="55"/>
  <c r="W9165" i="55"/>
  <c r="V9166" i="55"/>
  <c r="W9166" i="55"/>
  <c r="V9167" i="55"/>
  <c r="W9167" i="55"/>
  <c r="V9168" i="55"/>
  <c r="W9168" i="55"/>
  <c r="V9169" i="55"/>
  <c r="W9169" i="55"/>
  <c r="V9170" i="55"/>
  <c r="W9170" i="55"/>
  <c r="V9171" i="55"/>
  <c r="W9171" i="55"/>
  <c r="V9172" i="55"/>
  <c r="W9172" i="55"/>
  <c r="V9173" i="55"/>
  <c r="W9173" i="55"/>
  <c r="V9174" i="55"/>
  <c r="W9174" i="55"/>
  <c r="V9175" i="55"/>
  <c r="W9175" i="55"/>
  <c r="V9176" i="55"/>
  <c r="W9176" i="55"/>
  <c r="V9177" i="55"/>
  <c r="W9177" i="55"/>
  <c r="V9178" i="55"/>
  <c r="W9178" i="55"/>
  <c r="V9179" i="55"/>
  <c r="W9179" i="55"/>
  <c r="V9180" i="55"/>
  <c r="W9180" i="55"/>
  <c r="V9181" i="55"/>
  <c r="W9181" i="55"/>
  <c r="V9182" i="55"/>
  <c r="W9182" i="55"/>
  <c r="V9183" i="55"/>
  <c r="W9183" i="55"/>
  <c r="V9184" i="55"/>
  <c r="W9184" i="55"/>
  <c r="V9185" i="55"/>
  <c r="W9185" i="55"/>
  <c r="V9186" i="55"/>
  <c r="W9186" i="55"/>
  <c r="V9187" i="55"/>
  <c r="W9187" i="55"/>
  <c r="V9188" i="55"/>
  <c r="W9188" i="55"/>
  <c r="V9189" i="55"/>
  <c r="W9189" i="55"/>
  <c r="V9190" i="55"/>
  <c r="W9190" i="55"/>
  <c r="V9191" i="55"/>
  <c r="W9191" i="55"/>
  <c r="V9192" i="55"/>
  <c r="W9192" i="55"/>
  <c r="V9193" i="55"/>
  <c r="W9193" i="55"/>
  <c r="V9194" i="55"/>
  <c r="W9194" i="55"/>
  <c r="V9195" i="55"/>
  <c r="W9195" i="55"/>
  <c r="V9196" i="55"/>
  <c r="W9196" i="55"/>
  <c r="V9197" i="55"/>
  <c r="W9197" i="55"/>
  <c r="V9198" i="55"/>
  <c r="W9198" i="55"/>
  <c r="V9199" i="55"/>
  <c r="W9199" i="55"/>
  <c r="V9200" i="55"/>
  <c r="W9200" i="55"/>
  <c r="V9201" i="55"/>
  <c r="W9201" i="55"/>
  <c r="V9202" i="55"/>
  <c r="W9202" i="55"/>
  <c r="V9203" i="55"/>
  <c r="W9203" i="55"/>
  <c r="V9204" i="55"/>
  <c r="W9204" i="55"/>
  <c r="V9205" i="55"/>
  <c r="W9205" i="55"/>
  <c r="V9206" i="55"/>
  <c r="W9206" i="55"/>
  <c r="V9207" i="55"/>
  <c r="W9207" i="55"/>
  <c r="V9208" i="55"/>
  <c r="W9208" i="55"/>
  <c r="V9209" i="55"/>
  <c r="W9209" i="55"/>
  <c r="V9210" i="55"/>
  <c r="W9210" i="55"/>
  <c r="V9211" i="55"/>
  <c r="W9211" i="55"/>
  <c r="V9212" i="55"/>
  <c r="W9212" i="55"/>
  <c r="V9213" i="55"/>
  <c r="W9213" i="55"/>
  <c r="V9214" i="55"/>
  <c r="W9214" i="55"/>
  <c r="V9215" i="55"/>
  <c r="W9215" i="55"/>
  <c r="V9216" i="55"/>
  <c r="W9216" i="55"/>
  <c r="V9217" i="55"/>
  <c r="W9217" i="55"/>
  <c r="V9218" i="55"/>
  <c r="W9218" i="55"/>
  <c r="V9219" i="55"/>
  <c r="W9219" i="55"/>
  <c r="V9220" i="55"/>
  <c r="W9220" i="55"/>
  <c r="V9221" i="55"/>
  <c r="W9221" i="55"/>
  <c r="V9222" i="55"/>
  <c r="W9222" i="55"/>
  <c r="V9223" i="55"/>
  <c r="W9223" i="55"/>
  <c r="V9224" i="55"/>
  <c r="W9224" i="55"/>
  <c r="V9225" i="55"/>
  <c r="W9225" i="55"/>
  <c r="V9226" i="55"/>
  <c r="W9226" i="55"/>
  <c r="V9227" i="55"/>
  <c r="W9227" i="55"/>
  <c r="V9228" i="55"/>
  <c r="W9228" i="55"/>
  <c r="V9229" i="55"/>
  <c r="W9229" i="55"/>
  <c r="V9230" i="55"/>
  <c r="W9230" i="55"/>
  <c r="V9231" i="55"/>
  <c r="W9231" i="55"/>
  <c r="V9232" i="55"/>
  <c r="W9232" i="55"/>
  <c r="V9233" i="55"/>
  <c r="W9233" i="55"/>
  <c r="V9234" i="55"/>
  <c r="W9234" i="55"/>
  <c r="V9235" i="55"/>
  <c r="W9235" i="55"/>
  <c r="V9236" i="55"/>
  <c r="W9236" i="55"/>
  <c r="V9237" i="55"/>
  <c r="W9237" i="55"/>
  <c r="V9238" i="55"/>
  <c r="W9238" i="55"/>
  <c r="V9239" i="55"/>
  <c r="W9239" i="55"/>
  <c r="V9240" i="55"/>
  <c r="W9240" i="55"/>
  <c r="V9241" i="55"/>
  <c r="W9241" i="55"/>
  <c r="V9242" i="55"/>
  <c r="W9242" i="55"/>
  <c r="V9243" i="55"/>
  <c r="W9243" i="55"/>
  <c r="V9244" i="55"/>
  <c r="W9244" i="55"/>
  <c r="V9245" i="55"/>
  <c r="W9245" i="55"/>
  <c r="V9246" i="55"/>
  <c r="W9246" i="55"/>
  <c r="V9247" i="55"/>
  <c r="W9247" i="55"/>
  <c r="V9248" i="55"/>
  <c r="W9248" i="55"/>
  <c r="V9249" i="55"/>
  <c r="W9249" i="55"/>
  <c r="V9250" i="55"/>
  <c r="W9250" i="55"/>
  <c r="V9251" i="55"/>
  <c r="W9251" i="55"/>
  <c r="V9252" i="55"/>
  <c r="W9252" i="55"/>
  <c r="V9253" i="55"/>
  <c r="W9253" i="55"/>
  <c r="V9254" i="55"/>
  <c r="W9254" i="55"/>
  <c r="V9255" i="55"/>
  <c r="W9255" i="55"/>
  <c r="V9256" i="55"/>
  <c r="W9256" i="55"/>
  <c r="V9257" i="55"/>
  <c r="W9257" i="55"/>
  <c r="V9258" i="55"/>
  <c r="W9258" i="55"/>
  <c r="V9259" i="55"/>
  <c r="W9259" i="55"/>
  <c r="V9260" i="55"/>
  <c r="W9260" i="55"/>
  <c r="V9261" i="55"/>
  <c r="W9261" i="55"/>
  <c r="V9262" i="55"/>
  <c r="W9262" i="55"/>
  <c r="V9263" i="55"/>
  <c r="W9263" i="55"/>
  <c r="V9264" i="55"/>
  <c r="W9264" i="55"/>
  <c r="V9265" i="55"/>
  <c r="W9265" i="55"/>
  <c r="V9266" i="55"/>
  <c r="W9266" i="55"/>
  <c r="V9267" i="55"/>
  <c r="W9267" i="55"/>
  <c r="V9268" i="55"/>
  <c r="W9268" i="55"/>
  <c r="V9269" i="55"/>
  <c r="W9269" i="55"/>
  <c r="V9270" i="55"/>
  <c r="W9270" i="55"/>
  <c r="V9271" i="55"/>
  <c r="W9271" i="55"/>
  <c r="V9272" i="55"/>
  <c r="W9272" i="55"/>
  <c r="V9273" i="55"/>
  <c r="W9273" i="55"/>
  <c r="V9274" i="55"/>
  <c r="W9274" i="55"/>
  <c r="V9275" i="55"/>
  <c r="W9275" i="55"/>
  <c r="V9276" i="55"/>
  <c r="W9276" i="55"/>
  <c r="V9277" i="55"/>
  <c r="W9277" i="55"/>
  <c r="V9278" i="55"/>
  <c r="W9278" i="55"/>
  <c r="V9279" i="55"/>
  <c r="W9279" i="55"/>
  <c r="V9280" i="55"/>
  <c r="W9280" i="55"/>
  <c r="V9281" i="55"/>
  <c r="W9281" i="55"/>
  <c r="V9282" i="55"/>
  <c r="W9282" i="55"/>
  <c r="V9283" i="55"/>
  <c r="W9283" i="55"/>
  <c r="V9284" i="55"/>
  <c r="W9284" i="55"/>
  <c r="V9285" i="55"/>
  <c r="W9285" i="55"/>
  <c r="V9286" i="55"/>
  <c r="W9286" i="55"/>
  <c r="V9287" i="55"/>
  <c r="W9287" i="55"/>
  <c r="V9288" i="55"/>
  <c r="W9288" i="55"/>
  <c r="V9289" i="55"/>
  <c r="W9289" i="55"/>
  <c r="V9290" i="55"/>
  <c r="W9290" i="55"/>
  <c r="V9291" i="55"/>
  <c r="W9291" i="55"/>
  <c r="V9292" i="55"/>
  <c r="W9292" i="55"/>
  <c r="V9293" i="55"/>
  <c r="W9293" i="55"/>
  <c r="V9294" i="55"/>
  <c r="W9294" i="55"/>
  <c r="V9295" i="55"/>
  <c r="W9295" i="55"/>
  <c r="V9296" i="55"/>
  <c r="W9296" i="55"/>
  <c r="V9297" i="55"/>
  <c r="W9297" i="55"/>
  <c r="V9298" i="55"/>
  <c r="W9298" i="55"/>
  <c r="V9299" i="55"/>
  <c r="W9299" i="55"/>
  <c r="V9300" i="55"/>
  <c r="W9300" i="55"/>
  <c r="V9301" i="55"/>
  <c r="W9301" i="55"/>
  <c r="V9302" i="55"/>
  <c r="W9302" i="55"/>
  <c r="V9303" i="55"/>
  <c r="W9303" i="55"/>
  <c r="V9304" i="55"/>
  <c r="W9304" i="55"/>
  <c r="V9305" i="55"/>
  <c r="W9305" i="55"/>
  <c r="V9306" i="55"/>
  <c r="W9306" i="55"/>
  <c r="V9307" i="55"/>
  <c r="W9307" i="55"/>
  <c r="V9308" i="55"/>
  <c r="W9308" i="55"/>
  <c r="V9309" i="55"/>
  <c r="W9309" i="55"/>
  <c r="V9310" i="55"/>
  <c r="W9310" i="55"/>
  <c r="V9311" i="55"/>
  <c r="W9311" i="55"/>
  <c r="V9312" i="55"/>
  <c r="W9312" i="55"/>
  <c r="V9313" i="55"/>
  <c r="W9313" i="55"/>
  <c r="V9314" i="55"/>
  <c r="W9314" i="55"/>
  <c r="V9315" i="55"/>
  <c r="W9315" i="55"/>
  <c r="V9316" i="55"/>
  <c r="W9316" i="55"/>
  <c r="V9317" i="55"/>
  <c r="W9317" i="55"/>
  <c r="V9318" i="55"/>
  <c r="W9318" i="55"/>
  <c r="V9319" i="55"/>
  <c r="W9319" i="55"/>
  <c r="V9320" i="55"/>
  <c r="W9320" i="55"/>
  <c r="V9321" i="55"/>
  <c r="W9321" i="55"/>
  <c r="V9322" i="55"/>
  <c r="W9322" i="55"/>
  <c r="V9323" i="55"/>
  <c r="W9323" i="55"/>
  <c r="V9324" i="55"/>
  <c r="W9324" i="55"/>
  <c r="V9325" i="55"/>
  <c r="W9325" i="55"/>
  <c r="V9326" i="55"/>
  <c r="W9326" i="55"/>
  <c r="V9327" i="55"/>
  <c r="W9327" i="55"/>
  <c r="V9328" i="55"/>
  <c r="W9328" i="55"/>
  <c r="V9329" i="55"/>
  <c r="W9329" i="55"/>
  <c r="V9330" i="55"/>
  <c r="W9330" i="55"/>
  <c r="V9331" i="55"/>
  <c r="W9331" i="55"/>
  <c r="V9332" i="55"/>
  <c r="W9332" i="55"/>
  <c r="V9333" i="55"/>
  <c r="W9333" i="55"/>
  <c r="V9334" i="55"/>
  <c r="W9334" i="55"/>
  <c r="V9335" i="55"/>
  <c r="W9335" i="55"/>
  <c r="V9336" i="55"/>
  <c r="W9336" i="55"/>
  <c r="V9337" i="55"/>
  <c r="W9337" i="55"/>
  <c r="V9338" i="55"/>
  <c r="W9338" i="55"/>
  <c r="V9339" i="55"/>
  <c r="W9339" i="55"/>
  <c r="V9340" i="55"/>
  <c r="W9340" i="55"/>
  <c r="V9341" i="55"/>
  <c r="W9341" i="55"/>
  <c r="V9342" i="55"/>
  <c r="W9342" i="55"/>
  <c r="V9343" i="55"/>
  <c r="W9343" i="55"/>
  <c r="V9344" i="55"/>
  <c r="W9344" i="55"/>
  <c r="V9345" i="55"/>
  <c r="W9345" i="55"/>
  <c r="V9346" i="55"/>
  <c r="W9346" i="55"/>
  <c r="V9347" i="55"/>
  <c r="W9347" i="55"/>
  <c r="V9348" i="55"/>
  <c r="W9348" i="55"/>
  <c r="V9349" i="55"/>
  <c r="W9349" i="55"/>
  <c r="V9350" i="55"/>
  <c r="W9350" i="55"/>
  <c r="V9351" i="55"/>
  <c r="W9351" i="55"/>
  <c r="V9352" i="55"/>
  <c r="W9352" i="55"/>
  <c r="V9353" i="55"/>
  <c r="W9353" i="55"/>
  <c r="V9354" i="55"/>
  <c r="W9354" i="55"/>
  <c r="V9355" i="55"/>
  <c r="W9355" i="55"/>
  <c r="V9356" i="55"/>
  <c r="W9356" i="55"/>
  <c r="V9357" i="55"/>
  <c r="W9357" i="55"/>
  <c r="V9358" i="55"/>
  <c r="W9358" i="55"/>
  <c r="V9359" i="55"/>
  <c r="W9359" i="55"/>
  <c r="V9360" i="55"/>
  <c r="W9360" i="55"/>
  <c r="V9361" i="55"/>
  <c r="W9361" i="55"/>
  <c r="V9362" i="55"/>
  <c r="W9362" i="55"/>
  <c r="V9363" i="55"/>
  <c r="W9363" i="55"/>
  <c r="V9364" i="55"/>
  <c r="W9364" i="55"/>
  <c r="V9365" i="55"/>
  <c r="W9365" i="55"/>
  <c r="V9366" i="55"/>
  <c r="W9366" i="55"/>
  <c r="V9367" i="55"/>
  <c r="W9367" i="55"/>
  <c r="V9368" i="55"/>
  <c r="W9368" i="55"/>
  <c r="V9369" i="55"/>
  <c r="W9369" i="55"/>
  <c r="V9370" i="55"/>
  <c r="W9370" i="55"/>
  <c r="V9371" i="55"/>
  <c r="W9371" i="55"/>
  <c r="V9372" i="55"/>
  <c r="W9372" i="55"/>
  <c r="V9373" i="55"/>
  <c r="W9373" i="55"/>
  <c r="V9374" i="55"/>
  <c r="W9374" i="55"/>
  <c r="V9375" i="55"/>
  <c r="W9375" i="55"/>
  <c r="V9376" i="55"/>
  <c r="W9376" i="55"/>
  <c r="V9377" i="55"/>
  <c r="W9377" i="55"/>
  <c r="V9378" i="55"/>
  <c r="W9378" i="55"/>
  <c r="V9379" i="55"/>
  <c r="W9379" i="55"/>
  <c r="V9380" i="55"/>
  <c r="W9380" i="55"/>
  <c r="V9381" i="55"/>
  <c r="W9381" i="55"/>
  <c r="V9382" i="55"/>
  <c r="W9382" i="55"/>
  <c r="V9383" i="55"/>
  <c r="W9383" i="55"/>
  <c r="V9384" i="55"/>
  <c r="W9384" i="55"/>
  <c r="V9385" i="55"/>
  <c r="W9385" i="55"/>
  <c r="V9386" i="55"/>
  <c r="W9386" i="55"/>
  <c r="V9387" i="55"/>
  <c r="W9387" i="55"/>
  <c r="V9388" i="55"/>
  <c r="W9388" i="55"/>
  <c r="V9389" i="55"/>
  <c r="W9389" i="55"/>
  <c r="V9390" i="55"/>
  <c r="W9390" i="55"/>
  <c r="V9391" i="55"/>
  <c r="W9391" i="55"/>
  <c r="V9392" i="55"/>
  <c r="W9392" i="55"/>
  <c r="V9393" i="55"/>
  <c r="W9393" i="55"/>
  <c r="V9394" i="55"/>
  <c r="W9394" i="55"/>
  <c r="V9395" i="55"/>
  <c r="W9395" i="55"/>
  <c r="V9396" i="55"/>
  <c r="W9396" i="55"/>
  <c r="V9397" i="55"/>
  <c r="W9397" i="55"/>
  <c r="V9398" i="55"/>
  <c r="W9398" i="55"/>
  <c r="V9399" i="55"/>
  <c r="W9399" i="55"/>
  <c r="V9400" i="55"/>
  <c r="W9400" i="55"/>
  <c r="V9401" i="55"/>
  <c r="W9401" i="55"/>
  <c r="V9402" i="55"/>
  <c r="W9402" i="55"/>
  <c r="V9403" i="55"/>
  <c r="W9403" i="55"/>
  <c r="V9404" i="55"/>
  <c r="W9404" i="55"/>
  <c r="V9405" i="55"/>
  <c r="W9405" i="55"/>
  <c r="V9406" i="55"/>
  <c r="W9406" i="55"/>
  <c r="V9407" i="55"/>
  <c r="W9407" i="55"/>
  <c r="V9408" i="55"/>
  <c r="W9408" i="55"/>
  <c r="V9409" i="55"/>
  <c r="W9409" i="55"/>
  <c r="V9410" i="55"/>
  <c r="W9410" i="55"/>
  <c r="V9411" i="55"/>
  <c r="W9411" i="55"/>
  <c r="V9412" i="55"/>
  <c r="W9412" i="55"/>
  <c r="V9413" i="55"/>
  <c r="W9413" i="55"/>
  <c r="V9414" i="55"/>
  <c r="W9414" i="55"/>
  <c r="V9415" i="55"/>
  <c r="W9415" i="55"/>
  <c r="V9416" i="55"/>
  <c r="W9416" i="55"/>
  <c r="V9417" i="55"/>
  <c r="W9417" i="55"/>
  <c r="V9418" i="55"/>
  <c r="W9418" i="55"/>
  <c r="V9419" i="55"/>
  <c r="W9419" i="55"/>
  <c r="V9420" i="55"/>
  <c r="W9420" i="55"/>
  <c r="V9421" i="55"/>
  <c r="W9421" i="55"/>
  <c r="V9422" i="55"/>
  <c r="W9422" i="55"/>
  <c r="V9423" i="55"/>
  <c r="W9423" i="55"/>
  <c r="V9424" i="55"/>
  <c r="W9424" i="55"/>
  <c r="V9425" i="55"/>
  <c r="W9425" i="55"/>
  <c r="V9426" i="55"/>
  <c r="W9426" i="55"/>
  <c r="V9427" i="55"/>
  <c r="W9427" i="55"/>
  <c r="V9428" i="55"/>
  <c r="W9428" i="55"/>
  <c r="V9429" i="55"/>
  <c r="W9429" i="55"/>
  <c r="V9430" i="55"/>
  <c r="W9430" i="55"/>
  <c r="V9431" i="55"/>
  <c r="W9431" i="55"/>
  <c r="V9432" i="55"/>
  <c r="W9432" i="55"/>
  <c r="V9433" i="55"/>
  <c r="W9433" i="55"/>
  <c r="V9434" i="55"/>
  <c r="W9434" i="55"/>
  <c r="V9435" i="55"/>
  <c r="W9435" i="55"/>
  <c r="V9436" i="55"/>
  <c r="W9436" i="55"/>
  <c r="V9437" i="55"/>
  <c r="W9437" i="55"/>
  <c r="V9438" i="55"/>
  <c r="W9438" i="55"/>
  <c r="V9439" i="55"/>
  <c r="W9439" i="55"/>
  <c r="V9440" i="55"/>
  <c r="W9440" i="55"/>
  <c r="V9441" i="55"/>
  <c r="W9441" i="55"/>
  <c r="V9442" i="55"/>
  <c r="W9442" i="55"/>
  <c r="V9443" i="55"/>
  <c r="W9443" i="55"/>
  <c r="V9444" i="55"/>
  <c r="W9444" i="55"/>
  <c r="V9445" i="55"/>
  <c r="W9445" i="55"/>
  <c r="V9446" i="55"/>
  <c r="W9446" i="55"/>
  <c r="V9447" i="55"/>
  <c r="W9447" i="55"/>
  <c r="V9448" i="55"/>
  <c r="W9448" i="55"/>
  <c r="V9449" i="55"/>
  <c r="W9449" i="55"/>
  <c r="V9450" i="55"/>
  <c r="W9450" i="55"/>
  <c r="V9451" i="55"/>
  <c r="W9451" i="55"/>
  <c r="V9452" i="55"/>
  <c r="W9452" i="55"/>
  <c r="V9453" i="55"/>
  <c r="W9453" i="55"/>
  <c r="V9454" i="55"/>
  <c r="W9454" i="55"/>
  <c r="V9455" i="55"/>
  <c r="W9455" i="55"/>
  <c r="V9456" i="55"/>
  <c r="W9456" i="55"/>
  <c r="V9457" i="55"/>
  <c r="W9457" i="55"/>
  <c r="V9458" i="55"/>
  <c r="W9458" i="55"/>
  <c r="V9459" i="55"/>
  <c r="W9459" i="55"/>
  <c r="V9460" i="55"/>
  <c r="W9460" i="55"/>
  <c r="V9461" i="55"/>
  <c r="W9461" i="55"/>
  <c r="V9462" i="55"/>
  <c r="W9462" i="55"/>
  <c r="V9463" i="55"/>
  <c r="W9463" i="55"/>
  <c r="V9464" i="55"/>
  <c r="W9464" i="55"/>
  <c r="V9465" i="55"/>
  <c r="W9465" i="55"/>
  <c r="V9466" i="55"/>
  <c r="W9466" i="55"/>
  <c r="V9467" i="55"/>
  <c r="W9467" i="55"/>
  <c r="V9468" i="55"/>
  <c r="W9468" i="55"/>
  <c r="V9469" i="55"/>
  <c r="W9469" i="55"/>
  <c r="V9470" i="55"/>
  <c r="W9470" i="55"/>
  <c r="V9471" i="55"/>
  <c r="W9471" i="55"/>
  <c r="V9472" i="55"/>
  <c r="W9472" i="55"/>
  <c r="V9473" i="55"/>
  <c r="W9473" i="55"/>
  <c r="V9474" i="55"/>
  <c r="W9474" i="55"/>
  <c r="V9475" i="55"/>
  <c r="W9475" i="55"/>
  <c r="V9476" i="55"/>
  <c r="W9476" i="55"/>
  <c r="V9477" i="55"/>
  <c r="W9477" i="55"/>
  <c r="V9478" i="55"/>
  <c r="W9478" i="55"/>
  <c r="V9479" i="55"/>
  <c r="W9479" i="55"/>
  <c r="V9480" i="55"/>
  <c r="W9480" i="55"/>
  <c r="V9481" i="55"/>
  <c r="W9481" i="55"/>
  <c r="V9482" i="55"/>
  <c r="W9482" i="55"/>
  <c r="V9483" i="55"/>
  <c r="W9483" i="55"/>
  <c r="V9484" i="55"/>
  <c r="W9484" i="55"/>
  <c r="V9485" i="55"/>
  <c r="W9485" i="55"/>
  <c r="V9486" i="55"/>
  <c r="W9486" i="55"/>
  <c r="V9487" i="55"/>
  <c r="W9487" i="55"/>
  <c r="V9488" i="55"/>
  <c r="W9488" i="55"/>
  <c r="V9489" i="55"/>
  <c r="W9489" i="55"/>
  <c r="V9490" i="55"/>
  <c r="W9490" i="55"/>
  <c r="V9491" i="55"/>
  <c r="W9491" i="55"/>
  <c r="V9492" i="55"/>
  <c r="W9492" i="55"/>
  <c r="V9493" i="55"/>
  <c r="W9493" i="55"/>
  <c r="V9494" i="55"/>
  <c r="W9494" i="55"/>
  <c r="V9495" i="55"/>
  <c r="W9495" i="55"/>
  <c r="V9496" i="55"/>
  <c r="W9496" i="55"/>
  <c r="V9497" i="55"/>
  <c r="W9497" i="55"/>
  <c r="V9498" i="55"/>
  <c r="W9498" i="55"/>
  <c r="V9499" i="55"/>
  <c r="W9499" i="55"/>
  <c r="V9500" i="55"/>
  <c r="W9500" i="55"/>
  <c r="V9501" i="55"/>
  <c r="W9501" i="55"/>
  <c r="V9502" i="55"/>
  <c r="W9502" i="55"/>
  <c r="V9503" i="55"/>
  <c r="W9503" i="55"/>
  <c r="V9504" i="55"/>
  <c r="W9504" i="55"/>
  <c r="V9505" i="55"/>
  <c r="W9505" i="55"/>
  <c r="V9506" i="55"/>
  <c r="W9506" i="55"/>
  <c r="V9507" i="55"/>
  <c r="W9507" i="55"/>
  <c r="V9508" i="55"/>
  <c r="W9508" i="55"/>
  <c r="V9509" i="55"/>
  <c r="W9509" i="55"/>
  <c r="V9510" i="55"/>
  <c r="W9510" i="55"/>
  <c r="V9511" i="55"/>
  <c r="W9511" i="55"/>
  <c r="V9512" i="55"/>
  <c r="W9512" i="55"/>
  <c r="V9513" i="55"/>
  <c r="W9513" i="55"/>
  <c r="V9514" i="55"/>
  <c r="W9514" i="55"/>
  <c r="V9515" i="55"/>
  <c r="W9515" i="55"/>
  <c r="V9516" i="55"/>
  <c r="W9516" i="55"/>
  <c r="V9517" i="55"/>
  <c r="W9517" i="55"/>
  <c r="V9518" i="55"/>
  <c r="W9518" i="55"/>
  <c r="V9519" i="55"/>
  <c r="W9519" i="55"/>
  <c r="V9520" i="55"/>
  <c r="W9520" i="55"/>
  <c r="V9521" i="55"/>
  <c r="W9521" i="55"/>
  <c r="V9522" i="55"/>
  <c r="W9522" i="55"/>
  <c r="V9523" i="55"/>
  <c r="W9523" i="55"/>
  <c r="V9524" i="55"/>
  <c r="W9524" i="55"/>
  <c r="V9525" i="55"/>
  <c r="W9525" i="55"/>
  <c r="V9526" i="55"/>
  <c r="W9526" i="55"/>
  <c r="V9527" i="55"/>
  <c r="W9527" i="55"/>
  <c r="V9528" i="55"/>
  <c r="W9528" i="55"/>
  <c r="V9529" i="55"/>
  <c r="W9529" i="55"/>
  <c r="V9530" i="55"/>
  <c r="W9530" i="55"/>
  <c r="V9531" i="55"/>
  <c r="W9531" i="55"/>
  <c r="V9532" i="55"/>
  <c r="W9532" i="55"/>
  <c r="V9533" i="55"/>
  <c r="W9533" i="55"/>
  <c r="V9534" i="55"/>
  <c r="W9534" i="55"/>
  <c r="V9535" i="55"/>
  <c r="W9535" i="55"/>
  <c r="V9536" i="55"/>
  <c r="W9536" i="55"/>
  <c r="V9537" i="55"/>
  <c r="W9537" i="55"/>
  <c r="V9538" i="55"/>
  <c r="W9538" i="55"/>
  <c r="V9539" i="55"/>
  <c r="W9539" i="55"/>
  <c r="V9540" i="55"/>
  <c r="W9540" i="55"/>
  <c r="V9541" i="55"/>
  <c r="W9541" i="55"/>
  <c r="V9542" i="55"/>
  <c r="W9542" i="55"/>
  <c r="V9543" i="55"/>
  <c r="W9543" i="55"/>
  <c r="V9544" i="55"/>
  <c r="W9544" i="55"/>
  <c r="V9545" i="55"/>
  <c r="W9545" i="55"/>
  <c r="V9546" i="55"/>
  <c r="W9546" i="55"/>
  <c r="V9547" i="55"/>
  <c r="W9547" i="55"/>
  <c r="V9548" i="55"/>
  <c r="W9548" i="55"/>
  <c r="V9549" i="55"/>
  <c r="W9549" i="55"/>
  <c r="V9550" i="55"/>
  <c r="W9550" i="55"/>
  <c r="V9551" i="55"/>
  <c r="W9551" i="55"/>
  <c r="V9552" i="55"/>
  <c r="W9552" i="55"/>
  <c r="V9553" i="55"/>
  <c r="W9553" i="55"/>
  <c r="V9554" i="55"/>
  <c r="W9554" i="55"/>
  <c r="V9555" i="55"/>
  <c r="W9555" i="55"/>
  <c r="V9556" i="55"/>
  <c r="W9556" i="55"/>
  <c r="V9557" i="55"/>
  <c r="W9557" i="55"/>
  <c r="V9558" i="55"/>
  <c r="W9558" i="55"/>
  <c r="V9559" i="55"/>
  <c r="W9559" i="55"/>
  <c r="V9560" i="55"/>
  <c r="W9560" i="55"/>
  <c r="V9561" i="55"/>
  <c r="W9561" i="55"/>
  <c r="V9562" i="55"/>
  <c r="W9562" i="55"/>
  <c r="V9563" i="55"/>
  <c r="W9563" i="55"/>
  <c r="V9564" i="55"/>
  <c r="W9564" i="55"/>
  <c r="V9565" i="55"/>
  <c r="W9565" i="55"/>
  <c r="V9566" i="55"/>
  <c r="W9566" i="55"/>
  <c r="V9567" i="55"/>
  <c r="W9567" i="55"/>
  <c r="V9568" i="55"/>
  <c r="W9568" i="55"/>
  <c r="V9569" i="55"/>
  <c r="W9569" i="55"/>
  <c r="V9570" i="55"/>
  <c r="W9570" i="55"/>
  <c r="V9571" i="55"/>
  <c r="W9571" i="55"/>
  <c r="V9572" i="55"/>
  <c r="W9572" i="55"/>
  <c r="V9573" i="55"/>
  <c r="W9573" i="55"/>
  <c r="V9574" i="55"/>
  <c r="W9574" i="55"/>
  <c r="V9575" i="55"/>
  <c r="W9575" i="55"/>
  <c r="V9576" i="55"/>
  <c r="W9576" i="55"/>
  <c r="V9577" i="55"/>
  <c r="W9577" i="55"/>
  <c r="V9578" i="55"/>
  <c r="W9578" i="55"/>
  <c r="V9579" i="55"/>
  <c r="W9579" i="55"/>
  <c r="V9580" i="55"/>
  <c r="W9580" i="55"/>
  <c r="V9581" i="55"/>
  <c r="W9581" i="55"/>
  <c r="V9582" i="55"/>
  <c r="W9582" i="55"/>
  <c r="V9583" i="55"/>
  <c r="W9583" i="55"/>
  <c r="V9584" i="55"/>
  <c r="W9584" i="55"/>
  <c r="V9585" i="55"/>
  <c r="W9585" i="55"/>
  <c r="V9586" i="55"/>
  <c r="W9586" i="55"/>
  <c r="V9587" i="55"/>
  <c r="W9587" i="55"/>
  <c r="V9588" i="55"/>
  <c r="W9588" i="55"/>
  <c r="V9589" i="55"/>
  <c r="W9589" i="55"/>
  <c r="V9590" i="55"/>
  <c r="W9590" i="55"/>
  <c r="V9591" i="55"/>
  <c r="W9591" i="55"/>
  <c r="V9592" i="55"/>
  <c r="W9592" i="55"/>
  <c r="V9593" i="55"/>
  <c r="W9593" i="55"/>
  <c r="V9594" i="55"/>
  <c r="W9594" i="55"/>
  <c r="V9595" i="55"/>
  <c r="W9595" i="55"/>
  <c r="V9596" i="55"/>
  <c r="W9596" i="55"/>
  <c r="V9597" i="55"/>
  <c r="W9597" i="55"/>
  <c r="V9598" i="55"/>
  <c r="W9598" i="55"/>
  <c r="V9599" i="55"/>
  <c r="W9599" i="55"/>
  <c r="V9600" i="55"/>
  <c r="W9600" i="55"/>
  <c r="V9601" i="55"/>
  <c r="W9601" i="55"/>
  <c r="V9602" i="55"/>
  <c r="W9602" i="55"/>
  <c r="V9603" i="55"/>
  <c r="W9603" i="55"/>
  <c r="V9604" i="55"/>
  <c r="W9604" i="55"/>
  <c r="V9605" i="55"/>
  <c r="W9605" i="55"/>
  <c r="V9606" i="55"/>
  <c r="W9606" i="55"/>
  <c r="V9607" i="55"/>
  <c r="W9607" i="55"/>
  <c r="V9608" i="55"/>
  <c r="W9608" i="55"/>
  <c r="V9609" i="55"/>
  <c r="W9609" i="55"/>
  <c r="V9610" i="55"/>
  <c r="W9610" i="55"/>
  <c r="V9611" i="55"/>
  <c r="W9611" i="55"/>
  <c r="V9612" i="55"/>
  <c r="W9612" i="55"/>
  <c r="V9613" i="55"/>
  <c r="W9613" i="55"/>
  <c r="V9614" i="55"/>
  <c r="W9614" i="55"/>
  <c r="V9615" i="55"/>
  <c r="W9615" i="55"/>
  <c r="V9616" i="55"/>
  <c r="W9616" i="55"/>
  <c r="V9617" i="55"/>
  <c r="W9617" i="55"/>
  <c r="V9618" i="55"/>
  <c r="W9618" i="55"/>
  <c r="V9619" i="55"/>
  <c r="W9619" i="55"/>
  <c r="V9620" i="55"/>
  <c r="W9620" i="55"/>
  <c r="V9621" i="55"/>
  <c r="W9621" i="55"/>
  <c r="V9622" i="55"/>
  <c r="W9622" i="55"/>
  <c r="V9623" i="55"/>
  <c r="W9623" i="55"/>
  <c r="V9624" i="55"/>
  <c r="W9624" i="55"/>
  <c r="V9625" i="55"/>
  <c r="W9625" i="55"/>
  <c r="V9626" i="55"/>
  <c r="W9626" i="55"/>
  <c r="V9627" i="55"/>
  <c r="W9627" i="55"/>
  <c r="V9628" i="55"/>
  <c r="W9628" i="55"/>
  <c r="V9629" i="55"/>
  <c r="W9629" i="55"/>
  <c r="V9630" i="55"/>
  <c r="W9630" i="55"/>
  <c r="V9631" i="55"/>
  <c r="W9631" i="55"/>
  <c r="V9632" i="55"/>
  <c r="W9632" i="55"/>
  <c r="V9633" i="55"/>
  <c r="W9633" i="55"/>
  <c r="V9634" i="55"/>
  <c r="W9634" i="55"/>
  <c r="V9635" i="55"/>
  <c r="W9635" i="55"/>
  <c r="V9636" i="55"/>
  <c r="W9636" i="55"/>
  <c r="V9637" i="55"/>
  <c r="W9637" i="55"/>
  <c r="V9638" i="55"/>
  <c r="W9638" i="55"/>
  <c r="V9639" i="55"/>
  <c r="W9639" i="55"/>
  <c r="V9640" i="55"/>
  <c r="W9640" i="55"/>
  <c r="V9641" i="55"/>
  <c r="W9641" i="55"/>
  <c r="V9642" i="55"/>
  <c r="W9642" i="55"/>
  <c r="V9643" i="55"/>
  <c r="W9643" i="55"/>
  <c r="V9644" i="55"/>
  <c r="W9644" i="55"/>
  <c r="V9645" i="55"/>
  <c r="W9645" i="55"/>
  <c r="V9646" i="55"/>
  <c r="W9646" i="55"/>
  <c r="V9647" i="55"/>
  <c r="W9647" i="55"/>
  <c r="V9648" i="55"/>
  <c r="W9648" i="55"/>
  <c r="V9649" i="55"/>
  <c r="W9649" i="55"/>
  <c r="V9650" i="55"/>
  <c r="W9650" i="55"/>
  <c r="V9651" i="55"/>
  <c r="W9651" i="55"/>
  <c r="V9652" i="55"/>
  <c r="W9652" i="55"/>
  <c r="V9653" i="55"/>
  <c r="W9653" i="55"/>
  <c r="V9654" i="55"/>
  <c r="W9654" i="55"/>
  <c r="V9655" i="55"/>
  <c r="W9655" i="55"/>
  <c r="V9656" i="55"/>
  <c r="W9656" i="55"/>
  <c r="V9657" i="55"/>
  <c r="W9657" i="55"/>
  <c r="V9658" i="55"/>
  <c r="W9658" i="55"/>
  <c r="V9659" i="55"/>
  <c r="W9659" i="55"/>
  <c r="V9660" i="55"/>
  <c r="W9660" i="55"/>
  <c r="V9661" i="55"/>
  <c r="W9661" i="55"/>
  <c r="V9662" i="55"/>
  <c r="W9662" i="55"/>
  <c r="V9663" i="55"/>
  <c r="W9663" i="55"/>
  <c r="V9664" i="55"/>
  <c r="W9664" i="55"/>
  <c r="V9665" i="55"/>
  <c r="W9665" i="55"/>
  <c r="V9666" i="55"/>
  <c r="W9666" i="55"/>
  <c r="V9667" i="55"/>
  <c r="W9667" i="55"/>
  <c r="V9668" i="55"/>
  <c r="W9668" i="55"/>
  <c r="V9669" i="55"/>
  <c r="W9669" i="55"/>
  <c r="V9670" i="55"/>
  <c r="W9670" i="55"/>
  <c r="V9671" i="55"/>
  <c r="W9671" i="55"/>
  <c r="V9672" i="55"/>
  <c r="W9672" i="55"/>
  <c r="V9673" i="55"/>
  <c r="W9673" i="55"/>
  <c r="V9674" i="55"/>
  <c r="W9674" i="55"/>
  <c r="V9675" i="55"/>
  <c r="W9675" i="55"/>
  <c r="V9676" i="55"/>
  <c r="W9676" i="55"/>
  <c r="V9677" i="55"/>
  <c r="W9677" i="55"/>
  <c r="V9678" i="55"/>
  <c r="W9678" i="55"/>
  <c r="V9679" i="55"/>
  <c r="W9679" i="55"/>
  <c r="V9680" i="55"/>
  <c r="W9680" i="55"/>
  <c r="V9681" i="55"/>
  <c r="W9681" i="55"/>
  <c r="V9682" i="55"/>
  <c r="W9682" i="55"/>
  <c r="V9683" i="55"/>
  <c r="W9683" i="55"/>
  <c r="V9684" i="55"/>
  <c r="W9684" i="55"/>
  <c r="V9685" i="55"/>
  <c r="W9685" i="55"/>
  <c r="V9686" i="55"/>
  <c r="W9686" i="55"/>
  <c r="V9687" i="55"/>
  <c r="W9687" i="55"/>
  <c r="V9688" i="55"/>
  <c r="W9688" i="55"/>
  <c r="V9689" i="55"/>
  <c r="W9689" i="55"/>
  <c r="V9690" i="55"/>
  <c r="W9690" i="55"/>
  <c r="V9691" i="55"/>
  <c r="W9691" i="55"/>
  <c r="V9692" i="55"/>
  <c r="W9692" i="55"/>
  <c r="V9693" i="55"/>
  <c r="W9693" i="55"/>
  <c r="V9694" i="55"/>
  <c r="W9694" i="55"/>
  <c r="V9695" i="55"/>
  <c r="W9695" i="55"/>
  <c r="V9696" i="55"/>
  <c r="W9696" i="55"/>
  <c r="V9697" i="55"/>
  <c r="W9697" i="55"/>
  <c r="V9698" i="55"/>
  <c r="W9698" i="55"/>
  <c r="V9699" i="55"/>
  <c r="W9699" i="55"/>
  <c r="V9700" i="55"/>
  <c r="W9700" i="55"/>
  <c r="V9701" i="55"/>
  <c r="W9701" i="55"/>
  <c r="V9702" i="55"/>
  <c r="W9702" i="55"/>
  <c r="V9703" i="55"/>
  <c r="W9703" i="55"/>
  <c r="V9704" i="55"/>
  <c r="W9704" i="55"/>
  <c r="V9705" i="55"/>
  <c r="W9705" i="55"/>
  <c r="V9706" i="55"/>
  <c r="W9706" i="55"/>
  <c r="V9707" i="55"/>
  <c r="W9707" i="55"/>
  <c r="V9708" i="55"/>
  <c r="W9708" i="55"/>
  <c r="V9709" i="55"/>
  <c r="W9709" i="55"/>
  <c r="V9710" i="55"/>
  <c r="W9710" i="55"/>
  <c r="V9711" i="55"/>
  <c r="W9711" i="55"/>
  <c r="V9712" i="55"/>
  <c r="W9712" i="55"/>
  <c r="V9713" i="55"/>
  <c r="W9713" i="55"/>
  <c r="V9714" i="55"/>
  <c r="W9714" i="55"/>
  <c r="V9715" i="55"/>
  <c r="W9715" i="55"/>
  <c r="V9716" i="55"/>
  <c r="W9716" i="55"/>
  <c r="V9717" i="55"/>
  <c r="W9717" i="55"/>
  <c r="V9718" i="55"/>
  <c r="W9718" i="55"/>
  <c r="V9719" i="55"/>
  <c r="W9719" i="55"/>
  <c r="V9720" i="55"/>
  <c r="W9720" i="55"/>
  <c r="V9721" i="55"/>
  <c r="W9721" i="55"/>
  <c r="V9722" i="55"/>
  <c r="W9722" i="55"/>
  <c r="V9723" i="55"/>
  <c r="W9723" i="55"/>
  <c r="V9724" i="55"/>
  <c r="W9724" i="55"/>
  <c r="V9725" i="55"/>
  <c r="W9725" i="55"/>
  <c r="V9726" i="55"/>
  <c r="W9726" i="55"/>
  <c r="V9727" i="55"/>
  <c r="W9727" i="55"/>
  <c r="V9728" i="55"/>
  <c r="W9728" i="55"/>
  <c r="V9729" i="55"/>
  <c r="W9729" i="55"/>
  <c r="V9730" i="55"/>
  <c r="W9730" i="55"/>
  <c r="V9731" i="55"/>
  <c r="W9731" i="55"/>
  <c r="V9732" i="55"/>
  <c r="W9732" i="55"/>
  <c r="V9733" i="55"/>
  <c r="W9733" i="55"/>
  <c r="V9734" i="55"/>
  <c r="W9734" i="55"/>
  <c r="V9735" i="55"/>
  <c r="W9735" i="55"/>
  <c r="V9736" i="55"/>
  <c r="W9736" i="55"/>
  <c r="V9737" i="55"/>
  <c r="W9737" i="55"/>
  <c r="V9738" i="55"/>
  <c r="W9738" i="55"/>
  <c r="V9739" i="55"/>
  <c r="W9739" i="55"/>
  <c r="V9740" i="55"/>
  <c r="W9740" i="55"/>
  <c r="V9741" i="55"/>
  <c r="W9741" i="55"/>
  <c r="V9742" i="55"/>
  <c r="W9742" i="55"/>
  <c r="V9743" i="55"/>
  <c r="W9743" i="55"/>
  <c r="V9744" i="55"/>
  <c r="W9744" i="55"/>
  <c r="V9745" i="55"/>
  <c r="W9745" i="55"/>
  <c r="V9746" i="55"/>
  <c r="W9746" i="55"/>
  <c r="V9747" i="55"/>
  <c r="W9747" i="55"/>
  <c r="V9748" i="55"/>
  <c r="W9748" i="55"/>
  <c r="V9749" i="55"/>
  <c r="W9749" i="55"/>
  <c r="V9750" i="55"/>
  <c r="W9750" i="55"/>
  <c r="V9751" i="55"/>
  <c r="W9751" i="55"/>
  <c r="V9752" i="55"/>
  <c r="W9752" i="55"/>
  <c r="V9753" i="55"/>
  <c r="W9753" i="55"/>
  <c r="V9754" i="55"/>
  <c r="W9754" i="55"/>
  <c r="V9755" i="55"/>
  <c r="W9755" i="55"/>
  <c r="V9756" i="55"/>
  <c r="W9756" i="55"/>
  <c r="V9757" i="55"/>
  <c r="W9757" i="55"/>
  <c r="V9758" i="55"/>
  <c r="W9758" i="55"/>
  <c r="V9759" i="55"/>
  <c r="W9759" i="55"/>
  <c r="V9760" i="55"/>
  <c r="W9760" i="55"/>
  <c r="V9761" i="55"/>
  <c r="W9761" i="55"/>
  <c r="V9762" i="55"/>
  <c r="W9762" i="55"/>
  <c r="V9763" i="55"/>
  <c r="W9763" i="55"/>
  <c r="V9764" i="55"/>
  <c r="W9764" i="55"/>
  <c r="V9765" i="55"/>
  <c r="W9765" i="55"/>
  <c r="V9766" i="55"/>
  <c r="W9766" i="55"/>
  <c r="V9767" i="55"/>
  <c r="W9767" i="55"/>
  <c r="V9768" i="55"/>
  <c r="W9768" i="55"/>
  <c r="V9769" i="55"/>
  <c r="W9769" i="55"/>
  <c r="V9770" i="55"/>
  <c r="W9770" i="55"/>
  <c r="V9771" i="55"/>
  <c r="W9771" i="55"/>
  <c r="V9772" i="55"/>
  <c r="W9772" i="55"/>
  <c r="V9773" i="55"/>
  <c r="W9773" i="55"/>
  <c r="V9774" i="55"/>
  <c r="W9774" i="55"/>
  <c r="V9775" i="55"/>
  <c r="W9775" i="55"/>
  <c r="V9776" i="55"/>
  <c r="W9776" i="55"/>
  <c r="V9777" i="55"/>
  <c r="W9777" i="55"/>
  <c r="V9778" i="55"/>
  <c r="W9778" i="55"/>
  <c r="V9779" i="55"/>
  <c r="W9779" i="55"/>
  <c r="V9780" i="55"/>
  <c r="W9780" i="55"/>
  <c r="V9781" i="55"/>
  <c r="W9781" i="55"/>
  <c r="V9782" i="55"/>
  <c r="W9782" i="55"/>
  <c r="V9783" i="55"/>
  <c r="W9783" i="55"/>
  <c r="V9784" i="55"/>
  <c r="W9784" i="55"/>
  <c r="V9785" i="55"/>
  <c r="W9785" i="55"/>
  <c r="V9786" i="55"/>
  <c r="W9786" i="55"/>
  <c r="V9787" i="55"/>
  <c r="W9787" i="55"/>
  <c r="V9788" i="55"/>
  <c r="W9788" i="55"/>
  <c r="V9789" i="55"/>
  <c r="W9789" i="55"/>
  <c r="V9790" i="55"/>
  <c r="W9790" i="55"/>
  <c r="V9791" i="55"/>
  <c r="W9791" i="55"/>
  <c r="V9792" i="55"/>
  <c r="W9792" i="55"/>
  <c r="V9793" i="55"/>
  <c r="W9793" i="55"/>
  <c r="V9794" i="55"/>
  <c r="W9794" i="55"/>
  <c r="V9795" i="55"/>
  <c r="W9795" i="55"/>
  <c r="V9796" i="55"/>
  <c r="W9796" i="55"/>
  <c r="V9797" i="55"/>
  <c r="W9797" i="55"/>
  <c r="V9798" i="55"/>
  <c r="W9798" i="55"/>
  <c r="V9799" i="55"/>
  <c r="W9799" i="55"/>
  <c r="V9800" i="55"/>
  <c r="W9800" i="55"/>
  <c r="V9801" i="55"/>
  <c r="W9801" i="55"/>
  <c r="V9802" i="55"/>
  <c r="W9802" i="55"/>
  <c r="V9803" i="55"/>
  <c r="W9803" i="55"/>
  <c r="V9804" i="55"/>
  <c r="W9804" i="55"/>
  <c r="V9805" i="55"/>
  <c r="W9805" i="55"/>
  <c r="V9806" i="55"/>
  <c r="W9806" i="55"/>
  <c r="V9807" i="55"/>
  <c r="W9807" i="55"/>
  <c r="V9808" i="55"/>
  <c r="W9808" i="55"/>
  <c r="V9809" i="55"/>
  <c r="W9809" i="55"/>
  <c r="V9810" i="55"/>
  <c r="W9810" i="55"/>
  <c r="V9811" i="55"/>
  <c r="W9811" i="55"/>
  <c r="V9812" i="55"/>
  <c r="W9812" i="55"/>
  <c r="V9813" i="55"/>
  <c r="W9813" i="55"/>
  <c r="V9814" i="55"/>
  <c r="W9814" i="55"/>
  <c r="V9815" i="55"/>
  <c r="W9815" i="55"/>
  <c r="V9816" i="55"/>
  <c r="W9816" i="55"/>
  <c r="V9817" i="55"/>
  <c r="W9817" i="55"/>
  <c r="V9818" i="55"/>
  <c r="W9818" i="55"/>
  <c r="V9819" i="55"/>
  <c r="W9819" i="55"/>
  <c r="V9820" i="55"/>
  <c r="W9820" i="55"/>
  <c r="V9821" i="55"/>
  <c r="W9821" i="55"/>
  <c r="V9822" i="55"/>
  <c r="W9822" i="55"/>
  <c r="V9823" i="55"/>
  <c r="W9823" i="55"/>
  <c r="V9824" i="55"/>
  <c r="W9824" i="55"/>
  <c r="V9825" i="55"/>
  <c r="W9825" i="55"/>
  <c r="V9826" i="55"/>
  <c r="W9826" i="55"/>
  <c r="V9827" i="55"/>
  <c r="W9827" i="55"/>
  <c r="V9828" i="55"/>
  <c r="W9828" i="55"/>
  <c r="V9829" i="55"/>
  <c r="W9829" i="55"/>
  <c r="V9830" i="55"/>
  <c r="W9830" i="55"/>
  <c r="V9831" i="55"/>
  <c r="W9831" i="55"/>
  <c r="V9832" i="55"/>
  <c r="W9832" i="55"/>
  <c r="V9833" i="55"/>
  <c r="W9833" i="55"/>
  <c r="V9834" i="55"/>
  <c r="W9834" i="55"/>
  <c r="V9835" i="55"/>
  <c r="W9835" i="55"/>
  <c r="V9836" i="55"/>
  <c r="W9836" i="55"/>
  <c r="V9837" i="55"/>
  <c r="W9837" i="55"/>
  <c r="V9838" i="55"/>
  <c r="W9838" i="55"/>
  <c r="V9839" i="55"/>
  <c r="W9839" i="55"/>
  <c r="V9840" i="55"/>
  <c r="W9840" i="55"/>
  <c r="V9841" i="55"/>
  <c r="W9841" i="55"/>
  <c r="V9842" i="55"/>
  <c r="W9842" i="55"/>
  <c r="V9843" i="55"/>
  <c r="W9843" i="55"/>
  <c r="V9844" i="55"/>
  <c r="W9844" i="55"/>
  <c r="V9845" i="55"/>
  <c r="W9845" i="55"/>
  <c r="V9846" i="55"/>
  <c r="W9846" i="55"/>
  <c r="V9847" i="55"/>
  <c r="W9847" i="55"/>
  <c r="V9848" i="55"/>
  <c r="W9848" i="55"/>
  <c r="V9849" i="55"/>
  <c r="W9849" i="55"/>
  <c r="V9850" i="55"/>
  <c r="W9850" i="55"/>
  <c r="V9851" i="55"/>
  <c r="W9851" i="55"/>
  <c r="V9852" i="55"/>
  <c r="W9852" i="55"/>
  <c r="V9853" i="55"/>
  <c r="W9853" i="55"/>
  <c r="V9854" i="55"/>
  <c r="W9854" i="55"/>
  <c r="V9855" i="55"/>
  <c r="W9855" i="55"/>
  <c r="V9856" i="55"/>
  <c r="W9856" i="55"/>
  <c r="V9857" i="55"/>
  <c r="W9857" i="55"/>
  <c r="V9858" i="55"/>
  <c r="W9858" i="55"/>
  <c r="V9859" i="55"/>
  <c r="W9859" i="55"/>
  <c r="V9860" i="55"/>
  <c r="W9860" i="55"/>
  <c r="V9861" i="55"/>
  <c r="W9861" i="55"/>
  <c r="V9862" i="55"/>
  <c r="W9862" i="55"/>
  <c r="V9863" i="55"/>
  <c r="W9863" i="55"/>
  <c r="V9864" i="55"/>
  <c r="W9864" i="55"/>
  <c r="V9865" i="55"/>
  <c r="W9865" i="55"/>
  <c r="V9866" i="55"/>
  <c r="W9866" i="55"/>
  <c r="V9867" i="55"/>
  <c r="W9867" i="55"/>
  <c r="V9868" i="55"/>
  <c r="W9868" i="55"/>
  <c r="V9869" i="55"/>
  <c r="W9869" i="55"/>
  <c r="V9870" i="55"/>
  <c r="W9870" i="55"/>
  <c r="V9871" i="55"/>
  <c r="W9871" i="55"/>
  <c r="V9872" i="55"/>
  <c r="W9872" i="55"/>
  <c r="V9873" i="55"/>
  <c r="W9873" i="55"/>
  <c r="V9874" i="55"/>
  <c r="W9874" i="55"/>
  <c r="V9875" i="55"/>
  <c r="W9875" i="55"/>
  <c r="V9876" i="55"/>
  <c r="W9876" i="55"/>
  <c r="V9877" i="55"/>
  <c r="W9877" i="55"/>
  <c r="V9878" i="55"/>
  <c r="W9878" i="55"/>
  <c r="V9879" i="55"/>
  <c r="W9879" i="55"/>
  <c r="V9880" i="55"/>
  <c r="W9880" i="55"/>
  <c r="V9881" i="55"/>
  <c r="W9881" i="55"/>
  <c r="V9882" i="55"/>
  <c r="W9882" i="55"/>
  <c r="V9883" i="55"/>
  <c r="W9883" i="55"/>
  <c r="V9884" i="55"/>
  <c r="W9884" i="55"/>
  <c r="V9885" i="55"/>
  <c r="W9885" i="55"/>
  <c r="V9886" i="55"/>
  <c r="W9886" i="55"/>
  <c r="V9887" i="55"/>
  <c r="W9887" i="55"/>
  <c r="V9888" i="55"/>
  <c r="W9888" i="55"/>
  <c r="V9889" i="55"/>
  <c r="W9889" i="55"/>
  <c r="V9890" i="55"/>
  <c r="W9890" i="55"/>
  <c r="V9891" i="55"/>
  <c r="W9891" i="55"/>
  <c r="V9892" i="55"/>
  <c r="W9892" i="55"/>
  <c r="V9893" i="55"/>
  <c r="W9893" i="55"/>
  <c r="V9894" i="55"/>
  <c r="W9894" i="55"/>
  <c r="V9895" i="55"/>
  <c r="W9895" i="55"/>
  <c r="V9896" i="55"/>
  <c r="W9896" i="55"/>
  <c r="V9897" i="55"/>
  <c r="W9897" i="55"/>
  <c r="V9898" i="55"/>
  <c r="W9898" i="55"/>
  <c r="V9899" i="55"/>
  <c r="W9899" i="55"/>
  <c r="V9900" i="55"/>
  <c r="W9900" i="55"/>
  <c r="V9901" i="55"/>
  <c r="W9901" i="55"/>
  <c r="V9902" i="55"/>
  <c r="W9902" i="55"/>
  <c r="V9903" i="55"/>
  <c r="W9903" i="55"/>
  <c r="V9904" i="55"/>
  <c r="W9904" i="55"/>
  <c r="V9905" i="55"/>
  <c r="W9905" i="55"/>
  <c r="V9906" i="55"/>
  <c r="W9906" i="55"/>
  <c r="V9907" i="55"/>
  <c r="W9907" i="55"/>
  <c r="V9908" i="55"/>
  <c r="W9908" i="55"/>
  <c r="V9909" i="55"/>
  <c r="W9909" i="55"/>
  <c r="V9910" i="55"/>
  <c r="W9910" i="55"/>
  <c r="V9911" i="55"/>
  <c r="W9911" i="55"/>
  <c r="V9912" i="55"/>
  <c r="W9912" i="55"/>
  <c r="V9913" i="55"/>
  <c r="W9913" i="55"/>
  <c r="V9914" i="55"/>
  <c r="W9914" i="55"/>
  <c r="V9915" i="55"/>
  <c r="W9915" i="55"/>
  <c r="V9916" i="55"/>
  <c r="W9916" i="55"/>
  <c r="V9917" i="55"/>
  <c r="W9917" i="55"/>
  <c r="V9918" i="55"/>
  <c r="W9918" i="55"/>
  <c r="V9919" i="55"/>
  <c r="W9919" i="55"/>
  <c r="V9920" i="55"/>
  <c r="W9920" i="55"/>
  <c r="V9921" i="55"/>
  <c r="W9921" i="55"/>
  <c r="V9922" i="55"/>
  <c r="W9922" i="55"/>
  <c r="V9923" i="55"/>
  <c r="W9923" i="55"/>
  <c r="V9924" i="55"/>
  <c r="W9924" i="55"/>
  <c r="V9925" i="55"/>
  <c r="W9925" i="55"/>
  <c r="V9926" i="55"/>
  <c r="W9926" i="55"/>
  <c r="V9927" i="55"/>
  <c r="W9927" i="55"/>
  <c r="V9928" i="55"/>
  <c r="W9928" i="55"/>
  <c r="V9929" i="55"/>
  <c r="W9929" i="55"/>
  <c r="V9930" i="55"/>
  <c r="W9930" i="55"/>
  <c r="V9931" i="55"/>
  <c r="W9931" i="55"/>
  <c r="V9932" i="55"/>
  <c r="W9932" i="55"/>
  <c r="V9933" i="55"/>
  <c r="W9933" i="55"/>
  <c r="V9934" i="55"/>
  <c r="W9934" i="55"/>
  <c r="V9935" i="55"/>
  <c r="W9935" i="55"/>
  <c r="V9936" i="55"/>
  <c r="W9936" i="55"/>
  <c r="V9937" i="55"/>
  <c r="W9937" i="55"/>
  <c r="V9938" i="55"/>
  <c r="W9938" i="55"/>
  <c r="V9939" i="55"/>
  <c r="W9939" i="55"/>
  <c r="V9940" i="55"/>
  <c r="W9940" i="55"/>
  <c r="V9941" i="55"/>
  <c r="W9941" i="55"/>
  <c r="V9942" i="55"/>
  <c r="W9942" i="55"/>
  <c r="V9943" i="55"/>
  <c r="W9943" i="55"/>
  <c r="V9944" i="55"/>
  <c r="W9944" i="55"/>
  <c r="V9945" i="55"/>
  <c r="W9945" i="55"/>
  <c r="V9946" i="55"/>
  <c r="W9946" i="55"/>
  <c r="V9947" i="55"/>
  <c r="W9947" i="55"/>
  <c r="V9948" i="55"/>
  <c r="W9948" i="55"/>
  <c r="V9949" i="55"/>
  <c r="W9949" i="55"/>
  <c r="V9950" i="55"/>
  <c r="W9950" i="55"/>
  <c r="V9951" i="55"/>
  <c r="W9951" i="55"/>
  <c r="V9952" i="55"/>
  <c r="W9952" i="55"/>
  <c r="V9953" i="55"/>
  <c r="W9953" i="55"/>
  <c r="V9954" i="55"/>
  <c r="W9954" i="55"/>
  <c r="V9955" i="55"/>
  <c r="W9955" i="55"/>
  <c r="V9956" i="55"/>
  <c r="W9956" i="55"/>
  <c r="V9957" i="55"/>
  <c r="W9957" i="55"/>
  <c r="V9958" i="55"/>
  <c r="W9958" i="55"/>
  <c r="V9959" i="55"/>
  <c r="W9959" i="55"/>
  <c r="V9960" i="55"/>
  <c r="W9960" i="55"/>
  <c r="V9961" i="55"/>
  <c r="W9961" i="55"/>
  <c r="V9962" i="55"/>
  <c r="W9962" i="55"/>
  <c r="V9963" i="55"/>
  <c r="W9963" i="55"/>
  <c r="V9964" i="55"/>
  <c r="W9964" i="55"/>
  <c r="V9965" i="55"/>
  <c r="W9965" i="55"/>
  <c r="V9966" i="55"/>
  <c r="W9966" i="55"/>
  <c r="V9967" i="55"/>
  <c r="W9967" i="55"/>
  <c r="V9968" i="55"/>
  <c r="W9968" i="55"/>
  <c r="V9969" i="55"/>
  <c r="W9969" i="55"/>
  <c r="V9970" i="55"/>
  <c r="W9970" i="55"/>
  <c r="V9971" i="55"/>
  <c r="W9971" i="55"/>
  <c r="V9972" i="55"/>
  <c r="W9972" i="55"/>
  <c r="V9973" i="55"/>
  <c r="W9973" i="55"/>
  <c r="V9974" i="55"/>
  <c r="W9974" i="55"/>
  <c r="V9975" i="55"/>
  <c r="W9975" i="55"/>
  <c r="V9976" i="55"/>
  <c r="W9976" i="55"/>
  <c r="V9977" i="55"/>
  <c r="W9977" i="55"/>
  <c r="V9978" i="55"/>
  <c r="W9978" i="55"/>
  <c r="V9979" i="55"/>
  <c r="W9979" i="55"/>
  <c r="V9980" i="55"/>
  <c r="W9980" i="55"/>
  <c r="V9981" i="55"/>
  <c r="W9981" i="55"/>
  <c r="V9982" i="55"/>
  <c r="W9982" i="55"/>
  <c r="V9983" i="55"/>
  <c r="W9983" i="55"/>
  <c r="V9984" i="55"/>
  <c r="W9984" i="55"/>
  <c r="V9985" i="55"/>
  <c r="W9985" i="55"/>
  <c r="V9986" i="55"/>
  <c r="W9986" i="55"/>
  <c r="V9987" i="55"/>
  <c r="W9987" i="55"/>
  <c r="V9988" i="55"/>
  <c r="W9988" i="55"/>
  <c r="V9989" i="55"/>
  <c r="W9989" i="55"/>
  <c r="V9990" i="55"/>
  <c r="W9990" i="55"/>
  <c r="V9991" i="55"/>
  <c r="W9991" i="55"/>
  <c r="V9992" i="55"/>
  <c r="W9992" i="55"/>
  <c r="V9993" i="55"/>
  <c r="W9993" i="55"/>
  <c r="V9994" i="55"/>
  <c r="W9994" i="55"/>
  <c r="V9995" i="55"/>
  <c r="W9995" i="55"/>
  <c r="V9996" i="55"/>
  <c r="W9996" i="55"/>
  <c r="V9997" i="55"/>
  <c r="W9997" i="55"/>
  <c r="V9998" i="55"/>
  <c r="W9998" i="55"/>
  <c r="V9999" i="55"/>
  <c r="W9999" i="55"/>
  <c r="V10000" i="55"/>
  <c r="W10000" i="55"/>
  <c r="V10001" i="55"/>
  <c r="W10001" i="55"/>
  <c r="V10002" i="55"/>
  <c r="W10002" i="55"/>
  <c r="V10003" i="55"/>
  <c r="W10003" i="55"/>
  <c r="V10004" i="55"/>
  <c r="W10004" i="55"/>
  <c r="V10005" i="55"/>
  <c r="W10005" i="55"/>
  <c r="V10006" i="55"/>
  <c r="W10006" i="55"/>
  <c r="V10007" i="55"/>
  <c r="W10007" i="55"/>
  <c r="V10008" i="55"/>
  <c r="W10008" i="55"/>
  <c r="V10009" i="55"/>
  <c r="W10009" i="55"/>
  <c r="V10010" i="55"/>
  <c r="W10010" i="55"/>
  <c r="V10011" i="55"/>
  <c r="W10011" i="55"/>
  <c r="V10012" i="55"/>
  <c r="W10012" i="55"/>
  <c r="V10013" i="55"/>
  <c r="W10013" i="55"/>
  <c r="V10014" i="55"/>
  <c r="W10014" i="55"/>
  <c r="V10015" i="55"/>
  <c r="W10015" i="55"/>
  <c r="V10016" i="55"/>
  <c r="W10016" i="55"/>
  <c r="V10017" i="55"/>
  <c r="W10017" i="55"/>
  <c r="V10018" i="55"/>
  <c r="W10018" i="55"/>
  <c r="V10019" i="55"/>
  <c r="W10019" i="55"/>
  <c r="V10020" i="55"/>
  <c r="W10020" i="55"/>
  <c r="V10021" i="55"/>
  <c r="W10021" i="55"/>
  <c r="V10022" i="55"/>
  <c r="W10022" i="55"/>
  <c r="V10023" i="55"/>
  <c r="W10023" i="55"/>
  <c r="V10024" i="55"/>
  <c r="W10024" i="55"/>
  <c r="V10025" i="55"/>
  <c r="W10025" i="55"/>
  <c r="V10026" i="55"/>
  <c r="W10026" i="55"/>
  <c r="V10027" i="55"/>
  <c r="W10027" i="55"/>
  <c r="V10028" i="55"/>
  <c r="W10028" i="55"/>
  <c r="V10029" i="55"/>
  <c r="W10029" i="55"/>
  <c r="V10030" i="55"/>
  <c r="W10030" i="55"/>
  <c r="V10031" i="55"/>
  <c r="W10031" i="55"/>
  <c r="V10032" i="55"/>
  <c r="W10032" i="55"/>
  <c r="V10033" i="55"/>
  <c r="W10033" i="55"/>
  <c r="V10034" i="55"/>
  <c r="W10034" i="55"/>
  <c r="V10035" i="55"/>
  <c r="W10035" i="55"/>
  <c r="V10036" i="55"/>
  <c r="W10036" i="55"/>
  <c r="V10037" i="55"/>
  <c r="W10037" i="55"/>
  <c r="V10038" i="55"/>
  <c r="W10038" i="55"/>
  <c r="V10039" i="55"/>
  <c r="W10039" i="55"/>
  <c r="V10040" i="55"/>
  <c r="W10040" i="55"/>
  <c r="V10041" i="55"/>
  <c r="W10041" i="55"/>
  <c r="V10042" i="55"/>
  <c r="W10042" i="55"/>
  <c r="V10043" i="55"/>
  <c r="W10043" i="55"/>
  <c r="V10044" i="55"/>
  <c r="W10044" i="55"/>
  <c r="V10045" i="55"/>
  <c r="W10045" i="55"/>
  <c r="V10046" i="55"/>
  <c r="W10046" i="55"/>
  <c r="V10047" i="55"/>
  <c r="W10047" i="55"/>
  <c r="V10048" i="55"/>
  <c r="W10048" i="55"/>
  <c r="V10049" i="55"/>
  <c r="W10049" i="55"/>
  <c r="V10050" i="55"/>
  <c r="W10050" i="55"/>
  <c r="V10051" i="55"/>
  <c r="W10051" i="55"/>
  <c r="V10052" i="55"/>
  <c r="W10052" i="55"/>
  <c r="V10053" i="55"/>
  <c r="W10053" i="55"/>
  <c r="V10054" i="55"/>
  <c r="W10054" i="55"/>
  <c r="V10055" i="55"/>
  <c r="W10055" i="55"/>
  <c r="V10056" i="55"/>
  <c r="W10056" i="55"/>
  <c r="V10057" i="55"/>
  <c r="W10057" i="55"/>
  <c r="V10058" i="55"/>
  <c r="W10058" i="55"/>
  <c r="V10059" i="55"/>
  <c r="W10059" i="55"/>
  <c r="V10060" i="55"/>
  <c r="W10060" i="55"/>
  <c r="V10061" i="55"/>
  <c r="W10061" i="55"/>
  <c r="V10062" i="55"/>
  <c r="W10062" i="55"/>
  <c r="V10063" i="55"/>
  <c r="W10063" i="55"/>
  <c r="V10064" i="55"/>
  <c r="W10064" i="55"/>
  <c r="V10065" i="55"/>
  <c r="W10065" i="55"/>
  <c r="V10066" i="55"/>
  <c r="W10066" i="55"/>
  <c r="V10067" i="55"/>
  <c r="W10067" i="55"/>
  <c r="V10068" i="55"/>
  <c r="W10068" i="55"/>
  <c r="V10069" i="55"/>
  <c r="W10069" i="55"/>
  <c r="V10070" i="55"/>
  <c r="W10070" i="55"/>
  <c r="V10071" i="55"/>
  <c r="W10071" i="55"/>
  <c r="V10072" i="55"/>
  <c r="W10072" i="55"/>
  <c r="V10073" i="55"/>
  <c r="W10073" i="55"/>
  <c r="V10074" i="55"/>
  <c r="W10074" i="55"/>
  <c r="V10075" i="55"/>
  <c r="W10075" i="55"/>
  <c r="V10076" i="55"/>
  <c r="W10076" i="55"/>
  <c r="V10077" i="55"/>
  <c r="W10077" i="55"/>
  <c r="V10078" i="55"/>
  <c r="W10078" i="55"/>
  <c r="V10079" i="55"/>
  <c r="W10079" i="55"/>
  <c r="V10080" i="55"/>
  <c r="W10080" i="55"/>
  <c r="V10081" i="55"/>
  <c r="W10081" i="55"/>
  <c r="V10082" i="55"/>
  <c r="W10082" i="55"/>
  <c r="V10083" i="55"/>
  <c r="W10083" i="55"/>
  <c r="V10084" i="55"/>
  <c r="W10084" i="55"/>
  <c r="V10085" i="55"/>
  <c r="W10085" i="55"/>
  <c r="V10086" i="55"/>
  <c r="W10086" i="55"/>
  <c r="V10087" i="55"/>
  <c r="W10087" i="55"/>
  <c r="V10088" i="55"/>
  <c r="W10088" i="55"/>
  <c r="V10089" i="55"/>
  <c r="W10089" i="55"/>
  <c r="V10090" i="55"/>
  <c r="W10090" i="55"/>
  <c r="V10091" i="55"/>
  <c r="W10091" i="55"/>
  <c r="V10092" i="55"/>
  <c r="W10092" i="55"/>
  <c r="V10093" i="55"/>
  <c r="W10093" i="55"/>
  <c r="V10094" i="55"/>
  <c r="W10094" i="55"/>
  <c r="V10095" i="55"/>
  <c r="W10095" i="55"/>
  <c r="V10096" i="55"/>
  <c r="W10096" i="55"/>
  <c r="V10097" i="55"/>
  <c r="W10097" i="55"/>
  <c r="V10098" i="55"/>
  <c r="W10098" i="55"/>
  <c r="V10099" i="55"/>
  <c r="W10099" i="55"/>
  <c r="V10100" i="55"/>
  <c r="W10100" i="55"/>
  <c r="V10101" i="55"/>
  <c r="W10101" i="55"/>
  <c r="V10102" i="55"/>
  <c r="W10102" i="55"/>
  <c r="V10103" i="55"/>
  <c r="W10103" i="55"/>
  <c r="V10104" i="55"/>
  <c r="W10104" i="55"/>
  <c r="V10105" i="55"/>
  <c r="W10105" i="55"/>
  <c r="V10106" i="55"/>
  <c r="W10106" i="55"/>
  <c r="V10107" i="55"/>
  <c r="W10107" i="55"/>
  <c r="V10108" i="55"/>
  <c r="W10108" i="55"/>
  <c r="V10109" i="55"/>
  <c r="W10109" i="55"/>
  <c r="V10110" i="55"/>
  <c r="W10110" i="55"/>
  <c r="V10111" i="55"/>
  <c r="W10111" i="55"/>
  <c r="V10112" i="55"/>
  <c r="W10112" i="55"/>
  <c r="V10113" i="55"/>
  <c r="W10113" i="55"/>
  <c r="V10114" i="55"/>
  <c r="W10114" i="55"/>
  <c r="V10115" i="55"/>
  <c r="W10115" i="55"/>
  <c r="V10116" i="55"/>
  <c r="W10116" i="55"/>
  <c r="V10117" i="55"/>
  <c r="W10117" i="55"/>
  <c r="V10118" i="55"/>
  <c r="W10118" i="55"/>
  <c r="V10119" i="55"/>
  <c r="W10119" i="55"/>
  <c r="V10120" i="55"/>
  <c r="W10120" i="55"/>
  <c r="V10121" i="55"/>
  <c r="W10121" i="55"/>
  <c r="V10122" i="55"/>
  <c r="W10122" i="55"/>
  <c r="V10123" i="55"/>
  <c r="W10123" i="55"/>
  <c r="V10124" i="55"/>
  <c r="W10124" i="55"/>
  <c r="V10125" i="55"/>
  <c r="W10125" i="55"/>
  <c r="V10126" i="55"/>
  <c r="W10126" i="55"/>
  <c r="V10127" i="55"/>
  <c r="W10127" i="55"/>
  <c r="V10128" i="55"/>
  <c r="W10128" i="55"/>
  <c r="V10129" i="55"/>
  <c r="W10129" i="55"/>
  <c r="V10130" i="55"/>
  <c r="W10130" i="55"/>
  <c r="V10131" i="55"/>
  <c r="W10131" i="55"/>
  <c r="V10132" i="55"/>
  <c r="W10132" i="55"/>
  <c r="V10133" i="55"/>
  <c r="W10133" i="55"/>
  <c r="V10134" i="55"/>
  <c r="W10134" i="55"/>
  <c r="V10135" i="55"/>
  <c r="W10135" i="55"/>
  <c r="V10136" i="55"/>
  <c r="W10136" i="55"/>
  <c r="V10137" i="55"/>
  <c r="W10137" i="55"/>
  <c r="V10138" i="55"/>
  <c r="W10138" i="55"/>
  <c r="V10139" i="55"/>
  <c r="W10139" i="55"/>
  <c r="V10140" i="55"/>
  <c r="W10140" i="55"/>
  <c r="V10141" i="55"/>
  <c r="W10141" i="55"/>
  <c r="V10142" i="55"/>
  <c r="W10142" i="55"/>
  <c r="V10143" i="55"/>
  <c r="W10143" i="55"/>
  <c r="V10144" i="55"/>
  <c r="W10144" i="55"/>
  <c r="V10145" i="55"/>
  <c r="W10145" i="55"/>
  <c r="V10146" i="55"/>
  <c r="W10146" i="55"/>
  <c r="V10147" i="55"/>
  <c r="W10147" i="55"/>
  <c r="V10148" i="55"/>
  <c r="W10148" i="55"/>
  <c r="V10149" i="55"/>
  <c r="W10149" i="55"/>
  <c r="V10150" i="55"/>
  <c r="W10150" i="55"/>
  <c r="V10151" i="55"/>
  <c r="W10151" i="55"/>
  <c r="V10152" i="55"/>
  <c r="W10152" i="55"/>
  <c r="V10153" i="55"/>
  <c r="W10153" i="55"/>
  <c r="V10154" i="55"/>
  <c r="W10154" i="55"/>
  <c r="V10155" i="55"/>
  <c r="W10155" i="55"/>
  <c r="V10156" i="55"/>
  <c r="W10156" i="55"/>
  <c r="V10157" i="55"/>
  <c r="W10157" i="55"/>
  <c r="V10158" i="55"/>
  <c r="W10158" i="55"/>
  <c r="V10159" i="55"/>
  <c r="W10159" i="55"/>
  <c r="V10160" i="55"/>
  <c r="W10160" i="55"/>
  <c r="V10161" i="55"/>
  <c r="W10161" i="55"/>
  <c r="V10162" i="55"/>
  <c r="W10162" i="55"/>
  <c r="V10163" i="55"/>
  <c r="W10163" i="55"/>
  <c r="V10164" i="55"/>
  <c r="W10164" i="55"/>
  <c r="V10165" i="55"/>
  <c r="W10165" i="55"/>
  <c r="V10166" i="55"/>
  <c r="W10166" i="55"/>
  <c r="V10167" i="55"/>
  <c r="W10167" i="55"/>
  <c r="V10168" i="55"/>
  <c r="W10168" i="55"/>
  <c r="V10169" i="55"/>
  <c r="W10169" i="55"/>
  <c r="V10170" i="55"/>
  <c r="W10170" i="55"/>
  <c r="V10171" i="55"/>
  <c r="W10171" i="55"/>
  <c r="V10172" i="55"/>
  <c r="W10172" i="55"/>
  <c r="V10173" i="55"/>
  <c r="W10173" i="55"/>
  <c r="V10174" i="55"/>
  <c r="W10174" i="55"/>
  <c r="V10175" i="55"/>
  <c r="W10175" i="55"/>
  <c r="V10176" i="55"/>
  <c r="W10176" i="55"/>
  <c r="V10177" i="55"/>
  <c r="W10177" i="55"/>
  <c r="V10178" i="55"/>
  <c r="W10178" i="55"/>
  <c r="V10179" i="55"/>
  <c r="W10179" i="55"/>
  <c r="V10180" i="55"/>
  <c r="W10180" i="55"/>
  <c r="V10181" i="55"/>
  <c r="W10181" i="55"/>
  <c r="V10182" i="55"/>
  <c r="W10182" i="55"/>
  <c r="V10183" i="55"/>
  <c r="W10183" i="55"/>
  <c r="V10184" i="55"/>
  <c r="W10184" i="55"/>
  <c r="V10185" i="55"/>
  <c r="W10185" i="55"/>
  <c r="V10186" i="55"/>
  <c r="W10186" i="55"/>
  <c r="V10187" i="55"/>
  <c r="W10187" i="55"/>
  <c r="V10188" i="55"/>
  <c r="W10188" i="55"/>
  <c r="V10189" i="55"/>
  <c r="W10189" i="55"/>
  <c r="V10190" i="55"/>
  <c r="W10190" i="55"/>
  <c r="V10191" i="55"/>
  <c r="W10191" i="55"/>
  <c r="V10192" i="55"/>
  <c r="W10192" i="55"/>
  <c r="V10193" i="55"/>
  <c r="W10193" i="55"/>
  <c r="V10194" i="55"/>
  <c r="W10194" i="55"/>
  <c r="V10195" i="55"/>
  <c r="W10195" i="55"/>
  <c r="V10196" i="55"/>
  <c r="W10196" i="55"/>
  <c r="V10197" i="55"/>
  <c r="W10197" i="55"/>
  <c r="V10198" i="55"/>
  <c r="W10198" i="55"/>
  <c r="V10199" i="55"/>
  <c r="W10199" i="55"/>
  <c r="V10200" i="55"/>
  <c r="W10200" i="55"/>
  <c r="V10201" i="55"/>
  <c r="W10201" i="55"/>
  <c r="V10202" i="55"/>
  <c r="W10202" i="55"/>
  <c r="V10203" i="55"/>
  <c r="W10203" i="55"/>
  <c r="V10204" i="55"/>
  <c r="W10204" i="55"/>
  <c r="V10205" i="55"/>
  <c r="W10205" i="55"/>
  <c r="V10206" i="55"/>
  <c r="W10206" i="55"/>
  <c r="V10207" i="55"/>
  <c r="W10207" i="55"/>
  <c r="V10208" i="55"/>
  <c r="W10208" i="55"/>
  <c r="V10209" i="55"/>
  <c r="W10209" i="55"/>
  <c r="V10210" i="55"/>
  <c r="W10210" i="55"/>
  <c r="V10211" i="55"/>
  <c r="W10211" i="55"/>
  <c r="V10212" i="55"/>
  <c r="W10212" i="55"/>
  <c r="V10213" i="55"/>
  <c r="W10213" i="55"/>
  <c r="V10214" i="55"/>
  <c r="W10214" i="55"/>
  <c r="V10215" i="55"/>
  <c r="W10215" i="55"/>
  <c r="V10216" i="55"/>
  <c r="W10216" i="55"/>
  <c r="V10217" i="55"/>
  <c r="W10217" i="55"/>
  <c r="V10218" i="55"/>
  <c r="W10218" i="55"/>
  <c r="V10219" i="55"/>
  <c r="W10219" i="55"/>
  <c r="V10220" i="55"/>
  <c r="W10220" i="55"/>
  <c r="V10221" i="55"/>
  <c r="W10221" i="55"/>
  <c r="V10222" i="55"/>
  <c r="W10222" i="55"/>
  <c r="V10223" i="55"/>
  <c r="W10223" i="55"/>
  <c r="V10224" i="55"/>
  <c r="W10224" i="55"/>
  <c r="V10225" i="55"/>
  <c r="W10225" i="55"/>
  <c r="V10226" i="55"/>
  <c r="W10226" i="55"/>
  <c r="V10227" i="55"/>
  <c r="W10227" i="55"/>
  <c r="V10228" i="55"/>
  <c r="W10228" i="55"/>
  <c r="V10229" i="55"/>
  <c r="W10229" i="55"/>
  <c r="V10230" i="55"/>
  <c r="W10230" i="55"/>
  <c r="V10231" i="55"/>
  <c r="W10231" i="55"/>
  <c r="V10232" i="55"/>
  <c r="W10232" i="55"/>
  <c r="V10233" i="55"/>
  <c r="W10233" i="55"/>
  <c r="V10234" i="55"/>
  <c r="W10234" i="55"/>
  <c r="V10235" i="55"/>
  <c r="W10235" i="55"/>
  <c r="V10236" i="55"/>
  <c r="W10236" i="55"/>
  <c r="V10237" i="55"/>
  <c r="W10237" i="55"/>
  <c r="V10238" i="55"/>
  <c r="W10238" i="55"/>
  <c r="V10239" i="55"/>
  <c r="W10239" i="55"/>
  <c r="V10240" i="55"/>
  <c r="W10240" i="55"/>
  <c r="V10241" i="55"/>
  <c r="W10241" i="55"/>
  <c r="V10242" i="55"/>
  <c r="W10242" i="55"/>
  <c r="V10243" i="55"/>
  <c r="W10243" i="55"/>
  <c r="V10244" i="55"/>
  <c r="W10244" i="55"/>
  <c r="V10245" i="55"/>
  <c r="W10245" i="55"/>
  <c r="V10246" i="55"/>
  <c r="W10246" i="55"/>
  <c r="V10247" i="55"/>
  <c r="W10247" i="55"/>
  <c r="V10248" i="55"/>
  <c r="W10248" i="55"/>
  <c r="V10249" i="55"/>
  <c r="W10249" i="55"/>
  <c r="V10250" i="55"/>
  <c r="W10250" i="55"/>
  <c r="V10251" i="55"/>
  <c r="W10251" i="55"/>
  <c r="V10252" i="55"/>
  <c r="W10252" i="55"/>
  <c r="V10253" i="55"/>
  <c r="W10253" i="55"/>
  <c r="V10254" i="55"/>
  <c r="W10254" i="55"/>
  <c r="V10255" i="55"/>
  <c r="W10255" i="55"/>
  <c r="V10256" i="55"/>
  <c r="W10256" i="55"/>
  <c r="V10257" i="55"/>
  <c r="W10257" i="55"/>
  <c r="V10258" i="55"/>
  <c r="W10258" i="55"/>
  <c r="V10259" i="55"/>
  <c r="W10259" i="55"/>
  <c r="V10260" i="55"/>
  <c r="W10260" i="55"/>
  <c r="V10261" i="55"/>
  <c r="W10261" i="55"/>
  <c r="V10262" i="55"/>
  <c r="W10262" i="55"/>
  <c r="V10263" i="55"/>
  <c r="W10263" i="55"/>
  <c r="V10264" i="55"/>
  <c r="W10264" i="55"/>
  <c r="V10265" i="55"/>
  <c r="W10265" i="55"/>
  <c r="V10266" i="55"/>
  <c r="W10266" i="55"/>
  <c r="V10267" i="55"/>
  <c r="W10267" i="55"/>
  <c r="V10268" i="55"/>
  <c r="W10268" i="55"/>
  <c r="V10269" i="55"/>
  <c r="W10269" i="55"/>
  <c r="V10270" i="55"/>
  <c r="W10270" i="55"/>
  <c r="V10271" i="55"/>
  <c r="W10271" i="55"/>
  <c r="V10272" i="55"/>
  <c r="W10272" i="55"/>
  <c r="V10273" i="55"/>
  <c r="W10273" i="55"/>
  <c r="V10274" i="55"/>
  <c r="W10274" i="55"/>
  <c r="V10275" i="55"/>
  <c r="W10275" i="55"/>
  <c r="V10276" i="55"/>
  <c r="W10276" i="55"/>
  <c r="V10277" i="55"/>
  <c r="W10277" i="55"/>
  <c r="V10278" i="55"/>
  <c r="W10278" i="55"/>
  <c r="V10279" i="55"/>
  <c r="W10279" i="55"/>
  <c r="V10280" i="55"/>
  <c r="W10280" i="55"/>
  <c r="V10281" i="55"/>
  <c r="W10281" i="55"/>
  <c r="V10282" i="55"/>
  <c r="W10282" i="55"/>
  <c r="V10283" i="55"/>
  <c r="W10283" i="55"/>
  <c r="V10284" i="55"/>
  <c r="W10284" i="55"/>
  <c r="V10285" i="55"/>
  <c r="W10285" i="55"/>
  <c r="V10286" i="55"/>
  <c r="W10286" i="55"/>
  <c r="V10287" i="55"/>
  <c r="W10287" i="55"/>
  <c r="V10288" i="55"/>
  <c r="W10288" i="55"/>
  <c r="V10289" i="55"/>
  <c r="W10289" i="55"/>
  <c r="V10290" i="55"/>
  <c r="W10290" i="55"/>
  <c r="V10291" i="55"/>
  <c r="W10291" i="55"/>
  <c r="V10292" i="55"/>
  <c r="W10292" i="55"/>
  <c r="V10293" i="55"/>
  <c r="W10293" i="55"/>
  <c r="V10294" i="55"/>
  <c r="W10294" i="55"/>
  <c r="V10295" i="55"/>
  <c r="W10295" i="55"/>
  <c r="V10296" i="55"/>
  <c r="W10296" i="55"/>
  <c r="V10297" i="55"/>
  <c r="W10297" i="55"/>
  <c r="V10298" i="55"/>
  <c r="W10298" i="55"/>
  <c r="V10299" i="55"/>
  <c r="W10299" i="55"/>
  <c r="V10300" i="55"/>
  <c r="W10300" i="55"/>
  <c r="V10301" i="55"/>
  <c r="W10301" i="55"/>
  <c r="V10302" i="55"/>
  <c r="W10302" i="55"/>
  <c r="V10303" i="55"/>
  <c r="W10303" i="55"/>
  <c r="V10304" i="55"/>
  <c r="W10304" i="55"/>
  <c r="V10305" i="55"/>
  <c r="W10305" i="55"/>
  <c r="V10306" i="55"/>
  <c r="W10306" i="55"/>
  <c r="V10307" i="55"/>
  <c r="W10307" i="55"/>
  <c r="V10308" i="55"/>
  <c r="W10308" i="55"/>
  <c r="V10309" i="55"/>
  <c r="W10309" i="55"/>
  <c r="V10310" i="55"/>
  <c r="W10310" i="55"/>
  <c r="V10311" i="55"/>
  <c r="W10311" i="55"/>
  <c r="V10312" i="55"/>
  <c r="W10312" i="55"/>
  <c r="V10313" i="55"/>
  <c r="W10313" i="55"/>
  <c r="V10314" i="55"/>
  <c r="W10314" i="55"/>
  <c r="V10315" i="55"/>
  <c r="W10315" i="55"/>
  <c r="V10316" i="55"/>
  <c r="W10316" i="55"/>
  <c r="V10317" i="55"/>
  <c r="W10317" i="55"/>
  <c r="V10318" i="55"/>
  <c r="W10318" i="55"/>
  <c r="V10319" i="55"/>
  <c r="W10319" i="55"/>
  <c r="V10320" i="55"/>
  <c r="W10320" i="55"/>
  <c r="V10321" i="55"/>
  <c r="W10321" i="55"/>
  <c r="V10322" i="55"/>
  <c r="W10322" i="55"/>
  <c r="V10323" i="55"/>
  <c r="W10323" i="55"/>
  <c r="V10324" i="55"/>
  <c r="W10324" i="55"/>
  <c r="V10325" i="55"/>
  <c r="W10325" i="55"/>
  <c r="V10326" i="55"/>
  <c r="W10326" i="55"/>
  <c r="V10327" i="55"/>
  <c r="W10327" i="55"/>
  <c r="V10328" i="55"/>
  <c r="W10328" i="55"/>
  <c r="V10329" i="55"/>
  <c r="W10329" i="55"/>
  <c r="V10330" i="55"/>
  <c r="W10330" i="55"/>
  <c r="V10331" i="55"/>
  <c r="W10331" i="55"/>
  <c r="V10332" i="55"/>
  <c r="W10332" i="55"/>
  <c r="V10333" i="55"/>
  <c r="W10333" i="55"/>
  <c r="V10334" i="55"/>
  <c r="W10334" i="55"/>
  <c r="V10335" i="55"/>
  <c r="W10335" i="55"/>
  <c r="V10336" i="55"/>
  <c r="W10336" i="55"/>
  <c r="V10337" i="55"/>
  <c r="W10337" i="55"/>
  <c r="V10338" i="55"/>
  <c r="W10338" i="55"/>
  <c r="V10339" i="55"/>
  <c r="W10339" i="55"/>
  <c r="V10340" i="55"/>
  <c r="W10340" i="55"/>
  <c r="V10341" i="55"/>
  <c r="W10341" i="55"/>
  <c r="V10342" i="55"/>
  <c r="W10342" i="55"/>
  <c r="V10343" i="55"/>
  <c r="W10343" i="55"/>
  <c r="V10344" i="55"/>
  <c r="W10344" i="55"/>
  <c r="V10345" i="55"/>
  <c r="W10345" i="55"/>
  <c r="V10346" i="55"/>
  <c r="W10346" i="55"/>
  <c r="V10347" i="55"/>
  <c r="W10347" i="55"/>
  <c r="V10348" i="55"/>
  <c r="W10348" i="55"/>
  <c r="V10349" i="55"/>
  <c r="W10349" i="55"/>
  <c r="V10350" i="55"/>
  <c r="W10350" i="55"/>
  <c r="V10351" i="55"/>
  <c r="W10351" i="55"/>
  <c r="V10352" i="55"/>
  <c r="W10352" i="55"/>
  <c r="V10353" i="55"/>
  <c r="W10353" i="55"/>
  <c r="V10354" i="55"/>
  <c r="W10354" i="55"/>
  <c r="V10355" i="55"/>
  <c r="W10355" i="55"/>
  <c r="V10356" i="55"/>
  <c r="W10356" i="55"/>
  <c r="V10357" i="55"/>
  <c r="W10357" i="55"/>
  <c r="V10358" i="55"/>
  <c r="W10358" i="55"/>
  <c r="V10359" i="55"/>
  <c r="W10359" i="55"/>
  <c r="V10360" i="55"/>
  <c r="W10360" i="55"/>
  <c r="V10361" i="55"/>
  <c r="W10361" i="55"/>
  <c r="V10362" i="55"/>
  <c r="W10362" i="55"/>
  <c r="V10363" i="55"/>
  <c r="W10363" i="55"/>
  <c r="V10364" i="55"/>
  <c r="W10364" i="55"/>
  <c r="V10365" i="55"/>
  <c r="W10365" i="55"/>
  <c r="V10366" i="55"/>
  <c r="W10366" i="55"/>
  <c r="V10367" i="55"/>
  <c r="W10367" i="55"/>
  <c r="V10368" i="55"/>
  <c r="W10368" i="55"/>
  <c r="V10369" i="55"/>
  <c r="W10369" i="55"/>
  <c r="V10370" i="55"/>
  <c r="W10370" i="55"/>
  <c r="V10371" i="55"/>
  <c r="W10371" i="55"/>
  <c r="V10372" i="55"/>
  <c r="W10372" i="55"/>
  <c r="V10373" i="55"/>
  <c r="W10373" i="55"/>
  <c r="V10374" i="55"/>
  <c r="W10374" i="55"/>
  <c r="V10375" i="55"/>
  <c r="W10375" i="55"/>
  <c r="V10376" i="55"/>
  <c r="W10376" i="55"/>
  <c r="V10377" i="55"/>
  <c r="W10377" i="55"/>
  <c r="V10378" i="55"/>
  <c r="W10378" i="55"/>
  <c r="V10379" i="55"/>
  <c r="W10379" i="55"/>
  <c r="V10380" i="55"/>
  <c r="W10380" i="55"/>
  <c r="V10381" i="55"/>
  <c r="W10381" i="55"/>
  <c r="V10382" i="55"/>
  <c r="W10382" i="55"/>
  <c r="V10383" i="55"/>
  <c r="W10383" i="55"/>
  <c r="V10384" i="55"/>
  <c r="W10384" i="55"/>
  <c r="V10385" i="55"/>
  <c r="W10385" i="55"/>
  <c r="V10386" i="55"/>
  <c r="W10386" i="55"/>
  <c r="V10387" i="55"/>
  <c r="W10387" i="55"/>
  <c r="V10388" i="55"/>
  <c r="W10388" i="55"/>
  <c r="V10389" i="55"/>
  <c r="W10389" i="55"/>
  <c r="V10390" i="55"/>
  <c r="W10390" i="55"/>
  <c r="V10391" i="55"/>
  <c r="W10391" i="55"/>
  <c r="V10392" i="55"/>
  <c r="W10392" i="55"/>
  <c r="V10393" i="55"/>
  <c r="W10393" i="55"/>
  <c r="V10394" i="55"/>
  <c r="W10394" i="55"/>
  <c r="V10395" i="55"/>
  <c r="W10395" i="55"/>
  <c r="V10396" i="55"/>
  <c r="W10396" i="55"/>
  <c r="V10397" i="55"/>
  <c r="W10397" i="55"/>
  <c r="V10398" i="55"/>
  <c r="W10398" i="55"/>
  <c r="V10399" i="55"/>
  <c r="W10399" i="55"/>
  <c r="V10400" i="55"/>
  <c r="W10400" i="55"/>
  <c r="V10401" i="55"/>
  <c r="W10401" i="55"/>
  <c r="V10402" i="55"/>
  <c r="W10402" i="55"/>
  <c r="V10403" i="55"/>
  <c r="W10403" i="55"/>
  <c r="V10404" i="55"/>
  <c r="W10404" i="55"/>
  <c r="V10405" i="55"/>
  <c r="W10405" i="55"/>
  <c r="V10406" i="55"/>
  <c r="W10406" i="55"/>
  <c r="V10407" i="55"/>
  <c r="W10407" i="55"/>
  <c r="V10408" i="55"/>
  <c r="W10408" i="55"/>
  <c r="V10409" i="55"/>
  <c r="W10409" i="55"/>
  <c r="V10410" i="55"/>
  <c r="W10410" i="55"/>
  <c r="V10411" i="55"/>
  <c r="W10411" i="55"/>
  <c r="V10412" i="55"/>
  <c r="W10412" i="55"/>
  <c r="V10413" i="55"/>
  <c r="W10413" i="55"/>
  <c r="V10414" i="55"/>
  <c r="W10414" i="55"/>
  <c r="V10415" i="55"/>
  <c r="W10415" i="55"/>
  <c r="V10416" i="55"/>
  <c r="W10416" i="55"/>
  <c r="V10417" i="55"/>
  <c r="W10417" i="55"/>
  <c r="V10418" i="55"/>
  <c r="W10418" i="55"/>
  <c r="V10419" i="55"/>
  <c r="W10419" i="55"/>
  <c r="V10420" i="55"/>
  <c r="W10420" i="55"/>
  <c r="V10421" i="55"/>
  <c r="W10421" i="55"/>
  <c r="V10422" i="55"/>
  <c r="W10422" i="55"/>
  <c r="V10423" i="55"/>
  <c r="W10423" i="55"/>
  <c r="V10424" i="55"/>
  <c r="W10424" i="55"/>
  <c r="V10425" i="55"/>
  <c r="W10425" i="55"/>
  <c r="V10426" i="55"/>
  <c r="W10426" i="55"/>
  <c r="V10427" i="55"/>
  <c r="W10427" i="55"/>
  <c r="V10428" i="55"/>
  <c r="W10428" i="55"/>
  <c r="V10429" i="55"/>
  <c r="W10429" i="55"/>
  <c r="V10430" i="55"/>
  <c r="W10430" i="55"/>
  <c r="V10431" i="55"/>
  <c r="W10431" i="55"/>
  <c r="V10432" i="55"/>
  <c r="W10432" i="55"/>
  <c r="V10433" i="55"/>
  <c r="W10433" i="55"/>
  <c r="V10434" i="55"/>
  <c r="W10434" i="55"/>
  <c r="V10435" i="55"/>
  <c r="W10435" i="55"/>
  <c r="V10436" i="55"/>
  <c r="W10436" i="55"/>
  <c r="V10437" i="55"/>
  <c r="W10437" i="55"/>
  <c r="V10438" i="55"/>
  <c r="W10438" i="55"/>
  <c r="V10439" i="55"/>
  <c r="W10439" i="55"/>
  <c r="V10440" i="55"/>
  <c r="W10440" i="55"/>
  <c r="V10441" i="55"/>
  <c r="W10441" i="55"/>
  <c r="V10442" i="55"/>
  <c r="W10442" i="55"/>
  <c r="V10443" i="55"/>
  <c r="W10443" i="55"/>
  <c r="V10444" i="55"/>
  <c r="W10444" i="55"/>
  <c r="V10445" i="55"/>
  <c r="W10445" i="55"/>
  <c r="V10446" i="55"/>
  <c r="W10446" i="55"/>
  <c r="V10447" i="55"/>
  <c r="W10447" i="55"/>
  <c r="V10448" i="55"/>
  <c r="W10448" i="55"/>
  <c r="V10449" i="55"/>
  <c r="W10449" i="55"/>
  <c r="V10450" i="55"/>
  <c r="W10450" i="55"/>
  <c r="V10451" i="55"/>
  <c r="W10451" i="55"/>
  <c r="V10452" i="55"/>
  <c r="W10452" i="55"/>
  <c r="V10453" i="55"/>
  <c r="W10453" i="55"/>
  <c r="V10454" i="55"/>
  <c r="W10454" i="55"/>
  <c r="V10455" i="55"/>
  <c r="W10455" i="55"/>
  <c r="V10456" i="55"/>
  <c r="W10456" i="55"/>
  <c r="V10457" i="55"/>
  <c r="W10457" i="55"/>
  <c r="V10458" i="55"/>
  <c r="W10458" i="55"/>
  <c r="V10459" i="55"/>
  <c r="W10459" i="55"/>
  <c r="V10460" i="55"/>
  <c r="W10460" i="55"/>
  <c r="V10461" i="55"/>
  <c r="W10461" i="55"/>
  <c r="V10462" i="55"/>
  <c r="W10462" i="55"/>
  <c r="V10463" i="55"/>
  <c r="W10463" i="55"/>
  <c r="V10464" i="55"/>
  <c r="W10464" i="55"/>
  <c r="V10465" i="55"/>
  <c r="W10465" i="55"/>
  <c r="V10466" i="55"/>
  <c r="W10466" i="55"/>
  <c r="V10467" i="55"/>
  <c r="W10467" i="55"/>
  <c r="V10468" i="55"/>
  <c r="W10468" i="55"/>
  <c r="V10469" i="55"/>
  <c r="W10469" i="55"/>
  <c r="V10470" i="55"/>
  <c r="W10470" i="55"/>
  <c r="V10471" i="55"/>
  <c r="W10471" i="55"/>
  <c r="V10472" i="55"/>
  <c r="W10472" i="55"/>
  <c r="V10473" i="55"/>
  <c r="W10473" i="55"/>
  <c r="V10474" i="55"/>
  <c r="W10474" i="55"/>
  <c r="V10475" i="55"/>
  <c r="W10475" i="55"/>
  <c r="V10476" i="55"/>
  <c r="W10476" i="55"/>
  <c r="V10477" i="55"/>
  <c r="W10477" i="55"/>
  <c r="V10478" i="55"/>
  <c r="W10478" i="55"/>
  <c r="V10479" i="55"/>
  <c r="W10479" i="55"/>
  <c r="V10480" i="55"/>
  <c r="W10480" i="55"/>
  <c r="V10481" i="55"/>
  <c r="W10481" i="55"/>
  <c r="V10482" i="55"/>
  <c r="W10482" i="55"/>
  <c r="V10483" i="55"/>
  <c r="W10483" i="55"/>
  <c r="V10484" i="55"/>
  <c r="W10484" i="55"/>
  <c r="V10485" i="55"/>
  <c r="W10485" i="55"/>
  <c r="V10486" i="55"/>
  <c r="W10486" i="55"/>
  <c r="V10487" i="55"/>
  <c r="W10487" i="55"/>
  <c r="V10488" i="55"/>
  <c r="W10488" i="55"/>
  <c r="V10489" i="55"/>
  <c r="W10489" i="55"/>
  <c r="V10490" i="55"/>
  <c r="W10490" i="55"/>
  <c r="V10491" i="55"/>
  <c r="W10491" i="55"/>
  <c r="V10492" i="55"/>
  <c r="W10492" i="55"/>
  <c r="V10493" i="55"/>
  <c r="W10493" i="55"/>
  <c r="V10494" i="55"/>
  <c r="W10494" i="55"/>
  <c r="V10495" i="55"/>
  <c r="W10495" i="55"/>
  <c r="V10496" i="55"/>
  <c r="W10496" i="55"/>
  <c r="V10497" i="55"/>
  <c r="W10497" i="55"/>
  <c r="V10498" i="55"/>
  <c r="W10498" i="55"/>
  <c r="V10499" i="55"/>
  <c r="W10499" i="55"/>
  <c r="V10500" i="55"/>
  <c r="W10500" i="55"/>
  <c r="V10501" i="55"/>
  <c r="W10501" i="55"/>
  <c r="V10502" i="55"/>
  <c r="W10502" i="55"/>
  <c r="V10503" i="55"/>
  <c r="W10503" i="55"/>
  <c r="V10504" i="55"/>
  <c r="W10504" i="55"/>
  <c r="V10505" i="55"/>
  <c r="W10505" i="55"/>
  <c r="V10506" i="55"/>
  <c r="W10506" i="55"/>
  <c r="V10507" i="55"/>
  <c r="W10507" i="55"/>
  <c r="V10508" i="55"/>
  <c r="W10508" i="55"/>
  <c r="V10509" i="55"/>
  <c r="W10509" i="55"/>
  <c r="V10510" i="55"/>
  <c r="W10510" i="55"/>
  <c r="V10511" i="55"/>
  <c r="W10511" i="55"/>
  <c r="V10512" i="55"/>
  <c r="W10512" i="55"/>
  <c r="V10513" i="55"/>
  <c r="W10513" i="55"/>
  <c r="V10514" i="55"/>
  <c r="W10514" i="55"/>
  <c r="V10515" i="55"/>
  <c r="W10515" i="55"/>
  <c r="V10516" i="55"/>
  <c r="W10516" i="55"/>
  <c r="V10517" i="55"/>
  <c r="W10517" i="55"/>
  <c r="V10518" i="55"/>
  <c r="W10518" i="55"/>
  <c r="V10519" i="55"/>
  <c r="W10519" i="55"/>
  <c r="V10520" i="55"/>
  <c r="W10520" i="55"/>
  <c r="V10521" i="55"/>
  <c r="W10521" i="55"/>
  <c r="V10522" i="55"/>
  <c r="W10522" i="55"/>
  <c r="V10523" i="55"/>
  <c r="W10523" i="55"/>
  <c r="V10524" i="55"/>
  <c r="W10524" i="55"/>
  <c r="V10525" i="55"/>
  <c r="W10525" i="55"/>
  <c r="V10526" i="55"/>
  <c r="W10526" i="55"/>
  <c r="V10527" i="55"/>
  <c r="W10527" i="55"/>
  <c r="V10528" i="55"/>
  <c r="W10528" i="55"/>
  <c r="V10529" i="55"/>
  <c r="W10529" i="55"/>
  <c r="V10530" i="55"/>
  <c r="W10530" i="55"/>
  <c r="V10531" i="55"/>
  <c r="W10531" i="55"/>
  <c r="V10532" i="55"/>
  <c r="W10532" i="55"/>
  <c r="V10533" i="55"/>
  <c r="W10533" i="55"/>
  <c r="V10534" i="55"/>
  <c r="W10534" i="55"/>
  <c r="V10535" i="55"/>
  <c r="W10535" i="55"/>
  <c r="V10536" i="55"/>
  <c r="W10536" i="55"/>
  <c r="V10537" i="55"/>
  <c r="W10537" i="55"/>
  <c r="V10538" i="55"/>
  <c r="W10538" i="55"/>
  <c r="V10539" i="55"/>
  <c r="W10539" i="55"/>
  <c r="V10540" i="55"/>
  <c r="W10540" i="55"/>
  <c r="V10541" i="55"/>
  <c r="W10541" i="55"/>
  <c r="V10542" i="55"/>
  <c r="W10542" i="55"/>
  <c r="V10543" i="55"/>
  <c r="W10543" i="55"/>
  <c r="V10544" i="55"/>
  <c r="W10544" i="55"/>
  <c r="V10545" i="55"/>
  <c r="W10545" i="55"/>
  <c r="V10546" i="55"/>
  <c r="W10546" i="55"/>
  <c r="V10547" i="55"/>
  <c r="W10547" i="55"/>
  <c r="V10548" i="55"/>
  <c r="W10548" i="55"/>
  <c r="V10549" i="55"/>
  <c r="W10549" i="55"/>
  <c r="V10550" i="55"/>
  <c r="W10550" i="55"/>
  <c r="V10551" i="55"/>
  <c r="W10551" i="55"/>
  <c r="V10552" i="55"/>
  <c r="W10552" i="55"/>
  <c r="V10553" i="55"/>
  <c r="W10553" i="55"/>
  <c r="V10554" i="55"/>
  <c r="W10554" i="55"/>
  <c r="V10555" i="55"/>
  <c r="W10555" i="55"/>
  <c r="V10556" i="55"/>
  <c r="W10556" i="55"/>
  <c r="V10557" i="55"/>
  <c r="W10557" i="55"/>
  <c r="V10558" i="55"/>
  <c r="W10558" i="55"/>
  <c r="V10559" i="55"/>
  <c r="W10559" i="55"/>
  <c r="V10560" i="55"/>
  <c r="W10560" i="55"/>
  <c r="V10561" i="55"/>
  <c r="W10561" i="55"/>
  <c r="V10562" i="55"/>
  <c r="W10562" i="55"/>
  <c r="V10563" i="55"/>
  <c r="W10563" i="55"/>
  <c r="V10564" i="55"/>
  <c r="W10564" i="55"/>
  <c r="V10565" i="55"/>
  <c r="W10565" i="55"/>
  <c r="V10566" i="55"/>
  <c r="W10566" i="55"/>
  <c r="V10567" i="55"/>
  <c r="W10567" i="55"/>
  <c r="V10568" i="55"/>
  <c r="W10568" i="55"/>
  <c r="V10569" i="55"/>
  <c r="W10569" i="55"/>
  <c r="V10570" i="55"/>
  <c r="W10570" i="55"/>
  <c r="V10571" i="55"/>
  <c r="W10571" i="55"/>
  <c r="V10572" i="55"/>
  <c r="W10572" i="55"/>
  <c r="V10573" i="55"/>
  <c r="W10573" i="55"/>
  <c r="V10574" i="55"/>
  <c r="W10574" i="55"/>
  <c r="V10575" i="55"/>
  <c r="W10575" i="55"/>
  <c r="V10576" i="55"/>
  <c r="W10576" i="55"/>
  <c r="V10577" i="55"/>
  <c r="W10577" i="55"/>
  <c r="V10578" i="55"/>
  <c r="W10578" i="55"/>
  <c r="V10579" i="55"/>
  <c r="W10579" i="55"/>
  <c r="V10580" i="55"/>
  <c r="W10580" i="55"/>
  <c r="V10581" i="55"/>
  <c r="W10581" i="55"/>
  <c r="V10582" i="55"/>
  <c r="W10582" i="55"/>
  <c r="V10583" i="55"/>
  <c r="W10583" i="55"/>
  <c r="V10584" i="55"/>
  <c r="W10584" i="55"/>
  <c r="V10585" i="55"/>
  <c r="W10585" i="55"/>
  <c r="V10586" i="55"/>
  <c r="W10586" i="55"/>
  <c r="V10587" i="55"/>
  <c r="W10587" i="55"/>
  <c r="V10588" i="55"/>
  <c r="W10588" i="55"/>
  <c r="V10589" i="55"/>
  <c r="W10589" i="55"/>
  <c r="V10590" i="55"/>
  <c r="W10590" i="55"/>
  <c r="V10591" i="55"/>
  <c r="W10591" i="55"/>
  <c r="V10592" i="55"/>
  <c r="W10592" i="55"/>
  <c r="V10593" i="55"/>
  <c r="W10593" i="55"/>
  <c r="V10594" i="55"/>
  <c r="W10594" i="55"/>
  <c r="V10595" i="55"/>
  <c r="W10595" i="55"/>
  <c r="V10596" i="55"/>
  <c r="W10596" i="55"/>
  <c r="V10597" i="55"/>
  <c r="W10597" i="55"/>
  <c r="V10598" i="55"/>
  <c r="W10598" i="55"/>
  <c r="V10599" i="55"/>
  <c r="W10599" i="55"/>
  <c r="V10600" i="55"/>
  <c r="W10600" i="55"/>
  <c r="V10601" i="55"/>
  <c r="W10601" i="55"/>
  <c r="V10602" i="55"/>
  <c r="W10602" i="55"/>
  <c r="V10603" i="55"/>
  <c r="W10603" i="55"/>
  <c r="V10604" i="55"/>
  <c r="W10604" i="55"/>
  <c r="V10605" i="55"/>
  <c r="W10605" i="55"/>
  <c r="V10606" i="55"/>
  <c r="W10606" i="55"/>
  <c r="V10607" i="55"/>
  <c r="W10607" i="55"/>
  <c r="V10608" i="55"/>
  <c r="W10608" i="55"/>
  <c r="V10609" i="55"/>
  <c r="W10609" i="55"/>
  <c r="V10610" i="55"/>
  <c r="W10610" i="55"/>
  <c r="V10611" i="55"/>
  <c r="W10611" i="55"/>
  <c r="V10612" i="55"/>
  <c r="W10612" i="55"/>
  <c r="V10613" i="55"/>
  <c r="W10613" i="55"/>
  <c r="V10614" i="55"/>
  <c r="W10614" i="55"/>
  <c r="V10615" i="55"/>
  <c r="W10615" i="55"/>
  <c r="V10616" i="55"/>
  <c r="W10616" i="55"/>
  <c r="V10617" i="55"/>
  <c r="W10617" i="55"/>
  <c r="V10618" i="55"/>
  <c r="W10618" i="55"/>
  <c r="V10619" i="55"/>
  <c r="W10619" i="55"/>
  <c r="V10620" i="55"/>
  <c r="W10620" i="55"/>
  <c r="V10621" i="55"/>
  <c r="W10621" i="55"/>
  <c r="V10622" i="55"/>
  <c r="W10622" i="55"/>
  <c r="V10623" i="55"/>
  <c r="W10623" i="55"/>
  <c r="V10624" i="55"/>
  <c r="W10624" i="55"/>
  <c r="V10625" i="55"/>
  <c r="W10625" i="55"/>
  <c r="V10626" i="55"/>
  <c r="W10626" i="55"/>
  <c r="V10627" i="55"/>
  <c r="W10627" i="55"/>
  <c r="V10628" i="55"/>
  <c r="W10628" i="55"/>
  <c r="V10629" i="55"/>
  <c r="W10629" i="55"/>
  <c r="V10630" i="55"/>
  <c r="W10630" i="55"/>
  <c r="V10631" i="55"/>
  <c r="W10631" i="55"/>
  <c r="V10632" i="55"/>
  <c r="W10632" i="55"/>
  <c r="V10633" i="55"/>
  <c r="W10633" i="55"/>
  <c r="V10634" i="55"/>
  <c r="W10634" i="55"/>
  <c r="V10635" i="55"/>
  <c r="W10635" i="55"/>
  <c r="V10636" i="55"/>
  <c r="W10636" i="55"/>
  <c r="V10637" i="55"/>
  <c r="W10637" i="55"/>
  <c r="V10638" i="55"/>
  <c r="W10638" i="55"/>
  <c r="V10639" i="55"/>
  <c r="W10639" i="55"/>
  <c r="V10640" i="55"/>
  <c r="W10640" i="55"/>
  <c r="V10641" i="55"/>
  <c r="W10641" i="55"/>
  <c r="V10642" i="55"/>
  <c r="W10642" i="55"/>
  <c r="V10643" i="55"/>
  <c r="W10643" i="55"/>
  <c r="V10644" i="55"/>
  <c r="W10644" i="55"/>
  <c r="V10645" i="55"/>
  <c r="W10645" i="55"/>
  <c r="V10646" i="55"/>
  <c r="W10646" i="55"/>
  <c r="V10647" i="55"/>
  <c r="W10647" i="55"/>
  <c r="V10648" i="55"/>
  <c r="W10648" i="55"/>
  <c r="V10649" i="55"/>
  <c r="W10649" i="55"/>
  <c r="V10650" i="55"/>
  <c r="W10650" i="55"/>
  <c r="V10651" i="55"/>
  <c r="W10651" i="55"/>
  <c r="V10652" i="55"/>
  <c r="W10652" i="55"/>
  <c r="V10653" i="55"/>
  <c r="W10653" i="55"/>
  <c r="V10654" i="55"/>
  <c r="W10654" i="55"/>
  <c r="V10655" i="55"/>
  <c r="W10655" i="55"/>
  <c r="V10656" i="55"/>
  <c r="W10656" i="55"/>
  <c r="V10657" i="55"/>
  <c r="W10657" i="55"/>
  <c r="V10658" i="55"/>
  <c r="W10658" i="55"/>
  <c r="V10659" i="55"/>
  <c r="W10659" i="55"/>
  <c r="V10660" i="55"/>
  <c r="W10660" i="55"/>
  <c r="V10661" i="55"/>
  <c r="W10661" i="55"/>
  <c r="V10662" i="55"/>
  <c r="W10662" i="55"/>
  <c r="V10663" i="55"/>
  <c r="W10663" i="55"/>
  <c r="V10664" i="55"/>
  <c r="W10664" i="55"/>
  <c r="V10665" i="55"/>
  <c r="W10665" i="55"/>
  <c r="V10666" i="55"/>
  <c r="W10666" i="55"/>
  <c r="V10667" i="55"/>
  <c r="W10667" i="55"/>
  <c r="V10668" i="55"/>
  <c r="W10668" i="55"/>
  <c r="V10669" i="55"/>
  <c r="W10669" i="55"/>
  <c r="V10670" i="55"/>
  <c r="W10670" i="55"/>
  <c r="V10671" i="55"/>
  <c r="W10671" i="55"/>
  <c r="V10672" i="55"/>
  <c r="W10672" i="55"/>
  <c r="V10673" i="55"/>
  <c r="W10673" i="55"/>
  <c r="V10674" i="55"/>
  <c r="W10674" i="55"/>
  <c r="V10675" i="55"/>
  <c r="W10675" i="55"/>
  <c r="V10676" i="55"/>
  <c r="W10676" i="55"/>
  <c r="V10677" i="55"/>
  <c r="W10677" i="55"/>
  <c r="V10678" i="55"/>
  <c r="W10678" i="55"/>
  <c r="V10679" i="55"/>
  <c r="W10679" i="55"/>
  <c r="V10680" i="55"/>
  <c r="W10680" i="55"/>
  <c r="V10681" i="55"/>
  <c r="W10681" i="55"/>
  <c r="V10682" i="55"/>
  <c r="W10682" i="55"/>
  <c r="V10683" i="55"/>
  <c r="W10683" i="55"/>
  <c r="V10684" i="55"/>
  <c r="W10684" i="55"/>
  <c r="V10685" i="55"/>
  <c r="W10685" i="55"/>
  <c r="V10686" i="55"/>
  <c r="W10686" i="55"/>
  <c r="V10687" i="55"/>
  <c r="W10687" i="55"/>
  <c r="V10688" i="55"/>
  <c r="W10688" i="55"/>
  <c r="V10689" i="55"/>
  <c r="W10689" i="55"/>
  <c r="V10690" i="55"/>
  <c r="W10690" i="55"/>
  <c r="V10691" i="55"/>
  <c r="W10691" i="55"/>
  <c r="V10692" i="55"/>
  <c r="W10692" i="55"/>
  <c r="V10693" i="55"/>
  <c r="W10693" i="55"/>
  <c r="V10694" i="55"/>
  <c r="W10694" i="55"/>
  <c r="V10695" i="55"/>
  <c r="W10695" i="55"/>
  <c r="V10696" i="55"/>
  <c r="W10696" i="55"/>
  <c r="V10697" i="55"/>
  <c r="W10697" i="55"/>
  <c r="V10698" i="55"/>
  <c r="W10698" i="55"/>
  <c r="V10699" i="55"/>
  <c r="W10699" i="55"/>
  <c r="V10700" i="55"/>
  <c r="W10700" i="55"/>
  <c r="V10701" i="55"/>
  <c r="W10701" i="55"/>
  <c r="V10702" i="55"/>
  <c r="W10702" i="55"/>
  <c r="V10703" i="55"/>
  <c r="W10703" i="55"/>
  <c r="V10704" i="55"/>
  <c r="W10704" i="55"/>
  <c r="V10705" i="55"/>
  <c r="W10705" i="55"/>
  <c r="V10706" i="55"/>
  <c r="W10706" i="55"/>
  <c r="V10707" i="55"/>
  <c r="W10707" i="55"/>
  <c r="V10708" i="55"/>
  <c r="W10708" i="55"/>
  <c r="V10709" i="55"/>
  <c r="W10709" i="55"/>
  <c r="V10710" i="55"/>
  <c r="W10710" i="55"/>
  <c r="V10711" i="55"/>
  <c r="W10711" i="55"/>
  <c r="V10712" i="55"/>
  <c r="W10712" i="55"/>
  <c r="V10713" i="55"/>
  <c r="W10713" i="55"/>
  <c r="V10714" i="55"/>
  <c r="W10714" i="55"/>
  <c r="V10715" i="55"/>
  <c r="W10715" i="55"/>
  <c r="V10716" i="55"/>
  <c r="W10716" i="55"/>
  <c r="V10717" i="55"/>
  <c r="W10717" i="55"/>
  <c r="V10718" i="55"/>
  <c r="W10718" i="55"/>
  <c r="V10719" i="55"/>
  <c r="W10719" i="55"/>
  <c r="V10720" i="55"/>
  <c r="W10720" i="55"/>
  <c r="V10721" i="55"/>
  <c r="W10721" i="55"/>
  <c r="V10722" i="55"/>
  <c r="W10722" i="55"/>
  <c r="V10723" i="55"/>
  <c r="W10723" i="55"/>
  <c r="V10724" i="55"/>
  <c r="W10724" i="55"/>
  <c r="V10725" i="55"/>
  <c r="W10725" i="55"/>
  <c r="V10726" i="55"/>
  <c r="W10726" i="55"/>
  <c r="V10727" i="55"/>
  <c r="W10727" i="55"/>
  <c r="V10728" i="55"/>
  <c r="W10728" i="55"/>
  <c r="V10729" i="55"/>
  <c r="W10729" i="55"/>
  <c r="V10730" i="55"/>
  <c r="W10730" i="55"/>
  <c r="V10731" i="55"/>
  <c r="W10731" i="55"/>
  <c r="V10732" i="55"/>
  <c r="W10732" i="55"/>
  <c r="V10733" i="55"/>
  <c r="W10733" i="55"/>
  <c r="V10734" i="55"/>
  <c r="W10734" i="55"/>
  <c r="V10735" i="55"/>
  <c r="W10735" i="55"/>
  <c r="V10736" i="55"/>
  <c r="W10736" i="55"/>
  <c r="V10737" i="55"/>
  <c r="W10737" i="55"/>
  <c r="V10738" i="55"/>
  <c r="W10738" i="55"/>
  <c r="V10739" i="55"/>
  <c r="W10739" i="55"/>
  <c r="V10740" i="55"/>
  <c r="W10740" i="55"/>
  <c r="V10741" i="55"/>
  <c r="W10741" i="55"/>
  <c r="V10742" i="55"/>
  <c r="W10742" i="55"/>
  <c r="V10743" i="55"/>
  <c r="W10743" i="55"/>
  <c r="V10744" i="55"/>
  <c r="W10744" i="55"/>
  <c r="V10745" i="55"/>
  <c r="W10745" i="55"/>
  <c r="V10746" i="55"/>
  <c r="W10746" i="55"/>
  <c r="V10747" i="55"/>
  <c r="W10747" i="55"/>
  <c r="V10748" i="55"/>
  <c r="W10748" i="55"/>
  <c r="V10749" i="55"/>
  <c r="W10749" i="55"/>
  <c r="V10750" i="55"/>
  <c r="W10750" i="55"/>
  <c r="V10751" i="55"/>
  <c r="W10751" i="55"/>
  <c r="V10752" i="55"/>
  <c r="W10752" i="55"/>
  <c r="V10753" i="55"/>
  <c r="W10753" i="55"/>
  <c r="V10754" i="55"/>
  <c r="W10754" i="55"/>
  <c r="V10755" i="55"/>
  <c r="W10755" i="55"/>
  <c r="V10756" i="55"/>
  <c r="W10756" i="55"/>
  <c r="V10757" i="55"/>
  <c r="W10757" i="55"/>
  <c r="V10758" i="55"/>
  <c r="W10758" i="55"/>
  <c r="V10759" i="55"/>
  <c r="W10759" i="55"/>
  <c r="V10760" i="55"/>
  <c r="W10760" i="55"/>
  <c r="V10761" i="55"/>
  <c r="W10761" i="55"/>
  <c r="V10762" i="55"/>
  <c r="W10762" i="55"/>
  <c r="V10763" i="55"/>
  <c r="W10763" i="55"/>
  <c r="V10764" i="55"/>
  <c r="W10764" i="55"/>
  <c r="V10765" i="55"/>
  <c r="W10765" i="55"/>
  <c r="V10766" i="55"/>
  <c r="W10766" i="55"/>
  <c r="V10767" i="55"/>
  <c r="W10767" i="55"/>
  <c r="V10768" i="55"/>
  <c r="W10768" i="55"/>
  <c r="V10769" i="55"/>
  <c r="W10769" i="55"/>
  <c r="V10770" i="55"/>
  <c r="W10770" i="55"/>
  <c r="V10771" i="55"/>
  <c r="W10771" i="55"/>
  <c r="V10772" i="55"/>
  <c r="W10772" i="55"/>
  <c r="V10773" i="55"/>
  <c r="W10773" i="55"/>
  <c r="V10774" i="55"/>
  <c r="W10774" i="55"/>
  <c r="V10775" i="55"/>
  <c r="W10775" i="55"/>
  <c r="V10776" i="55"/>
  <c r="W10776" i="55"/>
  <c r="V10777" i="55"/>
  <c r="W10777" i="55"/>
  <c r="V10778" i="55"/>
  <c r="W10778" i="55"/>
  <c r="V10779" i="55"/>
  <c r="W10779" i="55"/>
  <c r="V10780" i="55"/>
  <c r="W10780" i="55"/>
  <c r="V10781" i="55"/>
  <c r="W10781" i="55"/>
  <c r="V10782" i="55"/>
  <c r="W10782" i="55"/>
  <c r="V10783" i="55"/>
  <c r="W10783" i="55"/>
  <c r="V10784" i="55"/>
  <c r="W10784" i="55"/>
  <c r="V10785" i="55"/>
  <c r="W10785" i="55"/>
  <c r="V10786" i="55"/>
  <c r="W10786" i="55"/>
  <c r="V10787" i="55"/>
  <c r="W10787" i="55"/>
  <c r="V10788" i="55"/>
  <c r="W10788" i="55"/>
  <c r="V10789" i="55"/>
  <c r="W10789" i="55"/>
  <c r="V10790" i="55"/>
  <c r="W10790" i="55"/>
  <c r="V10791" i="55"/>
  <c r="W10791" i="55"/>
  <c r="V10792" i="55"/>
  <c r="W10792" i="55"/>
  <c r="V10793" i="55"/>
  <c r="W10793" i="55"/>
  <c r="V10794" i="55"/>
  <c r="W10794" i="55"/>
  <c r="V10795" i="55"/>
  <c r="W10795" i="55"/>
  <c r="V10796" i="55"/>
  <c r="W10796" i="55"/>
  <c r="V10797" i="55"/>
  <c r="W10797" i="55"/>
  <c r="V10798" i="55"/>
  <c r="W10798" i="55"/>
  <c r="V10799" i="55"/>
  <c r="W10799" i="55"/>
  <c r="V10800" i="55"/>
  <c r="W10800" i="55"/>
  <c r="V10801" i="55"/>
  <c r="W10801" i="55"/>
  <c r="V10802" i="55"/>
  <c r="W10802" i="55"/>
  <c r="V10803" i="55"/>
  <c r="W10803" i="55"/>
  <c r="V10804" i="55"/>
  <c r="W10804" i="55"/>
  <c r="V10805" i="55"/>
  <c r="W10805" i="55"/>
  <c r="V10806" i="55"/>
  <c r="W10806" i="55"/>
  <c r="V10807" i="55"/>
  <c r="W10807" i="55"/>
  <c r="V10808" i="55"/>
  <c r="W10808" i="55"/>
  <c r="V10809" i="55"/>
  <c r="W10809" i="55"/>
  <c r="V10810" i="55"/>
  <c r="W10810" i="55"/>
  <c r="V10811" i="55"/>
  <c r="W10811" i="55"/>
  <c r="V10812" i="55"/>
  <c r="W10812" i="55"/>
  <c r="V10813" i="55"/>
  <c r="W10813" i="55"/>
  <c r="V10814" i="55"/>
  <c r="W10814" i="55"/>
  <c r="V10815" i="55"/>
  <c r="W10815" i="55"/>
  <c r="V10816" i="55"/>
  <c r="W10816" i="55"/>
  <c r="V10817" i="55"/>
  <c r="W10817" i="55"/>
  <c r="V10818" i="55"/>
  <c r="W10818" i="55"/>
  <c r="V10819" i="55"/>
  <c r="W10819" i="55"/>
  <c r="V10820" i="55"/>
  <c r="W10820" i="55"/>
  <c r="V10821" i="55"/>
  <c r="W10821" i="55"/>
  <c r="V10822" i="55"/>
  <c r="W10822" i="55"/>
  <c r="V10823" i="55"/>
  <c r="W10823" i="55"/>
  <c r="V10824" i="55"/>
  <c r="W10824" i="55"/>
  <c r="V10825" i="55"/>
  <c r="W10825" i="55"/>
  <c r="V10826" i="55"/>
  <c r="W10826" i="55"/>
  <c r="V10827" i="55"/>
  <c r="W10827" i="55"/>
  <c r="V10828" i="55"/>
  <c r="W10828" i="55"/>
  <c r="V10829" i="55"/>
  <c r="W10829" i="55"/>
  <c r="V10830" i="55"/>
  <c r="W10830" i="55"/>
  <c r="V10831" i="55"/>
  <c r="W10831" i="55"/>
  <c r="V10832" i="55"/>
  <c r="W10832" i="55"/>
  <c r="V10833" i="55"/>
  <c r="W10833" i="55"/>
  <c r="V10834" i="55"/>
  <c r="W10834" i="55"/>
  <c r="V10835" i="55"/>
  <c r="W10835" i="55"/>
  <c r="V10836" i="55"/>
  <c r="W10836" i="55"/>
  <c r="V10837" i="55"/>
  <c r="W10837" i="55"/>
  <c r="V10838" i="55"/>
  <c r="W10838" i="55"/>
  <c r="V10839" i="55"/>
  <c r="W10839" i="55"/>
  <c r="V10840" i="55"/>
  <c r="W10840" i="55"/>
  <c r="V10841" i="55"/>
  <c r="W10841" i="55"/>
  <c r="V10842" i="55"/>
  <c r="W10842" i="55"/>
  <c r="V10843" i="55"/>
  <c r="W10843" i="55"/>
  <c r="V10844" i="55"/>
  <c r="W10844" i="55"/>
  <c r="V10845" i="55"/>
  <c r="W10845" i="55"/>
  <c r="V10846" i="55"/>
  <c r="W10846" i="55"/>
  <c r="V10847" i="55"/>
  <c r="W10847" i="55"/>
  <c r="V10848" i="55"/>
  <c r="W10848" i="55"/>
  <c r="V10849" i="55"/>
  <c r="W10849" i="55"/>
  <c r="V10850" i="55"/>
  <c r="W10850" i="55"/>
  <c r="V10851" i="55"/>
  <c r="W10851" i="55"/>
  <c r="V10852" i="55"/>
  <c r="W10852" i="55"/>
  <c r="V10853" i="55"/>
  <c r="W10853" i="55"/>
  <c r="V10854" i="55"/>
  <c r="W10854" i="55"/>
  <c r="V10855" i="55"/>
  <c r="W10855" i="55"/>
  <c r="V10856" i="55"/>
  <c r="W10856" i="55"/>
  <c r="V10857" i="55"/>
  <c r="W10857" i="55"/>
  <c r="V10858" i="55"/>
  <c r="W10858" i="55"/>
  <c r="V10859" i="55"/>
  <c r="W10859" i="55"/>
  <c r="V10860" i="55"/>
  <c r="W10860" i="55"/>
  <c r="V10861" i="55"/>
  <c r="W10861" i="55"/>
  <c r="V10862" i="55"/>
  <c r="W10862" i="55"/>
  <c r="V10863" i="55"/>
  <c r="W10863" i="55"/>
  <c r="V10864" i="55"/>
  <c r="W10864" i="55"/>
  <c r="V10865" i="55"/>
  <c r="W10865" i="55"/>
  <c r="V10866" i="55"/>
  <c r="W10866" i="55"/>
  <c r="V10867" i="55"/>
  <c r="W10867" i="55"/>
  <c r="V10868" i="55"/>
  <c r="W10868" i="55"/>
  <c r="V10869" i="55"/>
  <c r="W10869" i="55"/>
  <c r="V10870" i="55"/>
  <c r="W10870" i="55"/>
  <c r="V10871" i="55"/>
  <c r="W10871" i="55"/>
  <c r="V10872" i="55"/>
  <c r="W10872" i="55"/>
  <c r="V10873" i="55"/>
  <c r="W10873" i="55"/>
  <c r="V10874" i="55"/>
  <c r="W10874" i="55"/>
  <c r="V10875" i="55"/>
  <c r="W10875" i="55"/>
  <c r="V10876" i="55"/>
  <c r="W10876" i="55"/>
  <c r="V10877" i="55"/>
  <c r="W10877" i="55"/>
  <c r="V10878" i="55"/>
  <c r="W10878" i="55"/>
  <c r="V10879" i="55"/>
  <c r="W10879" i="55"/>
  <c r="V10880" i="55"/>
  <c r="W10880" i="55"/>
  <c r="V10881" i="55"/>
  <c r="W10881" i="55"/>
  <c r="V10882" i="55"/>
  <c r="W10882" i="55"/>
  <c r="V10883" i="55"/>
  <c r="W10883" i="55"/>
  <c r="V10884" i="55"/>
  <c r="W10884" i="55"/>
  <c r="V10885" i="55"/>
  <c r="W10885" i="55"/>
  <c r="V10886" i="55"/>
  <c r="W10886" i="55"/>
  <c r="V10887" i="55"/>
  <c r="W10887" i="55"/>
  <c r="V10888" i="55"/>
  <c r="W10888" i="55"/>
  <c r="V10889" i="55"/>
  <c r="W10889" i="55"/>
  <c r="V10890" i="55"/>
  <c r="W10890" i="55"/>
  <c r="V10891" i="55"/>
  <c r="W10891" i="55"/>
  <c r="V10892" i="55"/>
  <c r="W10892" i="55"/>
  <c r="V10893" i="55"/>
  <c r="W10893" i="55"/>
  <c r="V10894" i="55"/>
  <c r="W10894" i="55"/>
  <c r="V10895" i="55"/>
  <c r="W10895" i="55"/>
  <c r="V10896" i="55"/>
  <c r="W10896" i="55"/>
  <c r="V10897" i="55"/>
  <c r="W10897" i="55"/>
  <c r="V10898" i="55"/>
  <c r="W10898" i="55"/>
  <c r="V10899" i="55"/>
  <c r="W10899" i="55"/>
  <c r="V10900" i="55"/>
  <c r="W10900" i="55"/>
  <c r="V10901" i="55"/>
  <c r="W10901" i="55"/>
  <c r="V10902" i="55"/>
  <c r="W10902" i="55"/>
  <c r="V10903" i="55"/>
  <c r="W10903" i="55"/>
  <c r="V10904" i="55"/>
  <c r="W10904" i="55"/>
  <c r="V10905" i="55"/>
  <c r="W10905" i="55"/>
  <c r="V10906" i="55"/>
  <c r="W10906" i="55"/>
  <c r="V10907" i="55"/>
  <c r="W10907" i="55"/>
  <c r="V10908" i="55"/>
  <c r="W10908" i="55"/>
  <c r="V10909" i="55"/>
  <c r="W10909" i="55"/>
  <c r="V10910" i="55"/>
  <c r="W10910" i="55"/>
  <c r="V10911" i="55"/>
  <c r="W10911" i="55"/>
  <c r="V10912" i="55"/>
  <c r="W10912" i="55"/>
  <c r="V10913" i="55"/>
  <c r="W10913" i="55"/>
  <c r="V10914" i="55"/>
  <c r="W10914" i="55"/>
  <c r="V10915" i="55"/>
  <c r="W10915" i="55"/>
  <c r="V10916" i="55"/>
  <c r="W10916" i="55"/>
  <c r="V10917" i="55"/>
  <c r="W10917" i="55"/>
  <c r="V10918" i="55"/>
  <c r="W10918" i="55"/>
  <c r="V10919" i="55"/>
  <c r="W10919" i="55"/>
  <c r="V10920" i="55"/>
  <c r="W10920" i="55"/>
  <c r="V10921" i="55"/>
  <c r="W10921" i="55"/>
  <c r="V10922" i="55"/>
  <c r="W10922" i="55"/>
  <c r="V10923" i="55"/>
  <c r="W10923" i="55"/>
  <c r="V10924" i="55"/>
  <c r="W10924" i="55"/>
  <c r="V10925" i="55"/>
  <c r="W10925" i="55"/>
  <c r="V10926" i="55"/>
  <c r="W10926" i="55"/>
  <c r="V10927" i="55"/>
  <c r="W10927" i="55"/>
  <c r="V10928" i="55"/>
  <c r="W10928" i="55"/>
  <c r="V10929" i="55"/>
  <c r="W10929" i="55"/>
  <c r="V10930" i="55"/>
  <c r="W10930" i="55"/>
  <c r="V10931" i="55"/>
  <c r="W10931" i="55"/>
  <c r="V10932" i="55"/>
  <c r="W10932" i="55"/>
  <c r="V10933" i="55"/>
  <c r="W10933" i="55"/>
  <c r="V10934" i="55"/>
  <c r="W10934" i="55"/>
  <c r="V10935" i="55"/>
  <c r="W10935" i="55"/>
  <c r="V10936" i="55"/>
  <c r="W10936" i="55"/>
  <c r="V10937" i="55"/>
  <c r="W10937" i="55"/>
  <c r="V10938" i="55"/>
  <c r="W10938" i="55"/>
  <c r="V10939" i="55"/>
  <c r="W10939" i="55"/>
  <c r="V10940" i="55"/>
  <c r="W10940" i="55"/>
  <c r="V10941" i="55"/>
  <c r="W10941" i="55"/>
  <c r="V10942" i="55"/>
  <c r="W10942" i="55"/>
  <c r="V10943" i="55"/>
  <c r="W10943" i="55"/>
  <c r="V10944" i="55"/>
  <c r="W10944" i="55"/>
  <c r="V10945" i="55"/>
  <c r="W10945" i="55"/>
  <c r="V10946" i="55"/>
  <c r="W10946" i="55"/>
  <c r="V10947" i="55"/>
  <c r="W10947" i="55"/>
  <c r="V10948" i="55"/>
  <c r="W10948" i="55"/>
  <c r="V10949" i="55"/>
  <c r="W10949" i="55"/>
  <c r="V10950" i="55"/>
  <c r="W10950" i="55"/>
  <c r="V10951" i="55"/>
  <c r="W10951" i="55"/>
  <c r="V10952" i="55"/>
  <c r="W10952" i="55"/>
  <c r="V10953" i="55"/>
  <c r="W10953" i="55"/>
  <c r="V10954" i="55"/>
  <c r="W10954" i="55"/>
  <c r="V10955" i="55"/>
  <c r="W10955" i="55"/>
  <c r="V10956" i="55"/>
  <c r="W10956" i="55"/>
  <c r="V10957" i="55"/>
  <c r="W10957" i="55"/>
  <c r="V10958" i="55"/>
  <c r="W10958" i="55"/>
  <c r="V10959" i="55"/>
  <c r="W10959" i="55"/>
  <c r="V10960" i="55"/>
  <c r="W10960" i="55"/>
  <c r="V10961" i="55"/>
  <c r="W10961" i="55"/>
  <c r="V10962" i="55"/>
  <c r="W10962" i="55"/>
  <c r="V10963" i="55"/>
  <c r="W10963" i="55"/>
  <c r="V10964" i="55"/>
  <c r="W10964" i="55"/>
  <c r="V10965" i="55"/>
  <c r="W10965" i="55"/>
  <c r="V10966" i="55"/>
  <c r="W10966" i="55"/>
  <c r="V10967" i="55"/>
  <c r="W10967" i="55"/>
  <c r="V10968" i="55"/>
  <c r="W10968" i="55"/>
  <c r="V10969" i="55"/>
  <c r="W10969" i="55"/>
  <c r="V10970" i="55"/>
  <c r="W10970" i="55"/>
  <c r="V10971" i="55"/>
  <c r="W10971" i="55"/>
  <c r="V10972" i="55"/>
  <c r="W10972" i="55"/>
  <c r="V10973" i="55"/>
  <c r="W10973" i="55"/>
  <c r="V10974" i="55"/>
  <c r="W10974" i="55"/>
  <c r="V10975" i="55"/>
  <c r="W10975" i="55"/>
  <c r="V10976" i="55"/>
  <c r="W10976" i="55"/>
  <c r="V10977" i="55"/>
  <c r="W10977" i="55"/>
  <c r="V10978" i="55"/>
  <c r="W10978" i="55"/>
  <c r="V10979" i="55"/>
  <c r="W10979" i="55"/>
  <c r="V10980" i="55"/>
  <c r="W10980" i="55"/>
  <c r="V10981" i="55"/>
  <c r="W10981" i="55"/>
  <c r="V10982" i="55"/>
  <c r="W10982" i="55"/>
  <c r="V10983" i="55"/>
  <c r="W10983" i="55"/>
  <c r="V10984" i="55"/>
  <c r="W10984" i="55"/>
  <c r="V10985" i="55"/>
  <c r="W10985" i="55"/>
  <c r="V10986" i="55"/>
  <c r="W10986" i="55"/>
  <c r="V10987" i="55"/>
  <c r="W10987" i="55"/>
  <c r="V10988" i="55"/>
  <c r="W10988" i="55"/>
  <c r="V10989" i="55"/>
  <c r="W10989" i="55"/>
  <c r="V10990" i="55"/>
  <c r="W10990" i="55"/>
  <c r="V10991" i="55"/>
  <c r="W10991" i="55"/>
  <c r="V10992" i="55"/>
  <c r="W10992" i="55"/>
  <c r="V10993" i="55"/>
  <c r="W10993" i="55"/>
  <c r="V10994" i="55"/>
  <c r="W10994" i="55"/>
  <c r="V10995" i="55"/>
  <c r="W10995" i="55"/>
  <c r="V10996" i="55"/>
  <c r="W10996" i="55"/>
  <c r="V10997" i="55"/>
  <c r="W10997" i="55"/>
  <c r="V10998" i="55"/>
  <c r="W10998" i="55"/>
  <c r="V10999" i="55"/>
  <c r="W10999" i="55"/>
  <c r="V11000" i="55"/>
  <c r="W11000" i="55"/>
  <c r="V11001" i="55"/>
  <c r="W11001" i="55"/>
  <c r="V11002" i="55"/>
  <c r="W11002" i="55"/>
  <c r="V11003" i="55"/>
  <c r="W11003" i="55"/>
  <c r="V11004" i="55"/>
  <c r="W11004" i="55"/>
  <c r="V11005" i="55"/>
  <c r="W11005" i="55"/>
  <c r="V11006" i="55"/>
  <c r="W11006" i="55"/>
  <c r="V11007" i="55"/>
  <c r="W11007" i="55"/>
  <c r="V11008" i="55"/>
  <c r="W11008" i="55"/>
  <c r="V11009" i="55"/>
  <c r="W11009" i="55"/>
  <c r="V11010" i="55"/>
  <c r="W11010" i="55"/>
  <c r="V11011" i="55"/>
  <c r="W11011" i="55"/>
  <c r="V11012" i="55"/>
  <c r="W11012" i="55"/>
  <c r="V11013" i="55"/>
  <c r="W11013" i="55"/>
  <c r="V11014" i="55"/>
  <c r="W11014" i="55"/>
  <c r="V11015" i="55"/>
  <c r="W11015" i="55"/>
  <c r="V11016" i="55"/>
  <c r="W11016" i="55"/>
  <c r="V11017" i="55"/>
  <c r="W11017" i="55"/>
  <c r="V11018" i="55"/>
  <c r="W11018" i="55"/>
  <c r="V11019" i="55"/>
  <c r="W11019" i="55"/>
  <c r="V11020" i="55"/>
  <c r="W11020" i="55"/>
  <c r="V11021" i="55"/>
  <c r="W11021" i="55"/>
  <c r="V11022" i="55"/>
  <c r="W11022" i="55"/>
  <c r="V11023" i="55"/>
  <c r="W11023" i="55"/>
  <c r="V11024" i="55"/>
  <c r="W11024" i="55"/>
  <c r="V11025" i="55"/>
  <c r="W11025" i="55"/>
  <c r="V11026" i="55"/>
  <c r="W11026" i="55"/>
  <c r="V11027" i="55"/>
  <c r="W11027" i="55"/>
  <c r="V11028" i="55"/>
  <c r="W11028" i="55"/>
  <c r="V11029" i="55"/>
  <c r="W11029" i="55"/>
  <c r="V11030" i="55"/>
  <c r="W11030" i="55"/>
  <c r="V11031" i="55"/>
  <c r="W11031" i="55"/>
  <c r="V11032" i="55"/>
  <c r="W11032" i="55"/>
  <c r="V11033" i="55"/>
  <c r="W11033" i="55"/>
  <c r="V11034" i="55"/>
  <c r="W11034" i="55"/>
  <c r="V11035" i="55"/>
  <c r="W11035" i="55"/>
  <c r="V11036" i="55"/>
  <c r="W11036" i="55"/>
  <c r="V11037" i="55"/>
  <c r="W11037" i="55"/>
  <c r="V11038" i="55"/>
  <c r="W11038" i="55"/>
  <c r="V11039" i="55"/>
  <c r="W11039" i="55"/>
  <c r="V11040" i="55"/>
  <c r="W11040" i="55"/>
  <c r="V11041" i="55"/>
  <c r="W11041" i="55"/>
  <c r="V11042" i="55"/>
  <c r="W11042" i="55"/>
  <c r="V11043" i="55"/>
  <c r="W11043" i="55"/>
  <c r="V11044" i="55"/>
  <c r="W11044" i="55"/>
  <c r="V11045" i="55"/>
  <c r="W11045" i="55"/>
  <c r="V11046" i="55"/>
  <c r="W11046" i="55"/>
  <c r="V11047" i="55"/>
  <c r="W11047" i="55"/>
  <c r="V11048" i="55"/>
  <c r="W11048" i="55"/>
  <c r="V11049" i="55"/>
  <c r="W11049" i="55"/>
  <c r="V11050" i="55"/>
  <c r="W11050" i="55"/>
  <c r="V11051" i="55"/>
  <c r="W11051" i="55"/>
  <c r="V11052" i="55"/>
  <c r="W11052" i="55"/>
  <c r="V11053" i="55"/>
  <c r="W11053" i="55"/>
  <c r="V11054" i="55"/>
  <c r="W11054" i="55"/>
  <c r="V11055" i="55"/>
  <c r="W11055" i="55"/>
  <c r="V11056" i="55"/>
  <c r="W11056" i="55"/>
  <c r="V11057" i="55"/>
  <c r="W11057" i="55"/>
  <c r="V11058" i="55"/>
  <c r="W11058" i="55"/>
  <c r="V11059" i="55"/>
  <c r="W11059" i="55"/>
  <c r="V11060" i="55"/>
  <c r="W11060" i="55"/>
  <c r="V11061" i="55"/>
  <c r="W11061" i="55"/>
  <c r="V11062" i="55"/>
  <c r="W11062" i="55"/>
  <c r="V11063" i="55"/>
  <c r="W11063" i="55"/>
  <c r="V11064" i="55"/>
  <c r="W11064" i="55"/>
  <c r="V11065" i="55"/>
  <c r="W11065" i="55"/>
  <c r="V11066" i="55"/>
  <c r="W11066" i="55"/>
  <c r="V11067" i="55"/>
  <c r="W11067" i="55"/>
  <c r="V11068" i="55"/>
  <c r="W11068" i="55"/>
  <c r="V11069" i="55"/>
  <c r="W11069" i="55"/>
  <c r="V11070" i="55"/>
  <c r="W11070" i="55"/>
  <c r="V11071" i="55"/>
  <c r="W11071" i="55"/>
  <c r="V11072" i="55"/>
  <c r="W11072" i="55"/>
  <c r="V11073" i="55"/>
  <c r="W11073" i="55"/>
  <c r="V11074" i="55"/>
  <c r="W11074" i="55"/>
  <c r="V11075" i="55"/>
  <c r="W11075" i="55"/>
  <c r="V11076" i="55"/>
  <c r="W11076" i="55"/>
  <c r="V11077" i="55"/>
  <c r="W11077" i="55"/>
  <c r="V11078" i="55"/>
  <c r="W11078" i="55"/>
  <c r="V11079" i="55"/>
  <c r="W11079" i="55"/>
  <c r="V11080" i="55"/>
  <c r="W11080" i="55"/>
  <c r="V11081" i="55"/>
  <c r="W11081" i="55"/>
  <c r="V11082" i="55"/>
  <c r="W11082" i="55"/>
  <c r="V11083" i="55"/>
  <c r="W11083" i="55"/>
  <c r="V11084" i="55"/>
  <c r="W11084" i="55"/>
  <c r="V11085" i="55"/>
  <c r="W11085" i="55"/>
  <c r="V11086" i="55"/>
  <c r="W11086" i="55"/>
  <c r="V11087" i="55"/>
  <c r="W11087" i="55"/>
  <c r="V11088" i="55"/>
  <c r="W11088" i="55"/>
  <c r="V11089" i="55"/>
  <c r="W11089" i="55"/>
  <c r="V11090" i="55"/>
  <c r="W11090" i="55"/>
  <c r="V11091" i="55"/>
  <c r="W11091" i="55"/>
  <c r="V11092" i="55"/>
  <c r="W11092" i="55"/>
  <c r="V11093" i="55"/>
  <c r="W11093" i="55"/>
  <c r="V11094" i="55"/>
  <c r="W11094" i="55"/>
  <c r="V11095" i="55"/>
  <c r="W11095" i="55"/>
  <c r="V11096" i="55"/>
  <c r="W11096" i="55"/>
  <c r="V11097" i="55"/>
  <c r="W11097" i="55"/>
  <c r="V11098" i="55"/>
  <c r="W11098" i="55"/>
  <c r="V11099" i="55"/>
  <c r="W11099" i="55"/>
  <c r="V11100" i="55"/>
  <c r="W11100" i="55"/>
  <c r="V11101" i="55"/>
  <c r="W11101" i="55"/>
  <c r="V11102" i="55"/>
  <c r="W11102" i="55"/>
  <c r="V11103" i="55"/>
  <c r="W11103" i="55"/>
  <c r="V11104" i="55"/>
  <c r="W11104" i="55"/>
  <c r="V11105" i="55"/>
  <c r="W11105" i="55"/>
  <c r="V11106" i="55"/>
  <c r="W11106" i="55"/>
  <c r="V11107" i="55"/>
  <c r="W11107" i="55"/>
  <c r="V11108" i="55"/>
  <c r="W11108" i="55"/>
  <c r="V11109" i="55"/>
  <c r="W11109" i="55"/>
  <c r="V11110" i="55"/>
  <c r="W11110" i="55"/>
  <c r="V11111" i="55"/>
  <c r="W11111" i="55"/>
  <c r="V11112" i="55"/>
  <c r="W11112" i="55"/>
  <c r="V11113" i="55"/>
  <c r="W11113" i="55"/>
  <c r="V11114" i="55"/>
  <c r="W11114" i="55"/>
  <c r="V11115" i="55"/>
  <c r="W11115" i="55"/>
  <c r="V11116" i="55"/>
  <c r="W11116" i="55"/>
  <c r="V11117" i="55"/>
  <c r="W11117" i="55"/>
  <c r="V11118" i="55"/>
  <c r="W11118" i="55"/>
  <c r="V11119" i="55"/>
  <c r="W11119" i="55"/>
  <c r="V11120" i="55"/>
  <c r="W11120" i="55"/>
  <c r="V11121" i="55"/>
  <c r="W11121" i="55"/>
  <c r="V11122" i="55"/>
  <c r="W11122" i="55"/>
  <c r="V11123" i="55"/>
  <c r="W11123" i="55"/>
  <c r="V11124" i="55"/>
  <c r="W11124" i="55"/>
  <c r="V11125" i="55"/>
  <c r="W11125" i="55"/>
  <c r="V11126" i="55"/>
  <c r="W11126" i="55"/>
  <c r="V11127" i="55"/>
  <c r="W11127" i="55"/>
  <c r="V11128" i="55"/>
  <c r="W11128" i="55"/>
  <c r="V11129" i="55"/>
  <c r="W11129" i="55"/>
  <c r="V11130" i="55"/>
  <c r="W11130" i="55"/>
  <c r="V11131" i="55"/>
  <c r="W11131" i="55"/>
  <c r="V11132" i="55"/>
  <c r="W11132" i="55"/>
  <c r="V11133" i="55"/>
  <c r="W11133" i="55"/>
  <c r="V11134" i="55"/>
  <c r="W11134" i="55"/>
  <c r="V11135" i="55"/>
  <c r="W11135" i="55"/>
  <c r="V11136" i="55"/>
  <c r="W11136" i="55"/>
  <c r="V11137" i="55"/>
  <c r="W11137" i="55"/>
  <c r="V11138" i="55"/>
  <c r="W11138" i="55"/>
  <c r="V11139" i="55"/>
  <c r="W11139" i="55"/>
  <c r="V11140" i="55"/>
  <c r="W11140" i="55"/>
  <c r="V11141" i="55"/>
  <c r="W11141" i="55"/>
  <c r="V11142" i="55"/>
  <c r="W11142" i="55"/>
  <c r="V11143" i="55"/>
  <c r="W11143" i="55"/>
  <c r="V11144" i="55"/>
  <c r="W11144" i="55"/>
  <c r="V11145" i="55"/>
  <c r="W11145" i="55"/>
  <c r="V11146" i="55"/>
  <c r="W11146" i="55"/>
  <c r="V11147" i="55"/>
  <c r="W11147" i="55"/>
  <c r="V11148" i="55"/>
  <c r="W11148" i="55"/>
  <c r="V11149" i="55"/>
  <c r="W11149" i="55"/>
  <c r="V11150" i="55"/>
  <c r="W11150" i="55"/>
  <c r="V11151" i="55"/>
  <c r="W11151" i="55"/>
  <c r="V11152" i="55"/>
  <c r="W11152" i="55"/>
  <c r="V11153" i="55"/>
  <c r="W11153" i="55"/>
  <c r="V11154" i="55"/>
  <c r="W11154" i="55"/>
  <c r="V11155" i="55"/>
  <c r="W11155" i="55"/>
  <c r="V11156" i="55"/>
  <c r="W11156" i="55"/>
  <c r="V11157" i="55"/>
  <c r="W11157" i="55"/>
  <c r="V11158" i="55"/>
  <c r="W11158" i="55"/>
  <c r="V11159" i="55"/>
  <c r="W11159" i="55"/>
  <c r="V11160" i="55"/>
  <c r="W11160" i="55"/>
  <c r="V11161" i="55"/>
  <c r="W11161" i="55"/>
  <c r="V11162" i="55"/>
  <c r="W11162" i="55"/>
  <c r="V11163" i="55"/>
  <c r="W11163" i="55"/>
  <c r="V11164" i="55"/>
  <c r="W11164" i="55"/>
  <c r="V11165" i="55"/>
  <c r="W11165" i="55"/>
  <c r="V11166" i="55"/>
  <c r="W11166" i="55"/>
  <c r="V11167" i="55"/>
  <c r="W11167" i="55"/>
  <c r="V11168" i="55"/>
  <c r="W11168" i="55"/>
  <c r="V11169" i="55"/>
  <c r="W11169" i="55"/>
  <c r="V11170" i="55"/>
  <c r="W11170" i="55"/>
  <c r="V11171" i="55"/>
  <c r="W11171" i="55"/>
  <c r="V11172" i="55"/>
  <c r="W11172" i="55"/>
  <c r="V11173" i="55"/>
  <c r="W11173" i="55"/>
  <c r="V11174" i="55"/>
  <c r="W11174" i="55"/>
  <c r="V11175" i="55"/>
  <c r="W11175" i="55"/>
  <c r="V11176" i="55"/>
  <c r="W11176" i="55"/>
  <c r="V11177" i="55"/>
  <c r="W11177" i="55"/>
  <c r="V11178" i="55"/>
  <c r="W11178" i="55"/>
  <c r="V11179" i="55"/>
  <c r="W11179" i="55"/>
  <c r="V11180" i="55"/>
  <c r="W11180" i="55"/>
  <c r="V11181" i="55"/>
  <c r="W11181" i="55"/>
  <c r="V11182" i="55"/>
  <c r="W11182" i="55"/>
  <c r="V11183" i="55"/>
  <c r="W11183" i="55"/>
  <c r="V11184" i="55"/>
  <c r="W11184" i="55"/>
  <c r="V11185" i="55"/>
  <c r="W11185" i="55"/>
  <c r="V11186" i="55"/>
  <c r="W11186" i="55"/>
  <c r="V11187" i="55"/>
  <c r="W11187" i="55"/>
  <c r="V11188" i="55"/>
  <c r="W11188" i="55"/>
  <c r="V11189" i="55"/>
  <c r="W11189" i="55"/>
  <c r="V11190" i="55"/>
  <c r="W11190" i="55"/>
  <c r="V11191" i="55"/>
  <c r="W11191" i="55"/>
  <c r="V11192" i="55"/>
  <c r="W11192" i="55"/>
  <c r="V11193" i="55"/>
  <c r="W11193" i="55"/>
  <c r="V11194" i="55"/>
  <c r="W11194" i="55"/>
  <c r="V11195" i="55"/>
  <c r="W11195" i="55"/>
  <c r="V11196" i="55"/>
  <c r="W11196" i="55"/>
  <c r="V11197" i="55"/>
  <c r="W11197" i="55"/>
  <c r="V11198" i="55"/>
  <c r="W11198" i="55"/>
  <c r="V11199" i="55"/>
  <c r="W11199" i="55"/>
  <c r="V11200" i="55"/>
  <c r="W11200" i="55"/>
  <c r="V11201" i="55"/>
  <c r="W11201" i="55"/>
  <c r="V11202" i="55"/>
  <c r="W11202" i="55"/>
  <c r="V11203" i="55"/>
  <c r="W11203" i="55"/>
  <c r="V11204" i="55"/>
  <c r="W11204" i="55"/>
  <c r="V11205" i="55"/>
  <c r="W11205" i="55"/>
  <c r="V11206" i="55"/>
  <c r="W11206" i="55"/>
  <c r="V11207" i="55"/>
  <c r="W11207" i="55"/>
  <c r="V11208" i="55"/>
  <c r="W11208" i="55"/>
  <c r="V11209" i="55"/>
  <c r="W11209" i="55"/>
  <c r="V11210" i="55"/>
  <c r="W11210" i="55"/>
  <c r="V11211" i="55"/>
  <c r="W11211" i="55"/>
  <c r="V11212" i="55"/>
  <c r="W11212" i="55"/>
  <c r="V11213" i="55"/>
  <c r="W11213" i="55"/>
  <c r="V11214" i="55"/>
  <c r="W11214" i="55"/>
  <c r="V11215" i="55"/>
  <c r="W11215" i="55"/>
  <c r="V11216" i="55"/>
  <c r="W11216" i="55"/>
  <c r="V11217" i="55"/>
  <c r="W11217" i="55"/>
  <c r="V11218" i="55"/>
  <c r="W11218" i="55"/>
  <c r="V11219" i="55"/>
  <c r="W11219" i="55"/>
  <c r="V11220" i="55"/>
  <c r="W11220" i="55"/>
  <c r="V11221" i="55"/>
  <c r="W11221" i="55"/>
  <c r="V11222" i="55"/>
  <c r="W11222" i="55"/>
  <c r="V11223" i="55"/>
  <c r="W11223" i="55"/>
  <c r="V11224" i="55"/>
  <c r="W11224" i="55"/>
  <c r="V11225" i="55"/>
  <c r="W11225" i="55"/>
  <c r="V11226" i="55"/>
  <c r="W11226" i="55"/>
  <c r="V11227" i="55"/>
  <c r="W11227" i="55"/>
  <c r="V11228" i="55"/>
  <c r="W11228" i="55"/>
  <c r="V11229" i="55"/>
  <c r="W11229" i="55"/>
  <c r="V11230" i="55"/>
  <c r="W11230" i="55"/>
  <c r="V11231" i="55"/>
  <c r="W11231" i="55"/>
  <c r="V11232" i="55"/>
  <c r="W11232" i="55"/>
  <c r="V11233" i="55"/>
  <c r="W11233" i="55"/>
  <c r="V11234" i="55"/>
  <c r="W11234" i="55"/>
  <c r="V11235" i="55"/>
  <c r="W11235" i="55"/>
  <c r="V11236" i="55"/>
  <c r="W11236" i="55"/>
  <c r="V11237" i="55"/>
  <c r="W11237" i="55"/>
  <c r="V11238" i="55"/>
  <c r="W11238" i="55"/>
  <c r="V11239" i="55"/>
  <c r="W11239" i="55"/>
  <c r="V11240" i="55"/>
  <c r="W11240" i="55"/>
  <c r="V11241" i="55"/>
  <c r="W11241" i="55"/>
  <c r="V11242" i="55"/>
  <c r="W11242" i="55"/>
  <c r="V11243" i="55"/>
  <c r="W11243" i="55"/>
  <c r="V11244" i="55"/>
  <c r="W11244" i="55"/>
  <c r="V11245" i="55"/>
  <c r="W11245" i="55"/>
  <c r="V11246" i="55"/>
  <c r="W11246" i="55"/>
  <c r="V11247" i="55"/>
  <c r="W11247" i="55"/>
  <c r="V11248" i="55"/>
  <c r="W11248" i="55"/>
  <c r="V11249" i="55"/>
  <c r="W11249" i="55"/>
  <c r="V11250" i="55"/>
  <c r="W11250" i="55"/>
  <c r="V11251" i="55"/>
  <c r="W11251" i="55"/>
  <c r="V11252" i="55"/>
  <c r="W11252" i="55"/>
  <c r="V11253" i="55"/>
  <c r="W11253" i="55"/>
  <c r="V11254" i="55"/>
  <c r="W11254" i="55"/>
  <c r="V11255" i="55"/>
  <c r="W11255" i="55"/>
  <c r="V11256" i="55"/>
  <c r="W11256" i="55"/>
  <c r="V11257" i="55"/>
  <c r="W11257" i="55"/>
  <c r="V11258" i="55"/>
  <c r="W11258" i="55"/>
  <c r="V11259" i="55"/>
  <c r="W11259" i="55"/>
  <c r="V11260" i="55"/>
  <c r="W11260" i="55"/>
  <c r="V11261" i="55"/>
  <c r="W11261" i="55"/>
  <c r="V11262" i="55"/>
  <c r="W11262" i="55"/>
  <c r="V11263" i="55"/>
  <c r="W11263" i="55"/>
  <c r="V11264" i="55"/>
  <c r="W11264" i="55"/>
  <c r="V11265" i="55"/>
  <c r="W11265" i="55"/>
  <c r="V11266" i="55"/>
  <c r="W11266" i="55"/>
  <c r="V11267" i="55"/>
  <c r="W11267" i="55"/>
  <c r="V11268" i="55"/>
  <c r="W11268" i="55"/>
  <c r="V11269" i="55"/>
  <c r="W11269" i="55"/>
  <c r="V11270" i="55"/>
  <c r="W11270" i="55"/>
  <c r="V11271" i="55"/>
  <c r="W11271" i="55"/>
  <c r="V11272" i="55"/>
  <c r="W11272" i="55"/>
  <c r="V11273" i="55"/>
  <c r="W11273" i="55"/>
  <c r="V11274" i="55"/>
  <c r="W11274" i="55"/>
  <c r="V11275" i="55"/>
  <c r="W11275" i="55"/>
  <c r="V11276" i="55"/>
  <c r="W11276" i="55"/>
  <c r="V11277" i="55"/>
  <c r="W11277" i="55"/>
  <c r="V11278" i="55"/>
  <c r="W11278" i="55"/>
  <c r="V11279" i="55"/>
  <c r="W11279" i="55"/>
  <c r="V11280" i="55"/>
  <c r="W11280" i="55"/>
  <c r="V11281" i="55"/>
  <c r="W11281" i="55"/>
  <c r="V11282" i="55"/>
  <c r="W11282" i="55"/>
  <c r="V11283" i="55"/>
  <c r="W11283" i="55"/>
  <c r="V11284" i="55"/>
  <c r="W11284" i="55"/>
  <c r="V11285" i="55"/>
  <c r="W11285" i="55"/>
  <c r="V11286" i="55"/>
  <c r="W11286" i="55"/>
  <c r="V11287" i="55"/>
  <c r="W11287" i="55"/>
  <c r="V11288" i="55"/>
  <c r="W11288" i="55"/>
  <c r="V11289" i="55"/>
  <c r="W11289" i="55"/>
  <c r="V11290" i="55"/>
  <c r="W11290" i="55"/>
  <c r="V11291" i="55"/>
  <c r="W11291" i="55"/>
  <c r="V11292" i="55"/>
  <c r="W11292" i="55"/>
  <c r="V11293" i="55"/>
  <c r="W11293" i="55"/>
  <c r="V11294" i="55"/>
  <c r="W11294" i="55"/>
  <c r="V11295" i="55"/>
  <c r="W11295" i="55"/>
  <c r="V11296" i="55"/>
  <c r="W11296" i="55"/>
  <c r="V11297" i="55"/>
  <c r="W11297" i="55"/>
  <c r="V11298" i="55"/>
  <c r="W11298" i="55"/>
  <c r="V11299" i="55"/>
  <c r="W11299" i="55"/>
  <c r="V11300" i="55"/>
  <c r="W11300" i="55"/>
  <c r="V11301" i="55"/>
  <c r="W11301" i="55"/>
  <c r="V11302" i="55"/>
  <c r="W11302" i="55"/>
  <c r="V11303" i="55"/>
  <c r="W11303" i="55"/>
  <c r="V11304" i="55"/>
  <c r="W11304" i="55"/>
  <c r="V11305" i="55"/>
  <c r="W11305" i="55"/>
  <c r="V11306" i="55"/>
  <c r="W11306" i="55"/>
  <c r="V11307" i="55"/>
  <c r="W11307" i="55"/>
  <c r="V11308" i="55"/>
  <c r="W11308" i="55"/>
  <c r="V11309" i="55"/>
  <c r="W11309" i="55"/>
  <c r="V11310" i="55"/>
  <c r="W11310" i="55"/>
  <c r="V11311" i="55"/>
  <c r="W11311" i="55"/>
  <c r="V11312" i="55"/>
  <c r="W11312" i="55"/>
  <c r="V11313" i="55"/>
  <c r="W11313" i="55"/>
  <c r="V11314" i="55"/>
  <c r="W11314" i="55"/>
  <c r="V11315" i="55"/>
  <c r="W11315" i="55"/>
  <c r="V11316" i="55"/>
  <c r="W11316" i="55"/>
  <c r="V11317" i="55"/>
  <c r="W11317" i="55"/>
  <c r="V11318" i="55"/>
  <c r="W11318" i="55"/>
  <c r="V11319" i="55"/>
  <c r="W11319" i="55"/>
  <c r="V11320" i="55"/>
  <c r="W11320" i="55"/>
  <c r="V11321" i="55"/>
  <c r="W11321" i="55"/>
  <c r="V11322" i="55"/>
  <c r="W11322" i="55"/>
  <c r="V11323" i="55"/>
  <c r="W11323" i="55"/>
  <c r="V11324" i="55"/>
  <c r="W11324" i="55"/>
  <c r="V11325" i="55"/>
  <c r="W11325" i="55"/>
  <c r="V11326" i="55"/>
  <c r="W11326" i="55"/>
  <c r="V11327" i="55"/>
  <c r="W11327" i="55"/>
  <c r="V11328" i="55"/>
  <c r="W11328" i="55"/>
  <c r="V11329" i="55"/>
  <c r="W11329" i="55"/>
  <c r="V11330" i="55"/>
  <c r="W11330" i="55"/>
  <c r="V11331" i="55"/>
  <c r="W11331" i="55"/>
  <c r="V11332" i="55"/>
  <c r="W11332" i="55"/>
  <c r="V11333" i="55"/>
  <c r="W11333" i="55"/>
  <c r="V11334" i="55"/>
  <c r="W11334" i="55"/>
  <c r="V11335" i="55"/>
  <c r="W11335" i="55"/>
  <c r="V11336" i="55"/>
  <c r="W11336" i="55"/>
  <c r="V11337" i="55"/>
  <c r="W11337" i="55"/>
  <c r="V11338" i="55"/>
  <c r="W11338" i="55"/>
  <c r="V11339" i="55"/>
  <c r="W11339" i="55"/>
  <c r="V11340" i="55"/>
  <c r="W11340" i="55"/>
  <c r="V11341" i="55"/>
  <c r="W11341" i="55"/>
  <c r="V11342" i="55"/>
  <c r="W11342" i="55"/>
  <c r="V11343" i="55"/>
  <c r="W11343" i="55"/>
  <c r="V11344" i="55"/>
  <c r="W11344" i="55"/>
  <c r="V11345" i="55"/>
  <c r="W11345" i="55"/>
  <c r="V11346" i="55"/>
  <c r="W11346" i="55"/>
  <c r="V11347" i="55"/>
  <c r="W11347" i="55"/>
  <c r="V11348" i="55"/>
  <c r="W11348" i="55"/>
  <c r="V11349" i="55"/>
  <c r="W11349" i="55"/>
  <c r="V11350" i="55"/>
  <c r="W11350" i="55"/>
  <c r="V11351" i="55"/>
  <c r="W11351" i="55"/>
  <c r="V11352" i="55"/>
  <c r="W11352" i="55"/>
  <c r="V11353" i="55"/>
  <c r="W11353" i="55"/>
  <c r="V11354" i="55"/>
  <c r="W11354" i="55"/>
  <c r="V11355" i="55"/>
  <c r="W11355" i="55"/>
  <c r="V11356" i="55"/>
  <c r="W11356" i="55"/>
  <c r="V11357" i="55"/>
  <c r="W11357" i="55"/>
  <c r="V11358" i="55"/>
  <c r="W11358" i="55"/>
  <c r="V11359" i="55"/>
  <c r="W11359" i="55"/>
  <c r="V11360" i="55"/>
  <c r="W11360" i="55"/>
  <c r="V11361" i="55"/>
  <c r="W11361" i="55"/>
  <c r="V11362" i="55"/>
  <c r="W11362" i="55"/>
  <c r="V11363" i="55"/>
  <c r="W11363" i="55"/>
  <c r="V11364" i="55"/>
  <c r="W11364" i="55"/>
  <c r="V11365" i="55"/>
  <c r="W11365" i="55"/>
  <c r="V11366" i="55"/>
  <c r="W11366" i="55"/>
  <c r="V11367" i="55"/>
  <c r="W11367" i="55"/>
  <c r="V11368" i="55"/>
  <c r="W11368" i="55"/>
  <c r="V11369" i="55"/>
  <c r="W11369" i="55"/>
  <c r="V11370" i="55"/>
  <c r="W11370" i="55"/>
  <c r="V11371" i="55"/>
  <c r="W11371" i="55"/>
  <c r="V11372" i="55"/>
  <c r="W11372" i="55"/>
  <c r="V11373" i="55"/>
  <c r="W11373" i="55"/>
  <c r="V11374" i="55"/>
  <c r="W11374" i="55"/>
  <c r="V11375" i="55"/>
  <c r="W11375" i="55"/>
  <c r="V11376" i="55"/>
  <c r="W11376" i="55"/>
  <c r="V11377" i="55"/>
  <c r="W11377" i="55"/>
  <c r="V11378" i="55"/>
  <c r="W11378" i="55"/>
  <c r="V11379" i="55"/>
  <c r="W11379" i="55"/>
  <c r="V11380" i="55"/>
  <c r="W11380" i="55"/>
  <c r="V11381" i="55"/>
  <c r="W11381" i="55"/>
  <c r="V11382" i="55"/>
  <c r="W11382" i="55"/>
  <c r="V11383" i="55"/>
  <c r="W11383" i="55"/>
  <c r="V11384" i="55"/>
  <c r="W11384" i="55"/>
  <c r="V11385" i="55"/>
  <c r="W11385" i="55"/>
  <c r="V11386" i="55"/>
  <c r="W11386" i="55"/>
  <c r="V11387" i="55"/>
  <c r="W11387" i="55"/>
  <c r="V11388" i="55"/>
  <c r="W11388" i="55"/>
  <c r="V11389" i="55"/>
  <c r="W11389" i="55"/>
  <c r="V11390" i="55"/>
  <c r="W11390" i="55"/>
  <c r="V11391" i="55"/>
  <c r="W11391" i="55"/>
  <c r="V11392" i="55"/>
  <c r="W11392" i="55"/>
  <c r="V11393" i="55"/>
  <c r="W11393" i="55"/>
  <c r="V11394" i="55"/>
  <c r="W11394" i="55"/>
  <c r="V11395" i="55"/>
  <c r="W11395" i="55"/>
  <c r="V11396" i="55"/>
  <c r="W11396" i="55"/>
  <c r="V11397" i="55"/>
  <c r="W11397" i="55"/>
  <c r="V11398" i="55"/>
  <c r="W11398" i="55"/>
  <c r="V11399" i="55"/>
  <c r="W11399" i="55"/>
  <c r="V11400" i="55"/>
  <c r="W11400" i="55"/>
  <c r="V11401" i="55"/>
  <c r="W11401" i="55"/>
  <c r="V11402" i="55"/>
  <c r="W11402" i="55"/>
  <c r="V11403" i="55"/>
  <c r="W11403" i="55"/>
  <c r="V11404" i="55"/>
  <c r="W11404" i="55"/>
  <c r="V11405" i="55"/>
  <c r="W11405" i="55"/>
  <c r="V11406" i="55"/>
  <c r="W11406" i="55"/>
  <c r="V11407" i="55"/>
  <c r="W11407" i="55"/>
  <c r="V11408" i="55"/>
  <c r="W11408" i="55"/>
  <c r="V11409" i="55"/>
  <c r="W11409" i="55"/>
  <c r="V11410" i="55"/>
  <c r="W11410" i="55"/>
  <c r="V11411" i="55"/>
  <c r="W11411" i="55"/>
  <c r="V11412" i="55"/>
  <c r="W11412" i="55"/>
  <c r="V11413" i="55"/>
  <c r="W11413" i="55"/>
  <c r="V11414" i="55"/>
  <c r="W11414" i="55"/>
  <c r="V11415" i="55"/>
  <c r="W11415" i="55"/>
  <c r="V11416" i="55"/>
  <c r="W11416" i="55"/>
  <c r="V11417" i="55"/>
  <c r="W11417" i="55"/>
  <c r="V11418" i="55"/>
  <c r="W11418" i="55"/>
  <c r="V11419" i="55"/>
  <c r="W11419" i="55"/>
  <c r="V11420" i="55"/>
  <c r="W11420" i="55"/>
  <c r="V11421" i="55"/>
  <c r="W11421" i="55"/>
  <c r="V11422" i="55"/>
  <c r="W11422" i="55"/>
  <c r="V11423" i="55"/>
  <c r="W11423" i="55"/>
  <c r="V11424" i="55"/>
  <c r="W11424" i="55"/>
  <c r="V11425" i="55"/>
  <c r="W11425" i="55"/>
  <c r="V11426" i="55"/>
  <c r="W11426" i="55"/>
  <c r="V11427" i="55"/>
  <c r="W11427" i="55"/>
  <c r="V11428" i="55"/>
  <c r="W11428" i="55"/>
  <c r="V11429" i="55"/>
  <c r="W11429" i="55"/>
  <c r="V11430" i="55"/>
  <c r="W11430" i="55"/>
  <c r="V11431" i="55"/>
  <c r="W11431" i="55"/>
  <c r="V11432" i="55"/>
  <c r="W11432" i="55"/>
  <c r="V11433" i="55"/>
  <c r="W11433" i="55"/>
  <c r="V11434" i="55"/>
  <c r="W11434" i="55"/>
  <c r="V11435" i="55"/>
  <c r="W11435" i="55"/>
  <c r="V11436" i="55"/>
  <c r="W11436" i="55"/>
  <c r="V11437" i="55"/>
  <c r="W11437" i="55"/>
  <c r="V11438" i="55"/>
  <c r="W11438" i="55"/>
  <c r="V11439" i="55"/>
  <c r="W11439" i="55"/>
  <c r="V11440" i="55"/>
  <c r="W11440" i="55"/>
  <c r="V11441" i="55"/>
  <c r="W11441" i="55"/>
  <c r="V11442" i="55"/>
  <c r="W11442" i="55"/>
  <c r="V11443" i="55"/>
  <c r="W11443" i="55"/>
  <c r="V11444" i="55"/>
  <c r="W11444" i="55"/>
  <c r="V11445" i="55"/>
  <c r="W11445" i="55"/>
  <c r="V11446" i="55"/>
  <c r="W11446" i="55"/>
  <c r="V11447" i="55"/>
  <c r="W11447" i="55"/>
  <c r="V11448" i="55"/>
  <c r="W11448" i="55"/>
  <c r="V11449" i="55"/>
  <c r="W11449" i="55"/>
  <c r="V11450" i="55"/>
  <c r="W11450" i="55"/>
  <c r="V11451" i="55"/>
  <c r="W11451" i="55"/>
  <c r="V11452" i="55"/>
  <c r="W11452" i="55"/>
  <c r="V11453" i="55"/>
  <c r="W11453" i="55"/>
  <c r="V11454" i="55"/>
  <c r="W11454" i="55"/>
  <c r="V11455" i="55"/>
  <c r="W11455" i="55"/>
  <c r="V11456" i="55"/>
  <c r="W11456" i="55"/>
  <c r="V11457" i="55"/>
  <c r="W11457" i="55"/>
  <c r="V11458" i="55"/>
  <c r="W11458" i="55"/>
  <c r="V11459" i="55"/>
  <c r="W11459" i="55"/>
  <c r="V11460" i="55"/>
  <c r="W11460" i="55"/>
  <c r="V11461" i="55"/>
  <c r="W11461" i="55"/>
  <c r="V11462" i="55"/>
  <c r="W11462" i="55"/>
  <c r="V11463" i="55"/>
  <c r="W11463" i="55"/>
  <c r="V11464" i="55"/>
  <c r="W11464" i="55"/>
  <c r="V11465" i="55"/>
  <c r="W11465" i="55"/>
  <c r="V11466" i="55"/>
  <c r="W11466" i="55"/>
  <c r="V11467" i="55"/>
  <c r="W11467" i="55"/>
  <c r="V11468" i="55"/>
  <c r="W11468" i="55"/>
  <c r="V11469" i="55"/>
  <c r="W11469" i="55"/>
  <c r="V11470" i="55"/>
  <c r="W11470" i="55"/>
  <c r="V11471" i="55"/>
  <c r="W11471" i="55"/>
  <c r="V11472" i="55"/>
  <c r="W11472" i="55"/>
  <c r="V11473" i="55"/>
  <c r="W11473" i="55"/>
  <c r="V11474" i="55"/>
  <c r="W11474" i="55"/>
  <c r="V11475" i="55"/>
  <c r="W11475" i="55"/>
  <c r="V11476" i="55"/>
  <c r="W11476" i="55"/>
  <c r="V11477" i="55"/>
  <c r="W11477" i="55"/>
  <c r="V11478" i="55"/>
  <c r="W11478" i="55"/>
  <c r="V11479" i="55"/>
  <c r="W11479" i="55"/>
  <c r="V11480" i="55"/>
  <c r="W11480" i="55"/>
  <c r="V11481" i="55"/>
  <c r="W11481" i="55"/>
  <c r="V11482" i="55"/>
  <c r="W11482" i="55"/>
  <c r="V11483" i="55"/>
  <c r="W11483" i="55"/>
  <c r="V11484" i="55"/>
  <c r="W11484" i="55"/>
  <c r="V11485" i="55"/>
  <c r="W11485" i="55"/>
  <c r="V11486" i="55"/>
  <c r="W11486" i="55"/>
  <c r="V11487" i="55"/>
  <c r="W11487" i="55"/>
  <c r="V11488" i="55"/>
  <c r="W11488" i="55"/>
  <c r="V11489" i="55"/>
  <c r="W11489" i="55"/>
  <c r="V11490" i="55"/>
  <c r="W11490" i="55"/>
  <c r="V11491" i="55"/>
  <c r="W11491" i="55"/>
  <c r="V11492" i="55"/>
  <c r="W11492" i="55"/>
  <c r="V11493" i="55"/>
  <c r="W11493" i="55"/>
  <c r="V11494" i="55"/>
  <c r="W11494" i="55"/>
  <c r="V11495" i="55"/>
  <c r="W11495" i="55"/>
  <c r="V11496" i="55"/>
  <c r="W11496" i="55"/>
  <c r="V11497" i="55"/>
  <c r="W11497" i="55"/>
  <c r="V11498" i="55"/>
  <c r="W11498" i="55"/>
  <c r="V11499" i="55"/>
  <c r="W11499" i="55"/>
  <c r="V11500" i="55"/>
  <c r="W11500" i="55"/>
  <c r="V11501" i="55"/>
  <c r="W11501" i="55"/>
  <c r="V11502" i="55"/>
  <c r="W11502" i="55"/>
  <c r="V11503" i="55"/>
  <c r="W11503" i="55"/>
  <c r="V11504" i="55"/>
  <c r="W11504" i="55"/>
  <c r="V11505" i="55"/>
  <c r="W11505" i="55"/>
  <c r="V11506" i="55"/>
  <c r="W11506" i="55"/>
  <c r="V11507" i="55"/>
  <c r="W11507" i="55"/>
  <c r="V11508" i="55"/>
  <c r="W11508" i="55"/>
  <c r="V11509" i="55"/>
  <c r="W11509" i="55"/>
  <c r="V11510" i="55"/>
  <c r="W11510" i="55"/>
  <c r="V11511" i="55"/>
  <c r="W11511" i="55"/>
  <c r="V11512" i="55"/>
  <c r="W11512" i="55"/>
  <c r="V11513" i="55"/>
  <c r="W11513" i="55"/>
  <c r="V11514" i="55"/>
  <c r="W11514" i="55"/>
  <c r="V11515" i="55"/>
  <c r="W11515" i="55"/>
  <c r="V11516" i="55"/>
  <c r="W11516" i="55"/>
  <c r="V11517" i="55"/>
  <c r="W11517" i="55"/>
  <c r="V11518" i="55"/>
  <c r="W11518" i="55"/>
  <c r="V11519" i="55"/>
  <c r="W11519" i="55"/>
  <c r="V11520" i="55"/>
  <c r="W11520" i="55"/>
  <c r="V11521" i="55"/>
  <c r="W11521" i="55"/>
  <c r="V11522" i="55"/>
  <c r="W11522" i="55"/>
  <c r="V11523" i="55"/>
  <c r="W11523" i="55"/>
  <c r="V11524" i="55"/>
  <c r="W11524" i="55"/>
  <c r="V11525" i="55"/>
  <c r="W11525" i="55"/>
  <c r="V11526" i="55"/>
  <c r="W11526" i="55"/>
  <c r="V11527" i="55"/>
  <c r="W11527" i="55"/>
  <c r="V11528" i="55"/>
  <c r="W11528" i="55"/>
  <c r="V11529" i="55"/>
  <c r="W11529" i="55"/>
  <c r="V11530" i="55"/>
  <c r="W11530" i="55"/>
  <c r="V11531" i="55"/>
  <c r="W11531" i="55"/>
  <c r="V11532" i="55"/>
  <c r="W11532" i="55"/>
  <c r="V11533" i="55"/>
  <c r="W11533" i="55"/>
  <c r="V11534" i="55"/>
  <c r="W11534" i="55"/>
  <c r="V11535" i="55"/>
  <c r="W11535" i="55"/>
  <c r="V11536" i="55"/>
  <c r="W11536" i="55"/>
  <c r="V11537" i="55"/>
  <c r="W11537" i="55"/>
  <c r="V11538" i="55"/>
  <c r="W11538" i="55"/>
  <c r="V11539" i="55"/>
  <c r="W11539" i="55"/>
  <c r="V11540" i="55"/>
  <c r="W11540" i="55"/>
  <c r="V11541" i="55"/>
  <c r="W11541" i="55"/>
  <c r="V11542" i="55"/>
  <c r="W11542" i="55"/>
  <c r="V11543" i="55"/>
  <c r="W11543" i="55"/>
  <c r="V11544" i="55"/>
  <c r="W11544" i="55"/>
  <c r="V11545" i="55"/>
  <c r="W11545" i="55"/>
  <c r="V11546" i="55"/>
  <c r="W11546" i="55"/>
  <c r="V11547" i="55"/>
  <c r="W11547" i="55"/>
  <c r="V11548" i="55"/>
  <c r="W11548" i="55"/>
  <c r="V11549" i="55"/>
  <c r="W11549" i="55"/>
  <c r="V11550" i="55"/>
  <c r="W11550" i="55"/>
  <c r="V11551" i="55"/>
  <c r="W11551" i="55"/>
  <c r="V11552" i="55"/>
  <c r="W11552" i="55"/>
  <c r="V11553" i="55"/>
  <c r="W11553" i="55"/>
  <c r="V11554" i="55"/>
  <c r="W11554" i="55"/>
  <c r="V11555" i="55"/>
  <c r="W11555" i="55"/>
  <c r="V11556" i="55"/>
  <c r="W11556" i="55"/>
  <c r="V11557" i="55"/>
  <c r="W11557" i="55"/>
  <c r="V11558" i="55"/>
  <c r="W11558" i="55"/>
  <c r="V11559" i="55"/>
  <c r="W11559" i="55"/>
  <c r="V11560" i="55"/>
  <c r="W11560" i="55"/>
  <c r="V11561" i="55"/>
  <c r="W11561" i="55"/>
  <c r="V11562" i="55"/>
  <c r="W11562" i="55"/>
  <c r="V11563" i="55"/>
  <c r="W11563" i="55"/>
  <c r="V11564" i="55"/>
  <c r="W11564" i="55"/>
  <c r="V11565" i="55"/>
  <c r="W11565" i="55"/>
  <c r="V11566" i="55"/>
  <c r="W11566" i="55"/>
  <c r="V11567" i="55"/>
  <c r="W11567" i="55"/>
  <c r="V11568" i="55"/>
  <c r="W11568" i="55"/>
  <c r="V11569" i="55"/>
  <c r="W11569" i="55"/>
  <c r="V11570" i="55"/>
  <c r="W11570" i="55"/>
  <c r="V11571" i="55"/>
  <c r="W11571" i="55"/>
  <c r="V11572" i="55"/>
  <c r="W11572" i="55"/>
  <c r="V11573" i="55"/>
  <c r="W11573" i="55"/>
  <c r="V11574" i="55"/>
  <c r="W11574" i="55"/>
  <c r="V11575" i="55"/>
  <c r="W11575" i="55"/>
  <c r="V11576" i="55"/>
  <c r="W11576" i="55"/>
  <c r="V11577" i="55"/>
  <c r="W11577" i="55"/>
  <c r="V11578" i="55"/>
  <c r="W11578" i="55"/>
  <c r="V11579" i="55"/>
  <c r="W11579" i="55"/>
  <c r="V11580" i="55"/>
  <c r="W11580" i="55"/>
  <c r="V11581" i="55"/>
  <c r="W11581" i="55"/>
  <c r="V11582" i="55"/>
  <c r="W11582" i="55"/>
  <c r="V11583" i="55"/>
  <c r="W11583" i="55"/>
  <c r="V11584" i="55"/>
  <c r="W11584" i="55"/>
  <c r="V11585" i="55"/>
  <c r="W11585" i="55"/>
  <c r="V11586" i="55"/>
  <c r="W11586" i="55"/>
  <c r="V11587" i="55"/>
  <c r="W11587" i="55"/>
  <c r="V11588" i="55"/>
  <c r="W11588" i="55"/>
  <c r="V11589" i="55"/>
  <c r="W11589" i="55"/>
  <c r="V11590" i="55"/>
  <c r="W11590" i="55"/>
  <c r="V11591" i="55"/>
  <c r="W11591" i="55"/>
  <c r="V11592" i="55"/>
  <c r="W11592" i="55"/>
  <c r="V11593" i="55"/>
  <c r="W11593" i="55"/>
  <c r="V11594" i="55"/>
  <c r="W11594" i="55"/>
  <c r="V11595" i="55"/>
  <c r="W11595" i="55"/>
  <c r="V11596" i="55"/>
  <c r="W11596" i="55"/>
  <c r="V11597" i="55"/>
  <c r="W11597" i="55"/>
  <c r="V11598" i="55"/>
  <c r="W11598" i="55"/>
  <c r="V11599" i="55"/>
  <c r="W11599" i="55"/>
  <c r="V11600" i="55"/>
  <c r="W11600" i="55"/>
  <c r="V11601" i="55"/>
  <c r="W11601" i="55"/>
  <c r="V11602" i="55"/>
  <c r="W11602" i="55"/>
  <c r="V11603" i="55"/>
  <c r="W11603" i="55"/>
  <c r="V11604" i="55"/>
  <c r="W11604" i="55"/>
  <c r="V11605" i="55"/>
  <c r="W11605" i="55"/>
  <c r="V11606" i="55"/>
  <c r="W11606" i="55"/>
  <c r="V11607" i="55"/>
  <c r="W11607" i="55"/>
  <c r="V11608" i="55"/>
  <c r="W11608" i="55"/>
  <c r="V11609" i="55"/>
  <c r="W11609" i="55"/>
  <c r="V11610" i="55"/>
  <c r="W11610" i="55"/>
  <c r="V11611" i="55"/>
  <c r="W11611" i="55"/>
  <c r="V11612" i="55"/>
  <c r="W11612" i="55"/>
  <c r="V11613" i="55"/>
  <c r="W11613" i="55"/>
  <c r="V11614" i="55"/>
  <c r="W11614" i="55"/>
  <c r="V11615" i="55"/>
  <c r="W11615" i="55"/>
  <c r="V11616" i="55"/>
  <c r="W11616" i="55"/>
  <c r="V11617" i="55"/>
  <c r="W11617" i="55"/>
  <c r="V11618" i="55"/>
  <c r="W11618" i="55"/>
  <c r="V11619" i="55"/>
  <c r="W11619" i="55"/>
  <c r="V11620" i="55"/>
  <c r="W11620" i="55"/>
  <c r="V11621" i="55"/>
  <c r="W11621" i="55"/>
  <c r="V11622" i="55"/>
  <c r="W11622" i="55"/>
  <c r="V11623" i="55"/>
  <c r="W11623" i="55"/>
  <c r="V11624" i="55"/>
  <c r="W11624" i="55"/>
  <c r="V11625" i="55"/>
  <c r="W11625" i="55"/>
  <c r="V11626" i="55"/>
  <c r="W11626" i="55"/>
  <c r="V11627" i="55"/>
  <c r="W11627" i="55"/>
  <c r="V11628" i="55"/>
  <c r="W11628" i="55"/>
  <c r="V11629" i="55"/>
  <c r="W11629" i="55"/>
  <c r="V11630" i="55"/>
  <c r="W11630" i="55"/>
  <c r="V11631" i="55"/>
  <c r="W11631" i="55"/>
  <c r="V11632" i="55"/>
  <c r="W11632" i="55"/>
  <c r="V11633" i="55"/>
  <c r="W11633" i="55"/>
  <c r="V11634" i="55"/>
  <c r="W11634" i="55"/>
  <c r="V11635" i="55"/>
  <c r="W11635" i="55"/>
  <c r="V11636" i="55"/>
  <c r="W11636" i="55"/>
  <c r="V11637" i="55"/>
  <c r="W11637" i="55"/>
  <c r="V11638" i="55"/>
  <c r="W11638" i="55"/>
  <c r="V11639" i="55"/>
  <c r="W11639" i="55"/>
  <c r="V11640" i="55"/>
  <c r="W11640" i="55"/>
  <c r="V11641" i="55"/>
  <c r="W11641" i="55"/>
  <c r="V11642" i="55"/>
  <c r="W11642" i="55"/>
  <c r="V11643" i="55"/>
  <c r="W11643" i="55"/>
  <c r="V11644" i="55"/>
  <c r="W11644" i="55"/>
  <c r="V11645" i="55"/>
  <c r="W11645" i="55"/>
  <c r="V11646" i="55"/>
  <c r="W11646" i="55"/>
  <c r="V11647" i="55"/>
  <c r="W11647" i="55"/>
  <c r="V11648" i="55"/>
  <c r="W11648" i="55"/>
  <c r="V11649" i="55"/>
  <c r="W11649" i="55"/>
  <c r="V11650" i="55"/>
  <c r="W11650" i="55"/>
  <c r="V11651" i="55"/>
  <c r="W11651" i="55"/>
  <c r="V11652" i="55"/>
  <c r="W11652" i="55"/>
  <c r="V11653" i="55"/>
  <c r="W11653" i="55"/>
  <c r="V11654" i="55"/>
  <c r="W11654" i="55"/>
  <c r="V11655" i="55"/>
  <c r="W11655" i="55"/>
  <c r="V11656" i="55"/>
  <c r="W11656" i="55"/>
  <c r="V11657" i="55"/>
  <c r="W11657" i="55"/>
  <c r="V11658" i="55"/>
  <c r="W11658" i="55"/>
  <c r="V11659" i="55"/>
  <c r="W11659" i="55"/>
  <c r="V11660" i="55"/>
  <c r="W11660" i="55"/>
  <c r="V11661" i="55"/>
  <c r="W11661" i="55"/>
  <c r="V11662" i="55"/>
  <c r="W11662" i="55"/>
  <c r="V11663" i="55"/>
  <c r="W11663" i="55"/>
  <c r="V11664" i="55"/>
  <c r="W11664" i="55"/>
  <c r="V11665" i="55"/>
  <c r="W11665" i="55"/>
  <c r="V11666" i="55"/>
  <c r="W11666" i="55"/>
  <c r="V11667" i="55"/>
  <c r="W11667" i="55"/>
  <c r="V11668" i="55"/>
  <c r="W11668" i="55"/>
  <c r="V11669" i="55"/>
  <c r="W11669" i="55"/>
  <c r="V11670" i="55"/>
  <c r="W11670" i="55"/>
  <c r="V11671" i="55"/>
  <c r="W11671" i="55"/>
  <c r="V11672" i="55"/>
  <c r="W11672" i="55"/>
  <c r="V11673" i="55"/>
  <c r="W11673" i="55"/>
  <c r="V11674" i="55"/>
  <c r="W11674" i="55"/>
  <c r="V11675" i="55"/>
  <c r="W11675" i="55"/>
  <c r="V11676" i="55"/>
  <c r="W11676" i="55"/>
  <c r="V11677" i="55"/>
  <c r="W11677" i="55"/>
  <c r="V11678" i="55"/>
  <c r="W11678" i="55"/>
  <c r="V11679" i="55"/>
  <c r="W11679" i="55"/>
  <c r="V11680" i="55"/>
  <c r="W11680" i="55"/>
  <c r="V11681" i="55"/>
  <c r="W11681" i="55"/>
  <c r="V11682" i="55"/>
  <c r="W11682" i="55"/>
  <c r="V11683" i="55"/>
  <c r="W11683" i="55"/>
  <c r="V11684" i="55"/>
  <c r="W11684" i="55"/>
  <c r="V11685" i="55"/>
  <c r="W11685" i="55"/>
  <c r="V11686" i="55"/>
  <c r="W11686" i="55"/>
  <c r="V11687" i="55"/>
  <c r="W11687" i="55"/>
  <c r="V11688" i="55"/>
  <c r="W11688" i="55"/>
  <c r="V11689" i="55"/>
  <c r="W11689" i="55"/>
  <c r="V11690" i="55"/>
  <c r="W11690" i="55"/>
  <c r="V11691" i="55"/>
  <c r="W11691" i="55"/>
  <c r="V11692" i="55"/>
  <c r="W11692" i="55"/>
  <c r="V11693" i="55"/>
  <c r="W11693" i="55"/>
  <c r="V11694" i="55"/>
  <c r="W11694" i="55"/>
  <c r="V11695" i="55"/>
  <c r="W11695" i="55"/>
  <c r="V11696" i="55"/>
  <c r="W11696" i="55"/>
  <c r="V11697" i="55"/>
  <c r="W11697" i="55"/>
  <c r="V11698" i="55"/>
  <c r="W11698" i="55"/>
  <c r="V11699" i="55"/>
  <c r="W11699" i="55"/>
  <c r="V11700" i="55"/>
  <c r="W11700" i="55"/>
  <c r="V11701" i="55"/>
  <c r="W11701" i="55"/>
  <c r="V11702" i="55"/>
  <c r="W11702" i="55"/>
  <c r="V11703" i="55"/>
  <c r="W11703" i="55"/>
  <c r="V11704" i="55"/>
  <c r="W11704" i="55"/>
  <c r="V11705" i="55"/>
  <c r="W11705" i="55"/>
  <c r="V11706" i="55"/>
  <c r="W11706" i="55"/>
  <c r="V11707" i="55"/>
  <c r="W11707" i="55"/>
  <c r="V11708" i="55"/>
  <c r="W11708" i="55"/>
  <c r="V11709" i="55"/>
  <c r="W11709" i="55"/>
  <c r="V11710" i="55"/>
  <c r="W11710" i="55"/>
  <c r="V11711" i="55"/>
  <c r="W11711" i="55"/>
  <c r="V11712" i="55"/>
  <c r="W11712" i="55"/>
  <c r="V11713" i="55"/>
  <c r="W11713" i="55"/>
  <c r="V11714" i="55"/>
  <c r="W11714" i="55"/>
  <c r="V11715" i="55"/>
  <c r="W11715" i="55"/>
  <c r="V11716" i="55"/>
  <c r="W11716" i="55"/>
  <c r="V11717" i="55"/>
  <c r="W11717" i="55"/>
  <c r="V11718" i="55"/>
  <c r="W11718" i="55"/>
  <c r="V11719" i="55"/>
  <c r="W11719" i="55"/>
  <c r="V11720" i="55"/>
  <c r="W11720" i="55"/>
  <c r="V11721" i="55"/>
  <c r="W11721" i="55"/>
  <c r="V11722" i="55"/>
  <c r="W11722" i="55"/>
  <c r="V11723" i="55"/>
  <c r="W11723" i="55"/>
  <c r="V11724" i="55"/>
  <c r="W11724" i="55"/>
  <c r="V11725" i="55"/>
  <c r="W11725" i="55"/>
  <c r="V11726" i="55"/>
  <c r="W11726" i="55"/>
  <c r="V11727" i="55"/>
  <c r="W11727" i="55"/>
  <c r="V11728" i="55"/>
  <c r="W11728" i="55"/>
  <c r="V11729" i="55"/>
  <c r="W11729" i="55"/>
  <c r="V11730" i="55"/>
  <c r="W11730" i="55"/>
  <c r="V11731" i="55"/>
  <c r="W11731" i="55"/>
  <c r="V11732" i="55"/>
  <c r="W11732" i="55"/>
  <c r="V11733" i="55"/>
  <c r="W11733" i="55"/>
  <c r="V11734" i="55"/>
  <c r="W11734" i="55"/>
  <c r="V11735" i="55"/>
  <c r="W11735" i="55"/>
  <c r="V11736" i="55"/>
  <c r="W11736" i="55"/>
  <c r="V11737" i="55"/>
  <c r="W11737" i="55"/>
  <c r="V11738" i="55"/>
  <c r="W11738" i="55"/>
  <c r="V11739" i="55"/>
  <c r="W11739" i="55"/>
  <c r="V11740" i="55"/>
  <c r="W11740" i="55"/>
  <c r="V11741" i="55"/>
  <c r="W11741" i="55"/>
  <c r="V11742" i="55"/>
  <c r="W11742" i="55"/>
  <c r="V11743" i="55"/>
  <c r="W11743" i="55"/>
  <c r="V11744" i="55"/>
  <c r="W11744" i="55"/>
  <c r="V11745" i="55"/>
  <c r="W11745" i="55"/>
  <c r="V11746" i="55"/>
  <c r="W11746" i="55"/>
  <c r="V11747" i="55"/>
  <c r="W11747" i="55"/>
  <c r="V11748" i="55"/>
  <c r="W11748" i="55"/>
  <c r="V11749" i="55"/>
  <c r="W11749" i="55"/>
  <c r="V11750" i="55"/>
  <c r="W11750" i="55"/>
  <c r="V11751" i="55"/>
  <c r="W11751" i="55"/>
  <c r="V11752" i="55"/>
  <c r="W11752" i="55"/>
  <c r="V11753" i="55"/>
  <c r="W11753" i="55"/>
  <c r="V11754" i="55"/>
  <c r="W11754" i="55"/>
  <c r="V11755" i="55"/>
  <c r="W11755" i="55"/>
  <c r="V11756" i="55"/>
  <c r="W11756" i="55"/>
  <c r="V11757" i="55"/>
  <c r="W11757" i="55"/>
  <c r="V11758" i="55"/>
  <c r="W11758" i="55"/>
  <c r="V11759" i="55"/>
  <c r="W11759" i="55"/>
  <c r="V11760" i="55"/>
  <c r="W11760" i="55"/>
  <c r="V11761" i="55"/>
  <c r="W11761" i="55"/>
  <c r="V11762" i="55"/>
  <c r="W11762" i="55"/>
  <c r="V11763" i="55"/>
  <c r="W11763" i="55"/>
  <c r="V11764" i="55"/>
  <c r="W11764" i="55"/>
  <c r="V11765" i="55"/>
  <c r="W11765" i="55"/>
  <c r="V11766" i="55"/>
  <c r="W11766" i="55"/>
  <c r="V11767" i="55"/>
  <c r="W11767" i="55"/>
  <c r="V11768" i="55"/>
  <c r="W11768" i="55"/>
  <c r="V11769" i="55"/>
  <c r="W11769" i="55"/>
  <c r="V11770" i="55"/>
  <c r="W11770" i="55"/>
  <c r="V11771" i="55"/>
  <c r="W11771" i="55"/>
  <c r="V11772" i="55"/>
  <c r="W11772" i="55"/>
  <c r="V11773" i="55"/>
  <c r="W11773" i="55"/>
  <c r="V11774" i="55"/>
  <c r="W11774" i="55"/>
  <c r="V11775" i="55"/>
  <c r="W11775" i="55"/>
  <c r="V11776" i="55"/>
  <c r="W11776" i="55"/>
  <c r="V11777" i="55"/>
  <c r="W11777" i="55"/>
  <c r="V11778" i="55"/>
  <c r="W11778" i="55"/>
  <c r="V11779" i="55"/>
  <c r="W11779" i="55"/>
  <c r="V11780" i="55"/>
  <c r="W11780" i="55"/>
  <c r="V11781" i="55"/>
  <c r="W11781" i="55"/>
  <c r="V11782" i="55"/>
  <c r="W11782" i="55"/>
  <c r="V11783" i="55"/>
  <c r="W11783" i="55"/>
  <c r="V11784" i="55"/>
  <c r="W11784" i="55"/>
  <c r="V11785" i="55"/>
  <c r="W11785" i="55"/>
  <c r="V11786" i="55"/>
  <c r="W11786" i="55"/>
  <c r="V11787" i="55"/>
  <c r="W11787" i="55"/>
  <c r="V11788" i="55"/>
  <c r="W11788" i="55"/>
  <c r="V11789" i="55"/>
  <c r="W11789" i="55"/>
  <c r="V11790" i="55"/>
  <c r="W11790" i="55"/>
  <c r="V11791" i="55"/>
  <c r="W11791" i="55"/>
  <c r="V11792" i="55"/>
  <c r="W11792" i="55"/>
  <c r="V11793" i="55"/>
  <c r="W11793" i="55"/>
  <c r="V11794" i="55"/>
  <c r="W11794" i="55"/>
  <c r="V11795" i="55"/>
  <c r="W11795" i="55"/>
  <c r="V11796" i="55"/>
  <c r="W11796" i="55"/>
  <c r="V11797" i="55"/>
  <c r="W11797" i="55"/>
  <c r="V11798" i="55"/>
  <c r="W11798" i="55"/>
  <c r="V11799" i="55"/>
  <c r="W11799" i="55"/>
  <c r="V11800" i="55"/>
  <c r="W11800" i="55"/>
  <c r="V11801" i="55"/>
  <c r="W11801" i="55"/>
  <c r="V11802" i="55"/>
  <c r="W11802" i="55"/>
  <c r="V11803" i="55"/>
  <c r="W11803" i="55"/>
  <c r="V11804" i="55"/>
  <c r="W11804" i="55"/>
  <c r="V11805" i="55"/>
  <c r="W11805" i="55"/>
  <c r="V11806" i="55"/>
  <c r="W11806" i="55"/>
  <c r="V11807" i="55"/>
  <c r="W11807" i="55"/>
  <c r="V11808" i="55"/>
  <c r="W11808" i="55"/>
  <c r="V11809" i="55"/>
  <c r="W11809" i="55"/>
  <c r="V11810" i="55"/>
  <c r="W11810" i="55"/>
  <c r="V11811" i="55"/>
  <c r="W11811" i="55"/>
  <c r="V11812" i="55"/>
  <c r="W11812" i="55"/>
  <c r="V11813" i="55"/>
  <c r="W11813" i="55"/>
  <c r="V11814" i="55"/>
  <c r="W11814" i="55"/>
  <c r="V11815" i="55"/>
  <c r="W11815" i="55"/>
  <c r="V11816" i="55"/>
  <c r="W11816" i="55"/>
  <c r="V11817" i="55"/>
  <c r="W11817" i="55"/>
  <c r="V11818" i="55"/>
  <c r="W11818" i="55"/>
  <c r="V11819" i="55"/>
  <c r="W11819" i="55"/>
  <c r="V11820" i="55"/>
  <c r="W11820" i="55"/>
  <c r="V11821" i="55"/>
  <c r="W11821" i="55"/>
  <c r="V11822" i="55"/>
  <c r="W11822" i="55"/>
  <c r="V11823" i="55"/>
  <c r="W11823" i="55"/>
  <c r="V11824" i="55"/>
  <c r="W11824" i="55"/>
  <c r="V11825" i="55"/>
  <c r="W11825" i="55"/>
  <c r="V11826" i="55"/>
  <c r="W11826" i="55"/>
  <c r="V11827" i="55"/>
  <c r="W11827" i="55"/>
  <c r="V11828" i="55"/>
  <c r="W11828" i="55"/>
  <c r="V11829" i="55"/>
  <c r="W11829" i="55"/>
  <c r="V11830" i="55"/>
  <c r="W11830" i="55"/>
  <c r="V11831" i="55"/>
  <c r="W11831" i="55"/>
  <c r="V11832" i="55"/>
  <c r="W11832" i="55"/>
  <c r="V11833" i="55"/>
  <c r="W11833" i="55"/>
  <c r="V11834" i="55"/>
  <c r="W11834" i="55"/>
  <c r="V11835" i="55"/>
  <c r="W11835" i="55"/>
  <c r="V11836" i="55"/>
  <c r="W11836" i="55"/>
  <c r="V11837" i="55"/>
  <c r="W11837" i="55"/>
  <c r="V11838" i="55"/>
  <c r="W11838" i="55"/>
  <c r="V11839" i="55"/>
  <c r="W11839" i="55"/>
  <c r="V11840" i="55"/>
  <c r="W11840" i="55"/>
  <c r="V11841" i="55"/>
  <c r="W11841" i="55"/>
  <c r="V11842" i="55"/>
  <c r="W11842" i="55"/>
  <c r="V11843" i="55"/>
  <c r="W11843" i="55"/>
  <c r="V11844" i="55"/>
  <c r="W11844" i="55"/>
  <c r="V11845" i="55"/>
  <c r="W11845" i="55"/>
  <c r="V11846" i="55"/>
  <c r="W11846" i="55"/>
  <c r="V11847" i="55"/>
  <c r="W11847" i="55"/>
  <c r="V11848" i="55"/>
  <c r="W11848" i="55"/>
  <c r="V11849" i="55"/>
  <c r="W11849" i="55"/>
  <c r="V11850" i="55"/>
  <c r="W11850" i="55"/>
  <c r="V11851" i="55"/>
  <c r="W11851" i="55"/>
  <c r="V11852" i="55"/>
  <c r="W11852" i="55"/>
  <c r="V11853" i="55"/>
  <c r="W11853" i="55"/>
  <c r="V11854" i="55"/>
  <c r="W11854" i="55"/>
  <c r="V11855" i="55"/>
  <c r="W11855" i="55"/>
  <c r="V11856" i="55"/>
  <c r="W11856" i="55"/>
  <c r="V11857" i="55"/>
  <c r="W11857" i="55"/>
  <c r="V11858" i="55"/>
  <c r="W11858" i="55"/>
  <c r="V11859" i="55"/>
  <c r="W11859" i="55"/>
  <c r="V11860" i="55"/>
  <c r="W11860" i="55"/>
  <c r="V11861" i="55"/>
  <c r="W11861" i="55"/>
  <c r="V11862" i="55"/>
  <c r="W11862" i="55"/>
  <c r="V11863" i="55"/>
  <c r="W11863" i="55"/>
  <c r="V11864" i="55"/>
  <c r="W11864" i="55"/>
  <c r="V11865" i="55"/>
  <c r="W11865" i="55"/>
  <c r="V11866" i="55"/>
  <c r="W11866" i="55"/>
  <c r="V11867" i="55"/>
  <c r="W11867" i="55"/>
  <c r="V11868" i="55"/>
  <c r="W11868" i="55"/>
  <c r="V11869" i="55"/>
  <c r="W11869" i="55"/>
  <c r="V11870" i="55"/>
  <c r="W11870" i="55"/>
  <c r="V11871" i="55"/>
  <c r="W11871" i="55"/>
  <c r="V11872" i="55"/>
  <c r="W11872" i="55"/>
  <c r="V11873" i="55"/>
  <c r="W11873" i="55"/>
  <c r="V11874" i="55"/>
  <c r="W11874" i="55"/>
  <c r="V11875" i="55"/>
  <c r="W11875" i="55"/>
  <c r="V11876" i="55"/>
  <c r="W11876" i="55"/>
  <c r="V11877" i="55"/>
  <c r="W11877" i="55"/>
  <c r="V11878" i="55"/>
  <c r="W11878" i="55"/>
  <c r="V11879" i="55"/>
  <c r="W11879" i="55"/>
  <c r="V11880" i="55"/>
  <c r="W11880" i="55"/>
  <c r="V11881" i="55"/>
  <c r="W11881" i="55"/>
  <c r="V11882" i="55"/>
  <c r="W11882" i="55"/>
  <c r="V11883" i="55"/>
  <c r="W11883" i="55"/>
  <c r="V11884" i="55"/>
  <c r="W11884" i="55"/>
  <c r="V11885" i="55"/>
  <c r="W11885" i="55"/>
  <c r="V11886" i="55"/>
  <c r="W11886" i="55"/>
  <c r="V11887" i="55"/>
  <c r="W11887" i="55"/>
  <c r="V11888" i="55"/>
  <c r="W11888" i="55"/>
  <c r="V11889" i="55"/>
  <c r="W11889" i="55"/>
  <c r="V11890" i="55"/>
  <c r="W11890" i="55"/>
  <c r="V11891" i="55"/>
  <c r="W11891" i="55"/>
  <c r="V11892" i="55"/>
  <c r="W11892" i="55"/>
  <c r="V11893" i="55"/>
  <c r="W11893" i="55"/>
  <c r="V11894" i="55"/>
  <c r="W11894" i="55"/>
  <c r="V11895" i="55"/>
  <c r="W11895" i="55"/>
  <c r="V11896" i="55"/>
  <c r="W11896" i="55"/>
  <c r="V11897" i="55"/>
  <c r="W11897" i="55"/>
  <c r="V11898" i="55"/>
  <c r="W11898" i="55"/>
  <c r="V11899" i="55"/>
  <c r="W11899" i="55"/>
  <c r="V11900" i="55"/>
  <c r="W11900" i="55"/>
  <c r="V11901" i="55"/>
  <c r="W11901" i="55"/>
  <c r="V11902" i="55"/>
  <c r="W11902" i="55"/>
  <c r="V11903" i="55"/>
  <c r="W11903" i="55"/>
  <c r="V11904" i="55"/>
  <c r="W11904" i="55"/>
  <c r="V11905" i="55"/>
  <c r="W11905" i="55"/>
  <c r="V11906" i="55"/>
  <c r="W11906" i="55"/>
  <c r="V11907" i="55"/>
  <c r="W11907" i="55"/>
  <c r="V11908" i="55"/>
  <c r="W11908" i="55"/>
  <c r="V11909" i="55"/>
  <c r="W11909" i="55"/>
  <c r="V11910" i="55"/>
  <c r="W11910" i="55"/>
  <c r="V11911" i="55"/>
  <c r="W11911" i="55"/>
  <c r="V11912" i="55"/>
  <c r="W11912" i="55"/>
  <c r="V11913" i="55"/>
  <c r="W11913" i="55"/>
  <c r="V11914" i="55"/>
  <c r="W11914" i="55"/>
  <c r="V11915" i="55"/>
  <c r="W11915" i="55"/>
  <c r="V11916" i="55"/>
  <c r="W11916" i="55"/>
  <c r="V11917" i="55"/>
  <c r="W11917" i="55"/>
  <c r="V11918" i="55"/>
  <c r="W11918" i="55"/>
  <c r="V11919" i="55"/>
  <c r="W11919" i="55"/>
  <c r="V11920" i="55"/>
  <c r="W11920" i="55"/>
  <c r="V11921" i="55"/>
  <c r="W11921" i="55"/>
  <c r="V11922" i="55"/>
  <c r="W11922" i="55"/>
  <c r="V11923" i="55"/>
  <c r="W11923" i="55"/>
  <c r="V11924" i="55"/>
  <c r="W11924" i="55"/>
  <c r="V11925" i="55"/>
  <c r="W11925" i="55"/>
  <c r="V11926" i="55"/>
  <c r="W11926" i="55"/>
  <c r="V11927" i="55"/>
  <c r="W11927" i="55"/>
  <c r="V11928" i="55"/>
  <c r="W11928" i="55"/>
  <c r="V11929" i="55"/>
  <c r="W11929" i="55"/>
  <c r="V11930" i="55"/>
  <c r="W11930" i="55"/>
  <c r="V11931" i="55"/>
  <c r="W11931" i="55"/>
  <c r="V11932" i="55"/>
  <c r="W11932" i="55"/>
  <c r="V11933" i="55"/>
  <c r="W11933" i="55"/>
  <c r="V11934" i="55"/>
  <c r="W11934" i="55"/>
  <c r="V11935" i="55"/>
  <c r="W11935" i="55"/>
  <c r="V11936" i="55"/>
  <c r="W11936" i="55"/>
  <c r="V11937" i="55"/>
  <c r="W11937" i="55"/>
  <c r="V11938" i="55"/>
  <c r="W11938" i="55"/>
  <c r="V11939" i="55"/>
  <c r="W11939" i="55"/>
  <c r="V11940" i="55"/>
  <c r="W11940" i="55"/>
  <c r="V11941" i="55"/>
  <c r="W11941" i="55"/>
  <c r="V11942" i="55"/>
  <c r="W11942" i="55"/>
  <c r="V11943" i="55"/>
  <c r="W11943" i="55"/>
  <c r="V11944" i="55"/>
  <c r="W11944" i="55"/>
  <c r="V11945" i="55"/>
  <c r="W11945" i="55"/>
  <c r="V11946" i="55"/>
  <c r="W11946" i="55"/>
  <c r="V11947" i="55"/>
  <c r="W11947" i="55"/>
  <c r="V11948" i="55"/>
  <c r="W11948" i="55"/>
  <c r="V11949" i="55"/>
  <c r="W11949" i="55"/>
  <c r="V11950" i="55"/>
  <c r="W11950" i="55"/>
  <c r="V11951" i="55"/>
  <c r="W11951" i="55"/>
  <c r="V11952" i="55"/>
  <c r="W11952" i="55"/>
  <c r="V11953" i="55"/>
  <c r="W11953" i="55"/>
  <c r="V11954" i="55"/>
  <c r="W11954" i="55"/>
  <c r="V11955" i="55"/>
  <c r="W11955" i="55"/>
  <c r="V11956" i="55"/>
  <c r="W11956" i="55"/>
  <c r="V11957" i="55"/>
  <c r="W11957" i="55"/>
  <c r="V11958" i="55"/>
  <c r="W11958" i="55"/>
  <c r="V11959" i="55"/>
  <c r="W11959" i="55"/>
  <c r="V11960" i="55"/>
  <c r="W11960" i="55"/>
  <c r="V11961" i="55"/>
  <c r="W11961" i="55"/>
  <c r="V11962" i="55"/>
  <c r="W11962" i="55"/>
  <c r="V11963" i="55"/>
  <c r="W11963" i="55"/>
  <c r="V11964" i="55"/>
  <c r="W11964" i="55"/>
  <c r="V11965" i="55"/>
  <c r="W11965" i="55"/>
  <c r="V11966" i="55"/>
  <c r="W11966" i="55"/>
  <c r="V11967" i="55"/>
  <c r="W11967" i="55"/>
  <c r="V11968" i="55"/>
  <c r="W11968" i="55"/>
  <c r="V11969" i="55"/>
  <c r="W11969" i="55"/>
  <c r="V11970" i="55"/>
  <c r="W11970" i="55"/>
  <c r="V11971" i="55"/>
  <c r="W11971" i="55"/>
  <c r="V11972" i="55"/>
  <c r="W11972" i="55"/>
  <c r="V11973" i="55"/>
  <c r="W11973" i="55"/>
  <c r="V11974" i="55"/>
  <c r="W11974" i="55"/>
  <c r="V11975" i="55"/>
  <c r="W11975" i="55"/>
  <c r="V11976" i="55"/>
  <c r="W11976" i="55"/>
  <c r="V11977" i="55"/>
  <c r="W11977" i="55"/>
  <c r="V11978" i="55"/>
  <c r="W11978" i="55"/>
  <c r="V11979" i="55"/>
  <c r="W11979" i="55"/>
  <c r="V11980" i="55"/>
  <c r="W11980" i="55"/>
  <c r="V11981" i="55"/>
  <c r="W11981" i="55"/>
  <c r="V11982" i="55"/>
  <c r="W11982" i="55"/>
  <c r="V11983" i="55"/>
  <c r="W11983" i="55"/>
  <c r="V11984" i="55"/>
  <c r="W11984" i="55"/>
  <c r="V11985" i="55"/>
  <c r="W11985" i="55"/>
  <c r="V11986" i="55"/>
  <c r="W11986" i="55"/>
  <c r="V11987" i="55"/>
  <c r="W11987" i="55"/>
  <c r="V11988" i="55"/>
  <c r="W11988" i="55"/>
  <c r="V11989" i="55"/>
  <c r="W11989" i="55"/>
  <c r="V11990" i="55"/>
  <c r="W11990" i="55"/>
  <c r="V11991" i="55"/>
  <c r="W11991" i="55"/>
  <c r="V11992" i="55"/>
  <c r="W11992" i="55"/>
  <c r="V11993" i="55"/>
  <c r="W11993" i="55"/>
  <c r="V11994" i="55"/>
  <c r="W11994" i="55"/>
  <c r="V11995" i="55"/>
  <c r="W11995" i="55"/>
  <c r="V11996" i="55"/>
  <c r="W11996" i="55"/>
  <c r="V11997" i="55"/>
  <c r="W11997" i="55"/>
  <c r="V11998" i="55"/>
  <c r="W11998" i="55"/>
  <c r="V11999" i="55"/>
  <c r="W11999" i="55"/>
  <c r="V12000" i="55"/>
  <c r="W12000" i="55"/>
  <c r="V12001" i="55"/>
  <c r="W12001" i="55"/>
  <c r="V12002" i="55"/>
  <c r="W12002" i="55"/>
  <c r="V12003" i="55"/>
  <c r="W12003" i="55"/>
  <c r="V12004" i="55"/>
  <c r="W12004" i="55"/>
  <c r="V12005" i="55"/>
  <c r="W12005" i="55"/>
  <c r="V12006" i="55"/>
  <c r="W12006" i="55"/>
  <c r="V12007" i="55"/>
  <c r="W12007" i="55"/>
  <c r="V12008" i="55"/>
  <c r="W12008" i="55"/>
  <c r="V12009" i="55"/>
  <c r="W12009" i="55"/>
  <c r="V12010" i="55"/>
  <c r="W12010" i="55"/>
  <c r="V12011" i="55"/>
  <c r="W12011" i="55"/>
  <c r="V12012" i="55"/>
  <c r="W12012" i="55"/>
  <c r="V12013" i="55"/>
  <c r="W12013" i="55"/>
  <c r="V12014" i="55"/>
  <c r="W12014" i="55"/>
  <c r="V12015" i="55"/>
  <c r="W12015" i="55"/>
  <c r="V12016" i="55"/>
  <c r="W12016" i="55"/>
  <c r="V12017" i="55"/>
  <c r="W12017" i="55"/>
  <c r="V12018" i="55"/>
  <c r="W12018" i="55"/>
  <c r="V12019" i="55"/>
  <c r="W12019" i="55"/>
  <c r="V12020" i="55"/>
  <c r="W12020" i="55"/>
  <c r="V12021" i="55"/>
  <c r="W12021" i="55"/>
  <c r="V12022" i="55"/>
  <c r="W12022" i="55"/>
  <c r="V12023" i="55"/>
  <c r="W12023" i="55"/>
  <c r="V12024" i="55"/>
  <c r="W12024" i="55"/>
  <c r="V12025" i="55"/>
  <c r="W12025" i="55"/>
  <c r="V12026" i="55"/>
  <c r="W12026" i="55"/>
  <c r="V12027" i="55"/>
  <c r="W12027" i="55"/>
  <c r="V12028" i="55"/>
  <c r="W12028" i="55"/>
  <c r="V12029" i="55"/>
  <c r="W12029" i="55"/>
  <c r="V12030" i="55"/>
  <c r="W12030" i="55"/>
  <c r="V12031" i="55"/>
  <c r="W12031" i="55"/>
  <c r="V12032" i="55"/>
  <c r="W12032" i="55"/>
  <c r="V12033" i="55"/>
  <c r="W12033" i="55"/>
  <c r="V12034" i="55"/>
  <c r="W12034" i="55"/>
  <c r="V12035" i="55"/>
  <c r="W12035" i="55"/>
  <c r="V12036" i="55"/>
  <c r="W12036" i="55"/>
  <c r="V12037" i="55"/>
  <c r="W12037" i="55"/>
  <c r="V12038" i="55"/>
  <c r="W12038" i="55"/>
  <c r="V12039" i="55"/>
  <c r="W12039" i="55"/>
  <c r="V12040" i="55"/>
  <c r="W12040" i="55"/>
  <c r="V12041" i="55"/>
  <c r="W12041" i="55"/>
  <c r="V12042" i="55"/>
  <c r="W12042" i="55"/>
  <c r="V12043" i="55"/>
  <c r="W12043" i="55"/>
  <c r="V12044" i="55"/>
  <c r="W12044" i="55"/>
  <c r="V12045" i="55"/>
  <c r="W12045" i="55"/>
  <c r="V12046" i="55"/>
  <c r="W12046" i="55"/>
  <c r="V12047" i="55"/>
  <c r="W12047" i="55"/>
  <c r="V12048" i="55"/>
  <c r="W12048" i="55"/>
  <c r="V12049" i="55"/>
  <c r="W12049" i="55"/>
  <c r="V12050" i="55"/>
  <c r="W12050" i="55"/>
  <c r="V12051" i="55"/>
  <c r="W12051" i="55"/>
  <c r="V12052" i="55"/>
  <c r="W12052" i="55"/>
  <c r="V12053" i="55"/>
  <c r="W12053" i="55"/>
  <c r="V12054" i="55"/>
  <c r="W12054" i="55"/>
  <c r="V12055" i="55"/>
  <c r="W12055" i="55"/>
  <c r="V12056" i="55"/>
  <c r="W12056" i="55"/>
  <c r="V12057" i="55"/>
  <c r="W12057" i="55"/>
  <c r="V12058" i="55"/>
  <c r="W12058" i="55"/>
  <c r="V12059" i="55"/>
  <c r="W12059" i="55"/>
  <c r="V12060" i="55"/>
  <c r="W12060" i="55"/>
  <c r="V12061" i="55"/>
  <c r="W12061" i="55"/>
  <c r="V12062" i="55"/>
  <c r="W12062" i="55"/>
  <c r="V12063" i="55"/>
  <c r="W12063" i="55"/>
  <c r="V12064" i="55"/>
  <c r="W12064" i="55"/>
  <c r="V12065" i="55"/>
  <c r="W12065" i="55"/>
  <c r="V12066" i="55"/>
  <c r="W12066" i="55"/>
  <c r="V12067" i="55"/>
  <c r="W12067" i="55"/>
  <c r="V12068" i="55"/>
  <c r="W12068" i="55"/>
  <c r="V12069" i="55"/>
  <c r="W12069" i="55"/>
  <c r="V12070" i="55"/>
  <c r="W12070" i="55"/>
  <c r="V12071" i="55"/>
  <c r="W12071" i="55"/>
  <c r="V12072" i="55"/>
  <c r="W12072" i="55"/>
  <c r="V12073" i="55"/>
  <c r="W12073" i="55"/>
  <c r="V12074" i="55"/>
  <c r="W12074" i="55"/>
  <c r="V12075" i="55"/>
  <c r="W12075" i="55"/>
  <c r="V12076" i="55"/>
  <c r="W12076" i="55"/>
  <c r="V12077" i="55"/>
  <c r="W12077" i="55"/>
  <c r="V12078" i="55"/>
  <c r="W12078" i="55"/>
  <c r="V12079" i="55"/>
  <c r="W12079" i="55"/>
  <c r="V12080" i="55"/>
  <c r="W12080" i="55"/>
  <c r="V12081" i="55"/>
  <c r="W12081" i="55"/>
  <c r="V12082" i="55"/>
  <c r="W12082" i="55"/>
  <c r="V12083" i="55"/>
  <c r="W12083" i="55"/>
  <c r="V12084" i="55"/>
  <c r="W12084" i="55"/>
  <c r="V12085" i="55"/>
  <c r="W12085" i="55"/>
  <c r="V12086" i="55"/>
  <c r="W12086" i="55"/>
  <c r="V12087" i="55"/>
  <c r="W12087" i="55"/>
  <c r="V12088" i="55"/>
  <c r="W12088" i="55"/>
  <c r="V12089" i="55"/>
  <c r="W12089" i="55"/>
  <c r="V12090" i="55"/>
  <c r="W12090" i="55"/>
  <c r="V12091" i="55"/>
  <c r="W12091" i="55"/>
  <c r="V12092" i="55"/>
  <c r="W12092" i="55"/>
  <c r="V12093" i="55"/>
  <c r="W12093" i="55"/>
  <c r="V12094" i="55"/>
  <c r="W12094" i="55"/>
  <c r="V12095" i="55"/>
  <c r="W12095" i="55"/>
  <c r="V12096" i="55"/>
  <c r="W12096" i="55"/>
  <c r="V12097" i="55"/>
  <c r="W12097" i="55"/>
  <c r="V12098" i="55"/>
  <c r="W12098" i="55"/>
  <c r="V12099" i="55"/>
  <c r="W12099" i="55"/>
  <c r="V12100" i="55"/>
  <c r="W12100" i="55"/>
  <c r="V12101" i="55"/>
  <c r="W12101" i="55"/>
  <c r="V12102" i="55"/>
  <c r="W12102" i="55"/>
  <c r="V12103" i="55"/>
  <c r="W12103" i="55"/>
  <c r="V12104" i="55"/>
  <c r="W12104" i="55"/>
  <c r="V12105" i="55"/>
  <c r="W12105" i="55"/>
  <c r="V12106" i="55"/>
  <c r="W12106" i="55"/>
  <c r="V12107" i="55"/>
  <c r="W12107" i="55"/>
  <c r="V12108" i="55"/>
  <c r="W12108" i="55"/>
  <c r="V12109" i="55"/>
  <c r="W12109" i="55"/>
  <c r="V12110" i="55"/>
  <c r="W12110" i="55"/>
  <c r="V12111" i="55"/>
  <c r="W12111" i="55"/>
  <c r="V12112" i="55"/>
  <c r="W12112" i="55"/>
  <c r="V12113" i="55"/>
  <c r="W12113" i="55"/>
  <c r="V12114" i="55"/>
  <c r="W12114" i="55"/>
  <c r="V12115" i="55"/>
  <c r="W12115" i="55"/>
  <c r="V12116" i="55"/>
  <c r="W12116" i="55"/>
  <c r="V12117" i="55"/>
  <c r="W12117" i="55"/>
  <c r="V12118" i="55"/>
  <c r="W12118" i="55"/>
  <c r="V12119" i="55"/>
  <c r="W12119" i="55"/>
  <c r="V12120" i="55"/>
  <c r="W12120" i="55"/>
  <c r="V12121" i="55"/>
  <c r="W12121" i="55"/>
  <c r="V12122" i="55"/>
  <c r="W12122" i="55"/>
  <c r="V12123" i="55"/>
  <c r="W12123" i="55"/>
  <c r="V12124" i="55"/>
  <c r="W12124" i="55"/>
  <c r="V12125" i="55"/>
  <c r="W12125" i="55"/>
  <c r="V12126" i="55"/>
  <c r="W12126" i="55"/>
  <c r="V12127" i="55"/>
  <c r="W12127" i="55"/>
  <c r="V12128" i="55"/>
  <c r="W12128" i="55"/>
  <c r="V12129" i="55"/>
  <c r="W12129" i="55"/>
  <c r="V12130" i="55"/>
  <c r="W12130" i="55"/>
  <c r="V12131" i="55"/>
  <c r="W12131" i="55"/>
  <c r="V12132" i="55"/>
  <c r="W12132" i="55"/>
  <c r="V12133" i="55"/>
  <c r="W12133" i="55"/>
  <c r="V12134" i="55"/>
  <c r="W12134" i="55"/>
  <c r="V12135" i="55"/>
  <c r="W12135" i="55"/>
  <c r="V12136" i="55"/>
  <c r="W12136" i="55"/>
  <c r="V12137" i="55"/>
  <c r="W12137" i="55"/>
  <c r="V12138" i="55"/>
  <c r="W12138" i="55"/>
  <c r="V12139" i="55"/>
  <c r="W12139" i="55"/>
  <c r="V12140" i="55"/>
  <c r="W12140" i="55"/>
  <c r="V12141" i="55"/>
  <c r="W12141" i="55"/>
  <c r="V12142" i="55"/>
  <c r="W12142" i="55"/>
  <c r="V12143" i="55"/>
  <c r="W12143" i="55"/>
  <c r="V12144" i="55"/>
  <c r="W12144" i="55"/>
  <c r="V12145" i="55"/>
  <c r="W12145" i="55"/>
  <c r="V12146" i="55"/>
  <c r="W12146" i="55"/>
  <c r="V12147" i="55"/>
  <c r="W12147" i="55"/>
  <c r="V12148" i="55"/>
  <c r="W12148" i="55"/>
  <c r="V12149" i="55"/>
  <c r="W12149" i="55"/>
  <c r="V12150" i="55"/>
  <c r="W12150" i="55"/>
  <c r="V12151" i="55"/>
  <c r="W12151" i="55"/>
  <c r="V12152" i="55"/>
  <c r="W12152" i="55"/>
  <c r="V12153" i="55"/>
  <c r="W12153" i="55"/>
  <c r="V12154" i="55"/>
  <c r="W12154" i="55"/>
  <c r="V12155" i="55"/>
  <c r="W12155" i="55"/>
  <c r="V12156" i="55"/>
  <c r="W12156" i="55"/>
  <c r="V12157" i="55"/>
  <c r="W12157" i="55"/>
  <c r="V12158" i="55"/>
  <c r="W12158" i="55"/>
  <c r="V12159" i="55"/>
  <c r="W12159" i="55"/>
  <c r="V12160" i="55"/>
  <c r="W12160" i="55"/>
  <c r="V12161" i="55"/>
  <c r="W12161" i="55"/>
  <c r="V12162" i="55"/>
  <c r="W12162" i="55"/>
  <c r="V12163" i="55"/>
  <c r="W12163" i="55"/>
  <c r="V12164" i="55"/>
  <c r="W12164" i="55"/>
  <c r="V12165" i="55"/>
  <c r="W12165" i="55"/>
  <c r="V12166" i="55"/>
  <c r="W12166" i="55"/>
  <c r="V12167" i="55"/>
  <c r="W12167" i="55"/>
  <c r="V12168" i="55"/>
  <c r="W12168" i="55"/>
  <c r="V12169" i="55"/>
  <c r="W12169" i="55"/>
  <c r="V12170" i="55"/>
  <c r="W12170" i="55"/>
  <c r="V12171" i="55"/>
  <c r="W12171" i="55"/>
  <c r="V12172" i="55"/>
  <c r="W12172" i="55"/>
  <c r="V12173" i="55"/>
  <c r="W12173" i="55"/>
  <c r="V12174" i="55"/>
  <c r="W12174" i="55"/>
  <c r="V12175" i="55"/>
  <c r="W12175" i="55"/>
  <c r="V12176" i="55"/>
  <c r="W12176" i="55"/>
  <c r="V12177" i="55"/>
  <c r="W12177" i="55"/>
  <c r="V12178" i="55"/>
  <c r="W12178" i="55"/>
  <c r="V12179" i="55"/>
  <c r="W12179" i="55"/>
  <c r="V12180" i="55"/>
  <c r="W12180" i="55"/>
  <c r="V12181" i="55"/>
  <c r="W12181" i="55"/>
  <c r="V12182" i="55"/>
  <c r="W12182" i="55"/>
  <c r="V12183" i="55"/>
  <c r="W12183" i="55"/>
  <c r="V12184" i="55"/>
  <c r="W12184" i="55"/>
  <c r="V12185" i="55"/>
  <c r="W12185" i="55"/>
  <c r="V12186" i="55"/>
  <c r="W12186" i="55"/>
  <c r="V12187" i="55"/>
  <c r="W12187" i="55"/>
  <c r="V12188" i="55"/>
  <c r="W12188" i="55"/>
  <c r="V12189" i="55"/>
  <c r="W12189" i="55"/>
  <c r="V12190" i="55"/>
  <c r="W12190" i="55"/>
  <c r="V12191" i="55"/>
  <c r="W12191" i="55"/>
  <c r="V12192" i="55"/>
  <c r="W12192" i="55"/>
  <c r="V12193" i="55"/>
  <c r="W12193" i="55"/>
  <c r="V12194" i="55"/>
  <c r="W12194" i="55"/>
  <c r="V12195" i="55"/>
  <c r="W12195" i="55"/>
  <c r="V12196" i="55"/>
  <c r="W12196" i="55"/>
  <c r="V12197" i="55"/>
  <c r="W12197" i="55"/>
  <c r="V12198" i="55"/>
  <c r="W12198" i="55"/>
  <c r="V12199" i="55"/>
  <c r="W12199" i="55"/>
  <c r="V12200" i="55"/>
  <c r="W12200" i="55"/>
  <c r="V12201" i="55"/>
  <c r="W12201" i="55"/>
  <c r="V12202" i="55"/>
  <c r="W12202" i="55"/>
  <c r="V12203" i="55"/>
  <c r="W12203" i="55"/>
  <c r="V12204" i="55"/>
  <c r="W12204" i="55"/>
  <c r="V12205" i="55"/>
  <c r="W12205" i="55"/>
  <c r="V12206" i="55"/>
  <c r="W12206" i="55"/>
  <c r="V12207" i="55"/>
  <c r="W12207" i="55"/>
  <c r="V12208" i="55"/>
  <c r="W12208" i="55"/>
  <c r="V12209" i="55"/>
  <c r="W12209" i="55"/>
  <c r="V12210" i="55"/>
  <c r="W12210" i="55"/>
  <c r="V12211" i="55"/>
  <c r="W12211" i="55"/>
  <c r="V12212" i="55"/>
  <c r="W12212" i="55"/>
  <c r="V12213" i="55"/>
  <c r="W12213" i="55"/>
  <c r="V12214" i="55"/>
  <c r="W12214" i="55"/>
  <c r="V12215" i="55"/>
  <c r="W12215" i="55"/>
  <c r="V12216" i="55"/>
  <c r="W12216" i="55"/>
  <c r="V12217" i="55"/>
  <c r="W12217" i="55"/>
  <c r="V12218" i="55"/>
  <c r="W12218" i="55"/>
  <c r="V12219" i="55"/>
  <c r="W12219" i="55"/>
  <c r="V12220" i="55"/>
  <c r="W12220" i="55"/>
  <c r="V12221" i="55"/>
  <c r="W12221" i="55"/>
  <c r="V12222" i="55"/>
  <c r="W12222" i="55"/>
  <c r="V12223" i="55"/>
  <c r="W12223" i="55"/>
  <c r="V12224" i="55"/>
  <c r="W12224" i="55"/>
  <c r="V12225" i="55"/>
  <c r="W12225" i="55"/>
  <c r="V12226" i="55"/>
  <c r="W12226" i="55"/>
  <c r="V12227" i="55"/>
  <c r="W12227" i="55"/>
  <c r="V12228" i="55"/>
  <c r="W12228" i="55"/>
  <c r="V12229" i="55"/>
  <c r="W12229" i="55"/>
  <c r="V12230" i="55"/>
  <c r="W12230" i="55"/>
  <c r="V12231" i="55"/>
  <c r="W12231" i="55"/>
  <c r="V12232" i="55"/>
  <c r="W12232" i="55"/>
  <c r="V12233" i="55"/>
  <c r="W12233" i="55"/>
  <c r="V12234" i="55"/>
  <c r="W12234" i="55"/>
  <c r="V12235" i="55"/>
  <c r="W12235" i="55"/>
  <c r="V12236" i="55"/>
  <c r="W12236" i="55"/>
  <c r="V12237" i="55"/>
  <c r="W12237" i="55"/>
  <c r="V12238" i="55"/>
  <c r="W12238" i="55"/>
  <c r="V12239" i="55"/>
  <c r="W12239" i="55"/>
  <c r="V12240" i="55"/>
  <c r="W12240" i="55"/>
  <c r="V12241" i="55"/>
  <c r="W12241" i="55"/>
  <c r="V12242" i="55"/>
  <c r="W12242" i="55"/>
  <c r="V12243" i="55"/>
  <c r="W12243" i="55"/>
  <c r="V12244" i="55"/>
  <c r="W12244" i="55"/>
  <c r="V12245" i="55"/>
  <c r="W12245" i="55"/>
  <c r="V12246" i="55"/>
  <c r="W12246" i="55"/>
  <c r="V12247" i="55"/>
  <c r="W12247" i="55"/>
  <c r="V12248" i="55"/>
  <c r="W12248" i="55"/>
  <c r="V12249" i="55"/>
  <c r="W12249" i="55"/>
  <c r="V12250" i="55"/>
  <c r="W12250" i="55"/>
  <c r="V12251" i="55"/>
  <c r="W12251" i="55"/>
  <c r="V12252" i="55"/>
  <c r="W12252" i="55"/>
  <c r="V12253" i="55"/>
  <c r="W12253" i="55"/>
  <c r="V12254" i="55"/>
  <c r="W12254" i="55"/>
  <c r="V12255" i="55"/>
  <c r="W12255" i="55"/>
  <c r="V12256" i="55"/>
  <c r="W12256" i="55"/>
  <c r="V12257" i="55"/>
  <c r="W12257" i="55"/>
  <c r="V12258" i="55"/>
  <c r="W12258" i="55"/>
  <c r="V12259" i="55"/>
  <c r="W12259" i="55"/>
  <c r="V12260" i="55"/>
  <c r="W12260" i="55"/>
  <c r="V12261" i="55"/>
  <c r="W12261" i="55"/>
  <c r="V12262" i="55"/>
  <c r="W12262" i="55"/>
  <c r="V12263" i="55"/>
  <c r="W12263" i="55"/>
  <c r="V12264" i="55"/>
  <c r="W12264" i="55"/>
  <c r="V12265" i="55"/>
  <c r="W12265" i="55"/>
  <c r="V12266" i="55"/>
  <c r="W12266" i="55"/>
  <c r="V12267" i="55"/>
  <c r="W12267" i="55"/>
  <c r="V12268" i="55"/>
  <c r="W12268" i="55"/>
  <c r="V12269" i="55"/>
  <c r="W12269" i="55"/>
  <c r="V12270" i="55"/>
  <c r="W12270" i="55"/>
  <c r="V12271" i="55"/>
  <c r="W12271" i="55"/>
  <c r="V12272" i="55"/>
  <c r="W12272" i="55"/>
  <c r="V12273" i="55"/>
  <c r="W12273" i="55"/>
  <c r="V12274" i="55"/>
  <c r="W12274" i="55"/>
  <c r="V12275" i="55"/>
  <c r="W12275" i="55"/>
  <c r="V12276" i="55"/>
  <c r="W12276" i="55"/>
  <c r="V12277" i="55"/>
  <c r="W12277" i="55"/>
  <c r="V12278" i="55"/>
  <c r="W12278" i="55"/>
  <c r="V12279" i="55"/>
  <c r="W12279" i="55"/>
  <c r="V12280" i="55"/>
  <c r="W12280" i="55"/>
  <c r="V12281" i="55"/>
  <c r="W12281" i="55"/>
  <c r="V12282" i="55"/>
  <c r="W12282" i="55"/>
  <c r="V12283" i="55"/>
  <c r="W12283" i="55"/>
  <c r="V12284" i="55"/>
  <c r="W12284" i="55"/>
  <c r="V12285" i="55"/>
  <c r="W12285" i="55"/>
  <c r="V12286" i="55"/>
  <c r="W12286" i="55"/>
  <c r="V12287" i="55"/>
  <c r="W12287" i="55"/>
  <c r="V12288" i="55"/>
  <c r="W12288" i="55"/>
  <c r="V12289" i="55"/>
  <c r="W12289" i="55"/>
  <c r="V12290" i="55"/>
  <c r="W12290" i="55"/>
  <c r="V12291" i="55"/>
  <c r="W12291" i="55"/>
  <c r="V12292" i="55"/>
  <c r="W12292" i="55"/>
  <c r="V12293" i="55"/>
  <c r="W12293" i="55"/>
  <c r="V12294" i="55"/>
  <c r="W12294" i="55"/>
  <c r="V12295" i="55"/>
  <c r="W12295" i="55"/>
  <c r="V12296" i="55"/>
  <c r="W12296" i="55"/>
  <c r="V12297" i="55"/>
  <c r="W12297" i="55"/>
  <c r="V12298" i="55"/>
  <c r="W12298" i="55"/>
  <c r="V12299" i="55"/>
  <c r="W12299" i="55"/>
  <c r="V12300" i="55"/>
  <c r="W12300" i="55"/>
  <c r="V12301" i="55"/>
  <c r="W12301" i="55"/>
  <c r="V12302" i="55"/>
  <c r="W12302" i="55"/>
  <c r="V12303" i="55"/>
  <c r="W12303" i="55"/>
  <c r="V12304" i="55"/>
  <c r="W12304" i="55"/>
  <c r="V12305" i="55"/>
  <c r="W12305" i="55"/>
  <c r="V12306" i="55"/>
  <c r="W12306" i="55"/>
  <c r="V12307" i="55"/>
  <c r="W12307" i="55"/>
  <c r="V12308" i="55"/>
  <c r="W12308" i="55"/>
  <c r="V12309" i="55"/>
  <c r="W12309" i="55"/>
  <c r="V12310" i="55"/>
  <c r="W12310" i="55"/>
  <c r="V12311" i="55"/>
  <c r="W12311" i="55"/>
  <c r="V12312" i="55"/>
  <c r="W12312" i="55"/>
  <c r="V12313" i="55"/>
  <c r="W12313" i="55"/>
  <c r="V12314" i="55"/>
  <c r="W12314" i="55"/>
  <c r="V12315" i="55"/>
  <c r="W12315" i="55"/>
  <c r="V12316" i="55"/>
  <c r="W12316" i="55"/>
  <c r="V12317" i="55"/>
  <c r="W12317" i="55"/>
  <c r="V12318" i="55"/>
  <c r="W12318" i="55"/>
  <c r="V12319" i="55"/>
  <c r="W12319" i="55"/>
  <c r="V12320" i="55"/>
  <c r="W12320" i="55"/>
  <c r="V12321" i="55"/>
  <c r="W12321" i="55"/>
  <c r="V12322" i="55"/>
  <c r="W12322" i="55"/>
  <c r="V12323" i="55"/>
  <c r="W12323" i="55"/>
  <c r="V12324" i="55"/>
  <c r="W12324" i="55"/>
  <c r="V12325" i="55"/>
  <c r="W12325" i="55"/>
  <c r="V12326" i="55"/>
  <c r="W12326" i="55"/>
  <c r="V12327" i="55"/>
  <c r="W12327" i="55"/>
  <c r="V12328" i="55"/>
  <c r="W12328" i="55"/>
  <c r="V12329" i="55"/>
  <c r="W12329" i="55"/>
  <c r="V12330" i="55"/>
  <c r="W12330" i="55"/>
  <c r="V12331" i="55"/>
  <c r="W12331" i="55"/>
  <c r="V12332" i="55"/>
  <c r="W12332" i="55"/>
  <c r="V12333" i="55"/>
  <c r="W12333" i="55"/>
  <c r="V12334" i="55"/>
  <c r="W12334" i="55"/>
  <c r="V10" i="55"/>
  <c r="D191" i="64" l="1"/>
  <c r="D193" i="64"/>
  <c r="D182" i="64"/>
  <c r="D185" i="64"/>
  <c r="D194" i="64"/>
  <c r="D174" i="64"/>
  <c r="D167" i="64"/>
  <c r="D155" i="64"/>
  <c r="D181" i="64"/>
  <c r="D160" i="64"/>
  <c r="D188" i="64"/>
  <c r="D169" i="64"/>
  <c r="D162" i="64"/>
  <c r="D184" i="64"/>
  <c r="D156" i="64"/>
  <c r="D180" i="64"/>
  <c r="D178" i="64"/>
  <c r="D189" i="64"/>
  <c r="D173" i="64"/>
  <c r="D177" i="64"/>
  <c r="D190" i="64"/>
  <c r="D163" i="64"/>
  <c r="D165" i="64"/>
  <c r="D166" i="64"/>
  <c r="D187" i="64"/>
  <c r="D157" i="64"/>
  <c r="D186" i="64"/>
  <c r="D172" i="64"/>
  <c r="D164" i="64"/>
  <c r="D176" i="64"/>
  <c r="D171" i="64"/>
  <c r="D179" i="64"/>
  <c r="D158" i="64"/>
  <c r="D161" i="64"/>
  <c r="D170" i="64"/>
  <c r="D168" i="64"/>
  <c r="D175" i="64"/>
  <c r="D159" i="64"/>
  <c r="D183" i="64"/>
  <c r="D192" i="64"/>
  <c r="E158" i="64"/>
  <c r="E173" i="64"/>
  <c r="E193" i="64"/>
  <c r="E167" i="64"/>
  <c r="E176" i="64"/>
  <c r="E177" i="64"/>
  <c r="E171" i="64"/>
  <c r="E166" i="64"/>
  <c r="E165" i="64"/>
  <c r="E164" i="64"/>
  <c r="E155" i="64"/>
  <c r="E183" i="64"/>
  <c r="E194" i="64"/>
  <c r="E178" i="64"/>
  <c r="E161" i="64"/>
  <c r="E179" i="64"/>
  <c r="E174" i="64"/>
  <c r="E157" i="64"/>
  <c r="E159" i="64"/>
  <c r="E168" i="64"/>
  <c r="E163" i="64"/>
  <c r="E169" i="64"/>
  <c r="E185" i="64"/>
  <c r="E181" i="64"/>
  <c r="E172" i="64"/>
  <c r="E189" i="64"/>
  <c r="E175" i="64"/>
  <c r="E162" i="64"/>
  <c r="E188" i="64"/>
  <c r="E160" i="64"/>
  <c r="E170" i="64"/>
  <c r="E192" i="64"/>
  <c r="E184" i="64"/>
  <c r="E156" i="64"/>
  <c r="E180" i="64"/>
  <c r="E186" i="64"/>
  <c r="E190" i="64"/>
  <c r="E187" i="64"/>
  <c r="E182" i="64"/>
  <c r="E191" i="64"/>
  <c r="F165" i="64"/>
  <c r="F172" i="64"/>
  <c r="F159" i="64"/>
  <c r="F182" i="64"/>
  <c r="F158" i="64"/>
  <c r="F176" i="64"/>
  <c r="F163" i="64"/>
  <c r="F171" i="64"/>
  <c r="F167" i="64"/>
  <c r="F161" i="64"/>
  <c r="F178" i="64"/>
  <c r="F184" i="64"/>
  <c r="F175" i="64"/>
  <c r="F187" i="64"/>
  <c r="F162" i="64"/>
  <c r="F191" i="64"/>
  <c r="F169" i="64"/>
  <c r="F181" i="64"/>
  <c r="F156" i="64"/>
  <c r="F155" i="64"/>
  <c r="F179" i="64"/>
  <c r="F186" i="64"/>
  <c r="F192" i="64"/>
  <c r="F157" i="64"/>
  <c r="F194" i="64"/>
  <c r="F174" i="64"/>
  <c r="F173" i="64"/>
  <c r="F180" i="64"/>
  <c r="F188" i="64"/>
  <c r="F190" i="64"/>
  <c r="F177" i="64"/>
  <c r="F166" i="64"/>
  <c r="F164" i="64"/>
  <c r="F185" i="64"/>
  <c r="F168" i="64"/>
  <c r="F170" i="64"/>
  <c r="F189" i="64"/>
  <c r="F193" i="64"/>
  <c r="F160" i="64"/>
  <c r="F183" i="64"/>
  <c r="G182" i="64"/>
  <c r="G163" i="64"/>
  <c r="G194" i="64"/>
  <c r="G164" i="64"/>
  <c r="G169" i="64"/>
  <c r="G158" i="64"/>
  <c r="G167" i="64"/>
  <c r="G157" i="64"/>
  <c r="G190" i="64"/>
  <c r="G187" i="64"/>
  <c r="G174" i="64"/>
  <c r="G180" i="64"/>
  <c r="G172" i="64"/>
  <c r="G185" i="64"/>
  <c r="G160" i="64"/>
  <c r="G186" i="64"/>
  <c r="G168" i="64"/>
  <c r="G173" i="64"/>
  <c r="G176" i="64"/>
  <c r="G179" i="64"/>
  <c r="G156" i="64"/>
  <c r="G155" i="64"/>
  <c r="G192" i="64"/>
  <c r="G171" i="64"/>
  <c r="G188" i="64"/>
  <c r="G165" i="64"/>
  <c r="G178" i="64"/>
  <c r="G175" i="64"/>
  <c r="G162" i="64"/>
  <c r="G166" i="64"/>
  <c r="G193" i="64"/>
  <c r="G170" i="64"/>
  <c r="G181" i="64"/>
  <c r="G159" i="64"/>
  <c r="G191" i="64"/>
  <c r="G189" i="64"/>
  <c r="G183" i="64"/>
  <c r="G161" i="64"/>
  <c r="G177" i="64"/>
  <c r="G184" i="64"/>
  <c r="L197" i="64"/>
  <c r="L200" i="64"/>
  <c r="L195" i="64"/>
  <c r="L196" i="64"/>
  <c r="L199" i="64"/>
  <c r="L198" i="64"/>
  <c r="N194" i="64"/>
  <c r="N168" i="64"/>
  <c r="N185" i="64"/>
  <c r="N187" i="64"/>
  <c r="N161" i="64"/>
  <c r="N166" i="64"/>
  <c r="N163" i="64"/>
  <c r="N165" i="64"/>
  <c r="N191" i="64"/>
  <c r="N169" i="64"/>
  <c r="N171" i="64"/>
  <c r="N181" i="64"/>
  <c r="N176" i="64"/>
  <c r="N160" i="64"/>
  <c r="N182" i="64"/>
  <c r="N189" i="64"/>
  <c r="N159" i="64"/>
  <c r="N193" i="64"/>
  <c r="N164" i="64"/>
  <c r="N192" i="64"/>
  <c r="N177" i="64"/>
  <c r="N180" i="64"/>
  <c r="N175" i="64"/>
  <c r="N172" i="64"/>
  <c r="N183" i="64"/>
  <c r="N155" i="64"/>
  <c r="N179" i="64"/>
  <c r="N188" i="64"/>
  <c r="N162" i="64"/>
  <c r="N167" i="64"/>
  <c r="N156" i="64"/>
  <c r="N174" i="64"/>
  <c r="N184" i="64"/>
  <c r="N190" i="64"/>
  <c r="N178" i="64"/>
  <c r="N186" i="64"/>
  <c r="N170" i="64"/>
  <c r="N173" i="64"/>
  <c r="N157" i="64"/>
  <c r="N158" i="64"/>
  <c r="H196" i="50"/>
  <c r="H170" i="50"/>
  <c r="H187" i="50"/>
  <c r="H189" i="50"/>
  <c r="H163" i="50"/>
  <c r="H168" i="50"/>
  <c r="H165" i="50"/>
  <c r="H167" i="50"/>
  <c r="H193" i="50"/>
  <c r="H171" i="50"/>
  <c r="H173" i="50"/>
  <c r="H183" i="50"/>
  <c r="H178" i="50"/>
  <c r="H162" i="50"/>
  <c r="H184" i="50"/>
  <c r="H191" i="50"/>
  <c r="H161" i="50"/>
  <c r="H195" i="50"/>
  <c r="H166" i="50"/>
  <c r="H194" i="50"/>
  <c r="H179" i="50"/>
  <c r="H182" i="50"/>
  <c r="H177" i="50"/>
  <c r="H174" i="50"/>
  <c r="H185" i="50"/>
  <c r="H157" i="50"/>
  <c r="H181" i="50"/>
  <c r="H190" i="50"/>
  <c r="H164" i="50"/>
  <c r="H169" i="50"/>
  <c r="H158" i="50"/>
  <c r="H176" i="50"/>
  <c r="H186" i="50"/>
  <c r="H192" i="50"/>
  <c r="H180" i="50"/>
  <c r="H188" i="50"/>
  <c r="H172" i="50"/>
  <c r="H175" i="50"/>
  <c r="H159" i="50"/>
  <c r="H160" i="50"/>
  <c r="F168" i="50"/>
  <c r="E185" i="50"/>
  <c r="F189" i="50"/>
  <c r="F175" i="50"/>
  <c r="C166" i="50"/>
  <c r="F183" i="50"/>
  <c r="C172" i="50"/>
  <c r="E183" i="50"/>
  <c r="E175" i="50"/>
  <c r="D169" i="50"/>
  <c r="E169" i="50"/>
  <c r="D190" i="50"/>
  <c r="E187" i="50"/>
  <c r="D182" i="50"/>
  <c r="E176" i="50"/>
  <c r="E157" i="50"/>
  <c r="D160" i="50"/>
  <c r="E177" i="50"/>
  <c r="D188" i="50"/>
  <c r="C159" i="50"/>
  <c r="D181" i="50"/>
  <c r="E195" i="50"/>
  <c r="D186" i="50"/>
  <c r="D166" i="50"/>
  <c r="E184" i="50"/>
  <c r="E159" i="50"/>
  <c r="F187" i="50"/>
  <c r="E170" i="50"/>
  <c r="D196" i="50"/>
  <c r="F166" i="50"/>
  <c r="C188" i="50"/>
  <c r="C164" i="50"/>
  <c r="E164" i="50"/>
  <c r="C163" i="50"/>
  <c r="C168" i="50"/>
  <c r="E160" i="50"/>
  <c r="D187" i="50"/>
  <c r="C175" i="50"/>
  <c r="D172" i="50"/>
  <c r="E163" i="50"/>
  <c r="F160" i="50"/>
  <c r="E180" i="50"/>
  <c r="F157" i="50"/>
  <c r="E189" i="50"/>
  <c r="E193" i="50"/>
  <c r="E190" i="50"/>
  <c r="C161" i="50"/>
  <c r="C187" i="50"/>
  <c r="D191" i="50"/>
  <c r="E173" i="50"/>
  <c r="D176" i="50"/>
  <c r="D180" i="50"/>
  <c r="E166" i="50"/>
  <c r="E162" i="50"/>
  <c r="F164" i="50"/>
  <c r="E165" i="50"/>
  <c r="C178" i="50"/>
  <c r="F192" i="50"/>
  <c r="F158" i="50"/>
  <c r="C192" i="50"/>
  <c r="F184" i="50"/>
  <c r="F186" i="50"/>
  <c r="C167" i="50"/>
  <c r="F182" i="50"/>
  <c r="D194" i="50"/>
  <c r="E182" i="50"/>
  <c r="F176" i="50"/>
  <c r="C195" i="50"/>
  <c r="F195" i="50"/>
  <c r="D161" i="50"/>
  <c r="F178" i="50"/>
  <c r="D171" i="50"/>
  <c r="D174" i="50"/>
  <c r="E194" i="50"/>
  <c r="C171" i="50"/>
  <c r="F162" i="50"/>
  <c r="F194" i="50"/>
  <c r="D162" i="50"/>
  <c r="D157" i="50"/>
  <c r="C165" i="50"/>
  <c r="E174" i="50"/>
  <c r="F174" i="50"/>
  <c r="C176" i="50"/>
  <c r="D163" i="50"/>
  <c r="D183" i="50"/>
  <c r="C185" i="50"/>
  <c r="F180" i="50"/>
  <c r="C181" i="50"/>
  <c r="F163" i="50"/>
  <c r="E167" i="50"/>
  <c r="D192" i="50"/>
  <c r="F171" i="50"/>
  <c r="D184" i="50"/>
  <c r="F169" i="50"/>
  <c r="E172" i="50"/>
  <c r="C158" i="50"/>
  <c r="F159" i="50"/>
  <c r="F181" i="50"/>
  <c r="E181" i="50"/>
  <c r="F165" i="50"/>
  <c r="C191" i="50"/>
  <c r="C193" i="50"/>
  <c r="F172" i="50"/>
  <c r="E192" i="50"/>
  <c r="E196" i="50"/>
  <c r="E188" i="50"/>
  <c r="D173" i="50"/>
  <c r="C173" i="50"/>
  <c r="F179" i="50"/>
  <c r="D185" i="50"/>
  <c r="D164" i="50"/>
  <c r="C169" i="50"/>
  <c r="E168" i="50"/>
  <c r="C189" i="50"/>
  <c r="F188" i="50"/>
  <c r="D168" i="50"/>
  <c r="C157" i="50"/>
  <c r="D193" i="50"/>
  <c r="F196" i="50"/>
  <c r="D167" i="50"/>
  <c r="F177" i="50"/>
  <c r="D175" i="50"/>
  <c r="E179" i="50"/>
  <c r="D195" i="50"/>
  <c r="C196" i="50"/>
  <c r="C182" i="50"/>
  <c r="C184" i="50"/>
  <c r="C186" i="50"/>
  <c r="F190" i="50"/>
  <c r="D165" i="50"/>
  <c r="C160" i="50"/>
  <c r="C183" i="50"/>
  <c r="F191" i="50"/>
  <c r="D178" i="50"/>
  <c r="D189" i="50"/>
  <c r="F167" i="50"/>
  <c r="F185" i="50"/>
  <c r="C180" i="50"/>
  <c r="F170" i="50"/>
  <c r="E191" i="50"/>
  <c r="F193" i="50"/>
  <c r="C177" i="50"/>
  <c r="E178" i="50"/>
  <c r="E161" i="50"/>
  <c r="C179" i="50"/>
  <c r="D177" i="50"/>
  <c r="C194" i="50"/>
  <c r="F161" i="50"/>
  <c r="E186" i="50"/>
  <c r="F173" i="50"/>
  <c r="C170" i="50"/>
  <c r="D158" i="50"/>
  <c r="D179" i="50"/>
  <c r="E158" i="50"/>
  <c r="C174" i="50"/>
  <c r="C190" i="50"/>
  <c r="E171" i="50"/>
  <c r="C162" i="50"/>
  <c r="D159" i="50"/>
  <c r="D170" i="50"/>
  <c r="D189" i="49"/>
  <c r="Q189" i="49" s="1"/>
  <c r="D158" i="49"/>
  <c r="D157" i="49"/>
  <c r="D159" i="49"/>
  <c r="D192" i="49"/>
  <c r="Q192" i="49" s="1"/>
  <c r="D186" i="49"/>
  <c r="D174" i="49"/>
  <c r="Q174" i="49" s="1"/>
  <c r="D156" i="49"/>
  <c r="D188" i="49"/>
  <c r="D194" i="49"/>
  <c r="Q194" i="49" s="1"/>
  <c r="D164" i="49"/>
  <c r="D193" i="49"/>
  <c r="Q193" i="49" s="1"/>
  <c r="D176" i="49"/>
  <c r="Q176" i="49" s="1"/>
  <c r="D173" i="49"/>
  <c r="D162" i="49"/>
  <c r="Q162" i="49" s="1"/>
  <c r="D183" i="49"/>
  <c r="D185" i="49"/>
  <c r="D177" i="49"/>
  <c r="D178" i="49"/>
  <c r="D181" i="49"/>
  <c r="D184" i="49"/>
  <c r="D191" i="49"/>
  <c r="Q191" i="49" s="1"/>
  <c r="D187" i="49"/>
  <c r="D160" i="49"/>
  <c r="Q160" i="49" s="1"/>
  <c r="D161" i="49"/>
  <c r="Q161" i="49" s="1"/>
  <c r="D179" i="49"/>
  <c r="D175" i="49"/>
  <c r="Q175" i="49" s="1"/>
  <c r="D195" i="49"/>
  <c r="Q195" i="49" s="1"/>
  <c r="D172" i="49"/>
  <c r="D180" i="49"/>
  <c r="D182" i="49"/>
  <c r="D190" i="49"/>
  <c r="D163" i="49"/>
  <c r="Q163" i="49" s="1"/>
  <c r="D165" i="49"/>
  <c r="K194" i="49" a="1"/>
  <c r="K194" i="49" s="1"/>
  <c r="I193" i="64" s="1"/>
  <c r="K175" i="49" a="1"/>
  <c r="K175" i="49" s="1"/>
  <c r="I174" i="64" s="1"/>
  <c r="K181" i="49" a="1"/>
  <c r="K181" i="49" s="1"/>
  <c r="I180" i="64" s="1"/>
  <c r="K171" i="49" a="1"/>
  <c r="K171" i="49" s="1"/>
  <c r="I170" i="64" s="1"/>
  <c r="C170" i="49"/>
  <c r="D170" i="49" s="1"/>
  <c r="Q170" i="49" s="1"/>
  <c r="L182" i="49"/>
  <c r="O182" i="49"/>
  <c r="L181" i="64"/>
  <c r="O156" i="49"/>
  <c r="L156" i="49"/>
  <c r="L155" i="64"/>
  <c r="K161" i="49" a="1"/>
  <c r="K161" i="49" s="1"/>
  <c r="I160" i="64" s="1"/>
  <c r="O186" i="49"/>
  <c r="L186" i="49"/>
  <c r="L185" i="64"/>
  <c r="L182" i="64"/>
  <c r="O183" i="49"/>
  <c r="L183" i="49"/>
  <c r="K189" i="49" a="1"/>
  <c r="K189" i="49" s="1"/>
  <c r="I188" i="64" s="1"/>
  <c r="K190" i="49" a="1"/>
  <c r="K190" i="49" s="1"/>
  <c r="I189" i="64" s="1"/>
  <c r="C183" i="49"/>
  <c r="C182" i="49"/>
  <c r="K183" i="49" a="1"/>
  <c r="K183" i="49" s="1"/>
  <c r="I182" i="64" s="1"/>
  <c r="K170" i="49" a="1"/>
  <c r="K170" i="49" s="1"/>
  <c r="I169" i="64" s="1"/>
  <c r="L178" i="64"/>
  <c r="L179" i="49"/>
  <c r="O179" i="49"/>
  <c r="C166" i="49"/>
  <c r="D166" i="49" s="1"/>
  <c r="Q166" i="49" s="1"/>
  <c r="L180" i="49"/>
  <c r="O180" i="49"/>
  <c r="L179" i="64"/>
  <c r="K162" i="49" a="1"/>
  <c r="K162" i="49" s="1"/>
  <c r="I161" i="64" s="1"/>
  <c r="C188" i="49"/>
  <c r="K159" i="49" a="1"/>
  <c r="K159" i="49" s="1"/>
  <c r="I158" i="64" s="1"/>
  <c r="K168" i="49" a="1"/>
  <c r="K168" i="49" s="1"/>
  <c r="I167" i="64" s="1"/>
  <c r="L181" i="49"/>
  <c r="O181" i="49"/>
  <c r="L180" i="64"/>
  <c r="L185" i="49"/>
  <c r="O185" i="49"/>
  <c r="L184" i="64"/>
  <c r="O188" i="49"/>
  <c r="L188" i="49"/>
  <c r="L187" i="64"/>
  <c r="K169" i="49" a="1"/>
  <c r="K169" i="49" s="1"/>
  <c r="I168" i="64" s="1"/>
  <c r="C167" i="49"/>
  <c r="D167" i="49" s="1"/>
  <c r="Q167" i="49" s="1"/>
  <c r="C157" i="49"/>
  <c r="K172" i="49" a="1"/>
  <c r="K172" i="49" s="1"/>
  <c r="I171" i="64" s="1"/>
  <c r="K167" i="49" a="1"/>
  <c r="K167" i="49" s="1"/>
  <c r="I166" i="64" s="1"/>
  <c r="K193" i="49" a="1"/>
  <c r="K193" i="49" s="1"/>
  <c r="I192" i="64" s="1"/>
  <c r="K184" i="49" a="1"/>
  <c r="K184" i="49" s="1"/>
  <c r="I183" i="64" s="1"/>
  <c r="C186" i="49"/>
  <c r="C171" i="49"/>
  <c r="D171" i="49" s="1"/>
  <c r="O184" i="49"/>
  <c r="L183" i="64"/>
  <c r="L184" i="49"/>
  <c r="K192" i="49" a="1"/>
  <c r="K192" i="49" s="1"/>
  <c r="I191" i="64" s="1"/>
  <c r="K188" i="49" a="1"/>
  <c r="K188" i="49" s="1"/>
  <c r="I187" i="64" s="1"/>
  <c r="K182" i="49" a="1"/>
  <c r="K182" i="49" s="1"/>
  <c r="I181" i="64" s="1"/>
  <c r="K180" i="49" a="1"/>
  <c r="K180" i="49" s="1"/>
  <c r="I179" i="64" s="1"/>
  <c r="L178" i="49"/>
  <c r="O178" i="49"/>
  <c r="L177" i="64"/>
  <c r="C184" i="49"/>
  <c r="K195" i="49" a="1"/>
  <c r="K195" i="49" s="1"/>
  <c r="I194" i="64" s="1"/>
  <c r="L186" i="64"/>
  <c r="L187" i="49"/>
  <c r="O187" i="49"/>
  <c r="K166" i="49" a="1"/>
  <c r="K166" i="49" s="1"/>
  <c r="I165" i="64" s="1"/>
  <c r="K160" i="49" a="1"/>
  <c r="K160" i="49" s="1"/>
  <c r="I159" i="64" s="1"/>
  <c r="K185" i="49" a="1"/>
  <c r="K185" i="49" s="1"/>
  <c r="I184" i="64" s="1"/>
  <c r="K179" i="49" a="1"/>
  <c r="K179" i="49" s="1"/>
  <c r="I178" i="64" s="1"/>
  <c r="K164" i="49" a="1"/>
  <c r="K164" i="49" s="1"/>
  <c r="I163" i="64" s="1"/>
  <c r="C187" i="49"/>
  <c r="C169" i="49"/>
  <c r="D169" i="49" s="1"/>
  <c r="Q169" i="49" s="1"/>
  <c r="L158" i="64"/>
  <c r="L159" i="49"/>
  <c r="O159" i="49"/>
  <c r="K191" i="49" a="1"/>
  <c r="K191" i="49" s="1"/>
  <c r="I190" i="64" s="1"/>
  <c r="C156" i="49"/>
  <c r="K163" i="49" a="1"/>
  <c r="K163" i="49" s="1"/>
  <c r="I162" i="64" s="1"/>
  <c r="O157" i="49"/>
  <c r="L156" i="64"/>
  <c r="L157" i="49"/>
  <c r="C181" i="49"/>
  <c r="K174" i="49" a="1"/>
  <c r="K174" i="49" s="1"/>
  <c r="I173" i="64" s="1"/>
  <c r="C159" i="49"/>
  <c r="L158" i="49"/>
  <c r="L157" i="64"/>
  <c r="O158" i="49"/>
  <c r="K165" i="49" a="1"/>
  <c r="K165" i="49" s="1"/>
  <c r="I164" i="64" s="1"/>
  <c r="K176" i="49" a="1"/>
  <c r="K176" i="49" s="1"/>
  <c r="I175" i="64" s="1"/>
  <c r="C158" i="49"/>
  <c r="K157" i="49" a="1"/>
  <c r="K157" i="49" s="1"/>
  <c r="I156" i="64" s="1"/>
  <c r="C168" i="49"/>
  <c r="D168" i="49" s="1"/>
  <c r="Q168" i="49" s="1"/>
  <c r="K186" i="49" a="1"/>
  <c r="K186" i="49" s="1"/>
  <c r="I185" i="64" s="1"/>
  <c r="K173" i="49" a="1"/>
  <c r="K173" i="49" s="1"/>
  <c r="I172" i="64" s="1"/>
  <c r="K177" i="49" a="1"/>
  <c r="K177" i="49" s="1"/>
  <c r="I176" i="64" s="1"/>
  <c r="L176" i="64"/>
  <c r="L177" i="49"/>
  <c r="O177" i="49"/>
  <c r="K178" i="49" a="1"/>
  <c r="K178" i="49" s="1"/>
  <c r="I177" i="64" s="1"/>
  <c r="K156" i="49" a="1"/>
  <c r="K156" i="49" s="1"/>
  <c r="I155" i="64" s="1"/>
  <c r="K187" i="49" a="1"/>
  <c r="K187" i="49" s="1"/>
  <c r="I186" i="64" s="1"/>
  <c r="C185" i="49"/>
  <c r="K158" i="49" a="1"/>
  <c r="K158" i="49" s="1"/>
  <c r="I157" i="64" s="1"/>
  <c r="A1314" i="55"/>
  <c r="A1315" i="55"/>
  <c r="A1316" i="55"/>
  <c r="A1317" i="55"/>
  <c r="A1318" i="55"/>
  <c r="A1319" i="55"/>
  <c r="A1320" i="55"/>
  <c r="A1321" i="55"/>
  <c r="A1322" i="55"/>
  <c r="A1323" i="55"/>
  <c r="A1324" i="55"/>
  <c r="A1325" i="55"/>
  <c r="A1326" i="55"/>
  <c r="A1327" i="55"/>
  <c r="A1328" i="55"/>
  <c r="A1329" i="55"/>
  <c r="A1330" i="55"/>
  <c r="A1331" i="55"/>
  <c r="A1332" i="55"/>
  <c r="A1333" i="55"/>
  <c r="A1334" i="55"/>
  <c r="A1335" i="55"/>
  <c r="A1336" i="55"/>
  <c r="A1337" i="55"/>
  <c r="A1338" i="55"/>
  <c r="A1339" i="55"/>
  <c r="A1340" i="55"/>
  <c r="A1341" i="55"/>
  <c r="A1342" i="55"/>
  <c r="A1343" i="55"/>
  <c r="A1344" i="55"/>
  <c r="A1345" i="55"/>
  <c r="A1346" i="55"/>
  <c r="A1347" i="55"/>
  <c r="A1348" i="55"/>
  <c r="A1349" i="55"/>
  <c r="A1350" i="55"/>
  <c r="A1351" i="55"/>
  <c r="A1352" i="55"/>
  <c r="A1353" i="55"/>
  <c r="A1354" i="55"/>
  <c r="A1355" i="55"/>
  <c r="A1356" i="55"/>
  <c r="A1357" i="55"/>
  <c r="A1358" i="55"/>
  <c r="A1359" i="55"/>
  <c r="A1360" i="55"/>
  <c r="A1361" i="55"/>
  <c r="A1362" i="55"/>
  <c r="A1363" i="55"/>
  <c r="A1364" i="55"/>
  <c r="A1365" i="55"/>
  <c r="A1366" i="55"/>
  <c r="A1367" i="55"/>
  <c r="A1368" i="55"/>
  <c r="A1369" i="55"/>
  <c r="A1370" i="55"/>
  <c r="A1371" i="55"/>
  <c r="A1372" i="55"/>
  <c r="A1373" i="55"/>
  <c r="A1374" i="55"/>
  <c r="A1375" i="55"/>
  <c r="A1376" i="55"/>
  <c r="A1377" i="55"/>
  <c r="A1378" i="55"/>
  <c r="A1379" i="55"/>
  <c r="A1380" i="55"/>
  <c r="A1381" i="55"/>
  <c r="A1382" i="55"/>
  <c r="A1383" i="55"/>
  <c r="A1384" i="55"/>
  <c r="A1385" i="55"/>
  <c r="A1386" i="55"/>
  <c r="A1387" i="55"/>
  <c r="A1388" i="55"/>
  <c r="A1389" i="55"/>
  <c r="A1390" i="55"/>
  <c r="A1391" i="55"/>
  <c r="A1392" i="55"/>
  <c r="A1393" i="55"/>
  <c r="A1394" i="55"/>
  <c r="A1395" i="55"/>
  <c r="A1396" i="55"/>
  <c r="A1397" i="55"/>
  <c r="A1398" i="55"/>
  <c r="A1399" i="55"/>
  <c r="A1400" i="55"/>
  <c r="A1401" i="55"/>
  <c r="A1402" i="55"/>
  <c r="A1403" i="55"/>
  <c r="A1404" i="55"/>
  <c r="A1405" i="55"/>
  <c r="A1406" i="55"/>
  <c r="A1407" i="55"/>
  <c r="A1408" i="55"/>
  <c r="A1409" i="55"/>
  <c r="A1410" i="55"/>
  <c r="A1411" i="55"/>
  <c r="A1412" i="55"/>
  <c r="A1413" i="55"/>
  <c r="A1414" i="55"/>
  <c r="A1415" i="55"/>
  <c r="A1416" i="55"/>
  <c r="A1417" i="55"/>
  <c r="A1418" i="55"/>
  <c r="A1419" i="55"/>
  <c r="A1420" i="55"/>
  <c r="A1421" i="55"/>
  <c r="A1422" i="55"/>
  <c r="A1423" i="55"/>
  <c r="A1424" i="55"/>
  <c r="A1425" i="55"/>
  <c r="A1426" i="55"/>
  <c r="A1427" i="55"/>
  <c r="A1428" i="55"/>
  <c r="A1429" i="55"/>
  <c r="A1430" i="55"/>
  <c r="A1431" i="55"/>
  <c r="A1432" i="55"/>
  <c r="A1433" i="55"/>
  <c r="A1434" i="55"/>
  <c r="A1435" i="55"/>
  <c r="A1436" i="55"/>
  <c r="A1437" i="55"/>
  <c r="A1438" i="55"/>
  <c r="A1439" i="55"/>
  <c r="A1440" i="55"/>
  <c r="A1441" i="55"/>
  <c r="A1442" i="55"/>
  <c r="A1443" i="55"/>
  <c r="A1444" i="55"/>
  <c r="A1445" i="55"/>
  <c r="A1446" i="55"/>
  <c r="A1447" i="55"/>
  <c r="A1448" i="55"/>
  <c r="A1449" i="55"/>
  <c r="A1450" i="55"/>
  <c r="A1451" i="55"/>
  <c r="A1452" i="55"/>
  <c r="A1453" i="55"/>
  <c r="A1454" i="55"/>
  <c r="A1455" i="55"/>
  <c r="A1456" i="55"/>
  <c r="A1457" i="55"/>
  <c r="A1458" i="55"/>
  <c r="A1459" i="55"/>
  <c r="A1460" i="55"/>
  <c r="A1461" i="55"/>
  <c r="A1462" i="55"/>
  <c r="A1463" i="55"/>
  <c r="A1464" i="55"/>
  <c r="A1465" i="55"/>
  <c r="A1466" i="55"/>
  <c r="A1467" i="55"/>
  <c r="A1468" i="55"/>
  <c r="A1469" i="55"/>
  <c r="A1470" i="55"/>
  <c r="A1471" i="55"/>
  <c r="A1472" i="55"/>
  <c r="A1473" i="55"/>
  <c r="A1474" i="55"/>
  <c r="A1475" i="55"/>
  <c r="A1476" i="55"/>
  <c r="A1477" i="55"/>
  <c r="A1478" i="55"/>
  <c r="A1479" i="55"/>
  <c r="A1480" i="55"/>
  <c r="A1481" i="55"/>
  <c r="A1482" i="55"/>
  <c r="A1483" i="55"/>
  <c r="A1484" i="55"/>
  <c r="A1485" i="55"/>
  <c r="A1486" i="55"/>
  <c r="A1487" i="55"/>
  <c r="A1488" i="55"/>
  <c r="A1489" i="55"/>
  <c r="A1490" i="55"/>
  <c r="A1491" i="55"/>
  <c r="A1492" i="55"/>
  <c r="A1493" i="55"/>
  <c r="A1494" i="55"/>
  <c r="A1495" i="55"/>
  <c r="A1496" i="55"/>
  <c r="A1497" i="55"/>
  <c r="A1498" i="55"/>
  <c r="A1499" i="55"/>
  <c r="A1500" i="55"/>
  <c r="A1501" i="55"/>
  <c r="A1502" i="55"/>
  <c r="A1503" i="55"/>
  <c r="A1504" i="55"/>
  <c r="A1505" i="55"/>
  <c r="A1506" i="55"/>
  <c r="A1507" i="55"/>
  <c r="A1508" i="55"/>
  <c r="A1509" i="55"/>
  <c r="A1510" i="55"/>
  <c r="A1511" i="55"/>
  <c r="A1512" i="55"/>
  <c r="A1513" i="55"/>
  <c r="A1514" i="55"/>
  <c r="A1515" i="55"/>
  <c r="A1516" i="55"/>
  <c r="A1517" i="55"/>
  <c r="A1518" i="55"/>
  <c r="A1519" i="55"/>
  <c r="A1520" i="55"/>
  <c r="A1521" i="55"/>
  <c r="A1522" i="55"/>
  <c r="A1523" i="55"/>
  <c r="A1524" i="55"/>
  <c r="A1525" i="55"/>
  <c r="A1526" i="55"/>
  <c r="A1527" i="55"/>
  <c r="A1528" i="55"/>
  <c r="A1529" i="55"/>
  <c r="A1530" i="55"/>
  <c r="A1531" i="55"/>
  <c r="A1532" i="55"/>
  <c r="A1533" i="55"/>
  <c r="A1534" i="55"/>
  <c r="A1535" i="55"/>
  <c r="A1536" i="55"/>
  <c r="A1537" i="55"/>
  <c r="A1538" i="55"/>
  <c r="A1539" i="55"/>
  <c r="A1540" i="55"/>
  <c r="A1541" i="55"/>
  <c r="A1542" i="55"/>
  <c r="A1543" i="55"/>
  <c r="A1544" i="55"/>
  <c r="A1545" i="55"/>
  <c r="A1546" i="55"/>
  <c r="A1547" i="55"/>
  <c r="A1548" i="55"/>
  <c r="A1549" i="55"/>
  <c r="A1550" i="55"/>
  <c r="A1551" i="55"/>
  <c r="A1552" i="55"/>
  <c r="A1553" i="55"/>
  <c r="A1554" i="55"/>
  <c r="A1555" i="55"/>
  <c r="A1556" i="55"/>
  <c r="A1557" i="55"/>
  <c r="A1558" i="55"/>
  <c r="A1559" i="55"/>
  <c r="A1560" i="55"/>
  <c r="A1561" i="55"/>
  <c r="A1562" i="55"/>
  <c r="A1563" i="55"/>
  <c r="A1564" i="55"/>
  <c r="A1565" i="55"/>
  <c r="A1566" i="55"/>
  <c r="A1567" i="55"/>
  <c r="A1568" i="55"/>
  <c r="A1569" i="55"/>
  <c r="A1570" i="55"/>
  <c r="A1571" i="55"/>
  <c r="A1572" i="55"/>
  <c r="A1573" i="55"/>
  <c r="A1574" i="55"/>
  <c r="A1575" i="55"/>
  <c r="A1576" i="55"/>
  <c r="A1577" i="55"/>
  <c r="A1578" i="55"/>
  <c r="A1579" i="55"/>
  <c r="A1580" i="55"/>
  <c r="A1581" i="55"/>
  <c r="A1582" i="55"/>
  <c r="A1583" i="55"/>
  <c r="A1584" i="55"/>
  <c r="A1585" i="55"/>
  <c r="A1586" i="55"/>
  <c r="A1587" i="55"/>
  <c r="A1588" i="55"/>
  <c r="A1589" i="55"/>
  <c r="A1590" i="55"/>
  <c r="A1591" i="55"/>
  <c r="A1592" i="55"/>
  <c r="A1593" i="55"/>
  <c r="A1594" i="55"/>
  <c r="A1595" i="55"/>
  <c r="A1596" i="55"/>
  <c r="A1597" i="55"/>
  <c r="A1598" i="55"/>
  <c r="A1599" i="55"/>
  <c r="A1600" i="55"/>
  <c r="A1601" i="55"/>
  <c r="A1602" i="55"/>
  <c r="A1603" i="55"/>
  <c r="A1604" i="55"/>
  <c r="A1605" i="55"/>
  <c r="A1606" i="55"/>
  <c r="A1607" i="55"/>
  <c r="A1608" i="55"/>
  <c r="A1609" i="55"/>
  <c r="A1610" i="55"/>
  <c r="A1611" i="55"/>
  <c r="A1612" i="55"/>
  <c r="A1613" i="55"/>
  <c r="A1614" i="55"/>
  <c r="A1615" i="55"/>
  <c r="A1616" i="55"/>
  <c r="A1617" i="55"/>
  <c r="A1618" i="55"/>
  <c r="A1619" i="55"/>
  <c r="A1620" i="55"/>
  <c r="A1621" i="55"/>
  <c r="A1622" i="55"/>
  <c r="A1623" i="55"/>
  <c r="A1624" i="55"/>
  <c r="A1625" i="55"/>
  <c r="A1626" i="55"/>
  <c r="A1627" i="55"/>
  <c r="A1628" i="55"/>
  <c r="A1629" i="55"/>
  <c r="A1630" i="55"/>
  <c r="A1631" i="55"/>
  <c r="A1632" i="55"/>
  <c r="A1633" i="55"/>
  <c r="A1634" i="55"/>
  <c r="A1635" i="55"/>
  <c r="A1636" i="55"/>
  <c r="A1637" i="55"/>
  <c r="A1638" i="55"/>
  <c r="A1639" i="55"/>
  <c r="A1640" i="55"/>
  <c r="A1641" i="55"/>
  <c r="A1642" i="55"/>
  <c r="A1643" i="55"/>
  <c r="A1644" i="55"/>
  <c r="A1645" i="55"/>
  <c r="A1646" i="55"/>
  <c r="A1647" i="55"/>
  <c r="A1648" i="55"/>
  <c r="A1649" i="55"/>
  <c r="A1650" i="55"/>
  <c r="A1651" i="55"/>
  <c r="A1652" i="55"/>
  <c r="A1653" i="55"/>
  <c r="A1654" i="55"/>
  <c r="A1655" i="55"/>
  <c r="A1656" i="55"/>
  <c r="A1657" i="55"/>
  <c r="A1658" i="55"/>
  <c r="A1659" i="55"/>
  <c r="A1660" i="55"/>
  <c r="A1661" i="55"/>
  <c r="A1662" i="55"/>
  <c r="A1663" i="55"/>
  <c r="A1664" i="55"/>
  <c r="A1665" i="55"/>
  <c r="A1666" i="55"/>
  <c r="A1667" i="55"/>
  <c r="A1668" i="55"/>
  <c r="A1669" i="55"/>
  <c r="A1670" i="55"/>
  <c r="A1671" i="55"/>
  <c r="A1672" i="55"/>
  <c r="A1673" i="55"/>
  <c r="A1674" i="55"/>
  <c r="A1675" i="55"/>
  <c r="A1676" i="55"/>
  <c r="A1677" i="55"/>
  <c r="A1678" i="55"/>
  <c r="A1679" i="55"/>
  <c r="A1680" i="55"/>
  <c r="A1681" i="55"/>
  <c r="A1682" i="55"/>
  <c r="A1683" i="55"/>
  <c r="A1684" i="55"/>
  <c r="A1685" i="55"/>
  <c r="A1686" i="55"/>
  <c r="A1687" i="55"/>
  <c r="A1688" i="55"/>
  <c r="A1689" i="55"/>
  <c r="A1690" i="55"/>
  <c r="A1691" i="55"/>
  <c r="A1692" i="55"/>
  <c r="A1693" i="55"/>
  <c r="A1694" i="55"/>
  <c r="A1695" i="55"/>
  <c r="A1696" i="55"/>
  <c r="A1697" i="55"/>
  <c r="A1698" i="55"/>
  <c r="A1699" i="55"/>
  <c r="A1700" i="55"/>
  <c r="A1701" i="55"/>
  <c r="A1702" i="55"/>
  <c r="A1703" i="55"/>
  <c r="A1704" i="55"/>
  <c r="A1705" i="55"/>
  <c r="A1706" i="55"/>
  <c r="A1707" i="55"/>
  <c r="A1708" i="55"/>
  <c r="A1709" i="55"/>
  <c r="A1710" i="55"/>
  <c r="A1711" i="55"/>
  <c r="A1712" i="55"/>
  <c r="A1713" i="55"/>
  <c r="A1714" i="55"/>
  <c r="A1715" i="55"/>
  <c r="A1716" i="55"/>
  <c r="A1717" i="55"/>
  <c r="A1718" i="55"/>
  <c r="A1719" i="55"/>
  <c r="A1720" i="55"/>
  <c r="A1721" i="55"/>
  <c r="A1722" i="55"/>
  <c r="A1723" i="55"/>
  <c r="A1724" i="55"/>
  <c r="A1725" i="55"/>
  <c r="A1726" i="55"/>
  <c r="A1727" i="55"/>
  <c r="A1728" i="55"/>
  <c r="A1729" i="55"/>
  <c r="A1730" i="55"/>
  <c r="A1731" i="55"/>
  <c r="A1732" i="55"/>
  <c r="A1733" i="55"/>
  <c r="A1734" i="55"/>
  <c r="A1735" i="55"/>
  <c r="A1736" i="55"/>
  <c r="A1737" i="55"/>
  <c r="A1738" i="55"/>
  <c r="A1739" i="55"/>
  <c r="A1740" i="55"/>
  <c r="A1741" i="55"/>
  <c r="A1742" i="55"/>
  <c r="A1743" i="55"/>
  <c r="A1744" i="55"/>
  <c r="A1745" i="55"/>
  <c r="A1746" i="55"/>
  <c r="A1747" i="55"/>
  <c r="A1748" i="55"/>
  <c r="A1749" i="55"/>
  <c r="A1750" i="55"/>
  <c r="A1751" i="55"/>
  <c r="A1752" i="55"/>
  <c r="A1753" i="55"/>
  <c r="A1754" i="55"/>
  <c r="A1755" i="55"/>
  <c r="A1756" i="55"/>
  <c r="A1757" i="55"/>
  <c r="A1758" i="55"/>
  <c r="A1759" i="55"/>
  <c r="A1760" i="55"/>
  <c r="A1761" i="55"/>
  <c r="A1762" i="55"/>
  <c r="A1763" i="55"/>
  <c r="A1764" i="55"/>
  <c r="A1765" i="55"/>
  <c r="A1766" i="55"/>
  <c r="A1767" i="55"/>
  <c r="A1768" i="55"/>
  <c r="A1769" i="55"/>
  <c r="A1770" i="55"/>
  <c r="A1771" i="55"/>
  <c r="A1772" i="55"/>
  <c r="A1773" i="55"/>
  <c r="A1774" i="55"/>
  <c r="A1775" i="55"/>
  <c r="A1776" i="55"/>
  <c r="A1777" i="55"/>
  <c r="A1778" i="55"/>
  <c r="A1779" i="55"/>
  <c r="A1780" i="55"/>
  <c r="A1781" i="55"/>
  <c r="A1782" i="55"/>
  <c r="A1783" i="55"/>
  <c r="A1784" i="55"/>
  <c r="A1785" i="55"/>
  <c r="A1786" i="55"/>
  <c r="A1787" i="55"/>
  <c r="A1788" i="55"/>
  <c r="A1789" i="55"/>
  <c r="A1790" i="55"/>
  <c r="A1791" i="55"/>
  <c r="A1792" i="55"/>
  <c r="A1793" i="55"/>
  <c r="A1794" i="55"/>
  <c r="A1795" i="55"/>
  <c r="A1796" i="55"/>
  <c r="A1797" i="55"/>
  <c r="A1798" i="55"/>
  <c r="A1799" i="55"/>
  <c r="A1800" i="55"/>
  <c r="A1801" i="55"/>
  <c r="A1802" i="55"/>
  <c r="A1803" i="55"/>
  <c r="A1804" i="55"/>
  <c r="A1805" i="55"/>
  <c r="A1806" i="55"/>
  <c r="A1807" i="55"/>
  <c r="A1808" i="55"/>
  <c r="A1809" i="55"/>
  <c r="A1810" i="55"/>
  <c r="A1811" i="55"/>
  <c r="A1812" i="55"/>
  <c r="A1813" i="55"/>
  <c r="A1814" i="55"/>
  <c r="A1815" i="55"/>
  <c r="A1816" i="55"/>
  <c r="A1817" i="55"/>
  <c r="A1818" i="55"/>
  <c r="A1819" i="55"/>
  <c r="A1820" i="55"/>
  <c r="A1821" i="55"/>
  <c r="A1822" i="55"/>
  <c r="A1823" i="55"/>
  <c r="A1824" i="55"/>
  <c r="A1825" i="55"/>
  <c r="A1826" i="55"/>
  <c r="A1827" i="55"/>
  <c r="A1828" i="55"/>
  <c r="A1829" i="55"/>
  <c r="A1830" i="55"/>
  <c r="A1831" i="55"/>
  <c r="A1832" i="55"/>
  <c r="A1833" i="55"/>
  <c r="A1834" i="55"/>
  <c r="A1835" i="55"/>
  <c r="A1836" i="55"/>
  <c r="A1837" i="55"/>
  <c r="A1838" i="55"/>
  <c r="A1839" i="55"/>
  <c r="A1840" i="55"/>
  <c r="A1841" i="55"/>
  <c r="A1842" i="55"/>
  <c r="A1843" i="55"/>
  <c r="A1844" i="55"/>
  <c r="A1845" i="55"/>
  <c r="A1846" i="55"/>
  <c r="A1847" i="55"/>
  <c r="A1848" i="55"/>
  <c r="A1849" i="55"/>
  <c r="A1850" i="55"/>
  <c r="A1851" i="55"/>
  <c r="A1852" i="55"/>
  <c r="A1853" i="55"/>
  <c r="A1854" i="55"/>
  <c r="A1855" i="55"/>
  <c r="A1856" i="55"/>
  <c r="A1857" i="55"/>
  <c r="A1858" i="55"/>
  <c r="A1859" i="55"/>
  <c r="A1860" i="55"/>
  <c r="A1861" i="55"/>
  <c r="A1862" i="55"/>
  <c r="A1863" i="55"/>
  <c r="A1864" i="55"/>
  <c r="A1865" i="55"/>
  <c r="A1866" i="55"/>
  <c r="A1867" i="55"/>
  <c r="A1868" i="55"/>
  <c r="A1869" i="55"/>
  <c r="A1870" i="55"/>
  <c r="A1871" i="55"/>
  <c r="A1872" i="55"/>
  <c r="A1873" i="55"/>
  <c r="A1874" i="55"/>
  <c r="A1875" i="55"/>
  <c r="A1876" i="55"/>
  <c r="A1877" i="55"/>
  <c r="A1878" i="55"/>
  <c r="A1879" i="55"/>
  <c r="A1880" i="55"/>
  <c r="A1881" i="55"/>
  <c r="A1882" i="55"/>
  <c r="A1883" i="55"/>
  <c r="A1884" i="55"/>
  <c r="A1885" i="55"/>
  <c r="A1886" i="55"/>
  <c r="A1887" i="55"/>
  <c r="A1888" i="55"/>
  <c r="A1889" i="55"/>
  <c r="A1890" i="55"/>
  <c r="A1891" i="55"/>
  <c r="A1892" i="55"/>
  <c r="A1893" i="55"/>
  <c r="A1894" i="55"/>
  <c r="A1895" i="55"/>
  <c r="A1896" i="55"/>
  <c r="A1897" i="55"/>
  <c r="A1898" i="55"/>
  <c r="A1899" i="55"/>
  <c r="A1900" i="55"/>
  <c r="A1901" i="55"/>
  <c r="A1902" i="55"/>
  <c r="A1903" i="55"/>
  <c r="A1904" i="55"/>
  <c r="A1905" i="55"/>
  <c r="A1906" i="55"/>
  <c r="A1907" i="55"/>
  <c r="A1908" i="55"/>
  <c r="A1909" i="55"/>
  <c r="A1910" i="55"/>
  <c r="A1911" i="55"/>
  <c r="A1912" i="55"/>
  <c r="A1913" i="55"/>
  <c r="A1914" i="55"/>
  <c r="A1915" i="55"/>
  <c r="A1916" i="55"/>
  <c r="A1917" i="55"/>
  <c r="A1918" i="55"/>
  <c r="A1919" i="55"/>
  <c r="A1920" i="55"/>
  <c r="A1921" i="55"/>
  <c r="A1922" i="55"/>
  <c r="A1923" i="55"/>
  <c r="A1924" i="55"/>
  <c r="A1925" i="55"/>
  <c r="A1926" i="55"/>
  <c r="A1927" i="55"/>
  <c r="A1928" i="55"/>
  <c r="A1929" i="55"/>
  <c r="A1930" i="55"/>
  <c r="A1931" i="55"/>
  <c r="A1932" i="55"/>
  <c r="A1933" i="55"/>
  <c r="A1934" i="55"/>
  <c r="A1935" i="55"/>
  <c r="A1936" i="55"/>
  <c r="A1937" i="55"/>
  <c r="A1938" i="55"/>
  <c r="A1939" i="55"/>
  <c r="A1940" i="55"/>
  <c r="A1941" i="55"/>
  <c r="A1942" i="55"/>
  <c r="A1943" i="55"/>
  <c r="A1944" i="55"/>
  <c r="A1945" i="55"/>
  <c r="A1946" i="55"/>
  <c r="A1947" i="55"/>
  <c r="A1948" i="55"/>
  <c r="A1949" i="55"/>
  <c r="A1950" i="55"/>
  <c r="A1951" i="55"/>
  <c r="A1952" i="55"/>
  <c r="A1953" i="55"/>
  <c r="A1954" i="55"/>
  <c r="A1955" i="55"/>
  <c r="A1956" i="55"/>
  <c r="A1957" i="55"/>
  <c r="A1958" i="55"/>
  <c r="A1959" i="55"/>
  <c r="A1960" i="55"/>
  <c r="A1961" i="55"/>
  <c r="A1962" i="55"/>
  <c r="A1963" i="55"/>
  <c r="A1964" i="55"/>
  <c r="A1965" i="55"/>
  <c r="A1966" i="55"/>
  <c r="A1967" i="55"/>
  <c r="A1968" i="55"/>
  <c r="A1969" i="55"/>
  <c r="A1970" i="55"/>
  <c r="A1971" i="55"/>
  <c r="A1972" i="55"/>
  <c r="A1973" i="55"/>
  <c r="A1974" i="55"/>
  <c r="A1975" i="55"/>
  <c r="A1976" i="55"/>
  <c r="A1977" i="55"/>
  <c r="A1978" i="55"/>
  <c r="A1979" i="55"/>
  <c r="A1980" i="55"/>
  <c r="A1981" i="55"/>
  <c r="A1982" i="55"/>
  <c r="A1983" i="55"/>
  <c r="A1984" i="55"/>
  <c r="A1985" i="55"/>
  <c r="A1986" i="55"/>
  <c r="A1987" i="55"/>
  <c r="A1988" i="55"/>
  <c r="A1989" i="55"/>
  <c r="A1990" i="55"/>
  <c r="A1991" i="55"/>
  <c r="A1992" i="55"/>
  <c r="A1993" i="55"/>
  <c r="A1994" i="55"/>
  <c r="A1995" i="55"/>
  <c r="A1996" i="55"/>
  <c r="A1997" i="55"/>
  <c r="A1998" i="55"/>
  <c r="A1999" i="55"/>
  <c r="A2000" i="55"/>
  <c r="A2001" i="55"/>
  <c r="A2002" i="55"/>
  <c r="A2003" i="55"/>
  <c r="A2004" i="55"/>
  <c r="A2005" i="55"/>
  <c r="A2006" i="55"/>
  <c r="A2007" i="55"/>
  <c r="A2008" i="55"/>
  <c r="A2009" i="55"/>
  <c r="A2010" i="55"/>
  <c r="A2011" i="55"/>
  <c r="A2012" i="55"/>
  <c r="A2013" i="55"/>
  <c r="A2014" i="55"/>
  <c r="A2015" i="55"/>
  <c r="A2016" i="55"/>
  <c r="A2017" i="55"/>
  <c r="A2018" i="55"/>
  <c r="A2019" i="55"/>
  <c r="A2020" i="55"/>
  <c r="A2021" i="55"/>
  <c r="A2022" i="55"/>
  <c r="A2023" i="55"/>
  <c r="A2024" i="55"/>
  <c r="A2025" i="55"/>
  <c r="A2026" i="55"/>
  <c r="A2027" i="55"/>
  <c r="A2028" i="55"/>
  <c r="A2029" i="55"/>
  <c r="A2030" i="55"/>
  <c r="A2031" i="55"/>
  <c r="A2032" i="55"/>
  <c r="A2033" i="55"/>
  <c r="A2034" i="55"/>
  <c r="A2035" i="55"/>
  <c r="A2036" i="55"/>
  <c r="A2037" i="55"/>
  <c r="A2038" i="55"/>
  <c r="A2039" i="55"/>
  <c r="A2040" i="55"/>
  <c r="A2041" i="55"/>
  <c r="A2042" i="55"/>
  <c r="A2043" i="55"/>
  <c r="A2044" i="55"/>
  <c r="A2045" i="55"/>
  <c r="A2046" i="55"/>
  <c r="A2047" i="55"/>
  <c r="A2048" i="55"/>
  <c r="A2049" i="55"/>
  <c r="A2050" i="55"/>
  <c r="A2051" i="55"/>
  <c r="A2052" i="55"/>
  <c r="A2053" i="55"/>
  <c r="A2054" i="55"/>
  <c r="A2055" i="55"/>
  <c r="A2056" i="55"/>
  <c r="A2057" i="55"/>
  <c r="A2058" i="55"/>
  <c r="A2059" i="55"/>
  <c r="A2060" i="55"/>
  <c r="A2061" i="55"/>
  <c r="A2062" i="55"/>
  <c r="A2063" i="55"/>
  <c r="A2064" i="55"/>
  <c r="A2065" i="55"/>
  <c r="A2066" i="55"/>
  <c r="A2067" i="55"/>
  <c r="A2068" i="55"/>
  <c r="A2069" i="55"/>
  <c r="A2070" i="55"/>
  <c r="A2071" i="55"/>
  <c r="A2072" i="55"/>
  <c r="A2073" i="55"/>
  <c r="A2074" i="55"/>
  <c r="A2075" i="55"/>
  <c r="A2076" i="55"/>
  <c r="A2077" i="55"/>
  <c r="A2078" i="55"/>
  <c r="A2079" i="55"/>
  <c r="A2080" i="55"/>
  <c r="A2081" i="55"/>
  <c r="A2082" i="55"/>
  <c r="A2083" i="55"/>
  <c r="A2084" i="55"/>
  <c r="A2085" i="55"/>
  <c r="A2086" i="55"/>
  <c r="A2087" i="55"/>
  <c r="A2088" i="55"/>
  <c r="A2089" i="55"/>
  <c r="A2090" i="55"/>
  <c r="A2091" i="55"/>
  <c r="A2092" i="55"/>
  <c r="A2093" i="55"/>
  <c r="A2094" i="55"/>
  <c r="A2095" i="55"/>
  <c r="A2096" i="55"/>
  <c r="A2097" i="55"/>
  <c r="A2098" i="55"/>
  <c r="A2099" i="55"/>
  <c r="A2100" i="55"/>
  <c r="A2101" i="55"/>
  <c r="A2102" i="55"/>
  <c r="A2103" i="55"/>
  <c r="A2104" i="55"/>
  <c r="A2105" i="55"/>
  <c r="A2106" i="55"/>
  <c r="A2107" i="55"/>
  <c r="A2108" i="55"/>
  <c r="A2109" i="55"/>
  <c r="A2110" i="55"/>
  <c r="A2111" i="55"/>
  <c r="A2112" i="55"/>
  <c r="A2113" i="55"/>
  <c r="A2114" i="55"/>
  <c r="A2115" i="55"/>
  <c r="A2116" i="55"/>
  <c r="A2117" i="55"/>
  <c r="A2118" i="55"/>
  <c r="A2119" i="55"/>
  <c r="A2120" i="55"/>
  <c r="A2121" i="55"/>
  <c r="A2122" i="55"/>
  <c r="A2123" i="55"/>
  <c r="A2124" i="55"/>
  <c r="A2125" i="55"/>
  <c r="A2126" i="55"/>
  <c r="A2127" i="55"/>
  <c r="A2128" i="55"/>
  <c r="A2129" i="55"/>
  <c r="A2130" i="55"/>
  <c r="A2131" i="55"/>
  <c r="A2132" i="55"/>
  <c r="A2133" i="55"/>
  <c r="A2134" i="55"/>
  <c r="A2135" i="55"/>
  <c r="A2136" i="55"/>
  <c r="A2137" i="55"/>
  <c r="A2138" i="55"/>
  <c r="A2139" i="55"/>
  <c r="A2140" i="55"/>
  <c r="A2141" i="55"/>
  <c r="A2142" i="55"/>
  <c r="A2143" i="55"/>
  <c r="A2144" i="55"/>
  <c r="A2145" i="55"/>
  <c r="A2146" i="55"/>
  <c r="A2147" i="55"/>
  <c r="A2148" i="55"/>
  <c r="A2149" i="55"/>
  <c r="A2150" i="55"/>
  <c r="A2151" i="55"/>
  <c r="A2152" i="55"/>
  <c r="A2153" i="55"/>
  <c r="A2154" i="55"/>
  <c r="A2155" i="55"/>
  <c r="A2156" i="55"/>
  <c r="A2157" i="55"/>
  <c r="A2158" i="55"/>
  <c r="A2159" i="55"/>
  <c r="A2160" i="55"/>
  <c r="A2161" i="55"/>
  <c r="A2162" i="55"/>
  <c r="A2163" i="55"/>
  <c r="A2164" i="55"/>
  <c r="A2165" i="55"/>
  <c r="A2166" i="55"/>
  <c r="A2167" i="55"/>
  <c r="A2168" i="55"/>
  <c r="A2169" i="55"/>
  <c r="A2170" i="55"/>
  <c r="A2171" i="55"/>
  <c r="A2172" i="55"/>
  <c r="A2173" i="55"/>
  <c r="A2174" i="55"/>
  <c r="A2175" i="55"/>
  <c r="A2176" i="55"/>
  <c r="A2177" i="55"/>
  <c r="A2178" i="55"/>
  <c r="A2179" i="55"/>
  <c r="A2180" i="55"/>
  <c r="A2181" i="55"/>
  <c r="A2182" i="55"/>
  <c r="A2183" i="55"/>
  <c r="A2184" i="55"/>
  <c r="A2185" i="55"/>
  <c r="A2186" i="55"/>
  <c r="A2187" i="55"/>
  <c r="A2188" i="55"/>
  <c r="A2189" i="55"/>
  <c r="A2190" i="55"/>
  <c r="A2191" i="55"/>
  <c r="A2192" i="55"/>
  <c r="A2193" i="55"/>
  <c r="A2194" i="55"/>
  <c r="A2195" i="55"/>
  <c r="A2196" i="55"/>
  <c r="A2197" i="55"/>
  <c r="A2198" i="55"/>
  <c r="A2199" i="55"/>
  <c r="A2200" i="55"/>
  <c r="A2201" i="55"/>
  <c r="A2202" i="55"/>
  <c r="A2203" i="55"/>
  <c r="A2204" i="55"/>
  <c r="A2205" i="55"/>
  <c r="A2206" i="55"/>
  <c r="A2207" i="55"/>
  <c r="A2208" i="55"/>
  <c r="A2209" i="55"/>
  <c r="A2210" i="55"/>
  <c r="A2211" i="55"/>
  <c r="A2212" i="55"/>
  <c r="A2213" i="55"/>
  <c r="A2214" i="55"/>
  <c r="A2215" i="55"/>
  <c r="A2216" i="55"/>
  <c r="A2217" i="55"/>
  <c r="A2218" i="55"/>
  <c r="A2219" i="55"/>
  <c r="A2220" i="55"/>
  <c r="A2221" i="55"/>
  <c r="A2222" i="55"/>
  <c r="A2223" i="55"/>
  <c r="A2224" i="55"/>
  <c r="A2225" i="55"/>
  <c r="A2226" i="55"/>
  <c r="A2227" i="55"/>
  <c r="A2228" i="55"/>
  <c r="A2229" i="55"/>
  <c r="A2230" i="55"/>
  <c r="A2231" i="55"/>
  <c r="A2232" i="55"/>
  <c r="A2233" i="55"/>
  <c r="A2234" i="55"/>
  <c r="A2235" i="55"/>
  <c r="A2236" i="55"/>
  <c r="A2237" i="55"/>
  <c r="A2238" i="55"/>
  <c r="A2239" i="55"/>
  <c r="A2240" i="55"/>
  <c r="A2241" i="55"/>
  <c r="A2242" i="55"/>
  <c r="A2243" i="55"/>
  <c r="A2244" i="55"/>
  <c r="A2245" i="55"/>
  <c r="A2246" i="55"/>
  <c r="A2247" i="55"/>
  <c r="A2248" i="55"/>
  <c r="A2249" i="55"/>
  <c r="A2250" i="55"/>
  <c r="A2251" i="55"/>
  <c r="A2252" i="55"/>
  <c r="A2253" i="55"/>
  <c r="A2254" i="55"/>
  <c r="A2255" i="55"/>
  <c r="A2256" i="55"/>
  <c r="A2257" i="55"/>
  <c r="A2258" i="55"/>
  <c r="A2259" i="55"/>
  <c r="A2260" i="55"/>
  <c r="A2261" i="55"/>
  <c r="A2262" i="55"/>
  <c r="A2263" i="55"/>
  <c r="A2264" i="55"/>
  <c r="A2265" i="55"/>
  <c r="A2266" i="55"/>
  <c r="A2267" i="55"/>
  <c r="A2268" i="55"/>
  <c r="A2269" i="55"/>
  <c r="A2270" i="55"/>
  <c r="A2271" i="55"/>
  <c r="A2272" i="55"/>
  <c r="A2273" i="55"/>
  <c r="A2274" i="55"/>
  <c r="A2275" i="55"/>
  <c r="A2276" i="55"/>
  <c r="A2277" i="55"/>
  <c r="A2278" i="55"/>
  <c r="A2279" i="55"/>
  <c r="A2280" i="55"/>
  <c r="A2281" i="55"/>
  <c r="A2282" i="55"/>
  <c r="A2283" i="55"/>
  <c r="A2284" i="55"/>
  <c r="A2285" i="55"/>
  <c r="A2286" i="55"/>
  <c r="A2287" i="55"/>
  <c r="A2288" i="55"/>
  <c r="A2289" i="55"/>
  <c r="A2290" i="55"/>
  <c r="A2291" i="55"/>
  <c r="A2292" i="55"/>
  <c r="A2293" i="55"/>
  <c r="A2294" i="55"/>
  <c r="A2295" i="55"/>
  <c r="A2296" i="55"/>
  <c r="A2297" i="55"/>
  <c r="A2298" i="55"/>
  <c r="A2299" i="55"/>
  <c r="A2300" i="55"/>
  <c r="A2301" i="55"/>
  <c r="A2302" i="55"/>
  <c r="A2303" i="55"/>
  <c r="A2304" i="55"/>
  <c r="A2305" i="55"/>
  <c r="A2306" i="55"/>
  <c r="A2307" i="55"/>
  <c r="A2308" i="55"/>
  <c r="A2309" i="55"/>
  <c r="A2310" i="55"/>
  <c r="A2311" i="55"/>
  <c r="A2312" i="55"/>
  <c r="A2313" i="55"/>
  <c r="A2314" i="55"/>
  <c r="A2315" i="55"/>
  <c r="A2316" i="55"/>
  <c r="A2317" i="55"/>
  <c r="A2318" i="55"/>
  <c r="A2319" i="55"/>
  <c r="A2320" i="55"/>
  <c r="A2321" i="55"/>
  <c r="A2322" i="55"/>
  <c r="A2323" i="55"/>
  <c r="A2324" i="55"/>
  <c r="A2325" i="55"/>
  <c r="A2326" i="55"/>
  <c r="A2327" i="55"/>
  <c r="A2328" i="55"/>
  <c r="A2329" i="55"/>
  <c r="A2330" i="55"/>
  <c r="A2331" i="55"/>
  <c r="A2332" i="55"/>
  <c r="A2333" i="55"/>
  <c r="A2334" i="55"/>
  <c r="A2335" i="55"/>
  <c r="A2336" i="55"/>
  <c r="A2337" i="55"/>
  <c r="A2338" i="55"/>
  <c r="A2339" i="55"/>
  <c r="A2340" i="55"/>
  <c r="A2341" i="55"/>
  <c r="A2342" i="55"/>
  <c r="A2343" i="55"/>
  <c r="A2344" i="55"/>
  <c r="A2345" i="55"/>
  <c r="A2346" i="55"/>
  <c r="A2347" i="55"/>
  <c r="A2348" i="55"/>
  <c r="A2349" i="55"/>
  <c r="A2350" i="55"/>
  <c r="A2351" i="55"/>
  <c r="A2352" i="55"/>
  <c r="A2353" i="55"/>
  <c r="A2354" i="55"/>
  <c r="A2355" i="55"/>
  <c r="A2356" i="55"/>
  <c r="A2357" i="55"/>
  <c r="A2358" i="55"/>
  <c r="A2359" i="55"/>
  <c r="A2360" i="55"/>
  <c r="A2361" i="55"/>
  <c r="A2362" i="55"/>
  <c r="A2363" i="55"/>
  <c r="A2364" i="55"/>
  <c r="A2365" i="55"/>
  <c r="A2366" i="55"/>
  <c r="A2367" i="55"/>
  <c r="A2368" i="55"/>
  <c r="A2369" i="55"/>
  <c r="A2370" i="55"/>
  <c r="A2371" i="55"/>
  <c r="A2372" i="55"/>
  <c r="A2373" i="55"/>
  <c r="A2374" i="55"/>
  <c r="A2375" i="55"/>
  <c r="A2376" i="55"/>
  <c r="A2377" i="55"/>
  <c r="A2378" i="55"/>
  <c r="A2379" i="55"/>
  <c r="A2380" i="55"/>
  <c r="A2381" i="55"/>
  <c r="A2382" i="55"/>
  <c r="A2383" i="55"/>
  <c r="A2384" i="55"/>
  <c r="A2385" i="55"/>
  <c r="A2386" i="55"/>
  <c r="A2387" i="55"/>
  <c r="A2388" i="55"/>
  <c r="A2389" i="55"/>
  <c r="A2390" i="55"/>
  <c r="A2391" i="55"/>
  <c r="A2392" i="55"/>
  <c r="A2393" i="55"/>
  <c r="A2394" i="55"/>
  <c r="A2395" i="55"/>
  <c r="A2396" i="55"/>
  <c r="A2397" i="55"/>
  <c r="A2398" i="55"/>
  <c r="A2399" i="55"/>
  <c r="A2400" i="55"/>
  <c r="A2401" i="55"/>
  <c r="A2402" i="55"/>
  <c r="A2403" i="55"/>
  <c r="A2404" i="55"/>
  <c r="A2405" i="55"/>
  <c r="A2406" i="55"/>
  <c r="A2407" i="55"/>
  <c r="A2408" i="55"/>
  <c r="A2409" i="55"/>
  <c r="A2410" i="55"/>
  <c r="A2411" i="55"/>
  <c r="A2412" i="55"/>
  <c r="A2413" i="55"/>
  <c r="A2414" i="55"/>
  <c r="A2415" i="55"/>
  <c r="A2416" i="55"/>
  <c r="A2417" i="55"/>
  <c r="A2418" i="55"/>
  <c r="A2419" i="55"/>
  <c r="A2420" i="55"/>
  <c r="A2421" i="55"/>
  <c r="A2422" i="55"/>
  <c r="A2423" i="55"/>
  <c r="A2424" i="55"/>
  <c r="A2425" i="55"/>
  <c r="A2426" i="55"/>
  <c r="A2427" i="55"/>
  <c r="A2428" i="55"/>
  <c r="A2429" i="55"/>
  <c r="A2430" i="55"/>
  <c r="A2431" i="55"/>
  <c r="A2432" i="55"/>
  <c r="A2433" i="55"/>
  <c r="A2434" i="55"/>
  <c r="A2435" i="55"/>
  <c r="A2436" i="55"/>
  <c r="A2437" i="55"/>
  <c r="A2438" i="55"/>
  <c r="A2439" i="55"/>
  <c r="A2440" i="55"/>
  <c r="A2441" i="55"/>
  <c r="A2442" i="55"/>
  <c r="A2443" i="55"/>
  <c r="A2444" i="55"/>
  <c r="A2445" i="55"/>
  <c r="A2446" i="55"/>
  <c r="A2447" i="55"/>
  <c r="A2448" i="55"/>
  <c r="A2449" i="55"/>
  <c r="A2450" i="55"/>
  <c r="A2451" i="55"/>
  <c r="A2452" i="55"/>
  <c r="A2453" i="55"/>
  <c r="A2454" i="55"/>
  <c r="A2455" i="55"/>
  <c r="A2456" i="55"/>
  <c r="A2457" i="55"/>
  <c r="A2458" i="55"/>
  <c r="A2459" i="55"/>
  <c r="A2460" i="55"/>
  <c r="A2461" i="55"/>
  <c r="A2462" i="55"/>
  <c r="A2463" i="55"/>
  <c r="A2464" i="55"/>
  <c r="A2465" i="55"/>
  <c r="A2466" i="55"/>
  <c r="A2467" i="55"/>
  <c r="A2468" i="55"/>
  <c r="A2469" i="55"/>
  <c r="A2470" i="55"/>
  <c r="A2471" i="55"/>
  <c r="A2472" i="55"/>
  <c r="A2473" i="55"/>
  <c r="A2474" i="55"/>
  <c r="A2475" i="55"/>
  <c r="A2476" i="55"/>
  <c r="A2477" i="55"/>
  <c r="A2478" i="55"/>
  <c r="A2479" i="55"/>
  <c r="A2480" i="55"/>
  <c r="A2481" i="55"/>
  <c r="A2482" i="55"/>
  <c r="A2483" i="55"/>
  <c r="A2484" i="55"/>
  <c r="A2485" i="55"/>
  <c r="A2486" i="55"/>
  <c r="A2487" i="55"/>
  <c r="A2488" i="55"/>
  <c r="A2489" i="55"/>
  <c r="A2490" i="55"/>
  <c r="A2491" i="55"/>
  <c r="A2492" i="55"/>
  <c r="A2493" i="55"/>
  <c r="A2494" i="55"/>
  <c r="A2495" i="55"/>
  <c r="A2496" i="55"/>
  <c r="A2497" i="55"/>
  <c r="A2498" i="55"/>
  <c r="A2499" i="55"/>
  <c r="A2500" i="55"/>
  <c r="A2501" i="55"/>
  <c r="A2502" i="55"/>
  <c r="A2503" i="55"/>
  <c r="A2504" i="55"/>
  <c r="A2505" i="55"/>
  <c r="A2506" i="55"/>
  <c r="A2507" i="55"/>
  <c r="A2508" i="55"/>
  <c r="A2509" i="55"/>
  <c r="A2510" i="55"/>
  <c r="A2511" i="55"/>
  <c r="A2512" i="55"/>
  <c r="A2513" i="55"/>
  <c r="A2514" i="55"/>
  <c r="A2515" i="55"/>
  <c r="A2516" i="55"/>
  <c r="A2517" i="55"/>
  <c r="A2518" i="55"/>
  <c r="A2519" i="55"/>
  <c r="A2520" i="55"/>
  <c r="A2521" i="55"/>
  <c r="A2522" i="55"/>
  <c r="A2523" i="55"/>
  <c r="A2524" i="55"/>
  <c r="A2525" i="55"/>
  <c r="A2526" i="55"/>
  <c r="A2527" i="55"/>
  <c r="A2528" i="55"/>
  <c r="A2529" i="55"/>
  <c r="A2530" i="55"/>
  <c r="A2531" i="55"/>
  <c r="A2532" i="55"/>
  <c r="A2533" i="55"/>
  <c r="A2534" i="55"/>
  <c r="A2535" i="55"/>
  <c r="A2536" i="55"/>
  <c r="A2537" i="55"/>
  <c r="A2538" i="55"/>
  <c r="A2539" i="55"/>
  <c r="A2540" i="55"/>
  <c r="A2541" i="55"/>
  <c r="A2542" i="55"/>
  <c r="A2543" i="55"/>
  <c r="A2544" i="55"/>
  <c r="A2545" i="55"/>
  <c r="A2546" i="55"/>
  <c r="A2547" i="55"/>
  <c r="A2548" i="55"/>
  <c r="A2549" i="55"/>
  <c r="A2550" i="55"/>
  <c r="A2551" i="55"/>
  <c r="A2552" i="55"/>
  <c r="A2553" i="55"/>
  <c r="A2554" i="55"/>
  <c r="A2555" i="55"/>
  <c r="A2556" i="55"/>
  <c r="A2557" i="55"/>
  <c r="A2558" i="55"/>
  <c r="A2559" i="55"/>
  <c r="A2560" i="55"/>
  <c r="A2561" i="55"/>
  <c r="A2562" i="55"/>
  <c r="A2563" i="55"/>
  <c r="A2564" i="55"/>
  <c r="A2565" i="55"/>
  <c r="A2566" i="55"/>
  <c r="A2567" i="55"/>
  <c r="A2568" i="55"/>
  <c r="A2569" i="55"/>
  <c r="A2570" i="55"/>
  <c r="A2571" i="55"/>
  <c r="A2572" i="55"/>
  <c r="A2573" i="55"/>
  <c r="A2574" i="55"/>
  <c r="A2575" i="55"/>
  <c r="A2576" i="55"/>
  <c r="A2577" i="55"/>
  <c r="A2578" i="55"/>
  <c r="A2579" i="55"/>
  <c r="A2580" i="55"/>
  <c r="A2581" i="55"/>
  <c r="A2582" i="55"/>
  <c r="A2583" i="55"/>
  <c r="A2584" i="55"/>
  <c r="A2585" i="55"/>
  <c r="A2586" i="55"/>
  <c r="A2587" i="55"/>
  <c r="A2588" i="55"/>
  <c r="A2589" i="55"/>
  <c r="A2590" i="55"/>
  <c r="A2591" i="55"/>
  <c r="A2592" i="55"/>
  <c r="A2593" i="55"/>
  <c r="A2594" i="55"/>
  <c r="A2595" i="55"/>
  <c r="A2596" i="55"/>
  <c r="A2597" i="55"/>
  <c r="A2598" i="55"/>
  <c r="A2599" i="55"/>
  <c r="A2600" i="55"/>
  <c r="A2601" i="55"/>
  <c r="A2602" i="55"/>
  <c r="A2603" i="55"/>
  <c r="A2604" i="55"/>
  <c r="A2605" i="55"/>
  <c r="A2606" i="55"/>
  <c r="A2607" i="55"/>
  <c r="A2608" i="55"/>
  <c r="A2609" i="55"/>
  <c r="A2610" i="55"/>
  <c r="A2611" i="55"/>
  <c r="A2612" i="55"/>
  <c r="A2613" i="55"/>
  <c r="A2614" i="55"/>
  <c r="A2615" i="55"/>
  <c r="A2616" i="55"/>
  <c r="A2617" i="55"/>
  <c r="A2618" i="55"/>
  <c r="A2619" i="55"/>
  <c r="A2620" i="55"/>
  <c r="A2621" i="55"/>
  <c r="A2622" i="55"/>
  <c r="A2623" i="55"/>
  <c r="A2624" i="55"/>
  <c r="A2625" i="55"/>
  <c r="A2626" i="55"/>
  <c r="A2627" i="55"/>
  <c r="A2628" i="55"/>
  <c r="A2629" i="55"/>
  <c r="A2630" i="55"/>
  <c r="A2631" i="55"/>
  <c r="A2632" i="55"/>
  <c r="A2633" i="55"/>
  <c r="A2634" i="55"/>
  <c r="A2635" i="55"/>
  <c r="A2636" i="55"/>
  <c r="A2637" i="55"/>
  <c r="A2638" i="55"/>
  <c r="A2639" i="55"/>
  <c r="A2640" i="55"/>
  <c r="A2641" i="55"/>
  <c r="A2642" i="55"/>
  <c r="A2643" i="55"/>
  <c r="A2644" i="55"/>
  <c r="A2645" i="55"/>
  <c r="A2646" i="55"/>
  <c r="A2647" i="55"/>
  <c r="A2648" i="55"/>
  <c r="A2649" i="55"/>
  <c r="A2650" i="55"/>
  <c r="A2651" i="55"/>
  <c r="A2652" i="55"/>
  <c r="A2653" i="55"/>
  <c r="A2654" i="55"/>
  <c r="A2655" i="55"/>
  <c r="A2656" i="55"/>
  <c r="A2657" i="55"/>
  <c r="A2658" i="55"/>
  <c r="A2659" i="55"/>
  <c r="A2660" i="55"/>
  <c r="A2661" i="55"/>
  <c r="A2662" i="55"/>
  <c r="A2663" i="55"/>
  <c r="A2664" i="55"/>
  <c r="A2665" i="55"/>
  <c r="A2666" i="55"/>
  <c r="A2667" i="55"/>
  <c r="A2668" i="55"/>
  <c r="A2669" i="55"/>
  <c r="A2670" i="55"/>
  <c r="A2671" i="55"/>
  <c r="A2672" i="55"/>
  <c r="A2673" i="55"/>
  <c r="A2674" i="55"/>
  <c r="A2675" i="55"/>
  <c r="A2676" i="55"/>
  <c r="A2677" i="55"/>
  <c r="A2678" i="55"/>
  <c r="A2679" i="55"/>
  <c r="A2680" i="55"/>
  <c r="A2681" i="55"/>
  <c r="A2682" i="55"/>
  <c r="A2683" i="55"/>
  <c r="A2684" i="55"/>
  <c r="A2685" i="55"/>
  <c r="A2686" i="55"/>
  <c r="A2687" i="55"/>
  <c r="A2688" i="55"/>
  <c r="A2689" i="55"/>
  <c r="A2690" i="55"/>
  <c r="A2691" i="55"/>
  <c r="A2692" i="55"/>
  <c r="A2693" i="55"/>
  <c r="A2694" i="55"/>
  <c r="A2695" i="55"/>
  <c r="A2696" i="55"/>
  <c r="A2697" i="55"/>
  <c r="A2698" i="55"/>
  <c r="A2699" i="55"/>
  <c r="A2700" i="55"/>
  <c r="A2701" i="55"/>
  <c r="A2702" i="55"/>
  <c r="A2703" i="55"/>
  <c r="A2704" i="55"/>
  <c r="A2705" i="55"/>
  <c r="A2706" i="55"/>
  <c r="A2707" i="55"/>
  <c r="A2708" i="55"/>
  <c r="A2709" i="55"/>
  <c r="A2710" i="55"/>
  <c r="A2711" i="55"/>
  <c r="A2712" i="55"/>
  <c r="A2713" i="55"/>
  <c r="A2714" i="55"/>
  <c r="A2715" i="55"/>
  <c r="A2716" i="55"/>
  <c r="A2717" i="55"/>
  <c r="A2718" i="55"/>
  <c r="A2719" i="55"/>
  <c r="A2720" i="55"/>
  <c r="A2721" i="55"/>
  <c r="A2722" i="55"/>
  <c r="A2723" i="55"/>
  <c r="A2724" i="55"/>
  <c r="A2725" i="55"/>
  <c r="A2726" i="55"/>
  <c r="A2727" i="55"/>
  <c r="A2728" i="55"/>
  <c r="A2729" i="55"/>
  <c r="A2730" i="55"/>
  <c r="A2731" i="55"/>
  <c r="A2732" i="55"/>
  <c r="A2733" i="55"/>
  <c r="A2734" i="55"/>
  <c r="A2735" i="55"/>
  <c r="A2736" i="55"/>
  <c r="A2737" i="55"/>
  <c r="A2738" i="55"/>
  <c r="A2739" i="55"/>
  <c r="A2740" i="55"/>
  <c r="A2741" i="55"/>
  <c r="A2742" i="55"/>
  <c r="A2743" i="55"/>
  <c r="A2744" i="55"/>
  <c r="A2745" i="55"/>
  <c r="A2746" i="55"/>
  <c r="A2747" i="55"/>
  <c r="A2748" i="55"/>
  <c r="A2749" i="55"/>
  <c r="A2750" i="55"/>
  <c r="A2751" i="55"/>
  <c r="A2752" i="55"/>
  <c r="A2753" i="55"/>
  <c r="A2754" i="55"/>
  <c r="A2755" i="55"/>
  <c r="A2756" i="55"/>
  <c r="A2757" i="55"/>
  <c r="A2758" i="55"/>
  <c r="A2759" i="55"/>
  <c r="A2760" i="55"/>
  <c r="A2761" i="55"/>
  <c r="A2762" i="55"/>
  <c r="A2763" i="55"/>
  <c r="A2764" i="55"/>
  <c r="A2765" i="55"/>
  <c r="A2766" i="55"/>
  <c r="A2767" i="55"/>
  <c r="A2768" i="55"/>
  <c r="A2769" i="55"/>
  <c r="A2770" i="55"/>
  <c r="A2771" i="55"/>
  <c r="A2772" i="55"/>
  <c r="A2773" i="55"/>
  <c r="A2774" i="55"/>
  <c r="A2775" i="55"/>
  <c r="A2776" i="55"/>
  <c r="A2777" i="55"/>
  <c r="A2778" i="55"/>
  <c r="A2779" i="55"/>
  <c r="A2780" i="55"/>
  <c r="A2781" i="55"/>
  <c r="A2782" i="55"/>
  <c r="A2783" i="55"/>
  <c r="A2784" i="55"/>
  <c r="A2785" i="55"/>
  <c r="A2786" i="55"/>
  <c r="A2787" i="55"/>
  <c r="A2788" i="55"/>
  <c r="A2789" i="55"/>
  <c r="A2790" i="55"/>
  <c r="A2791" i="55"/>
  <c r="A2792" i="55"/>
  <c r="A2793" i="55"/>
  <c r="A2794" i="55"/>
  <c r="A2795" i="55"/>
  <c r="A2796" i="55"/>
  <c r="A2797" i="55"/>
  <c r="A2798" i="55"/>
  <c r="A2799" i="55"/>
  <c r="A2800" i="55"/>
  <c r="A2801" i="55"/>
  <c r="A2802" i="55"/>
  <c r="A2803" i="55"/>
  <c r="A2804" i="55"/>
  <c r="A2805" i="55"/>
  <c r="A2806" i="55"/>
  <c r="A2807" i="55"/>
  <c r="A2808" i="55"/>
  <c r="A2809" i="55"/>
  <c r="A2810" i="55"/>
  <c r="A2811" i="55"/>
  <c r="A2812" i="55"/>
  <c r="A2813" i="55"/>
  <c r="A2814" i="55"/>
  <c r="A2815" i="55"/>
  <c r="A2816" i="55"/>
  <c r="A2817" i="55"/>
  <c r="A2818" i="55"/>
  <c r="A2819" i="55"/>
  <c r="A2820" i="55"/>
  <c r="A2821" i="55"/>
  <c r="A2822" i="55"/>
  <c r="A2823" i="55"/>
  <c r="A2824" i="55"/>
  <c r="A2825" i="55"/>
  <c r="A2826" i="55"/>
  <c r="A2827" i="55"/>
  <c r="A2828" i="55"/>
  <c r="A2829" i="55"/>
  <c r="A2830" i="55"/>
  <c r="A2831" i="55"/>
  <c r="A2832" i="55"/>
  <c r="A2833" i="55"/>
  <c r="A2834" i="55"/>
  <c r="A2835" i="55"/>
  <c r="A2836" i="55"/>
  <c r="A2837" i="55"/>
  <c r="A2838" i="55"/>
  <c r="A2839" i="55"/>
  <c r="A2840" i="55"/>
  <c r="A2841" i="55"/>
  <c r="A2842" i="55"/>
  <c r="A2843" i="55"/>
  <c r="A2844" i="55"/>
  <c r="A2845" i="55"/>
  <c r="A2846" i="55"/>
  <c r="A2847" i="55"/>
  <c r="A2848" i="55"/>
  <c r="A2849" i="55"/>
  <c r="A2850" i="55"/>
  <c r="A2851" i="55"/>
  <c r="A2852" i="55"/>
  <c r="A2853" i="55"/>
  <c r="A2854" i="55"/>
  <c r="A2855" i="55"/>
  <c r="A2856" i="55"/>
  <c r="A2857" i="55"/>
  <c r="A2858" i="55"/>
  <c r="A2859" i="55"/>
  <c r="A2860" i="55"/>
  <c r="A2861" i="55"/>
  <c r="A2862" i="55"/>
  <c r="A2863" i="55"/>
  <c r="A2864" i="55"/>
  <c r="A2865" i="55"/>
  <c r="A2866" i="55"/>
  <c r="A2867" i="55"/>
  <c r="A2868" i="55"/>
  <c r="A2869" i="55"/>
  <c r="A2870" i="55"/>
  <c r="A2871" i="55"/>
  <c r="A2872" i="55"/>
  <c r="A2873" i="55"/>
  <c r="A2874" i="55"/>
  <c r="A2875" i="55"/>
  <c r="A2876" i="55"/>
  <c r="A2877" i="55"/>
  <c r="A2878" i="55"/>
  <c r="A2879" i="55"/>
  <c r="A2880" i="55"/>
  <c r="A2881" i="55"/>
  <c r="A2882" i="55"/>
  <c r="A2883" i="55"/>
  <c r="A2884" i="55"/>
  <c r="A2885" i="55"/>
  <c r="A2886" i="55"/>
  <c r="A2887" i="55"/>
  <c r="A2888" i="55"/>
  <c r="A2889" i="55"/>
  <c r="A2890" i="55"/>
  <c r="A2891" i="55"/>
  <c r="A2892" i="55"/>
  <c r="A2893" i="55"/>
  <c r="A2894" i="55"/>
  <c r="A2895" i="55"/>
  <c r="A2896" i="55"/>
  <c r="A2897" i="55"/>
  <c r="A2898" i="55"/>
  <c r="A2899" i="55"/>
  <c r="A2900" i="55"/>
  <c r="A2901" i="55"/>
  <c r="A2902" i="55"/>
  <c r="A2903" i="55"/>
  <c r="A2904" i="55"/>
  <c r="A2905" i="55"/>
  <c r="A2906" i="55"/>
  <c r="A2907" i="55"/>
  <c r="A2908" i="55"/>
  <c r="A2909" i="55"/>
  <c r="A2910" i="55"/>
  <c r="A2911" i="55"/>
  <c r="A2912" i="55"/>
  <c r="A2913" i="55"/>
  <c r="A2914" i="55"/>
  <c r="A2915" i="55"/>
  <c r="A2916" i="55"/>
  <c r="A2917" i="55"/>
  <c r="A2918" i="55"/>
  <c r="A2919" i="55"/>
  <c r="A2920" i="55"/>
  <c r="A2921" i="55"/>
  <c r="A2922" i="55"/>
  <c r="A2923" i="55"/>
  <c r="A2924" i="55"/>
  <c r="A2925" i="55"/>
  <c r="A2926" i="55"/>
  <c r="A2927" i="55"/>
  <c r="A2928" i="55"/>
  <c r="A2929" i="55"/>
  <c r="A2930" i="55"/>
  <c r="A2931" i="55"/>
  <c r="A2932" i="55"/>
  <c r="A2933" i="55"/>
  <c r="A2934" i="55"/>
  <c r="A2935" i="55"/>
  <c r="A2936" i="55"/>
  <c r="A2937" i="55"/>
  <c r="A2938" i="55"/>
  <c r="A2939" i="55"/>
  <c r="A2940" i="55"/>
  <c r="A2941" i="55"/>
  <c r="A2942" i="55"/>
  <c r="A2943" i="55"/>
  <c r="A2944" i="55"/>
  <c r="A2945" i="55"/>
  <c r="A2946" i="55"/>
  <c r="A2947" i="55"/>
  <c r="A2948" i="55"/>
  <c r="A2949" i="55"/>
  <c r="A2950" i="55"/>
  <c r="A2951" i="55"/>
  <c r="A2952" i="55"/>
  <c r="A2953" i="55"/>
  <c r="A2954" i="55"/>
  <c r="A2955" i="55"/>
  <c r="A2956" i="55"/>
  <c r="A2957" i="55"/>
  <c r="A2958" i="55"/>
  <c r="A2959" i="55"/>
  <c r="A2960" i="55"/>
  <c r="A2961" i="55"/>
  <c r="A2962" i="55"/>
  <c r="A2963" i="55"/>
  <c r="A2964" i="55"/>
  <c r="A2965" i="55"/>
  <c r="A2966" i="55"/>
  <c r="A2967" i="55"/>
  <c r="A2968" i="55"/>
  <c r="A2969" i="55"/>
  <c r="A2970" i="55"/>
  <c r="A2971" i="55"/>
  <c r="A2972" i="55"/>
  <c r="A2973" i="55"/>
  <c r="A2974" i="55"/>
  <c r="A2975" i="55"/>
  <c r="A2976" i="55"/>
  <c r="A2977" i="55"/>
  <c r="A2978" i="55"/>
  <c r="A2979" i="55"/>
  <c r="A2980" i="55"/>
  <c r="A2981" i="55"/>
  <c r="A2982" i="55"/>
  <c r="A2983" i="55"/>
  <c r="A2984" i="55"/>
  <c r="A2985" i="55"/>
  <c r="A2986" i="55"/>
  <c r="A2987" i="55"/>
  <c r="A2988" i="55"/>
  <c r="A2989" i="55"/>
  <c r="A2990" i="55"/>
  <c r="A2991" i="55"/>
  <c r="A2992" i="55"/>
  <c r="A2993" i="55"/>
  <c r="A2994" i="55"/>
  <c r="A2995" i="55"/>
  <c r="A2996" i="55"/>
  <c r="A2997" i="55"/>
  <c r="A2998" i="55"/>
  <c r="A2999" i="55"/>
  <c r="A3000" i="55"/>
  <c r="A3001" i="55"/>
  <c r="A3002" i="55"/>
  <c r="A3003" i="55"/>
  <c r="A3004" i="55"/>
  <c r="A3005" i="55"/>
  <c r="A3006" i="55"/>
  <c r="A3007" i="55"/>
  <c r="A3008" i="55"/>
  <c r="A3009" i="55"/>
  <c r="A3010" i="55"/>
  <c r="A3011" i="55"/>
  <c r="A3012" i="55"/>
  <c r="A3013" i="55"/>
  <c r="A3014" i="55"/>
  <c r="A3015" i="55"/>
  <c r="A3016" i="55"/>
  <c r="A3017" i="55"/>
  <c r="A3018" i="55"/>
  <c r="A3019" i="55"/>
  <c r="A3020" i="55"/>
  <c r="A3021" i="55"/>
  <c r="A3022" i="55"/>
  <c r="A3023" i="55"/>
  <c r="A3024" i="55"/>
  <c r="A3025" i="55"/>
  <c r="A3026" i="55"/>
  <c r="A3027" i="55"/>
  <c r="A3028" i="55"/>
  <c r="A3029" i="55"/>
  <c r="A3030" i="55"/>
  <c r="A3031" i="55"/>
  <c r="A3032" i="55"/>
  <c r="A3033" i="55"/>
  <c r="A3034" i="55"/>
  <c r="A3035" i="55"/>
  <c r="A3036" i="55"/>
  <c r="A3037" i="55"/>
  <c r="A3038" i="55"/>
  <c r="A3039" i="55"/>
  <c r="A3040" i="55"/>
  <c r="A3041" i="55"/>
  <c r="A3042" i="55"/>
  <c r="A3043" i="55"/>
  <c r="A3044" i="55"/>
  <c r="A3045" i="55"/>
  <c r="A3046" i="55"/>
  <c r="A3047" i="55"/>
  <c r="A3048" i="55"/>
  <c r="A3049" i="55"/>
  <c r="A3050" i="55"/>
  <c r="A3051" i="55"/>
  <c r="A3052" i="55"/>
  <c r="A3053" i="55"/>
  <c r="A3054" i="55"/>
  <c r="A3055" i="55"/>
  <c r="A3056" i="55"/>
  <c r="A3057" i="55"/>
  <c r="A3058" i="55"/>
  <c r="A3059" i="55"/>
  <c r="A3060" i="55"/>
  <c r="A3061" i="55"/>
  <c r="A3062" i="55"/>
  <c r="A3063" i="55"/>
  <c r="A3064" i="55"/>
  <c r="A3065" i="55"/>
  <c r="A3066" i="55"/>
  <c r="A3067" i="55"/>
  <c r="A3068" i="55"/>
  <c r="A3069" i="55"/>
  <c r="A3070" i="55"/>
  <c r="A3071" i="55"/>
  <c r="A3072" i="55"/>
  <c r="A3073" i="55"/>
  <c r="A3074" i="55"/>
  <c r="A3075" i="55"/>
  <c r="A3076" i="55"/>
  <c r="A3077" i="55"/>
  <c r="A3078" i="55"/>
  <c r="A3079" i="55"/>
  <c r="A3080" i="55"/>
  <c r="A3081" i="55"/>
  <c r="A3082" i="55"/>
  <c r="A3083" i="55"/>
  <c r="A3084" i="55"/>
  <c r="A3085" i="55"/>
  <c r="A3086" i="55"/>
  <c r="A3087" i="55"/>
  <c r="A3088" i="55"/>
  <c r="A3089" i="55"/>
  <c r="A3090" i="55"/>
  <c r="A3091" i="55"/>
  <c r="A3092" i="55"/>
  <c r="A3093" i="55"/>
  <c r="A3094" i="55"/>
  <c r="A3095" i="55"/>
  <c r="A3096" i="55"/>
  <c r="A3097" i="55"/>
  <c r="A3098" i="55"/>
  <c r="A3099" i="55"/>
  <c r="A3100" i="55"/>
  <c r="A3101" i="55"/>
  <c r="A3102" i="55"/>
  <c r="A3103" i="55"/>
  <c r="A3104" i="55"/>
  <c r="A3105" i="55"/>
  <c r="A3106" i="55"/>
  <c r="A3107" i="55"/>
  <c r="A3108" i="55"/>
  <c r="A3109" i="55"/>
  <c r="A3110" i="55"/>
  <c r="A3111" i="55"/>
  <c r="A3112" i="55"/>
  <c r="A3113" i="55"/>
  <c r="A3114" i="55"/>
  <c r="A3115" i="55"/>
  <c r="A3116" i="55"/>
  <c r="A3117" i="55"/>
  <c r="A3118" i="55"/>
  <c r="A3119" i="55"/>
  <c r="A3120" i="55"/>
  <c r="A3121" i="55"/>
  <c r="A3122" i="55"/>
  <c r="A3123" i="55"/>
  <c r="A3124" i="55"/>
  <c r="A3125" i="55"/>
  <c r="A3126" i="55"/>
  <c r="A3127" i="55"/>
  <c r="A3128" i="55"/>
  <c r="A3129" i="55"/>
  <c r="A3130" i="55"/>
  <c r="A3131" i="55"/>
  <c r="A3132" i="55"/>
  <c r="A3133" i="55"/>
  <c r="A3134" i="55"/>
  <c r="A3135" i="55"/>
  <c r="A3136" i="55"/>
  <c r="A3137" i="55"/>
  <c r="A3138" i="55"/>
  <c r="A3139" i="55"/>
  <c r="A3140" i="55"/>
  <c r="A3141" i="55"/>
  <c r="A3142" i="55"/>
  <c r="A3143" i="55"/>
  <c r="A3144" i="55"/>
  <c r="A3145" i="55"/>
  <c r="A3146" i="55"/>
  <c r="A3147" i="55"/>
  <c r="A3148" i="55"/>
  <c r="A3149" i="55"/>
  <c r="A3150" i="55"/>
  <c r="A3151" i="55"/>
  <c r="A3152" i="55"/>
  <c r="A3153" i="55"/>
  <c r="A3154" i="55"/>
  <c r="A3155" i="55"/>
  <c r="A3156" i="55"/>
  <c r="A3157" i="55"/>
  <c r="A3158" i="55"/>
  <c r="A3159" i="55"/>
  <c r="A3160" i="55"/>
  <c r="A3161" i="55"/>
  <c r="A3162" i="55"/>
  <c r="A3163" i="55"/>
  <c r="A3164" i="55"/>
  <c r="A3165" i="55"/>
  <c r="A3166" i="55"/>
  <c r="A3167" i="55"/>
  <c r="A3168" i="55"/>
  <c r="A3169" i="55"/>
  <c r="A3170" i="55"/>
  <c r="A3171" i="55"/>
  <c r="A3172" i="55"/>
  <c r="A3173" i="55"/>
  <c r="A3174" i="55"/>
  <c r="A3175" i="55"/>
  <c r="A3176" i="55"/>
  <c r="A3177" i="55"/>
  <c r="A3178" i="55"/>
  <c r="A3179" i="55"/>
  <c r="A3180" i="55"/>
  <c r="A3181" i="55"/>
  <c r="A3182" i="55"/>
  <c r="A3183" i="55"/>
  <c r="A3184" i="55"/>
  <c r="A3185" i="55"/>
  <c r="A3186" i="55"/>
  <c r="A3187" i="55"/>
  <c r="A3188" i="55"/>
  <c r="A3189" i="55"/>
  <c r="A3190" i="55"/>
  <c r="A3191" i="55"/>
  <c r="A3192" i="55"/>
  <c r="A3193" i="55"/>
  <c r="A3194" i="55"/>
  <c r="A3195" i="55"/>
  <c r="A3196" i="55"/>
  <c r="A3197" i="55"/>
  <c r="A3198" i="55"/>
  <c r="A3199" i="55"/>
  <c r="A3200" i="55"/>
  <c r="A3201" i="55"/>
  <c r="A3202" i="55"/>
  <c r="A3203" i="55"/>
  <c r="A3204" i="55"/>
  <c r="A3205" i="55"/>
  <c r="A3206" i="55"/>
  <c r="A3207" i="55"/>
  <c r="A3208" i="55"/>
  <c r="A3209" i="55"/>
  <c r="A3210" i="55"/>
  <c r="A3211" i="55"/>
  <c r="A3212" i="55"/>
  <c r="A3213" i="55"/>
  <c r="A3214" i="55"/>
  <c r="A3215" i="55"/>
  <c r="A3216" i="55"/>
  <c r="A3217" i="55"/>
  <c r="A3218" i="55"/>
  <c r="A3219" i="55"/>
  <c r="A3220" i="55"/>
  <c r="A3221" i="55"/>
  <c r="A3222" i="55"/>
  <c r="A3223" i="55"/>
  <c r="A3224" i="55"/>
  <c r="A3225" i="55"/>
  <c r="A3226" i="55"/>
  <c r="A3227" i="55"/>
  <c r="A3228" i="55"/>
  <c r="A3229" i="55"/>
  <c r="A3230" i="55"/>
  <c r="A3231" i="55"/>
  <c r="A3232" i="55"/>
  <c r="A3233" i="55"/>
  <c r="A3234" i="55"/>
  <c r="A3235" i="55"/>
  <c r="A3236" i="55"/>
  <c r="A3237" i="55"/>
  <c r="A3238" i="55"/>
  <c r="A3239" i="55"/>
  <c r="A3240" i="55"/>
  <c r="A3241" i="55"/>
  <c r="A3242" i="55"/>
  <c r="A3243" i="55"/>
  <c r="A3244" i="55"/>
  <c r="A3245" i="55"/>
  <c r="A3246" i="55"/>
  <c r="A3247" i="55"/>
  <c r="A3248" i="55"/>
  <c r="A3249" i="55"/>
  <c r="A3250" i="55"/>
  <c r="A3251" i="55"/>
  <c r="A3252" i="55"/>
  <c r="A3253" i="55"/>
  <c r="A3254" i="55"/>
  <c r="A3255" i="55"/>
  <c r="A3256" i="55"/>
  <c r="A3257" i="55"/>
  <c r="A3258" i="55"/>
  <c r="A3259" i="55"/>
  <c r="A3260" i="55"/>
  <c r="A3261" i="55"/>
  <c r="A3262" i="55"/>
  <c r="A3263" i="55"/>
  <c r="A3264" i="55"/>
  <c r="A3265" i="55"/>
  <c r="A3266" i="55"/>
  <c r="A3267" i="55"/>
  <c r="A3268" i="55"/>
  <c r="A3269" i="55"/>
  <c r="A3270" i="55"/>
  <c r="A3271" i="55"/>
  <c r="A3272" i="55"/>
  <c r="A3273" i="55"/>
  <c r="A3274" i="55"/>
  <c r="A3275" i="55"/>
  <c r="A3276" i="55"/>
  <c r="A3277" i="55"/>
  <c r="A3278" i="55"/>
  <c r="A3279" i="55"/>
  <c r="A3280" i="55"/>
  <c r="A3281" i="55"/>
  <c r="A3282" i="55"/>
  <c r="A3283" i="55"/>
  <c r="A3284" i="55"/>
  <c r="A3285" i="55"/>
  <c r="A3286" i="55"/>
  <c r="A3287" i="55"/>
  <c r="A3288" i="55"/>
  <c r="A3289" i="55"/>
  <c r="A3290" i="55"/>
  <c r="A3291" i="55"/>
  <c r="A3292" i="55"/>
  <c r="A3293" i="55"/>
  <c r="A3294" i="55"/>
  <c r="A3295" i="55"/>
  <c r="A3296" i="55"/>
  <c r="A3297" i="55"/>
  <c r="A3298" i="55"/>
  <c r="A3299" i="55"/>
  <c r="A3300" i="55"/>
  <c r="A3301" i="55"/>
  <c r="A3302" i="55"/>
  <c r="A3303" i="55"/>
  <c r="A3304" i="55"/>
  <c r="A3305" i="55"/>
  <c r="A3306" i="55"/>
  <c r="A3307" i="55"/>
  <c r="A3308" i="55"/>
  <c r="A3309" i="55"/>
  <c r="A3310" i="55"/>
  <c r="A3311" i="55"/>
  <c r="A3312" i="55"/>
  <c r="A3313" i="55"/>
  <c r="A3314" i="55"/>
  <c r="A3315" i="55"/>
  <c r="A3316" i="55"/>
  <c r="A3317" i="55"/>
  <c r="A3318" i="55"/>
  <c r="A3319" i="55"/>
  <c r="A3320" i="55"/>
  <c r="A3321" i="55"/>
  <c r="A3322" i="55"/>
  <c r="A3323" i="55"/>
  <c r="A3324" i="55"/>
  <c r="A3325" i="55"/>
  <c r="A3326" i="55"/>
  <c r="A3327" i="55"/>
  <c r="A3328" i="55"/>
  <c r="A3329" i="55"/>
  <c r="A3330" i="55"/>
  <c r="A3331" i="55"/>
  <c r="A3332" i="55"/>
  <c r="A3333" i="55"/>
  <c r="A3334" i="55"/>
  <c r="A3335" i="55"/>
  <c r="A3336" i="55"/>
  <c r="A3337" i="55"/>
  <c r="A3338" i="55"/>
  <c r="A3339" i="55"/>
  <c r="A3340" i="55"/>
  <c r="A3341" i="55"/>
  <c r="A3342" i="55"/>
  <c r="A3343" i="55"/>
  <c r="A3344" i="55"/>
  <c r="A3345" i="55"/>
  <c r="A3346" i="55"/>
  <c r="A3347" i="55"/>
  <c r="A3348" i="55"/>
  <c r="A3349" i="55"/>
  <c r="A3350" i="55"/>
  <c r="A3351" i="55"/>
  <c r="A3352" i="55"/>
  <c r="A3353" i="55"/>
  <c r="A3354" i="55"/>
  <c r="A3355" i="55"/>
  <c r="A3356" i="55"/>
  <c r="A3357" i="55"/>
  <c r="A3358" i="55"/>
  <c r="A3359" i="55"/>
  <c r="A3360" i="55"/>
  <c r="A3361" i="55"/>
  <c r="A3362" i="55"/>
  <c r="A3363" i="55"/>
  <c r="A3364" i="55"/>
  <c r="A3365" i="55"/>
  <c r="A3366" i="55"/>
  <c r="A3367" i="55"/>
  <c r="A3368" i="55"/>
  <c r="A3369" i="55"/>
  <c r="A3370" i="55"/>
  <c r="A3371" i="55"/>
  <c r="A3372" i="55"/>
  <c r="A3373" i="55"/>
  <c r="A3374" i="55"/>
  <c r="A3375" i="55"/>
  <c r="A3376" i="55"/>
  <c r="A3377" i="55"/>
  <c r="A3378" i="55"/>
  <c r="A3379" i="55"/>
  <c r="A3380" i="55"/>
  <c r="A3381" i="55"/>
  <c r="A3382" i="55"/>
  <c r="A3383" i="55"/>
  <c r="A3384" i="55"/>
  <c r="A3385" i="55"/>
  <c r="A3386" i="55"/>
  <c r="A3387" i="55"/>
  <c r="A3388" i="55"/>
  <c r="A3389" i="55"/>
  <c r="A3390" i="55"/>
  <c r="A3391" i="55"/>
  <c r="A3392" i="55"/>
  <c r="A3393" i="55"/>
  <c r="A3394" i="55"/>
  <c r="A3395" i="55"/>
  <c r="A3396" i="55"/>
  <c r="A3397" i="55"/>
  <c r="A3398" i="55"/>
  <c r="A3399" i="55"/>
  <c r="A3400" i="55"/>
  <c r="A3401" i="55"/>
  <c r="A3402" i="55"/>
  <c r="A3403" i="55"/>
  <c r="A3404" i="55"/>
  <c r="A3405" i="55"/>
  <c r="A3406" i="55"/>
  <c r="A3407" i="55"/>
  <c r="A3408" i="55"/>
  <c r="A3409" i="55"/>
  <c r="A3410" i="55"/>
  <c r="A3411" i="55"/>
  <c r="A3412" i="55"/>
  <c r="A3413" i="55"/>
  <c r="A3414" i="55"/>
  <c r="A3415" i="55"/>
  <c r="A3416" i="55"/>
  <c r="A3417" i="55"/>
  <c r="A3418" i="55"/>
  <c r="A3419" i="55"/>
  <c r="A3420" i="55"/>
  <c r="A3421" i="55"/>
  <c r="A3422" i="55"/>
  <c r="A3423" i="55"/>
  <c r="A3424" i="55"/>
  <c r="A3425" i="55"/>
  <c r="A3426" i="55"/>
  <c r="A3427" i="55"/>
  <c r="A3428" i="55"/>
  <c r="A3429" i="55"/>
  <c r="A3430" i="55"/>
  <c r="A3431" i="55"/>
  <c r="A3432" i="55"/>
  <c r="A3433" i="55"/>
  <c r="A3434" i="55"/>
  <c r="A3435" i="55"/>
  <c r="A3436" i="55"/>
  <c r="A3437" i="55"/>
  <c r="A3438" i="55"/>
  <c r="A3439" i="55"/>
  <c r="A3440" i="55"/>
  <c r="A3441" i="55"/>
  <c r="A3442" i="55"/>
  <c r="A3443" i="55"/>
  <c r="A3444" i="55"/>
  <c r="A3445" i="55"/>
  <c r="A3446" i="55"/>
  <c r="A3447" i="55"/>
  <c r="A3448" i="55"/>
  <c r="A3449" i="55"/>
  <c r="A3450" i="55"/>
  <c r="A3451" i="55"/>
  <c r="A3452" i="55"/>
  <c r="A3453" i="55"/>
  <c r="A3454" i="55"/>
  <c r="A3455" i="55"/>
  <c r="A3456" i="55"/>
  <c r="A3457" i="55"/>
  <c r="A3458" i="55"/>
  <c r="A3459" i="55"/>
  <c r="A3460" i="55"/>
  <c r="A3461" i="55"/>
  <c r="A3462" i="55"/>
  <c r="A3463" i="55"/>
  <c r="A3464" i="55"/>
  <c r="A3465" i="55"/>
  <c r="A3466" i="55"/>
  <c r="A3467" i="55"/>
  <c r="A3468" i="55"/>
  <c r="A3469" i="55"/>
  <c r="A3470" i="55"/>
  <c r="A3471" i="55"/>
  <c r="A3472" i="55"/>
  <c r="A3473" i="55"/>
  <c r="A3474" i="55"/>
  <c r="A3475" i="55"/>
  <c r="A3476" i="55"/>
  <c r="A3477" i="55"/>
  <c r="A3478" i="55"/>
  <c r="A3479" i="55"/>
  <c r="A3480" i="55"/>
  <c r="A3481" i="55"/>
  <c r="A3482" i="55"/>
  <c r="A3483" i="55"/>
  <c r="A3484" i="55"/>
  <c r="A3485" i="55"/>
  <c r="A3486" i="55"/>
  <c r="A3487" i="55"/>
  <c r="A3488" i="55"/>
  <c r="A3489" i="55"/>
  <c r="A3490" i="55"/>
  <c r="A3491" i="55"/>
  <c r="A3492" i="55"/>
  <c r="A3493" i="55"/>
  <c r="A3494" i="55"/>
  <c r="A3495" i="55"/>
  <c r="A3496" i="55"/>
  <c r="A3497" i="55"/>
  <c r="A3498" i="55"/>
  <c r="A3499" i="55"/>
  <c r="A3500" i="55"/>
  <c r="A3501" i="55"/>
  <c r="A3502" i="55"/>
  <c r="A3503" i="55"/>
  <c r="A3504" i="55"/>
  <c r="A3505" i="55"/>
  <c r="A3506" i="55"/>
  <c r="A3507" i="55"/>
  <c r="A3508" i="55"/>
  <c r="A3509" i="55"/>
  <c r="A3510" i="55"/>
  <c r="A3511" i="55"/>
  <c r="A3512" i="55"/>
  <c r="A3513" i="55"/>
  <c r="A3514" i="55"/>
  <c r="A3515" i="55"/>
  <c r="A3516" i="55"/>
  <c r="A3517" i="55"/>
  <c r="A3518" i="55"/>
  <c r="A3519" i="55"/>
  <c r="A3520" i="55"/>
  <c r="A3521" i="55"/>
  <c r="A3522" i="55"/>
  <c r="A3523" i="55"/>
  <c r="A3524" i="55"/>
  <c r="A3525" i="55"/>
  <c r="A3526" i="55"/>
  <c r="A3527" i="55"/>
  <c r="A3528" i="55"/>
  <c r="A3529" i="55"/>
  <c r="A3530" i="55"/>
  <c r="A3531" i="55"/>
  <c r="A3532" i="55"/>
  <c r="A3533" i="55"/>
  <c r="A3534" i="55"/>
  <c r="A3535" i="55"/>
  <c r="A3536" i="55"/>
  <c r="A3537" i="55"/>
  <c r="A3538" i="55"/>
  <c r="A3539" i="55"/>
  <c r="A3540" i="55"/>
  <c r="A3541" i="55"/>
  <c r="A3542" i="55"/>
  <c r="A3543" i="55"/>
  <c r="A3544" i="55"/>
  <c r="A3545" i="55"/>
  <c r="A3546" i="55"/>
  <c r="A3547" i="55"/>
  <c r="A3548" i="55"/>
  <c r="A3549" i="55"/>
  <c r="A3550" i="55"/>
  <c r="A3551" i="55"/>
  <c r="A3552" i="55"/>
  <c r="A3553" i="55"/>
  <c r="A3554" i="55"/>
  <c r="A3555" i="55"/>
  <c r="A3556" i="55"/>
  <c r="A3557" i="55"/>
  <c r="A3558" i="55"/>
  <c r="A3559" i="55"/>
  <c r="A3560" i="55"/>
  <c r="A3561" i="55"/>
  <c r="A3562" i="55"/>
  <c r="A3563" i="55"/>
  <c r="A3564" i="55"/>
  <c r="A3565" i="55"/>
  <c r="A3566" i="55"/>
  <c r="A3567" i="55"/>
  <c r="A3568" i="55"/>
  <c r="A3569" i="55"/>
  <c r="A3570" i="55"/>
  <c r="A3571" i="55"/>
  <c r="A3572" i="55"/>
  <c r="A3573" i="55"/>
  <c r="A3574" i="55"/>
  <c r="A3575" i="55"/>
  <c r="A3576" i="55"/>
  <c r="A3577" i="55"/>
  <c r="A3578" i="55"/>
  <c r="A3579" i="55"/>
  <c r="A3580" i="55"/>
  <c r="A3581" i="55"/>
  <c r="A3582" i="55"/>
  <c r="A3583" i="55"/>
  <c r="A3584" i="55"/>
  <c r="A3585" i="55"/>
  <c r="A3586" i="55"/>
  <c r="A3587" i="55"/>
  <c r="A3588" i="55"/>
  <c r="A3589" i="55"/>
  <c r="A3590" i="55"/>
  <c r="A3591" i="55"/>
  <c r="A3592" i="55"/>
  <c r="A3593" i="55"/>
  <c r="A3594" i="55"/>
  <c r="A3595" i="55"/>
  <c r="A3596" i="55"/>
  <c r="A3597" i="55"/>
  <c r="A3598" i="55"/>
  <c r="A3599" i="55"/>
  <c r="A3600" i="55"/>
  <c r="A3601" i="55"/>
  <c r="A3602" i="55"/>
  <c r="A3603" i="55"/>
  <c r="A3604" i="55"/>
  <c r="A3605" i="55"/>
  <c r="A3606" i="55"/>
  <c r="A3607" i="55"/>
  <c r="A3608" i="55"/>
  <c r="A3609" i="55"/>
  <c r="A3610" i="55"/>
  <c r="A3611" i="55"/>
  <c r="A3612" i="55"/>
  <c r="A3613" i="55"/>
  <c r="A3614" i="55"/>
  <c r="A3615" i="55"/>
  <c r="A3616" i="55"/>
  <c r="A3617" i="55"/>
  <c r="A3618" i="55"/>
  <c r="A3619" i="55"/>
  <c r="A3620" i="55"/>
  <c r="A3621" i="55"/>
  <c r="A3622" i="55"/>
  <c r="A3623" i="55"/>
  <c r="A3624" i="55"/>
  <c r="A3625" i="55"/>
  <c r="A3626" i="55"/>
  <c r="A3627" i="55"/>
  <c r="A3628" i="55"/>
  <c r="A3629" i="55"/>
  <c r="A3630" i="55"/>
  <c r="A3631" i="55"/>
  <c r="A3632" i="55"/>
  <c r="A3633" i="55"/>
  <c r="A3634" i="55"/>
  <c r="A3635" i="55"/>
  <c r="A3636" i="55"/>
  <c r="A3637" i="55"/>
  <c r="A3638" i="55"/>
  <c r="A3639" i="55"/>
  <c r="A3640" i="55"/>
  <c r="A3641" i="55"/>
  <c r="A3642" i="55"/>
  <c r="A3643" i="55"/>
  <c r="A3644" i="55"/>
  <c r="A3645" i="55"/>
  <c r="A3646" i="55"/>
  <c r="A3647" i="55"/>
  <c r="A3648" i="55"/>
  <c r="A3649" i="55"/>
  <c r="A3650" i="55"/>
  <c r="A3651" i="55"/>
  <c r="A3652" i="55"/>
  <c r="A3653" i="55"/>
  <c r="A3654" i="55"/>
  <c r="A3655" i="55"/>
  <c r="A3656" i="55"/>
  <c r="A3657" i="55"/>
  <c r="A3658" i="55"/>
  <c r="A3659" i="55"/>
  <c r="A3660" i="55"/>
  <c r="A3661" i="55"/>
  <c r="A3662" i="55"/>
  <c r="A3663" i="55"/>
  <c r="A3664" i="55"/>
  <c r="A3665" i="55"/>
  <c r="A3666" i="55"/>
  <c r="A3667" i="55"/>
  <c r="A3668" i="55"/>
  <c r="A3669" i="55"/>
  <c r="A3670" i="55"/>
  <c r="A3671" i="55"/>
  <c r="A3672" i="55"/>
  <c r="A3673" i="55"/>
  <c r="A3674" i="55"/>
  <c r="A3675" i="55"/>
  <c r="A3676" i="55"/>
  <c r="A3677" i="55"/>
  <c r="A3678" i="55"/>
  <c r="A3679" i="55"/>
  <c r="A3680" i="55"/>
  <c r="A3681" i="55"/>
  <c r="A3682" i="55"/>
  <c r="A3683" i="55"/>
  <c r="A3684" i="55"/>
  <c r="A3685" i="55"/>
  <c r="A3686" i="55"/>
  <c r="A3687" i="55"/>
  <c r="A3688" i="55"/>
  <c r="A3689" i="55"/>
  <c r="A3690" i="55"/>
  <c r="A3691" i="55"/>
  <c r="A3692" i="55"/>
  <c r="A3693" i="55"/>
  <c r="A3694" i="55"/>
  <c r="A3695" i="55"/>
  <c r="A3696" i="55"/>
  <c r="A3697" i="55"/>
  <c r="A3698" i="55"/>
  <c r="A3699" i="55"/>
  <c r="A3700" i="55"/>
  <c r="A3701" i="55"/>
  <c r="A3702" i="55"/>
  <c r="A3703" i="55"/>
  <c r="A3704" i="55"/>
  <c r="A3705" i="55"/>
  <c r="A3706" i="55"/>
  <c r="A3707" i="55"/>
  <c r="A3708" i="55"/>
  <c r="A3709" i="55"/>
  <c r="A3710" i="55"/>
  <c r="A3711" i="55"/>
  <c r="A3712" i="55"/>
  <c r="A3713" i="55"/>
  <c r="A3714" i="55"/>
  <c r="A3715" i="55"/>
  <c r="A3716" i="55"/>
  <c r="A3717" i="55"/>
  <c r="A3718" i="55"/>
  <c r="A3719" i="55"/>
  <c r="A3720" i="55"/>
  <c r="A3721" i="55"/>
  <c r="A3722" i="55"/>
  <c r="A3723" i="55"/>
  <c r="A3724" i="55"/>
  <c r="A3725" i="55"/>
  <c r="A3726" i="55"/>
  <c r="A3727" i="55"/>
  <c r="A3728" i="55"/>
  <c r="A3729" i="55"/>
  <c r="A3730" i="55"/>
  <c r="A3731" i="55"/>
  <c r="A3732" i="55"/>
  <c r="A3733" i="55"/>
  <c r="A3734" i="55"/>
  <c r="A3735" i="55"/>
  <c r="A3736" i="55"/>
  <c r="A3737" i="55"/>
  <c r="A3738" i="55"/>
  <c r="A3739" i="55"/>
  <c r="A3740" i="55"/>
  <c r="A3741" i="55"/>
  <c r="A3742" i="55"/>
  <c r="A3743" i="55"/>
  <c r="A3744" i="55"/>
  <c r="A3745" i="55"/>
  <c r="A3746" i="55"/>
  <c r="A3747" i="55"/>
  <c r="A3748" i="55"/>
  <c r="A3749" i="55"/>
  <c r="A3750" i="55"/>
  <c r="A3751" i="55"/>
  <c r="A3752" i="55"/>
  <c r="A3753" i="55"/>
  <c r="A3754" i="55"/>
  <c r="A3755" i="55"/>
  <c r="A3756" i="55"/>
  <c r="A3757" i="55"/>
  <c r="A3758" i="55"/>
  <c r="A3759" i="55"/>
  <c r="A3760" i="55"/>
  <c r="A3761" i="55"/>
  <c r="A3762" i="55"/>
  <c r="A3763" i="55"/>
  <c r="A3764" i="55"/>
  <c r="A3765" i="55"/>
  <c r="A3766" i="55"/>
  <c r="A3767" i="55"/>
  <c r="A3768" i="55"/>
  <c r="A3769" i="55"/>
  <c r="A3770" i="55"/>
  <c r="A3771" i="55"/>
  <c r="A3772" i="55"/>
  <c r="A3773" i="55"/>
  <c r="A3774" i="55"/>
  <c r="A3775" i="55"/>
  <c r="A3776" i="55"/>
  <c r="A3777" i="55"/>
  <c r="A3778" i="55"/>
  <c r="A3779" i="55"/>
  <c r="A3780" i="55"/>
  <c r="A3781" i="55"/>
  <c r="A3782" i="55"/>
  <c r="A3783" i="55"/>
  <c r="A3784" i="55"/>
  <c r="A3785" i="55"/>
  <c r="A3786" i="55"/>
  <c r="A3787" i="55"/>
  <c r="A3788" i="55"/>
  <c r="A3789" i="55"/>
  <c r="A3790" i="55"/>
  <c r="A3791" i="55"/>
  <c r="A3792" i="55"/>
  <c r="A3793" i="55"/>
  <c r="A3794" i="55"/>
  <c r="A3795" i="55"/>
  <c r="A3796" i="55"/>
  <c r="A3797" i="55"/>
  <c r="A3798" i="55"/>
  <c r="A3799" i="55"/>
  <c r="A3800" i="55"/>
  <c r="A3801" i="55"/>
  <c r="A3802" i="55"/>
  <c r="A3803" i="55"/>
  <c r="A3804" i="55"/>
  <c r="A3805" i="55"/>
  <c r="A3806" i="55"/>
  <c r="A3807" i="55"/>
  <c r="A3808" i="55"/>
  <c r="A3809" i="55"/>
  <c r="A3810" i="55"/>
  <c r="A3811" i="55"/>
  <c r="A3812" i="55"/>
  <c r="A3813" i="55"/>
  <c r="A3814" i="55"/>
  <c r="A3815" i="55"/>
  <c r="A3816" i="55"/>
  <c r="A3817" i="55"/>
  <c r="A3818" i="55"/>
  <c r="A3819" i="55"/>
  <c r="A3820" i="55"/>
  <c r="A3821" i="55"/>
  <c r="A3822" i="55"/>
  <c r="A3823" i="55"/>
  <c r="A3824" i="55"/>
  <c r="A3825" i="55"/>
  <c r="A3826" i="55"/>
  <c r="A3827" i="55"/>
  <c r="A3828" i="55"/>
  <c r="A3829" i="55"/>
  <c r="A3830" i="55"/>
  <c r="A3831" i="55"/>
  <c r="A3832" i="55"/>
  <c r="A3833" i="55"/>
  <c r="A3834" i="55"/>
  <c r="A3835" i="55"/>
  <c r="A3836" i="55"/>
  <c r="A3837" i="55"/>
  <c r="A3838" i="55"/>
  <c r="A3839" i="55"/>
  <c r="A3840" i="55"/>
  <c r="A3841" i="55"/>
  <c r="A3842" i="55"/>
  <c r="A3843" i="55"/>
  <c r="A3844" i="55"/>
  <c r="A3845" i="55"/>
  <c r="A3846" i="55"/>
  <c r="A3847" i="55"/>
  <c r="A3848" i="55"/>
  <c r="A3849" i="55"/>
  <c r="A3850" i="55"/>
  <c r="A3851" i="55"/>
  <c r="A3852" i="55"/>
  <c r="A3853" i="55"/>
  <c r="A3854" i="55"/>
  <c r="A3855" i="55"/>
  <c r="A3856" i="55"/>
  <c r="A3857" i="55"/>
  <c r="A3858" i="55"/>
  <c r="A3859" i="55"/>
  <c r="A3860" i="55"/>
  <c r="A3861" i="55"/>
  <c r="A3862" i="55"/>
  <c r="A3863" i="55"/>
  <c r="A3864" i="55"/>
  <c r="A3865" i="55"/>
  <c r="A3866" i="55"/>
  <c r="A3867" i="55"/>
  <c r="A3868" i="55"/>
  <c r="A3869" i="55"/>
  <c r="A3870" i="55"/>
  <c r="A3871" i="55"/>
  <c r="A3872" i="55"/>
  <c r="A3873" i="55"/>
  <c r="A3874" i="55"/>
  <c r="A3875" i="55"/>
  <c r="A3876" i="55"/>
  <c r="A3877" i="55"/>
  <c r="A3878" i="55"/>
  <c r="A3879" i="55"/>
  <c r="A3880" i="55"/>
  <c r="A3881" i="55"/>
  <c r="A3882" i="55"/>
  <c r="A3883" i="55"/>
  <c r="A3884" i="55"/>
  <c r="A3885" i="55"/>
  <c r="A3886" i="55"/>
  <c r="A3887" i="55"/>
  <c r="A3888" i="55"/>
  <c r="A3889" i="55"/>
  <c r="A3890" i="55"/>
  <c r="A3891" i="55"/>
  <c r="A3892" i="55"/>
  <c r="A3893" i="55"/>
  <c r="A3894" i="55"/>
  <c r="A3895" i="55"/>
  <c r="A3896" i="55"/>
  <c r="A3897" i="55"/>
  <c r="A3898" i="55"/>
  <c r="A3899" i="55"/>
  <c r="A3900" i="55"/>
  <c r="A3901" i="55"/>
  <c r="A3902" i="55"/>
  <c r="A3903" i="55"/>
  <c r="A3904" i="55"/>
  <c r="A3905" i="55"/>
  <c r="A3906" i="55"/>
  <c r="A3907" i="55"/>
  <c r="A3908" i="55"/>
  <c r="A3909" i="55"/>
  <c r="A3910" i="55"/>
  <c r="A3911" i="55"/>
  <c r="A3912" i="55"/>
  <c r="A3913" i="55"/>
  <c r="A3914" i="55"/>
  <c r="A3915" i="55"/>
  <c r="A3916" i="55"/>
  <c r="A3917" i="55"/>
  <c r="A3918" i="55"/>
  <c r="A3919" i="55"/>
  <c r="A3920" i="55"/>
  <c r="A3921" i="55"/>
  <c r="A3922" i="55"/>
  <c r="A3923" i="55"/>
  <c r="A3924" i="55"/>
  <c r="A3925" i="55"/>
  <c r="A3926" i="55"/>
  <c r="A3927" i="55"/>
  <c r="A3928" i="55"/>
  <c r="A3929" i="55"/>
  <c r="A3930" i="55"/>
  <c r="A3931" i="55"/>
  <c r="A3932" i="55"/>
  <c r="A3933" i="55"/>
  <c r="A3934" i="55"/>
  <c r="A3935" i="55"/>
  <c r="A3936" i="55"/>
  <c r="A3937" i="55"/>
  <c r="A3938" i="55"/>
  <c r="A3939" i="55"/>
  <c r="A3940" i="55"/>
  <c r="A3941" i="55"/>
  <c r="A3942" i="55"/>
  <c r="A3943" i="55"/>
  <c r="A3944" i="55"/>
  <c r="A3945" i="55"/>
  <c r="A3946" i="55"/>
  <c r="A3947" i="55"/>
  <c r="A3948" i="55"/>
  <c r="A3949" i="55"/>
  <c r="A3950" i="55"/>
  <c r="A3951" i="55"/>
  <c r="A3952" i="55"/>
  <c r="A3953" i="55"/>
  <c r="A3954" i="55"/>
  <c r="A3955" i="55"/>
  <c r="A3956" i="55"/>
  <c r="A3957" i="55"/>
  <c r="A3958" i="55"/>
  <c r="A3959" i="55"/>
  <c r="A3960" i="55"/>
  <c r="A3961" i="55"/>
  <c r="A3962" i="55"/>
  <c r="A3963" i="55"/>
  <c r="A3964" i="55"/>
  <c r="A3965" i="55"/>
  <c r="A3966" i="55"/>
  <c r="A3967" i="55"/>
  <c r="A3968" i="55"/>
  <c r="A3969" i="55"/>
  <c r="A3970" i="55"/>
  <c r="A3971" i="55"/>
  <c r="A3972" i="55"/>
  <c r="A3973" i="55"/>
  <c r="A3974" i="55"/>
  <c r="A3975" i="55"/>
  <c r="A3976" i="55"/>
  <c r="A3977" i="55"/>
  <c r="A3978" i="55"/>
  <c r="A3979" i="55"/>
  <c r="A3980" i="55"/>
  <c r="A3981" i="55"/>
  <c r="A3982" i="55"/>
  <c r="A3983" i="55"/>
  <c r="A3984" i="55"/>
  <c r="A3985" i="55"/>
  <c r="A3986" i="55"/>
  <c r="A3987" i="55"/>
  <c r="A3988" i="55"/>
  <c r="A3989" i="55"/>
  <c r="A3990" i="55"/>
  <c r="A3991" i="55"/>
  <c r="A3992" i="55"/>
  <c r="A3993" i="55"/>
  <c r="A3994" i="55"/>
  <c r="A3995" i="55"/>
  <c r="A3996" i="55"/>
  <c r="A3997" i="55"/>
  <c r="A3998" i="55"/>
  <c r="A3999" i="55"/>
  <c r="A4000" i="55"/>
  <c r="A4001" i="55"/>
  <c r="A4002" i="55"/>
  <c r="A4003" i="55"/>
  <c r="A4004" i="55"/>
  <c r="A4005" i="55"/>
  <c r="A4006" i="55"/>
  <c r="A4007" i="55"/>
  <c r="A4008" i="55"/>
  <c r="A4009" i="55"/>
  <c r="A4010" i="55"/>
  <c r="A4011" i="55"/>
  <c r="A4012" i="55"/>
  <c r="A4013" i="55"/>
  <c r="A4014" i="55"/>
  <c r="A4015" i="55"/>
  <c r="A4016" i="55"/>
  <c r="A4017" i="55"/>
  <c r="A4018" i="55"/>
  <c r="A4019" i="55"/>
  <c r="A4020" i="55"/>
  <c r="A4021" i="55"/>
  <c r="A4022" i="55"/>
  <c r="A4023" i="55"/>
  <c r="A4024" i="55"/>
  <c r="A4025" i="55"/>
  <c r="A4026" i="55"/>
  <c r="A4027" i="55"/>
  <c r="A4028" i="55"/>
  <c r="A4029" i="55"/>
  <c r="A4030" i="55"/>
  <c r="A4031" i="55"/>
  <c r="A4032" i="55"/>
  <c r="A4033" i="55"/>
  <c r="A4034" i="55"/>
  <c r="A4035" i="55"/>
  <c r="A4036" i="55"/>
  <c r="A4037" i="55"/>
  <c r="A4038" i="55"/>
  <c r="A4039" i="55"/>
  <c r="A4040" i="55"/>
  <c r="A4041" i="55"/>
  <c r="A4042" i="55"/>
  <c r="A4043" i="55"/>
  <c r="A4044" i="55"/>
  <c r="A4045" i="55"/>
  <c r="A4046" i="55"/>
  <c r="A4047" i="55"/>
  <c r="A4048" i="55"/>
  <c r="A4049" i="55"/>
  <c r="A4050" i="55"/>
  <c r="A4051" i="55"/>
  <c r="A4052" i="55"/>
  <c r="A4053" i="55"/>
  <c r="A4054" i="55"/>
  <c r="A4055" i="55"/>
  <c r="A4056" i="55"/>
  <c r="A4057" i="55"/>
  <c r="A4058" i="55"/>
  <c r="A4059" i="55"/>
  <c r="A4060" i="55"/>
  <c r="A4061" i="55"/>
  <c r="A4062" i="55"/>
  <c r="A4063" i="55"/>
  <c r="A4064" i="55"/>
  <c r="A4065" i="55"/>
  <c r="A4066" i="55"/>
  <c r="A4067" i="55"/>
  <c r="A4068" i="55"/>
  <c r="A4069" i="55"/>
  <c r="A4070" i="55"/>
  <c r="A4071" i="55"/>
  <c r="A4072" i="55"/>
  <c r="A4073" i="55"/>
  <c r="A4074" i="55"/>
  <c r="A4075" i="55"/>
  <c r="A4076" i="55"/>
  <c r="A4077" i="55"/>
  <c r="A4078" i="55"/>
  <c r="A4079" i="55"/>
  <c r="A4080" i="55"/>
  <c r="A4081" i="55"/>
  <c r="A4082" i="55"/>
  <c r="A4083" i="55"/>
  <c r="A4084" i="55"/>
  <c r="A4085" i="55"/>
  <c r="A4086" i="55"/>
  <c r="A4087" i="55"/>
  <c r="A4088" i="55"/>
  <c r="A4089" i="55"/>
  <c r="A4090" i="55"/>
  <c r="A4091" i="55"/>
  <c r="A4092" i="55"/>
  <c r="A4093" i="55"/>
  <c r="A4094" i="55"/>
  <c r="A4095" i="55"/>
  <c r="A4096" i="55"/>
  <c r="A4097" i="55"/>
  <c r="A4098" i="55"/>
  <c r="A4099" i="55"/>
  <c r="A4100" i="55"/>
  <c r="A4101" i="55"/>
  <c r="A4102" i="55"/>
  <c r="A4103" i="55"/>
  <c r="A4104" i="55"/>
  <c r="A4105" i="55"/>
  <c r="A4106" i="55"/>
  <c r="A4107" i="55"/>
  <c r="A4108" i="55"/>
  <c r="A4109" i="55"/>
  <c r="A4110" i="55"/>
  <c r="A4111" i="55"/>
  <c r="A4112" i="55"/>
  <c r="A4113" i="55"/>
  <c r="A4114" i="55"/>
  <c r="A4115" i="55"/>
  <c r="A4116" i="55"/>
  <c r="A4117" i="55"/>
  <c r="A4118" i="55"/>
  <c r="A4119" i="55"/>
  <c r="A4120" i="55"/>
  <c r="A4121" i="55"/>
  <c r="A4122" i="55"/>
  <c r="A4123" i="55"/>
  <c r="A4124" i="55"/>
  <c r="A4125" i="55"/>
  <c r="A4126" i="55"/>
  <c r="A4127" i="55"/>
  <c r="A4128" i="55"/>
  <c r="A4129" i="55"/>
  <c r="A4130" i="55"/>
  <c r="A4131" i="55"/>
  <c r="A4132" i="55"/>
  <c r="A4133" i="55"/>
  <c r="A4134" i="55"/>
  <c r="A4135" i="55"/>
  <c r="A4136" i="55"/>
  <c r="A4137" i="55"/>
  <c r="A4138" i="55"/>
  <c r="A4139" i="55"/>
  <c r="A4140" i="55"/>
  <c r="A4141" i="55"/>
  <c r="A4142" i="55"/>
  <c r="A4143" i="55"/>
  <c r="A4144" i="55"/>
  <c r="A4145" i="55"/>
  <c r="A4146" i="55"/>
  <c r="A4147" i="55"/>
  <c r="A4148" i="55"/>
  <c r="A4149" i="55"/>
  <c r="A4150" i="55"/>
  <c r="A4151" i="55"/>
  <c r="A4152" i="55"/>
  <c r="A4153" i="55"/>
  <c r="A4154" i="55"/>
  <c r="A4155" i="55"/>
  <c r="A4156" i="55"/>
  <c r="A4157" i="55"/>
  <c r="A4158" i="55"/>
  <c r="A4159" i="55"/>
  <c r="A4160" i="55"/>
  <c r="A4161" i="55"/>
  <c r="A4162" i="55"/>
  <c r="A4163" i="55"/>
  <c r="A4164" i="55"/>
  <c r="A4165" i="55"/>
  <c r="A4166" i="55"/>
  <c r="A4167" i="55"/>
  <c r="A4168" i="55"/>
  <c r="A4169" i="55"/>
  <c r="A4170" i="55"/>
  <c r="A4171" i="55"/>
  <c r="A4172" i="55"/>
  <c r="A4173" i="55"/>
  <c r="A4174" i="55"/>
  <c r="A4175" i="55"/>
  <c r="A4176" i="55"/>
  <c r="A4177" i="55"/>
  <c r="A4178" i="55"/>
  <c r="A4179" i="55"/>
  <c r="A4180" i="55"/>
  <c r="A4181" i="55"/>
  <c r="A4182" i="55"/>
  <c r="A4183" i="55"/>
  <c r="A4184" i="55"/>
  <c r="A4185" i="55"/>
  <c r="A4186" i="55"/>
  <c r="A4187" i="55"/>
  <c r="A4188" i="55"/>
  <c r="A4189" i="55"/>
  <c r="A4190" i="55"/>
  <c r="A4191" i="55"/>
  <c r="A4192" i="55"/>
  <c r="A4193" i="55"/>
  <c r="A4194" i="55"/>
  <c r="A4195" i="55"/>
  <c r="A4196" i="55"/>
  <c r="A4197" i="55"/>
  <c r="A4198" i="55"/>
  <c r="A4199" i="55"/>
  <c r="A4200" i="55"/>
  <c r="A4201" i="55"/>
  <c r="A4202" i="55"/>
  <c r="A4203" i="55"/>
  <c r="A4204" i="55"/>
  <c r="A4205" i="55"/>
  <c r="A4206" i="55"/>
  <c r="A4207" i="55"/>
  <c r="A4208" i="55"/>
  <c r="A4209" i="55"/>
  <c r="A4210" i="55"/>
  <c r="A4211" i="55"/>
  <c r="A4212" i="55"/>
  <c r="A4213" i="55"/>
  <c r="A4214" i="55"/>
  <c r="A4215" i="55"/>
  <c r="A4216" i="55"/>
  <c r="A4217" i="55"/>
  <c r="A4218" i="55"/>
  <c r="A4219" i="55"/>
  <c r="A4220" i="55"/>
  <c r="A4221" i="55"/>
  <c r="A4222" i="55"/>
  <c r="A4223" i="55"/>
  <c r="A4224" i="55"/>
  <c r="A4225" i="55"/>
  <c r="A4226" i="55"/>
  <c r="A4227" i="55"/>
  <c r="A4228" i="55"/>
  <c r="A4229" i="55"/>
  <c r="A4230" i="55"/>
  <c r="A4231" i="55"/>
  <c r="A4232" i="55"/>
  <c r="A4233" i="55"/>
  <c r="A4234" i="55"/>
  <c r="A4235" i="55"/>
  <c r="A4236" i="55"/>
  <c r="A4237" i="55"/>
  <c r="A4238" i="55"/>
  <c r="A4239" i="55"/>
  <c r="A4240" i="55"/>
  <c r="A4241" i="55"/>
  <c r="A4242" i="55"/>
  <c r="A4243" i="55"/>
  <c r="A4244" i="55"/>
  <c r="A4245" i="55"/>
  <c r="A4246" i="55"/>
  <c r="A4247" i="55"/>
  <c r="A4248" i="55"/>
  <c r="A4249" i="55"/>
  <c r="A4250" i="55"/>
  <c r="A4251" i="55"/>
  <c r="A4252" i="55"/>
  <c r="A4253" i="55"/>
  <c r="A4254" i="55"/>
  <c r="A4255" i="55"/>
  <c r="A4256" i="55"/>
  <c r="A4257" i="55"/>
  <c r="A4258" i="55"/>
  <c r="A4259" i="55"/>
  <c r="A4260" i="55"/>
  <c r="A4261" i="55"/>
  <c r="A4262" i="55"/>
  <c r="A4263" i="55"/>
  <c r="A4264" i="55"/>
  <c r="A4265" i="55"/>
  <c r="A4266" i="55"/>
  <c r="A4267" i="55"/>
  <c r="A4268" i="55"/>
  <c r="A4269" i="55"/>
  <c r="A4270" i="55"/>
  <c r="A4271" i="55"/>
  <c r="A4272" i="55"/>
  <c r="A4273" i="55"/>
  <c r="A4274" i="55"/>
  <c r="A4275" i="55"/>
  <c r="A4276" i="55"/>
  <c r="A4277" i="55"/>
  <c r="A4278" i="55"/>
  <c r="A4279" i="55"/>
  <c r="A4280" i="55"/>
  <c r="A4281" i="55"/>
  <c r="A4282" i="55"/>
  <c r="A4283" i="55"/>
  <c r="A4284" i="55"/>
  <c r="A4285" i="55"/>
  <c r="A4286" i="55"/>
  <c r="A4287" i="55"/>
  <c r="A4288" i="55"/>
  <c r="A4289" i="55"/>
  <c r="A4290" i="55"/>
  <c r="A4291" i="55"/>
  <c r="A4292" i="55"/>
  <c r="A4293" i="55"/>
  <c r="A4294" i="55"/>
  <c r="A4295" i="55"/>
  <c r="A4296" i="55"/>
  <c r="A4297" i="55"/>
  <c r="A4298" i="55"/>
  <c r="A4299" i="55"/>
  <c r="A4300" i="55"/>
  <c r="A4301" i="55"/>
  <c r="A4302" i="55"/>
  <c r="A4303" i="55"/>
  <c r="A4304" i="55"/>
  <c r="A4305" i="55"/>
  <c r="A4306" i="55"/>
  <c r="A4307" i="55"/>
  <c r="A4308" i="55"/>
  <c r="A4309" i="55"/>
  <c r="A4310" i="55"/>
  <c r="A4311" i="55"/>
  <c r="A4312" i="55"/>
  <c r="A4313" i="55"/>
  <c r="A4314" i="55"/>
  <c r="A4315" i="55"/>
  <c r="A4316" i="55"/>
  <c r="A4317" i="55"/>
  <c r="A4318" i="55"/>
  <c r="A4319" i="55"/>
  <c r="A4320" i="55"/>
  <c r="A4321" i="55"/>
  <c r="A4322" i="55"/>
  <c r="A4323" i="55"/>
  <c r="A4324" i="55"/>
  <c r="A4325" i="55"/>
  <c r="A4326" i="55"/>
  <c r="A4327" i="55"/>
  <c r="A4328" i="55"/>
  <c r="A4329" i="55"/>
  <c r="A4330" i="55"/>
  <c r="A4331" i="55"/>
  <c r="A4332" i="55"/>
  <c r="A4333" i="55"/>
  <c r="A4334" i="55"/>
  <c r="A4335" i="55"/>
  <c r="A4336" i="55"/>
  <c r="A4337" i="55"/>
  <c r="A4338" i="55"/>
  <c r="A4339" i="55"/>
  <c r="A4340" i="55"/>
  <c r="A4341" i="55"/>
  <c r="A4342" i="55"/>
  <c r="A4343" i="55"/>
  <c r="A4344" i="55"/>
  <c r="A4345" i="55"/>
  <c r="A4346" i="55"/>
  <c r="A4347" i="55"/>
  <c r="A4348" i="55"/>
  <c r="A4349" i="55"/>
  <c r="A4350" i="55"/>
  <c r="A4351" i="55"/>
  <c r="A4352" i="55"/>
  <c r="A4353" i="55"/>
  <c r="A4354" i="55"/>
  <c r="A4355" i="55"/>
  <c r="A4356" i="55"/>
  <c r="A4357" i="55"/>
  <c r="A4358" i="55"/>
  <c r="A4359" i="55"/>
  <c r="A4360" i="55"/>
  <c r="A4361" i="55"/>
  <c r="A4362" i="55"/>
  <c r="A4363" i="55"/>
  <c r="A4364" i="55"/>
  <c r="A4365" i="55"/>
  <c r="A4366" i="55"/>
  <c r="A4367" i="55"/>
  <c r="A4368" i="55"/>
  <c r="A4369" i="55"/>
  <c r="A4370" i="55"/>
  <c r="A4371" i="55"/>
  <c r="A4372" i="55"/>
  <c r="A4373" i="55"/>
  <c r="A4374" i="55"/>
  <c r="A4375" i="55"/>
  <c r="A4376" i="55"/>
  <c r="A4377" i="55"/>
  <c r="A4378" i="55"/>
  <c r="A4379" i="55"/>
  <c r="A4380" i="55"/>
  <c r="A4381" i="55"/>
  <c r="A4382" i="55"/>
  <c r="A4383" i="55"/>
  <c r="A4384" i="55"/>
  <c r="A4385" i="55"/>
  <c r="A4386" i="55"/>
  <c r="A4387" i="55"/>
  <c r="A4388" i="55"/>
  <c r="A4389" i="55"/>
  <c r="A4390" i="55"/>
  <c r="A4391" i="55"/>
  <c r="A4392" i="55"/>
  <c r="A4393" i="55"/>
  <c r="A4394" i="55"/>
  <c r="A4395" i="55"/>
  <c r="A4396" i="55"/>
  <c r="A4397" i="55"/>
  <c r="A4398" i="55"/>
  <c r="A4399" i="55"/>
  <c r="A4400" i="55"/>
  <c r="A4401" i="55"/>
  <c r="A4402" i="55"/>
  <c r="A4403" i="55"/>
  <c r="A4404" i="55"/>
  <c r="A4405" i="55"/>
  <c r="A4406" i="55"/>
  <c r="A4407" i="55"/>
  <c r="A4408" i="55"/>
  <c r="A4409" i="55"/>
  <c r="A4410" i="55"/>
  <c r="A4411" i="55"/>
  <c r="A4412" i="55"/>
  <c r="A4413" i="55"/>
  <c r="A4414" i="55"/>
  <c r="A4415" i="55"/>
  <c r="A4416" i="55"/>
  <c r="A4417" i="55"/>
  <c r="A4418" i="55"/>
  <c r="A4419" i="55"/>
  <c r="A4420" i="55"/>
  <c r="A4421" i="55"/>
  <c r="A4422" i="55"/>
  <c r="A4423" i="55"/>
  <c r="A4424" i="55"/>
  <c r="A4425" i="55"/>
  <c r="A4426" i="55"/>
  <c r="A4427" i="55"/>
  <c r="A4428" i="55"/>
  <c r="A4429" i="55"/>
  <c r="A4430" i="55"/>
  <c r="A4431" i="55"/>
  <c r="A4432" i="55"/>
  <c r="A4433" i="55"/>
  <c r="A4434" i="55"/>
  <c r="A4435" i="55"/>
  <c r="A4436" i="55"/>
  <c r="A4437" i="55"/>
  <c r="A4438" i="55"/>
  <c r="A4439" i="55"/>
  <c r="A4440" i="55"/>
  <c r="A4441" i="55"/>
  <c r="A4442" i="55"/>
  <c r="A4443" i="55"/>
  <c r="A4444" i="55"/>
  <c r="A4445" i="55"/>
  <c r="A4446" i="55"/>
  <c r="A4447" i="55"/>
  <c r="A4448" i="55"/>
  <c r="A4449" i="55"/>
  <c r="A4450" i="55"/>
  <c r="A4451" i="55"/>
  <c r="A4452" i="55"/>
  <c r="A4453" i="55"/>
  <c r="A4454" i="55"/>
  <c r="A4455" i="55"/>
  <c r="A4456" i="55"/>
  <c r="A4457" i="55"/>
  <c r="A4458" i="55"/>
  <c r="A4459" i="55"/>
  <c r="A4460" i="55"/>
  <c r="A4461" i="55"/>
  <c r="A4462" i="55"/>
  <c r="A4463" i="55"/>
  <c r="A4464" i="55"/>
  <c r="A4465" i="55"/>
  <c r="A4466" i="55"/>
  <c r="A4467" i="55"/>
  <c r="A4468" i="55"/>
  <c r="A4469" i="55"/>
  <c r="A4470" i="55"/>
  <c r="A4471" i="55"/>
  <c r="A4472" i="55"/>
  <c r="A4473" i="55"/>
  <c r="A4474" i="55"/>
  <c r="A4475" i="55"/>
  <c r="A4476" i="55"/>
  <c r="A4477" i="55"/>
  <c r="A4478" i="55"/>
  <c r="A4479" i="55"/>
  <c r="A4480" i="55"/>
  <c r="A4481" i="55"/>
  <c r="A4482" i="55"/>
  <c r="A4483" i="55"/>
  <c r="A4484" i="55"/>
  <c r="A4485" i="55"/>
  <c r="A4486" i="55"/>
  <c r="A4487" i="55"/>
  <c r="A4488" i="55"/>
  <c r="A4489" i="55"/>
  <c r="A4490" i="55"/>
  <c r="A4491" i="55"/>
  <c r="A4492" i="55"/>
  <c r="A4493" i="55"/>
  <c r="A4494" i="55"/>
  <c r="A4495" i="55"/>
  <c r="A4496" i="55"/>
  <c r="A4497" i="55"/>
  <c r="A4498" i="55"/>
  <c r="A4499" i="55"/>
  <c r="A4500" i="55"/>
  <c r="A4501" i="55"/>
  <c r="A4502" i="55"/>
  <c r="A4503" i="55"/>
  <c r="A4504" i="55"/>
  <c r="A4505" i="55"/>
  <c r="A4506" i="55"/>
  <c r="A4507" i="55"/>
  <c r="A4508" i="55"/>
  <c r="A4509" i="55"/>
  <c r="A4510" i="55"/>
  <c r="A4511" i="55"/>
  <c r="A4512" i="55"/>
  <c r="A4513" i="55"/>
  <c r="A4514" i="55"/>
  <c r="A4515" i="55"/>
  <c r="A4516" i="55"/>
  <c r="A4517" i="55"/>
  <c r="A4518" i="55"/>
  <c r="A4519" i="55"/>
  <c r="A4520" i="55"/>
  <c r="A4521" i="55"/>
  <c r="A4522" i="55"/>
  <c r="A4523" i="55"/>
  <c r="A4524" i="55"/>
  <c r="A4525" i="55"/>
  <c r="A4526" i="55"/>
  <c r="A4527" i="55"/>
  <c r="A4528" i="55"/>
  <c r="A4529" i="55"/>
  <c r="A4530" i="55"/>
  <c r="A4531" i="55"/>
  <c r="A4532" i="55"/>
  <c r="A4533" i="55"/>
  <c r="A4534" i="55"/>
  <c r="A4535" i="55"/>
  <c r="A4536" i="55"/>
  <c r="A4537" i="55"/>
  <c r="A4538" i="55"/>
  <c r="A4539" i="55"/>
  <c r="A4540" i="55"/>
  <c r="A4541" i="55"/>
  <c r="A4542" i="55"/>
  <c r="A4543" i="55"/>
  <c r="A4544" i="55"/>
  <c r="A4545" i="55"/>
  <c r="A4546" i="55"/>
  <c r="A4547" i="55"/>
  <c r="A4548" i="55"/>
  <c r="A4549" i="55"/>
  <c r="A4550" i="55"/>
  <c r="A4551" i="55"/>
  <c r="A4552" i="55"/>
  <c r="A4553" i="55"/>
  <c r="A4554" i="55"/>
  <c r="A4555" i="55"/>
  <c r="A4556" i="55"/>
  <c r="A4557" i="55"/>
  <c r="A4558" i="55"/>
  <c r="A4559" i="55"/>
  <c r="A4560" i="55"/>
  <c r="A4561" i="55"/>
  <c r="A4562" i="55"/>
  <c r="A4563" i="55"/>
  <c r="A4564" i="55"/>
  <c r="A4565" i="55"/>
  <c r="A4566" i="55"/>
  <c r="A4567" i="55"/>
  <c r="A4568" i="55"/>
  <c r="A4569" i="55"/>
  <c r="A4570" i="55"/>
  <c r="A4571" i="55"/>
  <c r="A4572" i="55"/>
  <c r="A4573" i="55"/>
  <c r="A4574" i="55"/>
  <c r="A4575" i="55"/>
  <c r="A4576" i="55"/>
  <c r="A4577" i="55"/>
  <c r="A4578" i="55"/>
  <c r="A4579" i="55"/>
  <c r="A4580" i="55"/>
  <c r="A4581" i="55"/>
  <c r="A4582" i="55"/>
  <c r="A4583" i="55"/>
  <c r="A4584" i="55"/>
  <c r="A4585" i="55"/>
  <c r="A4586" i="55"/>
  <c r="A4587" i="55"/>
  <c r="A4588" i="55"/>
  <c r="A4589" i="55"/>
  <c r="A4590" i="55"/>
  <c r="A4591" i="55"/>
  <c r="A4592" i="55"/>
  <c r="A4593" i="55"/>
  <c r="A4594" i="55"/>
  <c r="A4595" i="55"/>
  <c r="A4596" i="55"/>
  <c r="A4597" i="55"/>
  <c r="A4598" i="55"/>
  <c r="A4599" i="55"/>
  <c r="A4600" i="55"/>
  <c r="A4601" i="55"/>
  <c r="A4602" i="55"/>
  <c r="A4603" i="55"/>
  <c r="A4604" i="55"/>
  <c r="A4605" i="55"/>
  <c r="A4606" i="55"/>
  <c r="A4607" i="55"/>
  <c r="A4608" i="55"/>
  <c r="A4609" i="55"/>
  <c r="A4610" i="55"/>
  <c r="A4611" i="55"/>
  <c r="A4612" i="55"/>
  <c r="A4613" i="55"/>
  <c r="A4614" i="55"/>
  <c r="A4615" i="55"/>
  <c r="A4616" i="55"/>
  <c r="A4617" i="55"/>
  <c r="A4618" i="55"/>
  <c r="A4619" i="55"/>
  <c r="A4620" i="55"/>
  <c r="A4621" i="55"/>
  <c r="A4622" i="55"/>
  <c r="A4623" i="55"/>
  <c r="A4624" i="55"/>
  <c r="A4625" i="55"/>
  <c r="A4626" i="55"/>
  <c r="A4627" i="55"/>
  <c r="A4628" i="55"/>
  <c r="A4629" i="55"/>
  <c r="A4630" i="55"/>
  <c r="A4631" i="55"/>
  <c r="A4632" i="55"/>
  <c r="A4633" i="55"/>
  <c r="A4634" i="55"/>
  <c r="A4635" i="55"/>
  <c r="A4636" i="55"/>
  <c r="A4637" i="55"/>
  <c r="A4638" i="55"/>
  <c r="A4639" i="55"/>
  <c r="A4640" i="55"/>
  <c r="A4641" i="55"/>
  <c r="A4642" i="55"/>
  <c r="A4643" i="55"/>
  <c r="A4644" i="55"/>
  <c r="A4645" i="55"/>
  <c r="A4646" i="55"/>
  <c r="A4647" i="55"/>
  <c r="A4648" i="55"/>
  <c r="A4649" i="55"/>
  <c r="A4650" i="55"/>
  <c r="A4651" i="55"/>
  <c r="A4652" i="55"/>
  <c r="A4653" i="55"/>
  <c r="A4654" i="55"/>
  <c r="A4655" i="55"/>
  <c r="A4656" i="55"/>
  <c r="A4657" i="55"/>
  <c r="A4658" i="55"/>
  <c r="A4659" i="55"/>
  <c r="A4660" i="55"/>
  <c r="A4661" i="55"/>
  <c r="A4662" i="55"/>
  <c r="A4663" i="55"/>
  <c r="A4664" i="55"/>
  <c r="A4665" i="55"/>
  <c r="A4666" i="55"/>
  <c r="A4667" i="55"/>
  <c r="A4668" i="55"/>
  <c r="A4669" i="55"/>
  <c r="A4670" i="55"/>
  <c r="A4671" i="55"/>
  <c r="A4672" i="55"/>
  <c r="A4673" i="55"/>
  <c r="A4674" i="55"/>
  <c r="A4675" i="55"/>
  <c r="A4676" i="55"/>
  <c r="A4677" i="55"/>
  <c r="A4678" i="55"/>
  <c r="A4679" i="55"/>
  <c r="A4680" i="55"/>
  <c r="A4681" i="55"/>
  <c r="A4682" i="55"/>
  <c r="A4683" i="55"/>
  <c r="A4684" i="55"/>
  <c r="A4685" i="55"/>
  <c r="A4686" i="55"/>
  <c r="A4687" i="55"/>
  <c r="A4688" i="55"/>
  <c r="A4689" i="55"/>
  <c r="A4690" i="55"/>
  <c r="A4691" i="55"/>
  <c r="A4692" i="55"/>
  <c r="A4693" i="55"/>
  <c r="A4694" i="55"/>
  <c r="A4695" i="55"/>
  <c r="A4696" i="55"/>
  <c r="A4697" i="55"/>
  <c r="A4698" i="55"/>
  <c r="A4699" i="55"/>
  <c r="A4700" i="55"/>
  <c r="A4701" i="55"/>
  <c r="A4702" i="55"/>
  <c r="A4703" i="55"/>
  <c r="A4704" i="55"/>
  <c r="A4705" i="55"/>
  <c r="A4706" i="55"/>
  <c r="A4707" i="55"/>
  <c r="A4708" i="55"/>
  <c r="A4709" i="55"/>
  <c r="A4710" i="55"/>
  <c r="A4711" i="55"/>
  <c r="A4712" i="55"/>
  <c r="A4713" i="55"/>
  <c r="A4714" i="55"/>
  <c r="A4715" i="55"/>
  <c r="A4716" i="55"/>
  <c r="A4717" i="55"/>
  <c r="A4718" i="55"/>
  <c r="A4719" i="55"/>
  <c r="A4720" i="55"/>
  <c r="A4721" i="55"/>
  <c r="A4722" i="55"/>
  <c r="A4723" i="55"/>
  <c r="A4724" i="55"/>
  <c r="A4725" i="55"/>
  <c r="A4726" i="55"/>
  <c r="A4727" i="55"/>
  <c r="A4728" i="55"/>
  <c r="A4729" i="55"/>
  <c r="A4730" i="55"/>
  <c r="A4731" i="55"/>
  <c r="A4732" i="55"/>
  <c r="A4733" i="55"/>
  <c r="A4734" i="55"/>
  <c r="A4735" i="55"/>
  <c r="A4736" i="55"/>
  <c r="A4737" i="55"/>
  <c r="A4738" i="55"/>
  <c r="A4739" i="55"/>
  <c r="A4740" i="55"/>
  <c r="A4741" i="55"/>
  <c r="A4742" i="55"/>
  <c r="A4743" i="55"/>
  <c r="A4744" i="55"/>
  <c r="A4745" i="55"/>
  <c r="A4746" i="55"/>
  <c r="A4747" i="55"/>
  <c r="A4748" i="55"/>
  <c r="A4749" i="55"/>
  <c r="A4750" i="55"/>
  <c r="A4751" i="55"/>
  <c r="A4752" i="55"/>
  <c r="A4753" i="55"/>
  <c r="A4754" i="55"/>
  <c r="A4755" i="55"/>
  <c r="A4756" i="55"/>
  <c r="A4757" i="55"/>
  <c r="A4758" i="55"/>
  <c r="A4759" i="55"/>
  <c r="A4760" i="55"/>
  <c r="A4761" i="55"/>
  <c r="A4762" i="55"/>
  <c r="A4763" i="55"/>
  <c r="A4764" i="55"/>
  <c r="A4765" i="55"/>
  <c r="A4766" i="55"/>
  <c r="A4767" i="55"/>
  <c r="A4768" i="55"/>
  <c r="A4769" i="55"/>
  <c r="A4770" i="55"/>
  <c r="A4771" i="55"/>
  <c r="A4772" i="55"/>
  <c r="A4773" i="55"/>
  <c r="A4774" i="55"/>
  <c r="A4775" i="55"/>
  <c r="A4776" i="55"/>
  <c r="A4777" i="55"/>
  <c r="A4778" i="55"/>
  <c r="A4779" i="55"/>
  <c r="A4780" i="55"/>
  <c r="A4781" i="55"/>
  <c r="A4782" i="55"/>
  <c r="A4783" i="55"/>
  <c r="A4784" i="55"/>
  <c r="A4785" i="55"/>
  <c r="A4786" i="55"/>
  <c r="A4787" i="55"/>
  <c r="A4788" i="55"/>
  <c r="A4789" i="55"/>
  <c r="A4790" i="55"/>
  <c r="A4791" i="55"/>
  <c r="A4792" i="55"/>
  <c r="A4793" i="55"/>
  <c r="A4794" i="55"/>
  <c r="A4795" i="55"/>
  <c r="A4796" i="55"/>
  <c r="A4797" i="55"/>
  <c r="A4798" i="55"/>
  <c r="A4799" i="55"/>
  <c r="A4800" i="55"/>
  <c r="A4801" i="55"/>
  <c r="A4802" i="55"/>
  <c r="A4803" i="55"/>
  <c r="A4804" i="55"/>
  <c r="A4805" i="55"/>
  <c r="A4806" i="55"/>
  <c r="A4807" i="55"/>
  <c r="A4808" i="55"/>
  <c r="A4809" i="55"/>
  <c r="A4810" i="55"/>
  <c r="A4811" i="55"/>
  <c r="A4812" i="55"/>
  <c r="A4813" i="55"/>
  <c r="A4814" i="55"/>
  <c r="A4815" i="55"/>
  <c r="A4816" i="55"/>
  <c r="A4817" i="55"/>
  <c r="A4818" i="55"/>
  <c r="A4819" i="55"/>
  <c r="A4820" i="55"/>
  <c r="A4821" i="55"/>
  <c r="A4822" i="55"/>
  <c r="A4823" i="55"/>
  <c r="A4824" i="55"/>
  <c r="A4825" i="55"/>
  <c r="A4826" i="55"/>
  <c r="A4827" i="55"/>
  <c r="A4828" i="55"/>
  <c r="A4829" i="55"/>
  <c r="A4830" i="55"/>
  <c r="A4831" i="55"/>
  <c r="A4832" i="55"/>
  <c r="A4833" i="55"/>
  <c r="A4834" i="55"/>
  <c r="A4835" i="55"/>
  <c r="A4836" i="55"/>
  <c r="A4837" i="55"/>
  <c r="A4838" i="55"/>
  <c r="A4839" i="55"/>
  <c r="A4840" i="55"/>
  <c r="A4841" i="55"/>
  <c r="A4842" i="55"/>
  <c r="A4843" i="55"/>
  <c r="A4844" i="55"/>
  <c r="A4845" i="55"/>
  <c r="A4846" i="55"/>
  <c r="A4847" i="55"/>
  <c r="A4848" i="55"/>
  <c r="A4849" i="55"/>
  <c r="A4850" i="55"/>
  <c r="A4851" i="55"/>
  <c r="A4852" i="55"/>
  <c r="A4853" i="55"/>
  <c r="A4854" i="55"/>
  <c r="A4855" i="55"/>
  <c r="A4856" i="55"/>
  <c r="A4857" i="55"/>
  <c r="A4858" i="55"/>
  <c r="A4859" i="55"/>
  <c r="A4860" i="55"/>
  <c r="A4861" i="55"/>
  <c r="A4862" i="55"/>
  <c r="A4863" i="55"/>
  <c r="A4864" i="55"/>
  <c r="A4865" i="55"/>
  <c r="A4866" i="55"/>
  <c r="A4867" i="55"/>
  <c r="A4868" i="55"/>
  <c r="A4869" i="55"/>
  <c r="A4870" i="55"/>
  <c r="A4871" i="55"/>
  <c r="A4872" i="55"/>
  <c r="A4873" i="55"/>
  <c r="A4874" i="55"/>
  <c r="A4875" i="55"/>
  <c r="A4876" i="55"/>
  <c r="A4877" i="55"/>
  <c r="A4878" i="55"/>
  <c r="A4879" i="55"/>
  <c r="A4880" i="55"/>
  <c r="A4881" i="55"/>
  <c r="A4882" i="55"/>
  <c r="A4883" i="55"/>
  <c r="A4884" i="55"/>
  <c r="A4885" i="55"/>
  <c r="A4886" i="55"/>
  <c r="A4887" i="55"/>
  <c r="A4888" i="55"/>
  <c r="A4889" i="55"/>
  <c r="A4890" i="55"/>
  <c r="A4891" i="55"/>
  <c r="A4892" i="55"/>
  <c r="A4893" i="55"/>
  <c r="A4894" i="55"/>
  <c r="A4895" i="55"/>
  <c r="A4896" i="55"/>
  <c r="A4897" i="55"/>
  <c r="A4898" i="55"/>
  <c r="A4899" i="55"/>
  <c r="A4900" i="55"/>
  <c r="A4901" i="55"/>
  <c r="A4902" i="55"/>
  <c r="A4903" i="55"/>
  <c r="A4904" i="55"/>
  <c r="A4905" i="55"/>
  <c r="A4906" i="55"/>
  <c r="A4907" i="55"/>
  <c r="A4908" i="55"/>
  <c r="A4909" i="55"/>
  <c r="A4910" i="55"/>
  <c r="A4911" i="55"/>
  <c r="A4912" i="55"/>
  <c r="A4913" i="55"/>
  <c r="A4914" i="55"/>
  <c r="A4915" i="55"/>
  <c r="A4916" i="55"/>
  <c r="A4917" i="55"/>
  <c r="A4918" i="55"/>
  <c r="A4919" i="55"/>
  <c r="A4920" i="55"/>
  <c r="A4921" i="55"/>
  <c r="A4922" i="55"/>
  <c r="A4923" i="55"/>
  <c r="A4924" i="55"/>
  <c r="A4925" i="55"/>
  <c r="A4926" i="55"/>
  <c r="A4927" i="55"/>
  <c r="A4928" i="55"/>
  <c r="A4929" i="55"/>
  <c r="A4930" i="55"/>
  <c r="A4931" i="55"/>
  <c r="A4932" i="55"/>
  <c r="A4933" i="55"/>
  <c r="A4934" i="55"/>
  <c r="A4935" i="55"/>
  <c r="A4936" i="55"/>
  <c r="A4937" i="55"/>
  <c r="A4938" i="55"/>
  <c r="A4939" i="55"/>
  <c r="A4940" i="55"/>
  <c r="A4941" i="55"/>
  <c r="A4942" i="55"/>
  <c r="A4943" i="55"/>
  <c r="A4944" i="55"/>
  <c r="A4945" i="55"/>
  <c r="A4946" i="55"/>
  <c r="A4947" i="55"/>
  <c r="A4948" i="55"/>
  <c r="A4949" i="55"/>
  <c r="A4950" i="55"/>
  <c r="A4951" i="55"/>
  <c r="A4952" i="55"/>
  <c r="A4953" i="55"/>
  <c r="A4954" i="55"/>
  <c r="A4955" i="55"/>
  <c r="A4956" i="55"/>
  <c r="A4957" i="55"/>
  <c r="A4958" i="55"/>
  <c r="A4959" i="55"/>
  <c r="A4960" i="55"/>
  <c r="A4961" i="55"/>
  <c r="A4962" i="55"/>
  <c r="A4963" i="55"/>
  <c r="A4964" i="55"/>
  <c r="A4965" i="55"/>
  <c r="A4966" i="55"/>
  <c r="A4967" i="55"/>
  <c r="A4968" i="55"/>
  <c r="A4969" i="55"/>
  <c r="A4970" i="55"/>
  <c r="A4971" i="55"/>
  <c r="A4972" i="55"/>
  <c r="A4973" i="55"/>
  <c r="A4974" i="55"/>
  <c r="A4975" i="55"/>
  <c r="A4976" i="55"/>
  <c r="A4977" i="55"/>
  <c r="A4978" i="55"/>
  <c r="A4979" i="55"/>
  <c r="A4980" i="55"/>
  <c r="A4981" i="55"/>
  <c r="A4982" i="55"/>
  <c r="A4983" i="55"/>
  <c r="A4984" i="55"/>
  <c r="A4985" i="55"/>
  <c r="A4986" i="55"/>
  <c r="A4987" i="55"/>
  <c r="A4988" i="55"/>
  <c r="A4989" i="55"/>
  <c r="A4990" i="55"/>
  <c r="A4991" i="55"/>
  <c r="A4992" i="55"/>
  <c r="A4993" i="55"/>
  <c r="A4994" i="55"/>
  <c r="A4995" i="55"/>
  <c r="A4996" i="55"/>
  <c r="A4997" i="55"/>
  <c r="A4998" i="55"/>
  <c r="A4999" i="55"/>
  <c r="A5000" i="55"/>
  <c r="A5001" i="55"/>
  <c r="A5002" i="55"/>
  <c r="A5003" i="55"/>
  <c r="A5004" i="55"/>
  <c r="A5005" i="55"/>
  <c r="A5006" i="55"/>
  <c r="A5007" i="55"/>
  <c r="A5008" i="55"/>
  <c r="A5009" i="55"/>
  <c r="A5010" i="55"/>
  <c r="A5011" i="55"/>
  <c r="A5012" i="55"/>
  <c r="A5013" i="55"/>
  <c r="A5014" i="55"/>
  <c r="A5015" i="55"/>
  <c r="A5016" i="55"/>
  <c r="A5017" i="55"/>
  <c r="A5018" i="55"/>
  <c r="A5019" i="55"/>
  <c r="A5020" i="55"/>
  <c r="A5021" i="55"/>
  <c r="A5022" i="55"/>
  <c r="A5023" i="55"/>
  <c r="A5024" i="55"/>
  <c r="A5025" i="55"/>
  <c r="A5026" i="55"/>
  <c r="A5027" i="55"/>
  <c r="A5028" i="55"/>
  <c r="A5029" i="55"/>
  <c r="A5030" i="55"/>
  <c r="A5031" i="55"/>
  <c r="A5032" i="55"/>
  <c r="A5033" i="55"/>
  <c r="A5034" i="55"/>
  <c r="A5035" i="55"/>
  <c r="A5036" i="55"/>
  <c r="A5037" i="55"/>
  <c r="A5038" i="55"/>
  <c r="A5039" i="55"/>
  <c r="A5040" i="55"/>
  <c r="A5041" i="55"/>
  <c r="A5042" i="55"/>
  <c r="A5043" i="55"/>
  <c r="A5044" i="55"/>
  <c r="A5045" i="55"/>
  <c r="A5046" i="55"/>
  <c r="A5047" i="55"/>
  <c r="A5048" i="55"/>
  <c r="A5049" i="55"/>
  <c r="A5050" i="55"/>
  <c r="A5051" i="55"/>
  <c r="A5052" i="55"/>
  <c r="A5053" i="55"/>
  <c r="A5054" i="55"/>
  <c r="A5055" i="55"/>
  <c r="A5056" i="55"/>
  <c r="A5057" i="55"/>
  <c r="A5058" i="55"/>
  <c r="A5059" i="55"/>
  <c r="A5060" i="55"/>
  <c r="A5061" i="55"/>
  <c r="A5062" i="55"/>
  <c r="A5063" i="55"/>
  <c r="A5064" i="55"/>
  <c r="A5065" i="55"/>
  <c r="A5066" i="55"/>
  <c r="A5067" i="55"/>
  <c r="A5068" i="55"/>
  <c r="A5069" i="55"/>
  <c r="A5070" i="55"/>
  <c r="A5071" i="55"/>
  <c r="A5072" i="55"/>
  <c r="A5073" i="55"/>
  <c r="A5074" i="55"/>
  <c r="A5075" i="55"/>
  <c r="A5076" i="55"/>
  <c r="A5077" i="55"/>
  <c r="A5078" i="55"/>
  <c r="A5079" i="55"/>
  <c r="A5080" i="55"/>
  <c r="A5081" i="55"/>
  <c r="A5082" i="55"/>
  <c r="A5083" i="55"/>
  <c r="A5084" i="55"/>
  <c r="A5085" i="55"/>
  <c r="A5086" i="55"/>
  <c r="A5087" i="55"/>
  <c r="A5088" i="55"/>
  <c r="A5089" i="55"/>
  <c r="A5090" i="55"/>
  <c r="A5091" i="55"/>
  <c r="A5092" i="55"/>
  <c r="A5093" i="55"/>
  <c r="A5094" i="55"/>
  <c r="A5095" i="55"/>
  <c r="A5096" i="55"/>
  <c r="A5097" i="55"/>
  <c r="A5098" i="55"/>
  <c r="A5099" i="55"/>
  <c r="A5100" i="55"/>
  <c r="A5101" i="55"/>
  <c r="A5102" i="55"/>
  <c r="A5103" i="55"/>
  <c r="A5104" i="55"/>
  <c r="A5105" i="55"/>
  <c r="A5106" i="55"/>
  <c r="A5107" i="55"/>
  <c r="A5108" i="55"/>
  <c r="A5109" i="55"/>
  <c r="A5110" i="55"/>
  <c r="A5111" i="55"/>
  <c r="A5112" i="55"/>
  <c r="A5113" i="55"/>
  <c r="A5114" i="55"/>
  <c r="A5115" i="55"/>
  <c r="A5116" i="55"/>
  <c r="A5117" i="55"/>
  <c r="A5118" i="55"/>
  <c r="A5119" i="55"/>
  <c r="A5120" i="55"/>
  <c r="A5121" i="55"/>
  <c r="A5122" i="55"/>
  <c r="A5123" i="55"/>
  <c r="A5124" i="55"/>
  <c r="A5125" i="55"/>
  <c r="A5126" i="55"/>
  <c r="A5127" i="55"/>
  <c r="A5128" i="55"/>
  <c r="A5129" i="55"/>
  <c r="A5130" i="55"/>
  <c r="A5131" i="55"/>
  <c r="A5132" i="55"/>
  <c r="A5133" i="55"/>
  <c r="A5134" i="55"/>
  <c r="A5135" i="55"/>
  <c r="A5136" i="55"/>
  <c r="A5137" i="55"/>
  <c r="A5138" i="55"/>
  <c r="A5139" i="55"/>
  <c r="A5140" i="55"/>
  <c r="A5141" i="55"/>
  <c r="A5142" i="55"/>
  <c r="A5143" i="55"/>
  <c r="A5144" i="55"/>
  <c r="A5145" i="55"/>
  <c r="A5146" i="55"/>
  <c r="A5147" i="55"/>
  <c r="A5148" i="55"/>
  <c r="A5149" i="55"/>
  <c r="A5150" i="55"/>
  <c r="A5151" i="55"/>
  <c r="A5152" i="55"/>
  <c r="A5153" i="55"/>
  <c r="A5154" i="55"/>
  <c r="A5155" i="55"/>
  <c r="A5156" i="55"/>
  <c r="A5157" i="55"/>
  <c r="A5158" i="55"/>
  <c r="A5159" i="55"/>
  <c r="A5160" i="55"/>
  <c r="A5161" i="55"/>
  <c r="A5162" i="55"/>
  <c r="A5163" i="55"/>
  <c r="A5164" i="55"/>
  <c r="A5165" i="55"/>
  <c r="A5166" i="55"/>
  <c r="A5167" i="55"/>
  <c r="A5168" i="55"/>
  <c r="A5169" i="55"/>
  <c r="A5170" i="55"/>
  <c r="A5171" i="55"/>
  <c r="A5172" i="55"/>
  <c r="A5173" i="55"/>
  <c r="A5174" i="55"/>
  <c r="A5175" i="55"/>
  <c r="A5176" i="55"/>
  <c r="A5177" i="55"/>
  <c r="A5178" i="55"/>
  <c r="A5179" i="55"/>
  <c r="A5180" i="55"/>
  <c r="A5181" i="55"/>
  <c r="A5182" i="55"/>
  <c r="A5183" i="55"/>
  <c r="A5184" i="55"/>
  <c r="A5185" i="55"/>
  <c r="A5186" i="55"/>
  <c r="A5187" i="55"/>
  <c r="A5188" i="55"/>
  <c r="A5189" i="55"/>
  <c r="A5190" i="55"/>
  <c r="A5191" i="55"/>
  <c r="A5192" i="55"/>
  <c r="A5193" i="55"/>
  <c r="A5194" i="55"/>
  <c r="A5195" i="55"/>
  <c r="A5196" i="55"/>
  <c r="A5197" i="55"/>
  <c r="A5198" i="55"/>
  <c r="A5199" i="55"/>
  <c r="A5200" i="55"/>
  <c r="A5201" i="55"/>
  <c r="A5202" i="55"/>
  <c r="A5203" i="55"/>
  <c r="A5204" i="55"/>
  <c r="A5205" i="55"/>
  <c r="A5206" i="55"/>
  <c r="A5207" i="55"/>
  <c r="A5208" i="55"/>
  <c r="A5209" i="55"/>
  <c r="A5210" i="55"/>
  <c r="A5211" i="55"/>
  <c r="A5212" i="55"/>
  <c r="A5213" i="55"/>
  <c r="A5214" i="55"/>
  <c r="A5215" i="55"/>
  <c r="A5216" i="55"/>
  <c r="A5217" i="55"/>
  <c r="A5218" i="55"/>
  <c r="A5219" i="55"/>
  <c r="A5220" i="55"/>
  <c r="A5221" i="55"/>
  <c r="A5222" i="55"/>
  <c r="A5223" i="55"/>
  <c r="A5224" i="55"/>
  <c r="A5225" i="55"/>
  <c r="A5226" i="55"/>
  <c r="A5227" i="55"/>
  <c r="A5228" i="55"/>
  <c r="A5229" i="55"/>
  <c r="A5230" i="55"/>
  <c r="A5231" i="55"/>
  <c r="A5232" i="55"/>
  <c r="A5233" i="55"/>
  <c r="A5234" i="55"/>
  <c r="A5235" i="55"/>
  <c r="A5236" i="55"/>
  <c r="A5237" i="55"/>
  <c r="A5238" i="55"/>
  <c r="A5239" i="55"/>
  <c r="A5240" i="55"/>
  <c r="A5241" i="55"/>
  <c r="A5242" i="55"/>
  <c r="A5243" i="55"/>
  <c r="A5244" i="55"/>
  <c r="A5245" i="55"/>
  <c r="A5246" i="55"/>
  <c r="A5247" i="55"/>
  <c r="A5248" i="55"/>
  <c r="A5249" i="55"/>
  <c r="A5250" i="55"/>
  <c r="A5251" i="55"/>
  <c r="A5252" i="55"/>
  <c r="A5253" i="55"/>
  <c r="A5254" i="55"/>
  <c r="A5255" i="55"/>
  <c r="A5256" i="55"/>
  <c r="A5257" i="55"/>
  <c r="A5258" i="55"/>
  <c r="A5259" i="55"/>
  <c r="A5260" i="55"/>
  <c r="A5261" i="55"/>
  <c r="A5262" i="55"/>
  <c r="A5263" i="55"/>
  <c r="A5264" i="55"/>
  <c r="A5265" i="55"/>
  <c r="A5266" i="55"/>
  <c r="A5267" i="55"/>
  <c r="A5268" i="55"/>
  <c r="A5269" i="55"/>
  <c r="A5270" i="55"/>
  <c r="A5271" i="55"/>
  <c r="A5272" i="55"/>
  <c r="A5273" i="55"/>
  <c r="A5274" i="55"/>
  <c r="A5275" i="55"/>
  <c r="A5276" i="55"/>
  <c r="A5277" i="55"/>
  <c r="A5278" i="55"/>
  <c r="A5279" i="55"/>
  <c r="A5280" i="55"/>
  <c r="A5281" i="55"/>
  <c r="A5282" i="55"/>
  <c r="A5283" i="55"/>
  <c r="A5284" i="55"/>
  <c r="A5285" i="55"/>
  <c r="A5286" i="55"/>
  <c r="A5287" i="55"/>
  <c r="A5288" i="55"/>
  <c r="A5289" i="55"/>
  <c r="A5290" i="55"/>
  <c r="A5291" i="55"/>
  <c r="A5292" i="55"/>
  <c r="A5293" i="55"/>
  <c r="A5294" i="55"/>
  <c r="A5295" i="55"/>
  <c r="A5296" i="55"/>
  <c r="A5297" i="55"/>
  <c r="A5298" i="55"/>
  <c r="A5299" i="55"/>
  <c r="A5300" i="55"/>
  <c r="A5301" i="55"/>
  <c r="A5302" i="55"/>
  <c r="A5303" i="55"/>
  <c r="A5304" i="55"/>
  <c r="A5305" i="55"/>
  <c r="A5306" i="55"/>
  <c r="A5307" i="55"/>
  <c r="A5308" i="55"/>
  <c r="A5309" i="55"/>
  <c r="A5310" i="55"/>
  <c r="A5311" i="55"/>
  <c r="A5312" i="55"/>
  <c r="A5313" i="55"/>
  <c r="A5314" i="55"/>
  <c r="A5315" i="55"/>
  <c r="A5316" i="55"/>
  <c r="A5317" i="55"/>
  <c r="A5318" i="55"/>
  <c r="A5319" i="55"/>
  <c r="A5320" i="55"/>
  <c r="A5321" i="55"/>
  <c r="A5322" i="55"/>
  <c r="A5323" i="55"/>
  <c r="A5324" i="55"/>
  <c r="A5325" i="55"/>
  <c r="A5326" i="55"/>
  <c r="A5327" i="55"/>
  <c r="A5328" i="55"/>
  <c r="A5329" i="55"/>
  <c r="A5330" i="55"/>
  <c r="A5331" i="55"/>
  <c r="A5332" i="55"/>
  <c r="A5333" i="55"/>
  <c r="A5334" i="55"/>
  <c r="A5335" i="55"/>
  <c r="A5336" i="55"/>
  <c r="A5337" i="55"/>
  <c r="A5338" i="55"/>
  <c r="A5339" i="55"/>
  <c r="A5340" i="55"/>
  <c r="A5341" i="55"/>
  <c r="A5342" i="55"/>
  <c r="A5343" i="55"/>
  <c r="A5344" i="55"/>
  <c r="A5345" i="55"/>
  <c r="A5346" i="55"/>
  <c r="A5347" i="55"/>
  <c r="A5348" i="55"/>
  <c r="A5349" i="55"/>
  <c r="A5350" i="55"/>
  <c r="A5351" i="55"/>
  <c r="A5352" i="55"/>
  <c r="A5353" i="55"/>
  <c r="A5354" i="55"/>
  <c r="A5355" i="55"/>
  <c r="A5356" i="55"/>
  <c r="A5357" i="55"/>
  <c r="A5358" i="55"/>
  <c r="A5359" i="55"/>
  <c r="A5360" i="55"/>
  <c r="A5361" i="55"/>
  <c r="A5362" i="55"/>
  <c r="A5363" i="55"/>
  <c r="A5364" i="55"/>
  <c r="A5365" i="55"/>
  <c r="A5366" i="55"/>
  <c r="A5367" i="55"/>
  <c r="A5368" i="55"/>
  <c r="A5369" i="55"/>
  <c r="A5370" i="55"/>
  <c r="A5371" i="55"/>
  <c r="A5372" i="55"/>
  <c r="A5373" i="55"/>
  <c r="A5374" i="55"/>
  <c r="A5375" i="55"/>
  <c r="A5376" i="55"/>
  <c r="A5377" i="55"/>
  <c r="A5378" i="55"/>
  <c r="A5379" i="55"/>
  <c r="A5380" i="55"/>
  <c r="A5381" i="55"/>
  <c r="A5382" i="55"/>
  <c r="A5383" i="55"/>
  <c r="A5384" i="55"/>
  <c r="A5385" i="55"/>
  <c r="A5386" i="55"/>
  <c r="A5387" i="55"/>
  <c r="A5388" i="55"/>
  <c r="A5389" i="55"/>
  <c r="A5390" i="55"/>
  <c r="A5391" i="55"/>
  <c r="A5392" i="55"/>
  <c r="A5393" i="55"/>
  <c r="A5394" i="55"/>
  <c r="A5395" i="55"/>
  <c r="A5396" i="55"/>
  <c r="A5397" i="55"/>
  <c r="A5398" i="55"/>
  <c r="A5399" i="55"/>
  <c r="A5400" i="55"/>
  <c r="A5401" i="55"/>
  <c r="A5402" i="55"/>
  <c r="A5403" i="55"/>
  <c r="A5404" i="55"/>
  <c r="A5405" i="55"/>
  <c r="A5406" i="55"/>
  <c r="A5407" i="55"/>
  <c r="A5408" i="55"/>
  <c r="A5409" i="55"/>
  <c r="A5410" i="55"/>
  <c r="A5411" i="55"/>
  <c r="A5412" i="55"/>
  <c r="A5413" i="55"/>
  <c r="A5414" i="55"/>
  <c r="A5415" i="55"/>
  <c r="A5416" i="55"/>
  <c r="A5417" i="55"/>
  <c r="A5418" i="55"/>
  <c r="A5419" i="55"/>
  <c r="A5420" i="55"/>
  <c r="A5421" i="55"/>
  <c r="A5422" i="55"/>
  <c r="A5423" i="55"/>
  <c r="A5424" i="55"/>
  <c r="A5425" i="55"/>
  <c r="A5426" i="55"/>
  <c r="A5427" i="55"/>
  <c r="A5428" i="55"/>
  <c r="A5429" i="55"/>
  <c r="A5430" i="55"/>
  <c r="A5431" i="55"/>
  <c r="A5432" i="55"/>
  <c r="A5433" i="55"/>
  <c r="A5434" i="55"/>
  <c r="A5435" i="55"/>
  <c r="A5436" i="55"/>
  <c r="A5437" i="55"/>
  <c r="A5438" i="55"/>
  <c r="A5439" i="55"/>
  <c r="A5440" i="55"/>
  <c r="A5441" i="55"/>
  <c r="A5442" i="55"/>
  <c r="A5443" i="55"/>
  <c r="A5444" i="55"/>
  <c r="A5445" i="55"/>
  <c r="A5446" i="55"/>
  <c r="A5447" i="55"/>
  <c r="A5448" i="55"/>
  <c r="A5449" i="55"/>
  <c r="A5450" i="55"/>
  <c r="A5451" i="55"/>
  <c r="A5452" i="55"/>
  <c r="A5453" i="55"/>
  <c r="A5454" i="55"/>
  <c r="A5455" i="55"/>
  <c r="A5456" i="55"/>
  <c r="A5457" i="55"/>
  <c r="A5458" i="55"/>
  <c r="A5459" i="55"/>
  <c r="A5460" i="55"/>
  <c r="A5461" i="55"/>
  <c r="A5462" i="55"/>
  <c r="A5463" i="55"/>
  <c r="A5464" i="55"/>
  <c r="A5465" i="55"/>
  <c r="A5466" i="55"/>
  <c r="A5467" i="55"/>
  <c r="A5468" i="55"/>
  <c r="A5469" i="55"/>
  <c r="A5470" i="55"/>
  <c r="A5471" i="55"/>
  <c r="A5472" i="55"/>
  <c r="A5473" i="55"/>
  <c r="A5474" i="55"/>
  <c r="A5475" i="55"/>
  <c r="A5476" i="55"/>
  <c r="A5477" i="55"/>
  <c r="A5478" i="55"/>
  <c r="A5479" i="55"/>
  <c r="A5480" i="55"/>
  <c r="A5481" i="55"/>
  <c r="A5482" i="55"/>
  <c r="A5483" i="55"/>
  <c r="A5484" i="55"/>
  <c r="A5485" i="55"/>
  <c r="A5486" i="55"/>
  <c r="A5487" i="55"/>
  <c r="A5488" i="55"/>
  <c r="A5489" i="55"/>
  <c r="A5490" i="55"/>
  <c r="A5491" i="55"/>
  <c r="A5492" i="55"/>
  <c r="A5493" i="55"/>
  <c r="A5494" i="55"/>
  <c r="A5495" i="55"/>
  <c r="A5496" i="55"/>
  <c r="A5497" i="55"/>
  <c r="A5498" i="55"/>
  <c r="A5499" i="55"/>
  <c r="A5500" i="55"/>
  <c r="A5501" i="55"/>
  <c r="A5502" i="55"/>
  <c r="A5503" i="55"/>
  <c r="A5504" i="55"/>
  <c r="A5505" i="55"/>
  <c r="A5506" i="55"/>
  <c r="A5507" i="55"/>
  <c r="A5508" i="55"/>
  <c r="A5509" i="55"/>
  <c r="A5510" i="55"/>
  <c r="A5511" i="55"/>
  <c r="A5512" i="55"/>
  <c r="A5513" i="55"/>
  <c r="A5514" i="55"/>
  <c r="A5515" i="55"/>
  <c r="A5516" i="55"/>
  <c r="A5517" i="55"/>
  <c r="A5518" i="55"/>
  <c r="A5519" i="55"/>
  <c r="A5520" i="55"/>
  <c r="A5521" i="55"/>
  <c r="A5522" i="55"/>
  <c r="A5523" i="55"/>
  <c r="A5524" i="55"/>
  <c r="A5525" i="55"/>
  <c r="A5526" i="55"/>
  <c r="A5527" i="55"/>
  <c r="A5528" i="55"/>
  <c r="A5529" i="55"/>
  <c r="A5530" i="55"/>
  <c r="A5531" i="55"/>
  <c r="A5532" i="55"/>
  <c r="A5533" i="55"/>
  <c r="A5534" i="55"/>
  <c r="A5535" i="55"/>
  <c r="A5536" i="55"/>
  <c r="A5537" i="55"/>
  <c r="A5538" i="55"/>
  <c r="A5539" i="55"/>
  <c r="A5540" i="55"/>
  <c r="A5541" i="55"/>
  <c r="A5542" i="55"/>
  <c r="A5543" i="55"/>
  <c r="A5544" i="55"/>
  <c r="A5545" i="55"/>
  <c r="A5546" i="55"/>
  <c r="A5547" i="55"/>
  <c r="A5548" i="55"/>
  <c r="A5549" i="55"/>
  <c r="A5550" i="55"/>
  <c r="A5551" i="55"/>
  <c r="A5552" i="55"/>
  <c r="A5553" i="55"/>
  <c r="A5554" i="55"/>
  <c r="A5555" i="55"/>
  <c r="A5556" i="55"/>
  <c r="A5557" i="55"/>
  <c r="A5558" i="55"/>
  <c r="A5559" i="55"/>
  <c r="A5560" i="55"/>
  <c r="A5561" i="55"/>
  <c r="A5562" i="55"/>
  <c r="A5563" i="55"/>
  <c r="A5564" i="55"/>
  <c r="A5565" i="55"/>
  <c r="A5566" i="55"/>
  <c r="A5567" i="55"/>
  <c r="A5568" i="55"/>
  <c r="A5569" i="55"/>
  <c r="A5570" i="55"/>
  <c r="A5571" i="55"/>
  <c r="A5572" i="55"/>
  <c r="A5573" i="55"/>
  <c r="A5574" i="55"/>
  <c r="A5575" i="55"/>
  <c r="A5576" i="55"/>
  <c r="A5577" i="55"/>
  <c r="A5578" i="55"/>
  <c r="A5579" i="55"/>
  <c r="A5580" i="55"/>
  <c r="A5581" i="55"/>
  <c r="A5582" i="55"/>
  <c r="A5583" i="55"/>
  <c r="A5584" i="55"/>
  <c r="A5585" i="55"/>
  <c r="A5586" i="55"/>
  <c r="A5587" i="55"/>
  <c r="A5588" i="55"/>
  <c r="A5589" i="55"/>
  <c r="A5590" i="55"/>
  <c r="A5591" i="55"/>
  <c r="A5592" i="55"/>
  <c r="A5593" i="55"/>
  <c r="A5594" i="55"/>
  <c r="A5595" i="55"/>
  <c r="A5596" i="55"/>
  <c r="A5597" i="55"/>
  <c r="A5598" i="55"/>
  <c r="A5599" i="55"/>
  <c r="A5600" i="55"/>
  <c r="A5601" i="55"/>
  <c r="A5602" i="55"/>
  <c r="A5603" i="55"/>
  <c r="A5604" i="55"/>
  <c r="A5605" i="55"/>
  <c r="A5606" i="55"/>
  <c r="A5607" i="55"/>
  <c r="A5608" i="55"/>
  <c r="A5609" i="55"/>
  <c r="A5610" i="55"/>
  <c r="A5611" i="55"/>
  <c r="A5612" i="55"/>
  <c r="A5613" i="55"/>
  <c r="A5614" i="55"/>
  <c r="A5615" i="55"/>
  <c r="A5616" i="55"/>
  <c r="A5617" i="55"/>
  <c r="A5618" i="55"/>
  <c r="A5619" i="55"/>
  <c r="A5620" i="55"/>
  <c r="A5621" i="55"/>
  <c r="A5622" i="55"/>
  <c r="A5623" i="55"/>
  <c r="A5624" i="55"/>
  <c r="A5625" i="55"/>
  <c r="A5626" i="55"/>
  <c r="A5627" i="55"/>
  <c r="A5628" i="55"/>
  <c r="A5629" i="55"/>
  <c r="A5630" i="55"/>
  <c r="A5631" i="55"/>
  <c r="A5632" i="55"/>
  <c r="A5633" i="55"/>
  <c r="A5634" i="55"/>
  <c r="A5635" i="55"/>
  <c r="A5636" i="55"/>
  <c r="A5637" i="55"/>
  <c r="A5638" i="55"/>
  <c r="A5639" i="55"/>
  <c r="A5640" i="55"/>
  <c r="A5641" i="55"/>
  <c r="A5642" i="55"/>
  <c r="A5643" i="55"/>
  <c r="A5644" i="55"/>
  <c r="A5645" i="55"/>
  <c r="A5646" i="55"/>
  <c r="A5647" i="55"/>
  <c r="A5648" i="55"/>
  <c r="A5649" i="55"/>
  <c r="A5650" i="55"/>
  <c r="A5651" i="55"/>
  <c r="A5652" i="55"/>
  <c r="A5653" i="55"/>
  <c r="A5654" i="55"/>
  <c r="A5655" i="55"/>
  <c r="A5656" i="55"/>
  <c r="A5657" i="55"/>
  <c r="A5658" i="55"/>
  <c r="A5659" i="55"/>
  <c r="A5660" i="55"/>
  <c r="A5661" i="55"/>
  <c r="A5662" i="55"/>
  <c r="A5663" i="55"/>
  <c r="A5664" i="55"/>
  <c r="A5665" i="55"/>
  <c r="A5666" i="55"/>
  <c r="A5667" i="55"/>
  <c r="A5668" i="55"/>
  <c r="A5669" i="55"/>
  <c r="A5670" i="55"/>
  <c r="A5671" i="55"/>
  <c r="A5672" i="55"/>
  <c r="A5673" i="55"/>
  <c r="A5674" i="55"/>
  <c r="A5675" i="55"/>
  <c r="A5676" i="55"/>
  <c r="A5677" i="55"/>
  <c r="A5678" i="55"/>
  <c r="A5679" i="55"/>
  <c r="A5680" i="55"/>
  <c r="A5681" i="55"/>
  <c r="A5682" i="55"/>
  <c r="A5683" i="55"/>
  <c r="A5684" i="55"/>
  <c r="A5685" i="55"/>
  <c r="A5686" i="55"/>
  <c r="A5687" i="55"/>
  <c r="A5688" i="55"/>
  <c r="A5689" i="55"/>
  <c r="A5690" i="55"/>
  <c r="A5691" i="55"/>
  <c r="A5692" i="55"/>
  <c r="A5693" i="55"/>
  <c r="A5694" i="55"/>
  <c r="A5695" i="55"/>
  <c r="A5696" i="55"/>
  <c r="A5697" i="55"/>
  <c r="A5698" i="55"/>
  <c r="A5699" i="55"/>
  <c r="A5700" i="55"/>
  <c r="A5701" i="55"/>
  <c r="A5702" i="55"/>
  <c r="A5703" i="55"/>
  <c r="A5704" i="55"/>
  <c r="A5705" i="55"/>
  <c r="A5706" i="55"/>
  <c r="A5707" i="55"/>
  <c r="A5708" i="55"/>
  <c r="A5709" i="55"/>
  <c r="A5710" i="55"/>
  <c r="A5711" i="55"/>
  <c r="A5712" i="55"/>
  <c r="A5713" i="55"/>
  <c r="A5714" i="55"/>
  <c r="A5715" i="55"/>
  <c r="A5716" i="55"/>
  <c r="A5717" i="55"/>
  <c r="A5718" i="55"/>
  <c r="A5719" i="55"/>
  <c r="A5720" i="55"/>
  <c r="A5721" i="55"/>
  <c r="A5722" i="55"/>
  <c r="A5723" i="55"/>
  <c r="A5724" i="55"/>
  <c r="A5725" i="55"/>
  <c r="A5726" i="55"/>
  <c r="A5727" i="55"/>
  <c r="A5728" i="55"/>
  <c r="A5729" i="55"/>
  <c r="A5730" i="55"/>
  <c r="A5731" i="55"/>
  <c r="A5732" i="55"/>
  <c r="A5733" i="55"/>
  <c r="A5734" i="55"/>
  <c r="A5735" i="55"/>
  <c r="A5736" i="55"/>
  <c r="A5737" i="55"/>
  <c r="A5738" i="55"/>
  <c r="A5739" i="55"/>
  <c r="A5740" i="55"/>
  <c r="A5741" i="55"/>
  <c r="A5742" i="55"/>
  <c r="A5743" i="55"/>
  <c r="A5744" i="55"/>
  <c r="A5745" i="55"/>
  <c r="A5746" i="55"/>
  <c r="A5747" i="55"/>
  <c r="A5748" i="55"/>
  <c r="A5749" i="55"/>
  <c r="A5750" i="55"/>
  <c r="A5751" i="55"/>
  <c r="A5752" i="55"/>
  <c r="A5753" i="55"/>
  <c r="A5754" i="55"/>
  <c r="A5755" i="55"/>
  <c r="A5756" i="55"/>
  <c r="A5757" i="55"/>
  <c r="A5758" i="55"/>
  <c r="A5759" i="55"/>
  <c r="A5760" i="55"/>
  <c r="A5761" i="55"/>
  <c r="A5762" i="55"/>
  <c r="A5763" i="55"/>
  <c r="A5764" i="55"/>
  <c r="A5765" i="55"/>
  <c r="A5766" i="55"/>
  <c r="A5767" i="55"/>
  <c r="A5768" i="55"/>
  <c r="A5769" i="55"/>
  <c r="A5770" i="55"/>
  <c r="A5771" i="55"/>
  <c r="A5772" i="55"/>
  <c r="A5773" i="55"/>
  <c r="A5774" i="55"/>
  <c r="A5775" i="55"/>
  <c r="A5776" i="55"/>
  <c r="A5777" i="55"/>
  <c r="A5778" i="55"/>
  <c r="A5779" i="55"/>
  <c r="A5780" i="55"/>
  <c r="A5781" i="55"/>
  <c r="A5782" i="55"/>
  <c r="A5783" i="55"/>
  <c r="A5784" i="55"/>
  <c r="A5785" i="55"/>
  <c r="A5786" i="55"/>
  <c r="A5787" i="55"/>
  <c r="A5788" i="55"/>
  <c r="A5789" i="55"/>
  <c r="A5790" i="55"/>
  <c r="A5791" i="55"/>
  <c r="A5792" i="55"/>
  <c r="A5793" i="55"/>
  <c r="A5794" i="55"/>
  <c r="A5795" i="55"/>
  <c r="A5796" i="55"/>
  <c r="A5797" i="55"/>
  <c r="A5798" i="55"/>
  <c r="A5799" i="55"/>
  <c r="A5800" i="55"/>
  <c r="A5801" i="55"/>
  <c r="A5802" i="55"/>
  <c r="A5803" i="55"/>
  <c r="A5804" i="55"/>
  <c r="A5805" i="55"/>
  <c r="A5806" i="55"/>
  <c r="A5807" i="55"/>
  <c r="A5808" i="55"/>
  <c r="A5809" i="55"/>
  <c r="A5810" i="55"/>
  <c r="A5811" i="55"/>
  <c r="A5812" i="55"/>
  <c r="A5813" i="55"/>
  <c r="A5814" i="55"/>
  <c r="A5815" i="55"/>
  <c r="A5816" i="55"/>
  <c r="A5817" i="55"/>
  <c r="A5818" i="55"/>
  <c r="A5819" i="55"/>
  <c r="A5820" i="55"/>
  <c r="A5821" i="55"/>
  <c r="A5822" i="55"/>
  <c r="A5823" i="55"/>
  <c r="A5824" i="55"/>
  <c r="A5825" i="55"/>
  <c r="A5826" i="55"/>
  <c r="A5827" i="55"/>
  <c r="A5828" i="55"/>
  <c r="A5829" i="55"/>
  <c r="A5830" i="55"/>
  <c r="A5831" i="55"/>
  <c r="A5832" i="55"/>
  <c r="A5833" i="55"/>
  <c r="A5834" i="55"/>
  <c r="A5835" i="55"/>
  <c r="A5836" i="55"/>
  <c r="A5837" i="55"/>
  <c r="A5838" i="55"/>
  <c r="A5839" i="55"/>
  <c r="A5840" i="55"/>
  <c r="A5841" i="55"/>
  <c r="A5842" i="55"/>
  <c r="A5843" i="55"/>
  <c r="A5844" i="55"/>
  <c r="A5845" i="55"/>
  <c r="A5846" i="55"/>
  <c r="A5847" i="55"/>
  <c r="A5848" i="55"/>
  <c r="A5849" i="55"/>
  <c r="A5850" i="55"/>
  <c r="A5851" i="55"/>
  <c r="A5852" i="55"/>
  <c r="A5853" i="55"/>
  <c r="A5854" i="55"/>
  <c r="A5855" i="55"/>
  <c r="A5856" i="55"/>
  <c r="A5857" i="55"/>
  <c r="A5858" i="55"/>
  <c r="A5859" i="55"/>
  <c r="A5860" i="55"/>
  <c r="A5861" i="55"/>
  <c r="A5862" i="55"/>
  <c r="A5863" i="55"/>
  <c r="A5864" i="55"/>
  <c r="A5865" i="55"/>
  <c r="A5866" i="55"/>
  <c r="A5867" i="55"/>
  <c r="A5868" i="55"/>
  <c r="A5869" i="55"/>
  <c r="A5870" i="55"/>
  <c r="A5871" i="55"/>
  <c r="A5872" i="55"/>
  <c r="A5873" i="55"/>
  <c r="A5874" i="55"/>
  <c r="A5875" i="55"/>
  <c r="A5876" i="55"/>
  <c r="A5877" i="55"/>
  <c r="A5878" i="55"/>
  <c r="A5879" i="55"/>
  <c r="A5880" i="55"/>
  <c r="A5881" i="55"/>
  <c r="A5882" i="55"/>
  <c r="A5883" i="55"/>
  <c r="A5884" i="55"/>
  <c r="A5885" i="55"/>
  <c r="A5886" i="55"/>
  <c r="A5887" i="55"/>
  <c r="A5888" i="55"/>
  <c r="A5889" i="55"/>
  <c r="A5890" i="55"/>
  <c r="A5891" i="55"/>
  <c r="A5892" i="55"/>
  <c r="A5893" i="55"/>
  <c r="A5894" i="55"/>
  <c r="A5895" i="55"/>
  <c r="A5896" i="55"/>
  <c r="A5897" i="55"/>
  <c r="A5898" i="55"/>
  <c r="A5899" i="55"/>
  <c r="A5900" i="55"/>
  <c r="A5901" i="55"/>
  <c r="A5902" i="55"/>
  <c r="A5903" i="55"/>
  <c r="A5904" i="55"/>
  <c r="A5905" i="55"/>
  <c r="A5906" i="55"/>
  <c r="A5907" i="55"/>
  <c r="A5908" i="55"/>
  <c r="A5909" i="55"/>
  <c r="A5910" i="55"/>
  <c r="A5911" i="55"/>
  <c r="A5912" i="55"/>
  <c r="A5913" i="55"/>
  <c r="A5914" i="55"/>
  <c r="A5915" i="55"/>
  <c r="A5916" i="55"/>
  <c r="A5917" i="55"/>
  <c r="A5918" i="55"/>
  <c r="A5919" i="55"/>
  <c r="A5920" i="55"/>
  <c r="A5921" i="55"/>
  <c r="A5922" i="55"/>
  <c r="A5923" i="55"/>
  <c r="A5924" i="55"/>
  <c r="A5925" i="55"/>
  <c r="A5926" i="55"/>
  <c r="A5927" i="55"/>
  <c r="A5928" i="55"/>
  <c r="A5929" i="55"/>
  <c r="A5930" i="55"/>
  <c r="A5931" i="55"/>
  <c r="A5932" i="55"/>
  <c r="A5933" i="55"/>
  <c r="A5934" i="55"/>
  <c r="A5935" i="55"/>
  <c r="A5936" i="55"/>
  <c r="A5937" i="55"/>
  <c r="A5938" i="55"/>
  <c r="A5939" i="55"/>
  <c r="A5940" i="55"/>
  <c r="A5941" i="55"/>
  <c r="A5942" i="55"/>
  <c r="A5943" i="55"/>
  <c r="A5944" i="55"/>
  <c r="A5945" i="55"/>
  <c r="A5946" i="55"/>
  <c r="A5947" i="55"/>
  <c r="A5948" i="55"/>
  <c r="A5949" i="55"/>
  <c r="A5950" i="55"/>
  <c r="A5951" i="55"/>
  <c r="A5952" i="55"/>
  <c r="A5953" i="55"/>
  <c r="A5954" i="55"/>
  <c r="A5955" i="55"/>
  <c r="A5956" i="55"/>
  <c r="A5957" i="55"/>
  <c r="A5958" i="55"/>
  <c r="A5959" i="55"/>
  <c r="A5960" i="55"/>
  <c r="A5961" i="55"/>
  <c r="A5962" i="55"/>
  <c r="A5963" i="55"/>
  <c r="A5964" i="55"/>
  <c r="A5965" i="55"/>
  <c r="A5966" i="55"/>
  <c r="A5967" i="55"/>
  <c r="A5968" i="55"/>
  <c r="A5969" i="55"/>
  <c r="A5970" i="55"/>
  <c r="A5971" i="55"/>
  <c r="A5972" i="55"/>
  <c r="A5973" i="55"/>
  <c r="A5974" i="55"/>
  <c r="A5975" i="55"/>
  <c r="A5976" i="55"/>
  <c r="A5977" i="55"/>
  <c r="A5978" i="55"/>
  <c r="A5979" i="55"/>
  <c r="A5980" i="55"/>
  <c r="A5981" i="55"/>
  <c r="A5982" i="55"/>
  <c r="A5983" i="55"/>
  <c r="A5984" i="55"/>
  <c r="A5985" i="55"/>
  <c r="A5986" i="55"/>
  <c r="A5987" i="55"/>
  <c r="A5988" i="55"/>
  <c r="A5989" i="55"/>
  <c r="A5990" i="55"/>
  <c r="A5991" i="55"/>
  <c r="A5992" i="55"/>
  <c r="A5993" i="55"/>
  <c r="A5994" i="55"/>
  <c r="A5995" i="55"/>
  <c r="A5996" i="55"/>
  <c r="A5997" i="55"/>
  <c r="A5998" i="55"/>
  <c r="A5999" i="55"/>
  <c r="A6000" i="55"/>
  <c r="A6001" i="55"/>
  <c r="A6002" i="55"/>
  <c r="A6003" i="55"/>
  <c r="A6004" i="55"/>
  <c r="A6005" i="55"/>
  <c r="A6006" i="55"/>
  <c r="A6007" i="55"/>
  <c r="A6008" i="55"/>
  <c r="A6009" i="55"/>
  <c r="A6010" i="55"/>
  <c r="A6011" i="55"/>
  <c r="A6012" i="55"/>
  <c r="A6013" i="55"/>
  <c r="A6014" i="55"/>
  <c r="A6015" i="55"/>
  <c r="A6016" i="55"/>
  <c r="A6017" i="55"/>
  <c r="A6018" i="55"/>
  <c r="A6019" i="55"/>
  <c r="A6020" i="55"/>
  <c r="A6021" i="55"/>
  <c r="A6022" i="55"/>
  <c r="A6023" i="55"/>
  <c r="A6024" i="55"/>
  <c r="A6025" i="55"/>
  <c r="A6026" i="55"/>
  <c r="A6027" i="55"/>
  <c r="A6028" i="55"/>
  <c r="A6029" i="55"/>
  <c r="A6030" i="55"/>
  <c r="A6031" i="55"/>
  <c r="A6032" i="55"/>
  <c r="A6033" i="55"/>
  <c r="A6034" i="55"/>
  <c r="A6035" i="55"/>
  <c r="A6036" i="55"/>
  <c r="A6037" i="55"/>
  <c r="A6038" i="55"/>
  <c r="A6039" i="55"/>
  <c r="A6040" i="55"/>
  <c r="A6041" i="55"/>
  <c r="A6042" i="55"/>
  <c r="A6043" i="55"/>
  <c r="A6044" i="55"/>
  <c r="A6045" i="55"/>
  <c r="A6046" i="55"/>
  <c r="A6047" i="55"/>
  <c r="A6048" i="55"/>
  <c r="A6049" i="55"/>
  <c r="A6050" i="55"/>
  <c r="A6051" i="55"/>
  <c r="A6052" i="55"/>
  <c r="A6053" i="55"/>
  <c r="A6054" i="55"/>
  <c r="A6055" i="55"/>
  <c r="A6056" i="55"/>
  <c r="A6057" i="55"/>
  <c r="A6058" i="55"/>
  <c r="A6059" i="55"/>
  <c r="A6060" i="55"/>
  <c r="A6061" i="55"/>
  <c r="A6062" i="55"/>
  <c r="A6063" i="55"/>
  <c r="A6064" i="55"/>
  <c r="A6065" i="55"/>
  <c r="A6066" i="55"/>
  <c r="A6067" i="55"/>
  <c r="A6068" i="55"/>
  <c r="A6069" i="55"/>
  <c r="A6070" i="55"/>
  <c r="A6071" i="55"/>
  <c r="A6072" i="55"/>
  <c r="A6073" i="55"/>
  <c r="A6074" i="55"/>
  <c r="A6075" i="55"/>
  <c r="A6076" i="55"/>
  <c r="A6077" i="55"/>
  <c r="A6078" i="55"/>
  <c r="A6079" i="55"/>
  <c r="A6080" i="55"/>
  <c r="A6081" i="55"/>
  <c r="A6082" i="55"/>
  <c r="A6083" i="55"/>
  <c r="A6084" i="55"/>
  <c r="A6085" i="55"/>
  <c r="A6086" i="55"/>
  <c r="A6087" i="55"/>
  <c r="A6088" i="55"/>
  <c r="A6089" i="55"/>
  <c r="A6090" i="55"/>
  <c r="A6091" i="55"/>
  <c r="A6092" i="55"/>
  <c r="A6093" i="55"/>
  <c r="A6094" i="55"/>
  <c r="A6095" i="55"/>
  <c r="A6096" i="55"/>
  <c r="A6097" i="55"/>
  <c r="A6098" i="55"/>
  <c r="A6099" i="55"/>
  <c r="A6100" i="55"/>
  <c r="A6101" i="55"/>
  <c r="A6102" i="55"/>
  <c r="A6103" i="55"/>
  <c r="A6104" i="55"/>
  <c r="A6105" i="55"/>
  <c r="A6106" i="55"/>
  <c r="A6107" i="55"/>
  <c r="A6108" i="55"/>
  <c r="A6109" i="55"/>
  <c r="A6110" i="55"/>
  <c r="A6111" i="55"/>
  <c r="A6112" i="55"/>
  <c r="A6113" i="55"/>
  <c r="A6114" i="55"/>
  <c r="A6115" i="55"/>
  <c r="A6116" i="55"/>
  <c r="A6117" i="55"/>
  <c r="A6118" i="55"/>
  <c r="A6119" i="55"/>
  <c r="A6120" i="55"/>
  <c r="A6121" i="55"/>
  <c r="A6122" i="55"/>
  <c r="A6123" i="55"/>
  <c r="A6124" i="55"/>
  <c r="A6125" i="55"/>
  <c r="A6126" i="55"/>
  <c r="A6127" i="55"/>
  <c r="A6128" i="55"/>
  <c r="A6129" i="55"/>
  <c r="A6130" i="55"/>
  <c r="A6131" i="55"/>
  <c r="A6132" i="55"/>
  <c r="A6133" i="55"/>
  <c r="A6134" i="55"/>
  <c r="A6135" i="55"/>
  <c r="A6136" i="55"/>
  <c r="A6137" i="55"/>
  <c r="A6138" i="55"/>
  <c r="A6139" i="55"/>
  <c r="A6140" i="55"/>
  <c r="A6141" i="55"/>
  <c r="A6142" i="55"/>
  <c r="A6143" i="55"/>
  <c r="A6144" i="55"/>
  <c r="A6145" i="55"/>
  <c r="A6146" i="55"/>
  <c r="A6147" i="55"/>
  <c r="A6148" i="55"/>
  <c r="A6149" i="55"/>
  <c r="A6150" i="55"/>
  <c r="A6151" i="55"/>
  <c r="A6152" i="55"/>
  <c r="A6153" i="55"/>
  <c r="A6154" i="55"/>
  <c r="A6155" i="55"/>
  <c r="A6156" i="55"/>
  <c r="A6157" i="55"/>
  <c r="A6158" i="55"/>
  <c r="A6159" i="55"/>
  <c r="A6160" i="55"/>
  <c r="A6161" i="55"/>
  <c r="A6162" i="55"/>
  <c r="A6163" i="55"/>
  <c r="A6164" i="55"/>
  <c r="A6165" i="55"/>
  <c r="A6166" i="55"/>
  <c r="A6167" i="55"/>
  <c r="A6168" i="55"/>
  <c r="A6169" i="55"/>
  <c r="A6170" i="55"/>
  <c r="A6171" i="55"/>
  <c r="A6172" i="55"/>
  <c r="A6173" i="55"/>
  <c r="A6174" i="55"/>
  <c r="A6175" i="55"/>
  <c r="A6176" i="55"/>
  <c r="A6177" i="55"/>
  <c r="A6178" i="55"/>
  <c r="A6179" i="55"/>
  <c r="A6180" i="55"/>
  <c r="A6181" i="55"/>
  <c r="A6182" i="55"/>
  <c r="A6183" i="55"/>
  <c r="A6184" i="55"/>
  <c r="A6185" i="55"/>
  <c r="A6186" i="55"/>
  <c r="A6187" i="55"/>
  <c r="A6188" i="55"/>
  <c r="A6189" i="55"/>
  <c r="A6190" i="55"/>
  <c r="A6191" i="55"/>
  <c r="A6192" i="55"/>
  <c r="A6193" i="55"/>
  <c r="A6194" i="55"/>
  <c r="A6195" i="55"/>
  <c r="A6196" i="55"/>
  <c r="A6197" i="55"/>
  <c r="A6198" i="55"/>
  <c r="A6199" i="55"/>
  <c r="A6200" i="55"/>
  <c r="A6201" i="55"/>
  <c r="A6202" i="55"/>
  <c r="A6203" i="55"/>
  <c r="A6204" i="55"/>
  <c r="A6205" i="55"/>
  <c r="A6206" i="55"/>
  <c r="A6207" i="55"/>
  <c r="A6208" i="55"/>
  <c r="A6209" i="55"/>
  <c r="A6210" i="55"/>
  <c r="A6211" i="55"/>
  <c r="A6212" i="55"/>
  <c r="A6213" i="55"/>
  <c r="A6214" i="55"/>
  <c r="A6215" i="55"/>
  <c r="A6216" i="55"/>
  <c r="A6217" i="55"/>
  <c r="A6218" i="55"/>
  <c r="A6219" i="55"/>
  <c r="A6220" i="55"/>
  <c r="A6221" i="55"/>
  <c r="A6222" i="55"/>
  <c r="A6223" i="55"/>
  <c r="A6224" i="55"/>
  <c r="A6225" i="55"/>
  <c r="A6226" i="55"/>
  <c r="A6227" i="55"/>
  <c r="A6228" i="55"/>
  <c r="A6229" i="55"/>
  <c r="A6230" i="55"/>
  <c r="A6231" i="55"/>
  <c r="A6232" i="55"/>
  <c r="A6233" i="55"/>
  <c r="A6234" i="55"/>
  <c r="A6235" i="55"/>
  <c r="A6236" i="55"/>
  <c r="A6237" i="55"/>
  <c r="A6238" i="55"/>
  <c r="A6239" i="55"/>
  <c r="A6240" i="55"/>
  <c r="A6241" i="55"/>
  <c r="A6242" i="55"/>
  <c r="A6243" i="55"/>
  <c r="A6244" i="55"/>
  <c r="A6245" i="55"/>
  <c r="A6246" i="55"/>
  <c r="A6247" i="55"/>
  <c r="A6248" i="55"/>
  <c r="A6249" i="55"/>
  <c r="A6250" i="55"/>
  <c r="A6251" i="55"/>
  <c r="A6252" i="55"/>
  <c r="A6253" i="55"/>
  <c r="A6254" i="55"/>
  <c r="A6255" i="55"/>
  <c r="A6256" i="55"/>
  <c r="A6257" i="55"/>
  <c r="A6258" i="55"/>
  <c r="A6259" i="55"/>
  <c r="A6260" i="55"/>
  <c r="A6261" i="55"/>
  <c r="A6262" i="55"/>
  <c r="A6263" i="55"/>
  <c r="A6264" i="55"/>
  <c r="A6265" i="55"/>
  <c r="A6266" i="55"/>
  <c r="A6267" i="55"/>
  <c r="A6268" i="55"/>
  <c r="A6269" i="55"/>
  <c r="A6270" i="55"/>
  <c r="A6271" i="55"/>
  <c r="A6272" i="55"/>
  <c r="A6273" i="55"/>
  <c r="A6274" i="55"/>
  <c r="A6275" i="55"/>
  <c r="A6276" i="55"/>
  <c r="A6277" i="55"/>
  <c r="A6278" i="55"/>
  <c r="A6279" i="55"/>
  <c r="A6280" i="55"/>
  <c r="A6281" i="55"/>
  <c r="A6282" i="55"/>
  <c r="A6283" i="55"/>
  <c r="A6284" i="55"/>
  <c r="A6285" i="55"/>
  <c r="A6286" i="55"/>
  <c r="A6287" i="55"/>
  <c r="A6288" i="55"/>
  <c r="A6289" i="55"/>
  <c r="A6290" i="55"/>
  <c r="A6291" i="55"/>
  <c r="A6292" i="55"/>
  <c r="A6293" i="55"/>
  <c r="A6294" i="55"/>
  <c r="A6295" i="55"/>
  <c r="A6296" i="55"/>
  <c r="A6297" i="55"/>
  <c r="A6298" i="55"/>
  <c r="A6299" i="55"/>
  <c r="A6300" i="55"/>
  <c r="A6301" i="55"/>
  <c r="A6302" i="55"/>
  <c r="A6303" i="55"/>
  <c r="A6304" i="55"/>
  <c r="A6305" i="55"/>
  <c r="A6306" i="55"/>
  <c r="A6307" i="55"/>
  <c r="A6308" i="55"/>
  <c r="A6309" i="55"/>
  <c r="A6310" i="55"/>
  <c r="A6311" i="55"/>
  <c r="A6312" i="55"/>
  <c r="A6313" i="55"/>
  <c r="A6314" i="55"/>
  <c r="A6315" i="55"/>
  <c r="A6316" i="55"/>
  <c r="A6317" i="55"/>
  <c r="A6318" i="55"/>
  <c r="A6319" i="55"/>
  <c r="A6320" i="55"/>
  <c r="A6321" i="55"/>
  <c r="A6322" i="55"/>
  <c r="A6323" i="55"/>
  <c r="A6324" i="55"/>
  <c r="A6325" i="55"/>
  <c r="A6326" i="55"/>
  <c r="A6327" i="55"/>
  <c r="A6328" i="55"/>
  <c r="A6329" i="55"/>
  <c r="A6330" i="55"/>
  <c r="A6331" i="55"/>
  <c r="A6332" i="55"/>
  <c r="A6333" i="55"/>
  <c r="A6334" i="55"/>
  <c r="A6335" i="55"/>
  <c r="A6336" i="55"/>
  <c r="A6337" i="55"/>
  <c r="A6338" i="55"/>
  <c r="A6339" i="55"/>
  <c r="A6340" i="55"/>
  <c r="A6341" i="55"/>
  <c r="A6342" i="55"/>
  <c r="A6343" i="55"/>
  <c r="A6344" i="55"/>
  <c r="A6345" i="55"/>
  <c r="A6346" i="55"/>
  <c r="A6347" i="55"/>
  <c r="A6348" i="55"/>
  <c r="A6349" i="55"/>
  <c r="A6350" i="55"/>
  <c r="A6351" i="55"/>
  <c r="A6352" i="55"/>
  <c r="A6353" i="55"/>
  <c r="A6354" i="55"/>
  <c r="A6355" i="55"/>
  <c r="A6356" i="55"/>
  <c r="A6357" i="55"/>
  <c r="A6358" i="55"/>
  <c r="A6359" i="55"/>
  <c r="A6360" i="55"/>
  <c r="A6361" i="55"/>
  <c r="A6362" i="55"/>
  <c r="A6363" i="55"/>
  <c r="A6364" i="55"/>
  <c r="A6365" i="55"/>
  <c r="A6366" i="55"/>
  <c r="A6367" i="55"/>
  <c r="A6368" i="55"/>
  <c r="A6369" i="55"/>
  <c r="A6370" i="55"/>
  <c r="A6371" i="55"/>
  <c r="A6372" i="55"/>
  <c r="A6373" i="55"/>
  <c r="A6374" i="55"/>
  <c r="A6375" i="55"/>
  <c r="A6376" i="55"/>
  <c r="A6377" i="55"/>
  <c r="A6378" i="55"/>
  <c r="A6379" i="55"/>
  <c r="A6380" i="55"/>
  <c r="A6381" i="55"/>
  <c r="A6382" i="55"/>
  <c r="A6383" i="55"/>
  <c r="A6384" i="55"/>
  <c r="A6385" i="55"/>
  <c r="A6386" i="55"/>
  <c r="A6387" i="55"/>
  <c r="A6388" i="55"/>
  <c r="A6389" i="55"/>
  <c r="A6390" i="55"/>
  <c r="A6391" i="55"/>
  <c r="A6392" i="55"/>
  <c r="A6393" i="55"/>
  <c r="A6394" i="55"/>
  <c r="A6395" i="55"/>
  <c r="A6396" i="55"/>
  <c r="A6397" i="55"/>
  <c r="A6398" i="55"/>
  <c r="A6399" i="55"/>
  <c r="A6400" i="55"/>
  <c r="A6401" i="55"/>
  <c r="A6402" i="55"/>
  <c r="A6403" i="55"/>
  <c r="A6404" i="55"/>
  <c r="A6405" i="55"/>
  <c r="A6406" i="55"/>
  <c r="A6407" i="55"/>
  <c r="A6408" i="55"/>
  <c r="A6409" i="55"/>
  <c r="A6410" i="55"/>
  <c r="A6411" i="55"/>
  <c r="A6412" i="55"/>
  <c r="A6413" i="55"/>
  <c r="A6414" i="55"/>
  <c r="A6415" i="55"/>
  <c r="A6416" i="55"/>
  <c r="A6417" i="55"/>
  <c r="A6418" i="55"/>
  <c r="A6419" i="55"/>
  <c r="A6420" i="55"/>
  <c r="A6421" i="55"/>
  <c r="A6422" i="55"/>
  <c r="A6423" i="55"/>
  <c r="A6424" i="55"/>
  <c r="A6425" i="55"/>
  <c r="A6426" i="55"/>
  <c r="A6427" i="55"/>
  <c r="A6428" i="55"/>
  <c r="A6429" i="55"/>
  <c r="A6430" i="55"/>
  <c r="A6431" i="55"/>
  <c r="A6432" i="55"/>
  <c r="A6433" i="55"/>
  <c r="A6434" i="55"/>
  <c r="A6435" i="55"/>
  <c r="A6436" i="55"/>
  <c r="A6437" i="55"/>
  <c r="A6438" i="55"/>
  <c r="A6439" i="55"/>
  <c r="A6440" i="55"/>
  <c r="A6441" i="55"/>
  <c r="A6442" i="55"/>
  <c r="A6443" i="55"/>
  <c r="A6444" i="55"/>
  <c r="A6445" i="55"/>
  <c r="A6446" i="55"/>
  <c r="A6447" i="55"/>
  <c r="A6448" i="55"/>
  <c r="A6449" i="55"/>
  <c r="A6450" i="55"/>
  <c r="A6451" i="55"/>
  <c r="A6452" i="55"/>
  <c r="A6453" i="55"/>
  <c r="A6454" i="55"/>
  <c r="A6455" i="55"/>
  <c r="A6456" i="55"/>
  <c r="A6457" i="55"/>
  <c r="A6458" i="55"/>
  <c r="A6459" i="55"/>
  <c r="A6460" i="55"/>
  <c r="A6461" i="55"/>
  <c r="A6462" i="55"/>
  <c r="A6463" i="55"/>
  <c r="A6464" i="55"/>
  <c r="A6465" i="55"/>
  <c r="A6466" i="55"/>
  <c r="A6467" i="55"/>
  <c r="A6468" i="55"/>
  <c r="A6469" i="55"/>
  <c r="A6470" i="55"/>
  <c r="A6471" i="55"/>
  <c r="A6472" i="55"/>
  <c r="A6473" i="55"/>
  <c r="A6474" i="55"/>
  <c r="A6475" i="55"/>
  <c r="A6476" i="55"/>
  <c r="A6477" i="55"/>
  <c r="A6478" i="55"/>
  <c r="A6479" i="55"/>
  <c r="A6480" i="55"/>
  <c r="A6481" i="55"/>
  <c r="A6482" i="55"/>
  <c r="A6483" i="55"/>
  <c r="A6484" i="55"/>
  <c r="A6485" i="55"/>
  <c r="A6486" i="55"/>
  <c r="A6487" i="55"/>
  <c r="A6488" i="55"/>
  <c r="A6489" i="55"/>
  <c r="A6490" i="55"/>
  <c r="A6491" i="55"/>
  <c r="A6492" i="55"/>
  <c r="A6493" i="55"/>
  <c r="A6494" i="55"/>
  <c r="A6495" i="55"/>
  <c r="A6496" i="55"/>
  <c r="A6497" i="55"/>
  <c r="A6498" i="55"/>
  <c r="A6499" i="55"/>
  <c r="A6500" i="55"/>
  <c r="A6501" i="55"/>
  <c r="A6502" i="55"/>
  <c r="A6503" i="55"/>
  <c r="A6504" i="55"/>
  <c r="A6505" i="55"/>
  <c r="A6506" i="55"/>
  <c r="A6507" i="55"/>
  <c r="A6508" i="55"/>
  <c r="A6509" i="55"/>
  <c r="A6510" i="55"/>
  <c r="A6511" i="55"/>
  <c r="A6512" i="55"/>
  <c r="A6513" i="55"/>
  <c r="A6514" i="55"/>
  <c r="A6515" i="55"/>
  <c r="A6516" i="55"/>
  <c r="A6517" i="55"/>
  <c r="A6518" i="55"/>
  <c r="A6519" i="55"/>
  <c r="A6520" i="55"/>
  <c r="A6521" i="55"/>
  <c r="A6522" i="55"/>
  <c r="A6523" i="55"/>
  <c r="A6524" i="55"/>
  <c r="A6525" i="55"/>
  <c r="A6526" i="55"/>
  <c r="A6527" i="55"/>
  <c r="A6528" i="55"/>
  <c r="A6529" i="55"/>
  <c r="A6530" i="55"/>
  <c r="A6531" i="55"/>
  <c r="A6532" i="55"/>
  <c r="A6533" i="55"/>
  <c r="A6534" i="55"/>
  <c r="A6535" i="55"/>
  <c r="A6536" i="55"/>
  <c r="A6537" i="55"/>
  <c r="A6538" i="55"/>
  <c r="A6539" i="55"/>
  <c r="A6540" i="55"/>
  <c r="A6541" i="55"/>
  <c r="A6542" i="55"/>
  <c r="A6543" i="55"/>
  <c r="A6544" i="55"/>
  <c r="A6545" i="55"/>
  <c r="A6546" i="55"/>
  <c r="A6547" i="55"/>
  <c r="A6548" i="55"/>
  <c r="A6549" i="55"/>
  <c r="A6550" i="55"/>
  <c r="A6551" i="55"/>
  <c r="A6552" i="55"/>
  <c r="A6553" i="55"/>
  <c r="A6554" i="55"/>
  <c r="A6555" i="55"/>
  <c r="A6556" i="55"/>
  <c r="A6557" i="55"/>
  <c r="A6558" i="55"/>
  <c r="A6559" i="55"/>
  <c r="A6560" i="55"/>
  <c r="A6561" i="55"/>
  <c r="A6562" i="55"/>
  <c r="A6563" i="55"/>
  <c r="A6564" i="55"/>
  <c r="A6565" i="55"/>
  <c r="A6566" i="55"/>
  <c r="A6567" i="55"/>
  <c r="A6568" i="55"/>
  <c r="A6569" i="55"/>
  <c r="A6570" i="55"/>
  <c r="A6571" i="55"/>
  <c r="A6572" i="55"/>
  <c r="A6573" i="55"/>
  <c r="A6574" i="55"/>
  <c r="A6575" i="55"/>
  <c r="A6576" i="55"/>
  <c r="A6577" i="55"/>
  <c r="A6578" i="55"/>
  <c r="A6579" i="55"/>
  <c r="A6580" i="55"/>
  <c r="A6581" i="55"/>
  <c r="A6582" i="55"/>
  <c r="A6583" i="55"/>
  <c r="A6584" i="55"/>
  <c r="A6585" i="55"/>
  <c r="A6586" i="55"/>
  <c r="A6587" i="55"/>
  <c r="A6588" i="55"/>
  <c r="A6589" i="55"/>
  <c r="A6590" i="55"/>
  <c r="A6591" i="55"/>
  <c r="A6592" i="55"/>
  <c r="A6593" i="55"/>
  <c r="A6594" i="55"/>
  <c r="A6595" i="55"/>
  <c r="A6596" i="55"/>
  <c r="A6597" i="55"/>
  <c r="A6598" i="55"/>
  <c r="A6599" i="55"/>
  <c r="A6600" i="55"/>
  <c r="A6601" i="55"/>
  <c r="A6602" i="55"/>
  <c r="A6603" i="55"/>
  <c r="A6604" i="55"/>
  <c r="A6605" i="55"/>
  <c r="A6606" i="55"/>
  <c r="A6607" i="55"/>
  <c r="A6608" i="55"/>
  <c r="A6609" i="55"/>
  <c r="A6610" i="55"/>
  <c r="A6611" i="55"/>
  <c r="A6612" i="55"/>
  <c r="A6613" i="55"/>
  <c r="A6614" i="55"/>
  <c r="A6615" i="55"/>
  <c r="A6616" i="55"/>
  <c r="A6617" i="55"/>
  <c r="A6618" i="55"/>
  <c r="A6619" i="55"/>
  <c r="A6620" i="55"/>
  <c r="A6621" i="55"/>
  <c r="A6622" i="55"/>
  <c r="A6623" i="55"/>
  <c r="A6624" i="55"/>
  <c r="A6625" i="55"/>
  <c r="A6626" i="55"/>
  <c r="A6627" i="55"/>
  <c r="A6628" i="55"/>
  <c r="A6629" i="55"/>
  <c r="A6630" i="55"/>
  <c r="A6631" i="55"/>
  <c r="A6632" i="55"/>
  <c r="A6633" i="55"/>
  <c r="A6634" i="55"/>
  <c r="A6635" i="55"/>
  <c r="A6636" i="55"/>
  <c r="A6637" i="55"/>
  <c r="A6638" i="55"/>
  <c r="A6639" i="55"/>
  <c r="A6640" i="55"/>
  <c r="A6641" i="55"/>
  <c r="A6642" i="55"/>
  <c r="A6643" i="55"/>
  <c r="A6644" i="55"/>
  <c r="A6645" i="55"/>
  <c r="A6646" i="55"/>
  <c r="A6647" i="55"/>
  <c r="A6648" i="55"/>
  <c r="A6649" i="55"/>
  <c r="A6650" i="55"/>
  <c r="A6651" i="55"/>
  <c r="A6652" i="55"/>
  <c r="A6653" i="55"/>
  <c r="A6654" i="55"/>
  <c r="A6655" i="55"/>
  <c r="A6656" i="55"/>
  <c r="A6657" i="55"/>
  <c r="A6658" i="55"/>
  <c r="A6659" i="55"/>
  <c r="A6660" i="55"/>
  <c r="A6661" i="55"/>
  <c r="A6662" i="55"/>
  <c r="A6663" i="55"/>
  <c r="A6664" i="55"/>
  <c r="A6665" i="55"/>
  <c r="A6666" i="55"/>
  <c r="A6667" i="55"/>
  <c r="A6668" i="55"/>
  <c r="A6669" i="55"/>
  <c r="A6670" i="55"/>
  <c r="A6671" i="55"/>
  <c r="A6672" i="55"/>
  <c r="A6673" i="55"/>
  <c r="A6674" i="55"/>
  <c r="A6675" i="55"/>
  <c r="A6676" i="55"/>
  <c r="A6677" i="55"/>
  <c r="A6678" i="55"/>
  <c r="A6679" i="55"/>
  <c r="A6680" i="55"/>
  <c r="A6681" i="55"/>
  <c r="A6682" i="55"/>
  <c r="A6683" i="55"/>
  <c r="A6684" i="55"/>
  <c r="A6685" i="55"/>
  <c r="A6686" i="55"/>
  <c r="A6687" i="55"/>
  <c r="A6688" i="55"/>
  <c r="A6689" i="55"/>
  <c r="A6690" i="55"/>
  <c r="A6691" i="55"/>
  <c r="A6692" i="55"/>
  <c r="A6693" i="55"/>
  <c r="A6694" i="55"/>
  <c r="A6695" i="55"/>
  <c r="A6696" i="55"/>
  <c r="A6697" i="55"/>
  <c r="A6698" i="55"/>
  <c r="A6699" i="55"/>
  <c r="A6700" i="55"/>
  <c r="A6701" i="55"/>
  <c r="A6702" i="55"/>
  <c r="A6703" i="55"/>
  <c r="A6704" i="55"/>
  <c r="A6705" i="55"/>
  <c r="A6706" i="55"/>
  <c r="A6707" i="55"/>
  <c r="A6708" i="55"/>
  <c r="A6709" i="55"/>
  <c r="A6710" i="55"/>
  <c r="A6711" i="55"/>
  <c r="A6712" i="55"/>
  <c r="A6713" i="55"/>
  <c r="A6714" i="55"/>
  <c r="A6715" i="55"/>
  <c r="A6716" i="55"/>
  <c r="A6717" i="55"/>
  <c r="A6718" i="55"/>
  <c r="A6719" i="55"/>
  <c r="A6720" i="55"/>
  <c r="A6721" i="55"/>
  <c r="A6722" i="55"/>
  <c r="A6723" i="55"/>
  <c r="A6724" i="55"/>
  <c r="A6725" i="55"/>
  <c r="A6726" i="55"/>
  <c r="A6727" i="55"/>
  <c r="A6728" i="55"/>
  <c r="A6729" i="55"/>
  <c r="A6730" i="55"/>
  <c r="A6731" i="55"/>
  <c r="A6732" i="55"/>
  <c r="A6733" i="55"/>
  <c r="A6734" i="55"/>
  <c r="A6735" i="55"/>
  <c r="A6736" i="55"/>
  <c r="A6737" i="55"/>
  <c r="A6738" i="55"/>
  <c r="A6739" i="55"/>
  <c r="A6740" i="55"/>
  <c r="A6741" i="55"/>
  <c r="A6742" i="55"/>
  <c r="A6743" i="55"/>
  <c r="A6744" i="55"/>
  <c r="A6745" i="55"/>
  <c r="A6746" i="55"/>
  <c r="A6747" i="55"/>
  <c r="A6748" i="55"/>
  <c r="A6749" i="55"/>
  <c r="A6750" i="55"/>
  <c r="A6751" i="55"/>
  <c r="A6752" i="55"/>
  <c r="A6753" i="55"/>
  <c r="A6754" i="55"/>
  <c r="A6755" i="55"/>
  <c r="A6756" i="55"/>
  <c r="A6757" i="55"/>
  <c r="A6758" i="55"/>
  <c r="A6759" i="55"/>
  <c r="A6760" i="55"/>
  <c r="A6761" i="55"/>
  <c r="A6762" i="55"/>
  <c r="A6763" i="55"/>
  <c r="A6764" i="55"/>
  <c r="A6765" i="55"/>
  <c r="A6766" i="55"/>
  <c r="A6767" i="55"/>
  <c r="A6768" i="55"/>
  <c r="A6769" i="55"/>
  <c r="A6770" i="55"/>
  <c r="A6771" i="55"/>
  <c r="A6772" i="55"/>
  <c r="A6773" i="55"/>
  <c r="A6774" i="55"/>
  <c r="A6775" i="55"/>
  <c r="A6776" i="55"/>
  <c r="A6777" i="55"/>
  <c r="A6778" i="55"/>
  <c r="A6779" i="55"/>
  <c r="A6780" i="55"/>
  <c r="A6781" i="55"/>
  <c r="A6782" i="55"/>
  <c r="A6783" i="55"/>
  <c r="A6784" i="55"/>
  <c r="A6785" i="55"/>
  <c r="A6786" i="55"/>
  <c r="A6787" i="55"/>
  <c r="A6788" i="55"/>
  <c r="A6789" i="55"/>
  <c r="A6790" i="55"/>
  <c r="A6791" i="55"/>
  <c r="A6792" i="55"/>
  <c r="A6793" i="55"/>
  <c r="A6794" i="55"/>
  <c r="A6795" i="55"/>
  <c r="A6796" i="55"/>
  <c r="A6797" i="55"/>
  <c r="A6798" i="55"/>
  <c r="A6799" i="55"/>
  <c r="A6800" i="55"/>
  <c r="A6801" i="55"/>
  <c r="A6802" i="55"/>
  <c r="A6803" i="55"/>
  <c r="A6804" i="55"/>
  <c r="A6805" i="55"/>
  <c r="A6806" i="55"/>
  <c r="A6807" i="55"/>
  <c r="A6808" i="55"/>
  <c r="A6809" i="55"/>
  <c r="A6810" i="55"/>
  <c r="A6811" i="55"/>
  <c r="A6812" i="55"/>
  <c r="A6813" i="55"/>
  <c r="A6814" i="55"/>
  <c r="A6815" i="55"/>
  <c r="A6816" i="55"/>
  <c r="A6817" i="55"/>
  <c r="A6818" i="55"/>
  <c r="A6819" i="55"/>
  <c r="A6820" i="55"/>
  <c r="A6821" i="55"/>
  <c r="A6822" i="55"/>
  <c r="A6823" i="55"/>
  <c r="A6824" i="55"/>
  <c r="A6825" i="55"/>
  <c r="A6826" i="55"/>
  <c r="A6827" i="55"/>
  <c r="A6828" i="55"/>
  <c r="A6829" i="55"/>
  <c r="A6830" i="55"/>
  <c r="A6831" i="55"/>
  <c r="A6832" i="55"/>
  <c r="A6833" i="55"/>
  <c r="A6834" i="55"/>
  <c r="A6835" i="55"/>
  <c r="A6836" i="55"/>
  <c r="A6837" i="55"/>
  <c r="A6838" i="55"/>
  <c r="A6839" i="55"/>
  <c r="A6840" i="55"/>
  <c r="A6841" i="55"/>
  <c r="A6842" i="55"/>
  <c r="A6843" i="55"/>
  <c r="A6844" i="55"/>
  <c r="A6845" i="55"/>
  <c r="A6846" i="55"/>
  <c r="A6847" i="55"/>
  <c r="A6848" i="55"/>
  <c r="A6849" i="55"/>
  <c r="A6850" i="55"/>
  <c r="A6851" i="55"/>
  <c r="A6852" i="55"/>
  <c r="A6853" i="55"/>
  <c r="A6854" i="55"/>
  <c r="A6855" i="55"/>
  <c r="A6856" i="55"/>
  <c r="A6857" i="55"/>
  <c r="A6858" i="55"/>
  <c r="A6859" i="55"/>
  <c r="A6860" i="55"/>
  <c r="A6861" i="55"/>
  <c r="A6862" i="55"/>
  <c r="A6863" i="55"/>
  <c r="A6864" i="55"/>
  <c r="A6865" i="55"/>
  <c r="A6866" i="55"/>
  <c r="A6867" i="55"/>
  <c r="A6868" i="55"/>
  <c r="A6869" i="55"/>
  <c r="A6870" i="55"/>
  <c r="A6871" i="55"/>
  <c r="A6872" i="55"/>
  <c r="A6873" i="55"/>
  <c r="A6874" i="55"/>
  <c r="A6875" i="55"/>
  <c r="A6876" i="55"/>
  <c r="A6877" i="55"/>
  <c r="A6878" i="55"/>
  <c r="A6879" i="55"/>
  <c r="A6880" i="55"/>
  <c r="A6881" i="55"/>
  <c r="A6882" i="55"/>
  <c r="A6883" i="55"/>
  <c r="A6884" i="55"/>
  <c r="A6885" i="55"/>
  <c r="A6886" i="55"/>
  <c r="A6887" i="55"/>
  <c r="A6888" i="55"/>
  <c r="A6889" i="55"/>
  <c r="A6890" i="55"/>
  <c r="A6891" i="55"/>
  <c r="A6892" i="55"/>
  <c r="A6893" i="55"/>
  <c r="A6894" i="55"/>
  <c r="A6895" i="55"/>
  <c r="A6896" i="55"/>
  <c r="A6897" i="55"/>
  <c r="A6898" i="55"/>
  <c r="A6899" i="55"/>
  <c r="A6900" i="55"/>
  <c r="A6901" i="55"/>
  <c r="A6902" i="55"/>
  <c r="A6903" i="55"/>
  <c r="A6904" i="55"/>
  <c r="A6905" i="55"/>
  <c r="A6906" i="55"/>
  <c r="A6907" i="55"/>
  <c r="A6908" i="55"/>
  <c r="A6909" i="55"/>
  <c r="A6910" i="55"/>
  <c r="A6911" i="55"/>
  <c r="A6912" i="55"/>
  <c r="A6913" i="55"/>
  <c r="A6914" i="55"/>
  <c r="A6915" i="55"/>
  <c r="A6916" i="55"/>
  <c r="A6917" i="55"/>
  <c r="A6918" i="55"/>
  <c r="A6919" i="55"/>
  <c r="A6920" i="55"/>
  <c r="A6921" i="55"/>
  <c r="A6922" i="55"/>
  <c r="A6923" i="55"/>
  <c r="A6924" i="55"/>
  <c r="A6925" i="55"/>
  <c r="A6926" i="55"/>
  <c r="A6927" i="55"/>
  <c r="A6928" i="55"/>
  <c r="A6929" i="55"/>
  <c r="A6930" i="55"/>
  <c r="A6931" i="55"/>
  <c r="A6932" i="55"/>
  <c r="A6933" i="55"/>
  <c r="A6934" i="55"/>
  <c r="A6935" i="55"/>
  <c r="A6936" i="55"/>
  <c r="A6937" i="55"/>
  <c r="A6938" i="55"/>
  <c r="A6939" i="55"/>
  <c r="A6940" i="55"/>
  <c r="A6941" i="55"/>
  <c r="A6942" i="55"/>
  <c r="A6943" i="55"/>
  <c r="A6944" i="55"/>
  <c r="A6945" i="55"/>
  <c r="A6946" i="55"/>
  <c r="A6947" i="55"/>
  <c r="A6948" i="55"/>
  <c r="A6949" i="55"/>
  <c r="A6950" i="55"/>
  <c r="A6951" i="55"/>
  <c r="A6952" i="55"/>
  <c r="A6953" i="55"/>
  <c r="A6954" i="55"/>
  <c r="A6955" i="55"/>
  <c r="A6956" i="55"/>
  <c r="A6957" i="55"/>
  <c r="A6958" i="55"/>
  <c r="A6959" i="55"/>
  <c r="A6960" i="55"/>
  <c r="A6961" i="55"/>
  <c r="A6962" i="55"/>
  <c r="A6963" i="55"/>
  <c r="A6964" i="55"/>
  <c r="A6965" i="55"/>
  <c r="A6966" i="55"/>
  <c r="A6967" i="55"/>
  <c r="A6968" i="55"/>
  <c r="A6969" i="55"/>
  <c r="A6970" i="55"/>
  <c r="A6971" i="55"/>
  <c r="A6972" i="55"/>
  <c r="A6973" i="55"/>
  <c r="A6974" i="55"/>
  <c r="A6975" i="55"/>
  <c r="A6976" i="55"/>
  <c r="A6977" i="55"/>
  <c r="A6978" i="55"/>
  <c r="A6979" i="55"/>
  <c r="A6980" i="55"/>
  <c r="A6981" i="55"/>
  <c r="A6982" i="55"/>
  <c r="A6983" i="55"/>
  <c r="A6984" i="55"/>
  <c r="A6985" i="55"/>
  <c r="A6986" i="55"/>
  <c r="A6987" i="55"/>
  <c r="A6988" i="55"/>
  <c r="A6989" i="55"/>
  <c r="A6990" i="55"/>
  <c r="A6991" i="55"/>
  <c r="A6992" i="55"/>
  <c r="A6993" i="55"/>
  <c r="A6994" i="55"/>
  <c r="A6995" i="55"/>
  <c r="A6996" i="55"/>
  <c r="A6997" i="55"/>
  <c r="A6998" i="55"/>
  <c r="A6999" i="55"/>
  <c r="A7000" i="55"/>
  <c r="A7001" i="55"/>
  <c r="A7002" i="55"/>
  <c r="A7003" i="55"/>
  <c r="A7004" i="55"/>
  <c r="A7005" i="55"/>
  <c r="A7006" i="55"/>
  <c r="A7007" i="55"/>
  <c r="A7008" i="55"/>
  <c r="A7009" i="55"/>
  <c r="A7010" i="55"/>
  <c r="A7011" i="55"/>
  <c r="A7012" i="55"/>
  <c r="A7013" i="55"/>
  <c r="A7014" i="55"/>
  <c r="A7015" i="55"/>
  <c r="A7016" i="55"/>
  <c r="A7017" i="55"/>
  <c r="A7018" i="55"/>
  <c r="A7019" i="55"/>
  <c r="A7020" i="55"/>
  <c r="A7021" i="55"/>
  <c r="A7022" i="55"/>
  <c r="A7023" i="55"/>
  <c r="A7024" i="55"/>
  <c r="A7025" i="55"/>
  <c r="A7026" i="55"/>
  <c r="A7027" i="55"/>
  <c r="A7028" i="55"/>
  <c r="A7029" i="55"/>
  <c r="A7030" i="55"/>
  <c r="A7031" i="55"/>
  <c r="A7032" i="55"/>
  <c r="A7033" i="55"/>
  <c r="A7034" i="55"/>
  <c r="A7035" i="55"/>
  <c r="A7036" i="55"/>
  <c r="A7037" i="55"/>
  <c r="A7038" i="55"/>
  <c r="A7039" i="55"/>
  <c r="A7040" i="55"/>
  <c r="A7041" i="55"/>
  <c r="A7042" i="55"/>
  <c r="A7043" i="55"/>
  <c r="A7044" i="55"/>
  <c r="A7045" i="55"/>
  <c r="A7046" i="55"/>
  <c r="A7047" i="55"/>
  <c r="A7048" i="55"/>
  <c r="A7049" i="55"/>
  <c r="A7050" i="55"/>
  <c r="A7051" i="55"/>
  <c r="A7052" i="55"/>
  <c r="A7053" i="55"/>
  <c r="A7054" i="55"/>
  <c r="A7055" i="55"/>
  <c r="A7056" i="55"/>
  <c r="A7057" i="55"/>
  <c r="A7058" i="55"/>
  <c r="A7059" i="55"/>
  <c r="A7060" i="55"/>
  <c r="A7061" i="55"/>
  <c r="A7062" i="55"/>
  <c r="A7063" i="55"/>
  <c r="A7064" i="55"/>
  <c r="A7065" i="55"/>
  <c r="A7066" i="55"/>
  <c r="A7067" i="55"/>
  <c r="A7068" i="55"/>
  <c r="A7069" i="55"/>
  <c r="A7070" i="55"/>
  <c r="A7071" i="55"/>
  <c r="A7072" i="55"/>
  <c r="A7073" i="55"/>
  <c r="A7074" i="55"/>
  <c r="A7075" i="55"/>
  <c r="A7076" i="55"/>
  <c r="A7077" i="55"/>
  <c r="A7078" i="55"/>
  <c r="A7079" i="55"/>
  <c r="A7080" i="55"/>
  <c r="A7081" i="55"/>
  <c r="A7082" i="55"/>
  <c r="A7083" i="55"/>
  <c r="A7084" i="55"/>
  <c r="A7085" i="55"/>
  <c r="A7086" i="55"/>
  <c r="A7087" i="55"/>
  <c r="A7088" i="55"/>
  <c r="A7089" i="55"/>
  <c r="A7090" i="55"/>
  <c r="A7091" i="55"/>
  <c r="A7092" i="55"/>
  <c r="A7093" i="55"/>
  <c r="A7094" i="55"/>
  <c r="A7095" i="55"/>
  <c r="A7096" i="55"/>
  <c r="A7097" i="55"/>
  <c r="A7098" i="55"/>
  <c r="A7099" i="55"/>
  <c r="A7100" i="55"/>
  <c r="A7101" i="55"/>
  <c r="A7102" i="55"/>
  <c r="A7103" i="55"/>
  <c r="A7104" i="55"/>
  <c r="A7105" i="55"/>
  <c r="A7106" i="55"/>
  <c r="A7107" i="55"/>
  <c r="A7108" i="55"/>
  <c r="A7109" i="55"/>
  <c r="A7110" i="55"/>
  <c r="A7111" i="55"/>
  <c r="A7112" i="55"/>
  <c r="A7113" i="55"/>
  <c r="A7114" i="55"/>
  <c r="A7115" i="55"/>
  <c r="A7116" i="55"/>
  <c r="A7117" i="55"/>
  <c r="A7118" i="55"/>
  <c r="A7119" i="55"/>
  <c r="A7120" i="55"/>
  <c r="A7121" i="55"/>
  <c r="A7122" i="55"/>
  <c r="A7123" i="55"/>
  <c r="A7124" i="55"/>
  <c r="A7125" i="55"/>
  <c r="A7126" i="55"/>
  <c r="A7127" i="55"/>
  <c r="A7128" i="55"/>
  <c r="A7129" i="55"/>
  <c r="A7130" i="55"/>
  <c r="A7131" i="55"/>
  <c r="A7132" i="55"/>
  <c r="A7133" i="55"/>
  <c r="A7134" i="55"/>
  <c r="A7135" i="55"/>
  <c r="A7136" i="55"/>
  <c r="A7137" i="55"/>
  <c r="A7138" i="55"/>
  <c r="A7139" i="55"/>
  <c r="A7140" i="55"/>
  <c r="A7141" i="55"/>
  <c r="A7142" i="55"/>
  <c r="A7143" i="55"/>
  <c r="A7144" i="55"/>
  <c r="A7145" i="55"/>
  <c r="A7146" i="55"/>
  <c r="A7147" i="55"/>
  <c r="A7148" i="55"/>
  <c r="A7149" i="55"/>
  <c r="A7150" i="55"/>
  <c r="A7151" i="55"/>
  <c r="A7152" i="55"/>
  <c r="A7153" i="55"/>
  <c r="A7154" i="55"/>
  <c r="A7155" i="55"/>
  <c r="A7156" i="55"/>
  <c r="A7157" i="55"/>
  <c r="A7158" i="55"/>
  <c r="A7159" i="55"/>
  <c r="A7160" i="55"/>
  <c r="A7161" i="55"/>
  <c r="A7162" i="55"/>
  <c r="A7163" i="55"/>
  <c r="A7164" i="55"/>
  <c r="A7165" i="55"/>
  <c r="A7166" i="55"/>
  <c r="A7167" i="55"/>
  <c r="A7168" i="55"/>
  <c r="A7169" i="55"/>
  <c r="A7170" i="55"/>
  <c r="A7171" i="55"/>
  <c r="A7172" i="55"/>
  <c r="A7173" i="55"/>
  <c r="A7174" i="55"/>
  <c r="A7175" i="55"/>
  <c r="A7176" i="55"/>
  <c r="A7177" i="55"/>
  <c r="A7178" i="55"/>
  <c r="A7179" i="55"/>
  <c r="A7180" i="55"/>
  <c r="A7181" i="55"/>
  <c r="A7182" i="55"/>
  <c r="A7183" i="55"/>
  <c r="A7184" i="55"/>
  <c r="A7185" i="55"/>
  <c r="A7186" i="55"/>
  <c r="A7187" i="55"/>
  <c r="A7188" i="55"/>
  <c r="A7189" i="55"/>
  <c r="A7190" i="55"/>
  <c r="A7191" i="55"/>
  <c r="A7192" i="55"/>
  <c r="A7193" i="55"/>
  <c r="A7194" i="55"/>
  <c r="A7195" i="55"/>
  <c r="A7196" i="55"/>
  <c r="A7197" i="55"/>
  <c r="A7198" i="55"/>
  <c r="A7199" i="55"/>
  <c r="A7200" i="55"/>
  <c r="A7201" i="55"/>
  <c r="A7202" i="55"/>
  <c r="A7203" i="55"/>
  <c r="A7204" i="55"/>
  <c r="A7205" i="55"/>
  <c r="A7206" i="55"/>
  <c r="A7207" i="55"/>
  <c r="A7208" i="55"/>
  <c r="A7209" i="55"/>
  <c r="A7210" i="55"/>
  <c r="A7211" i="55"/>
  <c r="A7212" i="55"/>
  <c r="A7213" i="55"/>
  <c r="A7214" i="55"/>
  <c r="A7215" i="55"/>
  <c r="A7216" i="55"/>
  <c r="A7217" i="55"/>
  <c r="A7218" i="55"/>
  <c r="A7219" i="55"/>
  <c r="A7220" i="55"/>
  <c r="A7221" i="55"/>
  <c r="A7222" i="55"/>
  <c r="A7223" i="55"/>
  <c r="A7224" i="55"/>
  <c r="A7225" i="55"/>
  <c r="A7226" i="55"/>
  <c r="A7227" i="55"/>
  <c r="A7228" i="55"/>
  <c r="A7229" i="55"/>
  <c r="A7230" i="55"/>
  <c r="A7231" i="55"/>
  <c r="A7232" i="55"/>
  <c r="A7233" i="55"/>
  <c r="A7234" i="55"/>
  <c r="A7235" i="55"/>
  <c r="A7236" i="55"/>
  <c r="A7237" i="55"/>
  <c r="A7238" i="55"/>
  <c r="A7239" i="55"/>
  <c r="A7240" i="55"/>
  <c r="A7241" i="55"/>
  <c r="A7242" i="55"/>
  <c r="A7243" i="55"/>
  <c r="A7244" i="55"/>
  <c r="A7245" i="55"/>
  <c r="A7246" i="55"/>
  <c r="A7247" i="55"/>
  <c r="A7248" i="55"/>
  <c r="A7249" i="55"/>
  <c r="A7250" i="55"/>
  <c r="A7251" i="55"/>
  <c r="A7252" i="55"/>
  <c r="A7253" i="55"/>
  <c r="A7254" i="55"/>
  <c r="A7255" i="55"/>
  <c r="A7256" i="55"/>
  <c r="A7257" i="55"/>
  <c r="A7258" i="55"/>
  <c r="A7259" i="55"/>
  <c r="A7260" i="55"/>
  <c r="A7261" i="55"/>
  <c r="A7262" i="55"/>
  <c r="A7263" i="55"/>
  <c r="A7264" i="55"/>
  <c r="A7265" i="55"/>
  <c r="A7266" i="55"/>
  <c r="A7267" i="55"/>
  <c r="A7268" i="55"/>
  <c r="A7269" i="55"/>
  <c r="A7270" i="55"/>
  <c r="A7271" i="55"/>
  <c r="A7272" i="55"/>
  <c r="A7273" i="55"/>
  <c r="A7274" i="55"/>
  <c r="A7275" i="55"/>
  <c r="A7276" i="55"/>
  <c r="A7277" i="55"/>
  <c r="A7278" i="55"/>
  <c r="A7279" i="55"/>
  <c r="A7280" i="55"/>
  <c r="A7281" i="55"/>
  <c r="A7282" i="55"/>
  <c r="A7283" i="55"/>
  <c r="A7284" i="55"/>
  <c r="A7285" i="55"/>
  <c r="A7286" i="55"/>
  <c r="A7287" i="55"/>
  <c r="A7288" i="55"/>
  <c r="A7289" i="55"/>
  <c r="A7290" i="55"/>
  <c r="A7291" i="55"/>
  <c r="A7292" i="55"/>
  <c r="A7293" i="55"/>
  <c r="A7294" i="55"/>
  <c r="A7295" i="55"/>
  <c r="A7296" i="55"/>
  <c r="A7297" i="55"/>
  <c r="A7298" i="55"/>
  <c r="A7299" i="55"/>
  <c r="A7300" i="55"/>
  <c r="A7301" i="55"/>
  <c r="A7302" i="55"/>
  <c r="A7303" i="55"/>
  <c r="A7304" i="55"/>
  <c r="A7305" i="55"/>
  <c r="A7306" i="55"/>
  <c r="A7307" i="55"/>
  <c r="A7308" i="55"/>
  <c r="A7309" i="55"/>
  <c r="A7310" i="55"/>
  <c r="A7311" i="55"/>
  <c r="A7312" i="55"/>
  <c r="A7313" i="55"/>
  <c r="A7314" i="55"/>
  <c r="A7315" i="55"/>
  <c r="A7316" i="55"/>
  <c r="A7317" i="55"/>
  <c r="A7318" i="55"/>
  <c r="A7319" i="55"/>
  <c r="A7320" i="55"/>
  <c r="A7321" i="55"/>
  <c r="A7322" i="55"/>
  <c r="A7323" i="55"/>
  <c r="A7324" i="55"/>
  <c r="A7325" i="55"/>
  <c r="A7326" i="55"/>
  <c r="A7327" i="55"/>
  <c r="A7328" i="55"/>
  <c r="A7329" i="55"/>
  <c r="A7330" i="55"/>
  <c r="A7331" i="55"/>
  <c r="A7332" i="55"/>
  <c r="A7333" i="55"/>
  <c r="A7334" i="55"/>
  <c r="A7335" i="55"/>
  <c r="A7336" i="55"/>
  <c r="A7337" i="55"/>
  <c r="A7338" i="55"/>
  <c r="A7339" i="55"/>
  <c r="A7340" i="55"/>
  <c r="A7341" i="55"/>
  <c r="A7342" i="55"/>
  <c r="A7343" i="55"/>
  <c r="A7344" i="55"/>
  <c r="A7345" i="55"/>
  <c r="A7346" i="55"/>
  <c r="A7347" i="55"/>
  <c r="A7348" i="55"/>
  <c r="A7349" i="55"/>
  <c r="A7350" i="55"/>
  <c r="A7351" i="55"/>
  <c r="A7352" i="55"/>
  <c r="A7353" i="55"/>
  <c r="A7354" i="55"/>
  <c r="A7355" i="55"/>
  <c r="A7356" i="55"/>
  <c r="A7357" i="55"/>
  <c r="A7358" i="55"/>
  <c r="A7359" i="55"/>
  <c r="A7360" i="55"/>
  <c r="A7361" i="55"/>
  <c r="A7362" i="55"/>
  <c r="A7363" i="55"/>
  <c r="A7364" i="55"/>
  <c r="A7365" i="55"/>
  <c r="A7366" i="55"/>
  <c r="A7367" i="55"/>
  <c r="A7368" i="55"/>
  <c r="A7369" i="55"/>
  <c r="A7370" i="55"/>
  <c r="A7371" i="55"/>
  <c r="A7372" i="55"/>
  <c r="A7373" i="55"/>
  <c r="A7374" i="55"/>
  <c r="A7375" i="55"/>
  <c r="A7376" i="55"/>
  <c r="A7377" i="55"/>
  <c r="A7378" i="55"/>
  <c r="A7379" i="55"/>
  <c r="A7380" i="55"/>
  <c r="A7381" i="55"/>
  <c r="A7382" i="55"/>
  <c r="A7383" i="55"/>
  <c r="A7384" i="55"/>
  <c r="A7385" i="55"/>
  <c r="A7386" i="55"/>
  <c r="A7387" i="55"/>
  <c r="A7388" i="55"/>
  <c r="A7389" i="55"/>
  <c r="A7390" i="55"/>
  <c r="A7391" i="55"/>
  <c r="A7392" i="55"/>
  <c r="A7393" i="55"/>
  <c r="A7394" i="55"/>
  <c r="A7395" i="55"/>
  <c r="A7396" i="55"/>
  <c r="A7397" i="55"/>
  <c r="A7398" i="55"/>
  <c r="A7399" i="55"/>
  <c r="A7400" i="55"/>
  <c r="A7401" i="55"/>
  <c r="A7402" i="55"/>
  <c r="A7403" i="55"/>
  <c r="A7404" i="55"/>
  <c r="A7405" i="55"/>
  <c r="A7406" i="55"/>
  <c r="A7407" i="55"/>
  <c r="A7408" i="55"/>
  <c r="A7409" i="55"/>
  <c r="A7410" i="55"/>
  <c r="A7411" i="55"/>
  <c r="A7412" i="55"/>
  <c r="A7413" i="55"/>
  <c r="A7414" i="55"/>
  <c r="A7415" i="55"/>
  <c r="A7416" i="55"/>
  <c r="A7417" i="55"/>
  <c r="A7418" i="55"/>
  <c r="A7419" i="55"/>
  <c r="A7420" i="55"/>
  <c r="A7421" i="55"/>
  <c r="A7422" i="55"/>
  <c r="A7423" i="55"/>
  <c r="A7424" i="55"/>
  <c r="A7425" i="55"/>
  <c r="A7426" i="55"/>
  <c r="A7427" i="55"/>
  <c r="A7428" i="55"/>
  <c r="A7429" i="55"/>
  <c r="A7430" i="55"/>
  <c r="A7431" i="55"/>
  <c r="A7432" i="55"/>
  <c r="A7433" i="55"/>
  <c r="A7434" i="55"/>
  <c r="A7435" i="55"/>
  <c r="A7436" i="55"/>
  <c r="A7437" i="55"/>
  <c r="A7438" i="55"/>
  <c r="A7439" i="55"/>
  <c r="A7440" i="55"/>
  <c r="A7441" i="55"/>
  <c r="A7442" i="55"/>
  <c r="A7443" i="55"/>
  <c r="A7444" i="55"/>
  <c r="A7445" i="55"/>
  <c r="A7446" i="55"/>
  <c r="A7447" i="55"/>
  <c r="A7448" i="55"/>
  <c r="A7449" i="55"/>
  <c r="A7450" i="55"/>
  <c r="A7451" i="55"/>
  <c r="A7452" i="55"/>
  <c r="A7453" i="55"/>
  <c r="A7454" i="55"/>
  <c r="A7455" i="55"/>
  <c r="A7456" i="55"/>
  <c r="A7457" i="55"/>
  <c r="A7458" i="55"/>
  <c r="A7459" i="55"/>
  <c r="A7460" i="55"/>
  <c r="A7461" i="55"/>
  <c r="A7462" i="55"/>
  <c r="A7463" i="55"/>
  <c r="A7464" i="55"/>
  <c r="A7465" i="55"/>
  <c r="A7466" i="55"/>
  <c r="A7467" i="55"/>
  <c r="A7468" i="55"/>
  <c r="A7469" i="55"/>
  <c r="A7470" i="55"/>
  <c r="A7471" i="55"/>
  <c r="A7472" i="55"/>
  <c r="A7473" i="55"/>
  <c r="A7474" i="55"/>
  <c r="A7475" i="55"/>
  <c r="A7476" i="55"/>
  <c r="A7477" i="55"/>
  <c r="A7478" i="55"/>
  <c r="A7479" i="55"/>
  <c r="A7480" i="55"/>
  <c r="A7481" i="55"/>
  <c r="A7482" i="55"/>
  <c r="A7483" i="55"/>
  <c r="A7484" i="55"/>
  <c r="A7485" i="55"/>
  <c r="A7486" i="55"/>
  <c r="A7487" i="55"/>
  <c r="A7488" i="55"/>
  <c r="A7489" i="55"/>
  <c r="A7490" i="55"/>
  <c r="A7491" i="55"/>
  <c r="A7492" i="55"/>
  <c r="A7493" i="55"/>
  <c r="A7494" i="55"/>
  <c r="A7495" i="55"/>
  <c r="A7496" i="55"/>
  <c r="A7497" i="55"/>
  <c r="A7498" i="55"/>
  <c r="A7499" i="55"/>
  <c r="A7500" i="55"/>
  <c r="A7501" i="55"/>
  <c r="A7502" i="55"/>
  <c r="A7503" i="55"/>
  <c r="A7504" i="55"/>
  <c r="A7505" i="55"/>
  <c r="A7506" i="55"/>
  <c r="A7507" i="55"/>
  <c r="A7508" i="55"/>
  <c r="A7509" i="55"/>
  <c r="A7510" i="55"/>
  <c r="A7511" i="55"/>
  <c r="A7512" i="55"/>
  <c r="A7513" i="55"/>
  <c r="A7514" i="55"/>
  <c r="A7515" i="55"/>
  <c r="A7516" i="55"/>
  <c r="A7517" i="55"/>
  <c r="A7518" i="55"/>
  <c r="A7519" i="55"/>
  <c r="A7520" i="55"/>
  <c r="A7521" i="55"/>
  <c r="A7522" i="55"/>
  <c r="A7523" i="55"/>
  <c r="A7524" i="55"/>
  <c r="A7525" i="55"/>
  <c r="A7526" i="55"/>
  <c r="A7527" i="55"/>
  <c r="A7528" i="55"/>
  <c r="A7529" i="55"/>
  <c r="A7530" i="55"/>
  <c r="A7531" i="55"/>
  <c r="A7532" i="55"/>
  <c r="A7533" i="55"/>
  <c r="A7534" i="55"/>
  <c r="A7535" i="55"/>
  <c r="A7536" i="55"/>
  <c r="A7537" i="55"/>
  <c r="A7538" i="55"/>
  <c r="A7539" i="55"/>
  <c r="A7540" i="55"/>
  <c r="A7541" i="55"/>
  <c r="A7542" i="55"/>
  <c r="A7543" i="55"/>
  <c r="A7544" i="55"/>
  <c r="A7545" i="55"/>
  <c r="A7546" i="55"/>
  <c r="A7547" i="55"/>
  <c r="A7548" i="55"/>
  <c r="A7549" i="55"/>
  <c r="A7550" i="55"/>
  <c r="A7551" i="55"/>
  <c r="A7552" i="55"/>
  <c r="A7553" i="55"/>
  <c r="A7554" i="55"/>
  <c r="A7555" i="55"/>
  <c r="A7556" i="55"/>
  <c r="A7557" i="55"/>
  <c r="A7558" i="55"/>
  <c r="A7559" i="55"/>
  <c r="A7560" i="55"/>
  <c r="A7561" i="55"/>
  <c r="A7562" i="55"/>
  <c r="A7563" i="55"/>
  <c r="A7564" i="55"/>
  <c r="A7565" i="55"/>
  <c r="A7566" i="55"/>
  <c r="A7567" i="55"/>
  <c r="A7568" i="55"/>
  <c r="A7569" i="55"/>
  <c r="A7570" i="55"/>
  <c r="A7571" i="55"/>
  <c r="A7572" i="55"/>
  <c r="A7573" i="55"/>
  <c r="A7574" i="55"/>
  <c r="A7575" i="55"/>
  <c r="A7576" i="55"/>
  <c r="A7577" i="55"/>
  <c r="A7578" i="55"/>
  <c r="A7579" i="55"/>
  <c r="A7580" i="55"/>
  <c r="A7581" i="55"/>
  <c r="A7582" i="55"/>
  <c r="A7583" i="55"/>
  <c r="A7584" i="55"/>
  <c r="A7585" i="55"/>
  <c r="A7586" i="55"/>
  <c r="A7587" i="55"/>
  <c r="A7588" i="55"/>
  <c r="A7589" i="55"/>
  <c r="A7590" i="55"/>
  <c r="A7591" i="55"/>
  <c r="A7592" i="55"/>
  <c r="A7593" i="55"/>
  <c r="A7594" i="55"/>
  <c r="A7595" i="55"/>
  <c r="A7596" i="55"/>
  <c r="A7597" i="55"/>
  <c r="A7598" i="55"/>
  <c r="A7599" i="55"/>
  <c r="A7600" i="55"/>
  <c r="A7601" i="55"/>
  <c r="A7602" i="55"/>
  <c r="A7603" i="55"/>
  <c r="A7604" i="55"/>
  <c r="A7605" i="55"/>
  <c r="A7606" i="55"/>
  <c r="A7607" i="55"/>
  <c r="A7608" i="55"/>
  <c r="A7609" i="55"/>
  <c r="A7610" i="55"/>
  <c r="A7611" i="55"/>
  <c r="A7612" i="55"/>
  <c r="A7613" i="55"/>
  <c r="A7614" i="55"/>
  <c r="A7615" i="55"/>
  <c r="A7616" i="55"/>
  <c r="A7617" i="55"/>
  <c r="A7618" i="55"/>
  <c r="A7619" i="55"/>
  <c r="A7620" i="55"/>
  <c r="A7621" i="55"/>
  <c r="A7622" i="55"/>
  <c r="A7623" i="55"/>
  <c r="A7624" i="55"/>
  <c r="A7625" i="55"/>
  <c r="A7626" i="55"/>
  <c r="A7627" i="55"/>
  <c r="A7628" i="55"/>
  <c r="A7629" i="55"/>
  <c r="A7630" i="55"/>
  <c r="A7631" i="55"/>
  <c r="A7632" i="55"/>
  <c r="A7633" i="55"/>
  <c r="A7634" i="55"/>
  <c r="A7635" i="55"/>
  <c r="A7636" i="55"/>
  <c r="A7637" i="55"/>
  <c r="A7638" i="55"/>
  <c r="A7639" i="55"/>
  <c r="A7640" i="55"/>
  <c r="A7641" i="55"/>
  <c r="A7642" i="55"/>
  <c r="A7643" i="55"/>
  <c r="A7644" i="55"/>
  <c r="A7645" i="55"/>
  <c r="A7646" i="55"/>
  <c r="A7647" i="55"/>
  <c r="A7648" i="55"/>
  <c r="A7649" i="55"/>
  <c r="A7650" i="55"/>
  <c r="A7651" i="55"/>
  <c r="A7652" i="55"/>
  <c r="A7653" i="55"/>
  <c r="A7654" i="55"/>
  <c r="A7655" i="55"/>
  <c r="A7656" i="55"/>
  <c r="A7657" i="55"/>
  <c r="A7658" i="55"/>
  <c r="A7659" i="55"/>
  <c r="A7660" i="55"/>
  <c r="A7661" i="55"/>
  <c r="A7662" i="55"/>
  <c r="A7663" i="55"/>
  <c r="A7664" i="55"/>
  <c r="A7665" i="55"/>
  <c r="A7666" i="55"/>
  <c r="A7667" i="55"/>
  <c r="A7668" i="55"/>
  <c r="A7669" i="55"/>
  <c r="A7670" i="55"/>
  <c r="A7671" i="55"/>
  <c r="A7672" i="55"/>
  <c r="A7673" i="55"/>
  <c r="A7674" i="55"/>
  <c r="A7675" i="55"/>
  <c r="A7676" i="55"/>
  <c r="A7677" i="55"/>
  <c r="A7678" i="55"/>
  <c r="A7679" i="55"/>
  <c r="A7680" i="55"/>
  <c r="A7681" i="55"/>
  <c r="A7682" i="55"/>
  <c r="A7683" i="55"/>
  <c r="A7684" i="55"/>
  <c r="A7685" i="55"/>
  <c r="A7686" i="55"/>
  <c r="A7687" i="55"/>
  <c r="A7688" i="55"/>
  <c r="A7689" i="55"/>
  <c r="A7690" i="55"/>
  <c r="A7691" i="55"/>
  <c r="A7692" i="55"/>
  <c r="A7693" i="55"/>
  <c r="A7694" i="55"/>
  <c r="A7695" i="55"/>
  <c r="A7696" i="55"/>
  <c r="A7697" i="55"/>
  <c r="A7698" i="55"/>
  <c r="A7699" i="55"/>
  <c r="A7700" i="55"/>
  <c r="A7701" i="55"/>
  <c r="A7702" i="55"/>
  <c r="A7703" i="55"/>
  <c r="A7704" i="55"/>
  <c r="A7705" i="55"/>
  <c r="A7706" i="55"/>
  <c r="A7707" i="55"/>
  <c r="A7708" i="55"/>
  <c r="A7709" i="55"/>
  <c r="A7710" i="55"/>
  <c r="A7711" i="55"/>
  <c r="A7712" i="55"/>
  <c r="A7713" i="55"/>
  <c r="A7714" i="55"/>
  <c r="A7715" i="55"/>
  <c r="A7716" i="55"/>
  <c r="A7717" i="55"/>
  <c r="A7718" i="55"/>
  <c r="A7719" i="55"/>
  <c r="A7720" i="55"/>
  <c r="A7721" i="55"/>
  <c r="A7722" i="55"/>
  <c r="A7723" i="55"/>
  <c r="A7724" i="55"/>
  <c r="A7725" i="55"/>
  <c r="A7726" i="55"/>
  <c r="A7727" i="55"/>
  <c r="A7728" i="55"/>
  <c r="A7729" i="55"/>
  <c r="A7730" i="55"/>
  <c r="A7731" i="55"/>
  <c r="A7732" i="55"/>
  <c r="A7733" i="55"/>
  <c r="A7734" i="55"/>
  <c r="A7735" i="55"/>
  <c r="A7736" i="55"/>
  <c r="A7737" i="55"/>
  <c r="A7738" i="55"/>
  <c r="A7739" i="55"/>
  <c r="A7740" i="55"/>
  <c r="A7741" i="55"/>
  <c r="A7742" i="55"/>
  <c r="A7743" i="55"/>
  <c r="A7744" i="55"/>
  <c r="A7745" i="55"/>
  <c r="A7746" i="55"/>
  <c r="A7747" i="55"/>
  <c r="A7748" i="55"/>
  <c r="A7749" i="55"/>
  <c r="A7750" i="55"/>
  <c r="A7751" i="55"/>
  <c r="A7752" i="55"/>
  <c r="A7753" i="55"/>
  <c r="A7754" i="55"/>
  <c r="A7755" i="55"/>
  <c r="A7756" i="55"/>
  <c r="A7757" i="55"/>
  <c r="A7758" i="55"/>
  <c r="A7759" i="55"/>
  <c r="A7760" i="55"/>
  <c r="A7761" i="55"/>
  <c r="A7762" i="55"/>
  <c r="A7763" i="55"/>
  <c r="A7764" i="55"/>
  <c r="A7765" i="55"/>
  <c r="A7766" i="55"/>
  <c r="A7767" i="55"/>
  <c r="A7768" i="55"/>
  <c r="A7769" i="55"/>
  <c r="A7770" i="55"/>
  <c r="A7771" i="55"/>
  <c r="A7772" i="55"/>
  <c r="A7773" i="55"/>
  <c r="A7774" i="55"/>
  <c r="A7775" i="55"/>
  <c r="A7776" i="55"/>
  <c r="A7777" i="55"/>
  <c r="A7778" i="55"/>
  <c r="A7779" i="55"/>
  <c r="A7780" i="55"/>
  <c r="A7781" i="55"/>
  <c r="A7782" i="55"/>
  <c r="A7783" i="55"/>
  <c r="A7784" i="55"/>
  <c r="A7785" i="55"/>
  <c r="A7786" i="55"/>
  <c r="A7787" i="55"/>
  <c r="A7788" i="55"/>
  <c r="A7789" i="55"/>
  <c r="A7790" i="55"/>
  <c r="A7791" i="55"/>
  <c r="A7792" i="55"/>
  <c r="A7793" i="55"/>
  <c r="A7794" i="55"/>
  <c r="A7795" i="55"/>
  <c r="A7796" i="55"/>
  <c r="A7797" i="55"/>
  <c r="A7798" i="55"/>
  <c r="A7799" i="55"/>
  <c r="A7800" i="55"/>
  <c r="A7801" i="55"/>
  <c r="A7802" i="55"/>
  <c r="A7803" i="55"/>
  <c r="A7804" i="55"/>
  <c r="A7805" i="55"/>
  <c r="A7806" i="55"/>
  <c r="A7807" i="55"/>
  <c r="A7808" i="55"/>
  <c r="A7809" i="55"/>
  <c r="A7810" i="55"/>
  <c r="A7811" i="55"/>
  <c r="A7812" i="55"/>
  <c r="A7813" i="55"/>
  <c r="A7814" i="55"/>
  <c r="A7815" i="55"/>
  <c r="A7816" i="55"/>
  <c r="A7817" i="55"/>
  <c r="A7818" i="55"/>
  <c r="A7819" i="55"/>
  <c r="A7820" i="55"/>
  <c r="A7821" i="55"/>
  <c r="A7822" i="55"/>
  <c r="A7823" i="55"/>
  <c r="A7824" i="55"/>
  <c r="A7825" i="55"/>
  <c r="A7826" i="55"/>
  <c r="A7827" i="55"/>
  <c r="A7828" i="55"/>
  <c r="A7829" i="55"/>
  <c r="A7830" i="55"/>
  <c r="A7831" i="55"/>
  <c r="A7832" i="55"/>
  <c r="A7833" i="55"/>
  <c r="A7834" i="55"/>
  <c r="A7835" i="55"/>
  <c r="A7836" i="55"/>
  <c r="A7837" i="55"/>
  <c r="A7838" i="55"/>
  <c r="A7839" i="55"/>
  <c r="A7840" i="55"/>
  <c r="A7841" i="55"/>
  <c r="A7842" i="55"/>
  <c r="A7843" i="55"/>
  <c r="A7844" i="55"/>
  <c r="A7845" i="55"/>
  <c r="A7846" i="55"/>
  <c r="A7847" i="55"/>
  <c r="A7848" i="55"/>
  <c r="A7849" i="55"/>
  <c r="A7850" i="55"/>
  <c r="A7851" i="55"/>
  <c r="A7852" i="55"/>
  <c r="A7853" i="55"/>
  <c r="A7854" i="55"/>
  <c r="A7855" i="55"/>
  <c r="A7856" i="55"/>
  <c r="A7857" i="55"/>
  <c r="A7858" i="55"/>
  <c r="A7859" i="55"/>
  <c r="A7860" i="55"/>
  <c r="A7861" i="55"/>
  <c r="A7862" i="55"/>
  <c r="A7863" i="55"/>
  <c r="A7864" i="55"/>
  <c r="A7865" i="55"/>
  <c r="A7866" i="55"/>
  <c r="A7867" i="55"/>
  <c r="A7868" i="55"/>
  <c r="A7869" i="55"/>
  <c r="A7870" i="55"/>
  <c r="A7871" i="55"/>
  <c r="A7872" i="55"/>
  <c r="A7873" i="55"/>
  <c r="A7874" i="55"/>
  <c r="A7875" i="55"/>
  <c r="A7876" i="55"/>
  <c r="A7877" i="55"/>
  <c r="A7878" i="55"/>
  <c r="A7879" i="55"/>
  <c r="A7880" i="55"/>
  <c r="A7881" i="55"/>
  <c r="A7882" i="55"/>
  <c r="A7883" i="55"/>
  <c r="A7884" i="55"/>
  <c r="A7885" i="55"/>
  <c r="A7886" i="55"/>
  <c r="A7887" i="55"/>
  <c r="A7888" i="55"/>
  <c r="A7889" i="55"/>
  <c r="A7890" i="55"/>
  <c r="A7891" i="55"/>
  <c r="A7892" i="55"/>
  <c r="A7893" i="55"/>
  <c r="A7894" i="55"/>
  <c r="A7895" i="55"/>
  <c r="A7896" i="55"/>
  <c r="A7897" i="55"/>
  <c r="A7898" i="55"/>
  <c r="A7899" i="55"/>
  <c r="A7900" i="55"/>
  <c r="A7901" i="55"/>
  <c r="A7902" i="55"/>
  <c r="A7903" i="55"/>
  <c r="A7904" i="55"/>
  <c r="A7905" i="55"/>
  <c r="A7906" i="55"/>
  <c r="A7907" i="55"/>
  <c r="A7908" i="55"/>
  <c r="A7909" i="55"/>
  <c r="A7910" i="55"/>
  <c r="A7911" i="55"/>
  <c r="A7912" i="55"/>
  <c r="A7913" i="55"/>
  <c r="A7914" i="55"/>
  <c r="A7915" i="55"/>
  <c r="A7916" i="55"/>
  <c r="A7917" i="55"/>
  <c r="A7918" i="55"/>
  <c r="A7919" i="55"/>
  <c r="A7920" i="55"/>
  <c r="A7921" i="55"/>
  <c r="A7922" i="55"/>
  <c r="A7923" i="55"/>
  <c r="A7924" i="55"/>
  <c r="A7925" i="55"/>
  <c r="A7926" i="55"/>
  <c r="A7927" i="55"/>
  <c r="A7928" i="55"/>
  <c r="A7929" i="55"/>
  <c r="A7930" i="55"/>
  <c r="A7931" i="55"/>
  <c r="A7932" i="55"/>
  <c r="A7933" i="55"/>
  <c r="A7934" i="55"/>
  <c r="A7935" i="55"/>
  <c r="A7936" i="55"/>
  <c r="A7937" i="55"/>
  <c r="A7938" i="55"/>
  <c r="A7939" i="55"/>
  <c r="A7940" i="55"/>
  <c r="A7941" i="55"/>
  <c r="A7942" i="55"/>
  <c r="A7943" i="55"/>
  <c r="A7944" i="55"/>
  <c r="A7945" i="55"/>
  <c r="A7946" i="55"/>
  <c r="A7947" i="55"/>
  <c r="A7948" i="55"/>
  <c r="A7949" i="55"/>
  <c r="A7950" i="55"/>
  <c r="A7951" i="55"/>
  <c r="A7952" i="55"/>
  <c r="A7953" i="55"/>
  <c r="A7954" i="55"/>
  <c r="A7955" i="55"/>
  <c r="A7956" i="55"/>
  <c r="A7957" i="55"/>
  <c r="A7958" i="55"/>
  <c r="A7959" i="55"/>
  <c r="A7960" i="55"/>
  <c r="A7961" i="55"/>
  <c r="A7962" i="55"/>
  <c r="A7963" i="55"/>
  <c r="A7964" i="55"/>
  <c r="A7965" i="55"/>
  <c r="A7966" i="55"/>
  <c r="A7967" i="55"/>
  <c r="A7968" i="55"/>
  <c r="A7969" i="55"/>
  <c r="A7970" i="55"/>
  <c r="A7971" i="55"/>
  <c r="A7972" i="55"/>
  <c r="A7973" i="55"/>
  <c r="A7974" i="55"/>
  <c r="A7975" i="55"/>
  <c r="A7976" i="55"/>
  <c r="A7977" i="55"/>
  <c r="A7978" i="55"/>
  <c r="A7979" i="55"/>
  <c r="A7980" i="55"/>
  <c r="A7981" i="55"/>
  <c r="A7982" i="55"/>
  <c r="A7983" i="55"/>
  <c r="A7984" i="55"/>
  <c r="A7985" i="55"/>
  <c r="A7986" i="55"/>
  <c r="A7987" i="55"/>
  <c r="A7988" i="55"/>
  <c r="A7989" i="55"/>
  <c r="A7990" i="55"/>
  <c r="A7991" i="55"/>
  <c r="A7992" i="55"/>
  <c r="A7993" i="55"/>
  <c r="A7994" i="55"/>
  <c r="A7995" i="55"/>
  <c r="A7996" i="55"/>
  <c r="A7997" i="55"/>
  <c r="A7998" i="55"/>
  <c r="A7999" i="55"/>
  <c r="A8000" i="55"/>
  <c r="A8001" i="55"/>
  <c r="A8002" i="55"/>
  <c r="A8003" i="55"/>
  <c r="A8004" i="55"/>
  <c r="A8005" i="55"/>
  <c r="A8006" i="55"/>
  <c r="A8007" i="55"/>
  <c r="A8008" i="55"/>
  <c r="A8009" i="55"/>
  <c r="A8010" i="55"/>
  <c r="A8011" i="55"/>
  <c r="A8012" i="55"/>
  <c r="A8013" i="55"/>
  <c r="A8014" i="55"/>
  <c r="A8015" i="55"/>
  <c r="A8016" i="55"/>
  <c r="A8017" i="55"/>
  <c r="A8018" i="55"/>
  <c r="A8019" i="55"/>
  <c r="A8020" i="55"/>
  <c r="A8021" i="55"/>
  <c r="A8022" i="55"/>
  <c r="A8023" i="55"/>
  <c r="A8024" i="55"/>
  <c r="A8025" i="55"/>
  <c r="A8026" i="55"/>
  <c r="A8027" i="55"/>
  <c r="A8028" i="55"/>
  <c r="A8029" i="55"/>
  <c r="A8030" i="55"/>
  <c r="A8031" i="55"/>
  <c r="A8032" i="55"/>
  <c r="A8033" i="55"/>
  <c r="A8034" i="55"/>
  <c r="A8035" i="55"/>
  <c r="A8036" i="55"/>
  <c r="A8037" i="55"/>
  <c r="A8038" i="55"/>
  <c r="A8039" i="55"/>
  <c r="A8040" i="55"/>
  <c r="A8041" i="55"/>
  <c r="A8042" i="55"/>
  <c r="A8043" i="55"/>
  <c r="A8044" i="55"/>
  <c r="A8045" i="55"/>
  <c r="A8046" i="55"/>
  <c r="A8047" i="55"/>
  <c r="A8048" i="55"/>
  <c r="A8049" i="55"/>
  <c r="A8050" i="55"/>
  <c r="A8051" i="55"/>
  <c r="A8052" i="55"/>
  <c r="A8053" i="55"/>
  <c r="A8054" i="55"/>
  <c r="A8055" i="55"/>
  <c r="A8056" i="55"/>
  <c r="A8057" i="55"/>
  <c r="A8058" i="55"/>
  <c r="A8059" i="55"/>
  <c r="A8060" i="55"/>
  <c r="A8061" i="55"/>
  <c r="A8062" i="55"/>
  <c r="A8063" i="55"/>
  <c r="A8064" i="55"/>
  <c r="A8065" i="55"/>
  <c r="A8066" i="55"/>
  <c r="A8067" i="55"/>
  <c r="A8068" i="55"/>
  <c r="A8069" i="55"/>
  <c r="A8070" i="55"/>
  <c r="A8071" i="55"/>
  <c r="A8072" i="55"/>
  <c r="A8073" i="55"/>
  <c r="A8074" i="55"/>
  <c r="A8075" i="55"/>
  <c r="A8076" i="55"/>
  <c r="A8077" i="55"/>
  <c r="A8078" i="55"/>
  <c r="A8079" i="55"/>
  <c r="A8080" i="55"/>
  <c r="A8081" i="55"/>
  <c r="A8082" i="55"/>
  <c r="A8083" i="55"/>
  <c r="A8084" i="55"/>
  <c r="A8085" i="55"/>
  <c r="A8086" i="55"/>
  <c r="A8087" i="55"/>
  <c r="A8088" i="55"/>
  <c r="A8089" i="55"/>
  <c r="A8090" i="55"/>
  <c r="A8091" i="55"/>
  <c r="A8092" i="55"/>
  <c r="A8093" i="55"/>
  <c r="A8094" i="55"/>
  <c r="A8095" i="55"/>
  <c r="A8096" i="55"/>
  <c r="A8097" i="55"/>
  <c r="A8098" i="55"/>
  <c r="A8099" i="55"/>
  <c r="A8100" i="55"/>
  <c r="A8101" i="55"/>
  <c r="A8102" i="55"/>
  <c r="A8103" i="55"/>
  <c r="A8104" i="55"/>
  <c r="A8105" i="55"/>
  <c r="A8106" i="55"/>
  <c r="A8107" i="55"/>
  <c r="A8108" i="55"/>
  <c r="A8109" i="55"/>
  <c r="A8110" i="55"/>
  <c r="A8111" i="55"/>
  <c r="A8112" i="55"/>
  <c r="A8113" i="55"/>
  <c r="A8114" i="55"/>
  <c r="A8115" i="55"/>
  <c r="A8116" i="55"/>
  <c r="A8117" i="55"/>
  <c r="A8118" i="55"/>
  <c r="A8119" i="55"/>
  <c r="A8120" i="55"/>
  <c r="A8121" i="55"/>
  <c r="A8122" i="55"/>
  <c r="A8123" i="55"/>
  <c r="A8124" i="55"/>
  <c r="A8125" i="55"/>
  <c r="A8126" i="55"/>
  <c r="A8127" i="55"/>
  <c r="A8128" i="55"/>
  <c r="A8129" i="55"/>
  <c r="A8130" i="55"/>
  <c r="A8131" i="55"/>
  <c r="A8132" i="55"/>
  <c r="A8133" i="55"/>
  <c r="A8134" i="55"/>
  <c r="A8135" i="55"/>
  <c r="A8136" i="55"/>
  <c r="A8137" i="55"/>
  <c r="A8138" i="55"/>
  <c r="A8139" i="55"/>
  <c r="A8140" i="55"/>
  <c r="A8141" i="55"/>
  <c r="A8142" i="55"/>
  <c r="A8143" i="55"/>
  <c r="A8144" i="55"/>
  <c r="A8145" i="55"/>
  <c r="A8146" i="55"/>
  <c r="A8147" i="55"/>
  <c r="A8148" i="55"/>
  <c r="A8149" i="55"/>
  <c r="A8150" i="55"/>
  <c r="A8151" i="55"/>
  <c r="A8152" i="55"/>
  <c r="A8153" i="55"/>
  <c r="A8154" i="55"/>
  <c r="A8155" i="55"/>
  <c r="A8156" i="55"/>
  <c r="A8157" i="55"/>
  <c r="A8158" i="55"/>
  <c r="A8159" i="55"/>
  <c r="A8160" i="55"/>
  <c r="A8161" i="55"/>
  <c r="A8162" i="55"/>
  <c r="A8163" i="55"/>
  <c r="A8164" i="55"/>
  <c r="A8165" i="55"/>
  <c r="A8166" i="55"/>
  <c r="A8167" i="55"/>
  <c r="A8168" i="55"/>
  <c r="A8169" i="55"/>
  <c r="A8170" i="55"/>
  <c r="A8171" i="55"/>
  <c r="A8172" i="55"/>
  <c r="A8173" i="55"/>
  <c r="A8174" i="55"/>
  <c r="A8175" i="55"/>
  <c r="A8176" i="55"/>
  <c r="A8177" i="55"/>
  <c r="A8178" i="55"/>
  <c r="A8179" i="55"/>
  <c r="A8180" i="55"/>
  <c r="A8181" i="55"/>
  <c r="A8182" i="55"/>
  <c r="A8183" i="55"/>
  <c r="A8184" i="55"/>
  <c r="A8185" i="55"/>
  <c r="A8186" i="55"/>
  <c r="A8187" i="55"/>
  <c r="A8188" i="55"/>
  <c r="A8189" i="55"/>
  <c r="A8190" i="55"/>
  <c r="A8191" i="55"/>
  <c r="A8192" i="55"/>
  <c r="A8193" i="55"/>
  <c r="A8194" i="55"/>
  <c r="A8195" i="55"/>
  <c r="A8196" i="55"/>
  <c r="A8197" i="55"/>
  <c r="A8198" i="55"/>
  <c r="A8199" i="55"/>
  <c r="A8200" i="55"/>
  <c r="A8201" i="55"/>
  <c r="A8202" i="55"/>
  <c r="A8203" i="55"/>
  <c r="A8204" i="55"/>
  <c r="A8205" i="55"/>
  <c r="A8206" i="55"/>
  <c r="A8207" i="55"/>
  <c r="A8208" i="55"/>
  <c r="A8209" i="55"/>
  <c r="A8210" i="55"/>
  <c r="A8211" i="55"/>
  <c r="A8212" i="55"/>
  <c r="A8213" i="55"/>
  <c r="A8214" i="55"/>
  <c r="A8215" i="55"/>
  <c r="A8216" i="55"/>
  <c r="A8217" i="55"/>
  <c r="A8218" i="55"/>
  <c r="A8219" i="55"/>
  <c r="A8220" i="55"/>
  <c r="A8221" i="55"/>
  <c r="A8222" i="55"/>
  <c r="A8223" i="55"/>
  <c r="A8224" i="55"/>
  <c r="A8225" i="55"/>
  <c r="A8226" i="55"/>
  <c r="A8227" i="55"/>
  <c r="A8228" i="55"/>
  <c r="A8229" i="55"/>
  <c r="A8230" i="55"/>
  <c r="A8231" i="55"/>
  <c r="A8232" i="55"/>
  <c r="A8233" i="55"/>
  <c r="A8234" i="55"/>
  <c r="A8235" i="55"/>
  <c r="A8236" i="55"/>
  <c r="A8237" i="55"/>
  <c r="A8238" i="55"/>
  <c r="A8239" i="55"/>
  <c r="A8240" i="55"/>
  <c r="A8241" i="55"/>
  <c r="A8242" i="55"/>
  <c r="A8243" i="55"/>
  <c r="A8244" i="55"/>
  <c r="A8245" i="55"/>
  <c r="A8246" i="55"/>
  <c r="A8247" i="55"/>
  <c r="A8248" i="55"/>
  <c r="A8249" i="55"/>
  <c r="A8250" i="55"/>
  <c r="A8251" i="55"/>
  <c r="A8252" i="55"/>
  <c r="A8253" i="55"/>
  <c r="A8254" i="55"/>
  <c r="A8255" i="55"/>
  <c r="A8256" i="55"/>
  <c r="A8257" i="55"/>
  <c r="A8258" i="55"/>
  <c r="A8259" i="55"/>
  <c r="A8260" i="55"/>
  <c r="A8261" i="55"/>
  <c r="A8262" i="55"/>
  <c r="A8263" i="55"/>
  <c r="A8264" i="55"/>
  <c r="A8265" i="55"/>
  <c r="A8266" i="55"/>
  <c r="A8267" i="55"/>
  <c r="A8268" i="55"/>
  <c r="A8269" i="55"/>
  <c r="A8270" i="55"/>
  <c r="A8271" i="55"/>
  <c r="A8272" i="55"/>
  <c r="A8273" i="55"/>
  <c r="A8274" i="55"/>
  <c r="A8275" i="55"/>
  <c r="A8276" i="55"/>
  <c r="A8277" i="55"/>
  <c r="A8278" i="55"/>
  <c r="A8279" i="55"/>
  <c r="A8280" i="55"/>
  <c r="A8281" i="55"/>
  <c r="A8282" i="55"/>
  <c r="A8283" i="55"/>
  <c r="A8284" i="55"/>
  <c r="A8285" i="55"/>
  <c r="A8286" i="55"/>
  <c r="A8287" i="55"/>
  <c r="A8288" i="55"/>
  <c r="A8289" i="55"/>
  <c r="A8290" i="55"/>
  <c r="A8291" i="55"/>
  <c r="A8292" i="55"/>
  <c r="A8293" i="55"/>
  <c r="A8294" i="55"/>
  <c r="A8295" i="55"/>
  <c r="A8296" i="55"/>
  <c r="A8297" i="55"/>
  <c r="A8298" i="55"/>
  <c r="A8299" i="55"/>
  <c r="A8300" i="55"/>
  <c r="A8301" i="55"/>
  <c r="A8302" i="55"/>
  <c r="A8303" i="55"/>
  <c r="A8304" i="55"/>
  <c r="A8305" i="55"/>
  <c r="A8306" i="55"/>
  <c r="A8307" i="55"/>
  <c r="A8308" i="55"/>
  <c r="A8309" i="55"/>
  <c r="A8310" i="55"/>
  <c r="A8311" i="55"/>
  <c r="A8312" i="55"/>
  <c r="A8313" i="55"/>
  <c r="A8314" i="55"/>
  <c r="A8315" i="55"/>
  <c r="A8316" i="55"/>
  <c r="A8317" i="55"/>
  <c r="A8318" i="55"/>
  <c r="A8319" i="55"/>
  <c r="A8320" i="55"/>
  <c r="A8321" i="55"/>
  <c r="A8322" i="55"/>
  <c r="A8323" i="55"/>
  <c r="A8324" i="55"/>
  <c r="A8325" i="55"/>
  <c r="A8326" i="55"/>
  <c r="A8327" i="55"/>
  <c r="A8328" i="55"/>
  <c r="A8329" i="55"/>
  <c r="A8330" i="55"/>
  <c r="A8331" i="55"/>
  <c r="A8332" i="55"/>
  <c r="A8333" i="55"/>
  <c r="A8334" i="55"/>
  <c r="A8335" i="55"/>
  <c r="A8336" i="55"/>
  <c r="A8337" i="55"/>
  <c r="A8338" i="55"/>
  <c r="A8339" i="55"/>
  <c r="A8340" i="55"/>
  <c r="A8341" i="55"/>
  <c r="A8342" i="55"/>
  <c r="A8343" i="55"/>
  <c r="A8344" i="55"/>
  <c r="A8345" i="55"/>
  <c r="A8346" i="55"/>
  <c r="A8347" i="55"/>
  <c r="A8348" i="55"/>
  <c r="A8349" i="55"/>
  <c r="A8350" i="55"/>
  <c r="A8351" i="55"/>
  <c r="A8352" i="55"/>
  <c r="A8353" i="55"/>
  <c r="A8354" i="55"/>
  <c r="A8355" i="55"/>
  <c r="A8356" i="55"/>
  <c r="A8357" i="55"/>
  <c r="A8358" i="55"/>
  <c r="A8359" i="55"/>
  <c r="A8360" i="55"/>
  <c r="A8361" i="55"/>
  <c r="A8362" i="55"/>
  <c r="A8363" i="55"/>
  <c r="A8364" i="55"/>
  <c r="A8365" i="55"/>
  <c r="A8366" i="55"/>
  <c r="A8367" i="55"/>
  <c r="A8368" i="55"/>
  <c r="A8369" i="55"/>
  <c r="A8370" i="55"/>
  <c r="A8371" i="55"/>
  <c r="A8372" i="55"/>
  <c r="A8373" i="55"/>
  <c r="A8374" i="55"/>
  <c r="A8375" i="55"/>
  <c r="A8376" i="55"/>
  <c r="A8377" i="55"/>
  <c r="A8378" i="55"/>
  <c r="A8379" i="55"/>
  <c r="A8380" i="55"/>
  <c r="A8381" i="55"/>
  <c r="A8382" i="55"/>
  <c r="A8383" i="55"/>
  <c r="A8384" i="55"/>
  <c r="A8385" i="55"/>
  <c r="A8386" i="55"/>
  <c r="A8387" i="55"/>
  <c r="A8388" i="55"/>
  <c r="A8389" i="55"/>
  <c r="A8390" i="55"/>
  <c r="A8391" i="55"/>
  <c r="A8392" i="55"/>
  <c r="A8393" i="55"/>
  <c r="A8394" i="55"/>
  <c r="A8395" i="55"/>
  <c r="A8396" i="55"/>
  <c r="A8397" i="55"/>
  <c r="A8398" i="55"/>
  <c r="A8399" i="55"/>
  <c r="A8400" i="55"/>
  <c r="A8401" i="55"/>
  <c r="A8402" i="55"/>
  <c r="A8403" i="55"/>
  <c r="A8404" i="55"/>
  <c r="A8405" i="55"/>
  <c r="A8406" i="55"/>
  <c r="A8407" i="55"/>
  <c r="A8408" i="55"/>
  <c r="A8409" i="55"/>
  <c r="A8410" i="55"/>
  <c r="A8411" i="55"/>
  <c r="A8412" i="55"/>
  <c r="A8413" i="55"/>
  <c r="A8414" i="55"/>
  <c r="A8415" i="55"/>
  <c r="A8416" i="55"/>
  <c r="A8417" i="55"/>
  <c r="A8418" i="55"/>
  <c r="A8419" i="55"/>
  <c r="A8420" i="55"/>
  <c r="A8421" i="55"/>
  <c r="A8422" i="55"/>
  <c r="A8423" i="55"/>
  <c r="A8424" i="55"/>
  <c r="A8425" i="55"/>
  <c r="A8426" i="55"/>
  <c r="A8427" i="55"/>
  <c r="A8428" i="55"/>
  <c r="A8429" i="55"/>
  <c r="A8430" i="55"/>
  <c r="A8431" i="55"/>
  <c r="A8432" i="55"/>
  <c r="A8433" i="55"/>
  <c r="A8434" i="55"/>
  <c r="A8435" i="55"/>
  <c r="A8436" i="55"/>
  <c r="A8437" i="55"/>
  <c r="A8438" i="55"/>
  <c r="A8439" i="55"/>
  <c r="A8440" i="55"/>
  <c r="A8441" i="55"/>
  <c r="A8442" i="55"/>
  <c r="A8443" i="55"/>
  <c r="A8444" i="55"/>
  <c r="A8445" i="55"/>
  <c r="A8446" i="55"/>
  <c r="A8447" i="55"/>
  <c r="A8448" i="55"/>
  <c r="A8449" i="55"/>
  <c r="A8450" i="55"/>
  <c r="A8451" i="55"/>
  <c r="A8452" i="55"/>
  <c r="A8453" i="55"/>
  <c r="A8454" i="55"/>
  <c r="A8455" i="55"/>
  <c r="A8456" i="55"/>
  <c r="A8457" i="55"/>
  <c r="A8458" i="55"/>
  <c r="A8459" i="55"/>
  <c r="A8460" i="55"/>
  <c r="A8461" i="55"/>
  <c r="A8462" i="55"/>
  <c r="A8463" i="55"/>
  <c r="A8464" i="55"/>
  <c r="A8465" i="55"/>
  <c r="A8466" i="55"/>
  <c r="A8467" i="55"/>
  <c r="A8468" i="55"/>
  <c r="A8469" i="55"/>
  <c r="A8470" i="55"/>
  <c r="A8471" i="55"/>
  <c r="A8472" i="55"/>
  <c r="A8473" i="55"/>
  <c r="A8474" i="55"/>
  <c r="A8475" i="55"/>
  <c r="A8476" i="55"/>
  <c r="A8477" i="55"/>
  <c r="A8478" i="55"/>
  <c r="A8479" i="55"/>
  <c r="A8480" i="55"/>
  <c r="A8481" i="55"/>
  <c r="A8482" i="55"/>
  <c r="A8483" i="55"/>
  <c r="A8484" i="55"/>
  <c r="A8485" i="55"/>
  <c r="A8486" i="55"/>
  <c r="A8487" i="55"/>
  <c r="A8488" i="55"/>
  <c r="A8489" i="55"/>
  <c r="A8490" i="55"/>
  <c r="A8491" i="55"/>
  <c r="A8492" i="55"/>
  <c r="A8493" i="55"/>
  <c r="A8494" i="55"/>
  <c r="A8495" i="55"/>
  <c r="A8496" i="55"/>
  <c r="A8497" i="55"/>
  <c r="A8498" i="55"/>
  <c r="A8499" i="55"/>
  <c r="A8500" i="55"/>
  <c r="A8501" i="55"/>
  <c r="A8502" i="55"/>
  <c r="A8503" i="55"/>
  <c r="A8504" i="55"/>
  <c r="A8505" i="55"/>
  <c r="A8506" i="55"/>
  <c r="A8507" i="55"/>
  <c r="A8508" i="55"/>
  <c r="A8509" i="55"/>
  <c r="A8510" i="55"/>
  <c r="A8511" i="55"/>
  <c r="A8512" i="55"/>
  <c r="A8513" i="55"/>
  <c r="A8514" i="55"/>
  <c r="A8515" i="55"/>
  <c r="A8516" i="55"/>
  <c r="A8517" i="55"/>
  <c r="A8518" i="55"/>
  <c r="A8519" i="55"/>
  <c r="A8520" i="55"/>
  <c r="A8521" i="55"/>
  <c r="A8522" i="55"/>
  <c r="A8523" i="55"/>
  <c r="A8524" i="55"/>
  <c r="A8525" i="55"/>
  <c r="A8526" i="55"/>
  <c r="A8527" i="55"/>
  <c r="A8528" i="55"/>
  <c r="A8529" i="55"/>
  <c r="A8530" i="55"/>
  <c r="A8531" i="55"/>
  <c r="A8532" i="55"/>
  <c r="A8533" i="55"/>
  <c r="A8534" i="55"/>
  <c r="A8535" i="55"/>
  <c r="A8536" i="55"/>
  <c r="A8537" i="55"/>
  <c r="A8538" i="55"/>
  <c r="A8539" i="55"/>
  <c r="A8540" i="55"/>
  <c r="A8541" i="55"/>
  <c r="A8542" i="55"/>
  <c r="A8543" i="55"/>
  <c r="A8544" i="55"/>
  <c r="A8545" i="55"/>
  <c r="A8546" i="55"/>
  <c r="A8547" i="55"/>
  <c r="A8548" i="55"/>
  <c r="A8549" i="55"/>
  <c r="A8550" i="55"/>
  <c r="A8551" i="55"/>
  <c r="A8552" i="55"/>
  <c r="A8553" i="55"/>
  <c r="A8554" i="55"/>
  <c r="A8555" i="55"/>
  <c r="A8556" i="55"/>
  <c r="A8557" i="55"/>
  <c r="A8558" i="55"/>
  <c r="A8559" i="55"/>
  <c r="A8560" i="55"/>
  <c r="A8561" i="55"/>
  <c r="A8562" i="55"/>
  <c r="A8563" i="55"/>
  <c r="A8564" i="55"/>
  <c r="A8565" i="55"/>
  <c r="A8566" i="55"/>
  <c r="A8567" i="55"/>
  <c r="A8568" i="55"/>
  <c r="A8569" i="55"/>
  <c r="A8570" i="55"/>
  <c r="A8571" i="55"/>
  <c r="A8572" i="55"/>
  <c r="A8573" i="55"/>
  <c r="A8574" i="55"/>
  <c r="A8575" i="55"/>
  <c r="A8576" i="55"/>
  <c r="A8577" i="55"/>
  <c r="A8578" i="55"/>
  <c r="A8579" i="55"/>
  <c r="A8580" i="55"/>
  <c r="A8581" i="55"/>
  <c r="A8582" i="55"/>
  <c r="A8583" i="55"/>
  <c r="A8584" i="55"/>
  <c r="A8585" i="55"/>
  <c r="A8586" i="55"/>
  <c r="A8587" i="55"/>
  <c r="A8588" i="55"/>
  <c r="A8589" i="55"/>
  <c r="A8590" i="55"/>
  <c r="A8591" i="55"/>
  <c r="A8592" i="55"/>
  <c r="A8593" i="55"/>
  <c r="A8594" i="55"/>
  <c r="A8595" i="55"/>
  <c r="A8596" i="55"/>
  <c r="A8597" i="55"/>
  <c r="A8598" i="55"/>
  <c r="A8599" i="55"/>
  <c r="A8600" i="55"/>
  <c r="A8601" i="55"/>
  <c r="A8602" i="55"/>
  <c r="A8603" i="55"/>
  <c r="A8604" i="55"/>
  <c r="A8605" i="55"/>
  <c r="A8606" i="55"/>
  <c r="A8607" i="55"/>
  <c r="A8608" i="55"/>
  <c r="A8609" i="55"/>
  <c r="A8610" i="55"/>
  <c r="A8611" i="55"/>
  <c r="A8612" i="55"/>
  <c r="A8613" i="55"/>
  <c r="A8614" i="55"/>
  <c r="A8615" i="55"/>
  <c r="A8616" i="55"/>
  <c r="A8617" i="55"/>
  <c r="A8618" i="55"/>
  <c r="A8619" i="55"/>
  <c r="A8620" i="55"/>
  <c r="A8621" i="55"/>
  <c r="A8622" i="55"/>
  <c r="A8623" i="55"/>
  <c r="A8624" i="55"/>
  <c r="A8625" i="55"/>
  <c r="A8626" i="55"/>
  <c r="A8627" i="55"/>
  <c r="A8628" i="55"/>
  <c r="A8629" i="55"/>
  <c r="A8630" i="55"/>
  <c r="A8631" i="55"/>
  <c r="A8632" i="55"/>
  <c r="A8633" i="55"/>
  <c r="A8634" i="55"/>
  <c r="A8635" i="55"/>
  <c r="A8636" i="55"/>
  <c r="A8637" i="55"/>
  <c r="A8638" i="55"/>
  <c r="A8639" i="55"/>
  <c r="A8640" i="55"/>
  <c r="A8641" i="55"/>
  <c r="A8642" i="55"/>
  <c r="A8643" i="55"/>
  <c r="A8644" i="55"/>
  <c r="A8645" i="55"/>
  <c r="A8646" i="55"/>
  <c r="A8647" i="55"/>
  <c r="A8648" i="55"/>
  <c r="A8649" i="55"/>
  <c r="A8650" i="55"/>
  <c r="A8651" i="55"/>
  <c r="A8652" i="55"/>
  <c r="A8653" i="55"/>
  <c r="A8654" i="55"/>
  <c r="A8655" i="55"/>
  <c r="A8656" i="55"/>
  <c r="A8657" i="55"/>
  <c r="A8658" i="55"/>
  <c r="A8659" i="55"/>
  <c r="A8660" i="55"/>
  <c r="A8661" i="55"/>
  <c r="A8662" i="55"/>
  <c r="A8663" i="55"/>
  <c r="A8664" i="55"/>
  <c r="A8665" i="55"/>
  <c r="A8666" i="55"/>
  <c r="A8667" i="55"/>
  <c r="A8668" i="55"/>
  <c r="A8669" i="55"/>
  <c r="A8670" i="55"/>
  <c r="A8671" i="55"/>
  <c r="A8672" i="55"/>
  <c r="A8673" i="55"/>
  <c r="A8674" i="55"/>
  <c r="A8675" i="55"/>
  <c r="A8676" i="55"/>
  <c r="A8677" i="55"/>
  <c r="A8678" i="55"/>
  <c r="A8679" i="55"/>
  <c r="A8680" i="55"/>
  <c r="A8681" i="55"/>
  <c r="A8682" i="55"/>
  <c r="A8683" i="55"/>
  <c r="A8684" i="55"/>
  <c r="A8685" i="55"/>
  <c r="A8686" i="55"/>
  <c r="A8687" i="55"/>
  <c r="A8688" i="55"/>
  <c r="A8689" i="55"/>
  <c r="A8690" i="55"/>
  <c r="A8691" i="55"/>
  <c r="A8692" i="55"/>
  <c r="A8693" i="55"/>
  <c r="A8694" i="55"/>
  <c r="A8695" i="55"/>
  <c r="A8696" i="55"/>
  <c r="A8697" i="55"/>
  <c r="A8698" i="55"/>
  <c r="A8699" i="55"/>
  <c r="A8700" i="55"/>
  <c r="A8701" i="55"/>
  <c r="A8702" i="55"/>
  <c r="A8703" i="55"/>
  <c r="A8704" i="55"/>
  <c r="A8705" i="55"/>
  <c r="A8706" i="55"/>
  <c r="A8707" i="55"/>
  <c r="A8708" i="55"/>
  <c r="A8709" i="55"/>
  <c r="A8710" i="55"/>
  <c r="A8711" i="55"/>
  <c r="A8712" i="55"/>
  <c r="A8713" i="55"/>
  <c r="A8714" i="55"/>
  <c r="A8715" i="55"/>
  <c r="A8716" i="55"/>
  <c r="A8717" i="55"/>
  <c r="A8718" i="55"/>
  <c r="A8719" i="55"/>
  <c r="A8720" i="55"/>
  <c r="A8721" i="55"/>
  <c r="A8722" i="55"/>
  <c r="A8723" i="55"/>
  <c r="A8724" i="55"/>
  <c r="A8725" i="55"/>
  <c r="A8726" i="55"/>
  <c r="A8727" i="55"/>
  <c r="A8728" i="55"/>
  <c r="A8729" i="55"/>
  <c r="A8730" i="55"/>
  <c r="A8731" i="55"/>
  <c r="A8732" i="55"/>
  <c r="A8733" i="55"/>
  <c r="A8734" i="55"/>
  <c r="A8735" i="55"/>
  <c r="A8736" i="55"/>
  <c r="A8737" i="55"/>
  <c r="A8738" i="55"/>
  <c r="A8739" i="55"/>
  <c r="A8740" i="55"/>
  <c r="A8741" i="55"/>
  <c r="A8742" i="55"/>
  <c r="A8743" i="55"/>
  <c r="A8744" i="55"/>
  <c r="A8745" i="55"/>
  <c r="A8746" i="55"/>
  <c r="A8747" i="55"/>
  <c r="A8748" i="55"/>
  <c r="A8749" i="55"/>
  <c r="A8750" i="55"/>
  <c r="A8751" i="55"/>
  <c r="A8752" i="55"/>
  <c r="A8753" i="55"/>
  <c r="A8754" i="55"/>
  <c r="A8755" i="55"/>
  <c r="A8756" i="55"/>
  <c r="A8757" i="55"/>
  <c r="A8758" i="55"/>
  <c r="A8759" i="55"/>
  <c r="A8760" i="55"/>
  <c r="A8761" i="55"/>
  <c r="A8762" i="55"/>
  <c r="A8763" i="55"/>
  <c r="A8764" i="55"/>
  <c r="A8765" i="55"/>
  <c r="A8766" i="55"/>
  <c r="A8767" i="55"/>
  <c r="A8768" i="55"/>
  <c r="A8769" i="55"/>
  <c r="A8770" i="55"/>
  <c r="A8771" i="55"/>
  <c r="A8772" i="55"/>
  <c r="A8773" i="55"/>
  <c r="A8774" i="55"/>
  <c r="A8775" i="55"/>
  <c r="A8776" i="55"/>
  <c r="A8777" i="55"/>
  <c r="A8778" i="55"/>
  <c r="A8779" i="55"/>
  <c r="A8780" i="55"/>
  <c r="A8781" i="55"/>
  <c r="A8782" i="55"/>
  <c r="A8783" i="55"/>
  <c r="A8784" i="55"/>
  <c r="A8785" i="55"/>
  <c r="A8786" i="55"/>
  <c r="A8787" i="55"/>
  <c r="A8788" i="55"/>
  <c r="A8789" i="55"/>
  <c r="A8790" i="55"/>
  <c r="A8791" i="55"/>
  <c r="A8792" i="55"/>
  <c r="A8793" i="55"/>
  <c r="A8794" i="55"/>
  <c r="A8795" i="55"/>
  <c r="A8796" i="55"/>
  <c r="A8797" i="55"/>
  <c r="A8798" i="55"/>
  <c r="A8799" i="55"/>
  <c r="A8800" i="55"/>
  <c r="A8801" i="55"/>
  <c r="A8802" i="55"/>
  <c r="A8803" i="55"/>
  <c r="A8804" i="55"/>
  <c r="A8805" i="55"/>
  <c r="A8806" i="55"/>
  <c r="A8807" i="55"/>
  <c r="A8808" i="55"/>
  <c r="A8809" i="55"/>
  <c r="A8810" i="55"/>
  <c r="A8811" i="55"/>
  <c r="A8812" i="55"/>
  <c r="A8813" i="55"/>
  <c r="A8814" i="55"/>
  <c r="A8815" i="55"/>
  <c r="A8816" i="55"/>
  <c r="A8817" i="55"/>
  <c r="A8818" i="55"/>
  <c r="A8819" i="55"/>
  <c r="A8820" i="55"/>
  <c r="A8821" i="55"/>
  <c r="A8822" i="55"/>
  <c r="A8823" i="55"/>
  <c r="A8824" i="55"/>
  <c r="A8825" i="55"/>
  <c r="A8826" i="55"/>
  <c r="A8827" i="55"/>
  <c r="A8828" i="55"/>
  <c r="A8829" i="55"/>
  <c r="A8830" i="55"/>
  <c r="A8831" i="55"/>
  <c r="A8832" i="55"/>
  <c r="A8833" i="55"/>
  <c r="A8834" i="55"/>
  <c r="A8835" i="55"/>
  <c r="A8836" i="55"/>
  <c r="A8837" i="55"/>
  <c r="A8838" i="55"/>
  <c r="A8839" i="55"/>
  <c r="A8840" i="55"/>
  <c r="A8841" i="55"/>
  <c r="A8842" i="55"/>
  <c r="A8843" i="55"/>
  <c r="A8844" i="55"/>
  <c r="A8845" i="55"/>
  <c r="A8846" i="55"/>
  <c r="A8847" i="55"/>
  <c r="A8848" i="55"/>
  <c r="A8849" i="55"/>
  <c r="A8850" i="55"/>
  <c r="A8851" i="55"/>
  <c r="A8852" i="55"/>
  <c r="A8853" i="55"/>
  <c r="A8854" i="55"/>
  <c r="A8855" i="55"/>
  <c r="A8856" i="55"/>
  <c r="A8857" i="55"/>
  <c r="A8858" i="55"/>
  <c r="A8859" i="55"/>
  <c r="A8860" i="55"/>
  <c r="A8861" i="55"/>
  <c r="A8862" i="55"/>
  <c r="A8863" i="55"/>
  <c r="A8864" i="55"/>
  <c r="A8865" i="55"/>
  <c r="A8866" i="55"/>
  <c r="A8867" i="55"/>
  <c r="A8868" i="55"/>
  <c r="A8869" i="55"/>
  <c r="A8870" i="55"/>
  <c r="A8871" i="55"/>
  <c r="A8872" i="55"/>
  <c r="A8873" i="55"/>
  <c r="A8874" i="55"/>
  <c r="A8875" i="55"/>
  <c r="A8876" i="55"/>
  <c r="A8877" i="55"/>
  <c r="A8878" i="55"/>
  <c r="A8879" i="55"/>
  <c r="A8880" i="55"/>
  <c r="A8881" i="55"/>
  <c r="A8882" i="55"/>
  <c r="A8883" i="55"/>
  <c r="A8884" i="55"/>
  <c r="A8885" i="55"/>
  <c r="A8886" i="55"/>
  <c r="A8887" i="55"/>
  <c r="A8888" i="55"/>
  <c r="A8889" i="55"/>
  <c r="A8890" i="55"/>
  <c r="A8891" i="55"/>
  <c r="A8892" i="55"/>
  <c r="A8893" i="55"/>
  <c r="A8894" i="55"/>
  <c r="A8895" i="55"/>
  <c r="A8896" i="55"/>
  <c r="A8897" i="55"/>
  <c r="A8898" i="55"/>
  <c r="A8899" i="55"/>
  <c r="A8900" i="55"/>
  <c r="A8901" i="55"/>
  <c r="A8902" i="55"/>
  <c r="A8903" i="55"/>
  <c r="A8904" i="55"/>
  <c r="A8905" i="55"/>
  <c r="A8906" i="55"/>
  <c r="A8907" i="55"/>
  <c r="A8908" i="55"/>
  <c r="A8909" i="55"/>
  <c r="A8910" i="55"/>
  <c r="A8911" i="55"/>
  <c r="A8912" i="55"/>
  <c r="A8913" i="55"/>
  <c r="A8914" i="55"/>
  <c r="A8915" i="55"/>
  <c r="A8916" i="55"/>
  <c r="A8917" i="55"/>
  <c r="A8918" i="55"/>
  <c r="A8919" i="55"/>
  <c r="A8920" i="55"/>
  <c r="A8921" i="55"/>
  <c r="A8922" i="55"/>
  <c r="A8923" i="55"/>
  <c r="A8924" i="55"/>
  <c r="A8925" i="55"/>
  <c r="A8926" i="55"/>
  <c r="A8927" i="55"/>
  <c r="A8928" i="55"/>
  <c r="A8929" i="55"/>
  <c r="A8930" i="55"/>
  <c r="A8931" i="55"/>
  <c r="A8932" i="55"/>
  <c r="A8933" i="55"/>
  <c r="A8934" i="55"/>
  <c r="A8935" i="55"/>
  <c r="A8936" i="55"/>
  <c r="A8937" i="55"/>
  <c r="A8938" i="55"/>
  <c r="A8939" i="55"/>
  <c r="A8940" i="55"/>
  <c r="A8941" i="55"/>
  <c r="A8942" i="55"/>
  <c r="A8943" i="55"/>
  <c r="A8944" i="55"/>
  <c r="A8945" i="55"/>
  <c r="A8946" i="55"/>
  <c r="A8947" i="55"/>
  <c r="A8948" i="55"/>
  <c r="A8949" i="55"/>
  <c r="A8950" i="55"/>
  <c r="A8951" i="55"/>
  <c r="A8952" i="55"/>
  <c r="A8953" i="55"/>
  <c r="A8954" i="55"/>
  <c r="A8955" i="55"/>
  <c r="A8956" i="55"/>
  <c r="A8957" i="55"/>
  <c r="A8958" i="55"/>
  <c r="A8959" i="55"/>
  <c r="A8960" i="55"/>
  <c r="A8961" i="55"/>
  <c r="A8962" i="55"/>
  <c r="A8963" i="55"/>
  <c r="A8964" i="55"/>
  <c r="A8965" i="55"/>
  <c r="A8966" i="55"/>
  <c r="A8967" i="55"/>
  <c r="A8968" i="55"/>
  <c r="A8969" i="55"/>
  <c r="A8970" i="55"/>
  <c r="A8971" i="55"/>
  <c r="A8972" i="55"/>
  <c r="A8973" i="55"/>
  <c r="A8974" i="55"/>
  <c r="A8975" i="55"/>
  <c r="A8976" i="55"/>
  <c r="A8977" i="55"/>
  <c r="A8978" i="55"/>
  <c r="A8979" i="55"/>
  <c r="A8980" i="55"/>
  <c r="A8981" i="55"/>
  <c r="A8982" i="55"/>
  <c r="A8983" i="55"/>
  <c r="A8984" i="55"/>
  <c r="A8985" i="55"/>
  <c r="A8986" i="55"/>
  <c r="A8987" i="55"/>
  <c r="A8988" i="55"/>
  <c r="A8989" i="55"/>
  <c r="A8990" i="55"/>
  <c r="A8991" i="55"/>
  <c r="A8992" i="55"/>
  <c r="A8993" i="55"/>
  <c r="A8994" i="55"/>
  <c r="A8995" i="55"/>
  <c r="A8996" i="55"/>
  <c r="A8997" i="55"/>
  <c r="A8998" i="55"/>
  <c r="A8999" i="55"/>
  <c r="A9000" i="55"/>
  <c r="A9001" i="55"/>
  <c r="A9002" i="55"/>
  <c r="A9003" i="55"/>
  <c r="A9004" i="55"/>
  <c r="A9005" i="55"/>
  <c r="A9006" i="55"/>
  <c r="A9007" i="55"/>
  <c r="A9008" i="55"/>
  <c r="A9009" i="55"/>
  <c r="A9010" i="55"/>
  <c r="A9011" i="55"/>
  <c r="A9012" i="55"/>
  <c r="A9013" i="55"/>
  <c r="A9014" i="55"/>
  <c r="A9015" i="55"/>
  <c r="A9016" i="55"/>
  <c r="A9017" i="55"/>
  <c r="A9018" i="55"/>
  <c r="A9019" i="55"/>
  <c r="A9020" i="55"/>
  <c r="A9021" i="55"/>
  <c r="A9022" i="55"/>
  <c r="A9023" i="55"/>
  <c r="A9024" i="55"/>
  <c r="A9025" i="55"/>
  <c r="A9026" i="55"/>
  <c r="A9027" i="55"/>
  <c r="A9028" i="55"/>
  <c r="A9029" i="55"/>
  <c r="A9030" i="55"/>
  <c r="A9031" i="55"/>
  <c r="A9032" i="55"/>
  <c r="A9033" i="55"/>
  <c r="A9034" i="55"/>
  <c r="A9035" i="55"/>
  <c r="A9036" i="55"/>
  <c r="A9037" i="55"/>
  <c r="A9038" i="55"/>
  <c r="A9039" i="55"/>
  <c r="A9040" i="55"/>
  <c r="A9041" i="55"/>
  <c r="A9042" i="55"/>
  <c r="A9043" i="55"/>
  <c r="A9044" i="55"/>
  <c r="A9045" i="55"/>
  <c r="A9046" i="55"/>
  <c r="A9047" i="55"/>
  <c r="A9048" i="55"/>
  <c r="A9049" i="55"/>
  <c r="A9050" i="55"/>
  <c r="A9051" i="55"/>
  <c r="A9052" i="55"/>
  <c r="A9053" i="55"/>
  <c r="A9054" i="55"/>
  <c r="A9055" i="55"/>
  <c r="A9056" i="55"/>
  <c r="A9057" i="55"/>
  <c r="A9058" i="55"/>
  <c r="A9059" i="55"/>
  <c r="A9060" i="55"/>
  <c r="A9061" i="55"/>
  <c r="A9062" i="55"/>
  <c r="A9063" i="55"/>
  <c r="A9064" i="55"/>
  <c r="A9065" i="55"/>
  <c r="A9066" i="55"/>
  <c r="A9067" i="55"/>
  <c r="A9068" i="55"/>
  <c r="A9069" i="55"/>
  <c r="A9070" i="55"/>
  <c r="A9071" i="55"/>
  <c r="A9072" i="55"/>
  <c r="A9073" i="55"/>
  <c r="A9074" i="55"/>
  <c r="A9075" i="55"/>
  <c r="A9076" i="55"/>
  <c r="A9077" i="55"/>
  <c r="A9078" i="55"/>
  <c r="A9079" i="55"/>
  <c r="A9080" i="55"/>
  <c r="A9081" i="55"/>
  <c r="A9082" i="55"/>
  <c r="A9083" i="55"/>
  <c r="A9084" i="55"/>
  <c r="A9085" i="55"/>
  <c r="A9086" i="55"/>
  <c r="A9087" i="55"/>
  <c r="A9088" i="55"/>
  <c r="A9089" i="55"/>
  <c r="A9090" i="55"/>
  <c r="A9091" i="55"/>
  <c r="A9092" i="55"/>
  <c r="A9093" i="55"/>
  <c r="A9094" i="55"/>
  <c r="A9095" i="55"/>
  <c r="A9096" i="55"/>
  <c r="A9097" i="55"/>
  <c r="A9098" i="55"/>
  <c r="A9099" i="55"/>
  <c r="A9100" i="55"/>
  <c r="A9101" i="55"/>
  <c r="A9102" i="55"/>
  <c r="A9103" i="55"/>
  <c r="A9104" i="55"/>
  <c r="A9105" i="55"/>
  <c r="A9106" i="55"/>
  <c r="A9107" i="55"/>
  <c r="A9108" i="55"/>
  <c r="A9109" i="55"/>
  <c r="A9110" i="55"/>
  <c r="A9111" i="55"/>
  <c r="A9112" i="55"/>
  <c r="A9113" i="55"/>
  <c r="A9114" i="55"/>
  <c r="A9115" i="55"/>
  <c r="A9116" i="55"/>
  <c r="A9117" i="55"/>
  <c r="A9118" i="55"/>
  <c r="A9119" i="55"/>
  <c r="A9120" i="55"/>
  <c r="A9121" i="55"/>
  <c r="A9122" i="55"/>
  <c r="A9123" i="55"/>
  <c r="A9124" i="55"/>
  <c r="A9125" i="55"/>
  <c r="A9126" i="55"/>
  <c r="A9127" i="55"/>
  <c r="A9128" i="55"/>
  <c r="A9129" i="55"/>
  <c r="A9130" i="55"/>
  <c r="A9131" i="55"/>
  <c r="A9132" i="55"/>
  <c r="A9133" i="55"/>
  <c r="A9134" i="55"/>
  <c r="A9135" i="55"/>
  <c r="A9136" i="55"/>
  <c r="A9137" i="55"/>
  <c r="A9138" i="55"/>
  <c r="A9139" i="55"/>
  <c r="A9140" i="55"/>
  <c r="A9141" i="55"/>
  <c r="A9142" i="55"/>
  <c r="A9143" i="55"/>
  <c r="A9144" i="55"/>
  <c r="A9145" i="55"/>
  <c r="A9146" i="55"/>
  <c r="A9147" i="55"/>
  <c r="A9148" i="55"/>
  <c r="A9149" i="55"/>
  <c r="A9150" i="55"/>
  <c r="A9151" i="55"/>
  <c r="A9152" i="55"/>
  <c r="A9153" i="55"/>
  <c r="A9154" i="55"/>
  <c r="A9155" i="55"/>
  <c r="A9156" i="55"/>
  <c r="A9157" i="55"/>
  <c r="A9158" i="55"/>
  <c r="A9159" i="55"/>
  <c r="A9160" i="55"/>
  <c r="A9161" i="55"/>
  <c r="A9162" i="55"/>
  <c r="A9163" i="55"/>
  <c r="A9164" i="55"/>
  <c r="A9165" i="55"/>
  <c r="A9166" i="55"/>
  <c r="A9167" i="55"/>
  <c r="A9168" i="55"/>
  <c r="A9169" i="55"/>
  <c r="A9170" i="55"/>
  <c r="A9171" i="55"/>
  <c r="A9172" i="55"/>
  <c r="A9173" i="55"/>
  <c r="A9174" i="55"/>
  <c r="A9175" i="55"/>
  <c r="A9176" i="55"/>
  <c r="A9177" i="55"/>
  <c r="A9178" i="55"/>
  <c r="A9179" i="55"/>
  <c r="A9180" i="55"/>
  <c r="A9181" i="55"/>
  <c r="A9182" i="55"/>
  <c r="A9183" i="55"/>
  <c r="A9184" i="55"/>
  <c r="A9185" i="55"/>
  <c r="A9186" i="55"/>
  <c r="A9187" i="55"/>
  <c r="A9188" i="55"/>
  <c r="A9189" i="55"/>
  <c r="A9190" i="55"/>
  <c r="A9191" i="55"/>
  <c r="A9192" i="55"/>
  <c r="A9193" i="55"/>
  <c r="A9194" i="55"/>
  <c r="A9195" i="55"/>
  <c r="A9196" i="55"/>
  <c r="A9197" i="55"/>
  <c r="A9198" i="55"/>
  <c r="A9199" i="55"/>
  <c r="A9200" i="55"/>
  <c r="A9201" i="55"/>
  <c r="A9202" i="55"/>
  <c r="A9203" i="55"/>
  <c r="A9204" i="55"/>
  <c r="A9205" i="55"/>
  <c r="A9206" i="55"/>
  <c r="A9207" i="55"/>
  <c r="A9208" i="55"/>
  <c r="A9209" i="55"/>
  <c r="A9210" i="55"/>
  <c r="A9211" i="55"/>
  <c r="A9212" i="55"/>
  <c r="A9213" i="55"/>
  <c r="A9214" i="55"/>
  <c r="A9215" i="55"/>
  <c r="A9216" i="55"/>
  <c r="A9217" i="55"/>
  <c r="A9218" i="55"/>
  <c r="A9219" i="55"/>
  <c r="A9220" i="55"/>
  <c r="A9221" i="55"/>
  <c r="A9222" i="55"/>
  <c r="A9223" i="55"/>
  <c r="A9224" i="55"/>
  <c r="A9225" i="55"/>
  <c r="A9226" i="55"/>
  <c r="A9227" i="55"/>
  <c r="A9228" i="55"/>
  <c r="A9229" i="55"/>
  <c r="A9230" i="55"/>
  <c r="A9231" i="55"/>
  <c r="A9232" i="55"/>
  <c r="A9233" i="55"/>
  <c r="A9234" i="55"/>
  <c r="A9235" i="55"/>
  <c r="A9236" i="55"/>
  <c r="A9237" i="55"/>
  <c r="A9238" i="55"/>
  <c r="A9239" i="55"/>
  <c r="A9240" i="55"/>
  <c r="A9241" i="55"/>
  <c r="A9242" i="55"/>
  <c r="A9243" i="55"/>
  <c r="A9244" i="55"/>
  <c r="A9245" i="55"/>
  <c r="A9246" i="55"/>
  <c r="A9247" i="55"/>
  <c r="A9248" i="55"/>
  <c r="A9249" i="55"/>
  <c r="A9250" i="55"/>
  <c r="A9251" i="55"/>
  <c r="A9252" i="55"/>
  <c r="A9253" i="55"/>
  <c r="A9254" i="55"/>
  <c r="A9255" i="55"/>
  <c r="A9256" i="55"/>
  <c r="A9257" i="55"/>
  <c r="A9258" i="55"/>
  <c r="A9259" i="55"/>
  <c r="A9260" i="55"/>
  <c r="A9261" i="55"/>
  <c r="A9262" i="55"/>
  <c r="A9263" i="55"/>
  <c r="A9264" i="55"/>
  <c r="A9265" i="55"/>
  <c r="A9266" i="55"/>
  <c r="A9267" i="55"/>
  <c r="A9268" i="55"/>
  <c r="A9269" i="55"/>
  <c r="A9270" i="55"/>
  <c r="A9271" i="55"/>
  <c r="A9272" i="55"/>
  <c r="A9273" i="55"/>
  <c r="A9274" i="55"/>
  <c r="A9275" i="55"/>
  <c r="A9276" i="55"/>
  <c r="A9277" i="55"/>
  <c r="A9278" i="55"/>
  <c r="A9279" i="55"/>
  <c r="A9280" i="55"/>
  <c r="A9281" i="55"/>
  <c r="A9282" i="55"/>
  <c r="A9283" i="55"/>
  <c r="A9284" i="55"/>
  <c r="A9285" i="55"/>
  <c r="A9286" i="55"/>
  <c r="A9287" i="55"/>
  <c r="A9288" i="55"/>
  <c r="A9289" i="55"/>
  <c r="A9290" i="55"/>
  <c r="A9291" i="55"/>
  <c r="A9292" i="55"/>
  <c r="A9293" i="55"/>
  <c r="A9294" i="55"/>
  <c r="A9295" i="55"/>
  <c r="A9296" i="55"/>
  <c r="A9297" i="55"/>
  <c r="A9298" i="55"/>
  <c r="A9299" i="55"/>
  <c r="A9300" i="55"/>
  <c r="A9301" i="55"/>
  <c r="A9302" i="55"/>
  <c r="A9303" i="55"/>
  <c r="A9304" i="55"/>
  <c r="A9305" i="55"/>
  <c r="A9306" i="55"/>
  <c r="A9307" i="55"/>
  <c r="A9308" i="55"/>
  <c r="A9309" i="55"/>
  <c r="A9310" i="55"/>
  <c r="A9311" i="55"/>
  <c r="A9312" i="55"/>
  <c r="A9313" i="55"/>
  <c r="A9314" i="55"/>
  <c r="A9315" i="55"/>
  <c r="A9316" i="55"/>
  <c r="A9317" i="55"/>
  <c r="A9318" i="55"/>
  <c r="A9319" i="55"/>
  <c r="A9320" i="55"/>
  <c r="A9321" i="55"/>
  <c r="A9322" i="55"/>
  <c r="A9323" i="55"/>
  <c r="A9324" i="55"/>
  <c r="A9325" i="55"/>
  <c r="A9326" i="55"/>
  <c r="A9327" i="55"/>
  <c r="A9328" i="55"/>
  <c r="A9329" i="55"/>
  <c r="A9330" i="55"/>
  <c r="A9331" i="55"/>
  <c r="A9332" i="55"/>
  <c r="A9333" i="55"/>
  <c r="A9334" i="55"/>
  <c r="A9335" i="55"/>
  <c r="A9336" i="55"/>
  <c r="A9337" i="55"/>
  <c r="A9338" i="55"/>
  <c r="A9339" i="55"/>
  <c r="A9340" i="55"/>
  <c r="A9341" i="55"/>
  <c r="A9342" i="55"/>
  <c r="A9343" i="55"/>
  <c r="A9344" i="55"/>
  <c r="A9345" i="55"/>
  <c r="A9346" i="55"/>
  <c r="A9347" i="55"/>
  <c r="A9348" i="55"/>
  <c r="A9349" i="55"/>
  <c r="A9350" i="55"/>
  <c r="A9351" i="55"/>
  <c r="A9352" i="55"/>
  <c r="A9353" i="55"/>
  <c r="A9354" i="55"/>
  <c r="A9355" i="55"/>
  <c r="A9356" i="55"/>
  <c r="A9357" i="55"/>
  <c r="A9358" i="55"/>
  <c r="A9359" i="55"/>
  <c r="A9360" i="55"/>
  <c r="A9361" i="55"/>
  <c r="A9362" i="55"/>
  <c r="A9363" i="55"/>
  <c r="A9364" i="55"/>
  <c r="A9365" i="55"/>
  <c r="A9366" i="55"/>
  <c r="A9367" i="55"/>
  <c r="A9368" i="55"/>
  <c r="A9369" i="55"/>
  <c r="A9370" i="55"/>
  <c r="A9371" i="55"/>
  <c r="A9372" i="55"/>
  <c r="A9373" i="55"/>
  <c r="A9374" i="55"/>
  <c r="A9375" i="55"/>
  <c r="A9376" i="55"/>
  <c r="A9377" i="55"/>
  <c r="A9378" i="55"/>
  <c r="A9379" i="55"/>
  <c r="A9380" i="55"/>
  <c r="A9381" i="55"/>
  <c r="A9382" i="55"/>
  <c r="A9383" i="55"/>
  <c r="A9384" i="55"/>
  <c r="A9385" i="55"/>
  <c r="A9386" i="55"/>
  <c r="A9387" i="55"/>
  <c r="A9388" i="55"/>
  <c r="A9389" i="55"/>
  <c r="A9390" i="55"/>
  <c r="A9391" i="55"/>
  <c r="A9392" i="55"/>
  <c r="A9393" i="55"/>
  <c r="A9394" i="55"/>
  <c r="A9395" i="55"/>
  <c r="A9396" i="55"/>
  <c r="A9397" i="55"/>
  <c r="A9398" i="55"/>
  <c r="A9399" i="55"/>
  <c r="A9400" i="55"/>
  <c r="A9401" i="55"/>
  <c r="A9402" i="55"/>
  <c r="A9403" i="55"/>
  <c r="A9404" i="55"/>
  <c r="A9405" i="55"/>
  <c r="A9406" i="55"/>
  <c r="A9407" i="55"/>
  <c r="A9408" i="55"/>
  <c r="A9409" i="55"/>
  <c r="A9410" i="55"/>
  <c r="A9411" i="55"/>
  <c r="A9412" i="55"/>
  <c r="A9413" i="55"/>
  <c r="A9414" i="55"/>
  <c r="A9415" i="55"/>
  <c r="A9416" i="55"/>
  <c r="A9417" i="55"/>
  <c r="A9418" i="55"/>
  <c r="A9419" i="55"/>
  <c r="A9420" i="55"/>
  <c r="A9421" i="55"/>
  <c r="A9422" i="55"/>
  <c r="A9423" i="55"/>
  <c r="A9424" i="55"/>
  <c r="A9425" i="55"/>
  <c r="A9426" i="55"/>
  <c r="A9427" i="55"/>
  <c r="A9428" i="55"/>
  <c r="A9429" i="55"/>
  <c r="A9430" i="55"/>
  <c r="A9431" i="55"/>
  <c r="A9432" i="55"/>
  <c r="A9433" i="55"/>
  <c r="A9434" i="55"/>
  <c r="A9435" i="55"/>
  <c r="A9436" i="55"/>
  <c r="A9437" i="55"/>
  <c r="A9438" i="55"/>
  <c r="A9439" i="55"/>
  <c r="A9440" i="55"/>
  <c r="A9441" i="55"/>
  <c r="A9442" i="55"/>
  <c r="A9443" i="55"/>
  <c r="A9444" i="55"/>
  <c r="A9445" i="55"/>
  <c r="A9446" i="55"/>
  <c r="A9447" i="55"/>
  <c r="A9448" i="55"/>
  <c r="A9449" i="55"/>
  <c r="A9450" i="55"/>
  <c r="A9451" i="55"/>
  <c r="A9452" i="55"/>
  <c r="A9453" i="55"/>
  <c r="A9454" i="55"/>
  <c r="A9455" i="55"/>
  <c r="A9456" i="55"/>
  <c r="A9457" i="55"/>
  <c r="A9458" i="55"/>
  <c r="A9459" i="55"/>
  <c r="A9460" i="55"/>
  <c r="A9461" i="55"/>
  <c r="A9462" i="55"/>
  <c r="A9463" i="55"/>
  <c r="A9464" i="55"/>
  <c r="A9465" i="55"/>
  <c r="A9466" i="55"/>
  <c r="A9467" i="55"/>
  <c r="A9468" i="55"/>
  <c r="A9469" i="55"/>
  <c r="A9470" i="55"/>
  <c r="A9471" i="55"/>
  <c r="A9472" i="55"/>
  <c r="A9473" i="55"/>
  <c r="A9474" i="55"/>
  <c r="A9475" i="55"/>
  <c r="A9476" i="55"/>
  <c r="A9477" i="55"/>
  <c r="A9478" i="55"/>
  <c r="A9479" i="55"/>
  <c r="A9480" i="55"/>
  <c r="A9481" i="55"/>
  <c r="A9482" i="55"/>
  <c r="A9483" i="55"/>
  <c r="A9484" i="55"/>
  <c r="A9485" i="55"/>
  <c r="A9486" i="55"/>
  <c r="A9487" i="55"/>
  <c r="A9488" i="55"/>
  <c r="A9489" i="55"/>
  <c r="A9490" i="55"/>
  <c r="A9491" i="55"/>
  <c r="A9492" i="55"/>
  <c r="A9493" i="55"/>
  <c r="A9494" i="55"/>
  <c r="A9495" i="55"/>
  <c r="A9496" i="55"/>
  <c r="A9497" i="55"/>
  <c r="A9498" i="55"/>
  <c r="A9499" i="55"/>
  <c r="A9500" i="55"/>
  <c r="A9501" i="55"/>
  <c r="A9502" i="55"/>
  <c r="A9503" i="55"/>
  <c r="A9504" i="55"/>
  <c r="A9505" i="55"/>
  <c r="A9506" i="55"/>
  <c r="A9507" i="55"/>
  <c r="A9508" i="55"/>
  <c r="A9509" i="55"/>
  <c r="A9510" i="55"/>
  <c r="A9511" i="55"/>
  <c r="A9512" i="55"/>
  <c r="A9513" i="55"/>
  <c r="A9514" i="55"/>
  <c r="A9515" i="55"/>
  <c r="A9516" i="55"/>
  <c r="A9517" i="55"/>
  <c r="A9518" i="55"/>
  <c r="A9519" i="55"/>
  <c r="A9520" i="55"/>
  <c r="A9521" i="55"/>
  <c r="A9522" i="55"/>
  <c r="A9523" i="55"/>
  <c r="A9524" i="55"/>
  <c r="A9525" i="55"/>
  <c r="A9526" i="55"/>
  <c r="A9527" i="55"/>
  <c r="A9528" i="55"/>
  <c r="A9529" i="55"/>
  <c r="A9530" i="55"/>
  <c r="A9531" i="55"/>
  <c r="A9532" i="55"/>
  <c r="A9533" i="55"/>
  <c r="A9534" i="55"/>
  <c r="A9535" i="55"/>
  <c r="A9536" i="55"/>
  <c r="A9537" i="55"/>
  <c r="A9538" i="55"/>
  <c r="A9539" i="55"/>
  <c r="A9540" i="55"/>
  <c r="A9541" i="55"/>
  <c r="A9542" i="55"/>
  <c r="A9543" i="55"/>
  <c r="A9544" i="55"/>
  <c r="A9545" i="55"/>
  <c r="A9546" i="55"/>
  <c r="A9547" i="55"/>
  <c r="A9548" i="55"/>
  <c r="A9549" i="55"/>
  <c r="A9550" i="55"/>
  <c r="A9551" i="55"/>
  <c r="A9552" i="55"/>
  <c r="A9553" i="55"/>
  <c r="A9554" i="55"/>
  <c r="A9555" i="55"/>
  <c r="A9556" i="55"/>
  <c r="A9557" i="55"/>
  <c r="A9558" i="55"/>
  <c r="A9559" i="55"/>
  <c r="A9560" i="55"/>
  <c r="A9561" i="55"/>
  <c r="A9562" i="55"/>
  <c r="A9563" i="55"/>
  <c r="A9564" i="55"/>
  <c r="A9565" i="55"/>
  <c r="A9566" i="55"/>
  <c r="A9567" i="55"/>
  <c r="A9568" i="55"/>
  <c r="A9569" i="55"/>
  <c r="A9570" i="55"/>
  <c r="A9571" i="55"/>
  <c r="A9572" i="55"/>
  <c r="A9573" i="55"/>
  <c r="A9574" i="55"/>
  <c r="A9575" i="55"/>
  <c r="A9576" i="55"/>
  <c r="A9577" i="55"/>
  <c r="A9578" i="55"/>
  <c r="A9579" i="55"/>
  <c r="A9580" i="55"/>
  <c r="A9581" i="55"/>
  <c r="A9582" i="55"/>
  <c r="A9583" i="55"/>
  <c r="A9584" i="55"/>
  <c r="A9585" i="55"/>
  <c r="A9586" i="55"/>
  <c r="A9587" i="55"/>
  <c r="A9588" i="55"/>
  <c r="A9589" i="55"/>
  <c r="A9590" i="55"/>
  <c r="A9591" i="55"/>
  <c r="A9592" i="55"/>
  <c r="A9593" i="55"/>
  <c r="A9594" i="55"/>
  <c r="A9595" i="55"/>
  <c r="A9596" i="55"/>
  <c r="A9597" i="55"/>
  <c r="A9598" i="55"/>
  <c r="A9599" i="55"/>
  <c r="A9600" i="55"/>
  <c r="A9601" i="55"/>
  <c r="A9602" i="55"/>
  <c r="A9603" i="55"/>
  <c r="A9604" i="55"/>
  <c r="A9605" i="55"/>
  <c r="A9606" i="55"/>
  <c r="A9607" i="55"/>
  <c r="A9608" i="55"/>
  <c r="A9609" i="55"/>
  <c r="A9610" i="55"/>
  <c r="A9611" i="55"/>
  <c r="A9612" i="55"/>
  <c r="A9613" i="55"/>
  <c r="A9614" i="55"/>
  <c r="A9615" i="55"/>
  <c r="A9616" i="55"/>
  <c r="A9617" i="55"/>
  <c r="A9618" i="55"/>
  <c r="A9619" i="55"/>
  <c r="A9620" i="55"/>
  <c r="A9621" i="55"/>
  <c r="A9622" i="55"/>
  <c r="A9623" i="55"/>
  <c r="A9624" i="55"/>
  <c r="A9625" i="55"/>
  <c r="A9626" i="55"/>
  <c r="A9627" i="55"/>
  <c r="A9628" i="55"/>
  <c r="A9629" i="55"/>
  <c r="A9630" i="55"/>
  <c r="A9631" i="55"/>
  <c r="A9632" i="55"/>
  <c r="A9633" i="55"/>
  <c r="A9634" i="55"/>
  <c r="A9635" i="55"/>
  <c r="A9636" i="55"/>
  <c r="A9637" i="55"/>
  <c r="A9638" i="55"/>
  <c r="A9639" i="55"/>
  <c r="A9640" i="55"/>
  <c r="A9641" i="55"/>
  <c r="A9642" i="55"/>
  <c r="A9643" i="55"/>
  <c r="A9644" i="55"/>
  <c r="A9645" i="55"/>
  <c r="A9646" i="55"/>
  <c r="A9647" i="55"/>
  <c r="A9648" i="55"/>
  <c r="A9649" i="55"/>
  <c r="A9650" i="55"/>
  <c r="A9651" i="55"/>
  <c r="A9652" i="55"/>
  <c r="A9653" i="55"/>
  <c r="A9654" i="55"/>
  <c r="A9655" i="55"/>
  <c r="A9656" i="55"/>
  <c r="A9657" i="55"/>
  <c r="A9658" i="55"/>
  <c r="A9659" i="55"/>
  <c r="A9660" i="55"/>
  <c r="A9661" i="55"/>
  <c r="A9662" i="55"/>
  <c r="A9663" i="55"/>
  <c r="A9664" i="55"/>
  <c r="A9665" i="55"/>
  <c r="A9666" i="55"/>
  <c r="A9667" i="55"/>
  <c r="A9668" i="55"/>
  <c r="A9669" i="55"/>
  <c r="A9670" i="55"/>
  <c r="A9671" i="55"/>
  <c r="A9672" i="55"/>
  <c r="A9673" i="55"/>
  <c r="A9674" i="55"/>
  <c r="A9675" i="55"/>
  <c r="A9676" i="55"/>
  <c r="A9677" i="55"/>
  <c r="A9678" i="55"/>
  <c r="A9679" i="55"/>
  <c r="A9680" i="55"/>
  <c r="A9681" i="55"/>
  <c r="A9682" i="55"/>
  <c r="A9683" i="55"/>
  <c r="A9684" i="55"/>
  <c r="A9685" i="55"/>
  <c r="A9686" i="55"/>
  <c r="A9687" i="55"/>
  <c r="A9688" i="55"/>
  <c r="A9689" i="55"/>
  <c r="A9690" i="55"/>
  <c r="A9691" i="55"/>
  <c r="A9692" i="55"/>
  <c r="A9693" i="55"/>
  <c r="A9694" i="55"/>
  <c r="A9695" i="55"/>
  <c r="A9696" i="55"/>
  <c r="A9697" i="55"/>
  <c r="A9698" i="55"/>
  <c r="A9699" i="55"/>
  <c r="A9700" i="55"/>
  <c r="A9701" i="55"/>
  <c r="A9702" i="55"/>
  <c r="A9703" i="55"/>
  <c r="A9704" i="55"/>
  <c r="A9705" i="55"/>
  <c r="A9706" i="55"/>
  <c r="A9707" i="55"/>
  <c r="A9708" i="55"/>
  <c r="A9709" i="55"/>
  <c r="A9710" i="55"/>
  <c r="A9711" i="55"/>
  <c r="A9712" i="55"/>
  <c r="A9713" i="55"/>
  <c r="A9714" i="55"/>
  <c r="A9715" i="55"/>
  <c r="A9716" i="55"/>
  <c r="A9717" i="55"/>
  <c r="A9718" i="55"/>
  <c r="A9719" i="55"/>
  <c r="A9720" i="55"/>
  <c r="A9721" i="55"/>
  <c r="A9722" i="55"/>
  <c r="A9723" i="55"/>
  <c r="A9724" i="55"/>
  <c r="A9725" i="55"/>
  <c r="A9726" i="55"/>
  <c r="A9727" i="55"/>
  <c r="A9728" i="55"/>
  <c r="A9729" i="55"/>
  <c r="A9730" i="55"/>
  <c r="A9731" i="55"/>
  <c r="A9732" i="55"/>
  <c r="A9733" i="55"/>
  <c r="A9734" i="55"/>
  <c r="A9735" i="55"/>
  <c r="A9736" i="55"/>
  <c r="A9737" i="55"/>
  <c r="A9738" i="55"/>
  <c r="A9739" i="55"/>
  <c r="A9740" i="55"/>
  <c r="A9741" i="55"/>
  <c r="A9742" i="55"/>
  <c r="A9743" i="55"/>
  <c r="A9744" i="55"/>
  <c r="A9745" i="55"/>
  <c r="A9746" i="55"/>
  <c r="A9747" i="55"/>
  <c r="A9748" i="55"/>
  <c r="A9749" i="55"/>
  <c r="A9750" i="55"/>
  <c r="A9751" i="55"/>
  <c r="A9752" i="55"/>
  <c r="A9753" i="55"/>
  <c r="A9754" i="55"/>
  <c r="A9755" i="55"/>
  <c r="A9756" i="55"/>
  <c r="A9757" i="55"/>
  <c r="A9758" i="55"/>
  <c r="A9759" i="55"/>
  <c r="A9760" i="55"/>
  <c r="A9761" i="55"/>
  <c r="A9762" i="55"/>
  <c r="A9763" i="55"/>
  <c r="A9764" i="55"/>
  <c r="A9765" i="55"/>
  <c r="A9766" i="55"/>
  <c r="A9767" i="55"/>
  <c r="A9768" i="55"/>
  <c r="A9769" i="55"/>
  <c r="A9770" i="55"/>
  <c r="A9771" i="55"/>
  <c r="A9772" i="55"/>
  <c r="A9773" i="55"/>
  <c r="A9774" i="55"/>
  <c r="A9775" i="55"/>
  <c r="A9776" i="55"/>
  <c r="A9777" i="55"/>
  <c r="A9778" i="55"/>
  <c r="A9779" i="55"/>
  <c r="A9780" i="55"/>
  <c r="A9781" i="55"/>
  <c r="A9782" i="55"/>
  <c r="A9783" i="55"/>
  <c r="A9784" i="55"/>
  <c r="A9785" i="55"/>
  <c r="A9786" i="55"/>
  <c r="A9787" i="55"/>
  <c r="A9788" i="55"/>
  <c r="A9789" i="55"/>
  <c r="A9790" i="55"/>
  <c r="A9791" i="55"/>
  <c r="A9792" i="55"/>
  <c r="A9793" i="55"/>
  <c r="A9794" i="55"/>
  <c r="A9795" i="55"/>
  <c r="A9796" i="55"/>
  <c r="A9797" i="55"/>
  <c r="A9798" i="55"/>
  <c r="A9799" i="55"/>
  <c r="A9800" i="55"/>
  <c r="A9801" i="55"/>
  <c r="A9802" i="55"/>
  <c r="A9803" i="55"/>
  <c r="A9804" i="55"/>
  <c r="A9805" i="55"/>
  <c r="A9806" i="55"/>
  <c r="A9807" i="55"/>
  <c r="A9808" i="55"/>
  <c r="A9809" i="55"/>
  <c r="A9810" i="55"/>
  <c r="A9811" i="55"/>
  <c r="A9812" i="55"/>
  <c r="A9813" i="55"/>
  <c r="A9814" i="55"/>
  <c r="A9815" i="55"/>
  <c r="A9816" i="55"/>
  <c r="A9817" i="55"/>
  <c r="A9818" i="55"/>
  <c r="A9819" i="55"/>
  <c r="A9820" i="55"/>
  <c r="A9821" i="55"/>
  <c r="A9822" i="55"/>
  <c r="A9823" i="55"/>
  <c r="A9824" i="55"/>
  <c r="A9825" i="55"/>
  <c r="A9826" i="55"/>
  <c r="A9827" i="55"/>
  <c r="A9828" i="55"/>
  <c r="A9829" i="55"/>
  <c r="A9830" i="55"/>
  <c r="A9831" i="55"/>
  <c r="A9832" i="55"/>
  <c r="A9833" i="55"/>
  <c r="A9834" i="55"/>
  <c r="A9835" i="55"/>
  <c r="A9836" i="55"/>
  <c r="A9837" i="55"/>
  <c r="A9838" i="55"/>
  <c r="A9839" i="55"/>
  <c r="A9840" i="55"/>
  <c r="A9841" i="55"/>
  <c r="A9842" i="55"/>
  <c r="A9843" i="55"/>
  <c r="A9844" i="55"/>
  <c r="A9845" i="55"/>
  <c r="A9846" i="55"/>
  <c r="A9847" i="55"/>
  <c r="A9848" i="55"/>
  <c r="A9849" i="55"/>
  <c r="A9850" i="55"/>
  <c r="A9851" i="55"/>
  <c r="A9852" i="55"/>
  <c r="A9853" i="55"/>
  <c r="A9854" i="55"/>
  <c r="A9855" i="55"/>
  <c r="A9856" i="55"/>
  <c r="A9857" i="55"/>
  <c r="A9858" i="55"/>
  <c r="A9859" i="55"/>
  <c r="A9860" i="55"/>
  <c r="A9861" i="55"/>
  <c r="A9862" i="55"/>
  <c r="A9863" i="55"/>
  <c r="A9864" i="55"/>
  <c r="A9865" i="55"/>
  <c r="A9866" i="55"/>
  <c r="A9867" i="55"/>
  <c r="A9868" i="55"/>
  <c r="A9869" i="55"/>
  <c r="A9870" i="55"/>
  <c r="A9871" i="55"/>
  <c r="A9872" i="55"/>
  <c r="A9873" i="55"/>
  <c r="A9874" i="55"/>
  <c r="A9875" i="55"/>
  <c r="A9876" i="55"/>
  <c r="A9877" i="55"/>
  <c r="A9878" i="55"/>
  <c r="A9879" i="55"/>
  <c r="A9880" i="55"/>
  <c r="A9881" i="55"/>
  <c r="A9882" i="55"/>
  <c r="A9883" i="55"/>
  <c r="A9884" i="55"/>
  <c r="A9885" i="55"/>
  <c r="A9886" i="55"/>
  <c r="A9887" i="55"/>
  <c r="A9888" i="55"/>
  <c r="A9889" i="55"/>
  <c r="A9890" i="55"/>
  <c r="A9891" i="55"/>
  <c r="A9892" i="55"/>
  <c r="A9893" i="55"/>
  <c r="A9894" i="55"/>
  <c r="A9895" i="55"/>
  <c r="A9896" i="55"/>
  <c r="A9897" i="55"/>
  <c r="A9898" i="55"/>
  <c r="A9899" i="55"/>
  <c r="A9900" i="55"/>
  <c r="A9901" i="55"/>
  <c r="A9902" i="55"/>
  <c r="A9903" i="55"/>
  <c r="A9904" i="55"/>
  <c r="A9905" i="55"/>
  <c r="A9906" i="55"/>
  <c r="A9907" i="55"/>
  <c r="A9908" i="55"/>
  <c r="A9909" i="55"/>
  <c r="A9910" i="55"/>
  <c r="A9911" i="55"/>
  <c r="A9912" i="55"/>
  <c r="A9913" i="55"/>
  <c r="A9914" i="55"/>
  <c r="A9915" i="55"/>
  <c r="A9916" i="55"/>
  <c r="A9917" i="55"/>
  <c r="A9918" i="55"/>
  <c r="A9919" i="55"/>
  <c r="A9920" i="55"/>
  <c r="A9921" i="55"/>
  <c r="A9922" i="55"/>
  <c r="A9923" i="55"/>
  <c r="A9924" i="55"/>
  <c r="A9925" i="55"/>
  <c r="A9926" i="55"/>
  <c r="A9927" i="55"/>
  <c r="A9928" i="55"/>
  <c r="A9929" i="55"/>
  <c r="A9930" i="55"/>
  <c r="A9931" i="55"/>
  <c r="A9932" i="55"/>
  <c r="A9933" i="55"/>
  <c r="A9934" i="55"/>
  <c r="A9935" i="55"/>
  <c r="A9936" i="55"/>
  <c r="A9937" i="55"/>
  <c r="A9938" i="55"/>
  <c r="A9939" i="55"/>
  <c r="A9940" i="55"/>
  <c r="A9941" i="55"/>
  <c r="A9942" i="55"/>
  <c r="A9943" i="55"/>
  <c r="A9944" i="55"/>
  <c r="A9945" i="55"/>
  <c r="A9946" i="55"/>
  <c r="A9947" i="55"/>
  <c r="A9948" i="55"/>
  <c r="A9949" i="55"/>
  <c r="A9950" i="55"/>
  <c r="A9951" i="55"/>
  <c r="A9952" i="55"/>
  <c r="A9953" i="55"/>
  <c r="A9954" i="55"/>
  <c r="A9955" i="55"/>
  <c r="A9956" i="55"/>
  <c r="A9957" i="55"/>
  <c r="A9958" i="55"/>
  <c r="A9959" i="55"/>
  <c r="A9960" i="55"/>
  <c r="A9961" i="55"/>
  <c r="A9962" i="55"/>
  <c r="A9963" i="55"/>
  <c r="A9964" i="55"/>
  <c r="A9965" i="55"/>
  <c r="A9966" i="55"/>
  <c r="A9967" i="55"/>
  <c r="A9968" i="55"/>
  <c r="A9969" i="55"/>
  <c r="A9970" i="55"/>
  <c r="A9971" i="55"/>
  <c r="A9972" i="55"/>
  <c r="A9973" i="55"/>
  <c r="A9974" i="55"/>
  <c r="A9975" i="55"/>
  <c r="A9976" i="55"/>
  <c r="A9977" i="55"/>
  <c r="A9978" i="55"/>
  <c r="A9979" i="55"/>
  <c r="A9980" i="55"/>
  <c r="A9981" i="55"/>
  <c r="A9982" i="55"/>
  <c r="A9983" i="55"/>
  <c r="A9984" i="55"/>
  <c r="A9985" i="55"/>
  <c r="A9986" i="55"/>
  <c r="A9987" i="55"/>
  <c r="A9988" i="55"/>
  <c r="A9989" i="55"/>
  <c r="A9990" i="55"/>
  <c r="A9991" i="55"/>
  <c r="A9992" i="55"/>
  <c r="A9993" i="55"/>
  <c r="A9994" i="55"/>
  <c r="A9995" i="55"/>
  <c r="A9996" i="55"/>
  <c r="A9997" i="55"/>
  <c r="A9998" i="55"/>
  <c r="A9999" i="55"/>
  <c r="A10000" i="55"/>
  <c r="A10001" i="55"/>
  <c r="A10002" i="55"/>
  <c r="A10003" i="55"/>
  <c r="A10004" i="55"/>
  <c r="A10005" i="55"/>
  <c r="A10006" i="55"/>
  <c r="A10007" i="55"/>
  <c r="A10008" i="55"/>
  <c r="A10009" i="55"/>
  <c r="A10010" i="55"/>
  <c r="A10011" i="55"/>
  <c r="A10012" i="55"/>
  <c r="A10013" i="55"/>
  <c r="A10014" i="55"/>
  <c r="A10015" i="55"/>
  <c r="A10016" i="55"/>
  <c r="A10017" i="55"/>
  <c r="A10018" i="55"/>
  <c r="A10019" i="55"/>
  <c r="A10020" i="55"/>
  <c r="A10021" i="55"/>
  <c r="A10022" i="55"/>
  <c r="A10023" i="55"/>
  <c r="A10024" i="55"/>
  <c r="A10025" i="55"/>
  <c r="A10026" i="55"/>
  <c r="A10027" i="55"/>
  <c r="A10028" i="55"/>
  <c r="A10029" i="55"/>
  <c r="A10030" i="55"/>
  <c r="A10031" i="55"/>
  <c r="A10032" i="55"/>
  <c r="A10033" i="55"/>
  <c r="A10034" i="55"/>
  <c r="A10035" i="55"/>
  <c r="A10036" i="55"/>
  <c r="A10037" i="55"/>
  <c r="A10038" i="55"/>
  <c r="A10039" i="55"/>
  <c r="A10040" i="55"/>
  <c r="A10041" i="55"/>
  <c r="A10042" i="55"/>
  <c r="A10043" i="55"/>
  <c r="A10044" i="55"/>
  <c r="A10045" i="55"/>
  <c r="A10046" i="55"/>
  <c r="A10047" i="55"/>
  <c r="A10048" i="55"/>
  <c r="A10049" i="55"/>
  <c r="A10050" i="55"/>
  <c r="A10051" i="55"/>
  <c r="A10052" i="55"/>
  <c r="A10053" i="55"/>
  <c r="A10054" i="55"/>
  <c r="A10055" i="55"/>
  <c r="A10056" i="55"/>
  <c r="A10057" i="55"/>
  <c r="A10058" i="55"/>
  <c r="A10059" i="55"/>
  <c r="A10060" i="55"/>
  <c r="A10061" i="55"/>
  <c r="A10062" i="55"/>
  <c r="A10063" i="55"/>
  <c r="A10064" i="55"/>
  <c r="A10065" i="55"/>
  <c r="A10066" i="55"/>
  <c r="A10067" i="55"/>
  <c r="A10068" i="55"/>
  <c r="A10069" i="55"/>
  <c r="A10070" i="55"/>
  <c r="A10071" i="55"/>
  <c r="A10072" i="55"/>
  <c r="A10073" i="55"/>
  <c r="A10074" i="55"/>
  <c r="A10075" i="55"/>
  <c r="A10076" i="55"/>
  <c r="A10077" i="55"/>
  <c r="A10078" i="55"/>
  <c r="A10079" i="55"/>
  <c r="A10080" i="55"/>
  <c r="A10081" i="55"/>
  <c r="A10082" i="55"/>
  <c r="A10083" i="55"/>
  <c r="A10084" i="55"/>
  <c r="A10085" i="55"/>
  <c r="A10086" i="55"/>
  <c r="A10087" i="55"/>
  <c r="A10088" i="55"/>
  <c r="A10089" i="55"/>
  <c r="A10090" i="55"/>
  <c r="A10091" i="55"/>
  <c r="A10092" i="55"/>
  <c r="A10093" i="55"/>
  <c r="A10094" i="55"/>
  <c r="A10095" i="55"/>
  <c r="A10096" i="55"/>
  <c r="A10097" i="55"/>
  <c r="A10098" i="55"/>
  <c r="A10099" i="55"/>
  <c r="A10100" i="55"/>
  <c r="A10101" i="55"/>
  <c r="A10102" i="55"/>
  <c r="A10103" i="55"/>
  <c r="A10104" i="55"/>
  <c r="A10105" i="55"/>
  <c r="A10106" i="55"/>
  <c r="A10107" i="55"/>
  <c r="A10108" i="55"/>
  <c r="A10109" i="55"/>
  <c r="A10110" i="55"/>
  <c r="A10111" i="55"/>
  <c r="A10112" i="55"/>
  <c r="A10113" i="55"/>
  <c r="A10114" i="55"/>
  <c r="A10115" i="55"/>
  <c r="A10116" i="55"/>
  <c r="A10117" i="55"/>
  <c r="A10118" i="55"/>
  <c r="A10119" i="55"/>
  <c r="A10120" i="55"/>
  <c r="A10121" i="55"/>
  <c r="A10122" i="55"/>
  <c r="A10123" i="55"/>
  <c r="A10124" i="55"/>
  <c r="A10125" i="55"/>
  <c r="A10126" i="55"/>
  <c r="A10127" i="55"/>
  <c r="A10128" i="55"/>
  <c r="A10129" i="55"/>
  <c r="A10130" i="55"/>
  <c r="A10131" i="55"/>
  <c r="A10132" i="55"/>
  <c r="A10133" i="55"/>
  <c r="A10134" i="55"/>
  <c r="A10135" i="55"/>
  <c r="A10136" i="55"/>
  <c r="A10137" i="55"/>
  <c r="A10138" i="55"/>
  <c r="A10139" i="55"/>
  <c r="A10140" i="55"/>
  <c r="A10141" i="55"/>
  <c r="A10142" i="55"/>
  <c r="A10143" i="55"/>
  <c r="A10144" i="55"/>
  <c r="A10145" i="55"/>
  <c r="A10146" i="55"/>
  <c r="A10147" i="55"/>
  <c r="A10148" i="55"/>
  <c r="A10149" i="55"/>
  <c r="A10150" i="55"/>
  <c r="A10151" i="55"/>
  <c r="A10152" i="55"/>
  <c r="A10153" i="55"/>
  <c r="A10154" i="55"/>
  <c r="A10155" i="55"/>
  <c r="A10156" i="55"/>
  <c r="A10157" i="55"/>
  <c r="A10158" i="55"/>
  <c r="A10159" i="55"/>
  <c r="A10160" i="55"/>
  <c r="A10161" i="55"/>
  <c r="A10162" i="55"/>
  <c r="A10163" i="55"/>
  <c r="A10164" i="55"/>
  <c r="A10165" i="55"/>
  <c r="A10166" i="55"/>
  <c r="A10167" i="55"/>
  <c r="A10168" i="55"/>
  <c r="A10169" i="55"/>
  <c r="A10170" i="55"/>
  <c r="A10171" i="55"/>
  <c r="A10172" i="55"/>
  <c r="A10173" i="55"/>
  <c r="A10174" i="55"/>
  <c r="A10175" i="55"/>
  <c r="A10176" i="55"/>
  <c r="A10177" i="55"/>
  <c r="A10178" i="55"/>
  <c r="A10179" i="55"/>
  <c r="A10180" i="55"/>
  <c r="A10181" i="55"/>
  <c r="A10182" i="55"/>
  <c r="A10183" i="55"/>
  <c r="A10184" i="55"/>
  <c r="A10185" i="55"/>
  <c r="A10186" i="55"/>
  <c r="A10187" i="55"/>
  <c r="A10188" i="55"/>
  <c r="A10189" i="55"/>
  <c r="A10190" i="55"/>
  <c r="A10191" i="55"/>
  <c r="A10192" i="55"/>
  <c r="A10193" i="55"/>
  <c r="A10194" i="55"/>
  <c r="A10195" i="55"/>
  <c r="A10196" i="55"/>
  <c r="A10197" i="55"/>
  <c r="A10198" i="55"/>
  <c r="A10199" i="55"/>
  <c r="A10200" i="55"/>
  <c r="A10201" i="55"/>
  <c r="A10202" i="55"/>
  <c r="A10203" i="55"/>
  <c r="A10204" i="55"/>
  <c r="A10205" i="55"/>
  <c r="A10206" i="55"/>
  <c r="A10207" i="55"/>
  <c r="A10208" i="55"/>
  <c r="A10209" i="55"/>
  <c r="A10210" i="55"/>
  <c r="A10211" i="55"/>
  <c r="A10212" i="55"/>
  <c r="A10213" i="55"/>
  <c r="A10214" i="55"/>
  <c r="A10215" i="55"/>
  <c r="A10216" i="55"/>
  <c r="A10217" i="55"/>
  <c r="A10218" i="55"/>
  <c r="A10219" i="55"/>
  <c r="A10220" i="55"/>
  <c r="A10221" i="55"/>
  <c r="A10222" i="55"/>
  <c r="A10223" i="55"/>
  <c r="A10224" i="55"/>
  <c r="A10225" i="55"/>
  <c r="A10226" i="55"/>
  <c r="A10227" i="55"/>
  <c r="A10228" i="55"/>
  <c r="A10229" i="55"/>
  <c r="A10230" i="55"/>
  <c r="A10231" i="55"/>
  <c r="A10232" i="55"/>
  <c r="A10233" i="55"/>
  <c r="A10234" i="55"/>
  <c r="A10235" i="55"/>
  <c r="A10236" i="55"/>
  <c r="A10237" i="55"/>
  <c r="A10238" i="55"/>
  <c r="A10239" i="55"/>
  <c r="A10240" i="55"/>
  <c r="A10241" i="55"/>
  <c r="A10242" i="55"/>
  <c r="A10243" i="55"/>
  <c r="A10244" i="55"/>
  <c r="A10245" i="55"/>
  <c r="A10246" i="55"/>
  <c r="A10247" i="55"/>
  <c r="A10248" i="55"/>
  <c r="A10249" i="55"/>
  <c r="A10250" i="55"/>
  <c r="A10251" i="55"/>
  <c r="A10252" i="55"/>
  <c r="A10253" i="55"/>
  <c r="A10254" i="55"/>
  <c r="A10255" i="55"/>
  <c r="A10256" i="55"/>
  <c r="A10257" i="55"/>
  <c r="A10258" i="55"/>
  <c r="A10259" i="55"/>
  <c r="A10260" i="55"/>
  <c r="A10261" i="55"/>
  <c r="A10262" i="55"/>
  <c r="A10263" i="55"/>
  <c r="A10264" i="55"/>
  <c r="A10265" i="55"/>
  <c r="A10266" i="55"/>
  <c r="A10267" i="55"/>
  <c r="A10268" i="55"/>
  <c r="A10269" i="55"/>
  <c r="A10270" i="55"/>
  <c r="A10271" i="55"/>
  <c r="A10272" i="55"/>
  <c r="A10273" i="55"/>
  <c r="A10274" i="55"/>
  <c r="A10275" i="55"/>
  <c r="A10276" i="55"/>
  <c r="A10277" i="55"/>
  <c r="A10278" i="55"/>
  <c r="A10279" i="55"/>
  <c r="A10280" i="55"/>
  <c r="A10281" i="55"/>
  <c r="A10282" i="55"/>
  <c r="A10283" i="55"/>
  <c r="A10284" i="55"/>
  <c r="A10285" i="55"/>
  <c r="A10286" i="55"/>
  <c r="A10287" i="55"/>
  <c r="A10288" i="55"/>
  <c r="A10289" i="55"/>
  <c r="A10290" i="55"/>
  <c r="A10291" i="55"/>
  <c r="A10292" i="55"/>
  <c r="A10293" i="55"/>
  <c r="A10294" i="55"/>
  <c r="A10295" i="55"/>
  <c r="A10296" i="55"/>
  <c r="A10297" i="55"/>
  <c r="A10298" i="55"/>
  <c r="A10299" i="55"/>
  <c r="A10300" i="55"/>
  <c r="A10301" i="55"/>
  <c r="A10302" i="55"/>
  <c r="A10303" i="55"/>
  <c r="A10304" i="55"/>
  <c r="A10305" i="55"/>
  <c r="A10306" i="55"/>
  <c r="A10307" i="55"/>
  <c r="A10308" i="55"/>
  <c r="A10309" i="55"/>
  <c r="A10310" i="55"/>
  <c r="A10311" i="55"/>
  <c r="A10312" i="55"/>
  <c r="A10313" i="55"/>
  <c r="A10314" i="55"/>
  <c r="A10315" i="55"/>
  <c r="A10316" i="55"/>
  <c r="A10317" i="55"/>
  <c r="A10318" i="55"/>
  <c r="A10319" i="55"/>
  <c r="A10320" i="55"/>
  <c r="A10321" i="55"/>
  <c r="A10322" i="55"/>
  <c r="A10323" i="55"/>
  <c r="A10324" i="55"/>
  <c r="A10325" i="55"/>
  <c r="A10326" i="55"/>
  <c r="A10327" i="55"/>
  <c r="A10328" i="55"/>
  <c r="A10329" i="55"/>
  <c r="A10330" i="55"/>
  <c r="A10331" i="55"/>
  <c r="A10332" i="55"/>
  <c r="A10333" i="55"/>
  <c r="A10334" i="55"/>
  <c r="A10335" i="55"/>
  <c r="A10336" i="55"/>
  <c r="A10337" i="55"/>
  <c r="A10338" i="55"/>
  <c r="A10339" i="55"/>
  <c r="A10340" i="55"/>
  <c r="A10341" i="55"/>
  <c r="A10342" i="55"/>
  <c r="A10343" i="55"/>
  <c r="A10344" i="55"/>
  <c r="A10345" i="55"/>
  <c r="A10346" i="55"/>
  <c r="A10347" i="55"/>
  <c r="A10348" i="55"/>
  <c r="A10349" i="55"/>
  <c r="A10350" i="55"/>
  <c r="A10351" i="55"/>
  <c r="A10352" i="55"/>
  <c r="A10353" i="55"/>
  <c r="A10354" i="55"/>
  <c r="A10355" i="55"/>
  <c r="A10356" i="55"/>
  <c r="A10357" i="55"/>
  <c r="A10358" i="55"/>
  <c r="A10359" i="55"/>
  <c r="A10360" i="55"/>
  <c r="A10361" i="55"/>
  <c r="A10362" i="55"/>
  <c r="A10363" i="55"/>
  <c r="A10364" i="55"/>
  <c r="A10365" i="55"/>
  <c r="A10366" i="55"/>
  <c r="A10367" i="55"/>
  <c r="A10368" i="55"/>
  <c r="A10369" i="55"/>
  <c r="A10370" i="55"/>
  <c r="A10371" i="55"/>
  <c r="A10372" i="55"/>
  <c r="A10373" i="55"/>
  <c r="A10374" i="55"/>
  <c r="A10375" i="55"/>
  <c r="A10376" i="55"/>
  <c r="A10377" i="55"/>
  <c r="A10378" i="55"/>
  <c r="A10379" i="55"/>
  <c r="A10380" i="55"/>
  <c r="A10381" i="55"/>
  <c r="A10382" i="55"/>
  <c r="A10383" i="55"/>
  <c r="A10384" i="55"/>
  <c r="A10385" i="55"/>
  <c r="A10386" i="55"/>
  <c r="A10387" i="55"/>
  <c r="A10388" i="55"/>
  <c r="A10389" i="55"/>
  <c r="A10390" i="55"/>
  <c r="A10391" i="55"/>
  <c r="A10392" i="55"/>
  <c r="A10393" i="55"/>
  <c r="A10394" i="55"/>
  <c r="A10395" i="55"/>
  <c r="A10396" i="55"/>
  <c r="A10397" i="55"/>
  <c r="A10398" i="55"/>
  <c r="A10399" i="55"/>
  <c r="A10400" i="55"/>
  <c r="A10401" i="55"/>
  <c r="A10402" i="55"/>
  <c r="A10403" i="55"/>
  <c r="A10404" i="55"/>
  <c r="A10405" i="55"/>
  <c r="A10406" i="55"/>
  <c r="A10407" i="55"/>
  <c r="A10408" i="55"/>
  <c r="A10409" i="55"/>
  <c r="A10410" i="55"/>
  <c r="A10411" i="55"/>
  <c r="A10412" i="55"/>
  <c r="A10413" i="55"/>
  <c r="A10414" i="55"/>
  <c r="A10415" i="55"/>
  <c r="A10416" i="55"/>
  <c r="A10417" i="55"/>
  <c r="A10418" i="55"/>
  <c r="A10419" i="55"/>
  <c r="A10420" i="55"/>
  <c r="A10421" i="55"/>
  <c r="A10422" i="55"/>
  <c r="A10423" i="55"/>
  <c r="A10424" i="55"/>
  <c r="A10425" i="55"/>
  <c r="A10426" i="55"/>
  <c r="A10427" i="55"/>
  <c r="A10428" i="55"/>
  <c r="A10429" i="55"/>
  <c r="A10430" i="55"/>
  <c r="A10431" i="55"/>
  <c r="A10432" i="55"/>
  <c r="A10433" i="55"/>
  <c r="A10434" i="55"/>
  <c r="A10435" i="55"/>
  <c r="A10436" i="55"/>
  <c r="A10437" i="55"/>
  <c r="A10438" i="55"/>
  <c r="A10439" i="55"/>
  <c r="A10440" i="55"/>
  <c r="A10441" i="55"/>
  <c r="A10442" i="55"/>
  <c r="A10443" i="55"/>
  <c r="A10444" i="55"/>
  <c r="A10445" i="55"/>
  <c r="A10446" i="55"/>
  <c r="A10447" i="55"/>
  <c r="A10448" i="55"/>
  <c r="A10449" i="55"/>
  <c r="A10450" i="55"/>
  <c r="A10451" i="55"/>
  <c r="A10452" i="55"/>
  <c r="A10453" i="55"/>
  <c r="A10454" i="55"/>
  <c r="A10455" i="55"/>
  <c r="A10456" i="55"/>
  <c r="A10457" i="55"/>
  <c r="A10458" i="55"/>
  <c r="A10459" i="55"/>
  <c r="A10460" i="55"/>
  <c r="A10461" i="55"/>
  <c r="A10462" i="55"/>
  <c r="A10463" i="55"/>
  <c r="A10464" i="55"/>
  <c r="A10465" i="55"/>
  <c r="A10466" i="55"/>
  <c r="A10467" i="55"/>
  <c r="A10468" i="55"/>
  <c r="A10469" i="55"/>
  <c r="A10470" i="55"/>
  <c r="A10471" i="55"/>
  <c r="A10472" i="55"/>
  <c r="A10473" i="55"/>
  <c r="A10474" i="55"/>
  <c r="A10475" i="55"/>
  <c r="A10476" i="55"/>
  <c r="A10477" i="55"/>
  <c r="A10478" i="55"/>
  <c r="A10479" i="55"/>
  <c r="A10480" i="55"/>
  <c r="A10481" i="55"/>
  <c r="A10482" i="55"/>
  <c r="A10483" i="55"/>
  <c r="A10484" i="55"/>
  <c r="A10485" i="55"/>
  <c r="A10486" i="55"/>
  <c r="A10487" i="55"/>
  <c r="A10488" i="55"/>
  <c r="A10489" i="55"/>
  <c r="A10490" i="55"/>
  <c r="A10491" i="55"/>
  <c r="A10492" i="55"/>
  <c r="A10493" i="55"/>
  <c r="A10494" i="55"/>
  <c r="A10495" i="55"/>
  <c r="A10496" i="55"/>
  <c r="A10497" i="55"/>
  <c r="A10498" i="55"/>
  <c r="A10499" i="55"/>
  <c r="A10500" i="55"/>
  <c r="A10501" i="55"/>
  <c r="A10502" i="55"/>
  <c r="A10503" i="55"/>
  <c r="A10504" i="55"/>
  <c r="A10505" i="55"/>
  <c r="A10506" i="55"/>
  <c r="A10507" i="55"/>
  <c r="A10508" i="55"/>
  <c r="A10509" i="55"/>
  <c r="A10510" i="55"/>
  <c r="A10511" i="55"/>
  <c r="A10512" i="55"/>
  <c r="A10513" i="55"/>
  <c r="A10514" i="55"/>
  <c r="A10515" i="55"/>
  <c r="A10516" i="55"/>
  <c r="A10517" i="55"/>
  <c r="A10518" i="55"/>
  <c r="A10519" i="55"/>
  <c r="A10520" i="55"/>
  <c r="A10521" i="55"/>
  <c r="A10522" i="55"/>
  <c r="A10523" i="55"/>
  <c r="A10524" i="55"/>
  <c r="A10525" i="55"/>
  <c r="A10526" i="55"/>
  <c r="A10527" i="55"/>
  <c r="A10528" i="55"/>
  <c r="A10529" i="55"/>
  <c r="A10530" i="55"/>
  <c r="A10531" i="55"/>
  <c r="A10532" i="55"/>
  <c r="A10533" i="55"/>
  <c r="A10534" i="55"/>
  <c r="A10535" i="55"/>
  <c r="A10536" i="55"/>
  <c r="A10537" i="55"/>
  <c r="A10538" i="55"/>
  <c r="A10539" i="55"/>
  <c r="A10540" i="55"/>
  <c r="A10541" i="55"/>
  <c r="A10542" i="55"/>
  <c r="A10543" i="55"/>
  <c r="A10544" i="55"/>
  <c r="A10545" i="55"/>
  <c r="A10546" i="55"/>
  <c r="A10547" i="55"/>
  <c r="A10548" i="55"/>
  <c r="A10549" i="55"/>
  <c r="A10550" i="55"/>
  <c r="A10551" i="55"/>
  <c r="A10552" i="55"/>
  <c r="A10553" i="55"/>
  <c r="A10554" i="55"/>
  <c r="A10555" i="55"/>
  <c r="A10556" i="55"/>
  <c r="A10557" i="55"/>
  <c r="A10558" i="55"/>
  <c r="A10559" i="55"/>
  <c r="A10560" i="55"/>
  <c r="A10561" i="55"/>
  <c r="A10562" i="55"/>
  <c r="A10563" i="55"/>
  <c r="A10564" i="55"/>
  <c r="A10565" i="55"/>
  <c r="A10566" i="55"/>
  <c r="A10567" i="55"/>
  <c r="A10568" i="55"/>
  <c r="A10569" i="55"/>
  <c r="A10570" i="55"/>
  <c r="A10571" i="55"/>
  <c r="A10572" i="55"/>
  <c r="A10573" i="55"/>
  <c r="A10574" i="55"/>
  <c r="A10575" i="55"/>
  <c r="A10576" i="55"/>
  <c r="A10577" i="55"/>
  <c r="A10578" i="55"/>
  <c r="A10579" i="55"/>
  <c r="A10580" i="55"/>
  <c r="A10581" i="55"/>
  <c r="A10582" i="55"/>
  <c r="A10583" i="55"/>
  <c r="A10584" i="55"/>
  <c r="A10585" i="55"/>
  <c r="A10586" i="55"/>
  <c r="A10587" i="55"/>
  <c r="A10588" i="55"/>
  <c r="A10589" i="55"/>
  <c r="A10590" i="55"/>
  <c r="A10591" i="55"/>
  <c r="A10592" i="55"/>
  <c r="A10593" i="55"/>
  <c r="A10594" i="55"/>
  <c r="A10595" i="55"/>
  <c r="A10596" i="55"/>
  <c r="A10597" i="55"/>
  <c r="A10598" i="55"/>
  <c r="A10599" i="55"/>
  <c r="A10600" i="55"/>
  <c r="A10601" i="55"/>
  <c r="A10602" i="55"/>
  <c r="A10603" i="55"/>
  <c r="A10604" i="55"/>
  <c r="A10605" i="55"/>
  <c r="A10606" i="55"/>
  <c r="A10607" i="55"/>
  <c r="A10608" i="55"/>
  <c r="A10609" i="55"/>
  <c r="A10610" i="55"/>
  <c r="A10611" i="55"/>
  <c r="A10612" i="55"/>
  <c r="A10613" i="55"/>
  <c r="A10614" i="55"/>
  <c r="A10615" i="55"/>
  <c r="A10616" i="55"/>
  <c r="A10617" i="55"/>
  <c r="A10618" i="55"/>
  <c r="A10619" i="55"/>
  <c r="A10620" i="55"/>
  <c r="A10621" i="55"/>
  <c r="A10622" i="55"/>
  <c r="A10623" i="55"/>
  <c r="A10624" i="55"/>
  <c r="A10625" i="55"/>
  <c r="A10626" i="55"/>
  <c r="A10627" i="55"/>
  <c r="A10628" i="55"/>
  <c r="A10629" i="55"/>
  <c r="A10630" i="55"/>
  <c r="A10631" i="55"/>
  <c r="A10632" i="55"/>
  <c r="A10633" i="55"/>
  <c r="A10634" i="55"/>
  <c r="A10635" i="55"/>
  <c r="A10636" i="55"/>
  <c r="A10637" i="55"/>
  <c r="A10638" i="55"/>
  <c r="A10639" i="55"/>
  <c r="A10640" i="55"/>
  <c r="A10641" i="55"/>
  <c r="A10642" i="55"/>
  <c r="A10643" i="55"/>
  <c r="A10644" i="55"/>
  <c r="A10645" i="55"/>
  <c r="A10646" i="55"/>
  <c r="A10647" i="55"/>
  <c r="A10648" i="55"/>
  <c r="A10649" i="55"/>
  <c r="A10650" i="55"/>
  <c r="A10651" i="55"/>
  <c r="A10652" i="55"/>
  <c r="A10653" i="55"/>
  <c r="A10654" i="55"/>
  <c r="A10655" i="55"/>
  <c r="A10656" i="55"/>
  <c r="A10657" i="55"/>
  <c r="A10658" i="55"/>
  <c r="A10659" i="55"/>
  <c r="A10660" i="55"/>
  <c r="A10661" i="55"/>
  <c r="A10662" i="55"/>
  <c r="A10663" i="55"/>
  <c r="A10664" i="55"/>
  <c r="A10665" i="55"/>
  <c r="A10666" i="55"/>
  <c r="A10667" i="55"/>
  <c r="A10668" i="55"/>
  <c r="A10669" i="55"/>
  <c r="A10670" i="55"/>
  <c r="A10671" i="55"/>
  <c r="A10672" i="55"/>
  <c r="A10673" i="55"/>
  <c r="A10674" i="55"/>
  <c r="A10675" i="55"/>
  <c r="A10676" i="55"/>
  <c r="A10677" i="55"/>
  <c r="A10678" i="55"/>
  <c r="A10679" i="55"/>
  <c r="A10680" i="55"/>
  <c r="A10681" i="55"/>
  <c r="A10682" i="55"/>
  <c r="A10683" i="55"/>
  <c r="A10684" i="55"/>
  <c r="A10685" i="55"/>
  <c r="A10686" i="55"/>
  <c r="A10687" i="55"/>
  <c r="A10688" i="55"/>
  <c r="A10689" i="55"/>
  <c r="A10690" i="55"/>
  <c r="A10691" i="55"/>
  <c r="A10692" i="55"/>
  <c r="A10693" i="55"/>
  <c r="A10694" i="55"/>
  <c r="A10695" i="55"/>
  <c r="A10696" i="55"/>
  <c r="A10697" i="55"/>
  <c r="A10698" i="55"/>
  <c r="A10699" i="55"/>
  <c r="A10700" i="55"/>
  <c r="A10701" i="55"/>
  <c r="A10702" i="55"/>
  <c r="A10703" i="55"/>
  <c r="A10704" i="55"/>
  <c r="A10705" i="55"/>
  <c r="A10706" i="55"/>
  <c r="A10707" i="55"/>
  <c r="A10708" i="55"/>
  <c r="A10709" i="55"/>
  <c r="A10710" i="55"/>
  <c r="A10711" i="55"/>
  <c r="A10712" i="55"/>
  <c r="A10713" i="55"/>
  <c r="A10714" i="55"/>
  <c r="A10715" i="55"/>
  <c r="A10716" i="55"/>
  <c r="A10717" i="55"/>
  <c r="A10718" i="55"/>
  <c r="A10719" i="55"/>
  <c r="A10720" i="55"/>
  <c r="A10721" i="55"/>
  <c r="A10722" i="55"/>
  <c r="A10723" i="55"/>
  <c r="A10724" i="55"/>
  <c r="A10725" i="55"/>
  <c r="A10726" i="55"/>
  <c r="A10727" i="55"/>
  <c r="A10728" i="55"/>
  <c r="A10729" i="55"/>
  <c r="A10730" i="55"/>
  <c r="A10731" i="55"/>
  <c r="A10732" i="55"/>
  <c r="A10733" i="55"/>
  <c r="A10734" i="55"/>
  <c r="A10735" i="55"/>
  <c r="A10736" i="55"/>
  <c r="A10737" i="55"/>
  <c r="A10738" i="55"/>
  <c r="A10739" i="55"/>
  <c r="A10740" i="55"/>
  <c r="A10741" i="55"/>
  <c r="A10742" i="55"/>
  <c r="A10743" i="55"/>
  <c r="A10744" i="55"/>
  <c r="A10745" i="55"/>
  <c r="A10746" i="55"/>
  <c r="A10747" i="55"/>
  <c r="A10748" i="55"/>
  <c r="A10749" i="55"/>
  <c r="A10750" i="55"/>
  <c r="A10751" i="55"/>
  <c r="A10752" i="55"/>
  <c r="A10753" i="55"/>
  <c r="A10754" i="55"/>
  <c r="A10755" i="55"/>
  <c r="A10756" i="55"/>
  <c r="A10757" i="55"/>
  <c r="A10758" i="55"/>
  <c r="A10759" i="55"/>
  <c r="A10760" i="55"/>
  <c r="A10761" i="55"/>
  <c r="A10762" i="55"/>
  <c r="A10763" i="55"/>
  <c r="A10764" i="55"/>
  <c r="A10765" i="55"/>
  <c r="A10766" i="55"/>
  <c r="A10767" i="55"/>
  <c r="A10768" i="55"/>
  <c r="A10769" i="55"/>
  <c r="A10770" i="55"/>
  <c r="A10771" i="55"/>
  <c r="A10772" i="55"/>
  <c r="A10773" i="55"/>
  <c r="A10774" i="55"/>
  <c r="A10775" i="55"/>
  <c r="A10776" i="55"/>
  <c r="A10777" i="55"/>
  <c r="A10778" i="55"/>
  <c r="A10779" i="55"/>
  <c r="A10780" i="55"/>
  <c r="A10781" i="55"/>
  <c r="A10782" i="55"/>
  <c r="A10783" i="55"/>
  <c r="A10784" i="55"/>
  <c r="A10785" i="55"/>
  <c r="A10786" i="55"/>
  <c r="A10787" i="55"/>
  <c r="A10788" i="55"/>
  <c r="A10789" i="55"/>
  <c r="A10790" i="55"/>
  <c r="A10791" i="55"/>
  <c r="A10792" i="55"/>
  <c r="A10793" i="55"/>
  <c r="A10794" i="55"/>
  <c r="A10795" i="55"/>
  <c r="A10796" i="55"/>
  <c r="A10797" i="55"/>
  <c r="A10798" i="55"/>
  <c r="A10799" i="55"/>
  <c r="A10800" i="55"/>
  <c r="A10801" i="55"/>
  <c r="A10802" i="55"/>
  <c r="A10803" i="55"/>
  <c r="A10804" i="55"/>
  <c r="A10805" i="55"/>
  <c r="A10806" i="55"/>
  <c r="A10807" i="55"/>
  <c r="A10808" i="55"/>
  <c r="A10809" i="55"/>
  <c r="A10810" i="55"/>
  <c r="A10811" i="55"/>
  <c r="A10812" i="55"/>
  <c r="A10813" i="55"/>
  <c r="A10814" i="55"/>
  <c r="A10815" i="55"/>
  <c r="A10816" i="55"/>
  <c r="A10817" i="55"/>
  <c r="A10818" i="55"/>
  <c r="A10819" i="55"/>
  <c r="A10820" i="55"/>
  <c r="A10821" i="55"/>
  <c r="A10822" i="55"/>
  <c r="A10823" i="55"/>
  <c r="A10824" i="55"/>
  <c r="A10825" i="55"/>
  <c r="A10826" i="55"/>
  <c r="A10827" i="55"/>
  <c r="A10828" i="55"/>
  <c r="A10829" i="55"/>
  <c r="A10830" i="55"/>
  <c r="A10831" i="55"/>
  <c r="A10832" i="55"/>
  <c r="A10833" i="55"/>
  <c r="A10834" i="55"/>
  <c r="A10835" i="55"/>
  <c r="A10836" i="55"/>
  <c r="A10837" i="55"/>
  <c r="A10838" i="55"/>
  <c r="A10839" i="55"/>
  <c r="A10840" i="55"/>
  <c r="A10841" i="55"/>
  <c r="A10842" i="55"/>
  <c r="A10843" i="55"/>
  <c r="A10844" i="55"/>
  <c r="A10845" i="55"/>
  <c r="A10846" i="55"/>
  <c r="A10847" i="55"/>
  <c r="A10848" i="55"/>
  <c r="A10849" i="55"/>
  <c r="A10850" i="55"/>
  <c r="A10851" i="55"/>
  <c r="A10852" i="55"/>
  <c r="A10853" i="55"/>
  <c r="A10854" i="55"/>
  <c r="A10855" i="55"/>
  <c r="A10856" i="55"/>
  <c r="A10857" i="55"/>
  <c r="A10858" i="55"/>
  <c r="A10859" i="55"/>
  <c r="A10860" i="55"/>
  <c r="A10861" i="55"/>
  <c r="A10862" i="55"/>
  <c r="A10863" i="55"/>
  <c r="A10864" i="55"/>
  <c r="A10865" i="55"/>
  <c r="A10866" i="55"/>
  <c r="A10867" i="55"/>
  <c r="A10868" i="55"/>
  <c r="A10869" i="55"/>
  <c r="A10870" i="55"/>
  <c r="A10871" i="55"/>
  <c r="A10872" i="55"/>
  <c r="A10873" i="55"/>
  <c r="A10874" i="55"/>
  <c r="A10875" i="55"/>
  <c r="A10876" i="55"/>
  <c r="A10877" i="55"/>
  <c r="A10878" i="55"/>
  <c r="A10879" i="55"/>
  <c r="A10880" i="55"/>
  <c r="A10881" i="55"/>
  <c r="A10882" i="55"/>
  <c r="A10883" i="55"/>
  <c r="A10884" i="55"/>
  <c r="A10885" i="55"/>
  <c r="A10886" i="55"/>
  <c r="A10887" i="55"/>
  <c r="A10888" i="55"/>
  <c r="A10889" i="55"/>
  <c r="A10890" i="55"/>
  <c r="A10891" i="55"/>
  <c r="A10892" i="55"/>
  <c r="A10893" i="55"/>
  <c r="A10894" i="55"/>
  <c r="A10895" i="55"/>
  <c r="A10896" i="55"/>
  <c r="A10897" i="55"/>
  <c r="A10898" i="55"/>
  <c r="A10899" i="55"/>
  <c r="A10900" i="55"/>
  <c r="A10901" i="55"/>
  <c r="A10902" i="55"/>
  <c r="A10903" i="55"/>
  <c r="A10904" i="55"/>
  <c r="A10905" i="55"/>
  <c r="A10906" i="55"/>
  <c r="A10907" i="55"/>
  <c r="A10908" i="55"/>
  <c r="A10909" i="55"/>
  <c r="A10910" i="55"/>
  <c r="A10911" i="55"/>
  <c r="A10912" i="55"/>
  <c r="A10913" i="55"/>
  <c r="A10914" i="55"/>
  <c r="A10915" i="55"/>
  <c r="A10916" i="55"/>
  <c r="A10917" i="55"/>
  <c r="A10918" i="55"/>
  <c r="A10919" i="55"/>
  <c r="A10920" i="55"/>
  <c r="A10921" i="55"/>
  <c r="A10922" i="55"/>
  <c r="A10923" i="55"/>
  <c r="A10924" i="55"/>
  <c r="A10925" i="55"/>
  <c r="A10926" i="55"/>
  <c r="A10927" i="55"/>
  <c r="A10928" i="55"/>
  <c r="A10929" i="55"/>
  <c r="A10930" i="55"/>
  <c r="A10931" i="55"/>
  <c r="A10932" i="55"/>
  <c r="A10933" i="55"/>
  <c r="A10934" i="55"/>
  <c r="A10935" i="55"/>
  <c r="A10936" i="55"/>
  <c r="A10937" i="55"/>
  <c r="A10938" i="55"/>
  <c r="A10939" i="55"/>
  <c r="A10940" i="55"/>
  <c r="A10941" i="55"/>
  <c r="A10942" i="55"/>
  <c r="A10943" i="55"/>
  <c r="A10944" i="55"/>
  <c r="A10945" i="55"/>
  <c r="A10946" i="55"/>
  <c r="A10947" i="55"/>
  <c r="A10948" i="55"/>
  <c r="A10949" i="55"/>
  <c r="A10950" i="55"/>
  <c r="A10951" i="55"/>
  <c r="A10952" i="55"/>
  <c r="A10953" i="55"/>
  <c r="A10954" i="55"/>
  <c r="A10955" i="55"/>
  <c r="A10956" i="55"/>
  <c r="A10957" i="55"/>
  <c r="A10958" i="55"/>
  <c r="A10959" i="55"/>
  <c r="A10960" i="55"/>
  <c r="A10961" i="55"/>
  <c r="A10962" i="55"/>
  <c r="A10963" i="55"/>
  <c r="A10964" i="55"/>
  <c r="A10965" i="55"/>
  <c r="A10966" i="55"/>
  <c r="A10967" i="55"/>
  <c r="A10968" i="55"/>
  <c r="A10969" i="55"/>
  <c r="A10970" i="55"/>
  <c r="A10971" i="55"/>
  <c r="A10972" i="55"/>
  <c r="A10973" i="55"/>
  <c r="A10974" i="55"/>
  <c r="A10975" i="55"/>
  <c r="A10976" i="55"/>
  <c r="A10977" i="55"/>
  <c r="A10978" i="55"/>
  <c r="A10979" i="55"/>
  <c r="A10980" i="55"/>
  <c r="A10981" i="55"/>
  <c r="A10982" i="55"/>
  <c r="A10983" i="55"/>
  <c r="A10984" i="55"/>
  <c r="A10985" i="55"/>
  <c r="A10986" i="55"/>
  <c r="A10987" i="55"/>
  <c r="A10988" i="55"/>
  <c r="A10989" i="55"/>
  <c r="A10990" i="55"/>
  <c r="A10991" i="55"/>
  <c r="A10992" i="55"/>
  <c r="A10993" i="55"/>
  <c r="A10994" i="55"/>
  <c r="A10995" i="55"/>
  <c r="A10996" i="55"/>
  <c r="A10997" i="55"/>
  <c r="A10998" i="55"/>
  <c r="A10999" i="55"/>
  <c r="A11000" i="55"/>
  <c r="A11001" i="55"/>
  <c r="A11002" i="55"/>
  <c r="A11003" i="55"/>
  <c r="A11004" i="55"/>
  <c r="A11005" i="55"/>
  <c r="A11006" i="55"/>
  <c r="A11007" i="55"/>
  <c r="A11008" i="55"/>
  <c r="A11009" i="55"/>
  <c r="A11010" i="55"/>
  <c r="A11011" i="55"/>
  <c r="A11012" i="55"/>
  <c r="A11013" i="55"/>
  <c r="A11014" i="55"/>
  <c r="A11015" i="55"/>
  <c r="A11016" i="55"/>
  <c r="A11017" i="55"/>
  <c r="A11018" i="55"/>
  <c r="A11019" i="55"/>
  <c r="A11020" i="55"/>
  <c r="A11021" i="55"/>
  <c r="A11022" i="55"/>
  <c r="A11023" i="55"/>
  <c r="A11024" i="55"/>
  <c r="A11025" i="55"/>
  <c r="A11026" i="55"/>
  <c r="A11027" i="55"/>
  <c r="A11028" i="55"/>
  <c r="A11029" i="55"/>
  <c r="A11030" i="55"/>
  <c r="A11031" i="55"/>
  <c r="A11032" i="55"/>
  <c r="A11033" i="55"/>
  <c r="A11034" i="55"/>
  <c r="A11035" i="55"/>
  <c r="A11036" i="55"/>
  <c r="A11037" i="55"/>
  <c r="A11038" i="55"/>
  <c r="A11039" i="55"/>
  <c r="A11040" i="55"/>
  <c r="A11041" i="55"/>
  <c r="A11042" i="55"/>
  <c r="A11043" i="55"/>
  <c r="A11044" i="55"/>
  <c r="A11045" i="55"/>
  <c r="A11046" i="55"/>
  <c r="A11047" i="55"/>
  <c r="A11048" i="55"/>
  <c r="A11049" i="55"/>
  <c r="A11050" i="55"/>
  <c r="A11051" i="55"/>
  <c r="A11052" i="55"/>
  <c r="A11053" i="55"/>
  <c r="A11054" i="55"/>
  <c r="A11055" i="55"/>
  <c r="A11056" i="55"/>
  <c r="A11057" i="55"/>
  <c r="A11058" i="55"/>
  <c r="A11059" i="55"/>
  <c r="A11060" i="55"/>
  <c r="A11061" i="55"/>
  <c r="A11062" i="55"/>
  <c r="A11063" i="55"/>
  <c r="A11064" i="55"/>
  <c r="A11065" i="55"/>
  <c r="A11066" i="55"/>
  <c r="A11067" i="55"/>
  <c r="A11068" i="55"/>
  <c r="A11069" i="55"/>
  <c r="A11070" i="55"/>
  <c r="A11071" i="55"/>
  <c r="A11072" i="55"/>
  <c r="A11073" i="55"/>
  <c r="A11074" i="55"/>
  <c r="A11075" i="55"/>
  <c r="A11076" i="55"/>
  <c r="A11077" i="55"/>
  <c r="A11078" i="55"/>
  <c r="A11079" i="55"/>
  <c r="A11080" i="55"/>
  <c r="A11081" i="55"/>
  <c r="A11082" i="55"/>
  <c r="A11083" i="55"/>
  <c r="A11084" i="55"/>
  <c r="A11085" i="55"/>
  <c r="A11086" i="55"/>
  <c r="A11087" i="55"/>
  <c r="A11088" i="55"/>
  <c r="A11089" i="55"/>
  <c r="A11090" i="55"/>
  <c r="A11091" i="55"/>
  <c r="A11092" i="55"/>
  <c r="A11093" i="55"/>
  <c r="A11094" i="55"/>
  <c r="A11095" i="55"/>
  <c r="A11096" i="55"/>
  <c r="A11097" i="55"/>
  <c r="A11098" i="55"/>
  <c r="A11099" i="55"/>
  <c r="A11100" i="55"/>
  <c r="A11101" i="55"/>
  <c r="A11102" i="55"/>
  <c r="A11103" i="55"/>
  <c r="A11104" i="55"/>
  <c r="A11105" i="55"/>
  <c r="A11106" i="55"/>
  <c r="A11107" i="55"/>
  <c r="A11108" i="55"/>
  <c r="A11109" i="55"/>
  <c r="A11110" i="55"/>
  <c r="A11111" i="55"/>
  <c r="A11112" i="55"/>
  <c r="A11113" i="55"/>
  <c r="A11114" i="55"/>
  <c r="A11115" i="55"/>
  <c r="A11116" i="55"/>
  <c r="A11117" i="55"/>
  <c r="A11118" i="55"/>
  <c r="A11119" i="55"/>
  <c r="A11120" i="55"/>
  <c r="A11121" i="55"/>
  <c r="A11122" i="55"/>
  <c r="A11123" i="55"/>
  <c r="A11124" i="55"/>
  <c r="A11125" i="55"/>
  <c r="A11126" i="55"/>
  <c r="A11127" i="55"/>
  <c r="A11128" i="55"/>
  <c r="A11129" i="55"/>
  <c r="A11130" i="55"/>
  <c r="A11131" i="55"/>
  <c r="A11132" i="55"/>
  <c r="A11133" i="55"/>
  <c r="A11134" i="55"/>
  <c r="A11135" i="55"/>
  <c r="A11136" i="55"/>
  <c r="A11137" i="55"/>
  <c r="A11138" i="55"/>
  <c r="A11139" i="55"/>
  <c r="A11140" i="55"/>
  <c r="A11141" i="55"/>
  <c r="A11142" i="55"/>
  <c r="A11143" i="55"/>
  <c r="A11144" i="55"/>
  <c r="A11145" i="55"/>
  <c r="A11146" i="55"/>
  <c r="A11147" i="55"/>
  <c r="A11148" i="55"/>
  <c r="A11149" i="55"/>
  <c r="A11150" i="55"/>
  <c r="A11151" i="55"/>
  <c r="A11152" i="55"/>
  <c r="A11153" i="55"/>
  <c r="A11154" i="55"/>
  <c r="A11155" i="55"/>
  <c r="A11156" i="55"/>
  <c r="A11157" i="55"/>
  <c r="A11158" i="55"/>
  <c r="A11159" i="55"/>
  <c r="A11160" i="55"/>
  <c r="A11161" i="55"/>
  <c r="A11162" i="55"/>
  <c r="A11163" i="55"/>
  <c r="A11164" i="55"/>
  <c r="A11165" i="55"/>
  <c r="A11166" i="55"/>
  <c r="A11167" i="55"/>
  <c r="A11168" i="55"/>
  <c r="A11169" i="55"/>
  <c r="A11170" i="55"/>
  <c r="A11171" i="55"/>
  <c r="A11172" i="55"/>
  <c r="A11173" i="55"/>
  <c r="A11174" i="55"/>
  <c r="A11175" i="55"/>
  <c r="A11176" i="55"/>
  <c r="A11177" i="55"/>
  <c r="A11178" i="55"/>
  <c r="A11179" i="55"/>
  <c r="A11180" i="55"/>
  <c r="A11181" i="55"/>
  <c r="A11182" i="55"/>
  <c r="A11183" i="55"/>
  <c r="A11184" i="55"/>
  <c r="A11185" i="55"/>
  <c r="A11186" i="55"/>
  <c r="A11187" i="55"/>
  <c r="A11188" i="55"/>
  <c r="A11189" i="55"/>
  <c r="A11190" i="55"/>
  <c r="A11191" i="55"/>
  <c r="A11192" i="55"/>
  <c r="A11193" i="55"/>
  <c r="A11194" i="55"/>
  <c r="A11195" i="55"/>
  <c r="A11196" i="55"/>
  <c r="A11197" i="55"/>
  <c r="A11198" i="55"/>
  <c r="A11199" i="55"/>
  <c r="A11200" i="55"/>
  <c r="A11201" i="55"/>
  <c r="A11202" i="55"/>
  <c r="A11203" i="55"/>
  <c r="A11204" i="55"/>
  <c r="A11205" i="55"/>
  <c r="A11206" i="55"/>
  <c r="A11207" i="55"/>
  <c r="A11208" i="55"/>
  <c r="A11209" i="55"/>
  <c r="A11210" i="55"/>
  <c r="A11211" i="55"/>
  <c r="A11212" i="55"/>
  <c r="A11213" i="55"/>
  <c r="A11214" i="55"/>
  <c r="A11215" i="55"/>
  <c r="A11216" i="55"/>
  <c r="A11217" i="55"/>
  <c r="A11218" i="55"/>
  <c r="A11219" i="55"/>
  <c r="A11220" i="55"/>
  <c r="A11221" i="55"/>
  <c r="A11222" i="55"/>
  <c r="A11223" i="55"/>
  <c r="A11224" i="55"/>
  <c r="A11225" i="55"/>
  <c r="A11226" i="55"/>
  <c r="A11227" i="55"/>
  <c r="A11228" i="55"/>
  <c r="A11229" i="55"/>
  <c r="A11230" i="55"/>
  <c r="A11231" i="55"/>
  <c r="A11232" i="55"/>
  <c r="A11233" i="55"/>
  <c r="A11234" i="55"/>
  <c r="A11235" i="55"/>
  <c r="A11236" i="55"/>
  <c r="A11237" i="55"/>
  <c r="A11238" i="55"/>
  <c r="A11239" i="55"/>
  <c r="A11240" i="55"/>
  <c r="A11241" i="55"/>
  <c r="A11242" i="55"/>
  <c r="A11243" i="55"/>
  <c r="A11244" i="55"/>
  <c r="A11245" i="55"/>
  <c r="A11246" i="55"/>
  <c r="A11247" i="55"/>
  <c r="A11248" i="55"/>
  <c r="A11249" i="55"/>
  <c r="A11250" i="55"/>
  <c r="A11251" i="55"/>
  <c r="A11252" i="55"/>
  <c r="A11253" i="55"/>
  <c r="A11254" i="55"/>
  <c r="A11255" i="55"/>
  <c r="A11256" i="55"/>
  <c r="A11257" i="55"/>
  <c r="A11258" i="55"/>
  <c r="A11259" i="55"/>
  <c r="A11260" i="55"/>
  <c r="A11261" i="55"/>
  <c r="A11262" i="55"/>
  <c r="A11263" i="55"/>
  <c r="A11264" i="55"/>
  <c r="A11265" i="55"/>
  <c r="A11266" i="55"/>
  <c r="A11267" i="55"/>
  <c r="A11268" i="55"/>
  <c r="A11269" i="55"/>
  <c r="A11270" i="55"/>
  <c r="A11271" i="55"/>
  <c r="A11272" i="55"/>
  <c r="A11273" i="55"/>
  <c r="A11274" i="55"/>
  <c r="A11275" i="55"/>
  <c r="A11276" i="55"/>
  <c r="A11277" i="55"/>
  <c r="A11278" i="55"/>
  <c r="A11279" i="55"/>
  <c r="A11280" i="55"/>
  <c r="A11281" i="55"/>
  <c r="A11282" i="55"/>
  <c r="A11283" i="55"/>
  <c r="A11284" i="55"/>
  <c r="A11285" i="55"/>
  <c r="A11286" i="55"/>
  <c r="A11287" i="55"/>
  <c r="A11288" i="55"/>
  <c r="A11289" i="55"/>
  <c r="A11290" i="55"/>
  <c r="A11291" i="55"/>
  <c r="A11292" i="55"/>
  <c r="A11293" i="55"/>
  <c r="A11294" i="55"/>
  <c r="A11295" i="55"/>
  <c r="A11296" i="55"/>
  <c r="A11297" i="55"/>
  <c r="A11298" i="55"/>
  <c r="A11299" i="55"/>
  <c r="A11300" i="55"/>
  <c r="A11301" i="55"/>
  <c r="A11302" i="55"/>
  <c r="A11303" i="55"/>
  <c r="A11304" i="55"/>
  <c r="A11305" i="55"/>
  <c r="A11306" i="55"/>
  <c r="A11307" i="55"/>
  <c r="A11308" i="55"/>
  <c r="A11309" i="55"/>
  <c r="A11310" i="55"/>
  <c r="A11311" i="55"/>
  <c r="A11312" i="55"/>
  <c r="A11313" i="55"/>
  <c r="A11314" i="55"/>
  <c r="A11315" i="55"/>
  <c r="A11316" i="55"/>
  <c r="A11317" i="55"/>
  <c r="A11318" i="55"/>
  <c r="A11319" i="55"/>
  <c r="A11320" i="55"/>
  <c r="A11321" i="55"/>
  <c r="A11322" i="55"/>
  <c r="A11323" i="55"/>
  <c r="A11324" i="55"/>
  <c r="A11325" i="55"/>
  <c r="A11326" i="55"/>
  <c r="A11327" i="55"/>
  <c r="A11328" i="55"/>
  <c r="A11329" i="55"/>
  <c r="A11330" i="55"/>
  <c r="A11331" i="55"/>
  <c r="A11332" i="55"/>
  <c r="A11333" i="55"/>
  <c r="A11334" i="55"/>
  <c r="A11335" i="55"/>
  <c r="A11336" i="55"/>
  <c r="A11337" i="55"/>
  <c r="A11338" i="55"/>
  <c r="A11339" i="55"/>
  <c r="A11340" i="55"/>
  <c r="A11341" i="55"/>
  <c r="A11342" i="55"/>
  <c r="A11343" i="55"/>
  <c r="A11344" i="55"/>
  <c r="A11345" i="55"/>
  <c r="A11346" i="55"/>
  <c r="A11347" i="55"/>
  <c r="A11348" i="55"/>
  <c r="A11349" i="55"/>
  <c r="A11350" i="55"/>
  <c r="A11351" i="55"/>
  <c r="A11352" i="55"/>
  <c r="A11353" i="55"/>
  <c r="A11354" i="55"/>
  <c r="A11355" i="55"/>
  <c r="A11356" i="55"/>
  <c r="A11357" i="55"/>
  <c r="A11358" i="55"/>
  <c r="A11359" i="55"/>
  <c r="A11360" i="55"/>
  <c r="A11361" i="55"/>
  <c r="A11362" i="55"/>
  <c r="A11363" i="55"/>
  <c r="A11364" i="55"/>
  <c r="A11365" i="55"/>
  <c r="A11366" i="55"/>
  <c r="A11367" i="55"/>
  <c r="A11368" i="55"/>
  <c r="A11369" i="55"/>
  <c r="A11370" i="55"/>
  <c r="A11371" i="55"/>
  <c r="A11372" i="55"/>
  <c r="A11373" i="55"/>
  <c r="A11374" i="55"/>
  <c r="A11375" i="55"/>
  <c r="A11376" i="55"/>
  <c r="A11377" i="55"/>
  <c r="A11378" i="55"/>
  <c r="A11379" i="55"/>
  <c r="A11380" i="55"/>
  <c r="A11381" i="55"/>
  <c r="A11382" i="55"/>
  <c r="A11383" i="55"/>
  <c r="A11384" i="55"/>
  <c r="A11385" i="55"/>
  <c r="A11386" i="55"/>
  <c r="A11387" i="55"/>
  <c r="A11388" i="55"/>
  <c r="A11389" i="55"/>
  <c r="A11390" i="55"/>
  <c r="A11391" i="55"/>
  <c r="A11392" i="55"/>
  <c r="A11393" i="55"/>
  <c r="A11394" i="55"/>
  <c r="A11395" i="55"/>
  <c r="A11396" i="55"/>
  <c r="A11397" i="55"/>
  <c r="A11398" i="55"/>
  <c r="A11399" i="55"/>
  <c r="A11400" i="55"/>
  <c r="A11401" i="55"/>
  <c r="A11402" i="55"/>
  <c r="A11403" i="55"/>
  <c r="A11404" i="55"/>
  <c r="A11405" i="55"/>
  <c r="A11406" i="55"/>
  <c r="A11407" i="55"/>
  <c r="A11408" i="55"/>
  <c r="A11409" i="55"/>
  <c r="A11410" i="55"/>
  <c r="A11411" i="55"/>
  <c r="A11412" i="55"/>
  <c r="A11413" i="55"/>
  <c r="A11414" i="55"/>
  <c r="A11415" i="55"/>
  <c r="A11416" i="55"/>
  <c r="A11417" i="55"/>
  <c r="A11418" i="55"/>
  <c r="A11419" i="55"/>
  <c r="A11420" i="55"/>
  <c r="A11421" i="55"/>
  <c r="A11422" i="55"/>
  <c r="A11423" i="55"/>
  <c r="A11424" i="55"/>
  <c r="A11425" i="55"/>
  <c r="A11426" i="55"/>
  <c r="A11427" i="55"/>
  <c r="A11428" i="55"/>
  <c r="A11429" i="55"/>
  <c r="A11430" i="55"/>
  <c r="A11431" i="55"/>
  <c r="A11432" i="55"/>
  <c r="A11433" i="55"/>
  <c r="A11434" i="55"/>
  <c r="A11435" i="55"/>
  <c r="A11436" i="55"/>
  <c r="A11437" i="55"/>
  <c r="A11438" i="55"/>
  <c r="A11439" i="55"/>
  <c r="A11440" i="55"/>
  <c r="A11441" i="55"/>
  <c r="A11442" i="55"/>
  <c r="A11443" i="55"/>
  <c r="A11444" i="55"/>
  <c r="A11445" i="55"/>
  <c r="A11446" i="55"/>
  <c r="A11447" i="55"/>
  <c r="A11448" i="55"/>
  <c r="A11449" i="55"/>
  <c r="A11450" i="55"/>
  <c r="A11451" i="55"/>
  <c r="A11452" i="55"/>
  <c r="A11453" i="55"/>
  <c r="A11454" i="55"/>
  <c r="A11455" i="55"/>
  <c r="A11456" i="55"/>
  <c r="A11457" i="55"/>
  <c r="A11458" i="55"/>
  <c r="A11459" i="55"/>
  <c r="A11460" i="55"/>
  <c r="A11461" i="55"/>
  <c r="A11462" i="55"/>
  <c r="A11463" i="55"/>
  <c r="A11464" i="55"/>
  <c r="A11465" i="55"/>
  <c r="A11466" i="55"/>
  <c r="A11467" i="55"/>
  <c r="A11468" i="55"/>
  <c r="A11469" i="55"/>
  <c r="A11470" i="55"/>
  <c r="A11471" i="55"/>
  <c r="A11472" i="55"/>
  <c r="A11473" i="55"/>
  <c r="A11474" i="55"/>
  <c r="A11475" i="55"/>
  <c r="A11476" i="55"/>
  <c r="A11477" i="55"/>
  <c r="A11478" i="55"/>
  <c r="A11479" i="55"/>
  <c r="A11480" i="55"/>
  <c r="A11481" i="55"/>
  <c r="A11482" i="55"/>
  <c r="A11483" i="55"/>
  <c r="A11484" i="55"/>
  <c r="A11485" i="55"/>
  <c r="A11486" i="55"/>
  <c r="A11487" i="55"/>
  <c r="A11488" i="55"/>
  <c r="A11489" i="55"/>
  <c r="A11490" i="55"/>
  <c r="A11491" i="55"/>
  <c r="A11492" i="55"/>
  <c r="A11493" i="55"/>
  <c r="A11494" i="55"/>
  <c r="A11495" i="55"/>
  <c r="A11496" i="55"/>
  <c r="A11497" i="55"/>
  <c r="A11498" i="55"/>
  <c r="A11499" i="55"/>
  <c r="A11500" i="55"/>
  <c r="A11501" i="55"/>
  <c r="A11502" i="55"/>
  <c r="A11503" i="55"/>
  <c r="A11504" i="55"/>
  <c r="A11505" i="55"/>
  <c r="A11506" i="55"/>
  <c r="A11507" i="55"/>
  <c r="A11508" i="55"/>
  <c r="A11509" i="55"/>
  <c r="A11510" i="55"/>
  <c r="A11511" i="55"/>
  <c r="A11512" i="55"/>
  <c r="A11513" i="55"/>
  <c r="A11514" i="55"/>
  <c r="A11515" i="55"/>
  <c r="A11516" i="55"/>
  <c r="A11517" i="55"/>
  <c r="A11518" i="55"/>
  <c r="A11519" i="55"/>
  <c r="A11520" i="55"/>
  <c r="A11521" i="55"/>
  <c r="A11522" i="55"/>
  <c r="A11523" i="55"/>
  <c r="A11524" i="55"/>
  <c r="A11525" i="55"/>
  <c r="A11526" i="55"/>
  <c r="A11527" i="55"/>
  <c r="A11528" i="55"/>
  <c r="A11529" i="55"/>
  <c r="A11530" i="55"/>
  <c r="A11531" i="55"/>
  <c r="A11532" i="55"/>
  <c r="A11533" i="55"/>
  <c r="A11534" i="55"/>
  <c r="A11535" i="55"/>
  <c r="A11536" i="55"/>
  <c r="A11537" i="55"/>
  <c r="A11538" i="55"/>
  <c r="A11539" i="55"/>
  <c r="A11540" i="55"/>
  <c r="A11541" i="55"/>
  <c r="A11542" i="55"/>
  <c r="A11543" i="55"/>
  <c r="A11544" i="55"/>
  <c r="A11545" i="55"/>
  <c r="A11546" i="55"/>
  <c r="A11547" i="55"/>
  <c r="A11548" i="55"/>
  <c r="A11549" i="55"/>
  <c r="A11550" i="55"/>
  <c r="A11551" i="55"/>
  <c r="A11552" i="55"/>
  <c r="A11553" i="55"/>
  <c r="A11554" i="55"/>
  <c r="A11555" i="55"/>
  <c r="A11556" i="55"/>
  <c r="A11557" i="55"/>
  <c r="A11558" i="55"/>
  <c r="A11559" i="55"/>
  <c r="A11560" i="55"/>
  <c r="A11561" i="55"/>
  <c r="A11562" i="55"/>
  <c r="A11563" i="55"/>
  <c r="A11564" i="55"/>
  <c r="A11565" i="55"/>
  <c r="A11566" i="55"/>
  <c r="A11567" i="55"/>
  <c r="A11568" i="55"/>
  <c r="A11569" i="55"/>
  <c r="A11570" i="55"/>
  <c r="A11571" i="55"/>
  <c r="A11572" i="55"/>
  <c r="A11573" i="55"/>
  <c r="A11574" i="55"/>
  <c r="A11575" i="55"/>
  <c r="A11576" i="55"/>
  <c r="A11577" i="55"/>
  <c r="A11578" i="55"/>
  <c r="A11579" i="55"/>
  <c r="A11580" i="55"/>
  <c r="A11581" i="55"/>
  <c r="A11582" i="55"/>
  <c r="A11583" i="55"/>
  <c r="A11584" i="55"/>
  <c r="A11585" i="55"/>
  <c r="A11586" i="55"/>
  <c r="A11587" i="55"/>
  <c r="A11588" i="55"/>
  <c r="A11589" i="55"/>
  <c r="A11590" i="55"/>
  <c r="A11591" i="55"/>
  <c r="A11592" i="55"/>
  <c r="A11593" i="55"/>
  <c r="A11594" i="55"/>
  <c r="A11595" i="55"/>
  <c r="A11596" i="55"/>
  <c r="A11597" i="55"/>
  <c r="A11598" i="55"/>
  <c r="A11599" i="55"/>
  <c r="A11600" i="55"/>
  <c r="A11601" i="55"/>
  <c r="A11602" i="55"/>
  <c r="A11603" i="55"/>
  <c r="A11604" i="55"/>
  <c r="A11605" i="55"/>
  <c r="A11606" i="55"/>
  <c r="A11607" i="55"/>
  <c r="A11608" i="55"/>
  <c r="A11609" i="55"/>
  <c r="A11610" i="55"/>
  <c r="A11611" i="55"/>
  <c r="A11612" i="55"/>
  <c r="A11613" i="55"/>
  <c r="A11614" i="55"/>
  <c r="A11615" i="55"/>
  <c r="A11616" i="55"/>
  <c r="A11617" i="55"/>
  <c r="A11618" i="55"/>
  <c r="A11619" i="55"/>
  <c r="A11620" i="55"/>
  <c r="A11621" i="55"/>
  <c r="A11622" i="55"/>
  <c r="A11623" i="55"/>
  <c r="A11624" i="55"/>
  <c r="A11625" i="55"/>
  <c r="A11626" i="55"/>
  <c r="A11627" i="55"/>
  <c r="A11628" i="55"/>
  <c r="A11629" i="55"/>
  <c r="A11630" i="55"/>
  <c r="A11631" i="55"/>
  <c r="A11632" i="55"/>
  <c r="A11633" i="55"/>
  <c r="A11634" i="55"/>
  <c r="A11635" i="55"/>
  <c r="A11636" i="55"/>
  <c r="A11637" i="55"/>
  <c r="A11638" i="55"/>
  <c r="A11639" i="55"/>
  <c r="A11640" i="55"/>
  <c r="A11641" i="55"/>
  <c r="A11642" i="55"/>
  <c r="A11643" i="55"/>
  <c r="A11644" i="55"/>
  <c r="A11645" i="55"/>
  <c r="A11646" i="55"/>
  <c r="A11647" i="55"/>
  <c r="A11648" i="55"/>
  <c r="A11649" i="55"/>
  <c r="A11650" i="55"/>
  <c r="A11651" i="55"/>
  <c r="A11652" i="55"/>
  <c r="A11653" i="55"/>
  <c r="A11654" i="55"/>
  <c r="A11655" i="55"/>
  <c r="A11656" i="55"/>
  <c r="A11657" i="55"/>
  <c r="A11658" i="55"/>
  <c r="A11659" i="55"/>
  <c r="A11660" i="55"/>
  <c r="A11661" i="55"/>
  <c r="A11662" i="55"/>
  <c r="A11663" i="55"/>
  <c r="A11664" i="55"/>
  <c r="A11665" i="55"/>
  <c r="A11666" i="55"/>
  <c r="A11667" i="55"/>
  <c r="A11668" i="55"/>
  <c r="A11669" i="55"/>
  <c r="A11670" i="55"/>
  <c r="A11671" i="55"/>
  <c r="A11672" i="55"/>
  <c r="A11673" i="55"/>
  <c r="A11674" i="55"/>
  <c r="A11675" i="55"/>
  <c r="A11676" i="55"/>
  <c r="A11677" i="55"/>
  <c r="A11678" i="55"/>
  <c r="A11679" i="55"/>
  <c r="A11680" i="55"/>
  <c r="A11681" i="55"/>
  <c r="A11682" i="55"/>
  <c r="A11683" i="55"/>
  <c r="A11684" i="55"/>
  <c r="A11685" i="55"/>
  <c r="A11686" i="55"/>
  <c r="A11687" i="55"/>
  <c r="A11688" i="55"/>
  <c r="A11689" i="55"/>
  <c r="A11690" i="55"/>
  <c r="A11691" i="55"/>
  <c r="A11692" i="55"/>
  <c r="A11693" i="55"/>
  <c r="A11694" i="55"/>
  <c r="A11695" i="55"/>
  <c r="A11696" i="55"/>
  <c r="A11697" i="55"/>
  <c r="A11698" i="55"/>
  <c r="A11699" i="55"/>
  <c r="A11700" i="55"/>
  <c r="A11701" i="55"/>
  <c r="A11702" i="55"/>
  <c r="A11703" i="55"/>
  <c r="A11704" i="55"/>
  <c r="A11705" i="55"/>
  <c r="A11706" i="55"/>
  <c r="A11707" i="55"/>
  <c r="A11708" i="55"/>
  <c r="A11709" i="55"/>
  <c r="A11710" i="55"/>
  <c r="A11711" i="55"/>
  <c r="A11712" i="55"/>
  <c r="A11713" i="55"/>
  <c r="A11714" i="55"/>
  <c r="A11715" i="55"/>
  <c r="A11716" i="55"/>
  <c r="A11717" i="55"/>
  <c r="A11718" i="55"/>
  <c r="A11719" i="55"/>
  <c r="A11720" i="55"/>
  <c r="A11721" i="55"/>
  <c r="A11722" i="55"/>
  <c r="A11723" i="55"/>
  <c r="A11724" i="55"/>
  <c r="A11725" i="55"/>
  <c r="A11726" i="55"/>
  <c r="A11727" i="55"/>
  <c r="A11728" i="55"/>
  <c r="A11729" i="55"/>
  <c r="A11730" i="55"/>
  <c r="A11731" i="55"/>
  <c r="A11732" i="55"/>
  <c r="A11733" i="55"/>
  <c r="A11734" i="55"/>
  <c r="A11735" i="55"/>
  <c r="A11736" i="55"/>
  <c r="A11737" i="55"/>
  <c r="A11738" i="55"/>
  <c r="A11739" i="55"/>
  <c r="A11740" i="55"/>
  <c r="A11741" i="55"/>
  <c r="A11742" i="55"/>
  <c r="A11743" i="55"/>
  <c r="A11744" i="55"/>
  <c r="A11745" i="55"/>
  <c r="A11746" i="55"/>
  <c r="A11747" i="55"/>
  <c r="A11748" i="55"/>
  <c r="A11749" i="55"/>
  <c r="A11750" i="55"/>
  <c r="A11751" i="55"/>
  <c r="A11752" i="55"/>
  <c r="A11753" i="55"/>
  <c r="A11754" i="55"/>
  <c r="A11755" i="55"/>
  <c r="A11756" i="55"/>
  <c r="A11757" i="55"/>
  <c r="A11758" i="55"/>
  <c r="A11759" i="55"/>
  <c r="A11760" i="55"/>
  <c r="A11761" i="55"/>
  <c r="A11762" i="55"/>
  <c r="A11763" i="55"/>
  <c r="A11764" i="55"/>
  <c r="A11765" i="55"/>
  <c r="A11766" i="55"/>
  <c r="A11767" i="55"/>
  <c r="A11768" i="55"/>
  <c r="A11769" i="55"/>
  <c r="A11770" i="55"/>
  <c r="A11771" i="55"/>
  <c r="A11772" i="55"/>
  <c r="A11773" i="55"/>
  <c r="A11774" i="55"/>
  <c r="A11775" i="55"/>
  <c r="A11776" i="55"/>
  <c r="A11777" i="55"/>
  <c r="A11778" i="55"/>
  <c r="A11779" i="55"/>
  <c r="A11780" i="55"/>
  <c r="A11781" i="55"/>
  <c r="A11782" i="55"/>
  <c r="A11783" i="55"/>
  <c r="A11784" i="55"/>
  <c r="A11785" i="55"/>
  <c r="A11786" i="55"/>
  <c r="A11787" i="55"/>
  <c r="A11788" i="55"/>
  <c r="A11789" i="55"/>
  <c r="A11790" i="55"/>
  <c r="A11791" i="55"/>
  <c r="A11792" i="55"/>
  <c r="A11793" i="55"/>
  <c r="A11794" i="55"/>
  <c r="A11795" i="55"/>
  <c r="A11796" i="55"/>
  <c r="A11797" i="55"/>
  <c r="A11798" i="55"/>
  <c r="A11799" i="55"/>
  <c r="A11800" i="55"/>
  <c r="A11801" i="55"/>
  <c r="A11802" i="55"/>
  <c r="A11803" i="55"/>
  <c r="A11804" i="55"/>
  <c r="A11805" i="55"/>
  <c r="A11806" i="55"/>
  <c r="A11807" i="55"/>
  <c r="A11808" i="55"/>
  <c r="A11809" i="55"/>
  <c r="A11810" i="55"/>
  <c r="A11811" i="55"/>
  <c r="A11812" i="55"/>
  <c r="A11813" i="55"/>
  <c r="A11814" i="55"/>
  <c r="A11815" i="55"/>
  <c r="A11816" i="55"/>
  <c r="A11817" i="55"/>
  <c r="A11818" i="55"/>
  <c r="A11819" i="55"/>
  <c r="A11820" i="55"/>
  <c r="A11821" i="55"/>
  <c r="A11822" i="55"/>
  <c r="A11823" i="55"/>
  <c r="A11824" i="55"/>
  <c r="A11825" i="55"/>
  <c r="A11826" i="55"/>
  <c r="A11827" i="55"/>
  <c r="A11828" i="55"/>
  <c r="A11829" i="55"/>
  <c r="A11830" i="55"/>
  <c r="A11831" i="55"/>
  <c r="A11832" i="55"/>
  <c r="A11833" i="55"/>
  <c r="A11834" i="55"/>
  <c r="A11835" i="55"/>
  <c r="A11836" i="55"/>
  <c r="A11837" i="55"/>
  <c r="A11838" i="55"/>
  <c r="A11839" i="55"/>
  <c r="A11840" i="55"/>
  <c r="A11841" i="55"/>
  <c r="A11842" i="55"/>
  <c r="A11843" i="55"/>
  <c r="A11844" i="55"/>
  <c r="A11845" i="55"/>
  <c r="A11846" i="55"/>
  <c r="A11847" i="55"/>
  <c r="A11848" i="55"/>
  <c r="A11849" i="55"/>
  <c r="A11850" i="55"/>
  <c r="A11851" i="55"/>
  <c r="A11852" i="55"/>
  <c r="A11853" i="55"/>
  <c r="A11854" i="55"/>
  <c r="A11855" i="55"/>
  <c r="A11856" i="55"/>
  <c r="A11857" i="55"/>
  <c r="A11858" i="55"/>
  <c r="A11859" i="55"/>
  <c r="A11860" i="55"/>
  <c r="A11861" i="55"/>
  <c r="A11862" i="55"/>
  <c r="A11863" i="55"/>
  <c r="A11864" i="55"/>
  <c r="A11865" i="55"/>
  <c r="A11866" i="55"/>
  <c r="A11867" i="55"/>
  <c r="A11868" i="55"/>
  <c r="A11869" i="55"/>
  <c r="A11870" i="55"/>
  <c r="A11871" i="55"/>
  <c r="A11872" i="55"/>
  <c r="A11873" i="55"/>
  <c r="A11874" i="55"/>
  <c r="A11875" i="55"/>
  <c r="A11876" i="55"/>
  <c r="A11877" i="55"/>
  <c r="A11878" i="55"/>
  <c r="A11879" i="55"/>
  <c r="A11880" i="55"/>
  <c r="A11881" i="55"/>
  <c r="A11882" i="55"/>
  <c r="A11883" i="55"/>
  <c r="A11884" i="55"/>
  <c r="A11885" i="55"/>
  <c r="A11886" i="55"/>
  <c r="A11887" i="55"/>
  <c r="A11888" i="55"/>
  <c r="A11889" i="55"/>
  <c r="A11890" i="55"/>
  <c r="A11891" i="55"/>
  <c r="A11892" i="55"/>
  <c r="A11893" i="55"/>
  <c r="A11894" i="55"/>
  <c r="A11895" i="55"/>
  <c r="A11896" i="55"/>
  <c r="A11897" i="55"/>
  <c r="A11898" i="55"/>
  <c r="A11899" i="55"/>
  <c r="A11900" i="55"/>
  <c r="A11901" i="55"/>
  <c r="A11902" i="55"/>
  <c r="A11903" i="55"/>
  <c r="A11904" i="55"/>
  <c r="A11905" i="55"/>
  <c r="A11906" i="55"/>
  <c r="A11907" i="55"/>
  <c r="A11908" i="55"/>
  <c r="A11909" i="55"/>
  <c r="A11910" i="55"/>
  <c r="A11911" i="55"/>
  <c r="A11912" i="55"/>
  <c r="A11913" i="55"/>
  <c r="A11914" i="55"/>
  <c r="A11915" i="55"/>
  <c r="A11916" i="55"/>
  <c r="A11917" i="55"/>
  <c r="A11918" i="55"/>
  <c r="A11919" i="55"/>
  <c r="A11920" i="55"/>
  <c r="A11921" i="55"/>
  <c r="A11922" i="55"/>
  <c r="A11923" i="55"/>
  <c r="A11924" i="55"/>
  <c r="A11925" i="55"/>
  <c r="A11926" i="55"/>
  <c r="A11927" i="55"/>
  <c r="A11928" i="55"/>
  <c r="A11929" i="55"/>
  <c r="A11930" i="55"/>
  <c r="A11931" i="55"/>
  <c r="A11932" i="55"/>
  <c r="A11933" i="55"/>
  <c r="A11934" i="55"/>
  <c r="A11935" i="55"/>
  <c r="A11936" i="55"/>
  <c r="A11937" i="55"/>
  <c r="A11938" i="55"/>
  <c r="A11939" i="55"/>
  <c r="A11940" i="55"/>
  <c r="A11941" i="55"/>
  <c r="A11942" i="55"/>
  <c r="A11943" i="55"/>
  <c r="A11944" i="55"/>
  <c r="A11945" i="55"/>
  <c r="A11946" i="55"/>
  <c r="A11947" i="55"/>
  <c r="A11948" i="55"/>
  <c r="A11949" i="55"/>
  <c r="A11950" i="55"/>
  <c r="A11951" i="55"/>
  <c r="A11952" i="55"/>
  <c r="A11953" i="55"/>
  <c r="A11954" i="55"/>
  <c r="A11955" i="55"/>
  <c r="A11956" i="55"/>
  <c r="A11957" i="55"/>
  <c r="A11958" i="55"/>
  <c r="A11959" i="55"/>
  <c r="A11960" i="55"/>
  <c r="A11961" i="55"/>
  <c r="A11962" i="55"/>
  <c r="A11963" i="55"/>
  <c r="A11964" i="55"/>
  <c r="A11965" i="55"/>
  <c r="A11966" i="55"/>
  <c r="A11967" i="55"/>
  <c r="A11968" i="55"/>
  <c r="A11969" i="55"/>
  <c r="A11970" i="55"/>
  <c r="A11971" i="55"/>
  <c r="A11972" i="55"/>
  <c r="A11973" i="55"/>
  <c r="A11974" i="55"/>
  <c r="A11975" i="55"/>
  <c r="A11976" i="55"/>
  <c r="A11977" i="55"/>
  <c r="A11978" i="55"/>
  <c r="A11979" i="55"/>
  <c r="A11980" i="55"/>
  <c r="A11981" i="55"/>
  <c r="A11982" i="55"/>
  <c r="A11983" i="55"/>
  <c r="A11984" i="55"/>
  <c r="A11985" i="55"/>
  <c r="A11986" i="55"/>
  <c r="A11987" i="55"/>
  <c r="A11988" i="55"/>
  <c r="A11989" i="55"/>
  <c r="A11990" i="55"/>
  <c r="A11991" i="55"/>
  <c r="A11992" i="55"/>
  <c r="A11993" i="55"/>
  <c r="A11994" i="55"/>
  <c r="A11995" i="55"/>
  <c r="A11996" i="55"/>
  <c r="A11997" i="55"/>
  <c r="A11998" i="55"/>
  <c r="A11999" i="55"/>
  <c r="A12000" i="55"/>
  <c r="A12001" i="55"/>
  <c r="A12002" i="55"/>
  <c r="A12003" i="55"/>
  <c r="A12004" i="55"/>
  <c r="A12005" i="55"/>
  <c r="A12006" i="55"/>
  <c r="A12007" i="55"/>
  <c r="A12008" i="55"/>
  <c r="A12009" i="55"/>
  <c r="A12010" i="55"/>
  <c r="A12011" i="55"/>
  <c r="A12012" i="55"/>
  <c r="A12013" i="55"/>
  <c r="A12014" i="55"/>
  <c r="A12015" i="55"/>
  <c r="A12016" i="55"/>
  <c r="A12017" i="55"/>
  <c r="A12018" i="55"/>
  <c r="A12019" i="55"/>
  <c r="A12020" i="55"/>
  <c r="A12021" i="55"/>
  <c r="A12022" i="55"/>
  <c r="A12023" i="55"/>
  <c r="A12024" i="55"/>
  <c r="A12025" i="55"/>
  <c r="A12026" i="55"/>
  <c r="A12027" i="55"/>
  <c r="A12028" i="55"/>
  <c r="A12029" i="55"/>
  <c r="A12030" i="55"/>
  <c r="A12031" i="55"/>
  <c r="A12032" i="55"/>
  <c r="A12033" i="55"/>
  <c r="A12034" i="55"/>
  <c r="A12035" i="55"/>
  <c r="A12036" i="55"/>
  <c r="A12037" i="55"/>
  <c r="A12038" i="55"/>
  <c r="A12039" i="55"/>
  <c r="A12040" i="55"/>
  <c r="A12041" i="55"/>
  <c r="A12042" i="55"/>
  <c r="A12043" i="55"/>
  <c r="A12044" i="55"/>
  <c r="A12045" i="55"/>
  <c r="A12046" i="55"/>
  <c r="A12047" i="55"/>
  <c r="A12048" i="55"/>
  <c r="A12049" i="55"/>
  <c r="A12050" i="55"/>
  <c r="A12051" i="55"/>
  <c r="A12052" i="55"/>
  <c r="A12053" i="55"/>
  <c r="A12054" i="55"/>
  <c r="A12055" i="55"/>
  <c r="A12056" i="55"/>
  <c r="A12057" i="55"/>
  <c r="A12058" i="55"/>
  <c r="A12059" i="55"/>
  <c r="A12060" i="55"/>
  <c r="A12061" i="55"/>
  <c r="A12062" i="55"/>
  <c r="A12063" i="55"/>
  <c r="A12064" i="55"/>
  <c r="A12065" i="55"/>
  <c r="A12066" i="55"/>
  <c r="A12067" i="55"/>
  <c r="A12068" i="55"/>
  <c r="A12069" i="55"/>
  <c r="A12070" i="55"/>
  <c r="A12071" i="55"/>
  <c r="A12072" i="55"/>
  <c r="A12073" i="55"/>
  <c r="A12074" i="55"/>
  <c r="A12075" i="55"/>
  <c r="A12076" i="55"/>
  <c r="A12077" i="55"/>
  <c r="A12078" i="55"/>
  <c r="A12079" i="55"/>
  <c r="A12080" i="55"/>
  <c r="A12081" i="55"/>
  <c r="A12082" i="55"/>
  <c r="A12083" i="55"/>
  <c r="A12084" i="55"/>
  <c r="A12085" i="55"/>
  <c r="A12086" i="55"/>
  <c r="A12087" i="55"/>
  <c r="A12088" i="55"/>
  <c r="A12089" i="55"/>
  <c r="A12090" i="55"/>
  <c r="A12091" i="55"/>
  <c r="A12092" i="55"/>
  <c r="A12093" i="55"/>
  <c r="A12094" i="55"/>
  <c r="A12095" i="55"/>
  <c r="A12096" i="55"/>
  <c r="A12097" i="55"/>
  <c r="A12098" i="55"/>
  <c r="A12099" i="55"/>
  <c r="A12100" i="55"/>
  <c r="A12101" i="55"/>
  <c r="A12102" i="55"/>
  <c r="A12103" i="55"/>
  <c r="A12104" i="55"/>
  <c r="A12105" i="55"/>
  <c r="A12106" i="55"/>
  <c r="A12107" i="55"/>
  <c r="A12108" i="55"/>
  <c r="A12109" i="55"/>
  <c r="A12110" i="55"/>
  <c r="A12111" i="55"/>
  <c r="A12112" i="55"/>
  <c r="A12113" i="55"/>
  <c r="A12114" i="55"/>
  <c r="A12115" i="55"/>
  <c r="A12116" i="55"/>
  <c r="A12117" i="55"/>
  <c r="A12118" i="55"/>
  <c r="A12119" i="55"/>
  <c r="A12120" i="55"/>
  <c r="A12121" i="55"/>
  <c r="A12122" i="55"/>
  <c r="A12123" i="55"/>
  <c r="A12124" i="55"/>
  <c r="A12125" i="55"/>
  <c r="A12126" i="55"/>
  <c r="A12127" i="55"/>
  <c r="A12128" i="55"/>
  <c r="A12129" i="55"/>
  <c r="A12130" i="55"/>
  <c r="A12131" i="55"/>
  <c r="A12132" i="55"/>
  <c r="A12133" i="55"/>
  <c r="A12134" i="55"/>
  <c r="A12135" i="55"/>
  <c r="A12136" i="55"/>
  <c r="A12137" i="55"/>
  <c r="A12138" i="55"/>
  <c r="A12139" i="55"/>
  <c r="A12140" i="55"/>
  <c r="A12141" i="55"/>
  <c r="A12142" i="55"/>
  <c r="A12143" i="55"/>
  <c r="A12144" i="55"/>
  <c r="A12145" i="55"/>
  <c r="A12146" i="55"/>
  <c r="A12147" i="55"/>
  <c r="A12148" i="55"/>
  <c r="A12149" i="55"/>
  <c r="A12150" i="55"/>
  <c r="A12151" i="55"/>
  <c r="A12152" i="55"/>
  <c r="A12153" i="55"/>
  <c r="A12154" i="55"/>
  <c r="A12155" i="55"/>
  <c r="A12156" i="55"/>
  <c r="A12157" i="55"/>
  <c r="A12158" i="55"/>
  <c r="A12159" i="55"/>
  <c r="A12160" i="55"/>
  <c r="A12161" i="55"/>
  <c r="A12162" i="55"/>
  <c r="A12163" i="55"/>
  <c r="A12164" i="55"/>
  <c r="A12165" i="55"/>
  <c r="A12166" i="55"/>
  <c r="A12167" i="55"/>
  <c r="A12168" i="55"/>
  <c r="A12169" i="55"/>
  <c r="A12170" i="55"/>
  <c r="A12171" i="55"/>
  <c r="A12172" i="55"/>
  <c r="A12173" i="55"/>
  <c r="A12174" i="55"/>
  <c r="A12175" i="55"/>
  <c r="A12176" i="55"/>
  <c r="A12177" i="55"/>
  <c r="A12178" i="55"/>
  <c r="A12179" i="55"/>
  <c r="A12180" i="55"/>
  <c r="A12181" i="55"/>
  <c r="A12182" i="55"/>
  <c r="A12183" i="55"/>
  <c r="A12184" i="55"/>
  <c r="A12185" i="55"/>
  <c r="A12186" i="55"/>
  <c r="A12187" i="55"/>
  <c r="A12188" i="55"/>
  <c r="A12189" i="55"/>
  <c r="A12190" i="55"/>
  <c r="A12191" i="55"/>
  <c r="A12192" i="55"/>
  <c r="A12193" i="55"/>
  <c r="A12194" i="55"/>
  <c r="A12195" i="55"/>
  <c r="A12196" i="55"/>
  <c r="A12197" i="55"/>
  <c r="A12198" i="55"/>
  <c r="A12199" i="55"/>
  <c r="A12200" i="55"/>
  <c r="A12201" i="55"/>
  <c r="A12202" i="55"/>
  <c r="A12203" i="55"/>
  <c r="A12204" i="55"/>
  <c r="A12205" i="55"/>
  <c r="A12206" i="55"/>
  <c r="A12207" i="55"/>
  <c r="A12208" i="55"/>
  <c r="A12209" i="55"/>
  <c r="A12210" i="55"/>
  <c r="A12211" i="55"/>
  <c r="A12212" i="55"/>
  <c r="A12213" i="55"/>
  <c r="A12214" i="55"/>
  <c r="A12215" i="55"/>
  <c r="A12216" i="55"/>
  <c r="A12217" i="55"/>
  <c r="A12218" i="55"/>
  <c r="A12219" i="55"/>
  <c r="A12220" i="55"/>
  <c r="A12221" i="55"/>
  <c r="A12222" i="55"/>
  <c r="A12223" i="55"/>
  <c r="A12224" i="55"/>
  <c r="A12225" i="55"/>
  <c r="A12226" i="55"/>
  <c r="A12227" i="55"/>
  <c r="A12228" i="55"/>
  <c r="A12229" i="55"/>
  <c r="A12230" i="55"/>
  <c r="A12231" i="55"/>
  <c r="A12232" i="55"/>
  <c r="A12233" i="55"/>
  <c r="A12234" i="55"/>
  <c r="A12235" i="55"/>
  <c r="A12236" i="55"/>
  <c r="A12237" i="55"/>
  <c r="A12238" i="55"/>
  <c r="A12239" i="55"/>
  <c r="A12240" i="55"/>
  <c r="A12241" i="55"/>
  <c r="A12242" i="55"/>
  <c r="A12243" i="55"/>
  <c r="A12244" i="55"/>
  <c r="A12245" i="55"/>
  <c r="A12246" i="55"/>
  <c r="A12247" i="55"/>
  <c r="A12248" i="55"/>
  <c r="A12249" i="55"/>
  <c r="A12250" i="55"/>
  <c r="A12251" i="55"/>
  <c r="A12252" i="55"/>
  <c r="A12253" i="55"/>
  <c r="A12254" i="55"/>
  <c r="A12255" i="55"/>
  <c r="A12256" i="55"/>
  <c r="A12257" i="55"/>
  <c r="A12258" i="55"/>
  <c r="A12259" i="55"/>
  <c r="A12260" i="55"/>
  <c r="A12261" i="55"/>
  <c r="A12262" i="55"/>
  <c r="A12263" i="55"/>
  <c r="A12264" i="55"/>
  <c r="A12265" i="55"/>
  <c r="A12266" i="55"/>
  <c r="A12267" i="55"/>
  <c r="A12268" i="55"/>
  <c r="A12269" i="55"/>
  <c r="A12270" i="55"/>
  <c r="A12271" i="55"/>
  <c r="A12272" i="55"/>
  <c r="A12273" i="55"/>
  <c r="A12274" i="55"/>
  <c r="A12275" i="55"/>
  <c r="A12276" i="55"/>
  <c r="A12277" i="55"/>
  <c r="A12278" i="55"/>
  <c r="A12279" i="55"/>
  <c r="A12280" i="55"/>
  <c r="A12281" i="55"/>
  <c r="A12282" i="55"/>
  <c r="A12283" i="55"/>
  <c r="A12284" i="55"/>
  <c r="A12285" i="55"/>
  <c r="A12286" i="55"/>
  <c r="A12287" i="55"/>
  <c r="A12288" i="55"/>
  <c r="A12289" i="55"/>
  <c r="A12290" i="55"/>
  <c r="A12291" i="55"/>
  <c r="A12292" i="55"/>
  <c r="A12293" i="55"/>
  <c r="A12294" i="55"/>
  <c r="A12295" i="55"/>
  <c r="A12296" i="55"/>
  <c r="A12297" i="55"/>
  <c r="A12298" i="55"/>
  <c r="A12299" i="55"/>
  <c r="A12300" i="55"/>
  <c r="A12301" i="55"/>
  <c r="A12302" i="55"/>
  <c r="A12303" i="55"/>
  <c r="A12304" i="55"/>
  <c r="A12305" i="55"/>
  <c r="A12306" i="55"/>
  <c r="A12307" i="55"/>
  <c r="A12308" i="55"/>
  <c r="A12309" i="55"/>
  <c r="A12310" i="55"/>
  <c r="A12311" i="55"/>
  <c r="A12312" i="55"/>
  <c r="A12313" i="55"/>
  <c r="A12314" i="55"/>
  <c r="A12315" i="55"/>
  <c r="A12316" i="55"/>
  <c r="A12317" i="55"/>
  <c r="A12318" i="55"/>
  <c r="A12319" i="55"/>
  <c r="A12320" i="55"/>
  <c r="A12321" i="55"/>
  <c r="A12322" i="55"/>
  <c r="A12323" i="55"/>
  <c r="A12324" i="55"/>
  <c r="A12325" i="55"/>
  <c r="A12326" i="55"/>
  <c r="A12327" i="55"/>
  <c r="A12328" i="55"/>
  <c r="A12329" i="55"/>
  <c r="A12330" i="55"/>
  <c r="A12331" i="55"/>
  <c r="A12332" i="55"/>
  <c r="A12333" i="55"/>
  <c r="A12334" i="55"/>
  <c r="A11" i="55"/>
  <c r="A12" i="55"/>
  <c r="A13" i="55"/>
  <c r="A14" i="55"/>
  <c r="A15" i="55"/>
  <c r="A16" i="55"/>
  <c r="A17" i="55"/>
  <c r="A18" i="55"/>
  <c r="A19" i="55"/>
  <c r="A20" i="55"/>
  <c r="A21" i="55"/>
  <c r="A22" i="55"/>
  <c r="A23" i="55"/>
  <c r="A24" i="55"/>
  <c r="A25" i="55"/>
  <c r="A26" i="55"/>
  <c r="A27" i="55"/>
  <c r="A28" i="55"/>
  <c r="A29" i="55"/>
  <c r="A30" i="55"/>
  <c r="A31" i="55"/>
  <c r="A32" i="55"/>
  <c r="A33" i="55"/>
  <c r="A34" i="55"/>
  <c r="A35" i="55"/>
  <c r="A36" i="55"/>
  <c r="A37" i="55"/>
  <c r="A38" i="55"/>
  <c r="A39" i="55"/>
  <c r="A40" i="55"/>
  <c r="A41" i="55"/>
  <c r="A42" i="55"/>
  <c r="A43" i="55"/>
  <c r="A44" i="55"/>
  <c r="A45" i="55"/>
  <c r="A46" i="55"/>
  <c r="A47" i="55"/>
  <c r="A48" i="55"/>
  <c r="A49" i="55"/>
  <c r="A50" i="55"/>
  <c r="A51" i="55"/>
  <c r="A52" i="55"/>
  <c r="A53" i="55"/>
  <c r="A54" i="55"/>
  <c r="A55" i="55"/>
  <c r="A56" i="55"/>
  <c r="A57" i="55"/>
  <c r="A58" i="55"/>
  <c r="A59" i="55"/>
  <c r="A60" i="55"/>
  <c r="A61" i="55"/>
  <c r="A62" i="55"/>
  <c r="A63" i="55"/>
  <c r="A64" i="55"/>
  <c r="A65" i="55"/>
  <c r="A66" i="55"/>
  <c r="A67" i="55"/>
  <c r="A68" i="55"/>
  <c r="A69" i="55"/>
  <c r="A70" i="55"/>
  <c r="A71" i="55"/>
  <c r="A72" i="55"/>
  <c r="A73" i="55"/>
  <c r="A74" i="55"/>
  <c r="A75" i="55"/>
  <c r="A76" i="55"/>
  <c r="A77" i="55"/>
  <c r="A78" i="55"/>
  <c r="A79" i="55"/>
  <c r="A80" i="55"/>
  <c r="A81" i="55"/>
  <c r="A82" i="55"/>
  <c r="A83" i="55"/>
  <c r="A84" i="55"/>
  <c r="A85" i="55"/>
  <c r="A86" i="55"/>
  <c r="A87" i="55"/>
  <c r="A88" i="55"/>
  <c r="A89" i="55"/>
  <c r="A90" i="55"/>
  <c r="A91" i="55"/>
  <c r="A92" i="55"/>
  <c r="A93" i="55"/>
  <c r="A94" i="55"/>
  <c r="A95" i="55"/>
  <c r="A96" i="55"/>
  <c r="A97" i="55"/>
  <c r="A98" i="55"/>
  <c r="A99" i="55"/>
  <c r="A100" i="55"/>
  <c r="A101" i="55"/>
  <c r="A102" i="55"/>
  <c r="A103" i="55"/>
  <c r="A104" i="55"/>
  <c r="A105" i="55"/>
  <c r="A106" i="55"/>
  <c r="A107" i="55"/>
  <c r="A108" i="55"/>
  <c r="A109" i="55"/>
  <c r="A110" i="55"/>
  <c r="A111" i="55"/>
  <c r="A112" i="55"/>
  <c r="A113" i="55"/>
  <c r="A114" i="55"/>
  <c r="A115" i="55"/>
  <c r="A116" i="55"/>
  <c r="A117" i="55"/>
  <c r="A118" i="55"/>
  <c r="A119" i="55"/>
  <c r="A120" i="55"/>
  <c r="A121" i="55"/>
  <c r="A122" i="55"/>
  <c r="A123" i="55"/>
  <c r="A124" i="55"/>
  <c r="A125" i="55"/>
  <c r="A126" i="55"/>
  <c r="A127" i="55"/>
  <c r="A128" i="55"/>
  <c r="A129" i="55"/>
  <c r="A130" i="55"/>
  <c r="A131" i="55"/>
  <c r="A132" i="55"/>
  <c r="A133" i="55"/>
  <c r="A134" i="55"/>
  <c r="A135" i="55"/>
  <c r="A136" i="55"/>
  <c r="A137" i="55"/>
  <c r="A138" i="55"/>
  <c r="A139" i="55"/>
  <c r="A140" i="55"/>
  <c r="A141" i="55"/>
  <c r="A142" i="55"/>
  <c r="A143" i="55"/>
  <c r="A144" i="55"/>
  <c r="A145" i="55"/>
  <c r="A146" i="55"/>
  <c r="A147" i="55"/>
  <c r="A148" i="55"/>
  <c r="A149" i="55"/>
  <c r="A150" i="55"/>
  <c r="A151" i="55"/>
  <c r="A152" i="55"/>
  <c r="A153" i="55"/>
  <c r="A154" i="55"/>
  <c r="A155" i="55"/>
  <c r="A156" i="55"/>
  <c r="A157" i="55"/>
  <c r="A158" i="55"/>
  <c r="A159" i="55"/>
  <c r="A160" i="55"/>
  <c r="A161" i="55"/>
  <c r="A162" i="55"/>
  <c r="A163" i="55"/>
  <c r="A164" i="55"/>
  <c r="A165" i="55"/>
  <c r="A166" i="55"/>
  <c r="A167" i="55"/>
  <c r="A168" i="55"/>
  <c r="A169" i="55"/>
  <c r="A170" i="55"/>
  <c r="A171" i="55"/>
  <c r="A172" i="55"/>
  <c r="A173" i="55"/>
  <c r="A174" i="55"/>
  <c r="A175" i="55"/>
  <c r="A176" i="55"/>
  <c r="A177" i="55"/>
  <c r="A178" i="55"/>
  <c r="A179" i="55"/>
  <c r="A180" i="55"/>
  <c r="A181" i="55"/>
  <c r="A182" i="55"/>
  <c r="A183" i="55"/>
  <c r="A184" i="55"/>
  <c r="A185" i="55"/>
  <c r="A186" i="55"/>
  <c r="A187" i="55"/>
  <c r="A188" i="55"/>
  <c r="A189" i="55"/>
  <c r="A190" i="55"/>
  <c r="A191" i="55"/>
  <c r="A192" i="55"/>
  <c r="A193" i="55"/>
  <c r="A194" i="55"/>
  <c r="A195" i="55"/>
  <c r="A196" i="55"/>
  <c r="A197" i="55"/>
  <c r="A198" i="55"/>
  <c r="A199" i="55"/>
  <c r="A200" i="55"/>
  <c r="A201" i="55"/>
  <c r="A202" i="55"/>
  <c r="A203" i="55"/>
  <c r="A204" i="55"/>
  <c r="A205" i="55"/>
  <c r="A206" i="55"/>
  <c r="A207" i="55"/>
  <c r="A208" i="55"/>
  <c r="A209" i="55"/>
  <c r="A210" i="55"/>
  <c r="A211" i="55"/>
  <c r="A212" i="55"/>
  <c r="A213" i="55"/>
  <c r="A214" i="55"/>
  <c r="A215" i="55"/>
  <c r="A216" i="55"/>
  <c r="A217" i="55"/>
  <c r="A218" i="55"/>
  <c r="A219" i="55"/>
  <c r="A220" i="55"/>
  <c r="A221" i="55"/>
  <c r="A222" i="55"/>
  <c r="A223" i="55"/>
  <c r="A224" i="55"/>
  <c r="A225" i="55"/>
  <c r="A226" i="55"/>
  <c r="A227" i="55"/>
  <c r="A228" i="55"/>
  <c r="A229" i="55"/>
  <c r="A230" i="55"/>
  <c r="A231" i="55"/>
  <c r="A232" i="55"/>
  <c r="A233" i="55"/>
  <c r="A234" i="55"/>
  <c r="A235" i="55"/>
  <c r="A236" i="55"/>
  <c r="A237" i="55"/>
  <c r="A238" i="55"/>
  <c r="A239" i="55"/>
  <c r="A240" i="55"/>
  <c r="A241" i="55"/>
  <c r="A242" i="55"/>
  <c r="A243" i="55"/>
  <c r="A244" i="55"/>
  <c r="A245" i="55"/>
  <c r="A246" i="55"/>
  <c r="A247" i="55"/>
  <c r="A248" i="55"/>
  <c r="A249" i="55"/>
  <c r="A250" i="55"/>
  <c r="A251" i="55"/>
  <c r="A252" i="55"/>
  <c r="A253" i="55"/>
  <c r="A254" i="55"/>
  <c r="A255" i="55"/>
  <c r="A256" i="55"/>
  <c r="A257" i="55"/>
  <c r="A258" i="55"/>
  <c r="A259" i="55"/>
  <c r="A260" i="55"/>
  <c r="A261" i="55"/>
  <c r="A262" i="55"/>
  <c r="A263" i="55"/>
  <c r="A264" i="55"/>
  <c r="A265" i="55"/>
  <c r="A266" i="55"/>
  <c r="A267" i="55"/>
  <c r="A268" i="55"/>
  <c r="A269" i="55"/>
  <c r="A270" i="55"/>
  <c r="A271" i="55"/>
  <c r="A272" i="55"/>
  <c r="A273" i="55"/>
  <c r="A274" i="55"/>
  <c r="A275" i="55"/>
  <c r="A276" i="55"/>
  <c r="A277" i="55"/>
  <c r="A278" i="55"/>
  <c r="A279" i="55"/>
  <c r="A280" i="55"/>
  <c r="A281" i="55"/>
  <c r="A282" i="55"/>
  <c r="A283" i="55"/>
  <c r="A284" i="55"/>
  <c r="A285" i="55"/>
  <c r="A286" i="55"/>
  <c r="A287" i="55"/>
  <c r="A288" i="55"/>
  <c r="A289" i="55"/>
  <c r="A290" i="55"/>
  <c r="A291" i="55"/>
  <c r="A292" i="55"/>
  <c r="A293" i="55"/>
  <c r="A294" i="55"/>
  <c r="A295" i="55"/>
  <c r="A296" i="55"/>
  <c r="A297" i="55"/>
  <c r="A298" i="55"/>
  <c r="A299" i="55"/>
  <c r="A300" i="55"/>
  <c r="A301" i="55"/>
  <c r="A302" i="55"/>
  <c r="A303" i="55"/>
  <c r="A304" i="55"/>
  <c r="A305" i="55"/>
  <c r="A306" i="55"/>
  <c r="A307" i="55"/>
  <c r="A308" i="55"/>
  <c r="A309" i="55"/>
  <c r="A310" i="55"/>
  <c r="A311" i="55"/>
  <c r="A312" i="55"/>
  <c r="A313" i="55"/>
  <c r="A314" i="55"/>
  <c r="A315" i="55"/>
  <c r="A316" i="55"/>
  <c r="A317" i="55"/>
  <c r="A318" i="55"/>
  <c r="A319" i="55"/>
  <c r="A320" i="55"/>
  <c r="A321" i="55"/>
  <c r="A322" i="55"/>
  <c r="A323" i="55"/>
  <c r="A324" i="55"/>
  <c r="A325" i="55"/>
  <c r="A326" i="55"/>
  <c r="A327" i="55"/>
  <c r="A328" i="55"/>
  <c r="A329" i="55"/>
  <c r="A330" i="55"/>
  <c r="A331" i="55"/>
  <c r="A332" i="55"/>
  <c r="A333" i="55"/>
  <c r="A334" i="55"/>
  <c r="A335" i="55"/>
  <c r="A336" i="55"/>
  <c r="A337" i="55"/>
  <c r="A338" i="55"/>
  <c r="A339" i="55"/>
  <c r="A340" i="55"/>
  <c r="A341" i="55"/>
  <c r="A342" i="55"/>
  <c r="A343" i="55"/>
  <c r="A344" i="55"/>
  <c r="A345" i="55"/>
  <c r="A346" i="55"/>
  <c r="A347" i="55"/>
  <c r="A348" i="55"/>
  <c r="A349" i="55"/>
  <c r="A350" i="55"/>
  <c r="A351" i="55"/>
  <c r="A352" i="55"/>
  <c r="A353" i="55"/>
  <c r="A354" i="55"/>
  <c r="A355" i="55"/>
  <c r="A356" i="55"/>
  <c r="A357" i="55"/>
  <c r="A358" i="55"/>
  <c r="A359" i="55"/>
  <c r="A360" i="55"/>
  <c r="A361" i="55"/>
  <c r="A362" i="55"/>
  <c r="A363" i="55"/>
  <c r="A364" i="55"/>
  <c r="A365" i="55"/>
  <c r="A366" i="55"/>
  <c r="A367" i="55"/>
  <c r="A368" i="55"/>
  <c r="A369" i="55"/>
  <c r="A370" i="55"/>
  <c r="A371" i="55"/>
  <c r="A372" i="55"/>
  <c r="A373" i="55"/>
  <c r="A374" i="55"/>
  <c r="A375" i="55"/>
  <c r="A376" i="55"/>
  <c r="A377" i="55"/>
  <c r="A378" i="55"/>
  <c r="A379" i="55"/>
  <c r="A380" i="55"/>
  <c r="A381" i="55"/>
  <c r="A382" i="55"/>
  <c r="A383" i="55"/>
  <c r="A384" i="55"/>
  <c r="A385" i="55"/>
  <c r="A386" i="55"/>
  <c r="A387" i="55"/>
  <c r="A388" i="55"/>
  <c r="A389" i="55"/>
  <c r="A390" i="55"/>
  <c r="A391" i="55"/>
  <c r="A392" i="55"/>
  <c r="A393" i="55"/>
  <c r="A394" i="55"/>
  <c r="A395" i="55"/>
  <c r="A396" i="55"/>
  <c r="A397" i="55"/>
  <c r="A398" i="55"/>
  <c r="A399" i="55"/>
  <c r="A400" i="55"/>
  <c r="A401" i="55"/>
  <c r="A402" i="55"/>
  <c r="A403" i="55"/>
  <c r="A404" i="55"/>
  <c r="A405" i="55"/>
  <c r="A406" i="55"/>
  <c r="A407" i="55"/>
  <c r="A408" i="55"/>
  <c r="A409" i="55"/>
  <c r="A410" i="55"/>
  <c r="A411" i="55"/>
  <c r="A412" i="55"/>
  <c r="A413" i="55"/>
  <c r="A414" i="55"/>
  <c r="A415" i="55"/>
  <c r="A416" i="55"/>
  <c r="A417" i="55"/>
  <c r="A418" i="55"/>
  <c r="A419" i="55"/>
  <c r="A420" i="55"/>
  <c r="A421" i="55"/>
  <c r="A422" i="55"/>
  <c r="A423" i="55"/>
  <c r="A424" i="55"/>
  <c r="A425" i="55"/>
  <c r="A426" i="55"/>
  <c r="A427" i="55"/>
  <c r="A428" i="55"/>
  <c r="A429" i="55"/>
  <c r="A430" i="55"/>
  <c r="A431" i="55"/>
  <c r="A432" i="55"/>
  <c r="A433" i="55"/>
  <c r="A434" i="55"/>
  <c r="A435" i="55"/>
  <c r="A436" i="55"/>
  <c r="A437" i="55"/>
  <c r="A438" i="55"/>
  <c r="A439" i="55"/>
  <c r="A440" i="55"/>
  <c r="A441" i="55"/>
  <c r="A442" i="55"/>
  <c r="A443" i="55"/>
  <c r="A444" i="55"/>
  <c r="A445" i="55"/>
  <c r="A446" i="55"/>
  <c r="A447" i="55"/>
  <c r="A448" i="55"/>
  <c r="A449" i="55"/>
  <c r="A450" i="55"/>
  <c r="A451" i="55"/>
  <c r="A452" i="55"/>
  <c r="A453" i="55"/>
  <c r="A454" i="55"/>
  <c r="A455" i="55"/>
  <c r="A456" i="55"/>
  <c r="A457" i="55"/>
  <c r="A458" i="55"/>
  <c r="A459" i="55"/>
  <c r="A460" i="55"/>
  <c r="A461" i="55"/>
  <c r="A462" i="55"/>
  <c r="A463" i="55"/>
  <c r="A464" i="55"/>
  <c r="A465" i="55"/>
  <c r="A466" i="55"/>
  <c r="A467" i="55"/>
  <c r="A468" i="55"/>
  <c r="A469" i="55"/>
  <c r="A470" i="55"/>
  <c r="A471" i="55"/>
  <c r="A472" i="55"/>
  <c r="A473" i="55"/>
  <c r="A474" i="55"/>
  <c r="A475" i="55"/>
  <c r="A476" i="55"/>
  <c r="A477" i="55"/>
  <c r="A478" i="55"/>
  <c r="A479" i="55"/>
  <c r="A480" i="55"/>
  <c r="A481" i="55"/>
  <c r="A482" i="55"/>
  <c r="A483" i="55"/>
  <c r="A484" i="55"/>
  <c r="A485" i="55"/>
  <c r="A486" i="55"/>
  <c r="A487" i="55"/>
  <c r="A488" i="55"/>
  <c r="A489" i="55"/>
  <c r="A490" i="55"/>
  <c r="A491" i="55"/>
  <c r="A492" i="55"/>
  <c r="A493" i="55"/>
  <c r="A494" i="55"/>
  <c r="A495" i="55"/>
  <c r="A496" i="55"/>
  <c r="A497" i="55"/>
  <c r="A498" i="55"/>
  <c r="A499" i="55"/>
  <c r="A500" i="55"/>
  <c r="A501" i="55"/>
  <c r="A502" i="55"/>
  <c r="A503" i="55"/>
  <c r="A504" i="55"/>
  <c r="A505" i="55"/>
  <c r="A506" i="55"/>
  <c r="A507" i="55"/>
  <c r="A508" i="55"/>
  <c r="A509" i="55"/>
  <c r="A510" i="55"/>
  <c r="A511" i="55"/>
  <c r="A512" i="55"/>
  <c r="A513" i="55"/>
  <c r="A514" i="55"/>
  <c r="A515" i="55"/>
  <c r="A516" i="55"/>
  <c r="A517" i="55"/>
  <c r="A518" i="55"/>
  <c r="A519" i="55"/>
  <c r="A520" i="55"/>
  <c r="A521" i="55"/>
  <c r="A522" i="55"/>
  <c r="A523" i="55"/>
  <c r="A524" i="55"/>
  <c r="A525" i="55"/>
  <c r="A526" i="55"/>
  <c r="A527" i="55"/>
  <c r="A528" i="55"/>
  <c r="A529" i="55"/>
  <c r="A530" i="55"/>
  <c r="A531" i="55"/>
  <c r="A532" i="55"/>
  <c r="A533" i="55"/>
  <c r="A534" i="55"/>
  <c r="A535" i="55"/>
  <c r="A536" i="55"/>
  <c r="A537" i="55"/>
  <c r="A538" i="55"/>
  <c r="A539" i="55"/>
  <c r="A540" i="55"/>
  <c r="A541" i="55"/>
  <c r="A542" i="55"/>
  <c r="A543" i="55"/>
  <c r="A544" i="55"/>
  <c r="A545" i="55"/>
  <c r="A546" i="55"/>
  <c r="A547" i="55"/>
  <c r="A548" i="55"/>
  <c r="A549" i="55"/>
  <c r="A550" i="55"/>
  <c r="A551" i="55"/>
  <c r="A552" i="55"/>
  <c r="A553" i="55"/>
  <c r="A554" i="55"/>
  <c r="A555" i="55"/>
  <c r="A556" i="55"/>
  <c r="A557" i="55"/>
  <c r="A558" i="55"/>
  <c r="A559" i="55"/>
  <c r="A560" i="55"/>
  <c r="A561" i="55"/>
  <c r="A562" i="55"/>
  <c r="A563" i="55"/>
  <c r="A564" i="55"/>
  <c r="A565" i="55"/>
  <c r="A566" i="55"/>
  <c r="A567" i="55"/>
  <c r="A568" i="55"/>
  <c r="A569" i="55"/>
  <c r="A570" i="55"/>
  <c r="A571" i="55"/>
  <c r="A572" i="55"/>
  <c r="A573" i="55"/>
  <c r="A574" i="55"/>
  <c r="A575" i="55"/>
  <c r="A576" i="55"/>
  <c r="A577" i="55"/>
  <c r="A578" i="55"/>
  <c r="A579" i="55"/>
  <c r="A580" i="55"/>
  <c r="A581" i="55"/>
  <c r="A582" i="55"/>
  <c r="A583" i="55"/>
  <c r="A584" i="55"/>
  <c r="A585" i="55"/>
  <c r="A586" i="55"/>
  <c r="A587" i="55"/>
  <c r="A588" i="55"/>
  <c r="A589" i="55"/>
  <c r="A590" i="55"/>
  <c r="A591" i="55"/>
  <c r="A592" i="55"/>
  <c r="A593" i="55"/>
  <c r="A594" i="55"/>
  <c r="A595" i="55"/>
  <c r="A596" i="55"/>
  <c r="A597" i="55"/>
  <c r="A598" i="55"/>
  <c r="A599" i="55"/>
  <c r="A600" i="55"/>
  <c r="A601" i="55"/>
  <c r="A602" i="55"/>
  <c r="A603" i="55"/>
  <c r="A604" i="55"/>
  <c r="A605" i="55"/>
  <c r="A606" i="55"/>
  <c r="A607" i="55"/>
  <c r="A608" i="55"/>
  <c r="A609" i="55"/>
  <c r="A610" i="55"/>
  <c r="A611" i="55"/>
  <c r="A612" i="55"/>
  <c r="A613" i="55"/>
  <c r="A614" i="55"/>
  <c r="A615" i="55"/>
  <c r="A616" i="55"/>
  <c r="A617" i="55"/>
  <c r="A618" i="55"/>
  <c r="A619" i="55"/>
  <c r="A620" i="55"/>
  <c r="A621" i="55"/>
  <c r="A622" i="55"/>
  <c r="A623" i="55"/>
  <c r="A624" i="55"/>
  <c r="A625" i="55"/>
  <c r="A626" i="55"/>
  <c r="A627" i="55"/>
  <c r="A628" i="55"/>
  <c r="A629" i="55"/>
  <c r="A630" i="55"/>
  <c r="A631" i="55"/>
  <c r="A632" i="55"/>
  <c r="A633" i="55"/>
  <c r="A634" i="55"/>
  <c r="A635" i="55"/>
  <c r="A636" i="55"/>
  <c r="A637" i="55"/>
  <c r="A638" i="55"/>
  <c r="A639" i="55"/>
  <c r="A640" i="55"/>
  <c r="A641" i="55"/>
  <c r="A642" i="55"/>
  <c r="A643" i="55"/>
  <c r="A644" i="55"/>
  <c r="A645" i="55"/>
  <c r="A646" i="55"/>
  <c r="A647" i="55"/>
  <c r="A648" i="55"/>
  <c r="A649" i="55"/>
  <c r="A650" i="55"/>
  <c r="A651" i="55"/>
  <c r="A652" i="55"/>
  <c r="A653" i="55"/>
  <c r="A654" i="55"/>
  <c r="A655" i="55"/>
  <c r="A656" i="55"/>
  <c r="A657" i="55"/>
  <c r="A658" i="55"/>
  <c r="A659" i="55"/>
  <c r="A660" i="55"/>
  <c r="A661" i="55"/>
  <c r="A662" i="55"/>
  <c r="A663" i="55"/>
  <c r="A664" i="55"/>
  <c r="A665" i="55"/>
  <c r="A666" i="55"/>
  <c r="A667" i="55"/>
  <c r="A668" i="55"/>
  <c r="A669" i="55"/>
  <c r="A670" i="55"/>
  <c r="A671" i="55"/>
  <c r="A672" i="55"/>
  <c r="A673" i="55"/>
  <c r="A674" i="55"/>
  <c r="A675" i="55"/>
  <c r="A676" i="55"/>
  <c r="A677" i="55"/>
  <c r="A678" i="55"/>
  <c r="A679" i="55"/>
  <c r="A680" i="55"/>
  <c r="A681" i="55"/>
  <c r="A682" i="55"/>
  <c r="A683" i="55"/>
  <c r="A684" i="55"/>
  <c r="A685" i="55"/>
  <c r="A686" i="55"/>
  <c r="A687" i="55"/>
  <c r="A688" i="55"/>
  <c r="A689" i="55"/>
  <c r="A690" i="55"/>
  <c r="A691" i="55"/>
  <c r="A692" i="55"/>
  <c r="A693" i="55"/>
  <c r="A694" i="55"/>
  <c r="A695" i="55"/>
  <c r="A696" i="55"/>
  <c r="A697" i="55"/>
  <c r="A698" i="55"/>
  <c r="A699" i="55"/>
  <c r="A700" i="55"/>
  <c r="A701" i="55"/>
  <c r="A702" i="55"/>
  <c r="A703" i="55"/>
  <c r="A704" i="55"/>
  <c r="A705" i="55"/>
  <c r="A706" i="55"/>
  <c r="A707" i="55"/>
  <c r="A708" i="55"/>
  <c r="A709" i="55"/>
  <c r="A710" i="55"/>
  <c r="A711" i="55"/>
  <c r="A712" i="55"/>
  <c r="A713" i="55"/>
  <c r="A714" i="55"/>
  <c r="A715" i="55"/>
  <c r="A716" i="55"/>
  <c r="A717" i="55"/>
  <c r="A718" i="55"/>
  <c r="A719" i="55"/>
  <c r="A720" i="55"/>
  <c r="A721" i="55"/>
  <c r="A722" i="55"/>
  <c r="A723" i="55"/>
  <c r="A724" i="55"/>
  <c r="A725" i="55"/>
  <c r="A726" i="55"/>
  <c r="A727" i="55"/>
  <c r="A728" i="55"/>
  <c r="A729" i="55"/>
  <c r="A730" i="55"/>
  <c r="A731" i="55"/>
  <c r="A732" i="55"/>
  <c r="A733" i="55"/>
  <c r="A734" i="55"/>
  <c r="A735" i="55"/>
  <c r="A736" i="55"/>
  <c r="A737" i="55"/>
  <c r="A738" i="55"/>
  <c r="A739" i="55"/>
  <c r="A740" i="55"/>
  <c r="A741" i="55"/>
  <c r="A742" i="55"/>
  <c r="A743" i="55"/>
  <c r="A744" i="55"/>
  <c r="A745" i="55"/>
  <c r="A746" i="55"/>
  <c r="A747" i="55"/>
  <c r="A748" i="55"/>
  <c r="A749" i="55"/>
  <c r="A750" i="55"/>
  <c r="A751" i="55"/>
  <c r="A752" i="55"/>
  <c r="A753" i="55"/>
  <c r="A754" i="55"/>
  <c r="A755" i="55"/>
  <c r="A756" i="55"/>
  <c r="A757" i="55"/>
  <c r="A758" i="55"/>
  <c r="A759" i="55"/>
  <c r="A760" i="55"/>
  <c r="A761" i="55"/>
  <c r="A762" i="55"/>
  <c r="A763" i="55"/>
  <c r="A764" i="55"/>
  <c r="A765" i="55"/>
  <c r="A766" i="55"/>
  <c r="A767" i="55"/>
  <c r="A768" i="55"/>
  <c r="A769" i="55"/>
  <c r="A770" i="55"/>
  <c r="A771" i="55"/>
  <c r="A772" i="55"/>
  <c r="A773" i="55"/>
  <c r="A774" i="55"/>
  <c r="A775" i="55"/>
  <c r="A776" i="55"/>
  <c r="A777" i="55"/>
  <c r="A778" i="55"/>
  <c r="A779" i="55"/>
  <c r="A780" i="55"/>
  <c r="A781" i="55"/>
  <c r="A782" i="55"/>
  <c r="A783" i="55"/>
  <c r="A784" i="55"/>
  <c r="A785" i="55"/>
  <c r="A786" i="55"/>
  <c r="A787" i="55"/>
  <c r="A788" i="55"/>
  <c r="A789" i="55"/>
  <c r="A790" i="55"/>
  <c r="A791" i="55"/>
  <c r="A792" i="55"/>
  <c r="A793" i="55"/>
  <c r="A794" i="55"/>
  <c r="A795" i="55"/>
  <c r="A796" i="55"/>
  <c r="A797" i="55"/>
  <c r="A798" i="55"/>
  <c r="A799" i="55"/>
  <c r="A800" i="55"/>
  <c r="A801" i="55"/>
  <c r="A802" i="55"/>
  <c r="A803" i="55"/>
  <c r="A804" i="55"/>
  <c r="A805" i="55"/>
  <c r="A806" i="55"/>
  <c r="A807" i="55"/>
  <c r="A808" i="55"/>
  <c r="A809" i="55"/>
  <c r="A810" i="55"/>
  <c r="A811" i="55"/>
  <c r="A812" i="55"/>
  <c r="A813" i="55"/>
  <c r="A814" i="55"/>
  <c r="A815" i="55"/>
  <c r="A816" i="55"/>
  <c r="A817" i="55"/>
  <c r="A818" i="55"/>
  <c r="A819" i="55"/>
  <c r="A820" i="55"/>
  <c r="A821" i="55"/>
  <c r="A822" i="55"/>
  <c r="A823" i="55"/>
  <c r="A824" i="55"/>
  <c r="A825" i="55"/>
  <c r="A826" i="55"/>
  <c r="A827" i="55"/>
  <c r="A828" i="55"/>
  <c r="A829" i="55"/>
  <c r="A830" i="55"/>
  <c r="A831" i="55"/>
  <c r="A832" i="55"/>
  <c r="A833" i="55"/>
  <c r="A834" i="55"/>
  <c r="A835" i="55"/>
  <c r="A836" i="55"/>
  <c r="A837" i="55"/>
  <c r="A838" i="55"/>
  <c r="A839" i="55"/>
  <c r="A840" i="55"/>
  <c r="A841" i="55"/>
  <c r="A842" i="55"/>
  <c r="A843" i="55"/>
  <c r="A844" i="55"/>
  <c r="A845" i="55"/>
  <c r="A846" i="55"/>
  <c r="A847" i="55"/>
  <c r="A848" i="55"/>
  <c r="A849" i="55"/>
  <c r="A850" i="55"/>
  <c r="A851" i="55"/>
  <c r="A852" i="55"/>
  <c r="A853" i="55"/>
  <c r="A854" i="55"/>
  <c r="A855" i="55"/>
  <c r="A856" i="55"/>
  <c r="A857" i="55"/>
  <c r="A858" i="55"/>
  <c r="A859" i="55"/>
  <c r="A860" i="55"/>
  <c r="A861" i="55"/>
  <c r="A862" i="55"/>
  <c r="A863" i="55"/>
  <c r="A864" i="55"/>
  <c r="A865" i="55"/>
  <c r="A866" i="55"/>
  <c r="A867" i="55"/>
  <c r="A868" i="55"/>
  <c r="A869" i="55"/>
  <c r="A870" i="55"/>
  <c r="A871" i="55"/>
  <c r="A872" i="55"/>
  <c r="A873" i="55"/>
  <c r="A874" i="55"/>
  <c r="A875" i="55"/>
  <c r="A876" i="55"/>
  <c r="A877" i="55"/>
  <c r="A878" i="55"/>
  <c r="A879" i="55"/>
  <c r="A880" i="55"/>
  <c r="A881" i="55"/>
  <c r="A882" i="55"/>
  <c r="A883" i="55"/>
  <c r="A884" i="55"/>
  <c r="A885" i="55"/>
  <c r="A886" i="55"/>
  <c r="A887" i="55"/>
  <c r="A888" i="55"/>
  <c r="A889" i="55"/>
  <c r="A890" i="55"/>
  <c r="A891" i="55"/>
  <c r="A892" i="55"/>
  <c r="A893" i="55"/>
  <c r="A894" i="55"/>
  <c r="A895" i="55"/>
  <c r="A896" i="55"/>
  <c r="A897" i="55"/>
  <c r="A898" i="55"/>
  <c r="A899" i="55"/>
  <c r="A900" i="55"/>
  <c r="A901" i="55"/>
  <c r="A902" i="55"/>
  <c r="A903" i="55"/>
  <c r="A904" i="55"/>
  <c r="A905" i="55"/>
  <c r="A906" i="55"/>
  <c r="A907" i="55"/>
  <c r="A908" i="55"/>
  <c r="A909" i="55"/>
  <c r="A910" i="55"/>
  <c r="A911" i="55"/>
  <c r="A912" i="55"/>
  <c r="A913" i="55"/>
  <c r="A914" i="55"/>
  <c r="A915" i="55"/>
  <c r="A916" i="55"/>
  <c r="A917" i="55"/>
  <c r="A918" i="55"/>
  <c r="A919" i="55"/>
  <c r="A920" i="55"/>
  <c r="A921" i="55"/>
  <c r="A922" i="55"/>
  <c r="A923" i="55"/>
  <c r="A924" i="55"/>
  <c r="A925" i="55"/>
  <c r="A926" i="55"/>
  <c r="A927" i="55"/>
  <c r="A928" i="55"/>
  <c r="A929" i="55"/>
  <c r="A930" i="55"/>
  <c r="A931" i="55"/>
  <c r="A932" i="55"/>
  <c r="A933" i="55"/>
  <c r="A934" i="55"/>
  <c r="A935" i="55"/>
  <c r="A936" i="55"/>
  <c r="A937" i="55"/>
  <c r="A938" i="55"/>
  <c r="A939" i="55"/>
  <c r="A940" i="55"/>
  <c r="A941" i="55"/>
  <c r="A942" i="55"/>
  <c r="A943" i="55"/>
  <c r="A944" i="55"/>
  <c r="A945" i="55"/>
  <c r="A946" i="55"/>
  <c r="A947" i="55"/>
  <c r="A948" i="55"/>
  <c r="A949" i="55"/>
  <c r="A950" i="55"/>
  <c r="A951" i="55"/>
  <c r="A952" i="55"/>
  <c r="A953" i="55"/>
  <c r="A954" i="55"/>
  <c r="A955" i="55"/>
  <c r="A956" i="55"/>
  <c r="A957" i="55"/>
  <c r="A958" i="55"/>
  <c r="A959" i="55"/>
  <c r="A960" i="55"/>
  <c r="A961" i="55"/>
  <c r="A962" i="55"/>
  <c r="A963" i="55"/>
  <c r="A964" i="55"/>
  <c r="A965" i="55"/>
  <c r="A966" i="55"/>
  <c r="A967" i="55"/>
  <c r="A968" i="55"/>
  <c r="A969" i="55"/>
  <c r="A970" i="55"/>
  <c r="A971" i="55"/>
  <c r="A972" i="55"/>
  <c r="A973" i="55"/>
  <c r="A974" i="55"/>
  <c r="A975" i="55"/>
  <c r="A976" i="55"/>
  <c r="A977" i="55"/>
  <c r="A978" i="55"/>
  <c r="A979" i="55"/>
  <c r="A980" i="55"/>
  <c r="A981" i="55"/>
  <c r="A982" i="55"/>
  <c r="A983" i="55"/>
  <c r="A984" i="55"/>
  <c r="A985" i="55"/>
  <c r="A986" i="55"/>
  <c r="A987" i="55"/>
  <c r="A988" i="55"/>
  <c r="A989" i="55"/>
  <c r="A990" i="55"/>
  <c r="A991" i="55"/>
  <c r="A992" i="55"/>
  <c r="A993" i="55"/>
  <c r="A994" i="55"/>
  <c r="A995" i="55"/>
  <c r="A996" i="55"/>
  <c r="A997" i="55"/>
  <c r="A998" i="55"/>
  <c r="A999" i="55"/>
  <c r="A1000" i="55"/>
  <c r="A1001" i="55"/>
  <c r="A1002" i="55"/>
  <c r="A1003" i="55"/>
  <c r="A1004" i="55"/>
  <c r="A1005" i="55"/>
  <c r="A1006" i="55"/>
  <c r="A1007" i="55"/>
  <c r="A1008" i="55"/>
  <c r="A1009" i="55"/>
  <c r="A1010" i="55"/>
  <c r="A1011" i="55"/>
  <c r="A1012" i="55"/>
  <c r="A1013" i="55"/>
  <c r="A1014" i="55"/>
  <c r="A1015" i="55"/>
  <c r="A1016" i="55"/>
  <c r="A1017" i="55"/>
  <c r="A1018" i="55"/>
  <c r="A1019" i="55"/>
  <c r="A1020" i="55"/>
  <c r="A1021" i="55"/>
  <c r="A1022" i="55"/>
  <c r="A1023" i="55"/>
  <c r="A1024" i="55"/>
  <c r="A1025" i="55"/>
  <c r="A1026" i="55"/>
  <c r="A1027" i="55"/>
  <c r="A1028" i="55"/>
  <c r="A1029" i="55"/>
  <c r="A1030" i="55"/>
  <c r="A1031" i="55"/>
  <c r="A1032" i="55"/>
  <c r="A1033" i="55"/>
  <c r="A1034" i="55"/>
  <c r="A1035" i="55"/>
  <c r="A1036" i="55"/>
  <c r="A1037" i="55"/>
  <c r="A1038" i="55"/>
  <c r="A1039" i="55"/>
  <c r="A1040" i="55"/>
  <c r="A1041" i="55"/>
  <c r="A1042" i="55"/>
  <c r="A1043" i="55"/>
  <c r="A1044" i="55"/>
  <c r="A1045" i="55"/>
  <c r="A1046" i="55"/>
  <c r="A1047" i="55"/>
  <c r="A1048" i="55"/>
  <c r="A1049" i="55"/>
  <c r="A1050" i="55"/>
  <c r="A1051" i="55"/>
  <c r="A1052" i="55"/>
  <c r="A1053" i="55"/>
  <c r="A1054" i="55"/>
  <c r="A1055" i="55"/>
  <c r="A1056" i="55"/>
  <c r="A1057" i="55"/>
  <c r="A1058" i="55"/>
  <c r="A1059" i="55"/>
  <c r="A1060" i="55"/>
  <c r="A1061" i="55"/>
  <c r="A1062" i="55"/>
  <c r="A1063" i="55"/>
  <c r="A1064" i="55"/>
  <c r="A1065" i="55"/>
  <c r="A1066" i="55"/>
  <c r="A1067" i="55"/>
  <c r="A1068" i="55"/>
  <c r="A1069" i="55"/>
  <c r="A1070" i="55"/>
  <c r="A1071" i="55"/>
  <c r="A1072" i="55"/>
  <c r="A1073" i="55"/>
  <c r="A1074" i="55"/>
  <c r="A1075" i="55"/>
  <c r="A1076" i="55"/>
  <c r="A1077" i="55"/>
  <c r="A1078" i="55"/>
  <c r="A1079" i="55"/>
  <c r="A1080" i="55"/>
  <c r="A1081" i="55"/>
  <c r="A1082" i="55"/>
  <c r="A1083" i="55"/>
  <c r="A1084" i="55"/>
  <c r="A1085" i="55"/>
  <c r="A1086" i="55"/>
  <c r="A1087" i="55"/>
  <c r="A1088" i="55"/>
  <c r="A1089" i="55"/>
  <c r="A1090" i="55"/>
  <c r="A1091" i="55"/>
  <c r="A1092" i="55"/>
  <c r="A1093" i="55"/>
  <c r="A1094" i="55"/>
  <c r="A1095" i="55"/>
  <c r="A1096" i="55"/>
  <c r="A1097" i="55"/>
  <c r="A1098" i="55"/>
  <c r="A1099" i="55"/>
  <c r="A1100" i="55"/>
  <c r="A1101" i="55"/>
  <c r="A1102" i="55"/>
  <c r="A1103" i="55"/>
  <c r="A1104" i="55"/>
  <c r="A1105" i="55"/>
  <c r="A1106" i="55"/>
  <c r="A1107" i="55"/>
  <c r="A1108" i="55"/>
  <c r="A1109" i="55"/>
  <c r="A1110" i="55"/>
  <c r="A1111" i="55"/>
  <c r="A1112" i="55"/>
  <c r="A1113" i="55"/>
  <c r="A1114" i="55"/>
  <c r="A1115" i="55"/>
  <c r="A1116" i="55"/>
  <c r="A1117" i="55"/>
  <c r="A1118" i="55"/>
  <c r="A1119" i="55"/>
  <c r="A1120" i="55"/>
  <c r="A1121" i="55"/>
  <c r="A1122" i="55"/>
  <c r="A1123" i="55"/>
  <c r="A1124" i="55"/>
  <c r="A1125" i="55"/>
  <c r="A1126" i="55"/>
  <c r="A1127" i="55"/>
  <c r="A1128" i="55"/>
  <c r="A1129" i="55"/>
  <c r="A1130" i="55"/>
  <c r="A1131" i="55"/>
  <c r="A1132" i="55"/>
  <c r="A1133" i="55"/>
  <c r="A1134" i="55"/>
  <c r="A1135" i="55"/>
  <c r="A1136" i="55"/>
  <c r="A1137" i="55"/>
  <c r="A1138" i="55"/>
  <c r="A1139" i="55"/>
  <c r="A1140" i="55"/>
  <c r="A1141" i="55"/>
  <c r="A1142" i="55"/>
  <c r="A1143" i="55"/>
  <c r="A1144" i="55"/>
  <c r="A1145" i="55"/>
  <c r="A1146" i="55"/>
  <c r="A1147" i="55"/>
  <c r="A1148" i="55"/>
  <c r="A1149" i="55"/>
  <c r="A1150" i="55"/>
  <c r="A1151" i="55"/>
  <c r="A1152" i="55"/>
  <c r="A1153" i="55"/>
  <c r="A1154" i="55"/>
  <c r="A1155" i="55"/>
  <c r="A1156" i="55"/>
  <c r="A1157" i="55"/>
  <c r="A1158" i="55"/>
  <c r="A1159" i="55"/>
  <c r="A1160" i="55"/>
  <c r="A1161" i="55"/>
  <c r="A1162" i="55"/>
  <c r="A1163" i="55"/>
  <c r="A1164" i="55"/>
  <c r="A1165" i="55"/>
  <c r="A1166" i="55"/>
  <c r="A1167" i="55"/>
  <c r="A1168" i="55"/>
  <c r="A1169" i="55"/>
  <c r="A1170" i="55"/>
  <c r="A1171" i="55"/>
  <c r="A1172" i="55"/>
  <c r="A1173" i="55"/>
  <c r="A1174" i="55"/>
  <c r="A1175" i="55"/>
  <c r="A1176" i="55"/>
  <c r="A1177" i="55"/>
  <c r="A1178" i="55"/>
  <c r="A1179" i="55"/>
  <c r="A1180" i="55"/>
  <c r="A1181" i="55"/>
  <c r="A1182" i="55"/>
  <c r="A1183" i="55"/>
  <c r="A1184" i="55"/>
  <c r="A1185" i="55"/>
  <c r="A1186" i="55"/>
  <c r="A1187" i="55"/>
  <c r="A1188" i="55"/>
  <c r="A1189" i="55"/>
  <c r="A1190" i="55"/>
  <c r="A1191" i="55"/>
  <c r="A1192" i="55"/>
  <c r="A1193" i="55"/>
  <c r="A1194" i="55"/>
  <c r="A1195" i="55"/>
  <c r="A1196" i="55"/>
  <c r="A1197" i="55"/>
  <c r="A1198" i="55"/>
  <c r="A1199" i="55"/>
  <c r="A1200" i="55"/>
  <c r="A1201" i="55"/>
  <c r="A1202" i="55"/>
  <c r="A1203" i="55"/>
  <c r="A1204" i="55"/>
  <c r="A1205" i="55"/>
  <c r="A1206" i="55"/>
  <c r="A1207" i="55"/>
  <c r="A1208" i="55"/>
  <c r="A1209" i="55"/>
  <c r="A1210" i="55"/>
  <c r="A1211" i="55"/>
  <c r="A1212" i="55"/>
  <c r="A1213" i="55"/>
  <c r="A1214" i="55"/>
  <c r="A1215" i="55"/>
  <c r="A1216" i="55"/>
  <c r="A1217" i="55"/>
  <c r="A1218" i="55"/>
  <c r="A1219" i="55"/>
  <c r="A1220" i="55"/>
  <c r="A1221" i="55"/>
  <c r="A1222" i="55"/>
  <c r="A1223" i="55"/>
  <c r="A1224" i="55"/>
  <c r="A1225" i="55"/>
  <c r="A1226" i="55"/>
  <c r="A1227" i="55"/>
  <c r="A1228" i="55"/>
  <c r="A1229" i="55"/>
  <c r="A1230" i="55"/>
  <c r="A1231" i="55"/>
  <c r="A1232" i="55"/>
  <c r="A1233" i="55"/>
  <c r="A1234" i="55"/>
  <c r="A1235" i="55"/>
  <c r="A1236" i="55"/>
  <c r="A1237" i="55"/>
  <c r="A1238" i="55"/>
  <c r="A1239" i="55"/>
  <c r="A1240" i="55"/>
  <c r="A1241" i="55"/>
  <c r="A1242" i="55"/>
  <c r="A1243" i="55"/>
  <c r="A1244" i="55"/>
  <c r="A1245" i="55"/>
  <c r="A1246" i="55"/>
  <c r="A1247" i="55"/>
  <c r="A1248" i="55"/>
  <c r="A1249" i="55"/>
  <c r="A1250" i="55"/>
  <c r="A1251" i="55"/>
  <c r="A1252" i="55"/>
  <c r="A1253" i="55"/>
  <c r="A1254" i="55"/>
  <c r="A1255" i="55"/>
  <c r="A1256" i="55"/>
  <c r="A1257" i="55"/>
  <c r="A1258" i="55"/>
  <c r="A1259" i="55"/>
  <c r="A1260" i="55"/>
  <c r="A1261" i="55"/>
  <c r="A1262" i="55"/>
  <c r="A1263" i="55"/>
  <c r="A1264" i="55"/>
  <c r="A1265" i="55"/>
  <c r="A1266" i="55"/>
  <c r="A1267" i="55"/>
  <c r="A1268" i="55"/>
  <c r="A1269" i="55"/>
  <c r="A1270" i="55"/>
  <c r="A1271" i="55"/>
  <c r="A1272" i="55"/>
  <c r="A1273" i="55"/>
  <c r="A1274" i="55"/>
  <c r="A1275" i="55"/>
  <c r="A1276" i="55"/>
  <c r="A1277" i="55"/>
  <c r="A1278" i="55"/>
  <c r="A1279" i="55"/>
  <c r="A1280" i="55"/>
  <c r="A1281" i="55"/>
  <c r="A1282" i="55"/>
  <c r="A1283" i="55"/>
  <c r="A1284" i="55"/>
  <c r="A1285" i="55"/>
  <c r="A1286" i="55"/>
  <c r="A1287" i="55"/>
  <c r="A1288" i="55"/>
  <c r="A1289" i="55"/>
  <c r="A1290" i="55"/>
  <c r="A1291" i="55"/>
  <c r="A1292" i="55"/>
  <c r="A1293" i="55"/>
  <c r="A1294" i="55"/>
  <c r="A1295" i="55"/>
  <c r="A1296" i="55"/>
  <c r="A1297" i="55"/>
  <c r="A1298" i="55"/>
  <c r="A1299" i="55"/>
  <c r="A1300" i="55"/>
  <c r="A1301" i="55"/>
  <c r="A1302" i="55"/>
  <c r="A1303" i="55"/>
  <c r="A1304" i="55"/>
  <c r="A1305" i="55"/>
  <c r="A1306" i="55"/>
  <c r="A1307" i="55"/>
  <c r="A1308" i="55"/>
  <c r="A1309" i="55"/>
  <c r="A1310" i="55"/>
  <c r="A1311" i="55"/>
  <c r="A1312" i="55"/>
  <c r="A1313" i="55"/>
  <c r="A10" i="55"/>
  <c r="A9" i="62"/>
  <c r="A8" i="62"/>
  <c r="A7" i="62"/>
  <c r="A6" i="62"/>
  <c r="A5" i="62"/>
  <c r="A4" i="62"/>
  <c r="A3" i="62"/>
  <c r="A2" i="62"/>
  <c r="Q171" i="49" l="1"/>
  <c r="Q165" i="49"/>
  <c r="Q190" i="49"/>
  <c r="Q173" i="49"/>
  <c r="Q172" i="49"/>
  <c r="Q164" i="49"/>
  <c r="P197" i="49"/>
  <c r="K196" i="64" s="1"/>
  <c r="O196" i="64" s="1"/>
  <c r="K202" i="50"/>
  <c r="K198" i="50"/>
  <c r="K203" i="50"/>
  <c r="K200" i="50"/>
  <c r="K197" i="50"/>
  <c r="K199" i="50"/>
  <c r="K201" i="50"/>
  <c r="J199" i="50"/>
  <c r="S198" i="49"/>
  <c r="J201" i="50"/>
  <c r="S200" i="49"/>
  <c r="J198" i="50"/>
  <c r="J202" i="50"/>
  <c r="S201" i="49"/>
  <c r="J197" i="50"/>
  <c r="J203" i="50"/>
  <c r="S202" i="49"/>
  <c r="J200" i="50"/>
  <c r="P201" i="49"/>
  <c r="K200" i="64" s="1"/>
  <c r="O200" i="64" s="1"/>
  <c r="P196" i="49"/>
  <c r="K195" i="64" s="1"/>
  <c r="P200" i="49"/>
  <c r="K199" i="64" s="1"/>
  <c r="O199" i="64" s="1"/>
  <c r="P199" i="49"/>
  <c r="K198" i="64" s="1"/>
  <c r="P202" i="49"/>
  <c r="K201" i="64" s="1"/>
  <c r="P198" i="49"/>
  <c r="K197" i="64" s="1"/>
  <c r="O197" i="64" s="1"/>
  <c r="K178" i="50"/>
  <c r="K186" i="50"/>
  <c r="K194" i="50"/>
  <c r="K182" i="50"/>
  <c r="K174" i="50"/>
  <c r="K184" i="50"/>
  <c r="K175" i="50"/>
  <c r="K192" i="50"/>
  <c r="K181" i="50"/>
  <c r="K190" i="50"/>
  <c r="K193" i="50"/>
  <c r="K173" i="50"/>
  <c r="K196" i="50"/>
  <c r="K179" i="50"/>
  <c r="K176" i="50"/>
  <c r="K188" i="50"/>
  <c r="K187" i="50"/>
  <c r="K185" i="50"/>
  <c r="K191" i="50"/>
  <c r="K177" i="50"/>
  <c r="K189" i="50"/>
  <c r="K180" i="50"/>
  <c r="K183" i="50"/>
  <c r="K172" i="50"/>
  <c r="K195" i="50"/>
  <c r="J188" i="50"/>
  <c r="J176" i="50"/>
  <c r="J179" i="50"/>
  <c r="J178" i="50"/>
  <c r="J195" i="50"/>
  <c r="J174" i="50"/>
  <c r="J189" i="50"/>
  <c r="J191" i="50"/>
  <c r="J173" i="50"/>
  <c r="J193" i="50"/>
  <c r="J183" i="50"/>
  <c r="J196" i="50"/>
  <c r="J185" i="50"/>
  <c r="J175" i="50"/>
  <c r="J184" i="50"/>
  <c r="J186" i="50"/>
  <c r="J177" i="50"/>
  <c r="J181" i="50"/>
  <c r="J180" i="50"/>
  <c r="J190" i="50"/>
  <c r="J182" i="50"/>
  <c r="J187" i="50"/>
  <c r="J194" i="50"/>
  <c r="J172" i="50"/>
  <c r="J192" i="50"/>
  <c r="S181" i="49"/>
  <c r="S186" i="49"/>
  <c r="S184" i="49"/>
  <c r="S188" i="49"/>
  <c r="S179" i="49"/>
  <c r="T179" i="49" s="1"/>
  <c r="M178" i="64" s="1"/>
  <c r="S180" i="49"/>
  <c r="S177" i="49"/>
  <c r="S185" i="49"/>
  <c r="T185" i="49" s="1"/>
  <c r="M184" i="64" s="1"/>
  <c r="S182" i="49"/>
  <c r="S187" i="49"/>
  <c r="T187" i="49" s="1"/>
  <c r="M186" i="64" s="1"/>
  <c r="S178" i="49"/>
  <c r="S183" i="49"/>
  <c r="T183" i="49" s="1"/>
  <c r="M182" i="64" s="1"/>
  <c r="P180" i="49"/>
  <c r="P188" i="49"/>
  <c r="P182" i="49"/>
  <c r="P157" i="49"/>
  <c r="P159" i="49"/>
  <c r="P187" i="49"/>
  <c r="P183" i="49"/>
  <c r="P177" i="49"/>
  <c r="J167" i="64"/>
  <c r="J166" i="64"/>
  <c r="O163" i="49"/>
  <c r="P163" i="49" s="1"/>
  <c r="K162" i="64" s="1"/>
  <c r="P181" i="49"/>
  <c r="J193" i="64"/>
  <c r="J185" i="64"/>
  <c r="J170" i="64"/>
  <c r="J164" i="64"/>
  <c r="J176" i="64"/>
  <c r="J156" i="64"/>
  <c r="J159" i="64"/>
  <c r="P184" i="49"/>
  <c r="J163" i="64"/>
  <c r="J182" i="64"/>
  <c r="P186" i="49"/>
  <c r="P156" i="49"/>
  <c r="O191" i="49"/>
  <c r="P191" i="49" s="1"/>
  <c r="K190" i="64" s="1"/>
  <c r="J157" i="64"/>
  <c r="J179" i="64"/>
  <c r="J171" i="64"/>
  <c r="J192" i="64"/>
  <c r="J189" i="64"/>
  <c r="P158" i="49"/>
  <c r="J158" i="64"/>
  <c r="J168" i="64"/>
  <c r="J186" i="64"/>
  <c r="J161" i="64"/>
  <c r="J175" i="64"/>
  <c r="J160" i="64"/>
  <c r="P178" i="49"/>
  <c r="J183" i="64"/>
  <c r="J165" i="64"/>
  <c r="J178" i="64"/>
  <c r="J194" i="64"/>
  <c r="J162" i="64"/>
  <c r="J174" i="64"/>
  <c r="J173" i="64"/>
  <c r="J187" i="64"/>
  <c r="P185" i="49"/>
  <c r="J190" i="64"/>
  <c r="J191" i="64"/>
  <c r="P179" i="49"/>
  <c r="J181" i="64"/>
  <c r="J188" i="64"/>
  <c r="J177" i="64"/>
  <c r="J172" i="64"/>
  <c r="J184" i="64"/>
  <c r="J180" i="64"/>
  <c r="J155" i="64"/>
  <c r="J169" i="64"/>
  <c r="O162" i="49"/>
  <c r="P162" i="49" s="1"/>
  <c r="K161" i="64" s="1"/>
  <c r="O171" i="49"/>
  <c r="P171" i="49" s="1"/>
  <c r="K170" i="64" s="1"/>
  <c r="O192" i="49"/>
  <c r="P192" i="49" s="1"/>
  <c r="K191" i="64" s="1"/>
  <c r="O194" i="49"/>
  <c r="P194" i="49" s="1"/>
  <c r="K193" i="64" s="1"/>
  <c r="O195" i="49"/>
  <c r="P195" i="49" s="1"/>
  <c r="K194" i="64" s="1"/>
  <c r="O193" i="49"/>
  <c r="P193" i="49" s="1"/>
  <c r="K192" i="64" s="1"/>
  <c r="O161" i="49"/>
  <c r="P161" i="49" s="1"/>
  <c r="K160" i="64" s="1"/>
  <c r="O168" i="49"/>
  <c r="P168" i="49" s="1"/>
  <c r="O189" i="49"/>
  <c r="P189" i="49" s="1"/>
  <c r="K188" i="64" s="1"/>
  <c r="O169" i="49"/>
  <c r="P169" i="49" s="1"/>
  <c r="O170" i="49"/>
  <c r="P170" i="49" s="1"/>
  <c r="O166" i="49"/>
  <c r="P166" i="49" s="1"/>
  <c r="K165" i="64" s="1"/>
  <c r="O167" i="49"/>
  <c r="P167" i="49" s="1"/>
  <c r="O175" i="49"/>
  <c r="P175" i="49" s="1"/>
  <c r="K174" i="64" s="1"/>
  <c r="O176" i="49"/>
  <c r="P176" i="49" s="1"/>
  <c r="K175" i="64" s="1"/>
  <c r="O173" i="49"/>
  <c r="P173" i="49" s="1"/>
  <c r="K172" i="64" s="1"/>
  <c r="O174" i="49"/>
  <c r="P174" i="49" s="1"/>
  <c r="K173" i="64" s="1"/>
  <c r="O172" i="49"/>
  <c r="P172" i="49" s="1"/>
  <c r="K171" i="64" s="1"/>
  <c r="O164" i="49"/>
  <c r="P164" i="49" s="1"/>
  <c r="K163" i="64" s="1"/>
  <c r="O160" i="49"/>
  <c r="P160" i="49" s="1"/>
  <c r="O165" i="49"/>
  <c r="P165" i="49" s="1"/>
  <c r="K164" i="64" s="1"/>
  <c r="O190" i="49"/>
  <c r="P190" i="49" s="1"/>
  <c r="K189" i="64" s="1"/>
  <c r="L167" i="64"/>
  <c r="L161" i="64"/>
  <c r="L166" i="64"/>
  <c r="L160" i="64"/>
  <c r="L162" i="64"/>
  <c r="L159" i="64"/>
  <c r="L176" i="49"/>
  <c r="L195" i="49"/>
  <c r="L173" i="49"/>
  <c r="L160" i="49"/>
  <c r="L164" i="64"/>
  <c r="L194" i="49"/>
  <c r="L171" i="49"/>
  <c r="L161" i="49"/>
  <c r="L168" i="49"/>
  <c r="L162" i="49"/>
  <c r="L175" i="49"/>
  <c r="L169" i="49"/>
  <c r="L167" i="49"/>
  <c r="L165" i="64"/>
  <c r="L165" i="49"/>
  <c r="L191" i="49"/>
  <c r="L163" i="64"/>
  <c r="L166" i="49"/>
  <c r="L174" i="49"/>
  <c r="L193" i="49"/>
  <c r="L190" i="49"/>
  <c r="L192" i="49"/>
  <c r="L170" i="49"/>
  <c r="L163" i="49"/>
  <c r="L189" i="49"/>
  <c r="L172" i="49"/>
  <c r="L164" i="49"/>
  <c r="P200" i="64" l="1"/>
  <c r="P197" i="64"/>
  <c r="P199" i="64"/>
  <c r="P196" i="64"/>
  <c r="O201" i="64"/>
  <c r="P201" i="64"/>
  <c r="M198" i="64"/>
  <c r="T202" i="49"/>
  <c r="I203" i="50" s="1"/>
  <c r="T200" i="49"/>
  <c r="M199" i="64" s="1"/>
  <c r="T201" i="49"/>
  <c r="T198" i="49"/>
  <c r="T182" i="49"/>
  <c r="M181" i="64" s="1"/>
  <c r="T181" i="49"/>
  <c r="M180" i="64" s="1"/>
  <c r="T177" i="49"/>
  <c r="M176" i="64" s="1"/>
  <c r="T180" i="49"/>
  <c r="M179" i="64" s="1"/>
  <c r="T188" i="49"/>
  <c r="M187" i="64" s="1"/>
  <c r="T178" i="49"/>
  <c r="M177" i="64" s="1"/>
  <c r="T184" i="49"/>
  <c r="M183" i="64" s="1"/>
  <c r="T186" i="49"/>
  <c r="M185" i="64" s="1"/>
  <c r="L169" i="64"/>
  <c r="P164" i="64"/>
  <c r="O165" i="64"/>
  <c r="P165" i="64"/>
  <c r="O160" i="64"/>
  <c r="P160" i="64"/>
  <c r="O163" i="64"/>
  <c r="P163" i="64"/>
  <c r="O161" i="64"/>
  <c r="P161" i="64"/>
  <c r="O162" i="64"/>
  <c r="P162" i="64"/>
  <c r="O164" i="64"/>
  <c r="K184" i="64"/>
  <c r="K177" i="64"/>
  <c r="K186" i="64"/>
  <c r="K179" i="64"/>
  <c r="P179" i="64" s="1"/>
  <c r="K178" i="64"/>
  <c r="K155" i="64"/>
  <c r="K185" i="64"/>
  <c r="K183" i="64"/>
  <c r="P183" i="64" s="1"/>
  <c r="K158" i="64"/>
  <c r="K180" i="64"/>
  <c r="K156" i="64"/>
  <c r="K176" i="64"/>
  <c r="P176" i="64" s="1"/>
  <c r="K157" i="64"/>
  <c r="K182" i="64"/>
  <c r="K181" i="64"/>
  <c r="K187" i="64"/>
  <c r="P187" i="64" s="1"/>
  <c r="S191" i="49"/>
  <c r="T191" i="49" s="1"/>
  <c r="M190" i="64" s="1"/>
  <c r="L190" i="64"/>
  <c r="S192" i="49"/>
  <c r="T192" i="49" s="1"/>
  <c r="M191" i="64" s="1"/>
  <c r="L191" i="64"/>
  <c r="S190" i="49"/>
  <c r="T190" i="49" s="1"/>
  <c r="M189" i="64" s="1"/>
  <c r="L189" i="64"/>
  <c r="S189" i="49"/>
  <c r="T189" i="49" s="1"/>
  <c r="M188" i="64" s="1"/>
  <c r="L188" i="64"/>
  <c r="S174" i="49"/>
  <c r="T174" i="49" s="1"/>
  <c r="M173" i="64" s="1"/>
  <c r="L173" i="64"/>
  <c r="S175" i="49"/>
  <c r="T175" i="49" s="1"/>
  <c r="L174" i="64"/>
  <c r="S173" i="49"/>
  <c r="T173" i="49" s="1"/>
  <c r="M172" i="64" s="1"/>
  <c r="L172" i="64"/>
  <c r="S172" i="49"/>
  <c r="T172" i="49" s="1"/>
  <c r="M171" i="64" s="1"/>
  <c r="L171" i="64"/>
  <c r="S171" i="49"/>
  <c r="T171" i="49" s="1"/>
  <c r="M170" i="64" s="1"/>
  <c r="L170" i="64"/>
  <c r="S176" i="49"/>
  <c r="T176" i="49" s="1"/>
  <c r="M175" i="64" s="1"/>
  <c r="L175" i="64"/>
  <c r="I184" i="50"/>
  <c r="I180" i="50"/>
  <c r="I186" i="50"/>
  <c r="I188" i="50"/>
  <c r="I197" i="50" l="1"/>
  <c r="M195" i="64"/>
  <c r="I202" i="50"/>
  <c r="M200" i="64"/>
  <c r="R200" i="64" s="1"/>
  <c r="I199" i="50"/>
  <c r="M197" i="64"/>
  <c r="Q199" i="64"/>
  <c r="R199" i="64"/>
  <c r="Q196" i="64"/>
  <c r="R196" i="64"/>
  <c r="Q198" i="64"/>
  <c r="R198" i="64"/>
  <c r="M201" i="64"/>
  <c r="R201" i="64" s="1"/>
  <c r="I200" i="50"/>
  <c r="I201" i="50"/>
  <c r="I198" i="50"/>
  <c r="M174" i="64"/>
  <c r="I189" i="50"/>
  <c r="R187" i="64"/>
  <c r="I182" i="50"/>
  <c r="I183" i="50"/>
  <c r="I179" i="50"/>
  <c r="I178" i="50"/>
  <c r="R176" i="64"/>
  <c r="I185" i="50"/>
  <c r="R183" i="64"/>
  <c r="I181" i="50"/>
  <c r="R179" i="64"/>
  <c r="I187" i="50"/>
  <c r="O171" i="64"/>
  <c r="Q171" i="64" s="1"/>
  <c r="P171" i="64"/>
  <c r="O188" i="64"/>
  <c r="Q188" i="64" s="1"/>
  <c r="P188" i="64"/>
  <c r="O172" i="64"/>
  <c r="Q172" i="64" s="1"/>
  <c r="P172" i="64"/>
  <c r="O182" i="64"/>
  <c r="Q182" i="64" s="1"/>
  <c r="P182" i="64"/>
  <c r="O155" i="64"/>
  <c r="P155" i="64"/>
  <c r="O157" i="64"/>
  <c r="P157" i="64"/>
  <c r="O178" i="64"/>
  <c r="Q178" i="64" s="1"/>
  <c r="P178" i="64"/>
  <c r="O175" i="64"/>
  <c r="Q175" i="64" s="1"/>
  <c r="P175" i="64"/>
  <c r="O174" i="64"/>
  <c r="Q174" i="64" s="1"/>
  <c r="P174" i="64"/>
  <c r="O191" i="64"/>
  <c r="Q191" i="64" s="1"/>
  <c r="P191" i="64"/>
  <c r="O156" i="64"/>
  <c r="P156" i="64"/>
  <c r="O186" i="64"/>
  <c r="Q186" i="64" s="1"/>
  <c r="P186" i="64"/>
  <c r="O170" i="64"/>
  <c r="Q170" i="64" s="1"/>
  <c r="P170" i="64"/>
  <c r="O173" i="64"/>
  <c r="Q173" i="64" s="1"/>
  <c r="P173" i="64"/>
  <c r="O190" i="64"/>
  <c r="Q190" i="64" s="1"/>
  <c r="P190" i="64"/>
  <c r="O180" i="64"/>
  <c r="Q180" i="64" s="1"/>
  <c r="P180" i="64"/>
  <c r="O177" i="64"/>
  <c r="Q177" i="64" s="1"/>
  <c r="P177" i="64"/>
  <c r="O158" i="64"/>
  <c r="P158" i="64"/>
  <c r="O184" i="64"/>
  <c r="Q184" i="64" s="1"/>
  <c r="P184" i="64"/>
  <c r="O181" i="64"/>
  <c r="Q181" i="64" s="1"/>
  <c r="P181" i="64"/>
  <c r="O185" i="64"/>
  <c r="Q185" i="64" s="1"/>
  <c r="P185" i="64"/>
  <c r="O189" i="64"/>
  <c r="Q189" i="64" s="1"/>
  <c r="P189" i="64"/>
  <c r="O176" i="64"/>
  <c r="Q176" i="64" s="1"/>
  <c r="O187" i="64"/>
  <c r="O179" i="64"/>
  <c r="Q179" i="64" s="1"/>
  <c r="O183" i="64"/>
  <c r="L168" i="64"/>
  <c r="S193" i="49"/>
  <c r="T193" i="49" s="1"/>
  <c r="M192" i="64" s="1"/>
  <c r="L192" i="64"/>
  <c r="S194" i="49"/>
  <c r="T194" i="49" s="1"/>
  <c r="M193" i="64" s="1"/>
  <c r="L193" i="64"/>
  <c r="S195" i="49"/>
  <c r="T195" i="49" s="1"/>
  <c r="M194" i="64" s="1"/>
  <c r="L194" i="64"/>
  <c r="I191" i="50"/>
  <c r="I172" i="50"/>
  <c r="I190" i="50"/>
  <c r="I175" i="50"/>
  <c r="I193" i="50"/>
  <c r="I174" i="50"/>
  <c r="I192" i="50"/>
  <c r="I173" i="50"/>
  <c r="R181" i="64" l="1"/>
  <c r="R180" i="64"/>
  <c r="R177" i="64"/>
  <c r="Q195" i="64"/>
  <c r="R195" i="64"/>
  <c r="R197" i="64"/>
  <c r="Q197" i="64"/>
  <c r="Q201" i="64"/>
  <c r="Q200" i="64"/>
  <c r="R172" i="64"/>
  <c r="R188" i="64"/>
  <c r="R190" i="64"/>
  <c r="R170" i="64"/>
  <c r="R174" i="64"/>
  <c r="R171" i="64"/>
  <c r="R175" i="64"/>
  <c r="R189" i="64"/>
  <c r="R173" i="64"/>
  <c r="R191" i="64"/>
  <c r="R185" i="64"/>
  <c r="Q183" i="64"/>
  <c r="R186" i="64"/>
  <c r="R182" i="64"/>
  <c r="Q187" i="64"/>
  <c r="R184" i="64"/>
  <c r="R178" i="64"/>
  <c r="O192" i="64"/>
  <c r="Q192" i="64" s="1"/>
  <c r="P192" i="64"/>
  <c r="O194" i="64"/>
  <c r="Q194" i="64" s="1"/>
  <c r="P194" i="64"/>
  <c r="O193" i="64"/>
  <c r="Q193" i="64" s="1"/>
  <c r="P193" i="64"/>
  <c r="I194" i="50"/>
  <c r="I195" i="50"/>
  <c r="I196" i="50"/>
  <c r="R193" i="64" l="1"/>
  <c r="R194" i="64"/>
  <c r="R192" i="64"/>
  <c r="P50" i="64" l="1"/>
  <c r="O50" i="64"/>
  <c r="D90" i="64" l="1"/>
  <c r="D61" i="64"/>
  <c r="D49" i="64"/>
  <c r="D105" i="64"/>
  <c r="D69" i="64"/>
  <c r="D5" i="64"/>
  <c r="D56" i="64"/>
  <c r="D46" i="64"/>
  <c r="D74" i="64"/>
  <c r="D4" i="64"/>
  <c r="D112" i="64"/>
  <c r="D39" i="64"/>
  <c r="D45" i="64"/>
  <c r="D77" i="64"/>
  <c r="D101" i="64"/>
  <c r="D44" i="64"/>
  <c r="D102" i="64"/>
  <c r="D67" i="64"/>
  <c r="D137" i="64"/>
  <c r="D149" i="64"/>
  <c r="D85" i="64"/>
  <c r="D12" i="64"/>
  <c r="D151" i="64"/>
  <c r="D89" i="64"/>
  <c r="D143" i="64"/>
  <c r="D72" i="64"/>
  <c r="D142" i="64"/>
  <c r="D94" i="64"/>
  <c r="D29" i="64"/>
  <c r="D24" i="64"/>
  <c r="D103" i="64"/>
  <c r="D116" i="64"/>
  <c r="D43" i="64"/>
  <c r="D152" i="64"/>
  <c r="D64" i="64"/>
  <c r="D71" i="64"/>
  <c r="D104" i="64"/>
  <c r="D88" i="64"/>
  <c r="D87" i="64"/>
  <c r="D66" i="64"/>
  <c r="D115" i="64"/>
  <c r="D106" i="64"/>
  <c r="D111" i="64"/>
  <c r="D123" i="64"/>
  <c r="D37" i="64"/>
  <c r="D14" i="64"/>
  <c r="D150" i="64"/>
  <c r="D18" i="64"/>
  <c r="D10" i="64"/>
  <c r="D21" i="64"/>
  <c r="D136" i="64"/>
  <c r="D134" i="64"/>
  <c r="D40" i="64"/>
  <c r="D145" i="64"/>
  <c r="D140" i="64"/>
  <c r="D121" i="64"/>
  <c r="D52" i="64"/>
  <c r="D153" i="64"/>
  <c r="D154" i="64"/>
  <c r="D128" i="64"/>
  <c r="D27" i="64"/>
  <c r="D82" i="64"/>
  <c r="D125" i="64"/>
  <c r="D33" i="64"/>
  <c r="D30" i="64"/>
  <c r="D63" i="64"/>
  <c r="D59" i="64"/>
  <c r="D55" i="64"/>
  <c r="D47" i="64"/>
  <c r="D110" i="64"/>
  <c r="D22" i="64"/>
  <c r="D57" i="64"/>
  <c r="D92" i="64"/>
  <c r="D147" i="64"/>
  <c r="D108" i="64"/>
  <c r="D127" i="64"/>
  <c r="D51" i="64"/>
  <c r="D100" i="64"/>
  <c r="D11" i="64"/>
  <c r="D70" i="64"/>
  <c r="D95" i="64"/>
  <c r="D54" i="64"/>
  <c r="D17" i="64"/>
  <c r="D91" i="64"/>
  <c r="D36" i="64"/>
  <c r="D131" i="64"/>
  <c r="D133" i="64"/>
  <c r="D7" i="64"/>
  <c r="D80" i="64"/>
  <c r="D98" i="64"/>
  <c r="D144" i="64"/>
  <c r="D73" i="64"/>
  <c r="D58" i="64"/>
  <c r="D15" i="64"/>
  <c r="D83" i="64"/>
  <c r="D96" i="64"/>
  <c r="D9" i="64"/>
  <c r="D76" i="64"/>
  <c r="D62" i="64"/>
  <c r="D93" i="64"/>
  <c r="D13" i="64"/>
  <c r="D138" i="64"/>
  <c r="D84" i="64"/>
  <c r="D79" i="64"/>
  <c r="D23" i="64"/>
  <c r="D28" i="64"/>
  <c r="D141" i="64"/>
  <c r="D6" i="64"/>
  <c r="D60" i="64"/>
  <c r="D50" i="64"/>
  <c r="D122" i="64"/>
  <c r="D81" i="64"/>
  <c r="D41" i="64"/>
  <c r="D132" i="64"/>
  <c r="D126" i="64"/>
  <c r="D48" i="64"/>
  <c r="D75" i="64"/>
  <c r="D135" i="64"/>
  <c r="D78" i="64"/>
  <c r="D42" i="64"/>
  <c r="D146" i="64"/>
  <c r="D25" i="64"/>
  <c r="D130" i="64"/>
  <c r="D124" i="64"/>
  <c r="D38" i="64"/>
  <c r="D139" i="64"/>
  <c r="D99" i="64"/>
  <c r="D26" i="64"/>
  <c r="D129" i="64"/>
  <c r="D16" i="64"/>
  <c r="D114" i="64"/>
  <c r="D148" i="64"/>
  <c r="D35" i="64"/>
  <c r="D107" i="64"/>
  <c r="D119" i="64"/>
  <c r="D113" i="64"/>
  <c r="D118" i="64"/>
  <c r="D68" i="64"/>
  <c r="D65" i="64"/>
  <c r="D109" i="64"/>
  <c r="D8" i="64"/>
  <c r="D120" i="64"/>
  <c r="D32" i="64"/>
  <c r="D97" i="64"/>
  <c r="D19" i="64"/>
  <c r="D86" i="64"/>
  <c r="D34" i="64"/>
  <c r="D117" i="64"/>
  <c r="D53" i="64"/>
  <c r="D31" i="64"/>
  <c r="D20" i="64"/>
  <c r="E123" i="64"/>
  <c r="E105" i="64"/>
  <c r="E63" i="64"/>
  <c r="E20" i="64"/>
  <c r="E121" i="64"/>
  <c r="E101" i="64"/>
  <c r="E138" i="64"/>
  <c r="E4" i="64"/>
  <c r="E100" i="64"/>
  <c r="E14" i="64"/>
  <c r="E38" i="64"/>
  <c r="E103" i="64"/>
  <c r="E140" i="64"/>
  <c r="E152" i="64"/>
  <c r="E131" i="64"/>
  <c r="E72" i="64"/>
  <c r="E36" i="64"/>
  <c r="E51" i="64"/>
  <c r="E102" i="64"/>
  <c r="E67" i="64"/>
  <c r="E47" i="64"/>
  <c r="E26" i="64"/>
  <c r="E122" i="64"/>
  <c r="E76" i="64"/>
  <c r="E66" i="64"/>
  <c r="E68" i="64"/>
  <c r="E144" i="64"/>
  <c r="E62" i="64"/>
  <c r="E42" i="64"/>
  <c r="E13" i="64"/>
  <c r="E137" i="64"/>
  <c r="E61" i="64"/>
  <c r="E129" i="64"/>
  <c r="E55" i="64"/>
  <c r="E50" i="64"/>
  <c r="E99" i="64"/>
  <c r="E46" i="64"/>
  <c r="E127" i="64"/>
  <c r="E79" i="64"/>
  <c r="E64" i="64"/>
  <c r="E97" i="64"/>
  <c r="E148" i="64"/>
  <c r="E130" i="64"/>
  <c r="E24" i="64"/>
  <c r="E98" i="64"/>
  <c r="E81" i="64"/>
  <c r="E83" i="64"/>
  <c r="E111" i="64"/>
  <c r="E126" i="64"/>
  <c r="E49" i="64"/>
  <c r="E45" i="64"/>
  <c r="E65" i="64"/>
  <c r="E132" i="64"/>
  <c r="E56" i="64"/>
  <c r="E128" i="64"/>
  <c r="E91" i="64"/>
  <c r="E112" i="64"/>
  <c r="E53" i="64"/>
  <c r="E133" i="64"/>
  <c r="E19" i="64"/>
  <c r="E153" i="64"/>
  <c r="E33" i="64"/>
  <c r="E48" i="64"/>
  <c r="E31" i="64"/>
  <c r="E7" i="64"/>
  <c r="E16" i="64"/>
  <c r="E32" i="64"/>
  <c r="E69" i="64"/>
  <c r="E119" i="64"/>
  <c r="E74" i="64"/>
  <c r="E30" i="64"/>
  <c r="E23" i="64"/>
  <c r="E17" i="64"/>
  <c r="E6" i="64"/>
  <c r="E59" i="64"/>
  <c r="E142" i="64"/>
  <c r="E151" i="64"/>
  <c r="E106" i="64"/>
  <c r="E82" i="64"/>
  <c r="E93" i="64"/>
  <c r="E150" i="64"/>
  <c r="E40" i="64"/>
  <c r="E29" i="64"/>
  <c r="E39" i="64"/>
  <c r="E54" i="64"/>
  <c r="E25" i="64"/>
  <c r="E108" i="64"/>
  <c r="E77" i="64"/>
  <c r="E125" i="64"/>
  <c r="E70" i="64"/>
  <c r="E120" i="64"/>
  <c r="E41" i="64"/>
  <c r="E78" i="64"/>
  <c r="E18" i="64"/>
  <c r="E75" i="64"/>
  <c r="E107" i="64"/>
  <c r="E109" i="64"/>
  <c r="E88" i="64"/>
  <c r="E58" i="64"/>
  <c r="E57" i="64"/>
  <c r="E115" i="64"/>
  <c r="E86" i="64"/>
  <c r="E114" i="64"/>
  <c r="E116" i="64"/>
  <c r="E22" i="64"/>
  <c r="E37" i="64"/>
  <c r="E104" i="64"/>
  <c r="E89" i="64"/>
  <c r="E11" i="64"/>
  <c r="E149" i="64"/>
  <c r="E9" i="64"/>
  <c r="E28" i="64"/>
  <c r="E10" i="64"/>
  <c r="E5" i="64"/>
  <c r="E85" i="64"/>
  <c r="E117" i="64"/>
  <c r="E27" i="64"/>
  <c r="E154" i="64"/>
  <c r="E87" i="64"/>
  <c r="E143" i="64"/>
  <c r="E113" i="64"/>
  <c r="E43" i="64"/>
  <c r="E71" i="64"/>
  <c r="E52" i="64"/>
  <c r="E84" i="64"/>
  <c r="E110" i="64"/>
  <c r="E73" i="64"/>
  <c r="E15" i="64"/>
  <c r="E96" i="64"/>
  <c r="E60" i="64"/>
  <c r="E34" i="64"/>
  <c r="E141" i="64"/>
  <c r="E92" i="64"/>
  <c r="E90" i="64"/>
  <c r="E80" i="64"/>
  <c r="E135" i="64"/>
  <c r="E12" i="64"/>
  <c r="E139" i="64"/>
  <c r="E35" i="64"/>
  <c r="E136" i="64"/>
  <c r="E146" i="64"/>
  <c r="E147" i="64"/>
  <c r="E8" i="64"/>
  <c r="E124" i="64"/>
  <c r="E118" i="64"/>
  <c r="E94" i="64"/>
  <c r="E44" i="64"/>
  <c r="E134" i="64"/>
  <c r="E95" i="64"/>
  <c r="E145" i="64"/>
  <c r="E21" i="64"/>
  <c r="F18" i="64"/>
  <c r="F22" i="64"/>
  <c r="F154" i="64"/>
  <c r="F141" i="64"/>
  <c r="F47" i="64"/>
  <c r="F11" i="64"/>
  <c r="F87" i="64"/>
  <c r="F135" i="64"/>
  <c r="F150" i="64"/>
  <c r="F131" i="64"/>
  <c r="F49" i="64"/>
  <c r="F82" i="64"/>
  <c r="F45" i="64"/>
  <c r="F101" i="64"/>
  <c r="F133" i="64"/>
  <c r="F152" i="64"/>
  <c r="F23" i="64"/>
  <c r="F29" i="64"/>
  <c r="F57" i="64"/>
  <c r="F120" i="64"/>
  <c r="F85" i="64"/>
  <c r="F153" i="64"/>
  <c r="F41" i="64"/>
  <c r="F36" i="64"/>
  <c r="F96" i="64"/>
  <c r="F100" i="64"/>
  <c r="F94" i="64"/>
  <c r="F34" i="64"/>
  <c r="F63" i="64"/>
  <c r="F125" i="64"/>
  <c r="F136" i="64"/>
  <c r="F118" i="64"/>
  <c r="F62" i="64"/>
  <c r="F83" i="64"/>
  <c r="F28" i="64"/>
  <c r="F132" i="64"/>
  <c r="F102" i="64"/>
  <c r="F19" i="64"/>
  <c r="F35" i="64"/>
  <c r="F80" i="64"/>
  <c r="F25" i="64"/>
  <c r="F117" i="64"/>
  <c r="F92" i="64"/>
  <c r="F98" i="64"/>
  <c r="F99" i="64"/>
  <c r="F5" i="64"/>
  <c r="F128" i="64"/>
  <c r="F97" i="64"/>
  <c r="F67" i="64"/>
  <c r="F147" i="64"/>
  <c r="F42" i="64"/>
  <c r="F71" i="64"/>
  <c r="F103" i="64"/>
  <c r="F112" i="64"/>
  <c r="F4" i="64"/>
  <c r="F137" i="64"/>
  <c r="F55" i="64"/>
  <c r="F59" i="64"/>
  <c r="F93" i="64"/>
  <c r="F37" i="64"/>
  <c r="F70" i="64"/>
  <c r="F110" i="64"/>
  <c r="F44" i="64"/>
  <c r="F129" i="64"/>
  <c r="F72" i="64"/>
  <c r="F138" i="64"/>
  <c r="F148" i="64"/>
  <c r="F64" i="64"/>
  <c r="F20" i="64"/>
  <c r="F66" i="64"/>
  <c r="F144" i="64"/>
  <c r="F27" i="64"/>
  <c r="F40" i="64"/>
  <c r="F65" i="64"/>
  <c r="F119" i="64"/>
  <c r="F56" i="64"/>
  <c r="F115" i="64"/>
  <c r="F46" i="64"/>
  <c r="F9" i="64"/>
  <c r="F69" i="64"/>
  <c r="F109" i="64"/>
  <c r="F108" i="64"/>
  <c r="F31" i="64"/>
  <c r="F79" i="64"/>
  <c r="F74" i="64"/>
  <c r="F16" i="64"/>
  <c r="F60" i="64"/>
  <c r="F130" i="64"/>
  <c r="F114" i="64"/>
  <c r="F134" i="64"/>
  <c r="F139" i="64"/>
  <c r="F151" i="64"/>
  <c r="F39" i="64"/>
  <c r="F26" i="64"/>
  <c r="F142" i="64"/>
  <c r="F107" i="64"/>
  <c r="F75" i="64"/>
  <c r="F140" i="64"/>
  <c r="F53" i="64"/>
  <c r="F21" i="64"/>
  <c r="F51" i="64"/>
  <c r="F95" i="64"/>
  <c r="F81" i="64"/>
  <c r="F58" i="64"/>
  <c r="F89" i="64"/>
  <c r="F24" i="64"/>
  <c r="F104" i="64"/>
  <c r="F61" i="64"/>
  <c r="F121" i="64"/>
  <c r="F113" i="64"/>
  <c r="F48" i="64"/>
  <c r="F50" i="64"/>
  <c r="F143" i="64"/>
  <c r="F145" i="64"/>
  <c r="F149" i="64"/>
  <c r="F91" i="64"/>
  <c r="F7" i="64"/>
  <c r="F33" i="64"/>
  <c r="F54" i="64"/>
  <c r="F38" i="64"/>
  <c r="F13" i="64"/>
  <c r="F116" i="64"/>
  <c r="F10" i="64"/>
  <c r="F105" i="64"/>
  <c r="F6" i="64"/>
  <c r="F78" i="64"/>
  <c r="F14" i="64"/>
  <c r="F124" i="64"/>
  <c r="F88" i="64"/>
  <c r="F68" i="64"/>
  <c r="F146" i="64"/>
  <c r="F43" i="64"/>
  <c r="F32" i="64"/>
  <c r="F126" i="64"/>
  <c r="F8" i="64"/>
  <c r="F76" i="64"/>
  <c r="F15" i="64"/>
  <c r="F12" i="64"/>
  <c r="F111" i="64"/>
  <c r="F17" i="64"/>
  <c r="F86" i="64"/>
  <c r="F123" i="64"/>
  <c r="F127" i="64"/>
  <c r="F52" i="64"/>
  <c r="F84" i="64"/>
  <c r="F77" i="64"/>
  <c r="F122" i="64"/>
  <c r="F73" i="64"/>
  <c r="F106" i="64"/>
  <c r="F30" i="64"/>
  <c r="F90" i="64"/>
  <c r="G8" i="64"/>
  <c r="G37" i="64"/>
  <c r="G79" i="64"/>
  <c r="G82" i="64"/>
  <c r="G34" i="64"/>
  <c r="G145" i="64"/>
  <c r="G101" i="64"/>
  <c r="G27" i="64"/>
  <c r="G76" i="64"/>
  <c r="G14" i="64"/>
  <c r="G5" i="64"/>
  <c r="G140" i="64"/>
  <c r="G137" i="64"/>
  <c r="G94" i="64"/>
  <c r="G77" i="64"/>
  <c r="G113" i="64"/>
  <c r="G46" i="64"/>
  <c r="G97" i="64"/>
  <c r="G68" i="64"/>
  <c r="G100" i="64"/>
  <c r="G50" i="64"/>
  <c r="G151" i="64"/>
  <c r="G96" i="64"/>
  <c r="G48" i="64"/>
  <c r="G139" i="64"/>
  <c r="G56" i="64"/>
  <c r="G95" i="64"/>
  <c r="G53" i="64"/>
  <c r="G21" i="64"/>
  <c r="G59" i="64"/>
  <c r="G106" i="64"/>
  <c r="G114" i="64"/>
  <c r="G7" i="64"/>
  <c r="G102" i="64"/>
  <c r="G122" i="64"/>
  <c r="G16" i="64"/>
  <c r="G120" i="64"/>
  <c r="G69" i="64"/>
  <c r="G43" i="64"/>
  <c r="G30" i="64"/>
  <c r="G81" i="64"/>
  <c r="G111" i="64"/>
  <c r="G150" i="64"/>
  <c r="G109" i="64"/>
  <c r="G26" i="64"/>
  <c r="G45" i="64"/>
  <c r="G35" i="64"/>
  <c r="G83" i="64"/>
  <c r="G121" i="64"/>
  <c r="G127" i="64"/>
  <c r="G124" i="64"/>
  <c r="G78" i="64"/>
  <c r="G91" i="64"/>
  <c r="G84" i="64"/>
  <c r="G60" i="64"/>
  <c r="G93" i="64"/>
  <c r="G63" i="64"/>
  <c r="G70" i="64"/>
  <c r="G40" i="64"/>
  <c r="G87" i="64"/>
  <c r="G10" i="64"/>
  <c r="G154" i="64"/>
  <c r="G92" i="64"/>
  <c r="G107" i="64"/>
  <c r="G80" i="64"/>
  <c r="G149" i="64"/>
  <c r="G25" i="64"/>
  <c r="G72" i="64"/>
  <c r="G89" i="64"/>
  <c r="G17" i="64"/>
  <c r="G13" i="64"/>
  <c r="G110" i="64"/>
  <c r="G36" i="64"/>
  <c r="G42" i="64"/>
  <c r="G19" i="64"/>
  <c r="G64" i="64"/>
  <c r="G126" i="64"/>
  <c r="G143" i="64"/>
  <c r="G67" i="64"/>
  <c r="G71" i="64"/>
  <c r="G125" i="64"/>
  <c r="G144" i="64"/>
  <c r="G129" i="64"/>
  <c r="G118" i="64"/>
  <c r="G22" i="64"/>
  <c r="G47" i="64"/>
  <c r="G58" i="64"/>
  <c r="G132" i="64"/>
  <c r="G146" i="64"/>
  <c r="G123" i="64"/>
  <c r="G103" i="64"/>
  <c r="G147" i="64"/>
  <c r="G54" i="64"/>
  <c r="G20" i="64"/>
  <c r="G130" i="64"/>
  <c r="G9" i="64"/>
  <c r="G18" i="64"/>
  <c r="G52" i="64"/>
  <c r="G55" i="64"/>
  <c r="G66" i="64"/>
  <c r="G57" i="64"/>
  <c r="G29" i="64"/>
  <c r="G141" i="64"/>
  <c r="G148" i="64"/>
  <c r="G112" i="64"/>
  <c r="G85" i="64"/>
  <c r="G138" i="64"/>
  <c r="G51" i="64"/>
  <c r="G12" i="64"/>
  <c r="G136" i="64"/>
  <c r="G31" i="64"/>
  <c r="G115" i="64"/>
  <c r="G117" i="64"/>
  <c r="G44" i="64"/>
  <c r="G23" i="64"/>
  <c r="G32" i="64"/>
  <c r="G98" i="64"/>
  <c r="G15" i="64"/>
  <c r="G33" i="64"/>
  <c r="G65" i="64"/>
  <c r="G104" i="64"/>
  <c r="G99" i="64"/>
  <c r="G62" i="64"/>
  <c r="G108" i="64"/>
  <c r="G131" i="64"/>
  <c r="G39" i="64"/>
  <c r="G49" i="64"/>
  <c r="G73" i="64"/>
  <c r="G119" i="64"/>
  <c r="G4" i="64"/>
  <c r="G38" i="64"/>
  <c r="G88" i="64"/>
  <c r="G74" i="64"/>
  <c r="G41" i="64"/>
  <c r="G86" i="64"/>
  <c r="G128" i="64"/>
  <c r="G105" i="64"/>
  <c r="G135" i="64"/>
  <c r="G152" i="64"/>
  <c r="G61" i="64"/>
  <c r="G153" i="64"/>
  <c r="G142" i="64"/>
  <c r="G24" i="64"/>
  <c r="G134" i="64"/>
  <c r="G28" i="64"/>
  <c r="G116" i="64"/>
  <c r="G75" i="64"/>
  <c r="G90" i="64"/>
  <c r="G11" i="64"/>
  <c r="G6" i="64"/>
  <c r="G133" i="64"/>
  <c r="K160" i="50"/>
  <c r="J46" i="50"/>
  <c r="F10" i="50"/>
  <c r="K9" i="49" a="1"/>
  <c r="K9" i="49" s="1"/>
  <c r="I8" i="64" s="1"/>
  <c r="K130" i="50"/>
  <c r="C92" i="50"/>
  <c r="C63" i="50"/>
  <c r="C62" i="49"/>
  <c r="H12" i="50"/>
  <c r="N10" i="64"/>
  <c r="N120" i="64"/>
  <c r="H122" i="50"/>
  <c r="D124" i="49"/>
  <c r="O124" i="49"/>
  <c r="L124" i="49"/>
  <c r="D125" i="50"/>
  <c r="E20" i="50"/>
  <c r="E24" i="50"/>
  <c r="F39" i="50"/>
  <c r="K38" i="49" a="1"/>
  <c r="K38" i="49" s="1"/>
  <c r="I37" i="64" s="1"/>
  <c r="J29" i="50"/>
  <c r="K56" i="50"/>
  <c r="E156" i="50"/>
  <c r="K35" i="50"/>
  <c r="N19" i="64"/>
  <c r="H21" i="50"/>
  <c r="J57" i="50"/>
  <c r="J21" i="50"/>
  <c r="J120" i="50"/>
  <c r="K52" i="50"/>
  <c r="E143" i="50"/>
  <c r="J119" i="50"/>
  <c r="J93" i="50"/>
  <c r="C51" i="50"/>
  <c r="D106" i="49"/>
  <c r="Q106" i="49" s="1"/>
  <c r="D107" i="50"/>
  <c r="J64" i="50"/>
  <c r="K80" i="49" a="1"/>
  <c r="K80" i="49" s="1"/>
  <c r="I79" i="64" s="1"/>
  <c r="F81" i="50"/>
  <c r="J43" i="50"/>
  <c r="N142" i="64"/>
  <c r="H144" i="50"/>
  <c r="D64" i="49"/>
  <c r="O64" i="49"/>
  <c r="L64" i="49"/>
  <c r="D65" i="50"/>
  <c r="E49" i="50"/>
  <c r="N78" i="64"/>
  <c r="H80" i="50"/>
  <c r="J131" i="50"/>
  <c r="D21" i="49"/>
  <c r="Q21" i="49" s="1"/>
  <c r="D22" i="50"/>
  <c r="J85" i="50"/>
  <c r="E13" i="50"/>
  <c r="F84" i="50"/>
  <c r="K83" i="49" a="1"/>
  <c r="K83" i="49" s="1"/>
  <c r="I82" i="64" s="1"/>
  <c r="C107" i="50"/>
  <c r="K17" i="50"/>
  <c r="J127" i="50"/>
  <c r="E89" i="50"/>
  <c r="O122" i="49"/>
  <c r="L122" i="49"/>
  <c r="D122" i="49"/>
  <c r="D123" i="50"/>
  <c r="K35" i="49" a="1"/>
  <c r="K35" i="49" s="1"/>
  <c r="I34" i="64" s="1"/>
  <c r="F36" i="50"/>
  <c r="K23" i="50"/>
  <c r="C71" i="50"/>
  <c r="C70" i="49"/>
  <c r="D103" i="50"/>
  <c r="D102" i="49"/>
  <c r="Q102" i="49" s="1"/>
  <c r="K156" i="50"/>
  <c r="K146" i="49" a="1"/>
  <c r="K146" i="49" s="1"/>
  <c r="I145" i="64" s="1"/>
  <c r="F147" i="50"/>
  <c r="K152" i="50"/>
  <c r="C6" i="49"/>
  <c r="C7" i="50"/>
  <c r="D140" i="50"/>
  <c r="F103" i="50"/>
  <c r="K102" i="49" a="1"/>
  <c r="K102" i="49" s="1"/>
  <c r="I101" i="64" s="1"/>
  <c r="E137" i="50"/>
  <c r="K121" i="50"/>
  <c r="F29" i="50"/>
  <c r="K28" i="49" a="1"/>
  <c r="K28" i="49" s="1"/>
  <c r="I27" i="64" s="1"/>
  <c r="F78" i="50"/>
  <c r="K77" i="49" a="1"/>
  <c r="K77" i="49" s="1"/>
  <c r="I76" i="64" s="1"/>
  <c r="K11" i="50"/>
  <c r="H19" i="50"/>
  <c r="N17" i="64"/>
  <c r="C57" i="49"/>
  <c r="C58" i="50"/>
  <c r="C48" i="50"/>
  <c r="D5" i="49"/>
  <c r="O5" i="49"/>
  <c r="L5" i="49"/>
  <c r="D6" i="50"/>
  <c r="F16" i="50"/>
  <c r="K15" i="49" a="1"/>
  <c r="K15" i="49" s="1"/>
  <c r="I14" i="64" s="1"/>
  <c r="C76" i="50"/>
  <c r="K144" i="50"/>
  <c r="K28" i="50"/>
  <c r="K25" i="50"/>
  <c r="J167" i="50"/>
  <c r="S166" i="49"/>
  <c r="T166" i="49" s="1"/>
  <c r="H96" i="50"/>
  <c r="N94" i="64"/>
  <c r="K92" i="50"/>
  <c r="E152" i="50"/>
  <c r="K71" i="50"/>
  <c r="K77" i="50"/>
  <c r="E133" i="50"/>
  <c r="H30" i="50"/>
  <c r="N28" i="64"/>
  <c r="E51" i="50"/>
  <c r="E84" i="50"/>
  <c r="K6" i="49" a="1"/>
  <c r="K6" i="49" s="1"/>
  <c r="I5" i="64" s="1"/>
  <c r="F7" i="50"/>
  <c r="K141" i="49" a="1"/>
  <c r="K141" i="49" s="1"/>
  <c r="I140" i="64" s="1"/>
  <c r="F142" i="50"/>
  <c r="J7" i="50"/>
  <c r="C5" i="49"/>
  <c r="C6" i="50"/>
  <c r="D102" i="50"/>
  <c r="N153" i="64"/>
  <c r="H155" i="50"/>
  <c r="E47" i="50"/>
  <c r="H11" i="50"/>
  <c r="N9" i="64"/>
  <c r="C113" i="49"/>
  <c r="C114" i="50"/>
  <c r="H112" i="50"/>
  <c r="N110" i="64"/>
  <c r="K138" i="49" a="1"/>
  <c r="K138" i="49" s="1"/>
  <c r="I137" i="64" s="1"/>
  <c r="F139" i="50"/>
  <c r="K95" i="49" a="1"/>
  <c r="K95" i="49" s="1"/>
  <c r="I94" i="64" s="1"/>
  <c r="F96" i="50"/>
  <c r="K78" i="49" a="1"/>
  <c r="K78" i="49" s="1"/>
  <c r="I77" i="64" s="1"/>
  <c r="F79" i="50"/>
  <c r="D15" i="49"/>
  <c r="L15" i="49"/>
  <c r="O15" i="49"/>
  <c r="D16" i="50"/>
  <c r="K114" i="49" a="1"/>
  <c r="K114" i="49" s="1"/>
  <c r="I113" i="64" s="1"/>
  <c r="F115" i="50"/>
  <c r="J32" i="50"/>
  <c r="N12" i="64"/>
  <c r="H14" i="50"/>
  <c r="J147" i="50"/>
  <c r="F48" i="50"/>
  <c r="K47" i="49" a="1"/>
  <c r="K47" i="49" s="1"/>
  <c r="I46" i="64" s="1"/>
  <c r="C41" i="50"/>
  <c r="C40" i="49"/>
  <c r="K165" i="50"/>
  <c r="K26" i="50"/>
  <c r="F99" i="50"/>
  <c r="K98" i="49" a="1"/>
  <c r="K98" i="49" s="1"/>
  <c r="I97" i="64" s="1"/>
  <c r="K10" i="50"/>
  <c r="E103" i="50"/>
  <c r="D40" i="50"/>
  <c r="C47" i="50"/>
  <c r="N73" i="64"/>
  <c r="H75" i="50"/>
  <c r="D105" i="50"/>
  <c r="D104" i="49"/>
  <c r="N36" i="64"/>
  <c r="H38" i="50"/>
  <c r="K117" i="50"/>
  <c r="D142" i="50"/>
  <c r="D154" i="50"/>
  <c r="N98" i="64"/>
  <c r="H100" i="50"/>
  <c r="D133" i="50"/>
  <c r="D132" i="49"/>
  <c r="C79" i="50"/>
  <c r="K69" i="49" a="1"/>
  <c r="K69" i="49" s="1"/>
  <c r="I68" i="64" s="1"/>
  <c r="F70" i="50"/>
  <c r="K114" i="50"/>
  <c r="K137" i="50"/>
  <c r="H143" i="50"/>
  <c r="N141" i="64"/>
  <c r="K101" i="49" a="1"/>
  <c r="K101" i="49" s="1"/>
  <c r="I100" i="64" s="1"/>
  <c r="F102" i="50"/>
  <c r="D74" i="50"/>
  <c r="D73" i="49"/>
  <c r="H150" i="50"/>
  <c r="N148" i="64"/>
  <c r="J108" i="50"/>
  <c r="E135" i="50"/>
  <c r="E154" i="50"/>
  <c r="E25" i="50"/>
  <c r="D38" i="50"/>
  <c r="N42" i="64"/>
  <c r="H44" i="50"/>
  <c r="J13" i="50"/>
  <c r="C103" i="50"/>
  <c r="J72" i="50"/>
  <c r="K51" i="49" a="1"/>
  <c r="K51" i="49" s="1"/>
  <c r="I50" i="64" s="1"/>
  <c r="F52" i="50"/>
  <c r="K14" i="50"/>
  <c r="L52" i="49"/>
  <c r="O52" i="49"/>
  <c r="D53" i="50"/>
  <c r="D52" i="49"/>
  <c r="K150" i="50"/>
  <c r="H119" i="50"/>
  <c r="N117" i="64"/>
  <c r="D103" i="49"/>
  <c r="D104" i="50"/>
  <c r="K6" i="50"/>
  <c r="J92" i="50"/>
  <c r="K42" i="50"/>
  <c r="C46" i="50"/>
  <c r="C104" i="50"/>
  <c r="L68" i="49"/>
  <c r="D68" i="49"/>
  <c r="D69" i="50"/>
  <c r="O68" i="49"/>
  <c r="D49" i="50"/>
  <c r="D48" i="49"/>
  <c r="L48" i="49"/>
  <c r="O48" i="49"/>
  <c r="K113" i="50"/>
  <c r="D28" i="50"/>
  <c r="O27" i="49"/>
  <c r="D27" i="49"/>
  <c r="L27" i="49"/>
  <c r="J9" i="50"/>
  <c r="L123" i="49"/>
  <c r="D123" i="49"/>
  <c r="D124" i="50"/>
  <c r="O123" i="49"/>
  <c r="N143" i="64"/>
  <c r="H145" i="50"/>
  <c r="K157" i="50"/>
  <c r="K122" i="50"/>
  <c r="N50" i="64"/>
  <c r="H52" i="50"/>
  <c r="D77" i="49"/>
  <c r="Q77" i="49" s="1"/>
  <c r="D78" i="50"/>
  <c r="K152" i="49" a="1"/>
  <c r="K152" i="49" s="1"/>
  <c r="I151" i="64" s="1"/>
  <c r="F153" i="50"/>
  <c r="F98" i="50"/>
  <c r="K97" i="49" a="1"/>
  <c r="K97" i="49" s="1"/>
  <c r="I96" i="64" s="1"/>
  <c r="N8" i="64"/>
  <c r="H10" i="50"/>
  <c r="O67" i="49"/>
  <c r="L67" i="49"/>
  <c r="D67" i="49"/>
  <c r="D68" i="50"/>
  <c r="F50" i="50"/>
  <c r="K49" i="49" a="1"/>
  <c r="K49" i="49" s="1"/>
  <c r="I48" i="64" s="1"/>
  <c r="E31" i="50"/>
  <c r="C68" i="49"/>
  <c r="C69" i="50"/>
  <c r="L69" i="49"/>
  <c r="D69" i="49"/>
  <c r="D70" i="50"/>
  <c r="O69" i="49"/>
  <c r="D146" i="50"/>
  <c r="D145" i="49"/>
  <c r="L145" i="49"/>
  <c r="O145" i="49"/>
  <c r="H107" i="50"/>
  <c r="N105" i="64"/>
  <c r="E59" i="50"/>
  <c r="C139" i="50"/>
  <c r="C138" i="49"/>
  <c r="D138" i="49" s="1"/>
  <c r="Q138" i="49" s="1"/>
  <c r="C151" i="50"/>
  <c r="E122" i="50"/>
  <c r="O63" i="49"/>
  <c r="D64" i="50"/>
  <c r="L63" i="49"/>
  <c r="D63" i="49"/>
  <c r="N144" i="64"/>
  <c r="H146" i="50"/>
  <c r="K68" i="50"/>
  <c r="D44" i="50"/>
  <c r="D15" i="50"/>
  <c r="D14" i="49"/>
  <c r="L14" i="49"/>
  <c r="O14" i="49"/>
  <c r="D139" i="50"/>
  <c r="E87" i="50"/>
  <c r="J67" i="50"/>
  <c r="E155" i="50"/>
  <c r="E43" i="50"/>
  <c r="H35" i="50"/>
  <c r="N33" i="64"/>
  <c r="E38" i="50"/>
  <c r="J16" i="50"/>
  <c r="J150" i="50"/>
  <c r="C87" i="50"/>
  <c r="F141" i="50"/>
  <c r="K140" i="49" a="1"/>
  <c r="K140" i="49" s="1"/>
  <c r="I139" i="64" s="1"/>
  <c r="C13" i="49"/>
  <c r="C14" i="50"/>
  <c r="J137" i="50"/>
  <c r="E98" i="50"/>
  <c r="K18" i="50"/>
  <c r="K57" i="49" a="1"/>
  <c r="K57" i="49" s="1"/>
  <c r="I56" i="64" s="1"/>
  <c r="F58" i="50"/>
  <c r="F97" i="50"/>
  <c r="K96" i="49" a="1"/>
  <c r="K96" i="49" s="1"/>
  <c r="I95" i="64" s="1"/>
  <c r="L62" i="49"/>
  <c r="D63" i="50"/>
  <c r="D62" i="49"/>
  <c r="O62" i="49"/>
  <c r="E102" i="50"/>
  <c r="H95" i="50"/>
  <c r="N93" i="64"/>
  <c r="K119" i="50"/>
  <c r="C153" i="50"/>
  <c r="C152" i="49"/>
  <c r="D152" i="49" s="1"/>
  <c r="J158" i="50"/>
  <c r="S157" i="49"/>
  <c r="T157" i="49" s="1"/>
  <c r="E96" i="50"/>
  <c r="K54" i="49" a="1"/>
  <c r="K54" i="49" s="1"/>
  <c r="I53" i="64" s="1"/>
  <c r="F55" i="50"/>
  <c r="K22" i="49" a="1"/>
  <c r="K22" i="49" s="1"/>
  <c r="I21" i="64" s="1"/>
  <c r="F23" i="50"/>
  <c r="D131" i="50"/>
  <c r="H69" i="50"/>
  <c r="N67" i="64"/>
  <c r="F61" i="50"/>
  <c r="K60" i="49" a="1"/>
  <c r="K60" i="49" s="1"/>
  <c r="I59" i="64" s="1"/>
  <c r="K27" i="50"/>
  <c r="J149" i="50"/>
  <c r="N38" i="64"/>
  <c r="H40" i="50"/>
  <c r="J98" i="50"/>
  <c r="E36" i="50"/>
  <c r="H33" i="50"/>
  <c r="N31" i="64"/>
  <c r="H50" i="50"/>
  <c r="N48" i="64"/>
  <c r="L56" i="49"/>
  <c r="D56" i="49"/>
  <c r="D57" i="50"/>
  <c r="O56" i="49"/>
  <c r="K166" i="50"/>
  <c r="K107" i="49" a="1"/>
  <c r="K107" i="49" s="1"/>
  <c r="I106" i="64" s="1"/>
  <c r="F108" i="50"/>
  <c r="F116" i="50"/>
  <c r="K115" i="49" a="1"/>
  <c r="K115" i="49" s="1"/>
  <c r="I114" i="64" s="1"/>
  <c r="E65" i="50"/>
  <c r="C91" i="50"/>
  <c r="C145" i="50"/>
  <c r="H154" i="50"/>
  <c r="N152" i="64"/>
  <c r="K83" i="50"/>
  <c r="J133" i="50"/>
  <c r="F9" i="50"/>
  <c r="K8" i="49" a="1"/>
  <c r="K8" i="49" s="1"/>
  <c r="I7" i="64" s="1"/>
  <c r="H65" i="50"/>
  <c r="N63" i="64"/>
  <c r="C74" i="50"/>
  <c r="K20" i="50"/>
  <c r="K103" i="49" a="1"/>
  <c r="K103" i="49" s="1"/>
  <c r="I102" i="64" s="1"/>
  <c r="F104" i="50"/>
  <c r="H36" i="50"/>
  <c r="N34" i="64"/>
  <c r="D51" i="49"/>
  <c r="Q51" i="49" s="1"/>
  <c r="D52" i="50"/>
  <c r="N26" i="64"/>
  <c r="H28" i="50"/>
  <c r="J86" i="50"/>
  <c r="K146" i="50"/>
  <c r="E127" i="50"/>
  <c r="J170" i="50"/>
  <c r="S169" i="49"/>
  <c r="T169" i="49" s="1"/>
  <c r="S167" i="49"/>
  <c r="T167" i="49" s="1"/>
  <c r="J168" i="50"/>
  <c r="K123" i="49" a="1"/>
  <c r="K123" i="49" s="1"/>
  <c r="I122" i="64" s="1"/>
  <c r="F124" i="50"/>
  <c r="H16" i="50"/>
  <c r="N14" i="64"/>
  <c r="F18" i="50"/>
  <c r="K17" i="49" a="1"/>
  <c r="K17" i="49" s="1"/>
  <c r="I16" i="64" s="1"/>
  <c r="F122" i="50"/>
  <c r="K121" i="49" a="1"/>
  <c r="K121" i="49" s="1"/>
  <c r="I120" i="64" s="1"/>
  <c r="F71" i="50"/>
  <c r="K70" i="49" a="1"/>
  <c r="K70" i="49" s="1"/>
  <c r="I69" i="64" s="1"/>
  <c r="F45" i="50"/>
  <c r="K44" i="49" a="1"/>
  <c r="K44" i="49" s="1"/>
  <c r="I43" i="64" s="1"/>
  <c r="C144" i="50"/>
  <c r="D101" i="50"/>
  <c r="J74" i="50"/>
  <c r="F32" i="50"/>
  <c r="K31" i="49" a="1"/>
  <c r="K31" i="49" s="1"/>
  <c r="I30" i="64" s="1"/>
  <c r="J171" i="50"/>
  <c r="S170" i="49"/>
  <c r="T170" i="49" s="1"/>
  <c r="D47" i="49"/>
  <c r="Q47" i="49" s="1"/>
  <c r="D48" i="50"/>
  <c r="D128" i="49"/>
  <c r="Q128" i="49" s="1"/>
  <c r="D129" i="50"/>
  <c r="D80" i="49"/>
  <c r="Q80" i="49" s="1"/>
  <c r="D81" i="50"/>
  <c r="D65" i="49"/>
  <c r="D66" i="50"/>
  <c r="L65" i="49"/>
  <c r="O65" i="49"/>
  <c r="K162" i="50"/>
  <c r="E138" i="50"/>
  <c r="K53" i="50"/>
  <c r="K66" i="50"/>
  <c r="K61" i="50"/>
  <c r="E120" i="50"/>
  <c r="J132" i="50"/>
  <c r="K82" i="49" a="1"/>
  <c r="K82" i="49" s="1"/>
  <c r="I81" i="64" s="1"/>
  <c r="F83" i="50"/>
  <c r="C96" i="50"/>
  <c r="K112" i="49" a="1"/>
  <c r="K112" i="49" s="1"/>
  <c r="I111" i="64" s="1"/>
  <c r="F113" i="50"/>
  <c r="E64" i="50"/>
  <c r="K164" i="50"/>
  <c r="J89" i="50"/>
  <c r="K73" i="50"/>
  <c r="C30" i="49"/>
  <c r="C31" i="50"/>
  <c r="F152" i="50"/>
  <c r="K151" i="49" a="1"/>
  <c r="K151" i="49" s="1"/>
  <c r="I150" i="64" s="1"/>
  <c r="K107" i="50"/>
  <c r="F111" i="50"/>
  <c r="K110" i="49" a="1"/>
  <c r="K110" i="49" s="1"/>
  <c r="I109" i="64" s="1"/>
  <c r="K169" i="50"/>
  <c r="J151" i="50"/>
  <c r="E85" i="50"/>
  <c r="J14" i="50"/>
  <c r="J25" i="50"/>
  <c r="D98" i="49"/>
  <c r="Q98" i="49" s="1"/>
  <c r="D99" i="50"/>
  <c r="J49" i="50"/>
  <c r="D149" i="49"/>
  <c r="L149" i="49"/>
  <c r="O149" i="49"/>
  <c r="D150" i="50"/>
  <c r="K69" i="50"/>
  <c r="K27" i="49" a="1"/>
  <c r="K27" i="49" s="1"/>
  <c r="I26" i="64" s="1"/>
  <c r="F28" i="50"/>
  <c r="D132" i="50"/>
  <c r="D131" i="49"/>
  <c r="D26" i="50"/>
  <c r="D25" i="49"/>
  <c r="O25" i="49"/>
  <c r="L25" i="49"/>
  <c r="J125" i="50"/>
  <c r="N116" i="64"/>
  <c r="H118" i="50"/>
  <c r="E30" i="50"/>
  <c r="C25" i="49"/>
  <c r="C26" i="50"/>
  <c r="K128" i="50"/>
  <c r="C105" i="50"/>
  <c r="K37" i="50"/>
  <c r="J90" i="50"/>
  <c r="D100" i="50"/>
  <c r="K78" i="50"/>
  <c r="E134" i="50"/>
  <c r="C117" i="49"/>
  <c r="C118" i="50"/>
  <c r="D83" i="50"/>
  <c r="D82" i="49"/>
  <c r="Q82" i="49" s="1"/>
  <c r="K46" i="49" a="1"/>
  <c r="K46" i="49" s="1"/>
  <c r="I45" i="64" s="1"/>
  <c r="F47" i="50"/>
  <c r="F37" i="50"/>
  <c r="K36" i="49" a="1"/>
  <c r="K36" i="49" s="1"/>
  <c r="I35" i="64" s="1"/>
  <c r="K84" i="49" a="1"/>
  <c r="K84" i="49" s="1"/>
  <c r="I83" i="64" s="1"/>
  <c r="F85" i="50"/>
  <c r="K143" i="50"/>
  <c r="J51" i="50"/>
  <c r="H149" i="50"/>
  <c r="N147" i="64"/>
  <c r="D85" i="50"/>
  <c r="D84" i="49"/>
  <c r="O112" i="49"/>
  <c r="D112" i="49"/>
  <c r="L112" i="49"/>
  <c r="D113" i="50"/>
  <c r="C45" i="50"/>
  <c r="K21" i="50"/>
  <c r="N46" i="64"/>
  <c r="H48" i="50"/>
  <c r="D127" i="49"/>
  <c r="D128" i="50"/>
  <c r="C154" i="50"/>
  <c r="C153" i="49"/>
  <c r="D153" i="49" s="1"/>
  <c r="K22" i="50"/>
  <c r="J142" i="50"/>
  <c r="K31" i="50"/>
  <c r="J17" i="50"/>
  <c r="E104" i="50"/>
  <c r="K122" i="49" a="1"/>
  <c r="K122" i="49" s="1"/>
  <c r="I121" i="64" s="1"/>
  <c r="F123" i="50"/>
  <c r="C66" i="50"/>
  <c r="C65" i="49"/>
  <c r="D50" i="49"/>
  <c r="Q50" i="49" s="1"/>
  <c r="D51" i="50"/>
  <c r="J33" i="50"/>
  <c r="K128" i="49" a="1"/>
  <c r="K128" i="49" s="1"/>
  <c r="I127" i="64" s="1"/>
  <c r="F129" i="50"/>
  <c r="N39" i="64"/>
  <c r="H41" i="50"/>
  <c r="J23" i="50"/>
  <c r="F126" i="50"/>
  <c r="K125" i="49" a="1"/>
  <c r="K125" i="49" s="1"/>
  <c r="I124" i="64" s="1"/>
  <c r="J144" i="50"/>
  <c r="N131" i="64"/>
  <c r="H133" i="50"/>
  <c r="J164" i="50"/>
  <c r="S163" i="49"/>
  <c r="T163" i="49" s="1"/>
  <c r="H82" i="50"/>
  <c r="N80" i="64"/>
  <c r="F80" i="50"/>
  <c r="K79" i="49" a="1"/>
  <c r="K79" i="49" s="1"/>
  <c r="I78" i="64" s="1"/>
  <c r="K94" i="50"/>
  <c r="D47" i="50"/>
  <c r="D46" i="49"/>
  <c r="Q46" i="49" s="1"/>
  <c r="F93" i="50"/>
  <c r="K92" i="49" a="1"/>
  <c r="K92" i="49" s="1"/>
  <c r="I91" i="64" s="1"/>
  <c r="K84" i="50"/>
  <c r="E21" i="50"/>
  <c r="N71" i="64"/>
  <c r="H73" i="50"/>
  <c r="H72" i="50"/>
  <c r="N70" i="64"/>
  <c r="H46" i="50"/>
  <c r="N44" i="64"/>
  <c r="H111" i="50"/>
  <c r="N109" i="64"/>
  <c r="N76" i="64"/>
  <c r="H78" i="50"/>
  <c r="C73" i="50"/>
  <c r="C72" i="49"/>
  <c r="K85" i="49" a="1"/>
  <c r="K85" i="49" s="1"/>
  <c r="I84" i="64" s="1"/>
  <c r="F86" i="50"/>
  <c r="C106" i="50"/>
  <c r="J24" i="50"/>
  <c r="D67" i="50"/>
  <c r="D66" i="49"/>
  <c r="L66" i="49"/>
  <c r="O66" i="49"/>
  <c r="J52" i="50"/>
  <c r="J20" i="50"/>
  <c r="H103" i="50"/>
  <c r="N101" i="64"/>
  <c r="D133" i="49"/>
  <c r="D134" i="50"/>
  <c r="H64" i="50"/>
  <c r="N62" i="64"/>
  <c r="J95" i="50"/>
  <c r="K154" i="50"/>
  <c r="J31" i="50"/>
  <c r="E37" i="50"/>
  <c r="E82" i="50"/>
  <c r="K163" i="50"/>
  <c r="L57" i="49"/>
  <c r="O57" i="49"/>
  <c r="D58" i="50"/>
  <c r="D57" i="49"/>
  <c r="E27" i="50"/>
  <c r="E119" i="50"/>
  <c r="K30" i="50"/>
  <c r="K61" i="49" a="1"/>
  <c r="K61" i="49" s="1"/>
  <c r="I60" i="64" s="1"/>
  <c r="F62" i="50"/>
  <c r="J48" i="50"/>
  <c r="J28" i="50"/>
  <c r="E94" i="50"/>
  <c r="H34" i="50"/>
  <c r="N32" i="64"/>
  <c r="D130" i="50"/>
  <c r="C90" i="50"/>
  <c r="D93" i="50"/>
  <c r="D92" i="49"/>
  <c r="C89" i="50"/>
  <c r="K111" i="50"/>
  <c r="N121" i="64"/>
  <c r="H123" i="50"/>
  <c r="C67" i="49"/>
  <c r="C68" i="50"/>
  <c r="K135" i="50"/>
  <c r="C116" i="49"/>
  <c r="C117" i="50"/>
  <c r="K161" i="50"/>
  <c r="K134" i="50"/>
  <c r="C108" i="50"/>
  <c r="C107" i="49"/>
  <c r="F95" i="50"/>
  <c r="K94" i="49" a="1"/>
  <c r="K94" i="49" s="1"/>
  <c r="I93" i="64" s="1"/>
  <c r="K133" i="50"/>
  <c r="J154" i="50"/>
  <c r="C112" i="49"/>
  <c r="C113" i="50"/>
  <c r="C124" i="49"/>
  <c r="C125" i="50"/>
  <c r="O113" i="49"/>
  <c r="D113" i="49"/>
  <c r="L113" i="49"/>
  <c r="D114" i="50"/>
  <c r="K64" i="49" a="1"/>
  <c r="K64" i="49" s="1"/>
  <c r="I63" i="64" s="1"/>
  <c r="F65" i="50"/>
  <c r="L54" i="49"/>
  <c r="O54" i="49"/>
  <c r="D54" i="49"/>
  <c r="D55" i="50"/>
  <c r="E100" i="50"/>
  <c r="C39" i="50"/>
  <c r="C38" i="49"/>
  <c r="D38" i="49" s="1"/>
  <c r="Q38" i="49" s="1"/>
  <c r="D135" i="50"/>
  <c r="D134" i="49"/>
  <c r="J65" i="50"/>
  <c r="C15" i="49"/>
  <c r="C16" i="50"/>
  <c r="F72" i="50"/>
  <c r="K71" i="49" a="1"/>
  <c r="K71" i="49" s="1"/>
  <c r="I70" i="64" s="1"/>
  <c r="H102" i="50"/>
  <c r="N100" i="64"/>
  <c r="K105" i="50"/>
  <c r="K41" i="49" a="1"/>
  <c r="K41" i="49" s="1"/>
  <c r="I40" i="64" s="1"/>
  <c r="F42" i="50"/>
  <c r="K64" i="50"/>
  <c r="E101" i="50"/>
  <c r="C152" i="50"/>
  <c r="D21" i="50"/>
  <c r="L20" i="49"/>
  <c r="D20" i="49"/>
  <c r="O20" i="49"/>
  <c r="N79" i="64"/>
  <c r="H81" i="50"/>
  <c r="C19" i="49"/>
  <c r="C20" i="50"/>
  <c r="E7" i="50"/>
  <c r="N27" i="64"/>
  <c r="H29" i="50"/>
  <c r="E130" i="50"/>
  <c r="N139" i="64"/>
  <c r="H141" i="50"/>
  <c r="F89" i="50"/>
  <c r="K88" i="49" a="1"/>
  <c r="K88" i="49" s="1"/>
  <c r="I87" i="64" s="1"/>
  <c r="E99" i="50"/>
  <c r="H77" i="50"/>
  <c r="N75" i="64"/>
  <c r="C11" i="49"/>
  <c r="C12" i="50"/>
  <c r="N95" i="64"/>
  <c r="H97" i="50"/>
  <c r="K81" i="50"/>
  <c r="J19" i="50"/>
  <c r="K11" i="49" a="1"/>
  <c r="K11" i="49" s="1"/>
  <c r="I10" i="64" s="1"/>
  <c r="F12" i="50"/>
  <c r="K136" i="50"/>
  <c r="K85" i="50"/>
  <c r="E69" i="50"/>
  <c r="J153" i="50"/>
  <c r="K19" i="50"/>
  <c r="J10" i="50"/>
  <c r="K155" i="49" a="1"/>
  <c r="K155" i="49" s="1"/>
  <c r="I154" i="64" s="1"/>
  <c r="F156" i="50"/>
  <c r="N53" i="64"/>
  <c r="H55" i="50"/>
  <c r="K109" i="50"/>
  <c r="J60" i="50"/>
  <c r="C23" i="50"/>
  <c r="K93" i="49" a="1"/>
  <c r="K93" i="49" s="1"/>
  <c r="I92" i="64" s="1"/>
  <c r="F94" i="50"/>
  <c r="E149" i="50"/>
  <c r="E44" i="50"/>
  <c r="E73" i="50"/>
  <c r="J104" i="50"/>
  <c r="E105" i="50"/>
  <c r="J71" i="50"/>
  <c r="J81" i="50"/>
  <c r="D154" i="49"/>
  <c r="Q154" i="49" s="1"/>
  <c r="D155" i="50"/>
  <c r="J136" i="50"/>
  <c r="F109" i="50"/>
  <c r="K108" i="49" a="1"/>
  <c r="K108" i="49" s="1"/>
  <c r="I107" i="64" s="1"/>
  <c r="J87" i="50"/>
  <c r="E114" i="50"/>
  <c r="K126" i="50"/>
  <c r="E6" i="50"/>
  <c r="E139" i="50"/>
  <c r="N102" i="64"/>
  <c r="H104" i="50"/>
  <c r="L34" i="49"/>
  <c r="D34" i="49"/>
  <c r="D35" i="50"/>
  <c r="O34" i="49"/>
  <c r="D49" i="49"/>
  <c r="Q49" i="49" s="1"/>
  <c r="D50" i="50"/>
  <c r="K132" i="50"/>
  <c r="E57" i="50"/>
  <c r="C138" i="50"/>
  <c r="C136" i="50"/>
  <c r="K81" i="49" a="1"/>
  <c r="K81" i="49" s="1"/>
  <c r="I80" i="64" s="1"/>
  <c r="F82" i="50"/>
  <c r="J68" i="50"/>
  <c r="K13" i="50"/>
  <c r="D32" i="49"/>
  <c r="L32" i="49"/>
  <c r="D33" i="50"/>
  <c r="O32" i="49"/>
  <c r="E61" i="50"/>
  <c r="O8" i="49"/>
  <c r="D8" i="49"/>
  <c r="D9" i="50"/>
  <c r="L8" i="49"/>
  <c r="K150" i="49" a="1"/>
  <c r="K150" i="49" s="1"/>
  <c r="I149" i="64" s="1"/>
  <c r="F151" i="50"/>
  <c r="D18" i="50"/>
  <c r="D17" i="49"/>
  <c r="L17" i="49"/>
  <c r="O17" i="49"/>
  <c r="H131" i="50"/>
  <c r="N129" i="64"/>
  <c r="N66" i="64"/>
  <c r="H68" i="50"/>
  <c r="K26" i="49" a="1"/>
  <c r="K26" i="49" s="1"/>
  <c r="I25" i="64" s="1"/>
  <c r="F27" i="50"/>
  <c r="H89" i="50"/>
  <c r="N87" i="64"/>
  <c r="D34" i="50"/>
  <c r="H140" i="50"/>
  <c r="N138" i="64"/>
  <c r="L70" i="49"/>
  <c r="O70" i="49"/>
  <c r="D70" i="49"/>
  <c r="D71" i="50"/>
  <c r="O120" i="49"/>
  <c r="L120" i="49"/>
  <c r="D120" i="49"/>
  <c r="D121" i="50"/>
  <c r="K73" i="49" a="1"/>
  <c r="K73" i="49" s="1"/>
  <c r="I72" i="64" s="1"/>
  <c r="F74" i="50"/>
  <c r="J62" i="50"/>
  <c r="J11" i="50"/>
  <c r="D75" i="49"/>
  <c r="Q75" i="49" s="1"/>
  <c r="D76" i="50"/>
  <c r="J34" i="50"/>
  <c r="C41" i="49"/>
  <c r="C42" i="50"/>
  <c r="K90" i="49" a="1"/>
  <c r="K90" i="49" s="1"/>
  <c r="I89" i="64" s="1"/>
  <c r="F91" i="50"/>
  <c r="J134" i="50"/>
  <c r="S165" i="49"/>
  <c r="T165" i="49" s="1"/>
  <c r="J166" i="50"/>
  <c r="J163" i="50"/>
  <c r="S162" i="49"/>
  <c r="T162" i="49" s="1"/>
  <c r="F19" i="50"/>
  <c r="K18" i="49" a="1"/>
  <c r="K18" i="49" s="1"/>
  <c r="I17" i="64" s="1"/>
  <c r="K14" i="49" a="1"/>
  <c r="K14" i="49" s="1"/>
  <c r="I13" i="64" s="1"/>
  <c r="F15" i="50"/>
  <c r="J22" i="50"/>
  <c r="D31" i="49"/>
  <c r="O31" i="49"/>
  <c r="L31" i="49"/>
  <c r="D32" i="50"/>
  <c r="K147" i="50"/>
  <c r="J161" i="50"/>
  <c r="S160" i="49"/>
  <c r="T160" i="49" s="1"/>
  <c r="J106" i="50"/>
  <c r="K62" i="50"/>
  <c r="D24" i="49"/>
  <c r="L24" i="49"/>
  <c r="O24" i="49"/>
  <c r="D25" i="50"/>
  <c r="N59" i="64"/>
  <c r="H61" i="50"/>
  <c r="C146" i="49"/>
  <c r="C147" i="50"/>
  <c r="F112" i="50"/>
  <c r="K111" i="49" a="1"/>
  <c r="K111" i="49" s="1"/>
  <c r="I110" i="64" s="1"/>
  <c r="D19" i="50"/>
  <c r="D18" i="49"/>
  <c r="O18" i="49"/>
  <c r="L18" i="49"/>
  <c r="J58" i="50"/>
  <c r="F38" i="50"/>
  <c r="K37" i="49" a="1"/>
  <c r="K37" i="49" s="1"/>
  <c r="J103" i="50"/>
  <c r="K168" i="50"/>
  <c r="J56" i="50"/>
  <c r="F44" i="50"/>
  <c r="K43" i="49" a="1"/>
  <c r="K43" i="49" s="1"/>
  <c r="I42" i="64" s="1"/>
  <c r="C141" i="49"/>
  <c r="D141" i="49" s="1"/>
  <c r="Q141" i="49" s="1"/>
  <c r="C142" i="50"/>
  <c r="C123" i="50"/>
  <c r="C122" i="49"/>
  <c r="C54" i="50"/>
  <c r="F21" i="50"/>
  <c r="K20" i="49" a="1"/>
  <c r="K20" i="49" s="1"/>
  <c r="I19" i="64" s="1"/>
  <c r="K141" i="50"/>
  <c r="C155" i="50"/>
  <c r="E95" i="50"/>
  <c r="K65" i="49" a="1"/>
  <c r="K65" i="49" s="1"/>
  <c r="I64" i="64" s="1"/>
  <c r="F66" i="50"/>
  <c r="K8" i="50"/>
  <c r="K104" i="50"/>
  <c r="C156" i="50"/>
  <c r="N134" i="64"/>
  <c r="H136" i="50"/>
  <c r="E39" i="50"/>
  <c r="C130" i="50"/>
  <c r="C129" i="49"/>
  <c r="D129" i="49" s="1"/>
  <c r="Q129" i="49" s="1"/>
  <c r="C28" i="49"/>
  <c r="C29" i="50"/>
  <c r="C84" i="50"/>
  <c r="C83" i="49"/>
  <c r="D8" i="50"/>
  <c r="O7" i="49"/>
  <c r="D7" i="49"/>
  <c r="L7" i="49"/>
  <c r="C127" i="50"/>
  <c r="C34" i="49"/>
  <c r="C35" i="50"/>
  <c r="J91" i="50"/>
  <c r="J38" i="50"/>
  <c r="J47" i="50"/>
  <c r="J84" i="50"/>
  <c r="C31" i="49"/>
  <c r="C32" i="50"/>
  <c r="K116" i="50"/>
  <c r="N72" i="64"/>
  <c r="H74" i="50"/>
  <c r="D60" i="49"/>
  <c r="L60" i="49"/>
  <c r="O60" i="49"/>
  <c r="D61" i="50"/>
  <c r="H139" i="50"/>
  <c r="N137" i="64"/>
  <c r="J76" i="50"/>
  <c r="J55" i="50"/>
  <c r="D144" i="50"/>
  <c r="D143" i="49"/>
  <c r="K131" i="50"/>
  <c r="D153" i="50"/>
  <c r="K74" i="50"/>
  <c r="E72" i="50"/>
  <c r="C65" i="50"/>
  <c r="C64" i="49"/>
  <c r="K145" i="50"/>
  <c r="D107" i="49"/>
  <c r="L107" i="49"/>
  <c r="D108" i="50"/>
  <c r="O107" i="49"/>
  <c r="J122" i="50"/>
  <c r="O83" i="49"/>
  <c r="L83" i="49"/>
  <c r="D83" i="49"/>
  <c r="D84" i="50"/>
  <c r="D94" i="49"/>
  <c r="Q94" i="49" s="1"/>
  <c r="D95" i="50"/>
  <c r="C60" i="49"/>
  <c r="C61" i="50"/>
  <c r="E112" i="50"/>
  <c r="K103" i="50"/>
  <c r="N4" i="64"/>
  <c r="H6" i="50"/>
  <c r="E46" i="50"/>
  <c r="E131" i="50"/>
  <c r="K127" i="49" a="1"/>
  <c r="K127" i="49" s="1"/>
  <c r="I126" i="64" s="1"/>
  <c r="F128" i="50"/>
  <c r="J78" i="50"/>
  <c r="C57" i="50"/>
  <c r="E74" i="50"/>
  <c r="D152" i="50"/>
  <c r="D151" i="49"/>
  <c r="Q151" i="49" s="1"/>
  <c r="J8" i="50"/>
  <c r="C49" i="50"/>
  <c r="C48" i="49"/>
  <c r="C111" i="49"/>
  <c r="C112" i="50"/>
  <c r="E140" i="50"/>
  <c r="J50" i="50"/>
  <c r="E150" i="50"/>
  <c r="F145" i="50"/>
  <c r="K144" i="49" a="1"/>
  <c r="K144" i="49" s="1"/>
  <c r="I143" i="64" s="1"/>
  <c r="O41" i="49"/>
  <c r="D42" i="50"/>
  <c r="L41" i="49"/>
  <c r="D41" i="49"/>
  <c r="J53" i="50"/>
  <c r="K124" i="50"/>
  <c r="O30" i="49"/>
  <c r="L30" i="49"/>
  <c r="D31" i="50"/>
  <c r="D30" i="49"/>
  <c r="K68" i="49" a="1"/>
  <c r="K68" i="49" s="1"/>
  <c r="I67" i="64" s="1"/>
  <c r="F69" i="50"/>
  <c r="C23" i="49"/>
  <c r="C24" i="50"/>
  <c r="K50" i="50"/>
  <c r="N125" i="64"/>
  <c r="H127" i="50"/>
  <c r="C58" i="49"/>
  <c r="C59" i="50"/>
  <c r="J105" i="50"/>
  <c r="D41" i="50"/>
  <c r="D40" i="49"/>
  <c r="L40" i="49"/>
  <c r="O40" i="49"/>
  <c r="C94" i="50"/>
  <c r="D55" i="49"/>
  <c r="L55" i="49"/>
  <c r="O55" i="49"/>
  <c r="D56" i="50"/>
  <c r="K72" i="49" a="1"/>
  <c r="K72" i="49" s="1"/>
  <c r="I71" i="64" s="1"/>
  <c r="F73" i="50"/>
  <c r="C148" i="49"/>
  <c r="C149" i="50"/>
  <c r="K167" i="50"/>
  <c r="C109" i="49"/>
  <c r="C110" i="50"/>
  <c r="F127" i="50"/>
  <c r="K126" i="49" a="1"/>
  <c r="K126" i="49" s="1"/>
  <c r="I125" i="64" s="1"/>
  <c r="J41" i="50"/>
  <c r="K58" i="50"/>
  <c r="K43" i="50"/>
  <c r="E66" i="50"/>
  <c r="K138" i="50"/>
  <c r="E22" i="50"/>
  <c r="K33" i="50"/>
  <c r="E68" i="50"/>
  <c r="E146" i="50"/>
  <c r="H126" i="50"/>
  <c r="N124" i="64"/>
  <c r="C129" i="50"/>
  <c r="N13" i="64"/>
  <c r="H15" i="50"/>
  <c r="K101" i="50"/>
  <c r="C53" i="50"/>
  <c r="C52" i="49"/>
  <c r="D27" i="50"/>
  <c r="L26" i="49"/>
  <c r="O26" i="49"/>
  <c r="D26" i="49"/>
  <c r="H51" i="50"/>
  <c r="N49" i="64"/>
  <c r="E29" i="50"/>
  <c r="H120" i="50"/>
  <c r="N118" i="64"/>
  <c r="K41" i="50"/>
  <c r="C101" i="49"/>
  <c r="D101" i="49" s="1"/>
  <c r="Q101" i="49" s="1"/>
  <c r="C102" i="50"/>
  <c r="K88" i="50"/>
  <c r="E42" i="50"/>
  <c r="E67" i="50"/>
  <c r="K34" i="50"/>
  <c r="J35" i="50"/>
  <c r="C12" i="49"/>
  <c r="C13" i="50"/>
  <c r="D110" i="50"/>
  <c r="L109" i="49"/>
  <c r="O109" i="49"/>
  <c r="D109" i="49"/>
  <c r="H54" i="50"/>
  <c r="N52" i="64"/>
  <c r="J129" i="50"/>
  <c r="C72" i="50"/>
  <c r="C71" i="49"/>
  <c r="C97" i="50"/>
  <c r="E121" i="50"/>
  <c r="J59" i="50"/>
  <c r="N25" i="64"/>
  <c r="H27" i="50"/>
  <c r="D79" i="50"/>
  <c r="D78" i="49"/>
  <c r="Q78" i="49" s="1"/>
  <c r="K70" i="50"/>
  <c r="J156" i="50"/>
  <c r="J69" i="50"/>
  <c r="N149" i="64"/>
  <c r="H151" i="50"/>
  <c r="E58" i="50"/>
  <c r="D126" i="49"/>
  <c r="D127" i="50"/>
  <c r="E117" i="50"/>
  <c r="F146" i="50"/>
  <c r="K145" i="49" a="1"/>
  <c r="K145" i="49" s="1"/>
  <c r="I144" i="64" s="1"/>
  <c r="E48" i="50"/>
  <c r="C56" i="50"/>
  <c r="K129" i="50"/>
  <c r="K130" i="49" a="1"/>
  <c r="K130" i="49" s="1"/>
  <c r="I129" i="64" s="1"/>
  <c r="F131" i="50"/>
  <c r="F120" i="50"/>
  <c r="K119" i="49" a="1"/>
  <c r="K119" i="49" s="1"/>
  <c r="I118" i="64" s="1"/>
  <c r="H101" i="50"/>
  <c r="N99" i="64"/>
  <c r="F24" i="50"/>
  <c r="K23" i="49" a="1"/>
  <c r="K23" i="49" s="1"/>
  <c r="I22" i="64" s="1"/>
  <c r="K155" i="50"/>
  <c r="N115" i="64"/>
  <c r="H117" i="50"/>
  <c r="D71" i="49"/>
  <c r="D72" i="50"/>
  <c r="O71" i="49"/>
  <c r="L71" i="49"/>
  <c r="K49" i="50"/>
  <c r="L121" i="49"/>
  <c r="D122" i="50"/>
  <c r="O121" i="49"/>
  <c r="D121" i="49"/>
  <c r="E11" i="50"/>
  <c r="K118" i="50"/>
  <c r="K90" i="50"/>
  <c r="D43" i="50"/>
  <c r="D42" i="49"/>
  <c r="O42" i="49"/>
  <c r="L42" i="49"/>
  <c r="D80" i="50"/>
  <c r="D79" i="49"/>
  <c r="Q79" i="49" s="1"/>
  <c r="K32" i="50"/>
  <c r="L19" i="49"/>
  <c r="O19" i="49"/>
  <c r="D19" i="49"/>
  <c r="D20" i="50"/>
  <c r="H99" i="50"/>
  <c r="N97" i="64"/>
  <c r="D76" i="49"/>
  <c r="D77" i="50"/>
  <c r="E71" i="50"/>
  <c r="F49" i="50"/>
  <c r="K48" i="49" a="1"/>
  <c r="K48" i="49" s="1"/>
  <c r="I47" i="64" s="1"/>
  <c r="F60" i="50"/>
  <c r="K59" i="49" a="1"/>
  <c r="K59" i="49" s="1"/>
  <c r="I58" i="64" s="1"/>
  <c r="F134" i="50"/>
  <c r="K133" i="49" a="1"/>
  <c r="K133" i="49" s="1"/>
  <c r="I132" i="64" s="1"/>
  <c r="K153" i="50"/>
  <c r="E111" i="50"/>
  <c r="E110" i="50"/>
  <c r="K110" i="50"/>
  <c r="E33" i="50"/>
  <c r="D108" i="49"/>
  <c r="O108" i="49"/>
  <c r="L108" i="49"/>
  <c r="D109" i="50"/>
  <c r="D110" i="49"/>
  <c r="O110" i="49"/>
  <c r="L110" i="49"/>
  <c r="D111" i="50"/>
  <c r="J146" i="50"/>
  <c r="J15" i="50"/>
  <c r="K106" i="50"/>
  <c r="N86" i="64"/>
  <c r="H88" i="50"/>
  <c r="H76" i="50"/>
  <c r="N74" i="64"/>
  <c r="D90" i="50"/>
  <c r="D89" i="49"/>
  <c r="K36" i="50"/>
  <c r="E81" i="50"/>
  <c r="L59" i="49"/>
  <c r="D60" i="50"/>
  <c r="D59" i="49"/>
  <c r="O59" i="49"/>
  <c r="H106" i="50"/>
  <c r="N104" i="64"/>
  <c r="K140" i="50"/>
  <c r="K46" i="50"/>
  <c r="J61" i="50"/>
  <c r="D58" i="49"/>
  <c r="O58" i="49"/>
  <c r="L58" i="49"/>
  <c r="D59" i="50"/>
  <c r="C19" i="50"/>
  <c r="C18" i="49"/>
  <c r="C93" i="50"/>
  <c r="C37" i="49"/>
  <c r="D37" i="49" s="1"/>
  <c r="Q37" i="49" s="1"/>
  <c r="C38" i="50"/>
  <c r="E76" i="50"/>
  <c r="L116" i="49"/>
  <c r="D116" i="49"/>
  <c r="O116" i="49"/>
  <c r="D117" i="50"/>
  <c r="E18" i="50"/>
  <c r="D88" i="50"/>
  <c r="D87" i="49"/>
  <c r="E62" i="50"/>
  <c r="K65" i="50"/>
  <c r="K59" i="50"/>
  <c r="N51" i="64"/>
  <c r="H53" i="50"/>
  <c r="C133" i="50"/>
  <c r="C135" i="50"/>
  <c r="N119" i="64"/>
  <c r="H121" i="50"/>
  <c r="J6" i="50"/>
  <c r="K51" i="50"/>
  <c r="C8" i="49"/>
  <c r="C9" i="50"/>
  <c r="H94" i="50"/>
  <c r="N92" i="64"/>
  <c r="J99" i="50"/>
  <c r="N130" i="64"/>
  <c r="H132" i="50"/>
  <c r="C82" i="50"/>
  <c r="C99" i="49"/>
  <c r="D99" i="49" s="1"/>
  <c r="Q99" i="49" s="1"/>
  <c r="C100" i="50"/>
  <c r="E132" i="50"/>
  <c r="E116" i="50"/>
  <c r="E136" i="50"/>
  <c r="E141" i="50"/>
  <c r="N11" i="64"/>
  <c r="H13" i="50"/>
  <c r="C146" i="50"/>
  <c r="C145" i="49"/>
  <c r="H43" i="50"/>
  <c r="N41" i="64"/>
  <c r="K147" i="49" a="1"/>
  <c r="K147" i="49" s="1"/>
  <c r="I146" i="64" s="1"/>
  <c r="F148" i="50"/>
  <c r="N43" i="64"/>
  <c r="H45" i="50"/>
  <c r="C75" i="50"/>
  <c r="C74" i="49"/>
  <c r="D74" i="49" s="1"/>
  <c r="J30" i="50"/>
  <c r="C59" i="49"/>
  <c r="C60" i="50"/>
  <c r="J143" i="50"/>
  <c r="E153" i="50"/>
  <c r="J128" i="50"/>
  <c r="C16" i="49"/>
  <c r="C17" i="50"/>
  <c r="J148" i="50"/>
  <c r="C85" i="50"/>
  <c r="C98" i="50"/>
  <c r="N132" i="64"/>
  <c r="H134" i="50"/>
  <c r="J80" i="50"/>
  <c r="L115" i="49"/>
  <c r="D115" i="49"/>
  <c r="D116" i="50"/>
  <c r="O115" i="49"/>
  <c r="H115" i="50"/>
  <c r="N113" i="64"/>
  <c r="C11" i="50"/>
  <c r="C10" i="49"/>
  <c r="H129" i="50"/>
  <c r="N127" i="64"/>
  <c r="D117" i="49"/>
  <c r="D118" i="50"/>
  <c r="L117" i="49"/>
  <c r="O117" i="49"/>
  <c r="C78" i="50"/>
  <c r="F125" i="50"/>
  <c r="K124" i="49" a="1"/>
  <c r="K124" i="49" s="1"/>
  <c r="I123" i="64" s="1"/>
  <c r="F105" i="50"/>
  <c r="K104" i="49" a="1"/>
  <c r="K104" i="49" s="1"/>
  <c r="I103" i="64" s="1"/>
  <c r="D24" i="50"/>
  <c r="O23" i="49"/>
  <c r="D23" i="49"/>
  <c r="L23" i="49"/>
  <c r="H147" i="50"/>
  <c r="N145" i="64"/>
  <c r="K148" i="49" a="1"/>
  <c r="K148" i="49" s="1"/>
  <c r="I147" i="64" s="1"/>
  <c r="F149" i="50"/>
  <c r="H92" i="50"/>
  <c r="N90" i="64"/>
  <c r="K55" i="49" a="1"/>
  <c r="K55" i="49" s="1"/>
  <c r="I54" i="64" s="1"/>
  <c r="F56" i="50"/>
  <c r="D39" i="50"/>
  <c r="E41" i="50"/>
  <c r="E28" i="50"/>
  <c r="J12" i="50"/>
  <c r="C64" i="50"/>
  <c r="C63" i="49"/>
  <c r="E144" i="50"/>
  <c r="C95" i="50"/>
  <c r="E109" i="50"/>
  <c r="D106" i="50"/>
  <c r="D105" i="49"/>
  <c r="K24" i="50"/>
  <c r="C14" i="49"/>
  <c r="C15" i="50"/>
  <c r="K67" i="50"/>
  <c r="C139" i="49"/>
  <c r="D139" i="49" s="1"/>
  <c r="Q139" i="49" s="1"/>
  <c r="C140" i="50"/>
  <c r="D91" i="50"/>
  <c r="D90" i="49"/>
  <c r="Q90" i="49" s="1"/>
  <c r="E77" i="50"/>
  <c r="H20" i="50"/>
  <c r="N18" i="64"/>
  <c r="H25" i="50"/>
  <c r="N23" i="64"/>
  <c r="C86" i="50"/>
  <c r="F22" i="50"/>
  <c r="K21" i="49" a="1"/>
  <c r="K21" i="49" s="1"/>
  <c r="I20" i="64" s="1"/>
  <c r="H125" i="50"/>
  <c r="N123" i="64"/>
  <c r="C81" i="50"/>
  <c r="L12" i="49"/>
  <c r="O12" i="49"/>
  <c r="D12" i="49"/>
  <c r="D13" i="50"/>
  <c r="K131" i="49" a="1"/>
  <c r="K131" i="49" s="1"/>
  <c r="I130" i="64" s="1"/>
  <c r="F132" i="50"/>
  <c r="H26" i="50"/>
  <c r="N24" i="64"/>
  <c r="E142" i="50"/>
  <c r="E55" i="50"/>
  <c r="C25" i="50"/>
  <c r="C24" i="49"/>
  <c r="F11" i="50"/>
  <c r="K10" i="49" a="1"/>
  <c r="K10" i="49" s="1"/>
  <c r="I9" i="64" s="1"/>
  <c r="C29" i="49"/>
  <c r="C30" i="50"/>
  <c r="J139" i="50"/>
  <c r="E23" i="50"/>
  <c r="E53" i="50"/>
  <c r="H23" i="50"/>
  <c r="N21" i="64"/>
  <c r="H63" i="50"/>
  <c r="N61" i="64"/>
  <c r="H24" i="50"/>
  <c r="N22" i="64"/>
  <c r="J82" i="50"/>
  <c r="E97" i="50"/>
  <c r="H70" i="50"/>
  <c r="N68" i="64"/>
  <c r="C143" i="50"/>
  <c r="H42" i="50"/>
  <c r="N40" i="64"/>
  <c r="J118" i="50"/>
  <c r="H156" i="50"/>
  <c r="N154" i="64"/>
  <c r="N47" i="64"/>
  <c r="H49" i="50"/>
  <c r="F20" i="50"/>
  <c r="K19" i="49" a="1"/>
  <c r="K19" i="49" s="1"/>
  <c r="I18" i="64" s="1"/>
  <c r="C8" i="50"/>
  <c r="C7" i="49"/>
  <c r="J138" i="50"/>
  <c r="H93" i="50"/>
  <c r="N91" i="64"/>
  <c r="D151" i="50"/>
  <c r="D150" i="49"/>
  <c r="Q150" i="49" s="1"/>
  <c r="K15" i="50"/>
  <c r="N57" i="64"/>
  <c r="H59" i="50"/>
  <c r="J155" i="50"/>
  <c r="K47" i="50"/>
  <c r="E83" i="50"/>
  <c r="C62" i="50"/>
  <c r="K39" i="50"/>
  <c r="K53" i="49" a="1"/>
  <c r="K53" i="49" s="1"/>
  <c r="I52" i="64" s="1"/>
  <c r="F54" i="50"/>
  <c r="N85" i="64"/>
  <c r="H87" i="50"/>
  <c r="H85" i="50"/>
  <c r="N83" i="64"/>
  <c r="N37" i="64"/>
  <c r="H39" i="50"/>
  <c r="C52" i="50"/>
  <c r="K95" i="50"/>
  <c r="J107" i="50"/>
  <c r="C123" i="49"/>
  <c r="C124" i="50"/>
  <c r="N135" i="64"/>
  <c r="H137" i="50"/>
  <c r="E60" i="50"/>
  <c r="C83" i="50"/>
  <c r="E91" i="50"/>
  <c r="D11" i="50"/>
  <c r="D10" i="49"/>
  <c r="L10" i="49"/>
  <c r="O10" i="49"/>
  <c r="C42" i="49"/>
  <c r="C43" i="50"/>
  <c r="E26" i="50"/>
  <c r="K115" i="50"/>
  <c r="J77" i="50"/>
  <c r="F57" i="50"/>
  <c r="K56" i="49" a="1"/>
  <c r="K56" i="49" s="1"/>
  <c r="I55" i="64" s="1"/>
  <c r="H62" i="50"/>
  <c r="N60" i="64"/>
  <c r="C134" i="50"/>
  <c r="K125" i="50"/>
  <c r="H7" i="50"/>
  <c r="N5" i="64"/>
  <c r="E106" i="50"/>
  <c r="J114" i="50"/>
  <c r="D29" i="49"/>
  <c r="D30" i="50"/>
  <c r="O29" i="49"/>
  <c r="L29" i="49"/>
  <c r="E63" i="50"/>
  <c r="C128" i="50"/>
  <c r="J124" i="50"/>
  <c r="J113" i="50"/>
  <c r="J36" i="50"/>
  <c r="L11" i="49"/>
  <c r="O11" i="49"/>
  <c r="D12" i="50"/>
  <c r="D11" i="49"/>
  <c r="H109" i="50"/>
  <c r="N107" i="64"/>
  <c r="N58" i="64"/>
  <c r="H60" i="50"/>
  <c r="E123" i="50"/>
  <c r="E115" i="50"/>
  <c r="C50" i="50"/>
  <c r="J110" i="50"/>
  <c r="J141" i="50"/>
  <c r="E50" i="50"/>
  <c r="C77" i="50"/>
  <c r="K79" i="50"/>
  <c r="O6" i="49"/>
  <c r="D7" i="50"/>
  <c r="D6" i="49"/>
  <c r="L6" i="49"/>
  <c r="C137" i="50"/>
  <c r="D87" i="50"/>
  <c r="D86" i="49"/>
  <c r="K142" i="50"/>
  <c r="D119" i="50"/>
  <c r="O118" i="49"/>
  <c r="L118" i="49"/>
  <c r="D118" i="49"/>
  <c r="L28" i="49"/>
  <c r="D28" i="49"/>
  <c r="O28" i="49"/>
  <c r="D29" i="50"/>
  <c r="J126" i="50"/>
  <c r="H110" i="50"/>
  <c r="N108" i="64"/>
  <c r="E52" i="50"/>
  <c r="C80" i="50"/>
  <c r="K100" i="50"/>
  <c r="C44" i="50"/>
  <c r="C43" i="49"/>
  <c r="D43" i="49" s="1"/>
  <c r="Q43" i="49" s="1"/>
  <c r="J37" i="50"/>
  <c r="K67" i="49" a="1"/>
  <c r="K67" i="49" s="1"/>
  <c r="I66" i="64" s="1"/>
  <c r="F68" i="50"/>
  <c r="J117" i="50"/>
  <c r="D156" i="50"/>
  <c r="D155" i="49"/>
  <c r="J97" i="50"/>
  <c r="K7" i="50"/>
  <c r="K72" i="50"/>
  <c r="K58" i="49" a="1"/>
  <c r="K58" i="49" s="1"/>
  <c r="I57" i="64" s="1"/>
  <c r="F59" i="50"/>
  <c r="K55" i="50"/>
  <c r="D89" i="50"/>
  <c r="D88" i="49"/>
  <c r="E145" i="50"/>
  <c r="K40" i="50"/>
  <c r="K139" i="50"/>
  <c r="E147" i="50"/>
  <c r="D145" i="50"/>
  <c r="D144" i="49"/>
  <c r="Q144" i="49" s="1"/>
  <c r="K30" i="49" a="1"/>
  <c r="K30" i="49" s="1"/>
  <c r="I29" i="64" s="1"/>
  <c r="F31" i="50"/>
  <c r="N89" i="64"/>
  <c r="H91" i="50"/>
  <c r="E151" i="50"/>
  <c r="J157" i="50"/>
  <c r="S156" i="49"/>
  <c r="T156" i="49" s="1"/>
  <c r="K142" i="49" a="1"/>
  <c r="K142" i="49" s="1"/>
  <c r="I141" i="64" s="1"/>
  <c r="F143" i="50"/>
  <c r="F150" i="50"/>
  <c r="K149" i="49" a="1"/>
  <c r="K149" i="49" s="1"/>
  <c r="I148" i="64" s="1"/>
  <c r="K170" i="50"/>
  <c r="H8" i="50"/>
  <c r="N6" i="64"/>
  <c r="E93" i="50"/>
  <c r="K148" i="50"/>
  <c r="N7" i="64"/>
  <c r="H9" i="50"/>
  <c r="J75" i="50"/>
  <c r="J111" i="50"/>
  <c r="H71" i="50"/>
  <c r="N69" i="64"/>
  <c r="J112" i="50"/>
  <c r="E9" i="50"/>
  <c r="E35" i="50"/>
  <c r="F114" i="50"/>
  <c r="K113" i="49" a="1"/>
  <c r="K113" i="49" s="1"/>
  <c r="I112" i="64" s="1"/>
  <c r="N77" i="64"/>
  <c r="H79" i="50"/>
  <c r="K93" i="50"/>
  <c r="J54" i="50"/>
  <c r="H148" i="50"/>
  <c r="N146" i="64"/>
  <c r="K45" i="50"/>
  <c r="E56" i="50"/>
  <c r="D114" i="49"/>
  <c r="L114" i="49"/>
  <c r="O114" i="49"/>
  <c r="D115" i="50"/>
  <c r="K86" i="49" a="1"/>
  <c r="K86" i="49" s="1"/>
  <c r="I85" i="64" s="1"/>
  <c r="F87" i="50"/>
  <c r="K139" i="49" a="1"/>
  <c r="K139" i="49" s="1"/>
  <c r="I138" i="64" s="1"/>
  <c r="F140" i="50"/>
  <c r="C147" i="49"/>
  <c r="C148" i="50"/>
  <c r="C26" i="49"/>
  <c r="C27" i="50"/>
  <c r="C132" i="50"/>
  <c r="F53" i="50"/>
  <c r="K52" i="49" a="1"/>
  <c r="K52" i="49" s="1"/>
  <c r="I51" i="64" s="1"/>
  <c r="H108" i="50"/>
  <c r="N106" i="64"/>
  <c r="F14" i="50"/>
  <c r="K13" i="49" a="1"/>
  <c r="K13" i="49" s="1"/>
  <c r="I12" i="64" s="1"/>
  <c r="F138" i="50"/>
  <c r="K137" i="49" a="1"/>
  <c r="K137" i="49" s="1"/>
  <c r="I136" i="64" s="1"/>
  <c r="E40" i="50"/>
  <c r="K9" i="50"/>
  <c r="C126" i="50"/>
  <c r="C125" i="49"/>
  <c r="D44" i="49"/>
  <c r="Q44" i="49" s="1"/>
  <c r="D45" i="50"/>
  <c r="E15" i="50"/>
  <c r="H98" i="50"/>
  <c r="N96" i="64"/>
  <c r="K149" i="50"/>
  <c r="J18" i="50"/>
  <c r="H130" i="50"/>
  <c r="N128" i="64"/>
  <c r="K57" i="50"/>
  <c r="N16" i="64"/>
  <c r="H18" i="50"/>
  <c r="H124" i="50"/>
  <c r="N122" i="64"/>
  <c r="S158" i="49"/>
  <c r="T158" i="49" s="1"/>
  <c r="J159" i="50"/>
  <c r="E118" i="50"/>
  <c r="J40" i="50"/>
  <c r="K12" i="50"/>
  <c r="J123" i="50"/>
  <c r="C39" i="49"/>
  <c r="D39" i="49" s="1"/>
  <c r="Q39" i="49" s="1"/>
  <c r="C40" i="50"/>
  <c r="K38" i="50"/>
  <c r="S168" i="49"/>
  <c r="T168" i="49" s="1"/>
  <c r="J169" i="50"/>
  <c r="K171" i="50"/>
  <c r="K102" i="50"/>
  <c r="J116" i="50"/>
  <c r="K29" i="50"/>
  <c r="H105" i="50"/>
  <c r="N103" i="64"/>
  <c r="F33" i="50"/>
  <c r="K32" i="49" a="1"/>
  <c r="K32" i="49" s="1"/>
  <c r="I31" i="64" s="1"/>
  <c r="E12" i="50"/>
  <c r="N30" i="64"/>
  <c r="H32" i="50"/>
  <c r="K116" i="49" a="1"/>
  <c r="K116" i="49" s="1"/>
  <c r="I115" i="64" s="1"/>
  <c r="F117" i="50"/>
  <c r="D73" i="50"/>
  <c r="O72" i="49"/>
  <c r="D72" i="49"/>
  <c r="L72" i="49"/>
  <c r="K118" i="49" a="1"/>
  <c r="K118" i="49" s="1"/>
  <c r="I117" i="64" s="1"/>
  <c r="F119" i="50"/>
  <c r="C141" i="50"/>
  <c r="C140" i="49"/>
  <c r="D140" i="49" s="1"/>
  <c r="Q140" i="49" s="1"/>
  <c r="J63" i="50"/>
  <c r="F46" i="50"/>
  <c r="K45" i="49" a="1"/>
  <c r="K45" i="49" s="1"/>
  <c r="I44" i="64" s="1"/>
  <c r="D53" i="49"/>
  <c r="Q53" i="49" s="1"/>
  <c r="D54" i="50"/>
  <c r="J94" i="50"/>
  <c r="K24" i="49" a="1"/>
  <c r="K24" i="49" s="1"/>
  <c r="I23" i="64" s="1"/>
  <c r="F25" i="50"/>
  <c r="E107" i="50"/>
  <c r="H90" i="50"/>
  <c r="N88" i="64"/>
  <c r="H153" i="50"/>
  <c r="N151" i="64"/>
  <c r="K44" i="50"/>
  <c r="H86" i="50"/>
  <c r="N84" i="64"/>
  <c r="E8" i="50"/>
  <c r="K33" i="49" a="1"/>
  <c r="K33" i="49" s="1"/>
  <c r="I32" i="64" s="1"/>
  <c r="F34" i="50"/>
  <c r="K158" i="50"/>
  <c r="K63" i="50"/>
  <c r="D85" i="49"/>
  <c r="O85" i="49"/>
  <c r="L85" i="49"/>
  <c r="D86" i="50"/>
  <c r="H152" i="50"/>
  <c r="N150" i="64"/>
  <c r="E80" i="50"/>
  <c r="J73" i="50"/>
  <c r="C100" i="49"/>
  <c r="D100" i="49" s="1"/>
  <c r="Q100" i="49" s="1"/>
  <c r="C101" i="50"/>
  <c r="N55" i="64"/>
  <c r="H57" i="50"/>
  <c r="H128" i="50"/>
  <c r="N126" i="64"/>
  <c r="K96" i="50"/>
  <c r="C27" i="49"/>
  <c r="C28" i="50"/>
  <c r="E16" i="50"/>
  <c r="O111" i="49"/>
  <c r="D111" i="49"/>
  <c r="D112" i="50"/>
  <c r="L111" i="49"/>
  <c r="C130" i="49"/>
  <c r="D130" i="49" s="1"/>
  <c r="Q130" i="49" s="1"/>
  <c r="C131" i="50"/>
  <c r="E126" i="50"/>
  <c r="N54" i="64"/>
  <c r="H56" i="50"/>
  <c r="H113" i="50"/>
  <c r="N111" i="64"/>
  <c r="E90" i="50"/>
  <c r="K98" i="50"/>
  <c r="S164" i="49"/>
  <c r="T164" i="49" s="1"/>
  <c r="J165" i="50"/>
  <c r="D75" i="50"/>
  <c r="J121" i="50"/>
  <c r="S159" i="49"/>
  <c r="T159" i="49" s="1"/>
  <c r="J160" i="50"/>
  <c r="H31" i="50"/>
  <c r="N29" i="64"/>
  <c r="O16" i="49"/>
  <c r="D17" i="50"/>
  <c r="D16" i="49"/>
  <c r="L16" i="49"/>
  <c r="E70" i="50"/>
  <c r="K99" i="49" a="1"/>
  <c r="K99" i="49" s="1"/>
  <c r="I98" i="64" s="1"/>
  <c r="F100" i="50"/>
  <c r="D97" i="49"/>
  <c r="D98" i="50"/>
  <c r="C17" i="49"/>
  <c r="C18" i="50"/>
  <c r="J115" i="50"/>
  <c r="F17" i="50"/>
  <c r="K16" i="49" a="1"/>
  <c r="K16" i="49" s="1"/>
  <c r="I15" i="64" s="1"/>
  <c r="C115" i="49"/>
  <c r="C116" i="50"/>
  <c r="D62" i="50"/>
  <c r="D61" i="49"/>
  <c r="L61" i="49"/>
  <c r="O61" i="49"/>
  <c r="J162" i="50"/>
  <c r="S161" i="49"/>
  <c r="T161" i="49" s="1"/>
  <c r="C149" i="49"/>
  <c r="C150" i="50"/>
  <c r="K75" i="50"/>
  <c r="H138" i="50"/>
  <c r="N136" i="64"/>
  <c r="K108" i="50"/>
  <c r="J44" i="50"/>
  <c r="C36" i="49"/>
  <c r="C37" i="50"/>
  <c r="J102" i="50"/>
  <c r="F35" i="50"/>
  <c r="K34" i="49" a="1"/>
  <c r="K34" i="49" s="1"/>
  <c r="I33" i="64" s="1"/>
  <c r="D36" i="50"/>
  <c r="O35" i="49"/>
  <c r="L35" i="49"/>
  <c r="D35" i="49"/>
  <c r="K66" i="49" a="1"/>
  <c r="K66" i="49" s="1"/>
  <c r="I65" i="64" s="1"/>
  <c r="F67" i="50"/>
  <c r="C109" i="50"/>
  <c r="C108" i="49"/>
  <c r="K105" i="49" a="1"/>
  <c r="K105" i="49" s="1"/>
  <c r="I104" i="64" s="1"/>
  <c r="F106" i="50"/>
  <c r="K60" i="50"/>
  <c r="F101" i="50"/>
  <c r="K100" i="49" a="1"/>
  <c r="K100" i="49" s="1"/>
  <c r="I99" i="64" s="1"/>
  <c r="F64" i="50"/>
  <c r="K63" i="49" a="1"/>
  <c r="K63" i="49" s="1"/>
  <c r="I62" i="64" s="1"/>
  <c r="K109" i="49" a="1"/>
  <c r="K109" i="49" s="1"/>
  <c r="I108" i="64" s="1"/>
  <c r="F110" i="50"/>
  <c r="F133" i="50"/>
  <c r="K132" i="49" a="1"/>
  <c r="K132" i="49" s="1"/>
  <c r="I131" i="64" s="1"/>
  <c r="J83" i="50"/>
  <c r="J39" i="50"/>
  <c r="D142" i="49"/>
  <c r="Q142" i="49" s="1"/>
  <c r="D143" i="50"/>
  <c r="K120" i="50"/>
  <c r="D94" i="50"/>
  <c r="D93" i="49"/>
  <c r="J27" i="50"/>
  <c r="E148" i="50"/>
  <c r="N20" i="64"/>
  <c r="H22" i="50"/>
  <c r="J130" i="50"/>
  <c r="D91" i="49"/>
  <c r="Q91" i="49" s="1"/>
  <c r="D92" i="50"/>
  <c r="N82" i="64"/>
  <c r="H84" i="50"/>
  <c r="J152" i="50"/>
  <c r="J135" i="50"/>
  <c r="C120" i="49"/>
  <c r="C121" i="50"/>
  <c r="J45" i="50"/>
  <c r="N65" i="64"/>
  <c r="H67" i="50"/>
  <c r="K151" i="50"/>
  <c r="K80" i="50"/>
  <c r="E45" i="50"/>
  <c r="N64" i="64"/>
  <c r="H66" i="50"/>
  <c r="F41" i="50"/>
  <c r="K40" i="49" a="1"/>
  <c r="K40" i="49" s="1"/>
  <c r="I39" i="64" s="1"/>
  <c r="E34" i="50"/>
  <c r="N15" i="64"/>
  <c r="H17" i="50"/>
  <c r="F51" i="50"/>
  <c r="K50" i="49" a="1"/>
  <c r="K50" i="49" s="1"/>
  <c r="I49" i="64" s="1"/>
  <c r="K74" i="49" a="1"/>
  <c r="K74" i="49" s="1"/>
  <c r="I73" i="64" s="1"/>
  <c r="F75" i="50"/>
  <c r="C115" i="50"/>
  <c r="C114" i="49"/>
  <c r="K123" i="50"/>
  <c r="K120" i="49" a="1"/>
  <c r="K120" i="49" s="1"/>
  <c r="I119" i="64" s="1"/>
  <c r="F121" i="50"/>
  <c r="E128" i="50"/>
  <c r="K5" i="49" a="1"/>
  <c r="K5" i="49" s="1"/>
  <c r="I4" i="64" s="1"/>
  <c r="F6" i="50"/>
  <c r="J79" i="50"/>
  <c r="D81" i="49"/>
  <c r="Q81" i="49" s="1"/>
  <c r="D82" i="50"/>
  <c r="E10" i="50"/>
  <c r="E78" i="50"/>
  <c r="C119" i="49"/>
  <c r="C120" i="50"/>
  <c r="N35" i="64"/>
  <c r="H37" i="50"/>
  <c r="K39" i="49" a="1"/>
  <c r="K39" i="49" s="1"/>
  <c r="I38" i="64" s="1"/>
  <c r="F40" i="50"/>
  <c r="J96" i="50"/>
  <c r="K89" i="49" a="1"/>
  <c r="K89" i="49" s="1"/>
  <c r="I88" i="64" s="1"/>
  <c r="F90" i="50"/>
  <c r="C69" i="49"/>
  <c r="C70" i="50"/>
  <c r="E17" i="50"/>
  <c r="E14" i="50"/>
  <c r="C66" i="49"/>
  <c r="C67" i="50"/>
  <c r="E113" i="50"/>
  <c r="F76" i="50"/>
  <c r="K75" i="49" a="1"/>
  <c r="K75" i="49" s="1"/>
  <c r="I74" i="64" s="1"/>
  <c r="D137" i="50"/>
  <c r="D136" i="49"/>
  <c r="J88" i="50"/>
  <c r="C111" i="50"/>
  <c r="C110" i="49"/>
  <c r="E19" i="50"/>
  <c r="C9" i="49"/>
  <c r="C10" i="50"/>
  <c r="E88" i="50"/>
  <c r="H135" i="50"/>
  <c r="N133" i="64"/>
  <c r="F43" i="50"/>
  <c r="K42" i="49" a="1"/>
  <c r="K42" i="49" s="1"/>
  <c r="I41" i="64" s="1"/>
  <c r="K112" i="50"/>
  <c r="K87" i="49" a="1"/>
  <c r="K87" i="49" s="1"/>
  <c r="I86" i="64" s="1"/>
  <c r="F88" i="50"/>
  <c r="D13" i="49"/>
  <c r="O13" i="49"/>
  <c r="L13" i="49"/>
  <c r="D14" i="50"/>
  <c r="D141" i="50"/>
  <c r="F130" i="50"/>
  <c r="K129" i="49" a="1"/>
  <c r="K129" i="49" s="1"/>
  <c r="I128" i="64" s="1"/>
  <c r="J100" i="50"/>
  <c r="D36" i="49"/>
  <c r="L36" i="49"/>
  <c r="O36" i="49"/>
  <c r="D37" i="50"/>
  <c r="F107" i="50"/>
  <c r="K106" i="49" a="1"/>
  <c r="K106" i="49" s="1"/>
  <c r="I105" i="64" s="1"/>
  <c r="K159" i="50"/>
  <c r="C122" i="50"/>
  <c r="C121" i="49"/>
  <c r="K127" i="50"/>
  <c r="K136" i="49" a="1"/>
  <c r="K136" i="49" s="1"/>
  <c r="I135" i="64" s="1"/>
  <c r="F137" i="50"/>
  <c r="D138" i="50"/>
  <c r="D137" i="49"/>
  <c r="Q137" i="49" s="1"/>
  <c r="K99" i="50"/>
  <c r="H114" i="50"/>
  <c r="N112" i="64"/>
  <c r="K87" i="50"/>
  <c r="N45" i="64"/>
  <c r="H47" i="50"/>
  <c r="K153" i="49" a="1"/>
  <c r="K153" i="49" s="1"/>
  <c r="I152" i="64" s="1"/>
  <c r="F154" i="50"/>
  <c r="K16" i="50"/>
  <c r="F63" i="50"/>
  <c r="K62" i="49" a="1"/>
  <c r="K62" i="49" s="1"/>
  <c r="I61" i="64" s="1"/>
  <c r="D147" i="49"/>
  <c r="O147" i="49"/>
  <c r="L147" i="49"/>
  <c r="D148" i="50"/>
  <c r="O148" i="49"/>
  <c r="L148" i="49"/>
  <c r="D149" i="50"/>
  <c r="D148" i="49"/>
  <c r="C34" i="50"/>
  <c r="C33" i="49"/>
  <c r="D33" i="49" s="1"/>
  <c r="E125" i="50"/>
  <c r="K54" i="50"/>
  <c r="E129" i="50"/>
  <c r="K154" i="49" a="1"/>
  <c r="K154" i="49" s="1"/>
  <c r="I153" i="64" s="1"/>
  <c r="F155" i="50"/>
  <c r="C99" i="50"/>
  <c r="C21" i="50"/>
  <c r="C20" i="49"/>
  <c r="F144" i="50"/>
  <c r="K143" i="49" a="1"/>
  <c r="K143" i="49" s="1"/>
  <c r="I142" i="64" s="1"/>
  <c r="L9" i="49"/>
  <c r="D10" i="50"/>
  <c r="O9" i="49"/>
  <c r="D9" i="49"/>
  <c r="E54" i="50"/>
  <c r="K25" i="49" a="1"/>
  <c r="K25" i="49" s="1"/>
  <c r="I24" i="64" s="1"/>
  <c r="F26" i="50"/>
  <c r="N56" i="64"/>
  <c r="H58" i="50"/>
  <c r="K91" i="50"/>
  <c r="K76" i="50"/>
  <c r="H116" i="50"/>
  <c r="N114" i="64"/>
  <c r="F136" i="50"/>
  <c r="K135" i="49" a="1"/>
  <c r="K135" i="49" s="1"/>
  <c r="I134" i="64" s="1"/>
  <c r="D126" i="50"/>
  <c r="L125" i="49"/>
  <c r="D125" i="49"/>
  <c r="O125" i="49"/>
  <c r="C88" i="50"/>
  <c r="E86" i="50"/>
  <c r="C35" i="49"/>
  <c r="C36" i="50"/>
  <c r="J66" i="50"/>
  <c r="C119" i="50"/>
  <c r="C118" i="49"/>
  <c r="J101" i="50"/>
  <c r="J70" i="50"/>
  <c r="E79" i="50"/>
  <c r="E124" i="50"/>
  <c r="K29" i="49" a="1"/>
  <c r="K29" i="49" s="1"/>
  <c r="I28" i="64" s="1"/>
  <c r="F30" i="50"/>
  <c r="J26" i="50"/>
  <c r="L119" i="49"/>
  <c r="D119" i="49"/>
  <c r="D120" i="50"/>
  <c r="O119" i="49"/>
  <c r="K97" i="50"/>
  <c r="K86" i="50"/>
  <c r="E75" i="50"/>
  <c r="F118" i="50"/>
  <c r="K117" i="49" a="1"/>
  <c r="K117" i="49" s="1"/>
  <c r="I116" i="64" s="1"/>
  <c r="N140" i="64"/>
  <c r="H142" i="50"/>
  <c r="D95" i="49"/>
  <c r="Q95" i="49" s="1"/>
  <c r="D96" i="50"/>
  <c r="K76" i="49" a="1"/>
  <c r="K76" i="49" s="1"/>
  <c r="I75" i="64" s="1"/>
  <c r="F77" i="50"/>
  <c r="K82" i="50"/>
  <c r="K89" i="50"/>
  <c r="F92" i="50"/>
  <c r="K91" i="49" a="1"/>
  <c r="K91" i="49" s="1"/>
  <c r="I90" i="64" s="1"/>
  <c r="K12" i="49" a="1"/>
  <c r="K12" i="49" s="1"/>
  <c r="I11" i="64" s="1"/>
  <c r="F13" i="50"/>
  <c r="D45" i="49"/>
  <c r="D46" i="50"/>
  <c r="J42" i="50"/>
  <c r="D135" i="49"/>
  <c r="D136" i="50"/>
  <c r="K48" i="50"/>
  <c r="D96" i="49"/>
  <c r="Q96" i="49" s="1"/>
  <c r="D97" i="50"/>
  <c r="C55" i="50"/>
  <c r="E108" i="50"/>
  <c r="N81" i="64"/>
  <c r="H83" i="50"/>
  <c r="K7" i="49" a="1"/>
  <c r="K7" i="49" s="1"/>
  <c r="I6" i="64" s="1"/>
  <c r="F8" i="50"/>
  <c r="E32" i="50"/>
  <c r="J145" i="50"/>
  <c r="E92" i="50"/>
  <c r="C32" i="49"/>
  <c r="C33" i="50"/>
  <c r="C22" i="50"/>
  <c r="J140" i="50"/>
  <c r="J109" i="50"/>
  <c r="D146" i="49"/>
  <c r="O146" i="49"/>
  <c r="L146" i="49"/>
  <c r="D147" i="50"/>
  <c r="F135" i="50"/>
  <c r="K134" i="49" a="1"/>
  <c r="K134" i="49" s="1"/>
  <c r="I133" i="64" s="1"/>
  <c r="D23" i="50"/>
  <c r="D22" i="49"/>
  <c r="Q22" i="49" s="1"/>
  <c r="Q33" i="49" l="1"/>
  <c r="Q93" i="49"/>
  <c r="Q88" i="49"/>
  <c r="Q92" i="49"/>
  <c r="Q76" i="49"/>
  <c r="Q74" i="49"/>
  <c r="Q155" i="49"/>
  <c r="L154" i="64" s="1"/>
  <c r="Q89" i="49"/>
  <c r="Q153" i="49"/>
  <c r="Q152" i="49"/>
  <c r="Q97" i="49"/>
  <c r="Q86" i="49"/>
  <c r="Q143" i="49"/>
  <c r="Q73" i="49"/>
  <c r="Q105" i="49"/>
  <c r="Q133" i="49"/>
  <c r="L126" i="64"/>
  <c r="Q127" i="49"/>
  <c r="Q134" i="49"/>
  <c r="Q103" i="49"/>
  <c r="Q135" i="49"/>
  <c r="Q136" i="49"/>
  <c r="Q84" i="49"/>
  <c r="Q132" i="49"/>
  <c r="Q104" i="49"/>
  <c r="Q87" i="49"/>
  <c r="Q45" i="49"/>
  <c r="Q126" i="49"/>
  <c r="Q131" i="49"/>
  <c r="S155" i="49"/>
  <c r="T155" i="49" s="1"/>
  <c r="L90" i="64"/>
  <c r="L153" i="64"/>
  <c r="S127" i="49"/>
  <c r="T127" i="49" s="1"/>
  <c r="L140" i="49"/>
  <c r="S140" i="49"/>
  <c r="T140" i="49" s="1"/>
  <c r="J128" i="64"/>
  <c r="I36" i="64"/>
  <c r="L149" i="64"/>
  <c r="L44" i="49"/>
  <c r="S142" i="49"/>
  <c r="T142" i="49" s="1"/>
  <c r="L36" i="64"/>
  <c r="L22" i="49"/>
  <c r="L90" i="49"/>
  <c r="P52" i="49"/>
  <c r="K51" i="64" s="1"/>
  <c r="L101" i="49"/>
  <c r="L47" i="49"/>
  <c r="L144" i="49"/>
  <c r="L126" i="49"/>
  <c r="L152" i="49"/>
  <c r="L38" i="49"/>
  <c r="S46" i="49"/>
  <c r="T46" i="49" s="1"/>
  <c r="L51" i="49"/>
  <c r="P109" i="49"/>
  <c r="K108" i="64" s="1"/>
  <c r="L141" i="49"/>
  <c r="P60" i="49"/>
  <c r="K59" i="64" s="1"/>
  <c r="P145" i="49"/>
  <c r="K144" i="64" s="1"/>
  <c r="L105" i="49"/>
  <c r="L99" i="64"/>
  <c r="P114" i="49"/>
  <c r="K113" i="64" s="1"/>
  <c r="L137" i="49"/>
  <c r="P13" i="49"/>
  <c r="K12" i="64" s="1"/>
  <c r="S74" i="49"/>
  <c r="T74" i="49" s="1"/>
  <c r="P70" i="49"/>
  <c r="K69" i="64" s="1"/>
  <c r="P9" i="49"/>
  <c r="K8" i="64" s="1"/>
  <c r="P147" i="49"/>
  <c r="K146" i="64" s="1"/>
  <c r="P40" i="49"/>
  <c r="K39" i="64" s="1"/>
  <c r="L44" i="64"/>
  <c r="P15" i="49"/>
  <c r="K14" i="64" s="1"/>
  <c r="L93" i="49"/>
  <c r="L94" i="49"/>
  <c r="L151" i="64"/>
  <c r="P17" i="49"/>
  <c r="K16" i="64" s="1"/>
  <c r="P32" i="49"/>
  <c r="K31" i="64" s="1"/>
  <c r="L49" i="49"/>
  <c r="L82" i="49"/>
  <c r="L45" i="49"/>
  <c r="P125" i="49"/>
  <c r="K124" i="64" s="1"/>
  <c r="S33" i="49"/>
  <c r="T33" i="49" s="1"/>
  <c r="L136" i="49"/>
  <c r="S39" i="49"/>
  <c r="T39" i="49" s="1"/>
  <c r="L139" i="49"/>
  <c r="L87" i="49"/>
  <c r="P20" i="49"/>
  <c r="K19" i="64" s="1"/>
  <c r="L50" i="64"/>
  <c r="L138" i="49"/>
  <c r="P63" i="49"/>
  <c r="K62" i="64" s="1"/>
  <c r="P16" i="49"/>
  <c r="K15" i="64" s="1"/>
  <c r="P28" i="49"/>
  <c r="K27" i="64" s="1"/>
  <c r="L78" i="49"/>
  <c r="L46" i="49"/>
  <c r="P115" i="49"/>
  <c r="K114" i="64" s="1"/>
  <c r="P5" i="49"/>
  <c r="K4" i="64" s="1"/>
  <c r="P148" i="49"/>
  <c r="K147" i="64" s="1"/>
  <c r="L143" i="64"/>
  <c r="L99" i="49"/>
  <c r="P19" i="49"/>
  <c r="K18" i="64" s="1"/>
  <c r="P55" i="49"/>
  <c r="K54" i="64" s="1"/>
  <c r="P7" i="49"/>
  <c r="K6" i="64" s="1"/>
  <c r="L133" i="64"/>
  <c r="P113" i="49"/>
  <c r="K112" i="64" s="1"/>
  <c r="P66" i="49"/>
  <c r="K65" i="64" s="1"/>
  <c r="L127" i="49"/>
  <c r="L154" i="49"/>
  <c r="P6" i="49"/>
  <c r="K5" i="64" s="1"/>
  <c r="P11" i="49"/>
  <c r="K10" i="64" s="1"/>
  <c r="P48" i="49"/>
  <c r="K47" i="64" s="1"/>
  <c r="P10" i="49"/>
  <c r="K9" i="64" s="1"/>
  <c r="P68" i="49"/>
  <c r="K67" i="64" s="1"/>
  <c r="P62" i="49"/>
  <c r="K61" i="64" s="1"/>
  <c r="L103" i="49"/>
  <c r="P123" i="49"/>
  <c r="K122" i="64" s="1"/>
  <c r="L104" i="49"/>
  <c r="P111" i="49"/>
  <c r="K110" i="64" s="1"/>
  <c r="P83" i="49"/>
  <c r="K82" i="64" s="1"/>
  <c r="P112" i="49"/>
  <c r="K111" i="64" s="1"/>
  <c r="S99" i="49"/>
  <c r="T99" i="49" s="1"/>
  <c r="P149" i="49"/>
  <c r="K148" i="64" s="1"/>
  <c r="P14" i="49"/>
  <c r="K13" i="64" s="1"/>
  <c r="S103" i="49"/>
  <c r="T103" i="49" s="1"/>
  <c r="P122" i="49"/>
  <c r="K121" i="64" s="1"/>
  <c r="P64" i="49"/>
  <c r="K63" i="64" s="1"/>
  <c r="O150" i="49"/>
  <c r="P150" i="49" s="1"/>
  <c r="K149" i="64" s="1"/>
  <c r="O154" i="49"/>
  <c r="P154" i="49" s="1"/>
  <c r="K153" i="64" s="1"/>
  <c r="O84" i="49"/>
  <c r="P84" i="49" s="1"/>
  <c r="K83" i="64" s="1"/>
  <c r="P43" i="49"/>
  <c r="O43" i="49"/>
  <c r="P37" i="49"/>
  <c r="K36" i="64" s="1"/>
  <c r="O37" i="49"/>
  <c r="O73" i="49"/>
  <c r="P73" i="49" s="1"/>
  <c r="K72" i="64" s="1"/>
  <c r="P39" i="49"/>
  <c r="K38" i="64" s="1"/>
  <c r="O39" i="49"/>
  <c r="O102" i="49"/>
  <c r="P102" i="49" s="1"/>
  <c r="K101" i="64" s="1"/>
  <c r="O106" i="49"/>
  <c r="P106" i="49" s="1"/>
  <c r="K105" i="64" s="1"/>
  <c r="O96" i="49"/>
  <c r="P96" i="49" s="1"/>
  <c r="K95" i="64" s="1"/>
  <c r="O129" i="49"/>
  <c r="P129" i="49" s="1"/>
  <c r="K128" i="64" s="1"/>
  <c r="P45" i="49"/>
  <c r="K44" i="64" s="1"/>
  <c r="O45" i="49"/>
  <c r="O91" i="49"/>
  <c r="P91" i="49" s="1"/>
  <c r="K90" i="64" s="1"/>
  <c r="P38" i="49"/>
  <c r="K37" i="64" s="1"/>
  <c r="O38" i="49"/>
  <c r="O87" i="49"/>
  <c r="P87" i="49" s="1"/>
  <c r="K86" i="64" s="1"/>
  <c r="O143" i="49"/>
  <c r="P143" i="49" s="1"/>
  <c r="K142" i="64" s="1"/>
  <c r="O139" i="49"/>
  <c r="P139" i="49" s="1"/>
  <c r="K138" i="64" s="1"/>
  <c r="O97" i="49"/>
  <c r="P97" i="49" s="1"/>
  <c r="K96" i="64" s="1"/>
  <c r="O137" i="49"/>
  <c r="P137" i="49" s="1"/>
  <c r="K136" i="64" s="1"/>
  <c r="O88" i="49"/>
  <c r="P88" i="49" s="1"/>
  <c r="K87" i="64" s="1"/>
  <c r="O152" i="49"/>
  <c r="P152" i="49" s="1"/>
  <c r="K151" i="64" s="1"/>
  <c r="O134" i="49"/>
  <c r="P134" i="49" s="1"/>
  <c r="K133" i="64" s="1"/>
  <c r="O133" i="49"/>
  <c r="P133" i="49" s="1"/>
  <c r="K132" i="64" s="1"/>
  <c r="O46" i="49"/>
  <c r="P46" i="49" s="1"/>
  <c r="K45" i="64" s="1"/>
  <c r="O50" i="49"/>
  <c r="P50" i="49" s="1"/>
  <c r="K49" i="64" s="1"/>
  <c r="O99" i="49"/>
  <c r="P99" i="49" s="1"/>
  <c r="K98" i="64" s="1"/>
  <c r="O51" i="49"/>
  <c r="P51" i="49" s="1"/>
  <c r="K50" i="64" s="1"/>
  <c r="O80" i="49"/>
  <c r="P80" i="49" s="1"/>
  <c r="K79" i="64" s="1"/>
  <c r="O78" i="49"/>
  <c r="P78" i="49" s="1"/>
  <c r="K77" i="64" s="1"/>
  <c r="P33" i="49"/>
  <c r="K32" i="64" s="1"/>
  <c r="O33" i="49"/>
  <c r="O138" i="49"/>
  <c r="P138" i="49" s="1"/>
  <c r="K137" i="64" s="1"/>
  <c r="O103" i="49"/>
  <c r="P103" i="49" s="1"/>
  <c r="K102" i="64" s="1"/>
  <c r="O21" i="49"/>
  <c r="P21" i="49" s="1"/>
  <c r="K20" i="64" s="1"/>
  <c r="O105" i="49"/>
  <c r="P105" i="49" s="1"/>
  <c r="K104" i="64" s="1"/>
  <c r="O89" i="49"/>
  <c r="P89" i="49" s="1"/>
  <c r="K88" i="64" s="1"/>
  <c r="O126" i="49"/>
  <c r="P126" i="49" s="1"/>
  <c r="K125" i="64" s="1"/>
  <c r="O94" i="49"/>
  <c r="P94" i="49" s="1"/>
  <c r="K93" i="64" s="1"/>
  <c r="O49" i="49"/>
  <c r="P49" i="49" s="1"/>
  <c r="K48" i="64" s="1"/>
  <c r="O98" i="49"/>
  <c r="P98" i="49" s="1"/>
  <c r="O130" i="49"/>
  <c r="P130" i="49" s="1"/>
  <c r="K129" i="64" s="1"/>
  <c r="O141" i="49"/>
  <c r="P141" i="49" s="1"/>
  <c r="K140" i="64" s="1"/>
  <c r="O101" i="49"/>
  <c r="P101" i="49" s="1"/>
  <c r="K100" i="64" s="1"/>
  <c r="O79" i="49"/>
  <c r="P79" i="49" s="1"/>
  <c r="K78" i="64" s="1"/>
  <c r="O140" i="49"/>
  <c r="P140" i="49" s="1"/>
  <c r="K139" i="64" s="1"/>
  <c r="O74" i="49"/>
  <c r="P74" i="49" s="1"/>
  <c r="K73" i="64" s="1"/>
  <c r="O155" i="49"/>
  <c r="P155" i="49" s="1"/>
  <c r="K154" i="64" s="1"/>
  <c r="O86" i="49"/>
  <c r="P86" i="49" s="1"/>
  <c r="K85" i="64" s="1"/>
  <c r="P22" i="49"/>
  <c r="K21" i="64" s="1"/>
  <c r="O22" i="49"/>
  <c r="O95" i="49"/>
  <c r="P95" i="49" s="1"/>
  <c r="K94" i="64" s="1"/>
  <c r="O93" i="49"/>
  <c r="P93" i="49" s="1"/>
  <c r="K92" i="64" s="1"/>
  <c r="O142" i="49"/>
  <c r="P142" i="49" s="1"/>
  <c r="K141" i="64" s="1"/>
  <c r="O53" i="49"/>
  <c r="P53" i="49" s="1"/>
  <c r="K52" i="64" s="1"/>
  <c r="O144" i="49"/>
  <c r="P144" i="49" s="1"/>
  <c r="K143" i="64" s="1"/>
  <c r="O90" i="49"/>
  <c r="P90" i="49" s="1"/>
  <c r="K89" i="64" s="1"/>
  <c r="O75" i="49"/>
  <c r="P75" i="49" s="1"/>
  <c r="K74" i="64" s="1"/>
  <c r="O127" i="49"/>
  <c r="P127" i="49" s="1"/>
  <c r="K126" i="64" s="1"/>
  <c r="O82" i="49"/>
  <c r="P82" i="49" s="1"/>
  <c r="K81" i="64" s="1"/>
  <c r="O47" i="49"/>
  <c r="P47" i="49" s="1"/>
  <c r="K46" i="64" s="1"/>
  <c r="O100" i="49"/>
  <c r="P100" i="49" s="1"/>
  <c r="K99" i="64" s="1"/>
  <c r="O132" i="49"/>
  <c r="P132" i="49" s="1"/>
  <c r="K131" i="64" s="1"/>
  <c r="O104" i="49"/>
  <c r="P104" i="49" s="1"/>
  <c r="K103" i="64" s="1"/>
  <c r="O81" i="49"/>
  <c r="P81" i="49" s="1"/>
  <c r="K80" i="64" s="1"/>
  <c r="O92" i="49"/>
  <c r="P92" i="49" s="1"/>
  <c r="K91" i="64" s="1"/>
  <c r="O135" i="49"/>
  <c r="P135" i="49" s="1"/>
  <c r="K134" i="64" s="1"/>
  <c r="O136" i="49"/>
  <c r="P136" i="49" s="1"/>
  <c r="K135" i="64" s="1"/>
  <c r="P44" i="49"/>
  <c r="K43" i="64" s="1"/>
  <c r="O44" i="49"/>
  <c r="O76" i="49"/>
  <c r="P76" i="49" s="1"/>
  <c r="K75" i="64" s="1"/>
  <c r="O151" i="49"/>
  <c r="P151" i="49" s="1"/>
  <c r="K150" i="64" s="1"/>
  <c r="O131" i="49"/>
  <c r="P131" i="49" s="1"/>
  <c r="K130" i="64" s="1"/>
  <c r="O128" i="49"/>
  <c r="P128" i="49" s="1"/>
  <c r="K127" i="64" s="1"/>
  <c r="O77" i="49"/>
  <c r="P77" i="49" s="1"/>
  <c r="K76" i="64" s="1"/>
  <c r="O153" i="49"/>
  <c r="P153" i="49" s="1"/>
  <c r="K152" i="64" s="1"/>
  <c r="S97" i="49"/>
  <c r="T97" i="49" s="1"/>
  <c r="L96" i="64"/>
  <c r="J154" i="64"/>
  <c r="S42" i="49"/>
  <c r="T42" i="49" s="1"/>
  <c r="L41" i="64"/>
  <c r="S30" i="49"/>
  <c r="T30" i="49" s="1"/>
  <c r="L29" i="64"/>
  <c r="J74" i="64"/>
  <c r="J53" i="64"/>
  <c r="J97" i="64"/>
  <c r="J9" i="64"/>
  <c r="J116" i="64"/>
  <c r="J58" i="64"/>
  <c r="J75" i="64"/>
  <c r="J78" i="64"/>
  <c r="J41" i="64"/>
  <c r="S78" i="49"/>
  <c r="T78" i="49" s="1"/>
  <c r="L77" i="64"/>
  <c r="S83" i="49"/>
  <c r="T83" i="49" s="1"/>
  <c r="L82" i="64"/>
  <c r="L106" i="64"/>
  <c r="S107" i="49"/>
  <c r="T107" i="49" s="1"/>
  <c r="J30" i="64"/>
  <c r="L69" i="64"/>
  <c r="S70" i="49"/>
  <c r="T70" i="49" s="1"/>
  <c r="L33" i="49"/>
  <c r="J31" i="64"/>
  <c r="L134" i="49"/>
  <c r="J91" i="64"/>
  <c r="P25" i="49"/>
  <c r="K24" i="64" s="1"/>
  <c r="J130" i="64"/>
  <c r="L64" i="64"/>
  <c r="S65" i="49"/>
  <c r="T65" i="49" s="1"/>
  <c r="S63" i="49"/>
  <c r="T63" i="49" s="1"/>
  <c r="L62" i="64"/>
  <c r="S67" i="49"/>
  <c r="T67" i="49" s="1"/>
  <c r="L66" i="64"/>
  <c r="L122" i="64"/>
  <c r="S123" i="49"/>
  <c r="T123" i="49" s="1"/>
  <c r="J121" i="64"/>
  <c r="J150" i="64"/>
  <c r="S124" i="49"/>
  <c r="T124" i="49" s="1"/>
  <c r="L123" i="64"/>
  <c r="J129" i="64"/>
  <c r="J84" i="64"/>
  <c r="L12" i="64"/>
  <c r="S13" i="49"/>
  <c r="T13" i="49" s="1"/>
  <c r="J90" i="64"/>
  <c r="J87" i="64"/>
  <c r="L5" i="64"/>
  <c r="S6" i="49"/>
  <c r="T6" i="49" s="1"/>
  <c r="J10" i="64"/>
  <c r="J98" i="64"/>
  <c r="P59" i="49"/>
  <c r="K58" i="64" s="1"/>
  <c r="L109" i="64"/>
  <c r="S110" i="49"/>
  <c r="T110" i="49" s="1"/>
  <c r="S19" i="49"/>
  <c r="T19" i="49" s="1"/>
  <c r="L18" i="64"/>
  <c r="P71" i="49"/>
  <c r="K70" i="64" s="1"/>
  <c r="L25" i="64"/>
  <c r="S26" i="49"/>
  <c r="T26" i="49" s="1"/>
  <c r="J29" i="64"/>
  <c r="J17" i="64"/>
  <c r="S17" i="49"/>
  <c r="T17" i="49" s="1"/>
  <c r="L16" i="64"/>
  <c r="P8" i="49"/>
  <c r="K7" i="64" s="1"/>
  <c r="J112" i="64"/>
  <c r="L50" i="49"/>
  <c r="J152" i="64"/>
  <c r="J111" i="64"/>
  <c r="J83" i="64"/>
  <c r="J24" i="64"/>
  <c r="J127" i="64"/>
  <c r="L130" i="49"/>
  <c r="S62" i="49"/>
  <c r="T62" i="49" s="1"/>
  <c r="L61" i="64"/>
  <c r="J13" i="64"/>
  <c r="J76" i="64"/>
  <c r="S48" i="49"/>
  <c r="T48" i="49" s="1"/>
  <c r="L47" i="64"/>
  <c r="J72" i="64"/>
  <c r="L14" i="64"/>
  <c r="S15" i="49"/>
  <c r="T15" i="49" s="1"/>
  <c r="J101" i="64"/>
  <c r="L21" i="49"/>
  <c r="J63" i="64"/>
  <c r="J94" i="64"/>
  <c r="M160" i="64"/>
  <c r="I162" i="50"/>
  <c r="L60" i="64"/>
  <c r="S61" i="49"/>
  <c r="T61" i="49" s="1"/>
  <c r="S111" i="49"/>
  <c r="T111" i="49" s="1"/>
  <c r="L110" i="64"/>
  <c r="I157" i="50"/>
  <c r="M155" i="64"/>
  <c r="J95" i="64"/>
  <c r="J52" i="64"/>
  <c r="J145" i="64"/>
  <c r="J80" i="64"/>
  <c r="L15" i="64"/>
  <c r="S16" i="49"/>
  <c r="T16" i="49" s="1"/>
  <c r="I160" i="50"/>
  <c r="M158" i="64"/>
  <c r="L84" i="64"/>
  <c r="S85" i="49"/>
  <c r="T85" i="49" s="1"/>
  <c r="J42" i="64"/>
  <c r="J85" i="64"/>
  <c r="J5" i="64"/>
  <c r="J28" i="64"/>
  <c r="P12" i="49"/>
  <c r="K11" i="64" s="1"/>
  <c r="J22" i="64"/>
  <c r="L116" i="64"/>
  <c r="S117" i="49"/>
  <c r="T117" i="49" s="1"/>
  <c r="L114" i="64"/>
  <c r="S115" i="49"/>
  <c r="T115" i="49" s="1"/>
  <c r="J115" i="64"/>
  <c r="J36" i="64"/>
  <c r="S58" i="49"/>
  <c r="T58" i="49" s="1"/>
  <c r="L57" i="64"/>
  <c r="L89" i="49"/>
  <c r="P108" i="49"/>
  <c r="K107" i="64" s="1"/>
  <c r="P121" i="49"/>
  <c r="K120" i="64" s="1"/>
  <c r="L70" i="64"/>
  <c r="S71" i="49"/>
  <c r="T71" i="49" s="1"/>
  <c r="J142" i="64"/>
  <c r="J6" i="64"/>
  <c r="P24" i="49"/>
  <c r="K23" i="64" s="1"/>
  <c r="L75" i="49"/>
  <c r="J119" i="64"/>
  <c r="J153" i="64"/>
  <c r="S20" i="49"/>
  <c r="T20" i="49" s="1"/>
  <c r="L19" i="64"/>
  <c r="L98" i="49"/>
  <c r="J79" i="64"/>
  <c r="L100" i="49"/>
  <c r="M156" i="64"/>
  <c r="I158" i="50"/>
  <c r="S138" i="49"/>
  <c r="T138" i="49" s="1"/>
  <c r="L137" i="64"/>
  <c r="J137" i="64"/>
  <c r="J26" i="64"/>
  <c r="J67" i="64"/>
  <c r="J51" i="64"/>
  <c r="L132" i="49"/>
  <c r="J105" i="64"/>
  <c r="J123" i="64"/>
  <c r="J141" i="64"/>
  <c r="S72" i="49"/>
  <c r="T72" i="49" s="1"/>
  <c r="L71" i="64"/>
  <c r="J89" i="64"/>
  <c r="L107" i="64"/>
  <c r="S108" i="49"/>
  <c r="T108" i="49" s="1"/>
  <c r="J108" i="64"/>
  <c r="J93" i="64"/>
  <c r="S147" i="49"/>
  <c r="T147" i="49" s="1"/>
  <c r="L146" i="64"/>
  <c r="L145" i="64"/>
  <c r="S146" i="49"/>
  <c r="T146" i="49" s="1"/>
  <c r="L96" i="49"/>
  <c r="J44" i="64"/>
  <c r="P119" i="49"/>
  <c r="K118" i="64" s="1"/>
  <c r="L124" i="64"/>
  <c r="S125" i="49"/>
  <c r="T125" i="49" s="1"/>
  <c r="P35" i="49"/>
  <c r="K34" i="64" s="1"/>
  <c r="P61" i="49"/>
  <c r="K60" i="64" s="1"/>
  <c r="L97" i="49"/>
  <c r="M163" i="64"/>
  <c r="I165" i="50"/>
  <c r="P85" i="49"/>
  <c r="K84" i="64" s="1"/>
  <c r="L53" i="49"/>
  <c r="P72" i="49"/>
  <c r="K71" i="64" s="1"/>
  <c r="L27" i="64"/>
  <c r="S28" i="49"/>
  <c r="T28" i="49" s="1"/>
  <c r="J138" i="64"/>
  <c r="J86" i="64"/>
  <c r="P116" i="49"/>
  <c r="K115" i="64" s="1"/>
  <c r="P110" i="49"/>
  <c r="K109" i="64" s="1"/>
  <c r="J107" i="64"/>
  <c r="L120" i="64"/>
  <c r="S121" i="49"/>
  <c r="T121" i="49" s="1"/>
  <c r="P41" i="49"/>
  <c r="K40" i="64" s="1"/>
  <c r="J82" i="64"/>
  <c r="J23" i="64"/>
  <c r="P120" i="49"/>
  <c r="K119" i="64" s="1"/>
  <c r="J69" i="64"/>
  <c r="L7" i="64"/>
  <c r="S8" i="49"/>
  <c r="T8" i="49" s="1"/>
  <c r="J33" i="64"/>
  <c r="J133" i="64"/>
  <c r="J45" i="64"/>
  <c r="L111" i="64"/>
  <c r="S112" i="49"/>
  <c r="T112" i="49" s="1"/>
  <c r="L131" i="49"/>
  <c r="J64" i="64"/>
  <c r="L128" i="49"/>
  <c r="J55" i="64"/>
  <c r="J66" i="64"/>
  <c r="L77" i="49"/>
  <c r="S68" i="49"/>
  <c r="T68" i="49" s="1"/>
  <c r="L67" i="64"/>
  <c r="L153" i="49"/>
  <c r="L4" i="64"/>
  <c r="S5" i="49"/>
  <c r="T5" i="49" s="1"/>
  <c r="L63" i="64"/>
  <c r="S64" i="49"/>
  <c r="T64" i="49" s="1"/>
  <c r="J46" i="64"/>
  <c r="L87" i="64"/>
  <c r="S88" i="49"/>
  <c r="T88" i="49" s="1"/>
  <c r="J134" i="64"/>
  <c r="J15" i="64"/>
  <c r="I159" i="50"/>
  <c r="M157" i="64"/>
  <c r="J43" i="64"/>
  <c r="J8" i="64"/>
  <c r="P36" i="49"/>
  <c r="K35" i="64" s="1"/>
  <c r="L81" i="49"/>
  <c r="L142" i="49"/>
  <c r="J60" i="64"/>
  <c r="J110" i="64"/>
  <c r="J113" i="64"/>
  <c r="J143" i="64"/>
  <c r="P118" i="49"/>
  <c r="K117" i="64" s="1"/>
  <c r="L28" i="64"/>
  <c r="S29" i="49"/>
  <c r="T29" i="49" s="1"/>
  <c r="S12" i="49"/>
  <c r="T12" i="49" s="1"/>
  <c r="L11" i="64"/>
  <c r="S23" i="49"/>
  <c r="T23" i="49" s="1"/>
  <c r="L22" i="64"/>
  <c r="L115" i="64"/>
  <c r="S116" i="49"/>
  <c r="T116" i="49" s="1"/>
  <c r="L76" i="49"/>
  <c r="P42" i="49"/>
  <c r="K41" i="64" s="1"/>
  <c r="J70" i="64"/>
  <c r="J77" i="64"/>
  <c r="L108" i="64"/>
  <c r="S109" i="49"/>
  <c r="T109" i="49" s="1"/>
  <c r="J100" i="64"/>
  <c r="P26" i="49"/>
  <c r="K25" i="64" s="1"/>
  <c r="J40" i="64"/>
  <c r="P107" i="49"/>
  <c r="K106" i="64" s="1"/>
  <c r="L30" i="64"/>
  <c r="S31" i="49"/>
  <c r="T31" i="49" s="1"/>
  <c r="M161" i="64"/>
  <c r="I163" i="50"/>
  <c r="P34" i="49"/>
  <c r="K33" i="64" s="1"/>
  <c r="J19" i="64"/>
  <c r="L92" i="49"/>
  <c r="J56" i="64"/>
  <c r="S66" i="49"/>
  <c r="T66" i="49" s="1"/>
  <c r="L65" i="64"/>
  <c r="L148" i="64"/>
  <c r="S149" i="49"/>
  <c r="T149" i="49" s="1"/>
  <c r="L80" i="49"/>
  <c r="S56" i="49"/>
  <c r="T56" i="49" s="1"/>
  <c r="L55" i="64"/>
  <c r="J151" i="64"/>
  <c r="S14" i="49"/>
  <c r="T14" i="49" s="1"/>
  <c r="L13" i="64"/>
  <c r="L144" i="64"/>
  <c r="S145" i="49"/>
  <c r="T145" i="49" s="1"/>
  <c r="J68" i="64"/>
  <c r="P27" i="49"/>
  <c r="K26" i="64" s="1"/>
  <c r="J47" i="64"/>
  <c r="M165" i="64"/>
  <c r="I167" i="50"/>
  <c r="J4" i="64"/>
  <c r="P124" i="49"/>
  <c r="K123" i="64" s="1"/>
  <c r="L8" i="64"/>
  <c r="S9" i="49"/>
  <c r="T9" i="49" s="1"/>
  <c r="M164" i="64"/>
  <c r="I166" i="50"/>
  <c r="J37" i="64"/>
  <c r="S57" i="49"/>
  <c r="T57" i="49" s="1"/>
  <c r="L56" i="64"/>
  <c r="J147" i="64"/>
  <c r="J96" i="64"/>
  <c r="J38" i="64"/>
  <c r="J149" i="64"/>
  <c r="L135" i="49"/>
  <c r="L95" i="49"/>
  <c r="J21" i="64"/>
  <c r="P146" i="49"/>
  <c r="K145" i="64" s="1"/>
  <c r="J32" i="64"/>
  <c r="J146" i="64"/>
  <c r="L35" i="64"/>
  <c r="S36" i="49"/>
  <c r="T36" i="49" s="1"/>
  <c r="L91" i="49"/>
  <c r="L34" i="64"/>
  <c r="S35" i="49"/>
  <c r="T35" i="49" s="1"/>
  <c r="J99" i="64"/>
  <c r="L117" i="64"/>
  <c r="S118" i="49"/>
  <c r="T118" i="49" s="1"/>
  <c r="L86" i="49"/>
  <c r="P29" i="49"/>
  <c r="K28" i="64" s="1"/>
  <c r="S10" i="49"/>
  <c r="T10" i="49" s="1"/>
  <c r="L9" i="64"/>
  <c r="J104" i="64"/>
  <c r="P23" i="49"/>
  <c r="K22" i="64" s="1"/>
  <c r="P117" i="49"/>
  <c r="K116" i="64" s="1"/>
  <c r="J114" i="64"/>
  <c r="P58" i="49"/>
  <c r="K57" i="64" s="1"/>
  <c r="L58" i="64"/>
  <c r="S59" i="49"/>
  <c r="T59" i="49" s="1"/>
  <c r="J88" i="64"/>
  <c r="J109" i="64"/>
  <c r="J18" i="64"/>
  <c r="J25" i="64"/>
  <c r="L54" i="64"/>
  <c r="S55" i="49"/>
  <c r="T55" i="49" s="1"/>
  <c r="L39" i="64"/>
  <c r="S40" i="49"/>
  <c r="T40" i="49" s="1"/>
  <c r="P30" i="49"/>
  <c r="K29" i="64" s="1"/>
  <c r="L151" i="49"/>
  <c r="S60" i="49"/>
  <c r="T60" i="49" s="1"/>
  <c r="L59" i="64"/>
  <c r="S7" i="49"/>
  <c r="T7" i="49" s="1"/>
  <c r="L6" i="64"/>
  <c r="P18" i="49"/>
  <c r="K17" i="64" s="1"/>
  <c r="L119" i="64"/>
  <c r="S120" i="49"/>
  <c r="T120" i="49" s="1"/>
  <c r="J16" i="64"/>
  <c r="S32" i="49"/>
  <c r="T32" i="49" s="1"/>
  <c r="L31" i="64"/>
  <c r="P54" i="49"/>
  <c r="K53" i="64" s="1"/>
  <c r="L112" i="64"/>
  <c r="S113" i="49"/>
  <c r="T113" i="49" s="1"/>
  <c r="L129" i="49"/>
  <c r="J132" i="64"/>
  <c r="J49" i="64"/>
  <c r="J148" i="64"/>
  <c r="P65" i="49"/>
  <c r="K64" i="64" s="1"/>
  <c r="J50" i="64"/>
  <c r="P56" i="49"/>
  <c r="K55" i="64" s="1"/>
  <c r="J144" i="64"/>
  <c r="P67" i="49"/>
  <c r="K66" i="64" s="1"/>
  <c r="J122" i="64"/>
  <c r="J102" i="64"/>
  <c r="S52" i="49"/>
  <c r="T52" i="49" s="1"/>
  <c r="L51" i="64"/>
  <c r="L37" i="49"/>
  <c r="J20" i="64"/>
  <c r="J118" i="64"/>
  <c r="J35" i="64"/>
  <c r="J135" i="64"/>
  <c r="J34" i="64"/>
  <c r="J27" i="64"/>
  <c r="J73" i="64"/>
  <c r="J57" i="64"/>
  <c r="S41" i="49"/>
  <c r="T41" i="49" s="1"/>
  <c r="L40" i="64"/>
  <c r="L133" i="49"/>
  <c r="J126" i="64"/>
  <c r="S69" i="49"/>
  <c r="T69" i="49" s="1"/>
  <c r="L68" i="64"/>
  <c r="J14" i="64"/>
  <c r="J136" i="64"/>
  <c r="S119" i="49"/>
  <c r="T119" i="49" s="1"/>
  <c r="L118" i="64"/>
  <c r="J124" i="64"/>
  <c r="S148" i="49"/>
  <c r="T148" i="49" s="1"/>
  <c r="L147" i="64"/>
  <c r="J12" i="64"/>
  <c r="J92" i="64"/>
  <c r="L74" i="49"/>
  <c r="J139" i="64"/>
  <c r="J71" i="64"/>
  <c r="S114" i="49"/>
  <c r="T114" i="49" s="1"/>
  <c r="L113" i="64"/>
  <c r="L88" i="49"/>
  <c r="L155" i="49"/>
  <c r="J117" i="64"/>
  <c r="S11" i="49"/>
  <c r="T11" i="49" s="1"/>
  <c r="L10" i="64"/>
  <c r="L150" i="49"/>
  <c r="J11" i="64"/>
  <c r="L79" i="49"/>
  <c r="J120" i="64"/>
  <c r="J125" i="64"/>
  <c r="J54" i="64"/>
  <c r="J39" i="64"/>
  <c r="J106" i="64"/>
  <c r="L143" i="49"/>
  <c r="J59" i="64"/>
  <c r="J140" i="64"/>
  <c r="S18" i="49"/>
  <c r="T18" i="49" s="1"/>
  <c r="L17" i="64"/>
  <c r="L23" i="64"/>
  <c r="S24" i="49"/>
  <c r="T24" i="49" s="1"/>
  <c r="P31" i="49"/>
  <c r="K30" i="64" s="1"/>
  <c r="J7" i="64"/>
  <c r="J48" i="64"/>
  <c r="S34" i="49"/>
  <c r="T34" i="49" s="1"/>
  <c r="L33" i="64"/>
  <c r="S54" i="49"/>
  <c r="T54" i="49" s="1"/>
  <c r="L53" i="64"/>
  <c r="P57" i="49"/>
  <c r="K56" i="64" s="1"/>
  <c r="J65" i="64"/>
  <c r="I164" i="50"/>
  <c r="M162" i="64"/>
  <c r="L84" i="49"/>
  <c r="J81" i="64"/>
  <c r="L24" i="64"/>
  <c r="S25" i="49"/>
  <c r="T25" i="49" s="1"/>
  <c r="J61" i="64"/>
  <c r="L43" i="49"/>
  <c r="J62" i="64"/>
  <c r="P69" i="49"/>
  <c r="K68" i="64" s="1"/>
  <c r="L26" i="64"/>
  <c r="S27" i="49"/>
  <c r="T27" i="49" s="1"/>
  <c r="L73" i="49"/>
  <c r="J131" i="64"/>
  <c r="J103" i="64"/>
  <c r="L39" i="49"/>
  <c r="L102" i="49"/>
  <c r="L121" i="64"/>
  <c r="S122" i="49"/>
  <c r="T122" i="49" s="1"/>
  <c r="L106" i="49"/>
  <c r="S154" i="49" l="1"/>
  <c r="T154" i="49" s="1"/>
  <c r="S91" i="49"/>
  <c r="T91" i="49" s="1"/>
  <c r="L20" i="64"/>
  <c r="S21" i="49"/>
  <c r="T21" i="49" s="1"/>
  <c r="L128" i="64"/>
  <c r="S129" i="49"/>
  <c r="T129" i="49" s="1"/>
  <c r="S150" i="49"/>
  <c r="T150" i="49" s="1"/>
  <c r="I151" i="50" s="1"/>
  <c r="L141" i="64"/>
  <c r="L38" i="64"/>
  <c r="O38" i="64" s="1"/>
  <c r="S144" i="49"/>
  <c r="T144" i="49" s="1"/>
  <c r="L73" i="64"/>
  <c r="S37" i="49"/>
  <c r="T37" i="49" s="1"/>
  <c r="M36" i="64" s="1"/>
  <c r="L45" i="64"/>
  <c r="P45" i="64" s="1"/>
  <c r="L32" i="64"/>
  <c r="O32" i="64" s="1"/>
  <c r="S152" i="49"/>
  <c r="T152" i="49" s="1"/>
  <c r="M151" i="64" s="1"/>
  <c r="L102" i="64"/>
  <c r="S100" i="49"/>
  <c r="T100" i="49" s="1"/>
  <c r="I101" i="50" s="1"/>
  <c r="L139" i="64"/>
  <c r="S45" i="49"/>
  <c r="T45" i="49" s="1"/>
  <c r="I46" i="50" s="1"/>
  <c r="S134" i="49"/>
  <c r="T134" i="49" s="1"/>
  <c r="I135" i="50" s="1"/>
  <c r="L98" i="64"/>
  <c r="O98" i="64" s="1"/>
  <c r="S51" i="49"/>
  <c r="T51" i="49" s="1"/>
  <c r="M50" i="64" s="1"/>
  <c r="M41" i="64"/>
  <c r="I43" i="50"/>
  <c r="O154" i="64"/>
  <c r="P154" i="64"/>
  <c r="M154" i="64"/>
  <c r="I156" i="50"/>
  <c r="M17" i="64"/>
  <c r="I19" i="50"/>
  <c r="P119" i="64"/>
  <c r="O119" i="64"/>
  <c r="M39" i="64"/>
  <c r="I41" i="50"/>
  <c r="M58" i="64"/>
  <c r="I60" i="50"/>
  <c r="M117" i="64"/>
  <c r="I119" i="50"/>
  <c r="M22" i="64"/>
  <c r="I24" i="50"/>
  <c r="M111" i="64"/>
  <c r="I113" i="50"/>
  <c r="O117" i="64"/>
  <c r="P117" i="64"/>
  <c r="P13" i="64"/>
  <c r="O13" i="64"/>
  <c r="P87" i="64"/>
  <c r="O87" i="64"/>
  <c r="O4" i="64"/>
  <c r="P4" i="64"/>
  <c r="L89" i="64"/>
  <c r="S90" i="49"/>
  <c r="T90" i="49" s="1"/>
  <c r="L81" i="64"/>
  <c r="S82" i="49"/>
  <c r="T82" i="49" s="1"/>
  <c r="L94" i="64"/>
  <c r="S95" i="49"/>
  <c r="T95" i="49" s="1"/>
  <c r="Q155" i="64"/>
  <c r="R155" i="64"/>
  <c r="L93" i="64"/>
  <c r="S94" i="49"/>
  <c r="T94" i="49" s="1"/>
  <c r="S139" i="49"/>
  <c r="T139" i="49" s="1"/>
  <c r="L138" i="64"/>
  <c r="Q162" i="64"/>
  <c r="R162" i="64"/>
  <c r="M113" i="64"/>
  <c r="I115" i="50"/>
  <c r="P40" i="64"/>
  <c r="O40" i="64"/>
  <c r="M31" i="64"/>
  <c r="I33" i="50"/>
  <c r="P6" i="64"/>
  <c r="O6" i="64"/>
  <c r="Q164" i="64"/>
  <c r="R164" i="64"/>
  <c r="S128" i="49"/>
  <c r="T128" i="49" s="1"/>
  <c r="L127" i="64"/>
  <c r="M108" i="64"/>
  <c r="I110" i="50"/>
  <c r="I13" i="50"/>
  <c r="M11" i="64"/>
  <c r="R163" i="64"/>
  <c r="Q163" i="64"/>
  <c r="Q156" i="64"/>
  <c r="R156" i="64"/>
  <c r="O143" i="64"/>
  <c r="P143" i="64"/>
  <c r="S105" i="49"/>
  <c r="T105" i="49" s="1"/>
  <c r="L104" i="64"/>
  <c r="L86" i="64"/>
  <c r="S87" i="49"/>
  <c r="T87" i="49" s="1"/>
  <c r="P118" i="64"/>
  <c r="O118" i="64"/>
  <c r="P51" i="64"/>
  <c r="O51" i="64"/>
  <c r="S77" i="49"/>
  <c r="T77" i="49" s="1"/>
  <c r="L76" i="64"/>
  <c r="S79" i="49"/>
  <c r="T79" i="49" s="1"/>
  <c r="L78" i="64"/>
  <c r="P120" i="64"/>
  <c r="O120" i="64"/>
  <c r="I40" i="50"/>
  <c r="M38" i="64"/>
  <c r="O62" i="64"/>
  <c r="P62" i="64"/>
  <c r="P77" i="64"/>
  <c r="O77" i="64"/>
  <c r="P98" i="64"/>
  <c r="M24" i="64"/>
  <c r="I26" i="50"/>
  <c r="M33" i="64"/>
  <c r="I35" i="50"/>
  <c r="L136" i="64"/>
  <c r="S137" i="49"/>
  <c r="T137" i="49" s="1"/>
  <c r="M118" i="64"/>
  <c r="I120" i="50"/>
  <c r="P68" i="64"/>
  <c r="O68" i="64"/>
  <c r="S102" i="49"/>
  <c r="T102" i="49" s="1"/>
  <c r="L101" i="64"/>
  <c r="I53" i="50"/>
  <c r="M51" i="64"/>
  <c r="I114" i="50"/>
  <c r="M112" i="64"/>
  <c r="O59" i="64"/>
  <c r="P59" i="64"/>
  <c r="O9" i="64"/>
  <c r="P9" i="64"/>
  <c r="I58" i="50"/>
  <c r="M56" i="64"/>
  <c r="Q165" i="64"/>
  <c r="R165" i="64"/>
  <c r="M148" i="64"/>
  <c r="I150" i="50"/>
  <c r="P28" i="64"/>
  <c r="O28" i="64"/>
  <c r="L43" i="64"/>
  <c r="S44" i="49"/>
  <c r="T44" i="49" s="1"/>
  <c r="M63" i="64"/>
  <c r="I65" i="50"/>
  <c r="S132" i="49"/>
  <c r="T132" i="49" s="1"/>
  <c r="L131" i="64"/>
  <c r="S76" i="49"/>
  <c r="T76" i="49" s="1"/>
  <c r="L75" i="64"/>
  <c r="O71" i="64"/>
  <c r="P71" i="64"/>
  <c r="M19" i="64"/>
  <c r="I21" i="50"/>
  <c r="L125" i="64"/>
  <c r="S126" i="49"/>
  <c r="T126" i="49" s="1"/>
  <c r="M57" i="64"/>
  <c r="I59" i="50"/>
  <c r="M114" i="64"/>
  <c r="I116" i="50"/>
  <c r="P110" i="64"/>
  <c r="O110" i="64"/>
  <c r="L100" i="64"/>
  <c r="S101" i="49"/>
  <c r="T101" i="49" s="1"/>
  <c r="P47" i="64"/>
  <c r="O47" i="64"/>
  <c r="P109" i="64"/>
  <c r="O109" i="64"/>
  <c r="M62" i="64"/>
  <c r="I64" i="50"/>
  <c r="L142" i="64"/>
  <c r="S143" i="49"/>
  <c r="T143" i="49" s="1"/>
  <c r="M77" i="64"/>
  <c r="I79" i="50"/>
  <c r="P128" i="64"/>
  <c r="O128" i="64"/>
  <c r="P26" i="64"/>
  <c r="O26" i="64"/>
  <c r="S135" i="49"/>
  <c r="T135" i="49" s="1"/>
  <c r="L134" i="64"/>
  <c r="M55" i="64"/>
  <c r="I57" i="50"/>
  <c r="I89" i="50"/>
  <c r="M87" i="64"/>
  <c r="O67" i="64"/>
  <c r="P67" i="64"/>
  <c r="O107" i="64"/>
  <c r="P107" i="64"/>
  <c r="P151" i="64"/>
  <c r="O151" i="64"/>
  <c r="M139" i="64"/>
  <c r="I141" i="50"/>
  <c r="I67" i="50"/>
  <c r="M65" i="64"/>
  <c r="M67" i="64"/>
  <c r="I69" i="50"/>
  <c r="I17" i="50"/>
  <c r="M15" i="64"/>
  <c r="M54" i="64"/>
  <c r="I56" i="50"/>
  <c r="S75" i="49"/>
  <c r="T75" i="49" s="1"/>
  <c r="L74" i="64"/>
  <c r="I29" i="50"/>
  <c r="M27" i="64"/>
  <c r="I68" i="50"/>
  <c r="M66" i="64"/>
  <c r="O33" i="64"/>
  <c r="P33" i="64"/>
  <c r="O56" i="64"/>
  <c r="P56" i="64"/>
  <c r="P27" i="64"/>
  <c r="O27" i="64"/>
  <c r="L129" i="64"/>
  <c r="S130" i="49"/>
  <c r="T130" i="49" s="1"/>
  <c r="O57" i="64"/>
  <c r="P57" i="64"/>
  <c r="I75" i="50"/>
  <c r="M73" i="64"/>
  <c r="P24" i="64"/>
  <c r="O24" i="64"/>
  <c r="I25" i="50"/>
  <c r="M23" i="64"/>
  <c r="L92" i="64"/>
  <c r="S93" i="49"/>
  <c r="T93" i="49" s="1"/>
  <c r="M68" i="64"/>
  <c r="I70" i="50"/>
  <c r="O112" i="64"/>
  <c r="P112" i="64"/>
  <c r="I61" i="50"/>
  <c r="M59" i="64"/>
  <c r="I11" i="50"/>
  <c r="M9" i="64"/>
  <c r="I36" i="50"/>
  <c r="M34" i="64"/>
  <c r="I37" i="50"/>
  <c r="M35" i="64"/>
  <c r="M44" i="64"/>
  <c r="I10" i="50"/>
  <c r="M8" i="64"/>
  <c r="O148" i="64"/>
  <c r="P148" i="64"/>
  <c r="R161" i="64"/>
  <c r="Q161" i="64"/>
  <c r="M115" i="64"/>
  <c r="I117" i="50"/>
  <c r="S53" i="49"/>
  <c r="T53" i="49" s="1"/>
  <c r="L52" i="64"/>
  <c r="P63" i="64"/>
  <c r="O63" i="64"/>
  <c r="I9" i="50"/>
  <c r="M7" i="64"/>
  <c r="M145" i="64"/>
  <c r="I147" i="50"/>
  <c r="M71" i="64"/>
  <c r="I73" i="50"/>
  <c r="M70" i="64"/>
  <c r="I72" i="50"/>
  <c r="O114" i="64"/>
  <c r="P114" i="64"/>
  <c r="M84" i="64"/>
  <c r="I86" i="50"/>
  <c r="P38" i="64"/>
  <c r="I112" i="50"/>
  <c r="M110" i="64"/>
  <c r="I16" i="50"/>
  <c r="M14" i="64"/>
  <c r="I49" i="50"/>
  <c r="M47" i="64"/>
  <c r="P61" i="64"/>
  <c r="O61" i="64"/>
  <c r="S98" i="49"/>
  <c r="T98" i="49" s="1"/>
  <c r="L97" i="64"/>
  <c r="I27" i="50"/>
  <c r="M25" i="64"/>
  <c r="S89" i="49"/>
  <c r="T89" i="49" s="1"/>
  <c r="L88" i="64"/>
  <c r="L132" i="64"/>
  <c r="S133" i="49"/>
  <c r="T133" i="49" s="1"/>
  <c r="I108" i="50"/>
  <c r="M106" i="64"/>
  <c r="M98" i="64"/>
  <c r="I100" i="50"/>
  <c r="O149" i="64"/>
  <c r="P149" i="64"/>
  <c r="O126" i="64"/>
  <c r="P126" i="64"/>
  <c r="I155" i="50"/>
  <c r="M153" i="64"/>
  <c r="I128" i="50"/>
  <c r="M126" i="64"/>
  <c r="L91" i="64"/>
  <c r="S92" i="49"/>
  <c r="T92" i="49" s="1"/>
  <c r="P144" i="64"/>
  <c r="O144" i="64"/>
  <c r="M4" i="64"/>
  <c r="I6" i="50"/>
  <c r="P146" i="64"/>
  <c r="O146" i="64"/>
  <c r="M123" i="64"/>
  <c r="I125" i="50"/>
  <c r="O53" i="64"/>
  <c r="P53" i="64"/>
  <c r="S96" i="49"/>
  <c r="T96" i="49" s="1"/>
  <c r="L95" i="64"/>
  <c r="S47" i="49"/>
  <c r="T47" i="49" s="1"/>
  <c r="L46" i="64"/>
  <c r="P11" i="64"/>
  <c r="O11" i="64"/>
  <c r="O45" i="64"/>
  <c r="P111" i="64"/>
  <c r="O111" i="64"/>
  <c r="M146" i="64"/>
  <c r="I148" i="50"/>
  <c r="R160" i="64"/>
  <c r="Q160" i="64"/>
  <c r="O16" i="64"/>
  <c r="P16" i="64"/>
  <c r="I20" i="50"/>
  <c r="M18" i="64"/>
  <c r="S80" i="49"/>
  <c r="T80" i="49" s="1"/>
  <c r="L79" i="64"/>
  <c r="M53" i="64"/>
  <c r="I55" i="50"/>
  <c r="O10" i="64"/>
  <c r="P10" i="64"/>
  <c r="S81" i="49"/>
  <c r="T81" i="49" s="1"/>
  <c r="L80" i="64"/>
  <c r="M13" i="64"/>
  <c r="I15" i="50"/>
  <c r="L103" i="64"/>
  <c r="S104" i="49"/>
  <c r="T104" i="49" s="1"/>
  <c r="M120" i="64"/>
  <c r="I122" i="50"/>
  <c r="O15" i="64"/>
  <c r="P15" i="64"/>
  <c r="M16" i="64"/>
  <c r="I18" i="50"/>
  <c r="P36" i="64"/>
  <c r="O36" i="64"/>
  <c r="L83" i="64"/>
  <c r="S84" i="49"/>
  <c r="T84" i="49" s="1"/>
  <c r="P54" i="64"/>
  <c r="O54" i="64"/>
  <c r="P108" i="64"/>
  <c r="O108" i="64"/>
  <c r="M109" i="64"/>
  <c r="I111" i="50"/>
  <c r="I98" i="50"/>
  <c r="M96" i="64"/>
  <c r="O23" i="64"/>
  <c r="P23" i="64"/>
  <c r="O147" i="64"/>
  <c r="P147" i="64"/>
  <c r="P34" i="64"/>
  <c r="O34" i="64"/>
  <c r="P35" i="64"/>
  <c r="O35" i="64"/>
  <c r="S22" i="49"/>
  <c r="T22" i="49" s="1"/>
  <c r="L21" i="64"/>
  <c r="O8" i="64"/>
  <c r="P8" i="64"/>
  <c r="S153" i="49"/>
  <c r="T153" i="49" s="1"/>
  <c r="L152" i="64"/>
  <c r="L130" i="64"/>
  <c r="S131" i="49"/>
  <c r="T131" i="49" s="1"/>
  <c r="M30" i="64"/>
  <c r="I32" i="50"/>
  <c r="O115" i="64"/>
  <c r="P115" i="64"/>
  <c r="P7" i="64"/>
  <c r="O7" i="64"/>
  <c r="M124" i="64"/>
  <c r="I126" i="50"/>
  <c r="O145" i="64"/>
  <c r="P145" i="64"/>
  <c r="O137" i="64"/>
  <c r="P137" i="64"/>
  <c r="P70" i="64"/>
  <c r="O70" i="64"/>
  <c r="M116" i="64"/>
  <c r="I118" i="50"/>
  <c r="O84" i="64"/>
  <c r="P84" i="64"/>
  <c r="I62" i="50"/>
  <c r="M60" i="64"/>
  <c r="P14" i="64"/>
  <c r="O14" i="64"/>
  <c r="M61" i="64"/>
  <c r="I63" i="50"/>
  <c r="P25" i="64"/>
  <c r="O25" i="64"/>
  <c r="I7" i="50"/>
  <c r="M5" i="64"/>
  <c r="M122" i="64"/>
  <c r="I124" i="50"/>
  <c r="M64" i="64"/>
  <c r="I66" i="50"/>
  <c r="I71" i="50"/>
  <c r="M69" i="64"/>
  <c r="O106" i="64"/>
  <c r="P106" i="64"/>
  <c r="O102" i="64"/>
  <c r="P102" i="64"/>
  <c r="P141" i="64"/>
  <c r="O141" i="64"/>
  <c r="I130" i="50"/>
  <c r="M128" i="64"/>
  <c r="P121" i="64"/>
  <c r="O121" i="64"/>
  <c r="L48" i="64"/>
  <c r="S49" i="49"/>
  <c r="T49" i="49" s="1"/>
  <c r="L37" i="64"/>
  <c r="S38" i="49"/>
  <c r="T38" i="49" s="1"/>
  <c r="P65" i="64"/>
  <c r="O65" i="64"/>
  <c r="M45" i="64"/>
  <c r="I47" i="50"/>
  <c r="P18" i="64"/>
  <c r="O18" i="64"/>
  <c r="O12" i="64"/>
  <c r="P12" i="64"/>
  <c r="P113" i="64"/>
  <c r="O113" i="64"/>
  <c r="S106" i="49"/>
  <c r="T106" i="49" s="1"/>
  <c r="L105" i="64"/>
  <c r="S73" i="49"/>
  <c r="T73" i="49" s="1"/>
  <c r="L72" i="64"/>
  <c r="P31" i="64"/>
  <c r="O31" i="64"/>
  <c r="P39" i="64"/>
  <c r="O39" i="64"/>
  <c r="P58" i="64"/>
  <c r="O58" i="64"/>
  <c r="M10" i="64"/>
  <c r="I12" i="50"/>
  <c r="O139" i="64"/>
  <c r="P139" i="64"/>
  <c r="M40" i="64"/>
  <c r="I42" i="50"/>
  <c r="I8" i="50"/>
  <c r="M6" i="64"/>
  <c r="L85" i="64"/>
  <c r="S86" i="49"/>
  <c r="T86" i="49" s="1"/>
  <c r="M28" i="64"/>
  <c r="I30" i="50"/>
  <c r="P19" i="64"/>
  <c r="O19" i="64"/>
  <c r="M143" i="64"/>
  <c r="I145" i="50"/>
  <c r="O133" i="64"/>
  <c r="P133" i="64"/>
  <c r="I123" i="50"/>
  <c r="M121" i="64"/>
  <c r="M26" i="64"/>
  <c r="I28" i="50"/>
  <c r="O17" i="64"/>
  <c r="P17" i="64"/>
  <c r="I149" i="50"/>
  <c r="M147" i="64"/>
  <c r="L42" i="64"/>
  <c r="S43" i="49"/>
  <c r="T43" i="49" s="1"/>
  <c r="M119" i="64"/>
  <c r="I121" i="50"/>
  <c r="O44" i="64"/>
  <c r="P44" i="64"/>
  <c r="I146" i="50"/>
  <c r="M144" i="64"/>
  <c r="O55" i="64"/>
  <c r="P55" i="64"/>
  <c r="P30" i="64"/>
  <c r="O30" i="64"/>
  <c r="O22" i="64"/>
  <c r="P22" i="64"/>
  <c r="Q157" i="64"/>
  <c r="R157" i="64"/>
  <c r="O124" i="64"/>
  <c r="P124" i="64"/>
  <c r="I109" i="50"/>
  <c r="M107" i="64"/>
  <c r="I139" i="50"/>
  <c r="M137" i="64"/>
  <c r="P116" i="64"/>
  <c r="O116" i="64"/>
  <c r="Q158" i="64"/>
  <c r="R158" i="64"/>
  <c r="S136" i="49"/>
  <c r="T136" i="49" s="1"/>
  <c r="L135" i="64"/>
  <c r="S50" i="49"/>
  <c r="T50" i="49" s="1"/>
  <c r="L49" i="64"/>
  <c r="O60" i="64"/>
  <c r="P60" i="64"/>
  <c r="L140" i="64"/>
  <c r="S141" i="49"/>
  <c r="T141" i="49" s="1"/>
  <c r="P5" i="64"/>
  <c r="O5" i="64"/>
  <c r="I14" i="50"/>
  <c r="M12" i="64"/>
  <c r="O123" i="64"/>
  <c r="P123" i="64"/>
  <c r="P122" i="64"/>
  <c r="O122" i="64"/>
  <c r="O64" i="64"/>
  <c r="P64" i="64"/>
  <c r="O69" i="64"/>
  <c r="P69" i="64"/>
  <c r="O82" i="64"/>
  <c r="P82" i="64"/>
  <c r="O29" i="64"/>
  <c r="P29" i="64"/>
  <c r="M102" i="64"/>
  <c r="I104" i="50"/>
  <c r="P99" i="64"/>
  <c r="O99" i="64"/>
  <c r="P20" i="64"/>
  <c r="O20" i="64"/>
  <c r="I84" i="50"/>
  <c r="M82" i="64"/>
  <c r="M29" i="64"/>
  <c r="I31" i="50"/>
  <c r="I143" i="50"/>
  <c r="M141" i="64"/>
  <c r="M20" i="64"/>
  <c r="I22" i="50"/>
  <c r="P153" i="64"/>
  <c r="O153" i="64"/>
  <c r="L150" i="64"/>
  <c r="S151" i="49"/>
  <c r="T151" i="49" s="1"/>
  <c r="O66" i="64"/>
  <c r="P66" i="64"/>
  <c r="O41" i="64"/>
  <c r="P41" i="64"/>
  <c r="M32" i="64"/>
  <c r="I34" i="50"/>
  <c r="P96" i="64"/>
  <c r="O96" i="64"/>
  <c r="P73" i="64"/>
  <c r="O73" i="64"/>
  <c r="I92" i="50"/>
  <c r="M90" i="64"/>
  <c r="P90" i="64"/>
  <c r="O90" i="64"/>
  <c r="M149" i="64" l="1"/>
  <c r="Q149" i="64" s="1"/>
  <c r="I38" i="50"/>
  <c r="Q60" i="64"/>
  <c r="Q15" i="64"/>
  <c r="Q145" i="64"/>
  <c r="Q153" i="64"/>
  <c r="Q55" i="64"/>
  <c r="M99" i="64"/>
  <c r="Q34" i="64"/>
  <c r="P32" i="64"/>
  <c r="Q33" i="64"/>
  <c r="Q5" i="64"/>
  <c r="Q73" i="64"/>
  <c r="Q8" i="64"/>
  <c r="Q30" i="64"/>
  <c r="Q113" i="64"/>
  <c r="I153" i="50"/>
  <c r="Q123" i="64"/>
  <c r="Q11" i="64"/>
  <c r="Q82" i="64"/>
  <c r="M133" i="64"/>
  <c r="Q117" i="64"/>
  <c r="Q96" i="64"/>
  <c r="Q57" i="64"/>
  <c r="Q47" i="64"/>
  <c r="Q59" i="64"/>
  <c r="Q14" i="64"/>
  <c r="Q102" i="64"/>
  <c r="Q63" i="64"/>
  <c r="Q124" i="64"/>
  <c r="Q115" i="64"/>
  <c r="Q53" i="64"/>
  <c r="R117" i="64"/>
  <c r="M150" i="64"/>
  <c r="I152" i="50"/>
  <c r="R58" i="64"/>
  <c r="Q35" i="64"/>
  <c r="I50" i="50"/>
  <c r="M48" i="64"/>
  <c r="P130" i="64"/>
  <c r="O130" i="64"/>
  <c r="P92" i="64"/>
  <c r="O92" i="64"/>
  <c r="Q67" i="64"/>
  <c r="M86" i="64"/>
  <c r="I88" i="50"/>
  <c r="R6" i="64"/>
  <c r="R96" i="64"/>
  <c r="M105" i="64"/>
  <c r="I107" i="50"/>
  <c r="R14" i="64"/>
  <c r="O152" i="64"/>
  <c r="P152" i="64"/>
  <c r="O80" i="64"/>
  <c r="P80" i="64"/>
  <c r="Q126" i="64"/>
  <c r="O138" i="64"/>
  <c r="P138" i="64"/>
  <c r="O89" i="64"/>
  <c r="P89" i="64"/>
  <c r="Q90" i="64"/>
  <c r="R39" i="64"/>
  <c r="Q121" i="64"/>
  <c r="R106" i="64"/>
  <c r="R137" i="64"/>
  <c r="R115" i="64"/>
  <c r="P83" i="64"/>
  <c r="O83" i="64"/>
  <c r="I81" i="50"/>
  <c r="M79" i="64"/>
  <c r="I93" i="50"/>
  <c r="M91" i="64"/>
  <c r="R149" i="64"/>
  <c r="P132" i="64"/>
  <c r="O132" i="64"/>
  <c r="R63" i="64"/>
  <c r="R148" i="64"/>
  <c r="Q128" i="64"/>
  <c r="O142" i="64"/>
  <c r="P142" i="64"/>
  <c r="R47" i="64"/>
  <c r="Q71" i="64"/>
  <c r="R68" i="64"/>
  <c r="O76" i="64"/>
  <c r="P76" i="64"/>
  <c r="P127" i="64"/>
  <c r="O127" i="64"/>
  <c r="M138" i="64"/>
  <c r="I140" i="50"/>
  <c r="O94" i="64"/>
  <c r="P94" i="64"/>
  <c r="R4" i="64"/>
  <c r="R154" i="64"/>
  <c r="O140" i="64"/>
  <c r="P140" i="64"/>
  <c r="P105" i="64"/>
  <c r="O105" i="64"/>
  <c r="M74" i="64"/>
  <c r="I76" i="50"/>
  <c r="R62" i="64"/>
  <c r="I85" i="50"/>
  <c r="M83" i="64"/>
  <c r="I134" i="50"/>
  <c r="M132" i="64"/>
  <c r="Q143" i="64"/>
  <c r="R64" i="64"/>
  <c r="R90" i="64"/>
  <c r="R153" i="64"/>
  <c r="Q64" i="64"/>
  <c r="R5" i="64"/>
  <c r="Q116" i="64"/>
  <c r="R139" i="64"/>
  <c r="Q31" i="64"/>
  <c r="Q65" i="64"/>
  <c r="R121" i="64"/>
  <c r="Q106" i="64"/>
  <c r="Q137" i="64"/>
  <c r="M152" i="64"/>
  <c r="I154" i="50"/>
  <c r="R34" i="64"/>
  <c r="M80" i="64"/>
  <c r="I82" i="50"/>
  <c r="Q111" i="64"/>
  <c r="M46" i="64"/>
  <c r="I48" i="50"/>
  <c r="Q146" i="64"/>
  <c r="O91" i="64"/>
  <c r="P91" i="64"/>
  <c r="O88" i="64"/>
  <c r="P88" i="64"/>
  <c r="Q61" i="64"/>
  <c r="Q38" i="64"/>
  <c r="Q148" i="64"/>
  <c r="Q24" i="64"/>
  <c r="P129" i="64"/>
  <c r="O129" i="64"/>
  <c r="Q151" i="64"/>
  <c r="R128" i="64"/>
  <c r="M100" i="64"/>
  <c r="I102" i="50"/>
  <c r="I78" i="50"/>
  <c r="M76" i="64"/>
  <c r="Q40" i="64"/>
  <c r="Q4" i="64"/>
  <c r="Q154" i="64"/>
  <c r="I137" i="50"/>
  <c r="M135" i="64"/>
  <c r="Q19" i="64"/>
  <c r="R102" i="64"/>
  <c r="Q7" i="64"/>
  <c r="R15" i="64"/>
  <c r="R126" i="64"/>
  <c r="Q114" i="64"/>
  <c r="R33" i="64"/>
  <c r="O150" i="64"/>
  <c r="P150" i="64"/>
  <c r="R60" i="64"/>
  <c r="R55" i="64"/>
  <c r="Q39" i="64"/>
  <c r="R7" i="64"/>
  <c r="R35" i="64"/>
  <c r="P79" i="64"/>
  <c r="O79" i="64"/>
  <c r="Q68" i="64"/>
  <c r="M94" i="64"/>
  <c r="I96" i="50"/>
  <c r="R41" i="64"/>
  <c r="R29" i="64"/>
  <c r="Q122" i="64"/>
  <c r="O49" i="64"/>
  <c r="P49" i="64"/>
  <c r="R116" i="64"/>
  <c r="Q139" i="64"/>
  <c r="R31" i="64"/>
  <c r="R113" i="64"/>
  <c r="R65" i="64"/>
  <c r="Q25" i="64"/>
  <c r="R84" i="64"/>
  <c r="R145" i="64"/>
  <c r="R8" i="64"/>
  <c r="Q36" i="64"/>
  <c r="M103" i="64"/>
  <c r="I105" i="50"/>
  <c r="R10" i="64"/>
  <c r="R111" i="64"/>
  <c r="O95" i="64"/>
  <c r="P95" i="64"/>
  <c r="R146" i="64"/>
  <c r="R61" i="64"/>
  <c r="R38" i="64"/>
  <c r="P52" i="64"/>
  <c r="O52" i="64"/>
  <c r="R24" i="64"/>
  <c r="Q27" i="64"/>
  <c r="R151" i="64"/>
  <c r="O100" i="64"/>
  <c r="P100" i="64"/>
  <c r="P75" i="64"/>
  <c r="O75" i="64"/>
  <c r="I45" i="50"/>
  <c r="M43" i="64"/>
  <c r="Q98" i="64"/>
  <c r="Q120" i="64"/>
  <c r="Q51" i="64"/>
  <c r="I129" i="50"/>
  <c r="M127" i="64"/>
  <c r="R40" i="64"/>
  <c r="M93" i="64"/>
  <c r="I95" i="50"/>
  <c r="M81" i="64"/>
  <c r="I83" i="50"/>
  <c r="Q87" i="64"/>
  <c r="Q119" i="64"/>
  <c r="Q32" i="64"/>
  <c r="R69" i="64"/>
  <c r="R30" i="64"/>
  <c r="Q23" i="64"/>
  <c r="R144" i="64"/>
  <c r="R109" i="64"/>
  <c r="I80" i="50"/>
  <c r="M78" i="64"/>
  <c r="R143" i="64"/>
  <c r="Q69" i="64"/>
  <c r="R124" i="64"/>
  <c r="R19" i="64"/>
  <c r="P48" i="64"/>
  <c r="O48" i="64"/>
  <c r="Q112" i="64"/>
  <c r="Q62" i="64"/>
  <c r="Q41" i="64"/>
  <c r="R122" i="64"/>
  <c r="M49" i="64"/>
  <c r="I51" i="50"/>
  <c r="R22" i="64"/>
  <c r="I87" i="50"/>
  <c r="M85" i="64"/>
  <c r="P72" i="64"/>
  <c r="O72" i="64"/>
  <c r="R12" i="64"/>
  <c r="I39" i="50"/>
  <c r="M37" i="64"/>
  <c r="R25" i="64"/>
  <c r="Q84" i="64"/>
  <c r="R147" i="64"/>
  <c r="Q108" i="64"/>
  <c r="R36" i="64"/>
  <c r="Q10" i="64"/>
  <c r="R16" i="64"/>
  <c r="Q45" i="64"/>
  <c r="M95" i="64"/>
  <c r="I97" i="50"/>
  <c r="M88" i="64"/>
  <c r="I90" i="50"/>
  <c r="M52" i="64"/>
  <c r="I54" i="50"/>
  <c r="R27" i="64"/>
  <c r="R107" i="64"/>
  <c r="I127" i="50"/>
  <c r="M125" i="64"/>
  <c r="I77" i="50"/>
  <c r="M75" i="64"/>
  <c r="P43" i="64"/>
  <c r="O43" i="64"/>
  <c r="R98" i="64"/>
  <c r="R120" i="64"/>
  <c r="R51" i="64"/>
  <c r="O104" i="64"/>
  <c r="P104" i="64"/>
  <c r="R87" i="64"/>
  <c r="R119" i="64"/>
  <c r="M142" i="64"/>
  <c r="I144" i="50"/>
  <c r="R44" i="64"/>
  <c r="R66" i="64"/>
  <c r="Q20" i="64"/>
  <c r="R82" i="64"/>
  <c r="R123" i="64"/>
  <c r="Q22" i="64"/>
  <c r="Q44" i="64"/>
  <c r="R17" i="64"/>
  <c r="O85" i="64"/>
  <c r="P85" i="64"/>
  <c r="Q12" i="64"/>
  <c r="P37" i="64"/>
  <c r="O37" i="64"/>
  <c r="Q141" i="64"/>
  <c r="M130" i="64"/>
  <c r="I132" i="50"/>
  <c r="P21" i="64"/>
  <c r="O21" i="64"/>
  <c r="Q147" i="64"/>
  <c r="R108" i="64"/>
  <c r="O103" i="64"/>
  <c r="P103" i="64"/>
  <c r="Q16" i="64"/>
  <c r="R45" i="64"/>
  <c r="R56" i="64"/>
  <c r="P74" i="64"/>
  <c r="O74" i="64"/>
  <c r="Q107" i="64"/>
  <c r="O134" i="64"/>
  <c r="P134" i="64"/>
  <c r="Q110" i="64"/>
  <c r="P125" i="64"/>
  <c r="O125" i="64"/>
  <c r="P131" i="64"/>
  <c r="O131" i="64"/>
  <c r="Q28" i="64"/>
  <c r="R9" i="64"/>
  <c r="P101" i="64"/>
  <c r="O101" i="64"/>
  <c r="I138" i="50"/>
  <c r="M136" i="64"/>
  <c r="Q77" i="64"/>
  <c r="P78" i="64"/>
  <c r="O78" i="64"/>
  <c r="Q118" i="64"/>
  <c r="P93" i="64"/>
  <c r="O93" i="64"/>
  <c r="O81" i="64"/>
  <c r="P81" i="64"/>
  <c r="Q13" i="64"/>
  <c r="R18" i="64"/>
  <c r="Q70" i="64"/>
  <c r="R54" i="64"/>
  <c r="R11" i="64"/>
  <c r="R112" i="64"/>
  <c r="Q26" i="64"/>
  <c r="R59" i="64"/>
  <c r="R70" i="64"/>
  <c r="P46" i="64"/>
  <c r="O46" i="64"/>
  <c r="I131" i="50"/>
  <c r="M129" i="64"/>
  <c r="R26" i="64"/>
  <c r="R71" i="64"/>
  <c r="O86" i="64"/>
  <c r="P86" i="64"/>
  <c r="Q29" i="64"/>
  <c r="R73" i="64"/>
  <c r="Q66" i="64"/>
  <c r="R20" i="64"/>
  <c r="M140" i="64"/>
  <c r="I142" i="50"/>
  <c r="P135" i="64"/>
  <c r="O135" i="64"/>
  <c r="Q17" i="64"/>
  <c r="Q58" i="64"/>
  <c r="M72" i="64"/>
  <c r="I74" i="50"/>
  <c r="Q18" i="64"/>
  <c r="R141" i="64"/>
  <c r="I23" i="50"/>
  <c r="M21" i="64"/>
  <c r="R23" i="64"/>
  <c r="Q54" i="64"/>
  <c r="R53" i="64"/>
  <c r="Q144" i="64"/>
  <c r="R114" i="64"/>
  <c r="M92" i="64"/>
  <c r="I94" i="50"/>
  <c r="R57" i="64"/>
  <c r="Q56" i="64"/>
  <c r="R67" i="64"/>
  <c r="I136" i="50"/>
  <c r="M134" i="64"/>
  <c r="Q109" i="64"/>
  <c r="R110" i="64"/>
  <c r="I133" i="50"/>
  <c r="M131" i="64"/>
  <c r="R28" i="64"/>
  <c r="Q9" i="64"/>
  <c r="M101" i="64"/>
  <c r="I103" i="50"/>
  <c r="P136" i="64"/>
  <c r="O136" i="64"/>
  <c r="R77" i="64"/>
  <c r="R118" i="64"/>
  <c r="I106" i="50"/>
  <c r="M104" i="64"/>
  <c r="Q6" i="64"/>
  <c r="M89" i="64"/>
  <c r="I91" i="50"/>
  <c r="R13" i="64"/>
  <c r="Q207" i="64" l="1"/>
  <c r="R99" i="64"/>
  <c r="R32" i="64"/>
  <c r="Q37" i="64"/>
  <c r="Q105" i="64"/>
  <c r="Q99" i="64"/>
  <c r="R133" i="64"/>
  <c r="Q86" i="64"/>
  <c r="Q133" i="64"/>
  <c r="Q48" i="64"/>
  <c r="Q85" i="64"/>
  <c r="Q101" i="64"/>
  <c r="Q136" i="64"/>
  <c r="R91" i="64"/>
  <c r="Q81" i="64"/>
  <c r="Q21" i="64"/>
  <c r="R75" i="64"/>
  <c r="Q91" i="64"/>
  <c r="Q127" i="64"/>
  <c r="R89" i="64"/>
  <c r="R152" i="64"/>
  <c r="R92" i="64"/>
  <c r="R80" i="64"/>
  <c r="R81" i="64"/>
  <c r="R37" i="64"/>
  <c r="Q46" i="64"/>
  <c r="Q93" i="64"/>
  <c r="Q131" i="64"/>
  <c r="R21" i="64"/>
  <c r="R85" i="64"/>
  <c r="R100" i="64"/>
  <c r="R127" i="64"/>
  <c r="R142" i="64"/>
  <c r="Q132" i="64"/>
  <c r="Q89" i="64"/>
  <c r="Q152" i="64"/>
  <c r="Q130" i="64"/>
  <c r="R136" i="64"/>
  <c r="R78" i="64"/>
  <c r="Q104" i="64"/>
  <c r="Q88" i="64"/>
  <c r="Q134" i="64"/>
  <c r="R43" i="64"/>
  <c r="Q75" i="64"/>
  <c r="R79" i="64"/>
  <c r="Q80" i="64"/>
  <c r="Q92" i="64"/>
  <c r="R86" i="64"/>
  <c r="R46" i="64"/>
  <c r="Q135" i="64"/>
  <c r="R93" i="64"/>
  <c r="R131" i="64"/>
  <c r="Q74" i="64"/>
  <c r="Q72" i="64"/>
  <c r="Q100" i="64"/>
  <c r="Q52" i="64"/>
  <c r="R49" i="64"/>
  <c r="R150" i="64"/>
  <c r="R105" i="64"/>
  <c r="R76" i="64"/>
  <c r="Q142" i="64"/>
  <c r="R132" i="64"/>
  <c r="Q83" i="64"/>
  <c r="R138" i="64"/>
  <c r="R130" i="64"/>
  <c r="Q79" i="64"/>
  <c r="R135" i="64"/>
  <c r="Q125" i="64"/>
  <c r="R74" i="64"/>
  <c r="R103" i="64"/>
  <c r="R72" i="64"/>
  <c r="R52" i="64"/>
  <c r="R95" i="64"/>
  <c r="Q49" i="64"/>
  <c r="Q150" i="64"/>
  <c r="R140" i="64"/>
  <c r="Q76" i="64"/>
  <c r="R83" i="64"/>
  <c r="Q138" i="64"/>
  <c r="R101" i="64"/>
  <c r="R125" i="64"/>
  <c r="Q103" i="64"/>
  <c r="Q95" i="64"/>
  <c r="Q129" i="64"/>
  <c r="Q140" i="64"/>
  <c r="R94" i="64"/>
  <c r="R134" i="64"/>
  <c r="Q43" i="64"/>
  <c r="Q78" i="64"/>
  <c r="R104" i="64"/>
  <c r="R48" i="64"/>
  <c r="R129" i="64"/>
  <c r="R88" i="64"/>
  <c r="Q94" i="64"/>
  <c r="R205" i="64" l="1"/>
  <c r="R202" i="64"/>
  <c r="Q205" i="64"/>
  <c r="Q202" i="64"/>
  <c r="Q203" i="64" l="1"/>
  <c r="R206" i="64"/>
  <c r="R203" i="64"/>
  <c r="Q206" i="64"/>
</calcChain>
</file>

<file path=xl/sharedStrings.xml><?xml version="1.0" encoding="utf-8"?>
<sst xmlns="http://schemas.openxmlformats.org/spreadsheetml/2006/main" count="40869" uniqueCount="546">
  <si>
    <t>Equipment ID</t>
  </si>
  <si>
    <t>GSE Type</t>
  </si>
  <si>
    <t>Engine Model Year</t>
  </si>
  <si>
    <t>Belt Loader</t>
  </si>
  <si>
    <t>Electric</t>
  </si>
  <si>
    <t>Diesel</t>
  </si>
  <si>
    <t>Cargo Loader</t>
  </si>
  <si>
    <t>Baggage Tractor</t>
  </si>
  <si>
    <t>Lift</t>
  </si>
  <si>
    <t>Cargo Tractor</t>
  </si>
  <si>
    <t>Service Truck</t>
  </si>
  <si>
    <t>Lavatory Truck</t>
  </si>
  <si>
    <t>Gasoline</t>
  </si>
  <si>
    <t>Ground Power Unit</t>
  </si>
  <si>
    <t>Air Start</t>
  </si>
  <si>
    <t>2006</t>
  </si>
  <si>
    <t>LAV TRUCK</t>
  </si>
  <si>
    <t>BAG TRACTOR</t>
  </si>
  <si>
    <t>PICKUP TRUCK</t>
  </si>
  <si>
    <t>Van</t>
  </si>
  <si>
    <t>Fuel Truck</t>
  </si>
  <si>
    <t>OFFROAD2017</t>
  </si>
  <si>
    <t>Region Type: County</t>
  </si>
  <si>
    <t>Region: Orange</t>
  </si>
  <si>
    <t>Scenario: All Adopted Rules - Exhaust</t>
  </si>
  <si>
    <t>Vehicle Classification: OFFROAD2017 Equipment Types</t>
  </si>
  <si>
    <t>Region</t>
  </si>
  <si>
    <t>Fuel</t>
  </si>
  <si>
    <t>HC_tpd</t>
  </si>
  <si>
    <t>ROG_tpd</t>
  </si>
  <si>
    <t>TOG_tpd</t>
  </si>
  <si>
    <t>CO_tpd</t>
  </si>
  <si>
    <t>NOx_tpd</t>
  </si>
  <si>
    <t>CO2_tpd</t>
  </si>
  <si>
    <t>PM10_tpd</t>
  </si>
  <si>
    <t>SOx_tpd</t>
  </si>
  <si>
    <t>NH3_tpd</t>
  </si>
  <si>
    <t>Total_Activity_hpy</t>
  </si>
  <si>
    <t>Total_Population</t>
  </si>
  <si>
    <t>Horsepower_Hours_hhpy</t>
  </si>
  <si>
    <t>Orange</t>
  </si>
  <si>
    <t>Agricultural - Agricultural Tractors</t>
  </si>
  <si>
    <t>Agricultural - Bale Wagons (Self Propelled)</t>
  </si>
  <si>
    <t>Agricultural - Balers (Self Propelled)</t>
  </si>
  <si>
    <t>Agricultural - Combine Harvesters</t>
  </si>
  <si>
    <t>Agricultural - Construction Equipment</t>
  </si>
  <si>
    <t>Agricultural - Cotton Pickers</t>
  </si>
  <si>
    <t>Agricultural - Forage &amp; Silage Harvesters</t>
  </si>
  <si>
    <t>Agricultural - Forklifts</t>
  </si>
  <si>
    <t>Agricultural - Hay Squeeze/Stack retriever</t>
  </si>
  <si>
    <t>Agricultural - Nut Harvester</t>
  </si>
  <si>
    <t>Agricultural - Other Harvesters</t>
  </si>
  <si>
    <t>Agricultural - Others</t>
  </si>
  <si>
    <t>Agricultural - Sprayers/Spray rigs</t>
  </si>
  <si>
    <t>Agricultural - Swathers/Windrowers/Hay Conditioners</t>
  </si>
  <si>
    <t>AirGrSupp - A/C Tug Narrow Body</t>
  </si>
  <si>
    <t>AirGrSupp - A/C Tug Wide Body</t>
  </si>
  <si>
    <t>AirGrSupp - Baggage Tug</t>
  </si>
  <si>
    <t>AirGrSupp - Belt Loader</t>
  </si>
  <si>
    <t>AirGrSupp - Bobtail</t>
  </si>
  <si>
    <t>AirGrSupp - Cargo Loader</t>
  </si>
  <si>
    <t>AirGrSupp - Cargo Tractor</t>
  </si>
  <si>
    <t>AirGrSupp - Forklift</t>
  </si>
  <si>
    <t>AirGrSupp - Lift</t>
  </si>
  <si>
    <t>AirGrSupp - Other GSE</t>
  </si>
  <si>
    <t>AirGrSupp - Passenger Stand</t>
  </si>
  <si>
    <t>CHC - AE Charter Fishing</t>
  </si>
  <si>
    <t>CHC - AE Commercial Fishing</t>
  </si>
  <si>
    <t>CHC - AE Crew and Supply</t>
  </si>
  <si>
    <t>CHC - AE Ferry and Excursion</t>
  </si>
  <si>
    <t>CHC - AE Others</t>
  </si>
  <si>
    <t>CHC - AE Pilot Vessels</t>
  </si>
  <si>
    <t>CHC - AE Tow Boats</t>
  </si>
  <si>
    <t>CHC - AE Tug Boats</t>
  </si>
  <si>
    <t>CHC - AE Work Boats</t>
  </si>
  <si>
    <t>CHC - ME Charter Fishing</t>
  </si>
  <si>
    <t>CHC - ME Commercial Fishing</t>
  </si>
  <si>
    <t>CHC - ME Crew and Supply</t>
  </si>
  <si>
    <t>CHC - ME Ferry and Excursion</t>
  </si>
  <si>
    <t>CHC - ME Others</t>
  </si>
  <si>
    <t>CHC - ME Pilot Vessels</t>
  </si>
  <si>
    <t>CHC - ME Tow Boats</t>
  </si>
  <si>
    <t>CHC - ME Tug Boats</t>
  </si>
  <si>
    <t>CHC - ME Work Boats</t>
  </si>
  <si>
    <t>ConstMin - Bore/Drill Rigs</t>
  </si>
  <si>
    <t>ConstMin - Cranes</t>
  </si>
  <si>
    <t>ConstMin - Crawler Tractors</t>
  </si>
  <si>
    <t>ConstMin - Excavators</t>
  </si>
  <si>
    <t>ConstMin - Graders</t>
  </si>
  <si>
    <t>ConstMin - Off-Highway Tractors</t>
  </si>
  <si>
    <t>ConstMin - Off-Highway Trucks</t>
  </si>
  <si>
    <t>ConstMin - Other Construction Equipment</t>
  </si>
  <si>
    <t>ConstMin - Pavers</t>
  </si>
  <si>
    <t>ConstMin - Paving Equipment</t>
  </si>
  <si>
    <t>ConstMin - Rollers</t>
  </si>
  <si>
    <t>ConstMin - Rough Terrain Forklifts</t>
  </si>
  <si>
    <t>ConstMin - Rubber Tired Dozers</t>
  </si>
  <si>
    <t>ConstMin - Rubber Tired Loaders</t>
  </si>
  <si>
    <t>ConstMin - Scrapers</t>
  </si>
  <si>
    <t>ConstMin - Skid Steer Loaders</t>
  </si>
  <si>
    <t>ConstMin - Surfacing Equipment</t>
  </si>
  <si>
    <t>ConstMin - Sweepers/Scrubbers</t>
  </si>
  <si>
    <t>ConstMin - Tractors/Loaders/Backhoes</t>
  </si>
  <si>
    <t>ConstMin - Trenchers</t>
  </si>
  <si>
    <t>Industrial - Aerial Lifts</t>
  </si>
  <si>
    <t>Industrial - Forklifts</t>
  </si>
  <si>
    <t>Industrial - Other General Industrial Equipment</t>
  </si>
  <si>
    <t>Industrial - Other Material Handling Equipment</t>
  </si>
  <si>
    <t>Locomotive - Line haul</t>
  </si>
  <si>
    <t>Locomotive - Passenger</t>
  </si>
  <si>
    <t>Ocean Going Vessels</t>
  </si>
  <si>
    <t>OFF - Agricultural - 2-Wheel Tractors</t>
  </si>
  <si>
    <t>OFF - Agricultural - Agricultural Mowers</t>
  </si>
  <si>
    <t>OFF - Agricultural - Agricultural Tractors</t>
  </si>
  <si>
    <t>OFF - Agricultural - Balers</t>
  </si>
  <si>
    <t>OFF - Agricultural - Combines</t>
  </si>
  <si>
    <t>OFF - Agricultural - Hydro Power Units</t>
  </si>
  <si>
    <t>OFF - Agricultural - Other Agricultural Equipment</t>
  </si>
  <si>
    <t>OFF - Agricultural - Sprayers</t>
  </si>
  <si>
    <t>OFF - Agricultural - Swathers</t>
  </si>
  <si>
    <t>OFF - Agricultural - Tillers</t>
  </si>
  <si>
    <t>OFF - AirGrSupp - A/C Tug  Narrow Body</t>
  </si>
  <si>
    <t>OFF - AirGrSupp - A/C Tug  Wide Body</t>
  </si>
  <si>
    <t>OFF - AirGrSupp - Air Conditioner</t>
  </si>
  <si>
    <t>Nat Gas</t>
  </si>
  <si>
    <t>OFF - AirGrSupp - Air Start Unit</t>
  </si>
  <si>
    <t>OFF - AirGrSupp - Baggage Tug</t>
  </si>
  <si>
    <t>OFF - AirGrSupp - Belt Loader</t>
  </si>
  <si>
    <t>OFF - AirGrSupp - Bobtail</t>
  </si>
  <si>
    <t>OFF - AirGrSupp - Cargo Loader</t>
  </si>
  <si>
    <t>OFF - AirGrSupp - Cargo Tractor</t>
  </si>
  <si>
    <t>OFF - AirGrSupp - Cart</t>
  </si>
  <si>
    <t>OFF - AirGrSupp - Catering Truck</t>
  </si>
  <si>
    <t>OFF - AirGrSupp - Deicer</t>
  </si>
  <si>
    <t>OFF - AirGrSupp - Forklift</t>
  </si>
  <si>
    <t>OFF - AirGrSupp - Fuel Truck</t>
  </si>
  <si>
    <t>OFF - AirGrSupp - Generator</t>
  </si>
  <si>
    <t>OFF - AirGrSupp - Ground Power Unit</t>
  </si>
  <si>
    <t>OFF - AirGrSupp - Hydrant truck</t>
  </si>
  <si>
    <t>OFF - AirGrSupp - Lav Cart</t>
  </si>
  <si>
    <t>OFF - AirGrSupp - Lav Truck</t>
  </si>
  <si>
    <t>OFF - AirGrSupp - Lift</t>
  </si>
  <si>
    <t>OFF - AirGrSupp - Maint. Truck</t>
  </si>
  <si>
    <t>OFF - AirGrSupp - Other</t>
  </si>
  <si>
    <t>OFF - AirGrSupp - Other GSE</t>
  </si>
  <si>
    <t>OFF - AirGrSupp - Passenger Stand</t>
  </si>
  <si>
    <t>OFF - AirGrSupp - Service Truck</t>
  </si>
  <si>
    <t>OFF - AirGrSupp - Sweeper</t>
  </si>
  <si>
    <t>OFF - AirGrSupp - Water Truck</t>
  </si>
  <si>
    <t>OFF - ConstMin - Asphalt Pavers</t>
  </si>
  <si>
    <t>OFF - ConstMin - Bore/Drill Rigs</t>
  </si>
  <si>
    <t>OFF - ConstMin - Cement and Mortar Mixers</t>
  </si>
  <si>
    <t>OFF - ConstMin - Concrete/Industrial Saws</t>
  </si>
  <si>
    <t>OFF - ConstMin - Cranes</t>
  </si>
  <si>
    <t>OFF - ConstMin - Crushing/Proc. Equipment</t>
  </si>
  <si>
    <t>OFF - ConstMin - Dumpers/Tenders</t>
  </si>
  <si>
    <t>OFF - ConstMin - Excavators</t>
  </si>
  <si>
    <t>OFF - ConstMin - Other Construction Equipment</t>
  </si>
  <si>
    <t>OFF - ConstMin - Pavers</t>
  </si>
  <si>
    <t>OFF - ConstMin - Paving Equipment</t>
  </si>
  <si>
    <t>OFF - ConstMin - Plate Compactors</t>
  </si>
  <si>
    <t>OFF - ConstMin - Rollers</t>
  </si>
  <si>
    <t>OFF - ConstMin - Rough Terrain Forklifts</t>
  </si>
  <si>
    <t>OFF - ConstMin - Rubber Tired Loaders</t>
  </si>
  <si>
    <t>OFF - ConstMin - Signal Boards</t>
  </si>
  <si>
    <t>OFF - ConstMin - Skid Steer Loaders</t>
  </si>
  <si>
    <t>OFF - ConstMin - Surfacing Equipment</t>
  </si>
  <si>
    <t>OFF - ConstMin - Tampers/Rammers</t>
  </si>
  <si>
    <t>OFF - ConstMin - Tractors/Loaders/Backhoes</t>
  </si>
  <si>
    <t>OFF - ConstMin - Trenchers</t>
  </si>
  <si>
    <t>OFF - Industrial - Aerial Lifts</t>
  </si>
  <si>
    <t>OFF - Industrial - Forklifts</t>
  </si>
  <si>
    <t>OFF - Industrial - Other General Industrial Equipment</t>
  </si>
  <si>
    <t>OFF - Industrial - Other Material Handling Equipment</t>
  </si>
  <si>
    <t>OFF - Industrial - Sweepers/Scrubbers</t>
  </si>
  <si>
    <t>OFF - Light Commercial - Air Compressors</t>
  </si>
  <si>
    <t>OFF - Light Commercial - Gas Compressors</t>
  </si>
  <si>
    <t>OFF - Light Commercial - Generator Sets</t>
  </si>
  <si>
    <t>OFF - Light Commercial - Pressure Washers</t>
  </si>
  <si>
    <t>OFF - Light Commercial - Pumps</t>
  </si>
  <si>
    <t>OFF - Light Commercial - Welders</t>
  </si>
  <si>
    <t>OFF - Military - A/C unit</t>
  </si>
  <si>
    <t>OFF - Military - Aircraft Support</t>
  </si>
  <si>
    <t>OFF - Military - Cart</t>
  </si>
  <si>
    <t>OFF - Military - Communications</t>
  </si>
  <si>
    <t>OFF - Military - Compressor (Military)</t>
  </si>
  <si>
    <t>OFF - Military - Crane</t>
  </si>
  <si>
    <t>OFF - Military - Deicer</t>
  </si>
  <si>
    <t>OFF - Military - Generator (Military)</t>
  </si>
  <si>
    <t>OFF - Military - Hydraulic unit</t>
  </si>
  <si>
    <t>OFF - Military - Lift (Military)</t>
  </si>
  <si>
    <t>OFF - Military - Light</t>
  </si>
  <si>
    <t>OFF - Military - Other tactical support equipment</t>
  </si>
  <si>
    <t>OFF - Military - Pressure Washers</t>
  </si>
  <si>
    <t>OFF - Military - Pump (Military)</t>
  </si>
  <si>
    <t>OFF - Military - Start Cart</t>
  </si>
  <si>
    <t>OFF - Military - Test Stand</t>
  </si>
  <si>
    <t>OFF - Military - Welder</t>
  </si>
  <si>
    <t>OFF - Oil Drilling - Compressors (Workover)</t>
  </si>
  <si>
    <t>OFF - Oil Drilling - Generator (Drilling)</t>
  </si>
  <si>
    <t>Oil Drilling - Drill Rig (Mobile)</t>
  </si>
  <si>
    <t>Oil Drilling - Workover Rig (Mobile)</t>
  </si>
  <si>
    <t>Portable Equipment - Non-Rental Compressor</t>
  </si>
  <si>
    <t>Portable Equipment - Non-Rental Generator</t>
  </si>
  <si>
    <t>Portable Equipment - Non-Rental Other Portable Equipment</t>
  </si>
  <si>
    <t>Portable Equipment - Non-Rental Pump</t>
  </si>
  <si>
    <t>Portable Equipment - Rental Compressor</t>
  </si>
  <si>
    <t>Portable Equipment - Rental Generator</t>
  </si>
  <si>
    <t>Portable Equipment - Rental Other Portable Equipment</t>
  </si>
  <si>
    <t>Portable Equipment - Rental Pump</t>
  </si>
  <si>
    <t>TRU - Instate Genset TRU</t>
  </si>
  <si>
    <t>TRU - Instate Trailer TRU</t>
  </si>
  <si>
    <t>TRU - Instate Truck TRU</t>
  </si>
  <si>
    <t>TRU - Instate Van TRU</t>
  </si>
  <si>
    <t>TRU - Out-of-State Genset TRU</t>
  </si>
  <si>
    <t>TRU - Out-of-State Trailer TRU</t>
  </si>
  <si>
    <t>TRU - Railcar TRU</t>
  </si>
  <si>
    <t>NOX EF (g/bhp-hr)</t>
  </si>
  <si>
    <t>--</t>
  </si>
  <si>
    <t>Aircraft Tug</t>
  </si>
  <si>
    <t>Bag Tug</t>
  </si>
  <si>
    <t>Golf Cart</t>
  </si>
  <si>
    <t>GPU</t>
  </si>
  <si>
    <t>Lavatory Cart</t>
  </si>
  <si>
    <t>Passenger Stairs</t>
  </si>
  <si>
    <t>Push Back</t>
  </si>
  <si>
    <t>ROG EF (g/bhp-hr)</t>
  </si>
  <si>
    <t>Notes:</t>
  </si>
  <si>
    <t>OFFROAD Category (Diesel)</t>
  </si>
  <si>
    <t>OFFROAD Category (Gasoline &amp; Natural Gas)</t>
  </si>
  <si>
    <r>
      <t>Equipment ID</t>
    </r>
    <r>
      <rPr>
        <b/>
        <vertAlign val="superscript"/>
        <sz val="9"/>
        <color theme="1"/>
        <rFont val="Verdana"/>
        <family val="2"/>
      </rPr>
      <t>1</t>
    </r>
  </si>
  <si>
    <r>
      <t>Engine Model Year</t>
    </r>
    <r>
      <rPr>
        <b/>
        <vertAlign val="superscript"/>
        <sz val="9"/>
        <color theme="1"/>
        <rFont val="Verdana"/>
        <family val="2"/>
      </rPr>
      <t>1</t>
    </r>
  </si>
  <si>
    <t>Calendar Year</t>
  </si>
  <si>
    <t>Load Factor</t>
  </si>
  <si>
    <t>Forklift</t>
  </si>
  <si>
    <t>Was this equipment relocated from JWA to another airport in the South Coast Air Basin?</t>
  </si>
  <si>
    <t>Was this equipment sold or retired in 2020?</t>
  </si>
  <si>
    <t>Low Use?  (≤200 hr/yr) (for Portable Engines)</t>
  </si>
  <si>
    <t>Equipment Model Year</t>
  </si>
  <si>
    <t>Fuel Type (Electric, Diesel, Propane, Gasoline)</t>
  </si>
  <si>
    <t>III.B.1.a</t>
  </si>
  <si>
    <t>III.B.1.b</t>
  </si>
  <si>
    <t>III.B.1.c</t>
  </si>
  <si>
    <t>III.B.1.d</t>
  </si>
  <si>
    <t>III.B.1.e</t>
  </si>
  <si>
    <t>III.B.1.f</t>
  </si>
  <si>
    <t>III.B.1.g</t>
  </si>
  <si>
    <t>III.B.2</t>
  </si>
  <si>
    <t>III.B.1</t>
  </si>
  <si>
    <t>No</t>
  </si>
  <si>
    <t>Off-Road</t>
  </si>
  <si>
    <t>GPU.E0017.SNA</t>
  </si>
  <si>
    <t>Yes</t>
  </si>
  <si>
    <t>GP7084</t>
  </si>
  <si>
    <t/>
  </si>
  <si>
    <t>113368</t>
  </si>
  <si>
    <t>GP2004</t>
  </si>
  <si>
    <t>GP1912</t>
  </si>
  <si>
    <t>GP1911</t>
  </si>
  <si>
    <t>GP1908</t>
  </si>
  <si>
    <t>GP1907</t>
  </si>
  <si>
    <t>PT7648</t>
  </si>
  <si>
    <t>PT0768</t>
  </si>
  <si>
    <t>PT0645</t>
  </si>
  <si>
    <t>AS0999</t>
  </si>
  <si>
    <t>AL0426</t>
  </si>
  <si>
    <t>CT5856</t>
  </si>
  <si>
    <t>CT5848</t>
  </si>
  <si>
    <t>CT5847</t>
  </si>
  <si>
    <t>CT5846</t>
  </si>
  <si>
    <t>CT3252</t>
  </si>
  <si>
    <t>CT3251</t>
  </si>
  <si>
    <t>CT1467</t>
  </si>
  <si>
    <t>BL1855</t>
  </si>
  <si>
    <t>BL1854</t>
  </si>
  <si>
    <t>BL1851</t>
  </si>
  <si>
    <t>BL1849</t>
  </si>
  <si>
    <t>PT1828</t>
  </si>
  <si>
    <t>GC2373</t>
  </si>
  <si>
    <t>GC1696</t>
  </si>
  <si>
    <t>PT0730</t>
  </si>
  <si>
    <t>PT0727</t>
  </si>
  <si>
    <t>PT0726</t>
  </si>
  <si>
    <t>UL1043</t>
  </si>
  <si>
    <t>FE0151</t>
  </si>
  <si>
    <t>On Road</t>
  </si>
  <si>
    <t>Off Road</t>
  </si>
  <si>
    <t>High Speed Tug</t>
  </si>
  <si>
    <t>Diesel Engine Tier</t>
  </si>
  <si>
    <r>
      <rPr>
        <b/>
        <u/>
        <sz val="9"/>
        <color theme="1"/>
        <rFont val="Verdana"/>
        <family val="2"/>
      </rPr>
      <t>If sold or retired</t>
    </r>
    <r>
      <rPr>
        <b/>
        <sz val="9"/>
        <color theme="1"/>
        <rFont val="Verdana"/>
        <family val="2"/>
      </rPr>
      <t>: Specify sale/retirement information as per DOORS</t>
    </r>
  </si>
  <si>
    <r>
      <rPr>
        <b/>
        <u/>
        <sz val="9"/>
        <color theme="1"/>
        <rFont val="Verdana"/>
        <family val="2"/>
      </rPr>
      <t>If relocated</t>
    </r>
    <r>
      <rPr>
        <b/>
        <sz val="9"/>
        <color theme="1"/>
        <rFont val="Verdana"/>
        <family val="2"/>
      </rPr>
      <t>: 
specify destination airport</t>
    </r>
  </si>
  <si>
    <r>
      <rPr>
        <b/>
        <u/>
        <sz val="9"/>
        <color theme="1"/>
        <rFont val="Verdana"/>
        <family val="2"/>
      </rPr>
      <t>If relocated</t>
    </r>
    <r>
      <rPr>
        <b/>
        <sz val="9"/>
        <color theme="1"/>
        <rFont val="Verdana"/>
        <family val="2"/>
      </rPr>
      <t>: 
Specify date of relocation</t>
    </r>
  </si>
  <si>
    <r>
      <rPr>
        <b/>
        <u/>
        <sz val="9"/>
        <color theme="1"/>
        <rFont val="Verdana"/>
        <family val="2"/>
      </rPr>
      <t>If relocated</t>
    </r>
    <r>
      <rPr>
        <b/>
        <sz val="9"/>
        <color theme="1"/>
        <rFont val="Verdana"/>
        <family val="2"/>
      </rPr>
      <t>:
 Specify estimated projected annual usage hours</t>
    </r>
  </si>
  <si>
    <t>Fuel Consumption</t>
  </si>
  <si>
    <t>PM2.5_tpd</t>
  </si>
  <si>
    <t>Horsepower Bin</t>
  </si>
  <si>
    <t>Model Year</t>
  </si>
  <si>
    <t>Vehicle Category</t>
  </si>
  <si>
    <t>Units: tons/day for Emissions, gallons/year for Fuel, hours/year for Activity, Horsepower-hours/year for Horsepower-hours</t>
  </si>
  <si>
    <t>Calendar Year: 2020</t>
  </si>
  <si>
    <t>Model Output: OFFROAD2017 (v1.0.1) Emissions Inventory</t>
  </si>
  <si>
    <t>HP Bin</t>
  </si>
  <si>
    <t>III.B.2.a</t>
  </si>
  <si>
    <t>III.B.2.b</t>
  </si>
  <si>
    <t>III.B.2.c</t>
  </si>
  <si>
    <t xml:space="preserve">
No GSE units were relocated in 2020.</t>
  </si>
  <si>
    <t>GSE Type_Model Year_HP Bin</t>
  </si>
  <si>
    <t>EMFAC2017 Total Activity Lookup -&gt;</t>
  </si>
  <si>
    <t>EMFAC2017 Total Population Lookup -&gt;</t>
  </si>
  <si>
    <t>EMFAC2017 Final Lookups (original + adjusted)</t>
  </si>
  <si>
    <t>Annual ROG Emissions 
(lbs)</t>
  </si>
  <si>
    <t>Annual NOx Emissions
(lbs)</t>
  </si>
  <si>
    <t>Standardized GSE Type</t>
  </si>
  <si>
    <t>GSE Category for Internal Vlookup in Col D of 'Aggregated Equipment Inventory'</t>
  </si>
  <si>
    <t>Client Data</t>
  </si>
  <si>
    <t>Aggregated Load Factor (Client + OFFROAD2017)</t>
  </si>
  <si>
    <t>Combined</t>
  </si>
  <si>
    <t>Aggregated Activity Level (Client + OFFROAD2017)
(hrs/year)</t>
  </si>
  <si>
    <t>off-road</t>
  </si>
  <si>
    <t>62201</t>
  </si>
  <si>
    <t>62198</t>
  </si>
  <si>
    <t>2009</t>
  </si>
  <si>
    <t>AIRSTART</t>
  </si>
  <si>
    <t>22851</t>
  </si>
  <si>
    <t>2018</t>
  </si>
  <si>
    <t>515411</t>
  </si>
  <si>
    <t>515410</t>
  </si>
  <si>
    <t>2017</t>
  </si>
  <si>
    <t>512144</t>
  </si>
  <si>
    <t>512143</t>
  </si>
  <si>
    <t>2010</t>
  </si>
  <si>
    <t>23263</t>
  </si>
  <si>
    <t>23262</t>
  </si>
  <si>
    <t>1994</t>
  </si>
  <si>
    <t>2012</t>
  </si>
  <si>
    <t>2013</t>
  </si>
  <si>
    <t>501565</t>
  </si>
  <si>
    <t>2016</t>
  </si>
  <si>
    <t>99123</t>
  </si>
  <si>
    <t>1997</t>
  </si>
  <si>
    <t>41009</t>
  </si>
  <si>
    <t>2007</t>
  </si>
  <si>
    <t>33385</t>
  </si>
  <si>
    <t>2011</t>
  </si>
  <si>
    <t>26051</t>
  </si>
  <si>
    <t>Off</t>
  </si>
  <si>
    <t>CARGO TRACTOR</t>
  </si>
  <si>
    <t>TV0999</t>
  </si>
  <si>
    <t>STAIR UNIT-MTR</t>
  </si>
  <si>
    <t>SQ180</t>
  </si>
  <si>
    <t>LV19806</t>
  </si>
  <si>
    <t>RV20027</t>
  </si>
  <si>
    <t>TV19849</t>
  </si>
  <si>
    <t>TV19850</t>
  </si>
  <si>
    <t>TV19848</t>
  </si>
  <si>
    <t>TV19847</t>
  </si>
  <si>
    <t>TV19846</t>
  </si>
  <si>
    <t>TV19845</t>
  </si>
  <si>
    <t>TV0998</t>
  </si>
  <si>
    <t>TV0997</t>
  </si>
  <si>
    <t>TV0995</t>
  </si>
  <si>
    <t>PUSHOUT TRACTOR</t>
  </si>
  <si>
    <t>TV1169</t>
  </si>
  <si>
    <t>TV1168</t>
  </si>
  <si>
    <t>BELTLOADER</t>
  </si>
  <si>
    <t>BL0344</t>
  </si>
  <si>
    <t>BL20011</t>
  </si>
  <si>
    <t>BL18943</t>
  </si>
  <si>
    <t>BL18930</t>
  </si>
  <si>
    <t>BL18929</t>
  </si>
  <si>
    <t>BL18928</t>
  </si>
  <si>
    <t>BL18927</t>
  </si>
  <si>
    <t>BL0342</t>
  </si>
  <si>
    <t>AIRSTART UNIT</t>
  </si>
  <si>
    <t>AS20353</t>
  </si>
  <si>
    <t>AS0118</t>
  </si>
  <si>
    <t>TV20561</t>
  </si>
  <si>
    <t>TV0994</t>
  </si>
  <si>
    <t>PJ123</t>
  </si>
  <si>
    <t>GT174</t>
  </si>
  <si>
    <t>Lavatory Service Truck</t>
  </si>
  <si>
    <t>Aircraft Tow Tractor</t>
  </si>
  <si>
    <t>Tier 1</t>
  </si>
  <si>
    <t>Passenger Steps</t>
  </si>
  <si>
    <t>Tier 3</t>
  </si>
  <si>
    <t>Tier 2</t>
  </si>
  <si>
    <t>Lookup in Aggregated Equipment Inventory -&gt;</t>
  </si>
  <si>
    <t>Tier 4</t>
  </si>
  <si>
    <t>Tier 4 Interim</t>
  </si>
  <si>
    <t>UTILITY TRANSPORT VEHICLE</t>
  </si>
  <si>
    <t>FORKLIFT</t>
  </si>
  <si>
    <t>LIFT MTX</t>
  </si>
  <si>
    <t>Beltloader</t>
  </si>
  <si>
    <t>Pickup Truck</t>
  </si>
  <si>
    <t>Airstart</t>
  </si>
  <si>
    <t>Pushback Tractor</t>
  </si>
  <si>
    <t>Pushback</t>
  </si>
  <si>
    <t>PB6832</t>
  </si>
  <si>
    <t>PB6729</t>
  </si>
  <si>
    <t>PB6507</t>
  </si>
  <si>
    <t>PB5000</t>
  </si>
  <si>
    <t>Lav Truck</t>
  </si>
  <si>
    <t>LT3457</t>
  </si>
  <si>
    <t>Ground Power</t>
  </si>
  <si>
    <t>GP5372</t>
  </si>
  <si>
    <t>Cargo Tug</t>
  </si>
  <si>
    <t>HS6826</t>
  </si>
  <si>
    <t>BT5907</t>
  </si>
  <si>
    <t>BT5904</t>
  </si>
  <si>
    <t>BT5613</t>
  </si>
  <si>
    <t>BT5612</t>
  </si>
  <si>
    <t>BT5432</t>
  </si>
  <si>
    <t>BT5431</t>
  </si>
  <si>
    <t>BT3918</t>
  </si>
  <si>
    <t>BT3917</t>
  </si>
  <si>
    <t>BL6455</t>
  </si>
  <si>
    <t>BL5434</t>
  </si>
  <si>
    <t>BL5433</t>
  </si>
  <si>
    <t>BL5397</t>
  </si>
  <si>
    <t>BL3693</t>
  </si>
  <si>
    <t>BL3692</t>
  </si>
  <si>
    <t>BL3130</t>
  </si>
  <si>
    <t>BL3112</t>
  </si>
  <si>
    <t>BL1875</t>
  </si>
  <si>
    <t>AS5615</t>
  </si>
  <si>
    <t>Annual Emissions (lbs)</t>
  </si>
  <si>
    <t>Constants:</t>
  </si>
  <si>
    <t>OFFROAD2017 Equipment Type</t>
  </si>
  <si>
    <t>OFFROAD2017 Horsepower Bin
(hp)</t>
  </si>
  <si>
    <r>
      <t>Annual Usage</t>
    </r>
    <r>
      <rPr>
        <b/>
        <vertAlign val="superscript"/>
        <sz val="9"/>
        <color theme="1"/>
        <rFont val="Verdana"/>
        <family val="2"/>
      </rPr>
      <t>1</t>
    </r>
    <r>
      <rPr>
        <b/>
        <sz val="9"/>
        <color theme="1"/>
        <rFont val="Verdana"/>
        <family val="2"/>
      </rPr>
      <t xml:space="preserve">
(hrs)</t>
    </r>
  </si>
  <si>
    <r>
      <t>NOx EF</t>
    </r>
    <r>
      <rPr>
        <b/>
        <vertAlign val="superscript"/>
        <sz val="9"/>
        <color theme="1"/>
        <rFont val="Verdana"/>
        <family val="2"/>
      </rPr>
      <t>2</t>
    </r>
    <r>
      <rPr>
        <b/>
        <sz val="9"/>
        <color theme="1"/>
        <rFont val="Verdana"/>
        <family val="2"/>
      </rPr>
      <t xml:space="preserve">
(g/bhp-hr)</t>
    </r>
  </si>
  <si>
    <r>
      <t>ROG EF</t>
    </r>
    <r>
      <rPr>
        <b/>
        <vertAlign val="superscript"/>
        <sz val="9"/>
        <color theme="1"/>
        <rFont val="Verdana"/>
        <family val="2"/>
      </rPr>
      <t>2</t>
    </r>
    <r>
      <rPr>
        <b/>
        <sz val="9"/>
        <color theme="1"/>
        <rFont val="Verdana"/>
        <family val="2"/>
      </rPr>
      <t xml:space="preserve"> 
(g/bhp-hr)</t>
    </r>
  </si>
  <si>
    <t>Provision truck</t>
  </si>
  <si>
    <t>Present in OFFROAD2017?</t>
  </si>
  <si>
    <t>OFFROAD2017 Final Lookups (original + adjusted)</t>
  </si>
  <si>
    <t>Wide Aircraft Tug</t>
  </si>
  <si>
    <t>Exclude?</t>
  </si>
  <si>
    <t>x</t>
  </si>
  <si>
    <t>Alternate OFFROAD2017 Engine Model Year</t>
  </si>
  <si>
    <t>Alternate
OFFROAD2017  HP Bin</t>
  </si>
  <si>
    <t>Default OFFROAD2017 Load Factor</t>
  </si>
  <si>
    <t>Activity Level
(hrs/year)</t>
  </si>
  <si>
    <t>Air Start, Air Start Unit</t>
  </si>
  <si>
    <t>High Speed Tug, Baggage Tractor</t>
  </si>
  <si>
    <t>Bdt Loader, Belt Loader</t>
  </si>
  <si>
    <t>Cargo Tractor, Cargo Tug</t>
  </si>
  <si>
    <t>Aircraft Tow Tractor, A/C Tug Narrow Body</t>
  </si>
  <si>
    <t>Ground Power, Ground Power Unit, GPU</t>
  </si>
  <si>
    <t>Lav Truck, Lavatory Service Truck</t>
  </si>
  <si>
    <t>Stair Unit-Mtr, Passenger Steps</t>
  </si>
  <si>
    <t>Push Back, Pushout Tractor, Pushback Tractor</t>
  </si>
  <si>
    <t>Provision Truck, Van, Pickup Truck</t>
  </si>
  <si>
    <t>A/C Wide Body</t>
  </si>
  <si>
    <r>
      <t>3</t>
    </r>
    <r>
      <rPr>
        <sz val="9"/>
        <color theme="1"/>
        <rFont val="Verdana"/>
        <family val="2"/>
      </rPr>
      <t xml:space="preserve"> Equipment that do not meet criteria for GSE as specified in the MOU were not included in the emissions calculations. These pieces of equipment are shown in this table, however do not have emissions calculations as shown by "N/A". Examples of equipment that do not meet MOU GSE criteria include vehicle licensed by the DMV for on-road usage (designated as "N/A - Onroad"), equipment with a rating less than 25 horsepower (designated as "N/A - &lt; 25 horsepower"), and equipment exempt as part of a low-usage exemption (designated as "N/A - Low Use Exemption"). Regulatory guidance for these examples are cited below.</t>
    </r>
  </si>
  <si>
    <t>MOU Schedule No. 1. Obligations</t>
  </si>
  <si>
    <t>Engine Power Rating Units</t>
  </si>
  <si>
    <r>
      <t>Airline GSE Type</t>
    </r>
    <r>
      <rPr>
        <b/>
        <vertAlign val="superscript"/>
        <sz val="9"/>
        <color theme="1"/>
        <rFont val="Verdana"/>
        <family val="2"/>
      </rPr>
      <t>1</t>
    </r>
  </si>
  <si>
    <r>
      <t>Fuel Type</t>
    </r>
    <r>
      <rPr>
        <b/>
        <vertAlign val="superscript"/>
        <sz val="9"/>
        <color theme="1"/>
        <rFont val="Verdana"/>
        <family val="2"/>
      </rPr>
      <t>1</t>
    </r>
    <r>
      <rPr>
        <b/>
        <sz val="9"/>
        <color theme="1"/>
        <rFont val="Verdana"/>
        <family val="2"/>
      </rPr>
      <t xml:space="preserve">
(Electric, Diesel, Propane, Gasoline)</t>
    </r>
  </si>
  <si>
    <r>
      <t>Engine Power Rating</t>
    </r>
    <r>
      <rPr>
        <b/>
        <vertAlign val="superscript"/>
        <sz val="9"/>
        <color theme="1"/>
        <rFont val="Verdana"/>
        <family val="2"/>
      </rPr>
      <t>1</t>
    </r>
    <r>
      <rPr>
        <b/>
        <sz val="9"/>
        <color theme="1"/>
        <rFont val="Verdana"/>
        <family val="2"/>
      </rPr>
      <t xml:space="preserve">
(HP or kW)</t>
    </r>
  </si>
  <si>
    <r>
      <t>Engine Power Rating Units</t>
    </r>
    <r>
      <rPr>
        <b/>
        <vertAlign val="superscript"/>
        <sz val="9"/>
        <color theme="1"/>
        <rFont val="Verdana"/>
        <family val="2"/>
      </rPr>
      <t>1</t>
    </r>
  </si>
  <si>
    <r>
      <t>Engine Tier Level</t>
    </r>
    <r>
      <rPr>
        <b/>
        <vertAlign val="superscript"/>
        <sz val="9"/>
        <color theme="1"/>
        <rFont val="Verdana"/>
        <family val="2"/>
      </rPr>
      <t>1</t>
    </r>
    <r>
      <rPr>
        <b/>
        <sz val="9"/>
        <color theme="1"/>
        <rFont val="Verdana"/>
        <family val="2"/>
      </rPr>
      <t xml:space="preserve">
(for diesel engines)</t>
    </r>
  </si>
  <si>
    <r>
      <t>Equipment Sold or Relocated?</t>
    </r>
    <r>
      <rPr>
        <b/>
        <vertAlign val="superscript"/>
        <sz val="9"/>
        <color theme="1"/>
        <rFont val="Verdana"/>
        <family val="2"/>
      </rPr>
      <t>1</t>
    </r>
  </si>
  <si>
    <r>
      <t>Date of Status Change</t>
    </r>
    <r>
      <rPr>
        <b/>
        <vertAlign val="superscript"/>
        <sz val="9"/>
        <color theme="1"/>
        <rFont val="Verdana"/>
        <family val="2"/>
      </rPr>
      <t>1</t>
    </r>
  </si>
  <si>
    <r>
      <t>Airport to which Equipment is Relocated</t>
    </r>
    <r>
      <rPr>
        <b/>
        <vertAlign val="superscript"/>
        <sz val="9"/>
        <color theme="1"/>
        <rFont val="Verdana"/>
        <family val="2"/>
      </rPr>
      <t>1</t>
    </r>
  </si>
  <si>
    <r>
      <t>Date of Relocation</t>
    </r>
    <r>
      <rPr>
        <b/>
        <vertAlign val="superscript"/>
        <sz val="9"/>
        <color theme="1"/>
        <rFont val="Verdana"/>
        <family val="2"/>
      </rPr>
      <t>1</t>
    </r>
  </si>
  <si>
    <r>
      <t>Estimated Projected Usage Hours</t>
    </r>
    <r>
      <rPr>
        <b/>
        <vertAlign val="superscript"/>
        <sz val="9"/>
        <color theme="1"/>
        <rFont val="Verdana"/>
        <family val="2"/>
      </rPr>
      <t>1</t>
    </r>
  </si>
  <si>
    <r>
      <t>1</t>
    </r>
    <r>
      <rPr>
        <sz val="9"/>
        <color theme="1"/>
        <rFont val="Verdana"/>
        <family val="2"/>
      </rPr>
      <t xml:space="preserve"> Data provided by tenant airlines and GSE operators at JWA for CY 2020.</t>
    </r>
  </si>
  <si>
    <t>Unit #</t>
  </si>
  <si>
    <r>
      <t>1</t>
    </r>
    <r>
      <rPr>
        <sz val="9"/>
        <color theme="1"/>
        <rFont val="Verdana"/>
        <family val="2"/>
      </rPr>
      <t xml:space="preserve"> GSE annual usage hours were calculated using activity from the OFFROAD2017 database for CY 2020 absent equipment-specific usage information. Annual equipment usage calculated using OFFROAD2017 for 2020 may not be representative of actual usage as a result of reduced airport activities due to COVID-19 impacts. Additionally, GSE load factors were taken from OFFROAD2017 absent equipment-specific load factor information.</t>
    </r>
  </si>
  <si>
    <r>
      <t>a</t>
    </r>
    <r>
      <rPr>
        <sz val="9"/>
        <color theme="1"/>
        <rFont val="Verdana"/>
        <family val="2"/>
      </rPr>
      <t xml:space="preserve"> The CARB LSI regulation's definition for airport GSE does not include those categories of GSE equipment that are designated and licensed for on-road use. These pieces of equipment are not subject to the requirements of the LSI regulation. Available at: https://ww2.arb.ca.gov/sites/default/files/classic/msprog/offroad/orspark/faqs/lsifaqagse.pdf. Accessed: May 2021.</t>
    </r>
  </si>
  <si>
    <r>
      <t>2</t>
    </r>
    <r>
      <rPr>
        <sz val="9"/>
        <color theme="1"/>
        <rFont val="Verdana"/>
        <family val="2"/>
      </rPr>
      <t xml:space="preserve"> Model year-specific emission factors from OFFROAD2017 were derived by dividing total emissions by the total annual horsepower-hours and load factor for each equipment type based on equipment model year and horsepower bin. Where an exact model year and/or horsepower bin match did not exist, an alternate model year/horsepower bin combination was selected to look up emission factors. Electric vehicles are assigned an EF of 0. Emissions are calculated by multiplying the respective EFs by the equipment horsepower, load factor and hours of usage in 2020 and converted to an average daily emission rate assuming 365 days of operation. </t>
    </r>
  </si>
  <si>
    <r>
      <t>c</t>
    </r>
    <r>
      <rPr>
        <sz val="9"/>
        <color theme="1"/>
        <rFont val="Verdana"/>
        <family val="2"/>
      </rPr>
      <t xml:space="preserve"> The CARB LSI regulation's definition for airport GSE does not include those categories of GSE equipment that are less than 25 horsepower, per CCR § 2775 (a)(1). Available at: https://ww2.arb.ca.gov/sites/default/files/classic/msprog/offroad/orspark/largesparkappa-clean.pdf. Accessed: May 2021.</t>
    </r>
  </si>
  <si>
    <r>
      <t>Load 
Factors</t>
    </r>
    <r>
      <rPr>
        <b/>
        <vertAlign val="superscript"/>
        <sz val="9"/>
        <color theme="1"/>
        <rFont val="Verdana"/>
        <family val="2"/>
      </rPr>
      <t>1</t>
    </r>
  </si>
  <si>
    <t>2004 </t>
  </si>
  <si>
    <t> 1999</t>
  </si>
  <si>
    <t> 2004</t>
  </si>
  <si>
    <t> 2016</t>
  </si>
  <si>
    <t> 2000</t>
  </si>
  <si>
    <r>
      <t>GSE Operator-defined Category</t>
    </r>
    <r>
      <rPr>
        <b/>
        <vertAlign val="superscript"/>
        <sz val="9"/>
        <color rgb="FF000000"/>
        <rFont val="Verdana"/>
        <family val="2"/>
      </rPr>
      <t>1</t>
    </r>
  </si>
  <si>
    <r>
      <t xml:space="preserve">1 </t>
    </r>
    <r>
      <rPr>
        <sz val="9"/>
        <color theme="1"/>
        <rFont val="Verdana"/>
        <family val="2"/>
      </rPr>
      <t>The GSE Operator-defined Category represents the GSE types specified by the GSE operators at JWA. Operator-specified GSE types were mapped to a corresponding OFFROAD category depending on vehicle and fuel type.</t>
    </r>
  </si>
  <si>
    <t>Exempt from LSI Rule (Onroad licensed vehicle)</t>
  </si>
  <si>
    <t>Exempt from ORD Rule (Low Use Exemption)</t>
  </si>
  <si>
    <t>Exempt from LSI Rule (&lt; 25 horsepower)</t>
  </si>
  <si>
    <r>
      <t>Activity Level - hrs/yr of engine operation or annual mileage</t>
    </r>
    <r>
      <rPr>
        <b/>
        <vertAlign val="superscript"/>
        <sz val="9"/>
        <color theme="1"/>
        <rFont val="Verdana"/>
        <family val="2"/>
      </rPr>
      <t>2,3</t>
    </r>
  </si>
  <si>
    <t>Airline GSE Type</t>
  </si>
  <si>
    <r>
      <t>3</t>
    </r>
    <r>
      <rPr>
        <sz val="9"/>
        <color theme="1"/>
        <rFont val="Verdana"/>
        <family val="2"/>
      </rPr>
      <t xml:space="preserve"> Equipment shaded in blue were provided by tenant airlines and GSE operators but were deemed to be outside the scope of GSE as defined under this MOU. While these equipment are listed for disclosure purposes, they are omitted from the inventory calculations. </t>
    </r>
  </si>
  <si>
    <t>Refer to Table 2 for additional details.</t>
  </si>
  <si>
    <t>HP</t>
  </si>
  <si>
    <t>Engine Power Rating
(HP)</t>
  </si>
  <si>
    <t>Jet-A Refueler</t>
  </si>
  <si>
    <t>BL0003</t>
  </si>
  <si>
    <t xml:space="preserve">Lift </t>
  </si>
  <si>
    <t xml:space="preserve">A/C Tug Narrow Body </t>
  </si>
  <si>
    <t xml:space="preserve">Cart </t>
  </si>
  <si>
    <t xml:space="preserve">Belt Loader </t>
  </si>
  <si>
    <t xml:space="preserve">Cargo Tractor </t>
  </si>
  <si>
    <t xml:space="preserve"> A/C Tug Wide Body </t>
  </si>
  <si>
    <t xml:space="preserve"> Cargo Loader </t>
  </si>
  <si>
    <t xml:space="preserve"> Cargo Tractor </t>
  </si>
  <si>
    <t xml:space="preserve"> Bdt Loader </t>
  </si>
  <si>
    <t xml:space="preserve"> Cargo Tractor  </t>
  </si>
  <si>
    <t xml:space="preserve">Cargo Tractor  </t>
  </si>
  <si>
    <t xml:space="preserve">Engine Power Rating  </t>
  </si>
  <si>
    <t>Equipment ID for Vlookups</t>
  </si>
  <si>
    <r>
      <t>8308</t>
    </r>
    <r>
      <rPr>
        <vertAlign val="superscript"/>
        <sz val="9"/>
        <color theme="1"/>
        <rFont val="Verdana"/>
        <family val="2"/>
      </rPr>
      <t>4</t>
    </r>
  </si>
  <si>
    <r>
      <t>4469</t>
    </r>
    <r>
      <rPr>
        <vertAlign val="superscript"/>
        <sz val="9"/>
        <color theme="1"/>
        <rFont val="Verdana"/>
        <family val="2"/>
      </rPr>
      <t>4</t>
    </r>
  </si>
  <si>
    <r>
      <t xml:space="preserve">b </t>
    </r>
    <r>
      <rPr>
        <sz val="9"/>
        <color theme="1"/>
        <rFont val="Verdana"/>
        <family val="2"/>
      </rPr>
      <t>The CARB Offroad Diesel (ORD) regulation exempts permanent and year-by-year low-use vehicles as defined in CCR § 2449 (e)(7). Available at: https://ww2.arb.ca.gov/sites/default/files/2019-03/finalregorder-dec2011.pdf. Accessed: May 2021.</t>
    </r>
  </si>
  <si>
    <t>Tug</t>
  </si>
  <si>
    <t>Potable Cart</t>
  </si>
  <si>
    <t>Utility Cart</t>
  </si>
  <si>
    <t>JT0007-JT0013</t>
  </si>
  <si>
    <t>TG0007-TG0015</t>
  </si>
  <si>
    <t>GP0005-GP0013</t>
  </si>
  <si>
    <t>LV0004-LV0006</t>
  </si>
  <si>
    <t>PW0002, PW0003, PW0006</t>
  </si>
  <si>
    <t>UV0007-UV0011, UV0017-UV0020</t>
  </si>
  <si>
    <t>2004-2015</t>
  </si>
  <si>
    <t>2017-2020</t>
  </si>
  <si>
    <t>1991-2020</t>
  </si>
  <si>
    <t>Tier 2 - Tier 4</t>
  </si>
  <si>
    <t>Tier 0</t>
  </si>
  <si>
    <t>Tier 4 Interim - Tier 4</t>
  </si>
  <si>
    <r>
      <t>JT0007-JT0013</t>
    </r>
    <r>
      <rPr>
        <vertAlign val="superscript"/>
        <sz val="9"/>
        <color theme="1"/>
        <rFont val="Verdana"/>
        <family val="2"/>
      </rPr>
      <t>5</t>
    </r>
  </si>
  <si>
    <r>
      <t>BL0003</t>
    </r>
    <r>
      <rPr>
        <vertAlign val="superscript"/>
        <sz val="9"/>
        <color theme="1"/>
        <rFont val="Verdana"/>
        <family val="2"/>
      </rPr>
      <t>5</t>
    </r>
  </si>
  <si>
    <r>
      <t>GP0005-GP0013</t>
    </r>
    <r>
      <rPr>
        <vertAlign val="superscript"/>
        <sz val="9"/>
        <color theme="1"/>
        <rFont val="Verdana"/>
        <family val="2"/>
      </rPr>
      <t>5</t>
    </r>
  </si>
  <si>
    <r>
      <t>Daily Emissions (lb/day)</t>
    </r>
    <r>
      <rPr>
        <vertAlign val="superscript"/>
        <sz val="9"/>
        <color theme="1"/>
        <rFont val="Verdana"/>
        <family val="2"/>
      </rPr>
      <t>6</t>
    </r>
  </si>
  <si>
    <r>
      <t>COVID-19 Adjustment Factor</t>
    </r>
    <r>
      <rPr>
        <vertAlign val="superscript"/>
        <sz val="9"/>
        <color theme="1"/>
        <rFont val="Verdana"/>
        <family val="2"/>
      </rPr>
      <t>7</t>
    </r>
  </si>
  <si>
    <r>
      <t>Adjusted Annual Emissions (lbs)</t>
    </r>
    <r>
      <rPr>
        <vertAlign val="superscript"/>
        <sz val="9"/>
        <color theme="1"/>
        <rFont val="Verdana"/>
        <family val="2"/>
      </rPr>
      <t>7</t>
    </r>
  </si>
  <si>
    <r>
      <t>Adjusted Daily Emissions (lb/day)</t>
    </r>
    <r>
      <rPr>
        <vertAlign val="superscript"/>
        <sz val="9"/>
        <color theme="1"/>
        <rFont val="Verdana"/>
        <family val="2"/>
      </rPr>
      <t>7</t>
    </r>
  </si>
  <si>
    <r>
      <t>6</t>
    </r>
    <r>
      <rPr>
        <sz val="9"/>
        <color theme="1"/>
        <rFont val="Verdana"/>
        <family val="2"/>
      </rPr>
      <t xml:space="preserve"> Daily emissions are calculated assuming operation 365 days of the year.</t>
    </r>
  </si>
  <si>
    <r>
      <t>5</t>
    </r>
    <r>
      <rPr>
        <sz val="9"/>
        <color theme="1"/>
        <rFont val="Verdana"/>
        <family val="2"/>
      </rPr>
      <t xml:space="preserve"> These units only service commercial flight operations at JWA for a portion of time. For disclosure purposes, all equipment IDs that may be used to service commercial flights are listed. The ROG and NOx emission factors are calculated as a horsepower-weighted average of emission factors from the OFFROAD2017 database. The engine power rating used in the emission calculations represent the average horsepower across all units.</t>
    </r>
  </si>
  <si>
    <r>
      <t>7</t>
    </r>
    <r>
      <rPr>
        <sz val="9"/>
        <color theme="1"/>
        <rFont val="Verdana"/>
        <family val="2"/>
      </rPr>
      <t xml:space="preserve"> An adjustment factor was applied to the total daily and annual emissions to account for reduced airport activities due to COVID-19 impacts, since annual activity levels for all GSE were obtained from the default values in OFFROAD2017. The adjustment factor is calculated based on the ratio of commerical airport operations at John Wayne Airport in 2020 to commerical airport operations in 2019 (pre-COVID year). Available at: https://www.ocair.com/about/news-info/statistics/. Accessed: May 2021.</t>
    </r>
  </si>
  <si>
    <r>
      <t>5</t>
    </r>
    <r>
      <rPr>
        <sz val="9"/>
        <color theme="1"/>
        <rFont val="Verdana"/>
        <family val="2"/>
      </rPr>
      <t xml:space="preserve"> These units only service commercial flight operations at JWA for a portion of time. For disclosure purposes, all equipment IDs that may be used to service commercial flights are listed.</t>
    </r>
  </si>
  <si>
    <r>
      <t>2</t>
    </r>
    <r>
      <rPr>
        <sz val="9"/>
        <color theme="1"/>
        <rFont val="Verdana"/>
        <family val="2"/>
      </rPr>
      <t xml:space="preserve"> Annual activity data was not provided for any GSE; therefore, average operating hours by equipment/fuel type was obtained from CARB's OFFROAD model.</t>
    </r>
  </si>
  <si>
    <r>
      <t>TG0007-TG0015</t>
    </r>
    <r>
      <rPr>
        <vertAlign val="superscript"/>
        <sz val="9"/>
        <color theme="1"/>
        <rFont val="Verdana"/>
        <family val="2"/>
      </rPr>
      <t>4,5</t>
    </r>
  </si>
  <si>
    <r>
      <t>LV0004-LV0006</t>
    </r>
    <r>
      <rPr>
        <vertAlign val="superscript"/>
        <sz val="9"/>
        <color theme="1"/>
        <rFont val="Verdana"/>
        <family val="2"/>
      </rPr>
      <t>4,5</t>
    </r>
  </si>
  <si>
    <r>
      <t>PW0002, PW0003, PW0006</t>
    </r>
    <r>
      <rPr>
        <vertAlign val="superscript"/>
        <sz val="9"/>
        <color theme="1"/>
        <rFont val="Verdana"/>
        <family val="2"/>
      </rPr>
      <t>4,5</t>
    </r>
  </si>
  <si>
    <r>
      <t>UV0007-UV0011, UV0017-UV0020</t>
    </r>
    <r>
      <rPr>
        <vertAlign val="superscript"/>
        <sz val="9"/>
        <color theme="1"/>
        <rFont val="Verdana"/>
        <family val="2"/>
      </rPr>
      <t>4,5</t>
    </r>
  </si>
  <si>
    <r>
      <t>4</t>
    </r>
    <r>
      <rPr>
        <sz val="9"/>
        <color theme="1"/>
        <rFont val="Verdana"/>
        <family val="2"/>
      </rPr>
      <t xml:space="preserve"> These units do not have a power rating listed per the GSE operator. </t>
    </r>
  </si>
  <si>
    <t>On/Off-Road</t>
  </si>
  <si>
    <t>Exclusion Rationale</t>
  </si>
  <si>
    <t>Aggregated Inventory Lookup -&gt;</t>
  </si>
  <si>
    <t>EMFAC Lookup -&gt;</t>
  </si>
  <si>
    <t>Corresponding OFFROAD2017 Designation</t>
  </si>
  <si>
    <t>Default OFFROAD2017 Activity Level
(hrs/yr)</t>
  </si>
  <si>
    <t>Fleet-Average NOx Emission Factor (g/bhp-hr)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</si>
</sst>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
    <numFmt numFmtId="166" formatCode="0.0"/>
  </numFmts>
  <fonts count="32" x14ac:knownFonts="1">
    <font>
      <sz val="11"/>
      <color theme="1"/>
      <name val="Calibri"/>
      <family val="2"/>
      <scheme val="minor"/>
    </font>
    <font>
      <sz val="9"/>
      <color theme="1"/>
      <name val="Verdana"/>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b/>
      <sz val="9"/>
      <color theme="1"/>
      <name val="Verdana"/>
      <family val="2"/>
    </font>
    <font>
      <sz val="9"/>
      <color theme="1"/>
      <name val="Verdana"/>
      <family val="2"/>
    </font>
    <font>
      <vertAlign val="superscript"/>
      <sz val="9"/>
      <color theme="1"/>
      <name val="Verdana"/>
      <family val="2"/>
    </font>
    <font>
      <sz val="9"/>
      <name val="Verdana"/>
      <family val="2"/>
    </font>
    <font>
      <b/>
      <vertAlign val="superscript"/>
      <sz val="9"/>
      <color theme="1"/>
      <name val="Verdana"/>
      <family val="2"/>
    </font>
    <font>
      <b/>
      <u/>
      <sz val="9"/>
      <color theme="1"/>
      <name val="Verdana"/>
      <family val="2"/>
    </font>
    <font>
      <b/>
      <sz val="9"/>
      <color rgb="FF000000"/>
      <name val="Verdana"/>
      <family val="2"/>
    </font>
    <font>
      <sz val="9"/>
      <color rgb="FF000000"/>
      <name val="Verdana"/>
      <family val="2"/>
    </font>
    <font>
      <u/>
      <sz val="9"/>
      <color theme="1"/>
      <name val="Verdana"/>
      <family val="2"/>
    </font>
    <font>
      <sz val="9"/>
      <color rgb="FFFF0000"/>
      <name val="Verdana"/>
      <family val="2"/>
    </font>
    <font>
      <b/>
      <sz val="9"/>
      <color rgb="FFFF0000"/>
      <name val="Verdana"/>
      <family val="2"/>
    </font>
    <font>
      <b/>
      <vertAlign val="superscript"/>
      <sz val="9"/>
      <color rgb="FF000000"/>
      <name val="Verdana"/>
      <family val="2"/>
    </font>
    <font>
      <sz val="11"/>
      <color theme="1"/>
      <name val="Arial"/>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8" tint="0.79998168889431442"/>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44">
    <xf numFmtId="0" fontId="0"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2"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6"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6"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6"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6"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6"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9" fontId="2" fillId="0" borderId="0" applyFont="0" applyFill="0" applyBorder="0" applyAlignment="0" applyProtection="0"/>
    <xf numFmtId="0" fontId="31" fillId="0" borderId="0"/>
  </cellStyleXfs>
  <cellXfs count="106">
    <xf numFmtId="0" fontId="0" fillId="0" borderId="0" xfId="0"/>
    <xf numFmtId="0" fontId="0" fillId="0" borderId="0" xfId="0"/>
    <xf numFmtId="11" fontId="0" fillId="0" borderId="0" xfId="0" applyNumberFormat="1"/>
    <xf numFmtId="0" fontId="20" fillId="0" borderId="0" xfId="0" applyFont="1"/>
    <xf numFmtId="0" fontId="20" fillId="0" borderId="10" xfId="0" applyFont="1" applyBorder="1" applyAlignment="1">
      <alignment horizontal="left"/>
    </xf>
    <xf numFmtId="0" fontId="22" fillId="0" borderId="10" xfId="0" applyFont="1" applyBorder="1"/>
    <xf numFmtId="0" fontId="22" fillId="0" borderId="10" xfId="0" applyFont="1" applyFill="1" applyBorder="1"/>
    <xf numFmtId="1" fontId="20" fillId="0" borderId="10" xfId="0" applyNumberFormat="1" applyFont="1" applyFill="1" applyBorder="1" applyAlignment="1">
      <alignment horizontal="center"/>
    </xf>
    <xf numFmtId="0" fontId="20" fillId="0" borderId="10" xfId="0" applyFont="1" applyBorder="1" applyAlignment="1">
      <alignment horizontal="center"/>
    </xf>
    <xf numFmtId="0" fontId="19" fillId="0" borderId="10" xfId="0" applyFont="1" applyFill="1" applyBorder="1" applyAlignment="1">
      <alignment horizontal="center" wrapText="1"/>
    </xf>
    <xf numFmtId="0" fontId="20" fillId="0" borderId="10" xfId="0" applyFont="1" applyFill="1" applyBorder="1" applyAlignment="1">
      <alignment horizontal="center"/>
    </xf>
    <xf numFmtId="0" fontId="26" fillId="0" borderId="10" xfId="0" applyFont="1" applyBorder="1" applyAlignment="1">
      <alignment vertical="center"/>
    </xf>
    <xf numFmtId="0" fontId="27" fillId="0" borderId="0" xfId="0" applyFont="1"/>
    <xf numFmtId="2" fontId="20" fillId="0" borderId="10" xfId="0" applyNumberFormat="1" applyFont="1" applyFill="1" applyBorder="1" applyAlignment="1">
      <alignment horizontal="center"/>
    </xf>
    <xf numFmtId="0" fontId="25" fillId="0" borderId="10" xfId="0" applyFont="1" applyBorder="1" applyAlignment="1">
      <alignment wrapText="1"/>
    </xf>
    <xf numFmtId="0" fontId="19" fillId="0" borderId="0" xfId="0" applyFont="1" applyFill="1" applyAlignment="1"/>
    <xf numFmtId="0" fontId="29" fillId="0" borderId="0" xfId="0" applyFont="1" applyFill="1" applyAlignment="1">
      <alignment wrapText="1"/>
    </xf>
    <xf numFmtId="0" fontId="19" fillId="0" borderId="0" xfId="0" applyFont="1" applyFill="1" applyAlignment="1">
      <alignment wrapText="1"/>
    </xf>
    <xf numFmtId="0" fontId="0" fillId="33" borderId="0" xfId="0" applyFill="1"/>
    <xf numFmtId="0" fontId="20" fillId="0" borderId="0" xfId="0" applyFont="1" applyFill="1"/>
    <xf numFmtId="0" fontId="19" fillId="0" borderId="0" xfId="0" applyFont="1" applyFill="1" applyAlignment="1">
      <alignment horizontal="center"/>
    </xf>
    <xf numFmtId="0" fontId="27" fillId="0" borderId="0" xfId="0" applyFont="1" applyBorder="1" applyAlignment="1">
      <alignment horizontal="left"/>
    </xf>
    <xf numFmtId="1" fontId="19" fillId="0" borderId="10" xfId="0" applyNumberFormat="1" applyFont="1" applyFill="1" applyBorder="1" applyAlignment="1">
      <alignment horizontal="center" wrapText="1"/>
    </xf>
    <xf numFmtId="0" fontId="1" fillId="0" borderId="10" xfId="0" applyFont="1" applyBorder="1"/>
    <xf numFmtId="0" fontId="19" fillId="0" borderId="17" xfId="0" applyFont="1" applyFill="1" applyBorder="1" applyAlignment="1">
      <alignment horizontal="center" wrapText="1"/>
    </xf>
    <xf numFmtId="0" fontId="1" fillId="0" borderId="10" xfId="0" applyFont="1" applyBorder="1" applyAlignment="1">
      <alignment horizontal="center"/>
    </xf>
    <xf numFmtId="0" fontId="1" fillId="0" borderId="10" xfId="0" applyFont="1" applyFill="1" applyBorder="1" applyAlignment="1">
      <alignment horizontal="center"/>
    </xf>
    <xf numFmtId="2" fontId="1" fillId="0" borderId="10" xfId="0" applyNumberFormat="1" applyFont="1" applyFill="1" applyBorder="1" applyAlignment="1">
      <alignment horizontal="center"/>
    </xf>
    <xf numFmtId="0" fontId="1" fillId="0" borderId="0" xfId="0" applyFont="1"/>
    <xf numFmtId="0" fontId="1" fillId="0" borderId="0" xfId="0" applyFont="1" applyBorder="1" applyAlignment="1">
      <alignment horizontal="right"/>
    </xf>
    <xf numFmtId="0" fontId="1" fillId="0" borderId="0" xfId="0" applyFont="1" applyFill="1"/>
    <xf numFmtId="0" fontId="1" fillId="0" borderId="10" xfId="0" applyFont="1" applyFill="1" applyBorder="1"/>
    <xf numFmtId="0" fontId="1" fillId="0" borderId="0" xfId="0" applyFont="1" applyBorder="1"/>
    <xf numFmtId="4" fontId="1" fillId="0" borderId="0" xfId="0" applyNumberFormat="1" applyFont="1" applyBorder="1" applyAlignment="1">
      <alignment horizontal="center"/>
    </xf>
    <xf numFmtId="2" fontId="1" fillId="0" borderId="0" xfId="0" applyNumberFormat="1" applyFont="1" applyAlignment="1">
      <alignment horizontal="center"/>
    </xf>
    <xf numFmtId="0" fontId="26" fillId="0" borderId="10" xfId="0" applyFont="1" applyFill="1" applyBorder="1" applyAlignment="1">
      <alignment vertical="center"/>
    </xf>
    <xf numFmtId="1" fontId="1" fillId="0" borderId="10" xfId="0" applyNumberFormat="1" applyFont="1" applyFill="1" applyBorder="1" applyAlignment="1">
      <alignment horizontal="center"/>
    </xf>
    <xf numFmtId="14" fontId="1" fillId="0" borderId="10" xfId="0" applyNumberFormat="1" applyFont="1" applyFill="1" applyBorder="1" applyAlignment="1">
      <alignment horizontal="center"/>
    </xf>
    <xf numFmtId="0" fontId="19" fillId="0" borderId="10" xfId="0" quotePrefix="1" applyFont="1" applyFill="1" applyBorder="1" applyAlignment="1">
      <alignment horizontal="center"/>
    </xf>
    <xf numFmtId="0" fontId="1" fillId="0" borderId="10" xfId="0" applyFont="1" applyBorder="1" applyAlignment="1">
      <alignment wrapText="1"/>
    </xf>
    <xf numFmtId="0" fontId="1" fillId="0" borderId="10" xfId="0" applyFont="1" applyFill="1" applyBorder="1" applyAlignment="1">
      <alignment wrapText="1"/>
    </xf>
    <xf numFmtId="1" fontId="1" fillId="0" borderId="10" xfId="0" applyNumberFormat="1" applyFont="1" applyFill="1" applyBorder="1" applyAlignment="1">
      <alignment wrapText="1"/>
    </xf>
    <xf numFmtId="1" fontId="1" fillId="0" borderId="0" xfId="0" applyNumberFormat="1" applyFont="1" applyFill="1"/>
    <xf numFmtId="2" fontId="26" fillId="0" borderId="10" xfId="0" applyNumberFormat="1" applyFont="1" applyBorder="1" applyAlignment="1">
      <alignment horizontal="center" vertical="center"/>
    </xf>
    <xf numFmtId="2" fontId="26" fillId="0" borderId="10" xfId="0" applyNumberFormat="1" applyFont="1" applyFill="1" applyBorder="1" applyAlignment="1">
      <alignment horizontal="center" vertical="center"/>
    </xf>
    <xf numFmtId="0" fontId="1" fillId="0" borderId="10" xfId="0" applyNumberFormat="1" applyFont="1" applyBorder="1" applyAlignment="1">
      <alignment horizontal="center"/>
    </xf>
    <xf numFmtId="0" fontId="19" fillId="0" borderId="0" xfId="0" applyFont="1" applyBorder="1" applyAlignment="1">
      <alignment vertical="top" wrapText="1"/>
    </xf>
    <xf numFmtId="0" fontId="19" fillId="0" borderId="10" xfId="0" applyFont="1" applyBorder="1" applyAlignment="1">
      <alignment horizontal="center"/>
    </xf>
    <xf numFmtId="0" fontId="19" fillId="0" borderId="10" xfId="0" applyFont="1" applyBorder="1" applyAlignment="1"/>
    <xf numFmtId="0" fontId="19" fillId="0" borderId="10" xfId="0" applyFont="1" applyBorder="1" applyAlignment="1">
      <alignment horizontal="center"/>
    </xf>
    <xf numFmtId="0" fontId="19" fillId="0" borderId="10" xfId="0" applyFont="1" applyFill="1" applyBorder="1" applyAlignment="1">
      <alignment horizontal="center"/>
    </xf>
    <xf numFmtId="2" fontId="1" fillId="0" borderId="10" xfId="0" applyNumberFormat="1" applyFont="1" applyFill="1" applyBorder="1" applyAlignment="1">
      <alignment horizontal="center" wrapText="1"/>
    </xf>
    <xf numFmtId="0" fontId="1" fillId="34" borderId="10" xfId="0" applyFont="1" applyFill="1" applyBorder="1" applyAlignment="1">
      <alignment horizontal="center"/>
    </xf>
    <xf numFmtId="1" fontId="1" fillId="34" borderId="10" xfId="0" applyNumberFormat="1" applyFont="1" applyFill="1" applyBorder="1" applyAlignment="1">
      <alignment horizontal="center"/>
    </xf>
    <xf numFmtId="14" fontId="1" fillId="34" borderId="10" xfId="0" applyNumberFormat="1" applyFont="1" applyFill="1" applyBorder="1" applyAlignment="1">
      <alignment horizontal="center"/>
    </xf>
    <xf numFmtId="1" fontId="1" fillId="34" borderId="10" xfId="0" quotePrefix="1" applyNumberFormat="1" applyFont="1" applyFill="1" applyBorder="1" applyAlignment="1">
      <alignment horizontal="center"/>
    </xf>
    <xf numFmtId="0" fontId="1" fillId="0" borderId="0" xfId="0" applyFont="1" applyFill="1" applyBorder="1"/>
    <xf numFmtId="1" fontId="1" fillId="0" borderId="0" xfId="0" applyNumberFormat="1" applyFont="1" applyFill="1" applyBorder="1"/>
    <xf numFmtId="0" fontId="27" fillId="0" borderId="0" xfId="0" applyFont="1" applyBorder="1"/>
    <xf numFmtId="0" fontId="21" fillId="0" borderId="0" xfId="0" applyFont="1" applyBorder="1"/>
    <xf numFmtId="49" fontId="1" fillId="0" borderId="10" xfId="0" applyNumberFormat="1" applyFont="1" applyBorder="1" applyAlignment="1">
      <alignment horizontal="center"/>
    </xf>
    <xf numFmtId="165" fontId="1" fillId="0" borderId="10" xfId="42" applyNumberFormat="1" applyFont="1" applyBorder="1" applyAlignment="1">
      <alignment horizontal="center"/>
    </xf>
    <xf numFmtId="1" fontId="1" fillId="0" borderId="10" xfId="0" applyNumberFormat="1" applyFont="1" applyBorder="1" applyAlignment="1">
      <alignment horizontal="center"/>
    </xf>
    <xf numFmtId="1" fontId="1" fillId="0" borderId="10" xfId="0" quotePrefix="1" applyNumberFormat="1" applyFont="1" applyFill="1" applyBorder="1" applyAlignment="1">
      <alignment horizontal="center"/>
    </xf>
    <xf numFmtId="49" fontId="1" fillId="0" borderId="10" xfId="0" applyNumberFormat="1" applyFont="1" applyFill="1" applyBorder="1" applyAlignment="1">
      <alignment horizontal="center"/>
    </xf>
    <xf numFmtId="3" fontId="1" fillId="0" borderId="10" xfId="0" applyNumberFormat="1" applyFont="1" applyFill="1" applyBorder="1" applyAlignment="1">
      <alignment horizontal="center"/>
    </xf>
    <xf numFmtId="164" fontId="1" fillId="0" borderId="10" xfId="0" applyNumberFormat="1" applyFont="1" applyBorder="1" applyAlignment="1">
      <alignment horizontal="center"/>
    </xf>
    <xf numFmtId="3" fontId="1" fillId="0" borderId="10" xfId="0" applyNumberFormat="1" applyFont="1" applyBorder="1" applyAlignment="1">
      <alignment horizontal="center"/>
    </xf>
    <xf numFmtId="0" fontId="1" fillId="0" borderId="10" xfId="0" quotePrefix="1" applyFont="1" applyFill="1" applyBorder="1" applyAlignment="1">
      <alignment horizontal="center"/>
    </xf>
    <xf numFmtId="0" fontId="19" fillId="0" borderId="15" xfId="0" applyFont="1" applyFill="1" applyBorder="1" applyAlignment="1">
      <alignment horizontal="right"/>
    </xf>
    <xf numFmtId="1" fontId="19" fillId="0" borderId="0" xfId="0" applyNumberFormat="1" applyFont="1" applyFill="1" applyAlignment="1">
      <alignment horizontal="center"/>
    </xf>
    <xf numFmtId="0" fontId="28" fillId="0" borderId="0" xfId="0" applyFont="1" applyFill="1"/>
    <xf numFmtId="14" fontId="20" fillId="0" borderId="10" xfId="0" applyNumberFormat="1" applyFont="1" applyFill="1" applyBorder="1" applyAlignment="1">
      <alignment horizontal="center"/>
    </xf>
    <xf numFmtId="1" fontId="20" fillId="0" borderId="0" xfId="0" applyNumberFormat="1" applyFont="1" applyFill="1"/>
    <xf numFmtId="0" fontId="19" fillId="0" borderId="0" xfId="0" quotePrefix="1" applyFont="1" applyFill="1" applyAlignment="1">
      <alignment horizontal="center"/>
    </xf>
    <xf numFmtId="4" fontId="1" fillId="0" borderId="0" xfId="0" applyNumberFormat="1" applyFont="1" applyAlignment="1">
      <alignment horizontal="center"/>
    </xf>
    <xf numFmtId="9" fontId="1" fillId="0" borderId="0" xfId="42" applyFont="1" applyFill="1"/>
    <xf numFmtId="2" fontId="1" fillId="0" borderId="0" xfId="0" applyNumberFormat="1" applyFont="1"/>
    <xf numFmtId="0" fontId="21" fillId="0" borderId="0" xfId="0" applyFont="1" applyAlignment="1">
      <alignment horizontal="left" wrapText="1"/>
    </xf>
    <xf numFmtId="0" fontId="19" fillId="0" borderId="19" xfId="0" applyFont="1" applyBorder="1" applyAlignment="1">
      <alignment horizontal="center" vertical="top" wrapText="1"/>
    </xf>
    <xf numFmtId="0" fontId="19" fillId="0" borderId="20" xfId="0" applyFont="1" applyBorder="1" applyAlignment="1">
      <alignment horizontal="center" vertical="top" wrapText="1"/>
    </xf>
    <xf numFmtId="0" fontId="19" fillId="0" borderId="21" xfId="0" applyFont="1" applyBorder="1" applyAlignment="1">
      <alignment horizontal="center" vertical="top" wrapText="1"/>
    </xf>
    <xf numFmtId="0" fontId="19" fillId="0" borderId="17" xfId="0" applyFont="1" applyBorder="1" applyAlignment="1">
      <alignment horizontal="center" vertical="top" wrapText="1"/>
    </xf>
    <xf numFmtId="0" fontId="19" fillId="0" borderId="0" xfId="0" applyFont="1" applyBorder="1" applyAlignment="1">
      <alignment horizontal="center" vertical="top" wrapText="1"/>
    </xf>
    <xf numFmtId="0" fontId="19" fillId="0" borderId="18" xfId="0" applyFont="1" applyBorder="1" applyAlignment="1">
      <alignment horizontal="center" vertical="top" wrapText="1"/>
    </xf>
    <xf numFmtId="0" fontId="19" fillId="0" borderId="11" xfId="0" applyFont="1" applyBorder="1" applyAlignment="1">
      <alignment horizontal="center" vertical="top" wrapText="1"/>
    </xf>
    <xf numFmtId="0" fontId="19" fillId="0" borderId="15" xfId="0" applyFont="1" applyBorder="1" applyAlignment="1">
      <alignment horizontal="center" vertical="top" wrapText="1"/>
    </xf>
    <xf numFmtId="0" fontId="19" fillId="0" borderId="13" xfId="0" applyFont="1" applyBorder="1" applyAlignment="1">
      <alignment horizontal="center" vertical="top" wrapText="1"/>
    </xf>
    <xf numFmtId="0" fontId="21" fillId="0" borderId="0" xfId="0" applyFont="1" applyBorder="1" applyAlignment="1">
      <alignment horizontal="left"/>
    </xf>
    <xf numFmtId="0" fontId="19" fillId="0" borderId="10" xfId="0" applyFont="1" applyBorder="1" applyAlignment="1">
      <alignment horizontal="center"/>
    </xf>
    <xf numFmtId="0" fontId="19" fillId="0" borderId="12" xfId="0" applyFont="1" applyBorder="1" applyAlignment="1">
      <alignment horizontal="center"/>
    </xf>
    <xf numFmtId="0" fontId="19" fillId="0" borderId="16" xfId="0" applyFont="1" applyBorder="1" applyAlignment="1">
      <alignment horizontal="center"/>
    </xf>
    <xf numFmtId="0" fontId="19" fillId="0" borderId="14" xfId="0" applyFont="1" applyBorder="1" applyAlignment="1">
      <alignment horizontal="center"/>
    </xf>
    <xf numFmtId="0" fontId="19" fillId="0" borderId="12" xfId="0" applyFont="1" applyFill="1" applyBorder="1" applyAlignment="1">
      <alignment horizontal="center"/>
    </xf>
    <xf numFmtId="0" fontId="19" fillId="0" borderId="16" xfId="0" applyFont="1" applyFill="1" applyBorder="1" applyAlignment="1">
      <alignment horizontal="center"/>
    </xf>
    <xf numFmtId="0" fontId="19" fillId="0" borderId="14" xfId="0" applyFont="1" applyFill="1" applyBorder="1" applyAlignment="1">
      <alignment horizontal="center"/>
    </xf>
    <xf numFmtId="0" fontId="21" fillId="0" borderId="0" xfId="0" applyFont="1" applyAlignment="1">
      <alignment wrapText="1"/>
    </xf>
    <xf numFmtId="0" fontId="0" fillId="0" borderId="16" xfId="0" applyBorder="1" applyAlignment="1">
      <alignment horizontal="center"/>
    </xf>
    <xf numFmtId="0" fontId="0" fillId="0" borderId="14" xfId="0" applyBorder="1" applyAlignment="1">
      <alignment horizontal="center"/>
    </xf>
    <xf numFmtId="0" fontId="1" fillId="0" borderId="10" xfId="0" applyFont="1" applyBorder="1" applyAlignment="1">
      <alignment horizontal="right"/>
    </xf>
    <xf numFmtId="0" fontId="21" fillId="0" borderId="0" xfId="0" applyFont="1" applyAlignment="1">
      <alignment horizontal="left" wrapText="1" indent="1"/>
    </xf>
    <xf numFmtId="0" fontId="21" fillId="0" borderId="0" xfId="0" applyFont="1" applyAlignment="1">
      <alignment horizontal="center"/>
    </xf>
    <xf numFmtId="166" fontId="1" fillId="0" borderId="10" xfId="0" applyNumberFormat="1" applyFont="1" applyFill="1" applyBorder="1" applyAlignment="1">
      <alignment horizontal="center"/>
    </xf>
    <xf numFmtId="0" fontId="1" fillId="0" borderId="10" xfId="0" applyFont="1" applyFill="1" applyBorder="1" applyAlignment="1">
      <alignment horizontal="right"/>
    </xf>
    <xf numFmtId="0" fontId="1" fillId="0" borderId="0" xfId="0" applyFont="1" applyFill="1" applyBorder="1" applyAlignment="1">
      <alignment horizontal="right"/>
    </xf>
    <xf numFmtId="166" fontId="1" fillId="0" borderId="0" xfId="0" applyNumberFormat="1" applyFont="1" applyFill="1" applyBorder="1" applyAlignment="1">
      <alignment horizontal="center"/>
    </xf>
  </cellXfs>
  <cellStyles count="44">
    <cellStyle name="20% - Accent1" xfId="17" builtinId="30" customBuiltin="1"/>
    <cellStyle name="20% - Accent2" xfId="20" builtinId="34" customBuiltin="1"/>
    <cellStyle name="20% - Accent3" xfId="23" builtinId="38" customBuiltin="1"/>
    <cellStyle name="20% - Accent4" xfId="26" builtinId="42" customBuiltin="1"/>
    <cellStyle name="20% - Accent5" xfId="29" builtinId="46" customBuiltin="1"/>
    <cellStyle name="20% - Accent6" xfId="32" builtinId="50" customBuiltin="1"/>
    <cellStyle name="40% - Accent1" xfId="18" builtinId="31" customBuiltin="1"/>
    <cellStyle name="40% - Accent2" xfId="21" builtinId="35" customBuiltin="1"/>
    <cellStyle name="40% - Accent3" xfId="24" builtinId="39" customBuiltin="1"/>
    <cellStyle name="40% - Accent4" xfId="27" builtinId="43" customBuiltin="1"/>
    <cellStyle name="40% - Accent5" xfId="30" builtinId="47" customBuiltin="1"/>
    <cellStyle name="40% - Accent6" xfId="33" builtinId="51" customBuiltin="1"/>
    <cellStyle name="60% - Accent1 2" xfId="36" xr:uid="{00000000-0005-0000-0000-00000C000000}"/>
    <cellStyle name="60% - Accent2 2" xfId="37" xr:uid="{00000000-0005-0000-0000-00000D000000}"/>
    <cellStyle name="60% - Accent3 2" xfId="38" xr:uid="{00000000-0005-0000-0000-00000E000000}"/>
    <cellStyle name="60% - Accent4 2" xfId="39" xr:uid="{00000000-0005-0000-0000-00000F000000}"/>
    <cellStyle name="60% - Accent5 2" xfId="40" xr:uid="{00000000-0005-0000-0000-000010000000}"/>
    <cellStyle name="60% - Accent6 2" xfId="41" xr:uid="{00000000-0005-0000-0000-000011000000}"/>
    <cellStyle name="Accent1" xfId="16" builtinId="29" customBuiltin="1"/>
    <cellStyle name="Accent2" xfId="19" builtinId="33" customBuiltin="1"/>
    <cellStyle name="Accent3" xfId="22" builtinId="37" customBuiltin="1"/>
    <cellStyle name="Accent4" xfId="25" builtinId="41" customBuiltin="1"/>
    <cellStyle name="Accent5" xfId="28" builtinId="45" customBuiltin="1"/>
    <cellStyle name="Accent6" xfId="31" builtinId="49" customBuiltin="1"/>
    <cellStyle name="Bad" xfId="6" builtinId="27" customBuiltin="1"/>
    <cellStyle name="Calculation" xfId="9" builtinId="22" customBuiltin="1"/>
    <cellStyle name="Check Cell" xfId="11" builtinId="23" customBuiltin="1"/>
    <cellStyle name="Explanatory Text" xfId="14" builtinId="53" customBuiltin="1"/>
    <cellStyle name="Good" xfId="5" builtinId="26" customBuiltin="1"/>
    <cellStyle name="Heading 1" xfId="1" builtinId="16" customBuiltin="1"/>
    <cellStyle name="Heading 2" xfId="2" builtinId="17" customBuiltin="1"/>
    <cellStyle name="Heading 3" xfId="3" builtinId="18" customBuiltin="1"/>
    <cellStyle name="Heading 4" xfId="4" builtinId="19" customBuiltin="1"/>
    <cellStyle name="Input" xfId="7" builtinId="20" customBuiltin="1"/>
    <cellStyle name="Linked Cell" xfId="10" builtinId="24" customBuiltin="1"/>
    <cellStyle name="Neutral 2" xfId="35" xr:uid="{00000000-0005-0000-0000-000024000000}"/>
    <cellStyle name="Normal" xfId="0" builtinId="0"/>
    <cellStyle name="Normal 2" xfId="43" xr:uid="{6A3A79F5-9EFE-4EE8-A1DB-A9E3281AD640}"/>
    <cellStyle name="Note" xfId="13" builtinId="10" customBuiltin="1"/>
    <cellStyle name="Output" xfId="8" builtinId="21" customBuiltin="1"/>
    <cellStyle name="Percent" xfId="42" builtinId="5"/>
    <cellStyle name="Title 2" xfId="34" xr:uid="{00000000-0005-0000-0000-000029000000}"/>
    <cellStyle name="Total" xfId="15" builtinId="25" customBuiltin="1"/>
    <cellStyle name="Warning Text" xfId="12" builtinId="11" customBuiltin="1"/>
  </cellStyles>
  <dxfs count="9">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8"/>
      <tableStyleElement type="headerRow" dxfId="7"/>
    </tableStyle>
  </tableStyles>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919D1-7D5F-4C13-8529-CFE2CF15AD6F}">
  <sheetPr>
    <pageSetUpPr fitToPage="1"/>
  </sheetPr>
  <dimension ref="A1:O244"/>
  <sheetViews>
    <sheetView zoomScaleNormal="100" workbookViewId="0">
      <selection activeCell="B13" sqref="B13"/>
    </sheetView>
  </sheetViews>
  <sheetFormatPr defaultColWidth="8.88671875" defaultRowHeight="14.4" customHeight="1" outlineLevelRow="1" x14ac:dyDescent="0.2"/>
  <cols>
    <col min="1" max="1" width="8.6640625" style="28" customWidth="1"/>
    <col min="2" max="2" width="33.77734375" style="28" customWidth="1"/>
    <col min="3" max="3" width="27.5546875" style="30" customWidth="1"/>
    <col min="4" max="4" width="21" style="30" bestFit="1" customWidth="1"/>
    <col min="5" max="5" width="12.5546875" style="30" bestFit="1" customWidth="1"/>
    <col min="6" max="6" width="18.6640625" style="30" bestFit="1" customWidth="1"/>
    <col min="7" max="7" width="18.6640625" style="30" customWidth="1"/>
    <col min="8" max="8" width="22.44140625" style="30" customWidth="1"/>
    <col min="9" max="9" width="21.44140625" style="42" bestFit="1" customWidth="1"/>
    <col min="10" max="10" width="15.33203125" style="30" bestFit="1" customWidth="1"/>
    <col min="11" max="11" width="9.21875" style="30" bestFit="1" customWidth="1"/>
    <col min="12" max="12" width="17.44140625" style="28" bestFit="1" customWidth="1"/>
    <col min="13" max="13" width="11.6640625" style="28" customWidth="1"/>
    <col min="14" max="14" width="17.5546875" style="28" bestFit="1" customWidth="1"/>
    <col min="15" max="15" width="76.33203125" style="28" bestFit="1" customWidth="1"/>
    <col min="16" max="16" width="35" style="28" bestFit="1" customWidth="1"/>
    <col min="17" max="17" width="34.33203125" style="28" bestFit="1" customWidth="1"/>
    <col min="18" max="18" width="53.44140625" style="28" bestFit="1" customWidth="1"/>
    <col min="19" max="16384" width="8.88671875" style="28"/>
  </cols>
  <sheetData>
    <row r="1" spans="1:14" ht="14.4" customHeight="1" x14ac:dyDescent="0.3">
      <c r="A1" s="89" t="s">
        <v>467</v>
      </c>
      <c r="B1" s="90" t="s">
        <v>454</v>
      </c>
      <c r="C1" s="97"/>
      <c r="D1" s="97"/>
      <c r="E1" s="97"/>
      <c r="F1" s="97"/>
      <c r="G1" s="97"/>
      <c r="H1" s="97"/>
      <c r="I1" s="97"/>
      <c r="J1" s="97"/>
      <c r="K1" s="97"/>
      <c r="L1" s="97"/>
      <c r="M1" s="97"/>
      <c r="N1" s="98"/>
    </row>
    <row r="2" spans="1:14" ht="14.4" customHeight="1" x14ac:dyDescent="0.2">
      <c r="A2" s="89"/>
      <c r="B2" s="90" t="s">
        <v>248</v>
      </c>
      <c r="C2" s="91"/>
      <c r="D2" s="91"/>
      <c r="E2" s="91"/>
      <c r="F2" s="91"/>
      <c r="G2" s="91"/>
      <c r="H2" s="91"/>
      <c r="I2" s="92"/>
      <c r="J2" s="93" t="s">
        <v>247</v>
      </c>
      <c r="K2" s="94"/>
      <c r="L2" s="94"/>
      <c r="M2" s="94"/>
      <c r="N2" s="95"/>
    </row>
    <row r="3" spans="1:14" ht="14.4" customHeight="1" x14ac:dyDescent="0.2">
      <c r="A3" s="89"/>
      <c r="B3" s="49" t="s">
        <v>240</v>
      </c>
      <c r="C3" s="50" t="s">
        <v>241</v>
      </c>
      <c r="D3" s="50" t="s">
        <v>242</v>
      </c>
      <c r="E3" s="50" t="s">
        <v>243</v>
      </c>
      <c r="F3" s="93" t="s">
        <v>244</v>
      </c>
      <c r="G3" s="95"/>
      <c r="H3" s="50" t="s">
        <v>245</v>
      </c>
      <c r="I3" s="50" t="s">
        <v>246</v>
      </c>
      <c r="J3" s="38" t="s">
        <v>218</v>
      </c>
      <c r="K3" s="38" t="s">
        <v>218</v>
      </c>
      <c r="L3" s="50" t="s">
        <v>302</v>
      </c>
      <c r="M3" s="50" t="s">
        <v>303</v>
      </c>
      <c r="N3" s="50" t="s">
        <v>304</v>
      </c>
    </row>
    <row r="4" spans="1:14" ht="48" customHeight="1" x14ac:dyDescent="0.2">
      <c r="A4" s="89"/>
      <c r="B4" s="49" t="s">
        <v>230</v>
      </c>
      <c r="C4" s="50" t="s">
        <v>456</v>
      </c>
      <c r="D4" s="9" t="s">
        <v>457</v>
      </c>
      <c r="E4" s="9" t="s">
        <v>231</v>
      </c>
      <c r="F4" s="9" t="s">
        <v>458</v>
      </c>
      <c r="G4" s="9" t="s">
        <v>459</v>
      </c>
      <c r="H4" s="9" t="s">
        <v>460</v>
      </c>
      <c r="I4" s="9" t="s">
        <v>483</v>
      </c>
      <c r="J4" s="9" t="s">
        <v>461</v>
      </c>
      <c r="K4" s="9" t="s">
        <v>462</v>
      </c>
      <c r="L4" s="9" t="s">
        <v>463</v>
      </c>
      <c r="M4" s="9" t="s">
        <v>464</v>
      </c>
      <c r="N4" s="9" t="s">
        <v>465</v>
      </c>
    </row>
    <row r="5" spans="1:14" ht="22.8" hidden="1" customHeight="1" outlineLevel="1" x14ac:dyDescent="0.2">
      <c r="A5" s="23"/>
      <c r="B5" s="39" t="s">
        <v>386</v>
      </c>
      <c r="C5" s="31">
        <v>2</v>
      </c>
      <c r="D5" s="40">
        <v>6</v>
      </c>
      <c r="E5" s="31">
        <v>8</v>
      </c>
      <c r="F5" s="40">
        <v>10</v>
      </c>
      <c r="G5" s="40"/>
      <c r="H5" s="40">
        <v>21</v>
      </c>
      <c r="I5" s="41">
        <v>20</v>
      </c>
      <c r="J5" s="31">
        <v>25</v>
      </c>
      <c r="K5" s="31">
        <v>26</v>
      </c>
      <c r="L5" s="23"/>
      <c r="M5" s="23"/>
      <c r="N5" s="23"/>
    </row>
    <row r="6" spans="1:14" ht="14.4" customHeight="1" collapsed="1" x14ac:dyDescent="0.2">
      <c r="A6" s="25">
        <v>1</v>
      </c>
      <c r="B6" s="26">
        <f>'Aggregated Equipment Inventory'!A5</f>
        <v>21892</v>
      </c>
      <c r="C6" s="26" t="str">
        <f>'Aggregated Equipment Inventory'!B5</f>
        <v>Bag Tug</v>
      </c>
      <c r="D6" s="26" t="str">
        <f>'Aggregated Equipment Inventory'!F5</f>
        <v>Electric</v>
      </c>
      <c r="E6" s="26">
        <f>'Aggregated Equipment Inventory'!H5</f>
        <v>2015</v>
      </c>
      <c r="F6" s="36">
        <f>'Aggregated Equipment Inventory'!J5</f>
        <v>40</v>
      </c>
      <c r="G6" s="36" t="s">
        <v>487</v>
      </c>
      <c r="H6" s="26" t="str">
        <f>IF('Aggregated Equipment Inventory'!U5="","--",'Aggregated Equipment Inventory'!U5)</f>
        <v>--</v>
      </c>
      <c r="I6" s="36" t="str">
        <f>IF('Aggregated Equipment Inventory'!T5="","--",'Aggregated Equipment Inventory'!T5)</f>
        <v>--</v>
      </c>
      <c r="J6" s="26" t="str">
        <f>IF('Aggregated Equipment Inventory'!W5="","No",'Aggregated Equipment Inventory'!W5)</f>
        <v>No</v>
      </c>
      <c r="K6" s="37" t="str">
        <f>IF('Aggregated Equipment Inventory'!X5="","--",'Aggregated Equipment Inventory'!X5)</f>
        <v>--</v>
      </c>
      <c r="L6" s="79" t="s">
        <v>305</v>
      </c>
      <c r="M6" s="80"/>
      <c r="N6" s="81"/>
    </row>
    <row r="7" spans="1:14" ht="14.4" customHeight="1" x14ac:dyDescent="0.2">
      <c r="A7" s="25">
        <v>2</v>
      </c>
      <c r="B7" s="26">
        <f>'Aggregated Equipment Inventory'!A6</f>
        <v>26521</v>
      </c>
      <c r="C7" s="26" t="str">
        <f>'Aggregated Equipment Inventory'!B6</f>
        <v>Bag Tug</v>
      </c>
      <c r="D7" s="26" t="str">
        <f>'Aggregated Equipment Inventory'!F6</f>
        <v>Electric</v>
      </c>
      <c r="E7" s="26">
        <f>'Aggregated Equipment Inventory'!H6</f>
        <v>2018</v>
      </c>
      <c r="F7" s="36">
        <f>'Aggregated Equipment Inventory'!J6</f>
        <v>40</v>
      </c>
      <c r="G7" s="36" t="s">
        <v>487</v>
      </c>
      <c r="H7" s="26" t="str">
        <f>IF('Aggregated Equipment Inventory'!U6="","--",'Aggregated Equipment Inventory'!U6)</f>
        <v>--</v>
      </c>
      <c r="I7" s="36" t="str">
        <f>IF('Aggregated Equipment Inventory'!T6="","--",'Aggregated Equipment Inventory'!T6)</f>
        <v>--</v>
      </c>
      <c r="J7" s="26" t="str">
        <f>IF('Aggregated Equipment Inventory'!W6="","No",'Aggregated Equipment Inventory'!W6)</f>
        <v>No</v>
      </c>
      <c r="K7" s="37" t="str">
        <f>IF('Aggregated Equipment Inventory'!X6="","--",'Aggregated Equipment Inventory'!X6)</f>
        <v>--</v>
      </c>
      <c r="L7" s="82"/>
      <c r="M7" s="83"/>
      <c r="N7" s="84"/>
    </row>
    <row r="8" spans="1:14" ht="14.4" customHeight="1" x14ac:dyDescent="0.2">
      <c r="A8" s="25">
        <v>3</v>
      </c>
      <c r="B8" s="26">
        <f>'Aggregated Equipment Inventory'!A7</f>
        <v>26522</v>
      </c>
      <c r="C8" s="26" t="str">
        <f>'Aggregated Equipment Inventory'!B7</f>
        <v>Bag Tug</v>
      </c>
      <c r="D8" s="26" t="str">
        <f>'Aggregated Equipment Inventory'!F7</f>
        <v>Electric</v>
      </c>
      <c r="E8" s="26">
        <f>'Aggregated Equipment Inventory'!H7</f>
        <v>2018</v>
      </c>
      <c r="F8" s="36">
        <f>'Aggregated Equipment Inventory'!J7</f>
        <v>40</v>
      </c>
      <c r="G8" s="36" t="s">
        <v>487</v>
      </c>
      <c r="H8" s="26" t="str">
        <f>IF('Aggregated Equipment Inventory'!U7="","--",'Aggregated Equipment Inventory'!U7)</f>
        <v>--</v>
      </c>
      <c r="I8" s="36" t="str">
        <f>IF('Aggregated Equipment Inventory'!T7="","--",'Aggregated Equipment Inventory'!T7)</f>
        <v>--</v>
      </c>
      <c r="J8" s="26" t="str">
        <f>IF('Aggregated Equipment Inventory'!W7="","No",'Aggregated Equipment Inventory'!W7)</f>
        <v>No</v>
      </c>
      <c r="K8" s="37" t="str">
        <f>IF('Aggregated Equipment Inventory'!X7="","--",'Aggregated Equipment Inventory'!X7)</f>
        <v>--</v>
      </c>
      <c r="L8" s="82"/>
      <c r="M8" s="83"/>
      <c r="N8" s="84"/>
    </row>
    <row r="9" spans="1:14" ht="14.4" customHeight="1" x14ac:dyDescent="0.2">
      <c r="A9" s="25">
        <v>4</v>
      </c>
      <c r="B9" s="26">
        <f>'Aggregated Equipment Inventory'!A8</f>
        <v>26523</v>
      </c>
      <c r="C9" s="26" t="str">
        <f>'Aggregated Equipment Inventory'!B8</f>
        <v>Bag Tug</v>
      </c>
      <c r="D9" s="26" t="str">
        <f>'Aggregated Equipment Inventory'!F8</f>
        <v>Electric</v>
      </c>
      <c r="E9" s="26">
        <f>'Aggregated Equipment Inventory'!H8</f>
        <v>2018</v>
      </c>
      <c r="F9" s="36">
        <f>'Aggregated Equipment Inventory'!J8</f>
        <v>40</v>
      </c>
      <c r="G9" s="36" t="s">
        <v>487</v>
      </c>
      <c r="H9" s="26" t="str">
        <f>IF('Aggregated Equipment Inventory'!U8="","--",'Aggregated Equipment Inventory'!U8)</f>
        <v>--</v>
      </c>
      <c r="I9" s="36" t="str">
        <f>IF('Aggregated Equipment Inventory'!T8="","--",'Aggregated Equipment Inventory'!T8)</f>
        <v>--</v>
      </c>
      <c r="J9" s="26" t="str">
        <f>IF('Aggregated Equipment Inventory'!W8="","No",'Aggregated Equipment Inventory'!W8)</f>
        <v>No</v>
      </c>
      <c r="K9" s="37" t="str">
        <f>IF('Aggregated Equipment Inventory'!X8="","--",'Aggregated Equipment Inventory'!X8)</f>
        <v>--</v>
      </c>
      <c r="L9" s="82"/>
      <c r="M9" s="83"/>
      <c r="N9" s="84"/>
    </row>
    <row r="10" spans="1:14" ht="14.4" customHeight="1" x14ac:dyDescent="0.2">
      <c r="A10" s="25">
        <v>5</v>
      </c>
      <c r="B10" s="26">
        <f>'Aggregated Equipment Inventory'!A9</f>
        <v>26524</v>
      </c>
      <c r="C10" s="26" t="str">
        <f>'Aggregated Equipment Inventory'!B9</f>
        <v>Bag Tug</v>
      </c>
      <c r="D10" s="26" t="str">
        <f>'Aggregated Equipment Inventory'!F9</f>
        <v>Electric</v>
      </c>
      <c r="E10" s="26">
        <f>'Aggregated Equipment Inventory'!H9</f>
        <v>2018</v>
      </c>
      <c r="F10" s="36">
        <f>'Aggregated Equipment Inventory'!J9</f>
        <v>40</v>
      </c>
      <c r="G10" s="36" t="s">
        <v>487</v>
      </c>
      <c r="H10" s="26" t="str">
        <f>IF('Aggregated Equipment Inventory'!U9="","--",'Aggregated Equipment Inventory'!U9)</f>
        <v>--</v>
      </c>
      <c r="I10" s="36" t="str">
        <f>IF('Aggregated Equipment Inventory'!T9="","--",'Aggregated Equipment Inventory'!T9)</f>
        <v>--</v>
      </c>
      <c r="J10" s="26" t="str">
        <f>IF('Aggregated Equipment Inventory'!W9="","No",'Aggregated Equipment Inventory'!W9)</f>
        <v>No</v>
      </c>
      <c r="K10" s="37" t="str">
        <f>IF('Aggregated Equipment Inventory'!X9="","--",'Aggregated Equipment Inventory'!X9)</f>
        <v>--</v>
      </c>
      <c r="L10" s="82"/>
      <c r="M10" s="83"/>
      <c r="N10" s="84"/>
    </row>
    <row r="11" spans="1:14" ht="14.4" customHeight="1" x14ac:dyDescent="0.2">
      <c r="A11" s="25">
        <v>6</v>
      </c>
      <c r="B11" s="26">
        <f>'Aggregated Equipment Inventory'!A10</f>
        <v>26528</v>
      </c>
      <c r="C11" s="26" t="str">
        <f>'Aggregated Equipment Inventory'!B10</f>
        <v>Bag Tug</v>
      </c>
      <c r="D11" s="26" t="str">
        <f>'Aggregated Equipment Inventory'!F10</f>
        <v>Electric</v>
      </c>
      <c r="E11" s="26">
        <f>'Aggregated Equipment Inventory'!H10</f>
        <v>2018</v>
      </c>
      <c r="F11" s="36">
        <f>'Aggregated Equipment Inventory'!J10</f>
        <v>40</v>
      </c>
      <c r="G11" s="36" t="s">
        <v>487</v>
      </c>
      <c r="H11" s="26" t="str">
        <f>IF('Aggregated Equipment Inventory'!U10="","--",'Aggregated Equipment Inventory'!U10)</f>
        <v>--</v>
      </c>
      <c r="I11" s="36" t="str">
        <f>IF('Aggregated Equipment Inventory'!T10="","--",'Aggregated Equipment Inventory'!T10)</f>
        <v>--</v>
      </c>
      <c r="J11" s="26" t="str">
        <f>IF('Aggregated Equipment Inventory'!W10="","No",'Aggregated Equipment Inventory'!W10)</f>
        <v>No</v>
      </c>
      <c r="K11" s="37" t="str">
        <f>IF('Aggregated Equipment Inventory'!X10="","--",'Aggregated Equipment Inventory'!X10)</f>
        <v>--</v>
      </c>
      <c r="L11" s="82"/>
      <c r="M11" s="83"/>
      <c r="N11" s="84"/>
    </row>
    <row r="12" spans="1:14" ht="14.4" customHeight="1" x14ac:dyDescent="0.2">
      <c r="A12" s="25">
        <v>7</v>
      </c>
      <c r="B12" s="26">
        <f>'Aggregated Equipment Inventory'!A11</f>
        <v>26529</v>
      </c>
      <c r="C12" s="26" t="str">
        <f>'Aggregated Equipment Inventory'!B11</f>
        <v>Bag Tug</v>
      </c>
      <c r="D12" s="26" t="str">
        <f>'Aggregated Equipment Inventory'!F11</f>
        <v>Electric</v>
      </c>
      <c r="E12" s="26">
        <f>'Aggregated Equipment Inventory'!H11</f>
        <v>2018</v>
      </c>
      <c r="F12" s="36">
        <f>'Aggregated Equipment Inventory'!J11</f>
        <v>40</v>
      </c>
      <c r="G12" s="36" t="s">
        <v>487</v>
      </c>
      <c r="H12" s="26" t="str">
        <f>IF('Aggregated Equipment Inventory'!U11="","--",'Aggregated Equipment Inventory'!U11)</f>
        <v>--</v>
      </c>
      <c r="I12" s="36" t="str">
        <f>IF('Aggregated Equipment Inventory'!T11="","--",'Aggregated Equipment Inventory'!T11)</f>
        <v>--</v>
      </c>
      <c r="J12" s="26" t="str">
        <f>IF('Aggregated Equipment Inventory'!W11="","No",'Aggregated Equipment Inventory'!W11)</f>
        <v>No</v>
      </c>
      <c r="K12" s="37" t="str">
        <f>IF('Aggregated Equipment Inventory'!X11="","--",'Aggregated Equipment Inventory'!X11)</f>
        <v>--</v>
      </c>
      <c r="L12" s="82"/>
      <c r="M12" s="83"/>
      <c r="N12" s="84"/>
    </row>
    <row r="13" spans="1:14" ht="14.4" customHeight="1" x14ac:dyDescent="0.2">
      <c r="A13" s="25">
        <v>8</v>
      </c>
      <c r="B13" s="26">
        <f>'Aggregated Equipment Inventory'!A12</f>
        <v>26530</v>
      </c>
      <c r="C13" s="26" t="str">
        <f>'Aggregated Equipment Inventory'!B12</f>
        <v>Bag Tug</v>
      </c>
      <c r="D13" s="26" t="str">
        <f>'Aggregated Equipment Inventory'!F12</f>
        <v>Electric</v>
      </c>
      <c r="E13" s="26">
        <f>'Aggregated Equipment Inventory'!H12</f>
        <v>2018</v>
      </c>
      <c r="F13" s="36">
        <f>'Aggregated Equipment Inventory'!J12</f>
        <v>40</v>
      </c>
      <c r="G13" s="36" t="s">
        <v>487</v>
      </c>
      <c r="H13" s="26" t="str">
        <f>IF('Aggregated Equipment Inventory'!U12="","--",'Aggregated Equipment Inventory'!U12)</f>
        <v>--</v>
      </c>
      <c r="I13" s="36" t="str">
        <f>IF('Aggregated Equipment Inventory'!T12="","--",'Aggregated Equipment Inventory'!T12)</f>
        <v>--</v>
      </c>
      <c r="J13" s="26" t="str">
        <f>IF('Aggregated Equipment Inventory'!W12="","No",'Aggregated Equipment Inventory'!W12)</f>
        <v>No</v>
      </c>
      <c r="K13" s="37" t="str">
        <f>IF('Aggregated Equipment Inventory'!X12="","--",'Aggregated Equipment Inventory'!X12)</f>
        <v>--</v>
      </c>
      <c r="L13" s="82"/>
      <c r="M13" s="83"/>
      <c r="N13" s="84"/>
    </row>
    <row r="14" spans="1:14" ht="14.4" customHeight="1" x14ac:dyDescent="0.2">
      <c r="A14" s="25">
        <v>9</v>
      </c>
      <c r="B14" s="26">
        <f>'Aggregated Equipment Inventory'!A13</f>
        <v>26531</v>
      </c>
      <c r="C14" s="26" t="str">
        <f>'Aggregated Equipment Inventory'!B13</f>
        <v>Bag Tug</v>
      </c>
      <c r="D14" s="26" t="str">
        <f>'Aggregated Equipment Inventory'!F13</f>
        <v>Electric</v>
      </c>
      <c r="E14" s="26">
        <f>'Aggregated Equipment Inventory'!H13</f>
        <v>2018</v>
      </c>
      <c r="F14" s="36">
        <f>'Aggregated Equipment Inventory'!J13</f>
        <v>40</v>
      </c>
      <c r="G14" s="36" t="s">
        <v>487</v>
      </c>
      <c r="H14" s="26" t="str">
        <f>IF('Aggregated Equipment Inventory'!U13="","--",'Aggregated Equipment Inventory'!U13)</f>
        <v>--</v>
      </c>
      <c r="I14" s="36" t="str">
        <f>IF('Aggregated Equipment Inventory'!T13="","--",'Aggregated Equipment Inventory'!T13)</f>
        <v>--</v>
      </c>
      <c r="J14" s="26" t="str">
        <f>IF('Aggregated Equipment Inventory'!W13="","No",'Aggregated Equipment Inventory'!W13)</f>
        <v>No</v>
      </c>
      <c r="K14" s="37" t="str">
        <f>IF('Aggregated Equipment Inventory'!X13="","--",'Aggregated Equipment Inventory'!X13)</f>
        <v>--</v>
      </c>
      <c r="L14" s="82"/>
      <c r="M14" s="83"/>
      <c r="N14" s="84"/>
    </row>
    <row r="15" spans="1:14" ht="14.4" customHeight="1" x14ac:dyDescent="0.2">
      <c r="A15" s="25">
        <v>10</v>
      </c>
      <c r="B15" s="26">
        <f>'Aggregated Equipment Inventory'!A14</f>
        <v>26532</v>
      </c>
      <c r="C15" s="26" t="str">
        <f>'Aggregated Equipment Inventory'!B14</f>
        <v>Bag Tug</v>
      </c>
      <c r="D15" s="26" t="str">
        <f>'Aggregated Equipment Inventory'!F14</f>
        <v>Electric</v>
      </c>
      <c r="E15" s="26">
        <f>'Aggregated Equipment Inventory'!H14</f>
        <v>2018</v>
      </c>
      <c r="F15" s="36">
        <f>'Aggregated Equipment Inventory'!J14</f>
        <v>40</v>
      </c>
      <c r="G15" s="36" t="s">
        <v>487</v>
      </c>
      <c r="H15" s="26" t="str">
        <f>IF('Aggregated Equipment Inventory'!U14="","--",'Aggregated Equipment Inventory'!U14)</f>
        <v>--</v>
      </c>
      <c r="I15" s="36" t="str">
        <f>IF('Aggregated Equipment Inventory'!T14="","--",'Aggregated Equipment Inventory'!T14)</f>
        <v>--</v>
      </c>
      <c r="J15" s="26" t="str">
        <f>IF('Aggregated Equipment Inventory'!W14="","No",'Aggregated Equipment Inventory'!W14)</f>
        <v>No</v>
      </c>
      <c r="K15" s="37" t="str">
        <f>IF('Aggregated Equipment Inventory'!X14="","--",'Aggregated Equipment Inventory'!X14)</f>
        <v>--</v>
      </c>
      <c r="L15" s="82"/>
      <c r="M15" s="83"/>
      <c r="N15" s="84"/>
    </row>
    <row r="16" spans="1:14" ht="14.4" customHeight="1" x14ac:dyDescent="0.2">
      <c r="A16" s="25">
        <v>11</v>
      </c>
      <c r="B16" s="26">
        <f>'Aggregated Equipment Inventory'!A15</f>
        <v>26533</v>
      </c>
      <c r="C16" s="26" t="str">
        <f>'Aggregated Equipment Inventory'!B15</f>
        <v>Bag Tug</v>
      </c>
      <c r="D16" s="26" t="str">
        <f>'Aggregated Equipment Inventory'!F15</f>
        <v>Electric</v>
      </c>
      <c r="E16" s="26">
        <f>'Aggregated Equipment Inventory'!H15</f>
        <v>2018</v>
      </c>
      <c r="F16" s="36">
        <f>'Aggregated Equipment Inventory'!J15</f>
        <v>40</v>
      </c>
      <c r="G16" s="36" t="s">
        <v>487</v>
      </c>
      <c r="H16" s="26" t="str">
        <f>IF('Aggregated Equipment Inventory'!U15="","--",'Aggregated Equipment Inventory'!U15)</f>
        <v>--</v>
      </c>
      <c r="I16" s="36" t="str">
        <f>IF('Aggregated Equipment Inventory'!T15="","--",'Aggregated Equipment Inventory'!T15)</f>
        <v>--</v>
      </c>
      <c r="J16" s="26" t="str">
        <f>IF('Aggregated Equipment Inventory'!W15="","No",'Aggregated Equipment Inventory'!W15)</f>
        <v>No</v>
      </c>
      <c r="K16" s="37" t="str">
        <f>IF('Aggregated Equipment Inventory'!X15="","--",'Aggregated Equipment Inventory'!X15)</f>
        <v>--</v>
      </c>
      <c r="L16" s="82"/>
      <c r="M16" s="83"/>
      <c r="N16" s="84"/>
    </row>
    <row r="17" spans="1:14" ht="14.4" customHeight="1" x14ac:dyDescent="0.2">
      <c r="A17" s="25">
        <v>12</v>
      </c>
      <c r="B17" s="26">
        <f>'Aggregated Equipment Inventory'!A16</f>
        <v>26535</v>
      </c>
      <c r="C17" s="26" t="str">
        <f>'Aggregated Equipment Inventory'!B16</f>
        <v>Bag Tug</v>
      </c>
      <c r="D17" s="26" t="str">
        <f>'Aggregated Equipment Inventory'!F16</f>
        <v>Electric</v>
      </c>
      <c r="E17" s="26">
        <f>'Aggregated Equipment Inventory'!H16</f>
        <v>2018</v>
      </c>
      <c r="F17" s="36">
        <f>'Aggregated Equipment Inventory'!J16</f>
        <v>40</v>
      </c>
      <c r="G17" s="36" t="s">
        <v>487</v>
      </c>
      <c r="H17" s="26" t="str">
        <f>IF('Aggregated Equipment Inventory'!U16="","--",'Aggregated Equipment Inventory'!U16)</f>
        <v>--</v>
      </c>
      <c r="I17" s="36" t="str">
        <f>IF('Aggregated Equipment Inventory'!T16="","--",'Aggregated Equipment Inventory'!T16)</f>
        <v>--</v>
      </c>
      <c r="J17" s="26" t="str">
        <f>IF('Aggregated Equipment Inventory'!W16="","No",'Aggregated Equipment Inventory'!W16)</f>
        <v>No</v>
      </c>
      <c r="K17" s="37" t="str">
        <f>IF('Aggregated Equipment Inventory'!X16="","--",'Aggregated Equipment Inventory'!X16)</f>
        <v>--</v>
      </c>
      <c r="L17" s="82"/>
      <c r="M17" s="83"/>
      <c r="N17" s="84"/>
    </row>
    <row r="18" spans="1:14" ht="14.4" customHeight="1" x14ac:dyDescent="0.2">
      <c r="A18" s="25">
        <v>13</v>
      </c>
      <c r="B18" s="26">
        <f>'Aggregated Equipment Inventory'!A17</f>
        <v>26536</v>
      </c>
      <c r="C18" s="26" t="str">
        <f>'Aggregated Equipment Inventory'!B17</f>
        <v>Bag Tug</v>
      </c>
      <c r="D18" s="26" t="str">
        <f>'Aggregated Equipment Inventory'!F17</f>
        <v>Electric</v>
      </c>
      <c r="E18" s="26">
        <f>'Aggregated Equipment Inventory'!H17</f>
        <v>2018</v>
      </c>
      <c r="F18" s="36">
        <f>'Aggregated Equipment Inventory'!J17</f>
        <v>40</v>
      </c>
      <c r="G18" s="36" t="s">
        <v>487</v>
      </c>
      <c r="H18" s="26" t="str">
        <f>IF('Aggregated Equipment Inventory'!U17="","--",'Aggregated Equipment Inventory'!U17)</f>
        <v>--</v>
      </c>
      <c r="I18" s="36" t="str">
        <f>IF('Aggregated Equipment Inventory'!T17="","--",'Aggregated Equipment Inventory'!T17)</f>
        <v>--</v>
      </c>
      <c r="J18" s="26" t="str">
        <f>IF('Aggregated Equipment Inventory'!W17="","No",'Aggregated Equipment Inventory'!W17)</f>
        <v>No</v>
      </c>
      <c r="K18" s="37" t="str">
        <f>IF('Aggregated Equipment Inventory'!X17="","--",'Aggregated Equipment Inventory'!X17)</f>
        <v>--</v>
      </c>
      <c r="L18" s="82"/>
      <c r="M18" s="83"/>
      <c r="N18" s="84"/>
    </row>
    <row r="19" spans="1:14" ht="14.4" customHeight="1" x14ac:dyDescent="0.2">
      <c r="A19" s="25">
        <v>14</v>
      </c>
      <c r="B19" s="26">
        <f>'Aggregated Equipment Inventory'!A18</f>
        <v>26537</v>
      </c>
      <c r="C19" s="26" t="str">
        <f>'Aggregated Equipment Inventory'!B18</f>
        <v>Bag Tug</v>
      </c>
      <c r="D19" s="26" t="str">
        <f>'Aggregated Equipment Inventory'!F18</f>
        <v>Electric</v>
      </c>
      <c r="E19" s="26">
        <f>'Aggregated Equipment Inventory'!H18</f>
        <v>2018</v>
      </c>
      <c r="F19" s="36">
        <f>'Aggregated Equipment Inventory'!J18</f>
        <v>40</v>
      </c>
      <c r="G19" s="36" t="s">
        <v>487</v>
      </c>
      <c r="H19" s="26" t="str">
        <f>IF('Aggregated Equipment Inventory'!U18="","--",'Aggregated Equipment Inventory'!U18)</f>
        <v>--</v>
      </c>
      <c r="I19" s="36" t="str">
        <f>IF('Aggregated Equipment Inventory'!T18="","--",'Aggregated Equipment Inventory'!T18)</f>
        <v>--</v>
      </c>
      <c r="J19" s="26" t="str">
        <f>IF('Aggregated Equipment Inventory'!W18="","No",'Aggregated Equipment Inventory'!W18)</f>
        <v>No</v>
      </c>
      <c r="K19" s="37" t="str">
        <f>IF('Aggregated Equipment Inventory'!X18="","--",'Aggregated Equipment Inventory'!X18)</f>
        <v>--</v>
      </c>
      <c r="L19" s="82"/>
      <c r="M19" s="83"/>
      <c r="N19" s="84"/>
    </row>
    <row r="20" spans="1:14" ht="14.4" customHeight="1" x14ac:dyDescent="0.2">
      <c r="A20" s="25">
        <v>15</v>
      </c>
      <c r="B20" s="26">
        <f>'Aggregated Equipment Inventory'!A19</f>
        <v>26538</v>
      </c>
      <c r="C20" s="26" t="str">
        <f>'Aggregated Equipment Inventory'!B19</f>
        <v>Bag Tug</v>
      </c>
      <c r="D20" s="26" t="str">
        <f>'Aggregated Equipment Inventory'!F19</f>
        <v>Electric</v>
      </c>
      <c r="E20" s="26">
        <f>'Aggregated Equipment Inventory'!H19</f>
        <v>2018</v>
      </c>
      <c r="F20" s="36">
        <f>'Aggregated Equipment Inventory'!J19</f>
        <v>40</v>
      </c>
      <c r="G20" s="36" t="s">
        <v>487</v>
      </c>
      <c r="H20" s="26" t="str">
        <f>IF('Aggregated Equipment Inventory'!U19="","--",'Aggregated Equipment Inventory'!U19)</f>
        <v>--</v>
      </c>
      <c r="I20" s="36" t="str">
        <f>IF('Aggregated Equipment Inventory'!T19="","--",'Aggregated Equipment Inventory'!T19)</f>
        <v>--</v>
      </c>
      <c r="J20" s="26" t="str">
        <f>IF('Aggregated Equipment Inventory'!W19="","No",'Aggregated Equipment Inventory'!W19)</f>
        <v>No</v>
      </c>
      <c r="K20" s="37" t="str">
        <f>IF('Aggregated Equipment Inventory'!X19="","--",'Aggregated Equipment Inventory'!X19)</f>
        <v>--</v>
      </c>
      <c r="L20" s="82"/>
      <c r="M20" s="83"/>
      <c r="N20" s="84"/>
    </row>
    <row r="21" spans="1:14" ht="14.4" customHeight="1" x14ac:dyDescent="0.2">
      <c r="A21" s="25">
        <v>16</v>
      </c>
      <c r="B21" s="26">
        <f>'Aggregated Equipment Inventory'!A20</f>
        <v>26539</v>
      </c>
      <c r="C21" s="26" t="str">
        <f>'Aggregated Equipment Inventory'!B20</f>
        <v>Bag Tug</v>
      </c>
      <c r="D21" s="26" t="str">
        <f>'Aggregated Equipment Inventory'!F20</f>
        <v>Electric</v>
      </c>
      <c r="E21" s="26">
        <f>'Aggregated Equipment Inventory'!H20</f>
        <v>2018</v>
      </c>
      <c r="F21" s="36">
        <f>'Aggregated Equipment Inventory'!J20</f>
        <v>40</v>
      </c>
      <c r="G21" s="36" t="s">
        <v>487</v>
      </c>
      <c r="H21" s="26" t="str">
        <f>IF('Aggregated Equipment Inventory'!U20="","--",'Aggregated Equipment Inventory'!U20)</f>
        <v>--</v>
      </c>
      <c r="I21" s="36" t="str">
        <f>IF('Aggregated Equipment Inventory'!T20="","--",'Aggregated Equipment Inventory'!T20)</f>
        <v>--</v>
      </c>
      <c r="J21" s="26" t="str">
        <f>IF('Aggregated Equipment Inventory'!W20="","No",'Aggregated Equipment Inventory'!W20)</f>
        <v>No</v>
      </c>
      <c r="K21" s="37" t="str">
        <f>IF('Aggregated Equipment Inventory'!X20="","--",'Aggregated Equipment Inventory'!X20)</f>
        <v>--</v>
      </c>
      <c r="L21" s="82"/>
      <c r="M21" s="83"/>
      <c r="N21" s="84"/>
    </row>
    <row r="22" spans="1:14" ht="14.4" customHeight="1" x14ac:dyDescent="0.2">
      <c r="A22" s="25">
        <v>17</v>
      </c>
      <c r="B22" s="26">
        <f>'Aggregated Equipment Inventory'!A21</f>
        <v>9513</v>
      </c>
      <c r="C22" s="26" t="str">
        <f>'Aggregated Equipment Inventory'!B21</f>
        <v>High Speed Tug</v>
      </c>
      <c r="D22" s="26" t="str">
        <f>'Aggregated Equipment Inventory'!F21</f>
        <v>Gasoline</v>
      </c>
      <c r="E22" s="26">
        <f>'Aggregated Equipment Inventory'!H21</f>
        <v>2004</v>
      </c>
      <c r="F22" s="36">
        <f>'Aggregated Equipment Inventory'!J21</f>
        <v>85</v>
      </c>
      <c r="G22" s="36" t="s">
        <v>487</v>
      </c>
      <c r="H22" s="26" t="str">
        <f>IF('Aggregated Equipment Inventory'!U21="","--",'Aggregated Equipment Inventory'!U21)</f>
        <v>--</v>
      </c>
      <c r="I22" s="36">
        <f>IF('Aggregated Equipment Inventory'!T21="","--",'Aggregated Equipment Inventory'!T21)</f>
        <v>912.5</v>
      </c>
      <c r="J22" s="26" t="str">
        <f>IF('Aggregated Equipment Inventory'!W21="","No",'Aggregated Equipment Inventory'!W21)</f>
        <v>No</v>
      </c>
      <c r="K22" s="37" t="str">
        <f>IF('Aggregated Equipment Inventory'!X21="","--",'Aggregated Equipment Inventory'!X21)</f>
        <v>--</v>
      </c>
      <c r="L22" s="82"/>
      <c r="M22" s="83"/>
      <c r="N22" s="84"/>
    </row>
    <row r="23" spans="1:14" ht="14.4" customHeight="1" x14ac:dyDescent="0.2">
      <c r="A23" s="25">
        <v>18</v>
      </c>
      <c r="B23" s="26">
        <f>'Aggregated Equipment Inventory'!A22</f>
        <v>22047</v>
      </c>
      <c r="C23" s="26" t="str">
        <f>'Aggregated Equipment Inventory'!B22</f>
        <v>High Speed Tug</v>
      </c>
      <c r="D23" s="26" t="str">
        <f>'Aggregated Equipment Inventory'!F22</f>
        <v>Diesel</v>
      </c>
      <c r="E23" s="26">
        <f>'Aggregated Equipment Inventory'!H22</f>
        <v>2015</v>
      </c>
      <c r="F23" s="36">
        <f>'Aggregated Equipment Inventory'!J22</f>
        <v>85</v>
      </c>
      <c r="G23" s="36" t="s">
        <v>487</v>
      </c>
      <c r="H23" s="26" t="str">
        <f>IF('Aggregated Equipment Inventory'!U22="","--",'Aggregated Equipment Inventory'!U22)</f>
        <v>Tier 4</v>
      </c>
      <c r="I23" s="36">
        <f>IF('Aggregated Equipment Inventory'!T22="","--",'Aggregated Equipment Inventory'!T22)</f>
        <v>729.55832954438847</v>
      </c>
      <c r="J23" s="26" t="str">
        <f>IF('Aggregated Equipment Inventory'!W22="","No",'Aggregated Equipment Inventory'!W22)</f>
        <v>No</v>
      </c>
      <c r="K23" s="37" t="str">
        <f>IF('Aggregated Equipment Inventory'!X22="","--",'Aggregated Equipment Inventory'!X22)</f>
        <v>--</v>
      </c>
      <c r="L23" s="82"/>
      <c r="M23" s="83"/>
      <c r="N23" s="84"/>
    </row>
    <row r="24" spans="1:14" ht="14.4" customHeight="1" x14ac:dyDescent="0.2">
      <c r="A24" s="25">
        <v>19</v>
      </c>
      <c r="B24" s="26">
        <f>'Aggregated Equipment Inventory'!A23</f>
        <v>3809</v>
      </c>
      <c r="C24" s="26" t="str">
        <f>'Aggregated Equipment Inventory'!B23</f>
        <v>Belt Loader</v>
      </c>
      <c r="D24" s="26" t="str">
        <f>'Aggregated Equipment Inventory'!F23</f>
        <v>Electric</v>
      </c>
      <c r="E24" s="26">
        <f>'Aggregated Equipment Inventory'!H23</f>
        <v>2001</v>
      </c>
      <c r="F24" s="36">
        <f>'Aggregated Equipment Inventory'!J23</f>
        <v>60</v>
      </c>
      <c r="G24" s="36" t="s">
        <v>487</v>
      </c>
      <c r="H24" s="26" t="str">
        <f>IF('Aggregated Equipment Inventory'!U23="","--",'Aggregated Equipment Inventory'!U23)</f>
        <v>--</v>
      </c>
      <c r="I24" s="36" t="str">
        <f>IF('Aggregated Equipment Inventory'!T23="","--",'Aggregated Equipment Inventory'!T23)</f>
        <v>--</v>
      </c>
      <c r="J24" s="26" t="str">
        <f>IF('Aggregated Equipment Inventory'!W23="","No",'Aggregated Equipment Inventory'!W23)</f>
        <v>No</v>
      </c>
      <c r="K24" s="37" t="str">
        <f>IF('Aggregated Equipment Inventory'!X23="","--",'Aggregated Equipment Inventory'!X23)</f>
        <v>--</v>
      </c>
      <c r="L24" s="82"/>
      <c r="M24" s="83"/>
      <c r="N24" s="84"/>
    </row>
    <row r="25" spans="1:14" ht="14.4" customHeight="1" x14ac:dyDescent="0.2">
      <c r="A25" s="25">
        <v>20</v>
      </c>
      <c r="B25" s="26">
        <f>'Aggregated Equipment Inventory'!A24</f>
        <v>3810</v>
      </c>
      <c r="C25" s="26" t="str">
        <f>'Aggregated Equipment Inventory'!B24</f>
        <v>Belt Loader</v>
      </c>
      <c r="D25" s="26" t="str">
        <f>'Aggregated Equipment Inventory'!F24</f>
        <v>Electric</v>
      </c>
      <c r="E25" s="26">
        <f>'Aggregated Equipment Inventory'!H24</f>
        <v>2001</v>
      </c>
      <c r="F25" s="36">
        <f>'Aggregated Equipment Inventory'!J24</f>
        <v>60</v>
      </c>
      <c r="G25" s="36" t="s">
        <v>487</v>
      </c>
      <c r="H25" s="26" t="str">
        <f>IF('Aggregated Equipment Inventory'!U24="","--",'Aggregated Equipment Inventory'!U24)</f>
        <v>--</v>
      </c>
      <c r="I25" s="36" t="str">
        <f>IF('Aggregated Equipment Inventory'!T24="","--",'Aggregated Equipment Inventory'!T24)</f>
        <v>--</v>
      </c>
      <c r="J25" s="26" t="str">
        <f>IF('Aggregated Equipment Inventory'!W24="","No",'Aggregated Equipment Inventory'!W24)</f>
        <v>No</v>
      </c>
      <c r="K25" s="37" t="str">
        <f>IF('Aggregated Equipment Inventory'!X24="","--",'Aggregated Equipment Inventory'!X24)</f>
        <v>--</v>
      </c>
      <c r="L25" s="82"/>
      <c r="M25" s="83"/>
      <c r="N25" s="84"/>
    </row>
    <row r="26" spans="1:14" ht="14.4" customHeight="1" x14ac:dyDescent="0.2">
      <c r="A26" s="25">
        <v>21</v>
      </c>
      <c r="B26" s="26">
        <f>'Aggregated Equipment Inventory'!A25</f>
        <v>3811</v>
      </c>
      <c r="C26" s="26" t="str">
        <f>'Aggregated Equipment Inventory'!B25</f>
        <v>Belt Loader</v>
      </c>
      <c r="D26" s="26" t="str">
        <f>'Aggregated Equipment Inventory'!F25</f>
        <v>Electric</v>
      </c>
      <c r="E26" s="26">
        <f>'Aggregated Equipment Inventory'!H25</f>
        <v>2001</v>
      </c>
      <c r="F26" s="36">
        <f>'Aggregated Equipment Inventory'!J25</f>
        <v>60</v>
      </c>
      <c r="G26" s="36" t="s">
        <v>487</v>
      </c>
      <c r="H26" s="26" t="str">
        <f>IF('Aggregated Equipment Inventory'!U25="","--",'Aggregated Equipment Inventory'!U25)</f>
        <v>--</v>
      </c>
      <c r="I26" s="36" t="str">
        <f>IF('Aggregated Equipment Inventory'!T25="","--",'Aggregated Equipment Inventory'!T25)</f>
        <v>--</v>
      </c>
      <c r="J26" s="26" t="str">
        <f>IF('Aggregated Equipment Inventory'!W25="","No",'Aggregated Equipment Inventory'!W25)</f>
        <v>No</v>
      </c>
      <c r="K26" s="37" t="str">
        <f>IF('Aggregated Equipment Inventory'!X25="","--",'Aggregated Equipment Inventory'!X25)</f>
        <v>--</v>
      </c>
      <c r="L26" s="82"/>
      <c r="M26" s="83"/>
      <c r="N26" s="84"/>
    </row>
    <row r="27" spans="1:14" ht="14.4" customHeight="1" x14ac:dyDescent="0.2">
      <c r="A27" s="25">
        <v>22</v>
      </c>
      <c r="B27" s="26">
        <f>'Aggregated Equipment Inventory'!A26</f>
        <v>3812</v>
      </c>
      <c r="C27" s="26" t="str">
        <f>'Aggregated Equipment Inventory'!B26</f>
        <v>Belt Loader</v>
      </c>
      <c r="D27" s="26" t="str">
        <f>'Aggregated Equipment Inventory'!F26</f>
        <v>Electric</v>
      </c>
      <c r="E27" s="26">
        <f>'Aggregated Equipment Inventory'!H26</f>
        <v>2001</v>
      </c>
      <c r="F27" s="36">
        <f>'Aggregated Equipment Inventory'!J26</f>
        <v>60</v>
      </c>
      <c r="G27" s="36" t="s">
        <v>487</v>
      </c>
      <c r="H27" s="26" t="str">
        <f>IF('Aggregated Equipment Inventory'!U26="","--",'Aggregated Equipment Inventory'!U26)</f>
        <v>--</v>
      </c>
      <c r="I27" s="36" t="str">
        <f>IF('Aggregated Equipment Inventory'!T26="","--",'Aggregated Equipment Inventory'!T26)</f>
        <v>--</v>
      </c>
      <c r="J27" s="26" t="str">
        <f>IF('Aggregated Equipment Inventory'!W26="","No",'Aggregated Equipment Inventory'!W26)</f>
        <v>No</v>
      </c>
      <c r="K27" s="37" t="str">
        <f>IF('Aggregated Equipment Inventory'!X26="","--",'Aggregated Equipment Inventory'!X26)</f>
        <v>--</v>
      </c>
      <c r="L27" s="82"/>
      <c r="M27" s="83"/>
      <c r="N27" s="84"/>
    </row>
    <row r="28" spans="1:14" ht="14.4" customHeight="1" x14ac:dyDescent="0.2">
      <c r="A28" s="25">
        <v>23</v>
      </c>
      <c r="B28" s="26">
        <f>'Aggregated Equipment Inventory'!A27</f>
        <v>10743</v>
      </c>
      <c r="C28" s="26" t="str">
        <f>'Aggregated Equipment Inventory'!B27</f>
        <v>Belt Loader</v>
      </c>
      <c r="D28" s="26" t="str">
        <f>'Aggregated Equipment Inventory'!F27</f>
        <v>Electric</v>
      </c>
      <c r="E28" s="26">
        <f>'Aggregated Equipment Inventory'!H27</f>
        <v>2004</v>
      </c>
      <c r="F28" s="36">
        <f>'Aggregated Equipment Inventory'!J27</f>
        <v>60</v>
      </c>
      <c r="G28" s="36" t="s">
        <v>487</v>
      </c>
      <c r="H28" s="26" t="str">
        <f>IF('Aggregated Equipment Inventory'!U27="","--",'Aggregated Equipment Inventory'!U27)</f>
        <v>--</v>
      </c>
      <c r="I28" s="36" t="str">
        <f>IF('Aggregated Equipment Inventory'!T27="","--",'Aggregated Equipment Inventory'!T27)</f>
        <v>--</v>
      </c>
      <c r="J28" s="26" t="str">
        <f>IF('Aggregated Equipment Inventory'!W27="","No",'Aggregated Equipment Inventory'!W27)</f>
        <v>No</v>
      </c>
      <c r="K28" s="37" t="str">
        <f>IF('Aggregated Equipment Inventory'!X27="","--",'Aggregated Equipment Inventory'!X27)</f>
        <v>--</v>
      </c>
      <c r="L28" s="82"/>
      <c r="M28" s="83"/>
      <c r="N28" s="84"/>
    </row>
    <row r="29" spans="1:14" ht="14.4" customHeight="1" x14ac:dyDescent="0.2">
      <c r="A29" s="25">
        <v>24</v>
      </c>
      <c r="B29" s="26">
        <f>'Aggregated Equipment Inventory'!A28</f>
        <v>10744</v>
      </c>
      <c r="C29" s="26" t="str">
        <f>'Aggregated Equipment Inventory'!B28</f>
        <v>Belt Loader</v>
      </c>
      <c r="D29" s="26" t="str">
        <f>'Aggregated Equipment Inventory'!F28</f>
        <v>Electric</v>
      </c>
      <c r="E29" s="26">
        <f>'Aggregated Equipment Inventory'!H28</f>
        <v>2004</v>
      </c>
      <c r="F29" s="36">
        <f>'Aggregated Equipment Inventory'!J28</f>
        <v>60</v>
      </c>
      <c r="G29" s="36" t="s">
        <v>487</v>
      </c>
      <c r="H29" s="26" t="str">
        <f>IF('Aggregated Equipment Inventory'!U28="","--",'Aggregated Equipment Inventory'!U28)</f>
        <v>--</v>
      </c>
      <c r="I29" s="36" t="str">
        <f>IF('Aggregated Equipment Inventory'!T28="","--",'Aggregated Equipment Inventory'!T28)</f>
        <v>--</v>
      </c>
      <c r="J29" s="26" t="str">
        <f>IF('Aggregated Equipment Inventory'!W28="","No",'Aggregated Equipment Inventory'!W28)</f>
        <v>No</v>
      </c>
      <c r="K29" s="37" t="str">
        <f>IF('Aggregated Equipment Inventory'!X28="","--",'Aggregated Equipment Inventory'!X28)</f>
        <v>--</v>
      </c>
      <c r="L29" s="82"/>
      <c r="M29" s="83"/>
      <c r="N29" s="84"/>
    </row>
    <row r="30" spans="1:14" ht="14.4" customHeight="1" x14ac:dyDescent="0.2">
      <c r="A30" s="25">
        <v>25</v>
      </c>
      <c r="B30" s="26">
        <f>'Aggregated Equipment Inventory'!A29</f>
        <v>10760</v>
      </c>
      <c r="C30" s="26" t="str">
        <f>'Aggregated Equipment Inventory'!B29</f>
        <v>Belt Loader</v>
      </c>
      <c r="D30" s="26" t="str">
        <f>'Aggregated Equipment Inventory'!F29</f>
        <v>Electric</v>
      </c>
      <c r="E30" s="26">
        <f>'Aggregated Equipment Inventory'!H29</f>
        <v>2005</v>
      </c>
      <c r="F30" s="36">
        <f>'Aggregated Equipment Inventory'!J29</f>
        <v>60</v>
      </c>
      <c r="G30" s="36" t="s">
        <v>487</v>
      </c>
      <c r="H30" s="26" t="str">
        <f>IF('Aggregated Equipment Inventory'!U29="","--",'Aggregated Equipment Inventory'!U29)</f>
        <v>--</v>
      </c>
      <c r="I30" s="36" t="str">
        <f>IF('Aggregated Equipment Inventory'!T29="","--",'Aggregated Equipment Inventory'!T29)</f>
        <v>--</v>
      </c>
      <c r="J30" s="26" t="str">
        <f>IF('Aggregated Equipment Inventory'!W29="","No",'Aggregated Equipment Inventory'!W29)</f>
        <v>No</v>
      </c>
      <c r="K30" s="37" t="str">
        <f>IF('Aggregated Equipment Inventory'!X29="","--",'Aggregated Equipment Inventory'!X29)</f>
        <v>--</v>
      </c>
      <c r="L30" s="82"/>
      <c r="M30" s="83"/>
      <c r="N30" s="84"/>
    </row>
    <row r="31" spans="1:14" ht="14.4" customHeight="1" x14ac:dyDescent="0.2">
      <c r="A31" s="25">
        <v>26</v>
      </c>
      <c r="B31" s="26">
        <f>'Aggregated Equipment Inventory'!A30</f>
        <v>21778</v>
      </c>
      <c r="C31" s="26" t="str">
        <f>'Aggregated Equipment Inventory'!B30</f>
        <v>Belt Loader</v>
      </c>
      <c r="D31" s="26" t="str">
        <f>'Aggregated Equipment Inventory'!F30</f>
        <v>Electric</v>
      </c>
      <c r="E31" s="26">
        <f>'Aggregated Equipment Inventory'!H30</f>
        <v>2015</v>
      </c>
      <c r="F31" s="36">
        <f>'Aggregated Equipment Inventory'!J30</f>
        <v>60</v>
      </c>
      <c r="G31" s="36" t="s">
        <v>487</v>
      </c>
      <c r="H31" s="26" t="str">
        <f>IF('Aggregated Equipment Inventory'!U30="","--",'Aggregated Equipment Inventory'!U30)</f>
        <v>--</v>
      </c>
      <c r="I31" s="36" t="str">
        <f>IF('Aggregated Equipment Inventory'!T30="","--",'Aggregated Equipment Inventory'!T30)</f>
        <v>--</v>
      </c>
      <c r="J31" s="26" t="str">
        <f>IF('Aggregated Equipment Inventory'!W30="","No",'Aggregated Equipment Inventory'!W30)</f>
        <v>No</v>
      </c>
      <c r="K31" s="37" t="str">
        <f>IF('Aggregated Equipment Inventory'!X30="","--",'Aggregated Equipment Inventory'!X30)</f>
        <v>--</v>
      </c>
      <c r="L31" s="82"/>
      <c r="M31" s="83"/>
      <c r="N31" s="84"/>
    </row>
    <row r="32" spans="1:14" ht="14.4" customHeight="1" x14ac:dyDescent="0.2">
      <c r="A32" s="25">
        <v>27</v>
      </c>
      <c r="B32" s="26">
        <f>'Aggregated Equipment Inventory'!A31</f>
        <v>21885</v>
      </c>
      <c r="C32" s="26" t="str">
        <f>'Aggregated Equipment Inventory'!B31</f>
        <v>Belt Loader</v>
      </c>
      <c r="D32" s="26" t="str">
        <f>'Aggregated Equipment Inventory'!F31</f>
        <v>Electric</v>
      </c>
      <c r="E32" s="26">
        <f>'Aggregated Equipment Inventory'!H31</f>
        <v>2015</v>
      </c>
      <c r="F32" s="36">
        <f>'Aggregated Equipment Inventory'!J31</f>
        <v>60</v>
      </c>
      <c r="G32" s="36" t="s">
        <v>487</v>
      </c>
      <c r="H32" s="26" t="str">
        <f>IF('Aggregated Equipment Inventory'!U31="","--",'Aggregated Equipment Inventory'!U31)</f>
        <v>--</v>
      </c>
      <c r="I32" s="36" t="str">
        <f>IF('Aggregated Equipment Inventory'!T31="","--",'Aggregated Equipment Inventory'!T31)</f>
        <v>--</v>
      </c>
      <c r="J32" s="26" t="str">
        <f>IF('Aggregated Equipment Inventory'!W31="","No",'Aggregated Equipment Inventory'!W31)</f>
        <v>No</v>
      </c>
      <c r="K32" s="37" t="str">
        <f>IF('Aggregated Equipment Inventory'!X31="","--",'Aggregated Equipment Inventory'!X31)</f>
        <v>--</v>
      </c>
      <c r="L32" s="82"/>
      <c r="M32" s="83"/>
      <c r="N32" s="84"/>
    </row>
    <row r="33" spans="1:14" ht="14.4" customHeight="1" x14ac:dyDescent="0.2">
      <c r="A33" s="25">
        <v>28</v>
      </c>
      <c r="B33" s="26">
        <f>'Aggregated Equipment Inventory'!A32</f>
        <v>21886</v>
      </c>
      <c r="C33" s="26" t="str">
        <f>'Aggregated Equipment Inventory'!B32</f>
        <v>Belt Loader</v>
      </c>
      <c r="D33" s="26" t="str">
        <f>'Aggregated Equipment Inventory'!F32</f>
        <v>Electric</v>
      </c>
      <c r="E33" s="26">
        <f>'Aggregated Equipment Inventory'!H32</f>
        <v>2015</v>
      </c>
      <c r="F33" s="36">
        <f>'Aggregated Equipment Inventory'!J32</f>
        <v>60</v>
      </c>
      <c r="G33" s="36" t="s">
        <v>487</v>
      </c>
      <c r="H33" s="26" t="str">
        <f>IF('Aggregated Equipment Inventory'!U32="","--",'Aggregated Equipment Inventory'!U32)</f>
        <v>--</v>
      </c>
      <c r="I33" s="36" t="str">
        <f>IF('Aggregated Equipment Inventory'!T32="","--",'Aggregated Equipment Inventory'!T32)</f>
        <v>--</v>
      </c>
      <c r="J33" s="26" t="str">
        <f>IF('Aggregated Equipment Inventory'!W32="","No",'Aggregated Equipment Inventory'!W32)</f>
        <v>No</v>
      </c>
      <c r="K33" s="37" t="str">
        <f>IF('Aggregated Equipment Inventory'!X32="","--",'Aggregated Equipment Inventory'!X32)</f>
        <v>--</v>
      </c>
      <c r="L33" s="82"/>
      <c r="M33" s="83"/>
      <c r="N33" s="84"/>
    </row>
    <row r="34" spans="1:14" ht="14.4" customHeight="1" x14ac:dyDescent="0.2">
      <c r="A34" s="25">
        <v>29</v>
      </c>
      <c r="B34" s="26">
        <f>'Aggregated Equipment Inventory'!A33</f>
        <v>897</v>
      </c>
      <c r="C34" s="26" t="str">
        <f>'Aggregated Equipment Inventory'!B33</f>
        <v>Push Back</v>
      </c>
      <c r="D34" s="26" t="str">
        <f>'Aggregated Equipment Inventory'!F33</f>
        <v>Diesel</v>
      </c>
      <c r="E34" s="26">
        <f>'Aggregated Equipment Inventory'!H33</f>
        <v>2009</v>
      </c>
      <c r="F34" s="36">
        <f>'Aggregated Equipment Inventory'!J33</f>
        <v>110</v>
      </c>
      <c r="G34" s="36" t="s">
        <v>487</v>
      </c>
      <c r="H34" s="26" t="str">
        <f>IF('Aggregated Equipment Inventory'!U33="","--",'Aggregated Equipment Inventory'!U33)</f>
        <v>Tier 3</v>
      </c>
      <c r="I34" s="36">
        <f>IF('Aggregated Equipment Inventory'!T33="","--",'Aggregated Equipment Inventory'!T33)</f>
        <v>328.24672226137631</v>
      </c>
      <c r="J34" s="26" t="str">
        <f>IF('Aggregated Equipment Inventory'!W33="","No",'Aggregated Equipment Inventory'!W33)</f>
        <v>No</v>
      </c>
      <c r="K34" s="37" t="str">
        <f>IF('Aggregated Equipment Inventory'!X33="","--",'Aggregated Equipment Inventory'!X33)</f>
        <v>--</v>
      </c>
      <c r="L34" s="82"/>
      <c r="M34" s="83"/>
      <c r="N34" s="84"/>
    </row>
    <row r="35" spans="1:14" ht="14.4" customHeight="1" x14ac:dyDescent="0.2">
      <c r="A35" s="25">
        <v>30</v>
      </c>
      <c r="B35" s="26">
        <f>'Aggregated Equipment Inventory'!A34</f>
        <v>2308</v>
      </c>
      <c r="C35" s="26" t="str">
        <f>'Aggregated Equipment Inventory'!B34</f>
        <v>Push Back</v>
      </c>
      <c r="D35" s="26" t="str">
        <f>'Aggregated Equipment Inventory'!F34</f>
        <v>Electric</v>
      </c>
      <c r="E35" s="26">
        <f>'Aggregated Equipment Inventory'!H34</f>
        <v>2001</v>
      </c>
      <c r="F35" s="36">
        <f>'Aggregated Equipment Inventory'!J34</f>
        <v>110</v>
      </c>
      <c r="G35" s="36" t="s">
        <v>487</v>
      </c>
      <c r="H35" s="26" t="str">
        <f>IF('Aggregated Equipment Inventory'!U34="","--",'Aggregated Equipment Inventory'!U34)</f>
        <v>--</v>
      </c>
      <c r="I35" s="36" t="str">
        <f>IF('Aggregated Equipment Inventory'!T34="","--",'Aggregated Equipment Inventory'!T34)</f>
        <v>--</v>
      </c>
      <c r="J35" s="26" t="str">
        <f>IF('Aggregated Equipment Inventory'!W34="","No",'Aggregated Equipment Inventory'!W34)</f>
        <v>No</v>
      </c>
      <c r="K35" s="37" t="str">
        <f>IF('Aggregated Equipment Inventory'!X34="","--",'Aggregated Equipment Inventory'!X34)</f>
        <v>--</v>
      </c>
      <c r="L35" s="82"/>
      <c r="M35" s="83"/>
      <c r="N35" s="84"/>
    </row>
    <row r="36" spans="1:14" ht="14.4" customHeight="1" x14ac:dyDescent="0.2">
      <c r="A36" s="25">
        <v>31</v>
      </c>
      <c r="B36" s="26">
        <f>'Aggregated Equipment Inventory'!A35</f>
        <v>2309</v>
      </c>
      <c r="C36" s="26" t="str">
        <f>'Aggregated Equipment Inventory'!B35</f>
        <v>Push Back</v>
      </c>
      <c r="D36" s="26" t="str">
        <f>'Aggregated Equipment Inventory'!F35</f>
        <v>Electric</v>
      </c>
      <c r="E36" s="26">
        <f>'Aggregated Equipment Inventory'!H35</f>
        <v>2001</v>
      </c>
      <c r="F36" s="36">
        <f>'Aggregated Equipment Inventory'!J35</f>
        <v>110</v>
      </c>
      <c r="G36" s="36" t="s">
        <v>487</v>
      </c>
      <c r="H36" s="26" t="str">
        <f>IF('Aggregated Equipment Inventory'!U35="","--",'Aggregated Equipment Inventory'!U35)</f>
        <v>--</v>
      </c>
      <c r="I36" s="36" t="str">
        <f>IF('Aggregated Equipment Inventory'!T35="","--",'Aggregated Equipment Inventory'!T35)</f>
        <v>--</v>
      </c>
      <c r="J36" s="26" t="str">
        <f>IF('Aggregated Equipment Inventory'!W35="","No",'Aggregated Equipment Inventory'!W35)</f>
        <v>No</v>
      </c>
      <c r="K36" s="37" t="str">
        <f>IF('Aggregated Equipment Inventory'!X35="","--",'Aggregated Equipment Inventory'!X35)</f>
        <v>--</v>
      </c>
      <c r="L36" s="82"/>
      <c r="M36" s="83"/>
      <c r="N36" s="84"/>
    </row>
    <row r="37" spans="1:14" ht="14.4" customHeight="1" x14ac:dyDescent="0.2">
      <c r="A37" s="25">
        <v>32</v>
      </c>
      <c r="B37" s="26">
        <f>'Aggregated Equipment Inventory'!A36</f>
        <v>2310</v>
      </c>
      <c r="C37" s="26" t="str">
        <f>'Aggregated Equipment Inventory'!B36</f>
        <v>Push Back</v>
      </c>
      <c r="D37" s="26" t="str">
        <f>'Aggregated Equipment Inventory'!F36</f>
        <v>Electric</v>
      </c>
      <c r="E37" s="26">
        <f>'Aggregated Equipment Inventory'!H36</f>
        <v>2001</v>
      </c>
      <c r="F37" s="36">
        <f>'Aggregated Equipment Inventory'!J36</f>
        <v>110</v>
      </c>
      <c r="G37" s="36" t="s">
        <v>487</v>
      </c>
      <c r="H37" s="26" t="str">
        <f>IF('Aggregated Equipment Inventory'!U36="","--",'Aggregated Equipment Inventory'!U36)</f>
        <v>--</v>
      </c>
      <c r="I37" s="36" t="str">
        <f>IF('Aggregated Equipment Inventory'!T36="","--",'Aggregated Equipment Inventory'!T36)</f>
        <v>--</v>
      </c>
      <c r="J37" s="26" t="str">
        <f>IF('Aggregated Equipment Inventory'!W36="","No",'Aggregated Equipment Inventory'!W36)</f>
        <v>No</v>
      </c>
      <c r="K37" s="37" t="str">
        <f>IF('Aggregated Equipment Inventory'!X36="","--",'Aggregated Equipment Inventory'!X36)</f>
        <v>--</v>
      </c>
      <c r="L37" s="82"/>
      <c r="M37" s="83"/>
      <c r="N37" s="84"/>
    </row>
    <row r="38" spans="1:14" ht="14.4" customHeight="1" x14ac:dyDescent="0.2">
      <c r="A38" s="25">
        <v>33</v>
      </c>
      <c r="B38" s="26">
        <f>'Aggregated Equipment Inventory'!A37</f>
        <v>21888</v>
      </c>
      <c r="C38" s="26" t="str">
        <f>'Aggregated Equipment Inventory'!B37</f>
        <v>Push Back</v>
      </c>
      <c r="D38" s="26" t="str">
        <f>'Aggregated Equipment Inventory'!F37</f>
        <v>Diesel</v>
      </c>
      <c r="E38" s="26">
        <f>'Aggregated Equipment Inventory'!H37</f>
        <v>2015</v>
      </c>
      <c r="F38" s="36">
        <f>'Aggregated Equipment Inventory'!J37</f>
        <v>74</v>
      </c>
      <c r="G38" s="36" t="s">
        <v>487</v>
      </c>
      <c r="H38" s="26" t="str">
        <f>IF('Aggregated Equipment Inventory'!U37="","--",'Aggregated Equipment Inventory'!U37)</f>
        <v>Tier 4</v>
      </c>
      <c r="I38" s="36">
        <f>IF('Aggregated Equipment Inventory'!T37="","--",'Aggregated Equipment Inventory'!T37)</f>
        <v>328.24672226137596</v>
      </c>
      <c r="J38" s="26" t="str">
        <f>IF('Aggregated Equipment Inventory'!W37="","No",'Aggregated Equipment Inventory'!W37)</f>
        <v>No</v>
      </c>
      <c r="K38" s="37" t="str">
        <f>IF('Aggregated Equipment Inventory'!X37="","--",'Aggregated Equipment Inventory'!X37)</f>
        <v>--</v>
      </c>
      <c r="L38" s="82"/>
      <c r="M38" s="83"/>
      <c r="N38" s="84"/>
    </row>
    <row r="39" spans="1:14" ht="14.4" customHeight="1" x14ac:dyDescent="0.2">
      <c r="A39" s="25">
        <v>34</v>
      </c>
      <c r="B39" s="26">
        <f>'Aggregated Equipment Inventory'!A38</f>
        <v>21889</v>
      </c>
      <c r="C39" s="26" t="str">
        <f>'Aggregated Equipment Inventory'!B38</f>
        <v>Push Back</v>
      </c>
      <c r="D39" s="26" t="str">
        <f>'Aggregated Equipment Inventory'!F38</f>
        <v>Diesel</v>
      </c>
      <c r="E39" s="26">
        <f>'Aggregated Equipment Inventory'!H38</f>
        <v>2015</v>
      </c>
      <c r="F39" s="36">
        <f>'Aggregated Equipment Inventory'!J38</f>
        <v>74</v>
      </c>
      <c r="G39" s="36" t="s">
        <v>487</v>
      </c>
      <c r="H39" s="26" t="str">
        <f>IF('Aggregated Equipment Inventory'!U38="","--",'Aggregated Equipment Inventory'!U38)</f>
        <v>Tier 4</v>
      </c>
      <c r="I39" s="36">
        <f>IF('Aggregated Equipment Inventory'!T38="","--",'Aggregated Equipment Inventory'!T38)</f>
        <v>328.24672226137596</v>
      </c>
      <c r="J39" s="26" t="str">
        <f>IF('Aggregated Equipment Inventory'!W38="","No",'Aggregated Equipment Inventory'!W38)</f>
        <v>No</v>
      </c>
      <c r="K39" s="37" t="str">
        <f>IF('Aggregated Equipment Inventory'!X38="","--",'Aggregated Equipment Inventory'!X38)</f>
        <v>--</v>
      </c>
      <c r="L39" s="82"/>
      <c r="M39" s="83"/>
      <c r="N39" s="84"/>
    </row>
    <row r="40" spans="1:14" ht="14.4" customHeight="1" x14ac:dyDescent="0.2">
      <c r="A40" s="25">
        <v>35</v>
      </c>
      <c r="B40" s="26">
        <f>'Aggregated Equipment Inventory'!A39</f>
        <v>26868</v>
      </c>
      <c r="C40" s="26" t="str">
        <f>'Aggregated Equipment Inventory'!B39</f>
        <v>Push Back</v>
      </c>
      <c r="D40" s="26" t="str">
        <f>'Aggregated Equipment Inventory'!F39</f>
        <v>Diesel</v>
      </c>
      <c r="E40" s="26">
        <f>'Aggregated Equipment Inventory'!H39</f>
        <v>2018</v>
      </c>
      <c r="F40" s="36">
        <f>'Aggregated Equipment Inventory'!J39</f>
        <v>74</v>
      </c>
      <c r="G40" s="36" t="s">
        <v>487</v>
      </c>
      <c r="H40" s="26" t="str">
        <f>IF('Aggregated Equipment Inventory'!U39="","--",'Aggregated Equipment Inventory'!U39)</f>
        <v>Tier 4</v>
      </c>
      <c r="I40" s="36">
        <f>IF('Aggregated Equipment Inventory'!T39="","--",'Aggregated Equipment Inventory'!T39)</f>
        <v>328.24672226137619</v>
      </c>
      <c r="J40" s="26" t="str">
        <f>IF('Aggregated Equipment Inventory'!W39="","No",'Aggregated Equipment Inventory'!W39)</f>
        <v>No</v>
      </c>
      <c r="K40" s="37" t="str">
        <f>IF('Aggregated Equipment Inventory'!X39="","--",'Aggregated Equipment Inventory'!X39)</f>
        <v>--</v>
      </c>
      <c r="L40" s="82"/>
      <c r="M40" s="83"/>
      <c r="N40" s="84"/>
    </row>
    <row r="41" spans="1:14" ht="14.4" customHeight="1" x14ac:dyDescent="0.2">
      <c r="A41" s="25">
        <v>36</v>
      </c>
      <c r="B41" s="26">
        <f>'Aggregated Equipment Inventory'!A40</f>
        <v>21985</v>
      </c>
      <c r="C41" s="26" t="str">
        <f>'Aggregated Equipment Inventory'!B40</f>
        <v>Golf Cart</v>
      </c>
      <c r="D41" s="26" t="str">
        <f>'Aggregated Equipment Inventory'!F40</f>
        <v>Electric</v>
      </c>
      <c r="E41" s="26">
        <f>'Aggregated Equipment Inventory'!H40</f>
        <v>2012</v>
      </c>
      <c r="F41" s="36">
        <f>'Aggregated Equipment Inventory'!J40</f>
        <v>10</v>
      </c>
      <c r="G41" s="36" t="s">
        <v>487</v>
      </c>
      <c r="H41" s="26" t="str">
        <f>IF('Aggregated Equipment Inventory'!U40="","--",'Aggregated Equipment Inventory'!U40)</f>
        <v>--</v>
      </c>
      <c r="I41" s="36" t="str">
        <f>IF('Aggregated Equipment Inventory'!T40="","--",'Aggregated Equipment Inventory'!T40)</f>
        <v>--</v>
      </c>
      <c r="J41" s="26" t="str">
        <f>IF('Aggregated Equipment Inventory'!W40="","No",'Aggregated Equipment Inventory'!W40)</f>
        <v>No</v>
      </c>
      <c r="K41" s="37" t="str">
        <f>IF('Aggregated Equipment Inventory'!X40="","--",'Aggregated Equipment Inventory'!X40)</f>
        <v>--</v>
      </c>
      <c r="L41" s="82"/>
      <c r="M41" s="83"/>
      <c r="N41" s="84"/>
    </row>
    <row r="42" spans="1:14" ht="14.4" customHeight="1" x14ac:dyDescent="0.2">
      <c r="A42" s="25">
        <v>37</v>
      </c>
      <c r="B42" s="26">
        <f>'Aggregated Equipment Inventory'!A41</f>
        <v>21986</v>
      </c>
      <c r="C42" s="26" t="str">
        <f>'Aggregated Equipment Inventory'!B41</f>
        <v>Golf Cart</v>
      </c>
      <c r="D42" s="26" t="str">
        <f>'Aggregated Equipment Inventory'!F41</f>
        <v>Electric</v>
      </c>
      <c r="E42" s="26">
        <f>'Aggregated Equipment Inventory'!H41</f>
        <v>2012</v>
      </c>
      <c r="F42" s="36">
        <f>'Aggregated Equipment Inventory'!J41</f>
        <v>10</v>
      </c>
      <c r="G42" s="36" t="s">
        <v>487</v>
      </c>
      <c r="H42" s="26" t="str">
        <f>IF('Aggregated Equipment Inventory'!U41="","--",'Aggregated Equipment Inventory'!U41)</f>
        <v>--</v>
      </c>
      <c r="I42" s="36" t="str">
        <f>IF('Aggregated Equipment Inventory'!T41="","--",'Aggregated Equipment Inventory'!T41)</f>
        <v>--</v>
      </c>
      <c r="J42" s="26" t="str">
        <f>IF('Aggregated Equipment Inventory'!W41="","No",'Aggregated Equipment Inventory'!W41)</f>
        <v>No</v>
      </c>
      <c r="K42" s="37" t="str">
        <f>IF('Aggregated Equipment Inventory'!X41="","--",'Aggregated Equipment Inventory'!X41)</f>
        <v>--</v>
      </c>
      <c r="L42" s="82"/>
      <c r="M42" s="83"/>
      <c r="N42" s="84"/>
    </row>
    <row r="43" spans="1:14" ht="14.4" customHeight="1" x14ac:dyDescent="0.2">
      <c r="A43" s="25">
        <v>38</v>
      </c>
      <c r="B43" s="26">
        <f>'Aggregated Equipment Inventory'!A42</f>
        <v>21987</v>
      </c>
      <c r="C43" s="26" t="str">
        <f>'Aggregated Equipment Inventory'!B42</f>
        <v>Golf Cart</v>
      </c>
      <c r="D43" s="26" t="str">
        <f>'Aggregated Equipment Inventory'!F42</f>
        <v>Electric</v>
      </c>
      <c r="E43" s="26">
        <f>'Aggregated Equipment Inventory'!H42</f>
        <v>2012</v>
      </c>
      <c r="F43" s="36">
        <f>'Aggregated Equipment Inventory'!J42</f>
        <v>10</v>
      </c>
      <c r="G43" s="36" t="s">
        <v>487</v>
      </c>
      <c r="H43" s="26" t="str">
        <f>IF('Aggregated Equipment Inventory'!U42="","--",'Aggregated Equipment Inventory'!U42)</f>
        <v>--</v>
      </c>
      <c r="I43" s="36" t="str">
        <f>IF('Aggregated Equipment Inventory'!T42="","--",'Aggregated Equipment Inventory'!T42)</f>
        <v>--</v>
      </c>
      <c r="J43" s="26" t="str">
        <f>IF('Aggregated Equipment Inventory'!W42="","No",'Aggregated Equipment Inventory'!W42)</f>
        <v>No</v>
      </c>
      <c r="K43" s="37" t="str">
        <f>IF('Aggregated Equipment Inventory'!X42="","--",'Aggregated Equipment Inventory'!X42)</f>
        <v>--</v>
      </c>
      <c r="L43" s="82"/>
      <c r="M43" s="83"/>
      <c r="N43" s="84"/>
    </row>
    <row r="44" spans="1:14" ht="14.4" customHeight="1" x14ac:dyDescent="0.2">
      <c r="A44" s="52">
        <v>39</v>
      </c>
      <c r="B44" s="52">
        <f>'Aggregated Equipment Inventory'!A43</f>
        <v>22495</v>
      </c>
      <c r="C44" s="52" t="str">
        <f>'Aggregated Equipment Inventory'!B43</f>
        <v>Air Start</v>
      </c>
      <c r="D44" s="52" t="str">
        <f>'Aggregated Equipment Inventory'!F43</f>
        <v>Diesel</v>
      </c>
      <c r="E44" s="52">
        <f>'Aggregated Equipment Inventory'!H43</f>
        <v>2015</v>
      </c>
      <c r="F44" s="53">
        <f>'Aggregated Equipment Inventory'!J43</f>
        <v>333</v>
      </c>
      <c r="G44" s="53" t="s">
        <v>487</v>
      </c>
      <c r="H44" s="52" t="str">
        <f>IF('Aggregated Equipment Inventory'!U43="","--",'Aggregated Equipment Inventory'!U43)</f>
        <v>Tier 4</v>
      </c>
      <c r="I44" s="55" t="s">
        <v>218</v>
      </c>
      <c r="J44" s="52" t="str">
        <f>IF('Aggregated Equipment Inventory'!W43="","No",'Aggregated Equipment Inventory'!W43)</f>
        <v>No</v>
      </c>
      <c r="K44" s="54" t="str">
        <f>IF('Aggregated Equipment Inventory'!X43="","--",'Aggregated Equipment Inventory'!X43)</f>
        <v>--</v>
      </c>
      <c r="L44" s="82"/>
      <c r="M44" s="83"/>
      <c r="N44" s="84"/>
    </row>
    <row r="45" spans="1:14" ht="14.4" customHeight="1" x14ac:dyDescent="0.2">
      <c r="A45" s="25">
        <v>40</v>
      </c>
      <c r="B45" s="26">
        <f>'Aggregated Equipment Inventory'!A44</f>
        <v>21896</v>
      </c>
      <c r="C45" s="26" t="str">
        <f>'Aggregated Equipment Inventory'!B44</f>
        <v>Ground Power</v>
      </c>
      <c r="D45" s="26" t="str">
        <f>'Aggregated Equipment Inventory'!F44</f>
        <v>Diesel</v>
      </c>
      <c r="E45" s="26">
        <f>'Aggregated Equipment Inventory'!H44</f>
        <v>2015</v>
      </c>
      <c r="F45" s="36">
        <f>'Aggregated Equipment Inventory'!J44</f>
        <v>155</v>
      </c>
      <c r="G45" s="36" t="s">
        <v>487</v>
      </c>
      <c r="H45" s="26" t="str">
        <f>IF('Aggregated Equipment Inventory'!U44="","--",'Aggregated Equipment Inventory'!U44)</f>
        <v>Tier 4</v>
      </c>
      <c r="I45" s="36">
        <f>IF('Aggregated Equipment Inventory'!T44="","--",'Aggregated Equipment Inventory'!T44)</f>
        <v>483.1006576803648</v>
      </c>
      <c r="J45" s="26" t="str">
        <f>IF('Aggregated Equipment Inventory'!W44="","No",'Aggregated Equipment Inventory'!W44)</f>
        <v>No</v>
      </c>
      <c r="K45" s="37" t="str">
        <f>IF('Aggregated Equipment Inventory'!X44="","--",'Aggregated Equipment Inventory'!X44)</f>
        <v>--</v>
      </c>
      <c r="L45" s="82"/>
      <c r="M45" s="83"/>
      <c r="N45" s="84"/>
    </row>
    <row r="46" spans="1:14" ht="14.4" customHeight="1" x14ac:dyDescent="0.2">
      <c r="A46" s="25">
        <v>41</v>
      </c>
      <c r="B46" s="26">
        <f>'Aggregated Equipment Inventory'!A45</f>
        <v>22101</v>
      </c>
      <c r="C46" s="26" t="str">
        <f>'Aggregated Equipment Inventory'!B45</f>
        <v>Ground Power</v>
      </c>
      <c r="D46" s="26" t="str">
        <f>'Aggregated Equipment Inventory'!F45</f>
        <v>Diesel</v>
      </c>
      <c r="E46" s="26">
        <f>'Aggregated Equipment Inventory'!H45</f>
        <v>2015</v>
      </c>
      <c r="F46" s="36">
        <f>'Aggregated Equipment Inventory'!J45</f>
        <v>155</v>
      </c>
      <c r="G46" s="36" t="s">
        <v>487</v>
      </c>
      <c r="H46" s="26" t="str">
        <f>IF('Aggregated Equipment Inventory'!U45="","--",'Aggregated Equipment Inventory'!U45)</f>
        <v>Tier 4</v>
      </c>
      <c r="I46" s="36">
        <f>IF('Aggregated Equipment Inventory'!T45="","--",'Aggregated Equipment Inventory'!T45)</f>
        <v>483.1006576803648</v>
      </c>
      <c r="J46" s="26" t="str">
        <f>IF('Aggregated Equipment Inventory'!W45="","No",'Aggregated Equipment Inventory'!W45)</f>
        <v>No</v>
      </c>
      <c r="K46" s="37" t="str">
        <f>IF('Aggregated Equipment Inventory'!X45="","--",'Aggregated Equipment Inventory'!X45)</f>
        <v>--</v>
      </c>
      <c r="L46" s="82"/>
      <c r="M46" s="83"/>
      <c r="N46" s="84"/>
    </row>
    <row r="47" spans="1:14" ht="14.4" customHeight="1" x14ac:dyDescent="0.2">
      <c r="A47" s="25">
        <v>42</v>
      </c>
      <c r="B47" s="26">
        <f>'Aggregated Equipment Inventory'!A46</f>
        <v>15707</v>
      </c>
      <c r="C47" s="26" t="str">
        <f>'Aggregated Equipment Inventory'!B46</f>
        <v>Lav Truck</v>
      </c>
      <c r="D47" s="26" t="str">
        <f>'Aggregated Equipment Inventory'!F46</f>
        <v>Gasoline</v>
      </c>
      <c r="E47" s="26">
        <f>'Aggregated Equipment Inventory'!H46</f>
        <v>2011</v>
      </c>
      <c r="F47" s="36">
        <f>'Aggregated Equipment Inventory'!J46</f>
        <v>260</v>
      </c>
      <c r="G47" s="36" t="s">
        <v>487</v>
      </c>
      <c r="H47" s="26" t="str">
        <f>IF('Aggregated Equipment Inventory'!U46="","--",'Aggregated Equipment Inventory'!U46)</f>
        <v>--</v>
      </c>
      <c r="I47" s="36">
        <f>IF('Aggregated Equipment Inventory'!T46="","--",'Aggregated Equipment Inventory'!T46)</f>
        <v>1231.875</v>
      </c>
      <c r="J47" s="26" t="str">
        <f>IF('Aggregated Equipment Inventory'!W46="","No",'Aggregated Equipment Inventory'!W46)</f>
        <v>No</v>
      </c>
      <c r="K47" s="37" t="str">
        <f>IF('Aggregated Equipment Inventory'!X46="","--",'Aggregated Equipment Inventory'!X46)</f>
        <v>--</v>
      </c>
      <c r="L47" s="82"/>
      <c r="M47" s="83"/>
      <c r="N47" s="84"/>
    </row>
    <row r="48" spans="1:14" ht="14.4" customHeight="1" x14ac:dyDescent="0.2">
      <c r="A48" s="25">
        <v>43</v>
      </c>
      <c r="B48" s="26">
        <f>'Aggregated Equipment Inventory'!A47</f>
        <v>28286</v>
      </c>
      <c r="C48" s="26" t="str">
        <f>'Aggregated Equipment Inventory'!B47</f>
        <v>Lav Truck</v>
      </c>
      <c r="D48" s="26" t="str">
        <f>'Aggregated Equipment Inventory'!F47</f>
        <v>Gasoline</v>
      </c>
      <c r="E48" s="26">
        <f>'Aggregated Equipment Inventory'!H47</f>
        <v>2018</v>
      </c>
      <c r="F48" s="36">
        <f>'Aggregated Equipment Inventory'!J47</f>
        <v>200</v>
      </c>
      <c r="G48" s="36" t="s">
        <v>487</v>
      </c>
      <c r="H48" s="26" t="str">
        <f>IF('Aggregated Equipment Inventory'!U47="","--",'Aggregated Equipment Inventory'!U47)</f>
        <v>--</v>
      </c>
      <c r="I48" s="36">
        <f>IF('Aggregated Equipment Inventory'!T47="","--",'Aggregated Equipment Inventory'!T47)</f>
        <v>1227.0212765957449</v>
      </c>
      <c r="J48" s="26" t="str">
        <f>IF('Aggregated Equipment Inventory'!W47="","No",'Aggregated Equipment Inventory'!W47)</f>
        <v>No</v>
      </c>
      <c r="K48" s="37" t="str">
        <f>IF('Aggregated Equipment Inventory'!X47="","--",'Aggregated Equipment Inventory'!X47)</f>
        <v>--</v>
      </c>
      <c r="L48" s="82"/>
      <c r="M48" s="83"/>
      <c r="N48" s="84"/>
    </row>
    <row r="49" spans="1:14" ht="14.4" customHeight="1" x14ac:dyDescent="0.2">
      <c r="A49" s="25">
        <v>44</v>
      </c>
      <c r="B49" s="26">
        <f>'Aggregated Equipment Inventory'!A48</f>
        <v>10039</v>
      </c>
      <c r="C49" s="26" t="str">
        <f>'Aggregated Equipment Inventory'!B48</f>
        <v>Passenger Stairs</v>
      </c>
      <c r="D49" s="26" t="str">
        <f>'Aggregated Equipment Inventory'!F48</f>
        <v>Electric</v>
      </c>
      <c r="E49" s="26">
        <f>'Aggregated Equipment Inventory'!H48</f>
        <v>2004</v>
      </c>
      <c r="F49" s="36">
        <f>'Aggregated Equipment Inventory'!J48</f>
        <v>19</v>
      </c>
      <c r="G49" s="36" t="s">
        <v>487</v>
      </c>
      <c r="H49" s="26" t="str">
        <f>IF('Aggregated Equipment Inventory'!U48="","--",'Aggregated Equipment Inventory'!U48)</f>
        <v>--</v>
      </c>
      <c r="I49" s="36" t="str">
        <f>IF('Aggregated Equipment Inventory'!T48="","--",'Aggregated Equipment Inventory'!T48)</f>
        <v>--</v>
      </c>
      <c r="J49" s="26" t="str">
        <f>IF('Aggregated Equipment Inventory'!W48="","No",'Aggregated Equipment Inventory'!W48)</f>
        <v>No</v>
      </c>
      <c r="K49" s="37" t="str">
        <f>IF('Aggregated Equipment Inventory'!X48="","--",'Aggregated Equipment Inventory'!X48)</f>
        <v>--</v>
      </c>
      <c r="L49" s="82"/>
      <c r="M49" s="83"/>
      <c r="N49" s="84"/>
    </row>
    <row r="50" spans="1:14" ht="14.4" customHeight="1" x14ac:dyDescent="0.2">
      <c r="A50" s="25">
        <v>45</v>
      </c>
      <c r="B50" s="26">
        <f>'Aggregated Equipment Inventory'!A49</f>
        <v>22020</v>
      </c>
      <c r="C50" s="26" t="str">
        <f>'Aggregated Equipment Inventory'!B49</f>
        <v>Provision truck</v>
      </c>
      <c r="D50" s="26" t="str">
        <f>'Aggregated Equipment Inventory'!F49</f>
        <v>Gasoline</v>
      </c>
      <c r="E50" s="26">
        <f>'Aggregated Equipment Inventory'!H49</f>
        <v>2016</v>
      </c>
      <c r="F50" s="36">
        <f>'Aggregated Equipment Inventory'!J49</f>
        <v>320</v>
      </c>
      <c r="G50" s="36" t="s">
        <v>487</v>
      </c>
      <c r="H50" s="26" t="str">
        <f>IF('Aggregated Equipment Inventory'!U49="","--",'Aggregated Equipment Inventory'!U49)</f>
        <v>--</v>
      </c>
      <c r="I50" s="36">
        <f>IF('Aggregated Equipment Inventory'!T49="","--",'Aggregated Equipment Inventory'!T49)</f>
        <v>843.81720430107521</v>
      </c>
      <c r="J50" s="26" t="str">
        <f>IF('Aggregated Equipment Inventory'!W49="","No",'Aggregated Equipment Inventory'!W49)</f>
        <v>No</v>
      </c>
      <c r="K50" s="37" t="str">
        <f>IF('Aggregated Equipment Inventory'!X49="","--",'Aggregated Equipment Inventory'!X49)</f>
        <v>--</v>
      </c>
      <c r="L50" s="82"/>
      <c r="M50" s="83"/>
      <c r="N50" s="84"/>
    </row>
    <row r="51" spans="1:14" ht="14.4" customHeight="1" x14ac:dyDescent="0.2">
      <c r="A51" s="25">
        <v>46</v>
      </c>
      <c r="B51" s="26">
        <f>'Aggregated Equipment Inventory'!A50</f>
        <v>24565</v>
      </c>
      <c r="C51" s="26" t="str">
        <f>'Aggregated Equipment Inventory'!B50</f>
        <v>Provision truck</v>
      </c>
      <c r="D51" s="26" t="str">
        <f>'Aggregated Equipment Inventory'!F50</f>
        <v>Gasoline</v>
      </c>
      <c r="E51" s="26">
        <f>'Aggregated Equipment Inventory'!H50</f>
        <v>2017</v>
      </c>
      <c r="F51" s="36">
        <f>'Aggregated Equipment Inventory'!J50</f>
        <v>362</v>
      </c>
      <c r="G51" s="36" t="s">
        <v>487</v>
      </c>
      <c r="H51" s="26" t="str">
        <f>IF('Aggregated Equipment Inventory'!U50="","--",'Aggregated Equipment Inventory'!U50)</f>
        <v>--</v>
      </c>
      <c r="I51" s="36">
        <f>IF('Aggregated Equipment Inventory'!T50="","--",'Aggregated Equipment Inventory'!T50)</f>
        <v>845.26315789473688</v>
      </c>
      <c r="J51" s="26" t="str">
        <f>IF('Aggregated Equipment Inventory'!W50="","No",'Aggregated Equipment Inventory'!W50)</f>
        <v>No</v>
      </c>
      <c r="K51" s="37" t="str">
        <f>IF('Aggregated Equipment Inventory'!X50="","--",'Aggregated Equipment Inventory'!X50)</f>
        <v>--</v>
      </c>
      <c r="L51" s="82"/>
      <c r="M51" s="83"/>
      <c r="N51" s="84"/>
    </row>
    <row r="52" spans="1:14" ht="14.4" customHeight="1" x14ac:dyDescent="0.2">
      <c r="A52" s="52">
        <v>47</v>
      </c>
      <c r="B52" s="52">
        <f>'Aggregated Equipment Inventory'!A51</f>
        <v>18552</v>
      </c>
      <c r="C52" s="52" t="str">
        <f>'Aggregated Equipment Inventory'!B51</f>
        <v>Van</v>
      </c>
      <c r="D52" s="52" t="str">
        <f>'Aggregated Equipment Inventory'!F51</f>
        <v>Gasoline</v>
      </c>
      <c r="E52" s="52">
        <f>'Aggregated Equipment Inventory'!H51</f>
        <v>2012</v>
      </c>
      <c r="F52" s="53">
        <f>'Aggregated Equipment Inventory'!J51</f>
        <v>200</v>
      </c>
      <c r="G52" s="53" t="s">
        <v>487</v>
      </c>
      <c r="H52" s="52" t="str">
        <f>IF('Aggregated Equipment Inventory'!U51="","--",'Aggregated Equipment Inventory'!U51)</f>
        <v>--</v>
      </c>
      <c r="I52" s="55" t="s">
        <v>218</v>
      </c>
      <c r="J52" s="52" t="str">
        <f>IF('Aggregated Equipment Inventory'!W51="","No",'Aggregated Equipment Inventory'!W51)</f>
        <v>No</v>
      </c>
      <c r="K52" s="54" t="str">
        <f>IF('Aggregated Equipment Inventory'!X51="","--",'Aggregated Equipment Inventory'!X51)</f>
        <v>--</v>
      </c>
      <c r="L52" s="82"/>
      <c r="M52" s="83"/>
      <c r="N52" s="84"/>
    </row>
    <row r="53" spans="1:14" ht="14.4" customHeight="1" x14ac:dyDescent="0.2">
      <c r="A53" s="25">
        <v>48</v>
      </c>
      <c r="B53" s="26" t="str">
        <f>'Aggregated Equipment Inventory'!A52</f>
        <v>FE0151</v>
      </c>
      <c r="C53" s="26" t="str">
        <f>'Aggregated Equipment Inventory'!B52</f>
        <v>Forklift</v>
      </c>
      <c r="D53" s="26" t="str">
        <f>'Aggregated Equipment Inventory'!F52</f>
        <v>Electric</v>
      </c>
      <c r="E53" s="26">
        <f>'Aggregated Equipment Inventory'!H52</f>
        <v>2013</v>
      </c>
      <c r="F53" s="36">
        <f>'Aggregated Equipment Inventory'!J52</f>
        <v>79.599999999999994</v>
      </c>
      <c r="G53" s="36" t="s">
        <v>487</v>
      </c>
      <c r="H53" s="26" t="str">
        <f>IF('Aggregated Equipment Inventory'!U52="","--",'Aggregated Equipment Inventory'!U52)</f>
        <v>--</v>
      </c>
      <c r="I53" s="36" t="str">
        <f>IF('Aggregated Equipment Inventory'!T52="","--",'Aggregated Equipment Inventory'!T52)</f>
        <v>--</v>
      </c>
      <c r="J53" s="26" t="str">
        <f>IF('Aggregated Equipment Inventory'!W52="","No",'Aggregated Equipment Inventory'!W52)</f>
        <v>No</v>
      </c>
      <c r="K53" s="37" t="str">
        <f>IF('Aggregated Equipment Inventory'!X52="","--",'Aggregated Equipment Inventory'!X52)</f>
        <v>--</v>
      </c>
      <c r="L53" s="82"/>
      <c r="M53" s="83"/>
      <c r="N53" s="84"/>
    </row>
    <row r="54" spans="1:14" ht="14.4" customHeight="1" x14ac:dyDescent="0.2">
      <c r="A54" s="25">
        <v>49</v>
      </c>
      <c r="B54" s="26" t="str">
        <f>'Aggregated Equipment Inventory'!A53</f>
        <v>UL1043</v>
      </c>
      <c r="C54" s="26" t="str">
        <f>'Aggregated Equipment Inventory'!B53</f>
        <v xml:space="preserve">Lift </v>
      </c>
      <c r="D54" s="26" t="str">
        <f>'Aggregated Equipment Inventory'!F53</f>
        <v>Diesel</v>
      </c>
      <c r="E54" s="26">
        <f>'Aggregated Equipment Inventory'!H53</f>
        <v>2012</v>
      </c>
      <c r="F54" s="36">
        <f>'Aggregated Equipment Inventory'!J53</f>
        <v>66.8</v>
      </c>
      <c r="G54" s="36" t="s">
        <v>487</v>
      </c>
      <c r="H54" s="26" t="str">
        <f>IF('Aggregated Equipment Inventory'!U53="","--",'Aggregated Equipment Inventory'!U53)</f>
        <v>Tier 4 Interim</v>
      </c>
      <c r="I54" s="36">
        <f>IF('Aggregated Equipment Inventory'!T53="","--",'Aggregated Equipment Inventory'!T53)</f>
        <v>414.39785534659069</v>
      </c>
      <c r="J54" s="26" t="str">
        <f>IF('Aggregated Equipment Inventory'!W53="","No",'Aggregated Equipment Inventory'!W53)</f>
        <v>No</v>
      </c>
      <c r="K54" s="37" t="str">
        <f>IF('Aggregated Equipment Inventory'!X53="","--",'Aggregated Equipment Inventory'!X53)</f>
        <v>--</v>
      </c>
      <c r="L54" s="85"/>
      <c r="M54" s="86"/>
      <c r="N54" s="87"/>
    </row>
    <row r="55" spans="1:14" ht="14.4" customHeight="1" x14ac:dyDescent="0.2">
      <c r="A55" s="25">
        <v>50</v>
      </c>
      <c r="B55" s="26" t="str">
        <f>'Aggregated Equipment Inventory'!A54</f>
        <v>PT0726</v>
      </c>
      <c r="C55" s="26" t="str">
        <f>'Aggregated Equipment Inventory'!B54</f>
        <v xml:space="preserve">A/C Tug Narrow Body </v>
      </c>
      <c r="D55" s="26" t="str">
        <f>'Aggregated Equipment Inventory'!F54</f>
        <v>Electric</v>
      </c>
      <c r="E55" s="26">
        <f>'Aggregated Equipment Inventory'!H54</f>
        <v>2018</v>
      </c>
      <c r="F55" s="36">
        <f>'Aggregated Equipment Inventory'!J54</f>
        <v>74.3</v>
      </c>
      <c r="G55" s="36" t="s">
        <v>487</v>
      </c>
      <c r="H55" s="26" t="str">
        <f>IF('Aggregated Equipment Inventory'!U54="","--",'Aggregated Equipment Inventory'!U54)</f>
        <v>--</v>
      </c>
      <c r="I55" s="36" t="str">
        <f>IF('Aggregated Equipment Inventory'!T54="","--",'Aggregated Equipment Inventory'!T54)</f>
        <v>--</v>
      </c>
      <c r="J55" s="26" t="str">
        <f>IF('Aggregated Equipment Inventory'!W54="","No",'Aggregated Equipment Inventory'!W54)</f>
        <v>No</v>
      </c>
      <c r="K55" s="37" t="str">
        <f>IF('Aggregated Equipment Inventory'!X54="","--",'Aggregated Equipment Inventory'!X54)</f>
        <v>--</v>
      </c>
      <c r="L55" s="79" t="s">
        <v>305</v>
      </c>
      <c r="M55" s="80"/>
      <c r="N55" s="81"/>
    </row>
    <row r="56" spans="1:14" ht="14.4" customHeight="1" x14ac:dyDescent="0.2">
      <c r="A56" s="25">
        <v>51</v>
      </c>
      <c r="B56" s="26" t="str">
        <f>'Aggregated Equipment Inventory'!A55</f>
        <v>PT0727</v>
      </c>
      <c r="C56" s="26" t="str">
        <f>'Aggregated Equipment Inventory'!B55</f>
        <v xml:space="preserve">A/C Tug Narrow Body </v>
      </c>
      <c r="D56" s="26" t="str">
        <f>'Aggregated Equipment Inventory'!F55</f>
        <v>Electric</v>
      </c>
      <c r="E56" s="26">
        <f>'Aggregated Equipment Inventory'!H55</f>
        <v>2018</v>
      </c>
      <c r="F56" s="36">
        <f>'Aggregated Equipment Inventory'!J55</f>
        <v>74.3</v>
      </c>
      <c r="G56" s="36" t="s">
        <v>487</v>
      </c>
      <c r="H56" s="26" t="str">
        <f>IF('Aggregated Equipment Inventory'!U55="","--",'Aggregated Equipment Inventory'!U55)</f>
        <v>--</v>
      </c>
      <c r="I56" s="36" t="str">
        <f>IF('Aggregated Equipment Inventory'!T55="","--",'Aggregated Equipment Inventory'!T55)</f>
        <v>--</v>
      </c>
      <c r="J56" s="26" t="str">
        <f>IF('Aggregated Equipment Inventory'!W55="","No",'Aggregated Equipment Inventory'!W55)</f>
        <v>No</v>
      </c>
      <c r="K56" s="37" t="str">
        <f>IF('Aggregated Equipment Inventory'!X55="","--",'Aggregated Equipment Inventory'!X55)</f>
        <v>--</v>
      </c>
      <c r="L56" s="82"/>
      <c r="M56" s="83"/>
      <c r="N56" s="84"/>
    </row>
    <row r="57" spans="1:14" ht="14.4" customHeight="1" x14ac:dyDescent="0.2">
      <c r="A57" s="25">
        <v>52</v>
      </c>
      <c r="B57" s="26" t="str">
        <f>'Aggregated Equipment Inventory'!A56</f>
        <v>PT0730</v>
      </c>
      <c r="C57" s="26" t="str">
        <f>'Aggregated Equipment Inventory'!B56</f>
        <v xml:space="preserve">A/C Tug Narrow Body </v>
      </c>
      <c r="D57" s="26" t="str">
        <f>'Aggregated Equipment Inventory'!F56</f>
        <v>Electric</v>
      </c>
      <c r="E57" s="26">
        <f>'Aggregated Equipment Inventory'!H56</f>
        <v>2018</v>
      </c>
      <c r="F57" s="36">
        <f>'Aggregated Equipment Inventory'!J56</f>
        <v>74.3</v>
      </c>
      <c r="G57" s="36" t="s">
        <v>487</v>
      </c>
      <c r="H57" s="26" t="str">
        <f>IF('Aggregated Equipment Inventory'!U56="","--",'Aggregated Equipment Inventory'!U56)</f>
        <v>--</v>
      </c>
      <c r="I57" s="36" t="str">
        <f>IF('Aggregated Equipment Inventory'!T56="","--",'Aggregated Equipment Inventory'!T56)</f>
        <v>--</v>
      </c>
      <c r="J57" s="26" t="str">
        <f>IF('Aggregated Equipment Inventory'!W56="","No",'Aggregated Equipment Inventory'!W56)</f>
        <v>No</v>
      </c>
      <c r="K57" s="37" t="str">
        <f>IF('Aggregated Equipment Inventory'!X56="","--",'Aggregated Equipment Inventory'!X56)</f>
        <v>--</v>
      </c>
      <c r="L57" s="82"/>
      <c r="M57" s="83"/>
      <c r="N57" s="84"/>
    </row>
    <row r="58" spans="1:14" ht="14.4" customHeight="1" x14ac:dyDescent="0.2">
      <c r="A58" s="25">
        <v>53</v>
      </c>
      <c r="B58" s="26">
        <f>'Aggregated Equipment Inventory'!A57</f>
        <v>113597</v>
      </c>
      <c r="C58" s="26" t="str">
        <f>'Aggregated Equipment Inventory'!B57</f>
        <v xml:space="preserve">Cart </v>
      </c>
      <c r="D58" s="26" t="str">
        <f>'Aggregated Equipment Inventory'!F57</f>
        <v>Electric</v>
      </c>
      <c r="E58" s="26">
        <f>'Aggregated Equipment Inventory'!H57</f>
        <v>2007</v>
      </c>
      <c r="F58" s="36">
        <f>'Aggregated Equipment Inventory'!J57</f>
        <v>13.5</v>
      </c>
      <c r="G58" s="36" t="s">
        <v>487</v>
      </c>
      <c r="H58" s="26" t="str">
        <f>IF('Aggregated Equipment Inventory'!U57="","--",'Aggregated Equipment Inventory'!U57)</f>
        <v>--</v>
      </c>
      <c r="I58" s="36" t="str">
        <f>IF('Aggregated Equipment Inventory'!T57="","--",'Aggregated Equipment Inventory'!T57)</f>
        <v>--</v>
      </c>
      <c r="J58" s="26" t="str">
        <f>IF('Aggregated Equipment Inventory'!W57="","No",'Aggregated Equipment Inventory'!W57)</f>
        <v>No</v>
      </c>
      <c r="K58" s="37" t="str">
        <f>IF('Aggregated Equipment Inventory'!X57="","--",'Aggregated Equipment Inventory'!X57)</f>
        <v>--</v>
      </c>
      <c r="L58" s="82"/>
      <c r="M58" s="83"/>
      <c r="N58" s="84"/>
    </row>
    <row r="59" spans="1:14" ht="14.4" customHeight="1" x14ac:dyDescent="0.2">
      <c r="A59" s="25">
        <v>54</v>
      </c>
      <c r="B59" s="26">
        <f>'Aggregated Equipment Inventory'!A58</f>
        <v>113598</v>
      </c>
      <c r="C59" s="26" t="str">
        <f>'Aggregated Equipment Inventory'!B58</f>
        <v xml:space="preserve">Cart </v>
      </c>
      <c r="D59" s="26" t="str">
        <f>'Aggregated Equipment Inventory'!F58</f>
        <v>Electric</v>
      </c>
      <c r="E59" s="26">
        <f>'Aggregated Equipment Inventory'!H58</f>
        <v>2007</v>
      </c>
      <c r="F59" s="36">
        <f>'Aggregated Equipment Inventory'!J58</f>
        <v>13.5</v>
      </c>
      <c r="G59" s="36" t="s">
        <v>487</v>
      </c>
      <c r="H59" s="26" t="str">
        <f>IF('Aggregated Equipment Inventory'!U58="","--",'Aggregated Equipment Inventory'!U58)</f>
        <v>--</v>
      </c>
      <c r="I59" s="36" t="str">
        <f>IF('Aggregated Equipment Inventory'!T58="","--",'Aggregated Equipment Inventory'!T58)</f>
        <v>--</v>
      </c>
      <c r="J59" s="26" t="str">
        <f>IF('Aggregated Equipment Inventory'!W58="","No",'Aggregated Equipment Inventory'!W58)</f>
        <v>No</v>
      </c>
      <c r="K59" s="37" t="str">
        <f>IF('Aggregated Equipment Inventory'!X58="","--",'Aggregated Equipment Inventory'!X58)</f>
        <v>--</v>
      </c>
      <c r="L59" s="82"/>
      <c r="M59" s="83"/>
      <c r="N59" s="84"/>
    </row>
    <row r="60" spans="1:14" ht="14.4" customHeight="1" x14ac:dyDescent="0.2">
      <c r="A60" s="25">
        <v>55</v>
      </c>
      <c r="B60" s="26" t="str">
        <f>'Aggregated Equipment Inventory'!A59</f>
        <v>GC1696</v>
      </c>
      <c r="C60" s="26" t="str">
        <f>'Aggregated Equipment Inventory'!B59</f>
        <v xml:space="preserve">Cart </v>
      </c>
      <c r="D60" s="26" t="str">
        <f>'Aggregated Equipment Inventory'!F59</f>
        <v>Electric</v>
      </c>
      <c r="E60" s="26">
        <f>'Aggregated Equipment Inventory'!H59</f>
        <v>2006</v>
      </c>
      <c r="F60" s="36">
        <f>'Aggregated Equipment Inventory'!J59</f>
        <v>13.5</v>
      </c>
      <c r="G60" s="36" t="s">
        <v>487</v>
      </c>
      <c r="H60" s="26" t="str">
        <f>IF('Aggregated Equipment Inventory'!U59="","--",'Aggregated Equipment Inventory'!U59)</f>
        <v>--</v>
      </c>
      <c r="I60" s="36" t="str">
        <f>IF('Aggregated Equipment Inventory'!T59="","--",'Aggregated Equipment Inventory'!T59)</f>
        <v>--</v>
      </c>
      <c r="J60" s="26" t="str">
        <f>IF('Aggregated Equipment Inventory'!W59="","No",'Aggregated Equipment Inventory'!W59)</f>
        <v>No</v>
      </c>
      <c r="K60" s="37" t="str">
        <f>IF('Aggregated Equipment Inventory'!X59="","--",'Aggregated Equipment Inventory'!X59)</f>
        <v>--</v>
      </c>
      <c r="L60" s="82"/>
      <c r="M60" s="83"/>
      <c r="N60" s="84"/>
    </row>
    <row r="61" spans="1:14" ht="14.4" customHeight="1" x14ac:dyDescent="0.2">
      <c r="A61" s="25">
        <v>56</v>
      </c>
      <c r="B61" s="26" t="str">
        <f>'Aggregated Equipment Inventory'!A60</f>
        <v>GC2373</v>
      </c>
      <c r="C61" s="26" t="str">
        <f>'Aggregated Equipment Inventory'!B60</f>
        <v xml:space="preserve">Cart </v>
      </c>
      <c r="D61" s="26" t="str">
        <f>'Aggregated Equipment Inventory'!F60</f>
        <v>Electric</v>
      </c>
      <c r="E61" s="26">
        <f>'Aggregated Equipment Inventory'!H60</f>
        <v>2015</v>
      </c>
      <c r="F61" s="36">
        <f>'Aggregated Equipment Inventory'!J60</f>
        <v>13.5</v>
      </c>
      <c r="G61" s="36" t="s">
        <v>487</v>
      </c>
      <c r="H61" s="26" t="str">
        <f>IF('Aggregated Equipment Inventory'!U60="","--",'Aggregated Equipment Inventory'!U60)</f>
        <v>--</v>
      </c>
      <c r="I61" s="36" t="str">
        <f>IF('Aggregated Equipment Inventory'!T60="","--",'Aggregated Equipment Inventory'!T60)</f>
        <v>--</v>
      </c>
      <c r="J61" s="26" t="str">
        <f>IF('Aggregated Equipment Inventory'!W60="","No",'Aggregated Equipment Inventory'!W60)</f>
        <v>No</v>
      </c>
      <c r="K61" s="37" t="str">
        <f>IF('Aggregated Equipment Inventory'!X60="","--",'Aggregated Equipment Inventory'!X60)</f>
        <v>--</v>
      </c>
      <c r="L61" s="82"/>
      <c r="M61" s="83"/>
      <c r="N61" s="84"/>
    </row>
    <row r="62" spans="1:14" ht="14.4" customHeight="1" x14ac:dyDescent="0.2">
      <c r="A62" s="25">
        <v>57</v>
      </c>
      <c r="B62" s="26" t="str">
        <f>'Aggregated Equipment Inventory'!A61</f>
        <v>PT1828</v>
      </c>
      <c r="C62" s="26" t="str">
        <f>'Aggregated Equipment Inventory'!B61</f>
        <v xml:space="preserve">A/C Tug Narrow Body </v>
      </c>
      <c r="D62" s="26" t="str">
        <f>'Aggregated Equipment Inventory'!F61</f>
        <v>Electric</v>
      </c>
      <c r="E62" s="26">
        <f>'Aggregated Equipment Inventory'!H61</f>
        <v>2006</v>
      </c>
      <c r="F62" s="36">
        <f>'Aggregated Equipment Inventory'!J61</f>
        <v>0</v>
      </c>
      <c r="G62" s="36" t="s">
        <v>487</v>
      </c>
      <c r="H62" s="26" t="str">
        <f>IF('Aggregated Equipment Inventory'!U61="","--",'Aggregated Equipment Inventory'!U61)</f>
        <v>--</v>
      </c>
      <c r="I62" s="36" t="str">
        <f>IF('Aggregated Equipment Inventory'!T61="","--",'Aggregated Equipment Inventory'!T61)</f>
        <v>--</v>
      </c>
      <c r="J62" s="26" t="str">
        <f>IF('Aggregated Equipment Inventory'!W61="","No",'Aggregated Equipment Inventory'!W61)</f>
        <v>No</v>
      </c>
      <c r="K62" s="37" t="str">
        <f>IF('Aggregated Equipment Inventory'!X61="","--",'Aggregated Equipment Inventory'!X61)</f>
        <v>--</v>
      </c>
      <c r="L62" s="82"/>
      <c r="M62" s="83"/>
      <c r="N62" s="84"/>
    </row>
    <row r="63" spans="1:14" ht="14.4" customHeight="1" x14ac:dyDescent="0.2">
      <c r="A63" s="25">
        <v>58</v>
      </c>
      <c r="B63" s="26" t="str">
        <f>'Aggregated Equipment Inventory'!A62</f>
        <v>BL1849</v>
      </c>
      <c r="C63" s="26" t="str">
        <f>'Aggregated Equipment Inventory'!B62</f>
        <v xml:space="preserve">Belt Loader </v>
      </c>
      <c r="D63" s="26" t="str">
        <f>'Aggregated Equipment Inventory'!F62</f>
        <v>Electric</v>
      </c>
      <c r="E63" s="26">
        <f>'Aggregated Equipment Inventory'!H62</f>
        <v>2007</v>
      </c>
      <c r="F63" s="36">
        <f>'Aggregated Equipment Inventory'!J62</f>
        <v>59</v>
      </c>
      <c r="G63" s="36" t="s">
        <v>487</v>
      </c>
      <c r="H63" s="26" t="str">
        <f>IF('Aggregated Equipment Inventory'!U62="","--",'Aggregated Equipment Inventory'!U62)</f>
        <v>--</v>
      </c>
      <c r="I63" s="36" t="str">
        <f>IF('Aggregated Equipment Inventory'!T62="","--",'Aggregated Equipment Inventory'!T62)</f>
        <v>--</v>
      </c>
      <c r="J63" s="26" t="str">
        <f>IF('Aggregated Equipment Inventory'!W62="","No",'Aggregated Equipment Inventory'!W62)</f>
        <v>No</v>
      </c>
      <c r="K63" s="37" t="str">
        <f>IF('Aggregated Equipment Inventory'!X62="","--",'Aggregated Equipment Inventory'!X62)</f>
        <v>--</v>
      </c>
      <c r="L63" s="82"/>
      <c r="M63" s="83"/>
      <c r="N63" s="84"/>
    </row>
    <row r="64" spans="1:14" ht="14.4" customHeight="1" x14ac:dyDescent="0.2">
      <c r="A64" s="25">
        <v>59</v>
      </c>
      <c r="B64" s="26" t="str">
        <f>'Aggregated Equipment Inventory'!A63</f>
        <v>BL1851</v>
      </c>
      <c r="C64" s="26" t="str">
        <f>'Aggregated Equipment Inventory'!B63</f>
        <v xml:space="preserve">Belt Loader </v>
      </c>
      <c r="D64" s="26" t="str">
        <f>'Aggregated Equipment Inventory'!F63</f>
        <v>Electric</v>
      </c>
      <c r="E64" s="26">
        <f>'Aggregated Equipment Inventory'!H63</f>
        <v>2007</v>
      </c>
      <c r="F64" s="36">
        <f>'Aggregated Equipment Inventory'!J63</f>
        <v>59</v>
      </c>
      <c r="G64" s="36" t="s">
        <v>487</v>
      </c>
      <c r="H64" s="26" t="str">
        <f>IF('Aggregated Equipment Inventory'!U63="","--",'Aggregated Equipment Inventory'!U63)</f>
        <v>--</v>
      </c>
      <c r="I64" s="36" t="str">
        <f>IF('Aggregated Equipment Inventory'!T63="","--",'Aggregated Equipment Inventory'!T63)</f>
        <v>--</v>
      </c>
      <c r="J64" s="26" t="str">
        <f>IF('Aggregated Equipment Inventory'!W63="","No",'Aggregated Equipment Inventory'!W63)</f>
        <v>No</v>
      </c>
      <c r="K64" s="37" t="str">
        <f>IF('Aggregated Equipment Inventory'!X63="","--",'Aggregated Equipment Inventory'!X63)</f>
        <v>--</v>
      </c>
      <c r="L64" s="82"/>
      <c r="M64" s="83"/>
      <c r="N64" s="84"/>
    </row>
    <row r="65" spans="1:14" ht="14.4" customHeight="1" x14ac:dyDescent="0.2">
      <c r="A65" s="25">
        <v>60</v>
      </c>
      <c r="B65" s="26" t="str">
        <f>'Aggregated Equipment Inventory'!A64</f>
        <v>BL1854</v>
      </c>
      <c r="C65" s="26" t="str">
        <f>'Aggregated Equipment Inventory'!B64</f>
        <v xml:space="preserve">Belt Loader </v>
      </c>
      <c r="D65" s="26" t="str">
        <f>'Aggregated Equipment Inventory'!F64</f>
        <v>Electric</v>
      </c>
      <c r="E65" s="26">
        <f>'Aggregated Equipment Inventory'!H64</f>
        <v>2007</v>
      </c>
      <c r="F65" s="36">
        <f>'Aggregated Equipment Inventory'!J64</f>
        <v>59</v>
      </c>
      <c r="G65" s="36" t="s">
        <v>487</v>
      </c>
      <c r="H65" s="26" t="str">
        <f>IF('Aggregated Equipment Inventory'!U64="","--",'Aggregated Equipment Inventory'!U64)</f>
        <v>--</v>
      </c>
      <c r="I65" s="36" t="str">
        <f>IF('Aggregated Equipment Inventory'!T64="","--",'Aggregated Equipment Inventory'!T64)</f>
        <v>--</v>
      </c>
      <c r="J65" s="26" t="str">
        <f>IF('Aggregated Equipment Inventory'!W64="","No",'Aggregated Equipment Inventory'!W64)</f>
        <v>No</v>
      </c>
      <c r="K65" s="37" t="str">
        <f>IF('Aggregated Equipment Inventory'!X64="","--",'Aggregated Equipment Inventory'!X64)</f>
        <v>--</v>
      </c>
      <c r="L65" s="82"/>
      <c r="M65" s="83"/>
      <c r="N65" s="84"/>
    </row>
    <row r="66" spans="1:14" ht="14.4" customHeight="1" x14ac:dyDescent="0.2">
      <c r="A66" s="25">
        <v>61</v>
      </c>
      <c r="B66" s="26" t="str">
        <f>'Aggregated Equipment Inventory'!A65</f>
        <v>BL1855</v>
      </c>
      <c r="C66" s="26" t="str">
        <f>'Aggregated Equipment Inventory'!B65</f>
        <v xml:space="preserve">Belt Loader </v>
      </c>
      <c r="D66" s="26" t="str">
        <f>'Aggregated Equipment Inventory'!F65</f>
        <v>Electric</v>
      </c>
      <c r="E66" s="26">
        <f>'Aggregated Equipment Inventory'!H65</f>
        <v>2007</v>
      </c>
      <c r="F66" s="36">
        <f>'Aggregated Equipment Inventory'!J65</f>
        <v>59</v>
      </c>
      <c r="G66" s="36" t="s">
        <v>487</v>
      </c>
      <c r="H66" s="26" t="str">
        <f>IF('Aggregated Equipment Inventory'!U65="","--",'Aggregated Equipment Inventory'!U65)</f>
        <v>--</v>
      </c>
      <c r="I66" s="36" t="str">
        <f>IF('Aggregated Equipment Inventory'!T65="","--",'Aggregated Equipment Inventory'!T65)</f>
        <v>--</v>
      </c>
      <c r="J66" s="26" t="str">
        <f>IF('Aggregated Equipment Inventory'!W65="","No",'Aggregated Equipment Inventory'!W65)</f>
        <v>No</v>
      </c>
      <c r="K66" s="37" t="str">
        <f>IF('Aggregated Equipment Inventory'!X65="","--",'Aggregated Equipment Inventory'!X65)</f>
        <v>--</v>
      </c>
      <c r="L66" s="82"/>
      <c r="M66" s="83"/>
      <c r="N66" s="84"/>
    </row>
    <row r="67" spans="1:14" ht="14.4" customHeight="1" x14ac:dyDescent="0.2">
      <c r="A67" s="25">
        <v>62</v>
      </c>
      <c r="B67" s="26" t="str">
        <f>'Aggregated Equipment Inventory'!A66</f>
        <v>CT1467</v>
      </c>
      <c r="C67" s="26" t="str">
        <f>'Aggregated Equipment Inventory'!B66</f>
        <v xml:space="preserve">Cargo Tractor </v>
      </c>
      <c r="D67" s="26" t="str">
        <f>'Aggregated Equipment Inventory'!F66</f>
        <v>Electric</v>
      </c>
      <c r="E67" s="26">
        <f>'Aggregated Equipment Inventory'!H66</f>
        <v>2008</v>
      </c>
      <c r="F67" s="36">
        <f>'Aggregated Equipment Inventory'!J66</f>
        <v>92.5</v>
      </c>
      <c r="G67" s="36" t="s">
        <v>487</v>
      </c>
      <c r="H67" s="26" t="str">
        <f>IF('Aggregated Equipment Inventory'!U66="","--",'Aggregated Equipment Inventory'!U66)</f>
        <v>--</v>
      </c>
      <c r="I67" s="36" t="str">
        <f>IF('Aggregated Equipment Inventory'!T66="","--",'Aggregated Equipment Inventory'!T66)</f>
        <v>--</v>
      </c>
      <c r="J67" s="26" t="str">
        <f>IF('Aggregated Equipment Inventory'!W66="","No",'Aggregated Equipment Inventory'!W66)</f>
        <v>No</v>
      </c>
      <c r="K67" s="37" t="str">
        <f>IF('Aggregated Equipment Inventory'!X66="","--",'Aggregated Equipment Inventory'!X66)</f>
        <v>--</v>
      </c>
      <c r="L67" s="82"/>
      <c r="M67" s="83"/>
      <c r="N67" s="84"/>
    </row>
    <row r="68" spans="1:14" ht="14.4" customHeight="1" x14ac:dyDescent="0.2">
      <c r="A68" s="25">
        <v>63</v>
      </c>
      <c r="B68" s="26" t="str">
        <f>'Aggregated Equipment Inventory'!A67</f>
        <v>CT3251</v>
      </c>
      <c r="C68" s="26" t="str">
        <f>'Aggregated Equipment Inventory'!B67</f>
        <v xml:space="preserve">Cargo Tractor </v>
      </c>
      <c r="D68" s="26" t="str">
        <f>'Aggregated Equipment Inventory'!F67</f>
        <v>Electric</v>
      </c>
      <c r="E68" s="26">
        <f>'Aggregated Equipment Inventory'!H67</f>
        <v>2008</v>
      </c>
      <c r="F68" s="36">
        <f>'Aggregated Equipment Inventory'!J67</f>
        <v>92.5</v>
      </c>
      <c r="G68" s="36" t="s">
        <v>487</v>
      </c>
      <c r="H68" s="26" t="str">
        <f>IF('Aggregated Equipment Inventory'!U67="","--",'Aggregated Equipment Inventory'!U67)</f>
        <v>--</v>
      </c>
      <c r="I68" s="36" t="str">
        <f>IF('Aggregated Equipment Inventory'!T67="","--",'Aggregated Equipment Inventory'!T67)</f>
        <v>--</v>
      </c>
      <c r="J68" s="26" t="str">
        <f>IF('Aggregated Equipment Inventory'!W67="","No",'Aggregated Equipment Inventory'!W67)</f>
        <v>No</v>
      </c>
      <c r="K68" s="37" t="str">
        <f>IF('Aggregated Equipment Inventory'!X67="","--",'Aggregated Equipment Inventory'!X67)</f>
        <v>--</v>
      </c>
      <c r="L68" s="82"/>
      <c r="M68" s="83"/>
      <c r="N68" s="84"/>
    </row>
    <row r="69" spans="1:14" ht="14.4" customHeight="1" x14ac:dyDescent="0.2">
      <c r="A69" s="25">
        <v>64</v>
      </c>
      <c r="B69" s="26" t="str">
        <f>'Aggregated Equipment Inventory'!A68</f>
        <v>CT3252</v>
      </c>
      <c r="C69" s="26" t="str">
        <f>'Aggregated Equipment Inventory'!B68</f>
        <v xml:space="preserve">Cargo Tractor </v>
      </c>
      <c r="D69" s="26" t="str">
        <f>'Aggregated Equipment Inventory'!F68</f>
        <v>Electric</v>
      </c>
      <c r="E69" s="26">
        <f>'Aggregated Equipment Inventory'!H68</f>
        <v>2008</v>
      </c>
      <c r="F69" s="36">
        <f>'Aggregated Equipment Inventory'!J68</f>
        <v>92.5</v>
      </c>
      <c r="G69" s="36" t="s">
        <v>487</v>
      </c>
      <c r="H69" s="26" t="str">
        <f>IF('Aggregated Equipment Inventory'!U68="","--",'Aggregated Equipment Inventory'!U68)</f>
        <v>--</v>
      </c>
      <c r="I69" s="36" t="str">
        <f>IF('Aggregated Equipment Inventory'!T68="","--",'Aggregated Equipment Inventory'!T68)</f>
        <v>--</v>
      </c>
      <c r="J69" s="26" t="str">
        <f>IF('Aggregated Equipment Inventory'!W68="","No",'Aggregated Equipment Inventory'!W68)</f>
        <v>No</v>
      </c>
      <c r="K69" s="37" t="str">
        <f>IF('Aggregated Equipment Inventory'!X68="","--",'Aggregated Equipment Inventory'!X68)</f>
        <v>--</v>
      </c>
      <c r="L69" s="82"/>
      <c r="M69" s="83"/>
      <c r="N69" s="84"/>
    </row>
    <row r="70" spans="1:14" ht="14.4" customHeight="1" x14ac:dyDescent="0.2">
      <c r="A70" s="25">
        <v>65</v>
      </c>
      <c r="B70" s="26" t="str">
        <f>'Aggregated Equipment Inventory'!A69</f>
        <v>CT5846</v>
      </c>
      <c r="C70" s="26" t="str">
        <f>'Aggregated Equipment Inventory'!B69</f>
        <v xml:space="preserve">Cargo Tractor </v>
      </c>
      <c r="D70" s="26" t="str">
        <f>'Aggregated Equipment Inventory'!F69</f>
        <v>Electric</v>
      </c>
      <c r="E70" s="26">
        <f>'Aggregated Equipment Inventory'!H69</f>
        <v>2008</v>
      </c>
      <c r="F70" s="36">
        <f>'Aggregated Equipment Inventory'!J69</f>
        <v>55</v>
      </c>
      <c r="G70" s="36" t="s">
        <v>487</v>
      </c>
      <c r="H70" s="26" t="str">
        <f>IF('Aggregated Equipment Inventory'!U69="","--",'Aggregated Equipment Inventory'!U69)</f>
        <v>--</v>
      </c>
      <c r="I70" s="36" t="str">
        <f>IF('Aggregated Equipment Inventory'!T69="","--",'Aggregated Equipment Inventory'!T69)</f>
        <v>--</v>
      </c>
      <c r="J70" s="26" t="str">
        <f>IF('Aggregated Equipment Inventory'!W69="","No",'Aggregated Equipment Inventory'!W69)</f>
        <v>No</v>
      </c>
      <c r="K70" s="37" t="str">
        <f>IF('Aggregated Equipment Inventory'!X69="","--",'Aggregated Equipment Inventory'!X69)</f>
        <v>--</v>
      </c>
      <c r="L70" s="82"/>
      <c r="M70" s="83"/>
      <c r="N70" s="84"/>
    </row>
    <row r="71" spans="1:14" ht="14.4" customHeight="1" x14ac:dyDescent="0.2">
      <c r="A71" s="25">
        <v>66</v>
      </c>
      <c r="B71" s="26" t="str">
        <f>'Aggregated Equipment Inventory'!A70</f>
        <v>CT5847</v>
      </c>
      <c r="C71" s="26" t="str">
        <f>'Aggregated Equipment Inventory'!B70</f>
        <v xml:space="preserve">Cargo Tractor </v>
      </c>
      <c r="D71" s="26" t="str">
        <f>'Aggregated Equipment Inventory'!F70</f>
        <v>Electric</v>
      </c>
      <c r="E71" s="26">
        <f>'Aggregated Equipment Inventory'!H70</f>
        <v>2008</v>
      </c>
      <c r="F71" s="36">
        <f>'Aggregated Equipment Inventory'!J70</f>
        <v>55</v>
      </c>
      <c r="G71" s="36" t="s">
        <v>487</v>
      </c>
      <c r="H71" s="26" t="str">
        <f>IF('Aggregated Equipment Inventory'!U70="","--",'Aggregated Equipment Inventory'!U70)</f>
        <v>--</v>
      </c>
      <c r="I71" s="36" t="str">
        <f>IF('Aggregated Equipment Inventory'!T70="","--",'Aggregated Equipment Inventory'!T70)</f>
        <v>--</v>
      </c>
      <c r="J71" s="26" t="str">
        <f>IF('Aggregated Equipment Inventory'!W70="","No",'Aggregated Equipment Inventory'!W70)</f>
        <v>No</v>
      </c>
      <c r="K71" s="37" t="str">
        <f>IF('Aggregated Equipment Inventory'!X70="","--",'Aggregated Equipment Inventory'!X70)</f>
        <v>--</v>
      </c>
      <c r="L71" s="82"/>
      <c r="M71" s="83"/>
      <c r="N71" s="84"/>
    </row>
    <row r="72" spans="1:14" ht="14.4" customHeight="1" x14ac:dyDescent="0.2">
      <c r="A72" s="25">
        <v>67</v>
      </c>
      <c r="B72" s="26" t="str">
        <f>'Aggregated Equipment Inventory'!A71</f>
        <v>CT5848</v>
      </c>
      <c r="C72" s="26" t="str">
        <f>'Aggregated Equipment Inventory'!B71</f>
        <v xml:space="preserve">Cargo Tractor </v>
      </c>
      <c r="D72" s="26" t="str">
        <f>'Aggregated Equipment Inventory'!F71</f>
        <v>Electric</v>
      </c>
      <c r="E72" s="26">
        <f>'Aggregated Equipment Inventory'!H71</f>
        <v>2008</v>
      </c>
      <c r="F72" s="36">
        <f>'Aggregated Equipment Inventory'!J71</f>
        <v>55</v>
      </c>
      <c r="G72" s="36" t="s">
        <v>487</v>
      </c>
      <c r="H72" s="26" t="str">
        <f>IF('Aggregated Equipment Inventory'!U71="","--",'Aggregated Equipment Inventory'!U71)</f>
        <v>--</v>
      </c>
      <c r="I72" s="36" t="str">
        <f>IF('Aggregated Equipment Inventory'!T71="","--",'Aggregated Equipment Inventory'!T71)</f>
        <v>--</v>
      </c>
      <c r="J72" s="26" t="str">
        <f>IF('Aggregated Equipment Inventory'!W71="","No",'Aggregated Equipment Inventory'!W71)</f>
        <v>No</v>
      </c>
      <c r="K72" s="37" t="str">
        <f>IF('Aggregated Equipment Inventory'!X71="","--",'Aggregated Equipment Inventory'!X71)</f>
        <v>--</v>
      </c>
      <c r="L72" s="82"/>
      <c r="M72" s="83"/>
      <c r="N72" s="84"/>
    </row>
    <row r="73" spans="1:14" ht="14.4" customHeight="1" x14ac:dyDescent="0.2">
      <c r="A73" s="25">
        <v>68</v>
      </c>
      <c r="B73" s="26" t="str">
        <f>'Aggregated Equipment Inventory'!A72</f>
        <v>CT5856</v>
      </c>
      <c r="C73" s="26" t="str">
        <f>'Aggregated Equipment Inventory'!B72</f>
        <v xml:space="preserve">Cargo Tractor </v>
      </c>
      <c r="D73" s="26" t="str">
        <f>'Aggregated Equipment Inventory'!F72</f>
        <v>Electric</v>
      </c>
      <c r="E73" s="26">
        <f>'Aggregated Equipment Inventory'!H72</f>
        <v>2008</v>
      </c>
      <c r="F73" s="36">
        <f>'Aggregated Equipment Inventory'!J72</f>
        <v>55</v>
      </c>
      <c r="G73" s="36" t="s">
        <v>487</v>
      </c>
      <c r="H73" s="26" t="str">
        <f>IF('Aggregated Equipment Inventory'!U72="","--",'Aggregated Equipment Inventory'!U72)</f>
        <v>--</v>
      </c>
      <c r="I73" s="36" t="str">
        <f>IF('Aggregated Equipment Inventory'!T72="","--",'Aggregated Equipment Inventory'!T72)</f>
        <v>--</v>
      </c>
      <c r="J73" s="26" t="str">
        <f>IF('Aggregated Equipment Inventory'!W72="","No",'Aggregated Equipment Inventory'!W72)</f>
        <v>No</v>
      </c>
      <c r="K73" s="37" t="str">
        <f>IF('Aggregated Equipment Inventory'!X72="","--",'Aggregated Equipment Inventory'!X72)</f>
        <v>--</v>
      </c>
      <c r="L73" s="82"/>
      <c r="M73" s="83"/>
      <c r="N73" s="84"/>
    </row>
    <row r="74" spans="1:14" ht="14.4" customHeight="1" x14ac:dyDescent="0.2">
      <c r="A74" s="25">
        <v>69</v>
      </c>
      <c r="B74" s="26" t="str">
        <f>'Aggregated Equipment Inventory'!A73</f>
        <v>AL0426</v>
      </c>
      <c r="C74" s="26" t="str">
        <f>'Aggregated Equipment Inventory'!B73</f>
        <v xml:space="preserve">Lift </v>
      </c>
      <c r="D74" s="26" t="str">
        <f>'Aggregated Equipment Inventory'!F73</f>
        <v>Diesel</v>
      </c>
      <c r="E74" s="26">
        <f>'Aggregated Equipment Inventory'!H73</f>
        <v>2016</v>
      </c>
      <c r="F74" s="36">
        <f>'Aggregated Equipment Inventory'!J73</f>
        <v>67</v>
      </c>
      <c r="G74" s="36" t="s">
        <v>487</v>
      </c>
      <c r="H74" s="26" t="str">
        <f>IF('Aggregated Equipment Inventory'!U73="","--",'Aggregated Equipment Inventory'!U73)</f>
        <v>Tier 4</v>
      </c>
      <c r="I74" s="36">
        <f>IF('Aggregated Equipment Inventory'!T73="","--",'Aggregated Equipment Inventory'!T73)</f>
        <v>414.39785534658921</v>
      </c>
      <c r="J74" s="26" t="str">
        <f>IF('Aggregated Equipment Inventory'!W73="","No",'Aggregated Equipment Inventory'!W73)</f>
        <v>No</v>
      </c>
      <c r="K74" s="37" t="str">
        <f>IF('Aggregated Equipment Inventory'!X73="","--",'Aggregated Equipment Inventory'!X73)</f>
        <v>--</v>
      </c>
      <c r="L74" s="82"/>
      <c r="M74" s="83"/>
      <c r="N74" s="84"/>
    </row>
    <row r="75" spans="1:14" ht="14.4" customHeight="1" x14ac:dyDescent="0.2">
      <c r="A75" s="25">
        <v>70</v>
      </c>
      <c r="B75" s="26" t="str">
        <f>'Aggregated Equipment Inventory'!A74</f>
        <v>AS0999</v>
      </c>
      <c r="C75" s="26" t="str">
        <f>'Aggregated Equipment Inventory'!B74</f>
        <v>Air Start</v>
      </c>
      <c r="D75" s="26" t="str">
        <f>'Aggregated Equipment Inventory'!F74</f>
        <v>Diesel</v>
      </c>
      <c r="E75" s="26">
        <f>'Aggregated Equipment Inventory'!H74</f>
        <v>2018</v>
      </c>
      <c r="F75" s="36">
        <f>'Aggregated Equipment Inventory'!J74</f>
        <v>450</v>
      </c>
      <c r="G75" s="36" t="s">
        <v>487</v>
      </c>
      <c r="H75" s="26" t="str">
        <f>IF('Aggregated Equipment Inventory'!U74="","--",'Aggregated Equipment Inventory'!U74)</f>
        <v>Tier 4</v>
      </c>
      <c r="I75" s="36">
        <f>IF('Aggregated Equipment Inventory'!T74="","--",'Aggregated Equipment Inventory'!T74)</f>
        <v>1313.5972312801362</v>
      </c>
      <c r="J75" s="26" t="str">
        <f>IF('Aggregated Equipment Inventory'!W74="","No",'Aggregated Equipment Inventory'!W74)</f>
        <v>No</v>
      </c>
      <c r="K75" s="37" t="str">
        <f>IF('Aggregated Equipment Inventory'!X74="","--",'Aggregated Equipment Inventory'!X74)</f>
        <v>--</v>
      </c>
      <c r="L75" s="82"/>
      <c r="M75" s="83"/>
      <c r="N75" s="84"/>
    </row>
    <row r="76" spans="1:14" ht="14.4" customHeight="1" x14ac:dyDescent="0.2">
      <c r="A76" s="25">
        <v>71</v>
      </c>
      <c r="B76" s="26" t="str">
        <f>'Aggregated Equipment Inventory'!A75</f>
        <v>PT0645</v>
      </c>
      <c r="C76" s="26" t="str">
        <f>'Aggregated Equipment Inventory'!B75</f>
        <v xml:space="preserve">A/C Tug Narrow Body </v>
      </c>
      <c r="D76" s="26" t="str">
        <f>'Aggregated Equipment Inventory'!F75</f>
        <v>Diesel</v>
      </c>
      <c r="E76" s="26">
        <f>'Aggregated Equipment Inventory'!H75</f>
        <v>2001</v>
      </c>
      <c r="F76" s="36">
        <f>'Aggregated Equipment Inventory'!J75</f>
        <v>88</v>
      </c>
      <c r="G76" s="36" t="s">
        <v>487</v>
      </c>
      <c r="H76" s="26" t="str">
        <f>IF('Aggregated Equipment Inventory'!U75="","--",'Aggregated Equipment Inventory'!U75)</f>
        <v>Tier 1</v>
      </c>
      <c r="I76" s="36">
        <f>IF('Aggregated Equipment Inventory'!T75="","--",'Aggregated Equipment Inventory'!T75)</f>
        <v>328.24672226137722</v>
      </c>
      <c r="J76" s="26" t="str">
        <f>IF('Aggregated Equipment Inventory'!W75="","No",'Aggregated Equipment Inventory'!W75)</f>
        <v>No</v>
      </c>
      <c r="K76" s="37" t="str">
        <f>IF('Aggregated Equipment Inventory'!X75="","--",'Aggregated Equipment Inventory'!X75)</f>
        <v>--</v>
      </c>
      <c r="L76" s="82"/>
      <c r="M76" s="83"/>
      <c r="N76" s="84"/>
    </row>
    <row r="77" spans="1:14" ht="14.4" customHeight="1" x14ac:dyDescent="0.2">
      <c r="A77" s="25">
        <v>72</v>
      </c>
      <c r="B77" s="26" t="str">
        <f>'Aggregated Equipment Inventory'!A76</f>
        <v>PT0768</v>
      </c>
      <c r="C77" s="26" t="str">
        <f>'Aggregated Equipment Inventory'!B76</f>
        <v xml:space="preserve">A/C Tug Narrow Body </v>
      </c>
      <c r="D77" s="26" t="str">
        <f>'Aggregated Equipment Inventory'!F76</f>
        <v>Diesel</v>
      </c>
      <c r="E77" s="26">
        <f>'Aggregated Equipment Inventory'!H76</f>
        <v>2000</v>
      </c>
      <c r="F77" s="36">
        <f>'Aggregated Equipment Inventory'!J76</f>
        <v>210</v>
      </c>
      <c r="G77" s="36" t="s">
        <v>487</v>
      </c>
      <c r="H77" s="26" t="str">
        <f>IF('Aggregated Equipment Inventory'!U76="","--",'Aggregated Equipment Inventory'!U76)</f>
        <v>Tier 1</v>
      </c>
      <c r="I77" s="36">
        <f>IF('Aggregated Equipment Inventory'!T76="","--",'Aggregated Equipment Inventory'!T76)</f>
        <v>328.24672226137534</v>
      </c>
      <c r="J77" s="26" t="str">
        <f>IF('Aggregated Equipment Inventory'!W76="","No",'Aggregated Equipment Inventory'!W76)</f>
        <v>No</v>
      </c>
      <c r="K77" s="37" t="str">
        <f>IF('Aggregated Equipment Inventory'!X76="","--",'Aggregated Equipment Inventory'!X76)</f>
        <v>--</v>
      </c>
      <c r="L77" s="82"/>
      <c r="M77" s="83"/>
      <c r="N77" s="84"/>
    </row>
    <row r="78" spans="1:14" ht="14.4" customHeight="1" x14ac:dyDescent="0.2">
      <c r="A78" s="25">
        <v>73</v>
      </c>
      <c r="B78" s="26" t="str">
        <f>'Aggregated Equipment Inventory'!A77</f>
        <v>PT7648</v>
      </c>
      <c r="C78" s="26" t="str">
        <f>'Aggregated Equipment Inventory'!B77</f>
        <v xml:space="preserve">A/C Tug Narrow Body </v>
      </c>
      <c r="D78" s="26" t="str">
        <f>'Aggregated Equipment Inventory'!F77</f>
        <v>Diesel</v>
      </c>
      <c r="E78" s="26">
        <f>'Aggregated Equipment Inventory'!H77</f>
        <v>1998</v>
      </c>
      <c r="F78" s="36">
        <f>'Aggregated Equipment Inventory'!J77</f>
        <v>88</v>
      </c>
      <c r="G78" s="36" t="s">
        <v>487</v>
      </c>
      <c r="H78" s="26" t="str">
        <f>IF('Aggregated Equipment Inventory'!U77="","--",'Aggregated Equipment Inventory'!U77)</f>
        <v>Tier 1</v>
      </c>
      <c r="I78" s="36">
        <f>IF('Aggregated Equipment Inventory'!T77="","--",'Aggregated Equipment Inventory'!T77)</f>
        <v>273.17542832715884</v>
      </c>
      <c r="J78" s="26" t="str">
        <f>IF('Aggregated Equipment Inventory'!W77="","No",'Aggregated Equipment Inventory'!W77)</f>
        <v>No</v>
      </c>
      <c r="K78" s="37" t="str">
        <f>IF('Aggregated Equipment Inventory'!X77="","--",'Aggregated Equipment Inventory'!X77)</f>
        <v>--</v>
      </c>
      <c r="L78" s="82"/>
      <c r="M78" s="83"/>
      <c r="N78" s="84"/>
    </row>
    <row r="79" spans="1:14" ht="14.4" customHeight="1" x14ac:dyDescent="0.2">
      <c r="A79" s="25">
        <v>74</v>
      </c>
      <c r="B79" s="26" t="str">
        <f>'Aggregated Equipment Inventory'!A78</f>
        <v>GP1907</v>
      </c>
      <c r="C79" s="26" t="str">
        <f>'Aggregated Equipment Inventory'!B78</f>
        <v>Ground Power Unit</v>
      </c>
      <c r="D79" s="26" t="str">
        <f>'Aggregated Equipment Inventory'!F78</f>
        <v>Gasoline</v>
      </c>
      <c r="E79" s="26">
        <f>'Aggregated Equipment Inventory'!H78</f>
        <v>2018</v>
      </c>
      <c r="F79" s="36">
        <f>'Aggregated Equipment Inventory'!J78</f>
        <v>229</v>
      </c>
      <c r="G79" s="36" t="s">
        <v>487</v>
      </c>
      <c r="H79" s="26" t="str">
        <f>IF('Aggregated Equipment Inventory'!U78="","--",'Aggregated Equipment Inventory'!U78)</f>
        <v>--</v>
      </c>
      <c r="I79" s="36">
        <f>IF('Aggregated Equipment Inventory'!T78="","--",'Aggregated Equipment Inventory'!T78)</f>
        <v>798.43749999999841</v>
      </c>
      <c r="J79" s="26" t="str">
        <f>IF('Aggregated Equipment Inventory'!W78="","No",'Aggregated Equipment Inventory'!W78)</f>
        <v>No</v>
      </c>
      <c r="K79" s="37" t="str">
        <f>IF('Aggregated Equipment Inventory'!X78="","--",'Aggregated Equipment Inventory'!X78)</f>
        <v>--</v>
      </c>
      <c r="L79" s="82"/>
      <c r="M79" s="83"/>
      <c r="N79" s="84"/>
    </row>
    <row r="80" spans="1:14" ht="14.4" customHeight="1" x14ac:dyDescent="0.2">
      <c r="A80" s="25">
        <v>75</v>
      </c>
      <c r="B80" s="26" t="str">
        <f>'Aggregated Equipment Inventory'!A79</f>
        <v>GP1908</v>
      </c>
      <c r="C80" s="26" t="str">
        <f>'Aggregated Equipment Inventory'!B79</f>
        <v>Ground Power Unit</v>
      </c>
      <c r="D80" s="26" t="str">
        <f>'Aggregated Equipment Inventory'!F79</f>
        <v>Gasoline</v>
      </c>
      <c r="E80" s="26">
        <f>'Aggregated Equipment Inventory'!H79</f>
        <v>2018</v>
      </c>
      <c r="F80" s="36">
        <f>'Aggregated Equipment Inventory'!J79</f>
        <v>229</v>
      </c>
      <c r="G80" s="36" t="s">
        <v>487</v>
      </c>
      <c r="H80" s="26" t="str">
        <f>IF('Aggregated Equipment Inventory'!U79="","--",'Aggregated Equipment Inventory'!U79)</f>
        <v>--</v>
      </c>
      <c r="I80" s="36">
        <f>IF('Aggregated Equipment Inventory'!T79="","--",'Aggregated Equipment Inventory'!T79)</f>
        <v>798.43749999999841</v>
      </c>
      <c r="J80" s="26" t="str">
        <f>IF('Aggregated Equipment Inventory'!W79="","No",'Aggregated Equipment Inventory'!W79)</f>
        <v>No</v>
      </c>
      <c r="K80" s="37" t="str">
        <f>IF('Aggregated Equipment Inventory'!X79="","--",'Aggregated Equipment Inventory'!X79)</f>
        <v>--</v>
      </c>
      <c r="L80" s="82"/>
      <c r="M80" s="83"/>
      <c r="N80" s="84"/>
    </row>
    <row r="81" spans="1:14" ht="14.4" customHeight="1" x14ac:dyDescent="0.2">
      <c r="A81" s="25">
        <v>76</v>
      </c>
      <c r="B81" s="26" t="str">
        <f>'Aggregated Equipment Inventory'!A80</f>
        <v>GP1911</v>
      </c>
      <c r="C81" s="26" t="str">
        <f>'Aggregated Equipment Inventory'!B80</f>
        <v>Ground Power Unit</v>
      </c>
      <c r="D81" s="26" t="str">
        <f>'Aggregated Equipment Inventory'!F80</f>
        <v>Gasoline</v>
      </c>
      <c r="E81" s="26">
        <f>'Aggregated Equipment Inventory'!H80</f>
        <v>2018</v>
      </c>
      <c r="F81" s="36">
        <f>'Aggregated Equipment Inventory'!J80</f>
        <v>229</v>
      </c>
      <c r="G81" s="36" t="s">
        <v>487</v>
      </c>
      <c r="H81" s="26" t="str">
        <f>IF('Aggregated Equipment Inventory'!U80="","--",'Aggregated Equipment Inventory'!U80)</f>
        <v>--</v>
      </c>
      <c r="I81" s="36">
        <f>IF('Aggregated Equipment Inventory'!T80="","--",'Aggregated Equipment Inventory'!T80)</f>
        <v>798.43749999999841</v>
      </c>
      <c r="J81" s="26" t="str">
        <f>IF('Aggregated Equipment Inventory'!W80="","No",'Aggregated Equipment Inventory'!W80)</f>
        <v>No</v>
      </c>
      <c r="K81" s="37" t="str">
        <f>IF('Aggregated Equipment Inventory'!X80="","--",'Aggregated Equipment Inventory'!X80)</f>
        <v>--</v>
      </c>
      <c r="L81" s="82"/>
      <c r="M81" s="83"/>
      <c r="N81" s="84"/>
    </row>
    <row r="82" spans="1:14" ht="14.4" customHeight="1" x14ac:dyDescent="0.2">
      <c r="A82" s="25">
        <v>77</v>
      </c>
      <c r="B82" s="26" t="str">
        <f>'Aggregated Equipment Inventory'!A81</f>
        <v>GP1912</v>
      </c>
      <c r="C82" s="26" t="str">
        <f>'Aggregated Equipment Inventory'!B81</f>
        <v>Ground Power Unit</v>
      </c>
      <c r="D82" s="26" t="str">
        <f>'Aggregated Equipment Inventory'!F81</f>
        <v>Gasoline</v>
      </c>
      <c r="E82" s="26">
        <f>'Aggregated Equipment Inventory'!H81</f>
        <v>2018</v>
      </c>
      <c r="F82" s="36">
        <f>'Aggregated Equipment Inventory'!J81</f>
        <v>229</v>
      </c>
      <c r="G82" s="36" t="s">
        <v>487</v>
      </c>
      <c r="H82" s="26" t="str">
        <f>IF('Aggregated Equipment Inventory'!U81="","--",'Aggregated Equipment Inventory'!U81)</f>
        <v>--</v>
      </c>
      <c r="I82" s="36">
        <f>IF('Aggregated Equipment Inventory'!T81="","--",'Aggregated Equipment Inventory'!T81)</f>
        <v>798.43749999999841</v>
      </c>
      <c r="J82" s="26" t="str">
        <f>IF('Aggregated Equipment Inventory'!W81="","No",'Aggregated Equipment Inventory'!W81)</f>
        <v>No</v>
      </c>
      <c r="K82" s="37" t="str">
        <f>IF('Aggregated Equipment Inventory'!X81="","--",'Aggregated Equipment Inventory'!X81)</f>
        <v>--</v>
      </c>
      <c r="L82" s="82"/>
      <c r="M82" s="83"/>
      <c r="N82" s="84"/>
    </row>
    <row r="83" spans="1:14" ht="14.4" customHeight="1" x14ac:dyDescent="0.2">
      <c r="A83" s="25">
        <v>78</v>
      </c>
      <c r="B83" s="26" t="str">
        <f>'Aggregated Equipment Inventory'!A82</f>
        <v>GP2004</v>
      </c>
      <c r="C83" s="26" t="str">
        <f>'Aggregated Equipment Inventory'!B82</f>
        <v>Ground Power Unit</v>
      </c>
      <c r="D83" s="26" t="str">
        <f>'Aggregated Equipment Inventory'!F82</f>
        <v>Gasoline</v>
      </c>
      <c r="E83" s="26">
        <f>'Aggregated Equipment Inventory'!H82</f>
        <v>2019</v>
      </c>
      <c r="F83" s="36">
        <f>'Aggregated Equipment Inventory'!J82</f>
        <v>228.9</v>
      </c>
      <c r="G83" s="36" t="s">
        <v>487</v>
      </c>
      <c r="H83" s="26" t="str">
        <f>IF('Aggregated Equipment Inventory'!U82="","--",'Aggregated Equipment Inventory'!U82)</f>
        <v>--</v>
      </c>
      <c r="I83" s="36">
        <f>IF('Aggregated Equipment Inventory'!T82="","--",'Aggregated Equipment Inventory'!T82)</f>
        <v>793.47826086956525</v>
      </c>
      <c r="J83" s="26" t="str">
        <f>IF('Aggregated Equipment Inventory'!W82="","No",'Aggregated Equipment Inventory'!W82)</f>
        <v>No</v>
      </c>
      <c r="K83" s="37" t="str">
        <f>IF('Aggregated Equipment Inventory'!X82="","--",'Aggregated Equipment Inventory'!X82)</f>
        <v>--</v>
      </c>
      <c r="L83" s="82"/>
      <c r="M83" s="83"/>
      <c r="N83" s="84"/>
    </row>
    <row r="84" spans="1:14" ht="14.4" customHeight="1" x14ac:dyDescent="0.2">
      <c r="A84" s="25">
        <v>79</v>
      </c>
      <c r="B84" s="26" t="str">
        <f>'Aggregated Equipment Inventory'!A83</f>
        <v>113368</v>
      </c>
      <c r="C84" s="26" t="str">
        <f>'Aggregated Equipment Inventory'!B83</f>
        <v xml:space="preserve">Lift </v>
      </c>
      <c r="D84" s="26" t="str">
        <f>'Aggregated Equipment Inventory'!F83</f>
        <v>Electric</v>
      </c>
      <c r="E84" s="26">
        <f>'Aggregated Equipment Inventory'!H83</f>
        <v>2009</v>
      </c>
      <c r="F84" s="36">
        <f>'Aggregated Equipment Inventory'!J83</f>
        <v>113.6</v>
      </c>
      <c r="G84" s="36" t="s">
        <v>487</v>
      </c>
      <c r="H84" s="26" t="str">
        <f>IF('Aggregated Equipment Inventory'!U83="","--",'Aggregated Equipment Inventory'!U83)</f>
        <v>--</v>
      </c>
      <c r="I84" s="36" t="str">
        <f>IF('Aggregated Equipment Inventory'!T83="","--",'Aggregated Equipment Inventory'!T83)</f>
        <v>--</v>
      </c>
      <c r="J84" s="26" t="str">
        <f>IF('Aggregated Equipment Inventory'!W83="","No",'Aggregated Equipment Inventory'!W83)</f>
        <v>No</v>
      </c>
      <c r="K84" s="37" t="str">
        <f>IF('Aggregated Equipment Inventory'!X83="","--",'Aggregated Equipment Inventory'!X83)</f>
        <v>--</v>
      </c>
      <c r="L84" s="82"/>
      <c r="M84" s="83"/>
      <c r="N84" s="84"/>
    </row>
    <row r="85" spans="1:14" ht="14.4" customHeight="1" x14ac:dyDescent="0.2">
      <c r="A85" s="25">
        <v>80</v>
      </c>
      <c r="B85" s="26" t="str">
        <f>'Aggregated Equipment Inventory'!A84</f>
        <v>GP7084</v>
      </c>
      <c r="C85" s="26" t="str">
        <f>'Aggregated Equipment Inventory'!B84</f>
        <v>Ground Power Unit</v>
      </c>
      <c r="D85" s="26" t="str">
        <f>'Aggregated Equipment Inventory'!F84</f>
        <v>Diesel</v>
      </c>
      <c r="E85" s="26">
        <f>'Aggregated Equipment Inventory'!H84</f>
        <v>1997</v>
      </c>
      <c r="F85" s="36">
        <f>'Aggregated Equipment Inventory'!J84</f>
        <v>181</v>
      </c>
      <c r="G85" s="36" t="s">
        <v>487</v>
      </c>
      <c r="H85" s="26" t="str">
        <f>IF('Aggregated Equipment Inventory'!U84="","--",'Aggregated Equipment Inventory'!U84)</f>
        <v>Tier 1</v>
      </c>
      <c r="I85" s="36">
        <f>IF('Aggregated Equipment Inventory'!T84="","--",'Aggregated Equipment Inventory'!T84)</f>
        <v>10.588507565597066</v>
      </c>
      <c r="J85" s="26" t="str">
        <f>IF('Aggregated Equipment Inventory'!W84="","No",'Aggregated Equipment Inventory'!W84)</f>
        <v>Yes</v>
      </c>
      <c r="K85" s="37">
        <f>IF('Aggregated Equipment Inventory'!X84="","--",'Aggregated Equipment Inventory'!X84)</f>
        <v>43838</v>
      </c>
      <c r="L85" s="82"/>
      <c r="M85" s="83"/>
      <c r="N85" s="84"/>
    </row>
    <row r="86" spans="1:14" ht="14.4" customHeight="1" x14ac:dyDescent="0.2">
      <c r="A86" s="25">
        <v>81</v>
      </c>
      <c r="B86" s="26" t="str">
        <f>'Aggregated Equipment Inventory'!A85</f>
        <v>GPU.E0017.SNA</v>
      </c>
      <c r="C86" s="26" t="str">
        <f>'Aggregated Equipment Inventory'!B85</f>
        <v>Ground Power Unit</v>
      </c>
      <c r="D86" s="26" t="str">
        <f>'Aggregated Equipment Inventory'!F85</f>
        <v>Electric</v>
      </c>
      <c r="E86" s="26">
        <f>'Aggregated Equipment Inventory'!H85</f>
        <v>2019</v>
      </c>
      <c r="F86" s="36">
        <f>'Aggregated Equipment Inventory'!J85</f>
        <v>150</v>
      </c>
      <c r="G86" s="36" t="s">
        <v>487</v>
      </c>
      <c r="H86" s="26" t="str">
        <f>IF('Aggregated Equipment Inventory'!U85="","--",'Aggregated Equipment Inventory'!U85)</f>
        <v>--</v>
      </c>
      <c r="I86" s="36" t="str">
        <f>IF('Aggregated Equipment Inventory'!T85="","--",'Aggregated Equipment Inventory'!T85)</f>
        <v>--</v>
      </c>
      <c r="J86" s="26" t="str">
        <f>IF('Aggregated Equipment Inventory'!W85="","No",'Aggregated Equipment Inventory'!W85)</f>
        <v>No</v>
      </c>
      <c r="K86" s="37" t="str">
        <f>IF('Aggregated Equipment Inventory'!X85="","--",'Aggregated Equipment Inventory'!X85)</f>
        <v>--</v>
      </c>
      <c r="L86" s="82"/>
      <c r="M86" s="83"/>
      <c r="N86" s="84"/>
    </row>
    <row r="87" spans="1:14" ht="14.4" customHeight="1" x14ac:dyDescent="0.2">
      <c r="A87" s="25">
        <v>82</v>
      </c>
      <c r="B87" s="26" t="str">
        <f>'Aggregated Equipment Inventory'!A86</f>
        <v>26051</v>
      </c>
      <c r="C87" s="26" t="str">
        <f>'Aggregated Equipment Inventory'!B86</f>
        <v xml:space="preserve"> A/C Tug Wide Body </v>
      </c>
      <c r="D87" s="26" t="str">
        <f>'Aggregated Equipment Inventory'!F86</f>
        <v>Diesel</v>
      </c>
      <c r="E87" s="26" t="str">
        <f>'Aggregated Equipment Inventory'!H86</f>
        <v>2011</v>
      </c>
      <c r="F87" s="36">
        <f>'Aggregated Equipment Inventory'!J86</f>
        <v>175</v>
      </c>
      <c r="G87" s="36" t="s">
        <v>487</v>
      </c>
      <c r="H87" s="26" t="str">
        <f>IF('Aggregated Equipment Inventory'!U86="","--",'Aggregated Equipment Inventory'!U86)</f>
        <v>Tier 4 Interim</v>
      </c>
      <c r="I87" s="36">
        <f>IF('Aggregated Equipment Inventory'!T86="","--",'Aggregated Equipment Inventory'!T86)</f>
        <v>398.04004526712021</v>
      </c>
      <c r="J87" s="26" t="str">
        <f>IF('Aggregated Equipment Inventory'!W86="","No",'Aggregated Equipment Inventory'!W86)</f>
        <v>No</v>
      </c>
      <c r="K87" s="37" t="str">
        <f>IF('Aggregated Equipment Inventory'!X86="","--",'Aggregated Equipment Inventory'!X86)</f>
        <v>--</v>
      </c>
      <c r="L87" s="82"/>
      <c r="M87" s="83"/>
      <c r="N87" s="84"/>
    </row>
    <row r="88" spans="1:14" ht="14.4" customHeight="1" x14ac:dyDescent="0.2">
      <c r="A88" s="25">
        <v>83</v>
      </c>
      <c r="B88" s="26" t="str">
        <f>'Aggregated Equipment Inventory'!A87</f>
        <v>33385</v>
      </c>
      <c r="C88" s="26" t="str">
        <f>'Aggregated Equipment Inventory'!B87</f>
        <v xml:space="preserve"> Cargo Loader </v>
      </c>
      <c r="D88" s="26" t="str">
        <f>'Aggregated Equipment Inventory'!F87</f>
        <v>Diesel</v>
      </c>
      <c r="E88" s="26" t="str">
        <f>'Aggregated Equipment Inventory'!H87</f>
        <v>2007</v>
      </c>
      <c r="F88" s="36">
        <f>'Aggregated Equipment Inventory'!J87</f>
        <v>99</v>
      </c>
      <c r="G88" s="36" t="s">
        <v>487</v>
      </c>
      <c r="H88" s="26" t="str">
        <f>IF('Aggregated Equipment Inventory'!U87="","--",'Aggregated Equipment Inventory'!U87)</f>
        <v>Tier 2</v>
      </c>
      <c r="I88" s="36">
        <f>IF('Aggregated Equipment Inventory'!T87="","--",'Aggregated Equipment Inventory'!T87)</f>
        <v>475.46701297661178</v>
      </c>
      <c r="J88" s="26" t="str">
        <f>IF('Aggregated Equipment Inventory'!W87="","No",'Aggregated Equipment Inventory'!W87)</f>
        <v>No</v>
      </c>
      <c r="K88" s="37" t="str">
        <f>IF('Aggregated Equipment Inventory'!X87="","--",'Aggregated Equipment Inventory'!X87)</f>
        <v>--</v>
      </c>
      <c r="L88" s="82"/>
      <c r="M88" s="83"/>
      <c r="N88" s="84"/>
    </row>
    <row r="89" spans="1:14" ht="14.4" customHeight="1" x14ac:dyDescent="0.2">
      <c r="A89" s="25">
        <v>84</v>
      </c>
      <c r="B89" s="26" t="str">
        <f>'Aggregated Equipment Inventory'!A88</f>
        <v>41009</v>
      </c>
      <c r="C89" s="26" t="str">
        <f>'Aggregated Equipment Inventory'!B88</f>
        <v xml:space="preserve"> Cargo Loader </v>
      </c>
      <c r="D89" s="26" t="str">
        <f>'Aggregated Equipment Inventory'!F88</f>
        <v>Diesel</v>
      </c>
      <c r="E89" s="26" t="str">
        <f>'Aggregated Equipment Inventory'!H88</f>
        <v>2009</v>
      </c>
      <c r="F89" s="36">
        <f>'Aggregated Equipment Inventory'!J88</f>
        <v>110</v>
      </c>
      <c r="G89" s="36" t="s">
        <v>487</v>
      </c>
      <c r="H89" s="26" t="str">
        <f>IF('Aggregated Equipment Inventory'!U88="","--",'Aggregated Equipment Inventory'!U88)</f>
        <v>Tier 3</v>
      </c>
      <c r="I89" s="36">
        <f>IF('Aggregated Equipment Inventory'!T88="","--",'Aggregated Equipment Inventory'!T88)</f>
        <v>475.46701297661292</v>
      </c>
      <c r="J89" s="26" t="str">
        <f>IF('Aggregated Equipment Inventory'!W88="","No",'Aggregated Equipment Inventory'!W88)</f>
        <v>No</v>
      </c>
      <c r="K89" s="37" t="str">
        <f>IF('Aggregated Equipment Inventory'!X88="","--",'Aggregated Equipment Inventory'!X88)</f>
        <v>--</v>
      </c>
      <c r="L89" s="82"/>
      <c r="M89" s="83"/>
      <c r="N89" s="84"/>
    </row>
    <row r="90" spans="1:14" ht="14.4" customHeight="1" x14ac:dyDescent="0.2">
      <c r="A90" s="25">
        <v>85</v>
      </c>
      <c r="B90" s="26" t="str">
        <f>'Aggregated Equipment Inventory'!A89</f>
        <v>99123</v>
      </c>
      <c r="C90" s="26" t="str">
        <f>'Aggregated Equipment Inventory'!B89</f>
        <v xml:space="preserve"> Cargo Loader </v>
      </c>
      <c r="D90" s="26" t="str">
        <f>'Aggregated Equipment Inventory'!F89</f>
        <v>Diesel</v>
      </c>
      <c r="E90" s="26" t="str">
        <f>'Aggregated Equipment Inventory'!H89</f>
        <v>2016</v>
      </c>
      <c r="F90" s="36">
        <f>'Aggregated Equipment Inventory'!J89</f>
        <v>110</v>
      </c>
      <c r="G90" s="36" t="s">
        <v>487</v>
      </c>
      <c r="H90" s="26" t="str">
        <f>IF('Aggregated Equipment Inventory'!U89="","--",'Aggregated Equipment Inventory'!U89)</f>
        <v>Tier 4</v>
      </c>
      <c r="I90" s="36">
        <f>IF('Aggregated Equipment Inventory'!T89="","--",'Aggregated Equipment Inventory'!T89)</f>
        <v>475.46701297661139</v>
      </c>
      <c r="J90" s="26" t="str">
        <f>IF('Aggregated Equipment Inventory'!W89="","No",'Aggregated Equipment Inventory'!W89)</f>
        <v>No</v>
      </c>
      <c r="K90" s="37" t="str">
        <f>IF('Aggregated Equipment Inventory'!X89="","--",'Aggregated Equipment Inventory'!X89)</f>
        <v>--</v>
      </c>
      <c r="L90" s="82"/>
      <c r="M90" s="83"/>
      <c r="N90" s="84"/>
    </row>
    <row r="91" spans="1:14" ht="14.4" customHeight="1" x14ac:dyDescent="0.2">
      <c r="A91" s="25">
        <v>86</v>
      </c>
      <c r="B91" s="26" t="str">
        <f>'Aggregated Equipment Inventory'!A90</f>
        <v>501565</v>
      </c>
      <c r="C91" s="26" t="str">
        <f>'Aggregated Equipment Inventory'!B90</f>
        <v xml:space="preserve"> Cargo Tractor </v>
      </c>
      <c r="D91" s="26" t="str">
        <f>'Aggregated Equipment Inventory'!F90</f>
        <v>Diesel</v>
      </c>
      <c r="E91" s="26" t="str">
        <f>'Aggregated Equipment Inventory'!H90</f>
        <v>2012</v>
      </c>
      <c r="F91" s="36">
        <f>'Aggregated Equipment Inventory'!J90</f>
        <v>65</v>
      </c>
      <c r="G91" s="36" t="s">
        <v>487</v>
      </c>
      <c r="H91" s="26" t="str">
        <f>IF('Aggregated Equipment Inventory'!U90="","--",'Aggregated Equipment Inventory'!U90)</f>
        <v>Tier 4 Interim</v>
      </c>
      <c r="I91" s="36">
        <f>IF('Aggregated Equipment Inventory'!T90="","--",'Aggregated Equipment Inventory'!T90)</f>
        <v>687.02802333776413</v>
      </c>
      <c r="J91" s="26" t="str">
        <f>IF('Aggregated Equipment Inventory'!W90="","No",'Aggregated Equipment Inventory'!W90)</f>
        <v>No</v>
      </c>
      <c r="K91" s="37" t="str">
        <f>IF('Aggregated Equipment Inventory'!X90="","--",'Aggregated Equipment Inventory'!X90)</f>
        <v>--</v>
      </c>
      <c r="L91" s="82"/>
      <c r="M91" s="83"/>
      <c r="N91" s="84"/>
    </row>
    <row r="92" spans="1:14" ht="14.4" customHeight="1" x14ac:dyDescent="0.2">
      <c r="A92" s="25">
        <v>87</v>
      </c>
      <c r="B92" s="26">
        <f>'Aggregated Equipment Inventory'!A91</f>
        <v>18246</v>
      </c>
      <c r="C92" s="26" t="str">
        <f>'Aggregated Equipment Inventory'!B91</f>
        <v xml:space="preserve"> Bdt Loader </v>
      </c>
      <c r="D92" s="26" t="str">
        <f>'Aggregated Equipment Inventory'!F91</f>
        <v>Gasoline</v>
      </c>
      <c r="E92" s="26" t="str">
        <f>'Aggregated Equipment Inventory'!H91</f>
        <v>1994</v>
      </c>
      <c r="F92" s="36">
        <f>'Aggregated Equipment Inventory'!J91</f>
        <v>150</v>
      </c>
      <c r="G92" s="36" t="s">
        <v>487</v>
      </c>
      <c r="H92" s="26" t="str">
        <f>IF('Aggregated Equipment Inventory'!U91="","--",'Aggregated Equipment Inventory'!U91)</f>
        <v>--</v>
      </c>
      <c r="I92" s="36">
        <f>IF('Aggregated Equipment Inventory'!T91="","--",'Aggregated Equipment Inventory'!T91)</f>
        <v>730</v>
      </c>
      <c r="J92" s="26" t="str">
        <f>IF('Aggregated Equipment Inventory'!W91="","No",'Aggregated Equipment Inventory'!W91)</f>
        <v>No</v>
      </c>
      <c r="K92" s="37" t="str">
        <f>IF('Aggregated Equipment Inventory'!X91="","--",'Aggregated Equipment Inventory'!X91)</f>
        <v>--</v>
      </c>
      <c r="L92" s="82"/>
      <c r="M92" s="83"/>
      <c r="N92" s="84"/>
    </row>
    <row r="93" spans="1:14" ht="14.4" customHeight="1" x14ac:dyDescent="0.2">
      <c r="A93" s="25">
        <v>88</v>
      </c>
      <c r="B93" s="26" t="str">
        <f>'Aggregated Equipment Inventory'!A92</f>
        <v>23262</v>
      </c>
      <c r="C93" s="26" t="str">
        <f>'Aggregated Equipment Inventory'!B92</f>
        <v xml:space="preserve"> Cargo Tractor  </v>
      </c>
      <c r="D93" s="26" t="str">
        <f>'Aggregated Equipment Inventory'!F92</f>
        <v>Gasoline</v>
      </c>
      <c r="E93" s="26" t="str">
        <f>'Aggregated Equipment Inventory'!H92</f>
        <v>2010</v>
      </c>
      <c r="F93" s="36">
        <f>'Aggregated Equipment Inventory'!J92</f>
        <v>80</v>
      </c>
      <c r="G93" s="36" t="s">
        <v>487</v>
      </c>
      <c r="H93" s="26" t="str">
        <f>IF('Aggregated Equipment Inventory'!U92="","--",'Aggregated Equipment Inventory'!U92)</f>
        <v>--</v>
      </c>
      <c r="I93" s="36">
        <f>IF('Aggregated Equipment Inventory'!T92="","--",'Aggregated Equipment Inventory'!T92)</f>
        <v>1352.2020725388602</v>
      </c>
      <c r="J93" s="26" t="str">
        <f>IF('Aggregated Equipment Inventory'!W92="","No",'Aggregated Equipment Inventory'!W92)</f>
        <v>No</v>
      </c>
      <c r="K93" s="37" t="str">
        <f>IF('Aggregated Equipment Inventory'!X92="","--",'Aggregated Equipment Inventory'!X92)</f>
        <v>--</v>
      </c>
      <c r="L93" s="82"/>
      <c r="M93" s="83"/>
      <c r="N93" s="84"/>
    </row>
    <row r="94" spans="1:14" ht="14.4" customHeight="1" x14ac:dyDescent="0.2">
      <c r="A94" s="25">
        <v>89</v>
      </c>
      <c r="B94" s="26" t="str">
        <f>'Aggregated Equipment Inventory'!A93</f>
        <v>23263</v>
      </c>
      <c r="C94" s="26" t="str">
        <f>'Aggregated Equipment Inventory'!B93</f>
        <v xml:space="preserve"> Cargo Tractor  </v>
      </c>
      <c r="D94" s="26" t="str">
        <f>'Aggregated Equipment Inventory'!F93</f>
        <v>Gasoline</v>
      </c>
      <c r="E94" s="26" t="str">
        <f>'Aggregated Equipment Inventory'!H93</f>
        <v>2010</v>
      </c>
      <c r="F94" s="36">
        <f>'Aggregated Equipment Inventory'!J93</f>
        <v>80</v>
      </c>
      <c r="G94" s="36" t="s">
        <v>487</v>
      </c>
      <c r="H94" s="26" t="str">
        <f>IF('Aggregated Equipment Inventory'!U93="","--",'Aggregated Equipment Inventory'!U93)</f>
        <v>--</v>
      </c>
      <c r="I94" s="36">
        <f>IF('Aggregated Equipment Inventory'!T93="","--",'Aggregated Equipment Inventory'!T93)</f>
        <v>1352.2020725388602</v>
      </c>
      <c r="J94" s="26" t="str">
        <f>IF('Aggregated Equipment Inventory'!W93="","No",'Aggregated Equipment Inventory'!W93)</f>
        <v>No</v>
      </c>
      <c r="K94" s="37" t="str">
        <f>IF('Aggregated Equipment Inventory'!X93="","--",'Aggregated Equipment Inventory'!X93)</f>
        <v>--</v>
      </c>
      <c r="L94" s="82"/>
      <c r="M94" s="83"/>
      <c r="N94" s="84"/>
    </row>
    <row r="95" spans="1:14" ht="14.4" customHeight="1" x14ac:dyDescent="0.2">
      <c r="A95" s="25">
        <v>90</v>
      </c>
      <c r="B95" s="26" t="str">
        <f>'Aggregated Equipment Inventory'!A94</f>
        <v>512143</v>
      </c>
      <c r="C95" s="26" t="str">
        <f>'Aggregated Equipment Inventory'!B94</f>
        <v xml:space="preserve">Cargo Tractor  </v>
      </c>
      <c r="D95" s="26" t="str">
        <f>'Aggregated Equipment Inventory'!F94</f>
        <v>Gasoline</v>
      </c>
      <c r="E95" s="26" t="str">
        <f>'Aggregated Equipment Inventory'!H94</f>
        <v>2017</v>
      </c>
      <c r="F95" s="36">
        <f>'Aggregated Equipment Inventory'!J94</f>
        <v>86</v>
      </c>
      <c r="G95" s="36" t="s">
        <v>487</v>
      </c>
      <c r="H95" s="26" t="str">
        <f>IF('Aggregated Equipment Inventory'!U94="","--",'Aggregated Equipment Inventory'!U94)</f>
        <v>--</v>
      </c>
      <c r="I95" s="36">
        <f>IF('Aggregated Equipment Inventory'!T94="","--",'Aggregated Equipment Inventory'!T94)</f>
        <v>1353.06640625</v>
      </c>
      <c r="J95" s="26" t="str">
        <f>IF('Aggregated Equipment Inventory'!W94="","No",'Aggregated Equipment Inventory'!W94)</f>
        <v>No</v>
      </c>
      <c r="K95" s="37" t="str">
        <f>IF('Aggregated Equipment Inventory'!X94="","--",'Aggregated Equipment Inventory'!X94)</f>
        <v>--</v>
      </c>
      <c r="L95" s="82"/>
      <c r="M95" s="83"/>
      <c r="N95" s="84"/>
    </row>
    <row r="96" spans="1:14" ht="14.4" customHeight="1" x14ac:dyDescent="0.2">
      <c r="A96" s="25">
        <v>91</v>
      </c>
      <c r="B96" s="26" t="str">
        <f>'Aggregated Equipment Inventory'!A95</f>
        <v>512144</v>
      </c>
      <c r="C96" s="26" t="str">
        <f>'Aggregated Equipment Inventory'!B95</f>
        <v xml:space="preserve">Cargo Tractor  </v>
      </c>
      <c r="D96" s="26" t="str">
        <f>'Aggregated Equipment Inventory'!F95</f>
        <v>Gasoline</v>
      </c>
      <c r="E96" s="26" t="str">
        <f>'Aggregated Equipment Inventory'!H95</f>
        <v>2017</v>
      </c>
      <c r="F96" s="36">
        <f>'Aggregated Equipment Inventory'!J95</f>
        <v>86</v>
      </c>
      <c r="G96" s="36" t="s">
        <v>487</v>
      </c>
      <c r="H96" s="26" t="str">
        <f>IF('Aggregated Equipment Inventory'!U95="","--",'Aggregated Equipment Inventory'!U95)</f>
        <v>--</v>
      </c>
      <c r="I96" s="36">
        <f>IF('Aggregated Equipment Inventory'!T95="","--",'Aggregated Equipment Inventory'!T95)</f>
        <v>1353.06640625</v>
      </c>
      <c r="J96" s="26" t="str">
        <f>IF('Aggregated Equipment Inventory'!W95="","No",'Aggregated Equipment Inventory'!W95)</f>
        <v>No</v>
      </c>
      <c r="K96" s="37" t="str">
        <f>IF('Aggregated Equipment Inventory'!X95="","--",'Aggregated Equipment Inventory'!X95)</f>
        <v>--</v>
      </c>
      <c r="L96" s="82"/>
      <c r="M96" s="83"/>
      <c r="N96" s="84"/>
    </row>
    <row r="97" spans="1:14" ht="14.4" customHeight="1" x14ac:dyDescent="0.2">
      <c r="A97" s="25">
        <v>92</v>
      </c>
      <c r="B97" s="26" t="str">
        <f>'Aggregated Equipment Inventory'!A96</f>
        <v>515410</v>
      </c>
      <c r="C97" s="26" t="str">
        <f>'Aggregated Equipment Inventory'!B96</f>
        <v xml:space="preserve">Cargo Tractor  </v>
      </c>
      <c r="D97" s="26" t="str">
        <f>'Aggregated Equipment Inventory'!F96</f>
        <v>Gasoline</v>
      </c>
      <c r="E97" s="26" t="str">
        <f>'Aggregated Equipment Inventory'!H96</f>
        <v>2018</v>
      </c>
      <c r="F97" s="36">
        <f>'Aggregated Equipment Inventory'!J96</f>
        <v>86</v>
      </c>
      <c r="G97" s="36" t="s">
        <v>487</v>
      </c>
      <c r="H97" s="26" t="str">
        <f>IF('Aggregated Equipment Inventory'!U96="","--",'Aggregated Equipment Inventory'!U96)</f>
        <v>--</v>
      </c>
      <c r="I97" s="36">
        <f>IF('Aggregated Equipment Inventory'!T96="","--",'Aggregated Equipment Inventory'!T96)</f>
        <v>1350.2255639097743</v>
      </c>
      <c r="J97" s="26" t="str">
        <f>IF('Aggregated Equipment Inventory'!W96="","No",'Aggregated Equipment Inventory'!W96)</f>
        <v>No</v>
      </c>
      <c r="K97" s="37" t="str">
        <f>IF('Aggregated Equipment Inventory'!X96="","--",'Aggregated Equipment Inventory'!X96)</f>
        <v>--</v>
      </c>
      <c r="L97" s="82"/>
      <c r="M97" s="83"/>
      <c r="N97" s="84"/>
    </row>
    <row r="98" spans="1:14" ht="14.4" customHeight="1" x14ac:dyDescent="0.2">
      <c r="A98" s="25">
        <v>93</v>
      </c>
      <c r="B98" s="26" t="str">
        <f>'Aggregated Equipment Inventory'!A97</f>
        <v>515411</v>
      </c>
      <c r="C98" s="26" t="str">
        <f>'Aggregated Equipment Inventory'!B97</f>
        <v xml:space="preserve">Cargo Tractor  </v>
      </c>
      <c r="D98" s="26" t="str">
        <f>'Aggregated Equipment Inventory'!F97</f>
        <v>Gasoline</v>
      </c>
      <c r="E98" s="26" t="str">
        <f>'Aggregated Equipment Inventory'!H97</f>
        <v>2018</v>
      </c>
      <c r="F98" s="36">
        <f>'Aggregated Equipment Inventory'!J97</f>
        <v>86</v>
      </c>
      <c r="G98" s="36" t="s">
        <v>487</v>
      </c>
      <c r="H98" s="26" t="str">
        <f>IF('Aggregated Equipment Inventory'!U97="","--",'Aggregated Equipment Inventory'!U97)</f>
        <v>--</v>
      </c>
      <c r="I98" s="36">
        <f>IF('Aggregated Equipment Inventory'!T97="","--",'Aggregated Equipment Inventory'!T97)</f>
        <v>1350.2255639097743</v>
      </c>
      <c r="J98" s="26" t="str">
        <f>IF('Aggregated Equipment Inventory'!W97="","No",'Aggregated Equipment Inventory'!W97)</f>
        <v>No</v>
      </c>
      <c r="K98" s="37" t="str">
        <f>IF('Aggregated Equipment Inventory'!X97="","--",'Aggregated Equipment Inventory'!X97)</f>
        <v>--</v>
      </c>
      <c r="L98" s="82"/>
      <c r="M98" s="83"/>
      <c r="N98" s="84"/>
    </row>
    <row r="99" spans="1:14" ht="14.4" customHeight="1" x14ac:dyDescent="0.2">
      <c r="A99" s="52">
        <v>94</v>
      </c>
      <c r="B99" s="52" t="str">
        <f>'Aggregated Equipment Inventory'!A98</f>
        <v>22851</v>
      </c>
      <c r="C99" s="52" t="str">
        <f>'Aggregated Equipment Inventory'!B98</f>
        <v>AIRSTART</v>
      </c>
      <c r="D99" s="52" t="str">
        <f>'Aggregated Equipment Inventory'!F98</f>
        <v>Diesel</v>
      </c>
      <c r="E99" s="52" t="str">
        <f>'Aggregated Equipment Inventory'!H98</f>
        <v>2009</v>
      </c>
      <c r="F99" s="53">
        <f>'Aggregated Equipment Inventory'!J98</f>
        <v>700</v>
      </c>
      <c r="G99" s="53" t="s">
        <v>487</v>
      </c>
      <c r="H99" s="52" t="str">
        <f>IF('Aggregated Equipment Inventory'!U98="","--",'Aggregated Equipment Inventory'!U98)</f>
        <v>--</v>
      </c>
      <c r="I99" s="55" t="s">
        <v>218</v>
      </c>
      <c r="J99" s="52" t="str">
        <f>IF('Aggregated Equipment Inventory'!W98="","No",'Aggregated Equipment Inventory'!W98)</f>
        <v>No</v>
      </c>
      <c r="K99" s="54" t="str">
        <f>IF('Aggregated Equipment Inventory'!X98="","--",'Aggregated Equipment Inventory'!X98)</f>
        <v>--</v>
      </c>
      <c r="L99" s="82"/>
      <c r="M99" s="83"/>
      <c r="N99" s="84"/>
    </row>
    <row r="100" spans="1:14" ht="14.4" customHeight="1" x14ac:dyDescent="0.2">
      <c r="A100" s="25">
        <v>95</v>
      </c>
      <c r="B100" s="26" t="str">
        <f>'Aggregated Equipment Inventory'!A99</f>
        <v>62198</v>
      </c>
      <c r="C100" s="26" t="str">
        <f>'Aggregated Equipment Inventory'!B99</f>
        <v>GPU</v>
      </c>
      <c r="D100" s="26" t="str">
        <f>'Aggregated Equipment Inventory'!F99</f>
        <v>Diesel</v>
      </c>
      <c r="E100" s="26" t="str">
        <f>'Aggregated Equipment Inventory'!H99</f>
        <v>2006</v>
      </c>
      <c r="F100" s="36">
        <f>'Aggregated Equipment Inventory'!J99</f>
        <v>173</v>
      </c>
      <c r="G100" s="36" t="s">
        <v>487</v>
      </c>
      <c r="H100" s="26" t="str">
        <f>IF('Aggregated Equipment Inventory'!U99="","--",'Aggregated Equipment Inventory'!U99)</f>
        <v>--</v>
      </c>
      <c r="I100" s="36">
        <f>IF('Aggregated Equipment Inventory'!T99="","--",'Aggregated Equipment Inventory'!T99)</f>
        <v>483.10065768036424</v>
      </c>
      <c r="J100" s="26" t="str">
        <f>IF('Aggregated Equipment Inventory'!W99="","No",'Aggregated Equipment Inventory'!W99)</f>
        <v>No</v>
      </c>
      <c r="K100" s="37" t="str">
        <f>IF('Aggregated Equipment Inventory'!X99="","--",'Aggregated Equipment Inventory'!X99)</f>
        <v>--</v>
      </c>
      <c r="L100" s="82"/>
      <c r="M100" s="83"/>
      <c r="N100" s="84"/>
    </row>
    <row r="101" spans="1:14" ht="14.4" customHeight="1" x14ac:dyDescent="0.2">
      <c r="A101" s="25">
        <v>96</v>
      </c>
      <c r="B101" s="26" t="str">
        <f>'Aggregated Equipment Inventory'!A100</f>
        <v>62201</v>
      </c>
      <c r="C101" s="26" t="str">
        <f>'Aggregated Equipment Inventory'!B100</f>
        <v>GPU</v>
      </c>
      <c r="D101" s="26" t="str">
        <f>'Aggregated Equipment Inventory'!F100</f>
        <v>Diesel</v>
      </c>
      <c r="E101" s="26" t="str">
        <f>'Aggregated Equipment Inventory'!H100</f>
        <v>2006</v>
      </c>
      <c r="F101" s="36">
        <f>'Aggregated Equipment Inventory'!J100</f>
        <v>173</v>
      </c>
      <c r="G101" s="36" t="s">
        <v>487</v>
      </c>
      <c r="H101" s="26" t="str">
        <f>IF('Aggregated Equipment Inventory'!U100="","--",'Aggregated Equipment Inventory'!U100)</f>
        <v>--</v>
      </c>
      <c r="I101" s="36">
        <f>IF('Aggregated Equipment Inventory'!T100="","--",'Aggregated Equipment Inventory'!T100)</f>
        <v>483.10065768036424</v>
      </c>
      <c r="J101" s="26" t="str">
        <f>IF('Aggregated Equipment Inventory'!W100="","No",'Aggregated Equipment Inventory'!W100)</f>
        <v>No</v>
      </c>
      <c r="K101" s="37" t="str">
        <f>IF('Aggregated Equipment Inventory'!X100="","--",'Aggregated Equipment Inventory'!X100)</f>
        <v>--</v>
      </c>
      <c r="L101" s="82"/>
      <c r="M101" s="83"/>
      <c r="N101" s="84"/>
    </row>
    <row r="102" spans="1:14" ht="14.4" customHeight="1" x14ac:dyDescent="0.2">
      <c r="A102" s="25">
        <v>97</v>
      </c>
      <c r="B102" s="26" t="str">
        <f>'Aggregated Equipment Inventory'!A101</f>
        <v>GT174</v>
      </c>
      <c r="C102" s="26" t="str">
        <f>'Aggregated Equipment Inventory'!B101</f>
        <v>GPU</v>
      </c>
      <c r="D102" s="26" t="str">
        <f>'Aggregated Equipment Inventory'!F101</f>
        <v>Diesel</v>
      </c>
      <c r="E102" s="26">
        <f>'Aggregated Equipment Inventory'!H101</f>
        <v>2000</v>
      </c>
      <c r="F102" s="36">
        <f>'Aggregated Equipment Inventory'!J101</f>
        <v>152</v>
      </c>
      <c r="G102" s="36" t="s">
        <v>487</v>
      </c>
      <c r="H102" s="26" t="str">
        <f>IF('Aggregated Equipment Inventory'!U101="","--",'Aggregated Equipment Inventory'!U101)</f>
        <v>Tier 1</v>
      </c>
      <c r="I102" s="36">
        <f>IF('Aggregated Equipment Inventory'!T101="","--",'Aggregated Equipment Inventory'!T101)</f>
        <v>483.10065768036344</v>
      </c>
      <c r="J102" s="26" t="str">
        <f>IF('Aggregated Equipment Inventory'!W101="","No",'Aggregated Equipment Inventory'!W101)</f>
        <v>No</v>
      </c>
      <c r="K102" s="37" t="str">
        <f>IF('Aggregated Equipment Inventory'!X101="","--",'Aggregated Equipment Inventory'!X101)</f>
        <v>--</v>
      </c>
      <c r="L102" s="82"/>
      <c r="M102" s="83"/>
      <c r="N102" s="84"/>
    </row>
    <row r="103" spans="1:14" ht="14.4" customHeight="1" x14ac:dyDescent="0.2">
      <c r="A103" s="25">
        <v>98</v>
      </c>
      <c r="B103" s="26" t="str">
        <f>'Aggregated Equipment Inventory'!A102</f>
        <v>PJ123</v>
      </c>
      <c r="C103" s="26" t="str">
        <f>'Aggregated Equipment Inventory'!B102</f>
        <v>PUSHOUT TRACTOR</v>
      </c>
      <c r="D103" s="26" t="str">
        <f>'Aggregated Equipment Inventory'!F102</f>
        <v>Diesel</v>
      </c>
      <c r="E103" s="26">
        <f>'Aggregated Equipment Inventory'!H102</f>
        <v>1990</v>
      </c>
      <c r="F103" s="36">
        <f>'Aggregated Equipment Inventory'!J102</f>
        <v>110</v>
      </c>
      <c r="G103" s="36" t="s">
        <v>487</v>
      </c>
      <c r="H103" s="26" t="str">
        <f>IF('Aggregated Equipment Inventory'!U102="","--",'Aggregated Equipment Inventory'!U102)</f>
        <v>--</v>
      </c>
      <c r="I103" s="36">
        <f>IF('Aggregated Equipment Inventory'!T102="","--",'Aggregated Equipment Inventory'!T102)</f>
        <v>328.24672226137619</v>
      </c>
      <c r="J103" s="26" t="str">
        <f>IF('Aggregated Equipment Inventory'!W102="","No",'Aggregated Equipment Inventory'!W102)</f>
        <v>No</v>
      </c>
      <c r="K103" s="37" t="str">
        <f>IF('Aggregated Equipment Inventory'!X102="","--",'Aggregated Equipment Inventory'!X102)</f>
        <v>--</v>
      </c>
      <c r="L103" s="85"/>
      <c r="M103" s="86"/>
      <c r="N103" s="87"/>
    </row>
    <row r="104" spans="1:14" ht="14.4" customHeight="1" x14ac:dyDescent="0.2">
      <c r="A104" s="25">
        <v>99</v>
      </c>
      <c r="B104" s="26" t="str">
        <f>'Aggregated Equipment Inventory'!A103</f>
        <v>TV0994</v>
      </c>
      <c r="C104" s="26" t="str">
        <f>'Aggregated Equipment Inventory'!B103</f>
        <v>PUSHOUT TRACTOR</v>
      </c>
      <c r="D104" s="26" t="str">
        <f>'Aggregated Equipment Inventory'!F103</f>
        <v>Diesel</v>
      </c>
      <c r="E104" s="26">
        <f>'Aggregated Equipment Inventory'!H103</f>
        <v>2000</v>
      </c>
      <c r="F104" s="36">
        <f>'Aggregated Equipment Inventory'!J103</f>
        <v>87</v>
      </c>
      <c r="G104" s="36" t="s">
        <v>487</v>
      </c>
      <c r="H104" s="26" t="str">
        <f>IF('Aggregated Equipment Inventory'!U103="","--",'Aggregated Equipment Inventory'!U103)</f>
        <v>Tier 1</v>
      </c>
      <c r="I104" s="36">
        <f>IF('Aggregated Equipment Inventory'!T103="","--",'Aggregated Equipment Inventory'!T103)</f>
        <v>328.24672226137722</v>
      </c>
      <c r="J104" s="26" t="str">
        <f>IF('Aggregated Equipment Inventory'!W103="","No",'Aggregated Equipment Inventory'!W103)</f>
        <v>No</v>
      </c>
      <c r="K104" s="37" t="str">
        <f>IF('Aggregated Equipment Inventory'!X103="","--",'Aggregated Equipment Inventory'!X103)</f>
        <v>--</v>
      </c>
      <c r="L104" s="79" t="s">
        <v>305</v>
      </c>
      <c r="M104" s="80"/>
      <c r="N104" s="81"/>
    </row>
    <row r="105" spans="1:14" ht="14.4" customHeight="1" x14ac:dyDescent="0.2">
      <c r="A105" s="25">
        <v>100</v>
      </c>
      <c r="B105" s="26" t="str">
        <f>'Aggregated Equipment Inventory'!A104</f>
        <v>TV20561</v>
      </c>
      <c r="C105" s="26" t="str">
        <f>'Aggregated Equipment Inventory'!B104</f>
        <v>PUSHOUT TRACTOR</v>
      </c>
      <c r="D105" s="26" t="str">
        <f>'Aggregated Equipment Inventory'!F104</f>
        <v>Diesel</v>
      </c>
      <c r="E105" s="26">
        <f>'Aggregated Equipment Inventory'!H104</f>
        <v>2000</v>
      </c>
      <c r="F105" s="36">
        <f>'Aggregated Equipment Inventory'!J104</f>
        <v>87</v>
      </c>
      <c r="G105" s="36" t="s">
        <v>487</v>
      </c>
      <c r="H105" s="26" t="str">
        <f>IF('Aggregated Equipment Inventory'!U104="","--",'Aggregated Equipment Inventory'!U104)</f>
        <v>Tier 1</v>
      </c>
      <c r="I105" s="36">
        <f>IF('Aggregated Equipment Inventory'!T104="","--",'Aggregated Equipment Inventory'!T104)</f>
        <v>328.24672226137722</v>
      </c>
      <c r="J105" s="26" t="str">
        <f>IF('Aggregated Equipment Inventory'!W104="","No",'Aggregated Equipment Inventory'!W104)</f>
        <v>No</v>
      </c>
      <c r="K105" s="37" t="str">
        <f>IF('Aggregated Equipment Inventory'!X104="","--",'Aggregated Equipment Inventory'!X104)</f>
        <v>--</v>
      </c>
      <c r="L105" s="82"/>
      <c r="M105" s="83"/>
      <c r="N105" s="84"/>
    </row>
    <row r="106" spans="1:14" ht="14.4" customHeight="1" x14ac:dyDescent="0.2">
      <c r="A106" s="25">
        <v>101</v>
      </c>
      <c r="B106" s="26" t="str">
        <f>'Aggregated Equipment Inventory'!A105</f>
        <v>AS0118</v>
      </c>
      <c r="C106" s="26" t="str">
        <f>'Aggregated Equipment Inventory'!B105</f>
        <v>AIRSTART UNIT</v>
      </c>
      <c r="D106" s="26" t="str">
        <f>'Aggregated Equipment Inventory'!F105</f>
        <v>Diesel</v>
      </c>
      <c r="E106" s="26">
        <f>'Aggregated Equipment Inventory'!H105</f>
        <v>2008</v>
      </c>
      <c r="F106" s="36">
        <f>'Aggregated Equipment Inventory'!J105</f>
        <v>665</v>
      </c>
      <c r="G106" s="36" t="s">
        <v>487</v>
      </c>
      <c r="H106" s="26" t="str">
        <f>IF('Aggregated Equipment Inventory'!U105="","--",'Aggregated Equipment Inventory'!U105)</f>
        <v>Tier 3</v>
      </c>
      <c r="I106" s="36">
        <f>IF('Aggregated Equipment Inventory'!T105="","--",'Aggregated Equipment Inventory'!T105)</f>
        <v>1313.5972312801341</v>
      </c>
      <c r="J106" s="26" t="str">
        <f>IF('Aggregated Equipment Inventory'!W105="","No",'Aggregated Equipment Inventory'!W105)</f>
        <v>No</v>
      </c>
      <c r="K106" s="37" t="str">
        <f>IF('Aggregated Equipment Inventory'!X105="","--",'Aggregated Equipment Inventory'!X105)</f>
        <v>--</v>
      </c>
      <c r="L106" s="82"/>
      <c r="M106" s="83"/>
      <c r="N106" s="84"/>
    </row>
    <row r="107" spans="1:14" ht="14.4" customHeight="1" x14ac:dyDescent="0.2">
      <c r="A107" s="25">
        <v>102</v>
      </c>
      <c r="B107" s="26" t="str">
        <f>'Aggregated Equipment Inventory'!A106</f>
        <v>AS20353</v>
      </c>
      <c r="C107" s="26" t="str">
        <f>'Aggregated Equipment Inventory'!B106</f>
        <v>AIRSTART UNIT</v>
      </c>
      <c r="D107" s="26" t="str">
        <f>'Aggregated Equipment Inventory'!F106</f>
        <v>Diesel</v>
      </c>
      <c r="E107" s="26">
        <f>'Aggregated Equipment Inventory'!H106</f>
        <v>2000</v>
      </c>
      <c r="F107" s="36">
        <f>'Aggregated Equipment Inventory'!J106</f>
        <v>330</v>
      </c>
      <c r="G107" s="36" t="s">
        <v>487</v>
      </c>
      <c r="H107" s="26" t="str">
        <f>IF('Aggregated Equipment Inventory'!U106="","--",'Aggregated Equipment Inventory'!U106)</f>
        <v>Tier 1</v>
      </c>
      <c r="I107" s="36">
        <f>IF('Aggregated Equipment Inventory'!T106="","--",'Aggregated Equipment Inventory'!T106)</f>
        <v>1313.5972312801341</v>
      </c>
      <c r="J107" s="26" t="str">
        <f>IF('Aggregated Equipment Inventory'!W106="","No",'Aggregated Equipment Inventory'!W106)</f>
        <v>No</v>
      </c>
      <c r="K107" s="37" t="str">
        <f>IF('Aggregated Equipment Inventory'!X106="","--",'Aggregated Equipment Inventory'!X106)</f>
        <v>--</v>
      </c>
      <c r="L107" s="82"/>
      <c r="M107" s="83"/>
      <c r="N107" s="84"/>
    </row>
    <row r="108" spans="1:14" ht="14.4" customHeight="1" x14ac:dyDescent="0.2">
      <c r="A108" s="25">
        <v>103</v>
      </c>
      <c r="B108" s="26" t="str">
        <f>'Aggregated Equipment Inventory'!A107</f>
        <v>BL0342</v>
      </c>
      <c r="C108" s="26" t="str">
        <f>'Aggregated Equipment Inventory'!B107</f>
        <v>BELTLOADER</v>
      </c>
      <c r="D108" s="26" t="str">
        <f>'Aggregated Equipment Inventory'!F107</f>
        <v>Electric</v>
      </c>
      <c r="E108" s="26" t="str">
        <f>'Aggregated Equipment Inventory'!H107</f>
        <v>2004 </v>
      </c>
      <c r="F108" s="36">
        <f>'Aggregated Equipment Inventory'!J107</f>
        <v>84</v>
      </c>
      <c r="G108" s="36" t="s">
        <v>487</v>
      </c>
      <c r="H108" s="26" t="str">
        <f>IF('Aggregated Equipment Inventory'!U107="","--",'Aggregated Equipment Inventory'!U107)</f>
        <v>--</v>
      </c>
      <c r="I108" s="36" t="str">
        <f>IF('Aggregated Equipment Inventory'!T107="","--",'Aggregated Equipment Inventory'!T107)</f>
        <v>--</v>
      </c>
      <c r="J108" s="26" t="str">
        <f>IF('Aggregated Equipment Inventory'!W107="","No",'Aggregated Equipment Inventory'!W107)</f>
        <v>No</v>
      </c>
      <c r="K108" s="37" t="str">
        <f>IF('Aggregated Equipment Inventory'!X107="","--",'Aggregated Equipment Inventory'!X107)</f>
        <v>--</v>
      </c>
      <c r="L108" s="82"/>
      <c r="M108" s="83"/>
      <c r="N108" s="84"/>
    </row>
    <row r="109" spans="1:14" ht="14.4" customHeight="1" x14ac:dyDescent="0.2">
      <c r="A109" s="25">
        <v>104</v>
      </c>
      <c r="B109" s="26" t="str">
        <f>'Aggregated Equipment Inventory'!A108</f>
        <v>BL18927</v>
      </c>
      <c r="C109" s="26" t="str">
        <f>'Aggregated Equipment Inventory'!B108</f>
        <v>BELTLOADER</v>
      </c>
      <c r="D109" s="26" t="str">
        <f>'Aggregated Equipment Inventory'!F108</f>
        <v>Electric</v>
      </c>
      <c r="E109" s="26" t="str">
        <f>'Aggregated Equipment Inventory'!H108</f>
        <v> 1999</v>
      </c>
      <c r="F109" s="36">
        <f>'Aggregated Equipment Inventory'!J108</f>
        <v>84.4</v>
      </c>
      <c r="G109" s="36" t="s">
        <v>487</v>
      </c>
      <c r="H109" s="26" t="str">
        <f>IF('Aggregated Equipment Inventory'!U108="","--",'Aggregated Equipment Inventory'!U108)</f>
        <v>--</v>
      </c>
      <c r="I109" s="36" t="str">
        <f>IF('Aggregated Equipment Inventory'!T108="","--",'Aggregated Equipment Inventory'!T108)</f>
        <v>--</v>
      </c>
      <c r="J109" s="26" t="str">
        <f>IF('Aggregated Equipment Inventory'!W108="","No",'Aggregated Equipment Inventory'!W108)</f>
        <v>No</v>
      </c>
      <c r="K109" s="37" t="str">
        <f>IF('Aggregated Equipment Inventory'!X108="","--",'Aggregated Equipment Inventory'!X108)</f>
        <v>--</v>
      </c>
      <c r="L109" s="82"/>
      <c r="M109" s="83"/>
      <c r="N109" s="84"/>
    </row>
    <row r="110" spans="1:14" ht="14.4" customHeight="1" x14ac:dyDescent="0.2">
      <c r="A110" s="25">
        <v>105</v>
      </c>
      <c r="B110" s="26" t="str">
        <f>'Aggregated Equipment Inventory'!A109</f>
        <v>BL18928</v>
      </c>
      <c r="C110" s="26" t="str">
        <f>'Aggregated Equipment Inventory'!B109</f>
        <v>BELTLOADER</v>
      </c>
      <c r="D110" s="26" t="str">
        <f>'Aggregated Equipment Inventory'!F109</f>
        <v>Electric</v>
      </c>
      <c r="E110" s="26" t="str">
        <f>'Aggregated Equipment Inventory'!H109</f>
        <v> 1999</v>
      </c>
      <c r="F110" s="36">
        <f>'Aggregated Equipment Inventory'!J109</f>
        <v>84</v>
      </c>
      <c r="G110" s="36" t="s">
        <v>487</v>
      </c>
      <c r="H110" s="26" t="str">
        <f>IF('Aggregated Equipment Inventory'!U109="","--",'Aggregated Equipment Inventory'!U109)</f>
        <v>--</v>
      </c>
      <c r="I110" s="36" t="str">
        <f>IF('Aggregated Equipment Inventory'!T109="","--",'Aggregated Equipment Inventory'!T109)</f>
        <v>--</v>
      </c>
      <c r="J110" s="26" t="str">
        <f>IF('Aggregated Equipment Inventory'!W109="","No",'Aggregated Equipment Inventory'!W109)</f>
        <v>No</v>
      </c>
      <c r="K110" s="37" t="str">
        <f>IF('Aggregated Equipment Inventory'!X109="","--",'Aggregated Equipment Inventory'!X109)</f>
        <v>--</v>
      </c>
      <c r="L110" s="82"/>
      <c r="M110" s="83"/>
      <c r="N110" s="84"/>
    </row>
    <row r="111" spans="1:14" ht="14.4" customHeight="1" x14ac:dyDescent="0.2">
      <c r="A111" s="25">
        <v>106</v>
      </c>
      <c r="B111" s="26" t="str">
        <f>'Aggregated Equipment Inventory'!A110</f>
        <v>BL18929</v>
      </c>
      <c r="C111" s="26" t="str">
        <f>'Aggregated Equipment Inventory'!B110</f>
        <v>BELTLOADER</v>
      </c>
      <c r="D111" s="26" t="str">
        <f>'Aggregated Equipment Inventory'!F110</f>
        <v>Electric</v>
      </c>
      <c r="E111" s="26" t="str">
        <f>'Aggregated Equipment Inventory'!H110</f>
        <v> 1999</v>
      </c>
      <c r="F111" s="36">
        <f>'Aggregated Equipment Inventory'!J110</f>
        <v>84</v>
      </c>
      <c r="G111" s="36" t="s">
        <v>487</v>
      </c>
      <c r="H111" s="26" t="str">
        <f>IF('Aggregated Equipment Inventory'!U110="","--",'Aggregated Equipment Inventory'!U110)</f>
        <v>--</v>
      </c>
      <c r="I111" s="36" t="str">
        <f>IF('Aggregated Equipment Inventory'!T110="","--",'Aggregated Equipment Inventory'!T110)</f>
        <v>--</v>
      </c>
      <c r="J111" s="26" t="str">
        <f>IF('Aggregated Equipment Inventory'!W110="","No",'Aggregated Equipment Inventory'!W110)</f>
        <v>No</v>
      </c>
      <c r="K111" s="37" t="str">
        <f>IF('Aggregated Equipment Inventory'!X110="","--",'Aggregated Equipment Inventory'!X110)</f>
        <v>--</v>
      </c>
      <c r="L111" s="82"/>
      <c r="M111" s="83"/>
      <c r="N111" s="84"/>
    </row>
    <row r="112" spans="1:14" ht="14.4" customHeight="1" x14ac:dyDescent="0.2">
      <c r="A112" s="25">
        <v>107</v>
      </c>
      <c r="B112" s="26" t="str">
        <f>'Aggregated Equipment Inventory'!A111</f>
        <v>BL18930</v>
      </c>
      <c r="C112" s="26" t="str">
        <f>'Aggregated Equipment Inventory'!B111</f>
        <v>BELTLOADER</v>
      </c>
      <c r="D112" s="26" t="str">
        <f>'Aggregated Equipment Inventory'!F111</f>
        <v>Electric</v>
      </c>
      <c r="E112" s="26" t="str">
        <f>'Aggregated Equipment Inventory'!H111</f>
        <v> 1999</v>
      </c>
      <c r="F112" s="36">
        <f>'Aggregated Equipment Inventory'!J111</f>
        <v>84</v>
      </c>
      <c r="G112" s="36" t="s">
        <v>487</v>
      </c>
      <c r="H112" s="26" t="str">
        <f>IF('Aggregated Equipment Inventory'!U111="","--",'Aggregated Equipment Inventory'!U111)</f>
        <v>--</v>
      </c>
      <c r="I112" s="36" t="str">
        <f>IF('Aggregated Equipment Inventory'!T111="","--",'Aggregated Equipment Inventory'!T111)</f>
        <v>--</v>
      </c>
      <c r="J112" s="26" t="str">
        <f>IF('Aggregated Equipment Inventory'!W111="","No",'Aggregated Equipment Inventory'!W111)</f>
        <v>No</v>
      </c>
      <c r="K112" s="37" t="str">
        <f>IF('Aggregated Equipment Inventory'!X111="","--",'Aggregated Equipment Inventory'!X111)</f>
        <v>--</v>
      </c>
      <c r="L112" s="82"/>
      <c r="M112" s="83"/>
      <c r="N112" s="84"/>
    </row>
    <row r="113" spans="1:14" ht="14.4" customHeight="1" x14ac:dyDescent="0.2">
      <c r="A113" s="25">
        <v>108</v>
      </c>
      <c r="B113" s="26" t="str">
        <f>'Aggregated Equipment Inventory'!A112</f>
        <v>BL18943</v>
      </c>
      <c r="C113" s="26" t="str">
        <f>'Aggregated Equipment Inventory'!B112</f>
        <v>BELTLOADER</v>
      </c>
      <c r="D113" s="26" t="str">
        <f>'Aggregated Equipment Inventory'!F112</f>
        <v>Electric</v>
      </c>
      <c r="E113" s="26" t="str">
        <f>'Aggregated Equipment Inventory'!H112</f>
        <v> 1999</v>
      </c>
      <c r="F113" s="36">
        <f>'Aggregated Equipment Inventory'!J112</f>
        <v>84</v>
      </c>
      <c r="G113" s="36" t="s">
        <v>487</v>
      </c>
      <c r="H113" s="26" t="str">
        <f>IF('Aggregated Equipment Inventory'!U112="","--",'Aggregated Equipment Inventory'!U112)</f>
        <v>--</v>
      </c>
      <c r="I113" s="36" t="str">
        <f>IF('Aggregated Equipment Inventory'!T112="","--",'Aggregated Equipment Inventory'!T112)</f>
        <v>--</v>
      </c>
      <c r="J113" s="26" t="str">
        <f>IF('Aggregated Equipment Inventory'!W112="","No",'Aggregated Equipment Inventory'!W112)</f>
        <v>No</v>
      </c>
      <c r="K113" s="37" t="str">
        <f>IF('Aggregated Equipment Inventory'!X112="","--",'Aggregated Equipment Inventory'!X112)</f>
        <v>--</v>
      </c>
      <c r="L113" s="82"/>
      <c r="M113" s="83"/>
      <c r="N113" s="84"/>
    </row>
    <row r="114" spans="1:14" ht="14.4" customHeight="1" x14ac:dyDescent="0.2">
      <c r="A114" s="25">
        <v>109</v>
      </c>
      <c r="B114" s="26" t="str">
        <f>'Aggregated Equipment Inventory'!A113</f>
        <v>BL20011</v>
      </c>
      <c r="C114" s="26" t="str">
        <f>'Aggregated Equipment Inventory'!B113</f>
        <v>BELTLOADER</v>
      </c>
      <c r="D114" s="26" t="str">
        <f>'Aggregated Equipment Inventory'!F113</f>
        <v>Electric</v>
      </c>
      <c r="E114" s="26" t="str">
        <f>'Aggregated Equipment Inventory'!H113</f>
        <v> 1999</v>
      </c>
      <c r="F114" s="36">
        <f>'Aggregated Equipment Inventory'!J113</f>
        <v>84</v>
      </c>
      <c r="G114" s="36" t="s">
        <v>487</v>
      </c>
      <c r="H114" s="26" t="str">
        <f>IF('Aggregated Equipment Inventory'!U113="","--",'Aggregated Equipment Inventory'!U113)</f>
        <v>--</v>
      </c>
      <c r="I114" s="36" t="str">
        <f>IF('Aggregated Equipment Inventory'!T113="","--",'Aggregated Equipment Inventory'!T113)</f>
        <v>--</v>
      </c>
      <c r="J114" s="26" t="str">
        <f>IF('Aggregated Equipment Inventory'!W113="","No",'Aggregated Equipment Inventory'!W113)</f>
        <v>No</v>
      </c>
      <c r="K114" s="37" t="str">
        <f>IF('Aggregated Equipment Inventory'!X113="","--",'Aggregated Equipment Inventory'!X113)</f>
        <v>--</v>
      </c>
      <c r="L114" s="82"/>
      <c r="M114" s="83"/>
      <c r="N114" s="84"/>
    </row>
    <row r="115" spans="1:14" ht="14.4" customHeight="1" x14ac:dyDescent="0.2">
      <c r="A115" s="25">
        <v>110</v>
      </c>
      <c r="B115" s="26" t="str">
        <f>'Aggregated Equipment Inventory'!A114</f>
        <v>BL0344</v>
      </c>
      <c r="C115" s="26" t="str">
        <f>'Aggregated Equipment Inventory'!B114</f>
        <v>BELTLOADER</v>
      </c>
      <c r="D115" s="26" t="str">
        <f>'Aggregated Equipment Inventory'!F114</f>
        <v>Electric</v>
      </c>
      <c r="E115" s="26" t="str">
        <f>'Aggregated Equipment Inventory'!H114</f>
        <v> 2004</v>
      </c>
      <c r="F115" s="36">
        <f>'Aggregated Equipment Inventory'!J114</f>
        <v>84</v>
      </c>
      <c r="G115" s="36" t="s">
        <v>487</v>
      </c>
      <c r="H115" s="26" t="str">
        <f>IF('Aggregated Equipment Inventory'!U114="","--",'Aggregated Equipment Inventory'!U114)</f>
        <v>--</v>
      </c>
      <c r="I115" s="36" t="str">
        <f>IF('Aggregated Equipment Inventory'!T114="","--",'Aggregated Equipment Inventory'!T114)</f>
        <v>--</v>
      </c>
      <c r="J115" s="26" t="str">
        <f>IF('Aggregated Equipment Inventory'!W114="","No",'Aggregated Equipment Inventory'!W114)</f>
        <v>No</v>
      </c>
      <c r="K115" s="37" t="str">
        <f>IF('Aggregated Equipment Inventory'!X114="","--",'Aggregated Equipment Inventory'!X114)</f>
        <v>--</v>
      </c>
      <c r="L115" s="82"/>
      <c r="M115" s="83"/>
      <c r="N115" s="84"/>
    </row>
    <row r="116" spans="1:14" ht="14.4" customHeight="1" x14ac:dyDescent="0.2">
      <c r="A116" s="25">
        <v>111</v>
      </c>
      <c r="B116" s="26" t="str">
        <f>'Aggregated Equipment Inventory'!A115</f>
        <v>TV1168</v>
      </c>
      <c r="C116" s="26" t="str">
        <f>'Aggregated Equipment Inventory'!B115</f>
        <v>PUSHOUT TRACTOR</v>
      </c>
      <c r="D116" s="26" t="str">
        <f>'Aggregated Equipment Inventory'!F115</f>
        <v>Electric</v>
      </c>
      <c r="E116" s="26" t="str">
        <f>'Aggregated Equipment Inventory'!H115</f>
        <v> 2016</v>
      </c>
      <c r="F116" s="36">
        <f>'Aggregated Equipment Inventory'!J115</f>
        <v>83</v>
      </c>
      <c r="G116" s="36" t="s">
        <v>487</v>
      </c>
      <c r="H116" s="26" t="str">
        <f>IF('Aggregated Equipment Inventory'!U115="","--",'Aggregated Equipment Inventory'!U115)</f>
        <v>--</v>
      </c>
      <c r="I116" s="36" t="str">
        <f>IF('Aggregated Equipment Inventory'!T115="","--",'Aggregated Equipment Inventory'!T115)</f>
        <v>--</v>
      </c>
      <c r="J116" s="26" t="str">
        <f>IF('Aggregated Equipment Inventory'!W115="","No",'Aggregated Equipment Inventory'!W115)</f>
        <v>No</v>
      </c>
      <c r="K116" s="37" t="str">
        <f>IF('Aggregated Equipment Inventory'!X115="","--",'Aggregated Equipment Inventory'!X115)</f>
        <v>--</v>
      </c>
      <c r="L116" s="82"/>
      <c r="M116" s="83"/>
      <c r="N116" s="84"/>
    </row>
    <row r="117" spans="1:14" ht="14.4" customHeight="1" x14ac:dyDescent="0.2">
      <c r="A117" s="25">
        <v>112</v>
      </c>
      <c r="B117" s="26" t="str">
        <f>'Aggregated Equipment Inventory'!A116</f>
        <v>TV1169</v>
      </c>
      <c r="C117" s="26" t="str">
        <f>'Aggregated Equipment Inventory'!B116</f>
        <v>PUSHOUT TRACTOR</v>
      </c>
      <c r="D117" s="26" t="str">
        <f>'Aggregated Equipment Inventory'!F116</f>
        <v>Electric</v>
      </c>
      <c r="E117" s="26" t="str">
        <f>'Aggregated Equipment Inventory'!H116</f>
        <v> 2016</v>
      </c>
      <c r="F117" s="36">
        <f>'Aggregated Equipment Inventory'!J116</f>
        <v>83</v>
      </c>
      <c r="G117" s="36" t="s">
        <v>487</v>
      </c>
      <c r="H117" s="26" t="str">
        <f>IF('Aggregated Equipment Inventory'!U116="","--",'Aggregated Equipment Inventory'!U116)</f>
        <v>--</v>
      </c>
      <c r="I117" s="36" t="str">
        <f>IF('Aggregated Equipment Inventory'!T116="","--",'Aggregated Equipment Inventory'!T116)</f>
        <v>--</v>
      </c>
      <c r="J117" s="26" t="str">
        <f>IF('Aggregated Equipment Inventory'!W116="","No",'Aggregated Equipment Inventory'!W116)</f>
        <v>No</v>
      </c>
      <c r="K117" s="37" t="str">
        <f>IF('Aggregated Equipment Inventory'!X116="","--",'Aggregated Equipment Inventory'!X116)</f>
        <v>--</v>
      </c>
      <c r="L117" s="82"/>
      <c r="M117" s="83"/>
      <c r="N117" s="84"/>
    </row>
    <row r="118" spans="1:14" ht="14.4" customHeight="1" x14ac:dyDescent="0.2">
      <c r="A118" s="25">
        <v>113</v>
      </c>
      <c r="B118" s="26" t="str">
        <f>'Aggregated Equipment Inventory'!A117</f>
        <v>TV0995</v>
      </c>
      <c r="C118" s="26" t="str">
        <f>'Aggregated Equipment Inventory'!B117</f>
        <v>BAG TRACTOR</v>
      </c>
      <c r="D118" s="26" t="str">
        <f>'Aggregated Equipment Inventory'!F117</f>
        <v>Electric</v>
      </c>
      <c r="E118" s="26" t="str">
        <f>'Aggregated Equipment Inventory'!H117</f>
        <v> 2004</v>
      </c>
      <c r="F118" s="36">
        <f>'Aggregated Equipment Inventory'!J117</f>
        <v>93</v>
      </c>
      <c r="G118" s="36" t="s">
        <v>487</v>
      </c>
      <c r="H118" s="26" t="str">
        <f>IF('Aggregated Equipment Inventory'!U117="","--",'Aggregated Equipment Inventory'!U117)</f>
        <v>--</v>
      </c>
      <c r="I118" s="36" t="str">
        <f>IF('Aggregated Equipment Inventory'!T117="","--",'Aggregated Equipment Inventory'!T117)</f>
        <v>--</v>
      </c>
      <c r="J118" s="26" t="str">
        <f>IF('Aggregated Equipment Inventory'!W117="","No",'Aggregated Equipment Inventory'!W117)</f>
        <v>No</v>
      </c>
      <c r="K118" s="37" t="str">
        <f>IF('Aggregated Equipment Inventory'!X117="","--",'Aggregated Equipment Inventory'!X117)</f>
        <v>--</v>
      </c>
      <c r="L118" s="82"/>
      <c r="M118" s="83"/>
      <c r="N118" s="84"/>
    </row>
    <row r="119" spans="1:14" ht="14.4" customHeight="1" x14ac:dyDescent="0.2">
      <c r="A119" s="25">
        <v>114</v>
      </c>
      <c r="B119" s="26" t="str">
        <f>'Aggregated Equipment Inventory'!A118</f>
        <v>TV0997</v>
      </c>
      <c r="C119" s="26" t="str">
        <f>'Aggregated Equipment Inventory'!B118</f>
        <v>BAG TRACTOR</v>
      </c>
      <c r="D119" s="26" t="str">
        <f>'Aggregated Equipment Inventory'!F118</f>
        <v>Electric</v>
      </c>
      <c r="E119" s="26" t="str">
        <f>'Aggregated Equipment Inventory'!H118</f>
        <v> 2000</v>
      </c>
      <c r="F119" s="36">
        <f>'Aggregated Equipment Inventory'!J118</f>
        <v>93</v>
      </c>
      <c r="G119" s="36" t="s">
        <v>487</v>
      </c>
      <c r="H119" s="26" t="str">
        <f>IF('Aggregated Equipment Inventory'!U118="","--",'Aggregated Equipment Inventory'!U118)</f>
        <v>--</v>
      </c>
      <c r="I119" s="36" t="str">
        <f>IF('Aggregated Equipment Inventory'!T118="","--",'Aggregated Equipment Inventory'!T118)</f>
        <v>--</v>
      </c>
      <c r="J119" s="26" t="str">
        <f>IF('Aggregated Equipment Inventory'!W118="","No",'Aggregated Equipment Inventory'!W118)</f>
        <v>No</v>
      </c>
      <c r="K119" s="37" t="str">
        <f>IF('Aggregated Equipment Inventory'!X118="","--",'Aggregated Equipment Inventory'!X118)</f>
        <v>--</v>
      </c>
      <c r="L119" s="82"/>
      <c r="M119" s="83"/>
      <c r="N119" s="84"/>
    </row>
    <row r="120" spans="1:14" ht="14.4" customHeight="1" x14ac:dyDescent="0.2">
      <c r="A120" s="25">
        <v>115</v>
      </c>
      <c r="B120" s="26" t="str">
        <f>'Aggregated Equipment Inventory'!A119</f>
        <v>TV0998</v>
      </c>
      <c r="C120" s="26" t="str">
        <f>'Aggregated Equipment Inventory'!B119</f>
        <v>BAG TRACTOR</v>
      </c>
      <c r="D120" s="26" t="str">
        <f>'Aggregated Equipment Inventory'!F119</f>
        <v>Electric</v>
      </c>
      <c r="E120" s="26" t="str">
        <f>'Aggregated Equipment Inventory'!H119</f>
        <v> 1999</v>
      </c>
      <c r="F120" s="36">
        <f>'Aggregated Equipment Inventory'!J119</f>
        <v>93</v>
      </c>
      <c r="G120" s="36" t="s">
        <v>487</v>
      </c>
      <c r="H120" s="26" t="str">
        <f>IF('Aggregated Equipment Inventory'!U119="","--",'Aggregated Equipment Inventory'!U119)</f>
        <v>--</v>
      </c>
      <c r="I120" s="36" t="str">
        <f>IF('Aggregated Equipment Inventory'!T119="","--",'Aggregated Equipment Inventory'!T119)</f>
        <v>--</v>
      </c>
      <c r="J120" s="26" t="str">
        <f>IF('Aggregated Equipment Inventory'!W119="","No",'Aggregated Equipment Inventory'!W119)</f>
        <v>No</v>
      </c>
      <c r="K120" s="37" t="str">
        <f>IF('Aggregated Equipment Inventory'!X119="","--",'Aggregated Equipment Inventory'!X119)</f>
        <v>--</v>
      </c>
      <c r="L120" s="82"/>
      <c r="M120" s="83"/>
      <c r="N120" s="84"/>
    </row>
    <row r="121" spans="1:14" ht="14.4" customHeight="1" x14ac:dyDescent="0.2">
      <c r="A121" s="25">
        <v>116</v>
      </c>
      <c r="B121" s="26" t="str">
        <f>'Aggregated Equipment Inventory'!A120</f>
        <v>TV19845</v>
      </c>
      <c r="C121" s="26" t="str">
        <f>'Aggregated Equipment Inventory'!B120</f>
        <v>BAG TRACTOR</v>
      </c>
      <c r="D121" s="26" t="str">
        <f>'Aggregated Equipment Inventory'!F120</f>
        <v>Electric</v>
      </c>
      <c r="E121" s="26" t="str">
        <f>'Aggregated Equipment Inventory'!H120</f>
        <v> 2000</v>
      </c>
      <c r="F121" s="36">
        <f>'Aggregated Equipment Inventory'!J120</f>
        <v>93</v>
      </c>
      <c r="G121" s="36" t="s">
        <v>487</v>
      </c>
      <c r="H121" s="26" t="str">
        <f>IF('Aggregated Equipment Inventory'!U120="","--",'Aggregated Equipment Inventory'!U120)</f>
        <v>--</v>
      </c>
      <c r="I121" s="36" t="str">
        <f>IF('Aggregated Equipment Inventory'!T120="","--",'Aggregated Equipment Inventory'!T120)</f>
        <v>--</v>
      </c>
      <c r="J121" s="26" t="str">
        <f>IF('Aggregated Equipment Inventory'!W120="","No",'Aggregated Equipment Inventory'!W120)</f>
        <v>No</v>
      </c>
      <c r="K121" s="37" t="str">
        <f>IF('Aggregated Equipment Inventory'!X120="","--",'Aggregated Equipment Inventory'!X120)</f>
        <v>--</v>
      </c>
      <c r="L121" s="82"/>
      <c r="M121" s="83"/>
      <c r="N121" s="84"/>
    </row>
    <row r="122" spans="1:14" ht="14.4" customHeight="1" x14ac:dyDescent="0.2">
      <c r="A122" s="25">
        <v>117</v>
      </c>
      <c r="B122" s="26" t="str">
        <f>'Aggregated Equipment Inventory'!A121</f>
        <v>TV19846</v>
      </c>
      <c r="C122" s="26" t="str">
        <f>'Aggregated Equipment Inventory'!B121</f>
        <v>BAG TRACTOR</v>
      </c>
      <c r="D122" s="26" t="str">
        <f>'Aggregated Equipment Inventory'!F121</f>
        <v>Electric</v>
      </c>
      <c r="E122" s="26" t="str">
        <f>'Aggregated Equipment Inventory'!H121</f>
        <v> 2000</v>
      </c>
      <c r="F122" s="36">
        <f>'Aggregated Equipment Inventory'!J121</f>
        <v>93</v>
      </c>
      <c r="G122" s="36" t="s">
        <v>487</v>
      </c>
      <c r="H122" s="26" t="str">
        <f>IF('Aggregated Equipment Inventory'!U121="","--",'Aggregated Equipment Inventory'!U121)</f>
        <v>--</v>
      </c>
      <c r="I122" s="36" t="str">
        <f>IF('Aggregated Equipment Inventory'!T121="","--",'Aggregated Equipment Inventory'!T121)</f>
        <v>--</v>
      </c>
      <c r="J122" s="26" t="str">
        <f>IF('Aggregated Equipment Inventory'!W121="","No",'Aggregated Equipment Inventory'!W121)</f>
        <v>No</v>
      </c>
      <c r="K122" s="37" t="str">
        <f>IF('Aggregated Equipment Inventory'!X121="","--",'Aggregated Equipment Inventory'!X121)</f>
        <v>--</v>
      </c>
      <c r="L122" s="82"/>
      <c r="M122" s="83"/>
      <c r="N122" s="84"/>
    </row>
    <row r="123" spans="1:14" ht="14.4" customHeight="1" x14ac:dyDescent="0.2">
      <c r="A123" s="25">
        <v>118</v>
      </c>
      <c r="B123" s="26" t="str">
        <f>'Aggregated Equipment Inventory'!A122</f>
        <v>TV19847</v>
      </c>
      <c r="C123" s="26" t="str">
        <f>'Aggregated Equipment Inventory'!B122</f>
        <v>BAG TRACTOR</v>
      </c>
      <c r="D123" s="26" t="str">
        <f>'Aggregated Equipment Inventory'!F122</f>
        <v>Electric</v>
      </c>
      <c r="E123" s="26" t="str">
        <f>'Aggregated Equipment Inventory'!H122</f>
        <v> 2000</v>
      </c>
      <c r="F123" s="36">
        <f>'Aggregated Equipment Inventory'!J122</f>
        <v>93</v>
      </c>
      <c r="G123" s="36" t="s">
        <v>487</v>
      </c>
      <c r="H123" s="26" t="str">
        <f>IF('Aggregated Equipment Inventory'!U122="","--",'Aggregated Equipment Inventory'!U122)</f>
        <v>--</v>
      </c>
      <c r="I123" s="36" t="str">
        <f>IF('Aggregated Equipment Inventory'!T122="","--",'Aggregated Equipment Inventory'!T122)</f>
        <v>--</v>
      </c>
      <c r="J123" s="26" t="str">
        <f>IF('Aggregated Equipment Inventory'!W122="","No",'Aggregated Equipment Inventory'!W122)</f>
        <v>No</v>
      </c>
      <c r="K123" s="37" t="str">
        <f>IF('Aggregated Equipment Inventory'!X122="","--",'Aggregated Equipment Inventory'!X122)</f>
        <v>--</v>
      </c>
      <c r="L123" s="82"/>
      <c r="M123" s="83"/>
      <c r="N123" s="84"/>
    </row>
    <row r="124" spans="1:14" ht="14.4" customHeight="1" x14ac:dyDescent="0.2">
      <c r="A124" s="25">
        <v>119</v>
      </c>
      <c r="B124" s="26" t="str">
        <f>'Aggregated Equipment Inventory'!A123</f>
        <v>TV19848</v>
      </c>
      <c r="C124" s="26" t="str">
        <f>'Aggregated Equipment Inventory'!B123</f>
        <v>BAG TRACTOR</v>
      </c>
      <c r="D124" s="26" t="str">
        <f>'Aggregated Equipment Inventory'!F123</f>
        <v>Electric</v>
      </c>
      <c r="E124" s="26" t="str">
        <f>'Aggregated Equipment Inventory'!H123</f>
        <v> 2000</v>
      </c>
      <c r="F124" s="36">
        <f>'Aggregated Equipment Inventory'!J123</f>
        <v>93</v>
      </c>
      <c r="G124" s="36" t="s">
        <v>487</v>
      </c>
      <c r="H124" s="26" t="str">
        <f>IF('Aggregated Equipment Inventory'!U123="","--",'Aggregated Equipment Inventory'!U123)</f>
        <v>--</v>
      </c>
      <c r="I124" s="36" t="str">
        <f>IF('Aggregated Equipment Inventory'!T123="","--",'Aggregated Equipment Inventory'!T123)</f>
        <v>--</v>
      </c>
      <c r="J124" s="26" t="str">
        <f>IF('Aggregated Equipment Inventory'!W123="","No",'Aggregated Equipment Inventory'!W123)</f>
        <v>No</v>
      </c>
      <c r="K124" s="37" t="str">
        <f>IF('Aggregated Equipment Inventory'!X123="","--",'Aggregated Equipment Inventory'!X123)</f>
        <v>--</v>
      </c>
      <c r="L124" s="82"/>
      <c r="M124" s="83"/>
      <c r="N124" s="84"/>
    </row>
    <row r="125" spans="1:14" ht="14.4" customHeight="1" x14ac:dyDescent="0.2">
      <c r="A125" s="25">
        <v>120</v>
      </c>
      <c r="B125" s="26" t="str">
        <f>'Aggregated Equipment Inventory'!A124</f>
        <v>TV19850</v>
      </c>
      <c r="C125" s="26" t="str">
        <f>'Aggregated Equipment Inventory'!B124</f>
        <v>BAG TRACTOR</v>
      </c>
      <c r="D125" s="26" t="str">
        <f>'Aggregated Equipment Inventory'!F124</f>
        <v>Electric</v>
      </c>
      <c r="E125" s="26" t="str">
        <f>'Aggregated Equipment Inventory'!H124</f>
        <v> 2000</v>
      </c>
      <c r="F125" s="36">
        <f>'Aggregated Equipment Inventory'!J124</f>
        <v>93</v>
      </c>
      <c r="G125" s="36" t="s">
        <v>487</v>
      </c>
      <c r="H125" s="26" t="str">
        <f>IF('Aggregated Equipment Inventory'!U124="","--",'Aggregated Equipment Inventory'!U124)</f>
        <v>--</v>
      </c>
      <c r="I125" s="36" t="str">
        <f>IF('Aggregated Equipment Inventory'!T124="","--",'Aggregated Equipment Inventory'!T124)</f>
        <v>--</v>
      </c>
      <c r="J125" s="26" t="str">
        <f>IF('Aggregated Equipment Inventory'!W124="","No",'Aggregated Equipment Inventory'!W124)</f>
        <v>No</v>
      </c>
      <c r="K125" s="37" t="str">
        <f>IF('Aggregated Equipment Inventory'!X124="","--",'Aggregated Equipment Inventory'!X124)</f>
        <v>--</v>
      </c>
      <c r="L125" s="82"/>
      <c r="M125" s="83"/>
      <c r="N125" s="84"/>
    </row>
    <row r="126" spans="1:14" ht="14.4" customHeight="1" x14ac:dyDescent="0.2">
      <c r="A126" s="25">
        <v>121</v>
      </c>
      <c r="B126" s="26" t="str">
        <f>'Aggregated Equipment Inventory'!A125</f>
        <v>TV19849</v>
      </c>
      <c r="C126" s="26" t="str">
        <f>'Aggregated Equipment Inventory'!B125</f>
        <v>BAG TRACTOR</v>
      </c>
      <c r="D126" s="26" t="str">
        <f>'Aggregated Equipment Inventory'!F125</f>
        <v>Electric</v>
      </c>
      <c r="E126" s="26" t="str">
        <f>'Aggregated Equipment Inventory'!H125</f>
        <v> 2000</v>
      </c>
      <c r="F126" s="36">
        <f>'Aggregated Equipment Inventory'!J125</f>
        <v>93</v>
      </c>
      <c r="G126" s="36" t="s">
        <v>487</v>
      </c>
      <c r="H126" s="26" t="str">
        <f>IF('Aggregated Equipment Inventory'!U125="","--",'Aggregated Equipment Inventory'!U125)</f>
        <v>--</v>
      </c>
      <c r="I126" s="36" t="str">
        <f>IF('Aggregated Equipment Inventory'!T125="","--",'Aggregated Equipment Inventory'!T125)</f>
        <v>--</v>
      </c>
      <c r="J126" s="26" t="str">
        <f>IF('Aggregated Equipment Inventory'!W125="","No",'Aggregated Equipment Inventory'!W125)</f>
        <v>No</v>
      </c>
      <c r="K126" s="37" t="str">
        <f>IF('Aggregated Equipment Inventory'!X125="","--",'Aggregated Equipment Inventory'!X125)</f>
        <v>--</v>
      </c>
      <c r="L126" s="82"/>
      <c r="M126" s="83"/>
      <c r="N126" s="84"/>
    </row>
    <row r="127" spans="1:14" ht="14.4" customHeight="1" x14ac:dyDescent="0.2">
      <c r="A127" s="25">
        <v>122</v>
      </c>
      <c r="B127" s="26" t="str">
        <f>'Aggregated Equipment Inventory'!A126</f>
        <v>RV20027</v>
      </c>
      <c r="C127" s="26" t="str">
        <f>'Aggregated Equipment Inventory'!B126</f>
        <v>PICKUP TRUCK</v>
      </c>
      <c r="D127" s="26" t="str">
        <f>'Aggregated Equipment Inventory'!F126</f>
        <v>Gasoline</v>
      </c>
      <c r="E127" s="26">
        <f>'Aggregated Equipment Inventory'!H126</f>
        <v>1999</v>
      </c>
      <c r="F127" s="36">
        <f>'Aggregated Equipment Inventory'!J126</f>
        <v>260</v>
      </c>
      <c r="G127" s="36" t="s">
        <v>487</v>
      </c>
      <c r="H127" s="26" t="str">
        <f>IF('Aggregated Equipment Inventory'!U126="","--",'Aggregated Equipment Inventory'!U126)</f>
        <v>--</v>
      </c>
      <c r="I127" s="36">
        <f>IF('Aggregated Equipment Inventory'!T126="","--",'Aggregated Equipment Inventory'!T126)</f>
        <v>834.28571428571422</v>
      </c>
      <c r="J127" s="26" t="str">
        <f>IF('Aggregated Equipment Inventory'!W126="","No",'Aggregated Equipment Inventory'!W126)</f>
        <v>No</v>
      </c>
      <c r="K127" s="37" t="str">
        <f>IF('Aggregated Equipment Inventory'!X126="","--",'Aggregated Equipment Inventory'!X126)</f>
        <v>--</v>
      </c>
      <c r="L127" s="82"/>
      <c r="M127" s="83"/>
      <c r="N127" s="84"/>
    </row>
    <row r="128" spans="1:14" ht="14.4" customHeight="1" x14ac:dyDescent="0.2">
      <c r="A128" s="25">
        <v>123</v>
      </c>
      <c r="B128" s="26" t="str">
        <f>'Aggregated Equipment Inventory'!A127</f>
        <v>LV19806</v>
      </c>
      <c r="C128" s="26" t="str">
        <f>'Aggregated Equipment Inventory'!B127</f>
        <v>LAV TRUCK</v>
      </c>
      <c r="D128" s="26" t="str">
        <f>'Aggregated Equipment Inventory'!F127</f>
        <v>Gasoline</v>
      </c>
      <c r="E128" s="26">
        <f>'Aggregated Equipment Inventory'!H127</f>
        <v>2000</v>
      </c>
      <c r="F128" s="36">
        <f>'Aggregated Equipment Inventory'!J127</f>
        <v>65</v>
      </c>
      <c r="G128" s="36" t="s">
        <v>487</v>
      </c>
      <c r="H128" s="26" t="str">
        <f>IF('Aggregated Equipment Inventory'!U127="","--",'Aggregated Equipment Inventory'!U127)</f>
        <v>--</v>
      </c>
      <c r="I128" s="36">
        <f>IF('Aggregated Equipment Inventory'!T127="","--",'Aggregated Equipment Inventory'!T127)</f>
        <v>1460</v>
      </c>
      <c r="J128" s="26" t="str">
        <f>IF('Aggregated Equipment Inventory'!W127="","No",'Aggregated Equipment Inventory'!W127)</f>
        <v>No</v>
      </c>
      <c r="K128" s="37" t="str">
        <f>IF('Aggregated Equipment Inventory'!X127="","--",'Aggregated Equipment Inventory'!X127)</f>
        <v>--</v>
      </c>
      <c r="L128" s="82"/>
      <c r="M128" s="83"/>
      <c r="N128" s="84"/>
    </row>
    <row r="129" spans="1:14" ht="14.4" customHeight="1" x14ac:dyDescent="0.2">
      <c r="A129" s="25">
        <v>124</v>
      </c>
      <c r="B129" s="26" t="str">
        <f>'Aggregated Equipment Inventory'!A128</f>
        <v>SQ180</v>
      </c>
      <c r="C129" s="26" t="str">
        <f>'Aggregated Equipment Inventory'!B128</f>
        <v>STAIR UNIT-MTR</v>
      </c>
      <c r="D129" s="26" t="str">
        <f>'Aggregated Equipment Inventory'!F128</f>
        <v>Gasoline</v>
      </c>
      <c r="E129" s="26">
        <f>'Aggregated Equipment Inventory'!H128</f>
        <v>2017</v>
      </c>
      <c r="F129" s="36">
        <f>'Aggregated Equipment Inventory'!J128</f>
        <v>61</v>
      </c>
      <c r="G129" s="36" t="s">
        <v>487</v>
      </c>
      <c r="H129" s="26" t="str">
        <f>IF('Aggregated Equipment Inventory'!U128="","--",'Aggregated Equipment Inventory'!U128)</f>
        <v>--</v>
      </c>
      <c r="I129" s="36">
        <f>IF('Aggregated Equipment Inventory'!T128="","--",'Aggregated Equipment Inventory'!T128)</f>
        <v>190.43478260869563</v>
      </c>
      <c r="J129" s="26" t="str">
        <f>IF('Aggregated Equipment Inventory'!W128="","No",'Aggregated Equipment Inventory'!W128)</f>
        <v>No</v>
      </c>
      <c r="K129" s="37" t="str">
        <f>IF('Aggregated Equipment Inventory'!X128="","--",'Aggregated Equipment Inventory'!X128)</f>
        <v>--</v>
      </c>
      <c r="L129" s="82"/>
      <c r="M129" s="83"/>
      <c r="N129" s="84"/>
    </row>
    <row r="130" spans="1:14" ht="14.4" customHeight="1" x14ac:dyDescent="0.2">
      <c r="A130" s="25">
        <v>125</v>
      </c>
      <c r="B130" s="26" t="str">
        <f>'Aggregated Equipment Inventory'!A129</f>
        <v>TV0999</v>
      </c>
      <c r="C130" s="26" t="str">
        <f>'Aggregated Equipment Inventory'!B129</f>
        <v>CARGO TRACTOR</v>
      </c>
      <c r="D130" s="26" t="str">
        <f>'Aggregated Equipment Inventory'!F129</f>
        <v>Gasoline</v>
      </c>
      <c r="E130" s="26">
        <f>'Aggregated Equipment Inventory'!H129</f>
        <v>1992</v>
      </c>
      <c r="F130" s="36">
        <f>'Aggregated Equipment Inventory'!J129</f>
        <v>107</v>
      </c>
      <c r="G130" s="36" t="s">
        <v>487</v>
      </c>
      <c r="H130" s="26" t="str">
        <f>IF('Aggregated Equipment Inventory'!U129="","--",'Aggregated Equipment Inventory'!U129)</f>
        <v>--</v>
      </c>
      <c r="I130" s="36">
        <f>IF('Aggregated Equipment Inventory'!T129="","--",'Aggregated Equipment Inventory'!T129)</f>
        <v>1277.5</v>
      </c>
      <c r="J130" s="26" t="str">
        <f>IF('Aggregated Equipment Inventory'!W129="","No",'Aggregated Equipment Inventory'!W129)</f>
        <v>No</v>
      </c>
      <c r="K130" s="37" t="str">
        <f>IF('Aggregated Equipment Inventory'!X129="","--",'Aggregated Equipment Inventory'!X129)</f>
        <v>--</v>
      </c>
      <c r="L130" s="82"/>
      <c r="M130" s="83"/>
      <c r="N130" s="84"/>
    </row>
    <row r="131" spans="1:14" ht="14.4" customHeight="1" x14ac:dyDescent="0.2">
      <c r="A131" s="25">
        <v>126</v>
      </c>
      <c r="B131" s="26">
        <f>'Aggregated Equipment Inventory'!A130</f>
        <v>14242</v>
      </c>
      <c r="C131" s="26" t="str">
        <f>'Aggregated Equipment Inventory'!B130</f>
        <v>Air Start</v>
      </c>
      <c r="D131" s="26" t="str">
        <f>'Aggregated Equipment Inventory'!F130</f>
        <v>Diesel</v>
      </c>
      <c r="E131" s="26">
        <f>'Aggregated Equipment Inventory'!H130</f>
        <v>2007</v>
      </c>
      <c r="F131" s="36">
        <f>'Aggregated Equipment Inventory'!J130</f>
        <v>511</v>
      </c>
      <c r="G131" s="36" t="s">
        <v>487</v>
      </c>
      <c r="H131" s="26" t="str">
        <f>IF('Aggregated Equipment Inventory'!U130="","--",'Aggregated Equipment Inventory'!U130)</f>
        <v>Tier 3</v>
      </c>
      <c r="I131" s="36">
        <f>IF('Aggregated Equipment Inventory'!T130="","--",'Aggregated Equipment Inventory'!T130)</f>
        <v>1313.5972312801366</v>
      </c>
      <c r="J131" s="26" t="str">
        <f>IF('Aggregated Equipment Inventory'!W130="","No",'Aggregated Equipment Inventory'!W130)</f>
        <v>No</v>
      </c>
      <c r="K131" s="37" t="str">
        <f>IF('Aggregated Equipment Inventory'!X130="","--",'Aggregated Equipment Inventory'!X130)</f>
        <v>--</v>
      </c>
      <c r="L131" s="82"/>
      <c r="M131" s="83"/>
      <c r="N131" s="84"/>
    </row>
    <row r="132" spans="1:14" ht="14.4" customHeight="1" x14ac:dyDescent="0.2">
      <c r="A132" s="25">
        <v>127</v>
      </c>
      <c r="B132" s="26">
        <f>'Aggregated Equipment Inventory'!A131</f>
        <v>22015</v>
      </c>
      <c r="C132" s="26" t="str">
        <f>'Aggregated Equipment Inventory'!B131</f>
        <v>Aircraft Tow Tractor</v>
      </c>
      <c r="D132" s="26" t="str">
        <f>'Aggregated Equipment Inventory'!F131</f>
        <v>Diesel</v>
      </c>
      <c r="E132" s="26">
        <f>'Aggregated Equipment Inventory'!H131</f>
        <v>1998</v>
      </c>
      <c r="F132" s="36">
        <f>'Aggregated Equipment Inventory'!J131</f>
        <v>165</v>
      </c>
      <c r="G132" s="36" t="s">
        <v>487</v>
      </c>
      <c r="H132" s="26" t="str">
        <f>IF('Aggregated Equipment Inventory'!U131="","--",'Aggregated Equipment Inventory'!U131)</f>
        <v>Tier 1</v>
      </c>
      <c r="I132" s="36">
        <f>IF('Aggregated Equipment Inventory'!T131="","--",'Aggregated Equipment Inventory'!T131)</f>
        <v>328.24672226137596</v>
      </c>
      <c r="J132" s="26" t="str">
        <f>IF('Aggregated Equipment Inventory'!W131="","No",'Aggregated Equipment Inventory'!W131)</f>
        <v>No</v>
      </c>
      <c r="K132" s="37" t="str">
        <f>IF('Aggregated Equipment Inventory'!X131="","--",'Aggregated Equipment Inventory'!X131)</f>
        <v>--</v>
      </c>
      <c r="L132" s="82"/>
      <c r="M132" s="83"/>
      <c r="N132" s="84"/>
    </row>
    <row r="133" spans="1:14" ht="14.4" customHeight="1" x14ac:dyDescent="0.2">
      <c r="A133" s="25">
        <v>128</v>
      </c>
      <c r="B133" s="26">
        <f>'Aggregated Equipment Inventory'!A132</f>
        <v>270318</v>
      </c>
      <c r="C133" s="26" t="str">
        <f>'Aggregated Equipment Inventory'!B132</f>
        <v>Aircraft Tow Tractor</v>
      </c>
      <c r="D133" s="26" t="str">
        <f>'Aggregated Equipment Inventory'!F132</f>
        <v>Diesel</v>
      </c>
      <c r="E133" s="26">
        <f>'Aggregated Equipment Inventory'!H132</f>
        <v>1998</v>
      </c>
      <c r="F133" s="36">
        <f>'Aggregated Equipment Inventory'!J132</f>
        <v>200</v>
      </c>
      <c r="G133" s="36" t="s">
        <v>487</v>
      </c>
      <c r="H133" s="26" t="str">
        <f>IF('Aggregated Equipment Inventory'!U132="","--",'Aggregated Equipment Inventory'!U132)</f>
        <v>Tier 1</v>
      </c>
      <c r="I133" s="36">
        <f>IF('Aggregated Equipment Inventory'!T132="","--",'Aggregated Equipment Inventory'!T132)</f>
        <v>328.24672226137619</v>
      </c>
      <c r="J133" s="26" t="str">
        <f>IF('Aggregated Equipment Inventory'!W132="","No",'Aggregated Equipment Inventory'!W132)</f>
        <v>No</v>
      </c>
      <c r="K133" s="37" t="str">
        <f>IF('Aggregated Equipment Inventory'!X132="","--",'Aggregated Equipment Inventory'!X132)</f>
        <v>--</v>
      </c>
      <c r="L133" s="82"/>
      <c r="M133" s="83"/>
      <c r="N133" s="84"/>
    </row>
    <row r="134" spans="1:14" ht="14.4" customHeight="1" x14ac:dyDescent="0.2">
      <c r="A134" s="25">
        <v>129</v>
      </c>
      <c r="B134" s="26">
        <f>'Aggregated Equipment Inventory'!A133</f>
        <v>170544</v>
      </c>
      <c r="C134" s="26" t="str">
        <f>'Aggregated Equipment Inventory'!B133</f>
        <v>Baggage Tractor</v>
      </c>
      <c r="D134" s="26" t="str">
        <f>'Aggregated Equipment Inventory'!F133</f>
        <v>Diesel</v>
      </c>
      <c r="E134" s="26">
        <f>'Aggregated Equipment Inventory'!H133</f>
        <v>2001</v>
      </c>
      <c r="F134" s="36">
        <f>'Aggregated Equipment Inventory'!J133</f>
        <v>60</v>
      </c>
      <c r="G134" s="36" t="s">
        <v>487</v>
      </c>
      <c r="H134" s="26" t="str">
        <f>IF('Aggregated Equipment Inventory'!U133="","--",'Aggregated Equipment Inventory'!U133)</f>
        <v>Tier 1</v>
      </c>
      <c r="I134" s="36">
        <f>IF('Aggregated Equipment Inventory'!T133="","--",'Aggregated Equipment Inventory'!T133)</f>
        <v>729.5583295443887</v>
      </c>
      <c r="J134" s="26" t="str">
        <f>IF('Aggregated Equipment Inventory'!W133="","No",'Aggregated Equipment Inventory'!W133)</f>
        <v>No</v>
      </c>
      <c r="K134" s="37" t="str">
        <f>IF('Aggregated Equipment Inventory'!X133="","--",'Aggregated Equipment Inventory'!X133)</f>
        <v>--</v>
      </c>
      <c r="L134" s="82"/>
      <c r="M134" s="83"/>
      <c r="N134" s="84"/>
    </row>
    <row r="135" spans="1:14" ht="14.4" customHeight="1" x14ac:dyDescent="0.2">
      <c r="A135" s="25">
        <v>130</v>
      </c>
      <c r="B135" s="26">
        <f>'Aggregated Equipment Inventory'!A134</f>
        <v>170545</v>
      </c>
      <c r="C135" s="26" t="str">
        <f>'Aggregated Equipment Inventory'!B134</f>
        <v>Baggage Tractor</v>
      </c>
      <c r="D135" s="26" t="str">
        <f>'Aggregated Equipment Inventory'!F134</f>
        <v>Diesel</v>
      </c>
      <c r="E135" s="26">
        <f>'Aggregated Equipment Inventory'!H134</f>
        <v>2001</v>
      </c>
      <c r="F135" s="36">
        <f>'Aggregated Equipment Inventory'!J134</f>
        <v>60</v>
      </c>
      <c r="G135" s="36" t="s">
        <v>487</v>
      </c>
      <c r="H135" s="26" t="str">
        <f>IF('Aggregated Equipment Inventory'!U134="","--",'Aggregated Equipment Inventory'!U134)</f>
        <v>Tier 1</v>
      </c>
      <c r="I135" s="36">
        <f>IF('Aggregated Equipment Inventory'!T134="","--",'Aggregated Equipment Inventory'!T134)</f>
        <v>729.5583295443887</v>
      </c>
      <c r="J135" s="26" t="str">
        <f>IF('Aggregated Equipment Inventory'!W134="","No",'Aggregated Equipment Inventory'!W134)</f>
        <v>No</v>
      </c>
      <c r="K135" s="37" t="str">
        <f>IF('Aggregated Equipment Inventory'!X134="","--",'Aggregated Equipment Inventory'!X134)</f>
        <v>--</v>
      </c>
      <c r="L135" s="82"/>
      <c r="M135" s="83"/>
      <c r="N135" s="84"/>
    </row>
    <row r="136" spans="1:14" ht="14.4" customHeight="1" x14ac:dyDescent="0.2">
      <c r="A136" s="25">
        <v>131</v>
      </c>
      <c r="B136" s="26">
        <f>'Aggregated Equipment Inventory'!A135</f>
        <v>170562</v>
      </c>
      <c r="C136" s="26" t="str">
        <f>'Aggregated Equipment Inventory'!B135</f>
        <v>Baggage Tractor</v>
      </c>
      <c r="D136" s="26" t="str">
        <f>'Aggregated Equipment Inventory'!F135</f>
        <v>Diesel</v>
      </c>
      <c r="E136" s="26">
        <f>'Aggregated Equipment Inventory'!H135</f>
        <v>2001</v>
      </c>
      <c r="F136" s="36">
        <f>'Aggregated Equipment Inventory'!J135</f>
        <v>60</v>
      </c>
      <c r="G136" s="36" t="s">
        <v>487</v>
      </c>
      <c r="H136" s="26" t="str">
        <f>IF('Aggregated Equipment Inventory'!U135="","--",'Aggregated Equipment Inventory'!U135)</f>
        <v>Tier 1</v>
      </c>
      <c r="I136" s="36">
        <f>IF('Aggregated Equipment Inventory'!T135="","--",'Aggregated Equipment Inventory'!T135)</f>
        <v>729.5583295443887</v>
      </c>
      <c r="J136" s="26" t="str">
        <f>IF('Aggregated Equipment Inventory'!W135="","No",'Aggregated Equipment Inventory'!W135)</f>
        <v>No</v>
      </c>
      <c r="K136" s="37" t="str">
        <f>IF('Aggregated Equipment Inventory'!X135="","--",'Aggregated Equipment Inventory'!X135)</f>
        <v>--</v>
      </c>
      <c r="L136" s="82"/>
      <c r="M136" s="83"/>
      <c r="N136" s="84"/>
    </row>
    <row r="137" spans="1:14" ht="14.4" customHeight="1" x14ac:dyDescent="0.2">
      <c r="A137" s="25">
        <v>132</v>
      </c>
      <c r="B137" s="26">
        <f>'Aggregated Equipment Inventory'!A136</f>
        <v>170563</v>
      </c>
      <c r="C137" s="26" t="str">
        <f>'Aggregated Equipment Inventory'!B136</f>
        <v>Baggage Tractor</v>
      </c>
      <c r="D137" s="26" t="str">
        <f>'Aggregated Equipment Inventory'!F136</f>
        <v>Diesel</v>
      </c>
      <c r="E137" s="26">
        <f>'Aggregated Equipment Inventory'!H136</f>
        <v>2001</v>
      </c>
      <c r="F137" s="36">
        <f>'Aggregated Equipment Inventory'!J136</f>
        <v>60</v>
      </c>
      <c r="G137" s="36" t="s">
        <v>487</v>
      </c>
      <c r="H137" s="26" t="str">
        <f>IF('Aggregated Equipment Inventory'!U136="","--",'Aggregated Equipment Inventory'!U136)</f>
        <v>Tier 1</v>
      </c>
      <c r="I137" s="36">
        <f>IF('Aggregated Equipment Inventory'!T136="","--",'Aggregated Equipment Inventory'!T136)</f>
        <v>729.5583295443887</v>
      </c>
      <c r="J137" s="26" t="str">
        <f>IF('Aggregated Equipment Inventory'!W136="","No",'Aggregated Equipment Inventory'!W136)</f>
        <v>No</v>
      </c>
      <c r="K137" s="37" t="str">
        <f>IF('Aggregated Equipment Inventory'!X136="","--",'Aggregated Equipment Inventory'!X136)</f>
        <v>--</v>
      </c>
      <c r="L137" s="82"/>
      <c r="M137" s="83"/>
      <c r="N137" s="84"/>
    </row>
    <row r="138" spans="1:14" ht="14.4" customHeight="1" x14ac:dyDescent="0.2">
      <c r="A138" s="25">
        <v>133</v>
      </c>
      <c r="B138" s="26">
        <f>'Aggregated Equipment Inventory'!A137</f>
        <v>171293</v>
      </c>
      <c r="C138" s="26" t="str">
        <f>'Aggregated Equipment Inventory'!B137</f>
        <v>Baggage Tractor</v>
      </c>
      <c r="D138" s="26" t="str">
        <f>'Aggregated Equipment Inventory'!F137</f>
        <v>Diesel</v>
      </c>
      <c r="E138" s="26">
        <f>'Aggregated Equipment Inventory'!H137</f>
        <v>2011</v>
      </c>
      <c r="F138" s="36">
        <f>'Aggregated Equipment Inventory'!J137</f>
        <v>49</v>
      </c>
      <c r="G138" s="36" t="s">
        <v>487</v>
      </c>
      <c r="H138" s="26" t="str">
        <f>IF('Aggregated Equipment Inventory'!U137="","--",'Aggregated Equipment Inventory'!U137)</f>
        <v>Tier 4 Interim</v>
      </c>
      <c r="I138" s="36">
        <f>IF('Aggregated Equipment Inventory'!T137="","--",'Aggregated Equipment Inventory'!T137)</f>
        <v>729.55832954438824</v>
      </c>
      <c r="J138" s="26" t="str">
        <f>IF('Aggregated Equipment Inventory'!W137="","No",'Aggregated Equipment Inventory'!W137)</f>
        <v>No</v>
      </c>
      <c r="K138" s="37" t="str">
        <f>IF('Aggregated Equipment Inventory'!X137="","--",'Aggregated Equipment Inventory'!X137)</f>
        <v>--</v>
      </c>
      <c r="L138" s="82"/>
      <c r="M138" s="83"/>
      <c r="N138" s="84"/>
    </row>
    <row r="139" spans="1:14" ht="14.4" customHeight="1" x14ac:dyDescent="0.2">
      <c r="A139" s="25">
        <v>134</v>
      </c>
      <c r="B139" s="26">
        <f>'Aggregated Equipment Inventory'!A138</f>
        <v>521569</v>
      </c>
      <c r="C139" s="26" t="str">
        <f>'Aggregated Equipment Inventory'!B138</f>
        <v>Belt Loader</v>
      </c>
      <c r="D139" s="26" t="str">
        <f>'Aggregated Equipment Inventory'!F138</f>
        <v>Diesel</v>
      </c>
      <c r="E139" s="26">
        <f>'Aggregated Equipment Inventory'!H138</f>
        <v>2000</v>
      </c>
      <c r="F139" s="36">
        <f>'Aggregated Equipment Inventory'!J138</f>
        <v>60</v>
      </c>
      <c r="G139" s="36" t="s">
        <v>487</v>
      </c>
      <c r="H139" s="26" t="str">
        <f>IF('Aggregated Equipment Inventory'!U138="","--",'Aggregated Equipment Inventory'!U138)</f>
        <v>Tier 1</v>
      </c>
      <c r="I139" s="36">
        <f>IF('Aggregated Equipment Inventory'!T138="","--",'Aggregated Equipment Inventory'!T138)</f>
        <v>510.36367447948254</v>
      </c>
      <c r="J139" s="26" t="str">
        <f>IF('Aggregated Equipment Inventory'!W138="","No",'Aggregated Equipment Inventory'!W138)</f>
        <v>No</v>
      </c>
      <c r="K139" s="37" t="str">
        <f>IF('Aggregated Equipment Inventory'!X138="","--",'Aggregated Equipment Inventory'!X138)</f>
        <v>--</v>
      </c>
      <c r="L139" s="82"/>
      <c r="M139" s="83"/>
      <c r="N139" s="84"/>
    </row>
    <row r="140" spans="1:14" ht="14.4" customHeight="1" x14ac:dyDescent="0.2">
      <c r="A140" s="25">
        <v>135</v>
      </c>
      <c r="B140" s="26">
        <f>'Aggregated Equipment Inventory'!A139</f>
        <v>521651</v>
      </c>
      <c r="C140" s="26" t="str">
        <f>'Aggregated Equipment Inventory'!B139</f>
        <v>Belt Loader</v>
      </c>
      <c r="D140" s="26" t="str">
        <f>'Aggregated Equipment Inventory'!F139</f>
        <v>Diesel</v>
      </c>
      <c r="E140" s="26">
        <f>'Aggregated Equipment Inventory'!H139</f>
        <v>2000</v>
      </c>
      <c r="F140" s="36">
        <f>'Aggregated Equipment Inventory'!J139</f>
        <v>60</v>
      </c>
      <c r="G140" s="36" t="s">
        <v>487</v>
      </c>
      <c r="H140" s="26" t="str">
        <f>IF('Aggregated Equipment Inventory'!U139="","--",'Aggregated Equipment Inventory'!U139)</f>
        <v>Tier 1</v>
      </c>
      <c r="I140" s="36">
        <f>IF('Aggregated Equipment Inventory'!T139="","--",'Aggregated Equipment Inventory'!T139)</f>
        <v>510.36367447948254</v>
      </c>
      <c r="J140" s="26" t="str">
        <f>IF('Aggregated Equipment Inventory'!W139="","No",'Aggregated Equipment Inventory'!W139)</f>
        <v>No</v>
      </c>
      <c r="K140" s="37" t="str">
        <f>IF('Aggregated Equipment Inventory'!X139="","--",'Aggregated Equipment Inventory'!X139)</f>
        <v>--</v>
      </c>
      <c r="L140" s="82"/>
      <c r="M140" s="83"/>
      <c r="N140" s="84"/>
    </row>
    <row r="141" spans="1:14" ht="14.4" customHeight="1" x14ac:dyDescent="0.2">
      <c r="A141" s="25">
        <v>136</v>
      </c>
      <c r="B141" s="26">
        <f>'Aggregated Equipment Inventory'!A140</f>
        <v>521679</v>
      </c>
      <c r="C141" s="26" t="str">
        <f>'Aggregated Equipment Inventory'!B140</f>
        <v>Belt Loader</v>
      </c>
      <c r="D141" s="26" t="str">
        <f>'Aggregated Equipment Inventory'!F140</f>
        <v>Diesel</v>
      </c>
      <c r="E141" s="26">
        <f>'Aggregated Equipment Inventory'!H140</f>
        <v>2000</v>
      </c>
      <c r="F141" s="36">
        <f>'Aggregated Equipment Inventory'!J140</f>
        <v>52</v>
      </c>
      <c r="G141" s="36" t="s">
        <v>487</v>
      </c>
      <c r="H141" s="26" t="str">
        <f>IF('Aggregated Equipment Inventory'!U140="","--",'Aggregated Equipment Inventory'!U140)</f>
        <v>Tier 1</v>
      </c>
      <c r="I141" s="36">
        <f>IF('Aggregated Equipment Inventory'!T140="","--",'Aggregated Equipment Inventory'!T140)</f>
        <v>510.36367447948254</v>
      </c>
      <c r="J141" s="26" t="str">
        <f>IF('Aggregated Equipment Inventory'!W140="","No",'Aggregated Equipment Inventory'!W140)</f>
        <v>No</v>
      </c>
      <c r="K141" s="37" t="str">
        <f>IF('Aggregated Equipment Inventory'!X140="","--",'Aggregated Equipment Inventory'!X140)</f>
        <v>--</v>
      </c>
      <c r="L141" s="82"/>
      <c r="M141" s="83"/>
      <c r="N141" s="84"/>
    </row>
    <row r="142" spans="1:14" ht="14.4" customHeight="1" x14ac:dyDescent="0.2">
      <c r="A142" s="25">
        <v>137</v>
      </c>
      <c r="B142" s="26">
        <f>'Aggregated Equipment Inventory'!A141</f>
        <v>521853</v>
      </c>
      <c r="C142" s="26" t="str">
        <f>'Aggregated Equipment Inventory'!B141</f>
        <v>Belt Loader</v>
      </c>
      <c r="D142" s="26" t="str">
        <f>'Aggregated Equipment Inventory'!F141</f>
        <v>Diesel</v>
      </c>
      <c r="E142" s="26">
        <f>'Aggregated Equipment Inventory'!H141</f>
        <v>2006</v>
      </c>
      <c r="F142" s="36">
        <f>'Aggregated Equipment Inventory'!J141</f>
        <v>65</v>
      </c>
      <c r="G142" s="36" t="s">
        <v>487</v>
      </c>
      <c r="H142" s="26" t="str">
        <f>IF('Aggregated Equipment Inventory'!U141="","--",'Aggregated Equipment Inventory'!U141)</f>
        <v>Tier 2</v>
      </c>
      <c r="I142" s="36">
        <f>IF('Aggregated Equipment Inventory'!T141="","--",'Aggregated Equipment Inventory'!T141)</f>
        <v>510.36367447948226</v>
      </c>
      <c r="J142" s="26" t="str">
        <f>IF('Aggregated Equipment Inventory'!W141="","No",'Aggregated Equipment Inventory'!W141)</f>
        <v>No</v>
      </c>
      <c r="K142" s="37" t="str">
        <f>IF('Aggregated Equipment Inventory'!X141="","--",'Aggregated Equipment Inventory'!X141)</f>
        <v>--</v>
      </c>
      <c r="L142" s="82"/>
      <c r="M142" s="83"/>
      <c r="N142" s="84"/>
    </row>
    <row r="143" spans="1:14" ht="14.4" customHeight="1" x14ac:dyDescent="0.2">
      <c r="A143" s="25">
        <v>138</v>
      </c>
      <c r="B143" s="26">
        <f>'Aggregated Equipment Inventory'!A142</f>
        <v>9258</v>
      </c>
      <c r="C143" s="26" t="str">
        <f>'Aggregated Equipment Inventory'!B142</f>
        <v>Ground Power Unit</v>
      </c>
      <c r="D143" s="26" t="str">
        <f>'Aggregated Equipment Inventory'!F142</f>
        <v>Diesel</v>
      </c>
      <c r="E143" s="26">
        <f>'Aggregated Equipment Inventory'!H142</f>
        <v>1997</v>
      </c>
      <c r="F143" s="36">
        <f>'Aggregated Equipment Inventory'!J142</f>
        <v>165</v>
      </c>
      <c r="G143" s="36" t="s">
        <v>487</v>
      </c>
      <c r="H143" s="26" t="str">
        <f>IF('Aggregated Equipment Inventory'!U142="","--",'Aggregated Equipment Inventory'!U142)</f>
        <v>Tier 1</v>
      </c>
      <c r="I143" s="36">
        <f>IF('Aggregated Equipment Inventory'!T142="","--",'Aggregated Equipment Inventory'!T142)</f>
        <v>218.10413439294044</v>
      </c>
      <c r="J143" s="26" t="str">
        <f>IF('Aggregated Equipment Inventory'!W142="","No",'Aggregated Equipment Inventory'!W142)</f>
        <v>No</v>
      </c>
      <c r="K143" s="37" t="str">
        <f>IF('Aggregated Equipment Inventory'!X142="","--",'Aggregated Equipment Inventory'!X142)</f>
        <v>--</v>
      </c>
      <c r="L143" s="82"/>
      <c r="M143" s="83"/>
      <c r="N143" s="84"/>
    </row>
    <row r="144" spans="1:14" ht="14.4" customHeight="1" x14ac:dyDescent="0.2">
      <c r="A144" s="25">
        <v>139</v>
      </c>
      <c r="B144" s="26">
        <f>'Aggregated Equipment Inventory'!A143</f>
        <v>900051</v>
      </c>
      <c r="C144" s="26" t="str">
        <f>'Aggregated Equipment Inventory'!B143</f>
        <v>Ground Power Unit</v>
      </c>
      <c r="D144" s="26" t="str">
        <f>'Aggregated Equipment Inventory'!F143</f>
        <v>Diesel</v>
      </c>
      <c r="E144" s="26">
        <f>'Aggregated Equipment Inventory'!H143</f>
        <v>2007</v>
      </c>
      <c r="F144" s="36">
        <f>'Aggregated Equipment Inventory'!J143</f>
        <v>220</v>
      </c>
      <c r="G144" s="36" t="s">
        <v>487</v>
      </c>
      <c r="H144" s="26" t="str">
        <f>IF('Aggregated Equipment Inventory'!U143="","--",'Aggregated Equipment Inventory'!U143)</f>
        <v>Tier 3</v>
      </c>
      <c r="I144" s="36">
        <f>IF('Aggregated Equipment Inventory'!T143="","--",'Aggregated Equipment Inventory'!T143)</f>
        <v>483.10065768036617</v>
      </c>
      <c r="J144" s="26" t="str">
        <f>IF('Aggregated Equipment Inventory'!W143="","No",'Aggregated Equipment Inventory'!W143)</f>
        <v>No</v>
      </c>
      <c r="K144" s="37" t="str">
        <f>IF('Aggregated Equipment Inventory'!X143="","--",'Aggregated Equipment Inventory'!X143)</f>
        <v>--</v>
      </c>
      <c r="L144" s="82"/>
      <c r="M144" s="83"/>
      <c r="N144" s="84"/>
    </row>
    <row r="145" spans="1:14" ht="14.4" customHeight="1" x14ac:dyDescent="0.2">
      <c r="A145" s="25">
        <v>140</v>
      </c>
      <c r="B145" s="26">
        <f>'Aggregated Equipment Inventory'!A144</f>
        <v>78172</v>
      </c>
      <c r="C145" s="26" t="str">
        <f>'Aggregated Equipment Inventory'!B144</f>
        <v>Passenger Steps</v>
      </c>
      <c r="D145" s="26" t="str">
        <f>'Aggregated Equipment Inventory'!F144</f>
        <v>Diesel</v>
      </c>
      <c r="E145" s="26">
        <f>'Aggregated Equipment Inventory'!H144</f>
        <v>2000</v>
      </c>
      <c r="F145" s="36">
        <f>'Aggregated Equipment Inventory'!J144</f>
        <v>49</v>
      </c>
      <c r="G145" s="36" t="s">
        <v>487</v>
      </c>
      <c r="H145" s="26" t="str">
        <f>IF('Aggregated Equipment Inventory'!U144="","--",'Aggregated Equipment Inventory'!U144)</f>
        <v>Tier 1</v>
      </c>
      <c r="I145" s="36">
        <f>IF('Aggregated Equipment Inventory'!T144="","--",'Aggregated Equipment Inventory'!T144)</f>
        <v>218.10413439294032</v>
      </c>
      <c r="J145" s="26" t="str">
        <f>IF('Aggregated Equipment Inventory'!W144="","No",'Aggregated Equipment Inventory'!W144)</f>
        <v>No</v>
      </c>
      <c r="K145" s="37" t="str">
        <f>IF('Aggregated Equipment Inventory'!X144="","--",'Aggregated Equipment Inventory'!X144)</f>
        <v>--</v>
      </c>
      <c r="L145" s="82"/>
      <c r="M145" s="83"/>
      <c r="N145" s="84"/>
    </row>
    <row r="146" spans="1:14" ht="14.4" customHeight="1" x14ac:dyDescent="0.2">
      <c r="A146" s="25">
        <v>141</v>
      </c>
      <c r="B146" s="26">
        <f>'Aggregated Equipment Inventory'!A145</f>
        <v>270963</v>
      </c>
      <c r="C146" s="26" t="str">
        <f>'Aggregated Equipment Inventory'!B145</f>
        <v>Aircraft Tow Tractor</v>
      </c>
      <c r="D146" s="26" t="str">
        <f>'Aggregated Equipment Inventory'!F145</f>
        <v>Electric</v>
      </c>
      <c r="E146" s="26">
        <f>'Aggregated Equipment Inventory'!H145</f>
        <v>2016</v>
      </c>
      <c r="F146" s="36">
        <f>'Aggregated Equipment Inventory'!J145</f>
        <v>45</v>
      </c>
      <c r="G146" s="36" t="s">
        <v>487</v>
      </c>
      <c r="H146" s="26" t="str">
        <f>IF('Aggregated Equipment Inventory'!U145="","--",'Aggregated Equipment Inventory'!U145)</f>
        <v>--</v>
      </c>
      <c r="I146" s="36" t="str">
        <f>IF('Aggregated Equipment Inventory'!T145="","--",'Aggregated Equipment Inventory'!T145)</f>
        <v>--</v>
      </c>
      <c r="J146" s="26" t="str">
        <f>IF('Aggregated Equipment Inventory'!W145="","No",'Aggregated Equipment Inventory'!W145)</f>
        <v>No</v>
      </c>
      <c r="K146" s="37" t="str">
        <f>IF('Aggregated Equipment Inventory'!X145="","--",'Aggregated Equipment Inventory'!X145)</f>
        <v>--</v>
      </c>
      <c r="L146" s="82"/>
      <c r="M146" s="83"/>
      <c r="N146" s="84"/>
    </row>
    <row r="147" spans="1:14" ht="14.4" customHeight="1" x14ac:dyDescent="0.2">
      <c r="A147" s="25">
        <v>142</v>
      </c>
      <c r="B147" s="26">
        <f>'Aggregated Equipment Inventory'!A146</f>
        <v>770223</v>
      </c>
      <c r="C147" s="26" t="str">
        <f>'Aggregated Equipment Inventory'!B146</f>
        <v>Baggage Tractor</v>
      </c>
      <c r="D147" s="26" t="str">
        <f>'Aggregated Equipment Inventory'!F146</f>
        <v>Electric</v>
      </c>
      <c r="E147" s="26">
        <f>'Aggregated Equipment Inventory'!H146</f>
        <v>2001</v>
      </c>
      <c r="F147" s="36">
        <f>'Aggregated Equipment Inventory'!J146</f>
        <v>40</v>
      </c>
      <c r="G147" s="36" t="s">
        <v>487</v>
      </c>
      <c r="H147" s="26" t="str">
        <f>IF('Aggregated Equipment Inventory'!U146="","--",'Aggregated Equipment Inventory'!U146)</f>
        <v>--</v>
      </c>
      <c r="I147" s="36" t="str">
        <f>IF('Aggregated Equipment Inventory'!T146="","--",'Aggregated Equipment Inventory'!T146)</f>
        <v>--</v>
      </c>
      <c r="J147" s="26" t="str">
        <f>IF('Aggregated Equipment Inventory'!W146="","No",'Aggregated Equipment Inventory'!W146)</f>
        <v>No</v>
      </c>
      <c r="K147" s="37" t="str">
        <f>IF('Aggregated Equipment Inventory'!X146="","--",'Aggregated Equipment Inventory'!X146)</f>
        <v>--</v>
      </c>
      <c r="L147" s="82"/>
      <c r="M147" s="83"/>
      <c r="N147" s="84"/>
    </row>
    <row r="148" spans="1:14" ht="14.4" customHeight="1" x14ac:dyDescent="0.2">
      <c r="A148" s="25">
        <v>143</v>
      </c>
      <c r="B148" s="26">
        <f>'Aggregated Equipment Inventory'!A147</f>
        <v>770224</v>
      </c>
      <c r="C148" s="26" t="str">
        <f>'Aggregated Equipment Inventory'!B147</f>
        <v>Baggage Tractor</v>
      </c>
      <c r="D148" s="26" t="str">
        <f>'Aggregated Equipment Inventory'!F147</f>
        <v>Electric</v>
      </c>
      <c r="E148" s="26">
        <f>'Aggregated Equipment Inventory'!H147</f>
        <v>2001</v>
      </c>
      <c r="F148" s="36">
        <f>'Aggregated Equipment Inventory'!J147</f>
        <v>40</v>
      </c>
      <c r="G148" s="36" t="s">
        <v>487</v>
      </c>
      <c r="H148" s="26" t="str">
        <f>IF('Aggregated Equipment Inventory'!U147="","--",'Aggregated Equipment Inventory'!U147)</f>
        <v>--</v>
      </c>
      <c r="I148" s="36" t="str">
        <f>IF('Aggregated Equipment Inventory'!T147="","--",'Aggregated Equipment Inventory'!T147)</f>
        <v>--</v>
      </c>
      <c r="J148" s="26" t="str">
        <f>IF('Aggregated Equipment Inventory'!W147="","No",'Aggregated Equipment Inventory'!W147)</f>
        <v>No</v>
      </c>
      <c r="K148" s="37" t="str">
        <f>IF('Aggregated Equipment Inventory'!X147="","--",'Aggregated Equipment Inventory'!X147)</f>
        <v>--</v>
      </c>
      <c r="L148" s="82"/>
      <c r="M148" s="83"/>
      <c r="N148" s="84"/>
    </row>
    <row r="149" spans="1:14" ht="14.4" customHeight="1" x14ac:dyDescent="0.2">
      <c r="A149" s="25">
        <v>144</v>
      </c>
      <c r="B149" s="26">
        <f>'Aggregated Equipment Inventory'!A148</f>
        <v>770225</v>
      </c>
      <c r="C149" s="26" t="str">
        <f>'Aggregated Equipment Inventory'!B148</f>
        <v>Baggage Tractor</v>
      </c>
      <c r="D149" s="26" t="str">
        <f>'Aggregated Equipment Inventory'!F148</f>
        <v>Electric</v>
      </c>
      <c r="E149" s="26">
        <f>'Aggregated Equipment Inventory'!H148</f>
        <v>2001</v>
      </c>
      <c r="F149" s="36">
        <f>'Aggregated Equipment Inventory'!J148</f>
        <v>40</v>
      </c>
      <c r="G149" s="36" t="s">
        <v>487</v>
      </c>
      <c r="H149" s="26" t="str">
        <f>IF('Aggregated Equipment Inventory'!U148="","--",'Aggregated Equipment Inventory'!U148)</f>
        <v>--</v>
      </c>
      <c r="I149" s="36" t="str">
        <f>IF('Aggregated Equipment Inventory'!T148="","--",'Aggregated Equipment Inventory'!T148)</f>
        <v>--</v>
      </c>
      <c r="J149" s="26" t="str">
        <f>IF('Aggregated Equipment Inventory'!W148="","No",'Aggregated Equipment Inventory'!W148)</f>
        <v>No</v>
      </c>
      <c r="K149" s="37" t="str">
        <f>IF('Aggregated Equipment Inventory'!X148="","--",'Aggregated Equipment Inventory'!X148)</f>
        <v>--</v>
      </c>
      <c r="L149" s="82"/>
      <c r="M149" s="83"/>
      <c r="N149" s="84"/>
    </row>
    <row r="150" spans="1:14" ht="14.4" customHeight="1" x14ac:dyDescent="0.2">
      <c r="A150" s="25">
        <v>145</v>
      </c>
      <c r="B150" s="26">
        <f>'Aggregated Equipment Inventory'!A149</f>
        <v>523229</v>
      </c>
      <c r="C150" s="26" t="str">
        <f>'Aggregated Equipment Inventory'!B149</f>
        <v>Belt Loader</v>
      </c>
      <c r="D150" s="26" t="str">
        <f>'Aggregated Equipment Inventory'!F149</f>
        <v>Electric</v>
      </c>
      <c r="E150" s="26">
        <f>'Aggregated Equipment Inventory'!H149</f>
        <v>2001</v>
      </c>
      <c r="F150" s="36">
        <f>'Aggregated Equipment Inventory'!J149</f>
        <v>60</v>
      </c>
      <c r="G150" s="36" t="s">
        <v>487</v>
      </c>
      <c r="H150" s="26" t="str">
        <f>IF('Aggregated Equipment Inventory'!U149="","--",'Aggregated Equipment Inventory'!U149)</f>
        <v>--</v>
      </c>
      <c r="I150" s="36" t="str">
        <f>IF('Aggregated Equipment Inventory'!T149="","--",'Aggregated Equipment Inventory'!T149)</f>
        <v>--</v>
      </c>
      <c r="J150" s="26" t="str">
        <f>IF('Aggregated Equipment Inventory'!W149="","No",'Aggregated Equipment Inventory'!W149)</f>
        <v>No</v>
      </c>
      <c r="K150" s="37" t="str">
        <f>IF('Aggregated Equipment Inventory'!X149="","--",'Aggregated Equipment Inventory'!X149)</f>
        <v>--</v>
      </c>
      <c r="L150" s="82"/>
      <c r="M150" s="83"/>
      <c r="N150" s="84"/>
    </row>
    <row r="151" spans="1:14" ht="14.4" customHeight="1" x14ac:dyDescent="0.2">
      <c r="A151" s="25">
        <v>146</v>
      </c>
      <c r="B151" s="26">
        <f>'Aggregated Equipment Inventory'!A150</f>
        <v>18637</v>
      </c>
      <c r="C151" s="26" t="str">
        <f>'Aggregated Equipment Inventory'!B150</f>
        <v>Aircraft Tow Tractor</v>
      </c>
      <c r="D151" s="26" t="str">
        <f>'Aggregated Equipment Inventory'!F150</f>
        <v>Gasoline</v>
      </c>
      <c r="E151" s="26">
        <f>'Aggregated Equipment Inventory'!H150</f>
        <v>1997</v>
      </c>
      <c r="F151" s="36">
        <f>'Aggregated Equipment Inventory'!J150</f>
        <v>200</v>
      </c>
      <c r="G151" s="36" t="s">
        <v>487</v>
      </c>
      <c r="H151" s="26" t="str">
        <f>IF('Aggregated Equipment Inventory'!U150="","--",'Aggregated Equipment Inventory'!U150)</f>
        <v>--</v>
      </c>
      <c r="I151" s="36">
        <f>IF('Aggregated Equipment Inventory'!T150="","--",'Aggregated Equipment Inventory'!T150)</f>
        <v>730</v>
      </c>
      <c r="J151" s="26" t="str">
        <f>IF('Aggregated Equipment Inventory'!W150="","No",'Aggregated Equipment Inventory'!W150)</f>
        <v>No</v>
      </c>
      <c r="K151" s="37" t="str">
        <f>IF('Aggregated Equipment Inventory'!X150="","--",'Aggregated Equipment Inventory'!X150)</f>
        <v>--</v>
      </c>
      <c r="L151" s="82"/>
      <c r="M151" s="83"/>
      <c r="N151" s="84"/>
    </row>
    <row r="152" spans="1:14" ht="14.4" customHeight="1" x14ac:dyDescent="0.2">
      <c r="A152" s="25">
        <v>147</v>
      </c>
      <c r="B152" s="26">
        <f>'Aggregated Equipment Inventory'!A151</f>
        <v>173897</v>
      </c>
      <c r="C152" s="26" t="str">
        <f>'Aggregated Equipment Inventory'!B151</f>
        <v>Baggage Tractor</v>
      </c>
      <c r="D152" s="26" t="str">
        <f>'Aggregated Equipment Inventory'!F151</f>
        <v>Gasoline</v>
      </c>
      <c r="E152" s="26">
        <f>'Aggregated Equipment Inventory'!H151</f>
        <v>2019</v>
      </c>
      <c r="F152" s="36">
        <f>'Aggregated Equipment Inventory'!J151</f>
        <v>69</v>
      </c>
      <c r="G152" s="36" t="s">
        <v>487</v>
      </c>
      <c r="H152" s="26" t="str">
        <f>IF('Aggregated Equipment Inventory'!U151="","--",'Aggregated Equipment Inventory'!U151)</f>
        <v>--</v>
      </c>
      <c r="I152" s="36">
        <f>IF('Aggregated Equipment Inventory'!T151="","--",'Aggregated Equipment Inventory'!T151)</f>
        <v>877.78048780487643</v>
      </c>
      <c r="J152" s="26" t="str">
        <f>IF('Aggregated Equipment Inventory'!W151="","No",'Aggregated Equipment Inventory'!W151)</f>
        <v>No</v>
      </c>
      <c r="K152" s="37" t="str">
        <f>IF('Aggregated Equipment Inventory'!X151="","--",'Aggregated Equipment Inventory'!X151)</f>
        <v>--</v>
      </c>
      <c r="L152" s="85"/>
      <c r="M152" s="86"/>
      <c r="N152" s="87"/>
    </row>
    <row r="153" spans="1:14" ht="14.4" customHeight="1" x14ac:dyDescent="0.2">
      <c r="A153" s="25">
        <v>148</v>
      </c>
      <c r="B153" s="26">
        <f>'Aggregated Equipment Inventory'!A152</f>
        <v>522401</v>
      </c>
      <c r="C153" s="26" t="str">
        <f>'Aggregated Equipment Inventory'!B152</f>
        <v>Belt Loader</v>
      </c>
      <c r="D153" s="26" t="str">
        <f>'Aggregated Equipment Inventory'!F152</f>
        <v>Gasoline</v>
      </c>
      <c r="E153" s="26">
        <f>'Aggregated Equipment Inventory'!H152</f>
        <v>2016</v>
      </c>
      <c r="F153" s="36">
        <f>'Aggregated Equipment Inventory'!J152</f>
        <v>86</v>
      </c>
      <c r="G153" s="36" t="s">
        <v>487</v>
      </c>
      <c r="H153" s="26" t="str">
        <f>IF('Aggregated Equipment Inventory'!U152="","--",'Aggregated Equipment Inventory'!U152)</f>
        <v>--</v>
      </c>
      <c r="I153" s="36">
        <f>IF('Aggregated Equipment Inventory'!T152="","--",'Aggregated Equipment Inventory'!T152)</f>
        <v>810.92760180995481</v>
      </c>
      <c r="J153" s="26" t="str">
        <f>IF('Aggregated Equipment Inventory'!W152="","No",'Aggregated Equipment Inventory'!W152)</f>
        <v>No</v>
      </c>
      <c r="K153" s="37" t="str">
        <f>IF('Aggregated Equipment Inventory'!X152="","--",'Aggregated Equipment Inventory'!X152)</f>
        <v>--</v>
      </c>
      <c r="L153" s="79" t="s">
        <v>305</v>
      </c>
      <c r="M153" s="80"/>
      <c r="N153" s="81"/>
    </row>
    <row r="154" spans="1:14" ht="14.4" customHeight="1" x14ac:dyDescent="0.2">
      <c r="A154" s="25">
        <v>149</v>
      </c>
      <c r="B154" s="26">
        <f>'Aggregated Equipment Inventory'!A153</f>
        <v>522402</v>
      </c>
      <c r="C154" s="26" t="str">
        <f>'Aggregated Equipment Inventory'!B153</f>
        <v>Belt Loader</v>
      </c>
      <c r="D154" s="26" t="str">
        <f>'Aggregated Equipment Inventory'!F153</f>
        <v>Gasoline</v>
      </c>
      <c r="E154" s="26">
        <f>'Aggregated Equipment Inventory'!H153</f>
        <v>2016</v>
      </c>
      <c r="F154" s="36">
        <f>'Aggregated Equipment Inventory'!J153</f>
        <v>86</v>
      </c>
      <c r="G154" s="36" t="s">
        <v>487</v>
      </c>
      <c r="H154" s="26" t="str">
        <f>IF('Aggregated Equipment Inventory'!U153="","--",'Aggregated Equipment Inventory'!U153)</f>
        <v>--</v>
      </c>
      <c r="I154" s="36">
        <f>IF('Aggregated Equipment Inventory'!T153="","--",'Aggregated Equipment Inventory'!T153)</f>
        <v>810.92760180995481</v>
      </c>
      <c r="J154" s="26" t="str">
        <f>IF('Aggregated Equipment Inventory'!W153="","No",'Aggregated Equipment Inventory'!W153)</f>
        <v>No</v>
      </c>
      <c r="K154" s="37" t="str">
        <f>IF('Aggregated Equipment Inventory'!X153="","--",'Aggregated Equipment Inventory'!X153)</f>
        <v>--</v>
      </c>
      <c r="L154" s="82"/>
      <c r="M154" s="83"/>
      <c r="N154" s="84"/>
    </row>
    <row r="155" spans="1:14" ht="14.4" customHeight="1" x14ac:dyDescent="0.2">
      <c r="A155" s="25">
        <v>150</v>
      </c>
      <c r="B155" s="26">
        <f>'Aggregated Equipment Inventory'!A154</f>
        <v>48245</v>
      </c>
      <c r="C155" s="26" t="str">
        <f>'Aggregated Equipment Inventory'!B154</f>
        <v>Lavatory Service Truck</v>
      </c>
      <c r="D155" s="26" t="str">
        <f>'Aggregated Equipment Inventory'!F154</f>
        <v>Gasoline</v>
      </c>
      <c r="E155" s="26">
        <f>'Aggregated Equipment Inventory'!H154</f>
        <v>1995</v>
      </c>
      <c r="F155" s="36">
        <f>'Aggregated Equipment Inventory'!J154</f>
        <v>200</v>
      </c>
      <c r="G155" s="36" t="s">
        <v>487</v>
      </c>
      <c r="H155" s="26" t="str">
        <f>IF('Aggregated Equipment Inventory'!U154="","--",'Aggregated Equipment Inventory'!U154)</f>
        <v>--</v>
      </c>
      <c r="I155" s="36">
        <f>IF('Aggregated Equipment Inventory'!T154="","--",'Aggregated Equipment Inventory'!T154)</f>
        <v>1460</v>
      </c>
      <c r="J155" s="26" t="str">
        <f>IF('Aggregated Equipment Inventory'!W154="","No",'Aggregated Equipment Inventory'!W154)</f>
        <v>No</v>
      </c>
      <c r="K155" s="37" t="str">
        <f>IF('Aggregated Equipment Inventory'!X154="","--",'Aggregated Equipment Inventory'!X154)</f>
        <v>--</v>
      </c>
      <c r="L155" s="82"/>
      <c r="M155" s="83"/>
      <c r="N155" s="84"/>
    </row>
    <row r="156" spans="1:14" ht="14.4" customHeight="1" x14ac:dyDescent="0.2">
      <c r="A156" s="25">
        <v>151</v>
      </c>
      <c r="B156" s="26">
        <f>'Aggregated Equipment Inventory'!A155</f>
        <v>480045</v>
      </c>
      <c r="C156" s="26" t="str">
        <f>'Aggregated Equipment Inventory'!B155</f>
        <v>Lavatory Service Truck</v>
      </c>
      <c r="D156" s="26" t="str">
        <f>'Aggregated Equipment Inventory'!F155</f>
        <v>Gasoline</v>
      </c>
      <c r="E156" s="26">
        <f>'Aggregated Equipment Inventory'!H155</f>
        <v>1997</v>
      </c>
      <c r="F156" s="36">
        <f>'Aggregated Equipment Inventory'!J155</f>
        <v>350</v>
      </c>
      <c r="G156" s="36" t="s">
        <v>487</v>
      </c>
      <c r="H156" s="26" t="str">
        <f>IF('Aggregated Equipment Inventory'!U155="","--",'Aggregated Equipment Inventory'!U155)</f>
        <v>--</v>
      </c>
      <c r="I156" s="36">
        <f>IF('Aggregated Equipment Inventory'!T155="","--",'Aggregated Equipment Inventory'!T155)</f>
        <v>1460</v>
      </c>
      <c r="J156" s="26" t="str">
        <f>IF('Aggregated Equipment Inventory'!W155="","No",'Aggregated Equipment Inventory'!W155)</f>
        <v>No</v>
      </c>
      <c r="K156" s="37" t="str">
        <f>IF('Aggregated Equipment Inventory'!X155="","--",'Aggregated Equipment Inventory'!X155)</f>
        <v>--</v>
      </c>
      <c r="L156" s="82"/>
      <c r="M156" s="83"/>
      <c r="N156" s="84"/>
    </row>
    <row r="157" spans="1:14" ht="14.4" customHeight="1" x14ac:dyDescent="0.2">
      <c r="A157" s="25">
        <v>152</v>
      </c>
      <c r="B157" s="26">
        <f>'Aggregated Equipment Inventory'!A156</f>
        <v>3301</v>
      </c>
      <c r="C157" s="26" t="str">
        <f>'Aggregated Equipment Inventory'!B156</f>
        <v>LIFT MTX</v>
      </c>
      <c r="D157" s="26" t="str">
        <f>'Aggregated Equipment Inventory'!F156</f>
        <v>Electric</v>
      </c>
      <c r="E157" s="26">
        <f>'Aggregated Equipment Inventory'!H156</f>
        <v>2005</v>
      </c>
      <c r="F157" s="36">
        <f>'Aggregated Equipment Inventory'!J156</f>
        <v>59</v>
      </c>
      <c r="G157" s="36" t="s">
        <v>487</v>
      </c>
      <c r="H157" s="26" t="str">
        <f>IF('Aggregated Equipment Inventory'!U156="","--",'Aggregated Equipment Inventory'!U156)</f>
        <v>--</v>
      </c>
      <c r="I157" s="36" t="str">
        <f>IF('Aggregated Equipment Inventory'!T156="","--",'Aggregated Equipment Inventory'!T156)</f>
        <v>--</v>
      </c>
      <c r="J157" s="26" t="str">
        <f>IF('Aggregated Equipment Inventory'!W156="","No",'Aggregated Equipment Inventory'!W156)</f>
        <v>No</v>
      </c>
      <c r="K157" s="37" t="str">
        <f>IF('Aggregated Equipment Inventory'!X156="","--",'Aggregated Equipment Inventory'!X156)</f>
        <v>--</v>
      </c>
      <c r="L157" s="82"/>
      <c r="M157" s="83"/>
      <c r="N157" s="84"/>
    </row>
    <row r="158" spans="1:14" ht="14.4" customHeight="1" x14ac:dyDescent="0.2">
      <c r="A158" s="25">
        <v>153</v>
      </c>
      <c r="B158" s="64" t="s">
        <v>505</v>
      </c>
      <c r="C158" s="26" t="str">
        <f>'Aggregated Equipment Inventory'!B157</f>
        <v>UTILITY TRANSPORT VEHICLE</v>
      </c>
      <c r="D158" s="26" t="str">
        <f>'Aggregated Equipment Inventory'!F157</f>
        <v>Electric</v>
      </c>
      <c r="E158" s="26">
        <f>'Aggregated Equipment Inventory'!H157</f>
        <v>2007</v>
      </c>
      <c r="F158" s="36" t="str">
        <f>'Aggregated Equipment Inventory'!J157</f>
        <v>--</v>
      </c>
      <c r="G158" s="63" t="s">
        <v>218</v>
      </c>
      <c r="H158" s="26" t="str">
        <f>IF('Aggregated Equipment Inventory'!U157="","--",'Aggregated Equipment Inventory'!U157)</f>
        <v>--</v>
      </c>
      <c r="I158" s="36" t="str">
        <f>IF('Aggregated Equipment Inventory'!T157="","--",'Aggregated Equipment Inventory'!T157)</f>
        <v>--</v>
      </c>
      <c r="J158" s="26" t="str">
        <f>IF('Aggregated Equipment Inventory'!W157="","No",'Aggregated Equipment Inventory'!W157)</f>
        <v>No</v>
      </c>
      <c r="K158" s="37" t="str">
        <f>IF('Aggregated Equipment Inventory'!X157="","--",'Aggregated Equipment Inventory'!X157)</f>
        <v>--</v>
      </c>
      <c r="L158" s="82"/>
      <c r="M158" s="83"/>
      <c r="N158" s="84"/>
    </row>
    <row r="159" spans="1:14" ht="14.4" customHeight="1" x14ac:dyDescent="0.2">
      <c r="A159" s="25">
        <v>154</v>
      </c>
      <c r="B159" s="26">
        <f>'Aggregated Equipment Inventory'!A158</f>
        <v>4561</v>
      </c>
      <c r="C159" s="26" t="str">
        <f>'Aggregated Equipment Inventory'!B158</f>
        <v>FORKLIFT</v>
      </c>
      <c r="D159" s="26" t="str">
        <f>'Aggregated Equipment Inventory'!F158</f>
        <v>Electric</v>
      </c>
      <c r="E159" s="26">
        <f>'Aggregated Equipment Inventory'!H158</f>
        <v>2008</v>
      </c>
      <c r="F159" s="36">
        <f>'Aggregated Equipment Inventory'!J158</f>
        <v>53</v>
      </c>
      <c r="G159" s="36" t="s">
        <v>487</v>
      </c>
      <c r="H159" s="26" t="str">
        <f>IF('Aggregated Equipment Inventory'!U158="","--",'Aggregated Equipment Inventory'!U158)</f>
        <v>--</v>
      </c>
      <c r="I159" s="36" t="str">
        <f>IF('Aggregated Equipment Inventory'!T158="","--",'Aggregated Equipment Inventory'!T158)</f>
        <v>--</v>
      </c>
      <c r="J159" s="26" t="str">
        <f>IF('Aggregated Equipment Inventory'!W158="","No",'Aggregated Equipment Inventory'!W158)</f>
        <v>No</v>
      </c>
      <c r="K159" s="37" t="str">
        <f>IF('Aggregated Equipment Inventory'!X158="","--",'Aggregated Equipment Inventory'!X158)</f>
        <v>--</v>
      </c>
      <c r="L159" s="82"/>
      <c r="M159" s="83"/>
      <c r="N159" s="84"/>
    </row>
    <row r="160" spans="1:14" ht="14.4" customHeight="1" x14ac:dyDescent="0.2">
      <c r="A160" s="25">
        <v>155</v>
      </c>
      <c r="B160" s="64" t="s">
        <v>504</v>
      </c>
      <c r="C160" s="26" t="str">
        <f>'Aggregated Equipment Inventory'!B159</f>
        <v>UTILITY TRANSPORT VEHICLE</v>
      </c>
      <c r="D160" s="26" t="str">
        <f>'Aggregated Equipment Inventory'!F159</f>
        <v>Electric</v>
      </c>
      <c r="E160" s="26">
        <f>'Aggregated Equipment Inventory'!H159</f>
        <v>2018</v>
      </c>
      <c r="F160" s="36" t="str">
        <f>'Aggregated Equipment Inventory'!J159</f>
        <v>--</v>
      </c>
      <c r="G160" s="63" t="s">
        <v>218</v>
      </c>
      <c r="H160" s="26" t="str">
        <f>IF('Aggregated Equipment Inventory'!U159="","--",'Aggregated Equipment Inventory'!U159)</f>
        <v>--</v>
      </c>
      <c r="I160" s="36" t="str">
        <f>IF('Aggregated Equipment Inventory'!T159="","--",'Aggregated Equipment Inventory'!T159)</f>
        <v>--</v>
      </c>
      <c r="J160" s="26" t="str">
        <f>IF('Aggregated Equipment Inventory'!W159="","No",'Aggregated Equipment Inventory'!W159)</f>
        <v>No</v>
      </c>
      <c r="K160" s="37" t="str">
        <f>IF('Aggregated Equipment Inventory'!X159="","--",'Aggregated Equipment Inventory'!X159)</f>
        <v>--</v>
      </c>
      <c r="L160" s="82"/>
      <c r="M160" s="83"/>
      <c r="N160" s="84"/>
    </row>
    <row r="161" spans="1:14" ht="14.4" customHeight="1" x14ac:dyDescent="0.2">
      <c r="A161" s="52">
        <v>156</v>
      </c>
      <c r="B161" s="52">
        <f>'Aggregated Equipment Inventory'!A160</f>
        <v>300503</v>
      </c>
      <c r="C161" s="52" t="str">
        <f>'Aggregated Equipment Inventory'!B160</f>
        <v>Beltloader</v>
      </c>
      <c r="D161" s="52" t="str">
        <f>'Aggregated Equipment Inventory'!F160</f>
        <v>Gasoline</v>
      </c>
      <c r="E161" s="52">
        <f>'Aggregated Equipment Inventory'!H160</f>
        <v>1994</v>
      </c>
      <c r="F161" s="53">
        <f>'Aggregated Equipment Inventory'!J160</f>
        <v>21.456353433520444</v>
      </c>
      <c r="G161" s="53" t="s">
        <v>487</v>
      </c>
      <c r="H161" s="52" t="str">
        <f>IF('Aggregated Equipment Inventory'!U160="","--",'Aggregated Equipment Inventory'!U160)</f>
        <v>--</v>
      </c>
      <c r="I161" s="55" t="s">
        <v>218</v>
      </c>
      <c r="J161" s="52" t="str">
        <f>IF('Aggregated Equipment Inventory'!W160="","No",'Aggregated Equipment Inventory'!W160)</f>
        <v>No</v>
      </c>
      <c r="K161" s="54" t="str">
        <f>IF('Aggregated Equipment Inventory'!X160="","--",'Aggregated Equipment Inventory'!X160)</f>
        <v>--</v>
      </c>
      <c r="L161" s="82"/>
      <c r="M161" s="83"/>
      <c r="N161" s="84"/>
    </row>
    <row r="162" spans="1:14" ht="14.4" customHeight="1" x14ac:dyDescent="0.2">
      <c r="A162" s="25">
        <v>157</v>
      </c>
      <c r="B162" s="26">
        <f>'Aggregated Equipment Inventory'!A161</f>
        <v>394376</v>
      </c>
      <c r="C162" s="26" t="str">
        <f>'Aggregated Equipment Inventory'!B161</f>
        <v>Pushback Tractor</v>
      </c>
      <c r="D162" s="26" t="str">
        <f>'Aggregated Equipment Inventory'!F161</f>
        <v>Diesel</v>
      </c>
      <c r="E162" s="26">
        <f>'Aggregated Equipment Inventory'!H161</f>
        <v>1993</v>
      </c>
      <c r="F162" s="36">
        <f>'Aggregated Equipment Inventory'!J161</f>
        <v>210</v>
      </c>
      <c r="G162" s="36" t="s">
        <v>487</v>
      </c>
      <c r="H162" s="26" t="str">
        <f>IF('Aggregated Equipment Inventory'!U161="","--",'Aggregated Equipment Inventory'!U161)</f>
        <v>--</v>
      </c>
      <c r="I162" s="36">
        <f>IF('Aggregated Equipment Inventory'!T161="","--",'Aggregated Equipment Inventory'!T161)</f>
        <v>328.24672226137722</v>
      </c>
      <c r="J162" s="26" t="str">
        <f>IF('Aggregated Equipment Inventory'!W161="","No",'Aggregated Equipment Inventory'!W161)</f>
        <v>No</v>
      </c>
      <c r="K162" s="37" t="str">
        <f>IF('Aggregated Equipment Inventory'!X161="","--",'Aggregated Equipment Inventory'!X161)</f>
        <v>--</v>
      </c>
      <c r="L162" s="82"/>
      <c r="M162" s="83"/>
      <c r="N162" s="84"/>
    </row>
    <row r="163" spans="1:14" ht="14.4" customHeight="1" x14ac:dyDescent="0.2">
      <c r="A163" s="25">
        <v>158</v>
      </c>
      <c r="B163" s="26">
        <f>'Aggregated Equipment Inventory'!A162</f>
        <v>411986</v>
      </c>
      <c r="C163" s="26" t="str">
        <f>'Aggregated Equipment Inventory'!B162</f>
        <v>Airstart</v>
      </c>
      <c r="D163" s="26" t="str">
        <f>'Aggregated Equipment Inventory'!F162</f>
        <v>Diesel</v>
      </c>
      <c r="E163" s="26">
        <f>'Aggregated Equipment Inventory'!H162</f>
        <v>2016</v>
      </c>
      <c r="F163" s="36">
        <f>'Aggregated Equipment Inventory'!J162</f>
        <v>675</v>
      </c>
      <c r="G163" s="36" t="s">
        <v>487</v>
      </c>
      <c r="H163" s="26" t="str">
        <f>IF('Aggregated Equipment Inventory'!U162="","--",'Aggregated Equipment Inventory'!U162)</f>
        <v>Tier 4</v>
      </c>
      <c r="I163" s="36">
        <f>IF('Aggregated Equipment Inventory'!T162="","--",'Aggregated Equipment Inventory'!T162)</f>
        <v>1313.5972312801341</v>
      </c>
      <c r="J163" s="26" t="str">
        <f>IF('Aggregated Equipment Inventory'!W162="","No",'Aggregated Equipment Inventory'!W162)</f>
        <v>No</v>
      </c>
      <c r="K163" s="37" t="str">
        <f>IF('Aggregated Equipment Inventory'!X162="","--",'Aggregated Equipment Inventory'!X162)</f>
        <v>--</v>
      </c>
      <c r="L163" s="82"/>
      <c r="M163" s="83"/>
      <c r="N163" s="84"/>
    </row>
    <row r="164" spans="1:14" ht="14.4" customHeight="1" x14ac:dyDescent="0.2">
      <c r="A164" s="25">
        <v>159</v>
      </c>
      <c r="B164" s="26">
        <f>'Aggregated Equipment Inventory'!A163</f>
        <v>412127</v>
      </c>
      <c r="C164" s="26" t="str">
        <f>'Aggregated Equipment Inventory'!B163</f>
        <v>Pickup Truck</v>
      </c>
      <c r="D164" s="26" t="str">
        <f>'Aggregated Equipment Inventory'!F163</f>
        <v>Gasoline</v>
      </c>
      <c r="E164" s="26">
        <f>'Aggregated Equipment Inventory'!H163</f>
        <v>2017</v>
      </c>
      <c r="F164" s="36">
        <f>'Aggregated Equipment Inventory'!J163</f>
        <v>300</v>
      </c>
      <c r="G164" s="36" t="s">
        <v>487</v>
      </c>
      <c r="H164" s="26" t="str">
        <f>IF('Aggregated Equipment Inventory'!U163="","--",'Aggregated Equipment Inventory'!U163)</f>
        <v>--</v>
      </c>
      <c r="I164" s="36">
        <f>IF('Aggregated Equipment Inventory'!T163="","--",'Aggregated Equipment Inventory'!T163)</f>
        <v>845.26315789473688</v>
      </c>
      <c r="J164" s="26" t="str">
        <f>IF('Aggregated Equipment Inventory'!W163="","No",'Aggregated Equipment Inventory'!W163)</f>
        <v>No</v>
      </c>
      <c r="K164" s="37" t="str">
        <f>IF('Aggregated Equipment Inventory'!X163="","--",'Aggregated Equipment Inventory'!X163)</f>
        <v>--</v>
      </c>
      <c r="L164" s="82"/>
      <c r="M164" s="83"/>
      <c r="N164" s="84"/>
    </row>
    <row r="165" spans="1:14" ht="14.4" customHeight="1" x14ac:dyDescent="0.2">
      <c r="A165" s="25">
        <v>160</v>
      </c>
      <c r="B165" s="26">
        <f>'Aggregated Equipment Inventory'!A164</f>
        <v>419058</v>
      </c>
      <c r="C165" s="26" t="str">
        <f>'Aggregated Equipment Inventory'!B164</f>
        <v>Beltloader</v>
      </c>
      <c r="D165" s="26" t="str">
        <f>'Aggregated Equipment Inventory'!F164</f>
        <v>Gasoline</v>
      </c>
      <c r="E165" s="26">
        <f>'Aggregated Equipment Inventory'!H164</f>
        <v>2019</v>
      </c>
      <c r="F165" s="36">
        <f>'Aggregated Equipment Inventory'!J164</f>
        <v>84.484391644486763</v>
      </c>
      <c r="G165" s="36" t="s">
        <v>487</v>
      </c>
      <c r="H165" s="26" t="str">
        <f>IF('Aggregated Equipment Inventory'!U164="","--",'Aggregated Equipment Inventory'!U164)</f>
        <v>--</v>
      </c>
      <c r="I165" s="36">
        <f>IF('Aggregated Equipment Inventory'!T164="","--",'Aggregated Equipment Inventory'!T164)</f>
        <v>812.88844621513942</v>
      </c>
      <c r="J165" s="26" t="str">
        <f>IF('Aggregated Equipment Inventory'!W164="","No",'Aggregated Equipment Inventory'!W164)</f>
        <v>No</v>
      </c>
      <c r="K165" s="37" t="str">
        <f>IF('Aggregated Equipment Inventory'!X164="","--",'Aggregated Equipment Inventory'!X164)</f>
        <v>--</v>
      </c>
      <c r="L165" s="82"/>
      <c r="M165" s="83"/>
      <c r="N165" s="84"/>
    </row>
    <row r="166" spans="1:14" ht="14.4" customHeight="1" x14ac:dyDescent="0.2">
      <c r="A166" s="25">
        <v>161</v>
      </c>
      <c r="B166" s="26">
        <f>'Aggregated Equipment Inventory'!A165</f>
        <v>4191695</v>
      </c>
      <c r="C166" s="26" t="str">
        <f>'Aggregated Equipment Inventory'!B165</f>
        <v>Ground Power Unit</v>
      </c>
      <c r="D166" s="26" t="str">
        <f>'Aggregated Equipment Inventory'!F165</f>
        <v>Diesel</v>
      </c>
      <c r="E166" s="26">
        <f>'Aggregated Equipment Inventory'!H165</f>
        <v>2019</v>
      </c>
      <c r="F166" s="36">
        <f>'Aggregated Equipment Inventory'!J165</f>
        <v>173</v>
      </c>
      <c r="G166" s="36" t="s">
        <v>487</v>
      </c>
      <c r="H166" s="26" t="str">
        <f>IF('Aggregated Equipment Inventory'!U165="","--",'Aggregated Equipment Inventory'!U165)</f>
        <v>Tier 4</v>
      </c>
      <c r="I166" s="36">
        <f>IF('Aggregated Equipment Inventory'!T165="","--",'Aggregated Equipment Inventory'!T165)</f>
        <v>483.10065768036344</v>
      </c>
      <c r="J166" s="26" t="str">
        <f>IF('Aggregated Equipment Inventory'!W165="","No",'Aggregated Equipment Inventory'!W165)</f>
        <v>No</v>
      </c>
      <c r="K166" s="37" t="str">
        <f>IF('Aggregated Equipment Inventory'!X165="","--",'Aggregated Equipment Inventory'!X165)</f>
        <v>--</v>
      </c>
      <c r="L166" s="82"/>
      <c r="M166" s="83"/>
      <c r="N166" s="84"/>
    </row>
    <row r="167" spans="1:14" ht="14.4" customHeight="1" x14ac:dyDescent="0.2">
      <c r="A167" s="25">
        <v>162</v>
      </c>
      <c r="B167" s="26">
        <f>'Aggregated Equipment Inventory'!A166</f>
        <v>496400</v>
      </c>
      <c r="C167" s="26" t="str">
        <f>'Aggregated Equipment Inventory'!B166</f>
        <v>Cargo Loader</v>
      </c>
      <c r="D167" s="26" t="str">
        <f>'Aggregated Equipment Inventory'!F166</f>
        <v>Diesel</v>
      </c>
      <c r="E167" s="26">
        <f>'Aggregated Equipment Inventory'!H166</f>
        <v>1997</v>
      </c>
      <c r="F167" s="36">
        <f>'Aggregated Equipment Inventory'!J166</f>
        <v>152</v>
      </c>
      <c r="G167" s="36" t="s">
        <v>487</v>
      </c>
      <c r="H167" s="26" t="str">
        <f>IF('Aggregated Equipment Inventory'!U166="","--",'Aggregated Equipment Inventory'!U166)</f>
        <v>Tier 1</v>
      </c>
      <c r="I167" s="36">
        <f>IF('Aggregated Equipment Inventory'!T166="","--",'Aggregated Equipment Inventory'!T166)</f>
        <v>475.46701297661201</v>
      </c>
      <c r="J167" s="26" t="str">
        <f>IF('Aggregated Equipment Inventory'!W166="","No",'Aggregated Equipment Inventory'!W166)</f>
        <v>No</v>
      </c>
      <c r="K167" s="37" t="str">
        <f>IF('Aggregated Equipment Inventory'!X166="","--",'Aggregated Equipment Inventory'!X166)</f>
        <v>--</v>
      </c>
      <c r="L167" s="82"/>
      <c r="M167" s="83"/>
      <c r="N167" s="84"/>
    </row>
    <row r="168" spans="1:14" ht="14.4" customHeight="1" x14ac:dyDescent="0.2">
      <c r="A168" s="52">
        <v>163</v>
      </c>
      <c r="B168" s="52">
        <f>'Aggregated Equipment Inventory'!A167</f>
        <v>770627</v>
      </c>
      <c r="C168" s="52" t="str">
        <f>'Aggregated Equipment Inventory'!B167</f>
        <v>Cargo Loader</v>
      </c>
      <c r="D168" s="52" t="str">
        <f>'Aggregated Equipment Inventory'!F167</f>
        <v>Gasoline</v>
      </c>
      <c r="E168" s="52">
        <f>'Aggregated Equipment Inventory'!H167</f>
        <v>2015</v>
      </c>
      <c r="F168" s="53">
        <f>'Aggregated Equipment Inventory'!J167</f>
        <v>21.456353433520444</v>
      </c>
      <c r="G168" s="53" t="s">
        <v>487</v>
      </c>
      <c r="H168" s="52" t="str">
        <f>IF('Aggregated Equipment Inventory'!U167="","--",'Aggregated Equipment Inventory'!U167)</f>
        <v>--</v>
      </c>
      <c r="I168" s="55" t="s">
        <v>218</v>
      </c>
      <c r="J168" s="52" t="str">
        <f>IF('Aggregated Equipment Inventory'!W167="","No",'Aggregated Equipment Inventory'!W167)</f>
        <v>No</v>
      </c>
      <c r="K168" s="54" t="str">
        <f>IF('Aggregated Equipment Inventory'!X167="","--",'Aggregated Equipment Inventory'!X167)</f>
        <v>--</v>
      </c>
      <c r="L168" s="82"/>
      <c r="M168" s="83"/>
      <c r="N168" s="84"/>
    </row>
    <row r="169" spans="1:14" ht="14.4" customHeight="1" x14ac:dyDescent="0.2">
      <c r="A169" s="52">
        <v>164</v>
      </c>
      <c r="B169" s="52">
        <f>'Aggregated Equipment Inventory'!A168</f>
        <v>770873</v>
      </c>
      <c r="C169" s="52" t="str">
        <f>'Aggregated Equipment Inventory'!B168</f>
        <v>Cargo Tractor</v>
      </c>
      <c r="D169" s="52" t="str">
        <f>'Aggregated Equipment Inventory'!F168</f>
        <v>Gasoline</v>
      </c>
      <c r="E169" s="52">
        <f>'Aggregated Equipment Inventory'!H168</f>
        <v>2015</v>
      </c>
      <c r="F169" s="53">
        <f>'Aggregated Equipment Inventory'!J168</f>
        <v>21.456353433520444</v>
      </c>
      <c r="G169" s="53" t="s">
        <v>487</v>
      </c>
      <c r="H169" s="52" t="str">
        <f>IF('Aggregated Equipment Inventory'!U168="","--",'Aggregated Equipment Inventory'!U168)</f>
        <v>--</v>
      </c>
      <c r="I169" s="55" t="s">
        <v>218</v>
      </c>
      <c r="J169" s="52" t="str">
        <f>IF('Aggregated Equipment Inventory'!W168="","No",'Aggregated Equipment Inventory'!W168)</f>
        <v>No</v>
      </c>
      <c r="K169" s="54" t="str">
        <f>IF('Aggregated Equipment Inventory'!X168="","--",'Aggregated Equipment Inventory'!X168)</f>
        <v>--</v>
      </c>
      <c r="L169" s="82"/>
      <c r="M169" s="83"/>
      <c r="N169" s="84"/>
    </row>
    <row r="170" spans="1:14" ht="14.4" customHeight="1" x14ac:dyDescent="0.2">
      <c r="A170" s="52">
        <v>165</v>
      </c>
      <c r="B170" s="52">
        <f>'Aggregated Equipment Inventory'!A169</f>
        <v>770874</v>
      </c>
      <c r="C170" s="52" t="str">
        <f>'Aggregated Equipment Inventory'!B169</f>
        <v>Cargo Tractor</v>
      </c>
      <c r="D170" s="52" t="str">
        <f>'Aggregated Equipment Inventory'!F169</f>
        <v>Gasoline</v>
      </c>
      <c r="E170" s="52">
        <f>'Aggregated Equipment Inventory'!H169</f>
        <v>2015</v>
      </c>
      <c r="F170" s="53">
        <f>'Aggregated Equipment Inventory'!J169</f>
        <v>21.456353433520444</v>
      </c>
      <c r="G170" s="53" t="s">
        <v>487</v>
      </c>
      <c r="H170" s="52" t="str">
        <f>IF('Aggregated Equipment Inventory'!U169="","--",'Aggregated Equipment Inventory'!U169)</f>
        <v>--</v>
      </c>
      <c r="I170" s="55" t="s">
        <v>218</v>
      </c>
      <c r="J170" s="52" t="str">
        <f>IF('Aggregated Equipment Inventory'!W169="","No",'Aggregated Equipment Inventory'!W169)</f>
        <v>No</v>
      </c>
      <c r="K170" s="54" t="str">
        <f>IF('Aggregated Equipment Inventory'!X169="","--",'Aggregated Equipment Inventory'!X169)</f>
        <v>--</v>
      </c>
      <c r="L170" s="82"/>
      <c r="M170" s="83"/>
      <c r="N170" s="84"/>
    </row>
    <row r="171" spans="1:14" ht="14.4" customHeight="1" x14ac:dyDescent="0.2">
      <c r="A171" s="52">
        <v>166</v>
      </c>
      <c r="B171" s="52">
        <f>'Aggregated Equipment Inventory'!A170</f>
        <v>770875</v>
      </c>
      <c r="C171" s="52" t="str">
        <f>'Aggregated Equipment Inventory'!B170</f>
        <v>Cargo Tractor</v>
      </c>
      <c r="D171" s="52" t="str">
        <f>'Aggregated Equipment Inventory'!F170</f>
        <v>Gasoline</v>
      </c>
      <c r="E171" s="52">
        <f>'Aggregated Equipment Inventory'!H170</f>
        <v>2015</v>
      </c>
      <c r="F171" s="53">
        <f>'Aggregated Equipment Inventory'!J170</f>
        <v>21.456353433520444</v>
      </c>
      <c r="G171" s="53" t="s">
        <v>487</v>
      </c>
      <c r="H171" s="52" t="str">
        <f>IF('Aggregated Equipment Inventory'!U170="","--",'Aggregated Equipment Inventory'!U170)</f>
        <v>--</v>
      </c>
      <c r="I171" s="55" t="s">
        <v>218</v>
      </c>
      <c r="J171" s="52" t="str">
        <f>IF('Aggregated Equipment Inventory'!W170="","No",'Aggregated Equipment Inventory'!W170)</f>
        <v>No</v>
      </c>
      <c r="K171" s="54" t="str">
        <f>IF('Aggregated Equipment Inventory'!X170="","--",'Aggregated Equipment Inventory'!X170)</f>
        <v>--</v>
      </c>
      <c r="L171" s="82"/>
      <c r="M171" s="83"/>
      <c r="N171" s="84"/>
    </row>
    <row r="172" spans="1:14" ht="14.4" customHeight="1" x14ac:dyDescent="0.2">
      <c r="A172" s="25">
        <v>167</v>
      </c>
      <c r="B172" s="26" t="str">
        <f>'Aggregated Equipment Inventory'!A171</f>
        <v>AS5615</v>
      </c>
      <c r="C172" s="26" t="str">
        <f>'Aggregated Equipment Inventory'!B171</f>
        <v>Air Start</v>
      </c>
      <c r="D172" s="26" t="str">
        <f>'Aggregated Equipment Inventory'!F171</f>
        <v>Diesel</v>
      </c>
      <c r="E172" s="26">
        <f>'Aggregated Equipment Inventory'!H171</f>
        <v>2016</v>
      </c>
      <c r="F172" s="36">
        <f>'Aggregated Equipment Inventory'!J171</f>
        <v>380</v>
      </c>
      <c r="G172" s="36" t="s">
        <v>487</v>
      </c>
      <c r="H172" s="26" t="str">
        <f>IF('Aggregated Equipment Inventory'!U171="","--",'Aggregated Equipment Inventory'!U171)</f>
        <v>Tier 4</v>
      </c>
      <c r="I172" s="36">
        <f>IF('Aggregated Equipment Inventory'!T171="","--",'Aggregated Equipment Inventory'!T171)</f>
        <v>1313.5972312801341</v>
      </c>
      <c r="J172" s="26" t="str">
        <f>IF('Aggregated Equipment Inventory'!W171="","No",'Aggregated Equipment Inventory'!W171)</f>
        <v>No</v>
      </c>
      <c r="K172" s="37" t="str">
        <f>IF('Aggregated Equipment Inventory'!X171="","--",'Aggregated Equipment Inventory'!X171)</f>
        <v>--</v>
      </c>
      <c r="L172" s="82"/>
      <c r="M172" s="83"/>
      <c r="N172" s="84"/>
    </row>
    <row r="173" spans="1:14" ht="14.4" customHeight="1" x14ac:dyDescent="0.2">
      <c r="A173" s="25">
        <v>168</v>
      </c>
      <c r="B173" s="26" t="str">
        <f>'Aggregated Equipment Inventory'!A172</f>
        <v>BL1875</v>
      </c>
      <c r="C173" s="26" t="str">
        <f>'Aggregated Equipment Inventory'!B172</f>
        <v>Beltloader</v>
      </c>
      <c r="D173" s="26" t="str">
        <f>'Aggregated Equipment Inventory'!F172</f>
        <v>Gasoline</v>
      </c>
      <c r="E173" s="26">
        <f>'Aggregated Equipment Inventory'!H172</f>
        <v>2015</v>
      </c>
      <c r="F173" s="36">
        <f>'Aggregated Equipment Inventory'!J172</f>
        <v>84.4</v>
      </c>
      <c r="G173" s="36" t="s">
        <v>487</v>
      </c>
      <c r="H173" s="26" t="str">
        <f>IF('Aggregated Equipment Inventory'!U172="","--",'Aggregated Equipment Inventory'!U172)</f>
        <v>--</v>
      </c>
      <c r="I173" s="36">
        <f>IF('Aggregated Equipment Inventory'!T172="","--",'Aggregated Equipment Inventory'!T172)</f>
        <v>810.12195121951231</v>
      </c>
      <c r="J173" s="26" t="str">
        <f>IF('Aggregated Equipment Inventory'!W172="","No",'Aggregated Equipment Inventory'!W172)</f>
        <v>No</v>
      </c>
      <c r="K173" s="37" t="str">
        <f>IF('Aggregated Equipment Inventory'!X172="","--",'Aggregated Equipment Inventory'!X172)</f>
        <v>--</v>
      </c>
      <c r="L173" s="82"/>
      <c r="M173" s="83"/>
      <c r="N173" s="84"/>
    </row>
    <row r="174" spans="1:14" ht="14.4" customHeight="1" x14ac:dyDescent="0.2">
      <c r="A174" s="25">
        <v>169</v>
      </c>
      <c r="B174" s="26" t="str">
        <f>'Aggregated Equipment Inventory'!A173</f>
        <v>BL3112</v>
      </c>
      <c r="C174" s="26" t="str">
        <f>'Aggregated Equipment Inventory'!B173</f>
        <v>Beltloader</v>
      </c>
      <c r="D174" s="26" t="str">
        <f>'Aggregated Equipment Inventory'!F173</f>
        <v>Gasoline</v>
      </c>
      <c r="E174" s="26">
        <f>'Aggregated Equipment Inventory'!H173</f>
        <v>2015</v>
      </c>
      <c r="F174" s="36">
        <f>'Aggregated Equipment Inventory'!J173</f>
        <v>84</v>
      </c>
      <c r="G174" s="36" t="s">
        <v>487</v>
      </c>
      <c r="H174" s="26" t="str">
        <f>IF('Aggregated Equipment Inventory'!U173="","--",'Aggregated Equipment Inventory'!U173)</f>
        <v>--</v>
      </c>
      <c r="I174" s="36">
        <f>IF('Aggregated Equipment Inventory'!T173="","--",'Aggregated Equipment Inventory'!T173)</f>
        <v>810.12195121951231</v>
      </c>
      <c r="J174" s="26" t="str">
        <f>IF('Aggregated Equipment Inventory'!W173="","No",'Aggregated Equipment Inventory'!W173)</f>
        <v>No</v>
      </c>
      <c r="K174" s="37" t="str">
        <f>IF('Aggregated Equipment Inventory'!X173="","--",'Aggregated Equipment Inventory'!X173)</f>
        <v>--</v>
      </c>
      <c r="L174" s="82"/>
      <c r="M174" s="83"/>
      <c r="N174" s="84"/>
    </row>
    <row r="175" spans="1:14" ht="14.4" customHeight="1" x14ac:dyDescent="0.2">
      <c r="A175" s="25">
        <v>170</v>
      </c>
      <c r="B175" s="26" t="str">
        <f>'Aggregated Equipment Inventory'!A174</f>
        <v>BL3130</v>
      </c>
      <c r="C175" s="26" t="str">
        <f>'Aggregated Equipment Inventory'!B174</f>
        <v>Beltloader</v>
      </c>
      <c r="D175" s="26" t="str">
        <f>'Aggregated Equipment Inventory'!F174</f>
        <v>Gasoline</v>
      </c>
      <c r="E175" s="26">
        <f>'Aggregated Equipment Inventory'!H174</f>
        <v>2009</v>
      </c>
      <c r="F175" s="36">
        <f>'Aggregated Equipment Inventory'!J174</f>
        <v>26.820441791900556</v>
      </c>
      <c r="G175" s="36" t="s">
        <v>487</v>
      </c>
      <c r="H175" s="26" t="str">
        <f>IF('Aggregated Equipment Inventory'!U174="","--",'Aggregated Equipment Inventory'!U174)</f>
        <v>--</v>
      </c>
      <c r="I175" s="36">
        <f>IF('Aggregated Equipment Inventory'!T174="","--",'Aggregated Equipment Inventory'!T174)</f>
        <v>811.11111111111109</v>
      </c>
      <c r="J175" s="26" t="str">
        <f>IF('Aggregated Equipment Inventory'!W174="","No",'Aggregated Equipment Inventory'!W174)</f>
        <v>No</v>
      </c>
      <c r="K175" s="37" t="str">
        <f>IF('Aggregated Equipment Inventory'!X174="","--",'Aggregated Equipment Inventory'!X174)</f>
        <v>--</v>
      </c>
      <c r="L175" s="82"/>
      <c r="M175" s="83"/>
      <c r="N175" s="84"/>
    </row>
    <row r="176" spans="1:14" ht="14.4" customHeight="1" x14ac:dyDescent="0.2">
      <c r="A176" s="52">
        <v>171</v>
      </c>
      <c r="B176" s="52" t="str">
        <f>'Aggregated Equipment Inventory'!A175</f>
        <v>BL3692</v>
      </c>
      <c r="C176" s="52" t="str">
        <f>'Aggregated Equipment Inventory'!B175</f>
        <v>Beltloader</v>
      </c>
      <c r="D176" s="52" t="str">
        <f>'Aggregated Equipment Inventory'!F175</f>
        <v>Gasoline</v>
      </c>
      <c r="E176" s="52">
        <f>'Aggregated Equipment Inventory'!H175</f>
        <v>2009</v>
      </c>
      <c r="F176" s="53">
        <f>'Aggregated Equipment Inventory'!J175</f>
        <v>18</v>
      </c>
      <c r="G176" s="53" t="s">
        <v>487</v>
      </c>
      <c r="H176" s="52" t="str">
        <f>IF('Aggregated Equipment Inventory'!U175="","--",'Aggregated Equipment Inventory'!U175)</f>
        <v>--</v>
      </c>
      <c r="I176" s="55" t="s">
        <v>218</v>
      </c>
      <c r="J176" s="52" t="str">
        <f>IF('Aggregated Equipment Inventory'!W175="","No",'Aggregated Equipment Inventory'!W175)</f>
        <v>No</v>
      </c>
      <c r="K176" s="54" t="str">
        <f>IF('Aggregated Equipment Inventory'!X175="","--",'Aggregated Equipment Inventory'!X175)</f>
        <v>--</v>
      </c>
      <c r="L176" s="82"/>
      <c r="M176" s="83"/>
      <c r="N176" s="84"/>
    </row>
    <row r="177" spans="1:14" ht="14.4" customHeight="1" x14ac:dyDescent="0.2">
      <c r="A177" s="52">
        <v>172</v>
      </c>
      <c r="B177" s="52" t="str">
        <f>'Aggregated Equipment Inventory'!A176</f>
        <v>BL3693</v>
      </c>
      <c r="C177" s="52" t="str">
        <f>'Aggregated Equipment Inventory'!B176</f>
        <v>Beltloader</v>
      </c>
      <c r="D177" s="52" t="str">
        <f>'Aggregated Equipment Inventory'!F176</f>
        <v>Gasoline</v>
      </c>
      <c r="E177" s="52">
        <f>'Aggregated Equipment Inventory'!H176</f>
        <v>2009</v>
      </c>
      <c r="F177" s="53">
        <f>'Aggregated Equipment Inventory'!J176</f>
        <v>18</v>
      </c>
      <c r="G177" s="53" t="s">
        <v>487</v>
      </c>
      <c r="H177" s="52" t="str">
        <f>IF('Aggregated Equipment Inventory'!U176="","--",'Aggregated Equipment Inventory'!U176)</f>
        <v>--</v>
      </c>
      <c r="I177" s="55" t="s">
        <v>218</v>
      </c>
      <c r="J177" s="52" t="str">
        <f>IF('Aggregated Equipment Inventory'!W176="","No",'Aggregated Equipment Inventory'!W176)</f>
        <v>No</v>
      </c>
      <c r="K177" s="54" t="str">
        <f>IF('Aggregated Equipment Inventory'!X176="","--",'Aggregated Equipment Inventory'!X176)</f>
        <v>--</v>
      </c>
      <c r="L177" s="82"/>
      <c r="M177" s="83"/>
      <c r="N177" s="84"/>
    </row>
    <row r="178" spans="1:14" ht="14.4" customHeight="1" x14ac:dyDescent="0.2">
      <c r="A178" s="25">
        <v>173</v>
      </c>
      <c r="B178" s="26" t="str">
        <f>'Aggregated Equipment Inventory'!A177</f>
        <v>BL5397</v>
      </c>
      <c r="C178" s="26" t="str">
        <f>'Aggregated Equipment Inventory'!B177</f>
        <v>Beltloader</v>
      </c>
      <c r="D178" s="26" t="str">
        <f>'Aggregated Equipment Inventory'!F177</f>
        <v>Electric</v>
      </c>
      <c r="E178" s="26">
        <f>'Aggregated Equipment Inventory'!H177</f>
        <v>2016</v>
      </c>
      <c r="F178" s="36">
        <f>'Aggregated Equipment Inventory'!J177</f>
        <v>40.230662687850838</v>
      </c>
      <c r="G178" s="36" t="s">
        <v>487</v>
      </c>
      <c r="H178" s="26" t="str">
        <f>IF('Aggregated Equipment Inventory'!U177="","--",'Aggregated Equipment Inventory'!U177)</f>
        <v>--</v>
      </c>
      <c r="I178" s="36" t="str">
        <f>IF('Aggregated Equipment Inventory'!T177="","--",'Aggregated Equipment Inventory'!T177)</f>
        <v>--</v>
      </c>
      <c r="J178" s="26" t="str">
        <f>IF('Aggregated Equipment Inventory'!W177="","No",'Aggregated Equipment Inventory'!W177)</f>
        <v>No</v>
      </c>
      <c r="K178" s="37" t="str">
        <f>IF('Aggregated Equipment Inventory'!X177="","--",'Aggregated Equipment Inventory'!X177)</f>
        <v>--</v>
      </c>
      <c r="L178" s="82"/>
      <c r="M178" s="83"/>
      <c r="N178" s="84"/>
    </row>
    <row r="179" spans="1:14" ht="14.4" customHeight="1" x14ac:dyDescent="0.2">
      <c r="A179" s="25">
        <v>174</v>
      </c>
      <c r="B179" s="26" t="str">
        <f>'Aggregated Equipment Inventory'!A178</f>
        <v>BL5433</v>
      </c>
      <c r="C179" s="26" t="str">
        <f>'Aggregated Equipment Inventory'!B178</f>
        <v>Beltloader</v>
      </c>
      <c r="D179" s="26" t="str">
        <f>'Aggregated Equipment Inventory'!F178</f>
        <v>Electric</v>
      </c>
      <c r="E179" s="26">
        <f>'Aggregated Equipment Inventory'!H178</f>
        <v>2016</v>
      </c>
      <c r="F179" s="36">
        <f>'Aggregated Equipment Inventory'!J178</f>
        <v>40.230662687850838</v>
      </c>
      <c r="G179" s="36" t="s">
        <v>487</v>
      </c>
      <c r="H179" s="26" t="str">
        <f>IF('Aggregated Equipment Inventory'!U178="","--",'Aggregated Equipment Inventory'!U178)</f>
        <v>--</v>
      </c>
      <c r="I179" s="36" t="str">
        <f>IF('Aggregated Equipment Inventory'!T178="","--",'Aggregated Equipment Inventory'!T178)</f>
        <v>--</v>
      </c>
      <c r="J179" s="26" t="str">
        <f>IF('Aggregated Equipment Inventory'!W178="","No",'Aggregated Equipment Inventory'!W178)</f>
        <v>No</v>
      </c>
      <c r="K179" s="37" t="str">
        <f>IF('Aggregated Equipment Inventory'!X178="","--",'Aggregated Equipment Inventory'!X178)</f>
        <v>--</v>
      </c>
      <c r="L179" s="82"/>
      <c r="M179" s="83"/>
      <c r="N179" s="84"/>
    </row>
    <row r="180" spans="1:14" ht="14.4" customHeight="1" x14ac:dyDescent="0.2">
      <c r="A180" s="25">
        <v>175</v>
      </c>
      <c r="B180" s="26" t="str">
        <f>'Aggregated Equipment Inventory'!A179</f>
        <v>BL5434</v>
      </c>
      <c r="C180" s="26" t="str">
        <f>'Aggregated Equipment Inventory'!B179</f>
        <v>Beltloader</v>
      </c>
      <c r="D180" s="26" t="str">
        <f>'Aggregated Equipment Inventory'!F179</f>
        <v>Electric</v>
      </c>
      <c r="E180" s="26">
        <f>'Aggregated Equipment Inventory'!H179</f>
        <v>2016</v>
      </c>
      <c r="F180" s="36">
        <f>'Aggregated Equipment Inventory'!J179</f>
        <v>40.230662687850838</v>
      </c>
      <c r="G180" s="36" t="s">
        <v>487</v>
      </c>
      <c r="H180" s="26" t="str">
        <f>IF('Aggregated Equipment Inventory'!U179="","--",'Aggregated Equipment Inventory'!U179)</f>
        <v>--</v>
      </c>
      <c r="I180" s="36" t="str">
        <f>IF('Aggregated Equipment Inventory'!T179="","--",'Aggregated Equipment Inventory'!T179)</f>
        <v>--</v>
      </c>
      <c r="J180" s="26" t="str">
        <f>IF('Aggregated Equipment Inventory'!W179="","No",'Aggregated Equipment Inventory'!W179)</f>
        <v>No</v>
      </c>
      <c r="K180" s="37" t="str">
        <f>IF('Aggregated Equipment Inventory'!X179="","--",'Aggregated Equipment Inventory'!X179)</f>
        <v>--</v>
      </c>
      <c r="L180" s="82"/>
      <c r="M180" s="83"/>
      <c r="N180" s="84"/>
    </row>
    <row r="181" spans="1:14" ht="14.4" customHeight="1" x14ac:dyDescent="0.2">
      <c r="A181" s="25">
        <v>176</v>
      </c>
      <c r="B181" s="26" t="str">
        <f>'Aggregated Equipment Inventory'!A180</f>
        <v>BL6455</v>
      </c>
      <c r="C181" s="26" t="str">
        <f>'Aggregated Equipment Inventory'!B180</f>
        <v>Beltloader</v>
      </c>
      <c r="D181" s="26" t="str">
        <f>'Aggregated Equipment Inventory'!F180</f>
        <v>Electric</v>
      </c>
      <c r="E181" s="26">
        <f>'Aggregated Equipment Inventory'!H180</f>
        <v>2018</v>
      </c>
      <c r="F181" s="36">
        <f>'Aggregated Equipment Inventory'!J180</f>
        <v>40.230662687850838</v>
      </c>
      <c r="G181" s="36" t="s">
        <v>487</v>
      </c>
      <c r="H181" s="26" t="str">
        <f>IF('Aggregated Equipment Inventory'!U180="","--",'Aggregated Equipment Inventory'!U180)</f>
        <v>--</v>
      </c>
      <c r="I181" s="36" t="str">
        <f>IF('Aggregated Equipment Inventory'!T180="","--",'Aggregated Equipment Inventory'!T180)</f>
        <v>--</v>
      </c>
      <c r="J181" s="26" t="str">
        <f>IF('Aggregated Equipment Inventory'!W180="","No",'Aggregated Equipment Inventory'!W180)</f>
        <v>No</v>
      </c>
      <c r="K181" s="37" t="str">
        <f>IF('Aggregated Equipment Inventory'!X180="","--",'Aggregated Equipment Inventory'!X180)</f>
        <v>--</v>
      </c>
      <c r="L181" s="82"/>
      <c r="M181" s="83"/>
      <c r="N181" s="84"/>
    </row>
    <row r="182" spans="1:14" ht="14.4" customHeight="1" x14ac:dyDescent="0.2">
      <c r="A182" s="25">
        <v>177</v>
      </c>
      <c r="B182" s="26" t="str">
        <f>'Aggregated Equipment Inventory'!A181</f>
        <v>BT3917</v>
      </c>
      <c r="C182" s="26" t="str">
        <f>'Aggregated Equipment Inventory'!B181</f>
        <v>Bag Tug</v>
      </c>
      <c r="D182" s="26" t="str">
        <f>'Aggregated Equipment Inventory'!F181</f>
        <v>Electric</v>
      </c>
      <c r="E182" s="26">
        <f>'Aggregated Equipment Inventory'!H181</f>
        <v>2012</v>
      </c>
      <c r="F182" s="36">
        <f>'Aggregated Equipment Inventory'!J181</f>
        <v>40.230662687850838</v>
      </c>
      <c r="G182" s="36" t="s">
        <v>487</v>
      </c>
      <c r="H182" s="26" t="str">
        <f>IF('Aggregated Equipment Inventory'!U181="","--",'Aggregated Equipment Inventory'!U181)</f>
        <v>--</v>
      </c>
      <c r="I182" s="36" t="str">
        <f>IF('Aggregated Equipment Inventory'!T181="","--",'Aggregated Equipment Inventory'!T181)</f>
        <v>--</v>
      </c>
      <c r="J182" s="26" t="str">
        <f>IF('Aggregated Equipment Inventory'!W181="","No",'Aggregated Equipment Inventory'!W181)</f>
        <v>No</v>
      </c>
      <c r="K182" s="37" t="str">
        <f>IF('Aggregated Equipment Inventory'!X181="","--",'Aggregated Equipment Inventory'!X181)</f>
        <v>--</v>
      </c>
      <c r="L182" s="82"/>
      <c r="M182" s="83"/>
      <c r="N182" s="84"/>
    </row>
    <row r="183" spans="1:14" ht="14.4" customHeight="1" x14ac:dyDescent="0.2">
      <c r="A183" s="25">
        <v>178</v>
      </c>
      <c r="B183" s="26" t="str">
        <f>'Aggregated Equipment Inventory'!A182</f>
        <v>BT3918</v>
      </c>
      <c r="C183" s="26" t="str">
        <f>'Aggregated Equipment Inventory'!B182</f>
        <v>Bag Tug</v>
      </c>
      <c r="D183" s="26" t="str">
        <f>'Aggregated Equipment Inventory'!F182</f>
        <v>Electric</v>
      </c>
      <c r="E183" s="26">
        <f>'Aggregated Equipment Inventory'!H182</f>
        <v>2012</v>
      </c>
      <c r="F183" s="36">
        <f>'Aggregated Equipment Inventory'!J182</f>
        <v>40.230662687850838</v>
      </c>
      <c r="G183" s="36" t="s">
        <v>487</v>
      </c>
      <c r="H183" s="26" t="str">
        <f>IF('Aggregated Equipment Inventory'!U182="","--",'Aggregated Equipment Inventory'!U182)</f>
        <v>--</v>
      </c>
      <c r="I183" s="36" t="str">
        <f>IF('Aggregated Equipment Inventory'!T182="","--",'Aggregated Equipment Inventory'!T182)</f>
        <v>--</v>
      </c>
      <c r="J183" s="26" t="str">
        <f>IF('Aggregated Equipment Inventory'!W182="","No",'Aggregated Equipment Inventory'!W182)</f>
        <v>No</v>
      </c>
      <c r="K183" s="37" t="str">
        <f>IF('Aggregated Equipment Inventory'!X182="","--",'Aggregated Equipment Inventory'!X182)</f>
        <v>--</v>
      </c>
      <c r="L183" s="82"/>
      <c r="M183" s="83"/>
      <c r="N183" s="84"/>
    </row>
    <row r="184" spans="1:14" ht="14.4" customHeight="1" x14ac:dyDescent="0.2">
      <c r="A184" s="25">
        <v>179</v>
      </c>
      <c r="B184" s="26" t="str">
        <f>'Aggregated Equipment Inventory'!A183</f>
        <v>BT5431</v>
      </c>
      <c r="C184" s="26" t="str">
        <f>'Aggregated Equipment Inventory'!B183</f>
        <v>Bag Tug</v>
      </c>
      <c r="D184" s="26" t="str">
        <f>'Aggregated Equipment Inventory'!F183</f>
        <v>Electric</v>
      </c>
      <c r="E184" s="26">
        <f>'Aggregated Equipment Inventory'!H183</f>
        <v>2016</v>
      </c>
      <c r="F184" s="36">
        <f>'Aggregated Equipment Inventory'!J183</f>
        <v>40.230662687850838</v>
      </c>
      <c r="G184" s="36" t="s">
        <v>487</v>
      </c>
      <c r="H184" s="26" t="str">
        <f>IF('Aggregated Equipment Inventory'!U183="","--",'Aggregated Equipment Inventory'!U183)</f>
        <v>--</v>
      </c>
      <c r="I184" s="36" t="str">
        <f>IF('Aggregated Equipment Inventory'!T183="","--",'Aggregated Equipment Inventory'!T183)</f>
        <v>--</v>
      </c>
      <c r="J184" s="26" t="str">
        <f>IF('Aggregated Equipment Inventory'!W183="","No",'Aggregated Equipment Inventory'!W183)</f>
        <v>No</v>
      </c>
      <c r="K184" s="37" t="str">
        <f>IF('Aggregated Equipment Inventory'!X183="","--",'Aggregated Equipment Inventory'!X183)</f>
        <v>--</v>
      </c>
      <c r="L184" s="82"/>
      <c r="M184" s="83"/>
      <c r="N184" s="84"/>
    </row>
    <row r="185" spans="1:14" ht="14.4" customHeight="1" x14ac:dyDescent="0.2">
      <c r="A185" s="25">
        <v>180</v>
      </c>
      <c r="B185" s="26" t="str">
        <f>'Aggregated Equipment Inventory'!A184</f>
        <v>BT5432</v>
      </c>
      <c r="C185" s="26" t="str">
        <f>'Aggregated Equipment Inventory'!B184</f>
        <v>Bag Tug</v>
      </c>
      <c r="D185" s="26" t="str">
        <f>'Aggregated Equipment Inventory'!F184</f>
        <v>Electric</v>
      </c>
      <c r="E185" s="26">
        <f>'Aggregated Equipment Inventory'!H184</f>
        <v>2016</v>
      </c>
      <c r="F185" s="36">
        <f>'Aggregated Equipment Inventory'!J184</f>
        <v>40.230662687850838</v>
      </c>
      <c r="G185" s="36" t="s">
        <v>487</v>
      </c>
      <c r="H185" s="26" t="str">
        <f>IF('Aggregated Equipment Inventory'!U184="","--",'Aggregated Equipment Inventory'!U184)</f>
        <v>--</v>
      </c>
      <c r="I185" s="36" t="str">
        <f>IF('Aggregated Equipment Inventory'!T184="","--",'Aggregated Equipment Inventory'!T184)</f>
        <v>--</v>
      </c>
      <c r="J185" s="26" t="str">
        <f>IF('Aggregated Equipment Inventory'!W184="","No",'Aggregated Equipment Inventory'!W184)</f>
        <v>No</v>
      </c>
      <c r="K185" s="37" t="str">
        <f>IF('Aggregated Equipment Inventory'!X184="","--",'Aggregated Equipment Inventory'!X184)</f>
        <v>--</v>
      </c>
      <c r="L185" s="82"/>
      <c r="M185" s="83"/>
      <c r="N185" s="84"/>
    </row>
    <row r="186" spans="1:14" ht="14.4" customHeight="1" x14ac:dyDescent="0.2">
      <c r="A186" s="25">
        <v>181</v>
      </c>
      <c r="B186" s="26" t="str">
        <f>'Aggregated Equipment Inventory'!A185</f>
        <v>BT5612</v>
      </c>
      <c r="C186" s="26" t="str">
        <f>'Aggregated Equipment Inventory'!B185</f>
        <v>Bag Tug</v>
      </c>
      <c r="D186" s="26" t="str">
        <f>'Aggregated Equipment Inventory'!F185</f>
        <v>Electric</v>
      </c>
      <c r="E186" s="26">
        <f>'Aggregated Equipment Inventory'!H185</f>
        <v>2016</v>
      </c>
      <c r="F186" s="36">
        <f>'Aggregated Equipment Inventory'!J185</f>
        <v>40.230662687850838</v>
      </c>
      <c r="G186" s="36" t="s">
        <v>487</v>
      </c>
      <c r="H186" s="26" t="str">
        <f>IF('Aggregated Equipment Inventory'!U185="","--",'Aggregated Equipment Inventory'!U185)</f>
        <v>--</v>
      </c>
      <c r="I186" s="36" t="str">
        <f>IF('Aggregated Equipment Inventory'!T185="","--",'Aggregated Equipment Inventory'!T185)</f>
        <v>--</v>
      </c>
      <c r="J186" s="26" t="str">
        <f>IF('Aggregated Equipment Inventory'!W185="","No",'Aggregated Equipment Inventory'!W185)</f>
        <v>No</v>
      </c>
      <c r="K186" s="37" t="str">
        <f>IF('Aggregated Equipment Inventory'!X185="","--",'Aggregated Equipment Inventory'!X185)</f>
        <v>--</v>
      </c>
      <c r="L186" s="82"/>
      <c r="M186" s="83"/>
      <c r="N186" s="84"/>
    </row>
    <row r="187" spans="1:14" ht="14.4" customHeight="1" x14ac:dyDescent="0.2">
      <c r="A187" s="25">
        <v>182</v>
      </c>
      <c r="B187" s="26" t="str">
        <f>'Aggregated Equipment Inventory'!A186</f>
        <v>BT5613</v>
      </c>
      <c r="C187" s="26" t="str">
        <f>'Aggregated Equipment Inventory'!B186</f>
        <v>Bag Tug</v>
      </c>
      <c r="D187" s="26" t="str">
        <f>'Aggregated Equipment Inventory'!F186</f>
        <v>Electric</v>
      </c>
      <c r="E187" s="26">
        <f>'Aggregated Equipment Inventory'!H186</f>
        <v>2016</v>
      </c>
      <c r="F187" s="36">
        <f>'Aggregated Equipment Inventory'!J186</f>
        <v>40.230662687850838</v>
      </c>
      <c r="G187" s="36" t="s">
        <v>487</v>
      </c>
      <c r="H187" s="26" t="str">
        <f>IF('Aggregated Equipment Inventory'!U186="","--",'Aggregated Equipment Inventory'!U186)</f>
        <v>--</v>
      </c>
      <c r="I187" s="36" t="str">
        <f>IF('Aggregated Equipment Inventory'!T186="","--",'Aggregated Equipment Inventory'!T186)</f>
        <v>--</v>
      </c>
      <c r="J187" s="26" t="str">
        <f>IF('Aggregated Equipment Inventory'!W186="","No",'Aggregated Equipment Inventory'!W186)</f>
        <v>No</v>
      </c>
      <c r="K187" s="37" t="str">
        <f>IF('Aggregated Equipment Inventory'!X186="","--",'Aggregated Equipment Inventory'!X186)</f>
        <v>--</v>
      </c>
      <c r="L187" s="82"/>
      <c r="M187" s="83"/>
      <c r="N187" s="84"/>
    </row>
    <row r="188" spans="1:14" ht="14.4" customHeight="1" x14ac:dyDescent="0.2">
      <c r="A188" s="25">
        <v>183</v>
      </c>
      <c r="B188" s="26" t="str">
        <f>'Aggregated Equipment Inventory'!A187</f>
        <v>BT5904</v>
      </c>
      <c r="C188" s="26" t="str">
        <f>'Aggregated Equipment Inventory'!B187</f>
        <v>Bag Tug</v>
      </c>
      <c r="D188" s="26" t="str">
        <f>'Aggregated Equipment Inventory'!F187</f>
        <v>Electric</v>
      </c>
      <c r="E188" s="26">
        <f>'Aggregated Equipment Inventory'!H187</f>
        <v>2017</v>
      </c>
      <c r="F188" s="36">
        <f>'Aggregated Equipment Inventory'!J187</f>
        <v>40.230662687850838</v>
      </c>
      <c r="G188" s="36" t="s">
        <v>487</v>
      </c>
      <c r="H188" s="26" t="str">
        <f>IF('Aggregated Equipment Inventory'!U187="","--",'Aggregated Equipment Inventory'!U187)</f>
        <v>--</v>
      </c>
      <c r="I188" s="36" t="str">
        <f>IF('Aggregated Equipment Inventory'!T187="","--",'Aggregated Equipment Inventory'!T187)</f>
        <v>--</v>
      </c>
      <c r="J188" s="26" t="str">
        <f>IF('Aggregated Equipment Inventory'!W187="","No",'Aggregated Equipment Inventory'!W187)</f>
        <v>No</v>
      </c>
      <c r="K188" s="37" t="str">
        <f>IF('Aggregated Equipment Inventory'!X187="","--",'Aggregated Equipment Inventory'!X187)</f>
        <v>--</v>
      </c>
      <c r="L188" s="82"/>
      <c r="M188" s="83"/>
      <c r="N188" s="84"/>
    </row>
    <row r="189" spans="1:14" ht="14.4" customHeight="1" x14ac:dyDescent="0.2">
      <c r="A189" s="25">
        <v>184</v>
      </c>
      <c r="B189" s="26" t="str">
        <f>'Aggregated Equipment Inventory'!A188</f>
        <v>BT5907</v>
      </c>
      <c r="C189" s="26" t="str">
        <f>'Aggregated Equipment Inventory'!B188</f>
        <v>Bag Tug</v>
      </c>
      <c r="D189" s="26" t="str">
        <f>'Aggregated Equipment Inventory'!F188</f>
        <v>Electric</v>
      </c>
      <c r="E189" s="26">
        <f>'Aggregated Equipment Inventory'!H188</f>
        <v>2017</v>
      </c>
      <c r="F189" s="36">
        <f>'Aggregated Equipment Inventory'!J188</f>
        <v>40.230662687850838</v>
      </c>
      <c r="G189" s="36" t="s">
        <v>487</v>
      </c>
      <c r="H189" s="26" t="str">
        <f>IF('Aggregated Equipment Inventory'!U188="","--",'Aggregated Equipment Inventory'!U188)</f>
        <v>--</v>
      </c>
      <c r="I189" s="36" t="str">
        <f>IF('Aggregated Equipment Inventory'!T188="","--",'Aggregated Equipment Inventory'!T188)</f>
        <v>--</v>
      </c>
      <c r="J189" s="26" t="str">
        <f>IF('Aggregated Equipment Inventory'!W188="","No",'Aggregated Equipment Inventory'!W188)</f>
        <v>No</v>
      </c>
      <c r="K189" s="37" t="str">
        <f>IF('Aggregated Equipment Inventory'!X188="","--",'Aggregated Equipment Inventory'!X188)</f>
        <v>--</v>
      </c>
      <c r="L189" s="82"/>
      <c r="M189" s="83"/>
      <c r="N189" s="84"/>
    </row>
    <row r="190" spans="1:14" ht="14.4" customHeight="1" x14ac:dyDescent="0.2">
      <c r="A190" s="25">
        <v>185</v>
      </c>
      <c r="B190" s="26" t="str">
        <f>'Aggregated Equipment Inventory'!A189</f>
        <v>HS6826</v>
      </c>
      <c r="C190" s="26" t="str">
        <f>'Aggregated Equipment Inventory'!B189</f>
        <v>Cargo Tug</v>
      </c>
      <c r="D190" s="26" t="str">
        <f>'Aggregated Equipment Inventory'!F189</f>
        <v>Diesel</v>
      </c>
      <c r="E190" s="26">
        <f>'Aggregated Equipment Inventory'!H189</f>
        <v>2019</v>
      </c>
      <c r="F190" s="36">
        <f>'Aggregated Equipment Inventory'!J189</f>
        <v>74</v>
      </c>
      <c r="G190" s="36" t="s">
        <v>487</v>
      </c>
      <c r="H190" s="26" t="str">
        <f>IF('Aggregated Equipment Inventory'!U189="","--",'Aggregated Equipment Inventory'!U189)</f>
        <v>Tier 4</v>
      </c>
      <c r="I190" s="36">
        <f>IF('Aggregated Equipment Inventory'!T189="","--",'Aggregated Equipment Inventory'!T189)</f>
        <v>687.02802333776481</v>
      </c>
      <c r="J190" s="26" t="str">
        <f>IF('Aggregated Equipment Inventory'!W189="","No",'Aggregated Equipment Inventory'!W189)</f>
        <v>No</v>
      </c>
      <c r="K190" s="37" t="str">
        <f>IF('Aggregated Equipment Inventory'!X189="","--",'Aggregated Equipment Inventory'!X189)</f>
        <v>--</v>
      </c>
      <c r="L190" s="82"/>
      <c r="M190" s="83"/>
      <c r="N190" s="84"/>
    </row>
    <row r="191" spans="1:14" ht="14.4" customHeight="1" x14ac:dyDescent="0.2">
      <c r="A191" s="25">
        <v>186</v>
      </c>
      <c r="B191" s="26" t="str">
        <f>'Aggregated Equipment Inventory'!A190</f>
        <v>GP5372</v>
      </c>
      <c r="C191" s="26" t="str">
        <f>'Aggregated Equipment Inventory'!B190</f>
        <v>Ground Power</v>
      </c>
      <c r="D191" s="26" t="str">
        <f>'Aggregated Equipment Inventory'!F190</f>
        <v>Diesel</v>
      </c>
      <c r="E191" s="26">
        <f>'Aggregated Equipment Inventory'!H190</f>
        <v>2016</v>
      </c>
      <c r="F191" s="36">
        <f>'Aggregated Equipment Inventory'!J190</f>
        <v>116</v>
      </c>
      <c r="G191" s="36" t="s">
        <v>487</v>
      </c>
      <c r="H191" s="26" t="str">
        <f>IF('Aggregated Equipment Inventory'!U190="","--",'Aggregated Equipment Inventory'!U190)</f>
        <v>Tier 4</v>
      </c>
      <c r="I191" s="36">
        <f>IF('Aggregated Equipment Inventory'!T190="","--",'Aggregated Equipment Inventory'!T190)</f>
        <v>483.10065768036617</v>
      </c>
      <c r="J191" s="26" t="str">
        <f>IF('Aggregated Equipment Inventory'!W190="","No",'Aggregated Equipment Inventory'!W190)</f>
        <v>No</v>
      </c>
      <c r="K191" s="37" t="str">
        <f>IF('Aggregated Equipment Inventory'!X190="","--",'Aggregated Equipment Inventory'!X190)</f>
        <v>--</v>
      </c>
      <c r="L191" s="82"/>
      <c r="M191" s="83"/>
      <c r="N191" s="84"/>
    </row>
    <row r="192" spans="1:14" ht="14.4" customHeight="1" x14ac:dyDescent="0.2">
      <c r="A192" s="25">
        <v>187</v>
      </c>
      <c r="B192" s="26" t="str">
        <f>'Aggregated Equipment Inventory'!A191</f>
        <v>LT3457</v>
      </c>
      <c r="C192" s="26" t="str">
        <f>'Aggregated Equipment Inventory'!B191</f>
        <v>Lav Truck</v>
      </c>
      <c r="D192" s="26" t="str">
        <f>'Aggregated Equipment Inventory'!F191</f>
        <v>Gasoline</v>
      </c>
      <c r="E192" s="26">
        <f>'Aggregated Equipment Inventory'!H191</f>
        <v>2005</v>
      </c>
      <c r="F192" s="36">
        <f>'Aggregated Equipment Inventory'!J191</f>
        <v>285</v>
      </c>
      <c r="G192" s="36" t="s">
        <v>487</v>
      </c>
      <c r="H192" s="26" t="str">
        <f>IF('Aggregated Equipment Inventory'!U191="","--",'Aggregated Equipment Inventory'!U191)</f>
        <v>--</v>
      </c>
      <c r="I192" s="36">
        <f>IF('Aggregated Equipment Inventory'!T191="","--",'Aggregated Equipment Inventory'!T191)</f>
        <v>1277.5</v>
      </c>
      <c r="J192" s="26" t="str">
        <f>IF('Aggregated Equipment Inventory'!W191="","No",'Aggregated Equipment Inventory'!W191)</f>
        <v>No</v>
      </c>
      <c r="K192" s="37" t="str">
        <f>IF('Aggregated Equipment Inventory'!X191="","--",'Aggregated Equipment Inventory'!X191)</f>
        <v>--</v>
      </c>
      <c r="L192" s="82"/>
      <c r="M192" s="83"/>
      <c r="N192" s="84"/>
    </row>
    <row r="193" spans="1:14" ht="14.4" customHeight="1" x14ac:dyDescent="0.2">
      <c r="A193" s="25">
        <v>188</v>
      </c>
      <c r="B193" s="26" t="str">
        <f>'Aggregated Equipment Inventory'!A192</f>
        <v>PB5000</v>
      </c>
      <c r="C193" s="26" t="str">
        <f>'Aggregated Equipment Inventory'!B192</f>
        <v>Pushback</v>
      </c>
      <c r="D193" s="26" t="str">
        <f>'Aggregated Equipment Inventory'!F192</f>
        <v>Diesel</v>
      </c>
      <c r="E193" s="26">
        <f>'Aggregated Equipment Inventory'!H192</f>
        <v>2019</v>
      </c>
      <c r="F193" s="36">
        <f>'Aggregated Equipment Inventory'!J192</f>
        <v>74</v>
      </c>
      <c r="G193" s="36" t="s">
        <v>487</v>
      </c>
      <c r="H193" s="26" t="str">
        <f>IF('Aggregated Equipment Inventory'!U192="","--",'Aggregated Equipment Inventory'!U192)</f>
        <v>Tier 4</v>
      </c>
      <c r="I193" s="36">
        <f>IF('Aggregated Equipment Inventory'!T192="","--",'Aggregated Equipment Inventory'!T192)</f>
        <v>328.24672226137619</v>
      </c>
      <c r="J193" s="26" t="str">
        <f>IF('Aggregated Equipment Inventory'!W192="","No",'Aggregated Equipment Inventory'!W192)</f>
        <v>No</v>
      </c>
      <c r="K193" s="37" t="str">
        <f>IF('Aggregated Equipment Inventory'!X192="","--",'Aggregated Equipment Inventory'!X192)</f>
        <v>--</v>
      </c>
      <c r="L193" s="82"/>
      <c r="M193" s="83"/>
      <c r="N193" s="84"/>
    </row>
    <row r="194" spans="1:14" ht="14.4" customHeight="1" x14ac:dyDescent="0.2">
      <c r="A194" s="25">
        <v>189</v>
      </c>
      <c r="B194" s="26" t="str">
        <f>'Aggregated Equipment Inventory'!A193</f>
        <v>PB6507</v>
      </c>
      <c r="C194" s="26" t="str">
        <f>'Aggregated Equipment Inventory'!B193</f>
        <v>Pushback</v>
      </c>
      <c r="D194" s="26" t="str">
        <f>'Aggregated Equipment Inventory'!F193</f>
        <v>Diesel</v>
      </c>
      <c r="E194" s="26">
        <f>'Aggregated Equipment Inventory'!H193</f>
        <v>2019</v>
      </c>
      <c r="F194" s="36">
        <f>'Aggregated Equipment Inventory'!J193</f>
        <v>74</v>
      </c>
      <c r="G194" s="36" t="s">
        <v>487</v>
      </c>
      <c r="H194" s="26" t="str">
        <f>IF('Aggregated Equipment Inventory'!U193="","--",'Aggregated Equipment Inventory'!U193)</f>
        <v>Tier 4</v>
      </c>
      <c r="I194" s="36">
        <f>IF('Aggregated Equipment Inventory'!T193="","--",'Aggregated Equipment Inventory'!T193)</f>
        <v>328.24672226137619</v>
      </c>
      <c r="J194" s="26" t="str">
        <f>IF('Aggregated Equipment Inventory'!W193="","No",'Aggregated Equipment Inventory'!W193)</f>
        <v>No</v>
      </c>
      <c r="K194" s="37" t="str">
        <f>IF('Aggregated Equipment Inventory'!X193="","--",'Aggregated Equipment Inventory'!X193)</f>
        <v>--</v>
      </c>
      <c r="L194" s="82"/>
      <c r="M194" s="83"/>
      <c r="N194" s="84"/>
    </row>
    <row r="195" spans="1:14" ht="14.4" customHeight="1" x14ac:dyDescent="0.2">
      <c r="A195" s="25">
        <v>190</v>
      </c>
      <c r="B195" s="26" t="str">
        <f>'Aggregated Equipment Inventory'!A194</f>
        <v>PB6729</v>
      </c>
      <c r="C195" s="26" t="str">
        <f>'Aggregated Equipment Inventory'!B194</f>
        <v>Pushback</v>
      </c>
      <c r="D195" s="26" t="str">
        <f>'Aggregated Equipment Inventory'!F194</f>
        <v>Diesel</v>
      </c>
      <c r="E195" s="26">
        <f>'Aggregated Equipment Inventory'!H194</f>
        <v>2019</v>
      </c>
      <c r="F195" s="36">
        <f>'Aggregated Equipment Inventory'!J194</f>
        <v>74</v>
      </c>
      <c r="G195" s="36" t="s">
        <v>487</v>
      </c>
      <c r="H195" s="26" t="str">
        <f>IF('Aggregated Equipment Inventory'!U194="","--",'Aggregated Equipment Inventory'!U194)</f>
        <v>Tier 4</v>
      </c>
      <c r="I195" s="36">
        <f>IF('Aggregated Equipment Inventory'!T194="","--",'Aggregated Equipment Inventory'!T194)</f>
        <v>328.24672226137619</v>
      </c>
      <c r="J195" s="26" t="str">
        <f>IF('Aggregated Equipment Inventory'!W194="","No",'Aggregated Equipment Inventory'!W194)</f>
        <v>No</v>
      </c>
      <c r="K195" s="37" t="str">
        <f>IF('Aggregated Equipment Inventory'!X194="","--",'Aggregated Equipment Inventory'!X194)</f>
        <v>--</v>
      </c>
      <c r="L195" s="85"/>
      <c r="M195" s="86"/>
      <c r="N195" s="87"/>
    </row>
    <row r="196" spans="1:14" ht="14.4" customHeight="1" x14ac:dyDescent="0.2">
      <c r="A196" s="25">
        <v>191</v>
      </c>
      <c r="B196" s="26" t="str">
        <f>'Aggregated Equipment Inventory'!A195</f>
        <v>PB6832</v>
      </c>
      <c r="C196" s="26" t="str">
        <f>'Aggregated Equipment Inventory'!B195</f>
        <v>Pushback</v>
      </c>
      <c r="D196" s="26" t="str">
        <f>'Aggregated Equipment Inventory'!F195</f>
        <v>Diesel</v>
      </c>
      <c r="E196" s="26">
        <f>'Aggregated Equipment Inventory'!H195</f>
        <v>2019</v>
      </c>
      <c r="F196" s="36">
        <f>'Aggregated Equipment Inventory'!J195</f>
        <v>74</v>
      </c>
      <c r="G196" s="36" t="s">
        <v>487</v>
      </c>
      <c r="H196" s="26" t="str">
        <f>IF('Aggregated Equipment Inventory'!U195="","--",'Aggregated Equipment Inventory'!U195)</f>
        <v>Tier 4</v>
      </c>
      <c r="I196" s="36">
        <f>IF('Aggregated Equipment Inventory'!T195="","--",'Aggregated Equipment Inventory'!T195)</f>
        <v>328.24672226137619</v>
      </c>
      <c r="J196" s="26" t="str">
        <f>IF('Aggregated Equipment Inventory'!W195="","No",'Aggregated Equipment Inventory'!W195)</f>
        <v>No</v>
      </c>
      <c r="K196" s="37" t="str">
        <f>IF('Aggregated Equipment Inventory'!X195="","--",'Aggregated Equipment Inventory'!X195)</f>
        <v>--</v>
      </c>
      <c r="L196" s="79" t="s">
        <v>305</v>
      </c>
      <c r="M196" s="80"/>
      <c r="N196" s="81"/>
    </row>
    <row r="197" spans="1:14" ht="14.4" customHeight="1" x14ac:dyDescent="0.2">
      <c r="A197" s="25">
        <v>192</v>
      </c>
      <c r="B197" s="26" t="s">
        <v>522</v>
      </c>
      <c r="C197" s="26" t="str">
        <f>'Aggregated Equipment Inventory'!B196</f>
        <v>Jet-A Refueler</v>
      </c>
      <c r="D197" s="26" t="str">
        <f>'Aggregated Equipment Inventory'!F196</f>
        <v>Diesel</v>
      </c>
      <c r="E197" s="26" t="str">
        <f>'Aggregated Equipment Inventory'!H196</f>
        <v>2004-2015</v>
      </c>
      <c r="F197" s="36">
        <f>'Aggregated Equipment Inventory'!J196</f>
        <v>299</v>
      </c>
      <c r="G197" s="36" t="s">
        <v>487</v>
      </c>
      <c r="H197" s="26" t="str">
        <f>IF('Aggregated Equipment Inventory'!U196="","--",'Aggregated Equipment Inventory'!U196)</f>
        <v>Tier 2 - Tier 4</v>
      </c>
      <c r="I197" s="36">
        <f>IF('Aggregated Equipment Inventory'!T196="","--",'Aggregated Equipment Inventory'!T196)</f>
        <v>483.10065768036395</v>
      </c>
      <c r="J197" s="26" t="str">
        <f>IF('Aggregated Equipment Inventory'!W196="","No",'Aggregated Equipment Inventory'!W196)</f>
        <v>No</v>
      </c>
      <c r="K197" s="37" t="str">
        <f>IF('Aggregated Equipment Inventory'!X196="","--",'Aggregated Equipment Inventory'!X196)</f>
        <v>--</v>
      </c>
      <c r="L197" s="82"/>
      <c r="M197" s="83"/>
      <c r="N197" s="84"/>
    </row>
    <row r="198" spans="1:14" ht="14.4" customHeight="1" x14ac:dyDescent="0.2">
      <c r="A198" s="25">
        <v>193</v>
      </c>
      <c r="B198" s="26" t="s">
        <v>523</v>
      </c>
      <c r="C198" s="26" t="str">
        <f>'Aggregated Equipment Inventory'!B197</f>
        <v>Beltloader</v>
      </c>
      <c r="D198" s="26" t="str">
        <f>'Aggregated Equipment Inventory'!F197</f>
        <v>Diesel</v>
      </c>
      <c r="E198" s="26">
        <f>'Aggregated Equipment Inventory'!H197</f>
        <v>1989</v>
      </c>
      <c r="F198" s="36">
        <f>'Aggregated Equipment Inventory'!J197</f>
        <v>74</v>
      </c>
      <c r="G198" s="36" t="s">
        <v>487</v>
      </c>
      <c r="H198" s="26" t="str">
        <f>IF('Aggregated Equipment Inventory'!U197="","--",'Aggregated Equipment Inventory'!U197)</f>
        <v>Tier 0</v>
      </c>
      <c r="I198" s="36">
        <f>IF('Aggregated Equipment Inventory'!T197="","--",'Aggregated Equipment Inventory'!T197)</f>
        <v>510.36367447948169</v>
      </c>
      <c r="J198" s="26" t="str">
        <f>IF('Aggregated Equipment Inventory'!W197="","No",'Aggregated Equipment Inventory'!W197)</f>
        <v>No</v>
      </c>
      <c r="K198" s="37" t="str">
        <f>IF('Aggregated Equipment Inventory'!X197="","--",'Aggregated Equipment Inventory'!X197)</f>
        <v>--</v>
      </c>
      <c r="L198" s="82"/>
      <c r="M198" s="83"/>
      <c r="N198" s="84"/>
    </row>
    <row r="199" spans="1:14" ht="14.4" customHeight="1" x14ac:dyDescent="0.2">
      <c r="A199" s="25">
        <v>194</v>
      </c>
      <c r="B199" s="26" t="s">
        <v>534</v>
      </c>
      <c r="C199" s="26" t="str">
        <f>'Aggregated Equipment Inventory'!B198</f>
        <v>Tug</v>
      </c>
      <c r="D199" s="26" t="str">
        <f>'Aggregated Equipment Inventory'!F198</f>
        <v>Electric</v>
      </c>
      <c r="E199" s="26" t="str">
        <f>'Aggregated Equipment Inventory'!H198</f>
        <v>--</v>
      </c>
      <c r="F199" s="36" t="str">
        <f>'Aggregated Equipment Inventory'!J198</f>
        <v>--</v>
      </c>
      <c r="G199" s="63" t="s">
        <v>218</v>
      </c>
      <c r="H199" s="26" t="str">
        <f>IF('Aggregated Equipment Inventory'!U198="","--",'Aggregated Equipment Inventory'!U198)</f>
        <v>--</v>
      </c>
      <c r="I199" s="36" t="str">
        <f>IF('Aggregated Equipment Inventory'!T198="","--",'Aggregated Equipment Inventory'!T198)</f>
        <v>--</v>
      </c>
      <c r="J199" s="26" t="str">
        <f>IF('Aggregated Equipment Inventory'!W198="","No",'Aggregated Equipment Inventory'!W198)</f>
        <v>No</v>
      </c>
      <c r="K199" s="37" t="str">
        <f>IF('Aggregated Equipment Inventory'!X198="","--",'Aggregated Equipment Inventory'!X198)</f>
        <v>--</v>
      </c>
      <c r="L199" s="82"/>
      <c r="M199" s="83"/>
      <c r="N199" s="84"/>
    </row>
    <row r="200" spans="1:14" ht="14.4" customHeight="1" x14ac:dyDescent="0.2">
      <c r="A200" s="25">
        <v>195</v>
      </c>
      <c r="B200" s="26" t="s">
        <v>524</v>
      </c>
      <c r="C200" s="26" t="str">
        <f>'Aggregated Equipment Inventory'!B199</f>
        <v>GPU</v>
      </c>
      <c r="D200" s="26" t="str">
        <f>'Aggregated Equipment Inventory'!F199</f>
        <v>Diesel</v>
      </c>
      <c r="E200" s="26" t="str">
        <f>'Aggregated Equipment Inventory'!H199</f>
        <v>2017-2020</v>
      </c>
      <c r="F200" s="36">
        <f>'Aggregated Equipment Inventory'!J199</f>
        <v>65.222222222222229</v>
      </c>
      <c r="G200" s="36" t="s">
        <v>487</v>
      </c>
      <c r="H200" s="26" t="str">
        <f>IF('Aggregated Equipment Inventory'!U199="","--",'Aggregated Equipment Inventory'!U199)</f>
        <v>Tier 4 Interim - Tier 4</v>
      </c>
      <c r="I200" s="36">
        <f>IF('Aggregated Equipment Inventory'!T199="","--",'Aggregated Equipment Inventory'!T199)</f>
        <v>483.10065768036526</v>
      </c>
      <c r="J200" s="26" t="str">
        <f>IF('Aggregated Equipment Inventory'!W199="","No",'Aggregated Equipment Inventory'!W199)</f>
        <v>No</v>
      </c>
      <c r="K200" s="37" t="str">
        <f>IF('Aggregated Equipment Inventory'!X199="","--",'Aggregated Equipment Inventory'!X199)</f>
        <v>--</v>
      </c>
      <c r="L200" s="82"/>
      <c r="M200" s="83"/>
      <c r="N200" s="84"/>
    </row>
    <row r="201" spans="1:14" ht="14.4" customHeight="1" x14ac:dyDescent="0.2">
      <c r="A201" s="25">
        <v>196</v>
      </c>
      <c r="B201" s="26" t="s">
        <v>535</v>
      </c>
      <c r="C201" s="26" t="str">
        <f>'Aggregated Equipment Inventory'!B200</f>
        <v>Lavatory Cart</v>
      </c>
      <c r="D201" s="26" t="str">
        <f>'Aggregated Equipment Inventory'!F200</f>
        <v>Electric</v>
      </c>
      <c r="E201" s="26" t="str">
        <f>'Aggregated Equipment Inventory'!H200</f>
        <v>--</v>
      </c>
      <c r="F201" s="36" t="str">
        <f>'Aggregated Equipment Inventory'!J200</f>
        <v>--</v>
      </c>
      <c r="G201" s="63" t="s">
        <v>218</v>
      </c>
      <c r="H201" s="26" t="str">
        <f>IF('Aggregated Equipment Inventory'!U200="","--",'Aggregated Equipment Inventory'!U200)</f>
        <v>--</v>
      </c>
      <c r="I201" s="36" t="str">
        <f>IF('Aggregated Equipment Inventory'!T200="","--",'Aggregated Equipment Inventory'!T200)</f>
        <v>--</v>
      </c>
      <c r="J201" s="26" t="str">
        <f>IF('Aggregated Equipment Inventory'!W200="","No",'Aggregated Equipment Inventory'!W200)</f>
        <v>No</v>
      </c>
      <c r="K201" s="37" t="str">
        <f>IF('Aggregated Equipment Inventory'!X200="","--",'Aggregated Equipment Inventory'!X200)</f>
        <v>--</v>
      </c>
      <c r="L201" s="82"/>
      <c r="M201" s="83"/>
      <c r="N201" s="84"/>
    </row>
    <row r="202" spans="1:14" ht="14.4" customHeight="1" x14ac:dyDescent="0.2">
      <c r="A202" s="25">
        <v>197</v>
      </c>
      <c r="B202" s="26" t="s">
        <v>536</v>
      </c>
      <c r="C202" s="26" t="str">
        <f>'Aggregated Equipment Inventory'!B201</f>
        <v>Potable Cart</v>
      </c>
      <c r="D202" s="26" t="str">
        <f>'Aggregated Equipment Inventory'!F201</f>
        <v>Electric</v>
      </c>
      <c r="E202" s="26" t="str">
        <f>'Aggregated Equipment Inventory'!H201</f>
        <v>--</v>
      </c>
      <c r="F202" s="36" t="str">
        <f>'Aggregated Equipment Inventory'!J201</f>
        <v>--</v>
      </c>
      <c r="G202" s="63" t="s">
        <v>218</v>
      </c>
      <c r="H202" s="26" t="str">
        <f>IF('Aggregated Equipment Inventory'!U201="","--",'Aggregated Equipment Inventory'!U201)</f>
        <v>--</v>
      </c>
      <c r="I202" s="36" t="str">
        <f>IF('Aggregated Equipment Inventory'!T201="","--",'Aggregated Equipment Inventory'!T201)</f>
        <v>--</v>
      </c>
      <c r="J202" s="26" t="str">
        <f>IF('Aggregated Equipment Inventory'!W201="","No",'Aggregated Equipment Inventory'!W201)</f>
        <v>No</v>
      </c>
      <c r="K202" s="37" t="str">
        <f>IF('Aggregated Equipment Inventory'!X201="","--",'Aggregated Equipment Inventory'!X201)</f>
        <v>--</v>
      </c>
      <c r="L202" s="82"/>
      <c r="M202" s="83"/>
      <c r="N202" s="84"/>
    </row>
    <row r="203" spans="1:14" ht="14.4" customHeight="1" x14ac:dyDescent="0.2">
      <c r="A203" s="25">
        <v>198</v>
      </c>
      <c r="B203" s="26" t="s">
        <v>537</v>
      </c>
      <c r="C203" s="26" t="str">
        <f>'Aggregated Equipment Inventory'!B202</f>
        <v>Utility Cart</v>
      </c>
      <c r="D203" s="26" t="str">
        <f>'Aggregated Equipment Inventory'!F202</f>
        <v>Electric</v>
      </c>
      <c r="E203" s="26" t="str">
        <f>'Aggregated Equipment Inventory'!H202</f>
        <v>--</v>
      </c>
      <c r="F203" s="36" t="str">
        <f>'Aggregated Equipment Inventory'!J202</f>
        <v>--</v>
      </c>
      <c r="G203" s="63" t="s">
        <v>218</v>
      </c>
      <c r="H203" s="26" t="str">
        <f>IF('Aggregated Equipment Inventory'!U202="","--",'Aggregated Equipment Inventory'!U202)</f>
        <v>--</v>
      </c>
      <c r="I203" s="36" t="str">
        <f>IF('Aggregated Equipment Inventory'!T202="","--",'Aggregated Equipment Inventory'!T202)</f>
        <v>--</v>
      </c>
      <c r="J203" s="26" t="str">
        <f>IF('Aggregated Equipment Inventory'!W202="","No",'Aggregated Equipment Inventory'!W202)</f>
        <v>No</v>
      </c>
      <c r="K203" s="37" t="str">
        <f>IF('Aggregated Equipment Inventory'!X202="","--",'Aggregated Equipment Inventory'!X202)</f>
        <v>--</v>
      </c>
      <c r="L203" s="85"/>
      <c r="M203" s="86"/>
      <c r="N203" s="87"/>
    </row>
    <row r="204" spans="1:14" ht="14.4" customHeight="1" x14ac:dyDescent="0.2">
      <c r="A204" s="32"/>
      <c r="B204" s="32"/>
      <c r="C204" s="56"/>
      <c r="D204" s="56"/>
      <c r="E204" s="56"/>
      <c r="F204" s="56"/>
      <c r="G204" s="56"/>
      <c r="H204" s="56"/>
      <c r="I204" s="57"/>
      <c r="J204" s="56"/>
      <c r="K204" s="56"/>
      <c r="L204" s="56"/>
      <c r="M204" s="56"/>
      <c r="N204" s="56"/>
    </row>
    <row r="205" spans="1:14" ht="14.4" customHeight="1" x14ac:dyDescent="0.2">
      <c r="A205" s="58" t="s">
        <v>227</v>
      </c>
      <c r="B205" s="32"/>
      <c r="C205" s="56"/>
      <c r="D205" s="56"/>
      <c r="E205" s="56"/>
      <c r="F205" s="56"/>
      <c r="G205" s="56"/>
      <c r="H205" s="56"/>
      <c r="I205" s="57"/>
      <c r="J205" s="56"/>
      <c r="K205" s="56"/>
      <c r="L205" s="56"/>
      <c r="M205" s="56"/>
      <c r="N205" s="56"/>
    </row>
    <row r="206" spans="1:14" ht="14.4" customHeight="1" x14ac:dyDescent="0.2">
      <c r="A206" s="59" t="s">
        <v>466</v>
      </c>
      <c r="B206" s="32"/>
      <c r="C206" s="56"/>
      <c r="D206" s="56"/>
      <c r="E206" s="56"/>
      <c r="F206" s="56"/>
      <c r="G206" s="56"/>
      <c r="H206" s="56"/>
      <c r="I206" s="57"/>
      <c r="J206" s="56"/>
      <c r="K206" s="56"/>
      <c r="L206" s="56"/>
      <c r="M206" s="56"/>
      <c r="N206" s="56"/>
    </row>
    <row r="207" spans="1:14" ht="14.4" customHeight="1" x14ac:dyDescent="0.2">
      <c r="A207" s="59" t="s">
        <v>533</v>
      </c>
      <c r="B207" s="32"/>
      <c r="C207" s="56"/>
      <c r="D207" s="56"/>
      <c r="E207" s="56"/>
      <c r="F207" s="56"/>
      <c r="G207" s="56"/>
      <c r="H207" s="56"/>
      <c r="I207" s="57"/>
      <c r="J207" s="56"/>
      <c r="K207" s="56"/>
      <c r="L207" s="56"/>
      <c r="M207" s="56"/>
      <c r="N207" s="56"/>
    </row>
    <row r="208" spans="1:14" ht="14.4" customHeight="1" x14ac:dyDescent="0.2">
      <c r="A208" s="88" t="s">
        <v>485</v>
      </c>
      <c r="B208" s="88"/>
      <c r="C208" s="88"/>
      <c r="D208" s="88"/>
      <c r="E208" s="88"/>
      <c r="F208" s="88"/>
      <c r="G208" s="88"/>
      <c r="H208" s="88"/>
      <c r="I208" s="88"/>
      <c r="J208" s="88"/>
      <c r="K208" s="88"/>
      <c r="L208" s="88"/>
      <c r="M208" s="88"/>
      <c r="N208" s="88"/>
    </row>
    <row r="209" spans="1:15" ht="14.4" customHeight="1" x14ac:dyDescent="0.2">
      <c r="A209" s="32" t="s">
        <v>486</v>
      </c>
      <c r="B209" s="32"/>
      <c r="C209" s="56"/>
      <c r="D209" s="56"/>
      <c r="E209" s="56"/>
      <c r="F209" s="56"/>
      <c r="G209" s="56"/>
      <c r="H209" s="56"/>
      <c r="I209" s="57"/>
      <c r="J209" s="56"/>
      <c r="K209" s="56"/>
      <c r="L209" s="46"/>
      <c r="M209" s="46"/>
      <c r="N209" s="46"/>
    </row>
    <row r="210" spans="1:15" ht="14.4" customHeight="1" x14ac:dyDescent="0.2">
      <c r="A210" s="96" t="s">
        <v>538</v>
      </c>
      <c r="B210" s="96"/>
      <c r="C210" s="96"/>
      <c r="D210" s="96"/>
      <c r="E210" s="96"/>
      <c r="F210" s="96"/>
      <c r="G210" s="96"/>
      <c r="H210" s="96"/>
      <c r="I210" s="96"/>
      <c r="J210" s="96"/>
      <c r="K210" s="96"/>
      <c r="L210" s="96"/>
      <c r="M210" s="96"/>
      <c r="N210" s="96"/>
    </row>
    <row r="211" spans="1:15" ht="16.95" customHeight="1" x14ac:dyDescent="0.2">
      <c r="A211" s="78" t="s">
        <v>532</v>
      </c>
      <c r="B211" s="78"/>
      <c r="C211" s="78"/>
      <c r="D211" s="78"/>
      <c r="E211" s="78"/>
      <c r="F211" s="78"/>
      <c r="G211" s="78"/>
      <c r="H211" s="78"/>
      <c r="I211" s="78"/>
      <c r="J211" s="78"/>
      <c r="K211" s="78"/>
      <c r="L211" s="78"/>
      <c r="M211" s="78"/>
      <c r="N211" s="78"/>
    </row>
    <row r="212" spans="1:15" ht="14.4" customHeight="1" x14ac:dyDescent="0.2">
      <c r="L212" s="30"/>
      <c r="M212" s="46"/>
      <c r="N212" s="46"/>
      <c r="O212" s="46"/>
    </row>
    <row r="213" spans="1:15" ht="14.4" customHeight="1" x14ac:dyDescent="0.2">
      <c r="L213" s="30"/>
      <c r="M213" s="46"/>
      <c r="N213" s="46"/>
      <c r="O213" s="46"/>
    </row>
    <row r="214" spans="1:15" ht="14.4" customHeight="1" x14ac:dyDescent="0.2">
      <c r="L214" s="30"/>
      <c r="M214" s="46"/>
      <c r="N214" s="46"/>
      <c r="O214" s="46"/>
    </row>
    <row r="215" spans="1:15" ht="14.4" customHeight="1" x14ac:dyDescent="0.2">
      <c r="L215" s="30"/>
      <c r="M215" s="46"/>
      <c r="N215" s="46"/>
      <c r="O215" s="46"/>
    </row>
    <row r="216" spans="1:15" ht="14.4" customHeight="1" x14ac:dyDescent="0.2">
      <c r="L216" s="30"/>
      <c r="M216" s="46"/>
      <c r="N216" s="46"/>
      <c r="O216" s="46"/>
    </row>
    <row r="217" spans="1:15" ht="14.4" customHeight="1" x14ac:dyDescent="0.2">
      <c r="L217" s="30"/>
      <c r="M217" s="46"/>
      <c r="N217" s="46"/>
      <c r="O217" s="46"/>
    </row>
    <row r="218" spans="1:15" ht="14.4" customHeight="1" x14ac:dyDescent="0.2">
      <c r="L218" s="30"/>
      <c r="M218" s="46"/>
      <c r="N218" s="46"/>
      <c r="O218" s="46"/>
    </row>
    <row r="219" spans="1:15" ht="14.4" customHeight="1" x14ac:dyDescent="0.2">
      <c r="L219" s="30"/>
      <c r="M219" s="46"/>
      <c r="N219" s="46"/>
      <c r="O219" s="46"/>
    </row>
    <row r="220" spans="1:15" ht="14.4" customHeight="1" x14ac:dyDescent="0.2">
      <c r="L220" s="30"/>
      <c r="M220" s="46"/>
      <c r="N220" s="46"/>
      <c r="O220" s="46"/>
    </row>
    <row r="221" spans="1:15" ht="14.4" customHeight="1" x14ac:dyDescent="0.2">
      <c r="L221" s="30"/>
      <c r="M221" s="46"/>
      <c r="N221" s="46"/>
      <c r="O221" s="46"/>
    </row>
    <row r="222" spans="1:15" ht="14.4" customHeight="1" x14ac:dyDescent="0.2">
      <c r="L222" s="30"/>
      <c r="M222" s="46"/>
      <c r="N222" s="46"/>
      <c r="O222" s="46"/>
    </row>
    <row r="223" spans="1:15" ht="14.4" customHeight="1" x14ac:dyDescent="0.2">
      <c r="L223" s="30"/>
      <c r="M223" s="46"/>
      <c r="N223" s="46"/>
      <c r="O223" s="46"/>
    </row>
    <row r="224" spans="1:15" ht="14.4" customHeight="1" x14ac:dyDescent="0.2">
      <c r="L224" s="30"/>
      <c r="M224" s="46"/>
      <c r="N224" s="46"/>
      <c r="O224" s="46"/>
    </row>
    <row r="225" spans="12:15" ht="14.4" customHeight="1" x14ac:dyDescent="0.2">
      <c r="L225" s="30"/>
      <c r="M225" s="46"/>
      <c r="N225" s="46"/>
      <c r="O225" s="46"/>
    </row>
    <row r="226" spans="12:15" ht="14.4" customHeight="1" x14ac:dyDescent="0.2">
      <c r="L226" s="30"/>
      <c r="M226" s="46"/>
      <c r="N226" s="46"/>
      <c r="O226" s="46"/>
    </row>
    <row r="227" spans="12:15" ht="14.4" customHeight="1" x14ac:dyDescent="0.2">
      <c r="L227" s="30"/>
      <c r="M227" s="46"/>
      <c r="N227" s="46"/>
      <c r="O227" s="46"/>
    </row>
    <row r="228" spans="12:15" ht="14.4" customHeight="1" x14ac:dyDescent="0.2">
      <c r="L228" s="30"/>
      <c r="M228" s="46"/>
      <c r="N228" s="46"/>
      <c r="O228" s="46"/>
    </row>
    <row r="229" spans="12:15" ht="14.4" customHeight="1" x14ac:dyDescent="0.2">
      <c r="L229" s="30"/>
      <c r="M229" s="46"/>
      <c r="N229" s="46"/>
      <c r="O229" s="46"/>
    </row>
    <row r="230" spans="12:15" ht="14.4" customHeight="1" x14ac:dyDescent="0.2">
      <c r="L230" s="30"/>
      <c r="M230" s="46"/>
      <c r="N230" s="46"/>
      <c r="O230" s="46"/>
    </row>
    <row r="231" spans="12:15" ht="14.4" customHeight="1" x14ac:dyDescent="0.2">
      <c r="L231" s="30"/>
      <c r="M231" s="46"/>
      <c r="N231" s="46"/>
      <c r="O231" s="46"/>
    </row>
    <row r="232" spans="12:15" ht="14.4" customHeight="1" x14ac:dyDescent="0.2">
      <c r="L232" s="30"/>
      <c r="M232" s="46"/>
      <c r="N232" s="46"/>
      <c r="O232" s="46"/>
    </row>
    <row r="233" spans="12:15" ht="14.4" customHeight="1" x14ac:dyDescent="0.2">
      <c r="L233" s="30"/>
      <c r="M233" s="46"/>
      <c r="N233" s="46"/>
      <c r="O233" s="46"/>
    </row>
    <row r="234" spans="12:15" ht="14.4" customHeight="1" x14ac:dyDescent="0.2">
      <c r="L234" s="30"/>
      <c r="M234" s="46"/>
      <c r="N234" s="46"/>
      <c r="O234" s="46"/>
    </row>
    <row r="235" spans="12:15" ht="14.4" customHeight="1" x14ac:dyDescent="0.2">
      <c r="L235" s="30"/>
      <c r="M235" s="46"/>
      <c r="N235" s="46"/>
      <c r="O235" s="46"/>
    </row>
    <row r="236" spans="12:15" ht="14.4" customHeight="1" x14ac:dyDescent="0.2">
      <c r="L236" s="30"/>
      <c r="M236" s="46"/>
      <c r="N236" s="46"/>
      <c r="O236" s="46"/>
    </row>
    <row r="237" spans="12:15" ht="14.4" customHeight="1" x14ac:dyDescent="0.2">
      <c r="L237" s="30"/>
      <c r="M237" s="46"/>
      <c r="N237" s="46"/>
      <c r="O237" s="46"/>
    </row>
    <row r="238" spans="12:15" ht="14.4" customHeight="1" x14ac:dyDescent="0.2">
      <c r="L238" s="30"/>
      <c r="M238" s="30"/>
      <c r="N238" s="30"/>
      <c r="O238" s="30"/>
    </row>
    <row r="239" spans="12:15" ht="14.4" customHeight="1" x14ac:dyDescent="0.2">
      <c r="L239" s="30"/>
      <c r="M239" s="30"/>
      <c r="N239" s="30"/>
    </row>
    <row r="240" spans="12:15" ht="14.4" customHeight="1" x14ac:dyDescent="0.2">
      <c r="L240" s="30"/>
      <c r="M240" s="30"/>
      <c r="N240" s="30"/>
    </row>
    <row r="241" spans="12:14" ht="14.4" customHeight="1" x14ac:dyDescent="0.2">
      <c r="L241" s="30"/>
      <c r="M241" s="30"/>
      <c r="N241" s="30"/>
    </row>
    <row r="242" spans="12:14" ht="14.4" customHeight="1" x14ac:dyDescent="0.2">
      <c r="L242" s="30"/>
      <c r="M242" s="30"/>
      <c r="N242" s="30"/>
    </row>
    <row r="243" spans="12:14" ht="14.4" customHeight="1" x14ac:dyDescent="0.2">
      <c r="L243" s="30"/>
      <c r="M243" s="30"/>
      <c r="N243" s="30"/>
    </row>
    <row r="244" spans="12:14" ht="14.4" customHeight="1" x14ac:dyDescent="0.2">
      <c r="L244" s="30"/>
      <c r="M244" s="30"/>
      <c r="N244" s="30"/>
    </row>
  </sheetData>
  <mergeCells count="13">
    <mergeCell ref="A1:A4"/>
    <mergeCell ref="B2:I2"/>
    <mergeCell ref="J2:N2"/>
    <mergeCell ref="A210:N210"/>
    <mergeCell ref="F3:G3"/>
    <mergeCell ref="B1:N1"/>
    <mergeCell ref="L6:N54"/>
    <mergeCell ref="L55:N103"/>
    <mergeCell ref="A211:N211"/>
    <mergeCell ref="L196:N203"/>
    <mergeCell ref="L153:N195"/>
    <mergeCell ref="A208:N208"/>
    <mergeCell ref="L104:N152"/>
  </mergeCells>
  <pageMargins left="0.7" right="0.7" top="1" bottom="0.75" header="0.5" footer="0.3"/>
  <pageSetup paperSize="3" scale="77" fitToHeight="0" orientation="landscape" r:id="rId1"/>
  <headerFooter>
    <oddHeader>&amp;L&amp;"Verdana,Bold"&amp;10Table 1. Ground Support Equipment Reporting Data&amp;"Verdana,Regular"
John Wayne Airport MOU
Santa Ana, California</oddHeader>
    <oddFooter>&amp;L&amp;"Verdana,Regular"&amp;8Page &amp;P of &amp;N&amp;R&amp;"Verdana,Regular"&amp;8Ramboll</oddFooter>
  </headerFooter>
  <rowBreaks count="4" manualBreakCount="4">
    <brk id="54" max="13" man="1"/>
    <brk id="103" max="13" man="1"/>
    <brk id="152" max="13" man="1"/>
    <brk id="195" max="1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34B21-30DF-411D-98BD-B9093DC03B56}">
  <sheetPr>
    <tabColor theme="8" tint="0.79998168889431442"/>
  </sheetPr>
  <dimension ref="A1"/>
  <sheetViews>
    <sheetView workbookViewId="0"/>
  </sheetViews>
  <sheetFormatPr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24534-9CE9-433E-9D56-F14F0BF42429}">
  <sheetPr>
    <tabColor theme="8" tint="0.79998168889431442"/>
    <pageSetUpPr fitToPage="1"/>
  </sheetPr>
  <dimension ref="A1:AG222"/>
  <sheetViews>
    <sheetView tabSelected="1" topLeftCell="A175" zoomScale="70" zoomScaleNormal="70" workbookViewId="0">
      <selection activeCell="A207" sqref="A207:P207"/>
    </sheetView>
  </sheetViews>
  <sheetFormatPr defaultColWidth="8.88671875" defaultRowHeight="15" customHeight="1" outlineLevelRow="1" outlineLevelCol="1" x14ac:dyDescent="0.2"/>
  <cols>
    <col min="1" max="1" width="7.5546875" style="28" customWidth="1"/>
    <col min="2" max="2" width="18" style="28" hidden="1" customWidth="1" outlineLevel="1"/>
    <col min="3" max="3" width="32.21875" style="28" customWidth="1" collapsed="1"/>
    <col min="4" max="4" width="33" style="28" customWidth="1"/>
    <col min="5" max="5" width="15.88671875" style="28" customWidth="1"/>
    <col min="6" max="6" width="11.5546875" style="28" customWidth="1"/>
    <col min="7" max="7" width="11.44140625" style="28" customWidth="1"/>
    <col min="8" max="8" width="13.6640625" style="28" customWidth="1"/>
    <col min="9" max="9" width="17.109375" style="28" customWidth="1" outlineLevel="1"/>
    <col min="10" max="10" width="14" style="28" customWidth="1" outlineLevel="1"/>
    <col min="11" max="11" width="11.21875" style="28" customWidth="1"/>
    <col min="12" max="12" width="48.109375" style="30" customWidth="1" outlineLevel="1"/>
    <col min="13" max="13" width="10.6640625" style="30" customWidth="1"/>
    <col min="14" max="14" width="13.5546875" style="30" customWidth="1" outlineLevel="1"/>
    <col min="15" max="16" width="13.33203125" style="28" customWidth="1"/>
    <col min="17" max="18" width="22.88671875" style="34" customWidth="1"/>
    <col min="19" max="19" width="4.88671875" style="28" customWidth="1"/>
    <col min="20" max="20" width="11.6640625" style="28" customWidth="1" outlineLevel="1"/>
    <col min="21" max="21" width="11.88671875" style="28" customWidth="1" outlineLevel="1"/>
    <col min="22" max="23" width="11.5546875" style="28" bestFit="1" customWidth="1"/>
    <col min="24" max="16384" width="8.88671875" style="28"/>
  </cols>
  <sheetData>
    <row r="1" spans="1:21" ht="60" customHeight="1" x14ac:dyDescent="0.2">
      <c r="A1" s="47" t="s">
        <v>467</v>
      </c>
      <c r="B1" s="9" t="s">
        <v>503</v>
      </c>
      <c r="C1" s="9" t="s">
        <v>0</v>
      </c>
      <c r="D1" s="9" t="s">
        <v>484</v>
      </c>
      <c r="E1" s="9" t="s">
        <v>239</v>
      </c>
      <c r="F1" s="9" t="s">
        <v>2</v>
      </c>
      <c r="G1" s="9" t="s">
        <v>502</v>
      </c>
      <c r="H1" s="9" t="s">
        <v>455</v>
      </c>
      <c r="I1" s="9" t="s">
        <v>428</v>
      </c>
      <c r="J1" s="9" t="s">
        <v>427</v>
      </c>
      <c r="K1" s="9" t="s">
        <v>472</v>
      </c>
      <c r="L1" s="9" t="s">
        <v>309</v>
      </c>
      <c r="M1" s="9" t="s">
        <v>429</v>
      </c>
      <c r="N1" s="9" t="s">
        <v>288</v>
      </c>
      <c r="O1" s="9" t="s">
        <v>431</v>
      </c>
      <c r="P1" s="9" t="s">
        <v>430</v>
      </c>
      <c r="Q1" s="9" t="s">
        <v>310</v>
      </c>
      <c r="R1" s="9" t="s">
        <v>311</v>
      </c>
      <c r="T1" s="24" t="s">
        <v>436</v>
      </c>
      <c r="U1" s="24" t="s">
        <v>540</v>
      </c>
    </row>
    <row r="2" spans="1:21" ht="15" hidden="1" customHeight="1" outlineLevel="1" x14ac:dyDescent="0.2">
      <c r="A2" s="48" t="s">
        <v>541</v>
      </c>
      <c r="B2" s="9"/>
      <c r="C2" s="9"/>
      <c r="D2" s="9">
        <v>2</v>
      </c>
      <c r="E2" s="9">
        <v>6</v>
      </c>
      <c r="F2" s="9">
        <v>8</v>
      </c>
      <c r="G2" s="9">
        <v>10</v>
      </c>
      <c r="H2" s="9"/>
      <c r="I2" s="9">
        <v>11</v>
      </c>
      <c r="J2" s="9">
        <v>4</v>
      </c>
      <c r="K2" s="9">
        <v>16</v>
      </c>
      <c r="L2" s="9">
        <v>17</v>
      </c>
      <c r="M2" s="9">
        <v>20</v>
      </c>
      <c r="N2" s="9">
        <v>21</v>
      </c>
      <c r="O2" s="31"/>
      <c r="P2" s="23"/>
      <c r="Q2" s="23"/>
      <c r="R2" s="23"/>
    </row>
    <row r="3" spans="1:21" ht="15" hidden="1" customHeight="1" outlineLevel="1" x14ac:dyDescent="0.2">
      <c r="A3" s="48" t="s">
        <v>542</v>
      </c>
      <c r="B3" s="9"/>
      <c r="C3" s="9"/>
      <c r="D3" s="9"/>
      <c r="E3" s="9"/>
      <c r="F3" s="9"/>
      <c r="G3" s="9"/>
      <c r="H3" s="9"/>
      <c r="I3" s="9"/>
      <c r="J3" s="9"/>
      <c r="K3" s="9"/>
      <c r="L3" s="9"/>
      <c r="M3" s="9"/>
      <c r="N3" s="9"/>
      <c r="O3" s="31">
        <v>22</v>
      </c>
      <c r="P3" s="23">
        <v>23</v>
      </c>
      <c r="Q3" s="23"/>
      <c r="R3" s="23"/>
    </row>
    <row r="4" spans="1:21" ht="15" customHeight="1" collapsed="1" x14ac:dyDescent="0.2">
      <c r="A4" s="25">
        <v>1</v>
      </c>
      <c r="B4" s="25">
        <v>21892</v>
      </c>
      <c r="C4" s="25">
        <f>B4</f>
        <v>21892</v>
      </c>
      <c r="D4" s="25" t="str">
        <f>VLOOKUP(B4,'Aggregated Equipment Inventory'!A:AB,$D$2,FALSE)</f>
        <v>Bag Tug</v>
      </c>
      <c r="E4" s="26" t="str">
        <f>VLOOKUP($B4,'Aggregated Equipment Inventory'!$A:$AB,E$2,FALSE)</f>
        <v>Electric</v>
      </c>
      <c r="F4" s="26">
        <f>VLOOKUP($B4,'Aggregated Equipment Inventory'!$A:$AB,F$2,FALSE)</f>
        <v>2015</v>
      </c>
      <c r="G4" s="36">
        <f>IF(VLOOKUP($B4,'Aggregated Equipment Inventory'!$A:$AB,G$2,FALSE)="","--",VLOOKUP($B4,'Aggregated Equipment Inventory'!$A:$AB,G$2,FALSE))</f>
        <v>40</v>
      </c>
      <c r="H4" s="26" t="s">
        <v>487</v>
      </c>
      <c r="I4" s="26">
        <f>VLOOKUP($B4,'Aggregated Equipment Inventory'!$A:$AB,I$2,FALSE)</f>
        <v>50</v>
      </c>
      <c r="J4" s="26" t="str">
        <f>VLOOKUP($B4,'Aggregated Equipment Inventory'!$A:$AB,J$2,FALSE)</f>
        <v/>
      </c>
      <c r="K4" s="26" t="str">
        <f>IF(T4="x","--",IF(VLOOKUP($B4,'Aggregated Equipment Inventory'!$A:$AB,K$2,FALSE)="","--",VLOOKUP($B4,'Aggregated Equipment Inventory'!$A:$AB,K$2,FALSE)))</f>
        <v>--</v>
      </c>
      <c r="L4" s="26" t="str">
        <f>VLOOKUP($B4,'Aggregated Equipment Inventory'!$A:$AB,L$2,FALSE)</f>
        <v/>
      </c>
      <c r="M4" s="65" t="str">
        <f>IF(T4="x","--",IF(VLOOKUP($B4,'Aggregated Equipment Inventory'!$A:$AB,M$2,FALSE)="","--",VLOOKUP($B4,'Aggregated Equipment Inventory'!$A:$AB,M$2,FALSE)))</f>
        <v>--</v>
      </c>
      <c r="N4" s="26" t="str">
        <f>VLOOKUP($B4,'Aggregated Equipment Inventory'!$A:$AB,N$2,FALSE)</f>
        <v/>
      </c>
      <c r="O4" s="27" t="str">
        <f>IF(T4="x","--",IFERROR(VLOOKUP($L4,OFFROAD2017_CY2020!$A:$W,O$3,FALSE)/$K4,"--"))</f>
        <v>--</v>
      </c>
      <c r="P4" s="27" t="str">
        <f>IF(T4="x","--",IFERROR(VLOOKUP($L4,OFFROAD2017_CY2020!$A:$W,P$3,FALSE)/$K4,"--"))</f>
        <v>--</v>
      </c>
      <c r="Q4" s="51" t="str">
        <f t="shared" ref="Q4:Q35" si="0">IFERROR(IF(T4="x","N/A - "&amp;U4,CONVERT(O4*$G4*$M4*$K4,"g","lbm")),"--")</f>
        <v>--</v>
      </c>
      <c r="R4" s="51" t="str">
        <f t="shared" ref="R4:R35" si="1">IFERROR(IF(T4="x","N/A - "&amp;U4,CONVERT(P4*$G4*$M4*$K4,"g","lbm")),"--")</f>
        <v>--</v>
      </c>
    </row>
    <row r="5" spans="1:21" ht="15" customHeight="1" x14ac:dyDescent="0.2">
      <c r="A5" s="25">
        <v>2</v>
      </c>
      <c r="B5" s="25">
        <v>26521</v>
      </c>
      <c r="C5" s="25">
        <f t="shared" ref="C5:C68" si="2">B5</f>
        <v>26521</v>
      </c>
      <c r="D5" s="25" t="str">
        <f>VLOOKUP(B5,'Aggregated Equipment Inventory'!A:AB,$D$2,FALSE)</f>
        <v>Bag Tug</v>
      </c>
      <c r="E5" s="26" t="str">
        <f>VLOOKUP($B5,'Aggregated Equipment Inventory'!$A:$AB,E$2,FALSE)</f>
        <v>Electric</v>
      </c>
      <c r="F5" s="26">
        <f>VLOOKUP($B5,'Aggregated Equipment Inventory'!$A:$AB,F$2,FALSE)</f>
        <v>2018</v>
      </c>
      <c r="G5" s="36">
        <f>IF(VLOOKUP($B5,'Aggregated Equipment Inventory'!$A:$AB,G$2,FALSE)="","--",VLOOKUP($B5,'Aggregated Equipment Inventory'!$A:$AB,G$2,FALSE))</f>
        <v>40</v>
      </c>
      <c r="H5" s="26" t="s">
        <v>487</v>
      </c>
      <c r="I5" s="26">
        <f>VLOOKUP($B5,'Aggregated Equipment Inventory'!$A:$AB,I$2,FALSE)</f>
        <v>50</v>
      </c>
      <c r="J5" s="26" t="str">
        <f>VLOOKUP($B5,'Aggregated Equipment Inventory'!$A:$AB,J$2,FALSE)</f>
        <v/>
      </c>
      <c r="K5" s="26" t="str">
        <f>IF(T5="x","--",IF(VLOOKUP($B5,'Aggregated Equipment Inventory'!$A:$AB,K$2,FALSE)="","--",VLOOKUP($B5,'Aggregated Equipment Inventory'!$A:$AB,K$2,FALSE)))</f>
        <v>--</v>
      </c>
      <c r="L5" s="26" t="str">
        <f>VLOOKUP($B5,'Aggregated Equipment Inventory'!$A:$AB,L$2,FALSE)</f>
        <v/>
      </c>
      <c r="M5" s="65" t="str">
        <f>IF(T5="x","--",IF(VLOOKUP($B5,'Aggregated Equipment Inventory'!$A:$AB,M$2,FALSE)="","--",VLOOKUP($B5,'Aggregated Equipment Inventory'!$A:$AB,M$2,FALSE)))</f>
        <v>--</v>
      </c>
      <c r="N5" s="26" t="str">
        <f>VLOOKUP($B5,'Aggregated Equipment Inventory'!$A:$AB,N$2,FALSE)</f>
        <v/>
      </c>
      <c r="O5" s="27" t="str">
        <f>IF(T5="x","--",IFERROR(VLOOKUP($L5,OFFROAD2017_CY2020!$A:$W,O$3,FALSE)/$K5,"--"))</f>
        <v>--</v>
      </c>
      <c r="P5" s="27" t="str">
        <f>IF(T5="x","--",IFERROR(VLOOKUP($L5,OFFROAD2017_CY2020!$A:$W,P$3,FALSE)/$K5,"--"))</f>
        <v>--</v>
      </c>
      <c r="Q5" s="51" t="str">
        <f t="shared" si="0"/>
        <v>--</v>
      </c>
      <c r="R5" s="51" t="str">
        <f t="shared" si="1"/>
        <v>--</v>
      </c>
    </row>
    <row r="6" spans="1:21" ht="15" customHeight="1" x14ac:dyDescent="0.2">
      <c r="A6" s="25">
        <v>3</v>
      </c>
      <c r="B6" s="25">
        <v>26522</v>
      </c>
      <c r="C6" s="25">
        <f t="shared" si="2"/>
        <v>26522</v>
      </c>
      <c r="D6" s="25" t="str">
        <f>VLOOKUP(B6,'Aggregated Equipment Inventory'!A:AB,$D$2,FALSE)</f>
        <v>Bag Tug</v>
      </c>
      <c r="E6" s="26" t="str">
        <f>VLOOKUP($B6,'Aggregated Equipment Inventory'!$A:$AB,E$2,FALSE)</f>
        <v>Electric</v>
      </c>
      <c r="F6" s="26">
        <f>VLOOKUP($B6,'Aggregated Equipment Inventory'!$A:$AB,F$2,FALSE)</f>
        <v>2018</v>
      </c>
      <c r="G6" s="36">
        <f>IF(VLOOKUP($B6,'Aggregated Equipment Inventory'!$A:$AB,G$2,FALSE)="","--",VLOOKUP($B6,'Aggregated Equipment Inventory'!$A:$AB,G$2,FALSE))</f>
        <v>40</v>
      </c>
      <c r="H6" s="26" t="s">
        <v>487</v>
      </c>
      <c r="I6" s="26">
        <f>VLOOKUP($B6,'Aggregated Equipment Inventory'!$A:$AB,I$2,FALSE)</f>
        <v>50</v>
      </c>
      <c r="J6" s="26" t="str">
        <f>VLOOKUP($B6,'Aggregated Equipment Inventory'!$A:$AB,J$2,FALSE)</f>
        <v/>
      </c>
      <c r="K6" s="26" t="str">
        <f>IF(T6="x","--",IF(VLOOKUP($B6,'Aggregated Equipment Inventory'!$A:$AB,K$2,FALSE)="","--",VLOOKUP($B6,'Aggregated Equipment Inventory'!$A:$AB,K$2,FALSE)))</f>
        <v>--</v>
      </c>
      <c r="L6" s="26" t="str">
        <f>VLOOKUP($B6,'Aggregated Equipment Inventory'!$A:$AB,L$2,FALSE)</f>
        <v/>
      </c>
      <c r="M6" s="65" t="str">
        <f>IF(T6="x","--",IF(VLOOKUP($B6,'Aggregated Equipment Inventory'!$A:$AB,M$2,FALSE)="","--",VLOOKUP($B6,'Aggregated Equipment Inventory'!$A:$AB,M$2,FALSE)))</f>
        <v>--</v>
      </c>
      <c r="N6" s="26" t="str">
        <f>VLOOKUP($B6,'Aggregated Equipment Inventory'!$A:$AB,N$2,FALSE)</f>
        <v/>
      </c>
      <c r="O6" s="27" t="str">
        <f>IF(T6="x","--",IFERROR(VLOOKUP($L6,OFFROAD2017_CY2020!$A:$W,O$3,FALSE)/$K6,"--"))</f>
        <v>--</v>
      </c>
      <c r="P6" s="27" t="str">
        <f>IF(T6="x","--",IFERROR(VLOOKUP($L6,OFFROAD2017_CY2020!$A:$W,P$3,FALSE)/$K6,"--"))</f>
        <v>--</v>
      </c>
      <c r="Q6" s="51" t="str">
        <f t="shared" si="0"/>
        <v>--</v>
      </c>
      <c r="R6" s="51" t="str">
        <f t="shared" si="1"/>
        <v>--</v>
      </c>
    </row>
    <row r="7" spans="1:21" ht="15" customHeight="1" x14ac:dyDescent="0.2">
      <c r="A7" s="25">
        <v>4</v>
      </c>
      <c r="B7" s="25">
        <v>26523</v>
      </c>
      <c r="C7" s="25">
        <f t="shared" si="2"/>
        <v>26523</v>
      </c>
      <c r="D7" s="25" t="str">
        <f>VLOOKUP(B7,'Aggregated Equipment Inventory'!A:AB,$D$2,FALSE)</f>
        <v>Bag Tug</v>
      </c>
      <c r="E7" s="26" t="str">
        <f>VLOOKUP($B7,'Aggregated Equipment Inventory'!$A:$AB,E$2,FALSE)</f>
        <v>Electric</v>
      </c>
      <c r="F7" s="26">
        <f>VLOOKUP($B7,'Aggregated Equipment Inventory'!$A:$AB,F$2,FALSE)</f>
        <v>2018</v>
      </c>
      <c r="G7" s="36">
        <f>IF(VLOOKUP($B7,'Aggregated Equipment Inventory'!$A:$AB,G$2,FALSE)="","--",VLOOKUP($B7,'Aggregated Equipment Inventory'!$A:$AB,G$2,FALSE))</f>
        <v>40</v>
      </c>
      <c r="H7" s="26" t="s">
        <v>487</v>
      </c>
      <c r="I7" s="26">
        <f>VLOOKUP($B7,'Aggregated Equipment Inventory'!$A:$AB,I$2,FALSE)</f>
        <v>50</v>
      </c>
      <c r="J7" s="26" t="str">
        <f>VLOOKUP($B7,'Aggregated Equipment Inventory'!$A:$AB,J$2,FALSE)</f>
        <v/>
      </c>
      <c r="K7" s="26" t="str">
        <f>IF(T7="x","--",IF(VLOOKUP($B7,'Aggregated Equipment Inventory'!$A:$AB,K$2,FALSE)="","--",VLOOKUP($B7,'Aggregated Equipment Inventory'!$A:$AB,K$2,FALSE)))</f>
        <v>--</v>
      </c>
      <c r="L7" s="26" t="str">
        <f>VLOOKUP($B7,'Aggregated Equipment Inventory'!$A:$AB,L$2,FALSE)</f>
        <v/>
      </c>
      <c r="M7" s="65" t="str">
        <f>IF(T7="x","--",IF(VLOOKUP($B7,'Aggregated Equipment Inventory'!$A:$AB,M$2,FALSE)="","--",VLOOKUP($B7,'Aggregated Equipment Inventory'!$A:$AB,M$2,FALSE)))</f>
        <v>--</v>
      </c>
      <c r="N7" s="26" t="str">
        <f>VLOOKUP($B7,'Aggregated Equipment Inventory'!$A:$AB,N$2,FALSE)</f>
        <v/>
      </c>
      <c r="O7" s="27" t="str">
        <f>IF(T7="x","--",IFERROR(VLOOKUP($L7,OFFROAD2017_CY2020!$A:$W,O$3,FALSE)/$K7,"--"))</f>
        <v>--</v>
      </c>
      <c r="P7" s="27" t="str">
        <f>IF(T7="x","--",IFERROR(VLOOKUP($L7,OFFROAD2017_CY2020!$A:$W,P$3,FALSE)/$K7,"--"))</f>
        <v>--</v>
      </c>
      <c r="Q7" s="51" t="str">
        <f t="shared" si="0"/>
        <v>--</v>
      </c>
      <c r="R7" s="51" t="str">
        <f t="shared" si="1"/>
        <v>--</v>
      </c>
    </row>
    <row r="8" spans="1:21" ht="15" customHeight="1" x14ac:dyDescent="0.2">
      <c r="A8" s="25">
        <v>5</v>
      </c>
      <c r="B8" s="25">
        <v>26524</v>
      </c>
      <c r="C8" s="25">
        <f t="shared" si="2"/>
        <v>26524</v>
      </c>
      <c r="D8" s="25" t="str">
        <f>VLOOKUP(B8,'Aggregated Equipment Inventory'!A:AB,$D$2,FALSE)</f>
        <v>Bag Tug</v>
      </c>
      <c r="E8" s="26" t="str">
        <f>VLOOKUP($B8,'Aggregated Equipment Inventory'!$A:$AB,E$2,FALSE)</f>
        <v>Electric</v>
      </c>
      <c r="F8" s="26">
        <f>VLOOKUP($B8,'Aggregated Equipment Inventory'!$A:$AB,F$2,FALSE)</f>
        <v>2018</v>
      </c>
      <c r="G8" s="36">
        <f>IF(VLOOKUP($B8,'Aggregated Equipment Inventory'!$A:$AB,G$2,FALSE)="","--",VLOOKUP($B8,'Aggregated Equipment Inventory'!$A:$AB,G$2,FALSE))</f>
        <v>40</v>
      </c>
      <c r="H8" s="26" t="s">
        <v>487</v>
      </c>
      <c r="I8" s="26">
        <f>VLOOKUP($B8,'Aggregated Equipment Inventory'!$A:$AB,I$2,FALSE)</f>
        <v>50</v>
      </c>
      <c r="J8" s="26" t="str">
        <f>VLOOKUP($B8,'Aggregated Equipment Inventory'!$A:$AB,J$2,FALSE)</f>
        <v/>
      </c>
      <c r="K8" s="26" t="str">
        <f>IF(T8="x","--",IF(VLOOKUP($B8,'Aggregated Equipment Inventory'!$A:$AB,K$2,FALSE)="","--",VLOOKUP($B8,'Aggregated Equipment Inventory'!$A:$AB,K$2,FALSE)))</f>
        <v>--</v>
      </c>
      <c r="L8" s="26" t="str">
        <f>VLOOKUP($B8,'Aggregated Equipment Inventory'!$A:$AB,L$2,FALSE)</f>
        <v/>
      </c>
      <c r="M8" s="65" t="str">
        <f>IF(T8="x","--",IF(VLOOKUP($B8,'Aggregated Equipment Inventory'!$A:$AB,M$2,FALSE)="","--",VLOOKUP($B8,'Aggregated Equipment Inventory'!$A:$AB,M$2,FALSE)))</f>
        <v>--</v>
      </c>
      <c r="N8" s="26" t="str">
        <f>VLOOKUP($B8,'Aggregated Equipment Inventory'!$A:$AB,N$2,FALSE)</f>
        <v/>
      </c>
      <c r="O8" s="27" t="str">
        <f>IF(T8="x","--",IFERROR(VLOOKUP($L8,OFFROAD2017_CY2020!$A:$W,O$3,FALSE)/$K8,"--"))</f>
        <v>--</v>
      </c>
      <c r="P8" s="27" t="str">
        <f>IF(T8="x","--",IFERROR(VLOOKUP($L8,OFFROAD2017_CY2020!$A:$W,P$3,FALSE)/$K8,"--"))</f>
        <v>--</v>
      </c>
      <c r="Q8" s="51" t="str">
        <f t="shared" si="0"/>
        <v>--</v>
      </c>
      <c r="R8" s="51" t="str">
        <f t="shared" si="1"/>
        <v>--</v>
      </c>
    </row>
    <row r="9" spans="1:21" ht="15" customHeight="1" x14ac:dyDescent="0.2">
      <c r="A9" s="25">
        <v>6</v>
      </c>
      <c r="B9" s="25">
        <v>26528</v>
      </c>
      <c r="C9" s="25">
        <f t="shared" si="2"/>
        <v>26528</v>
      </c>
      <c r="D9" s="25" t="str">
        <f>VLOOKUP(B9,'Aggregated Equipment Inventory'!A:AB,$D$2,FALSE)</f>
        <v>Bag Tug</v>
      </c>
      <c r="E9" s="26" t="str">
        <f>VLOOKUP($B9,'Aggregated Equipment Inventory'!$A:$AB,E$2,FALSE)</f>
        <v>Electric</v>
      </c>
      <c r="F9" s="26">
        <f>VLOOKUP($B9,'Aggregated Equipment Inventory'!$A:$AB,F$2,FALSE)</f>
        <v>2018</v>
      </c>
      <c r="G9" s="36">
        <f>IF(VLOOKUP($B9,'Aggregated Equipment Inventory'!$A:$AB,G$2,FALSE)="","--",VLOOKUP($B9,'Aggregated Equipment Inventory'!$A:$AB,G$2,FALSE))</f>
        <v>40</v>
      </c>
      <c r="H9" s="26" t="s">
        <v>487</v>
      </c>
      <c r="I9" s="26">
        <f>VLOOKUP($B9,'Aggregated Equipment Inventory'!$A:$AB,I$2,FALSE)</f>
        <v>50</v>
      </c>
      <c r="J9" s="26" t="str">
        <f>VLOOKUP($B9,'Aggregated Equipment Inventory'!$A:$AB,J$2,FALSE)</f>
        <v/>
      </c>
      <c r="K9" s="26" t="str">
        <f>IF(T9="x","--",IF(VLOOKUP($B9,'Aggregated Equipment Inventory'!$A:$AB,K$2,FALSE)="","--",VLOOKUP($B9,'Aggregated Equipment Inventory'!$A:$AB,K$2,FALSE)))</f>
        <v>--</v>
      </c>
      <c r="L9" s="26" t="str">
        <f>VLOOKUP($B9,'Aggregated Equipment Inventory'!$A:$AB,L$2,FALSE)</f>
        <v/>
      </c>
      <c r="M9" s="65" t="str">
        <f>IF(T9="x","--",IF(VLOOKUP($B9,'Aggregated Equipment Inventory'!$A:$AB,M$2,FALSE)="","--",VLOOKUP($B9,'Aggregated Equipment Inventory'!$A:$AB,M$2,FALSE)))</f>
        <v>--</v>
      </c>
      <c r="N9" s="26" t="str">
        <f>VLOOKUP($B9,'Aggregated Equipment Inventory'!$A:$AB,N$2,FALSE)</f>
        <v/>
      </c>
      <c r="O9" s="27" t="str">
        <f>IF(T9="x","--",IFERROR(VLOOKUP($L9,OFFROAD2017_CY2020!$A:$W,O$3,FALSE)/$K9,"--"))</f>
        <v>--</v>
      </c>
      <c r="P9" s="27" t="str">
        <f>IF(T9="x","--",IFERROR(VLOOKUP($L9,OFFROAD2017_CY2020!$A:$W,P$3,FALSE)/$K9,"--"))</f>
        <v>--</v>
      </c>
      <c r="Q9" s="51" t="str">
        <f t="shared" si="0"/>
        <v>--</v>
      </c>
      <c r="R9" s="51" t="str">
        <f t="shared" si="1"/>
        <v>--</v>
      </c>
    </row>
    <row r="10" spans="1:21" ht="15" customHeight="1" x14ac:dyDescent="0.2">
      <c r="A10" s="25">
        <v>7</v>
      </c>
      <c r="B10" s="25">
        <v>26529</v>
      </c>
      <c r="C10" s="25">
        <f t="shared" si="2"/>
        <v>26529</v>
      </c>
      <c r="D10" s="25" t="str">
        <f>VLOOKUP(B10,'Aggregated Equipment Inventory'!A:AB,$D$2,FALSE)</f>
        <v>Bag Tug</v>
      </c>
      <c r="E10" s="26" t="str">
        <f>VLOOKUP($B10,'Aggregated Equipment Inventory'!$A:$AB,E$2,FALSE)</f>
        <v>Electric</v>
      </c>
      <c r="F10" s="26">
        <f>VLOOKUP($B10,'Aggregated Equipment Inventory'!$A:$AB,F$2,FALSE)</f>
        <v>2018</v>
      </c>
      <c r="G10" s="36">
        <f>IF(VLOOKUP($B10,'Aggregated Equipment Inventory'!$A:$AB,G$2,FALSE)="","--",VLOOKUP($B10,'Aggregated Equipment Inventory'!$A:$AB,G$2,FALSE))</f>
        <v>40</v>
      </c>
      <c r="H10" s="26" t="s">
        <v>487</v>
      </c>
      <c r="I10" s="26">
        <f>VLOOKUP($B10,'Aggregated Equipment Inventory'!$A:$AB,I$2,FALSE)</f>
        <v>50</v>
      </c>
      <c r="J10" s="26" t="str">
        <f>VLOOKUP($B10,'Aggregated Equipment Inventory'!$A:$AB,J$2,FALSE)</f>
        <v/>
      </c>
      <c r="K10" s="26" t="str">
        <f>IF(T10="x","--",IF(VLOOKUP($B10,'Aggregated Equipment Inventory'!$A:$AB,K$2,FALSE)="","--",VLOOKUP($B10,'Aggregated Equipment Inventory'!$A:$AB,K$2,FALSE)))</f>
        <v>--</v>
      </c>
      <c r="L10" s="26" t="str">
        <f>VLOOKUP($B10,'Aggregated Equipment Inventory'!$A:$AB,L$2,FALSE)</f>
        <v/>
      </c>
      <c r="M10" s="65" t="str">
        <f>IF(T10="x","--",IF(VLOOKUP($B10,'Aggregated Equipment Inventory'!$A:$AB,M$2,FALSE)="","--",VLOOKUP($B10,'Aggregated Equipment Inventory'!$A:$AB,M$2,FALSE)))</f>
        <v>--</v>
      </c>
      <c r="N10" s="26" t="str">
        <f>VLOOKUP($B10,'Aggregated Equipment Inventory'!$A:$AB,N$2,FALSE)</f>
        <v/>
      </c>
      <c r="O10" s="27" t="str">
        <f>IF(T10="x","--",IFERROR(VLOOKUP($L10,OFFROAD2017_CY2020!$A:$W,O$3,FALSE)/$K10,"--"))</f>
        <v>--</v>
      </c>
      <c r="P10" s="27" t="str">
        <f>IF(T10="x","--",IFERROR(VLOOKUP($L10,OFFROAD2017_CY2020!$A:$W,P$3,FALSE)/$K10,"--"))</f>
        <v>--</v>
      </c>
      <c r="Q10" s="51" t="str">
        <f t="shared" si="0"/>
        <v>--</v>
      </c>
      <c r="R10" s="51" t="str">
        <f t="shared" si="1"/>
        <v>--</v>
      </c>
    </row>
    <row r="11" spans="1:21" ht="15" customHeight="1" x14ac:dyDescent="0.2">
      <c r="A11" s="25">
        <v>8</v>
      </c>
      <c r="B11" s="25">
        <v>26530</v>
      </c>
      <c r="C11" s="25">
        <f t="shared" si="2"/>
        <v>26530</v>
      </c>
      <c r="D11" s="25" t="str">
        <f>VLOOKUP(B11,'Aggregated Equipment Inventory'!A:AB,$D$2,FALSE)</f>
        <v>Bag Tug</v>
      </c>
      <c r="E11" s="26" t="str">
        <f>VLOOKUP($B11,'Aggregated Equipment Inventory'!$A:$AB,E$2,FALSE)</f>
        <v>Electric</v>
      </c>
      <c r="F11" s="26">
        <f>VLOOKUP($B11,'Aggregated Equipment Inventory'!$A:$AB,F$2,FALSE)</f>
        <v>2018</v>
      </c>
      <c r="G11" s="36">
        <f>IF(VLOOKUP($B11,'Aggregated Equipment Inventory'!$A:$AB,G$2,FALSE)="","--",VLOOKUP($B11,'Aggregated Equipment Inventory'!$A:$AB,G$2,FALSE))</f>
        <v>40</v>
      </c>
      <c r="H11" s="26" t="s">
        <v>487</v>
      </c>
      <c r="I11" s="26">
        <f>VLOOKUP($B11,'Aggregated Equipment Inventory'!$A:$AB,I$2,FALSE)</f>
        <v>50</v>
      </c>
      <c r="J11" s="26" t="str">
        <f>VLOOKUP($B11,'Aggregated Equipment Inventory'!$A:$AB,J$2,FALSE)</f>
        <v/>
      </c>
      <c r="K11" s="26" t="str">
        <f>IF(T11="x","--",IF(VLOOKUP($B11,'Aggregated Equipment Inventory'!$A:$AB,K$2,FALSE)="","--",VLOOKUP($B11,'Aggregated Equipment Inventory'!$A:$AB,K$2,FALSE)))</f>
        <v>--</v>
      </c>
      <c r="L11" s="26" t="str">
        <f>VLOOKUP($B11,'Aggregated Equipment Inventory'!$A:$AB,L$2,FALSE)</f>
        <v/>
      </c>
      <c r="M11" s="65" t="str">
        <f>IF(T11="x","--",IF(VLOOKUP($B11,'Aggregated Equipment Inventory'!$A:$AB,M$2,FALSE)="","--",VLOOKUP($B11,'Aggregated Equipment Inventory'!$A:$AB,M$2,FALSE)))</f>
        <v>--</v>
      </c>
      <c r="N11" s="26" t="str">
        <f>VLOOKUP($B11,'Aggregated Equipment Inventory'!$A:$AB,N$2,FALSE)</f>
        <v/>
      </c>
      <c r="O11" s="27" t="str">
        <f>IF(T11="x","--",IFERROR(VLOOKUP($L11,OFFROAD2017_CY2020!$A:$W,O$3,FALSE)/$K11,"--"))</f>
        <v>--</v>
      </c>
      <c r="P11" s="27" t="str">
        <f>IF(T11="x","--",IFERROR(VLOOKUP($L11,OFFROAD2017_CY2020!$A:$W,P$3,FALSE)/$K11,"--"))</f>
        <v>--</v>
      </c>
      <c r="Q11" s="51" t="str">
        <f t="shared" si="0"/>
        <v>--</v>
      </c>
      <c r="R11" s="51" t="str">
        <f t="shared" si="1"/>
        <v>--</v>
      </c>
    </row>
    <row r="12" spans="1:21" ht="15" customHeight="1" x14ac:dyDescent="0.2">
      <c r="A12" s="25">
        <v>9</v>
      </c>
      <c r="B12" s="25">
        <v>26531</v>
      </c>
      <c r="C12" s="25">
        <f t="shared" si="2"/>
        <v>26531</v>
      </c>
      <c r="D12" s="25" t="str">
        <f>VLOOKUP(B12,'Aggregated Equipment Inventory'!A:AB,$D$2,FALSE)</f>
        <v>Bag Tug</v>
      </c>
      <c r="E12" s="26" t="str">
        <f>VLOOKUP($B12,'Aggregated Equipment Inventory'!$A:$AB,E$2,FALSE)</f>
        <v>Electric</v>
      </c>
      <c r="F12" s="26">
        <f>VLOOKUP($B12,'Aggregated Equipment Inventory'!$A:$AB,F$2,FALSE)</f>
        <v>2018</v>
      </c>
      <c r="G12" s="36">
        <f>IF(VLOOKUP($B12,'Aggregated Equipment Inventory'!$A:$AB,G$2,FALSE)="","--",VLOOKUP($B12,'Aggregated Equipment Inventory'!$A:$AB,G$2,FALSE))</f>
        <v>40</v>
      </c>
      <c r="H12" s="26" t="s">
        <v>487</v>
      </c>
      <c r="I12" s="26">
        <f>VLOOKUP($B12,'Aggregated Equipment Inventory'!$A:$AB,I$2,FALSE)</f>
        <v>50</v>
      </c>
      <c r="J12" s="26" t="str">
        <f>VLOOKUP($B12,'Aggregated Equipment Inventory'!$A:$AB,J$2,FALSE)</f>
        <v/>
      </c>
      <c r="K12" s="26" t="str">
        <f>IF(T12="x","--",IF(VLOOKUP($B12,'Aggregated Equipment Inventory'!$A:$AB,K$2,FALSE)="","--",VLOOKUP($B12,'Aggregated Equipment Inventory'!$A:$AB,K$2,FALSE)))</f>
        <v>--</v>
      </c>
      <c r="L12" s="26" t="str">
        <f>VLOOKUP($B12,'Aggregated Equipment Inventory'!$A:$AB,L$2,FALSE)</f>
        <v/>
      </c>
      <c r="M12" s="65" t="str">
        <f>IF(T12="x","--",IF(VLOOKUP($B12,'Aggregated Equipment Inventory'!$A:$AB,M$2,FALSE)="","--",VLOOKUP($B12,'Aggregated Equipment Inventory'!$A:$AB,M$2,FALSE)))</f>
        <v>--</v>
      </c>
      <c r="N12" s="26" t="str">
        <f>VLOOKUP($B12,'Aggregated Equipment Inventory'!$A:$AB,N$2,FALSE)</f>
        <v/>
      </c>
      <c r="O12" s="27" t="str">
        <f>IF(T12="x","--",IFERROR(VLOOKUP($L12,OFFROAD2017_CY2020!$A:$W,O$3,FALSE)/$K12,"--"))</f>
        <v>--</v>
      </c>
      <c r="P12" s="27" t="str">
        <f>IF(T12="x","--",IFERROR(VLOOKUP($L12,OFFROAD2017_CY2020!$A:$W,P$3,FALSE)/$K12,"--"))</f>
        <v>--</v>
      </c>
      <c r="Q12" s="51" t="str">
        <f t="shared" si="0"/>
        <v>--</v>
      </c>
      <c r="R12" s="51" t="str">
        <f t="shared" si="1"/>
        <v>--</v>
      </c>
    </row>
    <row r="13" spans="1:21" ht="15" customHeight="1" x14ac:dyDescent="0.2">
      <c r="A13" s="25">
        <v>10</v>
      </c>
      <c r="B13" s="25">
        <v>26532</v>
      </c>
      <c r="C13" s="25">
        <f t="shared" si="2"/>
        <v>26532</v>
      </c>
      <c r="D13" s="25" t="str">
        <f>VLOOKUP(B13,'Aggregated Equipment Inventory'!A:AB,$D$2,FALSE)</f>
        <v>Bag Tug</v>
      </c>
      <c r="E13" s="26" t="str">
        <f>VLOOKUP($B13,'Aggregated Equipment Inventory'!$A:$AB,E$2,FALSE)</f>
        <v>Electric</v>
      </c>
      <c r="F13" s="26">
        <f>VLOOKUP($B13,'Aggregated Equipment Inventory'!$A:$AB,F$2,FALSE)</f>
        <v>2018</v>
      </c>
      <c r="G13" s="36">
        <f>IF(VLOOKUP($B13,'Aggregated Equipment Inventory'!$A:$AB,G$2,FALSE)="","--",VLOOKUP($B13,'Aggregated Equipment Inventory'!$A:$AB,G$2,FALSE))</f>
        <v>40</v>
      </c>
      <c r="H13" s="26" t="s">
        <v>487</v>
      </c>
      <c r="I13" s="26">
        <f>VLOOKUP($B13,'Aggregated Equipment Inventory'!$A:$AB,I$2,FALSE)</f>
        <v>50</v>
      </c>
      <c r="J13" s="26" t="str">
        <f>VLOOKUP($B13,'Aggregated Equipment Inventory'!$A:$AB,J$2,FALSE)</f>
        <v/>
      </c>
      <c r="K13" s="26" t="str">
        <f>IF(T13="x","--",IF(VLOOKUP($B13,'Aggregated Equipment Inventory'!$A:$AB,K$2,FALSE)="","--",VLOOKUP($B13,'Aggregated Equipment Inventory'!$A:$AB,K$2,FALSE)))</f>
        <v>--</v>
      </c>
      <c r="L13" s="26" t="str">
        <f>VLOOKUP($B13,'Aggregated Equipment Inventory'!$A:$AB,L$2,FALSE)</f>
        <v/>
      </c>
      <c r="M13" s="65" t="str">
        <f>IF(T13="x","--",IF(VLOOKUP($B13,'Aggregated Equipment Inventory'!$A:$AB,M$2,FALSE)="","--",VLOOKUP($B13,'Aggregated Equipment Inventory'!$A:$AB,M$2,FALSE)))</f>
        <v>--</v>
      </c>
      <c r="N13" s="26" t="str">
        <f>VLOOKUP($B13,'Aggregated Equipment Inventory'!$A:$AB,N$2,FALSE)</f>
        <v/>
      </c>
      <c r="O13" s="27" t="str">
        <f>IF(T13="x","--",IFERROR(VLOOKUP($L13,OFFROAD2017_CY2020!$A:$W,O$3,FALSE)/$K13,"--"))</f>
        <v>--</v>
      </c>
      <c r="P13" s="27" t="str">
        <f>IF(T13="x","--",IFERROR(VLOOKUP($L13,OFFROAD2017_CY2020!$A:$W,P$3,FALSE)/$K13,"--"))</f>
        <v>--</v>
      </c>
      <c r="Q13" s="51" t="str">
        <f t="shared" si="0"/>
        <v>--</v>
      </c>
      <c r="R13" s="51" t="str">
        <f t="shared" si="1"/>
        <v>--</v>
      </c>
    </row>
    <row r="14" spans="1:21" ht="15" customHeight="1" x14ac:dyDescent="0.2">
      <c r="A14" s="25">
        <v>11</v>
      </c>
      <c r="B14" s="25">
        <v>26533</v>
      </c>
      <c r="C14" s="25">
        <f t="shared" si="2"/>
        <v>26533</v>
      </c>
      <c r="D14" s="25" t="str">
        <f>VLOOKUP(B14,'Aggregated Equipment Inventory'!A:AB,$D$2,FALSE)</f>
        <v>Bag Tug</v>
      </c>
      <c r="E14" s="26" t="str">
        <f>VLOOKUP($B14,'Aggregated Equipment Inventory'!$A:$AB,E$2,FALSE)</f>
        <v>Electric</v>
      </c>
      <c r="F14" s="26">
        <f>VLOOKUP($B14,'Aggregated Equipment Inventory'!$A:$AB,F$2,FALSE)</f>
        <v>2018</v>
      </c>
      <c r="G14" s="36">
        <f>IF(VLOOKUP($B14,'Aggregated Equipment Inventory'!$A:$AB,G$2,FALSE)="","--",VLOOKUP($B14,'Aggregated Equipment Inventory'!$A:$AB,G$2,FALSE))</f>
        <v>40</v>
      </c>
      <c r="H14" s="26" t="s">
        <v>487</v>
      </c>
      <c r="I14" s="26">
        <f>VLOOKUP($B14,'Aggregated Equipment Inventory'!$A:$AB,I$2,FALSE)</f>
        <v>50</v>
      </c>
      <c r="J14" s="26" t="str">
        <f>VLOOKUP($B14,'Aggregated Equipment Inventory'!$A:$AB,J$2,FALSE)</f>
        <v/>
      </c>
      <c r="K14" s="26" t="str">
        <f>IF(T14="x","--",IF(VLOOKUP($B14,'Aggregated Equipment Inventory'!$A:$AB,K$2,FALSE)="","--",VLOOKUP($B14,'Aggregated Equipment Inventory'!$A:$AB,K$2,FALSE)))</f>
        <v>--</v>
      </c>
      <c r="L14" s="26" t="str">
        <f>VLOOKUP($B14,'Aggregated Equipment Inventory'!$A:$AB,L$2,FALSE)</f>
        <v/>
      </c>
      <c r="M14" s="65" t="str">
        <f>IF(T14="x","--",IF(VLOOKUP($B14,'Aggregated Equipment Inventory'!$A:$AB,M$2,FALSE)="","--",VLOOKUP($B14,'Aggregated Equipment Inventory'!$A:$AB,M$2,FALSE)))</f>
        <v>--</v>
      </c>
      <c r="N14" s="26" t="str">
        <f>VLOOKUP($B14,'Aggregated Equipment Inventory'!$A:$AB,N$2,FALSE)</f>
        <v/>
      </c>
      <c r="O14" s="27" t="str">
        <f>IF(T14="x","--",IFERROR(VLOOKUP($L14,OFFROAD2017_CY2020!$A:$W,O$3,FALSE)/$K14,"--"))</f>
        <v>--</v>
      </c>
      <c r="P14" s="27" t="str">
        <f>IF(T14="x","--",IFERROR(VLOOKUP($L14,OFFROAD2017_CY2020!$A:$W,P$3,FALSE)/$K14,"--"))</f>
        <v>--</v>
      </c>
      <c r="Q14" s="51" t="str">
        <f t="shared" si="0"/>
        <v>--</v>
      </c>
      <c r="R14" s="51" t="str">
        <f t="shared" si="1"/>
        <v>--</v>
      </c>
    </row>
    <row r="15" spans="1:21" ht="15" customHeight="1" x14ac:dyDescent="0.2">
      <c r="A15" s="25">
        <v>12</v>
      </c>
      <c r="B15" s="25">
        <v>26535</v>
      </c>
      <c r="C15" s="25">
        <f t="shared" si="2"/>
        <v>26535</v>
      </c>
      <c r="D15" s="25" t="str">
        <f>VLOOKUP(B15,'Aggregated Equipment Inventory'!A:AB,$D$2,FALSE)</f>
        <v>Bag Tug</v>
      </c>
      <c r="E15" s="26" t="str">
        <f>VLOOKUP($B15,'Aggregated Equipment Inventory'!$A:$AB,E$2,FALSE)</f>
        <v>Electric</v>
      </c>
      <c r="F15" s="26">
        <f>VLOOKUP($B15,'Aggregated Equipment Inventory'!$A:$AB,F$2,FALSE)</f>
        <v>2018</v>
      </c>
      <c r="G15" s="36">
        <f>IF(VLOOKUP($B15,'Aggregated Equipment Inventory'!$A:$AB,G$2,FALSE)="","--",VLOOKUP($B15,'Aggregated Equipment Inventory'!$A:$AB,G$2,FALSE))</f>
        <v>40</v>
      </c>
      <c r="H15" s="26" t="s">
        <v>487</v>
      </c>
      <c r="I15" s="26">
        <f>VLOOKUP($B15,'Aggregated Equipment Inventory'!$A:$AB,I$2,FALSE)</f>
        <v>50</v>
      </c>
      <c r="J15" s="26" t="str">
        <f>VLOOKUP($B15,'Aggregated Equipment Inventory'!$A:$AB,J$2,FALSE)</f>
        <v/>
      </c>
      <c r="K15" s="26" t="str">
        <f>IF(T15="x","--",IF(VLOOKUP($B15,'Aggregated Equipment Inventory'!$A:$AB,K$2,FALSE)="","--",VLOOKUP($B15,'Aggregated Equipment Inventory'!$A:$AB,K$2,FALSE)))</f>
        <v>--</v>
      </c>
      <c r="L15" s="26" t="str">
        <f>VLOOKUP($B15,'Aggregated Equipment Inventory'!$A:$AB,L$2,FALSE)</f>
        <v/>
      </c>
      <c r="M15" s="65" t="str">
        <f>IF(T15="x","--",IF(VLOOKUP($B15,'Aggregated Equipment Inventory'!$A:$AB,M$2,FALSE)="","--",VLOOKUP($B15,'Aggregated Equipment Inventory'!$A:$AB,M$2,FALSE)))</f>
        <v>--</v>
      </c>
      <c r="N15" s="26" t="str">
        <f>VLOOKUP($B15,'Aggregated Equipment Inventory'!$A:$AB,N$2,FALSE)</f>
        <v/>
      </c>
      <c r="O15" s="27" t="str">
        <f>IF(T15="x","--",IFERROR(VLOOKUP($L15,OFFROAD2017_CY2020!$A:$W,O$3,FALSE)/$K15,"--"))</f>
        <v>--</v>
      </c>
      <c r="P15" s="27" t="str">
        <f>IF(T15="x","--",IFERROR(VLOOKUP($L15,OFFROAD2017_CY2020!$A:$W,P$3,FALSE)/$K15,"--"))</f>
        <v>--</v>
      </c>
      <c r="Q15" s="51" t="str">
        <f t="shared" si="0"/>
        <v>--</v>
      </c>
      <c r="R15" s="51" t="str">
        <f t="shared" si="1"/>
        <v>--</v>
      </c>
    </row>
    <row r="16" spans="1:21" ht="15" customHeight="1" x14ac:dyDescent="0.2">
      <c r="A16" s="25">
        <v>13</v>
      </c>
      <c r="B16" s="25">
        <v>26536</v>
      </c>
      <c r="C16" s="25">
        <f t="shared" si="2"/>
        <v>26536</v>
      </c>
      <c r="D16" s="25" t="str">
        <f>VLOOKUP(B16,'Aggregated Equipment Inventory'!A:AB,$D$2,FALSE)</f>
        <v>Bag Tug</v>
      </c>
      <c r="E16" s="26" t="str">
        <f>VLOOKUP($B16,'Aggregated Equipment Inventory'!$A:$AB,E$2,FALSE)</f>
        <v>Electric</v>
      </c>
      <c r="F16" s="26">
        <f>VLOOKUP($B16,'Aggregated Equipment Inventory'!$A:$AB,F$2,FALSE)</f>
        <v>2018</v>
      </c>
      <c r="G16" s="36">
        <f>IF(VLOOKUP($B16,'Aggregated Equipment Inventory'!$A:$AB,G$2,FALSE)="","--",VLOOKUP($B16,'Aggregated Equipment Inventory'!$A:$AB,G$2,FALSE))</f>
        <v>40</v>
      </c>
      <c r="H16" s="26" t="s">
        <v>487</v>
      </c>
      <c r="I16" s="26">
        <f>VLOOKUP($B16,'Aggregated Equipment Inventory'!$A:$AB,I$2,FALSE)</f>
        <v>50</v>
      </c>
      <c r="J16" s="26" t="str">
        <f>VLOOKUP($B16,'Aggregated Equipment Inventory'!$A:$AB,J$2,FALSE)</f>
        <v/>
      </c>
      <c r="K16" s="26" t="str">
        <f>IF(T16="x","--",IF(VLOOKUP($B16,'Aggregated Equipment Inventory'!$A:$AB,K$2,FALSE)="","--",VLOOKUP($B16,'Aggregated Equipment Inventory'!$A:$AB,K$2,FALSE)))</f>
        <v>--</v>
      </c>
      <c r="L16" s="26" t="str">
        <f>VLOOKUP($B16,'Aggregated Equipment Inventory'!$A:$AB,L$2,FALSE)</f>
        <v/>
      </c>
      <c r="M16" s="65" t="str">
        <f>IF(T16="x","--",IF(VLOOKUP($B16,'Aggregated Equipment Inventory'!$A:$AB,M$2,FALSE)="","--",VLOOKUP($B16,'Aggregated Equipment Inventory'!$A:$AB,M$2,FALSE)))</f>
        <v>--</v>
      </c>
      <c r="N16" s="26" t="str">
        <f>VLOOKUP($B16,'Aggregated Equipment Inventory'!$A:$AB,N$2,FALSE)</f>
        <v/>
      </c>
      <c r="O16" s="27" t="str">
        <f>IF(T16="x","--",IFERROR(VLOOKUP($L16,OFFROAD2017_CY2020!$A:$W,O$3,FALSE)/$K16,"--"))</f>
        <v>--</v>
      </c>
      <c r="P16" s="27" t="str">
        <f>IF(T16="x","--",IFERROR(VLOOKUP($L16,OFFROAD2017_CY2020!$A:$W,P$3,FALSE)/$K16,"--"))</f>
        <v>--</v>
      </c>
      <c r="Q16" s="51" t="str">
        <f t="shared" si="0"/>
        <v>--</v>
      </c>
      <c r="R16" s="51" t="str">
        <f t="shared" si="1"/>
        <v>--</v>
      </c>
    </row>
    <row r="17" spans="1:18" ht="15" customHeight="1" x14ac:dyDescent="0.2">
      <c r="A17" s="25">
        <v>14</v>
      </c>
      <c r="B17" s="25">
        <v>26537</v>
      </c>
      <c r="C17" s="25">
        <f t="shared" si="2"/>
        <v>26537</v>
      </c>
      <c r="D17" s="25" t="str">
        <f>VLOOKUP(B17,'Aggregated Equipment Inventory'!A:AB,$D$2,FALSE)</f>
        <v>Bag Tug</v>
      </c>
      <c r="E17" s="26" t="str">
        <f>VLOOKUP($B17,'Aggregated Equipment Inventory'!$A:$AB,E$2,FALSE)</f>
        <v>Electric</v>
      </c>
      <c r="F17" s="26">
        <f>VLOOKUP($B17,'Aggregated Equipment Inventory'!$A:$AB,F$2,FALSE)</f>
        <v>2018</v>
      </c>
      <c r="G17" s="36">
        <f>IF(VLOOKUP($B17,'Aggregated Equipment Inventory'!$A:$AB,G$2,FALSE)="","--",VLOOKUP($B17,'Aggregated Equipment Inventory'!$A:$AB,G$2,FALSE))</f>
        <v>40</v>
      </c>
      <c r="H17" s="26" t="s">
        <v>487</v>
      </c>
      <c r="I17" s="26">
        <f>VLOOKUP($B17,'Aggregated Equipment Inventory'!$A:$AB,I$2,FALSE)</f>
        <v>50</v>
      </c>
      <c r="J17" s="26" t="str">
        <f>VLOOKUP($B17,'Aggregated Equipment Inventory'!$A:$AB,J$2,FALSE)</f>
        <v/>
      </c>
      <c r="K17" s="26" t="str">
        <f>IF(T17="x","--",IF(VLOOKUP($B17,'Aggregated Equipment Inventory'!$A:$AB,K$2,FALSE)="","--",VLOOKUP($B17,'Aggregated Equipment Inventory'!$A:$AB,K$2,FALSE)))</f>
        <v>--</v>
      </c>
      <c r="L17" s="26" t="str">
        <f>VLOOKUP($B17,'Aggregated Equipment Inventory'!$A:$AB,L$2,FALSE)</f>
        <v/>
      </c>
      <c r="M17" s="65" t="str">
        <f>IF(T17="x","--",IF(VLOOKUP($B17,'Aggregated Equipment Inventory'!$A:$AB,M$2,FALSE)="","--",VLOOKUP($B17,'Aggregated Equipment Inventory'!$A:$AB,M$2,FALSE)))</f>
        <v>--</v>
      </c>
      <c r="N17" s="26" t="str">
        <f>VLOOKUP($B17,'Aggregated Equipment Inventory'!$A:$AB,N$2,FALSE)</f>
        <v/>
      </c>
      <c r="O17" s="27" t="str">
        <f>IF(T17="x","--",IFERROR(VLOOKUP($L17,OFFROAD2017_CY2020!$A:$W,O$3,FALSE)/$K17,"--"))</f>
        <v>--</v>
      </c>
      <c r="P17" s="27" t="str">
        <f>IF(T17="x","--",IFERROR(VLOOKUP($L17,OFFROAD2017_CY2020!$A:$W,P$3,FALSE)/$K17,"--"))</f>
        <v>--</v>
      </c>
      <c r="Q17" s="51" t="str">
        <f t="shared" si="0"/>
        <v>--</v>
      </c>
      <c r="R17" s="51" t="str">
        <f t="shared" si="1"/>
        <v>--</v>
      </c>
    </row>
    <row r="18" spans="1:18" ht="15" customHeight="1" x14ac:dyDescent="0.2">
      <c r="A18" s="25">
        <v>15</v>
      </c>
      <c r="B18" s="25">
        <v>26538</v>
      </c>
      <c r="C18" s="25">
        <f t="shared" si="2"/>
        <v>26538</v>
      </c>
      <c r="D18" s="25" t="str">
        <f>VLOOKUP(B18,'Aggregated Equipment Inventory'!A:AB,$D$2,FALSE)</f>
        <v>Bag Tug</v>
      </c>
      <c r="E18" s="26" t="str">
        <f>VLOOKUP($B18,'Aggregated Equipment Inventory'!$A:$AB,E$2,FALSE)</f>
        <v>Electric</v>
      </c>
      <c r="F18" s="26">
        <f>VLOOKUP($B18,'Aggregated Equipment Inventory'!$A:$AB,F$2,FALSE)</f>
        <v>2018</v>
      </c>
      <c r="G18" s="36">
        <f>IF(VLOOKUP($B18,'Aggregated Equipment Inventory'!$A:$AB,G$2,FALSE)="","--",VLOOKUP($B18,'Aggregated Equipment Inventory'!$A:$AB,G$2,FALSE))</f>
        <v>40</v>
      </c>
      <c r="H18" s="26" t="s">
        <v>487</v>
      </c>
      <c r="I18" s="26">
        <f>VLOOKUP($B18,'Aggregated Equipment Inventory'!$A:$AB,I$2,FALSE)</f>
        <v>50</v>
      </c>
      <c r="J18" s="26" t="str">
        <f>VLOOKUP($B18,'Aggregated Equipment Inventory'!$A:$AB,J$2,FALSE)</f>
        <v/>
      </c>
      <c r="K18" s="26" t="str">
        <f>IF(T18="x","--",IF(VLOOKUP($B18,'Aggregated Equipment Inventory'!$A:$AB,K$2,FALSE)="","--",VLOOKUP($B18,'Aggregated Equipment Inventory'!$A:$AB,K$2,FALSE)))</f>
        <v>--</v>
      </c>
      <c r="L18" s="26" t="str">
        <f>VLOOKUP($B18,'Aggregated Equipment Inventory'!$A:$AB,L$2,FALSE)</f>
        <v/>
      </c>
      <c r="M18" s="65" t="str">
        <f>IF(T18="x","--",IF(VLOOKUP($B18,'Aggregated Equipment Inventory'!$A:$AB,M$2,FALSE)="","--",VLOOKUP($B18,'Aggregated Equipment Inventory'!$A:$AB,M$2,FALSE)))</f>
        <v>--</v>
      </c>
      <c r="N18" s="26" t="str">
        <f>VLOOKUP($B18,'Aggregated Equipment Inventory'!$A:$AB,N$2,FALSE)</f>
        <v/>
      </c>
      <c r="O18" s="27" t="str">
        <f>IF(T18="x","--",IFERROR(VLOOKUP($L18,OFFROAD2017_CY2020!$A:$W,O$3,FALSE)/$K18,"--"))</f>
        <v>--</v>
      </c>
      <c r="P18" s="27" t="str">
        <f>IF(T18="x","--",IFERROR(VLOOKUP($L18,OFFROAD2017_CY2020!$A:$W,P$3,FALSE)/$K18,"--"))</f>
        <v>--</v>
      </c>
      <c r="Q18" s="51" t="str">
        <f t="shared" si="0"/>
        <v>--</v>
      </c>
      <c r="R18" s="51" t="str">
        <f t="shared" si="1"/>
        <v>--</v>
      </c>
    </row>
    <row r="19" spans="1:18" ht="15" customHeight="1" x14ac:dyDescent="0.2">
      <c r="A19" s="25">
        <v>16</v>
      </c>
      <c r="B19" s="25">
        <v>26539</v>
      </c>
      <c r="C19" s="25">
        <f t="shared" si="2"/>
        <v>26539</v>
      </c>
      <c r="D19" s="25" t="str">
        <f>VLOOKUP(B19,'Aggregated Equipment Inventory'!A:AB,$D$2,FALSE)</f>
        <v>Bag Tug</v>
      </c>
      <c r="E19" s="26" t="str">
        <f>VLOOKUP($B19,'Aggregated Equipment Inventory'!$A:$AB,E$2,FALSE)</f>
        <v>Electric</v>
      </c>
      <c r="F19" s="26">
        <f>VLOOKUP($B19,'Aggregated Equipment Inventory'!$A:$AB,F$2,FALSE)</f>
        <v>2018</v>
      </c>
      <c r="G19" s="36">
        <f>IF(VLOOKUP($B19,'Aggregated Equipment Inventory'!$A:$AB,G$2,FALSE)="","--",VLOOKUP($B19,'Aggregated Equipment Inventory'!$A:$AB,G$2,FALSE))</f>
        <v>40</v>
      </c>
      <c r="H19" s="26" t="s">
        <v>487</v>
      </c>
      <c r="I19" s="26">
        <f>VLOOKUP($B19,'Aggregated Equipment Inventory'!$A:$AB,I$2,FALSE)</f>
        <v>50</v>
      </c>
      <c r="J19" s="26" t="str">
        <f>VLOOKUP($B19,'Aggregated Equipment Inventory'!$A:$AB,J$2,FALSE)</f>
        <v/>
      </c>
      <c r="K19" s="26" t="str">
        <f>IF(T19="x","--",IF(VLOOKUP($B19,'Aggregated Equipment Inventory'!$A:$AB,K$2,FALSE)="","--",VLOOKUP($B19,'Aggregated Equipment Inventory'!$A:$AB,K$2,FALSE)))</f>
        <v>--</v>
      </c>
      <c r="L19" s="26" t="str">
        <f>VLOOKUP($B19,'Aggregated Equipment Inventory'!$A:$AB,L$2,FALSE)</f>
        <v/>
      </c>
      <c r="M19" s="65" t="str">
        <f>IF(T19="x","--",IF(VLOOKUP($B19,'Aggregated Equipment Inventory'!$A:$AB,M$2,FALSE)="","--",VLOOKUP($B19,'Aggregated Equipment Inventory'!$A:$AB,M$2,FALSE)))</f>
        <v>--</v>
      </c>
      <c r="N19" s="26" t="str">
        <f>VLOOKUP($B19,'Aggregated Equipment Inventory'!$A:$AB,N$2,FALSE)</f>
        <v/>
      </c>
      <c r="O19" s="27" t="str">
        <f>IF(T19="x","--",IFERROR(VLOOKUP($L19,OFFROAD2017_CY2020!$A:$W,O$3,FALSE)/$K19,"--"))</f>
        <v>--</v>
      </c>
      <c r="P19" s="27" t="str">
        <f>IF(T19="x","--",IFERROR(VLOOKUP($L19,OFFROAD2017_CY2020!$A:$W,P$3,FALSE)/$K19,"--"))</f>
        <v>--</v>
      </c>
      <c r="Q19" s="51" t="str">
        <f t="shared" si="0"/>
        <v>--</v>
      </c>
      <c r="R19" s="51" t="str">
        <f t="shared" si="1"/>
        <v>--</v>
      </c>
    </row>
    <row r="20" spans="1:18" ht="15" customHeight="1" x14ac:dyDescent="0.2">
      <c r="A20" s="25">
        <v>17</v>
      </c>
      <c r="B20" s="25">
        <v>9513</v>
      </c>
      <c r="C20" s="25">
        <f t="shared" si="2"/>
        <v>9513</v>
      </c>
      <c r="D20" s="25" t="str">
        <f>VLOOKUP(B20,'Aggregated Equipment Inventory'!A:AB,$D$2,FALSE)</f>
        <v>High Speed Tug</v>
      </c>
      <c r="E20" s="26" t="str">
        <f>VLOOKUP($B20,'Aggregated Equipment Inventory'!$A:$AB,E$2,FALSE)</f>
        <v>Gasoline</v>
      </c>
      <c r="F20" s="26">
        <f>VLOOKUP($B20,'Aggregated Equipment Inventory'!$A:$AB,F$2,FALSE)</f>
        <v>2004</v>
      </c>
      <c r="G20" s="36">
        <f>IF(VLOOKUP($B20,'Aggregated Equipment Inventory'!$A:$AB,G$2,FALSE)="","--",VLOOKUP($B20,'Aggregated Equipment Inventory'!$A:$AB,G$2,FALSE))</f>
        <v>85</v>
      </c>
      <c r="H20" s="26" t="s">
        <v>487</v>
      </c>
      <c r="I20" s="26">
        <f>VLOOKUP($B20,'Aggregated Equipment Inventory'!$A:$AB,I$2,FALSE)</f>
        <v>100</v>
      </c>
      <c r="J20" s="26" t="str">
        <f>VLOOKUP($B20,'Aggregated Equipment Inventory'!$A:$AB,J$2,FALSE)</f>
        <v>OFF - AirGrSupp - Baggage Tug</v>
      </c>
      <c r="K20" s="27">
        <f>IF(T20="x","--",IF(VLOOKUP($B20,'Aggregated Equipment Inventory'!$A:$AB,K$2,FALSE)="","--",VLOOKUP($B20,'Aggregated Equipment Inventory'!$A:$AB,K$2,FALSE)))</f>
        <v>0.36850000000000005</v>
      </c>
      <c r="L20" s="26" t="str">
        <f>VLOOKUP($B20,'Aggregated Equipment Inventory'!$A:$AB,L$2,FALSE)</f>
        <v>OFF - AirGrSupp - Baggage Tug_2009_100</v>
      </c>
      <c r="M20" s="65">
        <f>IF(T20="x","--",IF(VLOOKUP($B20,'Aggregated Equipment Inventory'!$A:$AB,M$2,FALSE)="","--",VLOOKUP($B20,'Aggregated Equipment Inventory'!$A:$AB,M$2,FALSE)))</f>
        <v>912.5</v>
      </c>
      <c r="N20" s="26" t="str">
        <f>VLOOKUP($B20,'Aggregated Equipment Inventory'!$A:$AB,N$2,FALSE)</f>
        <v/>
      </c>
      <c r="O20" s="27">
        <f>IF(T20="x","--",IFERROR(VLOOKUP($L20,OFFROAD2017_CY2020!$A:$W,O$3,FALSE)/$K20,"--"))</f>
        <v>1.0315654983375182</v>
      </c>
      <c r="P20" s="27">
        <f>IF(T20="x","--",IFERROR(VLOOKUP($L20,OFFROAD2017_CY2020!$A:$W,P$3,FALSE)/$K20,"--"))</f>
        <v>5.2792797385477597</v>
      </c>
      <c r="Q20" s="51">
        <f t="shared" si="0"/>
        <v>65.001048008215349</v>
      </c>
      <c r="R20" s="51">
        <f t="shared" si="1"/>
        <v>332.65819406249994</v>
      </c>
    </row>
    <row r="21" spans="1:18" ht="15" customHeight="1" x14ac:dyDescent="0.2">
      <c r="A21" s="25">
        <v>18</v>
      </c>
      <c r="B21" s="25">
        <v>22047</v>
      </c>
      <c r="C21" s="25">
        <f t="shared" si="2"/>
        <v>22047</v>
      </c>
      <c r="D21" s="25" t="str">
        <f>VLOOKUP(B21,'Aggregated Equipment Inventory'!A:AB,$D$2,FALSE)</f>
        <v>High Speed Tug</v>
      </c>
      <c r="E21" s="26" t="str">
        <f>VLOOKUP($B21,'Aggregated Equipment Inventory'!$A:$AB,E$2,FALSE)</f>
        <v>Diesel</v>
      </c>
      <c r="F21" s="26">
        <f>VLOOKUP($B21,'Aggregated Equipment Inventory'!$A:$AB,F$2,FALSE)</f>
        <v>2015</v>
      </c>
      <c r="G21" s="36">
        <f>IF(VLOOKUP($B21,'Aggregated Equipment Inventory'!$A:$AB,G$2,FALSE)="","--",VLOOKUP($B21,'Aggregated Equipment Inventory'!$A:$AB,G$2,FALSE))</f>
        <v>85</v>
      </c>
      <c r="H21" s="26" t="s">
        <v>487</v>
      </c>
      <c r="I21" s="26">
        <f>VLOOKUP($B21,'Aggregated Equipment Inventory'!$A:$AB,I$2,FALSE)</f>
        <v>100</v>
      </c>
      <c r="J21" s="26" t="str">
        <f>VLOOKUP($B21,'Aggregated Equipment Inventory'!$A:$AB,J$2,FALSE)</f>
        <v>AirGrSupp - Baggage Tug</v>
      </c>
      <c r="K21" s="27">
        <f>IF(T21="x","--",IF(VLOOKUP($B21,'Aggregated Equipment Inventory'!$A:$AB,K$2,FALSE)="","--",VLOOKUP($B21,'Aggregated Equipment Inventory'!$A:$AB,K$2,FALSE)))</f>
        <v>0.37</v>
      </c>
      <c r="L21" s="26" t="str">
        <f>VLOOKUP($B21,'Aggregated Equipment Inventory'!$A:$AB,L$2,FALSE)</f>
        <v>AirGrSupp - Baggage Tug_2015_75</v>
      </c>
      <c r="M21" s="65">
        <f>IF(T21="x","--",IF(VLOOKUP($B21,'Aggregated Equipment Inventory'!$A:$AB,M$2,FALSE)="","--",VLOOKUP($B21,'Aggregated Equipment Inventory'!$A:$AB,M$2,FALSE)))</f>
        <v>729.55832954438847</v>
      </c>
      <c r="N21" s="26" t="str">
        <f>VLOOKUP($B21,'Aggregated Equipment Inventory'!$A:$AB,N$2,FALSE)</f>
        <v>Tier 4</v>
      </c>
      <c r="O21" s="27">
        <f>IF(T21="x","--",IFERROR(VLOOKUP($L21,OFFROAD2017_CY2020!$A:$W,O$3,FALSE)/$K21,"--"))</f>
        <v>0.12146678221373219</v>
      </c>
      <c r="P21" s="27">
        <f>IF(T21="x","--",IFERROR(VLOOKUP($L21,OFFROAD2017_CY2020!$A:$W,P$3,FALSE)/$K21,"--"))</f>
        <v>1.3941061851143663</v>
      </c>
      <c r="Q21" s="51">
        <f t="shared" si="0"/>
        <v>6.1443006212022473</v>
      </c>
      <c r="R21" s="51">
        <f t="shared" si="1"/>
        <v>70.519753163031467</v>
      </c>
    </row>
    <row r="22" spans="1:18" ht="15" customHeight="1" x14ac:dyDescent="0.2">
      <c r="A22" s="25">
        <v>19</v>
      </c>
      <c r="B22" s="25">
        <v>3809</v>
      </c>
      <c r="C22" s="25">
        <f t="shared" si="2"/>
        <v>3809</v>
      </c>
      <c r="D22" s="25" t="str">
        <f>VLOOKUP(B22,'Aggregated Equipment Inventory'!A:AB,$D$2,FALSE)</f>
        <v>Belt Loader</v>
      </c>
      <c r="E22" s="26" t="str">
        <f>VLOOKUP($B22,'Aggregated Equipment Inventory'!$A:$AB,E$2,FALSE)</f>
        <v>Electric</v>
      </c>
      <c r="F22" s="26">
        <f>VLOOKUP($B22,'Aggregated Equipment Inventory'!$A:$AB,F$2,FALSE)</f>
        <v>2001</v>
      </c>
      <c r="G22" s="36">
        <f>IF(VLOOKUP($B22,'Aggregated Equipment Inventory'!$A:$AB,G$2,FALSE)="","--",VLOOKUP($B22,'Aggregated Equipment Inventory'!$A:$AB,G$2,FALSE))</f>
        <v>60</v>
      </c>
      <c r="H22" s="26" t="s">
        <v>487</v>
      </c>
      <c r="I22" s="26">
        <f>VLOOKUP($B22,'Aggregated Equipment Inventory'!$A:$AB,I$2,FALSE)</f>
        <v>75</v>
      </c>
      <c r="J22" s="26" t="str">
        <f>VLOOKUP($B22,'Aggregated Equipment Inventory'!$A:$AB,J$2,FALSE)</f>
        <v/>
      </c>
      <c r="K22" s="27" t="str">
        <f>IF(T22="x","--",IF(VLOOKUP($B22,'Aggregated Equipment Inventory'!$A:$AB,K$2,FALSE)="","--",VLOOKUP($B22,'Aggregated Equipment Inventory'!$A:$AB,K$2,FALSE)))</f>
        <v>--</v>
      </c>
      <c r="L22" s="26" t="str">
        <f>VLOOKUP($B22,'Aggregated Equipment Inventory'!$A:$AB,L$2,FALSE)</f>
        <v/>
      </c>
      <c r="M22" s="65" t="str">
        <f>IF(T22="x","--",IF(VLOOKUP($B22,'Aggregated Equipment Inventory'!$A:$AB,M$2,FALSE)="","--",VLOOKUP($B22,'Aggregated Equipment Inventory'!$A:$AB,M$2,FALSE)))</f>
        <v>--</v>
      </c>
      <c r="N22" s="26" t="str">
        <f>VLOOKUP($B22,'Aggregated Equipment Inventory'!$A:$AB,N$2,FALSE)</f>
        <v/>
      </c>
      <c r="O22" s="27" t="str">
        <f>IF(T22="x","--",IFERROR(VLOOKUP($L22,OFFROAD2017_CY2020!$A:$W,O$3,FALSE)/$K22,"--"))</f>
        <v>--</v>
      </c>
      <c r="P22" s="27" t="str">
        <f>IF(T22="x","--",IFERROR(VLOOKUP($L22,OFFROAD2017_CY2020!$A:$W,P$3,FALSE)/$K22,"--"))</f>
        <v>--</v>
      </c>
      <c r="Q22" s="51" t="str">
        <f t="shared" si="0"/>
        <v>--</v>
      </c>
      <c r="R22" s="51" t="str">
        <f t="shared" si="1"/>
        <v>--</v>
      </c>
    </row>
    <row r="23" spans="1:18" ht="15" customHeight="1" x14ac:dyDescent="0.2">
      <c r="A23" s="25">
        <v>20</v>
      </c>
      <c r="B23" s="25">
        <v>3810</v>
      </c>
      <c r="C23" s="25">
        <f t="shared" si="2"/>
        <v>3810</v>
      </c>
      <c r="D23" s="25" t="str">
        <f>VLOOKUP(B23,'Aggregated Equipment Inventory'!A:AB,$D$2,FALSE)</f>
        <v>Belt Loader</v>
      </c>
      <c r="E23" s="26" t="str">
        <f>VLOOKUP($B23,'Aggregated Equipment Inventory'!$A:$AB,E$2,FALSE)</f>
        <v>Electric</v>
      </c>
      <c r="F23" s="26">
        <f>VLOOKUP($B23,'Aggregated Equipment Inventory'!$A:$AB,F$2,FALSE)</f>
        <v>2001</v>
      </c>
      <c r="G23" s="36">
        <f>IF(VLOOKUP($B23,'Aggregated Equipment Inventory'!$A:$AB,G$2,FALSE)="","--",VLOOKUP($B23,'Aggregated Equipment Inventory'!$A:$AB,G$2,FALSE))</f>
        <v>60</v>
      </c>
      <c r="H23" s="26" t="s">
        <v>487</v>
      </c>
      <c r="I23" s="26">
        <f>VLOOKUP($B23,'Aggregated Equipment Inventory'!$A:$AB,I$2,FALSE)</f>
        <v>75</v>
      </c>
      <c r="J23" s="26" t="str">
        <f>VLOOKUP($B23,'Aggregated Equipment Inventory'!$A:$AB,J$2,FALSE)</f>
        <v/>
      </c>
      <c r="K23" s="27" t="str">
        <f>IF(T23="x","--",IF(VLOOKUP($B23,'Aggregated Equipment Inventory'!$A:$AB,K$2,FALSE)="","--",VLOOKUP($B23,'Aggregated Equipment Inventory'!$A:$AB,K$2,FALSE)))</f>
        <v>--</v>
      </c>
      <c r="L23" s="26" t="str">
        <f>VLOOKUP($B23,'Aggregated Equipment Inventory'!$A:$AB,L$2,FALSE)</f>
        <v/>
      </c>
      <c r="M23" s="65" t="str">
        <f>IF(T23="x","--",IF(VLOOKUP($B23,'Aggregated Equipment Inventory'!$A:$AB,M$2,FALSE)="","--",VLOOKUP($B23,'Aggregated Equipment Inventory'!$A:$AB,M$2,FALSE)))</f>
        <v>--</v>
      </c>
      <c r="N23" s="26" t="str">
        <f>VLOOKUP($B23,'Aggregated Equipment Inventory'!$A:$AB,N$2,FALSE)</f>
        <v/>
      </c>
      <c r="O23" s="27" t="str">
        <f>IF(T23="x","--",IFERROR(VLOOKUP($L23,OFFROAD2017_CY2020!$A:$W,O$3,FALSE)/$K23,"--"))</f>
        <v>--</v>
      </c>
      <c r="P23" s="27" t="str">
        <f>IF(T23="x","--",IFERROR(VLOOKUP($L23,OFFROAD2017_CY2020!$A:$W,P$3,FALSE)/$K23,"--"))</f>
        <v>--</v>
      </c>
      <c r="Q23" s="51" t="str">
        <f t="shared" si="0"/>
        <v>--</v>
      </c>
      <c r="R23" s="51" t="str">
        <f t="shared" si="1"/>
        <v>--</v>
      </c>
    </row>
    <row r="24" spans="1:18" ht="15" customHeight="1" x14ac:dyDescent="0.2">
      <c r="A24" s="25">
        <v>21</v>
      </c>
      <c r="B24" s="25">
        <v>3811</v>
      </c>
      <c r="C24" s="25">
        <f t="shared" si="2"/>
        <v>3811</v>
      </c>
      <c r="D24" s="25" t="str">
        <f>VLOOKUP(B24,'Aggregated Equipment Inventory'!A:AB,$D$2,FALSE)</f>
        <v>Belt Loader</v>
      </c>
      <c r="E24" s="26" t="str">
        <f>VLOOKUP($B24,'Aggregated Equipment Inventory'!$A:$AB,E$2,FALSE)</f>
        <v>Electric</v>
      </c>
      <c r="F24" s="26">
        <f>VLOOKUP($B24,'Aggregated Equipment Inventory'!$A:$AB,F$2,FALSE)</f>
        <v>2001</v>
      </c>
      <c r="G24" s="36">
        <f>IF(VLOOKUP($B24,'Aggregated Equipment Inventory'!$A:$AB,G$2,FALSE)="","--",VLOOKUP($B24,'Aggregated Equipment Inventory'!$A:$AB,G$2,FALSE))</f>
        <v>60</v>
      </c>
      <c r="H24" s="26" t="s">
        <v>487</v>
      </c>
      <c r="I24" s="26">
        <f>VLOOKUP($B24,'Aggregated Equipment Inventory'!$A:$AB,I$2,FALSE)</f>
        <v>75</v>
      </c>
      <c r="J24" s="26" t="str">
        <f>VLOOKUP($B24,'Aggregated Equipment Inventory'!$A:$AB,J$2,FALSE)</f>
        <v/>
      </c>
      <c r="K24" s="27" t="str">
        <f>IF(T24="x","--",IF(VLOOKUP($B24,'Aggregated Equipment Inventory'!$A:$AB,K$2,FALSE)="","--",VLOOKUP($B24,'Aggregated Equipment Inventory'!$A:$AB,K$2,FALSE)))</f>
        <v>--</v>
      </c>
      <c r="L24" s="26" t="str">
        <f>VLOOKUP($B24,'Aggregated Equipment Inventory'!$A:$AB,L$2,FALSE)</f>
        <v/>
      </c>
      <c r="M24" s="65" t="str">
        <f>IF(T24="x","--",IF(VLOOKUP($B24,'Aggregated Equipment Inventory'!$A:$AB,M$2,FALSE)="","--",VLOOKUP($B24,'Aggregated Equipment Inventory'!$A:$AB,M$2,FALSE)))</f>
        <v>--</v>
      </c>
      <c r="N24" s="26" t="str">
        <f>VLOOKUP($B24,'Aggregated Equipment Inventory'!$A:$AB,N$2,FALSE)</f>
        <v/>
      </c>
      <c r="O24" s="27" t="str">
        <f>IF(T24="x","--",IFERROR(VLOOKUP($L24,OFFROAD2017_CY2020!$A:$W,O$3,FALSE)/$K24,"--"))</f>
        <v>--</v>
      </c>
      <c r="P24" s="27" t="str">
        <f>IF(T24="x","--",IFERROR(VLOOKUP($L24,OFFROAD2017_CY2020!$A:$W,P$3,FALSE)/$K24,"--"))</f>
        <v>--</v>
      </c>
      <c r="Q24" s="51" t="str">
        <f t="shared" si="0"/>
        <v>--</v>
      </c>
      <c r="R24" s="51" t="str">
        <f t="shared" si="1"/>
        <v>--</v>
      </c>
    </row>
    <row r="25" spans="1:18" ht="15" customHeight="1" x14ac:dyDescent="0.2">
      <c r="A25" s="25">
        <v>22</v>
      </c>
      <c r="B25" s="25">
        <v>3812</v>
      </c>
      <c r="C25" s="25">
        <f t="shared" si="2"/>
        <v>3812</v>
      </c>
      <c r="D25" s="25" t="str">
        <f>VLOOKUP(B25,'Aggregated Equipment Inventory'!A:AB,$D$2,FALSE)</f>
        <v>Belt Loader</v>
      </c>
      <c r="E25" s="26" t="str">
        <f>VLOOKUP($B25,'Aggregated Equipment Inventory'!$A:$AB,E$2,FALSE)</f>
        <v>Electric</v>
      </c>
      <c r="F25" s="26">
        <f>VLOOKUP($B25,'Aggregated Equipment Inventory'!$A:$AB,F$2,FALSE)</f>
        <v>2001</v>
      </c>
      <c r="G25" s="36">
        <f>IF(VLOOKUP($B25,'Aggregated Equipment Inventory'!$A:$AB,G$2,FALSE)="","--",VLOOKUP($B25,'Aggregated Equipment Inventory'!$A:$AB,G$2,FALSE))</f>
        <v>60</v>
      </c>
      <c r="H25" s="26" t="s">
        <v>487</v>
      </c>
      <c r="I25" s="26">
        <f>VLOOKUP($B25,'Aggregated Equipment Inventory'!$A:$AB,I$2,FALSE)</f>
        <v>75</v>
      </c>
      <c r="J25" s="26" t="str">
        <f>VLOOKUP($B25,'Aggregated Equipment Inventory'!$A:$AB,J$2,FALSE)</f>
        <v/>
      </c>
      <c r="K25" s="27" t="str">
        <f>IF(T25="x","--",IF(VLOOKUP($B25,'Aggregated Equipment Inventory'!$A:$AB,K$2,FALSE)="","--",VLOOKUP($B25,'Aggregated Equipment Inventory'!$A:$AB,K$2,FALSE)))</f>
        <v>--</v>
      </c>
      <c r="L25" s="26" t="str">
        <f>VLOOKUP($B25,'Aggregated Equipment Inventory'!$A:$AB,L$2,FALSE)</f>
        <v/>
      </c>
      <c r="M25" s="65" t="str">
        <f>IF(T25="x","--",IF(VLOOKUP($B25,'Aggregated Equipment Inventory'!$A:$AB,M$2,FALSE)="","--",VLOOKUP($B25,'Aggregated Equipment Inventory'!$A:$AB,M$2,FALSE)))</f>
        <v>--</v>
      </c>
      <c r="N25" s="26" t="str">
        <f>VLOOKUP($B25,'Aggregated Equipment Inventory'!$A:$AB,N$2,FALSE)</f>
        <v/>
      </c>
      <c r="O25" s="27" t="str">
        <f>IF(T25="x","--",IFERROR(VLOOKUP($L25,OFFROAD2017_CY2020!$A:$W,O$3,FALSE)/$K25,"--"))</f>
        <v>--</v>
      </c>
      <c r="P25" s="27" t="str">
        <f>IF(T25="x","--",IFERROR(VLOOKUP($L25,OFFROAD2017_CY2020!$A:$W,P$3,FALSE)/$K25,"--"))</f>
        <v>--</v>
      </c>
      <c r="Q25" s="51" t="str">
        <f t="shared" si="0"/>
        <v>--</v>
      </c>
      <c r="R25" s="51" t="str">
        <f t="shared" si="1"/>
        <v>--</v>
      </c>
    </row>
    <row r="26" spans="1:18" ht="15" customHeight="1" x14ac:dyDescent="0.2">
      <c r="A26" s="25">
        <v>23</v>
      </c>
      <c r="B26" s="25">
        <v>10743</v>
      </c>
      <c r="C26" s="25">
        <f t="shared" si="2"/>
        <v>10743</v>
      </c>
      <c r="D26" s="25" t="str">
        <f>VLOOKUP(B26,'Aggregated Equipment Inventory'!A:AB,$D$2,FALSE)</f>
        <v>Belt Loader</v>
      </c>
      <c r="E26" s="26" t="str">
        <f>VLOOKUP($B26,'Aggregated Equipment Inventory'!$A:$AB,E$2,FALSE)</f>
        <v>Electric</v>
      </c>
      <c r="F26" s="26">
        <f>VLOOKUP($B26,'Aggregated Equipment Inventory'!$A:$AB,F$2,FALSE)</f>
        <v>2004</v>
      </c>
      <c r="G26" s="36">
        <f>IF(VLOOKUP($B26,'Aggregated Equipment Inventory'!$A:$AB,G$2,FALSE)="","--",VLOOKUP($B26,'Aggregated Equipment Inventory'!$A:$AB,G$2,FALSE))</f>
        <v>60</v>
      </c>
      <c r="H26" s="26" t="s">
        <v>487</v>
      </c>
      <c r="I26" s="26">
        <f>VLOOKUP($B26,'Aggregated Equipment Inventory'!$A:$AB,I$2,FALSE)</f>
        <v>75</v>
      </c>
      <c r="J26" s="26" t="str">
        <f>VLOOKUP($B26,'Aggregated Equipment Inventory'!$A:$AB,J$2,FALSE)</f>
        <v/>
      </c>
      <c r="K26" s="27" t="str">
        <f>IF(T26="x","--",IF(VLOOKUP($B26,'Aggregated Equipment Inventory'!$A:$AB,K$2,FALSE)="","--",VLOOKUP($B26,'Aggregated Equipment Inventory'!$A:$AB,K$2,FALSE)))</f>
        <v>--</v>
      </c>
      <c r="L26" s="26" t="str">
        <f>VLOOKUP($B26,'Aggregated Equipment Inventory'!$A:$AB,L$2,FALSE)</f>
        <v/>
      </c>
      <c r="M26" s="65" t="str">
        <f>IF(T26="x","--",IF(VLOOKUP($B26,'Aggregated Equipment Inventory'!$A:$AB,M$2,FALSE)="","--",VLOOKUP($B26,'Aggregated Equipment Inventory'!$A:$AB,M$2,FALSE)))</f>
        <v>--</v>
      </c>
      <c r="N26" s="26" t="str">
        <f>VLOOKUP($B26,'Aggregated Equipment Inventory'!$A:$AB,N$2,FALSE)</f>
        <v/>
      </c>
      <c r="O26" s="27" t="str">
        <f>IF(T26="x","--",IFERROR(VLOOKUP($L26,OFFROAD2017_CY2020!$A:$W,O$3,FALSE)/$K26,"--"))</f>
        <v>--</v>
      </c>
      <c r="P26" s="27" t="str">
        <f>IF(T26="x","--",IFERROR(VLOOKUP($L26,OFFROAD2017_CY2020!$A:$W,P$3,FALSE)/$K26,"--"))</f>
        <v>--</v>
      </c>
      <c r="Q26" s="51" t="str">
        <f t="shared" si="0"/>
        <v>--</v>
      </c>
      <c r="R26" s="51" t="str">
        <f t="shared" si="1"/>
        <v>--</v>
      </c>
    </row>
    <row r="27" spans="1:18" ht="15" customHeight="1" x14ac:dyDescent="0.2">
      <c r="A27" s="25">
        <v>24</v>
      </c>
      <c r="B27" s="25">
        <v>10744</v>
      </c>
      <c r="C27" s="25">
        <f t="shared" si="2"/>
        <v>10744</v>
      </c>
      <c r="D27" s="25" t="str">
        <f>VLOOKUP(B27,'Aggregated Equipment Inventory'!A:AB,$D$2,FALSE)</f>
        <v>Belt Loader</v>
      </c>
      <c r="E27" s="26" t="str">
        <f>VLOOKUP($B27,'Aggregated Equipment Inventory'!$A:$AB,E$2,FALSE)</f>
        <v>Electric</v>
      </c>
      <c r="F27" s="26">
        <f>VLOOKUP($B27,'Aggregated Equipment Inventory'!$A:$AB,F$2,FALSE)</f>
        <v>2004</v>
      </c>
      <c r="G27" s="36">
        <f>IF(VLOOKUP($B27,'Aggregated Equipment Inventory'!$A:$AB,G$2,FALSE)="","--",VLOOKUP($B27,'Aggregated Equipment Inventory'!$A:$AB,G$2,FALSE))</f>
        <v>60</v>
      </c>
      <c r="H27" s="26" t="s">
        <v>487</v>
      </c>
      <c r="I27" s="26">
        <f>VLOOKUP($B27,'Aggregated Equipment Inventory'!$A:$AB,I$2,FALSE)</f>
        <v>75</v>
      </c>
      <c r="J27" s="26" t="str">
        <f>VLOOKUP($B27,'Aggregated Equipment Inventory'!$A:$AB,J$2,FALSE)</f>
        <v/>
      </c>
      <c r="K27" s="27" t="str">
        <f>IF(T27="x","--",IF(VLOOKUP($B27,'Aggregated Equipment Inventory'!$A:$AB,K$2,FALSE)="","--",VLOOKUP($B27,'Aggregated Equipment Inventory'!$A:$AB,K$2,FALSE)))</f>
        <v>--</v>
      </c>
      <c r="L27" s="26" t="str">
        <f>VLOOKUP($B27,'Aggregated Equipment Inventory'!$A:$AB,L$2,FALSE)</f>
        <v/>
      </c>
      <c r="M27" s="65" t="str">
        <f>IF(T27="x","--",IF(VLOOKUP($B27,'Aggregated Equipment Inventory'!$A:$AB,M$2,FALSE)="","--",VLOOKUP($B27,'Aggregated Equipment Inventory'!$A:$AB,M$2,FALSE)))</f>
        <v>--</v>
      </c>
      <c r="N27" s="26" t="str">
        <f>VLOOKUP($B27,'Aggregated Equipment Inventory'!$A:$AB,N$2,FALSE)</f>
        <v/>
      </c>
      <c r="O27" s="27" t="str">
        <f>IF(T27="x","--",IFERROR(VLOOKUP($L27,OFFROAD2017_CY2020!$A:$W,O$3,FALSE)/$K27,"--"))</f>
        <v>--</v>
      </c>
      <c r="P27" s="27" t="str">
        <f>IF(T27="x","--",IFERROR(VLOOKUP($L27,OFFROAD2017_CY2020!$A:$W,P$3,FALSE)/$K27,"--"))</f>
        <v>--</v>
      </c>
      <c r="Q27" s="51" t="str">
        <f t="shared" si="0"/>
        <v>--</v>
      </c>
      <c r="R27" s="51" t="str">
        <f t="shared" si="1"/>
        <v>--</v>
      </c>
    </row>
    <row r="28" spans="1:18" ht="15" customHeight="1" x14ac:dyDescent="0.2">
      <c r="A28" s="25">
        <v>25</v>
      </c>
      <c r="B28" s="25">
        <v>10760</v>
      </c>
      <c r="C28" s="25">
        <f t="shared" si="2"/>
        <v>10760</v>
      </c>
      <c r="D28" s="25" t="str">
        <f>VLOOKUP(B28,'Aggregated Equipment Inventory'!A:AB,$D$2,FALSE)</f>
        <v>Belt Loader</v>
      </c>
      <c r="E28" s="26" t="str">
        <f>VLOOKUP($B28,'Aggregated Equipment Inventory'!$A:$AB,E$2,FALSE)</f>
        <v>Electric</v>
      </c>
      <c r="F28" s="26">
        <f>VLOOKUP($B28,'Aggregated Equipment Inventory'!$A:$AB,F$2,FALSE)</f>
        <v>2005</v>
      </c>
      <c r="G28" s="36">
        <f>IF(VLOOKUP($B28,'Aggregated Equipment Inventory'!$A:$AB,G$2,FALSE)="","--",VLOOKUP($B28,'Aggregated Equipment Inventory'!$A:$AB,G$2,FALSE))</f>
        <v>60</v>
      </c>
      <c r="H28" s="26" t="s">
        <v>487</v>
      </c>
      <c r="I28" s="26">
        <f>VLOOKUP($B28,'Aggregated Equipment Inventory'!$A:$AB,I$2,FALSE)</f>
        <v>75</v>
      </c>
      <c r="J28" s="26" t="str">
        <f>VLOOKUP($B28,'Aggregated Equipment Inventory'!$A:$AB,J$2,FALSE)</f>
        <v/>
      </c>
      <c r="K28" s="27" t="str">
        <f>IF(T28="x","--",IF(VLOOKUP($B28,'Aggregated Equipment Inventory'!$A:$AB,K$2,FALSE)="","--",VLOOKUP($B28,'Aggregated Equipment Inventory'!$A:$AB,K$2,FALSE)))</f>
        <v>--</v>
      </c>
      <c r="L28" s="26" t="str">
        <f>VLOOKUP($B28,'Aggregated Equipment Inventory'!$A:$AB,L$2,FALSE)</f>
        <v/>
      </c>
      <c r="M28" s="65" t="str">
        <f>IF(T28="x","--",IF(VLOOKUP($B28,'Aggregated Equipment Inventory'!$A:$AB,M$2,FALSE)="","--",VLOOKUP($B28,'Aggregated Equipment Inventory'!$A:$AB,M$2,FALSE)))</f>
        <v>--</v>
      </c>
      <c r="N28" s="26" t="str">
        <f>VLOOKUP($B28,'Aggregated Equipment Inventory'!$A:$AB,N$2,FALSE)</f>
        <v/>
      </c>
      <c r="O28" s="27" t="str">
        <f>IF(T28="x","--",IFERROR(VLOOKUP($L28,OFFROAD2017_CY2020!$A:$W,O$3,FALSE)/$K28,"--"))</f>
        <v>--</v>
      </c>
      <c r="P28" s="27" t="str">
        <f>IF(T28="x","--",IFERROR(VLOOKUP($L28,OFFROAD2017_CY2020!$A:$W,P$3,FALSE)/$K28,"--"))</f>
        <v>--</v>
      </c>
      <c r="Q28" s="51" t="str">
        <f t="shared" si="0"/>
        <v>--</v>
      </c>
      <c r="R28" s="51" t="str">
        <f t="shared" si="1"/>
        <v>--</v>
      </c>
    </row>
    <row r="29" spans="1:18" ht="15" customHeight="1" x14ac:dyDescent="0.2">
      <c r="A29" s="25">
        <v>26</v>
      </c>
      <c r="B29" s="25">
        <v>21778</v>
      </c>
      <c r="C29" s="25">
        <f t="shared" si="2"/>
        <v>21778</v>
      </c>
      <c r="D29" s="25" t="str">
        <f>VLOOKUP(B29,'Aggregated Equipment Inventory'!A:AB,$D$2,FALSE)</f>
        <v>Belt Loader</v>
      </c>
      <c r="E29" s="26" t="str">
        <f>VLOOKUP($B29,'Aggregated Equipment Inventory'!$A:$AB,E$2,FALSE)</f>
        <v>Electric</v>
      </c>
      <c r="F29" s="26">
        <f>VLOOKUP($B29,'Aggregated Equipment Inventory'!$A:$AB,F$2,FALSE)</f>
        <v>2015</v>
      </c>
      <c r="G29" s="36">
        <f>IF(VLOOKUP($B29,'Aggregated Equipment Inventory'!$A:$AB,G$2,FALSE)="","--",VLOOKUP($B29,'Aggregated Equipment Inventory'!$A:$AB,G$2,FALSE))</f>
        <v>60</v>
      </c>
      <c r="H29" s="26" t="s">
        <v>487</v>
      </c>
      <c r="I29" s="26">
        <f>VLOOKUP($B29,'Aggregated Equipment Inventory'!$A:$AB,I$2,FALSE)</f>
        <v>75</v>
      </c>
      <c r="J29" s="26" t="str">
        <f>VLOOKUP($B29,'Aggregated Equipment Inventory'!$A:$AB,J$2,FALSE)</f>
        <v/>
      </c>
      <c r="K29" s="27" t="str">
        <f>IF(T29="x","--",IF(VLOOKUP($B29,'Aggregated Equipment Inventory'!$A:$AB,K$2,FALSE)="","--",VLOOKUP($B29,'Aggregated Equipment Inventory'!$A:$AB,K$2,FALSE)))</f>
        <v>--</v>
      </c>
      <c r="L29" s="26" t="str">
        <f>VLOOKUP($B29,'Aggregated Equipment Inventory'!$A:$AB,L$2,FALSE)</f>
        <v/>
      </c>
      <c r="M29" s="65" t="str">
        <f>IF(T29="x","--",IF(VLOOKUP($B29,'Aggregated Equipment Inventory'!$A:$AB,M$2,FALSE)="","--",VLOOKUP($B29,'Aggregated Equipment Inventory'!$A:$AB,M$2,FALSE)))</f>
        <v>--</v>
      </c>
      <c r="N29" s="26" t="str">
        <f>VLOOKUP($B29,'Aggregated Equipment Inventory'!$A:$AB,N$2,FALSE)</f>
        <v/>
      </c>
      <c r="O29" s="27" t="str">
        <f>IF(T29="x","--",IFERROR(VLOOKUP($L29,OFFROAD2017_CY2020!$A:$W,O$3,FALSE)/$K29,"--"))</f>
        <v>--</v>
      </c>
      <c r="P29" s="27" t="str">
        <f>IF(T29="x","--",IFERROR(VLOOKUP($L29,OFFROAD2017_CY2020!$A:$W,P$3,FALSE)/$K29,"--"))</f>
        <v>--</v>
      </c>
      <c r="Q29" s="51" t="str">
        <f t="shared" si="0"/>
        <v>--</v>
      </c>
      <c r="R29" s="51" t="str">
        <f t="shared" si="1"/>
        <v>--</v>
      </c>
    </row>
    <row r="30" spans="1:18" ht="15" customHeight="1" x14ac:dyDescent="0.2">
      <c r="A30" s="25">
        <v>27</v>
      </c>
      <c r="B30" s="25">
        <v>21885</v>
      </c>
      <c r="C30" s="25">
        <f t="shared" si="2"/>
        <v>21885</v>
      </c>
      <c r="D30" s="25" t="str">
        <f>VLOOKUP(B30,'Aggregated Equipment Inventory'!A:AB,$D$2,FALSE)</f>
        <v>Belt Loader</v>
      </c>
      <c r="E30" s="26" t="str">
        <f>VLOOKUP($B30,'Aggregated Equipment Inventory'!$A:$AB,E$2,FALSE)</f>
        <v>Electric</v>
      </c>
      <c r="F30" s="26">
        <f>VLOOKUP($B30,'Aggregated Equipment Inventory'!$A:$AB,F$2,FALSE)</f>
        <v>2015</v>
      </c>
      <c r="G30" s="36">
        <f>IF(VLOOKUP($B30,'Aggregated Equipment Inventory'!$A:$AB,G$2,FALSE)="","--",VLOOKUP($B30,'Aggregated Equipment Inventory'!$A:$AB,G$2,FALSE))</f>
        <v>60</v>
      </c>
      <c r="H30" s="26" t="s">
        <v>487</v>
      </c>
      <c r="I30" s="26">
        <f>VLOOKUP($B30,'Aggregated Equipment Inventory'!$A:$AB,I$2,FALSE)</f>
        <v>75</v>
      </c>
      <c r="J30" s="26" t="str">
        <f>VLOOKUP($B30,'Aggregated Equipment Inventory'!$A:$AB,J$2,FALSE)</f>
        <v/>
      </c>
      <c r="K30" s="27" t="str">
        <f>IF(T30="x","--",IF(VLOOKUP($B30,'Aggregated Equipment Inventory'!$A:$AB,K$2,FALSE)="","--",VLOOKUP($B30,'Aggregated Equipment Inventory'!$A:$AB,K$2,FALSE)))</f>
        <v>--</v>
      </c>
      <c r="L30" s="26" t="str">
        <f>VLOOKUP($B30,'Aggregated Equipment Inventory'!$A:$AB,L$2,FALSE)</f>
        <v/>
      </c>
      <c r="M30" s="65" t="str">
        <f>IF(T30="x","--",IF(VLOOKUP($B30,'Aggregated Equipment Inventory'!$A:$AB,M$2,FALSE)="","--",VLOOKUP($B30,'Aggregated Equipment Inventory'!$A:$AB,M$2,FALSE)))</f>
        <v>--</v>
      </c>
      <c r="N30" s="26" t="str">
        <f>VLOOKUP($B30,'Aggregated Equipment Inventory'!$A:$AB,N$2,FALSE)</f>
        <v/>
      </c>
      <c r="O30" s="27" t="str">
        <f>IF(T30="x","--",IFERROR(VLOOKUP($L30,OFFROAD2017_CY2020!$A:$W,O$3,FALSE)/$K30,"--"))</f>
        <v>--</v>
      </c>
      <c r="P30" s="27" t="str">
        <f>IF(T30="x","--",IFERROR(VLOOKUP($L30,OFFROAD2017_CY2020!$A:$W,P$3,FALSE)/$K30,"--"))</f>
        <v>--</v>
      </c>
      <c r="Q30" s="51" t="str">
        <f t="shared" si="0"/>
        <v>--</v>
      </c>
      <c r="R30" s="51" t="str">
        <f t="shared" si="1"/>
        <v>--</v>
      </c>
    </row>
    <row r="31" spans="1:18" ht="15" customHeight="1" x14ac:dyDescent="0.2">
      <c r="A31" s="25">
        <v>28</v>
      </c>
      <c r="B31" s="25">
        <v>21886</v>
      </c>
      <c r="C31" s="25">
        <f t="shared" si="2"/>
        <v>21886</v>
      </c>
      <c r="D31" s="25" t="str">
        <f>VLOOKUP(B31,'Aggregated Equipment Inventory'!A:AB,$D$2,FALSE)</f>
        <v>Belt Loader</v>
      </c>
      <c r="E31" s="26" t="str">
        <f>VLOOKUP($B31,'Aggregated Equipment Inventory'!$A:$AB,E$2,FALSE)</f>
        <v>Electric</v>
      </c>
      <c r="F31" s="26">
        <f>VLOOKUP($B31,'Aggregated Equipment Inventory'!$A:$AB,F$2,FALSE)</f>
        <v>2015</v>
      </c>
      <c r="G31" s="36">
        <f>IF(VLOOKUP($B31,'Aggregated Equipment Inventory'!$A:$AB,G$2,FALSE)="","--",VLOOKUP($B31,'Aggregated Equipment Inventory'!$A:$AB,G$2,FALSE))</f>
        <v>60</v>
      </c>
      <c r="H31" s="26" t="s">
        <v>487</v>
      </c>
      <c r="I31" s="26">
        <f>VLOOKUP($B31,'Aggregated Equipment Inventory'!$A:$AB,I$2,FALSE)</f>
        <v>75</v>
      </c>
      <c r="J31" s="26" t="str">
        <f>VLOOKUP($B31,'Aggregated Equipment Inventory'!$A:$AB,J$2,FALSE)</f>
        <v/>
      </c>
      <c r="K31" s="27" t="str">
        <f>IF(T31="x","--",IF(VLOOKUP($B31,'Aggregated Equipment Inventory'!$A:$AB,K$2,FALSE)="","--",VLOOKUP($B31,'Aggregated Equipment Inventory'!$A:$AB,K$2,FALSE)))</f>
        <v>--</v>
      </c>
      <c r="L31" s="26" t="str">
        <f>VLOOKUP($B31,'Aggregated Equipment Inventory'!$A:$AB,L$2,FALSE)</f>
        <v/>
      </c>
      <c r="M31" s="65" t="str">
        <f>IF(T31="x","--",IF(VLOOKUP($B31,'Aggregated Equipment Inventory'!$A:$AB,M$2,FALSE)="","--",VLOOKUP($B31,'Aggregated Equipment Inventory'!$A:$AB,M$2,FALSE)))</f>
        <v>--</v>
      </c>
      <c r="N31" s="26" t="str">
        <f>VLOOKUP($B31,'Aggregated Equipment Inventory'!$A:$AB,N$2,FALSE)</f>
        <v/>
      </c>
      <c r="O31" s="27" t="str">
        <f>IF(T31="x","--",IFERROR(VLOOKUP($L31,OFFROAD2017_CY2020!$A:$W,O$3,FALSE)/$K31,"--"))</f>
        <v>--</v>
      </c>
      <c r="P31" s="27" t="str">
        <f>IF(T31="x","--",IFERROR(VLOOKUP($L31,OFFROAD2017_CY2020!$A:$W,P$3,FALSE)/$K31,"--"))</f>
        <v>--</v>
      </c>
      <c r="Q31" s="51" t="str">
        <f t="shared" si="0"/>
        <v>--</v>
      </c>
      <c r="R31" s="51" t="str">
        <f t="shared" si="1"/>
        <v>--</v>
      </c>
    </row>
    <row r="32" spans="1:18" ht="15" customHeight="1" x14ac:dyDescent="0.2">
      <c r="A32" s="25">
        <v>29</v>
      </c>
      <c r="B32" s="25">
        <v>897</v>
      </c>
      <c r="C32" s="25">
        <f t="shared" si="2"/>
        <v>897</v>
      </c>
      <c r="D32" s="25" t="str">
        <f>VLOOKUP(B32,'Aggregated Equipment Inventory'!A:AB,$D$2,FALSE)</f>
        <v>Push Back</v>
      </c>
      <c r="E32" s="26" t="str">
        <f>VLOOKUP($B32,'Aggregated Equipment Inventory'!$A:$AB,E$2,FALSE)</f>
        <v>Diesel</v>
      </c>
      <c r="F32" s="26">
        <f>VLOOKUP($B32,'Aggregated Equipment Inventory'!$A:$AB,F$2,FALSE)</f>
        <v>2009</v>
      </c>
      <c r="G32" s="36">
        <f>IF(VLOOKUP($B32,'Aggregated Equipment Inventory'!$A:$AB,G$2,FALSE)="","--",VLOOKUP($B32,'Aggregated Equipment Inventory'!$A:$AB,G$2,FALSE))</f>
        <v>110</v>
      </c>
      <c r="H32" s="26" t="s">
        <v>487</v>
      </c>
      <c r="I32" s="26">
        <f>VLOOKUP($B32,'Aggregated Equipment Inventory'!$A:$AB,I$2,FALSE)</f>
        <v>175</v>
      </c>
      <c r="J32" s="26" t="str">
        <f>VLOOKUP($B32,'Aggregated Equipment Inventory'!$A:$AB,J$2,FALSE)</f>
        <v>AirGrSupp - A/C Tug Narrow Body</v>
      </c>
      <c r="K32" s="27">
        <f>IF(T32="x","--",IF(VLOOKUP($B32,'Aggregated Equipment Inventory'!$A:$AB,K$2,FALSE)="","--",VLOOKUP($B32,'Aggregated Equipment Inventory'!$A:$AB,K$2,FALSE)))</f>
        <v>0.54</v>
      </c>
      <c r="L32" s="26" t="str">
        <f>VLOOKUP($B32,'Aggregated Equipment Inventory'!$A:$AB,L$2,FALSE)</f>
        <v>AirGrSupp - A/C Tug Narrow Body_2009_175</v>
      </c>
      <c r="M32" s="65">
        <f>IF(T32="x","--",IF(VLOOKUP($B32,'Aggregated Equipment Inventory'!$A:$AB,M$2,FALSE)="","--",VLOOKUP($B32,'Aggregated Equipment Inventory'!$A:$AB,M$2,FALSE)))</f>
        <v>328.24672226137631</v>
      </c>
      <c r="N32" s="26" t="str">
        <f>VLOOKUP($B32,'Aggregated Equipment Inventory'!$A:$AB,N$2,FALSE)</f>
        <v>Tier 3</v>
      </c>
      <c r="O32" s="27">
        <f>IF(T32="x","--",IFERROR(VLOOKUP($L32,OFFROAD2017_CY2020!$A:$W,O$3,FALSE)/$K32,"--"))</f>
        <v>0.16423091780268648</v>
      </c>
      <c r="P32" s="27">
        <f>IF(T32="x","--",IFERROR(VLOOKUP($L32,OFFROAD2017_CY2020!$A:$W,P$3,FALSE)/$K32,"--"))</f>
        <v>2.4355615854181782</v>
      </c>
      <c r="Q32" s="51">
        <f t="shared" si="0"/>
        <v>7.0595338089239359</v>
      </c>
      <c r="R32" s="51">
        <f t="shared" si="1"/>
        <v>104.69362033666206</v>
      </c>
    </row>
    <row r="33" spans="1:21" ht="15" customHeight="1" x14ac:dyDescent="0.2">
      <c r="A33" s="25">
        <v>30</v>
      </c>
      <c r="B33" s="25">
        <v>2308</v>
      </c>
      <c r="C33" s="25">
        <f t="shared" si="2"/>
        <v>2308</v>
      </c>
      <c r="D33" s="25" t="str">
        <f>VLOOKUP(B33,'Aggregated Equipment Inventory'!A:AB,$D$2,FALSE)</f>
        <v>Push Back</v>
      </c>
      <c r="E33" s="26" t="str">
        <f>VLOOKUP($B33,'Aggregated Equipment Inventory'!$A:$AB,E$2,FALSE)</f>
        <v>Electric</v>
      </c>
      <c r="F33" s="26">
        <f>VLOOKUP($B33,'Aggregated Equipment Inventory'!$A:$AB,F$2,FALSE)</f>
        <v>2001</v>
      </c>
      <c r="G33" s="36">
        <f>IF(VLOOKUP($B33,'Aggregated Equipment Inventory'!$A:$AB,G$2,FALSE)="","--",VLOOKUP($B33,'Aggregated Equipment Inventory'!$A:$AB,G$2,FALSE))</f>
        <v>110</v>
      </c>
      <c r="H33" s="26" t="s">
        <v>487</v>
      </c>
      <c r="I33" s="26">
        <f>VLOOKUP($B33,'Aggregated Equipment Inventory'!$A:$AB,I$2,FALSE)</f>
        <v>175</v>
      </c>
      <c r="J33" s="26" t="str">
        <f>VLOOKUP($B33,'Aggregated Equipment Inventory'!$A:$AB,J$2,FALSE)</f>
        <v/>
      </c>
      <c r="K33" s="27" t="str">
        <f>IF(T33="x","--",IF(VLOOKUP($B33,'Aggregated Equipment Inventory'!$A:$AB,K$2,FALSE)="","--",VLOOKUP($B33,'Aggregated Equipment Inventory'!$A:$AB,K$2,FALSE)))</f>
        <v>--</v>
      </c>
      <c r="L33" s="26" t="str">
        <f>VLOOKUP($B33,'Aggregated Equipment Inventory'!$A:$AB,L$2,FALSE)</f>
        <v/>
      </c>
      <c r="M33" s="65" t="str">
        <f>IF(T33="x","--",IF(VLOOKUP($B33,'Aggregated Equipment Inventory'!$A:$AB,M$2,FALSE)="","--",VLOOKUP($B33,'Aggregated Equipment Inventory'!$A:$AB,M$2,FALSE)))</f>
        <v>--</v>
      </c>
      <c r="N33" s="26" t="str">
        <f>VLOOKUP($B33,'Aggregated Equipment Inventory'!$A:$AB,N$2,FALSE)</f>
        <v/>
      </c>
      <c r="O33" s="27" t="str">
        <f>IF(T33="x","--",IFERROR(VLOOKUP($L33,OFFROAD2017_CY2020!$A:$W,O$3,FALSE)/$K33,"--"))</f>
        <v>--</v>
      </c>
      <c r="P33" s="27" t="str">
        <f>IF(T33="x","--",IFERROR(VLOOKUP($L33,OFFROAD2017_CY2020!$A:$W,P$3,FALSE)/$K33,"--"))</f>
        <v>--</v>
      </c>
      <c r="Q33" s="51" t="str">
        <f t="shared" si="0"/>
        <v>--</v>
      </c>
      <c r="R33" s="51" t="str">
        <f t="shared" si="1"/>
        <v>--</v>
      </c>
    </row>
    <row r="34" spans="1:21" ht="15" customHeight="1" x14ac:dyDescent="0.2">
      <c r="A34" s="25">
        <v>31</v>
      </c>
      <c r="B34" s="25">
        <v>2309</v>
      </c>
      <c r="C34" s="25">
        <f t="shared" si="2"/>
        <v>2309</v>
      </c>
      <c r="D34" s="25" t="str">
        <f>VLOOKUP(B34,'Aggregated Equipment Inventory'!A:AB,$D$2,FALSE)</f>
        <v>Push Back</v>
      </c>
      <c r="E34" s="26" t="str">
        <f>VLOOKUP($B34,'Aggregated Equipment Inventory'!$A:$AB,E$2,FALSE)</f>
        <v>Electric</v>
      </c>
      <c r="F34" s="26">
        <f>VLOOKUP($B34,'Aggregated Equipment Inventory'!$A:$AB,F$2,FALSE)</f>
        <v>2001</v>
      </c>
      <c r="G34" s="36">
        <f>IF(VLOOKUP($B34,'Aggregated Equipment Inventory'!$A:$AB,G$2,FALSE)="","--",VLOOKUP($B34,'Aggregated Equipment Inventory'!$A:$AB,G$2,FALSE))</f>
        <v>110</v>
      </c>
      <c r="H34" s="26" t="s">
        <v>487</v>
      </c>
      <c r="I34" s="26">
        <f>VLOOKUP($B34,'Aggregated Equipment Inventory'!$A:$AB,I$2,FALSE)</f>
        <v>175</v>
      </c>
      <c r="J34" s="26" t="str">
        <f>VLOOKUP($B34,'Aggregated Equipment Inventory'!$A:$AB,J$2,FALSE)</f>
        <v/>
      </c>
      <c r="K34" s="27" t="str">
        <f>IF(T34="x","--",IF(VLOOKUP($B34,'Aggregated Equipment Inventory'!$A:$AB,K$2,FALSE)="","--",VLOOKUP($B34,'Aggregated Equipment Inventory'!$A:$AB,K$2,FALSE)))</f>
        <v>--</v>
      </c>
      <c r="L34" s="26" t="str">
        <f>VLOOKUP($B34,'Aggregated Equipment Inventory'!$A:$AB,L$2,FALSE)</f>
        <v/>
      </c>
      <c r="M34" s="65" t="str">
        <f>IF(T34="x","--",IF(VLOOKUP($B34,'Aggregated Equipment Inventory'!$A:$AB,M$2,FALSE)="","--",VLOOKUP($B34,'Aggregated Equipment Inventory'!$A:$AB,M$2,FALSE)))</f>
        <v>--</v>
      </c>
      <c r="N34" s="26" t="str">
        <f>VLOOKUP($B34,'Aggregated Equipment Inventory'!$A:$AB,N$2,FALSE)</f>
        <v/>
      </c>
      <c r="O34" s="27" t="str">
        <f>IF(T34="x","--",IFERROR(VLOOKUP($L34,OFFROAD2017_CY2020!$A:$W,O$3,FALSE)/$K34,"--"))</f>
        <v>--</v>
      </c>
      <c r="P34" s="27" t="str">
        <f>IF(T34="x","--",IFERROR(VLOOKUP($L34,OFFROAD2017_CY2020!$A:$W,P$3,FALSE)/$K34,"--"))</f>
        <v>--</v>
      </c>
      <c r="Q34" s="51" t="str">
        <f t="shared" si="0"/>
        <v>--</v>
      </c>
      <c r="R34" s="51" t="str">
        <f t="shared" si="1"/>
        <v>--</v>
      </c>
    </row>
    <row r="35" spans="1:21" ht="15" customHeight="1" x14ac:dyDescent="0.2">
      <c r="A35" s="25">
        <v>32</v>
      </c>
      <c r="B35" s="25">
        <v>2310</v>
      </c>
      <c r="C35" s="25">
        <f t="shared" si="2"/>
        <v>2310</v>
      </c>
      <c r="D35" s="25" t="str">
        <f>VLOOKUP(B35,'Aggregated Equipment Inventory'!A:AB,$D$2,FALSE)</f>
        <v>Push Back</v>
      </c>
      <c r="E35" s="26" t="str">
        <f>VLOOKUP($B35,'Aggregated Equipment Inventory'!$A:$AB,E$2,FALSE)</f>
        <v>Electric</v>
      </c>
      <c r="F35" s="26">
        <f>VLOOKUP($B35,'Aggregated Equipment Inventory'!$A:$AB,F$2,FALSE)</f>
        <v>2001</v>
      </c>
      <c r="G35" s="36">
        <f>IF(VLOOKUP($B35,'Aggregated Equipment Inventory'!$A:$AB,G$2,FALSE)="","--",VLOOKUP($B35,'Aggregated Equipment Inventory'!$A:$AB,G$2,FALSE))</f>
        <v>110</v>
      </c>
      <c r="H35" s="26" t="s">
        <v>487</v>
      </c>
      <c r="I35" s="26">
        <f>VLOOKUP($B35,'Aggregated Equipment Inventory'!$A:$AB,I$2,FALSE)</f>
        <v>175</v>
      </c>
      <c r="J35" s="26" t="str">
        <f>VLOOKUP($B35,'Aggregated Equipment Inventory'!$A:$AB,J$2,FALSE)</f>
        <v/>
      </c>
      <c r="K35" s="27" t="str">
        <f>IF(T35="x","--",IF(VLOOKUP($B35,'Aggregated Equipment Inventory'!$A:$AB,K$2,FALSE)="","--",VLOOKUP($B35,'Aggregated Equipment Inventory'!$A:$AB,K$2,FALSE)))</f>
        <v>--</v>
      </c>
      <c r="L35" s="26" t="str">
        <f>VLOOKUP($B35,'Aggregated Equipment Inventory'!$A:$AB,L$2,FALSE)</f>
        <v/>
      </c>
      <c r="M35" s="65" t="str">
        <f>IF(T35="x","--",IF(VLOOKUP($B35,'Aggregated Equipment Inventory'!$A:$AB,M$2,FALSE)="","--",VLOOKUP($B35,'Aggregated Equipment Inventory'!$A:$AB,M$2,FALSE)))</f>
        <v>--</v>
      </c>
      <c r="N35" s="26" t="str">
        <f>VLOOKUP($B35,'Aggregated Equipment Inventory'!$A:$AB,N$2,FALSE)</f>
        <v/>
      </c>
      <c r="O35" s="27" t="str">
        <f>IF(T35="x","--",IFERROR(VLOOKUP($L35,OFFROAD2017_CY2020!$A:$W,O$3,FALSE)/$K35,"--"))</f>
        <v>--</v>
      </c>
      <c r="P35" s="27" t="str">
        <f>IF(T35="x","--",IFERROR(VLOOKUP($L35,OFFROAD2017_CY2020!$A:$W,P$3,FALSE)/$K35,"--"))</f>
        <v>--</v>
      </c>
      <c r="Q35" s="51" t="str">
        <f t="shared" si="0"/>
        <v>--</v>
      </c>
      <c r="R35" s="51" t="str">
        <f t="shared" si="1"/>
        <v>--</v>
      </c>
    </row>
    <row r="36" spans="1:21" ht="15" customHeight="1" x14ac:dyDescent="0.2">
      <c r="A36" s="25">
        <v>33</v>
      </c>
      <c r="B36" s="25">
        <v>21888</v>
      </c>
      <c r="C36" s="25">
        <f t="shared" si="2"/>
        <v>21888</v>
      </c>
      <c r="D36" s="25" t="str">
        <f>VLOOKUP(B36,'Aggregated Equipment Inventory'!A:AB,$D$2,FALSE)</f>
        <v>Push Back</v>
      </c>
      <c r="E36" s="26" t="str">
        <f>VLOOKUP($B36,'Aggregated Equipment Inventory'!$A:$AB,E$2,FALSE)</f>
        <v>Diesel</v>
      </c>
      <c r="F36" s="26">
        <f>VLOOKUP($B36,'Aggregated Equipment Inventory'!$A:$AB,F$2,FALSE)</f>
        <v>2015</v>
      </c>
      <c r="G36" s="36">
        <f>IF(VLOOKUP($B36,'Aggregated Equipment Inventory'!$A:$AB,G$2,FALSE)="","--",VLOOKUP($B36,'Aggregated Equipment Inventory'!$A:$AB,G$2,FALSE))</f>
        <v>74</v>
      </c>
      <c r="H36" s="26" t="s">
        <v>487</v>
      </c>
      <c r="I36" s="26">
        <f>VLOOKUP($B36,'Aggregated Equipment Inventory'!$A:$AB,I$2,FALSE)</f>
        <v>75</v>
      </c>
      <c r="J36" s="26" t="str">
        <f>VLOOKUP($B36,'Aggregated Equipment Inventory'!$A:$AB,J$2,FALSE)</f>
        <v>AirGrSupp - A/C Tug Narrow Body</v>
      </c>
      <c r="K36" s="27">
        <f>IF(T36="x","--",IF(VLOOKUP($B36,'Aggregated Equipment Inventory'!$A:$AB,K$2,FALSE)="","--",VLOOKUP($B36,'Aggregated Equipment Inventory'!$A:$AB,K$2,FALSE)))</f>
        <v>0.54</v>
      </c>
      <c r="L36" s="26" t="str">
        <f>VLOOKUP($B36,'Aggregated Equipment Inventory'!$A:$AB,L$2,FALSE)</f>
        <v>AirGrSupp - A/C Tug Narrow Body_2015_100</v>
      </c>
      <c r="M36" s="65">
        <f>IF(T36="x","--",IF(VLOOKUP($B36,'Aggregated Equipment Inventory'!$A:$AB,M$2,FALSE)="","--",VLOOKUP($B36,'Aggregated Equipment Inventory'!$A:$AB,M$2,FALSE)))</f>
        <v>328.24672226137596</v>
      </c>
      <c r="N36" s="26" t="str">
        <f>VLOOKUP($B36,'Aggregated Equipment Inventory'!$A:$AB,N$2,FALSE)</f>
        <v>Tier 4</v>
      </c>
      <c r="O36" s="27">
        <f>IF(T36="x","--",IFERROR(VLOOKUP($L36,OFFROAD2017_CY2020!$A:$W,O$3,FALSE)/$K36,"--"))</f>
        <v>8.7549980106753383E-2</v>
      </c>
      <c r="P36" s="27">
        <f>IF(T36="x","--",IFERROR(VLOOKUP($L36,OFFROAD2017_CY2020!$A:$W,P$3,FALSE)/$K36,"--"))</f>
        <v>1.3474363153262514</v>
      </c>
      <c r="Q36" s="51">
        <f t="shared" ref="Q36:Q67" si="3">IFERROR(IF(T36="x","N/A - "&amp;U36,CONVERT(O36*$G36*$M36*$K36,"g","lbm")),"--")</f>
        <v>2.5317230102513744</v>
      </c>
      <c r="R36" s="51">
        <f t="shared" ref="R36:R67" si="4">IFERROR(IF(T36="x","N/A - "&amp;U36,CONVERT(P36*$G36*$M36*$K36,"g","lbm")),"--")</f>
        <v>38.964435174059567</v>
      </c>
    </row>
    <row r="37" spans="1:21" ht="15" customHeight="1" x14ac:dyDescent="0.2">
      <c r="A37" s="25">
        <v>34</v>
      </c>
      <c r="B37" s="25">
        <v>21889</v>
      </c>
      <c r="C37" s="25">
        <f t="shared" si="2"/>
        <v>21889</v>
      </c>
      <c r="D37" s="25" t="str">
        <f>VLOOKUP(B37,'Aggregated Equipment Inventory'!A:AB,$D$2,FALSE)</f>
        <v>Push Back</v>
      </c>
      <c r="E37" s="26" t="str">
        <f>VLOOKUP($B37,'Aggregated Equipment Inventory'!$A:$AB,E$2,FALSE)</f>
        <v>Diesel</v>
      </c>
      <c r="F37" s="26">
        <f>VLOOKUP($B37,'Aggregated Equipment Inventory'!$A:$AB,F$2,FALSE)</f>
        <v>2015</v>
      </c>
      <c r="G37" s="36">
        <f>IF(VLOOKUP($B37,'Aggregated Equipment Inventory'!$A:$AB,G$2,FALSE)="","--",VLOOKUP($B37,'Aggregated Equipment Inventory'!$A:$AB,G$2,FALSE))</f>
        <v>74</v>
      </c>
      <c r="H37" s="26" t="s">
        <v>487</v>
      </c>
      <c r="I37" s="26">
        <f>VLOOKUP($B37,'Aggregated Equipment Inventory'!$A:$AB,I$2,FALSE)</f>
        <v>75</v>
      </c>
      <c r="J37" s="26" t="str">
        <f>VLOOKUP($B37,'Aggregated Equipment Inventory'!$A:$AB,J$2,FALSE)</f>
        <v>AirGrSupp - A/C Tug Narrow Body</v>
      </c>
      <c r="K37" s="27">
        <f>IF(T37="x","--",IF(VLOOKUP($B37,'Aggregated Equipment Inventory'!$A:$AB,K$2,FALSE)="","--",VLOOKUP($B37,'Aggregated Equipment Inventory'!$A:$AB,K$2,FALSE)))</f>
        <v>0.54</v>
      </c>
      <c r="L37" s="26" t="str">
        <f>VLOOKUP($B37,'Aggregated Equipment Inventory'!$A:$AB,L$2,FALSE)</f>
        <v>AirGrSupp - A/C Tug Narrow Body_2015_100</v>
      </c>
      <c r="M37" s="65">
        <f>IF(T37="x","--",IF(VLOOKUP($B37,'Aggregated Equipment Inventory'!$A:$AB,M$2,FALSE)="","--",VLOOKUP($B37,'Aggregated Equipment Inventory'!$A:$AB,M$2,FALSE)))</f>
        <v>328.24672226137596</v>
      </c>
      <c r="N37" s="26" t="str">
        <f>VLOOKUP($B37,'Aggregated Equipment Inventory'!$A:$AB,N$2,FALSE)</f>
        <v>Tier 4</v>
      </c>
      <c r="O37" s="27">
        <f>IF(T37="x","--",IFERROR(VLOOKUP($L37,OFFROAD2017_CY2020!$A:$W,O$3,FALSE)/$K37,"--"))</f>
        <v>8.7549980106753383E-2</v>
      </c>
      <c r="P37" s="27">
        <f>IF(T37="x","--",IFERROR(VLOOKUP($L37,OFFROAD2017_CY2020!$A:$W,P$3,FALSE)/$K37,"--"))</f>
        <v>1.3474363153262514</v>
      </c>
      <c r="Q37" s="51">
        <f t="shared" si="3"/>
        <v>2.5317230102513744</v>
      </c>
      <c r="R37" s="51">
        <f t="shared" si="4"/>
        <v>38.964435174059567</v>
      </c>
    </row>
    <row r="38" spans="1:21" ht="15" customHeight="1" x14ac:dyDescent="0.2">
      <c r="A38" s="25">
        <v>35</v>
      </c>
      <c r="B38" s="25">
        <v>26868</v>
      </c>
      <c r="C38" s="25">
        <f t="shared" si="2"/>
        <v>26868</v>
      </c>
      <c r="D38" s="25" t="str">
        <f>VLOOKUP(B38,'Aggregated Equipment Inventory'!A:AB,$D$2,FALSE)</f>
        <v>Push Back</v>
      </c>
      <c r="E38" s="26" t="str">
        <f>VLOOKUP($B38,'Aggregated Equipment Inventory'!$A:$AB,E$2,FALSE)</f>
        <v>Diesel</v>
      </c>
      <c r="F38" s="26">
        <f>VLOOKUP($B38,'Aggregated Equipment Inventory'!$A:$AB,F$2,FALSE)</f>
        <v>2018</v>
      </c>
      <c r="G38" s="36">
        <f>IF(VLOOKUP($B38,'Aggregated Equipment Inventory'!$A:$AB,G$2,FALSE)="","--",VLOOKUP($B38,'Aggregated Equipment Inventory'!$A:$AB,G$2,FALSE))</f>
        <v>74</v>
      </c>
      <c r="H38" s="26" t="s">
        <v>487</v>
      </c>
      <c r="I38" s="26">
        <f>VLOOKUP($B38,'Aggregated Equipment Inventory'!$A:$AB,I$2,FALSE)</f>
        <v>75</v>
      </c>
      <c r="J38" s="26" t="str">
        <f>VLOOKUP($B38,'Aggregated Equipment Inventory'!$A:$AB,J$2,FALSE)</f>
        <v>AirGrSupp - A/C Tug Narrow Body</v>
      </c>
      <c r="K38" s="27">
        <f>IF(T38="x","--",IF(VLOOKUP($B38,'Aggregated Equipment Inventory'!$A:$AB,K$2,FALSE)="","--",VLOOKUP($B38,'Aggregated Equipment Inventory'!$A:$AB,K$2,FALSE)))</f>
        <v>0.54</v>
      </c>
      <c r="L38" s="26" t="str">
        <f>VLOOKUP($B38,'Aggregated Equipment Inventory'!$A:$AB,L$2,FALSE)</f>
        <v>AirGrSupp - A/C Tug Narrow Body_2018_100</v>
      </c>
      <c r="M38" s="65">
        <f>IF(T38="x","--",IF(VLOOKUP($B38,'Aggregated Equipment Inventory'!$A:$AB,M$2,FALSE)="","--",VLOOKUP($B38,'Aggregated Equipment Inventory'!$A:$AB,M$2,FALSE)))</f>
        <v>328.24672226137619</v>
      </c>
      <c r="N38" s="26" t="str">
        <f>VLOOKUP($B38,'Aggregated Equipment Inventory'!$A:$AB,N$2,FALSE)</f>
        <v>Tier 4</v>
      </c>
      <c r="O38" s="27">
        <f>IF(T38="x","--",IFERROR(VLOOKUP($L38,OFFROAD2017_CY2020!$A:$W,O$3,FALSE)/$K38,"--"))</f>
        <v>7.3999897010753019E-2</v>
      </c>
      <c r="P38" s="27">
        <f>IF(T38="x","--",IFERROR(VLOOKUP($L38,OFFROAD2017_CY2020!$A:$W,P$3,FALSE)/$K38,"--"))</f>
        <v>1.3315053889669073</v>
      </c>
      <c r="Q38" s="51">
        <f t="shared" si="3"/>
        <v>2.1398890301278772</v>
      </c>
      <c r="R38" s="51">
        <f t="shared" si="4"/>
        <v>38.503753255121495</v>
      </c>
    </row>
    <row r="39" spans="1:21" ht="15" customHeight="1" x14ac:dyDescent="0.2">
      <c r="A39" s="25">
        <v>36</v>
      </c>
      <c r="B39" s="25">
        <v>21985</v>
      </c>
      <c r="C39" s="25">
        <f t="shared" si="2"/>
        <v>21985</v>
      </c>
      <c r="D39" s="25" t="str">
        <f>VLOOKUP(B39,'Aggregated Equipment Inventory'!A:AB,$D$2,FALSE)</f>
        <v>Golf Cart</v>
      </c>
      <c r="E39" s="26" t="str">
        <f>VLOOKUP($B39,'Aggregated Equipment Inventory'!$A:$AB,E$2,FALSE)</f>
        <v>Electric</v>
      </c>
      <c r="F39" s="26">
        <f>VLOOKUP($B39,'Aggregated Equipment Inventory'!$A:$AB,F$2,FALSE)</f>
        <v>2012</v>
      </c>
      <c r="G39" s="36">
        <f>IF(VLOOKUP($B39,'Aggregated Equipment Inventory'!$A:$AB,G$2,FALSE)="","--",VLOOKUP($B39,'Aggregated Equipment Inventory'!$A:$AB,G$2,FALSE))</f>
        <v>10</v>
      </c>
      <c r="H39" s="26" t="s">
        <v>487</v>
      </c>
      <c r="I39" s="26">
        <f>VLOOKUP($B39,'Aggregated Equipment Inventory'!$A:$AB,I$2,FALSE)</f>
        <v>25</v>
      </c>
      <c r="J39" s="26" t="str">
        <f>VLOOKUP($B39,'Aggregated Equipment Inventory'!$A:$AB,J$2,FALSE)</f>
        <v/>
      </c>
      <c r="K39" s="27" t="str">
        <f>IF(T39="x","--",IF(VLOOKUP($B39,'Aggregated Equipment Inventory'!$A:$AB,K$2,FALSE)="","--",VLOOKUP($B39,'Aggregated Equipment Inventory'!$A:$AB,K$2,FALSE)))</f>
        <v>--</v>
      </c>
      <c r="L39" s="26" t="str">
        <f>VLOOKUP($B39,'Aggregated Equipment Inventory'!$A:$AB,L$2,FALSE)</f>
        <v/>
      </c>
      <c r="M39" s="65" t="str">
        <f>IF(T39="x","--",IF(VLOOKUP($B39,'Aggregated Equipment Inventory'!$A:$AB,M$2,FALSE)="","--",VLOOKUP($B39,'Aggregated Equipment Inventory'!$A:$AB,M$2,FALSE)))</f>
        <v>--</v>
      </c>
      <c r="N39" s="26" t="str">
        <f>VLOOKUP($B39,'Aggregated Equipment Inventory'!$A:$AB,N$2,FALSE)</f>
        <v/>
      </c>
      <c r="O39" s="27" t="str">
        <f>IF(T39="x","--",IFERROR(VLOOKUP($L39,OFFROAD2017_CY2020!$A:$W,O$3,FALSE)/$K39,"--"))</f>
        <v>--</v>
      </c>
      <c r="P39" s="27" t="str">
        <f>IF(T39="x","--",IFERROR(VLOOKUP($L39,OFFROAD2017_CY2020!$A:$W,P$3,FALSE)/$K39,"--"))</f>
        <v>--</v>
      </c>
      <c r="Q39" s="51" t="str">
        <f t="shared" si="3"/>
        <v>--</v>
      </c>
      <c r="R39" s="51" t="str">
        <f t="shared" si="4"/>
        <v>--</v>
      </c>
    </row>
    <row r="40" spans="1:21" ht="15" customHeight="1" x14ac:dyDescent="0.2">
      <c r="A40" s="25">
        <v>37</v>
      </c>
      <c r="B40" s="25">
        <v>21986</v>
      </c>
      <c r="C40" s="25">
        <f t="shared" si="2"/>
        <v>21986</v>
      </c>
      <c r="D40" s="25" t="str">
        <f>VLOOKUP(B40,'Aggregated Equipment Inventory'!A:AB,$D$2,FALSE)</f>
        <v>Golf Cart</v>
      </c>
      <c r="E40" s="26" t="str">
        <f>VLOOKUP($B40,'Aggregated Equipment Inventory'!$A:$AB,E$2,FALSE)</f>
        <v>Electric</v>
      </c>
      <c r="F40" s="26">
        <f>VLOOKUP($B40,'Aggregated Equipment Inventory'!$A:$AB,F$2,FALSE)</f>
        <v>2012</v>
      </c>
      <c r="G40" s="36">
        <f>IF(VLOOKUP($B40,'Aggregated Equipment Inventory'!$A:$AB,G$2,FALSE)="","--",VLOOKUP($B40,'Aggregated Equipment Inventory'!$A:$AB,G$2,FALSE))</f>
        <v>10</v>
      </c>
      <c r="H40" s="26" t="s">
        <v>487</v>
      </c>
      <c r="I40" s="26">
        <f>VLOOKUP($B40,'Aggregated Equipment Inventory'!$A:$AB,I$2,FALSE)</f>
        <v>25</v>
      </c>
      <c r="J40" s="26" t="str">
        <f>VLOOKUP($B40,'Aggregated Equipment Inventory'!$A:$AB,J$2,FALSE)</f>
        <v/>
      </c>
      <c r="K40" s="27" t="str">
        <f>IF(T40="x","--",IF(VLOOKUP($B40,'Aggregated Equipment Inventory'!$A:$AB,K$2,FALSE)="","--",VLOOKUP($B40,'Aggregated Equipment Inventory'!$A:$AB,K$2,FALSE)))</f>
        <v>--</v>
      </c>
      <c r="L40" s="26" t="str">
        <f>VLOOKUP($B40,'Aggregated Equipment Inventory'!$A:$AB,L$2,FALSE)</f>
        <v/>
      </c>
      <c r="M40" s="65" t="str">
        <f>IF(T40="x","--",IF(VLOOKUP($B40,'Aggregated Equipment Inventory'!$A:$AB,M$2,FALSE)="","--",VLOOKUP($B40,'Aggregated Equipment Inventory'!$A:$AB,M$2,FALSE)))</f>
        <v>--</v>
      </c>
      <c r="N40" s="26" t="str">
        <f>VLOOKUP($B40,'Aggregated Equipment Inventory'!$A:$AB,N$2,FALSE)</f>
        <v/>
      </c>
      <c r="O40" s="27" t="str">
        <f>IF(T40="x","--",IFERROR(VLOOKUP($L40,OFFROAD2017_CY2020!$A:$W,O$3,FALSE)/$K40,"--"))</f>
        <v>--</v>
      </c>
      <c r="P40" s="27" t="str">
        <f>IF(T40="x","--",IFERROR(VLOOKUP($L40,OFFROAD2017_CY2020!$A:$W,P$3,FALSE)/$K40,"--"))</f>
        <v>--</v>
      </c>
      <c r="Q40" s="51" t="str">
        <f t="shared" si="3"/>
        <v>--</v>
      </c>
      <c r="R40" s="51" t="str">
        <f t="shared" si="4"/>
        <v>--</v>
      </c>
    </row>
    <row r="41" spans="1:21" ht="15" customHeight="1" x14ac:dyDescent="0.2">
      <c r="A41" s="25">
        <v>38</v>
      </c>
      <c r="B41" s="25">
        <v>21987</v>
      </c>
      <c r="C41" s="25">
        <f t="shared" si="2"/>
        <v>21987</v>
      </c>
      <c r="D41" s="25" t="str">
        <f>VLOOKUP(B41,'Aggregated Equipment Inventory'!A:AB,$D$2,FALSE)</f>
        <v>Golf Cart</v>
      </c>
      <c r="E41" s="26" t="str">
        <f>VLOOKUP($B41,'Aggregated Equipment Inventory'!$A:$AB,E$2,FALSE)</f>
        <v>Electric</v>
      </c>
      <c r="F41" s="26">
        <f>VLOOKUP($B41,'Aggregated Equipment Inventory'!$A:$AB,F$2,FALSE)</f>
        <v>2012</v>
      </c>
      <c r="G41" s="36">
        <f>IF(VLOOKUP($B41,'Aggregated Equipment Inventory'!$A:$AB,G$2,FALSE)="","--",VLOOKUP($B41,'Aggregated Equipment Inventory'!$A:$AB,G$2,FALSE))</f>
        <v>10</v>
      </c>
      <c r="H41" s="26" t="s">
        <v>487</v>
      </c>
      <c r="I41" s="26">
        <f>VLOOKUP($B41,'Aggregated Equipment Inventory'!$A:$AB,I$2,FALSE)</f>
        <v>25</v>
      </c>
      <c r="J41" s="26" t="str">
        <f>VLOOKUP($B41,'Aggregated Equipment Inventory'!$A:$AB,J$2,FALSE)</f>
        <v/>
      </c>
      <c r="K41" s="27" t="str">
        <f>IF(T41="x","--",IF(VLOOKUP($B41,'Aggregated Equipment Inventory'!$A:$AB,K$2,FALSE)="","--",VLOOKUP($B41,'Aggregated Equipment Inventory'!$A:$AB,K$2,FALSE)))</f>
        <v>--</v>
      </c>
      <c r="L41" s="26" t="str">
        <f>VLOOKUP($B41,'Aggregated Equipment Inventory'!$A:$AB,L$2,FALSE)</f>
        <v/>
      </c>
      <c r="M41" s="65" t="str">
        <f>IF(T41="x","--",IF(VLOOKUP($B41,'Aggregated Equipment Inventory'!$A:$AB,M$2,FALSE)="","--",VLOOKUP($B41,'Aggregated Equipment Inventory'!$A:$AB,M$2,FALSE)))</f>
        <v>--</v>
      </c>
      <c r="N41" s="26" t="str">
        <f>VLOOKUP($B41,'Aggregated Equipment Inventory'!$A:$AB,N$2,FALSE)</f>
        <v/>
      </c>
      <c r="O41" s="27" t="str">
        <f>IF(T41="x","--",IFERROR(VLOOKUP($L41,OFFROAD2017_CY2020!$A:$W,O$3,FALSE)/$K41,"--"))</f>
        <v>--</v>
      </c>
      <c r="P41" s="27" t="str">
        <f>IF(T41="x","--",IFERROR(VLOOKUP($L41,OFFROAD2017_CY2020!$A:$W,P$3,FALSE)/$K41,"--"))</f>
        <v>--</v>
      </c>
      <c r="Q41" s="51" t="str">
        <f t="shared" si="3"/>
        <v>--</v>
      </c>
      <c r="R41" s="51" t="str">
        <f t="shared" si="4"/>
        <v>--</v>
      </c>
    </row>
    <row r="42" spans="1:21" ht="34.200000000000003" x14ac:dyDescent="0.2">
      <c r="A42" s="25">
        <v>39</v>
      </c>
      <c r="B42" s="25">
        <v>22495</v>
      </c>
      <c r="C42" s="25">
        <f t="shared" si="2"/>
        <v>22495</v>
      </c>
      <c r="D42" s="25" t="str">
        <f>VLOOKUP(B42,'Aggregated Equipment Inventory'!A:AB,$D$2,FALSE)</f>
        <v>Air Start</v>
      </c>
      <c r="E42" s="26" t="str">
        <f>VLOOKUP($B42,'Aggregated Equipment Inventory'!$A:$AB,E$2,FALSE)</f>
        <v>Diesel</v>
      </c>
      <c r="F42" s="26">
        <f>VLOOKUP($B42,'Aggregated Equipment Inventory'!$A:$AB,F$2,FALSE)</f>
        <v>2015</v>
      </c>
      <c r="G42" s="36">
        <f>IF(VLOOKUP($B42,'Aggregated Equipment Inventory'!$A:$AB,G$2,FALSE)="","--",VLOOKUP($B42,'Aggregated Equipment Inventory'!$A:$AB,G$2,FALSE))</f>
        <v>333</v>
      </c>
      <c r="H42" s="26" t="s">
        <v>487</v>
      </c>
      <c r="I42" s="26">
        <f>VLOOKUP($B42,'Aggregated Equipment Inventory'!$A:$AB,I$2,FALSE)</f>
        <v>600</v>
      </c>
      <c r="J42" s="26" t="str">
        <f>VLOOKUP($B42,'Aggregated Equipment Inventory'!$A:$AB,J$2,FALSE)</f>
        <v>Portable Equipment - Non-Rental Generator</v>
      </c>
      <c r="K42" s="27" t="str">
        <f>IF(T42="x","--",IF(VLOOKUP($B42,'Aggregated Equipment Inventory'!$A:$AB,K$2,FALSE)="","--",VLOOKUP($B42,'Aggregated Equipment Inventory'!$A:$AB,K$2,FALSE)))</f>
        <v>--</v>
      </c>
      <c r="L42" s="26" t="str">
        <f>VLOOKUP($B42,'Aggregated Equipment Inventory'!$A:$AB,L$2,FALSE)</f>
        <v>Portable Equipment - Non-Rental Generator_2015_600</v>
      </c>
      <c r="M42" s="65" t="str">
        <f>IF(T42="x","--",IF(VLOOKUP($B42,'Aggregated Equipment Inventory'!$A:$AB,M$2,FALSE)="","--",VLOOKUP($B42,'Aggregated Equipment Inventory'!$A:$AB,M$2,FALSE)))</f>
        <v>--</v>
      </c>
      <c r="N42" s="26" t="str">
        <f>VLOOKUP($B42,'Aggregated Equipment Inventory'!$A:$AB,N$2,FALSE)</f>
        <v>Tier 4</v>
      </c>
      <c r="O42" s="27" t="str">
        <f>IF(T42="x","--",IFERROR(VLOOKUP($L42,OFFROAD2017_CY2020!$A:$W,O$3,FALSE)/$K42,"--"))</f>
        <v>--</v>
      </c>
      <c r="P42" s="27" t="str">
        <f>IF(T42="x","--",IFERROR(VLOOKUP($L42,OFFROAD2017_CY2020!$A:$W,P$3,FALSE)/$K42,"--"))</f>
        <v>--</v>
      </c>
      <c r="Q42" s="51" t="str">
        <f t="shared" si="3"/>
        <v>N/A - Exempt from ORD Rule (Low Use Exemption)</v>
      </c>
      <c r="R42" s="51" t="str">
        <f t="shared" si="4"/>
        <v>N/A - Exempt from ORD Rule (Low Use Exemption)</v>
      </c>
      <c r="T42" s="28" t="s">
        <v>437</v>
      </c>
      <c r="U42" s="28" t="s">
        <v>481</v>
      </c>
    </row>
    <row r="43" spans="1:21" ht="15" customHeight="1" x14ac:dyDescent="0.2">
      <c r="A43" s="25">
        <v>40</v>
      </c>
      <c r="B43" s="25">
        <v>21896</v>
      </c>
      <c r="C43" s="25">
        <f t="shared" si="2"/>
        <v>21896</v>
      </c>
      <c r="D43" s="25" t="str">
        <f>VLOOKUP(B43,'Aggregated Equipment Inventory'!A:AB,$D$2,FALSE)</f>
        <v>Ground Power</v>
      </c>
      <c r="E43" s="26" t="str">
        <f>VLOOKUP($B43,'Aggregated Equipment Inventory'!$A:$AB,E$2,FALSE)</f>
        <v>Diesel</v>
      </c>
      <c r="F43" s="26">
        <f>VLOOKUP($B43,'Aggregated Equipment Inventory'!$A:$AB,F$2,FALSE)</f>
        <v>2015</v>
      </c>
      <c r="G43" s="36">
        <f>IF(VLOOKUP($B43,'Aggregated Equipment Inventory'!$A:$AB,G$2,FALSE)="","--",VLOOKUP($B43,'Aggregated Equipment Inventory'!$A:$AB,G$2,FALSE))</f>
        <v>155</v>
      </c>
      <c r="H43" s="26" t="s">
        <v>487</v>
      </c>
      <c r="I43" s="26">
        <f>VLOOKUP($B43,'Aggregated Equipment Inventory'!$A:$AB,I$2,FALSE)</f>
        <v>175</v>
      </c>
      <c r="J43" s="26" t="str">
        <f>VLOOKUP($B43,'Aggregated Equipment Inventory'!$A:$AB,J$2,FALSE)</f>
        <v>AirGrSupp - Other GSE</v>
      </c>
      <c r="K43" s="27">
        <f>IF(T43="x","--",IF(VLOOKUP($B43,'Aggregated Equipment Inventory'!$A:$AB,K$2,FALSE)="","--",VLOOKUP($B43,'Aggregated Equipment Inventory'!$A:$AB,K$2,FALSE)))</f>
        <v>0.31</v>
      </c>
      <c r="L43" s="26" t="str">
        <f>VLOOKUP($B43,'Aggregated Equipment Inventory'!$A:$AB,L$2,FALSE)</f>
        <v>AirGrSupp - Other GSE_2015_175</v>
      </c>
      <c r="M43" s="65">
        <f>IF(T43="x","--",IF(VLOOKUP($B43,'Aggregated Equipment Inventory'!$A:$AB,M$2,FALSE)="","--",VLOOKUP($B43,'Aggregated Equipment Inventory'!$A:$AB,M$2,FALSE)))</f>
        <v>483.1006576803648</v>
      </c>
      <c r="N43" s="26" t="str">
        <f>VLOOKUP($B43,'Aggregated Equipment Inventory'!$A:$AB,N$2,FALSE)</f>
        <v>Tier 4</v>
      </c>
      <c r="O43" s="27">
        <f>IF(T43="x","--",IFERROR(VLOOKUP($L43,OFFROAD2017_CY2020!$A:$W,O$3,FALSE)/$K43,"--"))</f>
        <v>7.6453575321819733E-2</v>
      </c>
      <c r="P43" s="27">
        <f>IF(T43="x","--",IFERROR(VLOOKUP($L43,OFFROAD2017_CY2020!$A:$W,P$3,FALSE)/$K43,"--"))</f>
        <v>0.28710172059752809</v>
      </c>
      <c r="Q43" s="51">
        <f t="shared" si="3"/>
        <v>3.9125786432107472</v>
      </c>
      <c r="R43" s="51">
        <f t="shared" si="4"/>
        <v>14.692681875380618</v>
      </c>
    </row>
    <row r="44" spans="1:21" ht="15" customHeight="1" x14ac:dyDescent="0.2">
      <c r="A44" s="25">
        <v>41</v>
      </c>
      <c r="B44" s="25">
        <v>22101</v>
      </c>
      <c r="C44" s="25">
        <f t="shared" si="2"/>
        <v>22101</v>
      </c>
      <c r="D44" s="25" t="str">
        <f>VLOOKUP(B44,'Aggregated Equipment Inventory'!A:AB,$D$2,FALSE)</f>
        <v>Ground Power</v>
      </c>
      <c r="E44" s="26" t="str">
        <f>VLOOKUP($B44,'Aggregated Equipment Inventory'!$A:$AB,E$2,FALSE)</f>
        <v>Diesel</v>
      </c>
      <c r="F44" s="26">
        <f>VLOOKUP($B44,'Aggregated Equipment Inventory'!$A:$AB,F$2,FALSE)</f>
        <v>2015</v>
      </c>
      <c r="G44" s="36">
        <f>IF(VLOOKUP($B44,'Aggregated Equipment Inventory'!$A:$AB,G$2,FALSE)="","--",VLOOKUP($B44,'Aggregated Equipment Inventory'!$A:$AB,G$2,FALSE))</f>
        <v>155</v>
      </c>
      <c r="H44" s="26" t="s">
        <v>487</v>
      </c>
      <c r="I44" s="26">
        <f>VLOOKUP($B44,'Aggregated Equipment Inventory'!$A:$AB,I$2,FALSE)</f>
        <v>175</v>
      </c>
      <c r="J44" s="26" t="str">
        <f>VLOOKUP($B44,'Aggregated Equipment Inventory'!$A:$AB,J$2,FALSE)</f>
        <v>AirGrSupp - Other GSE</v>
      </c>
      <c r="K44" s="27">
        <f>IF(T44="x","--",IF(VLOOKUP($B44,'Aggregated Equipment Inventory'!$A:$AB,K$2,FALSE)="","--",VLOOKUP($B44,'Aggregated Equipment Inventory'!$A:$AB,K$2,FALSE)))</f>
        <v>0.31</v>
      </c>
      <c r="L44" s="26" t="str">
        <f>VLOOKUP($B44,'Aggregated Equipment Inventory'!$A:$AB,L$2,FALSE)</f>
        <v>AirGrSupp - Other GSE_2015_175</v>
      </c>
      <c r="M44" s="65">
        <f>IF(T44="x","--",IF(VLOOKUP($B44,'Aggregated Equipment Inventory'!$A:$AB,M$2,FALSE)="","--",VLOOKUP($B44,'Aggregated Equipment Inventory'!$A:$AB,M$2,FALSE)))</f>
        <v>483.1006576803648</v>
      </c>
      <c r="N44" s="26" t="str">
        <f>VLOOKUP($B44,'Aggregated Equipment Inventory'!$A:$AB,N$2,FALSE)</f>
        <v>Tier 4</v>
      </c>
      <c r="O44" s="27">
        <f>IF(T44="x","--",IFERROR(VLOOKUP($L44,OFFROAD2017_CY2020!$A:$W,O$3,FALSE)/$K44,"--"))</f>
        <v>7.6453575321819733E-2</v>
      </c>
      <c r="P44" s="27">
        <f>IF(T44="x","--",IFERROR(VLOOKUP($L44,OFFROAD2017_CY2020!$A:$W,P$3,FALSE)/$K44,"--"))</f>
        <v>0.28710172059752809</v>
      </c>
      <c r="Q44" s="51">
        <f t="shared" si="3"/>
        <v>3.9125786432107472</v>
      </c>
      <c r="R44" s="51">
        <f t="shared" si="4"/>
        <v>14.692681875380618</v>
      </c>
    </row>
    <row r="45" spans="1:21" ht="15" customHeight="1" x14ac:dyDescent="0.2">
      <c r="A45" s="25">
        <v>42</v>
      </c>
      <c r="B45" s="25">
        <v>15707</v>
      </c>
      <c r="C45" s="25">
        <f t="shared" si="2"/>
        <v>15707</v>
      </c>
      <c r="D45" s="25" t="str">
        <f>VLOOKUP(B45,'Aggregated Equipment Inventory'!A:AB,$D$2,FALSE)</f>
        <v>Lav Truck</v>
      </c>
      <c r="E45" s="26" t="str">
        <f>VLOOKUP($B45,'Aggregated Equipment Inventory'!$A:$AB,E$2,FALSE)</f>
        <v>Gasoline</v>
      </c>
      <c r="F45" s="26">
        <f>VLOOKUP($B45,'Aggregated Equipment Inventory'!$A:$AB,F$2,FALSE)</f>
        <v>2011</v>
      </c>
      <c r="G45" s="36">
        <f>IF(VLOOKUP($B45,'Aggregated Equipment Inventory'!$A:$AB,G$2,FALSE)="","--",VLOOKUP($B45,'Aggregated Equipment Inventory'!$A:$AB,G$2,FALSE))</f>
        <v>260</v>
      </c>
      <c r="H45" s="26" t="s">
        <v>487</v>
      </c>
      <c r="I45" s="26">
        <f>VLOOKUP($B45,'Aggregated Equipment Inventory'!$A:$AB,I$2,FALSE)</f>
        <v>300</v>
      </c>
      <c r="J45" s="26" t="str">
        <f>VLOOKUP($B45,'Aggregated Equipment Inventory'!$A:$AB,J$2,FALSE)</f>
        <v>OFF - AirGrSupp - Lav Truck</v>
      </c>
      <c r="K45" s="27">
        <f>IF(T45="x","--",IF(VLOOKUP($B45,'Aggregated Equipment Inventory'!$A:$AB,K$2,FALSE)="","--",VLOOKUP($B45,'Aggregated Equipment Inventory'!$A:$AB,K$2,FALSE)))</f>
        <v>0.33500000000000002</v>
      </c>
      <c r="L45" s="26" t="str">
        <f>VLOOKUP($B45,'Aggregated Equipment Inventory'!$A:$AB,L$2,FALSE)</f>
        <v>OFF - AirGrSupp - Lav Truck_2011_175</v>
      </c>
      <c r="M45" s="65">
        <f>IF(T45="x","--",IF(VLOOKUP($B45,'Aggregated Equipment Inventory'!$A:$AB,M$2,FALSE)="","--",VLOOKUP($B45,'Aggregated Equipment Inventory'!$A:$AB,M$2,FALSE)))</f>
        <v>1231.875</v>
      </c>
      <c r="N45" s="26" t="str">
        <f>VLOOKUP($B45,'Aggregated Equipment Inventory'!$A:$AB,N$2,FALSE)</f>
        <v/>
      </c>
      <c r="O45" s="27">
        <f>IF(T45="x","--",IFERROR(VLOOKUP($L45,OFFROAD2017_CY2020!$A:$W,O$3,FALSE)/$K45,"--"))</f>
        <v>0.39961444365114146</v>
      </c>
      <c r="P45" s="27">
        <f>IF(T45="x","--",IFERROR(VLOOKUP($L45,OFFROAD2017_CY2020!$A:$W,P$3,FALSE)/$K45,"--"))</f>
        <v>2.1164920488904029</v>
      </c>
      <c r="Q45" s="51">
        <f t="shared" si="3"/>
        <v>94.527948575295738</v>
      </c>
      <c r="R45" s="51">
        <f t="shared" si="4"/>
        <v>500.6517025</v>
      </c>
    </row>
    <row r="46" spans="1:21" ht="15" customHeight="1" x14ac:dyDescent="0.2">
      <c r="A46" s="25">
        <v>43</v>
      </c>
      <c r="B46" s="25">
        <v>28286</v>
      </c>
      <c r="C46" s="25">
        <f t="shared" si="2"/>
        <v>28286</v>
      </c>
      <c r="D46" s="25" t="str">
        <f>VLOOKUP(B46,'Aggregated Equipment Inventory'!A:AB,$D$2,FALSE)</f>
        <v>Lav Truck</v>
      </c>
      <c r="E46" s="26" t="str">
        <f>VLOOKUP($B46,'Aggregated Equipment Inventory'!$A:$AB,E$2,FALSE)</f>
        <v>Gasoline</v>
      </c>
      <c r="F46" s="26">
        <f>VLOOKUP($B46,'Aggregated Equipment Inventory'!$A:$AB,F$2,FALSE)</f>
        <v>2018</v>
      </c>
      <c r="G46" s="36">
        <f>IF(VLOOKUP($B46,'Aggregated Equipment Inventory'!$A:$AB,G$2,FALSE)="","--",VLOOKUP($B46,'Aggregated Equipment Inventory'!$A:$AB,G$2,FALSE))</f>
        <v>200</v>
      </c>
      <c r="H46" s="26" t="s">
        <v>487</v>
      </c>
      <c r="I46" s="26">
        <f>VLOOKUP($B46,'Aggregated Equipment Inventory'!$A:$AB,I$2,FALSE)</f>
        <v>300</v>
      </c>
      <c r="J46" s="26" t="str">
        <f>VLOOKUP($B46,'Aggregated Equipment Inventory'!$A:$AB,J$2,FALSE)</f>
        <v>OFF - AirGrSupp - Lav Truck</v>
      </c>
      <c r="K46" s="27">
        <f>IF(T46="x","--",IF(VLOOKUP($B46,'Aggregated Equipment Inventory'!$A:$AB,K$2,FALSE)="","--",VLOOKUP($B46,'Aggregated Equipment Inventory'!$A:$AB,K$2,FALSE)))</f>
        <v>0.33500000000000002</v>
      </c>
      <c r="L46" s="26" t="str">
        <f>VLOOKUP($B46,'Aggregated Equipment Inventory'!$A:$AB,L$2,FALSE)</f>
        <v>OFF - AirGrSupp - Lav Truck_2018_175</v>
      </c>
      <c r="M46" s="65">
        <f>IF(T46="x","--",IF(VLOOKUP($B46,'Aggregated Equipment Inventory'!$A:$AB,M$2,FALSE)="","--",VLOOKUP($B46,'Aggregated Equipment Inventory'!$A:$AB,M$2,FALSE)))</f>
        <v>1227.0212765957449</v>
      </c>
      <c r="N46" s="26" t="str">
        <f>VLOOKUP($B46,'Aggregated Equipment Inventory'!$A:$AB,N$2,FALSE)</f>
        <v/>
      </c>
      <c r="O46" s="27">
        <f>IF(T46="x","--",IFERROR(VLOOKUP($L46,OFFROAD2017_CY2020!$A:$W,O$3,FALSE)/$K46,"--"))</f>
        <v>0.19731826363451638</v>
      </c>
      <c r="P46" s="27">
        <f>IF(T46="x","--",IFERROR(VLOOKUP($L46,OFFROAD2017_CY2020!$A:$W,P$3,FALSE)/$K46,"--"))</f>
        <v>1.7339886588453253</v>
      </c>
      <c r="Q46" s="51">
        <f t="shared" si="3"/>
        <v>35.762546928671135</v>
      </c>
      <c r="R46" s="51">
        <f t="shared" si="4"/>
        <v>314.27324386252053</v>
      </c>
    </row>
    <row r="47" spans="1:21" ht="15" customHeight="1" x14ac:dyDescent="0.2">
      <c r="A47" s="25">
        <v>44</v>
      </c>
      <c r="B47" s="25">
        <v>10039</v>
      </c>
      <c r="C47" s="25">
        <f t="shared" si="2"/>
        <v>10039</v>
      </c>
      <c r="D47" s="25" t="str">
        <f>VLOOKUP(B47,'Aggregated Equipment Inventory'!A:AB,$D$2,FALSE)</f>
        <v>Passenger Stairs</v>
      </c>
      <c r="E47" s="26" t="str">
        <f>VLOOKUP($B47,'Aggregated Equipment Inventory'!$A:$AB,E$2,FALSE)</f>
        <v>Electric</v>
      </c>
      <c r="F47" s="26">
        <f>VLOOKUP($B47,'Aggregated Equipment Inventory'!$A:$AB,F$2,FALSE)</f>
        <v>2004</v>
      </c>
      <c r="G47" s="36">
        <f>IF(VLOOKUP($B47,'Aggregated Equipment Inventory'!$A:$AB,G$2,FALSE)="","--",VLOOKUP($B47,'Aggregated Equipment Inventory'!$A:$AB,G$2,FALSE))</f>
        <v>19</v>
      </c>
      <c r="H47" s="26" t="s">
        <v>487</v>
      </c>
      <c r="I47" s="26">
        <f>VLOOKUP($B47,'Aggregated Equipment Inventory'!$A:$AB,I$2,FALSE)</f>
        <v>25</v>
      </c>
      <c r="J47" s="26" t="str">
        <f>VLOOKUP($B47,'Aggregated Equipment Inventory'!$A:$AB,J$2,FALSE)</f>
        <v/>
      </c>
      <c r="K47" s="27" t="str">
        <f>IF(T47="x","--",IF(VLOOKUP($B47,'Aggregated Equipment Inventory'!$A:$AB,K$2,FALSE)="","--",VLOOKUP($B47,'Aggregated Equipment Inventory'!$A:$AB,K$2,FALSE)))</f>
        <v>--</v>
      </c>
      <c r="L47" s="26" t="str">
        <f>VLOOKUP($B47,'Aggregated Equipment Inventory'!$A:$AB,L$2,FALSE)</f>
        <v/>
      </c>
      <c r="M47" s="65" t="str">
        <f>IF(T47="x","--",IF(VLOOKUP($B47,'Aggregated Equipment Inventory'!$A:$AB,M$2,FALSE)="","--",VLOOKUP($B47,'Aggregated Equipment Inventory'!$A:$AB,M$2,FALSE)))</f>
        <v>--</v>
      </c>
      <c r="N47" s="26" t="str">
        <f>VLOOKUP($B47,'Aggregated Equipment Inventory'!$A:$AB,N$2,FALSE)</f>
        <v/>
      </c>
      <c r="O47" s="27" t="str">
        <f>IF(T47="x","--",IFERROR(VLOOKUP($L47,OFFROAD2017_CY2020!$A:$W,O$3,FALSE)/$K47,"--"))</f>
        <v>--</v>
      </c>
      <c r="P47" s="27" t="str">
        <f>IF(T47="x","--",IFERROR(VLOOKUP($L47,OFFROAD2017_CY2020!$A:$W,P$3,FALSE)/$K47,"--"))</f>
        <v>--</v>
      </c>
      <c r="Q47" s="51" t="str">
        <f t="shared" si="3"/>
        <v>--</v>
      </c>
      <c r="R47" s="51" t="str">
        <f t="shared" si="4"/>
        <v>--</v>
      </c>
    </row>
    <row r="48" spans="1:21" ht="15" customHeight="1" x14ac:dyDescent="0.2">
      <c r="A48" s="25">
        <v>45</v>
      </c>
      <c r="B48" s="25">
        <v>22020</v>
      </c>
      <c r="C48" s="25">
        <f t="shared" si="2"/>
        <v>22020</v>
      </c>
      <c r="D48" s="25" t="str">
        <f>VLOOKUP(B48,'Aggregated Equipment Inventory'!A:AB,$D$2,FALSE)</f>
        <v>Provision truck</v>
      </c>
      <c r="E48" s="26" t="str">
        <f>VLOOKUP($B48,'Aggregated Equipment Inventory'!$A:$AB,E$2,FALSE)</f>
        <v>Gasoline</v>
      </c>
      <c r="F48" s="26">
        <f>VLOOKUP($B48,'Aggregated Equipment Inventory'!$A:$AB,F$2,FALSE)</f>
        <v>2016</v>
      </c>
      <c r="G48" s="36">
        <f>IF(VLOOKUP($B48,'Aggregated Equipment Inventory'!$A:$AB,G$2,FALSE)="","--",VLOOKUP($B48,'Aggregated Equipment Inventory'!$A:$AB,G$2,FALSE))</f>
        <v>320</v>
      </c>
      <c r="H48" s="26" t="s">
        <v>487</v>
      </c>
      <c r="I48" s="26">
        <f>VLOOKUP($B48,'Aggregated Equipment Inventory'!$A:$AB,I$2,FALSE)</f>
        <v>600</v>
      </c>
      <c r="J48" s="26" t="str">
        <f>VLOOKUP($B48,'Aggregated Equipment Inventory'!$A:$AB,J$2,FALSE)</f>
        <v>OFF - AirGrSupp - Service Truck</v>
      </c>
      <c r="K48" s="27">
        <f>IF(T48="x","--",IF(VLOOKUP($B48,'Aggregated Equipment Inventory'!$A:$AB,K$2,FALSE)="","--",VLOOKUP($B48,'Aggregated Equipment Inventory'!$A:$AB,K$2,FALSE)))</f>
        <v>0.33500000000000002</v>
      </c>
      <c r="L48" s="26" t="str">
        <f>VLOOKUP($B48,'Aggregated Equipment Inventory'!$A:$AB,L$2,FALSE)</f>
        <v>OFF - AirGrSupp - Service Truck_2016_300</v>
      </c>
      <c r="M48" s="65">
        <f>IF(T48="x","--",IF(VLOOKUP($B48,'Aggregated Equipment Inventory'!$A:$AB,M$2,FALSE)="","--",VLOOKUP($B48,'Aggregated Equipment Inventory'!$A:$AB,M$2,FALSE)))</f>
        <v>843.81720430107521</v>
      </c>
      <c r="N48" s="26" t="str">
        <f>VLOOKUP($B48,'Aggregated Equipment Inventory'!$A:$AB,N$2,FALSE)</f>
        <v/>
      </c>
      <c r="O48" s="27">
        <f>IF(T48="x","--",IFERROR(VLOOKUP($L48,OFFROAD2017_CY2020!$A:$W,O$3,FALSE)/$K48,"--"))</f>
        <v>0.16790343936496654</v>
      </c>
      <c r="P48" s="27">
        <f>IF(T48="x","--",IFERROR(VLOOKUP($L48,OFFROAD2017_CY2020!$A:$W,P$3,FALSE)/$K48,"--"))</f>
        <v>1.4038674230002697</v>
      </c>
      <c r="Q48" s="51">
        <f t="shared" si="3"/>
        <v>33.483975309130493</v>
      </c>
      <c r="R48" s="51">
        <f t="shared" si="4"/>
        <v>279.96485543608117</v>
      </c>
    </row>
    <row r="49" spans="1:21" ht="15" customHeight="1" x14ac:dyDescent="0.2">
      <c r="A49" s="25">
        <v>46</v>
      </c>
      <c r="B49" s="25">
        <v>24565</v>
      </c>
      <c r="C49" s="25">
        <f t="shared" si="2"/>
        <v>24565</v>
      </c>
      <c r="D49" s="25" t="str">
        <f>VLOOKUP(B49,'Aggregated Equipment Inventory'!A:AB,$D$2,FALSE)</f>
        <v>Provision truck</v>
      </c>
      <c r="E49" s="26" t="str">
        <f>VLOOKUP($B49,'Aggregated Equipment Inventory'!$A:$AB,E$2,FALSE)</f>
        <v>Gasoline</v>
      </c>
      <c r="F49" s="26">
        <f>VLOOKUP($B49,'Aggregated Equipment Inventory'!$A:$AB,F$2,FALSE)</f>
        <v>2017</v>
      </c>
      <c r="G49" s="36">
        <f>IF(VLOOKUP($B49,'Aggregated Equipment Inventory'!$A:$AB,G$2,FALSE)="","--",VLOOKUP($B49,'Aggregated Equipment Inventory'!$A:$AB,G$2,FALSE))</f>
        <v>362</v>
      </c>
      <c r="H49" s="26" t="s">
        <v>487</v>
      </c>
      <c r="I49" s="26">
        <f>VLOOKUP($B49,'Aggregated Equipment Inventory'!$A:$AB,I$2,FALSE)</f>
        <v>600</v>
      </c>
      <c r="J49" s="26" t="str">
        <f>VLOOKUP($B49,'Aggregated Equipment Inventory'!$A:$AB,J$2,FALSE)</f>
        <v>OFF - AirGrSupp - Service Truck</v>
      </c>
      <c r="K49" s="27">
        <f>IF(T49="x","--",IF(VLOOKUP($B49,'Aggregated Equipment Inventory'!$A:$AB,K$2,FALSE)="","--",VLOOKUP($B49,'Aggregated Equipment Inventory'!$A:$AB,K$2,FALSE)))</f>
        <v>0.33500000000000002</v>
      </c>
      <c r="L49" s="26" t="str">
        <f>VLOOKUP($B49,'Aggregated Equipment Inventory'!$A:$AB,L$2,FALSE)</f>
        <v>OFF - AirGrSupp - Service Truck_2017_300</v>
      </c>
      <c r="M49" s="65">
        <f>IF(T49="x","--",IF(VLOOKUP($B49,'Aggregated Equipment Inventory'!$A:$AB,M$2,FALSE)="","--",VLOOKUP($B49,'Aggregated Equipment Inventory'!$A:$AB,M$2,FALSE)))</f>
        <v>845.26315789473688</v>
      </c>
      <c r="N49" s="26" t="str">
        <f>VLOOKUP($B49,'Aggregated Equipment Inventory'!$A:$AB,N$2,FALSE)</f>
        <v/>
      </c>
      <c r="O49" s="27">
        <f>IF(T49="x","--",IFERROR(VLOOKUP($L49,OFFROAD2017_CY2020!$A:$W,O$3,FALSE)/$K49,"--"))</f>
        <v>0.15221305238087085</v>
      </c>
      <c r="P49" s="27">
        <f>IF(T49="x","--",IFERROR(VLOOKUP($L49,OFFROAD2017_CY2020!$A:$W,P$3,FALSE)/$K49,"--"))</f>
        <v>1.3762387766451076</v>
      </c>
      <c r="Q49" s="51">
        <f t="shared" si="3"/>
        <v>34.397863764236398</v>
      </c>
      <c r="R49" s="51">
        <f t="shared" si="4"/>
        <v>311.00929391812861</v>
      </c>
    </row>
    <row r="50" spans="1:21" ht="34.200000000000003" x14ac:dyDescent="0.2">
      <c r="A50" s="25">
        <v>47</v>
      </c>
      <c r="B50" s="25">
        <v>18552</v>
      </c>
      <c r="C50" s="25">
        <f t="shared" si="2"/>
        <v>18552</v>
      </c>
      <c r="D50" s="25" t="str">
        <f>VLOOKUP(B50,'Aggregated Equipment Inventory'!A:AB,$D$2,FALSE)</f>
        <v>Van</v>
      </c>
      <c r="E50" s="26" t="str">
        <f>VLOOKUP($B50,'Aggregated Equipment Inventory'!$A:$AB,E$2,FALSE)</f>
        <v>Gasoline</v>
      </c>
      <c r="F50" s="26">
        <f>VLOOKUP($B50,'Aggregated Equipment Inventory'!$A:$AB,F$2,FALSE)</f>
        <v>2012</v>
      </c>
      <c r="G50" s="36">
        <f>IF(VLOOKUP($B50,'Aggregated Equipment Inventory'!$A:$AB,G$2,FALSE)="","--",VLOOKUP($B50,'Aggregated Equipment Inventory'!$A:$AB,G$2,FALSE))</f>
        <v>200</v>
      </c>
      <c r="H50" s="26" t="s">
        <v>487</v>
      </c>
      <c r="I50" s="26">
        <f>VLOOKUP($B50,'Aggregated Equipment Inventory'!$A:$AB,I$2,FALSE)</f>
        <v>300</v>
      </c>
      <c r="J50" s="26" t="str">
        <f>VLOOKUP($B50,'Aggregated Equipment Inventory'!$A:$AB,J$2,FALSE)</f>
        <v>OFF - AirGrSupp - Service Truck</v>
      </c>
      <c r="K50" s="27" t="str">
        <f>IF(T50="x","--",IF(VLOOKUP($B50,'Aggregated Equipment Inventory'!$A:$AB,K$2,FALSE)="","--",VLOOKUP($B50,'Aggregated Equipment Inventory'!$A:$AB,K$2,FALSE)))</f>
        <v>--</v>
      </c>
      <c r="L50" s="26" t="str">
        <f>VLOOKUP($B50,'Aggregated Equipment Inventory'!$A:$AB,L$2,FALSE)</f>
        <v>OFF - AirGrSupp - Service Truck_2012_300</v>
      </c>
      <c r="M50" s="65" t="str">
        <f>IF(T50="x","--",IF(VLOOKUP($B50,'Aggregated Equipment Inventory'!$A:$AB,M$2,FALSE)="","--",VLOOKUP($B50,'Aggregated Equipment Inventory'!$A:$AB,M$2,FALSE)))</f>
        <v>--</v>
      </c>
      <c r="N50" s="26" t="str">
        <f>VLOOKUP($B50,'Aggregated Equipment Inventory'!$A:$AB,N$2,FALSE)</f>
        <v/>
      </c>
      <c r="O50" s="27" t="str">
        <f>IF(T50="x","--",IFERROR(VLOOKUP($L50,OFFROAD2017_CY2020!$A:$W,O$3,FALSE)/$K50,"--"))</f>
        <v>--</v>
      </c>
      <c r="P50" s="27" t="str">
        <f>IF(T50="x","--",IFERROR(VLOOKUP($L50,OFFROAD2017_CY2020!$A:$W,P$3,FALSE)/$K50,"--"))</f>
        <v>--</v>
      </c>
      <c r="Q50" s="51" t="str">
        <f t="shared" si="3"/>
        <v>N/A - Exempt from LSI Rule (Onroad licensed vehicle)</v>
      </c>
      <c r="R50" s="51" t="str">
        <f t="shared" si="4"/>
        <v>N/A - Exempt from LSI Rule (Onroad licensed vehicle)</v>
      </c>
      <c r="T50" s="28" t="s">
        <v>437</v>
      </c>
      <c r="U50" s="28" t="s">
        <v>480</v>
      </c>
    </row>
    <row r="51" spans="1:21" ht="15" customHeight="1" x14ac:dyDescent="0.2">
      <c r="A51" s="25">
        <v>48</v>
      </c>
      <c r="B51" s="25" t="s">
        <v>284</v>
      </c>
      <c r="C51" s="25" t="str">
        <f t="shared" si="2"/>
        <v>FE0151</v>
      </c>
      <c r="D51" s="25" t="str">
        <f>VLOOKUP(B51,'Aggregated Equipment Inventory'!A:AB,$D$2,FALSE)</f>
        <v>Forklift</v>
      </c>
      <c r="E51" s="26" t="str">
        <f>VLOOKUP($B51,'Aggregated Equipment Inventory'!$A:$AB,E$2,FALSE)</f>
        <v>Electric</v>
      </c>
      <c r="F51" s="26">
        <f>VLOOKUP($B51,'Aggregated Equipment Inventory'!$A:$AB,F$2,FALSE)</f>
        <v>2013</v>
      </c>
      <c r="G51" s="36">
        <f>IF(VLOOKUP($B51,'Aggregated Equipment Inventory'!$A:$AB,G$2,FALSE)="","--",VLOOKUP($B51,'Aggregated Equipment Inventory'!$A:$AB,G$2,FALSE))</f>
        <v>79.599999999999994</v>
      </c>
      <c r="H51" s="26" t="s">
        <v>487</v>
      </c>
      <c r="I51" s="26">
        <f>VLOOKUP($B51,'Aggregated Equipment Inventory'!$A:$AB,I$2,FALSE)</f>
        <v>100</v>
      </c>
      <c r="J51" s="26" t="str">
        <f>VLOOKUP($B51,'Aggregated Equipment Inventory'!$A:$AB,J$2,FALSE)</f>
        <v/>
      </c>
      <c r="K51" s="27" t="str">
        <f>IF(T51="x","--",IF(VLOOKUP($B51,'Aggregated Equipment Inventory'!$A:$AB,K$2,FALSE)="","--",VLOOKUP($B51,'Aggregated Equipment Inventory'!$A:$AB,K$2,FALSE)))</f>
        <v>--</v>
      </c>
      <c r="L51" s="26" t="str">
        <f>VLOOKUP($B51,'Aggregated Equipment Inventory'!$A:$AB,L$2,FALSE)</f>
        <v/>
      </c>
      <c r="M51" s="65" t="str">
        <f>IF(T51="x","--",IF(VLOOKUP($B51,'Aggregated Equipment Inventory'!$A:$AB,M$2,FALSE)="","--",VLOOKUP($B51,'Aggregated Equipment Inventory'!$A:$AB,M$2,FALSE)))</f>
        <v>--</v>
      </c>
      <c r="N51" s="26" t="str">
        <f>VLOOKUP($B51,'Aggregated Equipment Inventory'!$A:$AB,N$2,FALSE)</f>
        <v/>
      </c>
      <c r="O51" s="27" t="str">
        <f>IF(T51="x","--",IFERROR(VLOOKUP($L51,OFFROAD2017_CY2020!$A:$W,O$3,FALSE)/$K51,"--"))</f>
        <v>--</v>
      </c>
      <c r="P51" s="27" t="str">
        <f>IF(T51="x","--",IFERROR(VLOOKUP($L51,OFFROAD2017_CY2020!$A:$W,P$3,FALSE)/$K51,"--"))</f>
        <v>--</v>
      </c>
      <c r="Q51" s="51" t="str">
        <f t="shared" si="3"/>
        <v>--</v>
      </c>
      <c r="R51" s="51" t="str">
        <f t="shared" si="4"/>
        <v>--</v>
      </c>
    </row>
    <row r="52" spans="1:21" ht="15" customHeight="1" x14ac:dyDescent="0.2">
      <c r="A52" s="25">
        <v>49</v>
      </c>
      <c r="B52" s="25" t="s">
        <v>283</v>
      </c>
      <c r="C52" s="25" t="str">
        <f t="shared" si="2"/>
        <v>UL1043</v>
      </c>
      <c r="D52" s="25" t="str">
        <f>VLOOKUP(B52,'Aggregated Equipment Inventory'!A:AB,$D$2,FALSE)</f>
        <v xml:space="preserve">Lift </v>
      </c>
      <c r="E52" s="26" t="str">
        <f>VLOOKUP($B52,'Aggregated Equipment Inventory'!$A:$AB,E$2,FALSE)</f>
        <v>Diesel</v>
      </c>
      <c r="F52" s="26">
        <f>VLOOKUP($B52,'Aggregated Equipment Inventory'!$A:$AB,F$2,FALSE)</f>
        <v>2012</v>
      </c>
      <c r="G52" s="36">
        <f>IF(VLOOKUP($B52,'Aggregated Equipment Inventory'!$A:$AB,G$2,FALSE)="","--",VLOOKUP($B52,'Aggregated Equipment Inventory'!$A:$AB,G$2,FALSE))</f>
        <v>66.8</v>
      </c>
      <c r="H52" s="26" t="s">
        <v>487</v>
      </c>
      <c r="I52" s="26">
        <f>VLOOKUP($B52,'Aggregated Equipment Inventory'!$A:$AB,I$2,FALSE)</f>
        <v>75</v>
      </c>
      <c r="J52" s="26" t="str">
        <f>VLOOKUP($B52,'Aggregated Equipment Inventory'!$A:$AB,J$2,FALSE)</f>
        <v>AirGrSupp - Lift</v>
      </c>
      <c r="K52" s="27">
        <f>IF(T52="x","--",IF(VLOOKUP($B52,'Aggregated Equipment Inventory'!$A:$AB,K$2,FALSE)="","--",VLOOKUP($B52,'Aggregated Equipment Inventory'!$A:$AB,K$2,FALSE)))</f>
        <v>0.33500000000000002</v>
      </c>
      <c r="L52" s="26" t="str">
        <f>VLOOKUP($B52,'Aggregated Equipment Inventory'!$A:$AB,L$2,FALSE)</f>
        <v>AirGrSupp - Lift_2012_50</v>
      </c>
      <c r="M52" s="65">
        <f>IF(T52="x","--",IF(VLOOKUP($B52,'Aggregated Equipment Inventory'!$A:$AB,M$2,FALSE)="","--",VLOOKUP($B52,'Aggregated Equipment Inventory'!$A:$AB,M$2,FALSE)))</f>
        <v>414.39785534659069</v>
      </c>
      <c r="N52" s="26" t="str">
        <f>VLOOKUP($B52,'Aggregated Equipment Inventory'!$A:$AB,N$2,FALSE)</f>
        <v>Tier 4 Interim</v>
      </c>
      <c r="O52" s="27">
        <f>IF(T52="x","--",IFERROR(VLOOKUP($L52,OFFROAD2017_CY2020!$A:$W,O$3,FALSE)/$K52,"--"))</f>
        <v>0.20666579296248752</v>
      </c>
      <c r="P52" s="27">
        <f>IF(T52="x","--",IFERROR(VLOOKUP($L52,OFFROAD2017_CY2020!$A:$W,P$3,FALSE)/$K52,"--"))</f>
        <v>4.8804541906082566</v>
      </c>
      <c r="Q52" s="51">
        <f t="shared" si="3"/>
        <v>4.2251450876433996</v>
      </c>
      <c r="R52" s="51">
        <f t="shared" si="4"/>
        <v>99.777649476127991</v>
      </c>
    </row>
    <row r="53" spans="1:21" ht="15" customHeight="1" x14ac:dyDescent="0.2">
      <c r="A53" s="25">
        <v>50</v>
      </c>
      <c r="B53" s="25" t="s">
        <v>282</v>
      </c>
      <c r="C53" s="25" t="str">
        <f t="shared" si="2"/>
        <v>PT0726</v>
      </c>
      <c r="D53" s="25" t="str">
        <f>VLOOKUP(B53,'Aggregated Equipment Inventory'!A:AB,$D$2,FALSE)</f>
        <v xml:space="preserve">A/C Tug Narrow Body </v>
      </c>
      <c r="E53" s="26" t="str">
        <f>VLOOKUP($B53,'Aggregated Equipment Inventory'!$A:$AB,E$2,FALSE)</f>
        <v>Electric</v>
      </c>
      <c r="F53" s="26">
        <f>VLOOKUP($B53,'Aggregated Equipment Inventory'!$A:$AB,F$2,FALSE)</f>
        <v>2018</v>
      </c>
      <c r="G53" s="36">
        <f>IF(VLOOKUP($B53,'Aggregated Equipment Inventory'!$A:$AB,G$2,FALSE)="","--",VLOOKUP($B53,'Aggregated Equipment Inventory'!$A:$AB,G$2,FALSE))</f>
        <v>74.3</v>
      </c>
      <c r="H53" s="26" t="s">
        <v>487</v>
      </c>
      <c r="I53" s="26">
        <f>VLOOKUP($B53,'Aggregated Equipment Inventory'!$A:$AB,I$2,FALSE)</f>
        <v>75</v>
      </c>
      <c r="J53" s="26" t="str">
        <f>VLOOKUP($B53,'Aggregated Equipment Inventory'!$A:$AB,J$2,FALSE)</f>
        <v/>
      </c>
      <c r="K53" s="27" t="str">
        <f>IF(T53="x","--",IF(VLOOKUP($B53,'Aggregated Equipment Inventory'!$A:$AB,K$2,FALSE)="","--",VLOOKUP($B53,'Aggregated Equipment Inventory'!$A:$AB,K$2,FALSE)))</f>
        <v>--</v>
      </c>
      <c r="L53" s="26" t="str">
        <f>VLOOKUP($B53,'Aggregated Equipment Inventory'!$A:$AB,L$2,FALSE)</f>
        <v/>
      </c>
      <c r="M53" s="65" t="str">
        <f>IF(T53="x","--",IF(VLOOKUP($B53,'Aggregated Equipment Inventory'!$A:$AB,M$2,FALSE)="","--",VLOOKUP($B53,'Aggregated Equipment Inventory'!$A:$AB,M$2,FALSE)))</f>
        <v>--</v>
      </c>
      <c r="N53" s="26" t="str">
        <f>VLOOKUP($B53,'Aggregated Equipment Inventory'!$A:$AB,N$2,FALSE)</f>
        <v/>
      </c>
      <c r="O53" s="27" t="str">
        <f>IF(T53="x","--",IFERROR(VLOOKUP($L53,OFFROAD2017_CY2020!$A:$W,O$3,FALSE)/$K53,"--"))</f>
        <v>--</v>
      </c>
      <c r="P53" s="27" t="str">
        <f>IF(T53="x","--",IFERROR(VLOOKUP($L53,OFFROAD2017_CY2020!$A:$W,P$3,FALSE)/$K53,"--"))</f>
        <v>--</v>
      </c>
      <c r="Q53" s="51" t="str">
        <f t="shared" si="3"/>
        <v>--</v>
      </c>
      <c r="R53" s="51" t="str">
        <f t="shared" si="4"/>
        <v>--</v>
      </c>
    </row>
    <row r="54" spans="1:21" ht="15" customHeight="1" x14ac:dyDescent="0.2">
      <c r="A54" s="25">
        <v>51</v>
      </c>
      <c r="B54" s="25" t="s">
        <v>281</v>
      </c>
      <c r="C54" s="25" t="str">
        <f t="shared" si="2"/>
        <v>PT0727</v>
      </c>
      <c r="D54" s="25" t="str">
        <f>VLOOKUP(B54,'Aggregated Equipment Inventory'!A:AB,$D$2,FALSE)</f>
        <v xml:space="preserve">A/C Tug Narrow Body </v>
      </c>
      <c r="E54" s="26" t="str">
        <f>VLOOKUP($B54,'Aggregated Equipment Inventory'!$A:$AB,E$2,FALSE)</f>
        <v>Electric</v>
      </c>
      <c r="F54" s="26">
        <f>VLOOKUP($B54,'Aggregated Equipment Inventory'!$A:$AB,F$2,FALSE)</f>
        <v>2018</v>
      </c>
      <c r="G54" s="36">
        <f>IF(VLOOKUP($B54,'Aggregated Equipment Inventory'!$A:$AB,G$2,FALSE)="","--",VLOOKUP($B54,'Aggregated Equipment Inventory'!$A:$AB,G$2,FALSE))</f>
        <v>74.3</v>
      </c>
      <c r="H54" s="26" t="s">
        <v>487</v>
      </c>
      <c r="I54" s="26">
        <f>VLOOKUP($B54,'Aggregated Equipment Inventory'!$A:$AB,I$2,FALSE)</f>
        <v>75</v>
      </c>
      <c r="J54" s="26" t="str">
        <f>VLOOKUP($B54,'Aggregated Equipment Inventory'!$A:$AB,J$2,FALSE)</f>
        <v/>
      </c>
      <c r="K54" s="27" t="str">
        <f>IF(T54="x","--",IF(VLOOKUP($B54,'Aggregated Equipment Inventory'!$A:$AB,K$2,FALSE)="","--",VLOOKUP($B54,'Aggregated Equipment Inventory'!$A:$AB,K$2,FALSE)))</f>
        <v>--</v>
      </c>
      <c r="L54" s="26" t="str">
        <f>VLOOKUP($B54,'Aggregated Equipment Inventory'!$A:$AB,L$2,FALSE)</f>
        <v/>
      </c>
      <c r="M54" s="65" t="str">
        <f>IF(T54="x","--",IF(VLOOKUP($B54,'Aggregated Equipment Inventory'!$A:$AB,M$2,FALSE)="","--",VLOOKUP($B54,'Aggregated Equipment Inventory'!$A:$AB,M$2,FALSE)))</f>
        <v>--</v>
      </c>
      <c r="N54" s="26" t="str">
        <f>VLOOKUP($B54,'Aggregated Equipment Inventory'!$A:$AB,N$2,FALSE)</f>
        <v/>
      </c>
      <c r="O54" s="27" t="str">
        <f>IF(T54="x","--",IFERROR(VLOOKUP($L54,OFFROAD2017_CY2020!$A:$W,O$3,FALSE)/$K54,"--"))</f>
        <v>--</v>
      </c>
      <c r="P54" s="27" t="str">
        <f>IF(T54="x","--",IFERROR(VLOOKUP($L54,OFFROAD2017_CY2020!$A:$W,P$3,FALSE)/$K54,"--"))</f>
        <v>--</v>
      </c>
      <c r="Q54" s="51" t="str">
        <f t="shared" si="3"/>
        <v>--</v>
      </c>
      <c r="R54" s="51" t="str">
        <f t="shared" si="4"/>
        <v>--</v>
      </c>
    </row>
    <row r="55" spans="1:21" ht="15" customHeight="1" x14ac:dyDescent="0.2">
      <c r="A55" s="25">
        <v>52</v>
      </c>
      <c r="B55" s="25" t="s">
        <v>280</v>
      </c>
      <c r="C55" s="25" t="str">
        <f t="shared" si="2"/>
        <v>PT0730</v>
      </c>
      <c r="D55" s="25" t="str">
        <f>VLOOKUP(B55,'Aggregated Equipment Inventory'!A:AB,$D$2,FALSE)</f>
        <v xml:space="preserve">A/C Tug Narrow Body </v>
      </c>
      <c r="E55" s="26" t="str">
        <f>VLOOKUP($B55,'Aggregated Equipment Inventory'!$A:$AB,E$2,FALSE)</f>
        <v>Electric</v>
      </c>
      <c r="F55" s="26">
        <f>VLOOKUP($B55,'Aggregated Equipment Inventory'!$A:$AB,F$2,FALSE)</f>
        <v>2018</v>
      </c>
      <c r="G55" s="36">
        <f>IF(VLOOKUP($B55,'Aggregated Equipment Inventory'!$A:$AB,G$2,FALSE)="","--",VLOOKUP($B55,'Aggregated Equipment Inventory'!$A:$AB,G$2,FALSE))</f>
        <v>74.3</v>
      </c>
      <c r="H55" s="26" t="s">
        <v>487</v>
      </c>
      <c r="I55" s="26">
        <f>VLOOKUP($B55,'Aggregated Equipment Inventory'!$A:$AB,I$2,FALSE)</f>
        <v>75</v>
      </c>
      <c r="J55" s="26" t="str">
        <f>VLOOKUP($B55,'Aggregated Equipment Inventory'!$A:$AB,J$2,FALSE)</f>
        <v/>
      </c>
      <c r="K55" s="27" t="str">
        <f>IF(T55="x","--",IF(VLOOKUP($B55,'Aggregated Equipment Inventory'!$A:$AB,K$2,FALSE)="","--",VLOOKUP($B55,'Aggregated Equipment Inventory'!$A:$AB,K$2,FALSE)))</f>
        <v>--</v>
      </c>
      <c r="L55" s="26" t="str">
        <f>VLOOKUP($B55,'Aggregated Equipment Inventory'!$A:$AB,L$2,FALSE)</f>
        <v/>
      </c>
      <c r="M55" s="65" t="str">
        <f>IF(T55="x","--",IF(VLOOKUP($B55,'Aggregated Equipment Inventory'!$A:$AB,M$2,FALSE)="","--",VLOOKUP($B55,'Aggregated Equipment Inventory'!$A:$AB,M$2,FALSE)))</f>
        <v>--</v>
      </c>
      <c r="N55" s="26" t="str">
        <f>VLOOKUP($B55,'Aggregated Equipment Inventory'!$A:$AB,N$2,FALSE)</f>
        <v/>
      </c>
      <c r="O55" s="27" t="str">
        <f>IF(T55="x","--",IFERROR(VLOOKUP($L55,OFFROAD2017_CY2020!$A:$W,O$3,FALSE)/$K55,"--"))</f>
        <v>--</v>
      </c>
      <c r="P55" s="27" t="str">
        <f>IF(T55="x","--",IFERROR(VLOOKUP($L55,OFFROAD2017_CY2020!$A:$W,P$3,FALSE)/$K55,"--"))</f>
        <v>--</v>
      </c>
      <c r="Q55" s="51" t="str">
        <f t="shared" si="3"/>
        <v>--</v>
      </c>
      <c r="R55" s="51" t="str">
        <f t="shared" si="4"/>
        <v>--</v>
      </c>
    </row>
    <row r="56" spans="1:21" ht="15" customHeight="1" x14ac:dyDescent="0.2">
      <c r="A56" s="25">
        <v>53</v>
      </c>
      <c r="B56" s="25">
        <v>113597</v>
      </c>
      <c r="C56" s="25">
        <f t="shared" si="2"/>
        <v>113597</v>
      </c>
      <c r="D56" s="25" t="str">
        <f>VLOOKUP(B56,'Aggregated Equipment Inventory'!A:AB,$D$2,FALSE)</f>
        <v xml:space="preserve">Cart </v>
      </c>
      <c r="E56" s="26" t="str">
        <f>VLOOKUP($B56,'Aggregated Equipment Inventory'!$A:$AB,E$2,FALSE)</f>
        <v>Electric</v>
      </c>
      <c r="F56" s="26">
        <f>VLOOKUP($B56,'Aggregated Equipment Inventory'!$A:$AB,F$2,FALSE)</f>
        <v>2007</v>
      </c>
      <c r="G56" s="36">
        <f>IF(VLOOKUP($B56,'Aggregated Equipment Inventory'!$A:$AB,G$2,FALSE)="","--",VLOOKUP($B56,'Aggregated Equipment Inventory'!$A:$AB,G$2,FALSE))</f>
        <v>13.5</v>
      </c>
      <c r="H56" s="26" t="s">
        <v>487</v>
      </c>
      <c r="I56" s="26">
        <f>VLOOKUP($B56,'Aggregated Equipment Inventory'!$A:$AB,I$2,FALSE)</f>
        <v>25</v>
      </c>
      <c r="J56" s="26" t="str">
        <f>VLOOKUP($B56,'Aggregated Equipment Inventory'!$A:$AB,J$2,FALSE)</f>
        <v/>
      </c>
      <c r="K56" s="27" t="str">
        <f>IF(T56="x","--",IF(VLOOKUP($B56,'Aggregated Equipment Inventory'!$A:$AB,K$2,FALSE)="","--",VLOOKUP($B56,'Aggregated Equipment Inventory'!$A:$AB,K$2,FALSE)))</f>
        <v>--</v>
      </c>
      <c r="L56" s="26" t="str">
        <f>VLOOKUP($B56,'Aggregated Equipment Inventory'!$A:$AB,L$2,FALSE)</f>
        <v/>
      </c>
      <c r="M56" s="65" t="str">
        <f>IF(T56="x","--",IF(VLOOKUP($B56,'Aggregated Equipment Inventory'!$A:$AB,M$2,FALSE)="","--",VLOOKUP($B56,'Aggregated Equipment Inventory'!$A:$AB,M$2,FALSE)))</f>
        <v>--</v>
      </c>
      <c r="N56" s="26" t="str">
        <f>VLOOKUP($B56,'Aggregated Equipment Inventory'!$A:$AB,N$2,FALSE)</f>
        <v/>
      </c>
      <c r="O56" s="27" t="str">
        <f>IF(T56="x","--",IFERROR(VLOOKUP($L56,OFFROAD2017_CY2020!$A:$W,O$3,FALSE)/$K56,"--"))</f>
        <v>--</v>
      </c>
      <c r="P56" s="27" t="str">
        <f>IF(T56="x","--",IFERROR(VLOOKUP($L56,OFFROAD2017_CY2020!$A:$W,P$3,FALSE)/$K56,"--"))</f>
        <v>--</v>
      </c>
      <c r="Q56" s="51" t="str">
        <f t="shared" si="3"/>
        <v>--</v>
      </c>
      <c r="R56" s="51" t="str">
        <f t="shared" si="4"/>
        <v>--</v>
      </c>
    </row>
    <row r="57" spans="1:21" ht="15" customHeight="1" x14ac:dyDescent="0.2">
      <c r="A57" s="25">
        <v>54</v>
      </c>
      <c r="B57" s="25">
        <v>113598</v>
      </c>
      <c r="C57" s="25">
        <f t="shared" si="2"/>
        <v>113598</v>
      </c>
      <c r="D57" s="25" t="str">
        <f>VLOOKUP(B57,'Aggregated Equipment Inventory'!A:AB,$D$2,FALSE)</f>
        <v xml:space="preserve">Cart </v>
      </c>
      <c r="E57" s="26" t="str">
        <f>VLOOKUP($B57,'Aggregated Equipment Inventory'!$A:$AB,E$2,FALSE)</f>
        <v>Electric</v>
      </c>
      <c r="F57" s="26">
        <f>VLOOKUP($B57,'Aggregated Equipment Inventory'!$A:$AB,F$2,FALSE)</f>
        <v>2007</v>
      </c>
      <c r="G57" s="36">
        <f>IF(VLOOKUP($B57,'Aggregated Equipment Inventory'!$A:$AB,G$2,FALSE)="","--",VLOOKUP($B57,'Aggregated Equipment Inventory'!$A:$AB,G$2,FALSE))</f>
        <v>13.5</v>
      </c>
      <c r="H57" s="26" t="s">
        <v>487</v>
      </c>
      <c r="I57" s="26">
        <f>VLOOKUP($B57,'Aggregated Equipment Inventory'!$A:$AB,I$2,FALSE)</f>
        <v>25</v>
      </c>
      <c r="J57" s="26" t="str">
        <f>VLOOKUP($B57,'Aggregated Equipment Inventory'!$A:$AB,J$2,FALSE)</f>
        <v/>
      </c>
      <c r="K57" s="27" t="str">
        <f>IF(T57="x","--",IF(VLOOKUP($B57,'Aggregated Equipment Inventory'!$A:$AB,K$2,FALSE)="","--",VLOOKUP($B57,'Aggregated Equipment Inventory'!$A:$AB,K$2,FALSE)))</f>
        <v>--</v>
      </c>
      <c r="L57" s="26" t="str">
        <f>VLOOKUP($B57,'Aggregated Equipment Inventory'!$A:$AB,L$2,FALSE)</f>
        <v/>
      </c>
      <c r="M57" s="65" t="str">
        <f>IF(T57="x","--",IF(VLOOKUP($B57,'Aggregated Equipment Inventory'!$A:$AB,M$2,FALSE)="","--",VLOOKUP($B57,'Aggregated Equipment Inventory'!$A:$AB,M$2,FALSE)))</f>
        <v>--</v>
      </c>
      <c r="N57" s="26" t="str">
        <f>VLOOKUP($B57,'Aggregated Equipment Inventory'!$A:$AB,N$2,FALSE)</f>
        <v/>
      </c>
      <c r="O57" s="27" t="str">
        <f>IF(T57="x","--",IFERROR(VLOOKUP($L57,OFFROAD2017_CY2020!$A:$W,O$3,FALSE)/$K57,"--"))</f>
        <v>--</v>
      </c>
      <c r="P57" s="27" t="str">
        <f>IF(T57="x","--",IFERROR(VLOOKUP($L57,OFFROAD2017_CY2020!$A:$W,P$3,FALSE)/$K57,"--"))</f>
        <v>--</v>
      </c>
      <c r="Q57" s="51" t="str">
        <f t="shared" si="3"/>
        <v>--</v>
      </c>
      <c r="R57" s="51" t="str">
        <f t="shared" si="4"/>
        <v>--</v>
      </c>
    </row>
    <row r="58" spans="1:21" ht="15" customHeight="1" x14ac:dyDescent="0.2">
      <c r="A58" s="25">
        <v>55</v>
      </c>
      <c r="B58" s="25" t="s">
        <v>279</v>
      </c>
      <c r="C58" s="25" t="str">
        <f t="shared" si="2"/>
        <v>GC1696</v>
      </c>
      <c r="D58" s="25" t="str">
        <f>VLOOKUP(B58,'Aggregated Equipment Inventory'!A:AB,$D$2,FALSE)</f>
        <v xml:space="preserve">Cart </v>
      </c>
      <c r="E58" s="26" t="str">
        <f>VLOOKUP($B58,'Aggregated Equipment Inventory'!$A:$AB,E$2,FALSE)</f>
        <v>Electric</v>
      </c>
      <c r="F58" s="26">
        <f>VLOOKUP($B58,'Aggregated Equipment Inventory'!$A:$AB,F$2,FALSE)</f>
        <v>2006</v>
      </c>
      <c r="G58" s="36">
        <f>IF(VLOOKUP($B58,'Aggregated Equipment Inventory'!$A:$AB,G$2,FALSE)="","--",VLOOKUP($B58,'Aggregated Equipment Inventory'!$A:$AB,G$2,FALSE))</f>
        <v>13.5</v>
      </c>
      <c r="H58" s="26" t="s">
        <v>487</v>
      </c>
      <c r="I58" s="26">
        <f>VLOOKUP($B58,'Aggregated Equipment Inventory'!$A:$AB,I$2,FALSE)</f>
        <v>25</v>
      </c>
      <c r="J58" s="26" t="str">
        <f>VLOOKUP($B58,'Aggregated Equipment Inventory'!$A:$AB,J$2,FALSE)</f>
        <v/>
      </c>
      <c r="K58" s="27" t="str">
        <f>IF(T58="x","--",IF(VLOOKUP($B58,'Aggregated Equipment Inventory'!$A:$AB,K$2,FALSE)="","--",VLOOKUP($B58,'Aggregated Equipment Inventory'!$A:$AB,K$2,FALSE)))</f>
        <v>--</v>
      </c>
      <c r="L58" s="26" t="str">
        <f>VLOOKUP($B58,'Aggregated Equipment Inventory'!$A:$AB,L$2,FALSE)</f>
        <v/>
      </c>
      <c r="M58" s="65" t="str">
        <f>IF(T58="x","--",IF(VLOOKUP($B58,'Aggregated Equipment Inventory'!$A:$AB,M$2,FALSE)="","--",VLOOKUP($B58,'Aggregated Equipment Inventory'!$A:$AB,M$2,FALSE)))</f>
        <v>--</v>
      </c>
      <c r="N58" s="26" t="str">
        <f>VLOOKUP($B58,'Aggregated Equipment Inventory'!$A:$AB,N$2,FALSE)</f>
        <v/>
      </c>
      <c r="O58" s="27" t="str">
        <f>IF(T58="x","--",IFERROR(VLOOKUP($L58,OFFROAD2017_CY2020!$A:$W,O$3,FALSE)/$K58,"--"))</f>
        <v>--</v>
      </c>
      <c r="P58" s="27" t="str">
        <f>IF(T58="x","--",IFERROR(VLOOKUP($L58,OFFROAD2017_CY2020!$A:$W,P$3,FALSE)/$K58,"--"))</f>
        <v>--</v>
      </c>
      <c r="Q58" s="51" t="str">
        <f t="shared" si="3"/>
        <v>--</v>
      </c>
      <c r="R58" s="51" t="str">
        <f t="shared" si="4"/>
        <v>--</v>
      </c>
    </row>
    <row r="59" spans="1:21" ht="15" customHeight="1" x14ac:dyDescent="0.2">
      <c r="A59" s="25">
        <v>56</v>
      </c>
      <c r="B59" s="25" t="s">
        <v>278</v>
      </c>
      <c r="C59" s="25" t="str">
        <f t="shared" si="2"/>
        <v>GC2373</v>
      </c>
      <c r="D59" s="25" t="str">
        <f>VLOOKUP(B59,'Aggregated Equipment Inventory'!A:AB,$D$2,FALSE)</f>
        <v xml:space="preserve">Cart </v>
      </c>
      <c r="E59" s="26" t="str">
        <f>VLOOKUP($B59,'Aggregated Equipment Inventory'!$A:$AB,E$2,FALSE)</f>
        <v>Electric</v>
      </c>
      <c r="F59" s="26">
        <f>VLOOKUP($B59,'Aggregated Equipment Inventory'!$A:$AB,F$2,FALSE)</f>
        <v>2015</v>
      </c>
      <c r="G59" s="36">
        <f>IF(VLOOKUP($B59,'Aggregated Equipment Inventory'!$A:$AB,G$2,FALSE)="","--",VLOOKUP($B59,'Aggregated Equipment Inventory'!$A:$AB,G$2,FALSE))</f>
        <v>13.5</v>
      </c>
      <c r="H59" s="26" t="s">
        <v>487</v>
      </c>
      <c r="I59" s="26">
        <f>VLOOKUP($B59,'Aggregated Equipment Inventory'!$A:$AB,I$2,FALSE)</f>
        <v>25</v>
      </c>
      <c r="J59" s="26" t="str">
        <f>VLOOKUP($B59,'Aggregated Equipment Inventory'!$A:$AB,J$2,FALSE)</f>
        <v/>
      </c>
      <c r="K59" s="27" t="str">
        <f>IF(T59="x","--",IF(VLOOKUP($B59,'Aggregated Equipment Inventory'!$A:$AB,K$2,FALSE)="","--",VLOOKUP($B59,'Aggregated Equipment Inventory'!$A:$AB,K$2,FALSE)))</f>
        <v>--</v>
      </c>
      <c r="L59" s="26" t="str">
        <f>VLOOKUP($B59,'Aggregated Equipment Inventory'!$A:$AB,L$2,FALSE)</f>
        <v/>
      </c>
      <c r="M59" s="65" t="str">
        <f>IF(T59="x","--",IF(VLOOKUP($B59,'Aggregated Equipment Inventory'!$A:$AB,M$2,FALSE)="","--",VLOOKUP($B59,'Aggregated Equipment Inventory'!$A:$AB,M$2,FALSE)))</f>
        <v>--</v>
      </c>
      <c r="N59" s="26" t="str">
        <f>VLOOKUP($B59,'Aggregated Equipment Inventory'!$A:$AB,N$2,FALSE)</f>
        <v/>
      </c>
      <c r="O59" s="27" t="str">
        <f>IF(T59="x","--",IFERROR(VLOOKUP($L59,OFFROAD2017_CY2020!$A:$W,O$3,FALSE)/$K59,"--"))</f>
        <v>--</v>
      </c>
      <c r="P59" s="27" t="str">
        <f>IF(T59="x","--",IFERROR(VLOOKUP($L59,OFFROAD2017_CY2020!$A:$W,P$3,FALSE)/$K59,"--"))</f>
        <v>--</v>
      </c>
      <c r="Q59" s="51" t="str">
        <f t="shared" si="3"/>
        <v>--</v>
      </c>
      <c r="R59" s="51" t="str">
        <f t="shared" si="4"/>
        <v>--</v>
      </c>
    </row>
    <row r="60" spans="1:21" ht="15" customHeight="1" x14ac:dyDescent="0.2">
      <c r="A60" s="25">
        <v>57</v>
      </c>
      <c r="B60" s="25" t="s">
        <v>277</v>
      </c>
      <c r="C60" s="25" t="str">
        <f t="shared" si="2"/>
        <v>PT1828</v>
      </c>
      <c r="D60" s="25" t="str">
        <f>VLOOKUP(B60,'Aggregated Equipment Inventory'!A:AB,$D$2,FALSE)</f>
        <v xml:space="preserve">A/C Tug Narrow Body </v>
      </c>
      <c r="E60" s="26" t="str">
        <f>VLOOKUP($B60,'Aggregated Equipment Inventory'!$A:$AB,E$2,FALSE)</f>
        <v>Electric</v>
      </c>
      <c r="F60" s="26">
        <f>VLOOKUP($B60,'Aggregated Equipment Inventory'!$A:$AB,F$2,FALSE)</f>
        <v>2006</v>
      </c>
      <c r="G60" s="36">
        <f>IF(VLOOKUP($B60,'Aggregated Equipment Inventory'!$A:$AB,G$2,FALSE)="","--",VLOOKUP($B60,'Aggregated Equipment Inventory'!$A:$AB,G$2,FALSE))</f>
        <v>0</v>
      </c>
      <c r="H60" s="26" t="s">
        <v>487</v>
      </c>
      <c r="I60" s="26">
        <f>VLOOKUP($B60,'Aggregated Equipment Inventory'!$A:$AB,I$2,FALSE)</f>
        <v>25</v>
      </c>
      <c r="J60" s="26" t="str">
        <f>VLOOKUP($B60,'Aggregated Equipment Inventory'!$A:$AB,J$2,FALSE)</f>
        <v/>
      </c>
      <c r="K60" s="27" t="str">
        <f>IF(T60="x","--",IF(VLOOKUP($B60,'Aggregated Equipment Inventory'!$A:$AB,K$2,FALSE)="","--",VLOOKUP($B60,'Aggregated Equipment Inventory'!$A:$AB,K$2,FALSE)))</f>
        <v>--</v>
      </c>
      <c r="L60" s="26" t="str">
        <f>VLOOKUP($B60,'Aggregated Equipment Inventory'!$A:$AB,L$2,FALSE)</f>
        <v/>
      </c>
      <c r="M60" s="65" t="str">
        <f>IF(T60="x","--",IF(VLOOKUP($B60,'Aggregated Equipment Inventory'!$A:$AB,M$2,FALSE)="","--",VLOOKUP($B60,'Aggregated Equipment Inventory'!$A:$AB,M$2,FALSE)))</f>
        <v>--</v>
      </c>
      <c r="N60" s="26" t="str">
        <f>VLOOKUP($B60,'Aggregated Equipment Inventory'!$A:$AB,N$2,FALSE)</f>
        <v/>
      </c>
      <c r="O60" s="27" t="str">
        <f>IF(T60="x","--",IFERROR(VLOOKUP($L60,OFFROAD2017_CY2020!$A:$W,O$3,FALSE)/$K60,"--"))</f>
        <v>--</v>
      </c>
      <c r="P60" s="27" t="str">
        <f>IF(T60="x","--",IFERROR(VLOOKUP($L60,OFFROAD2017_CY2020!$A:$W,P$3,FALSE)/$K60,"--"))</f>
        <v>--</v>
      </c>
      <c r="Q60" s="51" t="str">
        <f t="shared" si="3"/>
        <v>--</v>
      </c>
      <c r="R60" s="51" t="str">
        <f t="shared" si="4"/>
        <v>--</v>
      </c>
    </row>
    <row r="61" spans="1:21" ht="15" customHeight="1" x14ac:dyDescent="0.2">
      <c r="A61" s="25">
        <v>58</v>
      </c>
      <c r="B61" s="25" t="s">
        <v>276</v>
      </c>
      <c r="C61" s="25" t="str">
        <f t="shared" si="2"/>
        <v>BL1849</v>
      </c>
      <c r="D61" s="25" t="str">
        <f>VLOOKUP(B61,'Aggregated Equipment Inventory'!A:AB,$D$2,FALSE)</f>
        <v xml:space="preserve">Belt Loader </v>
      </c>
      <c r="E61" s="26" t="str">
        <f>VLOOKUP($B61,'Aggregated Equipment Inventory'!$A:$AB,E$2,FALSE)</f>
        <v>Electric</v>
      </c>
      <c r="F61" s="26">
        <f>VLOOKUP($B61,'Aggregated Equipment Inventory'!$A:$AB,F$2,FALSE)</f>
        <v>2007</v>
      </c>
      <c r="G61" s="36">
        <f>IF(VLOOKUP($B61,'Aggregated Equipment Inventory'!$A:$AB,G$2,FALSE)="","--",VLOOKUP($B61,'Aggregated Equipment Inventory'!$A:$AB,G$2,FALSE))</f>
        <v>59</v>
      </c>
      <c r="H61" s="26" t="s">
        <v>487</v>
      </c>
      <c r="I61" s="26">
        <f>VLOOKUP($B61,'Aggregated Equipment Inventory'!$A:$AB,I$2,FALSE)</f>
        <v>75</v>
      </c>
      <c r="J61" s="26" t="str">
        <f>VLOOKUP($B61,'Aggregated Equipment Inventory'!$A:$AB,J$2,FALSE)</f>
        <v/>
      </c>
      <c r="K61" s="27" t="str">
        <f>IF(T61="x","--",IF(VLOOKUP($B61,'Aggregated Equipment Inventory'!$A:$AB,K$2,FALSE)="","--",VLOOKUP($B61,'Aggregated Equipment Inventory'!$A:$AB,K$2,FALSE)))</f>
        <v>--</v>
      </c>
      <c r="L61" s="26" t="str">
        <f>VLOOKUP($B61,'Aggregated Equipment Inventory'!$A:$AB,L$2,FALSE)</f>
        <v/>
      </c>
      <c r="M61" s="65" t="str">
        <f>IF(T61="x","--",IF(VLOOKUP($B61,'Aggregated Equipment Inventory'!$A:$AB,M$2,FALSE)="","--",VLOOKUP($B61,'Aggregated Equipment Inventory'!$A:$AB,M$2,FALSE)))</f>
        <v>--</v>
      </c>
      <c r="N61" s="26" t="str">
        <f>VLOOKUP($B61,'Aggregated Equipment Inventory'!$A:$AB,N$2,FALSE)</f>
        <v/>
      </c>
      <c r="O61" s="27" t="str">
        <f>IF(T61="x","--",IFERROR(VLOOKUP($L61,OFFROAD2017_CY2020!$A:$W,O$3,FALSE)/$K61,"--"))</f>
        <v>--</v>
      </c>
      <c r="P61" s="27" t="str">
        <f>IF(T61="x","--",IFERROR(VLOOKUP($L61,OFFROAD2017_CY2020!$A:$W,P$3,FALSE)/$K61,"--"))</f>
        <v>--</v>
      </c>
      <c r="Q61" s="51" t="str">
        <f t="shared" si="3"/>
        <v>--</v>
      </c>
      <c r="R61" s="51" t="str">
        <f t="shared" si="4"/>
        <v>--</v>
      </c>
    </row>
    <row r="62" spans="1:21" ht="15" customHeight="1" x14ac:dyDescent="0.2">
      <c r="A62" s="25">
        <v>59</v>
      </c>
      <c r="B62" s="25" t="s">
        <v>275</v>
      </c>
      <c r="C62" s="25" t="str">
        <f t="shared" si="2"/>
        <v>BL1851</v>
      </c>
      <c r="D62" s="25" t="str">
        <f>VLOOKUP(B62,'Aggregated Equipment Inventory'!A:AB,$D$2,FALSE)</f>
        <v xml:space="preserve">Belt Loader </v>
      </c>
      <c r="E62" s="26" t="str">
        <f>VLOOKUP($B62,'Aggregated Equipment Inventory'!$A:$AB,E$2,FALSE)</f>
        <v>Electric</v>
      </c>
      <c r="F62" s="26">
        <f>VLOOKUP($B62,'Aggregated Equipment Inventory'!$A:$AB,F$2,FALSE)</f>
        <v>2007</v>
      </c>
      <c r="G62" s="36">
        <f>IF(VLOOKUP($B62,'Aggregated Equipment Inventory'!$A:$AB,G$2,FALSE)="","--",VLOOKUP($B62,'Aggregated Equipment Inventory'!$A:$AB,G$2,FALSE))</f>
        <v>59</v>
      </c>
      <c r="H62" s="26" t="s">
        <v>487</v>
      </c>
      <c r="I62" s="26">
        <f>VLOOKUP($B62,'Aggregated Equipment Inventory'!$A:$AB,I$2,FALSE)</f>
        <v>75</v>
      </c>
      <c r="J62" s="26" t="str">
        <f>VLOOKUP($B62,'Aggregated Equipment Inventory'!$A:$AB,J$2,FALSE)</f>
        <v/>
      </c>
      <c r="K62" s="27" t="str">
        <f>IF(T62="x","--",IF(VLOOKUP($B62,'Aggregated Equipment Inventory'!$A:$AB,K$2,FALSE)="","--",VLOOKUP($B62,'Aggregated Equipment Inventory'!$A:$AB,K$2,FALSE)))</f>
        <v>--</v>
      </c>
      <c r="L62" s="26" t="str">
        <f>VLOOKUP($B62,'Aggregated Equipment Inventory'!$A:$AB,L$2,FALSE)</f>
        <v/>
      </c>
      <c r="M62" s="65" t="str">
        <f>IF(T62="x","--",IF(VLOOKUP($B62,'Aggregated Equipment Inventory'!$A:$AB,M$2,FALSE)="","--",VLOOKUP($B62,'Aggregated Equipment Inventory'!$A:$AB,M$2,FALSE)))</f>
        <v>--</v>
      </c>
      <c r="N62" s="26" t="str">
        <f>VLOOKUP($B62,'Aggregated Equipment Inventory'!$A:$AB,N$2,FALSE)</f>
        <v/>
      </c>
      <c r="O62" s="27" t="str">
        <f>IF(T62="x","--",IFERROR(VLOOKUP($L62,OFFROAD2017_CY2020!$A:$W,O$3,FALSE)/$K62,"--"))</f>
        <v>--</v>
      </c>
      <c r="P62" s="27" t="str">
        <f>IF(T62="x","--",IFERROR(VLOOKUP($L62,OFFROAD2017_CY2020!$A:$W,P$3,FALSE)/$K62,"--"))</f>
        <v>--</v>
      </c>
      <c r="Q62" s="51" t="str">
        <f t="shared" si="3"/>
        <v>--</v>
      </c>
      <c r="R62" s="51" t="str">
        <f t="shared" si="4"/>
        <v>--</v>
      </c>
    </row>
    <row r="63" spans="1:21" ht="15" customHeight="1" x14ac:dyDescent="0.2">
      <c r="A63" s="25">
        <v>60</v>
      </c>
      <c r="B63" s="25" t="s">
        <v>274</v>
      </c>
      <c r="C63" s="25" t="str">
        <f t="shared" si="2"/>
        <v>BL1854</v>
      </c>
      <c r="D63" s="25" t="str">
        <f>VLOOKUP(B63,'Aggregated Equipment Inventory'!A:AB,$D$2,FALSE)</f>
        <v xml:space="preserve">Belt Loader </v>
      </c>
      <c r="E63" s="26" t="str">
        <f>VLOOKUP($B63,'Aggregated Equipment Inventory'!$A:$AB,E$2,FALSE)</f>
        <v>Electric</v>
      </c>
      <c r="F63" s="26">
        <f>VLOOKUP($B63,'Aggregated Equipment Inventory'!$A:$AB,F$2,FALSE)</f>
        <v>2007</v>
      </c>
      <c r="G63" s="36">
        <f>IF(VLOOKUP($B63,'Aggregated Equipment Inventory'!$A:$AB,G$2,FALSE)="","--",VLOOKUP($B63,'Aggregated Equipment Inventory'!$A:$AB,G$2,FALSE))</f>
        <v>59</v>
      </c>
      <c r="H63" s="26" t="s">
        <v>487</v>
      </c>
      <c r="I63" s="26">
        <f>VLOOKUP($B63,'Aggregated Equipment Inventory'!$A:$AB,I$2,FALSE)</f>
        <v>75</v>
      </c>
      <c r="J63" s="26" t="str">
        <f>VLOOKUP($B63,'Aggregated Equipment Inventory'!$A:$AB,J$2,FALSE)</f>
        <v/>
      </c>
      <c r="K63" s="27" t="str">
        <f>IF(T63="x","--",IF(VLOOKUP($B63,'Aggregated Equipment Inventory'!$A:$AB,K$2,FALSE)="","--",VLOOKUP($B63,'Aggregated Equipment Inventory'!$A:$AB,K$2,FALSE)))</f>
        <v>--</v>
      </c>
      <c r="L63" s="26" t="str">
        <f>VLOOKUP($B63,'Aggregated Equipment Inventory'!$A:$AB,L$2,FALSE)</f>
        <v/>
      </c>
      <c r="M63" s="65" t="str">
        <f>IF(T63="x","--",IF(VLOOKUP($B63,'Aggregated Equipment Inventory'!$A:$AB,M$2,FALSE)="","--",VLOOKUP($B63,'Aggregated Equipment Inventory'!$A:$AB,M$2,FALSE)))</f>
        <v>--</v>
      </c>
      <c r="N63" s="26" t="str">
        <f>VLOOKUP($B63,'Aggregated Equipment Inventory'!$A:$AB,N$2,FALSE)</f>
        <v/>
      </c>
      <c r="O63" s="27" t="str">
        <f>IF(T63="x","--",IFERROR(VLOOKUP($L63,OFFROAD2017_CY2020!$A:$W,O$3,FALSE)/$K63,"--"))</f>
        <v>--</v>
      </c>
      <c r="P63" s="27" t="str">
        <f>IF(T63="x","--",IFERROR(VLOOKUP($L63,OFFROAD2017_CY2020!$A:$W,P$3,FALSE)/$K63,"--"))</f>
        <v>--</v>
      </c>
      <c r="Q63" s="51" t="str">
        <f t="shared" si="3"/>
        <v>--</v>
      </c>
      <c r="R63" s="51" t="str">
        <f t="shared" si="4"/>
        <v>--</v>
      </c>
    </row>
    <row r="64" spans="1:21" ht="15" customHeight="1" x14ac:dyDescent="0.2">
      <c r="A64" s="25">
        <v>61</v>
      </c>
      <c r="B64" s="25" t="s">
        <v>273</v>
      </c>
      <c r="C64" s="25" t="str">
        <f t="shared" si="2"/>
        <v>BL1855</v>
      </c>
      <c r="D64" s="25" t="str">
        <f>VLOOKUP(B64,'Aggregated Equipment Inventory'!A:AB,$D$2,FALSE)</f>
        <v xml:space="preserve">Belt Loader </v>
      </c>
      <c r="E64" s="26" t="str">
        <f>VLOOKUP($B64,'Aggregated Equipment Inventory'!$A:$AB,E$2,FALSE)</f>
        <v>Electric</v>
      </c>
      <c r="F64" s="26">
        <f>VLOOKUP($B64,'Aggregated Equipment Inventory'!$A:$AB,F$2,FALSE)</f>
        <v>2007</v>
      </c>
      <c r="G64" s="36">
        <f>IF(VLOOKUP($B64,'Aggregated Equipment Inventory'!$A:$AB,G$2,FALSE)="","--",VLOOKUP($B64,'Aggregated Equipment Inventory'!$A:$AB,G$2,FALSE))</f>
        <v>59</v>
      </c>
      <c r="H64" s="26" t="s">
        <v>487</v>
      </c>
      <c r="I64" s="26">
        <f>VLOOKUP($B64,'Aggregated Equipment Inventory'!$A:$AB,I$2,FALSE)</f>
        <v>75</v>
      </c>
      <c r="J64" s="26" t="str">
        <f>VLOOKUP($B64,'Aggregated Equipment Inventory'!$A:$AB,J$2,FALSE)</f>
        <v/>
      </c>
      <c r="K64" s="27" t="str">
        <f>IF(T64="x","--",IF(VLOOKUP($B64,'Aggregated Equipment Inventory'!$A:$AB,K$2,FALSE)="","--",VLOOKUP($B64,'Aggregated Equipment Inventory'!$A:$AB,K$2,FALSE)))</f>
        <v>--</v>
      </c>
      <c r="L64" s="26" t="str">
        <f>VLOOKUP($B64,'Aggregated Equipment Inventory'!$A:$AB,L$2,FALSE)</f>
        <v/>
      </c>
      <c r="M64" s="65" t="str">
        <f>IF(T64="x","--",IF(VLOOKUP($B64,'Aggregated Equipment Inventory'!$A:$AB,M$2,FALSE)="","--",VLOOKUP($B64,'Aggregated Equipment Inventory'!$A:$AB,M$2,FALSE)))</f>
        <v>--</v>
      </c>
      <c r="N64" s="26" t="str">
        <f>VLOOKUP($B64,'Aggregated Equipment Inventory'!$A:$AB,N$2,FALSE)</f>
        <v/>
      </c>
      <c r="O64" s="27" t="str">
        <f>IF(T64="x","--",IFERROR(VLOOKUP($L64,OFFROAD2017_CY2020!$A:$W,O$3,FALSE)/$K64,"--"))</f>
        <v>--</v>
      </c>
      <c r="P64" s="27" t="str">
        <f>IF(T64="x","--",IFERROR(VLOOKUP($L64,OFFROAD2017_CY2020!$A:$W,P$3,FALSE)/$K64,"--"))</f>
        <v>--</v>
      </c>
      <c r="Q64" s="51" t="str">
        <f t="shared" si="3"/>
        <v>--</v>
      </c>
      <c r="R64" s="51" t="str">
        <f t="shared" si="4"/>
        <v>--</v>
      </c>
    </row>
    <row r="65" spans="1:18" ht="15" customHeight="1" x14ac:dyDescent="0.2">
      <c r="A65" s="25">
        <v>62</v>
      </c>
      <c r="B65" s="25" t="s">
        <v>272</v>
      </c>
      <c r="C65" s="25" t="str">
        <f t="shared" si="2"/>
        <v>CT1467</v>
      </c>
      <c r="D65" s="25" t="str">
        <f>VLOOKUP(B65,'Aggregated Equipment Inventory'!A:AB,$D$2,FALSE)</f>
        <v xml:space="preserve">Cargo Tractor </v>
      </c>
      <c r="E65" s="26" t="str">
        <f>VLOOKUP($B65,'Aggregated Equipment Inventory'!$A:$AB,E$2,FALSE)</f>
        <v>Electric</v>
      </c>
      <c r="F65" s="26">
        <f>VLOOKUP($B65,'Aggregated Equipment Inventory'!$A:$AB,F$2,FALSE)</f>
        <v>2008</v>
      </c>
      <c r="G65" s="36">
        <f>IF(VLOOKUP($B65,'Aggregated Equipment Inventory'!$A:$AB,G$2,FALSE)="","--",VLOOKUP($B65,'Aggregated Equipment Inventory'!$A:$AB,G$2,FALSE))</f>
        <v>92.5</v>
      </c>
      <c r="H65" s="26" t="s">
        <v>487</v>
      </c>
      <c r="I65" s="26">
        <f>VLOOKUP($B65,'Aggregated Equipment Inventory'!$A:$AB,I$2,FALSE)</f>
        <v>100</v>
      </c>
      <c r="J65" s="26" t="str">
        <f>VLOOKUP($B65,'Aggregated Equipment Inventory'!$A:$AB,J$2,FALSE)</f>
        <v/>
      </c>
      <c r="K65" s="27" t="str">
        <f>IF(T65="x","--",IF(VLOOKUP($B65,'Aggregated Equipment Inventory'!$A:$AB,K$2,FALSE)="","--",VLOOKUP($B65,'Aggregated Equipment Inventory'!$A:$AB,K$2,FALSE)))</f>
        <v>--</v>
      </c>
      <c r="L65" s="26" t="str">
        <f>VLOOKUP($B65,'Aggregated Equipment Inventory'!$A:$AB,L$2,FALSE)</f>
        <v/>
      </c>
      <c r="M65" s="65" t="str">
        <f>IF(T65="x","--",IF(VLOOKUP($B65,'Aggregated Equipment Inventory'!$A:$AB,M$2,FALSE)="","--",VLOOKUP($B65,'Aggregated Equipment Inventory'!$A:$AB,M$2,FALSE)))</f>
        <v>--</v>
      </c>
      <c r="N65" s="26" t="str">
        <f>VLOOKUP($B65,'Aggregated Equipment Inventory'!$A:$AB,N$2,FALSE)</f>
        <v/>
      </c>
      <c r="O65" s="27" t="str">
        <f>IF(T65="x","--",IFERROR(VLOOKUP($L65,OFFROAD2017_CY2020!$A:$W,O$3,FALSE)/$K65,"--"))</f>
        <v>--</v>
      </c>
      <c r="P65" s="27" t="str">
        <f>IF(T65="x","--",IFERROR(VLOOKUP($L65,OFFROAD2017_CY2020!$A:$W,P$3,FALSE)/$K65,"--"))</f>
        <v>--</v>
      </c>
      <c r="Q65" s="51" t="str">
        <f t="shared" si="3"/>
        <v>--</v>
      </c>
      <c r="R65" s="51" t="str">
        <f t="shared" si="4"/>
        <v>--</v>
      </c>
    </row>
    <row r="66" spans="1:18" ht="15" customHeight="1" x14ac:dyDescent="0.2">
      <c r="A66" s="25">
        <v>63</v>
      </c>
      <c r="B66" s="25" t="s">
        <v>271</v>
      </c>
      <c r="C66" s="25" t="str">
        <f t="shared" si="2"/>
        <v>CT3251</v>
      </c>
      <c r="D66" s="25" t="str">
        <f>VLOOKUP(B66,'Aggregated Equipment Inventory'!A:AB,$D$2,FALSE)</f>
        <v xml:space="preserve">Cargo Tractor </v>
      </c>
      <c r="E66" s="26" t="str">
        <f>VLOOKUP($B66,'Aggregated Equipment Inventory'!$A:$AB,E$2,FALSE)</f>
        <v>Electric</v>
      </c>
      <c r="F66" s="26">
        <f>VLOOKUP($B66,'Aggregated Equipment Inventory'!$A:$AB,F$2,FALSE)</f>
        <v>2008</v>
      </c>
      <c r="G66" s="36">
        <f>IF(VLOOKUP($B66,'Aggregated Equipment Inventory'!$A:$AB,G$2,FALSE)="","--",VLOOKUP($B66,'Aggregated Equipment Inventory'!$A:$AB,G$2,FALSE))</f>
        <v>92.5</v>
      </c>
      <c r="H66" s="26" t="s">
        <v>487</v>
      </c>
      <c r="I66" s="26">
        <f>VLOOKUP($B66,'Aggregated Equipment Inventory'!$A:$AB,I$2,FALSE)</f>
        <v>100</v>
      </c>
      <c r="J66" s="26" t="str">
        <f>VLOOKUP($B66,'Aggregated Equipment Inventory'!$A:$AB,J$2,FALSE)</f>
        <v/>
      </c>
      <c r="K66" s="27" t="str">
        <f>IF(T66="x","--",IF(VLOOKUP($B66,'Aggregated Equipment Inventory'!$A:$AB,K$2,FALSE)="","--",VLOOKUP($B66,'Aggregated Equipment Inventory'!$A:$AB,K$2,FALSE)))</f>
        <v>--</v>
      </c>
      <c r="L66" s="26" t="str">
        <f>VLOOKUP($B66,'Aggregated Equipment Inventory'!$A:$AB,L$2,FALSE)</f>
        <v/>
      </c>
      <c r="M66" s="65" t="str">
        <f>IF(T66="x","--",IF(VLOOKUP($B66,'Aggregated Equipment Inventory'!$A:$AB,M$2,FALSE)="","--",VLOOKUP($B66,'Aggregated Equipment Inventory'!$A:$AB,M$2,FALSE)))</f>
        <v>--</v>
      </c>
      <c r="N66" s="26" t="str">
        <f>VLOOKUP($B66,'Aggregated Equipment Inventory'!$A:$AB,N$2,FALSE)</f>
        <v/>
      </c>
      <c r="O66" s="27" t="str">
        <f>IF(T66="x","--",IFERROR(VLOOKUP($L66,OFFROAD2017_CY2020!$A:$W,O$3,FALSE)/$K66,"--"))</f>
        <v>--</v>
      </c>
      <c r="P66" s="27" t="str">
        <f>IF(T66="x","--",IFERROR(VLOOKUP($L66,OFFROAD2017_CY2020!$A:$W,P$3,FALSE)/$K66,"--"))</f>
        <v>--</v>
      </c>
      <c r="Q66" s="51" t="str">
        <f t="shared" si="3"/>
        <v>--</v>
      </c>
      <c r="R66" s="51" t="str">
        <f t="shared" si="4"/>
        <v>--</v>
      </c>
    </row>
    <row r="67" spans="1:18" ht="15" customHeight="1" x14ac:dyDescent="0.2">
      <c r="A67" s="25">
        <v>64</v>
      </c>
      <c r="B67" s="25" t="s">
        <v>270</v>
      </c>
      <c r="C67" s="25" t="str">
        <f t="shared" si="2"/>
        <v>CT3252</v>
      </c>
      <c r="D67" s="25" t="str">
        <f>VLOOKUP(B67,'Aggregated Equipment Inventory'!A:AB,$D$2,FALSE)</f>
        <v xml:space="preserve">Cargo Tractor </v>
      </c>
      <c r="E67" s="26" t="str">
        <f>VLOOKUP($B67,'Aggregated Equipment Inventory'!$A:$AB,E$2,FALSE)</f>
        <v>Electric</v>
      </c>
      <c r="F67" s="26">
        <f>VLOOKUP($B67,'Aggregated Equipment Inventory'!$A:$AB,F$2,FALSE)</f>
        <v>2008</v>
      </c>
      <c r="G67" s="36">
        <f>IF(VLOOKUP($B67,'Aggregated Equipment Inventory'!$A:$AB,G$2,FALSE)="","--",VLOOKUP($B67,'Aggregated Equipment Inventory'!$A:$AB,G$2,FALSE))</f>
        <v>92.5</v>
      </c>
      <c r="H67" s="26" t="s">
        <v>487</v>
      </c>
      <c r="I67" s="26">
        <f>VLOOKUP($B67,'Aggregated Equipment Inventory'!$A:$AB,I$2,FALSE)</f>
        <v>100</v>
      </c>
      <c r="J67" s="26" t="str">
        <f>VLOOKUP($B67,'Aggregated Equipment Inventory'!$A:$AB,J$2,FALSE)</f>
        <v/>
      </c>
      <c r="K67" s="27" t="str">
        <f>IF(T67="x","--",IF(VLOOKUP($B67,'Aggregated Equipment Inventory'!$A:$AB,K$2,FALSE)="","--",VLOOKUP($B67,'Aggregated Equipment Inventory'!$A:$AB,K$2,FALSE)))</f>
        <v>--</v>
      </c>
      <c r="L67" s="26" t="str">
        <f>VLOOKUP($B67,'Aggregated Equipment Inventory'!$A:$AB,L$2,FALSE)</f>
        <v/>
      </c>
      <c r="M67" s="65" t="str">
        <f>IF(T67="x","--",IF(VLOOKUP($B67,'Aggregated Equipment Inventory'!$A:$AB,M$2,FALSE)="","--",VLOOKUP($B67,'Aggregated Equipment Inventory'!$A:$AB,M$2,FALSE)))</f>
        <v>--</v>
      </c>
      <c r="N67" s="26" t="str">
        <f>VLOOKUP($B67,'Aggregated Equipment Inventory'!$A:$AB,N$2,FALSE)</f>
        <v/>
      </c>
      <c r="O67" s="27" t="str">
        <f>IF(T67="x","--",IFERROR(VLOOKUP($L67,OFFROAD2017_CY2020!$A:$W,O$3,FALSE)/$K67,"--"))</f>
        <v>--</v>
      </c>
      <c r="P67" s="27" t="str">
        <f>IF(T67="x","--",IFERROR(VLOOKUP($L67,OFFROAD2017_CY2020!$A:$W,P$3,FALSE)/$K67,"--"))</f>
        <v>--</v>
      </c>
      <c r="Q67" s="51" t="str">
        <f t="shared" si="3"/>
        <v>--</v>
      </c>
      <c r="R67" s="51" t="str">
        <f t="shared" si="4"/>
        <v>--</v>
      </c>
    </row>
    <row r="68" spans="1:18" ht="15" customHeight="1" x14ac:dyDescent="0.2">
      <c r="A68" s="25">
        <v>65</v>
      </c>
      <c r="B68" s="25" t="s">
        <v>269</v>
      </c>
      <c r="C68" s="25" t="str">
        <f t="shared" si="2"/>
        <v>CT5846</v>
      </c>
      <c r="D68" s="25" t="str">
        <f>VLOOKUP(B68,'Aggregated Equipment Inventory'!A:AB,$D$2,FALSE)</f>
        <v xml:space="preserve">Cargo Tractor </v>
      </c>
      <c r="E68" s="26" t="str">
        <f>VLOOKUP($B68,'Aggregated Equipment Inventory'!$A:$AB,E$2,FALSE)</f>
        <v>Electric</v>
      </c>
      <c r="F68" s="26">
        <f>VLOOKUP($B68,'Aggregated Equipment Inventory'!$A:$AB,F$2,FALSE)</f>
        <v>2008</v>
      </c>
      <c r="G68" s="36">
        <f>IF(VLOOKUP($B68,'Aggregated Equipment Inventory'!$A:$AB,G$2,FALSE)="","--",VLOOKUP($B68,'Aggregated Equipment Inventory'!$A:$AB,G$2,FALSE))</f>
        <v>55</v>
      </c>
      <c r="H68" s="26" t="s">
        <v>487</v>
      </c>
      <c r="I68" s="26">
        <f>VLOOKUP($B68,'Aggregated Equipment Inventory'!$A:$AB,I$2,FALSE)</f>
        <v>75</v>
      </c>
      <c r="J68" s="26" t="str">
        <f>VLOOKUP($B68,'Aggregated Equipment Inventory'!$A:$AB,J$2,FALSE)</f>
        <v/>
      </c>
      <c r="K68" s="27" t="str">
        <f>IF(T68="x","--",IF(VLOOKUP($B68,'Aggregated Equipment Inventory'!$A:$AB,K$2,FALSE)="","--",VLOOKUP($B68,'Aggregated Equipment Inventory'!$A:$AB,K$2,FALSE)))</f>
        <v>--</v>
      </c>
      <c r="L68" s="26" t="str">
        <f>VLOOKUP($B68,'Aggregated Equipment Inventory'!$A:$AB,L$2,FALSE)</f>
        <v/>
      </c>
      <c r="M68" s="65" t="str">
        <f>IF(T68="x","--",IF(VLOOKUP($B68,'Aggregated Equipment Inventory'!$A:$AB,M$2,FALSE)="","--",VLOOKUP($B68,'Aggregated Equipment Inventory'!$A:$AB,M$2,FALSE)))</f>
        <v>--</v>
      </c>
      <c r="N68" s="26" t="str">
        <f>VLOOKUP($B68,'Aggregated Equipment Inventory'!$A:$AB,N$2,FALSE)</f>
        <v/>
      </c>
      <c r="O68" s="27" t="str">
        <f>IF(T68="x","--",IFERROR(VLOOKUP($L68,OFFROAD2017_CY2020!$A:$W,O$3,FALSE)/$K68,"--"))</f>
        <v>--</v>
      </c>
      <c r="P68" s="27" t="str">
        <f>IF(T68="x","--",IFERROR(VLOOKUP($L68,OFFROAD2017_CY2020!$A:$W,P$3,FALSE)/$K68,"--"))</f>
        <v>--</v>
      </c>
      <c r="Q68" s="51" t="str">
        <f t="shared" ref="Q68:Q99" si="5">IFERROR(IF(T68="x","N/A - "&amp;U68,CONVERT(O68*$G68*$M68*$K68,"g","lbm")),"--")</f>
        <v>--</v>
      </c>
      <c r="R68" s="51" t="str">
        <f t="shared" ref="R68:R99" si="6">IFERROR(IF(T68="x","N/A - "&amp;U68,CONVERT(P68*$G68*$M68*$K68,"g","lbm")),"--")</f>
        <v>--</v>
      </c>
    </row>
    <row r="69" spans="1:18" ht="15" customHeight="1" x14ac:dyDescent="0.2">
      <c r="A69" s="25">
        <v>66</v>
      </c>
      <c r="B69" s="25" t="s">
        <v>268</v>
      </c>
      <c r="C69" s="25" t="str">
        <f t="shared" ref="C69:C132" si="7">B69</f>
        <v>CT5847</v>
      </c>
      <c r="D69" s="25" t="str">
        <f>VLOOKUP(B69,'Aggregated Equipment Inventory'!A:AB,$D$2,FALSE)</f>
        <v xml:space="preserve">Cargo Tractor </v>
      </c>
      <c r="E69" s="26" t="str">
        <f>VLOOKUP($B69,'Aggregated Equipment Inventory'!$A:$AB,E$2,FALSE)</f>
        <v>Electric</v>
      </c>
      <c r="F69" s="26">
        <f>VLOOKUP($B69,'Aggregated Equipment Inventory'!$A:$AB,F$2,FALSE)</f>
        <v>2008</v>
      </c>
      <c r="G69" s="36">
        <f>IF(VLOOKUP($B69,'Aggregated Equipment Inventory'!$A:$AB,G$2,FALSE)="","--",VLOOKUP($B69,'Aggregated Equipment Inventory'!$A:$AB,G$2,FALSE))</f>
        <v>55</v>
      </c>
      <c r="H69" s="26" t="s">
        <v>487</v>
      </c>
      <c r="I69" s="26">
        <f>VLOOKUP($B69,'Aggregated Equipment Inventory'!$A:$AB,I$2,FALSE)</f>
        <v>75</v>
      </c>
      <c r="J69" s="26" t="str">
        <f>VLOOKUP($B69,'Aggregated Equipment Inventory'!$A:$AB,J$2,FALSE)</f>
        <v/>
      </c>
      <c r="K69" s="27" t="str">
        <f>IF(T69="x","--",IF(VLOOKUP($B69,'Aggregated Equipment Inventory'!$A:$AB,K$2,FALSE)="","--",VLOOKUP($B69,'Aggregated Equipment Inventory'!$A:$AB,K$2,FALSE)))</f>
        <v>--</v>
      </c>
      <c r="L69" s="26" t="str">
        <f>VLOOKUP($B69,'Aggregated Equipment Inventory'!$A:$AB,L$2,FALSE)</f>
        <v/>
      </c>
      <c r="M69" s="65" t="str">
        <f>IF(T69="x","--",IF(VLOOKUP($B69,'Aggregated Equipment Inventory'!$A:$AB,M$2,FALSE)="","--",VLOOKUP($B69,'Aggregated Equipment Inventory'!$A:$AB,M$2,FALSE)))</f>
        <v>--</v>
      </c>
      <c r="N69" s="26" t="str">
        <f>VLOOKUP($B69,'Aggregated Equipment Inventory'!$A:$AB,N$2,FALSE)</f>
        <v/>
      </c>
      <c r="O69" s="27" t="str">
        <f>IF(T69="x","--",IFERROR(VLOOKUP($L69,OFFROAD2017_CY2020!$A:$W,O$3,FALSE)/$K69,"--"))</f>
        <v>--</v>
      </c>
      <c r="P69" s="27" t="str">
        <f>IF(T69="x","--",IFERROR(VLOOKUP($L69,OFFROAD2017_CY2020!$A:$W,P$3,FALSE)/$K69,"--"))</f>
        <v>--</v>
      </c>
      <c r="Q69" s="51" t="str">
        <f t="shared" si="5"/>
        <v>--</v>
      </c>
      <c r="R69" s="51" t="str">
        <f t="shared" si="6"/>
        <v>--</v>
      </c>
    </row>
    <row r="70" spans="1:18" ht="15" customHeight="1" x14ac:dyDescent="0.2">
      <c r="A70" s="25">
        <v>67</v>
      </c>
      <c r="B70" s="25" t="s">
        <v>267</v>
      </c>
      <c r="C70" s="25" t="str">
        <f t="shared" si="7"/>
        <v>CT5848</v>
      </c>
      <c r="D70" s="25" t="str">
        <f>VLOOKUP(B70,'Aggregated Equipment Inventory'!A:AB,$D$2,FALSE)</f>
        <v xml:space="preserve">Cargo Tractor </v>
      </c>
      <c r="E70" s="26" t="str">
        <f>VLOOKUP($B70,'Aggregated Equipment Inventory'!$A:$AB,E$2,FALSE)</f>
        <v>Electric</v>
      </c>
      <c r="F70" s="26">
        <f>VLOOKUP($B70,'Aggregated Equipment Inventory'!$A:$AB,F$2,FALSE)</f>
        <v>2008</v>
      </c>
      <c r="G70" s="36">
        <f>IF(VLOOKUP($B70,'Aggregated Equipment Inventory'!$A:$AB,G$2,FALSE)="","--",VLOOKUP($B70,'Aggregated Equipment Inventory'!$A:$AB,G$2,FALSE))</f>
        <v>55</v>
      </c>
      <c r="H70" s="26" t="s">
        <v>487</v>
      </c>
      <c r="I70" s="26">
        <f>VLOOKUP($B70,'Aggregated Equipment Inventory'!$A:$AB,I$2,FALSE)</f>
        <v>75</v>
      </c>
      <c r="J70" s="26" t="str">
        <f>VLOOKUP($B70,'Aggregated Equipment Inventory'!$A:$AB,J$2,FALSE)</f>
        <v/>
      </c>
      <c r="K70" s="27" t="str">
        <f>IF(T70="x","--",IF(VLOOKUP($B70,'Aggregated Equipment Inventory'!$A:$AB,K$2,FALSE)="","--",VLOOKUP($B70,'Aggregated Equipment Inventory'!$A:$AB,K$2,FALSE)))</f>
        <v>--</v>
      </c>
      <c r="L70" s="26" t="str">
        <f>VLOOKUP($B70,'Aggregated Equipment Inventory'!$A:$AB,L$2,FALSE)</f>
        <v/>
      </c>
      <c r="M70" s="65" t="str">
        <f>IF(T70="x","--",IF(VLOOKUP($B70,'Aggregated Equipment Inventory'!$A:$AB,M$2,FALSE)="","--",VLOOKUP($B70,'Aggregated Equipment Inventory'!$A:$AB,M$2,FALSE)))</f>
        <v>--</v>
      </c>
      <c r="N70" s="26" t="str">
        <f>VLOOKUP($B70,'Aggregated Equipment Inventory'!$A:$AB,N$2,FALSE)</f>
        <v/>
      </c>
      <c r="O70" s="27" t="str">
        <f>IF(T70="x","--",IFERROR(VLOOKUP($L70,OFFROAD2017_CY2020!$A:$W,O$3,FALSE)/$K70,"--"))</f>
        <v>--</v>
      </c>
      <c r="P70" s="27" t="str">
        <f>IF(T70="x","--",IFERROR(VLOOKUP($L70,OFFROAD2017_CY2020!$A:$W,P$3,FALSE)/$K70,"--"))</f>
        <v>--</v>
      </c>
      <c r="Q70" s="51" t="str">
        <f t="shared" si="5"/>
        <v>--</v>
      </c>
      <c r="R70" s="51" t="str">
        <f t="shared" si="6"/>
        <v>--</v>
      </c>
    </row>
    <row r="71" spans="1:18" ht="15" customHeight="1" x14ac:dyDescent="0.2">
      <c r="A71" s="25">
        <v>68</v>
      </c>
      <c r="B71" s="25" t="s">
        <v>266</v>
      </c>
      <c r="C71" s="25" t="str">
        <f t="shared" si="7"/>
        <v>CT5856</v>
      </c>
      <c r="D71" s="25" t="str">
        <f>VLOOKUP(B71,'Aggregated Equipment Inventory'!A:AB,$D$2,FALSE)</f>
        <v xml:space="preserve">Cargo Tractor </v>
      </c>
      <c r="E71" s="26" t="str">
        <f>VLOOKUP($B71,'Aggregated Equipment Inventory'!$A:$AB,E$2,FALSE)</f>
        <v>Electric</v>
      </c>
      <c r="F71" s="26">
        <f>VLOOKUP($B71,'Aggregated Equipment Inventory'!$A:$AB,F$2,FALSE)</f>
        <v>2008</v>
      </c>
      <c r="G71" s="36">
        <f>IF(VLOOKUP($B71,'Aggregated Equipment Inventory'!$A:$AB,G$2,FALSE)="","--",VLOOKUP($B71,'Aggregated Equipment Inventory'!$A:$AB,G$2,FALSE))</f>
        <v>55</v>
      </c>
      <c r="H71" s="26" t="s">
        <v>487</v>
      </c>
      <c r="I71" s="26">
        <f>VLOOKUP($B71,'Aggregated Equipment Inventory'!$A:$AB,I$2,FALSE)</f>
        <v>75</v>
      </c>
      <c r="J71" s="26" t="str">
        <f>VLOOKUP($B71,'Aggregated Equipment Inventory'!$A:$AB,J$2,FALSE)</f>
        <v/>
      </c>
      <c r="K71" s="27" t="str">
        <f>IF(T71="x","--",IF(VLOOKUP($B71,'Aggregated Equipment Inventory'!$A:$AB,K$2,FALSE)="","--",VLOOKUP($B71,'Aggregated Equipment Inventory'!$A:$AB,K$2,FALSE)))</f>
        <v>--</v>
      </c>
      <c r="L71" s="26" t="str">
        <f>VLOOKUP($B71,'Aggregated Equipment Inventory'!$A:$AB,L$2,FALSE)</f>
        <v/>
      </c>
      <c r="M71" s="65" t="str">
        <f>IF(T71="x","--",IF(VLOOKUP($B71,'Aggregated Equipment Inventory'!$A:$AB,M$2,FALSE)="","--",VLOOKUP($B71,'Aggregated Equipment Inventory'!$A:$AB,M$2,FALSE)))</f>
        <v>--</v>
      </c>
      <c r="N71" s="26" t="str">
        <f>VLOOKUP($B71,'Aggregated Equipment Inventory'!$A:$AB,N$2,FALSE)</f>
        <v/>
      </c>
      <c r="O71" s="27" t="str">
        <f>IF(T71="x","--",IFERROR(VLOOKUP($L71,OFFROAD2017_CY2020!$A:$W,O$3,FALSE)/$K71,"--"))</f>
        <v>--</v>
      </c>
      <c r="P71" s="27" t="str">
        <f>IF(T71="x","--",IFERROR(VLOOKUP($L71,OFFROAD2017_CY2020!$A:$W,P$3,FALSE)/$K71,"--"))</f>
        <v>--</v>
      </c>
      <c r="Q71" s="51" t="str">
        <f t="shared" si="5"/>
        <v>--</v>
      </c>
      <c r="R71" s="51" t="str">
        <f t="shared" si="6"/>
        <v>--</v>
      </c>
    </row>
    <row r="72" spans="1:18" ht="15" customHeight="1" x14ac:dyDescent="0.2">
      <c r="A72" s="25">
        <v>69</v>
      </c>
      <c r="B72" s="25" t="s">
        <v>265</v>
      </c>
      <c r="C72" s="25" t="str">
        <f t="shared" si="7"/>
        <v>AL0426</v>
      </c>
      <c r="D72" s="25" t="str">
        <f>VLOOKUP(B72,'Aggregated Equipment Inventory'!A:AB,$D$2,FALSE)</f>
        <v xml:space="preserve">Lift </v>
      </c>
      <c r="E72" s="26" t="str">
        <f>VLOOKUP($B72,'Aggregated Equipment Inventory'!$A:$AB,E$2,FALSE)</f>
        <v>Diesel</v>
      </c>
      <c r="F72" s="26">
        <f>VLOOKUP($B72,'Aggregated Equipment Inventory'!$A:$AB,F$2,FALSE)</f>
        <v>2016</v>
      </c>
      <c r="G72" s="36">
        <f>IF(VLOOKUP($B72,'Aggregated Equipment Inventory'!$A:$AB,G$2,FALSE)="","--",VLOOKUP($B72,'Aggregated Equipment Inventory'!$A:$AB,G$2,FALSE))</f>
        <v>67</v>
      </c>
      <c r="H72" s="26" t="s">
        <v>487</v>
      </c>
      <c r="I72" s="26">
        <f>VLOOKUP($B72,'Aggregated Equipment Inventory'!$A:$AB,I$2,FALSE)</f>
        <v>75</v>
      </c>
      <c r="J72" s="26" t="str">
        <f>VLOOKUP($B72,'Aggregated Equipment Inventory'!$A:$AB,J$2,FALSE)</f>
        <v>AirGrSupp - Lift</v>
      </c>
      <c r="K72" s="27">
        <f>IF(T72="x","--",IF(VLOOKUP($B72,'Aggregated Equipment Inventory'!$A:$AB,K$2,FALSE)="","--",VLOOKUP($B72,'Aggregated Equipment Inventory'!$A:$AB,K$2,FALSE)))</f>
        <v>0.33500000000000002</v>
      </c>
      <c r="L72" s="26" t="str">
        <f>VLOOKUP($B72,'Aggregated Equipment Inventory'!$A:$AB,L$2,FALSE)</f>
        <v>AirGrSupp - Lift_2016_75</v>
      </c>
      <c r="M72" s="65">
        <f>IF(T72="x","--",IF(VLOOKUP($B72,'Aggregated Equipment Inventory'!$A:$AB,M$2,FALSE)="","--",VLOOKUP($B72,'Aggregated Equipment Inventory'!$A:$AB,M$2,FALSE)))</f>
        <v>414.39785534658921</v>
      </c>
      <c r="N72" s="26" t="str">
        <f>VLOOKUP($B72,'Aggregated Equipment Inventory'!$A:$AB,N$2,FALSE)</f>
        <v>Tier 4</v>
      </c>
      <c r="O72" s="27">
        <f>IF(T72="x","--",IFERROR(VLOOKUP($L72,OFFROAD2017_CY2020!$A:$W,O$3,FALSE)/$K72,"--"))</f>
        <v>8.9919070798789955E-2</v>
      </c>
      <c r="P72" s="27">
        <f>IF(T72="x","--",IFERROR(VLOOKUP($L72,OFFROAD2017_CY2020!$A:$W,P$3,FALSE)/$K72,"--"))</f>
        <v>1.3626289676964145</v>
      </c>
      <c r="Q72" s="51">
        <f t="shared" si="5"/>
        <v>1.8438397723815714</v>
      </c>
      <c r="R72" s="51">
        <f t="shared" si="6"/>
        <v>27.941452945615879</v>
      </c>
    </row>
    <row r="73" spans="1:18" ht="15" customHeight="1" x14ac:dyDescent="0.2">
      <c r="A73" s="25">
        <v>70</v>
      </c>
      <c r="B73" s="25" t="s">
        <v>264</v>
      </c>
      <c r="C73" s="25" t="str">
        <f t="shared" si="7"/>
        <v>AS0999</v>
      </c>
      <c r="D73" s="25" t="str">
        <f>VLOOKUP(B73,'Aggregated Equipment Inventory'!A:AB,$D$2,FALSE)</f>
        <v>Air Start</v>
      </c>
      <c r="E73" s="26" t="str">
        <f>VLOOKUP($B73,'Aggregated Equipment Inventory'!$A:$AB,E$2,FALSE)</f>
        <v>Diesel</v>
      </c>
      <c r="F73" s="26">
        <f>VLOOKUP($B73,'Aggregated Equipment Inventory'!$A:$AB,F$2,FALSE)</f>
        <v>2018</v>
      </c>
      <c r="G73" s="36">
        <f>IF(VLOOKUP($B73,'Aggregated Equipment Inventory'!$A:$AB,G$2,FALSE)="","--",VLOOKUP($B73,'Aggregated Equipment Inventory'!$A:$AB,G$2,FALSE))</f>
        <v>450</v>
      </c>
      <c r="H73" s="26" t="s">
        <v>487</v>
      </c>
      <c r="I73" s="26">
        <f>VLOOKUP($B73,'Aggregated Equipment Inventory'!$A:$AB,I$2,FALSE)</f>
        <v>600</v>
      </c>
      <c r="J73" s="26" t="str">
        <f>VLOOKUP($B73,'Aggregated Equipment Inventory'!$A:$AB,J$2,FALSE)</f>
        <v>Portable Equipment - Non-Rental Generator</v>
      </c>
      <c r="K73" s="27">
        <f>IF(T73="x","--",IF(VLOOKUP($B73,'Aggregated Equipment Inventory'!$A:$AB,K$2,FALSE)="","--",VLOOKUP($B73,'Aggregated Equipment Inventory'!$A:$AB,K$2,FALSE)))</f>
        <v>0.33500000000000002</v>
      </c>
      <c r="L73" s="26" t="str">
        <f>VLOOKUP($B73,'Aggregated Equipment Inventory'!$A:$AB,L$2,FALSE)</f>
        <v>Portable Equipment - Non-Rental Generator_2018_600</v>
      </c>
      <c r="M73" s="65">
        <f>IF(T73="x","--",IF(VLOOKUP($B73,'Aggregated Equipment Inventory'!$A:$AB,M$2,FALSE)="","--",VLOOKUP($B73,'Aggregated Equipment Inventory'!$A:$AB,M$2,FALSE)))</f>
        <v>1313.5972312801362</v>
      </c>
      <c r="N73" s="26" t="str">
        <f>VLOOKUP($B73,'Aggregated Equipment Inventory'!$A:$AB,N$2,FALSE)</f>
        <v>Tier 4</v>
      </c>
      <c r="O73" s="27">
        <f>IF(T73="x","--",IFERROR(VLOOKUP($L73,OFFROAD2017_CY2020!$A:$W,O$3,FALSE)/$K73,"--"))</f>
        <v>9.0384791689729987E-2</v>
      </c>
      <c r="P73" s="27">
        <f>IF(T73="x","--",IFERROR(VLOOKUP($L73,OFFROAD2017_CY2020!$A:$W,P$3,FALSE)/$K73,"--"))</f>
        <v>0.11840897162826004</v>
      </c>
      <c r="Q73" s="51">
        <f t="shared" si="5"/>
        <v>39.459280865117442</v>
      </c>
      <c r="R73" s="51">
        <f t="shared" si="6"/>
        <v>51.693794731178563</v>
      </c>
    </row>
    <row r="74" spans="1:18" ht="15" customHeight="1" x14ac:dyDescent="0.2">
      <c r="A74" s="25">
        <v>71</v>
      </c>
      <c r="B74" s="25" t="s">
        <v>263</v>
      </c>
      <c r="C74" s="25" t="str">
        <f t="shared" si="7"/>
        <v>PT0645</v>
      </c>
      <c r="D74" s="25" t="str">
        <f>VLOOKUP(B74,'Aggregated Equipment Inventory'!A:AB,$D$2,FALSE)</f>
        <v xml:space="preserve">A/C Tug Narrow Body </v>
      </c>
      <c r="E74" s="26" t="str">
        <f>VLOOKUP($B74,'Aggregated Equipment Inventory'!$A:$AB,E$2,FALSE)</f>
        <v>Diesel</v>
      </c>
      <c r="F74" s="26">
        <f>VLOOKUP($B74,'Aggregated Equipment Inventory'!$A:$AB,F$2,FALSE)</f>
        <v>2001</v>
      </c>
      <c r="G74" s="36">
        <f>IF(VLOOKUP($B74,'Aggregated Equipment Inventory'!$A:$AB,G$2,FALSE)="","--",VLOOKUP($B74,'Aggregated Equipment Inventory'!$A:$AB,G$2,FALSE))</f>
        <v>88</v>
      </c>
      <c r="H74" s="26" t="s">
        <v>487</v>
      </c>
      <c r="I74" s="26">
        <f>VLOOKUP($B74,'Aggregated Equipment Inventory'!$A:$AB,I$2,FALSE)</f>
        <v>100</v>
      </c>
      <c r="J74" s="26" t="str">
        <f>VLOOKUP($B74,'Aggregated Equipment Inventory'!$A:$AB,J$2,FALSE)</f>
        <v>AirGrSupp - A/C Tug Narrow Body</v>
      </c>
      <c r="K74" s="27">
        <f>IF(T74="x","--",IF(VLOOKUP($B74,'Aggregated Equipment Inventory'!$A:$AB,K$2,FALSE)="","--",VLOOKUP($B74,'Aggregated Equipment Inventory'!$A:$AB,K$2,FALSE)))</f>
        <v>0.53600000000000003</v>
      </c>
      <c r="L74" s="26" t="str">
        <f>VLOOKUP($B74,'Aggregated Equipment Inventory'!$A:$AB,L$2,FALSE)</f>
        <v>AirGrSupp - A/C Tug Narrow Body_2000_100</v>
      </c>
      <c r="M74" s="65">
        <f>IF(T74="x","--",IF(VLOOKUP($B74,'Aggregated Equipment Inventory'!$A:$AB,M$2,FALSE)="","--",VLOOKUP($B74,'Aggregated Equipment Inventory'!$A:$AB,M$2,FALSE)))</f>
        <v>328.24672226137722</v>
      </c>
      <c r="N74" s="26" t="str">
        <f>VLOOKUP($B74,'Aggregated Equipment Inventory'!$A:$AB,N$2,FALSE)</f>
        <v>Tier 1</v>
      </c>
      <c r="O74" s="27">
        <f>IF(T74="x","--",IFERROR(VLOOKUP($L74,OFFROAD2017_CY2020!$A:$W,O$3,FALSE)/$K74,"--"))</f>
        <v>1.1128405203683269</v>
      </c>
      <c r="P74" s="27">
        <f>IF(T74="x","--",IFERROR(VLOOKUP($L74,OFFROAD2017_CY2020!$A:$W,P$3,FALSE)/$K74,"--"))</f>
        <v>7.4884491663516766</v>
      </c>
      <c r="Q74" s="51">
        <f t="shared" si="5"/>
        <v>37.985255332745488</v>
      </c>
      <c r="R74" s="51">
        <f t="shared" si="6"/>
        <v>255.60774291001397</v>
      </c>
    </row>
    <row r="75" spans="1:18" ht="15" customHeight="1" x14ac:dyDescent="0.2">
      <c r="A75" s="25">
        <v>72</v>
      </c>
      <c r="B75" s="25" t="s">
        <v>262</v>
      </c>
      <c r="C75" s="25" t="str">
        <f t="shared" si="7"/>
        <v>PT0768</v>
      </c>
      <c r="D75" s="25" t="str">
        <f>VLOOKUP(B75,'Aggregated Equipment Inventory'!A:AB,$D$2,FALSE)</f>
        <v xml:space="preserve">A/C Tug Narrow Body </v>
      </c>
      <c r="E75" s="26" t="str">
        <f>VLOOKUP($B75,'Aggregated Equipment Inventory'!$A:$AB,E$2,FALSE)</f>
        <v>Diesel</v>
      </c>
      <c r="F75" s="26">
        <f>VLOOKUP($B75,'Aggregated Equipment Inventory'!$A:$AB,F$2,FALSE)</f>
        <v>2000</v>
      </c>
      <c r="G75" s="36">
        <f>IF(VLOOKUP($B75,'Aggregated Equipment Inventory'!$A:$AB,G$2,FALSE)="","--",VLOOKUP($B75,'Aggregated Equipment Inventory'!$A:$AB,G$2,FALSE))</f>
        <v>210</v>
      </c>
      <c r="H75" s="26" t="s">
        <v>487</v>
      </c>
      <c r="I75" s="26">
        <f>VLOOKUP($B75,'Aggregated Equipment Inventory'!$A:$AB,I$2,FALSE)</f>
        <v>300</v>
      </c>
      <c r="J75" s="26" t="str">
        <f>VLOOKUP($B75,'Aggregated Equipment Inventory'!$A:$AB,J$2,FALSE)</f>
        <v>AirGrSupp - A/C Tug Narrow Body</v>
      </c>
      <c r="K75" s="27">
        <f>IF(T75="x","--",IF(VLOOKUP($B75,'Aggregated Equipment Inventory'!$A:$AB,K$2,FALSE)="","--",VLOOKUP($B75,'Aggregated Equipment Inventory'!$A:$AB,K$2,FALSE)))</f>
        <v>0.53600000000000003</v>
      </c>
      <c r="L75" s="26" t="str">
        <f>VLOOKUP($B75,'Aggregated Equipment Inventory'!$A:$AB,L$2,FALSE)</f>
        <v>AirGrSupp - A/C Tug Narrow Body_2000_300</v>
      </c>
      <c r="M75" s="65">
        <f>IF(T75="x","--",IF(VLOOKUP($B75,'Aggregated Equipment Inventory'!$A:$AB,M$2,FALSE)="","--",VLOOKUP($B75,'Aggregated Equipment Inventory'!$A:$AB,M$2,FALSE)))</f>
        <v>328.24672226137534</v>
      </c>
      <c r="N75" s="26" t="str">
        <f>VLOOKUP($B75,'Aggregated Equipment Inventory'!$A:$AB,N$2,FALSE)</f>
        <v>Tier 1</v>
      </c>
      <c r="O75" s="27">
        <f>IF(T75="x","--",IFERROR(VLOOKUP($L75,OFFROAD2017_CY2020!$A:$W,O$3,FALSE)/$K75,"--"))</f>
        <v>0.35625462858568463</v>
      </c>
      <c r="P75" s="27">
        <f>IF(T75="x","--",IFERROR(VLOOKUP($L75,OFFROAD2017_CY2020!$A:$W,P$3,FALSE)/$K75,"--"))</f>
        <v>6.7409508593940268</v>
      </c>
      <c r="Q75" s="51">
        <f t="shared" si="5"/>
        <v>29.018787184985211</v>
      </c>
      <c r="R75" s="51">
        <f t="shared" si="6"/>
        <v>549.08540891041434</v>
      </c>
    </row>
    <row r="76" spans="1:18" ht="15" customHeight="1" x14ac:dyDescent="0.2">
      <c r="A76" s="25">
        <v>73</v>
      </c>
      <c r="B76" s="25" t="s">
        <v>261</v>
      </c>
      <c r="C76" s="25" t="str">
        <f t="shared" si="7"/>
        <v>PT7648</v>
      </c>
      <c r="D76" s="25" t="str">
        <f>VLOOKUP(B76,'Aggregated Equipment Inventory'!A:AB,$D$2,FALSE)</f>
        <v xml:space="preserve">A/C Tug Narrow Body </v>
      </c>
      <c r="E76" s="26" t="str">
        <f>VLOOKUP($B76,'Aggregated Equipment Inventory'!$A:$AB,E$2,FALSE)</f>
        <v>Diesel</v>
      </c>
      <c r="F76" s="26">
        <f>VLOOKUP($B76,'Aggregated Equipment Inventory'!$A:$AB,F$2,FALSE)</f>
        <v>1998</v>
      </c>
      <c r="G76" s="36">
        <f>IF(VLOOKUP($B76,'Aggregated Equipment Inventory'!$A:$AB,G$2,FALSE)="","--",VLOOKUP($B76,'Aggregated Equipment Inventory'!$A:$AB,G$2,FALSE))</f>
        <v>88</v>
      </c>
      <c r="H76" s="26" t="s">
        <v>487</v>
      </c>
      <c r="I76" s="26">
        <f>VLOOKUP($B76,'Aggregated Equipment Inventory'!$A:$AB,I$2,FALSE)</f>
        <v>100</v>
      </c>
      <c r="J76" s="26" t="str">
        <f>VLOOKUP($B76,'Aggregated Equipment Inventory'!$A:$AB,J$2,FALSE)</f>
        <v>AirGrSupp - A/C Tug Narrow Body</v>
      </c>
      <c r="K76" s="27">
        <f>IF(T76="x","--",IF(VLOOKUP($B76,'Aggregated Equipment Inventory'!$A:$AB,K$2,FALSE)="","--",VLOOKUP($B76,'Aggregated Equipment Inventory'!$A:$AB,K$2,FALSE)))</f>
        <v>0.53600000000000003</v>
      </c>
      <c r="L76" s="26" t="str">
        <f>VLOOKUP($B76,'Aggregated Equipment Inventory'!$A:$AB,L$2,FALSE)</f>
        <v>AirGrSupp - A/C Tug Narrow Body_1997_100</v>
      </c>
      <c r="M76" s="65">
        <f>IF(T76="x","--",IF(VLOOKUP($B76,'Aggregated Equipment Inventory'!$A:$AB,M$2,FALSE)="","--",VLOOKUP($B76,'Aggregated Equipment Inventory'!$A:$AB,M$2,FALSE)))</f>
        <v>273.17542832715884</v>
      </c>
      <c r="N76" s="26" t="str">
        <f>VLOOKUP($B76,'Aggregated Equipment Inventory'!$A:$AB,N$2,FALSE)</f>
        <v>Tier 1</v>
      </c>
      <c r="O76" s="27">
        <f>IF(T76="x","--",IFERROR(VLOOKUP($L76,OFFROAD2017_CY2020!$A:$W,O$3,FALSE)/$K76,"--"))</f>
        <v>1.180690333838422</v>
      </c>
      <c r="P76" s="27">
        <f>IF(T76="x","--",IFERROR(VLOOKUP($L76,OFFROAD2017_CY2020!$A:$W,P$3,FALSE)/$K76,"--"))</f>
        <v>9.7432076840344664</v>
      </c>
      <c r="Q76" s="51">
        <f t="shared" si="5"/>
        <v>33.539714521931764</v>
      </c>
      <c r="R76" s="51">
        <f t="shared" si="6"/>
        <v>276.77401506966896</v>
      </c>
    </row>
    <row r="77" spans="1:18" ht="15" customHeight="1" x14ac:dyDescent="0.2">
      <c r="A77" s="25">
        <v>74</v>
      </c>
      <c r="B77" s="25" t="s">
        <v>260</v>
      </c>
      <c r="C77" s="25" t="str">
        <f t="shared" si="7"/>
        <v>GP1907</v>
      </c>
      <c r="D77" s="25" t="str">
        <f>VLOOKUP(B77,'Aggregated Equipment Inventory'!A:AB,$D$2,FALSE)</f>
        <v>Ground Power Unit</v>
      </c>
      <c r="E77" s="26" t="str">
        <f>VLOOKUP($B77,'Aggregated Equipment Inventory'!$A:$AB,E$2,FALSE)</f>
        <v>Gasoline</v>
      </c>
      <c r="F77" s="26">
        <f>VLOOKUP($B77,'Aggregated Equipment Inventory'!$A:$AB,F$2,FALSE)</f>
        <v>2018</v>
      </c>
      <c r="G77" s="36">
        <f>IF(VLOOKUP($B77,'Aggregated Equipment Inventory'!$A:$AB,G$2,FALSE)="","--",VLOOKUP($B77,'Aggregated Equipment Inventory'!$A:$AB,G$2,FALSE))</f>
        <v>229</v>
      </c>
      <c r="H77" s="26" t="s">
        <v>487</v>
      </c>
      <c r="I77" s="26">
        <f>VLOOKUP($B77,'Aggregated Equipment Inventory'!$A:$AB,I$2,FALSE)</f>
        <v>300</v>
      </c>
      <c r="J77" s="26" t="str">
        <f>VLOOKUP($B77,'Aggregated Equipment Inventory'!$A:$AB,J$2,FALSE)</f>
        <v>OFF - AirGrSupp - Ground Power Unit</v>
      </c>
      <c r="K77" s="27">
        <f>IF(T77="x","--",IF(VLOOKUP($B77,'Aggregated Equipment Inventory'!$A:$AB,K$2,FALSE)="","--",VLOOKUP($B77,'Aggregated Equipment Inventory'!$A:$AB,K$2,FALSE)))</f>
        <v>0.33500000000000002</v>
      </c>
      <c r="L77" s="26" t="str">
        <f>VLOOKUP($B77,'Aggregated Equipment Inventory'!$A:$AB,L$2,FALSE)</f>
        <v>OFF - AirGrSupp - Ground Power Unit_2018_175</v>
      </c>
      <c r="M77" s="65">
        <f>IF(T77="x","--",IF(VLOOKUP($B77,'Aggregated Equipment Inventory'!$A:$AB,M$2,FALSE)="","--",VLOOKUP($B77,'Aggregated Equipment Inventory'!$A:$AB,M$2,FALSE)))</f>
        <v>798.43749999999841</v>
      </c>
      <c r="N77" s="26" t="str">
        <f>VLOOKUP($B77,'Aggregated Equipment Inventory'!$A:$AB,N$2,FALSE)</f>
        <v/>
      </c>
      <c r="O77" s="27">
        <f>IF(T77="x","--",IFERROR(VLOOKUP($L77,OFFROAD2017_CY2020!$A:$W,O$3,FALSE)/$K77,"--"))</f>
        <v>0.50248051421549755</v>
      </c>
      <c r="P77" s="27">
        <f>IF(T77="x","--",IFERROR(VLOOKUP($L77,OFFROAD2017_CY2020!$A:$W,P$3,FALSE)/$K77,"--"))</f>
        <v>5.0427594967659699</v>
      </c>
      <c r="Q77" s="51">
        <f t="shared" si="5"/>
        <v>67.853882093344936</v>
      </c>
      <c r="R77" s="51">
        <f t="shared" si="6"/>
        <v>680.9633381562486</v>
      </c>
    </row>
    <row r="78" spans="1:18" ht="15" customHeight="1" x14ac:dyDescent="0.2">
      <c r="A78" s="25">
        <v>75</v>
      </c>
      <c r="B78" s="25" t="s">
        <v>259</v>
      </c>
      <c r="C78" s="25" t="str">
        <f t="shared" si="7"/>
        <v>GP1908</v>
      </c>
      <c r="D78" s="25" t="str">
        <f>VLOOKUP(B78,'Aggregated Equipment Inventory'!A:AB,$D$2,FALSE)</f>
        <v>Ground Power Unit</v>
      </c>
      <c r="E78" s="26" t="str">
        <f>VLOOKUP($B78,'Aggregated Equipment Inventory'!$A:$AB,E$2,FALSE)</f>
        <v>Gasoline</v>
      </c>
      <c r="F78" s="26">
        <f>VLOOKUP($B78,'Aggregated Equipment Inventory'!$A:$AB,F$2,FALSE)</f>
        <v>2018</v>
      </c>
      <c r="G78" s="36">
        <f>IF(VLOOKUP($B78,'Aggregated Equipment Inventory'!$A:$AB,G$2,FALSE)="","--",VLOOKUP($B78,'Aggregated Equipment Inventory'!$A:$AB,G$2,FALSE))</f>
        <v>229</v>
      </c>
      <c r="H78" s="26" t="s">
        <v>487</v>
      </c>
      <c r="I78" s="26">
        <f>VLOOKUP($B78,'Aggregated Equipment Inventory'!$A:$AB,I$2,FALSE)</f>
        <v>300</v>
      </c>
      <c r="J78" s="26" t="str">
        <f>VLOOKUP($B78,'Aggregated Equipment Inventory'!$A:$AB,J$2,FALSE)</f>
        <v>OFF - AirGrSupp - Ground Power Unit</v>
      </c>
      <c r="K78" s="27">
        <f>IF(T78="x","--",IF(VLOOKUP($B78,'Aggregated Equipment Inventory'!$A:$AB,K$2,FALSE)="","--",VLOOKUP($B78,'Aggregated Equipment Inventory'!$A:$AB,K$2,FALSE)))</f>
        <v>0.33500000000000002</v>
      </c>
      <c r="L78" s="26" t="str">
        <f>VLOOKUP($B78,'Aggregated Equipment Inventory'!$A:$AB,L$2,FALSE)</f>
        <v>OFF - AirGrSupp - Ground Power Unit_2018_175</v>
      </c>
      <c r="M78" s="65">
        <f>IF(T78="x","--",IF(VLOOKUP($B78,'Aggregated Equipment Inventory'!$A:$AB,M$2,FALSE)="","--",VLOOKUP($B78,'Aggregated Equipment Inventory'!$A:$AB,M$2,FALSE)))</f>
        <v>798.43749999999841</v>
      </c>
      <c r="N78" s="26" t="str">
        <f>VLOOKUP($B78,'Aggregated Equipment Inventory'!$A:$AB,N$2,FALSE)</f>
        <v/>
      </c>
      <c r="O78" s="27">
        <f>IF(T78="x","--",IFERROR(VLOOKUP($L78,OFFROAD2017_CY2020!$A:$W,O$3,FALSE)/$K78,"--"))</f>
        <v>0.50248051421549755</v>
      </c>
      <c r="P78" s="27">
        <f>IF(T78="x","--",IFERROR(VLOOKUP($L78,OFFROAD2017_CY2020!$A:$W,P$3,FALSE)/$K78,"--"))</f>
        <v>5.0427594967659699</v>
      </c>
      <c r="Q78" s="51">
        <f t="shared" si="5"/>
        <v>67.853882093344936</v>
      </c>
      <c r="R78" s="51">
        <f t="shared" si="6"/>
        <v>680.9633381562486</v>
      </c>
    </row>
    <row r="79" spans="1:18" ht="15" customHeight="1" x14ac:dyDescent="0.2">
      <c r="A79" s="25">
        <v>76</v>
      </c>
      <c r="B79" s="25" t="s">
        <v>258</v>
      </c>
      <c r="C79" s="25" t="str">
        <f t="shared" si="7"/>
        <v>GP1911</v>
      </c>
      <c r="D79" s="25" t="str">
        <f>VLOOKUP(B79,'Aggregated Equipment Inventory'!A:AB,$D$2,FALSE)</f>
        <v>Ground Power Unit</v>
      </c>
      <c r="E79" s="26" t="str">
        <f>VLOOKUP($B79,'Aggregated Equipment Inventory'!$A:$AB,E$2,FALSE)</f>
        <v>Gasoline</v>
      </c>
      <c r="F79" s="26">
        <f>VLOOKUP($B79,'Aggregated Equipment Inventory'!$A:$AB,F$2,FALSE)</f>
        <v>2018</v>
      </c>
      <c r="G79" s="36">
        <f>IF(VLOOKUP($B79,'Aggregated Equipment Inventory'!$A:$AB,G$2,FALSE)="","--",VLOOKUP($B79,'Aggregated Equipment Inventory'!$A:$AB,G$2,FALSE))</f>
        <v>229</v>
      </c>
      <c r="H79" s="26" t="s">
        <v>487</v>
      </c>
      <c r="I79" s="26">
        <f>VLOOKUP($B79,'Aggregated Equipment Inventory'!$A:$AB,I$2,FALSE)</f>
        <v>300</v>
      </c>
      <c r="J79" s="26" t="str">
        <f>VLOOKUP($B79,'Aggregated Equipment Inventory'!$A:$AB,J$2,FALSE)</f>
        <v>OFF - AirGrSupp - Ground Power Unit</v>
      </c>
      <c r="K79" s="27">
        <f>IF(T79="x","--",IF(VLOOKUP($B79,'Aggregated Equipment Inventory'!$A:$AB,K$2,FALSE)="","--",VLOOKUP($B79,'Aggregated Equipment Inventory'!$A:$AB,K$2,FALSE)))</f>
        <v>0.33500000000000002</v>
      </c>
      <c r="L79" s="26" t="str">
        <f>VLOOKUP($B79,'Aggregated Equipment Inventory'!$A:$AB,L$2,FALSE)</f>
        <v>OFF - AirGrSupp - Ground Power Unit_2018_175</v>
      </c>
      <c r="M79" s="65">
        <f>IF(T79="x","--",IF(VLOOKUP($B79,'Aggregated Equipment Inventory'!$A:$AB,M$2,FALSE)="","--",VLOOKUP($B79,'Aggregated Equipment Inventory'!$A:$AB,M$2,FALSE)))</f>
        <v>798.43749999999841</v>
      </c>
      <c r="N79" s="26" t="str">
        <f>VLOOKUP($B79,'Aggregated Equipment Inventory'!$A:$AB,N$2,FALSE)</f>
        <v/>
      </c>
      <c r="O79" s="27">
        <f>IF(T79="x","--",IFERROR(VLOOKUP($L79,OFFROAD2017_CY2020!$A:$W,O$3,FALSE)/$K79,"--"))</f>
        <v>0.50248051421549755</v>
      </c>
      <c r="P79" s="27">
        <f>IF(T79="x","--",IFERROR(VLOOKUP($L79,OFFROAD2017_CY2020!$A:$W,P$3,FALSE)/$K79,"--"))</f>
        <v>5.0427594967659699</v>
      </c>
      <c r="Q79" s="51">
        <f t="shared" si="5"/>
        <v>67.853882093344936</v>
      </c>
      <c r="R79" s="51">
        <f t="shared" si="6"/>
        <v>680.9633381562486</v>
      </c>
    </row>
    <row r="80" spans="1:18" ht="15" customHeight="1" x14ac:dyDescent="0.2">
      <c r="A80" s="25">
        <v>77</v>
      </c>
      <c r="B80" s="25" t="s">
        <v>257</v>
      </c>
      <c r="C80" s="25" t="str">
        <f t="shared" si="7"/>
        <v>GP1912</v>
      </c>
      <c r="D80" s="25" t="str">
        <f>VLOOKUP(B80,'Aggregated Equipment Inventory'!A:AB,$D$2,FALSE)</f>
        <v>Ground Power Unit</v>
      </c>
      <c r="E80" s="26" t="str">
        <f>VLOOKUP($B80,'Aggregated Equipment Inventory'!$A:$AB,E$2,FALSE)</f>
        <v>Gasoline</v>
      </c>
      <c r="F80" s="26">
        <f>VLOOKUP($B80,'Aggregated Equipment Inventory'!$A:$AB,F$2,FALSE)</f>
        <v>2018</v>
      </c>
      <c r="G80" s="36">
        <f>IF(VLOOKUP($B80,'Aggregated Equipment Inventory'!$A:$AB,G$2,FALSE)="","--",VLOOKUP($B80,'Aggregated Equipment Inventory'!$A:$AB,G$2,FALSE))</f>
        <v>229</v>
      </c>
      <c r="H80" s="26" t="s">
        <v>487</v>
      </c>
      <c r="I80" s="26">
        <f>VLOOKUP($B80,'Aggregated Equipment Inventory'!$A:$AB,I$2,FALSE)</f>
        <v>300</v>
      </c>
      <c r="J80" s="26" t="str">
        <f>VLOOKUP($B80,'Aggregated Equipment Inventory'!$A:$AB,J$2,FALSE)</f>
        <v>OFF - AirGrSupp - Ground Power Unit</v>
      </c>
      <c r="K80" s="27">
        <f>IF(T80="x","--",IF(VLOOKUP($B80,'Aggregated Equipment Inventory'!$A:$AB,K$2,FALSE)="","--",VLOOKUP($B80,'Aggregated Equipment Inventory'!$A:$AB,K$2,FALSE)))</f>
        <v>0.33500000000000002</v>
      </c>
      <c r="L80" s="26" t="str">
        <f>VLOOKUP($B80,'Aggregated Equipment Inventory'!$A:$AB,L$2,FALSE)</f>
        <v>OFF - AirGrSupp - Ground Power Unit_2018_175</v>
      </c>
      <c r="M80" s="65">
        <f>IF(T80="x","--",IF(VLOOKUP($B80,'Aggregated Equipment Inventory'!$A:$AB,M$2,FALSE)="","--",VLOOKUP($B80,'Aggregated Equipment Inventory'!$A:$AB,M$2,FALSE)))</f>
        <v>798.43749999999841</v>
      </c>
      <c r="N80" s="26" t="str">
        <f>VLOOKUP($B80,'Aggregated Equipment Inventory'!$A:$AB,N$2,FALSE)</f>
        <v/>
      </c>
      <c r="O80" s="27">
        <f>IF(T80="x","--",IFERROR(VLOOKUP($L80,OFFROAD2017_CY2020!$A:$W,O$3,FALSE)/$K80,"--"))</f>
        <v>0.50248051421549755</v>
      </c>
      <c r="P80" s="27">
        <f>IF(T80="x","--",IFERROR(VLOOKUP($L80,OFFROAD2017_CY2020!$A:$W,P$3,FALSE)/$K80,"--"))</f>
        <v>5.0427594967659699</v>
      </c>
      <c r="Q80" s="51">
        <f t="shared" si="5"/>
        <v>67.853882093344936</v>
      </c>
      <c r="R80" s="51">
        <f t="shared" si="6"/>
        <v>680.9633381562486</v>
      </c>
    </row>
    <row r="81" spans="1:18" ht="15" customHeight="1" x14ac:dyDescent="0.2">
      <c r="A81" s="25">
        <v>78</v>
      </c>
      <c r="B81" s="25" t="s">
        <v>256</v>
      </c>
      <c r="C81" s="25" t="str">
        <f t="shared" si="7"/>
        <v>GP2004</v>
      </c>
      <c r="D81" s="25" t="str">
        <f>VLOOKUP(B81,'Aggregated Equipment Inventory'!A:AB,$D$2,FALSE)</f>
        <v>Ground Power Unit</v>
      </c>
      <c r="E81" s="26" t="str">
        <f>VLOOKUP($B81,'Aggregated Equipment Inventory'!$A:$AB,E$2,FALSE)</f>
        <v>Gasoline</v>
      </c>
      <c r="F81" s="26">
        <f>VLOOKUP($B81,'Aggregated Equipment Inventory'!$A:$AB,F$2,FALSE)</f>
        <v>2019</v>
      </c>
      <c r="G81" s="36">
        <f>IF(VLOOKUP($B81,'Aggregated Equipment Inventory'!$A:$AB,G$2,FALSE)="","--",VLOOKUP($B81,'Aggregated Equipment Inventory'!$A:$AB,G$2,FALSE))</f>
        <v>228.9</v>
      </c>
      <c r="H81" s="26" t="s">
        <v>487</v>
      </c>
      <c r="I81" s="26">
        <f>VLOOKUP($B81,'Aggregated Equipment Inventory'!$A:$AB,I$2,FALSE)</f>
        <v>300</v>
      </c>
      <c r="J81" s="26" t="str">
        <f>VLOOKUP($B81,'Aggregated Equipment Inventory'!$A:$AB,J$2,FALSE)</f>
        <v>OFF - AirGrSupp - Ground Power Unit</v>
      </c>
      <c r="K81" s="27">
        <f>IF(T81="x","--",IF(VLOOKUP($B81,'Aggregated Equipment Inventory'!$A:$AB,K$2,FALSE)="","--",VLOOKUP($B81,'Aggregated Equipment Inventory'!$A:$AB,K$2,FALSE)))</f>
        <v>0.33500000000000002</v>
      </c>
      <c r="L81" s="26" t="str">
        <f>VLOOKUP($B81,'Aggregated Equipment Inventory'!$A:$AB,L$2,FALSE)</f>
        <v>OFF - AirGrSupp - Ground Power Unit_2019_175</v>
      </c>
      <c r="M81" s="65">
        <f>IF(T81="x","--",IF(VLOOKUP($B81,'Aggregated Equipment Inventory'!$A:$AB,M$2,FALSE)="","--",VLOOKUP($B81,'Aggregated Equipment Inventory'!$A:$AB,M$2,FALSE)))</f>
        <v>793.47826086956525</v>
      </c>
      <c r="N81" s="26" t="str">
        <f>VLOOKUP($B81,'Aggregated Equipment Inventory'!$A:$AB,N$2,FALSE)</f>
        <v/>
      </c>
      <c r="O81" s="27">
        <f>IF(T81="x","--",IFERROR(VLOOKUP($L81,OFFROAD2017_CY2020!$A:$W,O$3,FALSE)/$K81,"--"))</f>
        <v>0.44363164346315676</v>
      </c>
      <c r="P81" s="27">
        <f>IF(T81="x","--",IFERROR(VLOOKUP($L81,OFFROAD2017_CY2020!$A:$W,P$3,FALSE)/$K81,"--"))</f>
        <v>4.9149722636230324</v>
      </c>
      <c r="Q81" s="51">
        <f t="shared" si="5"/>
        <v>59.508966511727365</v>
      </c>
      <c r="R81" s="51">
        <f t="shared" si="6"/>
        <v>659.29679307536253</v>
      </c>
    </row>
    <row r="82" spans="1:18" ht="15" customHeight="1" x14ac:dyDescent="0.2">
      <c r="A82" s="25">
        <v>79</v>
      </c>
      <c r="B82" s="25" t="s">
        <v>255</v>
      </c>
      <c r="C82" s="25" t="str">
        <f t="shared" si="7"/>
        <v>113368</v>
      </c>
      <c r="D82" s="25" t="str">
        <f>VLOOKUP(B82,'Aggregated Equipment Inventory'!A:AB,$D$2,FALSE)</f>
        <v xml:space="preserve">Lift </v>
      </c>
      <c r="E82" s="26" t="str">
        <f>VLOOKUP($B82,'Aggregated Equipment Inventory'!$A:$AB,E$2,FALSE)</f>
        <v>Electric</v>
      </c>
      <c r="F82" s="26">
        <f>VLOOKUP($B82,'Aggregated Equipment Inventory'!$A:$AB,F$2,FALSE)</f>
        <v>2009</v>
      </c>
      <c r="G82" s="36">
        <f>IF(VLOOKUP($B82,'Aggregated Equipment Inventory'!$A:$AB,G$2,FALSE)="","--",VLOOKUP($B82,'Aggregated Equipment Inventory'!$A:$AB,G$2,FALSE))</f>
        <v>113.6</v>
      </c>
      <c r="H82" s="26" t="s">
        <v>487</v>
      </c>
      <c r="I82" s="26">
        <f>VLOOKUP($B82,'Aggregated Equipment Inventory'!$A:$AB,I$2,FALSE)</f>
        <v>175</v>
      </c>
      <c r="J82" s="26" t="str">
        <f>VLOOKUP($B82,'Aggregated Equipment Inventory'!$A:$AB,J$2,FALSE)</f>
        <v/>
      </c>
      <c r="K82" s="27" t="str">
        <f>IF(T82="x","--",IF(VLOOKUP($B82,'Aggregated Equipment Inventory'!$A:$AB,K$2,FALSE)="","--",VLOOKUP($B82,'Aggregated Equipment Inventory'!$A:$AB,K$2,FALSE)))</f>
        <v>--</v>
      </c>
      <c r="L82" s="26" t="str">
        <f>VLOOKUP($B82,'Aggregated Equipment Inventory'!$A:$AB,L$2,FALSE)</f>
        <v/>
      </c>
      <c r="M82" s="65" t="str">
        <f>IF(T82="x","--",IF(VLOOKUP($B82,'Aggregated Equipment Inventory'!$A:$AB,M$2,FALSE)="","--",VLOOKUP($B82,'Aggregated Equipment Inventory'!$A:$AB,M$2,FALSE)))</f>
        <v>--</v>
      </c>
      <c r="N82" s="26" t="str">
        <f>VLOOKUP($B82,'Aggregated Equipment Inventory'!$A:$AB,N$2,FALSE)</f>
        <v/>
      </c>
      <c r="O82" s="27" t="str">
        <f>IF(T82="x","--",IFERROR(VLOOKUP($L82,OFFROAD2017_CY2020!$A:$W,O$3,FALSE)/$K82,"--"))</f>
        <v>--</v>
      </c>
      <c r="P82" s="27" t="str">
        <f>IF(T82="x","--",IFERROR(VLOOKUP($L82,OFFROAD2017_CY2020!$A:$W,P$3,FALSE)/$K82,"--"))</f>
        <v>--</v>
      </c>
      <c r="Q82" s="51" t="str">
        <f t="shared" si="5"/>
        <v>--</v>
      </c>
      <c r="R82" s="51" t="str">
        <f t="shared" si="6"/>
        <v>--</v>
      </c>
    </row>
    <row r="83" spans="1:18" ht="15" customHeight="1" x14ac:dyDescent="0.2">
      <c r="A83" s="25">
        <v>80</v>
      </c>
      <c r="B83" s="25" t="s">
        <v>253</v>
      </c>
      <c r="C83" s="25" t="str">
        <f t="shared" si="7"/>
        <v>GP7084</v>
      </c>
      <c r="D83" s="25" t="str">
        <f>VLOOKUP(B83,'Aggregated Equipment Inventory'!A:AB,$D$2,FALSE)</f>
        <v>Ground Power Unit</v>
      </c>
      <c r="E83" s="26" t="str">
        <f>VLOOKUP($B83,'Aggregated Equipment Inventory'!$A:$AB,E$2,FALSE)</f>
        <v>Diesel</v>
      </c>
      <c r="F83" s="26">
        <f>VLOOKUP($B83,'Aggregated Equipment Inventory'!$A:$AB,F$2,FALSE)</f>
        <v>1997</v>
      </c>
      <c r="G83" s="36">
        <f>IF(VLOOKUP($B83,'Aggregated Equipment Inventory'!$A:$AB,G$2,FALSE)="","--",VLOOKUP($B83,'Aggregated Equipment Inventory'!$A:$AB,G$2,FALSE))</f>
        <v>181</v>
      </c>
      <c r="H83" s="26" t="s">
        <v>487</v>
      </c>
      <c r="I83" s="26">
        <f>VLOOKUP($B83,'Aggregated Equipment Inventory'!$A:$AB,I$2,FALSE)</f>
        <v>300</v>
      </c>
      <c r="J83" s="26" t="str">
        <f>VLOOKUP($B83,'Aggregated Equipment Inventory'!$A:$AB,J$2,FALSE)</f>
        <v>AirGrSupp - Other GSE</v>
      </c>
      <c r="K83" s="27">
        <f>IF(T83="x","--",IF(VLOOKUP($B83,'Aggregated Equipment Inventory'!$A:$AB,K$2,FALSE)="","--",VLOOKUP($B83,'Aggregated Equipment Inventory'!$A:$AB,K$2,FALSE)))</f>
        <v>0.33500000000000002</v>
      </c>
      <c r="L83" s="26" t="str">
        <f>VLOOKUP($B83,'Aggregated Equipment Inventory'!$A:$AB,L$2,FALSE)</f>
        <v>AirGrSupp - Other GSE_1997_300</v>
      </c>
      <c r="M83" s="65">
        <f>IF(T83="x","--",IF(VLOOKUP($B83,'Aggregated Equipment Inventory'!$A:$AB,M$2,FALSE)="","--",VLOOKUP($B83,'Aggregated Equipment Inventory'!$A:$AB,M$2,FALSE)))</f>
        <v>10.588507565597066</v>
      </c>
      <c r="N83" s="26" t="str">
        <f>VLOOKUP($B83,'Aggregated Equipment Inventory'!$A:$AB,N$2,FALSE)</f>
        <v>Tier 1</v>
      </c>
      <c r="O83" s="27">
        <f>IF(T83="x","--",IFERROR(VLOOKUP($L83,OFFROAD2017_CY2020!$A:$W,O$3,FALSE)/$K83,"--"))</f>
        <v>0.41640777373617832</v>
      </c>
      <c r="P83" s="27">
        <f>IF(T83="x","--",IFERROR(VLOOKUP($L83,OFFROAD2017_CY2020!$A:$W,P$3,FALSE)/$K83,"--"))</f>
        <v>7.3950717285191079</v>
      </c>
      <c r="Q83" s="51">
        <f t="shared" si="5"/>
        <v>0.58940147882662797</v>
      </c>
      <c r="R83" s="51">
        <f t="shared" si="6"/>
        <v>10.467302696370052</v>
      </c>
    </row>
    <row r="84" spans="1:18" ht="15" customHeight="1" x14ac:dyDescent="0.2">
      <c r="A84" s="25">
        <v>81</v>
      </c>
      <c r="B84" s="25" t="s">
        <v>251</v>
      </c>
      <c r="C84" s="25" t="str">
        <f t="shared" si="7"/>
        <v>GPU.E0017.SNA</v>
      </c>
      <c r="D84" s="25" t="str">
        <f>VLOOKUP(B84,'Aggregated Equipment Inventory'!A:AB,$D$2,FALSE)</f>
        <v>Ground Power Unit</v>
      </c>
      <c r="E84" s="26" t="str">
        <f>VLOOKUP($B84,'Aggregated Equipment Inventory'!$A:$AB,E$2,FALSE)</f>
        <v>Electric</v>
      </c>
      <c r="F84" s="26">
        <f>VLOOKUP($B84,'Aggregated Equipment Inventory'!$A:$AB,F$2,FALSE)</f>
        <v>2019</v>
      </c>
      <c r="G84" s="36">
        <f>IF(VLOOKUP($B84,'Aggregated Equipment Inventory'!$A:$AB,G$2,FALSE)="","--",VLOOKUP($B84,'Aggregated Equipment Inventory'!$A:$AB,G$2,FALSE))</f>
        <v>150</v>
      </c>
      <c r="H84" s="26" t="s">
        <v>487</v>
      </c>
      <c r="I84" s="26">
        <f>VLOOKUP($B84,'Aggregated Equipment Inventory'!$A:$AB,I$2,FALSE)</f>
        <v>175</v>
      </c>
      <c r="J84" s="26" t="str">
        <f>VLOOKUP($B84,'Aggregated Equipment Inventory'!$A:$AB,J$2,FALSE)</f>
        <v/>
      </c>
      <c r="K84" s="27" t="str">
        <f>IF(T84="x","--",IF(VLOOKUP($B84,'Aggregated Equipment Inventory'!$A:$AB,K$2,FALSE)="","--",VLOOKUP($B84,'Aggregated Equipment Inventory'!$A:$AB,K$2,FALSE)))</f>
        <v>--</v>
      </c>
      <c r="L84" s="26" t="str">
        <f>VLOOKUP($B84,'Aggregated Equipment Inventory'!$A:$AB,L$2,FALSE)</f>
        <v/>
      </c>
      <c r="M84" s="65" t="str">
        <f>IF(T84="x","--",IF(VLOOKUP($B84,'Aggregated Equipment Inventory'!$A:$AB,M$2,FALSE)="","--",VLOOKUP($B84,'Aggregated Equipment Inventory'!$A:$AB,M$2,FALSE)))</f>
        <v>--</v>
      </c>
      <c r="N84" s="26" t="str">
        <f>VLOOKUP($B84,'Aggregated Equipment Inventory'!$A:$AB,N$2,FALSE)</f>
        <v/>
      </c>
      <c r="O84" s="27" t="str">
        <f>IF(T84="x","--",IFERROR(VLOOKUP($L84,OFFROAD2017_CY2020!$A:$W,O$3,FALSE)/$K84,"--"))</f>
        <v>--</v>
      </c>
      <c r="P84" s="27" t="str">
        <f>IF(T84="x","--",IFERROR(VLOOKUP($L84,OFFROAD2017_CY2020!$A:$W,P$3,FALSE)/$K84,"--"))</f>
        <v>--</v>
      </c>
      <c r="Q84" s="51" t="str">
        <f t="shared" si="5"/>
        <v>--</v>
      </c>
      <c r="R84" s="51" t="str">
        <f t="shared" si="6"/>
        <v>--</v>
      </c>
    </row>
    <row r="85" spans="1:18" ht="15" customHeight="1" x14ac:dyDescent="0.2">
      <c r="A85" s="25">
        <v>82</v>
      </c>
      <c r="B85" s="25" t="s">
        <v>344</v>
      </c>
      <c r="C85" s="25" t="str">
        <f t="shared" si="7"/>
        <v>26051</v>
      </c>
      <c r="D85" s="25" t="str">
        <f>VLOOKUP(B85,'Aggregated Equipment Inventory'!A:AB,$D$2,FALSE)</f>
        <v xml:space="preserve"> A/C Tug Wide Body </v>
      </c>
      <c r="E85" s="26" t="str">
        <f>VLOOKUP($B85,'Aggregated Equipment Inventory'!$A:$AB,E$2,FALSE)</f>
        <v>Diesel</v>
      </c>
      <c r="F85" s="26" t="str">
        <f>VLOOKUP($B85,'Aggregated Equipment Inventory'!$A:$AB,F$2,FALSE)</f>
        <v>2011</v>
      </c>
      <c r="G85" s="36">
        <f>IF(VLOOKUP($B85,'Aggregated Equipment Inventory'!$A:$AB,G$2,FALSE)="","--",VLOOKUP($B85,'Aggregated Equipment Inventory'!$A:$AB,G$2,FALSE))</f>
        <v>175</v>
      </c>
      <c r="H85" s="26" t="s">
        <v>487</v>
      </c>
      <c r="I85" s="26">
        <f>VLOOKUP($B85,'Aggregated Equipment Inventory'!$A:$AB,I$2,FALSE)</f>
        <v>300</v>
      </c>
      <c r="J85" s="26" t="str">
        <f>VLOOKUP($B85,'Aggregated Equipment Inventory'!$A:$AB,J$2,FALSE)</f>
        <v>AirGrSupp - A/C Tug Wide Body</v>
      </c>
      <c r="K85" s="27">
        <f>IF(T85="x","--",IF(VLOOKUP($B85,'Aggregated Equipment Inventory'!$A:$AB,K$2,FALSE)="","--",VLOOKUP($B85,'Aggregated Equipment Inventory'!$A:$AB,K$2,FALSE)))</f>
        <v>0.53600000000000003</v>
      </c>
      <c r="L85" s="26" t="str">
        <f>VLOOKUP($B85,'Aggregated Equipment Inventory'!$A:$AB,L$2,FALSE)</f>
        <v>AirGrSupp - A/C Tug Wide Body_2011_300</v>
      </c>
      <c r="M85" s="65">
        <f>IF(T85="x","--",IF(VLOOKUP($B85,'Aggregated Equipment Inventory'!$A:$AB,M$2,FALSE)="","--",VLOOKUP($B85,'Aggregated Equipment Inventory'!$A:$AB,M$2,FALSE)))</f>
        <v>398.04004526712021</v>
      </c>
      <c r="N85" s="26" t="str">
        <f>VLOOKUP($B85,'Aggregated Equipment Inventory'!$A:$AB,N$2,FALSE)</f>
        <v>Tier 4 Interim</v>
      </c>
      <c r="O85" s="27">
        <f>IF(T85="x","--",IFERROR(VLOOKUP($L85,OFFROAD2017_CY2020!$A:$W,O$3,FALSE)/$K85,"--"))</f>
        <v>0.11924028788485427</v>
      </c>
      <c r="P85" s="27">
        <f>IF(T85="x","--",IFERROR(VLOOKUP($L85,OFFROAD2017_CY2020!$A:$W,P$3,FALSE)/$K85,"--"))</f>
        <v>1.3503462080850988</v>
      </c>
      <c r="Q85" s="51">
        <f t="shared" si="5"/>
        <v>9.8149226348176963</v>
      </c>
      <c r="R85" s="51">
        <f t="shared" si="6"/>
        <v>111.1498789349881</v>
      </c>
    </row>
    <row r="86" spans="1:18" ht="15" customHeight="1" x14ac:dyDescent="0.2">
      <c r="A86" s="25">
        <v>83</v>
      </c>
      <c r="B86" s="25" t="s">
        <v>342</v>
      </c>
      <c r="C86" s="25" t="str">
        <f t="shared" si="7"/>
        <v>33385</v>
      </c>
      <c r="D86" s="25" t="str">
        <f>VLOOKUP(B86,'Aggregated Equipment Inventory'!A:AB,$D$2,FALSE)</f>
        <v xml:space="preserve"> Cargo Loader </v>
      </c>
      <c r="E86" s="26" t="str">
        <f>VLOOKUP($B86,'Aggregated Equipment Inventory'!$A:$AB,E$2,FALSE)</f>
        <v>Diesel</v>
      </c>
      <c r="F86" s="26" t="str">
        <f>VLOOKUP($B86,'Aggregated Equipment Inventory'!$A:$AB,F$2,FALSE)</f>
        <v>2007</v>
      </c>
      <c r="G86" s="36">
        <f>IF(VLOOKUP($B86,'Aggregated Equipment Inventory'!$A:$AB,G$2,FALSE)="","--",VLOOKUP($B86,'Aggregated Equipment Inventory'!$A:$AB,G$2,FALSE))</f>
        <v>99</v>
      </c>
      <c r="H86" s="26" t="s">
        <v>487</v>
      </c>
      <c r="I86" s="26">
        <f>VLOOKUP($B86,'Aggregated Equipment Inventory'!$A:$AB,I$2,FALSE)</f>
        <v>100</v>
      </c>
      <c r="J86" s="26" t="str">
        <f>VLOOKUP($B86,'Aggregated Equipment Inventory'!$A:$AB,J$2,FALSE)</f>
        <v>AirGrSupp - Cargo Loader</v>
      </c>
      <c r="K86" s="27">
        <f>IF(T86="x","--",IF(VLOOKUP($B86,'Aggregated Equipment Inventory'!$A:$AB,K$2,FALSE)="","--",VLOOKUP($B86,'Aggregated Equipment Inventory'!$A:$AB,K$2,FALSE)))</f>
        <v>0.33500000000000002</v>
      </c>
      <c r="L86" s="26" t="str">
        <f>VLOOKUP($B86,'Aggregated Equipment Inventory'!$A:$AB,L$2,FALSE)</f>
        <v>AirGrSupp - Cargo Loader_2007_100</v>
      </c>
      <c r="M86" s="65">
        <f>IF(T86="x","--",IF(VLOOKUP($B86,'Aggregated Equipment Inventory'!$A:$AB,M$2,FALSE)="","--",VLOOKUP($B86,'Aggregated Equipment Inventory'!$A:$AB,M$2,FALSE)))</f>
        <v>475.46701297661178</v>
      </c>
      <c r="N86" s="26" t="str">
        <f>VLOOKUP($B86,'Aggregated Equipment Inventory'!$A:$AB,N$2,FALSE)</f>
        <v>Tier 2</v>
      </c>
      <c r="O86" s="27">
        <f>IF(T86="x","--",IFERROR(VLOOKUP($L86,OFFROAD2017_CY2020!$A:$W,O$3,FALSE)/$K86,"--"))</f>
        <v>0.30936504648771762</v>
      </c>
      <c r="P86" s="27">
        <f>IF(T86="x","--",IFERROR(VLOOKUP($L86,OFFROAD2017_CY2020!$A:$W,P$3,FALSE)/$K86,"--"))</f>
        <v>5.1771738755901771</v>
      </c>
      <c r="Q86" s="51">
        <f t="shared" si="5"/>
        <v>10.754888106274265</v>
      </c>
      <c r="R86" s="51">
        <f t="shared" si="6"/>
        <v>179.98130807227196</v>
      </c>
    </row>
    <row r="87" spans="1:18" ht="15" customHeight="1" x14ac:dyDescent="0.2">
      <c r="A87" s="25">
        <v>84</v>
      </c>
      <c r="B87" s="25" t="s">
        <v>340</v>
      </c>
      <c r="C87" s="25" t="str">
        <f t="shared" si="7"/>
        <v>41009</v>
      </c>
      <c r="D87" s="25" t="str">
        <f>VLOOKUP(B87,'Aggregated Equipment Inventory'!A:AB,$D$2,FALSE)</f>
        <v xml:space="preserve"> Cargo Loader </v>
      </c>
      <c r="E87" s="26" t="str">
        <f>VLOOKUP($B87,'Aggregated Equipment Inventory'!$A:$AB,E$2,FALSE)</f>
        <v>Diesel</v>
      </c>
      <c r="F87" s="26" t="str">
        <f>VLOOKUP($B87,'Aggregated Equipment Inventory'!$A:$AB,F$2,FALSE)</f>
        <v>2009</v>
      </c>
      <c r="G87" s="36">
        <f>IF(VLOOKUP($B87,'Aggregated Equipment Inventory'!$A:$AB,G$2,FALSE)="","--",VLOOKUP($B87,'Aggregated Equipment Inventory'!$A:$AB,G$2,FALSE))</f>
        <v>110</v>
      </c>
      <c r="H87" s="26" t="s">
        <v>487</v>
      </c>
      <c r="I87" s="26">
        <f>VLOOKUP($B87,'Aggregated Equipment Inventory'!$A:$AB,I$2,FALSE)</f>
        <v>175</v>
      </c>
      <c r="J87" s="26" t="str">
        <f>VLOOKUP($B87,'Aggregated Equipment Inventory'!$A:$AB,J$2,FALSE)</f>
        <v>AirGrSupp - Cargo Loader</v>
      </c>
      <c r="K87" s="27">
        <f>IF(T87="x","--",IF(VLOOKUP($B87,'Aggregated Equipment Inventory'!$A:$AB,K$2,FALSE)="","--",VLOOKUP($B87,'Aggregated Equipment Inventory'!$A:$AB,K$2,FALSE)))</f>
        <v>0.33500000000000002</v>
      </c>
      <c r="L87" s="26" t="str">
        <f>VLOOKUP($B87,'Aggregated Equipment Inventory'!$A:$AB,L$2,FALSE)</f>
        <v>AirGrSupp - Cargo Loader_2009_175</v>
      </c>
      <c r="M87" s="65">
        <f>IF(T87="x","--",IF(VLOOKUP($B87,'Aggregated Equipment Inventory'!$A:$AB,M$2,FALSE)="","--",VLOOKUP($B87,'Aggregated Equipment Inventory'!$A:$AB,M$2,FALSE)))</f>
        <v>475.46701297661292</v>
      </c>
      <c r="N87" s="26" t="str">
        <f>VLOOKUP($B87,'Aggregated Equipment Inventory'!$A:$AB,N$2,FALSE)</f>
        <v>Tier 3</v>
      </c>
      <c r="O87" s="27">
        <f>IF(T87="x","--",IFERROR(VLOOKUP($L87,OFFROAD2017_CY2020!$A:$W,O$3,FALSE)/$K87,"--"))</f>
        <v>0.2008817197386531</v>
      </c>
      <c r="P87" s="27">
        <f>IF(T87="x","--",IFERROR(VLOOKUP($L87,OFFROAD2017_CY2020!$A:$W,P$3,FALSE)/$K87,"--"))</f>
        <v>2.9263052068343165</v>
      </c>
      <c r="Q87" s="51">
        <f t="shared" si="5"/>
        <v>7.7594789819890728</v>
      </c>
      <c r="R87" s="51">
        <f t="shared" si="6"/>
        <v>113.03469413173748</v>
      </c>
    </row>
    <row r="88" spans="1:18" ht="15" customHeight="1" x14ac:dyDescent="0.2">
      <c r="A88" s="25">
        <v>85</v>
      </c>
      <c r="B88" s="25" t="s">
        <v>338</v>
      </c>
      <c r="C88" s="25" t="str">
        <f t="shared" si="7"/>
        <v>99123</v>
      </c>
      <c r="D88" s="25" t="str">
        <f>VLOOKUP(B88,'Aggregated Equipment Inventory'!A:AB,$D$2,FALSE)</f>
        <v xml:space="preserve"> Cargo Loader </v>
      </c>
      <c r="E88" s="26" t="str">
        <f>VLOOKUP($B88,'Aggregated Equipment Inventory'!$A:$AB,E$2,FALSE)</f>
        <v>Diesel</v>
      </c>
      <c r="F88" s="26" t="str">
        <f>VLOOKUP($B88,'Aggregated Equipment Inventory'!$A:$AB,F$2,FALSE)</f>
        <v>2016</v>
      </c>
      <c r="G88" s="36">
        <f>IF(VLOOKUP($B88,'Aggregated Equipment Inventory'!$A:$AB,G$2,FALSE)="","--",VLOOKUP($B88,'Aggregated Equipment Inventory'!$A:$AB,G$2,FALSE))</f>
        <v>110</v>
      </c>
      <c r="H88" s="26" t="s">
        <v>487</v>
      </c>
      <c r="I88" s="26">
        <f>VLOOKUP($B88,'Aggregated Equipment Inventory'!$A:$AB,I$2,FALSE)</f>
        <v>175</v>
      </c>
      <c r="J88" s="26" t="str">
        <f>VLOOKUP($B88,'Aggregated Equipment Inventory'!$A:$AB,J$2,FALSE)</f>
        <v>AirGrSupp - Cargo Loader</v>
      </c>
      <c r="K88" s="27">
        <f>IF(T88="x","--",IF(VLOOKUP($B88,'Aggregated Equipment Inventory'!$A:$AB,K$2,FALSE)="","--",VLOOKUP($B88,'Aggregated Equipment Inventory'!$A:$AB,K$2,FALSE)))</f>
        <v>0.33500000000000002</v>
      </c>
      <c r="L88" s="26" t="str">
        <f>VLOOKUP($B88,'Aggregated Equipment Inventory'!$A:$AB,L$2,FALSE)</f>
        <v>AirGrSupp - Cargo Loader_2016_175</v>
      </c>
      <c r="M88" s="65">
        <f>IF(T88="x","--",IF(VLOOKUP($B88,'Aggregated Equipment Inventory'!$A:$AB,M$2,FALSE)="","--",VLOOKUP($B88,'Aggregated Equipment Inventory'!$A:$AB,M$2,FALSE)))</f>
        <v>475.46701297661139</v>
      </c>
      <c r="N88" s="26" t="str">
        <f>VLOOKUP($B88,'Aggregated Equipment Inventory'!$A:$AB,N$2,FALSE)</f>
        <v>Tier 4</v>
      </c>
      <c r="O88" s="27">
        <f>IF(T88="x","--",IFERROR(VLOOKUP($L88,OFFROAD2017_CY2020!$A:$W,O$3,FALSE)/$K88,"--"))</f>
        <v>6.5727401197035268E-2</v>
      </c>
      <c r="P88" s="27">
        <f>IF(T88="x","--",IFERROR(VLOOKUP($L88,OFFROAD2017_CY2020!$A:$W,P$3,FALSE)/$K88,"--"))</f>
        <v>0.26354507372859776</v>
      </c>
      <c r="Q88" s="51">
        <f t="shared" si="5"/>
        <v>2.5388591296046248</v>
      </c>
      <c r="R88" s="51">
        <f t="shared" si="6"/>
        <v>10.179982842960102</v>
      </c>
    </row>
    <row r="89" spans="1:18" ht="15" customHeight="1" x14ac:dyDescent="0.2">
      <c r="A89" s="25">
        <v>86</v>
      </c>
      <c r="B89" s="25" t="s">
        <v>336</v>
      </c>
      <c r="C89" s="25" t="str">
        <f t="shared" si="7"/>
        <v>501565</v>
      </c>
      <c r="D89" s="25" t="str">
        <f>VLOOKUP(B89,'Aggregated Equipment Inventory'!A:AB,$D$2,FALSE)</f>
        <v xml:space="preserve"> Cargo Tractor </v>
      </c>
      <c r="E89" s="26" t="str">
        <f>VLOOKUP($B89,'Aggregated Equipment Inventory'!$A:$AB,E$2,FALSE)</f>
        <v>Diesel</v>
      </c>
      <c r="F89" s="26" t="str">
        <f>VLOOKUP($B89,'Aggregated Equipment Inventory'!$A:$AB,F$2,FALSE)</f>
        <v>2012</v>
      </c>
      <c r="G89" s="36">
        <f>IF(VLOOKUP($B89,'Aggregated Equipment Inventory'!$A:$AB,G$2,FALSE)="","--",VLOOKUP($B89,'Aggregated Equipment Inventory'!$A:$AB,G$2,FALSE))</f>
        <v>65</v>
      </c>
      <c r="H89" s="26" t="s">
        <v>487</v>
      </c>
      <c r="I89" s="26">
        <f>VLOOKUP($B89,'Aggregated Equipment Inventory'!$A:$AB,I$2,FALSE)</f>
        <v>75</v>
      </c>
      <c r="J89" s="26" t="str">
        <f>VLOOKUP($B89,'Aggregated Equipment Inventory'!$A:$AB,J$2,FALSE)</f>
        <v>AirGrSupp - Cargo Tractor</v>
      </c>
      <c r="K89" s="27">
        <f>IF(T89="x","--",IF(VLOOKUP($B89,'Aggregated Equipment Inventory'!$A:$AB,K$2,FALSE)="","--",VLOOKUP($B89,'Aggregated Equipment Inventory'!$A:$AB,K$2,FALSE)))</f>
        <v>0.36180000000000007</v>
      </c>
      <c r="L89" s="26" t="str">
        <f>VLOOKUP($B89,'Aggregated Equipment Inventory'!$A:$AB,L$2,FALSE)</f>
        <v>AirGrSupp - Cargo Tractor_2011_75</v>
      </c>
      <c r="M89" s="65">
        <f>IF(T89="x","--",IF(VLOOKUP($B89,'Aggregated Equipment Inventory'!$A:$AB,M$2,FALSE)="","--",VLOOKUP($B89,'Aggregated Equipment Inventory'!$A:$AB,M$2,FALSE)))</f>
        <v>687.02802333776413</v>
      </c>
      <c r="N89" s="26" t="str">
        <f>VLOOKUP($B89,'Aggregated Equipment Inventory'!$A:$AB,N$2,FALSE)</f>
        <v>Tier 4 Interim</v>
      </c>
      <c r="O89" s="27">
        <f>IF(T89="x","--",IFERROR(VLOOKUP($L89,OFFROAD2017_CY2020!$A:$W,O$3,FALSE)/$K89,"--"))</f>
        <v>0.22407908755539549</v>
      </c>
      <c r="P89" s="27">
        <f>IF(T89="x","--",IFERROR(VLOOKUP($L89,OFFROAD2017_CY2020!$A:$W,P$3,FALSE)/$K89,"--"))</f>
        <v>2.9644190198312064</v>
      </c>
      <c r="Q89" s="51">
        <f t="shared" si="5"/>
        <v>7.9816367334070595</v>
      </c>
      <c r="R89" s="51">
        <f t="shared" si="6"/>
        <v>105.59180689293909</v>
      </c>
    </row>
    <row r="90" spans="1:18" ht="15" customHeight="1" x14ac:dyDescent="0.2">
      <c r="A90" s="25">
        <v>87</v>
      </c>
      <c r="B90" s="45">
        <v>18246</v>
      </c>
      <c r="C90" s="25">
        <f t="shared" si="7"/>
        <v>18246</v>
      </c>
      <c r="D90" s="25" t="str">
        <f>VLOOKUP(B90,'Aggregated Equipment Inventory'!A:AB,$D$2,FALSE)</f>
        <v xml:space="preserve"> Bdt Loader </v>
      </c>
      <c r="E90" s="26" t="str">
        <f>VLOOKUP($B90,'Aggregated Equipment Inventory'!$A:$AB,E$2,FALSE)</f>
        <v>Gasoline</v>
      </c>
      <c r="F90" s="26" t="str">
        <f>VLOOKUP($B90,'Aggregated Equipment Inventory'!$A:$AB,F$2,FALSE)</f>
        <v>1994</v>
      </c>
      <c r="G90" s="36">
        <f>IF(VLOOKUP($B90,'Aggregated Equipment Inventory'!$A:$AB,G$2,FALSE)="","--",VLOOKUP($B90,'Aggregated Equipment Inventory'!$A:$AB,G$2,FALSE))</f>
        <v>150</v>
      </c>
      <c r="H90" s="26" t="s">
        <v>487</v>
      </c>
      <c r="I90" s="26">
        <f>VLOOKUP($B90,'Aggregated Equipment Inventory'!$A:$AB,I$2,FALSE)</f>
        <v>175</v>
      </c>
      <c r="J90" s="26" t="str">
        <f>VLOOKUP($B90,'Aggregated Equipment Inventory'!$A:$AB,J$2,FALSE)</f>
        <v>OFF - AirGrSupp - Belt Loader</v>
      </c>
      <c r="K90" s="27">
        <f>IF(T90="x","--",IF(VLOOKUP($B90,'Aggregated Equipment Inventory'!$A:$AB,K$2,FALSE)="","--",VLOOKUP($B90,'Aggregated Equipment Inventory'!$A:$AB,K$2,FALSE)))</f>
        <v>0.33500000000000002</v>
      </c>
      <c r="L90" s="26" t="str">
        <f>VLOOKUP($B90,'Aggregated Equipment Inventory'!$A:$AB,L$2,FALSE)</f>
        <v>OFF - AirGrSupp - Belt Loader_2007_100</v>
      </c>
      <c r="M90" s="65">
        <f>IF(T90="x","--",IF(VLOOKUP($B90,'Aggregated Equipment Inventory'!$A:$AB,M$2,FALSE)="","--",VLOOKUP($B90,'Aggregated Equipment Inventory'!$A:$AB,M$2,FALSE)))</f>
        <v>730</v>
      </c>
      <c r="N90" s="26" t="str">
        <f>VLOOKUP($B90,'Aggregated Equipment Inventory'!$A:$AB,N$2,FALSE)</f>
        <v/>
      </c>
      <c r="O90" s="27">
        <f>IF(T90="x","--",IFERROR(VLOOKUP($L90,OFFROAD2017_CY2020!$A:$W,O$3,FALSE)/$K90,"--"))</f>
        <v>1.1472593872017021</v>
      </c>
      <c r="P90" s="27">
        <f>IF(T90="x","--",IFERROR(VLOOKUP($L90,OFFROAD2017_CY2020!$A:$W,P$3,FALSE)/$K90,"--"))</f>
        <v>5.7872135412672581</v>
      </c>
      <c r="Q90" s="51">
        <f t="shared" si="5"/>
        <v>92.780093437256099</v>
      </c>
      <c r="R90" s="51">
        <f t="shared" si="6"/>
        <v>468.01814750000358</v>
      </c>
    </row>
    <row r="91" spans="1:18" ht="15" customHeight="1" x14ac:dyDescent="0.2">
      <c r="A91" s="25">
        <v>88</v>
      </c>
      <c r="B91" s="25" t="s">
        <v>332</v>
      </c>
      <c r="C91" s="25" t="str">
        <f t="shared" si="7"/>
        <v>23262</v>
      </c>
      <c r="D91" s="25" t="str">
        <f>VLOOKUP(B91,'Aggregated Equipment Inventory'!A:AB,$D$2,FALSE)</f>
        <v xml:space="preserve"> Cargo Tractor  </v>
      </c>
      <c r="E91" s="26" t="str">
        <f>VLOOKUP($B91,'Aggregated Equipment Inventory'!$A:$AB,E$2,FALSE)</f>
        <v>Gasoline</v>
      </c>
      <c r="F91" s="26" t="str">
        <f>VLOOKUP($B91,'Aggregated Equipment Inventory'!$A:$AB,F$2,FALSE)</f>
        <v>2010</v>
      </c>
      <c r="G91" s="36">
        <f>IF(VLOOKUP($B91,'Aggregated Equipment Inventory'!$A:$AB,G$2,FALSE)="","--",VLOOKUP($B91,'Aggregated Equipment Inventory'!$A:$AB,G$2,FALSE))</f>
        <v>80</v>
      </c>
      <c r="H91" s="26" t="s">
        <v>487</v>
      </c>
      <c r="I91" s="26">
        <f>VLOOKUP($B91,'Aggregated Equipment Inventory'!$A:$AB,I$2,FALSE)</f>
        <v>100</v>
      </c>
      <c r="J91" s="26" t="str">
        <f>VLOOKUP($B91,'Aggregated Equipment Inventory'!$A:$AB,J$2,FALSE)</f>
        <v>OFF - AirGrSupp - Cargo Tractor</v>
      </c>
      <c r="K91" s="27">
        <f>IF(T91="x","--",IF(VLOOKUP($B91,'Aggregated Equipment Inventory'!$A:$AB,K$2,FALSE)="","--",VLOOKUP($B91,'Aggregated Equipment Inventory'!$A:$AB,K$2,FALSE)))</f>
        <v>0.36180000000000007</v>
      </c>
      <c r="L91" s="26" t="str">
        <f>VLOOKUP($B91,'Aggregated Equipment Inventory'!$A:$AB,L$2,FALSE)</f>
        <v>OFF - AirGrSupp - Cargo Tractor_2010_100</v>
      </c>
      <c r="M91" s="65">
        <f>IF(T91="x","--",IF(VLOOKUP($B91,'Aggregated Equipment Inventory'!$A:$AB,M$2,FALSE)="","--",VLOOKUP($B91,'Aggregated Equipment Inventory'!$A:$AB,M$2,FALSE)))</f>
        <v>1352.2020725388602</v>
      </c>
      <c r="N91" s="26" t="str">
        <f>VLOOKUP($B91,'Aggregated Equipment Inventory'!$A:$AB,N$2,FALSE)</f>
        <v/>
      </c>
      <c r="O91" s="27">
        <f>IF(T91="x","--",IFERROR(VLOOKUP($L91,OFFROAD2017_CY2020!$A:$W,O$3,FALSE)/$K91,"--"))</f>
        <v>1.3333581287392335</v>
      </c>
      <c r="P91" s="27">
        <f>IF(T91="x","--",IFERROR(VLOOKUP($L91,OFFROAD2017_CY2020!$A:$W,P$3,FALSE)/$K91,"--"))</f>
        <v>6.37615717178838</v>
      </c>
      <c r="Q91" s="51">
        <f t="shared" si="5"/>
        <v>115.04856845234748</v>
      </c>
      <c r="R91" s="51">
        <f t="shared" si="6"/>
        <v>550.16558494682295</v>
      </c>
    </row>
    <row r="92" spans="1:18" ht="15" customHeight="1" x14ac:dyDescent="0.2">
      <c r="A92" s="25">
        <v>89</v>
      </c>
      <c r="B92" s="25" t="s">
        <v>331</v>
      </c>
      <c r="C92" s="25" t="str">
        <f t="shared" si="7"/>
        <v>23263</v>
      </c>
      <c r="D92" s="25" t="str">
        <f>VLOOKUP(B92,'Aggregated Equipment Inventory'!A:AB,$D$2,FALSE)</f>
        <v xml:space="preserve"> Cargo Tractor  </v>
      </c>
      <c r="E92" s="26" t="str">
        <f>VLOOKUP($B92,'Aggregated Equipment Inventory'!$A:$AB,E$2,FALSE)</f>
        <v>Gasoline</v>
      </c>
      <c r="F92" s="26" t="str">
        <f>VLOOKUP($B92,'Aggregated Equipment Inventory'!$A:$AB,F$2,FALSE)</f>
        <v>2010</v>
      </c>
      <c r="G92" s="36">
        <f>IF(VLOOKUP($B92,'Aggregated Equipment Inventory'!$A:$AB,G$2,FALSE)="","--",VLOOKUP($B92,'Aggregated Equipment Inventory'!$A:$AB,G$2,FALSE))</f>
        <v>80</v>
      </c>
      <c r="H92" s="26" t="s">
        <v>487</v>
      </c>
      <c r="I92" s="26">
        <f>VLOOKUP($B92,'Aggregated Equipment Inventory'!$A:$AB,I$2,FALSE)</f>
        <v>100</v>
      </c>
      <c r="J92" s="26" t="str">
        <f>VLOOKUP($B92,'Aggregated Equipment Inventory'!$A:$AB,J$2,FALSE)</f>
        <v>OFF - AirGrSupp - Cargo Tractor</v>
      </c>
      <c r="K92" s="27">
        <f>IF(T92="x","--",IF(VLOOKUP($B92,'Aggregated Equipment Inventory'!$A:$AB,K$2,FALSE)="","--",VLOOKUP($B92,'Aggregated Equipment Inventory'!$A:$AB,K$2,FALSE)))</f>
        <v>0.36180000000000007</v>
      </c>
      <c r="L92" s="26" t="str">
        <f>VLOOKUP($B92,'Aggregated Equipment Inventory'!$A:$AB,L$2,FALSE)</f>
        <v>OFF - AirGrSupp - Cargo Tractor_2010_100</v>
      </c>
      <c r="M92" s="65">
        <f>IF(T92="x","--",IF(VLOOKUP($B92,'Aggregated Equipment Inventory'!$A:$AB,M$2,FALSE)="","--",VLOOKUP($B92,'Aggregated Equipment Inventory'!$A:$AB,M$2,FALSE)))</f>
        <v>1352.2020725388602</v>
      </c>
      <c r="N92" s="26" t="str">
        <f>VLOOKUP($B92,'Aggregated Equipment Inventory'!$A:$AB,N$2,FALSE)</f>
        <v/>
      </c>
      <c r="O92" s="27">
        <f>IF(T92="x","--",IFERROR(VLOOKUP($L92,OFFROAD2017_CY2020!$A:$W,O$3,FALSE)/$K92,"--"))</f>
        <v>1.3333581287392335</v>
      </c>
      <c r="P92" s="27">
        <f>IF(T92="x","--",IFERROR(VLOOKUP($L92,OFFROAD2017_CY2020!$A:$W,P$3,FALSE)/$K92,"--"))</f>
        <v>6.37615717178838</v>
      </c>
      <c r="Q92" s="51">
        <f t="shared" si="5"/>
        <v>115.04856845234748</v>
      </c>
      <c r="R92" s="51">
        <f t="shared" si="6"/>
        <v>550.16558494682295</v>
      </c>
    </row>
    <row r="93" spans="1:18" ht="15" customHeight="1" x14ac:dyDescent="0.2">
      <c r="A93" s="25">
        <v>90</v>
      </c>
      <c r="B93" s="25" t="s">
        <v>329</v>
      </c>
      <c r="C93" s="25" t="str">
        <f t="shared" si="7"/>
        <v>512143</v>
      </c>
      <c r="D93" s="25" t="str">
        <f>VLOOKUP(B93,'Aggregated Equipment Inventory'!A:AB,$D$2,FALSE)</f>
        <v xml:space="preserve">Cargo Tractor  </v>
      </c>
      <c r="E93" s="26" t="str">
        <f>VLOOKUP($B93,'Aggregated Equipment Inventory'!$A:$AB,E$2,FALSE)</f>
        <v>Gasoline</v>
      </c>
      <c r="F93" s="26" t="str">
        <f>VLOOKUP($B93,'Aggregated Equipment Inventory'!$A:$AB,F$2,FALSE)</f>
        <v>2017</v>
      </c>
      <c r="G93" s="36">
        <f>IF(VLOOKUP($B93,'Aggregated Equipment Inventory'!$A:$AB,G$2,FALSE)="","--",VLOOKUP($B93,'Aggregated Equipment Inventory'!$A:$AB,G$2,FALSE))</f>
        <v>86</v>
      </c>
      <c r="H93" s="26" t="s">
        <v>487</v>
      </c>
      <c r="I93" s="26">
        <f>VLOOKUP($B93,'Aggregated Equipment Inventory'!$A:$AB,I$2,FALSE)</f>
        <v>100</v>
      </c>
      <c r="J93" s="26" t="str">
        <f>VLOOKUP($B93,'Aggregated Equipment Inventory'!$A:$AB,J$2,FALSE)</f>
        <v>OFF - AirGrSupp - Cargo Tractor</v>
      </c>
      <c r="K93" s="27">
        <f>IF(T93="x","--",IF(VLOOKUP($B93,'Aggregated Equipment Inventory'!$A:$AB,K$2,FALSE)="","--",VLOOKUP($B93,'Aggregated Equipment Inventory'!$A:$AB,K$2,FALSE)))</f>
        <v>0.36180000000000007</v>
      </c>
      <c r="L93" s="26" t="str">
        <f>VLOOKUP($B93,'Aggregated Equipment Inventory'!$A:$AB,L$2,FALSE)</f>
        <v>OFF - AirGrSupp - Cargo Tractor_2017_100</v>
      </c>
      <c r="M93" s="65">
        <f>IF(T93="x","--",IF(VLOOKUP($B93,'Aggregated Equipment Inventory'!$A:$AB,M$2,FALSE)="","--",VLOOKUP($B93,'Aggregated Equipment Inventory'!$A:$AB,M$2,FALSE)))</f>
        <v>1353.06640625</v>
      </c>
      <c r="N93" s="26" t="str">
        <f>VLOOKUP($B93,'Aggregated Equipment Inventory'!$A:$AB,N$2,FALSE)</f>
        <v/>
      </c>
      <c r="O93" s="27">
        <f>IF(T93="x","--",IFERROR(VLOOKUP($L93,OFFROAD2017_CY2020!$A:$W,O$3,FALSE)/$K93,"--"))</f>
        <v>0.71387467695750451</v>
      </c>
      <c r="P93" s="27">
        <f>IF(T93="x","--",IFERROR(VLOOKUP($L93,OFFROAD2017_CY2020!$A:$W,P$3,FALSE)/$K93,"--"))</f>
        <v>4.1557153973514502</v>
      </c>
      <c r="Q93" s="51">
        <f t="shared" si="5"/>
        <v>66.25861619239646</v>
      </c>
      <c r="R93" s="51">
        <f t="shared" si="6"/>
        <v>385.71469251644737</v>
      </c>
    </row>
    <row r="94" spans="1:18" ht="15" customHeight="1" x14ac:dyDescent="0.2">
      <c r="A94" s="25">
        <v>91</v>
      </c>
      <c r="B94" s="25" t="s">
        <v>328</v>
      </c>
      <c r="C94" s="25" t="str">
        <f t="shared" si="7"/>
        <v>512144</v>
      </c>
      <c r="D94" s="25" t="str">
        <f>VLOOKUP(B94,'Aggregated Equipment Inventory'!A:AB,$D$2,FALSE)</f>
        <v xml:space="preserve">Cargo Tractor  </v>
      </c>
      <c r="E94" s="26" t="str">
        <f>VLOOKUP($B94,'Aggregated Equipment Inventory'!$A:$AB,E$2,FALSE)</f>
        <v>Gasoline</v>
      </c>
      <c r="F94" s="26" t="str">
        <f>VLOOKUP($B94,'Aggregated Equipment Inventory'!$A:$AB,F$2,FALSE)</f>
        <v>2017</v>
      </c>
      <c r="G94" s="36">
        <f>IF(VLOOKUP($B94,'Aggregated Equipment Inventory'!$A:$AB,G$2,FALSE)="","--",VLOOKUP($B94,'Aggregated Equipment Inventory'!$A:$AB,G$2,FALSE))</f>
        <v>86</v>
      </c>
      <c r="H94" s="26" t="s">
        <v>487</v>
      </c>
      <c r="I94" s="26">
        <f>VLOOKUP($B94,'Aggregated Equipment Inventory'!$A:$AB,I$2,FALSE)</f>
        <v>100</v>
      </c>
      <c r="J94" s="26" t="str">
        <f>VLOOKUP($B94,'Aggregated Equipment Inventory'!$A:$AB,J$2,FALSE)</f>
        <v>OFF - AirGrSupp - Cargo Tractor</v>
      </c>
      <c r="K94" s="27">
        <f>IF(T94="x","--",IF(VLOOKUP($B94,'Aggregated Equipment Inventory'!$A:$AB,K$2,FALSE)="","--",VLOOKUP($B94,'Aggregated Equipment Inventory'!$A:$AB,K$2,FALSE)))</f>
        <v>0.36180000000000007</v>
      </c>
      <c r="L94" s="26" t="str">
        <f>VLOOKUP($B94,'Aggregated Equipment Inventory'!$A:$AB,L$2,FALSE)</f>
        <v>OFF - AirGrSupp - Cargo Tractor_2017_100</v>
      </c>
      <c r="M94" s="65">
        <f>IF(T94="x","--",IF(VLOOKUP($B94,'Aggregated Equipment Inventory'!$A:$AB,M$2,FALSE)="","--",VLOOKUP($B94,'Aggregated Equipment Inventory'!$A:$AB,M$2,FALSE)))</f>
        <v>1353.06640625</v>
      </c>
      <c r="N94" s="26" t="str">
        <f>VLOOKUP($B94,'Aggregated Equipment Inventory'!$A:$AB,N$2,FALSE)</f>
        <v/>
      </c>
      <c r="O94" s="27">
        <f>IF(T94="x","--",IFERROR(VLOOKUP($L94,OFFROAD2017_CY2020!$A:$W,O$3,FALSE)/$K94,"--"))</f>
        <v>0.71387467695750451</v>
      </c>
      <c r="P94" s="27">
        <f>IF(T94="x","--",IFERROR(VLOOKUP($L94,OFFROAD2017_CY2020!$A:$W,P$3,FALSE)/$K94,"--"))</f>
        <v>4.1557153973514502</v>
      </c>
      <c r="Q94" s="51">
        <f t="shared" si="5"/>
        <v>66.25861619239646</v>
      </c>
      <c r="R94" s="51">
        <f t="shared" si="6"/>
        <v>385.71469251644737</v>
      </c>
    </row>
    <row r="95" spans="1:18" ht="15" customHeight="1" x14ac:dyDescent="0.2">
      <c r="A95" s="25">
        <v>92</v>
      </c>
      <c r="B95" s="25" t="s">
        <v>326</v>
      </c>
      <c r="C95" s="25" t="str">
        <f t="shared" si="7"/>
        <v>515410</v>
      </c>
      <c r="D95" s="25" t="str">
        <f>VLOOKUP(B95,'Aggregated Equipment Inventory'!A:AB,$D$2,FALSE)</f>
        <v xml:space="preserve">Cargo Tractor  </v>
      </c>
      <c r="E95" s="26" t="str">
        <f>VLOOKUP($B95,'Aggregated Equipment Inventory'!$A:$AB,E$2,FALSE)</f>
        <v>Gasoline</v>
      </c>
      <c r="F95" s="26" t="str">
        <f>VLOOKUP($B95,'Aggregated Equipment Inventory'!$A:$AB,F$2,FALSE)</f>
        <v>2018</v>
      </c>
      <c r="G95" s="36">
        <f>IF(VLOOKUP($B95,'Aggregated Equipment Inventory'!$A:$AB,G$2,FALSE)="","--",VLOOKUP($B95,'Aggregated Equipment Inventory'!$A:$AB,G$2,FALSE))</f>
        <v>86</v>
      </c>
      <c r="H95" s="26" t="s">
        <v>487</v>
      </c>
      <c r="I95" s="26">
        <f>VLOOKUP($B95,'Aggregated Equipment Inventory'!$A:$AB,I$2,FALSE)</f>
        <v>100</v>
      </c>
      <c r="J95" s="26" t="str">
        <f>VLOOKUP($B95,'Aggregated Equipment Inventory'!$A:$AB,J$2,FALSE)</f>
        <v>OFF - AirGrSupp - Cargo Tractor</v>
      </c>
      <c r="K95" s="27">
        <f>IF(T95="x","--",IF(VLOOKUP($B95,'Aggregated Equipment Inventory'!$A:$AB,K$2,FALSE)="","--",VLOOKUP($B95,'Aggregated Equipment Inventory'!$A:$AB,K$2,FALSE)))</f>
        <v>0.36180000000000007</v>
      </c>
      <c r="L95" s="26" t="str">
        <f>VLOOKUP($B95,'Aggregated Equipment Inventory'!$A:$AB,L$2,FALSE)</f>
        <v>OFF - AirGrSupp - Cargo Tractor_2018_100</v>
      </c>
      <c r="M95" s="65">
        <f>IF(T95="x","--",IF(VLOOKUP($B95,'Aggregated Equipment Inventory'!$A:$AB,M$2,FALSE)="","--",VLOOKUP($B95,'Aggregated Equipment Inventory'!$A:$AB,M$2,FALSE)))</f>
        <v>1350.2255639097743</v>
      </c>
      <c r="N95" s="26" t="str">
        <f>VLOOKUP($B95,'Aggregated Equipment Inventory'!$A:$AB,N$2,FALSE)</f>
        <v/>
      </c>
      <c r="O95" s="27">
        <f>IF(T95="x","--",IFERROR(VLOOKUP($L95,OFFROAD2017_CY2020!$A:$W,O$3,FALSE)/$K95,"--"))</f>
        <v>0.62559532323735112</v>
      </c>
      <c r="P95" s="27">
        <f>IF(T95="x","--",IFERROR(VLOOKUP($L95,OFFROAD2017_CY2020!$A:$W,P$3,FALSE)/$K95,"--"))</f>
        <v>3.8398457417189462</v>
      </c>
      <c r="Q95" s="51">
        <f t="shared" si="5"/>
        <v>57.943015452052606</v>
      </c>
      <c r="R95" s="51">
        <f t="shared" si="6"/>
        <v>355.64882421844072</v>
      </c>
    </row>
    <row r="96" spans="1:18" ht="15" customHeight="1" x14ac:dyDescent="0.2">
      <c r="A96" s="25">
        <v>93</v>
      </c>
      <c r="B96" s="25" t="s">
        <v>325</v>
      </c>
      <c r="C96" s="25" t="str">
        <f t="shared" si="7"/>
        <v>515411</v>
      </c>
      <c r="D96" s="25" t="str">
        <f>VLOOKUP(B96,'Aggregated Equipment Inventory'!A:AB,$D$2,FALSE)</f>
        <v xml:space="preserve">Cargo Tractor  </v>
      </c>
      <c r="E96" s="26" t="str">
        <f>VLOOKUP($B96,'Aggregated Equipment Inventory'!$A:$AB,E$2,FALSE)</f>
        <v>Gasoline</v>
      </c>
      <c r="F96" s="26" t="str">
        <f>VLOOKUP($B96,'Aggregated Equipment Inventory'!$A:$AB,F$2,FALSE)</f>
        <v>2018</v>
      </c>
      <c r="G96" s="36">
        <f>IF(VLOOKUP($B96,'Aggregated Equipment Inventory'!$A:$AB,G$2,FALSE)="","--",VLOOKUP($B96,'Aggregated Equipment Inventory'!$A:$AB,G$2,FALSE))</f>
        <v>86</v>
      </c>
      <c r="H96" s="26" t="s">
        <v>487</v>
      </c>
      <c r="I96" s="26">
        <f>VLOOKUP($B96,'Aggregated Equipment Inventory'!$A:$AB,I$2,FALSE)</f>
        <v>100</v>
      </c>
      <c r="J96" s="26" t="str">
        <f>VLOOKUP($B96,'Aggregated Equipment Inventory'!$A:$AB,J$2,FALSE)</f>
        <v>OFF - AirGrSupp - Cargo Tractor</v>
      </c>
      <c r="K96" s="27">
        <f>IF(T96="x","--",IF(VLOOKUP($B96,'Aggregated Equipment Inventory'!$A:$AB,K$2,FALSE)="","--",VLOOKUP($B96,'Aggregated Equipment Inventory'!$A:$AB,K$2,FALSE)))</f>
        <v>0.36180000000000007</v>
      </c>
      <c r="L96" s="26" t="str">
        <f>VLOOKUP($B96,'Aggregated Equipment Inventory'!$A:$AB,L$2,FALSE)</f>
        <v>OFF - AirGrSupp - Cargo Tractor_2018_100</v>
      </c>
      <c r="M96" s="65">
        <f>IF(T96="x","--",IF(VLOOKUP($B96,'Aggregated Equipment Inventory'!$A:$AB,M$2,FALSE)="","--",VLOOKUP($B96,'Aggregated Equipment Inventory'!$A:$AB,M$2,FALSE)))</f>
        <v>1350.2255639097743</v>
      </c>
      <c r="N96" s="26" t="str">
        <f>VLOOKUP($B96,'Aggregated Equipment Inventory'!$A:$AB,N$2,FALSE)</f>
        <v/>
      </c>
      <c r="O96" s="27">
        <f>IF(T96="x","--",IFERROR(VLOOKUP($L96,OFFROAD2017_CY2020!$A:$W,O$3,FALSE)/$K96,"--"))</f>
        <v>0.62559532323735112</v>
      </c>
      <c r="P96" s="27">
        <f>IF(T96="x","--",IFERROR(VLOOKUP($L96,OFFROAD2017_CY2020!$A:$W,P$3,FALSE)/$K96,"--"))</f>
        <v>3.8398457417189462</v>
      </c>
      <c r="Q96" s="51">
        <f t="shared" si="5"/>
        <v>57.943015452052606</v>
      </c>
      <c r="R96" s="51">
        <f t="shared" si="6"/>
        <v>355.64882421844072</v>
      </c>
    </row>
    <row r="97" spans="1:21" ht="34.200000000000003" x14ac:dyDescent="0.2">
      <c r="A97" s="25">
        <v>94</v>
      </c>
      <c r="B97" s="25" t="s">
        <v>323</v>
      </c>
      <c r="C97" s="25" t="str">
        <f t="shared" si="7"/>
        <v>22851</v>
      </c>
      <c r="D97" s="25" t="str">
        <f>VLOOKUP(B97,'Aggregated Equipment Inventory'!A:AB,$D$2,FALSE)</f>
        <v>AIRSTART</v>
      </c>
      <c r="E97" s="26" t="str">
        <f>VLOOKUP($B97,'Aggregated Equipment Inventory'!$A:$AB,E$2,FALSE)</f>
        <v>Diesel</v>
      </c>
      <c r="F97" s="26" t="str">
        <f>VLOOKUP($B97,'Aggregated Equipment Inventory'!$A:$AB,F$2,FALSE)</f>
        <v>2009</v>
      </c>
      <c r="G97" s="36">
        <f>IF(VLOOKUP($B97,'Aggregated Equipment Inventory'!$A:$AB,G$2,FALSE)="","--",VLOOKUP($B97,'Aggregated Equipment Inventory'!$A:$AB,G$2,FALSE))</f>
        <v>700</v>
      </c>
      <c r="H97" s="26" t="s">
        <v>487</v>
      </c>
      <c r="I97" s="26">
        <f>VLOOKUP($B97,'Aggregated Equipment Inventory'!$A:$AB,I$2,FALSE)</f>
        <v>750</v>
      </c>
      <c r="J97" s="26" t="str">
        <f>VLOOKUP($B97,'Aggregated Equipment Inventory'!$A:$AB,J$2,FALSE)</f>
        <v>Portable Equipment - Non-Rental Generator</v>
      </c>
      <c r="K97" s="27" t="str">
        <f>IF(T97="x","--",IF(VLOOKUP($B97,'Aggregated Equipment Inventory'!$A:$AB,K$2,FALSE)="","--",VLOOKUP($B97,'Aggregated Equipment Inventory'!$A:$AB,K$2,FALSE)))</f>
        <v>--</v>
      </c>
      <c r="L97" s="26" t="str">
        <f>VLOOKUP($B97,'Aggregated Equipment Inventory'!$A:$AB,L$2,FALSE)</f>
        <v>Portable Equipment - Non-Rental Generator_2009_750</v>
      </c>
      <c r="M97" s="65" t="str">
        <f>IF(T97="x","--",IF(VLOOKUP($B97,'Aggregated Equipment Inventory'!$A:$AB,M$2,FALSE)="","--",VLOOKUP($B97,'Aggregated Equipment Inventory'!$A:$AB,M$2,FALSE)))</f>
        <v>--</v>
      </c>
      <c r="N97" s="26" t="str">
        <f>VLOOKUP($B97,'Aggregated Equipment Inventory'!$A:$AB,N$2,FALSE)</f>
        <v/>
      </c>
      <c r="O97" s="27" t="str">
        <f>IF(T97="x","--",IFERROR(VLOOKUP($L97,OFFROAD2017_CY2020!$A:$W,O$3,FALSE)/$K97,"--"))</f>
        <v>--</v>
      </c>
      <c r="P97" s="27" t="str">
        <f>IF(T97="x","--",IFERROR(VLOOKUP($L97,OFFROAD2017_CY2020!$A:$W,P$3,FALSE)/$K97,"--"))</f>
        <v>--</v>
      </c>
      <c r="Q97" s="51" t="str">
        <f t="shared" si="5"/>
        <v>N/A - Exempt from ORD Rule (Low Use Exemption)</v>
      </c>
      <c r="R97" s="51" t="str">
        <f t="shared" si="6"/>
        <v>N/A - Exempt from ORD Rule (Low Use Exemption)</v>
      </c>
      <c r="T97" s="28" t="s">
        <v>437</v>
      </c>
      <c r="U97" s="28" t="s">
        <v>481</v>
      </c>
    </row>
    <row r="98" spans="1:21" ht="15" customHeight="1" x14ac:dyDescent="0.2">
      <c r="A98" s="25">
        <v>95</v>
      </c>
      <c r="B98" s="25" t="s">
        <v>320</v>
      </c>
      <c r="C98" s="25" t="str">
        <f t="shared" si="7"/>
        <v>62198</v>
      </c>
      <c r="D98" s="25" t="str">
        <f>VLOOKUP(B98,'Aggregated Equipment Inventory'!A:AB,$D$2,FALSE)</f>
        <v>GPU</v>
      </c>
      <c r="E98" s="26" t="str">
        <f>VLOOKUP($B98,'Aggregated Equipment Inventory'!$A:$AB,E$2,FALSE)</f>
        <v>Diesel</v>
      </c>
      <c r="F98" s="26" t="str">
        <f>VLOOKUP($B98,'Aggregated Equipment Inventory'!$A:$AB,F$2,FALSE)</f>
        <v>2006</v>
      </c>
      <c r="G98" s="36">
        <f>IF(VLOOKUP($B98,'Aggregated Equipment Inventory'!$A:$AB,G$2,FALSE)="","--",VLOOKUP($B98,'Aggregated Equipment Inventory'!$A:$AB,G$2,FALSE))</f>
        <v>173</v>
      </c>
      <c r="H98" s="26" t="s">
        <v>487</v>
      </c>
      <c r="I98" s="26">
        <f>VLOOKUP($B98,'Aggregated Equipment Inventory'!$A:$AB,I$2,FALSE)</f>
        <v>175</v>
      </c>
      <c r="J98" s="26" t="str">
        <f>VLOOKUP($B98,'Aggregated Equipment Inventory'!$A:$AB,J$2,FALSE)</f>
        <v>AirGrSupp - Other GSE</v>
      </c>
      <c r="K98" s="27">
        <f>IF(T98="x","--",IF(VLOOKUP($B98,'Aggregated Equipment Inventory'!$A:$AB,K$2,FALSE)="","--",VLOOKUP($B98,'Aggregated Equipment Inventory'!$A:$AB,K$2,FALSE)))</f>
        <v>0.33500000000000002</v>
      </c>
      <c r="L98" s="26" t="str">
        <f>VLOOKUP($B98,'Aggregated Equipment Inventory'!$A:$AB,L$2,FALSE)</f>
        <v>AirGrSupp - Other GSE_2005_175</v>
      </c>
      <c r="M98" s="65">
        <f>IF(T98="x","--",IF(VLOOKUP($B98,'Aggregated Equipment Inventory'!$A:$AB,M$2,FALSE)="","--",VLOOKUP($B98,'Aggregated Equipment Inventory'!$A:$AB,M$2,FALSE)))</f>
        <v>483.10065768036424</v>
      </c>
      <c r="N98" s="26" t="str">
        <f>VLOOKUP($B98,'Aggregated Equipment Inventory'!$A:$AB,N$2,FALSE)</f>
        <v/>
      </c>
      <c r="O98" s="27">
        <f>IF(T98="x","--",IFERROR(VLOOKUP($L98,OFFROAD2017_CY2020!$A:$W,O$3,FALSE)/$K98,"--"))</f>
        <v>0.29853509960963476</v>
      </c>
      <c r="P98" s="27">
        <f>IF(T98="x","--",IFERROR(VLOOKUP($L98,OFFROAD2017_CY2020!$A:$W,P$3,FALSE)/$K98,"--"))</f>
        <v>4.648127679286703</v>
      </c>
      <c r="Q98" s="51">
        <f t="shared" si="5"/>
        <v>18.427151142705039</v>
      </c>
      <c r="R98" s="51">
        <f t="shared" si="6"/>
        <v>286.90680388606006</v>
      </c>
    </row>
    <row r="99" spans="1:21" ht="15" customHeight="1" x14ac:dyDescent="0.2">
      <c r="A99" s="25">
        <v>96</v>
      </c>
      <c r="B99" s="25" t="s">
        <v>319</v>
      </c>
      <c r="C99" s="25" t="str">
        <f t="shared" si="7"/>
        <v>62201</v>
      </c>
      <c r="D99" s="25" t="str">
        <f>VLOOKUP(B99,'Aggregated Equipment Inventory'!A:AB,$D$2,FALSE)</f>
        <v>GPU</v>
      </c>
      <c r="E99" s="26" t="str">
        <f>VLOOKUP($B99,'Aggregated Equipment Inventory'!$A:$AB,E$2,FALSE)</f>
        <v>Diesel</v>
      </c>
      <c r="F99" s="26" t="str">
        <f>VLOOKUP($B99,'Aggregated Equipment Inventory'!$A:$AB,F$2,FALSE)</f>
        <v>2006</v>
      </c>
      <c r="G99" s="36">
        <f>IF(VLOOKUP($B99,'Aggregated Equipment Inventory'!$A:$AB,G$2,FALSE)="","--",VLOOKUP($B99,'Aggregated Equipment Inventory'!$A:$AB,G$2,FALSE))</f>
        <v>173</v>
      </c>
      <c r="H99" s="26" t="s">
        <v>487</v>
      </c>
      <c r="I99" s="26">
        <f>VLOOKUP($B99,'Aggregated Equipment Inventory'!$A:$AB,I$2,FALSE)</f>
        <v>175</v>
      </c>
      <c r="J99" s="26" t="str">
        <f>VLOOKUP($B99,'Aggregated Equipment Inventory'!$A:$AB,J$2,FALSE)</f>
        <v>AirGrSupp - Other GSE</v>
      </c>
      <c r="K99" s="27">
        <f>IF(T99="x","--",IF(VLOOKUP($B99,'Aggregated Equipment Inventory'!$A:$AB,K$2,FALSE)="","--",VLOOKUP($B99,'Aggregated Equipment Inventory'!$A:$AB,K$2,FALSE)))</f>
        <v>0.33500000000000002</v>
      </c>
      <c r="L99" s="26" t="str">
        <f>VLOOKUP($B99,'Aggregated Equipment Inventory'!$A:$AB,L$2,FALSE)</f>
        <v>AirGrSupp - Other GSE_2005_175</v>
      </c>
      <c r="M99" s="65">
        <f>IF(T99="x","--",IF(VLOOKUP($B99,'Aggregated Equipment Inventory'!$A:$AB,M$2,FALSE)="","--",VLOOKUP($B99,'Aggregated Equipment Inventory'!$A:$AB,M$2,FALSE)))</f>
        <v>483.10065768036424</v>
      </c>
      <c r="N99" s="26" t="str">
        <f>VLOOKUP($B99,'Aggregated Equipment Inventory'!$A:$AB,N$2,FALSE)</f>
        <v/>
      </c>
      <c r="O99" s="27">
        <f>IF(T99="x","--",IFERROR(VLOOKUP($L99,OFFROAD2017_CY2020!$A:$W,O$3,FALSE)/$K99,"--"))</f>
        <v>0.29853509960963476</v>
      </c>
      <c r="P99" s="27">
        <f>IF(T99="x","--",IFERROR(VLOOKUP($L99,OFFROAD2017_CY2020!$A:$W,P$3,FALSE)/$K99,"--"))</f>
        <v>4.648127679286703</v>
      </c>
      <c r="Q99" s="51">
        <f t="shared" si="5"/>
        <v>18.427151142705039</v>
      </c>
      <c r="R99" s="51">
        <f t="shared" si="6"/>
        <v>286.90680388606006</v>
      </c>
    </row>
    <row r="100" spans="1:21" ht="15" customHeight="1" x14ac:dyDescent="0.2">
      <c r="A100" s="25">
        <v>97</v>
      </c>
      <c r="B100" s="25" t="s">
        <v>379</v>
      </c>
      <c r="C100" s="25" t="str">
        <f t="shared" si="7"/>
        <v>GT174</v>
      </c>
      <c r="D100" s="25" t="str">
        <f>VLOOKUP(B100,'Aggregated Equipment Inventory'!A:AB,$D$2,FALSE)</f>
        <v>GPU</v>
      </c>
      <c r="E100" s="26" t="str">
        <f>VLOOKUP($B100,'Aggregated Equipment Inventory'!$A:$AB,E$2,FALSE)</f>
        <v>Diesel</v>
      </c>
      <c r="F100" s="26">
        <f>VLOOKUP($B100,'Aggregated Equipment Inventory'!$A:$AB,F$2,FALSE)</f>
        <v>2000</v>
      </c>
      <c r="G100" s="36">
        <f>IF(VLOOKUP($B100,'Aggregated Equipment Inventory'!$A:$AB,G$2,FALSE)="","--",VLOOKUP($B100,'Aggregated Equipment Inventory'!$A:$AB,G$2,FALSE))</f>
        <v>152</v>
      </c>
      <c r="H100" s="26" t="s">
        <v>487</v>
      </c>
      <c r="I100" s="26">
        <f>VLOOKUP($B100,'Aggregated Equipment Inventory'!$A:$AB,I$2,FALSE)</f>
        <v>175</v>
      </c>
      <c r="J100" s="26" t="str">
        <f>VLOOKUP($B100,'Aggregated Equipment Inventory'!$A:$AB,J$2,FALSE)</f>
        <v>AirGrSupp - Other GSE</v>
      </c>
      <c r="K100" s="27">
        <f>IF(T100="x","--",IF(VLOOKUP($B100,'Aggregated Equipment Inventory'!$A:$AB,K$2,FALSE)="","--",VLOOKUP($B100,'Aggregated Equipment Inventory'!$A:$AB,K$2,FALSE)))</f>
        <v>0.33500000000000002</v>
      </c>
      <c r="L100" s="26" t="str">
        <f>VLOOKUP($B100,'Aggregated Equipment Inventory'!$A:$AB,L$2,FALSE)</f>
        <v>AirGrSupp - Other GSE_2000_175</v>
      </c>
      <c r="M100" s="65">
        <f>IF(T100="x","--",IF(VLOOKUP($B100,'Aggregated Equipment Inventory'!$A:$AB,M$2,FALSE)="","--",VLOOKUP($B100,'Aggregated Equipment Inventory'!$A:$AB,M$2,FALSE)))</f>
        <v>483.10065768036344</v>
      </c>
      <c r="N100" s="26" t="str">
        <f>VLOOKUP($B100,'Aggregated Equipment Inventory'!$A:$AB,N$2,FALSE)</f>
        <v>Tier 1</v>
      </c>
      <c r="O100" s="27">
        <f>IF(T100="x","--",IFERROR(VLOOKUP($L100,OFFROAD2017_CY2020!$A:$W,O$3,FALSE)/$K100,"--"))</f>
        <v>0.84878817094971881</v>
      </c>
      <c r="P100" s="27">
        <f>IF(T100="x","--",IFERROR(VLOOKUP($L100,OFFROAD2017_CY2020!$A:$W,P$3,FALSE)/$K100,"--"))</f>
        <v>7.9613767114989384</v>
      </c>
      <c r="Q100" s="51">
        <f t="shared" ref="Q100:Q131" si="8">IFERROR(IF(T100="x","N/A - "&amp;U100,CONVERT(O100*$G100*$M100*$K100,"g","lbm")),"--")</f>
        <v>46.031974247238438</v>
      </c>
      <c r="R100" s="51">
        <f t="shared" ref="R100:R131" si="9">IFERROR(IF(T100="x","N/A - "&amp;U100,CONVERT(P100*$G100*$M100*$K100,"g","lbm")),"--")</f>
        <v>431.76601689232626</v>
      </c>
    </row>
    <row r="101" spans="1:21" ht="15" customHeight="1" x14ac:dyDescent="0.2">
      <c r="A101" s="25">
        <v>98</v>
      </c>
      <c r="B101" s="25" t="s">
        <v>378</v>
      </c>
      <c r="C101" s="25" t="str">
        <f t="shared" si="7"/>
        <v>PJ123</v>
      </c>
      <c r="D101" s="25" t="str">
        <f>VLOOKUP(B101,'Aggregated Equipment Inventory'!A:AB,$D$2,FALSE)</f>
        <v>PUSHOUT TRACTOR</v>
      </c>
      <c r="E101" s="26" t="str">
        <f>VLOOKUP($B101,'Aggregated Equipment Inventory'!$A:$AB,E$2,FALSE)</f>
        <v>Diesel</v>
      </c>
      <c r="F101" s="26">
        <f>VLOOKUP($B101,'Aggregated Equipment Inventory'!$A:$AB,F$2,FALSE)</f>
        <v>1990</v>
      </c>
      <c r="G101" s="36">
        <f>IF(VLOOKUP($B101,'Aggregated Equipment Inventory'!$A:$AB,G$2,FALSE)="","--",VLOOKUP($B101,'Aggregated Equipment Inventory'!$A:$AB,G$2,FALSE))</f>
        <v>110</v>
      </c>
      <c r="H101" s="26" t="s">
        <v>487</v>
      </c>
      <c r="I101" s="26">
        <f>VLOOKUP($B101,'Aggregated Equipment Inventory'!$A:$AB,I$2,FALSE)</f>
        <v>175</v>
      </c>
      <c r="J101" s="26" t="str">
        <f>VLOOKUP($B101,'Aggregated Equipment Inventory'!$A:$AB,J$2,FALSE)</f>
        <v>AirGrSupp - A/C Tug Narrow Body</v>
      </c>
      <c r="K101" s="27">
        <f>IF(T101="x","--",IF(VLOOKUP($B101,'Aggregated Equipment Inventory'!$A:$AB,K$2,FALSE)="","--",VLOOKUP($B101,'Aggregated Equipment Inventory'!$A:$AB,K$2,FALSE)))</f>
        <v>0.53600000000000003</v>
      </c>
      <c r="L101" s="26" t="str">
        <f>VLOOKUP($B101,'Aggregated Equipment Inventory'!$A:$AB,L$2,FALSE)</f>
        <v>AirGrSupp - A/C Tug Narrow Body_1988_175</v>
      </c>
      <c r="M101" s="65">
        <f>IF(T101="x","--",IF(VLOOKUP($B101,'Aggregated Equipment Inventory'!$A:$AB,M$2,FALSE)="","--",VLOOKUP($B101,'Aggregated Equipment Inventory'!$A:$AB,M$2,FALSE)))</f>
        <v>328.24672226137619</v>
      </c>
      <c r="N101" s="26" t="str">
        <f>VLOOKUP($B101,'Aggregated Equipment Inventory'!$A:$AB,N$2,FALSE)</f>
        <v/>
      </c>
      <c r="O101" s="27">
        <f>IF(T101="x","--",IFERROR(VLOOKUP($L101,OFFROAD2017_CY2020!$A:$W,O$3,FALSE)/$K101,"--"))</f>
        <v>0.86345628755198078</v>
      </c>
      <c r="P101" s="27">
        <f>IF(T101="x","--",IFERROR(VLOOKUP($L101,OFFROAD2017_CY2020!$A:$W,P$3,FALSE)/$K101,"--"))</f>
        <v>9.3289207119293636</v>
      </c>
      <c r="Q101" s="51">
        <f t="shared" si="8"/>
        <v>36.84109150302006</v>
      </c>
      <c r="R101" s="51">
        <f t="shared" si="9"/>
        <v>398.03708251058214</v>
      </c>
    </row>
    <row r="102" spans="1:21" ht="15" customHeight="1" x14ac:dyDescent="0.2">
      <c r="A102" s="25">
        <v>99</v>
      </c>
      <c r="B102" s="25" t="s">
        <v>377</v>
      </c>
      <c r="C102" s="25" t="str">
        <f t="shared" si="7"/>
        <v>TV0994</v>
      </c>
      <c r="D102" s="25" t="str">
        <f>VLOOKUP(B102,'Aggregated Equipment Inventory'!A:AB,$D$2,FALSE)</f>
        <v>PUSHOUT TRACTOR</v>
      </c>
      <c r="E102" s="26" t="str">
        <f>VLOOKUP($B102,'Aggregated Equipment Inventory'!$A:$AB,E$2,FALSE)</f>
        <v>Diesel</v>
      </c>
      <c r="F102" s="26">
        <f>VLOOKUP($B102,'Aggregated Equipment Inventory'!$A:$AB,F$2,FALSE)</f>
        <v>2000</v>
      </c>
      <c r="G102" s="36">
        <f>IF(VLOOKUP($B102,'Aggregated Equipment Inventory'!$A:$AB,G$2,FALSE)="","--",VLOOKUP($B102,'Aggregated Equipment Inventory'!$A:$AB,G$2,FALSE))</f>
        <v>87</v>
      </c>
      <c r="H102" s="26" t="s">
        <v>487</v>
      </c>
      <c r="I102" s="26">
        <f>VLOOKUP($B102,'Aggregated Equipment Inventory'!$A:$AB,I$2,FALSE)</f>
        <v>100</v>
      </c>
      <c r="J102" s="26" t="str">
        <f>VLOOKUP($B102,'Aggregated Equipment Inventory'!$A:$AB,J$2,FALSE)</f>
        <v>AirGrSupp - A/C Tug Narrow Body</v>
      </c>
      <c r="K102" s="27">
        <f>IF(T102="x","--",IF(VLOOKUP($B102,'Aggregated Equipment Inventory'!$A:$AB,K$2,FALSE)="","--",VLOOKUP($B102,'Aggregated Equipment Inventory'!$A:$AB,K$2,FALSE)))</f>
        <v>0.53600000000000003</v>
      </c>
      <c r="L102" s="26" t="str">
        <f>VLOOKUP($B102,'Aggregated Equipment Inventory'!$A:$AB,L$2,FALSE)</f>
        <v>AirGrSupp - A/C Tug Narrow Body_2000_100</v>
      </c>
      <c r="M102" s="65">
        <f>IF(T102="x","--",IF(VLOOKUP($B102,'Aggregated Equipment Inventory'!$A:$AB,M$2,FALSE)="","--",VLOOKUP($B102,'Aggregated Equipment Inventory'!$A:$AB,M$2,FALSE)))</f>
        <v>328.24672226137722</v>
      </c>
      <c r="N102" s="26" t="str">
        <f>VLOOKUP($B102,'Aggregated Equipment Inventory'!$A:$AB,N$2,FALSE)</f>
        <v>Tier 1</v>
      </c>
      <c r="O102" s="27">
        <f>IF(T102="x","--",IFERROR(VLOOKUP($L102,OFFROAD2017_CY2020!$A:$W,O$3,FALSE)/$K102,"--"))</f>
        <v>1.1128405203683269</v>
      </c>
      <c r="P102" s="27">
        <f>IF(T102="x","--",IFERROR(VLOOKUP($L102,OFFROAD2017_CY2020!$A:$W,P$3,FALSE)/$K102,"--"))</f>
        <v>7.4884491663516766</v>
      </c>
      <c r="Q102" s="51">
        <f t="shared" si="8"/>
        <v>37.553604703964282</v>
      </c>
      <c r="R102" s="51">
        <f t="shared" si="9"/>
        <v>252.70310946785472</v>
      </c>
    </row>
    <row r="103" spans="1:21" ht="15" customHeight="1" x14ac:dyDescent="0.2">
      <c r="A103" s="25">
        <v>100</v>
      </c>
      <c r="B103" s="25" t="s">
        <v>376</v>
      </c>
      <c r="C103" s="25" t="str">
        <f t="shared" si="7"/>
        <v>TV20561</v>
      </c>
      <c r="D103" s="25" t="str">
        <f>VLOOKUP(B103,'Aggregated Equipment Inventory'!A:AB,$D$2,FALSE)</f>
        <v>PUSHOUT TRACTOR</v>
      </c>
      <c r="E103" s="26" t="str">
        <f>VLOOKUP($B103,'Aggregated Equipment Inventory'!$A:$AB,E$2,FALSE)</f>
        <v>Diesel</v>
      </c>
      <c r="F103" s="26">
        <f>VLOOKUP($B103,'Aggregated Equipment Inventory'!$A:$AB,F$2,FALSE)</f>
        <v>2000</v>
      </c>
      <c r="G103" s="36">
        <f>IF(VLOOKUP($B103,'Aggregated Equipment Inventory'!$A:$AB,G$2,FALSE)="","--",VLOOKUP($B103,'Aggregated Equipment Inventory'!$A:$AB,G$2,FALSE))</f>
        <v>87</v>
      </c>
      <c r="H103" s="26" t="s">
        <v>487</v>
      </c>
      <c r="I103" s="26">
        <f>VLOOKUP($B103,'Aggregated Equipment Inventory'!$A:$AB,I$2,FALSE)</f>
        <v>100</v>
      </c>
      <c r="J103" s="26" t="str">
        <f>VLOOKUP($B103,'Aggregated Equipment Inventory'!$A:$AB,J$2,FALSE)</f>
        <v>AirGrSupp - A/C Tug Narrow Body</v>
      </c>
      <c r="K103" s="27">
        <f>IF(T103="x","--",IF(VLOOKUP($B103,'Aggregated Equipment Inventory'!$A:$AB,K$2,FALSE)="","--",VLOOKUP($B103,'Aggregated Equipment Inventory'!$A:$AB,K$2,FALSE)))</f>
        <v>0.53600000000000003</v>
      </c>
      <c r="L103" s="26" t="str">
        <f>VLOOKUP($B103,'Aggregated Equipment Inventory'!$A:$AB,L$2,FALSE)</f>
        <v>AirGrSupp - A/C Tug Narrow Body_2000_100</v>
      </c>
      <c r="M103" s="65">
        <f>IF(T103="x","--",IF(VLOOKUP($B103,'Aggregated Equipment Inventory'!$A:$AB,M$2,FALSE)="","--",VLOOKUP($B103,'Aggregated Equipment Inventory'!$A:$AB,M$2,FALSE)))</f>
        <v>328.24672226137722</v>
      </c>
      <c r="N103" s="26" t="str">
        <f>VLOOKUP($B103,'Aggregated Equipment Inventory'!$A:$AB,N$2,FALSE)</f>
        <v>Tier 1</v>
      </c>
      <c r="O103" s="27">
        <f>IF(T103="x","--",IFERROR(VLOOKUP($L103,OFFROAD2017_CY2020!$A:$W,O$3,FALSE)/$K103,"--"))</f>
        <v>1.1128405203683269</v>
      </c>
      <c r="P103" s="27">
        <f>IF(T103="x","--",IFERROR(VLOOKUP($L103,OFFROAD2017_CY2020!$A:$W,P$3,FALSE)/$K103,"--"))</f>
        <v>7.4884491663516766</v>
      </c>
      <c r="Q103" s="51">
        <f t="shared" si="8"/>
        <v>37.553604703964282</v>
      </c>
      <c r="R103" s="51">
        <f t="shared" si="9"/>
        <v>252.70310946785472</v>
      </c>
    </row>
    <row r="104" spans="1:21" ht="15" customHeight="1" x14ac:dyDescent="0.2">
      <c r="A104" s="25">
        <v>101</v>
      </c>
      <c r="B104" s="25" t="s">
        <v>375</v>
      </c>
      <c r="C104" s="25" t="str">
        <f t="shared" si="7"/>
        <v>AS0118</v>
      </c>
      <c r="D104" s="25" t="str">
        <f>VLOOKUP(B104,'Aggregated Equipment Inventory'!A:AB,$D$2,FALSE)</f>
        <v>AIRSTART UNIT</v>
      </c>
      <c r="E104" s="26" t="str">
        <f>VLOOKUP($B104,'Aggregated Equipment Inventory'!$A:$AB,E$2,FALSE)</f>
        <v>Diesel</v>
      </c>
      <c r="F104" s="26">
        <f>VLOOKUP($B104,'Aggregated Equipment Inventory'!$A:$AB,F$2,FALSE)</f>
        <v>2008</v>
      </c>
      <c r="G104" s="36">
        <f>IF(VLOOKUP($B104,'Aggregated Equipment Inventory'!$A:$AB,G$2,FALSE)="","--",VLOOKUP($B104,'Aggregated Equipment Inventory'!$A:$AB,G$2,FALSE))</f>
        <v>665</v>
      </c>
      <c r="H104" s="26" t="s">
        <v>487</v>
      </c>
      <c r="I104" s="26">
        <f>VLOOKUP($B104,'Aggregated Equipment Inventory'!$A:$AB,I$2,FALSE)</f>
        <v>750</v>
      </c>
      <c r="J104" s="26" t="str">
        <f>VLOOKUP($B104,'Aggregated Equipment Inventory'!$A:$AB,J$2,FALSE)</f>
        <v>Portable Equipment - Non-Rental Generator</v>
      </c>
      <c r="K104" s="27">
        <f>IF(T104="x","--",IF(VLOOKUP($B104,'Aggregated Equipment Inventory'!$A:$AB,K$2,FALSE)="","--",VLOOKUP($B104,'Aggregated Equipment Inventory'!$A:$AB,K$2,FALSE)))</f>
        <v>0.33500000000000002</v>
      </c>
      <c r="L104" s="26" t="str">
        <f>VLOOKUP($B104,'Aggregated Equipment Inventory'!$A:$AB,L$2,FALSE)</f>
        <v>Portable Equipment - Non-Rental Generator_2008_750</v>
      </c>
      <c r="M104" s="65">
        <f>IF(T104="x","--",IF(VLOOKUP($B104,'Aggregated Equipment Inventory'!$A:$AB,M$2,FALSE)="","--",VLOOKUP($B104,'Aggregated Equipment Inventory'!$A:$AB,M$2,FALSE)))</f>
        <v>1313.5972312801341</v>
      </c>
      <c r="N104" s="26" t="str">
        <f>VLOOKUP($B104,'Aggregated Equipment Inventory'!$A:$AB,N$2,FALSE)</f>
        <v>Tier 3</v>
      </c>
      <c r="O104" s="27">
        <f>IF(T104="x","--",IFERROR(VLOOKUP($L104,OFFROAD2017_CY2020!$A:$W,O$3,FALSE)/$K104,"--"))</f>
        <v>0.30454138187583363</v>
      </c>
      <c r="P104" s="27">
        <f>IF(T104="x","--",IFERROR(VLOOKUP($L104,OFFROAD2017_CY2020!$A:$W,P$3,FALSE)/$K104,"--"))</f>
        <v>2.6304429884774616</v>
      </c>
      <c r="Q104" s="51">
        <f t="shared" si="8"/>
        <v>196.47588343765148</v>
      </c>
      <c r="R104" s="51">
        <f t="shared" si="9"/>
        <v>1697.0390257314868</v>
      </c>
    </row>
    <row r="105" spans="1:21" ht="15" customHeight="1" x14ac:dyDescent="0.2">
      <c r="A105" s="25">
        <v>102</v>
      </c>
      <c r="B105" s="25" t="s">
        <v>374</v>
      </c>
      <c r="C105" s="25" t="str">
        <f t="shared" si="7"/>
        <v>AS20353</v>
      </c>
      <c r="D105" s="25" t="str">
        <f>VLOOKUP(B105,'Aggregated Equipment Inventory'!A:AB,$D$2,FALSE)</f>
        <v>AIRSTART UNIT</v>
      </c>
      <c r="E105" s="26" t="str">
        <f>VLOOKUP($B105,'Aggregated Equipment Inventory'!$A:$AB,E$2,FALSE)</f>
        <v>Diesel</v>
      </c>
      <c r="F105" s="26">
        <f>VLOOKUP($B105,'Aggregated Equipment Inventory'!$A:$AB,F$2,FALSE)</f>
        <v>2000</v>
      </c>
      <c r="G105" s="36">
        <f>IF(VLOOKUP($B105,'Aggregated Equipment Inventory'!$A:$AB,G$2,FALSE)="","--",VLOOKUP($B105,'Aggregated Equipment Inventory'!$A:$AB,G$2,FALSE))</f>
        <v>330</v>
      </c>
      <c r="H105" s="26" t="s">
        <v>487</v>
      </c>
      <c r="I105" s="26">
        <f>VLOOKUP($B105,'Aggregated Equipment Inventory'!$A:$AB,I$2,FALSE)</f>
        <v>600</v>
      </c>
      <c r="J105" s="26" t="str">
        <f>VLOOKUP($B105,'Aggregated Equipment Inventory'!$A:$AB,J$2,FALSE)</f>
        <v>Portable Equipment - Non-Rental Generator</v>
      </c>
      <c r="K105" s="27">
        <f>IF(T105="x","--",IF(VLOOKUP($B105,'Aggregated Equipment Inventory'!$A:$AB,K$2,FALSE)="","--",VLOOKUP($B105,'Aggregated Equipment Inventory'!$A:$AB,K$2,FALSE)))</f>
        <v>0.33500000000000002</v>
      </c>
      <c r="L105" s="26" t="str">
        <f>VLOOKUP($B105,'Aggregated Equipment Inventory'!$A:$AB,L$2,FALSE)</f>
        <v>Portable Equipment - Non-Rental Generator_1999_600</v>
      </c>
      <c r="M105" s="65">
        <f>IF(T105="x","--",IF(VLOOKUP($B105,'Aggregated Equipment Inventory'!$A:$AB,M$2,FALSE)="","--",VLOOKUP($B105,'Aggregated Equipment Inventory'!$A:$AB,M$2,FALSE)))</f>
        <v>1313.5972312801341</v>
      </c>
      <c r="N105" s="26" t="str">
        <f>VLOOKUP($B105,'Aggregated Equipment Inventory'!$A:$AB,N$2,FALSE)</f>
        <v>Tier 1</v>
      </c>
      <c r="O105" s="27">
        <f>IF(T105="x","--",IFERROR(VLOOKUP($L105,OFFROAD2017_CY2020!$A:$W,O$3,FALSE)/$K105,"--"))</f>
        <v>0.3459590098109489</v>
      </c>
      <c r="P105" s="27">
        <f>IF(T105="x","--",IFERROR(VLOOKUP($L105,OFFROAD2017_CY2020!$A:$W,P$3,FALSE)/$K105,"--"))</f>
        <v>5.708445125798816</v>
      </c>
      <c r="Q105" s="51">
        <f t="shared" si="8"/>
        <v>110.75921681670253</v>
      </c>
      <c r="R105" s="51">
        <f t="shared" si="9"/>
        <v>1827.5659643034105</v>
      </c>
    </row>
    <row r="106" spans="1:21" ht="15" customHeight="1" x14ac:dyDescent="0.2">
      <c r="A106" s="25">
        <v>103</v>
      </c>
      <c r="B106" s="25" t="s">
        <v>372</v>
      </c>
      <c r="C106" s="25" t="str">
        <f t="shared" si="7"/>
        <v>BL0342</v>
      </c>
      <c r="D106" s="25" t="str">
        <f>VLOOKUP(B106,'Aggregated Equipment Inventory'!A:AB,$D$2,FALSE)</f>
        <v>BELTLOADER</v>
      </c>
      <c r="E106" s="26" t="str">
        <f>VLOOKUP($B106,'Aggregated Equipment Inventory'!$A:$AB,E$2,FALSE)</f>
        <v>Electric</v>
      </c>
      <c r="F106" s="26" t="str">
        <f>VLOOKUP($B106,'Aggregated Equipment Inventory'!$A:$AB,F$2,FALSE)</f>
        <v>2004 </v>
      </c>
      <c r="G106" s="36">
        <f>IF(VLOOKUP($B106,'Aggregated Equipment Inventory'!$A:$AB,G$2,FALSE)="","--",VLOOKUP($B106,'Aggregated Equipment Inventory'!$A:$AB,G$2,FALSE))</f>
        <v>84</v>
      </c>
      <c r="H106" s="26" t="s">
        <v>487</v>
      </c>
      <c r="I106" s="26">
        <f>VLOOKUP($B106,'Aggregated Equipment Inventory'!$A:$AB,I$2,FALSE)</f>
        <v>100</v>
      </c>
      <c r="J106" s="26" t="str">
        <f>VLOOKUP($B106,'Aggregated Equipment Inventory'!$A:$AB,J$2,FALSE)</f>
        <v/>
      </c>
      <c r="K106" s="27" t="str">
        <f>IF(T106="x","--",IF(VLOOKUP($B106,'Aggregated Equipment Inventory'!$A:$AB,K$2,FALSE)="","--",VLOOKUP($B106,'Aggregated Equipment Inventory'!$A:$AB,K$2,FALSE)))</f>
        <v>--</v>
      </c>
      <c r="L106" s="26" t="str">
        <f>VLOOKUP($B106,'Aggregated Equipment Inventory'!$A:$AB,L$2,FALSE)</f>
        <v/>
      </c>
      <c r="M106" s="65" t="str">
        <f>IF(T106="x","--",IF(VLOOKUP($B106,'Aggregated Equipment Inventory'!$A:$AB,M$2,FALSE)="","--",VLOOKUP($B106,'Aggregated Equipment Inventory'!$A:$AB,M$2,FALSE)))</f>
        <v>--</v>
      </c>
      <c r="N106" s="26" t="str">
        <f>VLOOKUP($B106,'Aggregated Equipment Inventory'!$A:$AB,N$2,FALSE)</f>
        <v/>
      </c>
      <c r="O106" s="27" t="str">
        <f>IF(T106="x","--",IFERROR(VLOOKUP($L106,OFFROAD2017_CY2020!$A:$W,O$3,FALSE)/$K106,"--"))</f>
        <v>--</v>
      </c>
      <c r="P106" s="27" t="str">
        <f>IF(T106="x","--",IFERROR(VLOOKUP($L106,OFFROAD2017_CY2020!$A:$W,P$3,FALSE)/$K106,"--"))</f>
        <v>--</v>
      </c>
      <c r="Q106" s="51" t="str">
        <f t="shared" si="8"/>
        <v>--</v>
      </c>
      <c r="R106" s="51" t="str">
        <f t="shared" si="9"/>
        <v>--</v>
      </c>
    </row>
    <row r="107" spans="1:21" ht="15" customHeight="1" x14ac:dyDescent="0.2">
      <c r="A107" s="25">
        <v>104</v>
      </c>
      <c r="B107" s="25" t="s">
        <v>371</v>
      </c>
      <c r="C107" s="25" t="str">
        <f t="shared" si="7"/>
        <v>BL18927</v>
      </c>
      <c r="D107" s="25" t="str">
        <f>VLOOKUP(B107,'Aggregated Equipment Inventory'!A:AB,$D$2,FALSE)</f>
        <v>BELTLOADER</v>
      </c>
      <c r="E107" s="26" t="str">
        <f>VLOOKUP($B107,'Aggregated Equipment Inventory'!$A:$AB,E$2,FALSE)</f>
        <v>Electric</v>
      </c>
      <c r="F107" s="26" t="str">
        <f>VLOOKUP($B107,'Aggregated Equipment Inventory'!$A:$AB,F$2,FALSE)</f>
        <v> 1999</v>
      </c>
      <c r="G107" s="36">
        <f>IF(VLOOKUP($B107,'Aggregated Equipment Inventory'!$A:$AB,G$2,FALSE)="","--",VLOOKUP($B107,'Aggregated Equipment Inventory'!$A:$AB,G$2,FALSE))</f>
        <v>84.4</v>
      </c>
      <c r="H107" s="26" t="s">
        <v>487</v>
      </c>
      <c r="I107" s="26">
        <f>VLOOKUP($B107,'Aggregated Equipment Inventory'!$A:$AB,I$2,FALSE)</f>
        <v>100</v>
      </c>
      <c r="J107" s="26" t="str">
        <f>VLOOKUP($B107,'Aggregated Equipment Inventory'!$A:$AB,J$2,FALSE)</f>
        <v/>
      </c>
      <c r="K107" s="27" t="str">
        <f>IF(T107="x","--",IF(VLOOKUP($B107,'Aggregated Equipment Inventory'!$A:$AB,K$2,FALSE)="","--",VLOOKUP($B107,'Aggregated Equipment Inventory'!$A:$AB,K$2,FALSE)))</f>
        <v>--</v>
      </c>
      <c r="L107" s="26" t="str">
        <f>VLOOKUP($B107,'Aggregated Equipment Inventory'!$A:$AB,L$2,FALSE)</f>
        <v/>
      </c>
      <c r="M107" s="65" t="str">
        <f>IF(T107="x","--",IF(VLOOKUP($B107,'Aggregated Equipment Inventory'!$A:$AB,M$2,FALSE)="","--",VLOOKUP($B107,'Aggregated Equipment Inventory'!$A:$AB,M$2,FALSE)))</f>
        <v>--</v>
      </c>
      <c r="N107" s="26" t="str">
        <f>VLOOKUP($B107,'Aggregated Equipment Inventory'!$A:$AB,N$2,FALSE)</f>
        <v/>
      </c>
      <c r="O107" s="27" t="str">
        <f>IF(T107="x","--",IFERROR(VLOOKUP($L107,OFFROAD2017_CY2020!$A:$W,O$3,FALSE)/$K107,"--"))</f>
        <v>--</v>
      </c>
      <c r="P107" s="27" t="str">
        <f>IF(T107="x","--",IFERROR(VLOOKUP($L107,OFFROAD2017_CY2020!$A:$W,P$3,FALSE)/$K107,"--"))</f>
        <v>--</v>
      </c>
      <c r="Q107" s="51" t="str">
        <f t="shared" si="8"/>
        <v>--</v>
      </c>
      <c r="R107" s="51" t="str">
        <f t="shared" si="9"/>
        <v>--</v>
      </c>
    </row>
    <row r="108" spans="1:21" ht="15" customHeight="1" x14ac:dyDescent="0.2">
      <c r="A108" s="25">
        <v>105</v>
      </c>
      <c r="B108" s="25" t="s">
        <v>370</v>
      </c>
      <c r="C108" s="25" t="str">
        <f t="shared" si="7"/>
        <v>BL18928</v>
      </c>
      <c r="D108" s="25" t="str">
        <f>VLOOKUP(B108,'Aggregated Equipment Inventory'!A:AB,$D$2,FALSE)</f>
        <v>BELTLOADER</v>
      </c>
      <c r="E108" s="26" t="str">
        <f>VLOOKUP($B108,'Aggregated Equipment Inventory'!$A:$AB,E$2,FALSE)</f>
        <v>Electric</v>
      </c>
      <c r="F108" s="26" t="str">
        <f>VLOOKUP($B108,'Aggregated Equipment Inventory'!$A:$AB,F$2,FALSE)</f>
        <v> 1999</v>
      </c>
      <c r="G108" s="36">
        <f>IF(VLOOKUP($B108,'Aggregated Equipment Inventory'!$A:$AB,G$2,FALSE)="","--",VLOOKUP($B108,'Aggregated Equipment Inventory'!$A:$AB,G$2,FALSE))</f>
        <v>84</v>
      </c>
      <c r="H108" s="26" t="s">
        <v>487</v>
      </c>
      <c r="I108" s="26">
        <f>VLOOKUP($B108,'Aggregated Equipment Inventory'!$A:$AB,I$2,FALSE)</f>
        <v>100</v>
      </c>
      <c r="J108" s="26" t="str">
        <f>VLOOKUP($B108,'Aggregated Equipment Inventory'!$A:$AB,J$2,FALSE)</f>
        <v/>
      </c>
      <c r="K108" s="27" t="str">
        <f>IF(T108="x","--",IF(VLOOKUP($B108,'Aggregated Equipment Inventory'!$A:$AB,K$2,FALSE)="","--",VLOOKUP($B108,'Aggregated Equipment Inventory'!$A:$AB,K$2,FALSE)))</f>
        <v>--</v>
      </c>
      <c r="L108" s="26" t="str">
        <f>VLOOKUP($B108,'Aggregated Equipment Inventory'!$A:$AB,L$2,FALSE)</f>
        <v/>
      </c>
      <c r="M108" s="65" t="str">
        <f>IF(T108="x","--",IF(VLOOKUP($B108,'Aggregated Equipment Inventory'!$A:$AB,M$2,FALSE)="","--",VLOOKUP($B108,'Aggregated Equipment Inventory'!$A:$AB,M$2,FALSE)))</f>
        <v>--</v>
      </c>
      <c r="N108" s="26" t="str">
        <f>VLOOKUP($B108,'Aggregated Equipment Inventory'!$A:$AB,N$2,FALSE)</f>
        <v/>
      </c>
      <c r="O108" s="27" t="str">
        <f>IF(T108="x","--",IFERROR(VLOOKUP($L108,OFFROAD2017_CY2020!$A:$W,O$3,FALSE)/$K108,"--"))</f>
        <v>--</v>
      </c>
      <c r="P108" s="27" t="str">
        <f>IF(T108="x","--",IFERROR(VLOOKUP($L108,OFFROAD2017_CY2020!$A:$W,P$3,FALSE)/$K108,"--"))</f>
        <v>--</v>
      </c>
      <c r="Q108" s="51" t="str">
        <f t="shared" si="8"/>
        <v>--</v>
      </c>
      <c r="R108" s="51" t="str">
        <f t="shared" si="9"/>
        <v>--</v>
      </c>
    </row>
    <row r="109" spans="1:21" ht="15" customHeight="1" x14ac:dyDescent="0.2">
      <c r="A109" s="25">
        <v>106</v>
      </c>
      <c r="B109" s="25" t="s">
        <v>369</v>
      </c>
      <c r="C109" s="25" t="str">
        <f t="shared" si="7"/>
        <v>BL18929</v>
      </c>
      <c r="D109" s="25" t="str">
        <f>VLOOKUP(B109,'Aggregated Equipment Inventory'!A:AB,$D$2,FALSE)</f>
        <v>BELTLOADER</v>
      </c>
      <c r="E109" s="26" t="str">
        <f>VLOOKUP($B109,'Aggregated Equipment Inventory'!$A:$AB,E$2,FALSE)</f>
        <v>Electric</v>
      </c>
      <c r="F109" s="26" t="str">
        <f>VLOOKUP($B109,'Aggregated Equipment Inventory'!$A:$AB,F$2,FALSE)</f>
        <v> 1999</v>
      </c>
      <c r="G109" s="36">
        <f>IF(VLOOKUP($B109,'Aggregated Equipment Inventory'!$A:$AB,G$2,FALSE)="","--",VLOOKUP($B109,'Aggregated Equipment Inventory'!$A:$AB,G$2,FALSE))</f>
        <v>84</v>
      </c>
      <c r="H109" s="26" t="s">
        <v>487</v>
      </c>
      <c r="I109" s="26">
        <f>VLOOKUP($B109,'Aggregated Equipment Inventory'!$A:$AB,I$2,FALSE)</f>
        <v>100</v>
      </c>
      <c r="J109" s="26" t="str">
        <f>VLOOKUP($B109,'Aggregated Equipment Inventory'!$A:$AB,J$2,FALSE)</f>
        <v/>
      </c>
      <c r="K109" s="27" t="str">
        <f>IF(T109="x","--",IF(VLOOKUP($B109,'Aggregated Equipment Inventory'!$A:$AB,K$2,FALSE)="","--",VLOOKUP($B109,'Aggregated Equipment Inventory'!$A:$AB,K$2,FALSE)))</f>
        <v>--</v>
      </c>
      <c r="L109" s="26" t="str">
        <f>VLOOKUP($B109,'Aggregated Equipment Inventory'!$A:$AB,L$2,FALSE)</f>
        <v/>
      </c>
      <c r="M109" s="65" t="str">
        <f>IF(T109="x","--",IF(VLOOKUP($B109,'Aggregated Equipment Inventory'!$A:$AB,M$2,FALSE)="","--",VLOOKUP($B109,'Aggregated Equipment Inventory'!$A:$AB,M$2,FALSE)))</f>
        <v>--</v>
      </c>
      <c r="N109" s="26" t="str">
        <f>VLOOKUP($B109,'Aggregated Equipment Inventory'!$A:$AB,N$2,FALSE)</f>
        <v/>
      </c>
      <c r="O109" s="27" t="str">
        <f>IF(T109="x","--",IFERROR(VLOOKUP($L109,OFFROAD2017_CY2020!$A:$W,O$3,FALSE)/$K109,"--"))</f>
        <v>--</v>
      </c>
      <c r="P109" s="27" t="str">
        <f>IF(T109="x","--",IFERROR(VLOOKUP($L109,OFFROAD2017_CY2020!$A:$W,P$3,FALSE)/$K109,"--"))</f>
        <v>--</v>
      </c>
      <c r="Q109" s="51" t="str">
        <f t="shared" si="8"/>
        <v>--</v>
      </c>
      <c r="R109" s="51" t="str">
        <f t="shared" si="9"/>
        <v>--</v>
      </c>
    </row>
    <row r="110" spans="1:21" ht="15" customHeight="1" x14ac:dyDescent="0.2">
      <c r="A110" s="25">
        <v>107</v>
      </c>
      <c r="B110" s="25" t="s">
        <v>368</v>
      </c>
      <c r="C110" s="25" t="str">
        <f t="shared" si="7"/>
        <v>BL18930</v>
      </c>
      <c r="D110" s="25" t="str">
        <f>VLOOKUP(B110,'Aggregated Equipment Inventory'!A:AB,$D$2,FALSE)</f>
        <v>BELTLOADER</v>
      </c>
      <c r="E110" s="26" t="str">
        <f>VLOOKUP($B110,'Aggregated Equipment Inventory'!$A:$AB,E$2,FALSE)</f>
        <v>Electric</v>
      </c>
      <c r="F110" s="26" t="str">
        <f>VLOOKUP($B110,'Aggregated Equipment Inventory'!$A:$AB,F$2,FALSE)</f>
        <v> 1999</v>
      </c>
      <c r="G110" s="36">
        <f>IF(VLOOKUP($B110,'Aggregated Equipment Inventory'!$A:$AB,G$2,FALSE)="","--",VLOOKUP($B110,'Aggregated Equipment Inventory'!$A:$AB,G$2,FALSE))</f>
        <v>84</v>
      </c>
      <c r="H110" s="26" t="s">
        <v>487</v>
      </c>
      <c r="I110" s="26">
        <f>VLOOKUP($B110,'Aggregated Equipment Inventory'!$A:$AB,I$2,FALSE)</f>
        <v>100</v>
      </c>
      <c r="J110" s="26" t="str">
        <f>VLOOKUP($B110,'Aggregated Equipment Inventory'!$A:$AB,J$2,FALSE)</f>
        <v/>
      </c>
      <c r="K110" s="27" t="str">
        <f>IF(T110="x","--",IF(VLOOKUP($B110,'Aggregated Equipment Inventory'!$A:$AB,K$2,FALSE)="","--",VLOOKUP($B110,'Aggregated Equipment Inventory'!$A:$AB,K$2,FALSE)))</f>
        <v>--</v>
      </c>
      <c r="L110" s="26" t="str">
        <f>VLOOKUP($B110,'Aggregated Equipment Inventory'!$A:$AB,L$2,FALSE)</f>
        <v/>
      </c>
      <c r="M110" s="65" t="str">
        <f>IF(T110="x","--",IF(VLOOKUP($B110,'Aggregated Equipment Inventory'!$A:$AB,M$2,FALSE)="","--",VLOOKUP($B110,'Aggregated Equipment Inventory'!$A:$AB,M$2,FALSE)))</f>
        <v>--</v>
      </c>
      <c r="N110" s="26" t="str">
        <f>VLOOKUP($B110,'Aggregated Equipment Inventory'!$A:$AB,N$2,FALSE)</f>
        <v/>
      </c>
      <c r="O110" s="27" t="str">
        <f>IF(T110="x","--",IFERROR(VLOOKUP($L110,OFFROAD2017_CY2020!$A:$W,O$3,FALSE)/$K110,"--"))</f>
        <v>--</v>
      </c>
      <c r="P110" s="27" t="str">
        <f>IF(T110="x","--",IFERROR(VLOOKUP($L110,OFFROAD2017_CY2020!$A:$W,P$3,FALSE)/$K110,"--"))</f>
        <v>--</v>
      </c>
      <c r="Q110" s="51" t="str">
        <f t="shared" si="8"/>
        <v>--</v>
      </c>
      <c r="R110" s="51" t="str">
        <f t="shared" si="9"/>
        <v>--</v>
      </c>
    </row>
    <row r="111" spans="1:21" ht="15" customHeight="1" x14ac:dyDescent="0.2">
      <c r="A111" s="25">
        <v>108</v>
      </c>
      <c r="B111" s="25" t="s">
        <v>367</v>
      </c>
      <c r="C111" s="25" t="str">
        <f t="shared" si="7"/>
        <v>BL18943</v>
      </c>
      <c r="D111" s="25" t="str">
        <f>VLOOKUP(B111,'Aggregated Equipment Inventory'!A:AB,$D$2,FALSE)</f>
        <v>BELTLOADER</v>
      </c>
      <c r="E111" s="26" t="str">
        <f>VLOOKUP($B111,'Aggregated Equipment Inventory'!$A:$AB,E$2,FALSE)</f>
        <v>Electric</v>
      </c>
      <c r="F111" s="26" t="str">
        <f>VLOOKUP($B111,'Aggregated Equipment Inventory'!$A:$AB,F$2,FALSE)</f>
        <v> 1999</v>
      </c>
      <c r="G111" s="36">
        <f>IF(VLOOKUP($B111,'Aggregated Equipment Inventory'!$A:$AB,G$2,FALSE)="","--",VLOOKUP($B111,'Aggregated Equipment Inventory'!$A:$AB,G$2,FALSE))</f>
        <v>84</v>
      </c>
      <c r="H111" s="26" t="s">
        <v>487</v>
      </c>
      <c r="I111" s="26">
        <f>VLOOKUP($B111,'Aggregated Equipment Inventory'!$A:$AB,I$2,FALSE)</f>
        <v>100</v>
      </c>
      <c r="J111" s="26" t="str">
        <f>VLOOKUP($B111,'Aggregated Equipment Inventory'!$A:$AB,J$2,FALSE)</f>
        <v/>
      </c>
      <c r="K111" s="27" t="str">
        <f>IF(T111="x","--",IF(VLOOKUP($B111,'Aggregated Equipment Inventory'!$A:$AB,K$2,FALSE)="","--",VLOOKUP($B111,'Aggregated Equipment Inventory'!$A:$AB,K$2,FALSE)))</f>
        <v>--</v>
      </c>
      <c r="L111" s="26" t="str">
        <f>VLOOKUP($B111,'Aggregated Equipment Inventory'!$A:$AB,L$2,FALSE)</f>
        <v/>
      </c>
      <c r="M111" s="65" t="str">
        <f>IF(T111="x","--",IF(VLOOKUP($B111,'Aggregated Equipment Inventory'!$A:$AB,M$2,FALSE)="","--",VLOOKUP($B111,'Aggregated Equipment Inventory'!$A:$AB,M$2,FALSE)))</f>
        <v>--</v>
      </c>
      <c r="N111" s="26" t="str">
        <f>VLOOKUP($B111,'Aggregated Equipment Inventory'!$A:$AB,N$2,FALSE)</f>
        <v/>
      </c>
      <c r="O111" s="27" t="str">
        <f>IF(T111="x","--",IFERROR(VLOOKUP($L111,OFFROAD2017_CY2020!$A:$W,O$3,FALSE)/$K111,"--"))</f>
        <v>--</v>
      </c>
      <c r="P111" s="27" t="str">
        <f>IF(T111="x","--",IFERROR(VLOOKUP($L111,OFFROAD2017_CY2020!$A:$W,P$3,FALSE)/$K111,"--"))</f>
        <v>--</v>
      </c>
      <c r="Q111" s="51" t="str">
        <f t="shared" si="8"/>
        <v>--</v>
      </c>
      <c r="R111" s="51" t="str">
        <f t="shared" si="9"/>
        <v>--</v>
      </c>
    </row>
    <row r="112" spans="1:21" ht="15" customHeight="1" x14ac:dyDescent="0.2">
      <c r="A112" s="25">
        <v>109</v>
      </c>
      <c r="B112" s="25" t="s">
        <v>366</v>
      </c>
      <c r="C112" s="25" t="str">
        <f t="shared" si="7"/>
        <v>BL20011</v>
      </c>
      <c r="D112" s="25" t="str">
        <f>VLOOKUP(B112,'Aggregated Equipment Inventory'!A:AB,$D$2,FALSE)</f>
        <v>BELTLOADER</v>
      </c>
      <c r="E112" s="26" t="str">
        <f>VLOOKUP($B112,'Aggregated Equipment Inventory'!$A:$AB,E$2,FALSE)</f>
        <v>Electric</v>
      </c>
      <c r="F112" s="26" t="str">
        <f>VLOOKUP($B112,'Aggregated Equipment Inventory'!$A:$AB,F$2,FALSE)</f>
        <v> 1999</v>
      </c>
      <c r="G112" s="36">
        <f>IF(VLOOKUP($B112,'Aggregated Equipment Inventory'!$A:$AB,G$2,FALSE)="","--",VLOOKUP($B112,'Aggregated Equipment Inventory'!$A:$AB,G$2,FALSE))</f>
        <v>84</v>
      </c>
      <c r="H112" s="26" t="s">
        <v>487</v>
      </c>
      <c r="I112" s="26">
        <f>VLOOKUP($B112,'Aggregated Equipment Inventory'!$A:$AB,I$2,FALSE)</f>
        <v>100</v>
      </c>
      <c r="J112" s="26" t="str">
        <f>VLOOKUP($B112,'Aggregated Equipment Inventory'!$A:$AB,J$2,FALSE)</f>
        <v/>
      </c>
      <c r="K112" s="27" t="str">
        <f>IF(T112="x","--",IF(VLOOKUP($B112,'Aggregated Equipment Inventory'!$A:$AB,K$2,FALSE)="","--",VLOOKUP($B112,'Aggregated Equipment Inventory'!$A:$AB,K$2,FALSE)))</f>
        <v>--</v>
      </c>
      <c r="L112" s="26" t="str">
        <f>VLOOKUP($B112,'Aggregated Equipment Inventory'!$A:$AB,L$2,FALSE)</f>
        <v/>
      </c>
      <c r="M112" s="65" t="str">
        <f>IF(T112="x","--",IF(VLOOKUP($B112,'Aggregated Equipment Inventory'!$A:$AB,M$2,FALSE)="","--",VLOOKUP($B112,'Aggregated Equipment Inventory'!$A:$AB,M$2,FALSE)))</f>
        <v>--</v>
      </c>
      <c r="N112" s="26" t="str">
        <f>VLOOKUP($B112,'Aggregated Equipment Inventory'!$A:$AB,N$2,FALSE)</f>
        <v/>
      </c>
      <c r="O112" s="27" t="str">
        <f>IF(T112="x","--",IFERROR(VLOOKUP($L112,OFFROAD2017_CY2020!$A:$W,O$3,FALSE)/$K112,"--"))</f>
        <v>--</v>
      </c>
      <c r="P112" s="27" t="str">
        <f>IF(T112="x","--",IFERROR(VLOOKUP($L112,OFFROAD2017_CY2020!$A:$W,P$3,FALSE)/$K112,"--"))</f>
        <v>--</v>
      </c>
      <c r="Q112" s="51" t="str">
        <f t="shared" si="8"/>
        <v>--</v>
      </c>
      <c r="R112" s="51" t="str">
        <f t="shared" si="9"/>
        <v>--</v>
      </c>
    </row>
    <row r="113" spans="1:18" ht="15" customHeight="1" x14ac:dyDescent="0.2">
      <c r="A113" s="25">
        <v>110</v>
      </c>
      <c r="B113" s="25" t="s">
        <v>365</v>
      </c>
      <c r="C113" s="25" t="str">
        <f t="shared" si="7"/>
        <v>BL0344</v>
      </c>
      <c r="D113" s="25" t="str">
        <f>VLOOKUP(B113,'Aggregated Equipment Inventory'!A:AB,$D$2,FALSE)</f>
        <v>BELTLOADER</v>
      </c>
      <c r="E113" s="26" t="str">
        <f>VLOOKUP($B113,'Aggregated Equipment Inventory'!$A:$AB,E$2,FALSE)</f>
        <v>Electric</v>
      </c>
      <c r="F113" s="26" t="str">
        <f>VLOOKUP($B113,'Aggregated Equipment Inventory'!$A:$AB,F$2,FALSE)</f>
        <v> 2004</v>
      </c>
      <c r="G113" s="36">
        <f>IF(VLOOKUP($B113,'Aggregated Equipment Inventory'!$A:$AB,G$2,FALSE)="","--",VLOOKUP($B113,'Aggregated Equipment Inventory'!$A:$AB,G$2,FALSE))</f>
        <v>84</v>
      </c>
      <c r="H113" s="26" t="s">
        <v>487</v>
      </c>
      <c r="I113" s="26">
        <f>VLOOKUP($B113,'Aggregated Equipment Inventory'!$A:$AB,I$2,FALSE)</f>
        <v>100</v>
      </c>
      <c r="J113" s="26" t="str">
        <f>VLOOKUP($B113,'Aggregated Equipment Inventory'!$A:$AB,J$2,FALSE)</f>
        <v/>
      </c>
      <c r="K113" s="27" t="str">
        <f>IF(T113="x","--",IF(VLOOKUP($B113,'Aggregated Equipment Inventory'!$A:$AB,K$2,FALSE)="","--",VLOOKUP($B113,'Aggregated Equipment Inventory'!$A:$AB,K$2,FALSE)))</f>
        <v>--</v>
      </c>
      <c r="L113" s="26" t="str">
        <f>VLOOKUP($B113,'Aggregated Equipment Inventory'!$A:$AB,L$2,FALSE)</f>
        <v/>
      </c>
      <c r="M113" s="65" t="str">
        <f>IF(T113="x","--",IF(VLOOKUP($B113,'Aggregated Equipment Inventory'!$A:$AB,M$2,FALSE)="","--",VLOOKUP($B113,'Aggregated Equipment Inventory'!$A:$AB,M$2,FALSE)))</f>
        <v>--</v>
      </c>
      <c r="N113" s="26" t="str">
        <f>VLOOKUP($B113,'Aggregated Equipment Inventory'!$A:$AB,N$2,FALSE)</f>
        <v/>
      </c>
      <c r="O113" s="27" t="str">
        <f>IF(T113="x","--",IFERROR(VLOOKUP($L113,OFFROAD2017_CY2020!$A:$W,O$3,FALSE)/$K113,"--"))</f>
        <v>--</v>
      </c>
      <c r="P113" s="27" t="str">
        <f>IF(T113="x","--",IFERROR(VLOOKUP($L113,OFFROAD2017_CY2020!$A:$W,P$3,FALSE)/$K113,"--"))</f>
        <v>--</v>
      </c>
      <c r="Q113" s="51" t="str">
        <f t="shared" si="8"/>
        <v>--</v>
      </c>
      <c r="R113" s="51" t="str">
        <f t="shared" si="9"/>
        <v>--</v>
      </c>
    </row>
    <row r="114" spans="1:18" ht="15" customHeight="1" x14ac:dyDescent="0.2">
      <c r="A114" s="25">
        <v>111</v>
      </c>
      <c r="B114" s="25" t="s">
        <v>363</v>
      </c>
      <c r="C114" s="25" t="str">
        <f t="shared" si="7"/>
        <v>TV1168</v>
      </c>
      <c r="D114" s="25" t="str">
        <f>VLOOKUP(B114,'Aggregated Equipment Inventory'!A:AB,$D$2,FALSE)</f>
        <v>PUSHOUT TRACTOR</v>
      </c>
      <c r="E114" s="26" t="str">
        <f>VLOOKUP($B114,'Aggregated Equipment Inventory'!$A:$AB,E$2,FALSE)</f>
        <v>Electric</v>
      </c>
      <c r="F114" s="26" t="str">
        <f>VLOOKUP($B114,'Aggregated Equipment Inventory'!$A:$AB,F$2,FALSE)</f>
        <v> 2016</v>
      </c>
      <c r="G114" s="36">
        <f>IF(VLOOKUP($B114,'Aggregated Equipment Inventory'!$A:$AB,G$2,FALSE)="","--",VLOOKUP($B114,'Aggregated Equipment Inventory'!$A:$AB,G$2,FALSE))</f>
        <v>83</v>
      </c>
      <c r="H114" s="26" t="s">
        <v>487</v>
      </c>
      <c r="I114" s="26">
        <f>VLOOKUP($B114,'Aggregated Equipment Inventory'!$A:$AB,I$2,FALSE)</f>
        <v>100</v>
      </c>
      <c r="J114" s="26" t="str">
        <f>VLOOKUP($B114,'Aggregated Equipment Inventory'!$A:$AB,J$2,FALSE)</f>
        <v/>
      </c>
      <c r="K114" s="27" t="str">
        <f>IF(T114="x","--",IF(VLOOKUP($B114,'Aggregated Equipment Inventory'!$A:$AB,K$2,FALSE)="","--",VLOOKUP($B114,'Aggregated Equipment Inventory'!$A:$AB,K$2,FALSE)))</f>
        <v>--</v>
      </c>
      <c r="L114" s="26" t="str">
        <f>VLOOKUP($B114,'Aggregated Equipment Inventory'!$A:$AB,L$2,FALSE)</f>
        <v/>
      </c>
      <c r="M114" s="65" t="str">
        <f>IF(T114="x","--",IF(VLOOKUP($B114,'Aggregated Equipment Inventory'!$A:$AB,M$2,FALSE)="","--",VLOOKUP($B114,'Aggregated Equipment Inventory'!$A:$AB,M$2,FALSE)))</f>
        <v>--</v>
      </c>
      <c r="N114" s="26" t="str">
        <f>VLOOKUP($B114,'Aggregated Equipment Inventory'!$A:$AB,N$2,FALSE)</f>
        <v/>
      </c>
      <c r="O114" s="27" t="str">
        <f>IF(T114="x","--",IFERROR(VLOOKUP($L114,OFFROAD2017_CY2020!$A:$W,O$3,FALSE)/$K114,"--"))</f>
        <v>--</v>
      </c>
      <c r="P114" s="27" t="str">
        <f>IF(T114="x","--",IFERROR(VLOOKUP($L114,OFFROAD2017_CY2020!$A:$W,P$3,FALSE)/$K114,"--"))</f>
        <v>--</v>
      </c>
      <c r="Q114" s="51" t="str">
        <f t="shared" si="8"/>
        <v>--</v>
      </c>
      <c r="R114" s="51" t="str">
        <f t="shared" si="9"/>
        <v>--</v>
      </c>
    </row>
    <row r="115" spans="1:18" ht="15" customHeight="1" x14ac:dyDescent="0.2">
      <c r="A115" s="25">
        <v>112</v>
      </c>
      <c r="B115" s="25" t="s">
        <v>362</v>
      </c>
      <c r="C115" s="25" t="str">
        <f t="shared" si="7"/>
        <v>TV1169</v>
      </c>
      <c r="D115" s="25" t="str">
        <f>VLOOKUP(B115,'Aggregated Equipment Inventory'!A:AB,$D$2,FALSE)</f>
        <v>PUSHOUT TRACTOR</v>
      </c>
      <c r="E115" s="26" t="str">
        <f>VLOOKUP($B115,'Aggregated Equipment Inventory'!$A:$AB,E$2,FALSE)</f>
        <v>Electric</v>
      </c>
      <c r="F115" s="26" t="str">
        <f>VLOOKUP($B115,'Aggregated Equipment Inventory'!$A:$AB,F$2,FALSE)</f>
        <v> 2016</v>
      </c>
      <c r="G115" s="36">
        <f>IF(VLOOKUP($B115,'Aggregated Equipment Inventory'!$A:$AB,G$2,FALSE)="","--",VLOOKUP($B115,'Aggregated Equipment Inventory'!$A:$AB,G$2,FALSE))</f>
        <v>83</v>
      </c>
      <c r="H115" s="26" t="s">
        <v>487</v>
      </c>
      <c r="I115" s="26">
        <f>VLOOKUP($B115,'Aggregated Equipment Inventory'!$A:$AB,I$2,FALSE)</f>
        <v>100</v>
      </c>
      <c r="J115" s="26" t="str">
        <f>VLOOKUP($B115,'Aggregated Equipment Inventory'!$A:$AB,J$2,FALSE)</f>
        <v/>
      </c>
      <c r="K115" s="27" t="str">
        <f>IF(T115="x","--",IF(VLOOKUP($B115,'Aggregated Equipment Inventory'!$A:$AB,K$2,FALSE)="","--",VLOOKUP($B115,'Aggregated Equipment Inventory'!$A:$AB,K$2,FALSE)))</f>
        <v>--</v>
      </c>
      <c r="L115" s="26" t="str">
        <f>VLOOKUP($B115,'Aggregated Equipment Inventory'!$A:$AB,L$2,FALSE)</f>
        <v/>
      </c>
      <c r="M115" s="65" t="str">
        <f>IF(T115="x","--",IF(VLOOKUP($B115,'Aggregated Equipment Inventory'!$A:$AB,M$2,FALSE)="","--",VLOOKUP($B115,'Aggregated Equipment Inventory'!$A:$AB,M$2,FALSE)))</f>
        <v>--</v>
      </c>
      <c r="N115" s="26" t="str">
        <f>VLOOKUP($B115,'Aggregated Equipment Inventory'!$A:$AB,N$2,FALSE)</f>
        <v/>
      </c>
      <c r="O115" s="27" t="str">
        <f>IF(T115="x","--",IFERROR(VLOOKUP($L115,OFFROAD2017_CY2020!$A:$W,O$3,FALSE)/$K115,"--"))</f>
        <v>--</v>
      </c>
      <c r="P115" s="27" t="str">
        <f>IF(T115="x","--",IFERROR(VLOOKUP($L115,OFFROAD2017_CY2020!$A:$W,P$3,FALSE)/$K115,"--"))</f>
        <v>--</v>
      </c>
      <c r="Q115" s="51" t="str">
        <f t="shared" si="8"/>
        <v>--</v>
      </c>
      <c r="R115" s="51" t="str">
        <f t="shared" si="9"/>
        <v>--</v>
      </c>
    </row>
    <row r="116" spans="1:18" ht="15" customHeight="1" x14ac:dyDescent="0.2">
      <c r="A116" s="25">
        <v>113</v>
      </c>
      <c r="B116" s="25" t="s">
        <v>360</v>
      </c>
      <c r="C116" s="25" t="str">
        <f t="shared" si="7"/>
        <v>TV0995</v>
      </c>
      <c r="D116" s="25" t="str">
        <f>VLOOKUP(B116,'Aggregated Equipment Inventory'!A:AB,$D$2,FALSE)</f>
        <v>BAG TRACTOR</v>
      </c>
      <c r="E116" s="26" t="str">
        <f>VLOOKUP($B116,'Aggregated Equipment Inventory'!$A:$AB,E$2,FALSE)</f>
        <v>Electric</v>
      </c>
      <c r="F116" s="26" t="str">
        <f>VLOOKUP($B116,'Aggregated Equipment Inventory'!$A:$AB,F$2,FALSE)</f>
        <v> 2004</v>
      </c>
      <c r="G116" s="36">
        <f>IF(VLOOKUP($B116,'Aggregated Equipment Inventory'!$A:$AB,G$2,FALSE)="","--",VLOOKUP($B116,'Aggregated Equipment Inventory'!$A:$AB,G$2,FALSE))</f>
        <v>93</v>
      </c>
      <c r="H116" s="26" t="s">
        <v>487</v>
      </c>
      <c r="I116" s="26">
        <f>VLOOKUP($B116,'Aggregated Equipment Inventory'!$A:$AB,I$2,FALSE)</f>
        <v>100</v>
      </c>
      <c r="J116" s="26" t="str">
        <f>VLOOKUP($B116,'Aggregated Equipment Inventory'!$A:$AB,J$2,FALSE)</f>
        <v/>
      </c>
      <c r="K116" s="27" t="str">
        <f>IF(T116="x","--",IF(VLOOKUP($B116,'Aggregated Equipment Inventory'!$A:$AB,K$2,FALSE)="","--",VLOOKUP($B116,'Aggregated Equipment Inventory'!$A:$AB,K$2,FALSE)))</f>
        <v>--</v>
      </c>
      <c r="L116" s="26" t="str">
        <f>VLOOKUP($B116,'Aggregated Equipment Inventory'!$A:$AB,L$2,FALSE)</f>
        <v/>
      </c>
      <c r="M116" s="65" t="str">
        <f>IF(T116="x","--",IF(VLOOKUP($B116,'Aggregated Equipment Inventory'!$A:$AB,M$2,FALSE)="","--",VLOOKUP($B116,'Aggregated Equipment Inventory'!$A:$AB,M$2,FALSE)))</f>
        <v>--</v>
      </c>
      <c r="N116" s="26" t="str">
        <f>VLOOKUP($B116,'Aggregated Equipment Inventory'!$A:$AB,N$2,FALSE)</f>
        <v/>
      </c>
      <c r="O116" s="27" t="str">
        <f>IF(T116="x","--",IFERROR(VLOOKUP($L116,OFFROAD2017_CY2020!$A:$W,O$3,FALSE)/$K116,"--"))</f>
        <v>--</v>
      </c>
      <c r="P116" s="27" t="str">
        <f>IF(T116="x","--",IFERROR(VLOOKUP($L116,OFFROAD2017_CY2020!$A:$W,P$3,FALSE)/$K116,"--"))</f>
        <v>--</v>
      </c>
      <c r="Q116" s="51" t="str">
        <f t="shared" si="8"/>
        <v>--</v>
      </c>
      <c r="R116" s="51" t="str">
        <f t="shared" si="9"/>
        <v>--</v>
      </c>
    </row>
    <row r="117" spans="1:18" ht="15" customHeight="1" x14ac:dyDescent="0.2">
      <c r="A117" s="25">
        <v>114</v>
      </c>
      <c r="B117" s="25" t="s">
        <v>359</v>
      </c>
      <c r="C117" s="25" t="str">
        <f t="shared" si="7"/>
        <v>TV0997</v>
      </c>
      <c r="D117" s="25" t="str">
        <f>VLOOKUP(B117,'Aggregated Equipment Inventory'!A:AB,$D$2,FALSE)</f>
        <v>BAG TRACTOR</v>
      </c>
      <c r="E117" s="26" t="str">
        <f>VLOOKUP($B117,'Aggregated Equipment Inventory'!$A:$AB,E$2,FALSE)</f>
        <v>Electric</v>
      </c>
      <c r="F117" s="26" t="str">
        <f>VLOOKUP($B117,'Aggregated Equipment Inventory'!$A:$AB,F$2,FALSE)</f>
        <v> 2000</v>
      </c>
      <c r="G117" s="36">
        <f>IF(VLOOKUP($B117,'Aggregated Equipment Inventory'!$A:$AB,G$2,FALSE)="","--",VLOOKUP($B117,'Aggregated Equipment Inventory'!$A:$AB,G$2,FALSE))</f>
        <v>93</v>
      </c>
      <c r="H117" s="26" t="s">
        <v>487</v>
      </c>
      <c r="I117" s="26">
        <f>VLOOKUP($B117,'Aggregated Equipment Inventory'!$A:$AB,I$2,FALSE)</f>
        <v>100</v>
      </c>
      <c r="J117" s="26" t="str">
        <f>VLOOKUP($B117,'Aggregated Equipment Inventory'!$A:$AB,J$2,FALSE)</f>
        <v/>
      </c>
      <c r="K117" s="27" t="str">
        <f>IF(T117="x","--",IF(VLOOKUP($B117,'Aggregated Equipment Inventory'!$A:$AB,K$2,FALSE)="","--",VLOOKUP($B117,'Aggregated Equipment Inventory'!$A:$AB,K$2,FALSE)))</f>
        <v>--</v>
      </c>
      <c r="L117" s="26" t="str">
        <f>VLOOKUP($B117,'Aggregated Equipment Inventory'!$A:$AB,L$2,FALSE)</f>
        <v/>
      </c>
      <c r="M117" s="65" t="str">
        <f>IF(T117="x","--",IF(VLOOKUP($B117,'Aggregated Equipment Inventory'!$A:$AB,M$2,FALSE)="","--",VLOOKUP($B117,'Aggregated Equipment Inventory'!$A:$AB,M$2,FALSE)))</f>
        <v>--</v>
      </c>
      <c r="N117" s="26" t="str">
        <f>VLOOKUP($B117,'Aggregated Equipment Inventory'!$A:$AB,N$2,FALSE)</f>
        <v/>
      </c>
      <c r="O117" s="27" t="str">
        <f>IF(T117="x","--",IFERROR(VLOOKUP($L117,OFFROAD2017_CY2020!$A:$W,O$3,FALSE)/$K117,"--"))</f>
        <v>--</v>
      </c>
      <c r="P117" s="27" t="str">
        <f>IF(T117="x","--",IFERROR(VLOOKUP($L117,OFFROAD2017_CY2020!$A:$W,P$3,FALSE)/$K117,"--"))</f>
        <v>--</v>
      </c>
      <c r="Q117" s="51" t="str">
        <f t="shared" si="8"/>
        <v>--</v>
      </c>
      <c r="R117" s="51" t="str">
        <f t="shared" si="9"/>
        <v>--</v>
      </c>
    </row>
    <row r="118" spans="1:18" ht="15" customHeight="1" x14ac:dyDescent="0.2">
      <c r="A118" s="25">
        <v>115</v>
      </c>
      <c r="B118" s="25" t="s">
        <v>358</v>
      </c>
      <c r="C118" s="25" t="str">
        <f t="shared" si="7"/>
        <v>TV0998</v>
      </c>
      <c r="D118" s="25" t="str">
        <f>VLOOKUP(B118,'Aggregated Equipment Inventory'!A:AB,$D$2,FALSE)</f>
        <v>BAG TRACTOR</v>
      </c>
      <c r="E118" s="26" t="str">
        <f>VLOOKUP($B118,'Aggregated Equipment Inventory'!$A:$AB,E$2,FALSE)</f>
        <v>Electric</v>
      </c>
      <c r="F118" s="26" t="str">
        <f>VLOOKUP($B118,'Aggregated Equipment Inventory'!$A:$AB,F$2,FALSE)</f>
        <v> 1999</v>
      </c>
      <c r="G118" s="36">
        <f>IF(VLOOKUP($B118,'Aggregated Equipment Inventory'!$A:$AB,G$2,FALSE)="","--",VLOOKUP($B118,'Aggregated Equipment Inventory'!$A:$AB,G$2,FALSE))</f>
        <v>93</v>
      </c>
      <c r="H118" s="26" t="s">
        <v>487</v>
      </c>
      <c r="I118" s="26">
        <f>VLOOKUP($B118,'Aggregated Equipment Inventory'!$A:$AB,I$2,FALSE)</f>
        <v>100</v>
      </c>
      <c r="J118" s="26" t="str">
        <f>VLOOKUP($B118,'Aggregated Equipment Inventory'!$A:$AB,J$2,FALSE)</f>
        <v/>
      </c>
      <c r="K118" s="27" t="str">
        <f>IF(T118="x","--",IF(VLOOKUP($B118,'Aggregated Equipment Inventory'!$A:$AB,K$2,FALSE)="","--",VLOOKUP($B118,'Aggregated Equipment Inventory'!$A:$AB,K$2,FALSE)))</f>
        <v>--</v>
      </c>
      <c r="L118" s="26" t="str">
        <f>VLOOKUP($B118,'Aggregated Equipment Inventory'!$A:$AB,L$2,FALSE)</f>
        <v/>
      </c>
      <c r="M118" s="65" t="str">
        <f>IF(T118="x","--",IF(VLOOKUP($B118,'Aggregated Equipment Inventory'!$A:$AB,M$2,FALSE)="","--",VLOOKUP($B118,'Aggregated Equipment Inventory'!$A:$AB,M$2,FALSE)))</f>
        <v>--</v>
      </c>
      <c r="N118" s="26" t="str">
        <f>VLOOKUP($B118,'Aggregated Equipment Inventory'!$A:$AB,N$2,FALSE)</f>
        <v/>
      </c>
      <c r="O118" s="27" t="str">
        <f>IF(T118="x","--",IFERROR(VLOOKUP($L118,OFFROAD2017_CY2020!$A:$W,O$3,FALSE)/$K118,"--"))</f>
        <v>--</v>
      </c>
      <c r="P118" s="27" t="str">
        <f>IF(T118="x","--",IFERROR(VLOOKUP($L118,OFFROAD2017_CY2020!$A:$W,P$3,FALSE)/$K118,"--"))</f>
        <v>--</v>
      </c>
      <c r="Q118" s="51" t="str">
        <f t="shared" si="8"/>
        <v>--</v>
      </c>
      <c r="R118" s="51" t="str">
        <f t="shared" si="9"/>
        <v>--</v>
      </c>
    </row>
    <row r="119" spans="1:18" ht="15" customHeight="1" x14ac:dyDescent="0.2">
      <c r="A119" s="25">
        <v>116</v>
      </c>
      <c r="B119" s="25" t="s">
        <v>357</v>
      </c>
      <c r="C119" s="25" t="str">
        <f t="shared" si="7"/>
        <v>TV19845</v>
      </c>
      <c r="D119" s="25" t="str">
        <f>VLOOKUP(B119,'Aggregated Equipment Inventory'!A:AB,$D$2,FALSE)</f>
        <v>BAG TRACTOR</v>
      </c>
      <c r="E119" s="26" t="str">
        <f>VLOOKUP($B119,'Aggregated Equipment Inventory'!$A:$AB,E$2,FALSE)</f>
        <v>Electric</v>
      </c>
      <c r="F119" s="26" t="str">
        <f>VLOOKUP($B119,'Aggregated Equipment Inventory'!$A:$AB,F$2,FALSE)</f>
        <v> 2000</v>
      </c>
      <c r="G119" s="36">
        <f>IF(VLOOKUP($B119,'Aggregated Equipment Inventory'!$A:$AB,G$2,FALSE)="","--",VLOOKUP($B119,'Aggregated Equipment Inventory'!$A:$AB,G$2,FALSE))</f>
        <v>93</v>
      </c>
      <c r="H119" s="26" t="s">
        <v>487</v>
      </c>
      <c r="I119" s="26">
        <f>VLOOKUP($B119,'Aggregated Equipment Inventory'!$A:$AB,I$2,FALSE)</f>
        <v>100</v>
      </c>
      <c r="J119" s="26" t="str">
        <f>VLOOKUP($B119,'Aggregated Equipment Inventory'!$A:$AB,J$2,FALSE)</f>
        <v/>
      </c>
      <c r="K119" s="27" t="str">
        <f>IF(T119="x","--",IF(VLOOKUP($B119,'Aggregated Equipment Inventory'!$A:$AB,K$2,FALSE)="","--",VLOOKUP($B119,'Aggregated Equipment Inventory'!$A:$AB,K$2,FALSE)))</f>
        <v>--</v>
      </c>
      <c r="L119" s="26" t="str">
        <f>VLOOKUP($B119,'Aggregated Equipment Inventory'!$A:$AB,L$2,FALSE)</f>
        <v/>
      </c>
      <c r="M119" s="65" t="str">
        <f>IF(T119="x","--",IF(VLOOKUP($B119,'Aggregated Equipment Inventory'!$A:$AB,M$2,FALSE)="","--",VLOOKUP($B119,'Aggregated Equipment Inventory'!$A:$AB,M$2,FALSE)))</f>
        <v>--</v>
      </c>
      <c r="N119" s="26" t="str">
        <f>VLOOKUP($B119,'Aggregated Equipment Inventory'!$A:$AB,N$2,FALSE)</f>
        <v/>
      </c>
      <c r="O119" s="27" t="str">
        <f>IF(T119="x","--",IFERROR(VLOOKUP($L119,OFFROAD2017_CY2020!$A:$W,O$3,FALSE)/$K119,"--"))</f>
        <v>--</v>
      </c>
      <c r="P119" s="27" t="str">
        <f>IF(T119="x","--",IFERROR(VLOOKUP($L119,OFFROAD2017_CY2020!$A:$W,P$3,FALSE)/$K119,"--"))</f>
        <v>--</v>
      </c>
      <c r="Q119" s="51" t="str">
        <f t="shared" si="8"/>
        <v>--</v>
      </c>
      <c r="R119" s="51" t="str">
        <f t="shared" si="9"/>
        <v>--</v>
      </c>
    </row>
    <row r="120" spans="1:18" ht="15" customHeight="1" x14ac:dyDescent="0.2">
      <c r="A120" s="25">
        <v>117</v>
      </c>
      <c r="B120" s="25" t="s">
        <v>356</v>
      </c>
      <c r="C120" s="25" t="str">
        <f t="shared" si="7"/>
        <v>TV19846</v>
      </c>
      <c r="D120" s="25" t="str">
        <f>VLOOKUP(B120,'Aggregated Equipment Inventory'!A:AB,$D$2,FALSE)</f>
        <v>BAG TRACTOR</v>
      </c>
      <c r="E120" s="26" t="str">
        <f>VLOOKUP($B120,'Aggregated Equipment Inventory'!$A:$AB,E$2,FALSE)</f>
        <v>Electric</v>
      </c>
      <c r="F120" s="26" t="str">
        <f>VLOOKUP($B120,'Aggregated Equipment Inventory'!$A:$AB,F$2,FALSE)</f>
        <v> 2000</v>
      </c>
      <c r="G120" s="36">
        <f>IF(VLOOKUP($B120,'Aggregated Equipment Inventory'!$A:$AB,G$2,FALSE)="","--",VLOOKUP($B120,'Aggregated Equipment Inventory'!$A:$AB,G$2,FALSE))</f>
        <v>93</v>
      </c>
      <c r="H120" s="26" t="s">
        <v>487</v>
      </c>
      <c r="I120" s="26">
        <f>VLOOKUP($B120,'Aggregated Equipment Inventory'!$A:$AB,I$2,FALSE)</f>
        <v>100</v>
      </c>
      <c r="J120" s="26" t="str">
        <f>VLOOKUP($B120,'Aggregated Equipment Inventory'!$A:$AB,J$2,FALSE)</f>
        <v/>
      </c>
      <c r="K120" s="27" t="str">
        <f>IF(T120="x","--",IF(VLOOKUP($B120,'Aggregated Equipment Inventory'!$A:$AB,K$2,FALSE)="","--",VLOOKUP($B120,'Aggregated Equipment Inventory'!$A:$AB,K$2,FALSE)))</f>
        <v>--</v>
      </c>
      <c r="L120" s="26" t="str">
        <f>VLOOKUP($B120,'Aggregated Equipment Inventory'!$A:$AB,L$2,FALSE)</f>
        <v/>
      </c>
      <c r="M120" s="65" t="str">
        <f>IF(T120="x","--",IF(VLOOKUP($B120,'Aggregated Equipment Inventory'!$A:$AB,M$2,FALSE)="","--",VLOOKUP($B120,'Aggregated Equipment Inventory'!$A:$AB,M$2,FALSE)))</f>
        <v>--</v>
      </c>
      <c r="N120" s="26" t="str">
        <f>VLOOKUP($B120,'Aggregated Equipment Inventory'!$A:$AB,N$2,FALSE)</f>
        <v/>
      </c>
      <c r="O120" s="27" t="str">
        <f>IF(T120="x","--",IFERROR(VLOOKUP($L120,OFFROAD2017_CY2020!$A:$W,O$3,FALSE)/$K120,"--"))</f>
        <v>--</v>
      </c>
      <c r="P120" s="27" t="str">
        <f>IF(T120="x","--",IFERROR(VLOOKUP($L120,OFFROAD2017_CY2020!$A:$W,P$3,FALSE)/$K120,"--"))</f>
        <v>--</v>
      </c>
      <c r="Q120" s="51" t="str">
        <f t="shared" si="8"/>
        <v>--</v>
      </c>
      <c r="R120" s="51" t="str">
        <f t="shared" si="9"/>
        <v>--</v>
      </c>
    </row>
    <row r="121" spans="1:18" ht="15" customHeight="1" x14ac:dyDescent="0.2">
      <c r="A121" s="25">
        <v>118</v>
      </c>
      <c r="B121" s="25" t="s">
        <v>355</v>
      </c>
      <c r="C121" s="25" t="str">
        <f t="shared" si="7"/>
        <v>TV19847</v>
      </c>
      <c r="D121" s="25" t="str">
        <f>VLOOKUP(B121,'Aggregated Equipment Inventory'!A:AB,$D$2,FALSE)</f>
        <v>BAG TRACTOR</v>
      </c>
      <c r="E121" s="26" t="str">
        <f>VLOOKUP($B121,'Aggregated Equipment Inventory'!$A:$AB,E$2,FALSE)</f>
        <v>Electric</v>
      </c>
      <c r="F121" s="26" t="str">
        <f>VLOOKUP($B121,'Aggregated Equipment Inventory'!$A:$AB,F$2,FALSE)</f>
        <v> 2000</v>
      </c>
      <c r="G121" s="36">
        <f>IF(VLOOKUP($B121,'Aggregated Equipment Inventory'!$A:$AB,G$2,FALSE)="","--",VLOOKUP($B121,'Aggregated Equipment Inventory'!$A:$AB,G$2,FALSE))</f>
        <v>93</v>
      </c>
      <c r="H121" s="26" t="s">
        <v>487</v>
      </c>
      <c r="I121" s="26">
        <f>VLOOKUP($B121,'Aggregated Equipment Inventory'!$A:$AB,I$2,FALSE)</f>
        <v>100</v>
      </c>
      <c r="J121" s="26" t="str">
        <f>VLOOKUP($B121,'Aggregated Equipment Inventory'!$A:$AB,J$2,FALSE)</f>
        <v/>
      </c>
      <c r="K121" s="27" t="str">
        <f>IF(T121="x","--",IF(VLOOKUP($B121,'Aggregated Equipment Inventory'!$A:$AB,K$2,FALSE)="","--",VLOOKUP($B121,'Aggregated Equipment Inventory'!$A:$AB,K$2,FALSE)))</f>
        <v>--</v>
      </c>
      <c r="L121" s="26" t="str">
        <f>VLOOKUP($B121,'Aggregated Equipment Inventory'!$A:$AB,L$2,FALSE)</f>
        <v/>
      </c>
      <c r="M121" s="65" t="str">
        <f>IF(T121="x","--",IF(VLOOKUP($B121,'Aggregated Equipment Inventory'!$A:$AB,M$2,FALSE)="","--",VLOOKUP($B121,'Aggregated Equipment Inventory'!$A:$AB,M$2,FALSE)))</f>
        <v>--</v>
      </c>
      <c r="N121" s="26" t="str">
        <f>VLOOKUP($B121,'Aggregated Equipment Inventory'!$A:$AB,N$2,FALSE)</f>
        <v/>
      </c>
      <c r="O121" s="27" t="str">
        <f>IF(T121="x","--",IFERROR(VLOOKUP($L121,OFFROAD2017_CY2020!$A:$W,O$3,FALSE)/$K121,"--"))</f>
        <v>--</v>
      </c>
      <c r="P121" s="27" t="str">
        <f>IF(T121="x","--",IFERROR(VLOOKUP($L121,OFFROAD2017_CY2020!$A:$W,P$3,FALSE)/$K121,"--"))</f>
        <v>--</v>
      </c>
      <c r="Q121" s="51" t="str">
        <f t="shared" si="8"/>
        <v>--</v>
      </c>
      <c r="R121" s="51" t="str">
        <f t="shared" si="9"/>
        <v>--</v>
      </c>
    </row>
    <row r="122" spans="1:18" ht="15" customHeight="1" x14ac:dyDescent="0.2">
      <c r="A122" s="25">
        <v>119</v>
      </c>
      <c r="B122" s="25" t="s">
        <v>354</v>
      </c>
      <c r="C122" s="25" t="str">
        <f t="shared" si="7"/>
        <v>TV19848</v>
      </c>
      <c r="D122" s="25" t="str">
        <f>VLOOKUP(B122,'Aggregated Equipment Inventory'!A:AB,$D$2,FALSE)</f>
        <v>BAG TRACTOR</v>
      </c>
      <c r="E122" s="26" t="str">
        <f>VLOOKUP($B122,'Aggregated Equipment Inventory'!$A:$AB,E$2,FALSE)</f>
        <v>Electric</v>
      </c>
      <c r="F122" s="26" t="str">
        <f>VLOOKUP($B122,'Aggregated Equipment Inventory'!$A:$AB,F$2,FALSE)</f>
        <v> 2000</v>
      </c>
      <c r="G122" s="36">
        <f>IF(VLOOKUP($B122,'Aggregated Equipment Inventory'!$A:$AB,G$2,FALSE)="","--",VLOOKUP($B122,'Aggregated Equipment Inventory'!$A:$AB,G$2,FALSE))</f>
        <v>93</v>
      </c>
      <c r="H122" s="26" t="s">
        <v>487</v>
      </c>
      <c r="I122" s="26">
        <f>VLOOKUP($B122,'Aggregated Equipment Inventory'!$A:$AB,I$2,FALSE)</f>
        <v>100</v>
      </c>
      <c r="J122" s="26" t="str">
        <f>VLOOKUP($B122,'Aggregated Equipment Inventory'!$A:$AB,J$2,FALSE)</f>
        <v/>
      </c>
      <c r="K122" s="27" t="str">
        <f>IF(T122="x","--",IF(VLOOKUP($B122,'Aggregated Equipment Inventory'!$A:$AB,K$2,FALSE)="","--",VLOOKUP($B122,'Aggregated Equipment Inventory'!$A:$AB,K$2,FALSE)))</f>
        <v>--</v>
      </c>
      <c r="L122" s="26" t="str">
        <f>VLOOKUP($B122,'Aggregated Equipment Inventory'!$A:$AB,L$2,FALSE)</f>
        <v/>
      </c>
      <c r="M122" s="65" t="str">
        <f>IF(T122="x","--",IF(VLOOKUP($B122,'Aggregated Equipment Inventory'!$A:$AB,M$2,FALSE)="","--",VLOOKUP($B122,'Aggregated Equipment Inventory'!$A:$AB,M$2,FALSE)))</f>
        <v>--</v>
      </c>
      <c r="N122" s="26" t="str">
        <f>VLOOKUP($B122,'Aggregated Equipment Inventory'!$A:$AB,N$2,FALSE)</f>
        <v/>
      </c>
      <c r="O122" s="27" t="str">
        <f>IF(T122="x","--",IFERROR(VLOOKUP($L122,OFFROAD2017_CY2020!$A:$W,O$3,FALSE)/$K122,"--"))</f>
        <v>--</v>
      </c>
      <c r="P122" s="27" t="str">
        <f>IF(T122="x","--",IFERROR(VLOOKUP($L122,OFFROAD2017_CY2020!$A:$W,P$3,FALSE)/$K122,"--"))</f>
        <v>--</v>
      </c>
      <c r="Q122" s="51" t="str">
        <f t="shared" si="8"/>
        <v>--</v>
      </c>
      <c r="R122" s="51" t="str">
        <f t="shared" si="9"/>
        <v>--</v>
      </c>
    </row>
    <row r="123" spans="1:18" ht="15" customHeight="1" x14ac:dyDescent="0.2">
      <c r="A123" s="25">
        <v>120</v>
      </c>
      <c r="B123" s="25" t="s">
        <v>353</v>
      </c>
      <c r="C123" s="25" t="str">
        <f t="shared" si="7"/>
        <v>TV19850</v>
      </c>
      <c r="D123" s="25" t="str">
        <f>VLOOKUP(B123,'Aggregated Equipment Inventory'!A:AB,$D$2,FALSE)</f>
        <v>BAG TRACTOR</v>
      </c>
      <c r="E123" s="26" t="str">
        <f>VLOOKUP($B123,'Aggregated Equipment Inventory'!$A:$AB,E$2,FALSE)</f>
        <v>Electric</v>
      </c>
      <c r="F123" s="26" t="str">
        <f>VLOOKUP($B123,'Aggregated Equipment Inventory'!$A:$AB,F$2,FALSE)</f>
        <v> 2000</v>
      </c>
      <c r="G123" s="36">
        <f>IF(VLOOKUP($B123,'Aggregated Equipment Inventory'!$A:$AB,G$2,FALSE)="","--",VLOOKUP($B123,'Aggregated Equipment Inventory'!$A:$AB,G$2,FALSE))</f>
        <v>93</v>
      </c>
      <c r="H123" s="26" t="s">
        <v>487</v>
      </c>
      <c r="I123" s="26">
        <f>VLOOKUP($B123,'Aggregated Equipment Inventory'!$A:$AB,I$2,FALSE)</f>
        <v>100</v>
      </c>
      <c r="J123" s="26" t="str">
        <f>VLOOKUP($B123,'Aggregated Equipment Inventory'!$A:$AB,J$2,FALSE)</f>
        <v/>
      </c>
      <c r="K123" s="27" t="str">
        <f>IF(T123="x","--",IF(VLOOKUP($B123,'Aggregated Equipment Inventory'!$A:$AB,K$2,FALSE)="","--",VLOOKUP($B123,'Aggregated Equipment Inventory'!$A:$AB,K$2,FALSE)))</f>
        <v>--</v>
      </c>
      <c r="L123" s="26" t="str">
        <f>VLOOKUP($B123,'Aggregated Equipment Inventory'!$A:$AB,L$2,FALSE)</f>
        <v/>
      </c>
      <c r="M123" s="65" t="str">
        <f>IF(T123="x","--",IF(VLOOKUP($B123,'Aggregated Equipment Inventory'!$A:$AB,M$2,FALSE)="","--",VLOOKUP($B123,'Aggregated Equipment Inventory'!$A:$AB,M$2,FALSE)))</f>
        <v>--</v>
      </c>
      <c r="N123" s="26" t="str">
        <f>VLOOKUP($B123,'Aggregated Equipment Inventory'!$A:$AB,N$2,FALSE)</f>
        <v/>
      </c>
      <c r="O123" s="27" t="str">
        <f>IF(T123="x","--",IFERROR(VLOOKUP($L123,OFFROAD2017_CY2020!$A:$W,O$3,FALSE)/$K123,"--"))</f>
        <v>--</v>
      </c>
      <c r="P123" s="27" t="str">
        <f>IF(T123="x","--",IFERROR(VLOOKUP($L123,OFFROAD2017_CY2020!$A:$W,P$3,FALSE)/$K123,"--"))</f>
        <v>--</v>
      </c>
      <c r="Q123" s="51" t="str">
        <f t="shared" si="8"/>
        <v>--</v>
      </c>
      <c r="R123" s="51" t="str">
        <f t="shared" si="9"/>
        <v>--</v>
      </c>
    </row>
    <row r="124" spans="1:18" ht="15" customHeight="1" x14ac:dyDescent="0.2">
      <c r="A124" s="25">
        <v>121</v>
      </c>
      <c r="B124" s="25" t="s">
        <v>352</v>
      </c>
      <c r="C124" s="25" t="str">
        <f t="shared" si="7"/>
        <v>TV19849</v>
      </c>
      <c r="D124" s="25" t="str">
        <f>VLOOKUP(B124,'Aggregated Equipment Inventory'!A:AB,$D$2,FALSE)</f>
        <v>BAG TRACTOR</v>
      </c>
      <c r="E124" s="26" t="str">
        <f>VLOOKUP($B124,'Aggregated Equipment Inventory'!$A:$AB,E$2,FALSE)</f>
        <v>Electric</v>
      </c>
      <c r="F124" s="26" t="str">
        <f>VLOOKUP($B124,'Aggregated Equipment Inventory'!$A:$AB,F$2,FALSE)</f>
        <v> 2000</v>
      </c>
      <c r="G124" s="36">
        <f>IF(VLOOKUP($B124,'Aggregated Equipment Inventory'!$A:$AB,G$2,FALSE)="","--",VLOOKUP($B124,'Aggregated Equipment Inventory'!$A:$AB,G$2,FALSE))</f>
        <v>93</v>
      </c>
      <c r="H124" s="26" t="s">
        <v>487</v>
      </c>
      <c r="I124" s="26">
        <f>VLOOKUP($B124,'Aggregated Equipment Inventory'!$A:$AB,I$2,FALSE)</f>
        <v>100</v>
      </c>
      <c r="J124" s="26" t="str">
        <f>VLOOKUP($B124,'Aggregated Equipment Inventory'!$A:$AB,J$2,FALSE)</f>
        <v/>
      </c>
      <c r="K124" s="27" t="str">
        <f>IF(T124="x","--",IF(VLOOKUP($B124,'Aggregated Equipment Inventory'!$A:$AB,K$2,FALSE)="","--",VLOOKUP($B124,'Aggregated Equipment Inventory'!$A:$AB,K$2,FALSE)))</f>
        <v>--</v>
      </c>
      <c r="L124" s="26" t="str">
        <f>VLOOKUP($B124,'Aggregated Equipment Inventory'!$A:$AB,L$2,FALSE)</f>
        <v/>
      </c>
      <c r="M124" s="65" t="str">
        <f>IF(T124="x","--",IF(VLOOKUP($B124,'Aggregated Equipment Inventory'!$A:$AB,M$2,FALSE)="","--",VLOOKUP($B124,'Aggregated Equipment Inventory'!$A:$AB,M$2,FALSE)))</f>
        <v>--</v>
      </c>
      <c r="N124" s="26" t="str">
        <f>VLOOKUP($B124,'Aggregated Equipment Inventory'!$A:$AB,N$2,FALSE)</f>
        <v/>
      </c>
      <c r="O124" s="27" t="str">
        <f>IF(T124="x","--",IFERROR(VLOOKUP($L124,OFFROAD2017_CY2020!$A:$W,O$3,FALSE)/$K124,"--"))</f>
        <v>--</v>
      </c>
      <c r="P124" s="27" t="str">
        <f>IF(T124="x","--",IFERROR(VLOOKUP($L124,OFFROAD2017_CY2020!$A:$W,P$3,FALSE)/$K124,"--"))</f>
        <v>--</v>
      </c>
      <c r="Q124" s="51" t="str">
        <f t="shared" si="8"/>
        <v>--</v>
      </c>
      <c r="R124" s="51" t="str">
        <f t="shared" si="9"/>
        <v>--</v>
      </c>
    </row>
    <row r="125" spans="1:18" ht="15" customHeight="1" x14ac:dyDescent="0.2">
      <c r="A125" s="25">
        <v>122</v>
      </c>
      <c r="B125" s="25" t="s">
        <v>351</v>
      </c>
      <c r="C125" s="25" t="str">
        <f t="shared" si="7"/>
        <v>RV20027</v>
      </c>
      <c r="D125" s="25" t="str">
        <f>VLOOKUP(B125,'Aggregated Equipment Inventory'!A:AB,$D$2,FALSE)</f>
        <v>PICKUP TRUCK</v>
      </c>
      <c r="E125" s="26" t="str">
        <f>VLOOKUP($B125,'Aggregated Equipment Inventory'!$A:$AB,E$2,FALSE)</f>
        <v>Gasoline</v>
      </c>
      <c r="F125" s="26">
        <f>VLOOKUP($B125,'Aggregated Equipment Inventory'!$A:$AB,F$2,FALSE)</f>
        <v>1999</v>
      </c>
      <c r="G125" s="36">
        <f>IF(VLOOKUP($B125,'Aggregated Equipment Inventory'!$A:$AB,G$2,FALSE)="","--",VLOOKUP($B125,'Aggregated Equipment Inventory'!$A:$AB,G$2,FALSE))</f>
        <v>260</v>
      </c>
      <c r="H125" s="26" t="s">
        <v>487</v>
      </c>
      <c r="I125" s="26">
        <f>VLOOKUP($B125,'Aggregated Equipment Inventory'!$A:$AB,I$2,FALSE)</f>
        <v>300</v>
      </c>
      <c r="J125" s="26" t="str">
        <f>VLOOKUP($B125,'Aggregated Equipment Inventory'!$A:$AB,J$2,FALSE)</f>
        <v>OFF - AirGrSupp - Service Truck</v>
      </c>
      <c r="K125" s="27">
        <f>IF(T125="x","--",IF(VLOOKUP($B125,'Aggregated Equipment Inventory'!$A:$AB,K$2,FALSE)="","--",VLOOKUP($B125,'Aggregated Equipment Inventory'!$A:$AB,K$2,FALSE)))</f>
        <v>0.33500000000000002</v>
      </c>
      <c r="L125" s="26" t="str">
        <f>VLOOKUP($B125,'Aggregated Equipment Inventory'!$A:$AB,L$2,FALSE)</f>
        <v>OFF - AirGrSupp - Service Truck_1999_300</v>
      </c>
      <c r="M125" s="65">
        <f>IF(T125="x","--",IF(VLOOKUP($B125,'Aggregated Equipment Inventory'!$A:$AB,M$2,FALSE)="","--",VLOOKUP($B125,'Aggregated Equipment Inventory'!$A:$AB,M$2,FALSE)))</f>
        <v>834.28571428571422</v>
      </c>
      <c r="N125" s="26" t="str">
        <f>VLOOKUP($B125,'Aggregated Equipment Inventory'!$A:$AB,N$2,FALSE)</f>
        <v/>
      </c>
      <c r="O125" s="27">
        <f>IF(T125="x","--",IFERROR(VLOOKUP($L125,OFFROAD2017_CY2020!$A:$W,O$3,FALSE)/$K125,"--"))</f>
        <v>1.306803678506099</v>
      </c>
      <c r="P125" s="27">
        <f>IF(T125="x","--",IFERROR(VLOOKUP($L125,OFFROAD2017_CY2020!$A:$W,P$3,FALSE)/$K125,"--"))</f>
        <v>9.8720044627295813</v>
      </c>
      <c r="Q125" s="51">
        <f t="shared" si="8"/>
        <v>209.3522196477947</v>
      </c>
      <c r="R125" s="51">
        <f t="shared" si="9"/>
        <v>1581.5122658730158</v>
      </c>
    </row>
    <row r="126" spans="1:18" ht="15" customHeight="1" x14ac:dyDescent="0.2">
      <c r="A126" s="25">
        <v>123</v>
      </c>
      <c r="B126" s="25" t="s">
        <v>350</v>
      </c>
      <c r="C126" s="25" t="str">
        <f t="shared" si="7"/>
        <v>LV19806</v>
      </c>
      <c r="D126" s="25" t="str">
        <f>VLOOKUP(B126,'Aggregated Equipment Inventory'!A:AB,$D$2,FALSE)</f>
        <v>LAV TRUCK</v>
      </c>
      <c r="E126" s="26" t="str">
        <f>VLOOKUP($B126,'Aggregated Equipment Inventory'!$A:$AB,E$2,FALSE)</f>
        <v>Gasoline</v>
      </c>
      <c r="F126" s="26">
        <f>VLOOKUP($B126,'Aggregated Equipment Inventory'!$A:$AB,F$2,FALSE)</f>
        <v>2000</v>
      </c>
      <c r="G126" s="36">
        <f>IF(VLOOKUP($B126,'Aggregated Equipment Inventory'!$A:$AB,G$2,FALSE)="","--",VLOOKUP($B126,'Aggregated Equipment Inventory'!$A:$AB,G$2,FALSE))</f>
        <v>65</v>
      </c>
      <c r="H126" s="26" t="s">
        <v>487</v>
      </c>
      <c r="I126" s="26">
        <f>VLOOKUP($B126,'Aggregated Equipment Inventory'!$A:$AB,I$2,FALSE)</f>
        <v>75</v>
      </c>
      <c r="J126" s="26" t="str">
        <f>VLOOKUP($B126,'Aggregated Equipment Inventory'!$A:$AB,J$2,FALSE)</f>
        <v>OFF - AirGrSupp - Lav Truck</v>
      </c>
      <c r="K126" s="27">
        <f>IF(T126="x","--",IF(VLOOKUP($B126,'Aggregated Equipment Inventory'!$A:$AB,K$2,FALSE)="","--",VLOOKUP($B126,'Aggregated Equipment Inventory'!$A:$AB,K$2,FALSE)))</f>
        <v>0.33500000000000002</v>
      </c>
      <c r="L126" s="26" t="str">
        <f>VLOOKUP($B126,'Aggregated Equipment Inventory'!$A:$AB,L$2,FALSE)</f>
        <v>OFF - AirGrSupp - Lav Truck_2004_175</v>
      </c>
      <c r="M126" s="65">
        <f>IF(T126="x","--",IF(VLOOKUP($B126,'Aggregated Equipment Inventory'!$A:$AB,M$2,FALSE)="","--",VLOOKUP($B126,'Aggregated Equipment Inventory'!$A:$AB,M$2,FALSE)))</f>
        <v>1460</v>
      </c>
      <c r="N126" s="26" t="str">
        <f>VLOOKUP($B126,'Aggregated Equipment Inventory'!$A:$AB,N$2,FALSE)</f>
        <v/>
      </c>
      <c r="O126" s="27">
        <f>IF(T126="x","--",IFERROR(VLOOKUP($L126,OFFROAD2017_CY2020!$A:$W,O$3,FALSE)/$K126,"--"))</f>
        <v>1.719310442420112</v>
      </c>
      <c r="P126" s="27">
        <f>IF(T126="x","--",IFERROR(VLOOKUP($L126,OFFROAD2017_CY2020!$A:$W,P$3,FALSE)/$K126,"--"))</f>
        <v>6.8351474902653253</v>
      </c>
      <c r="Q126" s="51">
        <f t="shared" si="8"/>
        <v>120.50347745090816</v>
      </c>
      <c r="R126" s="51">
        <f t="shared" si="9"/>
        <v>479.06359499999996</v>
      </c>
    </row>
    <row r="127" spans="1:18" ht="15" customHeight="1" x14ac:dyDescent="0.2">
      <c r="A127" s="25">
        <v>124</v>
      </c>
      <c r="B127" s="25" t="s">
        <v>349</v>
      </c>
      <c r="C127" s="25" t="str">
        <f t="shared" si="7"/>
        <v>SQ180</v>
      </c>
      <c r="D127" s="25" t="str">
        <f>VLOOKUP(B127,'Aggregated Equipment Inventory'!A:AB,$D$2,FALSE)</f>
        <v>STAIR UNIT-MTR</v>
      </c>
      <c r="E127" s="26" t="str">
        <f>VLOOKUP($B127,'Aggregated Equipment Inventory'!$A:$AB,E$2,FALSE)</f>
        <v>Gasoline</v>
      </c>
      <c r="F127" s="26">
        <f>VLOOKUP($B127,'Aggregated Equipment Inventory'!$A:$AB,F$2,FALSE)</f>
        <v>2017</v>
      </c>
      <c r="G127" s="36">
        <f>IF(VLOOKUP($B127,'Aggregated Equipment Inventory'!$A:$AB,G$2,FALSE)="","--",VLOOKUP($B127,'Aggregated Equipment Inventory'!$A:$AB,G$2,FALSE))</f>
        <v>61</v>
      </c>
      <c r="H127" s="26" t="s">
        <v>487</v>
      </c>
      <c r="I127" s="26">
        <f>VLOOKUP($B127,'Aggregated Equipment Inventory'!$A:$AB,I$2,FALSE)</f>
        <v>75</v>
      </c>
      <c r="J127" s="26" t="str">
        <f>VLOOKUP($B127,'Aggregated Equipment Inventory'!$A:$AB,J$2,FALSE)</f>
        <v>OFF - AirGrSupp - Passenger Stand</v>
      </c>
      <c r="K127" s="27">
        <f>IF(T127="x","--",IF(VLOOKUP($B127,'Aggregated Equipment Inventory'!$A:$AB,K$2,FALSE)="","--",VLOOKUP($B127,'Aggregated Equipment Inventory'!$A:$AB,K$2,FALSE)))</f>
        <v>0.39529999999999998</v>
      </c>
      <c r="L127" s="26" t="str">
        <f>VLOOKUP($B127,'Aggregated Equipment Inventory'!$A:$AB,L$2,FALSE)</f>
        <v>OFF - AirGrSupp - Passenger Stand_2017_175</v>
      </c>
      <c r="M127" s="65">
        <f>IF(T127="x","--",IF(VLOOKUP($B127,'Aggregated Equipment Inventory'!$A:$AB,M$2,FALSE)="","--",VLOOKUP($B127,'Aggregated Equipment Inventory'!$A:$AB,M$2,FALSE)))</f>
        <v>190.43478260869563</v>
      </c>
      <c r="N127" s="26" t="str">
        <f>VLOOKUP($B127,'Aggregated Equipment Inventory'!$A:$AB,N$2,FALSE)</f>
        <v/>
      </c>
      <c r="O127" s="27">
        <f>IF(T127="x","--",IFERROR(VLOOKUP($L127,OFFROAD2017_CY2020!$A:$W,O$3,FALSE)/$K127,"--"))</f>
        <v>0.24773031827870926</v>
      </c>
      <c r="P127" s="27">
        <f>IF(T127="x","--",IFERROR(VLOOKUP($L127,OFFROAD2017_CY2020!$A:$W,P$3,FALSE)/$K127,"--"))</f>
        <v>3.1066010634224441</v>
      </c>
      <c r="Q127" s="51">
        <f t="shared" si="8"/>
        <v>2.5079353899630563</v>
      </c>
      <c r="R127" s="51">
        <f t="shared" si="9"/>
        <v>31.450146286449151</v>
      </c>
    </row>
    <row r="128" spans="1:18" ht="15" customHeight="1" x14ac:dyDescent="0.2">
      <c r="A128" s="25">
        <v>125</v>
      </c>
      <c r="B128" s="25" t="s">
        <v>347</v>
      </c>
      <c r="C128" s="25" t="str">
        <f t="shared" si="7"/>
        <v>TV0999</v>
      </c>
      <c r="D128" s="25" t="str">
        <f>VLOOKUP(B128,'Aggregated Equipment Inventory'!A:AB,$D$2,FALSE)</f>
        <v>CARGO TRACTOR</v>
      </c>
      <c r="E128" s="26" t="str">
        <f>VLOOKUP($B128,'Aggregated Equipment Inventory'!$A:$AB,E$2,FALSE)</f>
        <v>Gasoline</v>
      </c>
      <c r="F128" s="26">
        <f>VLOOKUP($B128,'Aggregated Equipment Inventory'!$A:$AB,F$2,FALSE)</f>
        <v>1992</v>
      </c>
      <c r="G128" s="36">
        <f>IF(VLOOKUP($B128,'Aggregated Equipment Inventory'!$A:$AB,G$2,FALSE)="","--",VLOOKUP($B128,'Aggregated Equipment Inventory'!$A:$AB,G$2,FALSE))</f>
        <v>107</v>
      </c>
      <c r="H128" s="26" t="s">
        <v>487</v>
      </c>
      <c r="I128" s="26">
        <f>VLOOKUP($B128,'Aggregated Equipment Inventory'!$A:$AB,I$2,FALSE)</f>
        <v>175</v>
      </c>
      <c r="J128" s="26" t="str">
        <f>VLOOKUP($B128,'Aggregated Equipment Inventory'!$A:$AB,J$2,FALSE)</f>
        <v>OFF - AirGrSupp - Cargo Tractor</v>
      </c>
      <c r="K128" s="27">
        <f>IF(T128="x","--",IF(VLOOKUP($B128,'Aggregated Equipment Inventory'!$A:$AB,K$2,FALSE)="","--",VLOOKUP($B128,'Aggregated Equipment Inventory'!$A:$AB,K$2,FALSE)))</f>
        <v>0.36180000000000007</v>
      </c>
      <c r="L128" s="26" t="str">
        <f>VLOOKUP($B128,'Aggregated Equipment Inventory'!$A:$AB,L$2,FALSE)</f>
        <v>OFF - AirGrSupp - Cargo Tractor_1999_100</v>
      </c>
      <c r="M128" s="65">
        <f>IF(T128="x","--",IF(VLOOKUP($B128,'Aggregated Equipment Inventory'!$A:$AB,M$2,FALSE)="","--",VLOOKUP($B128,'Aggregated Equipment Inventory'!$A:$AB,M$2,FALSE)))</f>
        <v>1277.5</v>
      </c>
      <c r="N128" s="26" t="str">
        <f>VLOOKUP($B128,'Aggregated Equipment Inventory'!$A:$AB,N$2,FALSE)</f>
        <v/>
      </c>
      <c r="O128" s="27">
        <f>IF(T128="x","--",IFERROR(VLOOKUP($L128,OFFROAD2017_CY2020!$A:$W,O$3,FALSE)/$K128,"--"))</f>
        <v>14.477920180847834</v>
      </c>
      <c r="P128" s="27">
        <f>IF(T128="x","--",IFERROR(VLOOKUP($L128,OFFROAD2017_CY2020!$A:$W,P$3,FALSE)/$K128,"--"))</f>
        <v>20.733709363064794</v>
      </c>
      <c r="Q128" s="51">
        <f t="shared" si="8"/>
        <v>1578.5330761696287</v>
      </c>
      <c r="R128" s="51">
        <f t="shared" si="9"/>
        <v>2260.6041207894741</v>
      </c>
    </row>
    <row r="129" spans="1:18" ht="15" customHeight="1" x14ac:dyDescent="0.2">
      <c r="A129" s="25">
        <v>126</v>
      </c>
      <c r="B129" s="25">
        <v>14242</v>
      </c>
      <c r="C129" s="25">
        <f t="shared" si="7"/>
        <v>14242</v>
      </c>
      <c r="D129" s="25" t="str">
        <f>VLOOKUP(B129,'Aggregated Equipment Inventory'!A:AB,$D$2,FALSE)</f>
        <v>Air Start</v>
      </c>
      <c r="E129" s="26" t="str">
        <f>VLOOKUP($B129,'Aggregated Equipment Inventory'!$A:$AB,E$2,FALSE)</f>
        <v>Diesel</v>
      </c>
      <c r="F129" s="26">
        <f>VLOOKUP($B129,'Aggregated Equipment Inventory'!$A:$AB,F$2,FALSE)</f>
        <v>2007</v>
      </c>
      <c r="G129" s="36">
        <f>IF(VLOOKUP($B129,'Aggregated Equipment Inventory'!$A:$AB,G$2,FALSE)="","--",VLOOKUP($B129,'Aggregated Equipment Inventory'!$A:$AB,G$2,FALSE))</f>
        <v>511</v>
      </c>
      <c r="H129" s="26" t="s">
        <v>487</v>
      </c>
      <c r="I129" s="26">
        <f>VLOOKUP($B129,'Aggregated Equipment Inventory'!$A:$AB,I$2,FALSE)</f>
        <v>600</v>
      </c>
      <c r="J129" s="26" t="str">
        <f>VLOOKUP($B129,'Aggregated Equipment Inventory'!$A:$AB,J$2,FALSE)</f>
        <v>Portable Equipment - Non-Rental Generator</v>
      </c>
      <c r="K129" s="27">
        <f>IF(T129="x","--",IF(VLOOKUP($B129,'Aggregated Equipment Inventory'!$A:$AB,K$2,FALSE)="","--",VLOOKUP($B129,'Aggregated Equipment Inventory'!$A:$AB,K$2,FALSE)))</f>
        <v>0.33500000000000002</v>
      </c>
      <c r="L129" s="26" t="str">
        <f>VLOOKUP($B129,'Aggregated Equipment Inventory'!$A:$AB,L$2,FALSE)</f>
        <v>Portable Equipment - Non-Rental Generator_2007_600</v>
      </c>
      <c r="M129" s="65">
        <f>IF(T129="x","--",IF(VLOOKUP($B129,'Aggregated Equipment Inventory'!$A:$AB,M$2,FALSE)="","--",VLOOKUP($B129,'Aggregated Equipment Inventory'!$A:$AB,M$2,FALSE)))</f>
        <v>1313.5972312801366</v>
      </c>
      <c r="N129" s="26" t="str">
        <f>VLOOKUP($B129,'Aggregated Equipment Inventory'!$A:$AB,N$2,FALSE)</f>
        <v>Tier 3</v>
      </c>
      <c r="O129" s="27">
        <f>IF(T129="x","--",IFERROR(VLOOKUP($L129,OFFROAD2017_CY2020!$A:$W,O$3,FALSE)/$K129,"--"))</f>
        <v>0.30454138187583513</v>
      </c>
      <c r="P129" s="27">
        <f>IF(T129="x","--",IFERROR(VLOOKUP($L129,OFFROAD2017_CY2020!$A:$W,P$3,FALSE)/$K129,"--"))</f>
        <v>2.687610443267848</v>
      </c>
      <c r="Q129" s="51">
        <f t="shared" si="8"/>
        <v>150.97620516788061</v>
      </c>
      <c r="R129" s="51">
        <f t="shared" si="9"/>
        <v>1332.3812455135571</v>
      </c>
    </row>
    <row r="130" spans="1:18" ht="15" customHeight="1" x14ac:dyDescent="0.2">
      <c r="A130" s="25">
        <v>127</v>
      </c>
      <c r="B130" s="25">
        <v>22015</v>
      </c>
      <c r="C130" s="25">
        <f t="shared" si="7"/>
        <v>22015</v>
      </c>
      <c r="D130" s="25" t="str">
        <f>VLOOKUP(B130,'Aggregated Equipment Inventory'!A:AB,$D$2,FALSE)</f>
        <v>Aircraft Tow Tractor</v>
      </c>
      <c r="E130" s="26" t="str">
        <f>VLOOKUP($B130,'Aggregated Equipment Inventory'!$A:$AB,E$2,FALSE)</f>
        <v>Diesel</v>
      </c>
      <c r="F130" s="26">
        <f>VLOOKUP($B130,'Aggregated Equipment Inventory'!$A:$AB,F$2,FALSE)</f>
        <v>1998</v>
      </c>
      <c r="G130" s="36">
        <f>IF(VLOOKUP($B130,'Aggregated Equipment Inventory'!$A:$AB,G$2,FALSE)="","--",VLOOKUP($B130,'Aggregated Equipment Inventory'!$A:$AB,G$2,FALSE))</f>
        <v>165</v>
      </c>
      <c r="H130" s="26" t="s">
        <v>487</v>
      </c>
      <c r="I130" s="26">
        <f>VLOOKUP($B130,'Aggregated Equipment Inventory'!$A:$AB,I$2,FALSE)</f>
        <v>175</v>
      </c>
      <c r="J130" s="26" t="str">
        <f>VLOOKUP($B130,'Aggregated Equipment Inventory'!$A:$AB,J$2,FALSE)</f>
        <v>AirGrSupp - A/C Tug Narrow Body</v>
      </c>
      <c r="K130" s="27">
        <f>IF(T130="x","--",IF(VLOOKUP($B130,'Aggregated Equipment Inventory'!$A:$AB,K$2,FALSE)="","--",VLOOKUP($B130,'Aggregated Equipment Inventory'!$A:$AB,K$2,FALSE)))</f>
        <v>0.53600000000000003</v>
      </c>
      <c r="L130" s="26" t="str">
        <f>VLOOKUP($B130,'Aggregated Equipment Inventory'!$A:$AB,L$2,FALSE)</f>
        <v>AirGrSupp - A/C Tug Narrow Body_1998_175</v>
      </c>
      <c r="M130" s="65">
        <f>IF(T130="x","--",IF(VLOOKUP($B130,'Aggregated Equipment Inventory'!$A:$AB,M$2,FALSE)="","--",VLOOKUP($B130,'Aggregated Equipment Inventory'!$A:$AB,M$2,FALSE)))</f>
        <v>328.24672226137596</v>
      </c>
      <c r="N130" s="26" t="str">
        <f>VLOOKUP($B130,'Aggregated Equipment Inventory'!$A:$AB,N$2,FALSE)</f>
        <v>Tier 1</v>
      </c>
      <c r="O130" s="27">
        <f>IF(T130="x","--",IFERROR(VLOOKUP($L130,OFFROAD2017_CY2020!$A:$W,O$3,FALSE)/$K130,"--"))</f>
        <v>0.98503903439405427</v>
      </c>
      <c r="P130" s="27">
        <f>IF(T130="x","--",IFERROR(VLOOKUP($L130,OFFROAD2017_CY2020!$A:$W,P$3,FALSE)/$K130,"--"))</f>
        <v>7.579511940079291</v>
      </c>
      <c r="Q130" s="51">
        <f t="shared" si="8"/>
        <v>63.042994283552247</v>
      </c>
      <c r="R130" s="51">
        <f t="shared" si="9"/>
        <v>485.09258133559615</v>
      </c>
    </row>
    <row r="131" spans="1:18" ht="15" customHeight="1" x14ac:dyDescent="0.2">
      <c r="A131" s="25">
        <v>128</v>
      </c>
      <c r="B131" s="25">
        <v>270318</v>
      </c>
      <c r="C131" s="25">
        <f t="shared" si="7"/>
        <v>270318</v>
      </c>
      <c r="D131" s="25" t="str">
        <f>VLOOKUP(B131,'Aggregated Equipment Inventory'!A:AB,$D$2,FALSE)</f>
        <v>Aircraft Tow Tractor</v>
      </c>
      <c r="E131" s="26" t="str">
        <f>VLOOKUP($B131,'Aggregated Equipment Inventory'!$A:$AB,E$2,FALSE)</f>
        <v>Diesel</v>
      </c>
      <c r="F131" s="26">
        <f>VLOOKUP($B131,'Aggregated Equipment Inventory'!$A:$AB,F$2,FALSE)</f>
        <v>1998</v>
      </c>
      <c r="G131" s="36">
        <f>IF(VLOOKUP($B131,'Aggregated Equipment Inventory'!$A:$AB,G$2,FALSE)="","--",VLOOKUP($B131,'Aggregated Equipment Inventory'!$A:$AB,G$2,FALSE))</f>
        <v>200</v>
      </c>
      <c r="H131" s="26" t="s">
        <v>487</v>
      </c>
      <c r="I131" s="26">
        <f>VLOOKUP($B131,'Aggregated Equipment Inventory'!$A:$AB,I$2,FALSE)</f>
        <v>300</v>
      </c>
      <c r="J131" s="26" t="str">
        <f>VLOOKUP($B131,'Aggregated Equipment Inventory'!$A:$AB,J$2,FALSE)</f>
        <v>AirGrSupp - A/C Tug Narrow Body</v>
      </c>
      <c r="K131" s="27">
        <f>IF(T131="x","--",IF(VLOOKUP($B131,'Aggregated Equipment Inventory'!$A:$AB,K$2,FALSE)="","--",VLOOKUP($B131,'Aggregated Equipment Inventory'!$A:$AB,K$2,FALSE)))</f>
        <v>0.53600000000000003</v>
      </c>
      <c r="L131" s="26" t="str">
        <f>VLOOKUP($B131,'Aggregated Equipment Inventory'!$A:$AB,L$2,FALSE)</f>
        <v>AirGrSupp - A/C Tug Narrow Body_1998_300</v>
      </c>
      <c r="M131" s="65">
        <f>IF(T131="x","--",IF(VLOOKUP($B131,'Aggregated Equipment Inventory'!$A:$AB,M$2,FALSE)="","--",VLOOKUP($B131,'Aggregated Equipment Inventory'!$A:$AB,M$2,FALSE)))</f>
        <v>328.24672226137619</v>
      </c>
      <c r="N131" s="26" t="str">
        <f>VLOOKUP($B131,'Aggregated Equipment Inventory'!$A:$AB,N$2,FALSE)</f>
        <v>Tier 1</v>
      </c>
      <c r="O131" s="27">
        <f>IF(T131="x","--",IFERROR(VLOOKUP($L131,OFFROAD2017_CY2020!$A:$W,O$3,FALSE)/$K131,"--"))</f>
        <v>0.36742474955247445</v>
      </c>
      <c r="P131" s="27">
        <f>IF(T131="x","--",IFERROR(VLOOKUP($L131,OFFROAD2017_CY2020!$A:$W,P$3,FALSE)/$K131,"--"))</f>
        <v>6.8659742310038236</v>
      </c>
      <c r="Q131" s="51">
        <f t="shared" si="8"/>
        <v>28.503477591129869</v>
      </c>
      <c r="R131" s="51">
        <f t="shared" si="9"/>
        <v>532.63734376375419</v>
      </c>
    </row>
    <row r="132" spans="1:18" ht="15" customHeight="1" x14ac:dyDescent="0.2">
      <c r="A132" s="25">
        <v>129</v>
      </c>
      <c r="B132" s="25">
        <v>170544</v>
      </c>
      <c r="C132" s="25">
        <f t="shared" si="7"/>
        <v>170544</v>
      </c>
      <c r="D132" s="25" t="str">
        <f>VLOOKUP(B132,'Aggregated Equipment Inventory'!A:AB,$D$2,FALSE)</f>
        <v>Baggage Tractor</v>
      </c>
      <c r="E132" s="26" t="str">
        <f>VLOOKUP($B132,'Aggregated Equipment Inventory'!$A:$AB,E$2,FALSE)</f>
        <v>Diesel</v>
      </c>
      <c r="F132" s="26">
        <f>VLOOKUP($B132,'Aggregated Equipment Inventory'!$A:$AB,F$2,FALSE)</f>
        <v>2001</v>
      </c>
      <c r="G132" s="36">
        <f>IF(VLOOKUP($B132,'Aggregated Equipment Inventory'!$A:$AB,G$2,FALSE)="","--",VLOOKUP($B132,'Aggregated Equipment Inventory'!$A:$AB,G$2,FALSE))</f>
        <v>60</v>
      </c>
      <c r="H132" s="26" t="s">
        <v>487</v>
      </c>
      <c r="I132" s="26">
        <f>VLOOKUP($B132,'Aggregated Equipment Inventory'!$A:$AB,I$2,FALSE)</f>
        <v>75</v>
      </c>
      <c r="J132" s="26" t="str">
        <f>VLOOKUP($B132,'Aggregated Equipment Inventory'!$A:$AB,J$2,FALSE)</f>
        <v>AirGrSupp - Baggage Tug</v>
      </c>
      <c r="K132" s="27">
        <f>IF(T132="x","--",IF(VLOOKUP($B132,'Aggregated Equipment Inventory'!$A:$AB,K$2,FALSE)="","--",VLOOKUP($B132,'Aggregated Equipment Inventory'!$A:$AB,K$2,FALSE)))</f>
        <v>0.36850000000000005</v>
      </c>
      <c r="L132" s="26" t="str">
        <f>VLOOKUP($B132,'Aggregated Equipment Inventory'!$A:$AB,L$2,FALSE)</f>
        <v>AirGrSupp - Baggage Tug_2001_75</v>
      </c>
      <c r="M132" s="65">
        <f>IF(T132="x","--",IF(VLOOKUP($B132,'Aggregated Equipment Inventory'!$A:$AB,M$2,FALSE)="","--",VLOOKUP($B132,'Aggregated Equipment Inventory'!$A:$AB,M$2,FALSE)))</f>
        <v>729.5583295443887</v>
      </c>
      <c r="N132" s="26" t="str">
        <f>VLOOKUP($B132,'Aggregated Equipment Inventory'!$A:$AB,N$2,FALSE)</f>
        <v>Tier 1</v>
      </c>
      <c r="O132" s="27">
        <f>IF(T132="x","--",IFERROR(VLOOKUP($L132,OFFROAD2017_CY2020!$A:$W,O$3,FALSE)/$K132,"--"))</f>
        <v>1.3422499503991059</v>
      </c>
      <c r="P132" s="27">
        <f>IF(T132="x","--",IFERROR(VLOOKUP($L132,OFFROAD2017_CY2020!$A:$W,P$3,FALSE)/$K132,"--"))</f>
        <v>8.3672847696754928</v>
      </c>
      <c r="Q132" s="51">
        <f t="shared" ref="Q132:Q163" si="10">IFERROR(IF(T132="x","N/A - "&amp;U132,CONVERT(O132*$G132*$M132*$K132,"g","lbm")),"--")</f>
        <v>47.732745935857544</v>
      </c>
      <c r="R132" s="51">
        <f t="shared" ref="R132:R163" si="11">IFERROR(IF(T132="x","N/A - "&amp;U132,CONVERT(P132*$G132*$M132*$K132,"g","lbm")),"--")</f>
        <v>297.55521910441092</v>
      </c>
    </row>
    <row r="133" spans="1:18" ht="15" customHeight="1" x14ac:dyDescent="0.2">
      <c r="A133" s="25">
        <v>130</v>
      </c>
      <c r="B133" s="25">
        <v>170545</v>
      </c>
      <c r="C133" s="25">
        <f t="shared" ref="C133:C194" si="12">B133</f>
        <v>170545</v>
      </c>
      <c r="D133" s="25" t="str">
        <f>VLOOKUP(B133,'Aggregated Equipment Inventory'!A:AB,$D$2,FALSE)</f>
        <v>Baggage Tractor</v>
      </c>
      <c r="E133" s="26" t="str">
        <f>VLOOKUP($B133,'Aggregated Equipment Inventory'!$A:$AB,E$2,FALSE)</f>
        <v>Diesel</v>
      </c>
      <c r="F133" s="26">
        <f>VLOOKUP($B133,'Aggregated Equipment Inventory'!$A:$AB,F$2,FALSE)</f>
        <v>2001</v>
      </c>
      <c r="G133" s="36">
        <f>IF(VLOOKUP($B133,'Aggregated Equipment Inventory'!$A:$AB,G$2,FALSE)="","--",VLOOKUP($B133,'Aggregated Equipment Inventory'!$A:$AB,G$2,FALSE))</f>
        <v>60</v>
      </c>
      <c r="H133" s="26" t="s">
        <v>487</v>
      </c>
      <c r="I133" s="26">
        <f>VLOOKUP($B133,'Aggregated Equipment Inventory'!$A:$AB,I$2,FALSE)</f>
        <v>75</v>
      </c>
      <c r="J133" s="26" t="str">
        <f>VLOOKUP($B133,'Aggregated Equipment Inventory'!$A:$AB,J$2,FALSE)</f>
        <v>AirGrSupp - Baggage Tug</v>
      </c>
      <c r="K133" s="27">
        <f>IF(T133="x","--",IF(VLOOKUP($B133,'Aggregated Equipment Inventory'!$A:$AB,K$2,FALSE)="","--",VLOOKUP($B133,'Aggregated Equipment Inventory'!$A:$AB,K$2,FALSE)))</f>
        <v>0.36850000000000005</v>
      </c>
      <c r="L133" s="26" t="str">
        <f>VLOOKUP($B133,'Aggregated Equipment Inventory'!$A:$AB,L$2,FALSE)</f>
        <v>AirGrSupp - Baggage Tug_2001_75</v>
      </c>
      <c r="M133" s="65">
        <f>IF(T133="x","--",IF(VLOOKUP($B133,'Aggregated Equipment Inventory'!$A:$AB,M$2,FALSE)="","--",VLOOKUP($B133,'Aggregated Equipment Inventory'!$A:$AB,M$2,FALSE)))</f>
        <v>729.5583295443887</v>
      </c>
      <c r="N133" s="26" t="str">
        <f>VLOOKUP($B133,'Aggregated Equipment Inventory'!$A:$AB,N$2,FALSE)</f>
        <v>Tier 1</v>
      </c>
      <c r="O133" s="27">
        <f>IF(T133="x","--",IFERROR(VLOOKUP($L133,OFFROAD2017_CY2020!$A:$W,O$3,FALSE)/$K133,"--"))</f>
        <v>1.3422499503991059</v>
      </c>
      <c r="P133" s="27">
        <f>IF(T133="x","--",IFERROR(VLOOKUP($L133,OFFROAD2017_CY2020!$A:$W,P$3,FALSE)/$K133,"--"))</f>
        <v>8.3672847696754928</v>
      </c>
      <c r="Q133" s="51">
        <f t="shared" si="10"/>
        <v>47.732745935857544</v>
      </c>
      <c r="R133" s="51">
        <f t="shared" si="11"/>
        <v>297.55521910441092</v>
      </c>
    </row>
    <row r="134" spans="1:18" ht="15" customHeight="1" x14ac:dyDescent="0.2">
      <c r="A134" s="25">
        <v>131</v>
      </c>
      <c r="B134" s="25">
        <v>170562</v>
      </c>
      <c r="C134" s="25">
        <f t="shared" si="12"/>
        <v>170562</v>
      </c>
      <c r="D134" s="25" t="str">
        <f>VLOOKUP(B134,'Aggregated Equipment Inventory'!A:AB,$D$2,FALSE)</f>
        <v>Baggage Tractor</v>
      </c>
      <c r="E134" s="26" t="str">
        <f>VLOOKUP($B134,'Aggregated Equipment Inventory'!$A:$AB,E$2,FALSE)</f>
        <v>Diesel</v>
      </c>
      <c r="F134" s="26">
        <f>VLOOKUP($B134,'Aggregated Equipment Inventory'!$A:$AB,F$2,FALSE)</f>
        <v>2001</v>
      </c>
      <c r="G134" s="36">
        <f>IF(VLOOKUP($B134,'Aggregated Equipment Inventory'!$A:$AB,G$2,FALSE)="","--",VLOOKUP($B134,'Aggregated Equipment Inventory'!$A:$AB,G$2,FALSE))</f>
        <v>60</v>
      </c>
      <c r="H134" s="26" t="s">
        <v>487</v>
      </c>
      <c r="I134" s="26">
        <f>VLOOKUP($B134,'Aggregated Equipment Inventory'!$A:$AB,I$2,FALSE)</f>
        <v>75</v>
      </c>
      <c r="J134" s="26" t="str">
        <f>VLOOKUP($B134,'Aggregated Equipment Inventory'!$A:$AB,J$2,FALSE)</f>
        <v>AirGrSupp - Baggage Tug</v>
      </c>
      <c r="K134" s="27">
        <f>IF(T134="x","--",IF(VLOOKUP($B134,'Aggregated Equipment Inventory'!$A:$AB,K$2,FALSE)="","--",VLOOKUP($B134,'Aggregated Equipment Inventory'!$A:$AB,K$2,FALSE)))</f>
        <v>0.36850000000000005</v>
      </c>
      <c r="L134" s="26" t="str">
        <f>VLOOKUP($B134,'Aggregated Equipment Inventory'!$A:$AB,L$2,FALSE)</f>
        <v>AirGrSupp - Baggage Tug_2001_75</v>
      </c>
      <c r="M134" s="65">
        <f>IF(T134="x","--",IF(VLOOKUP($B134,'Aggregated Equipment Inventory'!$A:$AB,M$2,FALSE)="","--",VLOOKUP($B134,'Aggregated Equipment Inventory'!$A:$AB,M$2,FALSE)))</f>
        <v>729.5583295443887</v>
      </c>
      <c r="N134" s="26" t="str">
        <f>VLOOKUP($B134,'Aggregated Equipment Inventory'!$A:$AB,N$2,FALSE)</f>
        <v>Tier 1</v>
      </c>
      <c r="O134" s="27">
        <f>IF(T134="x","--",IFERROR(VLOOKUP($L134,OFFROAD2017_CY2020!$A:$W,O$3,FALSE)/$K134,"--"))</f>
        <v>1.3422499503991059</v>
      </c>
      <c r="P134" s="27">
        <f>IF(T134="x","--",IFERROR(VLOOKUP($L134,OFFROAD2017_CY2020!$A:$W,P$3,FALSE)/$K134,"--"))</f>
        <v>8.3672847696754928</v>
      </c>
      <c r="Q134" s="51">
        <f t="shared" si="10"/>
        <v>47.732745935857544</v>
      </c>
      <c r="R134" s="51">
        <f t="shared" si="11"/>
        <v>297.55521910441092</v>
      </c>
    </row>
    <row r="135" spans="1:18" ht="15" customHeight="1" x14ac:dyDescent="0.2">
      <c r="A135" s="25">
        <v>132</v>
      </c>
      <c r="B135" s="25">
        <v>170563</v>
      </c>
      <c r="C135" s="25">
        <f t="shared" si="12"/>
        <v>170563</v>
      </c>
      <c r="D135" s="25" t="str">
        <f>VLOOKUP(B135,'Aggregated Equipment Inventory'!A:AB,$D$2,FALSE)</f>
        <v>Baggage Tractor</v>
      </c>
      <c r="E135" s="26" t="str">
        <f>VLOOKUP($B135,'Aggregated Equipment Inventory'!$A:$AB,E$2,FALSE)</f>
        <v>Diesel</v>
      </c>
      <c r="F135" s="26">
        <f>VLOOKUP($B135,'Aggregated Equipment Inventory'!$A:$AB,F$2,FALSE)</f>
        <v>2001</v>
      </c>
      <c r="G135" s="36">
        <f>IF(VLOOKUP($B135,'Aggregated Equipment Inventory'!$A:$AB,G$2,FALSE)="","--",VLOOKUP($B135,'Aggregated Equipment Inventory'!$A:$AB,G$2,FALSE))</f>
        <v>60</v>
      </c>
      <c r="H135" s="26" t="s">
        <v>487</v>
      </c>
      <c r="I135" s="26">
        <f>VLOOKUP($B135,'Aggregated Equipment Inventory'!$A:$AB,I$2,FALSE)</f>
        <v>75</v>
      </c>
      <c r="J135" s="26" t="str">
        <f>VLOOKUP($B135,'Aggregated Equipment Inventory'!$A:$AB,J$2,FALSE)</f>
        <v>AirGrSupp - Baggage Tug</v>
      </c>
      <c r="K135" s="27">
        <f>IF(T135="x","--",IF(VLOOKUP($B135,'Aggregated Equipment Inventory'!$A:$AB,K$2,FALSE)="","--",VLOOKUP($B135,'Aggregated Equipment Inventory'!$A:$AB,K$2,FALSE)))</f>
        <v>0.36850000000000005</v>
      </c>
      <c r="L135" s="26" t="str">
        <f>VLOOKUP($B135,'Aggregated Equipment Inventory'!$A:$AB,L$2,FALSE)</f>
        <v>AirGrSupp - Baggage Tug_2001_75</v>
      </c>
      <c r="M135" s="65">
        <f>IF(T135="x","--",IF(VLOOKUP($B135,'Aggregated Equipment Inventory'!$A:$AB,M$2,FALSE)="","--",VLOOKUP($B135,'Aggregated Equipment Inventory'!$A:$AB,M$2,FALSE)))</f>
        <v>729.5583295443887</v>
      </c>
      <c r="N135" s="26" t="str">
        <f>VLOOKUP($B135,'Aggregated Equipment Inventory'!$A:$AB,N$2,FALSE)</f>
        <v>Tier 1</v>
      </c>
      <c r="O135" s="27">
        <f>IF(T135="x","--",IFERROR(VLOOKUP($L135,OFFROAD2017_CY2020!$A:$W,O$3,FALSE)/$K135,"--"))</f>
        <v>1.3422499503991059</v>
      </c>
      <c r="P135" s="27">
        <f>IF(T135="x","--",IFERROR(VLOOKUP($L135,OFFROAD2017_CY2020!$A:$W,P$3,FALSE)/$K135,"--"))</f>
        <v>8.3672847696754928</v>
      </c>
      <c r="Q135" s="51">
        <f t="shared" si="10"/>
        <v>47.732745935857544</v>
      </c>
      <c r="R135" s="51">
        <f t="shared" si="11"/>
        <v>297.55521910441092</v>
      </c>
    </row>
    <row r="136" spans="1:18" ht="15" customHeight="1" x14ac:dyDescent="0.2">
      <c r="A136" s="25">
        <v>133</v>
      </c>
      <c r="B136" s="25">
        <v>171293</v>
      </c>
      <c r="C136" s="25">
        <f t="shared" si="12"/>
        <v>171293</v>
      </c>
      <c r="D136" s="25" t="str">
        <f>VLOOKUP(B136,'Aggregated Equipment Inventory'!A:AB,$D$2,FALSE)</f>
        <v>Baggage Tractor</v>
      </c>
      <c r="E136" s="26" t="str">
        <f>VLOOKUP($B136,'Aggregated Equipment Inventory'!$A:$AB,E$2,FALSE)</f>
        <v>Diesel</v>
      </c>
      <c r="F136" s="26">
        <f>VLOOKUP($B136,'Aggregated Equipment Inventory'!$A:$AB,F$2,FALSE)</f>
        <v>2011</v>
      </c>
      <c r="G136" s="36">
        <f>IF(VLOOKUP($B136,'Aggregated Equipment Inventory'!$A:$AB,G$2,FALSE)="","--",VLOOKUP($B136,'Aggregated Equipment Inventory'!$A:$AB,G$2,FALSE))</f>
        <v>49</v>
      </c>
      <c r="H136" s="26" t="s">
        <v>487</v>
      </c>
      <c r="I136" s="26">
        <f>VLOOKUP($B136,'Aggregated Equipment Inventory'!$A:$AB,I$2,FALSE)</f>
        <v>50</v>
      </c>
      <c r="J136" s="26" t="str">
        <f>VLOOKUP($B136,'Aggregated Equipment Inventory'!$A:$AB,J$2,FALSE)</f>
        <v>AirGrSupp - Baggage Tug</v>
      </c>
      <c r="K136" s="27">
        <f>IF(T136="x","--",IF(VLOOKUP($B136,'Aggregated Equipment Inventory'!$A:$AB,K$2,FALSE)="","--",VLOOKUP($B136,'Aggregated Equipment Inventory'!$A:$AB,K$2,FALSE)))</f>
        <v>0.36850000000000005</v>
      </c>
      <c r="L136" s="26" t="str">
        <f>VLOOKUP($B136,'Aggregated Equipment Inventory'!$A:$AB,L$2,FALSE)</f>
        <v>AirGrSupp - Baggage Tug_2008_75</v>
      </c>
      <c r="M136" s="65">
        <f>IF(T136="x","--",IF(VLOOKUP($B136,'Aggregated Equipment Inventory'!$A:$AB,M$2,FALSE)="","--",VLOOKUP($B136,'Aggregated Equipment Inventory'!$A:$AB,M$2,FALSE)))</f>
        <v>729.55832954438824</v>
      </c>
      <c r="N136" s="26" t="str">
        <f>VLOOKUP($B136,'Aggregated Equipment Inventory'!$A:$AB,N$2,FALSE)</f>
        <v>Tier 4 Interim</v>
      </c>
      <c r="O136" s="27">
        <f>IF(T136="x","--",IFERROR(VLOOKUP($L136,OFFROAD2017_CY2020!$A:$W,O$3,FALSE)/$K136,"--"))</f>
        <v>0.27687093028256177</v>
      </c>
      <c r="P136" s="27">
        <f>IF(T136="x","--",IFERROR(VLOOKUP($L136,OFFROAD2017_CY2020!$A:$W,P$3,FALSE)/$K136,"--"))</f>
        <v>3.0554062244489351</v>
      </c>
      <c r="Q136" s="51">
        <f t="shared" si="10"/>
        <v>8.0409101976541884</v>
      </c>
      <c r="R136" s="51">
        <f t="shared" si="11"/>
        <v>88.735379489187594</v>
      </c>
    </row>
    <row r="137" spans="1:18" ht="15" customHeight="1" x14ac:dyDescent="0.2">
      <c r="A137" s="25">
        <v>134</v>
      </c>
      <c r="B137" s="25">
        <v>521569</v>
      </c>
      <c r="C137" s="25">
        <f t="shared" si="12"/>
        <v>521569</v>
      </c>
      <c r="D137" s="25" t="str">
        <f>VLOOKUP(B137,'Aggregated Equipment Inventory'!A:AB,$D$2,FALSE)</f>
        <v>Belt Loader</v>
      </c>
      <c r="E137" s="26" t="str">
        <f>VLOOKUP($B137,'Aggregated Equipment Inventory'!$A:$AB,E$2,FALSE)</f>
        <v>Diesel</v>
      </c>
      <c r="F137" s="26">
        <f>VLOOKUP($B137,'Aggregated Equipment Inventory'!$A:$AB,F$2,FALSE)</f>
        <v>2000</v>
      </c>
      <c r="G137" s="36">
        <f>IF(VLOOKUP($B137,'Aggregated Equipment Inventory'!$A:$AB,G$2,FALSE)="","--",VLOOKUP($B137,'Aggregated Equipment Inventory'!$A:$AB,G$2,FALSE))</f>
        <v>60</v>
      </c>
      <c r="H137" s="26" t="s">
        <v>487</v>
      </c>
      <c r="I137" s="26">
        <f>VLOOKUP($B137,'Aggregated Equipment Inventory'!$A:$AB,I$2,FALSE)</f>
        <v>75</v>
      </c>
      <c r="J137" s="26" t="str">
        <f>VLOOKUP($B137,'Aggregated Equipment Inventory'!$A:$AB,J$2,FALSE)</f>
        <v>AirGrSupp - Belt Loader</v>
      </c>
      <c r="K137" s="27">
        <f>IF(T137="x","--",IF(VLOOKUP($B137,'Aggregated Equipment Inventory'!$A:$AB,K$2,FALSE)="","--",VLOOKUP($B137,'Aggregated Equipment Inventory'!$A:$AB,K$2,FALSE)))</f>
        <v>0.33500000000000002</v>
      </c>
      <c r="L137" s="26" t="str">
        <f>VLOOKUP($B137,'Aggregated Equipment Inventory'!$A:$AB,L$2,FALSE)</f>
        <v>AirGrSupp - Belt Loader_2000_100</v>
      </c>
      <c r="M137" s="65">
        <f>IF(T137="x","--",IF(VLOOKUP($B137,'Aggregated Equipment Inventory'!$A:$AB,M$2,FALSE)="","--",VLOOKUP($B137,'Aggregated Equipment Inventory'!$A:$AB,M$2,FALSE)))</f>
        <v>510.36367447948254</v>
      </c>
      <c r="N137" s="26" t="str">
        <f>VLOOKUP($B137,'Aggregated Equipment Inventory'!$A:$AB,N$2,FALSE)</f>
        <v>Tier 1</v>
      </c>
      <c r="O137" s="27">
        <f>IF(T137="x","--",IFERROR(VLOOKUP($L137,OFFROAD2017_CY2020!$A:$W,O$3,FALSE)/$K137,"--"))</f>
        <v>1.2561813178973109</v>
      </c>
      <c r="P137" s="27">
        <f>IF(T137="x","--",IFERROR(VLOOKUP($L137,OFFROAD2017_CY2020!$A:$W,P$3,FALSE)/$K137,"--"))</f>
        <v>8.040854152266002</v>
      </c>
      <c r="Q137" s="51">
        <f t="shared" si="10"/>
        <v>28.40942230931368</v>
      </c>
      <c r="R137" s="51">
        <f t="shared" si="11"/>
        <v>181.8495611140726</v>
      </c>
    </row>
    <row r="138" spans="1:18" ht="15" customHeight="1" x14ac:dyDescent="0.2">
      <c r="A138" s="25">
        <v>135</v>
      </c>
      <c r="B138" s="25">
        <v>521651</v>
      </c>
      <c r="C138" s="25">
        <f t="shared" si="12"/>
        <v>521651</v>
      </c>
      <c r="D138" s="25" t="str">
        <f>VLOOKUP(B138,'Aggregated Equipment Inventory'!A:AB,$D$2,FALSE)</f>
        <v>Belt Loader</v>
      </c>
      <c r="E138" s="26" t="str">
        <f>VLOOKUP($B138,'Aggregated Equipment Inventory'!$A:$AB,E$2,FALSE)</f>
        <v>Diesel</v>
      </c>
      <c r="F138" s="26">
        <f>VLOOKUP($B138,'Aggregated Equipment Inventory'!$A:$AB,F$2,FALSE)</f>
        <v>2000</v>
      </c>
      <c r="G138" s="36">
        <f>IF(VLOOKUP($B138,'Aggregated Equipment Inventory'!$A:$AB,G$2,FALSE)="","--",VLOOKUP($B138,'Aggregated Equipment Inventory'!$A:$AB,G$2,FALSE))</f>
        <v>60</v>
      </c>
      <c r="H138" s="26" t="s">
        <v>487</v>
      </c>
      <c r="I138" s="26">
        <f>VLOOKUP($B138,'Aggregated Equipment Inventory'!$A:$AB,I$2,FALSE)</f>
        <v>75</v>
      </c>
      <c r="J138" s="26" t="str">
        <f>VLOOKUP($B138,'Aggregated Equipment Inventory'!$A:$AB,J$2,FALSE)</f>
        <v>AirGrSupp - Belt Loader</v>
      </c>
      <c r="K138" s="27">
        <f>IF(T138="x","--",IF(VLOOKUP($B138,'Aggregated Equipment Inventory'!$A:$AB,K$2,FALSE)="","--",VLOOKUP($B138,'Aggregated Equipment Inventory'!$A:$AB,K$2,FALSE)))</f>
        <v>0.33500000000000002</v>
      </c>
      <c r="L138" s="26" t="str">
        <f>VLOOKUP($B138,'Aggregated Equipment Inventory'!$A:$AB,L$2,FALSE)</f>
        <v>AirGrSupp - Belt Loader_2000_100</v>
      </c>
      <c r="M138" s="65">
        <f>IF(T138="x","--",IF(VLOOKUP($B138,'Aggregated Equipment Inventory'!$A:$AB,M$2,FALSE)="","--",VLOOKUP($B138,'Aggregated Equipment Inventory'!$A:$AB,M$2,FALSE)))</f>
        <v>510.36367447948254</v>
      </c>
      <c r="N138" s="26" t="str">
        <f>VLOOKUP($B138,'Aggregated Equipment Inventory'!$A:$AB,N$2,FALSE)</f>
        <v>Tier 1</v>
      </c>
      <c r="O138" s="27">
        <f>IF(T138="x","--",IFERROR(VLOOKUP($L138,OFFROAD2017_CY2020!$A:$W,O$3,FALSE)/$K138,"--"))</f>
        <v>1.2561813178973109</v>
      </c>
      <c r="P138" s="27">
        <f>IF(T138="x","--",IFERROR(VLOOKUP($L138,OFFROAD2017_CY2020!$A:$W,P$3,FALSE)/$K138,"--"))</f>
        <v>8.040854152266002</v>
      </c>
      <c r="Q138" s="51">
        <f t="shared" si="10"/>
        <v>28.40942230931368</v>
      </c>
      <c r="R138" s="51">
        <f t="shared" si="11"/>
        <v>181.8495611140726</v>
      </c>
    </row>
    <row r="139" spans="1:18" ht="15" customHeight="1" x14ac:dyDescent="0.2">
      <c r="A139" s="25">
        <v>136</v>
      </c>
      <c r="B139" s="25">
        <v>521679</v>
      </c>
      <c r="C139" s="25">
        <f t="shared" si="12"/>
        <v>521679</v>
      </c>
      <c r="D139" s="25" t="str">
        <f>VLOOKUP(B139,'Aggregated Equipment Inventory'!A:AB,$D$2,FALSE)</f>
        <v>Belt Loader</v>
      </c>
      <c r="E139" s="26" t="str">
        <f>VLOOKUP($B139,'Aggregated Equipment Inventory'!$A:$AB,E$2,FALSE)</f>
        <v>Diesel</v>
      </c>
      <c r="F139" s="26">
        <f>VLOOKUP($B139,'Aggregated Equipment Inventory'!$A:$AB,F$2,FALSE)</f>
        <v>2000</v>
      </c>
      <c r="G139" s="36">
        <f>IF(VLOOKUP($B139,'Aggregated Equipment Inventory'!$A:$AB,G$2,FALSE)="","--",VLOOKUP($B139,'Aggregated Equipment Inventory'!$A:$AB,G$2,FALSE))</f>
        <v>52</v>
      </c>
      <c r="H139" s="26" t="s">
        <v>487</v>
      </c>
      <c r="I139" s="26">
        <f>VLOOKUP($B139,'Aggregated Equipment Inventory'!$A:$AB,I$2,FALSE)</f>
        <v>75</v>
      </c>
      <c r="J139" s="26" t="str">
        <f>VLOOKUP($B139,'Aggregated Equipment Inventory'!$A:$AB,J$2,FALSE)</f>
        <v>AirGrSupp - Belt Loader</v>
      </c>
      <c r="K139" s="27">
        <f>IF(T139="x","--",IF(VLOOKUP($B139,'Aggregated Equipment Inventory'!$A:$AB,K$2,FALSE)="","--",VLOOKUP($B139,'Aggregated Equipment Inventory'!$A:$AB,K$2,FALSE)))</f>
        <v>0.33500000000000002</v>
      </c>
      <c r="L139" s="26" t="str">
        <f>VLOOKUP($B139,'Aggregated Equipment Inventory'!$A:$AB,L$2,FALSE)</f>
        <v>AirGrSupp - Belt Loader_2000_100</v>
      </c>
      <c r="M139" s="65">
        <f>IF(T139="x","--",IF(VLOOKUP($B139,'Aggregated Equipment Inventory'!$A:$AB,M$2,FALSE)="","--",VLOOKUP($B139,'Aggregated Equipment Inventory'!$A:$AB,M$2,FALSE)))</f>
        <v>510.36367447948254</v>
      </c>
      <c r="N139" s="26" t="str">
        <f>VLOOKUP($B139,'Aggregated Equipment Inventory'!$A:$AB,N$2,FALSE)</f>
        <v>Tier 1</v>
      </c>
      <c r="O139" s="27">
        <f>IF(T139="x","--",IFERROR(VLOOKUP($L139,OFFROAD2017_CY2020!$A:$W,O$3,FALSE)/$K139,"--"))</f>
        <v>1.2561813178973109</v>
      </c>
      <c r="P139" s="27">
        <f>IF(T139="x","--",IFERROR(VLOOKUP($L139,OFFROAD2017_CY2020!$A:$W,P$3,FALSE)/$K139,"--"))</f>
        <v>8.040854152266002</v>
      </c>
      <c r="Q139" s="51">
        <f t="shared" si="10"/>
        <v>24.621499334738527</v>
      </c>
      <c r="R139" s="51">
        <f t="shared" si="11"/>
        <v>157.6029529655296</v>
      </c>
    </row>
    <row r="140" spans="1:18" ht="15" customHeight="1" x14ac:dyDescent="0.2">
      <c r="A140" s="25">
        <v>137</v>
      </c>
      <c r="B140" s="25">
        <v>521853</v>
      </c>
      <c r="C140" s="25">
        <f t="shared" si="12"/>
        <v>521853</v>
      </c>
      <c r="D140" s="25" t="str">
        <f>VLOOKUP(B140,'Aggregated Equipment Inventory'!A:AB,$D$2,FALSE)</f>
        <v>Belt Loader</v>
      </c>
      <c r="E140" s="26" t="str">
        <f>VLOOKUP($B140,'Aggregated Equipment Inventory'!$A:$AB,E$2,FALSE)</f>
        <v>Diesel</v>
      </c>
      <c r="F140" s="26">
        <f>VLOOKUP($B140,'Aggregated Equipment Inventory'!$A:$AB,F$2,FALSE)</f>
        <v>2006</v>
      </c>
      <c r="G140" s="36">
        <f>IF(VLOOKUP($B140,'Aggregated Equipment Inventory'!$A:$AB,G$2,FALSE)="","--",VLOOKUP($B140,'Aggregated Equipment Inventory'!$A:$AB,G$2,FALSE))</f>
        <v>65</v>
      </c>
      <c r="H140" s="26" t="s">
        <v>487</v>
      </c>
      <c r="I140" s="26">
        <f>VLOOKUP($B140,'Aggregated Equipment Inventory'!$A:$AB,I$2,FALSE)</f>
        <v>75</v>
      </c>
      <c r="J140" s="26" t="str">
        <f>VLOOKUP($B140,'Aggregated Equipment Inventory'!$A:$AB,J$2,FALSE)</f>
        <v>AirGrSupp - Belt Loader</v>
      </c>
      <c r="K140" s="27">
        <f>IF(T140="x","--",IF(VLOOKUP($B140,'Aggregated Equipment Inventory'!$A:$AB,K$2,FALSE)="","--",VLOOKUP($B140,'Aggregated Equipment Inventory'!$A:$AB,K$2,FALSE)))</f>
        <v>0.33500000000000002</v>
      </c>
      <c r="L140" s="26" t="str">
        <f>VLOOKUP($B140,'Aggregated Equipment Inventory'!$A:$AB,L$2,FALSE)</f>
        <v>AirGrSupp - Belt Loader_2006_75</v>
      </c>
      <c r="M140" s="65">
        <f>IF(T140="x","--",IF(VLOOKUP($B140,'Aggregated Equipment Inventory'!$A:$AB,M$2,FALSE)="","--",VLOOKUP($B140,'Aggregated Equipment Inventory'!$A:$AB,M$2,FALSE)))</f>
        <v>510.36367447948226</v>
      </c>
      <c r="N140" s="26" t="str">
        <f>VLOOKUP($B140,'Aggregated Equipment Inventory'!$A:$AB,N$2,FALSE)</f>
        <v>Tier 2</v>
      </c>
      <c r="O140" s="27">
        <f>IF(T140="x","--",IFERROR(VLOOKUP($L140,OFFROAD2017_CY2020!$A:$W,O$3,FALSE)/$K140,"--"))</f>
        <v>0.33173366776113994</v>
      </c>
      <c r="P140" s="27">
        <f>IF(T140="x","--",IFERROR(VLOOKUP($L140,OFFROAD2017_CY2020!$A:$W,P$3,FALSE)/$K140,"--"))</f>
        <v>5.2506658545825324</v>
      </c>
      <c r="Q140" s="51">
        <f t="shared" si="10"/>
        <v>8.1275889114510029</v>
      </c>
      <c r="R140" s="51">
        <f t="shared" si="11"/>
        <v>128.64311863626426</v>
      </c>
    </row>
    <row r="141" spans="1:18" ht="15" customHeight="1" x14ac:dyDescent="0.2">
      <c r="A141" s="25">
        <v>138</v>
      </c>
      <c r="B141" s="25">
        <v>9258</v>
      </c>
      <c r="C141" s="25">
        <f t="shared" si="12"/>
        <v>9258</v>
      </c>
      <c r="D141" s="25" t="str">
        <f>VLOOKUP(B141,'Aggregated Equipment Inventory'!A:AB,$D$2,FALSE)</f>
        <v>Ground Power Unit</v>
      </c>
      <c r="E141" s="26" t="str">
        <f>VLOOKUP($B141,'Aggregated Equipment Inventory'!$A:$AB,E$2,FALSE)</f>
        <v>Diesel</v>
      </c>
      <c r="F141" s="26">
        <f>VLOOKUP($B141,'Aggregated Equipment Inventory'!$A:$AB,F$2,FALSE)</f>
        <v>1997</v>
      </c>
      <c r="G141" s="36">
        <f>IF(VLOOKUP($B141,'Aggregated Equipment Inventory'!$A:$AB,G$2,FALSE)="","--",VLOOKUP($B141,'Aggregated Equipment Inventory'!$A:$AB,G$2,FALSE))</f>
        <v>165</v>
      </c>
      <c r="H141" s="26" t="s">
        <v>487</v>
      </c>
      <c r="I141" s="26">
        <f>VLOOKUP($B141,'Aggregated Equipment Inventory'!$A:$AB,I$2,FALSE)</f>
        <v>175</v>
      </c>
      <c r="J141" s="26" t="str">
        <f>VLOOKUP($B141,'Aggregated Equipment Inventory'!$A:$AB,J$2,FALSE)</f>
        <v>AirGrSupp - Other GSE</v>
      </c>
      <c r="K141" s="27">
        <f>IF(T141="x","--",IF(VLOOKUP($B141,'Aggregated Equipment Inventory'!$A:$AB,K$2,FALSE)="","--",VLOOKUP($B141,'Aggregated Equipment Inventory'!$A:$AB,K$2,FALSE)))</f>
        <v>0.33500000000000002</v>
      </c>
      <c r="L141" s="26" t="str">
        <f>VLOOKUP($B141,'Aggregated Equipment Inventory'!$A:$AB,L$2,FALSE)</f>
        <v>AirGrSupp - Other GSE_1995_175</v>
      </c>
      <c r="M141" s="65">
        <f>IF(T141="x","--",IF(VLOOKUP($B141,'Aggregated Equipment Inventory'!$A:$AB,M$2,FALSE)="","--",VLOOKUP($B141,'Aggregated Equipment Inventory'!$A:$AB,M$2,FALSE)))</f>
        <v>218.10413439294044</v>
      </c>
      <c r="N141" s="26" t="str">
        <f>VLOOKUP($B141,'Aggregated Equipment Inventory'!$A:$AB,N$2,FALSE)</f>
        <v>Tier 1</v>
      </c>
      <c r="O141" s="27">
        <f>IF(T141="x","--",IFERROR(VLOOKUP($L141,OFFROAD2017_CY2020!$A:$W,O$3,FALSE)/$K141,"--"))</f>
        <v>0.90880924262479068</v>
      </c>
      <c r="P141" s="27">
        <f>IF(T141="x","--",IFERROR(VLOOKUP($L141,OFFROAD2017_CY2020!$A:$W,P$3,FALSE)/$K141,"--"))</f>
        <v>9.6245856449108551</v>
      </c>
      <c r="Q141" s="51">
        <f t="shared" si="10"/>
        <v>24.154588546389412</v>
      </c>
      <c r="R141" s="51">
        <f t="shared" si="11"/>
        <v>255.80495364557828</v>
      </c>
    </row>
    <row r="142" spans="1:18" ht="15" customHeight="1" x14ac:dyDescent="0.2">
      <c r="A142" s="25">
        <v>139</v>
      </c>
      <c r="B142" s="25">
        <v>900051</v>
      </c>
      <c r="C142" s="25">
        <f t="shared" si="12"/>
        <v>900051</v>
      </c>
      <c r="D142" s="25" t="str">
        <f>VLOOKUP(B142,'Aggregated Equipment Inventory'!A:AB,$D$2,FALSE)</f>
        <v>Ground Power Unit</v>
      </c>
      <c r="E142" s="26" t="str">
        <f>VLOOKUP($B142,'Aggregated Equipment Inventory'!$A:$AB,E$2,FALSE)</f>
        <v>Diesel</v>
      </c>
      <c r="F142" s="26">
        <f>VLOOKUP($B142,'Aggregated Equipment Inventory'!$A:$AB,F$2,FALSE)</f>
        <v>2007</v>
      </c>
      <c r="G142" s="36">
        <f>IF(VLOOKUP($B142,'Aggregated Equipment Inventory'!$A:$AB,G$2,FALSE)="","--",VLOOKUP($B142,'Aggregated Equipment Inventory'!$A:$AB,G$2,FALSE))</f>
        <v>220</v>
      </c>
      <c r="H142" s="26" t="s">
        <v>487</v>
      </c>
      <c r="I142" s="26">
        <f>VLOOKUP($B142,'Aggregated Equipment Inventory'!$A:$AB,I$2,FALSE)</f>
        <v>300</v>
      </c>
      <c r="J142" s="26" t="str">
        <f>VLOOKUP($B142,'Aggregated Equipment Inventory'!$A:$AB,J$2,FALSE)</f>
        <v>AirGrSupp - Other GSE</v>
      </c>
      <c r="K142" s="27">
        <f>IF(T142="x","--",IF(VLOOKUP($B142,'Aggregated Equipment Inventory'!$A:$AB,K$2,FALSE)="","--",VLOOKUP($B142,'Aggregated Equipment Inventory'!$A:$AB,K$2,FALSE)))</f>
        <v>0.33500000000000002</v>
      </c>
      <c r="L142" s="26" t="str">
        <f>VLOOKUP($B142,'Aggregated Equipment Inventory'!$A:$AB,L$2,FALSE)</f>
        <v>AirGrSupp - Other GSE_2007_300</v>
      </c>
      <c r="M142" s="65">
        <f>IF(T142="x","--",IF(VLOOKUP($B142,'Aggregated Equipment Inventory'!$A:$AB,M$2,FALSE)="","--",VLOOKUP($B142,'Aggregated Equipment Inventory'!$A:$AB,M$2,FALSE)))</f>
        <v>483.10065768036617</v>
      </c>
      <c r="N142" s="26" t="str">
        <f>VLOOKUP($B142,'Aggregated Equipment Inventory'!$A:$AB,N$2,FALSE)</f>
        <v>Tier 3</v>
      </c>
      <c r="O142" s="27">
        <f>IF(T142="x","--",IFERROR(VLOOKUP($L142,OFFROAD2017_CY2020!$A:$W,O$3,FALSE)/$K142,"--"))</f>
        <v>0.22254677794507796</v>
      </c>
      <c r="P142" s="27">
        <f>IF(T142="x","--",IFERROR(VLOOKUP($L142,OFFROAD2017_CY2020!$A:$W,P$3,FALSE)/$K142,"--"))</f>
        <v>2.5121877870943443</v>
      </c>
      <c r="Q142" s="51">
        <f t="shared" si="10"/>
        <v>17.468704039304345</v>
      </c>
      <c r="R142" s="51">
        <f t="shared" si="11"/>
        <v>197.19299173469165</v>
      </c>
    </row>
    <row r="143" spans="1:18" ht="15" customHeight="1" x14ac:dyDescent="0.2">
      <c r="A143" s="25">
        <v>140</v>
      </c>
      <c r="B143" s="25">
        <v>78172</v>
      </c>
      <c r="C143" s="25">
        <f t="shared" si="12"/>
        <v>78172</v>
      </c>
      <c r="D143" s="25" t="str">
        <f>VLOOKUP(B143,'Aggregated Equipment Inventory'!A:AB,$D$2,FALSE)</f>
        <v>Passenger Steps</v>
      </c>
      <c r="E143" s="26" t="str">
        <f>VLOOKUP($B143,'Aggregated Equipment Inventory'!$A:$AB,E$2,FALSE)</f>
        <v>Diesel</v>
      </c>
      <c r="F143" s="26">
        <f>VLOOKUP($B143,'Aggregated Equipment Inventory'!$A:$AB,F$2,FALSE)</f>
        <v>2000</v>
      </c>
      <c r="G143" s="36">
        <f>IF(VLOOKUP($B143,'Aggregated Equipment Inventory'!$A:$AB,G$2,FALSE)="","--",VLOOKUP($B143,'Aggregated Equipment Inventory'!$A:$AB,G$2,FALSE))</f>
        <v>49</v>
      </c>
      <c r="H143" s="26" t="s">
        <v>487</v>
      </c>
      <c r="I143" s="26">
        <f>VLOOKUP($B143,'Aggregated Equipment Inventory'!$A:$AB,I$2,FALSE)</f>
        <v>50</v>
      </c>
      <c r="J143" s="26" t="str">
        <f>VLOOKUP($B143,'Aggregated Equipment Inventory'!$A:$AB,J$2,FALSE)</f>
        <v>AirGrSupp - Passenger Stand</v>
      </c>
      <c r="K143" s="27">
        <f>IF(T143="x","--",IF(VLOOKUP($B143,'Aggregated Equipment Inventory'!$A:$AB,K$2,FALSE)="","--",VLOOKUP($B143,'Aggregated Equipment Inventory'!$A:$AB,K$2,FALSE)))</f>
        <v>0.39529999999999998</v>
      </c>
      <c r="L143" s="26" t="str">
        <f>VLOOKUP($B143,'Aggregated Equipment Inventory'!$A:$AB,L$2,FALSE)</f>
        <v>AirGrSupp - Passenger Stand_2000_50</v>
      </c>
      <c r="M143" s="65">
        <f>IF(T143="x","--",IF(VLOOKUP($B143,'Aggregated Equipment Inventory'!$A:$AB,M$2,FALSE)="","--",VLOOKUP($B143,'Aggregated Equipment Inventory'!$A:$AB,M$2,FALSE)))</f>
        <v>218.10413439294032</v>
      </c>
      <c r="N143" s="26" t="str">
        <f>VLOOKUP($B143,'Aggregated Equipment Inventory'!$A:$AB,N$2,FALSE)</f>
        <v>Tier 1</v>
      </c>
      <c r="O143" s="27">
        <f>IF(T143="x","--",IFERROR(VLOOKUP($L143,OFFROAD2017_CY2020!$A:$W,O$3,FALSE)/$K143,"--"))</f>
        <v>1.3771866180541488</v>
      </c>
      <c r="P143" s="27">
        <f>IF(T143="x","--",IFERROR(VLOOKUP($L143,OFFROAD2017_CY2020!$A:$W,P$3,FALSE)/$K143,"--"))</f>
        <v>5.3304331048400391</v>
      </c>
      <c r="Q143" s="51">
        <f t="shared" si="10"/>
        <v>12.82666777120272</v>
      </c>
      <c r="R143" s="51">
        <f t="shared" si="11"/>
        <v>49.645918436970689</v>
      </c>
    </row>
    <row r="144" spans="1:18" ht="15" customHeight="1" x14ac:dyDescent="0.2">
      <c r="A144" s="25">
        <v>141</v>
      </c>
      <c r="B144" s="25">
        <v>270963</v>
      </c>
      <c r="C144" s="25">
        <f t="shared" si="12"/>
        <v>270963</v>
      </c>
      <c r="D144" s="25" t="str">
        <f>VLOOKUP(B144,'Aggregated Equipment Inventory'!A:AB,$D$2,FALSE)</f>
        <v>Aircraft Tow Tractor</v>
      </c>
      <c r="E144" s="26" t="str">
        <f>VLOOKUP($B144,'Aggregated Equipment Inventory'!$A:$AB,E$2,FALSE)</f>
        <v>Electric</v>
      </c>
      <c r="F144" s="26">
        <f>VLOOKUP($B144,'Aggregated Equipment Inventory'!$A:$AB,F$2,FALSE)</f>
        <v>2016</v>
      </c>
      <c r="G144" s="36">
        <f>IF(VLOOKUP($B144,'Aggregated Equipment Inventory'!$A:$AB,G$2,FALSE)="","--",VLOOKUP($B144,'Aggregated Equipment Inventory'!$A:$AB,G$2,FALSE))</f>
        <v>45</v>
      </c>
      <c r="H144" s="26" t="s">
        <v>487</v>
      </c>
      <c r="I144" s="26">
        <f>VLOOKUP($B144,'Aggregated Equipment Inventory'!$A:$AB,I$2,FALSE)</f>
        <v>50</v>
      </c>
      <c r="J144" s="26" t="str">
        <f>VLOOKUP($B144,'Aggregated Equipment Inventory'!$A:$AB,J$2,FALSE)</f>
        <v/>
      </c>
      <c r="K144" s="27" t="str">
        <f>IF(T144="x","--",IF(VLOOKUP($B144,'Aggregated Equipment Inventory'!$A:$AB,K$2,FALSE)="","--",VLOOKUP($B144,'Aggregated Equipment Inventory'!$A:$AB,K$2,FALSE)))</f>
        <v>--</v>
      </c>
      <c r="L144" s="26" t="str">
        <f>VLOOKUP($B144,'Aggregated Equipment Inventory'!$A:$AB,L$2,FALSE)</f>
        <v/>
      </c>
      <c r="M144" s="65" t="str">
        <f>IF(T144="x","--",IF(VLOOKUP($B144,'Aggregated Equipment Inventory'!$A:$AB,M$2,FALSE)="","--",VLOOKUP($B144,'Aggregated Equipment Inventory'!$A:$AB,M$2,FALSE)))</f>
        <v>--</v>
      </c>
      <c r="N144" s="26" t="str">
        <f>VLOOKUP($B144,'Aggregated Equipment Inventory'!$A:$AB,N$2,FALSE)</f>
        <v/>
      </c>
      <c r="O144" s="27" t="str">
        <f>IF(T144="x","--",IFERROR(VLOOKUP($L144,OFFROAD2017_CY2020!$A:$W,O$3,FALSE)/$K144,"--"))</f>
        <v>--</v>
      </c>
      <c r="P144" s="27" t="str">
        <f>IF(T144="x","--",IFERROR(VLOOKUP($L144,OFFROAD2017_CY2020!$A:$W,P$3,FALSE)/$K144,"--"))</f>
        <v>--</v>
      </c>
      <c r="Q144" s="51" t="str">
        <f t="shared" si="10"/>
        <v>--</v>
      </c>
      <c r="R144" s="51" t="str">
        <f t="shared" si="11"/>
        <v>--</v>
      </c>
    </row>
    <row r="145" spans="1:21" ht="15" customHeight="1" x14ac:dyDescent="0.2">
      <c r="A145" s="25">
        <v>142</v>
      </c>
      <c r="B145" s="25">
        <v>770223</v>
      </c>
      <c r="C145" s="25">
        <f t="shared" si="12"/>
        <v>770223</v>
      </c>
      <c r="D145" s="25" t="str">
        <f>VLOOKUP(B145,'Aggregated Equipment Inventory'!A:AB,$D$2,FALSE)</f>
        <v>Baggage Tractor</v>
      </c>
      <c r="E145" s="26" t="str">
        <f>VLOOKUP($B145,'Aggregated Equipment Inventory'!$A:$AB,E$2,FALSE)</f>
        <v>Electric</v>
      </c>
      <c r="F145" s="26">
        <f>VLOOKUP($B145,'Aggregated Equipment Inventory'!$A:$AB,F$2,FALSE)</f>
        <v>2001</v>
      </c>
      <c r="G145" s="36">
        <f>IF(VLOOKUP($B145,'Aggregated Equipment Inventory'!$A:$AB,G$2,FALSE)="","--",VLOOKUP($B145,'Aggregated Equipment Inventory'!$A:$AB,G$2,FALSE))</f>
        <v>40</v>
      </c>
      <c r="H145" s="26" t="s">
        <v>487</v>
      </c>
      <c r="I145" s="26">
        <f>VLOOKUP($B145,'Aggregated Equipment Inventory'!$A:$AB,I$2,FALSE)</f>
        <v>50</v>
      </c>
      <c r="J145" s="26" t="str">
        <f>VLOOKUP($B145,'Aggregated Equipment Inventory'!$A:$AB,J$2,FALSE)</f>
        <v/>
      </c>
      <c r="K145" s="27" t="str">
        <f>IF(T145="x","--",IF(VLOOKUP($B145,'Aggregated Equipment Inventory'!$A:$AB,K$2,FALSE)="","--",VLOOKUP($B145,'Aggregated Equipment Inventory'!$A:$AB,K$2,FALSE)))</f>
        <v>--</v>
      </c>
      <c r="L145" s="26" t="str">
        <f>VLOOKUP($B145,'Aggregated Equipment Inventory'!$A:$AB,L$2,FALSE)</f>
        <v/>
      </c>
      <c r="M145" s="65" t="str">
        <f>IF(T145="x","--",IF(VLOOKUP($B145,'Aggregated Equipment Inventory'!$A:$AB,M$2,FALSE)="","--",VLOOKUP($B145,'Aggregated Equipment Inventory'!$A:$AB,M$2,FALSE)))</f>
        <v>--</v>
      </c>
      <c r="N145" s="26" t="str">
        <f>VLOOKUP($B145,'Aggregated Equipment Inventory'!$A:$AB,N$2,FALSE)</f>
        <v/>
      </c>
      <c r="O145" s="27" t="str">
        <f>IF(T145="x","--",IFERROR(VLOOKUP($L145,OFFROAD2017_CY2020!$A:$W,O$3,FALSE)/$K145,"--"))</f>
        <v>--</v>
      </c>
      <c r="P145" s="27" t="str">
        <f>IF(T145="x","--",IFERROR(VLOOKUP($L145,OFFROAD2017_CY2020!$A:$W,P$3,FALSE)/$K145,"--"))</f>
        <v>--</v>
      </c>
      <c r="Q145" s="51" t="str">
        <f t="shared" si="10"/>
        <v>--</v>
      </c>
      <c r="R145" s="51" t="str">
        <f t="shared" si="11"/>
        <v>--</v>
      </c>
    </row>
    <row r="146" spans="1:21" ht="15" customHeight="1" x14ac:dyDescent="0.2">
      <c r="A146" s="25">
        <v>143</v>
      </c>
      <c r="B146" s="25">
        <v>770224</v>
      </c>
      <c r="C146" s="25">
        <f t="shared" si="12"/>
        <v>770224</v>
      </c>
      <c r="D146" s="25" t="str">
        <f>VLOOKUP(B146,'Aggregated Equipment Inventory'!A:AB,$D$2,FALSE)</f>
        <v>Baggage Tractor</v>
      </c>
      <c r="E146" s="26" t="str">
        <f>VLOOKUP($B146,'Aggregated Equipment Inventory'!$A:$AB,E$2,FALSE)</f>
        <v>Electric</v>
      </c>
      <c r="F146" s="26">
        <f>VLOOKUP($B146,'Aggregated Equipment Inventory'!$A:$AB,F$2,FALSE)</f>
        <v>2001</v>
      </c>
      <c r="G146" s="36">
        <f>IF(VLOOKUP($B146,'Aggregated Equipment Inventory'!$A:$AB,G$2,FALSE)="","--",VLOOKUP($B146,'Aggregated Equipment Inventory'!$A:$AB,G$2,FALSE))</f>
        <v>40</v>
      </c>
      <c r="H146" s="26" t="s">
        <v>487</v>
      </c>
      <c r="I146" s="26">
        <f>VLOOKUP($B146,'Aggregated Equipment Inventory'!$A:$AB,I$2,FALSE)</f>
        <v>50</v>
      </c>
      <c r="J146" s="26" t="str">
        <f>VLOOKUP($B146,'Aggregated Equipment Inventory'!$A:$AB,J$2,FALSE)</f>
        <v/>
      </c>
      <c r="K146" s="27" t="str">
        <f>IF(T146="x","--",IF(VLOOKUP($B146,'Aggregated Equipment Inventory'!$A:$AB,K$2,FALSE)="","--",VLOOKUP($B146,'Aggregated Equipment Inventory'!$A:$AB,K$2,FALSE)))</f>
        <v>--</v>
      </c>
      <c r="L146" s="26" t="str">
        <f>VLOOKUP($B146,'Aggregated Equipment Inventory'!$A:$AB,L$2,FALSE)</f>
        <v/>
      </c>
      <c r="M146" s="65" t="str">
        <f>IF(T146="x","--",IF(VLOOKUP($B146,'Aggregated Equipment Inventory'!$A:$AB,M$2,FALSE)="","--",VLOOKUP($B146,'Aggregated Equipment Inventory'!$A:$AB,M$2,FALSE)))</f>
        <v>--</v>
      </c>
      <c r="N146" s="26" t="str">
        <f>VLOOKUP($B146,'Aggregated Equipment Inventory'!$A:$AB,N$2,FALSE)</f>
        <v/>
      </c>
      <c r="O146" s="27" t="str">
        <f>IF(T146="x","--",IFERROR(VLOOKUP($L146,OFFROAD2017_CY2020!$A:$W,O$3,FALSE)/$K146,"--"))</f>
        <v>--</v>
      </c>
      <c r="P146" s="27" t="str">
        <f>IF(T146="x","--",IFERROR(VLOOKUP($L146,OFFROAD2017_CY2020!$A:$W,P$3,FALSE)/$K146,"--"))</f>
        <v>--</v>
      </c>
      <c r="Q146" s="51" t="str">
        <f t="shared" si="10"/>
        <v>--</v>
      </c>
      <c r="R146" s="51" t="str">
        <f t="shared" si="11"/>
        <v>--</v>
      </c>
    </row>
    <row r="147" spans="1:21" ht="15" customHeight="1" x14ac:dyDescent="0.2">
      <c r="A147" s="25">
        <v>144</v>
      </c>
      <c r="B147" s="25">
        <v>770225</v>
      </c>
      <c r="C147" s="25">
        <f t="shared" si="12"/>
        <v>770225</v>
      </c>
      <c r="D147" s="25" t="str">
        <f>VLOOKUP(B147,'Aggregated Equipment Inventory'!A:AB,$D$2,FALSE)</f>
        <v>Baggage Tractor</v>
      </c>
      <c r="E147" s="26" t="str">
        <f>VLOOKUP($B147,'Aggregated Equipment Inventory'!$A:$AB,E$2,FALSE)</f>
        <v>Electric</v>
      </c>
      <c r="F147" s="26">
        <f>VLOOKUP($B147,'Aggregated Equipment Inventory'!$A:$AB,F$2,FALSE)</f>
        <v>2001</v>
      </c>
      <c r="G147" s="36">
        <f>IF(VLOOKUP($B147,'Aggregated Equipment Inventory'!$A:$AB,G$2,FALSE)="","--",VLOOKUP($B147,'Aggregated Equipment Inventory'!$A:$AB,G$2,FALSE))</f>
        <v>40</v>
      </c>
      <c r="H147" s="26" t="s">
        <v>487</v>
      </c>
      <c r="I147" s="26">
        <f>VLOOKUP($B147,'Aggregated Equipment Inventory'!$A:$AB,I$2,FALSE)</f>
        <v>50</v>
      </c>
      <c r="J147" s="26" t="str">
        <f>VLOOKUP($B147,'Aggregated Equipment Inventory'!$A:$AB,J$2,FALSE)</f>
        <v/>
      </c>
      <c r="K147" s="27" t="str">
        <f>IF(T147="x","--",IF(VLOOKUP($B147,'Aggregated Equipment Inventory'!$A:$AB,K$2,FALSE)="","--",VLOOKUP($B147,'Aggregated Equipment Inventory'!$A:$AB,K$2,FALSE)))</f>
        <v>--</v>
      </c>
      <c r="L147" s="26" t="str">
        <f>VLOOKUP($B147,'Aggregated Equipment Inventory'!$A:$AB,L$2,FALSE)</f>
        <v/>
      </c>
      <c r="M147" s="65" t="str">
        <f>IF(T147="x","--",IF(VLOOKUP($B147,'Aggregated Equipment Inventory'!$A:$AB,M$2,FALSE)="","--",VLOOKUP($B147,'Aggregated Equipment Inventory'!$A:$AB,M$2,FALSE)))</f>
        <v>--</v>
      </c>
      <c r="N147" s="26" t="str">
        <f>VLOOKUP($B147,'Aggregated Equipment Inventory'!$A:$AB,N$2,FALSE)</f>
        <v/>
      </c>
      <c r="O147" s="27" t="str">
        <f>IF(T147="x","--",IFERROR(VLOOKUP($L147,OFFROAD2017_CY2020!$A:$W,O$3,FALSE)/$K147,"--"))</f>
        <v>--</v>
      </c>
      <c r="P147" s="27" t="str">
        <f>IF(T147="x","--",IFERROR(VLOOKUP($L147,OFFROAD2017_CY2020!$A:$W,P$3,FALSE)/$K147,"--"))</f>
        <v>--</v>
      </c>
      <c r="Q147" s="51" t="str">
        <f t="shared" si="10"/>
        <v>--</v>
      </c>
      <c r="R147" s="51" t="str">
        <f t="shared" si="11"/>
        <v>--</v>
      </c>
    </row>
    <row r="148" spans="1:21" ht="15" customHeight="1" x14ac:dyDescent="0.2">
      <c r="A148" s="25">
        <v>145</v>
      </c>
      <c r="B148" s="25">
        <v>523229</v>
      </c>
      <c r="C148" s="25">
        <f t="shared" si="12"/>
        <v>523229</v>
      </c>
      <c r="D148" s="25" t="str">
        <f>VLOOKUP(B148,'Aggregated Equipment Inventory'!A:AB,$D$2,FALSE)</f>
        <v>Belt Loader</v>
      </c>
      <c r="E148" s="26" t="str">
        <f>VLOOKUP($B148,'Aggregated Equipment Inventory'!$A:$AB,E$2,FALSE)</f>
        <v>Electric</v>
      </c>
      <c r="F148" s="26">
        <f>VLOOKUP($B148,'Aggregated Equipment Inventory'!$A:$AB,F$2,FALSE)</f>
        <v>2001</v>
      </c>
      <c r="G148" s="36">
        <f>IF(VLOOKUP($B148,'Aggregated Equipment Inventory'!$A:$AB,G$2,FALSE)="","--",VLOOKUP($B148,'Aggregated Equipment Inventory'!$A:$AB,G$2,FALSE))</f>
        <v>60</v>
      </c>
      <c r="H148" s="26" t="s">
        <v>487</v>
      </c>
      <c r="I148" s="26">
        <f>VLOOKUP($B148,'Aggregated Equipment Inventory'!$A:$AB,I$2,FALSE)</f>
        <v>75</v>
      </c>
      <c r="J148" s="26" t="str">
        <f>VLOOKUP($B148,'Aggregated Equipment Inventory'!$A:$AB,J$2,FALSE)</f>
        <v/>
      </c>
      <c r="K148" s="27" t="str">
        <f>IF(T148="x","--",IF(VLOOKUP($B148,'Aggregated Equipment Inventory'!$A:$AB,K$2,FALSE)="","--",VLOOKUP($B148,'Aggregated Equipment Inventory'!$A:$AB,K$2,FALSE)))</f>
        <v>--</v>
      </c>
      <c r="L148" s="26" t="str">
        <f>VLOOKUP($B148,'Aggregated Equipment Inventory'!$A:$AB,L$2,FALSE)</f>
        <v/>
      </c>
      <c r="M148" s="65" t="str">
        <f>IF(T148="x","--",IF(VLOOKUP($B148,'Aggregated Equipment Inventory'!$A:$AB,M$2,FALSE)="","--",VLOOKUP($B148,'Aggregated Equipment Inventory'!$A:$AB,M$2,FALSE)))</f>
        <v>--</v>
      </c>
      <c r="N148" s="26" t="str">
        <f>VLOOKUP($B148,'Aggregated Equipment Inventory'!$A:$AB,N$2,FALSE)</f>
        <v/>
      </c>
      <c r="O148" s="27" t="str">
        <f>IF(T148="x","--",IFERROR(VLOOKUP($L148,OFFROAD2017_CY2020!$A:$W,O$3,FALSE)/$K148,"--"))</f>
        <v>--</v>
      </c>
      <c r="P148" s="27" t="str">
        <f>IF(T148="x","--",IFERROR(VLOOKUP($L148,OFFROAD2017_CY2020!$A:$W,P$3,FALSE)/$K148,"--"))</f>
        <v>--</v>
      </c>
      <c r="Q148" s="51" t="str">
        <f t="shared" si="10"/>
        <v>--</v>
      </c>
      <c r="R148" s="51" t="str">
        <f t="shared" si="11"/>
        <v>--</v>
      </c>
    </row>
    <row r="149" spans="1:21" ht="15" customHeight="1" x14ac:dyDescent="0.2">
      <c r="A149" s="25">
        <v>146</v>
      </c>
      <c r="B149" s="25">
        <v>18637</v>
      </c>
      <c r="C149" s="25">
        <f t="shared" si="12"/>
        <v>18637</v>
      </c>
      <c r="D149" s="25" t="str">
        <f>VLOOKUP(B149,'Aggregated Equipment Inventory'!A:AB,$D$2,FALSE)</f>
        <v>Aircraft Tow Tractor</v>
      </c>
      <c r="E149" s="26" t="str">
        <f>VLOOKUP($B149,'Aggregated Equipment Inventory'!$A:$AB,E$2,FALSE)</f>
        <v>Gasoline</v>
      </c>
      <c r="F149" s="26">
        <f>VLOOKUP($B149,'Aggregated Equipment Inventory'!$A:$AB,F$2,FALSE)</f>
        <v>1997</v>
      </c>
      <c r="G149" s="36">
        <f>IF(VLOOKUP($B149,'Aggregated Equipment Inventory'!$A:$AB,G$2,FALSE)="","--",VLOOKUP($B149,'Aggregated Equipment Inventory'!$A:$AB,G$2,FALSE))</f>
        <v>200</v>
      </c>
      <c r="H149" s="26" t="s">
        <v>487</v>
      </c>
      <c r="I149" s="26">
        <f>VLOOKUP($B149,'Aggregated Equipment Inventory'!$A:$AB,I$2,FALSE)</f>
        <v>300</v>
      </c>
      <c r="J149" s="26" t="str">
        <f>VLOOKUP($B149,'Aggregated Equipment Inventory'!$A:$AB,J$2,FALSE)</f>
        <v>OFF - AirGrSupp - A/C Tug  Narrow Body</v>
      </c>
      <c r="K149" s="27">
        <f>IF(T149="x","--",IF(VLOOKUP($B149,'Aggregated Equipment Inventory'!$A:$AB,K$2,FALSE)="","--",VLOOKUP($B149,'Aggregated Equipment Inventory'!$A:$AB,K$2,FALSE)))</f>
        <v>0.53600000000000003</v>
      </c>
      <c r="L149" s="26" t="str">
        <f>VLOOKUP($B149,'Aggregated Equipment Inventory'!$A:$AB,L$2,FALSE)</f>
        <v>OFF - AirGrSupp - A/C Tug  Narrow Body_1997_175</v>
      </c>
      <c r="M149" s="65">
        <f>IF(T149="x","--",IF(VLOOKUP($B149,'Aggregated Equipment Inventory'!$A:$AB,M$2,FALSE)="","--",VLOOKUP($B149,'Aggregated Equipment Inventory'!$A:$AB,M$2,FALSE)))</f>
        <v>730</v>
      </c>
      <c r="N149" s="26" t="str">
        <f>VLOOKUP($B149,'Aggregated Equipment Inventory'!$A:$AB,N$2,FALSE)</f>
        <v/>
      </c>
      <c r="O149" s="27">
        <f>IF(T149="x","--",IFERROR(VLOOKUP($L149,OFFROAD2017_CY2020!$A:$W,O$3,FALSE)/$K149,"--"))</f>
        <v>2.6155816222931687</v>
      </c>
      <c r="P149" s="27">
        <f>IF(T149="x","--",IFERROR(VLOOKUP($L149,OFFROAD2017_CY2020!$A:$W,P$3,FALSE)/$K149,"--"))</f>
        <v>20.84490962045831</v>
      </c>
      <c r="Q149" s="51">
        <f t="shared" si="10"/>
        <v>451.25308310228894</v>
      </c>
      <c r="R149" s="51">
        <f t="shared" si="11"/>
        <v>3596.2669461538462</v>
      </c>
    </row>
    <row r="150" spans="1:21" ht="15" customHeight="1" x14ac:dyDescent="0.2">
      <c r="A150" s="25">
        <v>147</v>
      </c>
      <c r="B150" s="25">
        <v>173897</v>
      </c>
      <c r="C150" s="25">
        <f t="shared" si="12"/>
        <v>173897</v>
      </c>
      <c r="D150" s="25" t="str">
        <f>VLOOKUP(B150,'Aggregated Equipment Inventory'!A:AB,$D$2,FALSE)</f>
        <v>Baggage Tractor</v>
      </c>
      <c r="E150" s="26" t="str">
        <f>VLOOKUP($B150,'Aggregated Equipment Inventory'!$A:$AB,E$2,FALSE)</f>
        <v>Gasoline</v>
      </c>
      <c r="F150" s="26">
        <f>VLOOKUP($B150,'Aggregated Equipment Inventory'!$A:$AB,F$2,FALSE)</f>
        <v>2019</v>
      </c>
      <c r="G150" s="36">
        <f>IF(VLOOKUP($B150,'Aggregated Equipment Inventory'!$A:$AB,G$2,FALSE)="","--",VLOOKUP($B150,'Aggregated Equipment Inventory'!$A:$AB,G$2,FALSE))</f>
        <v>69</v>
      </c>
      <c r="H150" s="26" t="s">
        <v>487</v>
      </c>
      <c r="I150" s="26">
        <f>VLOOKUP($B150,'Aggregated Equipment Inventory'!$A:$AB,I$2,FALSE)</f>
        <v>75</v>
      </c>
      <c r="J150" s="26" t="str">
        <f>VLOOKUP($B150,'Aggregated Equipment Inventory'!$A:$AB,J$2,FALSE)</f>
        <v>OFF - AirGrSupp - Baggage Tug</v>
      </c>
      <c r="K150" s="27">
        <f>IF(T150="x","--",IF(VLOOKUP($B150,'Aggregated Equipment Inventory'!$A:$AB,K$2,FALSE)="","--",VLOOKUP($B150,'Aggregated Equipment Inventory'!$A:$AB,K$2,FALSE)))</f>
        <v>0.36850000000000005</v>
      </c>
      <c r="L150" s="26" t="str">
        <f>VLOOKUP($B150,'Aggregated Equipment Inventory'!$A:$AB,L$2,FALSE)</f>
        <v>OFF - AirGrSupp - Baggage Tug_2019_100</v>
      </c>
      <c r="M150" s="65">
        <f>IF(T150="x","--",IF(VLOOKUP($B150,'Aggregated Equipment Inventory'!$A:$AB,M$2,FALSE)="","--",VLOOKUP($B150,'Aggregated Equipment Inventory'!$A:$AB,M$2,FALSE)))</f>
        <v>877.78048780487643</v>
      </c>
      <c r="N150" s="26" t="str">
        <f>VLOOKUP($B150,'Aggregated Equipment Inventory'!$A:$AB,N$2,FALSE)</f>
        <v/>
      </c>
      <c r="O150" s="27">
        <f>IF(T150="x","--",IFERROR(VLOOKUP($L150,OFFROAD2017_CY2020!$A:$W,O$3,FALSE)/$K150,"--"))</f>
        <v>0.47209276418831436</v>
      </c>
      <c r="P150" s="27">
        <f>IF(T150="x","--",IFERROR(VLOOKUP($L150,OFFROAD2017_CY2020!$A:$W,P$3,FALSE)/$K150,"--"))</f>
        <v>3.2874998815710494</v>
      </c>
      <c r="Q150" s="51">
        <f t="shared" si="10"/>
        <v>23.229192289634067</v>
      </c>
      <c r="R150" s="51">
        <f t="shared" si="11"/>
        <v>161.76051126829242</v>
      </c>
    </row>
    <row r="151" spans="1:21" ht="15" customHeight="1" x14ac:dyDescent="0.2">
      <c r="A151" s="25">
        <v>148</v>
      </c>
      <c r="B151" s="25">
        <v>522401</v>
      </c>
      <c r="C151" s="25">
        <f t="shared" si="12"/>
        <v>522401</v>
      </c>
      <c r="D151" s="25" t="str">
        <f>VLOOKUP(B151,'Aggregated Equipment Inventory'!A:AB,$D$2,FALSE)</f>
        <v>Belt Loader</v>
      </c>
      <c r="E151" s="26" t="str">
        <f>VLOOKUP($B151,'Aggregated Equipment Inventory'!$A:$AB,E$2,FALSE)</f>
        <v>Gasoline</v>
      </c>
      <c r="F151" s="26">
        <f>VLOOKUP($B151,'Aggregated Equipment Inventory'!$A:$AB,F$2,FALSE)</f>
        <v>2016</v>
      </c>
      <c r="G151" s="36">
        <f>IF(VLOOKUP($B151,'Aggregated Equipment Inventory'!$A:$AB,G$2,FALSE)="","--",VLOOKUP($B151,'Aggregated Equipment Inventory'!$A:$AB,G$2,FALSE))</f>
        <v>86</v>
      </c>
      <c r="H151" s="26" t="s">
        <v>487</v>
      </c>
      <c r="I151" s="26">
        <f>VLOOKUP($B151,'Aggregated Equipment Inventory'!$A:$AB,I$2,FALSE)</f>
        <v>100</v>
      </c>
      <c r="J151" s="26" t="str">
        <f>VLOOKUP($B151,'Aggregated Equipment Inventory'!$A:$AB,J$2,FALSE)</f>
        <v>OFF - AirGrSupp - Belt Loader</v>
      </c>
      <c r="K151" s="27">
        <f>IF(T151="x","--",IF(VLOOKUP($B151,'Aggregated Equipment Inventory'!$A:$AB,K$2,FALSE)="","--",VLOOKUP($B151,'Aggregated Equipment Inventory'!$A:$AB,K$2,FALSE)))</f>
        <v>0.33500000000000002</v>
      </c>
      <c r="L151" s="26" t="str">
        <f>VLOOKUP($B151,'Aggregated Equipment Inventory'!$A:$AB,L$2,FALSE)</f>
        <v>OFF - AirGrSupp - Belt Loader_2016_100</v>
      </c>
      <c r="M151" s="65">
        <f>IF(T151="x","--",IF(VLOOKUP($B151,'Aggregated Equipment Inventory'!$A:$AB,M$2,FALSE)="","--",VLOOKUP($B151,'Aggregated Equipment Inventory'!$A:$AB,M$2,FALSE)))</f>
        <v>810.92760180995481</v>
      </c>
      <c r="N151" s="26" t="str">
        <f>VLOOKUP($B151,'Aggregated Equipment Inventory'!$A:$AB,N$2,FALSE)</f>
        <v/>
      </c>
      <c r="O151" s="27">
        <f>IF(T151="x","--",IFERROR(VLOOKUP($L151,OFFROAD2017_CY2020!$A:$W,O$3,FALSE)/$K151,"--"))</f>
        <v>0.62100514796972794</v>
      </c>
      <c r="P151" s="27">
        <f>IF(T151="x","--",IFERROR(VLOOKUP($L151,OFFROAD2017_CY2020!$A:$W,P$3,FALSE)/$K151,"--"))</f>
        <v>3.8212478803108492</v>
      </c>
      <c r="Q151" s="51">
        <f t="shared" si="10"/>
        <v>31.985622034095726</v>
      </c>
      <c r="R151" s="51">
        <f t="shared" si="11"/>
        <v>196.81799868778282</v>
      </c>
    </row>
    <row r="152" spans="1:21" ht="15" customHeight="1" x14ac:dyDescent="0.2">
      <c r="A152" s="25">
        <v>149</v>
      </c>
      <c r="B152" s="25">
        <v>522402</v>
      </c>
      <c r="C152" s="25">
        <f t="shared" si="12"/>
        <v>522402</v>
      </c>
      <c r="D152" s="25" t="str">
        <f>VLOOKUP(B152,'Aggregated Equipment Inventory'!A:AB,$D$2,FALSE)</f>
        <v>Belt Loader</v>
      </c>
      <c r="E152" s="26" t="str">
        <f>VLOOKUP($B152,'Aggregated Equipment Inventory'!$A:$AB,E$2,FALSE)</f>
        <v>Gasoline</v>
      </c>
      <c r="F152" s="26">
        <f>VLOOKUP($B152,'Aggregated Equipment Inventory'!$A:$AB,F$2,FALSE)</f>
        <v>2016</v>
      </c>
      <c r="G152" s="36">
        <f>IF(VLOOKUP($B152,'Aggregated Equipment Inventory'!$A:$AB,G$2,FALSE)="","--",VLOOKUP($B152,'Aggregated Equipment Inventory'!$A:$AB,G$2,FALSE))</f>
        <v>86</v>
      </c>
      <c r="H152" s="26" t="s">
        <v>487</v>
      </c>
      <c r="I152" s="26">
        <f>VLOOKUP($B152,'Aggregated Equipment Inventory'!$A:$AB,I$2,FALSE)</f>
        <v>100</v>
      </c>
      <c r="J152" s="26" t="str">
        <f>VLOOKUP($B152,'Aggregated Equipment Inventory'!$A:$AB,J$2,FALSE)</f>
        <v>OFF - AirGrSupp - Belt Loader</v>
      </c>
      <c r="K152" s="27">
        <f>IF(T152="x","--",IF(VLOOKUP($B152,'Aggregated Equipment Inventory'!$A:$AB,K$2,FALSE)="","--",VLOOKUP($B152,'Aggregated Equipment Inventory'!$A:$AB,K$2,FALSE)))</f>
        <v>0.33500000000000002</v>
      </c>
      <c r="L152" s="26" t="str">
        <f>VLOOKUP($B152,'Aggregated Equipment Inventory'!$A:$AB,L$2,FALSE)</f>
        <v>OFF - AirGrSupp - Belt Loader_2016_100</v>
      </c>
      <c r="M152" s="65">
        <f>IF(T152="x","--",IF(VLOOKUP($B152,'Aggregated Equipment Inventory'!$A:$AB,M$2,FALSE)="","--",VLOOKUP($B152,'Aggregated Equipment Inventory'!$A:$AB,M$2,FALSE)))</f>
        <v>810.92760180995481</v>
      </c>
      <c r="N152" s="26" t="str">
        <f>VLOOKUP($B152,'Aggregated Equipment Inventory'!$A:$AB,N$2,FALSE)</f>
        <v/>
      </c>
      <c r="O152" s="27">
        <f>IF(T152="x","--",IFERROR(VLOOKUP($L152,OFFROAD2017_CY2020!$A:$W,O$3,FALSE)/$K152,"--"))</f>
        <v>0.62100514796972794</v>
      </c>
      <c r="P152" s="27">
        <f>IF(T152="x","--",IFERROR(VLOOKUP($L152,OFFROAD2017_CY2020!$A:$W,P$3,FALSE)/$K152,"--"))</f>
        <v>3.8212478803108492</v>
      </c>
      <c r="Q152" s="51">
        <f t="shared" si="10"/>
        <v>31.985622034095726</v>
      </c>
      <c r="R152" s="51">
        <f t="shared" si="11"/>
        <v>196.81799868778282</v>
      </c>
    </row>
    <row r="153" spans="1:21" ht="15" customHeight="1" x14ac:dyDescent="0.2">
      <c r="A153" s="25">
        <v>150</v>
      </c>
      <c r="B153" s="25">
        <v>48245</v>
      </c>
      <c r="C153" s="25">
        <f t="shared" si="12"/>
        <v>48245</v>
      </c>
      <c r="D153" s="25" t="str">
        <f>VLOOKUP(B153,'Aggregated Equipment Inventory'!A:AB,$D$2,FALSE)</f>
        <v>Lavatory Service Truck</v>
      </c>
      <c r="E153" s="26" t="str">
        <f>VLOOKUP($B153,'Aggregated Equipment Inventory'!$A:$AB,E$2,FALSE)</f>
        <v>Gasoline</v>
      </c>
      <c r="F153" s="26">
        <f>VLOOKUP($B153,'Aggregated Equipment Inventory'!$A:$AB,F$2,FALSE)</f>
        <v>1995</v>
      </c>
      <c r="G153" s="36">
        <f>IF(VLOOKUP($B153,'Aggregated Equipment Inventory'!$A:$AB,G$2,FALSE)="","--",VLOOKUP($B153,'Aggregated Equipment Inventory'!$A:$AB,G$2,FALSE))</f>
        <v>200</v>
      </c>
      <c r="H153" s="26" t="s">
        <v>487</v>
      </c>
      <c r="I153" s="26">
        <f>VLOOKUP($B153,'Aggregated Equipment Inventory'!$A:$AB,I$2,FALSE)</f>
        <v>300</v>
      </c>
      <c r="J153" s="26" t="str">
        <f>VLOOKUP($B153,'Aggregated Equipment Inventory'!$A:$AB,J$2,FALSE)</f>
        <v>OFF - AirGrSupp - Lav Truck</v>
      </c>
      <c r="K153" s="27">
        <f>IF(T153="x","--",IF(VLOOKUP($B153,'Aggregated Equipment Inventory'!$A:$AB,K$2,FALSE)="","--",VLOOKUP($B153,'Aggregated Equipment Inventory'!$A:$AB,K$2,FALSE)))</f>
        <v>0.33500000000000002</v>
      </c>
      <c r="L153" s="26" t="str">
        <f>VLOOKUP($B153,'Aggregated Equipment Inventory'!$A:$AB,L$2,FALSE)</f>
        <v>OFF - AirGrSupp - Lav Truck_2004_175</v>
      </c>
      <c r="M153" s="65">
        <f>IF(T153="x","--",IF(VLOOKUP($B153,'Aggregated Equipment Inventory'!$A:$AB,M$2,FALSE)="","--",VLOOKUP($B153,'Aggregated Equipment Inventory'!$A:$AB,M$2,FALSE)))</f>
        <v>1460</v>
      </c>
      <c r="N153" s="26" t="str">
        <f>VLOOKUP($B153,'Aggregated Equipment Inventory'!$A:$AB,N$2,FALSE)</f>
        <v/>
      </c>
      <c r="O153" s="27">
        <f>IF(T153="x","--",IFERROR(VLOOKUP($L153,OFFROAD2017_CY2020!$A:$W,O$3,FALSE)/$K153,"--"))</f>
        <v>1.719310442420112</v>
      </c>
      <c r="P153" s="27">
        <f>IF(T153="x","--",IFERROR(VLOOKUP($L153,OFFROAD2017_CY2020!$A:$W,P$3,FALSE)/$K153,"--"))</f>
        <v>6.8351474902653253</v>
      </c>
      <c r="Q153" s="51">
        <f t="shared" si="10"/>
        <v>370.77993061817898</v>
      </c>
      <c r="R153" s="51">
        <f t="shared" si="11"/>
        <v>1474.0418307692305</v>
      </c>
    </row>
    <row r="154" spans="1:21" ht="15" customHeight="1" x14ac:dyDescent="0.2">
      <c r="A154" s="25">
        <v>151</v>
      </c>
      <c r="B154" s="25">
        <v>480045</v>
      </c>
      <c r="C154" s="25">
        <f t="shared" si="12"/>
        <v>480045</v>
      </c>
      <c r="D154" s="25" t="str">
        <f>VLOOKUP(B154,'Aggregated Equipment Inventory'!A:AB,$D$2,FALSE)</f>
        <v>Lavatory Service Truck</v>
      </c>
      <c r="E154" s="26" t="str">
        <f>VLOOKUP($B154,'Aggregated Equipment Inventory'!$A:$AB,E$2,FALSE)</f>
        <v>Gasoline</v>
      </c>
      <c r="F154" s="26">
        <f>VLOOKUP($B154,'Aggregated Equipment Inventory'!$A:$AB,F$2,FALSE)</f>
        <v>1997</v>
      </c>
      <c r="G154" s="36">
        <f>IF(VLOOKUP($B154,'Aggregated Equipment Inventory'!$A:$AB,G$2,FALSE)="","--",VLOOKUP($B154,'Aggregated Equipment Inventory'!$A:$AB,G$2,FALSE))</f>
        <v>350</v>
      </c>
      <c r="H154" s="26" t="s">
        <v>487</v>
      </c>
      <c r="I154" s="26">
        <f>VLOOKUP($B154,'Aggregated Equipment Inventory'!$A:$AB,I$2,FALSE)</f>
        <v>600</v>
      </c>
      <c r="J154" s="26" t="str">
        <f>VLOOKUP($B154,'Aggregated Equipment Inventory'!$A:$AB,J$2,FALSE)</f>
        <v>OFF - AirGrSupp - Lav Truck</v>
      </c>
      <c r="K154" s="27">
        <f>IF(T154="x","--",IF(VLOOKUP($B154,'Aggregated Equipment Inventory'!$A:$AB,K$2,FALSE)="","--",VLOOKUP($B154,'Aggregated Equipment Inventory'!$A:$AB,K$2,FALSE)))</f>
        <v>0.33500000000000002</v>
      </c>
      <c r="L154" s="26" t="str">
        <f>VLOOKUP($B154,'Aggregated Equipment Inventory'!$A:$AB,L$2,FALSE)</f>
        <v>OFF - AirGrSupp - Lav Truck_2004_175</v>
      </c>
      <c r="M154" s="65">
        <f>IF(T154="x","--",IF(VLOOKUP($B154,'Aggregated Equipment Inventory'!$A:$AB,M$2,FALSE)="","--",VLOOKUP($B154,'Aggregated Equipment Inventory'!$A:$AB,M$2,FALSE)))</f>
        <v>1460</v>
      </c>
      <c r="N154" s="26" t="str">
        <f>VLOOKUP($B154,'Aggregated Equipment Inventory'!$A:$AB,N$2,FALSE)</f>
        <v/>
      </c>
      <c r="O154" s="27">
        <f>IF(T154="x","--",IFERROR(VLOOKUP($L154,OFFROAD2017_CY2020!$A:$W,O$3,FALSE)/$K154,"--"))</f>
        <v>1.719310442420112</v>
      </c>
      <c r="P154" s="27">
        <f>IF(T154="x","--",IFERROR(VLOOKUP($L154,OFFROAD2017_CY2020!$A:$W,P$3,FALSE)/$K154,"--"))</f>
        <v>6.8351474902653253</v>
      </c>
      <c r="Q154" s="51">
        <f t="shared" si="10"/>
        <v>648.86487858181317</v>
      </c>
      <c r="R154" s="51">
        <f t="shared" si="11"/>
        <v>2579.5732038461533</v>
      </c>
    </row>
    <row r="155" spans="1:21" ht="15" customHeight="1" x14ac:dyDescent="0.2">
      <c r="A155" s="25">
        <v>152</v>
      </c>
      <c r="B155" s="25">
        <v>3301</v>
      </c>
      <c r="C155" s="25">
        <f t="shared" si="12"/>
        <v>3301</v>
      </c>
      <c r="D155" s="25" t="str">
        <f>VLOOKUP(B155,'Aggregated Equipment Inventory'!A:AB,$D$2,FALSE)</f>
        <v>LIFT MTX</v>
      </c>
      <c r="E155" s="26" t="str">
        <f>VLOOKUP($B155,'Aggregated Equipment Inventory'!$A:$AB,E$2,FALSE)</f>
        <v>Electric</v>
      </c>
      <c r="F155" s="26">
        <f>VLOOKUP($B155,'Aggregated Equipment Inventory'!$A:$AB,F$2,FALSE)</f>
        <v>2005</v>
      </c>
      <c r="G155" s="36">
        <f>IF(VLOOKUP($B155,'Aggregated Equipment Inventory'!$A:$AB,G$2,FALSE)="","--",VLOOKUP($B155,'Aggregated Equipment Inventory'!$A:$AB,G$2,FALSE))</f>
        <v>59</v>
      </c>
      <c r="H155" s="26" t="s">
        <v>487</v>
      </c>
      <c r="I155" s="26">
        <f>VLOOKUP($B155,'Aggregated Equipment Inventory'!$A:$AB,I$2,FALSE)</f>
        <v>75</v>
      </c>
      <c r="J155" s="26" t="str">
        <f>VLOOKUP($B155,'Aggregated Equipment Inventory'!$A:$AB,J$2,FALSE)</f>
        <v/>
      </c>
      <c r="K155" s="27" t="str">
        <f>IF(T155="x","--",IF(VLOOKUP($B155,'Aggregated Equipment Inventory'!$A:$AB,K$2,FALSE)="","--",VLOOKUP($B155,'Aggregated Equipment Inventory'!$A:$AB,K$2,FALSE)))</f>
        <v>--</v>
      </c>
      <c r="L155" s="26" t="str">
        <f>VLOOKUP($B155,'Aggregated Equipment Inventory'!$A:$AB,L$2,FALSE)</f>
        <v/>
      </c>
      <c r="M155" s="65" t="str">
        <f>IF(T155="x","--",IF(VLOOKUP($B155,'Aggregated Equipment Inventory'!$A:$AB,M$2,FALSE)="","--",VLOOKUP($B155,'Aggregated Equipment Inventory'!$A:$AB,M$2,FALSE)))</f>
        <v>--</v>
      </c>
      <c r="N155" s="26" t="str">
        <f>VLOOKUP($B155,'Aggregated Equipment Inventory'!$A:$AB,N$2,FALSE)</f>
        <v/>
      </c>
      <c r="O155" s="27" t="str">
        <f>IF(T155="x","--",IFERROR(VLOOKUP($L155,OFFROAD2017_CY2020!$A:$W,O$3,FALSE)/$K155,"--"))</f>
        <v>--</v>
      </c>
      <c r="P155" s="27" t="str">
        <f>IF(T155="x","--",IFERROR(VLOOKUP($L155,OFFROAD2017_CY2020!$A:$W,P$3,FALSE)/$K155,"--"))</f>
        <v>--</v>
      </c>
      <c r="Q155" s="51" t="str">
        <f t="shared" si="10"/>
        <v>--</v>
      </c>
      <c r="R155" s="51" t="str">
        <f t="shared" si="11"/>
        <v>--</v>
      </c>
    </row>
    <row r="156" spans="1:21" ht="15" customHeight="1" x14ac:dyDescent="0.2">
      <c r="A156" s="25">
        <v>153</v>
      </c>
      <c r="B156" s="25">
        <v>4469</v>
      </c>
      <c r="C156" s="60" t="s">
        <v>505</v>
      </c>
      <c r="D156" s="25" t="str">
        <f>VLOOKUP(B156,'Aggregated Equipment Inventory'!A:AB,$D$2,FALSE)</f>
        <v>UTILITY TRANSPORT VEHICLE</v>
      </c>
      <c r="E156" s="26" t="str">
        <f>VLOOKUP($B156,'Aggregated Equipment Inventory'!$A:$AB,E$2,FALSE)</f>
        <v>Electric</v>
      </c>
      <c r="F156" s="26">
        <f>VLOOKUP($B156,'Aggregated Equipment Inventory'!$A:$AB,F$2,FALSE)</f>
        <v>2007</v>
      </c>
      <c r="G156" s="36" t="str">
        <f>IF(VLOOKUP($B156,'Aggregated Equipment Inventory'!$A:$AB,G$2,FALSE)="","--",VLOOKUP($B156,'Aggregated Equipment Inventory'!$A:$AB,G$2,FALSE))</f>
        <v>--</v>
      </c>
      <c r="H156" s="26" t="s">
        <v>487</v>
      </c>
      <c r="I156" s="26">
        <f>VLOOKUP($B156,'Aggregated Equipment Inventory'!$A:$AB,I$2,FALSE)</f>
        <v>0</v>
      </c>
      <c r="J156" s="26" t="str">
        <f>VLOOKUP($B156,'Aggregated Equipment Inventory'!$A:$AB,J$2,FALSE)</f>
        <v/>
      </c>
      <c r="K156" s="27" t="str">
        <f>IF(T156="x","--",IF(VLOOKUP($B156,'Aggregated Equipment Inventory'!$A:$AB,K$2,FALSE)="","--",VLOOKUP($B156,'Aggregated Equipment Inventory'!$A:$AB,K$2,FALSE)))</f>
        <v>--</v>
      </c>
      <c r="L156" s="26" t="str">
        <f>VLOOKUP($B156,'Aggregated Equipment Inventory'!$A:$AB,L$2,FALSE)</f>
        <v/>
      </c>
      <c r="M156" s="65" t="str">
        <f>IF(T156="x","--",IF(VLOOKUP($B156,'Aggregated Equipment Inventory'!$A:$AB,M$2,FALSE)="","--",VLOOKUP($B156,'Aggregated Equipment Inventory'!$A:$AB,M$2,FALSE)))</f>
        <v>--</v>
      </c>
      <c r="N156" s="26" t="str">
        <f>VLOOKUP($B156,'Aggregated Equipment Inventory'!$A:$AB,N$2,FALSE)</f>
        <v/>
      </c>
      <c r="O156" s="27" t="str">
        <f>IF(T156="x","--",IFERROR(VLOOKUP($L156,OFFROAD2017_CY2020!$A:$W,O$3,FALSE)/$K156,"--"))</f>
        <v>--</v>
      </c>
      <c r="P156" s="27" t="str">
        <f>IF(T156="x","--",IFERROR(VLOOKUP($L156,OFFROAD2017_CY2020!$A:$W,P$3,FALSE)/$K156,"--"))</f>
        <v>--</v>
      </c>
      <c r="Q156" s="51" t="str">
        <f t="shared" si="10"/>
        <v>--</v>
      </c>
      <c r="R156" s="51" t="str">
        <f t="shared" si="11"/>
        <v>--</v>
      </c>
    </row>
    <row r="157" spans="1:21" ht="15" customHeight="1" x14ac:dyDescent="0.2">
      <c r="A157" s="25">
        <v>154</v>
      </c>
      <c r="B157" s="25">
        <v>4561</v>
      </c>
      <c r="C157" s="25">
        <f>B157</f>
        <v>4561</v>
      </c>
      <c r="D157" s="25" t="str">
        <f>VLOOKUP(B157,'Aggregated Equipment Inventory'!A:AB,$D$2,FALSE)</f>
        <v>FORKLIFT</v>
      </c>
      <c r="E157" s="26" t="str">
        <f>VLOOKUP($B157,'Aggregated Equipment Inventory'!$A:$AB,E$2,FALSE)</f>
        <v>Electric</v>
      </c>
      <c r="F157" s="26">
        <f>VLOOKUP($B157,'Aggregated Equipment Inventory'!$A:$AB,F$2,FALSE)</f>
        <v>2008</v>
      </c>
      <c r="G157" s="36">
        <f>IF(VLOOKUP($B157,'Aggregated Equipment Inventory'!$A:$AB,G$2,FALSE)="","--",VLOOKUP($B157,'Aggregated Equipment Inventory'!$A:$AB,G$2,FALSE))</f>
        <v>53</v>
      </c>
      <c r="H157" s="26" t="s">
        <v>487</v>
      </c>
      <c r="I157" s="26">
        <f>VLOOKUP($B157,'Aggregated Equipment Inventory'!$A:$AB,I$2,FALSE)</f>
        <v>75</v>
      </c>
      <c r="J157" s="26" t="str">
        <f>VLOOKUP($B157,'Aggregated Equipment Inventory'!$A:$AB,J$2,FALSE)</f>
        <v/>
      </c>
      <c r="K157" s="27" t="str">
        <f>IF(T157="x","--",IF(VLOOKUP($B157,'Aggregated Equipment Inventory'!$A:$AB,K$2,FALSE)="","--",VLOOKUP($B157,'Aggregated Equipment Inventory'!$A:$AB,K$2,FALSE)))</f>
        <v>--</v>
      </c>
      <c r="L157" s="26" t="str">
        <f>VLOOKUP($B157,'Aggregated Equipment Inventory'!$A:$AB,L$2,FALSE)</f>
        <v/>
      </c>
      <c r="M157" s="65" t="str">
        <f>IF(T157="x","--",IF(VLOOKUP($B157,'Aggregated Equipment Inventory'!$A:$AB,M$2,FALSE)="","--",VLOOKUP($B157,'Aggregated Equipment Inventory'!$A:$AB,M$2,FALSE)))</f>
        <v>--</v>
      </c>
      <c r="N157" s="26" t="str">
        <f>VLOOKUP($B157,'Aggregated Equipment Inventory'!$A:$AB,N$2,FALSE)</f>
        <v/>
      </c>
      <c r="O157" s="27" t="str">
        <f>IF(T157="x","--",IFERROR(VLOOKUP($L157,OFFROAD2017_CY2020!$A:$W,O$3,FALSE)/$K157,"--"))</f>
        <v>--</v>
      </c>
      <c r="P157" s="27" t="str">
        <f>IF(T157="x","--",IFERROR(VLOOKUP($L157,OFFROAD2017_CY2020!$A:$W,P$3,FALSE)/$K157,"--"))</f>
        <v>--</v>
      </c>
      <c r="Q157" s="51" t="str">
        <f t="shared" si="10"/>
        <v>--</v>
      </c>
      <c r="R157" s="51" t="str">
        <f t="shared" si="11"/>
        <v>--</v>
      </c>
    </row>
    <row r="158" spans="1:21" ht="15" customHeight="1" x14ac:dyDescent="0.2">
      <c r="A158" s="25">
        <v>155</v>
      </c>
      <c r="B158" s="25">
        <v>8308</v>
      </c>
      <c r="C158" s="60" t="s">
        <v>504</v>
      </c>
      <c r="D158" s="25" t="str">
        <f>VLOOKUP(B158,'Aggregated Equipment Inventory'!A:AB,$D$2,FALSE)</f>
        <v>UTILITY TRANSPORT VEHICLE</v>
      </c>
      <c r="E158" s="26" t="str">
        <f>VLOOKUP($B158,'Aggregated Equipment Inventory'!$A:$AB,E$2,FALSE)</f>
        <v>Electric</v>
      </c>
      <c r="F158" s="26">
        <f>VLOOKUP($B158,'Aggregated Equipment Inventory'!$A:$AB,F$2,FALSE)</f>
        <v>2018</v>
      </c>
      <c r="G158" s="36" t="str">
        <f>IF(VLOOKUP($B158,'Aggregated Equipment Inventory'!$A:$AB,G$2,FALSE)="","--",VLOOKUP($B158,'Aggregated Equipment Inventory'!$A:$AB,G$2,FALSE))</f>
        <v>--</v>
      </c>
      <c r="H158" s="26" t="s">
        <v>487</v>
      </c>
      <c r="I158" s="26">
        <f>VLOOKUP($B158,'Aggregated Equipment Inventory'!$A:$AB,I$2,FALSE)</f>
        <v>0</v>
      </c>
      <c r="J158" s="26" t="str">
        <f>VLOOKUP($B158,'Aggregated Equipment Inventory'!$A:$AB,J$2,FALSE)</f>
        <v/>
      </c>
      <c r="K158" s="27" t="str">
        <f>IF(T158="x","--",IF(VLOOKUP($B158,'Aggregated Equipment Inventory'!$A:$AB,K$2,FALSE)="","--",VLOOKUP($B158,'Aggregated Equipment Inventory'!$A:$AB,K$2,FALSE)))</f>
        <v>--</v>
      </c>
      <c r="L158" s="26" t="str">
        <f>VLOOKUP($B158,'Aggregated Equipment Inventory'!$A:$AB,L$2,FALSE)</f>
        <v/>
      </c>
      <c r="M158" s="65" t="str">
        <f>IF(T158="x","--",IF(VLOOKUP($B158,'Aggregated Equipment Inventory'!$A:$AB,M$2,FALSE)="","--",VLOOKUP($B158,'Aggregated Equipment Inventory'!$A:$AB,M$2,FALSE)))</f>
        <v>--</v>
      </c>
      <c r="N158" s="26" t="str">
        <f>VLOOKUP($B158,'Aggregated Equipment Inventory'!$A:$AB,N$2,FALSE)</f>
        <v/>
      </c>
      <c r="O158" s="27" t="str">
        <f>IF(T158="x","--",IFERROR(VLOOKUP($L158,OFFROAD2017_CY2020!$A:$W,O$3,FALSE)/$K158,"--"))</f>
        <v>--</v>
      </c>
      <c r="P158" s="27" t="str">
        <f>IF(T158="x","--",IFERROR(VLOOKUP($L158,OFFROAD2017_CY2020!$A:$W,P$3,FALSE)/$K158,"--"))</f>
        <v>--</v>
      </c>
      <c r="Q158" s="51" t="str">
        <f t="shared" si="10"/>
        <v>--</v>
      </c>
      <c r="R158" s="51" t="str">
        <f t="shared" si="11"/>
        <v>--</v>
      </c>
    </row>
    <row r="159" spans="1:21" ht="22.8" x14ac:dyDescent="0.2">
      <c r="A159" s="25">
        <v>156</v>
      </c>
      <c r="B159" s="25">
        <v>300503</v>
      </c>
      <c r="C159" s="25">
        <f t="shared" si="12"/>
        <v>300503</v>
      </c>
      <c r="D159" s="25" t="str">
        <f>VLOOKUP(B159,'Aggregated Equipment Inventory'!A:AB,$D$2,FALSE)</f>
        <v>Beltloader</v>
      </c>
      <c r="E159" s="26" t="str">
        <f>VLOOKUP($B159,'Aggregated Equipment Inventory'!$A:$AB,E$2,FALSE)</f>
        <v>Gasoline</v>
      </c>
      <c r="F159" s="26">
        <f>VLOOKUP($B159,'Aggregated Equipment Inventory'!$A:$AB,F$2,FALSE)</f>
        <v>1994</v>
      </c>
      <c r="G159" s="36">
        <f>IF(VLOOKUP($B159,'Aggregated Equipment Inventory'!$A:$AB,G$2,FALSE)="","--",VLOOKUP($B159,'Aggregated Equipment Inventory'!$A:$AB,G$2,FALSE))</f>
        <v>21.456353433520444</v>
      </c>
      <c r="H159" s="26" t="s">
        <v>487</v>
      </c>
      <c r="I159" s="26">
        <f>VLOOKUP($B159,'Aggregated Equipment Inventory'!$A:$AB,I$2,FALSE)</f>
        <v>25</v>
      </c>
      <c r="J159" s="26" t="str">
        <f>VLOOKUP($B159,'Aggregated Equipment Inventory'!$A:$AB,J$2,FALSE)</f>
        <v>OFF - AirGrSupp - Belt Loader</v>
      </c>
      <c r="K159" s="27" t="str">
        <f>IF(T159="x","--",IF(VLOOKUP($B159,'Aggregated Equipment Inventory'!$A:$AB,K$2,FALSE)="","--",VLOOKUP($B159,'Aggregated Equipment Inventory'!$A:$AB,K$2,FALSE)))</f>
        <v>--</v>
      </c>
      <c r="L159" s="26" t="str">
        <f>VLOOKUP($B159,'Aggregated Equipment Inventory'!$A:$AB,L$2,FALSE)</f>
        <v>OFF - AirGrSupp - Belt Loader_1994_100</v>
      </c>
      <c r="M159" s="65" t="str">
        <f>IF(T159="x","--",IF(VLOOKUP($B159,'Aggregated Equipment Inventory'!$A:$AB,M$2,FALSE)="","--",VLOOKUP($B159,'Aggregated Equipment Inventory'!$A:$AB,M$2,FALSE)))</f>
        <v>--</v>
      </c>
      <c r="N159" s="26" t="str">
        <f>VLOOKUP($B159,'Aggregated Equipment Inventory'!$A:$AB,N$2,FALSE)</f>
        <v/>
      </c>
      <c r="O159" s="27" t="str">
        <f>IF(T159="x","--",IFERROR(VLOOKUP($L159,OFFROAD2017_CY2020!$A:$W,O$3,FALSE)/$K159,"--"))</f>
        <v>--</v>
      </c>
      <c r="P159" s="27" t="str">
        <f>IF(T159="x","--",IFERROR(VLOOKUP($L159,OFFROAD2017_CY2020!$A:$W,P$3,FALSE)/$K159,"--"))</f>
        <v>--</v>
      </c>
      <c r="Q159" s="51" t="str">
        <f t="shared" si="10"/>
        <v>N/A - Exempt from LSI Rule (&lt; 25 horsepower)</v>
      </c>
      <c r="R159" s="51" t="str">
        <f t="shared" si="11"/>
        <v>N/A - Exempt from LSI Rule (&lt; 25 horsepower)</v>
      </c>
      <c r="T159" s="28" t="s">
        <v>437</v>
      </c>
      <c r="U159" s="28" t="s">
        <v>482</v>
      </c>
    </row>
    <row r="160" spans="1:21" ht="15" customHeight="1" x14ac:dyDescent="0.2">
      <c r="A160" s="25">
        <v>157</v>
      </c>
      <c r="B160" s="25">
        <v>394376</v>
      </c>
      <c r="C160" s="25">
        <f t="shared" si="12"/>
        <v>394376</v>
      </c>
      <c r="D160" s="25" t="str">
        <f>VLOOKUP(B160,'Aggregated Equipment Inventory'!A:AB,$D$2,FALSE)</f>
        <v>Pushback Tractor</v>
      </c>
      <c r="E160" s="26" t="str">
        <f>VLOOKUP($B160,'Aggregated Equipment Inventory'!$A:$AB,E$2,FALSE)</f>
        <v>Diesel</v>
      </c>
      <c r="F160" s="26">
        <f>VLOOKUP($B160,'Aggregated Equipment Inventory'!$A:$AB,F$2,FALSE)</f>
        <v>1993</v>
      </c>
      <c r="G160" s="36">
        <f>IF(VLOOKUP($B160,'Aggregated Equipment Inventory'!$A:$AB,G$2,FALSE)="","--",VLOOKUP($B160,'Aggregated Equipment Inventory'!$A:$AB,G$2,FALSE))</f>
        <v>210</v>
      </c>
      <c r="H160" s="26" t="s">
        <v>487</v>
      </c>
      <c r="I160" s="26">
        <f>VLOOKUP($B160,'Aggregated Equipment Inventory'!$A:$AB,I$2,FALSE)</f>
        <v>300</v>
      </c>
      <c r="J160" s="26" t="str">
        <f>VLOOKUP($B160,'Aggregated Equipment Inventory'!$A:$AB,J$2,FALSE)</f>
        <v>AirGrSupp - A/C Tug Narrow Body</v>
      </c>
      <c r="K160" s="27">
        <f>IF(T160="x","--",IF(VLOOKUP($B160,'Aggregated Equipment Inventory'!$A:$AB,K$2,FALSE)="","--",VLOOKUP($B160,'Aggregated Equipment Inventory'!$A:$AB,K$2,FALSE)))</f>
        <v>0.53600000000000003</v>
      </c>
      <c r="L160" s="26" t="str">
        <f>VLOOKUP($B160,'Aggregated Equipment Inventory'!$A:$AB,L$2,FALSE)</f>
        <v>AirGrSupp - A/C Tug Narrow Body_1993_100</v>
      </c>
      <c r="M160" s="65">
        <f>IF(T160="x","--",IF(VLOOKUP($B160,'Aggregated Equipment Inventory'!$A:$AB,M$2,FALSE)="","--",VLOOKUP($B160,'Aggregated Equipment Inventory'!$A:$AB,M$2,FALSE)))</f>
        <v>328.24672226137722</v>
      </c>
      <c r="N160" s="26" t="str">
        <f>VLOOKUP($B160,'Aggregated Equipment Inventory'!$A:$AB,N$2,FALSE)</f>
        <v/>
      </c>
      <c r="O160" s="27">
        <f>IF(T160="x","--",IFERROR(VLOOKUP($L160,OFFROAD2017_CY2020!$A:$W,O$3,FALSE)/$K160,"--"))</f>
        <v>1.1966829671113359</v>
      </c>
      <c r="P160" s="27">
        <f>IF(T160="x","--",IFERROR(VLOOKUP($L160,OFFROAD2017_CY2020!$A:$W,P$3,FALSE)/$K160,"--"))</f>
        <v>9.7053894192963295</v>
      </c>
      <c r="Q160" s="51">
        <f t="shared" si="10"/>
        <v>97.476034173542018</v>
      </c>
      <c r="R160" s="51">
        <f t="shared" si="11"/>
        <v>790.55430444247725</v>
      </c>
    </row>
    <row r="161" spans="1:21" ht="15" customHeight="1" x14ac:dyDescent="0.2">
      <c r="A161" s="25">
        <v>158</v>
      </c>
      <c r="B161" s="25">
        <v>411986</v>
      </c>
      <c r="C161" s="25">
        <f t="shared" si="12"/>
        <v>411986</v>
      </c>
      <c r="D161" s="25" t="str">
        <f>VLOOKUP(B161,'Aggregated Equipment Inventory'!A:AB,$D$2,FALSE)</f>
        <v>Airstart</v>
      </c>
      <c r="E161" s="26" t="str">
        <f>VLOOKUP($B161,'Aggregated Equipment Inventory'!$A:$AB,E$2,FALSE)</f>
        <v>Diesel</v>
      </c>
      <c r="F161" s="26">
        <f>VLOOKUP($B161,'Aggregated Equipment Inventory'!$A:$AB,F$2,FALSE)</f>
        <v>2016</v>
      </c>
      <c r="G161" s="36">
        <f>IF(VLOOKUP($B161,'Aggregated Equipment Inventory'!$A:$AB,G$2,FALSE)="","--",VLOOKUP($B161,'Aggregated Equipment Inventory'!$A:$AB,G$2,FALSE))</f>
        <v>675</v>
      </c>
      <c r="H161" s="26" t="s">
        <v>487</v>
      </c>
      <c r="I161" s="26">
        <f>VLOOKUP($B161,'Aggregated Equipment Inventory'!$A:$AB,I$2,FALSE)</f>
        <v>750</v>
      </c>
      <c r="J161" s="26" t="str">
        <f>VLOOKUP($B161,'Aggregated Equipment Inventory'!$A:$AB,J$2,FALSE)</f>
        <v>Portable Equipment - Non-Rental Generator</v>
      </c>
      <c r="K161" s="27">
        <f>IF(T161="x","--",IF(VLOOKUP($B161,'Aggregated Equipment Inventory'!$A:$AB,K$2,FALSE)="","--",VLOOKUP($B161,'Aggregated Equipment Inventory'!$A:$AB,K$2,FALSE)))</f>
        <v>0.33500000000000002</v>
      </c>
      <c r="L161" s="26" t="str">
        <f>VLOOKUP($B161,'Aggregated Equipment Inventory'!$A:$AB,L$2,FALSE)</f>
        <v>Portable Equipment - Non-Rental Generator_2014_750</v>
      </c>
      <c r="M161" s="65">
        <f>IF(T161="x","--",IF(VLOOKUP($B161,'Aggregated Equipment Inventory'!$A:$AB,M$2,FALSE)="","--",VLOOKUP($B161,'Aggregated Equipment Inventory'!$A:$AB,M$2,FALSE)))</f>
        <v>1313.5972312801341</v>
      </c>
      <c r="N161" s="26" t="str">
        <f>VLOOKUP($B161,'Aggregated Equipment Inventory'!$A:$AB,N$2,FALSE)</f>
        <v>Tier 4</v>
      </c>
      <c r="O161" s="27">
        <f>IF(T161="x","--",IFERROR(VLOOKUP($L161,OFFROAD2017_CY2020!$A:$W,O$3,FALSE)/$K161,"--"))</f>
        <v>7.5238659850195344E-2</v>
      </c>
      <c r="P161" s="27">
        <f>IF(T161="x","--",IFERROR(VLOOKUP($L161,OFFROAD2017_CY2020!$A:$W,P$3,FALSE)/$K161,"--"))</f>
        <v>0.96059556243814181</v>
      </c>
      <c r="Q161" s="51">
        <f t="shared" si="10"/>
        <v>49.2704030530154</v>
      </c>
      <c r="R161" s="51">
        <f t="shared" si="11"/>
        <v>629.05068519960332</v>
      </c>
    </row>
    <row r="162" spans="1:21" ht="15" customHeight="1" x14ac:dyDescent="0.2">
      <c r="A162" s="25">
        <v>159</v>
      </c>
      <c r="B162" s="25">
        <v>412127</v>
      </c>
      <c r="C162" s="25">
        <f t="shared" si="12"/>
        <v>412127</v>
      </c>
      <c r="D162" s="25" t="str">
        <f>VLOOKUP(B162,'Aggregated Equipment Inventory'!A:AB,$D$2,FALSE)</f>
        <v>Pickup Truck</v>
      </c>
      <c r="E162" s="26" t="str">
        <f>VLOOKUP($B162,'Aggregated Equipment Inventory'!$A:$AB,E$2,FALSE)</f>
        <v>Gasoline</v>
      </c>
      <c r="F162" s="26">
        <f>VLOOKUP($B162,'Aggregated Equipment Inventory'!$A:$AB,F$2,FALSE)</f>
        <v>2017</v>
      </c>
      <c r="G162" s="36">
        <f>IF(VLOOKUP($B162,'Aggregated Equipment Inventory'!$A:$AB,G$2,FALSE)="","--",VLOOKUP($B162,'Aggregated Equipment Inventory'!$A:$AB,G$2,FALSE))</f>
        <v>300</v>
      </c>
      <c r="H162" s="26" t="s">
        <v>487</v>
      </c>
      <c r="I162" s="26">
        <f>VLOOKUP($B162,'Aggregated Equipment Inventory'!$A:$AB,I$2,FALSE)</f>
        <v>600</v>
      </c>
      <c r="J162" s="26" t="str">
        <f>VLOOKUP($B162,'Aggregated Equipment Inventory'!$A:$AB,J$2,FALSE)</f>
        <v>OFF - AirGrSupp - Service Truck</v>
      </c>
      <c r="K162" s="27">
        <f>IF(T162="x","--",IF(VLOOKUP($B162,'Aggregated Equipment Inventory'!$A:$AB,K$2,FALSE)="","--",VLOOKUP($B162,'Aggregated Equipment Inventory'!$A:$AB,K$2,FALSE)))</f>
        <v>0.33500000000000002</v>
      </c>
      <c r="L162" s="26" t="str">
        <f>VLOOKUP($B162,'Aggregated Equipment Inventory'!$A:$AB,L$2,FALSE)</f>
        <v>OFF - AirGrSupp - Service Truck_2017_300</v>
      </c>
      <c r="M162" s="65">
        <f>IF(T162="x","--",IF(VLOOKUP($B162,'Aggregated Equipment Inventory'!$A:$AB,M$2,FALSE)="","--",VLOOKUP($B162,'Aggregated Equipment Inventory'!$A:$AB,M$2,FALSE)))</f>
        <v>845.26315789473688</v>
      </c>
      <c r="N162" s="26" t="str">
        <f>VLOOKUP($B162,'Aggregated Equipment Inventory'!$A:$AB,N$2,FALSE)</f>
        <v/>
      </c>
      <c r="O162" s="27">
        <f>IF(T162="x","--",IFERROR(VLOOKUP($L162,OFFROAD2017_CY2020!$A:$W,O$3,FALSE)/$K162,"--"))</f>
        <v>0.15221305238087085</v>
      </c>
      <c r="P162" s="27">
        <f>IF(T162="x","--",IFERROR(VLOOKUP($L162,OFFROAD2017_CY2020!$A:$W,P$3,FALSE)/$K162,"--"))</f>
        <v>1.3762387766451076</v>
      </c>
      <c r="Q162" s="51">
        <f t="shared" si="10"/>
        <v>28.506516931687621</v>
      </c>
      <c r="R162" s="51">
        <f t="shared" si="11"/>
        <v>257.74250877192981</v>
      </c>
    </row>
    <row r="163" spans="1:21" ht="15" customHeight="1" x14ac:dyDescent="0.2">
      <c r="A163" s="25">
        <v>160</v>
      </c>
      <c r="B163" s="25">
        <v>419058</v>
      </c>
      <c r="C163" s="25">
        <f t="shared" si="12"/>
        <v>419058</v>
      </c>
      <c r="D163" s="25" t="str">
        <f>VLOOKUP(B163,'Aggregated Equipment Inventory'!A:AB,$D$2,FALSE)</f>
        <v>Beltloader</v>
      </c>
      <c r="E163" s="26" t="str">
        <f>VLOOKUP($B163,'Aggregated Equipment Inventory'!$A:$AB,E$2,FALSE)</f>
        <v>Gasoline</v>
      </c>
      <c r="F163" s="26">
        <f>VLOOKUP($B163,'Aggregated Equipment Inventory'!$A:$AB,F$2,FALSE)</f>
        <v>2019</v>
      </c>
      <c r="G163" s="36">
        <f>IF(VLOOKUP($B163,'Aggregated Equipment Inventory'!$A:$AB,G$2,FALSE)="","--",VLOOKUP($B163,'Aggregated Equipment Inventory'!$A:$AB,G$2,FALSE))</f>
        <v>84.484391644486763</v>
      </c>
      <c r="H163" s="26" t="s">
        <v>487</v>
      </c>
      <c r="I163" s="26">
        <f>VLOOKUP($B163,'Aggregated Equipment Inventory'!$A:$AB,I$2,FALSE)</f>
        <v>100</v>
      </c>
      <c r="J163" s="26" t="str">
        <f>VLOOKUP($B163,'Aggregated Equipment Inventory'!$A:$AB,J$2,FALSE)</f>
        <v>OFF - AirGrSupp - Belt Loader</v>
      </c>
      <c r="K163" s="27">
        <f>IF(T163="x","--",IF(VLOOKUP($B163,'Aggregated Equipment Inventory'!$A:$AB,K$2,FALSE)="","--",VLOOKUP($B163,'Aggregated Equipment Inventory'!$A:$AB,K$2,FALSE)))</f>
        <v>0.33500000000000002</v>
      </c>
      <c r="L163" s="26" t="str">
        <f>VLOOKUP($B163,'Aggregated Equipment Inventory'!$A:$AB,L$2,FALSE)</f>
        <v>OFF - AirGrSupp - Belt Loader_2019_100</v>
      </c>
      <c r="M163" s="65">
        <f>IF(T163="x","--",IF(VLOOKUP($B163,'Aggregated Equipment Inventory'!$A:$AB,M$2,FALSE)="","--",VLOOKUP($B163,'Aggregated Equipment Inventory'!$A:$AB,M$2,FALSE)))</f>
        <v>812.88844621513942</v>
      </c>
      <c r="N163" s="26" t="str">
        <f>VLOOKUP($B163,'Aggregated Equipment Inventory'!$A:$AB,N$2,FALSE)</f>
        <v/>
      </c>
      <c r="O163" s="27">
        <f>IF(T163="x","--",IFERROR(VLOOKUP($L163,OFFROAD2017_CY2020!$A:$W,O$3,FALSE)/$K163,"--"))</f>
        <v>0.46284223718975559</v>
      </c>
      <c r="P163" s="27">
        <f>IF(T163="x","--",IFERROR(VLOOKUP($L163,OFFROAD2017_CY2020!$A:$W,P$3,FALSE)/$K163,"--"))</f>
        <v>3.2531598431733548</v>
      </c>
      <c r="Q163" s="51">
        <f t="shared" si="10"/>
        <v>23.475750360622204</v>
      </c>
      <c r="R163" s="51">
        <f t="shared" si="11"/>
        <v>165.003023114825</v>
      </c>
    </row>
    <row r="164" spans="1:21" ht="15" customHeight="1" x14ac:dyDescent="0.2">
      <c r="A164" s="25">
        <v>161</v>
      </c>
      <c r="B164" s="25">
        <v>4191695</v>
      </c>
      <c r="C164" s="25">
        <f t="shared" si="12"/>
        <v>4191695</v>
      </c>
      <c r="D164" s="25" t="str">
        <f>VLOOKUP(B164,'Aggregated Equipment Inventory'!A:AB,$D$2,FALSE)</f>
        <v>Ground Power Unit</v>
      </c>
      <c r="E164" s="26" t="str">
        <f>VLOOKUP($B164,'Aggregated Equipment Inventory'!$A:$AB,E$2,FALSE)</f>
        <v>Diesel</v>
      </c>
      <c r="F164" s="26">
        <f>VLOOKUP($B164,'Aggregated Equipment Inventory'!$A:$AB,F$2,FALSE)</f>
        <v>2019</v>
      </c>
      <c r="G164" s="36">
        <f>IF(VLOOKUP($B164,'Aggregated Equipment Inventory'!$A:$AB,G$2,FALSE)="","--",VLOOKUP($B164,'Aggregated Equipment Inventory'!$A:$AB,G$2,FALSE))</f>
        <v>173</v>
      </c>
      <c r="H164" s="26" t="s">
        <v>487</v>
      </c>
      <c r="I164" s="26">
        <f>VLOOKUP($B164,'Aggregated Equipment Inventory'!$A:$AB,I$2,FALSE)</f>
        <v>175</v>
      </c>
      <c r="J164" s="26" t="str">
        <f>VLOOKUP($B164,'Aggregated Equipment Inventory'!$A:$AB,J$2,FALSE)</f>
        <v>AirGrSupp - Other GSE</v>
      </c>
      <c r="K164" s="27">
        <f>IF(T164="x","--",IF(VLOOKUP($B164,'Aggregated Equipment Inventory'!$A:$AB,K$2,FALSE)="","--",VLOOKUP($B164,'Aggregated Equipment Inventory'!$A:$AB,K$2,FALSE)))</f>
        <v>0.33500000000000002</v>
      </c>
      <c r="L164" s="26" t="str">
        <f>VLOOKUP($B164,'Aggregated Equipment Inventory'!$A:$AB,L$2,FALSE)</f>
        <v>AirGrSupp - Other GSE_2019_175</v>
      </c>
      <c r="M164" s="65">
        <f>IF(T164="x","--",IF(VLOOKUP($B164,'Aggregated Equipment Inventory'!$A:$AB,M$2,FALSE)="","--",VLOOKUP($B164,'Aggregated Equipment Inventory'!$A:$AB,M$2,FALSE)))</f>
        <v>483.10065768036344</v>
      </c>
      <c r="N164" s="26" t="str">
        <f>VLOOKUP($B164,'Aggregated Equipment Inventory'!$A:$AB,N$2,FALSE)</f>
        <v>Tier 4</v>
      </c>
      <c r="O164" s="27">
        <f>IF(T164="x","--",IFERROR(VLOOKUP($L164,OFFROAD2017_CY2020!$A:$W,O$3,FALSE)/$K164,"--"))</f>
        <v>5.2650906731023524E-2</v>
      </c>
      <c r="P164" s="27">
        <f>IF(T164="x","--",IFERROR(VLOOKUP($L164,OFFROAD2017_CY2020!$A:$W,P$3,FALSE)/$K164,"--"))</f>
        <v>0.25936451348314271</v>
      </c>
      <c r="Q164" s="51">
        <f t="shared" ref="Q164:Q195" si="13">IFERROR(IF(T164="x","N/A - "&amp;U164,CONVERT(O164*$G164*$M164*$K164,"g","lbm")),"--")</f>
        <v>3.2498899372357859</v>
      </c>
      <c r="R164" s="51">
        <f t="shared" ref="R164:R195" si="14">IFERROR(IF(T164="x","N/A - "&amp;U164,CONVERT(P164*$G164*$M164*$K164,"g","lbm")),"--")</f>
        <v>16.009337251323245</v>
      </c>
    </row>
    <row r="165" spans="1:21" ht="15" customHeight="1" x14ac:dyDescent="0.2">
      <c r="A165" s="25">
        <v>162</v>
      </c>
      <c r="B165" s="25">
        <v>496400</v>
      </c>
      <c r="C165" s="25">
        <f t="shared" si="12"/>
        <v>496400</v>
      </c>
      <c r="D165" s="25" t="str">
        <f>VLOOKUP(B165,'Aggregated Equipment Inventory'!A:AB,$D$2,FALSE)</f>
        <v>Cargo Loader</v>
      </c>
      <c r="E165" s="26" t="str">
        <f>VLOOKUP($B165,'Aggregated Equipment Inventory'!$A:$AB,E$2,FALSE)</f>
        <v>Diesel</v>
      </c>
      <c r="F165" s="26">
        <f>VLOOKUP($B165,'Aggregated Equipment Inventory'!$A:$AB,F$2,FALSE)</f>
        <v>1997</v>
      </c>
      <c r="G165" s="36">
        <f>IF(VLOOKUP($B165,'Aggregated Equipment Inventory'!$A:$AB,G$2,FALSE)="","--",VLOOKUP($B165,'Aggregated Equipment Inventory'!$A:$AB,G$2,FALSE))</f>
        <v>152</v>
      </c>
      <c r="H165" s="26" t="s">
        <v>487</v>
      </c>
      <c r="I165" s="26">
        <f>VLOOKUP($B165,'Aggregated Equipment Inventory'!$A:$AB,I$2,FALSE)</f>
        <v>175</v>
      </c>
      <c r="J165" s="26" t="str">
        <f>VLOOKUP($B165,'Aggregated Equipment Inventory'!$A:$AB,J$2,FALSE)</f>
        <v>AirGrSupp - Cargo Loader</v>
      </c>
      <c r="K165" s="27">
        <f>IF(T165="x","--",IF(VLOOKUP($B165,'Aggregated Equipment Inventory'!$A:$AB,K$2,FALSE)="","--",VLOOKUP($B165,'Aggregated Equipment Inventory'!$A:$AB,K$2,FALSE)))</f>
        <v>0.33500000000000002</v>
      </c>
      <c r="L165" s="26" t="str">
        <f>VLOOKUP($B165,'Aggregated Equipment Inventory'!$A:$AB,L$2,FALSE)</f>
        <v>AirGrSupp - Cargo Loader_1993_175</v>
      </c>
      <c r="M165" s="65">
        <f>IF(T165="x","--",IF(VLOOKUP($B165,'Aggregated Equipment Inventory'!$A:$AB,M$2,FALSE)="","--",VLOOKUP($B165,'Aggregated Equipment Inventory'!$A:$AB,M$2,FALSE)))</f>
        <v>475.46701297661201</v>
      </c>
      <c r="N165" s="26" t="str">
        <f>VLOOKUP($B165,'Aggregated Equipment Inventory'!$A:$AB,N$2,FALSE)</f>
        <v>Tier 1</v>
      </c>
      <c r="O165" s="27">
        <f>IF(T165="x","--",IFERROR(VLOOKUP($L165,OFFROAD2017_CY2020!$A:$W,O$3,FALSE)/$K165,"--"))</f>
        <v>0.92116993007153081</v>
      </c>
      <c r="P165" s="27">
        <f>IF(T165="x","--",IFERROR(VLOOKUP($L165,OFFROAD2017_CY2020!$A:$W,P$3,FALSE)/$K165,"--"))</f>
        <v>9.7014457482764751</v>
      </c>
      <c r="Q165" s="51">
        <f t="shared" si="13"/>
        <v>49.168028987429068</v>
      </c>
      <c r="R165" s="51">
        <f t="shared" si="14"/>
        <v>517.82081698453624</v>
      </c>
    </row>
    <row r="166" spans="1:21" ht="22.8" x14ac:dyDescent="0.2">
      <c r="A166" s="25">
        <v>163</v>
      </c>
      <c r="B166" s="25">
        <v>770627</v>
      </c>
      <c r="C166" s="25">
        <f t="shared" si="12"/>
        <v>770627</v>
      </c>
      <c r="D166" s="25" t="str">
        <f>VLOOKUP(B166,'Aggregated Equipment Inventory'!A:AB,$D$2,FALSE)</f>
        <v>Cargo Loader</v>
      </c>
      <c r="E166" s="26" t="str">
        <f>VLOOKUP($B166,'Aggregated Equipment Inventory'!$A:$AB,E$2,FALSE)</f>
        <v>Gasoline</v>
      </c>
      <c r="F166" s="26">
        <f>VLOOKUP($B166,'Aggregated Equipment Inventory'!$A:$AB,F$2,FALSE)</f>
        <v>2015</v>
      </c>
      <c r="G166" s="36">
        <f>IF(VLOOKUP($B166,'Aggregated Equipment Inventory'!$A:$AB,G$2,FALSE)="","--",VLOOKUP($B166,'Aggregated Equipment Inventory'!$A:$AB,G$2,FALSE))</f>
        <v>21.456353433520444</v>
      </c>
      <c r="H166" s="26" t="s">
        <v>487</v>
      </c>
      <c r="I166" s="26">
        <f>VLOOKUP($B166,'Aggregated Equipment Inventory'!$A:$AB,I$2,FALSE)</f>
        <v>25</v>
      </c>
      <c r="J166" s="26" t="str">
        <f>VLOOKUP($B166,'Aggregated Equipment Inventory'!$A:$AB,J$2,FALSE)</f>
        <v>OFF - AirGrSupp - Cargo Loader</v>
      </c>
      <c r="K166" s="27" t="str">
        <f>IF(T166="x","--",IF(VLOOKUP($B166,'Aggregated Equipment Inventory'!$A:$AB,K$2,FALSE)="","--",VLOOKUP($B166,'Aggregated Equipment Inventory'!$A:$AB,K$2,FALSE)))</f>
        <v>--</v>
      </c>
      <c r="L166" s="26" t="str">
        <f>VLOOKUP($B166,'Aggregated Equipment Inventory'!$A:$AB,L$2,FALSE)</f>
        <v>OFF - AirGrSupp - Cargo Loader_2015_100</v>
      </c>
      <c r="M166" s="65" t="str">
        <f>IF(T166="x","--",IF(VLOOKUP($B166,'Aggregated Equipment Inventory'!$A:$AB,M$2,FALSE)="","--",VLOOKUP($B166,'Aggregated Equipment Inventory'!$A:$AB,M$2,FALSE)))</f>
        <v>--</v>
      </c>
      <c r="N166" s="26" t="str">
        <f>VLOOKUP($B166,'Aggregated Equipment Inventory'!$A:$AB,N$2,FALSE)</f>
        <v/>
      </c>
      <c r="O166" s="27" t="str">
        <f>IF(T166="x","--",IFERROR(VLOOKUP($L166,OFFROAD2017_CY2020!$A:$W,O$3,FALSE)/$K166,"--"))</f>
        <v>--</v>
      </c>
      <c r="P166" s="27" t="str">
        <f>IF(T166="x","--",IFERROR(VLOOKUP($L166,OFFROAD2017_CY2020!$A:$W,P$3,FALSE)/$K166,"--"))</f>
        <v>--</v>
      </c>
      <c r="Q166" s="51" t="str">
        <f t="shared" si="13"/>
        <v>N/A - Exempt from LSI Rule (&lt; 25 horsepower)</v>
      </c>
      <c r="R166" s="51" t="str">
        <f t="shared" si="14"/>
        <v>N/A - Exempt from LSI Rule (&lt; 25 horsepower)</v>
      </c>
      <c r="T166" s="28" t="s">
        <v>437</v>
      </c>
      <c r="U166" s="28" t="s">
        <v>482</v>
      </c>
    </row>
    <row r="167" spans="1:21" ht="22.8" x14ac:dyDescent="0.2">
      <c r="A167" s="25">
        <v>164</v>
      </c>
      <c r="B167" s="25">
        <v>770873</v>
      </c>
      <c r="C167" s="25">
        <f t="shared" si="12"/>
        <v>770873</v>
      </c>
      <c r="D167" s="25" t="str">
        <f>VLOOKUP(B167,'Aggregated Equipment Inventory'!A:AB,$D$2,FALSE)</f>
        <v>Cargo Tractor</v>
      </c>
      <c r="E167" s="26" t="str">
        <f>VLOOKUP($B167,'Aggregated Equipment Inventory'!$A:$AB,E$2,FALSE)</f>
        <v>Gasoline</v>
      </c>
      <c r="F167" s="26">
        <f>VLOOKUP($B167,'Aggregated Equipment Inventory'!$A:$AB,F$2,FALSE)</f>
        <v>2015</v>
      </c>
      <c r="G167" s="36">
        <f>IF(VLOOKUP($B167,'Aggregated Equipment Inventory'!$A:$AB,G$2,FALSE)="","--",VLOOKUP($B167,'Aggregated Equipment Inventory'!$A:$AB,G$2,FALSE))</f>
        <v>21.456353433520444</v>
      </c>
      <c r="H167" s="26" t="s">
        <v>487</v>
      </c>
      <c r="I167" s="26">
        <f>VLOOKUP($B167,'Aggregated Equipment Inventory'!$A:$AB,I$2,FALSE)</f>
        <v>25</v>
      </c>
      <c r="J167" s="26" t="str">
        <f>VLOOKUP($B167,'Aggregated Equipment Inventory'!$A:$AB,J$2,FALSE)</f>
        <v>OFF - AirGrSupp - Cargo Tractor</v>
      </c>
      <c r="K167" s="27" t="str">
        <f>IF(T167="x","--",IF(VLOOKUP($B167,'Aggregated Equipment Inventory'!$A:$AB,K$2,FALSE)="","--",VLOOKUP($B167,'Aggregated Equipment Inventory'!$A:$AB,K$2,FALSE)))</f>
        <v>--</v>
      </c>
      <c r="L167" s="26" t="str">
        <f>VLOOKUP($B167,'Aggregated Equipment Inventory'!$A:$AB,L$2,FALSE)</f>
        <v>OFF - AirGrSupp - Cargo Tractor_2015_100</v>
      </c>
      <c r="M167" s="65" t="str">
        <f>IF(T167="x","--",IF(VLOOKUP($B167,'Aggregated Equipment Inventory'!$A:$AB,M$2,FALSE)="","--",VLOOKUP($B167,'Aggregated Equipment Inventory'!$A:$AB,M$2,FALSE)))</f>
        <v>--</v>
      </c>
      <c r="N167" s="26" t="str">
        <f>VLOOKUP($B167,'Aggregated Equipment Inventory'!$A:$AB,N$2,FALSE)</f>
        <v/>
      </c>
      <c r="O167" s="27" t="str">
        <f>IF(T167="x","--",IFERROR(VLOOKUP($L167,OFFROAD2017_CY2020!$A:$W,O$3,FALSE)/$K167,"--"))</f>
        <v>--</v>
      </c>
      <c r="P167" s="27" t="str">
        <f>IF(T167="x","--",IFERROR(VLOOKUP($L167,OFFROAD2017_CY2020!$A:$W,P$3,FALSE)/$K167,"--"))</f>
        <v>--</v>
      </c>
      <c r="Q167" s="51" t="str">
        <f t="shared" si="13"/>
        <v>N/A - Exempt from LSI Rule (&lt; 25 horsepower)</v>
      </c>
      <c r="R167" s="51" t="str">
        <f t="shared" si="14"/>
        <v>N/A - Exempt from LSI Rule (&lt; 25 horsepower)</v>
      </c>
      <c r="T167" s="28" t="s">
        <v>437</v>
      </c>
      <c r="U167" s="28" t="s">
        <v>482</v>
      </c>
    </row>
    <row r="168" spans="1:21" ht="22.8" x14ac:dyDescent="0.2">
      <c r="A168" s="25">
        <v>165</v>
      </c>
      <c r="B168" s="25">
        <v>770874</v>
      </c>
      <c r="C168" s="25">
        <f t="shared" si="12"/>
        <v>770874</v>
      </c>
      <c r="D168" s="25" t="str">
        <f>VLOOKUP(B168,'Aggregated Equipment Inventory'!A:AB,$D$2,FALSE)</f>
        <v>Cargo Tractor</v>
      </c>
      <c r="E168" s="26" t="str">
        <f>VLOOKUP($B168,'Aggregated Equipment Inventory'!$A:$AB,E$2,FALSE)</f>
        <v>Gasoline</v>
      </c>
      <c r="F168" s="26">
        <f>VLOOKUP($B168,'Aggregated Equipment Inventory'!$A:$AB,F$2,FALSE)</f>
        <v>2015</v>
      </c>
      <c r="G168" s="36">
        <f>IF(VLOOKUP($B168,'Aggregated Equipment Inventory'!$A:$AB,G$2,FALSE)="","--",VLOOKUP($B168,'Aggregated Equipment Inventory'!$A:$AB,G$2,FALSE))</f>
        <v>21.456353433520444</v>
      </c>
      <c r="H168" s="26" t="s">
        <v>487</v>
      </c>
      <c r="I168" s="26">
        <f>VLOOKUP($B168,'Aggregated Equipment Inventory'!$A:$AB,I$2,FALSE)</f>
        <v>25</v>
      </c>
      <c r="J168" s="26" t="str">
        <f>VLOOKUP($B168,'Aggregated Equipment Inventory'!$A:$AB,J$2,FALSE)</f>
        <v>OFF - AirGrSupp - Cargo Tractor</v>
      </c>
      <c r="K168" s="27" t="str">
        <f>IF(T168="x","--",IF(VLOOKUP($B168,'Aggregated Equipment Inventory'!$A:$AB,K$2,FALSE)="","--",VLOOKUP($B168,'Aggregated Equipment Inventory'!$A:$AB,K$2,FALSE)))</f>
        <v>--</v>
      </c>
      <c r="L168" s="26" t="str">
        <f>VLOOKUP($B168,'Aggregated Equipment Inventory'!$A:$AB,L$2,FALSE)</f>
        <v>OFF - AirGrSupp - Cargo Tractor_2015_100</v>
      </c>
      <c r="M168" s="65" t="str">
        <f>IF(T168="x","--",IF(VLOOKUP($B168,'Aggregated Equipment Inventory'!$A:$AB,M$2,FALSE)="","--",VLOOKUP($B168,'Aggregated Equipment Inventory'!$A:$AB,M$2,FALSE)))</f>
        <v>--</v>
      </c>
      <c r="N168" s="26" t="str">
        <f>VLOOKUP($B168,'Aggregated Equipment Inventory'!$A:$AB,N$2,FALSE)</f>
        <v/>
      </c>
      <c r="O168" s="27" t="str">
        <f>IF(T168="x","--",IFERROR(VLOOKUP($L168,OFFROAD2017_CY2020!$A:$W,O$3,FALSE)/$K168,"--"))</f>
        <v>--</v>
      </c>
      <c r="P168" s="27" t="str">
        <f>IF(T168="x","--",IFERROR(VLOOKUP($L168,OFFROAD2017_CY2020!$A:$W,P$3,FALSE)/$K168,"--"))</f>
        <v>--</v>
      </c>
      <c r="Q168" s="51" t="str">
        <f t="shared" si="13"/>
        <v>N/A - Exempt from LSI Rule (&lt; 25 horsepower)</v>
      </c>
      <c r="R168" s="51" t="str">
        <f t="shared" si="14"/>
        <v>N/A - Exempt from LSI Rule (&lt; 25 horsepower)</v>
      </c>
      <c r="T168" s="28" t="s">
        <v>437</v>
      </c>
      <c r="U168" s="28" t="s">
        <v>482</v>
      </c>
    </row>
    <row r="169" spans="1:21" ht="22.8" x14ac:dyDescent="0.2">
      <c r="A169" s="25">
        <v>166</v>
      </c>
      <c r="B169" s="25">
        <v>770875</v>
      </c>
      <c r="C169" s="25">
        <f t="shared" si="12"/>
        <v>770875</v>
      </c>
      <c r="D169" s="25" t="str">
        <f>VLOOKUP(B169,'Aggregated Equipment Inventory'!A:AB,$D$2,FALSE)</f>
        <v>Cargo Tractor</v>
      </c>
      <c r="E169" s="26" t="str">
        <f>VLOOKUP($B169,'Aggregated Equipment Inventory'!$A:$AB,E$2,FALSE)</f>
        <v>Gasoline</v>
      </c>
      <c r="F169" s="26">
        <f>VLOOKUP($B169,'Aggregated Equipment Inventory'!$A:$AB,F$2,FALSE)</f>
        <v>2015</v>
      </c>
      <c r="G169" s="36">
        <f>IF(VLOOKUP($B169,'Aggregated Equipment Inventory'!$A:$AB,G$2,FALSE)="","--",VLOOKUP($B169,'Aggregated Equipment Inventory'!$A:$AB,G$2,FALSE))</f>
        <v>21.456353433520444</v>
      </c>
      <c r="H169" s="26" t="s">
        <v>487</v>
      </c>
      <c r="I169" s="26">
        <f>VLOOKUP($B169,'Aggregated Equipment Inventory'!$A:$AB,I$2,FALSE)</f>
        <v>25</v>
      </c>
      <c r="J169" s="26" t="str">
        <f>VLOOKUP($B169,'Aggregated Equipment Inventory'!$A:$AB,J$2,FALSE)</f>
        <v>OFF - AirGrSupp - Cargo Tractor</v>
      </c>
      <c r="K169" s="27" t="str">
        <f>IF(T169="x","--",IF(VLOOKUP($B169,'Aggregated Equipment Inventory'!$A:$AB,K$2,FALSE)="","--",VLOOKUP($B169,'Aggregated Equipment Inventory'!$A:$AB,K$2,FALSE)))</f>
        <v>--</v>
      </c>
      <c r="L169" s="26" t="str">
        <f>VLOOKUP($B169,'Aggregated Equipment Inventory'!$A:$AB,L$2,FALSE)</f>
        <v>OFF - AirGrSupp - Cargo Tractor_2015_100</v>
      </c>
      <c r="M169" s="65" t="str">
        <f>IF(T169="x","--",IF(VLOOKUP($B169,'Aggregated Equipment Inventory'!$A:$AB,M$2,FALSE)="","--",VLOOKUP($B169,'Aggregated Equipment Inventory'!$A:$AB,M$2,FALSE)))</f>
        <v>--</v>
      </c>
      <c r="N169" s="26" t="str">
        <f>VLOOKUP($B169,'Aggregated Equipment Inventory'!$A:$AB,N$2,FALSE)</f>
        <v/>
      </c>
      <c r="O169" s="27" t="str">
        <f>IF(T169="x","--",IFERROR(VLOOKUP($L169,OFFROAD2017_CY2020!$A:$W,O$3,FALSE)/$K169,"--"))</f>
        <v>--</v>
      </c>
      <c r="P169" s="27" t="str">
        <f>IF(T169="x","--",IFERROR(VLOOKUP($L169,OFFROAD2017_CY2020!$A:$W,P$3,FALSE)/$K169,"--"))</f>
        <v>--</v>
      </c>
      <c r="Q169" s="51" t="str">
        <f t="shared" si="13"/>
        <v>N/A - Exempt from LSI Rule (&lt; 25 horsepower)</v>
      </c>
      <c r="R169" s="51" t="str">
        <f t="shared" si="14"/>
        <v>N/A - Exempt from LSI Rule (&lt; 25 horsepower)</v>
      </c>
      <c r="T169" s="28" t="s">
        <v>437</v>
      </c>
      <c r="U169" s="28" t="s">
        <v>482</v>
      </c>
    </row>
    <row r="170" spans="1:21" ht="15" customHeight="1" x14ac:dyDescent="0.2">
      <c r="A170" s="25">
        <v>167</v>
      </c>
      <c r="B170" s="25" t="s">
        <v>424</v>
      </c>
      <c r="C170" s="25" t="str">
        <f t="shared" si="12"/>
        <v>AS5615</v>
      </c>
      <c r="D170" s="25" t="str">
        <f>VLOOKUP(B170,'Aggregated Equipment Inventory'!A:AB,$D$2,FALSE)</f>
        <v>Air Start</v>
      </c>
      <c r="E170" s="26" t="str">
        <f>VLOOKUP($B170,'Aggregated Equipment Inventory'!$A:$AB,E$2,FALSE)</f>
        <v>Diesel</v>
      </c>
      <c r="F170" s="26">
        <f>VLOOKUP($B170,'Aggregated Equipment Inventory'!$A:$AB,F$2,FALSE)</f>
        <v>2016</v>
      </c>
      <c r="G170" s="36">
        <f>IF(VLOOKUP($B170,'Aggregated Equipment Inventory'!$A:$AB,G$2,FALSE)="","--",VLOOKUP($B170,'Aggregated Equipment Inventory'!$A:$AB,G$2,FALSE))</f>
        <v>380</v>
      </c>
      <c r="H170" s="26" t="s">
        <v>487</v>
      </c>
      <c r="I170" s="26">
        <f>VLOOKUP($B170,'Aggregated Equipment Inventory'!$A:$AB,I$2,FALSE)</f>
        <v>600</v>
      </c>
      <c r="J170" s="26" t="str">
        <f>VLOOKUP($B170,'Aggregated Equipment Inventory'!$A:$AB,J$2,FALSE)</f>
        <v>Portable Equipment - Non-Rental Generator</v>
      </c>
      <c r="K170" s="27">
        <f>IF(T170="x","--",IF(VLOOKUP($B170,'Aggregated Equipment Inventory'!$A:$AB,K$2,FALSE)="","--",VLOOKUP($B170,'Aggregated Equipment Inventory'!$A:$AB,K$2,FALSE)))</f>
        <v>0.33500000000000002</v>
      </c>
      <c r="L170" s="26" t="str">
        <f>VLOOKUP($B170,'Aggregated Equipment Inventory'!$A:$AB,L$2,FALSE)</f>
        <v>Portable Equipment - Non-Rental Generator_2016_600</v>
      </c>
      <c r="M170" s="65">
        <f>IF(T170="x","--",IF(VLOOKUP($B170,'Aggregated Equipment Inventory'!$A:$AB,M$2,FALSE)="","--",VLOOKUP($B170,'Aggregated Equipment Inventory'!$A:$AB,M$2,FALSE)))</f>
        <v>1313.5972312801341</v>
      </c>
      <c r="N170" s="26" t="str">
        <f>VLOOKUP($B170,'Aggregated Equipment Inventory'!$A:$AB,N$2,FALSE)</f>
        <v>Tier 4</v>
      </c>
      <c r="O170" s="27">
        <f>IF(T170="x","--",IFERROR(VLOOKUP($L170,OFFROAD2017_CY2020!$A:$W,O$3,FALSE)/$K170,"--"))</f>
        <v>5.0458001773051604E-2</v>
      </c>
      <c r="P170" s="27">
        <f>IF(T170="x","--",IFERROR(VLOOKUP($L170,OFFROAD2017_CY2020!$A:$W,P$3,FALSE)/$K170,"--"))</f>
        <v>0.76275631896226559</v>
      </c>
      <c r="Q170" s="51">
        <f t="shared" si="13"/>
        <v>18.601798479113757</v>
      </c>
      <c r="R170" s="51">
        <f t="shared" si="14"/>
        <v>281.19701207796322</v>
      </c>
    </row>
    <row r="171" spans="1:21" ht="15" customHeight="1" x14ac:dyDescent="0.2">
      <c r="A171" s="25">
        <v>168</v>
      </c>
      <c r="B171" s="25" t="s">
        <v>423</v>
      </c>
      <c r="C171" s="25" t="str">
        <f t="shared" si="12"/>
        <v>BL1875</v>
      </c>
      <c r="D171" s="25" t="str">
        <f>VLOOKUP(B171,'Aggregated Equipment Inventory'!A:AB,$D$2,FALSE)</f>
        <v>Beltloader</v>
      </c>
      <c r="E171" s="26" t="str">
        <f>VLOOKUP($B171,'Aggregated Equipment Inventory'!$A:$AB,E$2,FALSE)</f>
        <v>Gasoline</v>
      </c>
      <c r="F171" s="26">
        <f>VLOOKUP($B171,'Aggregated Equipment Inventory'!$A:$AB,F$2,FALSE)</f>
        <v>2015</v>
      </c>
      <c r="G171" s="36">
        <f>IF(VLOOKUP($B171,'Aggregated Equipment Inventory'!$A:$AB,G$2,FALSE)="","--",VLOOKUP($B171,'Aggregated Equipment Inventory'!$A:$AB,G$2,FALSE))</f>
        <v>84.4</v>
      </c>
      <c r="H171" s="26" t="s">
        <v>487</v>
      </c>
      <c r="I171" s="26">
        <f>VLOOKUP($B171,'Aggregated Equipment Inventory'!$A:$AB,I$2,FALSE)</f>
        <v>100</v>
      </c>
      <c r="J171" s="26" t="str">
        <f>VLOOKUP($B171,'Aggregated Equipment Inventory'!$A:$AB,J$2,FALSE)</f>
        <v>OFF - AirGrSupp - Belt Loader</v>
      </c>
      <c r="K171" s="27">
        <f>IF(T171="x","--",IF(VLOOKUP($B171,'Aggregated Equipment Inventory'!$A:$AB,K$2,FALSE)="","--",VLOOKUP($B171,'Aggregated Equipment Inventory'!$A:$AB,K$2,FALSE)))</f>
        <v>0.33500000000000002</v>
      </c>
      <c r="L171" s="26" t="str">
        <f>VLOOKUP($B171,'Aggregated Equipment Inventory'!$A:$AB,L$2,FALSE)</f>
        <v>OFF - AirGrSupp - Belt Loader_2015_100</v>
      </c>
      <c r="M171" s="65">
        <f>IF(T171="x","--",IF(VLOOKUP($B171,'Aggregated Equipment Inventory'!$A:$AB,M$2,FALSE)="","--",VLOOKUP($B171,'Aggregated Equipment Inventory'!$A:$AB,M$2,FALSE)))</f>
        <v>810.12195121951231</v>
      </c>
      <c r="N171" s="26" t="str">
        <f>VLOOKUP($B171,'Aggregated Equipment Inventory'!$A:$AB,N$2,FALSE)</f>
        <v/>
      </c>
      <c r="O171" s="27">
        <f>IF(T171="x","--",IFERROR(VLOOKUP($L171,OFFROAD2017_CY2020!$A:$W,O$3,FALSE)/$K171,"--"))</f>
        <v>0.67472894851317489</v>
      </c>
      <c r="P171" s="27">
        <f>IF(T171="x","--",IFERROR(VLOOKUP($L171,OFFROAD2017_CY2020!$A:$W,P$3,FALSE)/$K171,"--"))</f>
        <v>4.0166158613648681</v>
      </c>
      <c r="Q171" s="51">
        <f t="shared" si="13"/>
        <v>34.072284755230577</v>
      </c>
      <c r="R171" s="51">
        <f t="shared" si="14"/>
        <v>202.83001000975617</v>
      </c>
    </row>
    <row r="172" spans="1:21" ht="15" customHeight="1" x14ac:dyDescent="0.2">
      <c r="A172" s="25">
        <v>169</v>
      </c>
      <c r="B172" s="25" t="s">
        <v>422</v>
      </c>
      <c r="C172" s="25" t="str">
        <f t="shared" si="12"/>
        <v>BL3112</v>
      </c>
      <c r="D172" s="25" t="str">
        <f>VLOOKUP(B172,'Aggregated Equipment Inventory'!A:AB,$D$2,FALSE)</f>
        <v>Beltloader</v>
      </c>
      <c r="E172" s="26" t="str">
        <f>VLOOKUP($B172,'Aggregated Equipment Inventory'!$A:$AB,E$2,FALSE)</f>
        <v>Gasoline</v>
      </c>
      <c r="F172" s="26">
        <f>VLOOKUP($B172,'Aggregated Equipment Inventory'!$A:$AB,F$2,FALSE)</f>
        <v>2015</v>
      </c>
      <c r="G172" s="36">
        <f>IF(VLOOKUP($B172,'Aggregated Equipment Inventory'!$A:$AB,G$2,FALSE)="","--",VLOOKUP($B172,'Aggregated Equipment Inventory'!$A:$AB,G$2,FALSE))</f>
        <v>84</v>
      </c>
      <c r="H172" s="26" t="s">
        <v>487</v>
      </c>
      <c r="I172" s="26">
        <f>VLOOKUP($B172,'Aggregated Equipment Inventory'!$A:$AB,I$2,FALSE)</f>
        <v>100</v>
      </c>
      <c r="J172" s="26" t="str">
        <f>VLOOKUP($B172,'Aggregated Equipment Inventory'!$A:$AB,J$2,FALSE)</f>
        <v>OFF - AirGrSupp - Belt Loader</v>
      </c>
      <c r="K172" s="27">
        <f>IF(T172="x","--",IF(VLOOKUP($B172,'Aggregated Equipment Inventory'!$A:$AB,K$2,FALSE)="","--",VLOOKUP($B172,'Aggregated Equipment Inventory'!$A:$AB,K$2,FALSE)))</f>
        <v>0.33500000000000002</v>
      </c>
      <c r="L172" s="26" t="str">
        <f>VLOOKUP($B172,'Aggregated Equipment Inventory'!$A:$AB,L$2,FALSE)</f>
        <v>OFF - AirGrSupp - Belt Loader_2015_100</v>
      </c>
      <c r="M172" s="65">
        <f>IF(T172="x","--",IF(VLOOKUP($B172,'Aggregated Equipment Inventory'!$A:$AB,M$2,FALSE)="","--",VLOOKUP($B172,'Aggregated Equipment Inventory'!$A:$AB,M$2,FALSE)))</f>
        <v>810.12195121951231</v>
      </c>
      <c r="N172" s="26" t="str">
        <f>VLOOKUP($B172,'Aggregated Equipment Inventory'!$A:$AB,N$2,FALSE)</f>
        <v/>
      </c>
      <c r="O172" s="27">
        <f>IF(T172="x","--",IFERROR(VLOOKUP($L172,OFFROAD2017_CY2020!$A:$W,O$3,FALSE)/$K172,"--"))</f>
        <v>0.67472894851317489</v>
      </c>
      <c r="P172" s="27">
        <f>IF(T172="x","--",IFERROR(VLOOKUP($L172,OFFROAD2017_CY2020!$A:$W,P$3,FALSE)/$K172,"--"))</f>
        <v>4.0166158613648681</v>
      </c>
      <c r="Q172" s="51">
        <f t="shared" si="13"/>
        <v>33.910804732693933</v>
      </c>
      <c r="R172" s="51">
        <f t="shared" si="14"/>
        <v>201.86873034146348</v>
      </c>
    </row>
    <row r="173" spans="1:21" ht="15" customHeight="1" x14ac:dyDescent="0.2">
      <c r="A173" s="25">
        <v>170</v>
      </c>
      <c r="B173" s="25" t="s">
        <v>421</v>
      </c>
      <c r="C173" s="25" t="str">
        <f t="shared" si="12"/>
        <v>BL3130</v>
      </c>
      <c r="D173" s="25" t="str">
        <f>VLOOKUP(B173,'Aggregated Equipment Inventory'!A:AB,$D$2,FALSE)</f>
        <v>Beltloader</v>
      </c>
      <c r="E173" s="26" t="str">
        <f>VLOOKUP($B173,'Aggregated Equipment Inventory'!$A:$AB,E$2,FALSE)</f>
        <v>Gasoline</v>
      </c>
      <c r="F173" s="26">
        <f>VLOOKUP($B173,'Aggregated Equipment Inventory'!$A:$AB,F$2,FALSE)</f>
        <v>2009</v>
      </c>
      <c r="G173" s="36">
        <f>IF(VLOOKUP($B173,'Aggregated Equipment Inventory'!$A:$AB,G$2,FALSE)="","--",VLOOKUP($B173,'Aggregated Equipment Inventory'!$A:$AB,G$2,FALSE))</f>
        <v>26.820441791900556</v>
      </c>
      <c r="H173" s="26" t="s">
        <v>487</v>
      </c>
      <c r="I173" s="26">
        <f>VLOOKUP($B173,'Aggregated Equipment Inventory'!$A:$AB,I$2,FALSE)</f>
        <v>50</v>
      </c>
      <c r="J173" s="26" t="str">
        <f>VLOOKUP($B173,'Aggregated Equipment Inventory'!$A:$AB,J$2,FALSE)</f>
        <v>OFF - AirGrSupp - Belt Loader</v>
      </c>
      <c r="K173" s="27">
        <f>IF(T173="x","--",IF(VLOOKUP($B173,'Aggregated Equipment Inventory'!$A:$AB,K$2,FALSE)="","--",VLOOKUP($B173,'Aggregated Equipment Inventory'!$A:$AB,K$2,FALSE)))</f>
        <v>0.33500000000000002</v>
      </c>
      <c r="L173" s="26" t="str">
        <f>VLOOKUP($B173,'Aggregated Equipment Inventory'!$A:$AB,L$2,FALSE)</f>
        <v>OFF - AirGrSupp - Belt Loader_2009_100</v>
      </c>
      <c r="M173" s="65">
        <f>IF(T173="x","--",IF(VLOOKUP($B173,'Aggregated Equipment Inventory'!$A:$AB,M$2,FALSE)="","--",VLOOKUP($B173,'Aggregated Equipment Inventory'!$A:$AB,M$2,FALSE)))</f>
        <v>811.11111111111109</v>
      </c>
      <c r="N173" s="26" t="str">
        <f>VLOOKUP($B173,'Aggregated Equipment Inventory'!$A:$AB,N$2,FALSE)</f>
        <v/>
      </c>
      <c r="O173" s="27">
        <f>IF(T173="x","--",IFERROR(VLOOKUP($L173,OFFROAD2017_CY2020!$A:$W,O$3,FALSE)/$K173,"--"))</f>
        <v>0.99859658279799146</v>
      </c>
      <c r="P173" s="27">
        <f>IF(T173="x","--",IFERROR(VLOOKUP($L173,OFFROAD2017_CY2020!$A:$W,P$3,FALSE)/$K173,"--"))</f>
        <v>5.1916219359941795</v>
      </c>
      <c r="Q173" s="51">
        <f t="shared" si="13"/>
        <v>16.044102212382956</v>
      </c>
      <c r="R173" s="51">
        <f t="shared" si="14"/>
        <v>83.41197478941308</v>
      </c>
    </row>
    <row r="174" spans="1:21" ht="22.8" x14ac:dyDescent="0.2">
      <c r="A174" s="25">
        <v>171</v>
      </c>
      <c r="B174" s="25" t="s">
        <v>420</v>
      </c>
      <c r="C174" s="25" t="str">
        <f t="shared" si="12"/>
        <v>BL3692</v>
      </c>
      <c r="D174" s="25" t="str">
        <f>VLOOKUP(B174,'Aggregated Equipment Inventory'!A:AB,$D$2,FALSE)</f>
        <v>Beltloader</v>
      </c>
      <c r="E174" s="26" t="str">
        <f>VLOOKUP($B174,'Aggregated Equipment Inventory'!$A:$AB,E$2,FALSE)</f>
        <v>Gasoline</v>
      </c>
      <c r="F174" s="26">
        <f>VLOOKUP($B174,'Aggregated Equipment Inventory'!$A:$AB,F$2,FALSE)</f>
        <v>2009</v>
      </c>
      <c r="G174" s="36">
        <f>IF(VLOOKUP($B174,'Aggregated Equipment Inventory'!$A:$AB,G$2,FALSE)="","--",VLOOKUP($B174,'Aggregated Equipment Inventory'!$A:$AB,G$2,FALSE))</f>
        <v>18</v>
      </c>
      <c r="H174" s="26" t="s">
        <v>487</v>
      </c>
      <c r="I174" s="26">
        <f>VLOOKUP($B174,'Aggregated Equipment Inventory'!$A:$AB,I$2,FALSE)</f>
        <v>25</v>
      </c>
      <c r="J174" s="26" t="str">
        <f>VLOOKUP($B174,'Aggregated Equipment Inventory'!$A:$AB,J$2,FALSE)</f>
        <v>OFF - AirGrSupp - Belt Loader</v>
      </c>
      <c r="K174" s="27" t="str">
        <f>IF(T174="x","--",IF(VLOOKUP($B174,'Aggregated Equipment Inventory'!$A:$AB,K$2,FALSE)="","--",VLOOKUP($B174,'Aggregated Equipment Inventory'!$A:$AB,K$2,FALSE)))</f>
        <v>--</v>
      </c>
      <c r="L174" s="26" t="str">
        <f>VLOOKUP($B174,'Aggregated Equipment Inventory'!$A:$AB,L$2,FALSE)</f>
        <v>OFF - AirGrSupp - Belt Loader_2009_100</v>
      </c>
      <c r="M174" s="65" t="str">
        <f>IF(T174="x","--",IF(VLOOKUP($B174,'Aggregated Equipment Inventory'!$A:$AB,M$2,FALSE)="","--",VLOOKUP($B174,'Aggregated Equipment Inventory'!$A:$AB,M$2,FALSE)))</f>
        <v>--</v>
      </c>
      <c r="N174" s="26" t="str">
        <f>VLOOKUP($B174,'Aggregated Equipment Inventory'!$A:$AB,N$2,FALSE)</f>
        <v/>
      </c>
      <c r="O174" s="27" t="str">
        <f>IF(T174="x","--",IFERROR(VLOOKUP($L174,OFFROAD2017_CY2020!$A:$W,O$3,FALSE)/$K174,"--"))</f>
        <v>--</v>
      </c>
      <c r="P174" s="27" t="str">
        <f>IF(T174="x","--",IFERROR(VLOOKUP($L174,OFFROAD2017_CY2020!$A:$W,P$3,FALSE)/$K174,"--"))</f>
        <v>--</v>
      </c>
      <c r="Q174" s="51" t="str">
        <f t="shared" si="13"/>
        <v>N/A - Exempt from LSI Rule (&lt; 25 horsepower)</v>
      </c>
      <c r="R174" s="51" t="str">
        <f t="shared" si="14"/>
        <v>N/A - Exempt from LSI Rule (&lt; 25 horsepower)</v>
      </c>
      <c r="T174" s="28" t="s">
        <v>437</v>
      </c>
      <c r="U174" s="28" t="s">
        <v>482</v>
      </c>
    </row>
    <row r="175" spans="1:21" ht="22.8" x14ac:dyDescent="0.2">
      <c r="A175" s="25">
        <v>172</v>
      </c>
      <c r="B175" s="25" t="s">
        <v>419</v>
      </c>
      <c r="C175" s="25" t="str">
        <f t="shared" si="12"/>
        <v>BL3693</v>
      </c>
      <c r="D175" s="25" t="str">
        <f>VLOOKUP(B175,'Aggregated Equipment Inventory'!A:AB,$D$2,FALSE)</f>
        <v>Beltloader</v>
      </c>
      <c r="E175" s="26" t="str">
        <f>VLOOKUP($B175,'Aggregated Equipment Inventory'!$A:$AB,E$2,FALSE)</f>
        <v>Gasoline</v>
      </c>
      <c r="F175" s="26">
        <f>VLOOKUP($B175,'Aggregated Equipment Inventory'!$A:$AB,F$2,FALSE)</f>
        <v>2009</v>
      </c>
      <c r="G175" s="36">
        <f>IF(VLOOKUP($B175,'Aggregated Equipment Inventory'!$A:$AB,G$2,FALSE)="","--",VLOOKUP($B175,'Aggregated Equipment Inventory'!$A:$AB,G$2,FALSE))</f>
        <v>18</v>
      </c>
      <c r="H175" s="26" t="s">
        <v>487</v>
      </c>
      <c r="I175" s="26">
        <f>VLOOKUP($B175,'Aggregated Equipment Inventory'!$A:$AB,I$2,FALSE)</f>
        <v>25</v>
      </c>
      <c r="J175" s="26" t="str">
        <f>VLOOKUP($B175,'Aggregated Equipment Inventory'!$A:$AB,J$2,FALSE)</f>
        <v>OFF - AirGrSupp - Belt Loader</v>
      </c>
      <c r="K175" s="27" t="str">
        <f>IF(T175="x","--",IF(VLOOKUP($B175,'Aggregated Equipment Inventory'!$A:$AB,K$2,FALSE)="","--",VLOOKUP($B175,'Aggregated Equipment Inventory'!$A:$AB,K$2,FALSE)))</f>
        <v>--</v>
      </c>
      <c r="L175" s="26" t="str">
        <f>VLOOKUP($B175,'Aggregated Equipment Inventory'!$A:$AB,L$2,FALSE)</f>
        <v>OFF - AirGrSupp - Belt Loader_2009_100</v>
      </c>
      <c r="M175" s="65" t="str">
        <f>IF(T175="x","--",IF(VLOOKUP($B175,'Aggregated Equipment Inventory'!$A:$AB,M$2,FALSE)="","--",VLOOKUP($B175,'Aggregated Equipment Inventory'!$A:$AB,M$2,FALSE)))</f>
        <v>--</v>
      </c>
      <c r="N175" s="26" t="str">
        <f>VLOOKUP($B175,'Aggregated Equipment Inventory'!$A:$AB,N$2,FALSE)</f>
        <v/>
      </c>
      <c r="O175" s="27" t="str">
        <f>IF(T175="x","--",IFERROR(VLOOKUP($L175,OFFROAD2017_CY2020!$A:$W,O$3,FALSE)/$K175,"--"))</f>
        <v>--</v>
      </c>
      <c r="P175" s="27" t="str">
        <f>IF(T175="x","--",IFERROR(VLOOKUP($L175,OFFROAD2017_CY2020!$A:$W,P$3,FALSE)/$K175,"--"))</f>
        <v>--</v>
      </c>
      <c r="Q175" s="51" t="str">
        <f t="shared" si="13"/>
        <v>N/A - Exempt from LSI Rule (&lt; 25 horsepower)</v>
      </c>
      <c r="R175" s="51" t="str">
        <f t="shared" si="14"/>
        <v>N/A - Exempt from LSI Rule (&lt; 25 horsepower)</v>
      </c>
      <c r="T175" s="28" t="s">
        <v>437</v>
      </c>
      <c r="U175" s="28" t="s">
        <v>482</v>
      </c>
    </row>
    <row r="176" spans="1:21" ht="15" customHeight="1" x14ac:dyDescent="0.2">
      <c r="A176" s="25">
        <v>173</v>
      </c>
      <c r="B176" s="25" t="s">
        <v>418</v>
      </c>
      <c r="C176" s="25" t="str">
        <f t="shared" si="12"/>
        <v>BL5397</v>
      </c>
      <c r="D176" s="25" t="str">
        <f>VLOOKUP(B176,'Aggregated Equipment Inventory'!A:AB,$D$2,FALSE)</f>
        <v>Beltloader</v>
      </c>
      <c r="E176" s="26" t="str">
        <f>VLOOKUP($B176,'Aggregated Equipment Inventory'!$A:$AB,E$2,FALSE)</f>
        <v>Electric</v>
      </c>
      <c r="F176" s="26">
        <f>VLOOKUP($B176,'Aggregated Equipment Inventory'!$A:$AB,F$2,FALSE)</f>
        <v>2016</v>
      </c>
      <c r="G176" s="36">
        <f>IF(VLOOKUP($B176,'Aggregated Equipment Inventory'!$A:$AB,G$2,FALSE)="","--",VLOOKUP($B176,'Aggregated Equipment Inventory'!$A:$AB,G$2,FALSE))</f>
        <v>40.230662687850838</v>
      </c>
      <c r="H176" s="26" t="s">
        <v>487</v>
      </c>
      <c r="I176" s="26">
        <f>VLOOKUP($B176,'Aggregated Equipment Inventory'!$A:$AB,I$2,FALSE)</f>
        <v>50</v>
      </c>
      <c r="J176" s="26" t="str">
        <f>VLOOKUP($B176,'Aggregated Equipment Inventory'!$A:$AB,J$2,FALSE)</f>
        <v/>
      </c>
      <c r="K176" s="27" t="str">
        <f>IF(T176="x","--",IF(VLOOKUP($B176,'Aggregated Equipment Inventory'!$A:$AB,K$2,FALSE)="","--",VLOOKUP($B176,'Aggregated Equipment Inventory'!$A:$AB,K$2,FALSE)))</f>
        <v>--</v>
      </c>
      <c r="L176" s="26" t="str">
        <f>VLOOKUP($B176,'Aggregated Equipment Inventory'!$A:$AB,L$2,FALSE)</f>
        <v/>
      </c>
      <c r="M176" s="65" t="str">
        <f>IF(T176="x","--",IF(VLOOKUP($B176,'Aggregated Equipment Inventory'!$A:$AB,M$2,FALSE)="","--",VLOOKUP($B176,'Aggregated Equipment Inventory'!$A:$AB,M$2,FALSE)))</f>
        <v>--</v>
      </c>
      <c r="N176" s="26" t="str">
        <f>VLOOKUP($B176,'Aggregated Equipment Inventory'!$A:$AB,N$2,FALSE)</f>
        <v/>
      </c>
      <c r="O176" s="27" t="str">
        <f>IF(T176="x","--",IFERROR(VLOOKUP($L176,OFFROAD2017_CY2020!$A:$W,O$3,FALSE)/$K176,"--"))</f>
        <v>--</v>
      </c>
      <c r="P176" s="27" t="str">
        <f>IF(T176="x","--",IFERROR(VLOOKUP($L176,OFFROAD2017_CY2020!$A:$W,P$3,FALSE)/$K176,"--"))</f>
        <v>--</v>
      </c>
      <c r="Q176" s="51" t="str">
        <f t="shared" si="13"/>
        <v>--</v>
      </c>
      <c r="R176" s="51" t="str">
        <f t="shared" si="14"/>
        <v>--</v>
      </c>
    </row>
    <row r="177" spans="1:18" ht="15" customHeight="1" x14ac:dyDescent="0.2">
      <c r="A177" s="25">
        <v>174</v>
      </c>
      <c r="B177" s="25" t="s">
        <v>417</v>
      </c>
      <c r="C177" s="25" t="str">
        <f t="shared" si="12"/>
        <v>BL5433</v>
      </c>
      <c r="D177" s="25" t="str">
        <f>VLOOKUP(B177,'Aggregated Equipment Inventory'!A:AB,$D$2,FALSE)</f>
        <v>Beltloader</v>
      </c>
      <c r="E177" s="26" t="str">
        <f>VLOOKUP($B177,'Aggregated Equipment Inventory'!$A:$AB,E$2,FALSE)</f>
        <v>Electric</v>
      </c>
      <c r="F177" s="26">
        <f>VLOOKUP($B177,'Aggregated Equipment Inventory'!$A:$AB,F$2,FALSE)</f>
        <v>2016</v>
      </c>
      <c r="G177" s="36">
        <f>IF(VLOOKUP($B177,'Aggregated Equipment Inventory'!$A:$AB,G$2,FALSE)="","--",VLOOKUP($B177,'Aggregated Equipment Inventory'!$A:$AB,G$2,FALSE))</f>
        <v>40.230662687850838</v>
      </c>
      <c r="H177" s="26" t="s">
        <v>487</v>
      </c>
      <c r="I177" s="26">
        <f>VLOOKUP($B177,'Aggregated Equipment Inventory'!$A:$AB,I$2,FALSE)</f>
        <v>50</v>
      </c>
      <c r="J177" s="26" t="str">
        <f>VLOOKUP($B177,'Aggregated Equipment Inventory'!$A:$AB,J$2,FALSE)</f>
        <v/>
      </c>
      <c r="K177" s="27" t="str">
        <f>IF(T177="x","--",IF(VLOOKUP($B177,'Aggregated Equipment Inventory'!$A:$AB,K$2,FALSE)="","--",VLOOKUP($B177,'Aggregated Equipment Inventory'!$A:$AB,K$2,FALSE)))</f>
        <v>--</v>
      </c>
      <c r="L177" s="26" t="str">
        <f>VLOOKUP($B177,'Aggregated Equipment Inventory'!$A:$AB,L$2,FALSE)</f>
        <v/>
      </c>
      <c r="M177" s="65" t="str">
        <f>IF(T177="x","--",IF(VLOOKUP($B177,'Aggregated Equipment Inventory'!$A:$AB,M$2,FALSE)="","--",VLOOKUP($B177,'Aggregated Equipment Inventory'!$A:$AB,M$2,FALSE)))</f>
        <v>--</v>
      </c>
      <c r="N177" s="26" t="str">
        <f>VLOOKUP($B177,'Aggregated Equipment Inventory'!$A:$AB,N$2,FALSE)</f>
        <v/>
      </c>
      <c r="O177" s="27" t="str">
        <f>IF(T177="x","--",IFERROR(VLOOKUP($L177,OFFROAD2017_CY2020!$A:$W,O$3,FALSE)/$K177,"--"))</f>
        <v>--</v>
      </c>
      <c r="P177" s="27" t="str">
        <f>IF(T177="x","--",IFERROR(VLOOKUP($L177,OFFROAD2017_CY2020!$A:$W,P$3,FALSE)/$K177,"--"))</f>
        <v>--</v>
      </c>
      <c r="Q177" s="51" t="str">
        <f t="shared" si="13"/>
        <v>--</v>
      </c>
      <c r="R177" s="51" t="str">
        <f t="shared" si="14"/>
        <v>--</v>
      </c>
    </row>
    <row r="178" spans="1:18" ht="15" customHeight="1" x14ac:dyDescent="0.2">
      <c r="A178" s="25">
        <v>175</v>
      </c>
      <c r="B178" s="25" t="s">
        <v>416</v>
      </c>
      <c r="C178" s="25" t="str">
        <f t="shared" si="12"/>
        <v>BL5434</v>
      </c>
      <c r="D178" s="25" t="str">
        <f>VLOOKUP(B178,'Aggregated Equipment Inventory'!A:AB,$D$2,FALSE)</f>
        <v>Beltloader</v>
      </c>
      <c r="E178" s="26" t="str">
        <f>VLOOKUP($B178,'Aggregated Equipment Inventory'!$A:$AB,E$2,FALSE)</f>
        <v>Electric</v>
      </c>
      <c r="F178" s="26">
        <f>VLOOKUP($B178,'Aggregated Equipment Inventory'!$A:$AB,F$2,FALSE)</f>
        <v>2016</v>
      </c>
      <c r="G178" s="36">
        <f>IF(VLOOKUP($B178,'Aggregated Equipment Inventory'!$A:$AB,G$2,FALSE)="","--",VLOOKUP($B178,'Aggregated Equipment Inventory'!$A:$AB,G$2,FALSE))</f>
        <v>40.230662687850838</v>
      </c>
      <c r="H178" s="26" t="s">
        <v>487</v>
      </c>
      <c r="I178" s="26">
        <f>VLOOKUP($B178,'Aggregated Equipment Inventory'!$A:$AB,I$2,FALSE)</f>
        <v>50</v>
      </c>
      <c r="J178" s="26" t="str">
        <f>VLOOKUP($B178,'Aggregated Equipment Inventory'!$A:$AB,J$2,FALSE)</f>
        <v/>
      </c>
      <c r="K178" s="27" t="str">
        <f>IF(T178="x","--",IF(VLOOKUP($B178,'Aggregated Equipment Inventory'!$A:$AB,K$2,FALSE)="","--",VLOOKUP($B178,'Aggregated Equipment Inventory'!$A:$AB,K$2,FALSE)))</f>
        <v>--</v>
      </c>
      <c r="L178" s="26" t="str">
        <f>VLOOKUP($B178,'Aggregated Equipment Inventory'!$A:$AB,L$2,FALSE)</f>
        <v/>
      </c>
      <c r="M178" s="65" t="str">
        <f>IF(T178="x","--",IF(VLOOKUP($B178,'Aggregated Equipment Inventory'!$A:$AB,M$2,FALSE)="","--",VLOOKUP($B178,'Aggregated Equipment Inventory'!$A:$AB,M$2,FALSE)))</f>
        <v>--</v>
      </c>
      <c r="N178" s="26" t="str">
        <f>VLOOKUP($B178,'Aggregated Equipment Inventory'!$A:$AB,N$2,FALSE)</f>
        <v/>
      </c>
      <c r="O178" s="27" t="str">
        <f>IF(T178="x","--",IFERROR(VLOOKUP($L178,OFFROAD2017_CY2020!$A:$W,O$3,FALSE)/$K178,"--"))</f>
        <v>--</v>
      </c>
      <c r="P178" s="27" t="str">
        <f>IF(T178="x","--",IFERROR(VLOOKUP($L178,OFFROAD2017_CY2020!$A:$W,P$3,FALSE)/$K178,"--"))</f>
        <v>--</v>
      </c>
      <c r="Q178" s="51" t="str">
        <f t="shared" si="13"/>
        <v>--</v>
      </c>
      <c r="R178" s="51" t="str">
        <f t="shared" si="14"/>
        <v>--</v>
      </c>
    </row>
    <row r="179" spans="1:18" ht="15" customHeight="1" x14ac:dyDescent="0.2">
      <c r="A179" s="25">
        <v>176</v>
      </c>
      <c r="B179" s="25" t="s">
        <v>415</v>
      </c>
      <c r="C179" s="25" t="str">
        <f t="shared" si="12"/>
        <v>BL6455</v>
      </c>
      <c r="D179" s="25" t="str">
        <f>VLOOKUP(B179,'Aggregated Equipment Inventory'!A:AB,$D$2,FALSE)</f>
        <v>Beltloader</v>
      </c>
      <c r="E179" s="26" t="str">
        <f>VLOOKUP($B179,'Aggregated Equipment Inventory'!$A:$AB,E$2,FALSE)</f>
        <v>Electric</v>
      </c>
      <c r="F179" s="26">
        <f>VLOOKUP($B179,'Aggregated Equipment Inventory'!$A:$AB,F$2,FALSE)</f>
        <v>2018</v>
      </c>
      <c r="G179" s="36">
        <f>IF(VLOOKUP($B179,'Aggregated Equipment Inventory'!$A:$AB,G$2,FALSE)="","--",VLOOKUP($B179,'Aggregated Equipment Inventory'!$A:$AB,G$2,FALSE))</f>
        <v>40.230662687850838</v>
      </c>
      <c r="H179" s="26" t="s">
        <v>487</v>
      </c>
      <c r="I179" s="26">
        <f>VLOOKUP($B179,'Aggregated Equipment Inventory'!$A:$AB,I$2,FALSE)</f>
        <v>50</v>
      </c>
      <c r="J179" s="26" t="str">
        <f>VLOOKUP($B179,'Aggregated Equipment Inventory'!$A:$AB,J$2,FALSE)</f>
        <v/>
      </c>
      <c r="K179" s="27" t="str">
        <f>IF(T179="x","--",IF(VLOOKUP($B179,'Aggregated Equipment Inventory'!$A:$AB,K$2,FALSE)="","--",VLOOKUP($B179,'Aggregated Equipment Inventory'!$A:$AB,K$2,FALSE)))</f>
        <v>--</v>
      </c>
      <c r="L179" s="26" t="str">
        <f>VLOOKUP($B179,'Aggregated Equipment Inventory'!$A:$AB,L$2,FALSE)</f>
        <v/>
      </c>
      <c r="M179" s="65" t="str">
        <f>IF(T179="x","--",IF(VLOOKUP($B179,'Aggregated Equipment Inventory'!$A:$AB,M$2,FALSE)="","--",VLOOKUP($B179,'Aggregated Equipment Inventory'!$A:$AB,M$2,FALSE)))</f>
        <v>--</v>
      </c>
      <c r="N179" s="26" t="str">
        <f>VLOOKUP($B179,'Aggregated Equipment Inventory'!$A:$AB,N$2,FALSE)</f>
        <v/>
      </c>
      <c r="O179" s="27" t="str">
        <f>IF(T179="x","--",IFERROR(VLOOKUP($L179,OFFROAD2017_CY2020!$A:$W,O$3,FALSE)/$K179,"--"))</f>
        <v>--</v>
      </c>
      <c r="P179" s="27" t="str">
        <f>IF(T179="x","--",IFERROR(VLOOKUP($L179,OFFROAD2017_CY2020!$A:$W,P$3,FALSE)/$K179,"--"))</f>
        <v>--</v>
      </c>
      <c r="Q179" s="51" t="str">
        <f t="shared" si="13"/>
        <v>--</v>
      </c>
      <c r="R179" s="51" t="str">
        <f t="shared" si="14"/>
        <v>--</v>
      </c>
    </row>
    <row r="180" spans="1:18" ht="15" customHeight="1" x14ac:dyDescent="0.2">
      <c r="A180" s="25">
        <v>177</v>
      </c>
      <c r="B180" s="25" t="s">
        <v>414</v>
      </c>
      <c r="C180" s="25" t="str">
        <f t="shared" si="12"/>
        <v>BT3917</v>
      </c>
      <c r="D180" s="25" t="str">
        <f>VLOOKUP(B180,'Aggregated Equipment Inventory'!A:AB,$D$2,FALSE)</f>
        <v>Bag Tug</v>
      </c>
      <c r="E180" s="26" t="str">
        <f>VLOOKUP($B180,'Aggregated Equipment Inventory'!$A:$AB,E$2,FALSE)</f>
        <v>Electric</v>
      </c>
      <c r="F180" s="26">
        <f>VLOOKUP($B180,'Aggregated Equipment Inventory'!$A:$AB,F$2,FALSE)</f>
        <v>2012</v>
      </c>
      <c r="G180" s="36">
        <f>IF(VLOOKUP($B180,'Aggregated Equipment Inventory'!$A:$AB,G$2,FALSE)="","--",VLOOKUP($B180,'Aggregated Equipment Inventory'!$A:$AB,G$2,FALSE))</f>
        <v>40.230662687850838</v>
      </c>
      <c r="H180" s="26" t="s">
        <v>487</v>
      </c>
      <c r="I180" s="26">
        <f>VLOOKUP($B180,'Aggregated Equipment Inventory'!$A:$AB,I$2,FALSE)</f>
        <v>50</v>
      </c>
      <c r="J180" s="26" t="str">
        <f>VLOOKUP($B180,'Aggregated Equipment Inventory'!$A:$AB,J$2,FALSE)</f>
        <v/>
      </c>
      <c r="K180" s="27" t="str">
        <f>IF(T180="x","--",IF(VLOOKUP($B180,'Aggregated Equipment Inventory'!$A:$AB,K$2,FALSE)="","--",VLOOKUP($B180,'Aggregated Equipment Inventory'!$A:$AB,K$2,FALSE)))</f>
        <v>--</v>
      </c>
      <c r="L180" s="26" t="str">
        <f>VLOOKUP($B180,'Aggregated Equipment Inventory'!$A:$AB,L$2,FALSE)</f>
        <v/>
      </c>
      <c r="M180" s="65" t="str">
        <f>IF(T180="x","--",IF(VLOOKUP($B180,'Aggregated Equipment Inventory'!$A:$AB,M$2,FALSE)="","--",VLOOKUP($B180,'Aggregated Equipment Inventory'!$A:$AB,M$2,FALSE)))</f>
        <v>--</v>
      </c>
      <c r="N180" s="26" t="str">
        <f>VLOOKUP($B180,'Aggregated Equipment Inventory'!$A:$AB,N$2,FALSE)</f>
        <v/>
      </c>
      <c r="O180" s="27" t="str">
        <f>IF(T180="x","--",IFERROR(VLOOKUP($L180,OFFROAD2017_CY2020!$A:$W,O$3,FALSE)/$K180,"--"))</f>
        <v>--</v>
      </c>
      <c r="P180" s="27" t="str">
        <f>IF(T180="x","--",IFERROR(VLOOKUP($L180,OFFROAD2017_CY2020!$A:$W,P$3,FALSE)/$K180,"--"))</f>
        <v>--</v>
      </c>
      <c r="Q180" s="51" t="str">
        <f t="shared" si="13"/>
        <v>--</v>
      </c>
      <c r="R180" s="51" t="str">
        <f t="shared" si="14"/>
        <v>--</v>
      </c>
    </row>
    <row r="181" spans="1:18" ht="15" customHeight="1" x14ac:dyDescent="0.2">
      <c r="A181" s="25">
        <v>178</v>
      </c>
      <c r="B181" s="25" t="s">
        <v>413</v>
      </c>
      <c r="C181" s="25" t="str">
        <f t="shared" si="12"/>
        <v>BT3918</v>
      </c>
      <c r="D181" s="25" t="str">
        <f>VLOOKUP(B181,'Aggregated Equipment Inventory'!A:AB,$D$2,FALSE)</f>
        <v>Bag Tug</v>
      </c>
      <c r="E181" s="26" t="str">
        <f>VLOOKUP($B181,'Aggregated Equipment Inventory'!$A:$AB,E$2,FALSE)</f>
        <v>Electric</v>
      </c>
      <c r="F181" s="26">
        <f>VLOOKUP($B181,'Aggregated Equipment Inventory'!$A:$AB,F$2,FALSE)</f>
        <v>2012</v>
      </c>
      <c r="G181" s="36">
        <f>IF(VLOOKUP($B181,'Aggregated Equipment Inventory'!$A:$AB,G$2,FALSE)="","--",VLOOKUP($B181,'Aggregated Equipment Inventory'!$A:$AB,G$2,FALSE))</f>
        <v>40.230662687850838</v>
      </c>
      <c r="H181" s="26" t="s">
        <v>487</v>
      </c>
      <c r="I181" s="26">
        <f>VLOOKUP($B181,'Aggregated Equipment Inventory'!$A:$AB,I$2,FALSE)</f>
        <v>50</v>
      </c>
      <c r="J181" s="26" t="str">
        <f>VLOOKUP($B181,'Aggregated Equipment Inventory'!$A:$AB,J$2,FALSE)</f>
        <v/>
      </c>
      <c r="K181" s="27" t="str">
        <f>IF(T181="x","--",IF(VLOOKUP($B181,'Aggregated Equipment Inventory'!$A:$AB,K$2,FALSE)="","--",VLOOKUP($B181,'Aggregated Equipment Inventory'!$A:$AB,K$2,FALSE)))</f>
        <v>--</v>
      </c>
      <c r="L181" s="26" t="str">
        <f>VLOOKUP($B181,'Aggregated Equipment Inventory'!$A:$AB,L$2,FALSE)</f>
        <v/>
      </c>
      <c r="M181" s="65" t="str">
        <f>IF(T181="x","--",IF(VLOOKUP($B181,'Aggregated Equipment Inventory'!$A:$AB,M$2,FALSE)="","--",VLOOKUP($B181,'Aggregated Equipment Inventory'!$A:$AB,M$2,FALSE)))</f>
        <v>--</v>
      </c>
      <c r="N181" s="26" t="str">
        <f>VLOOKUP($B181,'Aggregated Equipment Inventory'!$A:$AB,N$2,FALSE)</f>
        <v/>
      </c>
      <c r="O181" s="27" t="str">
        <f>IF(T181="x","--",IFERROR(VLOOKUP($L181,OFFROAD2017_CY2020!$A:$W,O$3,FALSE)/$K181,"--"))</f>
        <v>--</v>
      </c>
      <c r="P181" s="27" t="str">
        <f>IF(T181="x","--",IFERROR(VLOOKUP($L181,OFFROAD2017_CY2020!$A:$W,P$3,FALSE)/$K181,"--"))</f>
        <v>--</v>
      </c>
      <c r="Q181" s="51" t="str">
        <f t="shared" si="13"/>
        <v>--</v>
      </c>
      <c r="R181" s="51" t="str">
        <f t="shared" si="14"/>
        <v>--</v>
      </c>
    </row>
    <row r="182" spans="1:18" ht="15" customHeight="1" x14ac:dyDescent="0.2">
      <c r="A182" s="25">
        <v>179</v>
      </c>
      <c r="B182" s="25" t="s">
        <v>412</v>
      </c>
      <c r="C182" s="25" t="str">
        <f t="shared" si="12"/>
        <v>BT5431</v>
      </c>
      <c r="D182" s="25" t="str">
        <f>VLOOKUP(B182,'Aggregated Equipment Inventory'!A:AB,$D$2,FALSE)</f>
        <v>Bag Tug</v>
      </c>
      <c r="E182" s="26" t="str">
        <f>VLOOKUP($B182,'Aggregated Equipment Inventory'!$A:$AB,E$2,FALSE)</f>
        <v>Electric</v>
      </c>
      <c r="F182" s="26">
        <f>VLOOKUP($B182,'Aggregated Equipment Inventory'!$A:$AB,F$2,FALSE)</f>
        <v>2016</v>
      </c>
      <c r="G182" s="36">
        <f>IF(VLOOKUP($B182,'Aggregated Equipment Inventory'!$A:$AB,G$2,FALSE)="","--",VLOOKUP($B182,'Aggregated Equipment Inventory'!$A:$AB,G$2,FALSE))</f>
        <v>40.230662687850838</v>
      </c>
      <c r="H182" s="26" t="s">
        <v>487</v>
      </c>
      <c r="I182" s="26">
        <f>VLOOKUP($B182,'Aggregated Equipment Inventory'!$A:$AB,I$2,FALSE)</f>
        <v>50</v>
      </c>
      <c r="J182" s="26" t="str">
        <f>VLOOKUP($B182,'Aggregated Equipment Inventory'!$A:$AB,J$2,FALSE)</f>
        <v/>
      </c>
      <c r="K182" s="27" t="str">
        <f>IF(T182="x","--",IF(VLOOKUP($B182,'Aggregated Equipment Inventory'!$A:$AB,K$2,FALSE)="","--",VLOOKUP($B182,'Aggregated Equipment Inventory'!$A:$AB,K$2,FALSE)))</f>
        <v>--</v>
      </c>
      <c r="L182" s="26" t="str">
        <f>VLOOKUP($B182,'Aggregated Equipment Inventory'!$A:$AB,L$2,FALSE)</f>
        <v/>
      </c>
      <c r="M182" s="65" t="str">
        <f>IF(T182="x","--",IF(VLOOKUP($B182,'Aggregated Equipment Inventory'!$A:$AB,M$2,FALSE)="","--",VLOOKUP($B182,'Aggregated Equipment Inventory'!$A:$AB,M$2,FALSE)))</f>
        <v>--</v>
      </c>
      <c r="N182" s="26" t="str">
        <f>VLOOKUP($B182,'Aggregated Equipment Inventory'!$A:$AB,N$2,FALSE)</f>
        <v/>
      </c>
      <c r="O182" s="27" t="str">
        <f>IF(T182="x","--",IFERROR(VLOOKUP($L182,OFFROAD2017_CY2020!$A:$W,O$3,FALSE)/$K182,"--"))</f>
        <v>--</v>
      </c>
      <c r="P182" s="27" t="str">
        <f>IF(T182="x","--",IFERROR(VLOOKUP($L182,OFFROAD2017_CY2020!$A:$W,P$3,FALSE)/$K182,"--"))</f>
        <v>--</v>
      </c>
      <c r="Q182" s="51" t="str">
        <f t="shared" si="13"/>
        <v>--</v>
      </c>
      <c r="R182" s="51" t="str">
        <f t="shared" si="14"/>
        <v>--</v>
      </c>
    </row>
    <row r="183" spans="1:18" ht="15" customHeight="1" x14ac:dyDescent="0.2">
      <c r="A183" s="25">
        <v>180</v>
      </c>
      <c r="B183" s="25" t="s">
        <v>411</v>
      </c>
      <c r="C183" s="25" t="str">
        <f t="shared" si="12"/>
        <v>BT5432</v>
      </c>
      <c r="D183" s="25" t="str">
        <f>VLOOKUP(B183,'Aggregated Equipment Inventory'!A:AB,$D$2,FALSE)</f>
        <v>Bag Tug</v>
      </c>
      <c r="E183" s="26" t="str">
        <f>VLOOKUP($B183,'Aggregated Equipment Inventory'!$A:$AB,E$2,FALSE)</f>
        <v>Electric</v>
      </c>
      <c r="F183" s="26">
        <f>VLOOKUP($B183,'Aggregated Equipment Inventory'!$A:$AB,F$2,FALSE)</f>
        <v>2016</v>
      </c>
      <c r="G183" s="36">
        <f>IF(VLOOKUP($B183,'Aggregated Equipment Inventory'!$A:$AB,G$2,FALSE)="","--",VLOOKUP($B183,'Aggregated Equipment Inventory'!$A:$AB,G$2,FALSE))</f>
        <v>40.230662687850838</v>
      </c>
      <c r="H183" s="26" t="s">
        <v>487</v>
      </c>
      <c r="I183" s="26">
        <f>VLOOKUP($B183,'Aggregated Equipment Inventory'!$A:$AB,I$2,FALSE)</f>
        <v>50</v>
      </c>
      <c r="J183" s="26" t="str">
        <f>VLOOKUP($B183,'Aggregated Equipment Inventory'!$A:$AB,J$2,FALSE)</f>
        <v/>
      </c>
      <c r="K183" s="27" t="str">
        <f>IF(T183="x","--",IF(VLOOKUP($B183,'Aggregated Equipment Inventory'!$A:$AB,K$2,FALSE)="","--",VLOOKUP($B183,'Aggregated Equipment Inventory'!$A:$AB,K$2,FALSE)))</f>
        <v>--</v>
      </c>
      <c r="L183" s="26" t="str">
        <f>VLOOKUP($B183,'Aggregated Equipment Inventory'!$A:$AB,L$2,FALSE)</f>
        <v/>
      </c>
      <c r="M183" s="65" t="str">
        <f>IF(T183="x","--",IF(VLOOKUP($B183,'Aggregated Equipment Inventory'!$A:$AB,M$2,FALSE)="","--",VLOOKUP($B183,'Aggregated Equipment Inventory'!$A:$AB,M$2,FALSE)))</f>
        <v>--</v>
      </c>
      <c r="N183" s="26" t="str">
        <f>VLOOKUP($B183,'Aggregated Equipment Inventory'!$A:$AB,N$2,FALSE)</f>
        <v/>
      </c>
      <c r="O183" s="27" t="str">
        <f>IF(T183="x","--",IFERROR(VLOOKUP($L183,OFFROAD2017_CY2020!$A:$W,O$3,FALSE)/$K183,"--"))</f>
        <v>--</v>
      </c>
      <c r="P183" s="27" t="str">
        <f>IF(T183="x","--",IFERROR(VLOOKUP($L183,OFFROAD2017_CY2020!$A:$W,P$3,FALSE)/$K183,"--"))</f>
        <v>--</v>
      </c>
      <c r="Q183" s="51" t="str">
        <f t="shared" si="13"/>
        <v>--</v>
      </c>
      <c r="R183" s="51" t="str">
        <f t="shared" si="14"/>
        <v>--</v>
      </c>
    </row>
    <row r="184" spans="1:18" ht="15" customHeight="1" x14ac:dyDescent="0.2">
      <c r="A184" s="25">
        <v>181</v>
      </c>
      <c r="B184" s="25" t="s">
        <v>410</v>
      </c>
      <c r="C184" s="25" t="str">
        <f t="shared" si="12"/>
        <v>BT5612</v>
      </c>
      <c r="D184" s="25" t="str">
        <f>VLOOKUP(B184,'Aggregated Equipment Inventory'!A:AB,$D$2,FALSE)</f>
        <v>Bag Tug</v>
      </c>
      <c r="E184" s="26" t="str">
        <f>VLOOKUP($B184,'Aggregated Equipment Inventory'!$A:$AB,E$2,FALSE)</f>
        <v>Electric</v>
      </c>
      <c r="F184" s="26">
        <f>VLOOKUP($B184,'Aggregated Equipment Inventory'!$A:$AB,F$2,FALSE)</f>
        <v>2016</v>
      </c>
      <c r="G184" s="36">
        <f>IF(VLOOKUP($B184,'Aggregated Equipment Inventory'!$A:$AB,G$2,FALSE)="","--",VLOOKUP($B184,'Aggregated Equipment Inventory'!$A:$AB,G$2,FALSE))</f>
        <v>40.230662687850838</v>
      </c>
      <c r="H184" s="26" t="s">
        <v>487</v>
      </c>
      <c r="I184" s="26">
        <f>VLOOKUP($B184,'Aggregated Equipment Inventory'!$A:$AB,I$2,FALSE)</f>
        <v>50</v>
      </c>
      <c r="J184" s="26" t="str">
        <f>VLOOKUP($B184,'Aggregated Equipment Inventory'!$A:$AB,J$2,FALSE)</f>
        <v/>
      </c>
      <c r="K184" s="27" t="str">
        <f>IF(T184="x","--",IF(VLOOKUP($B184,'Aggregated Equipment Inventory'!$A:$AB,K$2,FALSE)="","--",VLOOKUP($B184,'Aggregated Equipment Inventory'!$A:$AB,K$2,FALSE)))</f>
        <v>--</v>
      </c>
      <c r="L184" s="26" t="str">
        <f>VLOOKUP($B184,'Aggregated Equipment Inventory'!$A:$AB,L$2,FALSE)</f>
        <v/>
      </c>
      <c r="M184" s="65" t="str">
        <f>IF(T184="x","--",IF(VLOOKUP($B184,'Aggregated Equipment Inventory'!$A:$AB,M$2,FALSE)="","--",VLOOKUP($B184,'Aggregated Equipment Inventory'!$A:$AB,M$2,FALSE)))</f>
        <v>--</v>
      </c>
      <c r="N184" s="26" t="str">
        <f>VLOOKUP($B184,'Aggregated Equipment Inventory'!$A:$AB,N$2,FALSE)</f>
        <v/>
      </c>
      <c r="O184" s="27" t="str">
        <f>IF(T184="x","--",IFERROR(VLOOKUP($L184,OFFROAD2017_CY2020!$A:$W,O$3,FALSE)/$K184,"--"))</f>
        <v>--</v>
      </c>
      <c r="P184" s="27" t="str">
        <f>IF(T184="x","--",IFERROR(VLOOKUP($L184,OFFROAD2017_CY2020!$A:$W,P$3,FALSE)/$K184,"--"))</f>
        <v>--</v>
      </c>
      <c r="Q184" s="51" t="str">
        <f t="shared" si="13"/>
        <v>--</v>
      </c>
      <c r="R184" s="51" t="str">
        <f t="shared" si="14"/>
        <v>--</v>
      </c>
    </row>
    <row r="185" spans="1:18" ht="15" customHeight="1" x14ac:dyDescent="0.2">
      <c r="A185" s="25">
        <v>182</v>
      </c>
      <c r="B185" s="25" t="s">
        <v>409</v>
      </c>
      <c r="C185" s="25" t="str">
        <f t="shared" si="12"/>
        <v>BT5613</v>
      </c>
      <c r="D185" s="25" t="str">
        <f>VLOOKUP(B185,'Aggregated Equipment Inventory'!A:AB,$D$2,FALSE)</f>
        <v>Bag Tug</v>
      </c>
      <c r="E185" s="26" t="str">
        <f>VLOOKUP($B185,'Aggregated Equipment Inventory'!$A:$AB,E$2,FALSE)</f>
        <v>Electric</v>
      </c>
      <c r="F185" s="26">
        <f>VLOOKUP($B185,'Aggregated Equipment Inventory'!$A:$AB,F$2,FALSE)</f>
        <v>2016</v>
      </c>
      <c r="G185" s="36">
        <f>IF(VLOOKUP($B185,'Aggregated Equipment Inventory'!$A:$AB,G$2,FALSE)="","--",VLOOKUP($B185,'Aggregated Equipment Inventory'!$A:$AB,G$2,FALSE))</f>
        <v>40.230662687850838</v>
      </c>
      <c r="H185" s="26" t="s">
        <v>487</v>
      </c>
      <c r="I185" s="26">
        <f>VLOOKUP($B185,'Aggregated Equipment Inventory'!$A:$AB,I$2,FALSE)</f>
        <v>50</v>
      </c>
      <c r="J185" s="26" t="str">
        <f>VLOOKUP($B185,'Aggregated Equipment Inventory'!$A:$AB,J$2,FALSE)</f>
        <v/>
      </c>
      <c r="K185" s="27" t="str">
        <f>IF(T185="x","--",IF(VLOOKUP($B185,'Aggregated Equipment Inventory'!$A:$AB,K$2,FALSE)="","--",VLOOKUP($B185,'Aggregated Equipment Inventory'!$A:$AB,K$2,FALSE)))</f>
        <v>--</v>
      </c>
      <c r="L185" s="26" t="str">
        <f>VLOOKUP($B185,'Aggregated Equipment Inventory'!$A:$AB,L$2,FALSE)</f>
        <v/>
      </c>
      <c r="M185" s="65" t="str">
        <f>IF(T185="x","--",IF(VLOOKUP($B185,'Aggregated Equipment Inventory'!$A:$AB,M$2,FALSE)="","--",VLOOKUP($B185,'Aggregated Equipment Inventory'!$A:$AB,M$2,FALSE)))</f>
        <v>--</v>
      </c>
      <c r="N185" s="26" t="str">
        <f>VLOOKUP($B185,'Aggregated Equipment Inventory'!$A:$AB,N$2,FALSE)</f>
        <v/>
      </c>
      <c r="O185" s="27" t="str">
        <f>IF(T185="x","--",IFERROR(VLOOKUP($L185,OFFROAD2017_CY2020!$A:$W,O$3,FALSE)/$K185,"--"))</f>
        <v>--</v>
      </c>
      <c r="P185" s="27" t="str">
        <f>IF(T185="x","--",IFERROR(VLOOKUP($L185,OFFROAD2017_CY2020!$A:$W,P$3,FALSE)/$K185,"--"))</f>
        <v>--</v>
      </c>
      <c r="Q185" s="51" t="str">
        <f t="shared" si="13"/>
        <v>--</v>
      </c>
      <c r="R185" s="51" t="str">
        <f t="shared" si="14"/>
        <v>--</v>
      </c>
    </row>
    <row r="186" spans="1:18" ht="15" customHeight="1" x14ac:dyDescent="0.2">
      <c r="A186" s="25">
        <v>183</v>
      </c>
      <c r="B186" s="25" t="s">
        <v>408</v>
      </c>
      <c r="C186" s="25" t="str">
        <f t="shared" si="12"/>
        <v>BT5904</v>
      </c>
      <c r="D186" s="25" t="str">
        <f>VLOOKUP(B186,'Aggregated Equipment Inventory'!A:AB,$D$2,FALSE)</f>
        <v>Bag Tug</v>
      </c>
      <c r="E186" s="26" t="str">
        <f>VLOOKUP($B186,'Aggregated Equipment Inventory'!$A:$AB,E$2,FALSE)</f>
        <v>Electric</v>
      </c>
      <c r="F186" s="26">
        <f>VLOOKUP($B186,'Aggregated Equipment Inventory'!$A:$AB,F$2,FALSE)</f>
        <v>2017</v>
      </c>
      <c r="G186" s="36">
        <f>IF(VLOOKUP($B186,'Aggregated Equipment Inventory'!$A:$AB,G$2,FALSE)="","--",VLOOKUP($B186,'Aggregated Equipment Inventory'!$A:$AB,G$2,FALSE))</f>
        <v>40.230662687850838</v>
      </c>
      <c r="H186" s="26" t="s">
        <v>487</v>
      </c>
      <c r="I186" s="26">
        <f>VLOOKUP($B186,'Aggregated Equipment Inventory'!$A:$AB,I$2,FALSE)</f>
        <v>50</v>
      </c>
      <c r="J186" s="26" t="str">
        <f>VLOOKUP($B186,'Aggregated Equipment Inventory'!$A:$AB,J$2,FALSE)</f>
        <v/>
      </c>
      <c r="K186" s="27" t="str">
        <f>IF(T186="x","--",IF(VLOOKUP($B186,'Aggregated Equipment Inventory'!$A:$AB,K$2,FALSE)="","--",VLOOKUP($B186,'Aggregated Equipment Inventory'!$A:$AB,K$2,FALSE)))</f>
        <v>--</v>
      </c>
      <c r="L186" s="26" t="str">
        <f>VLOOKUP($B186,'Aggregated Equipment Inventory'!$A:$AB,L$2,FALSE)</f>
        <v/>
      </c>
      <c r="M186" s="65" t="str">
        <f>IF(T186="x","--",IF(VLOOKUP($B186,'Aggregated Equipment Inventory'!$A:$AB,M$2,FALSE)="","--",VLOOKUP($B186,'Aggregated Equipment Inventory'!$A:$AB,M$2,FALSE)))</f>
        <v>--</v>
      </c>
      <c r="N186" s="26" t="str">
        <f>VLOOKUP($B186,'Aggregated Equipment Inventory'!$A:$AB,N$2,FALSE)</f>
        <v/>
      </c>
      <c r="O186" s="27" t="str">
        <f>IF(T186="x","--",IFERROR(VLOOKUP($L186,OFFROAD2017_CY2020!$A:$W,O$3,FALSE)/$K186,"--"))</f>
        <v>--</v>
      </c>
      <c r="P186" s="27" t="str">
        <f>IF(T186="x","--",IFERROR(VLOOKUP($L186,OFFROAD2017_CY2020!$A:$W,P$3,FALSE)/$K186,"--"))</f>
        <v>--</v>
      </c>
      <c r="Q186" s="51" t="str">
        <f t="shared" si="13"/>
        <v>--</v>
      </c>
      <c r="R186" s="51" t="str">
        <f t="shared" si="14"/>
        <v>--</v>
      </c>
    </row>
    <row r="187" spans="1:18" ht="15" customHeight="1" x14ac:dyDescent="0.2">
      <c r="A187" s="25">
        <v>184</v>
      </c>
      <c r="B187" s="25" t="s">
        <v>407</v>
      </c>
      <c r="C187" s="25" t="str">
        <f t="shared" si="12"/>
        <v>BT5907</v>
      </c>
      <c r="D187" s="25" t="str">
        <f>VLOOKUP(B187,'Aggregated Equipment Inventory'!A:AB,$D$2,FALSE)</f>
        <v>Bag Tug</v>
      </c>
      <c r="E187" s="26" t="str">
        <f>VLOOKUP($B187,'Aggregated Equipment Inventory'!$A:$AB,E$2,FALSE)</f>
        <v>Electric</v>
      </c>
      <c r="F187" s="26">
        <f>VLOOKUP($B187,'Aggregated Equipment Inventory'!$A:$AB,F$2,FALSE)</f>
        <v>2017</v>
      </c>
      <c r="G187" s="36">
        <f>IF(VLOOKUP($B187,'Aggregated Equipment Inventory'!$A:$AB,G$2,FALSE)="","--",VLOOKUP($B187,'Aggregated Equipment Inventory'!$A:$AB,G$2,FALSE))</f>
        <v>40.230662687850838</v>
      </c>
      <c r="H187" s="26" t="s">
        <v>487</v>
      </c>
      <c r="I187" s="26">
        <f>VLOOKUP($B187,'Aggregated Equipment Inventory'!$A:$AB,I$2,FALSE)</f>
        <v>50</v>
      </c>
      <c r="J187" s="26" t="str">
        <f>VLOOKUP($B187,'Aggregated Equipment Inventory'!$A:$AB,J$2,FALSE)</f>
        <v/>
      </c>
      <c r="K187" s="27" t="str">
        <f>IF(T187="x","--",IF(VLOOKUP($B187,'Aggregated Equipment Inventory'!$A:$AB,K$2,FALSE)="","--",VLOOKUP($B187,'Aggregated Equipment Inventory'!$A:$AB,K$2,FALSE)))</f>
        <v>--</v>
      </c>
      <c r="L187" s="26" t="str">
        <f>VLOOKUP($B187,'Aggregated Equipment Inventory'!$A:$AB,L$2,FALSE)</f>
        <v/>
      </c>
      <c r="M187" s="65" t="str">
        <f>IF(T187="x","--",IF(VLOOKUP($B187,'Aggregated Equipment Inventory'!$A:$AB,M$2,FALSE)="","--",VLOOKUP($B187,'Aggregated Equipment Inventory'!$A:$AB,M$2,FALSE)))</f>
        <v>--</v>
      </c>
      <c r="N187" s="26" t="str">
        <f>VLOOKUP($B187,'Aggregated Equipment Inventory'!$A:$AB,N$2,FALSE)</f>
        <v/>
      </c>
      <c r="O187" s="27" t="str">
        <f>IF(T187="x","--",IFERROR(VLOOKUP($L187,OFFROAD2017_CY2020!$A:$W,O$3,FALSE)/$K187,"--"))</f>
        <v>--</v>
      </c>
      <c r="P187" s="27" t="str">
        <f>IF(T187="x","--",IFERROR(VLOOKUP($L187,OFFROAD2017_CY2020!$A:$W,P$3,FALSE)/$K187,"--"))</f>
        <v>--</v>
      </c>
      <c r="Q187" s="51" t="str">
        <f t="shared" si="13"/>
        <v>--</v>
      </c>
      <c r="R187" s="51" t="str">
        <f t="shared" si="14"/>
        <v>--</v>
      </c>
    </row>
    <row r="188" spans="1:18" ht="15" customHeight="1" x14ac:dyDescent="0.2">
      <c r="A188" s="25">
        <v>185</v>
      </c>
      <c r="B188" s="25" t="s">
        <v>406</v>
      </c>
      <c r="C188" s="25" t="str">
        <f t="shared" si="12"/>
        <v>HS6826</v>
      </c>
      <c r="D188" s="25" t="str">
        <f>VLOOKUP(B188,'Aggregated Equipment Inventory'!A:AB,$D$2,FALSE)</f>
        <v>Cargo Tug</v>
      </c>
      <c r="E188" s="26" t="str">
        <f>VLOOKUP($B188,'Aggregated Equipment Inventory'!$A:$AB,E$2,FALSE)</f>
        <v>Diesel</v>
      </c>
      <c r="F188" s="26">
        <f>VLOOKUP($B188,'Aggregated Equipment Inventory'!$A:$AB,F$2,FALSE)</f>
        <v>2019</v>
      </c>
      <c r="G188" s="36">
        <f>IF(VLOOKUP($B188,'Aggregated Equipment Inventory'!$A:$AB,G$2,FALSE)="","--",VLOOKUP($B188,'Aggregated Equipment Inventory'!$A:$AB,G$2,FALSE))</f>
        <v>74</v>
      </c>
      <c r="H188" s="26" t="s">
        <v>487</v>
      </c>
      <c r="I188" s="26">
        <f>VLOOKUP($B188,'Aggregated Equipment Inventory'!$A:$AB,I$2,FALSE)</f>
        <v>75</v>
      </c>
      <c r="J188" s="26" t="str">
        <f>VLOOKUP($B188,'Aggregated Equipment Inventory'!$A:$AB,J$2,FALSE)</f>
        <v>AirGrSupp - Cargo Tractor</v>
      </c>
      <c r="K188" s="27">
        <f>IF(T188="x","--",IF(VLOOKUP($B188,'Aggregated Equipment Inventory'!$A:$AB,K$2,FALSE)="","--",VLOOKUP($B188,'Aggregated Equipment Inventory'!$A:$AB,K$2,FALSE)))</f>
        <v>0.36180000000000007</v>
      </c>
      <c r="L188" s="26" t="str">
        <f>VLOOKUP($B188,'Aggregated Equipment Inventory'!$A:$AB,L$2,FALSE)</f>
        <v>AirGrSupp - Cargo Tractor_2018_75</v>
      </c>
      <c r="M188" s="65">
        <f>IF(T188="x","--",IF(VLOOKUP($B188,'Aggregated Equipment Inventory'!$A:$AB,M$2,FALSE)="","--",VLOOKUP($B188,'Aggregated Equipment Inventory'!$A:$AB,M$2,FALSE)))</f>
        <v>687.02802333776481</v>
      </c>
      <c r="N188" s="26" t="str">
        <f>VLOOKUP($B188,'Aggregated Equipment Inventory'!$A:$AB,N$2,FALSE)</f>
        <v>Tier 4</v>
      </c>
      <c r="O188" s="27">
        <f>IF(T188="x","--",IFERROR(VLOOKUP($L188,OFFROAD2017_CY2020!$A:$W,O$3,FALSE)/$K188,"--"))</f>
        <v>8.9550877598307335E-2</v>
      </c>
      <c r="P188" s="27">
        <f>IF(T188="x","--",IFERROR(VLOOKUP($L188,OFFROAD2017_CY2020!$A:$W,P$3,FALSE)/$K188,"--"))</f>
        <v>1.359900837193011</v>
      </c>
      <c r="Q188" s="51">
        <f t="shared" si="13"/>
        <v>3.6314397236980689</v>
      </c>
      <c r="R188" s="51">
        <f t="shared" si="14"/>
        <v>55.146281677158065</v>
      </c>
    </row>
    <row r="189" spans="1:18" ht="15" customHeight="1" x14ac:dyDescent="0.2">
      <c r="A189" s="25">
        <v>186</v>
      </c>
      <c r="B189" s="25" t="s">
        <v>404</v>
      </c>
      <c r="C189" s="25" t="str">
        <f t="shared" si="12"/>
        <v>GP5372</v>
      </c>
      <c r="D189" s="25" t="str">
        <f>VLOOKUP(B189,'Aggregated Equipment Inventory'!A:AB,$D$2,FALSE)</f>
        <v>Ground Power</v>
      </c>
      <c r="E189" s="26" t="str">
        <f>VLOOKUP($B189,'Aggregated Equipment Inventory'!$A:$AB,E$2,FALSE)</f>
        <v>Diesel</v>
      </c>
      <c r="F189" s="26">
        <f>VLOOKUP($B189,'Aggregated Equipment Inventory'!$A:$AB,F$2,FALSE)</f>
        <v>2016</v>
      </c>
      <c r="G189" s="36">
        <f>IF(VLOOKUP($B189,'Aggregated Equipment Inventory'!$A:$AB,G$2,FALSE)="","--",VLOOKUP($B189,'Aggregated Equipment Inventory'!$A:$AB,G$2,FALSE))</f>
        <v>116</v>
      </c>
      <c r="H189" s="26" t="s">
        <v>487</v>
      </c>
      <c r="I189" s="26">
        <f>VLOOKUP($B189,'Aggregated Equipment Inventory'!$A:$AB,I$2,FALSE)</f>
        <v>175</v>
      </c>
      <c r="J189" s="26" t="str">
        <f>VLOOKUP($B189,'Aggregated Equipment Inventory'!$A:$AB,J$2,FALSE)</f>
        <v>AirGrSupp - Other GSE</v>
      </c>
      <c r="K189" s="27">
        <f>IF(T189="x","--",IF(VLOOKUP($B189,'Aggregated Equipment Inventory'!$A:$AB,K$2,FALSE)="","--",VLOOKUP($B189,'Aggregated Equipment Inventory'!$A:$AB,K$2,FALSE)))</f>
        <v>0.33500000000000002</v>
      </c>
      <c r="L189" s="26" t="str">
        <f>VLOOKUP($B189,'Aggregated Equipment Inventory'!$A:$AB,L$2,FALSE)</f>
        <v>AirGrSupp - Other GSE_2016_175</v>
      </c>
      <c r="M189" s="65">
        <f>IF(T189="x","--",IF(VLOOKUP($B189,'Aggregated Equipment Inventory'!$A:$AB,M$2,FALSE)="","--",VLOOKUP($B189,'Aggregated Equipment Inventory'!$A:$AB,M$2,FALSE)))</f>
        <v>483.10065768036617</v>
      </c>
      <c r="N189" s="26" t="str">
        <f>VLOOKUP($B189,'Aggregated Equipment Inventory'!$A:$AB,N$2,FALSE)</f>
        <v>Tier 4</v>
      </c>
      <c r="O189" s="27">
        <f>IF(T189="x","--",IFERROR(VLOOKUP($L189,OFFROAD2017_CY2020!$A:$W,O$3,FALSE)/$K189,"--"))</f>
        <v>6.6223790152377171E-2</v>
      </c>
      <c r="P189" s="27">
        <f>IF(T189="x","--",IFERROR(VLOOKUP($L189,OFFROAD2017_CY2020!$A:$W,P$3,FALSE)/$K189,"--"))</f>
        <v>0.26409829266608648</v>
      </c>
      <c r="Q189" s="51">
        <f t="shared" si="13"/>
        <v>2.7408717668036631</v>
      </c>
      <c r="R189" s="51">
        <f t="shared" si="14"/>
        <v>10.930506278241818</v>
      </c>
    </row>
    <row r="190" spans="1:18" ht="15" customHeight="1" x14ac:dyDescent="0.2">
      <c r="A190" s="25">
        <v>187</v>
      </c>
      <c r="B190" s="25" t="s">
        <v>402</v>
      </c>
      <c r="C190" s="25" t="str">
        <f t="shared" si="12"/>
        <v>LT3457</v>
      </c>
      <c r="D190" s="25" t="str">
        <f>VLOOKUP(B190,'Aggregated Equipment Inventory'!A:AB,$D$2,FALSE)</f>
        <v>Lav Truck</v>
      </c>
      <c r="E190" s="26" t="str">
        <f>VLOOKUP($B190,'Aggregated Equipment Inventory'!$A:$AB,E$2,FALSE)</f>
        <v>Gasoline</v>
      </c>
      <c r="F190" s="26">
        <f>VLOOKUP($B190,'Aggregated Equipment Inventory'!$A:$AB,F$2,FALSE)</f>
        <v>2005</v>
      </c>
      <c r="G190" s="36">
        <f>IF(VLOOKUP($B190,'Aggregated Equipment Inventory'!$A:$AB,G$2,FALSE)="","--",VLOOKUP($B190,'Aggregated Equipment Inventory'!$A:$AB,G$2,FALSE))</f>
        <v>285</v>
      </c>
      <c r="H190" s="26" t="s">
        <v>487</v>
      </c>
      <c r="I190" s="26">
        <f>VLOOKUP($B190,'Aggregated Equipment Inventory'!$A:$AB,I$2,FALSE)</f>
        <v>300</v>
      </c>
      <c r="J190" s="26" t="str">
        <f>VLOOKUP($B190,'Aggregated Equipment Inventory'!$A:$AB,J$2,FALSE)</f>
        <v>OFF - AirGrSupp - Lav Truck</v>
      </c>
      <c r="K190" s="27">
        <f>IF(T190="x","--",IF(VLOOKUP($B190,'Aggregated Equipment Inventory'!$A:$AB,K$2,FALSE)="","--",VLOOKUP($B190,'Aggregated Equipment Inventory'!$A:$AB,K$2,FALSE)))</f>
        <v>0.33500000000000002</v>
      </c>
      <c r="L190" s="26" t="str">
        <f>VLOOKUP($B190,'Aggregated Equipment Inventory'!$A:$AB,L$2,FALSE)</f>
        <v>OFF - AirGrSupp - Lav Truck_2005_175</v>
      </c>
      <c r="M190" s="65">
        <f>IF(T190="x","--",IF(VLOOKUP($B190,'Aggregated Equipment Inventory'!$A:$AB,M$2,FALSE)="","--",VLOOKUP($B190,'Aggregated Equipment Inventory'!$A:$AB,M$2,FALSE)))</f>
        <v>1277.5</v>
      </c>
      <c r="N190" s="26" t="str">
        <f>VLOOKUP($B190,'Aggregated Equipment Inventory'!$A:$AB,N$2,FALSE)</f>
        <v/>
      </c>
      <c r="O190" s="27">
        <f>IF(T190="x","--",IFERROR(VLOOKUP($L190,OFFROAD2017_CY2020!$A:$W,O$3,FALSE)/$K190,"--"))</f>
        <v>1.5730949075210392</v>
      </c>
      <c r="P190" s="27">
        <f>IF(T190="x","--",IFERROR(VLOOKUP($L190,OFFROAD2017_CY2020!$A:$W,P$3,FALSE)/$K190,"--"))</f>
        <v>6.3247932094011476</v>
      </c>
      <c r="Q190" s="51">
        <f t="shared" si="13"/>
        <v>422.999408847182</v>
      </c>
      <c r="R190" s="51">
        <f t="shared" si="14"/>
        <v>1700.7135271153845</v>
      </c>
    </row>
    <row r="191" spans="1:18" ht="15" customHeight="1" x14ac:dyDescent="0.2">
      <c r="A191" s="25">
        <v>188</v>
      </c>
      <c r="B191" s="25" t="s">
        <v>400</v>
      </c>
      <c r="C191" s="25" t="str">
        <f t="shared" si="12"/>
        <v>PB5000</v>
      </c>
      <c r="D191" s="25" t="str">
        <f>VLOOKUP(B191,'Aggregated Equipment Inventory'!A:AB,$D$2,FALSE)</f>
        <v>Pushback</v>
      </c>
      <c r="E191" s="26" t="str">
        <f>VLOOKUP($B191,'Aggregated Equipment Inventory'!$A:$AB,E$2,FALSE)</f>
        <v>Diesel</v>
      </c>
      <c r="F191" s="26">
        <f>VLOOKUP($B191,'Aggregated Equipment Inventory'!$A:$AB,F$2,FALSE)</f>
        <v>2019</v>
      </c>
      <c r="G191" s="36">
        <f>IF(VLOOKUP($B191,'Aggregated Equipment Inventory'!$A:$AB,G$2,FALSE)="","--",VLOOKUP($B191,'Aggregated Equipment Inventory'!$A:$AB,G$2,FALSE))</f>
        <v>74</v>
      </c>
      <c r="H191" s="26" t="s">
        <v>487</v>
      </c>
      <c r="I191" s="26">
        <f>VLOOKUP($B191,'Aggregated Equipment Inventory'!$A:$AB,I$2,FALSE)</f>
        <v>75</v>
      </c>
      <c r="J191" s="26" t="str">
        <f>VLOOKUP($B191,'Aggregated Equipment Inventory'!$A:$AB,J$2,FALSE)</f>
        <v>AirGrSupp - A/C Tug Narrow Body</v>
      </c>
      <c r="K191" s="27">
        <f>IF(T191="x","--",IF(VLOOKUP($B191,'Aggregated Equipment Inventory'!$A:$AB,K$2,FALSE)="","--",VLOOKUP($B191,'Aggregated Equipment Inventory'!$A:$AB,K$2,FALSE)))</f>
        <v>0.53600000000000003</v>
      </c>
      <c r="L191" s="26" t="str">
        <f>VLOOKUP($B191,'Aggregated Equipment Inventory'!$A:$AB,L$2,FALSE)</f>
        <v>AirGrSupp - A/C Tug Narrow Body_2019_100</v>
      </c>
      <c r="M191" s="65">
        <f>IF(T191="x","--",IF(VLOOKUP($B191,'Aggregated Equipment Inventory'!$A:$AB,M$2,FALSE)="","--",VLOOKUP($B191,'Aggregated Equipment Inventory'!$A:$AB,M$2,FALSE)))</f>
        <v>328.24672226137619</v>
      </c>
      <c r="N191" s="26" t="str">
        <f>VLOOKUP($B191,'Aggregated Equipment Inventory'!$A:$AB,N$2,FALSE)</f>
        <v>Tier 4</v>
      </c>
      <c r="O191" s="27">
        <f>IF(T191="x","--",IFERROR(VLOOKUP($L191,OFFROAD2017_CY2020!$A:$W,O$3,FALSE)/$K191,"--"))</f>
        <v>7.0001734008444977E-2</v>
      </c>
      <c r="P191" s="27">
        <f>IF(T191="x","--",IFERROR(VLOOKUP($L191,OFFROAD2017_CY2020!$A:$W,P$3,FALSE)/$K191,"--"))</f>
        <v>1.336092058390761</v>
      </c>
      <c r="Q191" s="51">
        <f t="shared" si="13"/>
        <v>2.0092777034200409</v>
      </c>
      <c r="R191" s="51">
        <f t="shared" si="14"/>
        <v>38.350192615475457</v>
      </c>
    </row>
    <row r="192" spans="1:18" ht="15" customHeight="1" x14ac:dyDescent="0.2">
      <c r="A192" s="25">
        <v>189</v>
      </c>
      <c r="B192" s="25" t="s">
        <v>399</v>
      </c>
      <c r="C192" s="25" t="str">
        <f t="shared" si="12"/>
        <v>PB6507</v>
      </c>
      <c r="D192" s="25" t="str">
        <f>VLOOKUP(B192,'Aggregated Equipment Inventory'!A:AB,$D$2,FALSE)</f>
        <v>Pushback</v>
      </c>
      <c r="E192" s="26" t="str">
        <f>VLOOKUP($B192,'Aggregated Equipment Inventory'!$A:$AB,E$2,FALSE)</f>
        <v>Diesel</v>
      </c>
      <c r="F192" s="26">
        <f>VLOOKUP($B192,'Aggregated Equipment Inventory'!$A:$AB,F$2,FALSE)</f>
        <v>2019</v>
      </c>
      <c r="G192" s="36">
        <f>IF(VLOOKUP($B192,'Aggregated Equipment Inventory'!$A:$AB,G$2,FALSE)="","--",VLOOKUP($B192,'Aggregated Equipment Inventory'!$A:$AB,G$2,FALSE))</f>
        <v>74</v>
      </c>
      <c r="H192" s="26" t="s">
        <v>487</v>
      </c>
      <c r="I192" s="26">
        <f>VLOOKUP($B192,'Aggregated Equipment Inventory'!$A:$AB,I$2,FALSE)</f>
        <v>75</v>
      </c>
      <c r="J192" s="26" t="str">
        <f>VLOOKUP($B192,'Aggregated Equipment Inventory'!$A:$AB,J$2,FALSE)</f>
        <v>AirGrSupp - A/C Tug Narrow Body</v>
      </c>
      <c r="K192" s="27">
        <f>IF(T192="x","--",IF(VLOOKUP($B192,'Aggregated Equipment Inventory'!$A:$AB,K$2,FALSE)="","--",VLOOKUP($B192,'Aggregated Equipment Inventory'!$A:$AB,K$2,FALSE)))</f>
        <v>0.53600000000000003</v>
      </c>
      <c r="L192" s="26" t="str">
        <f>VLOOKUP($B192,'Aggregated Equipment Inventory'!$A:$AB,L$2,FALSE)</f>
        <v>AirGrSupp - A/C Tug Narrow Body_2019_100</v>
      </c>
      <c r="M192" s="65">
        <f>IF(T192="x","--",IF(VLOOKUP($B192,'Aggregated Equipment Inventory'!$A:$AB,M$2,FALSE)="","--",VLOOKUP($B192,'Aggregated Equipment Inventory'!$A:$AB,M$2,FALSE)))</f>
        <v>328.24672226137619</v>
      </c>
      <c r="N192" s="26" t="str">
        <f>VLOOKUP($B192,'Aggregated Equipment Inventory'!$A:$AB,N$2,FALSE)</f>
        <v>Tier 4</v>
      </c>
      <c r="O192" s="27">
        <f>IF(T192="x","--",IFERROR(VLOOKUP($L192,OFFROAD2017_CY2020!$A:$W,O$3,FALSE)/$K192,"--"))</f>
        <v>7.0001734008444977E-2</v>
      </c>
      <c r="P192" s="27">
        <f>IF(T192="x","--",IFERROR(VLOOKUP($L192,OFFROAD2017_CY2020!$A:$W,P$3,FALSE)/$K192,"--"))</f>
        <v>1.336092058390761</v>
      </c>
      <c r="Q192" s="51">
        <f t="shared" si="13"/>
        <v>2.0092777034200409</v>
      </c>
      <c r="R192" s="51">
        <f t="shared" si="14"/>
        <v>38.350192615475457</v>
      </c>
    </row>
    <row r="193" spans="1:18" ht="15" customHeight="1" x14ac:dyDescent="0.2">
      <c r="A193" s="25">
        <v>190</v>
      </c>
      <c r="B193" s="25" t="s">
        <v>398</v>
      </c>
      <c r="C193" s="25" t="str">
        <f t="shared" si="12"/>
        <v>PB6729</v>
      </c>
      <c r="D193" s="25" t="str">
        <f>VLOOKUP(B193,'Aggregated Equipment Inventory'!A:AB,$D$2,FALSE)</f>
        <v>Pushback</v>
      </c>
      <c r="E193" s="26" t="str">
        <f>VLOOKUP($B193,'Aggregated Equipment Inventory'!$A:$AB,E$2,FALSE)</f>
        <v>Diesel</v>
      </c>
      <c r="F193" s="26">
        <f>VLOOKUP($B193,'Aggregated Equipment Inventory'!$A:$AB,F$2,FALSE)</f>
        <v>2019</v>
      </c>
      <c r="G193" s="36">
        <f>IF(VLOOKUP($B193,'Aggregated Equipment Inventory'!$A:$AB,G$2,FALSE)="","--",VLOOKUP($B193,'Aggregated Equipment Inventory'!$A:$AB,G$2,FALSE))</f>
        <v>74</v>
      </c>
      <c r="H193" s="26" t="s">
        <v>487</v>
      </c>
      <c r="I193" s="26">
        <f>VLOOKUP($B193,'Aggregated Equipment Inventory'!$A:$AB,I$2,FALSE)</f>
        <v>75</v>
      </c>
      <c r="J193" s="26" t="str">
        <f>VLOOKUP($B193,'Aggregated Equipment Inventory'!$A:$AB,J$2,FALSE)</f>
        <v>AirGrSupp - A/C Tug Narrow Body</v>
      </c>
      <c r="K193" s="27">
        <f>IF(T193="x","--",IF(VLOOKUP($B193,'Aggregated Equipment Inventory'!$A:$AB,K$2,FALSE)="","--",VLOOKUP($B193,'Aggregated Equipment Inventory'!$A:$AB,K$2,FALSE)))</f>
        <v>0.53600000000000003</v>
      </c>
      <c r="L193" s="26" t="str">
        <f>VLOOKUP($B193,'Aggregated Equipment Inventory'!$A:$AB,L$2,FALSE)</f>
        <v>AirGrSupp - A/C Tug Narrow Body_2019_100</v>
      </c>
      <c r="M193" s="65">
        <f>IF(T193="x","--",IF(VLOOKUP($B193,'Aggregated Equipment Inventory'!$A:$AB,M$2,FALSE)="","--",VLOOKUP($B193,'Aggregated Equipment Inventory'!$A:$AB,M$2,FALSE)))</f>
        <v>328.24672226137619</v>
      </c>
      <c r="N193" s="26" t="str">
        <f>VLOOKUP($B193,'Aggregated Equipment Inventory'!$A:$AB,N$2,FALSE)</f>
        <v>Tier 4</v>
      </c>
      <c r="O193" s="27">
        <f>IF(T193="x","--",IFERROR(VLOOKUP($L193,OFFROAD2017_CY2020!$A:$W,O$3,FALSE)/$K193,"--"))</f>
        <v>7.0001734008444977E-2</v>
      </c>
      <c r="P193" s="27">
        <f>IF(T193="x","--",IFERROR(VLOOKUP($L193,OFFROAD2017_CY2020!$A:$W,P$3,FALSE)/$K193,"--"))</f>
        <v>1.336092058390761</v>
      </c>
      <c r="Q193" s="51">
        <f t="shared" si="13"/>
        <v>2.0092777034200409</v>
      </c>
      <c r="R193" s="51">
        <f t="shared" si="14"/>
        <v>38.350192615475457</v>
      </c>
    </row>
    <row r="194" spans="1:18" ht="15" customHeight="1" x14ac:dyDescent="0.2">
      <c r="A194" s="25">
        <v>191</v>
      </c>
      <c r="B194" s="25" t="s">
        <v>397</v>
      </c>
      <c r="C194" s="25" t="str">
        <f t="shared" si="12"/>
        <v>PB6832</v>
      </c>
      <c r="D194" s="25" t="str">
        <f>VLOOKUP(B194,'Aggregated Equipment Inventory'!A:AB,$D$2,FALSE)</f>
        <v>Pushback</v>
      </c>
      <c r="E194" s="26" t="str">
        <f>VLOOKUP($B194,'Aggregated Equipment Inventory'!$A:$AB,E$2,FALSE)</f>
        <v>Diesel</v>
      </c>
      <c r="F194" s="26">
        <f>VLOOKUP($B194,'Aggregated Equipment Inventory'!$A:$AB,F$2,FALSE)</f>
        <v>2019</v>
      </c>
      <c r="G194" s="36">
        <f>IF(VLOOKUP($B194,'Aggregated Equipment Inventory'!$A:$AB,G$2,FALSE)="","--",VLOOKUP($B194,'Aggregated Equipment Inventory'!$A:$AB,G$2,FALSE))</f>
        <v>74</v>
      </c>
      <c r="H194" s="26" t="s">
        <v>487</v>
      </c>
      <c r="I194" s="26">
        <f>VLOOKUP($B194,'Aggregated Equipment Inventory'!$A:$AB,I$2,FALSE)</f>
        <v>75</v>
      </c>
      <c r="J194" s="26" t="str">
        <f>VLOOKUP($B194,'Aggregated Equipment Inventory'!$A:$AB,J$2,FALSE)</f>
        <v>AirGrSupp - A/C Tug Narrow Body</v>
      </c>
      <c r="K194" s="27">
        <f>IF(T194="x","--",IF(VLOOKUP($B194,'Aggregated Equipment Inventory'!$A:$AB,K$2,FALSE)="","--",VLOOKUP($B194,'Aggregated Equipment Inventory'!$A:$AB,K$2,FALSE)))</f>
        <v>0.53600000000000003</v>
      </c>
      <c r="L194" s="26" t="str">
        <f>VLOOKUP($B194,'Aggregated Equipment Inventory'!$A:$AB,L$2,FALSE)</f>
        <v>AirGrSupp - A/C Tug Narrow Body_2019_100</v>
      </c>
      <c r="M194" s="65">
        <f>IF(T194="x","--",IF(VLOOKUP($B194,'Aggregated Equipment Inventory'!$A:$AB,M$2,FALSE)="","--",VLOOKUP($B194,'Aggregated Equipment Inventory'!$A:$AB,M$2,FALSE)))</f>
        <v>328.24672226137619</v>
      </c>
      <c r="N194" s="26" t="str">
        <f>VLOOKUP($B194,'Aggregated Equipment Inventory'!$A:$AB,N$2,FALSE)</f>
        <v>Tier 4</v>
      </c>
      <c r="O194" s="27">
        <f>IF(T194="x","--",IFERROR(VLOOKUP($L194,OFFROAD2017_CY2020!$A:$W,O$3,FALSE)/$K194,"--"))</f>
        <v>7.0001734008444977E-2</v>
      </c>
      <c r="P194" s="27">
        <f>IF(T194="x","--",IFERROR(VLOOKUP($L194,OFFROAD2017_CY2020!$A:$W,P$3,FALSE)/$K194,"--"))</f>
        <v>1.336092058390761</v>
      </c>
      <c r="Q194" s="51">
        <f t="shared" si="13"/>
        <v>2.0092777034200409</v>
      </c>
      <c r="R194" s="51">
        <f t="shared" si="14"/>
        <v>38.350192615475457</v>
      </c>
    </row>
    <row r="195" spans="1:18" ht="15" customHeight="1" x14ac:dyDescent="0.2">
      <c r="A195" s="25">
        <v>192</v>
      </c>
      <c r="B195" s="8" t="s">
        <v>510</v>
      </c>
      <c r="C195" s="26" t="s">
        <v>522</v>
      </c>
      <c r="D195" s="25" t="str">
        <f>VLOOKUP(B195,'Aggregated Equipment Inventory'!A:AB,$D$2,FALSE)</f>
        <v>Jet-A Refueler</v>
      </c>
      <c r="E195" s="26" t="str">
        <f>VLOOKUP($B195,'Aggregated Equipment Inventory'!$A:$AB,E$2,FALSE)</f>
        <v>Diesel</v>
      </c>
      <c r="F195" s="26" t="str">
        <f>VLOOKUP($B195,'Aggregated Equipment Inventory'!$A:$AB,F$2,FALSE)</f>
        <v>2004-2015</v>
      </c>
      <c r="G195" s="36">
        <f>IF(VLOOKUP($B195,'Aggregated Equipment Inventory'!$A:$AB,G$2,FALSE)="","--",VLOOKUP($B195,'Aggregated Equipment Inventory'!$A:$AB,G$2,FALSE))</f>
        <v>299</v>
      </c>
      <c r="H195" s="26" t="s">
        <v>487</v>
      </c>
      <c r="I195" s="26">
        <f>VLOOKUP($B195,'Aggregated Equipment Inventory'!$A:$AB,I$2,FALSE)</f>
        <v>300</v>
      </c>
      <c r="J195" s="26" t="str">
        <f>VLOOKUP($B195,'Aggregated Equipment Inventory'!$A:$AB,J$2,FALSE)</f>
        <v>AirGrSupp - Other GSE</v>
      </c>
      <c r="K195" s="27">
        <f>IF(T195="x","--",IF(VLOOKUP($B195,'Aggregated Equipment Inventory'!$A:$AB,K$2,FALSE)="","--",VLOOKUP($B195,'Aggregated Equipment Inventory'!$A:$AB,K$2,FALSE)))</f>
        <v>0.33500000000000002</v>
      </c>
      <c r="L195" s="26" t="str">
        <f>VLOOKUP($B195,'Aggregated Equipment Inventory'!$A:$AB,L$2,FALSE)</f>
        <v>AirGrSupp - Other GSE_2004-2015_300</v>
      </c>
      <c r="M195" s="65">
        <f>IF(T195="x","--",IF(VLOOKUP($B195,'Aggregated Equipment Inventory'!$A:$AB,M$2,FALSE)="","--",VLOOKUP($B195,'Aggregated Equipment Inventory'!$A:$AB,M$2,FALSE)))</f>
        <v>483.10065768036395</v>
      </c>
      <c r="N195" s="26" t="str">
        <f>VLOOKUP($B195,'Aggregated Equipment Inventory'!$A:$AB,N$2,FALSE)</f>
        <v>Tier 2 - Tier 4</v>
      </c>
      <c r="O195" s="27">
        <v>0.20978666826524373</v>
      </c>
      <c r="P195" s="27">
        <v>3.4845055706564572</v>
      </c>
      <c r="Q195" s="51">
        <f t="shared" si="13"/>
        <v>22.380293067813415</v>
      </c>
      <c r="R195" s="51">
        <f t="shared" si="14"/>
        <v>371.73122826432689</v>
      </c>
    </row>
    <row r="196" spans="1:18" ht="15" customHeight="1" x14ac:dyDescent="0.2">
      <c r="A196" s="25">
        <v>193</v>
      </c>
      <c r="B196" s="8" t="s">
        <v>490</v>
      </c>
      <c r="C196" s="26" t="s">
        <v>523</v>
      </c>
      <c r="D196" s="25" t="str">
        <f>VLOOKUP(B196,'Aggregated Equipment Inventory'!A:AB,$D$2,FALSE)</f>
        <v>Beltloader</v>
      </c>
      <c r="E196" s="26" t="str">
        <f>VLOOKUP($B196,'Aggregated Equipment Inventory'!$A:$AB,E$2,FALSE)</f>
        <v>Diesel</v>
      </c>
      <c r="F196" s="26">
        <f>VLOOKUP($B196,'Aggregated Equipment Inventory'!$A:$AB,F$2,FALSE)</f>
        <v>1989</v>
      </c>
      <c r="G196" s="36">
        <f>IF(VLOOKUP($B196,'Aggregated Equipment Inventory'!$A:$AB,G$2,FALSE)="","--",VLOOKUP($B196,'Aggregated Equipment Inventory'!$A:$AB,G$2,FALSE))</f>
        <v>74</v>
      </c>
      <c r="H196" s="26" t="s">
        <v>487</v>
      </c>
      <c r="I196" s="26">
        <f>VLOOKUP($B196,'Aggregated Equipment Inventory'!$A:$AB,I$2,FALSE)</f>
        <v>75</v>
      </c>
      <c r="J196" s="26" t="str">
        <f>VLOOKUP($B196,'Aggregated Equipment Inventory'!$A:$AB,J$2,FALSE)</f>
        <v>AirGrSupp - Belt Loader</v>
      </c>
      <c r="K196" s="27">
        <f>IF(T196="x","--",IF(VLOOKUP($B196,'Aggregated Equipment Inventory'!$A:$AB,K$2,FALSE)="","--",VLOOKUP($B196,'Aggregated Equipment Inventory'!$A:$AB,K$2,FALSE)))</f>
        <v>0.33500000000000002</v>
      </c>
      <c r="L196" s="26" t="str">
        <f>VLOOKUP($B196,'Aggregated Equipment Inventory'!$A:$AB,L$2,FALSE)</f>
        <v>AirGrSupp - Belt Loader_1990_75</v>
      </c>
      <c r="M196" s="65">
        <f>IF(T196="x","--",IF(VLOOKUP($B196,'Aggregated Equipment Inventory'!$A:$AB,M$2,FALSE)="","--",VLOOKUP($B196,'Aggregated Equipment Inventory'!$A:$AB,M$2,FALSE)))</f>
        <v>510.36367447948169</v>
      </c>
      <c r="N196" s="26" t="str">
        <f>VLOOKUP($B196,'Aggregated Equipment Inventory'!$A:$AB,N$2,FALSE)</f>
        <v>Tier 0</v>
      </c>
      <c r="O196" s="27">
        <f>IF(T196="x","--",IFERROR(VLOOKUP($L196,OFFROAD2017_CY2020!$A:$W,O$3,FALSE)/$K196,"--"))</f>
        <v>1.3425590080984089</v>
      </c>
      <c r="P196" s="27">
        <f>IF(T196="x","--",IFERROR(VLOOKUP($L196,OFFROAD2017_CY2020!$A:$W,P$3,FALSE)/$K196,"--"))</f>
        <v>10.401577979791735</v>
      </c>
      <c r="Q196" s="51">
        <f t="shared" ref="Q196:Q201" si="15">IFERROR(IF(T196="x","N/A - "&amp;U196,CONVERT(O196*$G196*$M196*$K196,"g","lbm")),"--")</f>
        <v>37.447594436529634</v>
      </c>
      <c r="R196" s="51">
        <f t="shared" ref="R196:R201" si="16">IFERROR(IF(T196="x","N/A - "&amp;U196,CONVERT(P196*$G196*$M196*$K196,"g","lbm")),"--")</f>
        <v>290.12808475277609</v>
      </c>
    </row>
    <row r="197" spans="1:18" ht="15" customHeight="1" x14ac:dyDescent="0.2">
      <c r="A197" s="25">
        <v>194</v>
      </c>
      <c r="B197" s="8" t="s">
        <v>511</v>
      </c>
      <c r="C197" s="26" t="s">
        <v>534</v>
      </c>
      <c r="D197" s="25" t="str">
        <f>VLOOKUP(B197,'Aggregated Equipment Inventory'!A:AB,$D$2,FALSE)</f>
        <v>Tug</v>
      </c>
      <c r="E197" s="26" t="str">
        <f>VLOOKUP($B197,'Aggregated Equipment Inventory'!$A:$AB,E$2,FALSE)</f>
        <v>Electric</v>
      </c>
      <c r="F197" s="26" t="str">
        <f>VLOOKUP($B197,'Aggregated Equipment Inventory'!$A:$AB,F$2,FALSE)</f>
        <v>--</v>
      </c>
      <c r="G197" s="36" t="str">
        <f>IF(VLOOKUP($B197,'Aggregated Equipment Inventory'!$A:$AB,G$2,FALSE)="","--",VLOOKUP($B197,'Aggregated Equipment Inventory'!$A:$AB,G$2,FALSE))</f>
        <v>--</v>
      </c>
      <c r="H197" s="68" t="s">
        <v>218</v>
      </c>
      <c r="I197" s="26">
        <f>VLOOKUP($B197,'Aggregated Equipment Inventory'!$A:$AB,I$2,FALSE)</f>
        <v>0</v>
      </c>
      <c r="J197" s="26" t="str">
        <f>VLOOKUP($B197,'Aggregated Equipment Inventory'!$A:$AB,J$2,FALSE)</f>
        <v/>
      </c>
      <c r="K197" s="27" t="str">
        <f>IF(T197="x","--",IF(VLOOKUP($B197,'Aggregated Equipment Inventory'!$A:$AB,K$2,FALSE)="","--",VLOOKUP($B197,'Aggregated Equipment Inventory'!$A:$AB,K$2,FALSE)))</f>
        <v>--</v>
      </c>
      <c r="L197" s="26" t="str">
        <f>VLOOKUP($B197,'Aggregated Equipment Inventory'!$A:$AB,L$2,FALSE)</f>
        <v/>
      </c>
      <c r="M197" s="65" t="str">
        <f>IF(T197="x","--",IF(VLOOKUP($B197,'Aggregated Equipment Inventory'!$A:$AB,M$2,FALSE)="","--",VLOOKUP($B197,'Aggregated Equipment Inventory'!$A:$AB,M$2,FALSE)))</f>
        <v>--</v>
      </c>
      <c r="N197" s="26" t="str">
        <f>VLOOKUP($B197,'Aggregated Equipment Inventory'!$A:$AB,N$2,FALSE)</f>
        <v/>
      </c>
      <c r="O197" s="27" t="str">
        <f>IF(T197="x","--",IFERROR(VLOOKUP($L197,OFFROAD2017_CY2020!$A:$W,O$3,FALSE)/$K197,"--"))</f>
        <v>--</v>
      </c>
      <c r="P197" s="27" t="str">
        <f>IF(T197="x","--",IFERROR(VLOOKUP($L197,OFFROAD2017_CY2020!$A:$W,P$3,FALSE)/$K197,"--"))</f>
        <v>--</v>
      </c>
      <c r="Q197" s="51" t="str">
        <f t="shared" si="15"/>
        <v>--</v>
      </c>
      <c r="R197" s="51" t="str">
        <f t="shared" si="16"/>
        <v>--</v>
      </c>
    </row>
    <row r="198" spans="1:18" ht="15" customHeight="1" x14ac:dyDescent="0.2">
      <c r="A198" s="25">
        <v>195</v>
      </c>
      <c r="B198" s="8" t="s">
        <v>512</v>
      </c>
      <c r="C198" s="26" t="s">
        <v>524</v>
      </c>
      <c r="D198" s="25" t="str">
        <f>VLOOKUP(B198,'Aggregated Equipment Inventory'!A:AB,$D$2,FALSE)</f>
        <v>GPU</v>
      </c>
      <c r="E198" s="26" t="str">
        <f>VLOOKUP($B198,'Aggregated Equipment Inventory'!$A:$AB,E$2,FALSE)</f>
        <v>Diesel</v>
      </c>
      <c r="F198" s="26" t="str">
        <f>VLOOKUP($B198,'Aggregated Equipment Inventory'!$A:$AB,F$2,FALSE)</f>
        <v>2017-2020</v>
      </c>
      <c r="G198" s="36">
        <f>IF(VLOOKUP($B198,'Aggregated Equipment Inventory'!$A:$AB,G$2,FALSE)="","--",VLOOKUP($B198,'Aggregated Equipment Inventory'!$A:$AB,G$2,FALSE))</f>
        <v>65.222222222222229</v>
      </c>
      <c r="H198" s="26" t="s">
        <v>487</v>
      </c>
      <c r="I198" s="26">
        <f>VLOOKUP($B198,'Aggregated Equipment Inventory'!$A:$AB,I$2,FALSE)</f>
        <v>75</v>
      </c>
      <c r="J198" s="26" t="str">
        <f>VLOOKUP($B198,'Aggregated Equipment Inventory'!$A:$AB,J$2,FALSE)</f>
        <v>AirGrSupp - Other GSE</v>
      </c>
      <c r="K198" s="27">
        <f>IF(T198="x","--",IF(VLOOKUP($B198,'Aggregated Equipment Inventory'!$A:$AB,K$2,FALSE)="","--",VLOOKUP($B198,'Aggregated Equipment Inventory'!$A:$AB,K$2,FALSE)))</f>
        <v>0.33500000000000002</v>
      </c>
      <c r="L198" s="26" t="str">
        <f>VLOOKUP($B198,'Aggregated Equipment Inventory'!$A:$AB,L$2,FALSE)</f>
        <v>AirGrSupp - Other GSE_2017-2020_75</v>
      </c>
      <c r="M198" s="65">
        <f>IF(T198="x","--",IF(VLOOKUP($B198,'Aggregated Equipment Inventory'!$A:$AB,M$2,FALSE)="","--",VLOOKUP($B198,'Aggregated Equipment Inventory'!$A:$AB,M$2,FALSE)))</f>
        <v>483.10065768036526</v>
      </c>
      <c r="N198" s="26" t="str">
        <f>VLOOKUP($B198,'Aggregated Equipment Inventory'!$A:$AB,N$2,FALSE)</f>
        <v>Tier 4 Interim - Tier 4</v>
      </c>
      <c r="O198" s="27">
        <v>9.4215452892044221E-2</v>
      </c>
      <c r="P198" s="27">
        <v>1.597093856486028</v>
      </c>
      <c r="Q198" s="51">
        <f t="shared" si="15"/>
        <v>2.1924738749994597</v>
      </c>
      <c r="R198" s="51">
        <f t="shared" si="16"/>
        <v>37.165735012493215</v>
      </c>
    </row>
    <row r="199" spans="1:18" ht="15" customHeight="1" x14ac:dyDescent="0.2">
      <c r="A199" s="25">
        <v>196</v>
      </c>
      <c r="B199" s="8" t="s">
        <v>513</v>
      </c>
      <c r="C199" s="26" t="s">
        <v>535</v>
      </c>
      <c r="D199" s="25" t="str">
        <f>VLOOKUP(B199,'Aggregated Equipment Inventory'!A:AB,$D$2,FALSE)</f>
        <v>Lavatory Cart</v>
      </c>
      <c r="E199" s="26" t="str">
        <f>VLOOKUP($B199,'Aggregated Equipment Inventory'!$A:$AB,E$2,FALSE)</f>
        <v>Electric</v>
      </c>
      <c r="F199" s="26" t="str">
        <f>VLOOKUP($B199,'Aggregated Equipment Inventory'!$A:$AB,F$2,FALSE)</f>
        <v>--</v>
      </c>
      <c r="G199" s="36" t="str">
        <f>IF(VLOOKUP($B199,'Aggregated Equipment Inventory'!$A:$AB,G$2,FALSE)="","--",VLOOKUP($B199,'Aggregated Equipment Inventory'!$A:$AB,G$2,FALSE))</f>
        <v>--</v>
      </c>
      <c r="H199" s="68" t="s">
        <v>218</v>
      </c>
      <c r="I199" s="26">
        <f>VLOOKUP($B199,'Aggregated Equipment Inventory'!$A:$AB,I$2,FALSE)</f>
        <v>0</v>
      </c>
      <c r="J199" s="26" t="str">
        <f>VLOOKUP($B199,'Aggregated Equipment Inventory'!$A:$AB,J$2,FALSE)</f>
        <v/>
      </c>
      <c r="K199" s="27" t="str">
        <f>IF(T199="x","--",IF(VLOOKUP($B199,'Aggregated Equipment Inventory'!$A:$AB,K$2,FALSE)="","--",VLOOKUP($B199,'Aggregated Equipment Inventory'!$A:$AB,K$2,FALSE)))</f>
        <v>--</v>
      </c>
      <c r="L199" s="26" t="str">
        <f>VLOOKUP($B199,'Aggregated Equipment Inventory'!$A:$AB,L$2,FALSE)</f>
        <v/>
      </c>
      <c r="M199" s="65" t="str">
        <f>IF(T199="x","--",IF(VLOOKUP($B199,'Aggregated Equipment Inventory'!$A:$AB,M$2,FALSE)="","--",VLOOKUP($B199,'Aggregated Equipment Inventory'!$A:$AB,M$2,FALSE)))</f>
        <v>--</v>
      </c>
      <c r="N199" s="26" t="str">
        <f>VLOOKUP($B199,'Aggregated Equipment Inventory'!$A:$AB,N$2,FALSE)</f>
        <v/>
      </c>
      <c r="O199" s="27" t="str">
        <f>IF(T199="x","--",IFERROR(VLOOKUP($L199,OFFROAD2017_CY2020!$A:$W,O$3,FALSE)/$K199,"--"))</f>
        <v>--</v>
      </c>
      <c r="P199" s="27" t="str">
        <f>IF(T199="x","--",IFERROR(VLOOKUP($L199,OFFROAD2017_CY2020!$A:$W,P$3,FALSE)/$K199,"--"))</f>
        <v>--</v>
      </c>
      <c r="Q199" s="51" t="str">
        <f t="shared" si="15"/>
        <v>--</v>
      </c>
      <c r="R199" s="51" t="str">
        <f t="shared" si="16"/>
        <v>--</v>
      </c>
    </row>
    <row r="200" spans="1:18" ht="15" customHeight="1" x14ac:dyDescent="0.2">
      <c r="A200" s="25">
        <v>197</v>
      </c>
      <c r="B200" s="8" t="s">
        <v>514</v>
      </c>
      <c r="C200" s="26" t="s">
        <v>536</v>
      </c>
      <c r="D200" s="25" t="str">
        <f>VLOOKUP(B200,'Aggregated Equipment Inventory'!A:AB,$D$2,FALSE)</f>
        <v>Potable Cart</v>
      </c>
      <c r="E200" s="26" t="str">
        <f>VLOOKUP($B200,'Aggregated Equipment Inventory'!$A:$AB,E$2,FALSE)</f>
        <v>Electric</v>
      </c>
      <c r="F200" s="26" t="str">
        <f>VLOOKUP($B200,'Aggregated Equipment Inventory'!$A:$AB,F$2,FALSE)</f>
        <v>--</v>
      </c>
      <c r="G200" s="36" t="str">
        <f>IF(VLOOKUP($B200,'Aggregated Equipment Inventory'!$A:$AB,G$2,FALSE)="","--",VLOOKUP($B200,'Aggregated Equipment Inventory'!$A:$AB,G$2,FALSE))</f>
        <v>--</v>
      </c>
      <c r="H200" s="68" t="s">
        <v>218</v>
      </c>
      <c r="I200" s="26">
        <f>VLOOKUP($B200,'Aggregated Equipment Inventory'!$A:$AB,I$2,FALSE)</f>
        <v>0</v>
      </c>
      <c r="J200" s="26" t="str">
        <f>VLOOKUP($B200,'Aggregated Equipment Inventory'!$A:$AB,J$2,FALSE)</f>
        <v/>
      </c>
      <c r="K200" s="27" t="str">
        <f>IF(T200="x","--",IF(VLOOKUP($B200,'Aggregated Equipment Inventory'!$A:$AB,K$2,FALSE)="","--",VLOOKUP($B200,'Aggregated Equipment Inventory'!$A:$AB,K$2,FALSE)))</f>
        <v>--</v>
      </c>
      <c r="L200" s="26" t="str">
        <f>VLOOKUP($B200,'Aggregated Equipment Inventory'!$A:$AB,L$2,FALSE)</f>
        <v/>
      </c>
      <c r="M200" s="65" t="str">
        <f>IF(T200="x","--",IF(VLOOKUP($B200,'Aggregated Equipment Inventory'!$A:$AB,M$2,FALSE)="","--",VLOOKUP($B200,'Aggregated Equipment Inventory'!$A:$AB,M$2,FALSE)))</f>
        <v>--</v>
      </c>
      <c r="N200" s="26" t="str">
        <f>VLOOKUP($B200,'Aggregated Equipment Inventory'!$A:$AB,N$2,FALSE)</f>
        <v/>
      </c>
      <c r="O200" s="27" t="str">
        <f>IF(T200="x","--",IFERROR(VLOOKUP($L200,OFFROAD2017_CY2020!$A:$W,O$3,FALSE)/$K200,"--"))</f>
        <v>--</v>
      </c>
      <c r="P200" s="27" t="str">
        <f>IF(T200="x","--",IFERROR(VLOOKUP($L200,OFFROAD2017_CY2020!$A:$W,P$3,FALSE)/$K200,"--"))</f>
        <v>--</v>
      </c>
      <c r="Q200" s="51" t="str">
        <f t="shared" si="15"/>
        <v>--</v>
      </c>
      <c r="R200" s="51" t="str">
        <f t="shared" si="16"/>
        <v>--</v>
      </c>
    </row>
    <row r="201" spans="1:18" ht="15" customHeight="1" x14ac:dyDescent="0.2">
      <c r="A201" s="25">
        <v>198</v>
      </c>
      <c r="B201" s="8" t="s">
        <v>515</v>
      </c>
      <c r="C201" s="26" t="s">
        <v>537</v>
      </c>
      <c r="D201" s="25" t="str">
        <f>VLOOKUP(B201,'Aggregated Equipment Inventory'!A:AB,$D$2,FALSE)</f>
        <v>Utility Cart</v>
      </c>
      <c r="E201" s="26" t="str">
        <f>VLOOKUP($B201,'Aggregated Equipment Inventory'!$A:$AB,E$2,FALSE)</f>
        <v>Electric</v>
      </c>
      <c r="F201" s="26" t="str">
        <f>VLOOKUP($B201,'Aggregated Equipment Inventory'!$A:$AB,F$2,FALSE)</f>
        <v>--</v>
      </c>
      <c r="G201" s="36" t="str">
        <f>IF(VLOOKUP($B201,'Aggregated Equipment Inventory'!$A:$AB,G$2,FALSE)="","--",VLOOKUP($B201,'Aggregated Equipment Inventory'!$A:$AB,G$2,FALSE))</f>
        <v>--</v>
      </c>
      <c r="H201" s="68" t="s">
        <v>218</v>
      </c>
      <c r="I201" s="26">
        <f>VLOOKUP($B201,'Aggregated Equipment Inventory'!$A:$AB,I$2,FALSE)</f>
        <v>0</v>
      </c>
      <c r="J201" s="26" t="str">
        <f>VLOOKUP($B201,'Aggregated Equipment Inventory'!$A:$AB,J$2,FALSE)</f>
        <v/>
      </c>
      <c r="K201" s="27" t="str">
        <f>IF(T201="x","--",IF(VLOOKUP($B201,'Aggregated Equipment Inventory'!$A:$AB,K$2,FALSE)="","--",VLOOKUP($B201,'Aggregated Equipment Inventory'!$A:$AB,K$2,FALSE)))</f>
        <v>--</v>
      </c>
      <c r="L201" s="26" t="str">
        <f>VLOOKUP($B201,'Aggregated Equipment Inventory'!$A:$AB,L$2,FALSE)</f>
        <v/>
      </c>
      <c r="M201" s="65" t="str">
        <f>IF(T201="x","--",IF(VLOOKUP($B201,'Aggregated Equipment Inventory'!$A:$AB,M$2,FALSE)="","--",VLOOKUP($B201,'Aggregated Equipment Inventory'!$A:$AB,M$2,FALSE)))</f>
        <v>--</v>
      </c>
      <c r="N201" s="26" t="str">
        <f>VLOOKUP($B201,'Aggregated Equipment Inventory'!$A:$AB,N$2,FALSE)</f>
        <v/>
      </c>
      <c r="O201" s="27" t="str">
        <f>IF(T201="x","--",IFERROR(VLOOKUP($L201,OFFROAD2017_CY2020!$A:$W,O$3,FALSE)/$K201,"--"))</f>
        <v>--</v>
      </c>
      <c r="P201" s="27" t="str">
        <f>IF(T201="x","--",IFERROR(VLOOKUP($L201,OFFROAD2017_CY2020!$A:$W,P$3,FALSE)/$K201,"--"))</f>
        <v>--</v>
      </c>
      <c r="Q201" s="51" t="str">
        <f t="shared" si="15"/>
        <v>--</v>
      </c>
      <c r="R201" s="51" t="str">
        <f t="shared" si="16"/>
        <v>--</v>
      </c>
    </row>
    <row r="202" spans="1:18" ht="15" customHeight="1" x14ac:dyDescent="0.2">
      <c r="A202" s="99" t="s">
        <v>425</v>
      </c>
      <c r="B202" s="99"/>
      <c r="C202" s="99"/>
      <c r="D202" s="99"/>
      <c r="E202" s="99"/>
      <c r="F202" s="99"/>
      <c r="G202" s="99"/>
      <c r="H202" s="99"/>
      <c r="I202" s="99"/>
      <c r="J202" s="99"/>
      <c r="K202" s="99"/>
      <c r="L202" s="99"/>
      <c r="M202" s="99"/>
      <c r="N202" s="99"/>
      <c r="O202" s="99"/>
      <c r="P202" s="99"/>
      <c r="Q202" s="67">
        <f>SUM(Q4:Q201)</f>
        <v>6788.903893073777</v>
      </c>
      <c r="R202" s="67">
        <f>SUM(R4:R201)</f>
        <v>38822.997739031176</v>
      </c>
    </row>
    <row r="203" spans="1:18" ht="15" customHeight="1" x14ac:dyDescent="0.2">
      <c r="A203" s="99" t="s">
        <v>525</v>
      </c>
      <c r="B203" s="99"/>
      <c r="C203" s="99"/>
      <c r="D203" s="99"/>
      <c r="E203" s="99"/>
      <c r="F203" s="99"/>
      <c r="G203" s="99"/>
      <c r="H203" s="99"/>
      <c r="I203" s="99"/>
      <c r="J203" s="99"/>
      <c r="K203" s="99"/>
      <c r="L203" s="99"/>
      <c r="M203" s="99"/>
      <c r="N203" s="99"/>
      <c r="O203" s="99"/>
      <c r="P203" s="99"/>
      <c r="Q203" s="62">
        <f>Q202/$B$210</f>
        <v>18.599736693352813</v>
      </c>
      <c r="R203" s="62">
        <f>R202/$B$210</f>
        <v>106.3643773672087</v>
      </c>
    </row>
    <row r="204" spans="1:18" ht="15" customHeight="1" x14ac:dyDescent="0.2">
      <c r="A204" s="99" t="s">
        <v>526</v>
      </c>
      <c r="B204" s="99"/>
      <c r="C204" s="99"/>
      <c r="D204" s="99"/>
      <c r="E204" s="99"/>
      <c r="F204" s="99"/>
      <c r="G204" s="99"/>
      <c r="H204" s="99"/>
      <c r="I204" s="99"/>
      <c r="J204" s="99"/>
      <c r="K204" s="99"/>
      <c r="L204" s="99"/>
      <c r="M204" s="99"/>
      <c r="N204" s="99"/>
      <c r="O204" s="99"/>
      <c r="P204" s="99"/>
      <c r="Q204" s="61">
        <f>-0.485</f>
        <v>-0.48499999999999999</v>
      </c>
      <c r="R204" s="61">
        <f>-0.485</f>
        <v>-0.48499999999999999</v>
      </c>
    </row>
    <row r="205" spans="1:18" ht="15" customHeight="1" x14ac:dyDescent="0.2">
      <c r="A205" s="99" t="s">
        <v>527</v>
      </c>
      <c r="B205" s="99"/>
      <c r="C205" s="99"/>
      <c r="D205" s="99"/>
      <c r="E205" s="99"/>
      <c r="F205" s="99"/>
      <c r="G205" s="99"/>
      <c r="H205" s="99"/>
      <c r="I205" s="99"/>
      <c r="J205" s="99"/>
      <c r="K205" s="99"/>
      <c r="L205" s="99"/>
      <c r="M205" s="99"/>
      <c r="N205" s="99"/>
      <c r="O205" s="99"/>
      <c r="P205" s="99"/>
      <c r="Q205" s="67">
        <f>SUM(Q4:Q201)*(1+Q$204)</f>
        <v>3496.2855049329951</v>
      </c>
      <c r="R205" s="67">
        <f>SUM(R4:R201)*(1+R$204)</f>
        <v>19993.843835601056</v>
      </c>
    </row>
    <row r="206" spans="1:18" ht="15" customHeight="1" x14ac:dyDescent="0.2">
      <c r="A206" s="99" t="s">
        <v>528</v>
      </c>
      <c r="B206" s="99"/>
      <c r="C206" s="99"/>
      <c r="D206" s="99"/>
      <c r="E206" s="99"/>
      <c r="F206" s="99"/>
      <c r="G206" s="99"/>
      <c r="H206" s="99"/>
      <c r="I206" s="99"/>
      <c r="J206" s="99"/>
      <c r="K206" s="99"/>
      <c r="L206" s="99"/>
      <c r="M206" s="99"/>
      <c r="N206" s="99"/>
      <c r="O206" s="99"/>
      <c r="P206" s="99"/>
      <c r="Q206" s="66">
        <f>Q205/$B$210</f>
        <v>9.578864397076698</v>
      </c>
      <c r="R206" s="67">
        <f>R205/$B$210</f>
        <v>54.777654344112484</v>
      </c>
    </row>
    <row r="207" spans="1:18" ht="15" customHeight="1" x14ac:dyDescent="0.2">
      <c r="A207" s="103" t="s">
        <v>545</v>
      </c>
      <c r="B207" s="103"/>
      <c r="C207" s="103"/>
      <c r="D207" s="103"/>
      <c r="E207" s="103"/>
      <c r="F207" s="103"/>
      <c r="G207" s="103"/>
      <c r="H207" s="103"/>
      <c r="I207" s="103"/>
      <c r="J207" s="103"/>
      <c r="K207" s="103"/>
      <c r="L207" s="103"/>
      <c r="M207" s="103"/>
      <c r="N207" s="103"/>
      <c r="O207" s="103"/>
      <c r="P207" s="103"/>
      <c r="Q207" s="102">
        <f>SUMPRODUCT(G4:G201,P4:P201)/SUMIFS($G$4:$G$201,$T$4:$T$201,"&lt;&gt;x")</f>
        <v>3.1765525963008945</v>
      </c>
      <c r="R207" s="102"/>
    </row>
    <row r="208" spans="1:18" ht="15" customHeight="1" x14ac:dyDescent="0.2">
      <c r="A208" s="104"/>
      <c r="B208" s="104"/>
      <c r="C208" s="104"/>
      <c r="D208" s="104"/>
      <c r="E208" s="104"/>
      <c r="F208" s="104"/>
      <c r="G208" s="104"/>
      <c r="H208" s="104"/>
      <c r="I208" s="104"/>
      <c r="J208" s="104"/>
      <c r="K208" s="104"/>
      <c r="L208" s="104"/>
      <c r="M208" s="104"/>
      <c r="N208" s="104"/>
      <c r="O208" s="104"/>
      <c r="P208" s="104"/>
      <c r="Q208" s="105"/>
      <c r="R208" s="105"/>
    </row>
    <row r="209" spans="1:33" ht="15" hidden="1" customHeight="1" outlineLevel="1" x14ac:dyDescent="0.2">
      <c r="B209" s="21" t="s">
        <v>426</v>
      </c>
      <c r="C209" s="21"/>
      <c r="D209" s="21"/>
      <c r="E209" s="29"/>
      <c r="F209" s="29"/>
      <c r="G209" s="29"/>
      <c r="H209" s="29"/>
      <c r="I209" s="29"/>
      <c r="J209" s="29"/>
      <c r="K209" s="29"/>
      <c r="L209" s="29"/>
      <c r="M209" s="29"/>
      <c r="N209" s="29"/>
      <c r="O209" s="29"/>
      <c r="P209" s="29"/>
      <c r="Q209" s="28"/>
      <c r="R209" s="28"/>
    </row>
    <row r="210" spans="1:33" ht="15" hidden="1" customHeight="1" outlineLevel="1" x14ac:dyDescent="0.2">
      <c r="B210" s="29">
        <v>365</v>
      </c>
      <c r="C210" s="29"/>
      <c r="D210" s="29"/>
      <c r="E210" s="29"/>
      <c r="F210" s="29"/>
      <c r="G210" s="29"/>
      <c r="H210" s="29"/>
      <c r="I210" s="29"/>
      <c r="J210" s="29"/>
      <c r="K210" s="29"/>
      <c r="L210" s="29"/>
      <c r="M210" s="29"/>
      <c r="N210" s="29"/>
      <c r="O210" s="29"/>
      <c r="P210" s="29"/>
      <c r="Q210" s="33"/>
      <c r="R210" s="33"/>
    </row>
    <row r="211" spans="1:33" ht="15" hidden="1" customHeight="1" outlineLevel="1" x14ac:dyDescent="0.2">
      <c r="B211" s="29"/>
      <c r="C211" s="29"/>
      <c r="D211" s="29"/>
      <c r="E211" s="29"/>
      <c r="F211" s="29"/>
      <c r="G211" s="29"/>
      <c r="H211" s="29"/>
      <c r="I211" s="29"/>
      <c r="J211" s="29"/>
      <c r="K211" s="29"/>
      <c r="L211" s="29"/>
      <c r="M211" s="29"/>
      <c r="N211" s="29"/>
      <c r="O211" s="29"/>
      <c r="P211" s="29"/>
      <c r="Q211" s="33"/>
      <c r="R211" s="33"/>
    </row>
    <row r="212" spans="1:33" ht="15" customHeight="1" collapsed="1" x14ac:dyDescent="0.2">
      <c r="A212" s="12" t="s">
        <v>227</v>
      </c>
      <c r="J212" s="30"/>
      <c r="K212" s="30"/>
      <c r="M212" s="28"/>
      <c r="N212" s="28"/>
      <c r="O212" s="34"/>
      <c r="P212" s="34"/>
    </row>
    <row r="213" spans="1:33" ht="45" customHeight="1" x14ac:dyDescent="0.2">
      <c r="A213" s="96" t="s">
        <v>468</v>
      </c>
      <c r="B213" s="96"/>
      <c r="C213" s="96"/>
      <c r="D213" s="96"/>
      <c r="E213" s="96"/>
      <c r="F213" s="96"/>
      <c r="G213" s="96"/>
      <c r="H213" s="96"/>
      <c r="I213" s="96"/>
      <c r="J213" s="96"/>
      <c r="K213" s="96"/>
      <c r="L213" s="96"/>
      <c r="M213" s="96"/>
      <c r="N213" s="96"/>
      <c r="O213" s="96"/>
      <c r="P213" s="96"/>
      <c r="Q213" s="96"/>
      <c r="R213" s="96"/>
      <c r="W213" s="75"/>
      <c r="X213" s="75"/>
      <c r="Y213" s="75"/>
      <c r="Z213" s="75"/>
      <c r="AA213" s="75"/>
      <c r="AB213" s="75"/>
      <c r="AC213" s="75"/>
      <c r="AD213" s="75"/>
      <c r="AE213" s="75"/>
      <c r="AF213" s="75"/>
      <c r="AG213" s="75"/>
    </row>
    <row r="214" spans="1:33" ht="60" customHeight="1" x14ac:dyDescent="0.2">
      <c r="A214" s="96" t="s">
        <v>470</v>
      </c>
      <c r="B214" s="96"/>
      <c r="C214" s="96"/>
      <c r="D214" s="96"/>
      <c r="E214" s="96"/>
      <c r="F214" s="96"/>
      <c r="G214" s="96"/>
      <c r="H214" s="96"/>
      <c r="I214" s="96"/>
      <c r="J214" s="96"/>
      <c r="K214" s="96"/>
      <c r="L214" s="96"/>
      <c r="M214" s="96"/>
      <c r="N214" s="96"/>
      <c r="O214" s="96"/>
      <c r="P214" s="96"/>
      <c r="Q214" s="96"/>
      <c r="R214" s="96"/>
    </row>
    <row r="215" spans="1:33" ht="60" customHeight="1" x14ac:dyDescent="0.2">
      <c r="A215" s="96" t="s">
        <v>453</v>
      </c>
      <c r="B215" s="96"/>
      <c r="C215" s="96"/>
      <c r="D215" s="96"/>
      <c r="E215" s="96"/>
      <c r="F215" s="96"/>
      <c r="G215" s="96"/>
      <c r="H215" s="96"/>
      <c r="I215" s="96"/>
      <c r="J215" s="96"/>
      <c r="K215" s="96"/>
      <c r="L215" s="96"/>
      <c r="M215" s="96"/>
      <c r="N215" s="96"/>
      <c r="O215" s="96"/>
      <c r="P215" s="96"/>
      <c r="Q215" s="96"/>
      <c r="R215" s="96"/>
    </row>
    <row r="216" spans="1:33" ht="30" customHeight="1" x14ac:dyDescent="0.2">
      <c r="A216" s="100" t="s">
        <v>469</v>
      </c>
      <c r="B216" s="100"/>
      <c r="C216" s="100"/>
      <c r="D216" s="100"/>
      <c r="E216" s="100"/>
      <c r="F216" s="100"/>
      <c r="G216" s="100"/>
      <c r="H216" s="100"/>
      <c r="I216" s="100"/>
      <c r="J216" s="100"/>
      <c r="K216" s="100"/>
      <c r="L216" s="100"/>
      <c r="M216" s="100"/>
      <c r="N216" s="100"/>
      <c r="O216" s="100"/>
      <c r="P216" s="100"/>
      <c r="Q216" s="100"/>
      <c r="R216" s="100"/>
      <c r="X216" s="76"/>
      <c r="Y216" s="76"/>
      <c r="Z216" s="76"/>
      <c r="AA216" s="76"/>
      <c r="AB216" s="76"/>
      <c r="AC216" s="76"/>
      <c r="AD216" s="76"/>
      <c r="AE216" s="76"/>
      <c r="AF216" s="76"/>
      <c r="AG216" s="76"/>
    </row>
    <row r="217" spans="1:33" ht="30" customHeight="1" x14ac:dyDescent="0.2">
      <c r="A217" s="100" t="s">
        <v>506</v>
      </c>
      <c r="B217" s="100"/>
      <c r="C217" s="100"/>
      <c r="D217" s="100"/>
      <c r="E217" s="100"/>
      <c r="F217" s="100"/>
      <c r="G217" s="100"/>
      <c r="H217" s="100"/>
      <c r="I217" s="100"/>
      <c r="J217" s="100"/>
      <c r="K217" s="100"/>
      <c r="L217" s="100"/>
      <c r="M217" s="100"/>
      <c r="N217" s="100"/>
      <c r="O217" s="100"/>
      <c r="P217" s="100"/>
      <c r="Q217" s="100"/>
      <c r="R217" s="100"/>
      <c r="X217" s="77"/>
      <c r="Y217" s="77"/>
      <c r="Z217" s="77"/>
      <c r="AA217" s="77"/>
      <c r="AB217" s="77"/>
      <c r="AC217" s="77"/>
      <c r="AD217" s="77"/>
      <c r="AE217" s="77"/>
      <c r="AF217" s="77"/>
      <c r="AG217" s="77"/>
    </row>
    <row r="218" spans="1:33" ht="31.5" customHeight="1" x14ac:dyDescent="0.2">
      <c r="A218" s="100" t="s">
        <v>471</v>
      </c>
      <c r="B218" s="100"/>
      <c r="C218" s="100"/>
      <c r="D218" s="100"/>
      <c r="E218" s="100"/>
      <c r="F218" s="100"/>
      <c r="G218" s="100"/>
      <c r="H218" s="100"/>
      <c r="I218" s="100"/>
      <c r="J218" s="100"/>
      <c r="K218" s="100"/>
      <c r="L218" s="100"/>
      <c r="M218" s="100"/>
      <c r="N218" s="100"/>
      <c r="O218" s="100"/>
      <c r="P218" s="100"/>
      <c r="Q218" s="100"/>
      <c r="R218" s="100"/>
    </row>
    <row r="219" spans="1:33" ht="23.55" customHeight="1" x14ac:dyDescent="0.2">
      <c r="A219" s="96" t="s">
        <v>538</v>
      </c>
      <c r="B219" s="96"/>
      <c r="C219" s="96"/>
      <c r="D219" s="96"/>
      <c r="E219" s="96"/>
      <c r="F219" s="96"/>
      <c r="G219" s="96"/>
      <c r="H219" s="96"/>
      <c r="I219" s="96"/>
      <c r="J219" s="96"/>
      <c r="K219" s="96"/>
      <c r="L219" s="96"/>
      <c r="M219" s="96"/>
      <c r="N219" s="96"/>
      <c r="O219" s="96"/>
      <c r="P219" s="96"/>
      <c r="Q219" s="96"/>
      <c r="R219" s="96"/>
    </row>
    <row r="220" spans="1:33" ht="43.5" customHeight="1" x14ac:dyDescent="0.2">
      <c r="A220" s="96" t="s">
        <v>530</v>
      </c>
      <c r="B220" s="96"/>
      <c r="C220" s="96"/>
      <c r="D220" s="96"/>
      <c r="E220" s="96"/>
      <c r="F220" s="96"/>
      <c r="G220" s="96"/>
      <c r="H220" s="96"/>
      <c r="I220" s="96"/>
      <c r="J220" s="96"/>
      <c r="K220" s="96"/>
      <c r="L220" s="96"/>
      <c r="M220" s="96"/>
      <c r="N220" s="96"/>
      <c r="O220" s="96"/>
      <c r="P220" s="96"/>
      <c r="Q220" s="96"/>
      <c r="R220" s="96"/>
    </row>
    <row r="221" spans="1:33" ht="21.45" customHeight="1" x14ac:dyDescent="0.2">
      <c r="A221" s="96" t="s">
        <v>529</v>
      </c>
      <c r="B221" s="96"/>
      <c r="C221" s="96"/>
      <c r="D221" s="96"/>
      <c r="E221" s="96"/>
      <c r="F221" s="96"/>
      <c r="G221" s="96"/>
      <c r="H221" s="96"/>
      <c r="I221" s="96"/>
      <c r="J221" s="96"/>
      <c r="K221" s="96"/>
      <c r="L221" s="96"/>
      <c r="M221" s="96"/>
      <c r="N221" s="96"/>
      <c r="O221" s="96"/>
      <c r="P221" s="96"/>
      <c r="Q221" s="96"/>
      <c r="R221" s="96"/>
    </row>
    <row r="222" spans="1:33" ht="45" customHeight="1" x14ac:dyDescent="0.2">
      <c r="A222" s="96" t="s">
        <v>531</v>
      </c>
      <c r="B222" s="96"/>
      <c r="C222" s="96"/>
      <c r="D222" s="96"/>
      <c r="E222" s="96"/>
      <c r="F222" s="96"/>
      <c r="G222" s="96"/>
      <c r="H222" s="96"/>
      <c r="I222" s="96"/>
      <c r="J222" s="96"/>
      <c r="K222" s="96"/>
      <c r="L222" s="96"/>
      <c r="M222" s="96"/>
      <c r="N222" s="96"/>
      <c r="O222" s="96"/>
      <c r="P222" s="96"/>
      <c r="Q222" s="96"/>
      <c r="R222" s="96"/>
    </row>
  </sheetData>
  <autoFilter ref="B1:U1048547" xr:uid="{4350AA03-4F7B-4FCA-8E07-9D40F1A12BB8}"/>
  <mergeCells count="17">
    <mergeCell ref="A207:P207"/>
    <mergeCell ref="Q207:R207"/>
    <mergeCell ref="A222:R222"/>
    <mergeCell ref="A219:R219"/>
    <mergeCell ref="A220:R220"/>
    <mergeCell ref="A202:P202"/>
    <mergeCell ref="A203:P203"/>
    <mergeCell ref="A217:R217"/>
    <mergeCell ref="A218:R218"/>
    <mergeCell ref="A221:R221"/>
    <mergeCell ref="A213:R213"/>
    <mergeCell ref="A214:R214"/>
    <mergeCell ref="A215:R215"/>
    <mergeCell ref="A216:R216"/>
    <mergeCell ref="A204:P204"/>
    <mergeCell ref="A205:P205"/>
    <mergeCell ref="A206:P206"/>
  </mergeCells>
  <pageMargins left="0.7" right="0.7" top="1" bottom="0.75" header="0.5" footer="0.3"/>
  <pageSetup scale="52" fitToHeight="0" orientation="landscape" r:id="rId1"/>
  <headerFooter>
    <oddHeader>&amp;L&amp;"Verdana,Bold"&amp;10Table 2. Ground Support Equipment Emissions Inventory&amp;"Verdana,Regular"
John Wayne Airport MOU
Santa Ana, California</oddHeader>
    <oddFooter>&amp;L&amp;"Verdana,Regular"&amp;8Page &amp;P of &amp;N&amp;R&amp;"Verdana,Regular"&amp;8Ramboll</oddFooter>
  </headerFooter>
  <rowBreaks count="3" manualBreakCount="3">
    <brk id="47" max="19" man="1"/>
    <brk id="160" max="19" man="1"/>
    <brk id="198" max="19" man="1"/>
  </rowBreaks>
  <colBreaks count="1" manualBreakCount="1">
    <brk id="17" max="224"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E10DA-21FF-4480-8606-BB8644319443}">
  <sheetPr>
    <tabColor theme="8" tint="0.79998168889431442"/>
    <pageSetUpPr fitToPage="1"/>
  </sheetPr>
  <dimension ref="A1:AD202"/>
  <sheetViews>
    <sheetView workbookViewId="0">
      <pane ySplit="1" topLeftCell="A2" activePane="bottomLeft" state="frozen"/>
      <selection activeCell="C1" sqref="C1"/>
      <selection pane="bottomLeft" activeCell="B8" sqref="B8"/>
    </sheetView>
  </sheetViews>
  <sheetFormatPr defaultColWidth="8.88671875" defaultRowHeight="15.6" customHeight="1" outlineLevelRow="1" outlineLevelCol="1" x14ac:dyDescent="0.2"/>
  <cols>
    <col min="1" max="1" width="34.109375" style="19" customWidth="1"/>
    <col min="2" max="2" width="31.33203125" style="19" bestFit="1" customWidth="1"/>
    <col min="3" max="3" width="31.33203125" style="19" hidden="1" customWidth="1" outlineLevel="1"/>
    <col min="4" max="4" width="37.88671875" style="19" bestFit="1" customWidth="1" collapsed="1"/>
    <col min="5" max="5" width="13.21875" style="19" customWidth="1"/>
    <col min="6" max="6" width="14.33203125" style="19" bestFit="1" customWidth="1"/>
    <col min="7" max="8" width="11.33203125" style="19" customWidth="1"/>
    <col min="9" max="9" width="19.33203125" style="19" customWidth="1"/>
    <col min="10" max="10" width="17.88671875" style="73" bestFit="1" customWidth="1"/>
    <col min="11" max="11" width="9.33203125" style="19" customWidth="1"/>
    <col min="12" max="12" width="40" style="19" hidden="1" customWidth="1" outlineLevel="1"/>
    <col min="13" max="13" width="16.44140625" style="19" customWidth="1" collapsed="1"/>
    <col min="14" max="14" width="15.109375" style="19" customWidth="1"/>
    <col min="15" max="15" width="18.44140625" style="19" bestFit="1" customWidth="1"/>
    <col min="16" max="16" width="17.5546875" style="19" hidden="1" customWidth="1" outlineLevel="1"/>
    <col min="17" max="17" width="48.109375" style="19" hidden="1" customWidth="1" outlineLevel="1"/>
    <col min="18" max="18" width="16" style="19" customWidth="1" collapsed="1"/>
    <col min="19" max="19" width="19.33203125" style="19" bestFit="1" customWidth="1"/>
    <col min="20" max="20" width="19.33203125" style="19" hidden="1" customWidth="1" outlineLevel="1"/>
    <col min="21" max="21" width="18.88671875" style="19" bestFit="1" customWidth="1" collapsed="1"/>
    <col min="22" max="22" width="16" style="19" bestFit="1" customWidth="1"/>
    <col min="23" max="23" width="16.44140625" style="19" bestFit="1" customWidth="1"/>
    <col min="24" max="24" width="19.6640625" style="19" bestFit="1" customWidth="1"/>
    <col min="25" max="25" width="24.88671875" style="19" bestFit="1" customWidth="1"/>
    <col min="26" max="26" width="15.44140625" style="19" customWidth="1"/>
    <col min="27" max="27" width="12.88671875" style="19" customWidth="1"/>
    <col min="28" max="28" width="21" style="19" customWidth="1"/>
    <col min="29" max="29" width="20.5546875" style="19" bestFit="1" customWidth="1"/>
    <col min="30" max="16384" width="8.88671875" style="19"/>
  </cols>
  <sheetData>
    <row r="1" spans="1:30" s="17" customFormat="1" ht="72.599999999999994" customHeight="1" x14ac:dyDescent="0.2">
      <c r="A1" s="9" t="s">
        <v>0</v>
      </c>
      <c r="B1" s="9" t="s">
        <v>1</v>
      </c>
      <c r="C1" s="9" t="s">
        <v>312</v>
      </c>
      <c r="D1" s="9" t="s">
        <v>543</v>
      </c>
      <c r="E1" s="9" t="s">
        <v>539</v>
      </c>
      <c r="F1" s="9" t="s">
        <v>239</v>
      </c>
      <c r="G1" s="9" t="s">
        <v>238</v>
      </c>
      <c r="H1" s="9" t="s">
        <v>2</v>
      </c>
      <c r="I1" s="9" t="s">
        <v>438</v>
      </c>
      <c r="J1" s="22" t="s">
        <v>488</v>
      </c>
      <c r="K1" s="9" t="s">
        <v>301</v>
      </c>
      <c r="L1" s="9" t="s">
        <v>433</v>
      </c>
      <c r="M1" s="9" t="s">
        <v>439</v>
      </c>
      <c r="N1" s="9" t="s">
        <v>233</v>
      </c>
      <c r="O1" s="9" t="s">
        <v>440</v>
      </c>
      <c r="P1" s="9" t="s">
        <v>315</v>
      </c>
      <c r="Q1" s="9" t="s">
        <v>434</v>
      </c>
      <c r="R1" s="9" t="s">
        <v>441</v>
      </c>
      <c r="S1" s="9" t="s">
        <v>544</v>
      </c>
      <c r="T1" s="9" t="s">
        <v>317</v>
      </c>
      <c r="U1" s="9" t="s">
        <v>288</v>
      </c>
      <c r="V1" s="9" t="s">
        <v>237</v>
      </c>
      <c r="W1" s="9" t="s">
        <v>236</v>
      </c>
      <c r="X1" s="9" t="s">
        <v>289</v>
      </c>
      <c r="Y1" s="9" t="s">
        <v>235</v>
      </c>
      <c r="Z1" s="9" t="s">
        <v>290</v>
      </c>
      <c r="AA1" s="9" t="s">
        <v>291</v>
      </c>
      <c r="AB1" s="9" t="s">
        <v>292</v>
      </c>
      <c r="AC1" s="15"/>
      <c r="AD1" s="16"/>
    </row>
    <row r="2" spans="1:30" s="20" customFormat="1" ht="11.4" hidden="1" outlineLevel="1" x14ac:dyDescent="0.2">
      <c r="A2" s="69"/>
      <c r="B2" s="20" t="s">
        <v>314</v>
      </c>
      <c r="C2" s="74" t="s">
        <v>218</v>
      </c>
      <c r="D2" s="20" t="s">
        <v>21</v>
      </c>
      <c r="E2" s="20" t="s">
        <v>314</v>
      </c>
      <c r="F2" s="20" t="s">
        <v>314</v>
      </c>
      <c r="G2" s="20" t="s">
        <v>314</v>
      </c>
      <c r="H2" s="20" t="s">
        <v>314</v>
      </c>
      <c r="I2" s="20" t="s">
        <v>21</v>
      </c>
      <c r="J2" s="70" t="s">
        <v>314</v>
      </c>
      <c r="K2" s="20" t="s">
        <v>21</v>
      </c>
      <c r="M2" s="20" t="s">
        <v>21</v>
      </c>
      <c r="N2" s="20" t="s">
        <v>314</v>
      </c>
      <c r="O2" s="20" t="s">
        <v>21</v>
      </c>
      <c r="P2" s="9" t="s">
        <v>316</v>
      </c>
      <c r="Q2" s="9" t="s">
        <v>316</v>
      </c>
      <c r="R2" s="20" t="s">
        <v>314</v>
      </c>
      <c r="S2" s="20" t="s">
        <v>21</v>
      </c>
      <c r="U2" s="20" t="s">
        <v>314</v>
      </c>
      <c r="V2" s="20" t="s">
        <v>314</v>
      </c>
      <c r="W2" s="20" t="s">
        <v>314</v>
      </c>
      <c r="X2" s="20" t="s">
        <v>314</v>
      </c>
      <c r="Y2" s="20" t="s">
        <v>314</v>
      </c>
      <c r="Z2" s="20" t="s">
        <v>314</v>
      </c>
      <c r="AA2" s="20" t="s">
        <v>314</v>
      </c>
      <c r="AB2" s="20" t="s">
        <v>314</v>
      </c>
    </row>
    <row r="3" spans="1:30" s="17" customFormat="1" ht="22.8" hidden="1" outlineLevel="1" x14ac:dyDescent="0.2">
      <c r="A3" s="9" t="s">
        <v>307</v>
      </c>
      <c r="B3" s="9"/>
      <c r="C3" s="9"/>
      <c r="D3" s="9"/>
      <c r="E3" s="9"/>
      <c r="F3" s="9"/>
      <c r="G3" s="9"/>
      <c r="H3" s="9"/>
      <c r="I3" s="9"/>
      <c r="J3" s="22"/>
      <c r="K3" s="9"/>
      <c r="L3" s="9"/>
      <c r="M3" s="9"/>
      <c r="N3" s="9"/>
      <c r="O3" s="9"/>
      <c r="P3" s="9"/>
      <c r="Q3" s="9"/>
      <c r="R3" s="9"/>
      <c r="S3" s="9">
        <v>19</v>
      </c>
      <c r="T3" s="9"/>
      <c r="U3" s="9"/>
      <c r="V3" s="9"/>
      <c r="W3" s="9"/>
      <c r="X3" s="9"/>
      <c r="Y3" s="9"/>
      <c r="Z3" s="9"/>
      <c r="AA3" s="9"/>
      <c r="AB3" s="9"/>
      <c r="AC3" s="15"/>
      <c r="AD3" s="16"/>
    </row>
    <row r="4" spans="1:30" s="17" customFormat="1" ht="22.8" hidden="1" outlineLevel="1" x14ac:dyDescent="0.2">
      <c r="A4" s="9" t="s">
        <v>308</v>
      </c>
      <c r="B4" s="9"/>
      <c r="C4" s="9"/>
      <c r="D4" s="9"/>
      <c r="E4" s="9"/>
      <c r="F4" s="9"/>
      <c r="G4" s="9"/>
      <c r="H4" s="9"/>
      <c r="I4" s="9"/>
      <c r="J4" s="22"/>
      <c r="K4" s="9"/>
      <c r="L4" s="9"/>
      <c r="M4" s="9"/>
      <c r="N4" s="9"/>
      <c r="O4" s="9"/>
      <c r="P4" s="9"/>
      <c r="Q4" s="9"/>
      <c r="R4" s="9"/>
      <c r="S4" s="9">
        <v>20</v>
      </c>
      <c r="T4" s="9"/>
      <c r="U4" s="9"/>
      <c r="V4" s="9"/>
      <c r="W4" s="9"/>
      <c r="X4" s="9"/>
      <c r="Y4" s="9"/>
      <c r="Z4" s="9"/>
      <c r="AA4" s="9"/>
      <c r="AB4" s="9"/>
      <c r="AC4" s="15"/>
      <c r="AD4" s="16"/>
    </row>
    <row r="5" spans="1:30" ht="15.6" customHeight="1" collapsed="1" x14ac:dyDescent="0.2">
      <c r="A5" s="10">
        <v>21892</v>
      </c>
      <c r="B5" s="10" t="s">
        <v>220</v>
      </c>
      <c r="C5" s="10" t="str">
        <f>B5</f>
        <v>Bag Tug</v>
      </c>
      <c r="D5" s="10" t="str">
        <f>IF(F5="Electric","",IF(F5="Diesel",VLOOKUP($C5,'A-1.Equipment Type Mapping'!$B$1:$E$15,2,FALSE),IF(F5="Gasoline",VLOOKUP($C5,'A-1.Equipment Type Mapping'!$B$1:$E$15,3,FALSE))))</f>
        <v/>
      </c>
      <c r="E5" s="10" t="s">
        <v>286</v>
      </c>
      <c r="F5" s="10" t="s">
        <v>4</v>
      </c>
      <c r="G5" s="10">
        <v>2015</v>
      </c>
      <c r="H5" s="10">
        <v>2015</v>
      </c>
      <c r="I5" s="10" t="s">
        <v>254</v>
      </c>
      <c r="J5" s="10">
        <v>40</v>
      </c>
      <c r="K5" s="7">
        <f t="array" ref="K5">SUM((J5&gt;='HP Bin Lookup'!$A$1:$A$9)*(J5&lt;'HP Bin Lookup'!$B$1:$B$9)*'HP Bin Lookup'!$B$1:$B$9)</f>
        <v>50</v>
      </c>
      <c r="L5" s="7" t="str">
        <f>IF(F5="Electric","",IFERROR(VLOOKUP(D5&amp;"_"&amp;H5&amp;"_"&amp;K5,OFFROAD2017_CY2020!$A:$A,1,FALSE),"No"))</f>
        <v/>
      </c>
      <c r="M5" s="7" t="s">
        <v>254</v>
      </c>
      <c r="N5" s="13" t="s">
        <v>254</v>
      </c>
      <c r="O5" s="13" t="str">
        <f>IF(F5="Electric","",IF(N5="",VLOOKUP($C5,'A-1.Equipment Type Mapping'!$B$1:$E$15,4,FALSE),""))</f>
        <v/>
      </c>
      <c r="P5" s="13" t="str">
        <f>IF(N5="",IF(O5="","",O5),N5)</f>
        <v/>
      </c>
      <c r="Q5" s="13" t="str">
        <f>IF(F5="Electric","",IF(I5="",D5&amp;"_"&amp;H5&amp;"_"&amp;K5,D5&amp;"_"&amp;I5&amp;"_"&amp;M5))</f>
        <v/>
      </c>
      <c r="R5" s="13" t="s">
        <v>254</v>
      </c>
      <c r="S5" s="10" t="str">
        <f>IFERROR(VLOOKUP(Q5,OFFROAD2017_CY2020!A:U,S$3,FALSE)/VLOOKUP(Q5,OFFROAD2017_CY2020!A:U,S$4,FALSE)*IF(W5="Yes",_xlfn.DAYS(X5,"12/31/2019")/365,1),"")</f>
        <v/>
      </c>
      <c r="T5" s="13" t="str">
        <f t="shared" ref="T5:T21" si="0">IF(R5="",IF(S5="","",S5),R5)</f>
        <v/>
      </c>
      <c r="U5" s="10" t="s">
        <v>254</v>
      </c>
      <c r="V5" s="10" t="s">
        <v>254</v>
      </c>
      <c r="W5" s="10" t="s">
        <v>249</v>
      </c>
      <c r="X5" s="10" t="s">
        <v>254</v>
      </c>
      <c r="Y5" s="10" t="s">
        <v>249</v>
      </c>
      <c r="Z5" s="10" t="s">
        <v>254</v>
      </c>
      <c r="AA5" s="10" t="s">
        <v>254</v>
      </c>
      <c r="AB5" s="10" t="s">
        <v>254</v>
      </c>
      <c r="AC5" s="71"/>
      <c r="AD5" s="71"/>
    </row>
    <row r="6" spans="1:30" ht="15.6" customHeight="1" x14ac:dyDescent="0.2">
      <c r="A6" s="10">
        <v>26521</v>
      </c>
      <c r="B6" s="10" t="s">
        <v>220</v>
      </c>
      <c r="C6" s="10" t="str">
        <f>B6</f>
        <v>Bag Tug</v>
      </c>
      <c r="D6" s="10" t="str">
        <f>IF(F6="Electric","",IF(F6="Diesel",VLOOKUP($C6,'A-1.Equipment Type Mapping'!$B$1:$E$15,2,FALSE),IF(F6="Gasoline",VLOOKUP($C6,'A-1.Equipment Type Mapping'!$B$1:$E$15,3,FALSE))))</f>
        <v/>
      </c>
      <c r="E6" s="10" t="s">
        <v>286</v>
      </c>
      <c r="F6" s="10" t="s">
        <v>4</v>
      </c>
      <c r="G6" s="10">
        <v>2018</v>
      </c>
      <c r="H6" s="10">
        <v>2018</v>
      </c>
      <c r="I6" s="10" t="s">
        <v>254</v>
      </c>
      <c r="J6" s="10">
        <v>40</v>
      </c>
      <c r="K6" s="7">
        <f t="array" ref="K6">SUM((J6&gt;='HP Bin Lookup'!$A$1:$A$9)*(J6&lt;'HP Bin Lookup'!$B$1:$B$9)*'HP Bin Lookup'!$B$1:$B$9)</f>
        <v>50</v>
      </c>
      <c r="L6" s="7" t="str">
        <f>IF(F6="Electric","",IFERROR(VLOOKUP(D6&amp;"_"&amp;H6&amp;"_"&amp;K6,OFFROAD2017_CY2020!$A:$A,1,FALSE),"No"))</f>
        <v/>
      </c>
      <c r="M6" s="7" t="s">
        <v>254</v>
      </c>
      <c r="N6" s="13" t="s">
        <v>254</v>
      </c>
      <c r="O6" s="13" t="str">
        <f>IF(F6="Electric","",IF(N6="",VLOOKUP($C6,'A-1.Equipment Type Mapping'!$B$1:$E$15,4,FALSE),""))</f>
        <v/>
      </c>
      <c r="P6" s="13" t="str">
        <f t="shared" ref="P6:P69" si="1">IF(N6="",IF(O6="","",O6),N6)</f>
        <v/>
      </c>
      <c r="Q6" s="13" t="str">
        <f t="shared" ref="Q6:Q69" si="2">IF(F6="Electric","",IF(I6="",D6&amp;"_"&amp;H6&amp;"_"&amp;K6,D6&amp;"_"&amp;I6&amp;"_"&amp;M6))</f>
        <v/>
      </c>
      <c r="R6" s="13" t="s">
        <v>254</v>
      </c>
      <c r="S6" s="10" t="str">
        <f>IFERROR(VLOOKUP(Q6,OFFROAD2017_CY2020!A:U,S$3,FALSE)/VLOOKUP(Q6,OFFROAD2017_CY2020!A:U,S$4,FALSE)*IF(W6="Yes",_xlfn.DAYS(X6,"12/31/2019")/365,1),"")</f>
        <v/>
      </c>
      <c r="T6" s="13" t="str">
        <f t="shared" si="0"/>
        <v/>
      </c>
      <c r="U6" s="10" t="s">
        <v>254</v>
      </c>
      <c r="V6" s="10" t="s">
        <v>254</v>
      </c>
      <c r="W6" s="10" t="s">
        <v>249</v>
      </c>
      <c r="X6" s="10" t="s">
        <v>254</v>
      </c>
      <c r="Y6" s="10" t="s">
        <v>249</v>
      </c>
      <c r="Z6" s="10" t="s">
        <v>254</v>
      </c>
      <c r="AA6" s="10" t="s">
        <v>254</v>
      </c>
      <c r="AB6" s="10" t="s">
        <v>254</v>
      </c>
      <c r="AC6" s="71"/>
      <c r="AD6" s="71"/>
    </row>
    <row r="7" spans="1:30" ht="15.6" customHeight="1" x14ac:dyDescent="0.2">
      <c r="A7" s="10">
        <v>26522</v>
      </c>
      <c r="B7" s="10" t="s">
        <v>220</v>
      </c>
      <c r="C7" s="10" t="str">
        <f t="shared" ref="C7:C19" si="3">B7</f>
        <v>Bag Tug</v>
      </c>
      <c r="D7" s="10" t="str">
        <f>IF(F7="Electric","",IF(F7="Diesel",VLOOKUP($C7,'A-1.Equipment Type Mapping'!$B$1:$E$15,2,FALSE),IF(F7="Gasoline",VLOOKUP($C7,'A-1.Equipment Type Mapping'!$B$1:$E$15,3,FALSE))))</f>
        <v/>
      </c>
      <c r="E7" s="10" t="s">
        <v>286</v>
      </c>
      <c r="F7" s="10" t="s">
        <v>4</v>
      </c>
      <c r="G7" s="10">
        <v>2018</v>
      </c>
      <c r="H7" s="10">
        <v>2018</v>
      </c>
      <c r="I7" s="10" t="s">
        <v>254</v>
      </c>
      <c r="J7" s="10">
        <v>40</v>
      </c>
      <c r="K7" s="7">
        <f t="array" ref="K7">SUM((J7&gt;='HP Bin Lookup'!$A$1:$A$9)*(J7&lt;'HP Bin Lookup'!$B$1:$B$9)*'HP Bin Lookup'!$B$1:$B$9)</f>
        <v>50</v>
      </c>
      <c r="L7" s="7" t="str">
        <f>IF(F7="Electric","",IFERROR(VLOOKUP(D7&amp;"_"&amp;H7&amp;"_"&amp;K7,OFFROAD2017_CY2020!$A:$A,1,FALSE),"No"))</f>
        <v/>
      </c>
      <c r="M7" s="7" t="s">
        <v>254</v>
      </c>
      <c r="N7" s="13" t="s">
        <v>254</v>
      </c>
      <c r="O7" s="13" t="str">
        <f>IF(F7="Electric","",IF(N7="",VLOOKUP($C7,'A-1.Equipment Type Mapping'!$B$1:$E$15,4,FALSE),""))</f>
        <v/>
      </c>
      <c r="P7" s="13" t="str">
        <f t="shared" si="1"/>
        <v/>
      </c>
      <c r="Q7" s="13" t="str">
        <f t="shared" si="2"/>
        <v/>
      </c>
      <c r="R7" s="13" t="s">
        <v>254</v>
      </c>
      <c r="S7" s="10" t="str">
        <f>IFERROR(VLOOKUP(Q7,OFFROAD2017_CY2020!A:U,S$3,FALSE)/VLOOKUP(Q7,OFFROAD2017_CY2020!A:U,S$4,FALSE)*IF(W7="Yes",_xlfn.DAYS(X7,"12/31/2019")/365,1),"")</f>
        <v/>
      </c>
      <c r="T7" s="13" t="str">
        <f t="shared" si="0"/>
        <v/>
      </c>
      <c r="U7" s="10" t="s">
        <v>254</v>
      </c>
      <c r="V7" s="10" t="s">
        <v>254</v>
      </c>
      <c r="W7" s="10" t="s">
        <v>249</v>
      </c>
      <c r="X7" s="10" t="s">
        <v>254</v>
      </c>
      <c r="Y7" s="10" t="s">
        <v>249</v>
      </c>
      <c r="Z7" s="10" t="s">
        <v>254</v>
      </c>
      <c r="AA7" s="10" t="s">
        <v>254</v>
      </c>
      <c r="AB7" s="10" t="s">
        <v>254</v>
      </c>
      <c r="AC7" s="71"/>
      <c r="AD7" s="71"/>
    </row>
    <row r="8" spans="1:30" ht="15.6" customHeight="1" x14ac:dyDescent="0.2">
      <c r="A8" s="10">
        <v>26523</v>
      </c>
      <c r="B8" s="10" t="s">
        <v>220</v>
      </c>
      <c r="C8" s="10" t="str">
        <f t="shared" si="3"/>
        <v>Bag Tug</v>
      </c>
      <c r="D8" s="10" t="str">
        <f>IF(F8="Electric","",IF(F8="Diesel",VLOOKUP($C8,'A-1.Equipment Type Mapping'!$B$1:$E$15,2,FALSE),IF(F8="Gasoline",VLOOKUP($C8,'A-1.Equipment Type Mapping'!$B$1:$E$15,3,FALSE))))</f>
        <v/>
      </c>
      <c r="E8" s="10" t="s">
        <v>286</v>
      </c>
      <c r="F8" s="10" t="s">
        <v>4</v>
      </c>
      <c r="G8" s="10">
        <v>2018</v>
      </c>
      <c r="H8" s="10">
        <v>2018</v>
      </c>
      <c r="I8" s="10" t="s">
        <v>254</v>
      </c>
      <c r="J8" s="10">
        <v>40</v>
      </c>
      <c r="K8" s="7">
        <f t="array" ref="K8">SUM((J8&gt;='HP Bin Lookup'!$A$1:$A$9)*(J8&lt;'HP Bin Lookup'!$B$1:$B$9)*'HP Bin Lookup'!$B$1:$B$9)</f>
        <v>50</v>
      </c>
      <c r="L8" s="7" t="str">
        <f>IF(F8="Electric","",IFERROR(VLOOKUP(D8&amp;"_"&amp;H8&amp;"_"&amp;K8,OFFROAD2017_CY2020!$A:$A,1,FALSE),"No"))</f>
        <v/>
      </c>
      <c r="M8" s="7" t="s">
        <v>254</v>
      </c>
      <c r="N8" s="13" t="s">
        <v>254</v>
      </c>
      <c r="O8" s="13" t="str">
        <f>IF(F8="Electric","",IF(N8="",VLOOKUP($C8,'A-1.Equipment Type Mapping'!$B$1:$E$15,4,FALSE),""))</f>
        <v/>
      </c>
      <c r="P8" s="13" t="str">
        <f t="shared" si="1"/>
        <v/>
      </c>
      <c r="Q8" s="13" t="str">
        <f t="shared" si="2"/>
        <v/>
      </c>
      <c r="R8" s="13" t="s">
        <v>254</v>
      </c>
      <c r="S8" s="10" t="str">
        <f>IFERROR(VLOOKUP(Q8,OFFROAD2017_CY2020!A:U,S$3,FALSE)/VLOOKUP(Q8,OFFROAD2017_CY2020!A:U,S$4,FALSE)*IF(W8="Yes",_xlfn.DAYS(X8,"12/31/2019")/365,1),"")</f>
        <v/>
      </c>
      <c r="T8" s="13" t="str">
        <f t="shared" si="0"/>
        <v/>
      </c>
      <c r="U8" s="10" t="s">
        <v>254</v>
      </c>
      <c r="V8" s="10" t="s">
        <v>254</v>
      </c>
      <c r="W8" s="10" t="s">
        <v>249</v>
      </c>
      <c r="X8" s="10" t="s">
        <v>254</v>
      </c>
      <c r="Y8" s="10" t="s">
        <v>249</v>
      </c>
      <c r="Z8" s="10" t="s">
        <v>254</v>
      </c>
      <c r="AA8" s="10" t="s">
        <v>254</v>
      </c>
      <c r="AB8" s="10" t="s">
        <v>254</v>
      </c>
      <c r="AC8" s="71"/>
      <c r="AD8" s="71"/>
    </row>
    <row r="9" spans="1:30" ht="15.6" customHeight="1" x14ac:dyDescent="0.2">
      <c r="A9" s="10">
        <v>26524</v>
      </c>
      <c r="B9" s="10" t="s">
        <v>220</v>
      </c>
      <c r="C9" s="10" t="str">
        <f t="shared" si="3"/>
        <v>Bag Tug</v>
      </c>
      <c r="D9" s="10" t="str">
        <f>IF(F9="Electric","",IF(F9="Diesel",VLOOKUP($C9,'A-1.Equipment Type Mapping'!$B$1:$E$15,2,FALSE),IF(F9="Gasoline",VLOOKUP($C9,'A-1.Equipment Type Mapping'!$B$1:$E$15,3,FALSE))))</f>
        <v/>
      </c>
      <c r="E9" s="10" t="s">
        <v>286</v>
      </c>
      <c r="F9" s="10" t="s">
        <v>4</v>
      </c>
      <c r="G9" s="10">
        <v>2018</v>
      </c>
      <c r="H9" s="10">
        <v>2018</v>
      </c>
      <c r="I9" s="10" t="s">
        <v>254</v>
      </c>
      <c r="J9" s="10">
        <v>40</v>
      </c>
      <c r="K9" s="7">
        <f t="array" ref="K9">SUM((J9&gt;='HP Bin Lookup'!$A$1:$A$9)*(J9&lt;'HP Bin Lookup'!$B$1:$B$9)*'HP Bin Lookup'!$B$1:$B$9)</f>
        <v>50</v>
      </c>
      <c r="L9" s="7" t="str">
        <f>IF(F9="Electric","",IFERROR(VLOOKUP(D9&amp;"_"&amp;H9&amp;"_"&amp;K9,OFFROAD2017_CY2020!$A:$A,1,FALSE),"No"))</f>
        <v/>
      </c>
      <c r="M9" s="7" t="s">
        <v>254</v>
      </c>
      <c r="N9" s="13" t="s">
        <v>254</v>
      </c>
      <c r="O9" s="13" t="str">
        <f>IF(F9="Electric","",IF(N9="",VLOOKUP($C9,'A-1.Equipment Type Mapping'!$B$1:$E$15,4,FALSE),""))</f>
        <v/>
      </c>
      <c r="P9" s="13" t="str">
        <f t="shared" si="1"/>
        <v/>
      </c>
      <c r="Q9" s="13" t="str">
        <f t="shared" si="2"/>
        <v/>
      </c>
      <c r="R9" s="13" t="s">
        <v>254</v>
      </c>
      <c r="S9" s="10" t="str">
        <f>IFERROR(VLOOKUP(Q9,OFFROAD2017_CY2020!A:U,S$3,FALSE)/VLOOKUP(Q9,OFFROAD2017_CY2020!A:U,S$4,FALSE)*IF(W9="Yes",_xlfn.DAYS(X9,"12/31/2019")/365,1),"")</f>
        <v/>
      </c>
      <c r="T9" s="13" t="str">
        <f t="shared" si="0"/>
        <v/>
      </c>
      <c r="U9" s="10" t="s">
        <v>254</v>
      </c>
      <c r="V9" s="10" t="s">
        <v>254</v>
      </c>
      <c r="W9" s="10" t="s">
        <v>249</v>
      </c>
      <c r="X9" s="10" t="s">
        <v>254</v>
      </c>
      <c r="Y9" s="10" t="s">
        <v>249</v>
      </c>
      <c r="Z9" s="10" t="s">
        <v>254</v>
      </c>
      <c r="AA9" s="10" t="s">
        <v>254</v>
      </c>
      <c r="AB9" s="10" t="s">
        <v>254</v>
      </c>
      <c r="AC9" s="71"/>
      <c r="AD9" s="71"/>
    </row>
    <row r="10" spans="1:30" ht="15.6" customHeight="1" x14ac:dyDescent="0.2">
      <c r="A10" s="10">
        <v>26528</v>
      </c>
      <c r="B10" s="10" t="s">
        <v>220</v>
      </c>
      <c r="C10" s="10" t="str">
        <f t="shared" si="3"/>
        <v>Bag Tug</v>
      </c>
      <c r="D10" s="10" t="str">
        <f>IF(F10="Electric","",IF(F10="Diesel",VLOOKUP($C10,'A-1.Equipment Type Mapping'!$B$1:$E$15,2,FALSE),IF(F10="Gasoline",VLOOKUP($C10,'A-1.Equipment Type Mapping'!$B$1:$E$15,3,FALSE))))</f>
        <v/>
      </c>
      <c r="E10" s="10" t="s">
        <v>286</v>
      </c>
      <c r="F10" s="10" t="s">
        <v>4</v>
      </c>
      <c r="G10" s="10">
        <v>2018</v>
      </c>
      <c r="H10" s="10">
        <v>2018</v>
      </c>
      <c r="I10" s="10" t="s">
        <v>254</v>
      </c>
      <c r="J10" s="10">
        <v>40</v>
      </c>
      <c r="K10" s="7">
        <f t="array" ref="K10">SUM((J10&gt;='HP Bin Lookup'!$A$1:$A$9)*(J10&lt;'HP Bin Lookup'!$B$1:$B$9)*'HP Bin Lookup'!$B$1:$B$9)</f>
        <v>50</v>
      </c>
      <c r="L10" s="7" t="str">
        <f>IF(F10="Electric","",IFERROR(VLOOKUP(D10&amp;"_"&amp;H10&amp;"_"&amp;K10,OFFROAD2017_CY2020!$A:$A,1,FALSE),"No"))</f>
        <v/>
      </c>
      <c r="M10" s="7" t="s">
        <v>254</v>
      </c>
      <c r="N10" s="13" t="s">
        <v>254</v>
      </c>
      <c r="O10" s="13" t="str">
        <f>IF(F10="Electric","",IF(N10="",VLOOKUP($C10,'A-1.Equipment Type Mapping'!$B$1:$E$15,4,FALSE),""))</f>
        <v/>
      </c>
      <c r="P10" s="13" t="str">
        <f t="shared" si="1"/>
        <v/>
      </c>
      <c r="Q10" s="13" t="str">
        <f t="shared" si="2"/>
        <v/>
      </c>
      <c r="R10" s="13" t="s">
        <v>254</v>
      </c>
      <c r="S10" s="10" t="str">
        <f>IFERROR(VLOOKUP(Q10,OFFROAD2017_CY2020!A:U,S$3,FALSE)/VLOOKUP(Q10,OFFROAD2017_CY2020!A:U,S$4,FALSE)*IF(W10="Yes",_xlfn.DAYS(X10,"12/31/2019")/365,1),"")</f>
        <v/>
      </c>
      <c r="T10" s="13" t="str">
        <f t="shared" si="0"/>
        <v/>
      </c>
      <c r="U10" s="10" t="s">
        <v>254</v>
      </c>
      <c r="V10" s="10" t="s">
        <v>254</v>
      </c>
      <c r="W10" s="10" t="s">
        <v>249</v>
      </c>
      <c r="X10" s="10" t="s">
        <v>254</v>
      </c>
      <c r="Y10" s="10" t="s">
        <v>249</v>
      </c>
      <c r="Z10" s="10" t="s">
        <v>254</v>
      </c>
      <c r="AA10" s="10" t="s">
        <v>254</v>
      </c>
      <c r="AB10" s="10" t="s">
        <v>254</v>
      </c>
      <c r="AC10" s="71"/>
      <c r="AD10" s="71"/>
    </row>
    <row r="11" spans="1:30" ht="15.6" customHeight="1" x14ac:dyDescent="0.2">
      <c r="A11" s="10">
        <v>26529</v>
      </c>
      <c r="B11" s="10" t="s">
        <v>220</v>
      </c>
      <c r="C11" s="10" t="str">
        <f t="shared" si="3"/>
        <v>Bag Tug</v>
      </c>
      <c r="D11" s="10" t="str">
        <f>IF(F11="Electric","",IF(F11="Diesel",VLOOKUP($C11,'A-1.Equipment Type Mapping'!$B$1:$E$15,2,FALSE),IF(F11="Gasoline",VLOOKUP($C11,'A-1.Equipment Type Mapping'!$B$1:$E$15,3,FALSE))))</f>
        <v/>
      </c>
      <c r="E11" s="10" t="s">
        <v>286</v>
      </c>
      <c r="F11" s="10" t="s">
        <v>4</v>
      </c>
      <c r="G11" s="10">
        <v>2018</v>
      </c>
      <c r="H11" s="10">
        <v>2018</v>
      </c>
      <c r="I11" s="10" t="s">
        <v>254</v>
      </c>
      <c r="J11" s="10">
        <v>40</v>
      </c>
      <c r="K11" s="7">
        <f t="array" ref="K11">SUM((J11&gt;='HP Bin Lookup'!$A$1:$A$9)*(J11&lt;'HP Bin Lookup'!$B$1:$B$9)*'HP Bin Lookup'!$B$1:$B$9)</f>
        <v>50</v>
      </c>
      <c r="L11" s="7" t="str">
        <f>IF(F11="Electric","",IFERROR(VLOOKUP(D11&amp;"_"&amp;H11&amp;"_"&amp;K11,OFFROAD2017_CY2020!$A:$A,1,FALSE),"No"))</f>
        <v/>
      </c>
      <c r="M11" s="7" t="s">
        <v>254</v>
      </c>
      <c r="N11" s="13" t="s">
        <v>254</v>
      </c>
      <c r="O11" s="13" t="str">
        <f>IF(F11="Electric","",IF(N11="",VLOOKUP($C11,'A-1.Equipment Type Mapping'!$B$1:$E$15,4,FALSE),""))</f>
        <v/>
      </c>
      <c r="P11" s="13" t="str">
        <f t="shared" si="1"/>
        <v/>
      </c>
      <c r="Q11" s="13" t="str">
        <f t="shared" si="2"/>
        <v/>
      </c>
      <c r="R11" s="13" t="s">
        <v>254</v>
      </c>
      <c r="S11" s="10" t="str">
        <f>IFERROR(VLOOKUP(Q11,OFFROAD2017_CY2020!A:U,S$3,FALSE)/VLOOKUP(Q11,OFFROAD2017_CY2020!A:U,S$4,FALSE)*IF(W11="Yes",_xlfn.DAYS(X11,"12/31/2019")/365,1),"")</f>
        <v/>
      </c>
      <c r="T11" s="13" t="str">
        <f t="shared" si="0"/>
        <v/>
      </c>
      <c r="U11" s="10" t="s">
        <v>254</v>
      </c>
      <c r="V11" s="10" t="s">
        <v>254</v>
      </c>
      <c r="W11" s="10" t="s">
        <v>249</v>
      </c>
      <c r="X11" s="10" t="s">
        <v>254</v>
      </c>
      <c r="Y11" s="10" t="s">
        <v>249</v>
      </c>
      <c r="Z11" s="10" t="s">
        <v>254</v>
      </c>
      <c r="AA11" s="10" t="s">
        <v>254</v>
      </c>
      <c r="AB11" s="10" t="s">
        <v>254</v>
      </c>
      <c r="AC11" s="71"/>
      <c r="AD11" s="71"/>
    </row>
    <row r="12" spans="1:30" ht="15.6" customHeight="1" x14ac:dyDescent="0.2">
      <c r="A12" s="10">
        <v>26530</v>
      </c>
      <c r="B12" s="10" t="s">
        <v>220</v>
      </c>
      <c r="C12" s="10" t="str">
        <f t="shared" si="3"/>
        <v>Bag Tug</v>
      </c>
      <c r="D12" s="10" t="str">
        <f>IF(F12="Electric","",IF(F12="Diesel",VLOOKUP($C12,'A-1.Equipment Type Mapping'!$B$1:$E$15,2,FALSE),IF(F12="Gasoline",VLOOKUP($C12,'A-1.Equipment Type Mapping'!$B$1:$E$15,3,FALSE))))</f>
        <v/>
      </c>
      <c r="E12" s="10" t="s">
        <v>286</v>
      </c>
      <c r="F12" s="10" t="s">
        <v>4</v>
      </c>
      <c r="G12" s="10">
        <v>2018</v>
      </c>
      <c r="H12" s="10">
        <v>2018</v>
      </c>
      <c r="I12" s="10" t="s">
        <v>254</v>
      </c>
      <c r="J12" s="10">
        <v>40</v>
      </c>
      <c r="K12" s="7">
        <f t="array" ref="K12">SUM((J12&gt;='HP Bin Lookup'!$A$1:$A$9)*(J12&lt;'HP Bin Lookup'!$B$1:$B$9)*'HP Bin Lookup'!$B$1:$B$9)</f>
        <v>50</v>
      </c>
      <c r="L12" s="7" t="str">
        <f>IF(F12="Electric","",IFERROR(VLOOKUP(D12&amp;"_"&amp;H12&amp;"_"&amp;K12,OFFROAD2017_CY2020!$A:$A,1,FALSE),"No"))</f>
        <v/>
      </c>
      <c r="M12" s="7" t="s">
        <v>254</v>
      </c>
      <c r="N12" s="13" t="s">
        <v>254</v>
      </c>
      <c r="O12" s="13" t="str">
        <f>IF(F12="Electric","",IF(N12="",VLOOKUP($C12,'A-1.Equipment Type Mapping'!$B$1:$E$15,4,FALSE),""))</f>
        <v/>
      </c>
      <c r="P12" s="13" t="str">
        <f t="shared" si="1"/>
        <v/>
      </c>
      <c r="Q12" s="13" t="str">
        <f t="shared" si="2"/>
        <v/>
      </c>
      <c r="R12" s="13" t="s">
        <v>254</v>
      </c>
      <c r="S12" s="10" t="str">
        <f>IFERROR(VLOOKUP(Q12,OFFROAD2017_CY2020!A:U,S$3,FALSE)/VLOOKUP(Q12,OFFROAD2017_CY2020!A:U,S$4,FALSE)*IF(W12="Yes",_xlfn.DAYS(X12,"12/31/2019")/365,1),"")</f>
        <v/>
      </c>
      <c r="T12" s="13" t="str">
        <f t="shared" si="0"/>
        <v/>
      </c>
      <c r="U12" s="10" t="s">
        <v>254</v>
      </c>
      <c r="V12" s="10" t="s">
        <v>254</v>
      </c>
      <c r="W12" s="10" t="s">
        <v>249</v>
      </c>
      <c r="X12" s="10" t="s">
        <v>254</v>
      </c>
      <c r="Y12" s="10" t="s">
        <v>249</v>
      </c>
      <c r="Z12" s="10" t="s">
        <v>254</v>
      </c>
      <c r="AA12" s="10" t="s">
        <v>254</v>
      </c>
      <c r="AB12" s="10" t="s">
        <v>254</v>
      </c>
      <c r="AC12" s="71"/>
      <c r="AD12" s="71"/>
    </row>
    <row r="13" spans="1:30" ht="15.6" customHeight="1" x14ac:dyDescent="0.2">
      <c r="A13" s="10">
        <v>26531</v>
      </c>
      <c r="B13" s="10" t="s">
        <v>220</v>
      </c>
      <c r="C13" s="10" t="str">
        <f t="shared" si="3"/>
        <v>Bag Tug</v>
      </c>
      <c r="D13" s="10" t="str">
        <f>IF(F13="Electric","",IF(F13="Diesel",VLOOKUP($C13,'A-1.Equipment Type Mapping'!$B$1:$E$15,2,FALSE),IF(F13="Gasoline",VLOOKUP($C13,'A-1.Equipment Type Mapping'!$B$1:$E$15,3,FALSE))))</f>
        <v/>
      </c>
      <c r="E13" s="10" t="s">
        <v>286</v>
      </c>
      <c r="F13" s="10" t="s">
        <v>4</v>
      </c>
      <c r="G13" s="10">
        <v>2018</v>
      </c>
      <c r="H13" s="10">
        <v>2018</v>
      </c>
      <c r="I13" s="10" t="s">
        <v>254</v>
      </c>
      <c r="J13" s="10">
        <v>40</v>
      </c>
      <c r="K13" s="7">
        <f t="array" ref="K13">SUM((J13&gt;='HP Bin Lookup'!$A$1:$A$9)*(J13&lt;'HP Bin Lookup'!$B$1:$B$9)*'HP Bin Lookup'!$B$1:$B$9)</f>
        <v>50</v>
      </c>
      <c r="L13" s="7" t="str">
        <f>IF(F13="Electric","",IFERROR(VLOOKUP(D13&amp;"_"&amp;H13&amp;"_"&amp;K13,OFFROAD2017_CY2020!$A:$A,1,FALSE),"No"))</f>
        <v/>
      </c>
      <c r="M13" s="7" t="s">
        <v>254</v>
      </c>
      <c r="N13" s="13" t="s">
        <v>254</v>
      </c>
      <c r="O13" s="13" t="str">
        <f>IF(F13="Electric","",IF(N13="",VLOOKUP($C13,'A-1.Equipment Type Mapping'!$B$1:$E$15,4,FALSE),""))</f>
        <v/>
      </c>
      <c r="P13" s="13" t="str">
        <f t="shared" si="1"/>
        <v/>
      </c>
      <c r="Q13" s="13" t="str">
        <f t="shared" si="2"/>
        <v/>
      </c>
      <c r="R13" s="13" t="s">
        <v>254</v>
      </c>
      <c r="S13" s="10" t="str">
        <f>IFERROR(VLOOKUP(Q13,OFFROAD2017_CY2020!A:U,S$3,FALSE)/VLOOKUP(Q13,OFFROAD2017_CY2020!A:U,S$4,FALSE)*IF(W13="Yes",_xlfn.DAYS(X13,"12/31/2019")/365,1),"")</f>
        <v/>
      </c>
      <c r="T13" s="13" t="str">
        <f t="shared" si="0"/>
        <v/>
      </c>
      <c r="U13" s="10" t="s">
        <v>254</v>
      </c>
      <c r="V13" s="10" t="s">
        <v>254</v>
      </c>
      <c r="W13" s="10" t="s">
        <v>249</v>
      </c>
      <c r="X13" s="10" t="s">
        <v>254</v>
      </c>
      <c r="Y13" s="10" t="s">
        <v>249</v>
      </c>
      <c r="Z13" s="10" t="s">
        <v>254</v>
      </c>
      <c r="AA13" s="10" t="s">
        <v>254</v>
      </c>
      <c r="AB13" s="10" t="s">
        <v>254</v>
      </c>
      <c r="AC13" s="71"/>
      <c r="AD13" s="71"/>
    </row>
    <row r="14" spans="1:30" ht="15.6" customHeight="1" x14ac:dyDescent="0.2">
      <c r="A14" s="10">
        <v>26532</v>
      </c>
      <c r="B14" s="10" t="s">
        <v>220</v>
      </c>
      <c r="C14" s="10" t="str">
        <f t="shared" si="3"/>
        <v>Bag Tug</v>
      </c>
      <c r="D14" s="10" t="str">
        <f>IF(F14="Electric","",IF(F14="Diesel",VLOOKUP($C14,'A-1.Equipment Type Mapping'!$B$1:$E$15,2,FALSE),IF(F14="Gasoline",VLOOKUP($C14,'A-1.Equipment Type Mapping'!$B$1:$E$15,3,FALSE))))</f>
        <v/>
      </c>
      <c r="E14" s="10" t="s">
        <v>286</v>
      </c>
      <c r="F14" s="10" t="s">
        <v>4</v>
      </c>
      <c r="G14" s="10">
        <v>2018</v>
      </c>
      <c r="H14" s="10">
        <v>2018</v>
      </c>
      <c r="I14" s="10" t="s">
        <v>254</v>
      </c>
      <c r="J14" s="10">
        <v>40</v>
      </c>
      <c r="K14" s="7">
        <f t="array" ref="K14">SUM((J14&gt;='HP Bin Lookup'!$A$1:$A$9)*(J14&lt;'HP Bin Lookup'!$B$1:$B$9)*'HP Bin Lookup'!$B$1:$B$9)</f>
        <v>50</v>
      </c>
      <c r="L14" s="7" t="str">
        <f>IF(F14="Electric","",IFERROR(VLOOKUP(D14&amp;"_"&amp;H14&amp;"_"&amp;K14,OFFROAD2017_CY2020!$A:$A,1,FALSE),"No"))</f>
        <v/>
      </c>
      <c r="M14" s="7" t="s">
        <v>254</v>
      </c>
      <c r="N14" s="13" t="s">
        <v>254</v>
      </c>
      <c r="O14" s="13" t="str">
        <f>IF(F14="Electric","",IF(N14="",VLOOKUP($C14,'A-1.Equipment Type Mapping'!$B$1:$E$15,4,FALSE),""))</f>
        <v/>
      </c>
      <c r="P14" s="13" t="str">
        <f t="shared" si="1"/>
        <v/>
      </c>
      <c r="Q14" s="13" t="str">
        <f t="shared" si="2"/>
        <v/>
      </c>
      <c r="R14" s="13" t="s">
        <v>254</v>
      </c>
      <c r="S14" s="10" t="str">
        <f>IFERROR(VLOOKUP(Q14,OFFROAD2017_CY2020!A:U,S$3,FALSE)/VLOOKUP(Q14,OFFROAD2017_CY2020!A:U,S$4,FALSE)*IF(W14="Yes",_xlfn.DAYS(X14,"12/31/2019")/365,1),"")</f>
        <v/>
      </c>
      <c r="T14" s="13" t="str">
        <f t="shared" si="0"/>
        <v/>
      </c>
      <c r="U14" s="10" t="s">
        <v>254</v>
      </c>
      <c r="V14" s="10" t="s">
        <v>254</v>
      </c>
      <c r="W14" s="10" t="s">
        <v>249</v>
      </c>
      <c r="X14" s="10" t="s">
        <v>254</v>
      </c>
      <c r="Y14" s="10" t="s">
        <v>249</v>
      </c>
      <c r="Z14" s="10" t="s">
        <v>254</v>
      </c>
      <c r="AA14" s="10" t="s">
        <v>254</v>
      </c>
      <c r="AB14" s="10" t="s">
        <v>254</v>
      </c>
      <c r="AC14" s="71"/>
      <c r="AD14" s="71"/>
    </row>
    <row r="15" spans="1:30" ht="15.6" customHeight="1" x14ac:dyDescent="0.2">
      <c r="A15" s="10">
        <v>26533</v>
      </c>
      <c r="B15" s="10" t="s">
        <v>220</v>
      </c>
      <c r="C15" s="10" t="str">
        <f t="shared" si="3"/>
        <v>Bag Tug</v>
      </c>
      <c r="D15" s="10" t="str">
        <f>IF(F15="Electric","",IF(F15="Diesel",VLOOKUP($C15,'A-1.Equipment Type Mapping'!$B$1:$E$15,2,FALSE),IF(F15="Gasoline",VLOOKUP($C15,'A-1.Equipment Type Mapping'!$B$1:$E$15,3,FALSE))))</f>
        <v/>
      </c>
      <c r="E15" s="10" t="s">
        <v>286</v>
      </c>
      <c r="F15" s="10" t="s">
        <v>4</v>
      </c>
      <c r="G15" s="10">
        <v>2018</v>
      </c>
      <c r="H15" s="10">
        <v>2018</v>
      </c>
      <c r="I15" s="10" t="s">
        <v>254</v>
      </c>
      <c r="J15" s="10">
        <v>40</v>
      </c>
      <c r="K15" s="7">
        <f t="array" ref="K15">SUM((J15&gt;='HP Bin Lookup'!$A$1:$A$9)*(J15&lt;'HP Bin Lookup'!$B$1:$B$9)*'HP Bin Lookup'!$B$1:$B$9)</f>
        <v>50</v>
      </c>
      <c r="L15" s="7" t="str">
        <f>IF(F15="Electric","",IFERROR(VLOOKUP(D15&amp;"_"&amp;H15&amp;"_"&amp;K15,OFFROAD2017_CY2020!$A:$A,1,FALSE),"No"))</f>
        <v/>
      </c>
      <c r="M15" s="7" t="s">
        <v>254</v>
      </c>
      <c r="N15" s="13" t="s">
        <v>254</v>
      </c>
      <c r="O15" s="13" t="str">
        <f>IF(F15="Electric","",IF(N15="",VLOOKUP($C15,'A-1.Equipment Type Mapping'!$B$1:$E$15,4,FALSE),""))</f>
        <v/>
      </c>
      <c r="P15" s="13" t="str">
        <f t="shared" si="1"/>
        <v/>
      </c>
      <c r="Q15" s="13" t="str">
        <f t="shared" si="2"/>
        <v/>
      </c>
      <c r="R15" s="13" t="s">
        <v>254</v>
      </c>
      <c r="S15" s="10" t="str">
        <f>IFERROR(VLOOKUP(Q15,OFFROAD2017_CY2020!A:U,S$3,FALSE)/VLOOKUP(Q15,OFFROAD2017_CY2020!A:U,S$4,FALSE)*IF(W15="Yes",_xlfn.DAYS(X15,"12/31/2019")/365,1),"")</f>
        <v/>
      </c>
      <c r="T15" s="13" t="str">
        <f t="shared" si="0"/>
        <v/>
      </c>
      <c r="U15" s="10" t="s">
        <v>254</v>
      </c>
      <c r="V15" s="10" t="s">
        <v>254</v>
      </c>
      <c r="W15" s="10" t="s">
        <v>249</v>
      </c>
      <c r="X15" s="10" t="s">
        <v>254</v>
      </c>
      <c r="Y15" s="10" t="s">
        <v>249</v>
      </c>
      <c r="Z15" s="10" t="s">
        <v>254</v>
      </c>
      <c r="AA15" s="10" t="s">
        <v>254</v>
      </c>
      <c r="AB15" s="10" t="s">
        <v>254</v>
      </c>
      <c r="AC15" s="71"/>
      <c r="AD15" s="71"/>
    </row>
    <row r="16" spans="1:30" ht="15.6" customHeight="1" x14ac:dyDescent="0.2">
      <c r="A16" s="10">
        <v>26535</v>
      </c>
      <c r="B16" s="10" t="s">
        <v>220</v>
      </c>
      <c r="C16" s="10" t="str">
        <f t="shared" si="3"/>
        <v>Bag Tug</v>
      </c>
      <c r="D16" s="10" t="str">
        <f>IF(F16="Electric","",IF(F16="Diesel",VLOOKUP($C16,'A-1.Equipment Type Mapping'!$B$1:$E$15,2,FALSE),IF(F16="Gasoline",VLOOKUP($C16,'A-1.Equipment Type Mapping'!$B$1:$E$15,3,FALSE))))</f>
        <v/>
      </c>
      <c r="E16" s="10" t="s">
        <v>286</v>
      </c>
      <c r="F16" s="10" t="s">
        <v>4</v>
      </c>
      <c r="G16" s="10">
        <v>2018</v>
      </c>
      <c r="H16" s="10">
        <v>2018</v>
      </c>
      <c r="I16" s="10" t="s">
        <v>254</v>
      </c>
      <c r="J16" s="10">
        <v>40</v>
      </c>
      <c r="K16" s="7">
        <f t="array" ref="K16">SUM((J16&gt;='HP Bin Lookup'!$A$1:$A$9)*(J16&lt;'HP Bin Lookup'!$B$1:$B$9)*'HP Bin Lookup'!$B$1:$B$9)</f>
        <v>50</v>
      </c>
      <c r="L16" s="7" t="str">
        <f>IF(F16="Electric","",IFERROR(VLOOKUP(D16&amp;"_"&amp;H16&amp;"_"&amp;K16,OFFROAD2017_CY2020!$A:$A,1,FALSE),"No"))</f>
        <v/>
      </c>
      <c r="M16" s="7" t="s">
        <v>254</v>
      </c>
      <c r="N16" s="13" t="s">
        <v>254</v>
      </c>
      <c r="O16" s="13" t="str">
        <f>IF(F16="Electric","",IF(N16="",VLOOKUP($C16,'A-1.Equipment Type Mapping'!$B$1:$E$15,4,FALSE),""))</f>
        <v/>
      </c>
      <c r="P16" s="13" t="str">
        <f t="shared" si="1"/>
        <v/>
      </c>
      <c r="Q16" s="13" t="str">
        <f t="shared" si="2"/>
        <v/>
      </c>
      <c r="R16" s="13" t="s">
        <v>254</v>
      </c>
      <c r="S16" s="10" t="str">
        <f>IFERROR(VLOOKUP(Q16,OFFROAD2017_CY2020!A:U,S$3,FALSE)/VLOOKUP(Q16,OFFROAD2017_CY2020!A:U,S$4,FALSE)*IF(W16="Yes",_xlfn.DAYS(X16,"12/31/2019")/365,1),"")</f>
        <v/>
      </c>
      <c r="T16" s="13" t="str">
        <f t="shared" si="0"/>
        <v/>
      </c>
      <c r="U16" s="10" t="s">
        <v>254</v>
      </c>
      <c r="V16" s="10" t="s">
        <v>254</v>
      </c>
      <c r="W16" s="10" t="s">
        <v>249</v>
      </c>
      <c r="X16" s="10" t="s">
        <v>254</v>
      </c>
      <c r="Y16" s="10" t="s">
        <v>249</v>
      </c>
      <c r="Z16" s="10" t="s">
        <v>254</v>
      </c>
      <c r="AA16" s="10" t="s">
        <v>254</v>
      </c>
      <c r="AB16" s="10" t="s">
        <v>254</v>
      </c>
      <c r="AC16" s="71"/>
      <c r="AD16" s="71"/>
    </row>
    <row r="17" spans="1:30" ht="15.6" customHeight="1" x14ac:dyDescent="0.2">
      <c r="A17" s="10">
        <v>26536</v>
      </c>
      <c r="B17" s="10" t="s">
        <v>220</v>
      </c>
      <c r="C17" s="10" t="str">
        <f t="shared" si="3"/>
        <v>Bag Tug</v>
      </c>
      <c r="D17" s="10" t="str">
        <f>IF(F17="Electric","",IF(F17="Diesel",VLOOKUP($C17,'A-1.Equipment Type Mapping'!$B$1:$E$15,2,FALSE),IF(F17="Gasoline",VLOOKUP($C17,'A-1.Equipment Type Mapping'!$B$1:$E$15,3,FALSE))))</f>
        <v/>
      </c>
      <c r="E17" s="10" t="s">
        <v>286</v>
      </c>
      <c r="F17" s="10" t="s">
        <v>4</v>
      </c>
      <c r="G17" s="10">
        <v>2018</v>
      </c>
      <c r="H17" s="10">
        <v>2018</v>
      </c>
      <c r="I17" s="10" t="s">
        <v>254</v>
      </c>
      <c r="J17" s="10">
        <v>40</v>
      </c>
      <c r="K17" s="7">
        <f t="array" ref="K17">SUM((J17&gt;='HP Bin Lookup'!$A$1:$A$9)*(J17&lt;'HP Bin Lookup'!$B$1:$B$9)*'HP Bin Lookup'!$B$1:$B$9)</f>
        <v>50</v>
      </c>
      <c r="L17" s="7" t="str">
        <f>IF(F17="Electric","",IFERROR(VLOOKUP(D17&amp;"_"&amp;H17&amp;"_"&amp;K17,OFFROAD2017_CY2020!$A:$A,1,FALSE),"No"))</f>
        <v/>
      </c>
      <c r="M17" s="7" t="s">
        <v>254</v>
      </c>
      <c r="N17" s="13" t="s">
        <v>254</v>
      </c>
      <c r="O17" s="13" t="str">
        <f>IF(F17="Electric","",IF(N17="",VLOOKUP($C17,'A-1.Equipment Type Mapping'!$B$1:$E$15,4,FALSE),""))</f>
        <v/>
      </c>
      <c r="P17" s="13" t="str">
        <f t="shared" si="1"/>
        <v/>
      </c>
      <c r="Q17" s="13" t="str">
        <f t="shared" si="2"/>
        <v/>
      </c>
      <c r="R17" s="13" t="s">
        <v>254</v>
      </c>
      <c r="S17" s="10" t="str">
        <f>IFERROR(VLOOKUP(Q17,OFFROAD2017_CY2020!A:U,S$3,FALSE)/VLOOKUP(Q17,OFFROAD2017_CY2020!A:U,S$4,FALSE)*IF(W17="Yes",_xlfn.DAYS(X17,"12/31/2019")/365,1),"")</f>
        <v/>
      </c>
      <c r="T17" s="13" t="str">
        <f t="shared" si="0"/>
        <v/>
      </c>
      <c r="U17" s="10" t="s">
        <v>254</v>
      </c>
      <c r="V17" s="10" t="s">
        <v>254</v>
      </c>
      <c r="W17" s="10" t="s">
        <v>249</v>
      </c>
      <c r="X17" s="10" t="s">
        <v>254</v>
      </c>
      <c r="Y17" s="10" t="s">
        <v>249</v>
      </c>
      <c r="Z17" s="10" t="s">
        <v>254</v>
      </c>
      <c r="AA17" s="10" t="s">
        <v>254</v>
      </c>
      <c r="AB17" s="10" t="s">
        <v>254</v>
      </c>
      <c r="AC17" s="71"/>
      <c r="AD17" s="71"/>
    </row>
    <row r="18" spans="1:30" ht="15.6" customHeight="1" x14ac:dyDescent="0.2">
      <c r="A18" s="10">
        <v>26537</v>
      </c>
      <c r="B18" s="10" t="s">
        <v>220</v>
      </c>
      <c r="C18" s="10" t="str">
        <f t="shared" si="3"/>
        <v>Bag Tug</v>
      </c>
      <c r="D18" s="10" t="str">
        <f>IF(F18="Electric","",IF(F18="Diesel",VLOOKUP($C18,'A-1.Equipment Type Mapping'!$B$1:$E$15,2,FALSE),IF(F18="Gasoline",VLOOKUP($C18,'A-1.Equipment Type Mapping'!$B$1:$E$15,3,FALSE))))</f>
        <v/>
      </c>
      <c r="E18" s="10" t="s">
        <v>286</v>
      </c>
      <c r="F18" s="10" t="s">
        <v>4</v>
      </c>
      <c r="G18" s="10">
        <v>2018</v>
      </c>
      <c r="H18" s="10">
        <v>2018</v>
      </c>
      <c r="I18" s="10" t="s">
        <v>254</v>
      </c>
      <c r="J18" s="10">
        <v>40</v>
      </c>
      <c r="K18" s="7">
        <f t="array" ref="K18">SUM((J18&gt;='HP Bin Lookup'!$A$1:$A$9)*(J18&lt;'HP Bin Lookup'!$B$1:$B$9)*'HP Bin Lookup'!$B$1:$B$9)</f>
        <v>50</v>
      </c>
      <c r="L18" s="7" t="str">
        <f>IF(F18="Electric","",IFERROR(VLOOKUP(D18&amp;"_"&amp;H18&amp;"_"&amp;K18,OFFROAD2017_CY2020!$A:$A,1,FALSE),"No"))</f>
        <v/>
      </c>
      <c r="M18" s="7" t="s">
        <v>254</v>
      </c>
      <c r="N18" s="13" t="s">
        <v>254</v>
      </c>
      <c r="O18" s="13" t="str">
        <f>IF(F18="Electric","",IF(N18="",VLOOKUP($C18,'A-1.Equipment Type Mapping'!$B$1:$E$15,4,FALSE),""))</f>
        <v/>
      </c>
      <c r="P18" s="13" t="str">
        <f t="shared" si="1"/>
        <v/>
      </c>
      <c r="Q18" s="13" t="str">
        <f t="shared" si="2"/>
        <v/>
      </c>
      <c r="R18" s="13" t="s">
        <v>254</v>
      </c>
      <c r="S18" s="10" t="str">
        <f>IFERROR(VLOOKUP(Q18,OFFROAD2017_CY2020!A:U,S$3,FALSE)/VLOOKUP(Q18,OFFROAD2017_CY2020!A:U,S$4,FALSE)*IF(W18="Yes",_xlfn.DAYS(X18,"12/31/2019")/365,1),"")</f>
        <v/>
      </c>
      <c r="T18" s="13" t="str">
        <f t="shared" si="0"/>
        <v/>
      </c>
      <c r="U18" s="10" t="s">
        <v>254</v>
      </c>
      <c r="V18" s="10" t="s">
        <v>254</v>
      </c>
      <c r="W18" s="10" t="s">
        <v>249</v>
      </c>
      <c r="X18" s="10" t="s">
        <v>254</v>
      </c>
      <c r="Y18" s="10" t="s">
        <v>249</v>
      </c>
      <c r="Z18" s="10" t="s">
        <v>254</v>
      </c>
      <c r="AA18" s="10" t="s">
        <v>254</v>
      </c>
      <c r="AB18" s="10" t="s">
        <v>254</v>
      </c>
      <c r="AC18" s="71"/>
      <c r="AD18" s="71"/>
    </row>
    <row r="19" spans="1:30" ht="15.6" customHeight="1" x14ac:dyDescent="0.2">
      <c r="A19" s="10">
        <v>26538</v>
      </c>
      <c r="B19" s="10" t="s">
        <v>220</v>
      </c>
      <c r="C19" s="10" t="str">
        <f t="shared" si="3"/>
        <v>Bag Tug</v>
      </c>
      <c r="D19" s="10" t="str">
        <f>IF(F19="Electric","",IF(F19="Diesel",VLOOKUP($C19,'A-1.Equipment Type Mapping'!$B$1:$E$15,2,FALSE),IF(F19="Gasoline",VLOOKUP($C19,'A-1.Equipment Type Mapping'!$B$1:$E$15,3,FALSE))))</f>
        <v/>
      </c>
      <c r="E19" s="10" t="s">
        <v>286</v>
      </c>
      <c r="F19" s="10" t="s">
        <v>4</v>
      </c>
      <c r="G19" s="10">
        <v>2018</v>
      </c>
      <c r="H19" s="10">
        <v>2018</v>
      </c>
      <c r="I19" s="10" t="s">
        <v>254</v>
      </c>
      <c r="J19" s="10">
        <v>40</v>
      </c>
      <c r="K19" s="7">
        <f t="array" ref="K19">SUM((J19&gt;='HP Bin Lookup'!$A$1:$A$9)*(J19&lt;'HP Bin Lookup'!$B$1:$B$9)*'HP Bin Lookup'!$B$1:$B$9)</f>
        <v>50</v>
      </c>
      <c r="L19" s="7" t="str">
        <f>IF(F19="Electric","",IFERROR(VLOOKUP(D19&amp;"_"&amp;H19&amp;"_"&amp;K19,OFFROAD2017_CY2020!$A:$A,1,FALSE),"No"))</f>
        <v/>
      </c>
      <c r="M19" s="7" t="s">
        <v>254</v>
      </c>
      <c r="N19" s="13" t="s">
        <v>254</v>
      </c>
      <c r="O19" s="13" t="str">
        <f>IF(F19="Electric","",IF(N19="",VLOOKUP($C19,'A-1.Equipment Type Mapping'!$B$1:$E$15,4,FALSE),""))</f>
        <v/>
      </c>
      <c r="P19" s="13" t="str">
        <f t="shared" si="1"/>
        <v/>
      </c>
      <c r="Q19" s="13" t="str">
        <f t="shared" si="2"/>
        <v/>
      </c>
      <c r="R19" s="13" t="s">
        <v>254</v>
      </c>
      <c r="S19" s="10" t="str">
        <f>IFERROR(VLOOKUP(Q19,OFFROAD2017_CY2020!A:U,S$3,FALSE)/VLOOKUP(Q19,OFFROAD2017_CY2020!A:U,S$4,FALSE)*IF(W19="Yes",_xlfn.DAYS(X19,"12/31/2019")/365,1),"")</f>
        <v/>
      </c>
      <c r="T19" s="13" t="str">
        <f t="shared" si="0"/>
        <v/>
      </c>
      <c r="U19" s="10" t="s">
        <v>254</v>
      </c>
      <c r="V19" s="10" t="s">
        <v>254</v>
      </c>
      <c r="W19" s="10" t="s">
        <v>249</v>
      </c>
      <c r="X19" s="10" t="s">
        <v>254</v>
      </c>
      <c r="Y19" s="10" t="s">
        <v>249</v>
      </c>
      <c r="Z19" s="10" t="s">
        <v>254</v>
      </c>
      <c r="AA19" s="10" t="s">
        <v>254</v>
      </c>
      <c r="AB19" s="10" t="s">
        <v>254</v>
      </c>
      <c r="AC19" s="71"/>
      <c r="AD19" s="71"/>
    </row>
    <row r="20" spans="1:30" ht="15.6" customHeight="1" x14ac:dyDescent="0.2">
      <c r="A20" s="10">
        <v>26539</v>
      </c>
      <c r="B20" s="10" t="s">
        <v>220</v>
      </c>
      <c r="C20" s="10" t="str">
        <f>B20</f>
        <v>Bag Tug</v>
      </c>
      <c r="D20" s="10" t="str">
        <f>IF(F20="Electric","",IF(F20="Diesel",VLOOKUP($C20,'A-1.Equipment Type Mapping'!$B$1:$E$15,2,FALSE),IF(F20="Gasoline",VLOOKUP($C20,'A-1.Equipment Type Mapping'!$B$1:$E$15,3,FALSE))))</f>
        <v/>
      </c>
      <c r="E20" s="10" t="s">
        <v>286</v>
      </c>
      <c r="F20" s="10" t="s">
        <v>4</v>
      </c>
      <c r="G20" s="10">
        <v>2018</v>
      </c>
      <c r="H20" s="10">
        <v>2018</v>
      </c>
      <c r="I20" s="10" t="s">
        <v>254</v>
      </c>
      <c r="J20" s="10">
        <v>40</v>
      </c>
      <c r="K20" s="7">
        <f t="array" ref="K20">SUM((J20&gt;='HP Bin Lookup'!$A$1:$A$9)*(J20&lt;'HP Bin Lookup'!$B$1:$B$9)*'HP Bin Lookup'!$B$1:$B$9)</f>
        <v>50</v>
      </c>
      <c r="L20" s="7" t="str">
        <f>IF(F20="Electric","",IFERROR(VLOOKUP(D20&amp;"_"&amp;H20&amp;"_"&amp;K20,OFFROAD2017_CY2020!$A:$A,1,FALSE),"No"))</f>
        <v/>
      </c>
      <c r="M20" s="7" t="s">
        <v>254</v>
      </c>
      <c r="N20" s="13" t="s">
        <v>254</v>
      </c>
      <c r="O20" s="13" t="str">
        <f>IF(F20="Electric","",IF(N20="",VLOOKUP($C20,'A-1.Equipment Type Mapping'!$B$1:$E$15,4,FALSE),""))</f>
        <v/>
      </c>
      <c r="P20" s="13" t="str">
        <f t="shared" si="1"/>
        <v/>
      </c>
      <c r="Q20" s="13" t="str">
        <f t="shared" si="2"/>
        <v/>
      </c>
      <c r="R20" s="13" t="s">
        <v>254</v>
      </c>
      <c r="S20" s="10" t="str">
        <f>IFERROR(VLOOKUP(Q20,OFFROAD2017_CY2020!A:U,S$3,FALSE)/VLOOKUP(Q20,OFFROAD2017_CY2020!A:U,S$4,FALSE)*IF(W20="Yes",_xlfn.DAYS(X20,"12/31/2019")/365,1),"")</f>
        <v/>
      </c>
      <c r="T20" s="13" t="str">
        <f t="shared" si="0"/>
        <v/>
      </c>
      <c r="U20" s="10" t="s">
        <v>254</v>
      </c>
      <c r="V20" s="10" t="s">
        <v>254</v>
      </c>
      <c r="W20" s="10" t="s">
        <v>249</v>
      </c>
      <c r="X20" s="10" t="s">
        <v>254</v>
      </c>
      <c r="Y20" s="10" t="s">
        <v>249</v>
      </c>
      <c r="Z20" s="10" t="s">
        <v>254</v>
      </c>
      <c r="AA20" s="10" t="s">
        <v>254</v>
      </c>
      <c r="AB20" s="10" t="s">
        <v>254</v>
      </c>
      <c r="AC20" s="71"/>
      <c r="AD20" s="71"/>
    </row>
    <row r="21" spans="1:30" ht="15.6" customHeight="1" x14ac:dyDescent="0.2">
      <c r="A21" s="10">
        <v>9513</v>
      </c>
      <c r="B21" s="10" t="s">
        <v>287</v>
      </c>
      <c r="C21" s="10" t="s">
        <v>220</v>
      </c>
      <c r="D21" s="10" t="str">
        <f>IF(F21="Electric","",IF(F21="Diesel",VLOOKUP($C21,'A-1.Equipment Type Mapping'!$B$1:$E$15,2,FALSE),IF(F21="Gasoline",VLOOKUP($C21,'A-1.Equipment Type Mapping'!$B$1:$E$15,3,FALSE))))</f>
        <v>OFF - AirGrSupp - Baggage Tug</v>
      </c>
      <c r="E21" s="10" t="s">
        <v>286</v>
      </c>
      <c r="F21" s="10" t="s">
        <v>12</v>
      </c>
      <c r="G21" s="10">
        <v>2004</v>
      </c>
      <c r="H21" s="10">
        <v>2004</v>
      </c>
      <c r="I21" s="10">
        <v>2009</v>
      </c>
      <c r="J21" s="7">
        <v>85</v>
      </c>
      <c r="K21" s="7">
        <f t="array" ref="K21">SUM((J21&gt;='HP Bin Lookup'!$A$1:$A$9)*(J21&lt;'HP Bin Lookup'!$B$1:$B$9)*'HP Bin Lookup'!$B$1:$B$9)</f>
        <v>100</v>
      </c>
      <c r="L21" s="7" t="str">
        <f>IF(F21="Electric","",IFERROR(VLOOKUP(D21&amp;"_"&amp;H21&amp;"_"&amp;K21,OFFROAD2017_CY2020!$A:$A,1,FALSE),"No"))</f>
        <v>OFF - AirGrSupp - Baggage Tug_2004_100</v>
      </c>
      <c r="M21" s="7">
        <v>100</v>
      </c>
      <c r="N21" s="13" t="s">
        <v>254</v>
      </c>
      <c r="O21" s="13">
        <f>IF(F21="Electric","",IF(N21="",VLOOKUP($C21,'A-1.Equipment Type Mapping'!$B$1:$E$15,4,FALSE),""))</f>
        <v>0.36850000000000005</v>
      </c>
      <c r="P21" s="13">
        <f t="shared" si="1"/>
        <v>0.36850000000000005</v>
      </c>
      <c r="Q21" s="13" t="str">
        <f t="shared" si="2"/>
        <v>OFF - AirGrSupp - Baggage Tug_2009_100</v>
      </c>
      <c r="R21" s="13" t="s">
        <v>254</v>
      </c>
      <c r="S21" s="10">
        <f>IFERROR(VLOOKUP(Q21,OFFROAD2017_CY2020!A:U,S$3,FALSE)/VLOOKUP(Q21,OFFROAD2017_CY2020!A:U,S$4,FALSE)*IF(W21="Yes",_xlfn.DAYS(X21,"12/31/2019")/365,1),"")</f>
        <v>912.5</v>
      </c>
      <c r="T21" s="13">
        <f t="shared" si="0"/>
        <v>912.5</v>
      </c>
      <c r="U21" s="10" t="s">
        <v>254</v>
      </c>
      <c r="V21" s="10" t="s">
        <v>254</v>
      </c>
      <c r="W21" s="10" t="s">
        <v>249</v>
      </c>
      <c r="X21" s="10" t="s">
        <v>254</v>
      </c>
      <c r="Y21" s="10" t="s">
        <v>249</v>
      </c>
      <c r="Z21" s="10" t="s">
        <v>254</v>
      </c>
      <c r="AA21" s="10" t="s">
        <v>254</v>
      </c>
      <c r="AB21" s="10" t="s">
        <v>254</v>
      </c>
      <c r="AC21" s="71"/>
      <c r="AD21" s="71"/>
    </row>
    <row r="22" spans="1:30" ht="15.6" customHeight="1" x14ac:dyDescent="0.2">
      <c r="A22" s="10">
        <v>22047</v>
      </c>
      <c r="B22" s="10" t="s">
        <v>287</v>
      </c>
      <c r="C22" s="10" t="s">
        <v>220</v>
      </c>
      <c r="D22" s="10" t="str">
        <f>IF(F22="Electric","",IF(F22="Diesel",VLOOKUP($C22,'A-1.Equipment Type Mapping'!$B$1:$E$15,2,FALSE),IF(F22="Gasoline",VLOOKUP($C22,'A-1.Equipment Type Mapping'!$B$1:$E$15,3,FALSE))))</f>
        <v>AirGrSupp - Baggage Tug</v>
      </c>
      <c r="E22" s="10" t="s">
        <v>286</v>
      </c>
      <c r="F22" s="10" t="s">
        <v>5</v>
      </c>
      <c r="G22" s="10">
        <v>2015</v>
      </c>
      <c r="H22" s="10">
        <v>2015</v>
      </c>
      <c r="I22" s="10">
        <v>2015</v>
      </c>
      <c r="J22" s="7">
        <v>85</v>
      </c>
      <c r="K22" s="7">
        <f t="array" ref="K22">SUM((J22&gt;='HP Bin Lookup'!$A$1:$A$9)*(J22&lt;'HP Bin Lookup'!$B$1:$B$9)*'HP Bin Lookup'!$B$1:$B$9)</f>
        <v>100</v>
      </c>
      <c r="L22" s="7" t="str">
        <f>IF(F22="Electric","",IFERROR(VLOOKUP(D22&amp;"_"&amp;H22&amp;"_"&amp;K22,OFFROAD2017_CY2020!$A:$A,1,FALSE),"No"))</f>
        <v>No</v>
      </c>
      <c r="M22" s="7">
        <v>75</v>
      </c>
      <c r="N22" s="13">
        <v>0.37</v>
      </c>
      <c r="O22" s="13" t="str">
        <f>IF(F22="Electric","",IF(N22="",VLOOKUP($C22,'A-1.Equipment Type Mapping'!$B$1:$E$15,4,FALSE),""))</f>
        <v/>
      </c>
      <c r="P22" s="13">
        <f t="shared" si="1"/>
        <v>0.37</v>
      </c>
      <c r="Q22" s="13" t="str">
        <f t="shared" si="2"/>
        <v>AirGrSupp - Baggage Tug_2015_75</v>
      </c>
      <c r="R22" s="13" t="s">
        <v>254</v>
      </c>
      <c r="S22" s="10">
        <f>IFERROR(VLOOKUP(Q22,OFFROAD2017_CY2020!A:U,S$3,FALSE)/VLOOKUP(Q22,OFFROAD2017_CY2020!A:U,S$4,FALSE)*IF(W22="Yes",_xlfn.DAYS(X22,"12/31/2019")/365,1),"")</f>
        <v>729.55832954438847</v>
      </c>
      <c r="T22" s="13">
        <f>IF(R22="",IF(S22="","",S22),R22)</f>
        <v>729.55832954438847</v>
      </c>
      <c r="U22" s="10" t="s">
        <v>387</v>
      </c>
      <c r="V22" s="10" t="s">
        <v>254</v>
      </c>
      <c r="W22" s="10" t="s">
        <v>249</v>
      </c>
      <c r="X22" s="10" t="s">
        <v>254</v>
      </c>
      <c r="Y22" s="10" t="s">
        <v>249</v>
      </c>
      <c r="Z22" s="10" t="s">
        <v>254</v>
      </c>
      <c r="AA22" s="10" t="s">
        <v>254</v>
      </c>
      <c r="AB22" s="10" t="s">
        <v>254</v>
      </c>
      <c r="AC22" s="71"/>
      <c r="AD22" s="71"/>
    </row>
    <row r="23" spans="1:30" ht="15.6" customHeight="1" x14ac:dyDescent="0.2">
      <c r="A23" s="10">
        <v>3809</v>
      </c>
      <c r="B23" s="10" t="s">
        <v>3</v>
      </c>
      <c r="C23" s="10" t="str">
        <f t="shared" ref="C23:C43" si="4">B23</f>
        <v>Belt Loader</v>
      </c>
      <c r="D23" s="10" t="str">
        <f>IF(F23="Electric","",IF(F23="Diesel",VLOOKUP($C23,'A-1.Equipment Type Mapping'!$B$1:$E$15,2,FALSE),IF(F23="Gasoline",VLOOKUP($C23,'A-1.Equipment Type Mapping'!$B$1:$E$15,3,FALSE))))</f>
        <v/>
      </c>
      <c r="E23" s="10" t="s">
        <v>286</v>
      </c>
      <c r="F23" s="10" t="s">
        <v>4</v>
      </c>
      <c r="G23" s="10">
        <v>2001</v>
      </c>
      <c r="H23" s="10">
        <v>2001</v>
      </c>
      <c r="I23" s="10" t="s">
        <v>254</v>
      </c>
      <c r="J23" s="10">
        <v>60</v>
      </c>
      <c r="K23" s="7">
        <f t="array" ref="K23">SUM((J23&gt;='HP Bin Lookup'!$A$1:$A$9)*(J23&lt;'HP Bin Lookup'!$B$1:$B$9)*'HP Bin Lookup'!$B$1:$B$9)</f>
        <v>75</v>
      </c>
      <c r="L23" s="7" t="str">
        <f>IF(F23="Electric","",IFERROR(VLOOKUP(D23&amp;"_"&amp;H23&amp;"_"&amp;K23,OFFROAD2017_CY2020!$A:$A,1,FALSE),"No"))</f>
        <v/>
      </c>
      <c r="M23" s="7" t="s">
        <v>254</v>
      </c>
      <c r="N23" s="13" t="s">
        <v>254</v>
      </c>
      <c r="O23" s="13" t="str">
        <f>IF(F23="Electric","",IF(N23="",VLOOKUP($C23,'A-1.Equipment Type Mapping'!$B$1:$E$15,4,FALSE),""))</f>
        <v/>
      </c>
      <c r="P23" s="13" t="str">
        <f t="shared" si="1"/>
        <v/>
      </c>
      <c r="Q23" s="13" t="str">
        <f t="shared" si="2"/>
        <v/>
      </c>
      <c r="R23" s="13" t="s">
        <v>254</v>
      </c>
      <c r="S23" s="10" t="str">
        <f>IFERROR(VLOOKUP(Q23,OFFROAD2017_CY2020!A:U,S$3,FALSE)/VLOOKUP(Q23,OFFROAD2017_CY2020!A:U,S$4,FALSE)*IF(W23="Yes",_xlfn.DAYS(X23,"12/31/2019")/365,1),"")</f>
        <v/>
      </c>
      <c r="T23" s="13" t="str">
        <f t="shared" ref="T23:T86" si="5">IF(R23="",IF(S23="","",S23),R23)</f>
        <v/>
      </c>
      <c r="U23" s="10" t="s">
        <v>254</v>
      </c>
      <c r="V23" s="10" t="s">
        <v>254</v>
      </c>
      <c r="W23" s="10" t="s">
        <v>249</v>
      </c>
      <c r="X23" s="10" t="s">
        <v>254</v>
      </c>
      <c r="Y23" s="10" t="s">
        <v>249</v>
      </c>
      <c r="Z23" s="10" t="s">
        <v>254</v>
      </c>
      <c r="AA23" s="10" t="s">
        <v>254</v>
      </c>
      <c r="AB23" s="10" t="s">
        <v>254</v>
      </c>
      <c r="AC23" s="71"/>
      <c r="AD23" s="71"/>
    </row>
    <row r="24" spans="1:30" ht="15.6" customHeight="1" x14ac:dyDescent="0.2">
      <c r="A24" s="10">
        <v>3810</v>
      </c>
      <c r="B24" s="10" t="s">
        <v>3</v>
      </c>
      <c r="C24" s="10" t="str">
        <f t="shared" si="4"/>
        <v>Belt Loader</v>
      </c>
      <c r="D24" s="10" t="str">
        <f>IF(F24="Electric","",IF(F24="Diesel",VLOOKUP($C24,'A-1.Equipment Type Mapping'!$B$1:$E$15,2,FALSE),IF(F24="Gasoline",VLOOKUP($C24,'A-1.Equipment Type Mapping'!$B$1:$E$15,3,FALSE))))</f>
        <v/>
      </c>
      <c r="E24" s="10" t="s">
        <v>286</v>
      </c>
      <c r="F24" s="10" t="s">
        <v>4</v>
      </c>
      <c r="G24" s="10">
        <v>2001</v>
      </c>
      <c r="H24" s="10">
        <v>2001</v>
      </c>
      <c r="I24" s="10" t="s">
        <v>254</v>
      </c>
      <c r="J24" s="10">
        <v>60</v>
      </c>
      <c r="K24" s="7">
        <f t="array" ref="K24">SUM((J24&gt;='HP Bin Lookup'!$A$1:$A$9)*(J24&lt;'HP Bin Lookup'!$B$1:$B$9)*'HP Bin Lookup'!$B$1:$B$9)</f>
        <v>75</v>
      </c>
      <c r="L24" s="7" t="str">
        <f>IF(F24="Electric","",IFERROR(VLOOKUP(D24&amp;"_"&amp;H24&amp;"_"&amp;K24,OFFROAD2017_CY2020!$A:$A,1,FALSE),"No"))</f>
        <v/>
      </c>
      <c r="M24" s="7" t="s">
        <v>254</v>
      </c>
      <c r="N24" s="13" t="s">
        <v>254</v>
      </c>
      <c r="O24" s="13" t="str">
        <f>IF(F24="Electric","",IF(N24="",VLOOKUP($C24,'A-1.Equipment Type Mapping'!$B$1:$E$15,4,FALSE),""))</f>
        <v/>
      </c>
      <c r="P24" s="13" t="str">
        <f t="shared" si="1"/>
        <v/>
      </c>
      <c r="Q24" s="13" t="str">
        <f t="shared" si="2"/>
        <v/>
      </c>
      <c r="R24" s="13" t="s">
        <v>254</v>
      </c>
      <c r="S24" s="10" t="str">
        <f>IFERROR(VLOOKUP(Q24,OFFROAD2017_CY2020!A:U,S$3,FALSE)/VLOOKUP(Q24,OFFROAD2017_CY2020!A:U,S$4,FALSE)*IF(W24="Yes",_xlfn.DAYS(X24,"12/31/2019")/365,1),"")</f>
        <v/>
      </c>
      <c r="T24" s="13" t="str">
        <f t="shared" si="5"/>
        <v/>
      </c>
      <c r="U24" s="10" t="s">
        <v>254</v>
      </c>
      <c r="V24" s="10" t="s">
        <v>254</v>
      </c>
      <c r="W24" s="10" t="s">
        <v>249</v>
      </c>
      <c r="X24" s="10" t="s">
        <v>254</v>
      </c>
      <c r="Y24" s="10" t="s">
        <v>249</v>
      </c>
      <c r="Z24" s="10" t="s">
        <v>254</v>
      </c>
      <c r="AA24" s="10" t="s">
        <v>254</v>
      </c>
      <c r="AB24" s="10" t="s">
        <v>254</v>
      </c>
      <c r="AC24" s="71"/>
      <c r="AD24" s="71"/>
    </row>
    <row r="25" spans="1:30" ht="15.6" customHeight="1" x14ac:dyDescent="0.2">
      <c r="A25" s="10">
        <v>3811</v>
      </c>
      <c r="B25" s="10" t="s">
        <v>3</v>
      </c>
      <c r="C25" s="10" t="str">
        <f t="shared" si="4"/>
        <v>Belt Loader</v>
      </c>
      <c r="D25" s="10" t="str">
        <f>IF(F25="Electric","",IF(F25="Diesel",VLOOKUP($C25,'A-1.Equipment Type Mapping'!$B$1:$E$15,2,FALSE),IF(F25="Gasoline",VLOOKUP($C25,'A-1.Equipment Type Mapping'!$B$1:$E$15,3,FALSE))))</f>
        <v/>
      </c>
      <c r="E25" s="10" t="s">
        <v>286</v>
      </c>
      <c r="F25" s="10" t="s">
        <v>4</v>
      </c>
      <c r="G25" s="10">
        <v>2001</v>
      </c>
      <c r="H25" s="10">
        <v>2001</v>
      </c>
      <c r="I25" s="10" t="s">
        <v>254</v>
      </c>
      <c r="J25" s="10">
        <v>60</v>
      </c>
      <c r="K25" s="7">
        <f t="array" ref="K25">SUM((J25&gt;='HP Bin Lookup'!$A$1:$A$9)*(J25&lt;'HP Bin Lookup'!$B$1:$B$9)*'HP Bin Lookup'!$B$1:$B$9)</f>
        <v>75</v>
      </c>
      <c r="L25" s="7" t="str">
        <f>IF(F25="Electric","",IFERROR(VLOOKUP(D25&amp;"_"&amp;H25&amp;"_"&amp;K25,OFFROAD2017_CY2020!$A:$A,1,FALSE),"No"))</f>
        <v/>
      </c>
      <c r="M25" s="7" t="s">
        <v>254</v>
      </c>
      <c r="N25" s="13" t="s">
        <v>254</v>
      </c>
      <c r="O25" s="13" t="str">
        <f>IF(F25="Electric","",IF(N25="",VLOOKUP($C25,'A-1.Equipment Type Mapping'!$B$1:$E$15,4,FALSE),""))</f>
        <v/>
      </c>
      <c r="P25" s="13" t="str">
        <f t="shared" si="1"/>
        <v/>
      </c>
      <c r="Q25" s="13" t="str">
        <f t="shared" si="2"/>
        <v/>
      </c>
      <c r="R25" s="13" t="s">
        <v>254</v>
      </c>
      <c r="S25" s="10" t="str">
        <f>IFERROR(VLOOKUP(Q25,OFFROAD2017_CY2020!A:U,S$3,FALSE)/VLOOKUP(Q25,OFFROAD2017_CY2020!A:U,S$4,FALSE)*IF(W25="Yes",_xlfn.DAYS(X25,"12/31/2019")/365,1),"")</f>
        <v/>
      </c>
      <c r="T25" s="13" t="str">
        <f t="shared" si="5"/>
        <v/>
      </c>
      <c r="U25" s="10" t="s">
        <v>254</v>
      </c>
      <c r="V25" s="10" t="s">
        <v>254</v>
      </c>
      <c r="W25" s="10" t="s">
        <v>249</v>
      </c>
      <c r="X25" s="10" t="s">
        <v>254</v>
      </c>
      <c r="Y25" s="10" t="s">
        <v>249</v>
      </c>
      <c r="Z25" s="10" t="s">
        <v>254</v>
      </c>
      <c r="AA25" s="10" t="s">
        <v>254</v>
      </c>
      <c r="AB25" s="10" t="s">
        <v>254</v>
      </c>
      <c r="AC25" s="71"/>
      <c r="AD25" s="71"/>
    </row>
    <row r="26" spans="1:30" ht="15.6" customHeight="1" x14ac:dyDescent="0.2">
      <c r="A26" s="10">
        <v>3812</v>
      </c>
      <c r="B26" s="10" t="s">
        <v>3</v>
      </c>
      <c r="C26" s="10" t="str">
        <f t="shared" si="4"/>
        <v>Belt Loader</v>
      </c>
      <c r="D26" s="10" t="str">
        <f>IF(F26="Electric","",IF(F26="Diesel",VLOOKUP($C26,'A-1.Equipment Type Mapping'!$B$1:$E$15,2,FALSE),IF(F26="Gasoline",VLOOKUP($C26,'A-1.Equipment Type Mapping'!$B$1:$E$15,3,FALSE))))</f>
        <v/>
      </c>
      <c r="E26" s="10" t="s">
        <v>286</v>
      </c>
      <c r="F26" s="10" t="s">
        <v>4</v>
      </c>
      <c r="G26" s="10">
        <v>2001</v>
      </c>
      <c r="H26" s="10">
        <v>2001</v>
      </c>
      <c r="I26" s="10" t="s">
        <v>254</v>
      </c>
      <c r="J26" s="10">
        <v>60</v>
      </c>
      <c r="K26" s="7">
        <f t="array" ref="K26">SUM((J26&gt;='HP Bin Lookup'!$A$1:$A$9)*(J26&lt;'HP Bin Lookup'!$B$1:$B$9)*'HP Bin Lookup'!$B$1:$B$9)</f>
        <v>75</v>
      </c>
      <c r="L26" s="7" t="str">
        <f>IF(F26="Electric","",IFERROR(VLOOKUP(D26&amp;"_"&amp;H26&amp;"_"&amp;K26,OFFROAD2017_CY2020!$A:$A,1,FALSE),"No"))</f>
        <v/>
      </c>
      <c r="M26" s="7" t="s">
        <v>254</v>
      </c>
      <c r="N26" s="13" t="s">
        <v>254</v>
      </c>
      <c r="O26" s="13" t="str">
        <f>IF(F26="Electric","",IF(N26="",VLOOKUP($C26,'A-1.Equipment Type Mapping'!$B$1:$E$15,4,FALSE),""))</f>
        <v/>
      </c>
      <c r="P26" s="13" t="str">
        <f t="shared" si="1"/>
        <v/>
      </c>
      <c r="Q26" s="13" t="str">
        <f t="shared" si="2"/>
        <v/>
      </c>
      <c r="R26" s="13" t="s">
        <v>254</v>
      </c>
      <c r="S26" s="10" t="str">
        <f>IFERROR(VLOOKUP(Q26,OFFROAD2017_CY2020!A:U,S$3,FALSE)/VLOOKUP(Q26,OFFROAD2017_CY2020!A:U,S$4,FALSE)*IF(W26="Yes",_xlfn.DAYS(X26,"12/31/2019")/365,1),"")</f>
        <v/>
      </c>
      <c r="T26" s="13" t="str">
        <f t="shared" si="5"/>
        <v/>
      </c>
      <c r="U26" s="10" t="s">
        <v>254</v>
      </c>
      <c r="V26" s="10" t="s">
        <v>254</v>
      </c>
      <c r="W26" s="10" t="s">
        <v>249</v>
      </c>
      <c r="X26" s="10" t="s">
        <v>254</v>
      </c>
      <c r="Y26" s="10" t="s">
        <v>249</v>
      </c>
      <c r="Z26" s="10" t="s">
        <v>254</v>
      </c>
      <c r="AA26" s="10" t="s">
        <v>254</v>
      </c>
      <c r="AB26" s="10" t="s">
        <v>254</v>
      </c>
      <c r="AC26" s="71"/>
      <c r="AD26" s="71"/>
    </row>
    <row r="27" spans="1:30" ht="15.6" customHeight="1" x14ac:dyDescent="0.2">
      <c r="A27" s="10">
        <v>10743</v>
      </c>
      <c r="B27" s="10" t="s">
        <v>3</v>
      </c>
      <c r="C27" s="10" t="str">
        <f t="shared" si="4"/>
        <v>Belt Loader</v>
      </c>
      <c r="D27" s="10" t="str">
        <f>IF(F27="Electric","",IF(F27="Diesel",VLOOKUP($C27,'A-1.Equipment Type Mapping'!$B$1:$E$15,2,FALSE),IF(F27="Gasoline",VLOOKUP($C27,'A-1.Equipment Type Mapping'!$B$1:$E$15,3,FALSE))))</f>
        <v/>
      </c>
      <c r="E27" s="10" t="s">
        <v>286</v>
      </c>
      <c r="F27" s="10" t="s">
        <v>4</v>
      </c>
      <c r="G27" s="10">
        <v>2004</v>
      </c>
      <c r="H27" s="10">
        <v>2004</v>
      </c>
      <c r="I27" s="10" t="s">
        <v>254</v>
      </c>
      <c r="J27" s="10">
        <v>60</v>
      </c>
      <c r="K27" s="7">
        <f t="array" ref="K27">SUM((J27&gt;='HP Bin Lookup'!$A$1:$A$9)*(J27&lt;'HP Bin Lookup'!$B$1:$B$9)*'HP Bin Lookup'!$B$1:$B$9)</f>
        <v>75</v>
      </c>
      <c r="L27" s="7" t="str">
        <f>IF(F27="Electric","",IFERROR(VLOOKUP(D27&amp;"_"&amp;H27&amp;"_"&amp;K27,OFFROAD2017_CY2020!$A:$A,1,FALSE),"No"))</f>
        <v/>
      </c>
      <c r="M27" s="7" t="s">
        <v>254</v>
      </c>
      <c r="N27" s="13" t="s">
        <v>254</v>
      </c>
      <c r="O27" s="13" t="str">
        <f>IF(F27="Electric","",IF(N27="",VLOOKUP($C27,'A-1.Equipment Type Mapping'!$B$1:$E$15,4,FALSE),""))</f>
        <v/>
      </c>
      <c r="P27" s="13" t="str">
        <f t="shared" si="1"/>
        <v/>
      </c>
      <c r="Q27" s="13" t="str">
        <f t="shared" si="2"/>
        <v/>
      </c>
      <c r="R27" s="13" t="s">
        <v>254</v>
      </c>
      <c r="S27" s="10" t="str">
        <f>IFERROR(VLOOKUP(Q27,OFFROAD2017_CY2020!A:U,S$3,FALSE)/VLOOKUP(Q27,OFFROAD2017_CY2020!A:U,S$4,FALSE)*IF(W27="Yes",_xlfn.DAYS(X27,"12/31/2019")/365,1),"")</f>
        <v/>
      </c>
      <c r="T27" s="13" t="str">
        <f t="shared" si="5"/>
        <v/>
      </c>
      <c r="U27" s="10" t="s">
        <v>254</v>
      </c>
      <c r="V27" s="10" t="s">
        <v>254</v>
      </c>
      <c r="W27" s="10" t="s">
        <v>249</v>
      </c>
      <c r="X27" s="10" t="s">
        <v>254</v>
      </c>
      <c r="Y27" s="10" t="s">
        <v>249</v>
      </c>
      <c r="Z27" s="10" t="s">
        <v>254</v>
      </c>
      <c r="AA27" s="10" t="s">
        <v>254</v>
      </c>
      <c r="AB27" s="10" t="s">
        <v>254</v>
      </c>
      <c r="AC27" s="71"/>
      <c r="AD27" s="71"/>
    </row>
    <row r="28" spans="1:30" ht="15.6" customHeight="1" x14ac:dyDescent="0.2">
      <c r="A28" s="10">
        <v>10744</v>
      </c>
      <c r="B28" s="10" t="s">
        <v>3</v>
      </c>
      <c r="C28" s="10" t="str">
        <f t="shared" si="4"/>
        <v>Belt Loader</v>
      </c>
      <c r="D28" s="10" t="str">
        <f>IF(F28="Electric","",IF(F28="Diesel",VLOOKUP($C28,'A-1.Equipment Type Mapping'!$B$1:$E$15,2,FALSE),IF(F28="Gasoline",VLOOKUP($C28,'A-1.Equipment Type Mapping'!$B$1:$E$15,3,FALSE))))</f>
        <v/>
      </c>
      <c r="E28" s="10" t="s">
        <v>286</v>
      </c>
      <c r="F28" s="10" t="s">
        <v>4</v>
      </c>
      <c r="G28" s="10">
        <v>2004</v>
      </c>
      <c r="H28" s="10">
        <v>2004</v>
      </c>
      <c r="I28" s="10" t="s">
        <v>254</v>
      </c>
      <c r="J28" s="10">
        <v>60</v>
      </c>
      <c r="K28" s="7">
        <f t="array" ref="K28">SUM((J28&gt;='HP Bin Lookup'!$A$1:$A$9)*(J28&lt;'HP Bin Lookup'!$B$1:$B$9)*'HP Bin Lookup'!$B$1:$B$9)</f>
        <v>75</v>
      </c>
      <c r="L28" s="7" t="str">
        <f>IF(F28="Electric","",IFERROR(VLOOKUP(D28&amp;"_"&amp;H28&amp;"_"&amp;K28,OFFROAD2017_CY2020!$A:$A,1,FALSE),"No"))</f>
        <v/>
      </c>
      <c r="M28" s="7" t="s">
        <v>254</v>
      </c>
      <c r="N28" s="13" t="s">
        <v>254</v>
      </c>
      <c r="O28" s="13" t="str">
        <f>IF(F28="Electric","",IF(N28="",VLOOKUP($C28,'A-1.Equipment Type Mapping'!$B$1:$E$15,4,FALSE),""))</f>
        <v/>
      </c>
      <c r="P28" s="13" t="str">
        <f t="shared" si="1"/>
        <v/>
      </c>
      <c r="Q28" s="13" t="str">
        <f t="shared" si="2"/>
        <v/>
      </c>
      <c r="R28" s="13" t="s">
        <v>254</v>
      </c>
      <c r="S28" s="10" t="str">
        <f>IFERROR(VLOOKUP(Q28,OFFROAD2017_CY2020!A:U,S$3,FALSE)/VLOOKUP(Q28,OFFROAD2017_CY2020!A:U,S$4,FALSE)*IF(W28="Yes",_xlfn.DAYS(X28,"12/31/2019")/365,1),"")</f>
        <v/>
      </c>
      <c r="T28" s="13" t="str">
        <f t="shared" si="5"/>
        <v/>
      </c>
      <c r="U28" s="10" t="s">
        <v>254</v>
      </c>
      <c r="V28" s="10" t="s">
        <v>254</v>
      </c>
      <c r="W28" s="10" t="s">
        <v>249</v>
      </c>
      <c r="X28" s="10" t="s">
        <v>254</v>
      </c>
      <c r="Y28" s="10" t="s">
        <v>249</v>
      </c>
      <c r="Z28" s="10" t="s">
        <v>254</v>
      </c>
      <c r="AA28" s="10" t="s">
        <v>254</v>
      </c>
      <c r="AB28" s="10" t="s">
        <v>254</v>
      </c>
      <c r="AC28" s="71"/>
      <c r="AD28" s="71"/>
    </row>
    <row r="29" spans="1:30" ht="15.6" customHeight="1" x14ac:dyDescent="0.2">
      <c r="A29" s="10">
        <v>10760</v>
      </c>
      <c r="B29" s="10" t="s">
        <v>3</v>
      </c>
      <c r="C29" s="10" t="str">
        <f t="shared" si="4"/>
        <v>Belt Loader</v>
      </c>
      <c r="D29" s="10" t="str">
        <f>IF(F29="Electric","",IF(F29="Diesel",VLOOKUP($C29,'A-1.Equipment Type Mapping'!$B$1:$E$15,2,FALSE),IF(F29="Gasoline",VLOOKUP($C29,'A-1.Equipment Type Mapping'!$B$1:$E$15,3,FALSE))))</f>
        <v/>
      </c>
      <c r="E29" s="10" t="s">
        <v>286</v>
      </c>
      <c r="F29" s="10" t="s">
        <v>4</v>
      </c>
      <c r="G29" s="10">
        <v>2005</v>
      </c>
      <c r="H29" s="10">
        <v>2005</v>
      </c>
      <c r="I29" s="10" t="s">
        <v>254</v>
      </c>
      <c r="J29" s="10">
        <v>60</v>
      </c>
      <c r="K29" s="7">
        <f t="array" ref="K29">SUM((J29&gt;='HP Bin Lookup'!$A$1:$A$9)*(J29&lt;'HP Bin Lookup'!$B$1:$B$9)*'HP Bin Lookup'!$B$1:$B$9)</f>
        <v>75</v>
      </c>
      <c r="L29" s="7" t="str">
        <f>IF(F29="Electric","",IFERROR(VLOOKUP(D29&amp;"_"&amp;H29&amp;"_"&amp;K29,OFFROAD2017_CY2020!$A:$A,1,FALSE),"No"))</f>
        <v/>
      </c>
      <c r="M29" s="7" t="s">
        <v>254</v>
      </c>
      <c r="N29" s="13" t="s">
        <v>254</v>
      </c>
      <c r="O29" s="13" t="str">
        <f>IF(F29="Electric","",IF(N29="",VLOOKUP($C29,'A-1.Equipment Type Mapping'!$B$1:$E$15,4,FALSE),""))</f>
        <v/>
      </c>
      <c r="P29" s="13" t="str">
        <f t="shared" si="1"/>
        <v/>
      </c>
      <c r="Q29" s="13" t="str">
        <f t="shared" si="2"/>
        <v/>
      </c>
      <c r="R29" s="13" t="s">
        <v>254</v>
      </c>
      <c r="S29" s="10" t="str">
        <f>IFERROR(VLOOKUP(Q29,OFFROAD2017_CY2020!A:U,S$3,FALSE)/VLOOKUP(Q29,OFFROAD2017_CY2020!A:U,S$4,FALSE)*IF(W29="Yes",_xlfn.DAYS(X29,"12/31/2019")/365,1),"")</f>
        <v/>
      </c>
      <c r="T29" s="13" t="str">
        <f t="shared" si="5"/>
        <v/>
      </c>
      <c r="U29" s="10" t="s">
        <v>254</v>
      </c>
      <c r="V29" s="10" t="s">
        <v>254</v>
      </c>
      <c r="W29" s="10" t="s">
        <v>249</v>
      </c>
      <c r="X29" s="10" t="s">
        <v>254</v>
      </c>
      <c r="Y29" s="10" t="s">
        <v>249</v>
      </c>
      <c r="Z29" s="10" t="s">
        <v>254</v>
      </c>
      <c r="AA29" s="10" t="s">
        <v>254</v>
      </c>
      <c r="AB29" s="10" t="s">
        <v>254</v>
      </c>
      <c r="AC29" s="71"/>
      <c r="AD29" s="71"/>
    </row>
    <row r="30" spans="1:30" ht="15.6" customHeight="1" x14ac:dyDescent="0.2">
      <c r="A30" s="10">
        <v>21778</v>
      </c>
      <c r="B30" s="10" t="s">
        <v>3</v>
      </c>
      <c r="C30" s="10" t="str">
        <f t="shared" si="4"/>
        <v>Belt Loader</v>
      </c>
      <c r="D30" s="10" t="str">
        <f>IF(F30="Electric","",IF(F30="Diesel",VLOOKUP($C30,'A-1.Equipment Type Mapping'!$B$1:$E$15,2,FALSE),IF(F30="Gasoline",VLOOKUP($C30,'A-1.Equipment Type Mapping'!$B$1:$E$15,3,FALSE))))</f>
        <v/>
      </c>
      <c r="E30" s="10" t="s">
        <v>286</v>
      </c>
      <c r="F30" s="10" t="s">
        <v>4</v>
      </c>
      <c r="G30" s="10">
        <v>2015</v>
      </c>
      <c r="H30" s="10">
        <v>2015</v>
      </c>
      <c r="I30" s="10" t="s">
        <v>254</v>
      </c>
      <c r="J30" s="10">
        <v>60</v>
      </c>
      <c r="K30" s="7">
        <f t="array" ref="K30">SUM((J30&gt;='HP Bin Lookup'!$A$1:$A$9)*(J30&lt;'HP Bin Lookup'!$B$1:$B$9)*'HP Bin Lookup'!$B$1:$B$9)</f>
        <v>75</v>
      </c>
      <c r="L30" s="7" t="str">
        <f>IF(F30="Electric","",IFERROR(VLOOKUP(D30&amp;"_"&amp;H30&amp;"_"&amp;K30,OFFROAD2017_CY2020!$A:$A,1,FALSE),"No"))</f>
        <v/>
      </c>
      <c r="M30" s="7" t="s">
        <v>254</v>
      </c>
      <c r="N30" s="13" t="s">
        <v>254</v>
      </c>
      <c r="O30" s="13" t="str">
        <f>IF(F30="Electric","",IF(N30="",VLOOKUP($C30,'A-1.Equipment Type Mapping'!$B$1:$E$15,4,FALSE),""))</f>
        <v/>
      </c>
      <c r="P30" s="13" t="str">
        <f t="shared" si="1"/>
        <v/>
      </c>
      <c r="Q30" s="13" t="str">
        <f t="shared" si="2"/>
        <v/>
      </c>
      <c r="R30" s="13" t="s">
        <v>254</v>
      </c>
      <c r="S30" s="10" t="str">
        <f>IFERROR(VLOOKUP(Q30,OFFROAD2017_CY2020!A:U,S$3,FALSE)/VLOOKUP(Q30,OFFROAD2017_CY2020!A:U,S$4,FALSE)*IF(W30="Yes",_xlfn.DAYS(X30,"12/31/2019")/365,1),"")</f>
        <v/>
      </c>
      <c r="T30" s="13" t="str">
        <f t="shared" si="5"/>
        <v/>
      </c>
      <c r="U30" s="10" t="s">
        <v>254</v>
      </c>
      <c r="V30" s="10" t="s">
        <v>254</v>
      </c>
      <c r="W30" s="10" t="s">
        <v>249</v>
      </c>
      <c r="X30" s="10" t="s">
        <v>254</v>
      </c>
      <c r="Y30" s="10" t="s">
        <v>249</v>
      </c>
      <c r="Z30" s="10" t="s">
        <v>254</v>
      </c>
      <c r="AA30" s="10" t="s">
        <v>254</v>
      </c>
      <c r="AB30" s="10" t="s">
        <v>254</v>
      </c>
      <c r="AC30" s="71"/>
      <c r="AD30" s="71"/>
    </row>
    <row r="31" spans="1:30" ht="15.6" customHeight="1" x14ac:dyDescent="0.2">
      <c r="A31" s="10">
        <v>21885</v>
      </c>
      <c r="B31" s="10" t="s">
        <v>3</v>
      </c>
      <c r="C31" s="10" t="str">
        <f t="shared" si="4"/>
        <v>Belt Loader</v>
      </c>
      <c r="D31" s="10" t="str">
        <f>IF(F31="Electric","",IF(F31="Diesel",VLOOKUP($C31,'A-1.Equipment Type Mapping'!$B$1:$E$15,2,FALSE),IF(F31="Gasoline",VLOOKUP($C31,'A-1.Equipment Type Mapping'!$B$1:$E$15,3,FALSE))))</f>
        <v/>
      </c>
      <c r="E31" s="10" t="s">
        <v>286</v>
      </c>
      <c r="F31" s="10" t="s">
        <v>4</v>
      </c>
      <c r="G31" s="10">
        <v>2015</v>
      </c>
      <c r="H31" s="10">
        <v>2015</v>
      </c>
      <c r="I31" s="10" t="s">
        <v>254</v>
      </c>
      <c r="J31" s="10">
        <v>60</v>
      </c>
      <c r="K31" s="7">
        <f t="array" ref="K31">SUM((J31&gt;='HP Bin Lookup'!$A$1:$A$9)*(J31&lt;'HP Bin Lookup'!$B$1:$B$9)*'HP Bin Lookup'!$B$1:$B$9)</f>
        <v>75</v>
      </c>
      <c r="L31" s="7" t="str">
        <f>IF(F31="Electric","",IFERROR(VLOOKUP(D31&amp;"_"&amp;H31&amp;"_"&amp;K31,OFFROAD2017_CY2020!$A:$A,1,FALSE),"No"))</f>
        <v/>
      </c>
      <c r="M31" s="7" t="s">
        <v>254</v>
      </c>
      <c r="N31" s="13" t="s">
        <v>254</v>
      </c>
      <c r="O31" s="13" t="str">
        <f>IF(F31="Electric","",IF(N31="",VLOOKUP($C31,'A-1.Equipment Type Mapping'!$B$1:$E$15,4,FALSE),""))</f>
        <v/>
      </c>
      <c r="P31" s="13" t="str">
        <f t="shared" si="1"/>
        <v/>
      </c>
      <c r="Q31" s="13" t="str">
        <f t="shared" si="2"/>
        <v/>
      </c>
      <c r="R31" s="13" t="s">
        <v>254</v>
      </c>
      <c r="S31" s="10" t="str">
        <f>IFERROR(VLOOKUP(Q31,OFFROAD2017_CY2020!A:U,S$3,FALSE)/VLOOKUP(Q31,OFFROAD2017_CY2020!A:U,S$4,FALSE)*IF(W31="Yes",_xlfn.DAYS(X31,"12/31/2019")/365,1),"")</f>
        <v/>
      </c>
      <c r="T31" s="13" t="str">
        <f t="shared" si="5"/>
        <v/>
      </c>
      <c r="U31" s="10" t="s">
        <v>254</v>
      </c>
      <c r="V31" s="10" t="s">
        <v>254</v>
      </c>
      <c r="W31" s="10" t="s">
        <v>249</v>
      </c>
      <c r="X31" s="10" t="s">
        <v>254</v>
      </c>
      <c r="Y31" s="10" t="s">
        <v>249</v>
      </c>
      <c r="Z31" s="10" t="s">
        <v>254</v>
      </c>
      <c r="AA31" s="10" t="s">
        <v>254</v>
      </c>
      <c r="AB31" s="10" t="s">
        <v>254</v>
      </c>
      <c r="AC31" s="71"/>
      <c r="AD31" s="71"/>
    </row>
    <row r="32" spans="1:30" ht="15.6" customHeight="1" x14ac:dyDescent="0.2">
      <c r="A32" s="10">
        <v>21886</v>
      </c>
      <c r="B32" s="10" t="s">
        <v>3</v>
      </c>
      <c r="C32" s="10" t="str">
        <f t="shared" si="4"/>
        <v>Belt Loader</v>
      </c>
      <c r="D32" s="10" t="str">
        <f>IF(F32="Electric","",IF(F32="Diesel",VLOOKUP($C32,'A-1.Equipment Type Mapping'!$B$1:$E$15,2,FALSE),IF(F32="Gasoline",VLOOKUP($C32,'A-1.Equipment Type Mapping'!$B$1:$E$15,3,FALSE))))</f>
        <v/>
      </c>
      <c r="E32" s="10" t="s">
        <v>286</v>
      </c>
      <c r="F32" s="10" t="s">
        <v>4</v>
      </c>
      <c r="G32" s="10">
        <v>2015</v>
      </c>
      <c r="H32" s="10">
        <v>2015</v>
      </c>
      <c r="I32" s="10" t="s">
        <v>254</v>
      </c>
      <c r="J32" s="10">
        <v>60</v>
      </c>
      <c r="K32" s="7">
        <f t="array" ref="K32">SUM((J32&gt;='HP Bin Lookup'!$A$1:$A$9)*(J32&lt;'HP Bin Lookup'!$B$1:$B$9)*'HP Bin Lookup'!$B$1:$B$9)</f>
        <v>75</v>
      </c>
      <c r="L32" s="7" t="str">
        <f>IF(F32="Electric","",IFERROR(VLOOKUP(D32&amp;"_"&amp;H32&amp;"_"&amp;K32,OFFROAD2017_CY2020!$A:$A,1,FALSE),"No"))</f>
        <v/>
      </c>
      <c r="M32" s="7" t="s">
        <v>254</v>
      </c>
      <c r="N32" s="13" t="s">
        <v>254</v>
      </c>
      <c r="O32" s="13" t="str">
        <f>IF(F32="Electric","",IF(N32="",VLOOKUP($C32,'A-1.Equipment Type Mapping'!$B$1:$E$15,4,FALSE),""))</f>
        <v/>
      </c>
      <c r="P32" s="13" t="str">
        <f t="shared" si="1"/>
        <v/>
      </c>
      <c r="Q32" s="13" t="str">
        <f t="shared" si="2"/>
        <v/>
      </c>
      <c r="R32" s="13" t="s">
        <v>254</v>
      </c>
      <c r="S32" s="10" t="str">
        <f>IFERROR(VLOOKUP(Q32,OFFROAD2017_CY2020!A:U,S$3,FALSE)/VLOOKUP(Q32,OFFROAD2017_CY2020!A:U,S$4,FALSE)*IF(W32="Yes",_xlfn.DAYS(X32,"12/31/2019")/365,1),"")</f>
        <v/>
      </c>
      <c r="T32" s="13" t="str">
        <f t="shared" si="5"/>
        <v/>
      </c>
      <c r="U32" s="10" t="s">
        <v>254</v>
      </c>
      <c r="V32" s="10" t="s">
        <v>254</v>
      </c>
      <c r="W32" s="10" t="s">
        <v>249</v>
      </c>
      <c r="X32" s="10" t="s">
        <v>254</v>
      </c>
      <c r="Y32" s="10" t="s">
        <v>249</v>
      </c>
      <c r="Z32" s="10" t="s">
        <v>254</v>
      </c>
      <c r="AA32" s="10" t="s">
        <v>254</v>
      </c>
      <c r="AB32" s="10" t="s">
        <v>254</v>
      </c>
      <c r="AC32" s="71"/>
      <c r="AD32" s="71"/>
    </row>
    <row r="33" spans="1:30" ht="15.6" customHeight="1" x14ac:dyDescent="0.2">
      <c r="A33" s="10">
        <v>897</v>
      </c>
      <c r="B33" s="10" t="s">
        <v>225</v>
      </c>
      <c r="C33" s="10" t="str">
        <f t="shared" si="4"/>
        <v>Push Back</v>
      </c>
      <c r="D33" s="10" t="str">
        <f>IF(F33="Electric","",IF(F33="Diesel",VLOOKUP($C33,'A-1.Equipment Type Mapping'!$B$1:$E$15,2,FALSE),IF(F33="Gasoline",VLOOKUP($C33,'A-1.Equipment Type Mapping'!$B$1:$E$15,3,FALSE))))</f>
        <v>AirGrSupp - A/C Tug Narrow Body</v>
      </c>
      <c r="E33" s="10" t="s">
        <v>286</v>
      </c>
      <c r="F33" s="10" t="s">
        <v>5</v>
      </c>
      <c r="G33" s="10">
        <v>1994</v>
      </c>
      <c r="H33" s="10">
        <v>2009</v>
      </c>
      <c r="I33" s="10" t="s">
        <v>254</v>
      </c>
      <c r="J33" s="7">
        <v>110</v>
      </c>
      <c r="K33" s="7">
        <f t="array" ref="K33">SUM((J33&gt;='HP Bin Lookup'!$A$1:$A$9)*(J33&lt;'HP Bin Lookup'!$B$1:$B$9)*'HP Bin Lookup'!$B$1:$B$9)</f>
        <v>175</v>
      </c>
      <c r="L33" s="7" t="str">
        <f>IF(F33="Electric","",IFERROR(VLOOKUP(D33&amp;"_"&amp;H33&amp;"_"&amp;K33,OFFROAD2017_CY2020!$A:$A,1,FALSE),"No"))</f>
        <v>AirGrSupp - A/C Tug Narrow Body_2009_175</v>
      </c>
      <c r="M33" s="7" t="s">
        <v>254</v>
      </c>
      <c r="N33" s="13">
        <v>0.54</v>
      </c>
      <c r="O33" s="13" t="str">
        <f>IF(F33="Electric","",IF(N33="",VLOOKUP($C33,'A-1.Equipment Type Mapping'!$B$1:$E$15,4,FALSE),""))</f>
        <v/>
      </c>
      <c r="P33" s="13">
        <f t="shared" si="1"/>
        <v>0.54</v>
      </c>
      <c r="Q33" s="13" t="str">
        <f t="shared" si="2"/>
        <v>AirGrSupp - A/C Tug Narrow Body_2009_175</v>
      </c>
      <c r="R33" s="13" t="s">
        <v>254</v>
      </c>
      <c r="S33" s="10">
        <f>IFERROR(VLOOKUP(Q33,OFFROAD2017_CY2020!A:U,S$3,FALSE)/VLOOKUP(Q33,OFFROAD2017_CY2020!A:U,S$4,FALSE)*IF(W33="Yes",_xlfn.DAYS(X33,"12/31/2019")/365,1),"")</f>
        <v>328.24672226137631</v>
      </c>
      <c r="T33" s="13">
        <f t="shared" si="5"/>
        <v>328.24672226137631</v>
      </c>
      <c r="U33" s="10" t="s">
        <v>384</v>
      </c>
      <c r="V33" s="10" t="s">
        <v>254</v>
      </c>
      <c r="W33" s="10" t="s">
        <v>249</v>
      </c>
      <c r="X33" s="10" t="s">
        <v>254</v>
      </c>
      <c r="Y33" s="10" t="s">
        <v>249</v>
      </c>
      <c r="Z33" s="10" t="s">
        <v>254</v>
      </c>
      <c r="AA33" s="10" t="s">
        <v>254</v>
      </c>
      <c r="AB33" s="10" t="s">
        <v>254</v>
      </c>
      <c r="AC33" s="71"/>
      <c r="AD33" s="71"/>
    </row>
    <row r="34" spans="1:30" ht="15.6" customHeight="1" x14ac:dyDescent="0.2">
      <c r="A34" s="10">
        <v>2308</v>
      </c>
      <c r="B34" s="10" t="s">
        <v>225</v>
      </c>
      <c r="C34" s="10" t="str">
        <f t="shared" si="4"/>
        <v>Push Back</v>
      </c>
      <c r="D34" s="10" t="str">
        <f>IF(F34="Electric","",IF(F34="Diesel",VLOOKUP($C34,'A-1.Equipment Type Mapping'!$B$1:$E$15,2,FALSE),IF(F34="Gasoline",VLOOKUP($C34,'A-1.Equipment Type Mapping'!$B$1:$E$15,3,FALSE))))</f>
        <v/>
      </c>
      <c r="E34" s="10" t="s">
        <v>286</v>
      </c>
      <c r="F34" s="10" t="s">
        <v>4</v>
      </c>
      <c r="G34" s="10">
        <v>2001</v>
      </c>
      <c r="H34" s="10">
        <v>2001</v>
      </c>
      <c r="I34" s="10" t="s">
        <v>254</v>
      </c>
      <c r="J34" s="10">
        <v>110</v>
      </c>
      <c r="K34" s="7">
        <f t="array" ref="K34">SUM((J34&gt;='HP Bin Lookup'!$A$1:$A$9)*(J34&lt;'HP Bin Lookup'!$B$1:$B$9)*'HP Bin Lookup'!$B$1:$B$9)</f>
        <v>175</v>
      </c>
      <c r="L34" s="7" t="str">
        <f>IF(F34="Electric","",IFERROR(VLOOKUP(D34&amp;"_"&amp;H34&amp;"_"&amp;K34,OFFROAD2017_CY2020!$A:$A,1,FALSE),"No"))</f>
        <v/>
      </c>
      <c r="M34" s="7" t="s">
        <v>254</v>
      </c>
      <c r="N34" s="13" t="s">
        <v>254</v>
      </c>
      <c r="O34" s="13" t="str">
        <f>IF(F34="Electric","",IF(N34="",VLOOKUP($C34,'A-1.Equipment Type Mapping'!$B$1:$E$15,4,FALSE),""))</f>
        <v/>
      </c>
      <c r="P34" s="13" t="str">
        <f t="shared" si="1"/>
        <v/>
      </c>
      <c r="Q34" s="13" t="str">
        <f t="shared" si="2"/>
        <v/>
      </c>
      <c r="R34" s="13" t="s">
        <v>254</v>
      </c>
      <c r="S34" s="10" t="str">
        <f>IFERROR(VLOOKUP(Q34,OFFROAD2017_CY2020!A:U,S$3,FALSE)/VLOOKUP(Q34,OFFROAD2017_CY2020!A:U,S$4,FALSE)*IF(W34="Yes",_xlfn.DAYS(X34,"12/31/2019")/365,1),"")</f>
        <v/>
      </c>
      <c r="T34" s="13" t="str">
        <f t="shared" si="5"/>
        <v/>
      </c>
      <c r="U34" s="10" t="s">
        <v>254</v>
      </c>
      <c r="V34" s="10" t="s">
        <v>254</v>
      </c>
      <c r="W34" s="10" t="s">
        <v>249</v>
      </c>
      <c r="X34" s="10" t="s">
        <v>254</v>
      </c>
      <c r="Y34" s="10" t="s">
        <v>249</v>
      </c>
      <c r="Z34" s="10" t="s">
        <v>254</v>
      </c>
      <c r="AA34" s="10" t="s">
        <v>254</v>
      </c>
      <c r="AB34" s="10" t="s">
        <v>254</v>
      </c>
      <c r="AC34" s="71"/>
      <c r="AD34" s="71"/>
    </row>
    <row r="35" spans="1:30" ht="15.6" customHeight="1" x14ac:dyDescent="0.2">
      <c r="A35" s="10">
        <v>2309</v>
      </c>
      <c r="B35" s="10" t="s">
        <v>225</v>
      </c>
      <c r="C35" s="10" t="str">
        <f t="shared" si="4"/>
        <v>Push Back</v>
      </c>
      <c r="D35" s="10" t="str">
        <f>IF(F35="Electric","",IF(F35="Diesel",VLOOKUP($C35,'A-1.Equipment Type Mapping'!$B$1:$E$15,2,FALSE),IF(F35="Gasoline",VLOOKUP($C35,'A-1.Equipment Type Mapping'!$B$1:$E$15,3,FALSE))))</f>
        <v/>
      </c>
      <c r="E35" s="10" t="s">
        <v>286</v>
      </c>
      <c r="F35" s="10" t="s">
        <v>4</v>
      </c>
      <c r="G35" s="10">
        <v>2001</v>
      </c>
      <c r="H35" s="10">
        <v>2001</v>
      </c>
      <c r="I35" s="10" t="s">
        <v>254</v>
      </c>
      <c r="J35" s="10">
        <v>110</v>
      </c>
      <c r="K35" s="7">
        <f t="array" ref="K35">SUM((J35&gt;='HP Bin Lookup'!$A$1:$A$9)*(J35&lt;'HP Bin Lookup'!$B$1:$B$9)*'HP Bin Lookup'!$B$1:$B$9)</f>
        <v>175</v>
      </c>
      <c r="L35" s="7" t="str">
        <f>IF(F35="Electric","",IFERROR(VLOOKUP(D35&amp;"_"&amp;H35&amp;"_"&amp;K35,OFFROAD2017_CY2020!$A:$A,1,FALSE),"No"))</f>
        <v/>
      </c>
      <c r="M35" s="7" t="s">
        <v>254</v>
      </c>
      <c r="N35" s="13" t="s">
        <v>254</v>
      </c>
      <c r="O35" s="13" t="str">
        <f>IF(F35="Electric","",IF(N35="",VLOOKUP($C35,'A-1.Equipment Type Mapping'!$B$1:$E$15,4,FALSE),""))</f>
        <v/>
      </c>
      <c r="P35" s="13" t="str">
        <f t="shared" si="1"/>
        <v/>
      </c>
      <c r="Q35" s="13" t="str">
        <f t="shared" si="2"/>
        <v/>
      </c>
      <c r="R35" s="13" t="s">
        <v>254</v>
      </c>
      <c r="S35" s="10" t="str">
        <f>IFERROR(VLOOKUP(Q35,OFFROAD2017_CY2020!A:U,S$3,FALSE)/VLOOKUP(Q35,OFFROAD2017_CY2020!A:U,S$4,FALSE)*IF(W35="Yes",_xlfn.DAYS(X35,"12/31/2019")/365,1),"")</f>
        <v/>
      </c>
      <c r="T35" s="13" t="str">
        <f t="shared" si="5"/>
        <v/>
      </c>
      <c r="U35" s="10" t="s">
        <v>254</v>
      </c>
      <c r="V35" s="10" t="s">
        <v>254</v>
      </c>
      <c r="W35" s="10" t="s">
        <v>249</v>
      </c>
      <c r="X35" s="10" t="s">
        <v>254</v>
      </c>
      <c r="Y35" s="10" t="s">
        <v>249</v>
      </c>
      <c r="Z35" s="10" t="s">
        <v>254</v>
      </c>
      <c r="AA35" s="10" t="s">
        <v>254</v>
      </c>
      <c r="AB35" s="10" t="s">
        <v>254</v>
      </c>
      <c r="AC35" s="71"/>
      <c r="AD35" s="71"/>
    </row>
    <row r="36" spans="1:30" ht="15.6" customHeight="1" x14ac:dyDescent="0.2">
      <c r="A36" s="10">
        <v>2310</v>
      </c>
      <c r="B36" s="10" t="s">
        <v>225</v>
      </c>
      <c r="C36" s="10" t="str">
        <f t="shared" si="4"/>
        <v>Push Back</v>
      </c>
      <c r="D36" s="10" t="str">
        <f>IF(F36="Electric","",IF(F36="Diesel",VLOOKUP($C36,'A-1.Equipment Type Mapping'!$B$1:$E$15,2,FALSE),IF(F36="Gasoline",VLOOKUP($C36,'A-1.Equipment Type Mapping'!$B$1:$E$15,3,FALSE))))</f>
        <v/>
      </c>
      <c r="E36" s="10" t="s">
        <v>286</v>
      </c>
      <c r="F36" s="10" t="s">
        <v>4</v>
      </c>
      <c r="G36" s="10">
        <v>2001</v>
      </c>
      <c r="H36" s="10">
        <v>2001</v>
      </c>
      <c r="I36" s="10" t="s">
        <v>254</v>
      </c>
      <c r="J36" s="10">
        <v>110</v>
      </c>
      <c r="K36" s="7">
        <f t="array" ref="K36">SUM((J36&gt;='HP Bin Lookup'!$A$1:$A$9)*(J36&lt;'HP Bin Lookup'!$B$1:$B$9)*'HP Bin Lookup'!$B$1:$B$9)</f>
        <v>175</v>
      </c>
      <c r="L36" s="7" t="str">
        <f>IF(F36="Electric","",IFERROR(VLOOKUP(D36&amp;"_"&amp;H36&amp;"_"&amp;K36,OFFROAD2017_CY2020!$A:$A,1,FALSE),"No"))</f>
        <v/>
      </c>
      <c r="M36" s="7" t="s">
        <v>254</v>
      </c>
      <c r="N36" s="13" t="s">
        <v>254</v>
      </c>
      <c r="O36" s="13" t="str">
        <f>IF(F36="Electric","",IF(N36="",VLOOKUP($C36,'A-1.Equipment Type Mapping'!$B$1:$E$15,4,FALSE),""))</f>
        <v/>
      </c>
      <c r="P36" s="13" t="str">
        <f t="shared" si="1"/>
        <v/>
      </c>
      <c r="Q36" s="13" t="str">
        <f t="shared" si="2"/>
        <v/>
      </c>
      <c r="R36" s="13" t="s">
        <v>254</v>
      </c>
      <c r="S36" s="10" t="str">
        <f>IFERROR(VLOOKUP(Q36,OFFROAD2017_CY2020!A:U,S$3,FALSE)/VLOOKUP(Q36,OFFROAD2017_CY2020!A:U,S$4,FALSE)*IF(W36="Yes",_xlfn.DAYS(X36,"12/31/2019")/365,1),"")</f>
        <v/>
      </c>
      <c r="T36" s="13" t="str">
        <f t="shared" si="5"/>
        <v/>
      </c>
      <c r="U36" s="10" t="s">
        <v>254</v>
      </c>
      <c r="V36" s="10" t="s">
        <v>254</v>
      </c>
      <c r="W36" s="10" t="s">
        <v>249</v>
      </c>
      <c r="X36" s="10" t="s">
        <v>254</v>
      </c>
      <c r="Y36" s="10" t="s">
        <v>249</v>
      </c>
      <c r="Z36" s="10" t="s">
        <v>254</v>
      </c>
      <c r="AA36" s="10" t="s">
        <v>254</v>
      </c>
      <c r="AB36" s="10" t="s">
        <v>254</v>
      </c>
      <c r="AC36" s="71"/>
      <c r="AD36" s="71"/>
    </row>
    <row r="37" spans="1:30" ht="15.6" customHeight="1" x14ac:dyDescent="0.2">
      <c r="A37" s="10">
        <v>21888</v>
      </c>
      <c r="B37" s="10" t="s">
        <v>225</v>
      </c>
      <c r="C37" s="10" t="str">
        <f t="shared" si="4"/>
        <v>Push Back</v>
      </c>
      <c r="D37" s="10" t="str">
        <f>IF(F37="Electric","",IF(F37="Diesel",VLOOKUP($C37,'A-1.Equipment Type Mapping'!$B$1:$E$15,2,FALSE),IF(F37="Gasoline",VLOOKUP($C37,'A-1.Equipment Type Mapping'!$B$1:$E$15,3,FALSE))))</f>
        <v>AirGrSupp - A/C Tug Narrow Body</v>
      </c>
      <c r="E37" s="10" t="s">
        <v>286</v>
      </c>
      <c r="F37" s="10" t="s">
        <v>5</v>
      </c>
      <c r="G37" s="10">
        <v>2015</v>
      </c>
      <c r="H37" s="10">
        <v>2015</v>
      </c>
      <c r="I37" s="10">
        <v>2015</v>
      </c>
      <c r="J37" s="7">
        <v>74</v>
      </c>
      <c r="K37" s="7">
        <f t="array" ref="K37">SUM((J37&gt;='HP Bin Lookup'!$A$1:$A$9)*(J37&lt;'HP Bin Lookup'!$B$1:$B$9)*'HP Bin Lookup'!$B$1:$B$9)</f>
        <v>75</v>
      </c>
      <c r="L37" s="7" t="str">
        <f>IF(F37="Electric","",IFERROR(VLOOKUP(D37&amp;"_"&amp;H37&amp;"_"&amp;K37,OFFROAD2017_CY2020!$A:$A,1,FALSE),"No"))</f>
        <v>No</v>
      </c>
      <c r="M37" s="7">
        <v>100</v>
      </c>
      <c r="N37" s="13">
        <v>0.54</v>
      </c>
      <c r="O37" s="13" t="str">
        <f>IF(F37="Electric","",IF(N37="",VLOOKUP($C37,'A-1.Equipment Type Mapping'!$B$1:$E$15,4,FALSE),""))</f>
        <v/>
      </c>
      <c r="P37" s="13">
        <f t="shared" si="1"/>
        <v>0.54</v>
      </c>
      <c r="Q37" s="13" t="str">
        <f t="shared" si="2"/>
        <v>AirGrSupp - A/C Tug Narrow Body_2015_100</v>
      </c>
      <c r="R37" s="13" t="s">
        <v>254</v>
      </c>
      <c r="S37" s="10">
        <f>IFERROR(VLOOKUP(Q37,OFFROAD2017_CY2020!A:U,S$3,FALSE)/VLOOKUP(Q37,OFFROAD2017_CY2020!A:U,S$4,FALSE)*IF(W37="Yes",_xlfn.DAYS(X37,"12/31/2019")/365,1),"")</f>
        <v>328.24672226137596</v>
      </c>
      <c r="T37" s="13">
        <f t="shared" si="5"/>
        <v>328.24672226137596</v>
      </c>
      <c r="U37" s="10" t="s">
        <v>387</v>
      </c>
      <c r="V37" s="10" t="s">
        <v>254</v>
      </c>
      <c r="W37" s="10" t="s">
        <v>249</v>
      </c>
      <c r="X37" s="10" t="s">
        <v>254</v>
      </c>
      <c r="Y37" s="10" t="s">
        <v>249</v>
      </c>
      <c r="Z37" s="10" t="s">
        <v>254</v>
      </c>
      <c r="AA37" s="10" t="s">
        <v>254</v>
      </c>
      <c r="AB37" s="10" t="s">
        <v>254</v>
      </c>
      <c r="AC37" s="71"/>
      <c r="AD37" s="71"/>
    </row>
    <row r="38" spans="1:30" ht="15.6" customHeight="1" x14ac:dyDescent="0.2">
      <c r="A38" s="10">
        <v>21889</v>
      </c>
      <c r="B38" s="10" t="s">
        <v>225</v>
      </c>
      <c r="C38" s="10" t="str">
        <f t="shared" si="4"/>
        <v>Push Back</v>
      </c>
      <c r="D38" s="10" t="str">
        <f>IF(F38="Electric","",IF(F38="Diesel",VLOOKUP($C38,'A-1.Equipment Type Mapping'!$B$1:$E$15,2,FALSE),IF(F38="Gasoline",VLOOKUP($C38,'A-1.Equipment Type Mapping'!$B$1:$E$15,3,FALSE))))</f>
        <v>AirGrSupp - A/C Tug Narrow Body</v>
      </c>
      <c r="E38" s="10" t="s">
        <v>286</v>
      </c>
      <c r="F38" s="10" t="s">
        <v>5</v>
      </c>
      <c r="G38" s="10">
        <v>2015</v>
      </c>
      <c r="H38" s="10">
        <v>2015</v>
      </c>
      <c r="I38" s="10">
        <v>2015</v>
      </c>
      <c r="J38" s="7">
        <v>74</v>
      </c>
      <c r="K38" s="7">
        <f t="array" ref="K38">SUM((J38&gt;='HP Bin Lookup'!$A$1:$A$9)*(J38&lt;'HP Bin Lookup'!$B$1:$B$9)*'HP Bin Lookup'!$B$1:$B$9)</f>
        <v>75</v>
      </c>
      <c r="L38" s="7" t="str">
        <f>IF(F38="Electric","",IFERROR(VLOOKUP(D38&amp;"_"&amp;H38&amp;"_"&amp;K38,OFFROAD2017_CY2020!$A:$A,1,FALSE),"No"))</f>
        <v>No</v>
      </c>
      <c r="M38" s="7">
        <v>100</v>
      </c>
      <c r="N38" s="13">
        <v>0.54</v>
      </c>
      <c r="O38" s="13" t="str">
        <f>IF(F38="Electric","",IF(N38="",VLOOKUP($C38,'A-1.Equipment Type Mapping'!$B$1:$E$15,4,FALSE),""))</f>
        <v/>
      </c>
      <c r="P38" s="13">
        <f t="shared" si="1"/>
        <v>0.54</v>
      </c>
      <c r="Q38" s="13" t="str">
        <f t="shared" si="2"/>
        <v>AirGrSupp - A/C Tug Narrow Body_2015_100</v>
      </c>
      <c r="R38" s="13" t="s">
        <v>254</v>
      </c>
      <c r="S38" s="10">
        <f>IFERROR(VLOOKUP(Q38,OFFROAD2017_CY2020!A:U,S$3,FALSE)/VLOOKUP(Q38,OFFROAD2017_CY2020!A:U,S$4,FALSE)*IF(W38="Yes",_xlfn.DAYS(X38,"12/31/2019")/365,1),"")</f>
        <v>328.24672226137596</v>
      </c>
      <c r="T38" s="13">
        <f t="shared" si="5"/>
        <v>328.24672226137596</v>
      </c>
      <c r="U38" s="10" t="s">
        <v>387</v>
      </c>
      <c r="V38" s="10" t="s">
        <v>254</v>
      </c>
      <c r="W38" s="10" t="s">
        <v>249</v>
      </c>
      <c r="X38" s="10" t="s">
        <v>254</v>
      </c>
      <c r="Y38" s="10" t="s">
        <v>249</v>
      </c>
      <c r="Z38" s="10" t="s">
        <v>254</v>
      </c>
      <c r="AA38" s="10" t="s">
        <v>254</v>
      </c>
      <c r="AB38" s="10" t="s">
        <v>254</v>
      </c>
      <c r="AC38" s="71"/>
      <c r="AD38" s="71"/>
    </row>
    <row r="39" spans="1:30" ht="15.6" customHeight="1" x14ac:dyDescent="0.2">
      <c r="A39" s="10">
        <v>26868</v>
      </c>
      <c r="B39" s="10" t="s">
        <v>225</v>
      </c>
      <c r="C39" s="10" t="str">
        <f t="shared" si="4"/>
        <v>Push Back</v>
      </c>
      <c r="D39" s="10" t="str">
        <f>IF(F39="Electric","",IF(F39="Diesel",VLOOKUP($C39,'A-1.Equipment Type Mapping'!$B$1:$E$15,2,FALSE),IF(F39="Gasoline",VLOOKUP($C39,'A-1.Equipment Type Mapping'!$B$1:$E$15,3,FALSE))))</f>
        <v>AirGrSupp - A/C Tug Narrow Body</v>
      </c>
      <c r="E39" s="10" t="s">
        <v>286</v>
      </c>
      <c r="F39" s="10" t="s">
        <v>5</v>
      </c>
      <c r="G39" s="10">
        <v>2018</v>
      </c>
      <c r="H39" s="10">
        <v>2018</v>
      </c>
      <c r="I39" s="10">
        <v>2018</v>
      </c>
      <c r="J39" s="7">
        <v>74</v>
      </c>
      <c r="K39" s="7">
        <f t="array" ref="K39">SUM((J39&gt;='HP Bin Lookup'!$A$1:$A$9)*(J39&lt;'HP Bin Lookup'!$B$1:$B$9)*'HP Bin Lookup'!$B$1:$B$9)</f>
        <v>75</v>
      </c>
      <c r="L39" s="7" t="str">
        <f>IF(F39="Electric","",IFERROR(VLOOKUP(D39&amp;"_"&amp;H39&amp;"_"&amp;K39,OFFROAD2017_CY2020!$A:$A,1,FALSE),"No"))</f>
        <v>No</v>
      </c>
      <c r="M39" s="7">
        <v>100</v>
      </c>
      <c r="N39" s="13">
        <v>0.54</v>
      </c>
      <c r="O39" s="13" t="str">
        <f>IF(F39="Electric","",IF(N39="",VLOOKUP($C39,'A-1.Equipment Type Mapping'!$B$1:$E$15,4,FALSE),""))</f>
        <v/>
      </c>
      <c r="P39" s="13">
        <f t="shared" si="1"/>
        <v>0.54</v>
      </c>
      <c r="Q39" s="13" t="str">
        <f t="shared" si="2"/>
        <v>AirGrSupp - A/C Tug Narrow Body_2018_100</v>
      </c>
      <c r="R39" s="13" t="s">
        <v>254</v>
      </c>
      <c r="S39" s="10">
        <f>IFERROR(VLOOKUP(Q39,OFFROAD2017_CY2020!A:U,S$3,FALSE)/VLOOKUP(Q39,OFFROAD2017_CY2020!A:U,S$4,FALSE)*IF(W39="Yes",_xlfn.DAYS(X39,"12/31/2019")/365,1),"")</f>
        <v>328.24672226137619</v>
      </c>
      <c r="T39" s="13">
        <f t="shared" si="5"/>
        <v>328.24672226137619</v>
      </c>
      <c r="U39" s="10" t="s">
        <v>387</v>
      </c>
      <c r="V39" s="10" t="s">
        <v>254</v>
      </c>
      <c r="W39" s="10" t="s">
        <v>249</v>
      </c>
      <c r="X39" s="10" t="s">
        <v>254</v>
      </c>
      <c r="Y39" s="10" t="s">
        <v>249</v>
      </c>
      <c r="Z39" s="10" t="s">
        <v>254</v>
      </c>
      <c r="AA39" s="10" t="s">
        <v>254</v>
      </c>
      <c r="AB39" s="10" t="s">
        <v>254</v>
      </c>
      <c r="AC39" s="71"/>
      <c r="AD39" s="71"/>
    </row>
    <row r="40" spans="1:30" ht="15.6" customHeight="1" x14ac:dyDescent="0.2">
      <c r="A40" s="10">
        <v>21985</v>
      </c>
      <c r="B40" s="10" t="s">
        <v>221</v>
      </c>
      <c r="C40" s="10" t="str">
        <f t="shared" si="4"/>
        <v>Golf Cart</v>
      </c>
      <c r="D40" s="10" t="str">
        <f>IF(F40="Electric","",IF(F40="Diesel",VLOOKUP($C40,'A-1.Equipment Type Mapping'!$B$1:$E$15,2,FALSE),IF(F40="Gasoline",VLOOKUP($C40,'A-1.Equipment Type Mapping'!$B$1:$E$15,3,FALSE))))</f>
        <v/>
      </c>
      <c r="E40" s="10" t="s">
        <v>286</v>
      </c>
      <c r="F40" s="10" t="s">
        <v>4</v>
      </c>
      <c r="G40" s="10">
        <v>2012</v>
      </c>
      <c r="H40" s="10">
        <v>2012</v>
      </c>
      <c r="I40" s="10" t="s">
        <v>254</v>
      </c>
      <c r="J40" s="10">
        <v>10</v>
      </c>
      <c r="K40" s="7">
        <f t="array" ref="K40">SUM((J40&gt;='HP Bin Lookup'!$A$1:$A$9)*(J40&lt;'HP Bin Lookup'!$B$1:$B$9)*'HP Bin Lookup'!$B$1:$B$9)</f>
        <v>25</v>
      </c>
      <c r="L40" s="7" t="str">
        <f>IF(F40="Electric","",IFERROR(VLOOKUP(D40&amp;"_"&amp;H40&amp;"_"&amp;K40,OFFROAD2017_CY2020!$A:$A,1,FALSE),"No"))</f>
        <v/>
      </c>
      <c r="M40" s="7" t="s">
        <v>254</v>
      </c>
      <c r="N40" s="13" t="s">
        <v>254</v>
      </c>
      <c r="O40" s="13" t="str">
        <f>IF(F40="Electric","",IF(N40="",VLOOKUP($C40,'A-1.Equipment Type Mapping'!$B$1:$E$15,4,FALSE),""))</f>
        <v/>
      </c>
      <c r="P40" s="13" t="str">
        <f t="shared" si="1"/>
        <v/>
      </c>
      <c r="Q40" s="13" t="str">
        <f t="shared" si="2"/>
        <v/>
      </c>
      <c r="R40" s="13" t="s">
        <v>254</v>
      </c>
      <c r="S40" s="10" t="str">
        <f>IFERROR(VLOOKUP(Q40,OFFROAD2017_CY2020!A:U,S$3,FALSE)/VLOOKUP(Q40,OFFROAD2017_CY2020!A:U,S$4,FALSE)*IF(W40="Yes",_xlfn.DAYS(X40,"12/31/2019")/365,1),"")</f>
        <v/>
      </c>
      <c r="T40" s="13" t="str">
        <f t="shared" si="5"/>
        <v/>
      </c>
      <c r="U40" s="10" t="s">
        <v>254</v>
      </c>
      <c r="V40" s="10" t="s">
        <v>254</v>
      </c>
      <c r="W40" s="10" t="s">
        <v>249</v>
      </c>
      <c r="X40" s="10" t="s">
        <v>254</v>
      </c>
      <c r="Y40" s="10" t="s">
        <v>249</v>
      </c>
      <c r="Z40" s="10" t="s">
        <v>254</v>
      </c>
      <c r="AA40" s="10" t="s">
        <v>254</v>
      </c>
      <c r="AB40" s="10" t="s">
        <v>254</v>
      </c>
      <c r="AC40" s="71"/>
      <c r="AD40" s="71"/>
    </row>
    <row r="41" spans="1:30" ht="15.6" customHeight="1" x14ac:dyDescent="0.2">
      <c r="A41" s="10">
        <v>21986</v>
      </c>
      <c r="B41" s="10" t="s">
        <v>221</v>
      </c>
      <c r="C41" s="10" t="str">
        <f t="shared" si="4"/>
        <v>Golf Cart</v>
      </c>
      <c r="D41" s="10" t="str">
        <f>IF(F41="Electric","",IF(F41="Diesel",VLOOKUP($C41,'A-1.Equipment Type Mapping'!$B$1:$E$15,2,FALSE),IF(F41="Gasoline",VLOOKUP($C41,'A-1.Equipment Type Mapping'!$B$1:$E$15,3,FALSE))))</f>
        <v/>
      </c>
      <c r="E41" s="10" t="s">
        <v>286</v>
      </c>
      <c r="F41" s="10" t="s">
        <v>4</v>
      </c>
      <c r="G41" s="10">
        <v>2012</v>
      </c>
      <c r="H41" s="10">
        <v>2012</v>
      </c>
      <c r="I41" s="10" t="s">
        <v>254</v>
      </c>
      <c r="J41" s="10">
        <v>10</v>
      </c>
      <c r="K41" s="7">
        <f t="array" ref="K41">SUM((J41&gt;='HP Bin Lookup'!$A$1:$A$9)*(J41&lt;'HP Bin Lookup'!$B$1:$B$9)*'HP Bin Lookup'!$B$1:$B$9)</f>
        <v>25</v>
      </c>
      <c r="L41" s="7" t="str">
        <f>IF(F41="Electric","",IFERROR(VLOOKUP(D41&amp;"_"&amp;H41&amp;"_"&amp;K41,OFFROAD2017_CY2020!$A:$A,1,FALSE),"No"))</f>
        <v/>
      </c>
      <c r="M41" s="7" t="s">
        <v>254</v>
      </c>
      <c r="N41" s="13" t="s">
        <v>254</v>
      </c>
      <c r="O41" s="13" t="str">
        <f>IF(F41="Electric","",IF(N41="",VLOOKUP($C41,'A-1.Equipment Type Mapping'!$B$1:$E$15,4,FALSE),""))</f>
        <v/>
      </c>
      <c r="P41" s="13" t="str">
        <f t="shared" si="1"/>
        <v/>
      </c>
      <c r="Q41" s="13" t="str">
        <f t="shared" si="2"/>
        <v/>
      </c>
      <c r="R41" s="13" t="s">
        <v>254</v>
      </c>
      <c r="S41" s="10" t="str">
        <f>IFERROR(VLOOKUP(Q41,OFFROAD2017_CY2020!A:U,S$3,FALSE)/VLOOKUP(Q41,OFFROAD2017_CY2020!A:U,S$4,FALSE)*IF(W41="Yes",_xlfn.DAYS(X41,"12/31/2019")/365,1),"")</f>
        <v/>
      </c>
      <c r="T41" s="13" t="str">
        <f t="shared" si="5"/>
        <v/>
      </c>
      <c r="U41" s="10" t="s">
        <v>254</v>
      </c>
      <c r="V41" s="10" t="s">
        <v>254</v>
      </c>
      <c r="W41" s="10" t="s">
        <v>249</v>
      </c>
      <c r="X41" s="10" t="s">
        <v>254</v>
      </c>
      <c r="Y41" s="10" t="s">
        <v>249</v>
      </c>
      <c r="Z41" s="10" t="s">
        <v>254</v>
      </c>
      <c r="AA41" s="10" t="s">
        <v>254</v>
      </c>
      <c r="AB41" s="10" t="s">
        <v>254</v>
      </c>
      <c r="AC41" s="71"/>
      <c r="AD41" s="71"/>
    </row>
    <row r="42" spans="1:30" ht="15.6" customHeight="1" x14ac:dyDescent="0.2">
      <c r="A42" s="10">
        <v>21987</v>
      </c>
      <c r="B42" s="10" t="s">
        <v>221</v>
      </c>
      <c r="C42" s="10" t="str">
        <f t="shared" si="4"/>
        <v>Golf Cart</v>
      </c>
      <c r="D42" s="10" t="str">
        <f>IF(F42="Electric","",IF(F42="Diesel",VLOOKUP($C42,'A-1.Equipment Type Mapping'!$B$1:$E$15,2,FALSE),IF(F42="Gasoline",VLOOKUP($C42,'A-1.Equipment Type Mapping'!$B$1:$E$15,3,FALSE))))</f>
        <v/>
      </c>
      <c r="E42" s="10" t="s">
        <v>286</v>
      </c>
      <c r="F42" s="10" t="s">
        <v>4</v>
      </c>
      <c r="G42" s="10">
        <v>2012</v>
      </c>
      <c r="H42" s="10">
        <v>2012</v>
      </c>
      <c r="I42" s="10" t="s">
        <v>254</v>
      </c>
      <c r="J42" s="10">
        <v>10</v>
      </c>
      <c r="K42" s="7">
        <f t="array" ref="K42">SUM((J42&gt;='HP Bin Lookup'!$A$1:$A$9)*(J42&lt;'HP Bin Lookup'!$B$1:$B$9)*'HP Bin Lookup'!$B$1:$B$9)</f>
        <v>25</v>
      </c>
      <c r="L42" s="7" t="str">
        <f>IF(F42="Electric","",IFERROR(VLOOKUP(D42&amp;"_"&amp;H42&amp;"_"&amp;K42,OFFROAD2017_CY2020!$A:$A,1,FALSE),"No"))</f>
        <v/>
      </c>
      <c r="M42" s="7" t="s">
        <v>254</v>
      </c>
      <c r="N42" s="13" t="s">
        <v>254</v>
      </c>
      <c r="O42" s="13" t="str">
        <f>IF(F42="Electric","",IF(N42="",VLOOKUP($C42,'A-1.Equipment Type Mapping'!$B$1:$E$15,4,FALSE),""))</f>
        <v/>
      </c>
      <c r="P42" s="13" t="str">
        <f t="shared" si="1"/>
        <v/>
      </c>
      <c r="Q42" s="13" t="str">
        <f t="shared" si="2"/>
        <v/>
      </c>
      <c r="R42" s="13" t="s">
        <v>254</v>
      </c>
      <c r="S42" s="10" t="str">
        <f>IFERROR(VLOOKUP(Q42,OFFROAD2017_CY2020!A:U,S$3,FALSE)/VLOOKUP(Q42,OFFROAD2017_CY2020!A:U,S$4,FALSE)*IF(W42="Yes",_xlfn.DAYS(X42,"12/31/2019")/365,1),"")</f>
        <v/>
      </c>
      <c r="T42" s="13" t="str">
        <f t="shared" si="5"/>
        <v/>
      </c>
      <c r="U42" s="10" t="s">
        <v>254</v>
      </c>
      <c r="V42" s="10" t="s">
        <v>254</v>
      </c>
      <c r="W42" s="10" t="s">
        <v>249</v>
      </c>
      <c r="X42" s="10" t="s">
        <v>254</v>
      </c>
      <c r="Y42" s="10" t="s">
        <v>249</v>
      </c>
      <c r="Z42" s="10" t="s">
        <v>254</v>
      </c>
      <c r="AA42" s="10" t="s">
        <v>254</v>
      </c>
      <c r="AB42" s="10" t="s">
        <v>254</v>
      </c>
      <c r="AC42" s="71"/>
      <c r="AD42" s="71"/>
    </row>
    <row r="43" spans="1:30" ht="15.6" customHeight="1" x14ac:dyDescent="0.2">
      <c r="A43" s="10">
        <v>22495</v>
      </c>
      <c r="B43" s="10" t="s">
        <v>14</v>
      </c>
      <c r="C43" s="10" t="str">
        <f t="shared" si="4"/>
        <v>Air Start</v>
      </c>
      <c r="D43" s="10" t="str">
        <f>IF(F43="Electric","",IF(F43="Diesel",VLOOKUP($C43,'A-1.Equipment Type Mapping'!$B$1:$E$15,2,FALSE),IF(F43="Gasoline",VLOOKUP($C43,'A-1.Equipment Type Mapping'!$B$1:$E$15,3,FALSE))))</f>
        <v>Portable Equipment - Non-Rental Generator</v>
      </c>
      <c r="E43" s="10" t="s">
        <v>286</v>
      </c>
      <c r="F43" s="10" t="s">
        <v>5</v>
      </c>
      <c r="G43" s="10">
        <v>2015</v>
      </c>
      <c r="H43" s="10">
        <v>2015</v>
      </c>
      <c r="I43" s="10" t="s">
        <v>254</v>
      </c>
      <c r="J43" s="7">
        <v>333</v>
      </c>
      <c r="K43" s="7">
        <f t="array" ref="K43">SUM((J43&gt;='HP Bin Lookup'!$A$1:$A$9)*(J43&lt;'HP Bin Lookup'!$B$1:$B$9)*'HP Bin Lookup'!$B$1:$B$9)</f>
        <v>600</v>
      </c>
      <c r="L43" s="7" t="str">
        <f>IF(F43="Electric","",IFERROR(VLOOKUP(D43&amp;"_"&amp;H43&amp;"_"&amp;K43,OFFROAD2017_CY2020!$A:$A,1,FALSE),"No"))</f>
        <v>Portable Equipment - Non-Rental Generator_2015_600</v>
      </c>
      <c r="M43" s="7" t="s">
        <v>254</v>
      </c>
      <c r="N43" s="13">
        <v>0.31</v>
      </c>
      <c r="O43" s="13" t="str">
        <f>IF(F43="Electric","",IF(N43="",VLOOKUP($C43,'A-1.Equipment Type Mapping'!$B$1:$E$15,4,FALSE),""))</f>
        <v/>
      </c>
      <c r="P43" s="13">
        <f t="shared" si="1"/>
        <v>0.31</v>
      </c>
      <c r="Q43" s="13" t="str">
        <f t="shared" si="2"/>
        <v>Portable Equipment - Non-Rental Generator_2015_600</v>
      </c>
      <c r="R43" s="13" t="s">
        <v>254</v>
      </c>
      <c r="S43" s="10">
        <f>IFERROR(VLOOKUP(Q43,OFFROAD2017_CY2020!A:U,S$3,FALSE)/VLOOKUP(Q43,OFFROAD2017_CY2020!A:U,S$4,FALSE)*IF(W43="Yes",_xlfn.DAYS(X43,"12/31/2019")/365,1),"")</f>
        <v>1313.5972312801334</v>
      </c>
      <c r="T43" s="13">
        <f t="shared" si="5"/>
        <v>1313.5972312801334</v>
      </c>
      <c r="U43" s="10" t="s">
        <v>387</v>
      </c>
      <c r="V43" s="10" t="s">
        <v>252</v>
      </c>
      <c r="W43" s="10" t="s">
        <v>249</v>
      </c>
      <c r="X43" s="10" t="s">
        <v>254</v>
      </c>
      <c r="Y43" s="10" t="s">
        <v>249</v>
      </c>
      <c r="Z43" s="10" t="s">
        <v>254</v>
      </c>
      <c r="AA43" s="10" t="s">
        <v>254</v>
      </c>
      <c r="AB43" s="10" t="s">
        <v>254</v>
      </c>
      <c r="AC43" s="71"/>
      <c r="AD43" s="71"/>
    </row>
    <row r="44" spans="1:30" ht="15.6" customHeight="1" x14ac:dyDescent="0.2">
      <c r="A44" s="10">
        <v>21896</v>
      </c>
      <c r="B44" s="10" t="s">
        <v>403</v>
      </c>
      <c r="C44" s="10" t="s">
        <v>222</v>
      </c>
      <c r="D44" s="10" t="str">
        <f>IF(F44="Electric","",IF(F44="Diesel",VLOOKUP($C44,'A-1.Equipment Type Mapping'!$B$1:$E$15,2,FALSE),IF(F44="Gasoline",VLOOKUP($C44,'A-1.Equipment Type Mapping'!$B$1:$E$15,3,FALSE))))</f>
        <v>AirGrSupp - Other GSE</v>
      </c>
      <c r="E44" s="10" t="s">
        <v>286</v>
      </c>
      <c r="F44" s="10" t="s">
        <v>5</v>
      </c>
      <c r="G44" s="10">
        <v>2015</v>
      </c>
      <c r="H44" s="10">
        <v>2015</v>
      </c>
      <c r="I44" s="10" t="s">
        <v>254</v>
      </c>
      <c r="J44" s="7">
        <v>155</v>
      </c>
      <c r="K44" s="7">
        <f t="array" ref="K44">SUM((J44&gt;='HP Bin Lookup'!$A$1:$A$9)*(J44&lt;'HP Bin Lookup'!$B$1:$B$9)*'HP Bin Lookup'!$B$1:$B$9)</f>
        <v>175</v>
      </c>
      <c r="L44" s="7" t="str">
        <f>IF(F44="Electric","",IFERROR(VLOOKUP(D44&amp;"_"&amp;H44&amp;"_"&amp;K44,OFFROAD2017_CY2020!$A:$A,1,FALSE),"No"))</f>
        <v>AirGrSupp - Other GSE_2015_175</v>
      </c>
      <c r="M44" s="7" t="s">
        <v>254</v>
      </c>
      <c r="N44" s="13">
        <v>0.31</v>
      </c>
      <c r="O44" s="13" t="str">
        <f>IF(F44="Electric","",IF(N44="",VLOOKUP($C44,'A-1.Equipment Type Mapping'!$B$1:$E$15,4,FALSE),""))</f>
        <v/>
      </c>
      <c r="P44" s="13">
        <f t="shared" si="1"/>
        <v>0.31</v>
      </c>
      <c r="Q44" s="13" t="str">
        <f t="shared" si="2"/>
        <v>AirGrSupp - Other GSE_2015_175</v>
      </c>
      <c r="R44" s="13" t="s">
        <v>254</v>
      </c>
      <c r="S44" s="10">
        <f>IFERROR(VLOOKUP(Q44,OFFROAD2017_CY2020!A:U,S$3,FALSE)/VLOOKUP(Q44,OFFROAD2017_CY2020!A:U,S$4,FALSE)*IF(W44="Yes",_xlfn.DAYS(X44,"12/31/2019")/365,1),"")</f>
        <v>483.1006576803648</v>
      </c>
      <c r="T44" s="13">
        <f t="shared" si="5"/>
        <v>483.1006576803648</v>
      </c>
      <c r="U44" s="10" t="s">
        <v>387</v>
      </c>
      <c r="V44" s="10" t="s">
        <v>254</v>
      </c>
      <c r="W44" s="10" t="s">
        <v>249</v>
      </c>
      <c r="X44" s="10" t="s">
        <v>254</v>
      </c>
      <c r="Y44" s="10" t="s">
        <v>249</v>
      </c>
      <c r="Z44" s="10" t="s">
        <v>254</v>
      </c>
      <c r="AA44" s="10" t="s">
        <v>254</v>
      </c>
      <c r="AB44" s="10" t="s">
        <v>254</v>
      </c>
      <c r="AC44" s="71"/>
      <c r="AD44" s="71"/>
    </row>
    <row r="45" spans="1:30" ht="15.6" customHeight="1" x14ac:dyDescent="0.2">
      <c r="A45" s="10">
        <v>22101</v>
      </c>
      <c r="B45" s="10" t="s">
        <v>403</v>
      </c>
      <c r="C45" s="10" t="s">
        <v>222</v>
      </c>
      <c r="D45" s="10" t="str">
        <f>IF(F45="Electric","",IF(F45="Diesel",VLOOKUP($C45,'A-1.Equipment Type Mapping'!$B$1:$E$15,2,FALSE),IF(F45="Gasoline",VLOOKUP($C45,'A-1.Equipment Type Mapping'!$B$1:$E$15,3,FALSE))))</f>
        <v>AirGrSupp - Other GSE</v>
      </c>
      <c r="E45" s="10" t="s">
        <v>286</v>
      </c>
      <c r="F45" s="10" t="s">
        <v>5</v>
      </c>
      <c r="G45" s="10">
        <v>2015</v>
      </c>
      <c r="H45" s="10">
        <v>2015</v>
      </c>
      <c r="I45" s="10" t="s">
        <v>254</v>
      </c>
      <c r="J45" s="7">
        <v>155</v>
      </c>
      <c r="K45" s="7">
        <f t="array" ref="K45">SUM((J45&gt;='HP Bin Lookup'!$A$1:$A$9)*(J45&lt;'HP Bin Lookup'!$B$1:$B$9)*'HP Bin Lookup'!$B$1:$B$9)</f>
        <v>175</v>
      </c>
      <c r="L45" s="7" t="str">
        <f>IF(F45="Electric","",IFERROR(VLOOKUP(D45&amp;"_"&amp;H45&amp;"_"&amp;K45,OFFROAD2017_CY2020!$A:$A,1,FALSE),"No"))</f>
        <v>AirGrSupp - Other GSE_2015_175</v>
      </c>
      <c r="M45" s="7" t="s">
        <v>254</v>
      </c>
      <c r="N45" s="13">
        <v>0.31</v>
      </c>
      <c r="O45" s="13" t="str">
        <f>IF(F45="Electric","",IF(N45="",VLOOKUP($C45,'A-1.Equipment Type Mapping'!$B$1:$E$15,4,FALSE),""))</f>
        <v/>
      </c>
      <c r="P45" s="13">
        <f t="shared" si="1"/>
        <v>0.31</v>
      </c>
      <c r="Q45" s="13" t="str">
        <f t="shared" si="2"/>
        <v>AirGrSupp - Other GSE_2015_175</v>
      </c>
      <c r="R45" s="13" t="s">
        <v>254</v>
      </c>
      <c r="S45" s="10">
        <f>IFERROR(VLOOKUP(Q45,OFFROAD2017_CY2020!A:U,S$3,FALSE)/VLOOKUP(Q45,OFFROAD2017_CY2020!A:U,S$4,FALSE)*IF(W45="Yes",_xlfn.DAYS(X45,"12/31/2019")/365,1),"")</f>
        <v>483.1006576803648</v>
      </c>
      <c r="T45" s="13">
        <f t="shared" si="5"/>
        <v>483.1006576803648</v>
      </c>
      <c r="U45" s="10" t="s">
        <v>387</v>
      </c>
      <c r="V45" s="10" t="s">
        <v>254</v>
      </c>
      <c r="W45" s="10" t="s">
        <v>249</v>
      </c>
      <c r="X45" s="10" t="s">
        <v>254</v>
      </c>
      <c r="Y45" s="10" t="s">
        <v>249</v>
      </c>
      <c r="Z45" s="10" t="s">
        <v>254</v>
      </c>
      <c r="AA45" s="10" t="s">
        <v>254</v>
      </c>
      <c r="AB45" s="10" t="s">
        <v>254</v>
      </c>
      <c r="AC45" s="71"/>
      <c r="AD45" s="71"/>
    </row>
    <row r="46" spans="1:30" ht="15.6" customHeight="1" x14ac:dyDescent="0.2">
      <c r="A46" s="10">
        <v>15707</v>
      </c>
      <c r="B46" s="10" t="s">
        <v>401</v>
      </c>
      <c r="C46" s="10" t="s">
        <v>11</v>
      </c>
      <c r="D46" s="10" t="str">
        <f>IF(F46="Electric","",IF(F46="Diesel",VLOOKUP($C46,'A-1.Equipment Type Mapping'!$B$1:$E$15,2,FALSE),IF(F46="Gasoline",VLOOKUP($C46,'A-1.Equipment Type Mapping'!$B$1:$E$15,3,FALSE))))</f>
        <v>OFF - AirGrSupp - Lav Truck</v>
      </c>
      <c r="E46" s="10" t="s">
        <v>286</v>
      </c>
      <c r="F46" s="10" t="s">
        <v>12</v>
      </c>
      <c r="G46" s="10">
        <v>2011</v>
      </c>
      <c r="H46" s="10">
        <v>2011</v>
      </c>
      <c r="I46" s="10">
        <v>2011</v>
      </c>
      <c r="J46" s="7">
        <v>260</v>
      </c>
      <c r="K46" s="7">
        <f t="array" ref="K46">SUM((J46&gt;='HP Bin Lookup'!$A$1:$A$9)*(J46&lt;'HP Bin Lookup'!$B$1:$B$9)*'HP Bin Lookup'!$B$1:$B$9)</f>
        <v>300</v>
      </c>
      <c r="L46" s="7" t="str">
        <f>IF(F46="Electric","",IFERROR(VLOOKUP(D46&amp;"_"&amp;H46&amp;"_"&amp;K46,OFFROAD2017_CY2020!$A:$A,1,FALSE),"No"))</f>
        <v>No</v>
      </c>
      <c r="M46" s="7">
        <v>175</v>
      </c>
      <c r="N46" s="13" t="s">
        <v>254</v>
      </c>
      <c r="O46" s="13">
        <f>IF(F46="Electric","",IF(N46="",VLOOKUP($C46,'A-1.Equipment Type Mapping'!$B$1:$E$15,4,FALSE),""))</f>
        <v>0.33500000000000002</v>
      </c>
      <c r="P46" s="13">
        <f t="shared" si="1"/>
        <v>0.33500000000000002</v>
      </c>
      <c r="Q46" s="13" t="str">
        <f t="shared" si="2"/>
        <v>OFF - AirGrSupp - Lav Truck_2011_175</v>
      </c>
      <c r="R46" s="13" t="s">
        <v>254</v>
      </c>
      <c r="S46" s="10">
        <f>IFERROR(VLOOKUP(Q46,OFFROAD2017_CY2020!A:U,S$3,FALSE)/VLOOKUP(Q46,OFFROAD2017_CY2020!A:U,S$4,FALSE)*IF(W46="Yes",_xlfn.DAYS(X46,"12/31/2019")/365,1),"")</f>
        <v>1231.875</v>
      </c>
      <c r="T46" s="13">
        <f t="shared" si="5"/>
        <v>1231.875</v>
      </c>
      <c r="U46" s="10" t="s">
        <v>254</v>
      </c>
      <c r="V46" s="10" t="s">
        <v>254</v>
      </c>
      <c r="W46" s="10" t="s">
        <v>249</v>
      </c>
      <c r="X46" s="10" t="s">
        <v>254</v>
      </c>
      <c r="Y46" s="10" t="s">
        <v>249</v>
      </c>
      <c r="Z46" s="10" t="s">
        <v>254</v>
      </c>
      <c r="AA46" s="10" t="s">
        <v>254</v>
      </c>
      <c r="AB46" s="10" t="s">
        <v>254</v>
      </c>
      <c r="AC46" s="71"/>
      <c r="AD46" s="71"/>
    </row>
    <row r="47" spans="1:30" ht="15.6" customHeight="1" x14ac:dyDescent="0.2">
      <c r="A47" s="10">
        <v>28286</v>
      </c>
      <c r="B47" s="10" t="s">
        <v>401</v>
      </c>
      <c r="C47" s="10" t="s">
        <v>11</v>
      </c>
      <c r="D47" s="10" t="str">
        <f>IF(F47="Electric","",IF(F47="Diesel",VLOOKUP($C47,'A-1.Equipment Type Mapping'!$B$1:$E$15,2,FALSE),IF(F47="Gasoline",VLOOKUP($C47,'A-1.Equipment Type Mapping'!$B$1:$E$15,3,FALSE))))</f>
        <v>OFF - AirGrSupp - Lav Truck</v>
      </c>
      <c r="E47" s="10" t="s">
        <v>286</v>
      </c>
      <c r="F47" s="10" t="s">
        <v>12</v>
      </c>
      <c r="G47" s="10">
        <v>2018</v>
      </c>
      <c r="H47" s="10">
        <v>2018</v>
      </c>
      <c r="I47" s="10">
        <v>2018</v>
      </c>
      <c r="J47" s="7">
        <v>200</v>
      </c>
      <c r="K47" s="7">
        <f t="array" ref="K47">SUM((J47&gt;='HP Bin Lookup'!$A$1:$A$9)*(J47&lt;'HP Bin Lookup'!$B$1:$B$9)*'HP Bin Lookup'!$B$1:$B$9)</f>
        <v>300</v>
      </c>
      <c r="L47" s="7" t="str">
        <f>IF(F47="Electric","",IFERROR(VLOOKUP(D47&amp;"_"&amp;H47&amp;"_"&amp;K47,OFFROAD2017_CY2020!$A:$A,1,FALSE),"No"))</f>
        <v>No</v>
      </c>
      <c r="M47" s="7">
        <v>175</v>
      </c>
      <c r="N47" s="13" t="s">
        <v>254</v>
      </c>
      <c r="O47" s="13">
        <f>IF(F47="Electric","",IF(N47="",VLOOKUP($C47,'A-1.Equipment Type Mapping'!$B$1:$E$15,4,FALSE),""))</f>
        <v>0.33500000000000002</v>
      </c>
      <c r="P47" s="13">
        <f t="shared" si="1"/>
        <v>0.33500000000000002</v>
      </c>
      <c r="Q47" s="13" t="str">
        <f t="shared" si="2"/>
        <v>OFF - AirGrSupp - Lav Truck_2018_175</v>
      </c>
      <c r="R47" s="13" t="s">
        <v>254</v>
      </c>
      <c r="S47" s="10">
        <f>IFERROR(VLOOKUP(Q47,OFFROAD2017_CY2020!A:U,S$3,FALSE)/VLOOKUP(Q47,OFFROAD2017_CY2020!A:U,S$4,FALSE)*IF(W47="Yes",_xlfn.DAYS(X47,"12/31/2019")/365,1),"")</f>
        <v>1227.0212765957449</v>
      </c>
      <c r="T47" s="13">
        <f t="shared" si="5"/>
        <v>1227.0212765957449</v>
      </c>
      <c r="U47" s="10" t="s">
        <v>254</v>
      </c>
      <c r="V47" s="10" t="s">
        <v>254</v>
      </c>
      <c r="W47" s="10" t="s">
        <v>249</v>
      </c>
      <c r="X47" s="10" t="s">
        <v>254</v>
      </c>
      <c r="Y47" s="10" t="s">
        <v>249</v>
      </c>
      <c r="Z47" s="10" t="s">
        <v>254</v>
      </c>
      <c r="AA47" s="10" t="s">
        <v>254</v>
      </c>
      <c r="AB47" s="10" t="s">
        <v>254</v>
      </c>
      <c r="AC47" s="71"/>
      <c r="AD47" s="71"/>
    </row>
    <row r="48" spans="1:30" ht="15.6" customHeight="1" x14ac:dyDescent="0.2">
      <c r="A48" s="10">
        <v>10039</v>
      </c>
      <c r="B48" s="10" t="s">
        <v>224</v>
      </c>
      <c r="C48" s="10" t="str">
        <f t="shared" ref="C48" si="6">B48</f>
        <v>Passenger Stairs</v>
      </c>
      <c r="D48" s="10" t="str">
        <f>IF(F48="Electric","",IF(F48="Diesel",VLOOKUP($C48,'A-1.Equipment Type Mapping'!$B$1:$E$15,2,FALSE),IF(F48="Gasoline",VLOOKUP($C48,'A-1.Equipment Type Mapping'!$B$1:$E$15,3,FALSE))))</f>
        <v/>
      </c>
      <c r="E48" s="10" t="s">
        <v>286</v>
      </c>
      <c r="F48" s="10" t="s">
        <v>4</v>
      </c>
      <c r="G48" s="10">
        <v>2004</v>
      </c>
      <c r="H48" s="10">
        <v>2004</v>
      </c>
      <c r="I48" s="10" t="s">
        <v>254</v>
      </c>
      <c r="J48" s="10">
        <v>19</v>
      </c>
      <c r="K48" s="7">
        <f t="array" ref="K48">SUM((J48&gt;='HP Bin Lookup'!$A$1:$A$9)*(J48&lt;'HP Bin Lookup'!$B$1:$B$9)*'HP Bin Lookup'!$B$1:$B$9)</f>
        <v>25</v>
      </c>
      <c r="L48" s="7" t="str">
        <f>IF(F48="Electric","",IFERROR(VLOOKUP(D48&amp;"_"&amp;H48&amp;"_"&amp;K48,OFFROAD2017_CY2020!$A:$A,1,FALSE),"No"))</f>
        <v/>
      </c>
      <c r="M48" s="7" t="s">
        <v>254</v>
      </c>
      <c r="N48" s="13" t="s">
        <v>254</v>
      </c>
      <c r="O48" s="13" t="str">
        <f>IF(F48="Electric","",IF(N48="",VLOOKUP($C48,'A-1.Equipment Type Mapping'!$B$1:$E$15,4,FALSE),""))</f>
        <v/>
      </c>
      <c r="P48" s="13" t="str">
        <f t="shared" si="1"/>
        <v/>
      </c>
      <c r="Q48" s="13" t="str">
        <f t="shared" si="2"/>
        <v/>
      </c>
      <c r="R48" s="13" t="s">
        <v>254</v>
      </c>
      <c r="S48" s="10" t="str">
        <f>IFERROR(VLOOKUP(Q48,OFFROAD2017_CY2020!A:U,S$3,FALSE)/VLOOKUP(Q48,OFFROAD2017_CY2020!A:U,S$4,FALSE)*IF(W48="Yes",_xlfn.DAYS(X48,"12/31/2019")/365,1),"")</f>
        <v/>
      </c>
      <c r="T48" s="13" t="str">
        <f t="shared" si="5"/>
        <v/>
      </c>
      <c r="U48" s="10" t="s">
        <v>254</v>
      </c>
      <c r="V48" s="10" t="s">
        <v>254</v>
      </c>
      <c r="W48" s="10" t="s">
        <v>249</v>
      </c>
      <c r="X48" s="10" t="s">
        <v>254</v>
      </c>
      <c r="Y48" s="10" t="s">
        <v>249</v>
      </c>
      <c r="Z48" s="10" t="s">
        <v>254</v>
      </c>
      <c r="AA48" s="10" t="s">
        <v>254</v>
      </c>
      <c r="AB48" s="10" t="s">
        <v>254</v>
      </c>
      <c r="AC48" s="71"/>
      <c r="AD48" s="71"/>
    </row>
    <row r="49" spans="1:30" ht="15.6" customHeight="1" x14ac:dyDescent="0.2">
      <c r="A49" s="10">
        <v>22020</v>
      </c>
      <c r="B49" s="10" t="s">
        <v>432</v>
      </c>
      <c r="C49" s="10" t="s">
        <v>10</v>
      </c>
      <c r="D49" s="10" t="str">
        <f>IF(F49="Electric","",IF(F49="Diesel",VLOOKUP($C49,'A-1.Equipment Type Mapping'!$B$1:$E$15,2,FALSE),IF(F49="Gasoline",VLOOKUP($C49,'A-1.Equipment Type Mapping'!$B$1:$E$15,3,FALSE))))</f>
        <v>OFF - AirGrSupp - Service Truck</v>
      </c>
      <c r="E49" s="10" t="s">
        <v>286</v>
      </c>
      <c r="F49" s="10" t="s">
        <v>12</v>
      </c>
      <c r="G49" s="10">
        <v>2016</v>
      </c>
      <c r="H49" s="10">
        <v>2016</v>
      </c>
      <c r="I49" s="10">
        <v>2016</v>
      </c>
      <c r="J49" s="7">
        <v>320</v>
      </c>
      <c r="K49" s="7">
        <f t="array" ref="K49">SUM((J49&gt;='HP Bin Lookup'!$A$1:$A$9)*(J49&lt;'HP Bin Lookup'!$B$1:$B$9)*'HP Bin Lookup'!$B$1:$B$9)</f>
        <v>600</v>
      </c>
      <c r="L49" s="7" t="str">
        <f>IF(F49="Electric","",IFERROR(VLOOKUP(D49&amp;"_"&amp;H49&amp;"_"&amp;K49,OFFROAD2017_CY2020!$A:$A,1,FALSE),"No"))</f>
        <v>No</v>
      </c>
      <c r="M49" s="7">
        <v>300</v>
      </c>
      <c r="N49" s="13" t="s">
        <v>254</v>
      </c>
      <c r="O49" s="13">
        <f>IF(F49="Electric","",IF(N49="",VLOOKUP($C49,'A-1.Equipment Type Mapping'!$B$1:$E$15,4,FALSE),""))</f>
        <v>0.33500000000000002</v>
      </c>
      <c r="P49" s="13">
        <f t="shared" si="1"/>
        <v>0.33500000000000002</v>
      </c>
      <c r="Q49" s="13" t="str">
        <f t="shared" si="2"/>
        <v>OFF - AirGrSupp - Service Truck_2016_300</v>
      </c>
      <c r="R49" s="13" t="s">
        <v>254</v>
      </c>
      <c r="S49" s="10">
        <f>IFERROR(VLOOKUP(Q49,OFFROAD2017_CY2020!A:U,S$3,FALSE)/VLOOKUP(Q49,OFFROAD2017_CY2020!A:U,S$4,FALSE)*IF(W49="Yes",_xlfn.DAYS(X49,"12/31/2019")/365,1),"")</f>
        <v>843.81720430107521</v>
      </c>
      <c r="T49" s="13">
        <f t="shared" si="5"/>
        <v>843.81720430107521</v>
      </c>
      <c r="U49" s="10" t="s">
        <v>254</v>
      </c>
      <c r="V49" s="10" t="s">
        <v>254</v>
      </c>
      <c r="W49" s="10" t="s">
        <v>249</v>
      </c>
      <c r="X49" s="10" t="s">
        <v>254</v>
      </c>
      <c r="Y49" s="10" t="s">
        <v>249</v>
      </c>
      <c r="Z49" s="10" t="s">
        <v>254</v>
      </c>
      <c r="AA49" s="10" t="s">
        <v>254</v>
      </c>
      <c r="AB49" s="10" t="s">
        <v>254</v>
      </c>
      <c r="AC49" s="71"/>
      <c r="AD49" s="71"/>
    </row>
    <row r="50" spans="1:30" ht="15.6" customHeight="1" x14ac:dyDescent="0.2">
      <c r="A50" s="10">
        <v>24565</v>
      </c>
      <c r="B50" s="10" t="s">
        <v>432</v>
      </c>
      <c r="C50" s="10" t="s">
        <v>10</v>
      </c>
      <c r="D50" s="10" t="str">
        <f>IF(F50="Electric","",IF(F50="Diesel",VLOOKUP($C50,'A-1.Equipment Type Mapping'!$B$1:$E$15,2,FALSE),IF(F50="Gasoline",VLOOKUP($C50,'A-1.Equipment Type Mapping'!$B$1:$E$15,3,FALSE))))</f>
        <v>OFF - AirGrSupp - Service Truck</v>
      </c>
      <c r="E50" s="10" t="s">
        <v>286</v>
      </c>
      <c r="F50" s="10" t="s">
        <v>12</v>
      </c>
      <c r="G50" s="10">
        <v>2017</v>
      </c>
      <c r="H50" s="10">
        <v>2017</v>
      </c>
      <c r="I50" s="10">
        <v>2017</v>
      </c>
      <c r="J50" s="7">
        <v>362</v>
      </c>
      <c r="K50" s="7">
        <f t="array" ref="K50">SUM((J50&gt;='HP Bin Lookup'!$A$1:$A$9)*(J50&lt;'HP Bin Lookup'!$B$1:$B$9)*'HP Bin Lookup'!$B$1:$B$9)</f>
        <v>600</v>
      </c>
      <c r="L50" s="7" t="str">
        <f>IF(F50="Electric","",IFERROR(VLOOKUP(D50&amp;"_"&amp;H50&amp;"_"&amp;K50,OFFROAD2017_CY2020!$A:$A,1,FALSE),"No"))</f>
        <v>No</v>
      </c>
      <c r="M50" s="7">
        <v>300</v>
      </c>
      <c r="N50" s="13" t="s">
        <v>254</v>
      </c>
      <c r="O50" s="13">
        <f>IF(F50="Electric","",IF(N50="",VLOOKUP($C50,'A-1.Equipment Type Mapping'!$B$1:$E$15,4,FALSE),""))</f>
        <v>0.33500000000000002</v>
      </c>
      <c r="P50" s="13">
        <f t="shared" si="1"/>
        <v>0.33500000000000002</v>
      </c>
      <c r="Q50" s="13" t="str">
        <f t="shared" si="2"/>
        <v>OFF - AirGrSupp - Service Truck_2017_300</v>
      </c>
      <c r="R50" s="13" t="s">
        <v>254</v>
      </c>
      <c r="S50" s="10">
        <f>IFERROR(VLOOKUP(Q50,OFFROAD2017_CY2020!A:U,S$3,FALSE)/VLOOKUP(Q50,OFFROAD2017_CY2020!A:U,S$4,FALSE)*IF(W50="Yes",_xlfn.DAYS(X50,"12/31/2019")/365,1),"")</f>
        <v>845.26315789473688</v>
      </c>
      <c r="T50" s="13">
        <f t="shared" si="5"/>
        <v>845.26315789473688</v>
      </c>
      <c r="U50" s="10" t="s">
        <v>254</v>
      </c>
      <c r="V50" s="10" t="s">
        <v>254</v>
      </c>
      <c r="W50" s="10" t="s">
        <v>249</v>
      </c>
      <c r="X50" s="10" t="s">
        <v>254</v>
      </c>
      <c r="Y50" s="10" t="s">
        <v>249</v>
      </c>
      <c r="Z50" s="10" t="s">
        <v>254</v>
      </c>
      <c r="AA50" s="10" t="s">
        <v>254</v>
      </c>
      <c r="AB50" s="10" t="s">
        <v>254</v>
      </c>
      <c r="AC50" s="71"/>
      <c r="AD50" s="71"/>
    </row>
    <row r="51" spans="1:30" ht="15.6" customHeight="1" x14ac:dyDescent="0.2">
      <c r="A51" s="10">
        <v>18552</v>
      </c>
      <c r="B51" s="10" t="s">
        <v>19</v>
      </c>
      <c r="C51" s="10" t="s">
        <v>10</v>
      </c>
      <c r="D51" s="10" t="str">
        <f>IF(F51="Electric","",IF(F51="Diesel",VLOOKUP($C51,'A-1.Equipment Type Mapping'!$B$1:$E$15,2,FALSE),IF(F51="Gasoline",VLOOKUP($C51,'A-1.Equipment Type Mapping'!$B$1:$E$15,3,FALSE))))</f>
        <v>OFF - AirGrSupp - Service Truck</v>
      </c>
      <c r="E51" s="10" t="s">
        <v>285</v>
      </c>
      <c r="F51" s="10" t="s">
        <v>12</v>
      </c>
      <c r="G51" s="10">
        <v>2012</v>
      </c>
      <c r="H51" s="10">
        <v>2012</v>
      </c>
      <c r="I51" s="10" t="s">
        <v>254</v>
      </c>
      <c r="J51" s="7">
        <v>200</v>
      </c>
      <c r="K51" s="7">
        <f t="array" ref="K51">SUM((J51&gt;='HP Bin Lookup'!$A$1:$A$9)*(J51&lt;'HP Bin Lookup'!$B$1:$B$9)*'HP Bin Lookup'!$B$1:$B$9)</f>
        <v>300</v>
      </c>
      <c r="L51" s="7" t="str">
        <f>IF(F51="Electric","",IFERROR(VLOOKUP(D51&amp;"_"&amp;H51&amp;"_"&amp;K51,OFFROAD2017_CY2020!$A:$A,1,FALSE),"No"))</f>
        <v>OFF - AirGrSupp - Service Truck_2012_300</v>
      </c>
      <c r="M51" s="7" t="s">
        <v>254</v>
      </c>
      <c r="N51" s="13" t="s">
        <v>254</v>
      </c>
      <c r="O51" s="13">
        <f>IF(F51="Electric","",IF(N51="",VLOOKUP($C51,'A-1.Equipment Type Mapping'!$B$1:$E$15,4,FALSE),""))</f>
        <v>0.33500000000000002</v>
      </c>
      <c r="P51" s="13">
        <f t="shared" si="1"/>
        <v>0.33500000000000002</v>
      </c>
      <c r="Q51" s="13" t="str">
        <f t="shared" si="2"/>
        <v>OFF - AirGrSupp - Service Truck_2012_300</v>
      </c>
      <c r="R51" s="13" t="s">
        <v>254</v>
      </c>
      <c r="S51" s="10">
        <f>IFERROR(VLOOKUP(Q51,OFFROAD2017_CY2020!A:U,S$3,FALSE)/VLOOKUP(Q51,OFFROAD2017_CY2020!A:U,S$4,FALSE)*IF(W51="Yes",_xlfn.DAYS(X51,"12/31/2019")/365,1),"")</f>
        <v>837.35294117647061</v>
      </c>
      <c r="T51" s="13">
        <f t="shared" si="5"/>
        <v>837.35294117647061</v>
      </c>
      <c r="U51" s="10" t="s">
        <v>254</v>
      </c>
      <c r="V51" s="10" t="s">
        <v>254</v>
      </c>
      <c r="W51" s="10" t="s">
        <v>249</v>
      </c>
      <c r="X51" s="10" t="s">
        <v>254</v>
      </c>
      <c r="Y51" s="10" t="s">
        <v>249</v>
      </c>
      <c r="Z51" s="10" t="s">
        <v>254</v>
      </c>
      <c r="AA51" s="10" t="s">
        <v>254</v>
      </c>
      <c r="AB51" s="10" t="s">
        <v>254</v>
      </c>
      <c r="AC51" s="71"/>
      <c r="AD51" s="71"/>
    </row>
    <row r="52" spans="1:30" ht="15.6" customHeight="1" x14ac:dyDescent="0.2">
      <c r="A52" s="10" t="s">
        <v>284</v>
      </c>
      <c r="B52" s="10" t="s">
        <v>234</v>
      </c>
      <c r="C52" s="10" t="str">
        <f t="shared" ref="C52:C115" si="7">B52</f>
        <v>Forklift</v>
      </c>
      <c r="D52" s="10" t="str">
        <f>IF(F52="Electric","",IF(F52="Diesel",VLOOKUP($C52,'A-1.Equipment Type Mapping'!$B$1:$E$15,2,FALSE),IF(F52="Gasoline",VLOOKUP($C52,'A-1.Equipment Type Mapping'!$B$1:$E$15,3,FALSE))))</f>
        <v/>
      </c>
      <c r="E52" s="10" t="s">
        <v>250</v>
      </c>
      <c r="F52" s="10" t="s">
        <v>4</v>
      </c>
      <c r="G52" s="10">
        <v>2013</v>
      </c>
      <c r="H52" s="10">
        <v>2013</v>
      </c>
      <c r="I52" s="10" t="s">
        <v>254</v>
      </c>
      <c r="J52" s="10">
        <v>79.599999999999994</v>
      </c>
      <c r="K52" s="7">
        <f t="array" ref="K52">SUM((J52&gt;='HP Bin Lookup'!$A$1:$A$9)*(J52&lt;'HP Bin Lookup'!$B$1:$B$9)*'HP Bin Lookup'!$B$1:$B$9)</f>
        <v>100</v>
      </c>
      <c r="L52" s="7" t="str">
        <f>IF(F52="Electric","",IFERROR(VLOOKUP(D52&amp;"_"&amp;H52&amp;"_"&amp;K52,OFFROAD2017_CY2020!$A:$A,1,FALSE),"No"))</f>
        <v/>
      </c>
      <c r="M52" s="7" t="s">
        <v>254</v>
      </c>
      <c r="N52" s="13" t="s">
        <v>254</v>
      </c>
      <c r="O52" s="13" t="str">
        <f>IF(F52="Electric","",IF(N52="",VLOOKUP($C52,'A-1.Equipment Type Mapping'!$B$1:$E$15,4,FALSE),""))</f>
        <v/>
      </c>
      <c r="P52" s="13" t="str">
        <f t="shared" si="1"/>
        <v/>
      </c>
      <c r="Q52" s="13" t="str">
        <f t="shared" si="2"/>
        <v/>
      </c>
      <c r="R52" s="13" t="s">
        <v>254</v>
      </c>
      <c r="S52" s="10" t="str">
        <f>IFERROR(VLOOKUP(Q52,OFFROAD2017_CY2020!A:U,S$3,FALSE)/VLOOKUP(Q52,OFFROAD2017_CY2020!A:U,S$4,FALSE)*IF(W52="Yes",_xlfn.DAYS(X52,"12/31/2019")/365,1),"")</f>
        <v/>
      </c>
      <c r="T52" s="13" t="str">
        <f t="shared" si="5"/>
        <v/>
      </c>
      <c r="U52" s="10" t="s">
        <v>254</v>
      </c>
      <c r="V52" s="10" t="s">
        <v>249</v>
      </c>
      <c r="W52" s="10" t="s">
        <v>249</v>
      </c>
      <c r="X52" s="10" t="s">
        <v>254</v>
      </c>
      <c r="Y52" s="10" t="s">
        <v>254</v>
      </c>
      <c r="Z52" s="10" t="s">
        <v>254</v>
      </c>
      <c r="AA52" s="10" t="s">
        <v>254</v>
      </c>
      <c r="AB52" s="10" t="s">
        <v>254</v>
      </c>
      <c r="AC52" s="71"/>
      <c r="AD52" s="71"/>
    </row>
    <row r="53" spans="1:30" ht="15.6" customHeight="1" x14ac:dyDescent="0.2">
      <c r="A53" s="10" t="s">
        <v>283</v>
      </c>
      <c r="B53" s="10" t="s">
        <v>491</v>
      </c>
      <c r="C53" s="10" t="s">
        <v>8</v>
      </c>
      <c r="D53" s="10" t="str">
        <f>IF(F53="Electric","",IF(F53="Diesel",VLOOKUP($C53,'A-1.Equipment Type Mapping'!$B$1:$E$15,2,FALSE),IF(F53="Gasoline",VLOOKUP($C53,'A-1.Equipment Type Mapping'!$B$1:$E$15,3,FALSE))))</f>
        <v>AirGrSupp - Lift</v>
      </c>
      <c r="E53" s="10" t="s">
        <v>250</v>
      </c>
      <c r="F53" s="10" t="s">
        <v>5</v>
      </c>
      <c r="G53" s="10">
        <v>2013</v>
      </c>
      <c r="H53" s="10">
        <v>2012</v>
      </c>
      <c r="I53" s="10">
        <v>2012</v>
      </c>
      <c r="J53" s="7">
        <v>66.8</v>
      </c>
      <c r="K53" s="7">
        <f t="array" ref="K53">SUM((J53&gt;='HP Bin Lookup'!$A$1:$A$9)*(J53&lt;'HP Bin Lookup'!$B$1:$B$9)*'HP Bin Lookup'!$B$1:$B$9)</f>
        <v>75</v>
      </c>
      <c r="L53" s="7" t="str">
        <f>IF(F53="Electric","",IFERROR(VLOOKUP(D53&amp;"_"&amp;H53&amp;"_"&amp;K53,OFFROAD2017_CY2020!$A:$A,1,FALSE),"No"))</f>
        <v>No</v>
      </c>
      <c r="M53" s="7">
        <v>50</v>
      </c>
      <c r="N53" s="13" t="s">
        <v>254</v>
      </c>
      <c r="O53" s="13">
        <f>IF(F53="Electric","",IF(N53="",VLOOKUP($C53,'A-1.Equipment Type Mapping'!$B$1:$E$15,4,FALSE),""))</f>
        <v>0.33500000000000002</v>
      </c>
      <c r="P53" s="13">
        <f t="shared" si="1"/>
        <v>0.33500000000000002</v>
      </c>
      <c r="Q53" s="13" t="str">
        <f t="shared" si="2"/>
        <v>AirGrSupp - Lift_2012_50</v>
      </c>
      <c r="R53" s="13" t="s">
        <v>254</v>
      </c>
      <c r="S53" s="10">
        <f>IFERROR(VLOOKUP(Q53,OFFROAD2017_CY2020!A:U,S$3,FALSE)/VLOOKUP(Q53,OFFROAD2017_CY2020!A:U,S$4,FALSE)*IF(W53="Yes",_xlfn.DAYS(X53,"12/31/2019")/365,1),"")</f>
        <v>414.39785534659069</v>
      </c>
      <c r="T53" s="13">
        <f t="shared" si="5"/>
        <v>414.39785534659069</v>
      </c>
      <c r="U53" s="10" t="s">
        <v>388</v>
      </c>
      <c r="V53" s="10" t="s">
        <v>249</v>
      </c>
      <c r="W53" s="10" t="s">
        <v>249</v>
      </c>
      <c r="X53" s="10" t="s">
        <v>254</v>
      </c>
      <c r="Y53" s="10" t="s">
        <v>254</v>
      </c>
      <c r="Z53" s="10" t="s">
        <v>254</v>
      </c>
      <c r="AA53" s="10" t="s">
        <v>254</v>
      </c>
      <c r="AB53" s="10" t="s">
        <v>254</v>
      </c>
      <c r="AC53" s="71"/>
      <c r="AD53" s="71"/>
    </row>
    <row r="54" spans="1:30" ht="15.6" customHeight="1" x14ac:dyDescent="0.2">
      <c r="A54" s="10" t="s">
        <v>282</v>
      </c>
      <c r="B54" s="10" t="s">
        <v>492</v>
      </c>
      <c r="C54" s="26" t="s">
        <v>219</v>
      </c>
      <c r="D54" s="10" t="str">
        <f>IF(F54="Electric","",IF(F54="Diesel",VLOOKUP($C54,'A-1.Equipment Type Mapping'!$B$1:$E$15,2,FALSE),IF(F54="Gasoline",VLOOKUP($C54,'A-1.Equipment Type Mapping'!$B$1:$E$15,3,FALSE))))</f>
        <v/>
      </c>
      <c r="E54" s="10" t="s">
        <v>250</v>
      </c>
      <c r="F54" s="10" t="s">
        <v>4</v>
      </c>
      <c r="G54" s="10">
        <v>2018</v>
      </c>
      <c r="H54" s="10">
        <v>2018</v>
      </c>
      <c r="I54" s="10" t="s">
        <v>254</v>
      </c>
      <c r="J54" s="10">
        <v>74.3</v>
      </c>
      <c r="K54" s="7">
        <f t="array" ref="K54">SUM((J54&gt;='HP Bin Lookup'!$A$1:$A$9)*(J54&lt;'HP Bin Lookup'!$B$1:$B$9)*'HP Bin Lookup'!$B$1:$B$9)</f>
        <v>75</v>
      </c>
      <c r="L54" s="7" t="str">
        <f>IF(F54="Electric","",IFERROR(VLOOKUP(D54&amp;"_"&amp;H54&amp;"_"&amp;K54,OFFROAD2017_CY2020!$A:$A,1,FALSE),"No"))</f>
        <v/>
      </c>
      <c r="M54" s="7" t="s">
        <v>254</v>
      </c>
      <c r="N54" s="13" t="s">
        <v>254</v>
      </c>
      <c r="O54" s="13" t="str">
        <f>IF(F54="Electric","",IF(N54="",VLOOKUP($C54,'A-1.Equipment Type Mapping'!$B$1:$E$15,4,FALSE),""))</f>
        <v/>
      </c>
      <c r="P54" s="13" t="str">
        <f t="shared" si="1"/>
        <v/>
      </c>
      <c r="Q54" s="13" t="str">
        <f t="shared" si="2"/>
        <v/>
      </c>
      <c r="R54" s="13" t="s">
        <v>254</v>
      </c>
      <c r="S54" s="10" t="str">
        <f>IFERROR(VLOOKUP(Q54,OFFROAD2017_CY2020!A:U,S$3,FALSE)/VLOOKUP(Q54,OFFROAD2017_CY2020!A:U,S$4,FALSE)*IF(W54="Yes",_xlfn.DAYS(X54,"12/31/2019")/365,1),"")</f>
        <v/>
      </c>
      <c r="T54" s="13" t="str">
        <f t="shared" si="5"/>
        <v/>
      </c>
      <c r="U54" s="10" t="s">
        <v>254</v>
      </c>
      <c r="V54" s="10" t="s">
        <v>249</v>
      </c>
      <c r="W54" s="10" t="s">
        <v>249</v>
      </c>
      <c r="X54" s="10" t="s">
        <v>254</v>
      </c>
      <c r="Y54" s="10" t="s">
        <v>254</v>
      </c>
      <c r="Z54" s="10" t="s">
        <v>254</v>
      </c>
      <c r="AA54" s="10" t="s">
        <v>254</v>
      </c>
      <c r="AB54" s="10" t="s">
        <v>254</v>
      </c>
      <c r="AC54" s="71"/>
      <c r="AD54" s="71"/>
    </row>
    <row r="55" spans="1:30" ht="15.6" customHeight="1" x14ac:dyDescent="0.2">
      <c r="A55" s="10" t="s">
        <v>281</v>
      </c>
      <c r="B55" s="10" t="s">
        <v>492</v>
      </c>
      <c r="C55" s="26" t="s">
        <v>219</v>
      </c>
      <c r="D55" s="10" t="str">
        <f>IF(F55="Electric","",IF(F55="Diesel",VLOOKUP($C55,'A-1.Equipment Type Mapping'!$B$1:$E$15,2,FALSE),IF(F55="Gasoline",VLOOKUP($C55,'A-1.Equipment Type Mapping'!$B$1:$E$15,3,FALSE))))</f>
        <v/>
      </c>
      <c r="E55" s="10" t="s">
        <v>250</v>
      </c>
      <c r="F55" s="10" t="s">
        <v>4</v>
      </c>
      <c r="G55" s="10">
        <v>2018</v>
      </c>
      <c r="H55" s="10">
        <v>2018</v>
      </c>
      <c r="I55" s="10" t="s">
        <v>254</v>
      </c>
      <c r="J55" s="10">
        <v>74.3</v>
      </c>
      <c r="K55" s="7">
        <f t="array" ref="K55">SUM((J55&gt;='HP Bin Lookup'!$A$1:$A$9)*(J55&lt;'HP Bin Lookup'!$B$1:$B$9)*'HP Bin Lookup'!$B$1:$B$9)</f>
        <v>75</v>
      </c>
      <c r="L55" s="7" t="str">
        <f>IF(F55="Electric","",IFERROR(VLOOKUP(D55&amp;"_"&amp;H55&amp;"_"&amp;K55,OFFROAD2017_CY2020!$A:$A,1,FALSE),"No"))</f>
        <v/>
      </c>
      <c r="M55" s="7" t="s">
        <v>254</v>
      </c>
      <c r="N55" s="13" t="s">
        <v>254</v>
      </c>
      <c r="O55" s="13" t="str">
        <f>IF(F55="Electric","",IF(N55="",VLOOKUP($C55,'A-1.Equipment Type Mapping'!$B$1:$E$15,4,FALSE),""))</f>
        <v/>
      </c>
      <c r="P55" s="13" t="str">
        <f t="shared" si="1"/>
        <v/>
      </c>
      <c r="Q55" s="13" t="str">
        <f t="shared" si="2"/>
        <v/>
      </c>
      <c r="R55" s="13" t="s">
        <v>254</v>
      </c>
      <c r="S55" s="10" t="str">
        <f>IFERROR(VLOOKUP(Q55,OFFROAD2017_CY2020!A:U,S$3,FALSE)/VLOOKUP(Q55,OFFROAD2017_CY2020!A:U,S$4,FALSE)*IF(W55="Yes",_xlfn.DAYS(X55,"12/31/2019")/365,1),"")</f>
        <v/>
      </c>
      <c r="T55" s="13" t="str">
        <f t="shared" si="5"/>
        <v/>
      </c>
      <c r="U55" s="10" t="s">
        <v>254</v>
      </c>
      <c r="V55" s="10" t="s">
        <v>249</v>
      </c>
      <c r="W55" s="10" t="s">
        <v>249</v>
      </c>
      <c r="X55" s="10" t="s">
        <v>254</v>
      </c>
      <c r="Y55" s="10" t="s">
        <v>254</v>
      </c>
      <c r="Z55" s="10" t="s">
        <v>254</v>
      </c>
      <c r="AA55" s="10" t="s">
        <v>254</v>
      </c>
      <c r="AB55" s="10" t="s">
        <v>254</v>
      </c>
      <c r="AC55" s="71"/>
      <c r="AD55" s="71"/>
    </row>
    <row r="56" spans="1:30" ht="15.6" customHeight="1" x14ac:dyDescent="0.2">
      <c r="A56" s="10" t="s">
        <v>280</v>
      </c>
      <c r="B56" s="10" t="s">
        <v>492</v>
      </c>
      <c r="C56" s="26" t="s">
        <v>219</v>
      </c>
      <c r="D56" s="10" t="str">
        <f>IF(F56="Electric","",IF(F56="Diesel",VLOOKUP($C56,'A-1.Equipment Type Mapping'!$B$1:$E$15,2,FALSE),IF(F56="Gasoline",VLOOKUP($C56,'A-1.Equipment Type Mapping'!$B$1:$E$15,3,FALSE))))</f>
        <v/>
      </c>
      <c r="E56" s="10" t="s">
        <v>250</v>
      </c>
      <c r="F56" s="10" t="s">
        <v>4</v>
      </c>
      <c r="G56" s="10">
        <v>2018</v>
      </c>
      <c r="H56" s="10">
        <v>2018</v>
      </c>
      <c r="I56" s="10" t="s">
        <v>254</v>
      </c>
      <c r="J56" s="10">
        <v>74.3</v>
      </c>
      <c r="K56" s="7">
        <f t="array" ref="K56">SUM((J56&gt;='HP Bin Lookup'!$A$1:$A$9)*(J56&lt;'HP Bin Lookup'!$B$1:$B$9)*'HP Bin Lookup'!$B$1:$B$9)</f>
        <v>75</v>
      </c>
      <c r="L56" s="7" t="str">
        <f>IF(F56="Electric","",IFERROR(VLOOKUP(D56&amp;"_"&amp;H56&amp;"_"&amp;K56,OFFROAD2017_CY2020!$A:$A,1,FALSE),"No"))</f>
        <v/>
      </c>
      <c r="M56" s="7" t="s">
        <v>254</v>
      </c>
      <c r="N56" s="13" t="s">
        <v>254</v>
      </c>
      <c r="O56" s="13" t="str">
        <f>IF(F56="Electric","",IF(N56="",VLOOKUP($C56,'A-1.Equipment Type Mapping'!$B$1:$E$15,4,FALSE),""))</f>
        <v/>
      </c>
      <c r="P56" s="13" t="str">
        <f t="shared" si="1"/>
        <v/>
      </c>
      <c r="Q56" s="13" t="str">
        <f t="shared" si="2"/>
        <v/>
      </c>
      <c r="R56" s="13" t="s">
        <v>254</v>
      </c>
      <c r="S56" s="10" t="str">
        <f>IFERROR(VLOOKUP(Q56,OFFROAD2017_CY2020!A:U,S$3,FALSE)/VLOOKUP(Q56,OFFROAD2017_CY2020!A:U,S$4,FALSE)*IF(W56="Yes",_xlfn.DAYS(X56,"12/31/2019")/365,1),"")</f>
        <v/>
      </c>
      <c r="T56" s="13" t="str">
        <f t="shared" si="5"/>
        <v/>
      </c>
      <c r="U56" s="10" t="s">
        <v>254</v>
      </c>
      <c r="V56" s="10" t="s">
        <v>249</v>
      </c>
      <c r="W56" s="10" t="s">
        <v>249</v>
      </c>
      <c r="X56" s="10" t="s">
        <v>254</v>
      </c>
      <c r="Y56" s="10" t="s">
        <v>254</v>
      </c>
      <c r="Z56" s="10" t="s">
        <v>254</v>
      </c>
      <c r="AA56" s="10" t="s">
        <v>254</v>
      </c>
      <c r="AB56" s="10" t="s">
        <v>254</v>
      </c>
      <c r="AC56" s="71"/>
      <c r="AD56" s="71"/>
    </row>
    <row r="57" spans="1:30" ht="15.6" customHeight="1" x14ac:dyDescent="0.2">
      <c r="A57" s="10">
        <v>113597</v>
      </c>
      <c r="B57" s="10" t="s">
        <v>493</v>
      </c>
      <c r="C57" s="10" t="str">
        <f t="shared" si="7"/>
        <v xml:space="preserve">Cart </v>
      </c>
      <c r="D57" s="10" t="str">
        <f>IF(F57="Electric","",IF(F57="Diesel",VLOOKUP($C57,'A-1.Equipment Type Mapping'!$B$1:$E$15,2,FALSE),IF(F57="Gasoline",VLOOKUP($C57,'A-1.Equipment Type Mapping'!$B$1:$E$15,3,FALSE))))</f>
        <v/>
      </c>
      <c r="E57" s="10" t="s">
        <v>250</v>
      </c>
      <c r="F57" s="10" t="s">
        <v>4</v>
      </c>
      <c r="G57" s="10">
        <v>2007</v>
      </c>
      <c r="H57" s="10">
        <v>2007</v>
      </c>
      <c r="I57" s="10" t="s">
        <v>254</v>
      </c>
      <c r="J57" s="10">
        <v>13.5</v>
      </c>
      <c r="K57" s="7">
        <f t="array" ref="K57">SUM((J57&gt;='HP Bin Lookup'!$A$1:$A$9)*(J57&lt;'HP Bin Lookup'!$B$1:$B$9)*'HP Bin Lookup'!$B$1:$B$9)</f>
        <v>25</v>
      </c>
      <c r="L57" s="7" t="str">
        <f>IF(F57="Electric","",IFERROR(VLOOKUP(D57&amp;"_"&amp;H57&amp;"_"&amp;K57,OFFROAD2017_CY2020!$A:$A,1,FALSE),"No"))</f>
        <v/>
      </c>
      <c r="M57" s="7" t="s">
        <v>254</v>
      </c>
      <c r="N57" s="13" t="s">
        <v>254</v>
      </c>
      <c r="O57" s="13" t="str">
        <f>IF(F57="Electric","",IF(N57="",VLOOKUP($C57,'A-1.Equipment Type Mapping'!$B$1:$E$15,4,FALSE),""))</f>
        <v/>
      </c>
      <c r="P57" s="13" t="str">
        <f t="shared" si="1"/>
        <v/>
      </c>
      <c r="Q57" s="13" t="str">
        <f t="shared" si="2"/>
        <v/>
      </c>
      <c r="R57" s="13" t="s">
        <v>254</v>
      </c>
      <c r="S57" s="10" t="str">
        <f>IFERROR(VLOOKUP(Q57,OFFROAD2017_CY2020!A:U,S$3,FALSE)/VLOOKUP(Q57,OFFROAD2017_CY2020!A:U,S$4,FALSE)*IF(W57="Yes",_xlfn.DAYS(X57,"12/31/2019")/365,1),"")</f>
        <v/>
      </c>
      <c r="T57" s="13" t="str">
        <f t="shared" si="5"/>
        <v/>
      </c>
      <c r="U57" s="10" t="s">
        <v>254</v>
      </c>
      <c r="V57" s="10" t="s">
        <v>249</v>
      </c>
      <c r="W57" s="10" t="s">
        <v>249</v>
      </c>
      <c r="X57" s="10" t="s">
        <v>254</v>
      </c>
      <c r="Y57" s="10" t="s">
        <v>254</v>
      </c>
      <c r="Z57" s="10" t="s">
        <v>254</v>
      </c>
      <c r="AA57" s="10" t="s">
        <v>254</v>
      </c>
      <c r="AB57" s="10" t="s">
        <v>254</v>
      </c>
      <c r="AC57" s="71"/>
      <c r="AD57" s="71"/>
    </row>
    <row r="58" spans="1:30" ht="15.6" customHeight="1" x14ac:dyDescent="0.2">
      <c r="A58" s="10">
        <v>113598</v>
      </c>
      <c r="B58" s="10" t="s">
        <v>493</v>
      </c>
      <c r="C58" s="10" t="str">
        <f t="shared" si="7"/>
        <v xml:space="preserve">Cart </v>
      </c>
      <c r="D58" s="10" t="str">
        <f>IF(F58="Electric","",IF(F58="Diesel",VLOOKUP($C58,'A-1.Equipment Type Mapping'!$B$1:$E$15,2,FALSE),IF(F58="Gasoline",VLOOKUP($C58,'A-1.Equipment Type Mapping'!$B$1:$E$15,3,FALSE))))</f>
        <v/>
      </c>
      <c r="E58" s="10" t="s">
        <v>250</v>
      </c>
      <c r="F58" s="10" t="s">
        <v>4</v>
      </c>
      <c r="G58" s="10">
        <v>2007</v>
      </c>
      <c r="H58" s="10">
        <v>2007</v>
      </c>
      <c r="I58" s="10" t="s">
        <v>254</v>
      </c>
      <c r="J58" s="10">
        <v>13.5</v>
      </c>
      <c r="K58" s="7">
        <f t="array" ref="K58">SUM((J58&gt;='HP Bin Lookup'!$A$1:$A$9)*(J58&lt;'HP Bin Lookup'!$B$1:$B$9)*'HP Bin Lookup'!$B$1:$B$9)</f>
        <v>25</v>
      </c>
      <c r="L58" s="7" t="str">
        <f>IF(F58="Electric","",IFERROR(VLOOKUP(D58&amp;"_"&amp;H58&amp;"_"&amp;K58,OFFROAD2017_CY2020!$A:$A,1,FALSE),"No"))</f>
        <v/>
      </c>
      <c r="M58" s="7" t="s">
        <v>254</v>
      </c>
      <c r="N58" s="13" t="s">
        <v>254</v>
      </c>
      <c r="O58" s="13" t="str">
        <f>IF(F58="Electric","",IF(N58="",VLOOKUP($C58,'A-1.Equipment Type Mapping'!$B$1:$E$15,4,FALSE),""))</f>
        <v/>
      </c>
      <c r="P58" s="13" t="str">
        <f t="shared" si="1"/>
        <v/>
      </c>
      <c r="Q58" s="13" t="str">
        <f t="shared" si="2"/>
        <v/>
      </c>
      <c r="R58" s="13" t="s">
        <v>254</v>
      </c>
      <c r="S58" s="10" t="str">
        <f>IFERROR(VLOOKUP(Q58,OFFROAD2017_CY2020!A:U,S$3,FALSE)/VLOOKUP(Q58,OFFROAD2017_CY2020!A:U,S$4,FALSE)*IF(W58="Yes",_xlfn.DAYS(X58,"12/31/2019")/365,1),"")</f>
        <v/>
      </c>
      <c r="T58" s="13" t="str">
        <f t="shared" si="5"/>
        <v/>
      </c>
      <c r="U58" s="10" t="s">
        <v>254</v>
      </c>
      <c r="V58" s="10" t="s">
        <v>249</v>
      </c>
      <c r="W58" s="10" t="s">
        <v>249</v>
      </c>
      <c r="X58" s="10" t="s">
        <v>254</v>
      </c>
      <c r="Y58" s="10" t="s">
        <v>254</v>
      </c>
      <c r="Z58" s="10" t="s">
        <v>254</v>
      </c>
      <c r="AA58" s="10" t="s">
        <v>254</v>
      </c>
      <c r="AB58" s="10" t="s">
        <v>254</v>
      </c>
      <c r="AC58" s="71"/>
      <c r="AD58" s="71"/>
    </row>
    <row r="59" spans="1:30" ht="15.6" customHeight="1" x14ac:dyDescent="0.2">
      <c r="A59" s="10" t="s">
        <v>279</v>
      </c>
      <c r="B59" s="10" t="s">
        <v>493</v>
      </c>
      <c r="C59" s="10" t="str">
        <f t="shared" si="7"/>
        <v xml:space="preserve">Cart </v>
      </c>
      <c r="D59" s="10" t="str">
        <f>IF(F59="Electric","",IF(F59="Diesel",VLOOKUP($C59,'A-1.Equipment Type Mapping'!$B$1:$E$15,2,FALSE),IF(F59="Gasoline",VLOOKUP($C59,'A-1.Equipment Type Mapping'!$B$1:$E$15,3,FALSE))))</f>
        <v/>
      </c>
      <c r="E59" s="10" t="s">
        <v>250</v>
      </c>
      <c r="F59" s="10" t="s">
        <v>4</v>
      </c>
      <c r="G59" s="10">
        <v>2006</v>
      </c>
      <c r="H59" s="10">
        <v>2006</v>
      </c>
      <c r="I59" s="10" t="s">
        <v>254</v>
      </c>
      <c r="J59" s="10">
        <v>13.5</v>
      </c>
      <c r="K59" s="7">
        <f t="array" ref="K59">SUM((J59&gt;='HP Bin Lookup'!$A$1:$A$9)*(J59&lt;'HP Bin Lookup'!$B$1:$B$9)*'HP Bin Lookup'!$B$1:$B$9)</f>
        <v>25</v>
      </c>
      <c r="L59" s="7" t="str">
        <f>IF(F59="Electric","",IFERROR(VLOOKUP(D59&amp;"_"&amp;H59&amp;"_"&amp;K59,OFFROAD2017_CY2020!$A:$A,1,FALSE),"No"))</f>
        <v/>
      </c>
      <c r="M59" s="7" t="s">
        <v>254</v>
      </c>
      <c r="N59" s="13" t="s">
        <v>254</v>
      </c>
      <c r="O59" s="13" t="str">
        <f>IF(F59="Electric","",IF(N59="",VLOOKUP($C59,'A-1.Equipment Type Mapping'!$B$1:$E$15,4,FALSE),""))</f>
        <v/>
      </c>
      <c r="P59" s="13" t="str">
        <f t="shared" si="1"/>
        <v/>
      </c>
      <c r="Q59" s="13" t="str">
        <f t="shared" si="2"/>
        <v/>
      </c>
      <c r="R59" s="13" t="s">
        <v>254</v>
      </c>
      <c r="S59" s="10" t="str">
        <f>IFERROR(VLOOKUP(Q59,OFFROAD2017_CY2020!A:U,S$3,FALSE)/VLOOKUP(Q59,OFFROAD2017_CY2020!A:U,S$4,FALSE)*IF(W59="Yes",_xlfn.DAYS(X59,"12/31/2019")/365,1),"")</f>
        <v/>
      </c>
      <c r="T59" s="13" t="str">
        <f t="shared" si="5"/>
        <v/>
      </c>
      <c r="U59" s="10" t="s">
        <v>254</v>
      </c>
      <c r="V59" s="10" t="s">
        <v>249</v>
      </c>
      <c r="W59" s="10" t="s">
        <v>249</v>
      </c>
      <c r="X59" s="10" t="s">
        <v>254</v>
      </c>
      <c r="Y59" s="10" t="s">
        <v>254</v>
      </c>
      <c r="Z59" s="10" t="s">
        <v>254</v>
      </c>
      <c r="AA59" s="10" t="s">
        <v>254</v>
      </c>
      <c r="AB59" s="10" t="s">
        <v>254</v>
      </c>
      <c r="AC59" s="71"/>
      <c r="AD59" s="71"/>
    </row>
    <row r="60" spans="1:30" ht="15.6" customHeight="1" x14ac:dyDescent="0.2">
      <c r="A60" s="10" t="s">
        <v>278</v>
      </c>
      <c r="B60" s="10" t="s">
        <v>493</v>
      </c>
      <c r="C60" s="10" t="str">
        <f t="shared" si="7"/>
        <v xml:space="preserve">Cart </v>
      </c>
      <c r="D60" s="10" t="str">
        <f>IF(F60="Electric","",IF(F60="Diesel",VLOOKUP($C60,'A-1.Equipment Type Mapping'!$B$1:$E$15,2,FALSE),IF(F60="Gasoline",VLOOKUP($C60,'A-1.Equipment Type Mapping'!$B$1:$E$15,3,FALSE))))</f>
        <v/>
      </c>
      <c r="E60" s="10" t="s">
        <v>250</v>
      </c>
      <c r="F60" s="10" t="s">
        <v>4</v>
      </c>
      <c r="G60" s="10">
        <v>2015</v>
      </c>
      <c r="H60" s="10">
        <v>2015</v>
      </c>
      <c r="I60" s="10" t="s">
        <v>254</v>
      </c>
      <c r="J60" s="10">
        <v>13.5</v>
      </c>
      <c r="K60" s="7">
        <f t="array" ref="K60">SUM((J60&gt;='HP Bin Lookup'!$A$1:$A$9)*(J60&lt;'HP Bin Lookup'!$B$1:$B$9)*'HP Bin Lookup'!$B$1:$B$9)</f>
        <v>25</v>
      </c>
      <c r="L60" s="7" t="str">
        <f>IF(F60="Electric","",IFERROR(VLOOKUP(D60&amp;"_"&amp;H60&amp;"_"&amp;K60,OFFROAD2017_CY2020!$A:$A,1,FALSE),"No"))</f>
        <v/>
      </c>
      <c r="M60" s="7" t="s">
        <v>254</v>
      </c>
      <c r="N60" s="13" t="s">
        <v>254</v>
      </c>
      <c r="O60" s="13" t="str">
        <f>IF(F60="Electric","",IF(N60="",VLOOKUP($C60,'A-1.Equipment Type Mapping'!$B$1:$E$15,4,FALSE),""))</f>
        <v/>
      </c>
      <c r="P60" s="13" t="str">
        <f t="shared" si="1"/>
        <v/>
      </c>
      <c r="Q60" s="13" t="str">
        <f t="shared" si="2"/>
        <v/>
      </c>
      <c r="R60" s="13" t="s">
        <v>254</v>
      </c>
      <c r="S60" s="10" t="str">
        <f>IFERROR(VLOOKUP(Q60,OFFROAD2017_CY2020!A:U,S$3,FALSE)/VLOOKUP(Q60,OFFROAD2017_CY2020!A:U,S$4,FALSE)*IF(W60="Yes",_xlfn.DAYS(X60,"12/31/2019")/365,1),"")</f>
        <v/>
      </c>
      <c r="T60" s="13" t="str">
        <f t="shared" si="5"/>
        <v/>
      </c>
      <c r="U60" s="10" t="s">
        <v>254</v>
      </c>
      <c r="V60" s="10" t="s">
        <v>249</v>
      </c>
      <c r="W60" s="10" t="s">
        <v>249</v>
      </c>
      <c r="X60" s="10" t="s">
        <v>254</v>
      </c>
      <c r="Y60" s="10" t="s">
        <v>254</v>
      </c>
      <c r="Z60" s="10" t="s">
        <v>254</v>
      </c>
      <c r="AA60" s="10" t="s">
        <v>254</v>
      </c>
      <c r="AB60" s="10" t="s">
        <v>254</v>
      </c>
      <c r="AC60" s="71"/>
      <c r="AD60" s="71"/>
    </row>
    <row r="61" spans="1:30" ht="15.6" customHeight="1" x14ac:dyDescent="0.2">
      <c r="A61" s="10" t="s">
        <v>277</v>
      </c>
      <c r="B61" s="10" t="s">
        <v>492</v>
      </c>
      <c r="C61" s="26" t="s">
        <v>219</v>
      </c>
      <c r="D61" s="10" t="str">
        <f>IF(F61="Electric","",IF(F61="Diesel",VLOOKUP($C61,'A-1.Equipment Type Mapping'!$B$1:$E$15,2,FALSE),IF(F61="Gasoline",VLOOKUP($C61,'A-1.Equipment Type Mapping'!$B$1:$E$15,3,FALSE))))</f>
        <v/>
      </c>
      <c r="E61" s="10" t="s">
        <v>250</v>
      </c>
      <c r="F61" s="10" t="s">
        <v>4</v>
      </c>
      <c r="G61" s="10">
        <v>2006</v>
      </c>
      <c r="H61" s="10">
        <v>2006</v>
      </c>
      <c r="I61" s="10" t="s">
        <v>254</v>
      </c>
      <c r="J61" s="10">
        <v>0</v>
      </c>
      <c r="K61" s="7">
        <f t="array" ref="K61">SUM((J61&gt;='HP Bin Lookup'!$A$1:$A$9)*(J61&lt;'HP Bin Lookup'!$B$1:$B$9)*'HP Bin Lookup'!$B$1:$B$9)</f>
        <v>25</v>
      </c>
      <c r="L61" s="7" t="str">
        <f>IF(F61="Electric","",IFERROR(VLOOKUP(D61&amp;"_"&amp;H61&amp;"_"&amp;K61,OFFROAD2017_CY2020!$A:$A,1,FALSE),"No"))</f>
        <v/>
      </c>
      <c r="M61" s="7" t="s">
        <v>254</v>
      </c>
      <c r="N61" s="13" t="s">
        <v>254</v>
      </c>
      <c r="O61" s="13" t="str">
        <f>IF(F61="Electric","",IF(N61="",VLOOKUP($C61,'A-1.Equipment Type Mapping'!$B$1:$E$15,4,FALSE),""))</f>
        <v/>
      </c>
      <c r="P61" s="13" t="str">
        <f t="shared" si="1"/>
        <v/>
      </c>
      <c r="Q61" s="13" t="str">
        <f t="shared" si="2"/>
        <v/>
      </c>
      <c r="R61" s="13" t="s">
        <v>254</v>
      </c>
      <c r="S61" s="10" t="str">
        <f>IFERROR(VLOOKUP(Q61,OFFROAD2017_CY2020!A:U,S$3,FALSE)/VLOOKUP(Q61,OFFROAD2017_CY2020!A:U,S$4,FALSE)*IF(W61="Yes",_xlfn.DAYS(X61,"12/31/2019")/365,1),"")</f>
        <v/>
      </c>
      <c r="T61" s="13" t="str">
        <f t="shared" si="5"/>
        <v/>
      </c>
      <c r="U61" s="10" t="s">
        <v>254</v>
      </c>
      <c r="V61" s="10" t="s">
        <v>249</v>
      </c>
      <c r="W61" s="10" t="s">
        <v>249</v>
      </c>
      <c r="X61" s="10" t="s">
        <v>254</v>
      </c>
      <c r="Y61" s="10" t="s">
        <v>254</v>
      </c>
      <c r="Z61" s="10" t="s">
        <v>254</v>
      </c>
      <c r="AA61" s="10" t="s">
        <v>254</v>
      </c>
      <c r="AB61" s="10" t="s">
        <v>254</v>
      </c>
      <c r="AC61" s="71"/>
      <c r="AD61" s="71"/>
    </row>
    <row r="62" spans="1:30" ht="15.6" customHeight="1" x14ac:dyDescent="0.2">
      <c r="A62" s="10" t="s">
        <v>276</v>
      </c>
      <c r="B62" s="10" t="s">
        <v>494</v>
      </c>
      <c r="C62" s="10" t="str">
        <f t="shared" si="7"/>
        <v xml:space="preserve">Belt Loader </v>
      </c>
      <c r="D62" s="10" t="str">
        <f>IF(F62="Electric","",IF(F62="Diesel",VLOOKUP($C62,'A-1.Equipment Type Mapping'!$B$1:$E$15,2,FALSE),IF(F62="Gasoline",VLOOKUP($C62,'A-1.Equipment Type Mapping'!$B$1:$E$15,3,FALSE))))</f>
        <v/>
      </c>
      <c r="E62" s="10" t="s">
        <v>250</v>
      </c>
      <c r="F62" s="10" t="s">
        <v>4</v>
      </c>
      <c r="G62" s="10">
        <v>2007</v>
      </c>
      <c r="H62" s="10">
        <v>2007</v>
      </c>
      <c r="I62" s="10" t="s">
        <v>254</v>
      </c>
      <c r="J62" s="10">
        <v>59</v>
      </c>
      <c r="K62" s="7">
        <f t="array" ref="K62">SUM((J62&gt;='HP Bin Lookup'!$A$1:$A$9)*(J62&lt;'HP Bin Lookup'!$B$1:$B$9)*'HP Bin Lookup'!$B$1:$B$9)</f>
        <v>75</v>
      </c>
      <c r="L62" s="7" t="str">
        <f>IF(F62="Electric","",IFERROR(VLOOKUP(D62&amp;"_"&amp;H62&amp;"_"&amp;K62,OFFROAD2017_CY2020!$A:$A,1,FALSE),"No"))</f>
        <v/>
      </c>
      <c r="M62" s="7" t="s">
        <v>254</v>
      </c>
      <c r="N62" s="13" t="s">
        <v>254</v>
      </c>
      <c r="O62" s="13" t="str">
        <f>IF(F62="Electric","",IF(N62="",VLOOKUP($C62,'A-1.Equipment Type Mapping'!$B$1:$E$15,4,FALSE),""))</f>
        <v/>
      </c>
      <c r="P62" s="13" t="str">
        <f t="shared" si="1"/>
        <v/>
      </c>
      <c r="Q62" s="13" t="str">
        <f t="shared" si="2"/>
        <v/>
      </c>
      <c r="R62" s="13" t="s">
        <v>254</v>
      </c>
      <c r="S62" s="10" t="str">
        <f>IFERROR(VLOOKUP(Q62,OFFROAD2017_CY2020!A:U,S$3,FALSE)/VLOOKUP(Q62,OFFROAD2017_CY2020!A:U,S$4,FALSE)*IF(W62="Yes",_xlfn.DAYS(X62,"12/31/2019")/365,1),"")</f>
        <v/>
      </c>
      <c r="T62" s="13" t="str">
        <f t="shared" si="5"/>
        <v/>
      </c>
      <c r="U62" s="10" t="s">
        <v>254</v>
      </c>
      <c r="V62" s="10" t="s">
        <v>249</v>
      </c>
      <c r="W62" s="10" t="s">
        <v>249</v>
      </c>
      <c r="X62" s="10" t="s">
        <v>254</v>
      </c>
      <c r="Y62" s="10" t="s">
        <v>254</v>
      </c>
      <c r="Z62" s="10" t="s">
        <v>254</v>
      </c>
      <c r="AA62" s="10" t="s">
        <v>254</v>
      </c>
      <c r="AB62" s="10" t="s">
        <v>254</v>
      </c>
      <c r="AC62" s="71"/>
      <c r="AD62" s="71"/>
    </row>
    <row r="63" spans="1:30" ht="15.6" customHeight="1" x14ac:dyDescent="0.2">
      <c r="A63" s="10" t="s">
        <v>275</v>
      </c>
      <c r="B63" s="10" t="s">
        <v>494</v>
      </c>
      <c r="C63" s="10" t="str">
        <f t="shared" si="7"/>
        <v xml:space="preserve">Belt Loader </v>
      </c>
      <c r="D63" s="10" t="str">
        <f>IF(F63="Electric","",IF(F63="Diesel",VLOOKUP($C63,'A-1.Equipment Type Mapping'!$B$1:$E$15,2,FALSE),IF(F63="Gasoline",VLOOKUP($C63,'A-1.Equipment Type Mapping'!$B$1:$E$15,3,FALSE))))</f>
        <v/>
      </c>
      <c r="E63" s="10" t="s">
        <v>250</v>
      </c>
      <c r="F63" s="10" t="s">
        <v>4</v>
      </c>
      <c r="G63" s="10">
        <v>2007</v>
      </c>
      <c r="H63" s="10">
        <v>2007</v>
      </c>
      <c r="I63" s="10" t="s">
        <v>254</v>
      </c>
      <c r="J63" s="10">
        <v>59</v>
      </c>
      <c r="K63" s="7">
        <f t="array" ref="K63">SUM((J63&gt;='HP Bin Lookup'!$A$1:$A$9)*(J63&lt;'HP Bin Lookup'!$B$1:$B$9)*'HP Bin Lookup'!$B$1:$B$9)</f>
        <v>75</v>
      </c>
      <c r="L63" s="7" t="str">
        <f>IF(F63="Electric","",IFERROR(VLOOKUP(D63&amp;"_"&amp;H63&amp;"_"&amp;K63,OFFROAD2017_CY2020!$A:$A,1,FALSE),"No"))</f>
        <v/>
      </c>
      <c r="M63" s="7" t="s">
        <v>254</v>
      </c>
      <c r="N63" s="13" t="s">
        <v>254</v>
      </c>
      <c r="O63" s="13" t="str">
        <f>IF(F63="Electric","",IF(N63="",VLOOKUP($C63,'A-1.Equipment Type Mapping'!$B$1:$E$15,4,FALSE),""))</f>
        <v/>
      </c>
      <c r="P63" s="13" t="str">
        <f t="shared" si="1"/>
        <v/>
      </c>
      <c r="Q63" s="13" t="str">
        <f t="shared" si="2"/>
        <v/>
      </c>
      <c r="R63" s="13" t="s">
        <v>254</v>
      </c>
      <c r="S63" s="10" t="str">
        <f>IFERROR(VLOOKUP(Q63,OFFROAD2017_CY2020!A:U,S$3,FALSE)/VLOOKUP(Q63,OFFROAD2017_CY2020!A:U,S$4,FALSE)*IF(W63="Yes",_xlfn.DAYS(X63,"12/31/2019")/365,1),"")</f>
        <v/>
      </c>
      <c r="T63" s="13" t="str">
        <f t="shared" si="5"/>
        <v/>
      </c>
      <c r="U63" s="10" t="s">
        <v>254</v>
      </c>
      <c r="V63" s="10" t="s">
        <v>249</v>
      </c>
      <c r="W63" s="10" t="s">
        <v>249</v>
      </c>
      <c r="X63" s="10" t="s">
        <v>254</v>
      </c>
      <c r="Y63" s="10" t="s">
        <v>254</v>
      </c>
      <c r="Z63" s="10" t="s">
        <v>254</v>
      </c>
      <c r="AA63" s="10" t="s">
        <v>254</v>
      </c>
      <c r="AB63" s="10" t="s">
        <v>254</v>
      </c>
      <c r="AC63" s="71"/>
      <c r="AD63" s="71"/>
    </row>
    <row r="64" spans="1:30" ht="15.6" customHeight="1" x14ac:dyDescent="0.2">
      <c r="A64" s="10" t="s">
        <v>274</v>
      </c>
      <c r="B64" s="10" t="s">
        <v>494</v>
      </c>
      <c r="C64" s="10" t="str">
        <f t="shared" si="7"/>
        <v xml:space="preserve">Belt Loader </v>
      </c>
      <c r="D64" s="10" t="str">
        <f>IF(F64="Electric","",IF(F64="Diesel",VLOOKUP($C64,'A-1.Equipment Type Mapping'!$B$1:$E$15,2,FALSE),IF(F64="Gasoline",VLOOKUP($C64,'A-1.Equipment Type Mapping'!$B$1:$E$15,3,FALSE))))</f>
        <v/>
      </c>
      <c r="E64" s="10" t="s">
        <v>250</v>
      </c>
      <c r="F64" s="10" t="s">
        <v>4</v>
      </c>
      <c r="G64" s="10">
        <v>2007</v>
      </c>
      <c r="H64" s="10">
        <v>2007</v>
      </c>
      <c r="I64" s="10" t="s">
        <v>254</v>
      </c>
      <c r="J64" s="10">
        <v>59</v>
      </c>
      <c r="K64" s="7">
        <f t="array" ref="K64">SUM((J64&gt;='HP Bin Lookup'!$A$1:$A$9)*(J64&lt;'HP Bin Lookup'!$B$1:$B$9)*'HP Bin Lookup'!$B$1:$B$9)</f>
        <v>75</v>
      </c>
      <c r="L64" s="7" t="str">
        <f>IF(F64="Electric","",IFERROR(VLOOKUP(D64&amp;"_"&amp;H64&amp;"_"&amp;K64,OFFROAD2017_CY2020!$A:$A,1,FALSE),"No"))</f>
        <v/>
      </c>
      <c r="M64" s="7" t="s">
        <v>254</v>
      </c>
      <c r="N64" s="13" t="s">
        <v>254</v>
      </c>
      <c r="O64" s="13" t="str">
        <f>IF(F64="Electric","",IF(N64="",VLOOKUP($C64,'A-1.Equipment Type Mapping'!$B$1:$E$15,4,FALSE),""))</f>
        <v/>
      </c>
      <c r="P64" s="13" t="str">
        <f t="shared" si="1"/>
        <v/>
      </c>
      <c r="Q64" s="13" t="str">
        <f t="shared" si="2"/>
        <v/>
      </c>
      <c r="R64" s="13" t="s">
        <v>254</v>
      </c>
      <c r="S64" s="10" t="str">
        <f>IFERROR(VLOOKUP(Q64,OFFROAD2017_CY2020!A:U,S$3,FALSE)/VLOOKUP(Q64,OFFROAD2017_CY2020!A:U,S$4,FALSE)*IF(W64="Yes",_xlfn.DAYS(X64,"12/31/2019")/365,1),"")</f>
        <v/>
      </c>
      <c r="T64" s="13" t="str">
        <f t="shared" si="5"/>
        <v/>
      </c>
      <c r="U64" s="10" t="s">
        <v>254</v>
      </c>
      <c r="V64" s="10" t="s">
        <v>249</v>
      </c>
      <c r="W64" s="10" t="s">
        <v>249</v>
      </c>
      <c r="X64" s="10" t="s">
        <v>254</v>
      </c>
      <c r="Y64" s="10" t="s">
        <v>254</v>
      </c>
      <c r="Z64" s="10" t="s">
        <v>254</v>
      </c>
      <c r="AA64" s="10" t="s">
        <v>254</v>
      </c>
      <c r="AB64" s="10" t="s">
        <v>254</v>
      </c>
      <c r="AC64" s="71"/>
      <c r="AD64" s="71"/>
    </row>
    <row r="65" spans="1:30" ht="15.6" customHeight="1" x14ac:dyDescent="0.2">
      <c r="A65" s="10" t="s">
        <v>273</v>
      </c>
      <c r="B65" s="10" t="s">
        <v>494</v>
      </c>
      <c r="C65" s="10" t="str">
        <f t="shared" si="7"/>
        <v xml:space="preserve">Belt Loader </v>
      </c>
      <c r="D65" s="10" t="str">
        <f>IF(F65="Electric","",IF(F65="Diesel",VLOOKUP($C65,'A-1.Equipment Type Mapping'!$B$1:$E$15,2,FALSE),IF(F65="Gasoline",VLOOKUP($C65,'A-1.Equipment Type Mapping'!$B$1:$E$15,3,FALSE))))</f>
        <v/>
      </c>
      <c r="E65" s="10" t="s">
        <v>250</v>
      </c>
      <c r="F65" s="10" t="s">
        <v>4</v>
      </c>
      <c r="G65" s="10">
        <v>2007</v>
      </c>
      <c r="H65" s="10">
        <v>2007</v>
      </c>
      <c r="I65" s="10" t="s">
        <v>254</v>
      </c>
      <c r="J65" s="10">
        <v>59</v>
      </c>
      <c r="K65" s="7">
        <f t="array" ref="K65">SUM((J65&gt;='HP Bin Lookup'!$A$1:$A$9)*(J65&lt;'HP Bin Lookup'!$B$1:$B$9)*'HP Bin Lookup'!$B$1:$B$9)</f>
        <v>75</v>
      </c>
      <c r="L65" s="7" t="str">
        <f>IF(F65="Electric","",IFERROR(VLOOKUP(D65&amp;"_"&amp;H65&amp;"_"&amp;K65,OFFROAD2017_CY2020!$A:$A,1,FALSE),"No"))</f>
        <v/>
      </c>
      <c r="M65" s="7" t="s">
        <v>254</v>
      </c>
      <c r="N65" s="13" t="s">
        <v>254</v>
      </c>
      <c r="O65" s="13" t="str">
        <f>IF(F65="Electric","",IF(N65="",VLOOKUP($C65,'A-1.Equipment Type Mapping'!$B$1:$E$15,4,FALSE),""))</f>
        <v/>
      </c>
      <c r="P65" s="13" t="str">
        <f t="shared" si="1"/>
        <v/>
      </c>
      <c r="Q65" s="13" t="str">
        <f t="shared" si="2"/>
        <v/>
      </c>
      <c r="R65" s="13" t="s">
        <v>254</v>
      </c>
      <c r="S65" s="10" t="str">
        <f>IFERROR(VLOOKUP(Q65,OFFROAD2017_CY2020!A:U,S$3,FALSE)/VLOOKUP(Q65,OFFROAD2017_CY2020!A:U,S$4,FALSE)*IF(W65="Yes",_xlfn.DAYS(X65,"12/31/2019")/365,1),"")</f>
        <v/>
      </c>
      <c r="T65" s="13" t="str">
        <f t="shared" si="5"/>
        <v/>
      </c>
      <c r="U65" s="10" t="s">
        <v>254</v>
      </c>
      <c r="V65" s="10" t="s">
        <v>249</v>
      </c>
      <c r="W65" s="10" t="s">
        <v>249</v>
      </c>
      <c r="X65" s="10" t="s">
        <v>254</v>
      </c>
      <c r="Y65" s="10" t="s">
        <v>254</v>
      </c>
      <c r="Z65" s="10" t="s">
        <v>254</v>
      </c>
      <c r="AA65" s="10" t="s">
        <v>254</v>
      </c>
      <c r="AB65" s="10" t="s">
        <v>254</v>
      </c>
      <c r="AC65" s="71"/>
      <c r="AD65" s="71"/>
    </row>
    <row r="66" spans="1:30" ht="15.6" customHeight="1" x14ac:dyDescent="0.2">
      <c r="A66" s="10" t="s">
        <v>272</v>
      </c>
      <c r="B66" s="10" t="s">
        <v>495</v>
      </c>
      <c r="C66" s="10" t="str">
        <f t="shared" si="7"/>
        <v xml:space="preserve">Cargo Tractor </v>
      </c>
      <c r="D66" s="10" t="str">
        <f>IF(F66="Electric","",IF(F66="Diesel",VLOOKUP($C66,'A-1.Equipment Type Mapping'!$B$1:$E$15,2,FALSE),IF(F66="Gasoline",VLOOKUP($C66,'A-1.Equipment Type Mapping'!$B$1:$E$15,3,FALSE))))</f>
        <v/>
      </c>
      <c r="E66" s="10" t="s">
        <v>250</v>
      </c>
      <c r="F66" s="10" t="s">
        <v>4</v>
      </c>
      <c r="G66" s="10">
        <v>2008</v>
      </c>
      <c r="H66" s="10">
        <v>2008</v>
      </c>
      <c r="I66" s="10" t="s">
        <v>254</v>
      </c>
      <c r="J66" s="10">
        <v>92.5</v>
      </c>
      <c r="K66" s="7">
        <f t="array" ref="K66">SUM((J66&gt;='HP Bin Lookup'!$A$1:$A$9)*(J66&lt;'HP Bin Lookup'!$B$1:$B$9)*'HP Bin Lookup'!$B$1:$B$9)</f>
        <v>100</v>
      </c>
      <c r="L66" s="7" t="str">
        <f>IF(F66="Electric","",IFERROR(VLOOKUP(D66&amp;"_"&amp;H66&amp;"_"&amp;K66,OFFROAD2017_CY2020!$A:$A,1,FALSE),"No"))</f>
        <v/>
      </c>
      <c r="M66" s="7" t="s">
        <v>254</v>
      </c>
      <c r="N66" s="13" t="s">
        <v>254</v>
      </c>
      <c r="O66" s="13" t="str">
        <f>IF(F66="Electric","",IF(N66="",VLOOKUP($C66,'A-1.Equipment Type Mapping'!$B$1:$E$15,4,FALSE),""))</f>
        <v/>
      </c>
      <c r="P66" s="13" t="str">
        <f t="shared" si="1"/>
        <v/>
      </c>
      <c r="Q66" s="13" t="str">
        <f t="shared" si="2"/>
        <v/>
      </c>
      <c r="R66" s="13" t="s">
        <v>254</v>
      </c>
      <c r="S66" s="10" t="str">
        <f>IFERROR(VLOOKUP(Q66,OFFROAD2017_CY2020!A:U,S$3,FALSE)/VLOOKUP(Q66,OFFROAD2017_CY2020!A:U,S$4,FALSE)*IF(W66="Yes",_xlfn.DAYS(X66,"12/31/2019")/365,1),"")</f>
        <v/>
      </c>
      <c r="T66" s="13" t="str">
        <f t="shared" si="5"/>
        <v/>
      </c>
      <c r="U66" s="10" t="s">
        <v>254</v>
      </c>
      <c r="V66" s="10" t="s">
        <v>249</v>
      </c>
      <c r="W66" s="10" t="s">
        <v>249</v>
      </c>
      <c r="X66" s="10" t="s">
        <v>254</v>
      </c>
      <c r="Y66" s="10" t="s">
        <v>254</v>
      </c>
      <c r="Z66" s="10" t="s">
        <v>254</v>
      </c>
      <c r="AA66" s="10" t="s">
        <v>254</v>
      </c>
      <c r="AB66" s="10" t="s">
        <v>254</v>
      </c>
      <c r="AC66" s="71"/>
      <c r="AD66" s="71"/>
    </row>
    <row r="67" spans="1:30" ht="15.6" customHeight="1" x14ac:dyDescent="0.2">
      <c r="A67" s="10" t="s">
        <v>271</v>
      </c>
      <c r="B67" s="10" t="s">
        <v>495</v>
      </c>
      <c r="C67" s="10" t="str">
        <f t="shared" si="7"/>
        <v xml:space="preserve">Cargo Tractor </v>
      </c>
      <c r="D67" s="10" t="str">
        <f>IF(F67="Electric","",IF(F67="Diesel",VLOOKUP($C67,'A-1.Equipment Type Mapping'!$B$1:$E$15,2,FALSE),IF(F67="Gasoline",VLOOKUP($C67,'A-1.Equipment Type Mapping'!$B$1:$E$15,3,FALSE))))</f>
        <v/>
      </c>
      <c r="E67" s="10" t="s">
        <v>250</v>
      </c>
      <c r="F67" s="10" t="s">
        <v>4</v>
      </c>
      <c r="G67" s="10">
        <v>2008</v>
      </c>
      <c r="H67" s="10">
        <v>2008</v>
      </c>
      <c r="I67" s="10" t="s">
        <v>254</v>
      </c>
      <c r="J67" s="10">
        <v>92.5</v>
      </c>
      <c r="K67" s="7">
        <f t="array" ref="K67">SUM((J67&gt;='HP Bin Lookup'!$A$1:$A$9)*(J67&lt;'HP Bin Lookup'!$B$1:$B$9)*'HP Bin Lookup'!$B$1:$B$9)</f>
        <v>100</v>
      </c>
      <c r="L67" s="7" t="str">
        <f>IF(F67="Electric","",IFERROR(VLOOKUP(D67&amp;"_"&amp;H67&amp;"_"&amp;K67,OFFROAD2017_CY2020!$A:$A,1,FALSE),"No"))</f>
        <v/>
      </c>
      <c r="M67" s="7" t="s">
        <v>254</v>
      </c>
      <c r="N67" s="13" t="s">
        <v>254</v>
      </c>
      <c r="O67" s="13" t="str">
        <f>IF(F67="Electric","",IF(N67="",VLOOKUP($C67,'A-1.Equipment Type Mapping'!$B$1:$E$15,4,FALSE),""))</f>
        <v/>
      </c>
      <c r="P67" s="13" t="str">
        <f t="shared" si="1"/>
        <v/>
      </c>
      <c r="Q67" s="13" t="str">
        <f t="shared" si="2"/>
        <v/>
      </c>
      <c r="R67" s="13" t="s">
        <v>254</v>
      </c>
      <c r="S67" s="10" t="str">
        <f>IFERROR(VLOOKUP(Q67,OFFROAD2017_CY2020!A:U,S$3,FALSE)/VLOOKUP(Q67,OFFROAD2017_CY2020!A:U,S$4,FALSE)*IF(W67="Yes",_xlfn.DAYS(X67,"12/31/2019")/365,1),"")</f>
        <v/>
      </c>
      <c r="T67" s="13" t="str">
        <f t="shared" si="5"/>
        <v/>
      </c>
      <c r="U67" s="10" t="s">
        <v>254</v>
      </c>
      <c r="V67" s="10" t="s">
        <v>249</v>
      </c>
      <c r="W67" s="10" t="s">
        <v>249</v>
      </c>
      <c r="X67" s="10" t="s">
        <v>254</v>
      </c>
      <c r="Y67" s="10" t="s">
        <v>254</v>
      </c>
      <c r="Z67" s="10" t="s">
        <v>254</v>
      </c>
      <c r="AA67" s="10" t="s">
        <v>254</v>
      </c>
      <c r="AB67" s="10" t="s">
        <v>254</v>
      </c>
      <c r="AC67" s="71"/>
      <c r="AD67" s="71"/>
    </row>
    <row r="68" spans="1:30" ht="15.6" customHeight="1" x14ac:dyDescent="0.2">
      <c r="A68" s="10" t="s">
        <v>270</v>
      </c>
      <c r="B68" s="10" t="s">
        <v>495</v>
      </c>
      <c r="C68" s="10" t="str">
        <f t="shared" si="7"/>
        <v xml:space="preserve">Cargo Tractor </v>
      </c>
      <c r="D68" s="10" t="str">
        <f>IF(F68="Electric","",IF(F68="Diesel",VLOOKUP($C68,'A-1.Equipment Type Mapping'!$B$1:$E$15,2,FALSE),IF(F68="Gasoline",VLOOKUP($C68,'A-1.Equipment Type Mapping'!$B$1:$E$15,3,FALSE))))</f>
        <v/>
      </c>
      <c r="E68" s="10" t="s">
        <v>250</v>
      </c>
      <c r="F68" s="10" t="s">
        <v>4</v>
      </c>
      <c r="G68" s="10">
        <v>2008</v>
      </c>
      <c r="H68" s="10">
        <v>2008</v>
      </c>
      <c r="I68" s="10" t="s">
        <v>254</v>
      </c>
      <c r="J68" s="10">
        <v>92.5</v>
      </c>
      <c r="K68" s="7">
        <f t="array" ref="K68">SUM((J68&gt;='HP Bin Lookup'!$A$1:$A$9)*(J68&lt;'HP Bin Lookup'!$B$1:$B$9)*'HP Bin Lookup'!$B$1:$B$9)</f>
        <v>100</v>
      </c>
      <c r="L68" s="7" t="str">
        <f>IF(F68="Electric","",IFERROR(VLOOKUP(D68&amp;"_"&amp;H68&amp;"_"&amp;K68,OFFROAD2017_CY2020!$A:$A,1,FALSE),"No"))</f>
        <v/>
      </c>
      <c r="M68" s="7" t="s">
        <v>254</v>
      </c>
      <c r="N68" s="13" t="s">
        <v>254</v>
      </c>
      <c r="O68" s="13" t="str">
        <f>IF(F68="Electric","",IF(N68="",VLOOKUP($C68,'A-1.Equipment Type Mapping'!$B$1:$E$15,4,FALSE),""))</f>
        <v/>
      </c>
      <c r="P68" s="13" t="str">
        <f t="shared" si="1"/>
        <v/>
      </c>
      <c r="Q68" s="13" t="str">
        <f t="shared" si="2"/>
        <v/>
      </c>
      <c r="R68" s="13" t="s">
        <v>254</v>
      </c>
      <c r="S68" s="10" t="str">
        <f>IFERROR(VLOOKUP(Q68,OFFROAD2017_CY2020!A:U,S$3,FALSE)/VLOOKUP(Q68,OFFROAD2017_CY2020!A:U,S$4,FALSE)*IF(W68="Yes",_xlfn.DAYS(X68,"12/31/2019")/365,1),"")</f>
        <v/>
      </c>
      <c r="T68" s="13" t="str">
        <f t="shared" si="5"/>
        <v/>
      </c>
      <c r="U68" s="10" t="s">
        <v>254</v>
      </c>
      <c r="V68" s="10" t="s">
        <v>249</v>
      </c>
      <c r="W68" s="10" t="s">
        <v>249</v>
      </c>
      <c r="X68" s="10" t="s">
        <v>254</v>
      </c>
      <c r="Y68" s="10" t="s">
        <v>254</v>
      </c>
      <c r="Z68" s="10" t="s">
        <v>254</v>
      </c>
      <c r="AA68" s="10" t="s">
        <v>254</v>
      </c>
      <c r="AB68" s="10" t="s">
        <v>254</v>
      </c>
      <c r="AC68" s="71"/>
      <c r="AD68" s="71"/>
    </row>
    <row r="69" spans="1:30" ht="15.6" customHeight="1" x14ac:dyDescent="0.2">
      <c r="A69" s="10" t="s">
        <v>269</v>
      </c>
      <c r="B69" s="10" t="s">
        <v>495</v>
      </c>
      <c r="C69" s="10" t="str">
        <f t="shared" si="7"/>
        <v xml:space="preserve">Cargo Tractor </v>
      </c>
      <c r="D69" s="10" t="str">
        <f>IF(F69="Electric","",IF(F69="Diesel",VLOOKUP($C69,'A-1.Equipment Type Mapping'!$B$1:$E$15,2,FALSE),IF(F69="Gasoline",VLOOKUP($C69,'A-1.Equipment Type Mapping'!$B$1:$E$15,3,FALSE))))</f>
        <v/>
      </c>
      <c r="E69" s="10" t="s">
        <v>250</v>
      </c>
      <c r="F69" s="10" t="s">
        <v>4</v>
      </c>
      <c r="G69" s="10">
        <v>2008</v>
      </c>
      <c r="H69" s="10">
        <v>2008</v>
      </c>
      <c r="I69" s="10" t="s">
        <v>254</v>
      </c>
      <c r="J69" s="10">
        <v>55</v>
      </c>
      <c r="K69" s="7">
        <f t="array" ref="K69">SUM((J69&gt;='HP Bin Lookup'!$A$1:$A$9)*(J69&lt;'HP Bin Lookup'!$B$1:$B$9)*'HP Bin Lookup'!$B$1:$B$9)</f>
        <v>75</v>
      </c>
      <c r="L69" s="7" t="str">
        <f>IF(F69="Electric","",IFERROR(VLOOKUP(D69&amp;"_"&amp;H69&amp;"_"&amp;K69,OFFROAD2017_CY2020!$A:$A,1,FALSE),"No"))</f>
        <v/>
      </c>
      <c r="M69" s="7" t="s">
        <v>254</v>
      </c>
      <c r="N69" s="13" t="s">
        <v>254</v>
      </c>
      <c r="O69" s="13" t="str">
        <f>IF(F69="Electric","",IF(N69="",VLOOKUP($C69,'A-1.Equipment Type Mapping'!$B$1:$E$15,4,FALSE),""))</f>
        <v/>
      </c>
      <c r="P69" s="13" t="str">
        <f t="shared" si="1"/>
        <v/>
      </c>
      <c r="Q69" s="13" t="str">
        <f t="shared" si="2"/>
        <v/>
      </c>
      <c r="R69" s="13" t="s">
        <v>254</v>
      </c>
      <c r="S69" s="10" t="str">
        <f>IFERROR(VLOOKUP(Q69,OFFROAD2017_CY2020!A:U,S$3,FALSE)/VLOOKUP(Q69,OFFROAD2017_CY2020!A:U,S$4,FALSE)*IF(W69="Yes",_xlfn.DAYS(X69,"12/31/2019")/365,1),"")</f>
        <v/>
      </c>
      <c r="T69" s="13" t="str">
        <f t="shared" si="5"/>
        <v/>
      </c>
      <c r="U69" s="10" t="s">
        <v>254</v>
      </c>
      <c r="V69" s="10" t="s">
        <v>249</v>
      </c>
      <c r="W69" s="10" t="s">
        <v>249</v>
      </c>
      <c r="X69" s="10" t="s">
        <v>254</v>
      </c>
      <c r="Y69" s="10" t="s">
        <v>254</v>
      </c>
      <c r="Z69" s="10" t="s">
        <v>254</v>
      </c>
      <c r="AA69" s="10" t="s">
        <v>254</v>
      </c>
      <c r="AB69" s="10" t="s">
        <v>254</v>
      </c>
      <c r="AC69" s="71"/>
      <c r="AD69" s="71"/>
    </row>
    <row r="70" spans="1:30" ht="15.6" customHeight="1" x14ac:dyDescent="0.2">
      <c r="A70" s="10" t="s">
        <v>268</v>
      </c>
      <c r="B70" s="10" t="s">
        <v>495</v>
      </c>
      <c r="C70" s="10" t="str">
        <f t="shared" si="7"/>
        <v xml:space="preserve">Cargo Tractor </v>
      </c>
      <c r="D70" s="10" t="str">
        <f>IF(F70="Electric","",IF(F70="Diesel",VLOOKUP($C70,'A-1.Equipment Type Mapping'!$B$1:$E$15,2,FALSE),IF(F70="Gasoline",VLOOKUP($C70,'A-1.Equipment Type Mapping'!$B$1:$E$15,3,FALSE))))</f>
        <v/>
      </c>
      <c r="E70" s="10" t="s">
        <v>250</v>
      </c>
      <c r="F70" s="10" t="s">
        <v>4</v>
      </c>
      <c r="G70" s="10">
        <v>2008</v>
      </c>
      <c r="H70" s="10">
        <v>2008</v>
      </c>
      <c r="I70" s="10" t="s">
        <v>254</v>
      </c>
      <c r="J70" s="10">
        <v>55</v>
      </c>
      <c r="K70" s="7">
        <f t="array" ref="K70">SUM((J70&gt;='HP Bin Lookup'!$A$1:$A$9)*(J70&lt;'HP Bin Lookup'!$B$1:$B$9)*'HP Bin Lookup'!$B$1:$B$9)</f>
        <v>75</v>
      </c>
      <c r="L70" s="7" t="str">
        <f>IF(F70="Electric","",IFERROR(VLOOKUP(D70&amp;"_"&amp;H70&amp;"_"&amp;K70,OFFROAD2017_CY2020!$A:$A,1,FALSE),"No"))</f>
        <v/>
      </c>
      <c r="M70" s="7" t="s">
        <v>254</v>
      </c>
      <c r="N70" s="13" t="s">
        <v>254</v>
      </c>
      <c r="O70" s="13" t="str">
        <f>IF(F70="Electric","",IF(N70="",VLOOKUP($C70,'A-1.Equipment Type Mapping'!$B$1:$E$15,4,FALSE),""))</f>
        <v/>
      </c>
      <c r="P70" s="13" t="str">
        <f t="shared" ref="P70:P133" si="8">IF(N70="",IF(O70="","",O70),N70)</f>
        <v/>
      </c>
      <c r="Q70" s="13" t="str">
        <f t="shared" ref="Q70:Q133" si="9">IF(F70="Electric","",IF(I70="",D70&amp;"_"&amp;H70&amp;"_"&amp;K70,D70&amp;"_"&amp;I70&amp;"_"&amp;M70))</f>
        <v/>
      </c>
      <c r="R70" s="13" t="s">
        <v>254</v>
      </c>
      <c r="S70" s="10" t="str">
        <f>IFERROR(VLOOKUP(Q70,OFFROAD2017_CY2020!A:U,S$3,FALSE)/VLOOKUP(Q70,OFFROAD2017_CY2020!A:U,S$4,FALSE)*IF(W70="Yes",_xlfn.DAYS(X70,"12/31/2019")/365,1),"")</f>
        <v/>
      </c>
      <c r="T70" s="13" t="str">
        <f t="shared" si="5"/>
        <v/>
      </c>
      <c r="U70" s="10" t="s">
        <v>254</v>
      </c>
      <c r="V70" s="10" t="s">
        <v>249</v>
      </c>
      <c r="W70" s="10" t="s">
        <v>249</v>
      </c>
      <c r="X70" s="10" t="s">
        <v>254</v>
      </c>
      <c r="Y70" s="10" t="s">
        <v>254</v>
      </c>
      <c r="Z70" s="10" t="s">
        <v>254</v>
      </c>
      <c r="AA70" s="10" t="s">
        <v>254</v>
      </c>
      <c r="AB70" s="10" t="s">
        <v>254</v>
      </c>
      <c r="AC70" s="71"/>
      <c r="AD70" s="71"/>
    </row>
    <row r="71" spans="1:30" ht="15.6" customHeight="1" x14ac:dyDescent="0.2">
      <c r="A71" s="10" t="s">
        <v>267</v>
      </c>
      <c r="B71" s="10" t="s">
        <v>495</v>
      </c>
      <c r="C71" s="10" t="str">
        <f t="shared" si="7"/>
        <v xml:space="preserve">Cargo Tractor </v>
      </c>
      <c r="D71" s="10" t="str">
        <f>IF(F71="Electric","",IF(F71="Diesel",VLOOKUP($C71,'A-1.Equipment Type Mapping'!$B$1:$E$15,2,FALSE),IF(F71="Gasoline",VLOOKUP($C71,'A-1.Equipment Type Mapping'!$B$1:$E$15,3,FALSE))))</f>
        <v/>
      </c>
      <c r="E71" s="10" t="s">
        <v>250</v>
      </c>
      <c r="F71" s="10" t="s">
        <v>4</v>
      </c>
      <c r="G71" s="10">
        <v>2008</v>
      </c>
      <c r="H71" s="10">
        <v>2008</v>
      </c>
      <c r="I71" s="10" t="s">
        <v>254</v>
      </c>
      <c r="J71" s="10">
        <v>55</v>
      </c>
      <c r="K71" s="7">
        <f t="array" ref="K71">SUM((J71&gt;='HP Bin Lookup'!$A$1:$A$9)*(J71&lt;'HP Bin Lookup'!$B$1:$B$9)*'HP Bin Lookup'!$B$1:$B$9)</f>
        <v>75</v>
      </c>
      <c r="L71" s="7" t="str">
        <f>IF(F71="Electric","",IFERROR(VLOOKUP(D71&amp;"_"&amp;H71&amp;"_"&amp;K71,OFFROAD2017_CY2020!$A:$A,1,FALSE),"No"))</f>
        <v/>
      </c>
      <c r="M71" s="7" t="s">
        <v>254</v>
      </c>
      <c r="N71" s="13" t="s">
        <v>254</v>
      </c>
      <c r="O71" s="13" t="str">
        <f>IF(F71="Electric","",IF(N71="",VLOOKUP($C71,'A-1.Equipment Type Mapping'!$B$1:$E$15,4,FALSE),""))</f>
        <v/>
      </c>
      <c r="P71" s="13" t="str">
        <f t="shared" si="8"/>
        <v/>
      </c>
      <c r="Q71" s="13" t="str">
        <f t="shared" si="9"/>
        <v/>
      </c>
      <c r="R71" s="13" t="s">
        <v>254</v>
      </c>
      <c r="S71" s="10" t="str">
        <f>IFERROR(VLOOKUP(Q71,OFFROAD2017_CY2020!A:U,S$3,FALSE)/VLOOKUP(Q71,OFFROAD2017_CY2020!A:U,S$4,FALSE)*IF(W71="Yes",_xlfn.DAYS(X71,"12/31/2019")/365,1),"")</f>
        <v/>
      </c>
      <c r="T71" s="13" t="str">
        <f t="shared" si="5"/>
        <v/>
      </c>
      <c r="U71" s="10" t="s">
        <v>254</v>
      </c>
      <c r="V71" s="10" t="s">
        <v>249</v>
      </c>
      <c r="W71" s="10" t="s">
        <v>249</v>
      </c>
      <c r="X71" s="10" t="s">
        <v>254</v>
      </c>
      <c r="Y71" s="10" t="s">
        <v>254</v>
      </c>
      <c r="Z71" s="10" t="s">
        <v>254</v>
      </c>
      <c r="AA71" s="10" t="s">
        <v>254</v>
      </c>
      <c r="AB71" s="10" t="s">
        <v>254</v>
      </c>
      <c r="AC71" s="71"/>
      <c r="AD71" s="71"/>
    </row>
    <row r="72" spans="1:30" ht="15.6" customHeight="1" x14ac:dyDescent="0.2">
      <c r="A72" s="10" t="s">
        <v>266</v>
      </c>
      <c r="B72" s="10" t="s">
        <v>495</v>
      </c>
      <c r="C72" s="10" t="str">
        <f t="shared" si="7"/>
        <v xml:space="preserve">Cargo Tractor </v>
      </c>
      <c r="D72" s="10" t="str">
        <f>IF(F72="Electric","",IF(F72="Diesel",VLOOKUP($C72,'A-1.Equipment Type Mapping'!$B$1:$E$15,2,FALSE),IF(F72="Gasoline",VLOOKUP($C72,'A-1.Equipment Type Mapping'!$B$1:$E$15,3,FALSE))))</f>
        <v/>
      </c>
      <c r="E72" s="10" t="s">
        <v>250</v>
      </c>
      <c r="F72" s="10" t="s">
        <v>4</v>
      </c>
      <c r="G72" s="10">
        <v>2008</v>
      </c>
      <c r="H72" s="10">
        <v>2008</v>
      </c>
      <c r="I72" s="10" t="s">
        <v>254</v>
      </c>
      <c r="J72" s="10">
        <v>55</v>
      </c>
      <c r="K72" s="7">
        <f t="array" ref="K72">SUM((J72&gt;='HP Bin Lookup'!$A$1:$A$9)*(J72&lt;'HP Bin Lookup'!$B$1:$B$9)*'HP Bin Lookup'!$B$1:$B$9)</f>
        <v>75</v>
      </c>
      <c r="L72" s="7" t="str">
        <f>IF(F72="Electric","",IFERROR(VLOOKUP(D72&amp;"_"&amp;H72&amp;"_"&amp;K72,OFFROAD2017_CY2020!$A:$A,1,FALSE),"No"))</f>
        <v/>
      </c>
      <c r="M72" s="7" t="s">
        <v>254</v>
      </c>
      <c r="N72" s="13" t="s">
        <v>254</v>
      </c>
      <c r="O72" s="13" t="str">
        <f>IF(F72="Electric","",IF(N72="",VLOOKUP($C72,'A-1.Equipment Type Mapping'!$B$1:$E$15,4,FALSE),""))</f>
        <v/>
      </c>
      <c r="P72" s="13" t="str">
        <f t="shared" si="8"/>
        <v/>
      </c>
      <c r="Q72" s="13" t="str">
        <f t="shared" si="9"/>
        <v/>
      </c>
      <c r="R72" s="13" t="s">
        <v>254</v>
      </c>
      <c r="S72" s="10" t="str">
        <f>IFERROR(VLOOKUP(Q72,OFFROAD2017_CY2020!A:U,S$3,FALSE)/VLOOKUP(Q72,OFFROAD2017_CY2020!A:U,S$4,FALSE)*IF(W72="Yes",_xlfn.DAYS(X72,"12/31/2019")/365,1),"")</f>
        <v/>
      </c>
      <c r="T72" s="13" t="str">
        <f t="shared" si="5"/>
        <v/>
      </c>
      <c r="U72" s="10" t="s">
        <v>254</v>
      </c>
      <c r="V72" s="10" t="s">
        <v>249</v>
      </c>
      <c r="W72" s="10" t="s">
        <v>249</v>
      </c>
      <c r="X72" s="10" t="s">
        <v>254</v>
      </c>
      <c r="Y72" s="10" t="s">
        <v>254</v>
      </c>
      <c r="Z72" s="10" t="s">
        <v>254</v>
      </c>
      <c r="AA72" s="10" t="s">
        <v>254</v>
      </c>
      <c r="AB72" s="10" t="s">
        <v>254</v>
      </c>
      <c r="AC72" s="71"/>
      <c r="AD72" s="71"/>
    </row>
    <row r="73" spans="1:30" ht="15.6" customHeight="1" x14ac:dyDescent="0.2">
      <c r="A73" s="10" t="s">
        <v>265</v>
      </c>
      <c r="B73" s="10" t="s">
        <v>491</v>
      </c>
      <c r="C73" s="10" t="s">
        <v>8</v>
      </c>
      <c r="D73" s="10" t="str">
        <f>IF(F73="Electric","",IF(F73="Diesel",VLOOKUP($C73,'A-1.Equipment Type Mapping'!$B$1:$E$15,2,FALSE),IF(F73="Gasoline",VLOOKUP($C73,'A-1.Equipment Type Mapping'!$B$1:$E$15,3,FALSE))))</f>
        <v>AirGrSupp - Lift</v>
      </c>
      <c r="E73" s="10" t="s">
        <v>250</v>
      </c>
      <c r="F73" s="10" t="s">
        <v>5</v>
      </c>
      <c r="G73" s="10">
        <v>2016</v>
      </c>
      <c r="H73" s="10">
        <v>2016</v>
      </c>
      <c r="I73" s="10" t="s">
        <v>254</v>
      </c>
      <c r="J73" s="7">
        <v>67</v>
      </c>
      <c r="K73" s="7">
        <f t="array" ref="K73">SUM((J73&gt;='HP Bin Lookup'!$A$1:$A$9)*(J73&lt;'HP Bin Lookup'!$B$1:$B$9)*'HP Bin Lookup'!$B$1:$B$9)</f>
        <v>75</v>
      </c>
      <c r="L73" s="7" t="str">
        <f>IF(F73="Electric","",IFERROR(VLOOKUP(D73&amp;"_"&amp;H73&amp;"_"&amp;K73,OFFROAD2017_CY2020!$A:$A,1,FALSE),"No"))</f>
        <v>AirGrSupp - Lift_2016_75</v>
      </c>
      <c r="M73" s="7" t="s">
        <v>254</v>
      </c>
      <c r="N73" s="13" t="s">
        <v>254</v>
      </c>
      <c r="O73" s="13">
        <f>IF(F73="Electric","",IF(N73="",VLOOKUP($C73,'A-1.Equipment Type Mapping'!$B$1:$E$15,4,FALSE),""))</f>
        <v>0.33500000000000002</v>
      </c>
      <c r="P73" s="13">
        <f t="shared" si="8"/>
        <v>0.33500000000000002</v>
      </c>
      <c r="Q73" s="13" t="str">
        <f t="shared" si="9"/>
        <v>AirGrSupp - Lift_2016_75</v>
      </c>
      <c r="R73" s="13" t="s">
        <v>254</v>
      </c>
      <c r="S73" s="10">
        <f>IFERROR(VLOOKUP(Q73,OFFROAD2017_CY2020!A:U,S$3,FALSE)/VLOOKUP(Q73,OFFROAD2017_CY2020!A:U,S$4,FALSE)*IF(W73="Yes",_xlfn.DAYS(X73,"12/31/2019")/365,1),"")</f>
        <v>414.39785534658921</v>
      </c>
      <c r="T73" s="13">
        <f t="shared" si="5"/>
        <v>414.39785534658921</v>
      </c>
      <c r="U73" s="10" t="s">
        <v>387</v>
      </c>
      <c r="V73" s="10" t="s">
        <v>249</v>
      </c>
      <c r="W73" s="10" t="s">
        <v>249</v>
      </c>
      <c r="X73" s="10" t="s">
        <v>254</v>
      </c>
      <c r="Y73" s="10" t="s">
        <v>254</v>
      </c>
      <c r="Z73" s="10" t="s">
        <v>254</v>
      </c>
      <c r="AA73" s="10" t="s">
        <v>254</v>
      </c>
      <c r="AB73" s="10" t="s">
        <v>254</v>
      </c>
      <c r="AC73" s="71"/>
      <c r="AD73" s="71"/>
    </row>
    <row r="74" spans="1:30" ht="15.6" customHeight="1" x14ac:dyDescent="0.2">
      <c r="A74" s="10" t="s">
        <v>264</v>
      </c>
      <c r="B74" s="10" t="s">
        <v>14</v>
      </c>
      <c r="C74" s="10" t="str">
        <f t="shared" si="7"/>
        <v>Air Start</v>
      </c>
      <c r="D74" s="10" t="str">
        <f>IF(F74="Electric","",IF(F74="Diesel",VLOOKUP($C74,'A-1.Equipment Type Mapping'!$B$1:$E$15,2,FALSE),IF(F74="Gasoline",VLOOKUP($C74,'A-1.Equipment Type Mapping'!$B$1:$E$15,3,FALSE))))</f>
        <v>Portable Equipment - Non-Rental Generator</v>
      </c>
      <c r="E74" s="10" t="s">
        <v>250</v>
      </c>
      <c r="F74" s="10" t="s">
        <v>5</v>
      </c>
      <c r="G74" s="10">
        <v>2018</v>
      </c>
      <c r="H74" s="10">
        <v>2018</v>
      </c>
      <c r="I74" s="10" t="s">
        <v>254</v>
      </c>
      <c r="J74" s="7">
        <v>450</v>
      </c>
      <c r="K74" s="7">
        <f t="array" ref="K74">SUM((J74&gt;='HP Bin Lookup'!$A$1:$A$9)*(J74&lt;'HP Bin Lookup'!$B$1:$B$9)*'HP Bin Lookup'!$B$1:$B$9)</f>
        <v>600</v>
      </c>
      <c r="L74" s="7" t="str">
        <f>IF(F74="Electric","",IFERROR(VLOOKUP(D74&amp;"_"&amp;H74&amp;"_"&amp;K74,OFFROAD2017_CY2020!$A:$A,1,FALSE),"No"))</f>
        <v>Portable Equipment - Non-Rental Generator_2018_600</v>
      </c>
      <c r="M74" s="7" t="s">
        <v>254</v>
      </c>
      <c r="N74" s="13" t="s">
        <v>254</v>
      </c>
      <c r="O74" s="13">
        <f>IF(F74="Electric","",IF(N74="",VLOOKUP($C74,'A-1.Equipment Type Mapping'!$B$1:$E$15,4,FALSE),""))</f>
        <v>0.33500000000000002</v>
      </c>
      <c r="P74" s="13">
        <f t="shared" si="8"/>
        <v>0.33500000000000002</v>
      </c>
      <c r="Q74" s="13" t="str">
        <f t="shared" si="9"/>
        <v>Portable Equipment - Non-Rental Generator_2018_600</v>
      </c>
      <c r="R74" s="13" t="s">
        <v>254</v>
      </c>
      <c r="S74" s="10">
        <f>IFERROR(VLOOKUP(Q74,OFFROAD2017_CY2020!A:U,S$3,FALSE)/VLOOKUP(Q74,OFFROAD2017_CY2020!A:U,S$4,FALSE)*IF(W74="Yes",_xlfn.DAYS(X74,"12/31/2019")/365,1),"")</f>
        <v>1313.5972312801362</v>
      </c>
      <c r="T74" s="13">
        <f t="shared" si="5"/>
        <v>1313.5972312801362</v>
      </c>
      <c r="U74" s="10" t="s">
        <v>387</v>
      </c>
      <c r="V74" s="10" t="s">
        <v>249</v>
      </c>
      <c r="W74" s="10" t="s">
        <v>249</v>
      </c>
      <c r="X74" s="10" t="s">
        <v>254</v>
      </c>
      <c r="Y74" s="10" t="s">
        <v>254</v>
      </c>
      <c r="Z74" s="10" t="s">
        <v>254</v>
      </c>
      <c r="AA74" s="10" t="s">
        <v>254</v>
      </c>
      <c r="AB74" s="10" t="s">
        <v>254</v>
      </c>
      <c r="AC74" s="71"/>
      <c r="AD74" s="71"/>
    </row>
    <row r="75" spans="1:30" ht="15.6" customHeight="1" x14ac:dyDescent="0.2">
      <c r="A75" s="10" t="s">
        <v>263</v>
      </c>
      <c r="B75" s="10" t="s">
        <v>492</v>
      </c>
      <c r="C75" s="10" t="s">
        <v>219</v>
      </c>
      <c r="D75" s="10" t="str">
        <f>IF(F75="Electric","",IF(F75="Diesel",VLOOKUP($C75,'A-1.Equipment Type Mapping'!$B$1:$E$15,2,FALSE),IF(F75="Gasoline",VLOOKUP($C75,'A-1.Equipment Type Mapping'!$B$1:$E$15,3,FALSE))))</f>
        <v>AirGrSupp - A/C Tug Narrow Body</v>
      </c>
      <c r="E75" s="10" t="s">
        <v>250</v>
      </c>
      <c r="F75" s="10" t="s">
        <v>5</v>
      </c>
      <c r="G75" s="10">
        <v>2001</v>
      </c>
      <c r="H75" s="10">
        <v>2001</v>
      </c>
      <c r="I75" s="10">
        <v>2000</v>
      </c>
      <c r="J75" s="7">
        <v>88</v>
      </c>
      <c r="K75" s="7">
        <f t="array" ref="K75">SUM((J75&gt;='HP Bin Lookup'!$A$1:$A$9)*(J75&lt;'HP Bin Lookup'!$B$1:$B$9)*'HP Bin Lookup'!$B$1:$B$9)</f>
        <v>100</v>
      </c>
      <c r="L75" s="7" t="str">
        <f>IF(F75="Electric","",IFERROR(VLOOKUP(D75&amp;"_"&amp;H75&amp;"_"&amp;K75,OFFROAD2017_CY2020!$A:$A,1,FALSE),"No"))</f>
        <v>No</v>
      </c>
      <c r="M75" s="7">
        <v>100</v>
      </c>
      <c r="N75" s="13" t="s">
        <v>254</v>
      </c>
      <c r="O75" s="13">
        <f>IF(F75="Electric","",IF(N75="",VLOOKUP($C75,'A-1.Equipment Type Mapping'!$B$1:$E$15,4,FALSE),""))</f>
        <v>0.53600000000000003</v>
      </c>
      <c r="P75" s="13">
        <f t="shared" si="8"/>
        <v>0.53600000000000003</v>
      </c>
      <c r="Q75" s="13" t="str">
        <f t="shared" si="9"/>
        <v>AirGrSupp - A/C Tug Narrow Body_2000_100</v>
      </c>
      <c r="R75" s="13" t="s">
        <v>254</v>
      </c>
      <c r="S75" s="10">
        <f>IFERROR(VLOOKUP(Q75,OFFROAD2017_CY2020!A:U,S$3,FALSE)/VLOOKUP(Q75,OFFROAD2017_CY2020!A:U,S$4,FALSE)*IF(W75="Yes",_xlfn.DAYS(X75,"12/31/2019")/365,1),"")</f>
        <v>328.24672226137722</v>
      </c>
      <c r="T75" s="13">
        <f t="shared" si="5"/>
        <v>328.24672226137722</v>
      </c>
      <c r="U75" s="10" t="s">
        <v>382</v>
      </c>
      <c r="V75" s="10" t="s">
        <v>249</v>
      </c>
      <c r="W75" s="10" t="s">
        <v>249</v>
      </c>
      <c r="X75" s="10" t="s">
        <v>254</v>
      </c>
      <c r="Y75" s="10" t="s">
        <v>254</v>
      </c>
      <c r="Z75" s="10" t="s">
        <v>254</v>
      </c>
      <c r="AA75" s="10" t="s">
        <v>254</v>
      </c>
      <c r="AB75" s="10" t="s">
        <v>254</v>
      </c>
      <c r="AC75" s="71"/>
      <c r="AD75" s="71"/>
    </row>
    <row r="76" spans="1:30" ht="15.6" customHeight="1" x14ac:dyDescent="0.2">
      <c r="A76" s="10" t="s">
        <v>262</v>
      </c>
      <c r="B76" s="10" t="s">
        <v>492</v>
      </c>
      <c r="C76" s="10" t="s">
        <v>219</v>
      </c>
      <c r="D76" s="10" t="str">
        <f>IF(F76="Electric","",IF(F76="Diesel",VLOOKUP($C76,'A-1.Equipment Type Mapping'!$B$1:$E$15,2,FALSE),IF(F76="Gasoline",VLOOKUP($C76,'A-1.Equipment Type Mapping'!$B$1:$E$15,3,FALSE))))</f>
        <v>AirGrSupp - A/C Tug Narrow Body</v>
      </c>
      <c r="E76" s="10" t="s">
        <v>250</v>
      </c>
      <c r="F76" s="10" t="s">
        <v>5</v>
      </c>
      <c r="G76" s="10">
        <v>2000</v>
      </c>
      <c r="H76" s="10">
        <v>2000</v>
      </c>
      <c r="I76" s="10" t="s">
        <v>254</v>
      </c>
      <c r="J76" s="7">
        <v>210</v>
      </c>
      <c r="K76" s="7">
        <f t="array" ref="K76">SUM((J76&gt;='HP Bin Lookup'!$A$1:$A$9)*(J76&lt;'HP Bin Lookup'!$B$1:$B$9)*'HP Bin Lookup'!$B$1:$B$9)</f>
        <v>300</v>
      </c>
      <c r="L76" s="7" t="str">
        <f>IF(F76="Electric","",IFERROR(VLOOKUP(D76&amp;"_"&amp;H76&amp;"_"&amp;K76,OFFROAD2017_CY2020!$A:$A,1,FALSE),"No"))</f>
        <v>AirGrSupp - A/C Tug Narrow Body_2000_300</v>
      </c>
      <c r="M76" s="7" t="s">
        <v>254</v>
      </c>
      <c r="N76" s="13" t="s">
        <v>254</v>
      </c>
      <c r="O76" s="13">
        <f>IF(F76="Electric","",IF(N76="",VLOOKUP($C76,'A-1.Equipment Type Mapping'!$B$1:$E$15,4,FALSE),""))</f>
        <v>0.53600000000000003</v>
      </c>
      <c r="P76" s="13">
        <f t="shared" si="8"/>
        <v>0.53600000000000003</v>
      </c>
      <c r="Q76" s="13" t="str">
        <f t="shared" si="9"/>
        <v>AirGrSupp - A/C Tug Narrow Body_2000_300</v>
      </c>
      <c r="R76" s="13" t="s">
        <v>254</v>
      </c>
      <c r="S76" s="10">
        <f>IFERROR(VLOOKUP(Q76,OFFROAD2017_CY2020!A:U,S$3,FALSE)/VLOOKUP(Q76,OFFROAD2017_CY2020!A:U,S$4,FALSE)*IF(W76="Yes",_xlfn.DAYS(X76,"12/31/2019")/365,1),"")</f>
        <v>328.24672226137534</v>
      </c>
      <c r="T76" s="13">
        <f t="shared" si="5"/>
        <v>328.24672226137534</v>
      </c>
      <c r="U76" s="10" t="s">
        <v>382</v>
      </c>
      <c r="V76" s="10" t="s">
        <v>249</v>
      </c>
      <c r="W76" s="10" t="s">
        <v>249</v>
      </c>
      <c r="X76" s="10" t="s">
        <v>254</v>
      </c>
      <c r="Y76" s="10" t="s">
        <v>254</v>
      </c>
      <c r="Z76" s="10" t="s">
        <v>254</v>
      </c>
      <c r="AA76" s="10" t="s">
        <v>254</v>
      </c>
      <c r="AB76" s="10" t="s">
        <v>254</v>
      </c>
      <c r="AC76" s="71"/>
      <c r="AD76" s="71"/>
    </row>
    <row r="77" spans="1:30" ht="15.6" customHeight="1" x14ac:dyDescent="0.2">
      <c r="A77" s="10" t="s">
        <v>261</v>
      </c>
      <c r="B77" s="10" t="s">
        <v>492</v>
      </c>
      <c r="C77" s="10" t="s">
        <v>219</v>
      </c>
      <c r="D77" s="10" t="str">
        <f>IF(F77="Electric","",IF(F77="Diesel",VLOOKUP($C77,'A-1.Equipment Type Mapping'!$B$1:$E$15,2,FALSE),IF(F77="Gasoline",VLOOKUP($C77,'A-1.Equipment Type Mapping'!$B$1:$E$15,3,FALSE))))</f>
        <v>AirGrSupp - A/C Tug Narrow Body</v>
      </c>
      <c r="E77" s="10" t="s">
        <v>250</v>
      </c>
      <c r="F77" s="10" t="s">
        <v>5</v>
      </c>
      <c r="G77" s="10">
        <v>1998</v>
      </c>
      <c r="H77" s="10">
        <v>1998</v>
      </c>
      <c r="I77" s="10">
        <v>1997</v>
      </c>
      <c r="J77" s="7">
        <v>88</v>
      </c>
      <c r="K77" s="7">
        <f t="array" ref="K77">SUM((J77&gt;='HP Bin Lookup'!$A$1:$A$9)*(J77&lt;'HP Bin Lookup'!$B$1:$B$9)*'HP Bin Lookup'!$B$1:$B$9)</f>
        <v>100</v>
      </c>
      <c r="L77" s="7" t="str">
        <f>IF(F77="Electric","",IFERROR(VLOOKUP(D77&amp;"_"&amp;H77&amp;"_"&amp;K77,OFFROAD2017_CY2020!$A:$A,1,FALSE),"No"))</f>
        <v>No</v>
      </c>
      <c r="M77" s="7">
        <v>100</v>
      </c>
      <c r="N77" s="13" t="s">
        <v>254</v>
      </c>
      <c r="O77" s="13">
        <f>IF(F77="Electric","",IF(N77="",VLOOKUP($C77,'A-1.Equipment Type Mapping'!$B$1:$E$15,4,FALSE),""))</f>
        <v>0.53600000000000003</v>
      </c>
      <c r="P77" s="13">
        <f t="shared" si="8"/>
        <v>0.53600000000000003</v>
      </c>
      <c r="Q77" s="13" t="str">
        <f t="shared" si="9"/>
        <v>AirGrSupp - A/C Tug Narrow Body_1997_100</v>
      </c>
      <c r="R77" s="13" t="s">
        <v>254</v>
      </c>
      <c r="S77" s="10">
        <f>IFERROR(VLOOKUP(Q77,OFFROAD2017_CY2020!A:U,S$3,FALSE)/VLOOKUP(Q77,OFFROAD2017_CY2020!A:U,S$4,FALSE)*IF(W77="Yes",_xlfn.DAYS(X77,"12/31/2019")/365,1),"")</f>
        <v>273.17542832715884</v>
      </c>
      <c r="T77" s="13">
        <f t="shared" si="5"/>
        <v>273.17542832715884</v>
      </c>
      <c r="U77" s="10" t="s">
        <v>382</v>
      </c>
      <c r="V77" s="10" t="s">
        <v>249</v>
      </c>
      <c r="W77" s="10" t="s">
        <v>249</v>
      </c>
      <c r="X77" s="10" t="s">
        <v>254</v>
      </c>
      <c r="Y77" s="10" t="s">
        <v>254</v>
      </c>
      <c r="Z77" s="10" t="s">
        <v>254</v>
      </c>
      <c r="AA77" s="10" t="s">
        <v>254</v>
      </c>
      <c r="AB77" s="10" t="s">
        <v>254</v>
      </c>
      <c r="AC77" s="71"/>
      <c r="AD77" s="71"/>
    </row>
    <row r="78" spans="1:30" ht="15.6" customHeight="1" x14ac:dyDescent="0.2">
      <c r="A78" s="10" t="s">
        <v>260</v>
      </c>
      <c r="B78" s="10" t="s">
        <v>13</v>
      </c>
      <c r="C78" s="10" t="s">
        <v>222</v>
      </c>
      <c r="D78" s="10" t="str">
        <f>IF(F78="Electric","",IF(F78="Diesel",VLOOKUP($C78,'A-1.Equipment Type Mapping'!$B$1:$E$15,2,FALSE),IF(F78="Gasoline",VLOOKUP($C78,'A-1.Equipment Type Mapping'!$B$1:$E$15,3,FALSE))))</f>
        <v>OFF - AirGrSupp - Ground Power Unit</v>
      </c>
      <c r="E78" s="10" t="s">
        <v>250</v>
      </c>
      <c r="F78" s="10" t="s">
        <v>12</v>
      </c>
      <c r="G78" s="10">
        <v>2018</v>
      </c>
      <c r="H78" s="10">
        <v>2018</v>
      </c>
      <c r="I78" s="10">
        <v>2018</v>
      </c>
      <c r="J78" s="7">
        <v>229</v>
      </c>
      <c r="K78" s="7">
        <f t="array" ref="K78">SUM((J78&gt;='HP Bin Lookup'!$A$1:$A$9)*(J78&lt;'HP Bin Lookup'!$B$1:$B$9)*'HP Bin Lookup'!$B$1:$B$9)</f>
        <v>300</v>
      </c>
      <c r="L78" s="7" t="str">
        <f>IF(F78="Electric","",IFERROR(VLOOKUP(D78&amp;"_"&amp;H78&amp;"_"&amp;K78,OFFROAD2017_CY2020!$A:$A,1,FALSE),"No"))</f>
        <v>No</v>
      </c>
      <c r="M78" s="7">
        <v>175</v>
      </c>
      <c r="N78" s="13" t="s">
        <v>254</v>
      </c>
      <c r="O78" s="13">
        <f>IF(F78="Electric","",IF(N78="",VLOOKUP($C78,'A-1.Equipment Type Mapping'!$B$1:$E$15,4,FALSE),""))</f>
        <v>0.33500000000000002</v>
      </c>
      <c r="P78" s="13">
        <f t="shared" si="8"/>
        <v>0.33500000000000002</v>
      </c>
      <c r="Q78" s="13" t="str">
        <f t="shared" si="9"/>
        <v>OFF - AirGrSupp - Ground Power Unit_2018_175</v>
      </c>
      <c r="R78" s="13" t="s">
        <v>254</v>
      </c>
      <c r="S78" s="10">
        <f>IFERROR(VLOOKUP(Q78,OFFROAD2017_CY2020!A:U,S$3,FALSE)/VLOOKUP(Q78,OFFROAD2017_CY2020!A:U,S$4,FALSE)*IF(W78="Yes",_xlfn.DAYS(X78,"12/31/2019")/365,1),"")</f>
        <v>798.43749999999841</v>
      </c>
      <c r="T78" s="13">
        <f t="shared" si="5"/>
        <v>798.43749999999841</v>
      </c>
      <c r="U78" s="10" t="s">
        <v>254</v>
      </c>
      <c r="V78" s="10" t="s">
        <v>249</v>
      </c>
      <c r="W78" s="10" t="s">
        <v>249</v>
      </c>
      <c r="X78" s="10" t="s">
        <v>254</v>
      </c>
      <c r="Y78" s="10" t="s">
        <v>254</v>
      </c>
      <c r="Z78" s="10" t="s">
        <v>254</v>
      </c>
      <c r="AA78" s="10" t="s">
        <v>254</v>
      </c>
      <c r="AB78" s="10" t="s">
        <v>254</v>
      </c>
      <c r="AC78" s="71"/>
      <c r="AD78" s="71"/>
    </row>
    <row r="79" spans="1:30" ht="15.6" customHeight="1" x14ac:dyDescent="0.2">
      <c r="A79" s="10" t="s">
        <v>259</v>
      </c>
      <c r="B79" s="10" t="s">
        <v>13</v>
      </c>
      <c r="C79" s="10" t="s">
        <v>222</v>
      </c>
      <c r="D79" s="10" t="str">
        <f>IF(F79="Electric","",IF(F79="Diesel",VLOOKUP($C79,'A-1.Equipment Type Mapping'!$B$1:$E$15,2,FALSE),IF(F79="Gasoline",VLOOKUP($C79,'A-1.Equipment Type Mapping'!$B$1:$E$15,3,FALSE))))</f>
        <v>OFF - AirGrSupp - Ground Power Unit</v>
      </c>
      <c r="E79" s="10" t="s">
        <v>250</v>
      </c>
      <c r="F79" s="10" t="s">
        <v>12</v>
      </c>
      <c r="G79" s="10">
        <v>2018</v>
      </c>
      <c r="H79" s="10">
        <v>2018</v>
      </c>
      <c r="I79" s="10">
        <v>2018</v>
      </c>
      <c r="J79" s="7">
        <v>229</v>
      </c>
      <c r="K79" s="7">
        <f t="array" ref="K79">SUM((J79&gt;='HP Bin Lookup'!$A$1:$A$9)*(J79&lt;'HP Bin Lookup'!$B$1:$B$9)*'HP Bin Lookup'!$B$1:$B$9)</f>
        <v>300</v>
      </c>
      <c r="L79" s="7" t="str">
        <f>IF(F79="Electric","",IFERROR(VLOOKUP(D79&amp;"_"&amp;H79&amp;"_"&amp;K79,OFFROAD2017_CY2020!$A:$A,1,FALSE),"No"))</f>
        <v>No</v>
      </c>
      <c r="M79" s="7">
        <v>175</v>
      </c>
      <c r="N79" s="13" t="s">
        <v>254</v>
      </c>
      <c r="O79" s="13">
        <f>IF(F79="Electric","",IF(N79="",VLOOKUP($C79,'A-1.Equipment Type Mapping'!$B$1:$E$15,4,FALSE),""))</f>
        <v>0.33500000000000002</v>
      </c>
      <c r="P79" s="13">
        <f t="shared" si="8"/>
        <v>0.33500000000000002</v>
      </c>
      <c r="Q79" s="13" t="str">
        <f t="shared" si="9"/>
        <v>OFF - AirGrSupp - Ground Power Unit_2018_175</v>
      </c>
      <c r="R79" s="13" t="s">
        <v>254</v>
      </c>
      <c r="S79" s="10">
        <f>IFERROR(VLOOKUP(Q79,OFFROAD2017_CY2020!A:U,S$3,FALSE)/VLOOKUP(Q79,OFFROAD2017_CY2020!A:U,S$4,FALSE)*IF(W79="Yes",_xlfn.DAYS(X79,"12/31/2019")/365,1),"")</f>
        <v>798.43749999999841</v>
      </c>
      <c r="T79" s="13">
        <f t="shared" si="5"/>
        <v>798.43749999999841</v>
      </c>
      <c r="U79" s="10" t="s">
        <v>254</v>
      </c>
      <c r="V79" s="10" t="s">
        <v>249</v>
      </c>
      <c r="W79" s="10" t="s">
        <v>249</v>
      </c>
      <c r="X79" s="10" t="s">
        <v>254</v>
      </c>
      <c r="Y79" s="10" t="s">
        <v>254</v>
      </c>
      <c r="Z79" s="10" t="s">
        <v>254</v>
      </c>
      <c r="AA79" s="10" t="s">
        <v>254</v>
      </c>
      <c r="AB79" s="10" t="s">
        <v>254</v>
      </c>
      <c r="AC79" s="71"/>
      <c r="AD79" s="71"/>
    </row>
    <row r="80" spans="1:30" ht="15.6" customHeight="1" x14ac:dyDescent="0.2">
      <c r="A80" s="10" t="s">
        <v>258</v>
      </c>
      <c r="B80" s="10" t="s">
        <v>13</v>
      </c>
      <c r="C80" s="10" t="s">
        <v>222</v>
      </c>
      <c r="D80" s="10" t="str">
        <f>IF(F80="Electric","",IF(F80="Diesel",VLOOKUP($C80,'A-1.Equipment Type Mapping'!$B$1:$E$15,2,FALSE),IF(F80="Gasoline",VLOOKUP($C80,'A-1.Equipment Type Mapping'!$B$1:$E$15,3,FALSE))))</f>
        <v>OFF - AirGrSupp - Ground Power Unit</v>
      </c>
      <c r="E80" s="10" t="s">
        <v>250</v>
      </c>
      <c r="F80" s="10" t="s">
        <v>12</v>
      </c>
      <c r="G80" s="10">
        <v>2018</v>
      </c>
      <c r="H80" s="10">
        <v>2018</v>
      </c>
      <c r="I80" s="10">
        <v>2018</v>
      </c>
      <c r="J80" s="7">
        <v>229</v>
      </c>
      <c r="K80" s="7">
        <f t="array" ref="K80">SUM((J80&gt;='HP Bin Lookup'!$A$1:$A$9)*(J80&lt;'HP Bin Lookup'!$B$1:$B$9)*'HP Bin Lookup'!$B$1:$B$9)</f>
        <v>300</v>
      </c>
      <c r="L80" s="7" t="str">
        <f>IF(F80="Electric","",IFERROR(VLOOKUP(D80&amp;"_"&amp;H80&amp;"_"&amp;K80,OFFROAD2017_CY2020!$A:$A,1,FALSE),"No"))</f>
        <v>No</v>
      </c>
      <c r="M80" s="7">
        <v>175</v>
      </c>
      <c r="N80" s="13" t="s">
        <v>254</v>
      </c>
      <c r="O80" s="13">
        <f>IF(F80="Electric","",IF(N80="",VLOOKUP($C80,'A-1.Equipment Type Mapping'!$B$1:$E$15,4,FALSE),""))</f>
        <v>0.33500000000000002</v>
      </c>
      <c r="P80" s="13">
        <f t="shared" si="8"/>
        <v>0.33500000000000002</v>
      </c>
      <c r="Q80" s="13" t="str">
        <f t="shared" si="9"/>
        <v>OFF - AirGrSupp - Ground Power Unit_2018_175</v>
      </c>
      <c r="R80" s="13" t="s">
        <v>254</v>
      </c>
      <c r="S80" s="10">
        <f>IFERROR(VLOOKUP(Q80,OFFROAD2017_CY2020!A:U,S$3,FALSE)/VLOOKUP(Q80,OFFROAD2017_CY2020!A:U,S$4,FALSE)*IF(W80="Yes",_xlfn.DAYS(X80,"12/31/2019")/365,1),"")</f>
        <v>798.43749999999841</v>
      </c>
      <c r="T80" s="13">
        <f t="shared" si="5"/>
        <v>798.43749999999841</v>
      </c>
      <c r="U80" s="10" t="s">
        <v>254</v>
      </c>
      <c r="V80" s="10" t="s">
        <v>249</v>
      </c>
      <c r="W80" s="10" t="s">
        <v>249</v>
      </c>
      <c r="X80" s="10" t="s">
        <v>254</v>
      </c>
      <c r="Y80" s="10" t="s">
        <v>254</v>
      </c>
      <c r="Z80" s="10" t="s">
        <v>254</v>
      </c>
      <c r="AA80" s="10" t="s">
        <v>254</v>
      </c>
      <c r="AB80" s="10" t="s">
        <v>254</v>
      </c>
      <c r="AC80" s="71"/>
      <c r="AD80" s="71"/>
    </row>
    <row r="81" spans="1:30" ht="15.6" customHeight="1" x14ac:dyDescent="0.2">
      <c r="A81" s="10" t="s">
        <v>257</v>
      </c>
      <c r="B81" s="10" t="s">
        <v>13</v>
      </c>
      <c r="C81" s="10" t="s">
        <v>222</v>
      </c>
      <c r="D81" s="10" t="str">
        <f>IF(F81="Electric","",IF(F81="Diesel",VLOOKUP($C81,'A-1.Equipment Type Mapping'!$B$1:$E$15,2,FALSE),IF(F81="Gasoline",VLOOKUP($C81,'A-1.Equipment Type Mapping'!$B$1:$E$15,3,FALSE))))</f>
        <v>OFF - AirGrSupp - Ground Power Unit</v>
      </c>
      <c r="E81" s="10" t="s">
        <v>250</v>
      </c>
      <c r="F81" s="10" t="s">
        <v>12</v>
      </c>
      <c r="G81" s="10">
        <v>2018</v>
      </c>
      <c r="H81" s="10">
        <v>2018</v>
      </c>
      <c r="I81" s="10">
        <v>2018</v>
      </c>
      <c r="J81" s="7">
        <v>229</v>
      </c>
      <c r="K81" s="7">
        <f t="array" ref="K81">SUM((J81&gt;='HP Bin Lookup'!$A$1:$A$9)*(J81&lt;'HP Bin Lookup'!$B$1:$B$9)*'HP Bin Lookup'!$B$1:$B$9)</f>
        <v>300</v>
      </c>
      <c r="L81" s="7" t="str">
        <f>IF(F81="Electric","",IFERROR(VLOOKUP(D81&amp;"_"&amp;H81&amp;"_"&amp;K81,OFFROAD2017_CY2020!$A:$A,1,FALSE),"No"))</f>
        <v>No</v>
      </c>
      <c r="M81" s="7">
        <v>175</v>
      </c>
      <c r="N81" s="13" t="s">
        <v>254</v>
      </c>
      <c r="O81" s="13">
        <f>IF(F81="Electric","",IF(N81="",VLOOKUP($C81,'A-1.Equipment Type Mapping'!$B$1:$E$15,4,FALSE),""))</f>
        <v>0.33500000000000002</v>
      </c>
      <c r="P81" s="13">
        <f t="shared" si="8"/>
        <v>0.33500000000000002</v>
      </c>
      <c r="Q81" s="13" t="str">
        <f t="shared" si="9"/>
        <v>OFF - AirGrSupp - Ground Power Unit_2018_175</v>
      </c>
      <c r="R81" s="13" t="s">
        <v>254</v>
      </c>
      <c r="S81" s="10">
        <f>IFERROR(VLOOKUP(Q81,OFFROAD2017_CY2020!A:U,S$3,FALSE)/VLOOKUP(Q81,OFFROAD2017_CY2020!A:U,S$4,FALSE)*IF(W81="Yes",_xlfn.DAYS(X81,"12/31/2019")/365,1),"")</f>
        <v>798.43749999999841</v>
      </c>
      <c r="T81" s="13">
        <f t="shared" si="5"/>
        <v>798.43749999999841</v>
      </c>
      <c r="U81" s="10" t="s">
        <v>254</v>
      </c>
      <c r="V81" s="10" t="s">
        <v>249</v>
      </c>
      <c r="W81" s="10" t="s">
        <v>249</v>
      </c>
      <c r="X81" s="10" t="s">
        <v>254</v>
      </c>
      <c r="Y81" s="10" t="s">
        <v>254</v>
      </c>
      <c r="Z81" s="10" t="s">
        <v>254</v>
      </c>
      <c r="AA81" s="10" t="s">
        <v>254</v>
      </c>
      <c r="AB81" s="10" t="s">
        <v>254</v>
      </c>
      <c r="AC81" s="71"/>
      <c r="AD81" s="71"/>
    </row>
    <row r="82" spans="1:30" ht="15.6" customHeight="1" x14ac:dyDescent="0.2">
      <c r="A82" s="10" t="s">
        <v>256</v>
      </c>
      <c r="B82" s="10" t="s">
        <v>13</v>
      </c>
      <c r="C82" s="10" t="s">
        <v>222</v>
      </c>
      <c r="D82" s="10" t="str">
        <f>IF(F82="Electric","",IF(F82="Diesel",VLOOKUP($C82,'A-1.Equipment Type Mapping'!$B$1:$E$15,2,FALSE),IF(F82="Gasoline",VLOOKUP($C82,'A-1.Equipment Type Mapping'!$B$1:$E$15,3,FALSE))))</f>
        <v>OFF - AirGrSupp - Ground Power Unit</v>
      </c>
      <c r="E82" s="10" t="s">
        <v>250</v>
      </c>
      <c r="F82" s="10" t="s">
        <v>12</v>
      </c>
      <c r="G82" s="10">
        <v>2019</v>
      </c>
      <c r="H82" s="10">
        <v>2019</v>
      </c>
      <c r="I82" s="10">
        <v>2019</v>
      </c>
      <c r="J82" s="7">
        <v>228.9</v>
      </c>
      <c r="K82" s="7">
        <f t="array" ref="K82">SUM((J82&gt;='HP Bin Lookup'!$A$1:$A$9)*(J82&lt;'HP Bin Lookup'!$B$1:$B$9)*'HP Bin Lookup'!$B$1:$B$9)</f>
        <v>300</v>
      </c>
      <c r="L82" s="7" t="str">
        <f>IF(F82="Electric","",IFERROR(VLOOKUP(D82&amp;"_"&amp;H82&amp;"_"&amp;K82,OFFROAD2017_CY2020!$A:$A,1,FALSE),"No"))</f>
        <v>No</v>
      </c>
      <c r="M82" s="7">
        <v>175</v>
      </c>
      <c r="N82" s="13" t="s">
        <v>254</v>
      </c>
      <c r="O82" s="13">
        <f>IF(F82="Electric","",IF(N82="",VLOOKUP($C82,'A-1.Equipment Type Mapping'!$B$1:$E$15,4,FALSE),""))</f>
        <v>0.33500000000000002</v>
      </c>
      <c r="P82" s="13">
        <f t="shared" si="8"/>
        <v>0.33500000000000002</v>
      </c>
      <c r="Q82" s="13" t="str">
        <f t="shared" si="9"/>
        <v>OFF - AirGrSupp - Ground Power Unit_2019_175</v>
      </c>
      <c r="R82" s="13" t="s">
        <v>254</v>
      </c>
      <c r="S82" s="10">
        <f>IFERROR(VLOOKUP(Q82,OFFROAD2017_CY2020!A:U,S$3,FALSE)/VLOOKUP(Q82,OFFROAD2017_CY2020!A:U,S$4,FALSE)*IF(W82="Yes",_xlfn.DAYS(X82,"12/31/2019")/365,1),"")</f>
        <v>793.47826086956525</v>
      </c>
      <c r="T82" s="13">
        <f t="shared" si="5"/>
        <v>793.47826086956525</v>
      </c>
      <c r="U82" s="10" t="s">
        <v>254</v>
      </c>
      <c r="V82" s="10" t="s">
        <v>249</v>
      </c>
      <c r="W82" s="10" t="s">
        <v>249</v>
      </c>
      <c r="X82" s="10" t="s">
        <v>254</v>
      </c>
      <c r="Y82" s="10" t="s">
        <v>254</v>
      </c>
      <c r="Z82" s="10" t="s">
        <v>254</v>
      </c>
      <c r="AA82" s="10" t="s">
        <v>254</v>
      </c>
      <c r="AB82" s="10" t="s">
        <v>254</v>
      </c>
      <c r="AC82" s="71"/>
      <c r="AD82" s="71"/>
    </row>
    <row r="83" spans="1:30" ht="15.6" customHeight="1" x14ac:dyDescent="0.2">
      <c r="A83" s="10" t="s">
        <v>255</v>
      </c>
      <c r="B83" s="10" t="s">
        <v>491</v>
      </c>
      <c r="C83" s="10" t="str">
        <f t="shared" si="7"/>
        <v xml:space="preserve">Lift </v>
      </c>
      <c r="D83" s="10" t="str">
        <f>IF(F83="Electric","",IF(F83="Diesel",VLOOKUP($C83,'A-1.Equipment Type Mapping'!$B$1:$E$15,2,FALSE),IF(F83="Gasoline",VLOOKUP($C83,'A-1.Equipment Type Mapping'!$B$1:$E$15,3,FALSE))))</f>
        <v/>
      </c>
      <c r="E83" s="10" t="s">
        <v>250</v>
      </c>
      <c r="F83" s="10" t="s">
        <v>4</v>
      </c>
      <c r="G83" s="10">
        <v>2009</v>
      </c>
      <c r="H83" s="10">
        <v>2009</v>
      </c>
      <c r="I83" s="10" t="s">
        <v>254</v>
      </c>
      <c r="J83" s="10">
        <v>113.6</v>
      </c>
      <c r="K83" s="7">
        <f t="array" ref="K83">SUM((J83&gt;='HP Bin Lookup'!$A$1:$A$9)*(J83&lt;'HP Bin Lookup'!$B$1:$B$9)*'HP Bin Lookup'!$B$1:$B$9)</f>
        <v>175</v>
      </c>
      <c r="L83" s="7" t="str">
        <f>IF(F83="Electric","",IFERROR(VLOOKUP(D83&amp;"_"&amp;H83&amp;"_"&amp;K83,OFFROAD2017_CY2020!$A:$A,1,FALSE),"No"))</f>
        <v/>
      </c>
      <c r="M83" s="7" t="s">
        <v>254</v>
      </c>
      <c r="N83" s="13" t="s">
        <v>254</v>
      </c>
      <c r="O83" s="13" t="str">
        <f>IF(F83="Electric","",IF(N83="",VLOOKUP($C83,'A-1.Equipment Type Mapping'!$B$1:$E$15,4,FALSE),""))</f>
        <v/>
      </c>
      <c r="P83" s="13" t="str">
        <f t="shared" si="8"/>
        <v/>
      </c>
      <c r="Q83" s="13" t="str">
        <f t="shared" si="9"/>
        <v/>
      </c>
      <c r="R83" s="13" t="s">
        <v>254</v>
      </c>
      <c r="S83" s="10" t="str">
        <f>IFERROR(VLOOKUP(Q83,OFFROAD2017_CY2020!A:U,S$3,FALSE)/VLOOKUP(Q83,OFFROAD2017_CY2020!A:U,S$4,FALSE)*IF(W83="Yes",_xlfn.DAYS(X83,"12/31/2019")/365,1),"")</f>
        <v/>
      </c>
      <c r="T83" s="13" t="str">
        <f t="shared" si="5"/>
        <v/>
      </c>
      <c r="U83" s="10" t="s">
        <v>254</v>
      </c>
      <c r="V83" s="10" t="s">
        <v>249</v>
      </c>
      <c r="W83" s="10" t="s">
        <v>249</v>
      </c>
      <c r="X83" s="10" t="s">
        <v>254</v>
      </c>
      <c r="Y83" s="10" t="s">
        <v>254</v>
      </c>
      <c r="Z83" s="10" t="s">
        <v>254</v>
      </c>
      <c r="AA83" s="10" t="s">
        <v>254</v>
      </c>
      <c r="AB83" s="10" t="s">
        <v>254</v>
      </c>
      <c r="AC83" s="71"/>
      <c r="AD83" s="71"/>
    </row>
    <row r="84" spans="1:30" ht="15.6" customHeight="1" x14ac:dyDescent="0.2">
      <c r="A84" s="10" t="s">
        <v>253</v>
      </c>
      <c r="B84" s="10" t="s">
        <v>13</v>
      </c>
      <c r="C84" s="10" t="s">
        <v>222</v>
      </c>
      <c r="D84" s="10" t="str">
        <f>IF(F84="Electric","",IF(F84="Diesel",VLOOKUP($C84,'A-1.Equipment Type Mapping'!$B$1:$E$15,2,FALSE),IF(F84="Gasoline",VLOOKUP($C84,'A-1.Equipment Type Mapping'!$B$1:$E$15,3,FALSE))))</f>
        <v>AirGrSupp - Other GSE</v>
      </c>
      <c r="E84" s="10" t="s">
        <v>250</v>
      </c>
      <c r="F84" s="10" t="s">
        <v>5</v>
      </c>
      <c r="G84" s="10">
        <v>1997</v>
      </c>
      <c r="H84" s="10">
        <v>1997</v>
      </c>
      <c r="I84" s="10" t="s">
        <v>254</v>
      </c>
      <c r="J84" s="7">
        <v>181</v>
      </c>
      <c r="K84" s="7">
        <f t="array" ref="K84">SUM((J84&gt;='HP Bin Lookup'!$A$1:$A$9)*(J84&lt;'HP Bin Lookup'!$B$1:$B$9)*'HP Bin Lookup'!$B$1:$B$9)</f>
        <v>300</v>
      </c>
      <c r="L84" s="7" t="str">
        <f>IF(F84="Electric","",IFERROR(VLOOKUP(D84&amp;"_"&amp;H84&amp;"_"&amp;K84,OFFROAD2017_CY2020!$A:$A,1,FALSE),"No"))</f>
        <v>AirGrSupp - Other GSE_1997_300</v>
      </c>
      <c r="M84" s="7" t="s">
        <v>254</v>
      </c>
      <c r="N84" s="13" t="s">
        <v>254</v>
      </c>
      <c r="O84" s="13">
        <f>IF(F84="Electric","",IF(N84="",VLOOKUP($C84,'A-1.Equipment Type Mapping'!$B$1:$E$15,4,FALSE),""))</f>
        <v>0.33500000000000002</v>
      </c>
      <c r="P84" s="13">
        <f t="shared" si="8"/>
        <v>0.33500000000000002</v>
      </c>
      <c r="Q84" s="13" t="str">
        <f t="shared" si="9"/>
        <v>AirGrSupp - Other GSE_1997_300</v>
      </c>
      <c r="R84" s="13" t="s">
        <v>254</v>
      </c>
      <c r="S84" s="10">
        <f>IFERROR(VLOOKUP(Q84,OFFROAD2017_CY2020!A:U,S$3,FALSE)/VLOOKUP(Q84,OFFROAD2017_CY2020!A:U,S$4,FALSE)*IF(W84="Yes",_xlfn.DAYS(X84,"12/31/2019")/365,1),"")</f>
        <v>10.588507565597066</v>
      </c>
      <c r="T84" s="13">
        <f t="shared" si="5"/>
        <v>10.588507565597066</v>
      </c>
      <c r="U84" s="10" t="s">
        <v>382</v>
      </c>
      <c r="V84" s="10" t="s">
        <v>249</v>
      </c>
      <c r="W84" s="10" t="s">
        <v>252</v>
      </c>
      <c r="X84" s="72">
        <v>43838</v>
      </c>
      <c r="Y84" s="10" t="s">
        <v>249</v>
      </c>
      <c r="Z84" s="10" t="s">
        <v>254</v>
      </c>
      <c r="AA84" s="10" t="s">
        <v>254</v>
      </c>
      <c r="AB84" s="10" t="s">
        <v>254</v>
      </c>
      <c r="AC84" s="71"/>
      <c r="AD84" s="71"/>
    </row>
    <row r="85" spans="1:30" ht="15.6" customHeight="1" x14ac:dyDescent="0.2">
      <c r="A85" s="10" t="s">
        <v>251</v>
      </c>
      <c r="B85" s="10" t="s">
        <v>13</v>
      </c>
      <c r="C85" s="10" t="s">
        <v>222</v>
      </c>
      <c r="D85" s="10" t="str">
        <f>IF(F85="Electric","",IF(F85="Diesel",VLOOKUP($C85,'A-1.Equipment Type Mapping'!$B$1:$E$15,2,FALSE),IF(F85="Gasoline",VLOOKUP($C85,'A-1.Equipment Type Mapping'!$B$1:$E$15,3,FALSE))))</f>
        <v/>
      </c>
      <c r="E85" s="10" t="s">
        <v>250</v>
      </c>
      <c r="F85" s="10" t="s">
        <v>4</v>
      </c>
      <c r="G85" s="10">
        <v>2019</v>
      </c>
      <c r="H85" s="10">
        <v>2019</v>
      </c>
      <c r="I85" s="10" t="s">
        <v>254</v>
      </c>
      <c r="J85" s="10">
        <v>150</v>
      </c>
      <c r="K85" s="7">
        <f t="array" ref="K85">SUM((J85&gt;='HP Bin Lookup'!$A$1:$A$9)*(J85&lt;'HP Bin Lookup'!$B$1:$B$9)*'HP Bin Lookup'!$B$1:$B$9)</f>
        <v>175</v>
      </c>
      <c r="L85" s="7" t="str">
        <f>IF(F85="Electric","",IFERROR(VLOOKUP(D85&amp;"_"&amp;H85&amp;"_"&amp;K85,OFFROAD2017_CY2020!$A:$A,1,FALSE),"No"))</f>
        <v/>
      </c>
      <c r="M85" s="7" t="s">
        <v>254</v>
      </c>
      <c r="N85" s="13" t="s">
        <v>254</v>
      </c>
      <c r="O85" s="13" t="str">
        <f>IF(F85="Electric","",IF(N85="",VLOOKUP($C85,'A-1.Equipment Type Mapping'!$B$1:$E$15,4,FALSE),""))</f>
        <v/>
      </c>
      <c r="P85" s="13" t="str">
        <f t="shared" si="8"/>
        <v/>
      </c>
      <c r="Q85" s="13" t="str">
        <f t="shared" si="9"/>
        <v/>
      </c>
      <c r="R85" s="13" t="s">
        <v>254</v>
      </c>
      <c r="S85" s="10" t="str">
        <f>IFERROR(VLOOKUP(Q85,OFFROAD2017_CY2020!A:U,S$3,FALSE)/VLOOKUP(Q85,OFFROAD2017_CY2020!A:U,S$4,FALSE)*IF(W85="Yes",_xlfn.DAYS(X85,"12/31/2019")/365,1),"")</f>
        <v/>
      </c>
      <c r="T85" s="13" t="str">
        <f t="shared" si="5"/>
        <v/>
      </c>
      <c r="U85" s="10" t="s">
        <v>254</v>
      </c>
      <c r="V85" s="10" t="s">
        <v>249</v>
      </c>
      <c r="W85" s="10" t="s">
        <v>249</v>
      </c>
      <c r="X85" s="10" t="s">
        <v>254</v>
      </c>
      <c r="Y85" s="10" t="s">
        <v>254</v>
      </c>
      <c r="Z85" s="10" t="s">
        <v>254</v>
      </c>
      <c r="AA85" s="10" t="s">
        <v>254</v>
      </c>
      <c r="AB85" s="10" t="s">
        <v>254</v>
      </c>
      <c r="AC85" s="71"/>
      <c r="AD85" s="71"/>
    </row>
    <row r="86" spans="1:30" ht="15.6" customHeight="1" x14ac:dyDescent="0.2">
      <c r="A86" s="10" t="s">
        <v>344</v>
      </c>
      <c r="B86" s="10" t="s">
        <v>496</v>
      </c>
      <c r="C86" s="10" t="s">
        <v>435</v>
      </c>
      <c r="D86" s="10" t="str">
        <f>IF(F86="Electric","",IF(F86="Diesel",VLOOKUP($C86,'A-1.Equipment Type Mapping'!$B$1:$E$15,2,FALSE),IF(F86="Gasoline",VLOOKUP($C86,'A-1.Equipment Type Mapping'!$B$1:$E$15,3,FALSE))))</f>
        <v>AirGrSupp - A/C Tug Wide Body</v>
      </c>
      <c r="E86" s="10" t="s">
        <v>318</v>
      </c>
      <c r="F86" s="10" t="s">
        <v>5</v>
      </c>
      <c r="G86" s="10" t="s">
        <v>343</v>
      </c>
      <c r="H86" s="10" t="s">
        <v>343</v>
      </c>
      <c r="I86" s="10" t="s">
        <v>254</v>
      </c>
      <c r="J86" s="7">
        <v>175</v>
      </c>
      <c r="K86" s="7">
        <f t="array" ref="K86">SUM((J86&gt;='HP Bin Lookup'!$A$1:$A$9)*(J86&lt;'HP Bin Lookup'!$B$1:$B$9)*'HP Bin Lookup'!$B$1:$B$9)</f>
        <v>300</v>
      </c>
      <c r="L86" s="7" t="str">
        <f>IF(F86="Electric","",IFERROR(VLOOKUP(D86&amp;"_"&amp;H86&amp;"_"&amp;K86,OFFROAD2017_CY2020!$A:$A,1,FALSE),"No"))</f>
        <v>AirGrSupp - A/C Tug Wide Body_2011_300</v>
      </c>
      <c r="M86" s="7" t="s">
        <v>254</v>
      </c>
      <c r="N86" s="13" t="s">
        <v>254</v>
      </c>
      <c r="O86" s="13">
        <f>IF(F86="Electric","",IF(N86="",VLOOKUP($C86,'A-1.Equipment Type Mapping'!$B$1:$E$15,4,FALSE),""))</f>
        <v>0.53600000000000003</v>
      </c>
      <c r="P86" s="13">
        <f t="shared" si="8"/>
        <v>0.53600000000000003</v>
      </c>
      <c r="Q86" s="13" t="str">
        <f t="shared" si="9"/>
        <v>AirGrSupp - A/C Tug Wide Body_2011_300</v>
      </c>
      <c r="R86" s="13" t="s">
        <v>254</v>
      </c>
      <c r="S86" s="10">
        <f>IFERROR(VLOOKUP(Q86,OFFROAD2017_CY2020!A:U,S$3,FALSE)/VLOOKUP(Q86,OFFROAD2017_CY2020!A:U,S$4,FALSE)*IF(W86="Yes",_xlfn.DAYS(X86,"12/31/2019")/365,1),"")</f>
        <v>398.04004526712021</v>
      </c>
      <c r="T86" s="13">
        <f t="shared" si="5"/>
        <v>398.04004526712021</v>
      </c>
      <c r="U86" s="10" t="s">
        <v>388</v>
      </c>
      <c r="V86" s="10" t="s">
        <v>254</v>
      </c>
      <c r="W86" s="10" t="s">
        <v>249</v>
      </c>
      <c r="X86" s="10" t="s">
        <v>254</v>
      </c>
      <c r="Y86" s="10" t="s">
        <v>254</v>
      </c>
      <c r="Z86" s="10" t="s">
        <v>254</v>
      </c>
      <c r="AA86" s="10" t="s">
        <v>254</v>
      </c>
      <c r="AB86" s="10" t="s">
        <v>254</v>
      </c>
      <c r="AC86" s="71"/>
      <c r="AD86" s="71"/>
    </row>
    <row r="87" spans="1:30" ht="15.6" customHeight="1" x14ac:dyDescent="0.2">
      <c r="A87" s="10" t="s">
        <v>342</v>
      </c>
      <c r="B87" s="10" t="s">
        <v>497</v>
      </c>
      <c r="C87" s="10" t="s">
        <v>6</v>
      </c>
      <c r="D87" s="10" t="str">
        <f>IF(F87="Electric","",IF(F87="Diesel",VLOOKUP($C87,'A-1.Equipment Type Mapping'!$B$1:$E$15,2,FALSE),IF(F87="Gasoline",VLOOKUP($C87,'A-1.Equipment Type Mapping'!$B$1:$E$15,3,FALSE))))</f>
        <v>AirGrSupp - Cargo Loader</v>
      </c>
      <c r="E87" s="10" t="s">
        <v>318</v>
      </c>
      <c r="F87" s="10" t="s">
        <v>5</v>
      </c>
      <c r="G87" s="10" t="s">
        <v>341</v>
      </c>
      <c r="H87" s="10" t="s">
        <v>341</v>
      </c>
      <c r="I87" s="10" t="s">
        <v>254</v>
      </c>
      <c r="J87" s="7">
        <v>99</v>
      </c>
      <c r="K87" s="7">
        <f t="array" ref="K87">SUM((J87&gt;='HP Bin Lookup'!$A$1:$A$9)*(J87&lt;'HP Bin Lookup'!$B$1:$B$9)*'HP Bin Lookup'!$B$1:$B$9)</f>
        <v>100</v>
      </c>
      <c r="L87" s="7" t="str">
        <f>IF(F87="Electric","",IFERROR(VLOOKUP(D87&amp;"_"&amp;H87&amp;"_"&amp;K87,OFFROAD2017_CY2020!$A:$A,1,FALSE),"No"))</f>
        <v>AirGrSupp - Cargo Loader_2007_100</v>
      </c>
      <c r="M87" s="7" t="s">
        <v>254</v>
      </c>
      <c r="N87" s="13" t="s">
        <v>254</v>
      </c>
      <c r="O87" s="13">
        <f>IF(F87="Electric","",IF(N87="",VLOOKUP($C87,'A-1.Equipment Type Mapping'!$B$1:$E$15,4,FALSE),""))</f>
        <v>0.33500000000000002</v>
      </c>
      <c r="P87" s="13">
        <f t="shared" si="8"/>
        <v>0.33500000000000002</v>
      </c>
      <c r="Q87" s="13" t="str">
        <f t="shared" si="9"/>
        <v>AirGrSupp - Cargo Loader_2007_100</v>
      </c>
      <c r="R87" s="13" t="s">
        <v>254</v>
      </c>
      <c r="S87" s="10">
        <f>IFERROR(VLOOKUP(Q87,OFFROAD2017_CY2020!A:U,S$3,FALSE)/VLOOKUP(Q87,OFFROAD2017_CY2020!A:U,S$4,FALSE)*IF(W87="Yes",_xlfn.DAYS(X87,"12/31/2019")/365,1),"")</f>
        <v>475.46701297661178</v>
      </c>
      <c r="T87" s="13">
        <f t="shared" ref="T87:T150" si="10">IF(R87="",IF(S87="","",S87),R87)</f>
        <v>475.46701297661178</v>
      </c>
      <c r="U87" s="10" t="s">
        <v>385</v>
      </c>
      <c r="V87" s="10" t="s">
        <v>254</v>
      </c>
      <c r="W87" s="10" t="s">
        <v>249</v>
      </c>
      <c r="X87" s="10" t="s">
        <v>254</v>
      </c>
      <c r="Y87" s="10" t="s">
        <v>254</v>
      </c>
      <c r="Z87" s="10" t="s">
        <v>254</v>
      </c>
      <c r="AA87" s="10" t="s">
        <v>254</v>
      </c>
      <c r="AB87" s="10" t="s">
        <v>254</v>
      </c>
      <c r="AC87" s="71"/>
      <c r="AD87" s="71"/>
    </row>
    <row r="88" spans="1:30" ht="15.6" customHeight="1" x14ac:dyDescent="0.2">
      <c r="A88" s="10" t="s">
        <v>340</v>
      </c>
      <c r="B88" s="10" t="s">
        <v>497</v>
      </c>
      <c r="C88" s="10" t="s">
        <v>6</v>
      </c>
      <c r="D88" s="10" t="str">
        <f>IF(F88="Electric","",IF(F88="Diesel",VLOOKUP($C88,'A-1.Equipment Type Mapping'!$B$1:$E$15,2,FALSE),IF(F88="Gasoline",VLOOKUP($C88,'A-1.Equipment Type Mapping'!$B$1:$E$15,3,FALSE))))</f>
        <v>AirGrSupp - Cargo Loader</v>
      </c>
      <c r="E88" s="10" t="s">
        <v>318</v>
      </c>
      <c r="F88" s="10" t="s">
        <v>5</v>
      </c>
      <c r="G88" s="10" t="s">
        <v>339</v>
      </c>
      <c r="H88" s="10" t="s">
        <v>321</v>
      </c>
      <c r="I88" s="10" t="s">
        <v>254</v>
      </c>
      <c r="J88" s="7">
        <v>110</v>
      </c>
      <c r="K88" s="7">
        <f t="array" ref="K88">SUM((J88&gt;='HP Bin Lookup'!$A$1:$A$9)*(J88&lt;'HP Bin Lookup'!$B$1:$B$9)*'HP Bin Lookup'!$B$1:$B$9)</f>
        <v>175</v>
      </c>
      <c r="L88" s="7" t="str">
        <f>IF(F88="Electric","",IFERROR(VLOOKUP(D88&amp;"_"&amp;H88&amp;"_"&amp;K88,OFFROAD2017_CY2020!$A:$A,1,FALSE),"No"))</f>
        <v>AirGrSupp - Cargo Loader_2009_175</v>
      </c>
      <c r="M88" s="7" t="s">
        <v>254</v>
      </c>
      <c r="N88" s="13" t="s">
        <v>254</v>
      </c>
      <c r="O88" s="13">
        <f>IF(F88="Electric","",IF(N88="",VLOOKUP($C88,'A-1.Equipment Type Mapping'!$B$1:$E$15,4,FALSE),""))</f>
        <v>0.33500000000000002</v>
      </c>
      <c r="P88" s="13">
        <f t="shared" si="8"/>
        <v>0.33500000000000002</v>
      </c>
      <c r="Q88" s="13" t="str">
        <f t="shared" si="9"/>
        <v>AirGrSupp - Cargo Loader_2009_175</v>
      </c>
      <c r="R88" s="13" t="s">
        <v>254</v>
      </c>
      <c r="S88" s="10">
        <f>IFERROR(VLOOKUP(Q88,OFFROAD2017_CY2020!A:U,S$3,FALSE)/VLOOKUP(Q88,OFFROAD2017_CY2020!A:U,S$4,FALSE)*IF(W88="Yes",_xlfn.DAYS(X88,"12/31/2019")/365,1),"")</f>
        <v>475.46701297661292</v>
      </c>
      <c r="T88" s="13">
        <f t="shared" si="10"/>
        <v>475.46701297661292</v>
      </c>
      <c r="U88" s="10" t="s">
        <v>384</v>
      </c>
      <c r="V88" s="10" t="s">
        <v>254</v>
      </c>
      <c r="W88" s="10" t="s">
        <v>249</v>
      </c>
      <c r="X88" s="10" t="s">
        <v>254</v>
      </c>
      <c r="Y88" s="10" t="s">
        <v>254</v>
      </c>
      <c r="Z88" s="10" t="s">
        <v>254</v>
      </c>
      <c r="AA88" s="10" t="s">
        <v>254</v>
      </c>
      <c r="AB88" s="10" t="s">
        <v>254</v>
      </c>
      <c r="AC88" s="71"/>
      <c r="AD88" s="71"/>
    </row>
    <row r="89" spans="1:30" ht="15.6" customHeight="1" x14ac:dyDescent="0.2">
      <c r="A89" s="10" t="s">
        <v>338</v>
      </c>
      <c r="B89" s="10" t="s">
        <v>497</v>
      </c>
      <c r="C89" s="10" t="s">
        <v>6</v>
      </c>
      <c r="D89" s="10" t="str">
        <f>IF(F89="Electric","",IF(F89="Diesel",VLOOKUP($C89,'A-1.Equipment Type Mapping'!$B$1:$E$15,2,FALSE),IF(F89="Gasoline",VLOOKUP($C89,'A-1.Equipment Type Mapping'!$B$1:$E$15,3,FALSE))))</f>
        <v>AirGrSupp - Cargo Loader</v>
      </c>
      <c r="E89" s="10" t="s">
        <v>318</v>
      </c>
      <c r="F89" s="10" t="s">
        <v>5</v>
      </c>
      <c r="G89" s="10" t="s">
        <v>337</v>
      </c>
      <c r="H89" s="10" t="s">
        <v>337</v>
      </c>
      <c r="I89" s="10" t="s">
        <v>254</v>
      </c>
      <c r="J89" s="7">
        <v>110</v>
      </c>
      <c r="K89" s="7">
        <f t="array" ref="K89">SUM((J89&gt;='HP Bin Lookup'!$A$1:$A$9)*(J89&lt;'HP Bin Lookup'!$B$1:$B$9)*'HP Bin Lookup'!$B$1:$B$9)</f>
        <v>175</v>
      </c>
      <c r="L89" s="7" t="str">
        <f>IF(F89="Electric","",IFERROR(VLOOKUP(D89&amp;"_"&amp;H89&amp;"_"&amp;K89,OFFROAD2017_CY2020!$A:$A,1,FALSE),"No"))</f>
        <v>AirGrSupp - Cargo Loader_2016_175</v>
      </c>
      <c r="M89" s="7" t="s">
        <v>254</v>
      </c>
      <c r="N89" s="13" t="s">
        <v>254</v>
      </c>
      <c r="O89" s="13">
        <f>IF(F89="Electric","",IF(N89="",VLOOKUP($C89,'A-1.Equipment Type Mapping'!$B$1:$E$15,4,FALSE),""))</f>
        <v>0.33500000000000002</v>
      </c>
      <c r="P89" s="13">
        <f t="shared" si="8"/>
        <v>0.33500000000000002</v>
      </c>
      <c r="Q89" s="13" t="str">
        <f t="shared" si="9"/>
        <v>AirGrSupp - Cargo Loader_2016_175</v>
      </c>
      <c r="R89" s="13" t="s">
        <v>254</v>
      </c>
      <c r="S89" s="10">
        <f>IFERROR(VLOOKUP(Q89,OFFROAD2017_CY2020!A:U,S$3,FALSE)/VLOOKUP(Q89,OFFROAD2017_CY2020!A:U,S$4,FALSE)*IF(W89="Yes",_xlfn.DAYS(X89,"12/31/2019")/365,1),"")</f>
        <v>475.46701297661139</v>
      </c>
      <c r="T89" s="13">
        <f t="shared" si="10"/>
        <v>475.46701297661139</v>
      </c>
      <c r="U89" s="10" t="s">
        <v>387</v>
      </c>
      <c r="V89" s="10" t="s">
        <v>254</v>
      </c>
      <c r="W89" s="10" t="s">
        <v>249</v>
      </c>
      <c r="X89" s="10" t="s">
        <v>254</v>
      </c>
      <c r="Y89" s="10" t="s">
        <v>254</v>
      </c>
      <c r="Z89" s="10" t="s">
        <v>254</v>
      </c>
      <c r="AA89" s="10" t="s">
        <v>254</v>
      </c>
      <c r="AB89" s="10" t="s">
        <v>254</v>
      </c>
      <c r="AC89" s="71"/>
      <c r="AD89" s="71"/>
    </row>
    <row r="90" spans="1:30" ht="15.6" customHeight="1" x14ac:dyDescent="0.2">
      <c r="A90" s="10" t="s">
        <v>336</v>
      </c>
      <c r="B90" s="10" t="s">
        <v>498</v>
      </c>
      <c r="C90" s="10" t="s">
        <v>9</v>
      </c>
      <c r="D90" s="10" t="str">
        <f>IF(F90="Electric","",IF(F90="Diesel",VLOOKUP($C90,'A-1.Equipment Type Mapping'!$B$1:$E$15,2,FALSE),IF(F90="Gasoline",VLOOKUP($C90,'A-1.Equipment Type Mapping'!$B$1:$E$15,3,FALSE))))</f>
        <v>AirGrSupp - Cargo Tractor</v>
      </c>
      <c r="E90" s="10" t="s">
        <v>318</v>
      </c>
      <c r="F90" s="10" t="s">
        <v>5</v>
      </c>
      <c r="G90" s="10" t="s">
        <v>335</v>
      </c>
      <c r="H90" s="10" t="s">
        <v>334</v>
      </c>
      <c r="I90" s="10">
        <v>2011</v>
      </c>
      <c r="J90" s="7">
        <v>65</v>
      </c>
      <c r="K90" s="7">
        <f t="array" ref="K90">SUM((J90&gt;='HP Bin Lookup'!$A$1:$A$9)*(J90&lt;'HP Bin Lookup'!$B$1:$B$9)*'HP Bin Lookup'!$B$1:$B$9)</f>
        <v>75</v>
      </c>
      <c r="L90" s="7" t="str">
        <f>IF(F90="Electric","",IFERROR(VLOOKUP(D90&amp;"_"&amp;H90&amp;"_"&amp;K90,OFFROAD2017_CY2020!$A:$A,1,FALSE),"No"))</f>
        <v>No</v>
      </c>
      <c r="M90" s="7">
        <v>75</v>
      </c>
      <c r="N90" s="13" t="s">
        <v>254</v>
      </c>
      <c r="O90" s="13">
        <f>IF(F90="Electric","",IF(N90="",VLOOKUP($C90,'A-1.Equipment Type Mapping'!$B$1:$E$15,4,FALSE),""))</f>
        <v>0.36180000000000007</v>
      </c>
      <c r="P90" s="13">
        <f t="shared" si="8"/>
        <v>0.36180000000000007</v>
      </c>
      <c r="Q90" s="13" t="str">
        <f t="shared" si="9"/>
        <v>AirGrSupp - Cargo Tractor_2011_75</v>
      </c>
      <c r="R90" s="13" t="s">
        <v>254</v>
      </c>
      <c r="S90" s="10">
        <f>IFERROR(VLOOKUP(Q90,OFFROAD2017_CY2020!A:U,S$3,FALSE)/VLOOKUP(Q90,OFFROAD2017_CY2020!A:U,S$4,FALSE)*IF(W90="Yes",_xlfn.DAYS(X90,"12/31/2019")/365,1),"")</f>
        <v>687.02802333776413</v>
      </c>
      <c r="T90" s="13">
        <f t="shared" si="10"/>
        <v>687.02802333776413</v>
      </c>
      <c r="U90" s="10" t="s">
        <v>388</v>
      </c>
      <c r="V90" s="10" t="s">
        <v>254</v>
      </c>
      <c r="W90" s="10" t="s">
        <v>249</v>
      </c>
      <c r="X90" s="10" t="s">
        <v>254</v>
      </c>
      <c r="Y90" s="10" t="s">
        <v>254</v>
      </c>
      <c r="Z90" s="10" t="s">
        <v>254</v>
      </c>
      <c r="AA90" s="10" t="s">
        <v>254</v>
      </c>
      <c r="AB90" s="10" t="s">
        <v>254</v>
      </c>
      <c r="AC90" s="71"/>
      <c r="AD90" s="71"/>
    </row>
    <row r="91" spans="1:30" ht="15.6" customHeight="1" x14ac:dyDescent="0.2">
      <c r="A91" s="10">
        <v>18246</v>
      </c>
      <c r="B91" s="10" t="s">
        <v>499</v>
      </c>
      <c r="C91" s="10" t="s">
        <v>3</v>
      </c>
      <c r="D91" s="10" t="str">
        <f>IF(F91="Electric","",IF(F91="Diesel",VLOOKUP($C91,'A-1.Equipment Type Mapping'!$B$1:$E$15,2,FALSE),IF(F91="Gasoline",VLOOKUP($C91,'A-1.Equipment Type Mapping'!$B$1:$E$15,3,FALSE))))</f>
        <v>OFF - AirGrSupp - Belt Loader</v>
      </c>
      <c r="E91" s="10" t="s">
        <v>318</v>
      </c>
      <c r="F91" s="10" t="s">
        <v>12</v>
      </c>
      <c r="G91" s="10" t="s">
        <v>333</v>
      </c>
      <c r="H91" s="10" t="s">
        <v>333</v>
      </c>
      <c r="I91" s="10">
        <v>2007</v>
      </c>
      <c r="J91" s="7">
        <v>150</v>
      </c>
      <c r="K91" s="7">
        <f t="array" ref="K91">SUM((J91&gt;='HP Bin Lookup'!$A$1:$A$9)*(J91&lt;'HP Bin Lookup'!$B$1:$B$9)*'HP Bin Lookup'!$B$1:$B$9)</f>
        <v>175</v>
      </c>
      <c r="L91" s="7" t="str">
        <f>IF(F91="Electric","",IFERROR(VLOOKUP(D91&amp;"_"&amp;H91&amp;"_"&amp;K91,OFFROAD2017_CY2020!$A:$A,1,FALSE),"No"))</f>
        <v>No</v>
      </c>
      <c r="M91" s="7">
        <v>100</v>
      </c>
      <c r="N91" s="13" t="s">
        <v>254</v>
      </c>
      <c r="O91" s="13">
        <f>IF(F91="Electric","",IF(N91="",VLOOKUP($C91,'A-1.Equipment Type Mapping'!$B$1:$E$15,4,FALSE),""))</f>
        <v>0.33500000000000002</v>
      </c>
      <c r="P91" s="13">
        <f t="shared" si="8"/>
        <v>0.33500000000000002</v>
      </c>
      <c r="Q91" s="13" t="str">
        <f t="shared" si="9"/>
        <v>OFF - AirGrSupp - Belt Loader_2007_100</v>
      </c>
      <c r="R91" s="13" t="s">
        <v>254</v>
      </c>
      <c r="S91" s="10">
        <f>IFERROR(VLOOKUP(Q91,OFFROAD2017_CY2020!A:U,S$3,FALSE)/VLOOKUP(Q91,OFFROAD2017_CY2020!A:U,S$4,FALSE)*IF(W91="Yes",_xlfn.DAYS(X91,"12/31/2019")/365,1),"")</f>
        <v>730</v>
      </c>
      <c r="T91" s="13">
        <f t="shared" si="10"/>
        <v>730</v>
      </c>
      <c r="U91" s="10" t="s">
        <v>254</v>
      </c>
      <c r="V91" s="10" t="s">
        <v>254</v>
      </c>
      <c r="W91" s="10" t="s">
        <v>249</v>
      </c>
      <c r="X91" s="10" t="s">
        <v>254</v>
      </c>
      <c r="Y91" s="10" t="s">
        <v>254</v>
      </c>
      <c r="Z91" s="10" t="s">
        <v>254</v>
      </c>
      <c r="AA91" s="10" t="s">
        <v>254</v>
      </c>
      <c r="AB91" s="10" t="s">
        <v>254</v>
      </c>
      <c r="AC91" s="71"/>
      <c r="AD91" s="71"/>
    </row>
    <row r="92" spans="1:30" ht="15.6" customHeight="1" x14ac:dyDescent="0.2">
      <c r="A92" s="10" t="s">
        <v>332</v>
      </c>
      <c r="B92" s="10" t="s">
        <v>500</v>
      </c>
      <c r="C92" s="10" t="s">
        <v>9</v>
      </c>
      <c r="D92" s="10" t="str">
        <f>IF(F92="Electric","",IF(F92="Diesel",VLOOKUP($C92,'A-1.Equipment Type Mapping'!$B$1:$E$15,2,FALSE),IF(F92="Gasoline",VLOOKUP($C92,'A-1.Equipment Type Mapping'!$B$1:$E$15,3,FALSE))))</f>
        <v>OFF - AirGrSupp - Cargo Tractor</v>
      </c>
      <c r="E92" s="10" t="s">
        <v>318</v>
      </c>
      <c r="F92" s="10" t="s">
        <v>12</v>
      </c>
      <c r="G92" s="10" t="s">
        <v>321</v>
      </c>
      <c r="H92" s="10" t="s">
        <v>330</v>
      </c>
      <c r="I92" s="10" t="s">
        <v>254</v>
      </c>
      <c r="J92" s="7">
        <v>80</v>
      </c>
      <c r="K92" s="7">
        <f t="array" ref="K92">SUM((J92&gt;='HP Bin Lookup'!$A$1:$A$9)*(J92&lt;'HP Bin Lookup'!$B$1:$B$9)*'HP Bin Lookup'!$B$1:$B$9)</f>
        <v>100</v>
      </c>
      <c r="L92" s="7" t="str">
        <f>IF(F92="Electric","",IFERROR(VLOOKUP(D92&amp;"_"&amp;H92&amp;"_"&amp;K92,OFFROAD2017_CY2020!$A:$A,1,FALSE),"No"))</f>
        <v>OFF - AirGrSupp - Cargo Tractor_2010_100</v>
      </c>
      <c r="M92" s="7" t="s">
        <v>254</v>
      </c>
      <c r="N92" s="13" t="s">
        <v>254</v>
      </c>
      <c r="O92" s="13">
        <f>IF(F92="Electric","",IF(N92="",VLOOKUP($C92,'A-1.Equipment Type Mapping'!$B$1:$E$15,4,FALSE),""))</f>
        <v>0.36180000000000007</v>
      </c>
      <c r="P92" s="13">
        <f t="shared" si="8"/>
        <v>0.36180000000000007</v>
      </c>
      <c r="Q92" s="13" t="str">
        <f t="shared" si="9"/>
        <v>OFF - AirGrSupp - Cargo Tractor_2010_100</v>
      </c>
      <c r="R92" s="13" t="s">
        <v>254</v>
      </c>
      <c r="S92" s="10">
        <f>IFERROR(VLOOKUP(Q92,OFFROAD2017_CY2020!A:U,S$3,FALSE)/VLOOKUP(Q92,OFFROAD2017_CY2020!A:U,S$4,FALSE)*IF(W92="Yes",_xlfn.DAYS(X92,"12/31/2019")/365,1),"")</f>
        <v>1352.2020725388602</v>
      </c>
      <c r="T92" s="13">
        <f t="shared" si="10"/>
        <v>1352.2020725388602</v>
      </c>
      <c r="U92" s="10" t="s">
        <v>254</v>
      </c>
      <c r="V92" s="10" t="s">
        <v>254</v>
      </c>
      <c r="W92" s="10" t="s">
        <v>249</v>
      </c>
      <c r="X92" s="10" t="s">
        <v>254</v>
      </c>
      <c r="Y92" s="10" t="s">
        <v>254</v>
      </c>
      <c r="Z92" s="10" t="s">
        <v>254</v>
      </c>
      <c r="AA92" s="10" t="s">
        <v>254</v>
      </c>
      <c r="AB92" s="10" t="s">
        <v>254</v>
      </c>
      <c r="AC92" s="71"/>
      <c r="AD92" s="71"/>
    </row>
    <row r="93" spans="1:30" ht="15.6" customHeight="1" x14ac:dyDescent="0.2">
      <c r="A93" s="10" t="s">
        <v>331</v>
      </c>
      <c r="B93" s="10" t="s">
        <v>500</v>
      </c>
      <c r="C93" s="10" t="s">
        <v>9</v>
      </c>
      <c r="D93" s="10" t="str">
        <f>IF(F93="Electric","",IF(F93="Diesel",VLOOKUP($C93,'A-1.Equipment Type Mapping'!$B$1:$E$15,2,FALSE),IF(F93="Gasoline",VLOOKUP($C93,'A-1.Equipment Type Mapping'!$B$1:$E$15,3,FALSE))))</f>
        <v>OFF - AirGrSupp - Cargo Tractor</v>
      </c>
      <c r="E93" s="10" t="s">
        <v>318</v>
      </c>
      <c r="F93" s="10" t="s">
        <v>12</v>
      </c>
      <c r="G93" s="10" t="s">
        <v>321</v>
      </c>
      <c r="H93" s="10" t="s">
        <v>330</v>
      </c>
      <c r="I93" s="10" t="s">
        <v>254</v>
      </c>
      <c r="J93" s="7">
        <v>80</v>
      </c>
      <c r="K93" s="7">
        <f t="array" ref="K93">SUM((J93&gt;='HP Bin Lookup'!$A$1:$A$9)*(J93&lt;'HP Bin Lookup'!$B$1:$B$9)*'HP Bin Lookup'!$B$1:$B$9)</f>
        <v>100</v>
      </c>
      <c r="L93" s="7" t="str">
        <f>IF(F93="Electric","",IFERROR(VLOOKUP(D93&amp;"_"&amp;H93&amp;"_"&amp;K93,OFFROAD2017_CY2020!$A:$A,1,FALSE),"No"))</f>
        <v>OFF - AirGrSupp - Cargo Tractor_2010_100</v>
      </c>
      <c r="M93" s="7" t="s">
        <v>254</v>
      </c>
      <c r="N93" s="13" t="s">
        <v>254</v>
      </c>
      <c r="O93" s="13">
        <f>IF(F93="Electric","",IF(N93="",VLOOKUP($C93,'A-1.Equipment Type Mapping'!$B$1:$E$15,4,FALSE),""))</f>
        <v>0.36180000000000007</v>
      </c>
      <c r="P93" s="13">
        <f t="shared" si="8"/>
        <v>0.36180000000000007</v>
      </c>
      <c r="Q93" s="13" t="str">
        <f t="shared" si="9"/>
        <v>OFF - AirGrSupp - Cargo Tractor_2010_100</v>
      </c>
      <c r="R93" s="13" t="s">
        <v>254</v>
      </c>
      <c r="S93" s="10">
        <f>IFERROR(VLOOKUP(Q93,OFFROAD2017_CY2020!A:U,S$3,FALSE)/VLOOKUP(Q93,OFFROAD2017_CY2020!A:U,S$4,FALSE)*IF(W93="Yes",_xlfn.DAYS(X93,"12/31/2019")/365,1),"")</f>
        <v>1352.2020725388602</v>
      </c>
      <c r="T93" s="13">
        <f t="shared" si="10"/>
        <v>1352.2020725388602</v>
      </c>
      <c r="U93" s="10" t="s">
        <v>254</v>
      </c>
      <c r="V93" s="10" t="s">
        <v>254</v>
      </c>
      <c r="W93" s="10" t="s">
        <v>249</v>
      </c>
      <c r="X93" s="10" t="s">
        <v>254</v>
      </c>
      <c r="Y93" s="10" t="s">
        <v>254</v>
      </c>
      <c r="Z93" s="10" t="s">
        <v>254</v>
      </c>
      <c r="AA93" s="10" t="s">
        <v>254</v>
      </c>
      <c r="AB93" s="10" t="s">
        <v>254</v>
      </c>
      <c r="AC93" s="71"/>
      <c r="AD93" s="71"/>
    </row>
    <row r="94" spans="1:30" ht="15.6" customHeight="1" x14ac:dyDescent="0.2">
      <c r="A94" s="10" t="s">
        <v>329</v>
      </c>
      <c r="B94" s="10" t="s">
        <v>501</v>
      </c>
      <c r="C94" s="10" t="s">
        <v>9</v>
      </c>
      <c r="D94" s="10" t="str">
        <f>IF(F94="Electric","",IF(F94="Diesel",VLOOKUP($C94,'A-1.Equipment Type Mapping'!$B$1:$E$15,2,FALSE),IF(F94="Gasoline",VLOOKUP($C94,'A-1.Equipment Type Mapping'!$B$1:$E$15,3,FALSE))))</f>
        <v>OFF - AirGrSupp - Cargo Tractor</v>
      </c>
      <c r="E94" s="10" t="s">
        <v>318</v>
      </c>
      <c r="F94" s="10" t="s">
        <v>12</v>
      </c>
      <c r="G94" s="10" t="s">
        <v>327</v>
      </c>
      <c r="H94" s="10" t="s">
        <v>327</v>
      </c>
      <c r="I94" s="10" t="s">
        <v>254</v>
      </c>
      <c r="J94" s="7">
        <v>86</v>
      </c>
      <c r="K94" s="7">
        <f t="array" ref="K94">SUM((J94&gt;='HP Bin Lookup'!$A$1:$A$9)*(J94&lt;'HP Bin Lookup'!$B$1:$B$9)*'HP Bin Lookup'!$B$1:$B$9)</f>
        <v>100</v>
      </c>
      <c r="L94" s="7" t="str">
        <f>IF(F94="Electric","",IFERROR(VLOOKUP(D94&amp;"_"&amp;H94&amp;"_"&amp;K94,OFFROAD2017_CY2020!$A:$A,1,FALSE),"No"))</f>
        <v>OFF - AirGrSupp - Cargo Tractor_2017_100</v>
      </c>
      <c r="M94" s="7" t="s">
        <v>254</v>
      </c>
      <c r="N94" s="13" t="s">
        <v>254</v>
      </c>
      <c r="O94" s="13">
        <f>IF(F94="Electric","",IF(N94="",VLOOKUP($C94,'A-1.Equipment Type Mapping'!$B$1:$E$15,4,FALSE),""))</f>
        <v>0.36180000000000007</v>
      </c>
      <c r="P94" s="13">
        <f t="shared" si="8"/>
        <v>0.36180000000000007</v>
      </c>
      <c r="Q94" s="13" t="str">
        <f t="shared" si="9"/>
        <v>OFF - AirGrSupp - Cargo Tractor_2017_100</v>
      </c>
      <c r="R94" s="13" t="s">
        <v>254</v>
      </c>
      <c r="S94" s="10">
        <f>IFERROR(VLOOKUP(Q94,OFFROAD2017_CY2020!A:U,S$3,FALSE)/VLOOKUP(Q94,OFFROAD2017_CY2020!A:U,S$4,FALSE)*IF(W94="Yes",_xlfn.DAYS(X94,"12/31/2019")/365,1),"")</f>
        <v>1353.06640625</v>
      </c>
      <c r="T94" s="13">
        <f t="shared" si="10"/>
        <v>1353.06640625</v>
      </c>
      <c r="U94" s="10" t="s">
        <v>254</v>
      </c>
      <c r="V94" s="10" t="s">
        <v>254</v>
      </c>
      <c r="W94" s="10" t="s">
        <v>249</v>
      </c>
      <c r="X94" s="10" t="s">
        <v>254</v>
      </c>
      <c r="Y94" s="10" t="s">
        <v>254</v>
      </c>
      <c r="Z94" s="10" t="s">
        <v>254</v>
      </c>
      <c r="AA94" s="10" t="s">
        <v>254</v>
      </c>
      <c r="AB94" s="10" t="s">
        <v>254</v>
      </c>
      <c r="AC94" s="71"/>
      <c r="AD94" s="71"/>
    </row>
    <row r="95" spans="1:30" ht="15.6" customHeight="1" x14ac:dyDescent="0.2">
      <c r="A95" s="10" t="s">
        <v>328</v>
      </c>
      <c r="B95" s="10" t="s">
        <v>501</v>
      </c>
      <c r="C95" s="10" t="s">
        <v>9</v>
      </c>
      <c r="D95" s="10" t="str">
        <f>IF(F95="Electric","",IF(F95="Diesel",VLOOKUP($C95,'A-1.Equipment Type Mapping'!$B$1:$E$15,2,FALSE),IF(F95="Gasoline",VLOOKUP($C95,'A-1.Equipment Type Mapping'!$B$1:$E$15,3,FALSE))))</f>
        <v>OFF - AirGrSupp - Cargo Tractor</v>
      </c>
      <c r="E95" s="10" t="s">
        <v>318</v>
      </c>
      <c r="F95" s="10" t="s">
        <v>12</v>
      </c>
      <c r="G95" s="10" t="s">
        <v>327</v>
      </c>
      <c r="H95" s="10" t="s">
        <v>327</v>
      </c>
      <c r="I95" s="10" t="s">
        <v>254</v>
      </c>
      <c r="J95" s="7">
        <v>86</v>
      </c>
      <c r="K95" s="7">
        <f t="array" ref="K95">SUM((J95&gt;='HP Bin Lookup'!$A$1:$A$9)*(J95&lt;'HP Bin Lookup'!$B$1:$B$9)*'HP Bin Lookup'!$B$1:$B$9)</f>
        <v>100</v>
      </c>
      <c r="L95" s="7" t="str">
        <f>IF(F95="Electric","",IFERROR(VLOOKUP(D95&amp;"_"&amp;H95&amp;"_"&amp;K95,OFFROAD2017_CY2020!$A:$A,1,FALSE),"No"))</f>
        <v>OFF - AirGrSupp - Cargo Tractor_2017_100</v>
      </c>
      <c r="M95" s="7" t="s">
        <v>254</v>
      </c>
      <c r="N95" s="13" t="s">
        <v>254</v>
      </c>
      <c r="O95" s="13">
        <f>IF(F95="Electric","",IF(N95="",VLOOKUP($C95,'A-1.Equipment Type Mapping'!$B$1:$E$15,4,FALSE),""))</f>
        <v>0.36180000000000007</v>
      </c>
      <c r="P95" s="13">
        <f t="shared" si="8"/>
        <v>0.36180000000000007</v>
      </c>
      <c r="Q95" s="13" t="str">
        <f t="shared" si="9"/>
        <v>OFF - AirGrSupp - Cargo Tractor_2017_100</v>
      </c>
      <c r="R95" s="13" t="s">
        <v>254</v>
      </c>
      <c r="S95" s="10">
        <f>IFERROR(VLOOKUP(Q95,OFFROAD2017_CY2020!A:U,S$3,FALSE)/VLOOKUP(Q95,OFFROAD2017_CY2020!A:U,S$4,FALSE)*IF(W95="Yes",_xlfn.DAYS(X95,"12/31/2019")/365,1),"")</f>
        <v>1353.06640625</v>
      </c>
      <c r="T95" s="13">
        <f t="shared" si="10"/>
        <v>1353.06640625</v>
      </c>
      <c r="U95" s="10" t="s">
        <v>254</v>
      </c>
      <c r="V95" s="10" t="s">
        <v>254</v>
      </c>
      <c r="W95" s="10" t="s">
        <v>249</v>
      </c>
      <c r="X95" s="10" t="s">
        <v>254</v>
      </c>
      <c r="Y95" s="10" t="s">
        <v>254</v>
      </c>
      <c r="Z95" s="10" t="s">
        <v>254</v>
      </c>
      <c r="AA95" s="10" t="s">
        <v>254</v>
      </c>
      <c r="AB95" s="10" t="s">
        <v>254</v>
      </c>
      <c r="AC95" s="71"/>
      <c r="AD95" s="71"/>
    </row>
    <row r="96" spans="1:30" ht="15.6" customHeight="1" x14ac:dyDescent="0.2">
      <c r="A96" s="10" t="s">
        <v>326</v>
      </c>
      <c r="B96" s="10" t="s">
        <v>501</v>
      </c>
      <c r="C96" s="10" t="s">
        <v>9</v>
      </c>
      <c r="D96" s="10" t="str">
        <f>IF(F96="Electric","",IF(F96="Diesel",VLOOKUP($C96,'A-1.Equipment Type Mapping'!$B$1:$E$15,2,FALSE),IF(F96="Gasoline",VLOOKUP($C96,'A-1.Equipment Type Mapping'!$B$1:$E$15,3,FALSE))))</f>
        <v>OFF - AirGrSupp - Cargo Tractor</v>
      </c>
      <c r="E96" s="10" t="s">
        <v>318</v>
      </c>
      <c r="F96" s="10" t="s">
        <v>12</v>
      </c>
      <c r="G96" s="10" t="s">
        <v>324</v>
      </c>
      <c r="H96" s="10" t="s">
        <v>324</v>
      </c>
      <c r="I96" s="10" t="s">
        <v>254</v>
      </c>
      <c r="J96" s="7">
        <v>86</v>
      </c>
      <c r="K96" s="7">
        <f t="array" ref="K96">SUM((J96&gt;='HP Bin Lookup'!$A$1:$A$9)*(J96&lt;'HP Bin Lookup'!$B$1:$B$9)*'HP Bin Lookup'!$B$1:$B$9)</f>
        <v>100</v>
      </c>
      <c r="L96" s="7" t="str">
        <f>IF(F96="Electric","",IFERROR(VLOOKUP(D96&amp;"_"&amp;H96&amp;"_"&amp;K96,OFFROAD2017_CY2020!$A:$A,1,FALSE),"No"))</f>
        <v>OFF - AirGrSupp - Cargo Tractor_2018_100</v>
      </c>
      <c r="M96" s="7" t="s">
        <v>254</v>
      </c>
      <c r="N96" s="13" t="s">
        <v>254</v>
      </c>
      <c r="O96" s="13">
        <f>IF(F96="Electric","",IF(N96="",VLOOKUP($C96,'A-1.Equipment Type Mapping'!$B$1:$E$15,4,FALSE),""))</f>
        <v>0.36180000000000007</v>
      </c>
      <c r="P96" s="13">
        <f t="shared" si="8"/>
        <v>0.36180000000000007</v>
      </c>
      <c r="Q96" s="13" t="str">
        <f t="shared" si="9"/>
        <v>OFF - AirGrSupp - Cargo Tractor_2018_100</v>
      </c>
      <c r="R96" s="13" t="s">
        <v>254</v>
      </c>
      <c r="S96" s="10">
        <f>IFERROR(VLOOKUP(Q96,OFFROAD2017_CY2020!A:U,S$3,FALSE)/VLOOKUP(Q96,OFFROAD2017_CY2020!A:U,S$4,FALSE)*IF(W96="Yes",_xlfn.DAYS(X96,"12/31/2019")/365,1),"")</f>
        <v>1350.2255639097743</v>
      </c>
      <c r="T96" s="13">
        <f t="shared" si="10"/>
        <v>1350.2255639097743</v>
      </c>
      <c r="U96" s="10" t="s">
        <v>254</v>
      </c>
      <c r="V96" s="10" t="s">
        <v>254</v>
      </c>
      <c r="W96" s="10" t="s">
        <v>249</v>
      </c>
      <c r="X96" s="10" t="s">
        <v>254</v>
      </c>
      <c r="Y96" s="10" t="s">
        <v>254</v>
      </c>
      <c r="Z96" s="10" t="s">
        <v>254</v>
      </c>
      <c r="AA96" s="10" t="s">
        <v>254</v>
      </c>
      <c r="AB96" s="10" t="s">
        <v>254</v>
      </c>
      <c r="AC96" s="71"/>
      <c r="AD96" s="71"/>
    </row>
    <row r="97" spans="1:30" ht="15.6" customHeight="1" x14ac:dyDescent="0.2">
      <c r="A97" s="10" t="s">
        <v>325</v>
      </c>
      <c r="B97" s="10" t="s">
        <v>501</v>
      </c>
      <c r="C97" s="10" t="s">
        <v>9</v>
      </c>
      <c r="D97" s="10" t="str">
        <f>IF(F97="Electric","",IF(F97="Diesel",VLOOKUP($C97,'A-1.Equipment Type Mapping'!$B$1:$E$15,2,FALSE),IF(F97="Gasoline",VLOOKUP($C97,'A-1.Equipment Type Mapping'!$B$1:$E$15,3,FALSE))))</f>
        <v>OFF - AirGrSupp - Cargo Tractor</v>
      </c>
      <c r="E97" s="10" t="s">
        <v>318</v>
      </c>
      <c r="F97" s="10" t="s">
        <v>12</v>
      </c>
      <c r="G97" s="10" t="s">
        <v>324</v>
      </c>
      <c r="H97" s="10" t="s">
        <v>324</v>
      </c>
      <c r="I97" s="10" t="s">
        <v>254</v>
      </c>
      <c r="J97" s="7">
        <v>86</v>
      </c>
      <c r="K97" s="7">
        <f t="array" ref="K97">SUM((J97&gt;='HP Bin Lookup'!$A$1:$A$9)*(J97&lt;'HP Bin Lookup'!$B$1:$B$9)*'HP Bin Lookup'!$B$1:$B$9)</f>
        <v>100</v>
      </c>
      <c r="L97" s="7" t="str">
        <f>IF(F97="Electric","",IFERROR(VLOOKUP(D97&amp;"_"&amp;H97&amp;"_"&amp;K97,OFFROAD2017_CY2020!$A:$A,1,FALSE),"No"))</f>
        <v>OFF - AirGrSupp - Cargo Tractor_2018_100</v>
      </c>
      <c r="M97" s="7" t="s">
        <v>254</v>
      </c>
      <c r="N97" s="13" t="s">
        <v>254</v>
      </c>
      <c r="O97" s="13">
        <f>IF(F97="Electric","",IF(N97="",VLOOKUP($C97,'A-1.Equipment Type Mapping'!$B$1:$E$15,4,FALSE),""))</f>
        <v>0.36180000000000007</v>
      </c>
      <c r="P97" s="13">
        <f t="shared" si="8"/>
        <v>0.36180000000000007</v>
      </c>
      <c r="Q97" s="13" t="str">
        <f t="shared" si="9"/>
        <v>OFF - AirGrSupp - Cargo Tractor_2018_100</v>
      </c>
      <c r="R97" s="13" t="s">
        <v>254</v>
      </c>
      <c r="S97" s="10">
        <f>IFERROR(VLOOKUP(Q97,OFFROAD2017_CY2020!A:U,S$3,FALSE)/VLOOKUP(Q97,OFFROAD2017_CY2020!A:U,S$4,FALSE)*IF(W97="Yes",_xlfn.DAYS(X97,"12/31/2019")/365,1),"")</f>
        <v>1350.2255639097743</v>
      </c>
      <c r="T97" s="13">
        <f t="shared" si="10"/>
        <v>1350.2255639097743</v>
      </c>
      <c r="U97" s="10" t="s">
        <v>254</v>
      </c>
      <c r="V97" s="10" t="s">
        <v>254</v>
      </c>
      <c r="W97" s="10" t="s">
        <v>249</v>
      </c>
      <c r="X97" s="10" t="s">
        <v>254</v>
      </c>
      <c r="Y97" s="10" t="s">
        <v>254</v>
      </c>
      <c r="Z97" s="10" t="s">
        <v>254</v>
      </c>
      <c r="AA97" s="10" t="s">
        <v>254</v>
      </c>
      <c r="AB97" s="10" t="s">
        <v>254</v>
      </c>
      <c r="AC97" s="71"/>
      <c r="AD97" s="71"/>
    </row>
    <row r="98" spans="1:30" ht="15.6" customHeight="1" x14ac:dyDescent="0.2">
      <c r="A98" s="10" t="s">
        <v>323</v>
      </c>
      <c r="B98" s="10" t="s">
        <v>322</v>
      </c>
      <c r="C98" s="10" t="s">
        <v>14</v>
      </c>
      <c r="D98" s="10" t="str">
        <f>IF(F98="Electric","",IF(F98="Diesel",VLOOKUP($C98,'A-1.Equipment Type Mapping'!$B$1:$E$15,2,FALSE),IF(F98="Gasoline",VLOOKUP($C98,'A-1.Equipment Type Mapping'!$B$1:$E$15,3,FALSE))))</f>
        <v>Portable Equipment - Non-Rental Generator</v>
      </c>
      <c r="E98" s="10" t="s">
        <v>318</v>
      </c>
      <c r="F98" s="10" t="s">
        <v>5</v>
      </c>
      <c r="G98" s="10" t="s">
        <v>321</v>
      </c>
      <c r="H98" s="10" t="s">
        <v>321</v>
      </c>
      <c r="I98" s="10" t="s">
        <v>254</v>
      </c>
      <c r="J98" s="7">
        <v>700</v>
      </c>
      <c r="K98" s="7">
        <f t="array" ref="K98">SUM((J98&gt;='HP Bin Lookup'!$A$1:$A$9)*(J98&lt;'HP Bin Lookup'!$B$1:$B$9)*'HP Bin Lookup'!$B$1:$B$9)</f>
        <v>750</v>
      </c>
      <c r="L98" s="7" t="str">
        <f>IF(F98="Electric","",IFERROR(VLOOKUP(D98&amp;"_"&amp;H98&amp;"_"&amp;K98,OFFROAD2017_CY2020!$A:$A,1,FALSE),"No"))</f>
        <v>Portable Equipment - Non-Rental Generator_2009_750</v>
      </c>
      <c r="M98" s="7" t="s">
        <v>254</v>
      </c>
      <c r="N98" s="13" t="s">
        <v>254</v>
      </c>
      <c r="O98" s="13">
        <f>IF(F98="Electric","",IF(N98="",VLOOKUP($C98,'A-1.Equipment Type Mapping'!$B$1:$E$15,4,FALSE),""))</f>
        <v>0.33500000000000002</v>
      </c>
      <c r="P98" s="13">
        <f t="shared" si="8"/>
        <v>0.33500000000000002</v>
      </c>
      <c r="Q98" s="13" t="str">
        <f t="shared" si="9"/>
        <v>Portable Equipment - Non-Rental Generator_2009_750</v>
      </c>
      <c r="R98" s="13" t="s">
        <v>254</v>
      </c>
      <c r="S98" s="10">
        <f>IFERROR(VLOOKUP(Q98,OFFROAD2017_CY2020!A:U,S$3,FALSE)/VLOOKUP(Q98,OFFROAD2017_CY2020!A:U,S$4,FALSE)*IF(W98="Yes",_xlfn.DAYS(X98,"12/31/2019")/365,1),"")</f>
        <v>1313.5972312801366</v>
      </c>
      <c r="T98" s="13">
        <f t="shared" si="10"/>
        <v>1313.5972312801366</v>
      </c>
      <c r="U98" s="10" t="s">
        <v>254</v>
      </c>
      <c r="V98" s="10" t="s">
        <v>252</v>
      </c>
      <c r="W98" s="10" t="s">
        <v>249</v>
      </c>
      <c r="X98" s="10" t="s">
        <v>254</v>
      </c>
      <c r="Y98" s="10" t="s">
        <v>254</v>
      </c>
      <c r="Z98" s="10" t="s">
        <v>254</v>
      </c>
      <c r="AA98" s="10" t="s">
        <v>254</v>
      </c>
      <c r="AB98" s="10" t="s">
        <v>254</v>
      </c>
      <c r="AC98" s="71"/>
      <c r="AD98" s="71"/>
    </row>
    <row r="99" spans="1:30" ht="15.6" customHeight="1" x14ac:dyDescent="0.2">
      <c r="A99" s="10" t="s">
        <v>320</v>
      </c>
      <c r="B99" s="10" t="s">
        <v>222</v>
      </c>
      <c r="C99" s="10" t="str">
        <f t="shared" si="7"/>
        <v>GPU</v>
      </c>
      <c r="D99" s="10" t="str">
        <f>IF(F99="Electric","",IF(F99="Diesel",VLOOKUP($C99,'A-1.Equipment Type Mapping'!$B$1:$E$15,2,FALSE),IF(F99="Gasoline",VLOOKUP($C99,'A-1.Equipment Type Mapping'!$B$1:$E$15,3,FALSE))))</f>
        <v>AirGrSupp - Other GSE</v>
      </c>
      <c r="E99" s="10" t="s">
        <v>318</v>
      </c>
      <c r="F99" s="10" t="s">
        <v>5</v>
      </c>
      <c r="G99" s="10" t="s">
        <v>15</v>
      </c>
      <c r="H99" s="10" t="s">
        <v>15</v>
      </c>
      <c r="I99" s="10">
        <v>2005</v>
      </c>
      <c r="J99" s="7">
        <v>173</v>
      </c>
      <c r="K99" s="7">
        <f t="array" ref="K99">SUM((J99&gt;='HP Bin Lookup'!$A$1:$A$9)*(J99&lt;'HP Bin Lookup'!$B$1:$B$9)*'HP Bin Lookup'!$B$1:$B$9)</f>
        <v>175</v>
      </c>
      <c r="L99" s="7" t="str">
        <f>IF(F99="Electric","",IFERROR(VLOOKUP(D99&amp;"_"&amp;H99&amp;"_"&amp;K99,OFFROAD2017_CY2020!$A:$A,1,FALSE),"No"))</f>
        <v>No</v>
      </c>
      <c r="M99" s="7">
        <v>175</v>
      </c>
      <c r="N99" s="13" t="s">
        <v>254</v>
      </c>
      <c r="O99" s="13">
        <f>IF(F99="Electric","",IF(N99="",VLOOKUP($C99,'A-1.Equipment Type Mapping'!$B$1:$E$15,4,FALSE),""))</f>
        <v>0.33500000000000002</v>
      </c>
      <c r="P99" s="13">
        <f t="shared" si="8"/>
        <v>0.33500000000000002</v>
      </c>
      <c r="Q99" s="13" t="str">
        <f t="shared" si="9"/>
        <v>AirGrSupp - Other GSE_2005_175</v>
      </c>
      <c r="R99" s="13" t="s">
        <v>254</v>
      </c>
      <c r="S99" s="10">
        <f>IFERROR(VLOOKUP(Q99,OFFROAD2017_CY2020!A:U,S$3,FALSE)/VLOOKUP(Q99,OFFROAD2017_CY2020!A:U,S$4,FALSE)*IF(W99="Yes",_xlfn.DAYS(X99,"12/31/2019")/365,1),"")</f>
        <v>483.10065768036424</v>
      </c>
      <c r="T99" s="13">
        <f t="shared" si="10"/>
        <v>483.10065768036424</v>
      </c>
      <c r="U99" s="10" t="s">
        <v>254</v>
      </c>
      <c r="V99" s="10" t="s">
        <v>249</v>
      </c>
      <c r="W99" s="10" t="s">
        <v>249</v>
      </c>
      <c r="X99" s="10" t="s">
        <v>254</v>
      </c>
      <c r="Y99" s="10" t="s">
        <v>254</v>
      </c>
      <c r="Z99" s="10" t="s">
        <v>254</v>
      </c>
      <c r="AA99" s="10" t="s">
        <v>254</v>
      </c>
      <c r="AB99" s="10" t="s">
        <v>254</v>
      </c>
      <c r="AC99" s="71"/>
      <c r="AD99" s="71"/>
    </row>
    <row r="100" spans="1:30" ht="15.6" customHeight="1" x14ac:dyDescent="0.2">
      <c r="A100" s="10" t="s">
        <v>319</v>
      </c>
      <c r="B100" s="10" t="s">
        <v>222</v>
      </c>
      <c r="C100" s="10" t="str">
        <f t="shared" si="7"/>
        <v>GPU</v>
      </c>
      <c r="D100" s="10" t="str">
        <f>IF(F100="Electric","",IF(F100="Diesel",VLOOKUP($C100,'A-1.Equipment Type Mapping'!$B$1:$E$15,2,FALSE),IF(F100="Gasoline",VLOOKUP($C100,'A-1.Equipment Type Mapping'!$B$1:$E$15,3,FALSE))))</f>
        <v>AirGrSupp - Other GSE</v>
      </c>
      <c r="E100" s="10" t="s">
        <v>318</v>
      </c>
      <c r="F100" s="10" t="s">
        <v>5</v>
      </c>
      <c r="G100" s="10" t="s">
        <v>15</v>
      </c>
      <c r="H100" s="10" t="s">
        <v>15</v>
      </c>
      <c r="I100" s="10">
        <v>2005</v>
      </c>
      <c r="J100" s="7">
        <v>173</v>
      </c>
      <c r="K100" s="7">
        <f t="array" ref="K100">SUM((J100&gt;='HP Bin Lookup'!$A$1:$A$9)*(J100&lt;'HP Bin Lookup'!$B$1:$B$9)*'HP Bin Lookup'!$B$1:$B$9)</f>
        <v>175</v>
      </c>
      <c r="L100" s="7" t="str">
        <f>IF(F100="Electric","",IFERROR(VLOOKUP(D100&amp;"_"&amp;H100&amp;"_"&amp;K100,OFFROAD2017_CY2020!$A:$A,1,FALSE),"No"))</f>
        <v>No</v>
      </c>
      <c r="M100" s="7">
        <v>175</v>
      </c>
      <c r="N100" s="13" t="s">
        <v>254</v>
      </c>
      <c r="O100" s="13">
        <f>IF(F100="Electric","",IF(N100="",VLOOKUP($C100,'A-1.Equipment Type Mapping'!$B$1:$E$15,4,FALSE),""))</f>
        <v>0.33500000000000002</v>
      </c>
      <c r="P100" s="13">
        <f t="shared" si="8"/>
        <v>0.33500000000000002</v>
      </c>
      <c r="Q100" s="13" t="str">
        <f t="shared" si="9"/>
        <v>AirGrSupp - Other GSE_2005_175</v>
      </c>
      <c r="R100" s="13" t="s">
        <v>254</v>
      </c>
      <c r="S100" s="10">
        <f>IFERROR(VLOOKUP(Q100,OFFROAD2017_CY2020!A:U,S$3,FALSE)/VLOOKUP(Q100,OFFROAD2017_CY2020!A:U,S$4,FALSE)*IF(W100="Yes",_xlfn.DAYS(X100,"12/31/2019")/365,1),"")</f>
        <v>483.10065768036424</v>
      </c>
      <c r="T100" s="13">
        <f t="shared" si="10"/>
        <v>483.10065768036424</v>
      </c>
      <c r="U100" s="10" t="s">
        <v>254</v>
      </c>
      <c r="V100" s="10" t="s">
        <v>249</v>
      </c>
      <c r="W100" s="10" t="s">
        <v>249</v>
      </c>
      <c r="X100" s="10" t="s">
        <v>254</v>
      </c>
      <c r="Y100" s="10" t="s">
        <v>254</v>
      </c>
      <c r="Z100" s="10" t="s">
        <v>254</v>
      </c>
      <c r="AA100" s="10" t="s">
        <v>254</v>
      </c>
      <c r="AB100" s="10" t="s">
        <v>254</v>
      </c>
      <c r="AC100" s="71"/>
      <c r="AD100" s="71"/>
    </row>
    <row r="101" spans="1:30" ht="15.6" customHeight="1" x14ac:dyDescent="0.2">
      <c r="A101" s="10" t="s">
        <v>379</v>
      </c>
      <c r="B101" s="10" t="s">
        <v>222</v>
      </c>
      <c r="C101" s="10" t="str">
        <f t="shared" si="7"/>
        <v>GPU</v>
      </c>
      <c r="D101" s="10" t="str">
        <f>IF(F101="Electric","",IF(F101="Diesel",VLOOKUP($C101,'A-1.Equipment Type Mapping'!$B$1:$E$15,2,FALSE),IF(F101="Gasoline",VLOOKUP($C101,'A-1.Equipment Type Mapping'!$B$1:$E$15,3,FALSE))))</f>
        <v>AirGrSupp - Other GSE</v>
      </c>
      <c r="E101" s="10" t="s">
        <v>345</v>
      </c>
      <c r="F101" s="10" t="s">
        <v>5</v>
      </c>
      <c r="G101" s="10">
        <v>2000</v>
      </c>
      <c r="H101" s="10">
        <v>2000</v>
      </c>
      <c r="I101" s="10" t="s">
        <v>254</v>
      </c>
      <c r="J101" s="7">
        <v>152</v>
      </c>
      <c r="K101" s="7">
        <f t="array" ref="K101">SUM((J101&gt;='HP Bin Lookup'!$A$1:$A$9)*(J101&lt;'HP Bin Lookup'!$B$1:$B$9)*'HP Bin Lookup'!$B$1:$B$9)</f>
        <v>175</v>
      </c>
      <c r="L101" s="7" t="str">
        <f>IF(F101="Electric","",IFERROR(VLOOKUP(D101&amp;"_"&amp;H101&amp;"_"&amp;K101,OFFROAD2017_CY2020!$A:$A,1,FALSE),"No"))</f>
        <v>AirGrSupp - Other GSE_2000_175</v>
      </c>
      <c r="M101" s="7" t="s">
        <v>254</v>
      </c>
      <c r="N101" s="13" t="s">
        <v>254</v>
      </c>
      <c r="O101" s="13">
        <f>IF(F101="Electric","",IF(N101="",VLOOKUP($C101,'A-1.Equipment Type Mapping'!$B$1:$E$15,4,FALSE),""))</f>
        <v>0.33500000000000002</v>
      </c>
      <c r="P101" s="13">
        <f t="shared" si="8"/>
        <v>0.33500000000000002</v>
      </c>
      <c r="Q101" s="13" t="str">
        <f t="shared" si="9"/>
        <v>AirGrSupp - Other GSE_2000_175</v>
      </c>
      <c r="R101" s="13" t="s">
        <v>254</v>
      </c>
      <c r="S101" s="10">
        <f>IFERROR(VLOOKUP(Q101,OFFROAD2017_CY2020!A:U,S$3,FALSE)/VLOOKUP(Q101,OFFROAD2017_CY2020!A:U,S$4,FALSE)*IF(W101="Yes",_xlfn.DAYS(X101,"12/31/2019")/365,1),"")</f>
        <v>483.10065768036344</v>
      </c>
      <c r="T101" s="13">
        <f t="shared" si="10"/>
        <v>483.10065768036344</v>
      </c>
      <c r="U101" s="10" t="s">
        <v>382</v>
      </c>
      <c r="V101" s="10" t="s">
        <v>254</v>
      </c>
      <c r="W101" s="10" t="s">
        <v>254</v>
      </c>
      <c r="X101" s="10" t="s">
        <v>254</v>
      </c>
      <c r="Y101" s="10" t="s">
        <v>249</v>
      </c>
      <c r="Z101" s="10" t="s">
        <v>254</v>
      </c>
      <c r="AA101" s="10" t="s">
        <v>254</v>
      </c>
      <c r="AB101" s="10" t="s">
        <v>254</v>
      </c>
      <c r="AC101" s="71"/>
      <c r="AD101" s="71"/>
    </row>
    <row r="102" spans="1:30" ht="15.6" customHeight="1" x14ac:dyDescent="0.2">
      <c r="A102" s="10" t="s">
        <v>378</v>
      </c>
      <c r="B102" s="10" t="s">
        <v>361</v>
      </c>
      <c r="C102" s="10" t="s">
        <v>225</v>
      </c>
      <c r="D102" s="10" t="str">
        <f>IF(F102="Electric","",IF(F102="Diesel",VLOOKUP($C102,'A-1.Equipment Type Mapping'!$B$1:$E$15,2,FALSE),IF(F102="Gasoline",VLOOKUP($C102,'A-1.Equipment Type Mapping'!$B$1:$E$15,3,FALSE))))</f>
        <v>AirGrSupp - A/C Tug Narrow Body</v>
      </c>
      <c r="E102" s="10" t="s">
        <v>345</v>
      </c>
      <c r="F102" s="10" t="s">
        <v>5</v>
      </c>
      <c r="G102" s="10">
        <v>1990</v>
      </c>
      <c r="H102" s="10">
        <v>1990</v>
      </c>
      <c r="I102" s="10">
        <v>1988</v>
      </c>
      <c r="J102" s="7">
        <v>110</v>
      </c>
      <c r="K102" s="7">
        <f t="array" ref="K102">SUM((J102&gt;='HP Bin Lookup'!$A$1:$A$9)*(J102&lt;'HP Bin Lookup'!$B$1:$B$9)*'HP Bin Lookup'!$B$1:$B$9)</f>
        <v>175</v>
      </c>
      <c r="L102" s="7" t="str">
        <f>IF(F102="Electric","",IFERROR(VLOOKUP(D102&amp;"_"&amp;H102&amp;"_"&amp;K102,OFFROAD2017_CY2020!$A:$A,1,FALSE),"No"))</f>
        <v>No</v>
      </c>
      <c r="M102" s="7">
        <v>175</v>
      </c>
      <c r="N102" s="13" t="s">
        <v>254</v>
      </c>
      <c r="O102" s="13">
        <f>IF(F102="Electric","",IF(N102="",VLOOKUP($C102,'A-1.Equipment Type Mapping'!$B$1:$E$15,4,FALSE),""))</f>
        <v>0.53600000000000003</v>
      </c>
      <c r="P102" s="13">
        <f t="shared" si="8"/>
        <v>0.53600000000000003</v>
      </c>
      <c r="Q102" s="13" t="str">
        <f t="shared" si="9"/>
        <v>AirGrSupp - A/C Tug Narrow Body_1988_175</v>
      </c>
      <c r="R102" s="13" t="s">
        <v>254</v>
      </c>
      <c r="S102" s="10">
        <f>IFERROR(VLOOKUP(Q102,OFFROAD2017_CY2020!A:U,S$3,FALSE)/VLOOKUP(Q102,OFFROAD2017_CY2020!A:U,S$4,FALSE)*IF(W102="Yes",_xlfn.DAYS(X102,"12/31/2019")/365,1),"")</f>
        <v>328.24672226137619</v>
      </c>
      <c r="T102" s="13">
        <f t="shared" si="10"/>
        <v>328.24672226137619</v>
      </c>
      <c r="U102" s="10" t="s">
        <v>254</v>
      </c>
      <c r="V102" s="10" t="s">
        <v>254</v>
      </c>
      <c r="W102" s="10" t="s">
        <v>254</v>
      </c>
      <c r="X102" s="10" t="s">
        <v>254</v>
      </c>
      <c r="Y102" s="10" t="s">
        <v>249</v>
      </c>
      <c r="Z102" s="10" t="s">
        <v>254</v>
      </c>
      <c r="AA102" s="10" t="s">
        <v>254</v>
      </c>
      <c r="AB102" s="10" t="s">
        <v>254</v>
      </c>
      <c r="AC102" s="71"/>
      <c r="AD102" s="71"/>
    </row>
    <row r="103" spans="1:30" ht="15.6" customHeight="1" x14ac:dyDescent="0.2">
      <c r="A103" s="10" t="s">
        <v>377</v>
      </c>
      <c r="B103" s="10" t="s">
        <v>361</v>
      </c>
      <c r="C103" s="10" t="s">
        <v>225</v>
      </c>
      <c r="D103" s="10" t="str">
        <f>IF(F103="Electric","",IF(F103="Diesel",VLOOKUP($C103,'A-1.Equipment Type Mapping'!$B$1:$E$15,2,FALSE),IF(F103="Gasoline",VLOOKUP($C103,'A-1.Equipment Type Mapping'!$B$1:$E$15,3,FALSE))))</f>
        <v>AirGrSupp - A/C Tug Narrow Body</v>
      </c>
      <c r="E103" s="10" t="s">
        <v>345</v>
      </c>
      <c r="F103" s="10" t="s">
        <v>5</v>
      </c>
      <c r="G103" s="10">
        <v>2000</v>
      </c>
      <c r="H103" s="10">
        <v>2000</v>
      </c>
      <c r="I103" s="10" t="s">
        <v>254</v>
      </c>
      <c r="J103" s="7">
        <v>87</v>
      </c>
      <c r="K103" s="7">
        <f t="array" ref="K103">SUM((J103&gt;='HP Bin Lookup'!$A$1:$A$9)*(J103&lt;'HP Bin Lookup'!$B$1:$B$9)*'HP Bin Lookup'!$B$1:$B$9)</f>
        <v>100</v>
      </c>
      <c r="L103" s="7" t="str">
        <f>IF(F103="Electric","",IFERROR(VLOOKUP(D103&amp;"_"&amp;H103&amp;"_"&amp;K103,OFFROAD2017_CY2020!$A:$A,1,FALSE),"No"))</f>
        <v>AirGrSupp - A/C Tug Narrow Body_2000_100</v>
      </c>
      <c r="M103" s="7" t="s">
        <v>254</v>
      </c>
      <c r="N103" s="13" t="s">
        <v>254</v>
      </c>
      <c r="O103" s="13">
        <f>IF(F103="Electric","",IF(N103="",VLOOKUP($C103,'A-1.Equipment Type Mapping'!$B$1:$E$15,4,FALSE),""))</f>
        <v>0.53600000000000003</v>
      </c>
      <c r="P103" s="13">
        <f t="shared" si="8"/>
        <v>0.53600000000000003</v>
      </c>
      <c r="Q103" s="13" t="str">
        <f t="shared" si="9"/>
        <v>AirGrSupp - A/C Tug Narrow Body_2000_100</v>
      </c>
      <c r="R103" s="13" t="s">
        <v>254</v>
      </c>
      <c r="S103" s="10">
        <f>IFERROR(VLOOKUP(Q103,OFFROAD2017_CY2020!A:U,S$3,FALSE)/VLOOKUP(Q103,OFFROAD2017_CY2020!A:U,S$4,FALSE)*IF(W103="Yes",_xlfn.DAYS(X103,"12/31/2019")/365,1),"")</f>
        <v>328.24672226137722</v>
      </c>
      <c r="T103" s="13">
        <f t="shared" si="10"/>
        <v>328.24672226137722</v>
      </c>
      <c r="U103" s="10" t="s">
        <v>382</v>
      </c>
      <c r="V103" s="10" t="s">
        <v>254</v>
      </c>
      <c r="W103" s="10" t="s">
        <v>254</v>
      </c>
      <c r="X103" s="10" t="s">
        <v>254</v>
      </c>
      <c r="Y103" s="10" t="s">
        <v>249</v>
      </c>
      <c r="Z103" s="10" t="s">
        <v>254</v>
      </c>
      <c r="AA103" s="10" t="s">
        <v>254</v>
      </c>
      <c r="AB103" s="10" t="s">
        <v>254</v>
      </c>
      <c r="AC103" s="71"/>
      <c r="AD103" s="71"/>
    </row>
    <row r="104" spans="1:30" ht="15.6" customHeight="1" x14ac:dyDescent="0.2">
      <c r="A104" s="10" t="s">
        <v>376</v>
      </c>
      <c r="B104" s="10" t="s">
        <v>361</v>
      </c>
      <c r="C104" s="10" t="s">
        <v>225</v>
      </c>
      <c r="D104" s="10" t="str">
        <f>IF(F104="Electric","",IF(F104="Diesel",VLOOKUP($C104,'A-1.Equipment Type Mapping'!$B$1:$E$15,2,FALSE),IF(F104="Gasoline",VLOOKUP($C104,'A-1.Equipment Type Mapping'!$B$1:$E$15,3,FALSE))))</f>
        <v>AirGrSupp - A/C Tug Narrow Body</v>
      </c>
      <c r="E104" s="10" t="s">
        <v>345</v>
      </c>
      <c r="F104" s="10" t="s">
        <v>5</v>
      </c>
      <c r="G104" s="10">
        <v>2000</v>
      </c>
      <c r="H104" s="10">
        <v>2000</v>
      </c>
      <c r="I104" s="10" t="s">
        <v>254</v>
      </c>
      <c r="J104" s="7">
        <v>87</v>
      </c>
      <c r="K104" s="7">
        <f t="array" ref="K104">SUM((J104&gt;='HP Bin Lookup'!$A$1:$A$9)*(J104&lt;'HP Bin Lookup'!$B$1:$B$9)*'HP Bin Lookup'!$B$1:$B$9)</f>
        <v>100</v>
      </c>
      <c r="L104" s="7" t="str">
        <f>IF(F104="Electric","",IFERROR(VLOOKUP(D104&amp;"_"&amp;H104&amp;"_"&amp;K104,OFFROAD2017_CY2020!$A:$A,1,FALSE),"No"))</f>
        <v>AirGrSupp - A/C Tug Narrow Body_2000_100</v>
      </c>
      <c r="M104" s="7" t="s">
        <v>254</v>
      </c>
      <c r="N104" s="13" t="s">
        <v>254</v>
      </c>
      <c r="O104" s="13">
        <f>IF(F104="Electric","",IF(N104="",VLOOKUP($C104,'A-1.Equipment Type Mapping'!$B$1:$E$15,4,FALSE),""))</f>
        <v>0.53600000000000003</v>
      </c>
      <c r="P104" s="13">
        <f t="shared" si="8"/>
        <v>0.53600000000000003</v>
      </c>
      <c r="Q104" s="13" t="str">
        <f t="shared" si="9"/>
        <v>AirGrSupp - A/C Tug Narrow Body_2000_100</v>
      </c>
      <c r="R104" s="13" t="s">
        <v>254</v>
      </c>
      <c r="S104" s="10">
        <f>IFERROR(VLOOKUP(Q104,OFFROAD2017_CY2020!A:U,S$3,FALSE)/VLOOKUP(Q104,OFFROAD2017_CY2020!A:U,S$4,FALSE)*IF(W104="Yes",_xlfn.DAYS(X104,"12/31/2019")/365,1),"")</f>
        <v>328.24672226137722</v>
      </c>
      <c r="T104" s="13">
        <f t="shared" si="10"/>
        <v>328.24672226137722</v>
      </c>
      <c r="U104" s="10" t="s">
        <v>382</v>
      </c>
      <c r="V104" s="10" t="s">
        <v>254</v>
      </c>
      <c r="W104" s="10" t="s">
        <v>254</v>
      </c>
      <c r="X104" s="10" t="s">
        <v>254</v>
      </c>
      <c r="Y104" s="10" t="s">
        <v>249</v>
      </c>
      <c r="Z104" s="10" t="s">
        <v>254</v>
      </c>
      <c r="AA104" s="10" t="s">
        <v>254</v>
      </c>
      <c r="AB104" s="10" t="s">
        <v>254</v>
      </c>
      <c r="AC104" s="71"/>
      <c r="AD104" s="71"/>
    </row>
    <row r="105" spans="1:30" ht="15.6" customHeight="1" x14ac:dyDescent="0.2">
      <c r="A105" s="10" t="s">
        <v>375</v>
      </c>
      <c r="B105" s="10" t="s">
        <v>373</v>
      </c>
      <c r="C105" s="10" t="s">
        <v>14</v>
      </c>
      <c r="D105" s="10" t="str">
        <f>IF(F105="Electric","",IF(F105="Diesel",VLOOKUP($C105,'A-1.Equipment Type Mapping'!$B$1:$E$15,2,FALSE),IF(F105="Gasoline",VLOOKUP($C105,'A-1.Equipment Type Mapping'!$B$1:$E$15,3,FALSE))))</f>
        <v>Portable Equipment - Non-Rental Generator</v>
      </c>
      <c r="E105" s="10" t="s">
        <v>345</v>
      </c>
      <c r="F105" s="10" t="s">
        <v>5</v>
      </c>
      <c r="G105" s="10">
        <v>2008</v>
      </c>
      <c r="H105" s="10">
        <v>2008</v>
      </c>
      <c r="I105" s="10" t="s">
        <v>254</v>
      </c>
      <c r="J105" s="7">
        <v>665</v>
      </c>
      <c r="K105" s="7">
        <f t="array" ref="K105">SUM((J105&gt;='HP Bin Lookup'!$A$1:$A$9)*(J105&lt;'HP Bin Lookup'!$B$1:$B$9)*'HP Bin Lookup'!$B$1:$B$9)</f>
        <v>750</v>
      </c>
      <c r="L105" s="7" t="str">
        <f>IF(F105="Electric","",IFERROR(VLOOKUP(D105&amp;"_"&amp;H105&amp;"_"&amp;K105,OFFROAD2017_CY2020!$A:$A,1,FALSE),"No"))</f>
        <v>Portable Equipment - Non-Rental Generator_2008_750</v>
      </c>
      <c r="M105" s="7" t="s">
        <v>254</v>
      </c>
      <c r="N105" s="13" t="s">
        <v>254</v>
      </c>
      <c r="O105" s="13">
        <f>IF(F105="Electric","",IF(N105="",VLOOKUP($C105,'A-1.Equipment Type Mapping'!$B$1:$E$15,4,FALSE),""))</f>
        <v>0.33500000000000002</v>
      </c>
      <c r="P105" s="13">
        <f t="shared" si="8"/>
        <v>0.33500000000000002</v>
      </c>
      <c r="Q105" s="13" t="str">
        <f t="shared" si="9"/>
        <v>Portable Equipment - Non-Rental Generator_2008_750</v>
      </c>
      <c r="R105" s="13" t="s">
        <v>254</v>
      </c>
      <c r="S105" s="10">
        <f>IFERROR(VLOOKUP(Q105,OFFROAD2017_CY2020!A:U,S$3,FALSE)/VLOOKUP(Q105,OFFROAD2017_CY2020!A:U,S$4,FALSE)*IF(W105="Yes",_xlfn.DAYS(X105,"12/31/2019")/365,1),"")</f>
        <v>1313.5972312801341</v>
      </c>
      <c r="T105" s="13">
        <f t="shared" si="10"/>
        <v>1313.5972312801341</v>
      </c>
      <c r="U105" s="10" t="s">
        <v>384</v>
      </c>
      <c r="V105" s="10" t="s">
        <v>254</v>
      </c>
      <c r="W105" s="10" t="s">
        <v>254</v>
      </c>
      <c r="X105" s="10" t="s">
        <v>254</v>
      </c>
      <c r="Y105" s="10" t="s">
        <v>249</v>
      </c>
      <c r="Z105" s="10" t="s">
        <v>254</v>
      </c>
      <c r="AA105" s="10" t="s">
        <v>254</v>
      </c>
      <c r="AB105" s="10" t="s">
        <v>254</v>
      </c>
      <c r="AC105" s="71"/>
      <c r="AD105" s="71"/>
    </row>
    <row r="106" spans="1:30" ht="15.6" customHeight="1" x14ac:dyDescent="0.2">
      <c r="A106" s="10" t="s">
        <v>374</v>
      </c>
      <c r="B106" s="10" t="s">
        <v>373</v>
      </c>
      <c r="C106" s="10" t="s">
        <v>14</v>
      </c>
      <c r="D106" s="10" t="str">
        <f>IF(F106="Electric","",IF(F106="Diesel",VLOOKUP($C106,'A-1.Equipment Type Mapping'!$B$1:$E$15,2,FALSE),IF(F106="Gasoline",VLOOKUP($C106,'A-1.Equipment Type Mapping'!$B$1:$E$15,3,FALSE))))</f>
        <v>Portable Equipment - Non-Rental Generator</v>
      </c>
      <c r="E106" s="10" t="s">
        <v>345</v>
      </c>
      <c r="F106" s="10" t="s">
        <v>5</v>
      </c>
      <c r="G106" s="10">
        <v>2000</v>
      </c>
      <c r="H106" s="10">
        <v>2000</v>
      </c>
      <c r="I106" s="10">
        <v>1999</v>
      </c>
      <c r="J106" s="7">
        <v>330</v>
      </c>
      <c r="K106" s="7">
        <f t="array" ref="K106">SUM((J106&gt;='HP Bin Lookup'!$A$1:$A$9)*(J106&lt;'HP Bin Lookup'!$B$1:$B$9)*'HP Bin Lookup'!$B$1:$B$9)</f>
        <v>600</v>
      </c>
      <c r="L106" s="7" t="str">
        <f>IF(F106="Electric","",IFERROR(VLOOKUP(D106&amp;"_"&amp;H106&amp;"_"&amp;K106,OFFROAD2017_CY2020!$A:$A,1,FALSE),"No"))</f>
        <v>No</v>
      </c>
      <c r="M106" s="7">
        <v>600</v>
      </c>
      <c r="N106" s="13" t="s">
        <v>254</v>
      </c>
      <c r="O106" s="13">
        <f>IF(F106="Electric","",IF(N106="",VLOOKUP($C106,'A-1.Equipment Type Mapping'!$B$1:$E$15,4,FALSE),""))</f>
        <v>0.33500000000000002</v>
      </c>
      <c r="P106" s="13">
        <f t="shared" si="8"/>
        <v>0.33500000000000002</v>
      </c>
      <c r="Q106" s="13" t="str">
        <f t="shared" si="9"/>
        <v>Portable Equipment - Non-Rental Generator_1999_600</v>
      </c>
      <c r="R106" s="13" t="s">
        <v>254</v>
      </c>
      <c r="S106" s="10">
        <f>IFERROR(VLOOKUP(Q106,OFFROAD2017_CY2020!A:U,S$3,FALSE)/VLOOKUP(Q106,OFFROAD2017_CY2020!A:U,S$4,FALSE)*IF(W106="Yes",_xlfn.DAYS(X106,"12/31/2019")/365,1),"")</f>
        <v>1313.5972312801341</v>
      </c>
      <c r="T106" s="13">
        <f t="shared" si="10"/>
        <v>1313.5972312801341</v>
      </c>
      <c r="U106" s="10" t="s">
        <v>382</v>
      </c>
      <c r="V106" s="10" t="s">
        <v>254</v>
      </c>
      <c r="W106" s="10" t="s">
        <v>254</v>
      </c>
      <c r="X106" s="10" t="s">
        <v>254</v>
      </c>
      <c r="Y106" s="10" t="s">
        <v>249</v>
      </c>
      <c r="Z106" s="10" t="s">
        <v>254</v>
      </c>
      <c r="AA106" s="10" t="s">
        <v>254</v>
      </c>
      <c r="AB106" s="10" t="s">
        <v>254</v>
      </c>
      <c r="AC106" s="71"/>
      <c r="AD106" s="71"/>
    </row>
    <row r="107" spans="1:30" ht="15.6" customHeight="1" x14ac:dyDescent="0.2">
      <c r="A107" s="10" t="s">
        <v>372</v>
      </c>
      <c r="B107" s="10" t="s">
        <v>364</v>
      </c>
      <c r="C107" s="10" t="str">
        <f t="shared" si="7"/>
        <v>BELTLOADER</v>
      </c>
      <c r="D107" s="10" t="str">
        <f>IF(F107="Electric","",IF(F107="Diesel",VLOOKUP($C107,'A-1.Equipment Type Mapping'!$B$1:$E$15,2,FALSE),IF(F107="Gasoline",VLOOKUP($C107,'A-1.Equipment Type Mapping'!$B$1:$E$15,3,FALSE))))</f>
        <v/>
      </c>
      <c r="E107" s="10" t="s">
        <v>345</v>
      </c>
      <c r="F107" s="10" t="s">
        <v>4</v>
      </c>
      <c r="G107" s="10">
        <v>2004</v>
      </c>
      <c r="H107" s="10" t="s">
        <v>473</v>
      </c>
      <c r="I107" s="10" t="s">
        <v>254</v>
      </c>
      <c r="J107" s="10">
        <v>84</v>
      </c>
      <c r="K107" s="7">
        <f t="array" ref="K107">SUM((J107&gt;='HP Bin Lookup'!$A$1:$A$9)*(J107&lt;'HP Bin Lookup'!$B$1:$B$9)*'HP Bin Lookup'!$B$1:$B$9)</f>
        <v>100</v>
      </c>
      <c r="L107" s="7" t="str">
        <f>IF(F107="Electric","",IFERROR(VLOOKUP(D107&amp;"_"&amp;H107&amp;"_"&amp;K107,OFFROAD2017_CY2020!$A:$A,1,FALSE),"No"))</f>
        <v/>
      </c>
      <c r="M107" s="7" t="s">
        <v>254</v>
      </c>
      <c r="N107" s="13" t="s">
        <v>254</v>
      </c>
      <c r="O107" s="13" t="str">
        <f>IF(F107="Electric","",IF(N107="",VLOOKUP($C107,'A-1.Equipment Type Mapping'!$B$1:$E$15,4,FALSE),""))</f>
        <v/>
      </c>
      <c r="P107" s="13" t="str">
        <f t="shared" si="8"/>
        <v/>
      </c>
      <c r="Q107" s="13" t="str">
        <f t="shared" si="9"/>
        <v/>
      </c>
      <c r="R107" s="13" t="s">
        <v>254</v>
      </c>
      <c r="S107" s="10" t="str">
        <f>IFERROR(VLOOKUP(Q107,OFFROAD2017_CY2020!A:U,S$3,FALSE)/VLOOKUP(Q107,OFFROAD2017_CY2020!A:U,S$4,FALSE)*IF(W107="Yes",_xlfn.DAYS(X107,"12/31/2019")/365,1),"")</f>
        <v/>
      </c>
      <c r="T107" s="13" t="str">
        <f t="shared" si="10"/>
        <v/>
      </c>
      <c r="U107" s="10" t="s">
        <v>254</v>
      </c>
      <c r="V107" s="10" t="s">
        <v>254</v>
      </c>
      <c r="W107" s="10" t="s">
        <v>254</v>
      </c>
      <c r="X107" s="10" t="s">
        <v>254</v>
      </c>
      <c r="Y107" s="10" t="s">
        <v>249</v>
      </c>
      <c r="Z107" s="10" t="s">
        <v>254</v>
      </c>
      <c r="AA107" s="10" t="s">
        <v>254</v>
      </c>
      <c r="AB107" s="10" t="s">
        <v>254</v>
      </c>
      <c r="AC107" s="71"/>
      <c r="AD107" s="71"/>
    </row>
    <row r="108" spans="1:30" ht="15.6" customHeight="1" x14ac:dyDescent="0.2">
      <c r="A108" s="10" t="s">
        <v>371</v>
      </c>
      <c r="B108" s="10" t="s">
        <v>364</v>
      </c>
      <c r="C108" s="10" t="str">
        <f t="shared" si="7"/>
        <v>BELTLOADER</v>
      </c>
      <c r="D108" s="10" t="str">
        <f>IF(F108="Electric","",IF(F108="Diesel",VLOOKUP($C108,'A-1.Equipment Type Mapping'!$B$1:$E$15,2,FALSE),IF(F108="Gasoline",VLOOKUP($C108,'A-1.Equipment Type Mapping'!$B$1:$E$15,3,FALSE))))</f>
        <v/>
      </c>
      <c r="E108" s="10" t="s">
        <v>345</v>
      </c>
      <c r="F108" s="10" t="s">
        <v>4</v>
      </c>
      <c r="G108" s="10">
        <v>1999</v>
      </c>
      <c r="H108" s="10" t="s">
        <v>474</v>
      </c>
      <c r="I108" s="10" t="s">
        <v>254</v>
      </c>
      <c r="J108" s="10">
        <v>84.4</v>
      </c>
      <c r="K108" s="7">
        <f t="array" ref="K108">SUM((J108&gt;='HP Bin Lookup'!$A$1:$A$9)*(J108&lt;'HP Bin Lookup'!$B$1:$B$9)*'HP Bin Lookup'!$B$1:$B$9)</f>
        <v>100</v>
      </c>
      <c r="L108" s="7" t="str">
        <f>IF(F108="Electric","",IFERROR(VLOOKUP(D108&amp;"_"&amp;H108&amp;"_"&amp;K108,OFFROAD2017_CY2020!$A:$A,1,FALSE),"No"))</f>
        <v/>
      </c>
      <c r="M108" s="7" t="s">
        <v>254</v>
      </c>
      <c r="N108" s="13" t="s">
        <v>254</v>
      </c>
      <c r="O108" s="13" t="str">
        <f>IF(F108="Electric","",IF(N108="",VLOOKUP($C108,'A-1.Equipment Type Mapping'!$B$1:$E$15,4,FALSE),""))</f>
        <v/>
      </c>
      <c r="P108" s="13" t="str">
        <f t="shared" si="8"/>
        <v/>
      </c>
      <c r="Q108" s="13" t="str">
        <f t="shared" si="9"/>
        <v/>
      </c>
      <c r="R108" s="13" t="s">
        <v>254</v>
      </c>
      <c r="S108" s="10" t="str">
        <f>IFERROR(VLOOKUP(Q108,OFFROAD2017_CY2020!A:U,S$3,FALSE)/VLOOKUP(Q108,OFFROAD2017_CY2020!A:U,S$4,FALSE)*IF(W108="Yes",_xlfn.DAYS(X108,"12/31/2019")/365,1),"")</f>
        <v/>
      </c>
      <c r="T108" s="13" t="str">
        <f t="shared" si="10"/>
        <v/>
      </c>
      <c r="U108" s="10" t="s">
        <v>254</v>
      </c>
      <c r="V108" s="10" t="s">
        <v>254</v>
      </c>
      <c r="W108" s="10" t="s">
        <v>254</v>
      </c>
      <c r="X108" s="10" t="s">
        <v>254</v>
      </c>
      <c r="Y108" s="10" t="s">
        <v>249</v>
      </c>
      <c r="Z108" s="10" t="s">
        <v>254</v>
      </c>
      <c r="AA108" s="10" t="s">
        <v>254</v>
      </c>
      <c r="AB108" s="10" t="s">
        <v>254</v>
      </c>
      <c r="AC108" s="71"/>
      <c r="AD108" s="71"/>
    </row>
    <row r="109" spans="1:30" ht="15.6" customHeight="1" x14ac:dyDescent="0.2">
      <c r="A109" s="10" t="s">
        <v>370</v>
      </c>
      <c r="B109" s="10" t="s">
        <v>364</v>
      </c>
      <c r="C109" s="10" t="str">
        <f t="shared" si="7"/>
        <v>BELTLOADER</v>
      </c>
      <c r="D109" s="10" t="str">
        <f>IF(F109="Electric","",IF(F109="Diesel",VLOOKUP($C109,'A-1.Equipment Type Mapping'!$B$1:$E$15,2,FALSE),IF(F109="Gasoline",VLOOKUP($C109,'A-1.Equipment Type Mapping'!$B$1:$E$15,3,FALSE))))</f>
        <v/>
      </c>
      <c r="E109" s="10" t="s">
        <v>345</v>
      </c>
      <c r="F109" s="10" t="s">
        <v>4</v>
      </c>
      <c r="G109" s="10">
        <v>1999</v>
      </c>
      <c r="H109" s="10" t="s">
        <v>474</v>
      </c>
      <c r="I109" s="10" t="s">
        <v>254</v>
      </c>
      <c r="J109" s="10">
        <v>84</v>
      </c>
      <c r="K109" s="7">
        <f t="array" ref="K109">SUM((J109&gt;='HP Bin Lookup'!$A$1:$A$9)*(J109&lt;'HP Bin Lookup'!$B$1:$B$9)*'HP Bin Lookup'!$B$1:$B$9)</f>
        <v>100</v>
      </c>
      <c r="L109" s="7" t="str">
        <f>IF(F109="Electric","",IFERROR(VLOOKUP(D109&amp;"_"&amp;H109&amp;"_"&amp;K109,OFFROAD2017_CY2020!$A:$A,1,FALSE),"No"))</f>
        <v/>
      </c>
      <c r="M109" s="7" t="s">
        <v>254</v>
      </c>
      <c r="N109" s="13" t="s">
        <v>254</v>
      </c>
      <c r="O109" s="13" t="str">
        <f>IF(F109="Electric","",IF(N109="",VLOOKUP($C109,'A-1.Equipment Type Mapping'!$B$1:$E$15,4,FALSE),""))</f>
        <v/>
      </c>
      <c r="P109" s="13" t="str">
        <f t="shared" si="8"/>
        <v/>
      </c>
      <c r="Q109" s="13" t="str">
        <f t="shared" si="9"/>
        <v/>
      </c>
      <c r="R109" s="13" t="s">
        <v>254</v>
      </c>
      <c r="S109" s="10" t="str">
        <f>IFERROR(VLOOKUP(Q109,OFFROAD2017_CY2020!A:U,S$3,FALSE)/VLOOKUP(Q109,OFFROAD2017_CY2020!A:U,S$4,FALSE)*IF(W109="Yes",_xlfn.DAYS(X109,"12/31/2019")/365,1),"")</f>
        <v/>
      </c>
      <c r="T109" s="13" t="str">
        <f t="shared" si="10"/>
        <v/>
      </c>
      <c r="U109" s="10" t="s">
        <v>254</v>
      </c>
      <c r="V109" s="10" t="s">
        <v>254</v>
      </c>
      <c r="W109" s="10" t="s">
        <v>254</v>
      </c>
      <c r="X109" s="10" t="s">
        <v>254</v>
      </c>
      <c r="Y109" s="10" t="s">
        <v>249</v>
      </c>
      <c r="Z109" s="10" t="s">
        <v>254</v>
      </c>
      <c r="AA109" s="10" t="s">
        <v>254</v>
      </c>
      <c r="AB109" s="10" t="s">
        <v>254</v>
      </c>
      <c r="AC109" s="71"/>
      <c r="AD109" s="71"/>
    </row>
    <row r="110" spans="1:30" ht="15.6" customHeight="1" x14ac:dyDescent="0.2">
      <c r="A110" s="10" t="s">
        <v>369</v>
      </c>
      <c r="B110" s="10" t="s">
        <v>364</v>
      </c>
      <c r="C110" s="10" t="str">
        <f t="shared" si="7"/>
        <v>BELTLOADER</v>
      </c>
      <c r="D110" s="10" t="str">
        <f>IF(F110="Electric","",IF(F110="Diesel",VLOOKUP($C110,'A-1.Equipment Type Mapping'!$B$1:$E$15,2,FALSE),IF(F110="Gasoline",VLOOKUP($C110,'A-1.Equipment Type Mapping'!$B$1:$E$15,3,FALSE))))</f>
        <v/>
      </c>
      <c r="E110" s="10" t="s">
        <v>345</v>
      </c>
      <c r="F110" s="10" t="s">
        <v>4</v>
      </c>
      <c r="G110" s="10">
        <v>1999</v>
      </c>
      <c r="H110" s="10" t="s">
        <v>474</v>
      </c>
      <c r="I110" s="10" t="s">
        <v>254</v>
      </c>
      <c r="J110" s="10">
        <v>84</v>
      </c>
      <c r="K110" s="7">
        <f t="array" ref="K110">SUM((J110&gt;='HP Bin Lookup'!$A$1:$A$9)*(J110&lt;'HP Bin Lookup'!$B$1:$B$9)*'HP Bin Lookup'!$B$1:$B$9)</f>
        <v>100</v>
      </c>
      <c r="L110" s="7" t="str">
        <f>IF(F110="Electric","",IFERROR(VLOOKUP(D110&amp;"_"&amp;H110&amp;"_"&amp;K110,OFFROAD2017_CY2020!$A:$A,1,FALSE),"No"))</f>
        <v/>
      </c>
      <c r="M110" s="7" t="s">
        <v>254</v>
      </c>
      <c r="N110" s="13" t="s">
        <v>254</v>
      </c>
      <c r="O110" s="13" t="str">
        <f>IF(F110="Electric","",IF(N110="",VLOOKUP($C110,'A-1.Equipment Type Mapping'!$B$1:$E$15,4,FALSE),""))</f>
        <v/>
      </c>
      <c r="P110" s="13" t="str">
        <f t="shared" si="8"/>
        <v/>
      </c>
      <c r="Q110" s="13" t="str">
        <f t="shared" si="9"/>
        <v/>
      </c>
      <c r="R110" s="13" t="s">
        <v>254</v>
      </c>
      <c r="S110" s="10" t="str">
        <f>IFERROR(VLOOKUP(Q110,OFFROAD2017_CY2020!A:U,S$3,FALSE)/VLOOKUP(Q110,OFFROAD2017_CY2020!A:U,S$4,FALSE)*IF(W110="Yes",_xlfn.DAYS(X110,"12/31/2019")/365,1),"")</f>
        <v/>
      </c>
      <c r="T110" s="13" t="str">
        <f t="shared" si="10"/>
        <v/>
      </c>
      <c r="U110" s="10" t="s">
        <v>254</v>
      </c>
      <c r="V110" s="10" t="s">
        <v>254</v>
      </c>
      <c r="W110" s="10" t="s">
        <v>254</v>
      </c>
      <c r="X110" s="10" t="s">
        <v>254</v>
      </c>
      <c r="Y110" s="10" t="s">
        <v>249</v>
      </c>
      <c r="Z110" s="10" t="s">
        <v>254</v>
      </c>
      <c r="AA110" s="10" t="s">
        <v>254</v>
      </c>
      <c r="AB110" s="10" t="s">
        <v>254</v>
      </c>
      <c r="AC110" s="71"/>
      <c r="AD110" s="71"/>
    </row>
    <row r="111" spans="1:30" ht="15.6" customHeight="1" x14ac:dyDescent="0.2">
      <c r="A111" s="10" t="s">
        <v>368</v>
      </c>
      <c r="B111" s="10" t="s">
        <v>364</v>
      </c>
      <c r="C111" s="10" t="str">
        <f t="shared" si="7"/>
        <v>BELTLOADER</v>
      </c>
      <c r="D111" s="10" t="str">
        <f>IF(F111="Electric","",IF(F111="Diesel",VLOOKUP($C111,'A-1.Equipment Type Mapping'!$B$1:$E$15,2,FALSE),IF(F111="Gasoline",VLOOKUP($C111,'A-1.Equipment Type Mapping'!$B$1:$E$15,3,FALSE))))</f>
        <v/>
      </c>
      <c r="E111" s="10" t="s">
        <v>345</v>
      </c>
      <c r="F111" s="10" t="s">
        <v>4</v>
      </c>
      <c r="G111" s="10">
        <v>1999</v>
      </c>
      <c r="H111" s="10" t="s">
        <v>474</v>
      </c>
      <c r="I111" s="10" t="s">
        <v>254</v>
      </c>
      <c r="J111" s="10">
        <v>84</v>
      </c>
      <c r="K111" s="7">
        <f t="array" ref="K111">SUM((J111&gt;='HP Bin Lookup'!$A$1:$A$9)*(J111&lt;'HP Bin Lookup'!$B$1:$B$9)*'HP Bin Lookup'!$B$1:$B$9)</f>
        <v>100</v>
      </c>
      <c r="L111" s="7" t="str">
        <f>IF(F111="Electric","",IFERROR(VLOOKUP(D111&amp;"_"&amp;H111&amp;"_"&amp;K111,OFFROAD2017_CY2020!$A:$A,1,FALSE),"No"))</f>
        <v/>
      </c>
      <c r="M111" s="7" t="s">
        <v>254</v>
      </c>
      <c r="N111" s="13" t="s">
        <v>254</v>
      </c>
      <c r="O111" s="13" t="str">
        <f>IF(F111="Electric","",IF(N111="",VLOOKUP($C111,'A-1.Equipment Type Mapping'!$B$1:$E$15,4,FALSE),""))</f>
        <v/>
      </c>
      <c r="P111" s="13" t="str">
        <f t="shared" si="8"/>
        <v/>
      </c>
      <c r="Q111" s="13" t="str">
        <f t="shared" si="9"/>
        <v/>
      </c>
      <c r="R111" s="13" t="s">
        <v>254</v>
      </c>
      <c r="S111" s="10" t="str">
        <f>IFERROR(VLOOKUP(Q111,OFFROAD2017_CY2020!A:U,S$3,FALSE)/VLOOKUP(Q111,OFFROAD2017_CY2020!A:U,S$4,FALSE)*IF(W111="Yes",_xlfn.DAYS(X111,"12/31/2019")/365,1),"")</f>
        <v/>
      </c>
      <c r="T111" s="13" t="str">
        <f t="shared" si="10"/>
        <v/>
      </c>
      <c r="U111" s="10" t="s">
        <v>254</v>
      </c>
      <c r="V111" s="10" t="s">
        <v>254</v>
      </c>
      <c r="W111" s="10" t="s">
        <v>254</v>
      </c>
      <c r="X111" s="10" t="s">
        <v>254</v>
      </c>
      <c r="Y111" s="10" t="s">
        <v>249</v>
      </c>
      <c r="Z111" s="10" t="s">
        <v>254</v>
      </c>
      <c r="AA111" s="10" t="s">
        <v>254</v>
      </c>
      <c r="AB111" s="10" t="s">
        <v>254</v>
      </c>
      <c r="AC111" s="71"/>
      <c r="AD111" s="71"/>
    </row>
    <row r="112" spans="1:30" ht="15.6" customHeight="1" x14ac:dyDescent="0.2">
      <c r="A112" s="10" t="s">
        <v>367</v>
      </c>
      <c r="B112" s="10" t="s">
        <v>364</v>
      </c>
      <c r="C112" s="10" t="str">
        <f t="shared" si="7"/>
        <v>BELTLOADER</v>
      </c>
      <c r="D112" s="10" t="str">
        <f>IF(F112="Electric","",IF(F112="Diesel",VLOOKUP($C112,'A-1.Equipment Type Mapping'!$B$1:$E$15,2,FALSE),IF(F112="Gasoline",VLOOKUP($C112,'A-1.Equipment Type Mapping'!$B$1:$E$15,3,FALSE))))</f>
        <v/>
      </c>
      <c r="E112" s="10" t="s">
        <v>345</v>
      </c>
      <c r="F112" s="10" t="s">
        <v>4</v>
      </c>
      <c r="G112" s="10">
        <v>1999</v>
      </c>
      <c r="H112" s="10" t="s">
        <v>474</v>
      </c>
      <c r="I112" s="10" t="s">
        <v>254</v>
      </c>
      <c r="J112" s="10">
        <v>84</v>
      </c>
      <c r="K112" s="7">
        <f t="array" ref="K112">SUM((J112&gt;='HP Bin Lookup'!$A$1:$A$9)*(J112&lt;'HP Bin Lookup'!$B$1:$B$9)*'HP Bin Lookup'!$B$1:$B$9)</f>
        <v>100</v>
      </c>
      <c r="L112" s="7" t="str">
        <f>IF(F112="Electric","",IFERROR(VLOOKUP(D112&amp;"_"&amp;H112&amp;"_"&amp;K112,OFFROAD2017_CY2020!$A:$A,1,FALSE),"No"))</f>
        <v/>
      </c>
      <c r="M112" s="7" t="s">
        <v>254</v>
      </c>
      <c r="N112" s="13" t="s">
        <v>254</v>
      </c>
      <c r="O112" s="13" t="str">
        <f>IF(F112="Electric","",IF(N112="",VLOOKUP($C112,'A-1.Equipment Type Mapping'!$B$1:$E$15,4,FALSE),""))</f>
        <v/>
      </c>
      <c r="P112" s="13" t="str">
        <f t="shared" si="8"/>
        <v/>
      </c>
      <c r="Q112" s="13" t="str">
        <f t="shared" si="9"/>
        <v/>
      </c>
      <c r="R112" s="13" t="s">
        <v>254</v>
      </c>
      <c r="S112" s="10" t="str">
        <f>IFERROR(VLOOKUP(Q112,OFFROAD2017_CY2020!A:U,S$3,FALSE)/VLOOKUP(Q112,OFFROAD2017_CY2020!A:U,S$4,FALSE)*IF(W112="Yes",_xlfn.DAYS(X112,"12/31/2019")/365,1),"")</f>
        <v/>
      </c>
      <c r="T112" s="13" t="str">
        <f t="shared" si="10"/>
        <v/>
      </c>
      <c r="U112" s="10" t="s">
        <v>254</v>
      </c>
      <c r="V112" s="10" t="s">
        <v>254</v>
      </c>
      <c r="W112" s="10" t="s">
        <v>254</v>
      </c>
      <c r="X112" s="10" t="s">
        <v>254</v>
      </c>
      <c r="Y112" s="10" t="s">
        <v>249</v>
      </c>
      <c r="Z112" s="10" t="s">
        <v>254</v>
      </c>
      <c r="AA112" s="10" t="s">
        <v>254</v>
      </c>
      <c r="AB112" s="10" t="s">
        <v>254</v>
      </c>
      <c r="AC112" s="71"/>
      <c r="AD112" s="71"/>
    </row>
    <row r="113" spans="1:30" ht="15.6" customHeight="1" x14ac:dyDescent="0.2">
      <c r="A113" s="10" t="s">
        <v>366</v>
      </c>
      <c r="B113" s="10" t="s">
        <v>364</v>
      </c>
      <c r="C113" s="10" t="str">
        <f t="shared" si="7"/>
        <v>BELTLOADER</v>
      </c>
      <c r="D113" s="10" t="str">
        <f>IF(F113="Electric","",IF(F113="Diesel",VLOOKUP($C113,'A-1.Equipment Type Mapping'!$B$1:$E$15,2,FALSE),IF(F113="Gasoline",VLOOKUP($C113,'A-1.Equipment Type Mapping'!$B$1:$E$15,3,FALSE))))</f>
        <v/>
      </c>
      <c r="E113" s="10" t="s">
        <v>345</v>
      </c>
      <c r="F113" s="10" t="s">
        <v>4</v>
      </c>
      <c r="G113" s="10">
        <v>1999</v>
      </c>
      <c r="H113" s="10" t="s">
        <v>474</v>
      </c>
      <c r="I113" s="10" t="s">
        <v>254</v>
      </c>
      <c r="J113" s="10">
        <v>84</v>
      </c>
      <c r="K113" s="7">
        <f t="array" ref="K113">SUM((J113&gt;='HP Bin Lookup'!$A$1:$A$9)*(J113&lt;'HP Bin Lookup'!$B$1:$B$9)*'HP Bin Lookup'!$B$1:$B$9)</f>
        <v>100</v>
      </c>
      <c r="L113" s="7" t="str">
        <f>IF(F113="Electric","",IFERROR(VLOOKUP(D113&amp;"_"&amp;H113&amp;"_"&amp;K113,OFFROAD2017_CY2020!$A:$A,1,FALSE),"No"))</f>
        <v/>
      </c>
      <c r="M113" s="7" t="s">
        <v>254</v>
      </c>
      <c r="N113" s="13" t="s">
        <v>254</v>
      </c>
      <c r="O113" s="13" t="str">
        <f>IF(F113="Electric","",IF(N113="",VLOOKUP($C113,'A-1.Equipment Type Mapping'!$B$1:$E$15,4,FALSE),""))</f>
        <v/>
      </c>
      <c r="P113" s="13" t="str">
        <f t="shared" si="8"/>
        <v/>
      </c>
      <c r="Q113" s="13" t="str">
        <f t="shared" si="9"/>
        <v/>
      </c>
      <c r="R113" s="13" t="s">
        <v>254</v>
      </c>
      <c r="S113" s="10" t="str">
        <f>IFERROR(VLOOKUP(Q113,OFFROAD2017_CY2020!A:U,S$3,FALSE)/VLOOKUP(Q113,OFFROAD2017_CY2020!A:U,S$4,FALSE)*IF(W113="Yes",_xlfn.DAYS(X113,"12/31/2019")/365,1),"")</f>
        <v/>
      </c>
      <c r="T113" s="13" t="str">
        <f t="shared" si="10"/>
        <v/>
      </c>
      <c r="U113" s="10" t="s">
        <v>254</v>
      </c>
      <c r="V113" s="10" t="s">
        <v>254</v>
      </c>
      <c r="W113" s="10" t="s">
        <v>254</v>
      </c>
      <c r="X113" s="10" t="s">
        <v>254</v>
      </c>
      <c r="Y113" s="10" t="s">
        <v>249</v>
      </c>
      <c r="Z113" s="10" t="s">
        <v>254</v>
      </c>
      <c r="AA113" s="10" t="s">
        <v>254</v>
      </c>
      <c r="AB113" s="10" t="s">
        <v>254</v>
      </c>
      <c r="AC113" s="71"/>
      <c r="AD113" s="71"/>
    </row>
    <row r="114" spans="1:30" ht="15.6" customHeight="1" x14ac:dyDescent="0.2">
      <c r="A114" s="10" t="s">
        <v>365</v>
      </c>
      <c r="B114" s="10" t="s">
        <v>364</v>
      </c>
      <c r="C114" s="10" t="str">
        <f t="shared" si="7"/>
        <v>BELTLOADER</v>
      </c>
      <c r="D114" s="10" t="str">
        <f>IF(F114="Electric","",IF(F114="Diesel",VLOOKUP($C114,'A-1.Equipment Type Mapping'!$B$1:$E$15,2,FALSE),IF(F114="Gasoline",VLOOKUP($C114,'A-1.Equipment Type Mapping'!$B$1:$E$15,3,FALSE))))</f>
        <v/>
      </c>
      <c r="E114" s="10" t="s">
        <v>345</v>
      </c>
      <c r="F114" s="10" t="s">
        <v>4</v>
      </c>
      <c r="G114" s="10">
        <v>2004</v>
      </c>
      <c r="H114" s="10" t="s">
        <v>475</v>
      </c>
      <c r="I114" s="10" t="s">
        <v>254</v>
      </c>
      <c r="J114" s="10">
        <v>84</v>
      </c>
      <c r="K114" s="7">
        <f t="array" ref="K114">SUM((J114&gt;='HP Bin Lookup'!$A$1:$A$9)*(J114&lt;'HP Bin Lookup'!$B$1:$B$9)*'HP Bin Lookup'!$B$1:$B$9)</f>
        <v>100</v>
      </c>
      <c r="L114" s="7" t="str">
        <f>IF(F114="Electric","",IFERROR(VLOOKUP(D114&amp;"_"&amp;H114&amp;"_"&amp;K114,OFFROAD2017_CY2020!$A:$A,1,FALSE),"No"))</f>
        <v/>
      </c>
      <c r="M114" s="7" t="s">
        <v>254</v>
      </c>
      <c r="N114" s="13" t="s">
        <v>254</v>
      </c>
      <c r="O114" s="13" t="str">
        <f>IF(F114="Electric","",IF(N114="",VLOOKUP($C114,'A-1.Equipment Type Mapping'!$B$1:$E$15,4,FALSE),""))</f>
        <v/>
      </c>
      <c r="P114" s="13" t="str">
        <f t="shared" si="8"/>
        <v/>
      </c>
      <c r="Q114" s="13" t="str">
        <f t="shared" si="9"/>
        <v/>
      </c>
      <c r="R114" s="13" t="s">
        <v>254</v>
      </c>
      <c r="S114" s="10" t="str">
        <f>IFERROR(VLOOKUP(Q114,OFFROAD2017_CY2020!A:U,S$3,FALSE)/VLOOKUP(Q114,OFFROAD2017_CY2020!A:U,S$4,FALSE)*IF(W114="Yes",_xlfn.DAYS(X114,"12/31/2019")/365,1),"")</f>
        <v/>
      </c>
      <c r="T114" s="13" t="str">
        <f t="shared" si="10"/>
        <v/>
      </c>
      <c r="U114" s="10" t="s">
        <v>254</v>
      </c>
      <c r="V114" s="10" t="s">
        <v>254</v>
      </c>
      <c r="W114" s="10" t="s">
        <v>254</v>
      </c>
      <c r="X114" s="10" t="s">
        <v>254</v>
      </c>
      <c r="Y114" s="10" t="s">
        <v>249</v>
      </c>
      <c r="Z114" s="10" t="s">
        <v>254</v>
      </c>
      <c r="AA114" s="10" t="s">
        <v>254</v>
      </c>
      <c r="AB114" s="10" t="s">
        <v>254</v>
      </c>
      <c r="AC114" s="71"/>
      <c r="AD114" s="71"/>
    </row>
    <row r="115" spans="1:30" ht="15.6" customHeight="1" x14ac:dyDescent="0.2">
      <c r="A115" s="10" t="s">
        <v>363</v>
      </c>
      <c r="B115" s="10" t="s">
        <v>361</v>
      </c>
      <c r="C115" s="10" t="str">
        <f t="shared" si="7"/>
        <v>PUSHOUT TRACTOR</v>
      </c>
      <c r="D115" s="10" t="str">
        <f>IF(F115="Electric","",IF(F115="Diesel",VLOOKUP($C115,'A-1.Equipment Type Mapping'!$B$1:$E$15,2,FALSE),IF(F115="Gasoline",VLOOKUP($C115,'A-1.Equipment Type Mapping'!$B$1:$E$15,3,FALSE))))</f>
        <v/>
      </c>
      <c r="E115" s="10" t="s">
        <v>345</v>
      </c>
      <c r="F115" s="10" t="s">
        <v>4</v>
      </c>
      <c r="G115" s="10">
        <v>2016</v>
      </c>
      <c r="H115" s="10" t="s">
        <v>476</v>
      </c>
      <c r="I115" s="10" t="s">
        <v>254</v>
      </c>
      <c r="J115" s="10">
        <v>83</v>
      </c>
      <c r="K115" s="7">
        <f t="array" ref="K115">SUM((J115&gt;='HP Bin Lookup'!$A$1:$A$9)*(J115&lt;'HP Bin Lookup'!$B$1:$B$9)*'HP Bin Lookup'!$B$1:$B$9)</f>
        <v>100</v>
      </c>
      <c r="L115" s="7" t="str">
        <f>IF(F115="Electric","",IFERROR(VLOOKUP(D115&amp;"_"&amp;H115&amp;"_"&amp;K115,OFFROAD2017_CY2020!$A:$A,1,FALSE),"No"))</f>
        <v/>
      </c>
      <c r="M115" s="7" t="s">
        <v>254</v>
      </c>
      <c r="N115" s="13" t="s">
        <v>254</v>
      </c>
      <c r="O115" s="13" t="str">
        <f>IF(F115="Electric","",IF(N115="",VLOOKUP($C115,'A-1.Equipment Type Mapping'!$B$1:$E$15,4,FALSE),""))</f>
        <v/>
      </c>
      <c r="P115" s="13" t="str">
        <f t="shared" si="8"/>
        <v/>
      </c>
      <c r="Q115" s="13" t="str">
        <f t="shared" si="9"/>
        <v/>
      </c>
      <c r="R115" s="13" t="s">
        <v>254</v>
      </c>
      <c r="S115" s="10" t="str">
        <f>IFERROR(VLOOKUP(Q115,OFFROAD2017_CY2020!A:U,S$3,FALSE)/VLOOKUP(Q115,OFFROAD2017_CY2020!A:U,S$4,FALSE)*IF(W115="Yes",_xlfn.DAYS(X115,"12/31/2019")/365,1),"")</f>
        <v/>
      </c>
      <c r="T115" s="13" t="str">
        <f t="shared" si="10"/>
        <v/>
      </c>
      <c r="U115" s="10" t="s">
        <v>254</v>
      </c>
      <c r="V115" s="10" t="s">
        <v>254</v>
      </c>
      <c r="W115" s="10" t="s">
        <v>254</v>
      </c>
      <c r="X115" s="10" t="s">
        <v>254</v>
      </c>
      <c r="Y115" s="10" t="s">
        <v>249</v>
      </c>
      <c r="Z115" s="10" t="s">
        <v>254</v>
      </c>
      <c r="AA115" s="10" t="s">
        <v>254</v>
      </c>
      <c r="AB115" s="10" t="s">
        <v>254</v>
      </c>
      <c r="AC115" s="71"/>
      <c r="AD115" s="71"/>
    </row>
    <row r="116" spans="1:30" ht="15.6" customHeight="1" x14ac:dyDescent="0.2">
      <c r="A116" s="10" t="s">
        <v>362</v>
      </c>
      <c r="B116" s="10" t="s">
        <v>361</v>
      </c>
      <c r="C116" s="10" t="str">
        <f t="shared" ref="C116:C153" si="11">B116</f>
        <v>PUSHOUT TRACTOR</v>
      </c>
      <c r="D116" s="10" t="str">
        <f>IF(F116="Electric","",IF(F116="Diesel",VLOOKUP($C116,'A-1.Equipment Type Mapping'!$B$1:$E$15,2,FALSE),IF(F116="Gasoline",VLOOKUP($C116,'A-1.Equipment Type Mapping'!$B$1:$E$15,3,FALSE))))</f>
        <v/>
      </c>
      <c r="E116" s="10" t="s">
        <v>345</v>
      </c>
      <c r="F116" s="10" t="s">
        <v>4</v>
      </c>
      <c r="G116" s="10">
        <v>2016</v>
      </c>
      <c r="H116" s="10" t="s">
        <v>476</v>
      </c>
      <c r="I116" s="10" t="s">
        <v>254</v>
      </c>
      <c r="J116" s="10">
        <v>83</v>
      </c>
      <c r="K116" s="7">
        <f t="array" ref="K116">SUM((J116&gt;='HP Bin Lookup'!$A$1:$A$9)*(J116&lt;'HP Bin Lookup'!$B$1:$B$9)*'HP Bin Lookup'!$B$1:$B$9)</f>
        <v>100</v>
      </c>
      <c r="L116" s="7" t="str">
        <f>IF(F116="Electric","",IFERROR(VLOOKUP(D116&amp;"_"&amp;H116&amp;"_"&amp;K116,OFFROAD2017_CY2020!$A:$A,1,FALSE),"No"))</f>
        <v/>
      </c>
      <c r="M116" s="7" t="s">
        <v>254</v>
      </c>
      <c r="N116" s="13" t="s">
        <v>254</v>
      </c>
      <c r="O116" s="13" t="str">
        <f>IF(F116="Electric","",IF(N116="",VLOOKUP($C116,'A-1.Equipment Type Mapping'!$B$1:$E$15,4,FALSE),""))</f>
        <v/>
      </c>
      <c r="P116" s="13" t="str">
        <f t="shared" si="8"/>
        <v/>
      </c>
      <c r="Q116" s="13" t="str">
        <f t="shared" si="9"/>
        <v/>
      </c>
      <c r="R116" s="13" t="s">
        <v>254</v>
      </c>
      <c r="S116" s="10" t="str">
        <f>IFERROR(VLOOKUP(Q116,OFFROAD2017_CY2020!A:U,S$3,FALSE)/VLOOKUP(Q116,OFFROAD2017_CY2020!A:U,S$4,FALSE)*IF(W116="Yes",_xlfn.DAYS(X116,"12/31/2019")/365,1),"")</f>
        <v/>
      </c>
      <c r="T116" s="13" t="str">
        <f t="shared" si="10"/>
        <v/>
      </c>
      <c r="U116" s="10" t="s">
        <v>254</v>
      </c>
      <c r="V116" s="10" t="s">
        <v>254</v>
      </c>
      <c r="W116" s="10" t="s">
        <v>254</v>
      </c>
      <c r="X116" s="10" t="s">
        <v>254</v>
      </c>
      <c r="Y116" s="10" t="s">
        <v>249</v>
      </c>
      <c r="Z116" s="10" t="s">
        <v>254</v>
      </c>
      <c r="AA116" s="10" t="s">
        <v>254</v>
      </c>
      <c r="AB116" s="10" t="s">
        <v>254</v>
      </c>
      <c r="AC116" s="71"/>
      <c r="AD116" s="71"/>
    </row>
    <row r="117" spans="1:30" ht="15.6" customHeight="1" x14ac:dyDescent="0.2">
      <c r="A117" s="10" t="s">
        <v>360</v>
      </c>
      <c r="B117" s="10" t="s">
        <v>17</v>
      </c>
      <c r="C117" s="10" t="str">
        <f t="shared" si="11"/>
        <v>BAG TRACTOR</v>
      </c>
      <c r="D117" s="10" t="str">
        <f>IF(F117="Electric","",IF(F117="Diesel",VLOOKUP($C117,'A-1.Equipment Type Mapping'!$B$1:$E$15,2,FALSE),IF(F117="Gasoline",VLOOKUP($C117,'A-1.Equipment Type Mapping'!$B$1:$E$15,3,FALSE))))</f>
        <v/>
      </c>
      <c r="E117" s="10" t="s">
        <v>345</v>
      </c>
      <c r="F117" s="10" t="s">
        <v>4</v>
      </c>
      <c r="G117" s="10">
        <v>2004</v>
      </c>
      <c r="H117" s="10" t="s">
        <v>475</v>
      </c>
      <c r="I117" s="10" t="s">
        <v>254</v>
      </c>
      <c r="J117" s="10">
        <v>93</v>
      </c>
      <c r="K117" s="7">
        <f t="array" ref="K117">SUM((J117&gt;='HP Bin Lookup'!$A$1:$A$9)*(J117&lt;'HP Bin Lookup'!$B$1:$B$9)*'HP Bin Lookup'!$B$1:$B$9)</f>
        <v>100</v>
      </c>
      <c r="L117" s="7" t="str">
        <f>IF(F117="Electric","",IFERROR(VLOOKUP(D117&amp;"_"&amp;H117&amp;"_"&amp;K117,OFFROAD2017_CY2020!$A:$A,1,FALSE),"No"))</f>
        <v/>
      </c>
      <c r="M117" s="7" t="s">
        <v>254</v>
      </c>
      <c r="N117" s="13" t="s">
        <v>254</v>
      </c>
      <c r="O117" s="13" t="str">
        <f>IF(F117="Electric","",IF(N117="",VLOOKUP($C117,'A-1.Equipment Type Mapping'!$B$1:$E$15,4,FALSE),""))</f>
        <v/>
      </c>
      <c r="P117" s="13" t="str">
        <f t="shared" si="8"/>
        <v/>
      </c>
      <c r="Q117" s="13" t="str">
        <f t="shared" si="9"/>
        <v/>
      </c>
      <c r="R117" s="13" t="s">
        <v>254</v>
      </c>
      <c r="S117" s="10" t="str">
        <f>IFERROR(VLOOKUP(Q117,OFFROAD2017_CY2020!A:U,S$3,FALSE)/VLOOKUP(Q117,OFFROAD2017_CY2020!A:U,S$4,FALSE)*IF(W117="Yes",_xlfn.DAYS(X117,"12/31/2019")/365,1),"")</f>
        <v/>
      </c>
      <c r="T117" s="13" t="str">
        <f t="shared" si="10"/>
        <v/>
      </c>
      <c r="U117" s="10" t="s">
        <v>254</v>
      </c>
      <c r="V117" s="10" t="s">
        <v>254</v>
      </c>
      <c r="W117" s="10" t="s">
        <v>254</v>
      </c>
      <c r="X117" s="10" t="s">
        <v>254</v>
      </c>
      <c r="Y117" s="10" t="s">
        <v>249</v>
      </c>
      <c r="Z117" s="10" t="s">
        <v>254</v>
      </c>
      <c r="AA117" s="10" t="s">
        <v>254</v>
      </c>
      <c r="AB117" s="10" t="s">
        <v>254</v>
      </c>
      <c r="AC117" s="71"/>
      <c r="AD117" s="71"/>
    </row>
    <row r="118" spans="1:30" ht="15.6" customHeight="1" x14ac:dyDescent="0.2">
      <c r="A118" s="10" t="s">
        <v>359</v>
      </c>
      <c r="B118" s="10" t="s">
        <v>17</v>
      </c>
      <c r="C118" s="10" t="str">
        <f t="shared" si="11"/>
        <v>BAG TRACTOR</v>
      </c>
      <c r="D118" s="10" t="str">
        <f>IF(F118="Electric","",IF(F118="Diesel",VLOOKUP($C118,'A-1.Equipment Type Mapping'!$B$1:$E$15,2,FALSE),IF(F118="Gasoline",VLOOKUP($C118,'A-1.Equipment Type Mapping'!$B$1:$E$15,3,FALSE))))</f>
        <v/>
      </c>
      <c r="E118" s="10" t="s">
        <v>345</v>
      </c>
      <c r="F118" s="10" t="s">
        <v>4</v>
      </c>
      <c r="G118" s="10">
        <v>2000</v>
      </c>
      <c r="H118" s="10" t="s">
        <v>477</v>
      </c>
      <c r="I118" s="10" t="s">
        <v>254</v>
      </c>
      <c r="J118" s="10">
        <v>93</v>
      </c>
      <c r="K118" s="7">
        <f t="array" ref="K118">SUM((J118&gt;='HP Bin Lookup'!$A$1:$A$9)*(J118&lt;'HP Bin Lookup'!$B$1:$B$9)*'HP Bin Lookup'!$B$1:$B$9)</f>
        <v>100</v>
      </c>
      <c r="L118" s="7" t="str">
        <f>IF(F118="Electric","",IFERROR(VLOOKUP(D118&amp;"_"&amp;H118&amp;"_"&amp;K118,OFFROAD2017_CY2020!$A:$A,1,FALSE),"No"))</f>
        <v/>
      </c>
      <c r="M118" s="7" t="s">
        <v>254</v>
      </c>
      <c r="N118" s="13" t="s">
        <v>254</v>
      </c>
      <c r="O118" s="13" t="str">
        <f>IF(F118="Electric","",IF(N118="",VLOOKUP($C118,'A-1.Equipment Type Mapping'!$B$1:$E$15,4,FALSE),""))</f>
        <v/>
      </c>
      <c r="P118" s="13" t="str">
        <f t="shared" si="8"/>
        <v/>
      </c>
      <c r="Q118" s="13" t="str">
        <f t="shared" si="9"/>
        <v/>
      </c>
      <c r="R118" s="13" t="s">
        <v>254</v>
      </c>
      <c r="S118" s="10" t="str">
        <f>IFERROR(VLOOKUP(Q118,OFFROAD2017_CY2020!A:U,S$3,FALSE)/VLOOKUP(Q118,OFFROAD2017_CY2020!A:U,S$4,FALSE)*IF(W118="Yes",_xlfn.DAYS(X118,"12/31/2019")/365,1),"")</f>
        <v/>
      </c>
      <c r="T118" s="13" t="str">
        <f t="shared" si="10"/>
        <v/>
      </c>
      <c r="U118" s="10" t="s">
        <v>254</v>
      </c>
      <c r="V118" s="10" t="s">
        <v>254</v>
      </c>
      <c r="W118" s="10" t="s">
        <v>254</v>
      </c>
      <c r="X118" s="10" t="s">
        <v>254</v>
      </c>
      <c r="Y118" s="10" t="s">
        <v>249</v>
      </c>
      <c r="Z118" s="10" t="s">
        <v>254</v>
      </c>
      <c r="AA118" s="10" t="s">
        <v>254</v>
      </c>
      <c r="AB118" s="10" t="s">
        <v>254</v>
      </c>
      <c r="AC118" s="71"/>
      <c r="AD118" s="71"/>
    </row>
    <row r="119" spans="1:30" ht="15.6" customHeight="1" x14ac:dyDescent="0.2">
      <c r="A119" s="10" t="s">
        <v>358</v>
      </c>
      <c r="B119" s="10" t="s">
        <v>17</v>
      </c>
      <c r="C119" s="10" t="str">
        <f t="shared" si="11"/>
        <v>BAG TRACTOR</v>
      </c>
      <c r="D119" s="10" t="str">
        <f>IF(F119="Electric","",IF(F119="Diesel",VLOOKUP($C119,'A-1.Equipment Type Mapping'!$B$1:$E$15,2,FALSE),IF(F119="Gasoline",VLOOKUP($C119,'A-1.Equipment Type Mapping'!$B$1:$E$15,3,FALSE))))</f>
        <v/>
      </c>
      <c r="E119" s="10" t="s">
        <v>345</v>
      </c>
      <c r="F119" s="10" t="s">
        <v>4</v>
      </c>
      <c r="G119" s="10">
        <v>1999</v>
      </c>
      <c r="H119" s="10" t="s">
        <v>474</v>
      </c>
      <c r="I119" s="10" t="s">
        <v>254</v>
      </c>
      <c r="J119" s="10">
        <v>93</v>
      </c>
      <c r="K119" s="7">
        <f t="array" ref="K119">SUM((J119&gt;='HP Bin Lookup'!$A$1:$A$9)*(J119&lt;'HP Bin Lookup'!$B$1:$B$9)*'HP Bin Lookup'!$B$1:$B$9)</f>
        <v>100</v>
      </c>
      <c r="L119" s="7" t="str">
        <f>IF(F119="Electric","",IFERROR(VLOOKUP(D119&amp;"_"&amp;H119&amp;"_"&amp;K119,OFFROAD2017_CY2020!$A:$A,1,FALSE),"No"))</f>
        <v/>
      </c>
      <c r="M119" s="7" t="s">
        <v>254</v>
      </c>
      <c r="N119" s="13" t="s">
        <v>254</v>
      </c>
      <c r="O119" s="13" t="str">
        <f>IF(F119="Electric","",IF(N119="",VLOOKUP($C119,'A-1.Equipment Type Mapping'!$B$1:$E$15,4,FALSE),""))</f>
        <v/>
      </c>
      <c r="P119" s="13" t="str">
        <f t="shared" si="8"/>
        <v/>
      </c>
      <c r="Q119" s="13" t="str">
        <f t="shared" si="9"/>
        <v/>
      </c>
      <c r="R119" s="13" t="s">
        <v>254</v>
      </c>
      <c r="S119" s="10" t="str">
        <f>IFERROR(VLOOKUP(Q119,OFFROAD2017_CY2020!A:U,S$3,FALSE)/VLOOKUP(Q119,OFFROAD2017_CY2020!A:U,S$4,FALSE)*IF(W119="Yes",_xlfn.DAYS(X119,"12/31/2019")/365,1),"")</f>
        <v/>
      </c>
      <c r="T119" s="13" t="str">
        <f t="shared" si="10"/>
        <v/>
      </c>
      <c r="U119" s="10" t="s">
        <v>254</v>
      </c>
      <c r="V119" s="10" t="s">
        <v>254</v>
      </c>
      <c r="W119" s="10" t="s">
        <v>254</v>
      </c>
      <c r="X119" s="10" t="s">
        <v>254</v>
      </c>
      <c r="Y119" s="10" t="s">
        <v>249</v>
      </c>
      <c r="Z119" s="10" t="s">
        <v>254</v>
      </c>
      <c r="AA119" s="10" t="s">
        <v>254</v>
      </c>
      <c r="AB119" s="10" t="s">
        <v>254</v>
      </c>
      <c r="AC119" s="71"/>
      <c r="AD119" s="71"/>
    </row>
    <row r="120" spans="1:30" ht="15.6" customHeight="1" x14ac:dyDescent="0.2">
      <c r="A120" s="10" t="s">
        <v>357</v>
      </c>
      <c r="B120" s="10" t="s">
        <v>17</v>
      </c>
      <c r="C120" s="10" t="str">
        <f t="shared" si="11"/>
        <v>BAG TRACTOR</v>
      </c>
      <c r="D120" s="10" t="str">
        <f>IF(F120="Electric","",IF(F120="Diesel",VLOOKUP($C120,'A-1.Equipment Type Mapping'!$B$1:$E$15,2,FALSE),IF(F120="Gasoline",VLOOKUP($C120,'A-1.Equipment Type Mapping'!$B$1:$E$15,3,FALSE))))</f>
        <v/>
      </c>
      <c r="E120" s="10" t="s">
        <v>345</v>
      </c>
      <c r="F120" s="10" t="s">
        <v>4</v>
      </c>
      <c r="G120" s="10">
        <v>2000</v>
      </c>
      <c r="H120" s="10" t="s">
        <v>477</v>
      </c>
      <c r="I120" s="10" t="s">
        <v>254</v>
      </c>
      <c r="J120" s="10">
        <v>93</v>
      </c>
      <c r="K120" s="7">
        <f t="array" ref="K120">SUM((J120&gt;='HP Bin Lookup'!$A$1:$A$9)*(J120&lt;'HP Bin Lookup'!$B$1:$B$9)*'HP Bin Lookup'!$B$1:$B$9)</f>
        <v>100</v>
      </c>
      <c r="L120" s="7" t="str">
        <f>IF(F120="Electric","",IFERROR(VLOOKUP(D120&amp;"_"&amp;H120&amp;"_"&amp;K120,OFFROAD2017_CY2020!$A:$A,1,FALSE),"No"))</f>
        <v/>
      </c>
      <c r="M120" s="7" t="s">
        <v>254</v>
      </c>
      <c r="N120" s="13" t="s">
        <v>254</v>
      </c>
      <c r="O120" s="13" t="str">
        <f>IF(F120="Electric","",IF(N120="",VLOOKUP($C120,'A-1.Equipment Type Mapping'!$B$1:$E$15,4,FALSE),""))</f>
        <v/>
      </c>
      <c r="P120" s="13" t="str">
        <f t="shared" si="8"/>
        <v/>
      </c>
      <c r="Q120" s="13" t="str">
        <f t="shared" si="9"/>
        <v/>
      </c>
      <c r="R120" s="13" t="s">
        <v>254</v>
      </c>
      <c r="S120" s="10" t="str">
        <f>IFERROR(VLOOKUP(Q120,OFFROAD2017_CY2020!A:U,S$3,FALSE)/VLOOKUP(Q120,OFFROAD2017_CY2020!A:U,S$4,FALSE)*IF(W120="Yes",_xlfn.DAYS(X120,"12/31/2019")/365,1),"")</f>
        <v/>
      </c>
      <c r="T120" s="13" t="str">
        <f t="shared" si="10"/>
        <v/>
      </c>
      <c r="U120" s="10" t="s">
        <v>254</v>
      </c>
      <c r="V120" s="10" t="s">
        <v>254</v>
      </c>
      <c r="W120" s="10" t="s">
        <v>254</v>
      </c>
      <c r="X120" s="10" t="s">
        <v>254</v>
      </c>
      <c r="Y120" s="10" t="s">
        <v>249</v>
      </c>
      <c r="Z120" s="10" t="s">
        <v>254</v>
      </c>
      <c r="AA120" s="10" t="s">
        <v>254</v>
      </c>
      <c r="AB120" s="10" t="s">
        <v>254</v>
      </c>
      <c r="AC120" s="71"/>
      <c r="AD120" s="71"/>
    </row>
    <row r="121" spans="1:30" ht="15.6" customHeight="1" x14ac:dyDescent="0.2">
      <c r="A121" s="10" t="s">
        <v>356</v>
      </c>
      <c r="B121" s="10" t="s">
        <v>17</v>
      </c>
      <c r="C121" s="10" t="str">
        <f t="shared" si="11"/>
        <v>BAG TRACTOR</v>
      </c>
      <c r="D121" s="10" t="str">
        <f>IF(F121="Electric","",IF(F121="Diesel",VLOOKUP($C121,'A-1.Equipment Type Mapping'!$B$1:$E$15,2,FALSE),IF(F121="Gasoline",VLOOKUP($C121,'A-1.Equipment Type Mapping'!$B$1:$E$15,3,FALSE))))</f>
        <v/>
      </c>
      <c r="E121" s="10" t="s">
        <v>345</v>
      </c>
      <c r="F121" s="10" t="s">
        <v>4</v>
      </c>
      <c r="G121" s="10">
        <v>2000</v>
      </c>
      <c r="H121" s="10" t="s">
        <v>477</v>
      </c>
      <c r="I121" s="10" t="s">
        <v>254</v>
      </c>
      <c r="J121" s="10">
        <v>93</v>
      </c>
      <c r="K121" s="7">
        <f t="array" ref="K121">SUM((J121&gt;='HP Bin Lookup'!$A$1:$A$9)*(J121&lt;'HP Bin Lookup'!$B$1:$B$9)*'HP Bin Lookup'!$B$1:$B$9)</f>
        <v>100</v>
      </c>
      <c r="L121" s="7" t="str">
        <f>IF(F121="Electric","",IFERROR(VLOOKUP(D121&amp;"_"&amp;H121&amp;"_"&amp;K121,OFFROAD2017_CY2020!$A:$A,1,FALSE),"No"))</f>
        <v/>
      </c>
      <c r="M121" s="7" t="s">
        <v>254</v>
      </c>
      <c r="N121" s="13" t="s">
        <v>254</v>
      </c>
      <c r="O121" s="13" t="str">
        <f>IF(F121="Electric","",IF(N121="",VLOOKUP($C121,'A-1.Equipment Type Mapping'!$B$1:$E$15,4,FALSE),""))</f>
        <v/>
      </c>
      <c r="P121" s="13" t="str">
        <f t="shared" si="8"/>
        <v/>
      </c>
      <c r="Q121" s="13" t="str">
        <f t="shared" si="9"/>
        <v/>
      </c>
      <c r="R121" s="13" t="s">
        <v>254</v>
      </c>
      <c r="S121" s="10" t="str">
        <f>IFERROR(VLOOKUP(Q121,OFFROAD2017_CY2020!A:U,S$3,FALSE)/VLOOKUP(Q121,OFFROAD2017_CY2020!A:U,S$4,FALSE)*IF(W121="Yes",_xlfn.DAYS(X121,"12/31/2019")/365,1),"")</f>
        <v/>
      </c>
      <c r="T121" s="13" t="str">
        <f t="shared" si="10"/>
        <v/>
      </c>
      <c r="U121" s="10" t="s">
        <v>254</v>
      </c>
      <c r="V121" s="10" t="s">
        <v>254</v>
      </c>
      <c r="W121" s="10" t="s">
        <v>254</v>
      </c>
      <c r="X121" s="10" t="s">
        <v>254</v>
      </c>
      <c r="Y121" s="10" t="s">
        <v>249</v>
      </c>
      <c r="Z121" s="10" t="s">
        <v>254</v>
      </c>
      <c r="AA121" s="10" t="s">
        <v>254</v>
      </c>
      <c r="AB121" s="10" t="s">
        <v>254</v>
      </c>
      <c r="AC121" s="71"/>
      <c r="AD121" s="71"/>
    </row>
    <row r="122" spans="1:30" ht="15.6" customHeight="1" x14ac:dyDescent="0.2">
      <c r="A122" s="10" t="s">
        <v>355</v>
      </c>
      <c r="B122" s="10" t="s">
        <v>17</v>
      </c>
      <c r="C122" s="10" t="str">
        <f t="shared" si="11"/>
        <v>BAG TRACTOR</v>
      </c>
      <c r="D122" s="10" t="str">
        <f>IF(F122="Electric","",IF(F122="Diesel",VLOOKUP($C122,'A-1.Equipment Type Mapping'!$B$1:$E$15,2,FALSE),IF(F122="Gasoline",VLOOKUP($C122,'A-1.Equipment Type Mapping'!$B$1:$E$15,3,FALSE))))</f>
        <v/>
      </c>
      <c r="E122" s="10" t="s">
        <v>345</v>
      </c>
      <c r="F122" s="10" t="s">
        <v>4</v>
      </c>
      <c r="G122" s="10">
        <v>2000</v>
      </c>
      <c r="H122" s="10" t="s">
        <v>477</v>
      </c>
      <c r="I122" s="10" t="s">
        <v>254</v>
      </c>
      <c r="J122" s="10">
        <v>93</v>
      </c>
      <c r="K122" s="7">
        <f t="array" ref="K122">SUM((J122&gt;='HP Bin Lookup'!$A$1:$A$9)*(J122&lt;'HP Bin Lookup'!$B$1:$B$9)*'HP Bin Lookup'!$B$1:$B$9)</f>
        <v>100</v>
      </c>
      <c r="L122" s="7" t="str">
        <f>IF(F122="Electric","",IFERROR(VLOOKUP(D122&amp;"_"&amp;H122&amp;"_"&amp;K122,OFFROAD2017_CY2020!$A:$A,1,FALSE),"No"))</f>
        <v/>
      </c>
      <c r="M122" s="7" t="s">
        <v>254</v>
      </c>
      <c r="N122" s="13" t="s">
        <v>254</v>
      </c>
      <c r="O122" s="13" t="str">
        <f>IF(F122="Electric","",IF(N122="",VLOOKUP($C122,'A-1.Equipment Type Mapping'!$B$1:$E$15,4,FALSE),""))</f>
        <v/>
      </c>
      <c r="P122" s="13" t="str">
        <f t="shared" si="8"/>
        <v/>
      </c>
      <c r="Q122" s="13" t="str">
        <f t="shared" si="9"/>
        <v/>
      </c>
      <c r="R122" s="13" t="s">
        <v>254</v>
      </c>
      <c r="S122" s="10" t="str">
        <f>IFERROR(VLOOKUP(Q122,OFFROAD2017_CY2020!A:U,S$3,FALSE)/VLOOKUP(Q122,OFFROAD2017_CY2020!A:U,S$4,FALSE)*IF(W122="Yes",_xlfn.DAYS(X122,"12/31/2019")/365,1),"")</f>
        <v/>
      </c>
      <c r="T122" s="13" t="str">
        <f t="shared" si="10"/>
        <v/>
      </c>
      <c r="U122" s="10" t="s">
        <v>254</v>
      </c>
      <c r="V122" s="10" t="s">
        <v>254</v>
      </c>
      <c r="W122" s="10" t="s">
        <v>254</v>
      </c>
      <c r="X122" s="10" t="s">
        <v>254</v>
      </c>
      <c r="Y122" s="10" t="s">
        <v>249</v>
      </c>
      <c r="Z122" s="10" t="s">
        <v>254</v>
      </c>
      <c r="AA122" s="10" t="s">
        <v>254</v>
      </c>
      <c r="AB122" s="10" t="s">
        <v>254</v>
      </c>
      <c r="AC122" s="71"/>
      <c r="AD122" s="71"/>
    </row>
    <row r="123" spans="1:30" ht="15.6" customHeight="1" x14ac:dyDescent="0.2">
      <c r="A123" s="10" t="s">
        <v>354</v>
      </c>
      <c r="B123" s="10" t="s">
        <v>17</v>
      </c>
      <c r="C123" s="10" t="str">
        <f t="shared" si="11"/>
        <v>BAG TRACTOR</v>
      </c>
      <c r="D123" s="10" t="str">
        <f>IF(F123="Electric","",IF(F123="Diesel",VLOOKUP($C123,'A-1.Equipment Type Mapping'!$B$1:$E$15,2,FALSE),IF(F123="Gasoline",VLOOKUP($C123,'A-1.Equipment Type Mapping'!$B$1:$E$15,3,FALSE))))</f>
        <v/>
      </c>
      <c r="E123" s="10" t="s">
        <v>345</v>
      </c>
      <c r="F123" s="10" t="s">
        <v>4</v>
      </c>
      <c r="G123" s="10">
        <v>2000</v>
      </c>
      <c r="H123" s="10" t="s">
        <v>477</v>
      </c>
      <c r="I123" s="10" t="s">
        <v>254</v>
      </c>
      <c r="J123" s="10">
        <v>93</v>
      </c>
      <c r="K123" s="7">
        <f t="array" ref="K123">SUM((J123&gt;='HP Bin Lookup'!$A$1:$A$9)*(J123&lt;'HP Bin Lookup'!$B$1:$B$9)*'HP Bin Lookup'!$B$1:$B$9)</f>
        <v>100</v>
      </c>
      <c r="L123" s="7" t="str">
        <f>IF(F123="Electric","",IFERROR(VLOOKUP(D123&amp;"_"&amp;H123&amp;"_"&amp;K123,OFFROAD2017_CY2020!$A:$A,1,FALSE),"No"))</f>
        <v/>
      </c>
      <c r="M123" s="7" t="s">
        <v>254</v>
      </c>
      <c r="N123" s="13" t="s">
        <v>254</v>
      </c>
      <c r="O123" s="13" t="str">
        <f>IF(F123="Electric","",IF(N123="",VLOOKUP($C123,'A-1.Equipment Type Mapping'!$B$1:$E$15,4,FALSE),""))</f>
        <v/>
      </c>
      <c r="P123" s="13" t="str">
        <f t="shared" si="8"/>
        <v/>
      </c>
      <c r="Q123" s="13" t="str">
        <f t="shared" si="9"/>
        <v/>
      </c>
      <c r="R123" s="13" t="s">
        <v>254</v>
      </c>
      <c r="S123" s="10" t="str">
        <f>IFERROR(VLOOKUP(Q123,OFFROAD2017_CY2020!A:U,S$3,FALSE)/VLOOKUP(Q123,OFFROAD2017_CY2020!A:U,S$4,FALSE)*IF(W123="Yes",_xlfn.DAYS(X123,"12/31/2019")/365,1),"")</f>
        <v/>
      </c>
      <c r="T123" s="13" t="str">
        <f t="shared" si="10"/>
        <v/>
      </c>
      <c r="U123" s="10" t="s">
        <v>254</v>
      </c>
      <c r="V123" s="10" t="s">
        <v>254</v>
      </c>
      <c r="W123" s="10" t="s">
        <v>254</v>
      </c>
      <c r="X123" s="10" t="s">
        <v>254</v>
      </c>
      <c r="Y123" s="10" t="s">
        <v>249</v>
      </c>
      <c r="Z123" s="10" t="s">
        <v>254</v>
      </c>
      <c r="AA123" s="10" t="s">
        <v>254</v>
      </c>
      <c r="AB123" s="10" t="s">
        <v>254</v>
      </c>
      <c r="AC123" s="71"/>
      <c r="AD123" s="71"/>
    </row>
    <row r="124" spans="1:30" ht="15.6" customHeight="1" x14ac:dyDescent="0.2">
      <c r="A124" s="10" t="s">
        <v>353</v>
      </c>
      <c r="B124" s="10" t="s">
        <v>17</v>
      </c>
      <c r="C124" s="10" t="str">
        <f t="shared" si="11"/>
        <v>BAG TRACTOR</v>
      </c>
      <c r="D124" s="10" t="str">
        <f>IF(F124="Electric","",IF(F124="Diesel",VLOOKUP($C124,'A-1.Equipment Type Mapping'!$B$1:$E$15,2,FALSE),IF(F124="Gasoline",VLOOKUP($C124,'A-1.Equipment Type Mapping'!$B$1:$E$15,3,FALSE))))</f>
        <v/>
      </c>
      <c r="E124" s="10" t="s">
        <v>345</v>
      </c>
      <c r="F124" s="10" t="s">
        <v>4</v>
      </c>
      <c r="G124" s="10">
        <v>2000</v>
      </c>
      <c r="H124" s="10" t="s">
        <v>477</v>
      </c>
      <c r="I124" s="10" t="s">
        <v>254</v>
      </c>
      <c r="J124" s="10">
        <v>93</v>
      </c>
      <c r="K124" s="7">
        <f t="array" ref="K124">SUM((J124&gt;='HP Bin Lookup'!$A$1:$A$9)*(J124&lt;'HP Bin Lookup'!$B$1:$B$9)*'HP Bin Lookup'!$B$1:$B$9)</f>
        <v>100</v>
      </c>
      <c r="L124" s="7" t="str">
        <f>IF(F124="Electric","",IFERROR(VLOOKUP(D124&amp;"_"&amp;H124&amp;"_"&amp;K124,OFFROAD2017_CY2020!$A:$A,1,FALSE),"No"))</f>
        <v/>
      </c>
      <c r="M124" s="7" t="s">
        <v>254</v>
      </c>
      <c r="N124" s="13" t="s">
        <v>254</v>
      </c>
      <c r="O124" s="13" t="str">
        <f>IF(F124="Electric","",IF(N124="",VLOOKUP($C124,'A-1.Equipment Type Mapping'!$B$1:$E$15,4,FALSE),""))</f>
        <v/>
      </c>
      <c r="P124" s="13" t="str">
        <f t="shared" si="8"/>
        <v/>
      </c>
      <c r="Q124" s="13" t="str">
        <f t="shared" si="9"/>
        <v/>
      </c>
      <c r="R124" s="13" t="s">
        <v>254</v>
      </c>
      <c r="S124" s="10" t="str">
        <f>IFERROR(VLOOKUP(Q124,OFFROAD2017_CY2020!A:U,S$3,FALSE)/VLOOKUP(Q124,OFFROAD2017_CY2020!A:U,S$4,FALSE)*IF(W124="Yes",_xlfn.DAYS(X124,"12/31/2019")/365,1),"")</f>
        <v/>
      </c>
      <c r="T124" s="13" t="str">
        <f t="shared" si="10"/>
        <v/>
      </c>
      <c r="U124" s="10" t="s">
        <v>254</v>
      </c>
      <c r="V124" s="10" t="s">
        <v>254</v>
      </c>
      <c r="W124" s="10" t="s">
        <v>254</v>
      </c>
      <c r="X124" s="10" t="s">
        <v>254</v>
      </c>
      <c r="Y124" s="10" t="s">
        <v>249</v>
      </c>
      <c r="Z124" s="10" t="s">
        <v>254</v>
      </c>
      <c r="AA124" s="10" t="s">
        <v>254</v>
      </c>
      <c r="AB124" s="10" t="s">
        <v>254</v>
      </c>
      <c r="AC124" s="71"/>
      <c r="AD124" s="71"/>
    </row>
    <row r="125" spans="1:30" ht="15.6" customHeight="1" x14ac:dyDescent="0.2">
      <c r="A125" s="10" t="s">
        <v>352</v>
      </c>
      <c r="B125" s="10" t="s">
        <v>17</v>
      </c>
      <c r="C125" s="10" t="str">
        <f t="shared" si="11"/>
        <v>BAG TRACTOR</v>
      </c>
      <c r="D125" s="10" t="str">
        <f>IF(F125="Electric","",IF(F125="Diesel",VLOOKUP($C125,'A-1.Equipment Type Mapping'!$B$1:$E$15,2,FALSE),IF(F125="Gasoline",VLOOKUP($C125,'A-1.Equipment Type Mapping'!$B$1:$E$15,3,FALSE))))</f>
        <v/>
      </c>
      <c r="E125" s="10" t="s">
        <v>345</v>
      </c>
      <c r="F125" s="10" t="s">
        <v>4</v>
      </c>
      <c r="G125" s="10">
        <v>2000</v>
      </c>
      <c r="H125" s="10" t="s">
        <v>477</v>
      </c>
      <c r="I125" s="10" t="s">
        <v>254</v>
      </c>
      <c r="J125" s="10">
        <v>93</v>
      </c>
      <c r="K125" s="7">
        <f t="array" ref="K125">SUM((J125&gt;='HP Bin Lookup'!$A$1:$A$9)*(J125&lt;'HP Bin Lookup'!$B$1:$B$9)*'HP Bin Lookup'!$B$1:$B$9)</f>
        <v>100</v>
      </c>
      <c r="L125" s="7" t="str">
        <f>IF(F125="Electric","",IFERROR(VLOOKUP(D125&amp;"_"&amp;H125&amp;"_"&amp;K125,OFFROAD2017_CY2020!$A:$A,1,FALSE),"No"))</f>
        <v/>
      </c>
      <c r="M125" s="7" t="s">
        <v>254</v>
      </c>
      <c r="N125" s="13" t="s">
        <v>254</v>
      </c>
      <c r="O125" s="13" t="str">
        <f>IF(F125="Electric","",IF(N125="",VLOOKUP($C125,'A-1.Equipment Type Mapping'!$B$1:$E$15,4,FALSE),""))</f>
        <v/>
      </c>
      <c r="P125" s="13" t="str">
        <f t="shared" si="8"/>
        <v/>
      </c>
      <c r="Q125" s="13" t="str">
        <f t="shared" si="9"/>
        <v/>
      </c>
      <c r="R125" s="13" t="s">
        <v>254</v>
      </c>
      <c r="S125" s="10" t="str">
        <f>IFERROR(VLOOKUP(Q125,OFFROAD2017_CY2020!A:U,S$3,FALSE)/VLOOKUP(Q125,OFFROAD2017_CY2020!A:U,S$4,FALSE)*IF(W125="Yes",_xlfn.DAYS(X125,"12/31/2019")/365,1),"")</f>
        <v/>
      </c>
      <c r="T125" s="13" t="str">
        <f t="shared" si="10"/>
        <v/>
      </c>
      <c r="U125" s="10" t="s">
        <v>254</v>
      </c>
      <c r="V125" s="10" t="s">
        <v>254</v>
      </c>
      <c r="W125" s="10" t="s">
        <v>254</v>
      </c>
      <c r="X125" s="10" t="s">
        <v>254</v>
      </c>
      <c r="Y125" s="10" t="s">
        <v>249</v>
      </c>
      <c r="Z125" s="10" t="s">
        <v>254</v>
      </c>
      <c r="AA125" s="10" t="s">
        <v>254</v>
      </c>
      <c r="AB125" s="10" t="s">
        <v>254</v>
      </c>
      <c r="AC125" s="71"/>
      <c r="AD125" s="71"/>
    </row>
    <row r="126" spans="1:30" ht="15.6" customHeight="1" x14ac:dyDescent="0.2">
      <c r="A126" s="10" t="s">
        <v>351</v>
      </c>
      <c r="B126" s="10" t="s">
        <v>18</v>
      </c>
      <c r="C126" s="10" t="s">
        <v>10</v>
      </c>
      <c r="D126" s="10" t="str">
        <f>IF(F126="Electric","",IF(F126="Diesel",VLOOKUP($C126,'A-1.Equipment Type Mapping'!$B$1:$E$15,2,FALSE),IF(F126="Gasoline",VLOOKUP($C126,'A-1.Equipment Type Mapping'!$B$1:$E$15,3,FALSE))))</f>
        <v>OFF - AirGrSupp - Service Truck</v>
      </c>
      <c r="E126" s="10" t="s">
        <v>345</v>
      </c>
      <c r="F126" s="10" t="s">
        <v>12</v>
      </c>
      <c r="G126" s="10">
        <v>1999</v>
      </c>
      <c r="H126" s="10">
        <v>1999</v>
      </c>
      <c r="I126" s="10" t="s">
        <v>254</v>
      </c>
      <c r="J126" s="7">
        <v>260</v>
      </c>
      <c r="K126" s="7">
        <f t="array" ref="K126">SUM((J126&gt;='HP Bin Lookup'!$A$1:$A$9)*(J126&lt;'HP Bin Lookup'!$B$1:$B$9)*'HP Bin Lookup'!$B$1:$B$9)</f>
        <v>300</v>
      </c>
      <c r="L126" s="7" t="str">
        <f>IF(F126="Electric","",IFERROR(VLOOKUP(D126&amp;"_"&amp;H126&amp;"_"&amp;K126,OFFROAD2017_CY2020!$A:$A,1,FALSE),"No"))</f>
        <v>OFF - AirGrSupp - Service Truck_1999_300</v>
      </c>
      <c r="M126" s="7" t="s">
        <v>254</v>
      </c>
      <c r="N126" s="13" t="s">
        <v>254</v>
      </c>
      <c r="O126" s="13">
        <f>IF(F126="Electric","",IF(N126="",VLOOKUP($C126,'A-1.Equipment Type Mapping'!$B$1:$E$15,4,FALSE),""))</f>
        <v>0.33500000000000002</v>
      </c>
      <c r="P126" s="13">
        <f t="shared" si="8"/>
        <v>0.33500000000000002</v>
      </c>
      <c r="Q126" s="13" t="str">
        <f t="shared" si="9"/>
        <v>OFF - AirGrSupp - Service Truck_1999_300</v>
      </c>
      <c r="R126" s="13" t="s">
        <v>254</v>
      </c>
      <c r="S126" s="10">
        <f>IFERROR(VLOOKUP(Q126,OFFROAD2017_CY2020!A:U,S$3,FALSE)/VLOOKUP(Q126,OFFROAD2017_CY2020!A:U,S$4,FALSE)*IF(W126="Yes",_xlfn.DAYS(X126,"12/31/2019")/365,1),"")</f>
        <v>834.28571428571422</v>
      </c>
      <c r="T126" s="13">
        <f t="shared" si="10"/>
        <v>834.28571428571422</v>
      </c>
      <c r="U126" s="10" t="s">
        <v>254</v>
      </c>
      <c r="V126" s="10" t="s">
        <v>254</v>
      </c>
      <c r="W126" s="10" t="s">
        <v>254</v>
      </c>
      <c r="X126" s="10" t="s">
        <v>254</v>
      </c>
      <c r="Y126" s="10" t="s">
        <v>249</v>
      </c>
      <c r="Z126" s="10" t="s">
        <v>254</v>
      </c>
      <c r="AA126" s="10" t="s">
        <v>254</v>
      </c>
      <c r="AB126" s="10" t="s">
        <v>254</v>
      </c>
      <c r="AC126" s="71"/>
      <c r="AD126" s="71"/>
    </row>
    <row r="127" spans="1:30" ht="15" customHeight="1" x14ac:dyDescent="0.2">
      <c r="A127" s="10" t="s">
        <v>350</v>
      </c>
      <c r="B127" s="10" t="s">
        <v>16</v>
      </c>
      <c r="C127" s="10" t="s">
        <v>11</v>
      </c>
      <c r="D127" s="10" t="str">
        <f>IF(F127="Electric","",IF(F127="Diesel",VLOOKUP($C127,'A-1.Equipment Type Mapping'!$B$1:$E$15,2,FALSE),IF(F127="Gasoline",VLOOKUP($C127,'A-1.Equipment Type Mapping'!$B$1:$E$15,3,FALSE))))</f>
        <v>OFF - AirGrSupp - Lav Truck</v>
      </c>
      <c r="E127" s="10" t="s">
        <v>345</v>
      </c>
      <c r="F127" s="10" t="s">
        <v>12</v>
      </c>
      <c r="G127" s="10">
        <v>2000</v>
      </c>
      <c r="H127" s="10">
        <v>2000</v>
      </c>
      <c r="I127" s="10">
        <v>2004</v>
      </c>
      <c r="J127" s="7">
        <v>65</v>
      </c>
      <c r="K127" s="7">
        <f t="array" ref="K127">SUM((J127&gt;='HP Bin Lookup'!$A$1:$A$9)*(J127&lt;'HP Bin Lookup'!$B$1:$B$9)*'HP Bin Lookup'!$B$1:$B$9)</f>
        <v>75</v>
      </c>
      <c r="L127" s="7" t="str">
        <f>IF(F127="Electric","",IFERROR(VLOOKUP(D127&amp;"_"&amp;H127&amp;"_"&amp;K127,OFFROAD2017_CY2020!$A:$A,1,FALSE),"No"))</f>
        <v>No</v>
      </c>
      <c r="M127" s="7">
        <v>175</v>
      </c>
      <c r="N127" s="13" t="s">
        <v>254</v>
      </c>
      <c r="O127" s="13">
        <f>IF(F127="Electric","",IF(N127="",VLOOKUP($C127,'A-1.Equipment Type Mapping'!$B$1:$E$15,4,FALSE),""))</f>
        <v>0.33500000000000002</v>
      </c>
      <c r="P127" s="13">
        <f t="shared" si="8"/>
        <v>0.33500000000000002</v>
      </c>
      <c r="Q127" s="13" t="str">
        <f t="shared" si="9"/>
        <v>OFF - AirGrSupp - Lav Truck_2004_175</v>
      </c>
      <c r="R127" s="13" t="s">
        <v>254</v>
      </c>
      <c r="S127" s="10">
        <f>IFERROR(VLOOKUP(Q127,OFFROAD2017_CY2020!A:U,S$3,FALSE)/VLOOKUP(Q127,OFFROAD2017_CY2020!A:U,S$4,FALSE)*IF(W127="Yes",_xlfn.DAYS(X127,"12/31/2019")/365,1),"")</f>
        <v>1460</v>
      </c>
      <c r="T127" s="13">
        <f t="shared" si="10"/>
        <v>1460</v>
      </c>
      <c r="U127" s="10" t="s">
        <v>254</v>
      </c>
      <c r="V127" s="10" t="s">
        <v>254</v>
      </c>
      <c r="W127" s="10" t="s">
        <v>254</v>
      </c>
      <c r="X127" s="10" t="s">
        <v>254</v>
      </c>
      <c r="Y127" s="10" t="s">
        <v>249</v>
      </c>
      <c r="Z127" s="10" t="s">
        <v>254</v>
      </c>
      <c r="AA127" s="10" t="s">
        <v>254</v>
      </c>
      <c r="AB127" s="10" t="s">
        <v>254</v>
      </c>
      <c r="AC127" s="71"/>
      <c r="AD127" s="71"/>
    </row>
    <row r="128" spans="1:30" ht="15.6" customHeight="1" x14ac:dyDescent="0.2">
      <c r="A128" s="10" t="s">
        <v>349</v>
      </c>
      <c r="B128" s="10" t="s">
        <v>348</v>
      </c>
      <c r="C128" s="10" t="s">
        <v>224</v>
      </c>
      <c r="D128" s="10" t="str">
        <f>IF(F128="Electric","",IF(F128="Diesel",VLOOKUP($C128,'A-1.Equipment Type Mapping'!$B$1:$E$15,2,FALSE),IF(F128="Gasoline",VLOOKUP($C128,'A-1.Equipment Type Mapping'!$B$1:$E$15,3,FALSE))))</f>
        <v>OFF - AirGrSupp - Passenger Stand</v>
      </c>
      <c r="E128" s="10" t="s">
        <v>345</v>
      </c>
      <c r="F128" s="10" t="s">
        <v>12</v>
      </c>
      <c r="G128" s="10">
        <v>2018</v>
      </c>
      <c r="H128" s="10">
        <v>2017</v>
      </c>
      <c r="I128" s="10">
        <v>2017</v>
      </c>
      <c r="J128" s="7">
        <v>61</v>
      </c>
      <c r="K128" s="7">
        <f t="array" ref="K128">SUM((J128&gt;='HP Bin Lookup'!$A$1:$A$9)*(J128&lt;'HP Bin Lookup'!$B$1:$B$9)*'HP Bin Lookup'!$B$1:$B$9)</f>
        <v>75</v>
      </c>
      <c r="L128" s="7" t="str">
        <f>IF(F128="Electric","",IFERROR(VLOOKUP(D128&amp;"_"&amp;H128&amp;"_"&amp;K128,OFFROAD2017_CY2020!$A:$A,1,FALSE),"No"))</f>
        <v>No</v>
      </c>
      <c r="M128" s="7">
        <v>175</v>
      </c>
      <c r="N128" s="13" t="s">
        <v>254</v>
      </c>
      <c r="O128" s="13">
        <f>IF(F128="Electric","",IF(N128="",VLOOKUP($C128,'A-1.Equipment Type Mapping'!$B$1:$E$15,4,FALSE),""))</f>
        <v>0.39529999999999998</v>
      </c>
      <c r="P128" s="13">
        <f t="shared" si="8"/>
        <v>0.39529999999999998</v>
      </c>
      <c r="Q128" s="13" t="str">
        <f t="shared" si="9"/>
        <v>OFF - AirGrSupp - Passenger Stand_2017_175</v>
      </c>
      <c r="R128" s="13" t="s">
        <v>254</v>
      </c>
      <c r="S128" s="10">
        <f>IFERROR(VLOOKUP(Q128,OFFROAD2017_CY2020!A:U,S$3,FALSE)/VLOOKUP(Q128,OFFROAD2017_CY2020!A:U,S$4,FALSE)*IF(W128="Yes",_xlfn.DAYS(X128,"12/31/2019")/365,1),"")</f>
        <v>190.43478260869563</v>
      </c>
      <c r="T128" s="13">
        <f t="shared" si="10"/>
        <v>190.43478260869563</v>
      </c>
      <c r="U128" s="10" t="s">
        <v>254</v>
      </c>
      <c r="V128" s="10" t="s">
        <v>254</v>
      </c>
      <c r="W128" s="10" t="s">
        <v>254</v>
      </c>
      <c r="X128" s="10" t="s">
        <v>254</v>
      </c>
      <c r="Y128" s="10" t="s">
        <v>249</v>
      </c>
      <c r="Z128" s="10" t="s">
        <v>254</v>
      </c>
      <c r="AA128" s="10" t="s">
        <v>254</v>
      </c>
      <c r="AB128" s="10" t="s">
        <v>254</v>
      </c>
      <c r="AC128" s="71"/>
      <c r="AD128" s="71"/>
    </row>
    <row r="129" spans="1:30" ht="15.6" customHeight="1" x14ac:dyDescent="0.2">
      <c r="A129" s="26" t="s">
        <v>347</v>
      </c>
      <c r="B129" s="10" t="s">
        <v>346</v>
      </c>
      <c r="C129" s="10" t="str">
        <f t="shared" si="11"/>
        <v>CARGO TRACTOR</v>
      </c>
      <c r="D129" s="10" t="str">
        <f>IF(F129="Electric","",IF(F129="Diesel",VLOOKUP($C129,'A-1.Equipment Type Mapping'!$B$1:$E$15,2,FALSE),IF(F129="Gasoline",VLOOKUP($C129,'A-1.Equipment Type Mapping'!$B$1:$E$15,3,FALSE))))</f>
        <v>OFF - AirGrSupp - Cargo Tractor</v>
      </c>
      <c r="E129" s="10" t="s">
        <v>345</v>
      </c>
      <c r="F129" s="10" t="s">
        <v>12</v>
      </c>
      <c r="G129" s="10">
        <v>1992</v>
      </c>
      <c r="H129" s="10">
        <v>1992</v>
      </c>
      <c r="I129" s="10">
        <v>1999</v>
      </c>
      <c r="J129" s="7">
        <v>107</v>
      </c>
      <c r="K129" s="7">
        <f t="array" ref="K129">SUM((J129&gt;='HP Bin Lookup'!$A$1:$A$9)*(J129&lt;'HP Bin Lookup'!$B$1:$B$9)*'HP Bin Lookup'!$B$1:$B$9)</f>
        <v>175</v>
      </c>
      <c r="L129" s="7" t="str">
        <f>IF(F129="Electric","",IFERROR(VLOOKUP(D129&amp;"_"&amp;H129&amp;"_"&amp;K129,OFFROAD2017_CY2020!$A:$A,1,FALSE),"No"))</f>
        <v>OFF - AirGrSupp - Cargo Tractor_1992_175</v>
      </c>
      <c r="M129" s="7">
        <v>100</v>
      </c>
      <c r="N129" s="13" t="s">
        <v>254</v>
      </c>
      <c r="O129" s="13">
        <f>IF(F129="Electric","",IF(N129="",VLOOKUP($C129,'A-1.Equipment Type Mapping'!$B$1:$E$15,4,FALSE),""))</f>
        <v>0.36180000000000007</v>
      </c>
      <c r="P129" s="13">
        <f t="shared" si="8"/>
        <v>0.36180000000000007</v>
      </c>
      <c r="Q129" s="13" t="str">
        <f t="shared" si="9"/>
        <v>OFF - AirGrSupp - Cargo Tractor_1999_100</v>
      </c>
      <c r="R129" s="13" t="s">
        <v>254</v>
      </c>
      <c r="S129" s="10">
        <f>IFERROR(VLOOKUP(Q129,OFFROAD2017_CY2020!A:U,S$3,FALSE)/VLOOKUP(Q129,OFFROAD2017_CY2020!A:U,S$4,FALSE)*IF(W129="Yes",_xlfn.DAYS(X129,"12/31/2019")/365,1),"")</f>
        <v>1277.5</v>
      </c>
      <c r="T129" s="13">
        <f t="shared" si="10"/>
        <v>1277.5</v>
      </c>
      <c r="U129" s="10" t="s">
        <v>254</v>
      </c>
      <c r="V129" s="10" t="s">
        <v>254</v>
      </c>
      <c r="W129" s="10" t="s">
        <v>254</v>
      </c>
      <c r="X129" s="10" t="s">
        <v>254</v>
      </c>
      <c r="Y129" s="10" t="s">
        <v>249</v>
      </c>
      <c r="Z129" s="10" t="s">
        <v>254</v>
      </c>
      <c r="AA129" s="10" t="s">
        <v>254</v>
      </c>
      <c r="AB129" s="10" t="s">
        <v>254</v>
      </c>
      <c r="AC129" s="71"/>
      <c r="AD129" s="71"/>
    </row>
    <row r="130" spans="1:30" ht="15.6" customHeight="1" x14ac:dyDescent="0.2">
      <c r="A130" s="10">
        <v>14242</v>
      </c>
      <c r="B130" s="10" t="s">
        <v>14</v>
      </c>
      <c r="C130" s="10" t="str">
        <f t="shared" si="11"/>
        <v>Air Start</v>
      </c>
      <c r="D130" s="10" t="str">
        <f>IF(F130="Electric","",IF(F130="Diesel",VLOOKUP($C130,'A-1.Equipment Type Mapping'!$B$1:$E$15,2,FALSE),IF(F130="Gasoline",VLOOKUP($C130,'A-1.Equipment Type Mapping'!$B$1:$E$15,3,FALSE))))</f>
        <v>Portable Equipment - Non-Rental Generator</v>
      </c>
      <c r="E130" s="10" t="s">
        <v>250</v>
      </c>
      <c r="F130" s="10" t="s">
        <v>5</v>
      </c>
      <c r="G130" s="10">
        <v>2007</v>
      </c>
      <c r="H130" s="10">
        <v>2007</v>
      </c>
      <c r="I130" s="10" t="s">
        <v>254</v>
      </c>
      <c r="J130" s="7">
        <v>511</v>
      </c>
      <c r="K130" s="7">
        <f t="array" ref="K130">SUM((J130&gt;='HP Bin Lookup'!$A$1:$A$9)*(J130&lt;'HP Bin Lookup'!$B$1:$B$9)*'HP Bin Lookup'!$B$1:$B$9)</f>
        <v>600</v>
      </c>
      <c r="L130" s="7" t="str">
        <f>IF(F130="Electric","",IFERROR(VLOOKUP(D130&amp;"_"&amp;H130&amp;"_"&amp;K130,OFFROAD2017_CY2020!$A:$A,1,FALSE),"No"))</f>
        <v>Portable Equipment - Non-Rental Generator_2007_600</v>
      </c>
      <c r="M130" s="7" t="s">
        <v>254</v>
      </c>
      <c r="N130" s="13" t="s">
        <v>254</v>
      </c>
      <c r="O130" s="13">
        <f>IF(F130="Electric","",IF(N130="",VLOOKUP($C130,'A-1.Equipment Type Mapping'!$B$1:$E$15,4,FALSE),""))</f>
        <v>0.33500000000000002</v>
      </c>
      <c r="P130" s="13">
        <f t="shared" si="8"/>
        <v>0.33500000000000002</v>
      </c>
      <c r="Q130" s="13" t="str">
        <f t="shared" si="9"/>
        <v>Portable Equipment - Non-Rental Generator_2007_600</v>
      </c>
      <c r="R130" s="13" t="s">
        <v>254</v>
      </c>
      <c r="S130" s="10">
        <f>IFERROR(VLOOKUP(Q130,OFFROAD2017_CY2020!A:U,S$3,FALSE)/VLOOKUP(Q130,OFFROAD2017_CY2020!A:U,S$4,FALSE)*IF(W130="Yes",_xlfn.DAYS(X130,"12/31/2019")/365,1),"")</f>
        <v>1313.5972312801366</v>
      </c>
      <c r="T130" s="13">
        <f t="shared" si="10"/>
        <v>1313.5972312801366</v>
      </c>
      <c r="U130" s="10" t="s">
        <v>384</v>
      </c>
      <c r="V130" s="10" t="s">
        <v>249</v>
      </c>
      <c r="W130" s="10" t="s">
        <v>249</v>
      </c>
      <c r="X130" s="10" t="s">
        <v>254</v>
      </c>
      <c r="Y130" s="10" t="s">
        <v>249</v>
      </c>
      <c r="Z130" s="10" t="s">
        <v>254</v>
      </c>
      <c r="AA130" s="10" t="s">
        <v>254</v>
      </c>
      <c r="AB130" s="10" t="s">
        <v>254</v>
      </c>
      <c r="AC130" s="71"/>
      <c r="AD130" s="71"/>
    </row>
    <row r="131" spans="1:30" ht="15.6" customHeight="1" x14ac:dyDescent="0.2">
      <c r="A131" s="10">
        <v>22015</v>
      </c>
      <c r="B131" s="10" t="s">
        <v>381</v>
      </c>
      <c r="C131" s="10" t="s">
        <v>219</v>
      </c>
      <c r="D131" s="10" t="str">
        <f>IF(F131="Electric","",IF(F131="Diesel",VLOOKUP($C131,'A-1.Equipment Type Mapping'!$B$1:$E$15,2,FALSE),IF(F131="Gasoline",VLOOKUP($C131,'A-1.Equipment Type Mapping'!$B$1:$E$15,3,FALSE))))</f>
        <v>AirGrSupp - A/C Tug Narrow Body</v>
      </c>
      <c r="E131" s="10" t="s">
        <v>250</v>
      </c>
      <c r="F131" s="10" t="s">
        <v>5</v>
      </c>
      <c r="G131" s="10">
        <v>1970</v>
      </c>
      <c r="H131" s="10">
        <v>1998</v>
      </c>
      <c r="I131" s="10" t="s">
        <v>254</v>
      </c>
      <c r="J131" s="7">
        <v>165</v>
      </c>
      <c r="K131" s="7">
        <f t="array" ref="K131">SUM((J131&gt;='HP Bin Lookup'!$A$1:$A$9)*(J131&lt;'HP Bin Lookup'!$B$1:$B$9)*'HP Bin Lookup'!$B$1:$B$9)</f>
        <v>175</v>
      </c>
      <c r="L131" s="7" t="str">
        <f>IF(F131="Electric","",IFERROR(VLOOKUP(D131&amp;"_"&amp;H131&amp;"_"&amp;K131,OFFROAD2017_CY2020!$A:$A,1,FALSE),"No"))</f>
        <v>AirGrSupp - A/C Tug Narrow Body_1998_175</v>
      </c>
      <c r="M131" s="7" t="s">
        <v>254</v>
      </c>
      <c r="N131" s="13" t="s">
        <v>254</v>
      </c>
      <c r="O131" s="13">
        <f>IF(F131="Electric","",IF(N131="",VLOOKUP($C131,'A-1.Equipment Type Mapping'!$B$1:$E$15,4,FALSE),""))</f>
        <v>0.53600000000000003</v>
      </c>
      <c r="P131" s="13">
        <f t="shared" si="8"/>
        <v>0.53600000000000003</v>
      </c>
      <c r="Q131" s="13" t="str">
        <f t="shared" si="9"/>
        <v>AirGrSupp - A/C Tug Narrow Body_1998_175</v>
      </c>
      <c r="R131" s="13" t="s">
        <v>254</v>
      </c>
      <c r="S131" s="10">
        <f>IFERROR(VLOOKUP(Q131,OFFROAD2017_CY2020!A:U,S$3,FALSE)/VLOOKUP(Q131,OFFROAD2017_CY2020!A:U,S$4,FALSE)*IF(W131="Yes",_xlfn.DAYS(X131,"12/31/2019")/365,1),"")</f>
        <v>328.24672226137596</v>
      </c>
      <c r="T131" s="13">
        <f t="shared" si="10"/>
        <v>328.24672226137596</v>
      </c>
      <c r="U131" s="10" t="s">
        <v>382</v>
      </c>
      <c r="V131" s="10" t="s">
        <v>249</v>
      </c>
      <c r="W131" s="10" t="s">
        <v>249</v>
      </c>
      <c r="X131" s="10" t="s">
        <v>254</v>
      </c>
      <c r="Y131" s="10" t="s">
        <v>249</v>
      </c>
      <c r="Z131" s="10" t="s">
        <v>254</v>
      </c>
      <c r="AA131" s="10" t="s">
        <v>254</v>
      </c>
      <c r="AB131" s="10" t="s">
        <v>254</v>
      </c>
      <c r="AC131" s="71"/>
      <c r="AD131" s="71"/>
    </row>
    <row r="132" spans="1:30" ht="15.6" customHeight="1" x14ac:dyDescent="0.2">
      <c r="A132" s="10">
        <v>270318</v>
      </c>
      <c r="B132" s="10" t="s">
        <v>381</v>
      </c>
      <c r="C132" s="10" t="s">
        <v>219</v>
      </c>
      <c r="D132" s="10" t="str">
        <f>IF(F132="Electric","",IF(F132="Diesel",VLOOKUP($C132,'A-1.Equipment Type Mapping'!$B$1:$E$15,2,FALSE),IF(F132="Gasoline",VLOOKUP($C132,'A-1.Equipment Type Mapping'!$B$1:$E$15,3,FALSE))))</f>
        <v>AirGrSupp - A/C Tug Narrow Body</v>
      </c>
      <c r="E132" s="10" t="s">
        <v>250</v>
      </c>
      <c r="F132" s="10" t="s">
        <v>5</v>
      </c>
      <c r="G132" s="10">
        <v>1998</v>
      </c>
      <c r="H132" s="10">
        <v>1998</v>
      </c>
      <c r="I132" s="10" t="s">
        <v>254</v>
      </c>
      <c r="J132" s="7">
        <v>200</v>
      </c>
      <c r="K132" s="7">
        <f t="array" ref="K132">SUM((J132&gt;='HP Bin Lookup'!$A$1:$A$9)*(J132&lt;'HP Bin Lookup'!$B$1:$B$9)*'HP Bin Lookup'!$B$1:$B$9)</f>
        <v>300</v>
      </c>
      <c r="L132" s="7" t="str">
        <f>IF(F132="Electric","",IFERROR(VLOOKUP(D132&amp;"_"&amp;H132&amp;"_"&amp;K132,OFFROAD2017_CY2020!$A:$A,1,FALSE),"No"))</f>
        <v>AirGrSupp - A/C Tug Narrow Body_1998_300</v>
      </c>
      <c r="M132" s="7" t="s">
        <v>254</v>
      </c>
      <c r="N132" s="13" t="s">
        <v>254</v>
      </c>
      <c r="O132" s="13">
        <f>IF(F132="Electric","",IF(N132="",VLOOKUP($C132,'A-1.Equipment Type Mapping'!$B$1:$E$15,4,FALSE),""))</f>
        <v>0.53600000000000003</v>
      </c>
      <c r="P132" s="13">
        <f t="shared" si="8"/>
        <v>0.53600000000000003</v>
      </c>
      <c r="Q132" s="13" t="str">
        <f t="shared" si="9"/>
        <v>AirGrSupp - A/C Tug Narrow Body_1998_300</v>
      </c>
      <c r="R132" s="13" t="s">
        <v>254</v>
      </c>
      <c r="S132" s="10">
        <f>IFERROR(VLOOKUP(Q132,OFFROAD2017_CY2020!A:U,S$3,FALSE)/VLOOKUP(Q132,OFFROAD2017_CY2020!A:U,S$4,FALSE)*IF(W132="Yes",_xlfn.DAYS(X132,"12/31/2019")/365,1),"")</f>
        <v>328.24672226137619</v>
      </c>
      <c r="T132" s="13">
        <f t="shared" si="10"/>
        <v>328.24672226137619</v>
      </c>
      <c r="U132" s="10" t="s">
        <v>382</v>
      </c>
      <c r="V132" s="10" t="s">
        <v>249</v>
      </c>
      <c r="W132" s="10" t="s">
        <v>249</v>
      </c>
      <c r="X132" s="10" t="s">
        <v>254</v>
      </c>
      <c r="Y132" s="10" t="s">
        <v>249</v>
      </c>
      <c r="Z132" s="10" t="s">
        <v>254</v>
      </c>
      <c r="AA132" s="10" t="s">
        <v>254</v>
      </c>
      <c r="AB132" s="10" t="s">
        <v>254</v>
      </c>
      <c r="AC132" s="71"/>
      <c r="AD132" s="71"/>
    </row>
    <row r="133" spans="1:30" ht="15.6" customHeight="1" x14ac:dyDescent="0.2">
      <c r="A133" s="10">
        <v>170544</v>
      </c>
      <c r="B133" s="10" t="s">
        <v>7</v>
      </c>
      <c r="C133" s="10" t="s">
        <v>220</v>
      </c>
      <c r="D133" s="10" t="str">
        <f>IF(F133="Electric","",IF(F133="Diesel",VLOOKUP($C133,'A-1.Equipment Type Mapping'!$B$1:$E$15,2,FALSE),IF(F133="Gasoline",VLOOKUP($C133,'A-1.Equipment Type Mapping'!$B$1:$E$15,3,FALSE))))</f>
        <v>AirGrSupp - Baggage Tug</v>
      </c>
      <c r="E133" s="10" t="s">
        <v>250</v>
      </c>
      <c r="F133" s="10" t="s">
        <v>5</v>
      </c>
      <c r="G133" s="10">
        <v>2001</v>
      </c>
      <c r="H133" s="10">
        <v>2001</v>
      </c>
      <c r="I133" s="10" t="s">
        <v>254</v>
      </c>
      <c r="J133" s="7">
        <v>60</v>
      </c>
      <c r="K133" s="7">
        <f t="array" ref="K133">SUM((J133&gt;='HP Bin Lookup'!$A$1:$A$9)*(J133&lt;'HP Bin Lookup'!$B$1:$B$9)*'HP Bin Lookup'!$B$1:$B$9)</f>
        <v>75</v>
      </c>
      <c r="L133" s="7" t="str">
        <f>IF(F133="Electric","",IFERROR(VLOOKUP(D133&amp;"_"&amp;H133&amp;"_"&amp;K133,OFFROAD2017_CY2020!$A:$A,1,FALSE),"No"))</f>
        <v>AirGrSupp - Baggage Tug_2001_75</v>
      </c>
      <c r="M133" s="7" t="s">
        <v>254</v>
      </c>
      <c r="N133" s="13" t="s">
        <v>254</v>
      </c>
      <c r="O133" s="13">
        <f>IF(F133="Electric","",IF(N133="",VLOOKUP($C133,'A-1.Equipment Type Mapping'!$B$1:$E$15,4,FALSE),""))</f>
        <v>0.36850000000000005</v>
      </c>
      <c r="P133" s="13">
        <f t="shared" si="8"/>
        <v>0.36850000000000005</v>
      </c>
      <c r="Q133" s="13" t="str">
        <f t="shared" si="9"/>
        <v>AirGrSupp - Baggage Tug_2001_75</v>
      </c>
      <c r="R133" s="13" t="s">
        <v>254</v>
      </c>
      <c r="S133" s="10">
        <f>IFERROR(VLOOKUP(Q133,OFFROAD2017_CY2020!A:U,S$3,FALSE)/VLOOKUP(Q133,OFFROAD2017_CY2020!A:U,S$4,FALSE)*IF(W133="Yes",_xlfn.DAYS(X133,"12/31/2019")/365,1),"")</f>
        <v>729.5583295443887</v>
      </c>
      <c r="T133" s="13">
        <f t="shared" si="10"/>
        <v>729.5583295443887</v>
      </c>
      <c r="U133" s="10" t="s">
        <v>382</v>
      </c>
      <c r="V133" s="10" t="s">
        <v>249</v>
      </c>
      <c r="W133" s="10" t="s">
        <v>249</v>
      </c>
      <c r="X133" s="10" t="s">
        <v>254</v>
      </c>
      <c r="Y133" s="10" t="s">
        <v>249</v>
      </c>
      <c r="Z133" s="10" t="s">
        <v>254</v>
      </c>
      <c r="AA133" s="10" t="s">
        <v>254</v>
      </c>
      <c r="AB133" s="10" t="s">
        <v>254</v>
      </c>
      <c r="AC133" s="71"/>
      <c r="AD133" s="71"/>
    </row>
    <row r="134" spans="1:30" ht="15.6" customHeight="1" x14ac:dyDescent="0.2">
      <c r="A134" s="10">
        <v>170545</v>
      </c>
      <c r="B134" s="10" t="s">
        <v>7</v>
      </c>
      <c r="C134" s="10" t="s">
        <v>220</v>
      </c>
      <c r="D134" s="10" t="str">
        <f>IF(F134="Electric","",IF(F134="Diesel",VLOOKUP($C134,'A-1.Equipment Type Mapping'!$B$1:$E$15,2,FALSE),IF(F134="Gasoline",VLOOKUP($C134,'A-1.Equipment Type Mapping'!$B$1:$E$15,3,FALSE))))</f>
        <v>AirGrSupp - Baggage Tug</v>
      </c>
      <c r="E134" s="10" t="s">
        <v>250</v>
      </c>
      <c r="F134" s="10" t="s">
        <v>5</v>
      </c>
      <c r="G134" s="10">
        <v>2001</v>
      </c>
      <c r="H134" s="10">
        <v>2001</v>
      </c>
      <c r="I134" s="10" t="s">
        <v>254</v>
      </c>
      <c r="J134" s="7">
        <v>60</v>
      </c>
      <c r="K134" s="7">
        <f t="array" ref="K134">SUM((J134&gt;='HP Bin Lookup'!$A$1:$A$9)*(J134&lt;'HP Bin Lookup'!$B$1:$B$9)*'HP Bin Lookup'!$B$1:$B$9)</f>
        <v>75</v>
      </c>
      <c r="L134" s="7" t="str">
        <f>IF(F134="Electric","",IFERROR(VLOOKUP(D134&amp;"_"&amp;H134&amp;"_"&amp;K134,OFFROAD2017_CY2020!$A:$A,1,FALSE),"No"))</f>
        <v>AirGrSupp - Baggage Tug_2001_75</v>
      </c>
      <c r="M134" s="7" t="s">
        <v>254</v>
      </c>
      <c r="N134" s="13" t="s">
        <v>254</v>
      </c>
      <c r="O134" s="13">
        <f>IF(F134="Electric","",IF(N134="",VLOOKUP($C134,'A-1.Equipment Type Mapping'!$B$1:$E$15,4,FALSE),""))</f>
        <v>0.36850000000000005</v>
      </c>
      <c r="P134" s="13">
        <f t="shared" ref="P134:P155" si="12">IF(N134="",IF(O134="","",O134),N134)</f>
        <v>0.36850000000000005</v>
      </c>
      <c r="Q134" s="13" t="str">
        <f t="shared" ref="Q134:Q197" si="13">IF(F134="Electric","",IF(I134="",D134&amp;"_"&amp;H134&amp;"_"&amp;K134,D134&amp;"_"&amp;I134&amp;"_"&amp;M134))</f>
        <v>AirGrSupp - Baggage Tug_2001_75</v>
      </c>
      <c r="R134" s="13" t="s">
        <v>254</v>
      </c>
      <c r="S134" s="10">
        <f>IFERROR(VLOOKUP(Q134,OFFROAD2017_CY2020!A:U,S$3,FALSE)/VLOOKUP(Q134,OFFROAD2017_CY2020!A:U,S$4,FALSE)*IF(W134="Yes",_xlfn.DAYS(X134,"12/31/2019")/365,1),"")</f>
        <v>729.5583295443887</v>
      </c>
      <c r="T134" s="13">
        <f t="shared" si="10"/>
        <v>729.5583295443887</v>
      </c>
      <c r="U134" s="10" t="s">
        <v>382</v>
      </c>
      <c r="V134" s="10" t="s">
        <v>249</v>
      </c>
      <c r="W134" s="10" t="s">
        <v>249</v>
      </c>
      <c r="X134" s="10" t="s">
        <v>254</v>
      </c>
      <c r="Y134" s="10" t="s">
        <v>249</v>
      </c>
      <c r="Z134" s="10" t="s">
        <v>254</v>
      </c>
      <c r="AA134" s="10" t="s">
        <v>254</v>
      </c>
      <c r="AB134" s="10" t="s">
        <v>254</v>
      </c>
      <c r="AC134" s="71"/>
      <c r="AD134" s="71"/>
    </row>
    <row r="135" spans="1:30" ht="15.6" customHeight="1" x14ac:dyDescent="0.2">
      <c r="A135" s="10">
        <v>170562</v>
      </c>
      <c r="B135" s="10" t="s">
        <v>7</v>
      </c>
      <c r="C135" s="10" t="s">
        <v>220</v>
      </c>
      <c r="D135" s="10" t="str">
        <f>IF(F135="Electric","",IF(F135="Diesel",VLOOKUP($C135,'A-1.Equipment Type Mapping'!$B$1:$E$15,2,FALSE),IF(F135="Gasoline",VLOOKUP($C135,'A-1.Equipment Type Mapping'!$B$1:$E$15,3,FALSE))))</f>
        <v>AirGrSupp - Baggage Tug</v>
      </c>
      <c r="E135" s="10" t="s">
        <v>250</v>
      </c>
      <c r="F135" s="10" t="s">
        <v>5</v>
      </c>
      <c r="G135" s="10">
        <v>2001</v>
      </c>
      <c r="H135" s="10">
        <v>2001</v>
      </c>
      <c r="I135" s="10" t="s">
        <v>254</v>
      </c>
      <c r="J135" s="7">
        <v>60</v>
      </c>
      <c r="K135" s="7">
        <f t="array" ref="K135">SUM((J135&gt;='HP Bin Lookup'!$A$1:$A$9)*(J135&lt;'HP Bin Lookup'!$B$1:$B$9)*'HP Bin Lookup'!$B$1:$B$9)</f>
        <v>75</v>
      </c>
      <c r="L135" s="7" t="str">
        <f>IF(F135="Electric","",IFERROR(VLOOKUP(D135&amp;"_"&amp;H135&amp;"_"&amp;K135,OFFROAD2017_CY2020!$A:$A,1,FALSE),"No"))</f>
        <v>AirGrSupp - Baggage Tug_2001_75</v>
      </c>
      <c r="M135" s="7" t="s">
        <v>254</v>
      </c>
      <c r="N135" s="13" t="s">
        <v>254</v>
      </c>
      <c r="O135" s="13">
        <f>IF(F135="Electric","",IF(N135="",VLOOKUP($C135,'A-1.Equipment Type Mapping'!$B$1:$E$15,4,FALSE),""))</f>
        <v>0.36850000000000005</v>
      </c>
      <c r="P135" s="13">
        <f t="shared" si="12"/>
        <v>0.36850000000000005</v>
      </c>
      <c r="Q135" s="13" t="str">
        <f t="shared" si="13"/>
        <v>AirGrSupp - Baggage Tug_2001_75</v>
      </c>
      <c r="R135" s="13" t="s">
        <v>254</v>
      </c>
      <c r="S135" s="10">
        <f>IFERROR(VLOOKUP(Q135,OFFROAD2017_CY2020!A:U,S$3,FALSE)/VLOOKUP(Q135,OFFROAD2017_CY2020!A:U,S$4,FALSE)*IF(W135="Yes",_xlfn.DAYS(X135,"12/31/2019")/365,1),"")</f>
        <v>729.5583295443887</v>
      </c>
      <c r="T135" s="13">
        <f t="shared" si="10"/>
        <v>729.5583295443887</v>
      </c>
      <c r="U135" s="10" t="s">
        <v>382</v>
      </c>
      <c r="V135" s="10" t="s">
        <v>249</v>
      </c>
      <c r="W135" s="10" t="s">
        <v>249</v>
      </c>
      <c r="X135" s="10" t="s">
        <v>254</v>
      </c>
      <c r="Y135" s="10" t="s">
        <v>249</v>
      </c>
      <c r="Z135" s="10" t="s">
        <v>254</v>
      </c>
      <c r="AA135" s="10" t="s">
        <v>254</v>
      </c>
      <c r="AB135" s="10" t="s">
        <v>254</v>
      </c>
      <c r="AC135" s="71"/>
      <c r="AD135" s="71"/>
    </row>
    <row r="136" spans="1:30" ht="15.6" customHeight="1" x14ac:dyDescent="0.2">
      <c r="A136" s="10">
        <v>170563</v>
      </c>
      <c r="B136" s="10" t="s">
        <v>7</v>
      </c>
      <c r="C136" s="10" t="s">
        <v>220</v>
      </c>
      <c r="D136" s="10" t="str">
        <f>IF(F136="Electric","",IF(F136="Diesel",VLOOKUP($C136,'A-1.Equipment Type Mapping'!$B$1:$E$15,2,FALSE),IF(F136="Gasoline",VLOOKUP($C136,'A-1.Equipment Type Mapping'!$B$1:$E$15,3,FALSE))))</f>
        <v>AirGrSupp - Baggage Tug</v>
      </c>
      <c r="E136" s="10" t="s">
        <v>250</v>
      </c>
      <c r="F136" s="10" t="s">
        <v>5</v>
      </c>
      <c r="G136" s="10">
        <v>2001</v>
      </c>
      <c r="H136" s="10">
        <v>2001</v>
      </c>
      <c r="I136" s="10" t="s">
        <v>254</v>
      </c>
      <c r="J136" s="7">
        <v>60</v>
      </c>
      <c r="K136" s="7">
        <f t="array" ref="K136">SUM((J136&gt;='HP Bin Lookup'!$A$1:$A$9)*(J136&lt;'HP Bin Lookup'!$B$1:$B$9)*'HP Bin Lookup'!$B$1:$B$9)</f>
        <v>75</v>
      </c>
      <c r="L136" s="7" t="str">
        <f>IF(F136="Electric","",IFERROR(VLOOKUP(D136&amp;"_"&amp;H136&amp;"_"&amp;K136,OFFROAD2017_CY2020!$A:$A,1,FALSE),"No"))</f>
        <v>AirGrSupp - Baggage Tug_2001_75</v>
      </c>
      <c r="M136" s="7" t="s">
        <v>254</v>
      </c>
      <c r="N136" s="13" t="s">
        <v>254</v>
      </c>
      <c r="O136" s="13">
        <f>IF(F136="Electric","",IF(N136="",VLOOKUP($C136,'A-1.Equipment Type Mapping'!$B$1:$E$15,4,FALSE),""))</f>
        <v>0.36850000000000005</v>
      </c>
      <c r="P136" s="13">
        <f t="shared" si="12"/>
        <v>0.36850000000000005</v>
      </c>
      <c r="Q136" s="13" t="str">
        <f t="shared" si="13"/>
        <v>AirGrSupp - Baggage Tug_2001_75</v>
      </c>
      <c r="R136" s="13" t="s">
        <v>254</v>
      </c>
      <c r="S136" s="10">
        <f>IFERROR(VLOOKUP(Q136,OFFROAD2017_CY2020!A:U,S$3,FALSE)/VLOOKUP(Q136,OFFROAD2017_CY2020!A:U,S$4,FALSE)*IF(W136="Yes",_xlfn.DAYS(X136,"12/31/2019")/365,1),"")</f>
        <v>729.5583295443887</v>
      </c>
      <c r="T136" s="13">
        <f t="shared" si="10"/>
        <v>729.5583295443887</v>
      </c>
      <c r="U136" s="10" t="s">
        <v>382</v>
      </c>
      <c r="V136" s="10" t="s">
        <v>249</v>
      </c>
      <c r="W136" s="10" t="s">
        <v>249</v>
      </c>
      <c r="X136" s="10" t="s">
        <v>254</v>
      </c>
      <c r="Y136" s="10" t="s">
        <v>249</v>
      </c>
      <c r="Z136" s="10" t="s">
        <v>254</v>
      </c>
      <c r="AA136" s="10" t="s">
        <v>254</v>
      </c>
      <c r="AB136" s="10" t="s">
        <v>254</v>
      </c>
      <c r="AC136" s="71"/>
      <c r="AD136" s="71"/>
    </row>
    <row r="137" spans="1:30" ht="15.6" customHeight="1" x14ac:dyDescent="0.2">
      <c r="A137" s="10">
        <v>171293</v>
      </c>
      <c r="B137" s="10" t="s">
        <v>7</v>
      </c>
      <c r="C137" s="10" t="s">
        <v>220</v>
      </c>
      <c r="D137" s="10" t="str">
        <f>IF(F137="Electric","",IF(F137="Diesel",VLOOKUP($C137,'A-1.Equipment Type Mapping'!$B$1:$E$15,2,FALSE),IF(F137="Gasoline",VLOOKUP($C137,'A-1.Equipment Type Mapping'!$B$1:$E$15,3,FALSE))))</f>
        <v>AirGrSupp - Baggage Tug</v>
      </c>
      <c r="E137" s="10" t="s">
        <v>250</v>
      </c>
      <c r="F137" s="10" t="s">
        <v>5</v>
      </c>
      <c r="G137" s="10">
        <v>2011</v>
      </c>
      <c r="H137" s="10">
        <v>2011</v>
      </c>
      <c r="I137" s="10">
        <v>2008</v>
      </c>
      <c r="J137" s="7">
        <v>49</v>
      </c>
      <c r="K137" s="7">
        <f t="array" ref="K137">SUM((J137&gt;='HP Bin Lookup'!$A$1:$A$9)*(J137&lt;'HP Bin Lookup'!$B$1:$B$9)*'HP Bin Lookup'!$B$1:$B$9)</f>
        <v>50</v>
      </c>
      <c r="L137" s="7" t="str">
        <f>IF(F137="Electric","",IFERROR(VLOOKUP(D137&amp;"_"&amp;H137&amp;"_"&amp;K137,OFFROAD2017_CY2020!$A:$A,1,FALSE),"No"))</f>
        <v>No</v>
      </c>
      <c r="M137" s="7">
        <v>75</v>
      </c>
      <c r="N137" s="13" t="s">
        <v>254</v>
      </c>
      <c r="O137" s="13">
        <f>IF(F137="Electric","",IF(N137="",VLOOKUP($C137,'A-1.Equipment Type Mapping'!$B$1:$E$15,4,FALSE),""))</f>
        <v>0.36850000000000005</v>
      </c>
      <c r="P137" s="13">
        <f t="shared" si="12"/>
        <v>0.36850000000000005</v>
      </c>
      <c r="Q137" s="13" t="str">
        <f t="shared" si="13"/>
        <v>AirGrSupp - Baggage Tug_2008_75</v>
      </c>
      <c r="R137" s="13" t="s">
        <v>254</v>
      </c>
      <c r="S137" s="10">
        <f>IFERROR(VLOOKUP(Q137,OFFROAD2017_CY2020!A:U,S$3,FALSE)/VLOOKUP(Q137,OFFROAD2017_CY2020!A:U,S$4,FALSE)*IF(W137="Yes",_xlfn.DAYS(X137,"12/31/2019")/365,1),"")</f>
        <v>729.55832954438824</v>
      </c>
      <c r="T137" s="13">
        <f t="shared" si="10"/>
        <v>729.55832954438824</v>
      </c>
      <c r="U137" s="10" t="s">
        <v>388</v>
      </c>
      <c r="V137" s="10" t="s">
        <v>249</v>
      </c>
      <c r="W137" s="10" t="s">
        <v>249</v>
      </c>
      <c r="X137" s="10" t="s">
        <v>254</v>
      </c>
      <c r="Y137" s="10" t="s">
        <v>249</v>
      </c>
      <c r="Z137" s="10" t="s">
        <v>254</v>
      </c>
      <c r="AA137" s="10" t="s">
        <v>254</v>
      </c>
      <c r="AB137" s="10" t="s">
        <v>254</v>
      </c>
      <c r="AC137" s="71"/>
      <c r="AD137" s="71"/>
    </row>
    <row r="138" spans="1:30" ht="15.6" customHeight="1" x14ac:dyDescent="0.2">
      <c r="A138" s="10">
        <v>521569</v>
      </c>
      <c r="B138" s="10" t="s">
        <v>3</v>
      </c>
      <c r="C138" s="10" t="str">
        <f t="shared" si="11"/>
        <v>Belt Loader</v>
      </c>
      <c r="D138" s="10" t="str">
        <f>IF(F138="Electric","",IF(F138="Diesel",VLOOKUP($C138,'A-1.Equipment Type Mapping'!$B$1:$E$15,2,FALSE),IF(F138="Gasoline",VLOOKUP($C138,'A-1.Equipment Type Mapping'!$B$1:$E$15,3,FALSE))))</f>
        <v>AirGrSupp - Belt Loader</v>
      </c>
      <c r="E138" s="10" t="s">
        <v>250</v>
      </c>
      <c r="F138" s="10" t="s">
        <v>5</v>
      </c>
      <c r="G138" s="10">
        <v>2000</v>
      </c>
      <c r="H138" s="10">
        <v>2000</v>
      </c>
      <c r="I138" s="10">
        <v>2000</v>
      </c>
      <c r="J138" s="7">
        <v>60</v>
      </c>
      <c r="K138" s="7">
        <f t="array" ref="K138">SUM((J138&gt;='HP Bin Lookup'!$A$1:$A$9)*(J138&lt;'HP Bin Lookup'!$B$1:$B$9)*'HP Bin Lookup'!$B$1:$B$9)</f>
        <v>75</v>
      </c>
      <c r="L138" s="7" t="str">
        <f>IF(F138="Electric","",IFERROR(VLOOKUP(D138&amp;"_"&amp;H138&amp;"_"&amp;K138,OFFROAD2017_CY2020!$A:$A,1,FALSE),"No"))</f>
        <v>No</v>
      </c>
      <c r="M138" s="7">
        <v>100</v>
      </c>
      <c r="N138" s="13" t="s">
        <v>254</v>
      </c>
      <c r="O138" s="13">
        <f>IF(F138="Electric","",IF(N138="",VLOOKUP($C138,'A-1.Equipment Type Mapping'!$B$1:$E$15,4,FALSE),""))</f>
        <v>0.33500000000000002</v>
      </c>
      <c r="P138" s="13">
        <f t="shared" si="12"/>
        <v>0.33500000000000002</v>
      </c>
      <c r="Q138" s="13" t="str">
        <f t="shared" si="13"/>
        <v>AirGrSupp - Belt Loader_2000_100</v>
      </c>
      <c r="R138" s="13" t="s">
        <v>254</v>
      </c>
      <c r="S138" s="10">
        <f>IFERROR(VLOOKUP(Q138,OFFROAD2017_CY2020!A:U,S$3,FALSE)/VLOOKUP(Q138,OFFROAD2017_CY2020!A:U,S$4,FALSE)*IF(W138="Yes",_xlfn.DAYS(X138,"12/31/2019")/365,1),"")</f>
        <v>510.36367447948254</v>
      </c>
      <c r="T138" s="13">
        <f t="shared" si="10"/>
        <v>510.36367447948254</v>
      </c>
      <c r="U138" s="10" t="s">
        <v>382</v>
      </c>
      <c r="V138" s="10" t="s">
        <v>249</v>
      </c>
      <c r="W138" s="10" t="s">
        <v>249</v>
      </c>
      <c r="X138" s="10" t="s">
        <v>254</v>
      </c>
      <c r="Y138" s="10" t="s">
        <v>249</v>
      </c>
      <c r="Z138" s="10" t="s">
        <v>254</v>
      </c>
      <c r="AA138" s="10" t="s">
        <v>254</v>
      </c>
      <c r="AB138" s="10" t="s">
        <v>254</v>
      </c>
      <c r="AC138" s="71"/>
      <c r="AD138" s="71"/>
    </row>
    <row r="139" spans="1:30" ht="15.6" customHeight="1" x14ac:dyDescent="0.2">
      <c r="A139" s="10">
        <v>521651</v>
      </c>
      <c r="B139" s="10" t="s">
        <v>3</v>
      </c>
      <c r="C139" s="10" t="str">
        <f t="shared" si="11"/>
        <v>Belt Loader</v>
      </c>
      <c r="D139" s="10" t="str">
        <f>IF(F139="Electric","",IF(F139="Diesel",VLOOKUP($C139,'A-1.Equipment Type Mapping'!$B$1:$E$15,2,FALSE),IF(F139="Gasoline",VLOOKUP($C139,'A-1.Equipment Type Mapping'!$B$1:$E$15,3,FALSE))))</f>
        <v>AirGrSupp - Belt Loader</v>
      </c>
      <c r="E139" s="10" t="s">
        <v>250</v>
      </c>
      <c r="F139" s="10" t="s">
        <v>5</v>
      </c>
      <c r="G139" s="10">
        <v>2001</v>
      </c>
      <c r="H139" s="10">
        <v>2000</v>
      </c>
      <c r="I139" s="10">
        <v>2000</v>
      </c>
      <c r="J139" s="7">
        <v>60</v>
      </c>
      <c r="K139" s="7">
        <f t="array" ref="K139">SUM((J139&gt;='HP Bin Lookup'!$A$1:$A$9)*(J139&lt;'HP Bin Lookup'!$B$1:$B$9)*'HP Bin Lookup'!$B$1:$B$9)</f>
        <v>75</v>
      </c>
      <c r="L139" s="7" t="str">
        <f>IF(F139="Electric","",IFERROR(VLOOKUP(D139&amp;"_"&amp;H139&amp;"_"&amp;K139,OFFROAD2017_CY2020!$A:$A,1,FALSE),"No"))</f>
        <v>No</v>
      </c>
      <c r="M139" s="7">
        <v>100</v>
      </c>
      <c r="N139" s="13" t="s">
        <v>254</v>
      </c>
      <c r="O139" s="13">
        <f>IF(F139="Electric","",IF(N139="",VLOOKUP($C139,'A-1.Equipment Type Mapping'!$B$1:$E$15,4,FALSE),""))</f>
        <v>0.33500000000000002</v>
      </c>
      <c r="P139" s="13">
        <f t="shared" si="12"/>
        <v>0.33500000000000002</v>
      </c>
      <c r="Q139" s="13" t="str">
        <f t="shared" si="13"/>
        <v>AirGrSupp - Belt Loader_2000_100</v>
      </c>
      <c r="R139" s="13" t="s">
        <v>254</v>
      </c>
      <c r="S139" s="10">
        <f>IFERROR(VLOOKUP(Q139,OFFROAD2017_CY2020!A:U,S$3,FALSE)/VLOOKUP(Q139,OFFROAD2017_CY2020!A:U,S$4,FALSE)*IF(W139="Yes",_xlfn.DAYS(X139,"12/31/2019")/365,1),"")</f>
        <v>510.36367447948254</v>
      </c>
      <c r="T139" s="13">
        <f t="shared" si="10"/>
        <v>510.36367447948254</v>
      </c>
      <c r="U139" s="10" t="s">
        <v>382</v>
      </c>
      <c r="V139" s="10" t="s">
        <v>249</v>
      </c>
      <c r="W139" s="10" t="s">
        <v>249</v>
      </c>
      <c r="X139" s="10" t="s">
        <v>254</v>
      </c>
      <c r="Y139" s="10" t="s">
        <v>249</v>
      </c>
      <c r="Z139" s="10" t="s">
        <v>254</v>
      </c>
      <c r="AA139" s="10" t="s">
        <v>254</v>
      </c>
      <c r="AB139" s="10" t="s">
        <v>254</v>
      </c>
      <c r="AC139" s="71"/>
      <c r="AD139" s="71"/>
    </row>
    <row r="140" spans="1:30" ht="15.6" customHeight="1" x14ac:dyDescent="0.2">
      <c r="A140" s="10">
        <v>521679</v>
      </c>
      <c r="B140" s="10" t="s">
        <v>3</v>
      </c>
      <c r="C140" s="10" t="str">
        <f t="shared" si="11"/>
        <v>Belt Loader</v>
      </c>
      <c r="D140" s="10" t="str">
        <f>IF(F140="Electric","",IF(F140="Diesel",VLOOKUP($C140,'A-1.Equipment Type Mapping'!$B$1:$E$15,2,FALSE),IF(F140="Gasoline",VLOOKUP($C140,'A-1.Equipment Type Mapping'!$B$1:$E$15,3,FALSE))))</f>
        <v>AirGrSupp - Belt Loader</v>
      </c>
      <c r="E140" s="10" t="s">
        <v>250</v>
      </c>
      <c r="F140" s="10" t="s">
        <v>5</v>
      </c>
      <c r="G140" s="10">
        <v>2001</v>
      </c>
      <c r="H140" s="10">
        <v>2000</v>
      </c>
      <c r="I140" s="10">
        <v>2000</v>
      </c>
      <c r="J140" s="7">
        <v>52</v>
      </c>
      <c r="K140" s="7">
        <f t="array" ref="K140">SUM((J140&gt;='HP Bin Lookup'!$A$1:$A$9)*(J140&lt;'HP Bin Lookup'!$B$1:$B$9)*'HP Bin Lookup'!$B$1:$B$9)</f>
        <v>75</v>
      </c>
      <c r="L140" s="7" t="str">
        <f>IF(F140="Electric","",IFERROR(VLOOKUP(D140&amp;"_"&amp;H140&amp;"_"&amp;K140,OFFROAD2017_CY2020!$A:$A,1,FALSE),"No"))</f>
        <v>No</v>
      </c>
      <c r="M140" s="7">
        <v>100</v>
      </c>
      <c r="N140" s="13" t="s">
        <v>254</v>
      </c>
      <c r="O140" s="13">
        <f>IF(F140="Electric","",IF(N140="",VLOOKUP($C140,'A-1.Equipment Type Mapping'!$B$1:$E$15,4,FALSE),""))</f>
        <v>0.33500000000000002</v>
      </c>
      <c r="P140" s="13">
        <f t="shared" si="12"/>
        <v>0.33500000000000002</v>
      </c>
      <c r="Q140" s="13" t="str">
        <f t="shared" si="13"/>
        <v>AirGrSupp - Belt Loader_2000_100</v>
      </c>
      <c r="R140" s="13" t="s">
        <v>254</v>
      </c>
      <c r="S140" s="10">
        <f>IFERROR(VLOOKUP(Q140,OFFROAD2017_CY2020!A:U,S$3,FALSE)/VLOOKUP(Q140,OFFROAD2017_CY2020!A:U,S$4,FALSE)*IF(W140="Yes",_xlfn.DAYS(X140,"12/31/2019")/365,1),"")</f>
        <v>510.36367447948254</v>
      </c>
      <c r="T140" s="13">
        <f t="shared" si="10"/>
        <v>510.36367447948254</v>
      </c>
      <c r="U140" s="10" t="s">
        <v>382</v>
      </c>
      <c r="V140" s="10" t="s">
        <v>249</v>
      </c>
      <c r="W140" s="10" t="s">
        <v>249</v>
      </c>
      <c r="X140" s="10" t="s">
        <v>254</v>
      </c>
      <c r="Y140" s="10" t="s">
        <v>249</v>
      </c>
      <c r="Z140" s="10" t="s">
        <v>254</v>
      </c>
      <c r="AA140" s="10" t="s">
        <v>254</v>
      </c>
      <c r="AB140" s="10" t="s">
        <v>254</v>
      </c>
      <c r="AC140" s="71"/>
      <c r="AD140" s="71"/>
    </row>
    <row r="141" spans="1:30" ht="15.6" customHeight="1" x14ac:dyDescent="0.2">
      <c r="A141" s="10">
        <v>521853</v>
      </c>
      <c r="B141" s="10" t="s">
        <v>3</v>
      </c>
      <c r="C141" s="10" t="str">
        <f t="shared" si="11"/>
        <v>Belt Loader</v>
      </c>
      <c r="D141" s="10" t="str">
        <f>IF(F141="Electric","",IF(F141="Diesel",VLOOKUP($C141,'A-1.Equipment Type Mapping'!$B$1:$E$15,2,FALSE),IF(F141="Gasoline",VLOOKUP($C141,'A-1.Equipment Type Mapping'!$B$1:$E$15,3,FALSE))))</f>
        <v>AirGrSupp - Belt Loader</v>
      </c>
      <c r="E141" s="10" t="s">
        <v>250</v>
      </c>
      <c r="F141" s="10" t="s">
        <v>5</v>
      </c>
      <c r="G141" s="10">
        <v>2006</v>
      </c>
      <c r="H141" s="10">
        <v>2006</v>
      </c>
      <c r="I141" s="10" t="s">
        <v>254</v>
      </c>
      <c r="J141" s="7">
        <v>65</v>
      </c>
      <c r="K141" s="7">
        <f t="array" ref="K141">SUM((J141&gt;='HP Bin Lookup'!$A$1:$A$9)*(J141&lt;'HP Bin Lookup'!$B$1:$B$9)*'HP Bin Lookup'!$B$1:$B$9)</f>
        <v>75</v>
      </c>
      <c r="L141" s="7" t="str">
        <f>IF(F141="Electric","",IFERROR(VLOOKUP(D141&amp;"_"&amp;H141&amp;"_"&amp;K141,OFFROAD2017_CY2020!$A:$A,1,FALSE),"No"))</f>
        <v>AirGrSupp - Belt Loader_2006_75</v>
      </c>
      <c r="M141" s="7" t="s">
        <v>254</v>
      </c>
      <c r="N141" s="13" t="s">
        <v>254</v>
      </c>
      <c r="O141" s="13">
        <f>IF(F141="Electric","",IF(N141="",VLOOKUP($C141,'A-1.Equipment Type Mapping'!$B$1:$E$15,4,FALSE),""))</f>
        <v>0.33500000000000002</v>
      </c>
      <c r="P141" s="13">
        <f t="shared" si="12"/>
        <v>0.33500000000000002</v>
      </c>
      <c r="Q141" s="13" t="str">
        <f t="shared" si="13"/>
        <v>AirGrSupp - Belt Loader_2006_75</v>
      </c>
      <c r="R141" s="13" t="s">
        <v>254</v>
      </c>
      <c r="S141" s="10">
        <f>IFERROR(VLOOKUP(Q141,OFFROAD2017_CY2020!A:U,S$3,FALSE)/VLOOKUP(Q141,OFFROAD2017_CY2020!A:U,S$4,FALSE)*IF(W141="Yes",_xlfn.DAYS(X141,"12/31/2019")/365,1),"")</f>
        <v>510.36367447948226</v>
      </c>
      <c r="T141" s="13">
        <f t="shared" si="10"/>
        <v>510.36367447948226</v>
      </c>
      <c r="U141" s="10" t="s">
        <v>385</v>
      </c>
      <c r="V141" s="10" t="s">
        <v>249</v>
      </c>
      <c r="W141" s="10" t="s">
        <v>249</v>
      </c>
      <c r="X141" s="10" t="s">
        <v>254</v>
      </c>
      <c r="Y141" s="10" t="s">
        <v>249</v>
      </c>
      <c r="Z141" s="10" t="s">
        <v>254</v>
      </c>
      <c r="AA141" s="10" t="s">
        <v>254</v>
      </c>
      <c r="AB141" s="10" t="s">
        <v>254</v>
      </c>
      <c r="AC141" s="71"/>
      <c r="AD141" s="71"/>
    </row>
    <row r="142" spans="1:30" ht="15.6" customHeight="1" x14ac:dyDescent="0.2">
      <c r="A142" s="10">
        <v>9258</v>
      </c>
      <c r="B142" s="10" t="s">
        <v>13</v>
      </c>
      <c r="C142" s="10" t="s">
        <v>222</v>
      </c>
      <c r="D142" s="10" t="str">
        <f>IF(F142="Electric","",IF(F142="Diesel",VLOOKUP($C142,'A-1.Equipment Type Mapping'!$B$1:$E$15,2,FALSE),IF(F142="Gasoline",VLOOKUP($C142,'A-1.Equipment Type Mapping'!$B$1:$E$15,3,FALSE))))</f>
        <v>AirGrSupp - Other GSE</v>
      </c>
      <c r="E142" s="10" t="s">
        <v>250</v>
      </c>
      <c r="F142" s="10" t="s">
        <v>5</v>
      </c>
      <c r="G142" s="10">
        <v>1997</v>
      </c>
      <c r="H142" s="10">
        <v>1997</v>
      </c>
      <c r="I142" s="10">
        <v>1995</v>
      </c>
      <c r="J142" s="7">
        <v>165</v>
      </c>
      <c r="K142" s="7">
        <f t="array" ref="K142">SUM((J142&gt;='HP Bin Lookup'!$A$1:$A$9)*(J142&lt;'HP Bin Lookup'!$B$1:$B$9)*'HP Bin Lookup'!$B$1:$B$9)</f>
        <v>175</v>
      </c>
      <c r="L142" s="7" t="str">
        <f>IF(F142="Electric","",IFERROR(VLOOKUP(D142&amp;"_"&amp;H142&amp;"_"&amp;K142,OFFROAD2017_CY2020!$A:$A,1,FALSE),"No"))</f>
        <v>No</v>
      </c>
      <c r="M142" s="7">
        <v>175</v>
      </c>
      <c r="N142" s="13" t="s">
        <v>254</v>
      </c>
      <c r="O142" s="13">
        <f>IF(F142="Electric","",IF(N142="",VLOOKUP($C142,'A-1.Equipment Type Mapping'!$B$1:$E$15,4,FALSE),""))</f>
        <v>0.33500000000000002</v>
      </c>
      <c r="P142" s="13">
        <f t="shared" si="12"/>
        <v>0.33500000000000002</v>
      </c>
      <c r="Q142" s="13" t="str">
        <f t="shared" si="13"/>
        <v>AirGrSupp - Other GSE_1995_175</v>
      </c>
      <c r="R142" s="13" t="s">
        <v>254</v>
      </c>
      <c r="S142" s="10">
        <f>IFERROR(VLOOKUP(Q142,OFFROAD2017_CY2020!A:U,S$3,FALSE)/VLOOKUP(Q142,OFFROAD2017_CY2020!A:U,S$4,FALSE)*IF(W142="Yes",_xlfn.DAYS(X142,"12/31/2019")/365,1),"")</f>
        <v>218.10413439294044</v>
      </c>
      <c r="T142" s="13">
        <f t="shared" si="10"/>
        <v>218.10413439294044</v>
      </c>
      <c r="U142" s="10" t="s">
        <v>382</v>
      </c>
      <c r="V142" s="10" t="s">
        <v>249</v>
      </c>
      <c r="W142" s="10" t="s">
        <v>249</v>
      </c>
      <c r="X142" s="10" t="s">
        <v>254</v>
      </c>
      <c r="Y142" s="10" t="s">
        <v>249</v>
      </c>
      <c r="Z142" s="10" t="s">
        <v>254</v>
      </c>
      <c r="AA142" s="10" t="s">
        <v>254</v>
      </c>
      <c r="AB142" s="10" t="s">
        <v>254</v>
      </c>
      <c r="AC142" s="71"/>
      <c r="AD142" s="71"/>
    </row>
    <row r="143" spans="1:30" ht="15.6" customHeight="1" x14ac:dyDescent="0.2">
      <c r="A143" s="10">
        <v>900051</v>
      </c>
      <c r="B143" s="10" t="s">
        <v>13</v>
      </c>
      <c r="C143" s="10" t="s">
        <v>222</v>
      </c>
      <c r="D143" s="10" t="str">
        <f>IF(F143="Electric","",IF(F143="Diesel",VLOOKUP($C143,'A-1.Equipment Type Mapping'!$B$1:$E$15,2,FALSE),IF(F143="Gasoline",VLOOKUP($C143,'A-1.Equipment Type Mapping'!$B$1:$E$15,3,FALSE))))</f>
        <v>AirGrSupp - Other GSE</v>
      </c>
      <c r="E143" s="10" t="s">
        <v>250</v>
      </c>
      <c r="F143" s="10" t="s">
        <v>5</v>
      </c>
      <c r="G143" s="10">
        <v>2007</v>
      </c>
      <c r="H143" s="10">
        <v>2007</v>
      </c>
      <c r="I143" s="10" t="s">
        <v>254</v>
      </c>
      <c r="J143" s="7">
        <v>220</v>
      </c>
      <c r="K143" s="7">
        <f t="array" ref="K143">SUM((J143&gt;='HP Bin Lookup'!$A$1:$A$9)*(J143&lt;'HP Bin Lookup'!$B$1:$B$9)*'HP Bin Lookup'!$B$1:$B$9)</f>
        <v>300</v>
      </c>
      <c r="L143" s="7" t="str">
        <f>IF(F143="Electric","",IFERROR(VLOOKUP(D143&amp;"_"&amp;H143&amp;"_"&amp;K143,OFFROAD2017_CY2020!$A:$A,1,FALSE),"No"))</f>
        <v>AirGrSupp - Other GSE_2007_300</v>
      </c>
      <c r="M143" s="7" t="s">
        <v>254</v>
      </c>
      <c r="N143" s="13" t="s">
        <v>254</v>
      </c>
      <c r="O143" s="13">
        <f>IF(F143="Electric","",IF(N143="",VLOOKUP($C143,'A-1.Equipment Type Mapping'!$B$1:$E$15,4,FALSE),""))</f>
        <v>0.33500000000000002</v>
      </c>
      <c r="P143" s="13">
        <f t="shared" si="12"/>
        <v>0.33500000000000002</v>
      </c>
      <c r="Q143" s="13" t="str">
        <f t="shared" si="13"/>
        <v>AirGrSupp - Other GSE_2007_300</v>
      </c>
      <c r="R143" s="13" t="s">
        <v>254</v>
      </c>
      <c r="S143" s="10">
        <f>IFERROR(VLOOKUP(Q143,OFFROAD2017_CY2020!A:U,S$3,FALSE)/VLOOKUP(Q143,OFFROAD2017_CY2020!A:U,S$4,FALSE)*IF(W143="Yes",_xlfn.DAYS(X143,"12/31/2019")/365,1),"")</f>
        <v>483.10065768036617</v>
      </c>
      <c r="T143" s="13">
        <f t="shared" si="10"/>
        <v>483.10065768036617</v>
      </c>
      <c r="U143" s="10" t="s">
        <v>384</v>
      </c>
      <c r="V143" s="10" t="s">
        <v>249</v>
      </c>
      <c r="W143" s="10" t="s">
        <v>249</v>
      </c>
      <c r="X143" s="10" t="s">
        <v>254</v>
      </c>
      <c r="Y143" s="10" t="s">
        <v>249</v>
      </c>
      <c r="Z143" s="10" t="s">
        <v>254</v>
      </c>
      <c r="AA143" s="10" t="s">
        <v>254</v>
      </c>
      <c r="AB143" s="10" t="s">
        <v>254</v>
      </c>
      <c r="AC143" s="71"/>
      <c r="AD143" s="71"/>
    </row>
    <row r="144" spans="1:30" ht="15.6" customHeight="1" x14ac:dyDescent="0.2">
      <c r="A144" s="10">
        <v>78172</v>
      </c>
      <c r="B144" s="10" t="s">
        <v>383</v>
      </c>
      <c r="C144" s="10" t="s">
        <v>224</v>
      </c>
      <c r="D144" s="10" t="str">
        <f>IF(F144="Electric","",IF(F144="Diesel",VLOOKUP($C144,'A-1.Equipment Type Mapping'!$B$1:$E$15,2,FALSE),IF(F144="Gasoline",VLOOKUP($C144,'A-1.Equipment Type Mapping'!$B$1:$E$15,3,FALSE))))</f>
        <v>AirGrSupp - Passenger Stand</v>
      </c>
      <c r="E144" s="10" t="s">
        <v>250</v>
      </c>
      <c r="F144" s="10" t="s">
        <v>5</v>
      </c>
      <c r="G144" s="10">
        <v>2001</v>
      </c>
      <c r="H144" s="10">
        <v>2000</v>
      </c>
      <c r="I144" s="10" t="s">
        <v>254</v>
      </c>
      <c r="J144" s="7">
        <v>49</v>
      </c>
      <c r="K144" s="7">
        <f t="array" ref="K144">SUM((J144&gt;='HP Bin Lookup'!$A$1:$A$9)*(J144&lt;'HP Bin Lookup'!$B$1:$B$9)*'HP Bin Lookup'!$B$1:$B$9)</f>
        <v>50</v>
      </c>
      <c r="L144" s="7" t="str">
        <f>IF(F144="Electric","",IFERROR(VLOOKUP(D144&amp;"_"&amp;H144&amp;"_"&amp;K144,OFFROAD2017_CY2020!$A:$A,1,FALSE),"No"))</f>
        <v>AirGrSupp - Passenger Stand_2000_50</v>
      </c>
      <c r="M144" s="7" t="s">
        <v>254</v>
      </c>
      <c r="N144" s="13" t="s">
        <v>254</v>
      </c>
      <c r="O144" s="13">
        <f>IF(F144="Electric","",IF(N144="",VLOOKUP($C144,'A-1.Equipment Type Mapping'!$B$1:$E$15,4,FALSE),""))</f>
        <v>0.39529999999999998</v>
      </c>
      <c r="P144" s="13">
        <f t="shared" si="12"/>
        <v>0.39529999999999998</v>
      </c>
      <c r="Q144" s="13" t="str">
        <f t="shared" si="13"/>
        <v>AirGrSupp - Passenger Stand_2000_50</v>
      </c>
      <c r="R144" s="13" t="s">
        <v>254</v>
      </c>
      <c r="S144" s="10">
        <f>IFERROR(VLOOKUP(Q144,OFFROAD2017_CY2020!A:U,S$3,FALSE)/VLOOKUP(Q144,OFFROAD2017_CY2020!A:U,S$4,FALSE)*IF(W144="Yes",_xlfn.DAYS(X144,"12/31/2019")/365,1),"")</f>
        <v>218.10413439294032</v>
      </c>
      <c r="T144" s="13">
        <f t="shared" si="10"/>
        <v>218.10413439294032</v>
      </c>
      <c r="U144" s="10" t="s">
        <v>382</v>
      </c>
      <c r="V144" s="10" t="s">
        <v>249</v>
      </c>
      <c r="W144" s="10" t="s">
        <v>249</v>
      </c>
      <c r="X144" s="10" t="s">
        <v>254</v>
      </c>
      <c r="Y144" s="10" t="s">
        <v>249</v>
      </c>
      <c r="Z144" s="10" t="s">
        <v>254</v>
      </c>
      <c r="AA144" s="10" t="s">
        <v>254</v>
      </c>
      <c r="AB144" s="10" t="s">
        <v>254</v>
      </c>
      <c r="AC144" s="71"/>
      <c r="AD144" s="71"/>
    </row>
    <row r="145" spans="1:30" ht="15.6" customHeight="1" x14ac:dyDescent="0.2">
      <c r="A145" s="10">
        <v>270963</v>
      </c>
      <c r="B145" s="10" t="s">
        <v>381</v>
      </c>
      <c r="C145" s="10" t="str">
        <f t="shared" si="11"/>
        <v>Aircraft Tow Tractor</v>
      </c>
      <c r="D145" s="10" t="str">
        <f>IF(F145="Electric","",IF(F145="Diesel",VLOOKUP($C145,'A-1.Equipment Type Mapping'!$B$1:$E$15,2,FALSE),IF(F145="Gasoline",VLOOKUP($C145,'A-1.Equipment Type Mapping'!$B$1:$E$15,3,FALSE))))</f>
        <v/>
      </c>
      <c r="E145" s="10" t="s">
        <v>250</v>
      </c>
      <c r="F145" s="10" t="s">
        <v>4</v>
      </c>
      <c r="G145" s="10">
        <v>2016</v>
      </c>
      <c r="H145" s="10">
        <v>2016</v>
      </c>
      <c r="I145" s="10" t="s">
        <v>254</v>
      </c>
      <c r="J145" s="10">
        <v>45</v>
      </c>
      <c r="K145" s="7">
        <f t="array" ref="K145">SUM((J145&gt;='HP Bin Lookup'!$A$1:$A$9)*(J145&lt;'HP Bin Lookup'!$B$1:$B$9)*'HP Bin Lookup'!$B$1:$B$9)</f>
        <v>50</v>
      </c>
      <c r="L145" s="7" t="str">
        <f>IF(F145="Electric","",IFERROR(VLOOKUP(D145&amp;"_"&amp;H145&amp;"_"&amp;K145,OFFROAD2017_CY2020!$A:$A,1,FALSE),"No"))</f>
        <v/>
      </c>
      <c r="M145" s="7" t="s">
        <v>254</v>
      </c>
      <c r="N145" s="13" t="s">
        <v>254</v>
      </c>
      <c r="O145" s="13" t="str">
        <f>IF(F145="Electric","",IF(N145="",VLOOKUP($C145,'A-1.Equipment Type Mapping'!$B$1:$E$15,4,FALSE),""))</f>
        <v/>
      </c>
      <c r="P145" s="13" t="str">
        <f t="shared" si="12"/>
        <v/>
      </c>
      <c r="Q145" s="13" t="str">
        <f t="shared" si="13"/>
        <v/>
      </c>
      <c r="R145" s="13" t="s">
        <v>254</v>
      </c>
      <c r="S145" s="10" t="str">
        <f>IFERROR(VLOOKUP(Q145,OFFROAD2017_CY2020!A:U,S$3,FALSE)/VLOOKUP(Q145,OFFROAD2017_CY2020!A:U,S$4,FALSE)*IF(W145="Yes",_xlfn.DAYS(X145,"12/31/2019")/365,1),"")</f>
        <v/>
      </c>
      <c r="T145" s="13" t="str">
        <f t="shared" si="10"/>
        <v/>
      </c>
      <c r="U145" s="10" t="s">
        <v>254</v>
      </c>
      <c r="V145" s="10" t="s">
        <v>249</v>
      </c>
      <c r="W145" s="10" t="s">
        <v>249</v>
      </c>
      <c r="X145" s="10" t="s">
        <v>254</v>
      </c>
      <c r="Y145" s="10" t="s">
        <v>249</v>
      </c>
      <c r="Z145" s="10" t="s">
        <v>254</v>
      </c>
      <c r="AA145" s="10" t="s">
        <v>254</v>
      </c>
      <c r="AB145" s="10" t="s">
        <v>254</v>
      </c>
      <c r="AC145" s="71"/>
      <c r="AD145" s="71"/>
    </row>
    <row r="146" spans="1:30" ht="15.6" customHeight="1" x14ac:dyDescent="0.2">
      <c r="A146" s="10">
        <v>770223</v>
      </c>
      <c r="B146" s="10" t="s">
        <v>7</v>
      </c>
      <c r="C146" s="10" t="str">
        <f t="shared" si="11"/>
        <v>Baggage Tractor</v>
      </c>
      <c r="D146" s="10" t="str">
        <f>IF(F146="Electric","",IF(F146="Diesel",VLOOKUP($C146,'A-1.Equipment Type Mapping'!$B$1:$E$15,2,FALSE),IF(F146="Gasoline",VLOOKUP($C146,'A-1.Equipment Type Mapping'!$B$1:$E$15,3,FALSE))))</f>
        <v/>
      </c>
      <c r="E146" s="10" t="s">
        <v>250</v>
      </c>
      <c r="F146" s="10" t="s">
        <v>4</v>
      </c>
      <c r="G146" s="10">
        <v>2001</v>
      </c>
      <c r="H146" s="10">
        <v>2001</v>
      </c>
      <c r="I146" s="10" t="s">
        <v>254</v>
      </c>
      <c r="J146" s="10">
        <v>40</v>
      </c>
      <c r="K146" s="7">
        <f t="array" ref="K146">SUM((J146&gt;='HP Bin Lookup'!$A$1:$A$9)*(J146&lt;'HP Bin Lookup'!$B$1:$B$9)*'HP Bin Lookup'!$B$1:$B$9)</f>
        <v>50</v>
      </c>
      <c r="L146" s="7" t="str">
        <f>IF(F146="Electric","",IFERROR(VLOOKUP(D146&amp;"_"&amp;H146&amp;"_"&amp;K146,OFFROAD2017_CY2020!$A:$A,1,FALSE),"No"))</f>
        <v/>
      </c>
      <c r="M146" s="7" t="s">
        <v>254</v>
      </c>
      <c r="N146" s="13" t="s">
        <v>254</v>
      </c>
      <c r="O146" s="13" t="str">
        <f>IF(F146="Electric","",IF(N146="",VLOOKUP($C146,'A-1.Equipment Type Mapping'!$B$1:$E$15,4,FALSE),""))</f>
        <v/>
      </c>
      <c r="P146" s="13" t="str">
        <f t="shared" si="12"/>
        <v/>
      </c>
      <c r="Q146" s="13" t="str">
        <f t="shared" si="13"/>
        <v/>
      </c>
      <c r="R146" s="13" t="s">
        <v>254</v>
      </c>
      <c r="S146" s="10" t="str">
        <f>IFERROR(VLOOKUP(Q146,OFFROAD2017_CY2020!A:U,S$3,FALSE)/VLOOKUP(Q146,OFFROAD2017_CY2020!A:U,S$4,FALSE)*IF(W146="Yes",_xlfn.DAYS(X146,"12/31/2019")/365,1),"")</f>
        <v/>
      </c>
      <c r="T146" s="13" t="str">
        <f t="shared" si="10"/>
        <v/>
      </c>
      <c r="U146" s="10" t="s">
        <v>254</v>
      </c>
      <c r="V146" s="10" t="s">
        <v>249</v>
      </c>
      <c r="W146" s="10" t="s">
        <v>249</v>
      </c>
      <c r="X146" s="10" t="s">
        <v>254</v>
      </c>
      <c r="Y146" s="10" t="s">
        <v>249</v>
      </c>
      <c r="Z146" s="10" t="s">
        <v>254</v>
      </c>
      <c r="AA146" s="10" t="s">
        <v>254</v>
      </c>
      <c r="AB146" s="10" t="s">
        <v>254</v>
      </c>
      <c r="AC146" s="71"/>
      <c r="AD146" s="71"/>
    </row>
    <row r="147" spans="1:30" ht="15.6" customHeight="1" x14ac:dyDescent="0.2">
      <c r="A147" s="10">
        <v>770224</v>
      </c>
      <c r="B147" s="10" t="s">
        <v>7</v>
      </c>
      <c r="C147" s="10" t="str">
        <f t="shared" si="11"/>
        <v>Baggage Tractor</v>
      </c>
      <c r="D147" s="10" t="str">
        <f>IF(F147="Electric","",IF(F147="Diesel",VLOOKUP($C147,'A-1.Equipment Type Mapping'!$B$1:$E$15,2,FALSE),IF(F147="Gasoline",VLOOKUP($C147,'A-1.Equipment Type Mapping'!$B$1:$E$15,3,FALSE))))</f>
        <v/>
      </c>
      <c r="E147" s="10" t="s">
        <v>250</v>
      </c>
      <c r="F147" s="10" t="s">
        <v>4</v>
      </c>
      <c r="G147" s="10">
        <v>2001</v>
      </c>
      <c r="H147" s="10">
        <v>2001</v>
      </c>
      <c r="I147" s="10" t="s">
        <v>254</v>
      </c>
      <c r="J147" s="10">
        <v>40</v>
      </c>
      <c r="K147" s="7">
        <f t="array" ref="K147">SUM((J147&gt;='HP Bin Lookup'!$A$1:$A$9)*(J147&lt;'HP Bin Lookup'!$B$1:$B$9)*'HP Bin Lookup'!$B$1:$B$9)</f>
        <v>50</v>
      </c>
      <c r="L147" s="7" t="str">
        <f>IF(F147="Electric","",IFERROR(VLOOKUP(D147&amp;"_"&amp;H147&amp;"_"&amp;K147,OFFROAD2017_CY2020!$A:$A,1,FALSE),"No"))</f>
        <v/>
      </c>
      <c r="M147" s="7" t="s">
        <v>254</v>
      </c>
      <c r="N147" s="13" t="s">
        <v>254</v>
      </c>
      <c r="O147" s="13" t="str">
        <f>IF(F147="Electric","",IF(N147="",VLOOKUP($C147,'A-1.Equipment Type Mapping'!$B$1:$E$15,4,FALSE),""))</f>
        <v/>
      </c>
      <c r="P147" s="13" t="str">
        <f t="shared" si="12"/>
        <v/>
      </c>
      <c r="Q147" s="13" t="str">
        <f t="shared" si="13"/>
        <v/>
      </c>
      <c r="R147" s="13" t="s">
        <v>254</v>
      </c>
      <c r="S147" s="10" t="str">
        <f>IFERROR(VLOOKUP(Q147,OFFROAD2017_CY2020!A:U,S$3,FALSE)/VLOOKUP(Q147,OFFROAD2017_CY2020!A:U,S$4,FALSE)*IF(W147="Yes",_xlfn.DAYS(X147,"12/31/2019")/365,1),"")</f>
        <v/>
      </c>
      <c r="T147" s="13" t="str">
        <f t="shared" si="10"/>
        <v/>
      </c>
      <c r="U147" s="10" t="s">
        <v>254</v>
      </c>
      <c r="V147" s="10" t="s">
        <v>249</v>
      </c>
      <c r="W147" s="10" t="s">
        <v>249</v>
      </c>
      <c r="X147" s="10" t="s">
        <v>254</v>
      </c>
      <c r="Y147" s="10" t="s">
        <v>249</v>
      </c>
      <c r="Z147" s="10" t="s">
        <v>254</v>
      </c>
      <c r="AA147" s="10" t="s">
        <v>254</v>
      </c>
      <c r="AB147" s="10" t="s">
        <v>254</v>
      </c>
      <c r="AC147" s="71"/>
      <c r="AD147" s="71"/>
    </row>
    <row r="148" spans="1:30" ht="15.6" customHeight="1" x14ac:dyDescent="0.2">
      <c r="A148" s="10">
        <v>770225</v>
      </c>
      <c r="B148" s="10" t="s">
        <v>7</v>
      </c>
      <c r="C148" s="10" t="str">
        <f t="shared" si="11"/>
        <v>Baggage Tractor</v>
      </c>
      <c r="D148" s="10" t="str">
        <f>IF(F148="Electric","",IF(F148="Diesel",VLOOKUP($C148,'A-1.Equipment Type Mapping'!$B$1:$E$15,2,FALSE),IF(F148="Gasoline",VLOOKUP($C148,'A-1.Equipment Type Mapping'!$B$1:$E$15,3,FALSE))))</f>
        <v/>
      </c>
      <c r="E148" s="10" t="s">
        <v>250</v>
      </c>
      <c r="F148" s="10" t="s">
        <v>4</v>
      </c>
      <c r="G148" s="10">
        <v>2001</v>
      </c>
      <c r="H148" s="10">
        <v>2001</v>
      </c>
      <c r="I148" s="10" t="s">
        <v>254</v>
      </c>
      <c r="J148" s="10">
        <v>40</v>
      </c>
      <c r="K148" s="7">
        <f t="array" ref="K148">SUM((J148&gt;='HP Bin Lookup'!$A$1:$A$9)*(J148&lt;'HP Bin Lookup'!$B$1:$B$9)*'HP Bin Lookup'!$B$1:$B$9)</f>
        <v>50</v>
      </c>
      <c r="L148" s="7" t="str">
        <f>IF(F148="Electric","",IFERROR(VLOOKUP(D148&amp;"_"&amp;H148&amp;"_"&amp;K148,OFFROAD2017_CY2020!$A:$A,1,FALSE),"No"))</f>
        <v/>
      </c>
      <c r="M148" s="7" t="s">
        <v>254</v>
      </c>
      <c r="N148" s="13" t="s">
        <v>254</v>
      </c>
      <c r="O148" s="13" t="str">
        <f>IF(F148="Electric","",IF(N148="",VLOOKUP($C148,'A-1.Equipment Type Mapping'!$B$1:$E$15,4,FALSE),""))</f>
        <v/>
      </c>
      <c r="P148" s="13" t="str">
        <f t="shared" si="12"/>
        <v/>
      </c>
      <c r="Q148" s="13" t="str">
        <f t="shared" si="13"/>
        <v/>
      </c>
      <c r="R148" s="13" t="s">
        <v>254</v>
      </c>
      <c r="S148" s="10" t="str">
        <f>IFERROR(VLOOKUP(Q148,OFFROAD2017_CY2020!A:U,S$3,FALSE)/VLOOKUP(Q148,OFFROAD2017_CY2020!A:U,S$4,FALSE)*IF(W148="Yes",_xlfn.DAYS(X148,"12/31/2019")/365,1),"")</f>
        <v/>
      </c>
      <c r="T148" s="13" t="str">
        <f t="shared" si="10"/>
        <v/>
      </c>
      <c r="U148" s="10" t="s">
        <v>254</v>
      </c>
      <c r="V148" s="10" t="s">
        <v>249</v>
      </c>
      <c r="W148" s="10" t="s">
        <v>249</v>
      </c>
      <c r="X148" s="10" t="s">
        <v>254</v>
      </c>
      <c r="Y148" s="10" t="s">
        <v>249</v>
      </c>
      <c r="Z148" s="10" t="s">
        <v>254</v>
      </c>
      <c r="AA148" s="10" t="s">
        <v>254</v>
      </c>
      <c r="AB148" s="10" t="s">
        <v>254</v>
      </c>
      <c r="AC148" s="71"/>
      <c r="AD148" s="71"/>
    </row>
    <row r="149" spans="1:30" ht="15.6" customHeight="1" x14ac:dyDescent="0.2">
      <c r="A149" s="10">
        <v>523229</v>
      </c>
      <c r="B149" s="10" t="s">
        <v>3</v>
      </c>
      <c r="C149" s="10" t="str">
        <f t="shared" si="11"/>
        <v>Belt Loader</v>
      </c>
      <c r="D149" s="10" t="str">
        <f>IF(F149="Electric","",IF(F149="Diesel",VLOOKUP($C149,'A-1.Equipment Type Mapping'!$B$1:$E$15,2,FALSE),IF(F149="Gasoline",VLOOKUP($C149,'A-1.Equipment Type Mapping'!$B$1:$E$15,3,FALSE))))</f>
        <v/>
      </c>
      <c r="E149" s="10" t="s">
        <v>250</v>
      </c>
      <c r="F149" s="10" t="s">
        <v>4</v>
      </c>
      <c r="G149" s="10">
        <v>2001</v>
      </c>
      <c r="H149" s="10">
        <v>2001</v>
      </c>
      <c r="I149" s="10" t="s">
        <v>254</v>
      </c>
      <c r="J149" s="10">
        <v>60</v>
      </c>
      <c r="K149" s="7">
        <f t="array" ref="K149">SUM((J149&gt;='HP Bin Lookup'!$A$1:$A$9)*(J149&lt;'HP Bin Lookup'!$B$1:$B$9)*'HP Bin Lookup'!$B$1:$B$9)</f>
        <v>75</v>
      </c>
      <c r="L149" s="7" t="str">
        <f>IF(F149="Electric","",IFERROR(VLOOKUP(D149&amp;"_"&amp;H149&amp;"_"&amp;K149,OFFROAD2017_CY2020!$A:$A,1,FALSE),"No"))</f>
        <v/>
      </c>
      <c r="M149" s="7" t="s">
        <v>254</v>
      </c>
      <c r="N149" s="13" t="s">
        <v>254</v>
      </c>
      <c r="O149" s="13" t="str">
        <f>IF(F149="Electric","",IF(N149="",VLOOKUP($C149,'A-1.Equipment Type Mapping'!$B$1:$E$15,4,FALSE),""))</f>
        <v/>
      </c>
      <c r="P149" s="13" t="str">
        <f t="shared" si="12"/>
        <v/>
      </c>
      <c r="Q149" s="13" t="str">
        <f t="shared" si="13"/>
        <v/>
      </c>
      <c r="R149" s="13" t="s">
        <v>254</v>
      </c>
      <c r="S149" s="10" t="str">
        <f>IFERROR(VLOOKUP(Q149,OFFROAD2017_CY2020!A:U,S$3,FALSE)/VLOOKUP(Q149,OFFROAD2017_CY2020!A:U,S$4,FALSE)*IF(W149="Yes",_xlfn.DAYS(X149,"12/31/2019")/365,1),"")</f>
        <v/>
      </c>
      <c r="T149" s="13" t="str">
        <f t="shared" si="10"/>
        <v/>
      </c>
      <c r="U149" s="10" t="s">
        <v>254</v>
      </c>
      <c r="V149" s="10" t="s">
        <v>249</v>
      </c>
      <c r="W149" s="10" t="s">
        <v>249</v>
      </c>
      <c r="X149" s="10" t="s">
        <v>254</v>
      </c>
      <c r="Y149" s="10" t="s">
        <v>249</v>
      </c>
      <c r="Z149" s="10" t="s">
        <v>254</v>
      </c>
      <c r="AA149" s="10" t="s">
        <v>254</v>
      </c>
      <c r="AB149" s="10" t="s">
        <v>254</v>
      </c>
      <c r="AC149" s="71"/>
      <c r="AD149" s="71"/>
    </row>
    <row r="150" spans="1:30" ht="15.6" customHeight="1" x14ac:dyDescent="0.2">
      <c r="A150" s="10">
        <v>18637</v>
      </c>
      <c r="B150" s="10" t="s">
        <v>381</v>
      </c>
      <c r="C150" s="10" t="s">
        <v>219</v>
      </c>
      <c r="D150" s="10" t="str">
        <f>IF(F150="Electric","",IF(F150="Diesel",VLOOKUP($C150,'A-1.Equipment Type Mapping'!$B$1:$E$15,2,FALSE),IF(F150="Gasoline",VLOOKUP($C150,'A-1.Equipment Type Mapping'!$B$1:$E$15,3,FALSE))))</f>
        <v>OFF - AirGrSupp - A/C Tug  Narrow Body</v>
      </c>
      <c r="E150" s="10" t="s">
        <v>250</v>
      </c>
      <c r="F150" s="10" t="s">
        <v>12</v>
      </c>
      <c r="G150" s="10">
        <v>1997</v>
      </c>
      <c r="H150" s="10">
        <v>1997</v>
      </c>
      <c r="I150" s="10">
        <v>1997</v>
      </c>
      <c r="J150" s="7">
        <v>200</v>
      </c>
      <c r="K150" s="7">
        <f t="array" ref="K150">SUM((J150&gt;='HP Bin Lookup'!$A$1:$A$9)*(J150&lt;'HP Bin Lookup'!$B$1:$B$9)*'HP Bin Lookup'!$B$1:$B$9)</f>
        <v>300</v>
      </c>
      <c r="L150" s="7" t="str">
        <f>IF(F150="Electric","",IFERROR(VLOOKUP(D150&amp;"_"&amp;H150&amp;"_"&amp;K150,OFFROAD2017_CY2020!$A:$A,1,FALSE),"No"))</f>
        <v>No</v>
      </c>
      <c r="M150" s="7">
        <v>175</v>
      </c>
      <c r="N150" s="13" t="s">
        <v>254</v>
      </c>
      <c r="O150" s="13">
        <f>IF(F150="Electric","",IF(N150="",VLOOKUP($C150,'A-1.Equipment Type Mapping'!$B$1:$E$15,4,FALSE),""))</f>
        <v>0.53600000000000003</v>
      </c>
      <c r="P150" s="13">
        <f t="shared" si="12"/>
        <v>0.53600000000000003</v>
      </c>
      <c r="Q150" s="13" t="str">
        <f t="shared" si="13"/>
        <v>OFF - AirGrSupp - A/C Tug  Narrow Body_1997_175</v>
      </c>
      <c r="R150" s="13" t="s">
        <v>254</v>
      </c>
      <c r="S150" s="10">
        <f>IFERROR(VLOOKUP(Q150,OFFROAD2017_CY2020!A:U,S$3,FALSE)/VLOOKUP(Q150,OFFROAD2017_CY2020!A:U,S$4,FALSE)*IF(W150="Yes",_xlfn.DAYS(X150,"12/31/2019")/365,1),"")</f>
        <v>730</v>
      </c>
      <c r="T150" s="13">
        <f t="shared" si="10"/>
        <v>730</v>
      </c>
      <c r="U150" s="10" t="s">
        <v>254</v>
      </c>
      <c r="V150" s="10" t="s">
        <v>249</v>
      </c>
      <c r="W150" s="10" t="s">
        <v>249</v>
      </c>
      <c r="X150" s="10" t="s">
        <v>254</v>
      </c>
      <c r="Y150" s="10" t="s">
        <v>249</v>
      </c>
      <c r="Z150" s="10" t="s">
        <v>254</v>
      </c>
      <c r="AA150" s="10" t="s">
        <v>254</v>
      </c>
      <c r="AB150" s="10" t="s">
        <v>254</v>
      </c>
      <c r="AC150" s="71"/>
      <c r="AD150" s="71"/>
    </row>
    <row r="151" spans="1:30" ht="15.6" customHeight="1" x14ac:dyDescent="0.2">
      <c r="A151" s="10">
        <v>173897</v>
      </c>
      <c r="B151" s="10" t="s">
        <v>7</v>
      </c>
      <c r="C151" s="10" t="s">
        <v>220</v>
      </c>
      <c r="D151" s="10" t="str">
        <f>IF(F151="Electric","",IF(F151="Diesel",VLOOKUP($C151,'A-1.Equipment Type Mapping'!$B$1:$E$15,2,FALSE),IF(F151="Gasoline",VLOOKUP($C151,'A-1.Equipment Type Mapping'!$B$1:$E$15,3,FALSE))))</f>
        <v>OFF - AirGrSupp - Baggage Tug</v>
      </c>
      <c r="E151" s="10" t="s">
        <v>250</v>
      </c>
      <c r="F151" s="10" t="s">
        <v>12</v>
      </c>
      <c r="G151" s="10">
        <v>2019</v>
      </c>
      <c r="H151" s="10">
        <v>2019</v>
      </c>
      <c r="I151" s="10">
        <v>2019</v>
      </c>
      <c r="J151" s="7">
        <v>69</v>
      </c>
      <c r="K151" s="7">
        <f t="array" ref="K151">SUM((J151&gt;='HP Bin Lookup'!$A$1:$A$9)*(J151&lt;'HP Bin Lookup'!$B$1:$B$9)*'HP Bin Lookup'!$B$1:$B$9)</f>
        <v>75</v>
      </c>
      <c r="L151" s="7" t="str">
        <f>IF(F151="Electric","",IFERROR(VLOOKUP(D151&amp;"_"&amp;H151&amp;"_"&amp;K151,OFFROAD2017_CY2020!$A:$A,1,FALSE),"No"))</f>
        <v>No</v>
      </c>
      <c r="M151" s="7">
        <v>100</v>
      </c>
      <c r="N151" s="13" t="s">
        <v>254</v>
      </c>
      <c r="O151" s="13">
        <f>IF(F151="Electric","",IF(N151="",VLOOKUP($C151,'A-1.Equipment Type Mapping'!$B$1:$E$15,4,FALSE),""))</f>
        <v>0.36850000000000005</v>
      </c>
      <c r="P151" s="13">
        <f t="shared" si="12"/>
        <v>0.36850000000000005</v>
      </c>
      <c r="Q151" s="13" t="str">
        <f t="shared" si="13"/>
        <v>OFF - AirGrSupp - Baggage Tug_2019_100</v>
      </c>
      <c r="R151" s="13" t="s">
        <v>254</v>
      </c>
      <c r="S151" s="10">
        <f>IFERROR(VLOOKUP(Q151,OFFROAD2017_CY2020!A:U,S$3,FALSE)/VLOOKUP(Q151,OFFROAD2017_CY2020!A:U,S$4,FALSE)*IF(W151="Yes",_xlfn.DAYS(X151,"12/31/2019")/365,1),"")</f>
        <v>877.78048780487643</v>
      </c>
      <c r="T151" s="13">
        <f t="shared" ref="T151:T155" si="14">IF(R151="",IF(S151="","",S151),R151)</f>
        <v>877.78048780487643</v>
      </c>
      <c r="U151" s="10" t="s">
        <v>254</v>
      </c>
      <c r="V151" s="10" t="s">
        <v>249</v>
      </c>
      <c r="W151" s="10" t="s">
        <v>249</v>
      </c>
      <c r="X151" s="10" t="s">
        <v>254</v>
      </c>
      <c r="Y151" s="10" t="s">
        <v>249</v>
      </c>
      <c r="Z151" s="10" t="s">
        <v>254</v>
      </c>
      <c r="AA151" s="10" t="s">
        <v>254</v>
      </c>
      <c r="AB151" s="10" t="s">
        <v>254</v>
      </c>
      <c r="AC151" s="71"/>
      <c r="AD151" s="71"/>
    </row>
    <row r="152" spans="1:30" ht="15.6" customHeight="1" x14ac:dyDescent="0.2">
      <c r="A152" s="10">
        <v>522401</v>
      </c>
      <c r="B152" s="10" t="s">
        <v>3</v>
      </c>
      <c r="C152" s="10" t="str">
        <f t="shared" si="11"/>
        <v>Belt Loader</v>
      </c>
      <c r="D152" s="10" t="str">
        <f>IF(F152="Electric","",IF(F152="Diesel",VLOOKUP($C152,'A-1.Equipment Type Mapping'!$B$1:$E$15,2,FALSE),IF(F152="Gasoline",VLOOKUP($C152,'A-1.Equipment Type Mapping'!$B$1:$E$15,3,FALSE))))</f>
        <v>OFF - AirGrSupp - Belt Loader</v>
      </c>
      <c r="E152" s="10" t="s">
        <v>250</v>
      </c>
      <c r="F152" s="10" t="s">
        <v>12</v>
      </c>
      <c r="G152" s="10">
        <v>2016</v>
      </c>
      <c r="H152" s="10">
        <v>2016</v>
      </c>
      <c r="I152" s="10" t="s">
        <v>254</v>
      </c>
      <c r="J152" s="7">
        <v>86</v>
      </c>
      <c r="K152" s="7">
        <f t="array" ref="K152">SUM((J152&gt;='HP Bin Lookup'!$A$1:$A$9)*(J152&lt;'HP Bin Lookup'!$B$1:$B$9)*'HP Bin Lookup'!$B$1:$B$9)</f>
        <v>100</v>
      </c>
      <c r="L152" s="7" t="str">
        <f>IF(F152="Electric","",IFERROR(VLOOKUP(D152&amp;"_"&amp;H152&amp;"_"&amp;K152,OFFROAD2017_CY2020!$A:$A,1,FALSE),"No"))</f>
        <v>OFF - AirGrSupp - Belt Loader_2016_100</v>
      </c>
      <c r="M152" s="7" t="s">
        <v>254</v>
      </c>
      <c r="N152" s="13" t="s">
        <v>254</v>
      </c>
      <c r="O152" s="13">
        <f>IF(F152="Electric","",IF(N152="",VLOOKUP($C152,'A-1.Equipment Type Mapping'!$B$1:$E$15,4,FALSE),""))</f>
        <v>0.33500000000000002</v>
      </c>
      <c r="P152" s="13">
        <f t="shared" si="12"/>
        <v>0.33500000000000002</v>
      </c>
      <c r="Q152" s="13" t="str">
        <f t="shared" si="13"/>
        <v>OFF - AirGrSupp - Belt Loader_2016_100</v>
      </c>
      <c r="R152" s="13" t="s">
        <v>254</v>
      </c>
      <c r="S152" s="10">
        <f>IFERROR(VLOOKUP(Q152,OFFROAD2017_CY2020!A:U,S$3,FALSE)/VLOOKUP(Q152,OFFROAD2017_CY2020!A:U,S$4,FALSE)*IF(W152="Yes",_xlfn.DAYS(X152,"12/31/2019")/365,1),"")</f>
        <v>810.92760180995481</v>
      </c>
      <c r="T152" s="13">
        <f t="shared" si="14"/>
        <v>810.92760180995481</v>
      </c>
      <c r="U152" s="10" t="s">
        <v>254</v>
      </c>
      <c r="V152" s="10" t="s">
        <v>249</v>
      </c>
      <c r="W152" s="10" t="s">
        <v>249</v>
      </c>
      <c r="X152" s="10" t="s">
        <v>254</v>
      </c>
      <c r="Y152" s="10" t="s">
        <v>249</v>
      </c>
      <c r="Z152" s="10" t="s">
        <v>254</v>
      </c>
      <c r="AA152" s="10" t="s">
        <v>254</v>
      </c>
      <c r="AB152" s="10" t="s">
        <v>254</v>
      </c>
      <c r="AC152" s="71"/>
      <c r="AD152" s="71"/>
    </row>
    <row r="153" spans="1:30" ht="15.6" customHeight="1" x14ac:dyDescent="0.2">
      <c r="A153" s="10">
        <v>522402</v>
      </c>
      <c r="B153" s="10" t="s">
        <v>3</v>
      </c>
      <c r="C153" s="10" t="str">
        <f t="shared" si="11"/>
        <v>Belt Loader</v>
      </c>
      <c r="D153" s="10" t="str">
        <f>IF(F153="Electric","",IF(F153="Diesel",VLOOKUP($C153,'A-1.Equipment Type Mapping'!$B$1:$E$15,2,FALSE),IF(F153="Gasoline",VLOOKUP($C153,'A-1.Equipment Type Mapping'!$B$1:$E$15,3,FALSE))))</f>
        <v>OFF - AirGrSupp - Belt Loader</v>
      </c>
      <c r="E153" s="10" t="s">
        <v>250</v>
      </c>
      <c r="F153" s="10" t="s">
        <v>12</v>
      </c>
      <c r="G153" s="10">
        <v>2016</v>
      </c>
      <c r="H153" s="10">
        <v>2016</v>
      </c>
      <c r="I153" s="10" t="s">
        <v>254</v>
      </c>
      <c r="J153" s="7">
        <v>86</v>
      </c>
      <c r="K153" s="7">
        <f t="array" ref="K153">SUM((J153&gt;='HP Bin Lookup'!$A$1:$A$9)*(J153&lt;'HP Bin Lookup'!$B$1:$B$9)*'HP Bin Lookup'!$B$1:$B$9)</f>
        <v>100</v>
      </c>
      <c r="L153" s="7" t="str">
        <f>IF(F153="Electric","",IFERROR(VLOOKUP(D153&amp;"_"&amp;H153&amp;"_"&amp;K153,OFFROAD2017_CY2020!$A:$A,1,FALSE),"No"))</f>
        <v>OFF - AirGrSupp - Belt Loader_2016_100</v>
      </c>
      <c r="M153" s="7" t="s">
        <v>254</v>
      </c>
      <c r="N153" s="13" t="s">
        <v>254</v>
      </c>
      <c r="O153" s="13">
        <f>IF(F153="Electric","",IF(N153="",VLOOKUP($C153,'A-1.Equipment Type Mapping'!$B$1:$E$15,4,FALSE),""))</f>
        <v>0.33500000000000002</v>
      </c>
      <c r="P153" s="13">
        <f t="shared" si="12"/>
        <v>0.33500000000000002</v>
      </c>
      <c r="Q153" s="13" t="str">
        <f t="shared" si="13"/>
        <v>OFF - AirGrSupp - Belt Loader_2016_100</v>
      </c>
      <c r="R153" s="13" t="s">
        <v>254</v>
      </c>
      <c r="S153" s="10">
        <f>IFERROR(VLOOKUP(Q153,OFFROAD2017_CY2020!A:U,S$3,FALSE)/VLOOKUP(Q153,OFFROAD2017_CY2020!A:U,S$4,FALSE)*IF(W153="Yes",_xlfn.DAYS(X153,"12/31/2019")/365,1),"")</f>
        <v>810.92760180995481</v>
      </c>
      <c r="T153" s="13">
        <f t="shared" si="14"/>
        <v>810.92760180995481</v>
      </c>
      <c r="U153" s="10" t="s">
        <v>254</v>
      </c>
      <c r="V153" s="10" t="s">
        <v>249</v>
      </c>
      <c r="W153" s="10" t="s">
        <v>249</v>
      </c>
      <c r="X153" s="10" t="s">
        <v>254</v>
      </c>
      <c r="Y153" s="10" t="s">
        <v>249</v>
      </c>
      <c r="Z153" s="10" t="s">
        <v>254</v>
      </c>
      <c r="AA153" s="10" t="s">
        <v>254</v>
      </c>
      <c r="AB153" s="10" t="s">
        <v>254</v>
      </c>
      <c r="AC153" s="71"/>
      <c r="AD153" s="71"/>
    </row>
    <row r="154" spans="1:30" ht="15.6" customHeight="1" x14ac:dyDescent="0.2">
      <c r="A154" s="10">
        <v>48245</v>
      </c>
      <c r="B154" s="10" t="s">
        <v>380</v>
      </c>
      <c r="C154" s="10" t="s">
        <v>11</v>
      </c>
      <c r="D154" s="10" t="str">
        <f>IF(F154="Electric","",IF(F154="Diesel",VLOOKUP($C154,'A-1.Equipment Type Mapping'!$B$1:$E$15,2,FALSE),IF(F154="Gasoline",VLOOKUP($C154,'A-1.Equipment Type Mapping'!$B$1:$E$15,3,FALSE))))</f>
        <v>OFF - AirGrSupp - Lav Truck</v>
      </c>
      <c r="E154" s="10" t="s">
        <v>250</v>
      </c>
      <c r="F154" s="10" t="s">
        <v>12</v>
      </c>
      <c r="G154" s="10">
        <v>1995</v>
      </c>
      <c r="H154" s="10">
        <v>1995</v>
      </c>
      <c r="I154" s="10">
        <v>2004</v>
      </c>
      <c r="J154" s="7">
        <v>200</v>
      </c>
      <c r="K154" s="7">
        <f t="array" ref="K154">SUM((J154&gt;='HP Bin Lookup'!$A$1:$A$9)*(J154&lt;'HP Bin Lookup'!$B$1:$B$9)*'HP Bin Lookup'!$B$1:$B$9)</f>
        <v>300</v>
      </c>
      <c r="L154" s="7" t="str">
        <f>IF(F154="Electric","",IFERROR(VLOOKUP(D154&amp;"_"&amp;H154&amp;"_"&amp;K154,OFFROAD2017_CY2020!$A:$A,1,FALSE),"No"))</f>
        <v>No</v>
      </c>
      <c r="M154" s="7">
        <v>175</v>
      </c>
      <c r="N154" s="13" t="s">
        <v>254</v>
      </c>
      <c r="O154" s="13">
        <f>IF(F154="Electric","",IF(N154="",VLOOKUP($C154,'A-1.Equipment Type Mapping'!$B$1:$E$15,4,FALSE),""))</f>
        <v>0.33500000000000002</v>
      </c>
      <c r="P154" s="13">
        <f t="shared" si="12"/>
        <v>0.33500000000000002</v>
      </c>
      <c r="Q154" s="13" t="str">
        <f t="shared" si="13"/>
        <v>OFF - AirGrSupp - Lav Truck_2004_175</v>
      </c>
      <c r="R154" s="13" t="s">
        <v>254</v>
      </c>
      <c r="S154" s="10">
        <f>IFERROR(VLOOKUP(Q154,OFFROAD2017_CY2020!A:U,S$3,FALSE)/VLOOKUP(Q154,OFFROAD2017_CY2020!A:U,S$4,FALSE)*IF(W154="Yes",_xlfn.DAYS(X154,"12/31/2019")/365,1),"")</f>
        <v>1460</v>
      </c>
      <c r="T154" s="13">
        <f t="shared" si="14"/>
        <v>1460</v>
      </c>
      <c r="U154" s="10" t="s">
        <v>254</v>
      </c>
      <c r="V154" s="10" t="s">
        <v>249</v>
      </c>
      <c r="W154" s="10" t="s">
        <v>249</v>
      </c>
      <c r="X154" s="10" t="s">
        <v>254</v>
      </c>
      <c r="Y154" s="10" t="s">
        <v>249</v>
      </c>
      <c r="Z154" s="10" t="s">
        <v>254</v>
      </c>
      <c r="AA154" s="10" t="s">
        <v>254</v>
      </c>
      <c r="AB154" s="10" t="s">
        <v>254</v>
      </c>
      <c r="AC154" s="71"/>
      <c r="AD154" s="71"/>
    </row>
    <row r="155" spans="1:30" ht="15.6" customHeight="1" x14ac:dyDescent="0.2">
      <c r="A155" s="10">
        <v>480045</v>
      </c>
      <c r="B155" s="10" t="s">
        <v>380</v>
      </c>
      <c r="C155" s="10" t="s">
        <v>11</v>
      </c>
      <c r="D155" s="10" t="str">
        <f>IF(F155="Electric","",IF(F155="Diesel",VLOOKUP($C155,'A-1.Equipment Type Mapping'!$B$1:$E$15,2,FALSE),IF(F155="Gasoline",VLOOKUP($C155,'A-1.Equipment Type Mapping'!$B$1:$E$15,3,FALSE))))</f>
        <v>OFF - AirGrSupp - Lav Truck</v>
      </c>
      <c r="E155" s="10" t="s">
        <v>250</v>
      </c>
      <c r="F155" s="10" t="s">
        <v>12</v>
      </c>
      <c r="G155" s="10">
        <v>1997</v>
      </c>
      <c r="H155" s="10">
        <v>1997</v>
      </c>
      <c r="I155" s="10">
        <v>2004</v>
      </c>
      <c r="J155" s="7">
        <v>350</v>
      </c>
      <c r="K155" s="7">
        <f t="array" ref="K155">SUM((J155&gt;='HP Bin Lookup'!$A$1:$A$9)*(J155&lt;'HP Bin Lookup'!$B$1:$B$9)*'HP Bin Lookup'!$B$1:$B$9)</f>
        <v>600</v>
      </c>
      <c r="L155" s="7" t="str">
        <f>IF(F155="Electric","",IFERROR(VLOOKUP(D155&amp;"_"&amp;H155&amp;"_"&amp;K155,OFFROAD2017_CY2020!$A:$A,1,FALSE),"No"))</f>
        <v>No</v>
      </c>
      <c r="M155" s="7">
        <v>175</v>
      </c>
      <c r="N155" s="13" t="s">
        <v>254</v>
      </c>
      <c r="O155" s="13">
        <f>IF(F155="Electric","",IF(N155="",VLOOKUP($C155,'A-1.Equipment Type Mapping'!$B$1:$E$15,4,FALSE),""))</f>
        <v>0.33500000000000002</v>
      </c>
      <c r="P155" s="13">
        <f t="shared" si="12"/>
        <v>0.33500000000000002</v>
      </c>
      <c r="Q155" s="13" t="str">
        <f t="shared" si="13"/>
        <v>OFF - AirGrSupp - Lav Truck_2004_175</v>
      </c>
      <c r="R155" s="13" t="s">
        <v>254</v>
      </c>
      <c r="S155" s="10">
        <f>IFERROR(VLOOKUP(Q155,OFFROAD2017_CY2020!A:U,S$3,FALSE)/VLOOKUP(Q155,OFFROAD2017_CY2020!A:U,S$4,FALSE)*IF(W155="Yes",_xlfn.DAYS(X155,"12/31/2019")/365,1),"")</f>
        <v>1460</v>
      </c>
      <c r="T155" s="13">
        <f t="shared" si="14"/>
        <v>1460</v>
      </c>
      <c r="U155" s="10" t="s">
        <v>254</v>
      </c>
      <c r="V155" s="10" t="s">
        <v>249</v>
      </c>
      <c r="W155" s="10" t="s">
        <v>249</v>
      </c>
      <c r="X155" s="10" t="s">
        <v>254</v>
      </c>
      <c r="Y155" s="10" t="s">
        <v>249</v>
      </c>
      <c r="Z155" s="10" t="s">
        <v>254</v>
      </c>
      <c r="AA155" s="10" t="s">
        <v>254</v>
      </c>
      <c r="AB155" s="10" t="s">
        <v>254</v>
      </c>
      <c r="AC155" s="71"/>
      <c r="AD155" s="71"/>
    </row>
    <row r="156" spans="1:30" ht="15.6" customHeight="1" x14ac:dyDescent="0.2">
      <c r="A156" s="10">
        <v>3301</v>
      </c>
      <c r="B156" s="10" t="s">
        <v>391</v>
      </c>
      <c r="C156" s="10" t="str">
        <f t="shared" ref="C156:C159" si="15">B156</f>
        <v>LIFT MTX</v>
      </c>
      <c r="D156" s="10" t="str">
        <f>IF(F156="Electric","",IF(F156="Diesel",VLOOKUP($C156,'A-1.Equipment Type Mapping'!$B$1:$E$15,2,FALSE),IF(F156="Gasoline",VLOOKUP($C156,'A-1.Equipment Type Mapping'!$B$1:$E$15,3,FALSE))))</f>
        <v/>
      </c>
      <c r="E156" s="10" t="s">
        <v>250</v>
      </c>
      <c r="F156" s="10" t="s">
        <v>4</v>
      </c>
      <c r="G156" s="10">
        <v>2005</v>
      </c>
      <c r="H156" s="10">
        <v>2005</v>
      </c>
      <c r="I156" s="10" t="s">
        <v>254</v>
      </c>
      <c r="J156" s="10">
        <v>59</v>
      </c>
      <c r="K156" s="7">
        <f t="array" ref="K156">SUM((J156&gt;='HP Bin Lookup'!$A$1:$A$9)*(J156&lt;'HP Bin Lookup'!$B$1:$B$9)*'HP Bin Lookup'!$B$1:$B$9)</f>
        <v>75</v>
      </c>
      <c r="L156" s="7" t="str">
        <f>IF(F156="Electric","",IFERROR(VLOOKUP(D156&amp;"_"&amp;H156&amp;"_"&amp;K156,OFFROAD2017_CY2020!$A:$A,1,FALSE),"No"))</f>
        <v/>
      </c>
      <c r="M156" s="7" t="s">
        <v>254</v>
      </c>
      <c r="N156" s="13" t="s">
        <v>254</v>
      </c>
      <c r="O156" s="13" t="str">
        <f>IF(F156="Electric","",IF(N156="",VLOOKUP($C156,'A-1.Equipment Type Mapping'!$B$1:$E$15,4,FALSE),""))</f>
        <v/>
      </c>
      <c r="P156" s="13" t="str">
        <f t="shared" ref="P156:P159" si="16">IF(N156="",IF(O156="","",O156),N156)</f>
        <v/>
      </c>
      <c r="Q156" s="13" t="str">
        <f t="shared" si="13"/>
        <v/>
      </c>
      <c r="R156" s="13" t="s">
        <v>254</v>
      </c>
      <c r="S156" s="10" t="str">
        <f>IFERROR(VLOOKUP(Q156,OFFROAD2017_CY2020!A:U,S$3,FALSE)/VLOOKUP(Q156,OFFROAD2017_CY2020!A:U,S$4,FALSE)*IF(W156="Yes",_xlfn.DAYS(X156,"12/31/2019")/365,1),"")</f>
        <v/>
      </c>
      <c r="T156" s="13" t="str">
        <f t="shared" ref="T156:T159" si="17">IF(R156="",IF(S156="","",S156),R156)</f>
        <v/>
      </c>
      <c r="U156" s="10" t="s">
        <v>254</v>
      </c>
      <c r="V156" s="10" t="s">
        <v>254</v>
      </c>
      <c r="W156" s="10" t="s">
        <v>249</v>
      </c>
      <c r="X156" s="10" t="s">
        <v>254</v>
      </c>
      <c r="Y156" s="10" t="s">
        <v>249</v>
      </c>
      <c r="Z156" s="10" t="s">
        <v>254</v>
      </c>
      <c r="AA156" s="10" t="s">
        <v>254</v>
      </c>
      <c r="AB156" s="10" t="s">
        <v>254</v>
      </c>
      <c r="AC156" s="71"/>
      <c r="AD156" s="71"/>
    </row>
    <row r="157" spans="1:30" ht="15.6" customHeight="1" x14ac:dyDescent="0.2">
      <c r="A157" s="10">
        <v>4469</v>
      </c>
      <c r="B157" s="10" t="s">
        <v>389</v>
      </c>
      <c r="C157" s="10" t="str">
        <f t="shared" si="15"/>
        <v>UTILITY TRANSPORT VEHICLE</v>
      </c>
      <c r="D157" s="10" t="str">
        <f>IF(F157="Electric","",IF(F157="Diesel",VLOOKUP($C157,'A-1.Equipment Type Mapping'!$B$1:$E$15,2,FALSE),IF(F157="Gasoline",VLOOKUP($C157,'A-1.Equipment Type Mapping'!$B$1:$E$15,3,FALSE))))</f>
        <v/>
      </c>
      <c r="E157" s="10" t="s">
        <v>250</v>
      </c>
      <c r="F157" s="10" t="s">
        <v>4</v>
      </c>
      <c r="G157" s="10">
        <v>2007</v>
      </c>
      <c r="H157" s="10">
        <v>2007</v>
      </c>
      <c r="I157" s="10" t="s">
        <v>254</v>
      </c>
      <c r="J157" s="10" t="s">
        <v>218</v>
      </c>
      <c r="K157" s="7">
        <f t="array" ref="K157">SUM((J157&gt;='HP Bin Lookup'!$A$1:$A$9)*(J157&lt;'HP Bin Lookup'!$B$1:$B$9)*'HP Bin Lookup'!$B$1:$B$9)</f>
        <v>0</v>
      </c>
      <c r="L157" s="7" t="str">
        <f>IF(F157="Electric","",IFERROR(VLOOKUP(D157&amp;"_"&amp;H157&amp;"_"&amp;K157,OFFROAD2017_CY2020!$A:$A,1,FALSE),"No"))</f>
        <v/>
      </c>
      <c r="M157" s="7" t="s">
        <v>254</v>
      </c>
      <c r="N157" s="13" t="s">
        <v>254</v>
      </c>
      <c r="O157" s="13" t="str">
        <f>IF(F157="Electric","",IF(N157="",VLOOKUP($C157,'A-1.Equipment Type Mapping'!$B$1:$E$15,4,FALSE),""))</f>
        <v/>
      </c>
      <c r="P157" s="13" t="str">
        <f t="shared" si="16"/>
        <v/>
      </c>
      <c r="Q157" s="13" t="str">
        <f t="shared" si="13"/>
        <v/>
      </c>
      <c r="R157" s="13" t="s">
        <v>254</v>
      </c>
      <c r="S157" s="10" t="str">
        <f>IFERROR(VLOOKUP(Q157,OFFROAD2017_CY2020!A:U,S$3,FALSE)/VLOOKUP(Q157,OFFROAD2017_CY2020!A:U,S$4,FALSE)*IF(W157="Yes",_xlfn.DAYS(X157,"12/31/2019")/365,1),"")</f>
        <v/>
      </c>
      <c r="T157" s="13" t="str">
        <f t="shared" si="17"/>
        <v/>
      </c>
      <c r="U157" s="10" t="s">
        <v>254</v>
      </c>
      <c r="V157" s="10" t="s">
        <v>254</v>
      </c>
      <c r="W157" s="10" t="s">
        <v>249</v>
      </c>
      <c r="X157" s="10" t="s">
        <v>254</v>
      </c>
      <c r="Y157" s="10" t="s">
        <v>249</v>
      </c>
      <c r="Z157" s="10" t="s">
        <v>254</v>
      </c>
      <c r="AA157" s="10" t="s">
        <v>254</v>
      </c>
      <c r="AB157" s="10" t="s">
        <v>254</v>
      </c>
      <c r="AC157" s="71"/>
      <c r="AD157" s="71"/>
    </row>
    <row r="158" spans="1:30" ht="15.6" customHeight="1" x14ac:dyDescent="0.2">
      <c r="A158" s="10">
        <v>4561</v>
      </c>
      <c r="B158" s="10" t="s">
        <v>390</v>
      </c>
      <c r="C158" s="10" t="str">
        <f t="shared" si="15"/>
        <v>FORKLIFT</v>
      </c>
      <c r="D158" s="10" t="str">
        <f>IF(F158="Electric","",IF(F158="Diesel",VLOOKUP($C158,'A-1.Equipment Type Mapping'!$B$1:$E$15,2,FALSE),IF(F158="Gasoline",VLOOKUP($C158,'A-1.Equipment Type Mapping'!$B$1:$E$15,3,FALSE))))</f>
        <v/>
      </c>
      <c r="E158" s="10" t="s">
        <v>250</v>
      </c>
      <c r="F158" s="10" t="s">
        <v>4</v>
      </c>
      <c r="G158" s="10">
        <v>2008</v>
      </c>
      <c r="H158" s="10">
        <v>2008</v>
      </c>
      <c r="I158" s="10" t="s">
        <v>254</v>
      </c>
      <c r="J158" s="10">
        <v>53</v>
      </c>
      <c r="K158" s="7">
        <f t="array" ref="K158">SUM((J158&gt;='HP Bin Lookup'!$A$1:$A$9)*(J158&lt;'HP Bin Lookup'!$B$1:$B$9)*'HP Bin Lookup'!$B$1:$B$9)</f>
        <v>75</v>
      </c>
      <c r="L158" s="7" t="str">
        <f>IF(F158="Electric","",IFERROR(VLOOKUP(D158&amp;"_"&amp;H158&amp;"_"&amp;K158,OFFROAD2017_CY2020!$A:$A,1,FALSE),"No"))</f>
        <v/>
      </c>
      <c r="M158" s="7" t="s">
        <v>254</v>
      </c>
      <c r="N158" s="13" t="s">
        <v>254</v>
      </c>
      <c r="O158" s="13" t="str">
        <f>IF(F158="Electric","",IF(N158="",VLOOKUP($C158,'A-1.Equipment Type Mapping'!$B$1:$E$15,4,FALSE),""))</f>
        <v/>
      </c>
      <c r="P158" s="13" t="str">
        <f t="shared" si="16"/>
        <v/>
      </c>
      <c r="Q158" s="13" t="str">
        <f t="shared" si="13"/>
        <v/>
      </c>
      <c r="R158" s="13" t="s">
        <v>254</v>
      </c>
      <c r="S158" s="10" t="str">
        <f>IFERROR(VLOOKUP(Q158,OFFROAD2017_CY2020!A:U,S$3,FALSE)/VLOOKUP(Q158,OFFROAD2017_CY2020!A:U,S$4,FALSE)*IF(W158="Yes",_xlfn.DAYS(X158,"12/31/2019")/365,1),"")</f>
        <v/>
      </c>
      <c r="T158" s="13" t="str">
        <f t="shared" si="17"/>
        <v/>
      </c>
      <c r="U158" s="10" t="s">
        <v>254</v>
      </c>
      <c r="V158" s="10" t="s">
        <v>254</v>
      </c>
      <c r="W158" s="10" t="s">
        <v>249</v>
      </c>
      <c r="X158" s="10" t="s">
        <v>254</v>
      </c>
      <c r="Y158" s="10" t="s">
        <v>249</v>
      </c>
      <c r="Z158" s="10" t="s">
        <v>254</v>
      </c>
      <c r="AA158" s="10" t="s">
        <v>254</v>
      </c>
      <c r="AB158" s="10" t="s">
        <v>254</v>
      </c>
      <c r="AC158" s="71"/>
      <c r="AD158" s="71"/>
    </row>
    <row r="159" spans="1:30" ht="15.6" customHeight="1" x14ac:dyDescent="0.2">
      <c r="A159" s="10">
        <v>8308</v>
      </c>
      <c r="B159" s="10" t="s">
        <v>389</v>
      </c>
      <c r="C159" s="10" t="str">
        <f t="shared" si="15"/>
        <v>UTILITY TRANSPORT VEHICLE</v>
      </c>
      <c r="D159" s="10" t="str">
        <f>IF(F159="Electric","",IF(F159="Diesel",VLOOKUP($C159,'A-1.Equipment Type Mapping'!$B$1:$E$15,2,FALSE),IF(F159="Gasoline",VLOOKUP($C159,'A-1.Equipment Type Mapping'!$B$1:$E$15,3,FALSE))))</f>
        <v/>
      </c>
      <c r="E159" s="10" t="s">
        <v>250</v>
      </c>
      <c r="F159" s="10" t="s">
        <v>4</v>
      </c>
      <c r="G159" s="10">
        <v>2018</v>
      </c>
      <c r="H159" s="10">
        <v>2018</v>
      </c>
      <c r="I159" s="10" t="s">
        <v>254</v>
      </c>
      <c r="J159" s="10" t="s">
        <v>218</v>
      </c>
      <c r="K159" s="7">
        <f t="array" ref="K159">SUM((J159&gt;='HP Bin Lookup'!$A$1:$A$9)*(J159&lt;'HP Bin Lookup'!$B$1:$B$9)*'HP Bin Lookup'!$B$1:$B$9)</f>
        <v>0</v>
      </c>
      <c r="L159" s="7" t="str">
        <f>IF(F159="Electric","",IFERROR(VLOOKUP(D159&amp;"_"&amp;H159&amp;"_"&amp;K159,OFFROAD2017_CY2020!$A:$A,1,FALSE),"No"))</f>
        <v/>
      </c>
      <c r="M159" s="7" t="s">
        <v>254</v>
      </c>
      <c r="N159" s="13" t="s">
        <v>254</v>
      </c>
      <c r="O159" s="13" t="str">
        <f>IF(F159="Electric","",IF(N159="",VLOOKUP($C159,'A-1.Equipment Type Mapping'!$B$1:$E$15,4,FALSE),""))</f>
        <v/>
      </c>
      <c r="P159" s="13" t="str">
        <f t="shared" si="16"/>
        <v/>
      </c>
      <c r="Q159" s="13" t="str">
        <f t="shared" si="13"/>
        <v/>
      </c>
      <c r="R159" s="13" t="s">
        <v>254</v>
      </c>
      <c r="S159" s="10" t="str">
        <f>IFERROR(VLOOKUP(Q159,OFFROAD2017_CY2020!A:U,S$3,FALSE)/VLOOKUP(Q159,OFFROAD2017_CY2020!A:U,S$4,FALSE)*IF(W159="Yes",_xlfn.DAYS(X159,"12/31/2019")/365,1),"")</f>
        <v/>
      </c>
      <c r="T159" s="13" t="str">
        <f t="shared" si="17"/>
        <v/>
      </c>
      <c r="U159" s="10" t="s">
        <v>254</v>
      </c>
      <c r="V159" s="10" t="s">
        <v>254</v>
      </c>
      <c r="W159" s="10" t="s">
        <v>249</v>
      </c>
      <c r="X159" s="10" t="s">
        <v>254</v>
      </c>
      <c r="Y159" s="10" t="s">
        <v>249</v>
      </c>
      <c r="Z159" s="10" t="s">
        <v>254</v>
      </c>
      <c r="AA159" s="10" t="s">
        <v>254</v>
      </c>
      <c r="AB159" s="10" t="s">
        <v>254</v>
      </c>
      <c r="AC159" s="71"/>
      <c r="AD159" s="71"/>
    </row>
    <row r="160" spans="1:30" ht="15.6" customHeight="1" x14ac:dyDescent="0.2">
      <c r="A160" s="10">
        <v>300503</v>
      </c>
      <c r="B160" s="10" t="s">
        <v>392</v>
      </c>
      <c r="C160" s="10" t="s">
        <v>3</v>
      </c>
      <c r="D160" s="10" t="str">
        <f>IF(F160="Electric","",IF(F160="Diesel",VLOOKUP($C160,'A-1.Equipment Type Mapping'!$B$1:$E$15,2,FALSE),IF(F160="Gasoline",VLOOKUP($C160,'A-1.Equipment Type Mapping'!$B$1:$E$15,3,FALSE))))</f>
        <v>OFF - AirGrSupp - Belt Loader</v>
      </c>
      <c r="E160" s="10" t="s">
        <v>250</v>
      </c>
      <c r="F160" s="10" t="s">
        <v>12</v>
      </c>
      <c r="G160" s="10">
        <v>1994</v>
      </c>
      <c r="H160" s="10">
        <v>1994</v>
      </c>
      <c r="I160" s="10">
        <v>1994</v>
      </c>
      <c r="J160" s="7">
        <v>21.456353433520444</v>
      </c>
      <c r="K160" s="7">
        <f t="array" ref="K160">SUM((J160&gt;='HP Bin Lookup'!$A$1:$A$9)*(J160&lt;'HP Bin Lookup'!$B$1:$B$9)*'HP Bin Lookup'!$B$1:$B$9)</f>
        <v>25</v>
      </c>
      <c r="L160" s="7" t="str">
        <f>IF(F160="Electric","",IFERROR(VLOOKUP(D160&amp;"_"&amp;H160&amp;"_"&amp;K160,OFFROAD2017_CY2020!$A:$A,1,FALSE),"No"))</f>
        <v>No</v>
      </c>
      <c r="M160" s="7">
        <v>100</v>
      </c>
      <c r="N160" s="13" t="s">
        <v>254</v>
      </c>
      <c r="O160" s="13">
        <f>IF(F160="Electric","",IF(N160="",VLOOKUP($C160,'A-1.Equipment Type Mapping'!$B$1:$E$15,4,FALSE),""))</f>
        <v>0.33500000000000002</v>
      </c>
      <c r="P160" s="13">
        <f t="shared" ref="P160:P170" si="18">IF(N160="",IF(O160="","",O160),N160)</f>
        <v>0.33500000000000002</v>
      </c>
      <c r="Q160" s="13" t="str">
        <f t="shared" si="13"/>
        <v>OFF - AirGrSupp - Belt Loader_1994_100</v>
      </c>
      <c r="R160" s="13" t="s">
        <v>254</v>
      </c>
      <c r="S160" s="10">
        <f>IFERROR(VLOOKUP(Q160,OFFROAD2017_CY2020!A:U,S$3,FALSE)/VLOOKUP(Q160,OFFROAD2017_CY2020!A:U,S$4,FALSE)*IF(W160="Yes",_xlfn.DAYS(X160,"12/31/2019")/365,1),"")</f>
        <v>365</v>
      </c>
      <c r="T160" s="13">
        <f t="shared" ref="T160:T170" si="19">IF(R160="",IF(S160="","",S160),R160)</f>
        <v>365</v>
      </c>
      <c r="U160" s="10" t="s">
        <v>254</v>
      </c>
      <c r="V160" s="10" t="s">
        <v>249</v>
      </c>
      <c r="W160" s="10" t="s">
        <v>249</v>
      </c>
      <c r="X160" s="10" t="s">
        <v>254</v>
      </c>
      <c r="Y160" s="10" t="s">
        <v>249</v>
      </c>
      <c r="Z160" s="10" t="s">
        <v>254</v>
      </c>
      <c r="AA160" s="10" t="s">
        <v>254</v>
      </c>
      <c r="AB160" s="10" t="s">
        <v>254</v>
      </c>
      <c r="AC160" s="71"/>
      <c r="AD160" s="71"/>
    </row>
    <row r="161" spans="1:30" ht="15.6" customHeight="1" x14ac:dyDescent="0.2">
      <c r="A161" s="10">
        <v>394376</v>
      </c>
      <c r="B161" s="10" t="s">
        <v>395</v>
      </c>
      <c r="C161" s="10" t="s">
        <v>225</v>
      </c>
      <c r="D161" s="10" t="str">
        <f>IF(F161="Electric","",IF(F161="Diesel",VLOOKUP($C161,'A-1.Equipment Type Mapping'!$B$1:$E$15,2,FALSE),IF(F161="Gasoline",VLOOKUP($C161,'A-1.Equipment Type Mapping'!$B$1:$E$15,3,FALSE))))</f>
        <v>AirGrSupp - A/C Tug Narrow Body</v>
      </c>
      <c r="E161" s="10" t="s">
        <v>250</v>
      </c>
      <c r="F161" s="10" t="s">
        <v>5</v>
      </c>
      <c r="G161" s="10">
        <v>1993</v>
      </c>
      <c r="H161" s="10">
        <v>1993</v>
      </c>
      <c r="I161" s="10">
        <v>1993</v>
      </c>
      <c r="J161" s="7">
        <v>210</v>
      </c>
      <c r="K161" s="7">
        <f t="array" ref="K161">SUM((J161&gt;='HP Bin Lookup'!$A$1:$A$9)*(J161&lt;'HP Bin Lookup'!$B$1:$B$9)*'HP Bin Lookup'!$B$1:$B$9)</f>
        <v>300</v>
      </c>
      <c r="L161" s="7" t="str">
        <f>IF(F161="Electric","",IFERROR(VLOOKUP(D161&amp;"_"&amp;H161&amp;"_"&amp;K161,OFFROAD2017_CY2020!$A:$A,1,FALSE),"No"))</f>
        <v>No</v>
      </c>
      <c r="M161" s="7">
        <v>100</v>
      </c>
      <c r="N161" s="13" t="s">
        <v>254</v>
      </c>
      <c r="O161" s="13">
        <f>IF(F161="Electric","",IF(N161="",VLOOKUP($C161,'A-1.Equipment Type Mapping'!$B$1:$E$15,4,FALSE),""))</f>
        <v>0.53600000000000003</v>
      </c>
      <c r="P161" s="13">
        <f t="shared" si="18"/>
        <v>0.53600000000000003</v>
      </c>
      <c r="Q161" s="13" t="str">
        <f t="shared" si="13"/>
        <v>AirGrSupp - A/C Tug Narrow Body_1993_100</v>
      </c>
      <c r="R161" s="13" t="s">
        <v>254</v>
      </c>
      <c r="S161" s="10">
        <f>IFERROR(VLOOKUP(Q161,OFFROAD2017_CY2020!A:U,S$3,FALSE)/VLOOKUP(Q161,OFFROAD2017_CY2020!A:U,S$4,FALSE)*IF(W161="Yes",_xlfn.DAYS(X161,"12/31/2019")/365,1),"")</f>
        <v>328.24672226137722</v>
      </c>
      <c r="T161" s="13">
        <f t="shared" si="19"/>
        <v>328.24672226137722</v>
      </c>
      <c r="U161" s="10" t="s">
        <v>254</v>
      </c>
      <c r="V161" s="10" t="s">
        <v>249</v>
      </c>
      <c r="W161" s="10" t="s">
        <v>249</v>
      </c>
      <c r="X161" s="10" t="s">
        <v>254</v>
      </c>
      <c r="Y161" s="10" t="s">
        <v>249</v>
      </c>
      <c r="Z161" s="10" t="s">
        <v>254</v>
      </c>
      <c r="AA161" s="10" t="s">
        <v>254</v>
      </c>
      <c r="AB161" s="10" t="s">
        <v>254</v>
      </c>
      <c r="AC161" s="71"/>
      <c r="AD161" s="71"/>
    </row>
    <row r="162" spans="1:30" ht="15.6" customHeight="1" x14ac:dyDescent="0.2">
      <c r="A162" s="10">
        <v>411986</v>
      </c>
      <c r="B162" s="10" t="s">
        <v>394</v>
      </c>
      <c r="C162" s="10" t="s">
        <v>14</v>
      </c>
      <c r="D162" s="10" t="str">
        <f>IF(F162="Electric","",IF(F162="Diesel",VLOOKUP($C162,'A-1.Equipment Type Mapping'!$B$1:$E$15,2,FALSE),IF(F162="Gasoline",VLOOKUP($C162,'A-1.Equipment Type Mapping'!$B$1:$E$15,3,FALSE))))</f>
        <v>Portable Equipment - Non-Rental Generator</v>
      </c>
      <c r="E162" s="10" t="s">
        <v>250</v>
      </c>
      <c r="F162" s="10" t="s">
        <v>5</v>
      </c>
      <c r="G162" s="10">
        <v>2017</v>
      </c>
      <c r="H162" s="10">
        <v>2016</v>
      </c>
      <c r="I162" s="10">
        <v>2014</v>
      </c>
      <c r="J162" s="7">
        <v>675</v>
      </c>
      <c r="K162" s="7">
        <f t="array" ref="K162">SUM((J162&gt;='HP Bin Lookup'!$A$1:$A$9)*(J162&lt;'HP Bin Lookup'!$B$1:$B$9)*'HP Bin Lookup'!$B$1:$B$9)</f>
        <v>750</v>
      </c>
      <c r="L162" s="7" t="str">
        <f>IF(F162="Electric","",IFERROR(VLOOKUP(D162&amp;"_"&amp;H162&amp;"_"&amp;K162,OFFROAD2017_CY2020!$A:$A,1,FALSE),"No"))</f>
        <v>No</v>
      </c>
      <c r="M162" s="7">
        <v>750</v>
      </c>
      <c r="N162" s="13" t="s">
        <v>254</v>
      </c>
      <c r="O162" s="13">
        <f>IF(F162="Electric","",IF(N162="",VLOOKUP($C162,'A-1.Equipment Type Mapping'!$B$1:$E$15,4,FALSE),""))</f>
        <v>0.33500000000000002</v>
      </c>
      <c r="P162" s="13">
        <f t="shared" si="18"/>
        <v>0.33500000000000002</v>
      </c>
      <c r="Q162" s="13" t="str">
        <f t="shared" si="13"/>
        <v>Portable Equipment - Non-Rental Generator_2014_750</v>
      </c>
      <c r="R162" s="13" t="s">
        <v>254</v>
      </c>
      <c r="S162" s="10">
        <f>IFERROR(VLOOKUP(Q162,OFFROAD2017_CY2020!A:U,S$3,FALSE)/VLOOKUP(Q162,OFFROAD2017_CY2020!A:U,S$4,FALSE)*IF(W162="Yes",_xlfn.DAYS(X162,"12/31/2019")/365,1),"")</f>
        <v>1313.5972312801341</v>
      </c>
      <c r="T162" s="13">
        <f t="shared" si="19"/>
        <v>1313.5972312801341</v>
      </c>
      <c r="U162" s="10" t="s">
        <v>387</v>
      </c>
      <c r="V162" s="10" t="s">
        <v>249</v>
      </c>
      <c r="W162" s="10" t="s">
        <v>249</v>
      </c>
      <c r="X162" s="10" t="s">
        <v>254</v>
      </c>
      <c r="Y162" s="10" t="s">
        <v>249</v>
      </c>
      <c r="Z162" s="10" t="s">
        <v>254</v>
      </c>
      <c r="AA162" s="10" t="s">
        <v>254</v>
      </c>
      <c r="AB162" s="10" t="s">
        <v>254</v>
      </c>
      <c r="AC162" s="71"/>
      <c r="AD162" s="71"/>
    </row>
    <row r="163" spans="1:30" ht="15.6" customHeight="1" x14ac:dyDescent="0.2">
      <c r="A163" s="10">
        <v>412127</v>
      </c>
      <c r="B163" s="10" t="s">
        <v>393</v>
      </c>
      <c r="C163" s="10" t="s">
        <v>10</v>
      </c>
      <c r="D163" s="10" t="str">
        <f>IF(F163="Electric","",IF(F163="Diesel",VLOOKUP($C163,'A-1.Equipment Type Mapping'!$B$1:$E$15,2,FALSE),IF(F163="Gasoline",VLOOKUP($C163,'A-1.Equipment Type Mapping'!$B$1:$E$15,3,FALSE))))</f>
        <v>OFF - AirGrSupp - Service Truck</v>
      </c>
      <c r="E163" s="10" t="s">
        <v>250</v>
      </c>
      <c r="F163" s="10" t="s">
        <v>12</v>
      </c>
      <c r="G163" s="10">
        <v>2017</v>
      </c>
      <c r="H163" s="10">
        <v>2017</v>
      </c>
      <c r="I163" s="10">
        <v>2017</v>
      </c>
      <c r="J163" s="7">
        <v>300</v>
      </c>
      <c r="K163" s="7">
        <f t="array" ref="K163">SUM((J163&gt;='HP Bin Lookup'!$A$1:$A$9)*(J163&lt;'HP Bin Lookup'!$B$1:$B$9)*'HP Bin Lookup'!$B$1:$B$9)</f>
        <v>600</v>
      </c>
      <c r="L163" s="7" t="str">
        <f>IF(F163="Electric","",IFERROR(VLOOKUP(D163&amp;"_"&amp;H163&amp;"_"&amp;K163,OFFROAD2017_CY2020!$A:$A,1,FALSE),"No"))</f>
        <v>No</v>
      </c>
      <c r="M163" s="7">
        <v>300</v>
      </c>
      <c r="N163" s="13" t="s">
        <v>254</v>
      </c>
      <c r="O163" s="13">
        <f>IF(F163="Electric","",IF(N163="",VLOOKUP($C163,'A-1.Equipment Type Mapping'!$B$1:$E$15,4,FALSE),""))</f>
        <v>0.33500000000000002</v>
      </c>
      <c r="P163" s="13">
        <f t="shared" si="18"/>
        <v>0.33500000000000002</v>
      </c>
      <c r="Q163" s="13" t="str">
        <f t="shared" si="13"/>
        <v>OFF - AirGrSupp - Service Truck_2017_300</v>
      </c>
      <c r="R163" s="13" t="s">
        <v>254</v>
      </c>
      <c r="S163" s="10">
        <f>IFERROR(VLOOKUP(Q163,OFFROAD2017_CY2020!A:U,S$3,FALSE)/VLOOKUP(Q163,OFFROAD2017_CY2020!A:U,S$4,FALSE)*IF(W163="Yes",_xlfn.DAYS(X163,"12/31/2019")/365,1),"")</f>
        <v>845.26315789473688</v>
      </c>
      <c r="T163" s="13">
        <f t="shared" si="19"/>
        <v>845.26315789473688</v>
      </c>
      <c r="U163" s="10" t="s">
        <v>254</v>
      </c>
      <c r="V163" s="10" t="s">
        <v>249</v>
      </c>
      <c r="W163" s="10" t="s">
        <v>249</v>
      </c>
      <c r="X163" s="10" t="s">
        <v>254</v>
      </c>
      <c r="Y163" s="10" t="s">
        <v>249</v>
      </c>
      <c r="Z163" s="10" t="s">
        <v>254</v>
      </c>
      <c r="AA163" s="10" t="s">
        <v>254</v>
      </c>
      <c r="AB163" s="10" t="s">
        <v>254</v>
      </c>
      <c r="AC163" s="71"/>
      <c r="AD163" s="71"/>
    </row>
    <row r="164" spans="1:30" ht="15.6" customHeight="1" x14ac:dyDescent="0.2">
      <c r="A164" s="10">
        <v>419058</v>
      </c>
      <c r="B164" s="10" t="s">
        <v>392</v>
      </c>
      <c r="C164" s="10" t="s">
        <v>3</v>
      </c>
      <c r="D164" s="10" t="str">
        <f>IF(F164="Electric","",IF(F164="Diesel",VLOOKUP($C164,'A-1.Equipment Type Mapping'!$B$1:$E$15,2,FALSE),IF(F164="Gasoline",VLOOKUP($C164,'A-1.Equipment Type Mapping'!$B$1:$E$15,3,FALSE))))</f>
        <v>OFF - AirGrSupp - Belt Loader</v>
      </c>
      <c r="E164" s="10" t="s">
        <v>250</v>
      </c>
      <c r="F164" s="10" t="s">
        <v>12</v>
      </c>
      <c r="G164" s="10">
        <v>2020</v>
      </c>
      <c r="H164" s="10">
        <v>2019</v>
      </c>
      <c r="I164" s="10" t="s">
        <v>254</v>
      </c>
      <c r="J164" s="7">
        <v>84.484391644486763</v>
      </c>
      <c r="K164" s="7">
        <f t="array" ref="K164">SUM((J164&gt;='HP Bin Lookup'!$A$1:$A$9)*(J164&lt;'HP Bin Lookup'!$B$1:$B$9)*'HP Bin Lookup'!$B$1:$B$9)</f>
        <v>100</v>
      </c>
      <c r="L164" s="7" t="str">
        <f>IF(F164="Electric","",IFERROR(VLOOKUP(D164&amp;"_"&amp;H164&amp;"_"&amp;K164,OFFROAD2017_CY2020!$A:$A,1,FALSE),"No"))</f>
        <v>OFF - AirGrSupp - Belt Loader_2019_100</v>
      </c>
      <c r="M164" s="7" t="s">
        <v>254</v>
      </c>
      <c r="N164" s="13" t="s">
        <v>254</v>
      </c>
      <c r="O164" s="13">
        <f>IF(F164="Electric","",IF(N164="",VLOOKUP($C164,'A-1.Equipment Type Mapping'!$B$1:$E$15,4,FALSE),""))</f>
        <v>0.33500000000000002</v>
      </c>
      <c r="P164" s="13">
        <f t="shared" si="18"/>
        <v>0.33500000000000002</v>
      </c>
      <c r="Q164" s="13" t="str">
        <f t="shared" si="13"/>
        <v>OFF - AirGrSupp - Belt Loader_2019_100</v>
      </c>
      <c r="R164" s="13" t="s">
        <v>254</v>
      </c>
      <c r="S164" s="10">
        <f>IFERROR(VLOOKUP(Q164,OFFROAD2017_CY2020!A:U,S$3,FALSE)/VLOOKUP(Q164,OFFROAD2017_CY2020!A:U,S$4,FALSE)*IF(W164="Yes",_xlfn.DAYS(X164,"12/31/2019")/365,1),"")</f>
        <v>812.88844621513942</v>
      </c>
      <c r="T164" s="13">
        <f t="shared" si="19"/>
        <v>812.88844621513942</v>
      </c>
      <c r="U164" s="10" t="s">
        <v>254</v>
      </c>
      <c r="V164" s="10" t="s">
        <v>249</v>
      </c>
      <c r="W164" s="10" t="s">
        <v>249</v>
      </c>
      <c r="X164" s="10" t="s">
        <v>254</v>
      </c>
      <c r="Y164" s="10" t="s">
        <v>249</v>
      </c>
      <c r="Z164" s="10" t="s">
        <v>254</v>
      </c>
      <c r="AA164" s="10" t="s">
        <v>254</v>
      </c>
      <c r="AB164" s="10" t="s">
        <v>254</v>
      </c>
      <c r="AC164" s="71"/>
      <c r="AD164" s="71"/>
    </row>
    <row r="165" spans="1:30" ht="15.6" customHeight="1" x14ac:dyDescent="0.2">
      <c r="A165" s="10">
        <v>4191695</v>
      </c>
      <c r="B165" s="10" t="s">
        <v>13</v>
      </c>
      <c r="C165" s="10" t="s">
        <v>222</v>
      </c>
      <c r="D165" s="10" t="str">
        <f>IF(F165="Electric","",IF(F165="Diesel",VLOOKUP($C165,'A-1.Equipment Type Mapping'!$B$1:$E$15,2,FALSE),IF(F165="Gasoline",VLOOKUP($C165,'A-1.Equipment Type Mapping'!$B$1:$E$15,3,FALSE))))</f>
        <v>AirGrSupp - Other GSE</v>
      </c>
      <c r="E165" s="10" t="s">
        <v>250</v>
      </c>
      <c r="F165" s="10" t="s">
        <v>5</v>
      </c>
      <c r="G165" s="10">
        <v>2020</v>
      </c>
      <c r="H165" s="10">
        <v>2019</v>
      </c>
      <c r="I165" s="10" t="s">
        <v>254</v>
      </c>
      <c r="J165" s="7">
        <v>173</v>
      </c>
      <c r="K165" s="7">
        <f t="array" ref="K165">SUM((J165&gt;='HP Bin Lookup'!$A$1:$A$9)*(J165&lt;'HP Bin Lookup'!$B$1:$B$9)*'HP Bin Lookup'!$B$1:$B$9)</f>
        <v>175</v>
      </c>
      <c r="L165" s="7" t="str">
        <f>IF(F165="Electric","",IFERROR(VLOOKUP(D165&amp;"_"&amp;H165&amp;"_"&amp;K165,OFFROAD2017_CY2020!$A:$A,1,FALSE),"No"))</f>
        <v>AirGrSupp - Other GSE_2019_175</v>
      </c>
      <c r="M165" s="7" t="s">
        <v>254</v>
      </c>
      <c r="N165" s="13" t="s">
        <v>254</v>
      </c>
      <c r="O165" s="13">
        <f>IF(F165="Electric","",IF(N165="",VLOOKUP($C165,'A-1.Equipment Type Mapping'!$B$1:$E$15,4,FALSE),""))</f>
        <v>0.33500000000000002</v>
      </c>
      <c r="P165" s="13">
        <f t="shared" si="18"/>
        <v>0.33500000000000002</v>
      </c>
      <c r="Q165" s="13" t="str">
        <f t="shared" si="13"/>
        <v>AirGrSupp - Other GSE_2019_175</v>
      </c>
      <c r="R165" s="13" t="s">
        <v>254</v>
      </c>
      <c r="S165" s="10">
        <f>IFERROR(VLOOKUP(Q165,OFFROAD2017_CY2020!A:U,S$3,FALSE)/VLOOKUP(Q165,OFFROAD2017_CY2020!A:U,S$4,FALSE)*IF(W165="Yes",_xlfn.DAYS(X165,"12/31/2019")/365,1),"")</f>
        <v>483.10065768036344</v>
      </c>
      <c r="T165" s="13">
        <f t="shared" si="19"/>
        <v>483.10065768036344</v>
      </c>
      <c r="U165" s="10" t="s">
        <v>387</v>
      </c>
      <c r="V165" s="10" t="s">
        <v>249</v>
      </c>
      <c r="W165" s="10" t="s">
        <v>249</v>
      </c>
      <c r="X165" s="10" t="s">
        <v>254</v>
      </c>
      <c r="Y165" s="10" t="s">
        <v>249</v>
      </c>
      <c r="Z165" s="10" t="s">
        <v>254</v>
      </c>
      <c r="AA165" s="10" t="s">
        <v>254</v>
      </c>
      <c r="AB165" s="10" t="s">
        <v>254</v>
      </c>
      <c r="AC165" s="71"/>
      <c r="AD165" s="71"/>
    </row>
    <row r="166" spans="1:30" ht="15.6" customHeight="1" x14ac:dyDescent="0.2">
      <c r="A166" s="10">
        <v>496400</v>
      </c>
      <c r="B166" s="10" t="s">
        <v>6</v>
      </c>
      <c r="C166" s="10" t="str">
        <f t="shared" ref="C166:C170" si="20">B166</f>
        <v>Cargo Loader</v>
      </c>
      <c r="D166" s="10" t="str">
        <f>IF(F166="Electric","",IF(F166="Diesel",VLOOKUP($C166,'A-1.Equipment Type Mapping'!$B$1:$E$15,2,FALSE),IF(F166="Gasoline",VLOOKUP($C166,'A-1.Equipment Type Mapping'!$B$1:$E$15,3,FALSE))))</f>
        <v>AirGrSupp - Cargo Loader</v>
      </c>
      <c r="E166" s="10" t="s">
        <v>250</v>
      </c>
      <c r="F166" s="10" t="s">
        <v>5</v>
      </c>
      <c r="G166" s="10">
        <v>1997</v>
      </c>
      <c r="H166" s="10">
        <v>1997</v>
      </c>
      <c r="I166" s="10">
        <v>1993</v>
      </c>
      <c r="J166" s="7">
        <v>152</v>
      </c>
      <c r="K166" s="7">
        <f t="array" ref="K166">SUM((J166&gt;='HP Bin Lookup'!$A$1:$A$9)*(J166&lt;'HP Bin Lookup'!$B$1:$B$9)*'HP Bin Lookup'!$B$1:$B$9)</f>
        <v>175</v>
      </c>
      <c r="L166" s="7" t="str">
        <f>IF(F166="Electric","",IFERROR(VLOOKUP(D166&amp;"_"&amp;H166&amp;"_"&amp;K166,OFFROAD2017_CY2020!$A:$A,1,FALSE),"No"))</f>
        <v>No</v>
      </c>
      <c r="M166" s="7">
        <v>175</v>
      </c>
      <c r="N166" s="13" t="s">
        <v>254</v>
      </c>
      <c r="O166" s="13">
        <f>IF(F166="Electric","",IF(N166="",VLOOKUP($C166,'A-1.Equipment Type Mapping'!$B$1:$E$15,4,FALSE),""))</f>
        <v>0.33500000000000002</v>
      </c>
      <c r="P166" s="13">
        <f t="shared" si="18"/>
        <v>0.33500000000000002</v>
      </c>
      <c r="Q166" s="13" t="str">
        <f t="shared" si="13"/>
        <v>AirGrSupp - Cargo Loader_1993_175</v>
      </c>
      <c r="R166" s="13" t="s">
        <v>254</v>
      </c>
      <c r="S166" s="10">
        <f>IFERROR(VLOOKUP(Q166,OFFROAD2017_CY2020!A:U,S$3,FALSE)/VLOOKUP(Q166,OFFROAD2017_CY2020!A:U,S$4,FALSE)*IF(W166="Yes",_xlfn.DAYS(X166,"12/31/2019")/365,1),"")</f>
        <v>475.46701297661201</v>
      </c>
      <c r="T166" s="13">
        <f t="shared" si="19"/>
        <v>475.46701297661201</v>
      </c>
      <c r="U166" s="10" t="s">
        <v>382</v>
      </c>
      <c r="V166" s="10" t="s">
        <v>249</v>
      </c>
      <c r="W166" s="10" t="s">
        <v>249</v>
      </c>
      <c r="X166" s="10" t="s">
        <v>254</v>
      </c>
      <c r="Y166" s="10" t="s">
        <v>249</v>
      </c>
      <c r="Z166" s="10" t="s">
        <v>254</v>
      </c>
      <c r="AA166" s="10" t="s">
        <v>254</v>
      </c>
      <c r="AB166" s="10" t="s">
        <v>254</v>
      </c>
      <c r="AC166" s="71"/>
      <c r="AD166" s="71"/>
    </row>
    <row r="167" spans="1:30" ht="15.6" customHeight="1" x14ac:dyDescent="0.2">
      <c r="A167" s="10">
        <v>770627</v>
      </c>
      <c r="B167" s="10" t="s">
        <v>6</v>
      </c>
      <c r="C167" s="10" t="str">
        <f t="shared" si="20"/>
        <v>Cargo Loader</v>
      </c>
      <c r="D167" s="10" t="str">
        <f>IF(F167="Electric","",IF(F167="Diesel",VLOOKUP($C167,'A-1.Equipment Type Mapping'!$B$1:$E$15,2,FALSE),IF(F167="Gasoline",VLOOKUP($C167,'A-1.Equipment Type Mapping'!$B$1:$E$15,3,FALSE))))</f>
        <v>OFF - AirGrSupp - Cargo Loader</v>
      </c>
      <c r="E167" s="10" t="s">
        <v>250</v>
      </c>
      <c r="F167" s="10" t="s">
        <v>12</v>
      </c>
      <c r="G167" s="10">
        <v>2015</v>
      </c>
      <c r="H167" s="10">
        <v>2015</v>
      </c>
      <c r="I167" s="10">
        <v>2015</v>
      </c>
      <c r="J167" s="7">
        <v>21.456353433520444</v>
      </c>
      <c r="K167" s="7">
        <f t="array" ref="K167">SUM((J167&gt;='HP Bin Lookup'!$A$1:$A$9)*(J167&lt;'HP Bin Lookup'!$B$1:$B$9)*'HP Bin Lookup'!$B$1:$B$9)</f>
        <v>25</v>
      </c>
      <c r="L167" s="7" t="str">
        <f>IF(F167="Electric","",IFERROR(VLOOKUP(D167&amp;"_"&amp;H167&amp;"_"&amp;K167,OFFROAD2017_CY2020!$A:$A,1,FALSE),"No"))</f>
        <v>No</v>
      </c>
      <c r="M167" s="7">
        <v>100</v>
      </c>
      <c r="N167" s="13" t="s">
        <v>254</v>
      </c>
      <c r="O167" s="13">
        <f>IF(F167="Electric","",IF(N167="",VLOOKUP($C167,'A-1.Equipment Type Mapping'!$B$1:$E$15,4,FALSE),""))</f>
        <v>0.33500000000000002</v>
      </c>
      <c r="P167" s="13">
        <f t="shared" si="18"/>
        <v>0.33500000000000002</v>
      </c>
      <c r="Q167" s="13" t="str">
        <f t="shared" si="13"/>
        <v>OFF - AirGrSupp - Cargo Loader_2015_100</v>
      </c>
      <c r="R167" s="13" t="s">
        <v>254</v>
      </c>
      <c r="S167" s="10">
        <f>IFERROR(VLOOKUP(Q167,OFFROAD2017_CY2020!A:U,S$3,FALSE)/VLOOKUP(Q167,OFFROAD2017_CY2020!A:U,S$4,FALSE)*IF(W167="Yes",_xlfn.DAYS(X167,"12/31/2019")/365,1),"")</f>
        <v>715.4</v>
      </c>
      <c r="T167" s="13">
        <f t="shared" si="19"/>
        <v>715.4</v>
      </c>
      <c r="U167" s="10" t="s">
        <v>254</v>
      </c>
      <c r="V167" s="10" t="s">
        <v>249</v>
      </c>
      <c r="W167" s="10" t="s">
        <v>249</v>
      </c>
      <c r="X167" s="10" t="s">
        <v>254</v>
      </c>
      <c r="Y167" s="10" t="s">
        <v>249</v>
      </c>
      <c r="Z167" s="10" t="s">
        <v>254</v>
      </c>
      <c r="AA167" s="10" t="s">
        <v>254</v>
      </c>
      <c r="AB167" s="10" t="s">
        <v>254</v>
      </c>
      <c r="AC167" s="71"/>
      <c r="AD167" s="71"/>
    </row>
    <row r="168" spans="1:30" ht="15.6" customHeight="1" x14ac:dyDescent="0.2">
      <c r="A168" s="10">
        <v>770873</v>
      </c>
      <c r="B168" s="10" t="s">
        <v>9</v>
      </c>
      <c r="C168" s="10" t="str">
        <f t="shared" si="20"/>
        <v>Cargo Tractor</v>
      </c>
      <c r="D168" s="10" t="str">
        <f>IF(F168="Electric","",IF(F168="Diesel",VLOOKUP($C168,'A-1.Equipment Type Mapping'!$B$1:$E$15,2,FALSE),IF(F168="Gasoline",VLOOKUP($C168,'A-1.Equipment Type Mapping'!$B$1:$E$15,3,FALSE))))</f>
        <v>OFF - AirGrSupp - Cargo Tractor</v>
      </c>
      <c r="E168" s="10" t="s">
        <v>250</v>
      </c>
      <c r="F168" s="10" t="s">
        <v>12</v>
      </c>
      <c r="G168" s="10">
        <v>2015</v>
      </c>
      <c r="H168" s="10">
        <v>2015</v>
      </c>
      <c r="I168" s="10">
        <v>2015</v>
      </c>
      <c r="J168" s="7">
        <v>21.456353433520444</v>
      </c>
      <c r="K168" s="7">
        <f t="array" ref="K168">SUM((J168&gt;='HP Bin Lookup'!$A$1:$A$9)*(J168&lt;'HP Bin Lookup'!$B$1:$B$9)*'HP Bin Lookup'!$B$1:$B$9)</f>
        <v>25</v>
      </c>
      <c r="L168" s="7" t="str">
        <f>IF(F168="Electric","",IFERROR(VLOOKUP(D168&amp;"_"&amp;H168&amp;"_"&amp;K168,OFFROAD2017_CY2020!$A:$A,1,FALSE),"No"))</f>
        <v>No</v>
      </c>
      <c r="M168" s="7">
        <v>100</v>
      </c>
      <c r="N168" s="13" t="s">
        <v>254</v>
      </c>
      <c r="O168" s="13">
        <f>IF(F168="Electric","",IF(N168="",VLOOKUP($C168,'A-1.Equipment Type Mapping'!$B$1:$E$15,4,FALSE),""))</f>
        <v>0.36180000000000007</v>
      </c>
      <c r="P168" s="13">
        <f t="shared" si="18"/>
        <v>0.36180000000000007</v>
      </c>
      <c r="Q168" s="13" t="str">
        <f t="shared" si="13"/>
        <v>OFF - AirGrSupp - Cargo Tractor_2015_100</v>
      </c>
      <c r="R168" s="13" t="s">
        <v>254</v>
      </c>
      <c r="S168" s="10">
        <f>IFERROR(VLOOKUP(Q168,OFFROAD2017_CY2020!A:U,S$3,FALSE)/VLOOKUP(Q168,OFFROAD2017_CY2020!A:U,S$4,FALSE)*IF(W168="Yes",_xlfn.DAYS(X168,"12/31/2019")/365,1),"")</f>
        <v>1349.4398340248963</v>
      </c>
      <c r="T168" s="13">
        <f t="shared" si="19"/>
        <v>1349.4398340248963</v>
      </c>
      <c r="U168" s="10" t="s">
        <v>254</v>
      </c>
      <c r="V168" s="10" t="s">
        <v>249</v>
      </c>
      <c r="W168" s="10" t="s">
        <v>249</v>
      </c>
      <c r="X168" s="10" t="s">
        <v>254</v>
      </c>
      <c r="Y168" s="10" t="s">
        <v>249</v>
      </c>
      <c r="Z168" s="10" t="s">
        <v>254</v>
      </c>
      <c r="AA168" s="10" t="s">
        <v>254</v>
      </c>
      <c r="AB168" s="10" t="s">
        <v>254</v>
      </c>
      <c r="AC168" s="71"/>
      <c r="AD168" s="71"/>
    </row>
    <row r="169" spans="1:30" ht="15.6" customHeight="1" x14ac:dyDescent="0.2">
      <c r="A169" s="10">
        <v>770874</v>
      </c>
      <c r="B169" s="10" t="s">
        <v>9</v>
      </c>
      <c r="C169" s="10" t="str">
        <f t="shared" si="20"/>
        <v>Cargo Tractor</v>
      </c>
      <c r="D169" s="10" t="str">
        <f>IF(F169="Electric","",IF(F169="Diesel",VLOOKUP($C169,'A-1.Equipment Type Mapping'!$B$1:$E$15,2,FALSE),IF(F169="Gasoline",VLOOKUP($C169,'A-1.Equipment Type Mapping'!$B$1:$E$15,3,FALSE))))</f>
        <v>OFF - AirGrSupp - Cargo Tractor</v>
      </c>
      <c r="E169" s="10" t="s">
        <v>250</v>
      </c>
      <c r="F169" s="10" t="s">
        <v>12</v>
      </c>
      <c r="G169" s="10">
        <v>2015</v>
      </c>
      <c r="H169" s="10">
        <v>2015</v>
      </c>
      <c r="I169" s="10">
        <v>2015</v>
      </c>
      <c r="J169" s="7">
        <v>21.456353433520444</v>
      </c>
      <c r="K169" s="7">
        <f t="array" ref="K169">SUM((J169&gt;='HP Bin Lookup'!$A$1:$A$9)*(J169&lt;'HP Bin Lookup'!$B$1:$B$9)*'HP Bin Lookup'!$B$1:$B$9)</f>
        <v>25</v>
      </c>
      <c r="L169" s="7" t="str">
        <f>IF(F169="Electric","",IFERROR(VLOOKUP(D169&amp;"_"&amp;H169&amp;"_"&amp;K169,OFFROAD2017_CY2020!$A:$A,1,FALSE),"No"))</f>
        <v>No</v>
      </c>
      <c r="M169" s="7">
        <v>100</v>
      </c>
      <c r="N169" s="13" t="s">
        <v>254</v>
      </c>
      <c r="O169" s="13">
        <f>IF(F169="Electric","",IF(N169="",VLOOKUP($C169,'A-1.Equipment Type Mapping'!$B$1:$E$15,4,FALSE),""))</f>
        <v>0.36180000000000007</v>
      </c>
      <c r="P169" s="13">
        <f t="shared" si="18"/>
        <v>0.36180000000000007</v>
      </c>
      <c r="Q169" s="13" t="str">
        <f t="shared" si="13"/>
        <v>OFF - AirGrSupp - Cargo Tractor_2015_100</v>
      </c>
      <c r="R169" s="13" t="s">
        <v>254</v>
      </c>
      <c r="S169" s="10">
        <f>IFERROR(VLOOKUP(Q169,OFFROAD2017_CY2020!A:U,S$3,FALSE)/VLOOKUP(Q169,OFFROAD2017_CY2020!A:U,S$4,FALSE)*IF(W169="Yes",_xlfn.DAYS(X169,"12/31/2019")/365,1),"")</f>
        <v>1349.4398340248963</v>
      </c>
      <c r="T169" s="13">
        <f t="shared" si="19"/>
        <v>1349.4398340248963</v>
      </c>
      <c r="U169" s="10" t="s">
        <v>254</v>
      </c>
      <c r="V169" s="10" t="s">
        <v>249</v>
      </c>
      <c r="W169" s="10" t="s">
        <v>249</v>
      </c>
      <c r="X169" s="10" t="s">
        <v>254</v>
      </c>
      <c r="Y169" s="10" t="s">
        <v>249</v>
      </c>
      <c r="Z169" s="10" t="s">
        <v>254</v>
      </c>
      <c r="AA169" s="10" t="s">
        <v>254</v>
      </c>
      <c r="AB169" s="10" t="s">
        <v>254</v>
      </c>
      <c r="AC169" s="71"/>
      <c r="AD169" s="71"/>
    </row>
    <row r="170" spans="1:30" ht="15.6" customHeight="1" x14ac:dyDescent="0.2">
      <c r="A170" s="10">
        <v>770875</v>
      </c>
      <c r="B170" s="10" t="s">
        <v>9</v>
      </c>
      <c r="C170" s="10" t="str">
        <f t="shared" si="20"/>
        <v>Cargo Tractor</v>
      </c>
      <c r="D170" s="10" t="str">
        <f>IF(F170="Electric","",IF(F170="Diesel",VLOOKUP($C170,'A-1.Equipment Type Mapping'!$B$1:$E$15,2,FALSE),IF(F170="Gasoline",VLOOKUP($C170,'A-1.Equipment Type Mapping'!$B$1:$E$15,3,FALSE))))</f>
        <v>OFF - AirGrSupp - Cargo Tractor</v>
      </c>
      <c r="E170" s="10" t="s">
        <v>250</v>
      </c>
      <c r="F170" s="10" t="s">
        <v>12</v>
      </c>
      <c r="G170" s="10">
        <v>2015</v>
      </c>
      <c r="H170" s="10">
        <v>2015</v>
      </c>
      <c r="I170" s="10">
        <v>2015</v>
      </c>
      <c r="J170" s="7">
        <v>21.456353433520444</v>
      </c>
      <c r="K170" s="7">
        <f t="array" ref="K170">SUM((J170&gt;='HP Bin Lookup'!$A$1:$A$9)*(J170&lt;'HP Bin Lookup'!$B$1:$B$9)*'HP Bin Lookup'!$B$1:$B$9)</f>
        <v>25</v>
      </c>
      <c r="L170" s="7" t="str">
        <f>IF(F170="Electric","",IFERROR(VLOOKUP(D170&amp;"_"&amp;H170&amp;"_"&amp;K170,OFFROAD2017_CY2020!$A:$A,1,FALSE),"No"))</f>
        <v>No</v>
      </c>
      <c r="M170" s="7">
        <v>100</v>
      </c>
      <c r="N170" s="13" t="s">
        <v>254</v>
      </c>
      <c r="O170" s="13">
        <f>IF(F170="Electric","",IF(N170="",VLOOKUP($C170,'A-1.Equipment Type Mapping'!$B$1:$E$15,4,FALSE),""))</f>
        <v>0.36180000000000007</v>
      </c>
      <c r="P170" s="13">
        <f t="shared" si="18"/>
        <v>0.36180000000000007</v>
      </c>
      <c r="Q170" s="13" t="str">
        <f t="shared" si="13"/>
        <v>OFF - AirGrSupp - Cargo Tractor_2015_100</v>
      </c>
      <c r="R170" s="13" t="s">
        <v>254</v>
      </c>
      <c r="S170" s="10">
        <f>IFERROR(VLOOKUP(Q170,OFFROAD2017_CY2020!A:U,S$3,FALSE)/VLOOKUP(Q170,OFFROAD2017_CY2020!A:U,S$4,FALSE)*IF(W170="Yes",_xlfn.DAYS(X170,"12/31/2019")/365,1),"")</f>
        <v>1349.4398340248963</v>
      </c>
      <c r="T170" s="13">
        <f t="shared" si="19"/>
        <v>1349.4398340248963</v>
      </c>
      <c r="U170" s="10" t="s">
        <v>254</v>
      </c>
      <c r="V170" s="10" t="s">
        <v>249</v>
      </c>
      <c r="W170" s="10" t="s">
        <v>249</v>
      </c>
      <c r="X170" s="10" t="s">
        <v>254</v>
      </c>
      <c r="Y170" s="10" t="s">
        <v>249</v>
      </c>
      <c r="Z170" s="10" t="s">
        <v>254</v>
      </c>
      <c r="AA170" s="10" t="s">
        <v>254</v>
      </c>
      <c r="AB170" s="10" t="s">
        <v>254</v>
      </c>
      <c r="AC170" s="71"/>
      <c r="AD170" s="71"/>
    </row>
    <row r="171" spans="1:30" ht="15.6" customHeight="1" x14ac:dyDescent="0.2">
      <c r="A171" s="10" t="s">
        <v>424</v>
      </c>
      <c r="B171" s="10" t="s">
        <v>14</v>
      </c>
      <c r="C171" s="10" t="str">
        <f t="shared" ref="C171:C188" si="21">B171</f>
        <v>Air Start</v>
      </c>
      <c r="D171" s="10" t="str">
        <f>IF(F171="Electric","",IF(F171="Diesel",VLOOKUP($C171,'A-1.Equipment Type Mapping'!$B$1:$E$15,2,FALSE),IF(F171="Gasoline",VLOOKUP($C171,'A-1.Equipment Type Mapping'!$B$1:$E$15,3,FALSE))))</f>
        <v>Portable Equipment - Non-Rental Generator</v>
      </c>
      <c r="E171" s="10" t="s">
        <v>345</v>
      </c>
      <c r="F171" s="10" t="s">
        <v>5</v>
      </c>
      <c r="G171" s="10">
        <v>2016</v>
      </c>
      <c r="H171" s="10">
        <v>2016</v>
      </c>
      <c r="I171" s="10" t="s">
        <v>254</v>
      </c>
      <c r="J171" s="7">
        <v>380</v>
      </c>
      <c r="K171" s="7">
        <f t="array" ref="K171">SUM((J171&gt;='HP Bin Lookup'!$A$1:$A$9)*(J171&lt;'HP Bin Lookup'!$B$1:$B$9)*'HP Bin Lookup'!$B$1:$B$9)</f>
        <v>600</v>
      </c>
      <c r="L171" s="7" t="str">
        <f>IF(F171="Electric","",IFERROR(VLOOKUP(D171&amp;"_"&amp;H171&amp;"_"&amp;K171,OFFROAD2017_CY2020!$A:$A,1,FALSE),"No"))</f>
        <v>Portable Equipment - Non-Rental Generator_2016_600</v>
      </c>
      <c r="M171" s="7" t="s">
        <v>254</v>
      </c>
      <c r="N171" s="13" t="s">
        <v>254</v>
      </c>
      <c r="O171" s="13">
        <f>IF(F171="Electric","",IF(N171="",VLOOKUP($C171,'A-1.Equipment Type Mapping'!$B$1:$E$15,4,FALSE),""))</f>
        <v>0.33500000000000002</v>
      </c>
      <c r="P171" s="13">
        <f t="shared" ref="P171:P195" si="22">IF(N171="",IF(O171="","",O171),N171)</f>
        <v>0.33500000000000002</v>
      </c>
      <c r="Q171" s="13" t="str">
        <f t="shared" si="13"/>
        <v>Portable Equipment - Non-Rental Generator_2016_600</v>
      </c>
      <c r="R171" s="13" t="s">
        <v>254</v>
      </c>
      <c r="S171" s="10">
        <f>IFERROR(VLOOKUP(Q171,OFFROAD2017_CY2020!A:U,S$3,FALSE)/VLOOKUP(Q171,OFFROAD2017_CY2020!A:U,S$4,FALSE)*IF(W171="Yes",_xlfn.DAYS(X171,"12/31/2019")/365,1),"")</f>
        <v>1313.5972312801341</v>
      </c>
      <c r="T171" s="13">
        <f t="shared" ref="T171:T196" si="23">IF(R171="",IF(S171="","",S171),R171)</f>
        <v>1313.5972312801341</v>
      </c>
      <c r="U171" s="10" t="s">
        <v>387</v>
      </c>
      <c r="V171" s="10" t="s">
        <v>249</v>
      </c>
      <c r="W171" s="10" t="s">
        <v>249</v>
      </c>
      <c r="X171" s="10" t="s">
        <v>254</v>
      </c>
      <c r="Y171" s="10" t="s">
        <v>249</v>
      </c>
      <c r="Z171" s="10" t="s">
        <v>254</v>
      </c>
      <c r="AA171" s="10" t="s">
        <v>254</v>
      </c>
      <c r="AB171" s="10" t="s">
        <v>254</v>
      </c>
      <c r="AC171" s="71"/>
      <c r="AD171" s="71"/>
    </row>
    <row r="172" spans="1:30" ht="15.6" customHeight="1" x14ac:dyDescent="0.2">
      <c r="A172" s="10" t="s">
        <v>423</v>
      </c>
      <c r="B172" s="10" t="s">
        <v>392</v>
      </c>
      <c r="C172" s="10" t="s">
        <v>3</v>
      </c>
      <c r="D172" s="10" t="str">
        <f>IF(F172="Electric","",IF(F172="Diesel",VLOOKUP($C172,'A-1.Equipment Type Mapping'!$B$1:$E$15,2,FALSE),IF(F172="Gasoline",VLOOKUP($C172,'A-1.Equipment Type Mapping'!$B$1:$E$15,3,FALSE))))</f>
        <v>OFF - AirGrSupp - Belt Loader</v>
      </c>
      <c r="E172" s="10" t="s">
        <v>345</v>
      </c>
      <c r="F172" s="10" t="s">
        <v>12</v>
      </c>
      <c r="G172" s="10">
        <v>2001</v>
      </c>
      <c r="H172" s="10">
        <v>2015</v>
      </c>
      <c r="I172" s="10" t="s">
        <v>254</v>
      </c>
      <c r="J172" s="7">
        <v>84.4</v>
      </c>
      <c r="K172" s="7">
        <f t="array" ref="K172">SUM((J172&gt;='HP Bin Lookup'!$A$1:$A$9)*(J172&lt;'HP Bin Lookup'!$B$1:$B$9)*'HP Bin Lookup'!$B$1:$B$9)</f>
        <v>100</v>
      </c>
      <c r="L172" s="7" t="str">
        <f>IF(F172="Electric","",IFERROR(VLOOKUP(D172&amp;"_"&amp;H172&amp;"_"&amp;K172,OFFROAD2017_CY2020!$A:$A,1,FALSE),"No"))</f>
        <v>OFF - AirGrSupp - Belt Loader_2015_100</v>
      </c>
      <c r="M172" s="7" t="s">
        <v>254</v>
      </c>
      <c r="N172" s="13" t="s">
        <v>254</v>
      </c>
      <c r="O172" s="13">
        <f>IF(F172="Electric","",IF(N172="",VLOOKUP($C172,'A-1.Equipment Type Mapping'!$B$1:$E$15,4,FALSE),""))</f>
        <v>0.33500000000000002</v>
      </c>
      <c r="P172" s="13">
        <f t="shared" si="22"/>
        <v>0.33500000000000002</v>
      </c>
      <c r="Q172" s="13" t="str">
        <f t="shared" si="13"/>
        <v>OFF - AirGrSupp - Belt Loader_2015_100</v>
      </c>
      <c r="R172" s="13" t="s">
        <v>254</v>
      </c>
      <c r="S172" s="10">
        <f>IFERROR(VLOOKUP(Q172,OFFROAD2017_CY2020!A:U,S$3,FALSE)/VLOOKUP(Q172,OFFROAD2017_CY2020!A:U,S$4,FALSE)*IF(W172="Yes",_xlfn.DAYS(X172,"12/31/2019")/365,1),"")</f>
        <v>810.12195121951231</v>
      </c>
      <c r="T172" s="13">
        <f t="shared" si="23"/>
        <v>810.12195121951231</v>
      </c>
      <c r="U172" s="10" t="s">
        <v>254</v>
      </c>
      <c r="V172" s="10" t="s">
        <v>249</v>
      </c>
      <c r="W172" s="10" t="s">
        <v>249</v>
      </c>
      <c r="X172" s="10" t="s">
        <v>254</v>
      </c>
      <c r="Y172" s="10" t="s">
        <v>249</v>
      </c>
      <c r="Z172" s="10" t="s">
        <v>254</v>
      </c>
      <c r="AA172" s="10" t="s">
        <v>254</v>
      </c>
      <c r="AB172" s="10" t="s">
        <v>254</v>
      </c>
      <c r="AC172" s="71"/>
      <c r="AD172" s="71"/>
    </row>
    <row r="173" spans="1:30" ht="15.6" customHeight="1" x14ac:dyDescent="0.2">
      <c r="A173" s="10" t="s">
        <v>422</v>
      </c>
      <c r="B173" s="10" t="s">
        <v>392</v>
      </c>
      <c r="C173" s="10" t="s">
        <v>3</v>
      </c>
      <c r="D173" s="10" t="str">
        <f>IF(F173="Electric","",IF(F173="Diesel",VLOOKUP($C173,'A-1.Equipment Type Mapping'!$B$1:$E$15,2,FALSE),IF(F173="Gasoline",VLOOKUP($C173,'A-1.Equipment Type Mapping'!$B$1:$E$15,3,FALSE))))</f>
        <v>OFF - AirGrSupp - Belt Loader</v>
      </c>
      <c r="E173" s="10" t="s">
        <v>345</v>
      </c>
      <c r="F173" s="10" t="s">
        <v>12</v>
      </c>
      <c r="G173" s="10">
        <v>1998</v>
      </c>
      <c r="H173" s="10">
        <v>2015</v>
      </c>
      <c r="I173" s="10" t="s">
        <v>254</v>
      </c>
      <c r="J173" s="7">
        <v>84</v>
      </c>
      <c r="K173" s="7">
        <f t="array" ref="K173">SUM((J173&gt;='HP Bin Lookup'!$A$1:$A$9)*(J173&lt;'HP Bin Lookup'!$B$1:$B$9)*'HP Bin Lookup'!$B$1:$B$9)</f>
        <v>100</v>
      </c>
      <c r="L173" s="7" t="str">
        <f>IF(F173="Electric","",IFERROR(VLOOKUP(D173&amp;"_"&amp;H173&amp;"_"&amp;K173,OFFROAD2017_CY2020!$A:$A,1,FALSE),"No"))</f>
        <v>OFF - AirGrSupp - Belt Loader_2015_100</v>
      </c>
      <c r="M173" s="7" t="s">
        <v>254</v>
      </c>
      <c r="N173" s="13" t="s">
        <v>254</v>
      </c>
      <c r="O173" s="13">
        <f>IF(F173="Electric","",IF(N173="",VLOOKUP($C173,'A-1.Equipment Type Mapping'!$B$1:$E$15,4,FALSE),""))</f>
        <v>0.33500000000000002</v>
      </c>
      <c r="P173" s="13">
        <f t="shared" si="22"/>
        <v>0.33500000000000002</v>
      </c>
      <c r="Q173" s="13" t="str">
        <f t="shared" si="13"/>
        <v>OFF - AirGrSupp - Belt Loader_2015_100</v>
      </c>
      <c r="R173" s="13" t="s">
        <v>254</v>
      </c>
      <c r="S173" s="10">
        <f>IFERROR(VLOOKUP(Q173,OFFROAD2017_CY2020!A:U,S$3,FALSE)/VLOOKUP(Q173,OFFROAD2017_CY2020!A:U,S$4,FALSE)*IF(W173="Yes",_xlfn.DAYS(X173,"12/31/2019")/365,1),"")</f>
        <v>810.12195121951231</v>
      </c>
      <c r="T173" s="13">
        <f t="shared" si="23"/>
        <v>810.12195121951231</v>
      </c>
      <c r="U173" s="10" t="s">
        <v>254</v>
      </c>
      <c r="V173" s="10" t="s">
        <v>249</v>
      </c>
      <c r="W173" s="10" t="s">
        <v>249</v>
      </c>
      <c r="X173" s="10" t="s">
        <v>254</v>
      </c>
      <c r="Y173" s="10" t="s">
        <v>249</v>
      </c>
      <c r="Z173" s="10" t="s">
        <v>254</v>
      </c>
      <c r="AA173" s="10" t="s">
        <v>254</v>
      </c>
      <c r="AB173" s="10" t="s">
        <v>254</v>
      </c>
      <c r="AC173" s="71"/>
      <c r="AD173" s="71"/>
    </row>
    <row r="174" spans="1:30" ht="15.6" customHeight="1" x14ac:dyDescent="0.2">
      <c r="A174" s="10" t="s">
        <v>421</v>
      </c>
      <c r="B174" s="10" t="s">
        <v>392</v>
      </c>
      <c r="C174" s="10" t="s">
        <v>3</v>
      </c>
      <c r="D174" s="10" t="str">
        <f>IF(F174="Electric","",IF(F174="Diesel",VLOOKUP($C174,'A-1.Equipment Type Mapping'!$B$1:$E$15,2,FALSE),IF(F174="Gasoline",VLOOKUP($C174,'A-1.Equipment Type Mapping'!$B$1:$E$15,3,FALSE))))</f>
        <v>OFF - AirGrSupp - Belt Loader</v>
      </c>
      <c r="E174" s="10" t="s">
        <v>345</v>
      </c>
      <c r="F174" s="10" t="s">
        <v>12</v>
      </c>
      <c r="G174" s="10">
        <v>2009</v>
      </c>
      <c r="H174" s="10">
        <v>2009</v>
      </c>
      <c r="I174" s="10">
        <v>2009</v>
      </c>
      <c r="J174" s="7">
        <v>26.820441791900556</v>
      </c>
      <c r="K174" s="7">
        <f t="array" ref="K174">SUM((J174&gt;='HP Bin Lookup'!$A$1:$A$9)*(J174&lt;'HP Bin Lookup'!$B$1:$B$9)*'HP Bin Lookup'!$B$1:$B$9)</f>
        <v>50</v>
      </c>
      <c r="L174" s="7" t="str">
        <f>IF(F174="Electric","",IFERROR(VLOOKUP(D174&amp;"_"&amp;H174&amp;"_"&amp;K174,OFFROAD2017_CY2020!$A:$A,1,FALSE),"No"))</f>
        <v>No</v>
      </c>
      <c r="M174" s="7">
        <v>100</v>
      </c>
      <c r="N174" s="13" t="s">
        <v>254</v>
      </c>
      <c r="O174" s="13">
        <f>IF(F174="Electric","",IF(N174="",VLOOKUP($C174,'A-1.Equipment Type Mapping'!$B$1:$E$15,4,FALSE),""))</f>
        <v>0.33500000000000002</v>
      </c>
      <c r="P174" s="13">
        <f t="shared" si="22"/>
        <v>0.33500000000000002</v>
      </c>
      <c r="Q174" s="13" t="str">
        <f t="shared" si="13"/>
        <v>OFF - AirGrSupp - Belt Loader_2009_100</v>
      </c>
      <c r="R174" s="13" t="s">
        <v>254</v>
      </c>
      <c r="S174" s="10">
        <f>IFERROR(VLOOKUP(Q174,OFFROAD2017_CY2020!A:U,S$3,FALSE)/VLOOKUP(Q174,OFFROAD2017_CY2020!A:U,S$4,FALSE)*IF(W174="Yes",_xlfn.DAYS(X174,"12/31/2019")/365,1),"")</f>
        <v>811.11111111111109</v>
      </c>
      <c r="T174" s="13">
        <f t="shared" si="23"/>
        <v>811.11111111111109</v>
      </c>
      <c r="U174" s="10" t="s">
        <v>254</v>
      </c>
      <c r="V174" s="10" t="s">
        <v>249</v>
      </c>
      <c r="W174" s="10" t="s">
        <v>249</v>
      </c>
      <c r="X174" s="10" t="s">
        <v>254</v>
      </c>
      <c r="Y174" s="10" t="s">
        <v>249</v>
      </c>
      <c r="Z174" s="10" t="s">
        <v>254</v>
      </c>
      <c r="AA174" s="10" t="s">
        <v>254</v>
      </c>
      <c r="AB174" s="10" t="s">
        <v>254</v>
      </c>
      <c r="AC174" s="71"/>
      <c r="AD174" s="71"/>
    </row>
    <row r="175" spans="1:30" ht="15.6" customHeight="1" x14ac:dyDescent="0.2">
      <c r="A175" s="10" t="s">
        <v>420</v>
      </c>
      <c r="B175" s="10" t="s">
        <v>392</v>
      </c>
      <c r="C175" s="10" t="s">
        <v>3</v>
      </c>
      <c r="D175" s="10" t="str">
        <f>IF(F175="Electric","",IF(F175="Diesel",VLOOKUP($C175,'A-1.Equipment Type Mapping'!$B$1:$E$15,2,FALSE),IF(F175="Gasoline",VLOOKUP($C175,'A-1.Equipment Type Mapping'!$B$1:$E$15,3,FALSE))))</f>
        <v>OFF - AirGrSupp - Belt Loader</v>
      </c>
      <c r="E175" s="10" t="s">
        <v>345</v>
      </c>
      <c r="F175" s="10" t="s">
        <v>12</v>
      </c>
      <c r="G175" s="10">
        <v>2009</v>
      </c>
      <c r="H175" s="10">
        <v>2009</v>
      </c>
      <c r="I175" s="10">
        <v>2009</v>
      </c>
      <c r="J175" s="7">
        <v>18</v>
      </c>
      <c r="K175" s="7">
        <f t="array" ref="K175">SUM((J175&gt;='HP Bin Lookup'!$A$1:$A$9)*(J175&lt;'HP Bin Lookup'!$B$1:$B$9)*'HP Bin Lookup'!$B$1:$B$9)</f>
        <v>25</v>
      </c>
      <c r="L175" s="7" t="str">
        <f>IF(F175="Electric","",IFERROR(VLOOKUP(D175&amp;"_"&amp;H175&amp;"_"&amp;K175,OFFROAD2017_CY2020!$A:$A,1,FALSE),"No"))</f>
        <v>No</v>
      </c>
      <c r="M175" s="7">
        <v>100</v>
      </c>
      <c r="N175" s="13" t="s">
        <v>254</v>
      </c>
      <c r="O175" s="13">
        <f>IF(F175="Electric","",IF(N175="",VLOOKUP($C175,'A-1.Equipment Type Mapping'!$B$1:$E$15,4,FALSE),""))</f>
        <v>0.33500000000000002</v>
      </c>
      <c r="P175" s="13">
        <f t="shared" si="22"/>
        <v>0.33500000000000002</v>
      </c>
      <c r="Q175" s="13" t="str">
        <f t="shared" si="13"/>
        <v>OFF - AirGrSupp - Belt Loader_2009_100</v>
      </c>
      <c r="R175" s="13" t="s">
        <v>254</v>
      </c>
      <c r="S175" s="10">
        <f>IFERROR(VLOOKUP(Q175,OFFROAD2017_CY2020!A:U,S$3,FALSE)/VLOOKUP(Q175,OFFROAD2017_CY2020!A:U,S$4,FALSE)*IF(W175="Yes",_xlfn.DAYS(X175,"12/31/2019")/365,1),"")</f>
        <v>811.11111111111109</v>
      </c>
      <c r="T175" s="13">
        <f t="shared" si="23"/>
        <v>811.11111111111109</v>
      </c>
      <c r="U175" s="10" t="s">
        <v>254</v>
      </c>
      <c r="V175" s="10" t="s">
        <v>249</v>
      </c>
      <c r="W175" s="10" t="s">
        <v>249</v>
      </c>
      <c r="X175" s="10" t="s">
        <v>254</v>
      </c>
      <c r="Y175" s="10" t="s">
        <v>249</v>
      </c>
      <c r="Z175" s="10" t="s">
        <v>254</v>
      </c>
      <c r="AA175" s="10" t="s">
        <v>254</v>
      </c>
      <c r="AB175" s="10" t="s">
        <v>254</v>
      </c>
      <c r="AC175" s="71"/>
      <c r="AD175" s="71"/>
    </row>
    <row r="176" spans="1:30" ht="15.6" customHeight="1" x14ac:dyDescent="0.2">
      <c r="A176" s="10" t="s">
        <v>419</v>
      </c>
      <c r="B176" s="10" t="s">
        <v>392</v>
      </c>
      <c r="C176" s="10" t="s">
        <v>3</v>
      </c>
      <c r="D176" s="10" t="str">
        <f>IF(F176="Electric","",IF(F176="Diesel",VLOOKUP($C176,'A-1.Equipment Type Mapping'!$B$1:$E$15,2,FALSE),IF(F176="Gasoline",VLOOKUP($C176,'A-1.Equipment Type Mapping'!$B$1:$E$15,3,FALSE))))</f>
        <v>OFF - AirGrSupp - Belt Loader</v>
      </c>
      <c r="E176" s="10" t="s">
        <v>345</v>
      </c>
      <c r="F176" s="10" t="s">
        <v>12</v>
      </c>
      <c r="G176" s="10">
        <v>2009</v>
      </c>
      <c r="H176" s="10">
        <v>2009</v>
      </c>
      <c r="I176" s="10">
        <v>2009</v>
      </c>
      <c r="J176" s="7">
        <v>18</v>
      </c>
      <c r="K176" s="7">
        <f t="array" ref="K176">SUM((J176&gt;='HP Bin Lookup'!$A$1:$A$9)*(J176&lt;'HP Bin Lookup'!$B$1:$B$9)*'HP Bin Lookup'!$B$1:$B$9)</f>
        <v>25</v>
      </c>
      <c r="L176" s="7" t="str">
        <f>IF(F176="Electric","",IFERROR(VLOOKUP(D176&amp;"_"&amp;H176&amp;"_"&amp;K176,OFFROAD2017_CY2020!$A:$A,1,FALSE),"No"))</f>
        <v>No</v>
      </c>
      <c r="M176" s="7">
        <v>100</v>
      </c>
      <c r="N176" s="13" t="s">
        <v>254</v>
      </c>
      <c r="O176" s="13">
        <f>IF(F176="Electric","",IF(N176="",VLOOKUP($C176,'A-1.Equipment Type Mapping'!$B$1:$E$15,4,FALSE),""))</f>
        <v>0.33500000000000002</v>
      </c>
      <c r="P176" s="13">
        <f t="shared" si="22"/>
        <v>0.33500000000000002</v>
      </c>
      <c r="Q176" s="13" t="str">
        <f t="shared" si="13"/>
        <v>OFF - AirGrSupp - Belt Loader_2009_100</v>
      </c>
      <c r="R176" s="13" t="s">
        <v>254</v>
      </c>
      <c r="S176" s="10">
        <f>IFERROR(VLOOKUP(Q176,OFFROAD2017_CY2020!A:U,S$3,FALSE)/VLOOKUP(Q176,OFFROAD2017_CY2020!A:U,S$4,FALSE)*IF(W176="Yes",_xlfn.DAYS(X176,"12/31/2019")/365,1),"")</f>
        <v>811.11111111111109</v>
      </c>
      <c r="T176" s="13">
        <f t="shared" si="23"/>
        <v>811.11111111111109</v>
      </c>
      <c r="U176" s="10" t="s">
        <v>254</v>
      </c>
      <c r="V176" s="10" t="s">
        <v>249</v>
      </c>
      <c r="W176" s="10" t="s">
        <v>249</v>
      </c>
      <c r="X176" s="10" t="s">
        <v>254</v>
      </c>
      <c r="Y176" s="10" t="s">
        <v>249</v>
      </c>
      <c r="Z176" s="10" t="s">
        <v>254</v>
      </c>
      <c r="AA176" s="10" t="s">
        <v>254</v>
      </c>
      <c r="AB176" s="10" t="s">
        <v>254</v>
      </c>
      <c r="AC176" s="71"/>
      <c r="AD176" s="71"/>
    </row>
    <row r="177" spans="1:30" ht="15.6" customHeight="1" x14ac:dyDescent="0.2">
      <c r="A177" s="10" t="s">
        <v>418</v>
      </c>
      <c r="B177" s="10" t="s">
        <v>392</v>
      </c>
      <c r="C177" s="10" t="s">
        <v>3</v>
      </c>
      <c r="D177" s="10" t="str">
        <f>IF(F177="Electric","",IF(F177="Diesel",VLOOKUP($C177,'A-1.Equipment Type Mapping'!$B$1:$E$15,2,FALSE),IF(F177="Gasoline",VLOOKUP($C177,'A-1.Equipment Type Mapping'!$B$1:$E$15,3,FALSE))))</f>
        <v/>
      </c>
      <c r="E177" s="10" t="s">
        <v>345</v>
      </c>
      <c r="F177" s="10" t="s">
        <v>4</v>
      </c>
      <c r="G177" s="10">
        <v>2016</v>
      </c>
      <c r="H177" s="10">
        <v>2016</v>
      </c>
      <c r="I177" s="10" t="s">
        <v>254</v>
      </c>
      <c r="J177" s="10">
        <v>40.230662687850838</v>
      </c>
      <c r="K177" s="7">
        <f t="array" ref="K177">SUM((J177&gt;='HP Bin Lookup'!$A$1:$A$9)*(J177&lt;'HP Bin Lookup'!$B$1:$B$9)*'HP Bin Lookup'!$B$1:$B$9)</f>
        <v>50</v>
      </c>
      <c r="L177" s="7" t="str">
        <f>IF(F177="Electric","",IFERROR(VLOOKUP(D177&amp;"_"&amp;H177&amp;"_"&amp;K177,OFFROAD2017_CY2020!$A:$A,1,FALSE),"No"))</f>
        <v/>
      </c>
      <c r="M177" s="7" t="s">
        <v>254</v>
      </c>
      <c r="N177" s="13" t="s">
        <v>254</v>
      </c>
      <c r="O177" s="13" t="str">
        <f>IF(F177="Electric","",IF(N177="",VLOOKUP($C177,'A-1.Equipment Type Mapping'!$B$1:$E$15,4,FALSE),""))</f>
        <v/>
      </c>
      <c r="P177" s="13" t="str">
        <f t="shared" si="22"/>
        <v/>
      </c>
      <c r="Q177" s="13" t="str">
        <f t="shared" si="13"/>
        <v/>
      </c>
      <c r="R177" s="13" t="s">
        <v>254</v>
      </c>
      <c r="S177" s="10" t="str">
        <f>IFERROR(VLOOKUP(Q177,OFFROAD2017_CY2020!A:U,S$3,FALSE)/VLOOKUP(Q177,OFFROAD2017_CY2020!A:U,S$4,FALSE)*IF(W177="Yes",_xlfn.DAYS(X177,"12/31/2019")/365,1),"")</f>
        <v/>
      </c>
      <c r="T177" s="13" t="str">
        <f t="shared" si="23"/>
        <v/>
      </c>
      <c r="U177" s="10" t="s">
        <v>254</v>
      </c>
      <c r="V177" s="10" t="s">
        <v>249</v>
      </c>
      <c r="W177" s="10" t="s">
        <v>249</v>
      </c>
      <c r="X177" s="10" t="s">
        <v>254</v>
      </c>
      <c r="Y177" s="10" t="s">
        <v>249</v>
      </c>
      <c r="Z177" s="10" t="s">
        <v>254</v>
      </c>
      <c r="AA177" s="10" t="s">
        <v>254</v>
      </c>
      <c r="AB177" s="10" t="s">
        <v>254</v>
      </c>
      <c r="AC177" s="71"/>
      <c r="AD177" s="71"/>
    </row>
    <row r="178" spans="1:30" ht="15.6" customHeight="1" x14ac:dyDescent="0.2">
      <c r="A178" s="10" t="s">
        <v>417</v>
      </c>
      <c r="B178" s="10" t="s">
        <v>392</v>
      </c>
      <c r="C178" s="10" t="s">
        <v>3</v>
      </c>
      <c r="D178" s="10" t="str">
        <f>IF(F178="Electric","",IF(F178="Diesel",VLOOKUP($C178,'A-1.Equipment Type Mapping'!$B$1:$E$15,2,FALSE),IF(F178="Gasoline",VLOOKUP($C178,'A-1.Equipment Type Mapping'!$B$1:$E$15,3,FALSE))))</f>
        <v/>
      </c>
      <c r="E178" s="10" t="s">
        <v>345</v>
      </c>
      <c r="F178" s="10" t="s">
        <v>4</v>
      </c>
      <c r="G178" s="10">
        <v>2016</v>
      </c>
      <c r="H178" s="10">
        <v>2016</v>
      </c>
      <c r="I178" s="10" t="s">
        <v>254</v>
      </c>
      <c r="J178" s="10">
        <v>40.230662687850838</v>
      </c>
      <c r="K178" s="7">
        <f t="array" ref="K178">SUM((J178&gt;='HP Bin Lookup'!$A$1:$A$9)*(J178&lt;'HP Bin Lookup'!$B$1:$B$9)*'HP Bin Lookup'!$B$1:$B$9)</f>
        <v>50</v>
      </c>
      <c r="L178" s="7" t="str">
        <f>IF(F178="Electric","",IFERROR(VLOOKUP(D178&amp;"_"&amp;H178&amp;"_"&amp;K178,OFFROAD2017_CY2020!$A:$A,1,FALSE),"No"))</f>
        <v/>
      </c>
      <c r="M178" s="7" t="s">
        <v>254</v>
      </c>
      <c r="N178" s="13" t="s">
        <v>254</v>
      </c>
      <c r="O178" s="13" t="str">
        <f>IF(F178="Electric","",IF(N178="",VLOOKUP($C178,'A-1.Equipment Type Mapping'!$B$1:$E$15,4,FALSE),""))</f>
        <v/>
      </c>
      <c r="P178" s="13" t="str">
        <f t="shared" si="22"/>
        <v/>
      </c>
      <c r="Q178" s="13" t="str">
        <f t="shared" si="13"/>
        <v/>
      </c>
      <c r="R178" s="13" t="s">
        <v>254</v>
      </c>
      <c r="S178" s="10" t="str">
        <f>IFERROR(VLOOKUP(Q178,OFFROAD2017_CY2020!A:U,S$3,FALSE)/VLOOKUP(Q178,OFFROAD2017_CY2020!A:U,S$4,FALSE)*IF(W178="Yes",_xlfn.DAYS(X178,"12/31/2019")/365,1),"")</f>
        <v/>
      </c>
      <c r="T178" s="13" t="str">
        <f t="shared" si="23"/>
        <v/>
      </c>
      <c r="U178" s="10" t="s">
        <v>254</v>
      </c>
      <c r="V178" s="10" t="s">
        <v>249</v>
      </c>
      <c r="W178" s="10" t="s">
        <v>249</v>
      </c>
      <c r="X178" s="10" t="s">
        <v>254</v>
      </c>
      <c r="Y178" s="10" t="s">
        <v>249</v>
      </c>
      <c r="Z178" s="10" t="s">
        <v>254</v>
      </c>
      <c r="AA178" s="10" t="s">
        <v>254</v>
      </c>
      <c r="AB178" s="10" t="s">
        <v>254</v>
      </c>
      <c r="AC178" s="71"/>
      <c r="AD178" s="71"/>
    </row>
    <row r="179" spans="1:30" ht="15.6" customHeight="1" x14ac:dyDescent="0.2">
      <c r="A179" s="10" t="s">
        <v>416</v>
      </c>
      <c r="B179" s="10" t="s">
        <v>392</v>
      </c>
      <c r="C179" s="10" t="s">
        <v>3</v>
      </c>
      <c r="D179" s="10" t="str">
        <f>IF(F179="Electric","",IF(F179="Diesel",VLOOKUP($C179,'A-1.Equipment Type Mapping'!$B$1:$E$15,2,FALSE),IF(F179="Gasoline",VLOOKUP($C179,'A-1.Equipment Type Mapping'!$B$1:$E$15,3,FALSE))))</f>
        <v/>
      </c>
      <c r="E179" s="10" t="s">
        <v>345</v>
      </c>
      <c r="F179" s="10" t="s">
        <v>4</v>
      </c>
      <c r="G179" s="10">
        <v>2016</v>
      </c>
      <c r="H179" s="10">
        <v>2016</v>
      </c>
      <c r="I179" s="10" t="s">
        <v>254</v>
      </c>
      <c r="J179" s="10">
        <v>40.230662687850838</v>
      </c>
      <c r="K179" s="7">
        <f t="array" ref="K179">SUM((J179&gt;='HP Bin Lookup'!$A$1:$A$9)*(J179&lt;'HP Bin Lookup'!$B$1:$B$9)*'HP Bin Lookup'!$B$1:$B$9)</f>
        <v>50</v>
      </c>
      <c r="L179" s="7" t="str">
        <f>IF(F179="Electric","",IFERROR(VLOOKUP(D179&amp;"_"&amp;H179&amp;"_"&amp;K179,OFFROAD2017_CY2020!$A:$A,1,FALSE),"No"))</f>
        <v/>
      </c>
      <c r="M179" s="7" t="s">
        <v>254</v>
      </c>
      <c r="N179" s="13" t="s">
        <v>254</v>
      </c>
      <c r="O179" s="13" t="str">
        <f>IF(F179="Electric","",IF(N179="",VLOOKUP($C179,'A-1.Equipment Type Mapping'!$B$1:$E$15,4,FALSE),""))</f>
        <v/>
      </c>
      <c r="P179" s="13" t="str">
        <f t="shared" si="22"/>
        <v/>
      </c>
      <c r="Q179" s="13" t="str">
        <f t="shared" si="13"/>
        <v/>
      </c>
      <c r="R179" s="13" t="s">
        <v>254</v>
      </c>
      <c r="S179" s="10" t="str">
        <f>IFERROR(VLOOKUP(Q179,OFFROAD2017_CY2020!A:U,S$3,FALSE)/VLOOKUP(Q179,OFFROAD2017_CY2020!A:U,S$4,FALSE)*IF(W179="Yes",_xlfn.DAYS(X179,"12/31/2019")/365,1),"")</f>
        <v/>
      </c>
      <c r="T179" s="13" t="str">
        <f t="shared" si="23"/>
        <v/>
      </c>
      <c r="U179" s="10" t="s">
        <v>254</v>
      </c>
      <c r="V179" s="10" t="s">
        <v>249</v>
      </c>
      <c r="W179" s="10" t="s">
        <v>249</v>
      </c>
      <c r="X179" s="10" t="s">
        <v>254</v>
      </c>
      <c r="Y179" s="10" t="s">
        <v>249</v>
      </c>
      <c r="Z179" s="10" t="s">
        <v>254</v>
      </c>
      <c r="AA179" s="10" t="s">
        <v>254</v>
      </c>
      <c r="AB179" s="10" t="s">
        <v>254</v>
      </c>
      <c r="AC179" s="71"/>
      <c r="AD179" s="71"/>
    </row>
    <row r="180" spans="1:30" ht="15.6" customHeight="1" x14ac:dyDescent="0.2">
      <c r="A180" s="10" t="s">
        <v>415</v>
      </c>
      <c r="B180" s="10" t="s">
        <v>392</v>
      </c>
      <c r="C180" s="10" t="s">
        <v>3</v>
      </c>
      <c r="D180" s="10" t="str">
        <f>IF(F180="Electric","",IF(F180="Diesel",VLOOKUP($C180,'A-1.Equipment Type Mapping'!$B$1:$E$15,2,FALSE),IF(F180="Gasoline",VLOOKUP($C180,'A-1.Equipment Type Mapping'!$B$1:$E$15,3,FALSE))))</f>
        <v/>
      </c>
      <c r="E180" s="10" t="s">
        <v>345</v>
      </c>
      <c r="F180" s="10" t="s">
        <v>4</v>
      </c>
      <c r="G180" s="10">
        <v>2018</v>
      </c>
      <c r="H180" s="10">
        <v>2018</v>
      </c>
      <c r="I180" s="10" t="s">
        <v>254</v>
      </c>
      <c r="J180" s="10">
        <v>40.230662687850838</v>
      </c>
      <c r="K180" s="7">
        <f t="array" ref="K180">SUM((J180&gt;='HP Bin Lookup'!$A$1:$A$9)*(J180&lt;'HP Bin Lookup'!$B$1:$B$9)*'HP Bin Lookup'!$B$1:$B$9)</f>
        <v>50</v>
      </c>
      <c r="L180" s="7" t="str">
        <f>IF(F180="Electric","",IFERROR(VLOOKUP(D180&amp;"_"&amp;H180&amp;"_"&amp;K180,OFFROAD2017_CY2020!$A:$A,1,FALSE),"No"))</f>
        <v/>
      </c>
      <c r="M180" s="7" t="s">
        <v>254</v>
      </c>
      <c r="N180" s="13" t="s">
        <v>254</v>
      </c>
      <c r="O180" s="13" t="str">
        <f>IF(F180="Electric","",IF(N180="",VLOOKUP($C180,'A-1.Equipment Type Mapping'!$B$1:$E$15,4,FALSE),""))</f>
        <v/>
      </c>
      <c r="P180" s="13" t="str">
        <f t="shared" si="22"/>
        <v/>
      </c>
      <c r="Q180" s="13" t="str">
        <f t="shared" si="13"/>
        <v/>
      </c>
      <c r="R180" s="13" t="s">
        <v>254</v>
      </c>
      <c r="S180" s="10" t="str">
        <f>IFERROR(VLOOKUP(Q180,OFFROAD2017_CY2020!A:U,S$3,FALSE)/VLOOKUP(Q180,OFFROAD2017_CY2020!A:U,S$4,FALSE)*IF(W180="Yes",_xlfn.DAYS(X180,"12/31/2019")/365,1),"")</f>
        <v/>
      </c>
      <c r="T180" s="13" t="str">
        <f t="shared" si="23"/>
        <v/>
      </c>
      <c r="U180" s="10" t="s">
        <v>254</v>
      </c>
      <c r="V180" s="10" t="s">
        <v>249</v>
      </c>
      <c r="W180" s="10" t="s">
        <v>249</v>
      </c>
      <c r="X180" s="10" t="s">
        <v>254</v>
      </c>
      <c r="Y180" s="10" t="s">
        <v>249</v>
      </c>
      <c r="Z180" s="10" t="s">
        <v>254</v>
      </c>
      <c r="AA180" s="10" t="s">
        <v>254</v>
      </c>
      <c r="AB180" s="10" t="s">
        <v>254</v>
      </c>
      <c r="AC180" s="71"/>
      <c r="AD180" s="71"/>
    </row>
    <row r="181" spans="1:30" ht="15.6" customHeight="1" x14ac:dyDescent="0.2">
      <c r="A181" s="10" t="s">
        <v>414</v>
      </c>
      <c r="B181" s="10" t="s">
        <v>220</v>
      </c>
      <c r="C181" s="10" t="str">
        <f t="shared" si="21"/>
        <v>Bag Tug</v>
      </c>
      <c r="D181" s="10" t="str">
        <f>IF(F181="Electric","",IF(F181="Diesel",VLOOKUP($C181,'A-1.Equipment Type Mapping'!$B$1:$E$15,2,FALSE),IF(F181="Gasoline",VLOOKUP($C181,'A-1.Equipment Type Mapping'!$B$1:$E$15,3,FALSE))))</f>
        <v/>
      </c>
      <c r="E181" s="10" t="s">
        <v>345</v>
      </c>
      <c r="F181" s="10" t="s">
        <v>4</v>
      </c>
      <c r="G181" s="10">
        <v>2012</v>
      </c>
      <c r="H181" s="10">
        <v>2012</v>
      </c>
      <c r="I181" s="10" t="s">
        <v>254</v>
      </c>
      <c r="J181" s="10">
        <v>40.230662687850838</v>
      </c>
      <c r="K181" s="7">
        <f t="array" ref="K181">SUM((J181&gt;='HP Bin Lookup'!$A$1:$A$9)*(J181&lt;'HP Bin Lookup'!$B$1:$B$9)*'HP Bin Lookup'!$B$1:$B$9)</f>
        <v>50</v>
      </c>
      <c r="L181" s="7" t="str">
        <f>IF(F181="Electric","",IFERROR(VLOOKUP(D181&amp;"_"&amp;H181&amp;"_"&amp;K181,OFFROAD2017_CY2020!$A:$A,1,FALSE),"No"))</f>
        <v/>
      </c>
      <c r="M181" s="7" t="s">
        <v>254</v>
      </c>
      <c r="N181" s="13" t="s">
        <v>254</v>
      </c>
      <c r="O181" s="13" t="str">
        <f>IF(F181="Electric","",IF(N181="",VLOOKUP($C181,'A-1.Equipment Type Mapping'!$B$1:$E$15,4,FALSE),""))</f>
        <v/>
      </c>
      <c r="P181" s="13" t="str">
        <f t="shared" si="22"/>
        <v/>
      </c>
      <c r="Q181" s="13" t="str">
        <f t="shared" si="13"/>
        <v/>
      </c>
      <c r="R181" s="13" t="s">
        <v>254</v>
      </c>
      <c r="S181" s="10" t="str">
        <f>IFERROR(VLOOKUP(Q181,OFFROAD2017_CY2020!A:U,S$3,FALSE)/VLOOKUP(Q181,OFFROAD2017_CY2020!A:U,S$4,FALSE)*IF(W181="Yes",_xlfn.DAYS(X181,"12/31/2019")/365,1),"")</f>
        <v/>
      </c>
      <c r="T181" s="13" t="str">
        <f t="shared" si="23"/>
        <v/>
      </c>
      <c r="U181" s="10" t="s">
        <v>254</v>
      </c>
      <c r="V181" s="10" t="s">
        <v>249</v>
      </c>
      <c r="W181" s="10" t="s">
        <v>249</v>
      </c>
      <c r="X181" s="10" t="s">
        <v>254</v>
      </c>
      <c r="Y181" s="10" t="s">
        <v>249</v>
      </c>
      <c r="Z181" s="10" t="s">
        <v>254</v>
      </c>
      <c r="AA181" s="10" t="s">
        <v>254</v>
      </c>
      <c r="AB181" s="10" t="s">
        <v>254</v>
      </c>
      <c r="AC181" s="71"/>
      <c r="AD181" s="71"/>
    </row>
    <row r="182" spans="1:30" ht="15.6" customHeight="1" x14ac:dyDescent="0.2">
      <c r="A182" s="10" t="s">
        <v>413</v>
      </c>
      <c r="B182" s="10" t="s">
        <v>220</v>
      </c>
      <c r="C182" s="10" t="str">
        <f t="shared" si="21"/>
        <v>Bag Tug</v>
      </c>
      <c r="D182" s="10" t="str">
        <f>IF(F182="Electric","",IF(F182="Diesel",VLOOKUP($C182,'A-1.Equipment Type Mapping'!$B$1:$E$15,2,FALSE),IF(F182="Gasoline",VLOOKUP($C182,'A-1.Equipment Type Mapping'!$B$1:$E$15,3,FALSE))))</f>
        <v/>
      </c>
      <c r="E182" s="10" t="s">
        <v>345</v>
      </c>
      <c r="F182" s="10" t="s">
        <v>4</v>
      </c>
      <c r="G182" s="10">
        <v>2012</v>
      </c>
      <c r="H182" s="10">
        <v>2012</v>
      </c>
      <c r="I182" s="10" t="s">
        <v>254</v>
      </c>
      <c r="J182" s="10">
        <v>40.230662687850838</v>
      </c>
      <c r="K182" s="7">
        <f t="array" ref="K182">SUM((J182&gt;='HP Bin Lookup'!$A$1:$A$9)*(J182&lt;'HP Bin Lookup'!$B$1:$B$9)*'HP Bin Lookup'!$B$1:$B$9)</f>
        <v>50</v>
      </c>
      <c r="L182" s="7" t="str">
        <f>IF(F182="Electric","",IFERROR(VLOOKUP(D182&amp;"_"&amp;H182&amp;"_"&amp;K182,OFFROAD2017_CY2020!$A:$A,1,FALSE),"No"))</f>
        <v/>
      </c>
      <c r="M182" s="7" t="s">
        <v>254</v>
      </c>
      <c r="N182" s="13" t="s">
        <v>254</v>
      </c>
      <c r="O182" s="13" t="str">
        <f>IF(F182="Electric","",IF(N182="",VLOOKUP($C182,'A-1.Equipment Type Mapping'!$B$1:$E$15,4,FALSE),""))</f>
        <v/>
      </c>
      <c r="P182" s="13" t="str">
        <f t="shared" si="22"/>
        <v/>
      </c>
      <c r="Q182" s="13" t="str">
        <f t="shared" si="13"/>
        <v/>
      </c>
      <c r="R182" s="13" t="s">
        <v>254</v>
      </c>
      <c r="S182" s="10" t="str">
        <f>IFERROR(VLOOKUP(Q182,OFFROAD2017_CY2020!A:U,S$3,FALSE)/VLOOKUP(Q182,OFFROAD2017_CY2020!A:U,S$4,FALSE)*IF(W182="Yes",_xlfn.DAYS(X182,"12/31/2019")/365,1),"")</f>
        <v/>
      </c>
      <c r="T182" s="13" t="str">
        <f t="shared" si="23"/>
        <v/>
      </c>
      <c r="U182" s="10" t="s">
        <v>254</v>
      </c>
      <c r="V182" s="10" t="s">
        <v>249</v>
      </c>
      <c r="W182" s="10" t="s">
        <v>249</v>
      </c>
      <c r="X182" s="10" t="s">
        <v>254</v>
      </c>
      <c r="Y182" s="10" t="s">
        <v>249</v>
      </c>
      <c r="Z182" s="10" t="s">
        <v>254</v>
      </c>
      <c r="AA182" s="10" t="s">
        <v>254</v>
      </c>
      <c r="AB182" s="10" t="s">
        <v>254</v>
      </c>
      <c r="AC182" s="71"/>
      <c r="AD182" s="71"/>
    </row>
    <row r="183" spans="1:30" ht="15.6" customHeight="1" x14ac:dyDescent="0.2">
      <c r="A183" s="10" t="s">
        <v>412</v>
      </c>
      <c r="B183" s="10" t="s">
        <v>220</v>
      </c>
      <c r="C183" s="10" t="str">
        <f t="shared" si="21"/>
        <v>Bag Tug</v>
      </c>
      <c r="D183" s="10" t="str">
        <f>IF(F183="Electric","",IF(F183="Diesel",VLOOKUP($C183,'A-1.Equipment Type Mapping'!$B$1:$E$15,2,FALSE),IF(F183="Gasoline",VLOOKUP($C183,'A-1.Equipment Type Mapping'!$B$1:$E$15,3,FALSE))))</f>
        <v/>
      </c>
      <c r="E183" s="10" t="s">
        <v>345</v>
      </c>
      <c r="F183" s="10" t="s">
        <v>4</v>
      </c>
      <c r="G183" s="10">
        <v>2016</v>
      </c>
      <c r="H183" s="10">
        <v>2016</v>
      </c>
      <c r="I183" s="10" t="s">
        <v>254</v>
      </c>
      <c r="J183" s="10">
        <v>40.230662687850838</v>
      </c>
      <c r="K183" s="7">
        <f t="array" ref="K183">SUM((J183&gt;='HP Bin Lookup'!$A$1:$A$9)*(J183&lt;'HP Bin Lookup'!$B$1:$B$9)*'HP Bin Lookup'!$B$1:$B$9)</f>
        <v>50</v>
      </c>
      <c r="L183" s="7" t="str">
        <f>IF(F183="Electric","",IFERROR(VLOOKUP(D183&amp;"_"&amp;H183&amp;"_"&amp;K183,OFFROAD2017_CY2020!$A:$A,1,FALSE),"No"))</f>
        <v/>
      </c>
      <c r="M183" s="7" t="s">
        <v>254</v>
      </c>
      <c r="N183" s="13" t="s">
        <v>254</v>
      </c>
      <c r="O183" s="13" t="str">
        <f>IF(F183="Electric","",IF(N183="",VLOOKUP($C183,'A-1.Equipment Type Mapping'!$B$1:$E$15,4,FALSE),""))</f>
        <v/>
      </c>
      <c r="P183" s="13" t="str">
        <f t="shared" si="22"/>
        <v/>
      </c>
      <c r="Q183" s="13" t="str">
        <f t="shared" si="13"/>
        <v/>
      </c>
      <c r="R183" s="13" t="s">
        <v>254</v>
      </c>
      <c r="S183" s="10" t="str">
        <f>IFERROR(VLOOKUP(Q183,OFFROAD2017_CY2020!A:U,S$3,FALSE)/VLOOKUP(Q183,OFFROAD2017_CY2020!A:U,S$4,FALSE)*IF(W183="Yes",_xlfn.DAYS(X183,"12/31/2019")/365,1),"")</f>
        <v/>
      </c>
      <c r="T183" s="13" t="str">
        <f t="shared" si="23"/>
        <v/>
      </c>
      <c r="U183" s="10" t="s">
        <v>254</v>
      </c>
      <c r="V183" s="10" t="s">
        <v>249</v>
      </c>
      <c r="W183" s="10" t="s">
        <v>249</v>
      </c>
      <c r="X183" s="10" t="s">
        <v>254</v>
      </c>
      <c r="Y183" s="10" t="s">
        <v>249</v>
      </c>
      <c r="Z183" s="10" t="s">
        <v>254</v>
      </c>
      <c r="AA183" s="10" t="s">
        <v>254</v>
      </c>
      <c r="AB183" s="10" t="s">
        <v>254</v>
      </c>
      <c r="AC183" s="71"/>
      <c r="AD183" s="71"/>
    </row>
    <row r="184" spans="1:30" ht="15.6" customHeight="1" x14ac:dyDescent="0.2">
      <c r="A184" s="10" t="s">
        <v>411</v>
      </c>
      <c r="B184" s="10" t="s">
        <v>220</v>
      </c>
      <c r="C184" s="10" t="str">
        <f t="shared" si="21"/>
        <v>Bag Tug</v>
      </c>
      <c r="D184" s="10" t="str">
        <f>IF(F184="Electric","",IF(F184="Diesel",VLOOKUP($C184,'A-1.Equipment Type Mapping'!$B$1:$E$15,2,FALSE),IF(F184="Gasoline",VLOOKUP($C184,'A-1.Equipment Type Mapping'!$B$1:$E$15,3,FALSE))))</f>
        <v/>
      </c>
      <c r="E184" s="10" t="s">
        <v>345</v>
      </c>
      <c r="F184" s="10" t="s">
        <v>4</v>
      </c>
      <c r="G184" s="10">
        <v>2016</v>
      </c>
      <c r="H184" s="10">
        <v>2016</v>
      </c>
      <c r="I184" s="10" t="s">
        <v>254</v>
      </c>
      <c r="J184" s="10">
        <v>40.230662687850838</v>
      </c>
      <c r="K184" s="7">
        <f t="array" ref="K184">SUM((J184&gt;='HP Bin Lookup'!$A$1:$A$9)*(J184&lt;'HP Bin Lookup'!$B$1:$B$9)*'HP Bin Lookup'!$B$1:$B$9)</f>
        <v>50</v>
      </c>
      <c r="L184" s="7" t="str">
        <f>IF(F184="Electric","",IFERROR(VLOOKUP(D184&amp;"_"&amp;H184&amp;"_"&amp;K184,OFFROAD2017_CY2020!$A:$A,1,FALSE),"No"))</f>
        <v/>
      </c>
      <c r="M184" s="7" t="s">
        <v>254</v>
      </c>
      <c r="N184" s="13" t="s">
        <v>254</v>
      </c>
      <c r="O184" s="13" t="str">
        <f>IF(F184="Electric","",IF(N184="",VLOOKUP($C184,'A-1.Equipment Type Mapping'!$B$1:$E$15,4,FALSE),""))</f>
        <v/>
      </c>
      <c r="P184" s="13" t="str">
        <f t="shared" si="22"/>
        <v/>
      </c>
      <c r="Q184" s="13" t="str">
        <f t="shared" si="13"/>
        <v/>
      </c>
      <c r="R184" s="13" t="s">
        <v>254</v>
      </c>
      <c r="S184" s="10" t="str">
        <f>IFERROR(VLOOKUP(Q184,OFFROAD2017_CY2020!A:U,S$3,FALSE)/VLOOKUP(Q184,OFFROAD2017_CY2020!A:U,S$4,FALSE)*IF(W184="Yes",_xlfn.DAYS(X184,"12/31/2019")/365,1),"")</f>
        <v/>
      </c>
      <c r="T184" s="13" t="str">
        <f t="shared" si="23"/>
        <v/>
      </c>
      <c r="U184" s="10" t="s">
        <v>254</v>
      </c>
      <c r="V184" s="10" t="s">
        <v>249</v>
      </c>
      <c r="W184" s="10" t="s">
        <v>249</v>
      </c>
      <c r="X184" s="10" t="s">
        <v>254</v>
      </c>
      <c r="Y184" s="10" t="s">
        <v>249</v>
      </c>
      <c r="Z184" s="10" t="s">
        <v>254</v>
      </c>
      <c r="AA184" s="10" t="s">
        <v>254</v>
      </c>
      <c r="AB184" s="10" t="s">
        <v>254</v>
      </c>
      <c r="AC184" s="71"/>
      <c r="AD184" s="71"/>
    </row>
    <row r="185" spans="1:30" ht="15.6" customHeight="1" x14ac:dyDescent="0.2">
      <c r="A185" s="10" t="s">
        <v>410</v>
      </c>
      <c r="B185" s="10" t="s">
        <v>220</v>
      </c>
      <c r="C185" s="10" t="str">
        <f t="shared" si="21"/>
        <v>Bag Tug</v>
      </c>
      <c r="D185" s="10" t="str">
        <f>IF(F185="Electric","",IF(F185="Diesel",VLOOKUP($C185,'A-1.Equipment Type Mapping'!$B$1:$E$15,2,FALSE),IF(F185="Gasoline",VLOOKUP($C185,'A-1.Equipment Type Mapping'!$B$1:$E$15,3,FALSE))))</f>
        <v/>
      </c>
      <c r="E185" s="10" t="s">
        <v>345</v>
      </c>
      <c r="F185" s="10" t="s">
        <v>4</v>
      </c>
      <c r="G185" s="10">
        <v>2016</v>
      </c>
      <c r="H185" s="10">
        <v>2016</v>
      </c>
      <c r="I185" s="10" t="s">
        <v>254</v>
      </c>
      <c r="J185" s="10">
        <v>40.230662687850838</v>
      </c>
      <c r="K185" s="7">
        <f t="array" ref="K185">SUM((J185&gt;='HP Bin Lookup'!$A$1:$A$9)*(J185&lt;'HP Bin Lookup'!$B$1:$B$9)*'HP Bin Lookup'!$B$1:$B$9)</f>
        <v>50</v>
      </c>
      <c r="L185" s="7" t="str">
        <f>IF(F185="Electric","",IFERROR(VLOOKUP(D185&amp;"_"&amp;H185&amp;"_"&amp;K185,OFFROAD2017_CY2020!$A:$A,1,FALSE),"No"))</f>
        <v/>
      </c>
      <c r="M185" s="7" t="s">
        <v>254</v>
      </c>
      <c r="N185" s="13" t="s">
        <v>254</v>
      </c>
      <c r="O185" s="13" t="str">
        <f>IF(F185="Electric","",IF(N185="",VLOOKUP($C185,'A-1.Equipment Type Mapping'!$B$1:$E$15,4,FALSE),""))</f>
        <v/>
      </c>
      <c r="P185" s="13" t="str">
        <f t="shared" si="22"/>
        <v/>
      </c>
      <c r="Q185" s="13" t="str">
        <f t="shared" si="13"/>
        <v/>
      </c>
      <c r="R185" s="13" t="s">
        <v>254</v>
      </c>
      <c r="S185" s="10" t="str">
        <f>IFERROR(VLOOKUP(Q185,OFFROAD2017_CY2020!A:U,S$3,FALSE)/VLOOKUP(Q185,OFFROAD2017_CY2020!A:U,S$4,FALSE)*IF(W185="Yes",_xlfn.DAYS(X185,"12/31/2019")/365,1),"")</f>
        <v/>
      </c>
      <c r="T185" s="13" t="str">
        <f t="shared" si="23"/>
        <v/>
      </c>
      <c r="U185" s="10" t="s">
        <v>254</v>
      </c>
      <c r="V185" s="10" t="s">
        <v>249</v>
      </c>
      <c r="W185" s="10" t="s">
        <v>249</v>
      </c>
      <c r="X185" s="10" t="s">
        <v>254</v>
      </c>
      <c r="Y185" s="10" t="s">
        <v>249</v>
      </c>
      <c r="Z185" s="10" t="s">
        <v>254</v>
      </c>
      <c r="AA185" s="10" t="s">
        <v>254</v>
      </c>
      <c r="AB185" s="10" t="s">
        <v>254</v>
      </c>
      <c r="AC185" s="71"/>
      <c r="AD185" s="71"/>
    </row>
    <row r="186" spans="1:30" ht="15.6" customHeight="1" x14ac:dyDescent="0.2">
      <c r="A186" s="10" t="s">
        <v>409</v>
      </c>
      <c r="B186" s="10" t="s">
        <v>220</v>
      </c>
      <c r="C186" s="10" t="str">
        <f t="shared" si="21"/>
        <v>Bag Tug</v>
      </c>
      <c r="D186" s="10" t="str">
        <f>IF(F186="Electric","",IF(F186="Diesel",VLOOKUP($C186,'A-1.Equipment Type Mapping'!$B$1:$E$15,2,FALSE),IF(F186="Gasoline",VLOOKUP($C186,'A-1.Equipment Type Mapping'!$B$1:$E$15,3,FALSE))))</f>
        <v/>
      </c>
      <c r="E186" s="10" t="s">
        <v>345</v>
      </c>
      <c r="F186" s="10" t="s">
        <v>4</v>
      </c>
      <c r="G186" s="10">
        <v>2016</v>
      </c>
      <c r="H186" s="10">
        <v>2016</v>
      </c>
      <c r="I186" s="10" t="s">
        <v>254</v>
      </c>
      <c r="J186" s="10">
        <v>40.230662687850838</v>
      </c>
      <c r="K186" s="7">
        <f t="array" ref="K186">SUM((J186&gt;='HP Bin Lookup'!$A$1:$A$9)*(J186&lt;'HP Bin Lookup'!$B$1:$B$9)*'HP Bin Lookup'!$B$1:$B$9)</f>
        <v>50</v>
      </c>
      <c r="L186" s="7" t="str">
        <f>IF(F186="Electric","",IFERROR(VLOOKUP(D186&amp;"_"&amp;H186&amp;"_"&amp;K186,OFFROAD2017_CY2020!$A:$A,1,FALSE),"No"))</f>
        <v/>
      </c>
      <c r="M186" s="7" t="s">
        <v>254</v>
      </c>
      <c r="N186" s="13" t="s">
        <v>254</v>
      </c>
      <c r="O186" s="13" t="str">
        <f>IF(F186="Electric","",IF(N186="",VLOOKUP($C186,'A-1.Equipment Type Mapping'!$B$1:$E$15,4,FALSE),""))</f>
        <v/>
      </c>
      <c r="P186" s="13" t="str">
        <f t="shared" si="22"/>
        <v/>
      </c>
      <c r="Q186" s="13" t="str">
        <f t="shared" si="13"/>
        <v/>
      </c>
      <c r="R186" s="13" t="s">
        <v>254</v>
      </c>
      <c r="S186" s="10" t="str">
        <f>IFERROR(VLOOKUP(Q186,OFFROAD2017_CY2020!A:U,S$3,FALSE)/VLOOKUP(Q186,OFFROAD2017_CY2020!A:U,S$4,FALSE)*IF(W186="Yes",_xlfn.DAYS(X186,"12/31/2019")/365,1),"")</f>
        <v/>
      </c>
      <c r="T186" s="13" t="str">
        <f t="shared" si="23"/>
        <v/>
      </c>
      <c r="U186" s="10" t="s">
        <v>254</v>
      </c>
      <c r="V186" s="10" t="s">
        <v>249</v>
      </c>
      <c r="W186" s="10" t="s">
        <v>249</v>
      </c>
      <c r="X186" s="10" t="s">
        <v>254</v>
      </c>
      <c r="Y186" s="10" t="s">
        <v>249</v>
      </c>
      <c r="Z186" s="10" t="s">
        <v>254</v>
      </c>
      <c r="AA186" s="10" t="s">
        <v>254</v>
      </c>
      <c r="AB186" s="10" t="s">
        <v>254</v>
      </c>
      <c r="AC186" s="71"/>
      <c r="AD186" s="71"/>
    </row>
    <row r="187" spans="1:30" ht="15.6" customHeight="1" x14ac:dyDescent="0.2">
      <c r="A187" s="10" t="s">
        <v>408</v>
      </c>
      <c r="B187" s="10" t="s">
        <v>220</v>
      </c>
      <c r="C187" s="10" t="str">
        <f t="shared" si="21"/>
        <v>Bag Tug</v>
      </c>
      <c r="D187" s="10" t="str">
        <f>IF(F187="Electric","",IF(F187="Diesel",VLOOKUP($C187,'A-1.Equipment Type Mapping'!$B$1:$E$15,2,FALSE),IF(F187="Gasoline",VLOOKUP($C187,'A-1.Equipment Type Mapping'!$B$1:$E$15,3,FALSE))))</f>
        <v/>
      </c>
      <c r="E187" s="10" t="s">
        <v>345</v>
      </c>
      <c r="F187" s="10" t="s">
        <v>4</v>
      </c>
      <c r="G187" s="10">
        <v>2017</v>
      </c>
      <c r="H187" s="10">
        <v>2017</v>
      </c>
      <c r="I187" s="10" t="s">
        <v>254</v>
      </c>
      <c r="J187" s="10">
        <v>40.230662687850838</v>
      </c>
      <c r="K187" s="7">
        <f t="array" ref="K187">SUM((J187&gt;='HP Bin Lookup'!$A$1:$A$9)*(J187&lt;'HP Bin Lookup'!$B$1:$B$9)*'HP Bin Lookup'!$B$1:$B$9)</f>
        <v>50</v>
      </c>
      <c r="L187" s="7" t="str">
        <f>IF(F187="Electric","",IFERROR(VLOOKUP(D187&amp;"_"&amp;H187&amp;"_"&amp;K187,OFFROAD2017_CY2020!$A:$A,1,FALSE),"No"))</f>
        <v/>
      </c>
      <c r="M187" s="7" t="s">
        <v>254</v>
      </c>
      <c r="N187" s="13" t="s">
        <v>254</v>
      </c>
      <c r="O187" s="13" t="str">
        <f>IF(F187="Electric","",IF(N187="",VLOOKUP($C187,'A-1.Equipment Type Mapping'!$B$1:$E$15,4,FALSE),""))</f>
        <v/>
      </c>
      <c r="P187" s="13" t="str">
        <f t="shared" si="22"/>
        <v/>
      </c>
      <c r="Q187" s="13" t="str">
        <f t="shared" si="13"/>
        <v/>
      </c>
      <c r="R187" s="13" t="s">
        <v>254</v>
      </c>
      <c r="S187" s="10" t="str">
        <f>IFERROR(VLOOKUP(Q187,OFFROAD2017_CY2020!A:U,S$3,FALSE)/VLOOKUP(Q187,OFFROAD2017_CY2020!A:U,S$4,FALSE)*IF(W187="Yes",_xlfn.DAYS(X187,"12/31/2019")/365,1),"")</f>
        <v/>
      </c>
      <c r="T187" s="13" t="str">
        <f t="shared" si="23"/>
        <v/>
      </c>
      <c r="U187" s="10" t="s">
        <v>254</v>
      </c>
      <c r="V187" s="10" t="s">
        <v>249</v>
      </c>
      <c r="W187" s="10" t="s">
        <v>249</v>
      </c>
      <c r="X187" s="10" t="s">
        <v>254</v>
      </c>
      <c r="Y187" s="10" t="s">
        <v>249</v>
      </c>
      <c r="Z187" s="10" t="s">
        <v>254</v>
      </c>
      <c r="AA187" s="10" t="s">
        <v>254</v>
      </c>
      <c r="AB187" s="10" t="s">
        <v>254</v>
      </c>
      <c r="AC187" s="71"/>
      <c r="AD187" s="71"/>
    </row>
    <row r="188" spans="1:30" ht="15.6" customHeight="1" x14ac:dyDescent="0.2">
      <c r="A188" s="10" t="s">
        <v>407</v>
      </c>
      <c r="B188" s="10" t="s">
        <v>220</v>
      </c>
      <c r="C188" s="10" t="str">
        <f t="shared" si="21"/>
        <v>Bag Tug</v>
      </c>
      <c r="D188" s="10" t="str">
        <f>IF(F188="Electric","",IF(F188="Diesel",VLOOKUP($C188,'A-1.Equipment Type Mapping'!$B$1:$E$15,2,FALSE),IF(F188="Gasoline",VLOOKUP($C188,'A-1.Equipment Type Mapping'!$B$1:$E$15,3,FALSE))))</f>
        <v/>
      </c>
      <c r="E188" s="10" t="s">
        <v>345</v>
      </c>
      <c r="F188" s="10" t="s">
        <v>4</v>
      </c>
      <c r="G188" s="10">
        <v>2017</v>
      </c>
      <c r="H188" s="10">
        <v>2017</v>
      </c>
      <c r="I188" s="10" t="s">
        <v>254</v>
      </c>
      <c r="J188" s="10">
        <v>40.230662687850838</v>
      </c>
      <c r="K188" s="7">
        <f t="array" ref="K188">SUM((J188&gt;='HP Bin Lookup'!$A$1:$A$9)*(J188&lt;'HP Bin Lookup'!$B$1:$B$9)*'HP Bin Lookup'!$B$1:$B$9)</f>
        <v>50</v>
      </c>
      <c r="L188" s="7" t="str">
        <f>IF(F188="Electric","",IFERROR(VLOOKUP(D188&amp;"_"&amp;H188&amp;"_"&amp;K188,OFFROAD2017_CY2020!$A:$A,1,FALSE),"No"))</f>
        <v/>
      </c>
      <c r="M188" s="7" t="s">
        <v>254</v>
      </c>
      <c r="N188" s="13" t="s">
        <v>254</v>
      </c>
      <c r="O188" s="13" t="str">
        <f>IF(F188="Electric","",IF(N188="",VLOOKUP($C188,'A-1.Equipment Type Mapping'!$B$1:$E$15,4,FALSE),""))</f>
        <v/>
      </c>
      <c r="P188" s="13" t="str">
        <f t="shared" si="22"/>
        <v/>
      </c>
      <c r="Q188" s="13" t="str">
        <f t="shared" si="13"/>
        <v/>
      </c>
      <c r="R188" s="13" t="s">
        <v>254</v>
      </c>
      <c r="S188" s="10" t="str">
        <f>IFERROR(VLOOKUP(Q188,OFFROAD2017_CY2020!A:U,S$3,FALSE)/VLOOKUP(Q188,OFFROAD2017_CY2020!A:U,S$4,FALSE)*IF(W188="Yes",_xlfn.DAYS(X188,"12/31/2019")/365,1),"")</f>
        <v/>
      </c>
      <c r="T188" s="13" t="str">
        <f t="shared" si="23"/>
        <v/>
      </c>
      <c r="U188" s="10" t="s">
        <v>254</v>
      </c>
      <c r="V188" s="10" t="s">
        <v>249</v>
      </c>
      <c r="W188" s="10" t="s">
        <v>249</v>
      </c>
      <c r="X188" s="10" t="s">
        <v>254</v>
      </c>
      <c r="Y188" s="10" t="s">
        <v>249</v>
      </c>
      <c r="Z188" s="10" t="s">
        <v>254</v>
      </c>
      <c r="AA188" s="10" t="s">
        <v>254</v>
      </c>
      <c r="AB188" s="10" t="s">
        <v>254</v>
      </c>
      <c r="AC188" s="71"/>
      <c r="AD188" s="71"/>
    </row>
    <row r="189" spans="1:30" ht="15.6" customHeight="1" x14ac:dyDescent="0.2">
      <c r="A189" s="10" t="s">
        <v>406</v>
      </c>
      <c r="B189" s="10" t="s">
        <v>405</v>
      </c>
      <c r="C189" s="10" t="s">
        <v>9</v>
      </c>
      <c r="D189" s="10" t="str">
        <f>IF(F189="Electric","",IF(F189="Diesel",VLOOKUP($C189,'A-1.Equipment Type Mapping'!$B$1:$E$15,2,FALSE),IF(F189="Gasoline",VLOOKUP($C189,'A-1.Equipment Type Mapping'!$B$1:$E$15,3,FALSE))))</f>
        <v>AirGrSupp - Cargo Tractor</v>
      </c>
      <c r="E189" s="10" t="s">
        <v>345</v>
      </c>
      <c r="F189" s="10" t="s">
        <v>5</v>
      </c>
      <c r="G189" s="10">
        <v>2019</v>
      </c>
      <c r="H189" s="10">
        <v>2019</v>
      </c>
      <c r="I189" s="10">
        <v>2018</v>
      </c>
      <c r="J189" s="7">
        <v>74</v>
      </c>
      <c r="K189" s="7">
        <f t="array" ref="K189">SUM((J189&gt;='HP Bin Lookup'!$A$1:$A$9)*(J189&lt;'HP Bin Lookup'!$B$1:$B$9)*'HP Bin Lookup'!$B$1:$B$9)</f>
        <v>75</v>
      </c>
      <c r="L189" s="7" t="str">
        <f>IF(F189="Electric","",IFERROR(VLOOKUP(D189&amp;"_"&amp;H189&amp;"_"&amp;K189,OFFROAD2017_CY2020!$A:$A,1,FALSE),"No"))</f>
        <v>No</v>
      </c>
      <c r="M189" s="7">
        <v>75</v>
      </c>
      <c r="N189" s="13" t="s">
        <v>254</v>
      </c>
      <c r="O189" s="13">
        <f>IF(F189="Electric","",IF(N189="",VLOOKUP($C189,'A-1.Equipment Type Mapping'!$B$1:$E$15,4,FALSE),""))</f>
        <v>0.36180000000000007</v>
      </c>
      <c r="P189" s="13">
        <f t="shared" si="22"/>
        <v>0.36180000000000007</v>
      </c>
      <c r="Q189" s="13" t="str">
        <f t="shared" si="13"/>
        <v>AirGrSupp - Cargo Tractor_2018_75</v>
      </c>
      <c r="R189" s="13" t="s">
        <v>254</v>
      </c>
      <c r="S189" s="10">
        <f>IFERROR(VLOOKUP(Q189,OFFROAD2017_CY2020!A:U,S$3,FALSE)/VLOOKUP(Q189,OFFROAD2017_CY2020!A:U,S$4,FALSE)*IF(W189="Yes",_xlfn.DAYS(X189,"12/31/2019")/365,1),"")</f>
        <v>687.02802333776481</v>
      </c>
      <c r="T189" s="13">
        <f t="shared" si="23"/>
        <v>687.02802333776481</v>
      </c>
      <c r="U189" s="10" t="s">
        <v>387</v>
      </c>
      <c r="V189" s="10" t="s">
        <v>249</v>
      </c>
      <c r="W189" s="10" t="s">
        <v>249</v>
      </c>
      <c r="X189" s="10" t="s">
        <v>254</v>
      </c>
      <c r="Y189" s="10" t="s">
        <v>249</v>
      </c>
      <c r="Z189" s="10" t="s">
        <v>254</v>
      </c>
      <c r="AA189" s="10" t="s">
        <v>254</v>
      </c>
      <c r="AB189" s="10" t="s">
        <v>254</v>
      </c>
      <c r="AC189" s="71"/>
      <c r="AD189" s="71"/>
    </row>
    <row r="190" spans="1:30" ht="15.6" customHeight="1" x14ac:dyDescent="0.2">
      <c r="A190" s="10" t="s">
        <v>404</v>
      </c>
      <c r="B190" s="10" t="s">
        <v>403</v>
      </c>
      <c r="C190" s="10" t="s">
        <v>222</v>
      </c>
      <c r="D190" s="10" t="str">
        <f>IF(F190="Electric","",IF(F190="Diesel",VLOOKUP($C190,'A-1.Equipment Type Mapping'!$B$1:$E$15,2,FALSE),IF(F190="Gasoline",VLOOKUP($C190,'A-1.Equipment Type Mapping'!$B$1:$E$15,3,FALSE))))</f>
        <v>AirGrSupp - Other GSE</v>
      </c>
      <c r="E190" s="10" t="s">
        <v>345</v>
      </c>
      <c r="F190" s="10" t="s">
        <v>5</v>
      </c>
      <c r="G190" s="10">
        <v>2016</v>
      </c>
      <c r="H190" s="10">
        <v>2016</v>
      </c>
      <c r="I190" s="10" t="s">
        <v>254</v>
      </c>
      <c r="J190" s="7">
        <v>116</v>
      </c>
      <c r="K190" s="7">
        <f t="array" ref="K190">SUM((J190&gt;='HP Bin Lookup'!$A$1:$A$9)*(J190&lt;'HP Bin Lookup'!$B$1:$B$9)*'HP Bin Lookup'!$B$1:$B$9)</f>
        <v>175</v>
      </c>
      <c r="L190" s="7" t="str">
        <f>IF(F190="Electric","",IFERROR(VLOOKUP(D190&amp;"_"&amp;H190&amp;"_"&amp;K190,OFFROAD2017_CY2020!$A:$A,1,FALSE),"No"))</f>
        <v>AirGrSupp - Other GSE_2016_175</v>
      </c>
      <c r="M190" s="7" t="s">
        <v>254</v>
      </c>
      <c r="N190" s="13" t="s">
        <v>254</v>
      </c>
      <c r="O190" s="13">
        <f>IF(F190="Electric","",IF(N190="",VLOOKUP($C190,'A-1.Equipment Type Mapping'!$B$1:$E$15,4,FALSE),""))</f>
        <v>0.33500000000000002</v>
      </c>
      <c r="P190" s="13">
        <f t="shared" si="22"/>
        <v>0.33500000000000002</v>
      </c>
      <c r="Q190" s="13" t="str">
        <f t="shared" si="13"/>
        <v>AirGrSupp - Other GSE_2016_175</v>
      </c>
      <c r="R190" s="13" t="s">
        <v>254</v>
      </c>
      <c r="S190" s="10">
        <f>IFERROR(VLOOKUP(Q190,OFFROAD2017_CY2020!A:U,S$3,FALSE)/VLOOKUP(Q190,OFFROAD2017_CY2020!A:U,S$4,FALSE)*IF(W190="Yes",_xlfn.DAYS(X190,"12/31/2019")/365,1),"")</f>
        <v>483.10065768036617</v>
      </c>
      <c r="T190" s="13">
        <f t="shared" si="23"/>
        <v>483.10065768036617</v>
      </c>
      <c r="U190" s="10" t="s">
        <v>387</v>
      </c>
      <c r="V190" s="10" t="s">
        <v>249</v>
      </c>
      <c r="W190" s="10" t="s">
        <v>249</v>
      </c>
      <c r="X190" s="10" t="s">
        <v>254</v>
      </c>
      <c r="Y190" s="10" t="s">
        <v>249</v>
      </c>
      <c r="Z190" s="10" t="s">
        <v>254</v>
      </c>
      <c r="AA190" s="10" t="s">
        <v>254</v>
      </c>
      <c r="AB190" s="10" t="s">
        <v>254</v>
      </c>
      <c r="AC190" s="71"/>
      <c r="AD190" s="71"/>
    </row>
    <row r="191" spans="1:30" ht="15.6" customHeight="1" x14ac:dyDescent="0.2">
      <c r="A191" s="10" t="s">
        <v>402</v>
      </c>
      <c r="B191" s="10" t="s">
        <v>401</v>
      </c>
      <c r="C191" s="10" t="s">
        <v>11</v>
      </c>
      <c r="D191" s="10" t="str">
        <f>IF(F191="Electric","",IF(F191="Diesel",VLOOKUP($C191,'A-1.Equipment Type Mapping'!$B$1:$E$15,2,FALSE),IF(F191="Gasoline",VLOOKUP($C191,'A-1.Equipment Type Mapping'!$B$1:$E$15,3,FALSE))))</f>
        <v>OFF - AirGrSupp - Lav Truck</v>
      </c>
      <c r="E191" s="10" t="s">
        <v>345</v>
      </c>
      <c r="F191" s="10" t="s">
        <v>12</v>
      </c>
      <c r="G191" s="10">
        <v>2005</v>
      </c>
      <c r="H191" s="10">
        <v>2005</v>
      </c>
      <c r="I191" s="10">
        <v>2005</v>
      </c>
      <c r="J191" s="7">
        <v>285</v>
      </c>
      <c r="K191" s="7">
        <f t="array" ref="K191">SUM((J191&gt;='HP Bin Lookup'!$A$1:$A$9)*(J191&lt;'HP Bin Lookup'!$B$1:$B$9)*'HP Bin Lookup'!$B$1:$B$9)</f>
        <v>300</v>
      </c>
      <c r="L191" s="7" t="str">
        <f>IF(F191="Electric","",IFERROR(VLOOKUP(D191&amp;"_"&amp;H191&amp;"_"&amp;K191,OFFROAD2017_CY2020!$A:$A,1,FALSE),"No"))</f>
        <v>No</v>
      </c>
      <c r="M191" s="7">
        <v>175</v>
      </c>
      <c r="N191" s="13" t="s">
        <v>254</v>
      </c>
      <c r="O191" s="13">
        <f>IF(F191="Electric","",IF(N191="",VLOOKUP($C191,'A-1.Equipment Type Mapping'!$B$1:$E$15,4,FALSE),""))</f>
        <v>0.33500000000000002</v>
      </c>
      <c r="P191" s="13">
        <f t="shared" si="22"/>
        <v>0.33500000000000002</v>
      </c>
      <c r="Q191" s="13" t="str">
        <f t="shared" si="13"/>
        <v>OFF - AirGrSupp - Lav Truck_2005_175</v>
      </c>
      <c r="R191" s="13" t="s">
        <v>254</v>
      </c>
      <c r="S191" s="10">
        <f>IFERROR(VLOOKUP(Q191,OFFROAD2017_CY2020!A:U,S$3,FALSE)/VLOOKUP(Q191,OFFROAD2017_CY2020!A:U,S$4,FALSE)*IF(W191="Yes",_xlfn.DAYS(X191,"12/31/2019")/365,1),"")</f>
        <v>1277.5</v>
      </c>
      <c r="T191" s="13">
        <f t="shared" si="23"/>
        <v>1277.5</v>
      </c>
      <c r="U191" s="10" t="s">
        <v>254</v>
      </c>
      <c r="V191" s="10" t="s">
        <v>249</v>
      </c>
      <c r="W191" s="10" t="s">
        <v>249</v>
      </c>
      <c r="X191" s="10" t="s">
        <v>254</v>
      </c>
      <c r="Y191" s="10" t="s">
        <v>249</v>
      </c>
      <c r="Z191" s="10" t="s">
        <v>254</v>
      </c>
      <c r="AA191" s="10" t="s">
        <v>254</v>
      </c>
      <c r="AB191" s="10" t="s">
        <v>254</v>
      </c>
      <c r="AC191" s="71"/>
      <c r="AD191" s="71"/>
    </row>
    <row r="192" spans="1:30" ht="15.6" customHeight="1" x14ac:dyDescent="0.2">
      <c r="A192" s="10" t="s">
        <v>400</v>
      </c>
      <c r="B192" s="10" t="s">
        <v>396</v>
      </c>
      <c r="C192" s="10" t="s">
        <v>225</v>
      </c>
      <c r="D192" s="10" t="str">
        <f>IF(F192="Electric","",IF(F192="Diesel",VLOOKUP($C192,'A-1.Equipment Type Mapping'!$B$1:$E$15,2,FALSE),IF(F192="Gasoline",VLOOKUP($C192,'A-1.Equipment Type Mapping'!$B$1:$E$15,3,FALSE))))</f>
        <v>AirGrSupp - A/C Tug Narrow Body</v>
      </c>
      <c r="E192" s="10" t="s">
        <v>345</v>
      </c>
      <c r="F192" s="10" t="s">
        <v>5</v>
      </c>
      <c r="G192" s="10">
        <v>2019</v>
      </c>
      <c r="H192" s="10">
        <v>2019</v>
      </c>
      <c r="I192" s="10">
        <v>2019</v>
      </c>
      <c r="J192" s="7">
        <v>74</v>
      </c>
      <c r="K192" s="7">
        <f t="array" ref="K192">SUM((J192&gt;='HP Bin Lookup'!$A$1:$A$9)*(J192&lt;'HP Bin Lookup'!$B$1:$B$9)*'HP Bin Lookup'!$B$1:$B$9)</f>
        <v>75</v>
      </c>
      <c r="L192" s="7" t="str">
        <f>IF(F192="Electric","",IFERROR(VLOOKUP(D192&amp;"_"&amp;H192&amp;"_"&amp;K192,OFFROAD2017_CY2020!$A:$A,1,FALSE),"No"))</f>
        <v>No</v>
      </c>
      <c r="M192" s="7">
        <v>100</v>
      </c>
      <c r="N192" s="13" t="s">
        <v>254</v>
      </c>
      <c r="O192" s="13">
        <f>IF(F192="Electric","",IF(N192="",VLOOKUP($C192,'A-1.Equipment Type Mapping'!$B$1:$E$15,4,FALSE),""))</f>
        <v>0.53600000000000003</v>
      </c>
      <c r="P192" s="13">
        <f t="shared" si="22"/>
        <v>0.53600000000000003</v>
      </c>
      <c r="Q192" s="13" t="str">
        <f t="shared" si="13"/>
        <v>AirGrSupp - A/C Tug Narrow Body_2019_100</v>
      </c>
      <c r="R192" s="13" t="s">
        <v>254</v>
      </c>
      <c r="S192" s="10">
        <f>IFERROR(VLOOKUP(Q192,OFFROAD2017_CY2020!A:U,S$3,FALSE)/VLOOKUP(Q192,OFFROAD2017_CY2020!A:U,S$4,FALSE)*IF(W192="Yes",_xlfn.DAYS(X192,"12/31/2019")/365,1),"")</f>
        <v>328.24672226137619</v>
      </c>
      <c r="T192" s="13">
        <f t="shared" si="23"/>
        <v>328.24672226137619</v>
      </c>
      <c r="U192" s="10" t="s">
        <v>387</v>
      </c>
      <c r="V192" s="10" t="s">
        <v>249</v>
      </c>
      <c r="W192" s="10" t="s">
        <v>249</v>
      </c>
      <c r="X192" s="10" t="s">
        <v>254</v>
      </c>
      <c r="Y192" s="10" t="s">
        <v>249</v>
      </c>
      <c r="Z192" s="10" t="s">
        <v>254</v>
      </c>
      <c r="AA192" s="10" t="s">
        <v>254</v>
      </c>
      <c r="AB192" s="10" t="s">
        <v>254</v>
      </c>
      <c r="AC192" s="71"/>
      <c r="AD192" s="71"/>
    </row>
    <row r="193" spans="1:30" ht="15.6" customHeight="1" x14ac:dyDescent="0.2">
      <c r="A193" s="10" t="s">
        <v>399</v>
      </c>
      <c r="B193" s="10" t="s">
        <v>396</v>
      </c>
      <c r="C193" s="10" t="s">
        <v>225</v>
      </c>
      <c r="D193" s="10" t="str">
        <f>IF(F193="Electric","",IF(F193="Diesel",VLOOKUP($C193,'A-1.Equipment Type Mapping'!$B$1:$E$15,2,FALSE),IF(F193="Gasoline",VLOOKUP($C193,'A-1.Equipment Type Mapping'!$B$1:$E$15,3,FALSE))))</f>
        <v>AirGrSupp - A/C Tug Narrow Body</v>
      </c>
      <c r="E193" s="10" t="s">
        <v>345</v>
      </c>
      <c r="F193" s="10" t="s">
        <v>5</v>
      </c>
      <c r="G193" s="10">
        <v>2019</v>
      </c>
      <c r="H193" s="10">
        <v>2019</v>
      </c>
      <c r="I193" s="10">
        <v>2019</v>
      </c>
      <c r="J193" s="7">
        <v>74</v>
      </c>
      <c r="K193" s="7">
        <f t="array" ref="K193">SUM((J193&gt;='HP Bin Lookup'!$A$1:$A$9)*(J193&lt;'HP Bin Lookup'!$B$1:$B$9)*'HP Bin Lookup'!$B$1:$B$9)</f>
        <v>75</v>
      </c>
      <c r="L193" s="7" t="str">
        <f>IF(F193="Electric","",IFERROR(VLOOKUP(D193&amp;"_"&amp;H193&amp;"_"&amp;K193,OFFROAD2017_CY2020!$A:$A,1,FALSE),"No"))</f>
        <v>No</v>
      </c>
      <c r="M193" s="7">
        <v>100</v>
      </c>
      <c r="N193" s="13" t="s">
        <v>254</v>
      </c>
      <c r="O193" s="13">
        <f>IF(F193="Electric","",IF(N193="",VLOOKUP($C193,'A-1.Equipment Type Mapping'!$B$1:$E$15,4,FALSE),""))</f>
        <v>0.53600000000000003</v>
      </c>
      <c r="P193" s="13">
        <f t="shared" si="22"/>
        <v>0.53600000000000003</v>
      </c>
      <c r="Q193" s="13" t="str">
        <f t="shared" si="13"/>
        <v>AirGrSupp - A/C Tug Narrow Body_2019_100</v>
      </c>
      <c r="R193" s="13" t="s">
        <v>254</v>
      </c>
      <c r="S193" s="10">
        <f>IFERROR(VLOOKUP(Q193,OFFROAD2017_CY2020!A:U,S$3,FALSE)/VLOOKUP(Q193,OFFROAD2017_CY2020!A:U,S$4,FALSE)*IF(W193="Yes",_xlfn.DAYS(X193,"12/31/2019")/365,1),"")</f>
        <v>328.24672226137619</v>
      </c>
      <c r="T193" s="13">
        <f t="shared" si="23"/>
        <v>328.24672226137619</v>
      </c>
      <c r="U193" s="10" t="s">
        <v>387</v>
      </c>
      <c r="V193" s="10" t="s">
        <v>249</v>
      </c>
      <c r="W193" s="10" t="s">
        <v>249</v>
      </c>
      <c r="X193" s="10" t="s">
        <v>254</v>
      </c>
      <c r="Y193" s="10" t="s">
        <v>249</v>
      </c>
      <c r="Z193" s="10" t="s">
        <v>254</v>
      </c>
      <c r="AA193" s="10" t="s">
        <v>254</v>
      </c>
      <c r="AB193" s="10" t="s">
        <v>254</v>
      </c>
      <c r="AC193" s="71"/>
      <c r="AD193" s="71"/>
    </row>
    <row r="194" spans="1:30" ht="15.6" customHeight="1" x14ac:dyDescent="0.2">
      <c r="A194" s="10" t="s">
        <v>398</v>
      </c>
      <c r="B194" s="10" t="s">
        <v>396</v>
      </c>
      <c r="C194" s="10" t="s">
        <v>225</v>
      </c>
      <c r="D194" s="10" t="str">
        <f>IF(F194="Electric","",IF(F194="Diesel",VLOOKUP($C194,'A-1.Equipment Type Mapping'!$B$1:$E$15,2,FALSE),IF(F194="Gasoline",VLOOKUP($C194,'A-1.Equipment Type Mapping'!$B$1:$E$15,3,FALSE))))</f>
        <v>AirGrSupp - A/C Tug Narrow Body</v>
      </c>
      <c r="E194" s="10" t="s">
        <v>345</v>
      </c>
      <c r="F194" s="10" t="s">
        <v>5</v>
      </c>
      <c r="G194" s="10">
        <v>2019</v>
      </c>
      <c r="H194" s="10">
        <v>2019</v>
      </c>
      <c r="I194" s="10">
        <v>2019</v>
      </c>
      <c r="J194" s="7">
        <v>74</v>
      </c>
      <c r="K194" s="7">
        <f t="array" ref="K194">SUM((J194&gt;='HP Bin Lookup'!$A$1:$A$9)*(J194&lt;'HP Bin Lookup'!$B$1:$B$9)*'HP Bin Lookup'!$B$1:$B$9)</f>
        <v>75</v>
      </c>
      <c r="L194" s="7" t="str">
        <f>IF(F194="Electric","",IFERROR(VLOOKUP(D194&amp;"_"&amp;H194&amp;"_"&amp;K194,OFFROAD2017_CY2020!$A:$A,1,FALSE),"No"))</f>
        <v>No</v>
      </c>
      <c r="M194" s="7">
        <v>100</v>
      </c>
      <c r="N194" s="13" t="s">
        <v>254</v>
      </c>
      <c r="O194" s="13">
        <f>IF(F194="Electric","",IF(N194="",VLOOKUP($C194,'A-1.Equipment Type Mapping'!$B$1:$E$15,4,FALSE),""))</f>
        <v>0.53600000000000003</v>
      </c>
      <c r="P194" s="13">
        <f t="shared" si="22"/>
        <v>0.53600000000000003</v>
      </c>
      <c r="Q194" s="13" t="str">
        <f t="shared" si="13"/>
        <v>AirGrSupp - A/C Tug Narrow Body_2019_100</v>
      </c>
      <c r="R194" s="13" t="s">
        <v>254</v>
      </c>
      <c r="S194" s="10">
        <f>IFERROR(VLOOKUP(Q194,OFFROAD2017_CY2020!A:U,S$3,FALSE)/VLOOKUP(Q194,OFFROAD2017_CY2020!A:U,S$4,FALSE)*IF(W194="Yes",_xlfn.DAYS(X194,"12/31/2019")/365,1),"")</f>
        <v>328.24672226137619</v>
      </c>
      <c r="T194" s="13">
        <f t="shared" si="23"/>
        <v>328.24672226137619</v>
      </c>
      <c r="U194" s="10" t="s">
        <v>387</v>
      </c>
      <c r="V194" s="10" t="s">
        <v>249</v>
      </c>
      <c r="W194" s="10" t="s">
        <v>249</v>
      </c>
      <c r="X194" s="10" t="s">
        <v>254</v>
      </c>
      <c r="Y194" s="10" t="s">
        <v>249</v>
      </c>
      <c r="Z194" s="10" t="s">
        <v>254</v>
      </c>
      <c r="AA194" s="10" t="s">
        <v>254</v>
      </c>
      <c r="AB194" s="10" t="s">
        <v>254</v>
      </c>
      <c r="AC194" s="71"/>
      <c r="AD194" s="71"/>
    </row>
    <row r="195" spans="1:30" ht="15.6" customHeight="1" x14ac:dyDescent="0.2">
      <c r="A195" s="10" t="s">
        <v>397</v>
      </c>
      <c r="B195" s="10" t="s">
        <v>396</v>
      </c>
      <c r="C195" s="10" t="s">
        <v>225</v>
      </c>
      <c r="D195" s="10" t="str">
        <f>IF(F195="Electric","",IF(F195="Diesel",VLOOKUP($C195,'A-1.Equipment Type Mapping'!$B$1:$E$15,2,FALSE),IF(F195="Gasoline",VLOOKUP($C195,'A-1.Equipment Type Mapping'!$B$1:$E$15,3,FALSE))))</f>
        <v>AirGrSupp - A/C Tug Narrow Body</v>
      </c>
      <c r="E195" s="10" t="s">
        <v>345</v>
      </c>
      <c r="F195" s="10" t="s">
        <v>5</v>
      </c>
      <c r="G195" s="10">
        <v>2019</v>
      </c>
      <c r="H195" s="10">
        <v>2019</v>
      </c>
      <c r="I195" s="10">
        <v>2019</v>
      </c>
      <c r="J195" s="7">
        <v>74</v>
      </c>
      <c r="K195" s="7">
        <f t="array" ref="K195">SUM((J195&gt;='HP Bin Lookup'!$A$1:$A$9)*(J195&lt;'HP Bin Lookup'!$B$1:$B$9)*'HP Bin Lookup'!$B$1:$B$9)</f>
        <v>75</v>
      </c>
      <c r="L195" s="7" t="str">
        <f>IF(F195="Electric","",IFERROR(VLOOKUP(D195&amp;"_"&amp;H195&amp;"_"&amp;K195,OFFROAD2017_CY2020!$A:$A,1,FALSE),"No"))</f>
        <v>No</v>
      </c>
      <c r="M195" s="7">
        <v>100</v>
      </c>
      <c r="N195" s="13" t="s">
        <v>254</v>
      </c>
      <c r="O195" s="13">
        <f>IF(F195="Electric","",IF(N195="",VLOOKUP($C195,'A-1.Equipment Type Mapping'!$B$1:$E$15,4,FALSE),""))</f>
        <v>0.53600000000000003</v>
      </c>
      <c r="P195" s="13">
        <f t="shared" si="22"/>
        <v>0.53600000000000003</v>
      </c>
      <c r="Q195" s="13" t="str">
        <f t="shared" si="13"/>
        <v>AirGrSupp - A/C Tug Narrow Body_2019_100</v>
      </c>
      <c r="R195" s="13" t="s">
        <v>254</v>
      </c>
      <c r="S195" s="10">
        <f>IFERROR(VLOOKUP(Q195,OFFROAD2017_CY2020!A:U,S$3,FALSE)/VLOOKUP(Q195,OFFROAD2017_CY2020!A:U,S$4,FALSE)*IF(W195="Yes",_xlfn.DAYS(X195,"12/31/2019")/365,1),"")</f>
        <v>328.24672226137619</v>
      </c>
      <c r="T195" s="13">
        <f t="shared" si="23"/>
        <v>328.24672226137619</v>
      </c>
      <c r="U195" s="10" t="s">
        <v>387</v>
      </c>
      <c r="V195" s="10" t="s">
        <v>249</v>
      </c>
      <c r="W195" s="10" t="s">
        <v>249</v>
      </c>
      <c r="X195" s="10" t="s">
        <v>254</v>
      </c>
      <c r="Y195" s="10" t="s">
        <v>249</v>
      </c>
      <c r="Z195" s="10" t="s">
        <v>254</v>
      </c>
      <c r="AA195" s="10" t="s">
        <v>254</v>
      </c>
      <c r="AB195" s="10" t="s">
        <v>254</v>
      </c>
      <c r="AC195" s="71"/>
      <c r="AD195" s="71"/>
    </row>
    <row r="196" spans="1:30" ht="15.6" customHeight="1" x14ac:dyDescent="0.2">
      <c r="A196" s="10" t="s">
        <v>510</v>
      </c>
      <c r="B196" s="10" t="s">
        <v>489</v>
      </c>
      <c r="C196" s="26" t="s">
        <v>20</v>
      </c>
      <c r="D196" s="10" t="str">
        <f>IF(F196="Electric","",IF(F196="Diesel",VLOOKUP($C196,'A-1.Equipment Type Mapping'!$B$1:$E$15,2,FALSE),IF(F196="Gasoline",VLOOKUP($C196,'A-1.Equipment Type Mapping'!$B$1:$E$15,3,FALSE))))</f>
        <v>AirGrSupp - Other GSE</v>
      </c>
      <c r="E196" s="10" t="s">
        <v>250</v>
      </c>
      <c r="F196" s="10" t="s">
        <v>5</v>
      </c>
      <c r="G196" s="10" t="s">
        <v>516</v>
      </c>
      <c r="H196" s="10" t="s">
        <v>516</v>
      </c>
      <c r="I196" s="10" t="s">
        <v>254</v>
      </c>
      <c r="J196" s="7">
        <v>299</v>
      </c>
      <c r="K196" s="7">
        <f t="array" ref="K196">SUM((J196&gt;='HP Bin Lookup'!$A$1:$A$9)*(J196&lt;'HP Bin Lookup'!$B$1:$B$9)*'HP Bin Lookup'!$B$1:$B$9)</f>
        <v>300</v>
      </c>
      <c r="L196" s="7" t="s">
        <v>218</v>
      </c>
      <c r="M196" s="7" t="s">
        <v>218</v>
      </c>
      <c r="N196" s="13" t="s">
        <v>254</v>
      </c>
      <c r="O196" s="13">
        <f>IF(F196="Electric","",IF(N196="",VLOOKUP($C196,'A-1.Equipment Type Mapping'!$B$1:$E$15,4,FALSE),""))</f>
        <v>0.33500000000000002</v>
      </c>
      <c r="P196" s="13">
        <f t="shared" ref="P196:P202" si="24">IF(N196="",IF(O196="","",O196),N196)</f>
        <v>0.33500000000000002</v>
      </c>
      <c r="Q196" s="13" t="str">
        <f t="shared" si="13"/>
        <v>AirGrSupp - Other GSE_2004-2015_300</v>
      </c>
      <c r="R196" s="13" t="s">
        <v>254</v>
      </c>
      <c r="S196" s="7">
        <v>483.10065768036395</v>
      </c>
      <c r="T196" s="13">
        <f t="shared" si="23"/>
        <v>483.10065768036395</v>
      </c>
      <c r="U196" s="10" t="s">
        <v>519</v>
      </c>
      <c r="V196" s="10" t="s">
        <v>249</v>
      </c>
      <c r="W196" s="10" t="s">
        <v>249</v>
      </c>
      <c r="X196" s="10" t="s">
        <v>254</v>
      </c>
      <c r="Y196" s="10" t="s">
        <v>249</v>
      </c>
      <c r="Z196" s="10" t="s">
        <v>254</v>
      </c>
      <c r="AA196" s="10" t="s">
        <v>254</v>
      </c>
      <c r="AB196" s="10" t="s">
        <v>254</v>
      </c>
      <c r="AC196" s="71"/>
      <c r="AD196" s="71"/>
    </row>
    <row r="197" spans="1:30" ht="15.6" customHeight="1" x14ac:dyDescent="0.2">
      <c r="A197" s="10" t="s">
        <v>490</v>
      </c>
      <c r="B197" s="10" t="s">
        <v>392</v>
      </c>
      <c r="C197" s="26" t="s">
        <v>3</v>
      </c>
      <c r="D197" s="10" t="str">
        <f>IF(F197="Electric","",IF(F197="Diesel",VLOOKUP($C197,'A-1.Equipment Type Mapping'!$B$1:$E$15,2,FALSE),IF(F197="Gasoline",VLOOKUP($C197,'A-1.Equipment Type Mapping'!$B$1:$E$15,3,FALSE))))</f>
        <v>AirGrSupp - Belt Loader</v>
      </c>
      <c r="E197" s="10" t="s">
        <v>250</v>
      </c>
      <c r="F197" s="10" t="s">
        <v>5</v>
      </c>
      <c r="G197" s="10">
        <v>1987</v>
      </c>
      <c r="H197" s="10">
        <v>1989</v>
      </c>
      <c r="I197" s="10">
        <v>1990</v>
      </c>
      <c r="J197" s="7">
        <v>74</v>
      </c>
      <c r="K197" s="7">
        <f t="array" ref="K197">SUM((J197&gt;='HP Bin Lookup'!$A$1:$A$9)*(J197&lt;'HP Bin Lookup'!$B$1:$B$9)*'HP Bin Lookup'!$B$1:$B$9)</f>
        <v>75</v>
      </c>
      <c r="L197" s="7" t="str">
        <f>IF(F197="Electric","",IFERROR(VLOOKUP(D197&amp;"_"&amp;H197&amp;"_"&amp;K197,OFFROAD2017_CY2020!$A:$A,1,FALSE),"No"))</f>
        <v>No</v>
      </c>
      <c r="M197" s="7">
        <v>75</v>
      </c>
      <c r="N197" s="13" t="s">
        <v>254</v>
      </c>
      <c r="O197" s="13">
        <f>IF(F197="Electric","",IF(N197="",VLOOKUP($C197,'A-1.Equipment Type Mapping'!$B$1:$E$15,4,FALSE),""))</f>
        <v>0.33500000000000002</v>
      </c>
      <c r="P197" s="13">
        <f t="shared" si="24"/>
        <v>0.33500000000000002</v>
      </c>
      <c r="Q197" s="13" t="str">
        <f t="shared" si="13"/>
        <v>AirGrSupp - Belt Loader_1990_75</v>
      </c>
      <c r="R197" s="13" t="s">
        <v>254</v>
      </c>
      <c r="S197" s="10">
        <f>IFERROR(VLOOKUP(Q197,OFFROAD2017_CY2020!A:U,S$3,FALSE)/VLOOKUP(Q197,OFFROAD2017_CY2020!A:U,S$4,FALSE)*IF(W197="Yes",_xlfn.DAYS(X197,"12/31/2019")/365,1),"")</f>
        <v>510.36367447948169</v>
      </c>
      <c r="T197" s="13">
        <f t="shared" ref="T197:T199" si="25">IF(R197="",IF(S197="","",S197),R197)</f>
        <v>510.36367447948169</v>
      </c>
      <c r="U197" s="10" t="s">
        <v>520</v>
      </c>
      <c r="V197" s="10" t="s">
        <v>249</v>
      </c>
      <c r="W197" s="10" t="s">
        <v>249</v>
      </c>
      <c r="X197" s="10" t="s">
        <v>254</v>
      </c>
      <c r="Y197" s="10" t="s">
        <v>249</v>
      </c>
      <c r="Z197" s="10" t="s">
        <v>254</v>
      </c>
      <c r="AA197" s="10" t="s">
        <v>254</v>
      </c>
      <c r="AB197" s="10" t="s">
        <v>254</v>
      </c>
      <c r="AC197" s="71"/>
      <c r="AD197" s="71"/>
    </row>
    <row r="198" spans="1:30" ht="15.6" customHeight="1" x14ac:dyDescent="0.2">
      <c r="A198" s="10" t="s">
        <v>511</v>
      </c>
      <c r="B198" s="10" t="s">
        <v>507</v>
      </c>
      <c r="C198" s="10" t="str">
        <f t="shared" ref="C198:C202" si="26">B198</f>
        <v>Tug</v>
      </c>
      <c r="D198" s="10" t="str">
        <f>IF(F198="Electric","",IF(F198="Diesel",VLOOKUP($C198,'A-1.Equipment Type Mapping'!$B$1:$E$15,2,FALSE),IF(F198="Gasoline",VLOOKUP($C198,'A-1.Equipment Type Mapping'!$B$1:$E$15,3,FALSE))))</f>
        <v/>
      </c>
      <c r="E198" s="10" t="s">
        <v>250</v>
      </c>
      <c r="F198" s="10" t="s">
        <v>4</v>
      </c>
      <c r="G198" s="10" t="s">
        <v>518</v>
      </c>
      <c r="H198" s="10" t="s">
        <v>218</v>
      </c>
      <c r="I198" s="10" t="s">
        <v>254</v>
      </c>
      <c r="J198" s="7" t="s">
        <v>218</v>
      </c>
      <c r="K198" s="7">
        <f t="array" ref="K198">SUM((J198&gt;='HP Bin Lookup'!$A$1:$A$9)*(J198&lt;'HP Bin Lookup'!$B$1:$B$9)*'HP Bin Lookup'!$B$1:$B$9)</f>
        <v>0</v>
      </c>
      <c r="L198" s="7" t="str">
        <f>IF(F198="Electric","",IFERROR(VLOOKUP(D198&amp;"_"&amp;H198&amp;"_"&amp;K198,OFFROAD2017_CY2020!$A:$A,1,FALSE),"No"))</f>
        <v/>
      </c>
      <c r="M198" s="7" t="s">
        <v>254</v>
      </c>
      <c r="N198" s="13" t="s">
        <v>254</v>
      </c>
      <c r="O198" s="13" t="str">
        <f>IF(F198="Electric","",IF(N198="",VLOOKUP($C198,'A-1.Equipment Type Mapping'!$B$1:$E$15,4,FALSE),""))</f>
        <v/>
      </c>
      <c r="P198" s="13" t="str">
        <f t="shared" si="24"/>
        <v/>
      </c>
      <c r="Q198" s="13" t="str">
        <f t="shared" ref="Q198:Q202" si="27">IF(F198="Electric","",IF(I198="",D198&amp;"_"&amp;H198&amp;"_"&amp;K198,D198&amp;"_"&amp;I198&amp;"_"&amp;M198))</f>
        <v/>
      </c>
      <c r="R198" s="13" t="s">
        <v>254</v>
      </c>
      <c r="S198" s="10" t="str">
        <f>IFERROR(VLOOKUP(Q198,OFFROAD2017_CY2020!A:U,S$3,FALSE)/VLOOKUP(Q198,OFFROAD2017_CY2020!A:U,S$4,FALSE)*IF(W198="Yes",_xlfn.DAYS(X198,"12/31/2019")/365,1),"")</f>
        <v/>
      </c>
      <c r="T198" s="13" t="str">
        <f t="shared" ref="T198:T202" si="28">IF(R198="",IF(S198="","",S198),R198)</f>
        <v/>
      </c>
      <c r="U198" s="10" t="s">
        <v>254</v>
      </c>
      <c r="V198" s="10" t="s">
        <v>249</v>
      </c>
      <c r="W198" s="10" t="s">
        <v>249</v>
      </c>
      <c r="X198" s="10" t="s">
        <v>254</v>
      </c>
      <c r="Y198" s="10" t="s">
        <v>249</v>
      </c>
      <c r="Z198" s="10" t="s">
        <v>254</v>
      </c>
      <c r="AA198" s="10" t="s">
        <v>254</v>
      </c>
      <c r="AB198" s="10" t="s">
        <v>254</v>
      </c>
      <c r="AC198" s="71"/>
      <c r="AD198" s="71"/>
    </row>
    <row r="199" spans="1:30" ht="15.6" customHeight="1" x14ac:dyDescent="0.2">
      <c r="A199" s="10" t="s">
        <v>512</v>
      </c>
      <c r="B199" s="10" t="s">
        <v>222</v>
      </c>
      <c r="C199" s="10" t="str">
        <f t="shared" si="26"/>
        <v>GPU</v>
      </c>
      <c r="D199" s="10" t="str">
        <f>IF(F199="Electric","",IF(F199="Diesel",VLOOKUP($C199,'A-1.Equipment Type Mapping'!$B$1:$E$15,2,FALSE),IF(F199="Gasoline",VLOOKUP($C199,'A-1.Equipment Type Mapping'!$B$1:$E$15,3,FALSE))))</f>
        <v>AirGrSupp - Other GSE</v>
      </c>
      <c r="E199" s="10" t="s">
        <v>250</v>
      </c>
      <c r="F199" s="10" t="s">
        <v>5</v>
      </c>
      <c r="G199" s="10" t="s">
        <v>517</v>
      </c>
      <c r="H199" s="10" t="s">
        <v>517</v>
      </c>
      <c r="I199" s="10" t="s">
        <v>254</v>
      </c>
      <c r="J199" s="7">
        <v>65.222222222222229</v>
      </c>
      <c r="K199" s="7">
        <f t="array" ref="K199">SUM((J199&gt;='HP Bin Lookup'!$A$1:$A$9)*(J199&lt;'HP Bin Lookup'!$B$1:$B$9)*'HP Bin Lookup'!$B$1:$B$9)</f>
        <v>75</v>
      </c>
      <c r="L199" s="7" t="s">
        <v>218</v>
      </c>
      <c r="M199" s="7" t="s">
        <v>218</v>
      </c>
      <c r="N199" s="13" t="s">
        <v>254</v>
      </c>
      <c r="O199" s="13">
        <f>IF(F199="Electric","",IF(N199="",VLOOKUP($C199,'A-1.Equipment Type Mapping'!$B$1:$E$15,4,FALSE),""))</f>
        <v>0.33500000000000002</v>
      </c>
      <c r="P199" s="13">
        <f t="shared" si="24"/>
        <v>0.33500000000000002</v>
      </c>
      <c r="Q199" s="13" t="str">
        <f t="shared" si="27"/>
        <v>AirGrSupp - Other GSE_2017-2020_75</v>
      </c>
      <c r="R199" s="13" t="s">
        <v>254</v>
      </c>
      <c r="S199" s="7">
        <v>483.10065768036526</v>
      </c>
      <c r="T199" s="13">
        <f t="shared" si="25"/>
        <v>483.10065768036526</v>
      </c>
      <c r="U199" s="10" t="s">
        <v>521</v>
      </c>
      <c r="V199" s="10" t="s">
        <v>249</v>
      </c>
      <c r="W199" s="10" t="s">
        <v>249</v>
      </c>
      <c r="X199" s="10" t="s">
        <v>254</v>
      </c>
      <c r="Y199" s="10" t="s">
        <v>249</v>
      </c>
      <c r="Z199" s="10" t="s">
        <v>254</v>
      </c>
      <c r="AA199" s="10" t="s">
        <v>254</v>
      </c>
      <c r="AB199" s="10" t="s">
        <v>254</v>
      </c>
      <c r="AC199" s="71"/>
      <c r="AD199" s="71"/>
    </row>
    <row r="200" spans="1:30" ht="15.6" customHeight="1" x14ac:dyDescent="0.2">
      <c r="A200" s="10" t="s">
        <v>513</v>
      </c>
      <c r="B200" s="10" t="s">
        <v>223</v>
      </c>
      <c r="C200" s="10" t="str">
        <f t="shared" si="26"/>
        <v>Lavatory Cart</v>
      </c>
      <c r="D200" s="10" t="str">
        <f>IF(F200="Electric","",IF(F200="Diesel",VLOOKUP($C200,'A-1.Equipment Type Mapping'!$B$1:$E$15,2,FALSE),IF(F200="Gasoline",VLOOKUP($C200,'A-1.Equipment Type Mapping'!$B$1:$E$15,3,FALSE))))</f>
        <v/>
      </c>
      <c r="E200" s="10" t="s">
        <v>250</v>
      </c>
      <c r="F200" s="10" t="s">
        <v>4</v>
      </c>
      <c r="G200" s="10" t="s">
        <v>517</v>
      </c>
      <c r="H200" s="10" t="s">
        <v>218</v>
      </c>
      <c r="I200" s="10" t="s">
        <v>254</v>
      </c>
      <c r="J200" s="7" t="s">
        <v>218</v>
      </c>
      <c r="K200" s="7">
        <f t="array" ref="K200">SUM((J200&gt;='HP Bin Lookup'!$A$1:$A$9)*(J200&lt;'HP Bin Lookup'!$B$1:$B$9)*'HP Bin Lookup'!$B$1:$B$9)</f>
        <v>0</v>
      </c>
      <c r="L200" s="7" t="str">
        <f>IF(F200="Electric","",IFERROR(VLOOKUP(D200&amp;"_"&amp;H200&amp;"_"&amp;K200,OFFROAD2017_CY2020!$A:$A,1,FALSE),"No"))</f>
        <v/>
      </c>
      <c r="M200" s="7" t="s">
        <v>254</v>
      </c>
      <c r="N200" s="13" t="s">
        <v>254</v>
      </c>
      <c r="O200" s="13" t="str">
        <f>IF(F200="Electric","",IF(N200="",VLOOKUP($C200,'A-1.Equipment Type Mapping'!$B$1:$E$15,4,FALSE),""))</f>
        <v/>
      </c>
      <c r="P200" s="13" t="str">
        <f t="shared" si="24"/>
        <v/>
      </c>
      <c r="Q200" s="13" t="str">
        <f t="shared" si="27"/>
        <v/>
      </c>
      <c r="R200" s="13" t="s">
        <v>254</v>
      </c>
      <c r="S200" s="10" t="str">
        <f>IFERROR(VLOOKUP(Q200,OFFROAD2017_CY2020!A:U,S$3,FALSE)/VLOOKUP(Q200,OFFROAD2017_CY2020!A:U,S$4,FALSE)*IF(W200="Yes",_xlfn.DAYS(X200,"12/31/2019")/365,1),"")</f>
        <v/>
      </c>
      <c r="T200" s="13" t="str">
        <f t="shared" si="28"/>
        <v/>
      </c>
      <c r="U200" s="10" t="s">
        <v>254</v>
      </c>
      <c r="V200" s="10" t="s">
        <v>249</v>
      </c>
      <c r="W200" s="10" t="s">
        <v>249</v>
      </c>
      <c r="X200" s="10" t="s">
        <v>254</v>
      </c>
      <c r="Y200" s="10" t="s">
        <v>249</v>
      </c>
      <c r="Z200" s="10" t="s">
        <v>254</v>
      </c>
      <c r="AA200" s="10" t="s">
        <v>254</v>
      </c>
      <c r="AB200" s="10" t="s">
        <v>254</v>
      </c>
      <c r="AC200" s="71"/>
      <c r="AD200" s="71"/>
    </row>
    <row r="201" spans="1:30" ht="15.6" customHeight="1" x14ac:dyDescent="0.2">
      <c r="A201" s="10" t="s">
        <v>514</v>
      </c>
      <c r="B201" s="10" t="s">
        <v>508</v>
      </c>
      <c r="C201" s="10" t="str">
        <f t="shared" si="26"/>
        <v>Potable Cart</v>
      </c>
      <c r="D201" s="10" t="str">
        <f>IF(F201="Electric","",IF(F201="Diesel",VLOOKUP($C201,'A-1.Equipment Type Mapping'!$B$1:$E$15,2,FALSE),IF(F201="Gasoline",VLOOKUP($C201,'A-1.Equipment Type Mapping'!$B$1:$E$15,3,FALSE))))</f>
        <v/>
      </c>
      <c r="E201" s="10" t="s">
        <v>250</v>
      </c>
      <c r="F201" s="10" t="s">
        <v>4</v>
      </c>
      <c r="G201" s="10" t="s">
        <v>517</v>
      </c>
      <c r="H201" s="10" t="s">
        <v>218</v>
      </c>
      <c r="I201" s="10" t="s">
        <v>254</v>
      </c>
      <c r="J201" s="7" t="s">
        <v>218</v>
      </c>
      <c r="K201" s="7">
        <f t="array" ref="K201">SUM((J201&gt;='HP Bin Lookup'!$A$1:$A$9)*(J201&lt;'HP Bin Lookup'!$B$1:$B$9)*'HP Bin Lookup'!$B$1:$B$9)</f>
        <v>0</v>
      </c>
      <c r="L201" s="7" t="str">
        <f>IF(F201="Electric","",IFERROR(VLOOKUP(D201&amp;"_"&amp;H201&amp;"_"&amp;K201,OFFROAD2017_CY2020!$A:$A,1,FALSE),"No"))</f>
        <v/>
      </c>
      <c r="M201" s="7" t="s">
        <v>254</v>
      </c>
      <c r="N201" s="13" t="s">
        <v>254</v>
      </c>
      <c r="O201" s="13" t="str">
        <f>IF(F201="Electric","",IF(N201="",VLOOKUP($C201,'A-1.Equipment Type Mapping'!$B$1:$E$15,4,FALSE),""))</f>
        <v/>
      </c>
      <c r="P201" s="13" t="str">
        <f t="shared" si="24"/>
        <v/>
      </c>
      <c r="Q201" s="13" t="str">
        <f t="shared" si="27"/>
        <v/>
      </c>
      <c r="R201" s="13" t="s">
        <v>254</v>
      </c>
      <c r="S201" s="10" t="str">
        <f>IFERROR(VLOOKUP(Q201,OFFROAD2017_CY2020!A:U,S$3,FALSE)/VLOOKUP(Q201,OFFROAD2017_CY2020!A:U,S$4,FALSE)*IF(W201="Yes",_xlfn.DAYS(X201,"12/31/2019")/365,1),"")</f>
        <v/>
      </c>
      <c r="T201" s="13" t="str">
        <f t="shared" si="28"/>
        <v/>
      </c>
      <c r="U201" s="10" t="s">
        <v>254</v>
      </c>
      <c r="V201" s="10" t="s">
        <v>249</v>
      </c>
      <c r="W201" s="10" t="s">
        <v>249</v>
      </c>
      <c r="X201" s="10" t="s">
        <v>254</v>
      </c>
      <c r="Y201" s="10" t="s">
        <v>249</v>
      </c>
      <c r="Z201" s="10" t="s">
        <v>254</v>
      </c>
      <c r="AA201" s="10" t="s">
        <v>254</v>
      </c>
      <c r="AB201" s="10" t="s">
        <v>254</v>
      </c>
      <c r="AC201" s="71"/>
      <c r="AD201" s="71"/>
    </row>
    <row r="202" spans="1:30" ht="15.6" customHeight="1" x14ac:dyDescent="0.2">
      <c r="A202" s="10" t="s">
        <v>515</v>
      </c>
      <c r="B202" s="10" t="s">
        <v>509</v>
      </c>
      <c r="C202" s="10" t="str">
        <f t="shared" si="26"/>
        <v>Utility Cart</v>
      </c>
      <c r="D202" s="10" t="str">
        <f>IF(F202="Electric","",IF(F202="Diesel",VLOOKUP($C202,'A-1.Equipment Type Mapping'!$B$1:$E$15,2,FALSE),IF(F202="Gasoline",VLOOKUP($C202,'A-1.Equipment Type Mapping'!$B$1:$E$15,3,FALSE))))</f>
        <v/>
      </c>
      <c r="E202" s="10" t="s">
        <v>250</v>
      </c>
      <c r="F202" s="10" t="s">
        <v>4</v>
      </c>
      <c r="G202" s="10" t="s">
        <v>517</v>
      </c>
      <c r="H202" s="10" t="s">
        <v>218</v>
      </c>
      <c r="I202" s="10" t="s">
        <v>254</v>
      </c>
      <c r="J202" s="7" t="s">
        <v>218</v>
      </c>
      <c r="K202" s="7">
        <f t="array" ref="K202">SUM((J202&gt;='HP Bin Lookup'!$A$1:$A$9)*(J202&lt;'HP Bin Lookup'!$B$1:$B$9)*'HP Bin Lookup'!$B$1:$B$9)</f>
        <v>0</v>
      </c>
      <c r="L202" s="7" t="str">
        <f>IF(F202="Electric","",IFERROR(VLOOKUP(D202&amp;"_"&amp;H202&amp;"_"&amp;K202,OFFROAD2017_CY2020!$A:$A,1,FALSE),"No"))</f>
        <v/>
      </c>
      <c r="M202" s="7" t="s">
        <v>254</v>
      </c>
      <c r="N202" s="13" t="s">
        <v>254</v>
      </c>
      <c r="O202" s="13" t="str">
        <f>IF(F202="Electric","",IF(N202="",VLOOKUP($C202,'A-1.Equipment Type Mapping'!$B$1:$E$15,4,FALSE),""))</f>
        <v/>
      </c>
      <c r="P202" s="13" t="str">
        <f t="shared" si="24"/>
        <v/>
      </c>
      <c r="Q202" s="13" t="str">
        <f t="shared" si="27"/>
        <v/>
      </c>
      <c r="R202" s="13" t="s">
        <v>254</v>
      </c>
      <c r="S202" s="10" t="str">
        <f>IFERROR(VLOOKUP(Q202,OFFROAD2017_CY2020!A:U,S$3,FALSE)/VLOOKUP(Q202,OFFROAD2017_CY2020!A:U,S$4,FALSE)*IF(W202="Yes",_xlfn.DAYS(X202,"12/31/2019")/365,1),"")</f>
        <v/>
      </c>
      <c r="T202" s="13" t="str">
        <f t="shared" si="28"/>
        <v/>
      </c>
      <c r="U202" s="10" t="s">
        <v>254</v>
      </c>
      <c r="V202" s="10" t="s">
        <v>249</v>
      </c>
      <c r="W202" s="10" t="s">
        <v>249</v>
      </c>
      <c r="X202" s="10" t="s">
        <v>254</v>
      </c>
      <c r="Y202" s="10" t="s">
        <v>249</v>
      </c>
      <c r="Z202" s="10" t="s">
        <v>254</v>
      </c>
      <c r="AA202" s="10" t="s">
        <v>254</v>
      </c>
      <c r="AB202" s="10" t="s">
        <v>254</v>
      </c>
      <c r="AC202" s="71"/>
      <c r="AD202" s="71"/>
    </row>
  </sheetData>
  <autoFilter ref="A1:AB195" xr:uid="{B2FB7CEE-2EC7-4875-92EA-3D316F7D3EFA}"/>
  <conditionalFormatting sqref="C5:C155 C196:C197">
    <cfRule type="expression" dxfId="6" priority="21">
      <formula>B5&lt;&gt;C5</formula>
    </cfRule>
  </conditionalFormatting>
  <conditionalFormatting sqref="C6:C155">
    <cfRule type="expression" dxfId="5" priority="20">
      <formula>"&lt;&gt;C6"</formula>
    </cfRule>
  </conditionalFormatting>
  <conditionalFormatting sqref="C156:C195">
    <cfRule type="expression" dxfId="4" priority="15">
      <formula>B156&lt;&gt;C156</formula>
    </cfRule>
  </conditionalFormatting>
  <conditionalFormatting sqref="C156:C195">
    <cfRule type="expression" dxfId="3" priority="14">
      <formula>"&lt;&gt;C6"</formula>
    </cfRule>
  </conditionalFormatting>
  <conditionalFormatting sqref="C196:C197">
    <cfRule type="expression" dxfId="2" priority="3">
      <formula>"&lt;&gt;C6"</formula>
    </cfRule>
  </conditionalFormatting>
  <conditionalFormatting sqref="C198:C202">
    <cfRule type="expression" dxfId="1" priority="2">
      <formula>B198&lt;&gt;C198</formula>
    </cfRule>
  </conditionalFormatting>
  <conditionalFormatting sqref="C198:C202">
    <cfRule type="expression" dxfId="0" priority="1">
      <formula>"&lt;&gt;C6"</formula>
    </cfRule>
  </conditionalFormatting>
  <pageMargins left="0.75708223972003497" right="0.7" top="1.2787500000000001" bottom="0.75" header="0.5" footer="0.3"/>
  <pageSetup paperSize="3" scale="64" fitToWidth="2" fitToHeight="0" orientation="landscape" r:id="rId1"/>
  <headerFooter>
    <oddHeader>&amp;L&amp;"Verdana,Bold"&amp;10Table A-1. JWA GSE List and Emissions for 2020&amp;"Verdana,Regular"
John Wayne Airport MOU
Santa Ana, California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E0119-3303-4C32-B4FD-8EFD7C566C9F}">
  <sheetPr>
    <tabColor theme="9" tint="0.79998168889431442"/>
  </sheetPr>
  <dimension ref="A1"/>
  <sheetViews>
    <sheetView workbookViewId="0"/>
  </sheetViews>
  <sheetFormatPr defaultRowHeight="14.4" x14ac:dyDescent="0.3"/>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C1871-176F-4C8E-9366-721B661456A0}">
  <sheetPr>
    <tabColor theme="9" tint="0.79998168889431442"/>
    <pageSetUpPr fitToPage="1"/>
  </sheetPr>
  <dimension ref="A1:E18"/>
  <sheetViews>
    <sheetView workbookViewId="0">
      <selection activeCell="D16" sqref="D16"/>
    </sheetView>
  </sheetViews>
  <sheetFormatPr defaultColWidth="9.109375" defaultRowHeight="15" customHeight="1" outlineLevelCol="1" x14ac:dyDescent="0.2"/>
  <cols>
    <col min="1" max="1" width="39.33203125" style="3" bestFit="1" customWidth="1"/>
    <col min="2" max="2" width="34.44140625" style="3" hidden="1" customWidth="1" outlineLevel="1"/>
    <col min="3" max="3" width="42.33203125" style="3" customWidth="1" collapsed="1"/>
    <col min="4" max="4" width="51.44140625" style="3" customWidth="1"/>
    <col min="5" max="5" width="12.33203125" style="3" bestFit="1" customWidth="1"/>
    <col min="6" max="6" width="17.5546875" style="3" bestFit="1" customWidth="1"/>
    <col min="7" max="16384" width="9.109375" style="3"/>
  </cols>
  <sheetData>
    <row r="1" spans="1:5" ht="34.200000000000003" x14ac:dyDescent="0.2">
      <c r="A1" s="14" t="s">
        <v>478</v>
      </c>
      <c r="B1" s="14" t="s">
        <v>313</v>
      </c>
      <c r="C1" s="14" t="s">
        <v>228</v>
      </c>
      <c r="D1" s="14" t="s">
        <v>229</v>
      </c>
      <c r="E1" s="14" t="s">
        <v>233</v>
      </c>
    </row>
    <row r="2" spans="1:5" ht="15" customHeight="1" x14ac:dyDescent="0.2">
      <c r="A2" s="23" t="s">
        <v>442</v>
      </c>
      <c r="B2" s="11" t="s">
        <v>14</v>
      </c>
      <c r="C2" s="11" t="s">
        <v>203</v>
      </c>
      <c r="D2" s="11" t="s">
        <v>125</v>
      </c>
      <c r="E2" s="43">
        <v>0.33500000000000002</v>
      </c>
    </row>
    <row r="3" spans="1:5" ht="15" customHeight="1" x14ac:dyDescent="0.2">
      <c r="A3" s="5" t="s">
        <v>446</v>
      </c>
      <c r="B3" s="11" t="s">
        <v>219</v>
      </c>
      <c r="C3" s="11" t="s">
        <v>55</v>
      </c>
      <c r="D3" s="11" t="s">
        <v>121</v>
      </c>
      <c r="E3" s="43">
        <v>0.53600000000000003</v>
      </c>
    </row>
    <row r="4" spans="1:5" s="19" customFormat="1" ht="15" customHeight="1" x14ac:dyDescent="0.2">
      <c r="A4" s="6" t="s">
        <v>452</v>
      </c>
      <c r="B4" s="35" t="s">
        <v>435</v>
      </c>
      <c r="C4" s="35" t="s">
        <v>56</v>
      </c>
      <c r="D4" s="35" t="s">
        <v>122</v>
      </c>
      <c r="E4" s="44">
        <v>0.53600000000000003</v>
      </c>
    </row>
    <row r="5" spans="1:5" ht="15" customHeight="1" x14ac:dyDescent="0.2">
      <c r="A5" s="23" t="s">
        <v>443</v>
      </c>
      <c r="B5" s="11" t="s">
        <v>220</v>
      </c>
      <c r="C5" s="11" t="s">
        <v>57</v>
      </c>
      <c r="D5" s="11" t="s">
        <v>126</v>
      </c>
      <c r="E5" s="43">
        <v>0.36850000000000005</v>
      </c>
    </row>
    <row r="6" spans="1:5" ht="15" customHeight="1" x14ac:dyDescent="0.2">
      <c r="A6" s="23" t="s">
        <v>444</v>
      </c>
      <c r="B6" s="11" t="s">
        <v>3</v>
      </c>
      <c r="C6" s="11" t="s">
        <v>58</v>
      </c>
      <c r="D6" s="11" t="s">
        <v>127</v>
      </c>
      <c r="E6" s="43">
        <v>0.33500000000000002</v>
      </c>
    </row>
    <row r="7" spans="1:5" ht="15" customHeight="1" x14ac:dyDescent="0.2">
      <c r="A7" s="23" t="s">
        <v>6</v>
      </c>
      <c r="B7" s="11" t="s">
        <v>6</v>
      </c>
      <c r="C7" s="11" t="s">
        <v>60</v>
      </c>
      <c r="D7" s="11" t="s">
        <v>129</v>
      </c>
      <c r="E7" s="43">
        <v>0.33500000000000002</v>
      </c>
    </row>
    <row r="8" spans="1:5" ht="15" customHeight="1" x14ac:dyDescent="0.2">
      <c r="A8" s="23" t="s">
        <v>445</v>
      </c>
      <c r="B8" s="11" t="s">
        <v>9</v>
      </c>
      <c r="C8" s="11" t="s">
        <v>61</v>
      </c>
      <c r="D8" s="11" t="s">
        <v>130</v>
      </c>
      <c r="E8" s="43">
        <v>0.36180000000000007</v>
      </c>
    </row>
    <row r="9" spans="1:5" ht="15" customHeight="1" x14ac:dyDescent="0.2">
      <c r="A9" s="4" t="s">
        <v>489</v>
      </c>
      <c r="B9" s="11" t="s">
        <v>20</v>
      </c>
      <c r="C9" s="11" t="s">
        <v>64</v>
      </c>
      <c r="D9" s="11" t="s">
        <v>135</v>
      </c>
      <c r="E9" s="43">
        <v>0.33500000000000002</v>
      </c>
    </row>
    <row r="10" spans="1:5" ht="15" customHeight="1" x14ac:dyDescent="0.2">
      <c r="A10" s="23" t="s">
        <v>447</v>
      </c>
      <c r="B10" s="11" t="s">
        <v>222</v>
      </c>
      <c r="C10" s="11" t="s">
        <v>64</v>
      </c>
      <c r="D10" s="11" t="s">
        <v>137</v>
      </c>
      <c r="E10" s="43">
        <v>0.33500000000000002</v>
      </c>
    </row>
    <row r="11" spans="1:5" ht="15" customHeight="1" x14ac:dyDescent="0.2">
      <c r="A11" s="23" t="s">
        <v>448</v>
      </c>
      <c r="B11" s="11" t="s">
        <v>11</v>
      </c>
      <c r="C11" s="11" t="s">
        <v>64</v>
      </c>
      <c r="D11" s="11" t="s">
        <v>140</v>
      </c>
      <c r="E11" s="43">
        <v>0.33500000000000002</v>
      </c>
    </row>
    <row r="12" spans="1:5" ht="15" customHeight="1" x14ac:dyDescent="0.2">
      <c r="A12" s="23" t="s">
        <v>8</v>
      </c>
      <c r="B12" s="11" t="s">
        <v>8</v>
      </c>
      <c r="C12" s="11" t="s">
        <v>63</v>
      </c>
      <c r="D12" s="11" t="s">
        <v>141</v>
      </c>
      <c r="E12" s="43">
        <v>0.33500000000000002</v>
      </c>
    </row>
    <row r="13" spans="1:5" ht="15" customHeight="1" x14ac:dyDescent="0.2">
      <c r="A13" s="23" t="s">
        <v>449</v>
      </c>
      <c r="B13" s="11" t="s">
        <v>224</v>
      </c>
      <c r="C13" s="11" t="s">
        <v>65</v>
      </c>
      <c r="D13" s="11" t="s">
        <v>145</v>
      </c>
      <c r="E13" s="43">
        <v>0.39529999999999998</v>
      </c>
    </row>
    <row r="14" spans="1:5" ht="15" customHeight="1" x14ac:dyDescent="0.2">
      <c r="A14" s="23" t="s">
        <v>450</v>
      </c>
      <c r="B14" s="11" t="s">
        <v>225</v>
      </c>
      <c r="C14" s="11" t="s">
        <v>55</v>
      </c>
      <c r="D14" s="11" t="s">
        <v>121</v>
      </c>
      <c r="E14" s="43">
        <v>0.53600000000000003</v>
      </c>
    </row>
    <row r="15" spans="1:5" ht="15" customHeight="1" x14ac:dyDescent="0.2">
      <c r="A15" s="23" t="s">
        <v>451</v>
      </c>
      <c r="B15" s="11" t="s">
        <v>10</v>
      </c>
      <c r="C15" s="11" t="s">
        <v>64</v>
      </c>
      <c r="D15" s="11" t="s">
        <v>146</v>
      </c>
      <c r="E15" s="43">
        <v>0.33500000000000002</v>
      </c>
    </row>
    <row r="17" spans="1:5" ht="15" customHeight="1" x14ac:dyDescent="0.2">
      <c r="A17" s="12" t="s">
        <v>227</v>
      </c>
    </row>
    <row r="18" spans="1:5" ht="30" customHeight="1" x14ac:dyDescent="0.2">
      <c r="A18" s="78" t="s">
        <v>479</v>
      </c>
      <c r="B18" s="101"/>
      <c r="C18" s="78"/>
      <c r="D18" s="78"/>
      <c r="E18" s="78"/>
    </row>
  </sheetData>
  <autoFilter ref="A1:E15" xr:uid="{E582FF0C-5ABC-4F0D-B49D-9B6737EDAADA}"/>
  <mergeCells count="1">
    <mergeCell ref="A18:E18"/>
  </mergeCells>
  <pageMargins left="0.7" right="0.7" top="1.1000000000000001" bottom="0.75" header="0.5" footer="0.3"/>
  <pageSetup scale="84" fitToHeight="0" orientation="landscape" r:id="rId1"/>
  <headerFooter>
    <oddHeader>&amp;L&amp;"Verdana,Bold"&amp;10Table A-1. GSE Mapping to OFFROAD2017 Equipment Types&amp;"Verdana,Regular"
John Wayne Airport MOU
Santa Ana, California</oddHeader>
    <oddFooter>&amp;L&amp;"Verdana,Regular"&amp;9Page &amp;P&amp;' of &amp;N&amp;R&amp;"Verdana,Regular"&amp;9Ramboll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D4C57-86C8-46E4-83C2-D3BAFC480508}">
  <sheetPr>
    <tabColor theme="9" tint="0.79998168889431442"/>
  </sheetPr>
  <dimension ref="A1:B9"/>
  <sheetViews>
    <sheetView workbookViewId="0">
      <selection activeCell="C11" sqref="C11"/>
    </sheetView>
  </sheetViews>
  <sheetFormatPr defaultColWidth="8.88671875" defaultRowHeight="14.4" x14ac:dyDescent="0.3"/>
  <cols>
    <col min="1" max="16384" width="8.88671875" style="1"/>
  </cols>
  <sheetData>
    <row r="1" spans="1:2" x14ac:dyDescent="0.3">
      <c r="A1" s="1">
        <v>0</v>
      </c>
      <c r="B1" s="1">
        <v>25</v>
      </c>
    </row>
    <row r="2" spans="1:2" x14ac:dyDescent="0.3">
      <c r="A2" s="1">
        <f>B1</f>
        <v>25</v>
      </c>
      <c r="B2" s="1">
        <v>50</v>
      </c>
    </row>
    <row r="3" spans="1:2" x14ac:dyDescent="0.3">
      <c r="A3" s="1">
        <f t="shared" ref="A3:A9" si="0">B2</f>
        <v>50</v>
      </c>
      <c r="B3" s="1">
        <v>75</v>
      </c>
    </row>
    <row r="4" spans="1:2" x14ac:dyDescent="0.3">
      <c r="A4" s="1">
        <f t="shared" si="0"/>
        <v>75</v>
      </c>
      <c r="B4" s="1">
        <v>100</v>
      </c>
    </row>
    <row r="5" spans="1:2" x14ac:dyDescent="0.3">
      <c r="A5" s="1">
        <f t="shared" si="0"/>
        <v>100</v>
      </c>
      <c r="B5" s="1">
        <v>175</v>
      </c>
    </row>
    <row r="6" spans="1:2" x14ac:dyDescent="0.3">
      <c r="A6" s="1">
        <f t="shared" si="0"/>
        <v>175</v>
      </c>
      <c r="B6" s="1">
        <v>300</v>
      </c>
    </row>
    <row r="7" spans="1:2" x14ac:dyDescent="0.3">
      <c r="A7" s="1">
        <f t="shared" si="0"/>
        <v>300</v>
      </c>
      <c r="B7" s="1">
        <v>600</v>
      </c>
    </row>
    <row r="8" spans="1:2" x14ac:dyDescent="0.3">
      <c r="A8" s="1">
        <f t="shared" si="0"/>
        <v>600</v>
      </c>
      <c r="B8" s="1">
        <v>750</v>
      </c>
    </row>
    <row r="9" spans="1:2" x14ac:dyDescent="0.3">
      <c r="A9" s="1">
        <f t="shared" si="0"/>
        <v>750</v>
      </c>
      <c r="B9" s="1">
        <v>9999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62C52-3B59-49BF-83C2-449BB5EAF8F6}">
  <sheetPr filterMode="1">
    <tabColor theme="9" tint="0.79998168889431442"/>
  </sheetPr>
  <dimension ref="A1:X12334"/>
  <sheetViews>
    <sheetView workbookViewId="0">
      <selection activeCell="A684" sqref="A684"/>
    </sheetView>
  </sheetViews>
  <sheetFormatPr defaultColWidth="8.88671875" defaultRowHeight="14.4" x14ac:dyDescent="0.3"/>
  <cols>
    <col min="1" max="1" width="60.6640625" style="18" bestFit="1" customWidth="1"/>
    <col min="2" max="2" width="8.5546875" style="1" customWidth="1"/>
    <col min="3" max="3" width="12.33203125" style="1" bestFit="1" customWidth="1"/>
    <col min="4" max="4" width="50.5546875" style="1" bestFit="1" customWidth="1"/>
    <col min="5" max="5" width="10.33203125" style="1" bestFit="1" customWidth="1"/>
    <col min="6" max="6" width="14.109375" style="1" bestFit="1" customWidth="1"/>
    <col min="7" max="7" width="8" style="1" bestFit="1" customWidth="1"/>
    <col min="8" max="17" width="12" style="1" bestFit="1" customWidth="1"/>
    <col min="18" max="18" width="15.6640625" style="1" bestFit="1" customWidth="1"/>
    <col min="19" max="19" width="16.33203125" style="1" bestFit="1" customWidth="1"/>
    <col min="20" max="20" width="15.109375" style="1" bestFit="1" customWidth="1"/>
    <col min="21" max="21" width="22" style="1" bestFit="1" customWidth="1"/>
    <col min="22" max="23" width="15.6640625" style="1" bestFit="1" customWidth="1"/>
    <col min="24" max="16384" width="8.88671875" style="1"/>
  </cols>
  <sheetData>
    <row r="1" spans="1:24" x14ac:dyDescent="0.3">
      <c r="B1" s="1" t="s">
        <v>300</v>
      </c>
    </row>
    <row r="2" spans="1:24" x14ac:dyDescent="0.3">
      <c r="B2" s="1" t="s">
        <v>22</v>
      </c>
    </row>
    <row r="3" spans="1:24" x14ac:dyDescent="0.3">
      <c r="B3" s="1" t="s">
        <v>23</v>
      </c>
    </row>
    <row r="4" spans="1:24" x14ac:dyDescent="0.3">
      <c r="B4" s="1" t="s">
        <v>299</v>
      </c>
    </row>
    <row r="5" spans="1:24" x14ac:dyDescent="0.3">
      <c r="B5" s="1" t="s">
        <v>24</v>
      </c>
    </row>
    <row r="6" spans="1:24" x14ac:dyDescent="0.3">
      <c r="B6" s="1" t="s">
        <v>25</v>
      </c>
    </row>
    <row r="7" spans="1:24" x14ac:dyDescent="0.3">
      <c r="B7" s="1" t="s">
        <v>298</v>
      </c>
    </row>
    <row r="9" spans="1:24" x14ac:dyDescent="0.3">
      <c r="A9" s="18" t="s">
        <v>306</v>
      </c>
      <c r="B9" s="1" t="s">
        <v>26</v>
      </c>
      <c r="C9" s="1" t="s">
        <v>232</v>
      </c>
      <c r="D9" s="1" t="s">
        <v>297</v>
      </c>
      <c r="E9" s="1" t="s">
        <v>296</v>
      </c>
      <c r="F9" s="1" t="s">
        <v>295</v>
      </c>
      <c r="G9" s="1" t="s">
        <v>27</v>
      </c>
      <c r="H9" s="1" t="s">
        <v>28</v>
      </c>
      <c r="I9" s="1" t="s">
        <v>29</v>
      </c>
      <c r="J9" s="1" t="s">
        <v>30</v>
      </c>
      <c r="K9" s="1" t="s">
        <v>31</v>
      </c>
      <c r="L9" s="1" t="s">
        <v>32</v>
      </c>
      <c r="M9" s="1" t="s">
        <v>33</v>
      </c>
      <c r="N9" s="1" t="s">
        <v>34</v>
      </c>
      <c r="O9" s="1" t="s">
        <v>294</v>
      </c>
      <c r="P9" s="1" t="s">
        <v>35</v>
      </c>
      <c r="Q9" s="1" t="s">
        <v>36</v>
      </c>
      <c r="R9" s="1" t="s">
        <v>293</v>
      </c>
      <c r="S9" s="1" t="s">
        <v>37</v>
      </c>
      <c r="T9" s="1" t="s">
        <v>38</v>
      </c>
      <c r="U9" s="1" t="s">
        <v>39</v>
      </c>
      <c r="V9" s="1" t="s">
        <v>226</v>
      </c>
      <c r="W9" s="1" t="s">
        <v>217</v>
      </c>
    </row>
    <row r="10" spans="1:24" hidden="1" x14ac:dyDescent="0.3">
      <c r="A10" s="18" t="str">
        <f t="shared" ref="A10:A73" si="0">D10&amp;"_"&amp;E10&amp;"_"&amp;F10</f>
        <v>Agricultural - Agricultural Tractors_0_50</v>
      </c>
      <c r="B10" s="1" t="s">
        <v>40</v>
      </c>
      <c r="C10" s="1">
        <v>2020</v>
      </c>
      <c r="D10" s="1" t="s">
        <v>41</v>
      </c>
      <c r="E10" s="1">
        <v>0</v>
      </c>
      <c r="F10" s="1">
        <v>50</v>
      </c>
      <c r="G10" s="1" t="s">
        <v>5</v>
      </c>
      <c r="H10" s="1">
        <v>2.3498023096462802E-3</v>
      </c>
      <c r="I10" s="1">
        <v>2.8432607946719999E-3</v>
      </c>
      <c r="J10" s="1">
        <v>3.3837153258906502E-3</v>
      </c>
      <c r="K10" s="1">
        <v>7.2153371481916296E-3</v>
      </c>
      <c r="L10" s="1">
        <v>6.5125220374902199E-3</v>
      </c>
      <c r="M10" s="1">
        <v>8.8402944020603294E-2</v>
      </c>
      <c r="N10" s="1">
        <v>6.2941710708097197E-4</v>
      </c>
      <c r="O10" s="1">
        <v>5.7906373851449402E-4</v>
      </c>
      <c r="P10" s="1">
        <v>7.5231717207549405E-7</v>
      </c>
      <c r="Q10" s="1">
        <v>7.2637258205920803E-7</v>
      </c>
      <c r="R10" s="1">
        <v>20481.970074110701</v>
      </c>
      <c r="S10" s="1">
        <v>18311.743877747202</v>
      </c>
      <c r="T10" s="1">
        <v>54.699287852128499</v>
      </c>
      <c r="U10" s="1">
        <v>746917.45245158696</v>
      </c>
      <c r="V10" s="1">
        <f>IFERROR(CONVERT(I10,"ton","g")*365/U10,0)</f>
        <v>1.2604705120354287</v>
      </c>
      <c r="W10" s="1">
        <f>IFERROR(CONVERT(L10,"ton","g")*365/U10,0)</f>
        <v>2.887122420363232</v>
      </c>
      <c r="X10" s="1">
        <f>S10/T10</f>
        <v>334.77115693444335</v>
      </c>
    </row>
    <row r="11" spans="1:24" hidden="1" x14ac:dyDescent="0.3">
      <c r="A11" s="18" t="str">
        <f t="shared" si="0"/>
        <v>Agricultural - Agricultural Tractors_0_75</v>
      </c>
      <c r="B11" s="1" t="s">
        <v>40</v>
      </c>
      <c r="C11" s="1">
        <v>2020</v>
      </c>
      <c r="D11" s="1" t="s">
        <v>41</v>
      </c>
      <c r="E11" s="1">
        <v>0</v>
      </c>
      <c r="F11" s="1">
        <v>75</v>
      </c>
      <c r="G11" s="1" t="s">
        <v>5</v>
      </c>
      <c r="H11" s="1">
        <v>2.2369221850054399E-3</v>
      </c>
      <c r="I11" s="1">
        <v>2.70667584385659E-3</v>
      </c>
      <c r="J11" s="1">
        <v>3.2211679464078402E-3</v>
      </c>
      <c r="K11" s="1">
        <v>8.62670735047006E-3</v>
      </c>
      <c r="L11" s="1">
        <v>1.6569822818515701E-2</v>
      </c>
      <c r="M11" s="1">
        <v>0.16363382708010801</v>
      </c>
      <c r="N11" s="1">
        <v>1.2925286033844299E-3</v>
      </c>
      <c r="O11" s="1">
        <v>1.18912631511367E-3</v>
      </c>
      <c r="P11" s="1">
        <v>1.45591573463989E-6</v>
      </c>
      <c r="Q11" s="1">
        <v>1.34451546614451E-6</v>
      </c>
      <c r="R11" s="1">
        <v>37912.121440049399</v>
      </c>
      <c r="S11" s="1">
        <v>21458.671786634601</v>
      </c>
      <c r="T11" s="1">
        <v>60.096612039626201</v>
      </c>
      <c r="U11" s="1">
        <v>1353501.9537262099</v>
      </c>
      <c r="V11" s="1">
        <f t="shared" ref="V11:V74" si="1">IFERROR(CONVERT(I11,"ton","g")*365/U11,0)</f>
        <v>0.66216460230692531</v>
      </c>
      <c r="W11" s="1">
        <f t="shared" ref="W11:W74" si="2">IFERROR(CONVERT(L11,"ton","g")*365/U11,0)</f>
        <v>4.05366241466335</v>
      </c>
      <c r="X11" s="1">
        <f t="shared" ref="X11:X74" si="3">S11/T11</f>
        <v>357.0695761099692</v>
      </c>
    </row>
    <row r="12" spans="1:24" hidden="1" x14ac:dyDescent="0.3">
      <c r="A12" s="18" t="str">
        <f t="shared" si="0"/>
        <v>Agricultural - Agricultural Tractors_0_100</v>
      </c>
      <c r="B12" s="1" t="s">
        <v>40</v>
      </c>
      <c r="C12" s="1">
        <v>2020</v>
      </c>
      <c r="D12" s="1" t="s">
        <v>41</v>
      </c>
      <c r="E12" s="1">
        <v>0</v>
      </c>
      <c r="F12" s="1">
        <v>100</v>
      </c>
      <c r="G12" s="1" t="s">
        <v>5</v>
      </c>
      <c r="H12" s="1">
        <v>2.8045134291749302E-3</v>
      </c>
      <c r="I12" s="1">
        <v>3.39346124930167E-3</v>
      </c>
      <c r="J12" s="1">
        <v>4.0384993380118998E-3</v>
      </c>
      <c r="K12" s="1">
        <v>1.74110931556491E-2</v>
      </c>
      <c r="L12" s="1">
        <v>2.3676249357918899E-2</v>
      </c>
      <c r="M12" s="1">
        <v>0.38293432038978198</v>
      </c>
      <c r="N12" s="1">
        <v>1.89119217833436E-3</v>
      </c>
      <c r="O12" s="1">
        <v>1.7398968040676099E-3</v>
      </c>
      <c r="P12" s="1">
        <v>3.4800294223109E-6</v>
      </c>
      <c r="Q12" s="1">
        <v>3.1464222616362999E-6</v>
      </c>
      <c r="R12" s="1">
        <v>88721.5847556558</v>
      </c>
      <c r="S12" s="1">
        <v>37061.6433490493</v>
      </c>
      <c r="T12" s="1">
        <v>65.797706852843305</v>
      </c>
      <c r="U12" s="1">
        <v>3176446.1631876901</v>
      </c>
      <c r="V12" s="1">
        <f t="shared" si="1"/>
        <v>0.3537447441549969</v>
      </c>
      <c r="W12" s="1">
        <f t="shared" si="2"/>
        <v>2.4680844000769033</v>
      </c>
      <c r="X12" s="1">
        <f t="shared" si="3"/>
        <v>563.26648939206552</v>
      </c>
    </row>
    <row r="13" spans="1:24" hidden="1" x14ac:dyDescent="0.3">
      <c r="A13" s="18" t="str">
        <f t="shared" si="0"/>
        <v>Agricultural - Agricultural Tractors_0_175</v>
      </c>
      <c r="B13" s="1" t="s">
        <v>40</v>
      </c>
      <c r="C13" s="1">
        <v>2020</v>
      </c>
      <c r="D13" s="1" t="s">
        <v>41</v>
      </c>
      <c r="E13" s="1">
        <v>0</v>
      </c>
      <c r="F13" s="1">
        <v>175</v>
      </c>
      <c r="G13" s="1" t="s">
        <v>5</v>
      </c>
      <c r="H13" s="1">
        <v>1.93913438155678E-3</v>
      </c>
      <c r="I13" s="1">
        <v>2.3463526016837002E-3</v>
      </c>
      <c r="J13" s="1">
        <v>2.79235350944177E-3</v>
      </c>
      <c r="K13" s="1">
        <v>1.13556128608676E-2</v>
      </c>
      <c r="L13" s="1">
        <v>1.8417245708674999E-2</v>
      </c>
      <c r="M13" s="1">
        <v>0.24119152142574199</v>
      </c>
      <c r="N13" s="1">
        <v>1.05350149403578E-3</v>
      </c>
      <c r="O13" s="1">
        <v>9.6922137451292396E-4</v>
      </c>
      <c r="P13" s="1">
        <v>2.1867183457205901E-6</v>
      </c>
      <c r="Q13" s="1">
        <v>1.9817768529063199E-6</v>
      </c>
      <c r="R13" s="1">
        <v>55881.3688695702</v>
      </c>
      <c r="S13" s="1">
        <v>17817.070694376998</v>
      </c>
      <c r="T13" s="1">
        <v>28.116563131392901</v>
      </c>
      <c r="U13" s="1">
        <v>2166344.7060937402</v>
      </c>
      <c r="V13" s="1">
        <f t="shared" si="1"/>
        <v>0.35863635789610371</v>
      </c>
      <c r="W13" s="1">
        <f t="shared" si="2"/>
        <v>2.8150474565063881</v>
      </c>
      <c r="X13" s="1">
        <f t="shared" si="3"/>
        <v>633.68593846677368</v>
      </c>
    </row>
    <row r="14" spans="1:24" hidden="1" x14ac:dyDescent="0.3">
      <c r="A14" s="18" t="str">
        <f t="shared" si="0"/>
        <v>Agricultural - Agricultural Tractors_0_300</v>
      </c>
      <c r="B14" s="1" t="s">
        <v>40</v>
      </c>
      <c r="C14" s="1">
        <v>2020</v>
      </c>
      <c r="D14" s="1" t="s">
        <v>41</v>
      </c>
      <c r="E14" s="1">
        <v>0</v>
      </c>
      <c r="F14" s="1">
        <v>300</v>
      </c>
      <c r="G14" s="1" t="s">
        <v>5</v>
      </c>
      <c r="H14" s="1">
        <v>1.51254522877575E-3</v>
      </c>
      <c r="I14" s="1">
        <v>1.8301797268186601E-3</v>
      </c>
      <c r="J14" s="1">
        <v>2.1780651294370798E-3</v>
      </c>
      <c r="K14" s="1">
        <v>5.5548446661559496E-3</v>
      </c>
      <c r="L14" s="1">
        <v>1.6552893677243399E-2</v>
      </c>
      <c r="M14" s="1">
        <v>0.24336283021119001</v>
      </c>
      <c r="N14" s="1">
        <v>7.0659549725790105E-4</v>
      </c>
      <c r="O14" s="1">
        <v>6.5006785747726903E-4</v>
      </c>
      <c r="P14" s="1">
        <v>2.2197254974536202E-6</v>
      </c>
      <c r="Q14" s="1">
        <v>1.9996176520607699E-6</v>
      </c>
      <c r="R14" s="1">
        <v>56384.436748789703</v>
      </c>
      <c r="S14" s="1">
        <v>10211.579430420399</v>
      </c>
      <c r="T14" s="1">
        <v>13.118079722646799</v>
      </c>
      <c r="U14" s="1">
        <v>2214504.4955584002</v>
      </c>
      <c r="V14" s="1">
        <f t="shared" si="1"/>
        <v>0.27365650414321646</v>
      </c>
      <c r="W14" s="1">
        <f t="shared" si="2"/>
        <v>2.475061301789629</v>
      </c>
      <c r="X14" s="1">
        <f t="shared" si="3"/>
        <v>778.43553677992406</v>
      </c>
    </row>
    <row r="15" spans="1:24" hidden="1" x14ac:dyDescent="0.3">
      <c r="A15" s="18" t="str">
        <f t="shared" si="0"/>
        <v>Agricultural - Agricultural Tractors_0_600</v>
      </c>
      <c r="B15" s="1" t="s">
        <v>40</v>
      </c>
      <c r="C15" s="1">
        <v>2020</v>
      </c>
      <c r="D15" s="1" t="s">
        <v>41</v>
      </c>
      <c r="E15" s="1">
        <v>0</v>
      </c>
      <c r="F15" s="1">
        <v>600</v>
      </c>
      <c r="G15" s="1" t="s">
        <v>5</v>
      </c>
      <c r="H15" s="1">
        <v>7.4467788668188299E-4</v>
      </c>
      <c r="I15" s="1">
        <v>9.0106024288507801E-4</v>
      </c>
      <c r="J15" s="1">
        <v>1.07233615682191E-3</v>
      </c>
      <c r="K15" s="1">
        <v>3.1904503410513799E-3</v>
      </c>
      <c r="L15" s="1">
        <v>7.5187586555439797E-3</v>
      </c>
      <c r="M15" s="1">
        <v>0.18867316711243301</v>
      </c>
      <c r="N15" s="1">
        <v>3.3050605859378E-4</v>
      </c>
      <c r="O15" s="1">
        <v>3.0406557390627798E-4</v>
      </c>
      <c r="P15" s="1">
        <v>1.7337369588326499E-6</v>
      </c>
      <c r="Q15" s="1">
        <v>1.55025397716173E-6</v>
      </c>
      <c r="R15" s="1">
        <v>43713.455534737797</v>
      </c>
      <c r="S15" s="1">
        <v>4751.5681540048599</v>
      </c>
      <c r="T15" s="1">
        <v>4.3904095992130099</v>
      </c>
      <c r="U15" s="1">
        <v>1747791.70624438</v>
      </c>
      <c r="V15" s="1">
        <f t="shared" si="1"/>
        <v>0.17070755984516942</v>
      </c>
      <c r="W15" s="1">
        <f t="shared" si="2"/>
        <v>1.4244429862347829</v>
      </c>
      <c r="X15" s="1">
        <f t="shared" si="3"/>
        <v>1082.2607883457135</v>
      </c>
    </row>
    <row r="16" spans="1:24" hidden="1" x14ac:dyDescent="0.3">
      <c r="A16" s="18" t="str">
        <f t="shared" si="0"/>
        <v>Agricultural - Bale Wagons (Self Propelled)_0_50</v>
      </c>
      <c r="B16" s="1" t="s">
        <v>40</v>
      </c>
      <c r="C16" s="1">
        <v>2020</v>
      </c>
      <c r="D16" s="1" t="s">
        <v>42</v>
      </c>
      <c r="E16" s="1">
        <v>0</v>
      </c>
      <c r="F16" s="1">
        <v>50</v>
      </c>
      <c r="G16" s="1" t="s">
        <v>5</v>
      </c>
      <c r="H16" s="1">
        <v>2.0872680578497299E-6</v>
      </c>
      <c r="I16" s="1">
        <v>2.52559434999817E-6</v>
      </c>
      <c r="J16" s="1">
        <v>3.00566600330361E-6</v>
      </c>
      <c r="K16" s="1">
        <v>1.2306765575362999E-5</v>
      </c>
      <c r="L16" s="1">
        <v>1.31743072979124E-5</v>
      </c>
      <c r="M16" s="1">
        <v>2.1147329051112601E-4</v>
      </c>
      <c r="N16" s="1">
        <v>7.7806713864334601E-7</v>
      </c>
      <c r="O16" s="1">
        <v>7.1582176755187803E-7</v>
      </c>
      <c r="P16" s="1">
        <v>1.9056716188489201E-9</v>
      </c>
      <c r="Q16" s="1">
        <v>1.7375937166676599E-9</v>
      </c>
      <c r="R16" s="1">
        <v>48.995988263842598</v>
      </c>
      <c r="S16" s="1">
        <v>48.035283457340697</v>
      </c>
      <c r="T16" s="1">
        <v>7.4890967469810499E-2</v>
      </c>
      <c r="U16" s="1">
        <v>1681.2349210069201</v>
      </c>
      <c r="V16" s="1">
        <f t="shared" si="1"/>
        <v>0.49742063299360995</v>
      </c>
      <c r="W16" s="1">
        <f t="shared" si="2"/>
        <v>2.5947049950379681</v>
      </c>
      <c r="X16" s="1">
        <f t="shared" si="3"/>
        <v>641.40289650690295</v>
      </c>
    </row>
    <row r="17" spans="1:24" hidden="1" x14ac:dyDescent="0.3">
      <c r="A17" s="18" t="str">
        <f t="shared" si="0"/>
        <v>Agricultural - Bale Wagons (Self Propelled)_0_100</v>
      </c>
      <c r="B17" s="1" t="s">
        <v>40</v>
      </c>
      <c r="C17" s="1">
        <v>2020</v>
      </c>
      <c r="D17" s="1" t="s">
        <v>42</v>
      </c>
      <c r="E17" s="1">
        <v>0</v>
      </c>
      <c r="F17" s="1">
        <v>100</v>
      </c>
      <c r="G17" s="1" t="s">
        <v>5</v>
      </c>
      <c r="H17" s="1">
        <v>9.7350961352754105E-6</v>
      </c>
      <c r="I17" s="1">
        <v>1.17794663236832E-5</v>
      </c>
      <c r="J17" s="1">
        <v>1.40185384347965E-5</v>
      </c>
      <c r="K17" s="1">
        <v>8.5009599964438006E-5</v>
      </c>
      <c r="L17" s="1">
        <v>9.0982316522615996E-5</v>
      </c>
      <c r="M17" s="1">
        <v>1.96236964536381E-3</v>
      </c>
      <c r="N17" s="1">
        <v>7.4820987199771E-6</v>
      </c>
      <c r="O17" s="1">
        <v>6.88353082237893E-6</v>
      </c>
      <c r="P17" s="1">
        <v>1.7972721234123201E-8</v>
      </c>
      <c r="Q17" s="1">
        <v>1.6124027565476901E-8</v>
      </c>
      <c r="R17" s="1">
        <v>454.65902517134998</v>
      </c>
      <c r="S17" s="1">
        <v>186.374218976751</v>
      </c>
      <c r="T17" s="1">
        <v>0.29912689659038599</v>
      </c>
      <c r="U17" s="1">
        <v>15596.3526636356</v>
      </c>
      <c r="V17" s="1">
        <f t="shared" si="1"/>
        <v>0.25008702986521708</v>
      </c>
      <c r="W17" s="1">
        <f t="shared" si="2"/>
        <v>1.9316237836387433</v>
      </c>
      <c r="X17" s="1">
        <f t="shared" si="3"/>
        <v>623.0607180469143</v>
      </c>
    </row>
    <row r="18" spans="1:24" hidden="1" x14ac:dyDescent="0.3">
      <c r="A18" s="18" t="str">
        <f t="shared" si="0"/>
        <v>Agricultural - Bale Wagons (Self Propelled)_0_175</v>
      </c>
      <c r="B18" s="1" t="s">
        <v>40</v>
      </c>
      <c r="C18" s="1">
        <v>2020</v>
      </c>
      <c r="D18" s="1" t="s">
        <v>42</v>
      </c>
      <c r="E18" s="1">
        <v>0</v>
      </c>
      <c r="F18" s="1">
        <v>175</v>
      </c>
      <c r="G18" s="1" t="s">
        <v>5</v>
      </c>
      <c r="H18" s="1">
        <v>1.9382796044963202E-5</v>
      </c>
      <c r="I18" s="1">
        <v>2.3453183214405501E-5</v>
      </c>
      <c r="J18" s="1">
        <v>2.7911226304747E-5</v>
      </c>
      <c r="K18" s="1">
        <v>1.86123012398299E-4</v>
      </c>
      <c r="L18" s="1">
        <v>1.97658673485356E-4</v>
      </c>
      <c r="M18" s="1">
        <v>4.4706671966126196E-3</v>
      </c>
      <c r="N18" s="1">
        <v>1.1856883156601699E-5</v>
      </c>
      <c r="O18" s="1">
        <v>1.0908332504073501E-5</v>
      </c>
      <c r="P18" s="1">
        <v>4.1029293525756097E-8</v>
      </c>
      <c r="Q18" s="1">
        <v>3.6733732242832002E-8</v>
      </c>
      <c r="R18" s="1">
        <v>1035.8034197479601</v>
      </c>
      <c r="S18" s="1">
        <v>309.58031249383203</v>
      </c>
      <c r="T18" s="1">
        <v>0.49569627722348603</v>
      </c>
      <c r="U18" s="1">
        <v>40005.891250951703</v>
      </c>
      <c r="V18" s="1">
        <f t="shared" si="1"/>
        <v>0.19411828550000709</v>
      </c>
      <c r="W18" s="1">
        <f t="shared" si="2"/>
        <v>1.6359895567445093</v>
      </c>
      <c r="X18" s="1">
        <f t="shared" si="3"/>
        <v>624.53628707454845</v>
      </c>
    </row>
    <row r="19" spans="1:24" hidden="1" x14ac:dyDescent="0.3">
      <c r="A19" s="18" t="str">
        <f t="shared" si="0"/>
        <v>Agricultural - Bale Wagons (Self Propelled)_0_300</v>
      </c>
      <c r="B19" s="1" t="s">
        <v>40</v>
      </c>
      <c r="C19" s="1">
        <v>2020</v>
      </c>
      <c r="D19" s="1" t="s">
        <v>42</v>
      </c>
      <c r="E19" s="1">
        <v>0</v>
      </c>
      <c r="F19" s="1">
        <v>300</v>
      </c>
      <c r="G19" s="1" t="s">
        <v>5</v>
      </c>
      <c r="H19" s="1">
        <v>4.7603448544739897E-6</v>
      </c>
      <c r="I19" s="1">
        <v>5.7600172739135303E-6</v>
      </c>
      <c r="J19" s="1">
        <v>6.8548965904425501E-6</v>
      </c>
      <c r="K19" s="1">
        <v>2.0074165578797599E-5</v>
      </c>
      <c r="L19" s="1">
        <v>5.7315903142117098E-5</v>
      </c>
      <c r="M19" s="1">
        <v>1.3333312414972999E-3</v>
      </c>
      <c r="N19" s="1">
        <v>2.24369229131464E-6</v>
      </c>
      <c r="O19" s="1">
        <v>2.0641969080094701E-6</v>
      </c>
      <c r="P19" s="1">
        <v>1.2267182852231299E-8</v>
      </c>
      <c r="Q19" s="1">
        <v>1.09554638406712E-8</v>
      </c>
      <c r="R19" s="1">
        <v>308.91788604754998</v>
      </c>
      <c r="S19" s="1">
        <v>60.913053895941303</v>
      </c>
      <c r="T19" s="1">
        <v>9.7925225752698797E-2</v>
      </c>
      <c r="U19" s="1">
        <v>11784.332761615</v>
      </c>
      <c r="V19" s="1">
        <f t="shared" si="1"/>
        <v>0.161848019377793</v>
      </c>
      <c r="W19" s="1">
        <f t="shared" si="2"/>
        <v>1.6104926359184968</v>
      </c>
      <c r="X19" s="1">
        <f t="shared" si="3"/>
        <v>622.03638978348283</v>
      </c>
    </row>
    <row r="20" spans="1:24" hidden="1" x14ac:dyDescent="0.3">
      <c r="A20" s="18" t="str">
        <f t="shared" si="0"/>
        <v>Agricultural - Balers (Self Propelled)_0_50</v>
      </c>
      <c r="B20" s="1" t="s">
        <v>40</v>
      </c>
      <c r="C20" s="1">
        <v>2020</v>
      </c>
      <c r="D20" s="1" t="s">
        <v>43</v>
      </c>
      <c r="E20" s="1">
        <v>0</v>
      </c>
      <c r="F20" s="1">
        <v>50</v>
      </c>
      <c r="G20" s="1" t="s">
        <v>5</v>
      </c>
      <c r="H20" s="1">
        <v>2.2769240479843699E-5</v>
      </c>
      <c r="I20" s="1">
        <v>2.7550780980610801E-5</v>
      </c>
      <c r="J20" s="1">
        <v>3.27877062909749E-5</v>
      </c>
      <c r="K20" s="1">
        <v>9.8297593111046602E-5</v>
      </c>
      <c r="L20" s="1">
        <v>1.1153064867714399E-4</v>
      </c>
      <c r="M20" s="1">
        <v>1.75972308436573E-3</v>
      </c>
      <c r="N20" s="1">
        <v>7.5319726743919499E-6</v>
      </c>
      <c r="O20" s="1">
        <v>6.9294148604405996E-6</v>
      </c>
      <c r="P20" s="1">
        <v>1.56955621120049E-8</v>
      </c>
      <c r="Q20" s="1">
        <v>1.4458959649602001E-8</v>
      </c>
      <c r="R20" s="1">
        <v>407.70809108235898</v>
      </c>
      <c r="S20" s="1">
        <v>302.351562445485</v>
      </c>
      <c r="T20" s="1">
        <v>0.92844945709380799</v>
      </c>
      <c r="U20" s="1">
        <v>13911.004049070199</v>
      </c>
      <c r="V20" s="1">
        <f t="shared" si="1"/>
        <v>0.65578886450417373</v>
      </c>
      <c r="W20" s="1">
        <f t="shared" si="2"/>
        <v>2.6547544153057494</v>
      </c>
      <c r="X20" s="1">
        <f t="shared" si="3"/>
        <v>325.65215062098554</v>
      </c>
    </row>
    <row r="21" spans="1:24" hidden="1" x14ac:dyDescent="0.3">
      <c r="A21" s="18" t="str">
        <f t="shared" si="0"/>
        <v>Agricultural - Balers (Self Propelled)_0_75</v>
      </c>
      <c r="B21" s="1" t="s">
        <v>40</v>
      </c>
      <c r="C21" s="1">
        <v>2020</v>
      </c>
      <c r="D21" s="1" t="s">
        <v>43</v>
      </c>
      <c r="E21" s="1">
        <v>0</v>
      </c>
      <c r="F21" s="1">
        <v>75</v>
      </c>
      <c r="G21" s="1" t="s">
        <v>5</v>
      </c>
      <c r="H21" s="1">
        <v>8.7481707225222007E-6</v>
      </c>
      <c r="I21" s="1">
        <v>1.0585286574251801E-5</v>
      </c>
      <c r="J21" s="1">
        <v>1.2597365840431899E-5</v>
      </c>
      <c r="K21" s="1">
        <v>5.77090444730126E-5</v>
      </c>
      <c r="L21" s="1">
        <v>8.2937666976959701E-5</v>
      </c>
      <c r="M21" s="1">
        <v>1.3422778369550901E-3</v>
      </c>
      <c r="N21" s="1">
        <v>5.4563506520574298E-6</v>
      </c>
      <c r="O21" s="1">
        <v>5.0198425998928403E-6</v>
      </c>
      <c r="P21" s="1">
        <v>1.22308185984125E-8</v>
      </c>
      <c r="Q21" s="1">
        <v>1.1028974533276699E-8</v>
      </c>
      <c r="R21" s="1">
        <v>310.99071181666699</v>
      </c>
      <c r="S21" s="1">
        <v>165.28666446504701</v>
      </c>
      <c r="T21" s="1">
        <v>0.50556877736822103</v>
      </c>
      <c r="U21" s="1">
        <v>10708.9525049895</v>
      </c>
      <c r="V21" s="1">
        <f t="shared" si="1"/>
        <v>0.32729866082962861</v>
      </c>
      <c r="W21" s="1">
        <f t="shared" si="2"/>
        <v>2.5644451988595631</v>
      </c>
      <c r="X21" s="1">
        <f t="shared" si="3"/>
        <v>326.9321047186894</v>
      </c>
    </row>
    <row r="22" spans="1:24" hidden="1" x14ac:dyDescent="0.3">
      <c r="A22" s="18" t="str">
        <f t="shared" si="0"/>
        <v>Agricultural - Balers (Self Propelled)_0_100</v>
      </c>
      <c r="B22" s="1" t="s">
        <v>40</v>
      </c>
      <c r="C22" s="1">
        <v>2020</v>
      </c>
      <c r="D22" s="1" t="s">
        <v>43</v>
      </c>
      <c r="E22" s="1">
        <v>0</v>
      </c>
      <c r="F22" s="1">
        <v>100</v>
      </c>
      <c r="G22" s="1" t="s">
        <v>5</v>
      </c>
      <c r="H22" s="1">
        <v>1.6341756926471199E-6</v>
      </c>
      <c r="I22" s="1">
        <v>1.9773525881030198E-6</v>
      </c>
      <c r="J22" s="1">
        <v>2.3532129974118598E-6</v>
      </c>
      <c r="K22" s="1">
        <v>1.08460743353083E-5</v>
      </c>
      <c r="L22" s="1">
        <v>1.50850846994866E-5</v>
      </c>
      <c r="M22" s="1">
        <v>2.5227319831238698E-4</v>
      </c>
      <c r="N22" s="1">
        <v>1.10289562699021E-6</v>
      </c>
      <c r="O22" s="1">
        <v>1.0146639768310001E-6</v>
      </c>
      <c r="P22" s="1">
        <v>2.2990099192944302E-9</v>
      </c>
      <c r="Q22" s="1">
        <v>2.0728306785778101E-9</v>
      </c>
      <c r="R22" s="1">
        <v>58.448869045925598</v>
      </c>
      <c r="S22" s="1">
        <v>25.338720506715202</v>
      </c>
      <c r="T22" s="1">
        <v>7.7606870249038798E-2</v>
      </c>
      <c r="U22" s="1">
        <v>2010.1453967866801</v>
      </c>
      <c r="V22" s="1">
        <f t="shared" si="1"/>
        <v>0.32572061463008634</v>
      </c>
      <c r="W22" s="1">
        <f t="shared" si="2"/>
        <v>2.4848998047320903</v>
      </c>
      <c r="X22" s="1">
        <f t="shared" si="3"/>
        <v>326.5009969530247</v>
      </c>
    </row>
    <row r="23" spans="1:24" hidden="1" x14ac:dyDescent="0.3">
      <c r="A23" s="18" t="str">
        <f t="shared" si="0"/>
        <v>Agricultural - Balers (Self Propelled)_0_175</v>
      </c>
      <c r="B23" s="1" t="s">
        <v>40</v>
      </c>
      <c r="C23" s="1">
        <v>2020</v>
      </c>
      <c r="D23" s="1" t="s">
        <v>43</v>
      </c>
      <c r="E23" s="1">
        <v>0</v>
      </c>
      <c r="F23" s="1">
        <v>175</v>
      </c>
      <c r="G23" s="1" t="s">
        <v>5</v>
      </c>
      <c r="H23" s="1">
        <v>1.20093289560868E-6</v>
      </c>
      <c r="I23" s="1">
        <v>1.4531288036865E-6</v>
      </c>
      <c r="J23" s="1">
        <v>1.7293433696765E-6</v>
      </c>
      <c r="K23" s="1">
        <v>9.4753789013995306E-6</v>
      </c>
      <c r="L23" s="1">
        <v>1.36005359645645E-5</v>
      </c>
      <c r="M23" s="1">
        <v>2.31735413682833E-4</v>
      </c>
      <c r="N23" s="1">
        <v>6.9888084335673603E-7</v>
      </c>
      <c r="O23" s="1">
        <v>6.4297037588819698E-7</v>
      </c>
      <c r="P23" s="1">
        <v>2.12085157764192E-9</v>
      </c>
      <c r="Q23" s="1">
        <v>1.9040796961708401E-9</v>
      </c>
      <c r="R23" s="1">
        <v>53.690494821725302</v>
      </c>
      <c r="S23" s="1">
        <v>19.468186922620799</v>
      </c>
      <c r="T23" s="1">
        <v>5.9707803929157102E-2</v>
      </c>
      <c r="U23" s="1">
        <v>2064.3470331666499</v>
      </c>
      <c r="V23" s="1">
        <f t="shared" si="1"/>
        <v>0.23308268086441283</v>
      </c>
      <c r="W23" s="1">
        <f t="shared" si="2"/>
        <v>2.1815336505417364</v>
      </c>
      <c r="X23" s="1">
        <f t="shared" si="3"/>
        <v>326.05766150300332</v>
      </c>
    </row>
    <row r="24" spans="1:24" hidden="1" x14ac:dyDescent="0.3">
      <c r="A24" s="18" t="str">
        <f t="shared" si="0"/>
        <v>Agricultural - Combine Harvesters_0_75</v>
      </c>
      <c r="B24" s="1" t="s">
        <v>40</v>
      </c>
      <c r="C24" s="1">
        <v>2020</v>
      </c>
      <c r="D24" s="1" t="s">
        <v>44</v>
      </c>
      <c r="E24" s="1">
        <v>0</v>
      </c>
      <c r="F24" s="1">
        <v>75</v>
      </c>
      <c r="G24" s="1" t="s">
        <v>5</v>
      </c>
      <c r="H24" s="1">
        <v>1.9386370512999202E-6</v>
      </c>
      <c r="I24" s="1">
        <v>2.3457508320728999E-6</v>
      </c>
      <c r="J24" s="1">
        <v>2.7916373538718802E-6</v>
      </c>
      <c r="K24" s="1">
        <v>1.0847381947643501E-5</v>
      </c>
      <c r="L24" s="1">
        <v>1.63810519669986E-5</v>
      </c>
      <c r="M24" s="1">
        <v>2.4323586699161E-4</v>
      </c>
      <c r="N24" s="1">
        <v>1.2341177239854199E-6</v>
      </c>
      <c r="O24" s="1">
        <v>1.13538830606659E-6</v>
      </c>
      <c r="P24" s="1">
        <v>2.2057610314054E-9</v>
      </c>
      <c r="Q24" s="1">
        <v>1.9985744447032001E-9</v>
      </c>
      <c r="R24" s="1">
        <v>56.355020795590697</v>
      </c>
      <c r="S24" s="1">
        <v>36.521560569046798</v>
      </c>
      <c r="T24" s="1">
        <v>0.100757286934903</v>
      </c>
      <c r="U24" s="1">
        <v>2178.9710312346601</v>
      </c>
      <c r="V24" s="1">
        <f t="shared" si="1"/>
        <v>0.35646674728161043</v>
      </c>
      <c r="W24" s="1">
        <f t="shared" si="2"/>
        <v>2.4893097049727686</v>
      </c>
      <c r="X24" s="1">
        <f t="shared" si="3"/>
        <v>362.47066271884188</v>
      </c>
    </row>
    <row r="25" spans="1:24" hidden="1" x14ac:dyDescent="0.3">
      <c r="A25" s="18" t="str">
        <f t="shared" si="0"/>
        <v>Agricultural - Combine Harvesters_0_100</v>
      </c>
      <c r="B25" s="1" t="s">
        <v>40</v>
      </c>
      <c r="C25" s="1">
        <v>2020</v>
      </c>
      <c r="D25" s="1" t="s">
        <v>44</v>
      </c>
      <c r="E25" s="1">
        <v>0</v>
      </c>
      <c r="F25" s="1">
        <v>100</v>
      </c>
      <c r="G25" s="1" t="s">
        <v>5</v>
      </c>
      <c r="H25" s="1">
        <v>1.30433202664223E-5</v>
      </c>
      <c r="I25" s="1">
        <v>1.5782417522370998E-5</v>
      </c>
      <c r="J25" s="1">
        <v>1.87823811836481E-5</v>
      </c>
      <c r="K25" s="1">
        <v>7.2996512791612006E-5</v>
      </c>
      <c r="L25" s="1">
        <v>1.09648325814039E-4</v>
      </c>
      <c r="M25" s="1">
        <v>1.63485446785577E-3</v>
      </c>
      <c r="N25" s="1">
        <v>8.7620340492268103E-6</v>
      </c>
      <c r="O25" s="1">
        <v>8.0610713252886602E-6</v>
      </c>
      <c r="P25" s="1">
        <v>1.4825123883897201E-8</v>
      </c>
      <c r="Q25" s="1">
        <v>1.34329628301821E-8</v>
      </c>
      <c r="R25" s="1">
        <v>378.77743390926202</v>
      </c>
      <c r="S25" s="1">
        <v>168.879040092113</v>
      </c>
      <c r="T25" s="1">
        <v>0.46605145615905602</v>
      </c>
      <c r="U25" s="1">
        <v>14374.1264740357</v>
      </c>
      <c r="V25" s="1">
        <f t="shared" si="1"/>
        <v>0.36356382784720775</v>
      </c>
      <c r="W25" s="1">
        <f t="shared" si="2"/>
        <v>2.5258592350306168</v>
      </c>
      <c r="X25" s="1">
        <f t="shared" si="3"/>
        <v>362.36136130530025</v>
      </c>
    </row>
    <row r="26" spans="1:24" hidden="1" x14ac:dyDescent="0.3">
      <c r="A26" s="18" t="str">
        <f t="shared" si="0"/>
        <v>Agricultural - Combine Harvesters_0_175</v>
      </c>
      <c r="B26" s="1" t="s">
        <v>40</v>
      </c>
      <c r="C26" s="1">
        <v>2020</v>
      </c>
      <c r="D26" s="1" t="s">
        <v>44</v>
      </c>
      <c r="E26" s="1">
        <v>0</v>
      </c>
      <c r="F26" s="1">
        <v>175</v>
      </c>
      <c r="G26" s="1" t="s">
        <v>5</v>
      </c>
      <c r="H26" s="1">
        <v>1.8206261818402399E-5</v>
      </c>
      <c r="I26" s="1">
        <v>2.2029576800266901E-5</v>
      </c>
      <c r="J26" s="1">
        <v>2.6217017018499399E-5</v>
      </c>
      <c r="K26" s="1">
        <v>1.2221208482245601E-4</v>
      </c>
      <c r="L26" s="1">
        <v>1.9240521472852501E-4</v>
      </c>
      <c r="M26" s="1">
        <v>2.94017638173483E-3</v>
      </c>
      <c r="N26" s="1">
        <v>1.02095673827883E-5</v>
      </c>
      <c r="O26" s="1">
        <v>9.3928019921652702E-6</v>
      </c>
      <c r="P26" s="1">
        <v>2.68195317522873E-8</v>
      </c>
      <c r="Q26" s="1">
        <v>2.4158284927846801E-8</v>
      </c>
      <c r="R26" s="1">
        <v>681.20587306758705</v>
      </c>
      <c r="S26" s="1">
        <v>214.029115360595</v>
      </c>
      <c r="T26" s="1">
        <v>0.59869519370629698</v>
      </c>
      <c r="U26" s="1">
        <v>29924.8803457988</v>
      </c>
      <c r="V26" s="1">
        <f t="shared" si="1"/>
        <v>0.243759938883199</v>
      </c>
      <c r="W26" s="1">
        <f t="shared" si="2"/>
        <v>2.1289870344883703</v>
      </c>
      <c r="X26" s="1">
        <f t="shared" si="3"/>
        <v>357.49262330906845</v>
      </c>
    </row>
    <row r="27" spans="1:24" hidden="1" x14ac:dyDescent="0.3">
      <c r="A27" s="18" t="str">
        <f t="shared" si="0"/>
        <v>Agricultural - Combine Harvesters_0_300</v>
      </c>
      <c r="B27" s="1" t="s">
        <v>40</v>
      </c>
      <c r="C27" s="1">
        <v>2020</v>
      </c>
      <c r="D27" s="1" t="s">
        <v>44</v>
      </c>
      <c r="E27" s="1">
        <v>0</v>
      </c>
      <c r="F27" s="1">
        <v>300</v>
      </c>
      <c r="G27" s="1" t="s">
        <v>5</v>
      </c>
      <c r="H27" s="1">
        <v>1.12574584436919E-4</v>
      </c>
      <c r="I27" s="1">
        <v>1.36215247168672E-4</v>
      </c>
      <c r="J27" s="1">
        <v>1.62107401589163E-4</v>
      </c>
      <c r="K27" s="1">
        <v>4.7205027329806003E-4</v>
      </c>
      <c r="L27" s="1">
        <v>1.5105947493145599E-3</v>
      </c>
      <c r="M27" s="1">
        <v>2.69554689279791E-2</v>
      </c>
      <c r="N27" s="1">
        <v>5.5525757451128601E-5</v>
      </c>
      <c r="O27" s="1">
        <v>5.1083696855038299E-5</v>
      </c>
      <c r="P27" s="1">
        <v>2.4751104561087799E-7</v>
      </c>
      <c r="Q27" s="1">
        <v>2.21482596340566E-7</v>
      </c>
      <c r="R27" s="1">
        <v>6245.2796570645496</v>
      </c>
      <c r="S27" s="1">
        <v>1149.99762080702</v>
      </c>
      <c r="T27" s="1">
        <v>3.0411800689363702</v>
      </c>
      <c r="U27" s="1">
        <v>266274.47198653303</v>
      </c>
      <c r="V27" s="1">
        <f t="shared" si="1"/>
        <v>0.16938883897756435</v>
      </c>
      <c r="W27" s="1">
        <f t="shared" si="2"/>
        <v>1.8784820060205956</v>
      </c>
      <c r="X27" s="1">
        <f t="shared" si="3"/>
        <v>378.14190371477179</v>
      </c>
    </row>
    <row r="28" spans="1:24" hidden="1" x14ac:dyDescent="0.3">
      <c r="A28" s="18" t="str">
        <f t="shared" si="0"/>
        <v>Agricultural - Combine Harvesters_0_600</v>
      </c>
      <c r="B28" s="1" t="s">
        <v>40</v>
      </c>
      <c r="C28" s="1">
        <v>2020</v>
      </c>
      <c r="D28" s="1" t="s">
        <v>44</v>
      </c>
      <c r="E28" s="1">
        <v>0</v>
      </c>
      <c r="F28" s="1">
        <v>600</v>
      </c>
      <c r="G28" s="1" t="s">
        <v>5</v>
      </c>
      <c r="H28" s="1">
        <v>1.9351347855881302E-5</v>
      </c>
      <c r="I28" s="1">
        <v>2.3415130905616301E-5</v>
      </c>
      <c r="J28" s="1">
        <v>2.7865940912469E-5</v>
      </c>
      <c r="K28" s="1">
        <v>1.2920117028731901E-4</v>
      </c>
      <c r="L28" s="1">
        <v>2.7583708078490602E-4</v>
      </c>
      <c r="M28" s="1">
        <v>8.1490408984742201E-3</v>
      </c>
      <c r="N28" s="1">
        <v>1.12918434779559E-5</v>
      </c>
      <c r="O28" s="1">
        <v>1.03884959997194E-5</v>
      </c>
      <c r="P28" s="1">
        <v>7.5266735148766501E-8</v>
      </c>
      <c r="Q28" s="1">
        <v>6.6957497222618097E-8</v>
      </c>
      <c r="R28" s="1">
        <v>1888.0413278584199</v>
      </c>
      <c r="S28" s="1">
        <v>236.331281346027</v>
      </c>
      <c r="T28" s="1">
        <v>0.52132948141900304</v>
      </c>
      <c r="U28" s="1">
        <v>78042.082442495404</v>
      </c>
      <c r="V28" s="1">
        <f t="shared" si="1"/>
        <v>9.9347362396309882E-2</v>
      </c>
      <c r="W28" s="1">
        <f t="shared" si="2"/>
        <v>1.1703409448163826</v>
      </c>
      <c r="X28" s="1">
        <f t="shared" si="3"/>
        <v>453.32422157050962</v>
      </c>
    </row>
    <row r="29" spans="1:24" hidden="1" x14ac:dyDescent="0.3">
      <c r="A29" s="18" t="str">
        <f t="shared" si="0"/>
        <v>Agricultural - Construction Equipment_0_50</v>
      </c>
      <c r="B29" s="1" t="s">
        <v>40</v>
      </c>
      <c r="C29" s="1">
        <v>2020</v>
      </c>
      <c r="D29" s="1" t="s">
        <v>45</v>
      </c>
      <c r="E29" s="1">
        <v>0</v>
      </c>
      <c r="F29" s="1">
        <v>50</v>
      </c>
      <c r="G29" s="1" t="s">
        <v>5</v>
      </c>
      <c r="H29" s="1">
        <v>1.7655013499275399E-4</v>
      </c>
      <c r="I29" s="1">
        <v>2.1362566334123199E-4</v>
      </c>
      <c r="J29" s="1">
        <v>2.5423219438956598E-4</v>
      </c>
      <c r="K29" s="1">
        <v>5.9769346500657399E-4</v>
      </c>
      <c r="L29" s="1">
        <v>5.6062933907533204E-4</v>
      </c>
      <c r="M29" s="1">
        <v>7.9726932921429499E-3</v>
      </c>
      <c r="N29" s="1">
        <v>4.9601704990323201E-5</v>
      </c>
      <c r="O29" s="1">
        <v>4.5633568591097303E-5</v>
      </c>
      <c r="P29" s="1">
        <v>6.89094145132998E-8</v>
      </c>
      <c r="Q29" s="1">
        <v>6.5508517580933897E-8</v>
      </c>
      <c r="R29" s="1">
        <v>1847.1835664395701</v>
      </c>
      <c r="S29" s="1">
        <v>1786.4032212007701</v>
      </c>
      <c r="T29" s="1">
        <v>4.6004006215119704</v>
      </c>
      <c r="U29" s="1">
        <v>79189.237584572606</v>
      </c>
      <c r="V29" s="1">
        <f t="shared" si="1"/>
        <v>0.89325583797581376</v>
      </c>
      <c r="W29" s="1">
        <f t="shared" si="2"/>
        <v>2.3442194268094081</v>
      </c>
      <c r="X29" s="1">
        <f t="shared" si="3"/>
        <v>388.31470738599495</v>
      </c>
    </row>
    <row r="30" spans="1:24" hidden="1" x14ac:dyDescent="0.3">
      <c r="A30" s="18" t="str">
        <f t="shared" si="0"/>
        <v>Agricultural - Construction Equipment_0_75</v>
      </c>
      <c r="B30" s="1" t="s">
        <v>40</v>
      </c>
      <c r="C30" s="1">
        <v>2020</v>
      </c>
      <c r="D30" s="1" t="s">
        <v>45</v>
      </c>
      <c r="E30" s="1">
        <v>0</v>
      </c>
      <c r="F30" s="1">
        <v>75</v>
      </c>
      <c r="G30" s="1" t="s">
        <v>5</v>
      </c>
      <c r="H30" s="1">
        <v>1.2439068926635801E-4</v>
      </c>
      <c r="I30" s="1">
        <v>1.50512734012293E-4</v>
      </c>
      <c r="J30" s="1">
        <v>1.7912259254355601E-4</v>
      </c>
      <c r="K30" s="1">
        <v>6.1334559749714004E-4</v>
      </c>
      <c r="L30" s="1">
        <v>1.0125423012694399E-3</v>
      </c>
      <c r="M30" s="1">
        <v>1.2942859624298701E-2</v>
      </c>
      <c r="N30" s="1">
        <v>7.43959249355269E-5</v>
      </c>
      <c r="O30" s="1">
        <v>6.8444250940684706E-5</v>
      </c>
      <c r="P30" s="1">
        <v>1.16734068241874E-7</v>
      </c>
      <c r="Q30" s="1">
        <v>1.06346439801152E-7</v>
      </c>
      <c r="R30" s="1">
        <v>2998.7153305269899</v>
      </c>
      <c r="S30" s="1">
        <v>2029.2188142482</v>
      </c>
      <c r="T30" s="1">
        <v>5.5304884064846904</v>
      </c>
      <c r="U30" s="1">
        <v>127863.55691523199</v>
      </c>
      <c r="V30" s="1">
        <f t="shared" si="1"/>
        <v>0.38977597252504026</v>
      </c>
      <c r="W30" s="1">
        <f t="shared" si="2"/>
        <v>2.6221346837524346</v>
      </c>
      <c r="X30" s="1">
        <f t="shared" si="3"/>
        <v>366.91493862800075</v>
      </c>
    </row>
    <row r="31" spans="1:24" hidden="1" x14ac:dyDescent="0.3">
      <c r="A31" s="18" t="str">
        <f t="shared" si="0"/>
        <v>Agricultural - Construction Equipment_0_100</v>
      </c>
      <c r="B31" s="1" t="s">
        <v>40</v>
      </c>
      <c r="C31" s="1">
        <v>2020</v>
      </c>
      <c r="D31" s="1" t="s">
        <v>45</v>
      </c>
      <c r="E31" s="1">
        <v>0</v>
      </c>
      <c r="F31" s="1">
        <v>100</v>
      </c>
      <c r="G31" s="1" t="s">
        <v>5</v>
      </c>
      <c r="H31" s="1">
        <v>2.5300169558976698E-4</v>
      </c>
      <c r="I31" s="1">
        <v>3.0613205166361802E-4</v>
      </c>
      <c r="J31" s="1">
        <v>3.6432244164926402E-4</v>
      </c>
      <c r="K31" s="1">
        <v>1.4488722142384099E-3</v>
      </c>
      <c r="L31" s="1">
        <v>2.0839693563194802E-3</v>
      </c>
      <c r="M31" s="1">
        <v>3.1412989845530502E-2</v>
      </c>
      <c r="N31" s="1">
        <v>1.6824005851229199E-4</v>
      </c>
      <c r="O31" s="1">
        <v>1.5478085383130899E-4</v>
      </c>
      <c r="P31" s="1">
        <v>2.8478665056613599E-7</v>
      </c>
      <c r="Q31" s="1">
        <v>2.5810831072525998E-7</v>
      </c>
      <c r="R31" s="1">
        <v>7278.0372314812203</v>
      </c>
      <c r="S31" s="1">
        <v>3698.1667443439501</v>
      </c>
      <c r="T31" s="1">
        <v>7.6364766125467103</v>
      </c>
      <c r="U31" s="1">
        <v>311657.95093519898</v>
      </c>
      <c r="V31" s="1">
        <f t="shared" si="1"/>
        <v>0.32525141288448173</v>
      </c>
      <c r="W31" s="1">
        <f t="shared" si="2"/>
        <v>2.2141228723598858</v>
      </c>
      <c r="X31" s="1">
        <f t="shared" si="3"/>
        <v>484.27657570087655</v>
      </c>
    </row>
    <row r="32" spans="1:24" hidden="1" x14ac:dyDescent="0.3">
      <c r="A32" s="18" t="str">
        <f t="shared" si="0"/>
        <v>Agricultural - Construction Equipment_0_175</v>
      </c>
      <c r="B32" s="1" t="s">
        <v>40</v>
      </c>
      <c r="C32" s="1">
        <v>2020</v>
      </c>
      <c r="D32" s="1" t="s">
        <v>45</v>
      </c>
      <c r="E32" s="1">
        <v>0</v>
      </c>
      <c r="F32" s="1">
        <v>175</v>
      </c>
      <c r="G32" s="1" t="s">
        <v>5</v>
      </c>
      <c r="H32" s="1">
        <v>4.6713103103138902E-4</v>
      </c>
      <c r="I32" s="1">
        <v>5.6522854754798002E-4</v>
      </c>
      <c r="J32" s="1">
        <v>6.7266868468519999E-4</v>
      </c>
      <c r="K32" s="1">
        <v>3.0769482339147399E-3</v>
      </c>
      <c r="L32" s="1">
        <v>4.4297320054435098E-3</v>
      </c>
      <c r="M32" s="1">
        <v>6.7969432422850098E-2</v>
      </c>
      <c r="N32" s="1">
        <v>2.5877083462734197E-4</v>
      </c>
      <c r="O32" s="1">
        <v>2.38069167857155E-4</v>
      </c>
      <c r="P32" s="1">
        <v>6.1861220710443505E-7</v>
      </c>
      <c r="Q32" s="1">
        <v>5.5847837056849603E-7</v>
      </c>
      <c r="R32" s="1">
        <v>15747.754741229601</v>
      </c>
      <c r="S32" s="1">
        <v>6139.3714403613903</v>
      </c>
      <c r="T32" s="1">
        <v>9.7911654071831897</v>
      </c>
      <c r="U32" s="1">
        <v>751795.61633969704</v>
      </c>
      <c r="V32" s="1">
        <f t="shared" si="1"/>
        <v>0.2489504409951398</v>
      </c>
      <c r="W32" s="1">
        <f t="shared" si="2"/>
        <v>1.9510404083966335</v>
      </c>
      <c r="X32" s="1">
        <f t="shared" si="3"/>
        <v>627.03173575816652</v>
      </c>
    </row>
    <row r="33" spans="1:24" hidden="1" x14ac:dyDescent="0.3">
      <c r="A33" s="18" t="str">
        <f t="shared" si="0"/>
        <v>Agricultural - Construction Equipment_0_300</v>
      </c>
      <c r="B33" s="1" t="s">
        <v>40</v>
      </c>
      <c r="C33" s="1">
        <v>2020</v>
      </c>
      <c r="D33" s="1" t="s">
        <v>45</v>
      </c>
      <c r="E33" s="1">
        <v>0</v>
      </c>
      <c r="F33" s="1">
        <v>300</v>
      </c>
      <c r="G33" s="1" t="s">
        <v>5</v>
      </c>
      <c r="H33" s="1">
        <v>2.5412750047222198E-4</v>
      </c>
      <c r="I33" s="1">
        <v>3.0749427557138901E-4</v>
      </c>
      <c r="J33" s="1">
        <v>3.6594360068000002E-4</v>
      </c>
      <c r="K33" s="1">
        <v>9.6797988984497299E-4</v>
      </c>
      <c r="L33" s="1">
        <v>2.89218742806868E-3</v>
      </c>
      <c r="M33" s="1">
        <v>4.5090920091557601E-2</v>
      </c>
      <c r="N33" s="1">
        <v>1.21975447789491E-4</v>
      </c>
      <c r="O33" s="1">
        <v>1.1221741196633201E-4</v>
      </c>
      <c r="P33" s="1">
        <v>4.12060342134977E-7</v>
      </c>
      <c r="Q33" s="1">
        <v>3.7049453971461298E-7</v>
      </c>
      <c r="R33" s="1">
        <v>10447.0601761199</v>
      </c>
      <c r="S33" s="1">
        <v>2523.2659356546601</v>
      </c>
      <c r="T33" s="1">
        <v>4.5316865895934999</v>
      </c>
      <c r="U33" s="1">
        <v>496232.67042470502</v>
      </c>
      <c r="V33" s="1">
        <f t="shared" si="1"/>
        <v>0.20518248361579131</v>
      </c>
      <c r="W33" s="1">
        <f t="shared" si="2"/>
        <v>1.9298772260744979</v>
      </c>
      <c r="X33" s="1">
        <f t="shared" si="3"/>
        <v>556.80504063300668</v>
      </c>
    </row>
    <row r="34" spans="1:24" hidden="1" x14ac:dyDescent="0.3">
      <c r="A34" s="18" t="str">
        <f t="shared" si="0"/>
        <v>Agricultural - Construction Equipment_0_600</v>
      </c>
      <c r="B34" s="1" t="s">
        <v>40</v>
      </c>
      <c r="C34" s="1">
        <v>2020</v>
      </c>
      <c r="D34" s="1" t="s">
        <v>45</v>
      </c>
      <c r="E34" s="1">
        <v>0</v>
      </c>
      <c r="F34" s="1">
        <v>600</v>
      </c>
      <c r="G34" s="1" t="s">
        <v>5</v>
      </c>
      <c r="H34" s="1">
        <v>2.8504757248653499E-5</v>
      </c>
      <c r="I34" s="1">
        <v>3.4490756270870699E-5</v>
      </c>
      <c r="J34" s="1">
        <v>4.1046850438061098E-5</v>
      </c>
      <c r="K34" s="1">
        <v>1.3697842483772099E-4</v>
      </c>
      <c r="L34" s="1">
        <v>2.9101220170084699E-4</v>
      </c>
      <c r="M34" s="1">
        <v>4.3578063502679697E-3</v>
      </c>
      <c r="N34" s="1">
        <v>1.24941970854558E-5</v>
      </c>
      <c r="O34" s="1">
        <v>1.14946613186194E-5</v>
      </c>
      <c r="P34" s="1">
        <v>3.9705181290031399E-8</v>
      </c>
      <c r="Q34" s="1">
        <v>3.5806398597092302E-8</v>
      </c>
      <c r="R34" s="1">
        <v>1009.65482817129</v>
      </c>
      <c r="S34" s="1">
        <v>137.586788129506</v>
      </c>
      <c r="T34" s="1">
        <v>0.155716098403337</v>
      </c>
      <c r="U34" s="1">
        <v>48562.731458243099</v>
      </c>
      <c r="V34" s="1">
        <f t="shared" si="1"/>
        <v>0.23517340745583126</v>
      </c>
      <c r="W34" s="1">
        <f t="shared" si="2"/>
        <v>1.9842513903648933</v>
      </c>
      <c r="X34" s="1">
        <f t="shared" si="3"/>
        <v>883.57459209598017</v>
      </c>
    </row>
    <row r="35" spans="1:24" hidden="1" x14ac:dyDescent="0.3">
      <c r="A35" s="18" t="str">
        <f t="shared" si="0"/>
        <v>Agricultural - Cotton Pickers_0_100</v>
      </c>
      <c r="B35" s="1" t="s">
        <v>40</v>
      </c>
      <c r="C35" s="1">
        <v>2020</v>
      </c>
      <c r="D35" s="1" t="s">
        <v>46</v>
      </c>
      <c r="E35" s="1">
        <v>0</v>
      </c>
      <c r="F35" s="1">
        <v>100</v>
      </c>
      <c r="G35" s="1" t="s">
        <v>5</v>
      </c>
      <c r="H35" s="1">
        <v>3.18009166037589E-6</v>
      </c>
      <c r="I35" s="1">
        <v>3.8479109090548197E-6</v>
      </c>
      <c r="J35" s="1">
        <v>4.5793319909412803E-6</v>
      </c>
      <c r="K35" s="1">
        <v>3.4436095298207097E-5</v>
      </c>
      <c r="L35" s="1">
        <v>3.54302232864024E-5</v>
      </c>
      <c r="M35" s="1">
        <v>8.4460131954886702E-4</v>
      </c>
      <c r="N35" s="1">
        <v>2.6258981346339101E-6</v>
      </c>
      <c r="O35" s="1">
        <v>2.4158262838631901E-6</v>
      </c>
      <c r="P35" s="1">
        <v>7.7657320562247803E-9</v>
      </c>
      <c r="Q35" s="1">
        <v>6.9397602997061103E-9</v>
      </c>
      <c r="R35" s="1">
        <v>195.684647646153</v>
      </c>
      <c r="S35" s="1">
        <v>84.068459462401506</v>
      </c>
      <c r="T35" s="1">
        <v>0.18494176716660199</v>
      </c>
      <c r="U35" s="1">
        <v>7566.1613516161397</v>
      </c>
      <c r="V35" s="1">
        <f t="shared" si="1"/>
        <v>0.16839841919870988</v>
      </c>
      <c r="W35" s="1">
        <f t="shared" si="2"/>
        <v>1.5505539848252456</v>
      </c>
      <c r="X35" s="1">
        <f t="shared" si="3"/>
        <v>454.56719025870291</v>
      </c>
    </row>
    <row r="36" spans="1:24" hidden="1" x14ac:dyDescent="0.3">
      <c r="A36" s="18" t="str">
        <f t="shared" si="0"/>
        <v>Agricultural - Cotton Pickers_0_175</v>
      </c>
      <c r="B36" s="1" t="s">
        <v>40</v>
      </c>
      <c r="C36" s="1">
        <v>2020</v>
      </c>
      <c r="D36" s="1" t="s">
        <v>46</v>
      </c>
      <c r="E36" s="1">
        <v>0</v>
      </c>
      <c r="F36" s="1">
        <v>175</v>
      </c>
      <c r="G36" s="1" t="s">
        <v>5</v>
      </c>
      <c r="H36" s="1">
        <v>8.7050032473992E-6</v>
      </c>
      <c r="I36" s="1">
        <v>1.0533053929353E-5</v>
      </c>
      <c r="J36" s="1">
        <v>1.2535204676254801E-5</v>
      </c>
      <c r="K36" s="1">
        <v>1.03498299303399E-4</v>
      </c>
      <c r="L36" s="1">
        <v>1.0497573806747999E-4</v>
      </c>
      <c r="M36" s="1">
        <v>2.6312398472462398E-3</v>
      </c>
      <c r="N36" s="1">
        <v>5.8024220365686899E-6</v>
      </c>
      <c r="O36" s="1">
        <v>5.3382282736431898E-6</v>
      </c>
      <c r="P36" s="1">
        <v>2.4229139779540101E-8</v>
      </c>
      <c r="Q36" s="1">
        <v>2.16198736709027E-8</v>
      </c>
      <c r="R36" s="1">
        <v>609.62874490407205</v>
      </c>
      <c r="S36" s="1">
        <v>211.536364948943</v>
      </c>
      <c r="T36" s="1">
        <v>0.46112297720359102</v>
      </c>
      <c r="U36" s="1">
        <v>25899.501581101998</v>
      </c>
      <c r="V36" s="1">
        <f t="shared" si="1"/>
        <v>0.13466399739547882</v>
      </c>
      <c r="W36" s="1">
        <f t="shared" si="2"/>
        <v>1.3421038772347702</v>
      </c>
      <c r="X36" s="1">
        <f t="shared" si="3"/>
        <v>458.74175741962063</v>
      </c>
    </row>
    <row r="37" spans="1:24" hidden="1" x14ac:dyDescent="0.3">
      <c r="A37" s="18" t="str">
        <f t="shared" si="0"/>
        <v>Agricultural - Cotton Pickers_0_300</v>
      </c>
      <c r="B37" s="1" t="s">
        <v>40</v>
      </c>
      <c r="C37" s="1">
        <v>2020</v>
      </c>
      <c r="D37" s="1" t="s">
        <v>46</v>
      </c>
      <c r="E37" s="1">
        <v>0</v>
      </c>
      <c r="F37" s="1">
        <v>300</v>
      </c>
      <c r="G37" s="1" t="s">
        <v>5</v>
      </c>
      <c r="H37" s="1">
        <v>9.1679749365061893E-6</v>
      </c>
      <c r="I37" s="1">
        <v>1.1093249673172399E-5</v>
      </c>
      <c r="J37" s="1">
        <v>1.32018839085689E-5</v>
      </c>
      <c r="K37" s="1">
        <v>4.6520151255292899E-5</v>
      </c>
      <c r="L37" s="1">
        <v>1.3106186546516901E-4</v>
      </c>
      <c r="M37" s="1">
        <v>3.36780924178902E-3</v>
      </c>
      <c r="N37" s="1">
        <v>4.8631948505782E-6</v>
      </c>
      <c r="O37" s="1">
        <v>4.4741392625319396E-6</v>
      </c>
      <c r="P37" s="1">
        <v>3.1070877266525903E-8</v>
      </c>
      <c r="Q37" s="1">
        <v>2.76719776919536E-8</v>
      </c>
      <c r="R37" s="1">
        <v>780.28360785767495</v>
      </c>
      <c r="S37" s="1">
        <v>135.80764511199001</v>
      </c>
      <c r="T37" s="1">
        <v>0.29389056495448401</v>
      </c>
      <c r="U37" s="1">
        <v>33540.398982545303</v>
      </c>
      <c r="V37" s="1">
        <f t="shared" si="1"/>
        <v>0.1095164011435419</v>
      </c>
      <c r="W37" s="1">
        <f t="shared" si="2"/>
        <v>1.2938881081543021</v>
      </c>
      <c r="X37" s="1">
        <f t="shared" si="3"/>
        <v>462.10277329938469</v>
      </c>
    </row>
    <row r="38" spans="1:24" hidden="1" x14ac:dyDescent="0.3">
      <c r="A38" s="18" t="str">
        <f t="shared" si="0"/>
        <v>Agricultural - Cotton Pickers_0_600</v>
      </c>
      <c r="B38" s="1" t="s">
        <v>40</v>
      </c>
      <c r="C38" s="1">
        <v>2020</v>
      </c>
      <c r="D38" s="1" t="s">
        <v>46</v>
      </c>
      <c r="E38" s="1">
        <v>0</v>
      </c>
      <c r="F38" s="1">
        <v>600</v>
      </c>
      <c r="G38" s="1" t="s">
        <v>5</v>
      </c>
      <c r="H38" s="1">
        <v>1.5431588195016499E-5</v>
      </c>
      <c r="I38" s="1">
        <v>1.8672221715969999E-5</v>
      </c>
      <c r="J38" s="1">
        <v>2.2221487000823799E-5</v>
      </c>
      <c r="K38" s="1">
        <v>7.9781269341685295E-5</v>
      </c>
      <c r="L38" s="1">
        <v>2.1566418965411599E-4</v>
      </c>
      <c r="M38" s="1">
        <v>5.8924738689584404E-3</v>
      </c>
      <c r="N38" s="1">
        <v>8.3437929337327997E-6</v>
      </c>
      <c r="O38" s="1">
        <v>7.6762894990341801E-6</v>
      </c>
      <c r="P38" s="1">
        <v>5.4381308872324499E-8</v>
      </c>
      <c r="Q38" s="1">
        <v>4.8416164261613498E-8</v>
      </c>
      <c r="R38" s="1">
        <v>1365.2200702542</v>
      </c>
      <c r="S38" s="1">
        <v>180.78285380977201</v>
      </c>
      <c r="T38" s="1">
        <v>0.39185218660799298</v>
      </c>
      <c r="U38" s="1">
        <v>58568.627670159702</v>
      </c>
      <c r="V38" s="1">
        <f t="shared" si="1"/>
        <v>0.10556490182384905</v>
      </c>
      <c r="W38" s="1">
        <f t="shared" si="2"/>
        <v>1.2192747790845317</v>
      </c>
      <c r="X38" s="1">
        <f t="shared" si="3"/>
        <v>461.35471483441353</v>
      </c>
    </row>
    <row r="39" spans="1:24" hidden="1" x14ac:dyDescent="0.3">
      <c r="A39" s="18" t="str">
        <f t="shared" si="0"/>
        <v>Agricultural - Forage &amp; Silage Harvesters_0_100</v>
      </c>
      <c r="B39" s="1" t="s">
        <v>40</v>
      </c>
      <c r="C39" s="1">
        <v>2020</v>
      </c>
      <c r="D39" s="1" t="s">
        <v>47</v>
      </c>
      <c r="E39" s="1">
        <v>0</v>
      </c>
      <c r="F39" s="1">
        <v>100</v>
      </c>
      <c r="G39" s="1" t="s">
        <v>5</v>
      </c>
      <c r="H39" s="1">
        <v>8.1033357129969605E-7</v>
      </c>
      <c r="I39" s="1">
        <v>9.8050362127263204E-7</v>
      </c>
      <c r="J39" s="1">
        <v>1.16688034267156E-6</v>
      </c>
      <c r="K39" s="1">
        <v>4.5380611508698898E-6</v>
      </c>
      <c r="L39" s="1">
        <v>6.8187491555274501E-6</v>
      </c>
      <c r="M39" s="1">
        <v>1.0175904722141399E-4</v>
      </c>
      <c r="N39" s="1">
        <v>5.4475533108091803E-7</v>
      </c>
      <c r="O39" s="1">
        <v>5.0117490459444495E-7</v>
      </c>
      <c r="P39" s="1">
        <v>9.2281329166026803E-10</v>
      </c>
      <c r="Q39" s="1">
        <v>8.3611448348232804E-10</v>
      </c>
      <c r="R39" s="1">
        <v>23.5764293039074</v>
      </c>
      <c r="S39" s="1">
        <v>11.3948047410043</v>
      </c>
      <c r="T39" s="1">
        <v>3.1116698848085302E-2</v>
      </c>
      <c r="U39" s="1">
        <v>911.58437928034505</v>
      </c>
      <c r="V39" s="1">
        <f t="shared" si="1"/>
        <v>0.35615654368052446</v>
      </c>
      <c r="W39" s="1">
        <f t="shared" si="2"/>
        <v>2.476831373967856</v>
      </c>
      <c r="X39" s="1">
        <f t="shared" si="3"/>
        <v>366.19581005796363</v>
      </c>
    </row>
    <row r="40" spans="1:24" hidden="1" x14ac:dyDescent="0.3">
      <c r="A40" s="18" t="str">
        <f t="shared" si="0"/>
        <v>Agricultural - Forage &amp; Silage Harvesters_0_300</v>
      </c>
      <c r="B40" s="1" t="s">
        <v>40</v>
      </c>
      <c r="C40" s="1">
        <v>2020</v>
      </c>
      <c r="D40" s="1" t="s">
        <v>47</v>
      </c>
      <c r="E40" s="1">
        <v>0</v>
      </c>
      <c r="F40" s="1">
        <v>300</v>
      </c>
      <c r="G40" s="1" t="s">
        <v>5</v>
      </c>
      <c r="H40" s="1">
        <v>7.0176760387995003E-7</v>
      </c>
      <c r="I40" s="1">
        <v>8.4913880069473905E-7</v>
      </c>
      <c r="J40" s="1">
        <v>1.01054534958712E-6</v>
      </c>
      <c r="K40" s="1">
        <v>2.75140724684833E-6</v>
      </c>
      <c r="L40" s="1">
        <v>9.3170800119832898E-6</v>
      </c>
      <c r="M40" s="1">
        <v>1.48231684599491E-4</v>
      </c>
      <c r="N40" s="1">
        <v>3.3605273436997098E-7</v>
      </c>
      <c r="O40" s="1">
        <v>3.0916851562037299E-7</v>
      </c>
      <c r="P40" s="1">
        <v>1.3586147846036099E-9</v>
      </c>
      <c r="Q40" s="1">
        <v>1.21796205633632E-9</v>
      </c>
      <c r="R40" s="1">
        <v>34.343617869719502</v>
      </c>
      <c r="S40" s="1">
        <v>6.7102125578089797</v>
      </c>
      <c r="T40" s="1">
        <v>1.8809871490369699E-2</v>
      </c>
      <c r="U40" s="1">
        <v>1476.2467627179699</v>
      </c>
      <c r="V40" s="1">
        <f t="shared" si="1"/>
        <v>0.19046199475524783</v>
      </c>
      <c r="W40" s="1">
        <f t="shared" si="2"/>
        <v>2.0898228215748755</v>
      </c>
      <c r="X40" s="1">
        <f t="shared" si="3"/>
        <v>356.73888368905034</v>
      </c>
    </row>
    <row r="41" spans="1:24" hidden="1" x14ac:dyDescent="0.3">
      <c r="A41" s="18" t="str">
        <f t="shared" si="0"/>
        <v>Agricultural - Forage &amp; Silage Harvesters_0_600</v>
      </c>
      <c r="B41" s="1" t="s">
        <v>40</v>
      </c>
      <c r="C41" s="1">
        <v>2020</v>
      </c>
      <c r="D41" s="1" t="s">
        <v>47</v>
      </c>
      <c r="E41" s="1">
        <v>0</v>
      </c>
      <c r="F41" s="1">
        <v>600</v>
      </c>
      <c r="G41" s="1" t="s">
        <v>5</v>
      </c>
      <c r="H41" s="1">
        <v>6.1720055007894097E-6</v>
      </c>
      <c r="I41" s="1">
        <v>7.4681266559551901E-6</v>
      </c>
      <c r="J41" s="1">
        <v>8.8876879211367503E-6</v>
      </c>
      <c r="K41" s="1">
        <v>3.3711052784251203E-5</v>
      </c>
      <c r="L41" s="1">
        <v>8.39782301225794E-5</v>
      </c>
      <c r="M41" s="1">
        <v>1.8776389285486601E-3</v>
      </c>
      <c r="N41" s="1">
        <v>3.2346118532774901E-6</v>
      </c>
      <c r="O41" s="1">
        <v>2.9758429050152898E-6</v>
      </c>
      <c r="P41" s="1">
        <v>1.7290982001396599E-8</v>
      </c>
      <c r="Q41" s="1">
        <v>1.5427828245028998E-8</v>
      </c>
      <c r="R41" s="1">
        <v>435.02786893110903</v>
      </c>
      <c r="S41" s="1">
        <v>44.259320900629497</v>
      </c>
      <c r="T41" s="1">
        <v>0.10875844580775</v>
      </c>
      <c r="U41" s="1">
        <v>18880.978320890099</v>
      </c>
      <c r="V41" s="1">
        <f t="shared" si="1"/>
        <v>0.13097119251911157</v>
      </c>
      <c r="W41" s="1">
        <f t="shared" si="2"/>
        <v>1.4727560808075018</v>
      </c>
      <c r="X41" s="1">
        <f t="shared" si="3"/>
        <v>406.9506563091731</v>
      </c>
    </row>
    <row r="42" spans="1:24" hidden="1" x14ac:dyDescent="0.3">
      <c r="A42" s="18" t="str">
        <f t="shared" si="0"/>
        <v>Agricultural - Forage &amp; Silage Harvesters_0_750</v>
      </c>
      <c r="B42" s="1" t="s">
        <v>40</v>
      </c>
      <c r="C42" s="1">
        <v>2020</v>
      </c>
      <c r="D42" s="1" t="s">
        <v>47</v>
      </c>
      <c r="E42" s="1">
        <v>0</v>
      </c>
      <c r="F42" s="1">
        <v>750</v>
      </c>
      <c r="G42" s="1" t="s">
        <v>5</v>
      </c>
      <c r="H42" s="1">
        <v>9.5360097923595704E-6</v>
      </c>
      <c r="I42" s="1">
        <v>1.1538571848755E-5</v>
      </c>
      <c r="J42" s="1">
        <v>1.37318541009977E-5</v>
      </c>
      <c r="K42" s="1">
        <v>6.2294539464646603E-5</v>
      </c>
      <c r="L42" s="1">
        <v>1.3566666282173299E-4</v>
      </c>
      <c r="M42" s="1">
        <v>3.8959805673993101E-3</v>
      </c>
      <c r="N42" s="1">
        <v>5.4996405011863702E-6</v>
      </c>
      <c r="O42" s="1">
        <v>5.0596692610914603E-6</v>
      </c>
      <c r="P42" s="1">
        <v>3.5975795851984902E-8</v>
      </c>
      <c r="Q42" s="1">
        <v>3.2011755895084101E-8</v>
      </c>
      <c r="R42" s="1">
        <v>902.65497687715197</v>
      </c>
      <c r="S42" s="1">
        <v>63.8240586814916</v>
      </c>
      <c r="T42" s="1">
        <v>0.14015612859833901</v>
      </c>
      <c r="U42" s="1">
        <v>38618.924546570503</v>
      </c>
      <c r="V42" s="1">
        <f t="shared" si="1"/>
        <v>9.8932841742805491E-2</v>
      </c>
      <c r="W42" s="1">
        <f t="shared" si="2"/>
        <v>1.1632192145308926</v>
      </c>
      <c r="X42" s="1">
        <f t="shared" si="3"/>
        <v>455.37829361996216</v>
      </c>
    </row>
    <row r="43" spans="1:24" hidden="1" x14ac:dyDescent="0.3">
      <c r="A43" s="18" t="str">
        <f t="shared" si="0"/>
        <v>Agricultural - Forage &amp; Silage Harvesters_0_9999</v>
      </c>
      <c r="B43" s="1" t="s">
        <v>40</v>
      </c>
      <c r="C43" s="1">
        <v>2020</v>
      </c>
      <c r="D43" s="1" t="s">
        <v>47</v>
      </c>
      <c r="E43" s="1">
        <v>0</v>
      </c>
      <c r="F43" s="1">
        <v>9999</v>
      </c>
      <c r="G43" s="1" t="s">
        <v>5</v>
      </c>
      <c r="H43" s="1">
        <v>6.2000676114501104E-6</v>
      </c>
      <c r="I43" s="1">
        <v>7.5020818098546301E-6</v>
      </c>
      <c r="J43" s="1">
        <v>8.9280973604881593E-6</v>
      </c>
      <c r="K43" s="1">
        <v>3.9197706259738E-5</v>
      </c>
      <c r="L43" s="1">
        <v>1.36969279292807E-4</v>
      </c>
      <c r="M43" s="1">
        <v>2.4121215039056799E-3</v>
      </c>
      <c r="N43" s="1">
        <v>3.5156352759475402E-6</v>
      </c>
      <c r="O43" s="1">
        <v>3.2343844538717402E-6</v>
      </c>
      <c r="P43" s="1">
        <v>2.2264841786190501E-8</v>
      </c>
      <c r="Q43" s="1">
        <v>1.98194635308091E-8</v>
      </c>
      <c r="R43" s="1">
        <v>558.86148369222701</v>
      </c>
      <c r="S43" s="1">
        <v>27.9330686603756</v>
      </c>
      <c r="T43" s="1">
        <v>6.0994931257327897E-2</v>
      </c>
      <c r="U43" s="1">
        <v>24022.439047922999</v>
      </c>
      <c r="V43" s="1">
        <f t="shared" si="1"/>
        <v>0.10340779946334588</v>
      </c>
      <c r="W43" s="1">
        <f t="shared" si="2"/>
        <v>1.8879681833307087</v>
      </c>
      <c r="X43" s="1">
        <f t="shared" si="3"/>
        <v>457.95721192848686</v>
      </c>
    </row>
    <row r="44" spans="1:24" hidden="1" x14ac:dyDescent="0.3">
      <c r="A44" s="18" t="str">
        <f t="shared" si="0"/>
        <v>Agricultural - Forklifts_0_50</v>
      </c>
      <c r="B44" s="1" t="s">
        <v>40</v>
      </c>
      <c r="C44" s="1">
        <v>2020</v>
      </c>
      <c r="D44" s="1" t="s">
        <v>48</v>
      </c>
      <c r="E44" s="1">
        <v>0</v>
      </c>
      <c r="F44" s="1">
        <v>50</v>
      </c>
      <c r="G44" s="1" t="s">
        <v>5</v>
      </c>
      <c r="H44" s="1">
        <v>1.5000858312033699E-5</v>
      </c>
      <c r="I44" s="1">
        <v>1.81510385575608E-5</v>
      </c>
      <c r="J44" s="1">
        <v>2.1601235969328599E-5</v>
      </c>
      <c r="K44" s="1">
        <v>5.7388978462525203E-5</v>
      </c>
      <c r="L44" s="1">
        <v>5.4989571975560101E-5</v>
      </c>
      <c r="M44" s="1">
        <v>8.1572027596865302E-4</v>
      </c>
      <c r="N44" s="1">
        <v>4.3785350337181298E-6</v>
      </c>
      <c r="O44" s="1">
        <v>4.0282522310206804E-6</v>
      </c>
      <c r="P44" s="1">
        <v>7.1422984691609998E-9</v>
      </c>
      <c r="Q44" s="1">
        <v>6.7024560059369499E-9</v>
      </c>
      <c r="R44" s="1">
        <v>188.99323395091201</v>
      </c>
      <c r="S44" s="1">
        <v>244.733408324984</v>
      </c>
      <c r="T44" s="1">
        <v>0.40591951797798498</v>
      </c>
      <c r="U44" s="1">
        <v>8106.3276381352798</v>
      </c>
      <c r="V44" s="1">
        <f t="shared" si="1"/>
        <v>0.74142278283250806</v>
      </c>
      <c r="W44" s="1">
        <f t="shared" si="2"/>
        <v>2.2461811951749358</v>
      </c>
      <c r="X44" s="1">
        <f t="shared" si="3"/>
        <v>602.91116215371812</v>
      </c>
    </row>
    <row r="45" spans="1:24" hidden="1" x14ac:dyDescent="0.3">
      <c r="A45" s="18" t="str">
        <f t="shared" si="0"/>
        <v>Agricultural - Forklifts_0_75</v>
      </c>
      <c r="B45" s="1" t="s">
        <v>40</v>
      </c>
      <c r="C45" s="1">
        <v>2020</v>
      </c>
      <c r="D45" s="1" t="s">
        <v>48</v>
      </c>
      <c r="E45" s="1">
        <v>0</v>
      </c>
      <c r="F45" s="1">
        <v>75</v>
      </c>
      <c r="G45" s="1" t="s">
        <v>5</v>
      </c>
      <c r="H45" s="1">
        <v>1.20035675817814E-6</v>
      </c>
      <c r="I45" s="1">
        <v>1.4524316773955501E-6</v>
      </c>
      <c r="J45" s="1">
        <v>1.7285137317765299E-6</v>
      </c>
      <c r="K45" s="1">
        <v>6.3916008073724201E-6</v>
      </c>
      <c r="L45" s="1">
        <v>9.7163918094116208E-6</v>
      </c>
      <c r="M45" s="1">
        <v>1.3156039072289601E-4</v>
      </c>
      <c r="N45" s="1">
        <v>7.1855213691276197E-7</v>
      </c>
      <c r="O45" s="1">
        <v>6.6106796595974101E-7</v>
      </c>
      <c r="P45" s="1">
        <v>1.18848888382868E-9</v>
      </c>
      <c r="Q45" s="1">
        <v>1.08098052349746E-9</v>
      </c>
      <c r="R45" s="1">
        <v>30.481066163324499</v>
      </c>
      <c r="S45" s="1">
        <v>20.113826161069401</v>
      </c>
      <c r="T45" s="1">
        <v>2.39068240065431E-2</v>
      </c>
      <c r="U45" s="1">
        <v>1307.39870046951</v>
      </c>
      <c r="V45" s="1">
        <f t="shared" si="1"/>
        <v>0.36785466162749153</v>
      </c>
      <c r="W45" s="1">
        <f t="shared" si="2"/>
        <v>2.4608524290109188</v>
      </c>
      <c r="X45" s="1">
        <f t="shared" si="3"/>
        <v>841.34246169898654</v>
      </c>
    </row>
    <row r="46" spans="1:24" hidden="1" x14ac:dyDescent="0.3">
      <c r="A46" s="18" t="str">
        <f t="shared" si="0"/>
        <v>Agricultural - Forklifts_0_100</v>
      </c>
      <c r="B46" s="1" t="s">
        <v>40</v>
      </c>
      <c r="C46" s="1">
        <v>2020</v>
      </c>
      <c r="D46" s="1" t="s">
        <v>48</v>
      </c>
      <c r="E46" s="1">
        <v>0</v>
      </c>
      <c r="F46" s="1">
        <v>100</v>
      </c>
      <c r="G46" s="1" t="s">
        <v>5</v>
      </c>
      <c r="H46" s="1">
        <v>4.7433136575565902E-7</v>
      </c>
      <c r="I46" s="1">
        <v>5.7394095256434801E-7</v>
      </c>
      <c r="J46" s="1">
        <v>6.8303716668814905E-7</v>
      </c>
      <c r="K46" s="1">
        <v>2.5402515242287599E-6</v>
      </c>
      <c r="L46" s="1">
        <v>3.7367373708081799E-6</v>
      </c>
      <c r="M46" s="1">
        <v>5.2286821513056401E-5</v>
      </c>
      <c r="N46" s="1">
        <v>3.03586303918736E-7</v>
      </c>
      <c r="O46" s="1">
        <v>2.7929939960523798E-7</v>
      </c>
      <c r="P46" s="1">
        <v>4.7243014702344096E-10</v>
      </c>
      <c r="Q46" s="1">
        <v>4.2962046084411098E-10</v>
      </c>
      <c r="R46" s="1">
        <v>12.1142697832687</v>
      </c>
      <c r="S46" s="1">
        <v>6.7046086985488103</v>
      </c>
      <c r="T46" s="1">
        <v>7.9689417376979099E-3</v>
      </c>
      <c r="U46" s="1">
        <v>519.60717413753298</v>
      </c>
      <c r="V46" s="1">
        <f t="shared" si="1"/>
        <v>0.36574691883817884</v>
      </c>
      <c r="W46" s="1">
        <f t="shared" si="2"/>
        <v>2.3812557263498983</v>
      </c>
      <c r="X46" s="1">
        <f t="shared" si="3"/>
        <v>841.34241650079582</v>
      </c>
    </row>
    <row r="47" spans="1:24" hidden="1" x14ac:dyDescent="0.3">
      <c r="A47" s="18" t="str">
        <f t="shared" si="0"/>
        <v>Agricultural - Hay Squeeze/Stack retriever_0_75</v>
      </c>
      <c r="B47" s="1" t="s">
        <v>40</v>
      </c>
      <c r="C47" s="1">
        <v>2020</v>
      </c>
      <c r="D47" s="1" t="s">
        <v>49</v>
      </c>
      <c r="E47" s="1">
        <v>0</v>
      </c>
      <c r="F47" s="1">
        <v>75</v>
      </c>
      <c r="G47" s="1" t="s">
        <v>5</v>
      </c>
      <c r="H47" s="1">
        <v>7.4719922544241099E-7</v>
      </c>
      <c r="I47" s="1">
        <v>9.0411106278531702E-7</v>
      </c>
      <c r="J47" s="1">
        <v>1.0759668846370701E-6</v>
      </c>
      <c r="K47" s="1">
        <v>3.0905017895167701E-6</v>
      </c>
      <c r="L47" s="1">
        <v>5.3677318117514798E-6</v>
      </c>
      <c r="M47" s="1">
        <v>5.8789229323163997E-5</v>
      </c>
      <c r="N47" s="1">
        <v>4.52345575312115E-7</v>
      </c>
      <c r="O47" s="1">
        <v>4.1615792928714602E-7</v>
      </c>
      <c r="P47" s="1">
        <v>5.2476533370308103E-10</v>
      </c>
      <c r="Q47" s="1">
        <v>4.8304821489638602E-10</v>
      </c>
      <c r="R47" s="1">
        <v>13.6208047030249</v>
      </c>
      <c r="S47" s="1">
        <v>8.9777524237991404</v>
      </c>
      <c r="T47" s="1">
        <v>1.5158119258916899E-2</v>
      </c>
      <c r="U47" s="1">
        <v>556.40543165057102</v>
      </c>
      <c r="V47" s="1">
        <f t="shared" si="1"/>
        <v>0.53804552428915986</v>
      </c>
      <c r="W47" s="1">
        <f t="shared" si="2"/>
        <v>3.1943908174290403</v>
      </c>
      <c r="X47" s="1">
        <f t="shared" si="3"/>
        <v>592.27350507338815</v>
      </c>
    </row>
    <row r="48" spans="1:24" hidden="1" x14ac:dyDescent="0.3">
      <c r="A48" s="18" t="str">
        <f t="shared" si="0"/>
        <v>Agricultural - Hay Squeeze/Stack retriever_0_100</v>
      </c>
      <c r="B48" s="1" t="s">
        <v>40</v>
      </c>
      <c r="C48" s="1">
        <v>2020</v>
      </c>
      <c r="D48" s="1" t="s">
        <v>49</v>
      </c>
      <c r="E48" s="1">
        <v>0</v>
      </c>
      <c r="F48" s="1">
        <v>100</v>
      </c>
      <c r="G48" s="1" t="s">
        <v>5</v>
      </c>
      <c r="H48" s="1">
        <v>1.62379779678024E-6</v>
      </c>
      <c r="I48" s="1">
        <v>1.9647953341040898E-6</v>
      </c>
      <c r="J48" s="1">
        <v>2.3382688273635502E-6</v>
      </c>
      <c r="K48" s="1">
        <v>6.7241680368485801E-6</v>
      </c>
      <c r="L48" s="1">
        <v>1.1594060233111501E-5</v>
      </c>
      <c r="M48" s="1">
        <v>1.27910833329852E-4</v>
      </c>
      <c r="N48" s="1">
        <v>1.0153411149822801E-6</v>
      </c>
      <c r="O48" s="1">
        <v>9.3411382578370098E-7</v>
      </c>
      <c r="P48" s="1">
        <v>1.1418173625613701E-9</v>
      </c>
      <c r="Q48" s="1">
        <v>1.0509935309110899E-9</v>
      </c>
      <c r="R48" s="1">
        <v>29.6355046705911</v>
      </c>
      <c r="S48" s="1">
        <v>15.6206542688958</v>
      </c>
      <c r="T48" s="1">
        <v>2.6325553596885199E-2</v>
      </c>
      <c r="U48" s="1">
        <v>1210.60070583942</v>
      </c>
      <c r="V48" s="1">
        <f t="shared" si="1"/>
        <v>0.53740907513066061</v>
      </c>
      <c r="W48" s="1">
        <f t="shared" si="2"/>
        <v>3.1711970599353703</v>
      </c>
      <c r="X48" s="1">
        <f t="shared" si="3"/>
        <v>593.36470214795452</v>
      </c>
    </row>
    <row r="49" spans="1:24" hidden="1" x14ac:dyDescent="0.3">
      <c r="A49" s="18" t="str">
        <f t="shared" si="0"/>
        <v>Agricultural - Hay Squeeze/Stack retriever_0_175</v>
      </c>
      <c r="B49" s="1" t="s">
        <v>40</v>
      </c>
      <c r="C49" s="1">
        <v>2020</v>
      </c>
      <c r="D49" s="1" t="s">
        <v>49</v>
      </c>
      <c r="E49" s="1">
        <v>0</v>
      </c>
      <c r="F49" s="1">
        <v>175</v>
      </c>
      <c r="G49" s="1" t="s">
        <v>5</v>
      </c>
      <c r="H49" s="1">
        <v>2.0854964088087199E-5</v>
      </c>
      <c r="I49" s="1">
        <v>2.5234506546585499E-5</v>
      </c>
      <c r="J49" s="1">
        <v>3.0031148286845599E-5</v>
      </c>
      <c r="K49" s="1">
        <v>1.0365462776172E-4</v>
      </c>
      <c r="L49" s="1">
        <v>1.89705380116887E-4</v>
      </c>
      <c r="M49" s="1">
        <v>2.1180667124076902E-3</v>
      </c>
      <c r="N49" s="1">
        <v>1.1018417675159201E-5</v>
      </c>
      <c r="O49" s="1">
        <v>1.01369442611464E-5</v>
      </c>
      <c r="P49" s="1">
        <v>1.9088277126286601E-8</v>
      </c>
      <c r="Q49" s="1">
        <v>1.7403329763618102E-8</v>
      </c>
      <c r="R49" s="1">
        <v>490.73228837711298</v>
      </c>
      <c r="S49" s="1">
        <v>170.578537252008</v>
      </c>
      <c r="T49" s="1">
        <v>0.28708826624101402</v>
      </c>
      <c r="U49" s="1">
        <v>20945.625081833401</v>
      </c>
      <c r="V49" s="1">
        <f t="shared" si="1"/>
        <v>0.39892393267970977</v>
      </c>
      <c r="W49" s="1">
        <f t="shared" si="2"/>
        <v>2.9989893460772996</v>
      </c>
      <c r="X49" s="1">
        <f t="shared" si="3"/>
        <v>594.16756903887278</v>
      </c>
    </row>
    <row r="50" spans="1:24" hidden="1" x14ac:dyDescent="0.3">
      <c r="A50" s="18" t="str">
        <f t="shared" si="0"/>
        <v>Agricultural - Hay Squeeze/Stack retriever_0_300</v>
      </c>
      <c r="B50" s="1" t="s">
        <v>40</v>
      </c>
      <c r="C50" s="1">
        <v>2020</v>
      </c>
      <c r="D50" s="1" t="s">
        <v>49</v>
      </c>
      <c r="E50" s="1">
        <v>0</v>
      </c>
      <c r="F50" s="1">
        <v>300</v>
      </c>
      <c r="G50" s="1" t="s">
        <v>5</v>
      </c>
      <c r="H50" s="1">
        <v>4.5490884970487997E-5</v>
      </c>
      <c r="I50" s="1">
        <v>5.5043970814290497E-5</v>
      </c>
      <c r="J50" s="1">
        <v>6.5506874357502802E-5</v>
      </c>
      <c r="K50" s="1">
        <v>1.5711244351750001E-4</v>
      </c>
      <c r="L50" s="1">
        <v>4.8255696467682598E-4</v>
      </c>
      <c r="M50" s="1">
        <v>5.5646797687981496E-3</v>
      </c>
      <c r="N50" s="1">
        <v>2.1040976213294201E-5</v>
      </c>
      <c r="O50" s="1">
        <v>1.93576981162306E-5</v>
      </c>
      <c r="P50" s="1">
        <v>5.0428583267532899E-8</v>
      </c>
      <c r="Q50" s="1">
        <v>4.5722807727449802E-8</v>
      </c>
      <c r="R50" s="1">
        <v>1289.2738557436501</v>
      </c>
      <c r="S50" s="1">
        <v>246.46881996722999</v>
      </c>
      <c r="T50" s="1">
        <v>0.41382460944246202</v>
      </c>
      <c r="U50" s="1">
        <v>58452.196562773999</v>
      </c>
      <c r="V50" s="1">
        <f t="shared" si="1"/>
        <v>0.31181537136602638</v>
      </c>
      <c r="W50" s="1">
        <f t="shared" si="2"/>
        <v>2.7336087298938532</v>
      </c>
      <c r="X50" s="1">
        <f t="shared" si="3"/>
        <v>595.58763385119289</v>
      </c>
    </row>
    <row r="51" spans="1:24" hidden="1" x14ac:dyDescent="0.3">
      <c r="A51" s="18" t="str">
        <f t="shared" si="0"/>
        <v>Agricultural - Hay Squeeze/Stack retriever_0_600</v>
      </c>
      <c r="B51" s="1" t="s">
        <v>40</v>
      </c>
      <c r="C51" s="1">
        <v>2020</v>
      </c>
      <c r="D51" s="1" t="s">
        <v>49</v>
      </c>
      <c r="E51" s="1">
        <v>0</v>
      </c>
      <c r="F51" s="1">
        <v>600</v>
      </c>
      <c r="G51" s="1" t="s">
        <v>5</v>
      </c>
      <c r="H51" s="1">
        <v>1.06516841773147E-5</v>
      </c>
      <c r="I51" s="1">
        <v>1.28885378545508E-5</v>
      </c>
      <c r="J51" s="1">
        <v>1.5338425215333201E-5</v>
      </c>
      <c r="K51" s="1">
        <v>5.9176399639636397E-5</v>
      </c>
      <c r="L51" s="1">
        <v>1.13342943444954E-4</v>
      </c>
      <c r="M51" s="1">
        <v>1.4262076707148099E-3</v>
      </c>
      <c r="N51" s="1">
        <v>4.8367705779516596E-6</v>
      </c>
      <c r="O51" s="1">
        <v>4.4498289317155202E-6</v>
      </c>
      <c r="P51" s="1">
        <v>1.29548909198826E-8</v>
      </c>
      <c r="Q51" s="1">
        <v>1.17185933093849E-8</v>
      </c>
      <c r="R51" s="1">
        <v>330.436312440454</v>
      </c>
      <c r="S51" s="1">
        <v>46.489134181236402</v>
      </c>
      <c r="T51" s="1">
        <v>7.85678401230228E-2</v>
      </c>
      <c r="U51" s="1">
        <v>14721.170826707599</v>
      </c>
      <c r="V51" s="1">
        <f t="shared" si="1"/>
        <v>0.28990112437878501</v>
      </c>
      <c r="W51" s="1">
        <f t="shared" si="2"/>
        <v>2.5494161646498421</v>
      </c>
      <c r="X51" s="1">
        <f t="shared" si="3"/>
        <v>591.70691352139704</v>
      </c>
    </row>
    <row r="52" spans="1:24" hidden="1" x14ac:dyDescent="0.3">
      <c r="A52" s="18" t="str">
        <f t="shared" si="0"/>
        <v>Agricultural - Nut Harvester_0_50</v>
      </c>
      <c r="B52" s="1" t="s">
        <v>40</v>
      </c>
      <c r="C52" s="1">
        <v>2020</v>
      </c>
      <c r="D52" s="1" t="s">
        <v>50</v>
      </c>
      <c r="E52" s="1">
        <v>0</v>
      </c>
      <c r="F52" s="1">
        <v>50</v>
      </c>
      <c r="G52" s="1" t="s">
        <v>5</v>
      </c>
      <c r="H52" s="1">
        <v>3.5348517525958097E-5</v>
      </c>
      <c r="I52" s="1">
        <v>4.2771706206409297E-5</v>
      </c>
      <c r="J52" s="1">
        <v>5.0901865237379702E-5</v>
      </c>
      <c r="K52" s="1">
        <v>3.3274371726488202E-4</v>
      </c>
      <c r="L52" s="1">
        <v>4.4277942445603903E-4</v>
      </c>
      <c r="M52" s="1">
        <v>7.8964477369720103E-3</v>
      </c>
      <c r="N52" s="1">
        <v>1.7991512640282801E-5</v>
      </c>
      <c r="O52" s="1">
        <v>1.6552191629060198E-5</v>
      </c>
      <c r="P52" s="1">
        <v>7.2435806808161201E-8</v>
      </c>
      <c r="Q52" s="1">
        <v>6.4882037531048405E-8</v>
      </c>
      <c r="R52" s="1">
        <v>1829.51832693203</v>
      </c>
      <c r="S52" s="1">
        <v>1769.59146448519</v>
      </c>
      <c r="T52" s="1">
        <v>4.5641609812577801</v>
      </c>
      <c r="U52" s="1">
        <v>70974.461866567901</v>
      </c>
      <c r="V52" s="1">
        <f t="shared" si="1"/>
        <v>0.19954601875270775</v>
      </c>
      <c r="W52" s="1">
        <f t="shared" si="2"/>
        <v>2.0657317458749871</v>
      </c>
      <c r="X52" s="1">
        <f t="shared" si="3"/>
        <v>387.71451571314435</v>
      </c>
    </row>
    <row r="53" spans="1:24" hidden="1" x14ac:dyDescent="0.3">
      <c r="A53" s="18" t="str">
        <f t="shared" si="0"/>
        <v>Agricultural - Nut Harvester_0_75</v>
      </c>
      <c r="B53" s="1" t="s">
        <v>40</v>
      </c>
      <c r="C53" s="1">
        <v>2020</v>
      </c>
      <c r="D53" s="1" t="s">
        <v>50</v>
      </c>
      <c r="E53" s="1">
        <v>0</v>
      </c>
      <c r="F53" s="1">
        <v>75</v>
      </c>
      <c r="G53" s="1" t="s">
        <v>5</v>
      </c>
      <c r="H53" s="1">
        <v>2.0098384597874201E-5</v>
      </c>
      <c r="I53" s="1">
        <v>2.4319045363427799E-5</v>
      </c>
      <c r="J53" s="1">
        <v>2.89416738209388E-5</v>
      </c>
      <c r="K53" s="1">
        <v>2.9685162597018697E-4</v>
      </c>
      <c r="L53" s="1">
        <v>3.0277897456308802E-4</v>
      </c>
      <c r="M53" s="1">
        <v>7.5990173028068798E-3</v>
      </c>
      <c r="N53" s="1">
        <v>1.4796686746168799E-5</v>
      </c>
      <c r="O53" s="1">
        <v>1.36129518064753E-5</v>
      </c>
      <c r="P53" s="1">
        <v>7.0124974204203404E-8</v>
      </c>
      <c r="Q53" s="1">
        <v>6.2438167421958201E-8</v>
      </c>
      <c r="R53" s="1">
        <v>1760.6070330923101</v>
      </c>
      <c r="S53" s="1">
        <v>1050.04999974098</v>
      </c>
      <c r="T53" s="1">
        <v>2.66925282809515</v>
      </c>
      <c r="U53" s="1">
        <v>68629.048489854496</v>
      </c>
      <c r="V53" s="1">
        <f t="shared" si="1"/>
        <v>0.11733488334230324</v>
      </c>
      <c r="W53" s="1">
        <f t="shared" si="2"/>
        <v>1.4608523948184546</v>
      </c>
      <c r="X53" s="1">
        <f t="shared" si="3"/>
        <v>393.38723881406304</v>
      </c>
    </row>
    <row r="54" spans="1:24" hidden="1" x14ac:dyDescent="0.3">
      <c r="A54" s="18" t="str">
        <f t="shared" si="0"/>
        <v>Agricultural - Nut Harvester_0_100</v>
      </c>
      <c r="B54" s="1" t="s">
        <v>40</v>
      </c>
      <c r="C54" s="1">
        <v>2020</v>
      </c>
      <c r="D54" s="1" t="s">
        <v>50</v>
      </c>
      <c r="E54" s="1">
        <v>0</v>
      </c>
      <c r="F54" s="1">
        <v>100</v>
      </c>
      <c r="G54" s="1" t="s">
        <v>5</v>
      </c>
      <c r="H54" s="1">
        <v>4.6043653813172797E-5</v>
      </c>
      <c r="I54" s="1">
        <v>5.5712821113939101E-5</v>
      </c>
      <c r="J54" s="1">
        <v>6.6302861490968802E-5</v>
      </c>
      <c r="K54" s="1">
        <v>9.9447706302525593E-4</v>
      </c>
      <c r="L54" s="1">
        <v>7.5544835806279603E-4</v>
      </c>
      <c r="M54" s="1">
        <v>2.5701013054422E-2</v>
      </c>
      <c r="N54" s="1">
        <v>4.98537358822695E-5</v>
      </c>
      <c r="O54" s="1">
        <v>4.58654370116879E-5</v>
      </c>
      <c r="P54" s="1">
        <v>2.37831113568202E-7</v>
      </c>
      <c r="Q54" s="1">
        <v>2.1117522069770701E-7</v>
      </c>
      <c r="R54" s="1">
        <v>5954.6363086314996</v>
      </c>
      <c r="S54" s="1">
        <v>2815.5915368661599</v>
      </c>
      <c r="T54" s="1">
        <v>4.9988206809843003</v>
      </c>
      <c r="U54" s="1">
        <v>231576.66596069501</v>
      </c>
      <c r="V54" s="1">
        <f t="shared" si="1"/>
        <v>7.9661586967078965E-2</v>
      </c>
      <c r="W54" s="1">
        <f t="shared" si="2"/>
        <v>1.080186102080184</v>
      </c>
      <c r="X54" s="1">
        <f t="shared" si="3"/>
        <v>563.25115793346515</v>
      </c>
    </row>
    <row r="55" spans="1:24" hidden="1" x14ac:dyDescent="0.3">
      <c r="A55" s="18" t="str">
        <f t="shared" si="0"/>
        <v>Agricultural - Nut Harvester_0_175</v>
      </c>
      <c r="B55" s="1" t="s">
        <v>40</v>
      </c>
      <c r="C55" s="1">
        <v>2020</v>
      </c>
      <c r="D55" s="1" t="s">
        <v>50</v>
      </c>
      <c r="E55" s="1">
        <v>0</v>
      </c>
      <c r="F55" s="1">
        <v>175</v>
      </c>
      <c r="G55" s="1" t="s">
        <v>5</v>
      </c>
      <c r="H55" s="1">
        <v>5.7974078106492002E-5</v>
      </c>
      <c r="I55" s="1">
        <v>7.0148634508855295E-5</v>
      </c>
      <c r="J55" s="1">
        <v>8.3482672473348502E-5</v>
      </c>
      <c r="K55" s="1">
        <v>9.3118630690964003E-4</v>
      </c>
      <c r="L55" s="1">
        <v>7.8255999997011599E-4</v>
      </c>
      <c r="M55" s="1">
        <v>2.4143459442866701E-2</v>
      </c>
      <c r="N55" s="1">
        <v>4.3250040716961799E-5</v>
      </c>
      <c r="O55" s="1">
        <v>3.97900374596049E-5</v>
      </c>
      <c r="P55" s="1">
        <v>2.2297625580194501E-7</v>
      </c>
      <c r="Q55" s="1">
        <v>1.98377408916038E-7</v>
      </c>
      <c r="R55" s="1">
        <v>5593.7686156589198</v>
      </c>
      <c r="S55" s="1">
        <v>1898.11165119151</v>
      </c>
      <c r="T55" s="1">
        <v>3.8576903085730998</v>
      </c>
      <c r="U55" s="1">
        <v>234683.45018421701</v>
      </c>
      <c r="V55" s="1">
        <f t="shared" si="1"/>
        <v>9.8974965250152966E-2</v>
      </c>
      <c r="W55" s="1">
        <f t="shared" si="2"/>
        <v>1.1041390804752509</v>
      </c>
      <c r="X55" s="1">
        <f t="shared" si="3"/>
        <v>492.0331854978769</v>
      </c>
    </row>
    <row r="56" spans="1:24" hidden="1" x14ac:dyDescent="0.3">
      <c r="A56" s="18" t="str">
        <f t="shared" si="0"/>
        <v>Agricultural - Nut Harvester_0_300</v>
      </c>
      <c r="B56" s="1" t="s">
        <v>40</v>
      </c>
      <c r="C56" s="1">
        <v>2020</v>
      </c>
      <c r="D56" s="1" t="s">
        <v>50</v>
      </c>
      <c r="E56" s="1">
        <v>0</v>
      </c>
      <c r="F56" s="1">
        <v>300</v>
      </c>
      <c r="G56" s="1" t="s">
        <v>5</v>
      </c>
      <c r="H56" s="1">
        <v>2.8706742523589201E-6</v>
      </c>
      <c r="I56" s="1">
        <v>3.4735158453543E-6</v>
      </c>
      <c r="J56" s="1">
        <v>4.13377092339685E-6</v>
      </c>
      <c r="K56" s="1">
        <v>1.7625877072108501E-5</v>
      </c>
      <c r="L56" s="1">
        <v>4.1537753500690701E-5</v>
      </c>
      <c r="M56" s="1">
        <v>1.3020100023567399E-3</v>
      </c>
      <c r="N56" s="1">
        <v>1.6906735097902101E-6</v>
      </c>
      <c r="O56" s="1">
        <v>1.555419629007E-6</v>
      </c>
      <c r="P56" s="1">
        <v>1.20323502394192E-8</v>
      </c>
      <c r="Q56" s="1">
        <v>1.06981094097767E-8</v>
      </c>
      <c r="R56" s="1">
        <v>301.66110642478702</v>
      </c>
      <c r="S56" s="1">
        <v>66.463954499357598</v>
      </c>
      <c r="T56" s="1">
        <v>0.13743981227566299</v>
      </c>
      <c r="U56" s="1">
        <v>13023.6810136362</v>
      </c>
      <c r="V56" s="1">
        <f t="shared" si="1"/>
        <v>8.8312897597869547E-2</v>
      </c>
      <c r="W56" s="1">
        <f t="shared" si="2"/>
        <v>1.0560825211890967</v>
      </c>
      <c r="X56" s="1">
        <f t="shared" si="3"/>
        <v>483.58589406431133</v>
      </c>
    </row>
    <row r="57" spans="1:24" hidden="1" x14ac:dyDescent="0.3">
      <c r="A57" s="18" t="str">
        <f t="shared" si="0"/>
        <v>Agricultural - Nut Harvester_0_600</v>
      </c>
      <c r="B57" s="1" t="s">
        <v>40</v>
      </c>
      <c r="C57" s="1">
        <v>2020</v>
      </c>
      <c r="D57" s="1" t="s">
        <v>50</v>
      </c>
      <c r="E57" s="1">
        <v>0</v>
      </c>
      <c r="F57" s="1">
        <v>600</v>
      </c>
      <c r="G57" s="1" t="s">
        <v>5</v>
      </c>
      <c r="H57" s="1">
        <v>2.2444805469556701E-5</v>
      </c>
      <c r="I57" s="1">
        <v>2.71582146181636E-5</v>
      </c>
      <c r="J57" s="1">
        <v>3.2320519876161599E-5</v>
      </c>
      <c r="K57" s="1">
        <v>1.5780101873351799E-4</v>
      </c>
      <c r="L57" s="1">
        <v>3.5238888969772698E-4</v>
      </c>
      <c r="M57" s="1">
        <v>1.2327566168497501E-2</v>
      </c>
      <c r="N57" s="1">
        <v>1.45046551575115E-5</v>
      </c>
      <c r="O57" s="1">
        <v>1.3344282744910601E-5</v>
      </c>
      <c r="P57" s="1">
        <v>1.1406559507016799E-7</v>
      </c>
      <c r="Q57" s="1">
        <v>1.01290812964672E-7</v>
      </c>
      <c r="R57" s="1">
        <v>2856.1587416245002</v>
      </c>
      <c r="S57" s="1">
        <v>377.75645385992198</v>
      </c>
      <c r="T57" s="1">
        <v>0.88210521845883105</v>
      </c>
      <c r="U57" s="1">
        <v>122770.847504474</v>
      </c>
      <c r="V57" s="1">
        <f t="shared" si="1"/>
        <v>7.3247796234492596E-2</v>
      </c>
      <c r="W57" s="1">
        <f t="shared" si="2"/>
        <v>0.95041997240183607</v>
      </c>
      <c r="X57" s="1">
        <f t="shared" si="3"/>
        <v>428.24421163715442</v>
      </c>
    </row>
    <row r="58" spans="1:24" hidden="1" x14ac:dyDescent="0.3">
      <c r="A58" s="18" t="str">
        <f t="shared" si="0"/>
        <v>Agricultural - Other Harvesters_0_50</v>
      </c>
      <c r="B58" s="1" t="s">
        <v>40</v>
      </c>
      <c r="C58" s="1">
        <v>2020</v>
      </c>
      <c r="D58" s="1" t="s">
        <v>51</v>
      </c>
      <c r="E58" s="1">
        <v>0</v>
      </c>
      <c r="F58" s="1">
        <v>50</v>
      </c>
      <c r="G58" s="1" t="s">
        <v>5</v>
      </c>
      <c r="H58" s="1">
        <v>1.59293633666901E-5</v>
      </c>
      <c r="I58" s="1">
        <v>1.9274529673694999E-5</v>
      </c>
      <c r="J58" s="1">
        <v>2.2938283248033701E-5</v>
      </c>
      <c r="K58" s="1">
        <v>8.8925777072925598E-5</v>
      </c>
      <c r="L58" s="1">
        <v>8.7010435550623897E-5</v>
      </c>
      <c r="M58" s="1">
        <v>1.34437186240031E-3</v>
      </c>
      <c r="N58" s="1">
        <v>5.4317360008175301E-6</v>
      </c>
      <c r="O58" s="1">
        <v>4.9971971207521296E-6</v>
      </c>
      <c r="P58" s="1">
        <v>1.2034872980813599E-8</v>
      </c>
      <c r="Q58" s="1">
        <v>1.1046180325305299E-8</v>
      </c>
      <c r="R58" s="1">
        <v>311.47587401322602</v>
      </c>
      <c r="S58" s="1">
        <v>313.27464195128198</v>
      </c>
      <c r="T58" s="1">
        <v>0.249033247532434</v>
      </c>
      <c r="U58" s="1">
        <v>12043.237693320099</v>
      </c>
      <c r="V58" s="1">
        <f t="shared" si="1"/>
        <v>0.52994296609527314</v>
      </c>
      <c r="W58" s="1">
        <f t="shared" si="2"/>
        <v>2.3923057567453299</v>
      </c>
      <c r="X58" s="1">
        <f t="shared" si="3"/>
        <v>1257.9631236205969</v>
      </c>
    </row>
    <row r="59" spans="1:24" hidden="1" x14ac:dyDescent="0.3">
      <c r="A59" s="18" t="str">
        <f t="shared" si="0"/>
        <v>Agricultural - Other Harvesters_0_75</v>
      </c>
      <c r="B59" s="1" t="s">
        <v>40</v>
      </c>
      <c r="C59" s="1">
        <v>2020</v>
      </c>
      <c r="D59" s="1" t="s">
        <v>51</v>
      </c>
      <c r="E59" s="1">
        <v>0</v>
      </c>
      <c r="F59" s="1">
        <v>75</v>
      </c>
      <c r="G59" s="1" t="s">
        <v>5</v>
      </c>
      <c r="H59" s="1">
        <v>2.5188009427161E-5</v>
      </c>
      <c r="I59" s="1">
        <v>3.0477491406864802E-5</v>
      </c>
      <c r="J59" s="1">
        <v>3.6270733575111798E-5</v>
      </c>
      <c r="K59" s="1">
        <v>2.13269490054887E-4</v>
      </c>
      <c r="L59" s="1">
        <v>2.2853884635261099E-4</v>
      </c>
      <c r="M59" s="1">
        <v>4.7247841797181597E-3</v>
      </c>
      <c r="N59" s="1">
        <v>1.5721903946320199E-5</v>
      </c>
      <c r="O59" s="1">
        <v>1.44641516306146E-5</v>
      </c>
      <c r="P59" s="1">
        <v>4.3220333358843698E-8</v>
      </c>
      <c r="Q59" s="1">
        <v>3.8821712583401297E-8</v>
      </c>
      <c r="R59" s="1">
        <v>1094.67947303955</v>
      </c>
      <c r="S59" s="1">
        <v>635.51872314321599</v>
      </c>
      <c r="T59" s="1">
        <v>0.45288830917193601</v>
      </c>
      <c r="U59" s="1">
        <v>42696.977405739497</v>
      </c>
      <c r="V59" s="1">
        <f t="shared" si="1"/>
        <v>0.23635820686071241</v>
      </c>
      <c r="W59" s="1">
        <f t="shared" si="2"/>
        <v>1.7723582036595085</v>
      </c>
      <c r="X59" s="1">
        <f t="shared" si="3"/>
        <v>1403.2570730412597</v>
      </c>
    </row>
    <row r="60" spans="1:24" hidden="1" x14ac:dyDescent="0.3">
      <c r="A60" s="18" t="str">
        <f t="shared" si="0"/>
        <v>Agricultural - Other Harvesters_0_100</v>
      </c>
      <c r="B60" s="1" t="s">
        <v>40</v>
      </c>
      <c r="C60" s="1">
        <v>2020</v>
      </c>
      <c r="D60" s="1" t="s">
        <v>51</v>
      </c>
      <c r="E60" s="1">
        <v>0</v>
      </c>
      <c r="F60" s="1">
        <v>100</v>
      </c>
      <c r="G60" s="1" t="s">
        <v>5</v>
      </c>
      <c r="H60" s="1">
        <v>7.8128033462208503E-5</v>
      </c>
      <c r="I60" s="1">
        <v>9.4534920489272193E-5</v>
      </c>
      <c r="J60" s="1">
        <v>1.1250436818558E-4</v>
      </c>
      <c r="K60" s="1">
        <v>6.0529910220301505E-4</v>
      </c>
      <c r="L60" s="1">
        <v>6.5051669658297995E-4</v>
      </c>
      <c r="M60" s="1">
        <v>1.32325867191944E-2</v>
      </c>
      <c r="N60" s="1">
        <v>5.5749628934630603E-5</v>
      </c>
      <c r="O60" s="1">
        <v>5.1289658619860103E-5</v>
      </c>
      <c r="P60" s="1">
        <v>1.2081858560436099E-7</v>
      </c>
      <c r="Q60" s="1">
        <v>1.0872701456982501E-7</v>
      </c>
      <c r="R60" s="1">
        <v>3065.8418471046498</v>
      </c>
      <c r="S60" s="1">
        <v>1384.9577852970999</v>
      </c>
      <c r="T60" s="1">
        <v>1.15120071631864</v>
      </c>
      <c r="U60" s="1">
        <v>118601.443641269</v>
      </c>
      <c r="V60" s="1">
        <f t="shared" si="1"/>
        <v>0.26393129493767742</v>
      </c>
      <c r="W60" s="1">
        <f t="shared" si="2"/>
        <v>1.8161724071816363</v>
      </c>
      <c r="X60" s="1">
        <f t="shared" si="3"/>
        <v>1203.0550065378509</v>
      </c>
    </row>
    <row r="61" spans="1:24" hidden="1" x14ac:dyDescent="0.3">
      <c r="A61" s="18" t="str">
        <f t="shared" si="0"/>
        <v>Agricultural - Other Harvesters_0_175</v>
      </c>
      <c r="B61" s="1" t="s">
        <v>40</v>
      </c>
      <c r="C61" s="1">
        <v>2020</v>
      </c>
      <c r="D61" s="1" t="s">
        <v>51</v>
      </c>
      <c r="E61" s="1">
        <v>0</v>
      </c>
      <c r="F61" s="1">
        <v>175</v>
      </c>
      <c r="G61" s="1" t="s">
        <v>5</v>
      </c>
      <c r="H61" s="1">
        <v>5.4755219430247098E-5</v>
      </c>
      <c r="I61" s="1">
        <v>6.6253815510598996E-5</v>
      </c>
      <c r="J61" s="1">
        <v>7.8847515979555807E-5</v>
      </c>
      <c r="K61" s="1">
        <v>3.8168227718259903E-4</v>
      </c>
      <c r="L61" s="1">
        <v>5.3248663324147703E-4</v>
      </c>
      <c r="M61" s="1">
        <v>8.7007441317589994E-3</v>
      </c>
      <c r="N61" s="1">
        <v>3.1001738997762002E-5</v>
      </c>
      <c r="O61" s="1">
        <v>2.8521599877940999E-5</v>
      </c>
      <c r="P61" s="1">
        <v>7.93396020869209E-8</v>
      </c>
      <c r="Q61" s="1">
        <v>7.1490627951817406E-8</v>
      </c>
      <c r="R61" s="1">
        <v>2015.8647758116399</v>
      </c>
      <c r="S61" s="1">
        <v>665.74304787588403</v>
      </c>
      <c r="T61" s="1">
        <v>0.99937882179214099</v>
      </c>
      <c r="U61" s="1">
        <v>88301.539257431694</v>
      </c>
      <c r="V61" s="1">
        <f t="shared" si="1"/>
        <v>0.24844554896499429</v>
      </c>
      <c r="W61" s="1">
        <f t="shared" si="2"/>
        <v>1.9967745690214103</v>
      </c>
      <c r="X61" s="1">
        <f t="shared" si="3"/>
        <v>666.15684999411633</v>
      </c>
    </row>
    <row r="62" spans="1:24" hidden="1" x14ac:dyDescent="0.3">
      <c r="A62" s="18" t="str">
        <f t="shared" si="0"/>
        <v>Agricultural - Other Harvesters_0_300</v>
      </c>
      <c r="B62" s="1" t="s">
        <v>40</v>
      </c>
      <c r="C62" s="1">
        <v>2020</v>
      </c>
      <c r="D62" s="1" t="s">
        <v>51</v>
      </c>
      <c r="E62" s="1">
        <v>0</v>
      </c>
      <c r="F62" s="1">
        <v>300</v>
      </c>
      <c r="G62" s="1" t="s">
        <v>5</v>
      </c>
      <c r="H62" s="1">
        <v>4.6893346506896099E-5</v>
      </c>
      <c r="I62" s="1">
        <v>5.6740949273344198E-5</v>
      </c>
      <c r="J62" s="1">
        <v>6.75264189699303E-5</v>
      </c>
      <c r="K62" s="1">
        <v>1.80072301182037E-4</v>
      </c>
      <c r="L62" s="1">
        <v>5.4246738898189296E-4</v>
      </c>
      <c r="M62" s="1">
        <v>9.5504360991978694E-3</v>
      </c>
      <c r="N62" s="1">
        <v>2.20088467410164E-5</v>
      </c>
      <c r="O62" s="1">
        <v>2.02481390017351E-5</v>
      </c>
      <c r="P62" s="1">
        <v>8.74839743342585E-8</v>
      </c>
      <c r="Q62" s="1">
        <v>7.8472216123809594E-8</v>
      </c>
      <c r="R62" s="1">
        <v>2212.7288694467902</v>
      </c>
      <c r="S62" s="1">
        <v>441.43867846446801</v>
      </c>
      <c r="T62" s="1">
        <v>0.64714196035799398</v>
      </c>
      <c r="U62" s="1">
        <v>94410.743170226604</v>
      </c>
      <c r="V62" s="1">
        <f t="shared" si="1"/>
        <v>0.1990049053601308</v>
      </c>
      <c r="W62" s="1">
        <f t="shared" si="2"/>
        <v>1.9025707674582986</v>
      </c>
      <c r="X62" s="1">
        <f t="shared" si="3"/>
        <v>682.13576851092694</v>
      </c>
    </row>
    <row r="63" spans="1:24" hidden="1" x14ac:dyDescent="0.3">
      <c r="A63" s="18" t="str">
        <f t="shared" si="0"/>
        <v>Agricultural - Other Harvesters_0_600</v>
      </c>
      <c r="B63" s="1" t="s">
        <v>40</v>
      </c>
      <c r="C63" s="1">
        <v>2020</v>
      </c>
      <c r="D63" s="1" t="s">
        <v>51</v>
      </c>
      <c r="E63" s="1">
        <v>0</v>
      </c>
      <c r="F63" s="1">
        <v>600</v>
      </c>
      <c r="G63" s="1" t="s">
        <v>5</v>
      </c>
      <c r="H63" s="1">
        <v>1.7096170815091499E-5</v>
      </c>
      <c r="I63" s="1">
        <v>2.0686366686260699E-5</v>
      </c>
      <c r="J63" s="1">
        <v>2.4618485973731699E-5</v>
      </c>
      <c r="K63" s="1">
        <v>8.80220324525048E-5</v>
      </c>
      <c r="L63" s="1">
        <v>1.9408090616917901E-4</v>
      </c>
      <c r="M63" s="1">
        <v>3.4493098494250002E-3</v>
      </c>
      <c r="N63" s="1">
        <v>8.0187213677843899E-6</v>
      </c>
      <c r="O63" s="1">
        <v>7.3772236583616402E-6</v>
      </c>
      <c r="P63" s="1">
        <v>3.1591599070056001E-8</v>
      </c>
      <c r="Q63" s="1">
        <v>2.83416364625273E-8</v>
      </c>
      <c r="R63" s="1">
        <v>799.166384049302</v>
      </c>
      <c r="S63" s="1">
        <v>89.642178260170397</v>
      </c>
      <c r="T63" s="1">
        <v>0.14065261174681501</v>
      </c>
      <c r="U63" s="1">
        <v>34654.999136442799</v>
      </c>
      <c r="V63" s="1">
        <f t="shared" si="1"/>
        <v>0.19765460042650065</v>
      </c>
      <c r="W63" s="1">
        <f t="shared" si="2"/>
        <v>1.8544089709460931</v>
      </c>
      <c r="X63" s="1">
        <f t="shared" si="3"/>
        <v>637.33034990870181</v>
      </c>
    </row>
    <row r="64" spans="1:24" hidden="1" x14ac:dyDescent="0.3">
      <c r="A64" s="18" t="str">
        <f t="shared" si="0"/>
        <v>Agricultural - Others_0_50</v>
      </c>
      <c r="B64" s="1" t="s">
        <v>40</v>
      </c>
      <c r="C64" s="1">
        <v>2020</v>
      </c>
      <c r="D64" s="1" t="s">
        <v>52</v>
      </c>
      <c r="E64" s="1">
        <v>0</v>
      </c>
      <c r="F64" s="1">
        <v>50</v>
      </c>
      <c r="G64" s="1" t="s">
        <v>5</v>
      </c>
      <c r="H64" s="1">
        <v>1.29958015210837E-5</v>
      </c>
      <c r="I64" s="1">
        <v>1.57249198405113E-5</v>
      </c>
      <c r="J64" s="1">
        <v>1.8713954190360499E-5</v>
      </c>
      <c r="K64" s="1">
        <v>5.0808282348328303E-5</v>
      </c>
      <c r="L64" s="1">
        <v>5.0275459956367402E-5</v>
      </c>
      <c r="M64" s="1">
        <v>7.5592938109988897E-4</v>
      </c>
      <c r="N64" s="1">
        <v>3.8903174926381497E-6</v>
      </c>
      <c r="O64" s="1">
        <v>3.5790920932270999E-6</v>
      </c>
      <c r="P64" s="1">
        <v>6.6459458508409198E-9</v>
      </c>
      <c r="Q64" s="1">
        <v>6.2111774951292897E-9</v>
      </c>
      <c r="R64" s="1">
        <v>175.14035458163599</v>
      </c>
      <c r="S64" s="1">
        <v>166.93661558922199</v>
      </c>
      <c r="T64" s="1">
        <v>0.31805346822441599</v>
      </c>
      <c r="U64" s="1">
        <v>7512.1477015150103</v>
      </c>
      <c r="V64" s="1">
        <f t="shared" si="1"/>
        <v>0.69312716916730899</v>
      </c>
      <c r="W64" s="1">
        <f t="shared" si="2"/>
        <v>2.2160550000621351</v>
      </c>
      <c r="X64" s="1">
        <f t="shared" si="3"/>
        <v>524.86965956124345</v>
      </c>
    </row>
    <row r="65" spans="1:24" hidden="1" x14ac:dyDescent="0.3">
      <c r="A65" s="18" t="str">
        <f t="shared" si="0"/>
        <v>Agricultural - Others_0_75</v>
      </c>
      <c r="B65" s="1" t="s">
        <v>40</v>
      </c>
      <c r="C65" s="1">
        <v>2020</v>
      </c>
      <c r="D65" s="1" t="s">
        <v>52</v>
      </c>
      <c r="E65" s="1">
        <v>0</v>
      </c>
      <c r="F65" s="1">
        <v>75</v>
      </c>
      <c r="G65" s="1" t="s">
        <v>5</v>
      </c>
      <c r="H65" s="1">
        <v>2.40911045474172E-6</v>
      </c>
      <c r="I65" s="1">
        <v>2.9150236502374802E-6</v>
      </c>
      <c r="J65" s="1">
        <v>3.46911905482808E-6</v>
      </c>
      <c r="K65" s="1">
        <v>1.42080099361003E-5</v>
      </c>
      <c r="L65" s="1">
        <v>2.0793884491308299E-5</v>
      </c>
      <c r="M65" s="1">
        <v>3.1168636070334597E-4</v>
      </c>
      <c r="N65" s="1">
        <v>1.49749470208033E-6</v>
      </c>
      <c r="O65" s="1">
        <v>1.37769512591391E-6</v>
      </c>
      <c r="P65" s="1">
        <v>2.8287504498542701E-9</v>
      </c>
      <c r="Q65" s="1">
        <v>2.5610055086396399E-9</v>
      </c>
      <c r="R65" s="1">
        <v>72.214232038998404</v>
      </c>
      <c r="S65" s="1">
        <v>47.6526807444816</v>
      </c>
      <c r="T65" s="1">
        <v>9.6517702200528604E-2</v>
      </c>
      <c r="U65" s="1">
        <v>3097.4242483912999</v>
      </c>
      <c r="V65" s="1">
        <f t="shared" si="1"/>
        <v>0.31162334813092374</v>
      </c>
      <c r="W65" s="1">
        <f t="shared" si="2"/>
        <v>2.2229184676773661</v>
      </c>
      <c r="X65" s="1">
        <f t="shared" si="3"/>
        <v>493.71959400231782</v>
      </c>
    </row>
    <row r="66" spans="1:24" hidden="1" x14ac:dyDescent="0.3">
      <c r="A66" s="18" t="str">
        <f t="shared" si="0"/>
        <v>Agricultural - Others_0_100</v>
      </c>
      <c r="B66" s="1" t="s">
        <v>40</v>
      </c>
      <c r="C66" s="1">
        <v>2020</v>
      </c>
      <c r="D66" s="1" t="s">
        <v>52</v>
      </c>
      <c r="E66" s="1">
        <v>0</v>
      </c>
      <c r="F66" s="1">
        <v>100</v>
      </c>
      <c r="G66" s="1" t="s">
        <v>5</v>
      </c>
      <c r="H66" s="1">
        <v>9.8992405663111101E-6</v>
      </c>
      <c r="I66" s="1">
        <v>1.19780810852364E-5</v>
      </c>
      <c r="J66" s="1">
        <v>1.4254906415488E-5</v>
      </c>
      <c r="K66" s="1">
        <v>5.8525612872445698E-5</v>
      </c>
      <c r="L66" s="1">
        <v>8.3273816852129503E-5</v>
      </c>
      <c r="M66" s="1">
        <v>1.2819008069749299E-3</v>
      </c>
      <c r="N66" s="1">
        <v>6.5961025091259597E-6</v>
      </c>
      <c r="O66" s="1">
        <v>6.0684143083958803E-6</v>
      </c>
      <c r="P66" s="1">
        <v>1.16343267229322E-8</v>
      </c>
      <c r="Q66" s="1">
        <v>1.0532879978399301E-8</v>
      </c>
      <c r="R66" s="1">
        <v>297.00203151967298</v>
      </c>
      <c r="S66" s="1">
        <v>146.31035472364499</v>
      </c>
      <c r="T66" s="1">
        <v>0.29353756764965799</v>
      </c>
      <c r="U66" s="1">
        <v>12739.057773553899</v>
      </c>
      <c r="V66" s="1">
        <f t="shared" si="1"/>
        <v>0.31134259592668773</v>
      </c>
      <c r="W66" s="1">
        <f t="shared" si="2"/>
        <v>2.1645108366666115</v>
      </c>
      <c r="X66" s="1">
        <f t="shared" si="3"/>
        <v>498.4382608847834</v>
      </c>
    </row>
    <row r="67" spans="1:24" hidden="1" x14ac:dyDescent="0.3">
      <c r="A67" s="18" t="str">
        <f t="shared" si="0"/>
        <v>Agricultural - Others_0_175</v>
      </c>
      <c r="B67" s="1" t="s">
        <v>40</v>
      </c>
      <c r="C67" s="1">
        <v>2020</v>
      </c>
      <c r="D67" s="1" t="s">
        <v>52</v>
      </c>
      <c r="E67" s="1">
        <v>0</v>
      </c>
      <c r="F67" s="1">
        <v>175</v>
      </c>
      <c r="G67" s="1" t="s">
        <v>5</v>
      </c>
      <c r="H67" s="1">
        <v>2.74853371585964E-5</v>
      </c>
      <c r="I67" s="1">
        <v>3.3257257961901599E-5</v>
      </c>
      <c r="J67" s="1">
        <v>3.9578885508378801E-5</v>
      </c>
      <c r="K67" s="1">
        <v>1.9094040265678301E-4</v>
      </c>
      <c r="L67" s="1">
        <v>2.8175041325685998E-4</v>
      </c>
      <c r="M67" s="1">
        <v>4.4024723738900996E-3</v>
      </c>
      <c r="N67" s="1">
        <v>1.5653916355235599E-5</v>
      </c>
      <c r="O67" s="1">
        <v>1.44016030468168E-5</v>
      </c>
      <c r="P67" s="1">
        <v>4.0151493331956197E-8</v>
      </c>
      <c r="Q67" s="1">
        <v>3.6173401927899502E-8</v>
      </c>
      <c r="R67" s="1">
        <v>1020.00344460362</v>
      </c>
      <c r="S67" s="1">
        <v>381.47769004571302</v>
      </c>
      <c r="T67" s="1">
        <v>0.77244613987515898</v>
      </c>
      <c r="U67" s="1">
        <v>48637.764926557298</v>
      </c>
      <c r="V67" s="1">
        <f t="shared" si="1"/>
        <v>0.22641303710061134</v>
      </c>
      <c r="W67" s="1">
        <f t="shared" si="2"/>
        <v>1.9181366919340122</v>
      </c>
      <c r="X67" s="1">
        <f t="shared" si="3"/>
        <v>493.85668508534019</v>
      </c>
    </row>
    <row r="68" spans="1:24" hidden="1" x14ac:dyDescent="0.3">
      <c r="A68" s="18" t="str">
        <f t="shared" si="0"/>
        <v>Agricultural - Others_0_300</v>
      </c>
      <c r="B68" s="1" t="s">
        <v>40</v>
      </c>
      <c r="C68" s="1">
        <v>2020</v>
      </c>
      <c r="D68" s="1" t="s">
        <v>52</v>
      </c>
      <c r="E68" s="1">
        <v>0</v>
      </c>
      <c r="F68" s="1">
        <v>300</v>
      </c>
      <c r="G68" s="1" t="s">
        <v>5</v>
      </c>
      <c r="H68" s="1">
        <v>3.0630279839340099E-5</v>
      </c>
      <c r="I68" s="1">
        <v>3.7062638605601497E-5</v>
      </c>
      <c r="J68" s="1">
        <v>4.4107602968649799E-5</v>
      </c>
      <c r="K68" s="1">
        <v>1.2219597010866201E-4</v>
      </c>
      <c r="L68" s="1">
        <v>3.6048121408981798E-4</v>
      </c>
      <c r="M68" s="1">
        <v>5.7660384704548802E-3</v>
      </c>
      <c r="N68" s="1">
        <v>1.52190787033826E-5</v>
      </c>
      <c r="O68" s="1">
        <v>1.4001552407112E-5</v>
      </c>
      <c r="P68" s="1">
        <v>5.2748549450193402E-8</v>
      </c>
      <c r="Q68" s="1">
        <v>4.7377293804388602E-8</v>
      </c>
      <c r="R68" s="1">
        <v>1335.92640727557</v>
      </c>
      <c r="S68" s="1">
        <v>292.62069029573399</v>
      </c>
      <c r="T68" s="1">
        <v>0.58707512667616202</v>
      </c>
      <c r="U68" s="1">
        <v>63702.210149676197</v>
      </c>
      <c r="V68" s="1">
        <f t="shared" si="1"/>
        <v>0.19265063067936938</v>
      </c>
      <c r="W68" s="1">
        <f t="shared" si="2"/>
        <v>1.8737719670064796</v>
      </c>
      <c r="X68" s="1">
        <f t="shared" si="3"/>
        <v>498.43823558402471</v>
      </c>
    </row>
    <row r="69" spans="1:24" hidden="1" x14ac:dyDescent="0.3">
      <c r="A69" s="18" t="str">
        <f t="shared" si="0"/>
        <v>Agricultural - Others_0_600</v>
      </c>
      <c r="B69" s="1" t="s">
        <v>40</v>
      </c>
      <c r="C69" s="1">
        <v>2020</v>
      </c>
      <c r="D69" s="1" t="s">
        <v>52</v>
      </c>
      <c r="E69" s="1">
        <v>0</v>
      </c>
      <c r="F69" s="1">
        <v>600</v>
      </c>
      <c r="G69" s="1" t="s">
        <v>5</v>
      </c>
      <c r="H69" s="1">
        <v>1.4120750150040801E-4</v>
      </c>
      <c r="I69" s="1">
        <v>1.70861076815494E-4</v>
      </c>
      <c r="J69" s="1">
        <v>2.0333880216058699E-4</v>
      </c>
      <c r="K69" s="1">
        <v>8.5536159043349497E-4</v>
      </c>
      <c r="L69" s="1">
        <v>1.6901038668122E-3</v>
      </c>
      <c r="M69" s="1">
        <v>2.91733969113246E-2</v>
      </c>
      <c r="N69" s="1">
        <v>7.0028433320684199E-5</v>
      </c>
      <c r="O69" s="1">
        <v>6.4426158655029404E-5</v>
      </c>
      <c r="P69" s="1">
        <v>2.6729544387591201E-7</v>
      </c>
      <c r="Q69" s="1">
        <v>2.3970644729861299E-7</v>
      </c>
      <c r="R69" s="1">
        <v>6759.1486812774701</v>
      </c>
      <c r="S69" s="1">
        <v>862.650757119329</v>
      </c>
      <c r="T69" s="1">
        <v>1.7472482236351301</v>
      </c>
      <c r="U69" s="1">
        <v>322302.71538430999</v>
      </c>
      <c r="V69" s="1">
        <f t="shared" si="1"/>
        <v>0.17553663765193123</v>
      </c>
      <c r="W69" s="1">
        <f t="shared" si="2"/>
        <v>1.7363530395112081</v>
      </c>
      <c r="X69" s="1">
        <f t="shared" si="3"/>
        <v>493.71963608272779</v>
      </c>
    </row>
    <row r="70" spans="1:24" hidden="1" x14ac:dyDescent="0.3">
      <c r="A70" s="18" t="str">
        <f t="shared" si="0"/>
        <v>Agricultural - Sprayers/Spray rigs_0_50</v>
      </c>
      <c r="B70" s="1" t="s">
        <v>40</v>
      </c>
      <c r="C70" s="1">
        <v>2020</v>
      </c>
      <c r="D70" s="1" t="s">
        <v>53</v>
      </c>
      <c r="E70" s="1">
        <v>0</v>
      </c>
      <c r="F70" s="1">
        <v>50</v>
      </c>
      <c r="G70" s="1" t="s">
        <v>5</v>
      </c>
      <c r="H70" s="1">
        <v>3.0964809386075703E-5</v>
      </c>
      <c r="I70" s="1">
        <v>3.7467419357151603E-5</v>
      </c>
      <c r="J70" s="1">
        <v>4.4589325515948997E-5</v>
      </c>
      <c r="K70" s="1">
        <v>1.17483934225671E-4</v>
      </c>
      <c r="L70" s="1">
        <v>1.16006819728723E-4</v>
      </c>
      <c r="M70" s="1">
        <v>1.74054031388528E-3</v>
      </c>
      <c r="N70" s="1">
        <v>9.1267851203846705E-6</v>
      </c>
      <c r="O70" s="1">
        <v>8.3966423107538997E-6</v>
      </c>
      <c r="P70" s="1">
        <v>1.5271151226320699E-8</v>
      </c>
      <c r="Q70" s="1">
        <v>1.4301342291047901E-8</v>
      </c>
      <c r="R70" s="1">
        <v>403.26365843057499</v>
      </c>
      <c r="S70" s="1">
        <v>437.10359078407498</v>
      </c>
      <c r="T70" s="1">
        <v>0.78148306355500696</v>
      </c>
      <c r="U70" s="1">
        <v>16395.0927728979</v>
      </c>
      <c r="V70" s="1">
        <f t="shared" si="1"/>
        <v>0.75670831016120887</v>
      </c>
      <c r="W70" s="1">
        <f t="shared" si="2"/>
        <v>2.3429242267079786</v>
      </c>
      <c r="X70" s="1">
        <f t="shared" si="3"/>
        <v>559.32573739431803</v>
      </c>
    </row>
    <row r="71" spans="1:24" hidden="1" x14ac:dyDescent="0.3">
      <c r="A71" s="18" t="str">
        <f t="shared" si="0"/>
        <v>Agricultural - Sprayers/Spray rigs_0_75</v>
      </c>
      <c r="B71" s="1" t="s">
        <v>40</v>
      </c>
      <c r="C71" s="1">
        <v>2020</v>
      </c>
      <c r="D71" s="1" t="s">
        <v>53</v>
      </c>
      <c r="E71" s="1">
        <v>0</v>
      </c>
      <c r="F71" s="1">
        <v>75</v>
      </c>
      <c r="G71" s="1" t="s">
        <v>5</v>
      </c>
      <c r="H71" s="1">
        <v>8.7057967580593508E-6</v>
      </c>
      <c r="I71" s="1">
        <v>1.05340140772518E-5</v>
      </c>
      <c r="J71" s="1">
        <v>1.25363473316054E-5</v>
      </c>
      <c r="K71" s="1">
        <v>4.9320995753792703E-5</v>
      </c>
      <c r="L71" s="1">
        <v>7.4262991471835E-5</v>
      </c>
      <c r="M71" s="1">
        <v>1.0692223610663601E-3</v>
      </c>
      <c r="N71" s="1">
        <v>5.3538670481671802E-6</v>
      </c>
      <c r="O71" s="1">
        <v>4.9255576843137996E-6</v>
      </c>
      <c r="P71" s="1">
        <v>9.6906233812838008E-9</v>
      </c>
      <c r="Q71" s="1">
        <v>8.7853839689118201E-9</v>
      </c>
      <c r="R71" s="1">
        <v>247.72682227446299</v>
      </c>
      <c r="S71" s="1">
        <v>167.60657562722801</v>
      </c>
      <c r="T71" s="1">
        <v>0.30077459293719699</v>
      </c>
      <c r="U71" s="1">
        <v>10116.439811079599</v>
      </c>
      <c r="V71" s="1">
        <f t="shared" si="1"/>
        <v>0.34479010453332493</v>
      </c>
      <c r="W71" s="1">
        <f t="shared" si="2"/>
        <v>2.4307110665274041</v>
      </c>
      <c r="X71" s="1">
        <f t="shared" si="3"/>
        <v>557.24977961228581</v>
      </c>
    </row>
    <row r="72" spans="1:24" hidden="1" x14ac:dyDescent="0.3">
      <c r="A72" s="18" t="str">
        <f t="shared" si="0"/>
        <v>Agricultural - Sprayers/Spray rigs_0_100</v>
      </c>
      <c r="B72" s="1" t="s">
        <v>40</v>
      </c>
      <c r="C72" s="1">
        <v>2020</v>
      </c>
      <c r="D72" s="1" t="s">
        <v>53</v>
      </c>
      <c r="E72" s="1">
        <v>0</v>
      </c>
      <c r="F72" s="1">
        <v>100</v>
      </c>
      <c r="G72" s="1" t="s">
        <v>5</v>
      </c>
      <c r="H72" s="1">
        <v>1.9892601784168899E-5</v>
      </c>
      <c r="I72" s="1">
        <v>2.4070048158844302E-5</v>
      </c>
      <c r="J72" s="1">
        <v>2.86453465692032E-5</v>
      </c>
      <c r="K72" s="1">
        <v>1.13094539355219E-4</v>
      </c>
      <c r="L72" s="1">
        <v>1.6541191612074E-4</v>
      </c>
      <c r="M72" s="1">
        <v>2.4487430627367999E-3</v>
      </c>
      <c r="N72" s="1">
        <v>1.30536910249463E-5</v>
      </c>
      <c r="O72" s="1">
        <v>1.2009395742950599E-5</v>
      </c>
      <c r="P72" s="1">
        <v>2.21949212677615E-8</v>
      </c>
      <c r="Q72" s="1">
        <v>2.01203686255648E-8</v>
      </c>
      <c r="R72" s="1">
        <v>567.34628790724901</v>
      </c>
      <c r="S72" s="1">
        <v>264.43751173239099</v>
      </c>
      <c r="T72" s="1">
        <v>0.469779329548694</v>
      </c>
      <c r="U72" s="1">
        <v>23338.260346972002</v>
      </c>
      <c r="V72" s="1">
        <f t="shared" si="1"/>
        <v>0.34150501024874513</v>
      </c>
      <c r="W72" s="1">
        <f t="shared" si="2"/>
        <v>2.3468585412581136</v>
      </c>
      <c r="X72" s="1">
        <f t="shared" si="3"/>
        <v>562.897290492602</v>
      </c>
    </row>
    <row r="73" spans="1:24" hidden="1" x14ac:dyDescent="0.3">
      <c r="A73" s="18" t="str">
        <f t="shared" si="0"/>
        <v>Agricultural - Sprayers/Spray rigs_0_175</v>
      </c>
      <c r="B73" s="1" t="s">
        <v>40</v>
      </c>
      <c r="C73" s="1">
        <v>2020</v>
      </c>
      <c r="D73" s="1" t="s">
        <v>53</v>
      </c>
      <c r="E73" s="1">
        <v>0</v>
      </c>
      <c r="F73" s="1">
        <v>175</v>
      </c>
      <c r="G73" s="1" t="s">
        <v>5</v>
      </c>
      <c r="H73" s="1">
        <v>3.2599345140754299E-5</v>
      </c>
      <c r="I73" s="1">
        <v>3.9445207620312699E-5</v>
      </c>
      <c r="J73" s="1">
        <v>4.6943057002686203E-5</v>
      </c>
      <c r="K73" s="1">
        <v>2.20944530286751E-4</v>
      </c>
      <c r="L73" s="1">
        <v>3.3443829244708402E-4</v>
      </c>
      <c r="M73" s="1">
        <v>5.0312054899054603E-3</v>
      </c>
      <c r="N73" s="1">
        <v>1.8458983294648601E-5</v>
      </c>
      <c r="O73" s="1">
        <v>1.69822646310767E-5</v>
      </c>
      <c r="P73" s="1">
        <v>4.5850012543232399E-8</v>
      </c>
      <c r="Q73" s="1">
        <v>4.1339457221259102E-8</v>
      </c>
      <c r="R73" s="1">
        <v>1165.67385195824</v>
      </c>
      <c r="S73" s="1">
        <v>433.06543656317098</v>
      </c>
      <c r="T73" s="1">
        <v>0.77391180658255598</v>
      </c>
      <c r="U73" s="1">
        <v>51955.510616449603</v>
      </c>
      <c r="V73" s="1">
        <f t="shared" si="1"/>
        <v>0.25139187062289564</v>
      </c>
      <c r="W73" s="1">
        <f t="shared" si="2"/>
        <v>2.1314393564734133</v>
      </c>
      <c r="X73" s="1">
        <f t="shared" si="3"/>
        <v>559.57982922563713</v>
      </c>
    </row>
    <row r="74" spans="1:24" hidden="1" x14ac:dyDescent="0.3">
      <c r="A74" s="18" t="str">
        <f t="shared" ref="A74:A137" si="4">D74&amp;"_"&amp;E74&amp;"_"&amp;F74</f>
        <v>Agricultural - Sprayers/Spray rigs_0_300</v>
      </c>
      <c r="B74" s="1" t="s">
        <v>40</v>
      </c>
      <c r="C74" s="1">
        <v>2020</v>
      </c>
      <c r="D74" s="1" t="s">
        <v>53</v>
      </c>
      <c r="E74" s="1">
        <v>0</v>
      </c>
      <c r="F74" s="1">
        <v>300</v>
      </c>
      <c r="G74" s="1" t="s">
        <v>5</v>
      </c>
      <c r="H74" s="1">
        <v>1.42711327781713E-5</v>
      </c>
      <c r="I74" s="1">
        <v>1.7268070661587301E-5</v>
      </c>
      <c r="J74" s="1">
        <v>2.0550431200566801E-5</v>
      </c>
      <c r="K74" s="1">
        <v>5.7547242672034001E-5</v>
      </c>
      <c r="L74" s="1">
        <v>1.6679671200702201E-4</v>
      </c>
      <c r="M74" s="1">
        <v>2.5723187435702901E-3</v>
      </c>
      <c r="N74" s="1">
        <v>7.1453953396311102E-6</v>
      </c>
      <c r="O74" s="1">
        <v>6.57376371246062E-6</v>
      </c>
      <c r="P74" s="1">
        <v>2.3513747161359102E-8</v>
      </c>
      <c r="Q74" s="1">
        <v>2.1135741895778699E-8</v>
      </c>
      <c r="R74" s="1">
        <v>595.97738639339605</v>
      </c>
      <c r="S74" s="1">
        <v>123.40673668063</v>
      </c>
      <c r="T74" s="1">
        <v>0.22183880764155101</v>
      </c>
      <c r="U74" s="1">
        <v>26915.656657622501</v>
      </c>
      <c r="V74" s="1">
        <f t="shared" si="1"/>
        <v>0.21243566870154776</v>
      </c>
      <c r="W74" s="1">
        <f t="shared" si="2"/>
        <v>2.0519704688985851</v>
      </c>
      <c r="X74" s="1">
        <f t="shared" si="3"/>
        <v>556.29011890485651</v>
      </c>
    </row>
    <row r="75" spans="1:24" hidden="1" x14ac:dyDescent="0.3">
      <c r="A75" s="18" t="str">
        <f t="shared" si="4"/>
        <v>Agricultural - Sprayers/Spray rigs_0_600</v>
      </c>
      <c r="B75" s="1" t="s">
        <v>40</v>
      </c>
      <c r="C75" s="1">
        <v>2020</v>
      </c>
      <c r="D75" s="1" t="s">
        <v>53</v>
      </c>
      <c r="E75" s="1">
        <v>0</v>
      </c>
      <c r="F75" s="1">
        <v>600</v>
      </c>
      <c r="G75" s="1" t="s">
        <v>5</v>
      </c>
      <c r="H75" s="1">
        <v>4.3288476579991602E-7</v>
      </c>
      <c r="I75" s="1">
        <v>5.2379056661789904E-7</v>
      </c>
      <c r="J75" s="1">
        <v>6.2335406275187996E-7</v>
      </c>
      <c r="K75" s="1">
        <v>2.78335243877356E-6</v>
      </c>
      <c r="L75" s="1">
        <v>5.1569237621918802E-6</v>
      </c>
      <c r="M75" s="1">
        <v>8.5417420775696701E-5</v>
      </c>
      <c r="N75" s="1">
        <v>2.15645666251564E-7</v>
      </c>
      <c r="O75" s="1">
        <v>1.9839401295143901E-7</v>
      </c>
      <c r="P75" s="1">
        <v>7.8203691242424697E-10</v>
      </c>
      <c r="Q75" s="1">
        <v>7.0184169960697697E-10</v>
      </c>
      <c r="R75" s="1">
        <v>19.790257841727499</v>
      </c>
      <c r="S75" s="1">
        <v>2.7234548436629198</v>
      </c>
      <c r="T75" s="1">
        <v>4.9631106155615E-3</v>
      </c>
      <c r="U75" s="1">
        <v>898.74009840876397</v>
      </c>
      <c r="V75" s="1">
        <f t="shared" ref="V75:V138" si="5">IFERROR(CONVERT(I75,"ton","g")*365/U75,0)</f>
        <v>0.19297993445385525</v>
      </c>
      <c r="W75" s="1">
        <f t="shared" ref="W75:W138" si="6">IFERROR(CONVERT(L75,"ton","g")*365/U75,0)</f>
        <v>1.8999632162854418</v>
      </c>
      <c r="X75" s="1">
        <f t="shared" ref="X75:X138" si="7">S75/T75</f>
        <v>548.73950121597329</v>
      </c>
    </row>
    <row r="76" spans="1:24" hidden="1" x14ac:dyDescent="0.3">
      <c r="A76" s="18" t="str">
        <f t="shared" si="4"/>
        <v>Agricultural - Swathers/Windrowers/Hay Conditioners_0_50</v>
      </c>
      <c r="B76" s="1" t="s">
        <v>40</v>
      </c>
      <c r="C76" s="1">
        <v>2020</v>
      </c>
      <c r="D76" s="1" t="s">
        <v>54</v>
      </c>
      <c r="E76" s="1">
        <v>0</v>
      </c>
      <c r="F76" s="1">
        <v>50</v>
      </c>
      <c r="G76" s="1" t="s">
        <v>5</v>
      </c>
      <c r="H76" s="1">
        <v>5.1932390154501E-6</v>
      </c>
      <c r="I76" s="1">
        <v>6.2838192086946196E-6</v>
      </c>
      <c r="J76" s="1">
        <v>7.4782641822481501E-6</v>
      </c>
      <c r="K76" s="1">
        <v>3.35214116042225E-5</v>
      </c>
      <c r="L76" s="1">
        <v>3.9721279845997498E-5</v>
      </c>
      <c r="M76" s="1">
        <v>6.6674194858940905E-4</v>
      </c>
      <c r="N76" s="1">
        <v>2.0796228188417E-6</v>
      </c>
      <c r="O76" s="1">
        <v>1.9132529933343701E-6</v>
      </c>
      <c r="P76" s="1">
        <v>6.0499098505722996E-9</v>
      </c>
      <c r="Q76" s="1">
        <v>5.4783590764941597E-9</v>
      </c>
      <c r="R76" s="1">
        <v>154.47662732792901</v>
      </c>
      <c r="S76" s="1">
        <v>126.765642990331</v>
      </c>
      <c r="T76" s="1">
        <v>0.28914592209505702</v>
      </c>
      <c r="U76" s="1">
        <v>5625.5047952617097</v>
      </c>
      <c r="V76" s="1">
        <f t="shared" si="5"/>
        <v>0.36987142708412224</v>
      </c>
      <c r="W76" s="1">
        <f t="shared" si="6"/>
        <v>2.3380313746007499</v>
      </c>
      <c r="X76" s="1">
        <f t="shared" si="7"/>
        <v>438.41407851035393</v>
      </c>
    </row>
    <row r="77" spans="1:24" hidden="1" x14ac:dyDescent="0.3">
      <c r="A77" s="18" t="str">
        <f t="shared" si="4"/>
        <v>Agricultural - Swathers/Windrowers/Hay Conditioners_0_75</v>
      </c>
      <c r="B77" s="1" t="s">
        <v>40</v>
      </c>
      <c r="C77" s="1">
        <v>2020</v>
      </c>
      <c r="D77" s="1" t="s">
        <v>54</v>
      </c>
      <c r="E77" s="1">
        <v>0</v>
      </c>
      <c r="F77" s="1">
        <v>75</v>
      </c>
      <c r="G77" s="1" t="s">
        <v>5</v>
      </c>
      <c r="H77" s="1">
        <v>1.48041208966714E-5</v>
      </c>
      <c r="I77" s="1">
        <v>1.79129862849725E-5</v>
      </c>
      <c r="J77" s="1">
        <v>2.1317934091206899E-5</v>
      </c>
      <c r="K77" s="1">
        <v>1.65175149934407E-4</v>
      </c>
      <c r="L77" s="1">
        <v>1.7861346625330199E-4</v>
      </c>
      <c r="M77" s="1">
        <v>4.0542336789509796E-3</v>
      </c>
      <c r="N77" s="1">
        <v>1.02014087514953E-5</v>
      </c>
      <c r="O77" s="1">
        <v>9.38529605137572E-6</v>
      </c>
      <c r="P77" s="1">
        <v>3.7290694858143903E-8</v>
      </c>
      <c r="Q77" s="1">
        <v>3.3312060116060097E-8</v>
      </c>
      <c r="R77" s="1">
        <v>939.32044691150804</v>
      </c>
      <c r="S77" s="1">
        <v>521.37587186333599</v>
      </c>
      <c r="T77" s="1">
        <v>1.11173781449896</v>
      </c>
      <c r="U77" s="1">
        <v>33613.675055873398</v>
      </c>
      <c r="V77" s="1">
        <f t="shared" si="5"/>
        <v>0.17645769286365665</v>
      </c>
      <c r="W77" s="1">
        <f t="shared" si="6"/>
        <v>1.7594899961420172</v>
      </c>
      <c r="X77" s="1">
        <f t="shared" si="7"/>
        <v>468.9737679727217</v>
      </c>
    </row>
    <row r="78" spans="1:24" hidden="1" x14ac:dyDescent="0.3">
      <c r="A78" s="18" t="str">
        <f t="shared" si="4"/>
        <v>Agricultural - Swathers/Windrowers/Hay Conditioners_0_100</v>
      </c>
      <c r="B78" s="1" t="s">
        <v>40</v>
      </c>
      <c r="C78" s="1">
        <v>2020</v>
      </c>
      <c r="D78" s="1" t="s">
        <v>54</v>
      </c>
      <c r="E78" s="1">
        <v>0</v>
      </c>
      <c r="F78" s="1">
        <v>100</v>
      </c>
      <c r="G78" s="1" t="s">
        <v>5</v>
      </c>
      <c r="H78" s="1">
        <v>3.3194595539799002E-5</v>
      </c>
      <c r="I78" s="1">
        <v>4.0165460603156797E-5</v>
      </c>
      <c r="J78" s="1">
        <v>4.7800217577310501E-5</v>
      </c>
      <c r="K78" s="1">
        <v>3.6920066226186902E-4</v>
      </c>
      <c r="L78" s="1">
        <v>3.7055140954560001E-4</v>
      </c>
      <c r="M78" s="1">
        <v>9.0390028147001797E-3</v>
      </c>
      <c r="N78" s="1">
        <v>2.7171689654926901E-5</v>
      </c>
      <c r="O78" s="1">
        <v>2.4997954482532699E-5</v>
      </c>
      <c r="P78" s="1">
        <v>8.3134766708816104E-8</v>
      </c>
      <c r="Q78" s="1">
        <v>7.4269967889576304E-8</v>
      </c>
      <c r="R78" s="1">
        <v>2094.23551671926</v>
      </c>
      <c r="S78" s="1">
        <v>888.61599979141204</v>
      </c>
      <c r="T78" s="1">
        <v>1.9151617336583799</v>
      </c>
      <c r="U78" s="1">
        <v>76197.152012582897</v>
      </c>
      <c r="V78" s="1">
        <f t="shared" si="5"/>
        <v>0.17454307109545031</v>
      </c>
      <c r="W78" s="1">
        <f t="shared" si="6"/>
        <v>1.6102686250722016</v>
      </c>
      <c r="X78" s="1">
        <f t="shared" si="7"/>
        <v>463.99005586539164</v>
      </c>
    </row>
    <row r="79" spans="1:24" hidden="1" x14ac:dyDescent="0.3">
      <c r="A79" s="18" t="str">
        <f t="shared" si="4"/>
        <v>Agricultural - Swathers/Windrowers/Hay Conditioners_0_175</v>
      </c>
      <c r="B79" s="1" t="s">
        <v>40</v>
      </c>
      <c r="C79" s="1">
        <v>2020</v>
      </c>
      <c r="D79" s="1" t="s">
        <v>54</v>
      </c>
      <c r="E79" s="1">
        <v>0</v>
      </c>
      <c r="F79" s="1">
        <v>175</v>
      </c>
      <c r="G79" s="1" t="s">
        <v>5</v>
      </c>
      <c r="H79" s="1">
        <v>1.5602760224220199E-5</v>
      </c>
      <c r="I79" s="1">
        <v>1.88793398713065E-5</v>
      </c>
      <c r="J79" s="1">
        <v>2.24679747228772E-5</v>
      </c>
      <c r="K79" s="1">
        <v>1.9964642529643901E-4</v>
      </c>
      <c r="L79" s="1">
        <v>1.9029682484198799E-4</v>
      </c>
      <c r="M79" s="1">
        <v>5.0736286142419604E-3</v>
      </c>
      <c r="N79" s="1">
        <v>1.05864092150573E-5</v>
      </c>
      <c r="O79" s="1">
        <v>9.7394964778527694E-6</v>
      </c>
      <c r="P79" s="1">
        <v>4.6754763723541299E-8</v>
      </c>
      <c r="Q79" s="1">
        <v>4.1688031521636898E-8</v>
      </c>
      <c r="R79" s="1">
        <v>1175.50281379584</v>
      </c>
      <c r="S79" s="1">
        <v>383.361624109042</v>
      </c>
      <c r="T79" s="1">
        <v>0.80313829622064903</v>
      </c>
      <c r="U79" s="1">
        <v>45331.940789825399</v>
      </c>
      <c r="V79" s="1">
        <f t="shared" si="5"/>
        <v>0.13790216760968524</v>
      </c>
      <c r="W79" s="1">
        <f t="shared" si="6"/>
        <v>1.3900032953395156</v>
      </c>
      <c r="X79" s="1">
        <f t="shared" si="7"/>
        <v>477.3295283178972</v>
      </c>
    </row>
    <row r="80" spans="1:24" hidden="1" x14ac:dyDescent="0.3">
      <c r="A80" s="18" t="str">
        <f t="shared" si="4"/>
        <v>Agricultural - Swathers/Windrowers/Hay Conditioners_0_300</v>
      </c>
      <c r="B80" s="1" t="s">
        <v>40</v>
      </c>
      <c r="C80" s="1">
        <v>2020</v>
      </c>
      <c r="D80" s="1" t="s">
        <v>54</v>
      </c>
      <c r="E80" s="1">
        <v>0</v>
      </c>
      <c r="F80" s="1">
        <v>300</v>
      </c>
      <c r="G80" s="1" t="s">
        <v>5</v>
      </c>
      <c r="H80" s="1">
        <v>5.7679679234865597E-6</v>
      </c>
      <c r="I80" s="1">
        <v>6.9792411874187304E-6</v>
      </c>
      <c r="J80" s="1">
        <v>8.3058738098206408E-6</v>
      </c>
      <c r="K80" s="1">
        <v>3.0760505983555399E-5</v>
      </c>
      <c r="L80" s="1">
        <v>7.9634825884696003E-5</v>
      </c>
      <c r="M80" s="1">
        <v>2.1806886807947401E-3</v>
      </c>
      <c r="N80" s="1">
        <v>3.1227044194303798E-6</v>
      </c>
      <c r="O80" s="1">
        <v>2.8728880658759501E-6</v>
      </c>
      <c r="P80" s="1">
        <v>2.0123741576941999E-8</v>
      </c>
      <c r="Q80" s="1">
        <v>1.7917870103590601E-8</v>
      </c>
      <c r="R80" s="1">
        <v>505.24109571034597</v>
      </c>
      <c r="S80" s="1">
        <v>97.255387959859704</v>
      </c>
      <c r="T80" s="1">
        <v>0.20203678818968099</v>
      </c>
      <c r="U80" s="1">
        <v>20008.179789205598</v>
      </c>
      <c r="V80" s="1">
        <f t="shared" si="5"/>
        <v>0.11550192604121209</v>
      </c>
      <c r="W80" s="1">
        <f t="shared" si="6"/>
        <v>1.3179048441856225</v>
      </c>
      <c r="X80" s="1">
        <f t="shared" si="7"/>
        <v>481.37464880184137</v>
      </c>
    </row>
    <row r="81" spans="1:24" hidden="1" x14ac:dyDescent="0.3">
      <c r="A81" s="18" t="str">
        <f t="shared" si="4"/>
        <v>AirGrSupp - A/C Tug Narrow Body_1969_25</v>
      </c>
      <c r="B81" s="1" t="s">
        <v>40</v>
      </c>
      <c r="C81" s="1">
        <v>2020</v>
      </c>
      <c r="D81" s="1" t="s">
        <v>55</v>
      </c>
      <c r="E81" s="1">
        <v>1969</v>
      </c>
      <c r="F81" s="1">
        <v>25</v>
      </c>
      <c r="G81" s="1" t="s">
        <v>5</v>
      </c>
      <c r="H81" s="1">
        <v>0</v>
      </c>
      <c r="I81" s="1">
        <v>0</v>
      </c>
      <c r="J81" s="1">
        <v>0</v>
      </c>
      <c r="K81" s="1">
        <v>0</v>
      </c>
      <c r="L81" s="1">
        <v>0</v>
      </c>
      <c r="M81" s="1">
        <v>0</v>
      </c>
      <c r="N81" s="1">
        <v>0</v>
      </c>
      <c r="O81" s="1">
        <v>0</v>
      </c>
      <c r="P81" s="1">
        <v>0</v>
      </c>
      <c r="Q81" s="1">
        <v>0</v>
      </c>
      <c r="R81" s="1">
        <v>0</v>
      </c>
      <c r="S81" s="1">
        <v>0</v>
      </c>
      <c r="T81" s="1">
        <v>0</v>
      </c>
      <c r="U81" s="1">
        <v>0</v>
      </c>
      <c r="V81" s="1">
        <f t="shared" si="5"/>
        <v>0</v>
      </c>
      <c r="W81" s="1">
        <f t="shared" si="6"/>
        <v>0</v>
      </c>
      <c r="X81" s="1" t="e">
        <f t="shared" si="7"/>
        <v>#DIV/0!</v>
      </c>
    </row>
    <row r="82" spans="1:24" hidden="1" x14ac:dyDescent="0.3">
      <c r="A82" s="18" t="str">
        <f t="shared" si="4"/>
        <v>AirGrSupp - A/C Tug Narrow Body_1969_50</v>
      </c>
      <c r="B82" s="1" t="s">
        <v>40</v>
      </c>
      <c r="C82" s="1">
        <v>2020</v>
      </c>
      <c r="D82" s="1" t="s">
        <v>55</v>
      </c>
      <c r="E82" s="1">
        <v>1969</v>
      </c>
      <c r="F82" s="1">
        <v>50</v>
      </c>
      <c r="G82" s="1" t="s">
        <v>5</v>
      </c>
      <c r="H82" s="1">
        <v>4.7142544342224897E-6</v>
      </c>
      <c r="I82" s="1">
        <v>5.7042478654092201E-6</v>
      </c>
      <c r="J82" s="1">
        <v>6.7885263852803897E-6</v>
      </c>
      <c r="K82" s="1">
        <v>1.56748397914241E-5</v>
      </c>
      <c r="L82" s="1">
        <v>1.0793383319268699E-5</v>
      </c>
      <c r="M82" s="1">
        <v>8.2478669586395195E-4</v>
      </c>
      <c r="N82" s="1">
        <v>1.48387733993939E-6</v>
      </c>
      <c r="O82" s="1">
        <v>1.36516715274423E-6</v>
      </c>
      <c r="P82" s="1">
        <v>7.48413439513648E-9</v>
      </c>
      <c r="Q82" s="1">
        <v>6.7317981349664098E-9</v>
      </c>
      <c r="R82" s="1">
        <v>26.759296007115498</v>
      </c>
      <c r="S82" s="1">
        <v>31.606593478735</v>
      </c>
      <c r="T82" s="1">
        <v>9.6289136601240194E-2</v>
      </c>
      <c r="U82" s="1">
        <v>869.181320665214</v>
      </c>
      <c r="V82" s="1">
        <f t="shared" si="5"/>
        <v>2.1730844533583311</v>
      </c>
      <c r="W82" s="1">
        <f t="shared" si="6"/>
        <v>4.1118363093005783</v>
      </c>
      <c r="X82" s="1">
        <f t="shared" si="7"/>
        <v>328.24672226137619</v>
      </c>
    </row>
    <row r="83" spans="1:24" hidden="1" x14ac:dyDescent="0.3">
      <c r="A83" s="18" t="str">
        <f t="shared" si="4"/>
        <v>AirGrSupp - A/C Tug Narrow Body_1969_100</v>
      </c>
      <c r="B83" s="1" t="s">
        <v>40</v>
      </c>
      <c r="C83" s="1">
        <v>2020</v>
      </c>
      <c r="D83" s="1" t="s">
        <v>55</v>
      </c>
      <c r="E83" s="1">
        <v>1969</v>
      </c>
      <c r="F83" s="1">
        <v>100</v>
      </c>
      <c r="G83" s="1" t="s">
        <v>5</v>
      </c>
      <c r="H83" s="1">
        <v>3.25375155598817E-6</v>
      </c>
      <c r="I83" s="1">
        <v>3.9370393827456902E-6</v>
      </c>
      <c r="J83" s="1">
        <v>4.6854022406229696E-6</v>
      </c>
      <c r="K83" s="1">
        <v>1.2762944131875699E-5</v>
      </c>
      <c r="L83" s="1">
        <v>3.11791217527529E-5</v>
      </c>
      <c r="M83" s="1">
        <v>1.0656435237604001E-3</v>
      </c>
      <c r="N83" s="1">
        <v>2.2859958681138798E-6</v>
      </c>
      <c r="O83" s="1">
        <v>2.10311619866477E-6</v>
      </c>
      <c r="P83" s="1">
        <v>9.7547903001356192E-9</v>
      </c>
      <c r="Q83" s="1">
        <v>8.6976391856988102E-9</v>
      </c>
      <c r="R83" s="1">
        <v>34.573630531831597</v>
      </c>
      <c r="S83" s="1">
        <v>15.8032967393675</v>
      </c>
      <c r="T83" s="1">
        <v>4.8144568300620097E-2</v>
      </c>
      <c r="U83" s="1">
        <v>1248.4604424100301</v>
      </c>
      <c r="V83" s="1">
        <f t="shared" si="5"/>
        <v>1.0441997227381945</v>
      </c>
      <c r="W83" s="1">
        <f t="shared" si="6"/>
        <v>8.2694703111503003</v>
      </c>
      <c r="X83" s="1">
        <f t="shared" si="7"/>
        <v>328.24672226137619</v>
      </c>
    </row>
    <row r="84" spans="1:24" hidden="1" x14ac:dyDescent="0.3">
      <c r="A84" s="18" t="str">
        <f t="shared" si="4"/>
        <v>AirGrSupp - A/C Tug Narrow Body_1981_175</v>
      </c>
      <c r="B84" s="1" t="s">
        <v>40</v>
      </c>
      <c r="C84" s="1">
        <v>2020</v>
      </c>
      <c r="D84" s="1" t="s">
        <v>55</v>
      </c>
      <c r="E84" s="1">
        <v>1981</v>
      </c>
      <c r="F84" s="1">
        <v>175</v>
      </c>
      <c r="G84" s="1" t="s">
        <v>5</v>
      </c>
      <c r="H84" s="1">
        <v>2.5049282391133101E-6</v>
      </c>
      <c r="I84" s="1">
        <v>3.0309631693271E-6</v>
      </c>
      <c r="J84" s="1">
        <v>3.6070966643231599E-6</v>
      </c>
      <c r="K84" s="1">
        <v>1.34879286928999E-5</v>
      </c>
      <c r="L84" s="1">
        <v>3.1089437670855497E-5</v>
      </c>
      <c r="M84" s="1">
        <v>1.25651698266123E-3</v>
      </c>
      <c r="N84" s="1">
        <v>1.76475792495671E-6</v>
      </c>
      <c r="O84" s="1">
        <v>1.6235772909601701E-6</v>
      </c>
      <c r="P84" s="1">
        <v>1.1541974784378E-8</v>
      </c>
      <c r="Q84" s="1">
        <v>1.0255522697989501E-8</v>
      </c>
      <c r="R84" s="1">
        <v>40.766309696326502</v>
      </c>
      <c r="S84" s="1">
        <v>10.500529394928501</v>
      </c>
      <c r="T84" s="1">
        <v>4.8144568300620097E-2</v>
      </c>
      <c r="U84" s="1">
        <v>1470.07411529</v>
      </c>
      <c r="V84" s="1">
        <f t="shared" si="5"/>
        <v>0.68270019839999974</v>
      </c>
      <c r="W84" s="1">
        <f t="shared" si="6"/>
        <v>7.0026470400000136</v>
      </c>
      <c r="X84" s="1">
        <f t="shared" si="7"/>
        <v>218.1041343929395</v>
      </c>
    </row>
    <row r="85" spans="1:24" hidden="1" x14ac:dyDescent="0.3">
      <c r="A85" s="18" t="str">
        <f t="shared" si="4"/>
        <v>AirGrSupp - A/C Tug Narrow Body_1982_100</v>
      </c>
      <c r="B85" s="1" t="s">
        <v>40</v>
      </c>
      <c r="C85" s="1">
        <v>2020</v>
      </c>
      <c r="D85" s="1" t="s">
        <v>55</v>
      </c>
      <c r="E85" s="1">
        <v>1982</v>
      </c>
      <c r="F85" s="1">
        <v>100</v>
      </c>
      <c r="G85" s="1" t="s">
        <v>5</v>
      </c>
      <c r="H85" s="1">
        <v>4.0847413773860697E-6</v>
      </c>
      <c r="I85" s="1">
        <v>4.94253706663714E-6</v>
      </c>
      <c r="J85" s="1">
        <v>5.8820275834359403E-6</v>
      </c>
      <c r="K85" s="1">
        <v>1.6065758580161099E-5</v>
      </c>
      <c r="L85" s="1">
        <v>3.9269160502798802E-5</v>
      </c>
      <c r="M85" s="1">
        <v>1.3489158528612699E-3</v>
      </c>
      <c r="N85" s="1">
        <v>2.86253632665364E-6</v>
      </c>
      <c r="O85" s="1">
        <v>2.63353342052135E-6</v>
      </c>
      <c r="P85" s="1">
        <v>1.2348853767305301E-8</v>
      </c>
      <c r="Q85" s="1">
        <v>1.1009669855314901E-8</v>
      </c>
      <c r="R85" s="1">
        <v>43.764089280799503</v>
      </c>
      <c r="S85" s="1">
        <v>15.8032967393675</v>
      </c>
      <c r="T85" s="1">
        <v>4.8144568300620097E-2</v>
      </c>
      <c r="U85" s="1">
        <v>1580.3296739367499</v>
      </c>
      <c r="V85" s="1">
        <f t="shared" si="5"/>
        <v>1.0355971360629637</v>
      </c>
      <c r="W85" s="1">
        <f t="shared" si="6"/>
        <v>8.2279666503269731</v>
      </c>
      <c r="X85" s="1">
        <f t="shared" si="7"/>
        <v>328.24672226137619</v>
      </c>
    </row>
    <row r="86" spans="1:24" hidden="1" x14ac:dyDescent="0.3">
      <c r="A86" s="18" t="str">
        <f t="shared" si="4"/>
        <v>AirGrSupp - A/C Tug Narrow Body_1984_25</v>
      </c>
      <c r="B86" s="1" t="s">
        <v>40</v>
      </c>
      <c r="C86" s="1">
        <v>2020</v>
      </c>
      <c r="D86" s="1" t="s">
        <v>55</v>
      </c>
      <c r="E86" s="1">
        <v>1984</v>
      </c>
      <c r="F86" s="1">
        <v>25</v>
      </c>
      <c r="G86" s="1" t="s">
        <v>5</v>
      </c>
      <c r="H86" s="1">
        <v>0</v>
      </c>
      <c r="I86" s="1">
        <v>0</v>
      </c>
      <c r="J86" s="1">
        <v>0</v>
      </c>
      <c r="K86" s="1">
        <v>0</v>
      </c>
      <c r="L86" s="1">
        <v>0</v>
      </c>
      <c r="M86" s="1">
        <v>0</v>
      </c>
      <c r="N86" s="1">
        <v>0</v>
      </c>
      <c r="O86" s="1">
        <v>0</v>
      </c>
      <c r="P86" s="1">
        <v>0</v>
      </c>
      <c r="Q86" s="1">
        <v>0</v>
      </c>
      <c r="R86" s="1">
        <v>0</v>
      </c>
      <c r="S86" s="1">
        <v>0</v>
      </c>
      <c r="T86" s="1">
        <v>0</v>
      </c>
      <c r="U86" s="1">
        <v>0</v>
      </c>
      <c r="V86" s="1">
        <f t="shared" si="5"/>
        <v>0</v>
      </c>
      <c r="W86" s="1">
        <f t="shared" si="6"/>
        <v>0</v>
      </c>
      <c r="X86" s="1" t="e">
        <f t="shared" si="7"/>
        <v>#DIV/0!</v>
      </c>
    </row>
    <row r="87" spans="1:24" hidden="1" x14ac:dyDescent="0.3">
      <c r="A87" s="18" t="str">
        <f t="shared" si="4"/>
        <v>AirGrSupp - A/C Tug Narrow Body_1985_50</v>
      </c>
      <c r="B87" s="1" t="s">
        <v>40</v>
      </c>
      <c r="C87" s="1">
        <v>2020</v>
      </c>
      <c r="D87" s="1" t="s">
        <v>55</v>
      </c>
      <c r="E87" s="1">
        <v>1985</v>
      </c>
      <c r="F87" s="1">
        <v>50</v>
      </c>
      <c r="G87" s="1" t="s">
        <v>5</v>
      </c>
      <c r="H87" s="1">
        <v>3.2247423504220701E-6</v>
      </c>
      <c r="I87" s="1">
        <v>3.9019382440106998E-6</v>
      </c>
      <c r="J87" s="1">
        <v>4.64362898460778E-6</v>
      </c>
      <c r="K87" s="1">
        <v>1.07819600403257E-5</v>
      </c>
      <c r="L87" s="1">
        <v>7.7321110534350804E-6</v>
      </c>
      <c r="M87" s="1">
        <v>5.9984486971923802E-4</v>
      </c>
      <c r="N87" s="1">
        <v>1.02810184855662E-6</v>
      </c>
      <c r="O87" s="1">
        <v>9.4585370067209395E-7</v>
      </c>
      <c r="P87" s="1">
        <v>5.4491210226969098E-9</v>
      </c>
      <c r="Q87" s="1">
        <v>4.8958531890664797E-9</v>
      </c>
      <c r="R87" s="1">
        <v>19.461306186993099</v>
      </c>
      <c r="S87" s="1">
        <v>15.8032967393675</v>
      </c>
      <c r="T87" s="1">
        <v>4.8144568300620097E-2</v>
      </c>
      <c r="U87" s="1">
        <v>632.131869574701</v>
      </c>
      <c r="V87" s="1">
        <f t="shared" si="5"/>
        <v>2.0439078231037797</v>
      </c>
      <c r="W87" s="1">
        <f t="shared" si="6"/>
        <v>4.0502235768290742</v>
      </c>
      <c r="X87" s="1">
        <f t="shared" si="7"/>
        <v>328.24672226137619</v>
      </c>
    </row>
    <row r="88" spans="1:24" hidden="1" x14ac:dyDescent="0.3">
      <c r="A88" s="18" t="str">
        <f t="shared" si="4"/>
        <v>AirGrSupp - A/C Tug Narrow Body_1985_175</v>
      </c>
      <c r="B88" s="1" t="s">
        <v>40</v>
      </c>
      <c r="C88" s="1">
        <v>2020</v>
      </c>
      <c r="D88" s="1" t="s">
        <v>55</v>
      </c>
      <c r="E88" s="1">
        <v>1985</v>
      </c>
      <c r="F88" s="1">
        <v>175</v>
      </c>
      <c r="G88" s="1" t="s">
        <v>5</v>
      </c>
      <c r="H88" s="1">
        <v>4.0802545408480896E-6</v>
      </c>
      <c r="I88" s="1">
        <v>4.9371079944261903E-6</v>
      </c>
      <c r="J88" s="1">
        <v>5.8755665388212498E-6</v>
      </c>
      <c r="K88" s="1">
        <v>2.3180780254051698E-5</v>
      </c>
      <c r="L88" s="1">
        <v>5.4876002006076601E-5</v>
      </c>
      <c r="M88" s="1">
        <v>2.2661786328069399E-3</v>
      </c>
      <c r="N88" s="1">
        <v>3.0371116556868401E-6</v>
      </c>
      <c r="O88" s="1">
        <v>2.7941427232318898E-6</v>
      </c>
      <c r="P88" s="1">
        <v>2.0829537658267701E-8</v>
      </c>
      <c r="Q88" s="1">
        <v>1.84962453569291E-8</v>
      </c>
      <c r="R88" s="1">
        <v>73.523669991743205</v>
      </c>
      <c r="S88" s="1">
        <v>15.8032967393675</v>
      </c>
      <c r="T88" s="1">
        <v>4.8144568300620097E-2</v>
      </c>
      <c r="U88" s="1">
        <v>2654.95385221374</v>
      </c>
      <c r="V88" s="1">
        <f t="shared" si="5"/>
        <v>0.61574975979994062</v>
      </c>
      <c r="W88" s="1">
        <f t="shared" si="6"/>
        <v>6.8440643980585874</v>
      </c>
      <c r="X88" s="1">
        <f t="shared" si="7"/>
        <v>328.24672226137619</v>
      </c>
    </row>
    <row r="89" spans="1:24" hidden="1" x14ac:dyDescent="0.3">
      <c r="A89" s="18" t="str">
        <f t="shared" si="4"/>
        <v>AirGrSupp - A/C Tug Narrow Body_1986_100</v>
      </c>
      <c r="B89" s="1" t="s">
        <v>40</v>
      </c>
      <c r="C89" s="1">
        <v>2020</v>
      </c>
      <c r="D89" s="1" t="s">
        <v>55</v>
      </c>
      <c r="E89" s="1">
        <v>1986</v>
      </c>
      <c r="F89" s="1">
        <v>100</v>
      </c>
      <c r="G89" s="1" t="s">
        <v>5</v>
      </c>
      <c r="H89" s="1">
        <v>3.3862082144082299E-6</v>
      </c>
      <c r="I89" s="1">
        <v>4.0973119394339502E-6</v>
      </c>
      <c r="J89" s="1">
        <v>4.8761398287478503E-6</v>
      </c>
      <c r="K89" s="1">
        <v>1.3481070855576399E-5</v>
      </c>
      <c r="L89" s="1">
        <v>3.3032018640007301E-5</v>
      </c>
      <c r="M89" s="1">
        <v>1.16006763346069E-3</v>
      </c>
      <c r="N89" s="1">
        <v>2.3455725544989302E-6</v>
      </c>
      <c r="O89" s="1">
        <v>2.1579267501390099E-6</v>
      </c>
      <c r="P89" s="1">
        <v>1.06238143209868E-8</v>
      </c>
      <c r="Q89" s="1">
        <v>9.4683160755708508E-9</v>
      </c>
      <c r="R89" s="1">
        <v>37.637116781487599</v>
      </c>
      <c r="S89" s="1">
        <v>15.8032967393675</v>
      </c>
      <c r="T89" s="1">
        <v>4.8144568300620097E-2</v>
      </c>
      <c r="U89" s="1">
        <v>1359.0835195856</v>
      </c>
      <c r="V89" s="1">
        <f t="shared" si="5"/>
        <v>0.99825497602736768</v>
      </c>
      <c r="W89" s="1">
        <f t="shared" si="6"/>
        <v>8.0478073095336509</v>
      </c>
      <c r="X89" s="1">
        <f t="shared" si="7"/>
        <v>328.24672226137619</v>
      </c>
    </row>
    <row r="90" spans="1:24" hidden="1" x14ac:dyDescent="0.3">
      <c r="A90" s="18" t="str">
        <f t="shared" si="4"/>
        <v>AirGrSupp - A/C Tug Narrow Body_1986_175</v>
      </c>
      <c r="B90" s="1" t="s">
        <v>40</v>
      </c>
      <c r="C90" s="1">
        <v>2020</v>
      </c>
      <c r="D90" s="1" t="s">
        <v>55</v>
      </c>
      <c r="E90" s="1">
        <v>1986</v>
      </c>
      <c r="F90" s="1">
        <v>175</v>
      </c>
      <c r="G90" s="1" t="s">
        <v>5</v>
      </c>
      <c r="H90" s="1">
        <v>2.4335173339698601E-6</v>
      </c>
      <c r="I90" s="1">
        <v>2.9445559741035302E-6</v>
      </c>
      <c r="J90" s="1">
        <v>3.5042649609166002E-6</v>
      </c>
      <c r="K90" s="1">
        <v>1.38684096843113E-5</v>
      </c>
      <c r="L90" s="1">
        <v>3.2851390420740402E-5</v>
      </c>
      <c r="M90" s="1">
        <v>1.3642184383179099E-3</v>
      </c>
      <c r="N90" s="1">
        <v>1.80594644270916E-6</v>
      </c>
      <c r="O90" s="1">
        <v>1.66147072729243E-6</v>
      </c>
      <c r="P90" s="1">
        <v>1.2539870479951E-8</v>
      </c>
      <c r="Q90" s="1">
        <v>1.1134567500674301E-8</v>
      </c>
      <c r="R90" s="1">
        <v>44.260564813154502</v>
      </c>
      <c r="S90" s="1">
        <v>10.500529394928501</v>
      </c>
      <c r="T90" s="1">
        <v>4.8144568300620097E-2</v>
      </c>
      <c r="U90" s="1">
        <v>1596.0804680291401</v>
      </c>
      <c r="V90" s="1">
        <f t="shared" si="5"/>
        <v>0.61087680053787408</v>
      </c>
      <c r="W90" s="1">
        <f t="shared" si="6"/>
        <v>6.8153407338613103</v>
      </c>
      <c r="X90" s="1">
        <f t="shared" si="7"/>
        <v>218.1041343929395</v>
      </c>
    </row>
    <row r="91" spans="1:24" hidden="1" x14ac:dyDescent="0.3">
      <c r="A91" s="18" t="str">
        <f t="shared" si="4"/>
        <v>AirGrSupp - A/C Tug Narrow Body_1986_300</v>
      </c>
      <c r="B91" s="1" t="s">
        <v>40</v>
      </c>
      <c r="C91" s="1">
        <v>2020</v>
      </c>
      <c r="D91" s="1" t="s">
        <v>55</v>
      </c>
      <c r="E91" s="1">
        <v>1986</v>
      </c>
      <c r="F91" s="1">
        <v>300</v>
      </c>
      <c r="G91" s="1" t="s">
        <v>5</v>
      </c>
      <c r="H91" s="1">
        <v>4.8124406147920597E-6</v>
      </c>
      <c r="I91" s="1">
        <v>5.8230531438983904E-6</v>
      </c>
      <c r="J91" s="1">
        <v>6.9299144853005597E-6</v>
      </c>
      <c r="K91" s="1">
        <v>2.7425692472253301E-5</v>
      </c>
      <c r="L91" s="1">
        <v>6.4965785657773199E-5</v>
      </c>
      <c r="M91" s="1">
        <v>2.6978317057225502E-3</v>
      </c>
      <c r="N91" s="1">
        <v>3.5713778931070599E-6</v>
      </c>
      <c r="O91" s="1">
        <v>3.2856676616584898E-6</v>
      </c>
      <c r="P91" s="1">
        <v>2.4798418798810001E-8</v>
      </c>
      <c r="Q91" s="1">
        <v>2.20193397106299E-8</v>
      </c>
      <c r="R91" s="1">
        <v>87.528178561599105</v>
      </c>
      <c r="S91" s="1">
        <v>15.8032967393675</v>
      </c>
      <c r="T91" s="1">
        <v>4.8144568300620097E-2</v>
      </c>
      <c r="U91" s="1">
        <v>3160.6593478734999</v>
      </c>
      <c r="V91" s="1">
        <f t="shared" si="5"/>
        <v>0.61004470757227924</v>
      </c>
      <c r="W91" s="1">
        <f t="shared" si="6"/>
        <v>6.8060573610473609</v>
      </c>
      <c r="X91" s="1">
        <f t="shared" si="7"/>
        <v>328.24672226137619</v>
      </c>
    </row>
    <row r="92" spans="1:24" hidden="1" x14ac:dyDescent="0.3">
      <c r="A92" s="18" t="str">
        <f t="shared" si="4"/>
        <v>AirGrSupp - A/C Tug Narrow Body_1987_50</v>
      </c>
      <c r="B92" s="1" t="s">
        <v>40</v>
      </c>
      <c r="C92" s="1">
        <v>2020</v>
      </c>
      <c r="D92" s="1" t="s">
        <v>55</v>
      </c>
      <c r="E92" s="1">
        <v>1987</v>
      </c>
      <c r="F92" s="1">
        <v>50</v>
      </c>
      <c r="G92" s="1" t="s">
        <v>5</v>
      </c>
      <c r="H92" s="1">
        <v>3.1207989815283201E-6</v>
      </c>
      <c r="I92" s="1">
        <v>3.77616676764927E-6</v>
      </c>
      <c r="J92" s="1">
        <v>4.4939505334007801E-6</v>
      </c>
      <c r="K92" s="1">
        <v>1.0466812592084E-5</v>
      </c>
      <c r="L92" s="1">
        <v>7.67212246021715E-6</v>
      </c>
      <c r="M92" s="1">
        <v>5.9984486971923802E-4</v>
      </c>
      <c r="N92" s="1">
        <v>1.0020496595019701E-6</v>
      </c>
      <c r="O92" s="1">
        <v>9.2188568674181999E-7</v>
      </c>
      <c r="P92" s="1">
        <v>5.4522393237637302E-9</v>
      </c>
      <c r="Q92" s="1">
        <v>4.8958531890664797E-9</v>
      </c>
      <c r="R92" s="1">
        <v>19.461306186993099</v>
      </c>
      <c r="S92" s="1">
        <v>15.8032967393675</v>
      </c>
      <c r="T92" s="1">
        <v>4.8144568300620097E-2</v>
      </c>
      <c r="U92" s="1">
        <v>632.131869574701</v>
      </c>
      <c r="V92" s="1">
        <f t="shared" si="5"/>
        <v>1.9780263846025372</v>
      </c>
      <c r="W92" s="1">
        <f t="shared" si="6"/>
        <v>4.0188004359930236</v>
      </c>
      <c r="X92" s="1">
        <f t="shared" si="7"/>
        <v>328.24672226137619</v>
      </c>
    </row>
    <row r="93" spans="1:24" hidden="1" x14ac:dyDescent="0.3">
      <c r="A93" s="18" t="str">
        <f t="shared" si="4"/>
        <v>AirGrSupp - A/C Tug Narrow Body_1987_175</v>
      </c>
      <c r="B93" s="1" t="s">
        <v>40</v>
      </c>
      <c r="C93" s="1">
        <v>2020</v>
      </c>
      <c r="D93" s="1" t="s">
        <v>55</v>
      </c>
      <c r="E93" s="1">
        <v>1987</v>
      </c>
      <c r="F93" s="1">
        <v>175</v>
      </c>
      <c r="G93" s="1" t="s">
        <v>5</v>
      </c>
      <c r="H93" s="1">
        <v>4.8215188448700897E-6</v>
      </c>
      <c r="I93" s="1">
        <v>5.8340378022928101E-6</v>
      </c>
      <c r="J93" s="1">
        <v>6.9429871366129302E-6</v>
      </c>
      <c r="K93" s="1">
        <v>2.7564410947904299E-5</v>
      </c>
      <c r="L93" s="1">
        <v>6.5335877083444105E-5</v>
      </c>
      <c r="M93" s="1">
        <v>2.7284368766358302E-3</v>
      </c>
      <c r="N93" s="1">
        <v>3.5671598897724801E-6</v>
      </c>
      <c r="O93" s="1">
        <v>3.2817870985906802E-6</v>
      </c>
      <c r="P93" s="1">
        <v>2.5081106434594102E-8</v>
      </c>
      <c r="Q93" s="1">
        <v>2.2269135001348601E-8</v>
      </c>
      <c r="R93" s="1">
        <v>88.521129626309005</v>
      </c>
      <c r="S93" s="1">
        <v>21.001058789857101</v>
      </c>
      <c r="T93" s="1">
        <v>9.6289136601240194E-2</v>
      </c>
      <c r="U93" s="1">
        <v>3192.1609360582902</v>
      </c>
      <c r="V93" s="1">
        <f t="shared" si="5"/>
        <v>0.60516396669393469</v>
      </c>
      <c r="W93" s="1">
        <f t="shared" si="6"/>
        <v>6.7772818557509806</v>
      </c>
      <c r="X93" s="1">
        <f t="shared" si="7"/>
        <v>218.10413439294055</v>
      </c>
    </row>
    <row r="94" spans="1:24" hidden="1" x14ac:dyDescent="0.3">
      <c r="A94" s="18" t="str">
        <f t="shared" si="4"/>
        <v>AirGrSupp - A/C Tug Narrow Body_1988_175</v>
      </c>
      <c r="B94" s="1" t="s">
        <v>40</v>
      </c>
      <c r="C94" s="1">
        <v>2020</v>
      </c>
      <c r="D94" s="1" t="s">
        <v>55</v>
      </c>
      <c r="E94" s="1">
        <v>1988</v>
      </c>
      <c r="F94" s="1">
        <v>175</v>
      </c>
      <c r="G94" s="1" t="s">
        <v>5</v>
      </c>
      <c r="H94" s="1">
        <v>2.3731337854713199E-6</v>
      </c>
      <c r="I94" s="1">
        <v>2.8714918804203E-6</v>
      </c>
      <c r="J94" s="1">
        <v>3.4173126510787098E-6</v>
      </c>
      <c r="K94" s="1">
        <v>1.1318965369733301E-5</v>
      </c>
      <c r="L94" s="1">
        <v>3.1024060469045203E-5</v>
      </c>
      <c r="M94" s="1">
        <v>1.7535906087196599E-3</v>
      </c>
      <c r="N94" s="1">
        <v>1.56328315759311E-6</v>
      </c>
      <c r="O94" s="1">
        <v>1.4382205049856599E-6</v>
      </c>
      <c r="P94" s="1">
        <v>1.6141620797650799E-8</v>
      </c>
      <c r="Q94" s="1">
        <v>1.43125708119094E-8</v>
      </c>
      <c r="R94" s="1">
        <v>56.8933160650394</v>
      </c>
      <c r="S94" s="1">
        <v>15.8032967393675</v>
      </c>
      <c r="T94" s="1">
        <v>4.8144568300620097E-2</v>
      </c>
      <c r="U94" s="1">
        <v>2054.4285761177698</v>
      </c>
      <c r="V94" s="1">
        <f t="shared" si="5"/>
        <v>0.4628125701278617</v>
      </c>
      <c r="W94" s="1">
        <f t="shared" si="6"/>
        <v>5.000301501594139</v>
      </c>
      <c r="X94" s="1">
        <f t="shared" si="7"/>
        <v>328.24672226137619</v>
      </c>
    </row>
    <row r="95" spans="1:24" hidden="1" x14ac:dyDescent="0.3">
      <c r="A95" s="18" t="str">
        <f t="shared" si="4"/>
        <v>AirGrSupp - A/C Tug Narrow Body_1989_50</v>
      </c>
      <c r="B95" s="1" t="s">
        <v>40</v>
      </c>
      <c r="C95" s="1">
        <v>2020</v>
      </c>
      <c r="D95" s="1" t="s">
        <v>55</v>
      </c>
      <c r="E95" s="1">
        <v>1989</v>
      </c>
      <c r="F95" s="1">
        <v>50</v>
      </c>
      <c r="G95" s="1" t="s">
        <v>5</v>
      </c>
      <c r="H95" s="1">
        <v>3.1734441111106699E-6</v>
      </c>
      <c r="I95" s="1">
        <v>3.8398673744439104E-6</v>
      </c>
      <c r="J95" s="1">
        <v>4.56975951999936E-6</v>
      </c>
      <c r="K95" s="1">
        <v>1.09130400296305E-5</v>
      </c>
      <c r="L95" s="1">
        <v>8.0710566312254704E-6</v>
      </c>
      <c r="M95" s="1">
        <v>6.4483323494818096E-4</v>
      </c>
      <c r="N95" s="1">
        <v>1.0491972807308801E-6</v>
      </c>
      <c r="O95" s="1">
        <v>9.6526149827241298E-7</v>
      </c>
      <c r="P95" s="1">
        <v>5.86659971686695E-9</v>
      </c>
      <c r="Q95" s="1">
        <v>5.26304217824647E-9</v>
      </c>
      <c r="R95" s="1">
        <v>20.920904151017599</v>
      </c>
      <c r="S95" s="1">
        <v>15.8032967393675</v>
      </c>
      <c r="T95" s="1">
        <v>4.8144568300620097E-2</v>
      </c>
      <c r="U95" s="1">
        <v>679.54175979280296</v>
      </c>
      <c r="V95" s="1">
        <f t="shared" si="5"/>
        <v>1.8710641369196399</v>
      </c>
      <c r="W95" s="1">
        <f t="shared" si="6"/>
        <v>3.932808906432717</v>
      </c>
      <c r="X95" s="1">
        <f t="shared" si="7"/>
        <v>328.24672226137619</v>
      </c>
    </row>
    <row r="96" spans="1:24" hidden="1" x14ac:dyDescent="0.3">
      <c r="A96" s="18" t="str">
        <f t="shared" si="4"/>
        <v>AirGrSupp - A/C Tug Narrow Body_1990_25</v>
      </c>
      <c r="B96" s="1" t="s">
        <v>40</v>
      </c>
      <c r="C96" s="1">
        <v>2020</v>
      </c>
      <c r="D96" s="1" t="s">
        <v>55</v>
      </c>
      <c r="E96" s="1">
        <v>1990</v>
      </c>
      <c r="F96" s="1">
        <v>25</v>
      </c>
      <c r="G96" s="1" t="s">
        <v>5</v>
      </c>
      <c r="H96" s="1">
        <v>0</v>
      </c>
      <c r="I96" s="1">
        <v>0</v>
      </c>
      <c r="J96" s="1">
        <v>0</v>
      </c>
      <c r="K96" s="1">
        <v>0</v>
      </c>
      <c r="L96" s="1">
        <v>0</v>
      </c>
      <c r="M96" s="1">
        <v>0</v>
      </c>
      <c r="N96" s="1">
        <v>0</v>
      </c>
      <c r="O96" s="1">
        <v>0</v>
      </c>
      <c r="P96" s="1">
        <v>0</v>
      </c>
      <c r="Q96" s="1">
        <v>0</v>
      </c>
      <c r="R96" s="1">
        <v>0</v>
      </c>
      <c r="S96" s="1">
        <v>0</v>
      </c>
      <c r="T96" s="1">
        <v>0</v>
      </c>
      <c r="U96" s="1">
        <v>0</v>
      </c>
      <c r="V96" s="1">
        <f t="shared" si="5"/>
        <v>0</v>
      </c>
      <c r="W96" s="1">
        <f t="shared" si="6"/>
        <v>0</v>
      </c>
      <c r="X96" s="1" t="e">
        <f t="shared" si="7"/>
        <v>#DIV/0!</v>
      </c>
    </row>
    <row r="97" spans="1:24" hidden="1" x14ac:dyDescent="0.3">
      <c r="A97" s="18" t="str">
        <f t="shared" si="4"/>
        <v>AirGrSupp - A/C Tug Narrow Body_1990_50</v>
      </c>
      <c r="B97" s="1" t="s">
        <v>40</v>
      </c>
      <c r="C97" s="1">
        <v>2020</v>
      </c>
      <c r="D97" s="1" t="s">
        <v>55</v>
      </c>
      <c r="E97" s="1">
        <v>1990</v>
      </c>
      <c r="F97" s="1">
        <v>50</v>
      </c>
      <c r="G97" s="1" t="s">
        <v>5</v>
      </c>
      <c r="H97" s="1">
        <v>1.93032046141008E-6</v>
      </c>
      <c r="I97" s="1">
        <v>2.3356877583062001E-6</v>
      </c>
      <c r="J97" s="1">
        <v>2.77966146443052E-6</v>
      </c>
      <c r="K97" s="1">
        <v>6.6496499861150496E-6</v>
      </c>
      <c r="L97" s="1">
        <v>4.9757151205619397E-6</v>
      </c>
      <c r="M97" s="1">
        <v>3.9911166128905E-4</v>
      </c>
      <c r="N97" s="1">
        <v>6.4072083470035801E-7</v>
      </c>
      <c r="O97" s="1">
        <v>5.8946316792432898E-7</v>
      </c>
      <c r="P97" s="1">
        <v>3.6320756206248101E-9</v>
      </c>
      <c r="Q97" s="1">
        <v>3.25749572657043E-9</v>
      </c>
      <c r="R97" s="1">
        <v>12.9487383075914</v>
      </c>
      <c r="S97" s="1">
        <v>10.500529394928501</v>
      </c>
      <c r="T97" s="1">
        <v>4.8144568300620097E-2</v>
      </c>
      <c r="U97" s="1">
        <v>420.02117579714297</v>
      </c>
      <c r="V97" s="1">
        <f t="shared" si="5"/>
        <v>1.8413324161986957</v>
      </c>
      <c r="W97" s="1">
        <f t="shared" si="6"/>
        <v>3.9225900434160708</v>
      </c>
      <c r="X97" s="1">
        <f t="shared" si="7"/>
        <v>218.1041343929395</v>
      </c>
    </row>
    <row r="98" spans="1:24" hidden="1" x14ac:dyDescent="0.3">
      <c r="A98" s="18" t="str">
        <f t="shared" si="4"/>
        <v>AirGrSupp - A/C Tug Narrow Body_1991_100</v>
      </c>
      <c r="B98" s="1" t="s">
        <v>40</v>
      </c>
      <c r="C98" s="1">
        <v>2020</v>
      </c>
      <c r="D98" s="1" t="s">
        <v>55</v>
      </c>
      <c r="E98" s="1">
        <v>1991</v>
      </c>
      <c r="F98" s="1">
        <v>100</v>
      </c>
      <c r="G98" s="1" t="s">
        <v>5</v>
      </c>
      <c r="H98" s="1">
        <v>4.3612610931218502E-6</v>
      </c>
      <c r="I98" s="1">
        <v>5.2771259226774396E-6</v>
      </c>
      <c r="J98" s="1">
        <v>6.2802159740954599E-6</v>
      </c>
      <c r="K98" s="1">
        <v>1.86610859849058E-5</v>
      </c>
      <c r="L98" s="1">
        <v>4.2446440841294899E-5</v>
      </c>
      <c r="M98" s="1">
        <v>2.27966779133555E-3</v>
      </c>
      <c r="N98" s="1">
        <v>3.5520493263339601E-6</v>
      </c>
      <c r="O98" s="1">
        <v>3.2678853802272399E-6</v>
      </c>
      <c r="P98" s="1">
        <v>2.09458214217858E-8</v>
      </c>
      <c r="Q98" s="1">
        <v>1.8606342055482201E-8</v>
      </c>
      <c r="R98" s="1">
        <v>73.961310884551196</v>
      </c>
      <c r="S98" s="1">
        <v>31.606593478735</v>
      </c>
      <c r="T98" s="1">
        <v>9.6289136601240194E-2</v>
      </c>
      <c r="U98" s="1">
        <v>2670.7571489531101</v>
      </c>
      <c r="V98" s="1">
        <f t="shared" si="5"/>
        <v>0.65426194221574907</v>
      </c>
      <c r="W98" s="1">
        <f t="shared" si="6"/>
        <v>5.2625408663512347</v>
      </c>
      <c r="X98" s="1">
        <f t="shared" si="7"/>
        <v>328.24672226137619</v>
      </c>
    </row>
    <row r="99" spans="1:24" hidden="1" x14ac:dyDescent="0.3">
      <c r="A99" s="18" t="str">
        <f t="shared" si="4"/>
        <v>AirGrSupp - A/C Tug Narrow Body_1991_300</v>
      </c>
      <c r="B99" s="1" t="s">
        <v>40</v>
      </c>
      <c r="C99" s="1">
        <v>2020</v>
      </c>
      <c r="D99" s="1" t="s">
        <v>55</v>
      </c>
      <c r="E99" s="1">
        <v>1991</v>
      </c>
      <c r="F99" s="1">
        <v>300</v>
      </c>
      <c r="G99" s="1" t="s">
        <v>5</v>
      </c>
      <c r="H99" s="1">
        <v>3.7238027351883201E-6</v>
      </c>
      <c r="I99" s="1">
        <v>4.5058013095778701E-6</v>
      </c>
      <c r="J99" s="1">
        <v>5.3622759386711898E-6</v>
      </c>
      <c r="K99" s="1">
        <v>1.79390643303577E-5</v>
      </c>
      <c r="L99" s="1">
        <v>4.9265451679593497E-5</v>
      </c>
      <c r="M99" s="1">
        <v>2.8327232910086799E-3</v>
      </c>
      <c r="N99" s="1">
        <v>2.4291670038442799E-6</v>
      </c>
      <c r="O99" s="1">
        <v>2.2348336435367401E-6</v>
      </c>
      <c r="P99" s="1">
        <v>2.6078217536060798E-8</v>
      </c>
      <c r="Q99" s="1">
        <v>2.31203066961614E-8</v>
      </c>
      <c r="R99" s="1">
        <v>91.904587489679002</v>
      </c>
      <c r="S99" s="1">
        <v>15.8032967393675</v>
      </c>
      <c r="T99" s="1">
        <v>4.8144568300620097E-2</v>
      </c>
      <c r="U99" s="1">
        <v>3318.6923152671802</v>
      </c>
      <c r="V99" s="1">
        <f t="shared" si="5"/>
        <v>0.44956619579090795</v>
      </c>
      <c r="W99" s="1">
        <f t="shared" si="6"/>
        <v>4.9154590213367859</v>
      </c>
      <c r="X99" s="1">
        <f t="shared" si="7"/>
        <v>328.24672226137619</v>
      </c>
    </row>
    <row r="100" spans="1:24" hidden="1" x14ac:dyDescent="0.3">
      <c r="A100" s="18" t="str">
        <f t="shared" si="4"/>
        <v>AirGrSupp - A/C Tug Narrow Body_1993_100</v>
      </c>
      <c r="B100" s="1" t="s">
        <v>40</v>
      </c>
      <c r="C100" s="1">
        <v>2020</v>
      </c>
      <c r="D100" s="1" t="s">
        <v>55</v>
      </c>
      <c r="E100" s="1">
        <v>1993</v>
      </c>
      <c r="F100" s="1">
        <v>100</v>
      </c>
      <c r="G100" s="1" t="s">
        <v>5</v>
      </c>
      <c r="H100" s="1">
        <v>1.0119932471719499E-5</v>
      </c>
      <c r="I100" s="1">
        <v>1.22451182907806E-5</v>
      </c>
      <c r="J100" s="1">
        <v>1.4572702759276E-5</v>
      </c>
      <c r="K100" s="1">
        <v>4.3601231174017501E-5</v>
      </c>
      <c r="L100" s="1">
        <v>9.9310882467266805E-5</v>
      </c>
      <c r="M100" s="1">
        <v>5.3956634114451099E-3</v>
      </c>
      <c r="N100" s="1">
        <v>8.1851766119900493E-6</v>
      </c>
      <c r="O100" s="1">
        <v>7.5303624830308399E-6</v>
      </c>
      <c r="P100" s="1">
        <v>4.9581986060355898E-8</v>
      </c>
      <c r="Q100" s="1">
        <v>4.4038679421259801E-8</v>
      </c>
      <c r="R100" s="1">
        <v>175.05635712319801</v>
      </c>
      <c r="S100" s="1">
        <v>79.016483696837597</v>
      </c>
      <c r="T100" s="1">
        <v>0.2407228415031</v>
      </c>
      <c r="U100" s="1">
        <v>6321.3186957470098</v>
      </c>
      <c r="V100" s="1">
        <f t="shared" si="5"/>
        <v>0.64142207037167609</v>
      </c>
      <c r="W100" s="1">
        <f t="shared" si="6"/>
        <v>5.202088728742833</v>
      </c>
      <c r="X100" s="1">
        <f t="shared" si="7"/>
        <v>328.24672226137722</v>
      </c>
    </row>
    <row r="101" spans="1:24" hidden="1" x14ac:dyDescent="0.3">
      <c r="A101" s="18" t="str">
        <f t="shared" si="4"/>
        <v>AirGrSupp - A/C Tug Narrow Body_1994_175</v>
      </c>
      <c r="B101" s="1" t="s">
        <v>40</v>
      </c>
      <c r="C101" s="1">
        <v>2020</v>
      </c>
      <c r="D101" s="1" t="s">
        <v>55</v>
      </c>
      <c r="E101" s="1">
        <v>1994</v>
      </c>
      <c r="F101" s="1">
        <v>175</v>
      </c>
      <c r="G101" s="1" t="s">
        <v>5</v>
      </c>
      <c r="H101" s="1">
        <v>2.7551268184203801E-6</v>
      </c>
      <c r="I101" s="1">
        <v>3.3337034502886599E-6</v>
      </c>
      <c r="J101" s="1">
        <v>3.9673826185253499E-6</v>
      </c>
      <c r="K101" s="1">
        <v>1.19123733671531E-5</v>
      </c>
      <c r="L101" s="1">
        <v>2.7151808566438499E-5</v>
      </c>
      <c r="M101" s="1">
        <v>1.4838074381474001E-3</v>
      </c>
      <c r="N101" s="1">
        <v>2.2203929681360198E-6</v>
      </c>
      <c r="O101" s="1">
        <v>2.0427615306851401E-6</v>
      </c>
      <c r="P101" s="1">
        <v>1.3635881804936899E-8</v>
      </c>
      <c r="Q101" s="1">
        <v>1.21106368408464E-8</v>
      </c>
      <c r="R101" s="1">
        <v>48.140498208879499</v>
      </c>
      <c r="S101" s="1">
        <v>15.8032967393675</v>
      </c>
      <c r="T101" s="1">
        <v>4.8144568300620097E-2</v>
      </c>
      <c r="U101" s="1">
        <v>1738.36264133042</v>
      </c>
      <c r="V101" s="1">
        <f t="shared" si="5"/>
        <v>0.63500213444964282</v>
      </c>
      <c r="W101" s="1">
        <f t="shared" si="6"/>
        <v>5.1718626599386432</v>
      </c>
      <c r="X101" s="1">
        <f t="shared" si="7"/>
        <v>328.24672226137619</v>
      </c>
    </row>
    <row r="102" spans="1:24" hidden="1" x14ac:dyDescent="0.3">
      <c r="A102" s="18" t="str">
        <f t="shared" si="4"/>
        <v>AirGrSupp - A/C Tug Narrow Body_1994_750</v>
      </c>
      <c r="B102" s="1" t="s">
        <v>40</v>
      </c>
      <c r="C102" s="1">
        <v>2020</v>
      </c>
      <c r="D102" s="1" t="s">
        <v>55</v>
      </c>
      <c r="E102" s="1">
        <v>1994</v>
      </c>
      <c r="F102" s="1">
        <v>750</v>
      </c>
      <c r="G102" s="1" t="s">
        <v>5</v>
      </c>
      <c r="H102" s="1">
        <v>1.12318680555229E-5</v>
      </c>
      <c r="I102" s="1">
        <v>1.35905603471827E-5</v>
      </c>
      <c r="J102" s="1">
        <v>1.6173889999953E-5</v>
      </c>
      <c r="K102" s="1">
        <v>5.6047594025071598E-5</v>
      </c>
      <c r="L102" s="1">
        <v>1.54230071494526E-4</v>
      </c>
      <c r="M102" s="1">
        <v>9.4424109700289392E-3</v>
      </c>
      <c r="N102" s="1">
        <v>7.0034958336710004E-6</v>
      </c>
      <c r="O102" s="1">
        <v>6.4432161669773201E-6</v>
      </c>
      <c r="P102" s="1">
        <v>8.6962816018722701E-8</v>
      </c>
      <c r="Q102" s="1">
        <v>7.7067688987204597E-8</v>
      </c>
      <c r="R102" s="1">
        <v>306.348624965596</v>
      </c>
      <c r="S102" s="1">
        <v>15.8032967393675</v>
      </c>
      <c r="T102" s="1">
        <v>4.8144568300620097E-2</v>
      </c>
      <c r="U102" s="1">
        <v>11062.3077175572</v>
      </c>
      <c r="V102" s="1">
        <f t="shared" si="5"/>
        <v>0.40679933007446339</v>
      </c>
      <c r="W102" s="1">
        <f t="shared" si="6"/>
        <v>4.6164902813823865</v>
      </c>
      <c r="X102" s="1">
        <f t="shared" si="7"/>
        <v>328.24672226137619</v>
      </c>
    </row>
    <row r="103" spans="1:24" hidden="1" x14ac:dyDescent="0.3">
      <c r="A103" s="18" t="str">
        <f t="shared" si="4"/>
        <v>AirGrSupp - A/C Tug Narrow Body_1995_100</v>
      </c>
      <c r="B103" s="1" t="s">
        <v>40</v>
      </c>
      <c r="C103" s="1">
        <v>2020</v>
      </c>
      <c r="D103" s="1" t="s">
        <v>55</v>
      </c>
      <c r="E103" s="1">
        <v>1995</v>
      </c>
      <c r="F103" s="1">
        <v>100</v>
      </c>
      <c r="G103" s="1" t="s">
        <v>5</v>
      </c>
      <c r="H103" s="1">
        <v>7.1404945059086804E-6</v>
      </c>
      <c r="I103" s="1">
        <v>8.6399983521495007E-6</v>
      </c>
      <c r="J103" s="1">
        <v>1.02823120885085E-5</v>
      </c>
      <c r="K103" s="1">
        <v>3.0984632277254601E-5</v>
      </c>
      <c r="L103" s="1">
        <v>7.0672907662373407E-5</v>
      </c>
      <c r="M103" s="1">
        <v>3.8848776562404701E-3</v>
      </c>
      <c r="N103" s="1">
        <v>5.7334578361521798E-6</v>
      </c>
      <c r="O103" s="1">
        <v>5.2747812092599999E-6</v>
      </c>
      <c r="P103" s="1">
        <v>3.5703405669668297E-8</v>
      </c>
      <c r="Q103" s="1">
        <v>3.1707849183306999E-8</v>
      </c>
      <c r="R103" s="1">
        <v>126.040577128702</v>
      </c>
      <c r="S103" s="1">
        <v>47.409890218102497</v>
      </c>
      <c r="T103" s="1">
        <v>0.14443370490186</v>
      </c>
      <c r="U103" s="1">
        <v>4551.3494609378404</v>
      </c>
      <c r="V103" s="1">
        <f t="shared" si="5"/>
        <v>0.62858219852760511</v>
      </c>
      <c r="W103" s="1">
        <f t="shared" si="6"/>
        <v>5.1416365911344366</v>
      </c>
      <c r="X103" s="1">
        <f t="shared" si="7"/>
        <v>328.24672226137682</v>
      </c>
    </row>
    <row r="104" spans="1:24" hidden="1" x14ac:dyDescent="0.3">
      <c r="A104" s="18" t="str">
        <f t="shared" si="4"/>
        <v>AirGrSupp - A/C Tug Narrow Body_1996_100</v>
      </c>
      <c r="B104" s="1" t="s">
        <v>40</v>
      </c>
      <c r="C104" s="1">
        <v>2020</v>
      </c>
      <c r="D104" s="1" t="s">
        <v>55</v>
      </c>
      <c r="E104" s="1">
        <v>1996</v>
      </c>
      <c r="F104" s="1">
        <v>100</v>
      </c>
      <c r="G104" s="1" t="s">
        <v>5</v>
      </c>
      <c r="H104" s="1">
        <v>3.9310733625028403E-6</v>
      </c>
      <c r="I104" s="1">
        <v>4.7565987686284401E-6</v>
      </c>
      <c r="J104" s="1">
        <v>5.6607456420040904E-6</v>
      </c>
      <c r="K104" s="1">
        <v>1.71205225204037E-5</v>
      </c>
      <c r="L104" s="1">
        <v>3.9078115883547401E-5</v>
      </c>
      <c r="M104" s="1">
        <v>2.1608201355088502E-3</v>
      </c>
      <c r="N104" s="1">
        <v>3.1445640742717001E-6</v>
      </c>
      <c r="O104" s="1">
        <v>2.8929989483299601E-6</v>
      </c>
      <c r="P104" s="1">
        <v>1.9859921537135E-8</v>
      </c>
      <c r="Q104" s="1">
        <v>1.76363234654014E-8</v>
      </c>
      <c r="R104" s="1">
        <v>70.105429578552105</v>
      </c>
      <c r="S104" s="1">
        <v>26.303826134296099</v>
      </c>
      <c r="T104" s="1">
        <v>9.6289136601240194E-2</v>
      </c>
      <c r="U104" s="1">
        <v>2590.9268742281602</v>
      </c>
      <c r="V104" s="1">
        <f t="shared" si="5"/>
        <v>0.60789694952240425</v>
      </c>
      <c r="W104" s="1">
        <f t="shared" si="6"/>
        <v>4.9942130068585424</v>
      </c>
      <c r="X104" s="1">
        <f t="shared" si="7"/>
        <v>273.17542832715884</v>
      </c>
    </row>
    <row r="105" spans="1:24" hidden="1" x14ac:dyDescent="0.3">
      <c r="A105" s="18" t="str">
        <f t="shared" si="4"/>
        <v>AirGrSupp - A/C Tug Narrow Body_1996_300</v>
      </c>
      <c r="B105" s="1" t="s">
        <v>40</v>
      </c>
      <c r="C105" s="1">
        <v>2020</v>
      </c>
      <c r="D105" s="1" t="s">
        <v>55</v>
      </c>
      <c r="E105" s="1">
        <v>1996</v>
      </c>
      <c r="F105" s="1">
        <v>300</v>
      </c>
      <c r="G105" s="1" t="s">
        <v>5</v>
      </c>
      <c r="H105" s="1">
        <v>3.7292790919116299E-6</v>
      </c>
      <c r="I105" s="1">
        <v>4.5124277012130802E-6</v>
      </c>
      <c r="J105" s="1">
        <v>5.3701618923527504E-6</v>
      </c>
      <c r="K105" s="1">
        <v>1.3422747824694299E-5</v>
      </c>
      <c r="L105" s="1">
        <v>8.4682301966418301E-5</v>
      </c>
      <c r="M105" s="1">
        <v>6.5961985204916404E-3</v>
      </c>
      <c r="N105" s="1">
        <v>2.09687375104403E-6</v>
      </c>
      <c r="O105" s="1">
        <v>1.9291238509605102E-6</v>
      </c>
      <c r="P105" s="1">
        <v>6.0873248109428297E-8</v>
      </c>
      <c r="Q105" s="1">
        <v>5.3837285592490099E-8</v>
      </c>
      <c r="R105" s="1">
        <v>214.00639658310899</v>
      </c>
      <c r="S105" s="1">
        <v>31.606593478735</v>
      </c>
      <c r="T105" s="1">
        <v>9.6289136601240194E-2</v>
      </c>
      <c r="U105" s="1">
        <v>7727.8121055507199</v>
      </c>
      <c r="V105" s="1">
        <f t="shared" si="5"/>
        <v>0.19334916605995181</v>
      </c>
      <c r="W105" s="1">
        <f t="shared" si="6"/>
        <v>3.6284797340558734</v>
      </c>
      <c r="X105" s="1">
        <f t="shared" si="7"/>
        <v>328.24672226137619</v>
      </c>
    </row>
    <row r="106" spans="1:24" hidden="1" x14ac:dyDescent="0.3">
      <c r="A106" s="18" t="str">
        <f t="shared" si="4"/>
        <v>AirGrSupp - A/C Tug Narrow Body_1997_100</v>
      </c>
      <c r="B106" s="1" t="s">
        <v>40</v>
      </c>
      <c r="C106" s="1">
        <v>2020</v>
      </c>
      <c r="D106" s="1" t="s">
        <v>55</v>
      </c>
      <c r="E106" s="1">
        <v>1997</v>
      </c>
      <c r="F106" s="1">
        <v>100</v>
      </c>
      <c r="G106" s="1" t="s">
        <v>5</v>
      </c>
      <c r="H106" s="1">
        <v>3.2199375903197199E-6</v>
      </c>
      <c r="I106" s="1">
        <v>3.8961244842868597E-6</v>
      </c>
      <c r="J106" s="1">
        <v>4.6367101300604003E-6</v>
      </c>
      <c r="K106" s="1">
        <v>1.4075644004308501E-5</v>
      </c>
      <c r="L106" s="1">
        <v>3.2151317687041798E-5</v>
      </c>
      <c r="M106" s="1">
        <v>1.78837907793437E-3</v>
      </c>
      <c r="N106" s="1">
        <v>2.5657665350869199E-6</v>
      </c>
      <c r="O106" s="1">
        <v>2.36050521227996E-6</v>
      </c>
      <c r="P106" s="1">
        <v>1.6437853333553098E-8</v>
      </c>
      <c r="Q106" s="1">
        <v>1.45965096210007E-8</v>
      </c>
      <c r="R106" s="1">
        <v>58.0219896360598</v>
      </c>
      <c r="S106" s="1">
        <v>26.303826134296099</v>
      </c>
      <c r="T106" s="1">
        <v>9.6289136601240194E-2</v>
      </c>
      <c r="U106" s="1">
        <v>2038.54652540794</v>
      </c>
      <c r="V106" s="1">
        <f t="shared" si="5"/>
        <v>0.63285001893739423</v>
      </c>
      <c r="W106" s="1">
        <f t="shared" si="6"/>
        <v>5.2223593186424742</v>
      </c>
      <c r="X106" s="1">
        <f t="shared" si="7"/>
        <v>273.17542832715884</v>
      </c>
    </row>
    <row r="107" spans="1:24" hidden="1" x14ac:dyDescent="0.3">
      <c r="A107" s="18" t="str">
        <f t="shared" si="4"/>
        <v>AirGrSupp - A/C Tug Narrow Body_1998_175</v>
      </c>
      <c r="B107" s="1" t="s">
        <v>40</v>
      </c>
      <c r="C107" s="1">
        <v>2020</v>
      </c>
      <c r="D107" s="1" t="s">
        <v>55</v>
      </c>
      <c r="E107" s="1">
        <v>1998</v>
      </c>
      <c r="F107" s="1">
        <v>175</v>
      </c>
      <c r="G107" s="1" t="s">
        <v>5</v>
      </c>
      <c r="H107" s="1">
        <v>1.83054676994103E-5</v>
      </c>
      <c r="I107" s="1">
        <v>2.21496159162865E-5</v>
      </c>
      <c r="J107" s="1">
        <v>2.6359873487150899E-5</v>
      </c>
      <c r="K107" s="1">
        <v>8.3746240282910398E-5</v>
      </c>
      <c r="L107" s="1">
        <v>1.7043312238782199E-4</v>
      </c>
      <c r="M107" s="1">
        <v>1.18569703466506E-2</v>
      </c>
      <c r="N107" s="1">
        <v>1.50568038491468E-5</v>
      </c>
      <c r="O107" s="1">
        <v>1.3852259541215001E-5</v>
      </c>
      <c r="P107" s="1">
        <v>1.09074406884848E-7</v>
      </c>
      <c r="Q107" s="1">
        <v>9.6774998028218397E-8</v>
      </c>
      <c r="R107" s="1">
        <v>384.68634477822798</v>
      </c>
      <c r="S107" s="1">
        <v>126.42637391494</v>
      </c>
      <c r="T107" s="1">
        <v>0.385156546404961</v>
      </c>
      <c r="U107" s="1">
        <v>13891.097833903999</v>
      </c>
      <c r="V107" s="1">
        <f t="shared" si="5"/>
        <v>0.52798092243521311</v>
      </c>
      <c r="W107" s="1">
        <f t="shared" si="6"/>
        <v>4.0626183998825001</v>
      </c>
      <c r="X107" s="1">
        <f t="shared" si="7"/>
        <v>328.24672226137596</v>
      </c>
    </row>
    <row r="108" spans="1:24" hidden="1" x14ac:dyDescent="0.3">
      <c r="A108" s="18" t="str">
        <f t="shared" si="4"/>
        <v>AirGrSupp - A/C Tug Narrow Body_1998_300</v>
      </c>
      <c r="B108" s="1" t="s">
        <v>40</v>
      </c>
      <c r="C108" s="1">
        <v>2020</v>
      </c>
      <c r="D108" s="1" t="s">
        <v>55</v>
      </c>
      <c r="E108" s="1">
        <v>1998</v>
      </c>
      <c r="F108" s="1">
        <v>300</v>
      </c>
      <c r="G108" s="1" t="s">
        <v>5</v>
      </c>
      <c r="H108" s="1">
        <v>3.2237029538769901E-6</v>
      </c>
      <c r="I108" s="1">
        <v>3.9006805741911599E-6</v>
      </c>
      <c r="J108" s="1">
        <v>4.6421322535828696E-6</v>
      </c>
      <c r="K108" s="1">
        <v>1.1534766517685701E-5</v>
      </c>
      <c r="L108" s="1">
        <v>7.2891040514811006E-5</v>
      </c>
      <c r="M108" s="1">
        <v>5.5980007893743E-3</v>
      </c>
      <c r="N108" s="1">
        <v>1.73896837322067E-6</v>
      </c>
      <c r="O108" s="1">
        <v>1.5998509033630199E-6</v>
      </c>
      <c r="P108" s="1">
        <v>5.1659582347185299E-8</v>
      </c>
      <c r="Q108" s="1">
        <v>4.5690129899557003E-8</v>
      </c>
      <c r="R108" s="1">
        <v>181.62097051531799</v>
      </c>
      <c r="S108" s="1">
        <v>31.606593478735</v>
      </c>
      <c r="T108" s="1">
        <v>9.6289136601240194E-2</v>
      </c>
      <c r="U108" s="1">
        <v>6558.3681468375198</v>
      </c>
      <c r="V108" s="1">
        <f t="shared" si="5"/>
        <v>0.19693966576012631</v>
      </c>
      <c r="W108" s="1">
        <f t="shared" si="6"/>
        <v>3.6801621878180497</v>
      </c>
      <c r="X108" s="1">
        <f t="shared" si="7"/>
        <v>328.24672226137619</v>
      </c>
    </row>
    <row r="109" spans="1:24" hidden="1" x14ac:dyDescent="0.3">
      <c r="A109" s="18" t="str">
        <f t="shared" si="4"/>
        <v>AirGrSupp - A/C Tug Narrow Body_1999_100</v>
      </c>
      <c r="B109" s="1" t="s">
        <v>40</v>
      </c>
      <c r="C109" s="1">
        <v>2020</v>
      </c>
      <c r="D109" s="1" t="s">
        <v>55</v>
      </c>
      <c r="E109" s="1">
        <v>1999</v>
      </c>
      <c r="F109" s="1">
        <v>100</v>
      </c>
      <c r="G109" s="1" t="s">
        <v>5</v>
      </c>
      <c r="H109" s="1">
        <v>6.2067075623452603E-6</v>
      </c>
      <c r="I109" s="1">
        <v>7.51011615043776E-6</v>
      </c>
      <c r="J109" s="1">
        <v>8.9376588897771801E-6</v>
      </c>
      <c r="K109" s="1">
        <v>2.73398623216931E-5</v>
      </c>
      <c r="L109" s="1">
        <v>5.0302420825341798E-5</v>
      </c>
      <c r="M109" s="1">
        <v>3.52067037596793E-3</v>
      </c>
      <c r="N109" s="1">
        <v>5.4513144593241297E-6</v>
      </c>
      <c r="O109" s="1">
        <v>5.0152093025781999E-6</v>
      </c>
      <c r="P109" s="1">
        <v>3.2364142355645897E-8</v>
      </c>
      <c r="Q109" s="1">
        <v>2.8735238322372E-8</v>
      </c>
      <c r="R109" s="1">
        <v>114.224273022886</v>
      </c>
      <c r="S109" s="1">
        <v>47.409890218102497</v>
      </c>
      <c r="T109" s="1">
        <v>0.14443370490186</v>
      </c>
      <c r="U109" s="1">
        <v>4124.6604489749197</v>
      </c>
      <c r="V109" s="1">
        <f t="shared" si="5"/>
        <v>0.60290245483945992</v>
      </c>
      <c r="W109" s="1">
        <f t="shared" si="6"/>
        <v>4.0382135765234972</v>
      </c>
      <c r="X109" s="1">
        <f t="shared" si="7"/>
        <v>328.24672226137682</v>
      </c>
    </row>
    <row r="110" spans="1:24" hidden="1" x14ac:dyDescent="0.3">
      <c r="A110" s="18" t="str">
        <f t="shared" si="4"/>
        <v>AirGrSupp - A/C Tug Narrow Body_1999_175</v>
      </c>
      <c r="B110" s="1" t="s">
        <v>40</v>
      </c>
      <c r="C110" s="1">
        <v>2020</v>
      </c>
      <c r="D110" s="1" t="s">
        <v>55</v>
      </c>
      <c r="E110" s="1">
        <v>1999</v>
      </c>
      <c r="F110" s="1">
        <v>175</v>
      </c>
      <c r="G110" s="1" t="s">
        <v>5</v>
      </c>
      <c r="H110" s="1">
        <v>4.1337949619908701E-6</v>
      </c>
      <c r="I110" s="1">
        <v>5.0018919040089504E-6</v>
      </c>
      <c r="J110" s="1">
        <v>5.9526647452668502E-6</v>
      </c>
      <c r="K110" s="1">
        <v>2.050257684162E-5</v>
      </c>
      <c r="L110" s="1">
        <v>4.8760584171691503E-5</v>
      </c>
      <c r="M110" s="1">
        <v>3.4127571077390301E-3</v>
      </c>
      <c r="N110" s="1">
        <v>2.9085667754368101E-6</v>
      </c>
      <c r="O110" s="1">
        <v>2.6758814334018599E-6</v>
      </c>
      <c r="P110" s="1">
        <v>3.1428618052966301E-8</v>
      </c>
      <c r="Q110" s="1">
        <v>2.7854464733946801E-8</v>
      </c>
      <c r="R110" s="1">
        <v>110.723145880422</v>
      </c>
      <c r="S110" s="1">
        <v>31.606593478735</v>
      </c>
      <c r="T110" s="1">
        <v>9.6289136601240194E-2</v>
      </c>
      <c r="U110" s="1">
        <v>3998.2340750599801</v>
      </c>
      <c r="V110" s="1">
        <f t="shared" si="5"/>
        <v>0.41424253089236984</v>
      </c>
      <c r="W110" s="1">
        <f t="shared" si="6"/>
        <v>4.038213576523499</v>
      </c>
      <c r="X110" s="1">
        <f t="shared" si="7"/>
        <v>328.24672226137619</v>
      </c>
    </row>
    <row r="111" spans="1:24" hidden="1" x14ac:dyDescent="0.3">
      <c r="A111" s="18" t="str">
        <f t="shared" si="4"/>
        <v>AirGrSupp - A/C Tug Narrow Body_1999_300</v>
      </c>
      <c r="B111" s="1" t="s">
        <v>40</v>
      </c>
      <c r="C111" s="1">
        <v>2020</v>
      </c>
      <c r="D111" s="1" t="s">
        <v>55</v>
      </c>
      <c r="E111" s="1">
        <v>1999</v>
      </c>
      <c r="F111" s="1">
        <v>300</v>
      </c>
      <c r="G111" s="1" t="s">
        <v>5</v>
      </c>
      <c r="H111" s="1">
        <v>4.5271312570767399E-6</v>
      </c>
      <c r="I111" s="1">
        <v>5.4778288210628504E-6</v>
      </c>
      <c r="J111" s="1">
        <v>6.5190690101905003E-6</v>
      </c>
      <c r="K111" s="1">
        <v>1.6261122397105E-5</v>
      </c>
      <c r="L111" s="1">
        <v>1.02830860575876E-4</v>
      </c>
      <c r="M111" s="1">
        <v>7.9451143733529194E-3</v>
      </c>
      <c r="N111" s="1">
        <v>2.43927586205861E-6</v>
      </c>
      <c r="O111" s="1">
        <v>2.2441337930939202E-6</v>
      </c>
      <c r="P111" s="1">
        <v>7.3320708553100006E-8</v>
      </c>
      <c r="Q111" s="1">
        <v>6.4846955447805005E-8</v>
      </c>
      <c r="R111" s="1">
        <v>257.77048586390902</v>
      </c>
      <c r="S111" s="1">
        <v>47.409890218102497</v>
      </c>
      <c r="T111" s="1">
        <v>0.14443370490186</v>
      </c>
      <c r="U111" s="1">
        <v>9308.1417794874706</v>
      </c>
      <c r="V111" s="1">
        <f t="shared" si="5"/>
        <v>0.19486510131370424</v>
      </c>
      <c r="W111" s="1">
        <f t="shared" si="6"/>
        <v>3.6580453166489262</v>
      </c>
      <c r="X111" s="1">
        <f t="shared" si="7"/>
        <v>328.24672226137682</v>
      </c>
    </row>
    <row r="112" spans="1:24" hidden="1" x14ac:dyDescent="0.3">
      <c r="A112" s="18" t="str">
        <f t="shared" si="4"/>
        <v>AirGrSupp - A/C Tug Narrow Body_2000_50</v>
      </c>
      <c r="B112" s="1" t="s">
        <v>40</v>
      </c>
      <c r="C112" s="1">
        <v>2020</v>
      </c>
      <c r="D112" s="1" t="s">
        <v>55</v>
      </c>
      <c r="E112" s="1">
        <v>2000</v>
      </c>
      <c r="F112" s="1">
        <v>50</v>
      </c>
      <c r="G112" s="1" t="s">
        <v>5</v>
      </c>
      <c r="H112" s="1">
        <v>2.3593678251001001E-6</v>
      </c>
      <c r="I112" s="1">
        <v>2.8548350683711202E-6</v>
      </c>
      <c r="J112" s="1">
        <v>3.3974896681441501E-6</v>
      </c>
      <c r="K112" s="1">
        <v>8.4510216349383706E-6</v>
      </c>
      <c r="L112" s="1">
        <v>7.3576709679592599E-6</v>
      </c>
      <c r="M112" s="1">
        <v>7.3480996540606597E-4</v>
      </c>
      <c r="N112" s="1">
        <v>8.9479848907220502E-7</v>
      </c>
      <c r="O112" s="1">
        <v>8.2321460994642799E-7</v>
      </c>
      <c r="P112" s="1">
        <v>6.7229014994287103E-9</v>
      </c>
      <c r="Q112" s="1">
        <v>5.9974201566064399E-9</v>
      </c>
      <c r="R112" s="1">
        <v>23.840100079066598</v>
      </c>
      <c r="S112" s="1">
        <v>15.8032967393675</v>
      </c>
      <c r="T112" s="1">
        <v>4.8144568300620097E-2</v>
      </c>
      <c r="U112" s="1">
        <v>774.36154022900905</v>
      </c>
      <c r="V112" s="1">
        <f t="shared" si="5"/>
        <v>1.2207475142608231</v>
      </c>
      <c r="W112" s="1">
        <f t="shared" si="6"/>
        <v>3.1461917518093458</v>
      </c>
      <c r="X112" s="1">
        <f t="shared" si="7"/>
        <v>328.24672226137619</v>
      </c>
    </row>
    <row r="113" spans="1:24" hidden="1" x14ac:dyDescent="0.3">
      <c r="A113" s="18" t="str">
        <f t="shared" si="4"/>
        <v>AirGrSupp - A/C Tug Narrow Body_2000_100</v>
      </c>
      <c r="B113" s="1" t="s">
        <v>40</v>
      </c>
      <c r="C113" s="1">
        <v>2020</v>
      </c>
      <c r="D113" s="1" t="s">
        <v>55</v>
      </c>
      <c r="E113" s="1">
        <v>2000</v>
      </c>
      <c r="F113" s="1">
        <v>100</v>
      </c>
      <c r="G113" s="1" t="s">
        <v>5</v>
      </c>
      <c r="H113" s="1">
        <v>1.05402147224659E-5</v>
      </c>
      <c r="I113" s="1">
        <v>1.2753659814183801E-5</v>
      </c>
      <c r="J113" s="1">
        <v>1.5177909200350901E-5</v>
      </c>
      <c r="K113" s="1">
        <v>4.6610661777803898E-5</v>
      </c>
      <c r="L113" s="1">
        <v>8.5821042148831304E-5</v>
      </c>
      <c r="M113" s="1">
        <v>6.0431430208185196E-3</v>
      </c>
      <c r="N113" s="1">
        <v>9.2188868332478308E-6</v>
      </c>
      <c r="O113" s="1">
        <v>8.4813758865879999E-6</v>
      </c>
      <c r="P113" s="1">
        <v>5.5555647676974501E-8</v>
      </c>
      <c r="Q113" s="1">
        <v>4.9323320951811003E-8</v>
      </c>
      <c r="R113" s="1">
        <v>196.06311997798201</v>
      </c>
      <c r="S113" s="1">
        <v>79.016483696837597</v>
      </c>
      <c r="T113" s="1">
        <v>0.2407228415031</v>
      </c>
      <c r="U113" s="1">
        <v>7079.8769392366503</v>
      </c>
      <c r="V113" s="1">
        <f t="shared" si="5"/>
        <v>0.59648251891742332</v>
      </c>
      <c r="W113" s="1">
        <f t="shared" si="6"/>
        <v>4.0138087531644988</v>
      </c>
      <c r="X113" s="1">
        <f t="shared" si="7"/>
        <v>328.24672226137722</v>
      </c>
    </row>
    <row r="114" spans="1:24" hidden="1" x14ac:dyDescent="0.3">
      <c r="A114" s="18" t="str">
        <f t="shared" si="4"/>
        <v>AirGrSupp - A/C Tug Narrow Body_2000_175</v>
      </c>
      <c r="B114" s="1" t="s">
        <v>40</v>
      </c>
      <c r="C114" s="1">
        <v>2020</v>
      </c>
      <c r="D114" s="1" t="s">
        <v>55</v>
      </c>
      <c r="E114" s="1">
        <v>2000</v>
      </c>
      <c r="F114" s="1">
        <v>175</v>
      </c>
      <c r="G114" s="1" t="s">
        <v>5</v>
      </c>
      <c r="H114" s="1">
        <v>4.1705571231632401E-6</v>
      </c>
      <c r="I114" s="1">
        <v>5.0463741190275196E-6</v>
      </c>
      <c r="J114" s="1">
        <v>6.00560225735507E-6</v>
      </c>
      <c r="K114" s="1">
        <v>2.0766309134225001E-5</v>
      </c>
      <c r="L114" s="1">
        <v>4.9423725166068E-5</v>
      </c>
      <c r="M114" s="1">
        <v>3.48020290038209E-3</v>
      </c>
      <c r="N114" s="1">
        <v>2.9223036548866401E-6</v>
      </c>
      <c r="O114" s="1">
        <v>2.6885193624957098E-6</v>
      </c>
      <c r="P114" s="1">
        <v>3.2051084988562498E-8</v>
      </c>
      <c r="Q114" s="1">
        <v>2.8404948226712499E-8</v>
      </c>
      <c r="R114" s="1">
        <v>112.91135034446199</v>
      </c>
      <c r="S114" s="1">
        <v>31.606593478735</v>
      </c>
      <c r="T114" s="1">
        <v>9.6289136601240194E-2</v>
      </c>
      <c r="U114" s="1">
        <v>4077.2505587568198</v>
      </c>
      <c r="V114" s="1">
        <f t="shared" si="5"/>
        <v>0.40982707278005204</v>
      </c>
      <c r="W114" s="1">
        <f t="shared" si="6"/>
        <v>4.013808753164497</v>
      </c>
      <c r="X114" s="1">
        <f t="shared" si="7"/>
        <v>328.24672226137619</v>
      </c>
    </row>
    <row r="115" spans="1:24" hidden="1" x14ac:dyDescent="0.3">
      <c r="A115" s="18" t="str">
        <f t="shared" si="4"/>
        <v>AirGrSupp - A/C Tug Narrow Body_2000_300</v>
      </c>
      <c r="B115" s="1" t="s">
        <v>40</v>
      </c>
      <c r="C115" s="1">
        <v>2020</v>
      </c>
      <c r="D115" s="1" t="s">
        <v>55</v>
      </c>
      <c r="E115" s="1">
        <v>2000</v>
      </c>
      <c r="F115" s="1">
        <v>300</v>
      </c>
      <c r="G115" s="1" t="s">
        <v>5</v>
      </c>
      <c r="H115" s="1">
        <v>1.12901746991067E-5</v>
      </c>
      <c r="I115" s="1">
        <v>1.3661111385919101E-5</v>
      </c>
      <c r="J115" s="1">
        <v>1.62578515667137E-5</v>
      </c>
      <c r="K115" s="1">
        <v>4.0848946547372701E-5</v>
      </c>
      <c r="L115" s="1">
        <v>2.58491744802805E-4</v>
      </c>
      <c r="M115" s="1">
        <v>2.0220248634390502E-2</v>
      </c>
      <c r="N115" s="1">
        <v>6.1346351542488701E-6</v>
      </c>
      <c r="O115" s="1">
        <v>5.64386434190896E-6</v>
      </c>
      <c r="P115" s="1">
        <v>1.8660752092834401E-7</v>
      </c>
      <c r="Q115" s="1">
        <v>1.65034951131171E-7</v>
      </c>
      <c r="R115" s="1">
        <v>656.02369831918497</v>
      </c>
      <c r="S115" s="1">
        <v>110.62307717557201</v>
      </c>
      <c r="T115" s="1">
        <v>0.33701197810434003</v>
      </c>
      <c r="U115" s="1">
        <v>23689.1418123119</v>
      </c>
      <c r="V115" s="1">
        <f t="shared" si="5"/>
        <v>0.19095248092192699</v>
      </c>
      <c r="W115" s="1">
        <f t="shared" si="6"/>
        <v>3.6131496606351985</v>
      </c>
      <c r="X115" s="1">
        <f t="shared" si="7"/>
        <v>328.24672226137534</v>
      </c>
    </row>
    <row r="116" spans="1:24" hidden="1" x14ac:dyDescent="0.3">
      <c r="A116" s="18" t="str">
        <f t="shared" si="4"/>
        <v>AirGrSupp - A/C Tug Narrow Body_2001_50</v>
      </c>
      <c r="B116" s="1" t="s">
        <v>40</v>
      </c>
      <c r="C116" s="1">
        <v>2020</v>
      </c>
      <c r="D116" s="1" t="s">
        <v>55</v>
      </c>
      <c r="E116" s="1">
        <v>2001</v>
      </c>
      <c r="F116" s="1">
        <v>50</v>
      </c>
      <c r="G116" s="1" t="s">
        <v>5</v>
      </c>
      <c r="H116" s="1">
        <v>2.26212080622806E-6</v>
      </c>
      <c r="I116" s="1">
        <v>2.73716617553595E-6</v>
      </c>
      <c r="J116" s="1">
        <v>3.2574539609684001E-6</v>
      </c>
      <c r="K116" s="1">
        <v>8.1237425328334495E-6</v>
      </c>
      <c r="L116" s="1">
        <v>7.1715234732230303E-6</v>
      </c>
      <c r="M116" s="1">
        <v>7.1981384366308603E-4</v>
      </c>
      <c r="N116" s="1">
        <v>8.6282561696785699E-7</v>
      </c>
      <c r="O116" s="1">
        <v>7.93799567610428E-7</v>
      </c>
      <c r="P116" s="1">
        <v>6.5871723276646404E-9</v>
      </c>
      <c r="Q116" s="1">
        <v>5.8750238268797798E-9</v>
      </c>
      <c r="R116" s="1">
        <v>23.353567424391699</v>
      </c>
      <c r="S116" s="1">
        <v>15.8032967393675</v>
      </c>
      <c r="T116" s="1">
        <v>4.8144568300620097E-2</v>
      </c>
      <c r="U116" s="1">
        <v>758.55824348964097</v>
      </c>
      <c r="V116" s="1">
        <f t="shared" si="5"/>
        <v>1.1948154586805488</v>
      </c>
      <c r="W116" s="1">
        <f t="shared" si="6"/>
        <v>3.130481146771996</v>
      </c>
      <c r="X116" s="1">
        <f t="shared" si="7"/>
        <v>328.24672226137619</v>
      </c>
    </row>
    <row r="117" spans="1:24" hidden="1" x14ac:dyDescent="0.3">
      <c r="A117" s="18" t="str">
        <f t="shared" si="4"/>
        <v>AirGrSupp - A/C Tug Narrow Body_2001_175</v>
      </c>
      <c r="B117" s="1" t="s">
        <v>40</v>
      </c>
      <c r="C117" s="1">
        <v>2020</v>
      </c>
      <c r="D117" s="1" t="s">
        <v>55</v>
      </c>
      <c r="E117" s="1">
        <v>2001</v>
      </c>
      <c r="F117" s="1">
        <v>175</v>
      </c>
      <c r="G117" s="1" t="s">
        <v>5</v>
      </c>
      <c r="H117" s="1">
        <v>3.1485894167716698E-5</v>
      </c>
      <c r="I117" s="1">
        <v>3.8097931942937302E-5</v>
      </c>
      <c r="J117" s="1">
        <v>4.5339687601512099E-5</v>
      </c>
      <c r="K117" s="1">
        <v>1.43226961959126E-4</v>
      </c>
      <c r="L117" s="1">
        <v>2.8045930420568998E-4</v>
      </c>
      <c r="M117" s="1">
        <v>1.9869530512646599E-2</v>
      </c>
      <c r="N117" s="1">
        <v>2.6357833287327901E-5</v>
      </c>
      <c r="O117" s="1">
        <v>2.4249206624341698E-5</v>
      </c>
      <c r="P117" s="1">
        <v>1.82759086382042E-7</v>
      </c>
      <c r="Q117" s="1">
        <v>1.6217243696878901E-7</v>
      </c>
      <c r="R117" s="1">
        <v>644.64503510617703</v>
      </c>
      <c r="S117" s="1">
        <v>205.44285761177699</v>
      </c>
      <c r="T117" s="1">
        <v>0.62587938790806097</v>
      </c>
      <c r="U117" s="1">
        <v>23278.256097088299</v>
      </c>
      <c r="V117" s="1">
        <f t="shared" si="5"/>
        <v>0.54192546701587929</v>
      </c>
      <c r="W117" s="1">
        <f t="shared" si="6"/>
        <v>3.9894039298055133</v>
      </c>
      <c r="X117" s="1">
        <f t="shared" si="7"/>
        <v>328.24672226137551</v>
      </c>
    </row>
    <row r="118" spans="1:24" hidden="1" x14ac:dyDescent="0.3">
      <c r="A118" s="18" t="str">
        <f t="shared" si="4"/>
        <v>AirGrSupp - A/C Tug Narrow Body_2001_300</v>
      </c>
      <c r="B118" s="1" t="s">
        <v>40</v>
      </c>
      <c r="C118" s="1">
        <v>2020</v>
      </c>
      <c r="D118" s="1" t="s">
        <v>55</v>
      </c>
      <c r="E118" s="1">
        <v>2001</v>
      </c>
      <c r="F118" s="1">
        <v>300</v>
      </c>
      <c r="G118" s="1" t="s">
        <v>5</v>
      </c>
      <c r="H118" s="1">
        <v>1.46926969777028E-6</v>
      </c>
      <c r="I118" s="1">
        <v>1.77781633430204E-6</v>
      </c>
      <c r="J118" s="1">
        <v>2.1157483647892001E-6</v>
      </c>
      <c r="K118" s="1">
        <v>6.8374734732234202E-6</v>
      </c>
      <c r="L118" s="1">
        <v>3.3947232165772703E-5</v>
      </c>
      <c r="M118" s="1">
        <v>3.5071812174393199E-3</v>
      </c>
      <c r="N118" s="1">
        <v>8.4560184179139295E-7</v>
      </c>
      <c r="O118" s="1">
        <v>7.7795369444808197E-7</v>
      </c>
      <c r="P118" s="1">
        <v>3.23815515314969E-8</v>
      </c>
      <c r="Q118" s="1">
        <v>2.86251416238188E-8</v>
      </c>
      <c r="R118" s="1">
        <v>113.786632130078</v>
      </c>
      <c r="S118" s="1">
        <v>15.8032967393675</v>
      </c>
      <c r="T118" s="1">
        <v>4.8144568300620097E-2</v>
      </c>
      <c r="U118" s="1">
        <v>4108.8571522355496</v>
      </c>
      <c r="V118" s="1">
        <f t="shared" si="5"/>
        <v>0.14326973245231434</v>
      </c>
      <c r="W118" s="1">
        <f t="shared" si="6"/>
        <v>2.7357217818545241</v>
      </c>
      <c r="X118" s="1">
        <f t="shared" si="7"/>
        <v>328.24672226137619</v>
      </c>
    </row>
    <row r="119" spans="1:24" hidden="1" x14ac:dyDescent="0.3">
      <c r="A119" s="18" t="str">
        <f t="shared" si="4"/>
        <v>AirGrSupp - A/C Tug Narrow Body_2002_50</v>
      </c>
      <c r="B119" s="1" t="s">
        <v>40</v>
      </c>
      <c r="C119" s="1">
        <v>2020</v>
      </c>
      <c r="D119" s="1" t="s">
        <v>55</v>
      </c>
      <c r="E119" s="1">
        <v>2002</v>
      </c>
      <c r="F119" s="1">
        <v>50</v>
      </c>
      <c r="G119" s="1" t="s">
        <v>5</v>
      </c>
      <c r="H119" s="1">
        <v>1.5031297295530501E-6</v>
      </c>
      <c r="I119" s="1">
        <v>1.8187869727592001E-6</v>
      </c>
      <c r="J119" s="1">
        <v>2.1645068105564E-6</v>
      </c>
      <c r="K119" s="1">
        <v>5.4126569246043096E-6</v>
      </c>
      <c r="L119" s="1">
        <v>4.8465946812276697E-6</v>
      </c>
      <c r="M119" s="1">
        <v>4.8891178507908602E-4</v>
      </c>
      <c r="N119" s="1">
        <v>5.7673496428432197E-7</v>
      </c>
      <c r="O119" s="1">
        <v>5.3059616714157596E-7</v>
      </c>
      <c r="P119" s="1">
        <v>4.4751380203355998E-9</v>
      </c>
      <c r="Q119" s="1">
        <v>3.9904322650487804E-9</v>
      </c>
      <c r="R119" s="1">
        <v>15.862204426799501</v>
      </c>
      <c r="S119" s="1">
        <v>10.500529394928501</v>
      </c>
      <c r="T119" s="1">
        <v>4.8144568300620097E-2</v>
      </c>
      <c r="U119" s="1">
        <v>514.52594035150105</v>
      </c>
      <c r="V119" s="1">
        <f t="shared" si="5"/>
        <v>1.1704777447038426</v>
      </c>
      <c r="W119" s="1">
        <f t="shared" si="6"/>
        <v>3.1190190478277975</v>
      </c>
      <c r="X119" s="1">
        <f t="shared" si="7"/>
        <v>218.1041343929395</v>
      </c>
    </row>
    <row r="120" spans="1:24" hidden="1" x14ac:dyDescent="0.3">
      <c r="A120" s="18" t="str">
        <f t="shared" si="4"/>
        <v>AirGrSupp - A/C Tug Narrow Body_2002_175</v>
      </c>
      <c r="B120" s="1" t="s">
        <v>40</v>
      </c>
      <c r="C120" s="1">
        <v>2020</v>
      </c>
      <c r="D120" s="1" t="s">
        <v>55</v>
      </c>
      <c r="E120" s="1">
        <v>2002</v>
      </c>
      <c r="F120" s="1">
        <v>175</v>
      </c>
      <c r="G120" s="1" t="s">
        <v>5</v>
      </c>
      <c r="H120" s="1">
        <v>4.0332404526131498E-6</v>
      </c>
      <c r="I120" s="1">
        <v>4.88022094766192E-6</v>
      </c>
      <c r="J120" s="1">
        <v>5.8078662517629399E-6</v>
      </c>
      <c r="K120" s="1">
        <v>2.0245216174329898E-5</v>
      </c>
      <c r="L120" s="1">
        <v>4.8255005391970302E-5</v>
      </c>
      <c r="M120" s="1">
        <v>3.43973542479625E-3</v>
      </c>
      <c r="N120" s="1">
        <v>2.8018513431543798E-6</v>
      </c>
      <c r="O120" s="1">
        <v>2.5777032357020301E-6</v>
      </c>
      <c r="P120" s="1">
        <v>3.1681062608420197E-8</v>
      </c>
      <c r="Q120" s="1">
        <v>2.8074658131053101E-8</v>
      </c>
      <c r="R120" s="1">
        <v>111.59842766603801</v>
      </c>
      <c r="S120" s="1">
        <v>31.606593478735</v>
      </c>
      <c r="T120" s="1">
        <v>9.6289136601240194E-2</v>
      </c>
      <c r="U120" s="1">
        <v>4029.8406685387199</v>
      </c>
      <c r="V120" s="1">
        <f t="shared" si="5"/>
        <v>0.40099615655541726</v>
      </c>
      <c r="W120" s="1">
        <f t="shared" si="6"/>
        <v>3.9649991064465047</v>
      </c>
      <c r="X120" s="1">
        <f t="shared" si="7"/>
        <v>328.24672226137619</v>
      </c>
    </row>
    <row r="121" spans="1:24" hidden="1" x14ac:dyDescent="0.3">
      <c r="A121" s="18" t="str">
        <f t="shared" si="4"/>
        <v>AirGrSupp - A/C Tug Narrow Body_2003_175</v>
      </c>
      <c r="B121" s="1" t="s">
        <v>40</v>
      </c>
      <c r="C121" s="1">
        <v>2020</v>
      </c>
      <c r="D121" s="1" t="s">
        <v>55</v>
      </c>
      <c r="E121" s="1">
        <v>2003</v>
      </c>
      <c r="F121" s="1">
        <v>175</v>
      </c>
      <c r="G121" s="1" t="s">
        <v>5</v>
      </c>
      <c r="H121" s="1">
        <v>1.5463322575300399E-5</v>
      </c>
      <c r="I121" s="1">
        <v>1.87106203161135E-5</v>
      </c>
      <c r="J121" s="1">
        <v>2.2267184508432599E-5</v>
      </c>
      <c r="K121" s="1">
        <v>8.7114689769378503E-5</v>
      </c>
      <c r="L121" s="1">
        <v>1.5826010024500901E-4</v>
      </c>
      <c r="M121" s="1">
        <v>1.2922613870411E-2</v>
      </c>
      <c r="N121" s="1">
        <v>1.29595075937903E-5</v>
      </c>
      <c r="O121" s="1">
        <v>1.1922746986287099E-5</v>
      </c>
      <c r="P121" s="1">
        <v>1.19012074085386E-7</v>
      </c>
      <c r="Q121" s="1">
        <v>1.0547263721391699E-7</v>
      </c>
      <c r="R121" s="1">
        <v>419.25997531005902</v>
      </c>
      <c r="S121" s="1">
        <v>126.42637391494</v>
      </c>
      <c r="T121" s="1">
        <v>0.385156546404961</v>
      </c>
      <c r="U121" s="1">
        <v>15139.558276313999</v>
      </c>
      <c r="V121" s="1">
        <f t="shared" si="5"/>
        <v>0.40922634298008992</v>
      </c>
      <c r="W121" s="1">
        <f t="shared" si="6"/>
        <v>3.4613604984091761</v>
      </c>
      <c r="X121" s="1">
        <f t="shared" si="7"/>
        <v>328.24672226137596</v>
      </c>
    </row>
    <row r="122" spans="1:24" hidden="1" x14ac:dyDescent="0.3">
      <c r="A122" s="18" t="str">
        <f t="shared" si="4"/>
        <v>AirGrSupp - A/C Tug Narrow Body_2004_50</v>
      </c>
      <c r="B122" s="1" t="s">
        <v>40</v>
      </c>
      <c r="C122" s="1">
        <v>2020</v>
      </c>
      <c r="D122" s="1" t="s">
        <v>55</v>
      </c>
      <c r="E122" s="1">
        <v>2004</v>
      </c>
      <c r="F122" s="1">
        <v>50</v>
      </c>
      <c r="G122" s="1" t="s">
        <v>5</v>
      </c>
      <c r="H122" s="1">
        <v>1.0281666419202401E-6</v>
      </c>
      <c r="I122" s="1">
        <v>1.24408163672349E-6</v>
      </c>
      <c r="J122" s="1">
        <v>1.4805599643651501E-6</v>
      </c>
      <c r="K122" s="1">
        <v>6.2297959508102403E-6</v>
      </c>
      <c r="L122" s="1">
        <v>6.61787773306944E-6</v>
      </c>
      <c r="M122" s="1">
        <v>7.3480996540606597E-4</v>
      </c>
      <c r="N122" s="1">
        <v>6.0255380633071003E-7</v>
      </c>
      <c r="O122" s="1">
        <v>5.5434950182425298E-7</v>
      </c>
      <c r="P122" s="1">
        <v>6.7628375349241E-9</v>
      </c>
      <c r="Q122" s="1">
        <v>5.9974201566064399E-9</v>
      </c>
      <c r="R122" s="1">
        <v>23.840100079066598</v>
      </c>
      <c r="S122" s="1">
        <v>15.8032967393675</v>
      </c>
      <c r="T122" s="1">
        <v>4.8144568300620097E-2</v>
      </c>
      <c r="U122" s="1">
        <v>774.36154022900905</v>
      </c>
      <c r="V122" s="1">
        <f t="shared" si="5"/>
        <v>0.53197804048072894</v>
      </c>
      <c r="W122" s="1">
        <f t="shared" si="6"/>
        <v>2.8298509717186766</v>
      </c>
      <c r="X122" s="1">
        <f t="shared" si="7"/>
        <v>328.24672226137619</v>
      </c>
    </row>
    <row r="123" spans="1:24" hidden="1" x14ac:dyDescent="0.3">
      <c r="A123" s="18" t="str">
        <f t="shared" si="4"/>
        <v>AirGrSupp - A/C Tug Narrow Body_2004_100</v>
      </c>
      <c r="B123" s="1" t="s">
        <v>40</v>
      </c>
      <c r="C123" s="1">
        <v>2020</v>
      </c>
      <c r="D123" s="1" t="s">
        <v>55</v>
      </c>
      <c r="E123" s="1">
        <v>2004</v>
      </c>
      <c r="F123" s="1">
        <v>100</v>
      </c>
      <c r="G123" s="1" t="s">
        <v>5</v>
      </c>
      <c r="H123" s="1">
        <v>5.7838703034809099E-6</v>
      </c>
      <c r="I123" s="1">
        <v>6.9984830672119002E-6</v>
      </c>
      <c r="J123" s="1">
        <v>8.3287732370125107E-6</v>
      </c>
      <c r="K123" s="1">
        <v>4.6744705022743702E-5</v>
      </c>
      <c r="L123" s="1">
        <v>7.4519130530078495E-5</v>
      </c>
      <c r="M123" s="1">
        <v>6.7310901057777697E-3</v>
      </c>
      <c r="N123" s="1">
        <v>5.4625080316214501E-6</v>
      </c>
      <c r="O123" s="1">
        <v>5.0255073890917303E-6</v>
      </c>
      <c r="P123" s="1">
        <v>6.2058749973943896E-8</v>
      </c>
      <c r="Q123" s="1">
        <v>5.4938252578021602E-8</v>
      </c>
      <c r="R123" s="1">
        <v>218.38280551118899</v>
      </c>
      <c r="S123" s="1">
        <v>94.819780436205093</v>
      </c>
      <c r="T123" s="1">
        <v>0.28886740980372</v>
      </c>
      <c r="U123" s="1">
        <v>7885.8450729443903</v>
      </c>
      <c r="V123" s="1">
        <f t="shared" si="5"/>
        <v>0.29386257259599696</v>
      </c>
      <c r="W123" s="1">
        <f t="shared" si="6"/>
        <v>3.1290185594333058</v>
      </c>
      <c r="X123" s="1">
        <f t="shared" si="7"/>
        <v>328.24672226137716</v>
      </c>
    </row>
    <row r="124" spans="1:24" hidden="1" x14ac:dyDescent="0.3">
      <c r="A124" s="18" t="str">
        <f t="shared" si="4"/>
        <v>AirGrSupp - A/C Tug Narrow Body_2005_50</v>
      </c>
      <c r="B124" s="1" t="s">
        <v>40</v>
      </c>
      <c r="C124" s="1">
        <v>2020</v>
      </c>
      <c r="D124" s="1" t="s">
        <v>55</v>
      </c>
      <c r="E124" s="1">
        <v>2005</v>
      </c>
      <c r="F124" s="1">
        <v>50</v>
      </c>
      <c r="G124" s="1" t="s">
        <v>5</v>
      </c>
      <c r="H124" s="1">
        <v>1.11021734622556E-6</v>
      </c>
      <c r="I124" s="1">
        <v>1.34336298893293E-6</v>
      </c>
      <c r="J124" s="1">
        <v>1.5987129785648099E-6</v>
      </c>
      <c r="K124" s="1">
        <v>9.8137405975636195E-6</v>
      </c>
      <c r="L124" s="1">
        <v>1.1278283511052701E-5</v>
      </c>
      <c r="M124" s="1">
        <v>1.28966646989636E-3</v>
      </c>
      <c r="N124" s="1">
        <v>9.15563654849052E-7</v>
      </c>
      <c r="O124" s="1">
        <v>8.4231856246112798E-7</v>
      </c>
      <c r="P124" s="1">
        <v>1.18902995600138E-8</v>
      </c>
      <c r="Q124" s="1">
        <v>1.05260843564929E-8</v>
      </c>
      <c r="R124" s="1">
        <v>41.841808302035197</v>
      </c>
      <c r="S124" s="1">
        <v>31.606593478735</v>
      </c>
      <c r="T124" s="1">
        <v>9.6289136601240194E-2</v>
      </c>
      <c r="U124" s="1">
        <v>1359.0835195856</v>
      </c>
      <c r="V124" s="1">
        <f t="shared" si="5"/>
        <v>0.32729233412932646</v>
      </c>
      <c r="W124" s="1">
        <f t="shared" si="6"/>
        <v>2.7478021694172408</v>
      </c>
      <c r="X124" s="1">
        <f t="shared" si="7"/>
        <v>328.24672226137619</v>
      </c>
    </row>
    <row r="125" spans="1:24" hidden="1" x14ac:dyDescent="0.3">
      <c r="A125" s="18" t="str">
        <f t="shared" si="4"/>
        <v>AirGrSupp - A/C Tug Narrow Body_2005_100</v>
      </c>
      <c r="B125" s="1" t="s">
        <v>40</v>
      </c>
      <c r="C125" s="1">
        <v>2020</v>
      </c>
      <c r="D125" s="1" t="s">
        <v>55</v>
      </c>
      <c r="E125" s="1">
        <v>2005</v>
      </c>
      <c r="F125" s="1">
        <v>100</v>
      </c>
      <c r="G125" s="1" t="s">
        <v>5</v>
      </c>
      <c r="H125" s="1">
        <v>7.65595087766489E-7</v>
      </c>
      <c r="I125" s="1">
        <v>9.26370056197452E-7</v>
      </c>
      <c r="J125" s="1">
        <v>1.1024569263837401E-6</v>
      </c>
      <c r="K125" s="1">
        <v>8.95462096285173E-6</v>
      </c>
      <c r="L125" s="1">
        <v>1.34840457027196E-5</v>
      </c>
      <c r="M125" s="1">
        <v>1.33542669433266E-3</v>
      </c>
      <c r="N125" s="1">
        <v>7.9304711166016199E-7</v>
      </c>
      <c r="O125" s="1">
        <v>7.2960334272734901E-7</v>
      </c>
      <c r="P125" s="1">
        <v>1.23237141959076E-8</v>
      </c>
      <c r="Q125" s="1">
        <v>1.08995731567618E-8</v>
      </c>
      <c r="R125" s="1">
        <v>43.326448387991498</v>
      </c>
      <c r="S125" s="1">
        <v>15.8032967393675</v>
      </c>
      <c r="T125" s="1">
        <v>4.8144568300620097E-2</v>
      </c>
      <c r="U125" s="1">
        <v>1564.52637719738</v>
      </c>
      <c r="V125" s="1">
        <f t="shared" si="5"/>
        <v>0.19606055139157005</v>
      </c>
      <c r="W125" s="1">
        <f t="shared" si="6"/>
        <v>2.8538157270714328</v>
      </c>
      <c r="X125" s="1">
        <f t="shared" si="7"/>
        <v>328.24672226137619</v>
      </c>
    </row>
    <row r="126" spans="1:24" hidden="1" x14ac:dyDescent="0.3">
      <c r="A126" s="18" t="str">
        <f t="shared" si="4"/>
        <v>AirGrSupp - A/C Tug Narrow Body_2006_50</v>
      </c>
      <c r="B126" s="1" t="s">
        <v>40</v>
      </c>
      <c r="C126" s="1">
        <v>2020</v>
      </c>
      <c r="D126" s="1" t="s">
        <v>55</v>
      </c>
      <c r="E126" s="1">
        <v>2006</v>
      </c>
      <c r="F126" s="1">
        <v>50</v>
      </c>
      <c r="G126" s="1" t="s">
        <v>5</v>
      </c>
      <c r="H126" s="1">
        <v>4.4671591179423099E-7</v>
      </c>
      <c r="I126" s="1">
        <v>5.4052625327101899E-7</v>
      </c>
      <c r="J126" s="1">
        <v>6.4327091298369302E-7</v>
      </c>
      <c r="K126" s="1">
        <v>5.3233430972667699E-6</v>
      </c>
      <c r="L126" s="1">
        <v>6.4459164015293703E-6</v>
      </c>
      <c r="M126" s="1">
        <v>7.4980608714904698E-4</v>
      </c>
      <c r="N126" s="1">
        <v>4.8297321032153295E-7</v>
      </c>
      <c r="O126" s="1">
        <v>4.44335353495811E-7</v>
      </c>
      <c r="P126" s="1">
        <v>6.9189276391581196E-9</v>
      </c>
      <c r="Q126" s="1">
        <v>6.1198164863331E-9</v>
      </c>
      <c r="R126" s="1">
        <v>24.326632733741398</v>
      </c>
      <c r="S126" s="1">
        <v>15.8032967393675</v>
      </c>
      <c r="T126" s="1">
        <v>4.8144568300620097E-2</v>
      </c>
      <c r="U126" s="1">
        <v>790.16483696837599</v>
      </c>
      <c r="V126" s="1">
        <f t="shared" si="5"/>
        <v>0.22651016362945423</v>
      </c>
      <c r="W126" s="1">
        <f t="shared" si="6"/>
        <v>2.7011927173130776</v>
      </c>
      <c r="X126" s="1">
        <f t="shared" si="7"/>
        <v>328.24672226137619</v>
      </c>
    </row>
    <row r="127" spans="1:24" hidden="1" x14ac:dyDescent="0.3">
      <c r="A127" s="18" t="str">
        <f t="shared" si="4"/>
        <v>AirGrSupp - A/C Tug Narrow Body_2006_175</v>
      </c>
      <c r="B127" s="1" t="s">
        <v>40</v>
      </c>
      <c r="C127" s="1">
        <v>2020</v>
      </c>
      <c r="D127" s="1" t="s">
        <v>55</v>
      </c>
      <c r="E127" s="1">
        <v>2006</v>
      </c>
      <c r="F127" s="1">
        <v>175</v>
      </c>
      <c r="G127" s="1" t="s">
        <v>5</v>
      </c>
      <c r="H127" s="1">
        <v>7.1595420613453097E-6</v>
      </c>
      <c r="I127" s="1">
        <v>8.6630458942278202E-6</v>
      </c>
      <c r="J127" s="1">
        <v>1.03097405683372E-5</v>
      </c>
      <c r="K127" s="1">
        <v>1.0965354854616401E-4</v>
      </c>
      <c r="L127" s="1">
        <v>1.61528747732285E-4</v>
      </c>
      <c r="M127" s="1">
        <v>1.7778710940711599E-2</v>
      </c>
      <c r="N127" s="1">
        <v>7.27455376495437E-6</v>
      </c>
      <c r="O127" s="1">
        <v>6.6925894637580196E-6</v>
      </c>
      <c r="P127" s="1">
        <v>1.64158213131862E-7</v>
      </c>
      <c r="Q127" s="1">
        <v>1.45107448693051E-7</v>
      </c>
      <c r="R127" s="1">
        <v>576.81069672093804</v>
      </c>
      <c r="S127" s="1">
        <v>173.83626413304199</v>
      </c>
      <c r="T127" s="1">
        <v>0.52959025130682102</v>
      </c>
      <c r="U127" s="1">
        <v>20828.745102486399</v>
      </c>
      <c r="V127" s="1">
        <f t="shared" si="5"/>
        <v>0.13771971352331339</v>
      </c>
      <c r="W127" s="1">
        <f t="shared" si="6"/>
        <v>2.5678835290820903</v>
      </c>
      <c r="X127" s="1">
        <f t="shared" si="7"/>
        <v>328.24672226137523</v>
      </c>
    </row>
    <row r="128" spans="1:24" hidden="1" x14ac:dyDescent="0.3">
      <c r="A128" s="18" t="str">
        <f t="shared" si="4"/>
        <v>AirGrSupp - A/C Tug Narrow Body_2006_300</v>
      </c>
      <c r="B128" s="1" t="s">
        <v>40</v>
      </c>
      <c r="C128" s="1">
        <v>2020</v>
      </c>
      <c r="D128" s="1" t="s">
        <v>55</v>
      </c>
      <c r="E128" s="1">
        <v>2006</v>
      </c>
      <c r="F128" s="1">
        <v>300</v>
      </c>
      <c r="G128" s="1" t="s">
        <v>5</v>
      </c>
      <c r="H128" s="1">
        <v>1.7210262976242299E-6</v>
      </c>
      <c r="I128" s="1">
        <v>2.08244182012532E-6</v>
      </c>
      <c r="J128" s="1">
        <v>2.4782778685788901E-6</v>
      </c>
      <c r="K128" s="1">
        <v>1.0783743909210299E-5</v>
      </c>
      <c r="L128" s="1">
        <v>4.6324841771242397E-5</v>
      </c>
      <c r="M128" s="1">
        <v>5.5305549967312297E-3</v>
      </c>
      <c r="N128" s="1">
        <v>1.1404698287423301E-6</v>
      </c>
      <c r="O128" s="1">
        <v>1.0492322424429399E-6</v>
      </c>
      <c r="P128" s="1">
        <v>5.1081092846441502E-8</v>
      </c>
      <c r="Q128" s="1">
        <v>4.5139646406791297E-8</v>
      </c>
      <c r="R128" s="1">
        <v>179.43276605127801</v>
      </c>
      <c r="S128" s="1">
        <v>31.606593478735</v>
      </c>
      <c r="T128" s="1">
        <v>9.6289136601240194E-2</v>
      </c>
      <c r="U128" s="1">
        <v>6479.3516631406801</v>
      </c>
      <c r="V128" s="1">
        <f t="shared" si="5"/>
        <v>0.10642163473614068</v>
      </c>
      <c r="W128" s="1">
        <f t="shared" si="6"/>
        <v>2.3673964585920522</v>
      </c>
      <c r="X128" s="1">
        <f t="shared" si="7"/>
        <v>328.24672226137619</v>
      </c>
    </row>
    <row r="129" spans="1:24" hidden="1" x14ac:dyDescent="0.3">
      <c r="A129" s="18" t="str">
        <f t="shared" si="4"/>
        <v>AirGrSupp - A/C Tug Narrow Body_2007_175</v>
      </c>
      <c r="B129" s="1" t="s">
        <v>40</v>
      </c>
      <c r="C129" s="1">
        <v>2020</v>
      </c>
      <c r="D129" s="1" t="s">
        <v>55</v>
      </c>
      <c r="E129" s="1">
        <v>2007</v>
      </c>
      <c r="F129" s="1">
        <v>175</v>
      </c>
      <c r="G129" s="1" t="s">
        <v>5</v>
      </c>
      <c r="H129" s="1">
        <v>1.6446625674389199E-5</v>
      </c>
      <c r="I129" s="1">
        <v>1.9900417066010999E-5</v>
      </c>
      <c r="J129" s="1">
        <v>2.3683140971120499E-5</v>
      </c>
      <c r="K129" s="1">
        <v>2.8736612796582202E-4</v>
      </c>
      <c r="L129" s="1">
        <v>3.3812909856275898E-4</v>
      </c>
      <c r="M129" s="1">
        <v>4.7036695789272699E-2</v>
      </c>
      <c r="N129" s="1">
        <v>1.7850175896777999E-5</v>
      </c>
      <c r="O129" s="1">
        <v>1.6422161825035702E-5</v>
      </c>
      <c r="P129" s="1">
        <v>4.3438418005058801E-7</v>
      </c>
      <c r="Q129" s="1">
        <v>3.8390718785483202E-7</v>
      </c>
      <c r="R129" s="1">
        <v>1526.05379322148</v>
      </c>
      <c r="S129" s="1">
        <v>458.29560544165798</v>
      </c>
      <c r="T129" s="1">
        <v>1.39619248071798</v>
      </c>
      <c r="U129" s="1">
        <v>55106.0957301745</v>
      </c>
      <c r="V129" s="1">
        <f t="shared" si="5"/>
        <v>0.11957795905495205</v>
      </c>
      <c r="W129" s="1">
        <f t="shared" si="6"/>
        <v>2.0317557852736052</v>
      </c>
      <c r="X129" s="1">
        <f t="shared" si="7"/>
        <v>328.24672226137716</v>
      </c>
    </row>
    <row r="130" spans="1:24" hidden="1" x14ac:dyDescent="0.3">
      <c r="A130" s="18" t="str">
        <f t="shared" si="4"/>
        <v>AirGrSupp - A/C Tug Narrow Body_2007_300</v>
      </c>
      <c r="B130" s="1" t="s">
        <v>40</v>
      </c>
      <c r="C130" s="1">
        <v>2020</v>
      </c>
      <c r="D130" s="1" t="s">
        <v>55</v>
      </c>
      <c r="E130" s="1">
        <v>2007</v>
      </c>
      <c r="F130" s="1">
        <v>300</v>
      </c>
      <c r="G130" s="1" t="s">
        <v>5</v>
      </c>
      <c r="H130" s="1">
        <v>2.5968326493949698E-6</v>
      </c>
      <c r="I130" s="1">
        <v>3.14216750576792E-6</v>
      </c>
      <c r="J130" s="1">
        <v>3.7394390151287599E-6</v>
      </c>
      <c r="K130" s="1">
        <v>1.7791515670327101E-5</v>
      </c>
      <c r="L130" s="1">
        <v>4.3051808036786202E-5</v>
      </c>
      <c r="M130" s="1">
        <v>9.2805410676855896E-3</v>
      </c>
      <c r="N130" s="1">
        <v>1.87653606112595E-6</v>
      </c>
      <c r="O130" s="1">
        <v>1.7264131762358699E-6</v>
      </c>
      <c r="P130" s="1">
        <v>8.5725299559871197E-8</v>
      </c>
      <c r="Q130" s="1">
        <v>7.5746528604566806E-8</v>
      </c>
      <c r="R130" s="1">
        <v>301.0969342519</v>
      </c>
      <c r="S130" s="1">
        <v>47.409890218102497</v>
      </c>
      <c r="T130" s="1">
        <v>0.14443370490186</v>
      </c>
      <c r="U130" s="1">
        <v>10872.6681566848</v>
      </c>
      <c r="V130" s="1">
        <f t="shared" si="5"/>
        <v>9.5693359283796256E-2</v>
      </c>
      <c r="W130" s="1">
        <f t="shared" si="6"/>
        <v>1.3111242881605611</v>
      </c>
      <c r="X130" s="1">
        <f t="shared" si="7"/>
        <v>328.24672226137682</v>
      </c>
    </row>
    <row r="131" spans="1:24" hidden="1" x14ac:dyDescent="0.3">
      <c r="A131" s="18" t="str">
        <f t="shared" si="4"/>
        <v>AirGrSupp - A/C Tug Narrow Body_2008_175</v>
      </c>
      <c r="B131" s="1" t="s">
        <v>40</v>
      </c>
      <c r="C131" s="1">
        <v>2020</v>
      </c>
      <c r="D131" s="1" t="s">
        <v>55</v>
      </c>
      <c r="E131" s="1">
        <v>2008</v>
      </c>
      <c r="F131" s="1">
        <v>175</v>
      </c>
      <c r="G131" s="1" t="s">
        <v>5</v>
      </c>
      <c r="H131" s="1">
        <v>4.4980332034991102E-6</v>
      </c>
      <c r="I131" s="1">
        <v>5.4426201762339197E-6</v>
      </c>
      <c r="J131" s="1">
        <v>6.47716781303872E-6</v>
      </c>
      <c r="K131" s="1">
        <v>9.7297772962299595E-5</v>
      </c>
      <c r="L131" s="1">
        <v>8.0723090580597296E-5</v>
      </c>
      <c r="M131" s="1">
        <v>1.6686089099894E-2</v>
      </c>
      <c r="N131" s="1">
        <v>4.8822030729242499E-6</v>
      </c>
      <c r="O131" s="1">
        <v>4.4916268270903101E-6</v>
      </c>
      <c r="P131" s="1">
        <v>1.5413622763060999E-7</v>
      </c>
      <c r="Q131" s="1">
        <v>1.36189616110245E-7</v>
      </c>
      <c r="R131" s="1">
        <v>541.36178440348999</v>
      </c>
      <c r="S131" s="1">
        <v>142.229670654307</v>
      </c>
      <c r="T131" s="1">
        <v>0.43330111470558103</v>
      </c>
      <c r="U131" s="1">
        <v>19548.6780665976</v>
      </c>
      <c r="V131" s="1">
        <f t="shared" si="5"/>
        <v>9.218902744862327E-2</v>
      </c>
      <c r="W131" s="1">
        <f t="shared" si="6"/>
        <v>1.367316287432317</v>
      </c>
      <c r="X131" s="1">
        <f t="shared" si="7"/>
        <v>328.24672226137488</v>
      </c>
    </row>
    <row r="132" spans="1:24" hidden="1" x14ac:dyDescent="0.3">
      <c r="A132" s="18" t="str">
        <f t="shared" si="4"/>
        <v>AirGrSupp - A/C Tug Narrow Body_2008_300</v>
      </c>
      <c r="B132" s="1" t="s">
        <v>40</v>
      </c>
      <c r="C132" s="1">
        <v>2020</v>
      </c>
      <c r="D132" s="1" t="s">
        <v>55</v>
      </c>
      <c r="E132" s="1">
        <v>2008</v>
      </c>
      <c r="F132" s="1">
        <v>300</v>
      </c>
      <c r="G132" s="1" t="s">
        <v>5</v>
      </c>
      <c r="H132" s="1">
        <v>6.6179631611708801E-6</v>
      </c>
      <c r="I132" s="1">
        <v>8.0077354250167692E-6</v>
      </c>
      <c r="J132" s="1">
        <v>9.52986695208607E-6</v>
      </c>
      <c r="K132" s="1">
        <v>4.7190076546628899E-5</v>
      </c>
      <c r="L132" s="1">
        <v>1.13465729153426E-4</v>
      </c>
      <c r="M132" s="1">
        <v>2.4550268522075199E-2</v>
      </c>
      <c r="N132" s="1">
        <v>4.9040314897260201E-6</v>
      </c>
      <c r="O132" s="1">
        <v>4.5117089705479402E-6</v>
      </c>
      <c r="P132" s="1">
        <v>2.2678086846217399E-7</v>
      </c>
      <c r="Q132" s="1">
        <v>2.0037599136673201E-7</v>
      </c>
      <c r="R132" s="1">
        <v>796.50642491055203</v>
      </c>
      <c r="S132" s="1">
        <v>142.229670654307</v>
      </c>
      <c r="T132" s="1">
        <v>0.43330111470558103</v>
      </c>
      <c r="U132" s="1">
        <v>28762.000065648899</v>
      </c>
      <c r="V132" s="1">
        <f t="shared" si="5"/>
        <v>9.2189027448623201E-2</v>
      </c>
      <c r="W132" s="1">
        <f t="shared" si="6"/>
        <v>1.3062738295179539</v>
      </c>
      <c r="X132" s="1">
        <f t="shared" si="7"/>
        <v>328.24672226137488</v>
      </c>
    </row>
    <row r="133" spans="1:24" hidden="1" x14ac:dyDescent="0.3">
      <c r="A133" s="18" t="str">
        <f t="shared" si="4"/>
        <v>AirGrSupp - A/C Tug Narrow Body_2009_25</v>
      </c>
      <c r="B133" s="1" t="s">
        <v>40</v>
      </c>
      <c r="C133" s="1">
        <v>2020</v>
      </c>
      <c r="D133" s="1" t="s">
        <v>55</v>
      </c>
      <c r="E133" s="1">
        <v>2009</v>
      </c>
      <c r="F133" s="1">
        <v>25</v>
      </c>
      <c r="G133" s="1" t="s">
        <v>5</v>
      </c>
      <c r="H133" s="1">
        <v>0</v>
      </c>
      <c r="I133" s="1">
        <v>0</v>
      </c>
      <c r="J133" s="1">
        <v>0</v>
      </c>
      <c r="K133" s="1">
        <v>0</v>
      </c>
      <c r="L133" s="1">
        <v>0</v>
      </c>
      <c r="M133" s="1">
        <v>0</v>
      </c>
      <c r="N133" s="1">
        <v>0</v>
      </c>
      <c r="O133" s="1">
        <v>0</v>
      </c>
      <c r="P133" s="1">
        <v>0</v>
      </c>
      <c r="Q133" s="1">
        <v>0</v>
      </c>
      <c r="R133" s="1">
        <v>0</v>
      </c>
      <c r="S133" s="1">
        <v>0</v>
      </c>
      <c r="T133" s="1">
        <v>0</v>
      </c>
      <c r="U133" s="1">
        <v>0</v>
      </c>
      <c r="V133" s="1">
        <f t="shared" si="5"/>
        <v>0</v>
      </c>
      <c r="W133" s="1">
        <f t="shared" si="6"/>
        <v>0</v>
      </c>
      <c r="X133" s="1" t="e">
        <f t="shared" si="7"/>
        <v>#DIV/0!</v>
      </c>
    </row>
    <row r="134" spans="1:24" hidden="1" x14ac:dyDescent="0.3">
      <c r="A134" s="18" t="str">
        <f t="shared" si="4"/>
        <v>AirGrSupp - A/C Tug Narrow Body_2009_50</v>
      </c>
      <c r="B134" s="1" t="s">
        <v>40</v>
      </c>
      <c r="C134" s="1">
        <v>2020</v>
      </c>
      <c r="D134" s="1" t="s">
        <v>55</v>
      </c>
      <c r="E134" s="1">
        <v>2009</v>
      </c>
      <c r="F134" s="1">
        <v>50</v>
      </c>
      <c r="G134" s="1" t="s">
        <v>5</v>
      </c>
      <c r="H134" s="1">
        <v>2.20167946514845E-7</v>
      </c>
      <c r="I134" s="1">
        <v>2.6640321528296302E-7</v>
      </c>
      <c r="J134" s="1">
        <v>3.1704184298137698E-7</v>
      </c>
      <c r="K134" s="1">
        <v>4.6510561459293602E-6</v>
      </c>
      <c r="L134" s="1">
        <v>6.1241471835937101E-6</v>
      </c>
      <c r="M134" s="1">
        <v>7.3480996540606597E-4</v>
      </c>
      <c r="N134" s="1">
        <v>2.0357443167088799E-7</v>
      </c>
      <c r="O134" s="1">
        <v>1.8728847713721699E-7</v>
      </c>
      <c r="P134" s="1">
        <v>6.7870774957862697E-9</v>
      </c>
      <c r="Q134" s="1">
        <v>5.9974201566064399E-9</v>
      </c>
      <c r="R134" s="1">
        <v>23.840100079066598</v>
      </c>
      <c r="S134" s="1">
        <v>15.8032967393675</v>
      </c>
      <c r="T134" s="1">
        <v>4.8144568300620097E-2</v>
      </c>
      <c r="U134" s="1">
        <v>774.36154022900905</v>
      </c>
      <c r="V134" s="1">
        <f t="shared" si="5"/>
        <v>0.11391588482669271</v>
      </c>
      <c r="W134" s="1">
        <f t="shared" si="6"/>
        <v>2.6187283231059069</v>
      </c>
      <c r="X134" s="1">
        <f t="shared" si="7"/>
        <v>328.24672226137619</v>
      </c>
    </row>
    <row r="135" spans="1:24" hidden="1" x14ac:dyDescent="0.3">
      <c r="A135" s="18" t="str">
        <f t="shared" si="4"/>
        <v>AirGrSupp - A/C Tug Narrow Body_2009_175</v>
      </c>
      <c r="B135" s="1" t="s">
        <v>40</v>
      </c>
      <c r="C135" s="1">
        <v>2020</v>
      </c>
      <c r="D135" s="1" t="s">
        <v>55</v>
      </c>
      <c r="E135" s="1">
        <v>2009</v>
      </c>
      <c r="F135" s="1">
        <v>175</v>
      </c>
      <c r="G135" s="1" t="s">
        <v>5</v>
      </c>
      <c r="H135" s="1">
        <v>6.7196982067807999E-6</v>
      </c>
      <c r="I135" s="1">
        <v>8.1308348302047707E-6</v>
      </c>
      <c r="J135" s="1">
        <v>9.6763654177643596E-6</v>
      </c>
      <c r="K135" s="1">
        <v>1.4622205256585401E-4</v>
      </c>
      <c r="L135" s="1">
        <v>1.2058112586096101E-4</v>
      </c>
      <c r="M135" s="1">
        <v>2.5912673533465099E-2</v>
      </c>
      <c r="N135" s="1">
        <v>7.0358940617234799E-6</v>
      </c>
      <c r="O135" s="1">
        <v>6.4730225367856003E-6</v>
      </c>
      <c r="P135" s="1">
        <v>2.3937392637951899E-7</v>
      </c>
      <c r="Q135" s="1">
        <v>2.114957579206E-7</v>
      </c>
      <c r="R135" s="1">
        <v>840.70815508415899</v>
      </c>
      <c r="S135" s="1">
        <v>221.24615435114501</v>
      </c>
      <c r="T135" s="1">
        <v>0.67402395620868105</v>
      </c>
      <c r="U135" s="1">
        <v>30358.133036325002</v>
      </c>
      <c r="V135" s="1">
        <f t="shared" si="5"/>
        <v>8.8684695613450701E-2</v>
      </c>
      <c r="W135" s="1">
        <f t="shared" si="6"/>
        <v>1.3152032561258165</v>
      </c>
      <c r="X135" s="1">
        <f t="shared" si="7"/>
        <v>328.24672226137631</v>
      </c>
    </row>
    <row r="136" spans="1:24" hidden="1" x14ac:dyDescent="0.3">
      <c r="A136" s="18" t="str">
        <f t="shared" si="4"/>
        <v>AirGrSupp - A/C Tug Narrow Body_2010_25</v>
      </c>
      <c r="B136" s="1" t="s">
        <v>40</v>
      </c>
      <c r="C136" s="1">
        <v>2020</v>
      </c>
      <c r="D136" s="1" t="s">
        <v>55</v>
      </c>
      <c r="E136" s="1">
        <v>2010</v>
      </c>
      <c r="F136" s="1">
        <v>25</v>
      </c>
      <c r="G136" s="1" t="s">
        <v>5</v>
      </c>
      <c r="H136" s="1">
        <v>0</v>
      </c>
      <c r="I136" s="1">
        <v>0</v>
      </c>
      <c r="J136" s="1">
        <v>0</v>
      </c>
      <c r="K136" s="1">
        <v>0</v>
      </c>
      <c r="L136" s="1">
        <v>0</v>
      </c>
      <c r="M136" s="1">
        <v>0</v>
      </c>
      <c r="N136" s="1">
        <v>0</v>
      </c>
      <c r="O136" s="1">
        <v>0</v>
      </c>
      <c r="P136" s="1">
        <v>0</v>
      </c>
      <c r="Q136" s="1">
        <v>0</v>
      </c>
      <c r="R136" s="1">
        <v>0</v>
      </c>
      <c r="S136" s="1">
        <v>0</v>
      </c>
      <c r="T136" s="1">
        <v>0</v>
      </c>
      <c r="U136" s="1">
        <v>0</v>
      </c>
      <c r="V136" s="1">
        <f t="shared" si="5"/>
        <v>0</v>
      </c>
      <c r="W136" s="1">
        <f t="shared" si="6"/>
        <v>0</v>
      </c>
      <c r="X136" s="1" t="e">
        <f t="shared" si="7"/>
        <v>#DIV/0!</v>
      </c>
    </row>
    <row r="137" spans="1:24" hidden="1" x14ac:dyDescent="0.3">
      <c r="A137" s="18" t="str">
        <f t="shared" si="4"/>
        <v>AirGrSupp - A/C Tug Narrow Body_2010_175</v>
      </c>
      <c r="B137" s="1" t="s">
        <v>40</v>
      </c>
      <c r="C137" s="1">
        <v>2020</v>
      </c>
      <c r="D137" s="1" t="s">
        <v>55</v>
      </c>
      <c r="E137" s="1">
        <v>2010</v>
      </c>
      <c r="F137" s="1">
        <v>175</v>
      </c>
      <c r="G137" s="1" t="s">
        <v>5</v>
      </c>
      <c r="H137" s="1">
        <v>1.8814870844628699E-6</v>
      </c>
      <c r="I137" s="1">
        <v>2.27659937220008E-6</v>
      </c>
      <c r="J137" s="1">
        <v>2.7093414016265399E-6</v>
      </c>
      <c r="K137" s="1">
        <v>4.2003775450169203E-5</v>
      </c>
      <c r="L137" s="1">
        <v>3.4662226094293699E-5</v>
      </c>
      <c r="M137" s="1">
        <v>7.5539287760231499E-3</v>
      </c>
      <c r="N137" s="1">
        <v>1.98070101970604E-6</v>
      </c>
      <c r="O137" s="1">
        <v>1.8222449381295601E-6</v>
      </c>
      <c r="P137" s="1">
        <v>6.9783373035776898E-8</v>
      </c>
      <c r="Q137" s="1">
        <v>6.1654151189763699E-8</v>
      </c>
      <c r="R137" s="1">
        <v>245.07889997247699</v>
      </c>
      <c r="S137" s="1">
        <v>63.2131869574701</v>
      </c>
      <c r="T137" s="1">
        <v>0.19257827320248</v>
      </c>
      <c r="U137" s="1">
        <v>8849.8461740458097</v>
      </c>
      <c r="V137" s="1">
        <f t="shared" si="5"/>
        <v>8.5180363778278118E-2</v>
      </c>
      <c r="W137" s="1">
        <f t="shared" si="6"/>
        <v>1.2969084785539404</v>
      </c>
      <c r="X137" s="1">
        <f t="shared" si="7"/>
        <v>328.24672226137733</v>
      </c>
    </row>
    <row r="138" spans="1:24" hidden="1" x14ac:dyDescent="0.3">
      <c r="A138" s="18" t="str">
        <f t="shared" ref="A138:A201" si="8">D138&amp;"_"&amp;E138&amp;"_"&amp;F138</f>
        <v>AirGrSupp - A/C Tug Narrow Body_2010_300</v>
      </c>
      <c r="B138" s="1" t="s">
        <v>40</v>
      </c>
      <c r="C138" s="1">
        <v>2020</v>
      </c>
      <c r="D138" s="1" t="s">
        <v>55</v>
      </c>
      <c r="E138" s="1">
        <v>2010</v>
      </c>
      <c r="F138" s="1">
        <v>300</v>
      </c>
      <c r="G138" s="1" t="s">
        <v>5</v>
      </c>
      <c r="H138" s="1">
        <v>9.2394455040587795E-7</v>
      </c>
      <c r="I138" s="1">
        <v>1.1179729059911101E-6</v>
      </c>
      <c r="J138" s="1">
        <v>1.3304801525844599E-6</v>
      </c>
      <c r="K138" s="1">
        <v>6.8860411277203799E-6</v>
      </c>
      <c r="L138" s="1">
        <v>1.70172246539273E-5</v>
      </c>
      <c r="M138" s="1">
        <v>3.7095185953685099E-3</v>
      </c>
      <c r="N138" s="1">
        <v>7.2136309320685798E-7</v>
      </c>
      <c r="O138" s="1">
        <v>6.6365404575030999E-7</v>
      </c>
      <c r="P138" s="1">
        <v>3.4268620687211798E-8</v>
      </c>
      <c r="Q138" s="1">
        <v>3.0276592102116098E-8</v>
      </c>
      <c r="R138" s="1">
        <v>120.351245522198</v>
      </c>
      <c r="S138" s="1">
        <v>15.8032967393675</v>
      </c>
      <c r="T138" s="1">
        <v>4.8144568300620097E-2</v>
      </c>
      <c r="U138" s="1">
        <v>4345.9066033260697</v>
      </c>
      <c r="V138" s="1">
        <f t="shared" si="5"/>
        <v>8.518036377827802E-2</v>
      </c>
      <c r="W138" s="1">
        <f t="shared" si="6"/>
        <v>1.2965729122327541</v>
      </c>
      <c r="X138" s="1">
        <f t="shared" si="7"/>
        <v>328.24672226137619</v>
      </c>
    </row>
    <row r="139" spans="1:24" hidden="1" x14ac:dyDescent="0.3">
      <c r="A139" s="18" t="str">
        <f t="shared" si="8"/>
        <v>AirGrSupp - A/C Tug Narrow Body_2011_25</v>
      </c>
      <c r="B139" s="1" t="s">
        <v>40</v>
      </c>
      <c r="C139" s="1">
        <v>2020</v>
      </c>
      <c r="D139" s="1" t="s">
        <v>55</v>
      </c>
      <c r="E139" s="1">
        <v>2011</v>
      </c>
      <c r="F139" s="1">
        <v>25</v>
      </c>
      <c r="G139" s="1" t="s">
        <v>5</v>
      </c>
      <c r="H139" s="1">
        <v>0</v>
      </c>
      <c r="I139" s="1">
        <v>0</v>
      </c>
      <c r="J139" s="1">
        <v>0</v>
      </c>
      <c r="K139" s="1">
        <v>0</v>
      </c>
      <c r="L139" s="1">
        <v>0</v>
      </c>
      <c r="M139" s="1">
        <v>0</v>
      </c>
      <c r="N139" s="1">
        <v>0</v>
      </c>
      <c r="O139" s="1">
        <v>0</v>
      </c>
      <c r="P139" s="1">
        <v>0</v>
      </c>
      <c r="Q139" s="1">
        <v>0</v>
      </c>
      <c r="R139" s="1">
        <v>0</v>
      </c>
      <c r="S139" s="1">
        <v>0</v>
      </c>
      <c r="T139" s="1">
        <v>0</v>
      </c>
      <c r="U139" s="1">
        <v>0</v>
      </c>
      <c r="V139" s="1">
        <f t="shared" ref="V139:V202" si="9">IFERROR(CONVERT(I139,"ton","g")*365/U139,0)</f>
        <v>0</v>
      </c>
      <c r="W139" s="1">
        <f t="shared" ref="W139:W202" si="10">IFERROR(CONVERT(L139,"ton","g")*365/U139,0)</f>
        <v>0</v>
      </c>
      <c r="X139" s="1" t="e">
        <f t="shared" ref="X139:X202" si="11">S139/T139</f>
        <v>#DIV/0!</v>
      </c>
    </row>
    <row r="140" spans="1:24" hidden="1" x14ac:dyDescent="0.3">
      <c r="A140" s="18" t="str">
        <f t="shared" si="8"/>
        <v>AirGrSupp - A/C Tug Narrow Body_2011_75</v>
      </c>
      <c r="B140" s="1" t="s">
        <v>40</v>
      </c>
      <c r="C140" s="1">
        <v>2020</v>
      </c>
      <c r="D140" s="1" t="s">
        <v>55</v>
      </c>
      <c r="E140" s="1">
        <v>2011</v>
      </c>
      <c r="F140" s="1">
        <v>75</v>
      </c>
      <c r="G140" s="1" t="s">
        <v>5</v>
      </c>
      <c r="H140" s="1">
        <v>3.7048121701080998E-7</v>
      </c>
      <c r="I140" s="1">
        <v>4.4828227258308099E-7</v>
      </c>
      <c r="J140" s="1">
        <v>5.3349295249556701E-7</v>
      </c>
      <c r="K140" s="1">
        <v>9.6757471223218895E-6</v>
      </c>
      <c r="L140" s="1">
        <v>8.3670128013945503E-6</v>
      </c>
      <c r="M140" s="1">
        <v>1.5512532307904599E-3</v>
      </c>
      <c r="N140" s="1">
        <v>5.6516498945518E-7</v>
      </c>
      <c r="O140" s="1">
        <v>5.1995179029876602E-7</v>
      </c>
      <c r="P140" s="1">
        <v>1.43309909734106E-8</v>
      </c>
      <c r="Q140" s="1">
        <v>1.2661120333612101E-8</v>
      </c>
      <c r="R140" s="1">
        <v>50.328702672919398</v>
      </c>
      <c r="S140" s="1">
        <v>31.606593478735</v>
      </c>
      <c r="T140" s="1">
        <v>9.6289136601240194E-2</v>
      </c>
      <c r="U140" s="1">
        <v>1817.37912502726</v>
      </c>
      <c r="V140" s="1">
        <f t="shared" si="9"/>
        <v>8.1676031943105923E-2</v>
      </c>
      <c r="W140" s="1">
        <f t="shared" si="10"/>
        <v>1.5244511028671663</v>
      </c>
      <c r="X140" s="1">
        <f t="shared" si="11"/>
        <v>328.24672226137619</v>
      </c>
    </row>
    <row r="141" spans="1:24" hidden="1" x14ac:dyDescent="0.3">
      <c r="A141" s="18" t="str">
        <f t="shared" si="8"/>
        <v>AirGrSupp - A/C Tug Narrow Body_2012_25</v>
      </c>
      <c r="B141" s="1" t="s">
        <v>40</v>
      </c>
      <c r="C141" s="1">
        <v>2020</v>
      </c>
      <c r="D141" s="1" t="s">
        <v>55</v>
      </c>
      <c r="E141" s="1">
        <v>2012</v>
      </c>
      <c r="F141" s="1">
        <v>25</v>
      </c>
      <c r="G141" s="1" t="s">
        <v>5</v>
      </c>
      <c r="H141" s="1">
        <v>0</v>
      </c>
      <c r="I141" s="1">
        <v>0</v>
      </c>
      <c r="J141" s="1">
        <v>0</v>
      </c>
      <c r="K141" s="1">
        <v>0</v>
      </c>
      <c r="L141" s="1">
        <v>0</v>
      </c>
      <c r="M141" s="1">
        <v>0</v>
      </c>
      <c r="N141" s="1">
        <v>0</v>
      </c>
      <c r="O141" s="1">
        <v>0</v>
      </c>
      <c r="P141" s="1">
        <v>0</v>
      </c>
      <c r="Q141" s="1">
        <v>0</v>
      </c>
      <c r="R141" s="1">
        <v>0</v>
      </c>
      <c r="S141" s="1">
        <v>0</v>
      </c>
      <c r="T141" s="1">
        <v>0</v>
      </c>
      <c r="U141" s="1">
        <v>0</v>
      </c>
      <c r="V141" s="1">
        <f t="shared" si="9"/>
        <v>0</v>
      </c>
      <c r="W141" s="1">
        <f t="shared" si="10"/>
        <v>0</v>
      </c>
      <c r="X141" s="1" t="e">
        <f t="shared" si="11"/>
        <v>#DIV/0!</v>
      </c>
    </row>
    <row r="142" spans="1:24" hidden="1" x14ac:dyDescent="0.3">
      <c r="A142" s="18" t="str">
        <f t="shared" si="8"/>
        <v>AirGrSupp - A/C Tug Narrow Body_2012_175</v>
      </c>
      <c r="B142" s="1" t="s">
        <v>40</v>
      </c>
      <c r="C142" s="1">
        <v>2020</v>
      </c>
      <c r="D142" s="1" t="s">
        <v>55</v>
      </c>
      <c r="E142" s="1">
        <v>2012</v>
      </c>
      <c r="F142" s="1">
        <v>175</v>
      </c>
      <c r="G142" s="1" t="s">
        <v>5</v>
      </c>
      <c r="H142" s="1">
        <v>1.69856529377543E-6</v>
      </c>
      <c r="I142" s="1">
        <v>2.0552640054682701E-6</v>
      </c>
      <c r="J142" s="1">
        <v>2.4459340230366198E-6</v>
      </c>
      <c r="K142" s="1">
        <v>4.5898219415743597E-5</v>
      </c>
      <c r="L142" s="1">
        <v>3.5311310865918302E-5</v>
      </c>
      <c r="M142" s="1">
        <v>8.3767674462685293E-3</v>
      </c>
      <c r="N142" s="1">
        <v>1.5344775910888901E-7</v>
      </c>
      <c r="O142" s="1">
        <v>1.4117193838017801E-7</v>
      </c>
      <c r="P142" s="1">
        <v>7.7396412254759703E-8</v>
      </c>
      <c r="Q142" s="1">
        <v>6.8370049801505802E-8</v>
      </c>
      <c r="R142" s="1">
        <v>271.77499443376502</v>
      </c>
      <c r="S142" s="1">
        <v>63.2131869574701</v>
      </c>
      <c r="T142" s="1">
        <v>0.19257827320248</v>
      </c>
      <c r="U142" s="1">
        <v>9813.8472751472309</v>
      </c>
      <c r="V142" s="1">
        <f t="shared" si="9"/>
        <v>6.9345282528609914E-2</v>
      </c>
      <c r="W142" s="1">
        <f t="shared" si="10"/>
        <v>1.1914152254589667</v>
      </c>
      <c r="X142" s="1">
        <f t="shared" si="11"/>
        <v>328.24672226137733</v>
      </c>
    </row>
    <row r="143" spans="1:24" hidden="1" x14ac:dyDescent="0.3">
      <c r="A143" s="18" t="str">
        <f t="shared" si="8"/>
        <v>AirGrSupp - A/C Tug Narrow Body_2012_300</v>
      </c>
      <c r="B143" s="1" t="s">
        <v>40</v>
      </c>
      <c r="C143" s="1">
        <v>2020</v>
      </c>
      <c r="D143" s="1" t="s">
        <v>55</v>
      </c>
      <c r="E143" s="1">
        <v>2012</v>
      </c>
      <c r="F143" s="1">
        <v>300</v>
      </c>
      <c r="G143" s="1" t="s">
        <v>5</v>
      </c>
      <c r="H143" s="1">
        <v>1.11006845845552E-6</v>
      </c>
      <c r="I143" s="1">
        <v>1.3431828347311799E-6</v>
      </c>
      <c r="J143" s="1">
        <v>1.59849858017596E-6</v>
      </c>
      <c r="K143" s="1">
        <v>1.25905432292186E-5</v>
      </c>
      <c r="L143" s="1">
        <v>1.7212009028258E-5</v>
      </c>
      <c r="M143" s="1">
        <v>6.8120250569494497E-3</v>
      </c>
      <c r="N143" s="1">
        <v>1.2106743202975501E-7</v>
      </c>
      <c r="O143" s="1">
        <v>1.1138203746737501E-7</v>
      </c>
      <c r="P143" s="1">
        <v>6.2947247789812295E-8</v>
      </c>
      <c r="Q143" s="1">
        <v>5.5598832769340498E-8</v>
      </c>
      <c r="R143" s="1">
        <v>221.00865086803699</v>
      </c>
      <c r="S143" s="1">
        <v>31.606593478735</v>
      </c>
      <c r="T143" s="1">
        <v>9.6289136601240194E-2</v>
      </c>
      <c r="U143" s="1">
        <v>7980.6648533806001</v>
      </c>
      <c r="V143" s="1">
        <f t="shared" si="9"/>
        <v>5.5729437644082502E-2</v>
      </c>
      <c r="W143" s="1">
        <f t="shared" si="10"/>
        <v>0.7141362732361477</v>
      </c>
      <c r="X143" s="1">
        <f t="shared" si="11"/>
        <v>328.24672226137619</v>
      </c>
    </row>
    <row r="144" spans="1:24" hidden="1" x14ac:dyDescent="0.3">
      <c r="A144" s="18" t="str">
        <f t="shared" si="8"/>
        <v>AirGrSupp - A/C Tug Narrow Body_2013_100</v>
      </c>
      <c r="B144" s="1" t="s">
        <v>40</v>
      </c>
      <c r="C144" s="1">
        <v>2020</v>
      </c>
      <c r="D144" s="1" t="s">
        <v>55</v>
      </c>
      <c r="E144" s="1">
        <v>2013</v>
      </c>
      <c r="F144" s="1">
        <v>100</v>
      </c>
      <c r="G144" s="1" t="s">
        <v>5</v>
      </c>
      <c r="H144" s="1">
        <v>7.5228093028539499E-7</v>
      </c>
      <c r="I144" s="1">
        <v>9.1025992564532898E-7</v>
      </c>
      <c r="J144" s="1">
        <v>1.0832845396109699E-6</v>
      </c>
      <c r="K144" s="1">
        <v>2.32929128841335E-5</v>
      </c>
      <c r="L144" s="1">
        <v>1.77705118911494E-5</v>
      </c>
      <c r="M144" s="1">
        <v>3.7904535465401799E-3</v>
      </c>
      <c r="N144" s="1">
        <v>4.9137296432824204E-7</v>
      </c>
      <c r="O144" s="1">
        <v>4.5206312718198302E-7</v>
      </c>
      <c r="P144" s="1">
        <v>3.5022054356333101E-8</v>
      </c>
      <c r="Q144" s="1">
        <v>3.0937172293435E-8</v>
      </c>
      <c r="R144" s="1">
        <v>122.977090879046</v>
      </c>
      <c r="S144" s="1">
        <v>47.409890218102497</v>
      </c>
      <c r="T144" s="1">
        <v>0.14443370490186</v>
      </c>
      <c r="U144" s="1">
        <v>4440.7263837622704</v>
      </c>
      <c r="V144" s="1">
        <f t="shared" si="9"/>
        <v>6.787346315783778E-2</v>
      </c>
      <c r="W144" s="1">
        <f t="shared" si="10"/>
        <v>1.3250568877727418</v>
      </c>
      <c r="X144" s="1">
        <f t="shared" si="11"/>
        <v>328.24672226137682</v>
      </c>
    </row>
    <row r="145" spans="1:24" hidden="1" x14ac:dyDescent="0.3">
      <c r="A145" s="18" t="str">
        <f t="shared" si="8"/>
        <v>AirGrSupp - A/C Tug Narrow Body_2013_175</v>
      </c>
      <c r="B145" s="1" t="s">
        <v>40</v>
      </c>
      <c r="C145" s="1">
        <v>2020</v>
      </c>
      <c r="D145" s="1" t="s">
        <v>55</v>
      </c>
      <c r="E145" s="1">
        <v>2013</v>
      </c>
      <c r="F145" s="1">
        <v>175</v>
      </c>
      <c r="G145" s="1" t="s">
        <v>5</v>
      </c>
      <c r="H145" s="1">
        <v>1.93265691091479E-6</v>
      </c>
      <c r="I145" s="1">
        <v>2.33851486220689E-6</v>
      </c>
      <c r="J145" s="1">
        <v>2.7830259517173002E-6</v>
      </c>
      <c r="K145" s="1">
        <v>5.4214439186820998E-5</v>
      </c>
      <c r="L145" s="1">
        <v>4.1866092776473599E-5</v>
      </c>
      <c r="M145" s="1">
        <v>9.9684881526448405E-3</v>
      </c>
      <c r="N145" s="1">
        <v>1.8018783773000401E-7</v>
      </c>
      <c r="O145" s="1">
        <v>1.6577281071160401E-7</v>
      </c>
      <c r="P145" s="1">
        <v>9.2105636796425396E-8</v>
      </c>
      <c r="Q145" s="1">
        <v>8.1361460230777499E-8</v>
      </c>
      <c r="R145" s="1">
        <v>323.41661978510803</v>
      </c>
      <c r="S145" s="1">
        <v>79.016483696837597</v>
      </c>
      <c r="T145" s="1">
        <v>0.2407228415031</v>
      </c>
      <c r="U145" s="1">
        <v>11678.6362903926</v>
      </c>
      <c r="V145" s="1">
        <f t="shared" si="9"/>
        <v>6.6303522495680126E-2</v>
      </c>
      <c r="W145" s="1">
        <f t="shared" si="10"/>
        <v>1.1870223572543475</v>
      </c>
      <c r="X145" s="1">
        <f t="shared" si="11"/>
        <v>328.24672226137722</v>
      </c>
    </row>
    <row r="146" spans="1:24" hidden="1" x14ac:dyDescent="0.3">
      <c r="A146" s="18" t="str">
        <f t="shared" si="8"/>
        <v>AirGrSupp - A/C Tug Narrow Body_2013_300</v>
      </c>
      <c r="B146" s="1" t="s">
        <v>40</v>
      </c>
      <c r="C146" s="1">
        <v>2020</v>
      </c>
      <c r="D146" s="1" t="s">
        <v>55</v>
      </c>
      <c r="E146" s="1">
        <v>2013</v>
      </c>
      <c r="F146" s="1">
        <v>300</v>
      </c>
      <c r="G146" s="1" t="s">
        <v>5</v>
      </c>
      <c r="H146" s="1">
        <v>2.2752194435681098E-6</v>
      </c>
      <c r="I146" s="1">
        <v>2.7530155267174102E-6</v>
      </c>
      <c r="J146" s="1">
        <v>3.27631599873808E-6</v>
      </c>
      <c r="K146" s="1">
        <v>2.6797964533643101E-5</v>
      </c>
      <c r="L146" s="1">
        <v>3.6842033304235899E-5</v>
      </c>
      <c r="M146" s="1">
        <v>1.4635737003544799E-2</v>
      </c>
      <c r="N146" s="1">
        <v>2.57453181923052E-7</v>
      </c>
      <c r="O146" s="1">
        <v>2.3685692736920799E-7</v>
      </c>
      <c r="P146" s="1">
        <v>1.3524639011029399E-7</v>
      </c>
      <c r="Q146" s="1">
        <v>1.19454917930167E-7</v>
      </c>
      <c r="R146" s="1">
        <v>474.840368696675</v>
      </c>
      <c r="S146" s="1">
        <v>63.2131869574701</v>
      </c>
      <c r="T146" s="1">
        <v>0.19257827320248</v>
      </c>
      <c r="U146" s="1">
        <v>17146.576962213701</v>
      </c>
      <c r="V146" s="1">
        <f t="shared" si="9"/>
        <v>5.3164266740736724E-2</v>
      </c>
      <c r="W146" s="1">
        <f t="shared" si="10"/>
        <v>0.71146699568126215</v>
      </c>
      <c r="X146" s="1">
        <f t="shared" si="11"/>
        <v>328.24672226137733</v>
      </c>
    </row>
    <row r="147" spans="1:24" hidden="1" x14ac:dyDescent="0.3">
      <c r="A147" s="18" t="str">
        <f t="shared" si="8"/>
        <v>AirGrSupp - A/C Tug Narrow Body_2014_50</v>
      </c>
      <c r="B147" s="1" t="s">
        <v>40</v>
      </c>
      <c r="C147" s="1">
        <v>2020</v>
      </c>
      <c r="D147" s="1" t="s">
        <v>55</v>
      </c>
      <c r="E147" s="1">
        <v>2014</v>
      </c>
      <c r="F147" s="1">
        <v>50</v>
      </c>
      <c r="G147" s="1" t="s">
        <v>5</v>
      </c>
      <c r="H147" s="1">
        <v>1.69372143905797E-7</v>
      </c>
      <c r="I147" s="1">
        <v>2.0494029412601401E-7</v>
      </c>
      <c r="J147" s="1">
        <v>2.4389588722434702E-7</v>
      </c>
      <c r="K147" s="1">
        <v>4.21612249320819E-6</v>
      </c>
      <c r="L147" s="1">
        <v>3.66450015144908E-6</v>
      </c>
      <c r="M147" s="1">
        <v>7.4980608714904698E-4</v>
      </c>
      <c r="N147" s="1">
        <v>1.3630686312871399E-8</v>
      </c>
      <c r="O147" s="1">
        <v>1.25402314078417E-8</v>
      </c>
      <c r="P147" s="1">
        <v>6.9272479521947701E-9</v>
      </c>
      <c r="Q147" s="1">
        <v>6.1198164863331E-9</v>
      </c>
      <c r="R147" s="1">
        <v>24.326632733741398</v>
      </c>
      <c r="S147" s="1">
        <v>15.8032967393675</v>
      </c>
      <c r="T147" s="1">
        <v>4.8144568300620097E-2</v>
      </c>
      <c r="U147" s="1">
        <v>790.16483696837599</v>
      </c>
      <c r="V147" s="1">
        <f t="shared" si="9"/>
        <v>8.5881230145312612E-2</v>
      </c>
      <c r="W147" s="1">
        <f t="shared" si="10"/>
        <v>1.535626667348398</v>
      </c>
      <c r="X147" s="1">
        <f t="shared" si="11"/>
        <v>328.24672226137619</v>
      </c>
    </row>
    <row r="148" spans="1:24" hidden="1" x14ac:dyDescent="0.3">
      <c r="A148" s="18" t="str">
        <f t="shared" si="8"/>
        <v>AirGrSupp - A/C Tug Narrow Body_2014_100</v>
      </c>
      <c r="B148" s="1" t="s">
        <v>40</v>
      </c>
      <c r="C148" s="1">
        <v>2020</v>
      </c>
      <c r="D148" s="1" t="s">
        <v>55</v>
      </c>
      <c r="E148" s="1">
        <v>2014</v>
      </c>
      <c r="F148" s="1">
        <v>100</v>
      </c>
      <c r="G148" s="1" t="s">
        <v>5</v>
      </c>
      <c r="H148" s="1">
        <v>2.3607802227344101E-6</v>
      </c>
      <c r="I148" s="1">
        <v>2.8565440695086299E-6</v>
      </c>
      <c r="J148" s="1">
        <v>3.3995235207375501E-6</v>
      </c>
      <c r="K148" s="1">
        <v>7.6182878282272305E-5</v>
      </c>
      <c r="L148" s="1">
        <v>5.8332630352852899E-5</v>
      </c>
      <c r="M148" s="1">
        <v>1.24909607974954E-2</v>
      </c>
      <c r="N148" s="1">
        <v>2.4565491688047701E-7</v>
      </c>
      <c r="O148" s="1">
        <v>2.2600252353003799E-7</v>
      </c>
      <c r="P148" s="1">
        <v>1.15414303633203E-7</v>
      </c>
      <c r="Q148" s="1">
        <v>1.01949542860216E-7</v>
      </c>
      <c r="R148" s="1">
        <v>405.25546674020399</v>
      </c>
      <c r="S148" s="1">
        <v>158.03296739367499</v>
      </c>
      <c r="T148" s="1">
        <v>0.481445683006201</v>
      </c>
      <c r="U148" s="1">
        <v>14633.852780654301</v>
      </c>
      <c r="V148" s="1">
        <f t="shared" si="9"/>
        <v>6.4635460542138215E-2</v>
      </c>
      <c r="W148" s="1">
        <f t="shared" si="10"/>
        <v>1.3199013688381562</v>
      </c>
      <c r="X148" s="1">
        <f t="shared" si="11"/>
        <v>328.24672226137614</v>
      </c>
    </row>
    <row r="149" spans="1:24" hidden="1" x14ac:dyDescent="0.3">
      <c r="A149" s="18" t="str">
        <f t="shared" si="8"/>
        <v>AirGrSupp - A/C Tug Narrow Body_2014_175</v>
      </c>
      <c r="B149" s="1" t="s">
        <v>40</v>
      </c>
      <c r="C149" s="1">
        <v>2020</v>
      </c>
      <c r="D149" s="1" t="s">
        <v>55</v>
      </c>
      <c r="E149" s="1">
        <v>2014</v>
      </c>
      <c r="F149" s="1">
        <v>175</v>
      </c>
      <c r="G149" s="1" t="s">
        <v>5</v>
      </c>
      <c r="H149" s="1">
        <v>2.61003719020983E-6</v>
      </c>
      <c r="I149" s="1">
        <v>3.1581450001539E-6</v>
      </c>
      <c r="J149" s="1">
        <v>3.75845355390216E-6</v>
      </c>
      <c r="K149" s="1">
        <v>7.6163036593821393E-5</v>
      </c>
      <c r="L149" s="1">
        <v>5.9039066609567398E-5</v>
      </c>
      <c r="M149" s="1">
        <v>1.41096598209289E-2</v>
      </c>
      <c r="N149" s="1">
        <v>2.5162085008735598E-7</v>
      </c>
      <c r="O149" s="1">
        <v>2.3149118208036801E-7</v>
      </c>
      <c r="P149" s="1">
        <v>1.30372501134531E-7</v>
      </c>
      <c r="Q149" s="1">
        <v>1.15161146686594E-7</v>
      </c>
      <c r="R149" s="1">
        <v>457.77237387716298</v>
      </c>
      <c r="S149" s="1">
        <v>110.62307717557201</v>
      </c>
      <c r="T149" s="1">
        <v>0.33701197810434003</v>
      </c>
      <c r="U149" s="1">
        <v>16530.248389378401</v>
      </c>
      <c r="V149" s="1">
        <f t="shared" si="9"/>
        <v>6.3261762462750726E-2</v>
      </c>
      <c r="W149" s="1">
        <f t="shared" si="10"/>
        <v>1.1826294890497315</v>
      </c>
      <c r="X149" s="1">
        <f t="shared" si="11"/>
        <v>328.24672226137534</v>
      </c>
    </row>
    <row r="150" spans="1:24" hidden="1" x14ac:dyDescent="0.3">
      <c r="A150" s="18" t="str">
        <f t="shared" si="8"/>
        <v>AirGrSupp - A/C Tug Narrow Body_2014_300</v>
      </c>
      <c r="B150" s="1" t="s">
        <v>40</v>
      </c>
      <c r="C150" s="1">
        <v>2020</v>
      </c>
      <c r="D150" s="1" t="s">
        <v>55</v>
      </c>
      <c r="E150" s="1">
        <v>2014</v>
      </c>
      <c r="F150" s="1">
        <v>300</v>
      </c>
      <c r="G150" s="1" t="s">
        <v>5</v>
      </c>
      <c r="H150" s="1">
        <v>5.9703410611063903E-7</v>
      </c>
      <c r="I150" s="1">
        <v>7.2241126839387304E-7</v>
      </c>
      <c r="J150" s="1">
        <v>8.5972911279932005E-7</v>
      </c>
      <c r="K150" s="1">
        <v>1.0791919659072101E-5</v>
      </c>
      <c r="L150" s="1">
        <v>2.9275423783964098E-6</v>
      </c>
      <c r="M150" s="1">
        <v>5.8677839599465499E-3</v>
      </c>
      <c r="N150" s="1">
        <v>1.02151305827712E-7</v>
      </c>
      <c r="O150" s="1">
        <v>9.3979201361495396E-8</v>
      </c>
      <c r="P150" s="1">
        <v>5.42326616143437E-8</v>
      </c>
      <c r="Q150" s="1">
        <v>4.7892063870620002E-8</v>
      </c>
      <c r="R150" s="1">
        <v>190.37378837147801</v>
      </c>
      <c r="S150" s="1">
        <v>31.606593478735</v>
      </c>
      <c r="T150" s="1">
        <v>9.6289136601240194E-2</v>
      </c>
      <c r="U150" s="1">
        <v>6874.4340816248696</v>
      </c>
      <c r="V150" s="1">
        <f t="shared" si="9"/>
        <v>3.4796547887715391E-2</v>
      </c>
      <c r="W150" s="1">
        <f t="shared" si="10"/>
        <v>0.14101159965246587</v>
      </c>
      <c r="X150" s="1">
        <f t="shared" si="11"/>
        <v>328.24672226137619</v>
      </c>
    </row>
    <row r="151" spans="1:24" hidden="1" x14ac:dyDescent="0.3">
      <c r="A151" s="18" t="str">
        <f t="shared" si="8"/>
        <v>AirGrSupp - A/C Tug Narrow Body_2015_100</v>
      </c>
      <c r="B151" s="1" t="s">
        <v>40</v>
      </c>
      <c r="C151" s="1">
        <v>2020</v>
      </c>
      <c r="D151" s="1" t="s">
        <v>55</v>
      </c>
      <c r="E151" s="1">
        <v>2015</v>
      </c>
      <c r="F151" s="1">
        <v>100</v>
      </c>
      <c r="G151" s="1" t="s">
        <v>5</v>
      </c>
      <c r="H151" s="1">
        <v>1.2568499495701201E-6</v>
      </c>
      <c r="I151" s="1">
        <v>1.5207884389798499E-6</v>
      </c>
      <c r="J151" s="1">
        <v>1.8098639273809699E-6</v>
      </c>
      <c r="K151" s="1">
        <v>5.5031375671154302E-5</v>
      </c>
      <c r="L151" s="1">
        <v>2.34056657478521E-5</v>
      </c>
      <c r="M151" s="1">
        <v>9.0916928482849997E-3</v>
      </c>
      <c r="N151" s="1">
        <v>1.7421676771551301E-7</v>
      </c>
      <c r="O151" s="1">
        <v>1.60279426298272E-7</v>
      </c>
      <c r="P151" s="1">
        <v>8.4019503599658197E-8</v>
      </c>
      <c r="Q151" s="1">
        <v>7.4205174824822702E-8</v>
      </c>
      <c r="R151" s="1">
        <v>294.96996175258897</v>
      </c>
      <c r="S151" s="1">
        <v>126.42637391494</v>
      </c>
      <c r="T151" s="1">
        <v>0.385156546404961</v>
      </c>
      <c r="U151" s="1">
        <v>10651.4220023337</v>
      </c>
      <c r="V151" s="1">
        <f t="shared" si="9"/>
        <v>4.7276989257646833E-2</v>
      </c>
      <c r="W151" s="1">
        <f t="shared" si="10"/>
        <v>0.72761561027617583</v>
      </c>
      <c r="X151" s="1">
        <f t="shared" si="11"/>
        <v>328.24672226137596</v>
      </c>
    </row>
    <row r="152" spans="1:24" hidden="1" x14ac:dyDescent="0.3">
      <c r="A152" s="18" t="str">
        <f t="shared" si="8"/>
        <v>AirGrSupp - A/C Tug Narrow Body_2015_175</v>
      </c>
      <c r="B152" s="1" t="s">
        <v>40</v>
      </c>
      <c r="C152" s="1">
        <v>2020</v>
      </c>
      <c r="D152" s="1" t="s">
        <v>55</v>
      </c>
      <c r="E152" s="1">
        <v>2015</v>
      </c>
      <c r="F152" s="1">
        <v>175</v>
      </c>
      <c r="G152" s="1" t="s">
        <v>5</v>
      </c>
      <c r="H152" s="1">
        <v>7.5198732157799E-7</v>
      </c>
      <c r="I152" s="1">
        <v>9.0990465910936797E-7</v>
      </c>
      <c r="J152" s="1">
        <v>1.0828617430723001E-6</v>
      </c>
      <c r="K152" s="1">
        <v>4.1552563409736099E-5</v>
      </c>
      <c r="L152" s="1">
        <v>3.8540430254266297E-6</v>
      </c>
      <c r="M152" s="1">
        <v>7.75626615395234E-3</v>
      </c>
      <c r="N152" s="1">
        <v>1.36438322217286E-7</v>
      </c>
      <c r="O152" s="1">
        <v>1.2552325643990299E-7</v>
      </c>
      <c r="P152" s="1">
        <v>7.1687967429957205E-8</v>
      </c>
      <c r="Q152" s="1">
        <v>6.3305601668060901E-8</v>
      </c>
      <c r="R152" s="1">
        <v>251.643513364597</v>
      </c>
      <c r="S152" s="1">
        <v>63.2131869574701</v>
      </c>
      <c r="T152" s="1">
        <v>0.19257827320248</v>
      </c>
      <c r="U152" s="1">
        <v>9086.8956251363306</v>
      </c>
      <c r="V152" s="1">
        <f t="shared" si="9"/>
        <v>3.3156520588854654E-2</v>
      </c>
      <c r="W152" s="1">
        <f t="shared" si="10"/>
        <v>0.14043961160498919</v>
      </c>
      <c r="X152" s="1">
        <f t="shared" si="11"/>
        <v>328.24672226137733</v>
      </c>
    </row>
    <row r="153" spans="1:24" hidden="1" x14ac:dyDescent="0.3">
      <c r="A153" s="18" t="str">
        <f t="shared" si="8"/>
        <v>AirGrSupp - A/C Tug Narrow Body_2015_300</v>
      </c>
      <c r="B153" s="1" t="s">
        <v>40</v>
      </c>
      <c r="C153" s="1">
        <v>2020</v>
      </c>
      <c r="D153" s="1" t="s">
        <v>55</v>
      </c>
      <c r="E153" s="1">
        <v>2015</v>
      </c>
      <c r="F153" s="1">
        <v>300</v>
      </c>
      <c r="G153" s="1" t="s">
        <v>5</v>
      </c>
      <c r="H153" s="1">
        <v>1.6321394388336201E-6</v>
      </c>
      <c r="I153" s="1">
        <v>1.9748887209886798E-6</v>
      </c>
      <c r="J153" s="1">
        <v>2.3502807919204102E-6</v>
      </c>
      <c r="K153" s="1">
        <v>3.0486781744597E-5</v>
      </c>
      <c r="L153" s="1">
        <v>8.3649490360564096E-6</v>
      </c>
      <c r="M153" s="1">
        <v>1.6834469843708701E-2</v>
      </c>
      <c r="N153" s="1">
        <v>2.9000666770059998E-7</v>
      </c>
      <c r="O153" s="1">
        <v>2.6680613428455198E-7</v>
      </c>
      <c r="P153" s="1">
        <v>1.5559405800449799E-7</v>
      </c>
      <c r="Q153" s="1">
        <v>1.3740067979433E-7</v>
      </c>
      <c r="R153" s="1">
        <v>546.17583422437804</v>
      </c>
      <c r="S153" s="1">
        <v>79.016483696837597</v>
      </c>
      <c r="T153" s="1">
        <v>0.2407228415031</v>
      </c>
      <c r="U153" s="1">
        <v>19722.514330730599</v>
      </c>
      <c r="V153" s="1">
        <f t="shared" si="9"/>
        <v>3.3156520588854779E-2</v>
      </c>
      <c r="W153" s="1">
        <f t="shared" si="10"/>
        <v>0.1404396116049898</v>
      </c>
      <c r="X153" s="1">
        <f t="shared" si="11"/>
        <v>328.24672226137722</v>
      </c>
    </row>
    <row r="154" spans="1:24" hidden="1" x14ac:dyDescent="0.3">
      <c r="A154" s="18" t="str">
        <f t="shared" si="8"/>
        <v>AirGrSupp - A/C Tug Narrow Body_2016_100</v>
      </c>
      <c r="B154" s="1" t="s">
        <v>40</v>
      </c>
      <c r="C154" s="1">
        <v>2020</v>
      </c>
      <c r="D154" s="1" t="s">
        <v>55</v>
      </c>
      <c r="E154" s="1">
        <v>2016</v>
      </c>
      <c r="F154" s="1">
        <v>100</v>
      </c>
      <c r="G154" s="1" t="s">
        <v>5</v>
      </c>
      <c r="H154" s="1">
        <v>1.2150004666354001E-6</v>
      </c>
      <c r="I154" s="1">
        <v>1.47015056462884E-6</v>
      </c>
      <c r="J154" s="1">
        <v>1.74960067195499E-6</v>
      </c>
      <c r="K154" s="1">
        <v>5.5665496640665899E-5</v>
      </c>
      <c r="L154" s="1">
        <v>2.3763088365094999E-5</v>
      </c>
      <c r="M154" s="1">
        <v>9.2670519091569703E-3</v>
      </c>
      <c r="N154" s="1">
        <v>1.72902521557208E-7</v>
      </c>
      <c r="O154" s="1">
        <v>1.59070319832631E-7</v>
      </c>
      <c r="P154" s="1">
        <v>8.5642040565267801E-8</v>
      </c>
      <c r="Q154" s="1">
        <v>7.5636431906013696E-8</v>
      </c>
      <c r="R154" s="1">
        <v>300.65929335909198</v>
      </c>
      <c r="S154" s="1">
        <v>126.42637391494</v>
      </c>
      <c r="T154" s="1">
        <v>0.385156546404961</v>
      </c>
      <c r="U154" s="1">
        <v>10856.864859945401</v>
      </c>
      <c r="V154" s="1">
        <f t="shared" si="9"/>
        <v>4.4837974300366915E-2</v>
      </c>
      <c r="W154" s="1">
        <f t="shared" si="10"/>
        <v>0.72474804353149724</v>
      </c>
      <c r="X154" s="1">
        <f t="shared" si="11"/>
        <v>328.24672226137596</v>
      </c>
    </row>
    <row r="155" spans="1:24" hidden="1" x14ac:dyDescent="0.3">
      <c r="A155" s="18" t="str">
        <f t="shared" si="8"/>
        <v>AirGrSupp - A/C Tug Narrow Body_2016_175</v>
      </c>
      <c r="B155" s="1" t="s">
        <v>40</v>
      </c>
      <c r="C155" s="1">
        <v>2020</v>
      </c>
      <c r="D155" s="1" t="s">
        <v>55</v>
      </c>
      <c r="E155" s="1">
        <v>2016</v>
      </c>
      <c r="F155" s="1">
        <v>175</v>
      </c>
      <c r="G155" s="1" t="s">
        <v>5</v>
      </c>
      <c r="H155" s="1">
        <v>7.1106228170027605E-7</v>
      </c>
      <c r="I155" s="1">
        <v>8.6038536085733403E-7</v>
      </c>
      <c r="J155" s="1">
        <v>1.02392968564839E-6</v>
      </c>
      <c r="K155" s="1">
        <v>4.1022149641539999E-5</v>
      </c>
      <c r="L155" s="1">
        <v>3.8183199716890698E-6</v>
      </c>
      <c r="M155" s="1">
        <v>7.7157986783665004E-3</v>
      </c>
      <c r="N155" s="1">
        <v>1.33855305164528E-7</v>
      </c>
      <c r="O155" s="1">
        <v>1.23146880751366E-7</v>
      </c>
      <c r="P155" s="1">
        <v>7.1315053300894698E-8</v>
      </c>
      <c r="Q155" s="1">
        <v>6.2975311572401503E-8</v>
      </c>
      <c r="R155" s="1">
        <v>250.330590686173</v>
      </c>
      <c r="S155" s="1">
        <v>63.2131869574701</v>
      </c>
      <c r="T155" s="1">
        <v>0.19257827320248</v>
      </c>
      <c r="U155" s="1">
        <v>9039.4857349182294</v>
      </c>
      <c r="V155" s="1">
        <f t="shared" si="9"/>
        <v>3.151649328999389E-2</v>
      </c>
      <c r="W155" s="1">
        <f t="shared" si="10"/>
        <v>0.13986762355751259</v>
      </c>
      <c r="X155" s="1">
        <f t="shared" si="11"/>
        <v>328.24672226137733</v>
      </c>
    </row>
    <row r="156" spans="1:24" hidden="1" x14ac:dyDescent="0.3">
      <c r="A156" s="18" t="str">
        <f t="shared" si="8"/>
        <v>AirGrSupp - A/C Tug Narrow Body_2017_100</v>
      </c>
      <c r="B156" s="1" t="s">
        <v>40</v>
      </c>
      <c r="C156" s="1">
        <v>2020</v>
      </c>
      <c r="D156" s="1" t="s">
        <v>55</v>
      </c>
      <c r="E156" s="1">
        <v>2017</v>
      </c>
      <c r="F156" s="1">
        <v>100</v>
      </c>
      <c r="G156" s="1" t="s">
        <v>5</v>
      </c>
      <c r="H156" s="1">
        <v>7.0406218162442304E-7</v>
      </c>
      <c r="I156" s="1">
        <v>8.5191523976555098E-7</v>
      </c>
      <c r="J156" s="1">
        <v>1.0138495415391599E-6</v>
      </c>
      <c r="K156" s="1">
        <v>3.3850472264285197E-5</v>
      </c>
      <c r="L156" s="1">
        <v>1.45046243821119E-5</v>
      </c>
      <c r="M156" s="1">
        <v>5.6789357405459696E-3</v>
      </c>
      <c r="N156" s="1">
        <v>1.03091692534593E-7</v>
      </c>
      <c r="O156" s="1">
        <v>9.4844357131826395E-8</v>
      </c>
      <c r="P156" s="1">
        <v>5.2483455330870502E-8</v>
      </c>
      <c r="Q156" s="1">
        <v>4.6350710090875898E-8</v>
      </c>
      <c r="R156" s="1">
        <v>184.246815872166</v>
      </c>
      <c r="S156" s="1">
        <v>79.016483696837597</v>
      </c>
      <c r="T156" s="1">
        <v>0.2407228415031</v>
      </c>
      <c r="U156" s="1">
        <v>6653.1879272737297</v>
      </c>
      <c r="V156" s="1">
        <f t="shared" si="9"/>
        <v>4.2398959343086587E-2</v>
      </c>
      <c r="W156" s="1">
        <f t="shared" si="10"/>
        <v>0.72188047678680933</v>
      </c>
      <c r="X156" s="1">
        <f t="shared" si="11"/>
        <v>328.24672226137722</v>
      </c>
    </row>
    <row r="157" spans="1:24" hidden="1" x14ac:dyDescent="0.3">
      <c r="A157" s="18" t="str">
        <f t="shared" si="8"/>
        <v>AirGrSupp - A/C Tug Narrow Body_2017_175</v>
      </c>
      <c r="B157" s="1" t="s">
        <v>40</v>
      </c>
      <c r="C157" s="1">
        <v>2020</v>
      </c>
      <c r="D157" s="1" t="s">
        <v>55</v>
      </c>
      <c r="E157" s="1">
        <v>2017</v>
      </c>
      <c r="F157" s="1">
        <v>175</v>
      </c>
      <c r="G157" s="1" t="s">
        <v>5</v>
      </c>
      <c r="H157" s="1">
        <v>2.3167888909728899E-6</v>
      </c>
      <c r="I157" s="1">
        <v>2.8033145580771901E-6</v>
      </c>
      <c r="J157" s="1">
        <v>3.3361760030009599E-6</v>
      </c>
      <c r="K157" s="1">
        <v>1.3991778606571001E-4</v>
      </c>
      <c r="L157" s="1">
        <v>1.30701363078816E-5</v>
      </c>
      <c r="M157" s="1">
        <v>2.6519685667252699E-2</v>
      </c>
      <c r="N157" s="1">
        <v>4.5363779665670399E-7</v>
      </c>
      <c r="O157" s="1">
        <v>4.1734677292416801E-7</v>
      </c>
      <c r="P157" s="1">
        <v>2.45118141862875E-7</v>
      </c>
      <c r="Q157" s="1">
        <v>2.1645010935549201E-7</v>
      </c>
      <c r="R157" s="1">
        <v>860.40199526051902</v>
      </c>
      <c r="S157" s="1">
        <v>205.44285761177699</v>
      </c>
      <c r="T157" s="1">
        <v>0.62587938790806097</v>
      </c>
      <c r="U157" s="1">
        <v>31069.281389596501</v>
      </c>
      <c r="V157" s="1">
        <f t="shared" si="9"/>
        <v>2.9876465991133177E-2</v>
      </c>
      <c r="W157" s="1">
        <f t="shared" si="10"/>
        <v>0.13929563551003657</v>
      </c>
      <c r="X157" s="1">
        <f t="shared" si="11"/>
        <v>328.24672226137551</v>
      </c>
    </row>
    <row r="158" spans="1:24" hidden="1" x14ac:dyDescent="0.3">
      <c r="A158" s="18" t="str">
        <f t="shared" si="8"/>
        <v>AirGrSupp - A/C Tug Narrow Body_2017_300</v>
      </c>
      <c r="B158" s="1" t="s">
        <v>40</v>
      </c>
      <c r="C158" s="1">
        <v>2020</v>
      </c>
      <c r="D158" s="1" t="s">
        <v>55</v>
      </c>
      <c r="E158" s="1">
        <v>2017</v>
      </c>
      <c r="F158" s="1">
        <v>300</v>
      </c>
      <c r="G158" s="1" t="s">
        <v>5</v>
      </c>
      <c r="H158" s="1">
        <v>2.19187555300588E-7</v>
      </c>
      <c r="I158" s="1">
        <v>2.6521694191371203E-7</v>
      </c>
      <c r="J158" s="1">
        <v>3.15630079632847E-7</v>
      </c>
      <c r="K158" s="1">
        <v>4.5103529339267204E-6</v>
      </c>
      <c r="L158" s="1">
        <v>1.23654392332959E-6</v>
      </c>
      <c r="M158" s="1">
        <v>2.5089834863219699E-3</v>
      </c>
      <c r="N158" s="1">
        <v>4.23094639931776E-8</v>
      </c>
      <c r="O158" s="1">
        <v>3.8924706873723397E-8</v>
      </c>
      <c r="P158" s="1">
        <v>2.3190220949387001E-8</v>
      </c>
      <c r="Q158" s="1">
        <v>2.0477985930885799E-8</v>
      </c>
      <c r="R158" s="1">
        <v>81.401206062287102</v>
      </c>
      <c r="S158" s="1">
        <v>15.8032967393675</v>
      </c>
      <c r="T158" s="1">
        <v>4.8144568300620097E-2</v>
      </c>
      <c r="U158" s="1">
        <v>2939.41319352236</v>
      </c>
      <c r="V158" s="1">
        <f t="shared" si="9"/>
        <v>2.9876465991133149E-2</v>
      </c>
      <c r="W158" s="1">
        <f t="shared" si="10"/>
        <v>0.1392956355100361</v>
      </c>
      <c r="X158" s="1">
        <f t="shared" si="11"/>
        <v>328.24672226137619</v>
      </c>
    </row>
    <row r="159" spans="1:24" hidden="1" x14ac:dyDescent="0.3">
      <c r="A159" s="18" t="str">
        <f t="shared" si="8"/>
        <v>AirGrSupp - A/C Tug Narrow Body_2018_100</v>
      </c>
      <c r="B159" s="1" t="s">
        <v>40</v>
      </c>
      <c r="C159" s="1">
        <v>2020</v>
      </c>
      <c r="D159" s="1" t="s">
        <v>55</v>
      </c>
      <c r="E159" s="1">
        <v>2018</v>
      </c>
      <c r="F159" s="1">
        <v>100</v>
      </c>
      <c r="G159" s="1" t="s">
        <v>5</v>
      </c>
      <c r="H159" s="1">
        <v>1.3870153622125001E-7</v>
      </c>
      <c r="I159" s="1">
        <v>1.67828858827713E-7</v>
      </c>
      <c r="J159" s="1">
        <v>1.9973021215859999E-7</v>
      </c>
      <c r="K159" s="1">
        <v>7.0208970216330403E-6</v>
      </c>
      <c r="L159" s="1">
        <v>3.01980190487014E-6</v>
      </c>
      <c r="M159" s="1">
        <v>1.1870459505179201E-3</v>
      </c>
      <c r="N159" s="1">
        <v>2.0950084567109399E-8</v>
      </c>
      <c r="O159" s="1">
        <v>1.9274077801740698E-8</v>
      </c>
      <c r="P159" s="1">
        <v>1.0970667441504999E-8</v>
      </c>
      <c r="Q159" s="1">
        <v>9.6885094726771597E-9</v>
      </c>
      <c r="R159" s="1">
        <v>38.512398567103602</v>
      </c>
      <c r="S159" s="1">
        <v>15.8032967393675</v>
      </c>
      <c r="T159" s="1">
        <v>4.8144568300620097E-2</v>
      </c>
      <c r="U159" s="1">
        <v>1390.69011306434</v>
      </c>
      <c r="V159" s="1">
        <f t="shared" si="9"/>
        <v>3.9959944385806634E-2</v>
      </c>
      <c r="W159" s="1">
        <f t="shared" si="10"/>
        <v>0.71901291004212997</v>
      </c>
      <c r="X159" s="1">
        <f t="shared" si="11"/>
        <v>328.24672226137619</v>
      </c>
    </row>
    <row r="160" spans="1:24" hidden="1" x14ac:dyDescent="0.3">
      <c r="A160" s="18" t="str">
        <f t="shared" si="8"/>
        <v>AirGrSupp - A/C Tug Narrow Body_2018_175</v>
      </c>
      <c r="B160" s="1" t="s">
        <v>40</v>
      </c>
      <c r="C160" s="1">
        <v>2020</v>
      </c>
      <c r="D160" s="1" t="s">
        <v>55</v>
      </c>
      <c r="E160" s="1">
        <v>2018</v>
      </c>
      <c r="F160" s="1">
        <v>175</v>
      </c>
      <c r="G160" s="1" t="s">
        <v>5</v>
      </c>
      <c r="H160" s="1">
        <v>9.4890610191756902E-7</v>
      </c>
      <c r="I160" s="1">
        <v>1.1481763833202501E-6</v>
      </c>
      <c r="J160" s="1">
        <v>1.3664247867613E-6</v>
      </c>
      <c r="K160" s="1">
        <v>6.01686482318712E-5</v>
      </c>
      <c r="L160" s="1">
        <v>5.64091022810702E-6</v>
      </c>
      <c r="M160" s="1">
        <v>1.1492763066378E-2</v>
      </c>
      <c r="N160" s="1">
        <v>1.9380464151713601E-7</v>
      </c>
      <c r="O160" s="1">
        <v>1.7830027019576501E-7</v>
      </c>
      <c r="P160" s="1">
        <v>1.06227826810443E-7</v>
      </c>
      <c r="Q160" s="1">
        <v>9.3802387167283405E-8</v>
      </c>
      <c r="R160" s="1">
        <v>372.87004067241202</v>
      </c>
      <c r="S160" s="1">
        <v>94.819780436205093</v>
      </c>
      <c r="T160" s="1">
        <v>0.28886740980372</v>
      </c>
      <c r="U160" s="1">
        <v>13464.408821941101</v>
      </c>
      <c r="V160" s="1">
        <f t="shared" si="9"/>
        <v>2.8236438692272308E-2</v>
      </c>
      <c r="W160" s="1">
        <f t="shared" si="10"/>
        <v>0.13872364746256011</v>
      </c>
      <c r="X160" s="1">
        <f t="shared" si="11"/>
        <v>328.24672226137716</v>
      </c>
    </row>
    <row r="161" spans="1:24" hidden="1" x14ac:dyDescent="0.3">
      <c r="A161" s="18" t="str">
        <f t="shared" si="8"/>
        <v>AirGrSupp - A/C Tug Narrow Body_2019_100</v>
      </c>
      <c r="B161" s="1" t="s">
        <v>40</v>
      </c>
      <c r="C161" s="1">
        <v>2020</v>
      </c>
      <c r="D161" s="1" t="s">
        <v>55</v>
      </c>
      <c r="E161" s="1">
        <v>2019</v>
      </c>
      <c r="F161" s="1">
        <v>100</v>
      </c>
      <c r="G161" s="1" t="s">
        <v>5</v>
      </c>
      <c r="H161" s="1">
        <v>2.4863175379447501E-7</v>
      </c>
      <c r="I161" s="1">
        <v>3.0084442209131501E-7</v>
      </c>
      <c r="J161" s="1">
        <v>3.5802972546404397E-7</v>
      </c>
      <c r="K161" s="1">
        <v>1.32990344185092E-5</v>
      </c>
      <c r="L161" s="1">
        <v>5.7420840906437003E-6</v>
      </c>
      <c r="M161" s="1">
        <v>2.2661786328069399E-3</v>
      </c>
      <c r="N161" s="1">
        <v>3.8852504321248003E-8</v>
      </c>
      <c r="O161" s="1">
        <v>3.57443039755482E-8</v>
      </c>
      <c r="P161" s="1">
        <v>2.0944486341879301E-8</v>
      </c>
      <c r="Q161" s="1">
        <v>1.84962453569291E-8</v>
      </c>
      <c r="R161" s="1">
        <v>73.523669991743205</v>
      </c>
      <c r="S161" s="1">
        <v>31.606593478735</v>
      </c>
      <c r="T161" s="1">
        <v>9.6289136601240194E-2</v>
      </c>
      <c r="U161" s="1">
        <v>2654.95385221374</v>
      </c>
      <c r="V161" s="1">
        <f t="shared" si="9"/>
        <v>3.7520929428526507E-2</v>
      </c>
      <c r="W161" s="1">
        <f t="shared" si="10"/>
        <v>0.71614534329744794</v>
      </c>
      <c r="X161" s="1">
        <f t="shared" si="11"/>
        <v>328.24672226137619</v>
      </c>
    </row>
    <row r="162" spans="1:24" hidden="1" x14ac:dyDescent="0.3">
      <c r="A162" s="18" t="str">
        <f t="shared" si="8"/>
        <v>AirGrSupp - A/C Tug Narrow Body_2019_175</v>
      </c>
      <c r="B162" s="1" t="s">
        <v>40</v>
      </c>
      <c r="C162" s="1">
        <v>2020</v>
      </c>
      <c r="D162" s="1" t="s">
        <v>55</v>
      </c>
      <c r="E162" s="1">
        <v>2019</v>
      </c>
      <c r="F162" s="1">
        <v>175</v>
      </c>
      <c r="G162" s="1" t="s">
        <v>5</v>
      </c>
      <c r="H162" s="1">
        <v>5.7488016490537301E-7</v>
      </c>
      <c r="I162" s="1">
        <v>6.9560499953550099E-7</v>
      </c>
      <c r="J162" s="1">
        <v>8.2782743746373703E-7</v>
      </c>
      <c r="K162" s="1">
        <v>3.8399563574673999E-5</v>
      </c>
      <c r="L162" s="1">
        <v>3.6132312574719301E-6</v>
      </c>
      <c r="M162" s="1">
        <v>7.3920588736798003E-3</v>
      </c>
      <c r="N162" s="1">
        <v>1.2286103509439801E-7</v>
      </c>
      <c r="O162" s="1">
        <v>1.13032152286846E-7</v>
      </c>
      <c r="P162" s="1">
        <v>6.8326003722328399E-8</v>
      </c>
      <c r="Q162" s="1">
        <v>6.0332990807125895E-8</v>
      </c>
      <c r="R162" s="1">
        <v>239.82720925878101</v>
      </c>
      <c r="S162" s="1">
        <v>63.2131869574701</v>
      </c>
      <c r="T162" s="1">
        <v>0.19257827320248</v>
      </c>
      <c r="U162" s="1">
        <v>8660.2066131733991</v>
      </c>
      <c r="V162" s="1">
        <f t="shared" si="9"/>
        <v>2.659641139341171E-2</v>
      </c>
      <c r="W162" s="1">
        <f t="shared" si="10"/>
        <v>0.13815165941508339</v>
      </c>
      <c r="X162" s="1">
        <f t="shared" si="11"/>
        <v>328.24672226137733</v>
      </c>
    </row>
    <row r="163" spans="1:24" hidden="1" x14ac:dyDescent="0.3">
      <c r="A163" s="18" t="str">
        <f t="shared" si="8"/>
        <v>AirGrSupp - A/C Tug Narrow Body_2019_300</v>
      </c>
      <c r="B163" s="1" t="s">
        <v>40</v>
      </c>
      <c r="C163" s="1">
        <v>2020</v>
      </c>
      <c r="D163" s="1" t="s">
        <v>55</v>
      </c>
      <c r="E163" s="1">
        <v>2019</v>
      </c>
      <c r="F163" s="1">
        <v>300</v>
      </c>
      <c r="G163" s="1" t="s">
        <v>5</v>
      </c>
      <c r="H163" s="1">
        <v>2.2030079312067199E-7</v>
      </c>
      <c r="I163" s="1">
        <v>2.6656395967601301E-7</v>
      </c>
      <c r="J163" s="1">
        <v>3.1723314209376798E-7</v>
      </c>
      <c r="K163" s="1">
        <v>5.01396176329384E-6</v>
      </c>
      <c r="L163" s="1">
        <v>1.38463241618449E-6</v>
      </c>
      <c r="M163" s="1">
        <v>2.8327232910086799E-3</v>
      </c>
      <c r="N163" s="1">
        <v>4.6738300447505401E-8</v>
      </c>
      <c r="O163" s="1">
        <v>4.2999236411704999E-8</v>
      </c>
      <c r="P163" s="1">
        <v>2.6183322594322799E-8</v>
      </c>
      <c r="Q163" s="1">
        <v>2.31203066961614E-8</v>
      </c>
      <c r="R163" s="1">
        <v>91.904587489679002</v>
      </c>
      <c r="S163" s="1">
        <v>15.8032967393675</v>
      </c>
      <c r="T163" s="1">
        <v>4.8144568300620097E-2</v>
      </c>
      <c r="U163" s="1">
        <v>3318.6923152671802</v>
      </c>
      <c r="V163" s="1">
        <f t="shared" si="9"/>
        <v>2.6596411393411686E-2</v>
      </c>
      <c r="W163" s="1">
        <f t="shared" si="10"/>
        <v>0.13815165941508242</v>
      </c>
      <c r="X163" s="1">
        <f t="shared" si="11"/>
        <v>328.24672226137619</v>
      </c>
    </row>
    <row r="164" spans="1:24" hidden="1" x14ac:dyDescent="0.3">
      <c r="A164" s="18" t="str">
        <f t="shared" si="8"/>
        <v>AirGrSupp - A/C Tug Narrow Body_2020_100</v>
      </c>
      <c r="B164" s="1" t="s">
        <v>40</v>
      </c>
      <c r="C164" s="1">
        <v>2020</v>
      </c>
      <c r="D164" s="1" t="s">
        <v>55</v>
      </c>
      <c r="E164" s="1">
        <v>2020</v>
      </c>
      <c r="F164" s="1">
        <v>100</v>
      </c>
      <c r="G164" s="1" t="s">
        <v>5</v>
      </c>
      <c r="H164" s="1">
        <v>3.9713567892469799E-7</v>
      </c>
      <c r="I164" s="1">
        <v>4.8053417149888395E-7</v>
      </c>
      <c r="J164" s="1">
        <v>5.7187537765156498E-7</v>
      </c>
      <c r="K164" s="1">
        <v>2.2540669355565499E-5</v>
      </c>
      <c r="L164" s="1">
        <v>9.7701151881342008E-6</v>
      </c>
      <c r="M164" s="1">
        <v>3.8713884977118599E-3</v>
      </c>
      <c r="N164" s="1">
        <v>6.44202124450171E-8</v>
      </c>
      <c r="O164" s="1">
        <v>5.9266595449415701E-8</v>
      </c>
      <c r="P164" s="1">
        <v>3.5780992474391501E-8</v>
      </c>
      <c r="Q164" s="1">
        <v>3.1597752484753902E-8</v>
      </c>
      <c r="R164" s="1">
        <v>125.60293623589401</v>
      </c>
      <c r="S164" s="1">
        <v>47.409890218102497</v>
      </c>
      <c r="T164" s="1">
        <v>0.14443370490186</v>
      </c>
      <c r="U164" s="1">
        <v>4535.5461641984803</v>
      </c>
      <c r="V164" s="1">
        <f t="shared" si="9"/>
        <v>3.5081914471246367E-2</v>
      </c>
      <c r="W164" s="1">
        <f t="shared" si="10"/>
        <v>0.71327777655276525</v>
      </c>
      <c r="X164" s="1">
        <f t="shared" si="11"/>
        <v>328.24672226137682</v>
      </c>
    </row>
    <row r="165" spans="1:24" hidden="1" x14ac:dyDescent="0.3">
      <c r="A165" s="18" t="str">
        <f t="shared" si="8"/>
        <v>AirGrSupp - A/C Tug Narrow Body_2021_100</v>
      </c>
      <c r="B165" s="1" t="s">
        <v>40</v>
      </c>
      <c r="C165" s="1">
        <v>2020</v>
      </c>
      <c r="D165" s="1" t="s">
        <v>55</v>
      </c>
      <c r="E165" s="1">
        <v>2021</v>
      </c>
      <c r="F165" s="1">
        <v>100</v>
      </c>
      <c r="G165" s="1" t="s">
        <v>5</v>
      </c>
      <c r="H165" s="1">
        <v>1.3837480101905799E-7</v>
      </c>
      <c r="I165" s="1">
        <v>1.6743350923306001E-7</v>
      </c>
      <c r="J165" s="1">
        <v>1.9925971346744399E-7</v>
      </c>
      <c r="K165" s="1">
        <v>7.8538917615211001E-6</v>
      </c>
      <c r="L165" s="1">
        <v>3.4042213199073801E-6</v>
      </c>
      <c r="M165" s="1">
        <v>1.3489158528612699E-3</v>
      </c>
      <c r="N165" s="1">
        <v>2.2446067054012902E-8</v>
      </c>
      <c r="O165" s="1">
        <v>2.0650381689691801E-8</v>
      </c>
      <c r="P165" s="1">
        <v>1.24672447645963E-8</v>
      </c>
      <c r="Q165" s="1">
        <v>1.1009669855314901E-8</v>
      </c>
      <c r="R165" s="1">
        <v>43.764089280799503</v>
      </c>
      <c r="S165" s="1">
        <v>15.8032967393675</v>
      </c>
      <c r="T165" s="1">
        <v>4.8144568300620097E-2</v>
      </c>
      <c r="U165" s="1">
        <v>1580.3296739367499</v>
      </c>
      <c r="V165" s="1">
        <f t="shared" si="9"/>
        <v>3.5081914471246298E-2</v>
      </c>
      <c r="W165" s="1">
        <f t="shared" si="10"/>
        <v>0.71327777655276503</v>
      </c>
      <c r="X165" s="1">
        <f t="shared" si="11"/>
        <v>328.24672226137619</v>
      </c>
    </row>
    <row r="166" spans="1:24" hidden="1" x14ac:dyDescent="0.3">
      <c r="A166" s="18" t="str">
        <f t="shared" si="8"/>
        <v>AirGrSupp - A/C Tug Wide Body_1981_600</v>
      </c>
      <c r="B166" s="1" t="s">
        <v>40</v>
      </c>
      <c r="C166" s="1">
        <v>2020</v>
      </c>
      <c r="D166" s="1" t="s">
        <v>56</v>
      </c>
      <c r="E166" s="1">
        <v>1981</v>
      </c>
      <c r="F166" s="1">
        <v>600</v>
      </c>
      <c r="G166" s="1" t="s">
        <v>5</v>
      </c>
      <c r="H166" s="1">
        <v>7.1233088070744799E-6</v>
      </c>
      <c r="I166" s="1">
        <v>8.6192036565601201E-6</v>
      </c>
      <c r="J166" s="1">
        <v>1.02575646821872E-5</v>
      </c>
      <c r="K166" s="1">
        <v>1.0990694196379E-4</v>
      </c>
      <c r="L166" s="1">
        <v>9.5093680606555495E-5</v>
      </c>
      <c r="M166" s="1">
        <v>4.0914697511996896E-3</v>
      </c>
      <c r="N166" s="1">
        <v>4.8381370594415601E-6</v>
      </c>
      <c r="O166" s="1">
        <v>4.45108609468624E-6</v>
      </c>
      <c r="P166" s="1">
        <v>3.7613967610852098E-8</v>
      </c>
      <c r="Q166" s="1">
        <v>3.3394026090038599E-8</v>
      </c>
      <c r="R166" s="1">
        <v>132.74323012912799</v>
      </c>
      <c r="S166" s="1">
        <v>11.967135855959</v>
      </c>
      <c r="T166" s="1">
        <v>5.4868908786473401E-2</v>
      </c>
      <c r="U166" s="1">
        <v>4786.8543423836099</v>
      </c>
      <c r="V166" s="1">
        <f t="shared" si="9"/>
        <v>0.59621861376000007</v>
      </c>
      <c r="W166" s="1">
        <f t="shared" si="10"/>
        <v>6.577942080000005</v>
      </c>
      <c r="X166" s="1">
        <f t="shared" si="11"/>
        <v>218.10413439294072</v>
      </c>
    </row>
    <row r="167" spans="1:24" hidden="1" x14ac:dyDescent="0.3">
      <c r="A167" s="18" t="str">
        <f t="shared" si="8"/>
        <v>AirGrSupp - A/C Tug Wide Body_1985_25</v>
      </c>
      <c r="B167" s="1" t="s">
        <v>40</v>
      </c>
      <c r="C167" s="1">
        <v>2020</v>
      </c>
      <c r="D167" s="1" t="s">
        <v>56</v>
      </c>
      <c r="E167" s="1">
        <v>1985</v>
      </c>
      <c r="F167" s="1">
        <v>25</v>
      </c>
      <c r="G167" s="1" t="s">
        <v>5</v>
      </c>
      <c r="H167" s="1">
        <v>0</v>
      </c>
      <c r="I167" s="1">
        <v>0</v>
      </c>
      <c r="J167" s="1">
        <v>0</v>
      </c>
      <c r="K167" s="1">
        <v>0</v>
      </c>
      <c r="L167" s="1">
        <v>0</v>
      </c>
      <c r="M167" s="1">
        <v>0</v>
      </c>
      <c r="N167" s="1">
        <v>0</v>
      </c>
      <c r="O167" s="1">
        <v>0</v>
      </c>
      <c r="P167" s="1">
        <v>0</v>
      </c>
      <c r="Q167" s="1">
        <v>0</v>
      </c>
      <c r="R167" s="1">
        <v>0</v>
      </c>
      <c r="S167" s="1">
        <v>0</v>
      </c>
      <c r="T167" s="1">
        <v>0</v>
      </c>
      <c r="U167" s="1">
        <v>0</v>
      </c>
      <c r="V167" s="1">
        <f t="shared" si="9"/>
        <v>0</v>
      </c>
      <c r="W167" s="1">
        <f t="shared" si="10"/>
        <v>0</v>
      </c>
      <c r="X167" s="1" t="e">
        <f t="shared" si="11"/>
        <v>#DIV/0!</v>
      </c>
    </row>
    <row r="168" spans="1:24" hidden="1" x14ac:dyDescent="0.3">
      <c r="A168" s="18" t="str">
        <f t="shared" si="8"/>
        <v>AirGrSupp - A/C Tug Wide Body_1985_75</v>
      </c>
      <c r="B168" s="1" t="s">
        <v>40</v>
      </c>
      <c r="C168" s="1">
        <v>2020</v>
      </c>
      <c r="D168" s="1" t="s">
        <v>56</v>
      </c>
      <c r="E168" s="1">
        <v>1985</v>
      </c>
      <c r="F168" s="1">
        <v>75</v>
      </c>
      <c r="G168" s="1" t="s">
        <v>5</v>
      </c>
      <c r="H168" s="1">
        <v>3.5921383528671598E-6</v>
      </c>
      <c r="I168" s="1">
        <v>4.34648740696927E-6</v>
      </c>
      <c r="J168" s="1">
        <v>5.1726792281287203E-6</v>
      </c>
      <c r="K168" s="1">
        <v>1.40902771224916E-5</v>
      </c>
      <c r="L168" s="1">
        <v>3.4421718170416299E-5</v>
      </c>
      <c r="M168" s="1">
        <v>1.17646934817115E-3</v>
      </c>
      <c r="N168" s="1">
        <v>2.5237370742812701E-6</v>
      </c>
      <c r="O168" s="1">
        <v>2.3218381083387701E-6</v>
      </c>
      <c r="P168" s="1">
        <v>1.0769278403203601E-8</v>
      </c>
      <c r="Q168" s="1">
        <v>9.6021846661431401E-9</v>
      </c>
      <c r="R168" s="1">
        <v>38.169252352008101</v>
      </c>
      <c r="S168" s="1">
        <v>21.840022937125202</v>
      </c>
      <c r="T168" s="1">
        <v>5.4868908786473401E-2</v>
      </c>
      <c r="U168" s="1">
        <v>1375.9214450388899</v>
      </c>
      <c r="V168" s="1">
        <f t="shared" si="9"/>
        <v>1.0460040998590827</v>
      </c>
      <c r="W168" s="1">
        <f t="shared" si="10"/>
        <v>8.2837599558479269</v>
      </c>
      <c r="X168" s="1">
        <f t="shared" si="11"/>
        <v>398.04004526711731</v>
      </c>
    </row>
    <row r="169" spans="1:24" hidden="1" x14ac:dyDescent="0.3">
      <c r="A169" s="18" t="str">
        <f t="shared" si="8"/>
        <v>AirGrSupp - A/C Tug Wide Body_1990_25</v>
      </c>
      <c r="B169" s="1" t="s">
        <v>40</v>
      </c>
      <c r="C169" s="1">
        <v>2020</v>
      </c>
      <c r="D169" s="1" t="s">
        <v>56</v>
      </c>
      <c r="E169" s="1">
        <v>1990</v>
      </c>
      <c r="F169" s="1">
        <v>25</v>
      </c>
      <c r="G169" s="1" t="s">
        <v>5</v>
      </c>
      <c r="H169" s="1">
        <v>0</v>
      </c>
      <c r="I169" s="1">
        <v>0</v>
      </c>
      <c r="J169" s="1">
        <v>0</v>
      </c>
      <c r="K169" s="1">
        <v>0</v>
      </c>
      <c r="L169" s="1">
        <v>0</v>
      </c>
      <c r="M169" s="1">
        <v>0</v>
      </c>
      <c r="N169" s="1">
        <v>0</v>
      </c>
      <c r="O169" s="1">
        <v>0</v>
      </c>
      <c r="P169" s="1">
        <v>0</v>
      </c>
      <c r="Q169" s="1">
        <v>0</v>
      </c>
      <c r="R169" s="1">
        <v>0</v>
      </c>
      <c r="S169" s="1">
        <v>0</v>
      </c>
      <c r="T169" s="1">
        <v>0</v>
      </c>
      <c r="U169" s="1">
        <v>0</v>
      </c>
      <c r="V169" s="1">
        <f t="shared" si="9"/>
        <v>0</v>
      </c>
      <c r="W169" s="1">
        <f t="shared" si="10"/>
        <v>0</v>
      </c>
      <c r="X169" s="1" t="e">
        <f t="shared" si="11"/>
        <v>#DIV/0!</v>
      </c>
    </row>
    <row r="170" spans="1:24" hidden="1" x14ac:dyDescent="0.3">
      <c r="A170" s="18" t="str">
        <f t="shared" si="8"/>
        <v>AirGrSupp - A/C Tug Wide Body_1990_175</v>
      </c>
      <c r="B170" s="1" t="s">
        <v>40</v>
      </c>
      <c r="C170" s="1">
        <v>2020</v>
      </c>
      <c r="D170" s="1" t="s">
        <v>56</v>
      </c>
      <c r="E170" s="1">
        <v>1990</v>
      </c>
      <c r="F170" s="1">
        <v>175</v>
      </c>
      <c r="G170" s="1" t="s">
        <v>5</v>
      </c>
      <c r="H170" s="1">
        <v>4.3550654497412203E-6</v>
      </c>
      <c r="I170" s="1">
        <v>5.2696291941868802E-6</v>
      </c>
      <c r="J170" s="1">
        <v>6.2712942476273596E-6</v>
      </c>
      <c r="K170" s="1">
        <v>2.0471681503745798E-5</v>
      </c>
      <c r="L170" s="1">
        <v>5.5947890559755597E-5</v>
      </c>
      <c r="M170" s="1">
        <v>3.0812292452101599E-3</v>
      </c>
      <c r="N170" s="1">
        <v>2.9091448329048902E-6</v>
      </c>
      <c r="O170" s="1">
        <v>2.6764132462725001E-6</v>
      </c>
      <c r="P170" s="1">
        <v>2.8356840439290201E-8</v>
      </c>
      <c r="Q170" s="1">
        <v>2.5148578887517701E-8</v>
      </c>
      <c r="R170" s="1">
        <v>99.967089493354493</v>
      </c>
      <c r="S170" s="1">
        <v>21.840022937125202</v>
      </c>
      <c r="T170" s="1">
        <v>5.4868908786473401E-2</v>
      </c>
      <c r="U170" s="1">
        <v>3603.60378462566</v>
      </c>
      <c r="V170" s="1">
        <f t="shared" si="9"/>
        <v>0.48420762347665336</v>
      </c>
      <c r="W170" s="1">
        <f t="shared" si="10"/>
        <v>5.140854152765729</v>
      </c>
      <c r="X170" s="1">
        <f t="shared" si="11"/>
        <v>398.04004526711731</v>
      </c>
    </row>
    <row r="171" spans="1:24" hidden="1" x14ac:dyDescent="0.3">
      <c r="A171" s="18" t="str">
        <f t="shared" si="8"/>
        <v>AirGrSupp - A/C Tug Wide Body_1990_300</v>
      </c>
      <c r="B171" s="1" t="s">
        <v>40</v>
      </c>
      <c r="C171" s="1">
        <v>2020</v>
      </c>
      <c r="D171" s="1" t="s">
        <v>56</v>
      </c>
      <c r="E171" s="1">
        <v>1990</v>
      </c>
      <c r="F171" s="1">
        <v>300</v>
      </c>
      <c r="G171" s="1" t="s">
        <v>5</v>
      </c>
      <c r="H171" s="1">
        <v>5.01492385121716E-6</v>
      </c>
      <c r="I171" s="1">
        <v>6.06805785997277E-6</v>
      </c>
      <c r="J171" s="1">
        <v>7.2214903457527203E-6</v>
      </c>
      <c r="K171" s="1">
        <v>2.3573451428555801E-5</v>
      </c>
      <c r="L171" s="1">
        <v>6.4424843674870097E-5</v>
      </c>
      <c r="M171" s="1">
        <v>3.54808216115109E-3</v>
      </c>
      <c r="N171" s="1">
        <v>3.3499243530420002E-6</v>
      </c>
      <c r="O171" s="1">
        <v>3.0819304047986401E-6</v>
      </c>
      <c r="P171" s="1">
        <v>3.2653331414940302E-8</v>
      </c>
      <c r="Q171" s="1">
        <v>2.8958969628050699E-8</v>
      </c>
      <c r="R171" s="1">
        <v>115.113618204468</v>
      </c>
      <c r="S171" s="1">
        <v>21.840022937125202</v>
      </c>
      <c r="T171" s="1">
        <v>5.4868908786473401E-2</v>
      </c>
      <c r="U171" s="1">
        <v>4149.6043580537898</v>
      </c>
      <c r="V171" s="1">
        <f t="shared" si="9"/>
        <v>0.4842076234766533</v>
      </c>
      <c r="W171" s="1">
        <f t="shared" si="10"/>
        <v>5.1408541527657317</v>
      </c>
      <c r="X171" s="1">
        <f t="shared" si="11"/>
        <v>398.04004526711731</v>
      </c>
    </row>
    <row r="172" spans="1:24" hidden="1" x14ac:dyDescent="0.3">
      <c r="A172" s="18" t="str">
        <f t="shared" si="8"/>
        <v>AirGrSupp - A/C Tug Wide Body_1993_300</v>
      </c>
      <c r="B172" s="1" t="s">
        <v>40</v>
      </c>
      <c r="C172" s="1">
        <v>2020</v>
      </c>
      <c r="D172" s="1" t="s">
        <v>56</v>
      </c>
      <c r="E172" s="1">
        <v>1993</v>
      </c>
      <c r="F172" s="1">
        <v>300</v>
      </c>
      <c r="G172" s="1" t="s">
        <v>5</v>
      </c>
      <c r="H172" s="1">
        <v>5.3582999248503501E-6</v>
      </c>
      <c r="I172" s="1">
        <v>6.4835429090689302E-6</v>
      </c>
      <c r="J172" s="1">
        <v>7.7159518917845096E-6</v>
      </c>
      <c r="K172" s="1">
        <v>2.5474000515013302E-5</v>
      </c>
      <c r="L172" s="1">
        <v>6.9776448648468099E-5</v>
      </c>
      <c r="M172" s="1">
        <v>3.9215644939038299E-3</v>
      </c>
      <c r="N172" s="1">
        <v>3.5408814970147701E-6</v>
      </c>
      <c r="O172" s="1">
        <v>3.2576109772535901E-6</v>
      </c>
      <c r="P172" s="1">
        <v>3.6096059514886603E-8</v>
      </c>
      <c r="Q172" s="1">
        <v>3.2007282220477098E-8</v>
      </c>
      <c r="R172" s="1">
        <v>127.23084117336001</v>
      </c>
      <c r="S172" s="1">
        <v>21.840022937125202</v>
      </c>
      <c r="T172" s="1">
        <v>5.4868908786473401E-2</v>
      </c>
      <c r="U172" s="1">
        <v>4586.4048167963001</v>
      </c>
      <c r="V172" s="1">
        <f t="shared" si="9"/>
        <v>0.46808918302334784</v>
      </c>
      <c r="W172" s="1">
        <f t="shared" si="10"/>
        <v>5.037616207713568</v>
      </c>
      <c r="X172" s="1">
        <f t="shared" si="11"/>
        <v>398.04004526711731</v>
      </c>
    </row>
    <row r="173" spans="1:24" hidden="1" x14ac:dyDescent="0.3">
      <c r="A173" s="18" t="str">
        <f t="shared" si="8"/>
        <v>AirGrSupp - A/C Tug Wide Body_1994_600</v>
      </c>
      <c r="B173" s="1" t="s">
        <v>40</v>
      </c>
      <c r="C173" s="1">
        <v>2020</v>
      </c>
      <c r="D173" s="1" t="s">
        <v>56</v>
      </c>
      <c r="E173" s="1">
        <v>1994</v>
      </c>
      <c r="F173" s="1">
        <v>600</v>
      </c>
      <c r="G173" s="1" t="s">
        <v>5</v>
      </c>
      <c r="H173" s="1">
        <v>6.3715927763252896E-6</v>
      </c>
      <c r="I173" s="1">
        <v>7.7096272593535996E-6</v>
      </c>
      <c r="J173" s="1">
        <v>9.17509359790842E-6</v>
      </c>
      <c r="K173" s="1">
        <v>3.1260347848807303E-5</v>
      </c>
      <c r="L173" s="1">
        <v>8.5671212854669505E-5</v>
      </c>
      <c r="M173" s="1">
        <v>5.1143371889996198E-3</v>
      </c>
      <c r="N173" s="1">
        <v>4.0388246376019597E-6</v>
      </c>
      <c r="O173" s="1">
        <v>3.7157186665938002E-6</v>
      </c>
      <c r="P173" s="1">
        <v>4.7093435810540597E-8</v>
      </c>
      <c r="Q173" s="1">
        <v>4.1742532612548302E-8</v>
      </c>
      <c r="R173" s="1">
        <v>165.92903766141001</v>
      </c>
      <c r="S173" s="1">
        <v>11.967135855959</v>
      </c>
      <c r="T173" s="1">
        <v>5.4868908786473401E-2</v>
      </c>
      <c r="U173" s="1">
        <v>5983.5679279795104</v>
      </c>
      <c r="V173" s="1">
        <f t="shared" si="9"/>
        <v>0.42664018258156372</v>
      </c>
      <c r="W173" s="1">
        <f t="shared" si="10"/>
        <v>4.7409272413209687</v>
      </c>
      <c r="X173" s="1">
        <f t="shared" si="11"/>
        <v>218.10413439294072</v>
      </c>
    </row>
    <row r="174" spans="1:24" hidden="1" x14ac:dyDescent="0.3">
      <c r="A174" s="18" t="str">
        <f t="shared" si="8"/>
        <v>AirGrSupp - A/C Tug Wide Body_1997_100</v>
      </c>
      <c r="B174" s="1" t="s">
        <v>40</v>
      </c>
      <c r="C174" s="1">
        <v>2020</v>
      </c>
      <c r="D174" s="1" t="s">
        <v>56</v>
      </c>
      <c r="E174" s="1">
        <v>1997</v>
      </c>
      <c r="F174" s="1">
        <v>100</v>
      </c>
      <c r="G174" s="1" t="s">
        <v>5</v>
      </c>
      <c r="H174" s="1">
        <v>3.04688220638411E-6</v>
      </c>
      <c r="I174" s="1">
        <v>3.6867274697247801E-6</v>
      </c>
      <c r="J174" s="1">
        <v>4.3875103771931199E-6</v>
      </c>
      <c r="K174" s="1">
        <v>1.3074860099298001E-5</v>
      </c>
      <c r="L174" s="1">
        <v>2.97571273111406E-5</v>
      </c>
      <c r="M174" s="1">
        <v>1.6059740308368099E-3</v>
      </c>
      <c r="N174" s="1">
        <v>2.4743585846656299E-6</v>
      </c>
      <c r="O174" s="1">
        <v>2.2764098978923798E-6</v>
      </c>
      <c r="P174" s="1">
        <v>1.47566198770769E-8</v>
      </c>
      <c r="Q174" s="1">
        <v>1.31077441474334E-8</v>
      </c>
      <c r="R174" s="1">
        <v>52.104058766233202</v>
      </c>
      <c r="S174" s="1">
        <v>21.840022937125202</v>
      </c>
      <c r="T174" s="1">
        <v>5.4868908786473401E-2</v>
      </c>
      <c r="U174" s="1">
        <v>1878.24197259277</v>
      </c>
      <c r="V174" s="1">
        <f t="shared" si="9"/>
        <v>0.64994722549327844</v>
      </c>
      <c r="W174" s="1">
        <f t="shared" si="10"/>
        <v>5.2459972952570588</v>
      </c>
      <c r="X174" s="1">
        <f t="shared" si="11"/>
        <v>398.04004526711731</v>
      </c>
    </row>
    <row r="175" spans="1:24" hidden="1" x14ac:dyDescent="0.3">
      <c r="A175" s="18" t="str">
        <f t="shared" si="8"/>
        <v>AirGrSupp - A/C Tug Wide Body_1997_600</v>
      </c>
      <c r="B175" s="1" t="s">
        <v>40</v>
      </c>
      <c r="C175" s="1">
        <v>2020</v>
      </c>
      <c r="D175" s="1" t="s">
        <v>56</v>
      </c>
      <c r="E175" s="1">
        <v>1997</v>
      </c>
      <c r="F175" s="1">
        <v>600</v>
      </c>
      <c r="G175" s="1" t="s">
        <v>5</v>
      </c>
      <c r="H175" s="1">
        <v>1.4374179548317699E-5</v>
      </c>
      <c r="I175" s="1">
        <v>1.7392757253464499E-5</v>
      </c>
      <c r="J175" s="1">
        <v>2.06988185495776E-5</v>
      </c>
      <c r="K175" s="1">
        <v>5.1539416627437501E-5</v>
      </c>
      <c r="L175" s="1">
        <v>3.2413461592951899E-4</v>
      </c>
      <c r="M175" s="1">
        <v>2.5210057460810301E-2</v>
      </c>
      <c r="N175" s="1">
        <v>8.3936246006515994E-6</v>
      </c>
      <c r="O175" s="1">
        <v>7.7221346325994702E-6</v>
      </c>
      <c r="P175" s="1">
        <v>2.32648257909043E-7</v>
      </c>
      <c r="Q175" s="1">
        <v>2.05761099988781E-7</v>
      </c>
      <c r="R175" s="1">
        <v>817.91255040017302</v>
      </c>
      <c r="S175" s="1">
        <v>65.520068811375694</v>
      </c>
      <c r="T175" s="1">
        <v>0.16460672635942</v>
      </c>
      <c r="U175" s="1">
        <v>29484.030965119</v>
      </c>
      <c r="V175" s="1">
        <f t="shared" si="9"/>
        <v>0.19533055214600376</v>
      </c>
      <c r="W175" s="1">
        <f t="shared" si="10"/>
        <v>3.6402160150044232</v>
      </c>
      <c r="X175" s="1">
        <f t="shared" si="11"/>
        <v>398.04004526711833</v>
      </c>
    </row>
    <row r="176" spans="1:24" hidden="1" x14ac:dyDescent="0.3">
      <c r="A176" s="18" t="str">
        <f t="shared" si="8"/>
        <v>AirGrSupp - A/C Tug Wide Body_1998_175</v>
      </c>
      <c r="B176" s="1" t="s">
        <v>40</v>
      </c>
      <c r="C176" s="1">
        <v>2020</v>
      </c>
      <c r="D176" s="1" t="s">
        <v>56</v>
      </c>
      <c r="E176" s="1">
        <v>1998</v>
      </c>
      <c r="F176" s="1">
        <v>175</v>
      </c>
      <c r="G176" s="1" t="s">
        <v>5</v>
      </c>
      <c r="H176" s="1">
        <v>3.8503336633236403E-6</v>
      </c>
      <c r="I176" s="1">
        <v>4.6589037326216103E-6</v>
      </c>
      <c r="J176" s="1">
        <v>5.5444804751860504E-6</v>
      </c>
      <c r="K176" s="1">
        <v>1.65925493527012E-5</v>
      </c>
      <c r="L176" s="1">
        <v>3.04025287406344E-5</v>
      </c>
      <c r="M176" s="1">
        <v>2.0541528301401E-3</v>
      </c>
      <c r="N176" s="1">
        <v>3.45948441634599E-6</v>
      </c>
      <c r="O176" s="1">
        <v>3.1827256630383101E-6</v>
      </c>
      <c r="P176" s="1">
        <v>1.88761515919552E-8</v>
      </c>
      <c r="Q176" s="1">
        <v>1.6765719258345101E-8</v>
      </c>
      <c r="R176" s="1">
        <v>66.644726328903005</v>
      </c>
      <c r="S176" s="1">
        <v>21.840022937125202</v>
      </c>
      <c r="T176" s="1">
        <v>5.4868908786473401E-2</v>
      </c>
      <c r="U176" s="1">
        <v>2402.4025230837701</v>
      </c>
      <c r="V176" s="1">
        <f t="shared" si="9"/>
        <v>0.6421353252524189</v>
      </c>
      <c r="W176" s="1">
        <f t="shared" si="10"/>
        <v>4.1903715555800423</v>
      </c>
      <c r="X176" s="1">
        <f t="shared" si="11"/>
        <v>398.04004526711731</v>
      </c>
    </row>
    <row r="177" spans="1:24" hidden="1" x14ac:dyDescent="0.3">
      <c r="A177" s="18" t="str">
        <f t="shared" si="8"/>
        <v>AirGrSupp - A/C Tug Wide Body_1998_300</v>
      </c>
      <c r="B177" s="1" t="s">
        <v>40</v>
      </c>
      <c r="C177" s="1">
        <v>2020</v>
      </c>
      <c r="D177" s="1" t="s">
        <v>56</v>
      </c>
      <c r="E177" s="1">
        <v>1998</v>
      </c>
      <c r="F177" s="1">
        <v>300</v>
      </c>
      <c r="G177" s="1" t="s">
        <v>5</v>
      </c>
      <c r="H177" s="1">
        <v>3.8830857881041603E-6</v>
      </c>
      <c r="I177" s="1">
        <v>4.6985338036060299E-6</v>
      </c>
      <c r="J177" s="1">
        <v>5.5916435348699898E-6</v>
      </c>
      <c r="K177" s="1">
        <v>1.37726531220668E-5</v>
      </c>
      <c r="L177" s="1">
        <v>8.6720886319462495E-5</v>
      </c>
      <c r="M177" s="1">
        <v>6.5912485065616399E-3</v>
      </c>
      <c r="N177" s="1">
        <v>2.16551469788652E-6</v>
      </c>
      <c r="O177" s="1">
        <v>1.9922735220555999E-6</v>
      </c>
      <c r="P177" s="1">
        <v>6.0822868574968399E-8</v>
      </c>
      <c r="Q177" s="1">
        <v>5.3796884244227297E-8</v>
      </c>
      <c r="R177" s="1">
        <v>213.845798832616</v>
      </c>
      <c r="S177" s="1">
        <v>33.807158793084199</v>
      </c>
      <c r="T177" s="1">
        <v>0.109737817572946</v>
      </c>
      <c r="U177" s="1">
        <v>7709.8272752016101</v>
      </c>
      <c r="V177" s="1">
        <f t="shared" si="9"/>
        <v>0.20179309800638059</v>
      </c>
      <c r="W177" s="1">
        <f t="shared" si="10"/>
        <v>3.7244972673885703</v>
      </c>
      <c r="X177" s="1">
        <f t="shared" si="11"/>
        <v>308.07208983003125</v>
      </c>
    </row>
    <row r="178" spans="1:24" hidden="1" x14ac:dyDescent="0.3">
      <c r="A178" s="18" t="str">
        <f t="shared" si="8"/>
        <v>AirGrSupp - A/C Tug Wide Body_1999_175</v>
      </c>
      <c r="B178" s="1" t="s">
        <v>40</v>
      </c>
      <c r="C178" s="1">
        <v>2020</v>
      </c>
      <c r="D178" s="1" t="s">
        <v>56</v>
      </c>
      <c r="E178" s="1">
        <v>1999</v>
      </c>
      <c r="F178" s="1">
        <v>175</v>
      </c>
      <c r="G178" s="1" t="s">
        <v>5</v>
      </c>
      <c r="H178" s="1">
        <v>3.6588043284871702E-6</v>
      </c>
      <c r="I178" s="1">
        <v>4.4271532374694801E-6</v>
      </c>
      <c r="J178" s="1">
        <v>5.2686782330215301E-6</v>
      </c>
      <c r="K178" s="1">
        <v>1.78289956593704E-5</v>
      </c>
      <c r="L178" s="1">
        <v>4.2261901666223701E-5</v>
      </c>
      <c r="M178" s="1">
        <v>2.8758139621961401E-3</v>
      </c>
      <c r="N178" s="1">
        <v>2.62170622815929E-6</v>
      </c>
      <c r="O178" s="1">
        <v>2.4119697299065499E-6</v>
      </c>
      <c r="P178" s="1">
        <v>2.64785621127423E-8</v>
      </c>
      <c r="Q178" s="1">
        <v>2.34720069616832E-8</v>
      </c>
      <c r="R178" s="1">
        <v>93.302616860464198</v>
      </c>
      <c r="S178" s="1">
        <v>21.840022937125202</v>
      </c>
      <c r="T178" s="1">
        <v>5.4868908786473401E-2</v>
      </c>
      <c r="U178" s="1">
        <v>3363.3635323172798</v>
      </c>
      <c r="V178" s="1">
        <f t="shared" si="9"/>
        <v>0.43585230211673992</v>
      </c>
      <c r="W178" s="1">
        <f t="shared" si="10"/>
        <v>4.1606753019426899</v>
      </c>
      <c r="X178" s="1">
        <f t="shared" si="11"/>
        <v>398.04004526711731</v>
      </c>
    </row>
    <row r="179" spans="1:24" hidden="1" x14ac:dyDescent="0.3">
      <c r="A179" s="18" t="str">
        <f t="shared" si="8"/>
        <v>AirGrSupp - A/C Tug Wide Body_1999_300</v>
      </c>
      <c r="B179" s="1" t="s">
        <v>40</v>
      </c>
      <c r="C179" s="1">
        <v>2020</v>
      </c>
      <c r="D179" s="1" t="s">
        <v>56</v>
      </c>
      <c r="E179" s="1">
        <v>1999</v>
      </c>
      <c r="F179" s="1">
        <v>300</v>
      </c>
      <c r="G179" s="1" t="s">
        <v>5</v>
      </c>
      <c r="H179" s="1">
        <v>1.12062276282651E-5</v>
      </c>
      <c r="I179" s="1">
        <v>1.3559535430200801E-5</v>
      </c>
      <c r="J179" s="1">
        <v>1.6136967784701701E-5</v>
      </c>
      <c r="K179" s="1">
        <v>3.97750360629054E-5</v>
      </c>
      <c r="L179" s="1">
        <v>2.5067441589410598E-4</v>
      </c>
      <c r="M179" s="1">
        <v>1.904759897039E-2</v>
      </c>
      <c r="N179" s="1">
        <v>6.1740964047376403E-6</v>
      </c>
      <c r="O179" s="1">
        <v>5.6801686923586301E-6</v>
      </c>
      <c r="P179" s="1">
        <v>1.7576831166107899E-7</v>
      </c>
      <c r="Q179" s="1">
        <v>1.5546394221374601E-7</v>
      </c>
      <c r="R179" s="1">
        <v>617.97837141346395</v>
      </c>
      <c r="S179" s="1">
        <v>109.200114685626</v>
      </c>
      <c r="T179" s="1">
        <v>0.27434454393236701</v>
      </c>
      <c r="U179" s="1">
        <v>22276.823395867701</v>
      </c>
      <c r="V179" s="1">
        <f t="shared" si="9"/>
        <v>0.20154876855144427</v>
      </c>
      <c r="W179" s="1">
        <f t="shared" si="10"/>
        <v>3.7260214474812181</v>
      </c>
      <c r="X179" s="1">
        <f t="shared" si="11"/>
        <v>398.04004526711725</v>
      </c>
    </row>
    <row r="180" spans="1:24" hidden="1" x14ac:dyDescent="0.3">
      <c r="A180" s="18" t="str">
        <f t="shared" si="8"/>
        <v>AirGrSupp - A/C Tug Wide Body_1999_750</v>
      </c>
      <c r="B180" s="1" t="s">
        <v>40</v>
      </c>
      <c r="C180" s="1">
        <v>2020</v>
      </c>
      <c r="D180" s="1" t="s">
        <v>56</v>
      </c>
      <c r="E180" s="1">
        <v>1999</v>
      </c>
      <c r="F180" s="1">
        <v>750</v>
      </c>
      <c r="G180" s="1" t="s">
        <v>5</v>
      </c>
      <c r="H180" s="1">
        <v>3.6023852017537899E-6</v>
      </c>
      <c r="I180" s="1">
        <v>4.3588860941220901E-6</v>
      </c>
      <c r="J180" s="1">
        <v>5.1874346905254602E-6</v>
      </c>
      <c r="K180" s="1">
        <v>1.30120367814672E-5</v>
      </c>
      <c r="L180" s="1">
        <v>8.1974941514690103E-5</v>
      </c>
      <c r="M180" s="1">
        <v>6.4440648581395197E-3</v>
      </c>
      <c r="N180" s="1">
        <v>2.0887817794979799E-6</v>
      </c>
      <c r="O180" s="1">
        <v>1.9216792371381402E-6</v>
      </c>
      <c r="P180" s="1">
        <v>5.9470503772173698E-8</v>
      </c>
      <c r="Q180" s="1">
        <v>5.2595591091810902E-8</v>
      </c>
      <c r="R180" s="1">
        <v>209.07058745337699</v>
      </c>
      <c r="S180" s="1">
        <v>11.967135855959</v>
      </c>
      <c r="T180" s="1">
        <v>5.4868908786473401E-2</v>
      </c>
      <c r="U180" s="1">
        <v>7539.2955892541904</v>
      </c>
      <c r="V180" s="1">
        <f t="shared" si="9"/>
        <v>0.19144029291967074</v>
      </c>
      <c r="W180" s="1">
        <f t="shared" si="10"/>
        <v>3.6003021131493669</v>
      </c>
      <c r="X180" s="1">
        <f t="shared" si="11"/>
        <v>218.10413439294072</v>
      </c>
    </row>
    <row r="181" spans="1:24" hidden="1" x14ac:dyDescent="0.3">
      <c r="A181" s="18" t="str">
        <f t="shared" si="8"/>
        <v>AirGrSupp - A/C Tug Wide Body_2000_175</v>
      </c>
      <c r="B181" s="1" t="s">
        <v>40</v>
      </c>
      <c r="C181" s="1">
        <v>2020</v>
      </c>
      <c r="D181" s="1" t="s">
        <v>56</v>
      </c>
      <c r="E181" s="1">
        <v>2000</v>
      </c>
      <c r="F181" s="1">
        <v>175</v>
      </c>
      <c r="G181" s="1" t="s">
        <v>5</v>
      </c>
      <c r="H181" s="1">
        <v>7.18047226026309E-6</v>
      </c>
      <c r="I181" s="1">
        <v>8.6883714349183405E-6</v>
      </c>
      <c r="J181" s="1">
        <v>1.0339880054778801E-5</v>
      </c>
      <c r="K181" s="1">
        <v>3.5144310591777497E-5</v>
      </c>
      <c r="L181" s="1">
        <v>8.3375587709357899E-5</v>
      </c>
      <c r="M181" s="1">
        <v>5.7142796911170196E-3</v>
      </c>
      <c r="N181" s="1">
        <v>5.1221157512209897E-6</v>
      </c>
      <c r="O181" s="1">
        <v>4.7123464911233102E-6</v>
      </c>
      <c r="P181" s="1">
        <v>5.2615935379170403E-8</v>
      </c>
      <c r="Q181" s="1">
        <v>4.6639182664123802E-8</v>
      </c>
      <c r="R181" s="1">
        <v>185.39351142403899</v>
      </c>
      <c r="S181" s="1">
        <v>43.680045874250403</v>
      </c>
      <c r="T181" s="1">
        <v>0.109737817572946</v>
      </c>
      <c r="U181" s="1">
        <v>6683.0470187603196</v>
      </c>
      <c r="V181" s="1">
        <f t="shared" si="9"/>
        <v>0.43047948863230384</v>
      </c>
      <c r="W181" s="1">
        <f t="shared" si="10"/>
        <v>4.1309790483053304</v>
      </c>
      <c r="X181" s="1">
        <f t="shared" si="11"/>
        <v>398.04004526712021</v>
      </c>
    </row>
    <row r="182" spans="1:24" hidden="1" x14ac:dyDescent="0.3">
      <c r="A182" s="18" t="str">
        <f t="shared" si="8"/>
        <v>AirGrSupp - A/C Tug Wide Body_2000_300</v>
      </c>
      <c r="B182" s="1" t="s">
        <v>40</v>
      </c>
      <c r="C182" s="1">
        <v>2020</v>
      </c>
      <c r="D182" s="1" t="s">
        <v>56</v>
      </c>
      <c r="E182" s="1">
        <v>2000</v>
      </c>
      <c r="F182" s="1">
        <v>300</v>
      </c>
      <c r="G182" s="1" t="s">
        <v>5</v>
      </c>
      <c r="H182" s="1">
        <v>1.38284192282376E-5</v>
      </c>
      <c r="I182" s="1">
        <v>1.6732387266167598E-5</v>
      </c>
      <c r="J182" s="1">
        <v>1.9912923688662201E-5</v>
      </c>
      <c r="K182" s="1">
        <v>5.0137908643235297E-5</v>
      </c>
      <c r="L182" s="1">
        <v>3.1614299600113698E-4</v>
      </c>
      <c r="M182" s="1">
        <v>2.49859680611587E-2</v>
      </c>
      <c r="N182" s="1">
        <v>7.9889353295742701E-6</v>
      </c>
      <c r="O182" s="1">
        <v>7.3498205032083302E-6</v>
      </c>
      <c r="P182" s="1">
        <v>2.3059281308935201E-7</v>
      </c>
      <c r="Q182" s="1">
        <v>2.0393211243332499E-7</v>
      </c>
      <c r="R182" s="1">
        <v>810.64221661883801</v>
      </c>
      <c r="S182" s="1">
        <v>109.200114685626</v>
      </c>
      <c r="T182" s="1">
        <v>0.27434454393236701</v>
      </c>
      <c r="U182" s="1">
        <v>29221.950689873502</v>
      </c>
      <c r="V182" s="1">
        <f t="shared" si="9"/>
        <v>0.18959955109594001</v>
      </c>
      <c r="W182" s="1">
        <f t="shared" si="10"/>
        <v>3.58230832041159</v>
      </c>
      <c r="X182" s="1">
        <f t="shared" si="11"/>
        <v>398.04004526711725</v>
      </c>
    </row>
    <row r="183" spans="1:24" hidden="1" x14ac:dyDescent="0.3">
      <c r="A183" s="18" t="str">
        <f t="shared" si="8"/>
        <v>AirGrSupp - A/C Tug Wide Body_2000_750</v>
      </c>
      <c r="B183" s="1" t="s">
        <v>40</v>
      </c>
      <c r="C183" s="1">
        <v>2020</v>
      </c>
      <c r="D183" s="1" t="s">
        <v>56</v>
      </c>
      <c r="E183" s="1">
        <v>2000</v>
      </c>
      <c r="F183" s="1">
        <v>750</v>
      </c>
      <c r="G183" s="1" t="s">
        <v>5</v>
      </c>
      <c r="H183" s="1">
        <v>3.5664509845761202E-6</v>
      </c>
      <c r="I183" s="1">
        <v>4.3154056913371096E-6</v>
      </c>
      <c r="J183" s="1">
        <v>5.1356894177896201E-6</v>
      </c>
      <c r="K183" s="1">
        <v>1.2930935249642599E-5</v>
      </c>
      <c r="L183" s="1">
        <v>8.1535602930863206E-5</v>
      </c>
      <c r="M183" s="1">
        <v>6.4440648581395197E-3</v>
      </c>
      <c r="N183" s="1">
        <v>2.0604051556156201E-6</v>
      </c>
      <c r="O183" s="1">
        <v>1.89557274316637E-6</v>
      </c>
      <c r="P183" s="1">
        <v>5.9471581798689098E-8</v>
      </c>
      <c r="Q183" s="1">
        <v>5.2595591091810902E-8</v>
      </c>
      <c r="R183" s="1">
        <v>209.07058745337699</v>
      </c>
      <c r="S183" s="1">
        <v>11.967135855959</v>
      </c>
      <c r="T183" s="1">
        <v>5.4868908786473401E-2</v>
      </c>
      <c r="U183" s="1">
        <v>7539.2955892541904</v>
      </c>
      <c r="V183" s="1">
        <f t="shared" si="9"/>
        <v>0.18953065342332176</v>
      </c>
      <c r="W183" s="1">
        <f t="shared" si="10"/>
        <v>3.5810065625516692</v>
      </c>
      <c r="X183" s="1">
        <f t="shared" si="11"/>
        <v>218.10413439294072</v>
      </c>
    </row>
    <row r="184" spans="1:24" hidden="1" x14ac:dyDescent="0.3">
      <c r="A184" s="18" t="str">
        <f t="shared" si="8"/>
        <v>AirGrSupp - A/C Tug Wide Body_2001_175</v>
      </c>
      <c r="B184" s="1" t="s">
        <v>40</v>
      </c>
      <c r="C184" s="1">
        <v>2020</v>
      </c>
      <c r="D184" s="1" t="s">
        <v>56</v>
      </c>
      <c r="E184" s="1">
        <v>2001</v>
      </c>
      <c r="F184" s="1">
        <v>175</v>
      </c>
      <c r="G184" s="1" t="s">
        <v>5</v>
      </c>
      <c r="H184" s="1">
        <v>3.0124538051463101E-6</v>
      </c>
      <c r="I184" s="1">
        <v>3.64506910422703E-6</v>
      </c>
      <c r="J184" s="1">
        <v>4.3379334794106801E-6</v>
      </c>
      <c r="K184" s="1">
        <v>1.48107280529033E-5</v>
      </c>
      <c r="L184" s="1">
        <v>3.5166371352183801E-5</v>
      </c>
      <c r="M184" s="1">
        <v>2.4276351628928499E-3</v>
      </c>
      <c r="N184" s="1">
        <v>2.13899586034104E-6</v>
      </c>
      <c r="O184" s="1">
        <v>1.9678761915137602E-6</v>
      </c>
      <c r="P184" s="1">
        <v>2.2354317369856001E-8</v>
      </c>
      <c r="Q184" s="1">
        <v>1.98140318507715E-8</v>
      </c>
      <c r="R184" s="1">
        <v>78.761949297794501</v>
      </c>
      <c r="S184" s="1">
        <v>21.840022937125202</v>
      </c>
      <c r="T184" s="1">
        <v>5.4868908786473401E-2</v>
      </c>
      <c r="U184" s="1">
        <v>2839.2029818262799</v>
      </c>
      <c r="V184" s="1">
        <f t="shared" si="9"/>
        <v>0.4251066751478686</v>
      </c>
      <c r="W184" s="1">
        <f t="shared" si="10"/>
        <v>4.1012827946679709</v>
      </c>
      <c r="X184" s="1">
        <f t="shared" si="11"/>
        <v>398.04004526711731</v>
      </c>
    </row>
    <row r="185" spans="1:24" hidden="1" x14ac:dyDescent="0.3">
      <c r="A185" s="18" t="str">
        <f t="shared" si="8"/>
        <v>AirGrSupp - A/C Tug Wide Body_2001_300</v>
      </c>
      <c r="B185" s="1" t="s">
        <v>40</v>
      </c>
      <c r="C185" s="1">
        <v>2020</v>
      </c>
      <c r="D185" s="1" t="s">
        <v>56</v>
      </c>
      <c r="E185" s="1">
        <v>2001</v>
      </c>
      <c r="F185" s="1">
        <v>300</v>
      </c>
      <c r="G185" s="1" t="s">
        <v>5</v>
      </c>
      <c r="H185" s="1">
        <v>2.1473856592487898E-6</v>
      </c>
      <c r="I185" s="1">
        <v>2.5983366476910402E-6</v>
      </c>
      <c r="J185" s="1">
        <v>3.0922353493182599E-6</v>
      </c>
      <c r="K185" s="1">
        <v>7.6460981327857204E-6</v>
      </c>
      <c r="L185" s="1">
        <v>4.8273946330865697E-5</v>
      </c>
      <c r="M185" s="1">
        <v>3.6788009776145499E-3</v>
      </c>
      <c r="N185" s="1">
        <v>1.16004862049747E-6</v>
      </c>
      <c r="O185" s="1">
        <v>1.06724473085767E-6</v>
      </c>
      <c r="P185" s="1">
        <v>3.3947917844453703E-8</v>
      </c>
      <c r="Q185" s="1">
        <v>3.0025879035399901E-8</v>
      </c>
      <c r="R185" s="1">
        <v>119.35464624358001</v>
      </c>
      <c r="S185" s="1">
        <v>21.840022937125202</v>
      </c>
      <c r="T185" s="1">
        <v>5.4868908786473401E-2</v>
      </c>
      <c r="U185" s="1">
        <v>4302.4845186136699</v>
      </c>
      <c r="V185" s="1">
        <f t="shared" si="9"/>
        <v>0.19996993394843618</v>
      </c>
      <c r="W185" s="1">
        <f t="shared" si="10"/>
        <v>3.7151990554387213</v>
      </c>
      <c r="X185" s="1">
        <f t="shared" si="11"/>
        <v>398.04004526711731</v>
      </c>
    </row>
    <row r="186" spans="1:24" hidden="1" x14ac:dyDescent="0.3">
      <c r="A186" s="18" t="str">
        <f t="shared" si="8"/>
        <v>AirGrSupp - A/C Tug Wide Body_2001_600</v>
      </c>
      <c r="B186" s="1" t="s">
        <v>40</v>
      </c>
      <c r="C186" s="1">
        <v>2020</v>
      </c>
      <c r="D186" s="1" t="s">
        <v>56</v>
      </c>
      <c r="E186" s="1">
        <v>2001</v>
      </c>
      <c r="F186" s="1">
        <v>600</v>
      </c>
      <c r="G186" s="1" t="s">
        <v>5</v>
      </c>
      <c r="H186" s="1">
        <v>1.43467199277086E-5</v>
      </c>
      <c r="I186" s="1">
        <v>1.7359531112527399E-5</v>
      </c>
      <c r="J186" s="1">
        <v>2.0659276695900401E-5</v>
      </c>
      <c r="K186" s="1">
        <v>6.3117149135064499E-5</v>
      </c>
      <c r="L186" s="1">
        <v>3.11761252241261E-4</v>
      </c>
      <c r="M186" s="1">
        <v>3.1652627700795202E-2</v>
      </c>
      <c r="N186" s="1">
        <v>8.0346328976014208E-6</v>
      </c>
      <c r="O186" s="1">
        <v>7.3918622657932999E-6</v>
      </c>
      <c r="P186" s="1">
        <v>2.9221383853984199E-7</v>
      </c>
      <c r="Q186" s="1">
        <v>2.5834449220813602E-7</v>
      </c>
      <c r="R186" s="1">
        <v>1026.9346466135501</v>
      </c>
      <c r="S186" s="1">
        <v>109.200114685626</v>
      </c>
      <c r="T186" s="1">
        <v>0.27434454393236701</v>
      </c>
      <c r="U186" s="1">
        <v>37018.838878427297</v>
      </c>
      <c r="V186" s="1">
        <f t="shared" si="9"/>
        <v>0.15527580825141296</v>
      </c>
      <c r="W186" s="1">
        <f t="shared" si="10"/>
        <v>2.7886110580659857</v>
      </c>
      <c r="X186" s="1">
        <f t="shared" si="11"/>
        <v>398.04004526711725</v>
      </c>
    </row>
    <row r="187" spans="1:24" hidden="1" x14ac:dyDescent="0.3">
      <c r="A187" s="18" t="str">
        <f t="shared" si="8"/>
        <v>AirGrSupp - A/C Tug Wide Body_2002_600</v>
      </c>
      <c r="B187" s="1" t="s">
        <v>40</v>
      </c>
      <c r="C187" s="1">
        <v>2020</v>
      </c>
      <c r="D187" s="1" t="s">
        <v>56</v>
      </c>
      <c r="E187" s="1">
        <v>2002</v>
      </c>
      <c r="F187" s="1">
        <v>600</v>
      </c>
      <c r="G187" s="1" t="s">
        <v>5</v>
      </c>
      <c r="H187" s="1">
        <v>7.7037375439156205E-6</v>
      </c>
      <c r="I187" s="1">
        <v>9.3215224281378996E-6</v>
      </c>
      <c r="J187" s="1">
        <v>1.1093382063238499E-5</v>
      </c>
      <c r="K187" s="1">
        <v>3.8075298524750998E-5</v>
      </c>
      <c r="L187" s="1">
        <v>1.7071832420355299E-4</v>
      </c>
      <c r="M187" s="1">
        <v>1.9215666020128801E-2</v>
      </c>
      <c r="N187" s="1">
        <v>4.4203776922103598E-6</v>
      </c>
      <c r="O187" s="1">
        <v>4.0667474768335298E-6</v>
      </c>
      <c r="P187" s="1">
        <v>1.7742724958558E-7</v>
      </c>
      <c r="Q187" s="1">
        <v>1.5683568288033799E-7</v>
      </c>
      <c r="R187" s="1">
        <v>623.43112174946498</v>
      </c>
      <c r="S187" s="1">
        <v>65.520068811375694</v>
      </c>
      <c r="T187" s="1">
        <v>0.16460672635942</v>
      </c>
      <c r="U187" s="1">
        <v>22473.383602301801</v>
      </c>
      <c r="V187" s="1">
        <f t="shared" si="9"/>
        <v>0.13734314392784797</v>
      </c>
      <c r="W187" s="1">
        <f t="shared" si="10"/>
        <v>2.5153607206299919</v>
      </c>
      <c r="X187" s="1">
        <f t="shared" si="11"/>
        <v>398.04004526711833</v>
      </c>
    </row>
    <row r="188" spans="1:24" hidden="1" x14ac:dyDescent="0.3">
      <c r="A188" s="18" t="str">
        <f t="shared" si="8"/>
        <v>AirGrSupp - A/C Tug Wide Body_2003_300</v>
      </c>
      <c r="B188" s="1" t="s">
        <v>40</v>
      </c>
      <c r="C188" s="1">
        <v>2020</v>
      </c>
      <c r="D188" s="1" t="s">
        <v>56</v>
      </c>
      <c r="E188" s="1">
        <v>2003</v>
      </c>
      <c r="F188" s="1">
        <v>300</v>
      </c>
      <c r="G188" s="1" t="s">
        <v>5</v>
      </c>
      <c r="H188" s="1">
        <v>1.7933430752719E-6</v>
      </c>
      <c r="I188" s="1">
        <v>2.1699451210790001E-6</v>
      </c>
      <c r="J188" s="1">
        <v>2.5824140283915398E-6</v>
      </c>
      <c r="K188" s="1">
        <v>9.4124061095285002E-6</v>
      </c>
      <c r="L188" s="1">
        <v>4.0098197680394699E-5</v>
      </c>
      <c r="M188" s="1">
        <v>4.7805738592351498E-3</v>
      </c>
      <c r="N188" s="1">
        <v>1.0723525725668899E-6</v>
      </c>
      <c r="O188" s="1">
        <v>9.8656436676154204E-7</v>
      </c>
      <c r="P188" s="1">
        <v>4.4144975799331603E-8</v>
      </c>
      <c r="Q188" s="1">
        <v>3.90184011830578E-8</v>
      </c>
      <c r="R188" s="1">
        <v>155.10045400180999</v>
      </c>
      <c r="S188" s="1">
        <v>21.840022937125202</v>
      </c>
      <c r="T188" s="1">
        <v>5.4868908786473401E-2</v>
      </c>
      <c r="U188" s="1">
        <v>5591.0458719040598</v>
      </c>
      <c r="V188" s="1">
        <f t="shared" si="9"/>
        <v>0.12851218146608093</v>
      </c>
      <c r="W188" s="1">
        <f t="shared" si="10"/>
        <v>2.3747636779879939</v>
      </c>
      <c r="X188" s="1">
        <f t="shared" si="11"/>
        <v>398.04004526711731</v>
      </c>
    </row>
    <row r="189" spans="1:24" hidden="1" x14ac:dyDescent="0.3">
      <c r="A189" s="18" t="str">
        <f t="shared" si="8"/>
        <v>AirGrSupp - A/C Tug Wide Body_2004_75</v>
      </c>
      <c r="B189" s="1" t="s">
        <v>40</v>
      </c>
      <c r="C189" s="1">
        <v>2020</v>
      </c>
      <c r="D189" s="1" t="s">
        <v>56</v>
      </c>
      <c r="E189" s="1">
        <v>2004</v>
      </c>
      <c r="F189" s="1">
        <v>75</v>
      </c>
      <c r="G189" s="1" t="s">
        <v>5</v>
      </c>
      <c r="H189" s="1">
        <v>1.08650342536961E-6</v>
      </c>
      <c r="I189" s="1">
        <v>1.3146691446972301E-6</v>
      </c>
      <c r="J189" s="1">
        <v>1.56456493253224E-6</v>
      </c>
      <c r="K189" s="1">
        <v>8.5121278668663202E-6</v>
      </c>
      <c r="L189" s="1">
        <v>1.34737951796814E-5</v>
      </c>
      <c r="M189" s="1">
        <v>1.1951434648087801E-3</v>
      </c>
      <c r="N189" s="1">
        <v>1.0265231314081199E-6</v>
      </c>
      <c r="O189" s="1">
        <v>9.4440128089547201E-7</v>
      </c>
      <c r="P189" s="1">
        <v>1.10170989201363E-8</v>
      </c>
      <c r="Q189" s="1">
        <v>9.75460029576446E-9</v>
      </c>
      <c r="R189" s="1">
        <v>38.775113500452598</v>
      </c>
      <c r="S189" s="1">
        <v>21.840022937125202</v>
      </c>
      <c r="T189" s="1">
        <v>5.4868908786473401E-2</v>
      </c>
      <c r="U189" s="1">
        <v>1397.76146797601</v>
      </c>
      <c r="V189" s="1">
        <f t="shared" si="9"/>
        <v>0.31143829039727594</v>
      </c>
      <c r="W189" s="1">
        <f t="shared" si="10"/>
        <v>3.1918720788791584</v>
      </c>
      <c r="X189" s="1">
        <f t="shared" si="11"/>
        <v>398.04004526711731</v>
      </c>
    </row>
    <row r="190" spans="1:24" hidden="1" x14ac:dyDescent="0.3">
      <c r="A190" s="18" t="str">
        <f t="shared" si="8"/>
        <v>AirGrSupp - A/C Tug Wide Body_2004_600</v>
      </c>
      <c r="B190" s="1" t="s">
        <v>40</v>
      </c>
      <c r="C190" s="1">
        <v>2020</v>
      </c>
      <c r="D190" s="1" t="s">
        <v>56</v>
      </c>
      <c r="E190" s="1">
        <v>2004</v>
      </c>
      <c r="F190" s="1">
        <v>600</v>
      </c>
      <c r="G190" s="1" t="s">
        <v>5</v>
      </c>
      <c r="H190" s="1">
        <v>4.3904276716731096E-6</v>
      </c>
      <c r="I190" s="1">
        <v>5.3124174827244603E-6</v>
      </c>
      <c r="J190" s="1">
        <v>6.3222158472092796E-6</v>
      </c>
      <c r="K190" s="1">
        <v>2.3636326273021701E-5</v>
      </c>
      <c r="L190" s="1">
        <v>1.00881750518717E-4</v>
      </c>
      <c r="M190" s="1">
        <v>1.20821534645513E-2</v>
      </c>
      <c r="N190" s="1">
        <v>2.6715035988308702E-6</v>
      </c>
      <c r="O190" s="1">
        <v>2.4577833109243999E-6</v>
      </c>
      <c r="P190" s="1">
        <v>1.1157378768257801E-7</v>
      </c>
      <c r="Q190" s="1">
        <v>9.8612912364993799E-8</v>
      </c>
      <c r="R190" s="1">
        <v>391.99216304363802</v>
      </c>
      <c r="S190" s="1">
        <v>43.680045874250403</v>
      </c>
      <c r="T190" s="1">
        <v>0.109737817572946</v>
      </c>
      <c r="U190" s="1">
        <v>14130.49484032</v>
      </c>
      <c r="V190" s="1">
        <f t="shared" si="9"/>
        <v>0.1244868354904415</v>
      </c>
      <c r="W190" s="1">
        <f t="shared" si="10"/>
        <v>2.3639802258859204</v>
      </c>
      <c r="X190" s="1">
        <f t="shared" si="11"/>
        <v>398.04004526712021</v>
      </c>
    </row>
    <row r="191" spans="1:24" hidden="1" x14ac:dyDescent="0.3">
      <c r="A191" s="18" t="str">
        <f t="shared" si="8"/>
        <v>AirGrSupp - A/C Tug Wide Body_2005_100</v>
      </c>
      <c r="B191" s="1" t="s">
        <v>40</v>
      </c>
      <c r="C191" s="1">
        <v>2020</v>
      </c>
      <c r="D191" s="1" t="s">
        <v>56</v>
      </c>
      <c r="E191" s="1">
        <v>2005</v>
      </c>
      <c r="F191" s="1">
        <v>100</v>
      </c>
      <c r="G191" s="1" t="s">
        <v>5</v>
      </c>
      <c r="H191" s="1">
        <v>3.9469316204040002E-6</v>
      </c>
      <c r="I191" s="1">
        <v>4.7757872606888403E-6</v>
      </c>
      <c r="J191" s="1">
        <v>5.6835815333817704E-6</v>
      </c>
      <c r="K191" s="1">
        <v>4.4121581667373203E-5</v>
      </c>
      <c r="L191" s="1">
        <v>6.5863706127058805E-5</v>
      </c>
      <c r="M191" s="1">
        <v>6.4238961233472397E-3</v>
      </c>
      <c r="N191" s="1">
        <v>4.0279277136739003E-6</v>
      </c>
      <c r="O191" s="1">
        <v>3.7056934965799902E-6</v>
      </c>
      <c r="P191" s="1">
        <v>5.9273697424461502E-8</v>
      </c>
      <c r="Q191" s="1">
        <v>5.2430976589733898E-8</v>
      </c>
      <c r="R191" s="1">
        <v>208.41623506493301</v>
      </c>
      <c r="S191" s="1">
        <v>87.360091748500906</v>
      </c>
      <c r="T191" s="1">
        <v>0.21947563514589299</v>
      </c>
      <c r="U191" s="1">
        <v>7512.9678903710801</v>
      </c>
      <c r="V191" s="1">
        <f t="shared" si="9"/>
        <v>0.21048543085438423</v>
      </c>
      <c r="W191" s="1">
        <f t="shared" si="10"/>
        <v>2.9028408940939565</v>
      </c>
      <c r="X191" s="1">
        <f t="shared" si="11"/>
        <v>398.04004526711884</v>
      </c>
    </row>
    <row r="192" spans="1:24" hidden="1" x14ac:dyDescent="0.3">
      <c r="A192" s="18" t="str">
        <f t="shared" si="8"/>
        <v>AirGrSupp - A/C Tug Wide Body_2005_600</v>
      </c>
      <c r="B192" s="1" t="s">
        <v>40</v>
      </c>
      <c r="C192" s="1">
        <v>2020</v>
      </c>
      <c r="D192" s="1" t="s">
        <v>56</v>
      </c>
      <c r="E192" s="1">
        <v>2005</v>
      </c>
      <c r="F192" s="1">
        <v>600</v>
      </c>
      <c r="G192" s="1" t="s">
        <v>5</v>
      </c>
      <c r="H192" s="1">
        <v>4.9809885502880196E-6</v>
      </c>
      <c r="I192" s="1">
        <v>6.0269961458485101E-6</v>
      </c>
      <c r="J192" s="1">
        <v>7.1726235124147602E-6</v>
      </c>
      <c r="K192" s="1">
        <v>2.8856247450028702E-5</v>
      </c>
      <c r="L192" s="1">
        <v>1.14868997087915E-4</v>
      </c>
      <c r="M192" s="1">
        <v>1.48459227269216E-2</v>
      </c>
      <c r="N192" s="1">
        <v>3.20351494754587E-6</v>
      </c>
      <c r="O192" s="1">
        <v>2.9472337517422E-6</v>
      </c>
      <c r="P192" s="1">
        <v>1.3710848828417001E-7</v>
      </c>
      <c r="Q192" s="1">
        <v>1.21170425548949E-7</v>
      </c>
      <c r="R192" s="1">
        <v>481.65961301343498</v>
      </c>
      <c r="S192" s="1">
        <v>43.680045874250403</v>
      </c>
      <c r="T192" s="1">
        <v>0.109737817572946</v>
      </c>
      <c r="U192" s="1">
        <v>17362.8182350145</v>
      </c>
      <c r="V192" s="1">
        <f t="shared" si="9"/>
        <v>0.11493949789741756</v>
      </c>
      <c r="W192" s="1">
        <f t="shared" si="10"/>
        <v>2.1906409975654779</v>
      </c>
      <c r="X192" s="1">
        <f t="shared" si="11"/>
        <v>398.04004526712021</v>
      </c>
    </row>
    <row r="193" spans="1:24" hidden="1" x14ac:dyDescent="0.3">
      <c r="A193" s="18" t="str">
        <f t="shared" si="8"/>
        <v>AirGrSupp - A/C Tug Wide Body_2006_175</v>
      </c>
      <c r="B193" s="1" t="s">
        <v>40</v>
      </c>
      <c r="C193" s="1">
        <v>2020</v>
      </c>
      <c r="D193" s="1" t="s">
        <v>56</v>
      </c>
      <c r="E193" s="1">
        <v>2006</v>
      </c>
      <c r="F193" s="1">
        <v>175</v>
      </c>
      <c r="G193" s="1" t="s">
        <v>5</v>
      </c>
      <c r="H193" s="1">
        <v>1.1640759979066701E-6</v>
      </c>
      <c r="I193" s="1">
        <v>1.40853195746707E-6</v>
      </c>
      <c r="J193" s="1">
        <v>1.6762694369855999E-6</v>
      </c>
      <c r="K193" s="1">
        <v>1.6616430686581699E-5</v>
      </c>
      <c r="L193" s="1">
        <v>2.4429815653033998E-5</v>
      </c>
      <c r="M193" s="1">
        <v>2.8384657289208699E-3</v>
      </c>
      <c r="N193" s="1">
        <v>9.6601868572439704E-7</v>
      </c>
      <c r="O193" s="1">
        <v>8.8873719086644501E-7</v>
      </c>
      <c r="P193" s="1">
        <v>2.6208101024444201E-8</v>
      </c>
      <c r="Q193" s="1">
        <v>2.3167175702440599E-8</v>
      </c>
      <c r="R193" s="1">
        <v>92.090894563575105</v>
      </c>
      <c r="S193" s="1">
        <v>21.840022937125202</v>
      </c>
      <c r="T193" s="1">
        <v>5.4868908786473401E-2</v>
      </c>
      <c r="U193" s="1">
        <v>3319.6834864430298</v>
      </c>
      <c r="V193" s="1">
        <f t="shared" si="9"/>
        <v>0.14049427499178244</v>
      </c>
      <c r="W193" s="1">
        <f t="shared" si="10"/>
        <v>2.4367563832403509</v>
      </c>
      <c r="X193" s="1">
        <f t="shared" si="11"/>
        <v>398.04004526711731</v>
      </c>
    </row>
    <row r="194" spans="1:24" hidden="1" x14ac:dyDescent="0.3">
      <c r="A194" s="18" t="str">
        <f t="shared" si="8"/>
        <v>AirGrSupp - A/C Tug Wide Body_2006_300</v>
      </c>
      <c r="B194" s="1" t="s">
        <v>40</v>
      </c>
      <c r="C194" s="1">
        <v>2020</v>
      </c>
      <c r="D194" s="1" t="s">
        <v>56</v>
      </c>
      <c r="E194" s="1">
        <v>2006</v>
      </c>
      <c r="F194" s="1">
        <v>300</v>
      </c>
      <c r="G194" s="1" t="s">
        <v>5</v>
      </c>
      <c r="H194" s="1">
        <v>1.2246898011838901E-5</v>
      </c>
      <c r="I194" s="1">
        <v>1.4818746594325099E-5</v>
      </c>
      <c r="J194" s="1">
        <v>1.7635533137048001E-5</v>
      </c>
      <c r="K194" s="1">
        <v>7.3206152772774605E-5</v>
      </c>
      <c r="L194" s="1">
        <v>1.7860071062826899E-4</v>
      </c>
      <c r="M194" s="1">
        <v>3.7908456774403701E-2</v>
      </c>
      <c r="N194" s="1">
        <v>8.0636541428413098E-6</v>
      </c>
      <c r="O194" s="1">
        <v>7.4185618114140001E-6</v>
      </c>
      <c r="P194" s="1">
        <v>3.5011507534842202E-7</v>
      </c>
      <c r="Q194" s="1">
        <v>3.0940372813127902E-7</v>
      </c>
      <c r="R194" s="1">
        <v>1229.8981313424799</v>
      </c>
      <c r="S194" s="1">
        <v>152.880160559876</v>
      </c>
      <c r="T194" s="1">
        <v>0.384082361505314</v>
      </c>
      <c r="U194" s="1">
        <v>44335.246562364198</v>
      </c>
      <c r="V194" s="1">
        <f t="shared" si="9"/>
        <v>0.11067536021135793</v>
      </c>
      <c r="W194" s="1">
        <f t="shared" si="10"/>
        <v>1.3338981037949533</v>
      </c>
      <c r="X194" s="1">
        <f t="shared" si="11"/>
        <v>398.040045267116</v>
      </c>
    </row>
    <row r="195" spans="1:24" hidden="1" x14ac:dyDescent="0.3">
      <c r="A195" s="18" t="str">
        <f t="shared" si="8"/>
        <v>AirGrSupp - A/C Tug Wide Body_2006_600</v>
      </c>
      <c r="B195" s="1" t="s">
        <v>40</v>
      </c>
      <c r="C195" s="1">
        <v>2020</v>
      </c>
      <c r="D195" s="1" t="s">
        <v>56</v>
      </c>
      <c r="E195" s="1">
        <v>2006</v>
      </c>
      <c r="F195" s="1">
        <v>600</v>
      </c>
      <c r="G195" s="1" t="s">
        <v>5</v>
      </c>
      <c r="H195" s="1">
        <v>3.5594432645246098E-6</v>
      </c>
      <c r="I195" s="1">
        <v>4.3069263500747798E-6</v>
      </c>
      <c r="J195" s="1">
        <v>5.12559830091544E-6</v>
      </c>
      <c r="K195" s="1">
        <v>2.1276665091594599E-5</v>
      </c>
      <c r="L195" s="1">
        <v>5.19085809215167E-5</v>
      </c>
      <c r="M195" s="1">
        <v>1.1017728816206E-2</v>
      </c>
      <c r="N195" s="1">
        <v>2.3436236178701302E-6</v>
      </c>
      <c r="O195" s="1">
        <v>2.1561337284405202E-6</v>
      </c>
      <c r="P195" s="1">
        <v>1.0175758347565E-7</v>
      </c>
      <c r="Q195" s="1">
        <v>8.9925221476578602E-8</v>
      </c>
      <c r="R195" s="1">
        <v>357.45807758229802</v>
      </c>
      <c r="S195" s="1">
        <v>21.840022937125202</v>
      </c>
      <c r="T195" s="1">
        <v>5.4868908786473401E-2</v>
      </c>
      <c r="U195" s="1">
        <v>12885.613532903801</v>
      </c>
      <c r="V195" s="1">
        <f t="shared" si="9"/>
        <v>0.11067536021135853</v>
      </c>
      <c r="W195" s="1">
        <f t="shared" si="10"/>
        <v>1.333898103794964</v>
      </c>
      <c r="X195" s="1">
        <f t="shared" si="11"/>
        <v>398.04004526711731</v>
      </c>
    </row>
    <row r="196" spans="1:24" hidden="1" x14ac:dyDescent="0.3">
      <c r="A196" s="18" t="str">
        <f t="shared" si="8"/>
        <v>AirGrSupp - A/C Tug Wide Body_2007_300</v>
      </c>
      <c r="B196" s="1" t="s">
        <v>40</v>
      </c>
      <c r="C196" s="1">
        <v>2020</v>
      </c>
      <c r="D196" s="1" t="s">
        <v>56</v>
      </c>
      <c r="E196" s="1">
        <v>2007</v>
      </c>
      <c r="F196" s="1">
        <v>300</v>
      </c>
      <c r="G196" s="1" t="s">
        <v>5</v>
      </c>
      <c r="H196" s="1">
        <v>1.10209784399445E-6</v>
      </c>
      <c r="I196" s="1">
        <v>1.3335383912332799E-6</v>
      </c>
      <c r="J196" s="1">
        <v>1.5870208953520101E-6</v>
      </c>
      <c r="K196" s="1">
        <v>7.0166846418090102E-6</v>
      </c>
      <c r="L196" s="1">
        <v>1.6642357562337599E-5</v>
      </c>
      <c r="M196" s="1">
        <v>3.54808216115109E-3</v>
      </c>
      <c r="N196" s="1">
        <v>7.4493175667066698E-7</v>
      </c>
      <c r="O196" s="1">
        <v>6.8533721613701301E-7</v>
      </c>
      <c r="P196" s="1">
        <v>3.2770716195156899E-8</v>
      </c>
      <c r="Q196" s="1">
        <v>2.8958969628050699E-8</v>
      </c>
      <c r="R196" s="1">
        <v>115.113618204468</v>
      </c>
      <c r="S196" s="1">
        <v>21.840022937125202</v>
      </c>
      <c r="T196" s="1">
        <v>5.4868908786473401E-2</v>
      </c>
      <c r="U196" s="1">
        <v>4149.6043580537898</v>
      </c>
      <c r="V196" s="1">
        <f t="shared" si="9"/>
        <v>0.10641122252529801</v>
      </c>
      <c r="W196" s="1">
        <f t="shared" si="10"/>
        <v>1.3279959733845319</v>
      </c>
      <c r="X196" s="1">
        <f t="shared" si="11"/>
        <v>398.04004526711731</v>
      </c>
    </row>
    <row r="197" spans="1:24" hidden="1" x14ac:dyDescent="0.3">
      <c r="A197" s="18" t="str">
        <f t="shared" si="8"/>
        <v>AirGrSupp - A/C Tug Wide Body_2007_600</v>
      </c>
      <c r="B197" s="1" t="s">
        <v>40</v>
      </c>
      <c r="C197" s="1">
        <v>2020</v>
      </c>
      <c r="D197" s="1" t="s">
        <v>56</v>
      </c>
      <c r="E197" s="1">
        <v>2007</v>
      </c>
      <c r="F197" s="1">
        <v>600</v>
      </c>
      <c r="G197" s="1" t="s">
        <v>5</v>
      </c>
      <c r="H197" s="1">
        <v>2.3202059873567398E-6</v>
      </c>
      <c r="I197" s="1">
        <v>2.8074492447016498E-6</v>
      </c>
      <c r="J197" s="1">
        <v>3.3410966217936999E-6</v>
      </c>
      <c r="K197" s="1">
        <v>1.4330848736909401E-5</v>
      </c>
      <c r="L197" s="1">
        <v>3.5036542236500202E-5</v>
      </c>
      <c r="M197" s="1">
        <v>7.4696466550549304E-3</v>
      </c>
      <c r="N197" s="1">
        <v>1.56596331594623E-6</v>
      </c>
      <c r="O197" s="1">
        <v>1.44068625067053E-6</v>
      </c>
      <c r="P197" s="1">
        <v>6.8990981463488206E-8</v>
      </c>
      <c r="Q197" s="1">
        <v>6.0966251848527896E-8</v>
      </c>
      <c r="R197" s="1">
        <v>242.344459377829</v>
      </c>
      <c r="S197" s="1">
        <v>21.840022937125202</v>
      </c>
      <c r="T197" s="1">
        <v>5.4868908786473401E-2</v>
      </c>
      <c r="U197" s="1">
        <v>8736.0091748500909</v>
      </c>
      <c r="V197" s="1">
        <f t="shared" si="9"/>
        <v>0.10641122252529821</v>
      </c>
      <c r="W197" s="1">
        <f t="shared" si="10"/>
        <v>1.3279959733845306</v>
      </c>
      <c r="X197" s="1">
        <f t="shared" si="11"/>
        <v>398.04004526711731</v>
      </c>
    </row>
    <row r="198" spans="1:24" hidden="1" x14ac:dyDescent="0.3">
      <c r="A198" s="18" t="str">
        <f t="shared" si="8"/>
        <v>AirGrSupp - A/C Tug Wide Body_2008_25</v>
      </c>
      <c r="B198" s="1" t="s">
        <v>40</v>
      </c>
      <c r="C198" s="1">
        <v>2020</v>
      </c>
      <c r="D198" s="1" t="s">
        <v>56</v>
      </c>
      <c r="E198" s="1">
        <v>2008</v>
      </c>
      <c r="F198" s="1">
        <v>25</v>
      </c>
      <c r="G198" s="1" t="s">
        <v>5</v>
      </c>
      <c r="H198" s="1">
        <v>0</v>
      </c>
      <c r="I198" s="1">
        <v>0</v>
      </c>
      <c r="J198" s="1">
        <v>0</v>
      </c>
      <c r="K198" s="1">
        <v>0</v>
      </c>
      <c r="L198" s="1">
        <v>0</v>
      </c>
      <c r="M198" s="1">
        <v>0</v>
      </c>
      <c r="N198" s="1">
        <v>0</v>
      </c>
      <c r="O198" s="1">
        <v>0</v>
      </c>
      <c r="P198" s="1">
        <v>0</v>
      </c>
      <c r="Q198" s="1">
        <v>0</v>
      </c>
      <c r="R198" s="1">
        <v>0</v>
      </c>
      <c r="S198" s="1">
        <v>0</v>
      </c>
      <c r="T198" s="1">
        <v>0</v>
      </c>
      <c r="U198" s="1">
        <v>0</v>
      </c>
      <c r="V198" s="1">
        <f t="shared" si="9"/>
        <v>0</v>
      </c>
      <c r="W198" s="1">
        <f t="shared" si="10"/>
        <v>0</v>
      </c>
      <c r="X198" s="1" t="e">
        <f t="shared" si="11"/>
        <v>#DIV/0!</v>
      </c>
    </row>
    <row r="199" spans="1:24" hidden="1" x14ac:dyDescent="0.3">
      <c r="A199" s="18" t="str">
        <f t="shared" si="8"/>
        <v>AirGrSupp - A/C Tug Wide Body_2008_175</v>
      </c>
      <c r="B199" s="1" t="s">
        <v>40</v>
      </c>
      <c r="C199" s="1">
        <v>2020</v>
      </c>
      <c r="D199" s="1" t="s">
        <v>56</v>
      </c>
      <c r="E199" s="1">
        <v>2008</v>
      </c>
      <c r="F199" s="1">
        <v>175</v>
      </c>
      <c r="G199" s="1" t="s">
        <v>5</v>
      </c>
      <c r="H199" s="1">
        <v>1.8597371338836799E-6</v>
      </c>
      <c r="I199" s="1">
        <v>2.2502819319992601E-6</v>
      </c>
      <c r="J199" s="1">
        <v>2.6780214727925098E-6</v>
      </c>
      <c r="K199" s="1">
        <v>3.5896516794534999E-5</v>
      </c>
      <c r="L199" s="1">
        <v>2.9136120695563099E-5</v>
      </c>
      <c r="M199" s="1">
        <v>6.2371549569708602E-3</v>
      </c>
      <c r="N199" s="1">
        <v>1.7715319279640899E-6</v>
      </c>
      <c r="O199" s="1">
        <v>1.6298093737269599E-6</v>
      </c>
      <c r="P199" s="1">
        <v>5.7609798567979398E-8</v>
      </c>
      <c r="Q199" s="1">
        <v>5.0906820293520702E-8</v>
      </c>
      <c r="R199" s="1">
        <v>202.357623580487</v>
      </c>
      <c r="S199" s="1">
        <v>43.680045874250403</v>
      </c>
      <c r="T199" s="1">
        <v>0.109737817572946</v>
      </c>
      <c r="U199" s="1">
        <v>7294.56766099983</v>
      </c>
      <c r="V199" s="1">
        <f t="shared" si="9"/>
        <v>0.1021470848392389</v>
      </c>
      <c r="W199" s="1">
        <f t="shared" si="10"/>
        <v>1.3225764070957158</v>
      </c>
      <c r="X199" s="1">
        <f t="shared" si="11"/>
        <v>398.04004526712021</v>
      </c>
    </row>
    <row r="200" spans="1:24" hidden="1" x14ac:dyDescent="0.3">
      <c r="A200" s="18" t="str">
        <f t="shared" si="8"/>
        <v>AirGrSupp - A/C Tug Wide Body_2008_300</v>
      </c>
      <c r="B200" s="1" t="s">
        <v>40</v>
      </c>
      <c r="C200" s="1">
        <v>2020</v>
      </c>
      <c r="D200" s="1" t="s">
        <v>56</v>
      </c>
      <c r="E200" s="1">
        <v>2008</v>
      </c>
      <c r="F200" s="1">
        <v>300</v>
      </c>
      <c r="G200" s="1" t="s">
        <v>5</v>
      </c>
      <c r="H200" s="1">
        <v>1.0857746739740001E-5</v>
      </c>
      <c r="I200" s="1">
        <v>1.3137873555085499E-5</v>
      </c>
      <c r="J200" s="1">
        <v>1.5635155305225699E-5</v>
      </c>
      <c r="K200" s="1">
        <v>7.1401444820818501E-5</v>
      </c>
      <c r="L200" s="1">
        <v>1.70044027827983E-4</v>
      </c>
      <c r="M200" s="1">
        <v>3.64145274433927E-2</v>
      </c>
      <c r="N200" s="1">
        <v>7.5327429445010401E-6</v>
      </c>
      <c r="O200" s="1">
        <v>6.9301235089409504E-6</v>
      </c>
      <c r="P200" s="1">
        <v>3.3634463235796499E-7</v>
      </c>
      <c r="Q200" s="1">
        <v>2.9721047776157302E-7</v>
      </c>
      <c r="R200" s="1">
        <v>1181.4292394669101</v>
      </c>
      <c r="S200" s="1">
        <v>218.40022937125201</v>
      </c>
      <c r="T200" s="1">
        <v>0.54868908786473403</v>
      </c>
      <c r="U200" s="1">
        <v>42588.044727394197</v>
      </c>
      <c r="V200" s="1">
        <f t="shared" si="9"/>
        <v>0.10214708483923891</v>
      </c>
      <c r="W200" s="1">
        <f t="shared" si="10"/>
        <v>1.3220938429741071</v>
      </c>
      <c r="X200" s="1">
        <f t="shared" si="11"/>
        <v>398.04004526711725</v>
      </c>
    </row>
    <row r="201" spans="1:24" hidden="1" x14ac:dyDescent="0.3">
      <c r="A201" s="18" t="str">
        <f t="shared" si="8"/>
        <v>AirGrSupp - A/C Tug Wide Body_2008_600</v>
      </c>
      <c r="B201" s="1" t="s">
        <v>40</v>
      </c>
      <c r="C201" s="1">
        <v>2020</v>
      </c>
      <c r="D201" s="1" t="s">
        <v>56</v>
      </c>
      <c r="E201" s="1">
        <v>2008</v>
      </c>
      <c r="F201" s="1">
        <v>600</v>
      </c>
      <c r="G201" s="1" t="s">
        <v>5</v>
      </c>
      <c r="H201" s="1">
        <v>1.69269487634922E-6</v>
      </c>
      <c r="I201" s="1">
        <v>2.0481608003825601E-6</v>
      </c>
      <c r="J201" s="1">
        <v>2.4374806219428801E-6</v>
      </c>
      <c r="K201" s="1">
        <v>1.08199982362977E-5</v>
      </c>
      <c r="L201" s="1">
        <v>2.6509427928054801E-5</v>
      </c>
      <c r="M201" s="1">
        <v>5.6769314578417399E-3</v>
      </c>
      <c r="N201" s="1">
        <v>1.17270224052213E-6</v>
      </c>
      <c r="O201" s="1">
        <v>1.07888606128036E-6</v>
      </c>
      <c r="P201" s="1">
        <v>5.2435265762472299E-8</v>
      </c>
      <c r="Q201" s="1">
        <v>4.6334351404881199E-8</v>
      </c>
      <c r="R201" s="1">
        <v>184.18178912715001</v>
      </c>
      <c r="S201" s="1">
        <v>21.840022937125202</v>
      </c>
      <c r="T201" s="1">
        <v>5.4868908786473401E-2</v>
      </c>
      <c r="U201" s="1">
        <v>6639.3669728860696</v>
      </c>
      <c r="V201" s="1">
        <f t="shared" si="9"/>
        <v>0.10214708483923893</v>
      </c>
      <c r="W201" s="1">
        <f t="shared" si="10"/>
        <v>1.322093842974108</v>
      </c>
      <c r="X201" s="1">
        <f t="shared" si="11"/>
        <v>398.04004526711731</v>
      </c>
    </row>
    <row r="202" spans="1:24" hidden="1" x14ac:dyDescent="0.3">
      <c r="A202" s="18" t="str">
        <f t="shared" ref="A202:A265" si="12">D202&amp;"_"&amp;E202&amp;"_"&amp;F202</f>
        <v>AirGrSupp - A/C Tug Wide Body_2009_300</v>
      </c>
      <c r="B202" s="1" t="s">
        <v>40</v>
      </c>
      <c r="C202" s="1">
        <v>2020</v>
      </c>
      <c r="D202" s="1" t="s">
        <v>56</v>
      </c>
      <c r="E202" s="1">
        <v>2009</v>
      </c>
      <c r="F202" s="1">
        <v>300</v>
      </c>
      <c r="G202" s="1" t="s">
        <v>5</v>
      </c>
      <c r="H202" s="1">
        <v>2.6091257760798702E-6</v>
      </c>
      <c r="I202" s="1">
        <v>3.15704218905665E-6</v>
      </c>
      <c r="J202" s="1">
        <v>3.75714111755502E-6</v>
      </c>
      <c r="K202" s="1">
        <v>1.7469209114003801E-5</v>
      </c>
      <c r="L202" s="1">
        <v>4.2451447226528499E-5</v>
      </c>
      <c r="M202" s="1">
        <v>9.1316430358046492E-3</v>
      </c>
      <c r="N202" s="1">
        <v>1.8592585520104301E-6</v>
      </c>
      <c r="O202" s="1">
        <v>1.7105178678496E-6</v>
      </c>
      <c r="P202" s="1">
        <v>8.4348294620418298E-8</v>
      </c>
      <c r="Q202" s="1">
        <v>7.4531242884825306E-8</v>
      </c>
      <c r="R202" s="1">
        <v>296.26610158939599</v>
      </c>
      <c r="S202" s="1">
        <v>43.680045874250403</v>
      </c>
      <c r="T202" s="1">
        <v>0.109737817572946</v>
      </c>
      <c r="U202" s="1">
        <v>10679.771216254199</v>
      </c>
      <c r="V202" s="1">
        <f t="shared" si="9"/>
        <v>9.7882947153179897E-2</v>
      </c>
      <c r="W202" s="1">
        <f t="shared" si="10"/>
        <v>1.3161917125636906</v>
      </c>
      <c r="X202" s="1">
        <f t="shared" si="11"/>
        <v>398.04004526712021</v>
      </c>
    </row>
    <row r="203" spans="1:24" hidden="1" x14ac:dyDescent="0.3">
      <c r="A203" s="18" t="str">
        <f t="shared" si="12"/>
        <v>AirGrSupp - A/C Tug Wide Body_2010_25</v>
      </c>
      <c r="B203" s="1" t="s">
        <v>40</v>
      </c>
      <c r="C203" s="1">
        <v>2020</v>
      </c>
      <c r="D203" s="1" t="s">
        <v>56</v>
      </c>
      <c r="E203" s="1">
        <v>2010</v>
      </c>
      <c r="F203" s="1">
        <v>25</v>
      </c>
      <c r="G203" s="1" t="s">
        <v>5</v>
      </c>
      <c r="H203" s="1">
        <v>0</v>
      </c>
      <c r="I203" s="1">
        <v>0</v>
      </c>
      <c r="J203" s="1">
        <v>0</v>
      </c>
      <c r="K203" s="1">
        <v>0</v>
      </c>
      <c r="L203" s="1">
        <v>0</v>
      </c>
      <c r="M203" s="1">
        <v>0</v>
      </c>
      <c r="N203" s="1">
        <v>0</v>
      </c>
      <c r="O203" s="1">
        <v>0</v>
      </c>
      <c r="P203" s="1">
        <v>0</v>
      </c>
      <c r="Q203" s="1">
        <v>0</v>
      </c>
      <c r="R203" s="1">
        <v>0</v>
      </c>
      <c r="S203" s="1">
        <v>0</v>
      </c>
      <c r="T203" s="1">
        <v>0</v>
      </c>
      <c r="U203" s="1">
        <v>0</v>
      </c>
      <c r="V203" s="1">
        <f t="shared" ref="V203:V266" si="13">IFERROR(CONVERT(I203,"ton","g")*365/U203,0)</f>
        <v>0</v>
      </c>
      <c r="W203" s="1">
        <f t="shared" ref="W203:W266" si="14">IFERROR(CONVERT(L203,"ton","g")*365/U203,0)</f>
        <v>0</v>
      </c>
      <c r="X203" s="1" t="e">
        <f t="shared" ref="X203:X266" si="15">S203/T203</f>
        <v>#DIV/0!</v>
      </c>
    </row>
    <row r="204" spans="1:24" hidden="1" x14ac:dyDescent="0.3">
      <c r="A204" s="18" t="str">
        <f t="shared" si="12"/>
        <v>AirGrSupp - A/C Tug Wide Body_2011_25</v>
      </c>
      <c r="B204" s="1" t="s">
        <v>40</v>
      </c>
      <c r="C204" s="1">
        <v>2020</v>
      </c>
      <c r="D204" s="1" t="s">
        <v>56</v>
      </c>
      <c r="E204" s="1">
        <v>2011</v>
      </c>
      <c r="F204" s="1">
        <v>25</v>
      </c>
      <c r="G204" s="1" t="s">
        <v>5</v>
      </c>
      <c r="H204" s="1">
        <v>0</v>
      </c>
      <c r="I204" s="1">
        <v>0</v>
      </c>
      <c r="J204" s="1">
        <v>0</v>
      </c>
      <c r="K204" s="1">
        <v>0</v>
      </c>
      <c r="L204" s="1">
        <v>0</v>
      </c>
      <c r="M204" s="1">
        <v>0</v>
      </c>
      <c r="N204" s="1">
        <v>0</v>
      </c>
      <c r="O204" s="1">
        <v>0</v>
      </c>
      <c r="P204" s="1">
        <v>0</v>
      </c>
      <c r="Q204" s="1">
        <v>0</v>
      </c>
      <c r="R204" s="1">
        <v>0</v>
      </c>
      <c r="S204" s="1">
        <v>0</v>
      </c>
      <c r="T204" s="1">
        <v>0</v>
      </c>
      <c r="U204" s="1">
        <v>0</v>
      </c>
      <c r="V204" s="1">
        <f t="shared" si="13"/>
        <v>0</v>
      </c>
      <c r="W204" s="1">
        <f t="shared" si="14"/>
        <v>0</v>
      </c>
      <c r="X204" s="1" t="e">
        <f t="shared" si="15"/>
        <v>#DIV/0!</v>
      </c>
    </row>
    <row r="205" spans="1:24" hidden="1" x14ac:dyDescent="0.3">
      <c r="A205" s="18" t="str">
        <f t="shared" si="12"/>
        <v>AirGrSupp - A/C Tug Wide Body_2011_175</v>
      </c>
      <c r="B205" s="1" t="s">
        <v>40</v>
      </c>
      <c r="C205" s="1">
        <v>2020</v>
      </c>
      <c r="D205" s="1" t="s">
        <v>56</v>
      </c>
      <c r="E205" s="1">
        <v>2011</v>
      </c>
      <c r="F205" s="1">
        <v>175</v>
      </c>
      <c r="G205" s="1" t="s">
        <v>5</v>
      </c>
      <c r="H205" s="1">
        <v>7.79320975907121E-7</v>
      </c>
      <c r="I205" s="1">
        <v>9.4297838084761596E-7</v>
      </c>
      <c r="J205" s="1">
        <v>1.1222222053062501E-6</v>
      </c>
      <c r="K205" s="1">
        <v>1.6753370967367898E-5</v>
      </c>
      <c r="L205" s="1">
        <v>1.3769388654033899E-5</v>
      </c>
      <c r="M205" s="1">
        <v>2.9878586620219701E-3</v>
      </c>
      <c r="N205" s="1">
        <v>8.5098921877255296E-7</v>
      </c>
      <c r="O205" s="1">
        <v>7.8291008127074899E-7</v>
      </c>
      <c r="P205" s="1">
        <v>2.7600855427966299E-8</v>
      </c>
      <c r="Q205" s="1">
        <v>2.43865007394111E-8</v>
      </c>
      <c r="R205" s="1">
        <v>96.937783751131704</v>
      </c>
      <c r="S205" s="1">
        <v>21.840022937125202</v>
      </c>
      <c r="T205" s="1">
        <v>5.4868908786473401E-2</v>
      </c>
      <c r="U205" s="1">
        <v>3494.4036699400299</v>
      </c>
      <c r="V205" s="1">
        <f t="shared" si="13"/>
        <v>8.9354671781060852E-2</v>
      </c>
      <c r="W205" s="1">
        <f t="shared" si="14"/>
        <v>1.3047586549133059</v>
      </c>
      <c r="X205" s="1">
        <f t="shared" si="15"/>
        <v>398.04004526711731</v>
      </c>
    </row>
    <row r="206" spans="1:24" hidden="1" x14ac:dyDescent="0.3">
      <c r="A206" s="18" t="str">
        <f t="shared" si="12"/>
        <v>AirGrSupp - A/C Tug Wide Body_2011_300</v>
      </c>
      <c r="B206" s="1" t="s">
        <v>40</v>
      </c>
      <c r="C206" s="1">
        <v>2020</v>
      </c>
      <c r="D206" s="1" t="s">
        <v>56</v>
      </c>
      <c r="E206" s="1">
        <v>2011</v>
      </c>
      <c r="F206" s="1">
        <v>300</v>
      </c>
      <c r="G206" s="1" t="s">
        <v>5</v>
      </c>
      <c r="H206" s="1">
        <v>1.7767940893468301E-6</v>
      </c>
      <c r="I206" s="1">
        <v>2.1499208481096702E-6</v>
      </c>
      <c r="J206" s="1">
        <v>2.5585834886594399E-6</v>
      </c>
      <c r="K206" s="1">
        <v>1.7957806081564102E-5</v>
      </c>
      <c r="L206" s="1">
        <v>2.43469511557322E-5</v>
      </c>
      <c r="M206" s="1">
        <v>9.5237994851950294E-3</v>
      </c>
      <c r="N206" s="1">
        <v>1.7471436664719399E-7</v>
      </c>
      <c r="O206" s="1">
        <v>1.6073721731541899E-7</v>
      </c>
      <c r="P206" s="1">
        <v>8.7998945422283503E-8</v>
      </c>
      <c r="Q206" s="1">
        <v>7.7731971106873004E-8</v>
      </c>
      <c r="R206" s="1">
        <v>308.98918570673197</v>
      </c>
      <c r="S206" s="1">
        <v>43.680045874250403</v>
      </c>
      <c r="T206" s="1">
        <v>0.109737817572946</v>
      </c>
      <c r="U206" s="1">
        <v>11138.4116979338</v>
      </c>
      <c r="V206" s="1">
        <f t="shared" si="13"/>
        <v>6.3912794306281898E-2</v>
      </c>
      <c r="W206" s="1">
        <f t="shared" si="14"/>
        <v>0.72378556753361301</v>
      </c>
      <c r="X206" s="1">
        <f t="shared" si="15"/>
        <v>398.04004526712021</v>
      </c>
    </row>
    <row r="207" spans="1:24" hidden="1" x14ac:dyDescent="0.3">
      <c r="A207" s="18" t="str">
        <f t="shared" si="12"/>
        <v>AirGrSupp - A/C Tug Wide Body_2012_175</v>
      </c>
      <c r="B207" s="1" t="s">
        <v>40</v>
      </c>
      <c r="C207" s="1">
        <v>2020</v>
      </c>
      <c r="D207" s="1" t="s">
        <v>56</v>
      </c>
      <c r="E207" s="1">
        <v>2012</v>
      </c>
      <c r="F207" s="1">
        <v>175</v>
      </c>
      <c r="G207" s="1" t="s">
        <v>5</v>
      </c>
      <c r="H207" s="1">
        <v>1.1388215932715301E-6</v>
      </c>
      <c r="I207" s="1">
        <v>1.37797412785856E-6</v>
      </c>
      <c r="J207" s="1">
        <v>1.6399030943110099E-6</v>
      </c>
      <c r="K207" s="1">
        <v>2.9975815052918302E-5</v>
      </c>
      <c r="L207" s="1">
        <v>2.27791270948351E-5</v>
      </c>
      <c r="M207" s="1">
        <v>5.1167079587126204E-3</v>
      </c>
      <c r="N207" s="1">
        <v>3.4512455183139698E-7</v>
      </c>
      <c r="O207" s="1">
        <v>3.1751458768488602E-7</v>
      </c>
      <c r="P207" s="1">
        <v>4.7272337887731497E-8</v>
      </c>
      <c r="Q207" s="1">
        <v>4.1761882516241603E-8</v>
      </c>
      <c r="R207" s="1">
        <v>166.00595467381299</v>
      </c>
      <c r="S207" s="1">
        <v>43.680045874250403</v>
      </c>
      <c r="T207" s="1">
        <v>0.109737817572946</v>
      </c>
      <c r="U207" s="1">
        <v>5984.1662847723101</v>
      </c>
      <c r="V207" s="1">
        <f t="shared" si="13"/>
        <v>7.6247570692099392E-2</v>
      </c>
      <c r="W207" s="1">
        <f t="shared" si="14"/>
        <v>1.2604395600423293</v>
      </c>
      <c r="X207" s="1">
        <f t="shared" si="15"/>
        <v>398.04004526712021</v>
      </c>
    </row>
    <row r="208" spans="1:24" hidden="1" x14ac:dyDescent="0.3">
      <c r="A208" s="18" t="str">
        <f t="shared" si="12"/>
        <v>AirGrSupp - A/C Tug Wide Body_2012_300</v>
      </c>
      <c r="B208" s="1" t="s">
        <v>40</v>
      </c>
      <c r="C208" s="1">
        <v>2020</v>
      </c>
      <c r="D208" s="1" t="s">
        <v>56</v>
      </c>
      <c r="E208" s="1">
        <v>2012</v>
      </c>
      <c r="F208" s="1">
        <v>300</v>
      </c>
      <c r="G208" s="1" t="s">
        <v>5</v>
      </c>
      <c r="H208" s="1">
        <v>1.3917809245575899E-6</v>
      </c>
      <c r="I208" s="1">
        <v>1.6840549187146801E-6</v>
      </c>
      <c r="J208" s="1">
        <v>2.0041645313629299E-6</v>
      </c>
      <c r="K208" s="1">
        <v>1.48515994519305E-5</v>
      </c>
      <c r="L208" s="1">
        <v>1.99604529489993E-5</v>
      </c>
      <c r="M208" s="1">
        <v>7.8431289878076703E-3</v>
      </c>
      <c r="N208" s="1">
        <v>1.4214958149976E-7</v>
      </c>
      <c r="O208" s="1">
        <v>1.3077761497977901E-7</v>
      </c>
      <c r="P208" s="1">
        <v>7.2471863597527794E-8</v>
      </c>
      <c r="Q208" s="1">
        <v>6.4014564440954302E-8</v>
      </c>
      <c r="R208" s="1">
        <v>254.46168234672001</v>
      </c>
      <c r="S208" s="1">
        <v>43.680045874250403</v>
      </c>
      <c r="T208" s="1">
        <v>0.109737817572946</v>
      </c>
      <c r="U208" s="1">
        <v>9172.8096335926002</v>
      </c>
      <c r="V208" s="1">
        <f t="shared" si="13"/>
        <v>6.0791445520085814E-2</v>
      </c>
      <c r="W208" s="1">
        <f t="shared" si="14"/>
        <v>0.72053753979202084</v>
      </c>
      <c r="X208" s="1">
        <f t="shared" si="15"/>
        <v>398.04004526712021</v>
      </c>
    </row>
    <row r="209" spans="1:24" hidden="1" x14ac:dyDescent="0.3">
      <c r="A209" s="18" t="str">
        <f t="shared" si="12"/>
        <v>AirGrSupp - A/C Tug Wide Body_2013_50</v>
      </c>
      <c r="B209" s="1" t="s">
        <v>40</v>
      </c>
      <c r="C209" s="1">
        <v>2020</v>
      </c>
      <c r="D209" s="1" t="s">
        <v>56</v>
      </c>
      <c r="E209" s="1">
        <v>2013</v>
      </c>
      <c r="F209" s="1">
        <v>50</v>
      </c>
      <c r="G209" s="1" t="s">
        <v>5</v>
      </c>
      <c r="H209" s="1">
        <v>2.5951460346190702E-7</v>
      </c>
      <c r="I209" s="1">
        <v>3.1401267018890702E-7</v>
      </c>
      <c r="J209" s="1">
        <v>3.73701028985146E-7</v>
      </c>
      <c r="K209" s="1">
        <v>5.8612941890653004E-6</v>
      </c>
      <c r="L209" s="1">
        <v>4.8459137441288104E-6</v>
      </c>
      <c r="M209" s="1">
        <v>9.7573531510444995E-4</v>
      </c>
      <c r="N209" s="1">
        <v>1.9126168118818899E-8</v>
      </c>
      <c r="O209" s="1">
        <v>1.7596074669313399E-8</v>
      </c>
      <c r="P209" s="1">
        <v>9.0133714327698306E-9</v>
      </c>
      <c r="Q209" s="1">
        <v>7.9638204730747302E-9</v>
      </c>
      <c r="R209" s="1">
        <v>31.656657718182899</v>
      </c>
      <c r="S209" s="1">
        <v>21.840022937125202</v>
      </c>
      <c r="T209" s="1">
        <v>5.4868908786473401E-2</v>
      </c>
      <c r="U209" s="1">
        <v>1026.48107804488</v>
      </c>
      <c r="V209" s="1">
        <f t="shared" si="13"/>
        <v>0.10129425730202757</v>
      </c>
      <c r="W209" s="1">
        <f t="shared" si="14"/>
        <v>1.5631956295455114</v>
      </c>
      <c r="X209" s="1">
        <f t="shared" si="15"/>
        <v>398.04004526711731</v>
      </c>
    </row>
    <row r="210" spans="1:24" hidden="1" x14ac:dyDescent="0.3">
      <c r="A210" s="18" t="str">
        <f t="shared" si="12"/>
        <v>AirGrSupp - A/C Tug Wide Body_2013_175</v>
      </c>
      <c r="B210" s="1" t="s">
        <v>40</v>
      </c>
      <c r="C210" s="1">
        <v>2020</v>
      </c>
      <c r="D210" s="1" t="s">
        <v>56</v>
      </c>
      <c r="E210" s="1">
        <v>2013</v>
      </c>
      <c r="F210" s="1">
        <v>175</v>
      </c>
      <c r="G210" s="1" t="s">
        <v>5</v>
      </c>
      <c r="H210" s="1">
        <v>6.2492550893212295E-7</v>
      </c>
      <c r="I210" s="1">
        <v>7.5615986580786895E-7</v>
      </c>
      <c r="J210" s="1">
        <v>8.9989273286225704E-7</v>
      </c>
      <c r="K210" s="1">
        <v>1.6458327486280699E-5</v>
      </c>
      <c r="L210" s="1">
        <v>1.26283105441696E-5</v>
      </c>
      <c r="M210" s="1">
        <v>2.9878586620219701E-3</v>
      </c>
      <c r="N210" s="1">
        <v>5.5252436185335498E-8</v>
      </c>
      <c r="O210" s="1">
        <v>5.0832241290508599E-8</v>
      </c>
      <c r="P210" s="1">
        <v>2.76054872919756E-8</v>
      </c>
      <c r="Q210" s="1">
        <v>2.43865007394111E-8</v>
      </c>
      <c r="R210" s="1">
        <v>96.937783751131704</v>
      </c>
      <c r="S210" s="1">
        <v>21.840022937125202</v>
      </c>
      <c r="T210" s="1">
        <v>5.4868908786473401E-2</v>
      </c>
      <c r="U210" s="1">
        <v>3494.4036699400299</v>
      </c>
      <c r="V210" s="1">
        <f t="shared" si="13"/>
        <v>7.1652137520416603E-2</v>
      </c>
      <c r="W210" s="1">
        <f t="shared" si="14"/>
        <v>1.1966324644784536</v>
      </c>
      <c r="X210" s="1">
        <f t="shared" si="15"/>
        <v>398.04004526711731</v>
      </c>
    </row>
    <row r="211" spans="1:24" hidden="1" x14ac:dyDescent="0.3">
      <c r="A211" s="18" t="str">
        <f t="shared" si="12"/>
        <v>AirGrSupp - A/C Tug Wide Body_2013_300</v>
      </c>
      <c r="B211" s="1" t="s">
        <v>40</v>
      </c>
      <c r="C211" s="1">
        <v>2020</v>
      </c>
      <c r="D211" s="1" t="s">
        <v>56</v>
      </c>
      <c r="E211" s="1">
        <v>2013</v>
      </c>
      <c r="F211" s="1">
        <v>300</v>
      </c>
      <c r="G211" s="1" t="s">
        <v>5</v>
      </c>
      <c r="H211" s="1">
        <v>1.63468148119513E-6</v>
      </c>
      <c r="I211" s="1">
        <v>1.9779645922461099E-6</v>
      </c>
      <c r="J211" s="1">
        <v>2.35394133292099E-6</v>
      </c>
      <c r="K211" s="1">
        <v>1.7896833529986101E-5</v>
      </c>
      <c r="L211" s="1">
        <v>2.46015411378961E-5</v>
      </c>
      <c r="M211" s="1">
        <v>9.7105406515714098E-3</v>
      </c>
      <c r="N211" s="1">
        <v>1.7384930136193E-7</v>
      </c>
      <c r="O211" s="1">
        <v>1.5994135725297601E-7</v>
      </c>
      <c r="P211" s="1">
        <v>8.9729723491605797E-8</v>
      </c>
      <c r="Q211" s="1">
        <v>7.92561274030862E-8</v>
      </c>
      <c r="R211" s="1">
        <v>315.04779719117801</v>
      </c>
      <c r="S211" s="1">
        <v>43.680045874250403</v>
      </c>
      <c r="T211" s="1">
        <v>0.109737817572946</v>
      </c>
      <c r="U211" s="1">
        <v>11356.8119273051</v>
      </c>
      <c r="V211" s="1">
        <f t="shared" si="13"/>
        <v>5.7670096733890591E-2</v>
      </c>
      <c r="W211" s="1">
        <f t="shared" si="14"/>
        <v>0.71728951205043856</v>
      </c>
      <c r="X211" s="1">
        <f t="shared" si="15"/>
        <v>398.04004526712021</v>
      </c>
    </row>
    <row r="212" spans="1:24" hidden="1" x14ac:dyDescent="0.3">
      <c r="A212" s="18" t="str">
        <f t="shared" si="12"/>
        <v>AirGrSupp - A/C Tug Wide Body_2014_50</v>
      </c>
      <c r="B212" s="1" t="s">
        <v>40</v>
      </c>
      <c r="C212" s="1">
        <v>2020</v>
      </c>
      <c r="D212" s="1" t="s">
        <v>56</v>
      </c>
      <c r="E212" s="1">
        <v>2014</v>
      </c>
      <c r="F212" s="1">
        <v>50</v>
      </c>
      <c r="G212" s="1" t="s">
        <v>5</v>
      </c>
      <c r="H212" s="1">
        <v>2.5748418800555998E-7</v>
      </c>
      <c r="I212" s="1">
        <v>3.1155586748672801E-7</v>
      </c>
      <c r="J212" s="1">
        <v>3.7077723072800698E-7</v>
      </c>
      <c r="K212" s="1">
        <v>6.0572155668497699E-6</v>
      </c>
      <c r="L212" s="1">
        <v>5.11850191204666E-6</v>
      </c>
      <c r="M212" s="1">
        <v>1.0380162926643E-3</v>
      </c>
      <c r="N212" s="1">
        <v>1.9686858563475302E-8</v>
      </c>
      <c r="O212" s="1">
        <v>1.8111909878397301E-8</v>
      </c>
      <c r="P212" s="1">
        <v>9.58925086890633E-9</v>
      </c>
      <c r="Q212" s="1">
        <v>8.4721494394412001E-9</v>
      </c>
      <c r="R212" s="1">
        <v>33.677295444875398</v>
      </c>
      <c r="S212" s="1">
        <v>21.840022937125202</v>
      </c>
      <c r="T212" s="1">
        <v>5.4868908786473401E-2</v>
      </c>
      <c r="U212" s="1">
        <v>1092.00114685626</v>
      </c>
      <c r="V212" s="1">
        <f t="shared" si="13"/>
        <v>9.4471637004332115E-2</v>
      </c>
      <c r="W212" s="1">
        <f t="shared" si="14"/>
        <v>1.552059534431496</v>
      </c>
      <c r="X212" s="1">
        <f t="shared" si="15"/>
        <v>398.04004526711731</v>
      </c>
    </row>
    <row r="213" spans="1:24" hidden="1" x14ac:dyDescent="0.3">
      <c r="A213" s="18" t="str">
        <f t="shared" si="12"/>
        <v>AirGrSupp - A/C Tug Wide Body_2014_100</v>
      </c>
      <c r="B213" s="1" t="s">
        <v>40</v>
      </c>
      <c r="C213" s="1">
        <v>2020</v>
      </c>
      <c r="D213" s="1" t="s">
        <v>56</v>
      </c>
      <c r="E213" s="1">
        <v>2014</v>
      </c>
      <c r="F213" s="1">
        <v>100</v>
      </c>
      <c r="G213" s="1" t="s">
        <v>5</v>
      </c>
      <c r="H213" s="1">
        <v>3.2638230878595297E-7</v>
      </c>
      <c r="I213" s="1">
        <v>3.9492259363100299E-7</v>
      </c>
      <c r="J213" s="1">
        <v>4.6999052465177198E-7</v>
      </c>
      <c r="K213" s="1">
        <v>9.90620622941597E-6</v>
      </c>
      <c r="L213" s="1">
        <v>7.5439093024704497E-6</v>
      </c>
      <c r="M213" s="1">
        <v>1.6059740308368099E-3</v>
      </c>
      <c r="N213" s="1">
        <v>3.2801669967107797E-8</v>
      </c>
      <c r="O213" s="1">
        <v>3.0177536369739197E-8</v>
      </c>
      <c r="P213" s="1">
        <v>1.4838234874004799E-8</v>
      </c>
      <c r="Q213" s="1">
        <v>1.31077441474334E-8</v>
      </c>
      <c r="R213" s="1">
        <v>52.104058766233202</v>
      </c>
      <c r="S213" s="1">
        <v>21.840022937125202</v>
      </c>
      <c r="T213" s="1">
        <v>5.4868908786473401E-2</v>
      </c>
      <c r="U213" s="1">
        <v>1878.24197259277</v>
      </c>
      <c r="V213" s="1">
        <f t="shared" si="13"/>
        <v>6.9622407981852097E-2</v>
      </c>
      <c r="W213" s="1">
        <f t="shared" si="14"/>
        <v>1.3299444997705865</v>
      </c>
      <c r="X213" s="1">
        <f t="shared" si="15"/>
        <v>398.04004526711731</v>
      </c>
    </row>
    <row r="214" spans="1:24" hidden="1" x14ac:dyDescent="0.3">
      <c r="A214" s="18" t="str">
        <f t="shared" si="12"/>
        <v>AirGrSupp - A/C Tug Wide Body_2014_300</v>
      </c>
      <c r="B214" s="1" t="s">
        <v>40</v>
      </c>
      <c r="C214" s="1">
        <v>2020</v>
      </c>
      <c r="D214" s="1" t="s">
        <v>56</v>
      </c>
      <c r="E214" s="1">
        <v>2014</v>
      </c>
      <c r="F214" s="1">
        <v>300</v>
      </c>
      <c r="G214" s="1" t="s">
        <v>5</v>
      </c>
      <c r="H214" s="1">
        <v>3.3307252866480299E-6</v>
      </c>
      <c r="I214" s="1">
        <v>4.0301775968441196E-6</v>
      </c>
      <c r="J214" s="1">
        <v>4.7962444127731696E-6</v>
      </c>
      <c r="K214" s="1">
        <v>5.6268520036259197E-5</v>
      </c>
      <c r="L214" s="1">
        <v>1.5344671425350801E-5</v>
      </c>
      <c r="M214" s="1">
        <v>3.0569528935812301E-2</v>
      </c>
      <c r="N214" s="1">
        <v>5.4053703095653601E-7</v>
      </c>
      <c r="O214" s="1">
        <v>4.97294068480013E-7</v>
      </c>
      <c r="P214" s="1">
        <v>2.82530533170824E-7</v>
      </c>
      <c r="Q214" s="1">
        <v>2.4950438569010001E-7</v>
      </c>
      <c r="R214" s="1">
        <v>991.79470000376602</v>
      </c>
      <c r="S214" s="1">
        <v>152.880160559876</v>
      </c>
      <c r="T214" s="1">
        <v>0.384082361505314</v>
      </c>
      <c r="U214" s="1">
        <v>35752.117548073998</v>
      </c>
      <c r="V214" s="1">
        <f t="shared" si="13"/>
        <v>3.7325962519763889E-2</v>
      </c>
      <c r="W214" s="1">
        <f t="shared" si="14"/>
        <v>0.14211647420928514</v>
      </c>
      <c r="X214" s="1">
        <f t="shared" si="15"/>
        <v>398.040045267116</v>
      </c>
    </row>
    <row r="215" spans="1:24" hidden="1" x14ac:dyDescent="0.3">
      <c r="A215" s="18" t="str">
        <f t="shared" si="12"/>
        <v>AirGrSupp - A/C Tug Wide Body_2015_300</v>
      </c>
      <c r="B215" s="1" t="s">
        <v>40</v>
      </c>
      <c r="C215" s="1">
        <v>2020</v>
      </c>
      <c r="D215" s="1" t="s">
        <v>56</v>
      </c>
      <c r="E215" s="1">
        <v>2015</v>
      </c>
      <c r="F215" s="1">
        <v>300</v>
      </c>
      <c r="G215" s="1" t="s">
        <v>5</v>
      </c>
      <c r="H215" s="1">
        <v>4.0077358643763599E-6</v>
      </c>
      <c r="I215" s="1">
        <v>4.8493603958953902E-6</v>
      </c>
      <c r="J215" s="1">
        <v>5.7711396447019598E-6</v>
      </c>
      <c r="K215" s="1">
        <v>7.0752292266509594E-5</v>
      </c>
      <c r="L215" s="1">
        <v>1.9411041611835899E-5</v>
      </c>
      <c r="M215" s="1">
        <v>3.8860836722923203E-2</v>
      </c>
      <c r="N215" s="1">
        <v>6.7855993069607301E-7</v>
      </c>
      <c r="O215" s="1">
        <v>6.2427513624038701E-7</v>
      </c>
      <c r="P215" s="1">
        <v>3.59167475137342E-7</v>
      </c>
      <c r="Q215" s="1">
        <v>3.1717692524196597E-7</v>
      </c>
      <c r="R215" s="1">
        <v>1260.79704991315</v>
      </c>
      <c r="S215" s="1">
        <v>174.72018349700099</v>
      </c>
      <c r="T215" s="1">
        <v>0.43895127029178699</v>
      </c>
      <c r="U215" s="1">
        <v>45449.087732157597</v>
      </c>
      <c r="V215" s="1">
        <f t="shared" si="13"/>
        <v>3.5330346082688049E-2</v>
      </c>
      <c r="W215" s="1">
        <f t="shared" si="14"/>
        <v>0.14142046826465959</v>
      </c>
      <c r="X215" s="1">
        <f t="shared" si="15"/>
        <v>398.04004526711606</v>
      </c>
    </row>
    <row r="216" spans="1:24" hidden="1" x14ac:dyDescent="0.3">
      <c r="A216" s="18" t="str">
        <f t="shared" si="12"/>
        <v>AirGrSupp - A/C Tug Wide Body_2016_75</v>
      </c>
      <c r="B216" s="1" t="s">
        <v>40</v>
      </c>
      <c r="C216" s="1">
        <v>2020</v>
      </c>
      <c r="D216" s="1" t="s">
        <v>56</v>
      </c>
      <c r="E216" s="1">
        <v>2016</v>
      </c>
      <c r="F216" s="1">
        <v>75</v>
      </c>
      <c r="G216" s="1" t="s">
        <v>5</v>
      </c>
      <c r="H216" s="1">
        <v>1.63254512288573E-7</v>
      </c>
      <c r="I216" s="1">
        <v>1.97537959869173E-7</v>
      </c>
      <c r="J216" s="1">
        <v>2.3508649769554499E-7</v>
      </c>
      <c r="K216" s="1">
        <v>7.1250786855930097E-6</v>
      </c>
      <c r="L216" s="1">
        <v>3.02958271020229E-6</v>
      </c>
      <c r="M216" s="1">
        <v>1.17646934817115E-3</v>
      </c>
      <c r="N216" s="1">
        <v>2.25874090321585E-8</v>
      </c>
      <c r="O216" s="1">
        <v>2.0780416309585799E-8</v>
      </c>
      <c r="P216" s="1">
        <v>1.0872144918421001E-8</v>
      </c>
      <c r="Q216" s="1">
        <v>9.6021846661431401E-9</v>
      </c>
      <c r="R216" s="1">
        <v>38.169252352008101</v>
      </c>
      <c r="S216" s="1">
        <v>21.840022937125202</v>
      </c>
      <c r="T216" s="1">
        <v>5.4868908786473401E-2</v>
      </c>
      <c r="U216" s="1">
        <v>1375.9214450388899</v>
      </c>
      <c r="V216" s="1">
        <f t="shared" si="13"/>
        <v>4.7538505591813107E-2</v>
      </c>
      <c r="W216" s="1">
        <f t="shared" si="14"/>
        <v>0.72908434766257479</v>
      </c>
      <c r="X216" s="1">
        <f t="shared" si="15"/>
        <v>398.04004526711731</v>
      </c>
    </row>
    <row r="217" spans="1:24" hidden="1" x14ac:dyDescent="0.3">
      <c r="A217" s="18" t="str">
        <f t="shared" si="12"/>
        <v>AirGrSupp - A/C Tug Wide Body_2016_300</v>
      </c>
      <c r="B217" s="1" t="s">
        <v>40</v>
      </c>
      <c r="C217" s="1">
        <v>2020</v>
      </c>
      <c r="D217" s="1" t="s">
        <v>56</v>
      </c>
      <c r="E217" s="1">
        <v>2016</v>
      </c>
      <c r="F217" s="1">
        <v>300</v>
      </c>
      <c r="G217" s="1" t="s">
        <v>5</v>
      </c>
      <c r="H217" s="1">
        <v>1.2392542900570201E-6</v>
      </c>
      <c r="I217" s="1">
        <v>1.4994976909689899E-6</v>
      </c>
      <c r="J217" s="1">
        <v>1.7845261776821099E-6</v>
      </c>
      <c r="K217" s="1">
        <v>2.3141982786921001E-5</v>
      </c>
      <c r="L217" s="1">
        <v>6.3302150206435204E-6</v>
      </c>
      <c r="M217" s="1">
        <v>1.2735747546868599E-2</v>
      </c>
      <c r="N217" s="1">
        <v>2.1956864825650399E-7</v>
      </c>
      <c r="O217" s="1">
        <v>2.0200315639598401E-7</v>
      </c>
      <c r="P217" s="1">
        <v>1.1771112430279901E-7</v>
      </c>
      <c r="Q217" s="1">
        <v>1.0394745940174001E-7</v>
      </c>
      <c r="R217" s="1">
        <v>413.19730323919799</v>
      </c>
      <c r="S217" s="1">
        <v>65.520068811375694</v>
      </c>
      <c r="T217" s="1">
        <v>0.16460672635942</v>
      </c>
      <c r="U217" s="1">
        <v>14894.8956431194</v>
      </c>
      <c r="V217" s="1">
        <f t="shared" si="13"/>
        <v>3.3334729645612099E-2</v>
      </c>
      <c r="W217" s="1">
        <f t="shared" si="14"/>
        <v>0.14072446232003463</v>
      </c>
      <c r="X217" s="1">
        <f t="shared" si="15"/>
        <v>398.04004526711833</v>
      </c>
    </row>
    <row r="218" spans="1:24" hidden="1" x14ac:dyDescent="0.3">
      <c r="A218" s="18" t="str">
        <f t="shared" si="12"/>
        <v>AirGrSupp - A/C Tug Wide Body_2017_25</v>
      </c>
      <c r="B218" s="1" t="s">
        <v>40</v>
      </c>
      <c r="C218" s="1">
        <v>2020</v>
      </c>
      <c r="D218" s="1" t="s">
        <v>56</v>
      </c>
      <c r="E218" s="1">
        <v>2017</v>
      </c>
      <c r="F218" s="1">
        <v>25</v>
      </c>
      <c r="G218" s="1" t="s">
        <v>5</v>
      </c>
      <c r="H218" s="1">
        <v>0</v>
      </c>
      <c r="I218" s="1">
        <v>0</v>
      </c>
      <c r="J218" s="1">
        <v>0</v>
      </c>
      <c r="K218" s="1">
        <v>0</v>
      </c>
      <c r="L218" s="1">
        <v>0</v>
      </c>
      <c r="M218" s="1">
        <v>0</v>
      </c>
      <c r="N218" s="1">
        <v>0</v>
      </c>
      <c r="O218" s="1">
        <v>0</v>
      </c>
      <c r="P218" s="1">
        <v>0</v>
      </c>
      <c r="Q218" s="1">
        <v>0</v>
      </c>
      <c r="R218" s="1">
        <v>0</v>
      </c>
      <c r="S218" s="1">
        <v>0</v>
      </c>
      <c r="T218" s="1">
        <v>0</v>
      </c>
      <c r="U218" s="1">
        <v>0</v>
      </c>
      <c r="V218" s="1">
        <f t="shared" si="13"/>
        <v>0</v>
      </c>
      <c r="W218" s="1">
        <f t="shared" si="14"/>
        <v>0</v>
      </c>
      <c r="X218" s="1" t="e">
        <f t="shared" si="15"/>
        <v>#DIV/0!</v>
      </c>
    </row>
    <row r="219" spans="1:24" hidden="1" x14ac:dyDescent="0.3">
      <c r="A219" s="18" t="str">
        <f t="shared" si="12"/>
        <v>AirGrSupp - A/C Tug Wide Body_2017_300</v>
      </c>
      <c r="B219" s="1" t="s">
        <v>40</v>
      </c>
      <c r="C219" s="1">
        <v>2020</v>
      </c>
      <c r="D219" s="1" t="s">
        <v>56</v>
      </c>
      <c r="E219" s="1">
        <v>2017</v>
      </c>
      <c r="F219" s="1">
        <v>300</v>
      </c>
      <c r="G219" s="1" t="s">
        <v>5</v>
      </c>
      <c r="H219" s="1">
        <v>2.8972880176380498E-6</v>
      </c>
      <c r="I219" s="1">
        <v>3.5057185013420402E-6</v>
      </c>
      <c r="J219" s="1">
        <v>4.17209474539879E-6</v>
      </c>
      <c r="K219" s="1">
        <v>5.6776819066670702E-5</v>
      </c>
      <c r="L219" s="1">
        <v>1.5664142982065001E-5</v>
      </c>
      <c r="M219" s="1">
        <v>3.1671301817432898E-2</v>
      </c>
      <c r="N219" s="1">
        <v>5.3902672191198396E-7</v>
      </c>
      <c r="O219" s="1">
        <v>4.9590458415902503E-7</v>
      </c>
      <c r="P219" s="1">
        <v>2.92729972966254E-7</v>
      </c>
      <c r="Q219" s="1">
        <v>2.5849690783775798E-7</v>
      </c>
      <c r="R219" s="1">
        <v>1027.5405077619901</v>
      </c>
      <c r="S219" s="1">
        <v>131.04013762275099</v>
      </c>
      <c r="T219" s="1">
        <v>0.32921345271884001</v>
      </c>
      <c r="U219" s="1">
        <v>37040.678901364401</v>
      </c>
      <c r="V219" s="1">
        <f t="shared" si="13"/>
        <v>3.1339113208536447E-2</v>
      </c>
      <c r="W219" s="1">
        <f t="shared" si="14"/>
        <v>0.14002845637540864</v>
      </c>
      <c r="X219" s="1">
        <f t="shared" si="15"/>
        <v>398.04004526711708</v>
      </c>
    </row>
    <row r="220" spans="1:24" hidden="1" x14ac:dyDescent="0.3">
      <c r="A220" s="18" t="str">
        <f t="shared" si="12"/>
        <v>AirGrSupp - A/C Tug Wide Body_2018_300</v>
      </c>
      <c r="B220" s="1" t="s">
        <v>40</v>
      </c>
      <c r="C220" s="1">
        <v>2020</v>
      </c>
      <c r="D220" s="1" t="s">
        <v>56</v>
      </c>
      <c r="E220" s="1">
        <v>2018</v>
      </c>
      <c r="F220" s="1">
        <v>300</v>
      </c>
      <c r="G220" s="1" t="s">
        <v>5</v>
      </c>
      <c r="H220" s="1">
        <v>3.35900213565759E-7</v>
      </c>
      <c r="I220" s="1">
        <v>4.0643925841456798E-7</v>
      </c>
      <c r="J220" s="1">
        <v>4.8369630753469301E-7</v>
      </c>
      <c r="K220" s="1">
        <v>7.0304197669347597E-6</v>
      </c>
      <c r="L220" s="1">
        <v>1.9299055687613401E-6</v>
      </c>
      <c r="M220" s="1">
        <v>3.9215644939038299E-3</v>
      </c>
      <c r="N220" s="1">
        <v>6.5876276473738495E-8</v>
      </c>
      <c r="O220" s="1">
        <v>6.0606174355839404E-8</v>
      </c>
      <c r="P220" s="1">
        <v>3.6246731506225102E-8</v>
      </c>
      <c r="Q220" s="1">
        <v>3.2007282220477098E-8</v>
      </c>
      <c r="R220" s="1">
        <v>127.23084117336001</v>
      </c>
      <c r="S220" s="1">
        <v>21.840022937125202</v>
      </c>
      <c r="T220" s="1">
        <v>5.4868908786473401E-2</v>
      </c>
      <c r="U220" s="1">
        <v>4586.4048167963001</v>
      </c>
      <c r="V220" s="1">
        <f t="shared" si="13"/>
        <v>2.9343496771460611E-2</v>
      </c>
      <c r="W220" s="1">
        <f t="shared" si="14"/>
        <v>0.1393324504307836</v>
      </c>
      <c r="X220" s="1">
        <f t="shared" si="15"/>
        <v>398.04004526711731</v>
      </c>
    </row>
    <row r="221" spans="1:24" hidden="1" x14ac:dyDescent="0.3">
      <c r="A221" s="18" t="str">
        <f t="shared" si="12"/>
        <v>AirGrSupp - A/C Tug Wide Body_2018_600</v>
      </c>
      <c r="B221" s="1" t="s">
        <v>40</v>
      </c>
      <c r="C221" s="1">
        <v>2020</v>
      </c>
      <c r="D221" s="1" t="s">
        <v>56</v>
      </c>
      <c r="E221" s="1">
        <v>2018</v>
      </c>
      <c r="F221" s="1">
        <v>600</v>
      </c>
      <c r="G221" s="1" t="s">
        <v>5</v>
      </c>
      <c r="H221" s="1">
        <v>1.0236958889623101E-6</v>
      </c>
      <c r="I221" s="1">
        <v>1.23867202564439E-6</v>
      </c>
      <c r="J221" s="1">
        <v>1.4741220801057301E-6</v>
      </c>
      <c r="K221" s="1">
        <v>2.1274800418448301E-5</v>
      </c>
      <c r="L221" s="1">
        <v>5.8816169714631301E-6</v>
      </c>
      <c r="M221" s="1">
        <v>1.1951434648087801E-2</v>
      </c>
      <c r="N221" s="1">
        <v>2.0076579496758401E-7</v>
      </c>
      <c r="O221" s="1">
        <v>1.8470453137017699E-7</v>
      </c>
      <c r="P221" s="1">
        <v>1.10466229352305E-7</v>
      </c>
      <c r="Q221" s="1">
        <v>9.7546002957644597E-8</v>
      </c>
      <c r="R221" s="1">
        <v>387.75113500452602</v>
      </c>
      <c r="S221" s="1">
        <v>43.680045874250403</v>
      </c>
      <c r="T221" s="1">
        <v>0.109737817572946</v>
      </c>
      <c r="U221" s="1">
        <v>13977.6146797601</v>
      </c>
      <c r="V221" s="1">
        <f t="shared" si="13"/>
        <v>2.9343496771460541E-2</v>
      </c>
      <c r="W221" s="1">
        <f t="shared" si="14"/>
        <v>0.13933245043078407</v>
      </c>
      <c r="X221" s="1">
        <f t="shared" si="15"/>
        <v>398.04004526712021</v>
      </c>
    </row>
    <row r="222" spans="1:24" hidden="1" x14ac:dyDescent="0.3">
      <c r="A222" s="18" t="str">
        <f t="shared" si="12"/>
        <v>AirGrSupp - A/C Tug Wide Body_2019_25</v>
      </c>
      <c r="B222" s="1" t="s">
        <v>40</v>
      </c>
      <c r="C222" s="1">
        <v>2020</v>
      </c>
      <c r="D222" s="1" t="s">
        <v>56</v>
      </c>
      <c r="E222" s="1">
        <v>2019</v>
      </c>
      <c r="F222" s="1">
        <v>25</v>
      </c>
      <c r="G222" s="1" t="s">
        <v>5</v>
      </c>
      <c r="H222" s="1">
        <v>0</v>
      </c>
      <c r="I222" s="1">
        <v>0</v>
      </c>
      <c r="J222" s="1">
        <v>0</v>
      </c>
      <c r="K222" s="1">
        <v>0</v>
      </c>
      <c r="L222" s="1">
        <v>0</v>
      </c>
      <c r="M222" s="1">
        <v>0</v>
      </c>
      <c r="N222" s="1">
        <v>0</v>
      </c>
      <c r="O222" s="1">
        <v>0</v>
      </c>
      <c r="P222" s="1">
        <v>0</v>
      </c>
      <c r="Q222" s="1">
        <v>0</v>
      </c>
      <c r="R222" s="1">
        <v>0</v>
      </c>
      <c r="S222" s="1">
        <v>0</v>
      </c>
      <c r="T222" s="1">
        <v>0</v>
      </c>
      <c r="U222" s="1">
        <v>0</v>
      </c>
      <c r="V222" s="1">
        <f t="shared" si="13"/>
        <v>0</v>
      </c>
      <c r="W222" s="1">
        <f t="shared" si="14"/>
        <v>0</v>
      </c>
      <c r="X222" s="1" t="e">
        <f t="shared" si="15"/>
        <v>#DIV/0!</v>
      </c>
    </row>
    <row r="223" spans="1:24" hidden="1" x14ac:dyDescent="0.3">
      <c r="A223" s="18" t="str">
        <f t="shared" si="12"/>
        <v>AirGrSupp - A/C Tug Wide Body_2019_300</v>
      </c>
      <c r="B223" s="1" t="s">
        <v>40</v>
      </c>
      <c r="C223" s="1">
        <v>2020</v>
      </c>
      <c r="D223" s="1" t="s">
        <v>56</v>
      </c>
      <c r="E223" s="1">
        <v>2019</v>
      </c>
      <c r="F223" s="1">
        <v>300</v>
      </c>
      <c r="G223" s="1" t="s">
        <v>5</v>
      </c>
      <c r="H223" s="1">
        <v>1.96032709606651E-6</v>
      </c>
      <c r="I223" s="1">
        <v>2.3719957862404799E-6</v>
      </c>
      <c r="J223" s="1">
        <v>2.82287101833577E-6</v>
      </c>
      <c r="K223" s="1">
        <v>4.3404012054070598E-5</v>
      </c>
      <c r="L223" s="1">
        <v>1.2024517370988599E-5</v>
      </c>
      <c r="M223" s="1">
        <v>2.4556463378493001E-2</v>
      </c>
      <c r="N223" s="1">
        <v>4.0708553579735799E-7</v>
      </c>
      <c r="O223" s="1">
        <v>3.7451869293356902E-7</v>
      </c>
      <c r="P223" s="1">
        <v>2.2697787206383899E-7</v>
      </c>
      <c r="Q223" s="1">
        <v>2.00426552952035E-7</v>
      </c>
      <c r="R223" s="1">
        <v>796.70741020461298</v>
      </c>
      <c r="S223" s="1">
        <v>109.200114685626</v>
      </c>
      <c r="T223" s="1">
        <v>0.27434454393236701</v>
      </c>
      <c r="U223" s="1">
        <v>28719.630162319601</v>
      </c>
      <c r="V223" s="1">
        <f t="shared" si="13"/>
        <v>2.734788033438491E-2</v>
      </c>
      <c r="W223" s="1">
        <f t="shared" si="14"/>
        <v>0.13863644448615794</v>
      </c>
      <c r="X223" s="1">
        <f t="shared" si="15"/>
        <v>398.04004526711725</v>
      </c>
    </row>
    <row r="224" spans="1:24" hidden="1" x14ac:dyDescent="0.3">
      <c r="A224" s="18" t="str">
        <f t="shared" si="12"/>
        <v>AirGrSupp - A/C Tug Wide Body_2020_300</v>
      </c>
      <c r="B224" s="1" t="s">
        <v>40</v>
      </c>
      <c r="C224" s="1">
        <v>2020</v>
      </c>
      <c r="D224" s="1" t="s">
        <v>56</v>
      </c>
      <c r="E224" s="1">
        <v>2020</v>
      </c>
      <c r="F224" s="1">
        <v>300</v>
      </c>
      <c r="G224" s="1" t="s">
        <v>5</v>
      </c>
      <c r="H224" s="1">
        <v>3.41344429037529E-7</v>
      </c>
      <c r="I224" s="1">
        <v>4.1302675913541E-7</v>
      </c>
      <c r="J224" s="1">
        <v>4.9153597781404105E-7</v>
      </c>
      <c r="K224" s="1">
        <v>8.1140987260605203E-6</v>
      </c>
      <c r="L224" s="1">
        <v>2.2472585689112301E-6</v>
      </c>
      <c r="M224" s="1">
        <v>4.6125068094964097E-3</v>
      </c>
      <c r="N224" s="1">
        <v>7.5444901334656004E-8</v>
      </c>
      <c r="O224" s="1">
        <v>6.94093092278835E-8</v>
      </c>
      <c r="P224" s="1">
        <v>4.2634672536748803E-8</v>
      </c>
      <c r="Q224" s="1">
        <v>3.7646660516465902E-8</v>
      </c>
      <c r="R224" s="1">
        <v>149.64770366580899</v>
      </c>
      <c r="S224" s="1">
        <v>21.840022937125202</v>
      </c>
      <c r="T224" s="1">
        <v>5.4868908786473401E-2</v>
      </c>
      <c r="U224" s="1">
        <v>5394.4856654699297</v>
      </c>
      <c r="V224" s="1">
        <f t="shared" si="13"/>
        <v>2.5352263897309022E-2</v>
      </c>
      <c r="W224" s="1">
        <f t="shared" si="14"/>
        <v>0.13794043854153284</v>
      </c>
      <c r="X224" s="1">
        <f t="shared" si="15"/>
        <v>398.04004526711731</v>
      </c>
    </row>
    <row r="225" spans="1:24" hidden="1" x14ac:dyDescent="0.3">
      <c r="A225" s="18" t="str">
        <f t="shared" si="12"/>
        <v>AirGrSupp - A/C Tug Wide Body_2021_300</v>
      </c>
      <c r="B225" s="1" t="s">
        <v>40</v>
      </c>
      <c r="C225" s="1">
        <v>2020</v>
      </c>
      <c r="D225" s="1" t="s">
        <v>56</v>
      </c>
      <c r="E225" s="1">
        <v>2021</v>
      </c>
      <c r="F225" s="1">
        <v>300</v>
      </c>
      <c r="G225" s="1" t="s">
        <v>5</v>
      </c>
      <c r="H225" s="1">
        <v>4.13206414098061E-7</v>
      </c>
      <c r="I225" s="1">
        <v>4.99979761058654E-7</v>
      </c>
      <c r="J225" s="1">
        <v>5.9501723630120796E-7</v>
      </c>
      <c r="K225" s="1">
        <v>9.7987774367945694E-6</v>
      </c>
      <c r="L225" s="1">
        <v>2.7203656360504401E-6</v>
      </c>
      <c r="M225" s="1">
        <v>5.5835608746535601E-3</v>
      </c>
      <c r="N225" s="1">
        <v>9.1328038457741503E-8</v>
      </c>
      <c r="O225" s="1">
        <v>8.4021795381122098E-8</v>
      </c>
      <c r="P225" s="1">
        <v>5.1610393070800903E-8</v>
      </c>
      <c r="Q225" s="1">
        <v>4.5572273256774601E-8</v>
      </c>
      <c r="R225" s="1">
        <v>181.152483384927</v>
      </c>
      <c r="S225" s="1">
        <v>21.840022937125202</v>
      </c>
      <c r="T225" s="1">
        <v>5.4868908786473401E-2</v>
      </c>
      <c r="U225" s="1">
        <v>6530.1668582004404</v>
      </c>
      <c r="V225" s="1">
        <f t="shared" si="13"/>
        <v>2.5352263897309015E-2</v>
      </c>
      <c r="W225" s="1">
        <f t="shared" si="14"/>
        <v>0.13794043854153304</v>
      </c>
      <c r="X225" s="1">
        <f t="shared" si="15"/>
        <v>398.04004526711731</v>
      </c>
    </row>
    <row r="226" spans="1:24" hidden="1" x14ac:dyDescent="0.3">
      <c r="A226" s="18" t="str">
        <f t="shared" si="12"/>
        <v>AirGrSupp - Baggage Tug_1969_100</v>
      </c>
      <c r="B226" s="1" t="s">
        <v>40</v>
      </c>
      <c r="C226" s="1">
        <v>2020</v>
      </c>
      <c r="D226" s="1" t="s">
        <v>57</v>
      </c>
      <c r="E226" s="1">
        <v>1969</v>
      </c>
      <c r="F226" s="1">
        <v>100</v>
      </c>
      <c r="G226" s="1" t="s">
        <v>5</v>
      </c>
      <c r="H226" s="1">
        <v>9.0615225417240604E-5</v>
      </c>
      <c r="I226" s="1">
        <v>1.0964442275486099E-4</v>
      </c>
      <c r="J226" s="1">
        <v>1.3048592460082601E-4</v>
      </c>
      <c r="K226" s="1">
        <v>3.55441108393517E-4</v>
      </c>
      <c r="L226" s="1">
        <v>8.6832171950486804E-4</v>
      </c>
      <c r="M226" s="1">
        <v>2.96775972161296E-2</v>
      </c>
      <c r="N226" s="1">
        <v>6.3663751619508294E-5</v>
      </c>
      <c r="O226" s="1">
        <v>5.8570651489947598E-5</v>
      </c>
      <c r="P226" s="1">
        <v>2.7166564709524799E-7</v>
      </c>
      <c r="Q226" s="1">
        <v>2.4222455889707901E-7</v>
      </c>
      <c r="R226" s="1">
        <v>962.85695764587797</v>
      </c>
      <c r="S226" s="1">
        <v>542.67064013685297</v>
      </c>
      <c r="T226" s="1">
        <v>0.74383447924685198</v>
      </c>
      <c r="U226" s="1">
        <v>50468.369532727302</v>
      </c>
      <c r="V226" s="1">
        <f t="shared" si="13"/>
        <v>0.71937587930115476</v>
      </c>
      <c r="W226" s="1">
        <f t="shared" si="14"/>
        <v>5.6970494694625202</v>
      </c>
      <c r="X226" s="1">
        <f t="shared" si="15"/>
        <v>729.5583295443879</v>
      </c>
    </row>
    <row r="227" spans="1:24" hidden="1" x14ac:dyDescent="0.3">
      <c r="A227" s="18" t="str">
        <f t="shared" si="12"/>
        <v>AirGrSupp - Baggage Tug_1985_50</v>
      </c>
      <c r="B227" s="1" t="s">
        <v>40</v>
      </c>
      <c r="C227" s="1">
        <v>2020</v>
      </c>
      <c r="D227" s="1" t="s">
        <v>57</v>
      </c>
      <c r="E227" s="1">
        <v>1985</v>
      </c>
      <c r="F227" s="1">
        <v>50</v>
      </c>
      <c r="G227" s="1" t="s">
        <v>5</v>
      </c>
      <c r="H227" s="1">
        <v>3.1767852751565201E-6</v>
      </c>
      <c r="I227" s="1">
        <v>3.8439101829393896E-6</v>
      </c>
      <c r="J227" s="1">
        <v>4.5745707962253901E-6</v>
      </c>
      <c r="K227" s="1">
        <v>1.0562773166918801E-5</v>
      </c>
      <c r="L227" s="1">
        <v>7.2733157864500902E-6</v>
      </c>
      <c r="M227" s="1">
        <v>5.55797373078727E-4</v>
      </c>
      <c r="N227" s="1">
        <v>9.9993747673810805E-7</v>
      </c>
      <c r="O227" s="1">
        <v>9.1994247859906004E-7</v>
      </c>
      <c r="P227" s="1">
        <v>5.04331878465597E-9</v>
      </c>
      <c r="Q227" s="1">
        <v>4.5363434428236303E-9</v>
      </c>
      <c r="R227" s="1">
        <v>18.032233668138701</v>
      </c>
      <c r="S227" s="1">
        <v>18.089021337895101</v>
      </c>
      <c r="T227" s="1">
        <v>2.4794482641561699E-2</v>
      </c>
      <c r="U227" s="1">
        <v>850.18400288107</v>
      </c>
      <c r="V227" s="1">
        <f t="shared" si="13"/>
        <v>1.4970934251265553</v>
      </c>
      <c r="W227" s="1">
        <f t="shared" si="14"/>
        <v>2.832749134225883</v>
      </c>
      <c r="X227" s="1">
        <f t="shared" si="15"/>
        <v>729.55832954438893</v>
      </c>
    </row>
    <row r="228" spans="1:24" hidden="1" x14ac:dyDescent="0.3">
      <c r="A228" s="18" t="str">
        <f t="shared" si="12"/>
        <v>AirGrSupp - Baggage Tug_1987_25</v>
      </c>
      <c r="B228" s="1" t="s">
        <v>40</v>
      </c>
      <c r="C228" s="1">
        <v>2020</v>
      </c>
      <c r="D228" s="1" t="s">
        <v>57</v>
      </c>
      <c r="E228" s="1">
        <v>1987</v>
      </c>
      <c r="F228" s="1">
        <v>25</v>
      </c>
      <c r="G228" s="1" t="s">
        <v>5</v>
      </c>
      <c r="H228" s="1">
        <v>0</v>
      </c>
      <c r="I228" s="1">
        <v>0</v>
      </c>
      <c r="J228" s="1">
        <v>0</v>
      </c>
      <c r="K228" s="1">
        <v>0</v>
      </c>
      <c r="L228" s="1">
        <v>0</v>
      </c>
      <c r="M228" s="1">
        <v>0</v>
      </c>
      <c r="N228" s="1">
        <v>0</v>
      </c>
      <c r="O228" s="1">
        <v>0</v>
      </c>
      <c r="P228" s="1">
        <v>0</v>
      </c>
      <c r="Q228" s="1">
        <v>0</v>
      </c>
      <c r="R228" s="1">
        <v>0</v>
      </c>
      <c r="S228" s="1">
        <v>0</v>
      </c>
      <c r="T228" s="1">
        <v>0</v>
      </c>
      <c r="U228" s="1">
        <v>0</v>
      </c>
      <c r="V228" s="1">
        <f t="shared" si="13"/>
        <v>0</v>
      </c>
      <c r="W228" s="1">
        <f t="shared" si="14"/>
        <v>0</v>
      </c>
      <c r="X228" s="1" t="e">
        <f t="shared" si="15"/>
        <v>#DIV/0!</v>
      </c>
    </row>
    <row r="229" spans="1:24" hidden="1" x14ac:dyDescent="0.3">
      <c r="A229" s="18" t="str">
        <f t="shared" si="12"/>
        <v>AirGrSupp - Baggage Tug_1988_25</v>
      </c>
      <c r="B229" s="1" t="s">
        <v>40</v>
      </c>
      <c r="C229" s="1">
        <v>2020</v>
      </c>
      <c r="D229" s="1" t="s">
        <v>57</v>
      </c>
      <c r="E229" s="1">
        <v>1988</v>
      </c>
      <c r="F229" s="1">
        <v>25</v>
      </c>
      <c r="G229" s="1" t="s">
        <v>5</v>
      </c>
      <c r="H229" s="1">
        <v>0</v>
      </c>
      <c r="I229" s="1">
        <v>0</v>
      </c>
      <c r="J229" s="1">
        <v>0</v>
      </c>
      <c r="K229" s="1">
        <v>0</v>
      </c>
      <c r="L229" s="1">
        <v>0</v>
      </c>
      <c r="M229" s="1">
        <v>0</v>
      </c>
      <c r="N229" s="1">
        <v>0</v>
      </c>
      <c r="O229" s="1">
        <v>0</v>
      </c>
      <c r="P229" s="1">
        <v>0</v>
      </c>
      <c r="Q229" s="1">
        <v>0</v>
      </c>
      <c r="R229" s="1">
        <v>0</v>
      </c>
      <c r="S229" s="1">
        <v>0</v>
      </c>
      <c r="T229" s="1">
        <v>0</v>
      </c>
      <c r="U229" s="1">
        <v>0</v>
      </c>
      <c r="V229" s="1">
        <f t="shared" si="13"/>
        <v>0</v>
      </c>
      <c r="W229" s="1">
        <f t="shared" si="14"/>
        <v>0</v>
      </c>
      <c r="X229" s="1" t="e">
        <f t="shared" si="15"/>
        <v>#DIV/0!</v>
      </c>
    </row>
    <row r="230" spans="1:24" hidden="1" x14ac:dyDescent="0.3">
      <c r="A230" s="18" t="str">
        <f t="shared" si="12"/>
        <v>AirGrSupp - Baggage Tug_1988_50</v>
      </c>
      <c r="B230" s="1" t="s">
        <v>40</v>
      </c>
      <c r="C230" s="1">
        <v>2020</v>
      </c>
      <c r="D230" s="1" t="s">
        <v>57</v>
      </c>
      <c r="E230" s="1">
        <v>1988</v>
      </c>
      <c r="F230" s="1">
        <v>50</v>
      </c>
      <c r="G230" s="1" t="s">
        <v>5</v>
      </c>
      <c r="H230" s="1">
        <v>8.82604204442093E-6</v>
      </c>
      <c r="I230" s="1">
        <v>1.0679510873749301E-5</v>
      </c>
      <c r="J230" s="1">
        <v>1.27095005439661E-5</v>
      </c>
      <c r="K230" s="1">
        <v>2.9990047833686599E-5</v>
      </c>
      <c r="L230" s="1">
        <v>2.03705437492342E-5</v>
      </c>
      <c r="M230" s="1">
        <v>1.57803159653863E-3</v>
      </c>
      <c r="N230" s="1">
        <v>2.83904352428873E-6</v>
      </c>
      <c r="O230" s="1">
        <v>2.6119200423456301E-6</v>
      </c>
      <c r="P230" s="1">
        <v>1.4324903419749499E-8</v>
      </c>
      <c r="Q230" s="1">
        <v>1.2879681755013501E-8</v>
      </c>
      <c r="R230" s="1">
        <v>51.197497258519903</v>
      </c>
      <c r="S230" s="1">
        <v>77.763864525839097</v>
      </c>
      <c r="T230" s="1">
        <v>0.123972413207808</v>
      </c>
      <c r="U230" s="1">
        <v>2566.20752935269</v>
      </c>
      <c r="V230" s="1">
        <f t="shared" si="13"/>
        <v>1.3779967334470542</v>
      </c>
      <c r="W230" s="1">
        <f t="shared" si="14"/>
        <v>2.6284483509430796</v>
      </c>
      <c r="X230" s="1">
        <f t="shared" si="15"/>
        <v>627.26749051410252</v>
      </c>
    </row>
    <row r="231" spans="1:24" hidden="1" x14ac:dyDescent="0.3">
      <c r="A231" s="18" t="str">
        <f t="shared" si="12"/>
        <v>AirGrSupp - Baggage Tug_1990_25</v>
      </c>
      <c r="B231" s="1" t="s">
        <v>40</v>
      </c>
      <c r="C231" s="1">
        <v>2020</v>
      </c>
      <c r="D231" s="1" t="s">
        <v>57</v>
      </c>
      <c r="E231" s="1">
        <v>1990</v>
      </c>
      <c r="F231" s="1">
        <v>25</v>
      </c>
      <c r="G231" s="1" t="s">
        <v>5</v>
      </c>
      <c r="H231" s="1">
        <v>0</v>
      </c>
      <c r="I231" s="1">
        <v>0</v>
      </c>
      <c r="J231" s="1">
        <v>0</v>
      </c>
      <c r="K231" s="1">
        <v>0</v>
      </c>
      <c r="L231" s="1">
        <v>0</v>
      </c>
      <c r="M231" s="1">
        <v>0</v>
      </c>
      <c r="N231" s="1">
        <v>0</v>
      </c>
      <c r="O231" s="1">
        <v>0</v>
      </c>
      <c r="P231" s="1">
        <v>0</v>
      </c>
      <c r="Q231" s="1">
        <v>0</v>
      </c>
      <c r="R231" s="1">
        <v>0</v>
      </c>
      <c r="S231" s="1">
        <v>0</v>
      </c>
      <c r="T231" s="1">
        <v>0</v>
      </c>
      <c r="U231" s="1">
        <v>0</v>
      </c>
      <c r="V231" s="1">
        <f t="shared" si="13"/>
        <v>0</v>
      </c>
      <c r="W231" s="1">
        <f t="shared" si="14"/>
        <v>0</v>
      </c>
      <c r="X231" s="1" t="e">
        <f t="shared" si="15"/>
        <v>#DIV/0!</v>
      </c>
    </row>
    <row r="232" spans="1:24" hidden="1" x14ac:dyDescent="0.3">
      <c r="A232" s="18" t="str">
        <f t="shared" si="12"/>
        <v>AirGrSupp - Baggage Tug_1992_100</v>
      </c>
      <c r="B232" s="1" t="s">
        <v>40</v>
      </c>
      <c r="C232" s="1">
        <v>2020</v>
      </c>
      <c r="D232" s="1" t="s">
        <v>57</v>
      </c>
      <c r="E232" s="1">
        <v>1992</v>
      </c>
      <c r="F232" s="1">
        <v>100</v>
      </c>
      <c r="G232" s="1" t="s">
        <v>5</v>
      </c>
      <c r="H232" s="1">
        <v>5.2035872633775303E-7</v>
      </c>
      <c r="I232" s="1">
        <v>6.2963405886868095E-7</v>
      </c>
      <c r="J232" s="1">
        <v>7.4931656592636396E-7</v>
      </c>
      <c r="K232" s="1">
        <v>2.15820963617033E-6</v>
      </c>
      <c r="L232" s="1">
        <v>4.8781377373733297E-6</v>
      </c>
      <c r="M232" s="1">
        <v>2.4786510275344399E-4</v>
      </c>
      <c r="N232" s="1">
        <v>4.3680931275585302E-7</v>
      </c>
      <c r="O232" s="1">
        <v>4.0186456773538498E-7</v>
      </c>
      <c r="P232" s="1">
        <v>2.2760250334302998E-9</v>
      </c>
      <c r="Q232" s="1">
        <v>2.0230416479876402E-9</v>
      </c>
      <c r="R232" s="1">
        <v>8.0417102842158297</v>
      </c>
      <c r="S232" s="1">
        <v>5.4077791742586303</v>
      </c>
      <c r="T232" s="1">
        <v>2.4794482641561699E-2</v>
      </c>
      <c r="U232" s="1">
        <v>421.80677559217298</v>
      </c>
      <c r="V232" s="1">
        <f t="shared" si="13"/>
        <v>0.49426887312000006</v>
      </c>
      <c r="W232" s="1">
        <f t="shared" si="14"/>
        <v>3.8293856699999993</v>
      </c>
      <c r="X232" s="1">
        <f t="shared" si="15"/>
        <v>218.1041343929416</v>
      </c>
    </row>
    <row r="233" spans="1:24" hidden="1" x14ac:dyDescent="0.3">
      <c r="A233" s="18" t="str">
        <f t="shared" si="12"/>
        <v>AirGrSupp - Baggage Tug_1993_50</v>
      </c>
      <c r="B233" s="1" t="s">
        <v>40</v>
      </c>
      <c r="C233" s="1">
        <v>2020</v>
      </c>
      <c r="D233" s="1" t="s">
        <v>57</v>
      </c>
      <c r="E233" s="1">
        <v>1993</v>
      </c>
      <c r="F233" s="1">
        <v>50</v>
      </c>
      <c r="G233" s="1" t="s">
        <v>5</v>
      </c>
      <c r="H233" s="1">
        <v>3.2408953606107801E-6</v>
      </c>
      <c r="I233" s="1">
        <v>3.9214833863390403E-6</v>
      </c>
      <c r="J233" s="1">
        <v>4.6668893192795201E-6</v>
      </c>
      <c r="K233" s="1">
        <v>1.10122528761494E-5</v>
      </c>
      <c r="L233" s="1">
        <v>7.4800007067430099E-6</v>
      </c>
      <c r="M233" s="1">
        <v>5.7944832512463E-4</v>
      </c>
      <c r="N233" s="1">
        <v>1.04248800766313E-6</v>
      </c>
      <c r="O233" s="1">
        <v>9.5908896705008395E-7</v>
      </c>
      <c r="P233" s="1">
        <v>5.26006026264173E-9</v>
      </c>
      <c r="Q233" s="1">
        <v>4.72937933400761E-9</v>
      </c>
      <c r="R233" s="1">
        <v>18.799562760400001</v>
      </c>
      <c r="S233" s="1">
        <v>18.089021337895101</v>
      </c>
      <c r="T233" s="1">
        <v>2.4794482641561699E-2</v>
      </c>
      <c r="U233" s="1">
        <v>886.36204555686004</v>
      </c>
      <c r="V233" s="1">
        <f t="shared" si="13"/>
        <v>1.4649669567761991</v>
      </c>
      <c r="W233" s="1">
        <f t="shared" si="14"/>
        <v>2.7943389764736679</v>
      </c>
      <c r="X233" s="1">
        <f t="shared" si="15"/>
        <v>729.55832954438893</v>
      </c>
    </row>
    <row r="234" spans="1:24" hidden="1" x14ac:dyDescent="0.3">
      <c r="A234" s="18" t="str">
        <f t="shared" si="12"/>
        <v>AirGrSupp - Baggage Tug_1994_75</v>
      </c>
      <c r="B234" s="1" t="s">
        <v>40</v>
      </c>
      <c r="C234" s="1">
        <v>2020</v>
      </c>
      <c r="D234" s="1" t="s">
        <v>57</v>
      </c>
      <c r="E234" s="1">
        <v>1994</v>
      </c>
      <c r="F234" s="1">
        <v>75</v>
      </c>
      <c r="G234" s="1" t="s">
        <v>5</v>
      </c>
      <c r="H234" s="1">
        <v>5.8061110332574801E-6</v>
      </c>
      <c r="I234" s="1">
        <v>7.02539435024156E-6</v>
      </c>
      <c r="J234" s="1">
        <v>8.3607998878907794E-6</v>
      </c>
      <c r="K234" s="1">
        <v>2.4081088961152002E-5</v>
      </c>
      <c r="L234" s="1">
        <v>5.4429776815790699E-5</v>
      </c>
      <c r="M234" s="1">
        <v>2.7656542208579502E-3</v>
      </c>
      <c r="N234" s="1">
        <v>4.8738749671226101E-6</v>
      </c>
      <c r="O234" s="1">
        <v>4.4839649697527997E-6</v>
      </c>
      <c r="P234" s="1">
        <v>2.5395661472951701E-8</v>
      </c>
      <c r="Q234" s="1">
        <v>2.2572897961734999E-8</v>
      </c>
      <c r="R234" s="1">
        <v>89.728605372017299</v>
      </c>
      <c r="S234" s="1">
        <v>72.356085351580404</v>
      </c>
      <c r="T234" s="1">
        <v>9.9177930566246894E-2</v>
      </c>
      <c r="U234" s="1">
        <v>4703.1455478527296</v>
      </c>
      <c r="V234" s="1">
        <f t="shared" si="13"/>
        <v>0.49461910672206955</v>
      </c>
      <c r="W234" s="1">
        <f t="shared" si="14"/>
        <v>3.8320991314576278</v>
      </c>
      <c r="X234" s="1">
        <f t="shared" si="15"/>
        <v>729.55832954438824</v>
      </c>
    </row>
    <row r="235" spans="1:24" hidden="1" x14ac:dyDescent="0.3">
      <c r="A235" s="18" t="str">
        <f t="shared" si="12"/>
        <v>AirGrSupp - Baggage Tug_1995_75</v>
      </c>
      <c r="B235" s="1" t="s">
        <v>40</v>
      </c>
      <c r="C235" s="1">
        <v>2020</v>
      </c>
      <c r="D235" s="1" t="s">
        <v>57</v>
      </c>
      <c r="E235" s="1">
        <v>1995</v>
      </c>
      <c r="F235" s="1">
        <v>75</v>
      </c>
      <c r="G235" s="1" t="s">
        <v>5</v>
      </c>
      <c r="H235" s="1">
        <v>1.45152775831437E-6</v>
      </c>
      <c r="I235" s="1">
        <v>1.75634858756039E-6</v>
      </c>
      <c r="J235" s="1">
        <v>2.0901999719726902E-6</v>
      </c>
      <c r="K235" s="1">
        <v>6.0202722402880199E-6</v>
      </c>
      <c r="L235" s="1">
        <v>1.36074442039476E-5</v>
      </c>
      <c r="M235" s="1">
        <v>6.9141355521448896E-4</v>
      </c>
      <c r="N235" s="1">
        <v>1.21846874178065E-6</v>
      </c>
      <c r="O235" s="1">
        <v>1.1209912424381999E-6</v>
      </c>
      <c r="P235" s="1">
        <v>6.3489153682379402E-9</v>
      </c>
      <c r="Q235" s="1">
        <v>5.6432244904337498E-9</v>
      </c>
      <c r="R235" s="1">
        <v>22.4321513430043</v>
      </c>
      <c r="S235" s="1">
        <v>18.089021337895101</v>
      </c>
      <c r="T235" s="1">
        <v>2.4794482641561699E-2</v>
      </c>
      <c r="U235" s="1">
        <v>1175.7863869631799</v>
      </c>
      <c r="V235" s="1">
        <f t="shared" si="13"/>
        <v>0.4946191067220706</v>
      </c>
      <c r="W235" s="1">
        <f t="shared" si="14"/>
        <v>3.8320991314576154</v>
      </c>
      <c r="X235" s="1">
        <f t="shared" si="15"/>
        <v>729.55832954438893</v>
      </c>
    </row>
    <row r="236" spans="1:24" hidden="1" x14ac:dyDescent="0.3">
      <c r="A236" s="18" t="str">
        <f t="shared" si="12"/>
        <v>AirGrSupp - Baggage Tug_1996_100</v>
      </c>
      <c r="B236" s="1" t="s">
        <v>40</v>
      </c>
      <c r="C236" s="1">
        <v>2020</v>
      </c>
      <c r="D236" s="1" t="s">
        <v>57</v>
      </c>
      <c r="E236" s="1">
        <v>1996</v>
      </c>
      <c r="F236" s="1">
        <v>100</v>
      </c>
      <c r="G236" s="1" t="s">
        <v>5</v>
      </c>
      <c r="H236" s="1">
        <v>4.2621682419686897E-6</v>
      </c>
      <c r="I236" s="1">
        <v>5.1572235727821103E-6</v>
      </c>
      <c r="J236" s="1">
        <v>6.1375222684349099E-6</v>
      </c>
      <c r="K236" s="1">
        <v>1.76775214966326E-5</v>
      </c>
      <c r="L236" s="1">
        <v>3.99559816946095E-5</v>
      </c>
      <c r="M236" s="1">
        <v>2.0302201457890498E-3</v>
      </c>
      <c r="N236" s="1">
        <v>3.5778294595481499E-6</v>
      </c>
      <c r="O236" s="1">
        <v>3.2916031027843E-6</v>
      </c>
      <c r="P236" s="1">
        <v>1.86425270191698E-8</v>
      </c>
      <c r="Q236" s="1">
        <v>1.6570383905959999E-8</v>
      </c>
      <c r="R236" s="1">
        <v>65.8682567422738</v>
      </c>
      <c r="S236" s="1">
        <v>41.585821850048802</v>
      </c>
      <c r="T236" s="1">
        <v>7.4383447924685195E-2</v>
      </c>
      <c r="U236" s="1">
        <v>3715.00008527103</v>
      </c>
      <c r="V236" s="1">
        <f t="shared" si="13"/>
        <v>0.4596695458390635</v>
      </c>
      <c r="W236" s="1">
        <f t="shared" si="14"/>
        <v>3.561324751567263</v>
      </c>
      <c r="X236" s="1">
        <f t="shared" si="15"/>
        <v>559.0735978272387</v>
      </c>
    </row>
    <row r="237" spans="1:24" hidden="1" x14ac:dyDescent="0.3">
      <c r="A237" s="18" t="str">
        <f t="shared" si="12"/>
        <v>AirGrSupp - Baggage Tug_1997_25</v>
      </c>
      <c r="B237" s="1" t="s">
        <v>40</v>
      </c>
      <c r="C237" s="1">
        <v>2020</v>
      </c>
      <c r="D237" s="1" t="s">
        <v>57</v>
      </c>
      <c r="E237" s="1">
        <v>1997</v>
      </c>
      <c r="F237" s="1">
        <v>25</v>
      </c>
      <c r="G237" s="1" t="s">
        <v>5</v>
      </c>
      <c r="H237" s="1">
        <v>0</v>
      </c>
      <c r="I237" s="1">
        <v>0</v>
      </c>
      <c r="J237" s="1">
        <v>0</v>
      </c>
      <c r="K237" s="1">
        <v>0</v>
      </c>
      <c r="L237" s="1">
        <v>0</v>
      </c>
      <c r="M237" s="1">
        <v>0</v>
      </c>
      <c r="N237" s="1">
        <v>0</v>
      </c>
      <c r="O237" s="1">
        <v>0</v>
      </c>
      <c r="P237" s="1">
        <v>0</v>
      </c>
      <c r="Q237" s="1">
        <v>0</v>
      </c>
      <c r="R237" s="1">
        <v>0</v>
      </c>
      <c r="S237" s="1">
        <v>0</v>
      </c>
      <c r="T237" s="1">
        <v>0</v>
      </c>
      <c r="U237" s="1">
        <v>0</v>
      </c>
      <c r="V237" s="1">
        <f t="shared" si="13"/>
        <v>0</v>
      </c>
      <c r="W237" s="1">
        <f t="shared" si="14"/>
        <v>0</v>
      </c>
      <c r="X237" s="1" t="e">
        <f t="shared" si="15"/>
        <v>#DIV/0!</v>
      </c>
    </row>
    <row r="238" spans="1:24" hidden="1" x14ac:dyDescent="0.3">
      <c r="A238" s="18" t="str">
        <f t="shared" si="12"/>
        <v>AirGrSupp - Baggage Tug_1997_50</v>
      </c>
      <c r="B238" s="1" t="s">
        <v>40</v>
      </c>
      <c r="C238" s="1">
        <v>2020</v>
      </c>
      <c r="D238" s="1" t="s">
        <v>57</v>
      </c>
      <c r="E238" s="1">
        <v>1997</v>
      </c>
      <c r="F238" s="1">
        <v>50</v>
      </c>
      <c r="G238" s="1" t="s">
        <v>5</v>
      </c>
      <c r="H238" s="1">
        <v>6.4817907212215601E-6</v>
      </c>
      <c r="I238" s="1">
        <v>7.8429667726780908E-6</v>
      </c>
      <c r="J238" s="1">
        <v>9.3337786385590503E-6</v>
      </c>
      <c r="K238" s="1">
        <v>2.20245057522988E-5</v>
      </c>
      <c r="L238" s="1">
        <v>1.4960001413485999E-5</v>
      </c>
      <c r="M238" s="1">
        <v>1.15889665024926E-3</v>
      </c>
      <c r="N238" s="1">
        <v>2.08497601532626E-6</v>
      </c>
      <c r="O238" s="1">
        <v>1.9181779341001599E-6</v>
      </c>
      <c r="P238" s="1">
        <v>1.05201205252834E-8</v>
      </c>
      <c r="Q238" s="1">
        <v>9.4587586680152299E-9</v>
      </c>
      <c r="R238" s="1">
        <v>37.599125520800001</v>
      </c>
      <c r="S238" s="1">
        <v>36.178042675790202</v>
      </c>
      <c r="T238" s="1">
        <v>4.9588965283123398E-2</v>
      </c>
      <c r="U238" s="1">
        <v>1772.7240911137201</v>
      </c>
      <c r="V238" s="1">
        <f t="shared" si="13"/>
        <v>1.4649669567762011</v>
      </c>
      <c r="W238" s="1">
        <f t="shared" si="14"/>
        <v>2.7943389764736639</v>
      </c>
      <c r="X238" s="1">
        <f t="shared" si="15"/>
        <v>729.55832954438893</v>
      </c>
    </row>
    <row r="239" spans="1:24" hidden="1" x14ac:dyDescent="0.3">
      <c r="A239" s="18" t="str">
        <f t="shared" si="12"/>
        <v>AirGrSupp - Baggage Tug_1998_100</v>
      </c>
      <c r="B239" s="1" t="s">
        <v>40</v>
      </c>
      <c r="C239" s="1">
        <v>2020</v>
      </c>
      <c r="D239" s="1" t="s">
        <v>57</v>
      </c>
      <c r="E239" s="1">
        <v>1998</v>
      </c>
      <c r="F239" s="1">
        <v>100</v>
      </c>
      <c r="G239" s="1" t="s">
        <v>5</v>
      </c>
      <c r="H239" s="1">
        <v>5.2035872633775303E-7</v>
      </c>
      <c r="I239" s="1">
        <v>6.2963405886868095E-7</v>
      </c>
      <c r="J239" s="1">
        <v>7.4931656592636396E-7</v>
      </c>
      <c r="K239" s="1">
        <v>2.15820963617033E-6</v>
      </c>
      <c r="L239" s="1">
        <v>3.9249973298001603E-6</v>
      </c>
      <c r="M239" s="1">
        <v>2.4786510275344399E-4</v>
      </c>
      <c r="N239" s="1">
        <v>4.8534368083983696E-7</v>
      </c>
      <c r="O239" s="1">
        <v>4.4651618637265001E-7</v>
      </c>
      <c r="P239" s="1">
        <v>2.2760250334302998E-9</v>
      </c>
      <c r="Q239" s="1">
        <v>2.0230416479876402E-9</v>
      </c>
      <c r="R239" s="1">
        <v>8.0417102842158297</v>
      </c>
      <c r="S239" s="1">
        <v>5.4077791742586303</v>
      </c>
      <c r="T239" s="1">
        <v>2.4794482641561699E-2</v>
      </c>
      <c r="U239" s="1">
        <v>421.80677559217298</v>
      </c>
      <c r="V239" s="1">
        <f t="shared" si="13"/>
        <v>0.49426887312000006</v>
      </c>
      <c r="W239" s="1">
        <f t="shared" si="14"/>
        <v>3.0811611600000024</v>
      </c>
      <c r="X239" s="1">
        <f t="shared" si="15"/>
        <v>218.1041343929416</v>
      </c>
    </row>
    <row r="240" spans="1:24" hidden="1" x14ac:dyDescent="0.3">
      <c r="A240" s="18" t="str">
        <f t="shared" si="12"/>
        <v>AirGrSupp - Baggage Tug_1999_75</v>
      </c>
      <c r="B240" s="1" t="s">
        <v>40</v>
      </c>
      <c r="C240" s="1">
        <v>2020</v>
      </c>
      <c r="D240" s="1" t="s">
        <v>57</v>
      </c>
      <c r="E240" s="1">
        <v>1999</v>
      </c>
      <c r="F240" s="1">
        <v>75</v>
      </c>
      <c r="G240" s="1" t="s">
        <v>5</v>
      </c>
      <c r="H240" s="1">
        <v>1.60784613228668E-5</v>
      </c>
      <c r="I240" s="1">
        <v>1.9454938200668901E-5</v>
      </c>
      <c r="J240" s="1">
        <v>2.31529843049283E-5</v>
      </c>
      <c r="K240" s="1">
        <v>6.6686092507805701E-5</v>
      </c>
      <c r="L240" s="1">
        <v>1.21277715862856E-4</v>
      </c>
      <c r="M240" s="1">
        <v>7.6587347654527996E-3</v>
      </c>
      <c r="N240" s="1">
        <v>1.49965383603772E-5</v>
      </c>
      <c r="O240" s="1">
        <v>1.3796815291547E-5</v>
      </c>
      <c r="P240" s="1">
        <v>7.0326447155866606E-8</v>
      </c>
      <c r="Q240" s="1">
        <v>6.2509563586343098E-8</v>
      </c>
      <c r="R240" s="1">
        <v>248.479214876355</v>
      </c>
      <c r="S240" s="1">
        <v>217.068256054741</v>
      </c>
      <c r="T240" s="1">
        <v>0.29753379169874</v>
      </c>
      <c r="U240" s="1">
        <v>13024.095363284399</v>
      </c>
      <c r="V240" s="1">
        <f t="shared" si="13"/>
        <v>0.49461910672207188</v>
      </c>
      <c r="W240" s="1">
        <f t="shared" si="14"/>
        <v>3.0833444376254371</v>
      </c>
      <c r="X240" s="1">
        <f t="shared" si="15"/>
        <v>729.55832954438915</v>
      </c>
    </row>
    <row r="241" spans="1:24" hidden="1" x14ac:dyDescent="0.3">
      <c r="A241" s="18" t="str">
        <f t="shared" si="12"/>
        <v>AirGrSupp - Baggage Tug_1999_175</v>
      </c>
      <c r="B241" s="1" t="s">
        <v>40</v>
      </c>
      <c r="C241" s="1">
        <v>2020</v>
      </c>
      <c r="D241" s="1" t="s">
        <v>57</v>
      </c>
      <c r="E241" s="1">
        <v>1999</v>
      </c>
      <c r="F241" s="1">
        <v>175</v>
      </c>
      <c r="G241" s="1" t="s">
        <v>5</v>
      </c>
      <c r="H241" s="1">
        <v>1.91822597315062E-6</v>
      </c>
      <c r="I241" s="1">
        <v>2.3210534275122502E-6</v>
      </c>
      <c r="J241" s="1">
        <v>2.7622454013369E-6</v>
      </c>
      <c r="K241" s="1">
        <v>8.9565560561097202E-6</v>
      </c>
      <c r="L241" s="1">
        <v>2.1055159003967999E-5</v>
      </c>
      <c r="M241" s="1">
        <v>1.32964145233555E-3</v>
      </c>
      <c r="N241" s="1">
        <v>1.43272664577265E-6</v>
      </c>
      <c r="O241" s="1">
        <v>1.3181085141108401E-6</v>
      </c>
      <c r="P241" s="1">
        <v>1.2235647838088899E-8</v>
      </c>
      <c r="Q241" s="1">
        <v>1.08523547892956E-8</v>
      </c>
      <c r="R241" s="1">
        <v>43.138752582700597</v>
      </c>
      <c r="S241" s="1">
        <v>18.089021337895101</v>
      </c>
      <c r="T241" s="1">
        <v>2.4794482641561699E-2</v>
      </c>
      <c r="U241" s="1">
        <v>2261.1276672368899</v>
      </c>
      <c r="V241" s="1">
        <f t="shared" si="13"/>
        <v>0.33989803514675759</v>
      </c>
      <c r="W241" s="1">
        <f t="shared" si="14"/>
        <v>3.0833444376254082</v>
      </c>
      <c r="X241" s="1">
        <f t="shared" si="15"/>
        <v>729.55832954438893</v>
      </c>
    </row>
    <row r="242" spans="1:24" hidden="1" x14ac:dyDescent="0.3">
      <c r="A242" s="18" t="str">
        <f t="shared" si="12"/>
        <v>AirGrSupp - Baggage Tug_2000_75</v>
      </c>
      <c r="B242" s="1" t="s">
        <v>40</v>
      </c>
      <c r="C242" s="1">
        <v>2020</v>
      </c>
      <c r="D242" s="1" t="s">
        <v>57</v>
      </c>
      <c r="E242" s="1">
        <v>2000</v>
      </c>
      <c r="F242" s="1">
        <v>75</v>
      </c>
      <c r="G242" s="1" t="s">
        <v>5</v>
      </c>
      <c r="H242" s="1">
        <v>1.3510373750464499E-5</v>
      </c>
      <c r="I242" s="1">
        <v>1.6347552238061999E-5</v>
      </c>
      <c r="J242" s="1">
        <v>1.9454938200668901E-5</v>
      </c>
      <c r="K242" s="1">
        <v>5.6034841621142297E-5</v>
      </c>
      <c r="L242" s="1">
        <v>1.0190696957920501E-4</v>
      </c>
      <c r="M242" s="1">
        <v>6.4354646293040899E-3</v>
      </c>
      <c r="N242" s="1">
        <v>1.2601257927817E-5</v>
      </c>
      <c r="O242" s="1">
        <v>1.1593157293591599E-5</v>
      </c>
      <c r="P242" s="1">
        <v>5.9093750735137803E-8</v>
      </c>
      <c r="Q242" s="1">
        <v>5.2525397180191099E-8</v>
      </c>
      <c r="R242" s="1">
        <v>208.791562500271</v>
      </c>
      <c r="S242" s="1">
        <v>180.89021337895099</v>
      </c>
      <c r="T242" s="1">
        <v>0.24794482641561699</v>
      </c>
      <c r="U242" s="1">
        <v>10943.857909426501</v>
      </c>
      <c r="V242" s="1">
        <f t="shared" si="13"/>
        <v>0.49461910672206877</v>
      </c>
      <c r="W242" s="1">
        <f t="shared" si="14"/>
        <v>3.0833444376254175</v>
      </c>
      <c r="X242" s="1">
        <f t="shared" si="15"/>
        <v>729.55832954438881</v>
      </c>
    </row>
    <row r="243" spans="1:24" hidden="1" x14ac:dyDescent="0.3">
      <c r="A243" s="18" t="str">
        <f t="shared" si="12"/>
        <v>AirGrSupp - Baggage Tug_2001_75</v>
      </c>
      <c r="B243" s="1" t="s">
        <v>40</v>
      </c>
      <c r="C243" s="1">
        <v>2020</v>
      </c>
      <c r="D243" s="1" t="s">
        <v>57</v>
      </c>
      <c r="E243" s="1">
        <v>2001</v>
      </c>
      <c r="F243" s="1">
        <v>75</v>
      </c>
      <c r="G243" s="1" t="s">
        <v>5</v>
      </c>
      <c r="H243" s="1">
        <v>3.7516409753355999E-5</v>
      </c>
      <c r="I243" s="1">
        <v>4.5394855801560802E-5</v>
      </c>
      <c r="J243" s="1">
        <v>5.4023630044832699E-5</v>
      </c>
      <c r="K243" s="1">
        <v>1.5560088251821301E-4</v>
      </c>
      <c r="L243" s="1">
        <v>2.8298133701333002E-4</v>
      </c>
      <c r="M243" s="1">
        <v>1.7870381119389801E-2</v>
      </c>
      <c r="N243" s="1">
        <v>3.4991922840880303E-5</v>
      </c>
      <c r="O243" s="1">
        <v>3.2192569013609803E-5</v>
      </c>
      <c r="P243" s="1">
        <v>1.6409504336368801E-7</v>
      </c>
      <c r="Q243" s="1">
        <v>1.4585564836813399E-7</v>
      </c>
      <c r="R243" s="1">
        <v>579.78483471149605</v>
      </c>
      <c r="S243" s="1">
        <v>506.49259746106299</v>
      </c>
      <c r="T243" s="1">
        <v>0.69424551396372802</v>
      </c>
      <c r="U243" s="1">
        <v>30389.555847663702</v>
      </c>
      <c r="V243" s="1">
        <f t="shared" si="13"/>
        <v>0.4946191067220706</v>
      </c>
      <c r="W243" s="1">
        <f t="shared" si="14"/>
        <v>3.0833444376254193</v>
      </c>
      <c r="X243" s="1">
        <f t="shared" si="15"/>
        <v>729.5583295443887</v>
      </c>
    </row>
    <row r="244" spans="1:24" hidden="1" x14ac:dyDescent="0.3">
      <c r="A244" s="18" t="str">
        <f t="shared" si="12"/>
        <v>AirGrSupp - Baggage Tug_2001_300</v>
      </c>
      <c r="B244" s="1" t="s">
        <v>40</v>
      </c>
      <c r="C244" s="1">
        <v>2020</v>
      </c>
      <c r="D244" s="1" t="s">
        <v>57</v>
      </c>
      <c r="E244" s="1">
        <v>2001</v>
      </c>
      <c r="F244" s="1">
        <v>300</v>
      </c>
      <c r="G244" s="1" t="s">
        <v>5</v>
      </c>
      <c r="H244" s="1">
        <v>5.1965720669385299E-6</v>
      </c>
      <c r="I244" s="1">
        <v>6.2878522009956201E-6</v>
      </c>
      <c r="J244" s="1">
        <v>7.4830637763914803E-6</v>
      </c>
      <c r="K244" s="1">
        <v>1.7573705777461599E-5</v>
      </c>
      <c r="L244" s="1">
        <v>1.0986496028846E-4</v>
      </c>
      <c r="M244" s="1">
        <v>7.6587347654527996E-3</v>
      </c>
      <c r="N244" s="1">
        <v>2.8489245575981302E-6</v>
      </c>
      <c r="O244" s="1">
        <v>2.6210105929902801E-6</v>
      </c>
      <c r="P244" s="1">
        <v>7.0652903833544394E-8</v>
      </c>
      <c r="Q244" s="1">
        <v>6.2509563586343098E-8</v>
      </c>
      <c r="R244" s="1">
        <v>248.479214876355</v>
      </c>
      <c r="S244" s="1">
        <v>72.356085351580404</v>
      </c>
      <c r="T244" s="1">
        <v>9.9177930566246894E-2</v>
      </c>
      <c r="U244" s="1">
        <v>13024.095363284399</v>
      </c>
      <c r="V244" s="1">
        <f t="shared" si="13"/>
        <v>0.15986130651136873</v>
      </c>
      <c r="W244" s="1">
        <f t="shared" si="14"/>
        <v>2.7931884417944657</v>
      </c>
      <c r="X244" s="1">
        <f t="shared" si="15"/>
        <v>729.55832954438824</v>
      </c>
    </row>
    <row r="245" spans="1:24" hidden="1" x14ac:dyDescent="0.3">
      <c r="A245" s="18" t="str">
        <f t="shared" si="12"/>
        <v>AirGrSupp - Baggage Tug_2002_50</v>
      </c>
      <c r="B245" s="1" t="s">
        <v>40</v>
      </c>
      <c r="C245" s="1">
        <v>2020</v>
      </c>
      <c r="D245" s="1" t="s">
        <v>57</v>
      </c>
      <c r="E245" s="1">
        <v>2002</v>
      </c>
      <c r="F245" s="1">
        <v>50</v>
      </c>
      <c r="G245" s="1" t="s">
        <v>5</v>
      </c>
      <c r="H245" s="1">
        <v>4.3969365440667397E-5</v>
      </c>
      <c r="I245" s="1">
        <v>5.3202932183207602E-5</v>
      </c>
      <c r="J245" s="1">
        <v>6.3315886234561105E-5</v>
      </c>
      <c r="K245" s="1">
        <v>1.5208901003924401E-4</v>
      </c>
      <c r="L245" s="1">
        <v>1.07046834680059E-4</v>
      </c>
      <c r="M245" s="1">
        <v>9.7678431949580601E-3</v>
      </c>
      <c r="N245" s="1">
        <v>1.5415236203540001E-5</v>
      </c>
      <c r="O245" s="1">
        <v>1.4182017307256799E-5</v>
      </c>
      <c r="P245" s="1">
        <v>8.8989473403678101E-8</v>
      </c>
      <c r="Q245" s="1">
        <v>7.9723823058985495E-8</v>
      </c>
      <c r="R245" s="1">
        <v>316.90691510388598</v>
      </c>
      <c r="S245" s="1">
        <v>307.51336274421698</v>
      </c>
      <c r="T245" s="1">
        <v>0.421506204906549</v>
      </c>
      <c r="U245" s="1">
        <v>14941.531625101299</v>
      </c>
      <c r="V245" s="1">
        <f t="shared" si="13"/>
        <v>1.1790413884580433</v>
      </c>
      <c r="W245" s="1">
        <f t="shared" si="14"/>
        <v>2.3722874550709778</v>
      </c>
      <c r="X245" s="1">
        <f t="shared" si="15"/>
        <v>729.55832954438938</v>
      </c>
    </row>
    <row r="246" spans="1:24" hidden="1" x14ac:dyDescent="0.3">
      <c r="A246" s="18" t="str">
        <f t="shared" si="12"/>
        <v>AirGrSupp - Baggage Tug_2003_75</v>
      </c>
      <c r="B246" s="1" t="s">
        <v>40</v>
      </c>
      <c r="C246" s="1">
        <v>2020</v>
      </c>
      <c r="D246" s="1" t="s">
        <v>57</v>
      </c>
      <c r="E246" s="1">
        <v>2003</v>
      </c>
      <c r="F246" s="1">
        <v>75</v>
      </c>
      <c r="G246" s="1" t="s">
        <v>5</v>
      </c>
      <c r="H246" s="1">
        <v>6.6993588845278702E-6</v>
      </c>
      <c r="I246" s="1">
        <v>8.1062242502787197E-6</v>
      </c>
      <c r="J246" s="1">
        <v>9.64707679372013E-6</v>
      </c>
      <c r="K246" s="1">
        <v>2.7785871878252401E-5</v>
      </c>
      <c r="L246" s="1">
        <v>5.0532381609523302E-5</v>
      </c>
      <c r="M246" s="1">
        <v>3.1911394856053302E-3</v>
      </c>
      <c r="N246" s="1">
        <v>6.2485576501571899E-6</v>
      </c>
      <c r="O246" s="1">
        <v>5.7486730381446202E-6</v>
      </c>
      <c r="P246" s="1">
        <v>2.9302686314944499E-8</v>
      </c>
      <c r="Q246" s="1">
        <v>2.60456514943096E-8</v>
      </c>
      <c r="R246" s="1">
        <v>103.533006198481</v>
      </c>
      <c r="S246" s="1">
        <v>90.445106689475594</v>
      </c>
      <c r="T246" s="1">
        <v>0.123972413207808</v>
      </c>
      <c r="U246" s="1">
        <v>5426.7064013685304</v>
      </c>
      <c r="V246" s="1">
        <f t="shared" si="13"/>
        <v>0.49461910672206982</v>
      </c>
      <c r="W246" s="1">
        <f t="shared" si="14"/>
        <v>3.0833444376254171</v>
      </c>
      <c r="X246" s="1">
        <f t="shared" si="15"/>
        <v>729.55832954439256</v>
      </c>
    </row>
    <row r="247" spans="1:24" hidden="1" x14ac:dyDescent="0.3">
      <c r="A247" s="18" t="str">
        <f t="shared" si="12"/>
        <v>AirGrSupp - Baggage Tug_2004_50</v>
      </c>
      <c r="B247" s="1" t="s">
        <v>40</v>
      </c>
      <c r="C247" s="1">
        <v>2020</v>
      </c>
      <c r="D247" s="1" t="s">
        <v>57</v>
      </c>
      <c r="E247" s="1">
        <v>2004</v>
      </c>
      <c r="F247" s="1">
        <v>50</v>
      </c>
      <c r="G247" s="1" t="s">
        <v>5</v>
      </c>
      <c r="H247" s="1">
        <v>2.49512519788947E-6</v>
      </c>
      <c r="I247" s="1">
        <v>3.01910148944626E-6</v>
      </c>
      <c r="J247" s="1">
        <v>3.5929802849608401E-6</v>
      </c>
      <c r="K247" s="1">
        <v>1.3960317930702E-5</v>
      </c>
      <c r="L247" s="1">
        <v>1.15323369013642E-5</v>
      </c>
      <c r="M247" s="1">
        <v>1.15889665024926E-3</v>
      </c>
      <c r="N247" s="1">
        <v>1.2830969677242701E-6</v>
      </c>
      <c r="O247" s="1">
        <v>1.1804492103063301E-6</v>
      </c>
      <c r="P247" s="1">
        <v>1.06397204909834E-8</v>
      </c>
      <c r="Q247" s="1">
        <v>9.4587586680152299E-9</v>
      </c>
      <c r="R247" s="1">
        <v>37.599125520800001</v>
      </c>
      <c r="S247" s="1">
        <v>36.178042675790202</v>
      </c>
      <c r="T247" s="1">
        <v>4.9588965283123398E-2</v>
      </c>
      <c r="U247" s="1">
        <v>1772.7240911137201</v>
      </c>
      <c r="V247" s="1">
        <f t="shared" si="13"/>
        <v>0.56392995780630195</v>
      </c>
      <c r="W247" s="1">
        <f t="shared" si="14"/>
        <v>2.15409461554311</v>
      </c>
      <c r="X247" s="1">
        <f t="shared" si="15"/>
        <v>729.55832954438893</v>
      </c>
    </row>
    <row r="248" spans="1:24" hidden="1" x14ac:dyDescent="0.3">
      <c r="A248" s="18" t="str">
        <f t="shared" si="12"/>
        <v>AirGrSupp - Baggage Tug_2004_75</v>
      </c>
      <c r="B248" s="1" t="s">
        <v>40</v>
      </c>
      <c r="C248" s="1">
        <v>2020</v>
      </c>
      <c r="D248" s="1" t="s">
        <v>57</v>
      </c>
      <c r="E248" s="1">
        <v>2004</v>
      </c>
      <c r="F248" s="1">
        <v>75</v>
      </c>
      <c r="G248" s="1" t="s">
        <v>5</v>
      </c>
      <c r="H248" s="1">
        <v>7.3014940719754204E-7</v>
      </c>
      <c r="I248" s="1">
        <v>8.8348078270902497E-7</v>
      </c>
      <c r="J248" s="1">
        <v>1.05141514636446E-6</v>
      </c>
      <c r="K248" s="1">
        <v>5.08031394612506E-6</v>
      </c>
      <c r="L248" s="1">
        <v>7.8058768449183094E-6</v>
      </c>
      <c r="M248" s="1">
        <v>6.3822789712106602E-4</v>
      </c>
      <c r="N248" s="1">
        <v>6.9076458354298399E-7</v>
      </c>
      <c r="O248" s="1">
        <v>6.35503416859545E-7</v>
      </c>
      <c r="P248" s="1">
        <v>5.8788289340801102E-9</v>
      </c>
      <c r="Q248" s="1">
        <v>5.20913029886193E-9</v>
      </c>
      <c r="R248" s="1">
        <v>20.706601239696301</v>
      </c>
      <c r="S248" s="1">
        <v>18.089021337895101</v>
      </c>
      <c r="T248" s="1">
        <v>2.4794482641561699E-2</v>
      </c>
      <c r="U248" s="1">
        <v>1085.3412802737</v>
      </c>
      <c r="V248" s="1">
        <f t="shared" si="13"/>
        <v>0.26953761829043299</v>
      </c>
      <c r="W248" s="1">
        <f t="shared" si="14"/>
        <v>2.3814637450248508</v>
      </c>
      <c r="X248" s="1">
        <f t="shared" si="15"/>
        <v>729.55832954438893</v>
      </c>
    </row>
    <row r="249" spans="1:24" hidden="1" x14ac:dyDescent="0.3">
      <c r="A249" s="18" t="str">
        <f t="shared" si="12"/>
        <v>AirGrSupp - Baggage Tug_2005_75</v>
      </c>
      <c r="B249" s="1" t="s">
        <v>40</v>
      </c>
      <c r="C249" s="1">
        <v>2020</v>
      </c>
      <c r="D249" s="1" t="s">
        <v>57</v>
      </c>
      <c r="E249" s="1">
        <v>2005</v>
      </c>
      <c r="F249" s="1">
        <v>75</v>
      </c>
      <c r="G249" s="1" t="s">
        <v>5</v>
      </c>
      <c r="H249" s="1">
        <v>3.09527232973158E-6</v>
      </c>
      <c r="I249" s="1">
        <v>3.7452795189752199E-6</v>
      </c>
      <c r="J249" s="1">
        <v>4.4571921548134798E-6</v>
      </c>
      <c r="K249" s="1">
        <v>2.9243155586814199E-5</v>
      </c>
      <c r="L249" s="1">
        <v>4.2074382390066603E-5</v>
      </c>
      <c r="M249" s="1">
        <v>3.8293673827263998E-3</v>
      </c>
      <c r="N249" s="1">
        <v>3.0000363598975402E-6</v>
      </c>
      <c r="O249" s="1">
        <v>2.7600334511057399E-6</v>
      </c>
      <c r="P249" s="1">
        <v>3.5311542327884302E-8</v>
      </c>
      <c r="Q249" s="1">
        <v>3.1254781793171502E-8</v>
      </c>
      <c r="R249" s="1">
        <v>124.239607438177</v>
      </c>
      <c r="S249" s="1">
        <v>108.53412802737</v>
      </c>
      <c r="T249" s="1">
        <v>0.14876689584937</v>
      </c>
      <c r="U249" s="1">
        <v>6512.0476816422397</v>
      </c>
      <c r="V249" s="1">
        <f t="shared" si="13"/>
        <v>0.19043872470756967</v>
      </c>
      <c r="W249" s="1">
        <f t="shared" si="14"/>
        <v>2.1393841726972918</v>
      </c>
      <c r="X249" s="1">
        <f t="shared" si="15"/>
        <v>729.55832954438586</v>
      </c>
    </row>
    <row r="250" spans="1:24" hidden="1" x14ac:dyDescent="0.3">
      <c r="A250" s="18" t="str">
        <f t="shared" si="12"/>
        <v>AirGrSupp - Baggage Tug_2006_75</v>
      </c>
      <c r="B250" s="1" t="s">
        <v>40</v>
      </c>
      <c r="C250" s="1">
        <v>2020</v>
      </c>
      <c r="D250" s="1" t="s">
        <v>57</v>
      </c>
      <c r="E250" s="1">
        <v>2006</v>
      </c>
      <c r="F250" s="1">
        <v>75</v>
      </c>
      <c r="G250" s="1" t="s">
        <v>5</v>
      </c>
      <c r="H250" s="1">
        <v>1.5249660490328199E-5</v>
      </c>
      <c r="I250" s="1">
        <v>1.8452089193297098E-5</v>
      </c>
      <c r="J250" s="1">
        <v>2.19595111060726E-5</v>
      </c>
      <c r="K250" s="1">
        <v>1.79400872001292E-4</v>
      </c>
      <c r="L250" s="1">
        <v>2.5017467282965601E-4</v>
      </c>
      <c r="M250" s="1">
        <v>2.4199474432507102E-2</v>
      </c>
      <c r="N250" s="1">
        <v>1.5279507709322599E-5</v>
      </c>
      <c r="O250" s="1">
        <v>1.40571470925768E-5</v>
      </c>
      <c r="P250" s="1">
        <v>2.2327865221984799E-7</v>
      </c>
      <c r="Q250" s="1">
        <v>1.9751285716518099E-7</v>
      </c>
      <c r="R250" s="1">
        <v>785.12529700515097</v>
      </c>
      <c r="S250" s="1">
        <v>633.11574682632897</v>
      </c>
      <c r="T250" s="1">
        <v>0.86780689245466103</v>
      </c>
      <c r="U250" s="1">
        <v>41152.523543711402</v>
      </c>
      <c r="V250" s="1">
        <f t="shared" si="13"/>
        <v>0.14846964628102738</v>
      </c>
      <c r="W250" s="1">
        <f t="shared" si="14"/>
        <v>2.0129615023204779</v>
      </c>
      <c r="X250" s="1">
        <f t="shared" si="15"/>
        <v>729.55832954438813</v>
      </c>
    </row>
    <row r="251" spans="1:24" hidden="1" x14ac:dyDescent="0.3">
      <c r="A251" s="18" t="str">
        <f t="shared" si="12"/>
        <v>AirGrSupp - Baggage Tug_2007_50</v>
      </c>
      <c r="B251" s="1" t="s">
        <v>40</v>
      </c>
      <c r="C251" s="1">
        <v>2020</v>
      </c>
      <c r="D251" s="1" t="s">
        <v>57</v>
      </c>
      <c r="E251" s="1">
        <v>2007</v>
      </c>
      <c r="F251" s="1">
        <v>50</v>
      </c>
      <c r="G251" s="1" t="s">
        <v>5</v>
      </c>
      <c r="H251" s="1">
        <v>4.57385793913384E-6</v>
      </c>
      <c r="I251" s="1">
        <v>5.5343681063519498E-6</v>
      </c>
      <c r="J251" s="1">
        <v>6.5863554323527404E-6</v>
      </c>
      <c r="K251" s="1">
        <v>4.71959162819827E-5</v>
      </c>
      <c r="L251" s="1">
        <v>4.6532544542652602E-5</v>
      </c>
      <c r="M251" s="1">
        <v>4.9666999296396896E-3</v>
      </c>
      <c r="N251" s="1">
        <v>4.0946811988697196E-6</v>
      </c>
      <c r="O251" s="1">
        <v>3.7671067029601401E-6</v>
      </c>
      <c r="P251" s="1">
        <v>4.5782388177197801E-8</v>
      </c>
      <c r="Q251" s="1">
        <v>4.0537537148636703E-8</v>
      </c>
      <c r="R251" s="1">
        <v>161.13910937485699</v>
      </c>
      <c r="S251" s="1">
        <v>180.89021337895099</v>
      </c>
      <c r="T251" s="1">
        <v>0.24794482641561699</v>
      </c>
      <c r="U251" s="1">
        <v>7597.3889619159399</v>
      </c>
      <c r="V251" s="1">
        <f t="shared" si="13"/>
        <v>0.24120831849328564</v>
      </c>
      <c r="W251" s="1">
        <f t="shared" si="14"/>
        <v>2.0280611279659926</v>
      </c>
      <c r="X251" s="1">
        <f t="shared" si="15"/>
        <v>729.55832954438881</v>
      </c>
    </row>
    <row r="252" spans="1:24" hidden="1" x14ac:dyDescent="0.3">
      <c r="A252" s="18" t="str">
        <f t="shared" si="12"/>
        <v>AirGrSupp - Baggage Tug_2007_75</v>
      </c>
      <c r="B252" s="1" t="s">
        <v>40</v>
      </c>
      <c r="C252" s="1">
        <v>2020</v>
      </c>
      <c r="D252" s="1" t="s">
        <v>57</v>
      </c>
      <c r="E252" s="1">
        <v>2007</v>
      </c>
      <c r="F252" s="1">
        <v>75</v>
      </c>
      <c r="G252" s="1" t="s">
        <v>5</v>
      </c>
      <c r="H252" s="1">
        <v>5.1455561625492504E-6</v>
      </c>
      <c r="I252" s="1">
        <v>6.2261229566846002E-6</v>
      </c>
      <c r="J252" s="1">
        <v>7.4096008740709303E-6</v>
      </c>
      <c r="K252" s="1">
        <v>6.2122464936740596E-5</v>
      </c>
      <c r="L252" s="1">
        <v>8.7102488242124905E-5</v>
      </c>
      <c r="M252" s="1">
        <v>8.4990681633288698E-3</v>
      </c>
      <c r="N252" s="1">
        <v>5.2145732632371304E-6</v>
      </c>
      <c r="O252" s="1">
        <v>4.7974074021781602E-6</v>
      </c>
      <c r="P252" s="1">
        <v>7.8423733308799002E-8</v>
      </c>
      <c r="Q252" s="1">
        <v>6.9368251813177993E-8</v>
      </c>
      <c r="R252" s="1">
        <v>275.74290650862201</v>
      </c>
      <c r="S252" s="1">
        <v>217.068256054741</v>
      </c>
      <c r="T252" s="1">
        <v>0.29753379169874</v>
      </c>
      <c r="U252" s="1">
        <v>14453.1280489782</v>
      </c>
      <c r="V252" s="1">
        <f t="shared" si="13"/>
        <v>0.14264102252000407</v>
      </c>
      <c r="W252" s="1">
        <f t="shared" si="14"/>
        <v>1.9955256382391284</v>
      </c>
      <c r="X252" s="1">
        <f t="shared" si="15"/>
        <v>729.55832954438915</v>
      </c>
    </row>
    <row r="253" spans="1:24" hidden="1" x14ac:dyDescent="0.3">
      <c r="A253" s="18" t="str">
        <f t="shared" si="12"/>
        <v>AirGrSupp - Baggage Tug_2008_75</v>
      </c>
      <c r="B253" s="1" t="s">
        <v>40</v>
      </c>
      <c r="C253" s="1">
        <v>2020</v>
      </c>
      <c r="D253" s="1" t="s">
        <v>57</v>
      </c>
      <c r="E253" s="1">
        <v>2008</v>
      </c>
      <c r="F253" s="1">
        <v>75</v>
      </c>
      <c r="G253" s="1" t="s">
        <v>5</v>
      </c>
      <c r="H253" s="1">
        <v>1.2160736522820601E-6</v>
      </c>
      <c r="I253" s="1">
        <v>1.4714491192612999E-6</v>
      </c>
      <c r="J253" s="1">
        <v>1.75114605928617E-6</v>
      </c>
      <c r="K253" s="1">
        <v>1.9970106868387E-5</v>
      </c>
      <c r="L253" s="1">
        <v>1.6238161201548301E-5</v>
      </c>
      <c r="M253" s="1">
        <v>2.8082027473326902E-3</v>
      </c>
      <c r="N253" s="1">
        <v>1.1686425327590801E-6</v>
      </c>
      <c r="O253" s="1">
        <v>1.07515113013835E-6</v>
      </c>
      <c r="P253" s="1">
        <v>2.5926744822134098E-8</v>
      </c>
      <c r="Q253" s="1">
        <v>2.2920173314992401E-8</v>
      </c>
      <c r="R253" s="1">
        <v>91.109045454663701</v>
      </c>
      <c r="S253" s="1">
        <v>72.356085351580404</v>
      </c>
      <c r="T253" s="1">
        <v>9.9177930566246894E-2</v>
      </c>
      <c r="U253" s="1">
        <v>4775.5016332043097</v>
      </c>
      <c r="V253" s="1">
        <f t="shared" si="13"/>
        <v>0.10202693780912403</v>
      </c>
      <c r="W253" s="1">
        <f t="shared" si="14"/>
        <v>1.1259171937094328</v>
      </c>
      <c r="X253" s="1">
        <f t="shared" si="15"/>
        <v>729.55832954438824</v>
      </c>
    </row>
    <row r="254" spans="1:24" hidden="1" x14ac:dyDescent="0.3">
      <c r="A254" s="18" t="str">
        <f t="shared" si="12"/>
        <v>AirGrSupp - Baggage Tug_2011_100</v>
      </c>
      <c r="B254" s="1" t="s">
        <v>40</v>
      </c>
      <c r="C254" s="1">
        <v>2020</v>
      </c>
      <c r="D254" s="1" t="s">
        <v>57</v>
      </c>
      <c r="E254" s="1">
        <v>2011</v>
      </c>
      <c r="F254" s="1">
        <v>100</v>
      </c>
      <c r="G254" s="1" t="s">
        <v>5</v>
      </c>
      <c r="H254" s="1">
        <v>6.1312103286853996E-6</v>
      </c>
      <c r="I254" s="1">
        <v>7.4187644977093404E-6</v>
      </c>
      <c r="J254" s="1">
        <v>8.8289428733069803E-6</v>
      </c>
      <c r="K254" s="1">
        <v>1.14412351629687E-4</v>
      </c>
      <c r="L254" s="1">
        <v>9.4940082300964501E-5</v>
      </c>
      <c r="M254" s="1">
        <v>1.6817305089140099E-2</v>
      </c>
      <c r="N254" s="1">
        <v>6.9858708822806596E-6</v>
      </c>
      <c r="O254" s="1">
        <v>6.4270012116981998E-6</v>
      </c>
      <c r="P254" s="1">
        <v>1.5530038920953999E-7</v>
      </c>
      <c r="Q254" s="1">
        <v>1.37260583375011E-7</v>
      </c>
      <c r="R254" s="1">
        <v>545.618942665997</v>
      </c>
      <c r="S254" s="1">
        <v>307.51336274421698</v>
      </c>
      <c r="T254" s="1">
        <v>0.421506204906549</v>
      </c>
      <c r="U254" s="1">
        <v>28598.742735212101</v>
      </c>
      <c r="V254" s="1">
        <f t="shared" si="13"/>
        <v>8.5896060241716213E-2</v>
      </c>
      <c r="W254" s="1">
        <f t="shared" si="14"/>
        <v>1.0992368110883044</v>
      </c>
      <c r="X254" s="1">
        <f t="shared" si="15"/>
        <v>729.55832954438938</v>
      </c>
    </row>
    <row r="255" spans="1:24" hidden="1" x14ac:dyDescent="0.3">
      <c r="A255" s="18" t="str">
        <f t="shared" si="12"/>
        <v>AirGrSupp - Baggage Tug_2012_100</v>
      </c>
      <c r="B255" s="1" t="s">
        <v>40</v>
      </c>
      <c r="C255" s="1">
        <v>2020</v>
      </c>
      <c r="D255" s="1" t="s">
        <v>57</v>
      </c>
      <c r="E255" s="1">
        <v>2012</v>
      </c>
      <c r="F255" s="1">
        <v>100</v>
      </c>
      <c r="G255" s="1" t="s">
        <v>5</v>
      </c>
      <c r="H255" s="1">
        <v>1.17477385157185E-5</v>
      </c>
      <c r="I255" s="1">
        <v>1.42147636040194E-5</v>
      </c>
      <c r="J255" s="1">
        <v>1.6916743462634601E-5</v>
      </c>
      <c r="K255" s="1">
        <v>2.51884637979584E-4</v>
      </c>
      <c r="L255" s="1">
        <v>1.8449730135149499E-4</v>
      </c>
      <c r="M255" s="1">
        <v>3.7591623140430797E-2</v>
      </c>
      <c r="N255" s="1">
        <v>5.8174878898496903E-6</v>
      </c>
      <c r="O255" s="1">
        <v>5.3520888586617199E-6</v>
      </c>
      <c r="P255" s="1">
        <v>3.4720076606436398E-7</v>
      </c>
      <c r="Q255" s="1">
        <v>3.0681777460296698E-7</v>
      </c>
      <c r="R255" s="1">
        <v>1219.6188130181099</v>
      </c>
      <c r="S255" s="1">
        <v>687.38281084001403</v>
      </c>
      <c r="T255" s="1">
        <v>0.94219034037934601</v>
      </c>
      <c r="U255" s="1">
        <v>63926.6014081213</v>
      </c>
      <c r="V255" s="1">
        <f t="shared" si="13"/>
        <v>7.3628614132175307E-2</v>
      </c>
      <c r="W255" s="1">
        <f t="shared" si="14"/>
        <v>0.95564590365722069</v>
      </c>
      <c r="X255" s="1">
        <f t="shared" si="15"/>
        <v>729.55832954438802</v>
      </c>
    </row>
    <row r="256" spans="1:24" hidden="1" x14ac:dyDescent="0.3">
      <c r="A256" s="18" t="str">
        <f t="shared" si="12"/>
        <v>AirGrSupp - Baggage Tug_2013_100</v>
      </c>
      <c r="B256" s="1" t="s">
        <v>40</v>
      </c>
      <c r="C256" s="1">
        <v>2020</v>
      </c>
      <c r="D256" s="1" t="s">
        <v>57</v>
      </c>
      <c r="E256" s="1">
        <v>2013</v>
      </c>
      <c r="F256" s="1">
        <v>100</v>
      </c>
      <c r="G256" s="1" t="s">
        <v>5</v>
      </c>
      <c r="H256" s="1">
        <v>1.09550248289439E-5</v>
      </c>
      <c r="I256" s="1">
        <v>1.32555800430221E-5</v>
      </c>
      <c r="J256" s="1">
        <v>1.57752357536792E-5</v>
      </c>
      <c r="K256" s="1">
        <v>2.48024019375163E-4</v>
      </c>
      <c r="L256" s="1">
        <v>1.8297009782593501E-4</v>
      </c>
      <c r="M256" s="1">
        <v>3.7591623140430797E-2</v>
      </c>
      <c r="N256" s="1">
        <v>5.6428735402304302E-6</v>
      </c>
      <c r="O256" s="1">
        <v>5.1914436570120002E-6</v>
      </c>
      <c r="P256" s="1">
        <v>3.4722454747496799E-7</v>
      </c>
      <c r="Q256" s="1">
        <v>3.0681777460296698E-7</v>
      </c>
      <c r="R256" s="1">
        <v>1219.6188130181099</v>
      </c>
      <c r="S256" s="1">
        <v>687.38281084001403</v>
      </c>
      <c r="T256" s="1">
        <v>0.94219034037934601</v>
      </c>
      <c r="U256" s="1">
        <v>63926.6014081213</v>
      </c>
      <c r="V256" s="1">
        <f t="shared" si="13"/>
        <v>6.86603038414135E-2</v>
      </c>
      <c r="W256" s="1">
        <f t="shared" si="14"/>
        <v>0.94773540424849612</v>
      </c>
      <c r="X256" s="1">
        <f t="shared" si="15"/>
        <v>729.55832954438802</v>
      </c>
    </row>
    <row r="257" spans="1:24" hidden="1" x14ac:dyDescent="0.3">
      <c r="A257" s="18" t="str">
        <f t="shared" si="12"/>
        <v>AirGrSupp - Baggage Tug_2014_25</v>
      </c>
      <c r="B257" s="1" t="s">
        <v>40</v>
      </c>
      <c r="C257" s="1">
        <v>2020</v>
      </c>
      <c r="D257" s="1" t="s">
        <v>57</v>
      </c>
      <c r="E257" s="1">
        <v>2014</v>
      </c>
      <c r="F257" s="1">
        <v>25</v>
      </c>
      <c r="G257" s="1" t="s">
        <v>5</v>
      </c>
      <c r="H257" s="1">
        <v>0</v>
      </c>
      <c r="I257" s="1">
        <v>0</v>
      </c>
      <c r="J257" s="1">
        <v>0</v>
      </c>
      <c r="K257" s="1">
        <v>0</v>
      </c>
      <c r="L257" s="1">
        <v>0</v>
      </c>
      <c r="M257" s="1">
        <v>0</v>
      </c>
      <c r="N257" s="1">
        <v>0</v>
      </c>
      <c r="O257" s="1">
        <v>0</v>
      </c>
      <c r="P257" s="1">
        <v>0</v>
      </c>
      <c r="Q257" s="1">
        <v>0</v>
      </c>
      <c r="R257" s="1">
        <v>0</v>
      </c>
      <c r="S257" s="1">
        <v>0</v>
      </c>
      <c r="T257" s="1">
        <v>0</v>
      </c>
      <c r="U257" s="1">
        <v>0</v>
      </c>
      <c r="V257" s="1">
        <f t="shared" si="13"/>
        <v>0</v>
      </c>
      <c r="W257" s="1">
        <f t="shared" si="14"/>
        <v>0</v>
      </c>
      <c r="X257" s="1" t="e">
        <f t="shared" si="15"/>
        <v>#DIV/0!</v>
      </c>
    </row>
    <row r="258" spans="1:24" hidden="1" x14ac:dyDescent="0.3">
      <c r="A258" s="18" t="str">
        <f t="shared" si="12"/>
        <v>AirGrSupp - Baggage Tug_2014_100</v>
      </c>
      <c r="B258" s="1" t="s">
        <v>40</v>
      </c>
      <c r="C258" s="1">
        <v>2020</v>
      </c>
      <c r="D258" s="1" t="s">
        <v>57</v>
      </c>
      <c r="E258" s="1">
        <v>2014</v>
      </c>
      <c r="F258" s="1">
        <v>100</v>
      </c>
      <c r="G258" s="1" t="s">
        <v>5</v>
      </c>
      <c r="H258" s="1">
        <v>1.28222256318429E-5</v>
      </c>
      <c r="I258" s="1">
        <v>1.5514893014529898E-5</v>
      </c>
      <c r="J258" s="1">
        <v>1.84640049098537E-5</v>
      </c>
      <c r="K258" s="1">
        <v>3.0807147822205298E-4</v>
      </c>
      <c r="L258" s="1">
        <v>2.2893431400265301E-4</v>
      </c>
      <c r="M258" s="1">
        <v>4.7430969887713899E-2</v>
      </c>
      <c r="N258" s="1">
        <v>1.13833410959061E-6</v>
      </c>
      <c r="O258" s="1">
        <v>1.04726738082336E-6</v>
      </c>
      <c r="P258" s="1">
        <v>4.3813817161877998E-7</v>
      </c>
      <c r="Q258" s="1">
        <v>3.8712520004375497E-7</v>
      </c>
      <c r="R258" s="1">
        <v>1538.84558213009</v>
      </c>
      <c r="S258" s="1">
        <v>958.71813090844</v>
      </c>
      <c r="T258" s="1">
        <v>1.3141075800027699</v>
      </c>
      <c r="U258" s="1">
        <v>80658.946145674199</v>
      </c>
      <c r="V258" s="1">
        <f t="shared" si="13"/>
        <v>6.3691993550651832E-2</v>
      </c>
      <c r="W258" s="1">
        <f t="shared" si="14"/>
        <v>0.93982490483977676</v>
      </c>
      <c r="X258" s="1">
        <f t="shared" si="15"/>
        <v>729.5583295443887</v>
      </c>
    </row>
    <row r="259" spans="1:24" hidden="1" x14ac:dyDescent="0.3">
      <c r="A259" s="18" t="str">
        <f t="shared" si="12"/>
        <v>AirGrSupp - Baggage Tug_2015_75</v>
      </c>
      <c r="B259" s="1" t="s">
        <v>40</v>
      </c>
      <c r="C259" s="1">
        <v>2020</v>
      </c>
      <c r="D259" s="1" t="s">
        <v>57</v>
      </c>
      <c r="E259" s="1">
        <v>2015</v>
      </c>
      <c r="F259" s="1">
        <v>75</v>
      </c>
      <c r="G259" s="1" t="s">
        <v>5</v>
      </c>
      <c r="H259" s="1">
        <v>4.8089326733271403E-6</v>
      </c>
      <c r="I259" s="1">
        <v>5.8188085347258402E-6</v>
      </c>
      <c r="J259" s="1">
        <v>6.9248630495910897E-6</v>
      </c>
      <c r="K259" s="1">
        <v>1.6115381826094401E-4</v>
      </c>
      <c r="L259" s="1">
        <v>6.6783994936028395E-5</v>
      </c>
      <c r="M259" s="1">
        <v>2.52100019362821E-2</v>
      </c>
      <c r="N259" s="1">
        <v>5.7671299787610899E-7</v>
      </c>
      <c r="O259" s="1">
        <v>5.3057595804602002E-7</v>
      </c>
      <c r="P259" s="1">
        <v>2.32934701963493E-7</v>
      </c>
      <c r="Q259" s="1">
        <v>2.05760646805046E-7</v>
      </c>
      <c r="R259" s="1">
        <v>817.91074896800399</v>
      </c>
      <c r="S259" s="1">
        <v>705.47183217790905</v>
      </c>
      <c r="T259" s="1">
        <v>0.96698482302090705</v>
      </c>
      <c r="U259" s="1">
        <v>42870.9805708114</v>
      </c>
      <c r="V259" s="1">
        <f t="shared" si="13"/>
        <v>4.4942709419080913E-2</v>
      </c>
      <c r="W259" s="1">
        <f t="shared" si="14"/>
        <v>0.51581928849231551</v>
      </c>
      <c r="X259" s="1">
        <f t="shared" si="15"/>
        <v>729.55832954438847</v>
      </c>
    </row>
    <row r="260" spans="1:24" hidden="1" x14ac:dyDescent="0.3">
      <c r="A260" s="18" t="str">
        <f t="shared" si="12"/>
        <v>AirGrSupp - Baggage Tug_2016_50</v>
      </c>
      <c r="B260" s="1" t="s">
        <v>40</v>
      </c>
      <c r="C260" s="1">
        <v>2020</v>
      </c>
      <c r="D260" s="1" t="s">
        <v>57</v>
      </c>
      <c r="E260" s="1">
        <v>2016</v>
      </c>
      <c r="F260" s="1">
        <v>50</v>
      </c>
      <c r="G260" s="1" t="s">
        <v>5</v>
      </c>
      <c r="H260" s="1">
        <v>1.6623434257349901E-7</v>
      </c>
      <c r="I260" s="1">
        <v>2.01143554513934E-7</v>
      </c>
      <c r="J260" s="1">
        <v>2.3937745330583902E-7</v>
      </c>
      <c r="K260" s="1">
        <v>3.5969221907810898E-6</v>
      </c>
      <c r="L260" s="1">
        <v>2.90172114928987E-6</v>
      </c>
      <c r="M260" s="1">
        <v>5.7944832512463E-4</v>
      </c>
      <c r="N260" s="1">
        <v>1.17884719180242E-8</v>
      </c>
      <c r="O260" s="1">
        <v>1.08453941645823E-8</v>
      </c>
      <c r="P260" s="1">
        <v>5.35230009318284E-9</v>
      </c>
      <c r="Q260" s="1">
        <v>4.72937933400761E-9</v>
      </c>
      <c r="R260" s="1">
        <v>18.799562760400001</v>
      </c>
      <c r="S260" s="1">
        <v>18.089021337895101</v>
      </c>
      <c r="T260" s="1">
        <v>2.4794482641561699E-2</v>
      </c>
      <c r="U260" s="1">
        <v>886.36204555686004</v>
      </c>
      <c r="V260" s="1">
        <f t="shared" si="13"/>
        <v>7.5142141863443604E-2</v>
      </c>
      <c r="W260" s="1">
        <f t="shared" si="14"/>
        <v>1.0840095909361565</v>
      </c>
      <c r="X260" s="1">
        <f t="shared" si="15"/>
        <v>729.55832954438893</v>
      </c>
    </row>
    <row r="261" spans="1:24" hidden="1" x14ac:dyDescent="0.3">
      <c r="A261" s="18" t="str">
        <f t="shared" si="12"/>
        <v>AirGrSupp - Baggage Tug_2016_100</v>
      </c>
      <c r="B261" s="1" t="s">
        <v>40</v>
      </c>
      <c r="C261" s="1">
        <v>2020</v>
      </c>
      <c r="D261" s="1" t="s">
        <v>57</v>
      </c>
      <c r="E261" s="1">
        <v>2016</v>
      </c>
      <c r="F261" s="1">
        <v>100</v>
      </c>
      <c r="G261" s="1" t="s">
        <v>5</v>
      </c>
      <c r="H261" s="1">
        <v>4.4642982705153599E-7</v>
      </c>
      <c r="I261" s="1">
        <v>5.4018009073235805E-7</v>
      </c>
      <c r="J261" s="1">
        <v>6.4285895095421097E-7</v>
      </c>
      <c r="K261" s="1">
        <v>1.6057192771605901E-5</v>
      </c>
      <c r="L261" s="1">
        <v>6.7052485572302698E-6</v>
      </c>
      <c r="M261" s="1">
        <v>2.5529115884842602E-3</v>
      </c>
      <c r="N261" s="1">
        <v>5.5533247798181302E-8</v>
      </c>
      <c r="O261" s="1">
        <v>5.10905879743268E-8</v>
      </c>
      <c r="P261" s="1">
        <v>2.3589540770372601E-8</v>
      </c>
      <c r="Q261" s="1">
        <v>2.08365211954477E-8</v>
      </c>
      <c r="R261" s="1">
        <v>82.826404958785204</v>
      </c>
      <c r="S261" s="1">
        <v>54.2670640136853</v>
      </c>
      <c r="T261" s="1">
        <v>7.4383447924685195E-2</v>
      </c>
      <c r="U261" s="1">
        <v>4341.3651210948201</v>
      </c>
      <c r="V261" s="1">
        <f t="shared" si="13"/>
        <v>4.1200345823442265E-2</v>
      </c>
      <c r="W261" s="1">
        <f t="shared" si="14"/>
        <v>0.51141936574426927</v>
      </c>
      <c r="X261" s="1">
        <f t="shared" si="15"/>
        <v>729.5583295443879</v>
      </c>
    </row>
    <row r="262" spans="1:24" hidden="1" x14ac:dyDescent="0.3">
      <c r="A262" s="18" t="str">
        <f t="shared" si="12"/>
        <v>AirGrSupp - Baggage Tug_2017_100</v>
      </c>
      <c r="B262" s="1" t="s">
        <v>40</v>
      </c>
      <c r="C262" s="1">
        <v>2020</v>
      </c>
      <c r="D262" s="1" t="s">
        <v>57</v>
      </c>
      <c r="E262" s="1">
        <v>2017</v>
      </c>
      <c r="F262" s="1">
        <v>100</v>
      </c>
      <c r="G262" s="1" t="s">
        <v>5</v>
      </c>
      <c r="H262" s="1">
        <v>2.9764469549601698E-7</v>
      </c>
      <c r="I262" s="1">
        <v>3.6015008155018102E-7</v>
      </c>
      <c r="J262" s="1">
        <v>4.28608361514265E-7</v>
      </c>
      <c r="K262" s="1">
        <v>1.1583008464209299E-5</v>
      </c>
      <c r="L262" s="1">
        <v>4.87487800683182E-6</v>
      </c>
      <c r="M262" s="1">
        <v>1.8721351648884599E-3</v>
      </c>
      <c r="N262" s="1">
        <v>3.8621131527545498E-8</v>
      </c>
      <c r="O262" s="1">
        <v>3.55314410053419E-8</v>
      </c>
      <c r="P262" s="1">
        <v>1.72998886802701E-8</v>
      </c>
      <c r="Q262" s="1">
        <v>1.52801155433283E-8</v>
      </c>
      <c r="R262" s="1">
        <v>60.739363636442398</v>
      </c>
      <c r="S262" s="1">
        <v>36.178042675790202</v>
      </c>
      <c r="T262" s="1">
        <v>4.9588965283123398E-2</v>
      </c>
      <c r="U262" s="1">
        <v>3183.6677554695402</v>
      </c>
      <c r="V262" s="1">
        <f t="shared" si="13"/>
        <v>3.7457982227803506E-2</v>
      </c>
      <c r="W262" s="1">
        <f t="shared" si="14"/>
        <v>0.50701944299622137</v>
      </c>
      <c r="X262" s="1">
        <f t="shared" si="15"/>
        <v>729.55832954438893</v>
      </c>
    </row>
    <row r="263" spans="1:24" hidden="1" x14ac:dyDescent="0.3">
      <c r="A263" s="18" t="str">
        <f t="shared" si="12"/>
        <v>AirGrSupp - Baggage Tug_2018_75</v>
      </c>
      <c r="B263" s="1" t="s">
        <v>40</v>
      </c>
      <c r="C263" s="1">
        <v>2020</v>
      </c>
      <c r="D263" s="1" t="s">
        <v>57</v>
      </c>
      <c r="E263" s="1">
        <v>2018</v>
      </c>
      <c r="F263" s="1">
        <v>75</v>
      </c>
      <c r="G263" s="1" t="s">
        <v>5</v>
      </c>
      <c r="H263" s="1">
        <v>1.7429210676417E-6</v>
      </c>
      <c r="I263" s="1">
        <v>2.10893449184646E-6</v>
      </c>
      <c r="J263" s="1">
        <v>2.5098063374040501E-6</v>
      </c>
      <c r="K263" s="1">
        <v>7.4104544616368598E-5</v>
      </c>
      <c r="L263" s="1">
        <v>3.1439187104681E-5</v>
      </c>
      <c r="M263" s="1">
        <v>1.21795157033936E-2</v>
      </c>
      <c r="N263" s="1">
        <v>2.3757371664890001E-7</v>
      </c>
      <c r="O263" s="1">
        <v>2.1856781931698801E-7</v>
      </c>
      <c r="P263" s="1">
        <v>1.12553375062286E-7</v>
      </c>
      <c r="Q263" s="1">
        <v>9.9407569869948495E-8</v>
      </c>
      <c r="R263" s="1">
        <v>395.15097365753701</v>
      </c>
      <c r="S263" s="1">
        <v>343.69140542000702</v>
      </c>
      <c r="T263" s="1">
        <v>0.47109517018967301</v>
      </c>
      <c r="U263" s="1">
        <v>20711.929431889901</v>
      </c>
      <c r="V263" s="1">
        <f t="shared" si="13"/>
        <v>3.371561863216474E-2</v>
      </c>
      <c r="W263" s="1">
        <f t="shared" si="14"/>
        <v>0.50261952024817491</v>
      </c>
      <c r="X263" s="1">
        <f t="shared" si="15"/>
        <v>729.55832954438802</v>
      </c>
    </row>
    <row r="264" spans="1:24" hidden="1" x14ac:dyDescent="0.3">
      <c r="A264" s="18" t="str">
        <f t="shared" si="12"/>
        <v>AirGrSupp - Belt Loader_1974_100</v>
      </c>
      <c r="B264" s="1" t="s">
        <v>40</v>
      </c>
      <c r="C264" s="1">
        <v>2020</v>
      </c>
      <c r="D264" s="1" t="s">
        <v>58</v>
      </c>
      <c r="E264" s="1">
        <v>1974</v>
      </c>
      <c r="F264" s="1">
        <v>100</v>
      </c>
      <c r="G264" s="1" t="s">
        <v>5</v>
      </c>
      <c r="H264" s="1">
        <v>8.6530118274526803E-7</v>
      </c>
      <c r="I264" s="1">
        <v>1.0470144311217699E-6</v>
      </c>
      <c r="J264" s="1">
        <v>1.24603370315318E-6</v>
      </c>
      <c r="K264" s="1">
        <v>3.3941714548853401E-6</v>
      </c>
      <c r="L264" s="1">
        <v>8.2917612071405003E-6</v>
      </c>
      <c r="M264" s="1">
        <v>2.8339674545762E-4</v>
      </c>
      <c r="N264" s="1">
        <v>6.0793668305415104E-7</v>
      </c>
      <c r="O264" s="1">
        <v>5.5930174840981897E-7</v>
      </c>
      <c r="P264" s="1">
        <v>2.5941844172475202E-9</v>
      </c>
      <c r="Q264" s="1">
        <v>2.3130461391945599E-9</v>
      </c>
      <c r="R264" s="1">
        <v>9.1944953006425898</v>
      </c>
      <c r="S264" s="1">
        <v>6.3154808563000104</v>
      </c>
      <c r="T264" s="1">
        <v>2.89562638226834E-2</v>
      </c>
      <c r="U264" s="1">
        <v>530.50039192920099</v>
      </c>
      <c r="V264" s="1">
        <f t="shared" si="13"/>
        <v>0.65351499839999694</v>
      </c>
      <c r="W264" s="1">
        <f t="shared" si="14"/>
        <v>5.1754685999999976</v>
      </c>
      <c r="X264" s="1">
        <f t="shared" si="15"/>
        <v>218.10413439294152</v>
      </c>
    </row>
    <row r="265" spans="1:24" hidden="1" x14ac:dyDescent="0.3">
      <c r="A265" s="18" t="str">
        <f t="shared" si="12"/>
        <v>AirGrSupp - Belt Loader_1978_100</v>
      </c>
      <c r="B265" s="1" t="s">
        <v>40</v>
      </c>
      <c r="C265" s="1">
        <v>2020</v>
      </c>
      <c r="D265" s="1" t="s">
        <v>58</v>
      </c>
      <c r="E265" s="1">
        <v>1978</v>
      </c>
      <c r="F265" s="1">
        <v>100</v>
      </c>
      <c r="G265" s="1" t="s">
        <v>5</v>
      </c>
      <c r="H265" s="1">
        <v>2.4127453227972E-6</v>
      </c>
      <c r="I265" s="1">
        <v>2.9194218405846098E-6</v>
      </c>
      <c r="J265" s="1">
        <v>3.4743532648279701E-6</v>
      </c>
      <c r="K265" s="1">
        <v>9.4640703905719701E-6</v>
      </c>
      <c r="L265" s="1">
        <v>2.31201672541443E-5</v>
      </c>
      <c r="M265" s="1">
        <v>7.9020367212431298E-4</v>
      </c>
      <c r="N265" s="1">
        <v>1.69512814479482E-6</v>
      </c>
      <c r="O265" s="1">
        <v>1.55951789321123E-6</v>
      </c>
      <c r="P265" s="1">
        <v>7.2334424637322501E-9</v>
      </c>
      <c r="Q265" s="1">
        <v>6.4495361442245001E-9</v>
      </c>
      <c r="R265" s="1">
        <v>25.637287888276099</v>
      </c>
      <c r="S265" s="1">
        <v>14.778225203742</v>
      </c>
      <c r="T265" s="1">
        <v>2.89562638226834E-2</v>
      </c>
      <c r="U265" s="1">
        <v>1477.8225203741999</v>
      </c>
      <c r="V265" s="1">
        <f t="shared" si="13"/>
        <v>0.65412865280779176</v>
      </c>
      <c r="W265" s="1">
        <f t="shared" si="14"/>
        <v>5.1803283953016406</v>
      </c>
      <c r="X265" s="1">
        <f t="shared" si="15"/>
        <v>510.36367447948231</v>
      </c>
    </row>
    <row r="266" spans="1:24" hidden="1" x14ac:dyDescent="0.3">
      <c r="A266" s="18" t="str">
        <f t="shared" ref="A266:A329" si="16">D266&amp;"_"&amp;E266&amp;"_"&amp;F266</f>
        <v>AirGrSupp - Belt Loader_1979_25</v>
      </c>
      <c r="B266" s="1" t="s">
        <v>40</v>
      </c>
      <c r="C266" s="1">
        <v>2020</v>
      </c>
      <c r="D266" s="1" t="s">
        <v>58</v>
      </c>
      <c r="E266" s="1">
        <v>1979</v>
      </c>
      <c r="F266" s="1">
        <v>25</v>
      </c>
      <c r="G266" s="1" t="s">
        <v>5</v>
      </c>
      <c r="H266" s="1">
        <v>0</v>
      </c>
      <c r="I266" s="1">
        <v>0</v>
      </c>
      <c r="J266" s="1">
        <v>0</v>
      </c>
      <c r="K266" s="1">
        <v>0</v>
      </c>
      <c r="L266" s="1">
        <v>0</v>
      </c>
      <c r="M266" s="1">
        <v>0</v>
      </c>
      <c r="N266" s="1">
        <v>0</v>
      </c>
      <c r="O266" s="1">
        <v>0</v>
      </c>
      <c r="P266" s="1">
        <v>0</v>
      </c>
      <c r="Q266" s="1">
        <v>0</v>
      </c>
      <c r="R266" s="1">
        <v>0</v>
      </c>
      <c r="S266" s="1">
        <v>0</v>
      </c>
      <c r="T266" s="1">
        <v>0</v>
      </c>
      <c r="U266" s="1">
        <v>0</v>
      </c>
      <c r="V266" s="1">
        <f t="shared" si="13"/>
        <v>0</v>
      </c>
      <c r="W266" s="1">
        <f t="shared" si="14"/>
        <v>0</v>
      </c>
      <c r="X266" s="1" t="e">
        <f t="shared" si="15"/>
        <v>#DIV/0!</v>
      </c>
    </row>
    <row r="267" spans="1:24" hidden="1" x14ac:dyDescent="0.3">
      <c r="A267" s="18" t="str">
        <f t="shared" si="16"/>
        <v>AirGrSupp - Belt Loader_1980_25</v>
      </c>
      <c r="B267" s="1" t="s">
        <v>40</v>
      </c>
      <c r="C267" s="1">
        <v>2020</v>
      </c>
      <c r="D267" s="1" t="s">
        <v>58</v>
      </c>
      <c r="E267" s="1">
        <v>1980</v>
      </c>
      <c r="F267" s="1">
        <v>25</v>
      </c>
      <c r="G267" s="1" t="s">
        <v>5</v>
      </c>
      <c r="H267" s="1">
        <v>0</v>
      </c>
      <c r="I267" s="1">
        <v>0</v>
      </c>
      <c r="J267" s="1">
        <v>0</v>
      </c>
      <c r="K267" s="1">
        <v>0</v>
      </c>
      <c r="L267" s="1">
        <v>0</v>
      </c>
      <c r="M267" s="1">
        <v>0</v>
      </c>
      <c r="N267" s="1">
        <v>0</v>
      </c>
      <c r="O267" s="1">
        <v>0</v>
      </c>
      <c r="P267" s="1">
        <v>0</v>
      </c>
      <c r="Q267" s="1">
        <v>0</v>
      </c>
      <c r="R267" s="1">
        <v>0</v>
      </c>
      <c r="S267" s="1">
        <v>0</v>
      </c>
      <c r="T267" s="1">
        <v>0</v>
      </c>
      <c r="U267" s="1">
        <v>0</v>
      </c>
      <c r="V267" s="1">
        <f t="shared" ref="V267:V330" si="17">IFERROR(CONVERT(I267,"ton","g")*365/U267,0)</f>
        <v>0</v>
      </c>
      <c r="W267" s="1">
        <f t="shared" ref="W267:W330" si="18">IFERROR(CONVERT(L267,"ton","g")*365/U267,0)</f>
        <v>0</v>
      </c>
      <c r="X267" s="1" t="e">
        <f t="shared" ref="X267:X330" si="19">S267/T267</f>
        <v>#DIV/0!</v>
      </c>
    </row>
    <row r="268" spans="1:24" hidden="1" x14ac:dyDescent="0.3">
      <c r="A268" s="18" t="str">
        <f t="shared" si="16"/>
        <v>AirGrSupp - Belt Loader_1980_100</v>
      </c>
      <c r="B268" s="1" t="s">
        <v>40</v>
      </c>
      <c r="C268" s="1">
        <v>2020</v>
      </c>
      <c r="D268" s="1" t="s">
        <v>58</v>
      </c>
      <c r="E268" s="1">
        <v>1980</v>
      </c>
      <c r="F268" s="1">
        <v>100</v>
      </c>
      <c r="G268" s="1" t="s">
        <v>5</v>
      </c>
      <c r="H268" s="1">
        <v>2.4127453227972E-6</v>
      </c>
      <c r="I268" s="1">
        <v>2.9194218405846098E-6</v>
      </c>
      <c r="J268" s="1">
        <v>3.4743532648279701E-6</v>
      </c>
      <c r="K268" s="1">
        <v>9.4640703905719701E-6</v>
      </c>
      <c r="L268" s="1">
        <v>2.31201672541443E-5</v>
      </c>
      <c r="M268" s="1">
        <v>7.9020367212431298E-4</v>
      </c>
      <c r="N268" s="1">
        <v>1.69512814479482E-6</v>
      </c>
      <c r="O268" s="1">
        <v>1.55951789321123E-6</v>
      </c>
      <c r="P268" s="1">
        <v>7.2334424637322501E-9</v>
      </c>
      <c r="Q268" s="1">
        <v>6.4495361442245001E-9</v>
      </c>
      <c r="R268" s="1">
        <v>25.637287888276099</v>
      </c>
      <c r="S268" s="1">
        <v>14.778225203742</v>
      </c>
      <c r="T268" s="1">
        <v>2.89562638226834E-2</v>
      </c>
      <c r="U268" s="1">
        <v>1477.8225203741999</v>
      </c>
      <c r="V268" s="1">
        <f t="shared" si="17"/>
        <v>0.65412865280779176</v>
      </c>
      <c r="W268" s="1">
        <f t="shared" si="18"/>
        <v>5.1803283953016406</v>
      </c>
      <c r="X268" s="1">
        <f t="shared" si="19"/>
        <v>510.36367447948231</v>
      </c>
    </row>
    <row r="269" spans="1:24" hidden="1" x14ac:dyDescent="0.3">
      <c r="A269" s="18" t="str">
        <f t="shared" si="16"/>
        <v>AirGrSupp - Belt Loader_1982_100</v>
      </c>
      <c r="B269" s="1" t="s">
        <v>40</v>
      </c>
      <c r="C269" s="1">
        <v>2020</v>
      </c>
      <c r="D269" s="1" t="s">
        <v>58</v>
      </c>
      <c r="E269" s="1">
        <v>1982</v>
      </c>
      <c r="F269" s="1">
        <v>100</v>
      </c>
      <c r="G269" s="1" t="s">
        <v>5</v>
      </c>
      <c r="H269" s="1">
        <v>9.2710841008421604E-7</v>
      </c>
      <c r="I269" s="1">
        <v>1.1218011762019001E-6</v>
      </c>
      <c r="J269" s="1">
        <v>1.3350361105212701E-6</v>
      </c>
      <c r="K269" s="1">
        <v>3.6366122730914402E-6</v>
      </c>
      <c r="L269" s="1">
        <v>8.8840298647933996E-6</v>
      </c>
      <c r="M269" s="1">
        <v>3.03639370133164E-4</v>
      </c>
      <c r="N269" s="1">
        <v>6.5136073184373299E-7</v>
      </c>
      <c r="O269" s="1">
        <v>5.9925187329623499E-7</v>
      </c>
      <c r="P269" s="1">
        <v>2.7794833041937699E-9</v>
      </c>
      <c r="Q269" s="1">
        <v>2.4782637205656002E-9</v>
      </c>
      <c r="R269" s="1">
        <v>9.8512449649742102</v>
      </c>
      <c r="S269" s="1">
        <v>6.3154808563000104</v>
      </c>
      <c r="T269" s="1">
        <v>2.89562638226834E-2</v>
      </c>
      <c r="U269" s="1">
        <v>568.39327706700101</v>
      </c>
      <c r="V269" s="1">
        <f t="shared" si="17"/>
        <v>0.65351499839999916</v>
      </c>
      <c r="W269" s="1">
        <f t="shared" si="18"/>
        <v>5.1754686000000012</v>
      </c>
      <c r="X269" s="1">
        <f t="shared" si="19"/>
        <v>218.10413439294152</v>
      </c>
    </row>
    <row r="270" spans="1:24" hidden="1" x14ac:dyDescent="0.3">
      <c r="A270" s="18" t="str">
        <f t="shared" si="16"/>
        <v>AirGrSupp - Belt Loader_1982_750</v>
      </c>
      <c r="B270" s="1" t="s">
        <v>40</v>
      </c>
      <c r="C270" s="1">
        <v>2020</v>
      </c>
      <c r="D270" s="1" t="s">
        <v>58</v>
      </c>
      <c r="E270" s="1">
        <v>1982</v>
      </c>
      <c r="F270" s="1">
        <v>750</v>
      </c>
      <c r="G270" s="1" t="s">
        <v>5</v>
      </c>
      <c r="H270" s="1">
        <v>3.67111523583424E-6</v>
      </c>
      <c r="I270" s="1">
        <v>4.44204943535944E-6</v>
      </c>
      <c r="J270" s="1">
        <v>5.2864059396013099E-6</v>
      </c>
      <c r="K270" s="1">
        <v>5.66423638361017E-5</v>
      </c>
      <c r="L270" s="1">
        <v>4.9008104121440598E-5</v>
      </c>
      <c r="M270" s="1">
        <v>2.1086067370358601E-3</v>
      </c>
      <c r="N270" s="1">
        <v>2.4934141075465702E-6</v>
      </c>
      <c r="O270" s="1">
        <v>2.29394097894284E-6</v>
      </c>
      <c r="P270" s="1">
        <v>1.93849815185937E-8</v>
      </c>
      <c r="Q270" s="1">
        <v>1.7210164726149999E-8</v>
      </c>
      <c r="R270" s="1">
        <v>68.411423367876395</v>
      </c>
      <c r="S270" s="1">
        <v>6.3154808563000104</v>
      </c>
      <c r="T270" s="1">
        <v>2.89562638226834E-2</v>
      </c>
      <c r="U270" s="1">
        <v>3947.1755351874999</v>
      </c>
      <c r="V270" s="1">
        <f t="shared" si="17"/>
        <v>0.3726366336000006</v>
      </c>
      <c r="W270" s="1">
        <f t="shared" si="18"/>
        <v>4.1112137999999998</v>
      </c>
      <c r="X270" s="1">
        <f t="shared" si="19"/>
        <v>218.10413439294152</v>
      </c>
    </row>
    <row r="271" spans="1:24" hidden="1" x14ac:dyDescent="0.3">
      <c r="A271" s="18" t="str">
        <f t="shared" si="16"/>
        <v>AirGrSupp - Belt Loader_1984_50</v>
      </c>
      <c r="B271" s="1" t="s">
        <v>40</v>
      </c>
      <c r="C271" s="1">
        <v>2020</v>
      </c>
      <c r="D271" s="1" t="s">
        <v>58</v>
      </c>
      <c r="E271" s="1">
        <v>1984</v>
      </c>
      <c r="F271" s="1">
        <v>50</v>
      </c>
      <c r="G271" s="1" t="s">
        <v>5</v>
      </c>
      <c r="H271" s="1">
        <v>2.2595243577642599E-6</v>
      </c>
      <c r="I271" s="1">
        <v>2.73402447289475E-6</v>
      </c>
      <c r="J271" s="1">
        <v>3.2537150751805298E-6</v>
      </c>
      <c r="K271" s="1">
        <v>7.5128915519844099E-6</v>
      </c>
      <c r="L271" s="1">
        <v>5.1732278884935299E-6</v>
      </c>
      <c r="M271" s="1">
        <v>3.9531715041423398E-4</v>
      </c>
      <c r="N271" s="1">
        <v>7.1121680857695697E-7</v>
      </c>
      <c r="O271" s="1">
        <v>6.543194638908E-7</v>
      </c>
      <c r="P271" s="1">
        <v>3.5871173689379402E-9</v>
      </c>
      <c r="Q271" s="1">
        <v>3.2265254389090402E-9</v>
      </c>
      <c r="R271" s="1">
        <v>12.825629581164799</v>
      </c>
      <c r="S271" s="1">
        <v>14.778225203742</v>
      </c>
      <c r="T271" s="1">
        <v>2.89562638226834E-2</v>
      </c>
      <c r="U271" s="1">
        <v>665.020134168391</v>
      </c>
      <c r="V271" s="1">
        <f t="shared" si="17"/>
        <v>1.3613073964292173</v>
      </c>
      <c r="W271" s="1">
        <f t="shared" si="18"/>
        <v>2.5758194404762556</v>
      </c>
      <c r="X271" s="1">
        <f t="shared" si="19"/>
        <v>510.36367447948231</v>
      </c>
    </row>
    <row r="272" spans="1:24" hidden="1" x14ac:dyDescent="0.3">
      <c r="A272" s="18" t="str">
        <f t="shared" si="16"/>
        <v>AirGrSupp - Belt Loader_1987_175</v>
      </c>
      <c r="B272" s="1" t="s">
        <v>40</v>
      </c>
      <c r="C272" s="1">
        <v>2020</v>
      </c>
      <c r="D272" s="1" t="s">
        <v>58</v>
      </c>
      <c r="E272" s="1">
        <v>1987</v>
      </c>
      <c r="F272" s="1">
        <v>175</v>
      </c>
      <c r="G272" s="1" t="s">
        <v>5</v>
      </c>
      <c r="H272" s="1">
        <v>1.0507228647621099E-6</v>
      </c>
      <c r="I272" s="1">
        <v>1.27137466636215E-6</v>
      </c>
      <c r="J272" s="1">
        <v>1.5130409252574401E-6</v>
      </c>
      <c r="K272" s="1">
        <v>4.1214939095036298E-6</v>
      </c>
      <c r="L272" s="1">
        <v>1.00685671800991E-5</v>
      </c>
      <c r="M272" s="1">
        <v>3.4412461948425303E-4</v>
      </c>
      <c r="N272" s="1">
        <v>7.3820882942289796E-7</v>
      </c>
      <c r="O272" s="1">
        <v>6.7915212306906597E-7</v>
      </c>
      <c r="P272" s="1">
        <v>3.15008107808626E-9</v>
      </c>
      <c r="Q272" s="1">
        <v>2.8086988833076901E-9</v>
      </c>
      <c r="R272" s="1">
        <v>11.1647442936374</v>
      </c>
      <c r="S272" s="1">
        <v>6.3154808563000104</v>
      </c>
      <c r="T272" s="1">
        <v>2.89562638226834E-2</v>
      </c>
      <c r="U272" s="1">
        <v>644.17904734260105</v>
      </c>
      <c r="V272" s="1">
        <f t="shared" si="17"/>
        <v>0.65351499839999749</v>
      </c>
      <c r="W272" s="1">
        <f t="shared" si="18"/>
        <v>5.1754685999999577</v>
      </c>
      <c r="X272" s="1">
        <f t="shared" si="19"/>
        <v>218.10413439294152</v>
      </c>
    </row>
    <row r="273" spans="1:24" hidden="1" x14ac:dyDescent="0.3">
      <c r="A273" s="18" t="str">
        <f t="shared" si="16"/>
        <v>AirGrSupp - Belt Loader_1988_50</v>
      </c>
      <c r="B273" s="1" t="s">
        <v>40</v>
      </c>
      <c r="C273" s="1">
        <v>2020</v>
      </c>
      <c r="D273" s="1" t="s">
        <v>58</v>
      </c>
      <c r="E273" s="1">
        <v>1988</v>
      </c>
      <c r="F273" s="1">
        <v>50</v>
      </c>
      <c r="G273" s="1" t="s">
        <v>5</v>
      </c>
      <c r="H273" s="1">
        <v>2.21103671060193E-6</v>
      </c>
      <c r="I273" s="1">
        <v>2.67535441982834E-6</v>
      </c>
      <c r="J273" s="1">
        <v>3.1838928632667901E-6</v>
      </c>
      <c r="K273" s="1">
        <v>7.5128915519844099E-6</v>
      </c>
      <c r="L273" s="1">
        <v>5.1030824255987002E-6</v>
      </c>
      <c r="M273" s="1">
        <v>3.9531715041423398E-4</v>
      </c>
      <c r="N273" s="1">
        <v>7.1121680857695697E-7</v>
      </c>
      <c r="O273" s="1">
        <v>6.543194638908E-7</v>
      </c>
      <c r="P273" s="1">
        <v>3.58857199835281E-9</v>
      </c>
      <c r="Q273" s="1">
        <v>3.2265254389090402E-9</v>
      </c>
      <c r="R273" s="1">
        <v>12.825629581164799</v>
      </c>
      <c r="S273" s="1">
        <v>14.778225203742</v>
      </c>
      <c r="T273" s="1">
        <v>2.89562638226834E-2</v>
      </c>
      <c r="U273" s="1">
        <v>665.020134168391</v>
      </c>
      <c r="V273" s="1">
        <f t="shared" si="17"/>
        <v>1.3320947913556296</v>
      </c>
      <c r="W273" s="1">
        <f t="shared" si="18"/>
        <v>2.5408930751816614</v>
      </c>
      <c r="X273" s="1">
        <f t="shared" si="19"/>
        <v>510.36367447948231</v>
      </c>
    </row>
    <row r="274" spans="1:24" hidden="1" x14ac:dyDescent="0.3">
      <c r="A274" s="18" t="str">
        <f t="shared" si="16"/>
        <v>AirGrSupp - Belt Loader_1989_50</v>
      </c>
      <c r="B274" s="1" t="s">
        <v>40</v>
      </c>
      <c r="C274" s="1">
        <v>2020</v>
      </c>
      <c r="D274" s="1" t="s">
        <v>58</v>
      </c>
      <c r="E274" s="1">
        <v>1989</v>
      </c>
      <c r="F274" s="1">
        <v>50</v>
      </c>
      <c r="G274" s="1" t="s">
        <v>5</v>
      </c>
      <c r="H274" s="1">
        <v>2.21103671060193E-6</v>
      </c>
      <c r="I274" s="1">
        <v>2.67535441982834E-6</v>
      </c>
      <c r="J274" s="1">
        <v>3.1838928632667901E-6</v>
      </c>
      <c r="K274" s="1">
        <v>7.5128915519844099E-6</v>
      </c>
      <c r="L274" s="1">
        <v>5.1030824255987002E-6</v>
      </c>
      <c r="M274" s="1">
        <v>3.9531715041423398E-4</v>
      </c>
      <c r="N274" s="1">
        <v>7.1121680857695697E-7</v>
      </c>
      <c r="O274" s="1">
        <v>6.543194638908E-7</v>
      </c>
      <c r="P274" s="1">
        <v>3.58857199835281E-9</v>
      </c>
      <c r="Q274" s="1">
        <v>3.2265254389090402E-9</v>
      </c>
      <c r="R274" s="1">
        <v>12.825629581164799</v>
      </c>
      <c r="S274" s="1">
        <v>14.778225203742</v>
      </c>
      <c r="T274" s="1">
        <v>2.89562638226834E-2</v>
      </c>
      <c r="U274" s="1">
        <v>665.020134168391</v>
      </c>
      <c r="V274" s="1">
        <f t="shared" si="17"/>
        <v>1.3320947913556296</v>
      </c>
      <c r="W274" s="1">
        <f t="shared" si="18"/>
        <v>2.5408930751816614</v>
      </c>
      <c r="X274" s="1">
        <f t="shared" si="19"/>
        <v>510.36367447948231</v>
      </c>
    </row>
    <row r="275" spans="1:24" hidden="1" x14ac:dyDescent="0.3">
      <c r="A275" s="18" t="str">
        <f t="shared" si="16"/>
        <v>AirGrSupp - Belt Loader_1990_75</v>
      </c>
      <c r="B275" s="1" t="s">
        <v>40</v>
      </c>
      <c r="C275" s="1">
        <v>2020</v>
      </c>
      <c r="D275" s="1" t="s">
        <v>58</v>
      </c>
      <c r="E275" s="1">
        <v>1990</v>
      </c>
      <c r="F275" s="1">
        <v>75</v>
      </c>
      <c r="G275" s="1" t="s">
        <v>5</v>
      </c>
      <c r="H275" s="1">
        <v>2.7372246576074698E-6</v>
      </c>
      <c r="I275" s="1">
        <v>3.31204183570503E-6</v>
      </c>
      <c r="J275" s="1">
        <v>3.9416035069547496E-6</v>
      </c>
      <c r="K275" s="1">
        <v>1.1352754039483601E-5</v>
      </c>
      <c r="L275" s="1">
        <v>2.5660295911472698E-5</v>
      </c>
      <c r="M275" s="1">
        <v>1.3038360590051101E-3</v>
      </c>
      <c r="N275" s="1">
        <v>2.29773262372817E-6</v>
      </c>
      <c r="O275" s="1">
        <v>2.1139140138299099E-6</v>
      </c>
      <c r="P275" s="1">
        <v>1.1972494218908399E-8</v>
      </c>
      <c r="Q275" s="1">
        <v>1.0641734637970399E-8</v>
      </c>
      <c r="R275" s="1">
        <v>42.301525015655599</v>
      </c>
      <c r="S275" s="1">
        <v>44.334675611225997</v>
      </c>
      <c r="T275" s="1">
        <v>8.6868791468050294E-2</v>
      </c>
      <c r="U275" s="1">
        <v>2438.40715861743</v>
      </c>
      <c r="V275" s="1">
        <f t="shared" si="17"/>
        <v>0.44975726771296698</v>
      </c>
      <c r="W275" s="1">
        <f t="shared" si="18"/>
        <v>3.4845286232302315</v>
      </c>
      <c r="X275" s="1">
        <f t="shared" si="19"/>
        <v>510.36367447948169</v>
      </c>
    </row>
    <row r="276" spans="1:24" hidden="1" x14ac:dyDescent="0.3">
      <c r="A276" s="18" t="str">
        <f t="shared" si="16"/>
        <v>AirGrSupp - Belt Loader_1991_75</v>
      </c>
      <c r="B276" s="1" t="s">
        <v>40</v>
      </c>
      <c r="C276" s="1">
        <v>2020</v>
      </c>
      <c r="D276" s="1" t="s">
        <v>58</v>
      </c>
      <c r="E276" s="1">
        <v>1991</v>
      </c>
      <c r="F276" s="1">
        <v>75</v>
      </c>
      <c r="G276" s="1" t="s">
        <v>5</v>
      </c>
      <c r="H276" s="1">
        <v>1.82481643840498E-6</v>
      </c>
      <c r="I276" s="1">
        <v>2.2080278904700199E-6</v>
      </c>
      <c r="J276" s="1">
        <v>2.6277356713031702E-6</v>
      </c>
      <c r="K276" s="1">
        <v>7.5685026929891003E-6</v>
      </c>
      <c r="L276" s="1">
        <v>1.7106863940981799E-5</v>
      </c>
      <c r="M276" s="1">
        <v>8.6922403933674505E-4</v>
      </c>
      <c r="N276" s="1">
        <v>1.5318217491521101E-6</v>
      </c>
      <c r="O276" s="1">
        <v>1.4092760092199401E-6</v>
      </c>
      <c r="P276" s="1">
        <v>7.9816628126056204E-9</v>
      </c>
      <c r="Q276" s="1">
        <v>7.0944897586469502E-9</v>
      </c>
      <c r="R276" s="1">
        <v>28.201016677103699</v>
      </c>
      <c r="S276" s="1">
        <v>29.556450407484</v>
      </c>
      <c r="T276" s="1">
        <v>5.79125276453668E-2</v>
      </c>
      <c r="U276" s="1">
        <v>1625.6047724116199</v>
      </c>
      <c r="V276" s="1">
        <f t="shared" si="17"/>
        <v>0.44975726771296692</v>
      </c>
      <c r="W276" s="1">
        <f t="shared" si="18"/>
        <v>3.4845286232302319</v>
      </c>
      <c r="X276" s="1">
        <f t="shared" si="19"/>
        <v>510.36367447948231</v>
      </c>
    </row>
    <row r="277" spans="1:24" hidden="1" x14ac:dyDescent="0.3">
      <c r="A277" s="18" t="str">
        <f t="shared" si="16"/>
        <v>AirGrSupp - Belt Loader_1992_25</v>
      </c>
      <c r="B277" s="1" t="s">
        <v>40</v>
      </c>
      <c r="C277" s="1">
        <v>2020</v>
      </c>
      <c r="D277" s="1" t="s">
        <v>58</v>
      </c>
      <c r="E277" s="1">
        <v>1992</v>
      </c>
      <c r="F277" s="1">
        <v>25</v>
      </c>
      <c r="G277" s="1" t="s">
        <v>5</v>
      </c>
      <c r="H277" s="1">
        <v>0</v>
      </c>
      <c r="I277" s="1">
        <v>0</v>
      </c>
      <c r="J277" s="1">
        <v>0</v>
      </c>
      <c r="K277" s="1">
        <v>0</v>
      </c>
      <c r="L277" s="1">
        <v>0</v>
      </c>
      <c r="M277" s="1">
        <v>0</v>
      </c>
      <c r="N277" s="1">
        <v>0</v>
      </c>
      <c r="O277" s="1">
        <v>0</v>
      </c>
      <c r="P277" s="1">
        <v>0</v>
      </c>
      <c r="Q277" s="1">
        <v>0</v>
      </c>
      <c r="R277" s="1">
        <v>0</v>
      </c>
      <c r="S277" s="1">
        <v>0</v>
      </c>
      <c r="T277" s="1">
        <v>0</v>
      </c>
      <c r="U277" s="1">
        <v>0</v>
      </c>
      <c r="V277" s="1">
        <f t="shared" si="17"/>
        <v>0</v>
      </c>
      <c r="W277" s="1">
        <f t="shared" si="18"/>
        <v>0</v>
      </c>
      <c r="X277" s="1" t="e">
        <f t="shared" si="19"/>
        <v>#DIV/0!</v>
      </c>
    </row>
    <row r="278" spans="1:24" hidden="1" x14ac:dyDescent="0.3">
      <c r="A278" s="18" t="str">
        <f t="shared" si="16"/>
        <v>AirGrSupp - Belt Loader_1992_75</v>
      </c>
      <c r="B278" s="1" t="s">
        <v>40</v>
      </c>
      <c r="C278" s="1">
        <v>2020</v>
      </c>
      <c r="D278" s="1" t="s">
        <v>58</v>
      </c>
      <c r="E278" s="1">
        <v>1992</v>
      </c>
      <c r="F278" s="1">
        <v>75</v>
      </c>
      <c r="G278" s="1" t="s">
        <v>5</v>
      </c>
      <c r="H278" s="1">
        <v>9.1240821920249E-7</v>
      </c>
      <c r="I278" s="1">
        <v>1.1040139452350099E-6</v>
      </c>
      <c r="J278" s="1">
        <v>1.31386783565158E-6</v>
      </c>
      <c r="K278" s="1">
        <v>3.7842513464945502E-6</v>
      </c>
      <c r="L278" s="1">
        <v>8.5534319704909097E-6</v>
      </c>
      <c r="M278" s="1">
        <v>4.3461201966837198E-4</v>
      </c>
      <c r="N278" s="1">
        <v>7.6591087457605705E-7</v>
      </c>
      <c r="O278" s="1">
        <v>7.0463800460997299E-7</v>
      </c>
      <c r="P278" s="1">
        <v>3.9908314063028102E-9</v>
      </c>
      <c r="Q278" s="1">
        <v>3.5472448793234701E-9</v>
      </c>
      <c r="R278" s="1">
        <v>14.1005083385518</v>
      </c>
      <c r="S278" s="1">
        <v>14.778225203742</v>
      </c>
      <c r="T278" s="1">
        <v>2.89562638226834E-2</v>
      </c>
      <c r="U278" s="1">
        <v>812.80238620581099</v>
      </c>
      <c r="V278" s="1">
        <f t="shared" si="17"/>
        <v>0.44975726771296637</v>
      </c>
      <c r="W278" s="1">
        <f t="shared" si="18"/>
        <v>3.4845286232302319</v>
      </c>
      <c r="X278" s="1">
        <f t="shared" si="19"/>
        <v>510.36367447948231</v>
      </c>
    </row>
    <row r="279" spans="1:24" hidden="1" x14ac:dyDescent="0.3">
      <c r="A279" s="18" t="str">
        <f t="shared" si="16"/>
        <v>AirGrSupp - Belt Loader_1993_50</v>
      </c>
      <c r="B279" s="1" t="s">
        <v>40</v>
      </c>
      <c r="C279" s="1">
        <v>2020</v>
      </c>
      <c r="D279" s="1" t="s">
        <v>58</v>
      </c>
      <c r="E279" s="1">
        <v>1993</v>
      </c>
      <c r="F279" s="1">
        <v>50</v>
      </c>
      <c r="G279" s="1" t="s">
        <v>5</v>
      </c>
      <c r="H279" s="1">
        <v>6.6331101318058101E-6</v>
      </c>
      <c r="I279" s="1">
        <v>8.0260632594850398E-6</v>
      </c>
      <c r="J279" s="1">
        <v>9.5516785898003696E-6</v>
      </c>
      <c r="K279" s="1">
        <v>2.2538674655953201E-5</v>
      </c>
      <c r="L279" s="1">
        <v>1.5309247276796101E-5</v>
      </c>
      <c r="M279" s="1">
        <v>1.1859514512427001E-3</v>
      </c>
      <c r="N279" s="1">
        <v>2.1336504257308701E-6</v>
      </c>
      <c r="O279" s="1">
        <v>1.9629583916724002E-6</v>
      </c>
      <c r="P279" s="1">
        <v>1.0765715995058401E-8</v>
      </c>
      <c r="Q279" s="1">
        <v>9.6795763167271308E-9</v>
      </c>
      <c r="R279" s="1">
        <v>38.476888743494499</v>
      </c>
      <c r="S279" s="1">
        <v>44.334675611225997</v>
      </c>
      <c r="T279" s="1">
        <v>8.6868791468050294E-2</v>
      </c>
      <c r="U279" s="1">
        <v>1995.06040250517</v>
      </c>
      <c r="V279" s="1">
        <f t="shared" si="17"/>
        <v>1.3320947913556349</v>
      </c>
      <c r="W279" s="1">
        <f t="shared" si="18"/>
        <v>2.540893075181665</v>
      </c>
      <c r="X279" s="1">
        <f t="shared" si="19"/>
        <v>510.36367447948169</v>
      </c>
    </row>
    <row r="280" spans="1:24" hidden="1" x14ac:dyDescent="0.3">
      <c r="A280" s="18" t="str">
        <f t="shared" si="16"/>
        <v>AirGrSupp - Belt Loader_1993_75</v>
      </c>
      <c r="B280" s="1" t="s">
        <v>40</v>
      </c>
      <c r="C280" s="1">
        <v>2020</v>
      </c>
      <c r="D280" s="1" t="s">
        <v>58</v>
      </c>
      <c r="E280" s="1">
        <v>1993</v>
      </c>
      <c r="F280" s="1">
        <v>75</v>
      </c>
      <c r="G280" s="1" t="s">
        <v>5</v>
      </c>
      <c r="H280" s="1">
        <v>9.1240821920249E-7</v>
      </c>
      <c r="I280" s="1">
        <v>1.1040139452350099E-6</v>
      </c>
      <c r="J280" s="1">
        <v>1.31386783565158E-6</v>
      </c>
      <c r="K280" s="1">
        <v>3.7842513464945502E-6</v>
      </c>
      <c r="L280" s="1">
        <v>8.5534319704909097E-6</v>
      </c>
      <c r="M280" s="1">
        <v>4.3461201966837198E-4</v>
      </c>
      <c r="N280" s="1">
        <v>7.6591087457605705E-7</v>
      </c>
      <c r="O280" s="1">
        <v>7.0463800460997299E-7</v>
      </c>
      <c r="P280" s="1">
        <v>3.9908314063028102E-9</v>
      </c>
      <c r="Q280" s="1">
        <v>3.5472448793234701E-9</v>
      </c>
      <c r="R280" s="1">
        <v>14.1005083385518</v>
      </c>
      <c r="S280" s="1">
        <v>14.778225203742</v>
      </c>
      <c r="T280" s="1">
        <v>2.89562638226834E-2</v>
      </c>
      <c r="U280" s="1">
        <v>812.80238620581099</v>
      </c>
      <c r="V280" s="1">
        <f t="shared" si="17"/>
        <v>0.44975726771296637</v>
      </c>
      <c r="W280" s="1">
        <f t="shared" si="18"/>
        <v>3.4845286232302319</v>
      </c>
      <c r="X280" s="1">
        <f t="shared" si="19"/>
        <v>510.36367447948231</v>
      </c>
    </row>
    <row r="281" spans="1:24" hidden="1" x14ac:dyDescent="0.3">
      <c r="A281" s="18" t="str">
        <f t="shared" si="16"/>
        <v>AirGrSupp - Belt Loader_1994_75</v>
      </c>
      <c r="B281" s="1" t="s">
        <v>40</v>
      </c>
      <c r="C281" s="1">
        <v>2020</v>
      </c>
      <c r="D281" s="1" t="s">
        <v>58</v>
      </c>
      <c r="E281" s="1">
        <v>1994</v>
      </c>
      <c r="F281" s="1">
        <v>75</v>
      </c>
      <c r="G281" s="1" t="s">
        <v>5</v>
      </c>
      <c r="H281" s="1">
        <v>4.8938259029951703E-6</v>
      </c>
      <c r="I281" s="1">
        <v>5.9215293426241598E-6</v>
      </c>
      <c r="J281" s="1">
        <v>7.0471093003130499E-6</v>
      </c>
      <c r="K281" s="1">
        <v>2.0297348131198001E-5</v>
      </c>
      <c r="L281" s="1">
        <v>4.5877498750814799E-5</v>
      </c>
      <c r="M281" s="1">
        <v>2.3311008327667202E-3</v>
      </c>
      <c r="N281" s="1">
        <v>4.1080674181806703E-6</v>
      </c>
      <c r="O281" s="1">
        <v>3.7794220247262101E-6</v>
      </c>
      <c r="P281" s="1">
        <v>2.1405368451987799E-8</v>
      </c>
      <c r="Q281" s="1">
        <v>1.90261316254623E-8</v>
      </c>
      <c r="R281" s="1">
        <v>75.629999270414601</v>
      </c>
      <c r="S281" s="1">
        <v>73.891126018710096</v>
      </c>
      <c r="T281" s="1">
        <v>0.14478131911341699</v>
      </c>
      <c r="U281" s="1">
        <v>4359.5764351038897</v>
      </c>
      <c r="V281" s="1">
        <f t="shared" si="17"/>
        <v>0.44975726771296809</v>
      </c>
      <c r="W281" s="1">
        <f t="shared" si="18"/>
        <v>3.4845286232302302</v>
      </c>
      <c r="X281" s="1">
        <f t="shared" si="19"/>
        <v>510.363674479483</v>
      </c>
    </row>
    <row r="282" spans="1:24" hidden="1" x14ac:dyDescent="0.3">
      <c r="A282" s="18" t="str">
        <f t="shared" si="16"/>
        <v>AirGrSupp - Belt Loader_1995_75</v>
      </c>
      <c r="B282" s="1" t="s">
        <v>40</v>
      </c>
      <c r="C282" s="1">
        <v>2020</v>
      </c>
      <c r="D282" s="1" t="s">
        <v>58</v>
      </c>
      <c r="E282" s="1">
        <v>1995</v>
      </c>
      <c r="F282" s="1">
        <v>75</v>
      </c>
      <c r="G282" s="1" t="s">
        <v>5</v>
      </c>
      <c r="H282" s="1">
        <v>9.78765180599035E-7</v>
      </c>
      <c r="I282" s="1">
        <v>1.18430586852483E-6</v>
      </c>
      <c r="J282" s="1">
        <v>1.40942186006261E-6</v>
      </c>
      <c r="K282" s="1">
        <v>4.0594696262396099E-6</v>
      </c>
      <c r="L282" s="1">
        <v>9.1754997501629706E-6</v>
      </c>
      <c r="M282" s="1">
        <v>4.66220166553345E-4</v>
      </c>
      <c r="N282" s="1">
        <v>8.2161348363613402E-7</v>
      </c>
      <c r="O282" s="1">
        <v>7.5588440494524303E-7</v>
      </c>
      <c r="P282" s="1">
        <v>4.2810736903975497E-9</v>
      </c>
      <c r="Q282" s="1">
        <v>3.8052263250924604E-9</v>
      </c>
      <c r="R282" s="1">
        <v>15.125999854082901</v>
      </c>
      <c r="S282" s="1">
        <v>14.778225203742</v>
      </c>
      <c r="T282" s="1">
        <v>2.89562638226834E-2</v>
      </c>
      <c r="U282" s="1">
        <v>871.91528702077903</v>
      </c>
      <c r="V282" s="1">
        <f t="shared" si="17"/>
        <v>0.44975726771296687</v>
      </c>
      <c r="W282" s="1">
        <f t="shared" si="18"/>
        <v>3.4845286232302297</v>
      </c>
      <c r="X282" s="1">
        <f t="shared" si="19"/>
        <v>510.36367447948231</v>
      </c>
    </row>
    <row r="283" spans="1:24" hidden="1" x14ac:dyDescent="0.3">
      <c r="A283" s="18" t="str">
        <f t="shared" si="16"/>
        <v>AirGrSupp - Belt Loader_1996_25</v>
      </c>
      <c r="B283" s="1" t="s">
        <v>40</v>
      </c>
      <c r="C283" s="1">
        <v>2020</v>
      </c>
      <c r="D283" s="1" t="s">
        <v>58</v>
      </c>
      <c r="E283" s="1">
        <v>1996</v>
      </c>
      <c r="F283" s="1">
        <v>25</v>
      </c>
      <c r="G283" s="1" t="s">
        <v>5</v>
      </c>
      <c r="H283" s="1">
        <v>0</v>
      </c>
      <c r="I283" s="1">
        <v>0</v>
      </c>
      <c r="J283" s="1">
        <v>0</v>
      </c>
      <c r="K283" s="1">
        <v>0</v>
      </c>
      <c r="L283" s="1">
        <v>0</v>
      </c>
      <c r="M283" s="1">
        <v>0</v>
      </c>
      <c r="N283" s="1">
        <v>0</v>
      </c>
      <c r="O283" s="1">
        <v>0</v>
      </c>
      <c r="P283" s="1">
        <v>0</v>
      </c>
      <c r="Q283" s="1">
        <v>0</v>
      </c>
      <c r="R283" s="1">
        <v>0</v>
      </c>
      <c r="S283" s="1">
        <v>0</v>
      </c>
      <c r="T283" s="1">
        <v>0</v>
      </c>
      <c r="U283" s="1">
        <v>0</v>
      </c>
      <c r="V283" s="1">
        <f t="shared" si="17"/>
        <v>0</v>
      </c>
      <c r="W283" s="1">
        <f t="shared" si="18"/>
        <v>0</v>
      </c>
      <c r="X283" s="1" t="e">
        <f t="shared" si="19"/>
        <v>#DIV/0!</v>
      </c>
    </row>
    <row r="284" spans="1:24" hidden="1" x14ac:dyDescent="0.3">
      <c r="A284" s="18" t="str">
        <f t="shared" si="16"/>
        <v>AirGrSupp - Belt Loader_1996_75</v>
      </c>
      <c r="B284" s="1" t="s">
        <v>40</v>
      </c>
      <c r="C284" s="1">
        <v>2020</v>
      </c>
      <c r="D284" s="1" t="s">
        <v>58</v>
      </c>
      <c r="E284" s="1">
        <v>1996</v>
      </c>
      <c r="F284" s="1">
        <v>75</v>
      </c>
      <c r="G284" s="1" t="s">
        <v>5</v>
      </c>
      <c r="H284" s="1">
        <v>5.7398679838226802E-6</v>
      </c>
      <c r="I284" s="1">
        <v>6.9452402604254502E-6</v>
      </c>
      <c r="J284" s="1">
        <v>8.2654098967046704E-6</v>
      </c>
      <c r="K284" s="1">
        <v>2.3873469104512E-5</v>
      </c>
      <c r="L284" s="1">
        <v>5.39918412368701E-5</v>
      </c>
      <c r="M284" s="1">
        <v>2.7578108157138501E-3</v>
      </c>
      <c r="N284" s="1">
        <v>4.8054936823935101E-6</v>
      </c>
      <c r="O284" s="1">
        <v>4.4210541878020299E-6</v>
      </c>
      <c r="P284" s="1">
        <v>2.53251325942077E-8</v>
      </c>
      <c r="Q284" s="1">
        <v>2.25088811433435E-8</v>
      </c>
      <c r="R284" s="1">
        <v>89.474134730083705</v>
      </c>
      <c r="S284" s="1">
        <v>73.891126018710096</v>
      </c>
      <c r="T284" s="1">
        <v>0.14478131911341699</v>
      </c>
      <c r="U284" s="1">
        <v>5157.60059610596</v>
      </c>
      <c r="V284" s="1">
        <f t="shared" si="17"/>
        <v>0.44589044649885201</v>
      </c>
      <c r="W284" s="1">
        <f t="shared" si="18"/>
        <v>3.4663230203253463</v>
      </c>
      <c r="X284" s="1">
        <f t="shared" si="19"/>
        <v>510.363674479483</v>
      </c>
    </row>
    <row r="285" spans="1:24" hidden="1" x14ac:dyDescent="0.3">
      <c r="A285" s="18" t="str">
        <f t="shared" si="16"/>
        <v>AirGrSupp - Belt Loader_1997_75</v>
      </c>
      <c r="B285" s="1" t="s">
        <v>40</v>
      </c>
      <c r="C285" s="1">
        <v>2020</v>
      </c>
      <c r="D285" s="1" t="s">
        <v>58</v>
      </c>
      <c r="E285" s="1">
        <v>1997</v>
      </c>
      <c r="F285" s="1">
        <v>75</v>
      </c>
      <c r="G285" s="1" t="s">
        <v>5</v>
      </c>
      <c r="H285" s="1">
        <v>1.83558779711291E-5</v>
      </c>
      <c r="I285" s="1">
        <v>2.2210612345066301E-5</v>
      </c>
      <c r="J285" s="1">
        <v>2.6432464278426001E-5</v>
      </c>
      <c r="K285" s="1">
        <v>7.6702396160094894E-5</v>
      </c>
      <c r="L285" s="1">
        <v>1.7363459589771299E-4</v>
      </c>
      <c r="M285" s="1">
        <v>8.9451055684472303E-3</v>
      </c>
      <c r="N285" s="1">
        <v>1.5300045053402001E-5</v>
      </c>
      <c r="O285" s="1">
        <v>1.40760414491298E-5</v>
      </c>
      <c r="P285" s="1">
        <v>8.2151260661936895E-8</v>
      </c>
      <c r="Q285" s="1">
        <v>7.3008749152621406E-8</v>
      </c>
      <c r="R285" s="1">
        <v>290.21409889528599</v>
      </c>
      <c r="S285" s="1">
        <v>280.78627887109798</v>
      </c>
      <c r="T285" s="1">
        <v>0.55016901263098505</v>
      </c>
      <c r="U285" s="1">
        <v>16728.9509306359</v>
      </c>
      <c r="V285" s="1">
        <f t="shared" si="17"/>
        <v>0.43962302024804001</v>
      </c>
      <c r="W285" s="1">
        <f t="shared" si="18"/>
        <v>3.4368149910579446</v>
      </c>
      <c r="X285" s="1">
        <f t="shared" si="19"/>
        <v>510.3636744794818</v>
      </c>
    </row>
    <row r="286" spans="1:24" hidden="1" x14ac:dyDescent="0.3">
      <c r="A286" s="18" t="str">
        <f t="shared" si="16"/>
        <v>AirGrSupp - Belt Loader_1998_75</v>
      </c>
      <c r="B286" s="1" t="s">
        <v>40</v>
      </c>
      <c r="C286" s="1">
        <v>2020</v>
      </c>
      <c r="D286" s="1" t="s">
        <v>58</v>
      </c>
      <c r="E286" s="1">
        <v>1998</v>
      </c>
      <c r="F286" s="1">
        <v>75</v>
      </c>
      <c r="G286" s="1" t="s">
        <v>5</v>
      </c>
      <c r="H286" s="1">
        <v>8.3278029368863706E-6</v>
      </c>
      <c r="I286" s="1">
        <v>1.0076641553632499E-5</v>
      </c>
      <c r="J286" s="1">
        <v>1.19920362291163E-5</v>
      </c>
      <c r="K286" s="1">
        <v>3.4964958847797201E-5</v>
      </c>
      <c r="L286" s="1">
        <v>6.3743178786447306E-5</v>
      </c>
      <c r="M286" s="1">
        <v>4.1169611317676703E-3</v>
      </c>
      <c r="N286" s="1">
        <v>7.6775479551129105E-6</v>
      </c>
      <c r="O286" s="1">
        <v>7.0633441187038801E-6</v>
      </c>
      <c r="P286" s="1">
        <v>3.7813513241891603E-8</v>
      </c>
      <c r="Q286" s="1">
        <v>3.36020833114096E-8</v>
      </c>
      <c r="R286" s="1">
        <v>133.570269897918</v>
      </c>
      <c r="S286" s="1">
        <v>118.225801629936</v>
      </c>
      <c r="T286" s="1">
        <v>0.23165011058146701</v>
      </c>
      <c r="U286" s="1">
        <v>7699.4553311495902</v>
      </c>
      <c r="V286" s="1">
        <f t="shared" si="17"/>
        <v>0.43335559399722517</v>
      </c>
      <c r="W286" s="1">
        <f t="shared" si="18"/>
        <v>2.7413362834479602</v>
      </c>
      <c r="X286" s="1">
        <f t="shared" si="19"/>
        <v>510.36367447948271</v>
      </c>
    </row>
    <row r="287" spans="1:24" hidden="1" x14ac:dyDescent="0.3">
      <c r="A287" s="18" t="str">
        <f t="shared" si="16"/>
        <v>AirGrSupp - Belt Loader_1999_100</v>
      </c>
      <c r="B287" s="1" t="s">
        <v>40</v>
      </c>
      <c r="C287" s="1">
        <v>2020</v>
      </c>
      <c r="D287" s="1" t="s">
        <v>58</v>
      </c>
      <c r="E287" s="1">
        <v>1999</v>
      </c>
      <c r="F287" s="1">
        <v>100</v>
      </c>
      <c r="G287" s="1" t="s">
        <v>5</v>
      </c>
      <c r="H287" s="1">
        <v>1.1420992746282399E-5</v>
      </c>
      <c r="I287" s="1">
        <v>1.3819401223001799E-5</v>
      </c>
      <c r="J287" s="1">
        <v>1.6446229554646699E-5</v>
      </c>
      <c r="K287" s="1">
        <v>4.8186537955688699E-5</v>
      </c>
      <c r="L287" s="1">
        <v>8.7931206261116702E-5</v>
      </c>
      <c r="M287" s="1">
        <v>5.7289766229012698E-3</v>
      </c>
      <c r="N287" s="1">
        <v>1.0479614672890101E-5</v>
      </c>
      <c r="O287" s="1">
        <v>9.6412454990589697E-6</v>
      </c>
      <c r="P287" s="1">
        <v>5.2624600187378598E-8</v>
      </c>
      <c r="Q287" s="1">
        <v>4.6759137045627603E-8</v>
      </c>
      <c r="R287" s="1">
        <v>185.870337190002</v>
      </c>
      <c r="S287" s="1">
        <v>118.225801629936</v>
      </c>
      <c r="T287" s="1">
        <v>0.23165011058146701</v>
      </c>
      <c r="U287" s="1">
        <v>10714.213272712899</v>
      </c>
      <c r="V287" s="1">
        <f t="shared" si="17"/>
        <v>0.42708816774641456</v>
      </c>
      <c r="W287" s="1">
        <f t="shared" si="18"/>
        <v>2.7175112122285543</v>
      </c>
      <c r="X287" s="1">
        <f t="shared" si="19"/>
        <v>510.36367447948271</v>
      </c>
    </row>
    <row r="288" spans="1:24" hidden="1" x14ac:dyDescent="0.3">
      <c r="A288" s="18" t="str">
        <f t="shared" si="16"/>
        <v>AirGrSupp - Belt Loader_1999_175</v>
      </c>
      <c r="B288" s="1" t="s">
        <v>40</v>
      </c>
      <c r="C288" s="1">
        <v>2020</v>
      </c>
      <c r="D288" s="1" t="s">
        <v>58</v>
      </c>
      <c r="E288" s="1">
        <v>1999</v>
      </c>
      <c r="F288" s="1">
        <v>175</v>
      </c>
      <c r="G288" s="1" t="s">
        <v>5</v>
      </c>
      <c r="H288" s="1">
        <v>1.4613622284056399E-6</v>
      </c>
      <c r="I288" s="1">
        <v>1.7682482963708199E-6</v>
      </c>
      <c r="J288" s="1">
        <v>2.1043616089041202E-6</v>
      </c>
      <c r="K288" s="1">
        <v>6.9414606477988E-6</v>
      </c>
      <c r="L288" s="1">
        <v>1.6373397027931999E-5</v>
      </c>
      <c r="M288" s="1">
        <v>1.0667749573678199E-3</v>
      </c>
      <c r="N288" s="1">
        <v>1.07389865050128E-6</v>
      </c>
      <c r="O288" s="1">
        <v>9.8798675846118396E-7</v>
      </c>
      <c r="P288" s="1">
        <v>9.8190226447596304E-9</v>
      </c>
      <c r="Q288" s="1">
        <v>8.7068737947030804E-9</v>
      </c>
      <c r="R288" s="1">
        <v>34.610338649172803</v>
      </c>
      <c r="S288" s="1">
        <v>14.778225203742</v>
      </c>
      <c r="T288" s="1">
        <v>2.89562638226834E-2</v>
      </c>
      <c r="U288" s="1">
        <v>1995.06040250517</v>
      </c>
      <c r="V288" s="1">
        <f t="shared" si="17"/>
        <v>0.29347816847012664</v>
      </c>
      <c r="W288" s="1">
        <f t="shared" si="18"/>
        <v>2.7175112122285285</v>
      </c>
      <c r="X288" s="1">
        <f t="shared" si="19"/>
        <v>510.36367447948231</v>
      </c>
    </row>
    <row r="289" spans="1:24" hidden="1" x14ac:dyDescent="0.3">
      <c r="A289" s="18" t="str">
        <f t="shared" si="16"/>
        <v>AirGrSupp - Belt Loader_2000_50</v>
      </c>
      <c r="B289" s="1" t="s">
        <v>40</v>
      </c>
      <c r="C289" s="1">
        <v>2020</v>
      </c>
      <c r="D289" s="1" t="s">
        <v>58</v>
      </c>
      <c r="E289" s="1">
        <v>2000</v>
      </c>
      <c r="F289" s="1">
        <v>50</v>
      </c>
      <c r="G289" s="1" t="s">
        <v>5</v>
      </c>
      <c r="H289" s="1">
        <v>9.5129484464212504E-6</v>
      </c>
      <c r="I289" s="1">
        <v>1.15106676201697E-5</v>
      </c>
      <c r="J289" s="1">
        <v>1.3698645762846599E-5</v>
      </c>
      <c r="K289" s="1">
        <v>3.3261055124196398E-5</v>
      </c>
      <c r="L289" s="1">
        <v>2.5140628251205701E-5</v>
      </c>
      <c r="M289" s="1">
        <v>2.3719029024854002E-3</v>
      </c>
      <c r="N289" s="1">
        <v>3.4181564940809701E-6</v>
      </c>
      <c r="O289" s="1">
        <v>3.1447039745544902E-6</v>
      </c>
      <c r="P289" s="1">
        <v>2.1644030144632498E-8</v>
      </c>
      <c r="Q289" s="1">
        <v>1.9359152633454199E-8</v>
      </c>
      <c r="R289" s="1">
        <v>76.953777486989097</v>
      </c>
      <c r="S289" s="1">
        <v>88.669351222452093</v>
      </c>
      <c r="T289" s="1">
        <v>0.1737375829361</v>
      </c>
      <c r="U289" s="1">
        <v>3990.1208050103401</v>
      </c>
      <c r="V289" s="1">
        <f t="shared" si="17"/>
        <v>0.95521925794276741</v>
      </c>
      <c r="W289" s="1">
        <f t="shared" si="18"/>
        <v>2.0863092441529152</v>
      </c>
      <c r="X289" s="1">
        <f t="shared" si="19"/>
        <v>510.36367447948396</v>
      </c>
    </row>
    <row r="290" spans="1:24" hidden="1" x14ac:dyDescent="0.3">
      <c r="A290" s="18" t="str">
        <f t="shared" si="16"/>
        <v>AirGrSupp - Belt Loader_2000_100</v>
      </c>
      <c r="B290" s="1" t="s">
        <v>40</v>
      </c>
      <c r="C290" s="1">
        <v>2020</v>
      </c>
      <c r="D290" s="1" t="s">
        <v>58</v>
      </c>
      <c r="E290" s="1">
        <v>2000</v>
      </c>
      <c r="F290" s="1">
        <v>100</v>
      </c>
      <c r="G290" s="1" t="s">
        <v>5</v>
      </c>
      <c r="H290" s="1">
        <v>1.8362431611754402E-5</v>
      </c>
      <c r="I290" s="1">
        <v>2.22185422502229E-5</v>
      </c>
      <c r="J290" s="1">
        <v>2.6441901520926399E-5</v>
      </c>
      <c r="K290" s="1">
        <v>7.78616709157765E-5</v>
      </c>
      <c r="L290" s="1">
        <v>1.42221552863921E-4</v>
      </c>
      <c r="M290" s="1">
        <v>9.3481094412306304E-3</v>
      </c>
      <c r="N290" s="1">
        <v>1.6766783639591801E-5</v>
      </c>
      <c r="O290" s="1">
        <v>1.5425440948424501E-5</v>
      </c>
      <c r="P290" s="1">
        <v>8.58770347126605E-8</v>
      </c>
      <c r="Q290" s="1">
        <v>7.6298012586175906E-8</v>
      </c>
      <c r="R290" s="1">
        <v>303.28911571830599</v>
      </c>
      <c r="S290" s="1">
        <v>192.116927648646</v>
      </c>
      <c r="T290" s="1">
        <v>0.37643142969488402</v>
      </c>
      <c r="U290" s="1">
        <v>17482.640416026799</v>
      </c>
      <c r="V290" s="1">
        <f t="shared" si="17"/>
        <v>0.42082074149559917</v>
      </c>
      <c r="W290" s="1">
        <f t="shared" si="18"/>
        <v>2.6936861410091106</v>
      </c>
      <c r="X290" s="1">
        <f t="shared" si="19"/>
        <v>510.36367447948254</v>
      </c>
    </row>
    <row r="291" spans="1:24" hidden="1" x14ac:dyDescent="0.3">
      <c r="A291" s="18" t="str">
        <f t="shared" si="16"/>
        <v>AirGrSupp - Belt Loader_2001_100</v>
      </c>
      <c r="B291" s="1" t="s">
        <v>40</v>
      </c>
      <c r="C291" s="1">
        <v>2020</v>
      </c>
      <c r="D291" s="1" t="s">
        <v>58</v>
      </c>
      <c r="E291" s="1">
        <v>2001</v>
      </c>
      <c r="F291" s="1">
        <v>100</v>
      </c>
      <c r="G291" s="1" t="s">
        <v>5</v>
      </c>
      <c r="H291" s="1">
        <v>1.4832024572997899E-6</v>
      </c>
      <c r="I291" s="1">
        <v>1.79467497333275E-6</v>
      </c>
      <c r="J291" s="1">
        <v>2.1358115385117101E-6</v>
      </c>
      <c r="K291" s="1">
        <v>6.32149776704547E-6</v>
      </c>
      <c r="L291" s="1">
        <v>1.15583030409434E-5</v>
      </c>
      <c r="M291" s="1">
        <v>7.6649756196058396E-4</v>
      </c>
      <c r="N291" s="1">
        <v>1.3474822696006899E-6</v>
      </c>
      <c r="O291" s="1">
        <v>1.2396836880326299E-6</v>
      </c>
      <c r="P291" s="1">
        <v>7.0421540049946801E-9</v>
      </c>
      <c r="Q291" s="1">
        <v>6.2560500598977704E-9</v>
      </c>
      <c r="R291" s="1">
        <v>24.868169251627801</v>
      </c>
      <c r="S291" s="1">
        <v>14.778225203742</v>
      </c>
      <c r="T291" s="1">
        <v>2.89562638226834E-2</v>
      </c>
      <c r="U291" s="1">
        <v>1433.4878447629701</v>
      </c>
      <c r="V291" s="1">
        <f t="shared" si="17"/>
        <v>0.41455331524478628</v>
      </c>
      <c r="W291" s="1">
        <f t="shared" si="18"/>
        <v>2.6698610697897025</v>
      </c>
      <c r="X291" s="1">
        <f t="shared" si="19"/>
        <v>510.36367447948231</v>
      </c>
    </row>
    <row r="292" spans="1:24" hidden="1" x14ac:dyDescent="0.3">
      <c r="A292" s="18" t="str">
        <f t="shared" si="16"/>
        <v>AirGrSupp - Belt Loader_2001_175</v>
      </c>
      <c r="B292" s="1" t="s">
        <v>40</v>
      </c>
      <c r="C292" s="1">
        <v>2020</v>
      </c>
      <c r="D292" s="1" t="s">
        <v>58</v>
      </c>
      <c r="E292" s="1">
        <v>2001</v>
      </c>
      <c r="F292" s="1">
        <v>175</v>
      </c>
      <c r="G292" s="1" t="s">
        <v>5</v>
      </c>
      <c r="H292" s="1">
        <v>1.7336411429075299E-6</v>
      </c>
      <c r="I292" s="1">
        <v>2.0977057829181099E-6</v>
      </c>
      <c r="J292" s="1">
        <v>2.4964432457868398E-6</v>
      </c>
      <c r="K292" s="1">
        <v>8.31882964263882E-6</v>
      </c>
      <c r="L292" s="1">
        <v>1.96610309459346E-5</v>
      </c>
      <c r="M292" s="1">
        <v>1.3038360590051101E-3</v>
      </c>
      <c r="N292" s="1">
        <v>1.8921938948448199E-7</v>
      </c>
      <c r="O292" s="1">
        <v>1.7408183832572401E-7</v>
      </c>
      <c r="P292" s="1">
        <v>1.20026017243494E-8</v>
      </c>
      <c r="Q292" s="1">
        <v>1.0641734637970399E-8</v>
      </c>
      <c r="R292" s="1">
        <v>42.301525015655599</v>
      </c>
      <c r="S292" s="1">
        <v>14.778225203742</v>
      </c>
      <c r="T292" s="1">
        <v>2.89562638226834E-2</v>
      </c>
      <c r="U292" s="1">
        <v>2438.40715861743</v>
      </c>
      <c r="V292" s="1">
        <f t="shared" si="17"/>
        <v>0.28485703629106074</v>
      </c>
      <c r="W292" s="1">
        <f t="shared" si="18"/>
        <v>2.6698610697896883</v>
      </c>
      <c r="X292" s="1">
        <f t="shared" si="19"/>
        <v>510.36367447948231</v>
      </c>
    </row>
    <row r="293" spans="1:24" hidden="1" x14ac:dyDescent="0.3">
      <c r="A293" s="18" t="str">
        <f t="shared" si="16"/>
        <v>AirGrSupp - Belt Loader_2002_50</v>
      </c>
      <c r="B293" s="1" t="s">
        <v>40</v>
      </c>
      <c r="C293" s="1">
        <v>2020</v>
      </c>
      <c r="D293" s="1" t="s">
        <v>58</v>
      </c>
      <c r="E293" s="1">
        <v>2002</v>
      </c>
      <c r="F293" s="1">
        <v>50</v>
      </c>
      <c r="G293" s="1" t="s">
        <v>5</v>
      </c>
      <c r="H293" s="1">
        <v>1.6349137007626301E-6</v>
      </c>
      <c r="I293" s="1">
        <v>1.9782455779227899E-6</v>
      </c>
      <c r="J293" s="1">
        <v>2.3542757290981902E-6</v>
      </c>
      <c r="K293" s="1">
        <v>5.74771964252416E-6</v>
      </c>
      <c r="L293" s="1">
        <v>4.4954756567738902E-6</v>
      </c>
      <c r="M293" s="1">
        <v>4.3045645267327702E-4</v>
      </c>
      <c r="N293" s="1">
        <v>5.9477518039959295E-7</v>
      </c>
      <c r="O293" s="1">
        <v>5.4719316596762599E-7</v>
      </c>
      <c r="P293" s="1">
        <v>3.9307359641742898E-9</v>
      </c>
      <c r="Q293" s="1">
        <v>3.5133277001454001E-9</v>
      </c>
      <c r="R293" s="1">
        <v>13.965685543935001</v>
      </c>
      <c r="S293" s="1">
        <v>14.778225203742</v>
      </c>
      <c r="T293" s="1">
        <v>2.89562638226834E-2</v>
      </c>
      <c r="U293" s="1">
        <v>724.13303498335904</v>
      </c>
      <c r="V293" s="1">
        <f t="shared" si="17"/>
        <v>0.9045872118117444</v>
      </c>
      <c r="W293" s="1">
        <f t="shared" si="18"/>
        <v>2.055634464957909</v>
      </c>
      <c r="X293" s="1">
        <f t="shared" si="19"/>
        <v>510.36367447948231</v>
      </c>
    </row>
    <row r="294" spans="1:24" hidden="1" x14ac:dyDescent="0.3">
      <c r="A294" s="18" t="str">
        <f t="shared" si="16"/>
        <v>AirGrSupp - Belt Loader_2002_100</v>
      </c>
      <c r="B294" s="1" t="s">
        <v>40</v>
      </c>
      <c r="C294" s="1">
        <v>2020</v>
      </c>
      <c r="D294" s="1" t="s">
        <v>58</v>
      </c>
      <c r="E294" s="1">
        <v>2002</v>
      </c>
      <c r="F294" s="1">
        <v>100</v>
      </c>
      <c r="G294" s="1" t="s">
        <v>5</v>
      </c>
      <c r="H294" s="1">
        <v>6.3099614021441897E-6</v>
      </c>
      <c r="I294" s="1">
        <v>7.6350532965944705E-6</v>
      </c>
      <c r="J294" s="1">
        <v>9.08634441908764E-6</v>
      </c>
      <c r="K294" s="1">
        <v>2.7035147461213299E-5</v>
      </c>
      <c r="L294" s="1">
        <v>4.9481567740612697E-5</v>
      </c>
      <c r="M294" s="1">
        <v>3.3109533862008701E-3</v>
      </c>
      <c r="N294" s="1">
        <v>5.7026043383830602E-6</v>
      </c>
      <c r="O294" s="1">
        <v>5.2463959913124101E-6</v>
      </c>
      <c r="P294" s="1">
        <v>3.0422107168049302E-8</v>
      </c>
      <c r="Q294" s="1">
        <v>2.7023556444300599E-8</v>
      </c>
      <c r="R294" s="1">
        <v>107.420236251877</v>
      </c>
      <c r="S294" s="1">
        <v>73.891126018710096</v>
      </c>
      <c r="T294" s="1">
        <v>0.14478131911341699</v>
      </c>
      <c r="U294" s="1">
        <v>6192.0763603679097</v>
      </c>
      <c r="V294" s="1">
        <f t="shared" si="17"/>
        <v>0.40828588899397306</v>
      </c>
      <c r="W294" s="1">
        <f t="shared" si="18"/>
        <v>2.6460359985702664</v>
      </c>
      <c r="X294" s="1">
        <f t="shared" si="19"/>
        <v>510.363674479483</v>
      </c>
    </row>
    <row r="295" spans="1:24" hidden="1" x14ac:dyDescent="0.3">
      <c r="A295" s="18" t="str">
        <f t="shared" si="16"/>
        <v>AirGrSupp - Belt Loader_2003_75</v>
      </c>
      <c r="B295" s="1" t="s">
        <v>40</v>
      </c>
      <c r="C295" s="1">
        <v>2020</v>
      </c>
      <c r="D295" s="1" t="s">
        <v>58</v>
      </c>
      <c r="E295" s="1">
        <v>2003</v>
      </c>
      <c r="F295" s="1">
        <v>75</v>
      </c>
      <c r="G295" s="1" t="s">
        <v>5</v>
      </c>
      <c r="H295" s="1">
        <v>1.7794080626155201E-6</v>
      </c>
      <c r="I295" s="1">
        <v>2.1530837557647799E-6</v>
      </c>
      <c r="J295" s="1">
        <v>2.5623476101663502E-6</v>
      </c>
      <c r="K295" s="1">
        <v>7.6651163833870707E-6</v>
      </c>
      <c r="L295" s="1">
        <v>1.40437325025916E-5</v>
      </c>
      <c r="M295" s="1">
        <v>9.4824440654917605E-4</v>
      </c>
      <c r="N295" s="1">
        <v>1.59941983815256E-6</v>
      </c>
      <c r="O295" s="1">
        <v>1.4714662511003599E-6</v>
      </c>
      <c r="P295" s="1">
        <v>8.7136075462209204E-9</v>
      </c>
      <c r="Q295" s="1">
        <v>7.7394433730694094E-9</v>
      </c>
      <c r="R295" s="1">
        <v>30.764745465931298</v>
      </c>
      <c r="S295" s="1">
        <v>29.556450407484</v>
      </c>
      <c r="T295" s="1">
        <v>5.79125276453668E-2</v>
      </c>
      <c r="U295" s="1">
        <v>1773.3870244490399</v>
      </c>
      <c r="V295" s="1">
        <f t="shared" si="17"/>
        <v>0.40201846274315944</v>
      </c>
      <c r="W295" s="1">
        <f t="shared" si="18"/>
        <v>2.622210927350852</v>
      </c>
      <c r="X295" s="1">
        <f t="shared" si="19"/>
        <v>510.36367447948231</v>
      </c>
    </row>
    <row r="296" spans="1:24" hidden="1" x14ac:dyDescent="0.3">
      <c r="A296" s="18" t="str">
        <f t="shared" si="16"/>
        <v>AirGrSupp - Belt Loader_2004_25</v>
      </c>
      <c r="B296" s="1" t="s">
        <v>40</v>
      </c>
      <c r="C296" s="1">
        <v>2020</v>
      </c>
      <c r="D296" s="1" t="s">
        <v>58</v>
      </c>
      <c r="E296" s="1">
        <v>2004</v>
      </c>
      <c r="F296" s="1">
        <v>25</v>
      </c>
      <c r="G296" s="1" t="s">
        <v>5</v>
      </c>
      <c r="H296" s="1">
        <v>3.8262683423901002E-7</v>
      </c>
      <c r="I296" s="1">
        <v>4.6297846942920201E-7</v>
      </c>
      <c r="J296" s="1">
        <v>5.50982641304174E-7</v>
      </c>
      <c r="K296" s="1">
        <v>2.2185340471993199E-6</v>
      </c>
      <c r="L296" s="1">
        <v>2.0723815861375702E-6</v>
      </c>
      <c r="M296" s="1">
        <v>2.1962063911901901E-4</v>
      </c>
      <c r="N296" s="1">
        <v>2.0878799321738601E-7</v>
      </c>
      <c r="O296" s="1">
        <v>1.92084953759996E-7</v>
      </c>
      <c r="P296" s="1">
        <v>2.0190229170121898E-9</v>
      </c>
      <c r="Q296" s="1">
        <v>1.79251413272724E-9</v>
      </c>
      <c r="R296" s="1">
        <v>7.1253497673138</v>
      </c>
      <c r="S296" s="1">
        <v>14.778225203742</v>
      </c>
      <c r="T296" s="1">
        <v>2.89562638226834E-2</v>
      </c>
      <c r="U296" s="1">
        <v>369.45563009354998</v>
      </c>
      <c r="V296" s="1">
        <f t="shared" si="17"/>
        <v>0.4149417234284889</v>
      </c>
      <c r="W296" s="1">
        <f t="shared" si="18"/>
        <v>1.8573597774720843</v>
      </c>
      <c r="X296" s="1">
        <f t="shared" si="19"/>
        <v>510.36367447948231</v>
      </c>
    </row>
    <row r="297" spans="1:24" hidden="1" x14ac:dyDescent="0.3">
      <c r="A297" s="18" t="str">
        <f t="shared" si="16"/>
        <v>AirGrSupp - Belt Loader_2005_75</v>
      </c>
      <c r="B297" s="1" t="s">
        <v>40</v>
      </c>
      <c r="C297" s="1">
        <v>2020</v>
      </c>
      <c r="D297" s="1" t="s">
        <v>58</v>
      </c>
      <c r="E297" s="1">
        <v>2005</v>
      </c>
      <c r="F297" s="1">
        <v>75</v>
      </c>
      <c r="G297" s="1" t="s">
        <v>5</v>
      </c>
      <c r="H297" s="1">
        <v>3.5959940848316598E-6</v>
      </c>
      <c r="I297" s="1">
        <v>4.3511528426463096E-6</v>
      </c>
      <c r="J297" s="1">
        <v>5.1782314821575899E-6</v>
      </c>
      <c r="K297" s="1">
        <v>3.7687784809888497E-5</v>
      </c>
      <c r="L297" s="1">
        <v>5.5519485839990202E-5</v>
      </c>
      <c r="M297" s="1">
        <v>5.2864625665116601E-3</v>
      </c>
      <c r="N297" s="1">
        <v>3.5953953079855999E-6</v>
      </c>
      <c r="O297" s="1">
        <v>3.3077636833467499E-6</v>
      </c>
      <c r="P297" s="1">
        <v>4.8768088246108902E-8</v>
      </c>
      <c r="Q297" s="1">
        <v>4.31473968048619E-8</v>
      </c>
      <c r="R297" s="1">
        <v>171.51345597256699</v>
      </c>
      <c r="S297" s="1">
        <v>147.78225203741999</v>
      </c>
      <c r="T297" s="1">
        <v>0.28956263822683398</v>
      </c>
      <c r="U297" s="1">
        <v>9886.6326613034107</v>
      </c>
      <c r="V297" s="1">
        <f t="shared" si="17"/>
        <v>0.14572851569905751</v>
      </c>
      <c r="W297" s="1">
        <f t="shared" si="18"/>
        <v>1.859454851720612</v>
      </c>
      <c r="X297" s="1">
        <f t="shared" si="19"/>
        <v>510.36367447948231</v>
      </c>
    </row>
    <row r="298" spans="1:24" hidden="1" x14ac:dyDescent="0.3">
      <c r="A298" s="18" t="str">
        <f t="shared" si="16"/>
        <v>AirGrSupp - Belt Loader_2006_50</v>
      </c>
      <c r="B298" s="1" t="s">
        <v>40</v>
      </c>
      <c r="C298" s="1">
        <v>2020</v>
      </c>
      <c r="D298" s="1" t="s">
        <v>58</v>
      </c>
      <c r="E298" s="1">
        <v>2006</v>
      </c>
      <c r="F298" s="1">
        <v>50</v>
      </c>
      <c r="G298" s="1" t="s">
        <v>5</v>
      </c>
      <c r="H298" s="1">
        <v>1.44985649472248E-6</v>
      </c>
      <c r="I298" s="1">
        <v>1.7543263586142001E-6</v>
      </c>
      <c r="J298" s="1">
        <v>2.0877933524003702E-6</v>
      </c>
      <c r="K298" s="1">
        <v>1.58319008884509E-5</v>
      </c>
      <c r="L298" s="1">
        <v>1.7071003426541599E-5</v>
      </c>
      <c r="M298" s="1">
        <v>1.8975223219883199E-3</v>
      </c>
      <c r="N298" s="1">
        <v>1.39934909451261E-6</v>
      </c>
      <c r="O298" s="1">
        <v>1.2874011669516E-6</v>
      </c>
      <c r="P298" s="1">
        <v>1.7500039183578401E-8</v>
      </c>
      <c r="Q298" s="1">
        <v>1.5487322106763399E-8</v>
      </c>
      <c r="R298" s="1">
        <v>61.563021989591299</v>
      </c>
      <c r="S298" s="1">
        <v>73.891126018710096</v>
      </c>
      <c r="T298" s="1">
        <v>0.14478131911341699</v>
      </c>
      <c r="U298" s="1">
        <v>3192.0966440082698</v>
      </c>
      <c r="V298" s="1">
        <f t="shared" si="17"/>
        <v>0.18197970545258751</v>
      </c>
      <c r="W298" s="1">
        <f t="shared" si="18"/>
        <v>1.7708085842112857</v>
      </c>
      <c r="X298" s="1">
        <f t="shared" si="19"/>
        <v>510.363674479483</v>
      </c>
    </row>
    <row r="299" spans="1:24" hidden="1" x14ac:dyDescent="0.3">
      <c r="A299" s="18" t="str">
        <f t="shared" si="16"/>
        <v>AirGrSupp - Belt Loader_2006_75</v>
      </c>
      <c r="B299" s="1" t="s">
        <v>40</v>
      </c>
      <c r="C299" s="1">
        <v>2020</v>
      </c>
      <c r="D299" s="1" t="s">
        <v>58</v>
      </c>
      <c r="E299" s="1">
        <v>2006</v>
      </c>
      <c r="F299" s="1">
        <v>75</v>
      </c>
      <c r="G299" s="1" t="s">
        <v>5</v>
      </c>
      <c r="H299" s="1">
        <v>3.8162107265184504E-6</v>
      </c>
      <c r="I299" s="1">
        <v>4.6176149790873196E-6</v>
      </c>
      <c r="J299" s="1">
        <v>5.49534344618657E-6</v>
      </c>
      <c r="K299" s="1">
        <v>5.1089641695090597E-5</v>
      </c>
      <c r="L299" s="1">
        <v>7.3087406122915096E-5</v>
      </c>
      <c r="M299" s="1">
        <v>7.3567961874773597E-3</v>
      </c>
      <c r="N299" s="1">
        <v>4.0535065189369899E-6</v>
      </c>
      <c r="O299" s="1">
        <v>3.7292259974220299E-6</v>
      </c>
      <c r="P299" s="1">
        <v>6.7902742784208804E-8</v>
      </c>
      <c r="Q299" s="1">
        <v>6.0045181502730096E-8</v>
      </c>
      <c r="R299" s="1">
        <v>238.68315023984999</v>
      </c>
      <c r="S299" s="1">
        <v>221.67337805612999</v>
      </c>
      <c r="T299" s="1">
        <v>0.434343957340251</v>
      </c>
      <c r="U299" s="1">
        <v>13758.527664683799</v>
      </c>
      <c r="V299" s="1">
        <f t="shared" si="17"/>
        <v>0.11113077869998189</v>
      </c>
      <c r="W299" s="1">
        <f t="shared" si="18"/>
        <v>1.7589730612851484</v>
      </c>
      <c r="X299" s="1">
        <f t="shared" si="19"/>
        <v>510.36367447948226</v>
      </c>
    </row>
    <row r="300" spans="1:24" hidden="1" x14ac:dyDescent="0.3">
      <c r="A300" s="18" t="str">
        <f t="shared" si="16"/>
        <v>AirGrSupp - Belt Loader_2007_75</v>
      </c>
      <c r="B300" s="1" t="s">
        <v>40</v>
      </c>
      <c r="C300" s="1">
        <v>2020</v>
      </c>
      <c r="D300" s="1" t="s">
        <v>58</v>
      </c>
      <c r="E300" s="1">
        <v>2007</v>
      </c>
      <c r="F300" s="1">
        <v>75</v>
      </c>
      <c r="G300" s="1" t="s">
        <v>5</v>
      </c>
      <c r="H300" s="1">
        <v>3.2213164954540001E-6</v>
      </c>
      <c r="I300" s="1">
        <v>3.8977929594993401E-6</v>
      </c>
      <c r="J300" s="1">
        <v>4.6386957534537601E-6</v>
      </c>
      <c r="K300" s="1">
        <v>4.4146341043316601E-5</v>
      </c>
      <c r="L300" s="1">
        <v>6.3421384311742397E-5</v>
      </c>
      <c r="M300" s="1">
        <v>6.4243558543706702E-3</v>
      </c>
      <c r="N300" s="1">
        <v>3.4594953397270099E-6</v>
      </c>
      <c r="O300" s="1">
        <v>3.1827357125488498E-6</v>
      </c>
      <c r="P300" s="1">
        <v>5.92997163195096E-8</v>
      </c>
      <c r="Q300" s="1">
        <v>5.2434728852545198E-8</v>
      </c>
      <c r="R300" s="1">
        <v>208.43115053168501</v>
      </c>
      <c r="S300" s="1">
        <v>177.33870244490399</v>
      </c>
      <c r="T300" s="1">
        <v>0.34747516587220101</v>
      </c>
      <c r="U300" s="1">
        <v>12014.697090642199</v>
      </c>
      <c r="V300" s="1">
        <f t="shared" si="17"/>
        <v>0.10742232342930469</v>
      </c>
      <c r="W300" s="1">
        <f t="shared" si="18"/>
        <v>1.7478795124986102</v>
      </c>
      <c r="X300" s="1">
        <f t="shared" si="19"/>
        <v>510.36367447948192</v>
      </c>
    </row>
    <row r="301" spans="1:24" hidden="1" x14ac:dyDescent="0.3">
      <c r="A301" s="18" t="str">
        <f t="shared" si="16"/>
        <v>AirGrSupp - Belt Loader_2007_600</v>
      </c>
      <c r="B301" s="1" t="s">
        <v>40</v>
      </c>
      <c r="C301" s="1">
        <v>2020</v>
      </c>
      <c r="D301" s="1" t="s">
        <v>58</v>
      </c>
      <c r="E301" s="1">
        <v>2007</v>
      </c>
      <c r="F301" s="1">
        <v>600</v>
      </c>
      <c r="G301" s="1" t="s">
        <v>5</v>
      </c>
      <c r="H301" s="1">
        <v>1.29407047119152E-6</v>
      </c>
      <c r="I301" s="1">
        <v>1.56582527014174E-6</v>
      </c>
      <c r="J301" s="1">
        <v>1.86346147851578E-6</v>
      </c>
      <c r="K301" s="1">
        <v>7.0772219571503404E-6</v>
      </c>
      <c r="L301" s="1">
        <v>1.7161314243505699E-5</v>
      </c>
      <c r="M301" s="1">
        <v>3.59542670816562E-3</v>
      </c>
      <c r="N301" s="1">
        <v>7.9748380671801904E-7</v>
      </c>
      <c r="O301" s="1">
        <v>7.3368510218057802E-7</v>
      </c>
      <c r="P301" s="1">
        <v>3.32026808324076E-8</v>
      </c>
      <c r="Q301" s="1">
        <v>2.9345389456221502E-8</v>
      </c>
      <c r="R301" s="1">
        <v>116.649659891656</v>
      </c>
      <c r="S301" s="1">
        <v>14.778225203742</v>
      </c>
      <c r="T301" s="1">
        <v>2.89562638226834E-2</v>
      </c>
      <c r="U301" s="1">
        <v>6724.0924677026196</v>
      </c>
      <c r="V301" s="1">
        <f t="shared" si="17"/>
        <v>7.7107783846177211E-2</v>
      </c>
      <c r="W301" s="1">
        <f t="shared" si="18"/>
        <v>0.84509487389022386</v>
      </c>
      <c r="X301" s="1">
        <f t="shared" si="19"/>
        <v>510.36367447948231</v>
      </c>
    </row>
    <row r="302" spans="1:24" hidden="1" x14ac:dyDescent="0.3">
      <c r="A302" s="18" t="str">
        <f t="shared" si="16"/>
        <v>AirGrSupp - Belt Loader_2008_25</v>
      </c>
      <c r="B302" s="1" t="s">
        <v>40</v>
      </c>
      <c r="C302" s="1">
        <v>2020</v>
      </c>
      <c r="D302" s="1" t="s">
        <v>58</v>
      </c>
      <c r="E302" s="1">
        <v>2008</v>
      </c>
      <c r="F302" s="1">
        <v>25</v>
      </c>
      <c r="G302" s="1" t="s">
        <v>5</v>
      </c>
      <c r="H302" s="1">
        <v>0</v>
      </c>
      <c r="I302" s="1">
        <v>0</v>
      </c>
      <c r="J302" s="1">
        <v>0</v>
      </c>
      <c r="K302" s="1">
        <v>0</v>
      </c>
      <c r="L302" s="1">
        <v>0</v>
      </c>
      <c r="M302" s="1">
        <v>0</v>
      </c>
      <c r="N302" s="1">
        <v>0</v>
      </c>
      <c r="O302" s="1">
        <v>0</v>
      </c>
      <c r="P302" s="1">
        <v>0</v>
      </c>
      <c r="Q302" s="1">
        <v>0</v>
      </c>
      <c r="R302" s="1">
        <v>0</v>
      </c>
      <c r="S302" s="1">
        <v>0</v>
      </c>
      <c r="T302" s="1">
        <v>0</v>
      </c>
      <c r="U302" s="1">
        <v>0</v>
      </c>
      <c r="V302" s="1">
        <f t="shared" si="17"/>
        <v>0</v>
      </c>
      <c r="W302" s="1">
        <f t="shared" si="18"/>
        <v>0</v>
      </c>
      <c r="X302" s="1" t="e">
        <f t="shared" si="19"/>
        <v>#DIV/0!</v>
      </c>
    </row>
    <row r="303" spans="1:24" hidden="1" x14ac:dyDescent="0.3">
      <c r="A303" s="18" t="str">
        <f t="shared" si="16"/>
        <v>AirGrSupp - Belt Loader_2008_50</v>
      </c>
      <c r="B303" s="1" t="s">
        <v>40</v>
      </c>
      <c r="C303" s="1">
        <v>2020</v>
      </c>
      <c r="D303" s="1" t="s">
        <v>58</v>
      </c>
      <c r="E303" s="1">
        <v>2008</v>
      </c>
      <c r="F303" s="1">
        <v>50</v>
      </c>
      <c r="G303" s="1" t="s">
        <v>5</v>
      </c>
      <c r="H303" s="1">
        <v>1.5919363255100801E-7</v>
      </c>
      <c r="I303" s="1">
        <v>1.9262429538671901E-7</v>
      </c>
      <c r="J303" s="1">
        <v>2.29238830873451E-7</v>
      </c>
      <c r="K303" s="1">
        <v>2.8319287072555498E-6</v>
      </c>
      <c r="L303" s="1">
        <v>3.2997236523966001E-6</v>
      </c>
      <c r="M303" s="1">
        <v>3.7774749928471199E-4</v>
      </c>
      <c r="N303" s="1">
        <v>1.19989469526234E-7</v>
      </c>
      <c r="O303" s="1">
        <v>1.10390311964135E-7</v>
      </c>
      <c r="P303" s="1">
        <v>3.4876871529311599E-9</v>
      </c>
      <c r="Q303" s="1">
        <v>3.0831243082908599E-9</v>
      </c>
      <c r="R303" s="1">
        <v>12.2556015997797</v>
      </c>
      <c r="S303" s="1">
        <v>14.778225203742</v>
      </c>
      <c r="T303" s="1">
        <v>2.89562638226834E-2</v>
      </c>
      <c r="U303" s="1">
        <v>635.46368376090697</v>
      </c>
      <c r="V303" s="1">
        <f t="shared" si="17"/>
        <v>0.10037115639286266</v>
      </c>
      <c r="W303" s="1">
        <f t="shared" si="18"/>
        <v>1.7193941091543246</v>
      </c>
      <c r="X303" s="1">
        <f t="shared" si="19"/>
        <v>510.36367447948231</v>
      </c>
    </row>
    <row r="304" spans="1:24" hidden="1" x14ac:dyDescent="0.3">
      <c r="A304" s="18" t="str">
        <f t="shared" si="16"/>
        <v>AirGrSupp - Belt Loader_2008_175</v>
      </c>
      <c r="B304" s="1" t="s">
        <v>40</v>
      </c>
      <c r="C304" s="1">
        <v>2020</v>
      </c>
      <c r="D304" s="1" t="s">
        <v>58</v>
      </c>
      <c r="E304" s="1">
        <v>2008</v>
      </c>
      <c r="F304" s="1">
        <v>175</v>
      </c>
      <c r="G304" s="1" t="s">
        <v>5</v>
      </c>
      <c r="H304" s="1">
        <v>3.5333020639723199E-7</v>
      </c>
      <c r="I304" s="1">
        <v>4.2752954974065003E-7</v>
      </c>
      <c r="J304" s="1">
        <v>5.0879549721201401E-7</v>
      </c>
      <c r="K304" s="1">
        <v>6.0987390749228202E-6</v>
      </c>
      <c r="L304" s="1">
        <v>4.8780051471855102E-6</v>
      </c>
      <c r="M304" s="1">
        <v>1.0272647737616001E-3</v>
      </c>
      <c r="N304" s="1">
        <v>3.1267500854943699E-7</v>
      </c>
      <c r="O304" s="1">
        <v>2.8766100786548198E-7</v>
      </c>
      <c r="P304" s="1">
        <v>9.4869723642490805E-9</v>
      </c>
      <c r="Q304" s="1">
        <v>8.3843969874918595E-9</v>
      </c>
      <c r="R304" s="1">
        <v>33.328474254759001</v>
      </c>
      <c r="S304" s="1">
        <v>14.778225203742</v>
      </c>
      <c r="T304" s="1">
        <v>2.89562638226834E-2</v>
      </c>
      <c r="U304" s="1">
        <v>1921.1692764864599</v>
      </c>
      <c r="V304" s="1">
        <f t="shared" si="17"/>
        <v>7.3686699648135123E-2</v>
      </c>
      <c r="W304" s="1">
        <f t="shared" si="18"/>
        <v>0.84074679839268085</v>
      </c>
      <c r="X304" s="1">
        <f t="shared" si="19"/>
        <v>510.36367447948231</v>
      </c>
    </row>
    <row r="305" spans="1:24" hidden="1" x14ac:dyDescent="0.3">
      <c r="A305" s="18" t="str">
        <f t="shared" si="16"/>
        <v>AirGrSupp - Belt Loader_2009_100</v>
      </c>
      <c r="B305" s="1" t="s">
        <v>40</v>
      </c>
      <c r="C305" s="1">
        <v>2020</v>
      </c>
      <c r="D305" s="1" t="s">
        <v>58</v>
      </c>
      <c r="E305" s="1">
        <v>2009</v>
      </c>
      <c r="F305" s="1">
        <v>100</v>
      </c>
      <c r="G305" s="1" t="s">
        <v>5</v>
      </c>
      <c r="H305" s="1">
        <v>4.3541205178674602E-6</v>
      </c>
      <c r="I305" s="1">
        <v>5.2684858266196204E-6</v>
      </c>
      <c r="J305" s="1">
        <v>6.2699335457291403E-6</v>
      </c>
      <c r="K305" s="1">
        <v>8.8129933674955502E-5</v>
      </c>
      <c r="L305" s="1">
        <v>7.3972557992455493E-5</v>
      </c>
      <c r="M305" s="1">
        <v>1.32754216916884E-2</v>
      </c>
      <c r="N305" s="1">
        <v>4.9927584714342599E-6</v>
      </c>
      <c r="O305" s="1">
        <v>4.5933377937195197E-6</v>
      </c>
      <c r="P305" s="1">
        <v>1.2260723341785499E-7</v>
      </c>
      <c r="Q305" s="1">
        <v>1.0835220722297099E-7</v>
      </c>
      <c r="R305" s="1">
        <v>430.70643652303897</v>
      </c>
      <c r="S305" s="1">
        <v>295.56450407483999</v>
      </c>
      <c r="T305" s="1">
        <v>0.57912527645366796</v>
      </c>
      <c r="U305" s="1">
        <v>24827.418342286601</v>
      </c>
      <c r="V305" s="1">
        <f t="shared" si="17"/>
        <v>7.0265615450093008E-2</v>
      </c>
      <c r="W305" s="1">
        <f t="shared" si="18"/>
        <v>0.98656947836804965</v>
      </c>
      <c r="X305" s="1">
        <f t="shared" si="19"/>
        <v>510.36367447948231</v>
      </c>
    </row>
    <row r="306" spans="1:24" hidden="1" x14ac:dyDescent="0.3">
      <c r="A306" s="18" t="str">
        <f t="shared" si="16"/>
        <v>AirGrSupp - Belt Loader_2009_300</v>
      </c>
      <c r="B306" s="1" t="s">
        <v>40</v>
      </c>
      <c r="C306" s="1">
        <v>2020</v>
      </c>
      <c r="D306" s="1" t="s">
        <v>58</v>
      </c>
      <c r="E306" s="1">
        <v>2009</v>
      </c>
      <c r="F306" s="1">
        <v>300</v>
      </c>
      <c r="G306" s="1" t="s">
        <v>5</v>
      </c>
      <c r="H306" s="1">
        <v>7.2568675297790897E-7</v>
      </c>
      <c r="I306" s="1">
        <v>8.7808097110327101E-7</v>
      </c>
      <c r="J306" s="1">
        <v>1.04498892428819E-6</v>
      </c>
      <c r="K306" s="1">
        <v>4.2837640469176804E-6</v>
      </c>
      <c r="L306" s="1">
        <v>1.04424601851822E-5</v>
      </c>
      <c r="M306" s="1">
        <v>2.21257028194807E-3</v>
      </c>
      <c r="N306" s="1">
        <v>4.73328736805799E-7</v>
      </c>
      <c r="O306" s="1">
        <v>4.35462437861335E-7</v>
      </c>
      <c r="P306" s="1">
        <v>2.04345389029758E-8</v>
      </c>
      <c r="Q306" s="1">
        <v>1.8058701203828599E-8</v>
      </c>
      <c r="R306" s="1">
        <v>71.784406087173195</v>
      </c>
      <c r="S306" s="1">
        <v>14.778225203742</v>
      </c>
      <c r="T306" s="1">
        <v>2.89562638226834E-2</v>
      </c>
      <c r="U306" s="1">
        <v>4137.9030570477598</v>
      </c>
      <c r="V306" s="1">
        <f t="shared" si="17"/>
        <v>7.0265615450093202E-2</v>
      </c>
      <c r="W306" s="1">
        <f t="shared" si="18"/>
        <v>0.83562440808050009</v>
      </c>
      <c r="X306" s="1">
        <f t="shared" si="19"/>
        <v>510.36367447948231</v>
      </c>
    </row>
    <row r="307" spans="1:24" hidden="1" x14ac:dyDescent="0.3">
      <c r="A307" s="18" t="str">
        <f t="shared" si="16"/>
        <v>AirGrSupp - Belt Loader_2010_100</v>
      </c>
      <c r="B307" s="1" t="s">
        <v>40</v>
      </c>
      <c r="C307" s="1">
        <v>2020</v>
      </c>
      <c r="D307" s="1" t="s">
        <v>58</v>
      </c>
      <c r="E307" s="1">
        <v>2010</v>
      </c>
      <c r="F307" s="1">
        <v>100</v>
      </c>
      <c r="G307" s="1" t="s">
        <v>5</v>
      </c>
      <c r="H307" s="1">
        <v>6.0060850188644196E-6</v>
      </c>
      <c r="I307" s="1">
        <v>7.2673628728259504E-6</v>
      </c>
      <c r="J307" s="1">
        <v>8.6487624271647702E-6</v>
      </c>
      <c r="K307" s="1">
        <v>1.2640515003448999E-4</v>
      </c>
      <c r="L307" s="1">
        <v>1.0664501977199699E-4</v>
      </c>
      <c r="M307" s="1">
        <v>1.9249361452948199E-2</v>
      </c>
      <c r="N307" s="1">
        <v>7.1222818324271203E-6</v>
      </c>
      <c r="O307" s="1">
        <v>6.5524992858329504E-6</v>
      </c>
      <c r="P307" s="1">
        <v>1.7778971014785099E-7</v>
      </c>
      <c r="Q307" s="1">
        <v>1.5711070047330899E-7</v>
      </c>
      <c r="R307" s="1">
        <v>624.52433295840694</v>
      </c>
      <c r="S307" s="1">
        <v>428.56853090851803</v>
      </c>
      <c r="T307" s="1">
        <v>0.83973165085781898</v>
      </c>
      <c r="U307" s="1">
        <v>35999.756596315601</v>
      </c>
      <c r="V307" s="1">
        <f t="shared" si="17"/>
        <v>6.6844531252050962E-2</v>
      </c>
      <c r="W307" s="1">
        <f t="shared" si="18"/>
        <v>0.98091102395343033</v>
      </c>
      <c r="X307" s="1">
        <f t="shared" si="19"/>
        <v>510.36367447948209</v>
      </c>
    </row>
    <row r="308" spans="1:24" hidden="1" x14ac:dyDescent="0.3">
      <c r="A308" s="18" t="str">
        <f t="shared" si="16"/>
        <v>AirGrSupp - Belt Loader_2010_175</v>
      </c>
      <c r="B308" s="1" t="s">
        <v>40</v>
      </c>
      <c r="C308" s="1">
        <v>2020</v>
      </c>
      <c r="D308" s="1" t="s">
        <v>58</v>
      </c>
      <c r="E308" s="1">
        <v>2010</v>
      </c>
      <c r="F308" s="1">
        <v>175</v>
      </c>
      <c r="G308" s="1" t="s">
        <v>5</v>
      </c>
      <c r="H308" s="1">
        <v>3.08194017798872E-7</v>
      </c>
      <c r="I308" s="1">
        <v>3.72914761536635E-7</v>
      </c>
      <c r="J308" s="1">
        <v>4.4379938563037598E-7</v>
      </c>
      <c r="K308" s="1">
        <v>5.73903747850008E-6</v>
      </c>
      <c r="L308" s="1">
        <v>4.6372230865906601E-6</v>
      </c>
      <c r="M308" s="1">
        <v>9.8775459015539198E-4</v>
      </c>
      <c r="N308" s="1">
        <v>2.8662835100419998E-7</v>
      </c>
      <c r="O308" s="1">
        <v>2.6369808292386401E-7</v>
      </c>
      <c r="P308" s="1">
        <v>9.1230352087362197E-9</v>
      </c>
      <c r="Q308" s="1">
        <v>8.0619201802806303E-9</v>
      </c>
      <c r="R308" s="1">
        <v>32.0466098603451</v>
      </c>
      <c r="S308" s="1">
        <v>14.778225203742</v>
      </c>
      <c r="T308" s="1">
        <v>2.89562638226834E-2</v>
      </c>
      <c r="U308" s="1">
        <v>1847.27815046775</v>
      </c>
      <c r="V308" s="1">
        <f t="shared" si="17"/>
        <v>6.6844531252051059E-2</v>
      </c>
      <c r="W308" s="1">
        <f t="shared" si="18"/>
        <v>0.83121676990491133</v>
      </c>
      <c r="X308" s="1">
        <f t="shared" si="19"/>
        <v>510.36367447948231</v>
      </c>
    </row>
    <row r="309" spans="1:24" hidden="1" x14ac:dyDescent="0.3">
      <c r="A309" s="18" t="str">
        <f t="shared" si="16"/>
        <v>AirGrSupp - Belt Loader_2011_100</v>
      </c>
      <c r="B309" s="1" t="s">
        <v>40</v>
      </c>
      <c r="C309" s="1">
        <v>2020</v>
      </c>
      <c r="D309" s="1" t="s">
        <v>58</v>
      </c>
      <c r="E309" s="1">
        <v>2011</v>
      </c>
      <c r="F309" s="1">
        <v>100</v>
      </c>
      <c r="G309" s="1" t="s">
        <v>5</v>
      </c>
      <c r="H309" s="1">
        <v>1.9650673402831099E-6</v>
      </c>
      <c r="I309" s="1">
        <v>2.3777314817425602E-6</v>
      </c>
      <c r="J309" s="1">
        <v>2.8296969700076801E-6</v>
      </c>
      <c r="K309" s="1">
        <v>4.311099870355E-5</v>
      </c>
      <c r="L309" s="1">
        <v>3.65620105017016E-5</v>
      </c>
      <c r="M309" s="1">
        <v>6.6377108458442304E-3</v>
      </c>
      <c r="N309" s="1">
        <v>2.5725493219163499E-6</v>
      </c>
      <c r="O309" s="1">
        <v>2.3667453761630399E-6</v>
      </c>
      <c r="P309" s="1">
        <v>6.1309976496487201E-8</v>
      </c>
      <c r="Q309" s="1">
        <v>5.4176103611485801E-8</v>
      </c>
      <c r="R309" s="1">
        <v>215.353218261519</v>
      </c>
      <c r="S309" s="1">
        <v>147.78225203741999</v>
      </c>
      <c r="T309" s="1">
        <v>0.28956263822683398</v>
      </c>
      <c r="U309" s="1">
        <v>12413.7091711433</v>
      </c>
      <c r="V309" s="1">
        <f t="shared" si="17"/>
        <v>6.3423447054008791E-2</v>
      </c>
      <c r="W309" s="1">
        <f t="shared" si="18"/>
        <v>0.97525256953882289</v>
      </c>
      <c r="X309" s="1">
        <f t="shared" si="19"/>
        <v>510.36367447948231</v>
      </c>
    </row>
    <row r="310" spans="1:24" hidden="1" x14ac:dyDescent="0.3">
      <c r="A310" s="18" t="str">
        <f t="shared" si="16"/>
        <v>AirGrSupp - Belt Loader_2012_25</v>
      </c>
      <c r="B310" s="1" t="s">
        <v>40</v>
      </c>
      <c r="C310" s="1">
        <v>2020</v>
      </c>
      <c r="D310" s="1" t="s">
        <v>58</v>
      </c>
      <c r="E310" s="1">
        <v>2012</v>
      </c>
      <c r="F310" s="1">
        <v>25</v>
      </c>
      <c r="G310" s="1" t="s">
        <v>5</v>
      </c>
      <c r="H310" s="1">
        <v>0</v>
      </c>
      <c r="I310" s="1">
        <v>0</v>
      </c>
      <c r="J310" s="1">
        <v>0</v>
      </c>
      <c r="K310" s="1">
        <v>0</v>
      </c>
      <c r="L310" s="1">
        <v>0</v>
      </c>
      <c r="M310" s="1">
        <v>0</v>
      </c>
      <c r="N310" s="1">
        <v>0</v>
      </c>
      <c r="O310" s="1">
        <v>0</v>
      </c>
      <c r="P310" s="1">
        <v>0</v>
      </c>
      <c r="Q310" s="1">
        <v>0</v>
      </c>
      <c r="R310" s="1">
        <v>0</v>
      </c>
      <c r="S310" s="1">
        <v>0</v>
      </c>
      <c r="T310" s="1">
        <v>0</v>
      </c>
      <c r="U310" s="1">
        <v>0</v>
      </c>
      <c r="V310" s="1">
        <f t="shared" si="17"/>
        <v>0</v>
      </c>
      <c r="W310" s="1">
        <f t="shared" si="18"/>
        <v>0</v>
      </c>
      <c r="X310" s="1" t="e">
        <f t="shared" si="19"/>
        <v>#DIV/0!</v>
      </c>
    </row>
    <row r="311" spans="1:24" hidden="1" x14ac:dyDescent="0.3">
      <c r="A311" s="18" t="str">
        <f t="shared" si="16"/>
        <v>AirGrSupp - Belt Loader_2012_100</v>
      </c>
      <c r="B311" s="1" t="s">
        <v>40</v>
      </c>
      <c r="C311" s="1">
        <v>2020</v>
      </c>
      <c r="D311" s="1" t="s">
        <v>58</v>
      </c>
      <c r="E311" s="1">
        <v>2012</v>
      </c>
      <c r="F311" s="1">
        <v>100</v>
      </c>
      <c r="G311" s="1" t="s">
        <v>5</v>
      </c>
      <c r="H311" s="1">
        <v>2.7136944449220599E-6</v>
      </c>
      <c r="I311" s="1">
        <v>3.2835702783556998E-6</v>
      </c>
      <c r="J311" s="1">
        <v>3.90772000068777E-6</v>
      </c>
      <c r="K311" s="1">
        <v>6.8214423418537802E-5</v>
      </c>
      <c r="L311" s="1">
        <v>5.0957874371666203E-5</v>
      </c>
      <c r="M311" s="1">
        <v>1.06203373533507E-2</v>
      </c>
      <c r="N311" s="1">
        <v>1.51022574343782E-6</v>
      </c>
      <c r="O311" s="1">
        <v>1.3894076839627999E-6</v>
      </c>
      <c r="P311" s="1">
        <v>9.8108874793365497E-8</v>
      </c>
      <c r="Q311" s="1">
        <v>8.6681765778377396E-8</v>
      </c>
      <c r="R311" s="1">
        <v>344.56514921843097</v>
      </c>
      <c r="S311" s="1">
        <v>236.451603259872</v>
      </c>
      <c r="T311" s="1">
        <v>0.46330022116293501</v>
      </c>
      <c r="U311" s="1">
        <v>19861.934673829201</v>
      </c>
      <c r="V311" s="1">
        <f t="shared" si="17"/>
        <v>5.4741080757147516E-2</v>
      </c>
      <c r="W311" s="1">
        <f t="shared" si="18"/>
        <v>0.84952928663638627</v>
      </c>
      <c r="X311" s="1">
        <f t="shared" si="19"/>
        <v>510.36367447948163</v>
      </c>
    </row>
    <row r="312" spans="1:24" hidden="1" x14ac:dyDescent="0.3">
      <c r="A312" s="18" t="str">
        <f t="shared" si="16"/>
        <v>AirGrSupp - Belt Loader_2013_25</v>
      </c>
      <c r="B312" s="1" t="s">
        <v>40</v>
      </c>
      <c r="C312" s="1">
        <v>2020</v>
      </c>
      <c r="D312" s="1" t="s">
        <v>58</v>
      </c>
      <c r="E312" s="1">
        <v>2013</v>
      </c>
      <c r="F312" s="1">
        <v>25</v>
      </c>
      <c r="G312" s="1" t="s">
        <v>5</v>
      </c>
      <c r="H312" s="1">
        <v>0</v>
      </c>
      <c r="I312" s="1">
        <v>0</v>
      </c>
      <c r="J312" s="1">
        <v>0</v>
      </c>
      <c r="K312" s="1">
        <v>0</v>
      </c>
      <c r="L312" s="1">
        <v>0</v>
      </c>
      <c r="M312" s="1">
        <v>0</v>
      </c>
      <c r="N312" s="1">
        <v>0</v>
      </c>
      <c r="O312" s="1">
        <v>0</v>
      </c>
      <c r="P312" s="1">
        <v>0</v>
      </c>
      <c r="Q312" s="1">
        <v>0</v>
      </c>
      <c r="R312" s="1">
        <v>0</v>
      </c>
      <c r="S312" s="1">
        <v>0</v>
      </c>
      <c r="T312" s="1">
        <v>0</v>
      </c>
      <c r="U312" s="1">
        <v>0</v>
      </c>
      <c r="V312" s="1">
        <f t="shared" si="17"/>
        <v>0</v>
      </c>
      <c r="W312" s="1">
        <f t="shared" si="18"/>
        <v>0</v>
      </c>
      <c r="X312" s="1" t="e">
        <f t="shared" si="19"/>
        <v>#DIV/0!</v>
      </c>
    </row>
    <row r="313" spans="1:24" hidden="1" x14ac:dyDescent="0.3">
      <c r="A313" s="18" t="str">
        <f t="shared" si="16"/>
        <v>AirGrSupp - Belt Loader_2014_75</v>
      </c>
      <c r="B313" s="1" t="s">
        <v>40</v>
      </c>
      <c r="C313" s="1">
        <v>2020</v>
      </c>
      <c r="D313" s="1" t="s">
        <v>58</v>
      </c>
      <c r="E313" s="1">
        <v>2014</v>
      </c>
      <c r="F313" s="1">
        <v>75</v>
      </c>
      <c r="G313" s="1" t="s">
        <v>5</v>
      </c>
      <c r="H313" s="1">
        <v>1.07334133371085E-6</v>
      </c>
      <c r="I313" s="1">
        <v>1.2987430137901299E-6</v>
      </c>
      <c r="J313" s="1">
        <v>1.54561152054362E-6</v>
      </c>
      <c r="K313" s="1">
        <v>2.9821080890592399E-5</v>
      </c>
      <c r="L313" s="1">
        <v>2.25169628436236E-5</v>
      </c>
      <c r="M313" s="1">
        <v>4.74912406946712E-3</v>
      </c>
      <c r="N313" s="1">
        <v>1.02762980701453E-7</v>
      </c>
      <c r="O313" s="1">
        <v>9.4541942245337298E-8</v>
      </c>
      <c r="P313" s="1">
        <v>4.3875806948719801E-8</v>
      </c>
      <c r="Q313" s="1">
        <v>3.87617122267893E-8</v>
      </c>
      <c r="R313" s="1">
        <v>154.08010020853899</v>
      </c>
      <c r="S313" s="1">
        <v>147.78225203741999</v>
      </c>
      <c r="T313" s="1">
        <v>0.28956263822683398</v>
      </c>
      <c r="U313" s="1">
        <v>8881.7133474489492</v>
      </c>
      <c r="V313" s="1">
        <f t="shared" si="17"/>
        <v>4.8418917159165548E-2</v>
      </c>
      <c r="W313" s="1">
        <f t="shared" si="18"/>
        <v>0.83946319404617653</v>
      </c>
      <c r="X313" s="1">
        <f t="shared" si="19"/>
        <v>510.36367447948231</v>
      </c>
    </row>
    <row r="314" spans="1:24" hidden="1" x14ac:dyDescent="0.3">
      <c r="A314" s="18" t="str">
        <f t="shared" si="16"/>
        <v>AirGrSupp - Belt Loader_2015_25</v>
      </c>
      <c r="B314" s="1" t="s">
        <v>40</v>
      </c>
      <c r="C314" s="1">
        <v>2020</v>
      </c>
      <c r="D314" s="1" t="s">
        <v>58</v>
      </c>
      <c r="E314" s="1">
        <v>2015</v>
      </c>
      <c r="F314" s="1">
        <v>25</v>
      </c>
      <c r="G314" s="1" t="s">
        <v>5</v>
      </c>
      <c r="H314" s="1">
        <v>0</v>
      </c>
      <c r="I314" s="1">
        <v>0</v>
      </c>
      <c r="J314" s="1">
        <v>0</v>
      </c>
      <c r="K314" s="1">
        <v>0</v>
      </c>
      <c r="L314" s="1">
        <v>0</v>
      </c>
      <c r="M314" s="1">
        <v>0</v>
      </c>
      <c r="N314" s="1">
        <v>0</v>
      </c>
      <c r="O314" s="1">
        <v>0</v>
      </c>
      <c r="P314" s="1">
        <v>0</v>
      </c>
      <c r="Q314" s="1">
        <v>0</v>
      </c>
      <c r="R314" s="1">
        <v>0</v>
      </c>
      <c r="S314" s="1">
        <v>0</v>
      </c>
      <c r="T314" s="1">
        <v>0</v>
      </c>
      <c r="U314" s="1">
        <v>0</v>
      </c>
      <c r="V314" s="1">
        <f t="shared" si="17"/>
        <v>0</v>
      </c>
      <c r="W314" s="1">
        <f t="shared" si="18"/>
        <v>0</v>
      </c>
      <c r="X314" s="1" t="e">
        <f t="shared" si="19"/>
        <v>#DIV/0!</v>
      </c>
    </row>
    <row r="315" spans="1:24" hidden="1" x14ac:dyDescent="0.3">
      <c r="A315" s="18" t="str">
        <f t="shared" si="16"/>
        <v>AirGrSupp - Belt Loader_2015_50</v>
      </c>
      <c r="B315" s="1" t="s">
        <v>40</v>
      </c>
      <c r="C315" s="1">
        <v>2020</v>
      </c>
      <c r="D315" s="1" t="s">
        <v>58</v>
      </c>
      <c r="E315" s="1">
        <v>2015</v>
      </c>
      <c r="F315" s="1">
        <v>50</v>
      </c>
      <c r="G315" s="1" t="s">
        <v>5</v>
      </c>
      <c r="H315" s="1">
        <v>3.3646703239677302E-7</v>
      </c>
      <c r="I315" s="1">
        <v>4.0712510920009498E-7</v>
      </c>
      <c r="J315" s="1">
        <v>4.8451252665135298E-7</v>
      </c>
      <c r="K315" s="1">
        <v>7.6902778227248994E-6</v>
      </c>
      <c r="L315" s="1">
        <v>6.39966823292497E-6</v>
      </c>
      <c r="M315" s="1">
        <v>1.29136935801983E-3</v>
      </c>
      <c r="N315" s="1">
        <v>2.5064798220574898E-8</v>
      </c>
      <c r="O315" s="1">
        <v>2.30596143629289E-8</v>
      </c>
      <c r="P315" s="1">
        <v>1.19292561146195E-8</v>
      </c>
      <c r="Q315" s="1">
        <v>1.05399831004362E-8</v>
      </c>
      <c r="R315" s="1">
        <v>41.8970566318051</v>
      </c>
      <c r="S315" s="1">
        <v>44.334675611225997</v>
      </c>
      <c r="T315" s="1">
        <v>8.6868791468050294E-2</v>
      </c>
      <c r="U315" s="1">
        <v>2172.3991049500701</v>
      </c>
      <c r="V315" s="1">
        <f t="shared" si="17"/>
        <v>6.2055013374792245E-2</v>
      </c>
      <c r="W315" s="1">
        <f t="shared" si="18"/>
        <v>0.97545321773118354</v>
      </c>
      <c r="X315" s="1">
        <f t="shared" si="19"/>
        <v>510.36367447948169</v>
      </c>
    </row>
    <row r="316" spans="1:24" hidden="1" x14ac:dyDescent="0.3">
      <c r="A316" s="18" t="str">
        <f t="shared" si="16"/>
        <v>AirGrSupp - Belt Loader_2016_50</v>
      </c>
      <c r="B316" s="1" t="s">
        <v>40</v>
      </c>
      <c r="C316" s="1">
        <v>2020</v>
      </c>
      <c r="D316" s="1" t="s">
        <v>58</v>
      </c>
      <c r="E316" s="1">
        <v>2016</v>
      </c>
      <c r="F316" s="1">
        <v>50</v>
      </c>
      <c r="G316" s="1" t="s">
        <v>5</v>
      </c>
      <c r="H316" s="1">
        <v>8.1810139676183195E-7</v>
      </c>
      <c r="I316" s="1">
        <v>9.8990269008181709E-7</v>
      </c>
      <c r="J316" s="1">
        <v>1.17806601133703E-6</v>
      </c>
      <c r="K316" s="1">
        <v>1.97489439738719E-5</v>
      </c>
      <c r="L316" s="1">
        <v>1.6909472509114799E-5</v>
      </c>
      <c r="M316" s="1">
        <v>3.4436516213862101E-3</v>
      </c>
      <c r="N316" s="1">
        <v>6.4029849106350406E-8</v>
      </c>
      <c r="O316" s="1">
        <v>5.89074611778424E-8</v>
      </c>
      <c r="P316" s="1">
        <v>3.1813723959674503E-8</v>
      </c>
      <c r="Q316" s="1">
        <v>2.8106621601163201E-8</v>
      </c>
      <c r="R316" s="1">
        <v>111.72548435148001</v>
      </c>
      <c r="S316" s="1">
        <v>118.225801629936</v>
      </c>
      <c r="T316" s="1">
        <v>0.23165011058146701</v>
      </c>
      <c r="U316" s="1">
        <v>5793.0642798668696</v>
      </c>
      <c r="V316" s="1">
        <f t="shared" si="17"/>
        <v>5.6581278657924908E-2</v>
      </c>
      <c r="W316" s="1">
        <f t="shared" si="18"/>
        <v>0.96651881602389356</v>
      </c>
      <c r="X316" s="1">
        <f t="shared" si="19"/>
        <v>510.36367447948271</v>
      </c>
    </row>
    <row r="317" spans="1:24" hidden="1" x14ac:dyDescent="0.3">
      <c r="A317" s="18" t="str">
        <f t="shared" si="16"/>
        <v>AirGrSupp - Belt Loader_2016_75</v>
      </c>
      <c r="B317" s="1" t="s">
        <v>40</v>
      </c>
      <c r="C317" s="1">
        <v>2020</v>
      </c>
      <c r="D317" s="1" t="s">
        <v>58</v>
      </c>
      <c r="E317" s="1">
        <v>2016</v>
      </c>
      <c r="F317" s="1">
        <v>75</v>
      </c>
      <c r="G317" s="1" t="s">
        <v>5</v>
      </c>
      <c r="H317" s="1">
        <v>6.6829306758206303E-8</v>
      </c>
      <c r="I317" s="1">
        <v>8.0863461177429704E-8</v>
      </c>
      <c r="J317" s="1">
        <v>9.6234201731817105E-8</v>
      </c>
      <c r="K317" s="1">
        <v>2.7150718912487002E-6</v>
      </c>
      <c r="L317" s="1">
        <v>1.14725425165911E-6</v>
      </c>
      <c r="M317" s="1">
        <v>4.4251405638961501E-4</v>
      </c>
      <c r="N317" s="1">
        <v>8.8795391280326508E-9</v>
      </c>
      <c r="O317" s="1">
        <v>8.1691759977900398E-9</v>
      </c>
      <c r="P317" s="1">
        <v>4.0892570219102801E-9</v>
      </c>
      <c r="Q317" s="1">
        <v>3.6117402407657199E-9</v>
      </c>
      <c r="R317" s="1">
        <v>14.3568812174346</v>
      </c>
      <c r="S317" s="1">
        <v>14.778225203742</v>
      </c>
      <c r="T317" s="1">
        <v>2.89562638226834E-2</v>
      </c>
      <c r="U317" s="1">
        <v>827.58061140955294</v>
      </c>
      <c r="V317" s="1">
        <f t="shared" si="17"/>
        <v>3.2354196560698274E-2</v>
      </c>
      <c r="W317" s="1">
        <f t="shared" si="18"/>
        <v>0.45902672261122573</v>
      </c>
      <c r="X317" s="1">
        <f t="shared" si="19"/>
        <v>510.36367447948231</v>
      </c>
    </row>
    <row r="318" spans="1:24" hidden="1" x14ac:dyDescent="0.3">
      <c r="A318" s="18" t="str">
        <f t="shared" si="16"/>
        <v>AirGrSupp - Belt Loader_2017_50</v>
      </c>
      <c r="B318" s="1" t="s">
        <v>40</v>
      </c>
      <c r="C318" s="1">
        <v>2020</v>
      </c>
      <c r="D318" s="1" t="s">
        <v>58</v>
      </c>
      <c r="E318" s="1">
        <v>2017</v>
      </c>
      <c r="F318" s="1">
        <v>50</v>
      </c>
      <c r="G318" s="1" t="s">
        <v>5</v>
      </c>
      <c r="H318" s="1">
        <v>9.4254767066190696E-8</v>
      </c>
      <c r="I318" s="1">
        <v>1.1404826815009E-7</v>
      </c>
      <c r="J318" s="1">
        <v>1.3572686457531401E-7</v>
      </c>
      <c r="K318" s="1">
        <v>2.4222551556731499E-6</v>
      </c>
      <c r="L318" s="1">
        <v>2.1368830438473398E-6</v>
      </c>
      <c r="M318" s="1">
        <v>4.3924127823803802E-4</v>
      </c>
      <c r="N318" s="1">
        <v>7.8087036085672904E-9</v>
      </c>
      <c r="O318" s="1">
        <v>7.1840073198819104E-9</v>
      </c>
      <c r="P318" s="1">
        <v>4.05817580106674E-9</v>
      </c>
      <c r="Q318" s="1">
        <v>3.5850282654544898E-9</v>
      </c>
      <c r="R318" s="1">
        <v>14.2506995346276</v>
      </c>
      <c r="S318" s="1">
        <v>14.778225203742</v>
      </c>
      <c r="T318" s="1">
        <v>2.89562638226834E-2</v>
      </c>
      <c r="U318" s="1">
        <v>738.91126018710099</v>
      </c>
      <c r="V318" s="1">
        <f t="shared" si="17"/>
        <v>5.1107543941057224E-2</v>
      </c>
      <c r="W318" s="1">
        <f t="shared" si="18"/>
        <v>0.95758441431661356</v>
      </c>
      <c r="X318" s="1">
        <f t="shared" si="19"/>
        <v>510.36367447948231</v>
      </c>
    </row>
    <row r="319" spans="1:24" hidden="1" x14ac:dyDescent="0.3">
      <c r="A319" s="18" t="str">
        <f t="shared" si="16"/>
        <v>AirGrSupp - Belt Loader_2017_75</v>
      </c>
      <c r="B319" s="1" t="s">
        <v>40</v>
      </c>
      <c r="C319" s="1">
        <v>2020</v>
      </c>
      <c r="D319" s="1" t="s">
        <v>58</v>
      </c>
      <c r="E319" s="1">
        <v>2017</v>
      </c>
      <c r="F319" s="1">
        <v>75</v>
      </c>
      <c r="G319" s="1" t="s">
        <v>5</v>
      </c>
      <c r="H319" s="1">
        <v>8.5127722687579097E-7</v>
      </c>
      <c r="I319" s="1">
        <v>1.0300454445197E-6</v>
      </c>
      <c r="J319" s="1">
        <v>1.2258392067011299E-6</v>
      </c>
      <c r="K319" s="1">
        <v>3.6895003109952798E-5</v>
      </c>
      <c r="L319" s="1">
        <v>1.5678541218352301E-5</v>
      </c>
      <c r="M319" s="1">
        <v>6.0845682753572104E-3</v>
      </c>
      <c r="N319" s="1">
        <v>1.17310631670316E-7</v>
      </c>
      <c r="O319" s="1">
        <v>1.07925781136691E-7</v>
      </c>
      <c r="P319" s="1">
        <v>5.6229312823497998E-8</v>
      </c>
      <c r="Q319" s="1">
        <v>4.9661428310528699E-8</v>
      </c>
      <c r="R319" s="1">
        <v>197.40711673972601</v>
      </c>
      <c r="S319" s="1">
        <v>192.116927648646</v>
      </c>
      <c r="T319" s="1">
        <v>0.37643142969488402</v>
      </c>
      <c r="U319" s="1">
        <v>11379.2334068813</v>
      </c>
      <c r="V319" s="1">
        <f t="shared" si="17"/>
        <v>2.9973121958860934E-2</v>
      </c>
      <c r="W319" s="1">
        <f t="shared" si="18"/>
        <v>0.45622727674294755</v>
      </c>
      <c r="X319" s="1">
        <f t="shared" si="19"/>
        <v>510.36367447948254</v>
      </c>
    </row>
    <row r="320" spans="1:24" hidden="1" x14ac:dyDescent="0.3">
      <c r="A320" s="18" t="str">
        <f t="shared" si="16"/>
        <v>AirGrSupp - Belt Loader_2018_75</v>
      </c>
      <c r="B320" s="1" t="s">
        <v>40</v>
      </c>
      <c r="C320" s="1">
        <v>2020</v>
      </c>
      <c r="D320" s="1" t="s">
        <v>58</v>
      </c>
      <c r="E320" s="1">
        <v>2018</v>
      </c>
      <c r="F320" s="1">
        <v>75</v>
      </c>
      <c r="G320" s="1" t="s">
        <v>5</v>
      </c>
      <c r="H320" s="1">
        <v>2.2155964735632899E-6</v>
      </c>
      <c r="I320" s="1">
        <v>2.6808717330115801E-6</v>
      </c>
      <c r="J320" s="1">
        <v>3.1904589219311401E-6</v>
      </c>
      <c r="K320" s="1">
        <v>1.0307605235853E-4</v>
      </c>
      <c r="L320" s="1">
        <v>4.4055514946889597E-5</v>
      </c>
      <c r="M320" s="1">
        <v>1.72027339421463E-2</v>
      </c>
      <c r="N320" s="1">
        <v>3.18146215478973E-7</v>
      </c>
      <c r="O320" s="1">
        <v>2.9269451824065502E-7</v>
      </c>
      <c r="P320" s="1">
        <v>1.58981338511562E-7</v>
      </c>
      <c r="Q320" s="1">
        <v>1.4040640185976699E-7</v>
      </c>
      <c r="R320" s="1">
        <v>558.12375732777105</v>
      </c>
      <c r="S320" s="1">
        <v>532.01610733471296</v>
      </c>
      <c r="T320" s="1">
        <v>1.0424254976166001</v>
      </c>
      <c r="U320" s="1">
        <v>32172.196268546399</v>
      </c>
      <c r="V320" s="1">
        <f t="shared" si="17"/>
        <v>2.7592047357023683E-2</v>
      </c>
      <c r="W320" s="1">
        <f t="shared" si="18"/>
        <v>0.4534278308746641</v>
      </c>
      <c r="X320" s="1">
        <f t="shared" si="19"/>
        <v>510.36367447948436</v>
      </c>
    </row>
    <row r="321" spans="1:24" hidden="1" x14ac:dyDescent="0.3">
      <c r="A321" s="18" t="str">
        <f t="shared" si="16"/>
        <v>AirGrSupp - Belt Loader_2019_100</v>
      </c>
      <c r="B321" s="1" t="s">
        <v>40</v>
      </c>
      <c r="C321" s="1">
        <v>2020</v>
      </c>
      <c r="D321" s="1" t="s">
        <v>58</v>
      </c>
      <c r="E321" s="1">
        <v>2019</v>
      </c>
      <c r="F321" s="1">
        <v>100</v>
      </c>
      <c r="G321" s="1" t="s">
        <v>5</v>
      </c>
      <c r="H321" s="1">
        <v>5.5515242809310196E-7</v>
      </c>
      <c r="I321" s="1">
        <v>6.7173443799265299E-7</v>
      </c>
      <c r="J321" s="1">
        <v>7.9941949645406696E-7</v>
      </c>
      <c r="K321" s="1">
        <v>2.7927607526428299E-5</v>
      </c>
      <c r="L321" s="1">
        <v>1.2006780059033099E-5</v>
      </c>
      <c r="M321" s="1">
        <v>4.7175159225821498E-3</v>
      </c>
      <c r="N321" s="1">
        <v>8.3537022970208296E-8</v>
      </c>
      <c r="O321" s="1">
        <v>7.6854061132591603E-8</v>
      </c>
      <c r="P321" s="1">
        <v>4.3599119622951698E-8</v>
      </c>
      <c r="Q321" s="1">
        <v>3.85037307810203E-8</v>
      </c>
      <c r="R321" s="1">
        <v>153.05460869300799</v>
      </c>
      <c r="S321" s="1">
        <v>103.447576426194</v>
      </c>
      <c r="T321" s="1">
        <v>0.20269384675878399</v>
      </c>
      <c r="U321" s="1">
        <v>8822.6004466339891</v>
      </c>
      <c r="V321" s="1">
        <f t="shared" si="17"/>
        <v>2.5210972755186415E-2</v>
      </c>
      <c r="W321" s="1">
        <f t="shared" si="18"/>
        <v>0.4506283850063823</v>
      </c>
      <c r="X321" s="1">
        <f t="shared" si="19"/>
        <v>510.3636744794818</v>
      </c>
    </row>
    <row r="322" spans="1:24" hidden="1" x14ac:dyDescent="0.3">
      <c r="A322" s="18" t="str">
        <f t="shared" si="16"/>
        <v>AirGrSupp - Belt Loader_2019_300</v>
      </c>
      <c r="B322" s="1" t="s">
        <v>40</v>
      </c>
      <c r="C322" s="1">
        <v>2020</v>
      </c>
      <c r="D322" s="1" t="s">
        <v>58</v>
      </c>
      <c r="E322" s="1">
        <v>2019</v>
      </c>
      <c r="F322" s="1">
        <v>300</v>
      </c>
      <c r="G322" s="1" t="s">
        <v>5</v>
      </c>
      <c r="H322" s="1">
        <v>1.6224490795541101E-7</v>
      </c>
      <c r="I322" s="1">
        <v>1.9631633862604801E-7</v>
      </c>
      <c r="J322" s="1">
        <v>2.33632667455792E-7</v>
      </c>
      <c r="K322" s="1">
        <v>3.4848736610984798E-6</v>
      </c>
      <c r="L322" s="1">
        <v>9.5845082164278601E-7</v>
      </c>
      <c r="M322" s="1">
        <v>1.9518030701470501E-3</v>
      </c>
      <c r="N322" s="1">
        <v>3.2600088981789797E-8</v>
      </c>
      <c r="O322" s="1">
        <v>2.9992081863246598E-8</v>
      </c>
      <c r="P322" s="1">
        <v>1.80405199665992E-8</v>
      </c>
      <c r="Q322" s="1">
        <v>1.5930354276234499E-8</v>
      </c>
      <c r="R322" s="1">
        <v>63.324101084042098</v>
      </c>
      <c r="S322" s="1">
        <v>14.778225203742</v>
      </c>
      <c r="T322" s="1">
        <v>2.89562638226834E-2</v>
      </c>
      <c r="U322" s="1">
        <v>3650.22162532428</v>
      </c>
      <c r="V322" s="1">
        <f t="shared" si="17"/>
        <v>1.7808437346161575E-2</v>
      </c>
      <c r="W322" s="1">
        <f t="shared" si="18"/>
        <v>8.6943916772589613E-2</v>
      </c>
      <c r="X322" s="1">
        <f t="shared" si="19"/>
        <v>510.36367447948231</v>
      </c>
    </row>
    <row r="323" spans="1:24" hidden="1" x14ac:dyDescent="0.3">
      <c r="A323" s="18" t="str">
        <f t="shared" si="16"/>
        <v>AirGrSupp - Belt Loader_2021_25</v>
      </c>
      <c r="B323" s="1" t="s">
        <v>40</v>
      </c>
      <c r="C323" s="1">
        <v>2020</v>
      </c>
      <c r="D323" s="1" t="s">
        <v>58</v>
      </c>
      <c r="E323" s="1">
        <v>2021</v>
      </c>
      <c r="F323" s="1">
        <v>25</v>
      </c>
      <c r="G323" s="1" t="s">
        <v>5</v>
      </c>
      <c r="H323" s="1">
        <v>3.1985032200908501E-8</v>
      </c>
      <c r="I323" s="1">
        <v>3.87018889630993E-8</v>
      </c>
      <c r="J323" s="1">
        <v>4.6058446369308202E-8</v>
      </c>
      <c r="K323" s="1">
        <v>1.06601337756978E-6</v>
      </c>
      <c r="L323" s="1">
        <v>1.0385353780425999E-6</v>
      </c>
      <c r="M323" s="1">
        <v>2.1962063911901901E-4</v>
      </c>
      <c r="N323" s="1">
        <v>3.3667983319910099E-9</v>
      </c>
      <c r="O323" s="1">
        <v>3.0974544654317302E-9</v>
      </c>
      <c r="P323" s="1">
        <v>2.02954217107334E-9</v>
      </c>
      <c r="Q323" s="1">
        <v>1.79251413272724E-9</v>
      </c>
      <c r="R323" s="1">
        <v>7.1253497673138</v>
      </c>
      <c r="S323" s="1">
        <v>14.778225203742</v>
      </c>
      <c r="T323" s="1">
        <v>2.89562638226834E-2</v>
      </c>
      <c r="U323" s="1">
        <v>369.45563009354998</v>
      </c>
      <c r="V323" s="1">
        <f t="shared" si="17"/>
        <v>3.4686339790455767E-2</v>
      </c>
      <c r="W323" s="1">
        <f t="shared" si="18"/>
        <v>0.93078120919476393</v>
      </c>
      <c r="X323" s="1">
        <f t="shared" si="19"/>
        <v>510.36367447948231</v>
      </c>
    </row>
    <row r="324" spans="1:24" hidden="1" x14ac:dyDescent="0.3">
      <c r="A324" s="18" t="str">
        <f t="shared" si="16"/>
        <v>AirGrSupp - Belt Loader_2021_75</v>
      </c>
      <c r="B324" s="1" t="s">
        <v>40</v>
      </c>
      <c r="C324" s="1">
        <v>2020</v>
      </c>
      <c r="D324" s="1" t="s">
        <v>58</v>
      </c>
      <c r="E324" s="1">
        <v>2021</v>
      </c>
      <c r="F324" s="1">
        <v>75</v>
      </c>
      <c r="G324" s="1" t="s">
        <v>5</v>
      </c>
      <c r="H324" s="1">
        <v>5.4735065249694597E-8</v>
      </c>
      <c r="I324" s="1">
        <v>6.6229428952130394E-8</v>
      </c>
      <c r="J324" s="1">
        <v>7.8818493959560202E-8</v>
      </c>
      <c r="K324" s="1">
        <v>3.0037848054248499E-6</v>
      </c>
      <c r="L324" s="1">
        <v>1.2991496811825899E-6</v>
      </c>
      <c r="M324" s="1">
        <v>5.1363238688080395E-4</v>
      </c>
      <c r="N324" s="1">
        <v>8.6915583730450401E-9</v>
      </c>
      <c r="O324" s="1">
        <v>7.9962337032014398E-9</v>
      </c>
      <c r="P324" s="1">
        <v>4.7471440832630002E-9</v>
      </c>
      <c r="Q324" s="1">
        <v>4.1921984937459297E-9</v>
      </c>
      <c r="R324" s="1">
        <v>16.664237127379501</v>
      </c>
      <c r="S324" s="1">
        <v>14.778225203742</v>
      </c>
      <c r="T324" s="1">
        <v>2.89562638226834E-2</v>
      </c>
      <c r="U324" s="1">
        <v>960.58463824323098</v>
      </c>
      <c r="V324" s="1">
        <f t="shared" si="17"/>
        <v>2.2829898153349164E-2</v>
      </c>
      <c r="W324" s="1">
        <f t="shared" si="18"/>
        <v>0.44782893913809763</v>
      </c>
      <c r="X324" s="1">
        <f t="shared" si="19"/>
        <v>510.36367447948231</v>
      </c>
    </row>
    <row r="325" spans="1:24" hidden="1" x14ac:dyDescent="0.3">
      <c r="A325" s="18" t="str">
        <f t="shared" si="16"/>
        <v>AirGrSupp - Bobtail_1992_300</v>
      </c>
      <c r="B325" s="1" t="s">
        <v>40</v>
      </c>
      <c r="C325" s="1">
        <v>2020</v>
      </c>
      <c r="D325" s="1" t="s">
        <v>59</v>
      </c>
      <c r="E325" s="1">
        <v>1992</v>
      </c>
      <c r="F325" s="1">
        <v>300</v>
      </c>
      <c r="G325" s="1" t="s">
        <v>5</v>
      </c>
      <c r="H325" s="1">
        <v>9.2879787559523293E-6</v>
      </c>
      <c r="I325" s="1">
        <v>1.12384542947023E-5</v>
      </c>
      <c r="J325" s="1">
        <v>1.33746894085713E-5</v>
      </c>
      <c r="K325" s="1">
        <v>4.33673110155052E-5</v>
      </c>
      <c r="L325" s="1">
        <v>1.18359545915782E-4</v>
      </c>
      <c r="M325" s="1">
        <v>6.4380744162494501E-3</v>
      </c>
      <c r="N325" s="1">
        <v>6.2434881769690903E-6</v>
      </c>
      <c r="O325" s="1">
        <v>5.7440091228115603E-6</v>
      </c>
      <c r="P325" s="1">
        <v>5.9244551359518202E-8</v>
      </c>
      <c r="Q325" s="1">
        <v>5.2546697910403598E-8</v>
      </c>
      <c r="R325" s="1">
        <v>208.876234163546</v>
      </c>
      <c r="S325" s="1">
        <v>54.740359069165002</v>
      </c>
      <c r="T325" s="1">
        <v>0.11923167456399</v>
      </c>
      <c r="U325" s="1">
        <v>10948.071813832999</v>
      </c>
      <c r="V325" s="1">
        <f t="shared" si="17"/>
        <v>0.33990499513601119</v>
      </c>
      <c r="W325" s="1">
        <f t="shared" si="18"/>
        <v>3.5797628235912202</v>
      </c>
      <c r="X325" s="1">
        <f t="shared" si="19"/>
        <v>459.10920289714295</v>
      </c>
    </row>
    <row r="326" spans="1:24" hidden="1" x14ac:dyDescent="0.3">
      <c r="A326" s="18" t="str">
        <f t="shared" si="16"/>
        <v>AirGrSupp - Bobtail_1993_25</v>
      </c>
      <c r="B326" s="1" t="s">
        <v>40</v>
      </c>
      <c r="C326" s="1">
        <v>2020</v>
      </c>
      <c r="D326" s="1" t="s">
        <v>59</v>
      </c>
      <c r="E326" s="1">
        <v>1993</v>
      </c>
      <c r="F326" s="1">
        <v>25</v>
      </c>
      <c r="G326" s="1" t="s">
        <v>5</v>
      </c>
      <c r="H326" s="1">
        <v>0</v>
      </c>
      <c r="I326" s="1">
        <v>0</v>
      </c>
      <c r="J326" s="1">
        <v>0</v>
      </c>
      <c r="K326" s="1">
        <v>0</v>
      </c>
      <c r="L326" s="1">
        <v>0</v>
      </c>
      <c r="M326" s="1">
        <v>0</v>
      </c>
      <c r="N326" s="1">
        <v>0</v>
      </c>
      <c r="O326" s="1">
        <v>0</v>
      </c>
      <c r="P326" s="1">
        <v>0</v>
      </c>
      <c r="Q326" s="1">
        <v>0</v>
      </c>
      <c r="R326" s="1">
        <v>0</v>
      </c>
      <c r="S326" s="1">
        <v>0</v>
      </c>
      <c r="T326" s="1">
        <v>0</v>
      </c>
      <c r="U326" s="1">
        <v>0</v>
      </c>
      <c r="V326" s="1">
        <f t="shared" si="17"/>
        <v>0</v>
      </c>
      <c r="W326" s="1">
        <f t="shared" si="18"/>
        <v>0</v>
      </c>
      <c r="X326" s="1" t="e">
        <f t="shared" si="19"/>
        <v>#DIV/0!</v>
      </c>
    </row>
    <row r="327" spans="1:24" hidden="1" x14ac:dyDescent="0.3">
      <c r="A327" s="18" t="str">
        <f t="shared" si="16"/>
        <v>AirGrSupp - Bobtail_1993_300</v>
      </c>
      <c r="B327" s="1" t="s">
        <v>40</v>
      </c>
      <c r="C327" s="1">
        <v>2020</v>
      </c>
      <c r="D327" s="1" t="s">
        <v>59</v>
      </c>
      <c r="E327" s="1">
        <v>1993</v>
      </c>
      <c r="F327" s="1">
        <v>300</v>
      </c>
      <c r="G327" s="1" t="s">
        <v>5</v>
      </c>
      <c r="H327" s="1">
        <v>2.36650952868883E-6</v>
      </c>
      <c r="I327" s="1">
        <v>2.8634765297134898E-6</v>
      </c>
      <c r="J327" s="1">
        <v>3.40777372131192E-6</v>
      </c>
      <c r="K327" s="1">
        <v>1.10716076820958E-5</v>
      </c>
      <c r="L327" s="1">
        <v>3.0229150956314501E-5</v>
      </c>
      <c r="M327" s="1">
        <v>1.6503692823708401E-3</v>
      </c>
      <c r="N327" s="1">
        <v>1.5878542782899699E-6</v>
      </c>
      <c r="O327" s="1">
        <v>1.4608259360267799E-6</v>
      </c>
      <c r="P327" s="1">
        <v>1.5187487174154499E-8</v>
      </c>
      <c r="Q327" s="1">
        <v>1.3470092222368299E-8</v>
      </c>
      <c r="R327" s="1">
        <v>53.544413809624501</v>
      </c>
      <c r="S327" s="1">
        <v>13.0024605865</v>
      </c>
      <c r="T327" s="1">
        <v>5.96158372819953E-2</v>
      </c>
      <c r="U327" s="1">
        <v>2808.5314866839999</v>
      </c>
      <c r="V327" s="1">
        <f t="shared" si="17"/>
        <v>0.33760038352731037</v>
      </c>
      <c r="W327" s="1">
        <f t="shared" si="18"/>
        <v>3.5639799560633572</v>
      </c>
      <c r="X327" s="1">
        <f t="shared" si="19"/>
        <v>218.10413439294089</v>
      </c>
    </row>
    <row r="328" spans="1:24" hidden="1" x14ac:dyDescent="0.3">
      <c r="A328" s="18" t="str">
        <f t="shared" si="16"/>
        <v>AirGrSupp - Bobtail_1998_25</v>
      </c>
      <c r="B328" s="1" t="s">
        <v>40</v>
      </c>
      <c r="C328" s="1">
        <v>2020</v>
      </c>
      <c r="D328" s="1" t="s">
        <v>59</v>
      </c>
      <c r="E328" s="1">
        <v>1998</v>
      </c>
      <c r="F328" s="1">
        <v>25</v>
      </c>
      <c r="G328" s="1" t="s">
        <v>5</v>
      </c>
      <c r="H328" s="1">
        <v>0</v>
      </c>
      <c r="I328" s="1">
        <v>0</v>
      </c>
      <c r="J328" s="1">
        <v>0</v>
      </c>
      <c r="K328" s="1">
        <v>0</v>
      </c>
      <c r="L328" s="1">
        <v>0</v>
      </c>
      <c r="M328" s="1">
        <v>0</v>
      </c>
      <c r="N328" s="1">
        <v>0</v>
      </c>
      <c r="O328" s="1">
        <v>0</v>
      </c>
      <c r="P328" s="1">
        <v>0</v>
      </c>
      <c r="Q328" s="1">
        <v>0</v>
      </c>
      <c r="R328" s="1">
        <v>0</v>
      </c>
      <c r="S328" s="1">
        <v>0</v>
      </c>
      <c r="T328" s="1">
        <v>0</v>
      </c>
      <c r="U328" s="1">
        <v>0</v>
      </c>
      <c r="V328" s="1">
        <f t="shared" si="17"/>
        <v>0</v>
      </c>
      <c r="W328" s="1">
        <f t="shared" si="18"/>
        <v>0</v>
      </c>
      <c r="X328" s="1" t="e">
        <f t="shared" si="19"/>
        <v>#DIV/0!</v>
      </c>
    </row>
    <row r="329" spans="1:24" hidden="1" x14ac:dyDescent="0.3">
      <c r="A329" s="18" t="str">
        <f t="shared" si="16"/>
        <v>AirGrSupp - Bobtail_1999_300</v>
      </c>
      <c r="B329" s="1" t="s">
        <v>40</v>
      </c>
      <c r="C329" s="1">
        <v>2020</v>
      </c>
      <c r="D329" s="1" t="s">
        <v>59</v>
      </c>
      <c r="E329" s="1">
        <v>1999</v>
      </c>
      <c r="F329" s="1">
        <v>300</v>
      </c>
      <c r="G329" s="1" t="s">
        <v>5</v>
      </c>
      <c r="H329" s="1">
        <v>3.8128001139183502E-6</v>
      </c>
      <c r="I329" s="1">
        <v>4.6134881378411999E-6</v>
      </c>
      <c r="J329" s="1">
        <v>5.4904321640424298E-6</v>
      </c>
      <c r="K329" s="1">
        <v>1.3265378095498199E-5</v>
      </c>
      <c r="L329" s="1">
        <v>8.33880504099595E-5</v>
      </c>
      <c r="M329" s="1">
        <v>6.1161706954369699E-3</v>
      </c>
      <c r="N329" s="1">
        <v>2.0736549744605399E-6</v>
      </c>
      <c r="O329" s="1">
        <v>1.9077625765037E-6</v>
      </c>
      <c r="P329" s="1">
        <v>5.6432647182669203E-8</v>
      </c>
      <c r="Q329" s="1">
        <v>4.99193630148834E-8</v>
      </c>
      <c r="R329" s="1">
        <v>198.43242245536899</v>
      </c>
      <c r="S329" s="1">
        <v>54.740359069165002</v>
      </c>
      <c r="T329" s="1">
        <v>0.11923167456399</v>
      </c>
      <c r="U329" s="1">
        <v>10400.6682231413</v>
      </c>
      <c r="V329" s="1">
        <f t="shared" si="17"/>
        <v>0.1468780053997448</v>
      </c>
      <c r="W329" s="1">
        <f t="shared" si="18"/>
        <v>2.6547961439257968</v>
      </c>
      <c r="X329" s="1">
        <f t="shared" si="19"/>
        <v>459.10920289714295</v>
      </c>
    </row>
    <row r="330" spans="1:24" hidden="1" x14ac:dyDescent="0.3">
      <c r="A330" s="18" t="str">
        <f t="shared" ref="A330:A393" si="20">D330&amp;"_"&amp;E330&amp;"_"&amp;F330</f>
        <v>AirGrSupp - Bobtail_2000_175</v>
      </c>
      <c r="B330" s="1" t="s">
        <v>40</v>
      </c>
      <c r="C330" s="1">
        <v>2020</v>
      </c>
      <c r="D330" s="1" t="s">
        <v>59</v>
      </c>
      <c r="E330" s="1">
        <v>2000</v>
      </c>
      <c r="F330" s="1">
        <v>175</v>
      </c>
      <c r="G330" s="1" t="s">
        <v>5</v>
      </c>
      <c r="H330" s="1">
        <v>3.2151806028688799E-6</v>
      </c>
      <c r="I330" s="1">
        <v>3.8903685294713498E-6</v>
      </c>
      <c r="J330" s="1">
        <v>4.6298600681311901E-6</v>
      </c>
      <c r="K330" s="1">
        <v>1.3783795907960599E-5</v>
      </c>
      <c r="L330" s="1">
        <v>2.5230963306736598E-5</v>
      </c>
      <c r="M330" s="1">
        <v>1.6899945342654799E-3</v>
      </c>
      <c r="N330" s="1">
        <v>2.9039537357479301E-6</v>
      </c>
      <c r="O330" s="1">
        <v>2.6716374368880901E-6</v>
      </c>
      <c r="P330" s="1">
        <v>1.5528382146490501E-8</v>
      </c>
      <c r="Q330" s="1">
        <v>1.3793508201480899E-8</v>
      </c>
      <c r="R330" s="1">
        <v>54.830011467931001</v>
      </c>
      <c r="S330" s="1">
        <v>27.370179534582501</v>
      </c>
      <c r="T330" s="1">
        <v>5.96158372819953E-2</v>
      </c>
      <c r="U330" s="1">
        <v>2873.8688511311602</v>
      </c>
      <c r="V330" s="1">
        <f t="shared" si="17"/>
        <v>0.4482418468595335</v>
      </c>
      <c r="W330" s="1">
        <f t="shared" si="18"/>
        <v>2.9070699870671524</v>
      </c>
      <c r="X330" s="1">
        <f t="shared" si="19"/>
        <v>459.10920289714062</v>
      </c>
    </row>
    <row r="331" spans="1:24" hidden="1" x14ac:dyDescent="0.3">
      <c r="A331" s="18" t="str">
        <f t="shared" si="20"/>
        <v>AirGrSupp - Bobtail_2000_300</v>
      </c>
      <c r="B331" s="1" t="s">
        <v>40</v>
      </c>
      <c r="C331" s="1">
        <v>2020</v>
      </c>
      <c r="D331" s="1" t="s">
        <v>59</v>
      </c>
      <c r="E331" s="1">
        <v>2000</v>
      </c>
      <c r="F331" s="1">
        <v>300</v>
      </c>
      <c r="G331" s="1" t="s">
        <v>5</v>
      </c>
      <c r="H331" s="1">
        <v>2.0783358371507498E-6</v>
      </c>
      <c r="I331" s="1">
        <v>2.5147863629524101E-6</v>
      </c>
      <c r="J331" s="1">
        <v>2.9928036054970798E-6</v>
      </c>
      <c r="K331" s="1">
        <v>7.2653327569115798E-6</v>
      </c>
      <c r="L331" s="1">
        <v>4.5712157396711901E-5</v>
      </c>
      <c r="M331" s="1">
        <v>3.3799890685309599E-3</v>
      </c>
      <c r="N331" s="1">
        <v>1.12879351674346E-6</v>
      </c>
      <c r="O331" s="1">
        <v>1.0384900354039799E-6</v>
      </c>
      <c r="P331" s="1">
        <v>3.1187325054038698E-8</v>
      </c>
      <c r="Q331" s="1">
        <v>2.7587016402961799E-8</v>
      </c>
      <c r="R331" s="1">
        <v>109.660022935862</v>
      </c>
      <c r="S331" s="1">
        <v>27.370179534582501</v>
      </c>
      <c r="T331" s="1">
        <v>5.96158372819953E-2</v>
      </c>
      <c r="U331" s="1">
        <v>5747.7377022623295</v>
      </c>
      <c r="V331" s="1">
        <f t="shared" ref="V331:V394" si="21">IFERROR(CONVERT(I331,"ton","g")*365/U331,0)</f>
        <v>0.14487476896438545</v>
      </c>
      <c r="W331" s="1">
        <f t="shared" ref="W331:W394" si="22">IFERROR(CONVERT(L331,"ton","g")*365/U331,0)</f>
        <v>2.6334396986061535</v>
      </c>
      <c r="X331" s="1">
        <f t="shared" ref="X331:X394" si="23">S331/T331</f>
        <v>459.10920289714062</v>
      </c>
    </row>
    <row r="332" spans="1:24" hidden="1" x14ac:dyDescent="0.3">
      <c r="A332" s="18" t="str">
        <f t="shared" si="20"/>
        <v>AirGrSupp - Bobtail_2003_50</v>
      </c>
      <c r="B332" s="1" t="s">
        <v>40</v>
      </c>
      <c r="C332" s="1">
        <v>2020</v>
      </c>
      <c r="D332" s="1" t="s">
        <v>59</v>
      </c>
      <c r="E332" s="1">
        <v>2003</v>
      </c>
      <c r="F332" s="1">
        <v>50</v>
      </c>
      <c r="G332" s="1" t="s">
        <v>5</v>
      </c>
      <c r="H332" s="1">
        <v>1.4861800300930301E-6</v>
      </c>
      <c r="I332" s="1">
        <v>1.7982778364125699E-6</v>
      </c>
      <c r="J332" s="1">
        <v>2.1400992433339698E-6</v>
      </c>
      <c r="K332" s="1">
        <v>5.2708274157584897E-6</v>
      </c>
      <c r="L332" s="1">
        <v>4.34242336932359E-6</v>
      </c>
      <c r="M332" s="1">
        <v>4.2470901907817697E-4</v>
      </c>
      <c r="N332" s="1">
        <v>5.5139200665774198E-7</v>
      </c>
      <c r="O332" s="1">
        <v>5.07280646125122E-7</v>
      </c>
      <c r="P332" s="1">
        <v>3.8820601004635104E-9</v>
      </c>
      <c r="Q332" s="1">
        <v>3.4664179197738699E-9</v>
      </c>
      <c r="R332" s="1">
        <v>13.779216390608701</v>
      </c>
      <c r="S332" s="1">
        <v>13.0024605865</v>
      </c>
      <c r="T332" s="1">
        <v>5.96158372819953E-2</v>
      </c>
      <c r="U332" s="1">
        <v>650.12302932500097</v>
      </c>
      <c r="V332" s="1">
        <f t="shared" si="21"/>
        <v>0.9159037602561696</v>
      </c>
      <c r="W332" s="1">
        <f t="shared" si="22"/>
        <v>2.2116948849917666</v>
      </c>
      <c r="X332" s="1">
        <f t="shared" si="23"/>
        <v>218.10413439294089</v>
      </c>
    </row>
    <row r="333" spans="1:24" hidden="1" x14ac:dyDescent="0.3">
      <c r="A333" s="18" t="str">
        <f t="shared" si="20"/>
        <v>AirGrSupp - Bobtail_2005_175</v>
      </c>
      <c r="B333" s="1" t="s">
        <v>40</v>
      </c>
      <c r="C333" s="1">
        <v>2020</v>
      </c>
      <c r="D333" s="1" t="s">
        <v>59</v>
      </c>
      <c r="E333" s="1">
        <v>2005</v>
      </c>
      <c r="F333" s="1">
        <v>175</v>
      </c>
      <c r="G333" s="1" t="s">
        <v>5</v>
      </c>
      <c r="H333" s="1">
        <v>4.7912076126133002E-7</v>
      </c>
      <c r="I333" s="1">
        <v>5.7973612112620895E-7</v>
      </c>
      <c r="J333" s="1">
        <v>6.8993389621631504E-7</v>
      </c>
      <c r="K333" s="1">
        <v>6.3526992137333202E-6</v>
      </c>
      <c r="L333" s="1">
        <v>9.2294902074606098E-6</v>
      </c>
      <c r="M333" s="1">
        <v>1.0544025970702601E-3</v>
      </c>
      <c r="N333" s="1">
        <v>3.82671874204101E-7</v>
      </c>
      <c r="O333" s="1">
        <v>3.5205812426777302E-7</v>
      </c>
      <c r="P333" s="1">
        <v>9.7341012821718595E-9</v>
      </c>
      <c r="Q333" s="1">
        <v>8.6058922531797905E-9</v>
      </c>
      <c r="R333" s="1">
        <v>34.2089310450379</v>
      </c>
      <c r="S333" s="1">
        <v>13.0024605865</v>
      </c>
      <c r="T333" s="1">
        <v>5.96158372819953E-2</v>
      </c>
      <c r="U333" s="1">
        <v>1794.339560937</v>
      </c>
      <c r="V333" s="1">
        <f t="shared" si="21"/>
        <v>0.10698289076556686</v>
      </c>
      <c r="W333" s="1">
        <f t="shared" si="22"/>
        <v>1.7031844432402898</v>
      </c>
      <c r="X333" s="1">
        <f t="shared" si="23"/>
        <v>218.10413439294089</v>
      </c>
    </row>
    <row r="334" spans="1:24" hidden="1" x14ac:dyDescent="0.3">
      <c r="A334" s="18" t="str">
        <f t="shared" si="20"/>
        <v>AirGrSupp - Bobtail_2006_75</v>
      </c>
      <c r="B334" s="1" t="s">
        <v>40</v>
      </c>
      <c r="C334" s="1">
        <v>2020</v>
      </c>
      <c r="D334" s="1" t="s">
        <v>59</v>
      </c>
      <c r="E334" s="1">
        <v>2006</v>
      </c>
      <c r="F334" s="1">
        <v>75</v>
      </c>
      <c r="G334" s="1" t="s">
        <v>5</v>
      </c>
      <c r="H334" s="1">
        <v>5.8671701239497995E-7</v>
      </c>
      <c r="I334" s="1">
        <v>7.0992758499792496E-7</v>
      </c>
      <c r="J334" s="1">
        <v>8.4487249784877098E-7</v>
      </c>
      <c r="K334" s="1">
        <v>8.1403362647323303E-6</v>
      </c>
      <c r="L334" s="1">
        <v>1.17200078401399E-5</v>
      </c>
      <c r="M334" s="1">
        <v>1.1910437670061399E-3</v>
      </c>
      <c r="N334" s="1">
        <v>6.33797069095928E-7</v>
      </c>
      <c r="O334" s="1">
        <v>5.83093303568254E-7</v>
      </c>
      <c r="P334" s="1">
        <v>1.09941887732345E-8</v>
      </c>
      <c r="Q334" s="1">
        <v>9.7211391134246694E-9</v>
      </c>
      <c r="R334" s="1">
        <v>38.642103320256098</v>
      </c>
      <c r="S334" s="1">
        <v>27.370179534582501</v>
      </c>
      <c r="T334" s="1">
        <v>5.96158372819953E-2</v>
      </c>
      <c r="U334" s="1">
        <v>2025.3932855590999</v>
      </c>
      <c r="V334" s="1">
        <f t="shared" si="21"/>
        <v>0.11606286483498759</v>
      </c>
      <c r="W334" s="1">
        <f t="shared" si="22"/>
        <v>1.9160513192611437</v>
      </c>
      <c r="X334" s="1">
        <f t="shared" si="23"/>
        <v>459.10920289714062</v>
      </c>
    </row>
    <row r="335" spans="1:24" hidden="1" x14ac:dyDescent="0.3">
      <c r="A335" s="18" t="str">
        <f t="shared" si="20"/>
        <v>AirGrSupp - Bobtail_2007_100</v>
      </c>
      <c r="B335" s="1" t="s">
        <v>40</v>
      </c>
      <c r="C335" s="1">
        <v>2020</v>
      </c>
      <c r="D335" s="1" t="s">
        <v>59</v>
      </c>
      <c r="E335" s="1">
        <v>2007</v>
      </c>
      <c r="F335" s="1">
        <v>100</v>
      </c>
      <c r="G335" s="1" t="s">
        <v>5</v>
      </c>
      <c r="H335" s="1">
        <v>6.1424239792000297E-7</v>
      </c>
      <c r="I335" s="1">
        <v>7.43233301483203E-7</v>
      </c>
      <c r="J335" s="1">
        <v>8.8450905300480403E-7</v>
      </c>
      <c r="K335" s="1">
        <v>8.7160155238561002E-6</v>
      </c>
      <c r="L335" s="1">
        <v>1.25977189136685E-5</v>
      </c>
      <c r="M335" s="1">
        <v>1.28761488324989E-3</v>
      </c>
      <c r="N335" s="1">
        <v>6.7072049179374303E-7</v>
      </c>
      <c r="O335" s="1">
        <v>6.1706285245024398E-7</v>
      </c>
      <c r="P335" s="1">
        <v>1.18862108725017E-8</v>
      </c>
      <c r="Q335" s="1">
        <v>1.0509339582080699E-8</v>
      </c>
      <c r="R335" s="1">
        <v>41.7752468327093</v>
      </c>
      <c r="S335" s="1">
        <v>27.370179534582501</v>
      </c>
      <c r="T335" s="1">
        <v>5.96158372819953E-2</v>
      </c>
      <c r="U335" s="1">
        <v>2189.6143627666002</v>
      </c>
      <c r="V335" s="1">
        <f t="shared" si="21"/>
        <v>0.11239477649726991</v>
      </c>
      <c r="W335" s="1">
        <f t="shared" si="22"/>
        <v>1.9050785249417412</v>
      </c>
      <c r="X335" s="1">
        <f t="shared" si="23"/>
        <v>459.10920289714062</v>
      </c>
    </row>
    <row r="336" spans="1:24" hidden="1" x14ac:dyDescent="0.3">
      <c r="A336" s="18" t="str">
        <f t="shared" si="20"/>
        <v>AirGrSupp - Bobtail_2011_100</v>
      </c>
      <c r="B336" s="1" t="s">
        <v>40</v>
      </c>
      <c r="C336" s="1">
        <v>2020</v>
      </c>
      <c r="D336" s="1" t="s">
        <v>59</v>
      </c>
      <c r="E336" s="1">
        <v>2011</v>
      </c>
      <c r="F336" s="1">
        <v>100</v>
      </c>
      <c r="G336" s="1" t="s">
        <v>5</v>
      </c>
      <c r="H336" s="1">
        <v>3.69517413676184E-7</v>
      </c>
      <c r="I336" s="1">
        <v>4.4711607054818298E-7</v>
      </c>
      <c r="J336" s="1">
        <v>5.32105075693705E-7</v>
      </c>
      <c r="K336" s="1">
        <v>8.4765244970564297E-6</v>
      </c>
      <c r="L336" s="1">
        <v>7.2273460124853802E-6</v>
      </c>
      <c r="M336" s="1">
        <v>1.31980525533113E-3</v>
      </c>
      <c r="N336" s="1">
        <v>5.0289929455265296E-7</v>
      </c>
      <c r="O336" s="1">
        <v>4.6266735098844099E-7</v>
      </c>
      <c r="P336" s="1">
        <v>1.219116857564E-8</v>
      </c>
      <c r="Q336" s="1">
        <v>1.07720730716327E-8</v>
      </c>
      <c r="R336" s="1">
        <v>42.819628003527001</v>
      </c>
      <c r="S336" s="1">
        <v>27.370179534582501</v>
      </c>
      <c r="T336" s="1">
        <v>5.96158372819953E-2</v>
      </c>
      <c r="U336" s="1">
        <v>2244.3547218357598</v>
      </c>
      <c r="V336" s="1">
        <f t="shared" si="21"/>
        <v>6.5965579494305801E-2</v>
      </c>
      <c r="W336" s="1">
        <f t="shared" si="22"/>
        <v>1.066291505324189</v>
      </c>
      <c r="X336" s="1">
        <f t="shared" si="23"/>
        <v>459.10920289714062</v>
      </c>
    </row>
    <row r="337" spans="1:24" hidden="1" x14ac:dyDescent="0.3">
      <c r="A337" s="18" t="str">
        <f t="shared" si="20"/>
        <v>AirGrSupp - Bobtail_2012_25</v>
      </c>
      <c r="B337" s="1" t="s">
        <v>40</v>
      </c>
      <c r="C337" s="1">
        <v>2020</v>
      </c>
      <c r="D337" s="1" t="s">
        <v>59</v>
      </c>
      <c r="E337" s="1">
        <v>2012</v>
      </c>
      <c r="F337" s="1">
        <v>25</v>
      </c>
      <c r="G337" s="1" t="s">
        <v>5</v>
      </c>
      <c r="H337" s="1">
        <v>1.38085435504532E-7</v>
      </c>
      <c r="I337" s="1">
        <v>1.6708337696048401E-7</v>
      </c>
      <c r="J337" s="1">
        <v>1.98843027126527E-7</v>
      </c>
      <c r="K337" s="1">
        <v>2.8702788292003301E-6</v>
      </c>
      <c r="L337" s="1">
        <v>3.7415546615475899E-6</v>
      </c>
      <c r="M337" s="1">
        <v>4.4733214608817698E-4</v>
      </c>
      <c r="N337" s="1">
        <v>1.3342490970555799E-7</v>
      </c>
      <c r="O337" s="1">
        <v>1.2275091692911301E-7</v>
      </c>
      <c r="P337" s="1">
        <v>4.1316649666787704E-9</v>
      </c>
      <c r="Q337" s="1">
        <v>3.6510648411860799E-9</v>
      </c>
      <c r="R337" s="1">
        <v>14.513198831526999</v>
      </c>
      <c r="S337" s="1">
        <v>27.370179534582501</v>
      </c>
      <c r="T337" s="1">
        <v>5.96158372819953E-2</v>
      </c>
      <c r="U337" s="1">
        <v>684.25448836456303</v>
      </c>
      <c r="V337" s="1">
        <f t="shared" si="21"/>
        <v>8.085449894629447E-2</v>
      </c>
      <c r="W337" s="1">
        <f t="shared" si="22"/>
        <v>1.8106021852260652</v>
      </c>
      <c r="X337" s="1">
        <f t="shared" si="23"/>
        <v>459.10920289714062</v>
      </c>
    </row>
    <row r="338" spans="1:24" hidden="1" x14ac:dyDescent="0.3">
      <c r="A338" s="18" t="str">
        <f t="shared" si="20"/>
        <v>AirGrSupp - Bobtail_2013_50</v>
      </c>
      <c r="B338" s="1" t="s">
        <v>40</v>
      </c>
      <c r="C338" s="1">
        <v>2020</v>
      </c>
      <c r="D338" s="1" t="s">
        <v>59</v>
      </c>
      <c r="E338" s="1">
        <v>2013</v>
      </c>
      <c r="F338" s="1">
        <v>50</v>
      </c>
      <c r="G338" s="1" t="s">
        <v>5</v>
      </c>
      <c r="H338" s="1">
        <v>2.0614240593741899E-7</v>
      </c>
      <c r="I338" s="1">
        <v>2.4943231118427699E-7</v>
      </c>
      <c r="J338" s="1">
        <v>2.96845064549884E-7</v>
      </c>
      <c r="K338" s="1">
        <v>4.45066750588463E-6</v>
      </c>
      <c r="L338" s="1">
        <v>3.5857912780821702E-6</v>
      </c>
      <c r="M338" s="1">
        <v>7.1573143374108303E-4</v>
      </c>
      <c r="N338" s="1">
        <v>1.4589834619518599E-8</v>
      </c>
      <c r="O338" s="1">
        <v>1.3422647849957101E-8</v>
      </c>
      <c r="P338" s="1">
        <v>6.61110777541212E-9</v>
      </c>
      <c r="Q338" s="1">
        <v>5.8417037458977303E-9</v>
      </c>
      <c r="R338" s="1">
        <v>23.221118130443301</v>
      </c>
      <c r="S338" s="1">
        <v>27.370179534582501</v>
      </c>
      <c r="T338" s="1">
        <v>5.96158372819953E-2</v>
      </c>
      <c r="U338" s="1">
        <v>1094.8071813833001</v>
      </c>
      <c r="V338" s="1">
        <f t="shared" si="21"/>
        <v>7.5440346418298582E-2</v>
      </c>
      <c r="W338" s="1">
        <f t="shared" si="22"/>
        <v>1.0845160152582687</v>
      </c>
      <c r="X338" s="1">
        <f t="shared" si="23"/>
        <v>459.10920289714062</v>
      </c>
    </row>
    <row r="339" spans="1:24" hidden="1" x14ac:dyDescent="0.3">
      <c r="A339" s="18" t="str">
        <f t="shared" si="20"/>
        <v>AirGrSupp - Bobtail_2013_175</v>
      </c>
      <c r="B339" s="1" t="s">
        <v>40</v>
      </c>
      <c r="C339" s="1">
        <v>2020</v>
      </c>
      <c r="D339" s="1" t="s">
        <v>59</v>
      </c>
      <c r="E339" s="1">
        <v>2013</v>
      </c>
      <c r="F339" s="1">
        <v>175</v>
      </c>
      <c r="G339" s="1" t="s">
        <v>5</v>
      </c>
      <c r="H339" s="1">
        <v>4.7977525307745E-7</v>
      </c>
      <c r="I339" s="1">
        <v>5.8052805622371401E-7</v>
      </c>
      <c r="J339" s="1">
        <v>6.9087636443152702E-7</v>
      </c>
      <c r="K339" s="1">
        <v>1.20113347642493E-5</v>
      </c>
      <c r="L339" s="1">
        <v>9.1657315517089496E-6</v>
      </c>
      <c r="M339" s="1">
        <v>2.1567549294435602E-3</v>
      </c>
      <c r="N339" s="1">
        <v>4.0665361114144598E-8</v>
      </c>
      <c r="O339" s="1">
        <v>3.7412132225012999E-8</v>
      </c>
      <c r="P339" s="1">
        <v>1.9925875634343499E-8</v>
      </c>
      <c r="Q339" s="1">
        <v>1.7603143799985198E-8</v>
      </c>
      <c r="R339" s="1">
        <v>69.973538444788105</v>
      </c>
      <c r="S339" s="1">
        <v>27.370179534582501</v>
      </c>
      <c r="T339" s="1">
        <v>5.96158372819953E-2</v>
      </c>
      <c r="U339" s="1">
        <v>3667.6040576340602</v>
      </c>
      <c r="V339" s="1">
        <f t="shared" si="21"/>
        <v>5.2411835546399978E-2</v>
      </c>
      <c r="W339" s="1">
        <f t="shared" si="22"/>
        <v>0.82751007397563803</v>
      </c>
      <c r="X339" s="1">
        <f t="shared" si="23"/>
        <v>459.10920289714062</v>
      </c>
    </row>
    <row r="340" spans="1:24" hidden="1" x14ac:dyDescent="0.3">
      <c r="A340" s="18" t="str">
        <f t="shared" si="20"/>
        <v>AirGrSupp - Bobtail_2015_100</v>
      </c>
      <c r="B340" s="1" t="s">
        <v>40</v>
      </c>
      <c r="C340" s="1">
        <v>2020</v>
      </c>
      <c r="D340" s="1" t="s">
        <v>59</v>
      </c>
      <c r="E340" s="1">
        <v>2015</v>
      </c>
      <c r="F340" s="1">
        <v>100</v>
      </c>
      <c r="G340" s="1" t="s">
        <v>5</v>
      </c>
      <c r="H340" s="1">
        <v>4.4778977618788302E-7</v>
      </c>
      <c r="I340" s="1">
        <v>5.4182562918733897E-7</v>
      </c>
      <c r="J340" s="1">
        <v>6.4481727771055195E-7</v>
      </c>
      <c r="K340" s="1">
        <v>1.77588326625962E-5</v>
      </c>
      <c r="L340" s="1">
        <v>7.4873826071736703E-6</v>
      </c>
      <c r="M340" s="1">
        <v>2.8810383012716299E-3</v>
      </c>
      <c r="N340" s="1">
        <v>5.8708787429081098E-8</v>
      </c>
      <c r="O340" s="1">
        <v>5.4012084434754597E-8</v>
      </c>
      <c r="P340" s="1">
        <v>2.66231941548974E-8</v>
      </c>
      <c r="Q340" s="1">
        <v>2.35146473149056E-8</v>
      </c>
      <c r="R340" s="1">
        <v>93.472114788187099</v>
      </c>
      <c r="S340" s="1">
        <v>54.740359069165002</v>
      </c>
      <c r="T340" s="1">
        <v>0.11923167456399</v>
      </c>
      <c r="U340" s="1">
        <v>4899.2621366902704</v>
      </c>
      <c r="V340" s="1">
        <f t="shared" si="21"/>
        <v>3.6619926434100794E-2</v>
      </c>
      <c r="W340" s="1">
        <f t="shared" si="22"/>
        <v>0.50604361530462771</v>
      </c>
      <c r="X340" s="1">
        <f t="shared" si="23"/>
        <v>459.10920289714295</v>
      </c>
    </row>
    <row r="341" spans="1:24" hidden="1" x14ac:dyDescent="0.3">
      <c r="A341" s="18" t="str">
        <f t="shared" si="20"/>
        <v>AirGrSupp - Bobtail_2016_175</v>
      </c>
      <c r="B341" s="1" t="s">
        <v>40</v>
      </c>
      <c r="C341" s="1">
        <v>2020</v>
      </c>
      <c r="D341" s="1" t="s">
        <v>59</v>
      </c>
      <c r="E341" s="1">
        <v>2016</v>
      </c>
      <c r="F341" s="1">
        <v>175</v>
      </c>
      <c r="G341" s="1" t="s">
        <v>5</v>
      </c>
      <c r="H341" s="1">
        <v>2.80887713781047E-7</v>
      </c>
      <c r="I341" s="1">
        <v>3.3987413367506598E-7</v>
      </c>
      <c r="J341" s="1">
        <v>4.0447830784470697E-7</v>
      </c>
      <c r="K341" s="1">
        <v>1.17805358496212E-5</v>
      </c>
      <c r="L341" s="1">
        <v>4.9920087725243997E-6</v>
      </c>
      <c r="M341" s="1">
        <v>1.9314223248748301E-3</v>
      </c>
      <c r="N341" s="1">
        <v>3.7992333273886102E-8</v>
      </c>
      <c r="O341" s="1">
        <v>3.4952946611975201E-8</v>
      </c>
      <c r="P341" s="1">
        <v>1.7848530585245499E-8</v>
      </c>
      <c r="Q341" s="1">
        <v>1.5764009373120999E-8</v>
      </c>
      <c r="R341" s="1">
        <v>62.662870249063999</v>
      </c>
      <c r="S341" s="1">
        <v>27.370179534582501</v>
      </c>
      <c r="T341" s="1">
        <v>5.96158372819953E-2</v>
      </c>
      <c r="U341" s="1">
        <v>3284.4215441499</v>
      </c>
      <c r="V341" s="1">
        <f t="shared" si="21"/>
        <v>3.4264770084422455E-2</v>
      </c>
      <c r="W341" s="1">
        <f t="shared" si="22"/>
        <v>0.50327464170456571</v>
      </c>
      <c r="X341" s="1">
        <f t="shared" si="23"/>
        <v>459.10920289714062</v>
      </c>
    </row>
    <row r="342" spans="1:24" hidden="1" x14ac:dyDescent="0.3">
      <c r="A342" s="18" t="str">
        <f t="shared" si="20"/>
        <v>AirGrSupp - Bobtail_2017_175</v>
      </c>
      <c r="B342" s="1" t="s">
        <v>40</v>
      </c>
      <c r="C342" s="1">
        <v>2020</v>
      </c>
      <c r="D342" s="1" t="s">
        <v>59</v>
      </c>
      <c r="E342" s="1">
        <v>2017</v>
      </c>
      <c r="F342" s="1">
        <v>175</v>
      </c>
      <c r="G342" s="1" t="s">
        <v>5</v>
      </c>
      <c r="H342" s="1">
        <v>2.6158116419591399E-7</v>
      </c>
      <c r="I342" s="1">
        <v>3.16513208677057E-7</v>
      </c>
      <c r="J342" s="1">
        <v>3.76676876442117E-7</v>
      </c>
      <c r="K342" s="1">
        <v>1.1655709020407E-5</v>
      </c>
      <c r="L342" s="1">
        <v>4.9645431715245502E-6</v>
      </c>
      <c r="M342" s="1">
        <v>1.9314223248748301E-3</v>
      </c>
      <c r="N342" s="1">
        <v>3.6626820226600501E-8</v>
      </c>
      <c r="O342" s="1">
        <v>3.3696674608472499E-8</v>
      </c>
      <c r="P342" s="1">
        <v>1.7849109781733101E-8</v>
      </c>
      <c r="Q342" s="1">
        <v>1.5764009373120999E-8</v>
      </c>
      <c r="R342" s="1">
        <v>62.662870249063999</v>
      </c>
      <c r="S342" s="1">
        <v>27.370179534582501</v>
      </c>
      <c r="T342" s="1">
        <v>5.96158372819953E-2</v>
      </c>
      <c r="U342" s="1">
        <v>3284.4215441499</v>
      </c>
      <c r="V342" s="1">
        <f t="shared" si="21"/>
        <v>3.1909613734744234E-2</v>
      </c>
      <c r="W342" s="1">
        <f t="shared" si="22"/>
        <v>0.50050566810450337</v>
      </c>
      <c r="X342" s="1">
        <f t="shared" si="23"/>
        <v>459.10920289714062</v>
      </c>
    </row>
    <row r="343" spans="1:24" hidden="1" x14ac:dyDescent="0.3">
      <c r="A343" s="18" t="str">
        <f t="shared" si="20"/>
        <v>AirGrSupp - Bobtail_2017_300</v>
      </c>
      <c r="B343" s="1" t="s">
        <v>40</v>
      </c>
      <c r="C343" s="1">
        <v>2020</v>
      </c>
      <c r="D343" s="1" t="s">
        <v>59</v>
      </c>
      <c r="E343" s="1">
        <v>2017</v>
      </c>
      <c r="F343" s="1">
        <v>300</v>
      </c>
      <c r="G343" s="1" t="s">
        <v>5</v>
      </c>
      <c r="H343" s="1">
        <v>1.9279058339230898E-6</v>
      </c>
      <c r="I343" s="1">
        <v>2.3327660590469402E-6</v>
      </c>
      <c r="J343" s="1">
        <v>2.77618440084925E-6</v>
      </c>
      <c r="K343" s="1">
        <v>3.6907519837048201E-5</v>
      </c>
      <c r="L343" s="1">
        <v>1.0060826009423301E-5</v>
      </c>
      <c r="M343" s="1">
        <v>2.02799344111857E-2</v>
      </c>
      <c r="N343" s="1">
        <v>3.4790970909979901E-7</v>
      </c>
      <c r="O343" s="1">
        <v>3.2007693237181499E-7</v>
      </c>
      <c r="P343" s="1">
        <v>1.8744021359990099E-7</v>
      </c>
      <c r="Q343" s="1">
        <v>1.65522098417771E-7</v>
      </c>
      <c r="R343" s="1">
        <v>657.96013761517202</v>
      </c>
      <c r="S343" s="1">
        <v>164.221077207495</v>
      </c>
      <c r="T343" s="1">
        <v>0.35769502369197198</v>
      </c>
      <c r="U343" s="1">
        <v>34486.426213573999</v>
      </c>
      <c r="V343" s="1">
        <f t="shared" si="21"/>
        <v>2.2398121554920377E-2</v>
      </c>
      <c r="W343" s="1">
        <f t="shared" si="22"/>
        <v>9.6599315232678104E-2</v>
      </c>
      <c r="X343" s="1">
        <f t="shared" si="23"/>
        <v>459.10920289714039</v>
      </c>
    </row>
    <row r="344" spans="1:24" hidden="1" x14ac:dyDescent="0.3">
      <c r="A344" s="18" t="str">
        <f t="shared" si="20"/>
        <v>AirGrSupp - Bobtail_2018_300</v>
      </c>
      <c r="B344" s="1" t="s">
        <v>40</v>
      </c>
      <c r="C344" s="1">
        <v>2020</v>
      </c>
      <c r="D344" s="1" t="s">
        <v>59</v>
      </c>
      <c r="E344" s="1">
        <v>2018</v>
      </c>
      <c r="F344" s="1">
        <v>300</v>
      </c>
      <c r="G344" s="1" t="s">
        <v>5</v>
      </c>
      <c r="H344" s="1">
        <v>5.5454128984464803E-7</v>
      </c>
      <c r="I344" s="1">
        <v>6.7099496071202399E-7</v>
      </c>
      <c r="J344" s="1">
        <v>7.9853945737629295E-7</v>
      </c>
      <c r="K344" s="1">
        <v>1.13020499815548E-5</v>
      </c>
      <c r="L344" s="1">
        <v>3.0962600331702999E-6</v>
      </c>
      <c r="M344" s="1">
        <v>6.2771225558432104E-3</v>
      </c>
      <c r="N344" s="1">
        <v>1.0608612792860199E-7</v>
      </c>
      <c r="O344" s="1">
        <v>9.7599237694314295E-8</v>
      </c>
      <c r="P344" s="1">
        <v>5.8018474715446401E-8</v>
      </c>
      <c r="Q344" s="1">
        <v>5.1233030462643502E-8</v>
      </c>
      <c r="R344" s="1">
        <v>203.65432830945801</v>
      </c>
      <c r="S344" s="1">
        <v>54.740359069165002</v>
      </c>
      <c r="T344" s="1">
        <v>0.11923167456399</v>
      </c>
      <c r="U344" s="1">
        <v>10674.3700184871</v>
      </c>
      <c r="V344" s="1">
        <f t="shared" si="21"/>
        <v>2.0814481940481737E-2</v>
      </c>
      <c r="W344" s="1">
        <f t="shared" si="22"/>
        <v>9.6046993370964825E-2</v>
      </c>
      <c r="X344" s="1">
        <f t="shared" si="23"/>
        <v>459.10920289714295</v>
      </c>
    </row>
    <row r="345" spans="1:24" hidden="1" x14ac:dyDescent="0.3">
      <c r="A345" s="18" t="str">
        <f t="shared" si="20"/>
        <v>AirGrSupp - Bobtail_2019_50</v>
      </c>
      <c r="B345" s="1" t="s">
        <v>40</v>
      </c>
      <c r="C345" s="1">
        <v>2020</v>
      </c>
      <c r="D345" s="1" t="s">
        <v>59</v>
      </c>
      <c r="E345" s="1">
        <v>2019</v>
      </c>
      <c r="F345" s="1">
        <v>50</v>
      </c>
      <c r="G345" s="1" t="s">
        <v>5</v>
      </c>
      <c r="H345" s="1">
        <v>2.7583515268828998E-7</v>
      </c>
      <c r="I345" s="1">
        <v>3.33760534752831E-7</v>
      </c>
      <c r="J345" s="1">
        <v>3.9720261987113798E-7</v>
      </c>
      <c r="K345" s="1">
        <v>8.4599900850426903E-6</v>
      </c>
      <c r="L345" s="1">
        <v>8.01462548849543E-6</v>
      </c>
      <c r="M345" s="1">
        <v>1.6819688692915401E-3</v>
      </c>
      <c r="N345" s="1">
        <v>2.6880829060973901E-8</v>
      </c>
      <c r="O345" s="1">
        <v>2.4730362736095901E-8</v>
      </c>
      <c r="P345" s="1">
        <v>1.55423612572564E-8</v>
      </c>
      <c r="Q345" s="1">
        <v>1.37280038028596E-8</v>
      </c>
      <c r="R345" s="1">
        <v>54.5696276065418</v>
      </c>
      <c r="S345" s="1">
        <v>54.740359069165002</v>
      </c>
      <c r="T345" s="1">
        <v>0.11923167456399</v>
      </c>
      <c r="U345" s="1">
        <v>2572.7968762507498</v>
      </c>
      <c r="V345" s="1">
        <f t="shared" si="21"/>
        <v>4.2955431250322244E-2</v>
      </c>
      <c r="W345" s="1">
        <f t="shared" si="22"/>
        <v>1.0314931165336814</v>
      </c>
      <c r="X345" s="1">
        <f t="shared" si="23"/>
        <v>459.10920289714295</v>
      </c>
    </row>
    <row r="346" spans="1:24" hidden="1" x14ac:dyDescent="0.3">
      <c r="A346" s="18" t="str">
        <f t="shared" si="20"/>
        <v>AirGrSupp - Bobtail_2019_300</v>
      </c>
      <c r="B346" s="1" t="s">
        <v>40</v>
      </c>
      <c r="C346" s="1">
        <v>2020</v>
      </c>
      <c r="D346" s="1" t="s">
        <v>59</v>
      </c>
      <c r="E346" s="1">
        <v>2019</v>
      </c>
      <c r="F346" s="1">
        <v>300</v>
      </c>
      <c r="G346" s="1" t="s">
        <v>5</v>
      </c>
      <c r="H346" s="1">
        <v>3.08723610433351E-7</v>
      </c>
      <c r="I346" s="1">
        <v>3.7355556862435501E-7</v>
      </c>
      <c r="J346" s="1">
        <v>4.4456199902402599E-7</v>
      </c>
      <c r="K346" s="1">
        <v>6.7368738421068901E-6</v>
      </c>
      <c r="L346" s="1">
        <v>1.8549663978017999E-6</v>
      </c>
      <c r="M346" s="1">
        <v>3.7823687195465499E-3</v>
      </c>
      <c r="N346" s="1">
        <v>6.2959463004317804E-8</v>
      </c>
      <c r="O346" s="1">
        <v>5.7922705963972401E-8</v>
      </c>
      <c r="P346" s="1">
        <v>3.4960612840977601E-8</v>
      </c>
      <c r="Q346" s="1">
        <v>3.0871185022362102E-8</v>
      </c>
      <c r="R346" s="1">
        <v>122.71478757108299</v>
      </c>
      <c r="S346" s="1">
        <v>27.370179534582501</v>
      </c>
      <c r="T346" s="1">
        <v>5.96158372819953E-2</v>
      </c>
      <c r="U346" s="1">
        <v>6431.9921906268901</v>
      </c>
      <c r="V346" s="1">
        <f t="shared" si="21"/>
        <v>1.9230842326042705E-2</v>
      </c>
      <c r="W346" s="1">
        <f t="shared" si="22"/>
        <v>9.5494671509249868E-2</v>
      </c>
      <c r="X346" s="1">
        <f t="shared" si="23"/>
        <v>459.10920289714062</v>
      </c>
    </row>
    <row r="347" spans="1:24" hidden="1" x14ac:dyDescent="0.3">
      <c r="A347" s="18" t="str">
        <f t="shared" si="20"/>
        <v>AirGrSupp - Cargo Loader_1969_175</v>
      </c>
      <c r="B347" s="1" t="s">
        <v>40</v>
      </c>
      <c r="C347" s="1">
        <v>2020</v>
      </c>
      <c r="D347" s="1" t="s">
        <v>60</v>
      </c>
      <c r="E347" s="1">
        <v>1969</v>
      </c>
      <c r="F347" s="1">
        <v>175</v>
      </c>
      <c r="G347" s="1" t="s">
        <v>5</v>
      </c>
      <c r="H347" s="1">
        <v>2.17183729399358E-6</v>
      </c>
      <c r="I347" s="1">
        <v>2.6279231257322301E-6</v>
      </c>
      <c r="J347" s="1">
        <v>3.1274457033507502E-6</v>
      </c>
      <c r="K347" s="1">
        <v>8.5191009730753304E-6</v>
      </c>
      <c r="L347" s="1">
        <v>2.0811662553636301E-5</v>
      </c>
      <c r="M347" s="1">
        <v>7.1130333929343096E-4</v>
      </c>
      <c r="N347" s="1">
        <v>1.5258728255228199E-6</v>
      </c>
      <c r="O347" s="1">
        <v>1.40380299948099E-6</v>
      </c>
      <c r="P347" s="1">
        <v>6.5111969996391303E-9</v>
      </c>
      <c r="Q347" s="1">
        <v>5.8055622342879502E-9</v>
      </c>
      <c r="R347" s="1">
        <v>23.077453482763602</v>
      </c>
      <c r="S347" s="1">
        <v>11.5783815698833</v>
      </c>
      <c r="T347" s="1">
        <v>5.3086483674919603E-2</v>
      </c>
      <c r="U347" s="1">
        <v>1331.51388053658</v>
      </c>
      <c r="V347" s="1">
        <f t="shared" si="21"/>
        <v>0.65351499840000227</v>
      </c>
      <c r="W347" s="1">
        <f t="shared" si="22"/>
        <v>5.1754686000000021</v>
      </c>
      <c r="X347" s="1">
        <f t="shared" si="23"/>
        <v>218.10413439294035</v>
      </c>
    </row>
    <row r="348" spans="1:24" hidden="1" x14ac:dyDescent="0.3">
      <c r="A348" s="18" t="str">
        <f t="shared" si="20"/>
        <v>AirGrSupp - Cargo Loader_1981_25</v>
      </c>
      <c r="B348" s="1" t="s">
        <v>40</v>
      </c>
      <c r="C348" s="1">
        <v>2020</v>
      </c>
      <c r="D348" s="1" t="s">
        <v>60</v>
      </c>
      <c r="E348" s="1">
        <v>1981</v>
      </c>
      <c r="F348" s="1">
        <v>25</v>
      </c>
      <c r="G348" s="1" t="s">
        <v>5</v>
      </c>
      <c r="H348" s="1">
        <v>0</v>
      </c>
      <c r="I348" s="1">
        <v>0</v>
      </c>
      <c r="J348" s="1">
        <v>0</v>
      </c>
      <c r="K348" s="1">
        <v>0</v>
      </c>
      <c r="L348" s="1">
        <v>0</v>
      </c>
      <c r="M348" s="1">
        <v>0</v>
      </c>
      <c r="N348" s="1">
        <v>0</v>
      </c>
      <c r="O348" s="1">
        <v>0</v>
      </c>
      <c r="P348" s="1">
        <v>0</v>
      </c>
      <c r="Q348" s="1">
        <v>0</v>
      </c>
      <c r="R348" s="1">
        <v>0</v>
      </c>
      <c r="S348" s="1">
        <v>0</v>
      </c>
      <c r="T348" s="1">
        <v>0</v>
      </c>
      <c r="U348" s="1">
        <v>0</v>
      </c>
      <c r="V348" s="1">
        <f t="shared" si="21"/>
        <v>0</v>
      </c>
      <c r="W348" s="1">
        <f t="shared" si="22"/>
        <v>0</v>
      </c>
      <c r="X348" s="1" t="e">
        <f t="shared" si="23"/>
        <v>#DIV/0!</v>
      </c>
    </row>
    <row r="349" spans="1:24" hidden="1" x14ac:dyDescent="0.3">
      <c r="A349" s="18" t="str">
        <f t="shared" si="20"/>
        <v>AirGrSupp - Cargo Loader_1981_50</v>
      </c>
      <c r="B349" s="1" t="s">
        <v>40</v>
      </c>
      <c r="C349" s="1">
        <v>2020</v>
      </c>
      <c r="D349" s="1" t="s">
        <v>60</v>
      </c>
      <c r="E349" s="1">
        <v>1981</v>
      </c>
      <c r="F349" s="1">
        <v>50</v>
      </c>
      <c r="G349" s="1" t="s">
        <v>5</v>
      </c>
      <c r="H349" s="1">
        <v>1.9651354113289798E-6</v>
      </c>
      <c r="I349" s="1">
        <v>2.3778138477080698E-6</v>
      </c>
      <c r="J349" s="1">
        <v>2.82979499231373E-6</v>
      </c>
      <c r="K349" s="1">
        <v>6.5340518147312102E-6</v>
      </c>
      <c r="L349" s="1">
        <v>4.4992182888492398E-6</v>
      </c>
      <c r="M349" s="1">
        <v>3.4381206306328602E-4</v>
      </c>
      <c r="N349" s="1">
        <v>6.1855378140286501E-7</v>
      </c>
      <c r="O349" s="1">
        <v>5.6906947889063599E-7</v>
      </c>
      <c r="P349" s="1">
        <v>3.1197589625756902E-9</v>
      </c>
      <c r="Q349" s="1">
        <v>2.8061478398169401E-9</v>
      </c>
      <c r="R349" s="1">
        <v>11.1546037447785</v>
      </c>
      <c r="S349" s="1">
        <v>11.5783815698833</v>
      </c>
      <c r="T349" s="1">
        <v>5.3086483674919603E-2</v>
      </c>
      <c r="U349" s="1">
        <v>578.91907849416702</v>
      </c>
      <c r="V349" s="1">
        <f t="shared" si="21"/>
        <v>1.3600303200000008</v>
      </c>
      <c r="W349" s="1">
        <f t="shared" si="22"/>
        <v>2.5734029999999981</v>
      </c>
      <c r="X349" s="1">
        <f t="shared" si="23"/>
        <v>218.10413439294035</v>
      </c>
    </row>
    <row r="350" spans="1:24" hidden="1" x14ac:dyDescent="0.3">
      <c r="A350" s="18" t="str">
        <f t="shared" si="20"/>
        <v>AirGrSupp - Cargo Loader_1982_100</v>
      </c>
      <c r="B350" s="1" t="s">
        <v>40</v>
      </c>
      <c r="C350" s="1">
        <v>2020</v>
      </c>
      <c r="D350" s="1" t="s">
        <v>60</v>
      </c>
      <c r="E350" s="1">
        <v>1982</v>
      </c>
      <c r="F350" s="1">
        <v>100</v>
      </c>
      <c r="G350" s="1" t="s">
        <v>5</v>
      </c>
      <c r="H350" s="1">
        <v>1.69969875182106E-6</v>
      </c>
      <c r="I350" s="1">
        <v>2.0566354897034802E-6</v>
      </c>
      <c r="J350" s="1">
        <v>2.44756620262233E-6</v>
      </c>
      <c r="K350" s="1">
        <v>6.6671225006676398E-6</v>
      </c>
      <c r="L350" s="1">
        <v>1.6287388085454501E-5</v>
      </c>
      <c r="M350" s="1">
        <v>5.5667217857746805E-4</v>
      </c>
      <c r="N350" s="1">
        <v>1.19416134171351E-6</v>
      </c>
      <c r="O350" s="1">
        <v>1.0986284343764301E-6</v>
      </c>
      <c r="P350" s="1">
        <v>5.0957193910219203E-9</v>
      </c>
      <c r="Q350" s="1">
        <v>4.5434834877036103E-9</v>
      </c>
      <c r="R350" s="1">
        <v>18.060615769119298</v>
      </c>
      <c r="S350" s="1">
        <v>11.5783815698833</v>
      </c>
      <c r="T350" s="1">
        <v>5.3086483674919603E-2</v>
      </c>
      <c r="U350" s="1">
        <v>1042.0543412894999</v>
      </c>
      <c r="V350" s="1">
        <f t="shared" si="21"/>
        <v>0.65351499839999927</v>
      </c>
      <c r="W350" s="1">
        <f t="shared" si="22"/>
        <v>5.1754685999999905</v>
      </c>
      <c r="X350" s="1">
        <f t="shared" si="23"/>
        <v>218.10413439294035</v>
      </c>
    </row>
    <row r="351" spans="1:24" hidden="1" x14ac:dyDescent="0.3">
      <c r="A351" s="18" t="str">
        <f t="shared" si="20"/>
        <v>AirGrSupp - Cargo Loader_1985_100</v>
      </c>
      <c r="B351" s="1" t="s">
        <v>40</v>
      </c>
      <c r="C351" s="1">
        <v>2020</v>
      </c>
      <c r="D351" s="1" t="s">
        <v>60</v>
      </c>
      <c r="E351" s="1">
        <v>1985</v>
      </c>
      <c r="F351" s="1">
        <v>100</v>
      </c>
      <c r="G351" s="1" t="s">
        <v>5</v>
      </c>
      <c r="H351" s="1">
        <v>1.4730722515782501E-6</v>
      </c>
      <c r="I351" s="1">
        <v>1.7824174244096799E-6</v>
      </c>
      <c r="J351" s="1">
        <v>2.1212240422726801E-6</v>
      </c>
      <c r="K351" s="1">
        <v>5.7781728339119597E-6</v>
      </c>
      <c r="L351" s="1">
        <v>1.41157363407272E-5</v>
      </c>
      <c r="M351" s="1">
        <v>4.8244922143380502E-4</v>
      </c>
      <c r="N351" s="1">
        <v>1.0349398294850401E-6</v>
      </c>
      <c r="O351" s="1">
        <v>9.5214464312624E-7</v>
      </c>
      <c r="P351" s="1">
        <v>4.4162901388856501E-9</v>
      </c>
      <c r="Q351" s="1">
        <v>3.9376856893431304E-9</v>
      </c>
      <c r="R351" s="1">
        <v>15.6525336665701</v>
      </c>
      <c r="S351" s="1">
        <v>11.5783815698833</v>
      </c>
      <c r="T351" s="1">
        <v>5.3086483674919603E-2</v>
      </c>
      <c r="U351" s="1">
        <v>903.11376245090105</v>
      </c>
      <c r="V351" s="1">
        <f t="shared" si="21"/>
        <v>0.65351499839999749</v>
      </c>
      <c r="W351" s="1">
        <f t="shared" si="22"/>
        <v>5.1754685999999719</v>
      </c>
      <c r="X351" s="1">
        <f t="shared" si="23"/>
        <v>218.10413439294035</v>
      </c>
    </row>
    <row r="352" spans="1:24" hidden="1" x14ac:dyDescent="0.3">
      <c r="A352" s="18" t="str">
        <f t="shared" si="20"/>
        <v>AirGrSupp - Cargo Loader_1986_25</v>
      </c>
      <c r="B352" s="1" t="s">
        <v>40</v>
      </c>
      <c r="C352" s="1">
        <v>2020</v>
      </c>
      <c r="D352" s="1" t="s">
        <v>60</v>
      </c>
      <c r="E352" s="1">
        <v>1986</v>
      </c>
      <c r="F352" s="1">
        <v>25</v>
      </c>
      <c r="G352" s="1" t="s">
        <v>5</v>
      </c>
      <c r="H352" s="1">
        <v>0</v>
      </c>
      <c r="I352" s="1">
        <v>0</v>
      </c>
      <c r="J352" s="1">
        <v>0</v>
      </c>
      <c r="K352" s="1">
        <v>0</v>
      </c>
      <c r="L352" s="1">
        <v>0</v>
      </c>
      <c r="M352" s="1">
        <v>0</v>
      </c>
      <c r="N352" s="1">
        <v>0</v>
      </c>
      <c r="O352" s="1">
        <v>0</v>
      </c>
      <c r="P352" s="1">
        <v>0</v>
      </c>
      <c r="Q352" s="1">
        <v>0</v>
      </c>
      <c r="R352" s="1">
        <v>0</v>
      </c>
      <c r="S352" s="1">
        <v>0</v>
      </c>
      <c r="T352" s="1">
        <v>0</v>
      </c>
      <c r="U352" s="1">
        <v>0</v>
      </c>
      <c r="V352" s="1">
        <f t="shared" si="21"/>
        <v>0</v>
      </c>
      <c r="W352" s="1">
        <f t="shared" si="22"/>
        <v>0</v>
      </c>
      <c r="X352" s="1" t="e">
        <f t="shared" si="23"/>
        <v>#DIV/0!</v>
      </c>
    </row>
    <row r="353" spans="1:24" hidden="1" x14ac:dyDescent="0.3">
      <c r="A353" s="18" t="str">
        <f t="shared" si="20"/>
        <v>AirGrSupp - Cargo Loader_1988_100</v>
      </c>
      <c r="B353" s="1" t="s">
        <v>40</v>
      </c>
      <c r="C353" s="1">
        <v>2020</v>
      </c>
      <c r="D353" s="1" t="s">
        <v>60</v>
      </c>
      <c r="E353" s="1">
        <v>1988</v>
      </c>
      <c r="F353" s="1">
        <v>100</v>
      </c>
      <c r="G353" s="1" t="s">
        <v>5</v>
      </c>
      <c r="H353" s="1">
        <v>1.1167164515805099E-6</v>
      </c>
      <c r="I353" s="1">
        <v>1.35122690641242E-6</v>
      </c>
      <c r="J353" s="1">
        <v>1.60807169027594E-6</v>
      </c>
      <c r="K353" s="1">
        <v>4.6316283069435403E-6</v>
      </c>
      <c r="L353" s="1">
        <v>1.04687331809339E-5</v>
      </c>
      <c r="M353" s="1">
        <v>5.3193119286291403E-4</v>
      </c>
      <c r="N353" s="1">
        <v>9.3741513511474604E-7</v>
      </c>
      <c r="O353" s="1">
        <v>8.6242192430556598E-7</v>
      </c>
      <c r="P353" s="1">
        <v>4.8844661776479501E-9</v>
      </c>
      <c r="Q353" s="1">
        <v>4.3415508882501203E-9</v>
      </c>
      <c r="R353" s="1">
        <v>17.2579217349363</v>
      </c>
      <c r="S353" s="1">
        <v>11.5783815698833</v>
      </c>
      <c r="T353" s="1">
        <v>5.3086483674919603E-2</v>
      </c>
      <c r="U353" s="1">
        <v>995.74081500996795</v>
      </c>
      <c r="V353" s="1">
        <f t="shared" si="21"/>
        <v>0.4493353391999973</v>
      </c>
      <c r="W353" s="1">
        <f t="shared" si="22"/>
        <v>3.481259699999979</v>
      </c>
      <c r="X353" s="1">
        <f t="shared" si="23"/>
        <v>218.10413439294035</v>
      </c>
    </row>
    <row r="354" spans="1:24" hidden="1" x14ac:dyDescent="0.3">
      <c r="A354" s="18" t="str">
        <f t="shared" si="20"/>
        <v>AirGrSupp - Cargo Loader_1989_50</v>
      </c>
      <c r="B354" s="1" t="s">
        <v>40</v>
      </c>
      <c r="C354" s="1">
        <v>2020</v>
      </c>
      <c r="D354" s="1" t="s">
        <v>60</v>
      </c>
      <c r="E354" s="1">
        <v>1989</v>
      </c>
      <c r="F354" s="1">
        <v>50</v>
      </c>
      <c r="G354" s="1" t="s">
        <v>5</v>
      </c>
      <c r="H354" s="1">
        <v>3.51919559673768E-6</v>
      </c>
      <c r="I354" s="1">
        <v>4.2582266720525901E-6</v>
      </c>
      <c r="J354" s="1">
        <v>5.0676416593022502E-6</v>
      </c>
      <c r="K354" s="1">
        <v>1.19578904962248E-5</v>
      </c>
      <c r="L354" s="1">
        <v>8.1223188723389707E-6</v>
      </c>
      <c r="M354" s="1">
        <v>6.29206366579918E-4</v>
      </c>
      <c r="N354" s="1">
        <v>1.13200791695062E-6</v>
      </c>
      <c r="O354" s="1">
        <v>1.0414472835945699E-6</v>
      </c>
      <c r="P354" s="1">
        <v>5.7117490246198501E-9</v>
      </c>
      <c r="Q354" s="1">
        <v>5.1354977793559799E-9</v>
      </c>
      <c r="R354" s="1">
        <v>20.4139076167287</v>
      </c>
      <c r="S354" s="1">
        <v>25.240871822345699</v>
      </c>
      <c r="T354" s="1">
        <v>5.3086483674919603E-2</v>
      </c>
      <c r="U354" s="1">
        <v>1060.11661653851</v>
      </c>
      <c r="V354" s="1">
        <f t="shared" si="21"/>
        <v>1.3300370370295669</v>
      </c>
      <c r="W354" s="1">
        <f t="shared" si="22"/>
        <v>2.5369680288925771</v>
      </c>
      <c r="X354" s="1">
        <f t="shared" si="23"/>
        <v>475.46701297661201</v>
      </c>
    </row>
    <row r="355" spans="1:24" hidden="1" x14ac:dyDescent="0.3">
      <c r="A355" s="18" t="str">
        <f t="shared" si="20"/>
        <v>AirGrSupp - Cargo Loader_1992_100</v>
      </c>
      <c r="B355" s="1" t="s">
        <v>40</v>
      </c>
      <c r="C355" s="1">
        <v>2020</v>
      </c>
      <c r="D355" s="1" t="s">
        <v>60</v>
      </c>
      <c r="E355" s="1">
        <v>1992</v>
      </c>
      <c r="F355" s="1">
        <v>100</v>
      </c>
      <c r="G355" s="1" t="s">
        <v>5</v>
      </c>
      <c r="H355" s="1">
        <v>2.23343290316103E-6</v>
      </c>
      <c r="I355" s="1">
        <v>2.7024538128248501E-6</v>
      </c>
      <c r="J355" s="1">
        <v>3.2161433805518901E-6</v>
      </c>
      <c r="K355" s="1">
        <v>9.2632566138870806E-6</v>
      </c>
      <c r="L355" s="1">
        <v>2.0937466361867899E-5</v>
      </c>
      <c r="M355" s="1">
        <v>1.06386238572582E-3</v>
      </c>
      <c r="N355" s="1">
        <v>1.87483027022949E-6</v>
      </c>
      <c r="O355" s="1">
        <v>1.7248438486111301E-6</v>
      </c>
      <c r="P355" s="1">
        <v>9.7689323552959102E-9</v>
      </c>
      <c r="Q355" s="1">
        <v>8.6831017765002406E-9</v>
      </c>
      <c r="R355" s="1">
        <v>34.5158434698726</v>
      </c>
      <c r="S355" s="1">
        <v>23.156763139766699</v>
      </c>
      <c r="T355" s="1">
        <v>0.106172967349839</v>
      </c>
      <c r="U355" s="1">
        <v>1991.48163001993</v>
      </c>
      <c r="V355" s="1">
        <f t="shared" si="21"/>
        <v>0.44933533920000035</v>
      </c>
      <c r="W355" s="1">
        <f t="shared" si="22"/>
        <v>3.4812597000000061</v>
      </c>
      <c r="X355" s="1">
        <f t="shared" si="23"/>
        <v>218.10413439294175</v>
      </c>
    </row>
    <row r="356" spans="1:24" hidden="1" x14ac:dyDescent="0.3">
      <c r="A356" s="18" t="str">
        <f t="shared" si="20"/>
        <v>AirGrSupp - Cargo Loader_1993_175</v>
      </c>
      <c r="B356" s="1" t="s">
        <v>40</v>
      </c>
      <c r="C356" s="1">
        <v>2020</v>
      </c>
      <c r="D356" s="1" t="s">
        <v>60</v>
      </c>
      <c r="E356" s="1">
        <v>1993</v>
      </c>
      <c r="F356" s="1">
        <v>175</v>
      </c>
      <c r="G356" s="1" t="s">
        <v>5</v>
      </c>
      <c r="H356" s="1">
        <v>2.8772437516686099E-6</v>
      </c>
      <c r="I356" s="1">
        <v>3.4814649395190199E-6</v>
      </c>
      <c r="J356" s="1">
        <v>4.1432310024027997E-6</v>
      </c>
      <c r="K356" s="1">
        <v>1.34343895399271E-5</v>
      </c>
      <c r="L356" s="1">
        <v>3.6665594623402101E-5</v>
      </c>
      <c r="M356" s="1">
        <v>1.9943961838909201E-3</v>
      </c>
      <c r="N356" s="1">
        <v>1.9341169718210901E-6</v>
      </c>
      <c r="O356" s="1">
        <v>1.7793876140753999E-6</v>
      </c>
      <c r="P356" s="1">
        <v>1.83528644604555E-8</v>
      </c>
      <c r="Q356" s="1">
        <v>1.6277993544788702E-8</v>
      </c>
      <c r="R356" s="1">
        <v>64.705987751531296</v>
      </c>
      <c r="S356" s="1">
        <v>25.240871822345699</v>
      </c>
      <c r="T356" s="1">
        <v>5.3086483674919603E-2</v>
      </c>
      <c r="U356" s="1">
        <v>3735.64902970716</v>
      </c>
      <c r="V356" s="1">
        <f t="shared" si="21"/>
        <v>0.30859192657396284</v>
      </c>
      <c r="W356" s="1">
        <f t="shared" si="22"/>
        <v>3.2499843256726191</v>
      </c>
      <c r="X356" s="1">
        <f t="shared" si="23"/>
        <v>475.46701297661201</v>
      </c>
    </row>
    <row r="357" spans="1:24" hidden="1" x14ac:dyDescent="0.3">
      <c r="A357" s="18" t="str">
        <f t="shared" si="20"/>
        <v>AirGrSupp - Cargo Loader_1994_25</v>
      </c>
      <c r="B357" s="1" t="s">
        <v>40</v>
      </c>
      <c r="C357" s="1">
        <v>2020</v>
      </c>
      <c r="D357" s="1" t="s">
        <v>60</v>
      </c>
      <c r="E357" s="1">
        <v>1994</v>
      </c>
      <c r="F357" s="1">
        <v>25</v>
      </c>
      <c r="G357" s="1" t="s">
        <v>5</v>
      </c>
      <c r="H357" s="1">
        <v>0</v>
      </c>
      <c r="I357" s="1">
        <v>0</v>
      </c>
      <c r="J357" s="1">
        <v>0</v>
      </c>
      <c r="K357" s="1">
        <v>0</v>
      </c>
      <c r="L357" s="1">
        <v>0</v>
      </c>
      <c r="M357" s="1">
        <v>0</v>
      </c>
      <c r="N357" s="1">
        <v>0</v>
      </c>
      <c r="O357" s="1">
        <v>0</v>
      </c>
      <c r="P357" s="1">
        <v>0</v>
      </c>
      <c r="Q357" s="1">
        <v>0</v>
      </c>
      <c r="R357" s="1">
        <v>0</v>
      </c>
      <c r="S357" s="1">
        <v>0</v>
      </c>
      <c r="T357" s="1">
        <v>0</v>
      </c>
      <c r="U357" s="1">
        <v>0</v>
      </c>
      <c r="V357" s="1">
        <f t="shared" si="21"/>
        <v>0</v>
      </c>
      <c r="W357" s="1">
        <f t="shared" si="22"/>
        <v>0</v>
      </c>
      <c r="X357" s="1" t="e">
        <f t="shared" si="23"/>
        <v>#DIV/0!</v>
      </c>
    </row>
    <row r="358" spans="1:24" hidden="1" x14ac:dyDescent="0.3">
      <c r="A358" s="18" t="str">
        <f t="shared" si="20"/>
        <v>AirGrSupp - Cargo Loader_1995_100</v>
      </c>
      <c r="B358" s="1" t="s">
        <v>40</v>
      </c>
      <c r="C358" s="1">
        <v>2020</v>
      </c>
      <c r="D358" s="1" t="s">
        <v>60</v>
      </c>
      <c r="E358" s="1">
        <v>1995</v>
      </c>
      <c r="F358" s="1">
        <v>100</v>
      </c>
      <c r="G358" s="1" t="s">
        <v>5</v>
      </c>
      <c r="H358" s="1">
        <v>1.01807411029592E-6</v>
      </c>
      <c r="I358" s="1">
        <v>1.23186967345806E-6</v>
      </c>
      <c r="J358" s="1">
        <v>1.46602671882613E-6</v>
      </c>
      <c r="K358" s="1">
        <v>4.2504627742720696E-6</v>
      </c>
      <c r="L358" s="1">
        <v>9.6202495491511504E-6</v>
      </c>
      <c r="M358" s="1">
        <v>4.9481971429108295E-4</v>
      </c>
      <c r="N358" s="1">
        <v>8.4929047793303298E-7</v>
      </c>
      <c r="O358" s="1">
        <v>7.8134723969838998E-7</v>
      </c>
      <c r="P358" s="1">
        <v>4.5443114243147301E-9</v>
      </c>
      <c r="Q358" s="1">
        <v>4.0386519890698799E-9</v>
      </c>
      <c r="R358" s="1">
        <v>16.0538806836616</v>
      </c>
      <c r="S358" s="1">
        <v>11.5783815698833</v>
      </c>
      <c r="T358" s="1">
        <v>5.3086483674919603E-2</v>
      </c>
      <c r="U358" s="1">
        <v>926.27052559066794</v>
      </c>
      <c r="V358" s="1">
        <f t="shared" si="21"/>
        <v>0.44036776359888508</v>
      </c>
      <c r="W358" s="1">
        <f t="shared" si="22"/>
        <v>3.439038942594042</v>
      </c>
      <c r="X358" s="1">
        <f t="shared" si="23"/>
        <v>218.10413439294035</v>
      </c>
    </row>
    <row r="359" spans="1:24" hidden="1" x14ac:dyDescent="0.3">
      <c r="A359" s="18" t="str">
        <f t="shared" si="20"/>
        <v>AirGrSupp - Cargo Loader_1997_25</v>
      </c>
      <c r="B359" s="1" t="s">
        <v>40</v>
      </c>
      <c r="C359" s="1">
        <v>2020</v>
      </c>
      <c r="D359" s="1" t="s">
        <v>60</v>
      </c>
      <c r="E359" s="1">
        <v>1997</v>
      </c>
      <c r="F359" s="1">
        <v>25</v>
      </c>
      <c r="G359" s="1" t="s">
        <v>5</v>
      </c>
      <c r="H359" s="1">
        <v>0</v>
      </c>
      <c r="I359" s="1">
        <v>0</v>
      </c>
      <c r="J359" s="1">
        <v>0</v>
      </c>
      <c r="K359" s="1">
        <v>0</v>
      </c>
      <c r="L359" s="1">
        <v>0</v>
      </c>
      <c r="M359" s="1">
        <v>0</v>
      </c>
      <c r="N359" s="1">
        <v>0</v>
      </c>
      <c r="O359" s="1">
        <v>0</v>
      </c>
      <c r="P359" s="1">
        <v>0</v>
      </c>
      <c r="Q359" s="1">
        <v>0</v>
      </c>
      <c r="R359" s="1">
        <v>0</v>
      </c>
      <c r="S359" s="1">
        <v>0</v>
      </c>
      <c r="T359" s="1">
        <v>0</v>
      </c>
      <c r="U359" s="1">
        <v>0</v>
      </c>
      <c r="V359" s="1">
        <f t="shared" si="21"/>
        <v>0</v>
      </c>
      <c r="W359" s="1">
        <f t="shared" si="22"/>
        <v>0</v>
      </c>
      <c r="X359" s="1" t="e">
        <f t="shared" si="23"/>
        <v>#DIV/0!</v>
      </c>
    </row>
    <row r="360" spans="1:24" hidden="1" x14ac:dyDescent="0.3">
      <c r="A360" s="18" t="str">
        <f t="shared" si="20"/>
        <v>AirGrSupp - Cargo Loader_1997_300</v>
      </c>
      <c r="B360" s="1" t="s">
        <v>40</v>
      </c>
      <c r="C360" s="1">
        <v>2020</v>
      </c>
      <c r="D360" s="1" t="s">
        <v>60</v>
      </c>
      <c r="E360" s="1">
        <v>1997</v>
      </c>
      <c r="F360" s="1">
        <v>300</v>
      </c>
      <c r="G360" s="1" t="s">
        <v>5</v>
      </c>
      <c r="H360" s="1">
        <v>2.3391379311351499E-6</v>
      </c>
      <c r="I360" s="1">
        <v>2.8303568966735301E-6</v>
      </c>
      <c r="J360" s="1">
        <v>3.3683586208346201E-6</v>
      </c>
      <c r="K360" s="1">
        <v>8.0343353409242199E-6</v>
      </c>
      <c r="L360" s="1">
        <v>5.0380555774259502E-5</v>
      </c>
      <c r="M360" s="1">
        <v>3.6131842947064699E-3</v>
      </c>
      <c r="N360" s="1">
        <v>1.27683719203672E-6</v>
      </c>
      <c r="O360" s="1">
        <v>1.17469021667378E-6</v>
      </c>
      <c r="P360" s="1">
        <v>3.3335506502450398E-8</v>
      </c>
      <c r="Q360" s="1">
        <v>2.9490324490402601E-8</v>
      </c>
      <c r="R360" s="1">
        <v>117.225785230488</v>
      </c>
      <c r="S360" s="1">
        <v>36.819253392229001</v>
      </c>
      <c r="T360" s="1">
        <v>0.106172967349839</v>
      </c>
      <c r="U360" s="1">
        <v>6848.3811309545999</v>
      </c>
      <c r="V360" s="1">
        <f t="shared" si="21"/>
        <v>0.1368490794767139</v>
      </c>
      <c r="W360" s="1">
        <f t="shared" si="22"/>
        <v>2.435923430481747</v>
      </c>
      <c r="X360" s="1">
        <f t="shared" si="23"/>
        <v>346.78557368477686</v>
      </c>
    </row>
    <row r="361" spans="1:24" hidden="1" x14ac:dyDescent="0.3">
      <c r="A361" s="18" t="str">
        <f t="shared" si="20"/>
        <v>AirGrSupp - Cargo Loader_1999_25</v>
      </c>
      <c r="B361" s="1" t="s">
        <v>40</v>
      </c>
      <c r="C361" s="1">
        <v>2020</v>
      </c>
      <c r="D361" s="1" t="s">
        <v>60</v>
      </c>
      <c r="E361" s="1">
        <v>1999</v>
      </c>
      <c r="F361" s="1">
        <v>25</v>
      </c>
      <c r="G361" s="1" t="s">
        <v>5</v>
      </c>
      <c r="H361" s="1">
        <v>1.4807754701444001E-6</v>
      </c>
      <c r="I361" s="1">
        <v>1.7917383188747301E-6</v>
      </c>
      <c r="J361" s="1">
        <v>2.1323166770079398E-6</v>
      </c>
      <c r="K361" s="1">
        <v>5.1847039364109901E-6</v>
      </c>
      <c r="L361" s="1">
        <v>3.9541086030810102E-6</v>
      </c>
      <c r="M361" s="1">
        <v>3.7452759915471303E-4</v>
      </c>
      <c r="N361" s="1">
        <v>5.3377425646673398E-7</v>
      </c>
      <c r="O361" s="1">
        <v>4.9107231594939497E-7</v>
      </c>
      <c r="P361" s="1">
        <v>3.4182701243016098E-9</v>
      </c>
      <c r="Q361" s="1">
        <v>3.05684391628332E-9</v>
      </c>
      <c r="R361" s="1">
        <v>12.151135486148</v>
      </c>
      <c r="S361" s="1">
        <v>25.240871822345699</v>
      </c>
      <c r="T361" s="1">
        <v>5.3086483674919603E-2</v>
      </c>
      <c r="U361" s="1">
        <v>631.021795558642</v>
      </c>
      <c r="V361" s="1">
        <f t="shared" si="21"/>
        <v>0.94019691621563706</v>
      </c>
      <c r="W361" s="1">
        <f t="shared" si="22"/>
        <v>2.0748792811069001</v>
      </c>
      <c r="X361" s="1">
        <f t="shared" si="23"/>
        <v>475.46701297661201</v>
      </c>
    </row>
    <row r="362" spans="1:24" hidden="1" x14ac:dyDescent="0.3">
      <c r="A362" s="18" t="str">
        <f t="shared" si="20"/>
        <v>AirGrSupp - Cargo Loader_1999_100</v>
      </c>
      <c r="B362" s="1" t="s">
        <v>40</v>
      </c>
      <c r="C362" s="1">
        <v>2020</v>
      </c>
      <c r="D362" s="1" t="s">
        <v>60</v>
      </c>
      <c r="E362" s="1">
        <v>1999</v>
      </c>
      <c r="F362" s="1">
        <v>100</v>
      </c>
      <c r="G362" s="1" t="s">
        <v>5</v>
      </c>
      <c r="H362" s="1">
        <v>6.0248070958334299E-6</v>
      </c>
      <c r="I362" s="1">
        <v>7.29001658595845E-6</v>
      </c>
      <c r="J362" s="1">
        <v>8.6757222180001403E-6</v>
      </c>
      <c r="K362" s="1">
        <v>2.5616676593900301E-5</v>
      </c>
      <c r="L362" s="1">
        <v>4.6816097205355697E-5</v>
      </c>
      <c r="M362" s="1">
        <v>3.0918408116023199E-3</v>
      </c>
      <c r="N362" s="1">
        <v>5.4864936783654804E-6</v>
      </c>
      <c r="O362" s="1">
        <v>5.04757418409624E-6</v>
      </c>
      <c r="P362" s="1">
        <v>2.8404857383648399E-8</v>
      </c>
      <c r="Q362" s="1">
        <v>2.5235189065889999E-8</v>
      </c>
      <c r="R362" s="1">
        <v>100.311370078396</v>
      </c>
      <c r="S362" s="1">
        <v>73.638506784458102</v>
      </c>
      <c r="T362" s="1">
        <v>0.212345934699678</v>
      </c>
      <c r="U362" s="1">
        <v>5817.4420359721898</v>
      </c>
      <c r="V362" s="1">
        <f t="shared" si="21"/>
        <v>0.41493976089242929</v>
      </c>
      <c r="W362" s="1">
        <f t="shared" si="22"/>
        <v>2.6647209853711216</v>
      </c>
      <c r="X362" s="1">
        <f t="shared" si="23"/>
        <v>346.78557368477732</v>
      </c>
    </row>
    <row r="363" spans="1:24" hidden="1" x14ac:dyDescent="0.3">
      <c r="A363" s="18" t="str">
        <f t="shared" si="20"/>
        <v>AirGrSupp - Cargo Loader_2000_25</v>
      </c>
      <c r="B363" s="1" t="s">
        <v>40</v>
      </c>
      <c r="C363" s="1">
        <v>2020</v>
      </c>
      <c r="D363" s="1" t="s">
        <v>60</v>
      </c>
      <c r="E363" s="1">
        <v>2000</v>
      </c>
      <c r="F363" s="1">
        <v>25</v>
      </c>
      <c r="G363" s="1" t="s">
        <v>5</v>
      </c>
      <c r="H363" s="1">
        <v>0</v>
      </c>
      <c r="I363" s="1">
        <v>0</v>
      </c>
      <c r="J363" s="1">
        <v>0</v>
      </c>
      <c r="K363" s="1">
        <v>0</v>
      </c>
      <c r="L363" s="1">
        <v>0</v>
      </c>
      <c r="M363" s="1">
        <v>0</v>
      </c>
      <c r="N363" s="1">
        <v>0</v>
      </c>
      <c r="O363" s="1">
        <v>0</v>
      </c>
      <c r="P363" s="1">
        <v>0</v>
      </c>
      <c r="Q363" s="1">
        <v>0</v>
      </c>
      <c r="R363" s="1">
        <v>0</v>
      </c>
      <c r="S363" s="1">
        <v>0</v>
      </c>
      <c r="T363" s="1">
        <v>0</v>
      </c>
      <c r="U363" s="1">
        <v>0</v>
      </c>
      <c r="V363" s="1">
        <f t="shared" si="21"/>
        <v>0</v>
      </c>
      <c r="W363" s="1">
        <f t="shared" si="22"/>
        <v>0</v>
      </c>
      <c r="X363" s="1" t="e">
        <f t="shared" si="23"/>
        <v>#DIV/0!</v>
      </c>
    </row>
    <row r="364" spans="1:24" hidden="1" x14ac:dyDescent="0.3">
      <c r="A364" s="18" t="str">
        <f t="shared" si="20"/>
        <v>AirGrSupp - Cargo Loader_2000_100</v>
      </c>
      <c r="B364" s="1" t="s">
        <v>40</v>
      </c>
      <c r="C364" s="1">
        <v>2020</v>
      </c>
      <c r="D364" s="1" t="s">
        <v>60</v>
      </c>
      <c r="E364" s="1">
        <v>2000</v>
      </c>
      <c r="F364" s="1">
        <v>100</v>
      </c>
      <c r="G364" s="1" t="s">
        <v>5</v>
      </c>
      <c r="H364" s="1">
        <v>4.0391748901288299E-6</v>
      </c>
      <c r="I364" s="1">
        <v>4.8874016170558799E-6</v>
      </c>
      <c r="J364" s="1">
        <v>5.8164118417855104E-6</v>
      </c>
      <c r="K364" s="1">
        <v>1.7257145640640299E-5</v>
      </c>
      <c r="L364" s="1">
        <v>3.1568023825526702E-5</v>
      </c>
      <c r="M364" s="1">
        <v>2.10220138302016E-3</v>
      </c>
      <c r="N364" s="1">
        <v>3.66070270720279E-6</v>
      </c>
      <c r="O364" s="1">
        <v>3.3678464906265698E-6</v>
      </c>
      <c r="P364" s="1">
        <v>1.9314719054572299E-8</v>
      </c>
      <c r="Q364" s="1">
        <v>1.7157885087750202E-8</v>
      </c>
      <c r="R364" s="1">
        <v>68.2036087110735</v>
      </c>
      <c r="S364" s="1">
        <v>50.481743644691399</v>
      </c>
      <c r="T364" s="1">
        <v>0.106172967349839</v>
      </c>
      <c r="U364" s="1">
        <v>3937.5760042859301</v>
      </c>
      <c r="V364" s="1">
        <f t="shared" si="21"/>
        <v>0.4109960794541393</v>
      </c>
      <c r="W364" s="1">
        <f t="shared" si="22"/>
        <v>2.654648634384571</v>
      </c>
      <c r="X364" s="1">
        <f t="shared" si="23"/>
        <v>475.46701297661292</v>
      </c>
    </row>
    <row r="365" spans="1:24" hidden="1" x14ac:dyDescent="0.3">
      <c r="A365" s="18" t="str">
        <f t="shared" si="20"/>
        <v>AirGrSupp - Cargo Loader_2001_25</v>
      </c>
      <c r="B365" s="1" t="s">
        <v>40</v>
      </c>
      <c r="C365" s="1">
        <v>2020</v>
      </c>
      <c r="D365" s="1" t="s">
        <v>60</v>
      </c>
      <c r="E365" s="1">
        <v>2001</v>
      </c>
      <c r="F365" s="1">
        <v>25</v>
      </c>
      <c r="G365" s="1" t="s">
        <v>5</v>
      </c>
      <c r="H365" s="1">
        <v>0</v>
      </c>
      <c r="I365" s="1">
        <v>0</v>
      </c>
      <c r="J365" s="1">
        <v>0</v>
      </c>
      <c r="K365" s="1">
        <v>0</v>
      </c>
      <c r="L365" s="1">
        <v>0</v>
      </c>
      <c r="M365" s="1">
        <v>0</v>
      </c>
      <c r="N365" s="1">
        <v>0</v>
      </c>
      <c r="O365" s="1">
        <v>0</v>
      </c>
      <c r="P365" s="1">
        <v>0</v>
      </c>
      <c r="Q365" s="1">
        <v>0</v>
      </c>
      <c r="R365" s="1">
        <v>0</v>
      </c>
      <c r="S365" s="1">
        <v>0</v>
      </c>
      <c r="T365" s="1">
        <v>0</v>
      </c>
      <c r="U365" s="1">
        <v>0</v>
      </c>
      <c r="V365" s="1">
        <f t="shared" si="21"/>
        <v>0</v>
      </c>
      <c r="W365" s="1">
        <f t="shared" si="22"/>
        <v>0</v>
      </c>
      <c r="X365" s="1" t="e">
        <f t="shared" si="23"/>
        <v>#DIV/0!</v>
      </c>
    </row>
    <row r="366" spans="1:24" hidden="1" x14ac:dyDescent="0.3">
      <c r="A366" s="18" t="str">
        <f t="shared" si="20"/>
        <v>AirGrSupp - Cargo Loader_2001_100</v>
      </c>
      <c r="B366" s="1" t="s">
        <v>40</v>
      </c>
      <c r="C366" s="1">
        <v>2020</v>
      </c>
      <c r="D366" s="1" t="s">
        <v>60</v>
      </c>
      <c r="E366" s="1">
        <v>2001</v>
      </c>
      <c r="F366" s="1">
        <v>100</v>
      </c>
      <c r="G366" s="1" t="s">
        <v>5</v>
      </c>
      <c r="H366" s="1">
        <v>1.01929477555608E-6</v>
      </c>
      <c r="I366" s="1">
        <v>1.2333466784228601E-6</v>
      </c>
      <c r="J366" s="1">
        <v>1.4677844768007599E-6</v>
      </c>
      <c r="K366" s="1">
        <v>4.3764553646141402E-6</v>
      </c>
      <c r="L366" s="1">
        <v>8.0133508949039495E-6</v>
      </c>
      <c r="M366" s="1">
        <v>5.3811643929155197E-4</v>
      </c>
      <c r="N366" s="1">
        <v>9.1922421994747104E-7</v>
      </c>
      <c r="O366" s="1">
        <v>8.4568628235167295E-7</v>
      </c>
      <c r="P366" s="1">
        <v>4.9445744985239903E-9</v>
      </c>
      <c r="Q366" s="1">
        <v>4.3920340381134897E-9</v>
      </c>
      <c r="R366" s="1">
        <v>17.458595243482002</v>
      </c>
      <c r="S366" s="1">
        <v>11.5783815698833</v>
      </c>
      <c r="T366" s="1">
        <v>5.3086483674919603E-2</v>
      </c>
      <c r="U366" s="1">
        <v>1007.31919657985</v>
      </c>
      <c r="V366" s="1">
        <f t="shared" si="21"/>
        <v>0.40542139046068282</v>
      </c>
      <c r="W366" s="1">
        <f t="shared" si="22"/>
        <v>2.6341205752592556</v>
      </c>
      <c r="X366" s="1">
        <f t="shared" si="23"/>
        <v>218.10413439294035</v>
      </c>
    </row>
    <row r="367" spans="1:24" hidden="1" x14ac:dyDescent="0.3">
      <c r="A367" s="18" t="str">
        <f t="shared" si="20"/>
        <v>AirGrSupp - Cargo Loader_2001_300</v>
      </c>
      <c r="B367" s="1" t="s">
        <v>40</v>
      </c>
      <c r="C367" s="1">
        <v>2020</v>
      </c>
      <c r="D367" s="1" t="s">
        <v>60</v>
      </c>
      <c r="E367" s="1">
        <v>2001</v>
      </c>
      <c r="F367" s="1">
        <v>300</v>
      </c>
      <c r="G367" s="1" t="s">
        <v>5</v>
      </c>
      <c r="H367" s="1">
        <v>1.7196054562069599E-6</v>
      </c>
      <c r="I367" s="1">
        <v>2.0807226020104201E-6</v>
      </c>
      <c r="J367" s="1">
        <v>2.4762318569380302E-6</v>
      </c>
      <c r="K367" s="1">
        <v>7.1570428018394799E-6</v>
      </c>
      <c r="L367" s="1">
        <v>3.5161209364441498E-5</v>
      </c>
      <c r="M367" s="1">
        <v>3.5036689717002599E-3</v>
      </c>
      <c r="N367" s="1">
        <v>9.3816040606341399E-7</v>
      </c>
      <c r="O367" s="1">
        <v>8.6310757357834096E-7</v>
      </c>
      <c r="P367" s="1">
        <v>3.23415690051075E-8</v>
      </c>
      <c r="Q367" s="1">
        <v>2.8596475146250399E-8</v>
      </c>
      <c r="R367" s="1">
        <v>113.672681185122</v>
      </c>
      <c r="S367" s="1">
        <v>25.240871822345699</v>
      </c>
      <c r="T367" s="1">
        <v>5.3086483674919603E-2</v>
      </c>
      <c r="U367" s="1">
        <v>6562.6266738098802</v>
      </c>
      <c r="V367" s="1">
        <f t="shared" si="21"/>
        <v>0.1049844762755196</v>
      </c>
      <c r="W367" s="1">
        <f t="shared" si="22"/>
        <v>1.774086150058219</v>
      </c>
      <c r="X367" s="1">
        <f t="shared" si="23"/>
        <v>475.46701297661201</v>
      </c>
    </row>
    <row r="368" spans="1:24" hidden="1" x14ac:dyDescent="0.3">
      <c r="A368" s="18" t="str">
        <f t="shared" si="20"/>
        <v>AirGrSupp - Cargo Loader_2002_25</v>
      </c>
      <c r="B368" s="1" t="s">
        <v>40</v>
      </c>
      <c r="C368" s="1">
        <v>2020</v>
      </c>
      <c r="D368" s="1" t="s">
        <v>60</v>
      </c>
      <c r="E368" s="1">
        <v>2002</v>
      </c>
      <c r="F368" s="1">
        <v>25</v>
      </c>
      <c r="G368" s="1" t="s">
        <v>5</v>
      </c>
      <c r="H368" s="1">
        <v>0</v>
      </c>
      <c r="I368" s="1">
        <v>0</v>
      </c>
      <c r="J368" s="1">
        <v>0</v>
      </c>
      <c r="K368" s="1">
        <v>0</v>
      </c>
      <c r="L368" s="1">
        <v>0</v>
      </c>
      <c r="M368" s="1">
        <v>0</v>
      </c>
      <c r="N368" s="1">
        <v>0</v>
      </c>
      <c r="O368" s="1">
        <v>0</v>
      </c>
      <c r="P368" s="1">
        <v>0</v>
      </c>
      <c r="Q368" s="1">
        <v>0</v>
      </c>
      <c r="R368" s="1">
        <v>0</v>
      </c>
      <c r="S368" s="1">
        <v>0</v>
      </c>
      <c r="T368" s="1">
        <v>0</v>
      </c>
      <c r="U368" s="1">
        <v>0</v>
      </c>
      <c r="V368" s="1">
        <f t="shared" si="21"/>
        <v>0</v>
      </c>
      <c r="W368" s="1">
        <f t="shared" si="22"/>
        <v>0</v>
      </c>
      <c r="X368" s="1" t="e">
        <f t="shared" si="23"/>
        <v>#DIV/0!</v>
      </c>
    </row>
    <row r="369" spans="1:24" hidden="1" x14ac:dyDescent="0.3">
      <c r="A369" s="18" t="str">
        <f t="shared" si="20"/>
        <v>AirGrSupp - Cargo Loader_2003_25</v>
      </c>
      <c r="B369" s="1" t="s">
        <v>40</v>
      </c>
      <c r="C369" s="1">
        <v>2020</v>
      </c>
      <c r="D369" s="1" t="s">
        <v>60</v>
      </c>
      <c r="E369" s="1">
        <v>2003</v>
      </c>
      <c r="F369" s="1">
        <v>25</v>
      </c>
      <c r="G369" s="1" t="s">
        <v>5</v>
      </c>
      <c r="H369" s="1">
        <v>1.33265205776847E-6</v>
      </c>
      <c r="I369" s="1">
        <v>1.6125089898998401E-6</v>
      </c>
      <c r="J369" s="1">
        <v>1.91901896318659E-6</v>
      </c>
      <c r="K369" s="1">
        <v>4.7176481316219997E-6</v>
      </c>
      <c r="L369" s="1">
        <v>3.84552480069336E-6</v>
      </c>
      <c r="M369" s="1">
        <v>3.7452759915471303E-4</v>
      </c>
      <c r="N369" s="1">
        <v>4.9240645661399497E-7</v>
      </c>
      <c r="O369" s="1">
        <v>4.5301394008487599E-7</v>
      </c>
      <c r="P369" s="1">
        <v>3.4227138266728901E-9</v>
      </c>
      <c r="Q369" s="1">
        <v>3.05684391628332E-9</v>
      </c>
      <c r="R369" s="1">
        <v>12.151135486148</v>
      </c>
      <c r="S369" s="1">
        <v>25.240871822345699</v>
      </c>
      <c r="T369" s="1">
        <v>5.3086483674919603E-2</v>
      </c>
      <c r="U369" s="1">
        <v>631.021795558642</v>
      </c>
      <c r="V369" s="1">
        <f t="shared" si="21"/>
        <v>0.84614810304775201</v>
      </c>
      <c r="W369" s="1">
        <f t="shared" si="22"/>
        <v>2.0179010075050092</v>
      </c>
      <c r="X369" s="1">
        <f t="shared" si="23"/>
        <v>475.46701297661201</v>
      </c>
    </row>
    <row r="370" spans="1:24" hidden="1" x14ac:dyDescent="0.3">
      <c r="A370" s="18" t="str">
        <f t="shared" si="20"/>
        <v>AirGrSupp - Cargo Loader_2003_175</v>
      </c>
      <c r="B370" s="1" t="s">
        <v>40</v>
      </c>
      <c r="C370" s="1">
        <v>2020</v>
      </c>
      <c r="D370" s="1" t="s">
        <v>60</v>
      </c>
      <c r="E370" s="1">
        <v>2003</v>
      </c>
      <c r="F370" s="1">
        <v>175</v>
      </c>
      <c r="G370" s="1" t="s">
        <v>5</v>
      </c>
      <c r="H370" s="1">
        <v>1.51270905296464E-6</v>
      </c>
      <c r="I370" s="1">
        <v>1.83037795408721E-6</v>
      </c>
      <c r="J370" s="1">
        <v>2.1783010362690798E-6</v>
      </c>
      <c r="K370" s="1">
        <v>1.2479769452068999E-5</v>
      </c>
      <c r="L370" s="1">
        <v>2.1832855494631499E-5</v>
      </c>
      <c r="M370" s="1">
        <v>2.0213474836732301E-3</v>
      </c>
      <c r="N370" s="1">
        <v>1.14334347536523E-6</v>
      </c>
      <c r="O370" s="1">
        <v>1.05187599733601E-6</v>
      </c>
      <c r="P370" s="1">
        <v>1.8642978633484301E-8</v>
      </c>
      <c r="Q370" s="1">
        <v>1.6497966430529101E-8</v>
      </c>
      <c r="R370" s="1">
        <v>65.580392991416801</v>
      </c>
      <c r="S370" s="1">
        <v>25.240871822345699</v>
      </c>
      <c r="T370" s="1">
        <v>5.3086483674919603E-2</v>
      </c>
      <c r="U370" s="1">
        <v>3786.1307733518502</v>
      </c>
      <c r="V370" s="1">
        <f t="shared" si="21"/>
        <v>0.16007878027474026</v>
      </c>
      <c r="W370" s="1">
        <f t="shared" si="22"/>
        <v>1.909429071570182</v>
      </c>
      <c r="X370" s="1">
        <f t="shared" si="23"/>
        <v>475.46701297661201</v>
      </c>
    </row>
    <row r="371" spans="1:24" hidden="1" x14ac:dyDescent="0.3">
      <c r="A371" s="18" t="str">
        <f t="shared" si="20"/>
        <v>AirGrSupp - Cargo Loader_2005_25</v>
      </c>
      <c r="B371" s="1" t="s">
        <v>40</v>
      </c>
      <c r="C371" s="1">
        <v>2020</v>
      </c>
      <c r="D371" s="1" t="s">
        <v>60</v>
      </c>
      <c r="E371" s="1">
        <v>2005</v>
      </c>
      <c r="F371" s="1">
        <v>25</v>
      </c>
      <c r="G371" s="1" t="s">
        <v>5</v>
      </c>
      <c r="H371" s="1">
        <v>7.8190724242313996E-7</v>
      </c>
      <c r="I371" s="1">
        <v>9.4610776333199904E-7</v>
      </c>
      <c r="J371" s="1">
        <v>1.1259464290893199E-6</v>
      </c>
      <c r="K371" s="1">
        <v>6.5415137842563096E-6</v>
      </c>
      <c r="L371" s="1">
        <v>6.8035178139005598E-6</v>
      </c>
      <c r="M371" s="1">
        <v>7.4905519830942605E-4</v>
      </c>
      <c r="N371" s="1">
        <v>5.9644768234576105E-7</v>
      </c>
      <c r="O371" s="1">
        <v>5.4873186775810001E-7</v>
      </c>
      <c r="P371" s="1">
        <v>6.9019295595392001E-9</v>
      </c>
      <c r="Q371" s="1">
        <v>6.11368783256664E-9</v>
      </c>
      <c r="R371" s="1">
        <v>24.3022709722961</v>
      </c>
      <c r="S371" s="1">
        <v>50.481743644691399</v>
      </c>
      <c r="T371" s="1">
        <v>0.106172967349839</v>
      </c>
      <c r="U371" s="1">
        <v>1262.0435911172799</v>
      </c>
      <c r="V371" s="1">
        <f t="shared" si="21"/>
        <v>0.24823033367145778</v>
      </c>
      <c r="W371" s="1">
        <f t="shared" si="22"/>
        <v>1.7850392550807255</v>
      </c>
      <c r="X371" s="1">
        <f t="shared" si="23"/>
        <v>475.46701297661292</v>
      </c>
    </row>
    <row r="372" spans="1:24" hidden="1" x14ac:dyDescent="0.3">
      <c r="A372" s="18" t="str">
        <f t="shared" si="20"/>
        <v>AirGrSupp - Cargo Loader_2005_100</v>
      </c>
      <c r="B372" s="1" t="s">
        <v>40</v>
      </c>
      <c r="C372" s="1">
        <v>2020</v>
      </c>
      <c r="D372" s="1" t="s">
        <v>60</v>
      </c>
      <c r="E372" s="1">
        <v>2005</v>
      </c>
      <c r="F372" s="1">
        <v>100</v>
      </c>
      <c r="G372" s="1" t="s">
        <v>5</v>
      </c>
      <c r="H372" s="1">
        <v>3.6076102228147199E-6</v>
      </c>
      <c r="I372" s="1">
        <v>4.3652083696058102E-6</v>
      </c>
      <c r="J372" s="1">
        <v>5.1949587208531998E-6</v>
      </c>
      <c r="K372" s="1">
        <v>3.8552545799902601E-5</v>
      </c>
      <c r="L372" s="1">
        <v>5.7026979080779801E-5</v>
      </c>
      <c r="M372" s="1">
        <v>5.47111385580888E-3</v>
      </c>
      <c r="N372" s="1">
        <v>3.6290248645298901E-6</v>
      </c>
      <c r="O372" s="1">
        <v>3.3387028753674999E-6</v>
      </c>
      <c r="P372" s="1">
        <v>5.0474932503047003E-8</v>
      </c>
      <c r="Q372" s="1">
        <v>4.46544958052988E-8</v>
      </c>
      <c r="R372" s="1">
        <v>177.50426369676799</v>
      </c>
      <c r="S372" s="1">
        <v>126.204359111728</v>
      </c>
      <c r="T372" s="1">
        <v>0.26543241837459802</v>
      </c>
      <c r="U372" s="1">
        <v>10247.793959872301</v>
      </c>
      <c r="V372" s="1">
        <f t="shared" si="21"/>
        <v>0.14104678615676874</v>
      </c>
      <c r="W372" s="1">
        <f t="shared" si="22"/>
        <v>1.8426318843284957</v>
      </c>
      <c r="X372" s="1">
        <f t="shared" si="23"/>
        <v>475.46701297661008</v>
      </c>
    </row>
    <row r="373" spans="1:24" hidden="1" x14ac:dyDescent="0.3">
      <c r="A373" s="18" t="str">
        <f t="shared" si="20"/>
        <v>AirGrSupp - Cargo Loader_2005_175</v>
      </c>
      <c r="B373" s="1" t="s">
        <v>40</v>
      </c>
      <c r="C373" s="1">
        <v>2020</v>
      </c>
      <c r="D373" s="1" t="s">
        <v>60</v>
      </c>
      <c r="E373" s="1">
        <v>2005</v>
      </c>
      <c r="F373" s="1">
        <v>175</v>
      </c>
      <c r="G373" s="1" t="s">
        <v>5</v>
      </c>
      <c r="H373" s="1">
        <v>2.8419543907525701E-6</v>
      </c>
      <c r="I373" s="1">
        <v>3.4387648128106099E-6</v>
      </c>
      <c r="J373" s="1">
        <v>4.0924143226836996E-6</v>
      </c>
      <c r="K373" s="1">
        <v>3.7214375814545099E-5</v>
      </c>
      <c r="L373" s="1">
        <v>5.3952578419446503E-5</v>
      </c>
      <c r="M373" s="1">
        <v>6.1448963503666198E-3</v>
      </c>
      <c r="N373" s="1">
        <v>2.2555140682801498E-6</v>
      </c>
      <c r="O373" s="1">
        <v>2.07507294281773E-6</v>
      </c>
      <c r="P373" s="1">
        <v>5.6727355479700003E-8</v>
      </c>
      <c r="Q373" s="1">
        <v>5.01538179488085E-8</v>
      </c>
      <c r="R373" s="1">
        <v>199.364394693907</v>
      </c>
      <c r="S373" s="1">
        <v>75.722615467037102</v>
      </c>
      <c r="T373" s="1">
        <v>0.159259451024758</v>
      </c>
      <c r="U373" s="1">
        <v>11509.8375509896</v>
      </c>
      <c r="V373" s="1">
        <f t="shared" si="21"/>
        <v>9.892860401512106E-2</v>
      </c>
      <c r="W373" s="1">
        <f t="shared" si="22"/>
        <v>1.5521425734520418</v>
      </c>
      <c r="X373" s="1">
        <f t="shared" si="23"/>
        <v>475.46701297661446</v>
      </c>
    </row>
    <row r="374" spans="1:24" hidden="1" x14ac:dyDescent="0.3">
      <c r="A374" s="18" t="str">
        <f t="shared" si="20"/>
        <v>AirGrSupp - Cargo Loader_2006_50</v>
      </c>
      <c r="B374" s="1" t="s">
        <v>40</v>
      </c>
      <c r="C374" s="1">
        <v>2020</v>
      </c>
      <c r="D374" s="1" t="s">
        <v>60</v>
      </c>
      <c r="E374" s="1">
        <v>2006</v>
      </c>
      <c r="F374" s="1">
        <v>50</v>
      </c>
      <c r="G374" s="1" t="s">
        <v>5</v>
      </c>
      <c r="H374" s="1">
        <v>4.7108534061734001E-7</v>
      </c>
      <c r="I374" s="1">
        <v>5.7001326214698201E-7</v>
      </c>
      <c r="J374" s="1">
        <v>6.7836289048896999E-7</v>
      </c>
      <c r="K374" s="1">
        <v>5.2186323809137398E-6</v>
      </c>
      <c r="L374" s="1">
        <v>5.7452460985771697E-6</v>
      </c>
      <c r="M374" s="1">
        <v>6.4418747054610604E-4</v>
      </c>
      <c r="N374" s="1">
        <v>4.6334890064317298E-7</v>
      </c>
      <c r="O374" s="1">
        <v>4.2628098859171902E-7</v>
      </c>
      <c r="P374" s="1">
        <v>5.9417000678396999E-9</v>
      </c>
      <c r="Q374" s="1">
        <v>5.25777153600731E-9</v>
      </c>
      <c r="R374" s="1">
        <v>20.899953036174701</v>
      </c>
      <c r="S374" s="1">
        <v>25.240871822345699</v>
      </c>
      <c r="T374" s="1">
        <v>5.3086483674919603E-2</v>
      </c>
      <c r="U374" s="1">
        <v>1085.3574883608601</v>
      </c>
      <c r="V374" s="1">
        <f t="shared" si="21"/>
        <v>0.17390046926970043</v>
      </c>
      <c r="W374" s="1">
        <f t="shared" si="22"/>
        <v>1.7527679774490232</v>
      </c>
      <c r="X374" s="1">
        <f t="shared" si="23"/>
        <v>475.46701297661201</v>
      </c>
    </row>
    <row r="375" spans="1:24" hidden="1" x14ac:dyDescent="0.3">
      <c r="A375" s="18" t="str">
        <f t="shared" si="20"/>
        <v>AirGrSupp - Cargo Loader_2006_100</v>
      </c>
      <c r="B375" s="1" t="s">
        <v>40</v>
      </c>
      <c r="C375" s="1">
        <v>2020</v>
      </c>
      <c r="D375" s="1" t="s">
        <v>60</v>
      </c>
      <c r="E375" s="1">
        <v>2006</v>
      </c>
      <c r="F375" s="1">
        <v>100</v>
      </c>
      <c r="G375" s="1" t="s">
        <v>5</v>
      </c>
      <c r="H375" s="1">
        <v>2.5202201475786001E-6</v>
      </c>
      <c r="I375" s="1">
        <v>3.0494663785701099E-6</v>
      </c>
      <c r="J375" s="1">
        <v>3.6291170125131902E-6</v>
      </c>
      <c r="K375" s="1">
        <v>3.45772936287701E-5</v>
      </c>
      <c r="L375" s="1">
        <v>4.9684309423448697E-5</v>
      </c>
      <c r="M375" s="1">
        <v>5.03434910931714E-3</v>
      </c>
      <c r="N375" s="1">
        <v>2.7080111727848502E-6</v>
      </c>
      <c r="O375" s="1">
        <v>2.49137027896206E-6</v>
      </c>
      <c r="P375" s="1">
        <v>4.6469447525371601E-8</v>
      </c>
      <c r="Q375" s="1">
        <v>4.1089680659035702E-8</v>
      </c>
      <c r="R375" s="1">
        <v>163.33391250723699</v>
      </c>
      <c r="S375" s="1">
        <v>112.541868859266</v>
      </c>
      <c r="T375" s="1">
        <v>0.26543241837459802</v>
      </c>
      <c r="U375" s="1">
        <v>9273.4499940035294</v>
      </c>
      <c r="V375" s="1">
        <f t="shared" si="21"/>
        <v>0.10888576726388903</v>
      </c>
      <c r="W375" s="1">
        <f t="shared" si="22"/>
        <v>1.7740527295419417</v>
      </c>
      <c r="X375" s="1">
        <f t="shared" si="23"/>
        <v>423.99443725987732</v>
      </c>
    </row>
    <row r="376" spans="1:24" hidden="1" x14ac:dyDescent="0.3">
      <c r="A376" s="18" t="str">
        <f t="shared" si="20"/>
        <v>AirGrSupp - Cargo Loader_2006_175</v>
      </c>
      <c r="B376" s="1" t="s">
        <v>40</v>
      </c>
      <c r="C376" s="1">
        <v>2020</v>
      </c>
      <c r="D376" s="1" t="s">
        <v>60</v>
      </c>
      <c r="E376" s="1">
        <v>2006</v>
      </c>
      <c r="F376" s="1">
        <v>175</v>
      </c>
      <c r="G376" s="1" t="s">
        <v>5</v>
      </c>
      <c r="H376" s="1">
        <v>8.3166868541674998E-7</v>
      </c>
      <c r="I376" s="1">
        <v>1.0063191093542601E-6</v>
      </c>
      <c r="J376" s="1">
        <v>1.1976029070001199E-6</v>
      </c>
      <c r="K376" s="1">
        <v>1.1152674020493E-5</v>
      </c>
      <c r="L376" s="1">
        <v>1.62337731330747E-5</v>
      </c>
      <c r="M376" s="1">
        <v>1.8596396849793701E-3</v>
      </c>
      <c r="N376" s="1">
        <v>6.6810304720222705E-7</v>
      </c>
      <c r="O376" s="1">
        <v>6.1465480342604896E-7</v>
      </c>
      <c r="P376" s="1">
        <v>1.71683410521048E-8</v>
      </c>
      <c r="Q376" s="1">
        <v>1.5178129116086699E-8</v>
      </c>
      <c r="R376" s="1">
        <v>60.333961552103503</v>
      </c>
      <c r="S376" s="1">
        <v>25.240871822345699</v>
      </c>
      <c r="T376" s="1">
        <v>5.3086483674919603E-2</v>
      </c>
      <c r="U376" s="1">
        <v>3483.2403114837002</v>
      </c>
      <c r="V376" s="1">
        <f t="shared" si="21"/>
        <v>9.5662314152397954E-2</v>
      </c>
      <c r="W376" s="1">
        <f t="shared" si="22"/>
        <v>1.5432086014261031</v>
      </c>
      <c r="X376" s="1">
        <f t="shared" si="23"/>
        <v>475.46701297661201</v>
      </c>
    </row>
    <row r="377" spans="1:24" hidden="1" x14ac:dyDescent="0.3">
      <c r="A377" s="18" t="str">
        <f t="shared" si="20"/>
        <v>AirGrSupp - Cargo Loader_2007_100</v>
      </c>
      <c r="B377" s="1" t="s">
        <v>40</v>
      </c>
      <c r="C377" s="1">
        <v>2020</v>
      </c>
      <c r="D377" s="1" t="s">
        <v>60</v>
      </c>
      <c r="E377" s="1">
        <v>2007</v>
      </c>
      <c r="F377" s="1">
        <v>100</v>
      </c>
      <c r="G377" s="1" t="s">
        <v>5</v>
      </c>
      <c r="H377" s="1">
        <v>4.8314573562031898E-6</v>
      </c>
      <c r="I377" s="1">
        <v>5.8460634010058601E-6</v>
      </c>
      <c r="J377" s="1">
        <v>6.9572985929325996E-6</v>
      </c>
      <c r="K377" s="1">
        <v>6.7814698917119598E-5</v>
      </c>
      <c r="L377" s="1">
        <v>9.7832922815128099E-5</v>
      </c>
      <c r="M377" s="1">
        <v>9.9719809194545993E-3</v>
      </c>
      <c r="N377" s="1">
        <v>5.2481320172415799E-6</v>
      </c>
      <c r="O377" s="1">
        <v>4.8282814558622602E-6</v>
      </c>
      <c r="P377" s="1">
        <v>9.2050965144341998E-8</v>
      </c>
      <c r="Q377" s="1">
        <v>8.1389967723943604E-8</v>
      </c>
      <c r="R377" s="1">
        <v>323.529938757656</v>
      </c>
      <c r="S377" s="1">
        <v>227.16784640111101</v>
      </c>
      <c r="T377" s="1">
        <v>0.47777835307427602</v>
      </c>
      <c r="U377" s="1">
        <v>18678.2451485358</v>
      </c>
      <c r="V377" s="1">
        <f t="shared" si="21"/>
        <v>0.10363729057338542</v>
      </c>
      <c r="W377" s="1">
        <f t="shared" si="22"/>
        <v>1.7343532483227093</v>
      </c>
      <c r="X377" s="1">
        <f t="shared" si="23"/>
        <v>475.46701297661178</v>
      </c>
    </row>
    <row r="378" spans="1:24" hidden="1" x14ac:dyDescent="0.3">
      <c r="A378" s="18" t="str">
        <f t="shared" si="20"/>
        <v>AirGrSupp - Cargo Loader_2007_175</v>
      </c>
      <c r="B378" s="1" t="s">
        <v>40</v>
      </c>
      <c r="C378" s="1">
        <v>2020</v>
      </c>
      <c r="D378" s="1" t="s">
        <v>60</v>
      </c>
      <c r="E378" s="1">
        <v>2007</v>
      </c>
      <c r="F378" s="1">
        <v>175</v>
      </c>
      <c r="G378" s="1" t="s">
        <v>5</v>
      </c>
      <c r="H378" s="1">
        <v>6.4029833019036495E-7</v>
      </c>
      <c r="I378" s="1">
        <v>7.7476097953034098E-7</v>
      </c>
      <c r="J378" s="1">
        <v>9.2202959547412502E-7</v>
      </c>
      <c r="K378" s="1">
        <v>1.10431027286895E-5</v>
      </c>
      <c r="L378" s="1">
        <v>8.8316989528517603E-6</v>
      </c>
      <c r="M378" s="1">
        <v>1.8596396849793701E-3</v>
      </c>
      <c r="N378" s="1">
        <v>5.6632828433469902E-7</v>
      </c>
      <c r="O378" s="1">
        <v>5.2102202158792304E-7</v>
      </c>
      <c r="P378" s="1">
        <v>1.7174082162761601E-8</v>
      </c>
      <c r="Q378" s="1">
        <v>1.5178129116086699E-8</v>
      </c>
      <c r="R378" s="1">
        <v>60.333961552103503</v>
      </c>
      <c r="S378" s="1">
        <v>25.240871822345699</v>
      </c>
      <c r="T378" s="1">
        <v>5.3086483674919603E-2</v>
      </c>
      <c r="U378" s="1">
        <v>3483.2403114837002</v>
      </c>
      <c r="V378" s="1">
        <f t="shared" si="21"/>
        <v>7.3650025650819462E-2</v>
      </c>
      <c r="W378" s="1">
        <f t="shared" si="22"/>
        <v>0.83955551660868644</v>
      </c>
      <c r="X378" s="1">
        <f t="shared" si="23"/>
        <v>475.46701297661201</v>
      </c>
    </row>
    <row r="379" spans="1:24" hidden="1" x14ac:dyDescent="0.3">
      <c r="A379" s="18" t="str">
        <f t="shared" si="20"/>
        <v>AirGrSupp - Cargo Loader_2007_750</v>
      </c>
      <c r="B379" s="1" t="s">
        <v>40</v>
      </c>
      <c r="C379" s="1">
        <v>2020</v>
      </c>
      <c r="D379" s="1" t="s">
        <v>60</v>
      </c>
      <c r="E379" s="1">
        <v>2007</v>
      </c>
      <c r="F379" s="1">
        <v>750</v>
      </c>
      <c r="G379" s="1" t="s">
        <v>5</v>
      </c>
      <c r="H379" s="1">
        <v>3.2478900806757598E-6</v>
      </c>
      <c r="I379" s="1">
        <v>3.9299469976176704E-6</v>
      </c>
      <c r="J379" s="1">
        <v>4.6769617161731004E-6</v>
      </c>
      <c r="K379" s="1">
        <v>1.84189198248518E-5</v>
      </c>
      <c r="L379" s="1">
        <v>4.4777810400444202E-5</v>
      </c>
      <c r="M379" s="1">
        <v>9.4329549238084103E-3</v>
      </c>
      <c r="N379" s="1">
        <v>2.0559601144483001E-6</v>
      </c>
      <c r="O379" s="1">
        <v>1.89148330529243E-6</v>
      </c>
      <c r="P379" s="1">
        <v>8.7114909521254702E-8</v>
      </c>
      <c r="Q379" s="1">
        <v>7.6990510009135899E-8</v>
      </c>
      <c r="R379" s="1">
        <v>306.041833959945</v>
      </c>
      <c r="S379" s="1">
        <v>25.240871822345699</v>
      </c>
      <c r="T379" s="1">
        <v>5.3086483674919603E-2</v>
      </c>
      <c r="U379" s="1">
        <v>17668.610275641899</v>
      </c>
      <c r="V379" s="1">
        <f t="shared" si="21"/>
        <v>7.365002565081967E-2</v>
      </c>
      <c r="W379" s="1">
        <f t="shared" si="22"/>
        <v>0.83916828562304557</v>
      </c>
      <c r="X379" s="1">
        <f t="shared" si="23"/>
        <v>475.46701297661201</v>
      </c>
    </row>
    <row r="380" spans="1:24" hidden="1" x14ac:dyDescent="0.3">
      <c r="A380" s="18" t="str">
        <f t="shared" si="20"/>
        <v>AirGrSupp - Cargo Loader_2008_50</v>
      </c>
      <c r="B380" s="1" t="s">
        <v>40</v>
      </c>
      <c r="C380" s="1">
        <v>2020</v>
      </c>
      <c r="D380" s="1" t="s">
        <v>60</v>
      </c>
      <c r="E380" s="1">
        <v>2008</v>
      </c>
      <c r="F380" s="1">
        <v>50</v>
      </c>
      <c r="G380" s="1" t="s">
        <v>5</v>
      </c>
      <c r="H380" s="1">
        <v>3.0604982863529999E-7</v>
      </c>
      <c r="I380" s="1">
        <v>3.7032029264871299E-7</v>
      </c>
      <c r="J380" s="1">
        <v>4.4071175323483198E-7</v>
      </c>
      <c r="K380" s="1">
        <v>5.5751611093260999E-6</v>
      </c>
      <c r="L380" s="1">
        <v>6.62159858828592E-6</v>
      </c>
      <c r="M380" s="1">
        <v>7.6403630227561497E-4</v>
      </c>
      <c r="N380" s="1">
        <v>2.3737970946138801E-7</v>
      </c>
      <c r="O380" s="1">
        <v>2.1838933270447701E-7</v>
      </c>
      <c r="P380" s="1">
        <v>7.0547130174890603E-9</v>
      </c>
      <c r="Q380" s="1">
        <v>6.23596158921798E-9</v>
      </c>
      <c r="R380" s="1">
        <v>24.788316391742001</v>
      </c>
      <c r="S380" s="1">
        <v>50.481743644691399</v>
      </c>
      <c r="T380" s="1">
        <v>0.106172967349839</v>
      </c>
      <c r="U380" s="1">
        <v>1287.28446293963</v>
      </c>
      <c r="V380" s="1">
        <f t="shared" si="21"/>
        <v>9.5255834081278426E-2</v>
      </c>
      <c r="W380" s="1">
        <f t="shared" si="22"/>
        <v>1.7032442158845416</v>
      </c>
      <c r="X380" s="1">
        <f t="shared" si="23"/>
        <v>475.46701297661292</v>
      </c>
    </row>
    <row r="381" spans="1:24" hidden="1" x14ac:dyDescent="0.3">
      <c r="A381" s="18" t="str">
        <f t="shared" si="20"/>
        <v>AirGrSupp - Cargo Loader_2008_175</v>
      </c>
      <c r="B381" s="1" t="s">
        <v>40</v>
      </c>
      <c r="C381" s="1">
        <v>2020</v>
      </c>
      <c r="D381" s="1" t="s">
        <v>60</v>
      </c>
      <c r="E381" s="1">
        <v>2008</v>
      </c>
      <c r="F381" s="1">
        <v>175</v>
      </c>
      <c r="G381" s="1" t="s">
        <v>5</v>
      </c>
      <c r="H381" s="1">
        <v>5.9003296683553097E-6</v>
      </c>
      <c r="I381" s="1">
        <v>7.1393988987099303E-6</v>
      </c>
      <c r="J381" s="1">
        <v>8.4964747224316508E-6</v>
      </c>
      <c r="K381" s="1">
        <v>1.0943304328743101E-4</v>
      </c>
      <c r="L381" s="1">
        <v>8.9203266140538704E-5</v>
      </c>
      <c r="M381" s="1">
        <v>1.7909138705344801E-2</v>
      </c>
      <c r="N381" s="1">
        <v>5.7611284314111203E-6</v>
      </c>
      <c r="O381" s="1">
        <v>5.3002381568982297E-6</v>
      </c>
      <c r="P381" s="1">
        <v>1.6540185886889799E-7</v>
      </c>
      <c r="Q381" s="1">
        <v>1.46171982574487E-7</v>
      </c>
      <c r="R381" s="1">
        <v>581.04228190395304</v>
      </c>
      <c r="S381" s="1">
        <v>252.40871822345699</v>
      </c>
      <c r="T381" s="1">
        <v>0.53086483674919605</v>
      </c>
      <c r="U381" s="1">
        <v>33545.118651897399</v>
      </c>
      <c r="V381" s="1">
        <f t="shared" si="21"/>
        <v>7.0472700881634265E-2</v>
      </c>
      <c r="W381" s="1">
        <f t="shared" si="22"/>
        <v>0.88052162115818078</v>
      </c>
      <c r="X381" s="1">
        <f t="shared" si="23"/>
        <v>475.46701297661195</v>
      </c>
    </row>
    <row r="382" spans="1:24" hidden="1" x14ac:dyDescent="0.3">
      <c r="A382" s="18" t="str">
        <f t="shared" si="20"/>
        <v>AirGrSupp - Cargo Loader_2009_175</v>
      </c>
      <c r="B382" s="1" t="s">
        <v>40</v>
      </c>
      <c r="C382" s="1">
        <v>2020</v>
      </c>
      <c r="D382" s="1" t="s">
        <v>60</v>
      </c>
      <c r="E382" s="1">
        <v>2009</v>
      </c>
      <c r="F382" s="1">
        <v>175</v>
      </c>
      <c r="G382" s="1" t="s">
        <v>5</v>
      </c>
      <c r="H382" s="1">
        <v>8.6485992278811901E-7</v>
      </c>
      <c r="I382" s="1">
        <v>1.0464805065736201E-6</v>
      </c>
      <c r="J382" s="1">
        <v>1.2453982888148901E-6</v>
      </c>
      <c r="K382" s="1">
        <v>1.8084170051461998E-5</v>
      </c>
      <c r="L382" s="1">
        <v>1.5244400332798201E-5</v>
      </c>
      <c r="M382" s="1">
        <v>2.7490325777955898E-3</v>
      </c>
      <c r="N382" s="1">
        <v>1.0198601755041401E-6</v>
      </c>
      <c r="O382" s="1">
        <v>9.3827136146381498E-7</v>
      </c>
      <c r="P382" s="1">
        <v>2.53902236732159E-8</v>
      </c>
      <c r="Q382" s="1">
        <v>2.2437234345519601E-8</v>
      </c>
      <c r="R382" s="1">
        <v>89.189334468326905</v>
      </c>
      <c r="S382" s="1">
        <v>50.481743644691399</v>
      </c>
      <c r="T382" s="1">
        <v>0.106172967349839</v>
      </c>
      <c r="U382" s="1">
        <v>5149.1378517585199</v>
      </c>
      <c r="V382" s="1">
        <f t="shared" si="21"/>
        <v>6.729537611244879E-2</v>
      </c>
      <c r="W382" s="1">
        <f t="shared" si="22"/>
        <v>0.98031224428949604</v>
      </c>
      <c r="X382" s="1">
        <f t="shared" si="23"/>
        <v>475.46701297661292</v>
      </c>
    </row>
    <row r="383" spans="1:24" hidden="1" x14ac:dyDescent="0.3">
      <c r="A383" s="18" t="str">
        <f t="shared" si="20"/>
        <v>AirGrSupp - Cargo Loader_2009_300</v>
      </c>
      <c r="B383" s="1" t="s">
        <v>40</v>
      </c>
      <c r="C383" s="1">
        <v>2020</v>
      </c>
      <c r="D383" s="1" t="s">
        <v>60</v>
      </c>
      <c r="E383" s="1">
        <v>2009</v>
      </c>
      <c r="F383" s="1">
        <v>300</v>
      </c>
      <c r="G383" s="1" t="s">
        <v>5</v>
      </c>
      <c r="H383" s="1">
        <v>8.2670433795923201E-7</v>
      </c>
      <c r="I383" s="1">
        <v>1.00031224893067E-6</v>
      </c>
      <c r="J383" s="1">
        <v>1.19045424666129E-6</v>
      </c>
      <c r="K383" s="1">
        <v>5.2107846287126798E-6</v>
      </c>
      <c r="L383" s="1">
        <v>1.23430752797841E-5</v>
      </c>
      <c r="M383" s="1">
        <v>2.6277517287752001E-3</v>
      </c>
      <c r="N383" s="1">
        <v>5.5430839633655001E-7</v>
      </c>
      <c r="O383" s="1">
        <v>5.0996372462962596E-7</v>
      </c>
      <c r="P383" s="1">
        <v>2.42700667464564E-8</v>
      </c>
      <c r="Q383" s="1">
        <v>2.1447356359687801E-8</v>
      </c>
      <c r="R383" s="1">
        <v>85.254510888841907</v>
      </c>
      <c r="S383" s="1">
        <v>25.240871822345699</v>
      </c>
      <c r="T383" s="1">
        <v>5.3086483674919603E-2</v>
      </c>
      <c r="U383" s="1">
        <v>4921.9700053574097</v>
      </c>
      <c r="V383" s="1">
        <f t="shared" si="21"/>
        <v>6.7295376112449012E-2</v>
      </c>
      <c r="W383" s="1">
        <f t="shared" si="22"/>
        <v>0.83037261037769472</v>
      </c>
      <c r="X383" s="1">
        <f t="shared" si="23"/>
        <v>475.46701297661201</v>
      </c>
    </row>
    <row r="384" spans="1:24" hidden="1" x14ac:dyDescent="0.3">
      <c r="A384" s="18" t="str">
        <f t="shared" si="20"/>
        <v>AirGrSupp - Cargo Loader_2010_100</v>
      </c>
      <c r="B384" s="1" t="s">
        <v>40</v>
      </c>
      <c r="C384" s="1">
        <v>2020</v>
      </c>
      <c r="D384" s="1" t="s">
        <v>60</v>
      </c>
      <c r="E384" s="1">
        <v>2010</v>
      </c>
      <c r="F384" s="1">
        <v>100</v>
      </c>
      <c r="G384" s="1" t="s">
        <v>5</v>
      </c>
      <c r="H384" s="1">
        <v>4.9320373780321197E-6</v>
      </c>
      <c r="I384" s="1">
        <v>5.9677652274188697E-6</v>
      </c>
      <c r="J384" s="1">
        <v>7.1021338243662596E-6</v>
      </c>
      <c r="K384" s="1">
        <v>1.07139260294653E-4</v>
      </c>
      <c r="L384" s="1">
        <v>9.0753086506606596E-5</v>
      </c>
      <c r="M384" s="1">
        <v>1.6453768517100099E-2</v>
      </c>
      <c r="N384" s="1">
        <v>6.0109638582005296E-6</v>
      </c>
      <c r="O384" s="1">
        <v>5.5300867495444803E-6</v>
      </c>
      <c r="P384" s="1">
        <v>1.5197528850595501E-7</v>
      </c>
      <c r="Q384" s="1">
        <v>1.3429344674450699E-7</v>
      </c>
      <c r="R384" s="1">
        <v>533.82439895013295</v>
      </c>
      <c r="S384" s="1">
        <v>353.372205512839</v>
      </c>
      <c r="T384" s="1">
        <v>0.74321077144887504</v>
      </c>
      <c r="U384" s="1">
        <v>30819.104495084001</v>
      </c>
      <c r="V384" s="1">
        <f t="shared" si="21"/>
        <v>6.4118051343264038E-2</v>
      </c>
      <c r="W384" s="1">
        <f t="shared" si="22"/>
        <v>0.9750569666271931</v>
      </c>
      <c r="X384" s="1">
        <f t="shared" si="23"/>
        <v>475.46701297661053</v>
      </c>
    </row>
    <row r="385" spans="1:24" hidden="1" x14ac:dyDescent="0.3">
      <c r="A385" s="18" t="str">
        <f t="shared" si="20"/>
        <v>AirGrSupp - Cargo Loader_2010_175</v>
      </c>
      <c r="B385" s="1" t="s">
        <v>40</v>
      </c>
      <c r="C385" s="1">
        <v>2020</v>
      </c>
      <c r="D385" s="1" t="s">
        <v>60</v>
      </c>
      <c r="E385" s="1">
        <v>2010</v>
      </c>
      <c r="F385" s="1">
        <v>175</v>
      </c>
      <c r="G385" s="1" t="s">
        <v>5</v>
      </c>
      <c r="H385" s="1">
        <v>6.4629482431215401E-7</v>
      </c>
      <c r="I385" s="1">
        <v>7.8201673741770597E-7</v>
      </c>
      <c r="J385" s="1">
        <v>9.3066454700950199E-7</v>
      </c>
      <c r="K385" s="1">
        <v>1.24224798298888E-5</v>
      </c>
      <c r="L385" s="1">
        <v>1.0077724046752901E-5</v>
      </c>
      <c r="M385" s="1">
        <v>2.15610398258478E-3</v>
      </c>
      <c r="N385" s="1">
        <v>6.1391025856718396E-7</v>
      </c>
      <c r="O385" s="1">
        <v>5.6479743788180904E-7</v>
      </c>
      <c r="P385" s="1">
        <v>1.99148617206821E-8</v>
      </c>
      <c r="Q385" s="1">
        <v>1.7597830859231001E-8</v>
      </c>
      <c r="R385" s="1">
        <v>69.952419190844594</v>
      </c>
      <c r="S385" s="1">
        <v>25.240871822345699</v>
      </c>
      <c r="T385" s="1">
        <v>5.3086483674919603E-2</v>
      </c>
      <c r="U385" s="1">
        <v>4038.53949157531</v>
      </c>
      <c r="V385" s="1">
        <f t="shared" si="21"/>
        <v>6.4118051343263843E-2</v>
      </c>
      <c r="W385" s="1">
        <f t="shared" si="22"/>
        <v>0.82627902567231815</v>
      </c>
      <c r="X385" s="1">
        <f t="shared" si="23"/>
        <v>475.46701297661201</v>
      </c>
    </row>
    <row r="386" spans="1:24" hidden="1" x14ac:dyDescent="0.3">
      <c r="A386" s="18" t="str">
        <f t="shared" si="20"/>
        <v>AirGrSupp - Cargo Loader_2010_300</v>
      </c>
      <c r="B386" s="1" t="s">
        <v>40</v>
      </c>
      <c r="C386" s="1">
        <v>2020</v>
      </c>
      <c r="D386" s="1" t="s">
        <v>60</v>
      </c>
      <c r="E386" s="1">
        <v>2010</v>
      </c>
      <c r="F386" s="1">
        <v>300</v>
      </c>
      <c r="G386" s="1" t="s">
        <v>5</v>
      </c>
      <c r="H386" s="1">
        <v>7.8767181713043697E-7</v>
      </c>
      <c r="I386" s="1">
        <v>9.5308289872782898E-7</v>
      </c>
      <c r="J386" s="1">
        <v>1.1342474166678299E-6</v>
      </c>
      <c r="K386" s="1">
        <v>5.1580907255938098E-6</v>
      </c>
      <c r="L386" s="1">
        <v>1.2277703613900099E-5</v>
      </c>
      <c r="M386" s="1">
        <v>2.6277517287752001E-3</v>
      </c>
      <c r="N386" s="1">
        <v>5.4461098338397398E-7</v>
      </c>
      <c r="O386" s="1">
        <v>5.0104210471325595E-7</v>
      </c>
      <c r="P386" s="1">
        <v>2.4271237722081299E-8</v>
      </c>
      <c r="Q386" s="1">
        <v>2.1447356359687801E-8</v>
      </c>
      <c r="R386" s="1">
        <v>85.254510888841907</v>
      </c>
      <c r="S386" s="1">
        <v>25.240871822345699</v>
      </c>
      <c r="T386" s="1">
        <v>5.3086483674919603E-2</v>
      </c>
      <c r="U386" s="1">
        <v>4921.9700053574097</v>
      </c>
      <c r="V386" s="1">
        <f t="shared" si="21"/>
        <v>6.4118051343263829E-2</v>
      </c>
      <c r="W386" s="1">
        <f t="shared" si="22"/>
        <v>0.82597477275502851</v>
      </c>
      <c r="X386" s="1">
        <f t="shared" si="23"/>
        <v>475.46701297661201</v>
      </c>
    </row>
    <row r="387" spans="1:24" hidden="1" x14ac:dyDescent="0.3">
      <c r="A387" s="18" t="str">
        <f t="shared" si="20"/>
        <v>AirGrSupp - Cargo Loader_2011_50</v>
      </c>
      <c r="B387" s="1" t="s">
        <v>40</v>
      </c>
      <c r="C387" s="1">
        <v>2020</v>
      </c>
      <c r="D387" s="1" t="s">
        <v>60</v>
      </c>
      <c r="E387" s="1">
        <v>2011</v>
      </c>
      <c r="F387" s="1">
        <v>50</v>
      </c>
      <c r="G387" s="1" t="s">
        <v>5</v>
      </c>
      <c r="H387" s="1">
        <v>2.5200882596779599E-7</v>
      </c>
      <c r="I387" s="1">
        <v>3.0493067942103402E-7</v>
      </c>
      <c r="J387" s="1">
        <v>3.6289270939362698E-7</v>
      </c>
      <c r="K387" s="1">
        <v>5.0054606458232204E-6</v>
      </c>
      <c r="L387" s="1">
        <v>6.3336315707989602E-6</v>
      </c>
      <c r="M387" s="1">
        <v>7.4905519830942605E-4</v>
      </c>
      <c r="N387" s="1">
        <v>2.3079813460175101E-7</v>
      </c>
      <c r="O387" s="1">
        <v>2.1233428383361099E-7</v>
      </c>
      <c r="P387" s="1">
        <v>6.9178265120328603E-9</v>
      </c>
      <c r="Q387" s="1">
        <v>6.11368783256664E-9</v>
      </c>
      <c r="R387" s="1">
        <v>24.3022709722961</v>
      </c>
      <c r="S387" s="1">
        <v>25.240871822345699</v>
      </c>
      <c r="T387" s="1">
        <v>5.3086483674919603E-2</v>
      </c>
      <c r="U387" s="1">
        <v>1262.0435911172799</v>
      </c>
      <c r="V387" s="1">
        <f t="shared" si="21"/>
        <v>8.0004675189189967E-2</v>
      </c>
      <c r="W387" s="1">
        <f t="shared" si="22"/>
        <v>1.6617551817084115</v>
      </c>
      <c r="X387" s="1">
        <f t="shared" si="23"/>
        <v>475.46701297661201</v>
      </c>
    </row>
    <row r="388" spans="1:24" hidden="1" x14ac:dyDescent="0.3">
      <c r="A388" s="18" t="str">
        <f t="shared" si="20"/>
        <v>AirGrSupp - Cargo Loader_2011_100</v>
      </c>
      <c r="B388" s="1" t="s">
        <v>40</v>
      </c>
      <c r="C388" s="1">
        <v>2020</v>
      </c>
      <c r="D388" s="1" t="s">
        <v>60</v>
      </c>
      <c r="E388" s="1">
        <v>2011</v>
      </c>
      <c r="F388" s="1">
        <v>100</v>
      </c>
      <c r="G388" s="1" t="s">
        <v>5</v>
      </c>
      <c r="H388" s="1">
        <v>3.1481242203453702E-7</v>
      </c>
      <c r="I388" s="1">
        <v>3.8092303066179E-7</v>
      </c>
      <c r="J388" s="1">
        <v>4.5332988772973398E-7</v>
      </c>
      <c r="K388" s="1">
        <v>7.1214040987194803E-6</v>
      </c>
      <c r="L388" s="1">
        <v>6.0619526426611097E-6</v>
      </c>
      <c r="M388" s="1">
        <v>1.1050032910747E-3</v>
      </c>
      <c r="N388" s="1">
        <v>4.2325829905075799E-7</v>
      </c>
      <c r="O388" s="1">
        <v>3.89397635126698E-7</v>
      </c>
      <c r="P388" s="1">
        <v>1.0206859042112301E-8</v>
      </c>
      <c r="Q388" s="1">
        <v>9.0188883153559202E-9</v>
      </c>
      <c r="R388" s="1">
        <v>35.850614835307802</v>
      </c>
      <c r="S388" s="1">
        <v>25.240871822345699</v>
      </c>
      <c r="T388" s="1">
        <v>5.3086483674919603E-2</v>
      </c>
      <c r="U388" s="1">
        <v>2069.7514894323399</v>
      </c>
      <c r="V388" s="1">
        <f t="shared" si="21"/>
        <v>6.0940726574078868E-2</v>
      </c>
      <c r="W388" s="1">
        <f t="shared" si="22"/>
        <v>0.96980168896488217</v>
      </c>
      <c r="X388" s="1">
        <f t="shared" si="23"/>
        <v>475.46701297661201</v>
      </c>
    </row>
    <row r="389" spans="1:24" hidden="1" x14ac:dyDescent="0.3">
      <c r="A389" s="18" t="str">
        <f t="shared" si="20"/>
        <v>AirGrSupp - Cargo Loader_2011_175</v>
      </c>
      <c r="B389" s="1" t="s">
        <v>40</v>
      </c>
      <c r="C389" s="1">
        <v>2020</v>
      </c>
      <c r="D389" s="1" t="s">
        <v>60</v>
      </c>
      <c r="E389" s="1">
        <v>2011</v>
      </c>
      <c r="F389" s="1">
        <v>175</v>
      </c>
      <c r="G389" s="1" t="s">
        <v>5</v>
      </c>
      <c r="H389" s="1">
        <v>3.2863345519702901E-6</v>
      </c>
      <c r="I389" s="1">
        <v>3.9764648078840499E-6</v>
      </c>
      <c r="J389" s="1">
        <v>4.7323217548372204E-6</v>
      </c>
      <c r="K389" s="1">
        <v>6.5780607482776102E-5</v>
      </c>
      <c r="L389" s="1">
        <v>5.36270539884775E-5</v>
      </c>
      <c r="M389" s="1">
        <v>1.15351563068285E-2</v>
      </c>
      <c r="N389" s="1">
        <v>3.4168049369173E-6</v>
      </c>
      <c r="O389" s="1">
        <v>3.1434605419639099E-6</v>
      </c>
      <c r="P389" s="1">
        <v>1.06549650488392E-7</v>
      </c>
      <c r="Q389" s="1">
        <v>9.4148395096886097E-8</v>
      </c>
      <c r="R389" s="1">
        <v>374.245442671018</v>
      </c>
      <c r="S389" s="1">
        <v>151.445230934074</v>
      </c>
      <c r="T389" s="1">
        <v>0.31851890204951699</v>
      </c>
      <c r="U389" s="1">
        <v>21606.186279927901</v>
      </c>
      <c r="V389" s="1">
        <f t="shared" si="21"/>
        <v>6.0940726574078667E-2</v>
      </c>
      <c r="W389" s="1">
        <f t="shared" si="22"/>
        <v>0.82185352869353412</v>
      </c>
      <c r="X389" s="1">
        <f t="shared" si="23"/>
        <v>475.4670129766123</v>
      </c>
    </row>
    <row r="390" spans="1:24" hidden="1" x14ac:dyDescent="0.3">
      <c r="A390" s="18" t="str">
        <f t="shared" si="20"/>
        <v>AirGrSupp - Cargo Loader_2012_25</v>
      </c>
      <c r="B390" s="1" t="s">
        <v>40</v>
      </c>
      <c r="C390" s="1">
        <v>2020</v>
      </c>
      <c r="D390" s="1" t="s">
        <v>60</v>
      </c>
      <c r="E390" s="1">
        <v>2012</v>
      </c>
      <c r="F390" s="1">
        <v>25</v>
      </c>
      <c r="G390" s="1" t="s">
        <v>5</v>
      </c>
      <c r="H390" s="1">
        <v>0</v>
      </c>
      <c r="I390" s="1">
        <v>0</v>
      </c>
      <c r="J390" s="1">
        <v>0</v>
      </c>
      <c r="K390" s="1">
        <v>0</v>
      </c>
      <c r="L390" s="1">
        <v>0</v>
      </c>
      <c r="M390" s="1">
        <v>0</v>
      </c>
      <c r="N390" s="1">
        <v>0</v>
      </c>
      <c r="O390" s="1">
        <v>0</v>
      </c>
      <c r="P390" s="1">
        <v>0</v>
      </c>
      <c r="Q390" s="1">
        <v>0</v>
      </c>
      <c r="R390" s="1">
        <v>0</v>
      </c>
      <c r="S390" s="1">
        <v>0</v>
      </c>
      <c r="T390" s="1">
        <v>0</v>
      </c>
      <c r="U390" s="1">
        <v>0</v>
      </c>
      <c r="V390" s="1">
        <f t="shared" si="21"/>
        <v>0</v>
      </c>
      <c r="W390" s="1">
        <f t="shared" si="22"/>
        <v>0</v>
      </c>
      <c r="X390" s="1" t="e">
        <f t="shared" si="23"/>
        <v>#DIV/0!</v>
      </c>
    </row>
    <row r="391" spans="1:24" hidden="1" x14ac:dyDescent="0.3">
      <c r="A391" s="18" t="str">
        <f t="shared" si="20"/>
        <v>AirGrSupp - Cargo Loader_2012_100</v>
      </c>
      <c r="B391" s="1" t="s">
        <v>40</v>
      </c>
      <c r="C391" s="1">
        <v>2020</v>
      </c>
      <c r="D391" s="1" t="s">
        <v>60</v>
      </c>
      <c r="E391" s="1">
        <v>2012</v>
      </c>
      <c r="F391" s="1">
        <v>100</v>
      </c>
      <c r="G391" s="1" t="s">
        <v>5</v>
      </c>
      <c r="H391" s="1">
        <v>4.2972557617427499E-6</v>
      </c>
      <c r="I391" s="1">
        <v>5.1996794717087304E-6</v>
      </c>
      <c r="J391" s="1">
        <v>6.1880482969095598E-6</v>
      </c>
      <c r="K391" s="1">
        <v>1.1129960505243799E-4</v>
      </c>
      <c r="L391" s="1">
        <v>8.3420495043785503E-5</v>
      </c>
      <c r="M391" s="1">
        <v>1.74509666090455E-2</v>
      </c>
      <c r="N391" s="1">
        <v>2.44591149001916E-6</v>
      </c>
      <c r="O391" s="1">
        <v>2.2502385708176299E-6</v>
      </c>
      <c r="P391" s="1">
        <v>1.6121392284094599E-7</v>
      </c>
      <c r="Q391" s="1">
        <v>1.4243244351690099E-7</v>
      </c>
      <c r="R391" s="1">
        <v>566.17739282589901</v>
      </c>
      <c r="S391" s="1">
        <v>403.85394915753102</v>
      </c>
      <c r="T391" s="1">
        <v>0.84938373879871398</v>
      </c>
      <c r="U391" s="1">
        <v>32686.929009937601</v>
      </c>
      <c r="V391" s="1">
        <f t="shared" si="21"/>
        <v>5.2673363774548294E-2</v>
      </c>
      <c r="W391" s="1">
        <f t="shared" si="22"/>
        <v>0.84505941291228048</v>
      </c>
      <c r="X391" s="1">
        <f t="shared" si="23"/>
        <v>475.46701297661161</v>
      </c>
    </row>
    <row r="392" spans="1:24" hidden="1" x14ac:dyDescent="0.3">
      <c r="A392" s="18" t="str">
        <f t="shared" si="20"/>
        <v>AirGrSupp - Cargo Loader_2012_175</v>
      </c>
      <c r="B392" s="1" t="s">
        <v>40</v>
      </c>
      <c r="C392" s="1">
        <v>2020</v>
      </c>
      <c r="D392" s="1" t="s">
        <v>60</v>
      </c>
      <c r="E392" s="1">
        <v>2012</v>
      </c>
      <c r="F392" s="1">
        <v>175</v>
      </c>
      <c r="G392" s="1" t="s">
        <v>5</v>
      </c>
      <c r="H392" s="1">
        <v>2.79919034244297E-6</v>
      </c>
      <c r="I392" s="1">
        <v>3.3870203143559899E-6</v>
      </c>
      <c r="J392" s="1">
        <v>4.0308340931178701E-6</v>
      </c>
      <c r="K392" s="1">
        <v>6.6165683004454495E-5</v>
      </c>
      <c r="L392" s="1">
        <v>5.01577381259551E-5</v>
      </c>
      <c r="M392" s="1">
        <v>1.17238154053047E-2</v>
      </c>
      <c r="N392" s="1">
        <v>2.26264368183562E-7</v>
      </c>
      <c r="O392" s="1">
        <v>2.0816321872887699E-7</v>
      </c>
      <c r="P392" s="1">
        <v>1.08308511739151E-7</v>
      </c>
      <c r="Q392" s="1">
        <v>9.5688205297068899E-8</v>
      </c>
      <c r="R392" s="1">
        <v>380.36627935021698</v>
      </c>
      <c r="S392" s="1">
        <v>151.445230934074</v>
      </c>
      <c r="T392" s="1">
        <v>0.31851890204951699</v>
      </c>
      <c r="U392" s="1">
        <v>21959.558485440699</v>
      </c>
      <c r="V392" s="1">
        <f t="shared" si="21"/>
        <v>5.1071992090878954E-2</v>
      </c>
      <c r="W392" s="1">
        <f t="shared" si="22"/>
        <v>0.75631539439179052</v>
      </c>
      <c r="X392" s="1">
        <f t="shared" si="23"/>
        <v>475.4670129766123</v>
      </c>
    </row>
    <row r="393" spans="1:24" hidden="1" x14ac:dyDescent="0.3">
      <c r="A393" s="18" t="str">
        <f t="shared" si="20"/>
        <v>AirGrSupp - Cargo Loader_2013_100</v>
      </c>
      <c r="B393" s="1" t="s">
        <v>40</v>
      </c>
      <c r="C393" s="1">
        <v>2020</v>
      </c>
      <c r="D393" s="1" t="s">
        <v>60</v>
      </c>
      <c r="E393" s="1">
        <v>2013</v>
      </c>
      <c r="F393" s="1">
        <v>100</v>
      </c>
      <c r="G393" s="1" t="s">
        <v>5</v>
      </c>
      <c r="H393" s="1">
        <v>1.09417982950784E-5</v>
      </c>
      <c r="I393" s="1">
        <v>1.32395759370449E-5</v>
      </c>
      <c r="J393" s="1">
        <v>1.57561895449129E-5</v>
      </c>
      <c r="K393" s="1">
        <v>2.9697675757875099E-4</v>
      </c>
      <c r="L393" s="1">
        <v>2.2370117662853301E-4</v>
      </c>
      <c r="M393" s="1">
        <v>4.7056969419912803E-2</v>
      </c>
      <c r="N393" s="1">
        <v>6.4531955043987197E-6</v>
      </c>
      <c r="O393" s="1">
        <v>5.9369398640468202E-6</v>
      </c>
      <c r="P393" s="1">
        <v>4.3473676464125101E-7</v>
      </c>
      <c r="Q393" s="1">
        <v>3.84072658502717E-7</v>
      </c>
      <c r="R393" s="1">
        <v>1526.7115488401801</v>
      </c>
      <c r="S393" s="1">
        <v>1034.8757447161699</v>
      </c>
      <c r="T393" s="1">
        <v>2.1765458306716998</v>
      </c>
      <c r="U393" s="1">
        <v>88141.1244036313</v>
      </c>
      <c r="V393" s="1">
        <f t="shared" si="21"/>
        <v>4.9737515687820977E-2</v>
      </c>
      <c r="W393" s="1">
        <f t="shared" si="22"/>
        <v>0.84038498172843235</v>
      </c>
      <c r="X393" s="1">
        <f t="shared" si="23"/>
        <v>475.4670129766111</v>
      </c>
    </row>
    <row r="394" spans="1:24" hidden="1" x14ac:dyDescent="0.3">
      <c r="A394" s="18" t="str">
        <f t="shared" ref="A394:A457" si="24">D394&amp;"_"&amp;E394&amp;"_"&amp;F394</f>
        <v>AirGrSupp - Cargo Loader_2013_175</v>
      </c>
      <c r="B394" s="1" t="s">
        <v>40</v>
      </c>
      <c r="C394" s="1">
        <v>2020</v>
      </c>
      <c r="D394" s="1" t="s">
        <v>60</v>
      </c>
      <c r="E394" s="1">
        <v>2013</v>
      </c>
      <c r="F394" s="1">
        <v>175</v>
      </c>
      <c r="G394" s="1" t="s">
        <v>5</v>
      </c>
      <c r="H394" s="1">
        <v>5.9687259079225902E-6</v>
      </c>
      <c r="I394" s="1">
        <v>7.2221583485863401E-6</v>
      </c>
      <c r="J394" s="1">
        <v>8.5949653074085404E-6</v>
      </c>
      <c r="K394" s="1">
        <v>1.4758194660579899E-4</v>
      </c>
      <c r="L394" s="1">
        <v>1.1246130976883999E-4</v>
      </c>
      <c r="M394" s="1">
        <v>2.64257494365547E-2</v>
      </c>
      <c r="N394" s="1">
        <v>5.0071528068596696E-7</v>
      </c>
      <c r="O394" s="1">
        <v>4.6065805823109001E-7</v>
      </c>
      <c r="P394" s="1">
        <v>2.4414009671508601E-7</v>
      </c>
      <c r="Q394" s="1">
        <v>2.1568341446844999E-7</v>
      </c>
      <c r="R394" s="1">
        <v>857.354337707789</v>
      </c>
      <c r="S394" s="1">
        <v>328.13133369049399</v>
      </c>
      <c r="T394" s="1">
        <v>0.69012428777395496</v>
      </c>
      <c r="U394" s="1">
        <v>49497.349643619898</v>
      </c>
      <c r="V394" s="1">
        <f t="shared" si="21"/>
        <v>4.8314074191226124E-2</v>
      </c>
      <c r="W394" s="1">
        <f t="shared" si="22"/>
        <v>0.75233244711087521</v>
      </c>
      <c r="X394" s="1">
        <f t="shared" si="23"/>
        <v>475.46701297661178</v>
      </c>
    </row>
    <row r="395" spans="1:24" hidden="1" x14ac:dyDescent="0.3">
      <c r="A395" s="18" t="str">
        <f t="shared" si="24"/>
        <v>AirGrSupp - Cargo Loader_2014_25</v>
      </c>
      <c r="B395" s="1" t="s">
        <v>40</v>
      </c>
      <c r="C395" s="1">
        <v>2020</v>
      </c>
      <c r="D395" s="1" t="s">
        <v>60</v>
      </c>
      <c r="E395" s="1">
        <v>2014</v>
      </c>
      <c r="F395" s="1">
        <v>25</v>
      </c>
      <c r="G395" s="1" t="s">
        <v>5</v>
      </c>
      <c r="H395" s="1">
        <v>0</v>
      </c>
      <c r="I395" s="1">
        <v>0</v>
      </c>
      <c r="J395" s="1">
        <v>0</v>
      </c>
      <c r="K395" s="1">
        <v>0</v>
      </c>
      <c r="L395" s="1">
        <v>0</v>
      </c>
      <c r="M395" s="1">
        <v>0</v>
      </c>
      <c r="N395" s="1">
        <v>0</v>
      </c>
      <c r="O395" s="1">
        <v>0</v>
      </c>
      <c r="P395" s="1">
        <v>0</v>
      </c>
      <c r="Q395" s="1">
        <v>0</v>
      </c>
      <c r="R395" s="1">
        <v>0</v>
      </c>
      <c r="S395" s="1">
        <v>0</v>
      </c>
      <c r="T395" s="1">
        <v>0</v>
      </c>
      <c r="U395" s="1">
        <v>0</v>
      </c>
      <c r="V395" s="1">
        <f t="shared" ref="V395:V458" si="25">IFERROR(CONVERT(I395,"ton","g")*365/U395,0)</f>
        <v>0</v>
      </c>
      <c r="W395" s="1">
        <f t="shared" ref="W395:W458" si="26">IFERROR(CONVERT(L395,"ton","g")*365/U395,0)</f>
        <v>0</v>
      </c>
      <c r="X395" s="1" t="e">
        <f t="shared" ref="X395:X458" si="27">S395/T395</f>
        <v>#DIV/0!</v>
      </c>
    </row>
    <row r="396" spans="1:24" hidden="1" x14ac:dyDescent="0.3">
      <c r="A396" s="18" t="str">
        <f t="shared" si="24"/>
        <v>AirGrSupp - Cargo Loader_2014_100</v>
      </c>
      <c r="B396" s="1" t="s">
        <v>40</v>
      </c>
      <c r="C396" s="1">
        <v>2020</v>
      </c>
      <c r="D396" s="1" t="s">
        <v>60</v>
      </c>
      <c r="E396" s="1">
        <v>2014</v>
      </c>
      <c r="F396" s="1">
        <v>100</v>
      </c>
      <c r="G396" s="1" t="s">
        <v>5</v>
      </c>
      <c r="H396" s="1">
        <v>4.3342009496485696E-6</v>
      </c>
      <c r="I396" s="1">
        <v>5.2443831490747599E-6</v>
      </c>
      <c r="J396" s="1">
        <v>6.2412493674939402E-6</v>
      </c>
      <c r="K396" s="1">
        <v>1.2369188580853299E-4</v>
      </c>
      <c r="L396" s="1">
        <v>9.3645943690211399E-5</v>
      </c>
      <c r="M396" s="1">
        <v>1.9809205339997599E-2</v>
      </c>
      <c r="N396" s="1">
        <v>4.2102749942897998E-7</v>
      </c>
      <c r="O396" s="1">
        <v>3.87345299474662E-7</v>
      </c>
      <c r="P396" s="1">
        <v>1.8301590104122799E-7</v>
      </c>
      <c r="Q396" s="1">
        <v>1.61680071019185E-7</v>
      </c>
      <c r="R396" s="1">
        <v>642.68785131588504</v>
      </c>
      <c r="S396" s="1">
        <v>454.33569280222201</v>
      </c>
      <c r="T396" s="1">
        <v>0.95555670614855304</v>
      </c>
      <c r="U396" s="1">
        <v>37104.081578848098</v>
      </c>
      <c r="V396" s="1">
        <f t="shared" si="25"/>
        <v>4.6801667601094041E-2</v>
      </c>
      <c r="W396" s="1">
        <f t="shared" si="26"/>
        <v>0.83571055054459098</v>
      </c>
      <c r="X396" s="1">
        <f t="shared" si="27"/>
        <v>475.46701297661127</v>
      </c>
    </row>
    <row r="397" spans="1:24" hidden="1" x14ac:dyDescent="0.3">
      <c r="A397" s="18" t="str">
        <f t="shared" si="24"/>
        <v>AirGrSupp - Cargo Loader_2015_25</v>
      </c>
      <c r="B397" s="1" t="s">
        <v>40</v>
      </c>
      <c r="C397" s="1">
        <v>2020</v>
      </c>
      <c r="D397" s="1" t="s">
        <v>60</v>
      </c>
      <c r="E397" s="1">
        <v>2015</v>
      </c>
      <c r="F397" s="1">
        <v>25</v>
      </c>
      <c r="G397" s="1" t="s">
        <v>5</v>
      </c>
      <c r="H397" s="1">
        <v>9.3977729226939296E-8</v>
      </c>
      <c r="I397" s="1">
        <v>1.13713052364596E-7</v>
      </c>
      <c r="J397" s="1">
        <v>1.3532793008679199E-7</v>
      </c>
      <c r="K397" s="1">
        <v>2.1958079369074198E-6</v>
      </c>
      <c r="L397" s="1">
        <v>1.8489336994321199E-6</v>
      </c>
      <c r="M397" s="1">
        <v>3.7452759915471303E-4</v>
      </c>
      <c r="N397" s="1">
        <v>7.1413825017189702E-9</v>
      </c>
      <c r="O397" s="1">
        <v>6.5700719015814602E-9</v>
      </c>
      <c r="P397" s="1">
        <v>3.4598740565291302E-9</v>
      </c>
      <c r="Q397" s="1">
        <v>3.05684391628332E-9</v>
      </c>
      <c r="R397" s="1">
        <v>12.151135486148</v>
      </c>
      <c r="S397" s="1">
        <v>25.240871822345699</v>
      </c>
      <c r="T397" s="1">
        <v>5.3086483674919603E-2</v>
      </c>
      <c r="U397" s="1">
        <v>631.021795558642</v>
      </c>
      <c r="V397" s="1">
        <f t="shared" si="25"/>
        <v>5.9669796666404408E-2</v>
      </c>
      <c r="W397" s="1">
        <f t="shared" si="26"/>
        <v>0.97020962502213848</v>
      </c>
      <c r="X397" s="1">
        <f t="shared" si="27"/>
        <v>475.46701297661201</v>
      </c>
    </row>
    <row r="398" spans="1:24" hidden="1" x14ac:dyDescent="0.3">
      <c r="A398" s="18" t="str">
        <f t="shared" si="24"/>
        <v>AirGrSupp - Cargo Loader_2015_100</v>
      </c>
      <c r="B398" s="1" t="s">
        <v>40</v>
      </c>
      <c r="C398" s="1">
        <v>2020</v>
      </c>
      <c r="D398" s="1" t="s">
        <v>60</v>
      </c>
      <c r="E398" s="1">
        <v>2015</v>
      </c>
      <c r="F398" s="1">
        <v>100</v>
      </c>
      <c r="G398" s="1" t="s">
        <v>5</v>
      </c>
      <c r="H398" s="1">
        <v>3.59492573637199E-6</v>
      </c>
      <c r="I398" s="1">
        <v>4.34986014101011E-6</v>
      </c>
      <c r="J398" s="1">
        <v>5.1766930603756699E-6</v>
      </c>
      <c r="K398" s="1">
        <v>1.4101430185558801E-4</v>
      </c>
      <c r="L398" s="1">
        <v>5.9392573195286398E-5</v>
      </c>
      <c r="M398" s="1">
        <v>2.2827750915616299E-2</v>
      </c>
      <c r="N398" s="1">
        <v>4.68492168867739E-7</v>
      </c>
      <c r="O398" s="1">
        <v>4.3101279535832E-7</v>
      </c>
      <c r="P398" s="1">
        <v>2.1094603008920201E-7</v>
      </c>
      <c r="Q398" s="1">
        <v>1.86317034222108E-7</v>
      </c>
      <c r="R398" s="1">
        <v>740.62123818306702</v>
      </c>
      <c r="S398" s="1">
        <v>479.57656462456799</v>
      </c>
      <c r="T398" s="1">
        <v>1.00864318982347</v>
      </c>
      <c r="U398" s="1">
        <v>42758.036867053597</v>
      </c>
      <c r="V398" s="1">
        <f t="shared" si="25"/>
        <v>3.3685743453676198E-2</v>
      </c>
      <c r="W398" s="1">
        <f t="shared" si="26"/>
        <v>0.45994191051060118</v>
      </c>
      <c r="X398" s="1">
        <f t="shared" si="27"/>
        <v>475.46701297661286</v>
      </c>
    </row>
    <row r="399" spans="1:24" hidden="1" x14ac:dyDescent="0.3">
      <c r="A399" s="18" t="str">
        <f t="shared" si="24"/>
        <v>AirGrSupp - Cargo Loader_2015_175</v>
      </c>
      <c r="B399" s="1" t="s">
        <v>40</v>
      </c>
      <c r="C399" s="1">
        <v>2020</v>
      </c>
      <c r="D399" s="1" t="s">
        <v>60</v>
      </c>
      <c r="E399" s="1">
        <v>2015</v>
      </c>
      <c r="F399" s="1">
        <v>175</v>
      </c>
      <c r="G399" s="1" t="s">
        <v>5</v>
      </c>
      <c r="H399" s="1">
        <v>8.6924273222584596E-7</v>
      </c>
      <c r="I399" s="1">
        <v>1.0517837059932699E-6</v>
      </c>
      <c r="J399" s="1">
        <v>1.2517095344052101E-6</v>
      </c>
      <c r="K399" s="1">
        <v>4.3244597937909799E-5</v>
      </c>
      <c r="L399" s="1">
        <v>3.9737194383670898E-6</v>
      </c>
      <c r="M399" s="1">
        <v>7.9102064861079104E-3</v>
      </c>
      <c r="N399" s="1">
        <v>1.44321079408932E-7</v>
      </c>
      <c r="O399" s="1">
        <v>1.3277539305621799E-7</v>
      </c>
      <c r="P399" s="1">
        <v>7.3107704479886404E-8</v>
      </c>
      <c r="Q399" s="1">
        <v>6.4562041964803901E-8</v>
      </c>
      <c r="R399" s="1">
        <v>256.63793790641103</v>
      </c>
      <c r="S399" s="1">
        <v>100.963487289382</v>
      </c>
      <c r="T399" s="1">
        <v>0.212345934699678</v>
      </c>
      <c r="U399" s="1">
        <v>14816.3917597169</v>
      </c>
      <c r="V399" s="1">
        <f t="shared" si="25"/>
        <v>2.3505667392985426E-2</v>
      </c>
      <c r="W399" s="1">
        <f t="shared" si="26"/>
        <v>8.8806212626282438E-2</v>
      </c>
      <c r="X399" s="1">
        <f t="shared" si="27"/>
        <v>475.46701297660917</v>
      </c>
    </row>
    <row r="400" spans="1:24" hidden="1" x14ac:dyDescent="0.3">
      <c r="A400" s="18" t="str">
        <f t="shared" si="24"/>
        <v>AirGrSupp - Cargo Loader_2015_300</v>
      </c>
      <c r="B400" s="1" t="s">
        <v>40</v>
      </c>
      <c r="C400" s="1">
        <v>2020</v>
      </c>
      <c r="D400" s="1" t="s">
        <v>60</v>
      </c>
      <c r="E400" s="1">
        <v>2015</v>
      </c>
      <c r="F400" s="1">
        <v>300</v>
      </c>
      <c r="G400" s="1" t="s">
        <v>5</v>
      </c>
      <c r="H400" s="1">
        <v>9.3291809421172604E-7</v>
      </c>
      <c r="I400" s="1">
        <v>1.12883089399618E-6</v>
      </c>
      <c r="J400" s="1">
        <v>1.3434020556648801E-6</v>
      </c>
      <c r="K400" s="1">
        <v>1.5813391601536699E-5</v>
      </c>
      <c r="L400" s="1">
        <v>4.26480961869041E-6</v>
      </c>
      <c r="M400" s="1">
        <v>8.4896594314275708E-3</v>
      </c>
      <c r="N400" s="1">
        <v>1.5041642177656201E-7</v>
      </c>
      <c r="O400" s="1">
        <v>1.38383108034437E-7</v>
      </c>
      <c r="P400" s="1">
        <v>7.8463124058481304E-8</v>
      </c>
      <c r="Q400" s="1">
        <v>6.92914590082223E-8</v>
      </c>
      <c r="R400" s="1">
        <v>275.43765056395</v>
      </c>
      <c r="S400" s="1">
        <v>75.722615467037102</v>
      </c>
      <c r="T400" s="1">
        <v>0.159259451024758</v>
      </c>
      <c r="U400" s="1">
        <v>15901.7492480777</v>
      </c>
      <c r="V400" s="1">
        <f t="shared" si="25"/>
        <v>2.3505667392985433E-2</v>
      </c>
      <c r="W400" s="1">
        <f t="shared" si="26"/>
        <v>8.8806212626282938E-2</v>
      </c>
      <c r="X400" s="1">
        <f t="shared" si="27"/>
        <v>475.46701297661446</v>
      </c>
    </row>
    <row r="401" spans="1:24" hidden="1" x14ac:dyDescent="0.3">
      <c r="A401" s="18" t="str">
        <f t="shared" si="24"/>
        <v>AirGrSupp - Cargo Loader_2015_600</v>
      </c>
      <c r="B401" s="1" t="s">
        <v>40</v>
      </c>
      <c r="C401" s="1">
        <v>2020</v>
      </c>
      <c r="D401" s="1" t="s">
        <v>60</v>
      </c>
      <c r="E401" s="1">
        <v>2015</v>
      </c>
      <c r="F401" s="1">
        <v>600</v>
      </c>
      <c r="G401" s="1" t="s">
        <v>5</v>
      </c>
      <c r="H401" s="1">
        <v>4.9607549454115595E-7</v>
      </c>
      <c r="I401" s="1">
        <v>6.0025134839479804E-7</v>
      </c>
      <c r="J401" s="1">
        <v>7.1434871213926405E-7</v>
      </c>
      <c r="K401" s="1">
        <v>8.2723612986936994E-6</v>
      </c>
      <c r="L401" s="1">
        <v>2.26779559089093E-6</v>
      </c>
      <c r="M401" s="1">
        <v>4.5143427135368799E-3</v>
      </c>
      <c r="N401" s="1">
        <v>7.9983335389124295E-8</v>
      </c>
      <c r="O401" s="1">
        <v>7.3584668557994396E-8</v>
      </c>
      <c r="P401" s="1">
        <v>4.1722454856494001E-8</v>
      </c>
      <c r="Q401" s="1">
        <v>3.6845458361515002E-8</v>
      </c>
      <c r="R401" s="1">
        <v>146.46287768083101</v>
      </c>
      <c r="S401" s="1">
        <v>25.240871822345699</v>
      </c>
      <c r="T401" s="1">
        <v>5.3086483674919603E-2</v>
      </c>
      <c r="U401" s="1">
        <v>8455.6920604858096</v>
      </c>
      <c r="V401" s="1">
        <f t="shared" si="25"/>
        <v>2.3505667392985451E-2</v>
      </c>
      <c r="W401" s="1">
        <f t="shared" si="26"/>
        <v>8.8806212626282327E-2</v>
      </c>
      <c r="X401" s="1">
        <f t="shared" si="27"/>
        <v>475.46701297661201</v>
      </c>
    </row>
    <row r="402" spans="1:24" hidden="1" x14ac:dyDescent="0.3">
      <c r="A402" s="18" t="str">
        <f t="shared" si="24"/>
        <v>AirGrSupp - Cargo Loader_2015_750</v>
      </c>
      <c r="B402" s="1" t="s">
        <v>40</v>
      </c>
      <c r="C402" s="1">
        <v>2020</v>
      </c>
      <c r="D402" s="1" t="s">
        <v>60</v>
      </c>
      <c r="E402" s="1">
        <v>2015</v>
      </c>
      <c r="F402" s="1">
        <v>750</v>
      </c>
      <c r="G402" s="1" t="s">
        <v>5</v>
      </c>
      <c r="H402" s="1">
        <v>1.0247290812611299E-6</v>
      </c>
      <c r="I402" s="1">
        <v>1.23992218832597E-6</v>
      </c>
      <c r="J402" s="1">
        <v>1.4756098770160299E-6</v>
      </c>
      <c r="K402" s="1">
        <v>1.70879821453613E-5</v>
      </c>
      <c r="L402" s="1">
        <v>4.6845210414821602E-6</v>
      </c>
      <c r="M402" s="1">
        <v>9.3251497246791704E-3</v>
      </c>
      <c r="N402" s="1">
        <v>1.6521930772917601E-7</v>
      </c>
      <c r="O402" s="1">
        <v>1.5200176311084199E-7</v>
      </c>
      <c r="P402" s="1">
        <v>8.6184891822966705E-8</v>
      </c>
      <c r="Q402" s="1">
        <v>7.61106184661743E-8</v>
      </c>
      <c r="R402" s="1">
        <v>302.54421300040298</v>
      </c>
      <c r="S402" s="1">
        <v>25.240871822345699</v>
      </c>
      <c r="T402" s="1">
        <v>5.3086483674919603E-2</v>
      </c>
      <c r="U402" s="1">
        <v>17466.6833010632</v>
      </c>
      <c r="V402" s="1">
        <f t="shared" si="25"/>
        <v>2.3505667392985468E-2</v>
      </c>
      <c r="W402" s="1">
        <f t="shared" si="26"/>
        <v>8.8806212626282466E-2</v>
      </c>
      <c r="X402" s="1">
        <f t="shared" si="27"/>
        <v>475.46701297661201</v>
      </c>
    </row>
    <row r="403" spans="1:24" hidden="1" x14ac:dyDescent="0.3">
      <c r="A403" s="18" t="str">
        <f t="shared" si="24"/>
        <v>AirGrSupp - Cargo Loader_2016_50</v>
      </c>
      <c r="B403" s="1" t="s">
        <v>40</v>
      </c>
      <c r="C403" s="1">
        <v>2020</v>
      </c>
      <c r="D403" s="1" t="s">
        <v>60</v>
      </c>
      <c r="E403" s="1">
        <v>2016</v>
      </c>
      <c r="F403" s="1">
        <v>50</v>
      </c>
      <c r="G403" s="1" t="s">
        <v>5</v>
      </c>
      <c r="H403" s="1">
        <v>2.4071896320555801E-7</v>
      </c>
      <c r="I403" s="1">
        <v>2.9126994547872597E-7</v>
      </c>
      <c r="J403" s="1">
        <v>3.4663530701600401E-7</v>
      </c>
      <c r="K403" s="1">
        <v>5.9334165531378402E-6</v>
      </c>
      <c r="L403" s="1">
        <v>5.1327374681159401E-6</v>
      </c>
      <c r="M403" s="1">
        <v>1.0486772776331899E-3</v>
      </c>
      <c r="N403" s="1">
        <v>1.92000079134527E-8</v>
      </c>
      <c r="O403" s="1">
        <v>1.76640072803764E-8</v>
      </c>
      <c r="P403" s="1">
        <v>9.6883199186404604E-9</v>
      </c>
      <c r="Q403" s="1">
        <v>8.5591629655933097E-9</v>
      </c>
      <c r="R403" s="1">
        <v>34.023179361214602</v>
      </c>
      <c r="S403" s="1">
        <v>50.481743644691399</v>
      </c>
      <c r="T403" s="1">
        <v>0.106172967349839</v>
      </c>
      <c r="U403" s="1">
        <v>1766.86102756419</v>
      </c>
      <c r="V403" s="1">
        <f t="shared" si="25"/>
        <v>5.4586077035708676E-2</v>
      </c>
      <c r="W403" s="1">
        <f t="shared" si="26"/>
        <v>0.96191181818691518</v>
      </c>
      <c r="X403" s="1">
        <f t="shared" si="27"/>
        <v>475.46701297661292</v>
      </c>
    </row>
    <row r="404" spans="1:24" hidden="1" x14ac:dyDescent="0.3">
      <c r="A404" s="18" t="str">
        <f t="shared" si="24"/>
        <v>AirGrSupp - Cargo Loader_2016_100</v>
      </c>
      <c r="B404" s="1" t="s">
        <v>40</v>
      </c>
      <c r="C404" s="1">
        <v>2020</v>
      </c>
      <c r="D404" s="1" t="s">
        <v>60</v>
      </c>
      <c r="E404" s="1">
        <v>2016</v>
      </c>
      <c r="F404" s="1">
        <v>100</v>
      </c>
      <c r="G404" s="1" t="s">
        <v>5</v>
      </c>
      <c r="H404" s="1">
        <v>2.0760293676728398E-6</v>
      </c>
      <c r="I404" s="1">
        <v>2.5119955348841401E-6</v>
      </c>
      <c r="J404" s="1">
        <v>2.9894822894488901E-6</v>
      </c>
      <c r="K404" s="1">
        <v>8.6212743079566595E-5</v>
      </c>
      <c r="L404" s="1">
        <v>3.65008899651845E-5</v>
      </c>
      <c r="M404" s="1">
        <v>1.41090054360391E-2</v>
      </c>
      <c r="N404" s="1">
        <v>2.7924136925164798E-7</v>
      </c>
      <c r="O404" s="1">
        <v>2.5690205971151602E-7</v>
      </c>
      <c r="P404" s="1">
        <v>1.3038247125638099E-7</v>
      </c>
      <c r="Q404" s="1">
        <v>1.15155805685093E-7</v>
      </c>
      <c r="R404" s="1">
        <v>457.75114308008898</v>
      </c>
      <c r="S404" s="1">
        <v>277.64959004580197</v>
      </c>
      <c r="T404" s="1">
        <v>0.58395132042411602</v>
      </c>
      <c r="U404" s="1">
        <v>26427.1927979959</v>
      </c>
      <c r="V404" s="1">
        <f t="shared" si="25"/>
        <v>3.1474325414323365E-2</v>
      </c>
      <c r="W404" s="1">
        <f t="shared" si="26"/>
        <v>0.45734193103556398</v>
      </c>
      <c r="X404" s="1">
        <f t="shared" si="27"/>
        <v>475.46701297661042</v>
      </c>
    </row>
    <row r="405" spans="1:24" hidden="1" x14ac:dyDescent="0.3">
      <c r="A405" s="18" t="str">
        <f t="shared" si="24"/>
        <v>AirGrSupp - Cargo Loader_2016_175</v>
      </c>
      <c r="B405" s="1" t="s">
        <v>40</v>
      </c>
      <c r="C405" s="1">
        <v>2020</v>
      </c>
      <c r="D405" s="1" t="s">
        <v>60</v>
      </c>
      <c r="E405" s="1">
        <v>2016</v>
      </c>
      <c r="F405" s="1">
        <v>175</v>
      </c>
      <c r="G405" s="1" t="s">
        <v>5</v>
      </c>
      <c r="H405" s="1">
        <v>2.85890444717938E-6</v>
      </c>
      <c r="I405" s="1">
        <v>3.4592743810870502E-6</v>
      </c>
      <c r="J405" s="1">
        <v>4.1168224039383102E-6</v>
      </c>
      <c r="K405" s="1">
        <v>1.5019852776931999E-4</v>
      </c>
      <c r="L405" s="1">
        <v>1.38705426535586E-5</v>
      </c>
      <c r="M405" s="1">
        <v>2.7773314425670201E-2</v>
      </c>
      <c r="N405" s="1">
        <v>4.9695834716693702E-7</v>
      </c>
      <c r="O405" s="1">
        <v>4.5720167939358201E-7</v>
      </c>
      <c r="P405" s="1">
        <v>2.5669229796229102E-7</v>
      </c>
      <c r="Q405" s="1">
        <v>2.2668205875547E-7</v>
      </c>
      <c r="R405" s="1">
        <v>901.07459970206696</v>
      </c>
      <c r="S405" s="1">
        <v>378.61307733518498</v>
      </c>
      <c r="T405" s="1">
        <v>0.79629725512379401</v>
      </c>
      <c r="U405" s="1">
        <v>52021.436825854398</v>
      </c>
      <c r="V405" s="1">
        <f t="shared" si="25"/>
        <v>2.2018679401006814E-2</v>
      </c>
      <c r="W405" s="1">
        <f t="shared" si="26"/>
        <v>8.828759969908026E-2</v>
      </c>
      <c r="X405" s="1">
        <f t="shared" si="27"/>
        <v>475.46701297661139</v>
      </c>
    </row>
    <row r="406" spans="1:24" hidden="1" x14ac:dyDescent="0.3">
      <c r="A406" s="18" t="str">
        <f t="shared" si="24"/>
        <v>AirGrSupp - Cargo Loader_2016_300</v>
      </c>
      <c r="B406" s="1" t="s">
        <v>40</v>
      </c>
      <c r="C406" s="1">
        <v>2020</v>
      </c>
      <c r="D406" s="1" t="s">
        <v>60</v>
      </c>
      <c r="E406" s="1">
        <v>2016</v>
      </c>
      <c r="F406" s="1">
        <v>300</v>
      </c>
      <c r="G406" s="1" t="s">
        <v>5</v>
      </c>
      <c r="H406" s="1">
        <v>2.4968597791959701E-7</v>
      </c>
      <c r="I406" s="1">
        <v>3.0212003328271199E-7</v>
      </c>
      <c r="J406" s="1">
        <v>3.5954780820421901E-7</v>
      </c>
      <c r="K406" s="1">
        <v>4.4694713601974599E-6</v>
      </c>
      <c r="L406" s="1">
        <v>1.21140110511429E-6</v>
      </c>
      <c r="M406" s="1">
        <v>2.4256169804078701E-3</v>
      </c>
      <c r="N406" s="1">
        <v>4.2336587666317397E-8</v>
      </c>
      <c r="O406" s="1">
        <v>3.8949660653012003E-8</v>
      </c>
      <c r="P406" s="1">
        <v>2.2418541306750199E-8</v>
      </c>
      <c r="Q406" s="1">
        <v>1.97975597166349E-8</v>
      </c>
      <c r="R406" s="1">
        <v>78.696471589700195</v>
      </c>
      <c r="S406" s="1">
        <v>25.240871822345699</v>
      </c>
      <c r="T406" s="1">
        <v>5.3086483674919603E-2</v>
      </c>
      <c r="U406" s="1">
        <v>4543.35692802222</v>
      </c>
      <c r="V406" s="1">
        <f t="shared" si="25"/>
        <v>2.2018679401006821E-2</v>
      </c>
      <c r="W406" s="1">
        <f t="shared" si="26"/>
        <v>8.8287599699080357E-2</v>
      </c>
      <c r="X406" s="1">
        <f t="shared" si="27"/>
        <v>475.46701297661201</v>
      </c>
    </row>
    <row r="407" spans="1:24" hidden="1" x14ac:dyDescent="0.3">
      <c r="A407" s="18" t="str">
        <f t="shared" si="24"/>
        <v>AirGrSupp - Cargo Loader_2016_750</v>
      </c>
      <c r="B407" s="1" t="s">
        <v>40</v>
      </c>
      <c r="C407" s="1">
        <v>2020</v>
      </c>
      <c r="D407" s="1" t="s">
        <v>60</v>
      </c>
      <c r="E407" s="1">
        <v>2016</v>
      </c>
      <c r="F407" s="1">
        <v>750</v>
      </c>
      <c r="G407" s="1" t="s">
        <v>5</v>
      </c>
      <c r="H407" s="1">
        <v>9.5990387066867298E-7</v>
      </c>
      <c r="I407" s="1">
        <v>1.1614836835090899E-6</v>
      </c>
      <c r="J407" s="1">
        <v>1.3822615737628799E-6</v>
      </c>
      <c r="K407" s="1">
        <v>1.6947927678031902E-5</v>
      </c>
      <c r="L407" s="1">
        <v>4.6571642485505104E-6</v>
      </c>
      <c r="M407" s="1">
        <v>9.3251497246791704E-3</v>
      </c>
      <c r="N407" s="1">
        <v>1.6276065925050901E-7</v>
      </c>
      <c r="O407" s="1">
        <v>1.4973980651046801E-7</v>
      </c>
      <c r="P407" s="1">
        <v>8.6186836579284393E-8</v>
      </c>
      <c r="Q407" s="1">
        <v>7.61106184661743E-8</v>
      </c>
      <c r="R407" s="1">
        <v>302.54421300040298</v>
      </c>
      <c r="S407" s="1">
        <v>25.240871822345699</v>
      </c>
      <c r="T407" s="1">
        <v>5.3086483674919603E-2</v>
      </c>
      <c r="U407" s="1">
        <v>17466.6833010632</v>
      </c>
      <c r="V407" s="1">
        <f t="shared" si="25"/>
        <v>2.2018679401006769E-2</v>
      </c>
      <c r="W407" s="1">
        <f t="shared" si="26"/>
        <v>8.8287599699080704E-2</v>
      </c>
      <c r="X407" s="1">
        <f t="shared" si="27"/>
        <v>475.46701297661201</v>
      </c>
    </row>
    <row r="408" spans="1:24" hidden="1" x14ac:dyDescent="0.3">
      <c r="A408" s="18" t="str">
        <f t="shared" si="24"/>
        <v>AirGrSupp - Cargo Loader_2017_25</v>
      </c>
      <c r="B408" s="1" t="s">
        <v>40</v>
      </c>
      <c r="C408" s="1">
        <v>2020</v>
      </c>
      <c r="D408" s="1" t="s">
        <v>60</v>
      </c>
      <c r="E408" s="1">
        <v>2017</v>
      </c>
      <c r="F408" s="1">
        <v>25</v>
      </c>
      <c r="G408" s="1" t="s">
        <v>5</v>
      </c>
      <c r="H408" s="1">
        <v>0</v>
      </c>
      <c r="I408" s="1">
        <v>0</v>
      </c>
      <c r="J408" s="1">
        <v>0</v>
      </c>
      <c r="K408" s="1">
        <v>0</v>
      </c>
      <c r="L408" s="1">
        <v>0</v>
      </c>
      <c r="M408" s="1">
        <v>0</v>
      </c>
      <c r="N408" s="1">
        <v>0</v>
      </c>
      <c r="O408" s="1">
        <v>0</v>
      </c>
      <c r="P408" s="1">
        <v>0</v>
      </c>
      <c r="Q408" s="1">
        <v>0</v>
      </c>
      <c r="R408" s="1">
        <v>0</v>
      </c>
      <c r="S408" s="1">
        <v>0</v>
      </c>
      <c r="T408" s="1">
        <v>0</v>
      </c>
      <c r="U408" s="1">
        <v>0</v>
      </c>
      <c r="V408" s="1">
        <f t="shared" si="25"/>
        <v>0</v>
      </c>
      <c r="W408" s="1">
        <f t="shared" si="26"/>
        <v>0</v>
      </c>
      <c r="X408" s="1" t="e">
        <f t="shared" si="27"/>
        <v>#DIV/0!</v>
      </c>
    </row>
    <row r="409" spans="1:24" hidden="1" x14ac:dyDescent="0.3">
      <c r="A409" s="18" t="str">
        <f t="shared" si="24"/>
        <v>AirGrSupp - Cargo Loader_2017_100</v>
      </c>
      <c r="B409" s="1" t="s">
        <v>40</v>
      </c>
      <c r="C409" s="1">
        <v>2020</v>
      </c>
      <c r="D409" s="1" t="s">
        <v>60</v>
      </c>
      <c r="E409" s="1">
        <v>2017</v>
      </c>
      <c r="F409" s="1">
        <v>100</v>
      </c>
      <c r="G409" s="1" t="s">
        <v>5</v>
      </c>
      <c r="H409" s="1">
        <v>2.1329526376086001E-6</v>
      </c>
      <c r="I409" s="1">
        <v>2.5808726915064099E-6</v>
      </c>
      <c r="J409" s="1">
        <v>3.0714517981563898E-6</v>
      </c>
      <c r="K409" s="1">
        <v>9.4228265068330193E-5</v>
      </c>
      <c r="L409" s="1">
        <v>4.0106441558460299E-5</v>
      </c>
      <c r="M409" s="1">
        <v>1.5591326924066101E-2</v>
      </c>
      <c r="N409" s="1">
        <v>2.9717849963216999E-7</v>
      </c>
      <c r="O409" s="1">
        <v>2.73404219661597E-7</v>
      </c>
      <c r="P409" s="1">
        <v>1.4408556082200299E-7</v>
      </c>
      <c r="Q409" s="1">
        <v>1.2725431440081399E-7</v>
      </c>
      <c r="R409" s="1">
        <v>505.84343127379498</v>
      </c>
      <c r="S409" s="1">
        <v>328.13133369049399</v>
      </c>
      <c r="T409" s="1">
        <v>0.69012428777395496</v>
      </c>
      <c r="U409" s="1">
        <v>29203.688698453901</v>
      </c>
      <c r="V409" s="1">
        <f t="shared" si="25"/>
        <v>2.9262907374970528E-2</v>
      </c>
      <c r="W409" s="1">
        <f t="shared" si="26"/>
        <v>0.45474195156052599</v>
      </c>
      <c r="X409" s="1">
        <f t="shared" si="27"/>
        <v>475.46701297661178</v>
      </c>
    </row>
    <row r="410" spans="1:24" hidden="1" x14ac:dyDescent="0.3">
      <c r="A410" s="18" t="str">
        <f t="shared" si="24"/>
        <v>AirGrSupp - Cargo Loader_2017_175</v>
      </c>
      <c r="B410" s="1" t="s">
        <v>40</v>
      </c>
      <c r="C410" s="1">
        <v>2020</v>
      </c>
      <c r="D410" s="1" t="s">
        <v>60</v>
      </c>
      <c r="E410" s="1">
        <v>2017</v>
      </c>
      <c r="F410" s="1">
        <v>175</v>
      </c>
      <c r="G410" s="1" t="s">
        <v>5</v>
      </c>
      <c r="H410" s="1">
        <v>1.24172762091497E-6</v>
      </c>
      <c r="I410" s="1">
        <v>1.5024904213071201E-6</v>
      </c>
      <c r="J410" s="1">
        <v>1.7880877741175599E-6</v>
      </c>
      <c r="K410" s="1">
        <v>6.9199233465423398E-5</v>
      </c>
      <c r="L410" s="1">
        <v>6.4228542736909099E-6</v>
      </c>
      <c r="M410" s="1">
        <v>1.2936623895508601E-2</v>
      </c>
      <c r="N410" s="1">
        <v>2.2693208149373099E-7</v>
      </c>
      <c r="O410" s="1">
        <v>2.08777514974233E-7</v>
      </c>
      <c r="P410" s="1">
        <v>1.1956825156384099E-7</v>
      </c>
      <c r="Q410" s="1">
        <v>1.05586985155386E-7</v>
      </c>
      <c r="R410" s="1">
        <v>419.71451514506799</v>
      </c>
      <c r="S410" s="1">
        <v>176.68610275641899</v>
      </c>
      <c r="T410" s="1">
        <v>0.37160538572443702</v>
      </c>
      <c r="U410" s="1">
        <v>24231.236949451799</v>
      </c>
      <c r="V410" s="1">
        <f t="shared" si="25"/>
        <v>2.0531691409028208E-2</v>
      </c>
      <c r="W410" s="1">
        <f t="shared" si="26"/>
        <v>8.7768986771879165E-2</v>
      </c>
      <c r="X410" s="1">
        <f t="shared" si="27"/>
        <v>475.46701297660979</v>
      </c>
    </row>
    <row r="411" spans="1:24" hidden="1" x14ac:dyDescent="0.3">
      <c r="A411" s="18" t="str">
        <f t="shared" si="24"/>
        <v>AirGrSupp - Cargo Loader_2017_300</v>
      </c>
      <c r="B411" s="1" t="s">
        <v>40</v>
      </c>
      <c r="C411" s="1">
        <v>2020</v>
      </c>
      <c r="D411" s="1" t="s">
        <v>60</v>
      </c>
      <c r="E411" s="1">
        <v>2017</v>
      </c>
      <c r="F411" s="1">
        <v>300</v>
      </c>
      <c r="G411" s="1" t="s">
        <v>5</v>
      </c>
      <c r="H411" s="1">
        <v>3.2336656794660797E-7</v>
      </c>
      <c r="I411" s="1">
        <v>3.9127354721539602E-7</v>
      </c>
      <c r="J411" s="1">
        <v>4.65647857843116E-7</v>
      </c>
      <c r="K411" s="1">
        <v>6.1400428253355304E-6</v>
      </c>
      <c r="L411" s="1">
        <v>1.67261830044034E-6</v>
      </c>
      <c r="M411" s="1">
        <v>3.36891247278871E-3</v>
      </c>
      <c r="N411" s="1">
        <v>5.7912576145896701E-8</v>
      </c>
      <c r="O411" s="1">
        <v>5.3279570054224898E-8</v>
      </c>
      <c r="P411" s="1">
        <v>3.1137565511417001E-8</v>
      </c>
      <c r="Q411" s="1">
        <v>2.7496610717548499E-8</v>
      </c>
      <c r="R411" s="1">
        <v>109.300654985694</v>
      </c>
      <c r="S411" s="1">
        <v>25.240871822345699</v>
      </c>
      <c r="T411" s="1">
        <v>5.3086483674919603E-2</v>
      </c>
      <c r="U411" s="1">
        <v>6310.2179555864204</v>
      </c>
      <c r="V411" s="1">
        <f t="shared" si="25"/>
        <v>2.0531691409028174E-2</v>
      </c>
      <c r="W411" s="1">
        <f t="shared" si="26"/>
        <v>8.7768986771878915E-2</v>
      </c>
      <c r="X411" s="1">
        <f t="shared" si="27"/>
        <v>475.46701297661201</v>
      </c>
    </row>
    <row r="412" spans="1:24" hidden="1" x14ac:dyDescent="0.3">
      <c r="A412" s="18" t="str">
        <f t="shared" si="24"/>
        <v>AirGrSupp - Cargo Loader_2018_25</v>
      </c>
      <c r="B412" s="1" t="s">
        <v>40</v>
      </c>
      <c r="C412" s="1">
        <v>2020</v>
      </c>
      <c r="D412" s="1" t="s">
        <v>60</v>
      </c>
      <c r="E412" s="1">
        <v>2018</v>
      </c>
      <c r="F412" s="1">
        <v>25</v>
      </c>
      <c r="G412" s="1" t="s">
        <v>5</v>
      </c>
      <c r="H412" s="1">
        <v>0</v>
      </c>
      <c r="I412" s="1">
        <v>0</v>
      </c>
      <c r="J412" s="1">
        <v>0</v>
      </c>
      <c r="K412" s="1">
        <v>0</v>
      </c>
      <c r="L412" s="1">
        <v>0</v>
      </c>
      <c r="M412" s="1">
        <v>0</v>
      </c>
      <c r="N412" s="1">
        <v>0</v>
      </c>
      <c r="O412" s="1">
        <v>0</v>
      </c>
      <c r="P412" s="1">
        <v>0</v>
      </c>
      <c r="Q412" s="1">
        <v>0</v>
      </c>
      <c r="R412" s="1">
        <v>0</v>
      </c>
      <c r="S412" s="1">
        <v>0</v>
      </c>
      <c r="T412" s="1">
        <v>0</v>
      </c>
      <c r="U412" s="1">
        <v>0</v>
      </c>
      <c r="V412" s="1">
        <f t="shared" si="25"/>
        <v>0</v>
      </c>
      <c r="W412" s="1">
        <f t="shared" si="26"/>
        <v>0</v>
      </c>
      <c r="X412" s="1" t="e">
        <f t="shared" si="27"/>
        <v>#DIV/0!</v>
      </c>
    </row>
    <row r="413" spans="1:24" hidden="1" x14ac:dyDescent="0.3">
      <c r="A413" s="18" t="str">
        <f t="shared" si="24"/>
        <v>AirGrSupp - Cargo Loader_2018_175</v>
      </c>
      <c r="B413" s="1" t="s">
        <v>40</v>
      </c>
      <c r="C413" s="1">
        <v>2020</v>
      </c>
      <c r="D413" s="1" t="s">
        <v>60</v>
      </c>
      <c r="E413" s="1">
        <v>2018</v>
      </c>
      <c r="F413" s="1">
        <v>175</v>
      </c>
      <c r="G413" s="1" t="s">
        <v>5</v>
      </c>
      <c r="H413" s="1">
        <v>5.1903921750566296E-6</v>
      </c>
      <c r="I413" s="1">
        <v>6.2803745318185304E-6</v>
      </c>
      <c r="J413" s="1">
        <v>7.4741647320815497E-6</v>
      </c>
      <c r="K413" s="1">
        <v>2.8720555965514098E-4</v>
      </c>
      <c r="L413" s="1">
        <v>5.4366844313687698E-5</v>
      </c>
      <c r="M413" s="1">
        <v>5.2501131975939398E-2</v>
      </c>
      <c r="N413" s="1">
        <v>9.18211396976559E-7</v>
      </c>
      <c r="O413" s="1">
        <v>8.4475448521843403E-7</v>
      </c>
      <c r="P413" s="1">
        <v>4.85243289502516E-7</v>
      </c>
      <c r="Q413" s="1">
        <v>4.28507181422276E-7</v>
      </c>
      <c r="R413" s="1">
        <v>1703.34140729706</v>
      </c>
      <c r="S413" s="1">
        <v>757.22615467037099</v>
      </c>
      <c r="T413" s="1">
        <v>1.59259451024758</v>
      </c>
      <c r="U413" s="1">
        <v>98338.436619858796</v>
      </c>
      <c r="V413" s="1">
        <f t="shared" si="25"/>
        <v>2.1147101259630412E-2</v>
      </c>
      <c r="W413" s="1">
        <f t="shared" si="26"/>
        <v>0.18306251578521876</v>
      </c>
      <c r="X413" s="1">
        <f t="shared" si="27"/>
        <v>475.4670129766144</v>
      </c>
    </row>
    <row r="414" spans="1:24" hidden="1" x14ac:dyDescent="0.3">
      <c r="A414" s="18" t="str">
        <f t="shared" si="24"/>
        <v>AirGrSupp - Cargo Loader_2018_300</v>
      </c>
      <c r="B414" s="1" t="s">
        <v>40</v>
      </c>
      <c r="C414" s="1">
        <v>2020</v>
      </c>
      <c r="D414" s="1" t="s">
        <v>60</v>
      </c>
      <c r="E414" s="1">
        <v>2018</v>
      </c>
      <c r="F414" s="1">
        <v>300</v>
      </c>
      <c r="G414" s="1" t="s">
        <v>5</v>
      </c>
      <c r="H414" s="1">
        <v>3.5993646653919801E-7</v>
      </c>
      <c r="I414" s="1">
        <v>4.3552312451242997E-7</v>
      </c>
      <c r="J414" s="1">
        <v>5.1830851181644599E-7</v>
      </c>
      <c r="K414" s="1">
        <v>7.2259329812311297E-6</v>
      </c>
      <c r="L414" s="1">
        <v>1.9952820791996602E-6</v>
      </c>
      <c r="M414" s="1">
        <v>4.0426949673464602E-3</v>
      </c>
      <c r="N414" s="1">
        <v>6.84292033062897E-8</v>
      </c>
      <c r="O414" s="1">
        <v>6.2954867041786601E-8</v>
      </c>
      <c r="P414" s="1">
        <v>3.7365921716150399E-8</v>
      </c>
      <c r="Q414" s="1">
        <v>3.2995932861058203E-8</v>
      </c>
      <c r="R414" s="1">
        <v>131.160785982833</v>
      </c>
      <c r="S414" s="1">
        <v>25.240871822345699</v>
      </c>
      <c r="T414" s="1">
        <v>5.3086483674919603E-2</v>
      </c>
      <c r="U414" s="1">
        <v>7572.2615467037103</v>
      </c>
      <c r="V414" s="1">
        <f t="shared" si="25"/>
        <v>1.9044703417049502E-2</v>
      </c>
      <c r="W414" s="1">
        <f t="shared" si="26"/>
        <v>8.7250373844677168E-2</v>
      </c>
      <c r="X414" s="1">
        <f t="shared" si="27"/>
        <v>475.46701297661201</v>
      </c>
    </row>
    <row r="415" spans="1:24" hidden="1" x14ac:dyDescent="0.3">
      <c r="A415" s="18" t="str">
        <f t="shared" si="24"/>
        <v>AirGrSupp - Cargo Loader_2019_100</v>
      </c>
      <c r="B415" s="1" t="s">
        <v>40</v>
      </c>
      <c r="C415" s="1">
        <v>2020</v>
      </c>
      <c r="D415" s="1" t="s">
        <v>60</v>
      </c>
      <c r="E415" s="1">
        <v>2019</v>
      </c>
      <c r="F415" s="1">
        <v>100</v>
      </c>
      <c r="G415" s="1" t="s">
        <v>5</v>
      </c>
      <c r="H415" s="1">
        <v>1.3739715316393501E-6</v>
      </c>
      <c r="I415" s="1">
        <v>1.66250555328362E-6</v>
      </c>
      <c r="J415" s="1">
        <v>1.9785190055606702E-6</v>
      </c>
      <c r="K415" s="1">
        <v>6.9924260314979794E-5</v>
      </c>
      <c r="L415" s="1">
        <v>3.0087114092198402E-5</v>
      </c>
      <c r="M415" s="1">
        <v>1.18316206044339E-2</v>
      </c>
      <c r="N415" s="1">
        <v>2.08213792670155E-7</v>
      </c>
      <c r="O415" s="1">
        <v>1.91556689256543E-7</v>
      </c>
      <c r="P415" s="1">
        <v>1.09347980831746E-7</v>
      </c>
      <c r="Q415" s="1">
        <v>9.6568096840030406E-8</v>
      </c>
      <c r="R415" s="1">
        <v>383.86390030976003</v>
      </c>
      <c r="S415" s="1">
        <v>227.16784640111101</v>
      </c>
      <c r="T415" s="1">
        <v>0.47777835307427602</v>
      </c>
      <c r="U415" s="1">
        <v>22161.485460019499</v>
      </c>
      <c r="V415" s="1">
        <f t="shared" si="25"/>
        <v>2.4840071296264674E-2</v>
      </c>
      <c r="W415" s="1">
        <f t="shared" si="26"/>
        <v>0.44954199261045041</v>
      </c>
      <c r="X415" s="1">
        <f t="shared" si="27"/>
        <v>475.46701297661178</v>
      </c>
    </row>
    <row r="416" spans="1:24" hidden="1" x14ac:dyDescent="0.3">
      <c r="A416" s="18" t="str">
        <f t="shared" si="24"/>
        <v>AirGrSupp - Cargo Loader_2019_175</v>
      </c>
      <c r="B416" s="1" t="s">
        <v>40</v>
      </c>
      <c r="C416" s="1">
        <v>2020</v>
      </c>
      <c r="D416" s="1" t="s">
        <v>60</v>
      </c>
      <c r="E416" s="1">
        <v>2019</v>
      </c>
      <c r="F416" s="1">
        <v>175</v>
      </c>
      <c r="G416" s="1" t="s">
        <v>5</v>
      </c>
      <c r="H416" s="1">
        <v>2.04409159750159E-6</v>
      </c>
      <c r="I416" s="1">
        <v>2.47335083297693E-6</v>
      </c>
      <c r="J416" s="1">
        <v>2.9434919004022899E-6</v>
      </c>
      <c r="K416" s="1">
        <v>1.30273919388289E-4</v>
      </c>
      <c r="L416" s="1">
        <v>1.2217880738884799E-5</v>
      </c>
      <c r="M416" s="1">
        <v>2.4903000998854199E-2</v>
      </c>
      <c r="N416" s="1">
        <v>4.1933526886550301E-7</v>
      </c>
      <c r="O416" s="1">
        <v>3.85788447356263E-7</v>
      </c>
      <c r="P416" s="1">
        <v>2.3017927128257701E-7</v>
      </c>
      <c r="Q416" s="1">
        <v>2.0325494642411799E-7</v>
      </c>
      <c r="R416" s="1">
        <v>807.95044165425497</v>
      </c>
      <c r="S416" s="1">
        <v>302.89046186814801</v>
      </c>
      <c r="T416" s="1">
        <v>0.63703780409903499</v>
      </c>
      <c r="U416" s="1">
        <v>46645.131127694804</v>
      </c>
      <c r="V416" s="1">
        <f t="shared" si="25"/>
        <v>1.7557715425070865E-2</v>
      </c>
      <c r="W416" s="1">
        <f t="shared" si="26"/>
        <v>8.6731760917475462E-2</v>
      </c>
      <c r="X416" s="1">
        <f t="shared" si="27"/>
        <v>475.46701297661156</v>
      </c>
    </row>
    <row r="417" spans="1:24" hidden="1" x14ac:dyDescent="0.3">
      <c r="A417" s="18" t="str">
        <f t="shared" si="24"/>
        <v>AirGrSupp - Cargo Loader_2019_600</v>
      </c>
      <c r="B417" s="1" t="s">
        <v>40</v>
      </c>
      <c r="C417" s="1">
        <v>2020</v>
      </c>
      <c r="D417" s="1" t="s">
        <v>60</v>
      </c>
      <c r="E417" s="1">
        <v>2019</v>
      </c>
      <c r="F417" s="1">
        <v>600</v>
      </c>
      <c r="G417" s="1" t="s">
        <v>5</v>
      </c>
      <c r="H417" s="1">
        <v>3.6501635669671301E-7</v>
      </c>
      <c r="I417" s="1">
        <v>4.4166979160302302E-7</v>
      </c>
      <c r="J417" s="1">
        <v>5.2562355364326698E-7</v>
      </c>
      <c r="K417" s="1">
        <v>7.8817372992694193E-6</v>
      </c>
      <c r="L417" s="1">
        <v>2.1817644176580002E-6</v>
      </c>
      <c r="M417" s="1">
        <v>4.4469644640811098E-3</v>
      </c>
      <c r="N417" s="1">
        <v>7.4099646761253796E-8</v>
      </c>
      <c r="O417" s="1">
        <v>6.8171675020353496E-8</v>
      </c>
      <c r="P417" s="1">
        <v>4.1103441300460201E-8</v>
      </c>
      <c r="Q417" s="1">
        <v>3.6295526147163998E-8</v>
      </c>
      <c r="R417" s="1">
        <v>144.276864581117</v>
      </c>
      <c r="S417" s="1">
        <v>25.240871822345699</v>
      </c>
      <c r="T417" s="1">
        <v>5.3086483674919603E-2</v>
      </c>
      <c r="U417" s="1">
        <v>8329.4877013740806</v>
      </c>
      <c r="V417" s="1">
        <f t="shared" si="25"/>
        <v>1.7557715425070841E-2</v>
      </c>
      <c r="W417" s="1">
        <f t="shared" si="26"/>
        <v>8.6731760917475392E-2</v>
      </c>
      <c r="X417" s="1">
        <f t="shared" si="27"/>
        <v>475.46701297661201</v>
      </c>
    </row>
    <row r="418" spans="1:24" hidden="1" x14ac:dyDescent="0.3">
      <c r="A418" s="18" t="str">
        <f t="shared" si="24"/>
        <v>AirGrSupp - Cargo Loader_2020_175</v>
      </c>
      <c r="B418" s="1" t="s">
        <v>40</v>
      </c>
      <c r="C418" s="1">
        <v>2020</v>
      </c>
      <c r="D418" s="1" t="s">
        <v>60</v>
      </c>
      <c r="E418" s="1">
        <v>2020</v>
      </c>
      <c r="F418" s="1">
        <v>175</v>
      </c>
      <c r="G418" s="1" t="s">
        <v>5</v>
      </c>
      <c r="H418" s="1">
        <v>2.9565661528741899E-6</v>
      </c>
      <c r="I418" s="1">
        <v>3.5774450449777701E-6</v>
      </c>
      <c r="J418" s="1">
        <v>4.2574552601388298E-6</v>
      </c>
      <c r="K418" s="1">
        <v>1.74050677624369E-4</v>
      </c>
      <c r="L418" s="1">
        <v>5.6911841725372201E-5</v>
      </c>
      <c r="M418" s="1">
        <v>3.0993994749656199E-2</v>
      </c>
      <c r="N418" s="1">
        <v>5.1878093048581699E-7</v>
      </c>
      <c r="O418" s="1">
        <v>4.7727845604695099E-7</v>
      </c>
      <c r="P418" s="1">
        <v>2.8646615489320299E-7</v>
      </c>
      <c r="Q418" s="1">
        <v>2.5296881860144598E-7</v>
      </c>
      <c r="R418" s="1">
        <v>1005.5660258683901</v>
      </c>
      <c r="S418" s="1">
        <v>479.57656462456799</v>
      </c>
      <c r="T418" s="1">
        <v>1.00864318982347</v>
      </c>
      <c r="U418" s="1">
        <v>58054.005191395103</v>
      </c>
      <c r="V418" s="1">
        <f t="shared" si="25"/>
        <v>2.0404661021007783E-2</v>
      </c>
      <c r="W418" s="1">
        <f t="shared" si="26"/>
        <v>0.32460787626010401</v>
      </c>
      <c r="X418" s="1">
        <f t="shared" si="27"/>
        <v>475.46701297661286</v>
      </c>
    </row>
    <row r="419" spans="1:24" hidden="1" x14ac:dyDescent="0.3">
      <c r="A419" s="18" t="str">
        <f t="shared" si="24"/>
        <v>AirGrSupp - Cargo Loader_2020_600</v>
      </c>
      <c r="B419" s="1" t="s">
        <v>40</v>
      </c>
      <c r="C419" s="1">
        <v>2020</v>
      </c>
      <c r="D419" s="1" t="s">
        <v>60</v>
      </c>
      <c r="E419" s="1">
        <v>2020</v>
      </c>
      <c r="F419" s="1">
        <v>600</v>
      </c>
      <c r="G419" s="1" t="s">
        <v>5</v>
      </c>
      <c r="H419" s="1">
        <v>9.8307159028636302E-7</v>
      </c>
      <c r="I419" s="1">
        <v>1.1895166242464899E-6</v>
      </c>
      <c r="J419" s="1">
        <v>1.4156230900123601E-6</v>
      </c>
      <c r="K419" s="1">
        <v>2.2994893387661301E-5</v>
      </c>
      <c r="L419" s="1">
        <v>6.3812900312081399E-6</v>
      </c>
      <c r="M419" s="1">
        <v>1.30848560443113E-2</v>
      </c>
      <c r="N419" s="1">
        <v>2.1458267260274699E-7</v>
      </c>
      <c r="O419" s="1">
        <v>1.9741605879452799E-7</v>
      </c>
      <c r="P419" s="1">
        <v>1.2094649097113199E-7</v>
      </c>
      <c r="Q419" s="1">
        <v>1.06796836026958E-7</v>
      </c>
      <c r="R419" s="1">
        <v>424.52374396443798</v>
      </c>
      <c r="S419" s="1">
        <v>75.722615467037102</v>
      </c>
      <c r="T419" s="1">
        <v>0.159259451024758</v>
      </c>
      <c r="U419" s="1">
        <v>24508.886539497598</v>
      </c>
      <c r="V419" s="1">
        <f t="shared" si="25"/>
        <v>1.6070727433092125E-2</v>
      </c>
      <c r="W419" s="1">
        <f t="shared" si="26"/>
        <v>8.621314799027413E-2</v>
      </c>
      <c r="X419" s="1">
        <f t="shared" si="27"/>
        <v>475.46701297661446</v>
      </c>
    </row>
    <row r="420" spans="1:24" hidden="1" x14ac:dyDescent="0.3">
      <c r="A420" s="18" t="str">
        <f t="shared" si="24"/>
        <v>AirGrSupp - Cargo Loader_2021_175</v>
      </c>
      <c r="B420" s="1" t="s">
        <v>40</v>
      </c>
      <c r="C420" s="1">
        <v>2020</v>
      </c>
      <c r="D420" s="1" t="s">
        <v>60</v>
      </c>
      <c r="E420" s="1">
        <v>2021</v>
      </c>
      <c r="F420" s="1">
        <v>175</v>
      </c>
      <c r="G420" s="1" t="s">
        <v>5</v>
      </c>
      <c r="H420" s="1">
        <v>3.2416781469602799E-6</v>
      </c>
      <c r="I420" s="1">
        <v>3.9224305578219401E-6</v>
      </c>
      <c r="J420" s="1">
        <v>4.6680165316228004E-6</v>
      </c>
      <c r="K420" s="1">
        <v>1.8114453764467799E-4</v>
      </c>
      <c r="L420" s="1">
        <v>7.4793660982914697E-5</v>
      </c>
      <c r="M420" s="1">
        <v>3.1236556447696899E-2</v>
      </c>
      <c r="N420" s="1">
        <v>5.2608519960100802E-7</v>
      </c>
      <c r="O420" s="1">
        <v>4.8399838363292695E-7</v>
      </c>
      <c r="P420" s="1">
        <v>2.88700204721989E-7</v>
      </c>
      <c r="Q420" s="1">
        <v>2.5494857457310901E-7</v>
      </c>
      <c r="R420" s="1">
        <v>1013.4356730273601</v>
      </c>
      <c r="S420" s="1">
        <v>530.05830826925899</v>
      </c>
      <c r="T420" s="1">
        <v>1.11481615717331</v>
      </c>
      <c r="U420" s="1">
        <v>58508.3408841973</v>
      </c>
      <c r="V420" s="1">
        <f t="shared" si="25"/>
        <v>2.2198625334038446E-2</v>
      </c>
      <c r="W420" s="1">
        <f t="shared" si="26"/>
        <v>0.42328766132261592</v>
      </c>
      <c r="X420" s="1">
        <f t="shared" si="27"/>
        <v>475.46701297661207</v>
      </c>
    </row>
    <row r="421" spans="1:24" hidden="1" x14ac:dyDescent="0.3">
      <c r="A421" s="18" t="str">
        <f t="shared" si="24"/>
        <v>AirGrSupp - Cargo Tractor_1969_50</v>
      </c>
      <c r="B421" s="1" t="s">
        <v>40</v>
      </c>
      <c r="C421" s="1">
        <v>2020</v>
      </c>
      <c r="D421" s="1" t="s">
        <v>61</v>
      </c>
      <c r="E421" s="1">
        <v>1969</v>
      </c>
      <c r="F421" s="1">
        <v>50</v>
      </c>
      <c r="G421" s="1" t="s">
        <v>5</v>
      </c>
      <c r="H421" s="1">
        <v>3.8147754417569599E-6</v>
      </c>
      <c r="I421" s="1">
        <v>4.6158782845259199E-6</v>
      </c>
      <c r="J421" s="1">
        <v>5.4932766361300203E-6</v>
      </c>
      <c r="K421" s="1">
        <v>1.26840828648786E-5</v>
      </c>
      <c r="L421" s="1">
        <v>8.7340075072987104E-6</v>
      </c>
      <c r="M421" s="1">
        <v>6.6741752613710904E-4</v>
      </c>
      <c r="N421" s="1">
        <v>1.2007537806800599E-6</v>
      </c>
      <c r="O421" s="1">
        <v>1.10469347822566E-6</v>
      </c>
      <c r="P421" s="1">
        <v>6.0561627489000702E-9</v>
      </c>
      <c r="Q421" s="1">
        <v>5.44737212690781E-9</v>
      </c>
      <c r="R421" s="1">
        <v>21.653626606491201</v>
      </c>
      <c r="S421" s="1">
        <v>28.925075112027901</v>
      </c>
      <c r="T421" s="1">
        <v>4.21017398555334E-2</v>
      </c>
      <c r="U421" s="1">
        <v>1041.3027040330001</v>
      </c>
      <c r="V421" s="1">
        <f t="shared" si="25"/>
        <v>1.4677968555141718</v>
      </c>
      <c r="W421" s="1">
        <f t="shared" si="26"/>
        <v>2.7773151640992384</v>
      </c>
      <c r="X421" s="1">
        <f t="shared" si="27"/>
        <v>687.02802333776481</v>
      </c>
    </row>
    <row r="422" spans="1:24" hidden="1" x14ac:dyDescent="0.3">
      <c r="A422" s="18" t="str">
        <f t="shared" si="24"/>
        <v>AirGrSupp - Cargo Tractor_1969_75</v>
      </c>
      <c r="B422" s="1" t="s">
        <v>40</v>
      </c>
      <c r="C422" s="1">
        <v>2020</v>
      </c>
      <c r="D422" s="1" t="s">
        <v>61</v>
      </c>
      <c r="E422" s="1">
        <v>1969</v>
      </c>
      <c r="F422" s="1">
        <v>75</v>
      </c>
      <c r="G422" s="1" t="s">
        <v>5</v>
      </c>
      <c r="H422" s="1">
        <v>3.0550948387632998E-6</v>
      </c>
      <c r="I422" s="1">
        <v>3.6966647549035901E-6</v>
      </c>
      <c r="J422" s="1">
        <v>4.39933656781915E-6</v>
      </c>
      <c r="K422" s="1">
        <v>1.1983706830030501E-5</v>
      </c>
      <c r="L422" s="1">
        <v>2.92754908618333E-5</v>
      </c>
      <c r="M422" s="1">
        <v>1.0005810134490101E-3</v>
      </c>
      <c r="N422" s="1">
        <v>2.14642515199286E-6</v>
      </c>
      <c r="O422" s="1">
        <v>1.9747111398334298E-6</v>
      </c>
      <c r="P422" s="1">
        <v>9.1592148282851004E-9</v>
      </c>
      <c r="Q422" s="1">
        <v>8.1666077229377799E-9</v>
      </c>
      <c r="R422" s="1">
        <v>32.462749038326301</v>
      </c>
      <c r="S422" s="1">
        <v>28.925075112027901</v>
      </c>
      <c r="T422" s="1">
        <v>4.21017398555334E-2</v>
      </c>
      <c r="U422" s="1">
        <v>1735.5045067216699</v>
      </c>
      <c r="V422" s="1">
        <f t="shared" si="25"/>
        <v>0.7052984375251774</v>
      </c>
      <c r="W422" s="1">
        <f t="shared" si="26"/>
        <v>5.5855641048445959</v>
      </c>
      <c r="X422" s="1">
        <f t="shared" si="27"/>
        <v>687.02802333776481</v>
      </c>
    </row>
    <row r="423" spans="1:24" hidden="1" x14ac:dyDescent="0.3">
      <c r="A423" s="18" t="str">
        <f t="shared" si="24"/>
        <v>AirGrSupp - Cargo Tractor_1972_25</v>
      </c>
      <c r="B423" s="1" t="s">
        <v>40</v>
      </c>
      <c r="C423" s="1">
        <v>2020</v>
      </c>
      <c r="D423" s="1" t="s">
        <v>61</v>
      </c>
      <c r="E423" s="1">
        <v>1972</v>
      </c>
      <c r="F423" s="1">
        <v>25</v>
      </c>
      <c r="G423" s="1" t="s">
        <v>5</v>
      </c>
      <c r="H423" s="1">
        <v>0</v>
      </c>
      <c r="I423" s="1">
        <v>0</v>
      </c>
      <c r="J423" s="1">
        <v>0</v>
      </c>
      <c r="K423" s="1">
        <v>0</v>
      </c>
      <c r="L423" s="1">
        <v>0</v>
      </c>
      <c r="M423" s="1">
        <v>0</v>
      </c>
      <c r="N423" s="1">
        <v>0</v>
      </c>
      <c r="O423" s="1">
        <v>0</v>
      </c>
      <c r="P423" s="1">
        <v>0</v>
      </c>
      <c r="Q423" s="1">
        <v>0</v>
      </c>
      <c r="R423" s="1">
        <v>0</v>
      </c>
      <c r="S423" s="1">
        <v>0</v>
      </c>
      <c r="T423" s="1">
        <v>0</v>
      </c>
      <c r="U423" s="1">
        <v>0</v>
      </c>
      <c r="V423" s="1">
        <f t="shared" si="25"/>
        <v>0</v>
      </c>
      <c r="W423" s="1">
        <f t="shared" si="26"/>
        <v>0</v>
      </c>
      <c r="X423" s="1" t="e">
        <f t="shared" si="27"/>
        <v>#DIV/0!</v>
      </c>
    </row>
    <row r="424" spans="1:24" hidden="1" x14ac:dyDescent="0.3">
      <c r="A424" s="18" t="str">
        <f t="shared" si="24"/>
        <v>AirGrSupp - Cargo Tractor_1974_25</v>
      </c>
      <c r="B424" s="1" t="s">
        <v>40</v>
      </c>
      <c r="C424" s="1">
        <v>2020</v>
      </c>
      <c r="D424" s="1" t="s">
        <v>61</v>
      </c>
      <c r="E424" s="1">
        <v>1974</v>
      </c>
      <c r="F424" s="1">
        <v>25</v>
      </c>
      <c r="G424" s="1" t="s">
        <v>5</v>
      </c>
      <c r="H424" s="1">
        <v>0</v>
      </c>
      <c r="I424" s="1">
        <v>0</v>
      </c>
      <c r="J424" s="1">
        <v>0</v>
      </c>
      <c r="K424" s="1">
        <v>0</v>
      </c>
      <c r="L424" s="1">
        <v>0</v>
      </c>
      <c r="M424" s="1">
        <v>0</v>
      </c>
      <c r="N424" s="1">
        <v>0</v>
      </c>
      <c r="O424" s="1">
        <v>0</v>
      </c>
      <c r="P424" s="1">
        <v>0</v>
      </c>
      <c r="Q424" s="1">
        <v>0</v>
      </c>
      <c r="R424" s="1">
        <v>0</v>
      </c>
      <c r="S424" s="1">
        <v>0</v>
      </c>
      <c r="T424" s="1">
        <v>0</v>
      </c>
      <c r="U424" s="1">
        <v>0</v>
      </c>
      <c r="V424" s="1">
        <f t="shared" si="25"/>
        <v>0</v>
      </c>
      <c r="W424" s="1">
        <f t="shared" si="26"/>
        <v>0</v>
      </c>
      <c r="X424" s="1" t="e">
        <f t="shared" si="27"/>
        <v>#DIV/0!</v>
      </c>
    </row>
    <row r="425" spans="1:24" hidden="1" x14ac:dyDescent="0.3">
      <c r="A425" s="18" t="str">
        <f t="shared" si="24"/>
        <v>AirGrSupp - Cargo Tractor_1981_25</v>
      </c>
      <c r="B425" s="1" t="s">
        <v>40</v>
      </c>
      <c r="C425" s="1">
        <v>2020</v>
      </c>
      <c r="D425" s="1" t="s">
        <v>61</v>
      </c>
      <c r="E425" s="1">
        <v>1981</v>
      </c>
      <c r="F425" s="1">
        <v>25</v>
      </c>
      <c r="G425" s="1" t="s">
        <v>5</v>
      </c>
      <c r="H425" s="1">
        <v>0</v>
      </c>
      <c r="I425" s="1">
        <v>0</v>
      </c>
      <c r="J425" s="1">
        <v>0</v>
      </c>
      <c r="K425" s="1">
        <v>0</v>
      </c>
      <c r="L425" s="1">
        <v>0</v>
      </c>
      <c r="M425" s="1">
        <v>0</v>
      </c>
      <c r="N425" s="1">
        <v>0</v>
      </c>
      <c r="O425" s="1">
        <v>0</v>
      </c>
      <c r="P425" s="1">
        <v>0</v>
      </c>
      <c r="Q425" s="1">
        <v>0</v>
      </c>
      <c r="R425" s="1">
        <v>0</v>
      </c>
      <c r="S425" s="1">
        <v>0</v>
      </c>
      <c r="T425" s="1">
        <v>0</v>
      </c>
      <c r="U425" s="1">
        <v>0</v>
      </c>
      <c r="V425" s="1">
        <f t="shared" si="25"/>
        <v>0</v>
      </c>
      <c r="W425" s="1">
        <f t="shared" si="26"/>
        <v>0</v>
      </c>
      <c r="X425" s="1" t="e">
        <f t="shared" si="27"/>
        <v>#DIV/0!</v>
      </c>
    </row>
    <row r="426" spans="1:24" hidden="1" x14ac:dyDescent="0.3">
      <c r="A426" s="18" t="str">
        <f t="shared" si="24"/>
        <v>AirGrSupp - Cargo Tractor_1981_300</v>
      </c>
      <c r="B426" s="1" t="s">
        <v>40</v>
      </c>
      <c r="C426" s="1">
        <v>2020</v>
      </c>
      <c r="D426" s="1" t="s">
        <v>61</v>
      </c>
      <c r="E426" s="1">
        <v>1981</v>
      </c>
      <c r="F426" s="1">
        <v>300</v>
      </c>
      <c r="G426" s="1" t="s">
        <v>5</v>
      </c>
      <c r="H426" s="1">
        <v>6.9814756564629397E-6</v>
      </c>
      <c r="I426" s="1">
        <v>8.4475855443201508E-6</v>
      </c>
      <c r="J426" s="1">
        <v>1.0053324945306601E-5</v>
      </c>
      <c r="K426" s="1">
        <v>3.7592153082565601E-5</v>
      </c>
      <c r="L426" s="1">
        <v>8.6649249620432401E-5</v>
      </c>
      <c r="M426" s="1">
        <v>3.5020335470715498E-3</v>
      </c>
      <c r="N426" s="1">
        <v>4.9185498810922203E-6</v>
      </c>
      <c r="O426" s="1">
        <v>4.5250658906048398E-6</v>
      </c>
      <c r="P426" s="1">
        <v>3.2168592587374002E-8</v>
      </c>
      <c r="Q426" s="1">
        <v>2.8583127030282201E-8</v>
      </c>
      <c r="R426" s="1">
        <v>113.61962163414201</v>
      </c>
      <c r="S426" s="1">
        <v>28.925075112027901</v>
      </c>
      <c r="T426" s="1">
        <v>4.21017398555334E-2</v>
      </c>
      <c r="U426" s="1">
        <v>6074.2657735258699</v>
      </c>
      <c r="V426" s="1">
        <f t="shared" si="25"/>
        <v>0.46049764007761956</v>
      </c>
      <c r="W426" s="1">
        <f t="shared" si="26"/>
        <v>4.7234531991847302</v>
      </c>
      <c r="X426" s="1">
        <f t="shared" si="27"/>
        <v>687.02802333776481</v>
      </c>
    </row>
    <row r="427" spans="1:24" hidden="1" x14ac:dyDescent="0.3">
      <c r="A427" s="18" t="str">
        <f t="shared" si="24"/>
        <v>AirGrSupp - Cargo Tractor_1985_25</v>
      </c>
      <c r="B427" s="1" t="s">
        <v>40</v>
      </c>
      <c r="C427" s="1">
        <v>2020</v>
      </c>
      <c r="D427" s="1" t="s">
        <v>61</v>
      </c>
      <c r="E427" s="1">
        <v>1985</v>
      </c>
      <c r="F427" s="1">
        <v>25</v>
      </c>
      <c r="G427" s="1" t="s">
        <v>5</v>
      </c>
      <c r="H427" s="1">
        <v>0</v>
      </c>
      <c r="I427" s="1">
        <v>0</v>
      </c>
      <c r="J427" s="1">
        <v>0</v>
      </c>
      <c r="K427" s="1">
        <v>0</v>
      </c>
      <c r="L427" s="1">
        <v>0</v>
      </c>
      <c r="M427" s="1">
        <v>0</v>
      </c>
      <c r="N427" s="1">
        <v>0</v>
      </c>
      <c r="O427" s="1">
        <v>0</v>
      </c>
      <c r="P427" s="1">
        <v>0</v>
      </c>
      <c r="Q427" s="1">
        <v>0</v>
      </c>
      <c r="R427" s="1">
        <v>0</v>
      </c>
      <c r="S427" s="1">
        <v>0</v>
      </c>
      <c r="T427" s="1">
        <v>0</v>
      </c>
      <c r="U427" s="1">
        <v>0</v>
      </c>
      <c r="V427" s="1">
        <f t="shared" si="25"/>
        <v>0</v>
      </c>
      <c r="W427" s="1">
        <f t="shared" si="26"/>
        <v>0</v>
      </c>
      <c r="X427" s="1" t="e">
        <f t="shared" si="27"/>
        <v>#DIV/0!</v>
      </c>
    </row>
    <row r="428" spans="1:24" hidden="1" x14ac:dyDescent="0.3">
      <c r="A428" s="18" t="str">
        <f t="shared" si="24"/>
        <v>AirGrSupp - Cargo Tractor_1985_300</v>
      </c>
      <c r="B428" s="1" t="s">
        <v>40</v>
      </c>
      <c r="C428" s="1">
        <v>2020</v>
      </c>
      <c r="D428" s="1" t="s">
        <v>61</v>
      </c>
      <c r="E428" s="1">
        <v>1985</v>
      </c>
      <c r="F428" s="1">
        <v>300</v>
      </c>
      <c r="G428" s="1" t="s">
        <v>5</v>
      </c>
      <c r="H428" s="1">
        <v>7.0012590054992298E-6</v>
      </c>
      <c r="I428" s="1">
        <v>8.4715233966540702E-6</v>
      </c>
      <c r="J428" s="1">
        <v>1.0081812967918799E-5</v>
      </c>
      <c r="K428" s="1">
        <v>3.9310878904013697E-5</v>
      </c>
      <c r="L428" s="1">
        <v>9.2838481736177595E-5</v>
      </c>
      <c r="M428" s="1">
        <v>3.7521788004338101E-3</v>
      </c>
      <c r="N428" s="1">
        <v>5.2698748725988003E-6</v>
      </c>
      <c r="O428" s="1">
        <v>4.8482848827908999E-6</v>
      </c>
      <c r="P428" s="1">
        <v>3.4480716005265003E-8</v>
      </c>
      <c r="Q428" s="1">
        <v>3.0624778961016603E-8</v>
      </c>
      <c r="R428" s="1">
        <v>121.735308893723</v>
      </c>
      <c r="S428" s="1">
        <v>28.925075112027901</v>
      </c>
      <c r="T428" s="1">
        <v>4.21017398555334E-2</v>
      </c>
      <c r="U428" s="1">
        <v>6508.1419002062903</v>
      </c>
      <c r="V428" s="1">
        <f t="shared" si="25"/>
        <v>0.43101571182094039</v>
      </c>
      <c r="W428" s="1">
        <f t="shared" si="26"/>
        <v>4.7234531991847311</v>
      </c>
      <c r="X428" s="1">
        <f t="shared" si="27"/>
        <v>687.02802333776481</v>
      </c>
    </row>
    <row r="429" spans="1:24" hidden="1" x14ac:dyDescent="0.3">
      <c r="A429" s="18" t="str">
        <f t="shared" si="24"/>
        <v>AirGrSupp - Cargo Tractor_1988_25</v>
      </c>
      <c r="B429" s="1" t="s">
        <v>40</v>
      </c>
      <c r="C429" s="1">
        <v>2020</v>
      </c>
      <c r="D429" s="1" t="s">
        <v>61</v>
      </c>
      <c r="E429" s="1">
        <v>1988</v>
      </c>
      <c r="F429" s="1">
        <v>25</v>
      </c>
      <c r="G429" s="1" t="s">
        <v>5</v>
      </c>
      <c r="H429" s="1">
        <v>0</v>
      </c>
      <c r="I429" s="1">
        <v>0</v>
      </c>
      <c r="J429" s="1">
        <v>0</v>
      </c>
      <c r="K429" s="1">
        <v>0</v>
      </c>
      <c r="L429" s="1">
        <v>0</v>
      </c>
      <c r="M429" s="1">
        <v>0</v>
      </c>
      <c r="N429" s="1">
        <v>0</v>
      </c>
      <c r="O429" s="1">
        <v>0</v>
      </c>
      <c r="P429" s="1">
        <v>0</v>
      </c>
      <c r="Q429" s="1">
        <v>0</v>
      </c>
      <c r="R429" s="1">
        <v>0</v>
      </c>
      <c r="S429" s="1">
        <v>0</v>
      </c>
      <c r="T429" s="1">
        <v>0</v>
      </c>
      <c r="U429" s="1">
        <v>0</v>
      </c>
      <c r="V429" s="1">
        <f t="shared" si="25"/>
        <v>0</v>
      </c>
      <c r="W429" s="1">
        <f t="shared" si="26"/>
        <v>0</v>
      </c>
      <c r="X429" s="1" t="e">
        <f t="shared" si="27"/>
        <v>#DIV/0!</v>
      </c>
    </row>
    <row r="430" spans="1:24" hidden="1" x14ac:dyDescent="0.3">
      <c r="A430" s="18" t="str">
        <f t="shared" si="24"/>
        <v>AirGrSupp - Cargo Tractor_1989_300</v>
      </c>
      <c r="B430" s="1" t="s">
        <v>40</v>
      </c>
      <c r="C430" s="1">
        <v>2020</v>
      </c>
      <c r="D430" s="1" t="s">
        <v>61</v>
      </c>
      <c r="E430" s="1">
        <v>1989</v>
      </c>
      <c r="F430" s="1">
        <v>300</v>
      </c>
      <c r="G430" s="1" t="s">
        <v>5</v>
      </c>
      <c r="H430" s="1">
        <v>1.5285936926186799E-6</v>
      </c>
      <c r="I430" s="1">
        <v>1.8495983680686E-6</v>
      </c>
      <c r="J430" s="1">
        <v>2.2011749173708998E-6</v>
      </c>
      <c r="K430" s="1">
        <v>7.13729002035567E-6</v>
      </c>
      <c r="L430" s="1">
        <v>1.9479335612404202E-5</v>
      </c>
      <c r="M430" s="1">
        <v>1.05956314111741E-3</v>
      </c>
      <c r="N430" s="1">
        <v>1.0275385956431001E-6</v>
      </c>
      <c r="O430" s="1">
        <v>9.4533550799165898E-7</v>
      </c>
      <c r="P430" s="1">
        <v>9.7503288831432505E-9</v>
      </c>
      <c r="Q430" s="1">
        <v>8.6480119199569098E-9</v>
      </c>
      <c r="R430" s="1">
        <v>34.3763592133241</v>
      </c>
      <c r="S430" s="1">
        <v>9.1825635276279201</v>
      </c>
      <c r="T430" s="1">
        <v>4.21017398555334E-2</v>
      </c>
      <c r="U430" s="1">
        <v>1836.51270552558</v>
      </c>
      <c r="V430" s="1">
        <f t="shared" si="25"/>
        <v>0.33348176927999945</v>
      </c>
      <c r="W430" s="1">
        <f t="shared" si="26"/>
        <v>3.512115612000001</v>
      </c>
      <c r="X430" s="1">
        <f t="shared" si="27"/>
        <v>218.10413439294155</v>
      </c>
    </row>
    <row r="431" spans="1:24" hidden="1" x14ac:dyDescent="0.3">
      <c r="A431" s="18" t="str">
        <f t="shared" si="24"/>
        <v>AirGrSupp - Cargo Tractor_1991_100</v>
      </c>
      <c r="B431" s="1" t="s">
        <v>40</v>
      </c>
      <c r="C431" s="1">
        <v>2020</v>
      </c>
      <c r="D431" s="1" t="s">
        <v>61</v>
      </c>
      <c r="E431" s="1">
        <v>1991</v>
      </c>
      <c r="F431" s="1">
        <v>100</v>
      </c>
      <c r="G431" s="1" t="s">
        <v>5</v>
      </c>
      <c r="H431" s="1">
        <v>8.4527474733381395E-7</v>
      </c>
      <c r="I431" s="1">
        <v>1.0227824442739099E-6</v>
      </c>
      <c r="J431" s="1">
        <v>1.21719563616069E-6</v>
      </c>
      <c r="K431" s="1">
        <v>3.50581245700718E-6</v>
      </c>
      <c r="L431" s="1">
        <v>7.9240847413816693E-6</v>
      </c>
      <c r="M431" s="1">
        <v>4.0263399362461499E-4</v>
      </c>
      <c r="N431" s="1">
        <v>7.0955643248520502E-7</v>
      </c>
      <c r="O431" s="1">
        <v>6.5279191788638803E-7</v>
      </c>
      <c r="P431" s="1">
        <v>3.6971927012702799E-9</v>
      </c>
      <c r="Q431" s="1">
        <v>3.2862445295836202E-9</v>
      </c>
      <c r="R431" s="1">
        <v>13.0630165010631</v>
      </c>
      <c r="S431" s="1">
        <v>9.1825635276279201</v>
      </c>
      <c r="T431" s="1">
        <v>4.21017398555334E-2</v>
      </c>
      <c r="U431" s="1">
        <v>697.87482809972198</v>
      </c>
      <c r="V431" s="1">
        <f t="shared" si="25"/>
        <v>0.48528216633599741</v>
      </c>
      <c r="W431" s="1">
        <f t="shared" si="26"/>
        <v>3.7597604759999994</v>
      </c>
      <c r="X431" s="1">
        <f t="shared" si="27"/>
        <v>218.10413439294155</v>
      </c>
    </row>
    <row r="432" spans="1:24" hidden="1" x14ac:dyDescent="0.3">
      <c r="A432" s="18" t="str">
        <f t="shared" si="24"/>
        <v>AirGrSupp - Cargo Tractor_1992_25</v>
      </c>
      <c r="B432" s="1" t="s">
        <v>40</v>
      </c>
      <c r="C432" s="1">
        <v>2020</v>
      </c>
      <c r="D432" s="1" t="s">
        <v>61</v>
      </c>
      <c r="E432" s="1">
        <v>1992</v>
      </c>
      <c r="F432" s="1">
        <v>25</v>
      </c>
      <c r="G432" s="1" t="s">
        <v>5</v>
      </c>
      <c r="H432" s="1">
        <v>0</v>
      </c>
      <c r="I432" s="1">
        <v>0</v>
      </c>
      <c r="J432" s="1">
        <v>0</v>
      </c>
      <c r="K432" s="1">
        <v>0</v>
      </c>
      <c r="L432" s="1">
        <v>0</v>
      </c>
      <c r="M432" s="1">
        <v>0</v>
      </c>
      <c r="N432" s="1">
        <v>0</v>
      </c>
      <c r="O432" s="1">
        <v>0</v>
      </c>
      <c r="P432" s="1">
        <v>0</v>
      </c>
      <c r="Q432" s="1">
        <v>0</v>
      </c>
      <c r="R432" s="1">
        <v>0</v>
      </c>
      <c r="S432" s="1">
        <v>0</v>
      </c>
      <c r="T432" s="1">
        <v>0</v>
      </c>
      <c r="U432" s="1">
        <v>0</v>
      </c>
      <c r="V432" s="1">
        <f t="shared" si="25"/>
        <v>0</v>
      </c>
      <c r="W432" s="1">
        <f t="shared" si="26"/>
        <v>0</v>
      </c>
      <c r="X432" s="1" t="e">
        <f t="shared" si="27"/>
        <v>#DIV/0!</v>
      </c>
    </row>
    <row r="433" spans="1:24" hidden="1" x14ac:dyDescent="0.3">
      <c r="A433" s="18" t="str">
        <f t="shared" si="24"/>
        <v>AirGrSupp - Cargo Tractor_1993_25</v>
      </c>
      <c r="B433" s="1" t="s">
        <v>40</v>
      </c>
      <c r="C433" s="1">
        <v>2020</v>
      </c>
      <c r="D433" s="1" t="s">
        <v>61</v>
      </c>
      <c r="E433" s="1">
        <v>1993</v>
      </c>
      <c r="F433" s="1">
        <v>25</v>
      </c>
      <c r="G433" s="1" t="s">
        <v>5</v>
      </c>
      <c r="H433" s="1">
        <v>0</v>
      </c>
      <c r="I433" s="1">
        <v>0</v>
      </c>
      <c r="J433" s="1">
        <v>0</v>
      </c>
      <c r="K433" s="1">
        <v>0</v>
      </c>
      <c r="L433" s="1">
        <v>0</v>
      </c>
      <c r="M433" s="1">
        <v>0</v>
      </c>
      <c r="N433" s="1">
        <v>0</v>
      </c>
      <c r="O433" s="1">
        <v>0</v>
      </c>
      <c r="P433" s="1">
        <v>0</v>
      </c>
      <c r="Q433" s="1">
        <v>0</v>
      </c>
      <c r="R433" s="1">
        <v>0</v>
      </c>
      <c r="S433" s="1">
        <v>0</v>
      </c>
      <c r="T433" s="1">
        <v>0</v>
      </c>
      <c r="U433" s="1">
        <v>0</v>
      </c>
      <c r="V433" s="1">
        <f t="shared" si="25"/>
        <v>0</v>
      </c>
      <c r="W433" s="1">
        <f t="shared" si="26"/>
        <v>0</v>
      </c>
      <c r="X433" s="1" t="e">
        <f t="shared" si="27"/>
        <v>#DIV/0!</v>
      </c>
    </row>
    <row r="434" spans="1:24" hidden="1" x14ac:dyDescent="0.3">
      <c r="A434" s="18" t="str">
        <f t="shared" si="24"/>
        <v>AirGrSupp - Cargo Tractor_1993_50</v>
      </c>
      <c r="B434" s="1" t="s">
        <v>40</v>
      </c>
      <c r="C434" s="1">
        <v>2020</v>
      </c>
      <c r="D434" s="1" t="s">
        <v>61</v>
      </c>
      <c r="E434" s="1">
        <v>1993</v>
      </c>
      <c r="F434" s="1">
        <v>50</v>
      </c>
      <c r="G434" s="1" t="s">
        <v>5</v>
      </c>
      <c r="H434" s="1">
        <v>1.0541228337756E-6</v>
      </c>
      <c r="I434" s="1">
        <v>1.27548862886848E-6</v>
      </c>
      <c r="J434" s="1">
        <v>1.5179368806368699E-6</v>
      </c>
      <c r="K434" s="1">
        <v>3.5818087029729098E-6</v>
      </c>
      <c r="L434" s="1">
        <v>2.43292012369986E-6</v>
      </c>
      <c r="M434" s="1">
        <v>1.8846943283963E-4</v>
      </c>
      <c r="N434" s="1">
        <v>3.3907617819781999E-7</v>
      </c>
      <c r="O434" s="1">
        <v>3.1195008394199399E-7</v>
      </c>
      <c r="P434" s="1">
        <v>1.71086968659222E-9</v>
      </c>
      <c r="Q434" s="1">
        <v>1.53826217475418E-9</v>
      </c>
      <c r="R434" s="1">
        <v>6.1146831865008098</v>
      </c>
      <c r="S434" s="1">
        <v>9.1825635276279201</v>
      </c>
      <c r="T434" s="1">
        <v>4.21017398555334E-2</v>
      </c>
      <c r="U434" s="1">
        <v>293.84203288409299</v>
      </c>
      <c r="V434" s="1">
        <f t="shared" si="25"/>
        <v>1.4373127295999979</v>
      </c>
      <c r="W434" s="1">
        <f t="shared" si="26"/>
        <v>2.7415901520000023</v>
      </c>
      <c r="X434" s="1">
        <f t="shared" si="27"/>
        <v>218.10413439294155</v>
      </c>
    </row>
    <row r="435" spans="1:24" hidden="1" x14ac:dyDescent="0.3">
      <c r="A435" s="18" t="str">
        <f t="shared" si="24"/>
        <v>AirGrSupp - Cargo Tractor_1994_50</v>
      </c>
      <c r="B435" s="1" t="s">
        <v>40</v>
      </c>
      <c r="C435" s="1">
        <v>2020</v>
      </c>
      <c r="D435" s="1" t="s">
        <v>61</v>
      </c>
      <c r="E435" s="1">
        <v>1994</v>
      </c>
      <c r="F435" s="1">
        <v>50</v>
      </c>
      <c r="G435" s="1" t="s">
        <v>5</v>
      </c>
      <c r="H435" s="1">
        <v>3.0306031471048698E-6</v>
      </c>
      <c r="I435" s="1">
        <v>3.66702980799689E-6</v>
      </c>
      <c r="J435" s="1">
        <v>4.3640685318310102E-6</v>
      </c>
      <c r="K435" s="1">
        <v>1.02977000210471E-5</v>
      </c>
      <c r="L435" s="1">
        <v>6.9946453556371003E-6</v>
      </c>
      <c r="M435" s="1">
        <v>5.4184961941393796E-4</v>
      </c>
      <c r="N435" s="1">
        <v>9.7484401231873295E-7</v>
      </c>
      <c r="O435" s="1">
        <v>8.9685649133323396E-7</v>
      </c>
      <c r="P435" s="1">
        <v>4.9187503489526404E-9</v>
      </c>
      <c r="Q435" s="1">
        <v>4.4225037524182898E-9</v>
      </c>
      <c r="R435" s="1">
        <v>17.579714161189798</v>
      </c>
      <c r="S435" s="1">
        <v>18.365127055255801</v>
      </c>
      <c r="T435" s="1">
        <v>8.4203479711066898E-2</v>
      </c>
      <c r="U435" s="1">
        <v>844.79584454176802</v>
      </c>
      <c r="V435" s="1">
        <f t="shared" si="25"/>
        <v>1.437312729600001</v>
      </c>
      <c r="W435" s="1">
        <f t="shared" si="26"/>
        <v>2.7415901520000014</v>
      </c>
      <c r="X435" s="1">
        <f t="shared" si="27"/>
        <v>218.10413439294084</v>
      </c>
    </row>
    <row r="436" spans="1:24" hidden="1" x14ac:dyDescent="0.3">
      <c r="A436" s="18" t="str">
        <f t="shared" si="24"/>
        <v>AirGrSupp - Cargo Tractor_1994_75</v>
      </c>
      <c r="B436" s="1" t="s">
        <v>40</v>
      </c>
      <c r="C436" s="1">
        <v>2020</v>
      </c>
      <c r="D436" s="1" t="s">
        <v>61</v>
      </c>
      <c r="E436" s="1">
        <v>1994</v>
      </c>
      <c r="F436" s="1">
        <v>75</v>
      </c>
      <c r="G436" s="1" t="s">
        <v>5</v>
      </c>
      <c r="H436" s="1">
        <v>2.1951085630489299E-5</v>
      </c>
      <c r="I436" s="1">
        <v>2.6560813612892099E-5</v>
      </c>
      <c r="J436" s="1">
        <v>3.1609563307904603E-5</v>
      </c>
      <c r="K436" s="1">
        <v>9.1043048063293704E-5</v>
      </c>
      <c r="L436" s="1">
        <v>2.0578192268250699E-4</v>
      </c>
      <c r="M436" s="1">
        <v>1.0456071590542199E-2</v>
      </c>
      <c r="N436" s="1">
        <v>1.8426593315695198E-5</v>
      </c>
      <c r="O436" s="1">
        <v>1.69524658504396E-5</v>
      </c>
      <c r="P436" s="1">
        <v>9.6013034618616899E-8</v>
      </c>
      <c r="Q436" s="1">
        <v>8.53410507046998E-8</v>
      </c>
      <c r="R436" s="1">
        <v>339.23572745051001</v>
      </c>
      <c r="S436" s="1">
        <v>318.17582623230697</v>
      </c>
      <c r="T436" s="1">
        <v>0.46311913841086799</v>
      </c>
      <c r="U436" s="1">
        <v>18136.0220952415</v>
      </c>
      <c r="V436" s="1">
        <f t="shared" si="25"/>
        <v>0.48493992247845685</v>
      </c>
      <c r="W436" s="1">
        <f t="shared" si="26"/>
        <v>3.7571089156954778</v>
      </c>
      <c r="X436" s="1">
        <f t="shared" si="27"/>
        <v>687.02802333776401</v>
      </c>
    </row>
    <row r="437" spans="1:24" hidden="1" x14ac:dyDescent="0.3">
      <c r="A437" s="18" t="str">
        <f t="shared" si="24"/>
        <v>AirGrSupp - Cargo Tractor_1994_175</v>
      </c>
      <c r="B437" s="1" t="s">
        <v>40</v>
      </c>
      <c r="C437" s="1">
        <v>2020</v>
      </c>
      <c r="D437" s="1" t="s">
        <v>61</v>
      </c>
      <c r="E437" s="1">
        <v>1994</v>
      </c>
      <c r="F437" s="1">
        <v>175</v>
      </c>
      <c r="G437" s="1" t="s">
        <v>5</v>
      </c>
      <c r="H437" s="1">
        <v>7.2175114759993999E-6</v>
      </c>
      <c r="I437" s="1">
        <v>8.7331888859592698E-6</v>
      </c>
      <c r="J437" s="1">
        <v>1.0393216525439101E-5</v>
      </c>
      <c r="K437" s="1">
        <v>3.3699911806651203E-5</v>
      </c>
      <c r="L437" s="1">
        <v>9.1974949920484202E-5</v>
      </c>
      <c r="M437" s="1">
        <v>5.0029050672450804E-3</v>
      </c>
      <c r="N437" s="1">
        <v>4.8516958050385404E-6</v>
      </c>
      <c r="O437" s="1">
        <v>4.4635601406354498E-6</v>
      </c>
      <c r="P437" s="1">
        <v>4.6037813022960001E-8</v>
      </c>
      <c r="Q437" s="1">
        <v>4.0833038614688903E-8</v>
      </c>
      <c r="R437" s="1">
        <v>162.313745191631</v>
      </c>
      <c r="S437" s="1">
        <v>57.850150224055902</v>
      </c>
      <c r="T437" s="1">
        <v>8.4203479711066898E-2</v>
      </c>
      <c r="U437" s="1">
        <v>8677.5225336083804</v>
      </c>
      <c r="V437" s="1">
        <f t="shared" si="25"/>
        <v>0.33324658221759346</v>
      </c>
      <c r="W437" s="1">
        <f t="shared" si="26"/>
        <v>3.5096387025263556</v>
      </c>
      <c r="X437" s="1">
        <f t="shared" si="27"/>
        <v>687.02802333776515</v>
      </c>
    </row>
    <row r="438" spans="1:24" hidden="1" x14ac:dyDescent="0.3">
      <c r="A438" s="18" t="str">
        <f t="shared" si="24"/>
        <v>AirGrSupp - Cargo Tractor_1995_50</v>
      </c>
      <c r="B438" s="1" t="s">
        <v>40</v>
      </c>
      <c r="C438" s="1">
        <v>2020</v>
      </c>
      <c r="D438" s="1" t="s">
        <v>61</v>
      </c>
      <c r="E438" s="1">
        <v>1995</v>
      </c>
      <c r="F438" s="1">
        <v>50</v>
      </c>
      <c r="G438" s="1" t="s">
        <v>5</v>
      </c>
      <c r="H438" s="1">
        <v>1.51530157355243E-6</v>
      </c>
      <c r="I438" s="1">
        <v>1.8335149039984399E-6</v>
      </c>
      <c r="J438" s="1">
        <v>2.1820342659155E-6</v>
      </c>
      <c r="K438" s="1">
        <v>5.14885001052356E-6</v>
      </c>
      <c r="L438" s="1">
        <v>3.4973226778185501E-6</v>
      </c>
      <c r="M438" s="1">
        <v>2.7092480970696898E-4</v>
      </c>
      <c r="N438" s="1">
        <v>4.8742200615936605E-7</v>
      </c>
      <c r="O438" s="1">
        <v>4.4842824566661698E-7</v>
      </c>
      <c r="P438" s="1">
        <v>2.4593751744763202E-9</v>
      </c>
      <c r="Q438" s="1">
        <v>2.2112518762091399E-9</v>
      </c>
      <c r="R438" s="1">
        <v>8.7898570805949205</v>
      </c>
      <c r="S438" s="1">
        <v>9.1825635276279201</v>
      </c>
      <c r="T438" s="1">
        <v>4.21017398555334E-2</v>
      </c>
      <c r="U438" s="1">
        <v>422.39792227088401</v>
      </c>
      <c r="V438" s="1">
        <f t="shared" si="25"/>
        <v>1.437312729599997</v>
      </c>
      <c r="W438" s="1">
        <f t="shared" si="26"/>
        <v>2.7415901520000014</v>
      </c>
      <c r="X438" s="1">
        <f t="shared" si="27"/>
        <v>218.10413439294155</v>
      </c>
    </row>
    <row r="439" spans="1:24" hidden="1" x14ac:dyDescent="0.3">
      <c r="A439" s="18" t="str">
        <f t="shared" si="24"/>
        <v>AirGrSupp - Cargo Tractor_1995_100</v>
      </c>
      <c r="B439" s="1" t="s">
        <v>40</v>
      </c>
      <c r="C439" s="1">
        <v>2020</v>
      </c>
      <c r="D439" s="1" t="s">
        <v>61</v>
      </c>
      <c r="E439" s="1">
        <v>1995</v>
      </c>
      <c r="F439" s="1">
        <v>100</v>
      </c>
      <c r="G439" s="1" t="s">
        <v>5</v>
      </c>
      <c r="H439" s="1">
        <v>2.4786871812418599E-5</v>
      </c>
      <c r="I439" s="1">
        <v>2.99921148930265E-5</v>
      </c>
      <c r="J439" s="1">
        <v>3.5693095409882698E-5</v>
      </c>
      <c r="K439" s="1">
        <v>1.02804590157594E-4</v>
      </c>
      <c r="L439" s="1">
        <v>2.32366190206085E-4</v>
      </c>
      <c r="M439" s="1">
        <v>1.1806855958698299E-2</v>
      </c>
      <c r="N439" s="1">
        <v>2.08070623086319E-5</v>
      </c>
      <c r="O439" s="1">
        <v>1.9142497323941402E-5</v>
      </c>
      <c r="P439" s="1">
        <v>1.08416632392313E-7</v>
      </c>
      <c r="Q439" s="1">
        <v>9.6365971130665795E-8</v>
      </c>
      <c r="R439" s="1">
        <v>383.06043865225098</v>
      </c>
      <c r="S439" s="1">
        <v>260.32567600825098</v>
      </c>
      <c r="T439" s="1">
        <v>0.37891565869980098</v>
      </c>
      <c r="U439" s="1">
        <v>20478.9531793157</v>
      </c>
      <c r="V439" s="1">
        <f t="shared" si="25"/>
        <v>0.48493992247845846</v>
      </c>
      <c r="W439" s="1">
        <f t="shared" si="26"/>
        <v>3.7571089156954978</v>
      </c>
      <c r="X439" s="1">
        <f t="shared" si="27"/>
        <v>687.02802333776367</v>
      </c>
    </row>
    <row r="440" spans="1:24" hidden="1" x14ac:dyDescent="0.3">
      <c r="A440" s="18" t="str">
        <f t="shared" si="24"/>
        <v>AirGrSupp - Cargo Tractor_1995_300</v>
      </c>
      <c r="B440" s="1" t="s">
        <v>40</v>
      </c>
      <c r="C440" s="1">
        <v>2020</v>
      </c>
      <c r="D440" s="1" t="s">
        <v>61</v>
      </c>
      <c r="E440" s="1">
        <v>1995</v>
      </c>
      <c r="F440" s="1">
        <v>300</v>
      </c>
      <c r="G440" s="1" t="s">
        <v>5</v>
      </c>
      <c r="H440" s="1">
        <v>1.6050233772496101E-6</v>
      </c>
      <c r="I440" s="1">
        <v>1.9420782864720301E-6</v>
      </c>
      <c r="J440" s="1">
        <v>2.3112336632394501E-6</v>
      </c>
      <c r="K440" s="1">
        <v>7.4941545213734499E-6</v>
      </c>
      <c r="L440" s="1">
        <v>2.04533023930244E-5</v>
      </c>
      <c r="M440" s="1">
        <v>1.11254129817328E-3</v>
      </c>
      <c r="N440" s="1">
        <v>1.0789155254252599E-6</v>
      </c>
      <c r="O440" s="1">
        <v>9.9260228339124193E-7</v>
      </c>
      <c r="P440" s="1">
        <v>1.02378453273004E-8</v>
      </c>
      <c r="Q440" s="1">
        <v>9.0804125159547507E-9</v>
      </c>
      <c r="R440" s="1">
        <v>36.095177173990301</v>
      </c>
      <c r="S440" s="1">
        <v>9.1825635276279201</v>
      </c>
      <c r="T440" s="1">
        <v>4.21017398555334E-2</v>
      </c>
      <c r="U440" s="1">
        <v>1928.3383408018601</v>
      </c>
      <c r="V440" s="1">
        <f t="shared" si="25"/>
        <v>0.33348176927999928</v>
      </c>
      <c r="W440" s="1">
        <f t="shared" si="26"/>
        <v>3.5121156119999974</v>
      </c>
      <c r="X440" s="1">
        <f t="shared" si="27"/>
        <v>218.10413439294155</v>
      </c>
    </row>
    <row r="441" spans="1:24" hidden="1" x14ac:dyDescent="0.3">
      <c r="A441" s="18" t="str">
        <f t="shared" si="24"/>
        <v>AirGrSupp - Cargo Tractor_1996_75</v>
      </c>
      <c r="B441" s="1" t="s">
        <v>40</v>
      </c>
      <c r="C441" s="1">
        <v>2020</v>
      </c>
      <c r="D441" s="1" t="s">
        <v>61</v>
      </c>
      <c r="E441" s="1">
        <v>1996</v>
      </c>
      <c r="F441" s="1">
        <v>75</v>
      </c>
      <c r="G441" s="1" t="s">
        <v>5</v>
      </c>
      <c r="H441" s="1">
        <v>3.4473771360447203E-5</v>
      </c>
      <c r="I441" s="1">
        <v>4.1713263346141103E-5</v>
      </c>
      <c r="J441" s="1">
        <v>4.9642230759043903E-5</v>
      </c>
      <c r="K441" s="1">
        <v>1.4298141220554401E-4</v>
      </c>
      <c r="L441" s="1">
        <v>3.2317667891635098E-4</v>
      </c>
      <c r="M441" s="1">
        <v>1.6421065791850899E-2</v>
      </c>
      <c r="N441" s="1">
        <v>2.8938621788933401E-5</v>
      </c>
      <c r="O441" s="1">
        <v>2.66235320458187E-5</v>
      </c>
      <c r="P441" s="1">
        <v>1.5078668357375E-7</v>
      </c>
      <c r="Q441" s="1">
        <v>1.3402653149727399E-7</v>
      </c>
      <c r="R441" s="1">
        <v>532.76339504503903</v>
      </c>
      <c r="S441" s="1">
        <v>441.68130567890302</v>
      </c>
      <c r="T441" s="1">
        <v>0.75783131739960197</v>
      </c>
      <c r="U441" s="1">
        <v>28414.830665342699</v>
      </c>
      <c r="V441" s="1">
        <f t="shared" si="25"/>
        <v>0.48609112928559894</v>
      </c>
      <c r="W441" s="1">
        <f t="shared" si="26"/>
        <v>3.7660279779513144</v>
      </c>
      <c r="X441" s="1">
        <f t="shared" si="27"/>
        <v>582.82271468336</v>
      </c>
    </row>
    <row r="442" spans="1:24" hidden="1" x14ac:dyDescent="0.3">
      <c r="A442" s="18" t="str">
        <f t="shared" si="24"/>
        <v>AirGrSupp - Cargo Tractor_1996_300</v>
      </c>
      <c r="B442" s="1" t="s">
        <v>40</v>
      </c>
      <c r="C442" s="1">
        <v>2020</v>
      </c>
      <c r="D442" s="1" t="s">
        <v>61</v>
      </c>
      <c r="E442" s="1">
        <v>1996</v>
      </c>
      <c r="F442" s="1">
        <v>300</v>
      </c>
      <c r="G442" s="1" t="s">
        <v>5</v>
      </c>
      <c r="H442" s="1">
        <v>2.6865333201653198E-6</v>
      </c>
      <c r="I442" s="1">
        <v>3.2507053174000399E-6</v>
      </c>
      <c r="J442" s="1">
        <v>3.8686079810380603E-6</v>
      </c>
      <c r="K442" s="1">
        <v>9.3479482457826003E-6</v>
      </c>
      <c r="L442" s="1">
        <v>5.8368050173612302E-5</v>
      </c>
      <c r="M442" s="1">
        <v>4.3358510582790699E-3</v>
      </c>
      <c r="N442" s="1">
        <v>1.6128659545358701E-6</v>
      </c>
      <c r="O442" s="1">
        <v>1.4838366781730001E-6</v>
      </c>
      <c r="P442" s="1">
        <v>4.00064972520029E-8</v>
      </c>
      <c r="Q442" s="1">
        <v>3.5388633466063699E-8</v>
      </c>
      <c r="R442" s="1">
        <v>140.67191249941399</v>
      </c>
      <c r="S442" s="1">
        <v>28.925075112027901</v>
      </c>
      <c r="T442" s="1">
        <v>4.21017398555334E-2</v>
      </c>
      <c r="U442" s="1">
        <v>7520.5195291272603</v>
      </c>
      <c r="V442" s="1">
        <f t="shared" si="25"/>
        <v>0.14312594230593065</v>
      </c>
      <c r="W442" s="1">
        <f t="shared" si="26"/>
        <v>2.5698983346604094</v>
      </c>
      <c r="X442" s="1">
        <f t="shared" si="27"/>
        <v>687.02802333776481</v>
      </c>
    </row>
    <row r="443" spans="1:24" hidden="1" x14ac:dyDescent="0.3">
      <c r="A443" s="18" t="str">
        <f t="shared" si="24"/>
        <v>AirGrSupp - Cargo Tractor_1997_75</v>
      </c>
      <c r="B443" s="1" t="s">
        <v>40</v>
      </c>
      <c r="C443" s="1">
        <v>2020</v>
      </c>
      <c r="D443" s="1" t="s">
        <v>61</v>
      </c>
      <c r="E443" s="1">
        <v>1997</v>
      </c>
      <c r="F443" s="1">
        <v>75</v>
      </c>
      <c r="G443" s="1" t="s">
        <v>5</v>
      </c>
      <c r="H443" s="1">
        <v>2.88830074085386E-5</v>
      </c>
      <c r="I443" s="1">
        <v>3.4948438964331699E-5</v>
      </c>
      <c r="J443" s="1">
        <v>4.1591530668295597E-5</v>
      </c>
      <c r="K443" s="1">
        <v>1.19793484293807E-4</v>
      </c>
      <c r="L443" s="1">
        <v>2.70765687740141E-4</v>
      </c>
      <c r="M443" s="1">
        <v>1.3757988934923899E-2</v>
      </c>
      <c r="N443" s="1">
        <v>2.42455175206516E-5</v>
      </c>
      <c r="O443" s="1">
        <v>2.23058761189995E-5</v>
      </c>
      <c r="P443" s="1">
        <v>1.2633294028765299E-7</v>
      </c>
      <c r="Q443" s="1">
        <v>1.12290856190394E-7</v>
      </c>
      <c r="R443" s="1">
        <v>446.362799276987</v>
      </c>
      <c r="S443" s="1">
        <v>433.87612668041902</v>
      </c>
      <c r="T443" s="1">
        <v>0.63152609783300195</v>
      </c>
      <c r="U443" s="1">
        <v>23863.186967423</v>
      </c>
      <c r="V443" s="1">
        <f t="shared" si="25"/>
        <v>0.48493992247845713</v>
      </c>
      <c r="W443" s="1">
        <f t="shared" si="26"/>
        <v>3.7571089156954853</v>
      </c>
      <c r="X443" s="1">
        <f t="shared" si="27"/>
        <v>687.02802333776447</v>
      </c>
    </row>
    <row r="444" spans="1:24" hidden="1" x14ac:dyDescent="0.3">
      <c r="A444" s="18" t="str">
        <f t="shared" si="24"/>
        <v>AirGrSupp - Cargo Tractor_1998_75</v>
      </c>
      <c r="B444" s="1" t="s">
        <v>40</v>
      </c>
      <c r="C444" s="1">
        <v>2020</v>
      </c>
      <c r="D444" s="1" t="s">
        <v>61</v>
      </c>
      <c r="E444" s="1">
        <v>1998</v>
      </c>
      <c r="F444" s="1">
        <v>75</v>
      </c>
      <c r="G444" s="1" t="s">
        <v>5</v>
      </c>
      <c r="H444" s="1">
        <v>4.8318436015186399E-5</v>
      </c>
      <c r="I444" s="1">
        <v>5.8465307578375499E-5</v>
      </c>
      <c r="J444" s="1">
        <v>6.9578547861868397E-5</v>
      </c>
      <c r="K444" s="1">
        <v>2.0040273936901E-4</v>
      </c>
      <c r="L444" s="1">
        <v>3.6445959823613899E-4</v>
      </c>
      <c r="M444" s="1">
        <v>2.3015764897572299E-2</v>
      </c>
      <c r="N444" s="1">
        <v>4.5067078538456501E-5</v>
      </c>
      <c r="O444" s="1">
        <v>4.1461712255380003E-5</v>
      </c>
      <c r="P444" s="1">
        <v>2.11342607283159E-7</v>
      </c>
      <c r="Q444" s="1">
        <v>1.87851579067977E-7</v>
      </c>
      <c r="R444" s="1">
        <v>746.72114476723902</v>
      </c>
      <c r="S444" s="1">
        <v>616.609140880214</v>
      </c>
      <c r="T444" s="1">
        <v>0.92623827682173598</v>
      </c>
      <c r="U444" s="1">
        <v>40135.649533657597</v>
      </c>
      <c r="V444" s="1">
        <f t="shared" si="25"/>
        <v>0.48234362584966051</v>
      </c>
      <c r="W444" s="1">
        <f t="shared" si="26"/>
        <v>3.006821846498775</v>
      </c>
      <c r="X444" s="1">
        <f t="shared" si="27"/>
        <v>665.71330111299937</v>
      </c>
    </row>
    <row r="445" spans="1:24" hidden="1" x14ac:dyDescent="0.3">
      <c r="A445" s="18" t="str">
        <f t="shared" si="24"/>
        <v>AirGrSupp - Cargo Tractor_1998_175</v>
      </c>
      <c r="B445" s="1" t="s">
        <v>40</v>
      </c>
      <c r="C445" s="1">
        <v>2020</v>
      </c>
      <c r="D445" s="1" t="s">
        <v>61</v>
      </c>
      <c r="E445" s="1">
        <v>1998</v>
      </c>
      <c r="F445" s="1">
        <v>175</v>
      </c>
      <c r="G445" s="1" t="s">
        <v>5</v>
      </c>
      <c r="H445" s="1">
        <v>5.3478878624698503E-6</v>
      </c>
      <c r="I445" s="1">
        <v>6.4709443135885196E-6</v>
      </c>
      <c r="J445" s="1">
        <v>7.7009585219565893E-6</v>
      </c>
      <c r="K445" s="1">
        <v>2.4970289263327998E-5</v>
      </c>
      <c r="L445" s="1">
        <v>5.8700398626523999E-5</v>
      </c>
      <c r="M445" s="1">
        <v>3.7069529262513702E-3</v>
      </c>
      <c r="N445" s="1">
        <v>3.9943476662345696E-6</v>
      </c>
      <c r="O445" s="1">
        <v>3.6747998529358001E-6</v>
      </c>
      <c r="P445" s="1">
        <v>3.4112181504505697E-8</v>
      </c>
      <c r="Q445" s="1">
        <v>3.0255651455686799E-8</v>
      </c>
      <c r="R445" s="1">
        <v>120.268005213272</v>
      </c>
      <c r="S445" s="1">
        <v>38.107638639655796</v>
      </c>
      <c r="T445" s="1">
        <v>8.4203479711066898E-2</v>
      </c>
      <c r="U445" s="1">
        <v>6211.5450982639004</v>
      </c>
      <c r="V445" s="1">
        <f t="shared" si="25"/>
        <v>0.34495037422429331</v>
      </c>
      <c r="W445" s="1">
        <f t="shared" si="26"/>
        <v>3.1291761282528383</v>
      </c>
      <c r="X445" s="1">
        <f t="shared" si="27"/>
        <v>452.56607886535232</v>
      </c>
    </row>
    <row r="446" spans="1:24" hidden="1" x14ac:dyDescent="0.3">
      <c r="A446" s="18" t="str">
        <f t="shared" si="24"/>
        <v>AirGrSupp - Cargo Tractor_1998_300</v>
      </c>
      <c r="B446" s="1" t="s">
        <v>40</v>
      </c>
      <c r="C446" s="1">
        <v>2020</v>
      </c>
      <c r="D446" s="1" t="s">
        <v>61</v>
      </c>
      <c r="E446" s="1">
        <v>1998</v>
      </c>
      <c r="F446" s="1">
        <v>300</v>
      </c>
      <c r="G446" s="1" t="s">
        <v>5</v>
      </c>
      <c r="H446" s="1">
        <v>2.0367298925088601E-6</v>
      </c>
      <c r="I446" s="1">
        <v>2.4644431699357299E-6</v>
      </c>
      <c r="J446" s="1">
        <v>2.9328910452127699E-6</v>
      </c>
      <c r="K446" s="1">
        <v>6.8877889920611797E-6</v>
      </c>
      <c r="L446" s="1">
        <v>4.3060164638616099E-5</v>
      </c>
      <c r="M446" s="1">
        <v>3.0017430403470398E-3</v>
      </c>
      <c r="N446" s="1">
        <v>1.11659950698637E-6</v>
      </c>
      <c r="O446" s="1">
        <v>1.0272715464274601E-6</v>
      </c>
      <c r="P446" s="1">
        <v>2.7691501123568701E-8</v>
      </c>
      <c r="Q446" s="1">
        <v>2.44998231688133E-8</v>
      </c>
      <c r="R446" s="1">
        <v>97.388247114979094</v>
      </c>
      <c r="S446" s="1">
        <v>28.925075112027901</v>
      </c>
      <c r="T446" s="1">
        <v>4.21017398555334E-2</v>
      </c>
      <c r="U446" s="1">
        <v>5206.5135201650301</v>
      </c>
      <c r="V446" s="1">
        <f t="shared" si="25"/>
        <v>0.15673298611670572</v>
      </c>
      <c r="W446" s="1">
        <f t="shared" si="26"/>
        <v>2.7385286334938224</v>
      </c>
      <c r="X446" s="1">
        <f t="shared" si="27"/>
        <v>687.02802333776481</v>
      </c>
    </row>
    <row r="447" spans="1:24" hidden="1" x14ac:dyDescent="0.3">
      <c r="A447" s="18" t="str">
        <f t="shared" si="24"/>
        <v>AirGrSupp - Cargo Tractor_1999_75</v>
      </c>
      <c r="B447" s="1" t="s">
        <v>40</v>
      </c>
      <c r="C447" s="1">
        <v>2020</v>
      </c>
      <c r="D447" s="1" t="s">
        <v>61</v>
      </c>
      <c r="E447" s="1">
        <v>1999</v>
      </c>
      <c r="F447" s="1">
        <v>75</v>
      </c>
      <c r="G447" s="1" t="s">
        <v>5</v>
      </c>
      <c r="H447" s="1">
        <v>6.5836054623709701E-5</v>
      </c>
      <c r="I447" s="1">
        <v>7.9661626094688798E-5</v>
      </c>
      <c r="J447" s="1">
        <v>9.4803918658141996E-5</v>
      </c>
      <c r="K447" s="1">
        <v>2.73057797063061E-4</v>
      </c>
      <c r="L447" s="1">
        <v>4.9659268793526997E-4</v>
      </c>
      <c r="M447" s="1">
        <v>3.1360020728460503E-2</v>
      </c>
      <c r="N447" s="1">
        <v>6.1405932995354097E-5</v>
      </c>
      <c r="O447" s="1">
        <v>5.64934583557258E-5</v>
      </c>
      <c r="P447" s="1">
        <v>2.8796386193125398E-7</v>
      </c>
      <c r="Q447" s="1">
        <v>2.5595627343530802E-7</v>
      </c>
      <c r="R447" s="1">
        <v>1017.44133564513</v>
      </c>
      <c r="S447" s="1">
        <v>732.30944132832599</v>
      </c>
      <c r="T447" s="1">
        <v>1.0946452362438699</v>
      </c>
      <c r="U447" s="1">
        <v>54388.058892499903</v>
      </c>
      <c r="V447" s="1">
        <f t="shared" si="25"/>
        <v>0.48499159108302747</v>
      </c>
      <c r="W447" s="1">
        <f t="shared" si="26"/>
        <v>3.0233286671257318</v>
      </c>
      <c r="X447" s="1">
        <f t="shared" si="27"/>
        <v>668.99248914757879</v>
      </c>
    </row>
    <row r="448" spans="1:24" hidden="1" x14ac:dyDescent="0.3">
      <c r="A448" s="18" t="str">
        <f t="shared" si="24"/>
        <v>AirGrSupp - Cargo Tractor_1999_300</v>
      </c>
      <c r="B448" s="1" t="s">
        <v>40</v>
      </c>
      <c r="C448" s="1">
        <v>2020</v>
      </c>
      <c r="D448" s="1" t="s">
        <v>61</v>
      </c>
      <c r="E448" s="1">
        <v>1999</v>
      </c>
      <c r="F448" s="1">
        <v>300</v>
      </c>
      <c r="G448" s="1" t="s">
        <v>5</v>
      </c>
      <c r="H448" s="1">
        <v>3.0998461386522901E-6</v>
      </c>
      <c r="I448" s="1">
        <v>3.7508138277692698E-6</v>
      </c>
      <c r="J448" s="1">
        <v>4.4637784396592997E-6</v>
      </c>
      <c r="K448" s="1">
        <v>1.07860941297491E-5</v>
      </c>
      <c r="L448" s="1">
        <v>6.7347750200321899E-5</v>
      </c>
      <c r="M448" s="1">
        <v>5.0029050672450804E-3</v>
      </c>
      <c r="N448" s="1">
        <v>1.8609991783106199E-6</v>
      </c>
      <c r="O448" s="1">
        <v>1.7121192440457701E-6</v>
      </c>
      <c r="P448" s="1">
        <v>4.6161342983080397E-8</v>
      </c>
      <c r="Q448" s="1">
        <v>4.0833038614688903E-8</v>
      </c>
      <c r="R448" s="1">
        <v>162.313745191631</v>
      </c>
      <c r="S448" s="1">
        <v>28.925075112027901</v>
      </c>
      <c r="T448" s="1">
        <v>4.21017398555334E-2</v>
      </c>
      <c r="U448" s="1">
        <v>8677.5225336083804</v>
      </c>
      <c r="V448" s="1">
        <f t="shared" si="25"/>
        <v>0.14312594230593034</v>
      </c>
      <c r="W448" s="1">
        <f t="shared" si="26"/>
        <v>2.5698983346604085</v>
      </c>
      <c r="X448" s="1">
        <f t="shared" si="27"/>
        <v>687.02802333776481</v>
      </c>
    </row>
    <row r="449" spans="1:24" hidden="1" x14ac:dyDescent="0.3">
      <c r="A449" s="18" t="str">
        <f t="shared" si="24"/>
        <v>AirGrSupp - Cargo Tractor_2000_100</v>
      </c>
      <c r="B449" s="1" t="s">
        <v>40</v>
      </c>
      <c r="C449" s="1">
        <v>2020</v>
      </c>
      <c r="D449" s="1" t="s">
        <v>61</v>
      </c>
      <c r="E449" s="1">
        <v>2000</v>
      </c>
      <c r="F449" s="1">
        <v>100</v>
      </c>
      <c r="G449" s="1" t="s">
        <v>5</v>
      </c>
      <c r="H449" s="1">
        <v>4.6691170420107202E-5</v>
      </c>
      <c r="I449" s="1">
        <v>5.6496316208329698E-5</v>
      </c>
      <c r="J449" s="1">
        <v>6.7235285404954406E-5</v>
      </c>
      <c r="K449" s="1">
        <v>1.93653587082038E-4</v>
      </c>
      <c r="L449" s="1">
        <v>3.5218534819998998E-4</v>
      </c>
      <c r="M449" s="1">
        <v>2.2240641250141399E-2</v>
      </c>
      <c r="N449" s="1">
        <v>4.35493119792634E-5</v>
      </c>
      <c r="O449" s="1">
        <v>4.0065367020922297E-5</v>
      </c>
      <c r="P449" s="1">
        <v>2.0422502273431101E-7</v>
      </c>
      <c r="Q449" s="1">
        <v>1.81525124058081E-7</v>
      </c>
      <c r="R449" s="1">
        <v>721.57311167246098</v>
      </c>
      <c r="S449" s="1">
        <v>423.31617862364698</v>
      </c>
      <c r="T449" s="1">
        <v>0.67362783768853496</v>
      </c>
      <c r="U449" s="1">
        <v>37595.768114012601</v>
      </c>
      <c r="V449" s="1">
        <f t="shared" si="25"/>
        <v>0.49758785238457853</v>
      </c>
      <c r="W449" s="1">
        <f t="shared" si="26"/>
        <v>3.1018509314118878</v>
      </c>
      <c r="X449" s="1">
        <f t="shared" si="27"/>
        <v>628.41253721966211</v>
      </c>
    </row>
    <row r="450" spans="1:24" hidden="1" x14ac:dyDescent="0.3">
      <c r="A450" s="18" t="str">
        <f t="shared" si="24"/>
        <v>AirGrSupp - Cargo Tractor_2000_300</v>
      </c>
      <c r="B450" s="1" t="s">
        <v>40</v>
      </c>
      <c r="C450" s="1">
        <v>2020</v>
      </c>
      <c r="D450" s="1" t="s">
        <v>61</v>
      </c>
      <c r="E450" s="1">
        <v>2000</v>
      </c>
      <c r="F450" s="1">
        <v>300</v>
      </c>
      <c r="G450" s="1" t="s">
        <v>5</v>
      </c>
      <c r="H450" s="1">
        <v>7.8319140786217204E-6</v>
      </c>
      <c r="I450" s="1">
        <v>9.4766160351322793E-6</v>
      </c>
      <c r="J450" s="1">
        <v>1.1277956273215199E-5</v>
      </c>
      <c r="K450" s="1">
        <v>2.7019279492429898E-5</v>
      </c>
      <c r="L450" s="1">
        <v>1.6876889909761799E-4</v>
      </c>
      <c r="M450" s="1">
        <v>1.2307146465422801E-2</v>
      </c>
      <c r="N450" s="1">
        <v>4.5780579786441204E-6</v>
      </c>
      <c r="O450" s="1">
        <v>4.2118133403525899E-6</v>
      </c>
      <c r="P450" s="1">
        <v>1.13550714961051E-7</v>
      </c>
      <c r="Q450" s="1">
        <v>1.00449274992134E-7</v>
      </c>
      <c r="R450" s="1">
        <v>399.29181317141399</v>
      </c>
      <c r="S450" s="1">
        <v>86.775225336083807</v>
      </c>
      <c r="T450" s="1">
        <v>0.12630521956660001</v>
      </c>
      <c r="U450" s="1">
        <v>21346.705432676601</v>
      </c>
      <c r="V450" s="1">
        <f t="shared" si="25"/>
        <v>0.14699786534151713</v>
      </c>
      <c r="W450" s="1">
        <f t="shared" si="26"/>
        <v>2.6178825660357621</v>
      </c>
      <c r="X450" s="1">
        <f t="shared" si="27"/>
        <v>687.02802333776663</v>
      </c>
    </row>
    <row r="451" spans="1:24" hidden="1" x14ac:dyDescent="0.3">
      <c r="A451" s="18" t="str">
        <f t="shared" si="24"/>
        <v>AirGrSupp - Cargo Tractor_2001_300</v>
      </c>
      <c r="B451" s="1" t="s">
        <v>40</v>
      </c>
      <c r="C451" s="1">
        <v>2020</v>
      </c>
      <c r="D451" s="1" t="s">
        <v>61</v>
      </c>
      <c r="E451" s="1">
        <v>2001</v>
      </c>
      <c r="F451" s="1">
        <v>300</v>
      </c>
      <c r="G451" s="1" t="s">
        <v>5</v>
      </c>
      <c r="H451" s="1">
        <v>2.5839327789564002E-6</v>
      </c>
      <c r="I451" s="1">
        <v>3.1265586625372502E-6</v>
      </c>
      <c r="J451" s="1">
        <v>3.72086320169722E-6</v>
      </c>
      <c r="K451" s="1">
        <v>9.6355774225759097E-6</v>
      </c>
      <c r="L451" s="1">
        <v>4.6786368889763499E-5</v>
      </c>
      <c r="M451" s="1">
        <v>4.4692618600722699E-3</v>
      </c>
      <c r="N451" s="1">
        <v>1.34153239561541E-6</v>
      </c>
      <c r="O451" s="1">
        <v>1.2342098039661801E-6</v>
      </c>
      <c r="P451" s="1">
        <v>4.1243024291365697E-8</v>
      </c>
      <c r="Q451" s="1">
        <v>3.6477514495788701E-8</v>
      </c>
      <c r="R451" s="1">
        <v>145.00027903785701</v>
      </c>
      <c r="S451" s="1">
        <v>28.925075112027901</v>
      </c>
      <c r="T451" s="1">
        <v>4.21017398555334E-2</v>
      </c>
      <c r="U451" s="1">
        <v>7751.9201300234899</v>
      </c>
      <c r="V451" s="1">
        <f t="shared" si="25"/>
        <v>0.13355061517982939</v>
      </c>
      <c r="W451" s="1">
        <f t="shared" si="26"/>
        <v>1.9984746878818249</v>
      </c>
      <c r="X451" s="1">
        <f t="shared" si="27"/>
        <v>687.02802333776481</v>
      </c>
    </row>
    <row r="452" spans="1:24" hidden="1" x14ac:dyDescent="0.3">
      <c r="A452" s="18" t="str">
        <f t="shared" si="24"/>
        <v>AirGrSupp - Cargo Tractor_2002_25</v>
      </c>
      <c r="B452" s="1" t="s">
        <v>40</v>
      </c>
      <c r="C452" s="1">
        <v>2020</v>
      </c>
      <c r="D452" s="1" t="s">
        <v>61</v>
      </c>
      <c r="E452" s="1">
        <v>2002</v>
      </c>
      <c r="F452" s="1">
        <v>25</v>
      </c>
      <c r="G452" s="1" t="s">
        <v>5</v>
      </c>
      <c r="H452" s="1">
        <v>1.2493827075338799E-5</v>
      </c>
      <c r="I452" s="1">
        <v>1.5117530761159899E-5</v>
      </c>
      <c r="J452" s="1">
        <v>1.79911109884878E-5</v>
      </c>
      <c r="K452" s="1">
        <v>4.3223275132612503E-5</v>
      </c>
      <c r="L452" s="1">
        <v>3.0458466859286001E-5</v>
      </c>
      <c r="M452" s="1">
        <v>2.7809063589046201E-3</v>
      </c>
      <c r="N452" s="1">
        <v>4.3819453209851404E-6</v>
      </c>
      <c r="O452" s="1">
        <v>4.0313896953063299E-6</v>
      </c>
      <c r="P452" s="1">
        <v>2.5336043571709698E-8</v>
      </c>
      <c r="Q452" s="1">
        <v>2.2697383862115899E-8</v>
      </c>
      <c r="R452" s="1">
        <v>90.223444193713604</v>
      </c>
      <c r="S452" s="1">
        <v>173.55045067216699</v>
      </c>
      <c r="T452" s="1">
        <v>0.25261043913320003</v>
      </c>
      <c r="U452" s="1">
        <v>4338.7612668041902</v>
      </c>
      <c r="V452" s="1">
        <f t="shared" si="25"/>
        <v>1.1537287292218008</v>
      </c>
      <c r="W452" s="1">
        <f t="shared" si="26"/>
        <v>2.324507144638492</v>
      </c>
      <c r="X452" s="1">
        <f t="shared" si="27"/>
        <v>687.02802333776413</v>
      </c>
    </row>
    <row r="453" spans="1:24" hidden="1" x14ac:dyDescent="0.3">
      <c r="A453" s="18" t="str">
        <f t="shared" si="24"/>
        <v>AirGrSupp - Cargo Tractor_2002_300</v>
      </c>
      <c r="B453" s="1" t="s">
        <v>40</v>
      </c>
      <c r="C453" s="1">
        <v>2020</v>
      </c>
      <c r="D453" s="1" t="s">
        <v>61</v>
      </c>
      <c r="E453" s="1">
        <v>2002</v>
      </c>
      <c r="F453" s="1">
        <v>300</v>
      </c>
      <c r="G453" s="1" t="s">
        <v>5</v>
      </c>
      <c r="H453" s="1">
        <v>2.3734680263629999E-6</v>
      </c>
      <c r="I453" s="1">
        <v>2.8718963118992299E-6</v>
      </c>
      <c r="J453" s="1">
        <v>3.4177939579627301E-6</v>
      </c>
      <c r="K453" s="1">
        <v>8.0295583086804903E-6</v>
      </c>
      <c r="L453" s="1">
        <v>5.0201812014779197E-5</v>
      </c>
      <c r="M453" s="1">
        <v>3.5020335470715498E-3</v>
      </c>
      <c r="N453" s="1">
        <v>1.30107584284174E-6</v>
      </c>
      <c r="O453" s="1">
        <v>1.1969897754144001E-6</v>
      </c>
      <c r="P453" s="1">
        <v>3.2306832816277001E-8</v>
      </c>
      <c r="Q453" s="1">
        <v>2.8583127030282201E-8</v>
      </c>
      <c r="R453" s="1">
        <v>113.61962163414201</v>
      </c>
      <c r="S453" s="1">
        <v>28.925075112027901</v>
      </c>
      <c r="T453" s="1">
        <v>4.21017398555334E-2</v>
      </c>
      <c r="U453" s="1">
        <v>6074.2657735258699</v>
      </c>
      <c r="V453" s="1">
        <f t="shared" si="25"/>
        <v>0.15655378299973732</v>
      </c>
      <c r="W453" s="1">
        <f t="shared" si="26"/>
        <v>2.7366181542807442</v>
      </c>
      <c r="X453" s="1">
        <f t="shared" si="27"/>
        <v>687.02802333776481</v>
      </c>
    </row>
    <row r="454" spans="1:24" hidden="1" x14ac:dyDescent="0.3">
      <c r="A454" s="18" t="str">
        <f t="shared" si="24"/>
        <v>AirGrSupp - Cargo Tractor_2003_100</v>
      </c>
      <c r="B454" s="1" t="s">
        <v>40</v>
      </c>
      <c r="C454" s="1">
        <v>2020</v>
      </c>
      <c r="D454" s="1" t="s">
        <v>61</v>
      </c>
      <c r="E454" s="1">
        <v>2003</v>
      </c>
      <c r="F454" s="1">
        <v>100</v>
      </c>
      <c r="G454" s="1" t="s">
        <v>5</v>
      </c>
      <c r="H454" s="1">
        <v>8.7208189683718403E-7</v>
      </c>
      <c r="I454" s="1">
        <v>1.05521909517299E-6</v>
      </c>
      <c r="J454" s="1">
        <v>1.2557979314455401E-6</v>
      </c>
      <c r="K454" s="1">
        <v>3.6408397024798299E-6</v>
      </c>
      <c r="L454" s="1">
        <v>6.6300368618926404E-6</v>
      </c>
      <c r="M454" s="1">
        <v>4.2382525644696399E-4</v>
      </c>
      <c r="N454" s="1">
        <v>8.0835766878189403E-7</v>
      </c>
      <c r="O454" s="1">
        <v>7.4368905527934297E-7</v>
      </c>
      <c r="P454" s="1">
        <v>3.8923122206636199E-9</v>
      </c>
      <c r="Q454" s="1">
        <v>3.4592047679827602E-9</v>
      </c>
      <c r="R454" s="1">
        <v>13.7505436853296</v>
      </c>
      <c r="S454" s="1">
        <v>9.1825635276279201</v>
      </c>
      <c r="T454" s="1">
        <v>4.21017398555334E-2</v>
      </c>
      <c r="U454" s="1">
        <v>734.60508221023304</v>
      </c>
      <c r="V454" s="1">
        <f t="shared" si="25"/>
        <v>0.47563884261504286</v>
      </c>
      <c r="W454" s="1">
        <f t="shared" si="26"/>
        <v>2.9884817986246812</v>
      </c>
      <c r="X454" s="1">
        <f t="shared" si="27"/>
        <v>218.10413439294155</v>
      </c>
    </row>
    <row r="455" spans="1:24" hidden="1" x14ac:dyDescent="0.3">
      <c r="A455" s="18" t="str">
        <f t="shared" si="24"/>
        <v>AirGrSupp - Cargo Tractor_2003_175</v>
      </c>
      <c r="B455" s="1" t="s">
        <v>40</v>
      </c>
      <c r="C455" s="1">
        <v>2020</v>
      </c>
      <c r="D455" s="1" t="s">
        <v>61</v>
      </c>
      <c r="E455" s="1">
        <v>2003</v>
      </c>
      <c r="F455" s="1">
        <v>175</v>
      </c>
      <c r="G455" s="1" t="s">
        <v>5</v>
      </c>
      <c r="H455" s="1">
        <v>2.5419597083154799E-6</v>
      </c>
      <c r="I455" s="1">
        <v>3.0757712470617299E-6</v>
      </c>
      <c r="J455" s="1">
        <v>3.6604219799743E-6</v>
      </c>
      <c r="K455" s="1">
        <v>1.9173020124939602E-5</v>
      </c>
      <c r="L455" s="1">
        <v>3.2903393126667701E-5</v>
      </c>
      <c r="M455" s="1">
        <v>2.88500858877799E-3</v>
      </c>
      <c r="N455" s="1">
        <v>1.8911016875736E-6</v>
      </c>
      <c r="O455" s="1">
        <v>1.7398135525677099E-6</v>
      </c>
      <c r="P455" s="1">
        <v>2.6597076333858901E-8</v>
      </c>
      <c r="Q455" s="1">
        <v>2.3547052267803901E-8</v>
      </c>
      <c r="R455" s="1">
        <v>93.600926393840993</v>
      </c>
      <c r="S455" s="1">
        <v>28.925075112027901</v>
      </c>
      <c r="T455" s="1">
        <v>4.21017398555334E-2</v>
      </c>
      <c r="U455" s="1">
        <v>5004.0379943808302</v>
      </c>
      <c r="V455" s="1">
        <f t="shared" si="25"/>
        <v>0.20352700177385549</v>
      </c>
      <c r="W455" s="1">
        <f t="shared" si="26"/>
        <v>2.1772519518980862</v>
      </c>
      <c r="X455" s="1">
        <f t="shared" si="27"/>
        <v>687.02802333776481</v>
      </c>
    </row>
    <row r="456" spans="1:24" hidden="1" x14ac:dyDescent="0.3">
      <c r="A456" s="18" t="str">
        <f t="shared" si="24"/>
        <v>AirGrSupp - Cargo Tractor_2004_100</v>
      </c>
      <c r="B456" s="1" t="s">
        <v>40</v>
      </c>
      <c r="C456" s="1">
        <v>2020</v>
      </c>
      <c r="D456" s="1" t="s">
        <v>61</v>
      </c>
      <c r="E456" s="1">
        <v>2004</v>
      </c>
      <c r="F456" s="1">
        <v>100</v>
      </c>
      <c r="G456" s="1" t="s">
        <v>5</v>
      </c>
      <c r="H456" s="1">
        <v>2.82177649504628E-6</v>
      </c>
      <c r="I456" s="1">
        <v>3.4143495590059999E-6</v>
      </c>
      <c r="J456" s="1">
        <v>4.0633581528666398E-6</v>
      </c>
      <c r="K456" s="1">
        <v>1.98985939500995E-5</v>
      </c>
      <c r="L456" s="1">
        <v>3.0683960357206801E-5</v>
      </c>
      <c r="M456" s="1">
        <v>2.5348052340708402E-3</v>
      </c>
      <c r="N456" s="1">
        <v>2.6691856109400502E-6</v>
      </c>
      <c r="O456" s="1">
        <v>2.4556507620648501E-6</v>
      </c>
      <c r="P456" s="1">
        <v>2.3350878144550099E-8</v>
      </c>
      <c r="Q456" s="1">
        <v>2.0688739564775699E-8</v>
      </c>
      <c r="R456" s="1">
        <v>82.238964230426802</v>
      </c>
      <c r="S456" s="1">
        <v>57.850150224055902</v>
      </c>
      <c r="T456" s="1">
        <v>8.4203479711066898E-2</v>
      </c>
      <c r="U456" s="1">
        <v>4396.6114170282399</v>
      </c>
      <c r="V456" s="1">
        <f t="shared" si="25"/>
        <v>0.25714524572496883</v>
      </c>
      <c r="W456" s="1">
        <f t="shared" si="26"/>
        <v>2.3109041384052613</v>
      </c>
      <c r="X456" s="1">
        <f t="shared" si="27"/>
        <v>687.02802333776515</v>
      </c>
    </row>
    <row r="457" spans="1:24" hidden="1" x14ac:dyDescent="0.3">
      <c r="A457" s="18" t="str">
        <f t="shared" si="24"/>
        <v>AirGrSupp - Cargo Tractor_2004_600</v>
      </c>
      <c r="B457" s="1" t="s">
        <v>40</v>
      </c>
      <c r="C457" s="1">
        <v>2020</v>
      </c>
      <c r="D457" s="1" t="s">
        <v>61</v>
      </c>
      <c r="E457" s="1">
        <v>2004</v>
      </c>
      <c r="F457" s="1">
        <v>600</v>
      </c>
      <c r="G457" s="1" t="s">
        <v>5</v>
      </c>
      <c r="H457" s="1">
        <v>2.7958341793301802E-6</v>
      </c>
      <c r="I457" s="1">
        <v>3.3829593569895098E-6</v>
      </c>
      <c r="J457" s="1">
        <v>4.02600121823546E-6</v>
      </c>
      <c r="K457" s="1">
        <v>1.16185769360805E-5</v>
      </c>
      <c r="L457" s="1">
        <v>4.85302011424893E-5</v>
      </c>
      <c r="M457" s="1">
        <v>5.50319557396958E-3</v>
      </c>
      <c r="N457" s="1">
        <v>1.4338295540573001E-6</v>
      </c>
      <c r="O457" s="1">
        <v>1.3191231897327201E-6</v>
      </c>
      <c r="P457" s="1">
        <v>5.0795897178583997E-8</v>
      </c>
      <c r="Q457" s="1">
        <v>4.4916342476157798E-8</v>
      </c>
      <c r="R457" s="1">
        <v>178.54511971079501</v>
      </c>
      <c r="S457" s="1">
        <v>28.925075112027901</v>
      </c>
      <c r="T457" s="1">
        <v>4.21017398555334E-2</v>
      </c>
      <c r="U457" s="1">
        <v>9545.2747869692193</v>
      </c>
      <c r="V457" s="1">
        <f t="shared" si="25"/>
        <v>0.11735374289539686</v>
      </c>
      <c r="W457" s="1">
        <f t="shared" si="26"/>
        <v>1.6834966508748528</v>
      </c>
      <c r="X457" s="1">
        <f t="shared" si="27"/>
        <v>687.02802333776481</v>
      </c>
    </row>
    <row r="458" spans="1:24" hidden="1" x14ac:dyDescent="0.3">
      <c r="A458" s="18" t="str">
        <f t="shared" ref="A458:A521" si="28">D458&amp;"_"&amp;E458&amp;"_"&amp;F458</f>
        <v>AirGrSupp - Cargo Tractor_2005_175</v>
      </c>
      <c r="B458" s="1" t="s">
        <v>40</v>
      </c>
      <c r="C458" s="1">
        <v>2020</v>
      </c>
      <c r="D458" s="1" t="s">
        <v>61</v>
      </c>
      <c r="E458" s="1">
        <v>2005</v>
      </c>
      <c r="F458" s="1">
        <v>175</v>
      </c>
      <c r="G458" s="1" t="s">
        <v>5</v>
      </c>
      <c r="H458" s="1">
        <v>2.8955883730561599E-6</v>
      </c>
      <c r="I458" s="1">
        <v>3.5036619313979599E-6</v>
      </c>
      <c r="J458" s="1">
        <v>4.1696472572008701E-6</v>
      </c>
      <c r="K458" s="1">
        <v>3.2828173098937702E-5</v>
      </c>
      <c r="L458" s="1">
        <v>4.6334900780787899E-5</v>
      </c>
      <c r="M458" s="1">
        <v>5.0696104681416804E-3</v>
      </c>
      <c r="N458" s="1">
        <v>2.1418943099142901E-6</v>
      </c>
      <c r="O458" s="1">
        <v>1.9705427651211499E-6</v>
      </c>
      <c r="P458" s="1">
        <v>4.67841952276116E-8</v>
      </c>
      <c r="Q458" s="1">
        <v>4.1377479129551397E-8</v>
      </c>
      <c r="R458" s="1">
        <v>164.47792846085301</v>
      </c>
      <c r="S458" s="1">
        <v>57.850150224055902</v>
      </c>
      <c r="T458" s="1">
        <v>8.4203479711066898E-2</v>
      </c>
      <c r="U458" s="1">
        <v>8793.2228340564907</v>
      </c>
      <c r="V458" s="1">
        <f t="shared" si="25"/>
        <v>0.13193581862614479</v>
      </c>
      <c r="W458" s="1">
        <f t="shared" si="26"/>
        <v>1.7448124805338363</v>
      </c>
      <c r="X458" s="1">
        <f t="shared" si="27"/>
        <v>687.02802333776515</v>
      </c>
    </row>
    <row r="459" spans="1:24" hidden="1" x14ac:dyDescent="0.3">
      <c r="A459" s="18" t="str">
        <f t="shared" si="28"/>
        <v>AirGrSupp - Cargo Tractor_2005_300</v>
      </c>
      <c r="B459" s="1" t="s">
        <v>40</v>
      </c>
      <c r="C459" s="1">
        <v>2020</v>
      </c>
      <c r="D459" s="1" t="s">
        <v>61</v>
      </c>
      <c r="E459" s="1">
        <v>2005</v>
      </c>
      <c r="F459" s="1">
        <v>300</v>
      </c>
      <c r="G459" s="1" t="s">
        <v>5</v>
      </c>
      <c r="H459" s="1">
        <v>2.0564983847790998E-6</v>
      </c>
      <c r="I459" s="1">
        <v>2.48836304558272E-6</v>
      </c>
      <c r="J459" s="1">
        <v>2.9613576740819099E-6</v>
      </c>
      <c r="K459" s="1">
        <v>9.1966300543779293E-6</v>
      </c>
      <c r="L459" s="1">
        <v>3.7557239125766903E-5</v>
      </c>
      <c r="M459" s="1">
        <v>4.1690875560375599E-3</v>
      </c>
      <c r="N459" s="1">
        <v>1.0632099803106199E-6</v>
      </c>
      <c r="O459" s="1">
        <v>9.781531818857719E-7</v>
      </c>
      <c r="P459" s="1">
        <v>3.84835870211566E-8</v>
      </c>
      <c r="Q459" s="1">
        <v>3.4027532178907402E-8</v>
      </c>
      <c r="R459" s="1">
        <v>135.261454326359</v>
      </c>
      <c r="S459" s="1">
        <v>28.925075112027901</v>
      </c>
      <c r="T459" s="1">
        <v>4.21017398555334E-2</v>
      </c>
      <c r="U459" s="1">
        <v>7231.26877800698</v>
      </c>
      <c r="V459" s="1">
        <f t="shared" ref="V459:V522" si="29">IFERROR(CONVERT(I459,"ton","g")*365/U459,0)</f>
        <v>0.11394304981863475</v>
      </c>
      <c r="W459" s="1">
        <f t="shared" ref="W459:W522" si="30">IFERROR(CONVERT(L459,"ton","g")*365/U459,0)</f>
        <v>1.7197596533810837</v>
      </c>
      <c r="X459" s="1">
        <f t="shared" ref="X459:X522" si="31">S459/T459</f>
        <v>687.02802333776481</v>
      </c>
    </row>
    <row r="460" spans="1:24" hidden="1" x14ac:dyDescent="0.3">
      <c r="A460" s="18" t="str">
        <f t="shared" si="28"/>
        <v>AirGrSupp - Cargo Tractor_2005_600</v>
      </c>
      <c r="B460" s="1" t="s">
        <v>40</v>
      </c>
      <c r="C460" s="1">
        <v>2020</v>
      </c>
      <c r="D460" s="1" t="s">
        <v>61</v>
      </c>
      <c r="E460" s="1">
        <v>2005</v>
      </c>
      <c r="F460" s="1">
        <v>600</v>
      </c>
      <c r="G460" s="1" t="s">
        <v>5</v>
      </c>
      <c r="H460" s="1">
        <v>6.0801947337665099E-6</v>
      </c>
      <c r="I460" s="1">
        <v>7.35703562785748E-6</v>
      </c>
      <c r="J460" s="1">
        <v>8.75548041662378E-6</v>
      </c>
      <c r="K460" s="1">
        <v>2.6482912910719301E-5</v>
      </c>
      <c r="L460" s="1">
        <v>1.03166431498169E-4</v>
      </c>
      <c r="M460" s="1">
        <v>1.2674026170354199E-2</v>
      </c>
      <c r="N460" s="1">
        <v>3.1857370694424501E-6</v>
      </c>
      <c r="O460" s="1">
        <v>2.9308781038870498E-6</v>
      </c>
      <c r="P460" s="1">
        <v>1.16995251354994E-7</v>
      </c>
      <c r="Q460" s="1">
        <v>1.03443697823878E-7</v>
      </c>
      <c r="R460" s="1">
        <v>411.19482115213401</v>
      </c>
      <c r="S460" s="1">
        <v>57.850150224055902</v>
      </c>
      <c r="T460" s="1">
        <v>8.4203479711066898E-2</v>
      </c>
      <c r="U460" s="1">
        <v>21983.057085141201</v>
      </c>
      <c r="V460" s="1">
        <f t="shared" si="29"/>
        <v>0.1108162302446571</v>
      </c>
      <c r="W460" s="1">
        <f t="shared" si="30"/>
        <v>1.5539567299540351</v>
      </c>
      <c r="X460" s="1">
        <f t="shared" si="31"/>
        <v>687.02802333776515</v>
      </c>
    </row>
    <row r="461" spans="1:24" hidden="1" x14ac:dyDescent="0.3">
      <c r="A461" s="18" t="str">
        <f t="shared" si="28"/>
        <v>AirGrSupp - Cargo Tractor_2006_50</v>
      </c>
      <c r="B461" s="1" t="s">
        <v>40</v>
      </c>
      <c r="C461" s="1">
        <v>2020</v>
      </c>
      <c r="D461" s="1" t="s">
        <v>61</v>
      </c>
      <c r="E461" s="1">
        <v>2006</v>
      </c>
      <c r="F461" s="1">
        <v>50</v>
      </c>
      <c r="G461" s="1" t="s">
        <v>5</v>
      </c>
      <c r="H461" s="1">
        <v>1.80186485861518E-6</v>
      </c>
      <c r="I461" s="1">
        <v>2.18025647892437E-6</v>
      </c>
      <c r="J461" s="1">
        <v>2.5946853964058701E-6</v>
      </c>
      <c r="K461" s="1">
        <v>1.85658254997691E-5</v>
      </c>
      <c r="L461" s="1">
        <v>1.8259683069076402E-5</v>
      </c>
      <c r="M461" s="1">
        <v>1.9466344512332301E-3</v>
      </c>
      <c r="N461" s="1">
        <v>1.60995949364122E-6</v>
      </c>
      <c r="O461" s="1">
        <v>1.48116273414992E-6</v>
      </c>
      <c r="P461" s="1">
        <v>1.7943544923020401E-8</v>
      </c>
      <c r="Q461" s="1">
        <v>1.5888168703481099E-8</v>
      </c>
      <c r="R461" s="1">
        <v>63.156410935599503</v>
      </c>
      <c r="S461" s="1">
        <v>86.775225336083807</v>
      </c>
      <c r="T461" s="1">
        <v>0.12630521956660001</v>
      </c>
      <c r="U461" s="1">
        <v>3037.13288676293</v>
      </c>
      <c r="V461" s="1">
        <f t="shared" si="29"/>
        <v>0.23770175703841662</v>
      </c>
      <c r="W461" s="1">
        <f t="shared" si="30"/>
        <v>1.990756037393089</v>
      </c>
      <c r="X461" s="1">
        <f t="shared" si="31"/>
        <v>687.02802333776663</v>
      </c>
    </row>
    <row r="462" spans="1:24" hidden="1" x14ac:dyDescent="0.3">
      <c r="A462" s="18" t="str">
        <f t="shared" si="28"/>
        <v>AirGrSupp - Cargo Tractor_2006_175</v>
      </c>
      <c r="B462" s="1" t="s">
        <v>40</v>
      </c>
      <c r="C462" s="1">
        <v>2020</v>
      </c>
      <c r="D462" s="1" t="s">
        <v>61</v>
      </c>
      <c r="E462" s="1">
        <v>2006</v>
      </c>
      <c r="F462" s="1">
        <v>175</v>
      </c>
      <c r="G462" s="1" t="s">
        <v>5</v>
      </c>
      <c r="H462" s="1">
        <v>1.18636386374082E-6</v>
      </c>
      <c r="I462" s="1">
        <v>1.4355002751263899E-6</v>
      </c>
      <c r="J462" s="1">
        <v>1.70836396378678E-6</v>
      </c>
      <c r="K462" s="1">
        <v>1.4282916253444899E-5</v>
      </c>
      <c r="L462" s="1">
        <v>2.0014588272246801E-5</v>
      </c>
      <c r="M462" s="1">
        <v>1.9511329762255799E-3</v>
      </c>
      <c r="N462" s="1">
        <v>1.20078905936094E-6</v>
      </c>
      <c r="O462" s="1">
        <v>1.1047259346120701E-6</v>
      </c>
      <c r="P462" s="1">
        <v>1.8003601047311299E-8</v>
      </c>
      <c r="Q462" s="1">
        <v>1.5924885059728599E-8</v>
      </c>
      <c r="R462" s="1">
        <v>63.302360624736401</v>
      </c>
      <c r="S462" s="1">
        <v>28.925075112027901</v>
      </c>
      <c r="T462" s="1">
        <v>4.21017398555334E-2</v>
      </c>
      <c r="U462" s="1">
        <v>3384.2337881072699</v>
      </c>
      <c r="V462" s="1">
        <f t="shared" si="29"/>
        <v>0.14045316289301299</v>
      </c>
      <c r="W462" s="1">
        <f t="shared" si="30"/>
        <v>1.9582805211172536</v>
      </c>
      <c r="X462" s="1">
        <f t="shared" si="31"/>
        <v>687.02802333776481</v>
      </c>
    </row>
    <row r="463" spans="1:24" hidden="1" x14ac:dyDescent="0.3">
      <c r="A463" s="18" t="str">
        <f t="shared" si="28"/>
        <v>AirGrSupp - Cargo Tractor_2006_300</v>
      </c>
      <c r="B463" s="1" t="s">
        <v>40</v>
      </c>
      <c r="C463" s="1">
        <v>2020</v>
      </c>
      <c r="D463" s="1" t="s">
        <v>61</v>
      </c>
      <c r="E463" s="1">
        <v>2006</v>
      </c>
      <c r="F463" s="1">
        <v>300</v>
      </c>
      <c r="G463" s="1" t="s">
        <v>5</v>
      </c>
      <c r="H463" s="1">
        <v>3.0741418715683598E-6</v>
      </c>
      <c r="I463" s="1">
        <v>3.7197116645977102E-6</v>
      </c>
      <c r="J463" s="1">
        <v>4.4267642950584396E-6</v>
      </c>
      <c r="K463" s="1">
        <v>1.4158311560113401E-5</v>
      </c>
      <c r="L463" s="1">
        <v>5.81239653692789E-5</v>
      </c>
      <c r="M463" s="1">
        <v>6.5037765874186E-3</v>
      </c>
      <c r="N463" s="1">
        <v>1.6226893019559499E-6</v>
      </c>
      <c r="O463" s="1">
        <v>1.49287415779948E-6</v>
      </c>
      <c r="P463" s="1">
        <v>6.0038415621264807E-8</v>
      </c>
      <c r="Q463" s="1">
        <v>5.3082950199095601E-8</v>
      </c>
      <c r="R463" s="1">
        <v>211.007868749121</v>
      </c>
      <c r="S463" s="1">
        <v>57.850150224055902</v>
      </c>
      <c r="T463" s="1">
        <v>8.4203479711066898E-2</v>
      </c>
      <c r="U463" s="1">
        <v>11280.779293690901</v>
      </c>
      <c r="V463" s="1">
        <f t="shared" si="29"/>
        <v>0.10918394319989597</v>
      </c>
      <c r="W463" s="1">
        <f t="shared" si="30"/>
        <v>1.7061009846090893</v>
      </c>
      <c r="X463" s="1">
        <f t="shared" si="31"/>
        <v>687.02802333776515</v>
      </c>
    </row>
    <row r="464" spans="1:24" hidden="1" x14ac:dyDescent="0.3">
      <c r="A464" s="18" t="str">
        <f t="shared" si="28"/>
        <v>AirGrSupp - Cargo Tractor_2007_75</v>
      </c>
      <c r="B464" s="1" t="s">
        <v>40</v>
      </c>
      <c r="C464" s="1">
        <v>2020</v>
      </c>
      <c r="D464" s="1" t="s">
        <v>61</v>
      </c>
      <c r="E464" s="1">
        <v>2007</v>
      </c>
      <c r="F464" s="1">
        <v>75</v>
      </c>
      <c r="G464" s="1" t="s">
        <v>5</v>
      </c>
      <c r="H464" s="1">
        <v>3.9202656942036697E-6</v>
      </c>
      <c r="I464" s="1">
        <v>4.7435214899864401E-6</v>
      </c>
      <c r="J464" s="1">
        <v>5.6451825996532901E-6</v>
      </c>
      <c r="K464" s="1">
        <v>4.8418412358075003E-5</v>
      </c>
      <c r="L464" s="1">
        <v>6.8203560907846399E-5</v>
      </c>
      <c r="M464" s="1">
        <v>6.7038927901084001E-3</v>
      </c>
      <c r="N464" s="1">
        <v>4.0132470089696903E-6</v>
      </c>
      <c r="O464" s="1">
        <v>3.6921872482521201E-6</v>
      </c>
      <c r="P464" s="1">
        <v>6.1863205441275504E-8</v>
      </c>
      <c r="Q464" s="1">
        <v>5.4716271743683098E-8</v>
      </c>
      <c r="R464" s="1">
        <v>217.500418556786</v>
      </c>
      <c r="S464" s="1">
        <v>173.55045067216699</v>
      </c>
      <c r="T464" s="1">
        <v>0.25261043913320003</v>
      </c>
      <c r="U464" s="1">
        <v>11627.880195035201</v>
      </c>
      <c r="V464" s="1">
        <f t="shared" si="29"/>
        <v>0.13507933833602143</v>
      </c>
      <c r="W464" s="1">
        <f t="shared" si="30"/>
        <v>1.9422051526573278</v>
      </c>
      <c r="X464" s="1">
        <f t="shared" si="31"/>
        <v>687.02802333776413</v>
      </c>
    </row>
    <row r="465" spans="1:24" hidden="1" x14ac:dyDescent="0.3">
      <c r="A465" s="18" t="str">
        <f t="shared" si="28"/>
        <v>AirGrSupp - Cargo Tractor_2007_175</v>
      </c>
      <c r="B465" s="1" t="s">
        <v>40</v>
      </c>
      <c r="C465" s="1">
        <v>2020</v>
      </c>
      <c r="D465" s="1" t="s">
        <v>61</v>
      </c>
      <c r="E465" s="1">
        <v>2007</v>
      </c>
      <c r="F465" s="1">
        <v>175</v>
      </c>
      <c r="G465" s="1" t="s">
        <v>5</v>
      </c>
      <c r="H465" s="1">
        <v>2.01051309091224E-6</v>
      </c>
      <c r="I465" s="1">
        <v>2.4327208400038102E-6</v>
      </c>
      <c r="J465" s="1">
        <v>2.89513885091362E-6</v>
      </c>
      <c r="K465" s="1">
        <v>2.90208803181704E-5</v>
      </c>
      <c r="L465" s="1">
        <v>2.2576295890585198E-5</v>
      </c>
      <c r="M465" s="1">
        <v>4.6026726618654699E-3</v>
      </c>
      <c r="N465" s="1">
        <v>1.59090547770006E-6</v>
      </c>
      <c r="O465" s="1">
        <v>1.46363303948406E-6</v>
      </c>
      <c r="P465" s="1">
        <v>4.2493675905133302E-8</v>
      </c>
      <c r="Q465" s="1">
        <v>3.7566395525513803E-8</v>
      </c>
      <c r="R465" s="1">
        <v>149.328645576301</v>
      </c>
      <c r="S465" s="1">
        <v>57.850150224055902</v>
      </c>
      <c r="T465" s="1">
        <v>8.4203479711066898E-2</v>
      </c>
      <c r="U465" s="1">
        <v>7983.3207309197096</v>
      </c>
      <c r="V465" s="1">
        <f t="shared" si="29"/>
        <v>0.10090142478895181</v>
      </c>
      <c r="W465" s="1">
        <f t="shared" si="30"/>
        <v>0.93639203658625969</v>
      </c>
      <c r="X465" s="1">
        <f t="shared" si="31"/>
        <v>687.02802333776515</v>
      </c>
    </row>
    <row r="466" spans="1:24" hidden="1" x14ac:dyDescent="0.3">
      <c r="A466" s="18" t="str">
        <f t="shared" si="28"/>
        <v>AirGrSupp - Cargo Tractor_2007_300</v>
      </c>
      <c r="B466" s="1" t="s">
        <v>40</v>
      </c>
      <c r="C466" s="1">
        <v>2020</v>
      </c>
      <c r="D466" s="1" t="s">
        <v>61</v>
      </c>
      <c r="E466" s="1">
        <v>2007</v>
      </c>
      <c r="F466" s="1">
        <v>300</v>
      </c>
      <c r="G466" s="1" t="s">
        <v>5</v>
      </c>
      <c r="H466" s="1">
        <v>1.6754275757602001E-6</v>
      </c>
      <c r="I466" s="1">
        <v>2.0272673666698401E-6</v>
      </c>
      <c r="J466" s="1">
        <v>2.4126157090946899E-6</v>
      </c>
      <c r="K466" s="1">
        <v>8.2386473183112E-6</v>
      </c>
      <c r="L466" s="1">
        <v>1.88014410901109E-5</v>
      </c>
      <c r="M466" s="1">
        <v>3.8355605515545598E-3</v>
      </c>
      <c r="N466" s="1">
        <v>9.25544317193044E-7</v>
      </c>
      <c r="O466" s="1">
        <v>8.5150077181760105E-7</v>
      </c>
      <c r="P466" s="1">
        <v>3.54113965876111E-8</v>
      </c>
      <c r="Q466" s="1">
        <v>3.1305329604594797E-8</v>
      </c>
      <c r="R466" s="1">
        <v>124.44053798025099</v>
      </c>
      <c r="S466" s="1">
        <v>28.925075112027901</v>
      </c>
      <c r="T466" s="1">
        <v>4.21017398555334E-2</v>
      </c>
      <c r="U466" s="1">
        <v>6652.7672757664304</v>
      </c>
      <c r="V466" s="1">
        <f t="shared" si="29"/>
        <v>0.10090142478895163</v>
      </c>
      <c r="W466" s="1">
        <f t="shared" si="30"/>
        <v>0.93578786166427219</v>
      </c>
      <c r="X466" s="1">
        <f t="shared" si="31"/>
        <v>687.02802333776481</v>
      </c>
    </row>
    <row r="467" spans="1:24" hidden="1" x14ac:dyDescent="0.3">
      <c r="A467" s="18" t="str">
        <f t="shared" si="28"/>
        <v>AirGrSupp - Cargo Tractor_2007_600</v>
      </c>
      <c r="B467" s="1" t="s">
        <v>40</v>
      </c>
      <c r="C467" s="1">
        <v>2020</v>
      </c>
      <c r="D467" s="1" t="s">
        <v>61</v>
      </c>
      <c r="E467" s="1">
        <v>2007</v>
      </c>
      <c r="F467" s="1">
        <v>600</v>
      </c>
      <c r="G467" s="1" t="s">
        <v>5</v>
      </c>
      <c r="H467" s="1">
        <v>2.22176265481244E-6</v>
      </c>
      <c r="I467" s="1">
        <v>2.6883328123230501E-6</v>
      </c>
      <c r="J467" s="1">
        <v>3.19933822292991E-6</v>
      </c>
      <c r="K467" s="1">
        <v>1.04072698796839E-5</v>
      </c>
      <c r="L467" s="1">
        <v>2.4932345793408001E-5</v>
      </c>
      <c r="M467" s="1">
        <v>5.0862868183658297E-3</v>
      </c>
      <c r="N467" s="1">
        <v>1.2246354316645799E-6</v>
      </c>
      <c r="O467" s="1">
        <v>1.1266645971314201E-6</v>
      </c>
      <c r="P467" s="1">
        <v>4.6958591127049498E-8</v>
      </c>
      <c r="Q467" s="1">
        <v>4.1513589258266998E-8</v>
      </c>
      <c r="R467" s="1">
        <v>165.01897427815899</v>
      </c>
      <c r="S467" s="1">
        <v>28.925075112027901</v>
      </c>
      <c r="T467" s="1">
        <v>4.21017398555334E-2</v>
      </c>
      <c r="U467" s="1">
        <v>8822.1479091685196</v>
      </c>
      <c r="V467" s="1">
        <f t="shared" si="29"/>
        <v>0.10090142478895178</v>
      </c>
      <c r="W467" s="1">
        <f t="shared" si="30"/>
        <v>0.93578786166427574</v>
      </c>
      <c r="X467" s="1">
        <f t="shared" si="31"/>
        <v>687.02802333776481</v>
      </c>
    </row>
    <row r="468" spans="1:24" hidden="1" x14ac:dyDescent="0.3">
      <c r="A468" s="18" t="str">
        <f t="shared" si="28"/>
        <v>AirGrSupp - Cargo Tractor_2008_100</v>
      </c>
      <c r="B468" s="1" t="s">
        <v>40</v>
      </c>
      <c r="C468" s="1">
        <v>2020</v>
      </c>
      <c r="D468" s="1" t="s">
        <v>61</v>
      </c>
      <c r="E468" s="1">
        <v>2008</v>
      </c>
      <c r="F468" s="1">
        <v>100</v>
      </c>
      <c r="G468" s="1" t="s">
        <v>5</v>
      </c>
      <c r="H468" s="1">
        <v>1.8771014094823901E-6</v>
      </c>
      <c r="I468" s="1">
        <v>2.2712927054737001E-6</v>
      </c>
      <c r="J468" s="1">
        <v>2.7030260296546498E-6</v>
      </c>
      <c r="K468" s="1">
        <v>3.1778485664454799E-5</v>
      </c>
      <c r="L468" s="1">
        <v>2.5972361330428199E-5</v>
      </c>
      <c r="M468" s="1">
        <v>4.5192909107447197E-3</v>
      </c>
      <c r="N468" s="1">
        <v>1.8502306193705601E-6</v>
      </c>
      <c r="O468" s="1">
        <v>1.70221216982092E-6</v>
      </c>
      <c r="P468" s="1">
        <v>4.1726772616122197E-8</v>
      </c>
      <c r="Q468" s="1">
        <v>3.6885844881935602E-8</v>
      </c>
      <c r="R468" s="1">
        <v>146.623416489774</v>
      </c>
      <c r="S468" s="1">
        <v>86.775225336083807</v>
      </c>
      <c r="T468" s="1">
        <v>0.12630521956660001</v>
      </c>
      <c r="U468" s="1">
        <v>7838.6953553595704</v>
      </c>
      <c r="V468" s="1">
        <f t="shared" si="29"/>
        <v>9.5944022061099282E-2</v>
      </c>
      <c r="W468" s="1">
        <f t="shared" si="30"/>
        <v>1.0971253517699897</v>
      </c>
      <c r="X468" s="1">
        <f t="shared" si="31"/>
        <v>687.02802333776663</v>
      </c>
    </row>
    <row r="469" spans="1:24" hidden="1" x14ac:dyDescent="0.3">
      <c r="A469" s="18" t="str">
        <f t="shared" si="28"/>
        <v>AirGrSupp - Cargo Tractor_2008_600</v>
      </c>
      <c r="B469" s="1" t="s">
        <v>40</v>
      </c>
      <c r="C469" s="1">
        <v>2020</v>
      </c>
      <c r="D469" s="1" t="s">
        <v>61</v>
      </c>
      <c r="E469" s="1">
        <v>2008</v>
      </c>
      <c r="F469" s="1">
        <v>600</v>
      </c>
      <c r="G469" s="1" t="s">
        <v>5</v>
      </c>
      <c r="H469" s="1">
        <v>6.06075178338413E-6</v>
      </c>
      <c r="I469" s="1">
        <v>7.3335096578947903E-6</v>
      </c>
      <c r="J469" s="1">
        <v>8.7274825680731406E-6</v>
      </c>
      <c r="K469" s="1">
        <v>2.9540284786284099E-5</v>
      </c>
      <c r="L469" s="1">
        <v>7.1002745403982701E-5</v>
      </c>
      <c r="M469" s="1">
        <v>1.45918064461314E-2</v>
      </c>
      <c r="N469" s="1">
        <v>3.4360528597139698E-6</v>
      </c>
      <c r="O469" s="1">
        <v>3.16116863093685E-6</v>
      </c>
      <c r="P469" s="1">
        <v>1.34726664350948E-7</v>
      </c>
      <c r="Q469" s="1">
        <v>1.19096362626176E-7</v>
      </c>
      <c r="R469" s="1">
        <v>473.41509014225898</v>
      </c>
      <c r="S469" s="1">
        <v>57.850150224055902</v>
      </c>
      <c r="T469" s="1">
        <v>8.4203479711066898E-2</v>
      </c>
      <c r="U469" s="1">
        <v>25309.4407230244</v>
      </c>
      <c r="V469" s="1">
        <f t="shared" si="29"/>
        <v>9.5944022061099477E-2</v>
      </c>
      <c r="W469" s="1">
        <f t="shared" si="30"/>
        <v>0.9289261607646031</v>
      </c>
      <c r="X469" s="1">
        <f t="shared" si="31"/>
        <v>687.02802333776515</v>
      </c>
    </row>
    <row r="470" spans="1:24" hidden="1" x14ac:dyDescent="0.3">
      <c r="A470" s="18" t="str">
        <f t="shared" si="28"/>
        <v>AirGrSupp - Cargo Tractor_2009_25</v>
      </c>
      <c r="B470" s="1" t="s">
        <v>40</v>
      </c>
      <c r="C470" s="1">
        <v>2020</v>
      </c>
      <c r="D470" s="1" t="s">
        <v>61</v>
      </c>
      <c r="E470" s="1">
        <v>2009</v>
      </c>
      <c r="F470" s="1">
        <v>25</v>
      </c>
      <c r="G470" s="1" t="s">
        <v>5</v>
      </c>
      <c r="H470" s="1">
        <v>0</v>
      </c>
      <c r="I470" s="1">
        <v>0</v>
      </c>
      <c r="J470" s="1">
        <v>0</v>
      </c>
      <c r="K470" s="1">
        <v>0</v>
      </c>
      <c r="L470" s="1">
        <v>0</v>
      </c>
      <c r="M470" s="1">
        <v>0</v>
      </c>
      <c r="N470" s="1">
        <v>0</v>
      </c>
      <c r="O470" s="1">
        <v>0</v>
      </c>
      <c r="P470" s="1">
        <v>0</v>
      </c>
      <c r="Q470" s="1">
        <v>0</v>
      </c>
      <c r="R470" s="1">
        <v>0</v>
      </c>
      <c r="S470" s="1">
        <v>0</v>
      </c>
      <c r="T470" s="1">
        <v>0</v>
      </c>
      <c r="U470" s="1">
        <v>0</v>
      </c>
      <c r="V470" s="1">
        <f t="shared" si="29"/>
        <v>0</v>
      </c>
      <c r="W470" s="1">
        <f t="shared" si="30"/>
        <v>0</v>
      </c>
      <c r="X470" s="1" t="e">
        <f t="shared" si="31"/>
        <v>#DIV/0!</v>
      </c>
    </row>
    <row r="471" spans="1:24" hidden="1" x14ac:dyDescent="0.3">
      <c r="A471" s="18" t="str">
        <f t="shared" si="28"/>
        <v>AirGrSupp - Cargo Tractor_2009_75</v>
      </c>
      <c r="B471" s="1" t="s">
        <v>40</v>
      </c>
      <c r="C471" s="1">
        <v>2020</v>
      </c>
      <c r="D471" s="1" t="s">
        <v>61</v>
      </c>
      <c r="E471" s="1">
        <v>2009</v>
      </c>
      <c r="F471" s="1">
        <v>75</v>
      </c>
      <c r="G471" s="1" t="s">
        <v>5</v>
      </c>
      <c r="H471" s="1">
        <v>3.94120752765174E-7</v>
      </c>
      <c r="I471" s="1">
        <v>4.7688611084586103E-7</v>
      </c>
      <c r="J471" s="1">
        <v>5.67533883981851E-7</v>
      </c>
      <c r="K471" s="1">
        <v>6.9391956358087402E-6</v>
      </c>
      <c r="L471" s="1">
        <v>5.70736235992289E-6</v>
      </c>
      <c r="M471" s="1">
        <v>1.0005810134490101E-3</v>
      </c>
      <c r="N471" s="1">
        <v>4.0145653504932403E-7</v>
      </c>
      <c r="O471" s="1">
        <v>3.6934001224537802E-7</v>
      </c>
      <c r="P471" s="1">
        <v>9.2390440508650399E-9</v>
      </c>
      <c r="Q471" s="1">
        <v>8.1666077229377799E-9</v>
      </c>
      <c r="R471" s="1">
        <v>32.462749038326301</v>
      </c>
      <c r="S471" s="1">
        <v>28.925075112027901</v>
      </c>
      <c r="T471" s="1">
        <v>4.21017398555334E-2</v>
      </c>
      <c r="U471" s="1">
        <v>1735.5045067216699</v>
      </c>
      <c r="V471" s="1">
        <f t="shared" si="29"/>
        <v>9.0986619333247157E-2</v>
      </c>
      <c r="W471" s="1">
        <f t="shared" si="30"/>
        <v>1.0889258349716398</v>
      </c>
      <c r="X471" s="1">
        <f t="shared" si="31"/>
        <v>687.02802333776481</v>
      </c>
    </row>
    <row r="472" spans="1:24" hidden="1" x14ac:dyDescent="0.3">
      <c r="A472" s="18" t="str">
        <f t="shared" si="28"/>
        <v>AirGrSupp - Cargo Tractor_2009_175</v>
      </c>
      <c r="B472" s="1" t="s">
        <v>40</v>
      </c>
      <c r="C472" s="1">
        <v>2020</v>
      </c>
      <c r="D472" s="1" t="s">
        <v>61</v>
      </c>
      <c r="E472" s="1">
        <v>2009</v>
      </c>
      <c r="F472" s="1">
        <v>175</v>
      </c>
      <c r="G472" s="1" t="s">
        <v>5</v>
      </c>
      <c r="H472" s="1">
        <v>9.1961508978540701E-7</v>
      </c>
      <c r="I472" s="1">
        <v>1.1127342586403401E-6</v>
      </c>
      <c r="J472" s="1">
        <v>1.3242457292909801E-6</v>
      </c>
      <c r="K472" s="1">
        <v>1.4323235175196799E-5</v>
      </c>
      <c r="L472" s="1">
        <v>1.12828563798382E-5</v>
      </c>
      <c r="M472" s="1">
        <v>2.3346890313810302E-3</v>
      </c>
      <c r="N472" s="1">
        <v>7.6244308780769697E-7</v>
      </c>
      <c r="O472" s="1">
        <v>7.0144764078308205E-7</v>
      </c>
      <c r="P472" s="1">
        <v>2.15577694520184E-8</v>
      </c>
      <c r="Q472" s="1">
        <v>1.9055418020188099E-8</v>
      </c>
      <c r="R472" s="1">
        <v>75.746414422761504</v>
      </c>
      <c r="S472" s="1">
        <v>28.925075112027901</v>
      </c>
      <c r="T472" s="1">
        <v>4.21017398555334E-2</v>
      </c>
      <c r="U472" s="1">
        <v>4049.5105156839099</v>
      </c>
      <c r="V472" s="1">
        <f t="shared" si="29"/>
        <v>9.0986619333246657E-2</v>
      </c>
      <c r="W472" s="1">
        <f t="shared" si="30"/>
        <v>0.9225823240837665</v>
      </c>
      <c r="X472" s="1">
        <f t="shared" si="31"/>
        <v>687.02802333776481</v>
      </c>
    </row>
    <row r="473" spans="1:24" hidden="1" x14ac:dyDescent="0.3">
      <c r="A473" s="18" t="str">
        <f t="shared" si="28"/>
        <v>AirGrSupp - Cargo Tractor_2009_300</v>
      </c>
      <c r="B473" s="1" t="s">
        <v>40</v>
      </c>
      <c r="C473" s="1">
        <v>2020</v>
      </c>
      <c r="D473" s="1" t="s">
        <v>61</v>
      </c>
      <c r="E473" s="1">
        <v>2009</v>
      </c>
      <c r="F473" s="1">
        <v>300</v>
      </c>
      <c r="G473" s="1" t="s">
        <v>5</v>
      </c>
      <c r="H473" s="1">
        <v>1.2349116919975401E-6</v>
      </c>
      <c r="I473" s="1">
        <v>1.49424314731703E-6</v>
      </c>
      <c r="J473" s="1">
        <v>1.77827283647646E-6</v>
      </c>
      <c r="K473" s="1">
        <v>6.5525315542600199E-6</v>
      </c>
      <c r="L473" s="1">
        <v>1.5142759568761001E-5</v>
      </c>
      <c r="M473" s="1">
        <v>3.1351538421402498E-3</v>
      </c>
      <c r="N473" s="1">
        <v>7.2309914516133604E-7</v>
      </c>
      <c r="O473" s="1">
        <v>6.6525121354842902E-7</v>
      </c>
      <c r="P473" s="1">
        <v>2.89490046927105E-8</v>
      </c>
      <c r="Q473" s="1">
        <v>2.5588704198538299E-8</v>
      </c>
      <c r="R473" s="1">
        <v>101.716613653422</v>
      </c>
      <c r="S473" s="1">
        <v>28.925075112027901</v>
      </c>
      <c r="T473" s="1">
        <v>4.21017398555334E-2</v>
      </c>
      <c r="U473" s="1">
        <v>5437.9141210612497</v>
      </c>
      <c r="V473" s="1">
        <f t="shared" si="29"/>
        <v>9.098661933324681E-2</v>
      </c>
      <c r="W473" s="1">
        <f t="shared" si="30"/>
        <v>0.92206445986492147</v>
      </c>
      <c r="X473" s="1">
        <f t="shared" si="31"/>
        <v>687.02802333776481</v>
      </c>
    </row>
    <row r="474" spans="1:24" hidden="1" x14ac:dyDescent="0.3">
      <c r="A474" s="18" t="str">
        <f t="shared" si="28"/>
        <v>AirGrSupp - Cargo Tractor_2010_25</v>
      </c>
      <c r="B474" s="1" t="s">
        <v>40</v>
      </c>
      <c r="C474" s="1">
        <v>2020</v>
      </c>
      <c r="D474" s="1" t="s">
        <v>61</v>
      </c>
      <c r="E474" s="1">
        <v>2010</v>
      </c>
      <c r="F474" s="1">
        <v>25</v>
      </c>
      <c r="G474" s="1" t="s">
        <v>5</v>
      </c>
      <c r="H474" s="1">
        <v>0</v>
      </c>
      <c r="I474" s="1">
        <v>0</v>
      </c>
      <c r="J474" s="1">
        <v>0</v>
      </c>
      <c r="K474" s="1">
        <v>0</v>
      </c>
      <c r="L474" s="1">
        <v>0</v>
      </c>
      <c r="M474" s="1">
        <v>0</v>
      </c>
      <c r="N474" s="1">
        <v>0</v>
      </c>
      <c r="O474" s="1">
        <v>0</v>
      </c>
      <c r="P474" s="1">
        <v>0</v>
      </c>
      <c r="Q474" s="1">
        <v>0</v>
      </c>
      <c r="R474" s="1">
        <v>0</v>
      </c>
      <c r="S474" s="1">
        <v>0</v>
      </c>
      <c r="T474" s="1">
        <v>0</v>
      </c>
      <c r="U474" s="1">
        <v>0</v>
      </c>
      <c r="V474" s="1">
        <f t="shared" si="29"/>
        <v>0</v>
      </c>
      <c r="W474" s="1">
        <f t="shared" si="30"/>
        <v>0</v>
      </c>
      <c r="X474" s="1" t="e">
        <f t="shared" si="31"/>
        <v>#DIV/0!</v>
      </c>
    </row>
    <row r="475" spans="1:24" hidden="1" x14ac:dyDescent="0.3">
      <c r="A475" s="18" t="str">
        <f t="shared" si="28"/>
        <v>AirGrSupp - Cargo Tractor_2011_75</v>
      </c>
      <c r="B475" s="1" t="s">
        <v>40</v>
      </c>
      <c r="C475" s="1">
        <v>2020</v>
      </c>
      <c r="D475" s="1" t="s">
        <v>61</v>
      </c>
      <c r="E475" s="1">
        <v>2011</v>
      </c>
      <c r="F475" s="1">
        <v>75</v>
      </c>
      <c r="G475" s="1" t="s">
        <v>5</v>
      </c>
      <c r="H475" s="1">
        <v>2.2943331562852398E-6</v>
      </c>
      <c r="I475" s="1">
        <v>2.7761431191051399E-6</v>
      </c>
      <c r="J475" s="1">
        <v>3.3038397450507399E-6</v>
      </c>
      <c r="K475" s="1">
        <v>4.4073427225937898E-5</v>
      </c>
      <c r="L475" s="1">
        <v>3.67265484424749E-5</v>
      </c>
      <c r="M475" s="1">
        <v>6.5371292878668996E-3</v>
      </c>
      <c r="N475" s="1">
        <v>2.6793817275655402E-6</v>
      </c>
      <c r="O475" s="1">
        <v>2.4650311893602902E-6</v>
      </c>
      <c r="P475" s="1">
        <v>6.0370172138504901E-8</v>
      </c>
      <c r="Q475" s="1">
        <v>5.3355170456526802E-8</v>
      </c>
      <c r="R475" s="1">
        <v>212.08996038373201</v>
      </c>
      <c r="S475" s="1">
        <v>173.55045067216699</v>
      </c>
      <c r="T475" s="1">
        <v>0.25261043913320003</v>
      </c>
      <c r="U475" s="1">
        <v>11338.629443914901</v>
      </c>
      <c r="V475" s="1">
        <f t="shared" si="29"/>
        <v>8.1071813877542101E-2</v>
      </c>
      <c r="W475" s="1">
        <f t="shared" si="30"/>
        <v>1.0725268013749307</v>
      </c>
      <c r="X475" s="1">
        <f t="shared" si="31"/>
        <v>687.02802333776413</v>
      </c>
    </row>
    <row r="476" spans="1:24" hidden="1" x14ac:dyDescent="0.3">
      <c r="A476" s="18" t="str">
        <f t="shared" si="28"/>
        <v>AirGrSupp - Cargo Tractor_2011_300</v>
      </c>
      <c r="B476" s="1" t="s">
        <v>40</v>
      </c>
      <c r="C476" s="1">
        <v>2020</v>
      </c>
      <c r="D476" s="1" t="s">
        <v>61</v>
      </c>
      <c r="E476" s="1">
        <v>2011</v>
      </c>
      <c r="F476" s="1">
        <v>300</v>
      </c>
      <c r="G476" s="1" t="s">
        <v>5</v>
      </c>
      <c r="H476" s="1">
        <v>8.8442542747387096E-7</v>
      </c>
      <c r="I476" s="1">
        <v>1.07015476724338E-6</v>
      </c>
      <c r="J476" s="1">
        <v>1.27357261556237E-6</v>
      </c>
      <c r="K476" s="1">
        <v>7.1163911196714098E-6</v>
      </c>
      <c r="L476" s="1">
        <v>9.2436590085713098E-6</v>
      </c>
      <c r="M476" s="1">
        <v>3.5020335470715498E-3</v>
      </c>
      <c r="N476" s="1">
        <v>6.9848120219315005E-8</v>
      </c>
      <c r="O476" s="1">
        <v>6.42602706017698E-8</v>
      </c>
      <c r="P476" s="1">
        <v>3.2351504094243597E-8</v>
      </c>
      <c r="Q476" s="1">
        <v>2.8583127030282201E-8</v>
      </c>
      <c r="R476" s="1">
        <v>113.61962163414201</v>
      </c>
      <c r="S476" s="1">
        <v>28.925075112027901</v>
      </c>
      <c r="T476" s="1">
        <v>4.21017398555334E-2</v>
      </c>
      <c r="U476" s="1">
        <v>6074.2657735258699</v>
      </c>
      <c r="V476" s="1">
        <f t="shared" si="29"/>
        <v>5.8336638587191819E-2</v>
      </c>
      <c r="W476" s="1">
        <f t="shared" si="30"/>
        <v>0.50389346598465112</v>
      </c>
      <c r="X476" s="1">
        <f t="shared" si="31"/>
        <v>687.02802333776481</v>
      </c>
    </row>
    <row r="477" spans="1:24" hidden="1" x14ac:dyDescent="0.3">
      <c r="A477" s="18" t="str">
        <f t="shared" si="28"/>
        <v>AirGrSupp - Cargo Tractor_2011_600</v>
      </c>
      <c r="B477" s="1" t="s">
        <v>40</v>
      </c>
      <c r="C477" s="1">
        <v>2020</v>
      </c>
      <c r="D477" s="1" t="s">
        <v>61</v>
      </c>
      <c r="E477" s="1">
        <v>2011</v>
      </c>
      <c r="F477" s="1">
        <v>600</v>
      </c>
      <c r="G477" s="1" t="s">
        <v>5</v>
      </c>
      <c r="H477" s="1">
        <v>1.6846198618549901E-6</v>
      </c>
      <c r="I477" s="1">
        <v>2.0383900328445398E-6</v>
      </c>
      <c r="J477" s="1">
        <v>2.4258526010711798E-6</v>
      </c>
      <c r="K477" s="1">
        <v>1.30698851598631E-5</v>
      </c>
      <c r="L477" s="1">
        <v>1.7606969540135802E-5</v>
      </c>
      <c r="M477" s="1">
        <v>6.6705400896600996E-3</v>
      </c>
      <c r="N477" s="1">
        <v>1.3304403851298101E-7</v>
      </c>
      <c r="O477" s="1">
        <v>1.2240051543194199E-7</v>
      </c>
      <c r="P477" s="1">
        <v>6.1621912560464303E-8</v>
      </c>
      <c r="Q477" s="1">
        <v>5.4444051486251897E-8</v>
      </c>
      <c r="R477" s="1">
        <v>216.418326922175</v>
      </c>
      <c r="S477" s="1">
        <v>28.925075112027901</v>
      </c>
      <c r="T477" s="1">
        <v>4.21017398555334E-2</v>
      </c>
      <c r="U477" s="1">
        <v>11570.030044811099</v>
      </c>
      <c r="V477" s="1">
        <f t="shared" si="29"/>
        <v>5.8336638587192423E-2</v>
      </c>
      <c r="W477" s="1">
        <f t="shared" si="30"/>
        <v>0.5038934659846539</v>
      </c>
      <c r="X477" s="1">
        <f t="shared" si="31"/>
        <v>687.02802333776481</v>
      </c>
    </row>
    <row r="478" spans="1:24" hidden="1" x14ac:dyDescent="0.3">
      <c r="A478" s="18" t="str">
        <f t="shared" si="28"/>
        <v>AirGrSupp - Cargo Tractor_2012_25</v>
      </c>
      <c r="B478" s="1" t="s">
        <v>40</v>
      </c>
      <c r="C478" s="1">
        <v>2020</v>
      </c>
      <c r="D478" s="1" t="s">
        <v>61</v>
      </c>
      <c r="E478" s="1">
        <v>2012</v>
      </c>
      <c r="F478" s="1">
        <v>25</v>
      </c>
      <c r="G478" s="1" t="s">
        <v>5</v>
      </c>
      <c r="H478" s="1">
        <v>0</v>
      </c>
      <c r="I478" s="1">
        <v>0</v>
      </c>
      <c r="J478" s="1">
        <v>0</v>
      </c>
      <c r="K478" s="1">
        <v>0</v>
      </c>
      <c r="L478" s="1">
        <v>0</v>
      </c>
      <c r="M478" s="1">
        <v>0</v>
      </c>
      <c r="N478" s="1">
        <v>0</v>
      </c>
      <c r="O478" s="1">
        <v>0</v>
      </c>
      <c r="P478" s="1">
        <v>0</v>
      </c>
      <c r="Q478" s="1">
        <v>0</v>
      </c>
      <c r="R478" s="1">
        <v>0</v>
      </c>
      <c r="S478" s="1">
        <v>0</v>
      </c>
      <c r="T478" s="1">
        <v>0</v>
      </c>
      <c r="U478" s="1">
        <v>0</v>
      </c>
      <c r="V478" s="1">
        <f t="shared" si="29"/>
        <v>0</v>
      </c>
      <c r="W478" s="1">
        <f t="shared" si="30"/>
        <v>0</v>
      </c>
      <c r="X478" s="1" t="e">
        <f t="shared" si="31"/>
        <v>#DIV/0!</v>
      </c>
    </row>
    <row r="479" spans="1:24" hidden="1" x14ac:dyDescent="0.3">
      <c r="A479" s="18" t="str">
        <f t="shared" si="28"/>
        <v>AirGrSupp - Cargo Tractor_2012_600</v>
      </c>
      <c r="B479" s="1" t="s">
        <v>40</v>
      </c>
      <c r="C479" s="1">
        <v>2020</v>
      </c>
      <c r="D479" s="1" t="s">
        <v>61</v>
      </c>
      <c r="E479" s="1">
        <v>2012</v>
      </c>
      <c r="F479" s="1">
        <v>600</v>
      </c>
      <c r="G479" s="1" t="s">
        <v>5</v>
      </c>
      <c r="H479" s="1">
        <v>1.5798284242920401E-6</v>
      </c>
      <c r="I479" s="1">
        <v>1.91159239339337E-6</v>
      </c>
      <c r="J479" s="1">
        <v>2.2749529309805401E-6</v>
      </c>
      <c r="K479" s="1">
        <v>1.2925136817145599E-5</v>
      </c>
      <c r="L479" s="1">
        <v>1.7475025858504799E-5</v>
      </c>
      <c r="M479" s="1">
        <v>6.6705400896600996E-3</v>
      </c>
      <c r="N479" s="1">
        <v>1.3050298930978099E-7</v>
      </c>
      <c r="O479" s="1">
        <v>1.20062750164998E-7</v>
      </c>
      <c r="P479" s="1">
        <v>6.1625056303591195E-8</v>
      </c>
      <c r="Q479" s="1">
        <v>5.4444051486251897E-8</v>
      </c>
      <c r="R479" s="1">
        <v>216.418326922175</v>
      </c>
      <c r="S479" s="1">
        <v>28.925075112027901</v>
      </c>
      <c r="T479" s="1">
        <v>4.21017398555334E-2</v>
      </c>
      <c r="U479" s="1">
        <v>11570.030044811099</v>
      </c>
      <c r="V479" s="1">
        <f t="shared" si="29"/>
        <v>5.4707819790404205E-2</v>
      </c>
      <c r="W479" s="1">
        <f t="shared" si="30"/>
        <v>0.5001173727222521</v>
      </c>
      <c r="X479" s="1">
        <f t="shared" si="31"/>
        <v>687.02802333776481</v>
      </c>
    </row>
    <row r="480" spans="1:24" hidden="1" x14ac:dyDescent="0.3">
      <c r="A480" s="18" t="str">
        <f t="shared" si="28"/>
        <v>AirGrSupp - Cargo Tractor_2013_25</v>
      </c>
      <c r="B480" s="1" t="s">
        <v>40</v>
      </c>
      <c r="C480" s="1">
        <v>2020</v>
      </c>
      <c r="D480" s="1" t="s">
        <v>61</v>
      </c>
      <c r="E480" s="1">
        <v>2013</v>
      </c>
      <c r="F480" s="1">
        <v>25</v>
      </c>
      <c r="G480" s="1" t="s">
        <v>5</v>
      </c>
      <c r="H480" s="1">
        <v>0</v>
      </c>
      <c r="I480" s="1">
        <v>0</v>
      </c>
      <c r="J480" s="1">
        <v>0</v>
      </c>
      <c r="K480" s="1">
        <v>0</v>
      </c>
      <c r="L480" s="1">
        <v>0</v>
      </c>
      <c r="M480" s="1">
        <v>0</v>
      </c>
      <c r="N480" s="1">
        <v>0</v>
      </c>
      <c r="O480" s="1">
        <v>0</v>
      </c>
      <c r="P480" s="1">
        <v>0</v>
      </c>
      <c r="Q480" s="1">
        <v>0</v>
      </c>
      <c r="R480" s="1">
        <v>0</v>
      </c>
      <c r="S480" s="1">
        <v>0</v>
      </c>
      <c r="T480" s="1">
        <v>0</v>
      </c>
      <c r="U480" s="1">
        <v>0</v>
      </c>
      <c r="V480" s="1">
        <f t="shared" si="29"/>
        <v>0</v>
      </c>
      <c r="W480" s="1">
        <f t="shared" si="30"/>
        <v>0</v>
      </c>
      <c r="X480" s="1" t="e">
        <f t="shared" si="31"/>
        <v>#DIV/0!</v>
      </c>
    </row>
    <row r="481" spans="1:24" hidden="1" x14ac:dyDescent="0.3">
      <c r="A481" s="18" t="str">
        <f t="shared" si="28"/>
        <v>AirGrSupp - Cargo Tractor_2013_75</v>
      </c>
      <c r="B481" s="1" t="s">
        <v>40</v>
      </c>
      <c r="C481" s="1">
        <v>2020</v>
      </c>
      <c r="D481" s="1" t="s">
        <v>61</v>
      </c>
      <c r="E481" s="1">
        <v>2013</v>
      </c>
      <c r="F481" s="1">
        <v>75</v>
      </c>
      <c r="G481" s="1" t="s">
        <v>5</v>
      </c>
      <c r="H481" s="1">
        <v>1.0322636882671699E-6</v>
      </c>
      <c r="I481" s="1">
        <v>1.24903906280327E-6</v>
      </c>
      <c r="J481" s="1">
        <v>1.4864597111047199E-6</v>
      </c>
      <c r="K481" s="1">
        <v>2.4026456085570301E-5</v>
      </c>
      <c r="L481" s="1">
        <v>1.77860758291095E-5</v>
      </c>
      <c r="M481" s="1">
        <v>3.6687970493130499E-3</v>
      </c>
      <c r="N481" s="1">
        <v>5.4259355641722601E-7</v>
      </c>
      <c r="O481" s="1">
        <v>4.99186071903848E-7</v>
      </c>
      <c r="P481" s="1">
        <v>3.3888880225327997E-8</v>
      </c>
      <c r="Q481" s="1">
        <v>2.9944228317438501E-8</v>
      </c>
      <c r="R481" s="1">
        <v>119.030079807196</v>
      </c>
      <c r="S481" s="1">
        <v>115.70030044811099</v>
      </c>
      <c r="T481" s="1">
        <v>0.16840695942213299</v>
      </c>
      <c r="U481" s="1">
        <v>6363.5165246461502</v>
      </c>
      <c r="V481" s="1">
        <f t="shared" si="29"/>
        <v>6.499312890340031E-2</v>
      </c>
      <c r="W481" s="1">
        <f t="shared" si="30"/>
        <v>0.925489645177765</v>
      </c>
      <c r="X481" s="1">
        <f t="shared" si="31"/>
        <v>687.02802333776367</v>
      </c>
    </row>
    <row r="482" spans="1:24" hidden="1" x14ac:dyDescent="0.3">
      <c r="A482" s="18" t="str">
        <f t="shared" si="28"/>
        <v>AirGrSupp - Cargo Tractor_2013_300</v>
      </c>
      <c r="B482" s="1" t="s">
        <v>40</v>
      </c>
      <c r="C482" s="1">
        <v>2020</v>
      </c>
      <c r="D482" s="1" t="s">
        <v>61</v>
      </c>
      <c r="E482" s="1">
        <v>2013</v>
      </c>
      <c r="F482" s="1">
        <v>300</v>
      </c>
      <c r="G482" s="1" t="s">
        <v>5</v>
      </c>
      <c r="H482" s="1">
        <v>7.7439441803277703E-7</v>
      </c>
      <c r="I482" s="1">
        <v>9.3701724581965999E-7</v>
      </c>
      <c r="J482" s="1">
        <v>1.1151279619671901E-6</v>
      </c>
      <c r="K482" s="1">
        <v>6.91346507766939E-6</v>
      </c>
      <c r="L482" s="1">
        <v>9.1051181428588197E-6</v>
      </c>
      <c r="M482" s="1">
        <v>3.5020335470715498E-3</v>
      </c>
      <c r="N482" s="1">
        <v>6.7180018555955206E-8</v>
      </c>
      <c r="O482" s="1">
        <v>6.1805617071478799E-8</v>
      </c>
      <c r="P482" s="1">
        <v>3.2354805024526899E-8</v>
      </c>
      <c r="Q482" s="1">
        <v>2.8583127030282201E-8</v>
      </c>
      <c r="R482" s="1">
        <v>113.61962163414201</v>
      </c>
      <c r="S482" s="1">
        <v>28.925075112027901</v>
      </c>
      <c r="T482" s="1">
        <v>4.21017398555334E-2</v>
      </c>
      <c r="U482" s="1">
        <v>6074.2657735258699</v>
      </c>
      <c r="V482" s="1">
        <f t="shared" si="29"/>
        <v>5.1079000993615883E-2</v>
      </c>
      <c r="W482" s="1">
        <f t="shared" si="30"/>
        <v>0.49634127945985101</v>
      </c>
      <c r="X482" s="1">
        <f t="shared" si="31"/>
        <v>687.02802333776481</v>
      </c>
    </row>
    <row r="483" spans="1:24" hidden="1" x14ac:dyDescent="0.3">
      <c r="A483" s="18" t="str">
        <f t="shared" si="28"/>
        <v>AirGrSupp - Cargo Tractor_2013_600</v>
      </c>
      <c r="B483" s="1" t="s">
        <v>40</v>
      </c>
      <c r="C483" s="1">
        <v>2020</v>
      </c>
      <c r="D483" s="1" t="s">
        <v>61</v>
      </c>
      <c r="E483" s="1">
        <v>2013</v>
      </c>
      <c r="F483" s="1">
        <v>600</v>
      </c>
      <c r="G483" s="1" t="s">
        <v>5</v>
      </c>
      <c r="H483" s="1">
        <v>1.4750369867290899E-6</v>
      </c>
      <c r="I483" s="1">
        <v>1.78479475394221E-6</v>
      </c>
      <c r="J483" s="1">
        <v>2.1240532608899E-6</v>
      </c>
      <c r="K483" s="1">
        <v>1.27803884744281E-5</v>
      </c>
      <c r="L483" s="1">
        <v>1.7343082176873901E-5</v>
      </c>
      <c r="M483" s="1">
        <v>6.6705400896600996E-3</v>
      </c>
      <c r="N483" s="1">
        <v>1.27961940106581E-7</v>
      </c>
      <c r="O483" s="1">
        <v>1.17724984898054E-7</v>
      </c>
      <c r="P483" s="1">
        <v>6.1628200046718101E-8</v>
      </c>
      <c r="Q483" s="1">
        <v>5.4444051486251897E-8</v>
      </c>
      <c r="R483" s="1">
        <v>216.418326922175</v>
      </c>
      <c r="S483" s="1">
        <v>28.925075112027901</v>
      </c>
      <c r="T483" s="1">
        <v>4.21017398555334E-2</v>
      </c>
      <c r="U483" s="1">
        <v>11570.030044811099</v>
      </c>
      <c r="V483" s="1">
        <f t="shared" si="29"/>
        <v>5.1079000993616265E-2</v>
      </c>
      <c r="W483" s="1">
        <f t="shared" si="30"/>
        <v>0.49634127945985324</v>
      </c>
      <c r="X483" s="1">
        <f t="shared" si="31"/>
        <v>687.02802333776481</v>
      </c>
    </row>
    <row r="484" spans="1:24" hidden="1" x14ac:dyDescent="0.3">
      <c r="A484" s="18" t="str">
        <f t="shared" si="28"/>
        <v>AirGrSupp - Cargo Tractor_2014_25</v>
      </c>
      <c r="B484" s="1" t="s">
        <v>40</v>
      </c>
      <c r="C484" s="1">
        <v>2020</v>
      </c>
      <c r="D484" s="1" t="s">
        <v>61</v>
      </c>
      <c r="E484" s="1">
        <v>2014</v>
      </c>
      <c r="F484" s="1">
        <v>25</v>
      </c>
      <c r="G484" s="1" t="s">
        <v>5</v>
      </c>
      <c r="H484" s="1">
        <v>0</v>
      </c>
      <c r="I484" s="1">
        <v>0</v>
      </c>
      <c r="J484" s="1">
        <v>0</v>
      </c>
      <c r="K484" s="1">
        <v>0</v>
      </c>
      <c r="L484" s="1">
        <v>0</v>
      </c>
      <c r="M484" s="1">
        <v>0</v>
      </c>
      <c r="N484" s="1">
        <v>0</v>
      </c>
      <c r="O484" s="1">
        <v>0</v>
      </c>
      <c r="P484" s="1">
        <v>0</v>
      </c>
      <c r="Q484" s="1">
        <v>0</v>
      </c>
      <c r="R484" s="1">
        <v>0</v>
      </c>
      <c r="S484" s="1">
        <v>0</v>
      </c>
      <c r="T484" s="1">
        <v>0</v>
      </c>
      <c r="U484" s="1">
        <v>0</v>
      </c>
      <c r="V484" s="1">
        <f t="shared" si="29"/>
        <v>0</v>
      </c>
      <c r="W484" s="1">
        <f t="shared" si="30"/>
        <v>0</v>
      </c>
      <c r="X484" s="1" t="e">
        <f t="shared" si="31"/>
        <v>#DIV/0!</v>
      </c>
    </row>
    <row r="485" spans="1:24" hidden="1" x14ac:dyDescent="0.3">
      <c r="A485" s="18" t="str">
        <f t="shared" si="28"/>
        <v>AirGrSupp - Cargo Tractor_2014_75</v>
      </c>
      <c r="B485" s="1" t="s">
        <v>40</v>
      </c>
      <c r="C485" s="1">
        <v>2020</v>
      </c>
      <c r="D485" s="1" t="s">
        <v>61</v>
      </c>
      <c r="E485" s="1">
        <v>2014</v>
      </c>
      <c r="F485" s="1">
        <v>75</v>
      </c>
      <c r="G485" s="1" t="s">
        <v>5</v>
      </c>
      <c r="H485" s="1">
        <v>3.2754214508370698E-6</v>
      </c>
      <c r="I485" s="1">
        <v>3.96325995551285E-6</v>
      </c>
      <c r="J485" s="1">
        <v>4.7166068892053798E-6</v>
      </c>
      <c r="K485" s="1">
        <v>8.0808080551717494E-5</v>
      </c>
      <c r="L485" s="1">
        <v>6.0236733498672998E-5</v>
      </c>
      <c r="M485" s="1">
        <v>1.25239390183368E-2</v>
      </c>
      <c r="N485" s="1">
        <v>2.9469950010251401E-7</v>
      </c>
      <c r="O485" s="1">
        <v>2.7112354009431297E-7</v>
      </c>
      <c r="P485" s="1">
        <v>1.15691764402465E-7</v>
      </c>
      <c r="Q485" s="1">
        <v>1.02218706665437E-7</v>
      </c>
      <c r="R485" s="1">
        <v>406.32540879638498</v>
      </c>
      <c r="S485" s="1">
        <v>347.100901344335</v>
      </c>
      <c r="T485" s="1">
        <v>0.50522087826640105</v>
      </c>
      <c r="U485" s="1">
        <v>21722.731409132899</v>
      </c>
      <c r="V485" s="1">
        <f t="shared" si="29"/>
        <v>6.0412488782865106E-2</v>
      </c>
      <c r="W485" s="1">
        <f t="shared" si="30"/>
        <v>0.91819639076239201</v>
      </c>
      <c r="X485" s="1">
        <f t="shared" si="31"/>
        <v>687.02802333776481</v>
      </c>
    </row>
    <row r="486" spans="1:24" hidden="1" x14ac:dyDescent="0.3">
      <c r="A486" s="18" t="str">
        <f t="shared" si="28"/>
        <v>AirGrSupp - Cargo Tractor_2014_300</v>
      </c>
      <c r="B486" s="1" t="s">
        <v>40</v>
      </c>
      <c r="C486" s="1">
        <v>2020</v>
      </c>
      <c r="D486" s="1" t="s">
        <v>61</v>
      </c>
      <c r="E486" s="1">
        <v>2014</v>
      </c>
      <c r="F486" s="1">
        <v>300</v>
      </c>
      <c r="G486" s="1" t="s">
        <v>5</v>
      </c>
      <c r="H486" s="1">
        <v>9.2377426342289599E-7</v>
      </c>
      <c r="I486" s="1">
        <v>1.1177668587416999E-6</v>
      </c>
      <c r="J486" s="1">
        <v>1.33023493932897E-6</v>
      </c>
      <c r="K486" s="1">
        <v>1.29752420127016E-5</v>
      </c>
      <c r="L486" s="1">
        <v>3.43146981320606E-6</v>
      </c>
      <c r="M486" s="1">
        <v>6.6705400896600996E-3</v>
      </c>
      <c r="N486" s="1">
        <v>1.2542089090338099E-7</v>
      </c>
      <c r="O486" s="1">
        <v>1.1538721963110999E-7</v>
      </c>
      <c r="P486" s="1">
        <v>6.1644737928417295E-8</v>
      </c>
      <c r="Q486" s="1">
        <v>5.4444051486251897E-8</v>
      </c>
      <c r="R486" s="1">
        <v>216.418326922175</v>
      </c>
      <c r="S486" s="1">
        <v>57.850150224055902</v>
      </c>
      <c r="T486" s="1">
        <v>8.4203479711066898E-2</v>
      </c>
      <c r="U486" s="1">
        <v>11570.030044811099</v>
      </c>
      <c r="V486" s="1">
        <f t="shared" si="29"/>
        <v>3.1989344635953182E-2</v>
      </c>
      <c r="W486" s="1">
        <f t="shared" si="30"/>
        <v>9.8205157546082653E-2</v>
      </c>
      <c r="X486" s="1">
        <f t="shared" si="31"/>
        <v>687.02802333776515</v>
      </c>
    </row>
    <row r="487" spans="1:24" hidden="1" x14ac:dyDescent="0.3">
      <c r="A487" s="18" t="str">
        <f t="shared" si="28"/>
        <v>AirGrSupp - Cargo Tractor_2014_600</v>
      </c>
      <c r="B487" s="1" t="s">
        <v>40</v>
      </c>
      <c r="C487" s="1">
        <v>2020</v>
      </c>
      <c r="D487" s="1" t="s">
        <v>61</v>
      </c>
      <c r="E487" s="1">
        <v>2014</v>
      </c>
      <c r="F487" s="1">
        <v>600</v>
      </c>
      <c r="G487" s="1" t="s">
        <v>5</v>
      </c>
      <c r="H487" s="1">
        <v>9.8151015488682701E-7</v>
      </c>
      <c r="I487" s="1">
        <v>1.1876272874130599E-6</v>
      </c>
      <c r="J487" s="1">
        <v>1.41337462303703E-6</v>
      </c>
      <c r="K487" s="1">
        <v>1.3425367639942501E-5</v>
      </c>
      <c r="L487" s="1">
        <v>3.6459366765314401E-6</v>
      </c>
      <c r="M487" s="1">
        <v>7.0874488452638603E-3</v>
      </c>
      <c r="N487" s="1">
        <v>1.33259696584842E-7</v>
      </c>
      <c r="O487" s="1">
        <v>1.2259892085805499E-7</v>
      </c>
      <c r="P487" s="1">
        <v>6.5497534048943402E-8</v>
      </c>
      <c r="Q487" s="1">
        <v>5.7846804704142597E-8</v>
      </c>
      <c r="R487" s="1">
        <v>229.94447235481101</v>
      </c>
      <c r="S487" s="1">
        <v>28.925075112027901</v>
      </c>
      <c r="T487" s="1">
        <v>4.21017398555334E-2</v>
      </c>
      <c r="U487" s="1">
        <v>12293.156922611801</v>
      </c>
      <c r="V487" s="1">
        <f t="shared" si="29"/>
        <v>3.1989344635953265E-2</v>
      </c>
      <c r="W487" s="1">
        <f t="shared" si="30"/>
        <v>9.8205157546082625E-2</v>
      </c>
      <c r="X487" s="1">
        <f t="shared" si="31"/>
        <v>687.02802333776481</v>
      </c>
    </row>
    <row r="488" spans="1:24" hidden="1" x14ac:dyDescent="0.3">
      <c r="A488" s="18" t="str">
        <f t="shared" si="28"/>
        <v>AirGrSupp - Cargo Tractor_2015_25</v>
      </c>
      <c r="B488" s="1" t="s">
        <v>40</v>
      </c>
      <c r="C488" s="1">
        <v>2020</v>
      </c>
      <c r="D488" s="1" t="s">
        <v>61</v>
      </c>
      <c r="E488" s="1">
        <v>2015</v>
      </c>
      <c r="F488" s="1">
        <v>25</v>
      </c>
      <c r="G488" s="1" t="s">
        <v>5</v>
      </c>
      <c r="H488" s="1">
        <v>2.8548665016102803E-7</v>
      </c>
      <c r="I488" s="1">
        <v>3.4543884669484399E-7</v>
      </c>
      <c r="J488" s="1">
        <v>4.1110077623188001E-7</v>
      </c>
      <c r="K488" s="1">
        <v>5.9415489912203304E-6</v>
      </c>
      <c r="L488" s="1">
        <v>4.6806297912851798E-6</v>
      </c>
      <c r="M488" s="1">
        <v>9.2696878630153996E-4</v>
      </c>
      <c r="N488" s="1">
        <v>1.95527113978024E-8</v>
      </c>
      <c r="O488" s="1">
        <v>1.7988494485978199E-8</v>
      </c>
      <c r="P488" s="1">
        <v>8.5617215284851205E-9</v>
      </c>
      <c r="Q488" s="1">
        <v>7.5657946207053006E-9</v>
      </c>
      <c r="R488" s="1">
        <v>30.074481397904499</v>
      </c>
      <c r="S488" s="1">
        <v>57.850150224055902</v>
      </c>
      <c r="T488" s="1">
        <v>8.4203479711066898E-2</v>
      </c>
      <c r="U488" s="1">
        <v>1446.2537556013899</v>
      </c>
      <c r="V488" s="1">
        <f t="shared" si="29"/>
        <v>7.908885278640114E-2</v>
      </c>
      <c r="W488" s="1">
        <f t="shared" si="30"/>
        <v>1.0716387113161423</v>
      </c>
      <c r="X488" s="1">
        <f t="shared" si="31"/>
        <v>687.02802333776515</v>
      </c>
    </row>
    <row r="489" spans="1:24" hidden="1" x14ac:dyDescent="0.3">
      <c r="A489" s="18" t="str">
        <f t="shared" si="28"/>
        <v>AirGrSupp - Cargo Tractor_2015_75</v>
      </c>
      <c r="B489" s="1" t="s">
        <v>40</v>
      </c>
      <c r="C489" s="1">
        <v>2020</v>
      </c>
      <c r="D489" s="1" t="s">
        <v>61</v>
      </c>
      <c r="E489" s="1">
        <v>2015</v>
      </c>
      <c r="F489" s="1">
        <v>75</v>
      </c>
      <c r="G489" s="1" t="s">
        <v>5</v>
      </c>
      <c r="H489" s="1">
        <v>4.1511140116018898E-6</v>
      </c>
      <c r="I489" s="1">
        <v>5.0228479540382898E-6</v>
      </c>
      <c r="J489" s="1">
        <v>5.9776041767067203E-6</v>
      </c>
      <c r="K489" s="1">
        <v>1.42556705669726E-4</v>
      </c>
      <c r="L489" s="1">
        <v>5.9237327523218997E-5</v>
      </c>
      <c r="M489" s="1">
        <v>2.2429691051482101E-2</v>
      </c>
      <c r="N489" s="1">
        <v>5.0409458505974199E-7</v>
      </c>
      <c r="O489" s="1">
        <v>4.6376701825496201E-7</v>
      </c>
      <c r="P489" s="1">
        <v>2.0724908359277699E-7</v>
      </c>
      <c r="Q489" s="1">
        <v>1.83068123122522E-7</v>
      </c>
      <c r="R489" s="1">
        <v>727.70662427581601</v>
      </c>
      <c r="S489" s="1">
        <v>578.50150224055801</v>
      </c>
      <c r="T489" s="1">
        <v>0.84203479711066898</v>
      </c>
      <c r="U489" s="1">
        <v>38904.226025677497</v>
      </c>
      <c r="V489" s="1">
        <f t="shared" si="29"/>
        <v>4.2750564410823755E-2</v>
      </c>
      <c r="W489" s="1">
        <f t="shared" si="30"/>
        <v>0.50418193203925343</v>
      </c>
      <c r="X489" s="1">
        <f t="shared" si="31"/>
        <v>687.0280233377639</v>
      </c>
    </row>
    <row r="490" spans="1:24" hidden="1" x14ac:dyDescent="0.3">
      <c r="A490" s="18" t="str">
        <f t="shared" si="28"/>
        <v>AirGrSupp - Cargo Tractor_2016_25</v>
      </c>
      <c r="B490" s="1" t="s">
        <v>40</v>
      </c>
      <c r="C490" s="1">
        <v>2020</v>
      </c>
      <c r="D490" s="1" t="s">
        <v>61</v>
      </c>
      <c r="E490" s="1">
        <v>2016</v>
      </c>
      <c r="F490" s="1">
        <v>25</v>
      </c>
      <c r="G490" s="1" t="s">
        <v>5</v>
      </c>
      <c r="H490" s="1">
        <v>2.56855109843283E-7</v>
      </c>
      <c r="I490" s="1">
        <v>3.1079468291037199E-7</v>
      </c>
      <c r="J490" s="1">
        <v>3.6987135817432702E-7</v>
      </c>
      <c r="K490" s="1">
        <v>5.6671633965086097E-6</v>
      </c>
      <c r="L490" s="1">
        <v>4.6240824991576299E-6</v>
      </c>
      <c r="M490" s="1">
        <v>9.2696878630153996E-4</v>
      </c>
      <c r="N490" s="1">
        <v>1.8536291716522499E-8</v>
      </c>
      <c r="O490" s="1">
        <v>1.7053388379200701E-8</v>
      </c>
      <c r="P490" s="1">
        <v>8.5625804746946498E-9</v>
      </c>
      <c r="Q490" s="1">
        <v>7.5657946207053006E-9</v>
      </c>
      <c r="R490" s="1">
        <v>30.074481397904499</v>
      </c>
      <c r="S490" s="1">
        <v>57.850150224055902</v>
      </c>
      <c r="T490" s="1">
        <v>8.4203479711066898E-2</v>
      </c>
      <c r="U490" s="1">
        <v>1446.2537556013899</v>
      </c>
      <c r="V490" s="1">
        <f t="shared" si="29"/>
        <v>7.1157008421836879E-2</v>
      </c>
      <c r="W490" s="1">
        <f t="shared" si="30"/>
        <v>1.0586921058450554</v>
      </c>
      <c r="X490" s="1">
        <f t="shared" si="31"/>
        <v>687.02802333776515</v>
      </c>
    </row>
    <row r="491" spans="1:24" hidden="1" x14ac:dyDescent="0.3">
      <c r="A491" s="18" t="str">
        <f t="shared" si="28"/>
        <v>AirGrSupp - Cargo Tractor_2016_75</v>
      </c>
      <c r="B491" s="1" t="s">
        <v>40</v>
      </c>
      <c r="C491" s="1">
        <v>2020</v>
      </c>
      <c r="D491" s="1" t="s">
        <v>61</v>
      </c>
      <c r="E491" s="1">
        <v>2016</v>
      </c>
      <c r="F491" s="1">
        <v>75</v>
      </c>
      <c r="G491" s="1" t="s">
        <v>5</v>
      </c>
      <c r="H491" s="1">
        <v>2.3549056470901501E-6</v>
      </c>
      <c r="I491" s="1">
        <v>2.84943583297908E-6</v>
      </c>
      <c r="J491" s="1">
        <v>3.3910641318098199E-6</v>
      </c>
      <c r="K491" s="1">
        <v>8.6635061025261301E-5</v>
      </c>
      <c r="L491" s="1">
        <v>3.6261255520437E-5</v>
      </c>
      <c r="M491" s="1">
        <v>1.3841370686044701E-2</v>
      </c>
      <c r="N491" s="1">
        <v>2.9645406468810898E-7</v>
      </c>
      <c r="O491" s="1">
        <v>2.7273773951305998E-7</v>
      </c>
      <c r="P491" s="1">
        <v>1.2789968897995101E-7</v>
      </c>
      <c r="Q491" s="1">
        <v>1.1297140683397199E-7</v>
      </c>
      <c r="R491" s="1">
        <v>449.06802836351397</v>
      </c>
      <c r="S491" s="1">
        <v>404.95105156839099</v>
      </c>
      <c r="T491" s="1">
        <v>0.58942435797746795</v>
      </c>
      <c r="U491" s="1">
        <v>24007.812342983201</v>
      </c>
      <c r="V491" s="1">
        <f t="shared" si="29"/>
        <v>3.930021211223822E-2</v>
      </c>
      <c r="W491" s="1">
        <f t="shared" si="30"/>
        <v>0.50012532899164464</v>
      </c>
      <c r="X491" s="1">
        <f t="shared" si="31"/>
        <v>687.02802333776503</v>
      </c>
    </row>
    <row r="492" spans="1:24" hidden="1" x14ac:dyDescent="0.3">
      <c r="A492" s="18" t="str">
        <f t="shared" si="28"/>
        <v>AirGrSupp - Cargo Tractor_2016_175</v>
      </c>
      <c r="B492" s="1" t="s">
        <v>40</v>
      </c>
      <c r="C492" s="1">
        <v>2020</v>
      </c>
      <c r="D492" s="1" t="s">
        <v>61</v>
      </c>
      <c r="E492" s="1">
        <v>2016</v>
      </c>
      <c r="F492" s="1">
        <v>175</v>
      </c>
      <c r="G492" s="1" t="s">
        <v>5</v>
      </c>
      <c r="H492" s="1">
        <v>1.43147381170872E-6</v>
      </c>
      <c r="I492" s="1">
        <v>1.73208331216756E-6</v>
      </c>
      <c r="J492" s="1">
        <v>2.0613222888605698E-6</v>
      </c>
      <c r="K492" s="1">
        <v>6.6969186865319403E-5</v>
      </c>
      <c r="L492" s="1">
        <v>6.1170470694548199E-6</v>
      </c>
      <c r="M492" s="1">
        <v>1.20903539125089E-2</v>
      </c>
      <c r="N492" s="1">
        <v>2.2579014753544501E-7</v>
      </c>
      <c r="O492" s="1">
        <v>2.0772693573261001E-7</v>
      </c>
      <c r="P492" s="1">
        <v>1.11738373506478E-7</v>
      </c>
      <c r="Q492" s="1">
        <v>9.8679843318831493E-8</v>
      </c>
      <c r="R492" s="1">
        <v>392.25821754644301</v>
      </c>
      <c r="S492" s="1">
        <v>144.62537556013899</v>
      </c>
      <c r="T492" s="1">
        <v>0.21050869927766699</v>
      </c>
      <c r="U492" s="1">
        <v>20970.679456220201</v>
      </c>
      <c r="V492" s="1">
        <f t="shared" si="29"/>
        <v>2.734921568268317E-2</v>
      </c>
      <c r="W492" s="1">
        <f t="shared" si="30"/>
        <v>9.6586831862196715E-2</v>
      </c>
      <c r="X492" s="1">
        <f t="shared" si="31"/>
        <v>687.02802333776231</v>
      </c>
    </row>
    <row r="493" spans="1:24" hidden="1" x14ac:dyDescent="0.3">
      <c r="A493" s="18" t="str">
        <f t="shared" si="28"/>
        <v>AirGrSupp - Cargo Tractor_2017_50</v>
      </c>
      <c r="B493" s="1" t="s">
        <v>40</v>
      </c>
      <c r="C493" s="1">
        <v>2020</v>
      </c>
      <c r="D493" s="1" t="s">
        <v>61</v>
      </c>
      <c r="E493" s="1">
        <v>2017</v>
      </c>
      <c r="F493" s="1">
        <v>50</v>
      </c>
      <c r="G493" s="1" t="s">
        <v>5</v>
      </c>
      <c r="H493" s="1">
        <v>4.1993136792699001E-7</v>
      </c>
      <c r="I493" s="1">
        <v>5.0811695519165798E-7</v>
      </c>
      <c r="J493" s="1">
        <v>6.0470116981486604E-7</v>
      </c>
      <c r="K493" s="1">
        <v>9.9227111553062801E-6</v>
      </c>
      <c r="L493" s="1">
        <v>8.4042647809353699E-6</v>
      </c>
      <c r="M493" s="1">
        <v>1.70562256679483E-3</v>
      </c>
      <c r="N493" s="1">
        <v>3.22365645448463E-8</v>
      </c>
      <c r="O493" s="1">
        <v>2.9657639381258599E-8</v>
      </c>
      <c r="P493" s="1">
        <v>1.5756728534463701E-8</v>
      </c>
      <c r="Q493" s="1">
        <v>1.39210621020977E-8</v>
      </c>
      <c r="R493" s="1">
        <v>55.3370457721443</v>
      </c>
      <c r="S493" s="1">
        <v>57.850150224055902</v>
      </c>
      <c r="T493" s="1">
        <v>8.4203479711066898E-2</v>
      </c>
      <c r="U493" s="1">
        <v>2661.1069103065702</v>
      </c>
      <c r="V493" s="1">
        <f t="shared" si="29"/>
        <v>6.3225164057272562E-2</v>
      </c>
      <c r="W493" s="1">
        <f t="shared" si="30"/>
        <v>1.0457455003739664</v>
      </c>
      <c r="X493" s="1">
        <f t="shared" si="31"/>
        <v>687.02802333776515</v>
      </c>
    </row>
    <row r="494" spans="1:24" hidden="1" x14ac:dyDescent="0.3">
      <c r="A494" s="18" t="str">
        <f t="shared" si="28"/>
        <v>AirGrSupp - Cargo Tractor_2017_75</v>
      </c>
      <c r="B494" s="1" t="s">
        <v>40</v>
      </c>
      <c r="C494" s="1">
        <v>2020</v>
      </c>
      <c r="D494" s="1" t="s">
        <v>61</v>
      </c>
      <c r="E494" s="1">
        <v>2017</v>
      </c>
      <c r="F494" s="1">
        <v>75</v>
      </c>
      <c r="G494" s="1" t="s">
        <v>5</v>
      </c>
      <c r="H494" s="1">
        <v>3.8408017168340704E-6</v>
      </c>
      <c r="I494" s="1">
        <v>4.6473700773692297E-6</v>
      </c>
      <c r="J494" s="1">
        <v>5.5307544722410703E-6</v>
      </c>
      <c r="K494" s="1">
        <v>1.52509296101479E-4</v>
      </c>
      <c r="L494" s="1">
        <v>6.4307502602646601E-5</v>
      </c>
      <c r="M494" s="1">
        <v>2.47477037326389E-2</v>
      </c>
      <c r="N494" s="1">
        <v>5.0390055606445895E-7</v>
      </c>
      <c r="O494" s="1">
        <v>4.6358851157930201E-7</v>
      </c>
      <c r="P494" s="1">
        <v>2.2868956973844101E-7</v>
      </c>
      <c r="Q494" s="1">
        <v>2.0198743101399401E-7</v>
      </c>
      <c r="R494" s="1">
        <v>802.911992881272</v>
      </c>
      <c r="S494" s="1">
        <v>665.27672757664197</v>
      </c>
      <c r="T494" s="1">
        <v>0.96834001667726999</v>
      </c>
      <c r="U494" s="1">
        <v>42924.811466249397</v>
      </c>
      <c r="V494" s="1">
        <f t="shared" si="29"/>
        <v>3.5849859813652962E-2</v>
      </c>
      <c r="W494" s="1">
        <f t="shared" si="30"/>
        <v>0.49606872594403906</v>
      </c>
      <c r="X494" s="1">
        <f t="shared" si="31"/>
        <v>687.02802333776378</v>
      </c>
    </row>
    <row r="495" spans="1:24" hidden="1" x14ac:dyDescent="0.3">
      <c r="A495" s="18" t="str">
        <f t="shared" si="28"/>
        <v>AirGrSupp - Cargo Tractor_2017_175</v>
      </c>
      <c r="B495" s="1" t="s">
        <v>40</v>
      </c>
      <c r="C495" s="1">
        <v>2020</v>
      </c>
      <c r="D495" s="1" t="s">
        <v>61</v>
      </c>
      <c r="E495" s="1">
        <v>2017</v>
      </c>
      <c r="F495" s="1">
        <v>175</v>
      </c>
      <c r="G495" s="1" t="s">
        <v>5</v>
      </c>
      <c r="H495" s="1">
        <v>1.4618242699184799E-6</v>
      </c>
      <c r="I495" s="1">
        <v>1.7688073666013601E-6</v>
      </c>
      <c r="J495" s="1">
        <v>2.10502694868261E-6</v>
      </c>
      <c r="K495" s="1">
        <v>7.3579880821669706E-5</v>
      </c>
      <c r="L495" s="1">
        <v>6.7685973497173296E-6</v>
      </c>
      <c r="M495" s="1">
        <v>1.3491167331337499E-2</v>
      </c>
      <c r="N495" s="1">
        <v>2.4509829849630298E-7</v>
      </c>
      <c r="O495" s="1">
        <v>2.2549043461659801E-7</v>
      </c>
      <c r="P495" s="1">
        <v>1.24688677735559E-7</v>
      </c>
      <c r="Q495" s="1">
        <v>1.10113094130944E-7</v>
      </c>
      <c r="R495" s="1">
        <v>437.7060662001</v>
      </c>
      <c r="S495" s="1">
        <v>173.55045067216699</v>
      </c>
      <c r="T495" s="1">
        <v>0.25261043913320003</v>
      </c>
      <c r="U495" s="1">
        <v>23400.385765630599</v>
      </c>
      <c r="V495" s="1">
        <f t="shared" si="29"/>
        <v>2.5029151206048102E-2</v>
      </c>
      <c r="W495" s="1">
        <f t="shared" si="30"/>
        <v>9.5777669020253628E-2</v>
      </c>
      <c r="X495" s="1">
        <f t="shared" si="31"/>
        <v>687.02802333776413</v>
      </c>
    </row>
    <row r="496" spans="1:24" hidden="1" x14ac:dyDescent="0.3">
      <c r="A496" s="18" t="str">
        <f t="shared" si="28"/>
        <v>AirGrSupp - Cargo Tractor_2018_75</v>
      </c>
      <c r="B496" s="1" t="s">
        <v>40</v>
      </c>
      <c r="C496" s="1">
        <v>2020</v>
      </c>
      <c r="D496" s="1" t="s">
        <v>61</v>
      </c>
      <c r="E496" s="1">
        <v>2018</v>
      </c>
      <c r="F496" s="1">
        <v>75</v>
      </c>
      <c r="G496" s="1" t="s">
        <v>5</v>
      </c>
      <c r="H496" s="1">
        <v>1.54377096578559E-6</v>
      </c>
      <c r="I496" s="1">
        <v>1.86796286860057E-6</v>
      </c>
      <c r="J496" s="1">
        <v>2.2230301907312598E-6</v>
      </c>
      <c r="K496" s="1">
        <v>6.6764638585229698E-5</v>
      </c>
      <c r="L496" s="1">
        <v>2.83664921772178E-5</v>
      </c>
      <c r="M496" s="1">
        <v>1.1006391147939099E-2</v>
      </c>
      <c r="N496" s="1">
        <v>2.1247887515514801E-7</v>
      </c>
      <c r="O496" s="1">
        <v>1.95480565142736E-7</v>
      </c>
      <c r="P496" s="1">
        <v>1.0171323127895401E-7</v>
      </c>
      <c r="Q496" s="1">
        <v>8.9832684952315595E-8</v>
      </c>
      <c r="R496" s="1">
        <v>357.09023942159001</v>
      </c>
      <c r="S496" s="1">
        <v>347.100901344335</v>
      </c>
      <c r="T496" s="1">
        <v>0.50522087826640105</v>
      </c>
      <c r="U496" s="1">
        <v>19090.549573938399</v>
      </c>
      <c r="V496" s="1">
        <f t="shared" si="29"/>
        <v>3.2399507515067601E-2</v>
      </c>
      <c r="W496" s="1">
        <f t="shared" si="30"/>
        <v>0.49201212289643148</v>
      </c>
      <c r="X496" s="1">
        <f t="shared" si="31"/>
        <v>687.02802333776481</v>
      </c>
    </row>
    <row r="497" spans="1:24" hidden="1" x14ac:dyDescent="0.3">
      <c r="A497" s="18" t="str">
        <f t="shared" si="28"/>
        <v>AirGrSupp - Cargo Tractor_2018_300</v>
      </c>
      <c r="B497" s="1" t="s">
        <v>40</v>
      </c>
      <c r="C497" s="1">
        <v>2020</v>
      </c>
      <c r="D497" s="1" t="s">
        <v>61</v>
      </c>
      <c r="E497" s="1">
        <v>2018</v>
      </c>
      <c r="F497" s="1">
        <v>300</v>
      </c>
      <c r="G497" s="1" t="s">
        <v>5</v>
      </c>
      <c r="H497" s="1">
        <v>2.9510237072196198E-7</v>
      </c>
      <c r="I497" s="1">
        <v>3.5707386857357398E-7</v>
      </c>
      <c r="J497" s="1">
        <v>4.24947413839625E-7</v>
      </c>
      <c r="K497" s="1">
        <v>5.4909856908551602E-6</v>
      </c>
      <c r="L497" s="1">
        <v>1.49326885302793E-6</v>
      </c>
      <c r="M497" s="1">
        <v>3.0017430403470398E-3</v>
      </c>
      <c r="N497" s="1">
        <v>5.1865512340761903E-8</v>
      </c>
      <c r="O497" s="1">
        <v>4.7716271353500901E-8</v>
      </c>
      <c r="P497" s="1">
        <v>2.77437499492223E-8</v>
      </c>
      <c r="Q497" s="1">
        <v>2.44998231688133E-8</v>
      </c>
      <c r="R497" s="1">
        <v>97.388247114979094</v>
      </c>
      <c r="S497" s="1">
        <v>28.925075112027901</v>
      </c>
      <c r="T497" s="1">
        <v>4.21017398555334E-2</v>
      </c>
      <c r="U497" s="1">
        <v>5206.5135201650301</v>
      </c>
      <c r="V497" s="1">
        <f t="shared" si="29"/>
        <v>2.2709086729413151E-2</v>
      </c>
      <c r="W497" s="1">
        <f t="shared" si="30"/>
        <v>9.4968506178310139E-2</v>
      </c>
      <c r="X497" s="1">
        <f t="shared" si="31"/>
        <v>687.02802333776481</v>
      </c>
    </row>
    <row r="498" spans="1:24" hidden="1" x14ac:dyDescent="0.3">
      <c r="A498" s="18" t="str">
        <f t="shared" si="28"/>
        <v>AirGrSupp - Cargo Tractor_2018_600</v>
      </c>
      <c r="B498" s="1" t="s">
        <v>40</v>
      </c>
      <c r="C498" s="1">
        <v>2020</v>
      </c>
      <c r="D498" s="1" t="s">
        <v>61</v>
      </c>
      <c r="E498" s="1">
        <v>2018</v>
      </c>
      <c r="F498" s="1">
        <v>600</v>
      </c>
      <c r="G498" s="1" t="s">
        <v>5</v>
      </c>
      <c r="H498" s="1">
        <v>7.3775592680490497E-7</v>
      </c>
      <c r="I498" s="1">
        <v>8.9268467143393501E-7</v>
      </c>
      <c r="J498" s="1">
        <v>1.06236853459906E-6</v>
      </c>
      <c r="K498" s="1">
        <v>1.3563727605945801E-5</v>
      </c>
      <c r="L498" s="1">
        <v>3.73317213256984E-6</v>
      </c>
      <c r="M498" s="1">
        <v>7.5043576008676201E-3</v>
      </c>
      <c r="N498" s="1">
        <v>1.2966378085190401E-7</v>
      </c>
      <c r="O498" s="1">
        <v>1.1929067838375201E-7</v>
      </c>
      <c r="P498" s="1">
        <v>6.9359374873055797E-8</v>
      </c>
      <c r="Q498" s="1">
        <v>6.1249557922033298E-8</v>
      </c>
      <c r="R498" s="1">
        <v>243.470617787447</v>
      </c>
      <c r="S498" s="1">
        <v>28.925075112027901</v>
      </c>
      <c r="T498" s="1">
        <v>4.21017398555334E-2</v>
      </c>
      <c r="U498" s="1">
        <v>13016.283800412501</v>
      </c>
      <c r="V498" s="1">
        <f t="shared" si="29"/>
        <v>2.2709086729413283E-2</v>
      </c>
      <c r="W498" s="1">
        <f t="shared" si="30"/>
        <v>9.4968506178311055E-2</v>
      </c>
      <c r="X498" s="1">
        <f t="shared" si="31"/>
        <v>687.02802333776481</v>
      </c>
    </row>
    <row r="499" spans="1:24" hidden="1" x14ac:dyDescent="0.3">
      <c r="A499" s="18" t="str">
        <f t="shared" si="28"/>
        <v>AirGrSupp - Cargo Tractor_2020_50</v>
      </c>
      <c r="B499" s="1" t="s">
        <v>40</v>
      </c>
      <c r="C499" s="1">
        <v>2020</v>
      </c>
      <c r="D499" s="1" t="s">
        <v>61</v>
      </c>
      <c r="E499" s="1">
        <v>2020</v>
      </c>
      <c r="F499" s="1">
        <v>50</v>
      </c>
      <c r="G499" s="1" t="s">
        <v>5</v>
      </c>
      <c r="H499" s="1">
        <v>2.2772631771568601E-7</v>
      </c>
      <c r="I499" s="1">
        <v>2.7554884443598003E-7</v>
      </c>
      <c r="J499" s="1">
        <v>3.2792589751058801E-7</v>
      </c>
      <c r="K499" s="1">
        <v>7.3113936282587603E-6</v>
      </c>
      <c r="L499" s="1">
        <v>7.03662932903593E-6</v>
      </c>
      <c r="M499" s="1">
        <v>1.48315005808246E-3</v>
      </c>
      <c r="N499" s="1">
        <v>2.3152980786244399E-8</v>
      </c>
      <c r="O499" s="1">
        <v>2.1300742323344799E-8</v>
      </c>
      <c r="P499" s="1">
        <v>1.37056260152524E-8</v>
      </c>
      <c r="Q499" s="1">
        <v>1.2105271393128399E-8</v>
      </c>
      <c r="R499" s="1">
        <v>48.1191702366472</v>
      </c>
      <c r="S499" s="1">
        <v>57.850150224055902</v>
      </c>
      <c r="T499" s="1">
        <v>8.4203479711066898E-2</v>
      </c>
      <c r="U499" s="1">
        <v>2314.0060089622302</v>
      </c>
      <c r="V499" s="1">
        <f t="shared" si="29"/>
        <v>3.9429630963580535E-2</v>
      </c>
      <c r="W499" s="1">
        <f t="shared" si="30"/>
        <v>1.0069056839607109</v>
      </c>
      <c r="X499" s="1">
        <f t="shared" si="31"/>
        <v>687.02802333776515</v>
      </c>
    </row>
    <row r="500" spans="1:24" hidden="1" x14ac:dyDescent="0.3">
      <c r="A500" s="18" t="str">
        <f t="shared" si="28"/>
        <v>AirGrSupp - Cargo Tractor_2020_300</v>
      </c>
      <c r="B500" s="1" t="s">
        <v>40</v>
      </c>
      <c r="C500" s="1">
        <v>2020</v>
      </c>
      <c r="D500" s="1" t="s">
        <v>61</v>
      </c>
      <c r="E500" s="1">
        <v>2020</v>
      </c>
      <c r="F500" s="1">
        <v>300</v>
      </c>
      <c r="G500" s="1" t="s">
        <v>5</v>
      </c>
      <c r="H500" s="1">
        <v>2.6089371868087901E-7</v>
      </c>
      <c r="I500" s="1">
        <v>3.15681399603864E-7</v>
      </c>
      <c r="J500" s="1">
        <v>3.7568695490046602E-7</v>
      </c>
      <c r="K500" s="1">
        <v>5.9078323149165097E-6</v>
      </c>
      <c r="L500" s="1">
        <v>1.6309139684117101E-6</v>
      </c>
      <c r="M500" s="1">
        <v>3.3352700448300498E-3</v>
      </c>
      <c r="N500" s="1">
        <v>5.50872978420911E-8</v>
      </c>
      <c r="O500" s="1">
        <v>5.0680314014723797E-8</v>
      </c>
      <c r="P500" s="1">
        <v>3.0828398766599497E-8</v>
      </c>
      <c r="Q500" s="1">
        <v>2.7222025743125899E-8</v>
      </c>
      <c r="R500" s="1">
        <v>108.209163461087</v>
      </c>
      <c r="S500" s="1">
        <v>28.925075112027901</v>
      </c>
      <c r="T500" s="1">
        <v>4.21017398555334E-2</v>
      </c>
      <c r="U500" s="1">
        <v>5785.0150224055897</v>
      </c>
      <c r="V500" s="1">
        <f t="shared" si="29"/>
        <v>1.8068957776143188E-2</v>
      </c>
      <c r="W500" s="1">
        <f t="shared" si="30"/>
        <v>9.33501804944247E-2</v>
      </c>
      <c r="X500" s="1">
        <f t="shared" si="31"/>
        <v>687.02802333776481</v>
      </c>
    </row>
    <row r="501" spans="1:24" hidden="1" x14ac:dyDescent="0.3">
      <c r="A501" s="18" t="str">
        <f t="shared" si="28"/>
        <v>AirGrSupp - Forklift_1969_100</v>
      </c>
      <c r="B501" s="1" t="s">
        <v>40</v>
      </c>
      <c r="C501" s="1">
        <v>2020</v>
      </c>
      <c r="D501" s="1" t="s">
        <v>62</v>
      </c>
      <c r="E501" s="1">
        <v>1969</v>
      </c>
      <c r="F501" s="1">
        <v>100</v>
      </c>
      <c r="G501" s="1" t="s">
        <v>5</v>
      </c>
      <c r="H501" s="1">
        <v>3.6912836838821398E-6</v>
      </c>
      <c r="I501" s="1">
        <v>4.4664532574973901E-6</v>
      </c>
      <c r="J501" s="1">
        <v>5.3154485047902798E-6</v>
      </c>
      <c r="K501" s="1">
        <v>1.4479177841832499E-5</v>
      </c>
      <c r="L501" s="1">
        <v>3.5371779751253302E-5</v>
      </c>
      <c r="M501" s="1">
        <v>1.2089406595448601E-3</v>
      </c>
      <c r="N501" s="1">
        <v>2.5933938422130101E-6</v>
      </c>
      <c r="O501" s="1">
        <v>2.3859223348359701E-6</v>
      </c>
      <c r="P501" s="1">
        <v>1.10665174199653E-8</v>
      </c>
      <c r="Q501" s="1">
        <v>9.8672111444333692E-9</v>
      </c>
      <c r="R501" s="1">
        <v>39.222748288770397</v>
      </c>
      <c r="S501" s="1">
        <v>44.381692317582001</v>
      </c>
      <c r="T501" s="1">
        <v>0.13358109979860899</v>
      </c>
      <c r="U501" s="1">
        <v>3802.0316418728598</v>
      </c>
      <c r="V501" s="1">
        <f t="shared" si="29"/>
        <v>0.38898751926800845</v>
      </c>
      <c r="W501" s="1">
        <f t="shared" si="30"/>
        <v>3.0805608083859894</v>
      </c>
      <c r="X501" s="1">
        <f t="shared" si="31"/>
        <v>332.24529805858174</v>
      </c>
    </row>
    <row r="502" spans="1:24" hidden="1" x14ac:dyDescent="0.3">
      <c r="A502" s="18" t="str">
        <f t="shared" si="28"/>
        <v>AirGrSupp - Forklift_1969_175</v>
      </c>
      <c r="B502" s="1" t="s">
        <v>40</v>
      </c>
      <c r="C502" s="1">
        <v>2020</v>
      </c>
      <c r="D502" s="1" t="s">
        <v>62</v>
      </c>
      <c r="E502" s="1">
        <v>1969</v>
      </c>
      <c r="F502" s="1">
        <v>175</v>
      </c>
      <c r="G502" s="1" t="s">
        <v>5</v>
      </c>
      <c r="H502" s="1">
        <v>5.0256391328136301E-6</v>
      </c>
      <c r="I502" s="1">
        <v>6.0810233507044901E-6</v>
      </c>
      <c r="J502" s="1">
        <v>7.2369203512516204E-6</v>
      </c>
      <c r="K502" s="1">
        <v>1.96904708755821E-5</v>
      </c>
      <c r="L502" s="1">
        <v>5.6555166265684397E-5</v>
      </c>
      <c r="M502" s="1">
        <v>1.7950662920835699E-3</v>
      </c>
      <c r="N502" s="1">
        <v>3.5295984947970202E-6</v>
      </c>
      <c r="O502" s="1">
        <v>3.2472306152132598E-6</v>
      </c>
      <c r="P502" s="1">
        <v>1.6445508898384001E-8</v>
      </c>
      <c r="Q502" s="1">
        <v>1.46510897639194E-8</v>
      </c>
      <c r="R502" s="1">
        <v>58.238948934480703</v>
      </c>
      <c r="S502" s="1">
        <v>44.381692317582001</v>
      </c>
      <c r="T502" s="1">
        <v>0.13358109979860899</v>
      </c>
      <c r="U502" s="1">
        <v>5621.6810268937197</v>
      </c>
      <c r="V502" s="1">
        <f t="shared" si="29"/>
        <v>0.35817813564081152</v>
      </c>
      <c r="W502" s="1">
        <f t="shared" si="30"/>
        <v>3.3311537952822019</v>
      </c>
      <c r="X502" s="1">
        <f t="shared" si="31"/>
        <v>332.24529805858174</v>
      </c>
    </row>
    <row r="503" spans="1:24" hidden="1" x14ac:dyDescent="0.3">
      <c r="A503" s="18" t="str">
        <f t="shared" si="28"/>
        <v>AirGrSupp - Forklift_1971_175</v>
      </c>
      <c r="B503" s="1" t="s">
        <v>40</v>
      </c>
      <c r="C503" s="1">
        <v>2020</v>
      </c>
      <c r="D503" s="1" t="s">
        <v>62</v>
      </c>
      <c r="E503" s="1">
        <v>1971</v>
      </c>
      <c r="F503" s="1">
        <v>175</v>
      </c>
      <c r="G503" s="1" t="s">
        <v>5</v>
      </c>
      <c r="H503" s="1">
        <v>9.4399611132458595E-7</v>
      </c>
      <c r="I503" s="1">
        <v>1.14223529470274E-6</v>
      </c>
      <c r="J503" s="1">
        <v>1.3593544003073999E-6</v>
      </c>
      <c r="K503" s="1">
        <v>4.4388147494284604E-6</v>
      </c>
      <c r="L503" s="1">
        <v>1.1839771974150601E-5</v>
      </c>
      <c r="M503" s="1">
        <v>4.04661055789347E-4</v>
      </c>
      <c r="N503" s="1">
        <v>6.8200794575472702E-7</v>
      </c>
      <c r="O503" s="1">
        <v>6.2744731009434899E-7</v>
      </c>
      <c r="P503" s="1">
        <v>3.712972255316E-9</v>
      </c>
      <c r="Q503" s="1">
        <v>3.30278913847272E-9</v>
      </c>
      <c r="R503" s="1">
        <v>13.128782300587901</v>
      </c>
      <c r="S503" s="1">
        <v>9.7115300476109407</v>
      </c>
      <c r="T503" s="1">
        <v>4.4527033266203199E-2</v>
      </c>
      <c r="U503" s="1">
        <v>1262.49890618942</v>
      </c>
      <c r="V503" s="1">
        <f t="shared" si="29"/>
        <v>0.29958024095999841</v>
      </c>
      <c r="W503" s="1">
        <f t="shared" si="30"/>
        <v>3.1052811600000063</v>
      </c>
      <c r="X503" s="1">
        <f t="shared" si="31"/>
        <v>218.10413439294109</v>
      </c>
    </row>
    <row r="504" spans="1:24" hidden="1" x14ac:dyDescent="0.3">
      <c r="A504" s="18" t="str">
        <f t="shared" si="28"/>
        <v>AirGrSupp - Forklift_1975_50</v>
      </c>
      <c r="B504" s="1" t="s">
        <v>40</v>
      </c>
      <c r="C504" s="1">
        <v>2020</v>
      </c>
      <c r="D504" s="1" t="s">
        <v>62</v>
      </c>
      <c r="E504" s="1">
        <v>1975</v>
      </c>
      <c r="F504" s="1">
        <v>50</v>
      </c>
      <c r="G504" s="1" t="s">
        <v>5</v>
      </c>
      <c r="H504" s="1">
        <v>5.9338256669474E-7</v>
      </c>
      <c r="I504" s="1">
        <v>7.1799290570063605E-7</v>
      </c>
      <c r="J504" s="1">
        <v>8.5447089604042605E-7</v>
      </c>
      <c r="K504" s="1">
        <v>1.9729899600758598E-6</v>
      </c>
      <c r="L504" s="1">
        <v>1.35856169552803E-6</v>
      </c>
      <c r="M504" s="1">
        <v>1.0381578962191499E-4</v>
      </c>
      <c r="N504" s="1">
        <v>1.86775439662627E-7</v>
      </c>
      <c r="O504" s="1">
        <v>1.71833404489617E-7</v>
      </c>
      <c r="P504" s="1">
        <v>9.42026981962611E-10</v>
      </c>
      <c r="Q504" s="1">
        <v>8.4733051886200198E-10</v>
      </c>
      <c r="R504" s="1">
        <v>3.36818896162641</v>
      </c>
      <c r="S504" s="1">
        <v>9.7115300476109407</v>
      </c>
      <c r="T504" s="1">
        <v>4.4527033266203199E-2</v>
      </c>
      <c r="U504" s="1">
        <v>291.34590142832798</v>
      </c>
      <c r="V504" s="1">
        <f t="shared" si="29"/>
        <v>0.81601819200000103</v>
      </c>
      <c r="W504" s="1">
        <f t="shared" si="30"/>
        <v>1.5440417999999985</v>
      </c>
      <c r="X504" s="1">
        <f t="shared" si="31"/>
        <v>218.10413439294109</v>
      </c>
    </row>
    <row r="505" spans="1:24" hidden="1" x14ac:dyDescent="0.3">
      <c r="A505" s="18" t="str">
        <f t="shared" si="28"/>
        <v>AirGrSupp - Forklift_1981_25</v>
      </c>
      <c r="B505" s="1" t="s">
        <v>40</v>
      </c>
      <c r="C505" s="1">
        <v>2020</v>
      </c>
      <c r="D505" s="1" t="s">
        <v>62</v>
      </c>
      <c r="E505" s="1">
        <v>1981</v>
      </c>
      <c r="F505" s="1">
        <v>25</v>
      </c>
      <c r="G505" s="1" t="s">
        <v>5</v>
      </c>
      <c r="H505" s="1">
        <v>0</v>
      </c>
      <c r="I505" s="1">
        <v>0</v>
      </c>
      <c r="J505" s="1">
        <v>0</v>
      </c>
      <c r="K505" s="1">
        <v>0</v>
      </c>
      <c r="L505" s="1">
        <v>0</v>
      </c>
      <c r="M505" s="1">
        <v>0</v>
      </c>
      <c r="N505" s="1">
        <v>0</v>
      </c>
      <c r="O505" s="1">
        <v>0</v>
      </c>
      <c r="P505" s="1">
        <v>0</v>
      </c>
      <c r="Q505" s="1">
        <v>0</v>
      </c>
      <c r="R505" s="1">
        <v>0</v>
      </c>
      <c r="S505" s="1">
        <v>0</v>
      </c>
      <c r="T505" s="1">
        <v>0</v>
      </c>
      <c r="U505" s="1">
        <v>0</v>
      </c>
      <c r="V505" s="1">
        <f t="shared" si="29"/>
        <v>0</v>
      </c>
      <c r="W505" s="1">
        <f t="shared" si="30"/>
        <v>0</v>
      </c>
      <c r="X505" s="1" t="e">
        <f t="shared" si="31"/>
        <v>#DIV/0!</v>
      </c>
    </row>
    <row r="506" spans="1:24" hidden="1" x14ac:dyDescent="0.3">
      <c r="A506" s="18" t="str">
        <f t="shared" si="28"/>
        <v>AirGrSupp - Forklift_1981_75</v>
      </c>
      <c r="B506" s="1" t="s">
        <v>40</v>
      </c>
      <c r="C506" s="1">
        <v>2020</v>
      </c>
      <c r="D506" s="1" t="s">
        <v>62</v>
      </c>
      <c r="E506" s="1">
        <v>1981</v>
      </c>
      <c r="F506" s="1">
        <v>75</v>
      </c>
      <c r="G506" s="1" t="s">
        <v>5</v>
      </c>
      <c r="H506" s="1">
        <v>1.0698290199716201E-6</v>
      </c>
      <c r="I506" s="1">
        <v>1.29449311416566E-6</v>
      </c>
      <c r="J506" s="1">
        <v>1.54055378875913E-6</v>
      </c>
      <c r="K506" s="1">
        <v>4.1964384119703896E-6</v>
      </c>
      <c r="L506" s="1">
        <v>1.0251652191125299E-5</v>
      </c>
      <c r="M506" s="1">
        <v>3.50382119546145E-4</v>
      </c>
      <c r="N506" s="1">
        <v>7.5163228573569104E-7</v>
      </c>
      <c r="O506" s="1">
        <v>6.9150170287683601E-7</v>
      </c>
      <c r="P506" s="1">
        <v>3.2073615846964498E-9</v>
      </c>
      <c r="Q506" s="1">
        <v>2.8597717576125701E-9</v>
      </c>
      <c r="R506" s="1">
        <v>11.367761991740901</v>
      </c>
      <c r="S506" s="1">
        <v>17.335081134985501</v>
      </c>
      <c r="T506" s="1">
        <v>4.4527033266203199E-2</v>
      </c>
      <c r="U506" s="1">
        <v>1092.1101115040799</v>
      </c>
      <c r="V506" s="1">
        <f t="shared" si="29"/>
        <v>0.39248396402073671</v>
      </c>
      <c r="W506" s="1">
        <f t="shared" si="30"/>
        <v>3.1082506702463744</v>
      </c>
      <c r="X506" s="1">
        <f t="shared" si="31"/>
        <v>389.31587989139916</v>
      </c>
    </row>
    <row r="507" spans="1:24" hidden="1" x14ac:dyDescent="0.3">
      <c r="A507" s="18" t="str">
        <f t="shared" si="28"/>
        <v>AirGrSupp - Forklift_1981_175</v>
      </c>
      <c r="B507" s="1" t="s">
        <v>40</v>
      </c>
      <c r="C507" s="1">
        <v>2020</v>
      </c>
      <c r="D507" s="1" t="s">
        <v>62</v>
      </c>
      <c r="E507" s="1">
        <v>1981</v>
      </c>
      <c r="F507" s="1">
        <v>175</v>
      </c>
      <c r="G507" s="1" t="s">
        <v>5</v>
      </c>
      <c r="H507" s="1">
        <v>1.3859205200823799E-6</v>
      </c>
      <c r="I507" s="1">
        <v>1.67696382929968E-6</v>
      </c>
      <c r="J507" s="1">
        <v>1.9957255489186298E-6</v>
      </c>
      <c r="K507" s="1">
        <v>7.4625679318921698E-6</v>
      </c>
      <c r="L507" s="1">
        <v>1.7201087421615299E-5</v>
      </c>
      <c r="M507" s="1">
        <v>6.9520261814711402E-4</v>
      </c>
      <c r="N507" s="1">
        <v>9.7640091360113495E-7</v>
      </c>
      <c r="O507" s="1">
        <v>8.9828884051304405E-7</v>
      </c>
      <c r="P507" s="1">
        <v>6.3859153512538796E-9</v>
      </c>
      <c r="Q507" s="1">
        <v>5.6741503127233596E-9</v>
      </c>
      <c r="R507" s="1">
        <v>22.555083316946298</v>
      </c>
      <c r="S507" s="1">
        <v>17.335081134985501</v>
      </c>
      <c r="T507" s="1">
        <v>4.4527033266203199E-2</v>
      </c>
      <c r="U507" s="1">
        <v>2166.8851418731902</v>
      </c>
      <c r="V507" s="1">
        <f t="shared" si="29"/>
        <v>0.25625739344333348</v>
      </c>
      <c r="W507" s="1">
        <f t="shared" si="30"/>
        <v>2.6285038174585078</v>
      </c>
      <c r="X507" s="1">
        <f t="shared" si="31"/>
        <v>389.31587989139916</v>
      </c>
    </row>
    <row r="508" spans="1:24" hidden="1" x14ac:dyDescent="0.3">
      <c r="A508" s="18" t="str">
        <f t="shared" si="28"/>
        <v>AirGrSupp - Forklift_1983_75</v>
      </c>
      <c r="B508" s="1" t="s">
        <v>40</v>
      </c>
      <c r="C508" s="1">
        <v>2020</v>
      </c>
      <c r="D508" s="1" t="s">
        <v>62</v>
      </c>
      <c r="E508" s="1">
        <v>1983</v>
      </c>
      <c r="F508" s="1">
        <v>75</v>
      </c>
      <c r="G508" s="1" t="s">
        <v>5</v>
      </c>
      <c r="H508" s="1">
        <v>6.6530155246066101E-7</v>
      </c>
      <c r="I508" s="1">
        <v>8.0501487847739899E-7</v>
      </c>
      <c r="J508" s="1">
        <v>9.5803423554335191E-7</v>
      </c>
      <c r="K508" s="1">
        <v>2.6096665337826599E-6</v>
      </c>
      <c r="L508" s="1">
        <v>6.3752618322349401E-6</v>
      </c>
      <c r="M508" s="1">
        <v>2.1789441465580199E-4</v>
      </c>
      <c r="N508" s="1">
        <v>4.67422473352586E-7</v>
      </c>
      <c r="O508" s="1">
        <v>4.3002867548437902E-7</v>
      </c>
      <c r="P508" s="1">
        <v>1.99458287424081E-9</v>
      </c>
      <c r="Q508" s="1">
        <v>1.7784249207160801E-9</v>
      </c>
      <c r="R508" s="1">
        <v>7.0693443157011799</v>
      </c>
      <c r="S508" s="1">
        <v>9.7115300476109407</v>
      </c>
      <c r="T508" s="1">
        <v>4.4527033266203199E-2</v>
      </c>
      <c r="U508" s="1">
        <v>679.80710333276602</v>
      </c>
      <c r="V508" s="1">
        <f t="shared" si="29"/>
        <v>0.39210899903999968</v>
      </c>
      <c r="W508" s="1">
        <f t="shared" si="30"/>
        <v>3.105281160000001</v>
      </c>
      <c r="X508" s="1">
        <f t="shared" si="31"/>
        <v>218.10413439294109</v>
      </c>
    </row>
    <row r="509" spans="1:24" hidden="1" x14ac:dyDescent="0.3">
      <c r="A509" s="18" t="str">
        <f t="shared" si="28"/>
        <v>AirGrSupp - Forklift_1984_25</v>
      </c>
      <c r="B509" s="1" t="s">
        <v>40</v>
      </c>
      <c r="C509" s="1">
        <v>2020</v>
      </c>
      <c r="D509" s="1" t="s">
        <v>62</v>
      </c>
      <c r="E509" s="1">
        <v>1984</v>
      </c>
      <c r="F509" s="1">
        <v>25</v>
      </c>
      <c r="G509" s="1" t="s">
        <v>5</v>
      </c>
      <c r="H509" s="1">
        <v>0</v>
      </c>
      <c r="I509" s="1">
        <v>0</v>
      </c>
      <c r="J509" s="1">
        <v>0</v>
      </c>
      <c r="K509" s="1">
        <v>0</v>
      </c>
      <c r="L509" s="1">
        <v>0</v>
      </c>
      <c r="M509" s="1">
        <v>0</v>
      </c>
      <c r="N509" s="1">
        <v>0</v>
      </c>
      <c r="O509" s="1">
        <v>0</v>
      </c>
      <c r="P509" s="1">
        <v>0</v>
      </c>
      <c r="Q509" s="1">
        <v>0</v>
      </c>
      <c r="R509" s="1">
        <v>0</v>
      </c>
      <c r="S509" s="1">
        <v>0</v>
      </c>
      <c r="T509" s="1">
        <v>0</v>
      </c>
      <c r="U509" s="1">
        <v>0</v>
      </c>
      <c r="V509" s="1">
        <f t="shared" si="29"/>
        <v>0</v>
      </c>
      <c r="W509" s="1">
        <f t="shared" si="30"/>
        <v>0</v>
      </c>
      <c r="X509" s="1" t="e">
        <f t="shared" si="31"/>
        <v>#DIV/0!</v>
      </c>
    </row>
    <row r="510" spans="1:24" hidden="1" x14ac:dyDescent="0.3">
      <c r="A510" s="18" t="str">
        <f t="shared" si="28"/>
        <v>AirGrSupp - Forklift_1984_50</v>
      </c>
      <c r="B510" s="1" t="s">
        <v>40</v>
      </c>
      <c r="C510" s="1">
        <v>2020</v>
      </c>
      <c r="D510" s="1" t="s">
        <v>62</v>
      </c>
      <c r="E510" s="1">
        <v>1984</v>
      </c>
      <c r="F510" s="1">
        <v>50</v>
      </c>
      <c r="G510" s="1" t="s">
        <v>5</v>
      </c>
      <c r="H510" s="1">
        <v>1.6963212144023401E-6</v>
      </c>
      <c r="I510" s="1">
        <v>2.0525486694268302E-6</v>
      </c>
      <c r="J510" s="1">
        <v>2.4427025487393698E-6</v>
      </c>
      <c r="K510" s="1">
        <v>5.6402478146973502E-6</v>
      </c>
      <c r="L510" s="1">
        <v>3.8837626087255403E-6</v>
      </c>
      <c r="M510" s="1">
        <v>2.9678142940148402E-4</v>
      </c>
      <c r="N510" s="1">
        <v>5.3394076336595703E-7</v>
      </c>
      <c r="O510" s="1">
        <v>4.9122550229667999E-7</v>
      </c>
      <c r="P510" s="1">
        <v>2.6930018570374602E-9</v>
      </c>
      <c r="Q510" s="1">
        <v>2.4222901302315902E-9</v>
      </c>
      <c r="R510" s="1">
        <v>9.6287466306066101</v>
      </c>
      <c r="S510" s="1">
        <v>17.335081134985501</v>
      </c>
      <c r="T510" s="1">
        <v>4.4527033266203199E-2</v>
      </c>
      <c r="U510" s="1">
        <v>832.08389447930597</v>
      </c>
      <c r="V510" s="1">
        <f t="shared" si="29"/>
        <v>0.81679853176876549</v>
      </c>
      <c r="W510" s="1">
        <f t="shared" si="30"/>
        <v>1.5455183323040502</v>
      </c>
      <c r="X510" s="1">
        <f t="shared" si="31"/>
        <v>389.31587989139916</v>
      </c>
    </row>
    <row r="511" spans="1:24" hidden="1" x14ac:dyDescent="0.3">
      <c r="A511" s="18" t="str">
        <f t="shared" si="28"/>
        <v>AirGrSupp - Forklift_1985_25</v>
      </c>
      <c r="B511" s="1" t="s">
        <v>40</v>
      </c>
      <c r="C511" s="1">
        <v>2020</v>
      </c>
      <c r="D511" s="1" t="s">
        <v>62</v>
      </c>
      <c r="E511" s="1">
        <v>1985</v>
      </c>
      <c r="F511" s="1">
        <v>25</v>
      </c>
      <c r="G511" s="1" t="s">
        <v>5</v>
      </c>
      <c r="H511" s="1">
        <v>0</v>
      </c>
      <c r="I511" s="1">
        <v>0</v>
      </c>
      <c r="J511" s="1">
        <v>0</v>
      </c>
      <c r="K511" s="1">
        <v>0</v>
      </c>
      <c r="L511" s="1">
        <v>0</v>
      </c>
      <c r="M511" s="1">
        <v>0</v>
      </c>
      <c r="N511" s="1">
        <v>0</v>
      </c>
      <c r="O511" s="1">
        <v>0</v>
      </c>
      <c r="P511" s="1">
        <v>0</v>
      </c>
      <c r="Q511" s="1">
        <v>0</v>
      </c>
      <c r="R511" s="1">
        <v>0</v>
      </c>
      <c r="S511" s="1">
        <v>0</v>
      </c>
      <c r="T511" s="1">
        <v>0</v>
      </c>
      <c r="U511" s="1">
        <v>0</v>
      </c>
      <c r="V511" s="1">
        <f t="shared" si="29"/>
        <v>0</v>
      </c>
      <c r="W511" s="1">
        <f t="shared" si="30"/>
        <v>0</v>
      </c>
      <c r="X511" s="1" t="e">
        <f t="shared" si="31"/>
        <v>#DIV/0!</v>
      </c>
    </row>
    <row r="512" spans="1:24" hidden="1" x14ac:dyDescent="0.3">
      <c r="A512" s="18" t="str">
        <f t="shared" si="28"/>
        <v>AirGrSupp - Forklift_1985_75</v>
      </c>
      <c r="B512" s="1" t="s">
        <v>40</v>
      </c>
      <c r="C512" s="1">
        <v>2020</v>
      </c>
      <c r="D512" s="1" t="s">
        <v>62</v>
      </c>
      <c r="E512" s="1">
        <v>1985</v>
      </c>
      <c r="F512" s="1">
        <v>75</v>
      </c>
      <c r="G512" s="1" t="s">
        <v>5</v>
      </c>
      <c r="H512" s="1">
        <v>2.2884076329545698E-6</v>
      </c>
      <c r="I512" s="1">
        <v>2.76897323587503E-6</v>
      </c>
      <c r="J512" s="1">
        <v>3.2953069914545798E-6</v>
      </c>
      <c r="K512" s="1">
        <v>8.9763518411862806E-6</v>
      </c>
      <c r="L512" s="1">
        <v>2.1928699527321499E-5</v>
      </c>
      <c r="M512" s="1">
        <v>7.4948155439031499E-4</v>
      </c>
      <c r="N512" s="1">
        <v>1.60777192218834E-6</v>
      </c>
      <c r="O512" s="1">
        <v>1.4791501684132699E-6</v>
      </c>
      <c r="P512" s="1">
        <v>6.8606764212278496E-9</v>
      </c>
      <c r="Q512" s="1">
        <v>6.1171676935835004E-9</v>
      </c>
      <c r="R512" s="1">
        <v>24.3161036257933</v>
      </c>
      <c r="S512" s="1">
        <v>36.7581412302074</v>
      </c>
      <c r="T512" s="1">
        <v>0.13358109979860899</v>
      </c>
      <c r="U512" s="1">
        <v>2352.52103873327</v>
      </c>
      <c r="V512" s="1">
        <f t="shared" si="29"/>
        <v>0.38973897858889905</v>
      </c>
      <c r="W512" s="1">
        <f t="shared" si="30"/>
        <v>3.086511940538986</v>
      </c>
      <c r="X512" s="1">
        <f t="shared" si="31"/>
        <v>275.17471622576181</v>
      </c>
    </row>
    <row r="513" spans="1:24" hidden="1" x14ac:dyDescent="0.3">
      <c r="A513" s="18" t="str">
        <f t="shared" si="28"/>
        <v>AirGrSupp - Forklift_1986_25</v>
      </c>
      <c r="B513" s="1" t="s">
        <v>40</v>
      </c>
      <c r="C513" s="1">
        <v>2020</v>
      </c>
      <c r="D513" s="1" t="s">
        <v>62</v>
      </c>
      <c r="E513" s="1">
        <v>1986</v>
      </c>
      <c r="F513" s="1">
        <v>25</v>
      </c>
      <c r="G513" s="1" t="s">
        <v>5</v>
      </c>
      <c r="H513" s="1">
        <v>0</v>
      </c>
      <c r="I513" s="1">
        <v>0</v>
      </c>
      <c r="J513" s="1">
        <v>0</v>
      </c>
      <c r="K513" s="1">
        <v>0</v>
      </c>
      <c r="L513" s="1">
        <v>0</v>
      </c>
      <c r="M513" s="1">
        <v>0</v>
      </c>
      <c r="N513" s="1">
        <v>0</v>
      </c>
      <c r="O513" s="1">
        <v>0</v>
      </c>
      <c r="P513" s="1">
        <v>0</v>
      </c>
      <c r="Q513" s="1">
        <v>0</v>
      </c>
      <c r="R513" s="1">
        <v>0</v>
      </c>
      <c r="S513" s="1">
        <v>0</v>
      </c>
      <c r="T513" s="1">
        <v>0</v>
      </c>
      <c r="U513" s="1">
        <v>0</v>
      </c>
      <c r="V513" s="1">
        <f t="shared" si="29"/>
        <v>0</v>
      </c>
      <c r="W513" s="1">
        <f t="shared" si="30"/>
        <v>0</v>
      </c>
      <c r="X513" s="1" t="e">
        <f t="shared" si="31"/>
        <v>#DIV/0!</v>
      </c>
    </row>
    <row r="514" spans="1:24" hidden="1" x14ac:dyDescent="0.3">
      <c r="A514" s="18" t="str">
        <f t="shared" si="28"/>
        <v>AirGrSupp - Forklift_1986_300</v>
      </c>
      <c r="B514" s="1" t="s">
        <v>40</v>
      </c>
      <c r="C514" s="1">
        <v>2020</v>
      </c>
      <c r="D514" s="1" t="s">
        <v>62</v>
      </c>
      <c r="E514" s="1">
        <v>1986</v>
      </c>
      <c r="F514" s="1">
        <v>300</v>
      </c>
      <c r="G514" s="1" t="s">
        <v>5</v>
      </c>
      <c r="H514" s="1">
        <v>2.7110197949058899E-6</v>
      </c>
      <c r="I514" s="1">
        <v>3.2803339518361301E-6</v>
      </c>
      <c r="J514" s="1">
        <v>3.9038685046644797E-6</v>
      </c>
      <c r="K514" s="1">
        <v>4.3745288828136201E-5</v>
      </c>
      <c r="L514" s="1">
        <v>3.8778852440028897E-5</v>
      </c>
      <c r="M514" s="1">
        <v>1.66848628355307E-3</v>
      </c>
      <c r="N514" s="1">
        <v>1.9729744596696801E-6</v>
      </c>
      <c r="O514" s="1">
        <v>1.8151365028960999E-6</v>
      </c>
      <c r="P514" s="1">
        <v>1.5344652526608001E-8</v>
      </c>
      <c r="Q514" s="1">
        <v>1.3617960750536E-8</v>
      </c>
      <c r="R514" s="1">
        <v>54.132199960671301</v>
      </c>
      <c r="S514" s="1">
        <v>17.335081134985501</v>
      </c>
      <c r="T514" s="1">
        <v>4.4527033266203199E-2</v>
      </c>
      <c r="U514" s="1">
        <v>5200.52434049566</v>
      </c>
      <c r="V514" s="1">
        <f t="shared" si="29"/>
        <v>0.20886204516215981</v>
      </c>
      <c r="W514" s="1">
        <f t="shared" si="30"/>
        <v>2.469087156547729</v>
      </c>
      <c r="X514" s="1">
        <f t="shared" si="31"/>
        <v>389.31587989139916</v>
      </c>
    </row>
    <row r="515" spans="1:24" hidden="1" x14ac:dyDescent="0.3">
      <c r="A515" s="18" t="str">
        <f t="shared" si="28"/>
        <v>AirGrSupp - Forklift_1987_100</v>
      </c>
      <c r="B515" s="1" t="s">
        <v>40</v>
      </c>
      <c r="C515" s="1">
        <v>2020</v>
      </c>
      <c r="D515" s="1" t="s">
        <v>62</v>
      </c>
      <c r="E515" s="1">
        <v>1987</v>
      </c>
      <c r="F515" s="1">
        <v>100</v>
      </c>
      <c r="G515" s="1" t="s">
        <v>5</v>
      </c>
      <c r="H515" s="1">
        <v>1.47738293234176E-6</v>
      </c>
      <c r="I515" s="1">
        <v>1.78763334813353E-6</v>
      </c>
      <c r="J515" s="1">
        <v>2.1274314225721398E-6</v>
      </c>
      <c r="K515" s="1">
        <v>5.79508161653054E-6</v>
      </c>
      <c r="L515" s="1">
        <v>1.41570435020302E-5</v>
      </c>
      <c r="M515" s="1">
        <v>4.8386102223039101E-4</v>
      </c>
      <c r="N515" s="1">
        <v>1.03796839458738E-6</v>
      </c>
      <c r="O515" s="1">
        <v>9.549309230203919E-7</v>
      </c>
      <c r="P515" s="1">
        <v>4.42921361696177E-9</v>
      </c>
      <c r="Q515" s="1">
        <v>3.9492086176554603E-9</v>
      </c>
      <c r="R515" s="1">
        <v>15.6983379885946</v>
      </c>
      <c r="S515" s="1">
        <v>17.335081134985501</v>
      </c>
      <c r="T515" s="1">
        <v>4.4527033266203199E-2</v>
      </c>
      <c r="U515" s="1">
        <v>1508.1520587437401</v>
      </c>
      <c r="V515" s="1">
        <f t="shared" si="29"/>
        <v>0.39248396402073382</v>
      </c>
      <c r="W515" s="1">
        <f t="shared" si="30"/>
        <v>3.1082506702463575</v>
      </c>
      <c r="X515" s="1">
        <f t="shared" si="31"/>
        <v>389.31587989139916</v>
      </c>
    </row>
    <row r="516" spans="1:24" hidden="1" x14ac:dyDescent="0.3">
      <c r="A516" s="18" t="str">
        <f t="shared" si="28"/>
        <v>AirGrSupp - Forklift_1987_175</v>
      </c>
      <c r="B516" s="1" t="s">
        <v>40</v>
      </c>
      <c r="C516" s="1">
        <v>2020</v>
      </c>
      <c r="D516" s="1" t="s">
        <v>62</v>
      </c>
      <c r="E516" s="1">
        <v>1987</v>
      </c>
      <c r="F516" s="1">
        <v>175</v>
      </c>
      <c r="G516" s="1" t="s">
        <v>5</v>
      </c>
      <c r="H516" s="1">
        <v>1.26605868148317E-6</v>
      </c>
      <c r="I516" s="1">
        <v>1.5319310045946399E-6</v>
      </c>
      <c r="J516" s="1">
        <v>1.82312450133577E-6</v>
      </c>
      <c r="K516" s="1">
        <v>7.1087042307773498E-6</v>
      </c>
      <c r="L516" s="1">
        <v>1.6788261323496499E-5</v>
      </c>
      <c r="M516" s="1">
        <v>6.7851775531158304E-4</v>
      </c>
      <c r="N516" s="1">
        <v>9.5296729167470797E-7</v>
      </c>
      <c r="O516" s="1">
        <v>8.7672990834073105E-7</v>
      </c>
      <c r="P516" s="1">
        <v>6.23525137520731E-9</v>
      </c>
      <c r="Q516" s="1">
        <v>5.5379707052180003E-9</v>
      </c>
      <c r="R516" s="1">
        <v>22.013761317339601</v>
      </c>
      <c r="S516" s="1">
        <v>17.335081134985501</v>
      </c>
      <c r="T516" s="1">
        <v>4.4527033266203199E-2</v>
      </c>
      <c r="U516" s="1">
        <v>2114.8798984682298</v>
      </c>
      <c r="V516" s="1">
        <f t="shared" si="29"/>
        <v>0.23985131134600529</v>
      </c>
      <c r="W516" s="1">
        <f t="shared" si="30"/>
        <v>2.6285038174585074</v>
      </c>
      <c r="X516" s="1">
        <f t="shared" si="31"/>
        <v>389.31587989139916</v>
      </c>
    </row>
    <row r="517" spans="1:24" hidden="1" x14ac:dyDescent="0.3">
      <c r="A517" s="18" t="str">
        <f t="shared" si="28"/>
        <v>AirGrSupp - Forklift_1988_25</v>
      </c>
      <c r="B517" s="1" t="s">
        <v>40</v>
      </c>
      <c r="C517" s="1">
        <v>2020</v>
      </c>
      <c r="D517" s="1" t="s">
        <v>62</v>
      </c>
      <c r="E517" s="1">
        <v>1988</v>
      </c>
      <c r="F517" s="1">
        <v>25</v>
      </c>
      <c r="G517" s="1" t="s">
        <v>5</v>
      </c>
      <c r="H517" s="1">
        <v>0</v>
      </c>
      <c r="I517" s="1">
        <v>0</v>
      </c>
      <c r="J517" s="1">
        <v>0</v>
      </c>
      <c r="K517" s="1">
        <v>0</v>
      </c>
      <c r="L517" s="1">
        <v>0</v>
      </c>
      <c r="M517" s="1">
        <v>0</v>
      </c>
      <c r="N517" s="1">
        <v>0</v>
      </c>
      <c r="O517" s="1">
        <v>0</v>
      </c>
      <c r="P517" s="1">
        <v>0</v>
      </c>
      <c r="Q517" s="1">
        <v>0</v>
      </c>
      <c r="R517" s="1">
        <v>0</v>
      </c>
      <c r="S517" s="1">
        <v>0</v>
      </c>
      <c r="T517" s="1">
        <v>0</v>
      </c>
      <c r="U517" s="1">
        <v>0</v>
      </c>
      <c r="V517" s="1">
        <f t="shared" si="29"/>
        <v>0</v>
      </c>
      <c r="W517" s="1">
        <f t="shared" si="30"/>
        <v>0</v>
      </c>
      <c r="X517" s="1" t="e">
        <f t="shared" si="31"/>
        <v>#DIV/0!</v>
      </c>
    </row>
    <row r="518" spans="1:24" hidden="1" x14ac:dyDescent="0.3">
      <c r="A518" s="18" t="str">
        <f t="shared" si="28"/>
        <v>AirGrSupp - Forklift_1988_50</v>
      </c>
      <c r="B518" s="1" t="s">
        <v>40</v>
      </c>
      <c r="C518" s="1">
        <v>2020</v>
      </c>
      <c r="D518" s="1" t="s">
        <v>62</v>
      </c>
      <c r="E518" s="1">
        <v>1988</v>
      </c>
      <c r="F518" s="1">
        <v>50</v>
      </c>
      <c r="G518" s="1" t="s">
        <v>5</v>
      </c>
      <c r="H518" s="1">
        <v>1.7109657712695901E-6</v>
      </c>
      <c r="I518" s="1">
        <v>2.0702685832362002E-6</v>
      </c>
      <c r="J518" s="1">
        <v>2.46379071062821E-6</v>
      </c>
      <c r="K518" s="1">
        <v>5.8191347889987902E-6</v>
      </c>
      <c r="L518" s="1">
        <v>3.9801492616118501E-6</v>
      </c>
      <c r="M518" s="1">
        <v>3.0914732229321199E-4</v>
      </c>
      <c r="N518" s="1">
        <v>5.5154876479783304E-7</v>
      </c>
      <c r="O518" s="1">
        <v>5.0742486361400602E-7</v>
      </c>
      <c r="P518" s="1">
        <v>2.8068913325593402E-9</v>
      </c>
      <c r="Q518" s="1">
        <v>2.5232188856579E-9</v>
      </c>
      <c r="R518" s="1">
        <v>10.0299444068818</v>
      </c>
      <c r="S518" s="1">
        <v>17.335081134985501</v>
      </c>
      <c r="T518" s="1">
        <v>4.4527033266203199E-2</v>
      </c>
      <c r="U518" s="1">
        <v>866.75405674927697</v>
      </c>
      <c r="V518" s="1">
        <f t="shared" si="29"/>
        <v>0.7908960551183789</v>
      </c>
      <c r="W518" s="1">
        <f t="shared" si="30"/>
        <v>1.5205197892103617</v>
      </c>
      <c r="X518" s="1">
        <f t="shared" si="31"/>
        <v>389.31587989139916</v>
      </c>
    </row>
    <row r="519" spans="1:24" hidden="1" x14ac:dyDescent="0.3">
      <c r="A519" s="18" t="str">
        <f t="shared" si="28"/>
        <v>AirGrSupp - Forklift_1988_100</v>
      </c>
      <c r="B519" s="1" t="s">
        <v>40</v>
      </c>
      <c r="C519" s="1">
        <v>2020</v>
      </c>
      <c r="D519" s="1" t="s">
        <v>62</v>
      </c>
      <c r="E519" s="1">
        <v>1988</v>
      </c>
      <c r="F519" s="1">
        <v>100</v>
      </c>
      <c r="G519" s="1" t="s">
        <v>5</v>
      </c>
      <c r="H519" s="1">
        <v>1.49426851802681E-6</v>
      </c>
      <c r="I519" s="1">
        <v>1.80806490681244E-6</v>
      </c>
      <c r="J519" s="1">
        <v>2.1517466659586002E-6</v>
      </c>
      <c r="K519" s="1">
        <v>6.2100712696898498E-6</v>
      </c>
      <c r="L519" s="1">
        <v>1.40422916598177E-5</v>
      </c>
      <c r="M519" s="1">
        <v>7.1619834757292002E-4</v>
      </c>
      <c r="N519" s="1">
        <v>1.2519625054019699E-6</v>
      </c>
      <c r="O519" s="1">
        <v>1.1518055049698099E-6</v>
      </c>
      <c r="P519" s="1">
        <v>6.5767808419748099E-9</v>
      </c>
      <c r="Q519" s="1">
        <v>5.8455146338256203E-9</v>
      </c>
      <c r="R519" s="1">
        <v>23.2362666355036</v>
      </c>
      <c r="S519" s="1">
        <v>27.046611182596401</v>
      </c>
      <c r="T519" s="1">
        <v>8.9054066532406398E-2</v>
      </c>
      <c r="U519" s="1">
        <v>2217.82211697291</v>
      </c>
      <c r="V519" s="1">
        <f t="shared" si="29"/>
        <v>0.26994538522296557</v>
      </c>
      <c r="W519" s="1">
        <f t="shared" si="30"/>
        <v>2.0965241995684338</v>
      </c>
      <c r="X519" s="1">
        <f t="shared" si="31"/>
        <v>303.71000714216967</v>
      </c>
    </row>
    <row r="520" spans="1:24" hidden="1" x14ac:dyDescent="0.3">
      <c r="A520" s="18" t="str">
        <f t="shared" si="28"/>
        <v>AirGrSupp - Forklift_1988_175</v>
      </c>
      <c r="B520" s="1" t="s">
        <v>40</v>
      </c>
      <c r="C520" s="1">
        <v>2020</v>
      </c>
      <c r="D520" s="1" t="s">
        <v>62</v>
      </c>
      <c r="E520" s="1">
        <v>1988</v>
      </c>
      <c r="F520" s="1">
        <v>175</v>
      </c>
      <c r="G520" s="1" t="s">
        <v>5</v>
      </c>
      <c r="H520" s="1">
        <v>1.24961693334529E-6</v>
      </c>
      <c r="I520" s="1">
        <v>1.5120364893478E-6</v>
      </c>
      <c r="J520" s="1">
        <v>1.79944838401722E-6</v>
      </c>
      <c r="K520" s="1">
        <v>5.8465242212023303E-6</v>
      </c>
      <c r="L520" s="1">
        <v>1.5963081894114899E-5</v>
      </c>
      <c r="M520" s="1">
        <v>8.7157765862320795E-4</v>
      </c>
      <c r="N520" s="1">
        <v>8.3842083525778397E-7</v>
      </c>
      <c r="O520" s="1">
        <v>7.7134716843716199E-7</v>
      </c>
      <c r="P520" s="1">
        <v>8.0206791752581608E-9</v>
      </c>
      <c r="Q520" s="1">
        <v>7.1136996828643203E-9</v>
      </c>
      <c r="R520" s="1">
        <v>28.277377262804698</v>
      </c>
      <c r="S520" s="1">
        <v>19.4230600952218</v>
      </c>
      <c r="T520" s="1">
        <v>8.9054066532406398E-2</v>
      </c>
      <c r="U520" s="1">
        <v>2719.22841333106</v>
      </c>
      <c r="V520" s="1">
        <f t="shared" si="29"/>
        <v>0.18412178774617743</v>
      </c>
      <c r="W520" s="1">
        <f t="shared" si="30"/>
        <v>1.9438361421759351</v>
      </c>
      <c r="X520" s="1">
        <f t="shared" si="31"/>
        <v>218.10413439294015</v>
      </c>
    </row>
    <row r="521" spans="1:24" hidden="1" x14ac:dyDescent="0.3">
      <c r="A521" s="18" t="str">
        <f t="shared" si="28"/>
        <v>AirGrSupp - Forklift_1989_100</v>
      </c>
      <c r="B521" s="1" t="s">
        <v>40</v>
      </c>
      <c r="C521" s="1">
        <v>2020</v>
      </c>
      <c r="D521" s="1" t="s">
        <v>62</v>
      </c>
      <c r="E521" s="1">
        <v>1989</v>
      </c>
      <c r="F521" s="1">
        <v>100</v>
      </c>
      <c r="G521" s="1" t="s">
        <v>5</v>
      </c>
      <c r="H521" s="1">
        <v>8.7244879982069699E-7</v>
      </c>
      <c r="I521" s="1">
        <v>1.05566304778304E-6</v>
      </c>
      <c r="J521" s="1">
        <v>1.2563262717418E-6</v>
      </c>
      <c r="K521" s="1">
        <v>3.6386334041224499E-6</v>
      </c>
      <c r="L521" s="1">
        <v>8.2336880196413008E-6</v>
      </c>
      <c r="M521" s="1">
        <v>4.2268319183344499E-4</v>
      </c>
      <c r="N521" s="1">
        <v>7.2853935380830599E-7</v>
      </c>
      <c r="O521" s="1">
        <v>6.70256205503642E-7</v>
      </c>
      <c r="P521" s="1">
        <v>3.8817422598540399E-9</v>
      </c>
      <c r="Q521" s="1">
        <v>3.4498833901358E-9</v>
      </c>
      <c r="R521" s="1">
        <v>13.713490656703399</v>
      </c>
      <c r="S521" s="1">
        <v>17.335081134985501</v>
      </c>
      <c r="T521" s="1">
        <v>4.4527033266203199E-2</v>
      </c>
      <c r="U521" s="1">
        <v>1317.4661662589001</v>
      </c>
      <c r="V521" s="1">
        <f t="shared" si="29"/>
        <v>0.26532272531999168</v>
      </c>
      <c r="W521" s="1">
        <f t="shared" si="30"/>
        <v>2.0693956744943973</v>
      </c>
      <c r="X521" s="1">
        <f t="shared" si="31"/>
        <v>389.31587989139916</v>
      </c>
    </row>
    <row r="522" spans="1:24" hidden="1" x14ac:dyDescent="0.3">
      <c r="A522" s="18" t="str">
        <f t="shared" ref="A522:A585" si="32">D522&amp;"_"&amp;E522&amp;"_"&amp;F522</f>
        <v>AirGrSupp - Forklift_1990_100</v>
      </c>
      <c r="B522" s="1" t="s">
        <v>40</v>
      </c>
      <c r="C522" s="1">
        <v>2020</v>
      </c>
      <c r="D522" s="1" t="s">
        <v>62</v>
      </c>
      <c r="E522" s="1">
        <v>1990</v>
      </c>
      <c r="F522" s="1">
        <v>100</v>
      </c>
      <c r="G522" s="1" t="s">
        <v>5</v>
      </c>
      <c r="H522" s="1">
        <v>2.3097884365568999E-6</v>
      </c>
      <c r="I522" s="1">
        <v>2.7948440082338602E-6</v>
      </c>
      <c r="J522" s="1">
        <v>3.3260953486419399E-6</v>
      </c>
      <c r="K522" s="1">
        <v>9.6678270861916804E-6</v>
      </c>
      <c r="L522" s="1">
        <v>2.18929379975242E-5</v>
      </c>
      <c r="M522" s="1">
        <v>1.13127545206651E-3</v>
      </c>
      <c r="N522" s="1">
        <v>1.92220169581035E-6</v>
      </c>
      <c r="O522" s="1">
        <v>1.7684255601455201E-6</v>
      </c>
      <c r="P522" s="1">
        <v>1.0389908918830399E-8</v>
      </c>
      <c r="Q522" s="1">
        <v>9.2333181615853994E-9</v>
      </c>
      <c r="R522" s="1">
        <v>36.702986165073497</v>
      </c>
      <c r="S522" s="1">
        <v>46.4696712778183</v>
      </c>
      <c r="T522" s="1">
        <v>0.17810813306481199</v>
      </c>
      <c r="U522" s="1">
        <v>3554.9298527531</v>
      </c>
      <c r="V522" s="1">
        <f t="shared" si="29"/>
        <v>0.26032455718925668</v>
      </c>
      <c r="W522" s="1">
        <f t="shared" si="30"/>
        <v>2.0392084041137117</v>
      </c>
      <c r="X522" s="1">
        <f t="shared" si="31"/>
        <v>260.90707076755666</v>
      </c>
    </row>
    <row r="523" spans="1:24" hidden="1" x14ac:dyDescent="0.3">
      <c r="A523" s="18" t="str">
        <f t="shared" si="32"/>
        <v>AirGrSupp - Forklift_1990_175</v>
      </c>
      <c r="B523" s="1" t="s">
        <v>40</v>
      </c>
      <c r="C523" s="1">
        <v>2020</v>
      </c>
      <c r="D523" s="1" t="s">
        <v>62</v>
      </c>
      <c r="E523" s="1">
        <v>1990</v>
      </c>
      <c r="F523" s="1">
        <v>175</v>
      </c>
      <c r="G523" s="1" t="s">
        <v>5</v>
      </c>
      <c r="H523" s="1">
        <v>1.13146369941325E-6</v>
      </c>
      <c r="I523" s="1">
        <v>1.3690710762900301E-6</v>
      </c>
      <c r="J523" s="1">
        <v>1.6293077271550801E-6</v>
      </c>
      <c r="K523" s="1">
        <v>5.33161473322383E-6</v>
      </c>
      <c r="L523" s="1">
        <v>1.45781289183963E-5</v>
      </c>
      <c r="M523" s="1">
        <v>8.0643503705065203E-4</v>
      </c>
      <c r="N523" s="1">
        <v>7.5406580029445897E-7</v>
      </c>
      <c r="O523" s="1">
        <v>6.93740536270902E-7</v>
      </c>
      <c r="P523" s="1">
        <v>7.4219479305709603E-9</v>
      </c>
      <c r="Q523" s="1">
        <v>6.58201436275909E-9</v>
      </c>
      <c r="R523" s="1">
        <v>26.163896647657801</v>
      </c>
      <c r="S523" s="1">
        <v>17.335081134985501</v>
      </c>
      <c r="T523" s="1">
        <v>4.4527033266203199E-2</v>
      </c>
      <c r="U523" s="1">
        <v>2513.5867645728999</v>
      </c>
      <c r="V523" s="1">
        <f t="shared" ref="V523:V586" si="33">IFERROR(CONVERT(I523,"ton","g")*365/U523,0)</f>
        <v>0.18035189719731262</v>
      </c>
      <c r="W523" s="1">
        <f t="shared" ref="W523:W586" si="34">IFERROR(CONVERT(L523,"ton","g")*365/U523,0)</f>
        <v>1.9204212648655792</v>
      </c>
      <c r="X523" s="1">
        <f t="shared" ref="X523:X586" si="35">S523/T523</f>
        <v>389.31587989139916</v>
      </c>
    </row>
    <row r="524" spans="1:24" hidden="1" x14ac:dyDescent="0.3">
      <c r="A524" s="18" t="str">
        <f t="shared" si="32"/>
        <v>AirGrSupp - Forklift_1990_300</v>
      </c>
      <c r="B524" s="1" t="s">
        <v>40</v>
      </c>
      <c r="C524" s="1">
        <v>2020</v>
      </c>
      <c r="D524" s="1" t="s">
        <v>62</v>
      </c>
      <c r="E524" s="1">
        <v>1990</v>
      </c>
      <c r="F524" s="1">
        <v>300</v>
      </c>
      <c r="G524" s="1" t="s">
        <v>5</v>
      </c>
      <c r="H524" s="1">
        <v>2.6882601318052501E-6</v>
      </c>
      <c r="I524" s="1">
        <v>3.2527947594843501E-6</v>
      </c>
      <c r="J524" s="1">
        <v>3.87109458979956E-6</v>
      </c>
      <c r="K524" s="1">
        <v>1.2927240245050199E-5</v>
      </c>
      <c r="L524" s="1">
        <v>3.5336189726174599E-5</v>
      </c>
      <c r="M524" s="1">
        <v>2.0374491426688899E-3</v>
      </c>
      <c r="N524" s="1">
        <v>1.7435054802910499E-6</v>
      </c>
      <c r="O524" s="1">
        <v>1.60402504186776E-6</v>
      </c>
      <c r="P524" s="1">
        <v>1.87565799236039E-8</v>
      </c>
      <c r="Q524" s="1">
        <v>1.66293860066939E-8</v>
      </c>
      <c r="R524" s="1">
        <v>66.102793584723102</v>
      </c>
      <c r="S524" s="1">
        <v>27.046611182596401</v>
      </c>
      <c r="T524" s="1">
        <v>8.9054066532406398E-2</v>
      </c>
      <c r="U524" s="1">
        <v>6352.3118041423204</v>
      </c>
      <c r="V524" s="1">
        <f t="shared" si="33"/>
        <v>0.16955611414959942</v>
      </c>
      <c r="W524" s="1">
        <f t="shared" si="34"/>
        <v>1.8419443776320397</v>
      </c>
      <c r="X524" s="1">
        <f t="shared" si="35"/>
        <v>303.71000714216967</v>
      </c>
    </row>
    <row r="525" spans="1:24" hidden="1" x14ac:dyDescent="0.3">
      <c r="A525" s="18" t="str">
        <f t="shared" si="32"/>
        <v>AirGrSupp - Forklift_1991_50</v>
      </c>
      <c r="B525" s="1" t="s">
        <v>40</v>
      </c>
      <c r="C525" s="1">
        <v>2020</v>
      </c>
      <c r="D525" s="1" t="s">
        <v>62</v>
      </c>
      <c r="E525" s="1">
        <v>1991</v>
      </c>
      <c r="F525" s="1">
        <v>50</v>
      </c>
      <c r="G525" s="1" t="s">
        <v>5</v>
      </c>
      <c r="H525" s="1">
        <v>1.2939774829210601E-6</v>
      </c>
      <c r="I525" s="1">
        <v>1.5657127543344899E-6</v>
      </c>
      <c r="J525" s="1">
        <v>1.86332757540633E-6</v>
      </c>
      <c r="K525" s="1">
        <v>4.4236055136233496E-6</v>
      </c>
      <c r="L525" s="1">
        <v>3.1404347150284199E-6</v>
      </c>
      <c r="M525" s="1">
        <v>2.4731785783457002E-4</v>
      </c>
      <c r="N525" s="1">
        <v>4.2208495358534302E-7</v>
      </c>
      <c r="O525" s="1">
        <v>3.8831815729851602E-7</v>
      </c>
      <c r="P525" s="1">
        <v>2.24775692007031E-9</v>
      </c>
      <c r="Q525" s="1">
        <v>2.01857510852632E-9</v>
      </c>
      <c r="R525" s="1">
        <v>8.0239555255055102</v>
      </c>
      <c r="S525" s="1">
        <v>17.335081134985501</v>
      </c>
      <c r="T525" s="1">
        <v>4.4527033266203199E-2</v>
      </c>
      <c r="U525" s="1">
        <v>693.40324539942105</v>
      </c>
      <c r="V525" s="1">
        <f t="shared" si="33"/>
        <v>0.74767837545260141</v>
      </c>
      <c r="W525" s="1">
        <f t="shared" si="34"/>
        <v>1.4996589377247809</v>
      </c>
      <c r="X525" s="1">
        <f t="shared" si="35"/>
        <v>389.31587989139916</v>
      </c>
    </row>
    <row r="526" spans="1:24" hidden="1" x14ac:dyDescent="0.3">
      <c r="A526" s="18" t="str">
        <f t="shared" si="32"/>
        <v>AirGrSupp - Forklift_1991_75</v>
      </c>
      <c r="B526" s="1" t="s">
        <v>40</v>
      </c>
      <c r="C526" s="1">
        <v>2020</v>
      </c>
      <c r="D526" s="1" t="s">
        <v>62</v>
      </c>
      <c r="E526" s="1">
        <v>1991</v>
      </c>
      <c r="F526" s="1">
        <v>75</v>
      </c>
      <c r="G526" s="1" t="s">
        <v>5</v>
      </c>
      <c r="H526" s="1">
        <v>6.5141866801736098E-7</v>
      </c>
      <c r="I526" s="1">
        <v>7.8821658830100699E-7</v>
      </c>
      <c r="J526" s="1">
        <v>9.3804288194500001E-7</v>
      </c>
      <c r="K526" s="1">
        <v>2.73655306939333E-6</v>
      </c>
      <c r="L526" s="1">
        <v>6.2015832012133799E-6</v>
      </c>
      <c r="M526" s="1">
        <v>3.2257401482026102E-4</v>
      </c>
      <c r="N526" s="1">
        <v>5.4020987017877503E-7</v>
      </c>
      <c r="O526" s="1">
        <v>4.9699308056447298E-7</v>
      </c>
      <c r="P526" s="1">
        <v>2.9628141765808101E-9</v>
      </c>
      <c r="Q526" s="1">
        <v>2.63280574510364E-9</v>
      </c>
      <c r="R526" s="1">
        <v>10.465558659063101</v>
      </c>
      <c r="S526" s="1">
        <v>17.335081134985501</v>
      </c>
      <c r="T526" s="1">
        <v>4.4527033266203199E-2</v>
      </c>
      <c r="U526" s="1">
        <v>1005.43470582916</v>
      </c>
      <c r="V526" s="1">
        <f t="shared" si="33"/>
        <v>0.25958542175856447</v>
      </c>
      <c r="W526" s="1">
        <f t="shared" si="34"/>
        <v>2.0423835462887161</v>
      </c>
      <c r="X526" s="1">
        <f t="shared" si="35"/>
        <v>389.31587989139916</v>
      </c>
    </row>
    <row r="527" spans="1:24" hidden="1" x14ac:dyDescent="0.3">
      <c r="A527" s="18" t="str">
        <f t="shared" si="32"/>
        <v>AirGrSupp - Forklift_1991_175</v>
      </c>
      <c r="B527" s="1" t="s">
        <v>40</v>
      </c>
      <c r="C527" s="1">
        <v>2020</v>
      </c>
      <c r="D527" s="1" t="s">
        <v>62</v>
      </c>
      <c r="E527" s="1">
        <v>1991</v>
      </c>
      <c r="F527" s="1">
        <v>175</v>
      </c>
      <c r="G527" s="1" t="s">
        <v>5</v>
      </c>
      <c r="H527" s="1">
        <v>6.9113372109150197E-7</v>
      </c>
      <c r="I527" s="1">
        <v>8.3627180252071799E-7</v>
      </c>
      <c r="J527" s="1">
        <v>9.9523255837176399E-7</v>
      </c>
      <c r="K527" s="1">
        <v>3.26867419366082E-6</v>
      </c>
      <c r="L527" s="1">
        <v>8.9440295731384999E-6</v>
      </c>
      <c r="M527" s="1">
        <v>4.9804437635611902E-4</v>
      </c>
      <c r="N527" s="1">
        <v>4.59003858122625E-7</v>
      </c>
      <c r="O527" s="1">
        <v>4.2228354947281501E-7</v>
      </c>
      <c r="P527" s="1">
        <v>4.5839332359435603E-9</v>
      </c>
      <c r="Q527" s="1">
        <v>4.0649712473510404E-9</v>
      </c>
      <c r="R527" s="1">
        <v>16.1585012930312</v>
      </c>
      <c r="S527" s="1">
        <v>9.7115300476109407</v>
      </c>
      <c r="T527" s="1">
        <v>4.4527033266203199E-2</v>
      </c>
      <c r="U527" s="1">
        <v>1553.8448076177499</v>
      </c>
      <c r="V527" s="1">
        <f t="shared" si="33"/>
        <v>0.17820849940561612</v>
      </c>
      <c r="W527" s="1">
        <f t="shared" si="34"/>
        <v>1.9059617747053923</v>
      </c>
      <c r="X527" s="1">
        <f t="shared" si="35"/>
        <v>218.10413439294109</v>
      </c>
    </row>
    <row r="528" spans="1:24" hidden="1" x14ac:dyDescent="0.3">
      <c r="A528" s="18" t="str">
        <f t="shared" si="32"/>
        <v>AirGrSupp - Forklift_1992_25</v>
      </c>
      <c r="B528" s="1" t="s">
        <v>40</v>
      </c>
      <c r="C528" s="1">
        <v>2020</v>
      </c>
      <c r="D528" s="1" t="s">
        <v>62</v>
      </c>
      <c r="E528" s="1">
        <v>1992</v>
      </c>
      <c r="F528" s="1">
        <v>25</v>
      </c>
      <c r="G528" s="1" t="s">
        <v>5</v>
      </c>
      <c r="H528" s="1">
        <v>0</v>
      </c>
      <c r="I528" s="1">
        <v>0</v>
      </c>
      <c r="J528" s="1">
        <v>0</v>
      </c>
      <c r="K528" s="1">
        <v>0</v>
      </c>
      <c r="L528" s="1">
        <v>0</v>
      </c>
      <c r="M528" s="1">
        <v>0</v>
      </c>
      <c r="N528" s="1">
        <v>0</v>
      </c>
      <c r="O528" s="1">
        <v>0</v>
      </c>
      <c r="P528" s="1">
        <v>0</v>
      </c>
      <c r="Q528" s="1">
        <v>0</v>
      </c>
      <c r="R528" s="1">
        <v>0</v>
      </c>
      <c r="S528" s="1">
        <v>0</v>
      </c>
      <c r="T528" s="1">
        <v>0</v>
      </c>
      <c r="U528" s="1">
        <v>0</v>
      </c>
      <c r="V528" s="1">
        <f t="shared" si="33"/>
        <v>0</v>
      </c>
      <c r="W528" s="1">
        <f t="shared" si="34"/>
        <v>0</v>
      </c>
      <c r="X528" s="1" t="e">
        <f t="shared" si="35"/>
        <v>#DIV/0!</v>
      </c>
    </row>
    <row r="529" spans="1:24" hidden="1" x14ac:dyDescent="0.3">
      <c r="A529" s="18" t="str">
        <f t="shared" si="32"/>
        <v>AirGrSupp - Forklift_1993_25</v>
      </c>
      <c r="B529" s="1" t="s">
        <v>40</v>
      </c>
      <c r="C529" s="1">
        <v>2020</v>
      </c>
      <c r="D529" s="1" t="s">
        <v>62</v>
      </c>
      <c r="E529" s="1">
        <v>1993</v>
      </c>
      <c r="F529" s="1">
        <v>25</v>
      </c>
      <c r="G529" s="1" t="s">
        <v>5</v>
      </c>
      <c r="H529" s="1">
        <v>0</v>
      </c>
      <c r="I529" s="1">
        <v>0</v>
      </c>
      <c r="J529" s="1">
        <v>0</v>
      </c>
      <c r="K529" s="1">
        <v>0</v>
      </c>
      <c r="L529" s="1">
        <v>0</v>
      </c>
      <c r="M529" s="1">
        <v>0</v>
      </c>
      <c r="N529" s="1">
        <v>0</v>
      </c>
      <c r="O529" s="1">
        <v>0</v>
      </c>
      <c r="P529" s="1">
        <v>0</v>
      </c>
      <c r="Q529" s="1">
        <v>0</v>
      </c>
      <c r="R529" s="1">
        <v>0</v>
      </c>
      <c r="S529" s="1">
        <v>0</v>
      </c>
      <c r="T529" s="1">
        <v>0</v>
      </c>
      <c r="U529" s="1">
        <v>0</v>
      </c>
      <c r="V529" s="1">
        <f t="shared" si="33"/>
        <v>0</v>
      </c>
      <c r="W529" s="1">
        <f t="shared" si="34"/>
        <v>0</v>
      </c>
      <c r="X529" s="1" t="e">
        <f t="shared" si="35"/>
        <v>#DIV/0!</v>
      </c>
    </row>
    <row r="530" spans="1:24" hidden="1" x14ac:dyDescent="0.3">
      <c r="A530" s="18" t="str">
        <f t="shared" si="32"/>
        <v>AirGrSupp - Forklift_1994_300</v>
      </c>
      <c r="B530" s="1" t="s">
        <v>40</v>
      </c>
      <c r="C530" s="1">
        <v>2020</v>
      </c>
      <c r="D530" s="1" t="s">
        <v>62</v>
      </c>
      <c r="E530" s="1">
        <v>1994</v>
      </c>
      <c r="F530" s="1">
        <v>300</v>
      </c>
      <c r="G530" s="1" t="s">
        <v>5</v>
      </c>
      <c r="H530" s="1">
        <v>8.35250778910691E-7</v>
      </c>
      <c r="I530" s="1">
        <v>1.01065344248193E-6</v>
      </c>
      <c r="J530" s="1">
        <v>1.2027611216313901E-6</v>
      </c>
      <c r="K530" s="1">
        <v>3.9955967547218298E-6</v>
      </c>
      <c r="L530" s="1">
        <v>1.0957872579907E-5</v>
      </c>
      <c r="M530" s="1">
        <v>6.2255547044514899E-4</v>
      </c>
      <c r="N530" s="1">
        <v>5.4863762012243101E-7</v>
      </c>
      <c r="O530" s="1">
        <v>5.0474661051263705E-7</v>
      </c>
      <c r="P530" s="1">
        <v>5.7307765361030597E-9</v>
      </c>
      <c r="Q530" s="1">
        <v>5.0812140591888001E-9</v>
      </c>
      <c r="R530" s="1">
        <v>20.198126616288999</v>
      </c>
      <c r="S530" s="1">
        <v>9.7115300476109407</v>
      </c>
      <c r="T530" s="1">
        <v>4.4527033266203199E-2</v>
      </c>
      <c r="U530" s="1">
        <v>1942.3060095221799</v>
      </c>
      <c r="V530" s="1">
        <f t="shared" si="33"/>
        <v>0.17229521106505424</v>
      </c>
      <c r="W530" s="1">
        <f t="shared" si="34"/>
        <v>1.8680874072348526</v>
      </c>
      <c r="X530" s="1">
        <f t="shared" si="35"/>
        <v>218.10413439294109</v>
      </c>
    </row>
    <row r="531" spans="1:24" hidden="1" x14ac:dyDescent="0.3">
      <c r="A531" s="18" t="str">
        <f t="shared" si="32"/>
        <v>AirGrSupp - Forklift_1995_50</v>
      </c>
      <c r="B531" s="1" t="s">
        <v>40</v>
      </c>
      <c r="C531" s="1">
        <v>2020</v>
      </c>
      <c r="D531" s="1" t="s">
        <v>62</v>
      </c>
      <c r="E531" s="1">
        <v>1995</v>
      </c>
      <c r="F531" s="1">
        <v>50</v>
      </c>
      <c r="G531" s="1" t="s">
        <v>5</v>
      </c>
      <c r="H531" s="1">
        <v>1.1942506374615901E-6</v>
      </c>
      <c r="I531" s="1">
        <v>1.4450432713285199E-6</v>
      </c>
      <c r="J531" s="1">
        <v>1.7197209179446899E-6</v>
      </c>
      <c r="K531" s="1">
        <v>4.1146690901891002E-6</v>
      </c>
      <c r="L531" s="1">
        <v>3.0821884560136901E-6</v>
      </c>
      <c r="M531" s="1">
        <v>2.4731785783457002E-4</v>
      </c>
      <c r="N531" s="1">
        <v>3.9654620924811199E-7</v>
      </c>
      <c r="O531" s="1">
        <v>3.6482251250826298E-7</v>
      </c>
      <c r="P531" s="1">
        <v>2.2507487254340898E-9</v>
      </c>
      <c r="Q531" s="1">
        <v>2.01857510852632E-9</v>
      </c>
      <c r="R531" s="1">
        <v>8.0239555255055102</v>
      </c>
      <c r="S531" s="1">
        <v>17.335081134985501</v>
      </c>
      <c r="T531" s="1">
        <v>4.4527033266203199E-2</v>
      </c>
      <c r="U531" s="1">
        <v>693.40324539942105</v>
      </c>
      <c r="V531" s="1">
        <f t="shared" si="33"/>
        <v>0.69005480256489238</v>
      </c>
      <c r="W531" s="1">
        <f t="shared" si="34"/>
        <v>1.4718444690773467</v>
      </c>
      <c r="X531" s="1">
        <f t="shared" si="35"/>
        <v>389.31587989139916</v>
      </c>
    </row>
    <row r="532" spans="1:24" hidden="1" x14ac:dyDescent="0.3">
      <c r="A532" s="18" t="str">
        <f t="shared" si="32"/>
        <v>AirGrSupp - Forklift_1995_75</v>
      </c>
      <c r="B532" s="1" t="s">
        <v>40</v>
      </c>
      <c r="C532" s="1">
        <v>2020</v>
      </c>
      <c r="D532" s="1" t="s">
        <v>62</v>
      </c>
      <c r="E532" s="1">
        <v>1995</v>
      </c>
      <c r="F532" s="1">
        <v>75</v>
      </c>
      <c r="G532" s="1" t="s">
        <v>5</v>
      </c>
      <c r="H532" s="1">
        <v>2.3080013699371301E-6</v>
      </c>
      <c r="I532" s="1">
        <v>2.79268165762392E-6</v>
      </c>
      <c r="J532" s="1">
        <v>3.3235219727094601E-6</v>
      </c>
      <c r="K532" s="1">
        <v>9.8453526231504597E-6</v>
      </c>
      <c r="L532" s="1">
        <v>2.23805420402961E-5</v>
      </c>
      <c r="M532" s="1">
        <v>1.19574850321303E-3</v>
      </c>
      <c r="N532" s="1">
        <v>1.8855073394247699E-6</v>
      </c>
      <c r="O532" s="1">
        <v>1.7346667522707901E-6</v>
      </c>
      <c r="P532" s="1">
        <v>1.09860478618948E-8</v>
      </c>
      <c r="Q532" s="1">
        <v>9.75953853788418E-9</v>
      </c>
      <c r="R532" s="1">
        <v>38.794743305147797</v>
      </c>
      <c r="S532" s="1">
        <v>52.005243404956602</v>
      </c>
      <c r="T532" s="1">
        <v>0.13358109979860899</v>
      </c>
      <c r="U532" s="1">
        <v>3727.0424440218899</v>
      </c>
      <c r="V532" s="1">
        <f t="shared" si="33"/>
        <v>0.24811081463570728</v>
      </c>
      <c r="W532" s="1">
        <f t="shared" si="34"/>
        <v>1.9883592898773363</v>
      </c>
      <c r="X532" s="1">
        <f t="shared" si="35"/>
        <v>389.31587989140172</v>
      </c>
    </row>
    <row r="533" spans="1:24" hidden="1" x14ac:dyDescent="0.3">
      <c r="A533" s="18" t="str">
        <f t="shared" si="32"/>
        <v>AirGrSupp - Forklift_1996_100</v>
      </c>
      <c r="B533" s="1" t="s">
        <v>40</v>
      </c>
      <c r="C533" s="1">
        <v>2020</v>
      </c>
      <c r="D533" s="1" t="s">
        <v>62</v>
      </c>
      <c r="E533" s="1">
        <v>1996</v>
      </c>
      <c r="F533" s="1">
        <v>100</v>
      </c>
      <c r="G533" s="1" t="s">
        <v>5</v>
      </c>
      <c r="H533" s="1">
        <v>4.4983902471753298E-6</v>
      </c>
      <c r="I533" s="1">
        <v>5.4430521990821499E-6</v>
      </c>
      <c r="J533" s="1">
        <v>6.4776819559324796E-6</v>
      </c>
      <c r="K533" s="1">
        <v>1.9266178020367698E-5</v>
      </c>
      <c r="L533" s="1">
        <v>4.3831081361699402E-5</v>
      </c>
      <c r="M533" s="1">
        <v>2.3578244647671802E-3</v>
      </c>
      <c r="N533" s="1">
        <v>3.6602446430151898E-6</v>
      </c>
      <c r="O533" s="1">
        <v>3.36742507157397E-6</v>
      </c>
      <c r="P533" s="1">
        <v>2.16643047521827E-8</v>
      </c>
      <c r="Q533" s="1">
        <v>1.92442463173727E-8</v>
      </c>
      <c r="R533" s="1">
        <v>76.497018079849099</v>
      </c>
      <c r="S533" s="1">
        <v>88.763384635164002</v>
      </c>
      <c r="T533" s="1">
        <v>0.26716219959721899</v>
      </c>
      <c r="U533" s="1">
        <v>7411.7426170361996</v>
      </c>
      <c r="V533" s="1">
        <f t="shared" si="33"/>
        <v>0.24317043432923996</v>
      </c>
      <c r="W533" s="1">
        <f t="shared" si="34"/>
        <v>1.9581702879208112</v>
      </c>
      <c r="X533" s="1">
        <f t="shared" si="35"/>
        <v>332.24529805858054</v>
      </c>
    </row>
    <row r="534" spans="1:24" hidden="1" x14ac:dyDescent="0.3">
      <c r="A534" s="18" t="str">
        <f t="shared" si="32"/>
        <v>AirGrSupp - Forklift_1996_175</v>
      </c>
      <c r="B534" s="1" t="s">
        <v>40</v>
      </c>
      <c r="C534" s="1">
        <v>2020</v>
      </c>
      <c r="D534" s="1" t="s">
        <v>62</v>
      </c>
      <c r="E534" s="1">
        <v>1996</v>
      </c>
      <c r="F534" s="1">
        <v>175</v>
      </c>
      <c r="G534" s="1" t="s">
        <v>5</v>
      </c>
      <c r="H534" s="1">
        <v>1.8519175195656E-6</v>
      </c>
      <c r="I534" s="1">
        <v>2.2408201986743801E-6</v>
      </c>
      <c r="J534" s="1">
        <v>2.66676122817446E-6</v>
      </c>
      <c r="K534" s="1">
        <v>8.9299606637964102E-6</v>
      </c>
      <c r="L534" s="1">
        <v>2.45286259695829E-5</v>
      </c>
      <c r="M534" s="1">
        <v>1.41265172007493E-3</v>
      </c>
      <c r="N534" s="1">
        <v>1.2069274796039001E-6</v>
      </c>
      <c r="O534" s="1">
        <v>1.1103732812355901E-6</v>
      </c>
      <c r="P534" s="1">
        <v>1.3005108183065099E-8</v>
      </c>
      <c r="Q534" s="1">
        <v>1.15298734354538E-8</v>
      </c>
      <c r="R534" s="1">
        <v>45.831929300035</v>
      </c>
      <c r="S534" s="1">
        <v>34.670162269971001</v>
      </c>
      <c r="T534" s="1">
        <v>8.9054066532406398E-2</v>
      </c>
      <c r="U534" s="1">
        <v>4403.1106082863198</v>
      </c>
      <c r="V534" s="1">
        <f t="shared" si="33"/>
        <v>0.1685140110279911</v>
      </c>
      <c r="W534" s="1">
        <f t="shared" si="34"/>
        <v>1.8446000931199211</v>
      </c>
      <c r="X534" s="1">
        <f t="shared" si="35"/>
        <v>389.31587989139916</v>
      </c>
    </row>
    <row r="535" spans="1:24" hidden="1" x14ac:dyDescent="0.3">
      <c r="A535" s="18" t="str">
        <f t="shared" si="32"/>
        <v>AirGrSupp - Forklift_1996_300</v>
      </c>
      <c r="B535" s="1" t="s">
        <v>40</v>
      </c>
      <c r="C535" s="1">
        <v>2020</v>
      </c>
      <c r="D535" s="1" t="s">
        <v>62</v>
      </c>
      <c r="E535" s="1">
        <v>1996</v>
      </c>
      <c r="F535" s="1">
        <v>300</v>
      </c>
      <c r="G535" s="1" t="s">
        <v>5</v>
      </c>
      <c r="H535" s="1">
        <v>8.57367811267555E-7</v>
      </c>
      <c r="I535" s="1">
        <v>1.03741505163374E-6</v>
      </c>
      <c r="J535" s="1">
        <v>1.2346096482252799E-6</v>
      </c>
      <c r="K535" s="1">
        <v>2.9942036957233501E-6</v>
      </c>
      <c r="L535" s="1">
        <v>1.8835489045853901E-5</v>
      </c>
      <c r="M535" s="1">
        <v>1.39040523629422E-3</v>
      </c>
      <c r="N535" s="1">
        <v>4.6578839420681701E-7</v>
      </c>
      <c r="O535" s="1">
        <v>4.28525322670272E-7</v>
      </c>
      <c r="P535" s="1">
        <v>1.2829264899374601E-8</v>
      </c>
      <c r="Q535" s="1">
        <v>1.1348300625446699E-8</v>
      </c>
      <c r="R535" s="1">
        <v>45.110166633892703</v>
      </c>
      <c r="S535" s="1">
        <v>17.335081134985501</v>
      </c>
      <c r="T535" s="1">
        <v>4.4527033266203199E-2</v>
      </c>
      <c r="U535" s="1">
        <v>4333.7702837463803</v>
      </c>
      <c r="V535" s="1">
        <f t="shared" si="33"/>
        <v>7.9263867355315473E-2</v>
      </c>
      <c r="W535" s="1">
        <f t="shared" si="34"/>
        <v>1.4391286331848561</v>
      </c>
      <c r="X535" s="1">
        <f t="shared" si="35"/>
        <v>389.31587989139916</v>
      </c>
    </row>
    <row r="536" spans="1:24" hidden="1" x14ac:dyDescent="0.3">
      <c r="A536" s="18" t="str">
        <f t="shared" si="32"/>
        <v>AirGrSupp - Forklift_1996_600</v>
      </c>
      <c r="B536" s="1" t="s">
        <v>40</v>
      </c>
      <c r="C536" s="1">
        <v>2020</v>
      </c>
      <c r="D536" s="1" t="s">
        <v>62</v>
      </c>
      <c r="E536" s="1">
        <v>1996</v>
      </c>
      <c r="F536" s="1">
        <v>600</v>
      </c>
      <c r="G536" s="1" t="s">
        <v>5</v>
      </c>
      <c r="H536" s="1">
        <v>2.39555169964342E-6</v>
      </c>
      <c r="I536" s="1">
        <v>2.8986175565685402E-6</v>
      </c>
      <c r="J536" s="1">
        <v>3.4495944474865301E-6</v>
      </c>
      <c r="K536" s="1">
        <v>8.5749269360409305E-6</v>
      </c>
      <c r="L536" s="1">
        <v>5.3906840023691003E-5</v>
      </c>
      <c r="M536" s="1">
        <v>4.18233895077304E-3</v>
      </c>
      <c r="N536" s="1">
        <v>1.4010914897741E-6</v>
      </c>
      <c r="O536" s="1">
        <v>1.28900417059217E-6</v>
      </c>
      <c r="P536" s="1">
        <v>3.8595931137618599E-8</v>
      </c>
      <c r="Q536" s="1">
        <v>3.4135688281343703E-8</v>
      </c>
      <c r="R536" s="1">
        <v>135.691381234749</v>
      </c>
      <c r="S536" s="1">
        <v>34.670162269971001</v>
      </c>
      <c r="T536" s="1">
        <v>8.9054066532406398E-2</v>
      </c>
      <c r="U536" s="1">
        <v>13035.981013509099</v>
      </c>
      <c r="V536" s="1">
        <f t="shared" si="33"/>
        <v>7.3626778703257373E-2</v>
      </c>
      <c r="W536" s="1">
        <f t="shared" si="34"/>
        <v>1.3692689371945934</v>
      </c>
      <c r="X536" s="1">
        <f t="shared" si="35"/>
        <v>389.31587989139916</v>
      </c>
    </row>
    <row r="537" spans="1:24" hidden="1" x14ac:dyDescent="0.3">
      <c r="A537" s="18" t="str">
        <f t="shared" si="32"/>
        <v>AirGrSupp - Forklift_1997_50</v>
      </c>
      <c r="B537" s="1" t="s">
        <v>40</v>
      </c>
      <c r="C537" s="1">
        <v>2020</v>
      </c>
      <c r="D537" s="1" t="s">
        <v>62</v>
      </c>
      <c r="E537" s="1">
        <v>1997</v>
      </c>
      <c r="F537" s="1">
        <v>50</v>
      </c>
      <c r="G537" s="1" t="s">
        <v>5</v>
      </c>
      <c r="H537" s="1">
        <v>1.20160657546844E-6</v>
      </c>
      <c r="I537" s="1">
        <v>1.4539439563168199E-6</v>
      </c>
      <c r="J537" s="1">
        <v>1.73031346867456E-6</v>
      </c>
      <c r="K537" s="1">
        <v>4.1582109223955803E-6</v>
      </c>
      <c r="L537" s="1">
        <v>3.2057185928316298E-6</v>
      </c>
      <c r="M537" s="1">
        <v>2.5968375072629799E-4</v>
      </c>
      <c r="N537" s="1">
        <v>4.0296567893347198E-7</v>
      </c>
      <c r="O537" s="1">
        <v>3.7072842461879398E-7</v>
      </c>
      <c r="P537" s="1">
        <v>2.3648568595217801E-9</v>
      </c>
      <c r="Q537" s="1">
        <v>2.1195038639526402E-9</v>
      </c>
      <c r="R537" s="1">
        <v>8.4251533017807798</v>
      </c>
      <c r="S537" s="1">
        <v>17.335081134985501</v>
      </c>
      <c r="T537" s="1">
        <v>4.4527033266203199E-2</v>
      </c>
      <c r="U537" s="1">
        <v>728.07340766939205</v>
      </c>
      <c r="V537" s="1">
        <f t="shared" si="33"/>
        <v>0.66124301612104186</v>
      </c>
      <c r="W537" s="1">
        <f t="shared" si="34"/>
        <v>1.4579372347536246</v>
      </c>
      <c r="X537" s="1">
        <f t="shared" si="35"/>
        <v>389.31587989139916</v>
      </c>
    </row>
    <row r="538" spans="1:24" hidden="1" x14ac:dyDescent="0.3">
      <c r="A538" s="18" t="str">
        <f t="shared" si="32"/>
        <v>AirGrSupp - Forklift_1997_100</v>
      </c>
      <c r="B538" s="1" t="s">
        <v>40</v>
      </c>
      <c r="C538" s="1">
        <v>2020</v>
      </c>
      <c r="D538" s="1" t="s">
        <v>62</v>
      </c>
      <c r="E538" s="1">
        <v>1997</v>
      </c>
      <c r="F538" s="1">
        <v>100</v>
      </c>
      <c r="G538" s="1" t="s">
        <v>5</v>
      </c>
      <c r="H538" s="1">
        <v>5.7886346455260999E-6</v>
      </c>
      <c r="I538" s="1">
        <v>7.0042479210865798E-6</v>
      </c>
      <c r="J538" s="1">
        <v>8.3356338895575796E-6</v>
      </c>
      <c r="K538" s="1">
        <v>2.4893837629220298E-5</v>
      </c>
      <c r="L538" s="1">
        <v>5.6680128611321699E-5</v>
      </c>
      <c r="M538" s="1">
        <v>3.0700147617376502E-3</v>
      </c>
      <c r="N538" s="1">
        <v>4.6907418421913996E-6</v>
      </c>
      <c r="O538" s="1">
        <v>4.3154824948160898E-6</v>
      </c>
      <c r="P538" s="1">
        <v>2.8210149902271801E-8</v>
      </c>
      <c r="Q538" s="1">
        <v>2.50570477809863E-8</v>
      </c>
      <c r="R538" s="1">
        <v>99.603247927635294</v>
      </c>
      <c r="S538" s="1">
        <v>104.010486809913</v>
      </c>
      <c r="T538" s="1">
        <v>0.26716219959721899</v>
      </c>
      <c r="U538" s="1">
        <v>9568.9647865120205</v>
      </c>
      <c r="V538" s="1">
        <f t="shared" si="33"/>
        <v>0.24237351107427943</v>
      </c>
      <c r="W538" s="1">
        <f t="shared" si="34"/>
        <v>1.9613471616716565</v>
      </c>
      <c r="X538" s="1">
        <f t="shared" si="35"/>
        <v>389.3158798913995</v>
      </c>
    </row>
    <row r="539" spans="1:24" hidden="1" x14ac:dyDescent="0.3">
      <c r="A539" s="18" t="str">
        <f t="shared" si="32"/>
        <v>AirGrSupp - Forklift_1997_175</v>
      </c>
      <c r="B539" s="1" t="s">
        <v>40</v>
      </c>
      <c r="C539" s="1">
        <v>2020</v>
      </c>
      <c r="D539" s="1" t="s">
        <v>62</v>
      </c>
      <c r="E539" s="1">
        <v>1997</v>
      </c>
      <c r="F539" s="1">
        <v>175</v>
      </c>
      <c r="G539" s="1" t="s">
        <v>5</v>
      </c>
      <c r="H539" s="1">
        <v>2.8678486382379899E-6</v>
      </c>
      <c r="I539" s="1">
        <v>3.4700968522679699E-6</v>
      </c>
      <c r="J539" s="1">
        <v>4.12970203906271E-6</v>
      </c>
      <c r="K539" s="1">
        <v>1.38856575832327E-5</v>
      </c>
      <c r="L539" s="1">
        <v>3.2874594360736698E-5</v>
      </c>
      <c r="M539" s="1">
        <v>2.2135251361804099E-3</v>
      </c>
      <c r="N539" s="1">
        <v>2.0682237409731499E-6</v>
      </c>
      <c r="O539" s="1">
        <v>1.9027658416953E-6</v>
      </c>
      <c r="P539" s="1">
        <v>2.0379102147323401E-8</v>
      </c>
      <c r="Q539" s="1">
        <v>1.8066494595711102E-8</v>
      </c>
      <c r="R539" s="1">
        <v>71.815385281157305</v>
      </c>
      <c r="S539" s="1">
        <v>52.005243404956602</v>
      </c>
      <c r="T539" s="1">
        <v>0.13358109979860899</v>
      </c>
      <c r="U539" s="1">
        <v>6899.3622917242401</v>
      </c>
      <c r="V539" s="1">
        <f t="shared" si="33"/>
        <v>0.16654102999977033</v>
      </c>
      <c r="W539" s="1">
        <f t="shared" si="34"/>
        <v>1.5777567712795757</v>
      </c>
      <c r="X539" s="1">
        <f t="shared" si="35"/>
        <v>389.31587989140172</v>
      </c>
    </row>
    <row r="540" spans="1:24" hidden="1" x14ac:dyDescent="0.3">
      <c r="A540" s="18" t="str">
        <f t="shared" si="32"/>
        <v>AirGrSupp - Forklift_1997_300</v>
      </c>
      <c r="B540" s="1" t="s">
        <v>40</v>
      </c>
      <c r="C540" s="1">
        <v>2020</v>
      </c>
      <c r="D540" s="1" t="s">
        <v>62</v>
      </c>
      <c r="E540" s="1">
        <v>1997</v>
      </c>
      <c r="F540" s="1">
        <v>300</v>
      </c>
      <c r="G540" s="1" t="s">
        <v>5</v>
      </c>
      <c r="H540" s="1">
        <v>5.0840455640944497E-6</v>
      </c>
      <c r="I540" s="1">
        <v>6.1516951325542903E-6</v>
      </c>
      <c r="J540" s="1">
        <v>7.3210256122960101E-6</v>
      </c>
      <c r="K540" s="1">
        <v>1.7828030012617601E-5</v>
      </c>
      <c r="L540" s="1">
        <v>1.12236867009676E-4</v>
      </c>
      <c r="M540" s="1">
        <v>8.34243141776537E-3</v>
      </c>
      <c r="N540" s="1">
        <v>2.7587781147944599E-6</v>
      </c>
      <c r="O540" s="1">
        <v>2.5380758656109E-6</v>
      </c>
      <c r="P540" s="1">
        <v>7.69773942353534E-8</v>
      </c>
      <c r="Q540" s="1">
        <v>6.8089803752680302E-8</v>
      </c>
      <c r="R540" s="1">
        <v>270.66099980335599</v>
      </c>
      <c r="S540" s="1">
        <v>104.010486809913</v>
      </c>
      <c r="T540" s="1">
        <v>0.26716219959721899</v>
      </c>
      <c r="U540" s="1">
        <v>26002.6217024783</v>
      </c>
      <c r="V540" s="1">
        <f t="shared" si="33"/>
        <v>7.8336879443643787E-2</v>
      </c>
      <c r="W540" s="1">
        <f t="shared" si="34"/>
        <v>1.4292460420447657</v>
      </c>
      <c r="X540" s="1">
        <f t="shared" si="35"/>
        <v>389.3158798913995</v>
      </c>
    </row>
    <row r="541" spans="1:24" hidden="1" x14ac:dyDescent="0.3">
      <c r="A541" s="18" t="str">
        <f t="shared" si="32"/>
        <v>AirGrSupp - Forklift_1998_25</v>
      </c>
      <c r="B541" s="1" t="s">
        <v>40</v>
      </c>
      <c r="C541" s="1">
        <v>2020</v>
      </c>
      <c r="D541" s="1" t="s">
        <v>62</v>
      </c>
      <c r="E541" s="1">
        <v>1998</v>
      </c>
      <c r="F541" s="1">
        <v>25</v>
      </c>
      <c r="G541" s="1" t="s">
        <v>5</v>
      </c>
      <c r="H541" s="1">
        <v>0</v>
      </c>
      <c r="I541" s="1">
        <v>0</v>
      </c>
      <c r="J541" s="1">
        <v>0</v>
      </c>
      <c r="K541" s="1">
        <v>0</v>
      </c>
      <c r="L541" s="1">
        <v>0</v>
      </c>
      <c r="M541" s="1">
        <v>0</v>
      </c>
      <c r="N541" s="1">
        <v>0</v>
      </c>
      <c r="O541" s="1">
        <v>0</v>
      </c>
      <c r="P541" s="1">
        <v>0</v>
      </c>
      <c r="Q541" s="1">
        <v>0</v>
      </c>
      <c r="R541" s="1">
        <v>0</v>
      </c>
      <c r="S541" s="1">
        <v>0</v>
      </c>
      <c r="T541" s="1">
        <v>0</v>
      </c>
      <c r="U541" s="1">
        <v>0</v>
      </c>
      <c r="V541" s="1">
        <f t="shared" si="33"/>
        <v>0</v>
      </c>
      <c r="W541" s="1">
        <f t="shared" si="34"/>
        <v>0</v>
      </c>
      <c r="X541" s="1" t="e">
        <f t="shared" si="35"/>
        <v>#DIV/0!</v>
      </c>
    </row>
    <row r="542" spans="1:24" hidden="1" x14ac:dyDescent="0.3">
      <c r="A542" s="18" t="str">
        <f t="shared" si="32"/>
        <v>AirGrSupp - Forklift_1998_100</v>
      </c>
      <c r="B542" s="1" t="s">
        <v>40</v>
      </c>
      <c r="C542" s="1">
        <v>2020</v>
      </c>
      <c r="D542" s="1" t="s">
        <v>62</v>
      </c>
      <c r="E542" s="1">
        <v>1998</v>
      </c>
      <c r="F542" s="1">
        <v>100</v>
      </c>
      <c r="G542" s="1" t="s">
        <v>5</v>
      </c>
      <c r="H542" s="1">
        <v>6.7702888495932897E-6</v>
      </c>
      <c r="I542" s="1">
        <v>8.1920495080078792E-6</v>
      </c>
      <c r="J542" s="1">
        <v>9.7492159434143402E-6</v>
      </c>
      <c r="K542" s="1">
        <v>2.9237164603377201E-5</v>
      </c>
      <c r="L542" s="1">
        <v>5.3592765960795703E-5</v>
      </c>
      <c r="M542" s="1">
        <v>3.6336437596246802E-3</v>
      </c>
      <c r="N542" s="1">
        <v>6.07004639564162E-6</v>
      </c>
      <c r="O542" s="1">
        <v>5.5844426839902901E-6</v>
      </c>
      <c r="P542" s="1">
        <v>3.3391729874240997E-8</v>
      </c>
      <c r="Q542" s="1">
        <v>2.9657311892684299E-8</v>
      </c>
      <c r="R542" s="1">
        <v>117.889570037686</v>
      </c>
      <c r="S542" s="1">
        <v>131.057097992509</v>
      </c>
      <c r="T542" s="1">
        <v>0.35621626612962498</v>
      </c>
      <c r="U542" s="1">
        <v>11107.089054865201</v>
      </c>
      <c r="V542" s="1">
        <f t="shared" si="33"/>
        <v>0.24421982458157207</v>
      </c>
      <c r="W542" s="1">
        <f t="shared" si="34"/>
        <v>1.5976973636441778</v>
      </c>
      <c r="X542" s="1">
        <f t="shared" si="35"/>
        <v>367.91441170409132</v>
      </c>
    </row>
    <row r="543" spans="1:24" hidden="1" x14ac:dyDescent="0.3">
      <c r="A543" s="18" t="str">
        <f t="shared" si="32"/>
        <v>AirGrSupp - Forklift_1998_175</v>
      </c>
      <c r="B543" s="1" t="s">
        <v>40</v>
      </c>
      <c r="C543" s="1">
        <v>2020</v>
      </c>
      <c r="D543" s="1" t="s">
        <v>62</v>
      </c>
      <c r="E543" s="1">
        <v>1998</v>
      </c>
      <c r="F543" s="1">
        <v>175</v>
      </c>
      <c r="G543" s="1" t="s">
        <v>5</v>
      </c>
      <c r="H543" s="1">
        <v>9.2563715830048704E-7</v>
      </c>
      <c r="I543" s="1">
        <v>1.1200209615435899E-6</v>
      </c>
      <c r="J543" s="1">
        <v>1.3329175079526999E-6</v>
      </c>
      <c r="K543" s="1">
        <v>4.5005802838193302E-6</v>
      </c>
      <c r="L543" s="1">
        <v>1.0663715823942099E-5</v>
      </c>
      <c r="M543" s="1">
        <v>7.2301072287299904E-4</v>
      </c>
      <c r="N543" s="1">
        <v>6.64746726565617E-7</v>
      </c>
      <c r="O543" s="1">
        <v>6.1156698844036798E-7</v>
      </c>
      <c r="P543" s="1">
        <v>6.6568235707815998E-9</v>
      </c>
      <c r="Q543" s="1">
        <v>5.9011163252322902E-9</v>
      </c>
      <c r="R543" s="1">
        <v>23.457286649624201</v>
      </c>
      <c r="S543" s="1">
        <v>17.335081134985501</v>
      </c>
      <c r="T543" s="1">
        <v>4.4527033266203199E-2</v>
      </c>
      <c r="U543" s="1">
        <v>2253.5605475481202</v>
      </c>
      <c r="V543" s="1">
        <f t="shared" si="33"/>
        <v>0.16456804897155006</v>
      </c>
      <c r="W543" s="1">
        <f t="shared" si="34"/>
        <v>1.5668518431249889</v>
      </c>
      <c r="X543" s="1">
        <f t="shared" si="35"/>
        <v>389.31587989139916</v>
      </c>
    </row>
    <row r="544" spans="1:24" hidden="1" x14ac:dyDescent="0.3">
      <c r="A544" s="18" t="str">
        <f t="shared" si="32"/>
        <v>AirGrSupp - Forklift_1998_300</v>
      </c>
      <c r="B544" s="1" t="s">
        <v>40</v>
      </c>
      <c r="C544" s="1">
        <v>2020</v>
      </c>
      <c r="D544" s="1" t="s">
        <v>62</v>
      </c>
      <c r="E544" s="1">
        <v>1998</v>
      </c>
      <c r="F544" s="1">
        <v>300</v>
      </c>
      <c r="G544" s="1" t="s">
        <v>5</v>
      </c>
      <c r="H544" s="1">
        <v>8.3731404343059505E-7</v>
      </c>
      <c r="I544" s="1">
        <v>1.0131499925510201E-6</v>
      </c>
      <c r="J544" s="1">
        <v>1.2057322225400499E-6</v>
      </c>
      <c r="K544" s="1">
        <v>2.9484729751491999E-6</v>
      </c>
      <c r="L544" s="1">
        <v>1.85767999573715E-5</v>
      </c>
      <c r="M544" s="1">
        <v>1.39040523629422E-3</v>
      </c>
      <c r="N544" s="1">
        <v>4.5380431072467E-7</v>
      </c>
      <c r="O544" s="1">
        <v>4.1749996586669598E-7</v>
      </c>
      <c r="P544" s="1">
        <v>1.28298665124097E-8</v>
      </c>
      <c r="Q544" s="1">
        <v>1.1348300625446699E-8</v>
      </c>
      <c r="R544" s="1">
        <v>45.110166633892703</v>
      </c>
      <c r="S544" s="1">
        <v>17.335081134985501</v>
      </c>
      <c r="T544" s="1">
        <v>4.4527033266203199E-2</v>
      </c>
      <c r="U544" s="1">
        <v>4333.7702837463803</v>
      </c>
      <c r="V544" s="1">
        <f t="shared" si="33"/>
        <v>7.7409891531971975E-2</v>
      </c>
      <c r="W544" s="1">
        <f t="shared" si="34"/>
        <v>1.4193634509046824</v>
      </c>
      <c r="X544" s="1">
        <f t="shared" si="35"/>
        <v>389.31587989139916</v>
      </c>
    </row>
    <row r="545" spans="1:24" hidden="1" x14ac:dyDescent="0.3">
      <c r="A545" s="18" t="str">
        <f t="shared" si="32"/>
        <v>AirGrSupp - Forklift_1999_50</v>
      </c>
      <c r="B545" s="1" t="s">
        <v>40</v>
      </c>
      <c r="C545" s="1">
        <v>2020</v>
      </c>
      <c r="D545" s="1" t="s">
        <v>62</v>
      </c>
      <c r="E545" s="1">
        <v>1999</v>
      </c>
      <c r="F545" s="1">
        <v>50</v>
      </c>
      <c r="G545" s="1" t="s">
        <v>5</v>
      </c>
      <c r="H545" s="1">
        <v>1.85017829757525E-6</v>
      </c>
      <c r="I545" s="1">
        <v>2.2387157400660501E-6</v>
      </c>
      <c r="J545" s="1">
        <v>2.6642567485083598E-6</v>
      </c>
      <c r="K545" s="1">
        <v>6.5488809652983898E-6</v>
      </c>
      <c r="L545" s="1">
        <v>5.3342716244444902E-6</v>
      </c>
      <c r="M545" s="1">
        <v>5.1936750145259696E-4</v>
      </c>
      <c r="N545" s="1">
        <v>6.8343480378320301E-7</v>
      </c>
      <c r="O545" s="1">
        <v>6.2876001948054703E-7</v>
      </c>
      <c r="P545" s="1">
        <v>4.7463047646444299E-9</v>
      </c>
      <c r="Q545" s="1">
        <v>4.2390077279052803E-9</v>
      </c>
      <c r="R545" s="1">
        <v>16.850306603561499</v>
      </c>
      <c r="S545" s="1">
        <v>34.670162269971001</v>
      </c>
      <c r="T545" s="1">
        <v>8.9054066532406398E-2</v>
      </c>
      <c r="U545" s="1">
        <v>1456.14681533878</v>
      </c>
      <c r="V545" s="1">
        <f t="shared" si="33"/>
        <v>0.50907572529444822</v>
      </c>
      <c r="W545" s="1">
        <f t="shared" si="34"/>
        <v>1.2129937479474528</v>
      </c>
      <c r="X545" s="1">
        <f t="shared" si="35"/>
        <v>389.31587989139916</v>
      </c>
    </row>
    <row r="546" spans="1:24" hidden="1" x14ac:dyDescent="0.3">
      <c r="A546" s="18" t="str">
        <f t="shared" si="32"/>
        <v>AirGrSupp - Forklift_1999_100</v>
      </c>
      <c r="B546" s="1" t="s">
        <v>40</v>
      </c>
      <c r="C546" s="1">
        <v>2020</v>
      </c>
      <c r="D546" s="1" t="s">
        <v>62</v>
      </c>
      <c r="E546" s="1">
        <v>1999</v>
      </c>
      <c r="F546" s="1">
        <v>100</v>
      </c>
      <c r="G546" s="1" t="s">
        <v>5</v>
      </c>
      <c r="H546" s="1">
        <v>3.9520316023692103E-6</v>
      </c>
      <c r="I546" s="1">
        <v>4.7819582388667498E-6</v>
      </c>
      <c r="J546" s="1">
        <v>5.6909255074116702E-6</v>
      </c>
      <c r="K546" s="1">
        <v>1.7139452271470098E-5</v>
      </c>
      <c r="L546" s="1">
        <v>3.1442665716648597E-5</v>
      </c>
      <c r="M546" s="1">
        <v>2.1467856848382798E-3</v>
      </c>
      <c r="N546" s="1">
        <v>3.527885547888E-6</v>
      </c>
      <c r="O546" s="1">
        <v>3.2456547040569601E-6</v>
      </c>
      <c r="P546" s="1">
        <v>1.9729537333581301E-8</v>
      </c>
      <c r="Q546" s="1">
        <v>1.7521776165689701E-8</v>
      </c>
      <c r="R546" s="1">
        <v>69.6500972827304</v>
      </c>
      <c r="S546" s="1">
        <v>69.340324539942102</v>
      </c>
      <c r="T546" s="1">
        <v>0.17810813306481199</v>
      </c>
      <c r="U546" s="1">
        <v>6691.3413181044198</v>
      </c>
      <c r="V546" s="1">
        <f t="shared" si="33"/>
        <v>0.23663620751285144</v>
      </c>
      <c r="W546" s="1">
        <f t="shared" si="34"/>
        <v>1.5559469149704148</v>
      </c>
      <c r="X546" s="1">
        <f t="shared" si="35"/>
        <v>389.31587989140149</v>
      </c>
    </row>
    <row r="547" spans="1:24" hidden="1" x14ac:dyDescent="0.3">
      <c r="A547" s="18" t="str">
        <f t="shared" si="32"/>
        <v>AirGrSupp - Forklift_1999_600</v>
      </c>
      <c r="B547" s="1" t="s">
        <v>40</v>
      </c>
      <c r="C547" s="1">
        <v>2020</v>
      </c>
      <c r="D547" s="1" t="s">
        <v>62</v>
      </c>
      <c r="E547" s="1">
        <v>1999</v>
      </c>
      <c r="F547" s="1">
        <v>600</v>
      </c>
      <c r="G547" s="1" t="s">
        <v>5</v>
      </c>
      <c r="H547" s="1">
        <v>1.0830816929871601E-6</v>
      </c>
      <c r="I547" s="1">
        <v>1.3105288485144601E-6</v>
      </c>
      <c r="J547" s="1">
        <v>1.55963763790151E-6</v>
      </c>
      <c r="K547" s="1">
        <v>3.91906284637342E-6</v>
      </c>
      <c r="L547" s="1">
        <v>2.46999804027426E-5</v>
      </c>
      <c r="M547" s="1">
        <v>1.9465673308119199E-3</v>
      </c>
      <c r="N547" s="1">
        <v>6.26937176577035E-7</v>
      </c>
      <c r="O547" s="1">
        <v>5.7678220245087199E-7</v>
      </c>
      <c r="P547" s="1">
        <v>1.7964487856408101E-8</v>
      </c>
      <c r="Q547" s="1">
        <v>1.5887620875625399E-8</v>
      </c>
      <c r="R547" s="1">
        <v>63.154233287449898</v>
      </c>
      <c r="S547" s="1">
        <v>17.335081134985501</v>
      </c>
      <c r="T547" s="1">
        <v>4.4527033266203199E-2</v>
      </c>
      <c r="U547" s="1">
        <v>6067.2783972449397</v>
      </c>
      <c r="V547" s="1">
        <f t="shared" si="33"/>
        <v>7.1522265606488555E-2</v>
      </c>
      <c r="W547" s="1">
        <f t="shared" si="34"/>
        <v>1.3480043272931632</v>
      </c>
      <c r="X547" s="1">
        <f t="shared" si="35"/>
        <v>389.31587989139916</v>
      </c>
    </row>
    <row r="548" spans="1:24" hidden="1" x14ac:dyDescent="0.3">
      <c r="A548" s="18" t="str">
        <f t="shared" si="32"/>
        <v>AirGrSupp - Forklift_2000_50</v>
      </c>
      <c r="B548" s="1" t="s">
        <v>40</v>
      </c>
      <c r="C548" s="1">
        <v>2020</v>
      </c>
      <c r="D548" s="1" t="s">
        <v>62</v>
      </c>
      <c r="E548" s="1">
        <v>2000</v>
      </c>
      <c r="F548" s="1">
        <v>50</v>
      </c>
      <c r="G548" s="1" t="s">
        <v>5</v>
      </c>
      <c r="H548" s="1">
        <v>2.0448358522163698E-6</v>
      </c>
      <c r="I548" s="1">
        <v>2.47425138118181E-6</v>
      </c>
      <c r="J548" s="1">
        <v>2.9445636271915701E-6</v>
      </c>
      <c r="K548" s="1">
        <v>7.2562950922196203E-6</v>
      </c>
      <c r="L548" s="1">
        <v>5.99789308768049E-6</v>
      </c>
      <c r="M548" s="1">
        <v>5.87379912357104E-4</v>
      </c>
      <c r="N548" s="1">
        <v>7.5963078922202902E-7</v>
      </c>
      <c r="O548" s="1">
        <v>6.9886032608426704E-7</v>
      </c>
      <c r="P548" s="1">
        <v>5.3692735052586298E-9</v>
      </c>
      <c r="Q548" s="1">
        <v>4.7941158827500197E-9</v>
      </c>
      <c r="R548" s="1">
        <v>19.056894373075501</v>
      </c>
      <c r="S548" s="1">
        <v>52.005243404956602</v>
      </c>
      <c r="T548" s="1">
        <v>0.13358109979860899</v>
      </c>
      <c r="U548" s="1">
        <v>1646.83270782362</v>
      </c>
      <c r="V548" s="1">
        <f t="shared" si="33"/>
        <v>0.49748837639855115</v>
      </c>
      <c r="W548" s="1">
        <f t="shared" si="34"/>
        <v>1.2059737004479425</v>
      </c>
      <c r="X548" s="1">
        <f t="shared" si="35"/>
        <v>389.31587989140172</v>
      </c>
    </row>
    <row r="549" spans="1:24" hidden="1" x14ac:dyDescent="0.3">
      <c r="A549" s="18" t="str">
        <f t="shared" si="32"/>
        <v>AirGrSupp - Forklift_2000_100</v>
      </c>
      <c r="B549" s="1" t="s">
        <v>40</v>
      </c>
      <c r="C549" s="1">
        <v>2020</v>
      </c>
      <c r="D549" s="1" t="s">
        <v>62</v>
      </c>
      <c r="E549" s="1">
        <v>2000</v>
      </c>
      <c r="F549" s="1">
        <v>100</v>
      </c>
      <c r="G549" s="1" t="s">
        <v>5</v>
      </c>
      <c r="H549" s="1">
        <v>9.6390750724206501E-6</v>
      </c>
      <c r="I549" s="1">
        <v>1.16632808376289E-5</v>
      </c>
      <c r="J549" s="1">
        <v>1.3880268104285699E-5</v>
      </c>
      <c r="K549" s="1">
        <v>4.1985333817649703E-5</v>
      </c>
      <c r="L549" s="1">
        <v>7.7086225852529902E-5</v>
      </c>
      <c r="M549" s="1">
        <v>5.3003018739172401E-3</v>
      </c>
      <c r="N549" s="1">
        <v>8.5661116036658304E-6</v>
      </c>
      <c r="O549" s="1">
        <v>7.8808226753725702E-6</v>
      </c>
      <c r="P549" s="1">
        <v>4.8714747076579797E-8</v>
      </c>
      <c r="Q549" s="1">
        <v>4.3260351371478198E-8</v>
      </c>
      <c r="R549" s="1">
        <v>171.962457060068</v>
      </c>
      <c r="S549" s="1">
        <v>200.397422532451</v>
      </c>
      <c r="T549" s="1">
        <v>0.53432439919443797</v>
      </c>
      <c r="U549" s="1">
        <v>16532.787358927199</v>
      </c>
      <c r="V549" s="1">
        <f t="shared" si="33"/>
        <v>0.23359484459885088</v>
      </c>
      <c r="W549" s="1">
        <f t="shared" si="34"/>
        <v>1.5439004855853566</v>
      </c>
      <c r="X549" s="1">
        <f t="shared" si="35"/>
        <v>375.04823443319378</v>
      </c>
    </row>
    <row r="550" spans="1:24" hidden="1" x14ac:dyDescent="0.3">
      <c r="A550" s="18" t="str">
        <f t="shared" si="32"/>
        <v>AirGrSupp - Forklift_2000_175</v>
      </c>
      <c r="B550" s="1" t="s">
        <v>40</v>
      </c>
      <c r="C550" s="1">
        <v>2020</v>
      </c>
      <c r="D550" s="1" t="s">
        <v>62</v>
      </c>
      <c r="E550" s="1">
        <v>2000</v>
      </c>
      <c r="F550" s="1">
        <v>175</v>
      </c>
      <c r="G550" s="1" t="s">
        <v>5</v>
      </c>
      <c r="H550" s="1">
        <v>8.8259384181968895E-7</v>
      </c>
      <c r="I550" s="1">
        <v>1.0679385486018199E-6</v>
      </c>
      <c r="J550" s="1">
        <v>1.2709351322203501E-6</v>
      </c>
      <c r="K550" s="1">
        <v>4.3284611457180401E-6</v>
      </c>
      <c r="L550" s="1">
        <v>1.02726214595943E-5</v>
      </c>
      <c r="M550" s="1">
        <v>7.0632586003746805E-4</v>
      </c>
      <c r="N550" s="1">
        <v>6.28297568535437E-7</v>
      </c>
      <c r="O550" s="1">
        <v>5.78033763052602E-7</v>
      </c>
      <c r="P550" s="1">
        <v>6.5038550390714502E-9</v>
      </c>
      <c r="Q550" s="1">
        <v>5.76493671772693E-9</v>
      </c>
      <c r="R550" s="1">
        <v>22.9159646500175</v>
      </c>
      <c r="S550" s="1">
        <v>17.335081134985501</v>
      </c>
      <c r="T550" s="1">
        <v>4.4527033266203199E-2</v>
      </c>
      <c r="U550" s="1">
        <v>2201.5553041431599</v>
      </c>
      <c r="V550" s="1">
        <f t="shared" si="33"/>
        <v>0.16062208691510887</v>
      </c>
      <c r="W550" s="1">
        <f t="shared" si="34"/>
        <v>1.5450419868158287</v>
      </c>
      <c r="X550" s="1">
        <f t="shared" si="35"/>
        <v>389.31587989139916</v>
      </c>
    </row>
    <row r="551" spans="1:24" hidden="1" x14ac:dyDescent="0.3">
      <c r="A551" s="18" t="str">
        <f t="shared" si="32"/>
        <v>AirGrSupp - Forklift_2000_300</v>
      </c>
      <c r="B551" s="1" t="s">
        <v>40</v>
      </c>
      <c r="C551" s="1">
        <v>2020</v>
      </c>
      <c r="D551" s="1" t="s">
        <v>62</v>
      </c>
      <c r="E551" s="1">
        <v>2000</v>
      </c>
      <c r="F551" s="1">
        <v>300</v>
      </c>
      <c r="G551" s="1" t="s">
        <v>5</v>
      </c>
      <c r="H551" s="1">
        <v>1.60574887375936E-6</v>
      </c>
      <c r="I551" s="1">
        <v>1.94295613724882E-6</v>
      </c>
      <c r="J551" s="1">
        <v>2.3122783782134798E-6</v>
      </c>
      <c r="K551" s="1">
        <v>5.7769496238874803E-6</v>
      </c>
      <c r="L551" s="1">
        <v>3.6447299392464899E-5</v>
      </c>
      <c r="M551" s="1">
        <v>2.8364266820402198E-3</v>
      </c>
      <c r="N551" s="1">
        <v>9.01313263574747E-7</v>
      </c>
      <c r="O551" s="1">
        <v>8.2920820248876696E-7</v>
      </c>
      <c r="P551" s="1">
        <v>2.6175998838561101E-8</v>
      </c>
      <c r="Q551" s="1">
        <v>2.3150533275911301E-8</v>
      </c>
      <c r="R551" s="1">
        <v>92.024739933141205</v>
      </c>
      <c r="S551" s="1">
        <v>34.670162269971001</v>
      </c>
      <c r="T551" s="1">
        <v>8.9054066532406398E-2</v>
      </c>
      <c r="U551" s="1">
        <v>8840.8913788426198</v>
      </c>
      <c r="V551" s="1">
        <f t="shared" si="33"/>
        <v>7.2770530727611041E-2</v>
      </c>
      <c r="W551" s="1">
        <f t="shared" si="34"/>
        <v>1.3650793600175581</v>
      </c>
      <c r="X551" s="1">
        <f t="shared" si="35"/>
        <v>389.31587989139916</v>
      </c>
    </row>
    <row r="552" spans="1:24" hidden="1" x14ac:dyDescent="0.3">
      <c r="A552" s="18" t="str">
        <f t="shared" si="32"/>
        <v>AirGrSupp - Forklift_2001_25</v>
      </c>
      <c r="B552" s="1" t="s">
        <v>40</v>
      </c>
      <c r="C552" s="1">
        <v>2020</v>
      </c>
      <c r="D552" s="1" t="s">
        <v>62</v>
      </c>
      <c r="E552" s="1">
        <v>2001</v>
      </c>
      <c r="F552" s="1">
        <v>25</v>
      </c>
      <c r="G552" s="1" t="s">
        <v>5</v>
      </c>
      <c r="H552" s="1">
        <v>0</v>
      </c>
      <c r="I552" s="1">
        <v>0</v>
      </c>
      <c r="J552" s="1">
        <v>0</v>
      </c>
      <c r="K552" s="1">
        <v>0</v>
      </c>
      <c r="L552" s="1">
        <v>0</v>
      </c>
      <c r="M552" s="1">
        <v>0</v>
      </c>
      <c r="N552" s="1">
        <v>0</v>
      </c>
      <c r="O552" s="1">
        <v>0</v>
      </c>
      <c r="P552" s="1">
        <v>0</v>
      </c>
      <c r="Q552" s="1">
        <v>0</v>
      </c>
      <c r="R552" s="1">
        <v>0</v>
      </c>
      <c r="S552" s="1">
        <v>0</v>
      </c>
      <c r="T552" s="1">
        <v>0</v>
      </c>
      <c r="U552" s="1">
        <v>0</v>
      </c>
      <c r="V552" s="1">
        <f t="shared" si="33"/>
        <v>0</v>
      </c>
      <c r="W552" s="1">
        <f t="shared" si="34"/>
        <v>0</v>
      </c>
      <c r="X552" s="1" t="e">
        <f t="shared" si="35"/>
        <v>#DIV/0!</v>
      </c>
    </row>
    <row r="553" spans="1:24" hidden="1" x14ac:dyDescent="0.3">
      <c r="A553" s="18" t="str">
        <f t="shared" si="32"/>
        <v>AirGrSupp - Forklift_2001_50</v>
      </c>
      <c r="B553" s="1" t="s">
        <v>40</v>
      </c>
      <c r="C553" s="1">
        <v>2020</v>
      </c>
      <c r="D553" s="1" t="s">
        <v>62</v>
      </c>
      <c r="E553" s="1">
        <v>2001</v>
      </c>
      <c r="F553" s="1">
        <v>50</v>
      </c>
      <c r="G553" s="1" t="s">
        <v>5</v>
      </c>
      <c r="H553" s="1">
        <v>7.3581353027500795E-7</v>
      </c>
      <c r="I553" s="1">
        <v>8.9033437163276001E-7</v>
      </c>
      <c r="J553" s="1">
        <v>1.0595714835960101E-6</v>
      </c>
      <c r="K553" s="1">
        <v>2.6180433499541599E-6</v>
      </c>
      <c r="L553" s="1">
        <v>2.1968869930179599E-6</v>
      </c>
      <c r="M553" s="1">
        <v>2.1640312560524801E-4</v>
      </c>
      <c r="N553" s="1">
        <v>2.7496344837673901E-7</v>
      </c>
      <c r="O553" s="1">
        <v>2.5296637250660002E-7</v>
      </c>
      <c r="P553" s="1">
        <v>1.9786798080799498E-9</v>
      </c>
      <c r="Q553" s="1">
        <v>1.7662532199605301E-9</v>
      </c>
      <c r="R553" s="1">
        <v>7.0209610848173201</v>
      </c>
      <c r="S553" s="1">
        <v>17.335081134985501</v>
      </c>
      <c r="T553" s="1">
        <v>4.4527033266203199E-2</v>
      </c>
      <c r="U553" s="1">
        <v>606.72783972449395</v>
      </c>
      <c r="V553" s="1">
        <f t="shared" si="33"/>
        <v>0.48590102750265202</v>
      </c>
      <c r="W553" s="1">
        <f t="shared" si="34"/>
        <v>1.198953652948425</v>
      </c>
      <c r="X553" s="1">
        <f t="shared" si="35"/>
        <v>389.31587989139916</v>
      </c>
    </row>
    <row r="554" spans="1:24" hidden="1" x14ac:dyDescent="0.3">
      <c r="A554" s="18" t="str">
        <f t="shared" si="32"/>
        <v>AirGrSupp - Forklift_2001_100</v>
      </c>
      <c r="B554" s="1" t="s">
        <v>40</v>
      </c>
      <c r="C554" s="1">
        <v>2020</v>
      </c>
      <c r="D554" s="1" t="s">
        <v>62</v>
      </c>
      <c r="E554" s="1">
        <v>2001</v>
      </c>
      <c r="F554" s="1">
        <v>100</v>
      </c>
      <c r="G554" s="1" t="s">
        <v>5</v>
      </c>
      <c r="H554" s="1">
        <v>3.9084551811403498E-6</v>
      </c>
      <c r="I554" s="1">
        <v>4.7292307691798298E-6</v>
      </c>
      <c r="J554" s="1">
        <v>5.6281754608421101E-6</v>
      </c>
      <c r="K554" s="1">
        <v>1.70998184352676E-5</v>
      </c>
      <c r="L554" s="1">
        <v>3.1421925603796899E-5</v>
      </c>
      <c r="M554" s="1">
        <v>2.1758689919658702E-3</v>
      </c>
      <c r="N554" s="1">
        <v>3.4574058007388698E-6</v>
      </c>
      <c r="O554" s="1">
        <v>3.1808133366797598E-6</v>
      </c>
      <c r="P554" s="1">
        <v>1.99997342234894E-8</v>
      </c>
      <c r="Q554" s="1">
        <v>1.7759150208774899E-8</v>
      </c>
      <c r="R554" s="1">
        <v>70.593673152946906</v>
      </c>
      <c r="S554" s="1">
        <v>88.763384635164002</v>
      </c>
      <c r="T554" s="1">
        <v>0.26716219959721899</v>
      </c>
      <c r="U554" s="1">
        <v>6849.5745143468203</v>
      </c>
      <c r="V554" s="1">
        <f t="shared" si="33"/>
        <v>0.22862068023561721</v>
      </c>
      <c r="W554" s="1">
        <f t="shared" si="34"/>
        <v>1.5190000988466974</v>
      </c>
      <c r="X554" s="1">
        <f t="shared" si="35"/>
        <v>332.24529805858054</v>
      </c>
    </row>
    <row r="555" spans="1:24" hidden="1" x14ac:dyDescent="0.3">
      <c r="A555" s="18" t="str">
        <f t="shared" si="32"/>
        <v>AirGrSupp - Forklift_2001_175</v>
      </c>
      <c r="B555" s="1" t="s">
        <v>40</v>
      </c>
      <c r="C555" s="1">
        <v>2020</v>
      </c>
      <c r="D555" s="1" t="s">
        <v>62</v>
      </c>
      <c r="E555" s="1">
        <v>2001</v>
      </c>
      <c r="F555" s="1">
        <v>175</v>
      </c>
      <c r="G555" s="1" t="s">
        <v>5</v>
      </c>
      <c r="H555" s="1">
        <v>8.7175261232891105E-7</v>
      </c>
      <c r="I555" s="1">
        <v>1.05482066091798E-6</v>
      </c>
      <c r="J555" s="1">
        <v>1.25532376175363E-6</v>
      </c>
      <c r="K555" s="1">
        <v>4.2943313491729902E-6</v>
      </c>
      <c r="L555" s="1">
        <v>1.02001171523121E-5</v>
      </c>
      <c r="M555" s="1">
        <v>7.0632586003746805E-4</v>
      </c>
      <c r="N555" s="1">
        <v>6.1774314405764297E-7</v>
      </c>
      <c r="O555" s="1">
        <v>5.6832369253303105E-7</v>
      </c>
      <c r="P555" s="1">
        <v>6.5041802759561702E-9</v>
      </c>
      <c r="Q555" s="1">
        <v>5.76493671772693E-9</v>
      </c>
      <c r="R555" s="1">
        <v>22.9159646500175</v>
      </c>
      <c r="S555" s="1">
        <v>17.335081134985501</v>
      </c>
      <c r="T555" s="1">
        <v>4.4527033266203199E-2</v>
      </c>
      <c r="U555" s="1">
        <v>2201.5553041431599</v>
      </c>
      <c r="V555" s="1">
        <f t="shared" si="33"/>
        <v>0.15864910588688869</v>
      </c>
      <c r="W555" s="1">
        <f t="shared" si="34"/>
        <v>1.5341370586612562</v>
      </c>
      <c r="X555" s="1">
        <f t="shared" si="35"/>
        <v>389.31587989139916</v>
      </c>
    </row>
    <row r="556" spans="1:24" hidden="1" x14ac:dyDescent="0.3">
      <c r="A556" s="18" t="str">
        <f t="shared" si="32"/>
        <v>AirGrSupp - Forklift_2002_25</v>
      </c>
      <c r="B556" s="1" t="s">
        <v>40</v>
      </c>
      <c r="C556" s="1">
        <v>2020</v>
      </c>
      <c r="D556" s="1" t="s">
        <v>62</v>
      </c>
      <c r="E556" s="1">
        <v>2002</v>
      </c>
      <c r="F556" s="1">
        <v>25</v>
      </c>
      <c r="G556" s="1" t="s">
        <v>5</v>
      </c>
      <c r="H556" s="1">
        <v>5.1304748815547702E-7</v>
      </c>
      <c r="I556" s="1">
        <v>6.2078746066812803E-7</v>
      </c>
      <c r="J556" s="1">
        <v>7.3878838294388695E-7</v>
      </c>
      <c r="K556" s="1">
        <v>1.8305105884481501E-6</v>
      </c>
      <c r="L556" s="1">
        <v>1.560017072215E-6</v>
      </c>
      <c r="M556" s="1">
        <v>1.5457366114660599E-4</v>
      </c>
      <c r="N556" s="1">
        <v>1.9290208698352999E-7</v>
      </c>
      <c r="O556" s="1">
        <v>1.7746992002484701E-7</v>
      </c>
      <c r="P556" s="1">
        <v>1.4137187282040499E-9</v>
      </c>
      <c r="Q556" s="1">
        <v>1.26160944282895E-9</v>
      </c>
      <c r="R556" s="1">
        <v>5.0149722034409399</v>
      </c>
      <c r="S556" s="1">
        <v>17.335081134985501</v>
      </c>
      <c r="T556" s="1">
        <v>4.4527033266203199E-2</v>
      </c>
      <c r="U556" s="1">
        <v>433.37702837463797</v>
      </c>
      <c r="V556" s="1">
        <f t="shared" si="33"/>
        <v>0.47431367860675533</v>
      </c>
      <c r="W556" s="1">
        <f t="shared" si="34"/>
        <v>1.1919336054489127</v>
      </c>
      <c r="X556" s="1">
        <f t="shared" si="35"/>
        <v>389.31587989139916</v>
      </c>
    </row>
    <row r="557" spans="1:24" hidden="1" x14ac:dyDescent="0.3">
      <c r="A557" s="18" t="str">
        <f t="shared" si="32"/>
        <v>AirGrSupp - Forklift_2002_100</v>
      </c>
      <c r="B557" s="1" t="s">
        <v>40</v>
      </c>
      <c r="C557" s="1">
        <v>2020</v>
      </c>
      <c r="D557" s="1" t="s">
        <v>62</v>
      </c>
      <c r="E557" s="1">
        <v>2002</v>
      </c>
      <c r="F557" s="1">
        <v>100</v>
      </c>
      <c r="G557" s="1" t="s">
        <v>5</v>
      </c>
      <c r="H557" s="1">
        <v>2.8414293554988502E-6</v>
      </c>
      <c r="I557" s="1">
        <v>3.4381295201536099E-6</v>
      </c>
      <c r="J557" s="1">
        <v>4.0916582719183498E-6</v>
      </c>
      <c r="K557" s="1">
        <v>1.2487828989380701E-5</v>
      </c>
      <c r="L557" s="1">
        <v>2.2966555113138701E-5</v>
      </c>
      <c r="M557" s="1">
        <v>1.6017468322109499E-3</v>
      </c>
      <c r="N557" s="1">
        <v>2.5016059530646199E-6</v>
      </c>
      <c r="O557" s="1">
        <v>2.3014774768194501E-6</v>
      </c>
      <c r="P557" s="1">
        <v>1.4723700914972E-8</v>
      </c>
      <c r="Q557" s="1">
        <v>1.30732423205146E-8</v>
      </c>
      <c r="R557" s="1">
        <v>51.966911962244502</v>
      </c>
      <c r="S557" s="1">
        <v>52.005243404956602</v>
      </c>
      <c r="T557" s="1">
        <v>0.13358109979860899</v>
      </c>
      <c r="U557" s="1">
        <v>4992.5033668758297</v>
      </c>
      <c r="V557" s="1">
        <f t="shared" si="33"/>
        <v>0.22803025217070924</v>
      </c>
      <c r="W557" s="1">
        <f t="shared" si="34"/>
        <v>1.5232321305066849</v>
      </c>
      <c r="X557" s="1">
        <f t="shared" si="35"/>
        <v>389.31587989140172</v>
      </c>
    </row>
    <row r="558" spans="1:24" hidden="1" x14ac:dyDescent="0.3">
      <c r="A558" s="18" t="str">
        <f t="shared" si="32"/>
        <v>AirGrSupp - Forklift_2002_175</v>
      </c>
      <c r="B558" s="1" t="s">
        <v>40</v>
      </c>
      <c r="C558" s="1">
        <v>2020</v>
      </c>
      <c r="D558" s="1" t="s">
        <v>62</v>
      </c>
      <c r="E558" s="1">
        <v>2002</v>
      </c>
      <c r="F558" s="1">
        <v>175</v>
      </c>
      <c r="G558" s="1" t="s">
        <v>5</v>
      </c>
      <c r="H558" s="1">
        <v>7.1787807435085297E-6</v>
      </c>
      <c r="I558" s="1">
        <v>8.6863246996453206E-6</v>
      </c>
      <c r="J558" s="1">
        <v>1.0337444270652199E-5</v>
      </c>
      <c r="K558" s="1">
        <v>3.5524042867976402E-5</v>
      </c>
      <c r="L558" s="1">
        <v>8.4449937030603802E-5</v>
      </c>
      <c r="M558" s="1">
        <v>5.8897565809423501E-3</v>
      </c>
      <c r="N558" s="1">
        <v>5.0630933388587398E-6</v>
      </c>
      <c r="O558" s="1">
        <v>4.6580458717500402E-6</v>
      </c>
      <c r="P558" s="1">
        <v>5.4238356992901801E-8</v>
      </c>
      <c r="Q558" s="1">
        <v>4.8071401449392297E-8</v>
      </c>
      <c r="R558" s="1">
        <v>191.086665861169</v>
      </c>
      <c r="S558" s="1">
        <v>121.34556794489799</v>
      </c>
      <c r="T558" s="1">
        <v>0.31168923286342198</v>
      </c>
      <c r="U558" s="1">
        <v>18357.850921949601</v>
      </c>
      <c r="V558" s="1">
        <f t="shared" si="33"/>
        <v>0.15667612485866919</v>
      </c>
      <c r="W558" s="1">
        <f t="shared" si="34"/>
        <v>1.5232321305066909</v>
      </c>
      <c r="X558" s="1">
        <f t="shared" si="35"/>
        <v>389.31587989139808</v>
      </c>
    </row>
    <row r="559" spans="1:24" hidden="1" x14ac:dyDescent="0.3">
      <c r="A559" s="18" t="str">
        <f t="shared" si="32"/>
        <v>AirGrSupp - Forklift_2002_300</v>
      </c>
      <c r="B559" s="1" t="s">
        <v>40</v>
      </c>
      <c r="C559" s="1">
        <v>2020</v>
      </c>
      <c r="D559" s="1" t="s">
        <v>62</v>
      </c>
      <c r="E559" s="1">
        <v>2002</v>
      </c>
      <c r="F559" s="1">
        <v>300</v>
      </c>
      <c r="G559" s="1" t="s">
        <v>5</v>
      </c>
      <c r="H559" s="1">
        <v>5.7398868558480697E-7</v>
      </c>
      <c r="I559" s="1">
        <v>6.9452630955761599E-7</v>
      </c>
      <c r="J559" s="1">
        <v>8.2654370724212203E-7</v>
      </c>
      <c r="K559" s="1">
        <v>2.05704830448065E-6</v>
      </c>
      <c r="L559" s="1">
        <v>1.3002783681892801E-5</v>
      </c>
      <c r="M559" s="1">
        <v>1.00109177013184E-3</v>
      </c>
      <c r="N559" s="1">
        <v>3.0948202350747001E-7</v>
      </c>
      <c r="O559" s="1">
        <v>2.8472346162687302E-7</v>
      </c>
      <c r="P559" s="1">
        <v>9.2383702117056002E-9</v>
      </c>
      <c r="Q559" s="1">
        <v>8.1707764503216408E-9</v>
      </c>
      <c r="R559" s="1">
        <v>32.479319976402799</v>
      </c>
      <c r="S559" s="1">
        <v>17.335081134985501</v>
      </c>
      <c r="T559" s="1">
        <v>4.4527033266203199E-2</v>
      </c>
      <c r="U559" s="1">
        <v>3120.3146042973899</v>
      </c>
      <c r="V559" s="1">
        <f t="shared" si="33"/>
        <v>7.3701939885284853E-2</v>
      </c>
      <c r="W559" s="1">
        <f t="shared" si="34"/>
        <v>1.3798330863443349</v>
      </c>
      <c r="X559" s="1">
        <f t="shared" si="35"/>
        <v>389.31587989139916</v>
      </c>
    </row>
    <row r="560" spans="1:24" hidden="1" x14ac:dyDescent="0.3">
      <c r="A560" s="18" t="str">
        <f t="shared" si="32"/>
        <v>AirGrSupp - Forklift_2003_100</v>
      </c>
      <c r="B560" s="1" t="s">
        <v>40</v>
      </c>
      <c r="C560" s="1">
        <v>2020</v>
      </c>
      <c r="D560" s="1" t="s">
        <v>62</v>
      </c>
      <c r="E560" s="1">
        <v>2003</v>
      </c>
      <c r="F560" s="1">
        <v>100</v>
      </c>
      <c r="G560" s="1" t="s">
        <v>5</v>
      </c>
      <c r="H560" s="1">
        <v>7.6779606267111503E-6</v>
      </c>
      <c r="I560" s="1">
        <v>9.2903323583204907E-6</v>
      </c>
      <c r="J560" s="1">
        <v>1.1056263302464E-5</v>
      </c>
      <c r="K560" s="1">
        <v>3.3900065343875002E-5</v>
      </c>
      <c r="L560" s="1">
        <v>6.2399726774212206E-5</v>
      </c>
      <c r="M560" s="1">
        <v>4.38329835172233E-3</v>
      </c>
      <c r="N560" s="1">
        <v>6.7266981194283801E-6</v>
      </c>
      <c r="O560" s="1">
        <v>6.1885622698741098E-6</v>
      </c>
      <c r="P560" s="1">
        <v>4.0295428190560498E-8</v>
      </c>
      <c r="Q560" s="1">
        <v>3.5775891896773399E-8</v>
      </c>
      <c r="R560" s="1">
        <v>142.21128768132601</v>
      </c>
      <c r="S560" s="1">
        <v>148.39217912749501</v>
      </c>
      <c r="T560" s="1">
        <v>0.40074329939582798</v>
      </c>
      <c r="U560" s="1">
        <v>13619.1044399234</v>
      </c>
      <c r="V560" s="1">
        <f t="shared" si="33"/>
        <v>0.22587663091164656</v>
      </c>
      <c r="W560" s="1">
        <f t="shared" si="34"/>
        <v>1.5171297979391507</v>
      </c>
      <c r="X560" s="1">
        <f t="shared" si="35"/>
        <v>370.29235261379364</v>
      </c>
    </row>
    <row r="561" spans="1:24" hidden="1" x14ac:dyDescent="0.3">
      <c r="A561" s="18" t="str">
        <f t="shared" si="32"/>
        <v>AirGrSupp - Forklift_2004_50</v>
      </c>
      <c r="B561" s="1" t="s">
        <v>40</v>
      </c>
      <c r="C561" s="1">
        <v>2020</v>
      </c>
      <c r="D561" s="1" t="s">
        <v>62</v>
      </c>
      <c r="E561" s="1">
        <v>2004</v>
      </c>
      <c r="F561" s="1">
        <v>50</v>
      </c>
      <c r="G561" s="1" t="s">
        <v>5</v>
      </c>
      <c r="H561" s="1">
        <v>5.5273403286483399E-7</v>
      </c>
      <c r="I561" s="1">
        <v>6.6880817976644896E-7</v>
      </c>
      <c r="J561" s="1">
        <v>7.9593700732536099E-7</v>
      </c>
      <c r="K561" s="1">
        <v>3.2930103603530399E-6</v>
      </c>
      <c r="L561" s="1">
        <v>3.3384515789240098E-6</v>
      </c>
      <c r="M561" s="1">
        <v>3.64793840305991E-4</v>
      </c>
      <c r="N561" s="1">
        <v>3.1525165419321302E-7</v>
      </c>
      <c r="O561" s="1">
        <v>2.9003152185775598E-7</v>
      </c>
      <c r="P561" s="1">
        <v>3.35611793973701E-9</v>
      </c>
      <c r="Q561" s="1">
        <v>2.9773982850763299E-9</v>
      </c>
      <c r="R561" s="1">
        <v>11.835334400120599</v>
      </c>
      <c r="S561" s="1">
        <v>34.670162269971001</v>
      </c>
      <c r="T561" s="1">
        <v>8.9054066532406398E-2</v>
      </c>
      <c r="U561" s="1">
        <v>1022.7697869641401</v>
      </c>
      <c r="V561" s="1">
        <f t="shared" si="33"/>
        <v>0.21652711350847606</v>
      </c>
      <c r="W561" s="1">
        <f t="shared" si="34"/>
        <v>1.0808260213334386</v>
      </c>
      <c r="X561" s="1">
        <f t="shared" si="35"/>
        <v>389.31587989139916</v>
      </c>
    </row>
    <row r="562" spans="1:24" hidden="1" x14ac:dyDescent="0.3">
      <c r="A562" s="18" t="str">
        <f t="shared" si="32"/>
        <v>AirGrSupp - Forklift_2004_100</v>
      </c>
      <c r="B562" s="1" t="s">
        <v>40</v>
      </c>
      <c r="C562" s="1">
        <v>2020</v>
      </c>
      <c r="D562" s="1" t="s">
        <v>62</v>
      </c>
      <c r="E562" s="1">
        <v>2004</v>
      </c>
      <c r="F562" s="1">
        <v>100</v>
      </c>
      <c r="G562" s="1" t="s">
        <v>5</v>
      </c>
      <c r="H562" s="1">
        <v>2.0872653809152899E-6</v>
      </c>
      <c r="I562" s="1">
        <v>2.5255911109074998E-6</v>
      </c>
      <c r="J562" s="1">
        <v>3.0056621485180201E-6</v>
      </c>
      <c r="K562" s="1">
        <v>1.64118532070201E-5</v>
      </c>
      <c r="L562" s="1">
        <v>2.6000075613202001E-5</v>
      </c>
      <c r="M562" s="1">
        <v>2.3112625827642901E-3</v>
      </c>
      <c r="N562" s="1">
        <v>1.97195257138172E-6</v>
      </c>
      <c r="O562" s="1">
        <v>1.81419636567118E-6</v>
      </c>
      <c r="P562" s="1">
        <v>2.1306150808272498E-8</v>
      </c>
      <c r="Q562" s="1">
        <v>1.8864214495812798E-8</v>
      </c>
      <c r="R562" s="1">
        <v>74.986369097012997</v>
      </c>
      <c r="S562" s="1">
        <v>79.051854587553095</v>
      </c>
      <c r="T562" s="1">
        <v>0.22263516633101599</v>
      </c>
      <c r="U562" s="1">
        <v>7162.0980256323101</v>
      </c>
      <c r="V562" s="1">
        <f t="shared" si="33"/>
        <v>0.11676464956074355</v>
      </c>
      <c r="W562" s="1">
        <f t="shared" si="34"/>
        <v>1.2020511572189947</v>
      </c>
      <c r="X562" s="1">
        <f t="shared" si="35"/>
        <v>355.07353079170827</v>
      </c>
    </row>
    <row r="563" spans="1:24" hidden="1" x14ac:dyDescent="0.3">
      <c r="A563" s="18" t="str">
        <f t="shared" si="32"/>
        <v>AirGrSupp - Forklift_2004_175</v>
      </c>
      <c r="B563" s="1" t="s">
        <v>40</v>
      </c>
      <c r="C563" s="1">
        <v>2020</v>
      </c>
      <c r="D563" s="1" t="s">
        <v>62</v>
      </c>
      <c r="E563" s="1">
        <v>2004</v>
      </c>
      <c r="F563" s="1">
        <v>175</v>
      </c>
      <c r="G563" s="1" t="s">
        <v>5</v>
      </c>
      <c r="H563" s="1">
        <v>1.64450294537826E-6</v>
      </c>
      <c r="I563" s="1">
        <v>1.9898485639077001E-6</v>
      </c>
      <c r="J563" s="1">
        <v>2.3680842413447002E-6</v>
      </c>
      <c r="K563" s="1">
        <v>1.88472351094183E-5</v>
      </c>
      <c r="L563" s="1">
        <v>2.9515924605245999E-5</v>
      </c>
      <c r="M563" s="1">
        <v>3.1756855596960102E-3</v>
      </c>
      <c r="N563" s="1">
        <v>1.3087574532189999E-6</v>
      </c>
      <c r="O563" s="1">
        <v>1.20405685696148E-6</v>
      </c>
      <c r="P563" s="1">
        <v>2.93114527842384E-8</v>
      </c>
      <c r="Q563" s="1">
        <v>2.5919518628520299E-8</v>
      </c>
      <c r="R563" s="1">
        <v>103.03162059181101</v>
      </c>
      <c r="S563" s="1">
        <v>69.340324539942102</v>
      </c>
      <c r="T563" s="1">
        <v>0.17810813306481199</v>
      </c>
      <c r="U563" s="1">
        <v>9898.3313280767397</v>
      </c>
      <c r="V563" s="1">
        <f t="shared" si="33"/>
        <v>6.6565107811978524E-2</v>
      </c>
      <c r="W563" s="1">
        <f t="shared" si="34"/>
        <v>0.9873769990114506</v>
      </c>
      <c r="X563" s="1">
        <f t="shared" si="35"/>
        <v>389.31587989140149</v>
      </c>
    </row>
    <row r="564" spans="1:24" hidden="1" x14ac:dyDescent="0.3">
      <c r="A564" s="18" t="str">
        <f t="shared" si="32"/>
        <v>AirGrSupp - Forklift_2005_50</v>
      </c>
      <c r="B564" s="1" t="s">
        <v>40</v>
      </c>
      <c r="C564" s="1">
        <v>2020</v>
      </c>
      <c r="D564" s="1" t="s">
        <v>62</v>
      </c>
      <c r="E564" s="1">
        <v>2005</v>
      </c>
      <c r="F564" s="1">
        <v>50</v>
      </c>
      <c r="G564" s="1" t="s">
        <v>5</v>
      </c>
      <c r="H564" s="1">
        <v>2.8988865189112301E-7</v>
      </c>
      <c r="I564" s="1">
        <v>3.5076526878825902E-7</v>
      </c>
      <c r="J564" s="1">
        <v>4.1743965872321699E-7</v>
      </c>
      <c r="K564" s="1">
        <v>2.4983150101975898E-6</v>
      </c>
      <c r="L564" s="1">
        <v>2.7473672473922301E-6</v>
      </c>
      <c r="M564" s="1">
        <v>3.0914732229321199E-4</v>
      </c>
      <c r="N564" s="1">
        <v>2.30679885019948E-7</v>
      </c>
      <c r="O564" s="1">
        <v>2.1222549421835199E-7</v>
      </c>
      <c r="P564" s="1">
        <v>2.8495236461407002E-9</v>
      </c>
      <c r="Q564" s="1">
        <v>2.5232188856579E-9</v>
      </c>
      <c r="R564" s="1">
        <v>10.0299444068818</v>
      </c>
      <c r="S564" s="1">
        <v>17.335081134985501</v>
      </c>
      <c r="T564" s="1">
        <v>4.4527033266203199E-2</v>
      </c>
      <c r="U564" s="1">
        <v>866.75405674927697</v>
      </c>
      <c r="V564" s="1">
        <f t="shared" si="33"/>
        <v>0.13400138977306827</v>
      </c>
      <c r="W564" s="1">
        <f t="shared" si="34"/>
        <v>1.0495652281634642</v>
      </c>
      <c r="X564" s="1">
        <f t="shared" si="35"/>
        <v>389.31587989139916</v>
      </c>
    </row>
    <row r="565" spans="1:24" hidden="1" x14ac:dyDescent="0.3">
      <c r="A565" s="18" t="str">
        <f t="shared" si="32"/>
        <v>AirGrSupp - Forklift_2005_100</v>
      </c>
      <c r="B565" s="1" t="s">
        <v>40</v>
      </c>
      <c r="C565" s="1">
        <v>2020</v>
      </c>
      <c r="D565" s="1" t="s">
        <v>62</v>
      </c>
      <c r="E565" s="1">
        <v>2005</v>
      </c>
      <c r="F565" s="1">
        <v>100</v>
      </c>
      <c r="G565" s="1" t="s">
        <v>5</v>
      </c>
      <c r="H565" s="1">
        <v>1.8506846570527899E-6</v>
      </c>
      <c r="I565" s="1">
        <v>2.2393284350338799E-6</v>
      </c>
      <c r="J565" s="1">
        <v>2.6649859061560199E-6</v>
      </c>
      <c r="K565" s="1">
        <v>2.07970284740379E-5</v>
      </c>
      <c r="L565" s="1">
        <v>3.1077395049258999E-5</v>
      </c>
      <c r="M565" s="1">
        <v>3.03664503606659E-3</v>
      </c>
      <c r="N565" s="1">
        <v>1.89188594678772E-6</v>
      </c>
      <c r="O565" s="1">
        <v>1.7405350710447E-6</v>
      </c>
      <c r="P565" s="1">
        <v>2.8019768739516899E-8</v>
      </c>
      <c r="Q565" s="1">
        <v>2.47846885659756E-8</v>
      </c>
      <c r="R565" s="1">
        <v>98.520603928421806</v>
      </c>
      <c r="S565" s="1">
        <v>121.34556794489799</v>
      </c>
      <c r="T565" s="1">
        <v>0.31168923286342198</v>
      </c>
      <c r="U565" s="1">
        <v>9464.9542997020999</v>
      </c>
      <c r="V565" s="1">
        <f t="shared" si="33"/>
        <v>7.8340776904098325E-2</v>
      </c>
      <c r="W565" s="1">
        <f t="shared" si="34"/>
        <v>1.0872131279294428</v>
      </c>
      <c r="X565" s="1">
        <f t="shared" si="35"/>
        <v>389.31587989139808</v>
      </c>
    </row>
    <row r="566" spans="1:24" hidden="1" x14ac:dyDescent="0.3">
      <c r="A566" s="18" t="str">
        <f t="shared" si="32"/>
        <v>AirGrSupp - Forklift_2005_175</v>
      </c>
      <c r="B566" s="1" t="s">
        <v>40</v>
      </c>
      <c r="C566" s="1">
        <v>2020</v>
      </c>
      <c r="D566" s="1" t="s">
        <v>62</v>
      </c>
      <c r="E566" s="1">
        <v>2005</v>
      </c>
      <c r="F566" s="1">
        <v>175</v>
      </c>
      <c r="G566" s="1" t="s">
        <v>5</v>
      </c>
      <c r="H566" s="1">
        <v>5.7960490094304595E-7</v>
      </c>
      <c r="I566" s="1">
        <v>7.0132193014108604E-7</v>
      </c>
      <c r="J566" s="1">
        <v>8.3463105735798696E-7</v>
      </c>
      <c r="K566" s="1">
        <v>8.1519309337418392E-6</v>
      </c>
      <c r="L566" s="1">
        <v>1.1957553601435501E-5</v>
      </c>
      <c r="M566" s="1">
        <v>1.3848436153490499E-3</v>
      </c>
      <c r="N566" s="1">
        <v>4.7725926925082903E-7</v>
      </c>
      <c r="O566" s="1">
        <v>4.3907852771076302E-7</v>
      </c>
      <c r="P566" s="1">
        <v>1.27861778429495E-8</v>
      </c>
      <c r="Q566" s="1">
        <v>1.1302907422944901E-8</v>
      </c>
      <c r="R566" s="1">
        <v>44.9297259673572</v>
      </c>
      <c r="S566" s="1">
        <v>34.670162269971001</v>
      </c>
      <c r="T566" s="1">
        <v>8.9054066532406398E-2</v>
      </c>
      <c r="U566" s="1">
        <v>4316.4352026114002</v>
      </c>
      <c r="V566" s="1">
        <f t="shared" si="33"/>
        <v>5.3799816489830767E-2</v>
      </c>
      <c r="W566" s="1">
        <f t="shared" si="34"/>
        <v>0.91728799824515461</v>
      </c>
      <c r="X566" s="1">
        <f t="shared" si="35"/>
        <v>389.31587989139916</v>
      </c>
    </row>
    <row r="567" spans="1:24" hidden="1" x14ac:dyDescent="0.3">
      <c r="A567" s="18" t="str">
        <f t="shared" si="32"/>
        <v>AirGrSupp - Forklift_2006_50</v>
      </c>
      <c r="B567" s="1" t="s">
        <v>40</v>
      </c>
      <c r="C567" s="1">
        <v>2020</v>
      </c>
      <c r="D567" s="1" t="s">
        <v>62</v>
      </c>
      <c r="E567" s="1">
        <v>2006</v>
      </c>
      <c r="F567" s="1">
        <v>50</v>
      </c>
      <c r="G567" s="1" t="s">
        <v>5</v>
      </c>
      <c r="H567" s="1">
        <v>9.9676516356732306E-7</v>
      </c>
      <c r="I567" s="1">
        <v>1.20608584791646E-6</v>
      </c>
      <c r="J567" s="1">
        <v>1.43534183553694E-6</v>
      </c>
      <c r="K567" s="1">
        <v>1.1484723074005701E-5</v>
      </c>
      <c r="L567" s="1">
        <v>1.3335277619002801E-5</v>
      </c>
      <c r="M567" s="1">
        <v>1.52718777212847E-3</v>
      </c>
      <c r="N567" s="1">
        <v>1.0319003927852101E-6</v>
      </c>
      <c r="O567" s="1">
        <v>9.4934836136239505E-7</v>
      </c>
      <c r="P567" s="1">
        <v>1.4089705355238199E-8</v>
      </c>
      <c r="Q567" s="1">
        <v>1.246470129515E-8</v>
      </c>
      <c r="R567" s="1">
        <v>49.547925369996499</v>
      </c>
      <c r="S567" s="1">
        <v>104.010486809913</v>
      </c>
      <c r="T567" s="1">
        <v>0.26716219959721899</v>
      </c>
      <c r="U567" s="1">
        <v>4281.76504034143</v>
      </c>
      <c r="V567" s="1">
        <f t="shared" si="33"/>
        <v>9.3270432428835912E-2</v>
      </c>
      <c r="W567" s="1">
        <f t="shared" si="34"/>
        <v>1.0312591862607778</v>
      </c>
      <c r="X567" s="1">
        <f t="shared" si="35"/>
        <v>389.3158798913995</v>
      </c>
    </row>
    <row r="568" spans="1:24" hidden="1" x14ac:dyDescent="0.3">
      <c r="A568" s="18" t="str">
        <f t="shared" si="32"/>
        <v>AirGrSupp - Forklift_2006_100</v>
      </c>
      <c r="B568" s="1" t="s">
        <v>40</v>
      </c>
      <c r="C568" s="1">
        <v>2020</v>
      </c>
      <c r="D568" s="1" t="s">
        <v>62</v>
      </c>
      <c r="E568" s="1">
        <v>2006</v>
      </c>
      <c r="F568" s="1">
        <v>100</v>
      </c>
      <c r="G568" s="1" t="s">
        <v>5</v>
      </c>
      <c r="H568" s="1">
        <v>1.62645745235966E-6</v>
      </c>
      <c r="I568" s="1">
        <v>1.96801351735519E-6</v>
      </c>
      <c r="J568" s="1">
        <v>2.3420987313979201E-6</v>
      </c>
      <c r="K568" s="1">
        <v>2.3785496646433001E-5</v>
      </c>
      <c r="L568" s="1">
        <v>3.4552632601040897E-5</v>
      </c>
      <c r="M568" s="1">
        <v>3.5578067214068398E-3</v>
      </c>
      <c r="N568" s="1">
        <v>1.80220960796069E-6</v>
      </c>
      <c r="O568" s="1">
        <v>1.65803283932384E-6</v>
      </c>
      <c r="P568" s="1">
        <v>3.2844893789035201E-8</v>
      </c>
      <c r="Q568" s="1">
        <v>2.90383401815785E-8</v>
      </c>
      <c r="R568" s="1">
        <v>115.42912085227699</v>
      </c>
      <c r="S568" s="1">
        <v>123.433546905135</v>
      </c>
      <c r="T568" s="1">
        <v>0.35621626612962498</v>
      </c>
      <c r="U568" s="1">
        <v>11031.8732546464</v>
      </c>
      <c r="V568" s="1">
        <f t="shared" si="33"/>
        <v>5.9070060296589788E-2</v>
      </c>
      <c r="W568" s="1">
        <f t="shared" si="34"/>
        <v>1.0370996302364484</v>
      </c>
      <c r="X568" s="1">
        <f t="shared" si="35"/>
        <v>346.51294351678558</v>
      </c>
    </row>
    <row r="569" spans="1:24" hidden="1" x14ac:dyDescent="0.3">
      <c r="A569" s="18" t="str">
        <f t="shared" si="32"/>
        <v>AirGrSupp - Forklift_2006_175</v>
      </c>
      <c r="B569" s="1" t="s">
        <v>40</v>
      </c>
      <c r="C569" s="1">
        <v>2020</v>
      </c>
      <c r="D569" s="1" t="s">
        <v>62</v>
      </c>
      <c r="E569" s="1">
        <v>2006</v>
      </c>
      <c r="F569" s="1">
        <v>175</v>
      </c>
      <c r="G569" s="1" t="s">
        <v>5</v>
      </c>
      <c r="H569" s="1">
        <v>6.0065043235765903E-7</v>
      </c>
      <c r="I569" s="1">
        <v>7.2678702315276802E-7</v>
      </c>
      <c r="J569" s="1">
        <v>8.6493662259502904E-7</v>
      </c>
      <c r="K569" s="1">
        <v>8.6370040116150508E-6</v>
      </c>
      <c r="L569" s="1">
        <v>1.27126195240711E-5</v>
      </c>
      <c r="M569" s="1">
        <v>1.4793911714170501E-3</v>
      </c>
      <c r="N569" s="1">
        <v>5.00392069285444E-7</v>
      </c>
      <c r="O569" s="1">
        <v>4.6036070374260901E-7</v>
      </c>
      <c r="P569" s="1">
        <v>1.36596855204995E-8</v>
      </c>
      <c r="Q569" s="1">
        <v>1.2074591865475301E-8</v>
      </c>
      <c r="R569" s="1">
        <v>47.997217298461898</v>
      </c>
      <c r="S569" s="1">
        <v>34.670162269971001</v>
      </c>
      <c r="T569" s="1">
        <v>8.9054066532406398E-2</v>
      </c>
      <c r="U569" s="1">
        <v>4611.1315819061501</v>
      </c>
      <c r="V569" s="1">
        <f t="shared" si="33"/>
        <v>5.2190114508076417E-2</v>
      </c>
      <c r="W569" s="1">
        <f t="shared" si="34"/>
        <v>0.9128851335027468</v>
      </c>
      <c r="X569" s="1">
        <f t="shared" si="35"/>
        <v>389.31587989139916</v>
      </c>
    </row>
    <row r="570" spans="1:24" hidden="1" x14ac:dyDescent="0.3">
      <c r="A570" s="18" t="str">
        <f t="shared" si="32"/>
        <v>AirGrSupp - Forklift_2007_25</v>
      </c>
      <c r="B570" s="1" t="s">
        <v>40</v>
      </c>
      <c r="C570" s="1">
        <v>2020</v>
      </c>
      <c r="D570" s="1" t="s">
        <v>62</v>
      </c>
      <c r="E570" s="1">
        <v>2007</v>
      </c>
      <c r="F570" s="1">
        <v>25</v>
      </c>
      <c r="G570" s="1" t="s">
        <v>5</v>
      </c>
      <c r="H570" s="1">
        <v>0</v>
      </c>
      <c r="I570" s="1">
        <v>0</v>
      </c>
      <c r="J570" s="1">
        <v>0</v>
      </c>
      <c r="K570" s="1">
        <v>0</v>
      </c>
      <c r="L570" s="1">
        <v>0</v>
      </c>
      <c r="M570" s="1">
        <v>0</v>
      </c>
      <c r="N570" s="1">
        <v>0</v>
      </c>
      <c r="O570" s="1">
        <v>0</v>
      </c>
      <c r="P570" s="1">
        <v>0</v>
      </c>
      <c r="Q570" s="1">
        <v>0</v>
      </c>
      <c r="R570" s="1">
        <v>0</v>
      </c>
      <c r="S570" s="1">
        <v>0</v>
      </c>
      <c r="T570" s="1">
        <v>0</v>
      </c>
      <c r="U570" s="1">
        <v>0</v>
      </c>
      <c r="V570" s="1">
        <f t="shared" si="33"/>
        <v>0</v>
      </c>
      <c r="W570" s="1">
        <f t="shared" si="34"/>
        <v>0</v>
      </c>
      <c r="X570" s="1" t="e">
        <f t="shared" si="35"/>
        <v>#DIV/0!</v>
      </c>
    </row>
    <row r="571" spans="1:24" hidden="1" x14ac:dyDescent="0.3">
      <c r="A571" s="18" t="str">
        <f t="shared" si="32"/>
        <v>AirGrSupp - Forklift_2007_50</v>
      </c>
      <c r="B571" s="1" t="s">
        <v>40</v>
      </c>
      <c r="C571" s="1">
        <v>2020</v>
      </c>
      <c r="D571" s="1" t="s">
        <v>62</v>
      </c>
      <c r="E571" s="1">
        <v>2007</v>
      </c>
      <c r="F571" s="1">
        <v>50</v>
      </c>
      <c r="G571" s="1" t="s">
        <v>5</v>
      </c>
      <c r="H571" s="1">
        <v>5.8750773958653399E-8</v>
      </c>
      <c r="I571" s="1">
        <v>7.1088436489970696E-8</v>
      </c>
      <c r="J571" s="1">
        <v>8.4601114500460994E-8</v>
      </c>
      <c r="K571" s="1">
        <v>6.8614730607729298E-7</v>
      </c>
      <c r="L571" s="1">
        <v>8.1055947427420698E-7</v>
      </c>
      <c r="M571" s="1">
        <v>9.3434210659724298E-5</v>
      </c>
      <c r="N571" s="1">
        <v>6.1894589731483006E-8</v>
      </c>
      <c r="O571" s="1">
        <v>5.69430225529643E-8</v>
      </c>
      <c r="P571" s="1">
        <v>8.6208308984834801E-10</v>
      </c>
      <c r="Q571" s="1">
        <v>7.6259746697580104E-10</v>
      </c>
      <c r="R571" s="1">
        <v>3.0313700654637699</v>
      </c>
      <c r="S571" s="1">
        <v>9.7115300476109407</v>
      </c>
      <c r="T571" s="1">
        <v>4.4527033266203199E-2</v>
      </c>
      <c r="U571" s="1">
        <v>262.21131128549501</v>
      </c>
      <c r="V571" s="1">
        <f t="shared" si="33"/>
        <v>8.9771016083053087E-2</v>
      </c>
      <c r="W571" s="1">
        <f t="shared" si="34"/>
        <v>1.0235806439716351</v>
      </c>
      <c r="X571" s="1">
        <f t="shared" si="35"/>
        <v>218.10413439294109</v>
      </c>
    </row>
    <row r="572" spans="1:24" hidden="1" x14ac:dyDescent="0.3">
      <c r="A572" s="18" t="str">
        <f t="shared" si="32"/>
        <v>AirGrSupp - Forklift_2007_175</v>
      </c>
      <c r="B572" s="1" t="s">
        <v>40</v>
      </c>
      <c r="C572" s="1">
        <v>2020</v>
      </c>
      <c r="D572" s="1" t="s">
        <v>62</v>
      </c>
      <c r="E572" s="1">
        <v>2007</v>
      </c>
      <c r="F572" s="1">
        <v>175</v>
      </c>
      <c r="G572" s="1" t="s">
        <v>5</v>
      </c>
      <c r="H572" s="1">
        <v>7.92942877479199E-7</v>
      </c>
      <c r="I572" s="1">
        <v>9.59460881749831E-7</v>
      </c>
      <c r="J572" s="1">
        <v>1.1418377435700401E-6</v>
      </c>
      <c r="K572" s="1">
        <v>1.28819784452699E-5</v>
      </c>
      <c r="L572" s="1">
        <v>1.5541595777815001E-5</v>
      </c>
      <c r="M572" s="1">
        <v>2.0522381287702801E-3</v>
      </c>
      <c r="N572" s="1">
        <v>8.3974082340877E-7</v>
      </c>
      <c r="O572" s="1">
        <v>7.72561557536068E-7</v>
      </c>
      <c r="P572" s="1">
        <v>1.8950170951835499E-8</v>
      </c>
      <c r="Q572" s="1">
        <v>1.6750091723159299E-8</v>
      </c>
      <c r="R572" s="1">
        <v>66.582605951625695</v>
      </c>
      <c r="S572" s="1">
        <v>52.005243404956602</v>
      </c>
      <c r="T572" s="1">
        <v>0.13358109979860899</v>
      </c>
      <c r="U572" s="1">
        <v>6396.6449388096598</v>
      </c>
      <c r="V572" s="1">
        <f t="shared" si="33"/>
        <v>4.9666508269569955E-2</v>
      </c>
      <c r="W572" s="1">
        <f t="shared" si="34"/>
        <v>0.8045109601690108</v>
      </c>
      <c r="X572" s="1">
        <f t="shared" si="35"/>
        <v>389.31587989140172</v>
      </c>
    </row>
    <row r="573" spans="1:24" hidden="1" x14ac:dyDescent="0.3">
      <c r="A573" s="18" t="str">
        <f t="shared" si="32"/>
        <v>AirGrSupp - Forklift_2008_50</v>
      </c>
      <c r="B573" s="1" t="s">
        <v>40</v>
      </c>
      <c r="C573" s="1">
        <v>2020</v>
      </c>
      <c r="D573" s="1" t="s">
        <v>62</v>
      </c>
      <c r="E573" s="1">
        <v>2008</v>
      </c>
      <c r="F573" s="1">
        <v>50</v>
      </c>
      <c r="G573" s="1" t="s">
        <v>5</v>
      </c>
      <c r="H573" s="1">
        <v>9.5372346408783698E-8</v>
      </c>
      <c r="I573" s="1">
        <v>1.1540053915462801E-7</v>
      </c>
      <c r="J573" s="1">
        <v>1.3733617882864801E-7</v>
      </c>
      <c r="K573" s="1">
        <v>1.8547846585087001E-6</v>
      </c>
      <c r="L573" s="1">
        <v>2.3129710699493398E-6</v>
      </c>
      <c r="M573" s="1">
        <v>2.7204964361802699E-4</v>
      </c>
      <c r="N573" s="1">
        <v>7.9989386026647405E-8</v>
      </c>
      <c r="O573" s="1">
        <v>7.3590235144515604E-8</v>
      </c>
      <c r="P573" s="1">
        <v>2.5123726986214701E-9</v>
      </c>
      <c r="Q573" s="1">
        <v>2.2204326193789599E-9</v>
      </c>
      <c r="R573" s="1">
        <v>8.8263510780560495</v>
      </c>
      <c r="S573" s="1">
        <v>17.335081134985501</v>
      </c>
      <c r="T573" s="1">
        <v>4.4527033266203199E-2</v>
      </c>
      <c r="U573" s="1">
        <v>762.74356993936397</v>
      </c>
      <c r="V573" s="1">
        <f t="shared" si="33"/>
        <v>5.0097711033825369E-2</v>
      </c>
      <c r="W573" s="1">
        <f t="shared" si="34"/>
        <v>1.0041075816522551</v>
      </c>
      <c r="X573" s="1">
        <f t="shared" si="35"/>
        <v>389.31587989139916</v>
      </c>
    </row>
    <row r="574" spans="1:24" hidden="1" x14ac:dyDescent="0.3">
      <c r="A574" s="18" t="str">
        <f t="shared" si="32"/>
        <v>AirGrSupp - Forklift_2008_100</v>
      </c>
      <c r="B574" s="1" t="s">
        <v>40</v>
      </c>
      <c r="C574" s="1">
        <v>2020</v>
      </c>
      <c r="D574" s="1" t="s">
        <v>62</v>
      </c>
      <c r="E574" s="1">
        <v>2008</v>
      </c>
      <c r="F574" s="1">
        <v>100</v>
      </c>
      <c r="G574" s="1" t="s">
        <v>5</v>
      </c>
      <c r="H574" s="1">
        <v>2.4197523635721701E-6</v>
      </c>
      <c r="I574" s="1">
        <v>2.9279003599223199E-6</v>
      </c>
      <c r="J574" s="1">
        <v>3.4844434035439201E-6</v>
      </c>
      <c r="K574" s="1">
        <v>5.3276333080069801E-5</v>
      </c>
      <c r="L574" s="1">
        <v>4.5202920309547E-5</v>
      </c>
      <c r="M574" s="1">
        <v>8.2104007551901496E-3</v>
      </c>
      <c r="N574" s="1">
        <v>2.98370135937325E-6</v>
      </c>
      <c r="O574" s="1">
        <v>2.7450052506233902E-6</v>
      </c>
      <c r="P574" s="1">
        <v>7.5836634079745997E-8</v>
      </c>
      <c r="Q574" s="1">
        <v>6.7012187233719295E-8</v>
      </c>
      <c r="R574" s="1">
        <v>266.37741036188902</v>
      </c>
      <c r="S574" s="1">
        <v>304.40790934236497</v>
      </c>
      <c r="T574" s="1">
        <v>0.80148659879165696</v>
      </c>
      <c r="U574" s="1">
        <v>25434.9719806065</v>
      </c>
      <c r="V574" s="1">
        <f t="shared" si="33"/>
        <v>3.8116553971726669E-2</v>
      </c>
      <c r="W574" s="1">
        <f t="shared" si="34"/>
        <v>0.58846932608875402</v>
      </c>
      <c r="X574" s="1">
        <f t="shared" si="35"/>
        <v>379.80411625259688</v>
      </c>
    </row>
    <row r="575" spans="1:24" hidden="1" x14ac:dyDescent="0.3">
      <c r="A575" s="18" t="str">
        <f t="shared" si="32"/>
        <v>AirGrSupp - Forklift_2008_175</v>
      </c>
      <c r="B575" s="1" t="s">
        <v>40</v>
      </c>
      <c r="C575" s="1">
        <v>2020</v>
      </c>
      <c r="D575" s="1" t="s">
        <v>62</v>
      </c>
      <c r="E575" s="1">
        <v>2008</v>
      </c>
      <c r="F575" s="1">
        <v>175</v>
      </c>
      <c r="G575" s="1" t="s">
        <v>5</v>
      </c>
      <c r="H575" s="1">
        <v>5.2779324138086899E-7</v>
      </c>
      <c r="I575" s="1">
        <v>6.3862982207085196E-7</v>
      </c>
      <c r="J575" s="1">
        <v>7.6002226758845202E-7</v>
      </c>
      <c r="K575" s="1">
        <v>1.02822530159148E-5</v>
      </c>
      <c r="L575" s="1">
        <v>8.3552820300707998E-6</v>
      </c>
      <c r="M575" s="1">
        <v>1.7908419443469601E-3</v>
      </c>
      <c r="N575" s="1">
        <v>5.0590257906426199E-7</v>
      </c>
      <c r="O575" s="1">
        <v>4.6543037273912098E-7</v>
      </c>
      <c r="P575" s="1">
        <v>1.6541388085380501E-8</v>
      </c>
      <c r="Q575" s="1">
        <v>1.46166112055753E-8</v>
      </c>
      <c r="R575" s="1">
        <v>58.101894624453898</v>
      </c>
      <c r="S575" s="1">
        <v>34.670162269971001</v>
      </c>
      <c r="T575" s="1">
        <v>8.9054066532406398E-2</v>
      </c>
      <c r="U575" s="1">
        <v>5581.8961254653404</v>
      </c>
      <c r="V575" s="1">
        <f t="shared" si="33"/>
        <v>3.7884018954366001E-2</v>
      </c>
      <c r="W575" s="1">
        <f t="shared" si="34"/>
        <v>0.49564184423751922</v>
      </c>
      <c r="X575" s="1">
        <f t="shared" si="35"/>
        <v>389.31587989139916</v>
      </c>
    </row>
    <row r="576" spans="1:24" hidden="1" x14ac:dyDescent="0.3">
      <c r="A576" s="18" t="str">
        <f t="shared" si="32"/>
        <v>AirGrSupp - Forklift_2008_300</v>
      </c>
      <c r="B576" s="1" t="s">
        <v>40</v>
      </c>
      <c r="C576" s="1">
        <v>2020</v>
      </c>
      <c r="D576" s="1" t="s">
        <v>62</v>
      </c>
      <c r="E576" s="1">
        <v>2008</v>
      </c>
      <c r="F576" s="1">
        <v>300</v>
      </c>
      <c r="G576" s="1" t="s">
        <v>5</v>
      </c>
      <c r="H576" s="1">
        <v>3.2782188905644098E-7</v>
      </c>
      <c r="I576" s="1">
        <v>3.9666448575829298E-7</v>
      </c>
      <c r="J576" s="1">
        <v>4.7206352024127502E-7</v>
      </c>
      <c r="K576" s="1">
        <v>2.1758554978227701E-6</v>
      </c>
      <c r="L576" s="1">
        <v>5.1877607425594803E-6</v>
      </c>
      <c r="M576" s="1">
        <v>1.1123241890353801E-3</v>
      </c>
      <c r="N576" s="1">
        <v>2.29142227975853E-7</v>
      </c>
      <c r="O576" s="1">
        <v>2.10810849737785E-7</v>
      </c>
      <c r="P576" s="1">
        <v>1.02741540902984E-8</v>
      </c>
      <c r="Q576" s="1">
        <v>9.0786405003573794E-9</v>
      </c>
      <c r="R576" s="1">
        <v>36.088133307114198</v>
      </c>
      <c r="S576" s="1">
        <v>17.335081134985501</v>
      </c>
      <c r="T576" s="1">
        <v>4.4527033266203199E-2</v>
      </c>
      <c r="U576" s="1">
        <v>3467.0162269971001</v>
      </c>
      <c r="V576" s="1">
        <f t="shared" si="33"/>
        <v>3.7884018954366043E-2</v>
      </c>
      <c r="W576" s="1">
        <f t="shared" si="34"/>
        <v>0.49546463915500799</v>
      </c>
      <c r="X576" s="1">
        <f t="shared" si="35"/>
        <v>389.31587989139916</v>
      </c>
    </row>
    <row r="577" spans="1:24" hidden="1" x14ac:dyDescent="0.3">
      <c r="A577" s="18" t="str">
        <f t="shared" si="32"/>
        <v>AirGrSupp - Forklift_2009_100</v>
      </c>
      <c r="B577" s="1" t="s">
        <v>40</v>
      </c>
      <c r="C577" s="1">
        <v>2020</v>
      </c>
      <c r="D577" s="1" t="s">
        <v>62</v>
      </c>
      <c r="E577" s="1">
        <v>2009</v>
      </c>
      <c r="F577" s="1">
        <v>100</v>
      </c>
      <c r="G577" s="1" t="s">
        <v>5</v>
      </c>
      <c r="H577" s="1">
        <v>2.9070164247910799E-7</v>
      </c>
      <c r="I577" s="1">
        <v>3.5174898739972002E-7</v>
      </c>
      <c r="J577" s="1">
        <v>4.1861036516991498E-7</v>
      </c>
      <c r="K577" s="1">
        <v>6.6200100852033203E-6</v>
      </c>
      <c r="L577" s="1">
        <v>5.6395943857299599E-6</v>
      </c>
      <c r="M577" s="1">
        <v>1.0288998748577199E-3</v>
      </c>
      <c r="N577" s="1">
        <v>3.6912796201794999E-7</v>
      </c>
      <c r="O577" s="1">
        <v>3.3959772505651399E-7</v>
      </c>
      <c r="P577" s="1">
        <v>9.5039685416730302E-9</v>
      </c>
      <c r="Q577" s="1">
        <v>8.3977424628305705E-9</v>
      </c>
      <c r="R577" s="1">
        <v>33.381523309080599</v>
      </c>
      <c r="S577" s="1">
        <v>34.670162269971001</v>
      </c>
      <c r="T577" s="1">
        <v>8.9054066532406398E-2</v>
      </c>
      <c r="U577" s="1">
        <v>3206.99000997232</v>
      </c>
      <c r="V577" s="1">
        <f t="shared" si="33"/>
        <v>3.6318160995460931E-2</v>
      </c>
      <c r="W577" s="1">
        <f t="shared" si="34"/>
        <v>0.58228937164582528</v>
      </c>
      <c r="X577" s="1">
        <f t="shared" si="35"/>
        <v>389.31587989139916</v>
      </c>
    </row>
    <row r="578" spans="1:24" hidden="1" x14ac:dyDescent="0.3">
      <c r="A578" s="18" t="str">
        <f t="shared" si="32"/>
        <v>AirGrSupp - Forklift_2009_300</v>
      </c>
      <c r="B578" s="1" t="s">
        <v>40</v>
      </c>
      <c r="C578" s="1">
        <v>2020</v>
      </c>
      <c r="D578" s="1" t="s">
        <v>62</v>
      </c>
      <c r="E578" s="1">
        <v>2009</v>
      </c>
      <c r="F578" s="1">
        <v>300</v>
      </c>
      <c r="G578" s="1" t="s">
        <v>5</v>
      </c>
      <c r="H578" s="1">
        <v>3.2998564821952801E-7</v>
      </c>
      <c r="I578" s="1">
        <v>3.9928263434562897E-7</v>
      </c>
      <c r="J578" s="1">
        <v>4.7517933343612002E-7</v>
      </c>
      <c r="K578" s="1">
        <v>2.2654413700727702E-6</v>
      </c>
      <c r="L578" s="1">
        <v>5.42332083854421E-6</v>
      </c>
      <c r="M578" s="1">
        <v>1.1679403984871501E-3</v>
      </c>
      <c r="N578" s="1">
        <v>2.3706463696266299E-7</v>
      </c>
      <c r="O578" s="1">
        <v>2.1809946600565E-7</v>
      </c>
      <c r="P578" s="1">
        <v>1.0788288614872001E-8</v>
      </c>
      <c r="Q578" s="1">
        <v>9.5325725253752404E-9</v>
      </c>
      <c r="R578" s="1">
        <v>37.892539972469898</v>
      </c>
      <c r="S578" s="1">
        <v>17.335081134985501</v>
      </c>
      <c r="T578" s="1">
        <v>4.4527033266203199E-2</v>
      </c>
      <c r="U578" s="1">
        <v>3640.3670383469598</v>
      </c>
      <c r="V578" s="1">
        <f t="shared" si="33"/>
        <v>3.6318160995460987E-2</v>
      </c>
      <c r="W578" s="1">
        <f t="shared" si="34"/>
        <v>0.49329728468428519</v>
      </c>
      <c r="X578" s="1">
        <f t="shared" si="35"/>
        <v>389.31587989139916</v>
      </c>
    </row>
    <row r="579" spans="1:24" hidden="1" x14ac:dyDescent="0.3">
      <c r="A579" s="18" t="str">
        <f t="shared" si="32"/>
        <v>AirGrSupp - Forklift_2010_25</v>
      </c>
      <c r="B579" s="1" t="s">
        <v>40</v>
      </c>
      <c r="C579" s="1">
        <v>2020</v>
      </c>
      <c r="D579" s="1" t="s">
        <v>62</v>
      </c>
      <c r="E579" s="1">
        <v>2010</v>
      </c>
      <c r="F579" s="1">
        <v>25</v>
      </c>
      <c r="G579" s="1" t="s">
        <v>5</v>
      </c>
      <c r="H579" s="1">
        <v>0</v>
      </c>
      <c r="I579" s="1">
        <v>0</v>
      </c>
      <c r="J579" s="1">
        <v>0</v>
      </c>
      <c r="K579" s="1">
        <v>0</v>
      </c>
      <c r="L579" s="1">
        <v>0</v>
      </c>
      <c r="M579" s="1">
        <v>0</v>
      </c>
      <c r="N579" s="1">
        <v>0</v>
      </c>
      <c r="O579" s="1">
        <v>0</v>
      </c>
      <c r="P579" s="1">
        <v>0</v>
      </c>
      <c r="Q579" s="1">
        <v>0</v>
      </c>
      <c r="R579" s="1">
        <v>0</v>
      </c>
      <c r="S579" s="1">
        <v>0</v>
      </c>
      <c r="T579" s="1">
        <v>0</v>
      </c>
      <c r="U579" s="1">
        <v>0</v>
      </c>
      <c r="V579" s="1">
        <f t="shared" si="33"/>
        <v>0</v>
      </c>
      <c r="W579" s="1">
        <f t="shared" si="34"/>
        <v>0</v>
      </c>
      <c r="X579" s="1" t="e">
        <f t="shared" si="35"/>
        <v>#DIV/0!</v>
      </c>
    </row>
    <row r="580" spans="1:24" hidden="1" x14ac:dyDescent="0.3">
      <c r="A580" s="18" t="str">
        <f t="shared" si="32"/>
        <v>AirGrSupp - Forklift_2010_100</v>
      </c>
      <c r="B580" s="1" t="s">
        <v>40</v>
      </c>
      <c r="C580" s="1">
        <v>2020</v>
      </c>
      <c r="D580" s="1" t="s">
        <v>62</v>
      </c>
      <c r="E580" s="1">
        <v>2010</v>
      </c>
      <c r="F580" s="1">
        <v>100</v>
      </c>
      <c r="G580" s="1" t="s">
        <v>5</v>
      </c>
      <c r="H580" s="1">
        <v>2.8418248163681398E-7</v>
      </c>
      <c r="I580" s="1">
        <v>3.4386080278054399E-7</v>
      </c>
      <c r="J580" s="1">
        <v>4.09222773557012E-7</v>
      </c>
      <c r="K580" s="1">
        <v>6.7055247304734797E-6</v>
      </c>
      <c r="L580" s="1">
        <v>5.7359052853137698E-6</v>
      </c>
      <c r="M580" s="1">
        <v>1.0511463586384299E-3</v>
      </c>
      <c r="N580" s="1">
        <v>3.7222628567122598E-7</v>
      </c>
      <c r="O580" s="1">
        <v>3.42448182817527E-7</v>
      </c>
      <c r="P580" s="1">
        <v>9.70984389143771E-9</v>
      </c>
      <c r="Q580" s="1">
        <v>8.5793152728377195E-9</v>
      </c>
      <c r="R580" s="1">
        <v>34.103285975222903</v>
      </c>
      <c r="S580" s="1">
        <v>34.670162269971001</v>
      </c>
      <c r="T580" s="1">
        <v>8.9054066532406398E-2</v>
      </c>
      <c r="U580" s="1">
        <v>3276.3303345122599</v>
      </c>
      <c r="V580" s="1">
        <f t="shared" si="33"/>
        <v>3.4752303036555882E-2</v>
      </c>
      <c r="W580" s="1">
        <f t="shared" si="34"/>
        <v>0.57969945120911381</v>
      </c>
      <c r="X580" s="1">
        <f t="shared" si="35"/>
        <v>389.31587989139916</v>
      </c>
    </row>
    <row r="581" spans="1:24" hidden="1" x14ac:dyDescent="0.3">
      <c r="A581" s="18" t="str">
        <f t="shared" si="32"/>
        <v>AirGrSupp - Forklift_2010_175</v>
      </c>
      <c r="B581" s="1" t="s">
        <v>40</v>
      </c>
      <c r="C581" s="1">
        <v>2020</v>
      </c>
      <c r="D581" s="1" t="s">
        <v>62</v>
      </c>
      <c r="E581" s="1">
        <v>2010</v>
      </c>
      <c r="F581" s="1">
        <v>175</v>
      </c>
      <c r="G581" s="1" t="s">
        <v>5</v>
      </c>
      <c r="H581" s="1">
        <v>1.9396582079973001E-7</v>
      </c>
      <c r="I581" s="1">
        <v>2.3469864316767301E-7</v>
      </c>
      <c r="J581" s="1">
        <v>2.7931078195161098E-7</v>
      </c>
      <c r="K581" s="1">
        <v>4.0499531516104102E-6</v>
      </c>
      <c r="L581" s="1">
        <v>3.3178439852372899E-6</v>
      </c>
      <c r="M581" s="1">
        <v>7.1744910192782197E-4</v>
      </c>
      <c r="N581" s="1">
        <v>1.94906680100459E-7</v>
      </c>
      <c r="O581" s="1">
        <v>1.79314145692422E-7</v>
      </c>
      <c r="P581" s="1">
        <v>6.6273537671717697E-9</v>
      </c>
      <c r="Q581" s="1">
        <v>5.8557231227305103E-9</v>
      </c>
      <c r="R581" s="1">
        <v>23.276845983088599</v>
      </c>
      <c r="S581" s="1">
        <v>17.335081134985501</v>
      </c>
      <c r="T581" s="1">
        <v>4.4527033266203199E-2</v>
      </c>
      <c r="U581" s="1">
        <v>2236.2254664131301</v>
      </c>
      <c r="V581" s="1">
        <f t="shared" si="33"/>
        <v>3.4752303036555895E-2</v>
      </c>
      <c r="W581" s="1">
        <f t="shared" si="34"/>
        <v>0.49127987297568743</v>
      </c>
      <c r="X581" s="1">
        <f t="shared" si="35"/>
        <v>389.31587989139916</v>
      </c>
    </row>
    <row r="582" spans="1:24" hidden="1" x14ac:dyDescent="0.3">
      <c r="A582" s="18" t="str">
        <f t="shared" si="32"/>
        <v>AirGrSupp - Forklift_2011_25</v>
      </c>
      <c r="B582" s="1" t="s">
        <v>40</v>
      </c>
      <c r="C582" s="1">
        <v>2020</v>
      </c>
      <c r="D582" s="1" t="s">
        <v>62</v>
      </c>
      <c r="E582" s="1">
        <v>2011</v>
      </c>
      <c r="F582" s="1">
        <v>25</v>
      </c>
      <c r="G582" s="1" t="s">
        <v>5</v>
      </c>
      <c r="H582" s="1">
        <v>0</v>
      </c>
      <c r="I582" s="1">
        <v>0</v>
      </c>
      <c r="J582" s="1">
        <v>0</v>
      </c>
      <c r="K582" s="1">
        <v>0</v>
      </c>
      <c r="L582" s="1">
        <v>0</v>
      </c>
      <c r="M582" s="1">
        <v>0</v>
      </c>
      <c r="N582" s="1">
        <v>0</v>
      </c>
      <c r="O582" s="1">
        <v>0</v>
      </c>
      <c r="P582" s="1">
        <v>0</v>
      </c>
      <c r="Q582" s="1">
        <v>0</v>
      </c>
      <c r="R582" s="1">
        <v>0</v>
      </c>
      <c r="S582" s="1">
        <v>0</v>
      </c>
      <c r="T582" s="1">
        <v>0</v>
      </c>
      <c r="U582" s="1">
        <v>0</v>
      </c>
      <c r="V582" s="1">
        <f t="shared" si="33"/>
        <v>0</v>
      </c>
      <c r="W582" s="1">
        <f t="shared" si="34"/>
        <v>0</v>
      </c>
      <c r="X582" s="1" t="e">
        <f t="shared" si="35"/>
        <v>#DIV/0!</v>
      </c>
    </row>
    <row r="583" spans="1:24" hidden="1" x14ac:dyDescent="0.3">
      <c r="A583" s="18" t="str">
        <f t="shared" si="32"/>
        <v>AirGrSupp - Forklift_2011_100</v>
      </c>
      <c r="B583" s="1" t="s">
        <v>40</v>
      </c>
      <c r="C583" s="1">
        <v>2020</v>
      </c>
      <c r="D583" s="1" t="s">
        <v>62</v>
      </c>
      <c r="E583" s="1">
        <v>2011</v>
      </c>
      <c r="F583" s="1">
        <v>100</v>
      </c>
      <c r="G583" s="1" t="s">
        <v>5</v>
      </c>
      <c r="H583" s="1">
        <v>7.9977502164529699E-7</v>
      </c>
      <c r="I583" s="1">
        <v>9.6772777619081008E-7</v>
      </c>
      <c r="J583" s="1">
        <v>1.1516760311692199E-6</v>
      </c>
      <c r="K583" s="1">
        <v>1.9591971114076099E-5</v>
      </c>
      <c r="L583" s="1">
        <v>1.68287058624728E-5</v>
      </c>
      <c r="M583" s="1">
        <v>3.0978228664635399E-3</v>
      </c>
      <c r="N583" s="1">
        <v>1.15296285545309E-6</v>
      </c>
      <c r="O583" s="1">
        <v>1.0607258270168501E-6</v>
      </c>
      <c r="P583" s="1">
        <v>2.8616915409662499E-8</v>
      </c>
      <c r="Q583" s="1">
        <v>2.5284013793495301E-8</v>
      </c>
      <c r="R583" s="1">
        <v>100.505451260313</v>
      </c>
      <c r="S583" s="1">
        <v>121.34556794489799</v>
      </c>
      <c r="T583" s="1">
        <v>0.31168923286342198</v>
      </c>
      <c r="U583" s="1">
        <v>9655.6401921869492</v>
      </c>
      <c r="V583" s="1">
        <f t="shared" si="33"/>
        <v>3.3186445077650818E-2</v>
      </c>
      <c r="W583" s="1">
        <f t="shared" si="34"/>
        <v>0.57710953077239724</v>
      </c>
      <c r="X583" s="1">
        <f t="shared" si="35"/>
        <v>389.31587989139808</v>
      </c>
    </row>
    <row r="584" spans="1:24" hidden="1" x14ac:dyDescent="0.3">
      <c r="A584" s="18" t="str">
        <f t="shared" si="32"/>
        <v>AirGrSupp - Forklift_2011_175</v>
      </c>
      <c r="B584" s="1" t="s">
        <v>40</v>
      </c>
      <c r="C584" s="1">
        <v>2020</v>
      </c>
      <c r="D584" s="1" t="s">
        <v>62</v>
      </c>
      <c r="E584" s="1">
        <v>2011</v>
      </c>
      <c r="F584" s="1">
        <v>175</v>
      </c>
      <c r="G584" s="1" t="s">
        <v>5</v>
      </c>
      <c r="H584" s="1">
        <v>6.1311298786811803E-7</v>
      </c>
      <c r="I584" s="1">
        <v>7.4186671532042304E-7</v>
      </c>
      <c r="J584" s="1">
        <v>8.8288270253009099E-7</v>
      </c>
      <c r="K584" s="1">
        <v>1.32909075185003E-5</v>
      </c>
      <c r="L584" s="1">
        <v>1.0933565923446701E-5</v>
      </c>
      <c r="M584" s="1">
        <v>2.3748121435905401E-3</v>
      </c>
      <c r="N584" s="1">
        <v>6.7339835468017301E-7</v>
      </c>
      <c r="O584" s="1">
        <v>6.1952648630575899E-7</v>
      </c>
      <c r="P584" s="1">
        <v>2.1937922585145199E-8</v>
      </c>
      <c r="Q584" s="1">
        <v>1.9382897468263E-8</v>
      </c>
      <c r="R584" s="1">
        <v>77.048164610688801</v>
      </c>
      <c r="S584" s="1">
        <v>52.005243404956602</v>
      </c>
      <c r="T584" s="1">
        <v>0.13358109979860899</v>
      </c>
      <c r="U584" s="1">
        <v>7402.0796446388204</v>
      </c>
      <c r="V584" s="1">
        <f t="shared" si="33"/>
        <v>3.3186445077650825E-2</v>
      </c>
      <c r="W584" s="1">
        <f t="shared" si="34"/>
        <v>0.48909888734477058</v>
      </c>
      <c r="X584" s="1">
        <f t="shared" si="35"/>
        <v>389.31587989140172</v>
      </c>
    </row>
    <row r="585" spans="1:24" hidden="1" x14ac:dyDescent="0.3">
      <c r="A585" s="18" t="str">
        <f t="shared" si="32"/>
        <v>AirGrSupp - Forklift_2012_50</v>
      </c>
      <c r="B585" s="1" t="s">
        <v>40</v>
      </c>
      <c r="C585" s="1">
        <v>2020</v>
      </c>
      <c r="D585" s="1" t="s">
        <v>62</v>
      </c>
      <c r="E585" s="1">
        <v>2012</v>
      </c>
      <c r="F585" s="1">
        <v>50</v>
      </c>
      <c r="G585" s="1" t="s">
        <v>5</v>
      </c>
      <c r="H585" s="1">
        <v>8.1496042319047199E-8</v>
      </c>
      <c r="I585" s="1">
        <v>9.8610211206047096E-8</v>
      </c>
      <c r="J585" s="1">
        <v>1.17354300939428E-7</v>
      </c>
      <c r="K585" s="1">
        <v>1.7859488431700901E-6</v>
      </c>
      <c r="L585" s="1">
        <v>2.4035928861629302E-6</v>
      </c>
      <c r="M585" s="1">
        <v>2.9059848295561998E-4</v>
      </c>
      <c r="N585" s="1">
        <v>8.3762484062654406E-8</v>
      </c>
      <c r="O585" s="1">
        <v>7.7061485337642106E-8</v>
      </c>
      <c r="P585" s="1">
        <v>2.6842822060860099E-9</v>
      </c>
      <c r="Q585" s="1">
        <v>2.3718257525184299E-9</v>
      </c>
      <c r="R585" s="1">
        <v>9.4281477424689708</v>
      </c>
      <c r="S585" s="1">
        <v>17.335081134985501</v>
      </c>
      <c r="T585" s="1">
        <v>4.4527033266203199E-2</v>
      </c>
      <c r="U585" s="1">
        <v>814.74881334431996</v>
      </c>
      <c r="V585" s="1">
        <f t="shared" si="33"/>
        <v>4.0076220096833114E-2</v>
      </c>
      <c r="W585" s="1">
        <f t="shared" si="34"/>
        <v>0.9768452612658115</v>
      </c>
      <c r="X585" s="1">
        <f t="shared" si="35"/>
        <v>389.31587989139916</v>
      </c>
    </row>
    <row r="586" spans="1:24" hidden="1" x14ac:dyDescent="0.3">
      <c r="A586" s="18" t="str">
        <f t="shared" ref="A586:A649" si="36">D586&amp;"_"&amp;E586&amp;"_"&amp;F586</f>
        <v>AirGrSupp - Forklift_2012_175</v>
      </c>
      <c r="B586" s="1" t="s">
        <v>40</v>
      </c>
      <c r="C586" s="1">
        <v>2020</v>
      </c>
      <c r="D586" s="1" t="s">
        <v>62</v>
      </c>
      <c r="E586" s="1">
        <v>2012</v>
      </c>
      <c r="F586" s="1">
        <v>175</v>
      </c>
      <c r="G586" s="1" t="s">
        <v>5</v>
      </c>
      <c r="H586" s="1">
        <v>1.07332912601935E-6</v>
      </c>
      <c r="I586" s="1">
        <v>1.2987282424834101E-6</v>
      </c>
      <c r="J586" s="1">
        <v>1.5455939414678599E-6</v>
      </c>
      <c r="K586" s="1">
        <v>2.9644367385066701E-5</v>
      </c>
      <c r="L586" s="1">
        <v>2.2435386500800499E-5</v>
      </c>
      <c r="M586" s="1">
        <v>4.8108021175780301E-3</v>
      </c>
      <c r="N586" s="1">
        <v>5.6712045545440599E-7</v>
      </c>
      <c r="O586" s="1">
        <v>5.2175081901805401E-7</v>
      </c>
      <c r="P586" s="1">
        <v>4.4446051456865199E-8</v>
      </c>
      <c r="Q586" s="1">
        <v>3.9265120164045599E-8</v>
      </c>
      <c r="R586" s="1">
        <v>156.08117655326899</v>
      </c>
      <c r="S586" s="1">
        <v>138.68064907988401</v>
      </c>
      <c r="T586" s="1">
        <v>0.35621626612962498</v>
      </c>
      <c r="U586" s="1">
        <v>14994.845181762499</v>
      </c>
      <c r="V586" s="1">
        <f t="shared" si="33"/>
        <v>2.8679059135178212E-2</v>
      </c>
      <c r="W586" s="1">
        <f t="shared" si="34"/>
        <v>0.49542756916311198</v>
      </c>
      <c r="X586" s="1">
        <f t="shared" si="35"/>
        <v>389.31587989139985</v>
      </c>
    </row>
    <row r="587" spans="1:24" hidden="1" x14ac:dyDescent="0.3">
      <c r="A587" s="18" t="str">
        <f t="shared" si="36"/>
        <v>AirGrSupp - Forklift_2012_300</v>
      </c>
      <c r="B587" s="1" t="s">
        <v>40</v>
      </c>
      <c r="C587" s="1">
        <v>2020</v>
      </c>
      <c r="D587" s="1" t="s">
        <v>62</v>
      </c>
      <c r="E587" s="1">
        <v>2012</v>
      </c>
      <c r="F587" s="1">
        <v>300</v>
      </c>
      <c r="G587" s="1" t="s">
        <v>5</v>
      </c>
      <c r="H587" s="1">
        <v>2.4429764548651203E-7</v>
      </c>
      <c r="I587" s="1">
        <v>2.9560015103867901E-7</v>
      </c>
      <c r="J587" s="1">
        <v>3.5178860950057698E-7</v>
      </c>
      <c r="K587" s="1">
        <v>2.62835793113017E-6</v>
      </c>
      <c r="L587" s="1">
        <v>3.5354630316918202E-6</v>
      </c>
      <c r="M587" s="1">
        <v>1.39040523629422E-3</v>
      </c>
      <c r="N587" s="1">
        <v>2.51408361989156E-8</v>
      </c>
      <c r="O587" s="1">
        <v>2.3129569303002301E-8</v>
      </c>
      <c r="P587" s="1">
        <v>1.28476570043481E-8</v>
      </c>
      <c r="Q587" s="1">
        <v>1.1348300625446699E-8</v>
      </c>
      <c r="R587" s="1">
        <v>45.110166633892703</v>
      </c>
      <c r="S587" s="1">
        <v>17.335081134985501</v>
      </c>
      <c r="T587" s="1">
        <v>4.4527033266203199E-2</v>
      </c>
      <c r="U587" s="1">
        <v>4333.7702837463803</v>
      </c>
      <c r="V587" s="1">
        <f t="shared" ref="V587:V650" si="37">IFERROR(CONVERT(I587,"ton","g")*365/U587,0)</f>
        <v>2.2585378075286679E-2</v>
      </c>
      <c r="W587" s="1">
        <f t="shared" ref="W587:W650" si="38">IFERROR(CONVERT(L587,"ton","g")*365/U587,0)</f>
        <v>0.27012763343111673</v>
      </c>
      <c r="X587" s="1">
        <f t="shared" ref="X587:X650" si="39">S587/T587</f>
        <v>389.31587989139916</v>
      </c>
    </row>
    <row r="588" spans="1:24" hidden="1" x14ac:dyDescent="0.3">
      <c r="A588" s="18" t="str">
        <f t="shared" si="36"/>
        <v>AirGrSupp - Forklift_2013_25</v>
      </c>
      <c r="B588" s="1" t="s">
        <v>40</v>
      </c>
      <c r="C588" s="1">
        <v>2020</v>
      </c>
      <c r="D588" s="1" t="s">
        <v>62</v>
      </c>
      <c r="E588" s="1">
        <v>2013</v>
      </c>
      <c r="F588" s="1">
        <v>25</v>
      </c>
      <c r="G588" s="1" t="s">
        <v>5</v>
      </c>
      <c r="H588" s="1">
        <v>0</v>
      </c>
      <c r="I588" s="1">
        <v>0</v>
      </c>
      <c r="J588" s="1">
        <v>0</v>
      </c>
      <c r="K588" s="1">
        <v>0</v>
      </c>
      <c r="L588" s="1">
        <v>0</v>
      </c>
      <c r="M588" s="1">
        <v>0</v>
      </c>
      <c r="N588" s="1">
        <v>0</v>
      </c>
      <c r="O588" s="1">
        <v>0</v>
      </c>
      <c r="P588" s="1">
        <v>0</v>
      </c>
      <c r="Q588" s="1">
        <v>0</v>
      </c>
      <c r="R588" s="1">
        <v>0</v>
      </c>
      <c r="S588" s="1">
        <v>0</v>
      </c>
      <c r="T588" s="1">
        <v>0</v>
      </c>
      <c r="U588" s="1">
        <v>0</v>
      </c>
      <c r="V588" s="1">
        <f t="shared" si="37"/>
        <v>0</v>
      </c>
      <c r="W588" s="1">
        <f t="shared" si="38"/>
        <v>0</v>
      </c>
      <c r="X588" s="1" t="e">
        <f t="shared" si="39"/>
        <v>#DIV/0!</v>
      </c>
    </row>
    <row r="589" spans="1:24" hidden="1" x14ac:dyDescent="0.3">
      <c r="A589" s="18" t="str">
        <f t="shared" si="36"/>
        <v>AirGrSupp - Forklift_2013_100</v>
      </c>
      <c r="B589" s="1" t="s">
        <v>40</v>
      </c>
      <c r="C589" s="1">
        <v>2020</v>
      </c>
      <c r="D589" s="1" t="s">
        <v>62</v>
      </c>
      <c r="E589" s="1">
        <v>2013</v>
      </c>
      <c r="F589" s="1">
        <v>100</v>
      </c>
      <c r="G589" s="1" t="s">
        <v>5</v>
      </c>
      <c r="H589" s="1">
        <v>1.11351812176704E-6</v>
      </c>
      <c r="I589" s="1">
        <v>1.34735692733812E-6</v>
      </c>
      <c r="J589" s="1">
        <v>1.6034660953445401E-6</v>
      </c>
      <c r="K589" s="1">
        <v>3.2525055623850298E-5</v>
      </c>
      <c r="L589" s="1">
        <v>2.4679962518333301E-5</v>
      </c>
      <c r="M589" s="1">
        <v>5.2334853094114699E-3</v>
      </c>
      <c r="N589" s="1">
        <v>6.9492534079254398E-7</v>
      </c>
      <c r="O589" s="1">
        <v>6.39331313529141E-7</v>
      </c>
      <c r="P589" s="1">
        <v>4.8352761510841398E-8</v>
      </c>
      <c r="Q589" s="1">
        <v>4.2715003554181397E-8</v>
      </c>
      <c r="R589" s="1">
        <v>169.794667209972</v>
      </c>
      <c r="S589" s="1">
        <v>173.35081134985501</v>
      </c>
      <c r="T589" s="1">
        <v>0.44527033266203198</v>
      </c>
      <c r="U589" s="1">
        <v>16312.3113480214</v>
      </c>
      <c r="V589" s="1">
        <f t="shared" si="37"/>
        <v>2.7349900971966302E-2</v>
      </c>
      <c r="W589" s="1">
        <f t="shared" si="38"/>
        <v>0.50097677695679044</v>
      </c>
      <c r="X589" s="1">
        <f t="shared" si="39"/>
        <v>389.31587989139922</v>
      </c>
    </row>
    <row r="590" spans="1:24" hidden="1" x14ac:dyDescent="0.3">
      <c r="A590" s="18" t="str">
        <f t="shared" si="36"/>
        <v>AirGrSupp - Forklift_2013_175</v>
      </c>
      <c r="B590" s="1" t="s">
        <v>40</v>
      </c>
      <c r="C590" s="1">
        <v>2020</v>
      </c>
      <c r="D590" s="1" t="s">
        <v>62</v>
      </c>
      <c r="E590" s="1">
        <v>2013</v>
      </c>
      <c r="F590" s="1">
        <v>175</v>
      </c>
      <c r="G590" s="1" t="s">
        <v>5</v>
      </c>
      <c r="H590" s="1">
        <v>1.4412290388116501E-7</v>
      </c>
      <c r="I590" s="1">
        <v>1.74388713696209E-7</v>
      </c>
      <c r="J590" s="1">
        <v>2.07536981588877E-7</v>
      </c>
      <c r="K590" s="1">
        <v>3.8235962506225301E-6</v>
      </c>
      <c r="L590" s="1">
        <v>2.93606259019331E-6</v>
      </c>
      <c r="M590" s="1">
        <v>6.9520261814711402E-4</v>
      </c>
      <c r="N590" s="1">
        <v>1.28209490532204E-8</v>
      </c>
      <c r="O590" s="1">
        <v>1.17952731289628E-8</v>
      </c>
      <c r="P590" s="1">
        <v>6.42316927973991E-9</v>
      </c>
      <c r="Q590" s="1">
        <v>5.6741503127233596E-9</v>
      </c>
      <c r="R590" s="1">
        <v>22.555083316946298</v>
      </c>
      <c r="S590" s="1">
        <v>17.335081134985501</v>
      </c>
      <c r="T590" s="1">
        <v>4.4527033266203199E-2</v>
      </c>
      <c r="U590" s="1">
        <v>2166.8851418731902</v>
      </c>
      <c r="V590" s="1">
        <f t="shared" si="37"/>
        <v>2.6648396606376818E-2</v>
      </c>
      <c r="W590" s="1">
        <f t="shared" si="38"/>
        <v>0.44866068856334607</v>
      </c>
      <c r="X590" s="1">
        <f t="shared" si="39"/>
        <v>389.31587989139916</v>
      </c>
    </row>
    <row r="591" spans="1:24" hidden="1" x14ac:dyDescent="0.3">
      <c r="A591" s="18" t="str">
        <f t="shared" si="36"/>
        <v>AirGrSupp - Forklift_2013_300</v>
      </c>
      <c r="B591" s="1" t="s">
        <v>40</v>
      </c>
      <c r="C591" s="1">
        <v>2020</v>
      </c>
      <c r="D591" s="1" t="s">
        <v>62</v>
      </c>
      <c r="E591" s="1">
        <v>2013</v>
      </c>
      <c r="F591" s="1">
        <v>300</v>
      </c>
      <c r="G591" s="1" t="s">
        <v>5</v>
      </c>
      <c r="H591" s="1">
        <v>8.6266628515344405E-7</v>
      </c>
      <c r="I591" s="1">
        <v>1.04382620503566E-6</v>
      </c>
      <c r="J591" s="1">
        <v>1.24223945062095E-6</v>
      </c>
      <c r="K591" s="1">
        <v>9.6924323635363204E-6</v>
      </c>
      <c r="L591" s="1">
        <v>1.3093851237685899E-5</v>
      </c>
      <c r="M591" s="1">
        <v>5.1723074790145304E-3</v>
      </c>
      <c r="N591" s="1">
        <v>9.2405540482369302E-8</v>
      </c>
      <c r="O591" s="1">
        <v>8.5013097243779804E-8</v>
      </c>
      <c r="P591" s="1">
        <v>4.77946676848566E-8</v>
      </c>
      <c r="Q591" s="1">
        <v>4.2215678326661799E-8</v>
      </c>
      <c r="R591" s="1">
        <v>167.80981987808099</v>
      </c>
      <c r="S591" s="1">
        <v>69.340324539942102</v>
      </c>
      <c r="T591" s="1">
        <v>0.17810813306481199</v>
      </c>
      <c r="U591" s="1">
        <v>16121.625455536499</v>
      </c>
      <c r="V591" s="1">
        <f t="shared" si="37"/>
        <v>2.1439170049368107E-2</v>
      </c>
      <c r="W591" s="1">
        <f t="shared" si="38"/>
        <v>0.26893490691420879</v>
      </c>
      <c r="X591" s="1">
        <f t="shared" si="39"/>
        <v>389.31587989140149</v>
      </c>
    </row>
    <row r="592" spans="1:24" hidden="1" x14ac:dyDescent="0.3">
      <c r="A592" s="18" t="str">
        <f t="shared" si="36"/>
        <v>AirGrSupp - Forklift_2014_50</v>
      </c>
      <c r="B592" s="1" t="s">
        <v>40</v>
      </c>
      <c r="C592" s="1">
        <v>2020</v>
      </c>
      <c r="D592" s="1" t="s">
        <v>62</v>
      </c>
      <c r="E592" s="1">
        <v>2014</v>
      </c>
      <c r="F592" s="1">
        <v>50</v>
      </c>
      <c r="G592" s="1" t="s">
        <v>5</v>
      </c>
      <c r="H592" s="1">
        <v>6.3720755997548005E-8</v>
      </c>
      <c r="I592" s="1">
        <v>7.7102114757033104E-8</v>
      </c>
      <c r="J592" s="1">
        <v>9.1757888636469196E-8</v>
      </c>
      <c r="K592" s="1">
        <v>1.5086932956089999E-6</v>
      </c>
      <c r="L592" s="1">
        <v>1.2791391256069401E-6</v>
      </c>
      <c r="M592" s="1">
        <v>2.5968375072629799E-4</v>
      </c>
      <c r="N592" s="1">
        <v>4.9004548211504998E-9</v>
      </c>
      <c r="O592" s="1">
        <v>4.5084184354584601E-9</v>
      </c>
      <c r="P592" s="1">
        <v>2.3989934341059099E-9</v>
      </c>
      <c r="Q592" s="1">
        <v>2.1195038639526402E-9</v>
      </c>
      <c r="R592" s="1">
        <v>8.4251533017807798</v>
      </c>
      <c r="S592" s="1">
        <v>17.335081134985501</v>
      </c>
      <c r="T592" s="1">
        <v>4.4527033266203199E-2</v>
      </c>
      <c r="U592" s="1">
        <v>728.07340766939205</v>
      </c>
      <c r="V592" s="1">
        <f t="shared" si="37"/>
        <v>3.5065474628336923E-2</v>
      </c>
      <c r="W592" s="1">
        <f t="shared" si="38"/>
        <v>0.5817430649785359</v>
      </c>
      <c r="X592" s="1">
        <f t="shared" si="39"/>
        <v>389.31587989139916</v>
      </c>
    </row>
    <row r="593" spans="1:24" hidden="1" x14ac:dyDescent="0.3">
      <c r="A593" s="18" t="str">
        <f t="shared" si="36"/>
        <v>AirGrSupp - Forklift_2014_100</v>
      </c>
      <c r="B593" s="1" t="s">
        <v>40</v>
      </c>
      <c r="C593" s="1">
        <v>2020</v>
      </c>
      <c r="D593" s="1" t="s">
        <v>62</v>
      </c>
      <c r="E593" s="1">
        <v>2014</v>
      </c>
      <c r="F593" s="1">
        <v>100</v>
      </c>
      <c r="G593" s="1" t="s">
        <v>5</v>
      </c>
      <c r="H593" s="1">
        <v>1.2103933727439901E-6</v>
      </c>
      <c r="I593" s="1">
        <v>1.46457598102023E-6</v>
      </c>
      <c r="J593" s="1">
        <v>1.7429664567513499E-6</v>
      </c>
      <c r="K593" s="1">
        <v>3.7000239421598702E-5</v>
      </c>
      <c r="L593" s="1">
        <v>2.8195317185711598E-5</v>
      </c>
      <c r="M593" s="1">
        <v>6.0065506207910698E-3</v>
      </c>
      <c r="N593" s="1">
        <v>1.2213275470761901E-7</v>
      </c>
      <c r="O593" s="1">
        <v>1.1236213433101E-7</v>
      </c>
      <c r="P593" s="1">
        <v>5.5497227432456602E-8</v>
      </c>
      <c r="Q593" s="1">
        <v>4.9024658701929798E-8</v>
      </c>
      <c r="R593" s="1">
        <v>194.87591985841601</v>
      </c>
      <c r="S593" s="1">
        <v>190.68589248484099</v>
      </c>
      <c r="T593" s="1">
        <v>0.48979736592823497</v>
      </c>
      <c r="U593" s="1">
        <v>18721.8876257843</v>
      </c>
      <c r="V593" s="1">
        <f t="shared" si="37"/>
        <v>2.5903048217938134E-2</v>
      </c>
      <c r="W593" s="1">
        <f t="shared" si="38"/>
        <v>0.49867311088413863</v>
      </c>
      <c r="X593" s="1">
        <f t="shared" si="39"/>
        <v>389.31587989140036</v>
      </c>
    </row>
    <row r="594" spans="1:24" hidden="1" x14ac:dyDescent="0.3">
      <c r="A594" s="18" t="str">
        <f t="shared" si="36"/>
        <v>AirGrSupp - Forklift_2014_175</v>
      </c>
      <c r="B594" s="1" t="s">
        <v>40</v>
      </c>
      <c r="C594" s="1">
        <v>2020</v>
      </c>
      <c r="D594" s="1" t="s">
        <v>62</v>
      </c>
      <c r="E594" s="1">
        <v>2014</v>
      </c>
      <c r="F594" s="1">
        <v>175</v>
      </c>
      <c r="G594" s="1" t="s">
        <v>5</v>
      </c>
      <c r="H594" s="1">
        <v>1.6412653677776199E-7</v>
      </c>
      <c r="I594" s="1">
        <v>1.9859310950109199E-7</v>
      </c>
      <c r="J594" s="1">
        <v>2.36342212959978E-7</v>
      </c>
      <c r="K594" s="1">
        <v>4.5480047174261198E-6</v>
      </c>
      <c r="L594" s="1">
        <v>3.5078608066837799E-6</v>
      </c>
      <c r="M594" s="1">
        <v>8.3424314177653705E-4</v>
      </c>
      <c r="N594" s="1">
        <v>1.51446291482524E-8</v>
      </c>
      <c r="O594" s="1">
        <v>1.39330588163922E-8</v>
      </c>
      <c r="P594" s="1">
        <v>7.7080677641242905E-9</v>
      </c>
      <c r="Q594" s="1">
        <v>6.8089803752680304E-9</v>
      </c>
      <c r="R594" s="1">
        <v>27.066099980335601</v>
      </c>
      <c r="S594" s="1">
        <v>17.335081134985501</v>
      </c>
      <c r="T594" s="1">
        <v>4.4527033266203199E-2</v>
      </c>
      <c r="U594" s="1">
        <v>2600.26217024783</v>
      </c>
      <c r="V594" s="1">
        <f t="shared" si="37"/>
        <v>2.5289231898047243E-2</v>
      </c>
      <c r="W594" s="1">
        <f t="shared" si="38"/>
        <v>0.44669780149552168</v>
      </c>
      <c r="X594" s="1">
        <f t="shared" si="39"/>
        <v>389.31587989139916</v>
      </c>
    </row>
    <row r="595" spans="1:24" hidden="1" x14ac:dyDescent="0.3">
      <c r="A595" s="18" t="str">
        <f t="shared" si="36"/>
        <v>AirGrSupp - Forklift_2014_300</v>
      </c>
      <c r="B595" s="1" t="s">
        <v>40</v>
      </c>
      <c r="C595" s="1">
        <v>2020</v>
      </c>
      <c r="D595" s="1" t="s">
        <v>62</v>
      </c>
      <c r="E595" s="1">
        <v>2014</v>
      </c>
      <c r="F595" s="1">
        <v>300</v>
      </c>
      <c r="G595" s="1" t="s">
        <v>5</v>
      </c>
      <c r="H595" s="1">
        <v>3.8772965711161598E-7</v>
      </c>
      <c r="I595" s="1">
        <v>4.6915288510505498E-7</v>
      </c>
      <c r="J595" s="1">
        <v>5.5833070624072699E-7</v>
      </c>
      <c r="K595" s="1">
        <v>6.6631782032345398E-6</v>
      </c>
      <c r="L595" s="1">
        <v>1.7993354514950499E-6</v>
      </c>
      <c r="M595" s="1">
        <v>3.5872455096391102E-3</v>
      </c>
      <c r="N595" s="1">
        <v>6.3312069727503605E-8</v>
      </c>
      <c r="O595" s="1">
        <v>5.82471041493033E-8</v>
      </c>
      <c r="P595" s="1">
        <v>3.3154231819265299E-8</v>
      </c>
      <c r="Q595" s="1">
        <v>2.92786156136525E-8</v>
      </c>
      <c r="R595" s="1">
        <v>116.384229915443</v>
      </c>
      <c r="S595" s="1">
        <v>52.005243404956602</v>
      </c>
      <c r="T595" s="1">
        <v>0.13358109979860899</v>
      </c>
      <c r="U595" s="1">
        <v>11181.1273320656</v>
      </c>
      <c r="V595" s="1">
        <f t="shared" si="37"/>
        <v>1.3893683417673153E-2</v>
      </c>
      <c r="W595" s="1">
        <f t="shared" si="38"/>
        <v>5.3286248297652966E-2</v>
      </c>
      <c r="X595" s="1">
        <f t="shared" si="39"/>
        <v>389.31587989140172</v>
      </c>
    </row>
    <row r="596" spans="1:24" hidden="1" x14ac:dyDescent="0.3">
      <c r="A596" s="18" t="str">
        <f t="shared" si="36"/>
        <v>AirGrSupp - Forklift_2015_25</v>
      </c>
      <c r="B596" s="1" t="s">
        <v>40</v>
      </c>
      <c r="C596" s="1">
        <v>2020</v>
      </c>
      <c r="D596" s="1" t="s">
        <v>62</v>
      </c>
      <c r="E596" s="1">
        <v>2015</v>
      </c>
      <c r="F596" s="1">
        <v>25</v>
      </c>
      <c r="G596" s="1" t="s">
        <v>5</v>
      </c>
      <c r="H596" s="1">
        <v>3.5219052800495702E-8</v>
      </c>
      <c r="I596" s="1">
        <v>4.2615053888599801E-8</v>
      </c>
      <c r="J596" s="1">
        <v>5.0715436032713803E-8</v>
      </c>
      <c r="K596" s="1">
        <v>8.7206119090504805E-7</v>
      </c>
      <c r="L596" s="1">
        <v>7.5604014863323304E-7</v>
      </c>
      <c r="M596" s="1">
        <v>1.5457366114660599E-4</v>
      </c>
      <c r="N596" s="1">
        <v>2.8207335072970899E-9</v>
      </c>
      <c r="O596" s="1">
        <v>2.5950748267133199E-9</v>
      </c>
      <c r="P596" s="1">
        <v>1.42805358126469E-9</v>
      </c>
      <c r="Q596" s="1">
        <v>1.26160944282895E-9</v>
      </c>
      <c r="R596" s="1">
        <v>5.0149722034409399</v>
      </c>
      <c r="S596" s="1">
        <v>17.335081134985501</v>
      </c>
      <c r="T596" s="1">
        <v>4.4527033266203199E-2</v>
      </c>
      <c r="U596" s="1">
        <v>433.37702837463797</v>
      </c>
      <c r="V596" s="1">
        <f t="shared" si="37"/>
        <v>3.256010189408879E-2</v>
      </c>
      <c r="W596" s="1">
        <f t="shared" si="38"/>
        <v>0.57765371692057088</v>
      </c>
      <c r="X596" s="1">
        <f t="shared" si="39"/>
        <v>389.31587989139916</v>
      </c>
    </row>
    <row r="597" spans="1:24" hidden="1" x14ac:dyDescent="0.3">
      <c r="A597" s="18" t="str">
        <f t="shared" si="36"/>
        <v>AirGrSupp - Forklift_2015_100</v>
      </c>
      <c r="B597" s="1" t="s">
        <v>40</v>
      </c>
      <c r="C597" s="1">
        <v>2020</v>
      </c>
      <c r="D597" s="1" t="s">
        <v>62</v>
      </c>
      <c r="E597" s="1">
        <v>2015</v>
      </c>
      <c r="F597" s="1">
        <v>100</v>
      </c>
      <c r="G597" s="1" t="s">
        <v>5</v>
      </c>
      <c r="H597" s="1">
        <v>3.3771848161085298E-7</v>
      </c>
      <c r="I597" s="1">
        <v>4.0863936274913198E-7</v>
      </c>
      <c r="J597" s="1">
        <v>4.8631461351962895E-7</v>
      </c>
      <c r="K597" s="1">
        <v>1.4091162932303601E-5</v>
      </c>
      <c r="L597" s="1">
        <v>5.9684324478205301E-6</v>
      </c>
      <c r="M597" s="1">
        <v>2.30807269224842E-3</v>
      </c>
      <c r="N597" s="1">
        <v>4.55465886117998E-8</v>
      </c>
      <c r="O597" s="1">
        <v>4.1902861522855803E-8</v>
      </c>
      <c r="P597" s="1">
        <v>2.1329145095514699E-8</v>
      </c>
      <c r="Q597" s="1">
        <v>1.88381790382415E-8</v>
      </c>
      <c r="R597" s="1">
        <v>74.882876612261995</v>
      </c>
      <c r="S597" s="1">
        <v>86.675405674927703</v>
      </c>
      <c r="T597" s="1">
        <v>0.22263516633101599</v>
      </c>
      <c r="U597" s="1">
        <v>7194.058671019</v>
      </c>
      <c r="V597" s="1">
        <f t="shared" si="37"/>
        <v>1.8808528678407637E-2</v>
      </c>
      <c r="W597" s="1">
        <f t="shared" si="38"/>
        <v>0.27471027779790064</v>
      </c>
      <c r="X597" s="1">
        <f t="shared" si="39"/>
        <v>389.31587989140007</v>
      </c>
    </row>
    <row r="598" spans="1:24" hidden="1" x14ac:dyDescent="0.3">
      <c r="A598" s="18" t="str">
        <f t="shared" si="36"/>
        <v>AirGrSupp - Forklift_2015_175</v>
      </c>
      <c r="B598" s="1" t="s">
        <v>40</v>
      </c>
      <c r="C598" s="1">
        <v>2020</v>
      </c>
      <c r="D598" s="1" t="s">
        <v>62</v>
      </c>
      <c r="E598" s="1">
        <v>2015</v>
      </c>
      <c r="F598" s="1">
        <v>175</v>
      </c>
      <c r="G598" s="1" t="s">
        <v>5</v>
      </c>
      <c r="H598" s="1">
        <v>2.2321445041453601E-7</v>
      </c>
      <c r="I598" s="1">
        <v>2.7008948500158902E-7</v>
      </c>
      <c r="J598" s="1">
        <v>3.2142880859693202E-7</v>
      </c>
      <c r="K598" s="1">
        <v>1.17801068144616E-5</v>
      </c>
      <c r="L598" s="1">
        <v>1.0883044634535099E-6</v>
      </c>
      <c r="M598" s="1">
        <v>2.1801554105093501E-3</v>
      </c>
      <c r="N598" s="1">
        <v>3.8949432117299702E-8</v>
      </c>
      <c r="O598" s="1">
        <v>3.58334775479157E-8</v>
      </c>
      <c r="P598" s="1">
        <v>2.0149921510549E-8</v>
      </c>
      <c r="Q598" s="1">
        <v>1.7794135380700401E-8</v>
      </c>
      <c r="R598" s="1">
        <v>70.732741281943902</v>
      </c>
      <c r="S598" s="1">
        <v>52.005243404956602</v>
      </c>
      <c r="T598" s="1">
        <v>0.13358109979860899</v>
      </c>
      <c r="U598" s="1">
        <v>6795.3518049143304</v>
      </c>
      <c r="V598" s="1">
        <f t="shared" si="37"/>
        <v>1.3160861892905504E-2</v>
      </c>
      <c r="W598" s="1">
        <f t="shared" si="38"/>
        <v>5.3030664044029723E-2</v>
      </c>
      <c r="X598" s="1">
        <f t="shared" si="39"/>
        <v>389.31587989140172</v>
      </c>
    </row>
    <row r="599" spans="1:24" hidden="1" x14ac:dyDescent="0.3">
      <c r="A599" s="18" t="str">
        <f t="shared" si="36"/>
        <v>AirGrSupp - Forklift_2015_300</v>
      </c>
      <c r="B599" s="1" t="s">
        <v>40</v>
      </c>
      <c r="C599" s="1">
        <v>2020</v>
      </c>
      <c r="D599" s="1" t="s">
        <v>62</v>
      </c>
      <c r="E599" s="1">
        <v>2015</v>
      </c>
      <c r="F599" s="1">
        <v>300</v>
      </c>
      <c r="G599" s="1" t="s">
        <v>5</v>
      </c>
      <c r="H599" s="1">
        <v>1.48050400785151E-7</v>
      </c>
      <c r="I599" s="1">
        <v>1.79140984950033E-7</v>
      </c>
      <c r="J599" s="1">
        <v>2.1319257713061801E-7</v>
      </c>
      <c r="K599" s="1">
        <v>2.6263355722645898E-6</v>
      </c>
      <c r="L599" s="1">
        <v>7.2183459310692196E-7</v>
      </c>
      <c r="M599" s="1">
        <v>1.4460214457459901E-3</v>
      </c>
      <c r="N599" s="1">
        <v>2.5208481755984599E-8</v>
      </c>
      <c r="O599" s="1">
        <v>2.3191803215505901E-8</v>
      </c>
      <c r="P599" s="1">
        <v>1.3364743859037599E-8</v>
      </c>
      <c r="Q599" s="1">
        <v>1.1802232650464499E-8</v>
      </c>
      <c r="R599" s="1">
        <v>46.914573299248502</v>
      </c>
      <c r="S599" s="1">
        <v>17.335081134985501</v>
      </c>
      <c r="T599" s="1">
        <v>4.4527033266203199E-2</v>
      </c>
      <c r="U599" s="1">
        <v>4507.1210950962404</v>
      </c>
      <c r="V599" s="1">
        <f t="shared" si="37"/>
        <v>1.3160861892905464E-2</v>
      </c>
      <c r="W599" s="1">
        <f t="shared" si="38"/>
        <v>5.3030664044029868E-2</v>
      </c>
      <c r="X599" s="1">
        <f t="shared" si="39"/>
        <v>389.31587989139916</v>
      </c>
    </row>
    <row r="600" spans="1:24" hidden="1" x14ac:dyDescent="0.3">
      <c r="A600" s="18" t="str">
        <f t="shared" si="36"/>
        <v>AirGrSupp - Forklift_2016_175</v>
      </c>
      <c r="B600" s="1" t="s">
        <v>40</v>
      </c>
      <c r="C600" s="1">
        <v>2020</v>
      </c>
      <c r="D600" s="1" t="s">
        <v>62</v>
      </c>
      <c r="E600" s="1">
        <v>2016</v>
      </c>
      <c r="F600" s="1">
        <v>175</v>
      </c>
      <c r="G600" s="1" t="s">
        <v>5</v>
      </c>
      <c r="H600" s="1">
        <v>9.4065228804299104E-7</v>
      </c>
      <c r="I600" s="1">
        <v>1.13818926853201E-6</v>
      </c>
      <c r="J600" s="1">
        <v>1.3545392947819001E-6</v>
      </c>
      <c r="K600" s="1">
        <v>4.2178292818311002E-5</v>
      </c>
      <c r="L600" s="1">
        <v>1.6516192909580599E-5</v>
      </c>
      <c r="M600" s="1">
        <v>7.0632586003746799E-3</v>
      </c>
      <c r="N600" s="1">
        <v>1.3390119743622599E-7</v>
      </c>
      <c r="O600" s="1">
        <v>1.2318910164132801E-7</v>
      </c>
      <c r="P600" s="1">
        <v>6.5275108974619206E-8</v>
      </c>
      <c r="Q600" s="1">
        <v>5.7649367177269302E-8</v>
      </c>
      <c r="R600" s="1">
        <v>229.159646500175</v>
      </c>
      <c r="S600" s="1">
        <v>208.02097361982601</v>
      </c>
      <c r="T600" s="1">
        <v>0.53432439919443797</v>
      </c>
      <c r="U600" s="1">
        <v>22015.553041431602</v>
      </c>
      <c r="V600" s="1">
        <f t="shared" si="37"/>
        <v>1.7118806681839925E-2</v>
      </c>
      <c r="W600" s="1">
        <f t="shared" si="38"/>
        <v>0.24840992737855352</v>
      </c>
      <c r="X600" s="1">
        <f t="shared" si="39"/>
        <v>389.3158798913995</v>
      </c>
    </row>
    <row r="601" spans="1:24" hidden="1" x14ac:dyDescent="0.3">
      <c r="A601" s="18" t="str">
        <f t="shared" si="36"/>
        <v>AirGrSupp - Forklift_2016_300</v>
      </c>
      <c r="B601" s="1" t="s">
        <v>40</v>
      </c>
      <c r="C601" s="1">
        <v>2020</v>
      </c>
      <c r="D601" s="1" t="s">
        <v>62</v>
      </c>
      <c r="E601" s="1">
        <v>2016</v>
      </c>
      <c r="F601" s="1">
        <v>300</v>
      </c>
      <c r="G601" s="1" t="s">
        <v>5</v>
      </c>
      <c r="H601" s="1">
        <v>1.12920776949334E-7</v>
      </c>
      <c r="I601" s="1">
        <v>1.36634140108694E-7</v>
      </c>
      <c r="J601" s="1">
        <v>1.6260591880704099E-7</v>
      </c>
      <c r="K601" s="1">
        <v>2.1309930515847698E-6</v>
      </c>
      <c r="L601" s="1">
        <v>5.80210349558945E-7</v>
      </c>
      <c r="M601" s="1">
        <v>1.1679403984871501E-3</v>
      </c>
      <c r="N601" s="1">
        <v>2.0108161601517899E-8</v>
      </c>
      <c r="O601" s="1">
        <v>1.84995086733964E-8</v>
      </c>
      <c r="P601" s="1">
        <v>1.07948005610101E-8</v>
      </c>
      <c r="Q601" s="1">
        <v>9.5325725253752404E-9</v>
      </c>
      <c r="R601" s="1">
        <v>37.892539972469898</v>
      </c>
      <c r="S601" s="1">
        <v>17.335081134985501</v>
      </c>
      <c r="T601" s="1">
        <v>4.4527033266203199E-2</v>
      </c>
      <c r="U601" s="1">
        <v>3640.3670383469598</v>
      </c>
      <c r="V601" s="1">
        <f t="shared" si="37"/>
        <v>1.2428040368137902E-2</v>
      </c>
      <c r="W601" s="1">
        <f t="shared" si="38"/>
        <v>5.2775079790406972E-2</v>
      </c>
      <c r="X601" s="1">
        <f t="shared" si="39"/>
        <v>389.31587989139916</v>
      </c>
    </row>
    <row r="602" spans="1:24" hidden="1" x14ac:dyDescent="0.3">
      <c r="A602" s="18" t="str">
        <f t="shared" si="36"/>
        <v>AirGrSupp - Forklift_2017_50</v>
      </c>
      <c r="B602" s="1" t="s">
        <v>40</v>
      </c>
      <c r="C602" s="1">
        <v>2020</v>
      </c>
      <c r="D602" s="1" t="s">
        <v>62</v>
      </c>
      <c r="E602" s="1">
        <v>2017</v>
      </c>
      <c r="F602" s="1">
        <v>50</v>
      </c>
      <c r="G602" s="1" t="s">
        <v>5</v>
      </c>
      <c r="H602" s="1">
        <v>3.2183044791044498E-8</v>
      </c>
      <c r="I602" s="1">
        <v>3.8941484197163799E-8</v>
      </c>
      <c r="J602" s="1">
        <v>4.6343584499104001E-8</v>
      </c>
      <c r="K602" s="1">
        <v>8.8572973560649795E-7</v>
      </c>
      <c r="L602" s="1">
        <v>8.0496263436274705E-7</v>
      </c>
      <c r="M602" s="1">
        <v>1.6693955403833399E-4</v>
      </c>
      <c r="N602" s="1">
        <v>2.8385917935919302E-9</v>
      </c>
      <c r="O602" s="1">
        <v>2.6115044501045801E-9</v>
      </c>
      <c r="P602" s="1">
        <v>1.5424734737328801E-9</v>
      </c>
      <c r="Q602" s="1">
        <v>1.3625381982552701E-9</v>
      </c>
      <c r="R602" s="1">
        <v>5.4161699797162104</v>
      </c>
      <c r="S602" s="1">
        <v>17.335081134985501</v>
      </c>
      <c r="T602" s="1">
        <v>4.4527033266203199E-2</v>
      </c>
      <c r="U602" s="1">
        <v>468.04719064460897</v>
      </c>
      <c r="V602" s="1">
        <f t="shared" si="37"/>
        <v>2.7549356425592603E-2</v>
      </c>
      <c r="W602" s="1">
        <f t="shared" si="38"/>
        <v>0.56947502080463686</v>
      </c>
      <c r="X602" s="1">
        <f t="shared" si="39"/>
        <v>389.31587989139916</v>
      </c>
    </row>
    <row r="603" spans="1:24" hidden="1" x14ac:dyDescent="0.3">
      <c r="A603" s="18" t="str">
        <f t="shared" si="36"/>
        <v>AirGrSupp - Forklift_2017_100</v>
      </c>
      <c r="B603" s="1" t="s">
        <v>40</v>
      </c>
      <c r="C603" s="1">
        <v>2020</v>
      </c>
      <c r="D603" s="1" t="s">
        <v>62</v>
      </c>
      <c r="E603" s="1">
        <v>2017</v>
      </c>
      <c r="F603" s="1">
        <v>100</v>
      </c>
      <c r="G603" s="1" t="s">
        <v>5</v>
      </c>
      <c r="H603" s="1">
        <v>5.8421172323053803E-7</v>
      </c>
      <c r="I603" s="1">
        <v>7.0689618510895098E-7</v>
      </c>
      <c r="J603" s="1">
        <v>8.4126488145197496E-7</v>
      </c>
      <c r="K603" s="1">
        <v>2.70760316259667E-5</v>
      </c>
      <c r="L603" s="1">
        <v>1.15690539778782E-5</v>
      </c>
      <c r="M603" s="1">
        <v>4.5160362074836502E-3</v>
      </c>
      <c r="N603" s="1">
        <v>8.3701512013084694E-8</v>
      </c>
      <c r="O603" s="1">
        <v>7.7005391052037994E-8</v>
      </c>
      <c r="P603" s="1">
        <v>4.1735467961002001E-8</v>
      </c>
      <c r="Q603" s="1">
        <v>3.6859280431450899E-8</v>
      </c>
      <c r="R603" s="1">
        <v>146.517821226883</v>
      </c>
      <c r="S603" s="1">
        <v>156.015730214869</v>
      </c>
      <c r="T603" s="1">
        <v>0.40074329939582798</v>
      </c>
      <c r="U603" s="1">
        <v>14076.0858816082</v>
      </c>
      <c r="V603" s="1">
        <f t="shared" si="37"/>
        <v>1.6628854399611887E-2</v>
      </c>
      <c r="W603" s="1">
        <f t="shared" si="38"/>
        <v>0.27214761968157536</v>
      </c>
      <c r="X603" s="1">
        <f t="shared" si="39"/>
        <v>389.31587989139871</v>
      </c>
    </row>
    <row r="604" spans="1:24" hidden="1" x14ac:dyDescent="0.3">
      <c r="A604" s="18" t="str">
        <f t="shared" si="36"/>
        <v>AirGrSupp - Forklift_2017_175</v>
      </c>
      <c r="B604" s="1" t="s">
        <v>40</v>
      </c>
      <c r="C604" s="1">
        <v>2020</v>
      </c>
      <c r="D604" s="1" t="s">
        <v>62</v>
      </c>
      <c r="E604" s="1">
        <v>2017</v>
      </c>
      <c r="F604" s="1">
        <v>175</v>
      </c>
      <c r="G604" s="1" t="s">
        <v>5</v>
      </c>
      <c r="H604" s="1">
        <v>7.1853612060908801E-8</v>
      </c>
      <c r="I604" s="1">
        <v>8.6942870593699704E-8</v>
      </c>
      <c r="J604" s="1">
        <v>1.03469201367708E-7</v>
      </c>
      <c r="K604" s="1">
        <v>4.1909618411986599E-6</v>
      </c>
      <c r="L604" s="1">
        <v>3.9043268580556903E-7</v>
      </c>
      <c r="M604" s="1">
        <v>7.8975017421512202E-4</v>
      </c>
      <c r="N604" s="1">
        <v>1.3653868001340299E-8</v>
      </c>
      <c r="O604" s="1">
        <v>1.25615585612331E-8</v>
      </c>
      <c r="P604" s="1">
        <v>7.2994764019869799E-9</v>
      </c>
      <c r="Q604" s="1">
        <v>6.4458347552537298E-9</v>
      </c>
      <c r="R604" s="1">
        <v>25.622574648051099</v>
      </c>
      <c r="S604" s="1">
        <v>17.335081134985501</v>
      </c>
      <c r="T604" s="1">
        <v>4.4527033266203199E-2</v>
      </c>
      <c r="U604" s="1">
        <v>2461.5815211679401</v>
      </c>
      <c r="V604" s="1">
        <f t="shared" si="37"/>
        <v>1.1695218843370403E-2</v>
      </c>
      <c r="W604" s="1">
        <f t="shared" si="38"/>
        <v>5.2519495536784082E-2</v>
      </c>
      <c r="X604" s="1">
        <f t="shared" si="39"/>
        <v>389.31587989139916</v>
      </c>
    </row>
    <row r="605" spans="1:24" hidden="1" x14ac:dyDescent="0.3">
      <c r="A605" s="18" t="str">
        <f t="shared" si="36"/>
        <v>AirGrSupp - Forklift_2017_300</v>
      </c>
      <c r="B605" s="1" t="s">
        <v>40</v>
      </c>
      <c r="C605" s="1">
        <v>2020</v>
      </c>
      <c r="D605" s="1" t="s">
        <v>62</v>
      </c>
      <c r="E605" s="1">
        <v>2017</v>
      </c>
      <c r="F605" s="1">
        <v>300</v>
      </c>
      <c r="G605" s="1" t="s">
        <v>5</v>
      </c>
      <c r="H605" s="1">
        <v>1.3915312194894299E-7</v>
      </c>
      <c r="I605" s="1">
        <v>1.6837527755822099E-7</v>
      </c>
      <c r="J605" s="1">
        <v>2.0038049560647799E-7</v>
      </c>
      <c r="K605" s="1">
        <v>2.7401788406023399E-6</v>
      </c>
      <c r="L605" s="1">
        <v>7.5611963800374403E-7</v>
      </c>
      <c r="M605" s="1">
        <v>1.52944575992365E-3</v>
      </c>
      <c r="N605" s="1">
        <v>2.60014155239733E-8</v>
      </c>
      <c r="O605" s="1">
        <v>2.3921302282055499E-8</v>
      </c>
      <c r="P605" s="1">
        <v>1.41363099334255E-8</v>
      </c>
      <c r="Q605" s="1">
        <v>1.24831306879913E-8</v>
      </c>
      <c r="R605" s="1">
        <v>49.621183297282002</v>
      </c>
      <c r="S605" s="1">
        <v>17.335081134985501</v>
      </c>
      <c r="T605" s="1">
        <v>4.4527033266203199E-2</v>
      </c>
      <c r="U605" s="1">
        <v>4767.1473121210201</v>
      </c>
      <c r="V605" s="1">
        <f t="shared" si="37"/>
        <v>1.1695218843370362E-2</v>
      </c>
      <c r="W605" s="1">
        <f t="shared" si="38"/>
        <v>5.2519495536784054E-2</v>
      </c>
      <c r="X605" s="1">
        <f t="shared" si="39"/>
        <v>389.31587989139916</v>
      </c>
    </row>
    <row r="606" spans="1:24" hidden="1" x14ac:dyDescent="0.3">
      <c r="A606" s="18" t="str">
        <f t="shared" si="36"/>
        <v>AirGrSupp - Forklift_2018_100</v>
      </c>
      <c r="B606" s="1" t="s">
        <v>40</v>
      </c>
      <c r="C606" s="1">
        <v>2020</v>
      </c>
      <c r="D606" s="1" t="s">
        <v>62</v>
      </c>
      <c r="E606" s="1">
        <v>2018</v>
      </c>
      <c r="F606" s="1">
        <v>100</v>
      </c>
      <c r="G606" s="1" t="s">
        <v>5</v>
      </c>
      <c r="H606" s="1">
        <v>3.9801291397942301E-7</v>
      </c>
      <c r="I606" s="1">
        <v>4.8159562591510198E-7</v>
      </c>
      <c r="J606" s="1">
        <v>5.7313859613036896E-7</v>
      </c>
      <c r="K606" s="1">
        <v>1.9559677077856899E-5</v>
      </c>
      <c r="L606" s="1">
        <v>8.3948694172625093E-6</v>
      </c>
      <c r="M606" s="1">
        <v>3.2924795995447299E-3</v>
      </c>
      <c r="N606" s="1">
        <v>5.9049402163447902E-8</v>
      </c>
      <c r="O606" s="1">
        <v>5.4325449990371998E-8</v>
      </c>
      <c r="P606" s="1">
        <v>3.0428666303612197E-8</v>
      </c>
      <c r="Q606" s="1">
        <v>2.68727758810578E-8</v>
      </c>
      <c r="R606" s="1">
        <v>106.82087458905799</v>
      </c>
      <c r="S606" s="1">
        <v>121.34556794489799</v>
      </c>
      <c r="T606" s="1">
        <v>0.31168923286342198</v>
      </c>
      <c r="U606" s="1">
        <v>10262.368031911399</v>
      </c>
      <c r="V606" s="1">
        <f t="shared" si="37"/>
        <v>1.553901726021395E-2</v>
      </c>
      <c r="W606" s="1">
        <f t="shared" si="38"/>
        <v>0.27086629062341272</v>
      </c>
      <c r="X606" s="1">
        <f t="shared" si="39"/>
        <v>389.31587989139808</v>
      </c>
    </row>
    <row r="607" spans="1:24" hidden="1" x14ac:dyDescent="0.3">
      <c r="A607" s="18" t="str">
        <f t="shared" si="36"/>
        <v>AirGrSupp - Forklift_2019_50</v>
      </c>
      <c r="B607" s="1" t="s">
        <v>40</v>
      </c>
      <c r="C607" s="1">
        <v>2020</v>
      </c>
      <c r="D607" s="1" t="s">
        <v>62</v>
      </c>
      <c r="E607" s="1">
        <v>2019</v>
      </c>
      <c r="F607" s="1">
        <v>50</v>
      </c>
      <c r="G607" s="1" t="s">
        <v>5</v>
      </c>
      <c r="H607" s="1">
        <v>3.9006685270449701E-8</v>
      </c>
      <c r="I607" s="1">
        <v>4.7198089177244101E-8</v>
      </c>
      <c r="J607" s="1">
        <v>5.6169626789447597E-8</v>
      </c>
      <c r="K607" s="1">
        <v>1.22908649634895E-6</v>
      </c>
      <c r="L607" s="1">
        <v>1.1754102343727401E-6</v>
      </c>
      <c r="M607" s="1">
        <v>2.4731785783457002E-4</v>
      </c>
      <c r="N607" s="1">
        <v>3.89746873970815E-9</v>
      </c>
      <c r="O607" s="1">
        <v>3.5856712405315002E-9</v>
      </c>
      <c r="P607" s="1">
        <v>2.2854060439998298E-9</v>
      </c>
      <c r="Q607" s="1">
        <v>2.01857510852632E-9</v>
      </c>
      <c r="R607" s="1">
        <v>8.0239555255055102</v>
      </c>
      <c r="S607" s="1">
        <v>17.335081134985501</v>
      </c>
      <c r="T607" s="1">
        <v>4.4527033266203199E-2</v>
      </c>
      <c r="U607" s="1">
        <v>693.40324539942105</v>
      </c>
      <c r="V607" s="1">
        <f t="shared" si="37"/>
        <v>2.2538610957096371E-2</v>
      </c>
      <c r="W607" s="1">
        <f t="shared" si="38"/>
        <v>0.56129632468870072</v>
      </c>
      <c r="X607" s="1">
        <f t="shared" si="39"/>
        <v>389.31587989139916</v>
      </c>
    </row>
    <row r="608" spans="1:24" hidden="1" x14ac:dyDescent="0.3">
      <c r="A608" s="18" t="str">
        <f t="shared" si="36"/>
        <v>AirGrSupp - Forklift_2019_100</v>
      </c>
      <c r="B608" s="1" t="s">
        <v>40</v>
      </c>
      <c r="C608" s="1">
        <v>2020</v>
      </c>
      <c r="D608" s="1" t="s">
        <v>62</v>
      </c>
      <c r="E608" s="1">
        <v>2019</v>
      </c>
      <c r="F608" s="1">
        <v>100</v>
      </c>
      <c r="G608" s="1" t="s">
        <v>5</v>
      </c>
      <c r="H608" s="1">
        <v>3.1883448524778897E-7</v>
      </c>
      <c r="I608" s="1">
        <v>3.8578972714982502E-7</v>
      </c>
      <c r="J608" s="1">
        <v>4.5912165875681698E-7</v>
      </c>
      <c r="K608" s="1">
        <v>1.66949130326611E-5</v>
      </c>
      <c r="L608" s="1">
        <v>7.1978553728542103E-6</v>
      </c>
      <c r="M608" s="1">
        <v>2.8364266820402198E-3</v>
      </c>
      <c r="N608" s="1">
        <v>4.9169377290106898E-8</v>
      </c>
      <c r="O608" s="1">
        <v>4.5235827106898301E-8</v>
      </c>
      <c r="P608" s="1">
        <v>2.6214606270216401E-8</v>
      </c>
      <c r="Q608" s="1">
        <v>2.3150533275911301E-8</v>
      </c>
      <c r="R608" s="1">
        <v>92.024739933141205</v>
      </c>
      <c r="S608" s="1">
        <v>104.010486809913</v>
      </c>
      <c r="T608" s="1">
        <v>0.26716219959721899</v>
      </c>
      <c r="U608" s="1">
        <v>8840.8913788426198</v>
      </c>
      <c r="V608" s="1">
        <f t="shared" si="37"/>
        <v>1.4449180120815962E-2</v>
      </c>
      <c r="W608" s="1">
        <f t="shared" si="38"/>
        <v>0.26958496156524886</v>
      </c>
      <c r="X608" s="1">
        <f t="shared" si="39"/>
        <v>389.3158798913995</v>
      </c>
    </row>
    <row r="609" spans="1:24" hidden="1" x14ac:dyDescent="0.3">
      <c r="A609" s="18" t="str">
        <f t="shared" si="36"/>
        <v>AirGrSupp - Forklift_2019_175</v>
      </c>
      <c r="B609" s="1" t="s">
        <v>40</v>
      </c>
      <c r="C609" s="1">
        <v>2020</v>
      </c>
      <c r="D609" s="1" t="s">
        <v>62</v>
      </c>
      <c r="E609" s="1">
        <v>2019</v>
      </c>
      <c r="F609" s="1">
        <v>175</v>
      </c>
      <c r="G609" s="1" t="s">
        <v>5</v>
      </c>
      <c r="H609" s="1">
        <v>5.9308143614958202E-8</v>
      </c>
      <c r="I609" s="1">
        <v>7.1762853774099495E-8</v>
      </c>
      <c r="J609" s="1">
        <v>8.54037268055399E-8</v>
      </c>
      <c r="K609" s="1">
        <v>3.8828293820672497E-6</v>
      </c>
      <c r="L609" s="1">
        <v>3.6485051216938101E-7</v>
      </c>
      <c r="M609" s="1">
        <v>7.4525720665370601E-4</v>
      </c>
      <c r="N609" s="1">
        <v>1.2454925309371001E-8</v>
      </c>
      <c r="O609" s="1">
        <v>1.1458531284621299E-8</v>
      </c>
      <c r="P609" s="1">
        <v>6.8884932161615502E-9</v>
      </c>
      <c r="Q609" s="1">
        <v>6.08268913523944E-9</v>
      </c>
      <c r="R609" s="1">
        <v>24.179049315766498</v>
      </c>
      <c r="S609" s="1">
        <v>17.335081134985501</v>
      </c>
      <c r="T609" s="1">
        <v>4.4527033266203199E-2</v>
      </c>
      <c r="U609" s="1">
        <v>2322.9008720880602</v>
      </c>
      <c r="V609" s="1">
        <f t="shared" si="37"/>
        <v>1.0229575793835237E-2</v>
      </c>
      <c r="W609" s="1">
        <f t="shared" si="38"/>
        <v>5.2008327029538094E-2</v>
      </c>
      <c r="X609" s="1">
        <f t="shared" si="39"/>
        <v>389.31587989139916</v>
      </c>
    </row>
    <row r="610" spans="1:24" hidden="1" x14ac:dyDescent="0.3">
      <c r="A610" s="18" t="str">
        <f t="shared" si="36"/>
        <v>AirGrSupp - Forklift_2020_50</v>
      </c>
      <c r="B610" s="1" t="s">
        <v>40</v>
      </c>
      <c r="C610" s="1">
        <v>2020</v>
      </c>
      <c r="D610" s="1" t="s">
        <v>62</v>
      </c>
      <c r="E610" s="1">
        <v>2020</v>
      </c>
      <c r="F610" s="1">
        <v>50</v>
      </c>
      <c r="G610" s="1" t="s">
        <v>5</v>
      </c>
      <c r="H610" s="1">
        <v>3.4670735467863802E-8</v>
      </c>
      <c r="I610" s="1">
        <v>4.1951589916115203E-8</v>
      </c>
      <c r="J610" s="1">
        <v>4.9925859073723899E-8</v>
      </c>
      <c r="K610" s="1">
        <v>1.1875336440741699E-6</v>
      </c>
      <c r="L610" s="1">
        <v>1.1668467335126301E-6</v>
      </c>
      <c r="M610" s="1">
        <v>2.4731785783457002E-4</v>
      </c>
      <c r="N610" s="1">
        <v>3.7435425217163598E-9</v>
      </c>
      <c r="O610" s="1">
        <v>3.44405911997905E-9</v>
      </c>
      <c r="P610" s="1">
        <v>2.2855361224938999E-9</v>
      </c>
      <c r="Q610" s="1">
        <v>2.01857510852632E-9</v>
      </c>
      <c r="R610" s="1">
        <v>8.0239555255055102</v>
      </c>
      <c r="S610" s="1">
        <v>17.335081134985501</v>
      </c>
      <c r="T610" s="1">
        <v>4.4527033266203199E-2</v>
      </c>
      <c r="U610" s="1">
        <v>693.40324539942105</v>
      </c>
      <c r="V610" s="1">
        <f t="shared" si="37"/>
        <v>2.0033238222848269E-2</v>
      </c>
      <c r="W610" s="1">
        <f t="shared" si="38"/>
        <v>0.55720697663073238</v>
      </c>
      <c r="X610" s="1">
        <f t="shared" si="39"/>
        <v>389.31587989139916</v>
      </c>
    </row>
    <row r="611" spans="1:24" hidden="1" x14ac:dyDescent="0.3">
      <c r="A611" s="18" t="str">
        <f t="shared" si="36"/>
        <v>AirGrSupp - Forklift_2020_75</v>
      </c>
      <c r="B611" s="1" t="s">
        <v>40</v>
      </c>
      <c r="C611" s="1">
        <v>2020</v>
      </c>
      <c r="D611" s="1" t="s">
        <v>62</v>
      </c>
      <c r="E611" s="1">
        <v>2020</v>
      </c>
      <c r="F611" s="1">
        <v>75</v>
      </c>
      <c r="G611" s="1" t="s">
        <v>5</v>
      </c>
      <c r="H611" s="1">
        <v>3.7570793210956602E-8</v>
      </c>
      <c r="I611" s="1">
        <v>4.5460659785257497E-8</v>
      </c>
      <c r="J611" s="1">
        <v>5.41019422237775E-8</v>
      </c>
      <c r="K611" s="1">
        <v>2.10796638799232E-6</v>
      </c>
      <c r="L611" s="1">
        <v>9.1301347480328502E-7</v>
      </c>
      <c r="M611" s="1">
        <v>3.6150536143649898E-4</v>
      </c>
      <c r="N611" s="1">
        <v>6.0499059172241902E-9</v>
      </c>
      <c r="O611" s="1">
        <v>5.5659134438462599E-9</v>
      </c>
      <c r="P611" s="1">
        <v>3.3411692189689601E-9</v>
      </c>
      <c r="Q611" s="1">
        <v>2.9505581626161401E-9</v>
      </c>
      <c r="R611" s="1">
        <v>11.728643324812101</v>
      </c>
      <c r="S611" s="1">
        <v>17.335081134985501</v>
      </c>
      <c r="T611" s="1">
        <v>4.4527033266203199E-2</v>
      </c>
      <c r="U611" s="1">
        <v>1126.7802737740601</v>
      </c>
      <c r="V611" s="1">
        <f t="shared" si="37"/>
        <v>1.3359342981418058E-2</v>
      </c>
      <c r="W611" s="1">
        <f t="shared" si="38"/>
        <v>0.26830363250708572</v>
      </c>
      <c r="X611" s="1">
        <f t="shared" si="39"/>
        <v>389.31587989139916</v>
      </c>
    </row>
    <row r="612" spans="1:24" hidden="1" x14ac:dyDescent="0.3">
      <c r="A612" s="18" t="str">
        <f t="shared" si="36"/>
        <v>AirGrSupp - Forklift_2020_175</v>
      </c>
      <c r="B612" s="1" t="s">
        <v>40</v>
      </c>
      <c r="C612" s="1">
        <v>2020</v>
      </c>
      <c r="D612" s="1" t="s">
        <v>62</v>
      </c>
      <c r="E612" s="1">
        <v>2020</v>
      </c>
      <c r="F612" s="1">
        <v>175</v>
      </c>
      <c r="G612" s="1" t="s">
        <v>5</v>
      </c>
      <c r="H612" s="1">
        <v>1.0107929762185599E-7</v>
      </c>
      <c r="I612" s="1">
        <v>1.2230595012244601E-7</v>
      </c>
      <c r="J612" s="1">
        <v>1.4555418857547299E-7</v>
      </c>
      <c r="K612" s="1">
        <v>7.0620696287010299E-6</v>
      </c>
      <c r="L612" s="1">
        <v>6.6650859833949202E-7</v>
      </c>
      <c r="M612" s="1">
        <v>1.36815875251352E-3</v>
      </c>
      <c r="N612" s="1">
        <v>2.2470576201509999E-8</v>
      </c>
      <c r="O612" s="1">
        <v>2.0672930105389199E-8</v>
      </c>
      <c r="P612" s="1">
        <v>1.26462737798446E-8</v>
      </c>
      <c r="Q612" s="1">
        <v>1.1166727815439501E-8</v>
      </c>
      <c r="R612" s="1">
        <v>44.388403967750499</v>
      </c>
      <c r="S612" s="1">
        <v>34.670162269971001</v>
      </c>
      <c r="T612" s="1">
        <v>8.9054066532406398E-2</v>
      </c>
      <c r="U612" s="1">
        <v>4264.4299592064399</v>
      </c>
      <c r="V612" s="1">
        <f t="shared" si="37"/>
        <v>9.4967542690676428E-3</v>
      </c>
      <c r="W612" s="1">
        <f t="shared" si="38"/>
        <v>5.1752742775915191E-2</v>
      </c>
      <c r="X612" s="1">
        <f t="shared" si="39"/>
        <v>389.31587989139916</v>
      </c>
    </row>
    <row r="613" spans="1:24" hidden="1" x14ac:dyDescent="0.3">
      <c r="A613" s="18" t="str">
        <f t="shared" si="36"/>
        <v>AirGrSupp - Forklift_2021_50</v>
      </c>
      <c r="B613" s="1" t="s">
        <v>40</v>
      </c>
      <c r="C613" s="1">
        <v>2020</v>
      </c>
      <c r="D613" s="1" t="s">
        <v>62</v>
      </c>
      <c r="E613" s="1">
        <v>2021</v>
      </c>
      <c r="F613" s="1">
        <v>50</v>
      </c>
      <c r="G613" s="1" t="s">
        <v>5</v>
      </c>
      <c r="H613" s="1">
        <v>2.94701251476842E-8</v>
      </c>
      <c r="I613" s="1">
        <v>3.5658851428697897E-8</v>
      </c>
      <c r="J613" s="1">
        <v>4.2436980212665302E-8</v>
      </c>
      <c r="K613" s="1">
        <v>1.0094035974630399E-6</v>
      </c>
      <c r="L613" s="1">
        <v>9.9181972348574211E-7</v>
      </c>
      <c r="M613" s="1">
        <v>2.10220179159384E-4</v>
      </c>
      <c r="N613" s="1">
        <v>3.1820111434589E-9</v>
      </c>
      <c r="O613" s="1">
        <v>2.9274502519821902E-9</v>
      </c>
      <c r="P613" s="1">
        <v>1.9427057041198199E-9</v>
      </c>
      <c r="Q613" s="1">
        <v>1.71578884224737E-9</v>
      </c>
      <c r="R613" s="1">
        <v>6.8203621966796799</v>
      </c>
      <c r="S613" s="1">
        <v>17.335081134985501</v>
      </c>
      <c r="T613" s="1">
        <v>4.4527033266203199E-2</v>
      </c>
      <c r="U613" s="1">
        <v>589.39275858950805</v>
      </c>
      <c r="V613" s="1">
        <f t="shared" si="37"/>
        <v>2.0033238222848249E-2</v>
      </c>
      <c r="W613" s="1">
        <f t="shared" si="38"/>
        <v>0.55720697663073593</v>
      </c>
      <c r="X613" s="1">
        <f t="shared" si="39"/>
        <v>389.31587989139916</v>
      </c>
    </row>
    <row r="614" spans="1:24" hidden="1" x14ac:dyDescent="0.3">
      <c r="A614" s="18" t="str">
        <f t="shared" si="36"/>
        <v>AirGrSupp - Forklift_2021_100</v>
      </c>
      <c r="B614" s="1" t="s">
        <v>40</v>
      </c>
      <c r="C614" s="1">
        <v>2020</v>
      </c>
      <c r="D614" s="1" t="s">
        <v>62</v>
      </c>
      <c r="E614" s="1">
        <v>2021</v>
      </c>
      <c r="F614" s="1">
        <v>100</v>
      </c>
      <c r="G614" s="1" t="s">
        <v>5</v>
      </c>
      <c r="H614" s="1">
        <v>2.8553802840327E-7</v>
      </c>
      <c r="I614" s="1">
        <v>3.4550101436795602E-7</v>
      </c>
      <c r="J614" s="1">
        <v>4.1117476090070901E-7</v>
      </c>
      <c r="K614" s="1">
        <v>1.6020544548741601E-5</v>
      </c>
      <c r="L614" s="1">
        <v>6.9389024085049604E-6</v>
      </c>
      <c r="M614" s="1">
        <v>2.7474407469173902E-3</v>
      </c>
      <c r="N614" s="1">
        <v>4.5979284970903901E-8</v>
      </c>
      <c r="O614" s="1">
        <v>4.2300942173231503E-8</v>
      </c>
      <c r="P614" s="1">
        <v>2.5392886064164199E-8</v>
      </c>
      <c r="Q614" s="1">
        <v>2.2424242035882698E-8</v>
      </c>
      <c r="R614" s="1">
        <v>89.137689268572103</v>
      </c>
      <c r="S614" s="1">
        <v>86.675405674927703</v>
      </c>
      <c r="T614" s="1">
        <v>0.22263516633101599</v>
      </c>
      <c r="U614" s="1">
        <v>8563.5300806828509</v>
      </c>
      <c r="V614" s="1">
        <f t="shared" si="37"/>
        <v>1.335934298141803E-2</v>
      </c>
      <c r="W614" s="1">
        <f t="shared" si="38"/>
        <v>0.26830363250708567</v>
      </c>
      <c r="X614" s="1">
        <f t="shared" si="39"/>
        <v>389.31587989140007</v>
      </c>
    </row>
    <row r="615" spans="1:24" hidden="1" x14ac:dyDescent="0.3">
      <c r="A615" s="18" t="str">
        <f t="shared" si="36"/>
        <v>AirGrSupp - Forklift_2021_300</v>
      </c>
      <c r="B615" s="1" t="s">
        <v>40</v>
      </c>
      <c r="C615" s="1">
        <v>2020</v>
      </c>
      <c r="D615" s="1" t="s">
        <v>62</v>
      </c>
      <c r="E615" s="1">
        <v>2021</v>
      </c>
      <c r="F615" s="1">
        <v>300</v>
      </c>
      <c r="G615" s="1" t="s">
        <v>5</v>
      </c>
      <c r="H615" s="1">
        <v>8.2178290749476804E-8</v>
      </c>
      <c r="I615" s="1">
        <v>9.9435731806866904E-8</v>
      </c>
      <c r="J615" s="1">
        <v>1.18336738679246E-7</v>
      </c>
      <c r="K615" s="1">
        <v>1.9563480390668598E-6</v>
      </c>
      <c r="L615" s="1">
        <v>5.4187690921909898E-7</v>
      </c>
      <c r="M615" s="1">
        <v>1.1123241890353801E-3</v>
      </c>
      <c r="N615" s="1">
        <v>1.8188591234234902E-8</v>
      </c>
      <c r="O615" s="1">
        <v>1.6733503935496099E-8</v>
      </c>
      <c r="P615" s="1">
        <v>1.0281523398247601E-8</v>
      </c>
      <c r="Q615" s="1">
        <v>9.0786405003573794E-9</v>
      </c>
      <c r="R615" s="1">
        <v>36.088133307114198</v>
      </c>
      <c r="S615" s="1">
        <v>17.335081134985501</v>
      </c>
      <c r="T615" s="1">
        <v>4.4527033266203199E-2</v>
      </c>
      <c r="U615" s="1">
        <v>3467.0162269971001</v>
      </c>
      <c r="V615" s="1">
        <f t="shared" si="37"/>
        <v>9.4967542690676809E-3</v>
      </c>
      <c r="W615" s="1">
        <f t="shared" si="38"/>
        <v>5.175274277591526E-2</v>
      </c>
      <c r="X615" s="1">
        <f t="shared" si="39"/>
        <v>389.31587989139916</v>
      </c>
    </row>
    <row r="616" spans="1:24" hidden="1" x14ac:dyDescent="0.3">
      <c r="A616" s="18" t="str">
        <f t="shared" si="36"/>
        <v>AirGrSupp - Lift_1982_25</v>
      </c>
      <c r="B616" s="1" t="s">
        <v>40</v>
      </c>
      <c r="C616" s="1">
        <v>2020</v>
      </c>
      <c r="D616" s="1" t="s">
        <v>63</v>
      </c>
      <c r="E616" s="1">
        <v>1982</v>
      </c>
      <c r="F616" s="1">
        <v>25</v>
      </c>
      <c r="G616" s="1" t="s">
        <v>5</v>
      </c>
      <c r="H616" s="1">
        <v>0</v>
      </c>
      <c r="I616" s="1">
        <v>0</v>
      </c>
      <c r="J616" s="1">
        <v>0</v>
      </c>
      <c r="K616" s="1">
        <v>0</v>
      </c>
      <c r="L616" s="1">
        <v>0</v>
      </c>
      <c r="M616" s="1">
        <v>0</v>
      </c>
      <c r="N616" s="1">
        <v>0</v>
      </c>
      <c r="O616" s="1">
        <v>0</v>
      </c>
      <c r="P616" s="1">
        <v>0</v>
      </c>
      <c r="Q616" s="1">
        <v>0</v>
      </c>
      <c r="R616" s="1">
        <v>0</v>
      </c>
      <c r="S616" s="1">
        <v>0</v>
      </c>
      <c r="T616" s="1">
        <v>0</v>
      </c>
      <c r="U616" s="1">
        <v>0</v>
      </c>
      <c r="V616" s="1">
        <f t="shared" si="37"/>
        <v>0</v>
      </c>
      <c r="W616" s="1">
        <f t="shared" si="38"/>
        <v>0</v>
      </c>
      <c r="X616" s="1" t="e">
        <f t="shared" si="39"/>
        <v>#DIV/0!</v>
      </c>
    </row>
    <row r="617" spans="1:24" hidden="1" x14ac:dyDescent="0.3">
      <c r="A617" s="18" t="str">
        <f t="shared" si="36"/>
        <v>AirGrSupp - Lift_1986_100</v>
      </c>
      <c r="B617" s="1" t="s">
        <v>40</v>
      </c>
      <c r="C617" s="1">
        <v>2020</v>
      </c>
      <c r="D617" s="1" t="s">
        <v>63</v>
      </c>
      <c r="E617" s="1">
        <v>1986</v>
      </c>
      <c r="F617" s="1">
        <v>100</v>
      </c>
      <c r="G617" s="1" t="s">
        <v>5</v>
      </c>
      <c r="H617" s="1">
        <v>1.6924899981253399E-6</v>
      </c>
      <c r="I617" s="1">
        <v>2.0479128977316599E-6</v>
      </c>
      <c r="J617" s="1">
        <v>2.4371855973004899E-6</v>
      </c>
      <c r="K617" s="1">
        <v>6.6388459346496902E-6</v>
      </c>
      <c r="L617" s="1">
        <v>1.62183100980001E-5</v>
      </c>
      <c r="M617" s="1">
        <v>5.5431122336683104E-4</v>
      </c>
      <c r="N617" s="1">
        <v>1.18909667070864E-6</v>
      </c>
      <c r="O617" s="1">
        <v>1.0939689370519499E-6</v>
      </c>
      <c r="P617" s="1">
        <v>5.0741074518750398E-9</v>
      </c>
      <c r="Q617" s="1">
        <v>4.5242136886593199E-9</v>
      </c>
      <c r="R617" s="1">
        <v>17.9840171774377</v>
      </c>
      <c r="S617" s="1">
        <v>10.3763478572069</v>
      </c>
      <c r="T617" s="1">
        <v>4.7575200195483898E-2</v>
      </c>
      <c r="U617" s="1">
        <v>1037.6347857206899</v>
      </c>
      <c r="V617" s="1">
        <f t="shared" si="37"/>
        <v>0.65351499839999905</v>
      </c>
      <c r="W617" s="1">
        <f t="shared" si="38"/>
        <v>5.175468600000003</v>
      </c>
      <c r="X617" s="1">
        <f t="shared" si="39"/>
        <v>218.10413439294115</v>
      </c>
    </row>
    <row r="618" spans="1:24" hidden="1" x14ac:dyDescent="0.3">
      <c r="A618" s="18" t="str">
        <f t="shared" si="36"/>
        <v>AirGrSupp - Lift_1986_300</v>
      </c>
      <c r="B618" s="1" t="s">
        <v>40</v>
      </c>
      <c r="C618" s="1">
        <v>2020</v>
      </c>
      <c r="D618" s="1" t="s">
        <v>63</v>
      </c>
      <c r="E618" s="1">
        <v>1986</v>
      </c>
      <c r="F618" s="1">
        <v>300</v>
      </c>
      <c r="G618" s="1" t="s">
        <v>5</v>
      </c>
      <c r="H618" s="1">
        <v>2.7019976979718099E-6</v>
      </c>
      <c r="I618" s="1">
        <v>3.2694172145458898E-6</v>
      </c>
      <c r="J618" s="1">
        <v>3.8908766850794003E-6</v>
      </c>
      <c r="K618" s="1">
        <v>4.35997073620922E-5</v>
      </c>
      <c r="L618" s="1">
        <v>3.8649798950134101E-5</v>
      </c>
      <c r="M618" s="1">
        <v>1.66293367010049E-3</v>
      </c>
      <c r="N618" s="1">
        <v>1.9664085294403702E-6</v>
      </c>
      <c r="O618" s="1">
        <v>1.80909584708514E-6</v>
      </c>
      <c r="P618" s="1">
        <v>1.52935865245172E-8</v>
      </c>
      <c r="Q618" s="1">
        <v>1.3572641065977899E-8</v>
      </c>
      <c r="R618" s="1">
        <v>53.952051532313099</v>
      </c>
      <c r="S618" s="1">
        <v>10.3763478572069</v>
      </c>
      <c r="T618" s="1">
        <v>4.7575200195483898E-2</v>
      </c>
      <c r="U618" s="1">
        <v>3112.90435716207</v>
      </c>
      <c r="V618" s="1">
        <f t="shared" si="37"/>
        <v>0.34777084320000035</v>
      </c>
      <c r="W618" s="1">
        <f t="shared" si="38"/>
        <v>4.1112138000000007</v>
      </c>
      <c r="X618" s="1">
        <f t="shared" si="39"/>
        <v>218.10413439294115</v>
      </c>
    </row>
    <row r="619" spans="1:24" hidden="1" x14ac:dyDescent="0.3">
      <c r="A619" s="18" t="str">
        <f t="shared" si="36"/>
        <v>AirGrSupp - Lift_1997_25</v>
      </c>
      <c r="B619" s="1" t="s">
        <v>40</v>
      </c>
      <c r="C619" s="1">
        <v>2020</v>
      </c>
      <c r="D619" s="1" t="s">
        <v>63</v>
      </c>
      <c r="E619" s="1">
        <v>1997</v>
      </c>
      <c r="F619" s="1">
        <v>25</v>
      </c>
      <c r="G619" s="1" t="s">
        <v>5</v>
      </c>
      <c r="H619" s="1">
        <v>0</v>
      </c>
      <c r="I619" s="1">
        <v>0</v>
      </c>
      <c r="J619" s="1">
        <v>0</v>
      </c>
      <c r="K619" s="1">
        <v>0</v>
      </c>
      <c r="L619" s="1">
        <v>0</v>
      </c>
      <c r="M619" s="1">
        <v>0</v>
      </c>
      <c r="N619" s="1">
        <v>0</v>
      </c>
      <c r="O619" s="1">
        <v>0</v>
      </c>
      <c r="P619" s="1">
        <v>0</v>
      </c>
      <c r="Q619" s="1">
        <v>0</v>
      </c>
      <c r="R619" s="1">
        <v>0</v>
      </c>
      <c r="S619" s="1">
        <v>0</v>
      </c>
      <c r="T619" s="1">
        <v>0</v>
      </c>
      <c r="U619" s="1">
        <v>0</v>
      </c>
      <c r="V619" s="1">
        <f t="shared" si="37"/>
        <v>0</v>
      </c>
      <c r="W619" s="1">
        <f t="shared" si="38"/>
        <v>0</v>
      </c>
      <c r="X619" s="1" t="e">
        <f t="shared" si="39"/>
        <v>#DIV/0!</v>
      </c>
    </row>
    <row r="620" spans="1:24" hidden="1" x14ac:dyDescent="0.3">
      <c r="A620" s="18" t="str">
        <f t="shared" si="36"/>
        <v>AirGrSupp - Lift_1997_50</v>
      </c>
      <c r="B620" s="1" t="s">
        <v>40</v>
      </c>
      <c r="C620" s="1">
        <v>2020</v>
      </c>
      <c r="D620" s="1" t="s">
        <v>63</v>
      </c>
      <c r="E620" s="1">
        <v>1997</v>
      </c>
      <c r="F620" s="1">
        <v>50</v>
      </c>
      <c r="G620" s="1" t="s">
        <v>5</v>
      </c>
      <c r="H620" s="1">
        <v>1.5139015297353601E-6</v>
      </c>
      <c r="I620" s="1">
        <v>1.8318208509797899E-6</v>
      </c>
      <c r="J620" s="1">
        <v>2.1800182028189301E-6</v>
      </c>
      <c r="K620" s="1">
        <v>5.2209785709658899E-6</v>
      </c>
      <c r="L620" s="1">
        <v>3.9357991334956598E-6</v>
      </c>
      <c r="M620" s="1">
        <v>3.1648456390523199E-4</v>
      </c>
      <c r="N620" s="1">
        <v>5.0377442406789596E-7</v>
      </c>
      <c r="O620" s="1">
        <v>4.6347247014246397E-7</v>
      </c>
      <c r="P620" s="1">
        <v>2.8806396971638301E-9</v>
      </c>
      <c r="Q620" s="1">
        <v>2.58310446534449E-9</v>
      </c>
      <c r="R620" s="1">
        <v>10.2679931304565</v>
      </c>
      <c r="S620" s="1">
        <v>19.715060928693099</v>
      </c>
      <c r="T620" s="1">
        <v>4.7575200195483898E-2</v>
      </c>
      <c r="U620" s="1">
        <v>532.30664507471397</v>
      </c>
      <c r="V620" s="1">
        <f t="shared" si="37"/>
        <v>1.1394878822133478</v>
      </c>
      <c r="W620" s="1">
        <f t="shared" si="38"/>
        <v>2.4482718476783942</v>
      </c>
      <c r="X620" s="1">
        <f t="shared" si="39"/>
        <v>414.39785534658796</v>
      </c>
    </row>
    <row r="621" spans="1:24" hidden="1" x14ac:dyDescent="0.3">
      <c r="A621" s="18" t="str">
        <f t="shared" si="36"/>
        <v>AirGrSupp - Lift_1998_50</v>
      </c>
      <c r="B621" s="1" t="s">
        <v>40</v>
      </c>
      <c r="C621" s="1">
        <v>2020</v>
      </c>
      <c r="D621" s="1" t="s">
        <v>63</v>
      </c>
      <c r="E621" s="1">
        <v>1998</v>
      </c>
      <c r="F621" s="1">
        <v>50</v>
      </c>
      <c r="G621" s="1" t="s">
        <v>5</v>
      </c>
      <c r="H621" s="1">
        <v>8.0685638533225601E-7</v>
      </c>
      <c r="I621" s="1">
        <v>9.7629622625202994E-7</v>
      </c>
      <c r="J621" s="1">
        <v>1.1618731948784401E-6</v>
      </c>
      <c r="K621" s="1">
        <v>2.7890956059119099E-6</v>
      </c>
      <c r="L621" s="1">
        <v>2.13496946534431E-6</v>
      </c>
      <c r="M621" s="1">
        <v>1.7254636010198001E-4</v>
      </c>
      <c r="N621" s="1">
        <v>2.6991401114182201E-7</v>
      </c>
      <c r="O621" s="1">
        <v>2.48320890250476E-7</v>
      </c>
      <c r="P621" s="1">
        <v>1.5710709760797599E-9</v>
      </c>
      <c r="Q621" s="1">
        <v>1.40830019561973E-9</v>
      </c>
      <c r="R621" s="1">
        <v>5.5980766276579903</v>
      </c>
      <c r="S621" s="1">
        <v>10.3763478572069</v>
      </c>
      <c r="T621" s="1">
        <v>4.7575200195483898E-2</v>
      </c>
      <c r="U621" s="1">
        <v>290.537740001793</v>
      </c>
      <c r="V621" s="1">
        <f t="shared" si="37"/>
        <v>1.1126732758781581</v>
      </c>
      <c r="W621" s="1">
        <f t="shared" si="38"/>
        <v>2.4331994788344637</v>
      </c>
      <c r="X621" s="1">
        <f t="shared" si="39"/>
        <v>218.10413439294115</v>
      </c>
    </row>
    <row r="622" spans="1:24" hidden="1" x14ac:dyDescent="0.3">
      <c r="A622" s="18" t="str">
        <f t="shared" si="36"/>
        <v>AirGrSupp - Lift_1998_175</v>
      </c>
      <c r="B622" s="1" t="s">
        <v>40</v>
      </c>
      <c r="C622" s="1">
        <v>2020</v>
      </c>
      <c r="D622" s="1" t="s">
        <v>63</v>
      </c>
      <c r="E622" s="1">
        <v>1998</v>
      </c>
      <c r="F622" s="1">
        <v>175</v>
      </c>
      <c r="G622" s="1" t="s">
        <v>5</v>
      </c>
      <c r="H622" s="1">
        <v>2.0994712559377798E-6</v>
      </c>
      <c r="I622" s="1">
        <v>2.5403602196847102E-6</v>
      </c>
      <c r="J622" s="1">
        <v>3.0232386085503999E-6</v>
      </c>
      <c r="K622" s="1">
        <v>9.0106850449886394E-6</v>
      </c>
      <c r="L622" s="1">
        <v>1.6497415012307101E-5</v>
      </c>
      <c r="M622" s="1">
        <v>1.10709265342121E-3</v>
      </c>
      <c r="N622" s="1">
        <v>1.89412015040151E-6</v>
      </c>
      <c r="O622" s="1">
        <v>1.74259053836939E-6</v>
      </c>
      <c r="P622" s="1">
        <v>1.01726364681369E-8</v>
      </c>
      <c r="Q622" s="1">
        <v>9.0359414099536994E-9</v>
      </c>
      <c r="R622" s="1">
        <v>35.918401895619297</v>
      </c>
      <c r="S622" s="1">
        <v>19.715060928693099</v>
      </c>
      <c r="T622" s="1">
        <v>4.7575200195483898E-2</v>
      </c>
      <c r="U622" s="1">
        <v>2070.0813975127799</v>
      </c>
      <c r="V622" s="1">
        <f t="shared" si="37"/>
        <v>0.40634646071504449</v>
      </c>
      <c r="W622" s="1">
        <f t="shared" si="38"/>
        <v>2.6388644213733743</v>
      </c>
      <c r="X622" s="1">
        <f t="shared" si="39"/>
        <v>414.39785534658796</v>
      </c>
    </row>
    <row r="623" spans="1:24" hidden="1" x14ac:dyDescent="0.3">
      <c r="A623" s="18" t="str">
        <f t="shared" si="36"/>
        <v>AirGrSupp - Lift_1999_100</v>
      </c>
      <c r="B623" s="1" t="s">
        <v>40</v>
      </c>
      <c r="C623" s="1">
        <v>2020</v>
      </c>
      <c r="D623" s="1" t="s">
        <v>63</v>
      </c>
      <c r="E623" s="1">
        <v>1999</v>
      </c>
      <c r="F623" s="1">
        <v>100</v>
      </c>
      <c r="G623" s="1" t="s">
        <v>5</v>
      </c>
      <c r="H623" s="1">
        <v>3.6922145122623101E-6</v>
      </c>
      <c r="I623" s="1">
        <v>4.4675795598373898E-6</v>
      </c>
      <c r="J623" s="1">
        <v>5.3167888976577197E-6</v>
      </c>
      <c r="K623" s="1">
        <v>1.5916484883413401E-5</v>
      </c>
      <c r="L623" s="1">
        <v>2.9165642612129598E-5</v>
      </c>
      <c r="M623" s="1">
        <v>1.9716792970454E-3</v>
      </c>
      <c r="N623" s="1">
        <v>3.3162887923708301E-6</v>
      </c>
      <c r="O623" s="1">
        <v>3.0509856889811702E-6</v>
      </c>
      <c r="P623" s="1">
        <v>1.8118386453083801E-8</v>
      </c>
      <c r="Q623" s="1">
        <v>1.60925813682032E-8</v>
      </c>
      <c r="R623" s="1">
        <v>63.9689633760077</v>
      </c>
      <c r="S623" s="1">
        <v>39.430121857386197</v>
      </c>
      <c r="T623" s="1">
        <v>9.5150400390967907E-2</v>
      </c>
      <c r="U623" s="1">
        <v>3686.7163936656102</v>
      </c>
      <c r="V623" s="1">
        <f t="shared" si="37"/>
        <v>0.40125565477728486</v>
      </c>
      <c r="W623" s="1">
        <f t="shared" si="38"/>
        <v>2.619512169080723</v>
      </c>
      <c r="X623" s="1">
        <f t="shared" si="39"/>
        <v>414.39785534658745</v>
      </c>
    </row>
    <row r="624" spans="1:24" hidden="1" x14ac:dyDescent="0.3">
      <c r="A624" s="18" t="str">
        <f t="shared" si="36"/>
        <v>AirGrSupp - Lift_2000_25</v>
      </c>
      <c r="B624" s="1" t="s">
        <v>40</v>
      </c>
      <c r="C624" s="1">
        <v>2020</v>
      </c>
      <c r="D624" s="1" t="s">
        <v>63</v>
      </c>
      <c r="E624" s="1">
        <v>2000</v>
      </c>
      <c r="F624" s="1">
        <v>25</v>
      </c>
      <c r="G624" s="1" t="s">
        <v>5</v>
      </c>
      <c r="H624" s="1">
        <v>0</v>
      </c>
      <c r="I624" s="1">
        <v>0</v>
      </c>
      <c r="J624" s="1">
        <v>0</v>
      </c>
      <c r="K624" s="1">
        <v>0</v>
      </c>
      <c r="L624" s="1">
        <v>0</v>
      </c>
      <c r="M624" s="1">
        <v>0</v>
      </c>
      <c r="N624" s="1">
        <v>0</v>
      </c>
      <c r="O624" s="1">
        <v>0</v>
      </c>
      <c r="P624" s="1">
        <v>0</v>
      </c>
      <c r="Q624" s="1">
        <v>0</v>
      </c>
      <c r="R624" s="1">
        <v>0</v>
      </c>
      <c r="S624" s="1">
        <v>0</v>
      </c>
      <c r="T624" s="1">
        <v>0</v>
      </c>
      <c r="U624" s="1">
        <v>0</v>
      </c>
      <c r="V624" s="1">
        <f t="shared" si="37"/>
        <v>0</v>
      </c>
      <c r="W624" s="1">
        <f t="shared" si="38"/>
        <v>0</v>
      </c>
      <c r="X624" s="1" t="e">
        <f t="shared" si="39"/>
        <v>#DIV/0!</v>
      </c>
    </row>
    <row r="625" spans="1:24" hidden="1" x14ac:dyDescent="0.3">
      <c r="A625" s="18" t="str">
        <f t="shared" si="36"/>
        <v>AirGrSupp - Lift_2000_50</v>
      </c>
      <c r="B625" s="1" t="s">
        <v>40</v>
      </c>
      <c r="C625" s="1">
        <v>2020</v>
      </c>
      <c r="D625" s="1" t="s">
        <v>63</v>
      </c>
      <c r="E625" s="1">
        <v>2000</v>
      </c>
      <c r="F625" s="1">
        <v>50</v>
      </c>
      <c r="G625" s="1" t="s">
        <v>5</v>
      </c>
      <c r="H625" s="1">
        <v>1.55754553273059E-6</v>
      </c>
      <c r="I625" s="1">
        <v>1.8846300946040099E-6</v>
      </c>
      <c r="J625" s="1">
        <v>2.2428655671320502E-6</v>
      </c>
      <c r="K625" s="1">
        <v>5.5082326491971903E-6</v>
      </c>
      <c r="L625" s="1">
        <v>4.4636112930260701E-6</v>
      </c>
      <c r="M625" s="1">
        <v>4.3370106905531798E-4</v>
      </c>
      <c r="N625" s="1">
        <v>5.7420938463686998E-7</v>
      </c>
      <c r="O625" s="1">
        <v>5.2827263386592001E-7</v>
      </c>
      <c r="P625" s="1">
        <v>3.96305509672431E-9</v>
      </c>
      <c r="Q625" s="1">
        <v>3.5398098228794798E-9</v>
      </c>
      <c r="R625" s="1">
        <v>14.0709535491441</v>
      </c>
      <c r="S625" s="1">
        <v>19.715060928693099</v>
      </c>
      <c r="T625" s="1">
        <v>4.7575200195483898E-2</v>
      </c>
      <c r="U625" s="1">
        <v>729.45725436164605</v>
      </c>
      <c r="V625" s="1">
        <f t="shared" si="37"/>
        <v>0.85548987693731016</v>
      </c>
      <c r="W625" s="1">
        <f t="shared" si="38"/>
        <v>2.0261664539370532</v>
      </c>
      <c r="X625" s="1">
        <f t="shared" si="39"/>
        <v>414.39785534658796</v>
      </c>
    </row>
    <row r="626" spans="1:24" hidden="1" x14ac:dyDescent="0.3">
      <c r="A626" s="18" t="str">
        <f t="shared" si="36"/>
        <v>AirGrSupp - Lift_2000_100</v>
      </c>
      <c r="B626" s="1" t="s">
        <v>40</v>
      </c>
      <c r="C626" s="1">
        <v>2020</v>
      </c>
      <c r="D626" s="1" t="s">
        <v>63</v>
      </c>
      <c r="E626" s="1">
        <v>2000</v>
      </c>
      <c r="F626" s="1">
        <v>100</v>
      </c>
      <c r="G626" s="1" t="s">
        <v>5</v>
      </c>
      <c r="H626" s="1">
        <v>1.8070901775225098E-5</v>
      </c>
      <c r="I626" s="1">
        <v>2.1865791148022299E-5</v>
      </c>
      <c r="J626" s="1">
        <v>2.6022098556324102E-5</v>
      </c>
      <c r="K626" s="1">
        <v>7.8251534015297294E-5</v>
      </c>
      <c r="L626" s="1">
        <v>1.43512363245981E-4</v>
      </c>
      <c r="M626" s="1">
        <v>9.7740465687758907E-3</v>
      </c>
      <c r="N626" s="1">
        <v>1.6156766246950699E-5</v>
      </c>
      <c r="O626" s="1">
        <v>1.48642249471947E-5</v>
      </c>
      <c r="P626" s="1">
        <v>8.9823780580939605E-8</v>
      </c>
      <c r="Q626" s="1">
        <v>7.9774454162162594E-8</v>
      </c>
      <c r="R626" s="1">
        <v>317.10817673561002</v>
      </c>
      <c r="S626" s="1">
        <v>216.86567021562399</v>
      </c>
      <c r="T626" s="1">
        <v>0.52332720215032302</v>
      </c>
      <c r="U626" s="1">
        <v>18275.8614808985</v>
      </c>
      <c r="V626" s="1">
        <f t="shared" si="37"/>
        <v>0.3961648488395228</v>
      </c>
      <c r="W626" s="1">
        <f t="shared" si="38"/>
        <v>2.6001599167880598</v>
      </c>
      <c r="X626" s="1">
        <f t="shared" si="39"/>
        <v>414.39785534658768</v>
      </c>
    </row>
    <row r="627" spans="1:24" hidden="1" x14ac:dyDescent="0.3">
      <c r="A627" s="18" t="str">
        <f t="shared" si="36"/>
        <v>AirGrSupp - Lift_2001_100</v>
      </c>
      <c r="B627" s="1" t="s">
        <v>40</v>
      </c>
      <c r="C627" s="1">
        <v>2020</v>
      </c>
      <c r="D627" s="1" t="s">
        <v>63</v>
      </c>
      <c r="E627" s="1">
        <v>2001</v>
      </c>
      <c r="F627" s="1">
        <v>100</v>
      </c>
      <c r="G627" s="1" t="s">
        <v>5</v>
      </c>
      <c r="H627" s="1">
        <v>1.01253723904521E-5</v>
      </c>
      <c r="I627" s="1">
        <v>1.2251700592447E-5</v>
      </c>
      <c r="J627" s="1">
        <v>1.4580536242251E-5</v>
      </c>
      <c r="K627" s="1">
        <v>4.40472291823002E-5</v>
      </c>
      <c r="L627" s="1">
        <v>8.0852420062133397E-5</v>
      </c>
      <c r="M627" s="1">
        <v>5.5478221569335703E-3</v>
      </c>
      <c r="N627" s="1">
        <v>9.0101798315118696E-6</v>
      </c>
      <c r="O627" s="1">
        <v>8.2893654449909203E-6</v>
      </c>
      <c r="P627" s="1">
        <v>5.0988605922787998E-8</v>
      </c>
      <c r="Q627" s="1">
        <v>4.5280578647125897E-8</v>
      </c>
      <c r="R627" s="1">
        <v>179.99298004766499</v>
      </c>
      <c r="S627" s="1">
        <v>128.66671342936499</v>
      </c>
      <c r="T627" s="1">
        <v>0.33302640136838702</v>
      </c>
      <c r="U627" s="1">
        <v>10238.1941971652</v>
      </c>
      <c r="V627" s="1">
        <f t="shared" si="37"/>
        <v>0.39624300876730106</v>
      </c>
      <c r="W627" s="1">
        <f t="shared" si="38"/>
        <v>2.614919124883603</v>
      </c>
      <c r="X627" s="1">
        <f t="shared" si="39"/>
        <v>386.35589521035149</v>
      </c>
    </row>
    <row r="628" spans="1:24" hidden="1" x14ac:dyDescent="0.3">
      <c r="A628" s="18" t="str">
        <f t="shared" si="36"/>
        <v>AirGrSupp - Lift_2001_300</v>
      </c>
      <c r="B628" s="1" t="s">
        <v>40</v>
      </c>
      <c r="C628" s="1">
        <v>2020</v>
      </c>
      <c r="D628" s="1" t="s">
        <v>63</v>
      </c>
      <c r="E628" s="1">
        <v>2001</v>
      </c>
      <c r="F628" s="1">
        <v>300</v>
      </c>
      <c r="G628" s="1" t="s">
        <v>5</v>
      </c>
      <c r="H628" s="1">
        <v>1.3061298707123001E-6</v>
      </c>
      <c r="I628" s="1">
        <v>1.5804171435618901E-6</v>
      </c>
      <c r="J628" s="1">
        <v>1.88082701382572E-6</v>
      </c>
      <c r="K628" s="1">
        <v>4.6331785136572097E-6</v>
      </c>
      <c r="L628" s="1">
        <v>2.9231287777534501E-5</v>
      </c>
      <c r="M628" s="1">
        <v>2.21418530684243E-3</v>
      </c>
      <c r="N628" s="1">
        <v>7.06374460329641E-7</v>
      </c>
      <c r="O628" s="1">
        <v>6.4986450350327003E-7</v>
      </c>
      <c r="P628" s="1">
        <v>2.04320573155088E-8</v>
      </c>
      <c r="Q628" s="1">
        <v>1.8071882819907399E-8</v>
      </c>
      <c r="R628" s="1">
        <v>71.836803791238594</v>
      </c>
      <c r="S628" s="1">
        <v>19.715060928693099</v>
      </c>
      <c r="T628" s="1">
        <v>4.7575200195483898E-2</v>
      </c>
      <c r="U628" s="1">
        <v>4140.1627950255597</v>
      </c>
      <c r="V628" s="1">
        <f t="shared" si="37"/>
        <v>0.12639878938496737</v>
      </c>
      <c r="W628" s="1">
        <f t="shared" si="38"/>
        <v>2.3378633940383247</v>
      </c>
      <c r="X628" s="1">
        <f t="shared" si="39"/>
        <v>414.39785534658796</v>
      </c>
    </row>
    <row r="629" spans="1:24" hidden="1" x14ac:dyDescent="0.3">
      <c r="A629" s="18" t="str">
        <f t="shared" si="36"/>
        <v>AirGrSupp - Lift_2002_300</v>
      </c>
      <c r="B629" s="1" t="s">
        <v>40</v>
      </c>
      <c r="C629" s="1">
        <v>2020</v>
      </c>
      <c r="D629" s="1" t="s">
        <v>63</v>
      </c>
      <c r="E629" s="1">
        <v>2002</v>
      </c>
      <c r="F629" s="1">
        <v>300</v>
      </c>
      <c r="G629" s="1" t="s">
        <v>5</v>
      </c>
      <c r="H629" s="1">
        <v>1.2891307590485301E-6</v>
      </c>
      <c r="I629" s="1">
        <v>1.55984821844872E-6</v>
      </c>
      <c r="J629" s="1">
        <v>1.85634829302989E-6</v>
      </c>
      <c r="K629" s="1">
        <v>4.5944136475320397E-6</v>
      </c>
      <c r="L629" s="1">
        <v>2.9012003065700599E-5</v>
      </c>
      <c r="M629" s="1">
        <v>2.21418530684243E-3</v>
      </c>
      <c r="N629" s="1">
        <v>6.9621583203807703E-7</v>
      </c>
      <c r="O629" s="1">
        <v>6.4051856547503096E-7</v>
      </c>
      <c r="P629" s="1">
        <v>2.0432567288858699E-8</v>
      </c>
      <c r="Q629" s="1">
        <v>1.8071882819907399E-8</v>
      </c>
      <c r="R629" s="1">
        <v>71.836803791238594</v>
      </c>
      <c r="S629" s="1">
        <v>19.715060928693099</v>
      </c>
      <c r="T629" s="1">
        <v>4.7575200195483898E-2</v>
      </c>
      <c r="U629" s="1">
        <v>4140.1627950255597</v>
      </c>
      <c r="V629" s="1">
        <f t="shared" si="37"/>
        <v>0.12475372545748099</v>
      </c>
      <c r="W629" s="1">
        <f t="shared" si="38"/>
        <v>2.3203254153980981</v>
      </c>
      <c r="X629" s="1">
        <f t="shared" si="39"/>
        <v>414.39785534658796</v>
      </c>
    </row>
    <row r="630" spans="1:24" hidden="1" x14ac:dyDescent="0.3">
      <c r="A630" s="18" t="str">
        <f t="shared" si="36"/>
        <v>AirGrSupp - Lift_2003_175</v>
      </c>
      <c r="B630" s="1" t="s">
        <v>40</v>
      </c>
      <c r="C630" s="1">
        <v>2020</v>
      </c>
      <c r="D630" s="1" t="s">
        <v>63</v>
      </c>
      <c r="E630" s="1">
        <v>2003</v>
      </c>
      <c r="F630" s="1">
        <v>175</v>
      </c>
      <c r="G630" s="1" t="s">
        <v>5</v>
      </c>
      <c r="H630" s="1">
        <v>4.1233402744677902E-6</v>
      </c>
      <c r="I630" s="1">
        <v>4.9892417321060297E-6</v>
      </c>
      <c r="J630" s="1">
        <v>5.9376099952336198E-6</v>
      </c>
      <c r="K630" s="1">
        <v>1.8108259385328398E-5</v>
      </c>
      <c r="L630" s="1">
        <v>3.3298553973807099E-5</v>
      </c>
      <c r="M630" s="1">
        <v>2.31962270240636E-3</v>
      </c>
      <c r="N630" s="1">
        <v>3.6330503472756999E-6</v>
      </c>
      <c r="O630" s="1">
        <v>3.3424063194936399E-6</v>
      </c>
      <c r="P630" s="1">
        <v>2.13223620134738E-8</v>
      </c>
      <c r="Q630" s="1">
        <v>1.8932448668474399E-8</v>
      </c>
      <c r="R630" s="1">
        <v>75.257603971773804</v>
      </c>
      <c r="S630" s="1">
        <v>39.430121857386197</v>
      </c>
      <c r="T630" s="1">
        <v>9.5150400390967907E-2</v>
      </c>
      <c r="U630" s="1">
        <v>4337.3134043124901</v>
      </c>
      <c r="V630" s="1">
        <f t="shared" si="37"/>
        <v>0.3808924310262401</v>
      </c>
      <c r="W630" s="1">
        <f t="shared" si="38"/>
        <v>2.542103159910055</v>
      </c>
      <c r="X630" s="1">
        <f t="shared" si="39"/>
        <v>414.39785534658745</v>
      </c>
    </row>
    <row r="631" spans="1:24" hidden="1" x14ac:dyDescent="0.3">
      <c r="A631" s="18" t="str">
        <f t="shared" si="36"/>
        <v>AirGrSupp - Lift_2004_100</v>
      </c>
      <c r="B631" s="1" t="s">
        <v>40</v>
      </c>
      <c r="C631" s="1">
        <v>2020</v>
      </c>
      <c r="D631" s="1" t="s">
        <v>63</v>
      </c>
      <c r="E631" s="1">
        <v>2004</v>
      </c>
      <c r="F631" s="1">
        <v>100</v>
      </c>
      <c r="G631" s="1" t="s">
        <v>5</v>
      </c>
      <c r="H631" s="1">
        <v>1.8934065892437399E-6</v>
      </c>
      <c r="I631" s="1">
        <v>2.29102197298492E-6</v>
      </c>
      <c r="J631" s="1">
        <v>2.7265054885109799E-6</v>
      </c>
      <c r="K631" s="1">
        <v>1.4730143023927199E-5</v>
      </c>
      <c r="L631" s="1">
        <v>2.3278093006264301E-5</v>
      </c>
      <c r="M631" s="1">
        <v>2.0560292134965399E-3</v>
      </c>
      <c r="N631" s="1">
        <v>1.78903072151302E-6</v>
      </c>
      <c r="O631" s="1">
        <v>1.64590826379198E-6</v>
      </c>
      <c r="P631" s="1">
        <v>1.89522074988364E-8</v>
      </c>
      <c r="Q631" s="1">
        <v>1.67810340470568E-8</v>
      </c>
      <c r="R631" s="1">
        <v>66.705603520435901</v>
      </c>
      <c r="S631" s="1">
        <v>39.430121857386197</v>
      </c>
      <c r="T631" s="1">
        <v>9.5150400390967907E-2</v>
      </c>
      <c r="U631" s="1">
        <v>3844.4368810951601</v>
      </c>
      <c r="V631" s="1">
        <f t="shared" si="37"/>
        <v>0.19732636705200873</v>
      </c>
      <c r="W631" s="1">
        <f t="shared" si="38"/>
        <v>2.0049486993091974</v>
      </c>
      <c r="X631" s="1">
        <f t="shared" si="39"/>
        <v>414.39785534658745</v>
      </c>
    </row>
    <row r="632" spans="1:24" hidden="1" x14ac:dyDescent="0.3">
      <c r="A632" s="18" t="str">
        <f t="shared" si="36"/>
        <v>AirGrSupp - Lift_2004_175</v>
      </c>
      <c r="B632" s="1" t="s">
        <v>40</v>
      </c>
      <c r="C632" s="1">
        <v>2020</v>
      </c>
      <c r="D632" s="1" t="s">
        <v>63</v>
      </c>
      <c r="E632" s="1">
        <v>2004</v>
      </c>
      <c r="F632" s="1">
        <v>175</v>
      </c>
      <c r="G632" s="1" t="s">
        <v>5</v>
      </c>
      <c r="H632" s="1">
        <v>7.9639041669325102E-7</v>
      </c>
      <c r="I632" s="1">
        <v>9.6363240419883399E-7</v>
      </c>
      <c r="J632" s="1">
        <v>1.1468022000382801E-6</v>
      </c>
      <c r="K632" s="1">
        <v>8.9651846179494695E-6</v>
      </c>
      <c r="L632" s="1">
        <v>1.3994929852226801E-5</v>
      </c>
      <c r="M632" s="1">
        <v>1.4972110170077401E-3</v>
      </c>
      <c r="N632" s="1">
        <v>6.2904591223199801E-7</v>
      </c>
      <c r="O632" s="1">
        <v>5.7872223925343803E-7</v>
      </c>
      <c r="P632" s="1">
        <v>1.3818566630601501E-8</v>
      </c>
      <c r="Q632" s="1">
        <v>1.22200350496516E-8</v>
      </c>
      <c r="R632" s="1">
        <v>48.575362563599398</v>
      </c>
      <c r="S632" s="1">
        <v>19.715060928693099</v>
      </c>
      <c r="T632" s="1">
        <v>4.7575200195483898E-2</v>
      </c>
      <c r="U632" s="1">
        <v>2799.5386518744199</v>
      </c>
      <c r="V632" s="1">
        <f t="shared" si="37"/>
        <v>0.11397603072484261</v>
      </c>
      <c r="W632" s="1">
        <f t="shared" si="38"/>
        <v>1.6552853016141331</v>
      </c>
      <c r="X632" s="1">
        <f t="shared" si="39"/>
        <v>414.39785534658796</v>
      </c>
    </row>
    <row r="633" spans="1:24" hidden="1" x14ac:dyDescent="0.3">
      <c r="A633" s="18" t="str">
        <f t="shared" si="36"/>
        <v>AirGrSupp - Lift_2005_50</v>
      </c>
      <c r="B633" s="1" t="s">
        <v>40</v>
      </c>
      <c r="C633" s="1">
        <v>2020</v>
      </c>
      <c r="D633" s="1" t="s">
        <v>63</v>
      </c>
      <c r="E633" s="1">
        <v>2005</v>
      </c>
      <c r="F633" s="1">
        <v>50</v>
      </c>
      <c r="G633" s="1" t="s">
        <v>5</v>
      </c>
      <c r="H633" s="1">
        <v>9.6541787690082689E-7</v>
      </c>
      <c r="I633" s="1">
        <v>1.1681556310499999E-6</v>
      </c>
      <c r="J633" s="1">
        <v>1.3902017427371899E-6</v>
      </c>
      <c r="K633" s="1">
        <v>8.2429461681119007E-6</v>
      </c>
      <c r="L633" s="1">
        <v>8.9118669232320198E-6</v>
      </c>
      <c r="M633" s="1">
        <v>9.963402937757319E-4</v>
      </c>
      <c r="N633" s="1">
        <v>7.5814543238024097E-7</v>
      </c>
      <c r="O633" s="1">
        <v>6.9749379778982195E-7</v>
      </c>
      <c r="P633" s="1">
        <v>9.1826975807208003E-9</v>
      </c>
      <c r="Q633" s="1">
        <v>8.1319955390474693E-9</v>
      </c>
      <c r="R633" s="1">
        <v>32.325163558844601</v>
      </c>
      <c r="S633" s="1">
        <v>39.430121857386197</v>
      </c>
      <c r="T633" s="1">
        <v>9.5150400390967907E-2</v>
      </c>
      <c r="U633" s="1">
        <v>1675.78017893891</v>
      </c>
      <c r="V633" s="1">
        <f t="shared" si="37"/>
        <v>0.2308193736562722</v>
      </c>
      <c r="W633" s="1">
        <f t="shared" si="38"/>
        <v>1.7609225060872209</v>
      </c>
      <c r="X633" s="1">
        <f t="shared" si="39"/>
        <v>414.39785534658745</v>
      </c>
    </row>
    <row r="634" spans="1:24" hidden="1" x14ac:dyDescent="0.3">
      <c r="A634" s="18" t="str">
        <f t="shared" si="36"/>
        <v>AirGrSupp - Lift_2005_100</v>
      </c>
      <c r="B634" s="1" t="s">
        <v>40</v>
      </c>
      <c r="C634" s="1">
        <v>2020</v>
      </c>
      <c r="D634" s="1" t="s">
        <v>63</v>
      </c>
      <c r="E634" s="1">
        <v>2005</v>
      </c>
      <c r="F634" s="1">
        <v>100</v>
      </c>
      <c r="G634" s="1" t="s">
        <v>5</v>
      </c>
      <c r="H634" s="1">
        <v>1.02662841453123E-6</v>
      </c>
      <c r="I634" s="1">
        <v>1.2422203815827799E-6</v>
      </c>
      <c r="J634" s="1">
        <v>1.4783449169249699E-6</v>
      </c>
      <c r="K634" s="1">
        <v>1.13607233308619E-5</v>
      </c>
      <c r="L634" s="1">
        <v>1.6924946745771799E-5</v>
      </c>
      <c r="M634" s="1">
        <v>1.6448233707972301E-3</v>
      </c>
      <c r="N634" s="1">
        <v>1.0442694132353299E-6</v>
      </c>
      <c r="O634" s="1">
        <v>9.6072786017651004E-7</v>
      </c>
      <c r="P634" s="1">
        <v>1.5176408904774999E-8</v>
      </c>
      <c r="Q634" s="1">
        <v>1.34248272376455E-8</v>
      </c>
      <c r="R634" s="1">
        <v>53.364482816348698</v>
      </c>
      <c r="S634" s="1">
        <v>39.430121857386197</v>
      </c>
      <c r="T634" s="1">
        <v>9.5150400390967907E-2</v>
      </c>
      <c r="U634" s="1">
        <v>3075.54950487613</v>
      </c>
      <c r="V634" s="1">
        <f t="shared" si="37"/>
        <v>0.13374098866472509</v>
      </c>
      <c r="W634" s="1">
        <f t="shared" si="38"/>
        <v>1.8221880307528195</v>
      </c>
      <c r="X634" s="1">
        <f t="shared" si="39"/>
        <v>414.39785534658745</v>
      </c>
    </row>
    <row r="635" spans="1:24" hidden="1" x14ac:dyDescent="0.3">
      <c r="A635" s="18" t="str">
        <f t="shared" si="36"/>
        <v>AirGrSupp - Lift_2006_50</v>
      </c>
      <c r="B635" s="1" t="s">
        <v>40</v>
      </c>
      <c r="C635" s="1">
        <v>2020</v>
      </c>
      <c r="D635" s="1" t="s">
        <v>63</v>
      </c>
      <c r="E635" s="1">
        <v>2006</v>
      </c>
      <c r="F635" s="1">
        <v>50</v>
      </c>
      <c r="G635" s="1" t="s">
        <v>5</v>
      </c>
      <c r="H635" s="1">
        <v>1.1882728069828199E-6</v>
      </c>
      <c r="I635" s="1">
        <v>1.43781009644921E-6</v>
      </c>
      <c r="J635" s="1">
        <v>1.71111284205526E-6</v>
      </c>
      <c r="K635" s="1">
        <v>1.3523120071815599E-5</v>
      </c>
      <c r="L635" s="1">
        <v>1.54495272212841E-5</v>
      </c>
      <c r="M635" s="1">
        <v>1.7582475772512901E-3</v>
      </c>
      <c r="N635" s="1">
        <v>1.2105937601795601E-6</v>
      </c>
      <c r="O635" s="1">
        <v>1.11374625936519E-6</v>
      </c>
      <c r="P635" s="1">
        <v>1.6220222610545501E-8</v>
      </c>
      <c r="Q635" s="1">
        <v>1.43505803630249E-8</v>
      </c>
      <c r="R635" s="1">
        <v>57.044406280314</v>
      </c>
      <c r="S635" s="1">
        <v>59.145182786079403</v>
      </c>
      <c r="T635" s="1">
        <v>0.14272560058645101</v>
      </c>
      <c r="U635" s="1">
        <v>2957.2591393039702</v>
      </c>
      <c r="V635" s="1">
        <f t="shared" si="37"/>
        <v>0.16099068452642676</v>
      </c>
      <c r="W635" s="1">
        <f t="shared" si="38"/>
        <v>1.7298737636539137</v>
      </c>
      <c r="X635" s="1">
        <f t="shared" si="39"/>
        <v>414.39785534659069</v>
      </c>
    </row>
    <row r="636" spans="1:24" hidden="1" x14ac:dyDescent="0.3">
      <c r="A636" s="18" t="str">
        <f t="shared" si="36"/>
        <v>AirGrSupp - Lift_2006_100</v>
      </c>
      <c r="B636" s="1" t="s">
        <v>40</v>
      </c>
      <c r="C636" s="1">
        <v>2020</v>
      </c>
      <c r="D636" s="1" t="s">
        <v>63</v>
      </c>
      <c r="E636" s="1">
        <v>2006</v>
      </c>
      <c r="F636" s="1">
        <v>100</v>
      </c>
      <c r="G636" s="1" t="s">
        <v>5</v>
      </c>
      <c r="H636" s="1">
        <v>3.7658051975637801E-7</v>
      </c>
      <c r="I636" s="1">
        <v>4.5566242890521698E-7</v>
      </c>
      <c r="J636" s="1">
        <v>5.4227594844918398E-7</v>
      </c>
      <c r="K636" s="1">
        <v>5.4003478920589097E-6</v>
      </c>
      <c r="L636" s="1">
        <v>7.8193983821856699E-6</v>
      </c>
      <c r="M636" s="1">
        <v>8.0132420628583397E-4</v>
      </c>
      <c r="N636" s="1">
        <v>4.1331056891308101E-7</v>
      </c>
      <c r="O636" s="1">
        <v>3.80245723400035E-7</v>
      </c>
      <c r="P636" s="1">
        <v>7.3973422609972801E-9</v>
      </c>
      <c r="Q636" s="1">
        <v>6.5403004491093399E-9</v>
      </c>
      <c r="R636" s="1">
        <v>25.998081372067301</v>
      </c>
      <c r="S636" s="1">
        <v>19.715060928693099</v>
      </c>
      <c r="T636" s="1">
        <v>4.7575200195483898E-2</v>
      </c>
      <c r="U636" s="1">
        <v>1498.3446305806699</v>
      </c>
      <c r="V636" s="1">
        <f t="shared" si="37"/>
        <v>0.10069782858025909</v>
      </c>
      <c r="W636" s="1">
        <f t="shared" si="38"/>
        <v>1.7280258102075723</v>
      </c>
      <c r="X636" s="1">
        <f t="shared" si="39"/>
        <v>414.39785534658796</v>
      </c>
    </row>
    <row r="637" spans="1:24" hidden="1" x14ac:dyDescent="0.3">
      <c r="A637" s="18" t="str">
        <f t="shared" si="36"/>
        <v>AirGrSupp - Lift_2007_75</v>
      </c>
      <c r="B637" s="1" t="s">
        <v>40</v>
      </c>
      <c r="C637" s="1">
        <v>2020</v>
      </c>
      <c r="D637" s="1" t="s">
        <v>63</v>
      </c>
      <c r="E637" s="1">
        <v>2007</v>
      </c>
      <c r="F637" s="1">
        <v>75</v>
      </c>
      <c r="G637" s="1" t="s">
        <v>5</v>
      </c>
      <c r="H637" s="1">
        <v>5.7200732116352296E-7</v>
      </c>
      <c r="I637" s="1">
        <v>6.9212885860786301E-7</v>
      </c>
      <c r="J637" s="1">
        <v>8.2369054247547405E-7</v>
      </c>
      <c r="K637" s="1">
        <v>8.3815909787476502E-6</v>
      </c>
      <c r="L637" s="1">
        <v>1.2179687059544901E-5</v>
      </c>
      <c r="M637" s="1">
        <v>1.25470500721071E-3</v>
      </c>
      <c r="N637" s="1">
        <v>6.34429274578444E-7</v>
      </c>
      <c r="O637" s="1">
        <v>5.8367493261216896E-7</v>
      </c>
      <c r="P637" s="1">
        <v>1.1583209800288799E-8</v>
      </c>
      <c r="Q637" s="1">
        <v>1.02407335979475E-8</v>
      </c>
      <c r="R637" s="1">
        <v>40.707522148368497</v>
      </c>
      <c r="S637" s="1">
        <v>39.430121857386197</v>
      </c>
      <c r="T637" s="1">
        <v>9.5150400390967907E-2</v>
      </c>
      <c r="U637" s="1">
        <v>2346.0922505144799</v>
      </c>
      <c r="V637" s="1">
        <f t="shared" si="37"/>
        <v>9.768558314546992E-2</v>
      </c>
      <c r="W637" s="1">
        <f t="shared" si="38"/>
        <v>1.7190149177337899</v>
      </c>
      <c r="X637" s="1">
        <f t="shared" si="39"/>
        <v>414.39785534658745</v>
      </c>
    </row>
    <row r="638" spans="1:24" hidden="1" x14ac:dyDescent="0.3">
      <c r="A638" s="18" t="str">
        <f t="shared" si="36"/>
        <v>AirGrSupp - Lift_2007_300</v>
      </c>
      <c r="B638" s="1" t="s">
        <v>40</v>
      </c>
      <c r="C638" s="1">
        <v>2020</v>
      </c>
      <c r="D638" s="1" t="s">
        <v>63</v>
      </c>
      <c r="E638" s="1">
        <v>2007</v>
      </c>
      <c r="F638" s="1">
        <v>300</v>
      </c>
      <c r="G638" s="1" t="s">
        <v>5</v>
      </c>
      <c r="H638" s="1">
        <v>6.7040681502356998E-7</v>
      </c>
      <c r="I638" s="1">
        <v>8.1119224617852002E-7</v>
      </c>
      <c r="J638" s="1">
        <v>9.6538581363394105E-7</v>
      </c>
      <c r="K638" s="1">
        <v>4.1910374446726103E-6</v>
      </c>
      <c r="L638" s="1">
        <v>9.9169069988224301E-6</v>
      </c>
      <c r="M638" s="1">
        <v>2.1087479112785099E-3</v>
      </c>
      <c r="N638" s="1">
        <v>4.4656274733782502E-7</v>
      </c>
      <c r="O638" s="1">
        <v>4.1083772755079901E-7</v>
      </c>
      <c r="P638" s="1">
        <v>1.9476307997101801E-8</v>
      </c>
      <c r="Q638" s="1">
        <v>1.7211316971340299E-8</v>
      </c>
      <c r="R638" s="1">
        <v>68.416003610703498</v>
      </c>
      <c r="S638" s="1">
        <v>19.715060928693099</v>
      </c>
      <c r="T638" s="1">
        <v>4.7575200195483898E-2</v>
      </c>
      <c r="U638" s="1">
        <v>3943.0121857386198</v>
      </c>
      <c r="V638" s="1">
        <f t="shared" si="37"/>
        <v>6.812151096169973E-2</v>
      </c>
      <c r="W638" s="1">
        <f t="shared" si="38"/>
        <v>0.83279233992797408</v>
      </c>
      <c r="X638" s="1">
        <f t="shared" si="39"/>
        <v>414.39785534658796</v>
      </c>
    </row>
    <row r="639" spans="1:24" hidden="1" x14ac:dyDescent="0.3">
      <c r="A639" s="18" t="str">
        <f t="shared" si="36"/>
        <v>AirGrSupp - Lift_2008_100</v>
      </c>
      <c r="B639" s="1" t="s">
        <v>40</v>
      </c>
      <c r="C639" s="1">
        <v>2020</v>
      </c>
      <c r="D639" s="1" t="s">
        <v>63</v>
      </c>
      <c r="E639" s="1">
        <v>2008</v>
      </c>
      <c r="F639" s="1">
        <v>100</v>
      </c>
      <c r="G639" s="1" t="s">
        <v>5</v>
      </c>
      <c r="H639" s="1">
        <v>9.2922092950739596E-7</v>
      </c>
      <c r="I639" s="1">
        <v>1.12435732470394E-6</v>
      </c>
      <c r="J639" s="1">
        <v>1.33807813849065E-6</v>
      </c>
      <c r="K639" s="1">
        <v>1.9912823441208701E-5</v>
      </c>
      <c r="L639" s="1">
        <v>1.6838630114117399E-5</v>
      </c>
      <c r="M639" s="1">
        <v>3.0471407317974402E-3</v>
      </c>
      <c r="N639" s="1">
        <v>1.11923407557788E-6</v>
      </c>
      <c r="O639" s="1">
        <v>1.02969534953165E-6</v>
      </c>
      <c r="P639" s="1">
        <v>2.81444505633582E-8</v>
      </c>
      <c r="Q639" s="1">
        <v>2.4870353023586801E-8</v>
      </c>
      <c r="R639" s="1">
        <v>98.861125217466494</v>
      </c>
      <c r="S639" s="1">
        <v>59.145182786079403</v>
      </c>
      <c r="T639" s="1">
        <v>0.14272560058645101</v>
      </c>
      <c r="U639" s="1">
        <v>5697.65260839231</v>
      </c>
      <c r="V639" s="1">
        <f t="shared" si="37"/>
        <v>6.534268675986446E-2</v>
      </c>
      <c r="W639" s="1">
        <f t="shared" si="38"/>
        <v>0.97858688589209331</v>
      </c>
      <c r="X639" s="1">
        <f t="shared" si="39"/>
        <v>414.39785534659069</v>
      </c>
    </row>
    <row r="640" spans="1:24" hidden="1" x14ac:dyDescent="0.3">
      <c r="A640" s="18" t="str">
        <f t="shared" si="36"/>
        <v>AirGrSupp - Lift_2009_25</v>
      </c>
      <c r="B640" s="1" t="s">
        <v>40</v>
      </c>
      <c r="C640" s="1">
        <v>2020</v>
      </c>
      <c r="D640" s="1" t="s">
        <v>63</v>
      </c>
      <c r="E640" s="1">
        <v>2009</v>
      </c>
      <c r="F640" s="1">
        <v>25</v>
      </c>
      <c r="G640" s="1" t="s">
        <v>5</v>
      </c>
      <c r="H640" s="1">
        <v>1.01576628231635E-7</v>
      </c>
      <c r="I640" s="1">
        <v>1.22907720160278E-7</v>
      </c>
      <c r="J640" s="1">
        <v>1.4627034465355501E-7</v>
      </c>
      <c r="K640" s="1">
        <v>1.9868353914179001E-6</v>
      </c>
      <c r="L640" s="1">
        <v>2.4876411748033101E-6</v>
      </c>
      <c r="M640" s="1">
        <v>2.9304126287521499E-4</v>
      </c>
      <c r="N640" s="1">
        <v>8.5776531858787297E-8</v>
      </c>
      <c r="O640" s="1">
        <v>7.8914409310084299E-8</v>
      </c>
      <c r="P640" s="1">
        <v>2.7062645002788801E-9</v>
      </c>
      <c r="Q640" s="1">
        <v>2.3917633938374898E-9</v>
      </c>
      <c r="R640" s="1">
        <v>9.5074010467190107</v>
      </c>
      <c r="S640" s="1">
        <v>19.715060928693099</v>
      </c>
      <c r="T640" s="1">
        <v>4.7575200195483898E-2</v>
      </c>
      <c r="U640" s="1">
        <v>492.87652321732799</v>
      </c>
      <c r="V640" s="1">
        <f t="shared" si="37"/>
        <v>8.2571396811239345E-2</v>
      </c>
      <c r="W640" s="1">
        <f t="shared" si="38"/>
        <v>1.6712376269025178</v>
      </c>
      <c r="X640" s="1">
        <f t="shared" si="39"/>
        <v>414.39785534658796</v>
      </c>
    </row>
    <row r="641" spans="1:24" hidden="1" x14ac:dyDescent="0.3">
      <c r="A641" s="18" t="str">
        <f t="shared" si="36"/>
        <v>AirGrSupp - Lift_2009_100</v>
      </c>
      <c r="B641" s="1" t="s">
        <v>40</v>
      </c>
      <c r="C641" s="1">
        <v>2020</v>
      </c>
      <c r="D641" s="1" t="s">
        <v>63</v>
      </c>
      <c r="E641" s="1">
        <v>2009</v>
      </c>
      <c r="F641" s="1">
        <v>100</v>
      </c>
      <c r="G641" s="1" t="s">
        <v>5</v>
      </c>
      <c r="H641" s="1">
        <v>2.45976991360996E-6</v>
      </c>
      <c r="I641" s="1">
        <v>2.9763215954680601E-6</v>
      </c>
      <c r="J641" s="1">
        <v>3.5420686755983499E-6</v>
      </c>
      <c r="K641" s="1">
        <v>5.4561463149244503E-5</v>
      </c>
      <c r="L641" s="1">
        <v>4.6335208744648197E-5</v>
      </c>
      <c r="M641" s="1">
        <v>8.4244479055576495E-3</v>
      </c>
      <c r="N641" s="1">
        <v>2.7311844976603001E-6</v>
      </c>
      <c r="O641" s="1">
        <v>2.5126897378474701E-6</v>
      </c>
      <c r="P641" s="1">
        <v>7.7814405607794101E-8</v>
      </c>
      <c r="Q641" s="1">
        <v>6.8759211300504802E-8</v>
      </c>
      <c r="R641" s="1">
        <v>273.32193442476</v>
      </c>
      <c r="S641" s="1">
        <v>177.43554835823801</v>
      </c>
      <c r="T641" s="1">
        <v>0.42817680175935502</v>
      </c>
      <c r="U641" s="1">
        <v>15752.333682025799</v>
      </c>
      <c r="V641" s="1">
        <f t="shared" si="37"/>
        <v>6.2563862558030287E-2</v>
      </c>
      <c r="W641" s="1">
        <f t="shared" si="38"/>
        <v>0.97399072597258307</v>
      </c>
      <c r="X641" s="1">
        <f t="shared" si="39"/>
        <v>414.3978553465883</v>
      </c>
    </row>
    <row r="642" spans="1:24" hidden="1" x14ac:dyDescent="0.3">
      <c r="A642" s="18" t="str">
        <f t="shared" si="36"/>
        <v>AirGrSupp - Lift_2009_175</v>
      </c>
      <c r="B642" s="1" t="s">
        <v>40</v>
      </c>
      <c r="C642" s="1">
        <v>2020</v>
      </c>
      <c r="D642" s="1" t="s">
        <v>63</v>
      </c>
      <c r="E642" s="1">
        <v>2009</v>
      </c>
      <c r="F642" s="1">
        <v>175</v>
      </c>
      <c r="G642" s="1" t="s">
        <v>5</v>
      </c>
      <c r="H642" s="1">
        <v>5.2335530076807803E-7</v>
      </c>
      <c r="I642" s="1">
        <v>6.3325991392937397E-7</v>
      </c>
      <c r="J642" s="1">
        <v>7.5363163310603196E-7</v>
      </c>
      <c r="K642" s="1">
        <v>1.02719367880093E-5</v>
      </c>
      <c r="L642" s="1">
        <v>8.3544468720887104E-6</v>
      </c>
      <c r="M642" s="1">
        <v>1.79243572458673E-3</v>
      </c>
      <c r="N642" s="1">
        <v>5.0417163229285697E-7</v>
      </c>
      <c r="O642" s="1">
        <v>4.6383790170942801E-7</v>
      </c>
      <c r="P642" s="1">
        <v>1.6556256512296599E-8</v>
      </c>
      <c r="Q642" s="1">
        <v>1.4629619425639301E-8</v>
      </c>
      <c r="R642" s="1">
        <v>58.153603069097898</v>
      </c>
      <c r="S642" s="1">
        <v>19.715060928693099</v>
      </c>
      <c r="T642" s="1">
        <v>4.7575200195483898E-2</v>
      </c>
      <c r="U642" s="1">
        <v>3351.56035787783</v>
      </c>
      <c r="V642" s="1">
        <f t="shared" si="37"/>
        <v>6.2563862558030231E-2</v>
      </c>
      <c r="W642" s="1">
        <f t="shared" si="38"/>
        <v>0.82539010342602803</v>
      </c>
      <c r="X642" s="1">
        <f t="shared" si="39"/>
        <v>414.39785534658796</v>
      </c>
    </row>
    <row r="643" spans="1:24" hidden="1" x14ac:dyDescent="0.3">
      <c r="A643" s="18" t="str">
        <f t="shared" si="36"/>
        <v>AirGrSupp - Lift_2010_50</v>
      </c>
      <c r="B643" s="1" t="s">
        <v>40</v>
      </c>
      <c r="C643" s="1">
        <v>2020</v>
      </c>
      <c r="D643" s="1" t="s">
        <v>63</v>
      </c>
      <c r="E643" s="1">
        <v>2010</v>
      </c>
      <c r="F643" s="1">
        <v>50</v>
      </c>
      <c r="G643" s="1" t="s">
        <v>5</v>
      </c>
      <c r="H643" s="1">
        <v>7.0734868718078996E-7</v>
      </c>
      <c r="I643" s="1">
        <v>8.5589191148875603E-7</v>
      </c>
      <c r="J643" s="1">
        <v>1.01858210954033E-6</v>
      </c>
      <c r="K643" s="1">
        <v>1.4237328555046901E-5</v>
      </c>
      <c r="L643" s="1">
        <v>1.8176532028564E-5</v>
      </c>
      <c r="M643" s="1">
        <v>2.1567836947615801E-3</v>
      </c>
      <c r="N643" s="1">
        <v>6.1789684227932502E-7</v>
      </c>
      <c r="O643" s="1">
        <v>5.6846509489697904E-7</v>
      </c>
      <c r="P643" s="1">
        <v>1.9919314380950701E-8</v>
      </c>
      <c r="Q643" s="1">
        <v>1.7603378578643901E-8</v>
      </c>
      <c r="R643" s="1">
        <v>69.974471703851904</v>
      </c>
      <c r="S643" s="1">
        <v>78.860243714772494</v>
      </c>
      <c r="T643" s="1">
        <v>0.19030080078193501</v>
      </c>
      <c r="U643" s="1">
        <v>3627.5712108795301</v>
      </c>
      <c r="V643" s="1">
        <f t="shared" si="37"/>
        <v>7.8125278088304564E-2</v>
      </c>
      <c r="W643" s="1">
        <f t="shared" si="38"/>
        <v>1.6591424692195988</v>
      </c>
      <c r="X643" s="1">
        <f t="shared" si="39"/>
        <v>414.39785534658972</v>
      </c>
    </row>
    <row r="644" spans="1:24" hidden="1" x14ac:dyDescent="0.3">
      <c r="A644" s="18" t="str">
        <f t="shared" si="36"/>
        <v>AirGrSupp - Lift_2010_100</v>
      </c>
      <c r="B644" s="1" t="s">
        <v>40</v>
      </c>
      <c r="C644" s="1">
        <v>2020</v>
      </c>
      <c r="D644" s="1" t="s">
        <v>63</v>
      </c>
      <c r="E644" s="1">
        <v>2010</v>
      </c>
      <c r="F644" s="1">
        <v>100</v>
      </c>
      <c r="G644" s="1" t="s">
        <v>5</v>
      </c>
      <c r="H644" s="1">
        <v>2.9418238515711702E-7</v>
      </c>
      <c r="I644" s="1">
        <v>3.5596068604011201E-7</v>
      </c>
      <c r="J644" s="1">
        <v>4.23622634626249E-7</v>
      </c>
      <c r="K644" s="1">
        <v>6.7671872586137503E-6</v>
      </c>
      <c r="L644" s="1">
        <v>5.7717844508173704E-6</v>
      </c>
      <c r="M644" s="1">
        <v>1.05437395563925E-3</v>
      </c>
      <c r="N644" s="1">
        <v>3.7684977138272703E-7</v>
      </c>
      <c r="O644" s="1">
        <v>3.4670178967210898E-7</v>
      </c>
      <c r="P644" s="1">
        <v>9.7393846292215702E-9</v>
      </c>
      <c r="Q644" s="1">
        <v>8.6056584856701892E-9</v>
      </c>
      <c r="R644" s="1">
        <v>34.208001805351699</v>
      </c>
      <c r="S644" s="1">
        <v>19.715060928693099</v>
      </c>
      <c r="T644" s="1">
        <v>4.7575200195483898E-2</v>
      </c>
      <c r="U644" s="1">
        <v>1971.5060928693099</v>
      </c>
      <c r="V644" s="1">
        <f t="shared" si="37"/>
        <v>5.9785038356195606E-2</v>
      </c>
      <c r="W644" s="1">
        <f t="shared" si="38"/>
        <v>0.96939456605307694</v>
      </c>
      <c r="X644" s="1">
        <f t="shared" si="39"/>
        <v>414.39785534658796</v>
      </c>
    </row>
    <row r="645" spans="1:24" hidden="1" x14ac:dyDescent="0.3">
      <c r="A645" s="18" t="str">
        <f t="shared" si="36"/>
        <v>AirGrSupp - Lift_2011_25</v>
      </c>
      <c r="B645" s="1" t="s">
        <v>40</v>
      </c>
      <c r="C645" s="1">
        <v>2020</v>
      </c>
      <c r="D645" s="1" t="s">
        <v>63</v>
      </c>
      <c r="E645" s="1">
        <v>2011</v>
      </c>
      <c r="F645" s="1">
        <v>25</v>
      </c>
      <c r="G645" s="1" t="s">
        <v>5</v>
      </c>
      <c r="H645" s="1">
        <v>9.0637688937057502E-8</v>
      </c>
      <c r="I645" s="1">
        <v>1.09671603613839E-7</v>
      </c>
      <c r="J645" s="1">
        <v>1.30518272069362E-7</v>
      </c>
      <c r="K645" s="1">
        <v>1.8820038898448601E-6</v>
      </c>
      <c r="L645" s="1">
        <v>2.4516338329586502E-6</v>
      </c>
      <c r="M645" s="1">
        <v>2.9304126287521499E-4</v>
      </c>
      <c r="N645" s="1">
        <v>8.7468682980033305E-8</v>
      </c>
      <c r="O645" s="1">
        <v>8.0471188341630596E-8</v>
      </c>
      <c r="P645" s="1">
        <v>2.7065926684577201E-9</v>
      </c>
      <c r="Q645" s="1">
        <v>2.3917633938374898E-9</v>
      </c>
      <c r="R645" s="1">
        <v>9.5074010467190107</v>
      </c>
      <c r="S645" s="1">
        <v>19.715060928693099</v>
      </c>
      <c r="T645" s="1">
        <v>4.7575200195483898E-2</v>
      </c>
      <c r="U645" s="1">
        <v>492.87652321732799</v>
      </c>
      <c r="V645" s="1">
        <f t="shared" si="37"/>
        <v>7.3679159365368618E-2</v>
      </c>
      <c r="W645" s="1">
        <f t="shared" si="38"/>
        <v>1.6470473115366793</v>
      </c>
      <c r="X645" s="1">
        <f t="shared" si="39"/>
        <v>414.39785534658796</v>
      </c>
    </row>
    <row r="646" spans="1:24" hidden="1" x14ac:dyDescent="0.3">
      <c r="A646" s="18" t="str">
        <f t="shared" si="36"/>
        <v>AirGrSupp - Lift_2011_100</v>
      </c>
      <c r="B646" s="1" t="s">
        <v>40</v>
      </c>
      <c r="C646" s="1">
        <v>2020</v>
      </c>
      <c r="D646" s="1" t="s">
        <v>63</v>
      </c>
      <c r="E646" s="1">
        <v>2011</v>
      </c>
      <c r="F646" s="1">
        <v>100</v>
      </c>
      <c r="G646" s="1" t="s">
        <v>5</v>
      </c>
      <c r="H646" s="1">
        <v>6.3955986116868096E-7</v>
      </c>
      <c r="I646" s="1">
        <v>7.7386743201410398E-7</v>
      </c>
      <c r="J646" s="1">
        <v>9.2096620008290097E-7</v>
      </c>
      <c r="K646" s="1">
        <v>1.5288895053186302E-5</v>
      </c>
      <c r="L646" s="1">
        <v>1.3097275025915101E-5</v>
      </c>
      <c r="M646" s="1">
        <v>2.4039726188574998E-3</v>
      </c>
      <c r="N646" s="1">
        <v>9.0240542709654304E-7</v>
      </c>
      <c r="O646" s="1">
        <v>8.3021299292882003E-7</v>
      </c>
      <c r="P646" s="1">
        <v>2.2206732233934799E-8</v>
      </c>
      <c r="Q646" s="1">
        <v>1.9620901347328E-8</v>
      </c>
      <c r="R646" s="1">
        <v>77.994244116201898</v>
      </c>
      <c r="S646" s="1">
        <v>59.145182786079403</v>
      </c>
      <c r="T646" s="1">
        <v>0.14272560058645101</v>
      </c>
      <c r="U646" s="1">
        <v>4495.0338917420304</v>
      </c>
      <c r="V646" s="1">
        <f t="shared" si="37"/>
        <v>5.7006214154360933E-2</v>
      </c>
      <c r="W646" s="1">
        <f t="shared" si="38"/>
        <v>0.96479840613356105</v>
      </c>
      <c r="X646" s="1">
        <f t="shared" si="39"/>
        <v>414.39785534659069</v>
      </c>
    </row>
    <row r="647" spans="1:24" hidden="1" x14ac:dyDescent="0.3">
      <c r="A647" s="18" t="str">
        <f t="shared" si="36"/>
        <v>AirGrSupp - Lift_2011_300</v>
      </c>
      <c r="B647" s="1" t="s">
        <v>40</v>
      </c>
      <c r="C647" s="1">
        <v>2020</v>
      </c>
      <c r="D647" s="1" t="s">
        <v>63</v>
      </c>
      <c r="E647" s="1">
        <v>2011</v>
      </c>
      <c r="F647" s="1">
        <v>300</v>
      </c>
      <c r="G647" s="1" t="s">
        <v>5</v>
      </c>
      <c r="H647" s="1">
        <v>9.6351203253627709E-7</v>
      </c>
      <c r="I647" s="1">
        <v>1.1658495593688901E-6</v>
      </c>
      <c r="J647" s="1">
        <v>1.3874573268522399E-6</v>
      </c>
      <c r="K647" s="1">
        <v>9.7040682340699401E-6</v>
      </c>
      <c r="L647" s="1">
        <v>1.29624116961107E-5</v>
      </c>
      <c r="M647" s="1">
        <v>5.0609949870684201E-3</v>
      </c>
      <c r="N647" s="1">
        <v>9.3312449227314403E-8</v>
      </c>
      <c r="O647" s="1">
        <v>8.5847453289129194E-8</v>
      </c>
      <c r="P647" s="1">
        <v>4.676250312275E-8</v>
      </c>
      <c r="Q647" s="1">
        <v>4.13071607312169E-8</v>
      </c>
      <c r="R647" s="1">
        <v>164.19840866568799</v>
      </c>
      <c r="S647" s="1">
        <v>39.430121857386197</v>
      </c>
      <c r="T647" s="1">
        <v>9.5150400390967907E-2</v>
      </c>
      <c r="U647" s="1">
        <v>9463.2292457726999</v>
      </c>
      <c r="V647" s="1">
        <f t="shared" si="37"/>
        <v>4.0793573652639539E-2</v>
      </c>
      <c r="W647" s="1">
        <f t="shared" si="38"/>
        <v>0.45356031744556685</v>
      </c>
      <c r="X647" s="1">
        <f t="shared" si="39"/>
        <v>414.39785534658745</v>
      </c>
    </row>
    <row r="648" spans="1:24" hidden="1" x14ac:dyDescent="0.3">
      <c r="A648" s="18" t="str">
        <f t="shared" si="36"/>
        <v>AirGrSupp - Lift_2012_50</v>
      </c>
      <c r="B648" s="1" t="s">
        <v>40</v>
      </c>
      <c r="C648" s="1">
        <v>2020</v>
      </c>
      <c r="D648" s="1" t="s">
        <v>63</v>
      </c>
      <c r="E648" s="1">
        <v>2012</v>
      </c>
      <c r="F648" s="1">
        <v>50</v>
      </c>
      <c r="G648" s="1" t="s">
        <v>5</v>
      </c>
      <c r="H648" s="1">
        <v>3.3726614838748301E-7</v>
      </c>
      <c r="I648" s="1">
        <v>4.0809203954885399E-7</v>
      </c>
      <c r="J648" s="1">
        <v>4.8566325367797604E-7</v>
      </c>
      <c r="K648" s="1">
        <v>7.2451690306710299E-6</v>
      </c>
      <c r="L648" s="1">
        <v>9.6371754416638697E-6</v>
      </c>
      <c r="M648" s="1">
        <v>1.1604434009858499E-3</v>
      </c>
      <c r="N648" s="1">
        <v>3.3868700417077302E-7</v>
      </c>
      <c r="O648" s="1">
        <v>3.1159204383711101E-7</v>
      </c>
      <c r="P648" s="1">
        <v>1.07187567400866E-8</v>
      </c>
      <c r="Q648" s="1">
        <v>9.4713830395964599E-9</v>
      </c>
      <c r="R648" s="1">
        <v>37.649308145007197</v>
      </c>
      <c r="S648" s="1">
        <v>59.145182786079403</v>
      </c>
      <c r="T648" s="1">
        <v>0.14272560058645101</v>
      </c>
      <c r="U648" s="1">
        <v>1951.7910319406201</v>
      </c>
      <c r="V648" s="1">
        <f t="shared" si="37"/>
        <v>6.9233040642433324E-2</v>
      </c>
      <c r="W648" s="1">
        <f t="shared" si="38"/>
        <v>1.6349521538537659</v>
      </c>
      <c r="X648" s="1">
        <f t="shared" si="39"/>
        <v>414.39785534659069</v>
      </c>
    </row>
    <row r="649" spans="1:24" hidden="1" x14ac:dyDescent="0.3">
      <c r="A649" s="18" t="str">
        <f t="shared" si="36"/>
        <v>AirGrSupp - Lift_2012_100</v>
      </c>
      <c r="B649" s="1" t="s">
        <v>40</v>
      </c>
      <c r="C649" s="1">
        <v>2020</v>
      </c>
      <c r="D649" s="1" t="s">
        <v>63</v>
      </c>
      <c r="E649" s="1">
        <v>2012</v>
      </c>
      <c r="F649" s="1">
        <v>100</v>
      </c>
      <c r="G649" s="1" t="s">
        <v>5</v>
      </c>
      <c r="H649" s="1">
        <v>1.0988348117083901E-6</v>
      </c>
      <c r="I649" s="1">
        <v>1.3295901221671599E-6</v>
      </c>
      <c r="J649" s="1">
        <v>1.5823221288600901E-6</v>
      </c>
      <c r="K649" s="1">
        <v>3.00314413458048E-5</v>
      </c>
      <c r="L649" s="1">
        <v>2.2637753768535599E-5</v>
      </c>
      <c r="M649" s="1">
        <v>4.7657702794894298E-3</v>
      </c>
      <c r="N649" s="1">
        <v>6.5150625179027999E-7</v>
      </c>
      <c r="O649" s="1">
        <v>5.9938575164705695E-7</v>
      </c>
      <c r="P649" s="1">
        <v>4.4028944611157603E-8</v>
      </c>
      <c r="Q649" s="1">
        <v>3.8897576355229199E-8</v>
      </c>
      <c r="R649" s="1">
        <v>154.620168160189</v>
      </c>
      <c r="S649" s="1">
        <v>118.290365572158</v>
      </c>
      <c r="T649" s="1">
        <v>0.28545120117290301</v>
      </c>
      <c r="U649" s="1">
        <v>8911.2075397692897</v>
      </c>
      <c r="V649" s="1">
        <f t="shared" si="37"/>
        <v>4.940487698486979E-2</v>
      </c>
      <c r="W649" s="1">
        <f t="shared" si="38"/>
        <v>0.84117309650685212</v>
      </c>
      <c r="X649" s="1">
        <f t="shared" si="39"/>
        <v>414.39785534658637</v>
      </c>
    </row>
    <row r="650" spans="1:24" hidden="1" x14ac:dyDescent="0.3">
      <c r="A650" s="18" t="str">
        <f t="shared" ref="A650:A713" si="40">D650&amp;"_"&amp;E650&amp;"_"&amp;F650</f>
        <v>AirGrSupp - Lift_2012_300</v>
      </c>
      <c r="B650" s="1" t="s">
        <v>40</v>
      </c>
      <c r="C650" s="1">
        <v>2020</v>
      </c>
      <c r="D650" s="1" t="s">
        <v>63</v>
      </c>
      <c r="E650" s="1">
        <v>2012</v>
      </c>
      <c r="F650" s="1">
        <v>300</v>
      </c>
      <c r="G650" s="1" t="s">
        <v>5</v>
      </c>
      <c r="H650" s="1">
        <v>9.1546821115449103E-7</v>
      </c>
      <c r="I650" s="1">
        <v>1.10771653549693E-6</v>
      </c>
      <c r="J650" s="1">
        <v>1.31827422406246E-6</v>
      </c>
      <c r="K650" s="1">
        <v>9.6154628257838594E-6</v>
      </c>
      <c r="L650" s="1">
        <v>1.29019193618116E-5</v>
      </c>
      <c r="M650" s="1">
        <v>5.0609949870684201E-3</v>
      </c>
      <c r="N650" s="1">
        <v>9.2147452192441806E-8</v>
      </c>
      <c r="O650" s="1">
        <v>8.4775656017046499E-8</v>
      </c>
      <c r="P650" s="1">
        <v>4.6763944437391399E-8</v>
      </c>
      <c r="Q650" s="1">
        <v>4.13071607312169E-8</v>
      </c>
      <c r="R650" s="1">
        <v>164.19840866568799</v>
      </c>
      <c r="S650" s="1">
        <v>39.430121857386197</v>
      </c>
      <c r="T650" s="1">
        <v>9.5150400390967907E-2</v>
      </c>
      <c r="U650" s="1">
        <v>9463.2292457726999</v>
      </c>
      <c r="V650" s="1">
        <f t="shared" si="37"/>
        <v>3.8759474336896603E-2</v>
      </c>
      <c r="W650" s="1">
        <f t="shared" si="38"/>
        <v>0.45144366485105342</v>
      </c>
      <c r="X650" s="1">
        <f t="shared" si="39"/>
        <v>414.39785534658745</v>
      </c>
    </row>
    <row r="651" spans="1:24" hidden="1" x14ac:dyDescent="0.3">
      <c r="A651" s="18" t="str">
        <f t="shared" si="40"/>
        <v>AirGrSupp - Lift_2013_50</v>
      </c>
      <c r="B651" s="1" t="s">
        <v>40</v>
      </c>
      <c r="C651" s="1">
        <v>2020</v>
      </c>
      <c r="D651" s="1" t="s">
        <v>63</v>
      </c>
      <c r="E651" s="1">
        <v>2013</v>
      </c>
      <c r="F651" s="1">
        <v>50</v>
      </c>
      <c r="G651" s="1" t="s">
        <v>5</v>
      </c>
      <c r="H651" s="1">
        <v>1.59397499284959E-7</v>
      </c>
      <c r="I651" s="1">
        <v>1.9287097413479999E-7</v>
      </c>
      <c r="J651" s="1">
        <v>2.2953239897034099E-7</v>
      </c>
      <c r="K651" s="1">
        <v>3.5543447765436399E-6</v>
      </c>
      <c r="L651" s="1">
        <v>2.9176817653679302E-6</v>
      </c>
      <c r="M651" s="1">
        <v>5.8608252575042998E-4</v>
      </c>
      <c r="N651" s="1">
        <v>1.16131669761798E-8</v>
      </c>
      <c r="O651" s="1">
        <v>1.0684113618085401E-8</v>
      </c>
      <c r="P651" s="1">
        <v>5.41384167327311E-9</v>
      </c>
      <c r="Q651" s="1">
        <v>4.7835267876749796E-9</v>
      </c>
      <c r="R651" s="1">
        <v>19.014802093438</v>
      </c>
      <c r="S651" s="1">
        <v>19.715060928693099</v>
      </c>
      <c r="T651" s="1">
        <v>4.7575200195483898E-2</v>
      </c>
      <c r="U651" s="1">
        <v>985.75304643465699</v>
      </c>
      <c r="V651" s="1">
        <f t="shared" ref="V651:V714" si="41">IFERROR(CONVERT(I651,"ton","g")*365/U651,0)</f>
        <v>6.4786921919497809E-2</v>
      </c>
      <c r="W651" s="1">
        <f t="shared" ref="W651:W714" si="42">IFERROR(CONVERT(L651,"ton","g")*365/U651,0)</f>
        <v>0.98007292993045592</v>
      </c>
      <c r="X651" s="1">
        <f t="shared" ref="X651:X714" si="43">S651/T651</f>
        <v>414.39785534658796</v>
      </c>
    </row>
    <row r="652" spans="1:24" hidden="1" x14ac:dyDescent="0.3">
      <c r="A652" s="18" t="str">
        <f t="shared" si="40"/>
        <v>AirGrSupp - Lift_2013_100</v>
      </c>
      <c r="B652" s="1" t="s">
        <v>40</v>
      </c>
      <c r="C652" s="1">
        <v>2020</v>
      </c>
      <c r="D652" s="1" t="s">
        <v>63</v>
      </c>
      <c r="E652" s="1">
        <v>2013</v>
      </c>
      <c r="F652" s="1">
        <v>100</v>
      </c>
      <c r="G652" s="1" t="s">
        <v>5</v>
      </c>
      <c r="H652" s="1">
        <v>1.9774375073559098E-6</v>
      </c>
      <c r="I652" s="1">
        <v>2.3926993839006501E-6</v>
      </c>
      <c r="J652" s="1">
        <v>2.8475100105925101E-6</v>
      </c>
      <c r="K652" s="1">
        <v>5.6478645005792297E-5</v>
      </c>
      <c r="L652" s="1">
        <v>4.2762819876102002E-5</v>
      </c>
      <c r="M652" s="1">
        <v>9.0465285393848092E-3</v>
      </c>
      <c r="N652" s="1">
        <v>1.21283021409984E-6</v>
      </c>
      <c r="O652" s="1">
        <v>1.11580379697185E-6</v>
      </c>
      <c r="P652" s="1">
        <v>8.3580319539439898E-8</v>
      </c>
      <c r="Q652" s="1">
        <v>7.3836549807050206E-8</v>
      </c>
      <c r="R652" s="1">
        <v>293.50465548991798</v>
      </c>
      <c r="S652" s="1">
        <v>197.150609286931</v>
      </c>
      <c r="T652" s="1">
        <v>0.47575200195483902</v>
      </c>
      <c r="U652" s="1">
        <v>16915.522276818701</v>
      </c>
      <c r="V652" s="1">
        <f t="shared" si="41"/>
        <v>4.6837243422374504E-2</v>
      </c>
      <c r="W652" s="1">
        <f t="shared" si="42"/>
        <v>0.83708493321002519</v>
      </c>
      <c r="X652" s="1">
        <f t="shared" si="43"/>
        <v>414.39785534658796</v>
      </c>
    </row>
    <row r="653" spans="1:24" hidden="1" x14ac:dyDescent="0.3">
      <c r="A653" s="18" t="str">
        <f t="shared" si="40"/>
        <v>AirGrSupp - Lift_2013_175</v>
      </c>
      <c r="B653" s="1" t="s">
        <v>40</v>
      </c>
      <c r="C653" s="1">
        <v>2020</v>
      </c>
      <c r="D653" s="1" t="s">
        <v>63</v>
      </c>
      <c r="E653" s="1">
        <v>2013</v>
      </c>
      <c r="F653" s="1">
        <v>175</v>
      </c>
      <c r="G653" s="1" t="s">
        <v>5</v>
      </c>
      <c r="H653" s="1">
        <v>3.9260334040889499E-7</v>
      </c>
      <c r="I653" s="1">
        <v>4.7505004189476299E-7</v>
      </c>
      <c r="J653" s="1">
        <v>5.6534881018880898E-7</v>
      </c>
      <c r="K653" s="1">
        <v>1.01943802245426E-5</v>
      </c>
      <c r="L653" s="1">
        <v>7.81029618300099E-6</v>
      </c>
      <c r="M653" s="1">
        <v>1.84515442236869E-3</v>
      </c>
      <c r="N653" s="1">
        <v>3.43033227823232E-8</v>
      </c>
      <c r="O653" s="1">
        <v>3.1559056959737301E-8</v>
      </c>
      <c r="P653" s="1">
        <v>1.7047589576146199E-8</v>
      </c>
      <c r="Q653" s="1">
        <v>1.5059902349922799E-8</v>
      </c>
      <c r="R653" s="1">
        <v>59.864003159365502</v>
      </c>
      <c r="S653" s="1">
        <v>19.715060928693099</v>
      </c>
      <c r="T653" s="1">
        <v>4.7575200195483898E-2</v>
      </c>
      <c r="U653" s="1">
        <v>3450.1356625212902</v>
      </c>
      <c r="V653" s="1">
        <f t="shared" si="41"/>
        <v>4.5592330179952754E-2</v>
      </c>
      <c r="W653" s="1">
        <f t="shared" si="42"/>
        <v>0.74958335117353769</v>
      </c>
      <c r="X653" s="1">
        <f t="shared" si="43"/>
        <v>414.39785534658796</v>
      </c>
    </row>
    <row r="654" spans="1:24" hidden="1" x14ac:dyDescent="0.3">
      <c r="A654" s="18" t="str">
        <f t="shared" si="40"/>
        <v>AirGrSupp - Lift_2013_300</v>
      </c>
      <c r="B654" s="1" t="s">
        <v>40</v>
      </c>
      <c r="C654" s="1">
        <v>2020</v>
      </c>
      <c r="D654" s="1" t="s">
        <v>63</v>
      </c>
      <c r="E654" s="1">
        <v>2013</v>
      </c>
      <c r="F654" s="1">
        <v>300</v>
      </c>
      <c r="G654" s="1" t="s">
        <v>5</v>
      </c>
      <c r="H654" s="1">
        <v>4.3371219488635201E-7</v>
      </c>
      <c r="I654" s="1">
        <v>5.2479175581248596E-7</v>
      </c>
      <c r="J654" s="1">
        <v>6.2454556063634695E-7</v>
      </c>
      <c r="K654" s="1">
        <v>4.7634287087488902E-6</v>
      </c>
      <c r="L654" s="1">
        <v>6.4207135137563399E-6</v>
      </c>
      <c r="M654" s="1">
        <v>2.5304974935342101E-3</v>
      </c>
      <c r="N654" s="1">
        <v>4.5491227578784597E-8</v>
      </c>
      <c r="O654" s="1">
        <v>4.1851929372481803E-8</v>
      </c>
      <c r="P654" s="1">
        <v>2.3382692876016498E-8</v>
      </c>
      <c r="Q654" s="1">
        <v>2.06535803656084E-8</v>
      </c>
      <c r="R654" s="1">
        <v>82.099204332844096</v>
      </c>
      <c r="S654" s="1">
        <v>19.715060928693099</v>
      </c>
      <c r="T654" s="1">
        <v>4.7575200195483898E-2</v>
      </c>
      <c r="U654" s="1">
        <v>4731.6146228863499</v>
      </c>
      <c r="V654" s="1">
        <f t="shared" si="41"/>
        <v>3.6725375021153743E-2</v>
      </c>
      <c r="W654" s="1">
        <f t="shared" si="42"/>
        <v>0.44932701225654637</v>
      </c>
      <c r="X654" s="1">
        <f t="shared" si="43"/>
        <v>414.39785534658796</v>
      </c>
    </row>
    <row r="655" spans="1:24" hidden="1" x14ac:dyDescent="0.3">
      <c r="A655" s="18" t="str">
        <f t="shared" si="40"/>
        <v>AirGrSupp - Lift_2014_50</v>
      </c>
      <c r="B655" s="1" t="s">
        <v>40</v>
      </c>
      <c r="C655" s="1">
        <v>2020</v>
      </c>
      <c r="D655" s="1" t="s">
        <v>63</v>
      </c>
      <c r="E655" s="1">
        <v>2014</v>
      </c>
      <c r="F655" s="1">
        <v>50</v>
      </c>
      <c r="G655" s="1" t="s">
        <v>5</v>
      </c>
      <c r="H655" s="1">
        <v>1.45489388790573E-7</v>
      </c>
      <c r="I655" s="1">
        <v>1.76042160436593E-7</v>
      </c>
      <c r="J655" s="1">
        <v>2.0950471985842499E-7</v>
      </c>
      <c r="K655" s="1">
        <v>3.38052300947119E-6</v>
      </c>
      <c r="L655" s="1">
        <v>2.8381558130559202E-6</v>
      </c>
      <c r="M655" s="1">
        <v>5.74360875235422E-4</v>
      </c>
      <c r="N655" s="1">
        <v>1.10003379385978E-8</v>
      </c>
      <c r="O655" s="1">
        <v>1.0120310903510001E-8</v>
      </c>
      <c r="P655" s="1">
        <v>5.3058864446229297E-9</v>
      </c>
      <c r="Q655" s="1">
        <v>4.6878562519214802E-9</v>
      </c>
      <c r="R655" s="1">
        <v>18.6345060515692</v>
      </c>
      <c r="S655" s="1">
        <v>19.715060928693099</v>
      </c>
      <c r="T655" s="1">
        <v>4.7575200195483898E-2</v>
      </c>
      <c r="U655" s="1">
        <v>966.03798550596298</v>
      </c>
      <c r="V655" s="1">
        <f t="shared" si="41"/>
        <v>6.0340803196562237E-2</v>
      </c>
      <c r="W655" s="1">
        <f t="shared" si="42"/>
        <v>0.97281583532070814</v>
      </c>
      <c r="X655" s="1">
        <f t="shared" si="43"/>
        <v>414.39785534658796</v>
      </c>
    </row>
    <row r="656" spans="1:24" hidden="1" x14ac:dyDescent="0.3">
      <c r="A656" s="18" t="str">
        <f t="shared" si="40"/>
        <v>AirGrSupp - Lift_2014_100</v>
      </c>
      <c r="B656" s="1" t="s">
        <v>40</v>
      </c>
      <c r="C656" s="1">
        <v>2020</v>
      </c>
      <c r="D656" s="1" t="s">
        <v>63</v>
      </c>
      <c r="E656" s="1">
        <v>2014</v>
      </c>
      <c r="F656" s="1">
        <v>100</v>
      </c>
      <c r="G656" s="1" t="s">
        <v>5</v>
      </c>
      <c r="H656" s="1">
        <v>2.5290770869555999E-6</v>
      </c>
      <c r="I656" s="1">
        <v>3.0601832752162801E-6</v>
      </c>
      <c r="J656" s="1">
        <v>3.64187100521607E-6</v>
      </c>
      <c r="K656" s="1">
        <v>7.5709519655279504E-5</v>
      </c>
      <c r="L656" s="1">
        <v>5.75817765655933E-5</v>
      </c>
      <c r="M656" s="1">
        <v>1.2241281624971701E-2</v>
      </c>
      <c r="N656" s="1">
        <v>2.5222472155706201E-7</v>
      </c>
      <c r="O656" s="1">
        <v>2.32046743832497E-7</v>
      </c>
      <c r="P656" s="1">
        <v>1.13100846957404E-7</v>
      </c>
      <c r="Q656" s="1">
        <v>9.9911695018630894E-8</v>
      </c>
      <c r="R656" s="1">
        <v>397.15490096013298</v>
      </c>
      <c r="S656" s="1">
        <v>276.01085300170399</v>
      </c>
      <c r="T656" s="1">
        <v>0.66605280273677503</v>
      </c>
      <c r="U656" s="1">
        <v>22889.185738212698</v>
      </c>
      <c r="V656" s="1">
        <f t="shared" si="41"/>
        <v>4.4269609859879391E-2</v>
      </c>
      <c r="W656" s="1">
        <f t="shared" si="42"/>
        <v>0.83299676991320104</v>
      </c>
      <c r="X656" s="1">
        <f t="shared" si="43"/>
        <v>414.39785534658859</v>
      </c>
    </row>
    <row r="657" spans="1:24" hidden="1" x14ac:dyDescent="0.3">
      <c r="A657" s="18" t="str">
        <f t="shared" si="40"/>
        <v>AirGrSupp - Lift_2015_50</v>
      </c>
      <c r="B657" s="1" t="s">
        <v>40</v>
      </c>
      <c r="C657" s="1">
        <v>2020</v>
      </c>
      <c r="D657" s="1" t="s">
        <v>63</v>
      </c>
      <c r="E657" s="1">
        <v>2015</v>
      </c>
      <c r="F657" s="1">
        <v>50</v>
      </c>
      <c r="G657" s="1" t="s">
        <v>5</v>
      </c>
      <c r="H657" s="1">
        <v>5.41827305541464E-7</v>
      </c>
      <c r="I657" s="1">
        <v>6.5561103970517096E-7</v>
      </c>
      <c r="J657" s="1">
        <v>7.8023131997970802E-7</v>
      </c>
      <c r="K657" s="1">
        <v>1.31780461871864E-5</v>
      </c>
      <c r="L657" s="1">
        <v>1.1325423443308099E-5</v>
      </c>
      <c r="M657" s="1">
        <v>2.3091651514566898E-3</v>
      </c>
      <c r="N657" s="1">
        <v>4.2695819007883202E-8</v>
      </c>
      <c r="O657" s="1">
        <v>3.9280153487252498E-8</v>
      </c>
      <c r="P657" s="1">
        <v>2.13331221579453E-8</v>
      </c>
      <c r="Q657" s="1">
        <v>1.8847095543439399E-8</v>
      </c>
      <c r="R657" s="1">
        <v>74.918320248145804</v>
      </c>
      <c r="S657" s="1">
        <v>78.860243714772494</v>
      </c>
      <c r="T657" s="1">
        <v>0.19030080078193501</v>
      </c>
      <c r="U657" s="1">
        <v>3883.8670029525401</v>
      </c>
      <c r="V657" s="1">
        <f t="shared" si="41"/>
        <v>5.5894684473627054E-2</v>
      </c>
      <c r="W657" s="1">
        <f t="shared" si="42"/>
        <v>0.96555874071095549</v>
      </c>
      <c r="X657" s="1">
        <f t="shared" si="43"/>
        <v>414.39785534658972</v>
      </c>
    </row>
    <row r="658" spans="1:24" hidden="1" x14ac:dyDescent="0.3">
      <c r="A658" s="18" t="str">
        <f t="shared" si="40"/>
        <v>AirGrSupp - Lift_2015_100</v>
      </c>
      <c r="B658" s="1" t="s">
        <v>40</v>
      </c>
      <c r="C658" s="1">
        <v>2020</v>
      </c>
      <c r="D658" s="1" t="s">
        <v>63</v>
      </c>
      <c r="E658" s="1">
        <v>2015</v>
      </c>
      <c r="F658" s="1">
        <v>100</v>
      </c>
      <c r="G658" s="1" t="s">
        <v>5</v>
      </c>
      <c r="H658" s="1">
        <v>7.9659529218769995E-7</v>
      </c>
      <c r="I658" s="1">
        <v>9.6388030354711702E-7</v>
      </c>
      <c r="J658" s="1">
        <v>1.14709722075028E-6</v>
      </c>
      <c r="K658" s="1">
        <v>3.2620624434316397E-5</v>
      </c>
      <c r="L658" s="1">
        <v>1.3793717498175401E-5</v>
      </c>
      <c r="M658" s="1">
        <v>5.3245884759782402E-3</v>
      </c>
      <c r="N658" s="1">
        <v>1.06310947744017E-7</v>
      </c>
      <c r="O658" s="1">
        <v>9.7806071924496097E-8</v>
      </c>
      <c r="P658" s="1">
        <v>4.9204563150154503E-8</v>
      </c>
      <c r="Q658" s="1">
        <v>4.34585753526344E-8</v>
      </c>
      <c r="R658" s="1">
        <v>172.75040911702601</v>
      </c>
      <c r="S658" s="1">
        <v>118.290365572158</v>
      </c>
      <c r="T658" s="1">
        <v>0.28545120117290301</v>
      </c>
      <c r="U658" s="1">
        <v>9956.1057689900299</v>
      </c>
      <c r="V658" s="1">
        <f t="shared" si="41"/>
        <v>3.2056950362071492E-2</v>
      </c>
      <c r="W658" s="1">
        <f t="shared" si="42"/>
        <v>0.45875459382268696</v>
      </c>
      <c r="X658" s="1">
        <f t="shared" si="43"/>
        <v>414.39785534658637</v>
      </c>
    </row>
    <row r="659" spans="1:24" hidden="1" x14ac:dyDescent="0.3">
      <c r="A659" s="18" t="str">
        <f t="shared" si="40"/>
        <v>AirGrSupp - Lift_2015_175</v>
      </c>
      <c r="B659" s="1" t="s">
        <v>40</v>
      </c>
      <c r="C659" s="1">
        <v>2020</v>
      </c>
      <c r="D659" s="1" t="s">
        <v>63</v>
      </c>
      <c r="E659" s="1">
        <v>2015</v>
      </c>
      <c r="F659" s="1">
        <v>175</v>
      </c>
      <c r="G659" s="1" t="s">
        <v>5</v>
      </c>
      <c r="H659" s="1">
        <v>8.2270119741818702E-7</v>
      </c>
      <c r="I659" s="1">
        <v>9.9546844887600691E-7</v>
      </c>
      <c r="J659" s="1">
        <v>1.1846897242821899E-6</v>
      </c>
      <c r="K659" s="1">
        <v>4.2647942059745703E-5</v>
      </c>
      <c r="L659" s="1">
        <v>3.9337524187623596E-6</v>
      </c>
      <c r="M659" s="1">
        <v>7.8656297090688408E-3</v>
      </c>
      <c r="N659" s="1">
        <v>1.4140189905738801E-7</v>
      </c>
      <c r="O659" s="1">
        <v>1.3008974713279701E-7</v>
      </c>
      <c r="P659" s="1">
        <v>7.2696966315868606E-8</v>
      </c>
      <c r="Q659" s="1">
        <v>6.4198212303099601E-8</v>
      </c>
      <c r="R659" s="1">
        <v>255.19169346792401</v>
      </c>
      <c r="S659" s="1">
        <v>118.290365572158</v>
      </c>
      <c r="T659" s="1">
        <v>0.28545120117290301</v>
      </c>
      <c r="U659" s="1">
        <v>14707.435452805001</v>
      </c>
      <c r="V659" s="1">
        <f t="shared" si="41"/>
        <v>2.2411924426758954E-2</v>
      </c>
      <c r="W659" s="1">
        <f t="shared" si="42"/>
        <v>8.8564295555954478E-2</v>
      </c>
      <c r="X659" s="1">
        <f t="shared" si="43"/>
        <v>414.39785534658637</v>
      </c>
    </row>
    <row r="660" spans="1:24" hidden="1" x14ac:dyDescent="0.3">
      <c r="A660" s="18" t="str">
        <f t="shared" si="40"/>
        <v>AirGrSupp - Lift_2016_75</v>
      </c>
      <c r="B660" s="1" t="s">
        <v>40</v>
      </c>
      <c r="C660" s="1">
        <v>2020</v>
      </c>
      <c r="D660" s="1" t="s">
        <v>63</v>
      </c>
      <c r="E660" s="1">
        <v>2016</v>
      </c>
      <c r="F660" s="1">
        <v>75</v>
      </c>
      <c r="G660" s="1" t="s">
        <v>5</v>
      </c>
      <c r="H660" s="1">
        <v>7.7225102476994501E-7</v>
      </c>
      <c r="I660" s="1">
        <v>9.3442373997163396E-7</v>
      </c>
      <c r="J660" s="1">
        <v>1.1120414756687199E-6</v>
      </c>
      <c r="K660" s="1">
        <v>3.3333569879167301E-5</v>
      </c>
      <c r="L660" s="1">
        <v>1.41602092290049E-5</v>
      </c>
      <c r="M660" s="1">
        <v>5.4932883088805199E-3</v>
      </c>
      <c r="N660" s="1">
        <v>1.06172315432116E-7</v>
      </c>
      <c r="O660" s="1">
        <v>9.7678530197547406E-8</v>
      </c>
      <c r="P660" s="1">
        <v>5.0765007094301499E-8</v>
      </c>
      <c r="Q660" s="1">
        <v>4.48354807103417E-8</v>
      </c>
      <c r="R660" s="1">
        <v>178.223689405882</v>
      </c>
      <c r="S660" s="1">
        <v>138.005426500852</v>
      </c>
      <c r="T660" s="1">
        <v>0.33302640136838702</v>
      </c>
      <c r="U660" s="1">
        <v>10271.5467438491</v>
      </c>
      <c r="V660" s="1">
        <f t="shared" si="41"/>
        <v>3.0122888717594637E-2</v>
      </c>
      <c r="W660" s="1">
        <f t="shared" si="42"/>
        <v>0.45648070417829889</v>
      </c>
      <c r="X660" s="1">
        <f t="shared" si="43"/>
        <v>414.39785534658921</v>
      </c>
    </row>
    <row r="661" spans="1:24" hidden="1" x14ac:dyDescent="0.3">
      <c r="A661" s="18" t="str">
        <f t="shared" si="40"/>
        <v>AirGrSupp - Lift_2016_300</v>
      </c>
      <c r="B661" s="1" t="s">
        <v>40</v>
      </c>
      <c r="C661" s="1">
        <v>2020</v>
      </c>
      <c r="D661" s="1" t="s">
        <v>63</v>
      </c>
      <c r="E661" s="1">
        <v>2016</v>
      </c>
      <c r="F661" s="1">
        <v>300</v>
      </c>
      <c r="G661" s="1" t="s">
        <v>5</v>
      </c>
      <c r="H661" s="1">
        <v>5.2460603094312797E-7</v>
      </c>
      <c r="I661" s="1">
        <v>6.3477329744118501E-7</v>
      </c>
      <c r="J661" s="1">
        <v>7.5543268455810395E-7</v>
      </c>
      <c r="K661" s="1">
        <v>9.6796715649414098E-6</v>
      </c>
      <c r="L661" s="1">
        <v>2.6492911354626502E-6</v>
      </c>
      <c r="M661" s="1">
        <v>5.3245884759782402E-3</v>
      </c>
      <c r="N661" s="1">
        <v>9.2044102805709505E-8</v>
      </c>
      <c r="O661" s="1">
        <v>8.4680574581252794E-8</v>
      </c>
      <c r="P661" s="1">
        <v>4.9212722827991901E-8</v>
      </c>
      <c r="Q661" s="1">
        <v>4.34585753526344E-8</v>
      </c>
      <c r="R661" s="1">
        <v>172.75040911702601</v>
      </c>
      <c r="S661" s="1">
        <v>39.430121857386197</v>
      </c>
      <c r="T661" s="1">
        <v>9.5150400390967907E-2</v>
      </c>
      <c r="U661" s="1">
        <v>9956.1057689900299</v>
      </c>
      <c r="V661" s="1">
        <f t="shared" si="41"/>
        <v>2.1111434700300215E-2</v>
      </c>
      <c r="W661" s="1">
        <f t="shared" si="42"/>
        <v>8.8110727142844555E-2</v>
      </c>
      <c r="X661" s="1">
        <f t="shared" si="43"/>
        <v>414.39785534658745</v>
      </c>
    </row>
    <row r="662" spans="1:24" hidden="1" x14ac:dyDescent="0.3">
      <c r="A662" s="18" t="str">
        <f t="shared" si="40"/>
        <v>AirGrSupp - Lift_2017_50</v>
      </c>
      <c r="B662" s="1" t="s">
        <v>40</v>
      </c>
      <c r="C662" s="1">
        <v>2020</v>
      </c>
      <c r="D662" s="1" t="s">
        <v>63</v>
      </c>
      <c r="E662" s="1">
        <v>2017</v>
      </c>
      <c r="F662" s="1">
        <v>50</v>
      </c>
      <c r="G662" s="1" t="s">
        <v>5</v>
      </c>
      <c r="H662" s="1">
        <v>1.11016072422381E-7</v>
      </c>
      <c r="I662" s="1">
        <v>1.3432944763108099E-7</v>
      </c>
      <c r="J662" s="1">
        <v>1.5986314428822901E-7</v>
      </c>
      <c r="K662" s="1">
        <v>3.00961801944142E-6</v>
      </c>
      <c r="L662" s="1">
        <v>2.7180135791431298E-6</v>
      </c>
      <c r="M662" s="1">
        <v>5.6263922472041305E-4</v>
      </c>
      <c r="N662" s="1">
        <v>9.6574440924957506E-9</v>
      </c>
      <c r="O662" s="1">
        <v>8.8848485650960995E-9</v>
      </c>
      <c r="P662" s="1">
        <v>5.1985481721489304E-9</v>
      </c>
      <c r="Q662" s="1">
        <v>4.5921857161679799E-9</v>
      </c>
      <c r="R662" s="1">
        <v>18.2542100097005</v>
      </c>
      <c r="S662" s="1">
        <v>19.715060928693099</v>
      </c>
      <c r="T662" s="1">
        <v>4.7575200195483898E-2</v>
      </c>
      <c r="U662" s="1">
        <v>946.32292457726999</v>
      </c>
      <c r="V662" s="1">
        <f t="shared" si="41"/>
        <v>4.7002447027755953E-2</v>
      </c>
      <c r="W662" s="1">
        <f t="shared" si="42"/>
        <v>0.95104455149145506</v>
      </c>
      <c r="X662" s="1">
        <f t="shared" si="43"/>
        <v>414.39785534658796</v>
      </c>
    </row>
    <row r="663" spans="1:24" hidden="1" x14ac:dyDescent="0.3">
      <c r="A663" s="18" t="str">
        <f t="shared" si="40"/>
        <v>AirGrSupp - Lift_2017_100</v>
      </c>
      <c r="B663" s="1" t="s">
        <v>40</v>
      </c>
      <c r="C663" s="1">
        <v>2020</v>
      </c>
      <c r="D663" s="1" t="s">
        <v>63</v>
      </c>
      <c r="E663" s="1">
        <v>2017</v>
      </c>
      <c r="F663" s="1">
        <v>100</v>
      </c>
      <c r="G663" s="1" t="s">
        <v>5</v>
      </c>
      <c r="H663" s="1">
        <v>9.0576250632054905E-7</v>
      </c>
      <c r="I663" s="1">
        <v>1.0959726326478599E-6</v>
      </c>
      <c r="J663" s="1">
        <v>1.30429800910159E-6</v>
      </c>
      <c r="K663" s="1">
        <v>4.1377126400999998E-5</v>
      </c>
      <c r="L663" s="1">
        <v>1.7659416512794799E-5</v>
      </c>
      <c r="M663" s="1">
        <v>6.8850619303243302E-3</v>
      </c>
      <c r="N663" s="1">
        <v>1.2867661478158299E-7</v>
      </c>
      <c r="O663" s="1">
        <v>1.18382485599056E-7</v>
      </c>
      <c r="P663" s="1">
        <v>6.3628639082879601E-8</v>
      </c>
      <c r="Q663" s="1">
        <v>5.6194949911426299E-8</v>
      </c>
      <c r="R663" s="1">
        <v>223.37825178894599</v>
      </c>
      <c r="S663" s="1">
        <v>157.72048742954499</v>
      </c>
      <c r="T663" s="1">
        <v>0.38060160156387102</v>
      </c>
      <c r="U663" s="1">
        <v>12873.934786436599</v>
      </c>
      <c r="V663" s="1">
        <f t="shared" si="41"/>
        <v>2.818882707311756E-2</v>
      </c>
      <c r="W663" s="1">
        <f t="shared" si="42"/>
        <v>0.4542068145339116</v>
      </c>
      <c r="X663" s="1">
        <f t="shared" si="43"/>
        <v>414.39785534658864</v>
      </c>
    </row>
    <row r="664" spans="1:24" hidden="1" x14ac:dyDescent="0.3">
      <c r="A664" s="18" t="str">
        <f t="shared" si="40"/>
        <v>AirGrSupp - Lift_2018_25</v>
      </c>
      <c r="B664" s="1" t="s">
        <v>40</v>
      </c>
      <c r="C664" s="1">
        <v>2020</v>
      </c>
      <c r="D664" s="1" t="s">
        <v>63</v>
      </c>
      <c r="E664" s="1">
        <v>2018</v>
      </c>
      <c r="F664" s="1">
        <v>25</v>
      </c>
      <c r="G664" s="1" t="s">
        <v>5</v>
      </c>
      <c r="H664" s="1">
        <v>0</v>
      </c>
      <c r="I664" s="1">
        <v>0</v>
      </c>
      <c r="J664" s="1">
        <v>0</v>
      </c>
      <c r="K664" s="1">
        <v>0</v>
      </c>
      <c r="L664" s="1">
        <v>0</v>
      </c>
      <c r="M664" s="1">
        <v>0</v>
      </c>
      <c r="N664" s="1">
        <v>0</v>
      </c>
      <c r="O664" s="1">
        <v>0</v>
      </c>
      <c r="P664" s="1">
        <v>0</v>
      </c>
      <c r="Q664" s="1">
        <v>0</v>
      </c>
      <c r="R664" s="1">
        <v>0</v>
      </c>
      <c r="S664" s="1">
        <v>0</v>
      </c>
      <c r="T664" s="1">
        <v>0</v>
      </c>
      <c r="U664" s="1">
        <v>0</v>
      </c>
      <c r="V664" s="1">
        <f t="shared" si="41"/>
        <v>0</v>
      </c>
      <c r="W664" s="1">
        <f t="shared" si="42"/>
        <v>0</v>
      </c>
      <c r="X664" s="1" t="e">
        <f t="shared" si="43"/>
        <v>#DIV/0!</v>
      </c>
    </row>
    <row r="665" spans="1:24" hidden="1" x14ac:dyDescent="0.3">
      <c r="A665" s="18" t="str">
        <f t="shared" si="40"/>
        <v>AirGrSupp - Lift_2018_100</v>
      </c>
      <c r="B665" s="1" t="s">
        <v>40</v>
      </c>
      <c r="C665" s="1">
        <v>2020</v>
      </c>
      <c r="D665" s="1" t="s">
        <v>63</v>
      </c>
      <c r="E665" s="1">
        <v>2018</v>
      </c>
      <c r="F665" s="1">
        <v>100</v>
      </c>
      <c r="G665" s="1" t="s">
        <v>5</v>
      </c>
      <c r="H665" s="1">
        <v>1.0296523533543801E-6</v>
      </c>
      <c r="I665" s="1">
        <v>1.2458793475588001E-6</v>
      </c>
      <c r="J665" s="1">
        <v>1.4826993888303101E-6</v>
      </c>
      <c r="K665" s="1">
        <v>5.0011231873151199E-5</v>
      </c>
      <c r="L665" s="1">
        <v>2.1445779019891E-5</v>
      </c>
      <c r="M665" s="1">
        <v>8.4033604264448607E-3</v>
      </c>
      <c r="N665" s="1">
        <v>1.51687786675743E-7</v>
      </c>
      <c r="O665" s="1">
        <v>1.3955276374168301E-7</v>
      </c>
      <c r="P665" s="1">
        <v>7.7662344932586294E-8</v>
      </c>
      <c r="Q665" s="1">
        <v>6.8587098130791405E-8</v>
      </c>
      <c r="R665" s="1">
        <v>272.63777438865299</v>
      </c>
      <c r="S665" s="1">
        <v>197.150609286931</v>
      </c>
      <c r="T665" s="1">
        <v>0.47575200195483902</v>
      </c>
      <c r="U665" s="1">
        <v>15712.903560168401</v>
      </c>
      <c r="V665" s="1">
        <f t="shared" si="41"/>
        <v>2.6254765428640549E-2</v>
      </c>
      <c r="W665" s="1">
        <f t="shared" si="42"/>
        <v>0.45193292488952297</v>
      </c>
      <c r="X665" s="1">
        <f t="shared" si="43"/>
        <v>414.39785534658796</v>
      </c>
    </row>
    <row r="666" spans="1:24" hidden="1" x14ac:dyDescent="0.3">
      <c r="A666" s="18" t="str">
        <f t="shared" si="40"/>
        <v>AirGrSupp - Lift_2018_300</v>
      </c>
      <c r="B666" s="1" t="s">
        <v>40</v>
      </c>
      <c r="C666" s="1">
        <v>2020</v>
      </c>
      <c r="D666" s="1" t="s">
        <v>63</v>
      </c>
      <c r="E666" s="1">
        <v>2018</v>
      </c>
      <c r="F666" s="1">
        <v>300</v>
      </c>
      <c r="G666" s="1" t="s">
        <v>5</v>
      </c>
      <c r="H666" s="1">
        <v>9.1721410154051797E-7</v>
      </c>
      <c r="I666" s="1">
        <v>1.1098290628640201E-6</v>
      </c>
      <c r="J666" s="1">
        <v>1.32078830621834E-6</v>
      </c>
      <c r="K666" s="1">
        <v>1.90571191431246E-5</v>
      </c>
      <c r="L666" s="1">
        <v>5.2284548178879903E-6</v>
      </c>
      <c r="M666" s="1">
        <v>1.06175457332873E-2</v>
      </c>
      <c r="N666" s="1">
        <v>1.7865327556893501E-7</v>
      </c>
      <c r="O666" s="1">
        <v>1.6436101352342001E-7</v>
      </c>
      <c r="P666" s="1">
        <v>9.8136959291771005E-8</v>
      </c>
      <c r="Q666" s="1">
        <v>8.6658980950698797E-8</v>
      </c>
      <c r="R666" s="1">
        <v>344.47457817989198</v>
      </c>
      <c r="S666" s="1">
        <v>98.575304643465699</v>
      </c>
      <c r="T666" s="1">
        <v>0.23787600097741901</v>
      </c>
      <c r="U666" s="1">
        <v>19853.0663551939</v>
      </c>
      <c r="V666" s="1">
        <f t="shared" si="41"/>
        <v>1.8510455247382911E-2</v>
      </c>
      <c r="W666" s="1">
        <f t="shared" si="42"/>
        <v>8.7203590316626209E-2</v>
      </c>
      <c r="X666" s="1">
        <f t="shared" si="43"/>
        <v>414.39785534658967</v>
      </c>
    </row>
    <row r="667" spans="1:24" hidden="1" x14ac:dyDescent="0.3">
      <c r="A667" s="18" t="str">
        <f t="shared" si="40"/>
        <v>AirGrSupp - Lift_2019_50</v>
      </c>
      <c r="B667" s="1" t="s">
        <v>40</v>
      </c>
      <c r="C667" s="1">
        <v>2020</v>
      </c>
      <c r="D667" s="1" t="s">
        <v>63</v>
      </c>
      <c r="E667" s="1">
        <v>2019</v>
      </c>
      <c r="F667" s="1">
        <v>50</v>
      </c>
      <c r="G667" s="1" t="s">
        <v>5</v>
      </c>
      <c r="H667" s="1">
        <v>3.73180176799615E-7</v>
      </c>
      <c r="I667" s="1">
        <v>4.5154801392753399E-7</v>
      </c>
      <c r="J667" s="1">
        <v>5.3737945459144503E-7</v>
      </c>
      <c r="K667" s="1">
        <v>1.16429159530795E-5</v>
      </c>
      <c r="L667" s="1">
        <v>1.10964602322142E-5</v>
      </c>
      <c r="M667" s="1">
        <v>2.3326084524867099E-3</v>
      </c>
      <c r="N667" s="1">
        <v>3.6947028167610101E-8</v>
      </c>
      <c r="O667" s="1">
        <v>3.3991265914201302E-8</v>
      </c>
      <c r="P667" s="1">
        <v>2.1554926515737599E-8</v>
      </c>
      <c r="Q667" s="1">
        <v>1.9038436614946401E-8</v>
      </c>
      <c r="R667" s="1">
        <v>75.678912331883296</v>
      </c>
      <c r="S667" s="1">
        <v>78.860243714772494</v>
      </c>
      <c r="T667" s="1">
        <v>0.19030080078193501</v>
      </c>
      <c r="U667" s="1">
        <v>3923.2971248099302</v>
      </c>
      <c r="V667" s="1">
        <f t="shared" si="41"/>
        <v>3.8110209581885109E-2</v>
      </c>
      <c r="W667" s="1">
        <f t="shared" si="42"/>
        <v>0.93653036227195829</v>
      </c>
      <c r="X667" s="1">
        <f t="shared" si="43"/>
        <v>414.39785534658972</v>
      </c>
    </row>
    <row r="668" spans="1:24" hidden="1" x14ac:dyDescent="0.3">
      <c r="A668" s="18" t="str">
        <f t="shared" si="40"/>
        <v>AirGrSupp - Lift_2019_175</v>
      </c>
      <c r="B668" s="1" t="s">
        <v>40</v>
      </c>
      <c r="C668" s="1">
        <v>2020</v>
      </c>
      <c r="D668" s="1" t="s">
        <v>63</v>
      </c>
      <c r="E668" s="1">
        <v>2019</v>
      </c>
      <c r="F668" s="1">
        <v>175</v>
      </c>
      <c r="G668" s="1" t="s">
        <v>5</v>
      </c>
      <c r="H668" s="1">
        <v>4.9664765307977505E-7</v>
      </c>
      <c r="I668" s="1">
        <v>6.0094366022652797E-7</v>
      </c>
      <c r="J668" s="1">
        <v>7.1517262043487597E-7</v>
      </c>
      <c r="K668" s="1">
        <v>2.57856243458268E-5</v>
      </c>
      <c r="L668" s="1">
        <v>1.1110687786514299E-5</v>
      </c>
      <c r="M668" s="1">
        <v>4.3756519159029103E-3</v>
      </c>
      <c r="N668" s="1">
        <v>7.6190826199902106E-8</v>
      </c>
      <c r="O668" s="1">
        <v>7.0095560103909899E-8</v>
      </c>
      <c r="P668" s="1">
        <v>4.0440172488629298E-8</v>
      </c>
      <c r="Q668" s="1">
        <v>3.5713482715531299E-8</v>
      </c>
      <c r="R668" s="1">
        <v>141.96320749220899</v>
      </c>
      <c r="S668" s="1">
        <v>78.860243714772494</v>
      </c>
      <c r="T668" s="1">
        <v>0.19030080078193501</v>
      </c>
      <c r="U668" s="1">
        <v>8181.7502854076502</v>
      </c>
      <c r="V668" s="1">
        <f t="shared" si="41"/>
        <v>2.432070378416375E-2</v>
      </c>
      <c r="W668" s="1">
        <f t="shared" si="42"/>
        <v>0.44965903524513406</v>
      </c>
      <c r="X668" s="1">
        <f t="shared" si="43"/>
        <v>414.39785534658972</v>
      </c>
    </row>
    <row r="669" spans="1:24" hidden="1" x14ac:dyDescent="0.3">
      <c r="A669" s="18" t="str">
        <f t="shared" si="40"/>
        <v>AirGrSupp - Lift_2019_300</v>
      </c>
      <c r="B669" s="1" t="s">
        <v>40</v>
      </c>
      <c r="C669" s="1">
        <v>2020</v>
      </c>
      <c r="D669" s="1" t="s">
        <v>63</v>
      </c>
      <c r="E669" s="1">
        <v>2019</v>
      </c>
      <c r="F669" s="1">
        <v>300</v>
      </c>
      <c r="G669" s="1" t="s">
        <v>5</v>
      </c>
      <c r="H669" s="1">
        <v>1.82071769391431E-7</v>
      </c>
      <c r="I669" s="1">
        <v>2.20306840963632E-7</v>
      </c>
      <c r="J669" s="1">
        <v>2.62183347923661E-7</v>
      </c>
      <c r="K669" s="1">
        <v>4.0291111834853699E-6</v>
      </c>
      <c r="L669" s="1">
        <v>1.11049747635189E-6</v>
      </c>
      <c r="M669" s="1">
        <v>2.2669040046244E-3</v>
      </c>
      <c r="N669" s="1">
        <v>3.7621628508107899E-8</v>
      </c>
      <c r="O669" s="1">
        <v>3.4611898227459302E-8</v>
      </c>
      <c r="P669" s="1">
        <v>2.0953189563587301E-8</v>
      </c>
      <c r="Q669" s="1">
        <v>1.8502165744190901E-8</v>
      </c>
      <c r="R669" s="1">
        <v>73.547203881506206</v>
      </c>
      <c r="S669" s="1">
        <v>19.715060928693099</v>
      </c>
      <c r="T669" s="1">
        <v>4.7575200195483898E-2</v>
      </c>
      <c r="U669" s="1">
        <v>4238.7380996690199</v>
      </c>
      <c r="V669" s="1">
        <f t="shared" si="41"/>
        <v>1.7209965520924308E-2</v>
      </c>
      <c r="W669" s="1">
        <f t="shared" si="42"/>
        <v>8.6750021903515953E-2</v>
      </c>
      <c r="X669" s="1">
        <f t="shared" si="43"/>
        <v>414.39785534658796</v>
      </c>
    </row>
    <row r="670" spans="1:24" hidden="1" x14ac:dyDescent="0.3">
      <c r="A670" s="18" t="str">
        <f t="shared" si="40"/>
        <v>AirGrSupp - Lift_2020_100</v>
      </c>
      <c r="B670" s="1" t="s">
        <v>40</v>
      </c>
      <c r="C670" s="1">
        <v>2020</v>
      </c>
      <c r="D670" s="1" t="s">
        <v>63</v>
      </c>
      <c r="E670" s="1">
        <v>2020</v>
      </c>
      <c r="F670" s="1">
        <v>100</v>
      </c>
      <c r="G670" s="1" t="s">
        <v>5</v>
      </c>
      <c r="H670" s="1">
        <v>6.1247434383789395E-7</v>
      </c>
      <c r="I670" s="1">
        <v>7.4109395604385204E-7</v>
      </c>
      <c r="J670" s="1">
        <v>8.8196305512656801E-7</v>
      </c>
      <c r="K670" s="1">
        <v>3.4204407893513202E-5</v>
      </c>
      <c r="L670" s="1">
        <v>1.4810368851197001E-5</v>
      </c>
      <c r="M670" s="1">
        <v>5.8623191933542601E-3</v>
      </c>
      <c r="N670" s="1">
        <v>9.8334859620169405E-8</v>
      </c>
      <c r="O670" s="1">
        <v>9.0468070850555799E-8</v>
      </c>
      <c r="P670" s="1">
        <v>5.4181673930001102E-8</v>
      </c>
      <c r="Q670" s="1">
        <v>4.7847461180326197E-8</v>
      </c>
      <c r="R670" s="1">
        <v>190.19649003775501</v>
      </c>
      <c r="S670" s="1">
        <v>118.290365572158</v>
      </c>
      <c r="T670" s="1">
        <v>0.28545120117290301</v>
      </c>
      <c r="U670" s="1">
        <v>10961.573876353301</v>
      </c>
      <c r="V670" s="1">
        <f t="shared" si="41"/>
        <v>2.2386642139686989E-2</v>
      </c>
      <c r="W670" s="1">
        <f t="shared" si="42"/>
        <v>0.44738514560074971</v>
      </c>
      <c r="X670" s="1">
        <f t="shared" si="43"/>
        <v>414.39785534658637</v>
      </c>
    </row>
    <row r="671" spans="1:24" hidden="1" x14ac:dyDescent="0.3">
      <c r="A671" s="18" t="str">
        <f t="shared" si="40"/>
        <v>AirGrSupp - Lift_2020_300</v>
      </c>
      <c r="B671" s="1" t="s">
        <v>40</v>
      </c>
      <c r="C671" s="1">
        <v>2020</v>
      </c>
      <c r="D671" s="1" t="s">
        <v>63</v>
      </c>
      <c r="E671" s="1">
        <v>2020</v>
      </c>
      <c r="F671" s="1">
        <v>300</v>
      </c>
      <c r="G671" s="1" t="s">
        <v>5</v>
      </c>
      <c r="H671" s="1">
        <v>1.68313318493676E-7</v>
      </c>
      <c r="I671" s="1">
        <v>2.0365911537734799E-7</v>
      </c>
      <c r="J671" s="1">
        <v>2.4237117863089301E-7</v>
      </c>
      <c r="K671" s="1">
        <v>3.9894233443572296E-6</v>
      </c>
      <c r="L671" s="1">
        <v>1.1046912924794401E-6</v>
      </c>
      <c r="M671" s="1">
        <v>2.2669040046244E-3</v>
      </c>
      <c r="N671" s="1">
        <v>3.70998069195712E-8</v>
      </c>
      <c r="O671" s="1">
        <v>3.4131822366005498E-8</v>
      </c>
      <c r="P671" s="1">
        <v>2.0953602317114199E-8</v>
      </c>
      <c r="Q671" s="1">
        <v>1.8502165744190901E-8</v>
      </c>
      <c r="R671" s="1">
        <v>73.547203881506206</v>
      </c>
      <c r="S671" s="1">
        <v>19.715060928693099</v>
      </c>
      <c r="T671" s="1">
        <v>4.7575200195483898E-2</v>
      </c>
      <c r="U671" s="1">
        <v>4238.7380996690199</v>
      </c>
      <c r="V671" s="1">
        <f t="shared" si="41"/>
        <v>1.5909475794465684E-2</v>
      </c>
      <c r="W671" s="1">
        <f t="shared" si="42"/>
        <v>8.6296453490406599E-2</v>
      </c>
      <c r="X671" s="1">
        <f t="shared" si="43"/>
        <v>414.39785534658796</v>
      </c>
    </row>
    <row r="672" spans="1:24" hidden="1" x14ac:dyDescent="0.3">
      <c r="A672" s="18" t="str">
        <f t="shared" si="40"/>
        <v>AirGrSupp - Lift_2021_50</v>
      </c>
      <c r="B672" s="1" t="s">
        <v>40</v>
      </c>
      <c r="C672" s="1">
        <v>2020</v>
      </c>
      <c r="D672" s="1" t="s">
        <v>63</v>
      </c>
      <c r="E672" s="1">
        <v>2021</v>
      </c>
      <c r="F672" s="1">
        <v>50</v>
      </c>
      <c r="G672" s="1" t="s">
        <v>5</v>
      </c>
      <c r="H672" s="1">
        <v>8.1168425738455006E-8</v>
      </c>
      <c r="I672" s="1">
        <v>9.8213795143530507E-8</v>
      </c>
      <c r="J672" s="1">
        <v>1.1688253306337499E-7</v>
      </c>
      <c r="K672" s="1">
        <v>2.7641137802217201E-6</v>
      </c>
      <c r="L672" s="1">
        <v>2.7111219110279802E-6</v>
      </c>
      <c r="M672" s="1">
        <v>5.74360875235422E-4</v>
      </c>
      <c r="N672" s="1">
        <v>8.7169437502476503E-9</v>
      </c>
      <c r="O672" s="1">
        <v>8.0195882502278406E-9</v>
      </c>
      <c r="P672" s="1">
        <v>5.3078160735144903E-9</v>
      </c>
      <c r="Q672" s="1">
        <v>4.6878562519214802E-9</v>
      </c>
      <c r="R672" s="1">
        <v>18.6345060515692</v>
      </c>
      <c r="S672" s="1">
        <v>19.715060928693099</v>
      </c>
      <c r="T672" s="1">
        <v>4.7575200195483898E-2</v>
      </c>
      <c r="U672" s="1">
        <v>966.03798550596298</v>
      </c>
      <c r="V672" s="1">
        <f t="shared" si="41"/>
        <v>3.3664090858949627E-2</v>
      </c>
      <c r="W672" s="1">
        <f t="shared" si="42"/>
        <v>0.92927326766220564</v>
      </c>
      <c r="X672" s="1">
        <f t="shared" si="43"/>
        <v>414.39785534658796</v>
      </c>
    </row>
    <row r="673" spans="1:24" x14ac:dyDescent="0.3">
      <c r="A673" s="18" t="str">
        <f t="shared" si="40"/>
        <v>AirGrSupp - Other GSE_1969_50</v>
      </c>
      <c r="B673" s="1" t="s">
        <v>40</v>
      </c>
      <c r="C673" s="1">
        <v>2020</v>
      </c>
      <c r="D673" s="1" t="s">
        <v>64</v>
      </c>
      <c r="E673" s="1">
        <v>1969</v>
      </c>
      <c r="F673" s="1">
        <v>50</v>
      </c>
      <c r="G673" s="1" t="s">
        <v>5</v>
      </c>
      <c r="H673" s="1">
        <v>2.9493458366360799E-6</v>
      </c>
      <c r="I673" s="1">
        <v>3.5687084623296599E-6</v>
      </c>
      <c r="J673" s="1">
        <v>4.2470580047559601E-6</v>
      </c>
      <c r="K673" s="1">
        <v>9.8065397453243193E-6</v>
      </c>
      <c r="L673" s="1">
        <v>6.7525884739720596E-6</v>
      </c>
      <c r="M673" s="1">
        <v>5.1600549811231804E-4</v>
      </c>
      <c r="N673" s="1">
        <v>9.28347741025281E-7</v>
      </c>
      <c r="O673" s="1">
        <v>8.5407992174325798E-7</v>
      </c>
      <c r="P673" s="1">
        <v>4.68224635032054E-9</v>
      </c>
      <c r="Q673" s="1">
        <v>4.2115675085984798E-9</v>
      </c>
      <c r="R673" s="1">
        <v>16.741230107770999</v>
      </c>
      <c r="S673" s="1">
        <v>21.721563868609699</v>
      </c>
      <c r="T673" s="1">
        <v>9.9592627755857796E-2</v>
      </c>
      <c r="U673" s="1">
        <v>868.86255474439099</v>
      </c>
      <c r="V673" s="1">
        <f t="shared" si="41"/>
        <v>1.3600303199999997</v>
      </c>
      <c r="W673" s="1">
        <f t="shared" si="42"/>
        <v>2.5734029999999986</v>
      </c>
      <c r="X673" s="1">
        <f t="shared" si="43"/>
        <v>218.10413439294044</v>
      </c>
    </row>
    <row r="674" spans="1:24" x14ac:dyDescent="0.3">
      <c r="A674" s="18" t="str">
        <f t="shared" si="40"/>
        <v>AirGrSupp - Other GSE_1969_175</v>
      </c>
      <c r="B674" s="1" t="s">
        <v>40</v>
      </c>
      <c r="C674" s="1">
        <v>2020</v>
      </c>
      <c r="D674" s="1" t="s">
        <v>64</v>
      </c>
      <c r="E674" s="1">
        <v>1969</v>
      </c>
      <c r="F674" s="1">
        <v>175</v>
      </c>
      <c r="G674" s="1" t="s">
        <v>5</v>
      </c>
      <c r="H674" s="1">
        <v>5.68524384421519E-6</v>
      </c>
      <c r="I674" s="1">
        <v>6.8791450515003796E-6</v>
      </c>
      <c r="J674" s="1">
        <v>8.1867511356698705E-6</v>
      </c>
      <c r="K674" s="1">
        <v>2.2274804333678499E-5</v>
      </c>
      <c r="L674" s="1">
        <v>6.3977914524582799E-5</v>
      </c>
      <c r="M674" s="1">
        <v>2.0306650193788901E-3</v>
      </c>
      <c r="N674" s="1">
        <v>3.9928509757248697E-6</v>
      </c>
      <c r="O674" s="1">
        <v>3.6734228976668798E-6</v>
      </c>
      <c r="P674" s="1">
        <v>1.86039478280605E-8</v>
      </c>
      <c r="Q674" s="1">
        <v>1.6574014904395601E-8</v>
      </c>
      <c r="R674" s="1">
        <v>65.882690175955702</v>
      </c>
      <c r="S674" s="1">
        <v>21.721563868609699</v>
      </c>
      <c r="T674" s="1">
        <v>9.9592627755857796E-2</v>
      </c>
      <c r="U674" s="1">
        <v>3801.2736770067099</v>
      </c>
      <c r="V674" s="1">
        <f t="shared" si="41"/>
        <v>0.59923052640000019</v>
      </c>
      <c r="W674" s="1">
        <f t="shared" si="42"/>
        <v>5.5730064000000041</v>
      </c>
      <c r="X674" s="1">
        <f t="shared" si="43"/>
        <v>218.10413439294044</v>
      </c>
    </row>
    <row r="675" spans="1:24" x14ac:dyDescent="0.3">
      <c r="A675" s="18" t="str">
        <f t="shared" si="40"/>
        <v>AirGrSupp - Other GSE_1975_600</v>
      </c>
      <c r="B675" s="1" t="s">
        <v>40</v>
      </c>
      <c r="C675" s="1">
        <v>2020</v>
      </c>
      <c r="D675" s="1" t="s">
        <v>64</v>
      </c>
      <c r="E675" s="1">
        <v>1975</v>
      </c>
      <c r="F675" s="1">
        <v>600</v>
      </c>
      <c r="G675" s="1" t="s">
        <v>5</v>
      </c>
      <c r="H675" s="1">
        <v>7.2475427134092498E-6</v>
      </c>
      <c r="I675" s="1">
        <v>8.7695266832252006E-6</v>
      </c>
      <c r="J675" s="1">
        <v>1.04364615073093E-5</v>
      </c>
      <c r="K675" s="1">
        <v>1.05980249001011E-4</v>
      </c>
      <c r="L675" s="1">
        <v>1.00062570122782E-4</v>
      </c>
      <c r="M675" s="1">
        <v>3.9452920376504301E-3</v>
      </c>
      <c r="N675" s="1">
        <v>4.6652828392729396E-6</v>
      </c>
      <c r="O675" s="1">
        <v>4.2920602121311004E-6</v>
      </c>
      <c r="P675" s="1">
        <v>3.6258755140035297E-8</v>
      </c>
      <c r="Q675" s="1">
        <v>3.2200943242825801E-8</v>
      </c>
      <c r="R675" s="1">
        <v>128.000655198999</v>
      </c>
      <c r="S675" s="1">
        <v>21.721563868609699</v>
      </c>
      <c r="T675" s="1">
        <v>9.9592627755857796E-2</v>
      </c>
      <c r="U675" s="1">
        <v>7385.3317153273201</v>
      </c>
      <c r="V675" s="1">
        <f t="shared" si="41"/>
        <v>0.39318301440000036</v>
      </c>
      <c r="W675" s="1">
        <f t="shared" si="42"/>
        <v>4.4863199999999965</v>
      </c>
      <c r="X675" s="1">
        <f t="shared" si="43"/>
        <v>218.10413439294044</v>
      </c>
    </row>
    <row r="676" spans="1:24" x14ac:dyDescent="0.3">
      <c r="A676" s="18" t="str">
        <f t="shared" si="40"/>
        <v>AirGrSupp - Other GSE_1978_300</v>
      </c>
      <c r="B676" s="1" t="s">
        <v>40</v>
      </c>
      <c r="C676" s="1">
        <v>2020</v>
      </c>
      <c r="D676" s="1" t="s">
        <v>64</v>
      </c>
      <c r="E676" s="1">
        <v>1978</v>
      </c>
      <c r="F676" s="1">
        <v>300</v>
      </c>
      <c r="G676" s="1" t="s">
        <v>5</v>
      </c>
      <c r="H676" s="1">
        <v>4.84890809841097E-6</v>
      </c>
      <c r="I676" s="1">
        <v>5.8671787990772801E-6</v>
      </c>
      <c r="J676" s="1">
        <v>6.9824276617117996E-6</v>
      </c>
      <c r="K676" s="1">
        <v>2.50750654499124E-5</v>
      </c>
      <c r="L676" s="1">
        <v>6.17459633076774E-5</v>
      </c>
      <c r="M676" s="1">
        <v>2.2859486218151002E-3</v>
      </c>
      <c r="N676" s="1">
        <v>3.2105781315012201E-6</v>
      </c>
      <c r="O676" s="1">
        <v>2.9537318809811202E-6</v>
      </c>
      <c r="P676" s="1">
        <v>2.0989261404174699E-8</v>
      </c>
      <c r="Q676" s="1">
        <v>1.8657605349519699E-8</v>
      </c>
      <c r="R676" s="1">
        <v>74.1650855123616</v>
      </c>
      <c r="S676" s="1">
        <v>21.721563868609699</v>
      </c>
      <c r="T676" s="1">
        <v>9.9592627755857796E-2</v>
      </c>
      <c r="U676" s="1">
        <v>4279.1480821161203</v>
      </c>
      <c r="V676" s="1">
        <f t="shared" si="41"/>
        <v>0.45400497120000094</v>
      </c>
      <c r="W676" s="1">
        <f t="shared" si="42"/>
        <v>4.7779308000000071</v>
      </c>
      <c r="X676" s="1">
        <f t="shared" si="43"/>
        <v>218.10413439294044</v>
      </c>
    </row>
    <row r="677" spans="1:24" x14ac:dyDescent="0.3">
      <c r="A677" s="18" t="str">
        <f t="shared" si="40"/>
        <v>AirGrSupp - Other GSE_1984_175</v>
      </c>
      <c r="B677" s="1" t="s">
        <v>40</v>
      </c>
      <c r="C677" s="1">
        <v>2020</v>
      </c>
      <c r="D677" s="1" t="s">
        <v>64</v>
      </c>
      <c r="E677" s="1">
        <v>1984</v>
      </c>
      <c r="F677" s="1">
        <v>175</v>
      </c>
      <c r="G677" s="1" t="s">
        <v>5</v>
      </c>
      <c r="H677" s="1">
        <v>2.86846034351975E-6</v>
      </c>
      <c r="I677" s="1">
        <v>3.4708370156589001E-6</v>
      </c>
      <c r="J677" s="1">
        <v>4.1305828946684503E-6</v>
      </c>
      <c r="K677" s="1">
        <v>1.5445388002612399E-5</v>
      </c>
      <c r="L677" s="1">
        <v>3.56013468444691E-5</v>
      </c>
      <c r="M677" s="1">
        <v>1.4388712137313299E-3</v>
      </c>
      <c r="N677" s="1">
        <v>2.02087151424442E-6</v>
      </c>
      <c r="O677" s="1">
        <v>1.8592017931048701E-6</v>
      </c>
      <c r="P677" s="1">
        <v>1.32170241198657E-8</v>
      </c>
      <c r="Q677" s="1">
        <v>1.17438734179717E-8</v>
      </c>
      <c r="R677" s="1">
        <v>46.682591896105698</v>
      </c>
      <c r="S677" s="1">
        <v>21.721563868609699</v>
      </c>
      <c r="T677" s="1">
        <v>9.9592627755857796E-2</v>
      </c>
      <c r="U677" s="1">
        <v>2693.4739197076101</v>
      </c>
      <c r="V677" s="1">
        <f t="shared" si="41"/>
        <v>0.42668762399999993</v>
      </c>
      <c r="W677" s="1">
        <f t="shared" si="42"/>
        <v>4.3766544000000067</v>
      </c>
      <c r="X677" s="1">
        <f t="shared" si="43"/>
        <v>218.10413439294044</v>
      </c>
    </row>
    <row r="678" spans="1:24" x14ac:dyDescent="0.3">
      <c r="A678" s="18" t="str">
        <f t="shared" si="40"/>
        <v>AirGrSupp - Other GSE_1985_75</v>
      </c>
      <c r="B678" s="1" t="s">
        <v>40</v>
      </c>
      <c r="C678" s="1">
        <v>2020</v>
      </c>
      <c r="D678" s="1" t="s">
        <v>64</v>
      </c>
      <c r="E678" s="1">
        <v>1985</v>
      </c>
      <c r="F678" s="1">
        <v>75</v>
      </c>
      <c r="G678" s="1" t="s">
        <v>5</v>
      </c>
      <c r="H678" s="1">
        <v>2.48010871146827E-6</v>
      </c>
      <c r="I678" s="1">
        <v>3.0009315408766101E-6</v>
      </c>
      <c r="J678" s="1">
        <v>3.5713565445143101E-6</v>
      </c>
      <c r="K678" s="1">
        <v>9.7283054286038196E-6</v>
      </c>
      <c r="L678" s="1">
        <v>2.3765677908818599E-5</v>
      </c>
      <c r="M678" s="1">
        <v>8.1226600775155902E-4</v>
      </c>
      <c r="N678" s="1">
        <v>1.7424557988933E-6</v>
      </c>
      <c r="O678" s="1">
        <v>1.60305933498184E-6</v>
      </c>
      <c r="P678" s="1">
        <v>7.4353987960107302E-9</v>
      </c>
      <c r="Q678" s="1">
        <v>6.6296059617582597E-9</v>
      </c>
      <c r="R678" s="1">
        <v>26.353076070382201</v>
      </c>
      <c r="S678" s="1">
        <v>21.721563868609699</v>
      </c>
      <c r="T678" s="1">
        <v>9.9592627755857796E-2</v>
      </c>
      <c r="U678" s="1">
        <v>1520.50947080268</v>
      </c>
      <c r="V678" s="1">
        <f t="shared" si="41"/>
        <v>0.65351499840000149</v>
      </c>
      <c r="W678" s="1">
        <f t="shared" si="42"/>
        <v>5.1754686000000092</v>
      </c>
      <c r="X678" s="1">
        <f t="shared" si="43"/>
        <v>218.10413439294044</v>
      </c>
    </row>
    <row r="679" spans="1:24" x14ac:dyDescent="0.3">
      <c r="A679" s="18" t="str">
        <f t="shared" si="40"/>
        <v>AirGrSupp - Other GSE_1985_300</v>
      </c>
      <c r="B679" s="1" t="s">
        <v>40</v>
      </c>
      <c r="C679" s="1">
        <v>2020</v>
      </c>
      <c r="D679" s="1" t="s">
        <v>64</v>
      </c>
      <c r="E679" s="1">
        <v>1985</v>
      </c>
      <c r="F679" s="1">
        <v>300</v>
      </c>
      <c r="G679" s="1" t="s">
        <v>5</v>
      </c>
      <c r="H679" s="1">
        <v>4.8716421118126799E-6</v>
      </c>
      <c r="I679" s="1">
        <v>5.8946869552933401E-6</v>
      </c>
      <c r="J679" s="1">
        <v>7.0151646410102603E-6</v>
      </c>
      <c r="K679" s="1">
        <v>2.73534421410119E-5</v>
      </c>
      <c r="L679" s="1">
        <v>6.4599218064560803E-5</v>
      </c>
      <c r="M679" s="1">
        <v>2.6108550249157201E-3</v>
      </c>
      <c r="N679" s="1">
        <v>3.6669039572983498E-6</v>
      </c>
      <c r="O679" s="1">
        <v>3.37355164071448E-6</v>
      </c>
      <c r="P679" s="1">
        <v>2.3992500206714501E-8</v>
      </c>
      <c r="Q679" s="1">
        <v>2.1309447734223001E-8</v>
      </c>
      <c r="R679" s="1">
        <v>84.7063159405145</v>
      </c>
      <c r="S679" s="1">
        <v>21.721563868609699</v>
      </c>
      <c r="T679" s="1">
        <v>9.9592627755857796E-2</v>
      </c>
      <c r="U679" s="1">
        <v>4887.3518704372</v>
      </c>
      <c r="V679" s="1">
        <f t="shared" si="41"/>
        <v>0.3993702767999997</v>
      </c>
      <c r="W679" s="1">
        <f t="shared" si="42"/>
        <v>4.3766543999999978</v>
      </c>
      <c r="X679" s="1">
        <f t="shared" si="43"/>
        <v>218.10413439294044</v>
      </c>
    </row>
    <row r="680" spans="1:24" x14ac:dyDescent="0.3">
      <c r="A680" s="18" t="str">
        <f t="shared" si="40"/>
        <v>AirGrSupp - Other GSE_1987_50</v>
      </c>
      <c r="B680" s="1" t="s">
        <v>40</v>
      </c>
      <c r="C680" s="1">
        <v>2020</v>
      </c>
      <c r="D680" s="1" t="s">
        <v>64</v>
      </c>
      <c r="E680" s="1">
        <v>1987</v>
      </c>
      <c r="F680" s="1">
        <v>50</v>
      </c>
      <c r="G680" s="1" t="s">
        <v>5</v>
      </c>
      <c r="H680" s="1">
        <v>2.8018785448042801E-6</v>
      </c>
      <c r="I680" s="1">
        <v>3.3902730392131801E-6</v>
      </c>
      <c r="J680" s="1">
        <v>4.0347051045181601E-6</v>
      </c>
      <c r="K680" s="1">
        <v>9.3162127580580994E-6</v>
      </c>
      <c r="L680" s="1">
        <v>6.4149590502734602E-6</v>
      </c>
      <c r="M680" s="1">
        <v>4.90205223206702E-4</v>
      </c>
      <c r="N680" s="1">
        <v>8.8193035397401702E-7</v>
      </c>
      <c r="O680" s="1">
        <v>8.1137592565609498E-7</v>
      </c>
      <c r="P680" s="1">
        <v>4.4481340328045E-9</v>
      </c>
      <c r="Q680" s="1">
        <v>4.00098913316855E-9</v>
      </c>
      <c r="R680" s="1">
        <v>15.9041686023825</v>
      </c>
      <c r="S680" s="1">
        <v>21.721563868609699</v>
      </c>
      <c r="T680" s="1">
        <v>9.9592627755857796E-2</v>
      </c>
      <c r="U680" s="1">
        <v>825.41942700717198</v>
      </c>
      <c r="V680" s="1">
        <f t="shared" si="41"/>
        <v>1.3600303200000001</v>
      </c>
      <c r="W680" s="1">
        <f t="shared" si="42"/>
        <v>2.5734029999999981</v>
      </c>
      <c r="X680" s="1">
        <f t="shared" si="43"/>
        <v>218.10413439294044</v>
      </c>
    </row>
    <row r="681" spans="1:24" x14ac:dyDescent="0.3">
      <c r="A681" s="18" t="str">
        <f t="shared" si="40"/>
        <v>AirGrSupp - Other GSE_1987_75</v>
      </c>
      <c r="B681" s="1" t="s">
        <v>40</v>
      </c>
      <c r="C681" s="1">
        <v>2020</v>
      </c>
      <c r="D681" s="1" t="s">
        <v>64</v>
      </c>
      <c r="E681" s="1">
        <v>1987</v>
      </c>
      <c r="F681" s="1">
        <v>75</v>
      </c>
      <c r="G681" s="1" t="s">
        <v>5</v>
      </c>
      <c r="H681" s="1">
        <v>2.48010871146827E-6</v>
      </c>
      <c r="I681" s="1">
        <v>3.0009315408766101E-6</v>
      </c>
      <c r="J681" s="1">
        <v>3.5713565445143101E-6</v>
      </c>
      <c r="K681" s="1">
        <v>9.7283054286038196E-6</v>
      </c>
      <c r="L681" s="1">
        <v>2.3765677908818599E-5</v>
      </c>
      <c r="M681" s="1">
        <v>8.1226600775155902E-4</v>
      </c>
      <c r="N681" s="1">
        <v>1.7424557988933E-6</v>
      </c>
      <c r="O681" s="1">
        <v>1.60305933498184E-6</v>
      </c>
      <c r="P681" s="1">
        <v>7.4353987960107302E-9</v>
      </c>
      <c r="Q681" s="1">
        <v>6.6296059617582597E-9</v>
      </c>
      <c r="R681" s="1">
        <v>26.353076070382201</v>
      </c>
      <c r="S681" s="1">
        <v>21.721563868609699</v>
      </c>
      <c r="T681" s="1">
        <v>9.9592627755857796E-2</v>
      </c>
      <c r="U681" s="1">
        <v>1520.50947080268</v>
      </c>
      <c r="V681" s="1">
        <f t="shared" si="41"/>
        <v>0.65351499840000149</v>
      </c>
      <c r="W681" s="1">
        <f t="shared" si="42"/>
        <v>5.1754686000000092</v>
      </c>
      <c r="X681" s="1">
        <f t="shared" si="43"/>
        <v>218.10413439294044</v>
      </c>
    </row>
    <row r="682" spans="1:24" x14ac:dyDescent="0.3">
      <c r="A682" s="18" t="str">
        <f t="shared" si="40"/>
        <v>AirGrSupp - Other GSE_1987_300</v>
      </c>
      <c r="B682" s="1" t="s">
        <v>40</v>
      </c>
      <c r="C682" s="1">
        <v>2020</v>
      </c>
      <c r="D682" s="1" t="s">
        <v>64</v>
      </c>
      <c r="E682" s="1">
        <v>1987</v>
      </c>
      <c r="F682" s="1">
        <v>300</v>
      </c>
      <c r="G682" s="1" t="s">
        <v>5</v>
      </c>
      <c r="H682" s="1">
        <v>4.2653933156759902E-6</v>
      </c>
      <c r="I682" s="1">
        <v>5.1611259119679504E-6</v>
      </c>
      <c r="J682" s="1">
        <v>6.1421663745734299E-6</v>
      </c>
      <c r="K682" s="1">
        <v>2.3949458230130398E-5</v>
      </c>
      <c r="L682" s="1">
        <v>5.6560204260970999E-5</v>
      </c>
      <c r="M682" s="1">
        <v>2.2859486218151002E-3</v>
      </c>
      <c r="N682" s="1">
        <v>3.2105781315012201E-6</v>
      </c>
      <c r="O682" s="1">
        <v>2.9537318809811202E-6</v>
      </c>
      <c r="P682" s="1">
        <v>2.10067668476567E-8</v>
      </c>
      <c r="Q682" s="1">
        <v>1.8657605349519699E-8</v>
      </c>
      <c r="R682" s="1">
        <v>74.1650855123616</v>
      </c>
      <c r="S682" s="1">
        <v>21.721563868609699</v>
      </c>
      <c r="T682" s="1">
        <v>9.9592627755857796E-2</v>
      </c>
      <c r="U682" s="1">
        <v>4279.1480821161203</v>
      </c>
      <c r="V682" s="1">
        <f t="shared" si="41"/>
        <v>0.39937027680000048</v>
      </c>
      <c r="W682" s="1">
        <f t="shared" si="42"/>
        <v>4.3766544000000023</v>
      </c>
      <c r="X682" s="1">
        <f t="shared" si="43"/>
        <v>218.10413439294044</v>
      </c>
    </row>
    <row r="683" spans="1:24" x14ac:dyDescent="0.3">
      <c r="A683" s="18" t="str">
        <f t="shared" si="40"/>
        <v>AirGrSupp - Other GSE_1989_50</v>
      </c>
      <c r="B683" s="1" t="s">
        <v>40</v>
      </c>
      <c r="C683" s="1">
        <v>2020</v>
      </c>
      <c r="D683" s="1" t="s">
        <v>64</v>
      </c>
      <c r="E683" s="1">
        <v>1989</v>
      </c>
      <c r="F683" s="1">
        <v>50</v>
      </c>
      <c r="G683" s="1" t="s">
        <v>5</v>
      </c>
      <c r="H683" s="1">
        <v>7.5758947777969798E-6</v>
      </c>
      <c r="I683" s="1">
        <v>9.1668326811343508E-6</v>
      </c>
      <c r="J683" s="1">
        <v>1.0909288480027599E-5</v>
      </c>
      <c r="K683" s="1">
        <v>2.5742166831476299E-5</v>
      </c>
      <c r="L683" s="1">
        <v>1.7485198374764101E-5</v>
      </c>
      <c r="M683" s="1">
        <v>1.3545144325448301E-3</v>
      </c>
      <c r="N683" s="1">
        <v>2.4369128201913598E-6</v>
      </c>
      <c r="O683" s="1">
        <v>2.2419597945760501E-6</v>
      </c>
      <c r="P683" s="1">
        <v>1.22958808108926E-8</v>
      </c>
      <c r="Q683" s="1">
        <v>1.1055364710070999E-8</v>
      </c>
      <c r="R683" s="1">
        <v>43.945729032899102</v>
      </c>
      <c r="S683" s="1">
        <v>65.164691605829304</v>
      </c>
      <c r="T683" s="1">
        <v>0.29877788326757299</v>
      </c>
      <c r="U683" s="1">
        <v>2280.76420620402</v>
      </c>
      <c r="V683" s="1">
        <f t="shared" si="41"/>
        <v>1.3308451200000049</v>
      </c>
      <c r="W683" s="1">
        <f t="shared" si="42"/>
        <v>2.5385094000000072</v>
      </c>
      <c r="X683" s="1">
        <f t="shared" si="43"/>
        <v>218.10413439294143</v>
      </c>
    </row>
    <row r="684" spans="1:24" x14ac:dyDescent="0.3">
      <c r="A684" s="18" t="str">
        <f t="shared" si="40"/>
        <v>AirGrSupp - Other GSE_1990_25</v>
      </c>
      <c r="B684" s="1" t="s">
        <v>40</v>
      </c>
      <c r="C684" s="1">
        <v>2020</v>
      </c>
      <c r="D684" s="1" t="s">
        <v>64</v>
      </c>
      <c r="E684" s="1">
        <v>1990</v>
      </c>
      <c r="F684" s="1">
        <v>25</v>
      </c>
      <c r="G684" s="1" t="s">
        <v>5</v>
      </c>
      <c r="H684" s="1">
        <v>0</v>
      </c>
      <c r="I684" s="1">
        <v>0</v>
      </c>
      <c r="J684" s="1">
        <v>0</v>
      </c>
      <c r="K684" s="1">
        <v>0</v>
      </c>
      <c r="L684" s="1">
        <v>0</v>
      </c>
      <c r="M684" s="1">
        <v>0</v>
      </c>
      <c r="N684" s="1">
        <v>0</v>
      </c>
      <c r="O684" s="1">
        <v>0</v>
      </c>
      <c r="P684" s="1">
        <v>0</v>
      </c>
      <c r="Q684" s="1">
        <v>0</v>
      </c>
      <c r="R684" s="1">
        <v>0</v>
      </c>
      <c r="S684" s="1">
        <v>0</v>
      </c>
      <c r="T684" s="1">
        <v>0</v>
      </c>
      <c r="U684" s="1">
        <v>0</v>
      </c>
      <c r="V684" s="1">
        <f t="shared" si="41"/>
        <v>0</v>
      </c>
      <c r="W684" s="1">
        <f t="shared" si="42"/>
        <v>0</v>
      </c>
      <c r="X684" s="1" t="e">
        <f t="shared" si="43"/>
        <v>#DIV/0!</v>
      </c>
    </row>
    <row r="685" spans="1:24" x14ac:dyDescent="0.3">
      <c r="A685" s="18" t="str">
        <f t="shared" si="40"/>
        <v>AirGrSupp - Other GSE_1990_50</v>
      </c>
      <c r="B685" s="1" t="s">
        <v>40</v>
      </c>
      <c r="C685" s="1">
        <v>2020</v>
      </c>
      <c r="D685" s="1" t="s">
        <v>64</v>
      </c>
      <c r="E685" s="1">
        <v>1990</v>
      </c>
      <c r="F685" s="1">
        <v>50</v>
      </c>
      <c r="G685" s="1" t="s">
        <v>5</v>
      </c>
      <c r="H685" s="1">
        <v>2.7417523957741402E-6</v>
      </c>
      <c r="I685" s="1">
        <v>3.3175203988867102E-6</v>
      </c>
      <c r="J685" s="1">
        <v>3.9481234499147704E-6</v>
      </c>
      <c r="K685" s="1">
        <v>9.3162127580580994E-6</v>
      </c>
      <c r="L685" s="1">
        <v>6.32797655467653E-6</v>
      </c>
      <c r="M685" s="1">
        <v>4.90205223206702E-4</v>
      </c>
      <c r="N685" s="1">
        <v>8.8193035397401702E-7</v>
      </c>
      <c r="O685" s="1">
        <v>8.1137592565609498E-7</v>
      </c>
      <c r="P685" s="1">
        <v>4.44993781727541E-9</v>
      </c>
      <c r="Q685" s="1">
        <v>4.00098913316855E-9</v>
      </c>
      <c r="R685" s="1">
        <v>15.9041686023825</v>
      </c>
      <c r="S685" s="1">
        <v>21.721563868609699</v>
      </c>
      <c r="T685" s="1">
        <v>9.9592627755857796E-2</v>
      </c>
      <c r="U685" s="1">
        <v>825.41942700717198</v>
      </c>
      <c r="V685" s="1">
        <f t="shared" si="41"/>
        <v>1.3308451199999971</v>
      </c>
      <c r="W685" s="1">
        <f t="shared" si="42"/>
        <v>2.5385093999999979</v>
      </c>
      <c r="X685" s="1">
        <f t="shared" si="43"/>
        <v>218.10413439294044</v>
      </c>
    </row>
    <row r="686" spans="1:24" x14ac:dyDescent="0.3">
      <c r="A686" s="18" t="str">
        <f t="shared" si="40"/>
        <v>AirGrSupp - Other GSE_1993_25</v>
      </c>
      <c r="B686" s="1" t="s">
        <v>40</v>
      </c>
      <c r="C686" s="1">
        <v>2020</v>
      </c>
      <c r="D686" s="1" t="s">
        <v>64</v>
      </c>
      <c r="E686" s="1">
        <v>1993</v>
      </c>
      <c r="F686" s="1">
        <v>25</v>
      </c>
      <c r="G686" s="1" t="s">
        <v>5</v>
      </c>
      <c r="H686" s="1">
        <v>0</v>
      </c>
      <c r="I686" s="1">
        <v>0</v>
      </c>
      <c r="J686" s="1">
        <v>0</v>
      </c>
      <c r="K686" s="1">
        <v>0</v>
      </c>
      <c r="L686" s="1">
        <v>0</v>
      </c>
      <c r="M686" s="1">
        <v>0</v>
      </c>
      <c r="N686" s="1">
        <v>0</v>
      </c>
      <c r="O686" s="1">
        <v>0</v>
      </c>
      <c r="P686" s="1">
        <v>0</v>
      </c>
      <c r="Q686" s="1">
        <v>0</v>
      </c>
      <c r="R686" s="1">
        <v>0</v>
      </c>
      <c r="S686" s="1">
        <v>0</v>
      </c>
      <c r="T686" s="1">
        <v>0</v>
      </c>
      <c r="U686" s="1">
        <v>0</v>
      </c>
      <c r="V686" s="1">
        <f t="shared" si="41"/>
        <v>0</v>
      </c>
      <c r="W686" s="1">
        <f t="shared" si="42"/>
        <v>0</v>
      </c>
      <c r="X686" s="1" t="e">
        <f t="shared" si="43"/>
        <v>#DIV/0!</v>
      </c>
    </row>
    <row r="687" spans="1:24" x14ac:dyDescent="0.3">
      <c r="A687" s="18" t="str">
        <f t="shared" si="40"/>
        <v>AirGrSupp - Other GSE_1994_50</v>
      </c>
      <c r="B687" s="1" t="s">
        <v>40</v>
      </c>
      <c r="C687" s="1">
        <v>2020</v>
      </c>
      <c r="D687" s="1" t="s">
        <v>64</v>
      </c>
      <c r="E687" s="1">
        <v>1994</v>
      </c>
      <c r="F687" s="1">
        <v>50</v>
      </c>
      <c r="G687" s="1" t="s">
        <v>5</v>
      </c>
      <c r="H687" s="1">
        <v>5.1119884924362496E-6</v>
      </c>
      <c r="I687" s="1">
        <v>6.1855060758478601E-6</v>
      </c>
      <c r="J687" s="1">
        <v>7.3612634291082004E-6</v>
      </c>
      <c r="K687" s="1">
        <v>1.7372170018566099E-5</v>
      </c>
      <c r="L687" s="1">
        <v>1.18106792814594E-5</v>
      </c>
      <c r="M687" s="1">
        <v>9.1525002920747503E-4</v>
      </c>
      <c r="N687" s="1">
        <v>1.6448199134282999E-6</v>
      </c>
      <c r="O687" s="1">
        <v>1.51323432035404E-6</v>
      </c>
      <c r="P687" s="1">
        <v>8.3085807523633705E-9</v>
      </c>
      <c r="Q687" s="1">
        <v>7.4701477006645792E-9</v>
      </c>
      <c r="R687" s="1">
        <v>29.694279229891698</v>
      </c>
      <c r="S687" s="1">
        <v>48.1132639689706</v>
      </c>
      <c r="T687" s="1">
        <v>9.9592627755857796E-2</v>
      </c>
      <c r="U687" s="1">
        <v>1539.6244470070601</v>
      </c>
      <c r="V687" s="1">
        <f t="shared" si="41"/>
        <v>1.3302983121725307</v>
      </c>
      <c r="W687" s="1">
        <f t="shared" si="42"/>
        <v>2.5400875079704583</v>
      </c>
      <c r="X687" s="1">
        <f t="shared" si="43"/>
        <v>483.10065768036424</v>
      </c>
    </row>
    <row r="688" spans="1:24" x14ac:dyDescent="0.3">
      <c r="A688" s="18" t="str">
        <f t="shared" si="40"/>
        <v>AirGrSupp - Other GSE_1995_25</v>
      </c>
      <c r="B688" s="1" t="s">
        <v>40</v>
      </c>
      <c r="C688" s="1">
        <v>2020</v>
      </c>
      <c r="D688" s="1" t="s">
        <v>64</v>
      </c>
      <c r="E688" s="1">
        <v>1995</v>
      </c>
      <c r="F688" s="1">
        <v>25</v>
      </c>
      <c r="G688" s="1" t="s">
        <v>5</v>
      </c>
      <c r="H688" s="1">
        <v>0</v>
      </c>
      <c r="I688" s="1">
        <v>0</v>
      </c>
      <c r="J688" s="1">
        <v>0</v>
      </c>
      <c r="K688" s="1">
        <v>0</v>
      </c>
      <c r="L688" s="1">
        <v>0</v>
      </c>
      <c r="M688" s="1">
        <v>0</v>
      </c>
      <c r="N688" s="1">
        <v>0</v>
      </c>
      <c r="O688" s="1">
        <v>0</v>
      </c>
      <c r="P688" s="1">
        <v>0</v>
      </c>
      <c r="Q688" s="1">
        <v>0</v>
      </c>
      <c r="R688" s="1">
        <v>0</v>
      </c>
      <c r="S688" s="1">
        <v>0</v>
      </c>
      <c r="T688" s="1">
        <v>0</v>
      </c>
      <c r="U688" s="1">
        <v>0</v>
      </c>
      <c r="V688" s="1">
        <f t="shared" si="41"/>
        <v>0</v>
      </c>
      <c r="W688" s="1">
        <f t="shared" si="42"/>
        <v>0</v>
      </c>
      <c r="X688" s="1" t="e">
        <f t="shared" si="43"/>
        <v>#DIV/0!</v>
      </c>
    </row>
    <row r="689" spans="1:24" x14ac:dyDescent="0.3">
      <c r="A689" s="18" t="str">
        <f t="shared" si="40"/>
        <v>AirGrSupp - Other GSE_1995_75</v>
      </c>
      <c r="B689" s="1" t="s">
        <v>40</v>
      </c>
      <c r="C689" s="1">
        <v>2020</v>
      </c>
      <c r="D689" s="1" t="s">
        <v>64</v>
      </c>
      <c r="E689" s="1">
        <v>1995</v>
      </c>
      <c r="F689" s="1">
        <v>75</v>
      </c>
      <c r="G689" s="1" t="s">
        <v>5</v>
      </c>
      <c r="H689" s="1">
        <v>1.3931250737397601E-6</v>
      </c>
      <c r="I689" s="1">
        <v>1.68568133922511E-6</v>
      </c>
      <c r="J689" s="1">
        <v>2.0061001061852498E-6</v>
      </c>
      <c r="K689" s="1">
        <v>5.8047305726148299E-6</v>
      </c>
      <c r="L689" s="1">
        <v>1.31327215113873E-5</v>
      </c>
      <c r="M689" s="1">
        <v>6.7302040642272E-4</v>
      </c>
      <c r="N689" s="1">
        <v>1.1643648418831001E-6</v>
      </c>
      <c r="O689" s="1">
        <v>1.07121565453246E-6</v>
      </c>
      <c r="P689" s="1">
        <v>6.1806136667389197E-9</v>
      </c>
      <c r="Q689" s="1">
        <v>5.4931020825997002E-9</v>
      </c>
      <c r="R689" s="1">
        <v>21.8354058868881</v>
      </c>
      <c r="S689" s="1">
        <v>21.721563868609699</v>
      </c>
      <c r="T689" s="1">
        <v>9.9592627755857796E-2</v>
      </c>
      <c r="U689" s="1">
        <v>1259.85070437936</v>
      </c>
      <c r="V689" s="1">
        <f t="shared" si="41"/>
        <v>0.44304209973308739</v>
      </c>
      <c r="W689" s="1">
        <f t="shared" si="42"/>
        <v>3.4516301380482441</v>
      </c>
      <c r="X689" s="1">
        <f t="shared" si="43"/>
        <v>218.10413439294044</v>
      </c>
    </row>
    <row r="690" spans="1:24" x14ac:dyDescent="0.3">
      <c r="A690" s="18" t="str">
        <f t="shared" si="40"/>
        <v>AirGrSupp - Other GSE_1995_175</v>
      </c>
      <c r="B690" s="1" t="s">
        <v>40</v>
      </c>
      <c r="C690" s="1">
        <v>2020</v>
      </c>
      <c r="D690" s="1" t="s">
        <v>64</v>
      </c>
      <c r="E690" s="1">
        <v>1995</v>
      </c>
      <c r="F690" s="1">
        <v>175</v>
      </c>
      <c r="G690" s="1" t="s">
        <v>5</v>
      </c>
      <c r="H690" s="1">
        <v>2.8885022453463602E-6</v>
      </c>
      <c r="I690" s="1">
        <v>3.4950877168691E-6</v>
      </c>
      <c r="J690" s="1">
        <v>4.1594432332987697E-6</v>
      </c>
      <c r="K690" s="1">
        <v>1.35494194048222E-5</v>
      </c>
      <c r="L690" s="1">
        <v>3.7014116373121699E-5</v>
      </c>
      <c r="M690" s="1">
        <v>2.0306650193788901E-3</v>
      </c>
      <c r="N690" s="1">
        <v>1.9333086240453401E-6</v>
      </c>
      <c r="O690" s="1">
        <v>1.7786439341217101E-6</v>
      </c>
      <c r="P690" s="1">
        <v>1.8687850076026501E-8</v>
      </c>
      <c r="Q690" s="1">
        <v>1.6574014904395601E-8</v>
      </c>
      <c r="R690" s="1">
        <v>65.882690175955702</v>
      </c>
      <c r="S690" s="1">
        <v>21.721563868609699</v>
      </c>
      <c r="T690" s="1">
        <v>9.9592627755857796E-2</v>
      </c>
      <c r="U690" s="1">
        <v>3801.2736770067099</v>
      </c>
      <c r="V690" s="1">
        <f t="shared" si="41"/>
        <v>0.30445109627930489</v>
      </c>
      <c r="W690" s="1">
        <f t="shared" si="42"/>
        <v>3.2242361910451365</v>
      </c>
      <c r="X690" s="1">
        <f t="shared" si="43"/>
        <v>218.10413439294044</v>
      </c>
    </row>
    <row r="691" spans="1:24" x14ac:dyDescent="0.3">
      <c r="A691" s="18" t="str">
        <f t="shared" si="40"/>
        <v>AirGrSupp - Other GSE_1996_25</v>
      </c>
      <c r="B691" s="1" t="s">
        <v>40</v>
      </c>
      <c r="C691" s="1">
        <v>2020</v>
      </c>
      <c r="D691" s="1" t="s">
        <v>64</v>
      </c>
      <c r="E691" s="1">
        <v>1996</v>
      </c>
      <c r="F691" s="1">
        <v>25</v>
      </c>
      <c r="G691" s="1" t="s">
        <v>5</v>
      </c>
      <c r="H691" s="1">
        <v>0</v>
      </c>
      <c r="I691" s="1">
        <v>0</v>
      </c>
      <c r="J691" s="1">
        <v>0</v>
      </c>
      <c r="K691" s="1">
        <v>0</v>
      </c>
      <c r="L691" s="1">
        <v>0</v>
      </c>
      <c r="M691" s="1">
        <v>0</v>
      </c>
      <c r="N691" s="1">
        <v>0</v>
      </c>
      <c r="O691" s="1">
        <v>0</v>
      </c>
      <c r="P691" s="1">
        <v>0</v>
      </c>
      <c r="Q691" s="1">
        <v>0</v>
      </c>
      <c r="R691" s="1">
        <v>0</v>
      </c>
      <c r="S691" s="1">
        <v>0</v>
      </c>
      <c r="T691" s="1">
        <v>0</v>
      </c>
      <c r="U691" s="1">
        <v>0</v>
      </c>
      <c r="V691" s="1">
        <f t="shared" si="41"/>
        <v>0</v>
      </c>
      <c r="W691" s="1">
        <f t="shared" si="42"/>
        <v>0</v>
      </c>
      <c r="X691" s="1" t="e">
        <f t="shared" si="43"/>
        <v>#DIV/0!</v>
      </c>
    </row>
    <row r="692" spans="1:24" x14ac:dyDescent="0.3">
      <c r="A692" s="18" t="str">
        <f t="shared" si="40"/>
        <v>AirGrSupp - Other GSE_1996_100</v>
      </c>
      <c r="B692" s="1" t="s">
        <v>40</v>
      </c>
      <c r="C692" s="1">
        <v>2020</v>
      </c>
      <c r="D692" s="1" t="s">
        <v>64</v>
      </c>
      <c r="E692" s="1">
        <v>1996</v>
      </c>
      <c r="F692" s="1">
        <v>100</v>
      </c>
      <c r="G692" s="1" t="s">
        <v>5</v>
      </c>
      <c r="H692" s="1">
        <v>4.2033746133431597E-6</v>
      </c>
      <c r="I692" s="1">
        <v>5.08608328214522E-6</v>
      </c>
      <c r="J692" s="1">
        <v>6.0528594432141499E-6</v>
      </c>
      <c r="K692" s="1">
        <v>1.75921450048354E-5</v>
      </c>
      <c r="L692" s="1">
        <v>3.9836999403412799E-5</v>
      </c>
      <c r="M692" s="1">
        <v>2.0581909357790598E-3</v>
      </c>
      <c r="N692" s="1">
        <v>3.49831794614923E-6</v>
      </c>
      <c r="O692" s="1">
        <v>3.2184525104572899E-6</v>
      </c>
      <c r="P692" s="1">
        <v>1.8902894652647899E-8</v>
      </c>
      <c r="Q692" s="1">
        <v>1.6798677733724801E-8</v>
      </c>
      <c r="R692" s="1">
        <v>66.775738219180596</v>
      </c>
      <c r="S692" s="1">
        <v>48.1132639689706</v>
      </c>
      <c r="T692" s="1">
        <v>9.9592627755857796E-2</v>
      </c>
      <c r="U692" s="1">
        <v>3849.06111751765</v>
      </c>
      <c r="V692" s="1">
        <f t="shared" si="41"/>
        <v>0.43753949460824237</v>
      </c>
      <c r="W692" s="1">
        <f t="shared" si="42"/>
        <v>3.4270497785333771</v>
      </c>
      <c r="X692" s="1">
        <f t="shared" si="43"/>
        <v>483.10065768036424</v>
      </c>
    </row>
    <row r="693" spans="1:24" x14ac:dyDescent="0.3">
      <c r="A693" s="18" t="str">
        <f t="shared" si="40"/>
        <v>AirGrSupp - Other GSE_1997_50</v>
      </c>
      <c r="B693" s="1" t="s">
        <v>40</v>
      </c>
      <c r="C693" s="1">
        <v>2020</v>
      </c>
      <c r="D693" s="1" t="s">
        <v>64</v>
      </c>
      <c r="E693" s="1">
        <v>1997</v>
      </c>
      <c r="F693" s="1">
        <v>50</v>
      </c>
      <c r="G693" s="1" t="s">
        <v>5</v>
      </c>
      <c r="H693" s="1">
        <v>1.26110418082952E-5</v>
      </c>
      <c r="I693" s="1">
        <v>1.52593605880372E-5</v>
      </c>
      <c r="J693" s="1">
        <v>1.8159900203945099E-5</v>
      </c>
      <c r="K693" s="1">
        <v>4.3129311357814097E-5</v>
      </c>
      <c r="L693" s="1">
        <v>3.0704571318640003E-5</v>
      </c>
      <c r="M693" s="1">
        <v>2.42051641439544E-3</v>
      </c>
      <c r="N693" s="1">
        <v>4.1173492394612899E-6</v>
      </c>
      <c r="O693" s="1">
        <v>3.78796130030439E-6</v>
      </c>
      <c r="P693" s="1">
        <v>2.20005433696018E-8</v>
      </c>
      <c r="Q693" s="1">
        <v>1.9755929582514202E-8</v>
      </c>
      <c r="R693" s="1">
        <v>78.530989342696202</v>
      </c>
      <c r="S693" s="1">
        <v>117.94809180655101</v>
      </c>
      <c r="T693" s="1">
        <v>0.29877788326757299</v>
      </c>
      <c r="U693" s="1">
        <v>3931.60306021837</v>
      </c>
      <c r="V693" s="1">
        <f t="shared" si="41"/>
        <v>1.2851542951547106</v>
      </c>
      <c r="W693" s="1">
        <f t="shared" si="42"/>
        <v>2.5859610226374539</v>
      </c>
      <c r="X693" s="1">
        <f t="shared" si="43"/>
        <v>394.76848325122387</v>
      </c>
    </row>
    <row r="694" spans="1:24" x14ac:dyDescent="0.3">
      <c r="A694" s="18" t="str">
        <f t="shared" si="40"/>
        <v>AirGrSupp - Other GSE_1997_75</v>
      </c>
      <c r="B694" s="1" t="s">
        <v>40</v>
      </c>
      <c r="C694" s="1">
        <v>2020</v>
      </c>
      <c r="D694" s="1" t="s">
        <v>64</v>
      </c>
      <c r="E694" s="1">
        <v>1997</v>
      </c>
      <c r="F694" s="1">
        <v>75</v>
      </c>
      <c r="G694" s="1" t="s">
        <v>5</v>
      </c>
      <c r="H694" s="1">
        <v>1.68312305335359E-6</v>
      </c>
      <c r="I694" s="1">
        <v>2.03657889455785E-6</v>
      </c>
      <c r="J694" s="1">
        <v>2.4236971968291798E-6</v>
      </c>
      <c r="K694" s="1">
        <v>7.0763524098411996E-6</v>
      </c>
      <c r="L694" s="1">
        <v>1.6039074125728301E-5</v>
      </c>
      <c r="M694" s="1">
        <v>8.3547360797303204E-4</v>
      </c>
      <c r="N694" s="1">
        <v>1.39469933677649E-6</v>
      </c>
      <c r="O694" s="1">
        <v>1.2831233898343701E-6</v>
      </c>
      <c r="P694" s="1">
        <v>7.6738741388214698E-9</v>
      </c>
      <c r="Q694" s="1">
        <v>6.8190232749513602E-9</v>
      </c>
      <c r="R694" s="1">
        <v>27.1060211009646</v>
      </c>
      <c r="S694" s="1">
        <v>21.721563868609699</v>
      </c>
      <c r="T694" s="1">
        <v>9.9592627755857796E-2</v>
      </c>
      <c r="U694" s="1">
        <v>1563.9525985399</v>
      </c>
      <c r="V694" s="1">
        <f t="shared" si="41"/>
        <v>0.43118759052284827</v>
      </c>
      <c r="W694" s="1">
        <f t="shared" si="42"/>
        <v>3.3958172428137665</v>
      </c>
      <c r="X694" s="1">
        <f t="shared" si="43"/>
        <v>218.10413439294044</v>
      </c>
    </row>
    <row r="695" spans="1:24" x14ac:dyDescent="0.3">
      <c r="A695" s="18" t="str">
        <f t="shared" si="40"/>
        <v>AirGrSupp - Other GSE_1997_300</v>
      </c>
      <c r="B695" s="1" t="s">
        <v>40</v>
      </c>
      <c r="C695" s="1">
        <v>2020</v>
      </c>
      <c r="D695" s="1" t="s">
        <v>64</v>
      </c>
      <c r="E695" s="1">
        <v>1997</v>
      </c>
      <c r="F695" s="1">
        <v>300</v>
      </c>
      <c r="G695" s="1" t="s">
        <v>5</v>
      </c>
      <c r="H695" s="1">
        <v>8.3757651019834695E-6</v>
      </c>
      <c r="I695" s="1">
        <v>1.01346757733999E-5</v>
      </c>
      <c r="J695" s="1">
        <v>1.20611017468561E-5</v>
      </c>
      <c r="K695" s="1">
        <v>2.87132490263829E-5</v>
      </c>
      <c r="L695" s="1">
        <v>1.7998380197642699E-4</v>
      </c>
      <c r="M695" s="1">
        <v>1.28636933486191E-2</v>
      </c>
      <c r="N695" s="1">
        <v>4.5744591209064302E-6</v>
      </c>
      <c r="O695" s="1">
        <v>4.2085023912339102E-6</v>
      </c>
      <c r="P695" s="1">
        <v>1.18679951365992E-7</v>
      </c>
      <c r="Q695" s="1">
        <v>1.0499173583578001E-7</v>
      </c>
      <c r="R695" s="1">
        <v>417.34836386987803</v>
      </c>
      <c r="S695" s="1">
        <v>96.226527937941299</v>
      </c>
      <c r="T695" s="1">
        <v>0.19918525551171501</v>
      </c>
      <c r="U695" s="1">
        <v>24056.631984485299</v>
      </c>
      <c r="V695" s="1">
        <f t="shared" si="41"/>
        <v>0.13949660420161974</v>
      </c>
      <c r="W695" s="1">
        <f t="shared" si="42"/>
        <v>2.4773490290539013</v>
      </c>
      <c r="X695" s="1">
        <f t="shared" si="43"/>
        <v>483.10065768036617</v>
      </c>
    </row>
    <row r="696" spans="1:24" x14ac:dyDescent="0.3">
      <c r="A696" s="18" t="str">
        <f t="shared" si="40"/>
        <v>AirGrSupp - Other GSE_1998_50</v>
      </c>
      <c r="B696" s="1" t="s">
        <v>40</v>
      </c>
      <c r="C696" s="1">
        <v>2020</v>
      </c>
      <c r="D696" s="1" t="s">
        <v>64</v>
      </c>
      <c r="E696" s="1">
        <v>1998</v>
      </c>
      <c r="F696" s="1">
        <v>50</v>
      </c>
      <c r="G696" s="1" t="s">
        <v>5</v>
      </c>
      <c r="H696" s="1">
        <v>1.90523820110168E-5</v>
      </c>
      <c r="I696" s="1">
        <v>2.3053382233330298E-5</v>
      </c>
      <c r="J696" s="1">
        <v>2.7435430095864201E-5</v>
      </c>
      <c r="K696" s="1">
        <v>6.5309451983398497E-5</v>
      </c>
      <c r="L696" s="1">
        <v>4.72549642293482E-5</v>
      </c>
      <c r="M696" s="1">
        <v>3.7468048070681001E-3</v>
      </c>
      <c r="N696" s="1">
        <v>6.2533643474416503E-6</v>
      </c>
      <c r="O696" s="1">
        <v>5.7530951996463201E-6</v>
      </c>
      <c r="P696" s="1">
        <v>3.4069497081384198E-8</v>
      </c>
      <c r="Q696" s="1">
        <v>3.0580917149595598E-8</v>
      </c>
      <c r="R696" s="1">
        <v>121.560955597369</v>
      </c>
      <c r="S696" s="1">
        <v>192.453055875882</v>
      </c>
      <c r="T696" s="1">
        <v>0.39837051102343102</v>
      </c>
      <c r="U696" s="1">
        <v>6302.8375799351597</v>
      </c>
      <c r="V696" s="1">
        <f t="shared" si="41"/>
        <v>1.2111198885126631</v>
      </c>
      <c r="W696" s="1">
        <f t="shared" si="42"/>
        <v>2.4825609721758561</v>
      </c>
      <c r="X696" s="1">
        <f t="shared" si="43"/>
        <v>483.10065768036344</v>
      </c>
    </row>
    <row r="697" spans="1:24" x14ac:dyDescent="0.3">
      <c r="A697" s="18" t="str">
        <f t="shared" si="40"/>
        <v>AirGrSupp - Other GSE_1998_75</v>
      </c>
      <c r="B697" s="1" t="s">
        <v>40</v>
      </c>
      <c r="C697" s="1">
        <v>2020</v>
      </c>
      <c r="D697" s="1" t="s">
        <v>64</v>
      </c>
      <c r="E697" s="1">
        <v>1998</v>
      </c>
      <c r="F697" s="1">
        <v>75</v>
      </c>
      <c r="G697" s="1" t="s">
        <v>5</v>
      </c>
      <c r="H697" s="1">
        <v>6.84971071325942E-6</v>
      </c>
      <c r="I697" s="1">
        <v>8.2881499630438996E-6</v>
      </c>
      <c r="J697" s="1">
        <v>9.8635834270935701E-6</v>
      </c>
      <c r="K697" s="1">
        <v>2.89323958663132E-5</v>
      </c>
      <c r="L697" s="1">
        <v>5.2807759535356401E-5</v>
      </c>
      <c r="M697" s="1">
        <v>3.44746981742993E-3</v>
      </c>
      <c r="N697" s="1">
        <v>6.2782189393862602E-6</v>
      </c>
      <c r="O697" s="1">
        <v>5.7759614242353601E-6</v>
      </c>
      <c r="P697" s="1">
        <v>3.1668076796108202E-8</v>
      </c>
      <c r="Q697" s="1">
        <v>2.81377852039891E-8</v>
      </c>
      <c r="R697" s="1">
        <v>111.84936151712699</v>
      </c>
      <c r="S697" s="1">
        <v>96.226527937941299</v>
      </c>
      <c r="T697" s="1">
        <v>0.19918525551171501</v>
      </c>
      <c r="U697" s="1">
        <v>6447.17737184207</v>
      </c>
      <c r="V697" s="1">
        <f t="shared" si="41"/>
        <v>0.42567346894819502</v>
      </c>
      <c r="W697" s="1">
        <f t="shared" si="42"/>
        <v>2.7121688542109479</v>
      </c>
      <c r="X697" s="1">
        <f t="shared" si="43"/>
        <v>483.10065768036617</v>
      </c>
    </row>
    <row r="698" spans="1:24" x14ac:dyDescent="0.3">
      <c r="A698" s="18" t="str">
        <f t="shared" si="40"/>
        <v>AirGrSupp - Other GSE_1998_300</v>
      </c>
      <c r="B698" s="1" t="s">
        <v>40</v>
      </c>
      <c r="C698" s="1">
        <v>2020</v>
      </c>
      <c r="D698" s="1" t="s">
        <v>64</v>
      </c>
      <c r="E698" s="1">
        <v>1998</v>
      </c>
      <c r="F698" s="1">
        <v>300</v>
      </c>
      <c r="G698" s="1" t="s">
        <v>5</v>
      </c>
      <c r="H698" s="1">
        <v>4.1303249899594698E-6</v>
      </c>
      <c r="I698" s="1">
        <v>4.9976932378509602E-6</v>
      </c>
      <c r="J698" s="1">
        <v>5.9476679855416403E-6</v>
      </c>
      <c r="K698" s="1">
        <v>1.42253699398915E-5</v>
      </c>
      <c r="L698" s="1">
        <v>8.9249421414312096E-5</v>
      </c>
      <c r="M698" s="1">
        <v>6.4318466743095801E-3</v>
      </c>
      <c r="N698" s="1">
        <v>2.25283330025675E-6</v>
      </c>
      <c r="O698" s="1">
        <v>2.0726066362362102E-6</v>
      </c>
      <c r="P698" s="1">
        <v>5.93417024098269E-8</v>
      </c>
      <c r="Q698" s="1">
        <v>5.2495867917890201E-8</v>
      </c>
      <c r="R698" s="1">
        <v>208.67418193493901</v>
      </c>
      <c r="S698" s="1">
        <v>48.1132639689706</v>
      </c>
      <c r="T698" s="1">
        <v>9.9592627755857796E-2</v>
      </c>
      <c r="U698" s="1">
        <v>12028.3159922426</v>
      </c>
      <c r="V698" s="1">
        <f t="shared" si="41"/>
        <v>0.13757938608187592</v>
      </c>
      <c r="W698" s="1">
        <f t="shared" si="42"/>
        <v>2.4569096224928932</v>
      </c>
      <c r="X698" s="1">
        <f t="shared" si="43"/>
        <v>483.10065768036424</v>
      </c>
    </row>
    <row r="699" spans="1:24" x14ac:dyDescent="0.3">
      <c r="A699" s="18" t="str">
        <f t="shared" si="40"/>
        <v>AirGrSupp - Other GSE_1999_25</v>
      </c>
      <c r="B699" s="1" t="s">
        <v>40</v>
      </c>
      <c r="C699" s="1">
        <v>2020</v>
      </c>
      <c r="D699" s="1" t="s">
        <v>64</v>
      </c>
      <c r="E699" s="1">
        <v>1999</v>
      </c>
      <c r="F699" s="1">
        <v>25</v>
      </c>
      <c r="G699" s="1" t="s">
        <v>5</v>
      </c>
      <c r="H699" s="1">
        <v>0</v>
      </c>
      <c r="I699" s="1">
        <v>0</v>
      </c>
      <c r="J699" s="1">
        <v>0</v>
      </c>
      <c r="K699" s="1">
        <v>0</v>
      </c>
      <c r="L699" s="1">
        <v>0</v>
      </c>
      <c r="M699" s="1">
        <v>0</v>
      </c>
      <c r="N699" s="1">
        <v>0</v>
      </c>
      <c r="O699" s="1">
        <v>0</v>
      </c>
      <c r="P699" s="1">
        <v>0</v>
      </c>
      <c r="Q699" s="1">
        <v>0</v>
      </c>
      <c r="R699" s="1">
        <v>0</v>
      </c>
      <c r="S699" s="1">
        <v>0</v>
      </c>
      <c r="T699" s="1">
        <v>0</v>
      </c>
      <c r="U699" s="1">
        <v>0</v>
      </c>
      <c r="V699" s="1">
        <f t="shared" si="41"/>
        <v>0</v>
      </c>
      <c r="W699" s="1">
        <f t="shared" si="42"/>
        <v>0</v>
      </c>
      <c r="X699" s="1" t="e">
        <f t="shared" si="43"/>
        <v>#DIV/0!</v>
      </c>
    </row>
    <row r="700" spans="1:24" x14ac:dyDescent="0.3">
      <c r="A700" s="18" t="str">
        <f t="shared" si="40"/>
        <v>AirGrSupp - Other GSE_1999_50</v>
      </c>
      <c r="B700" s="1" t="s">
        <v>40</v>
      </c>
      <c r="C700" s="1">
        <v>2020</v>
      </c>
      <c r="D700" s="1" t="s">
        <v>64</v>
      </c>
      <c r="E700" s="1">
        <v>1999</v>
      </c>
      <c r="F700" s="1">
        <v>50</v>
      </c>
      <c r="G700" s="1" t="s">
        <v>5</v>
      </c>
      <c r="H700" s="1">
        <v>1.7926440443738898E-5</v>
      </c>
      <c r="I700" s="1">
        <v>2.16909929369241E-5</v>
      </c>
      <c r="J700" s="1">
        <v>2.5814074238984101E-5</v>
      </c>
      <c r="K700" s="1">
        <v>6.2706568051312198E-5</v>
      </c>
      <c r="L700" s="1">
        <v>4.7534731082433601E-5</v>
      </c>
      <c r="M700" s="1">
        <v>4.4904454557991701E-3</v>
      </c>
      <c r="N700" s="1">
        <v>6.4479282409400504E-6</v>
      </c>
      <c r="O700" s="1">
        <v>5.9320939816648501E-6</v>
      </c>
      <c r="P700" s="1">
        <v>4.0978601909201097E-8</v>
      </c>
      <c r="Q700" s="1">
        <v>3.6650412156385602E-8</v>
      </c>
      <c r="R700" s="1">
        <v>145.68755747165599</v>
      </c>
      <c r="S700" s="1">
        <v>288.67958381382402</v>
      </c>
      <c r="T700" s="1">
        <v>0.59755576653514697</v>
      </c>
      <c r="U700" s="1">
        <v>7553.7824431283898</v>
      </c>
      <c r="V700" s="1">
        <f t="shared" si="41"/>
        <v>0.95083150019630058</v>
      </c>
      <c r="W700" s="1">
        <f t="shared" si="42"/>
        <v>2.0836998932215463</v>
      </c>
      <c r="X700" s="1">
        <f t="shared" si="43"/>
        <v>483.1006576803648</v>
      </c>
    </row>
    <row r="701" spans="1:24" x14ac:dyDescent="0.3">
      <c r="A701" s="18" t="str">
        <f t="shared" si="40"/>
        <v>AirGrSupp - Other GSE_1999_100</v>
      </c>
      <c r="B701" s="1" t="s">
        <v>40</v>
      </c>
      <c r="C701" s="1">
        <v>2020</v>
      </c>
      <c r="D701" s="1" t="s">
        <v>64</v>
      </c>
      <c r="E701" s="1">
        <v>1999</v>
      </c>
      <c r="F701" s="1">
        <v>100</v>
      </c>
      <c r="G701" s="1" t="s">
        <v>5</v>
      </c>
      <c r="H701" s="1">
        <v>4.0323819887846202E-6</v>
      </c>
      <c r="I701" s="1">
        <v>4.8791822064293896E-6</v>
      </c>
      <c r="J701" s="1">
        <v>5.8066300638498501E-6</v>
      </c>
      <c r="K701" s="1">
        <v>1.7113535736071699E-5</v>
      </c>
      <c r="L701" s="1">
        <v>3.1264848520304202E-5</v>
      </c>
      <c r="M701" s="1">
        <v>2.0581909357790598E-3</v>
      </c>
      <c r="N701" s="1">
        <v>3.6787756472779201E-6</v>
      </c>
      <c r="O701" s="1">
        <v>3.38447359549569E-6</v>
      </c>
      <c r="P701" s="1">
        <v>1.8908024431384699E-8</v>
      </c>
      <c r="Q701" s="1">
        <v>1.6798677733724801E-8</v>
      </c>
      <c r="R701" s="1">
        <v>66.775738219180596</v>
      </c>
      <c r="S701" s="1">
        <v>48.1132639689706</v>
      </c>
      <c r="T701" s="1">
        <v>9.9592627755857796E-2</v>
      </c>
      <c r="U701" s="1">
        <v>3849.06111751765</v>
      </c>
      <c r="V701" s="1">
        <f t="shared" si="41"/>
        <v>0.41974045611817201</v>
      </c>
      <c r="W701" s="1">
        <f t="shared" si="42"/>
        <v>2.689615026281547</v>
      </c>
      <c r="X701" s="1">
        <f t="shared" si="43"/>
        <v>483.10065768036424</v>
      </c>
    </row>
    <row r="702" spans="1:24" x14ac:dyDescent="0.3">
      <c r="A702" s="18" t="str">
        <f t="shared" si="40"/>
        <v>AirGrSupp - Other GSE_1999_600</v>
      </c>
      <c r="B702" s="1" t="s">
        <v>40</v>
      </c>
      <c r="C702" s="1">
        <v>2020</v>
      </c>
      <c r="D702" s="1" t="s">
        <v>64</v>
      </c>
      <c r="E702" s="1">
        <v>1999</v>
      </c>
      <c r="F702" s="1">
        <v>600</v>
      </c>
      <c r="G702" s="1" t="s">
        <v>5</v>
      </c>
      <c r="H702" s="1">
        <v>5.7224301793134402E-6</v>
      </c>
      <c r="I702" s="1">
        <v>6.9241405169692703E-6</v>
      </c>
      <c r="J702" s="1">
        <v>8.2402994582113602E-6</v>
      </c>
      <c r="K702" s="1">
        <v>2.0321251534996601E-5</v>
      </c>
      <c r="L702" s="1">
        <v>1.2751007439051399E-4</v>
      </c>
      <c r="M702" s="1">
        <v>9.7764069449505601E-3</v>
      </c>
      <c r="N702" s="1">
        <v>3.3720243008916599E-6</v>
      </c>
      <c r="O702" s="1">
        <v>3.1022623568203198E-6</v>
      </c>
      <c r="P702" s="1">
        <v>9.0216057577099906E-8</v>
      </c>
      <c r="Q702" s="1">
        <v>7.9793719235193196E-8</v>
      </c>
      <c r="R702" s="1">
        <v>317.18475654110802</v>
      </c>
      <c r="S702" s="1">
        <v>48.1132639689706</v>
      </c>
      <c r="T702" s="1">
        <v>9.9592627755857796E-2</v>
      </c>
      <c r="U702" s="1">
        <v>18283.040308208801</v>
      </c>
      <c r="V702" s="1">
        <f t="shared" si="41"/>
        <v>0.12540246018619403</v>
      </c>
      <c r="W702" s="1">
        <f t="shared" si="42"/>
        <v>2.309323010979853</v>
      </c>
      <c r="X702" s="1">
        <f t="shared" si="43"/>
        <v>483.10065768036424</v>
      </c>
    </row>
    <row r="703" spans="1:24" x14ac:dyDescent="0.3">
      <c r="A703" s="18" t="str">
        <f t="shared" si="40"/>
        <v>AirGrSupp - Other GSE_2000_50</v>
      </c>
      <c r="B703" s="1" t="s">
        <v>40</v>
      </c>
      <c r="C703" s="1">
        <v>2020</v>
      </c>
      <c r="D703" s="1" t="s">
        <v>64</v>
      </c>
      <c r="E703" s="1">
        <v>2000</v>
      </c>
      <c r="F703" s="1">
        <v>50</v>
      </c>
      <c r="G703" s="1" t="s">
        <v>5</v>
      </c>
      <c r="H703" s="1">
        <v>1.9255465929980702E-5</v>
      </c>
      <c r="I703" s="1">
        <v>2.3299113775276701E-5</v>
      </c>
      <c r="J703" s="1">
        <v>2.7727870939172301E-5</v>
      </c>
      <c r="K703" s="1">
        <v>6.7527176810317099E-5</v>
      </c>
      <c r="L703" s="1">
        <v>5.20140626517756E-5</v>
      </c>
      <c r="M703" s="1">
        <v>4.9480704704029099E-3</v>
      </c>
      <c r="N703" s="1">
        <v>6.9659963615203998E-6</v>
      </c>
      <c r="O703" s="1">
        <v>6.4087166525987701E-6</v>
      </c>
      <c r="P703" s="1">
        <v>4.51697013481819E-8</v>
      </c>
      <c r="Q703" s="1">
        <v>4.0385486006717901E-8</v>
      </c>
      <c r="R703" s="1">
        <v>160.53469708660199</v>
      </c>
      <c r="S703" s="1">
        <v>240.56631984485301</v>
      </c>
      <c r="T703" s="1">
        <v>0.49796313877928899</v>
      </c>
      <c r="U703" s="1">
        <v>8323.5946666319196</v>
      </c>
      <c r="V703" s="1">
        <f t="shared" si="41"/>
        <v>0.92686627369948171</v>
      </c>
      <c r="W703" s="1">
        <f t="shared" si="42"/>
        <v>2.0691808664919957</v>
      </c>
      <c r="X703" s="1">
        <f t="shared" si="43"/>
        <v>483.10065768036424</v>
      </c>
    </row>
    <row r="704" spans="1:24" x14ac:dyDescent="0.3">
      <c r="A704" s="18" t="str">
        <f t="shared" si="40"/>
        <v>AirGrSupp - Other GSE_2000_175</v>
      </c>
      <c r="B704" s="1" t="s">
        <v>40</v>
      </c>
      <c r="C704" s="1">
        <v>2020</v>
      </c>
      <c r="D704" s="1" t="s">
        <v>64</v>
      </c>
      <c r="E704" s="1">
        <v>2000</v>
      </c>
      <c r="F704" s="1">
        <v>175</v>
      </c>
      <c r="G704" s="1" t="s">
        <v>5</v>
      </c>
      <c r="H704" s="1">
        <v>2.39019324456935E-5</v>
      </c>
      <c r="I704" s="1">
        <v>2.8921338259289099E-5</v>
      </c>
      <c r="J704" s="1">
        <v>3.44187827217987E-5</v>
      </c>
      <c r="K704" s="1">
        <v>1.14765218133343E-4</v>
      </c>
      <c r="L704" s="1">
        <v>2.7127341869674502E-4</v>
      </c>
      <c r="M704" s="1">
        <v>1.8009170688066799E-2</v>
      </c>
      <c r="N704" s="1">
        <v>1.7381151133693398E-5</v>
      </c>
      <c r="O704" s="1">
        <v>1.59906590429979E-5</v>
      </c>
      <c r="P704" s="1">
        <v>1.6578665607330101E-7</v>
      </c>
      <c r="Q704" s="1">
        <v>1.4698843017009199E-7</v>
      </c>
      <c r="R704" s="1">
        <v>584.28770941783</v>
      </c>
      <c r="S704" s="1">
        <v>192.453055875882</v>
      </c>
      <c r="T704" s="1">
        <v>0.39837051102343102</v>
      </c>
      <c r="U704" s="1">
        <v>33679.284778279398</v>
      </c>
      <c r="V704" s="1">
        <f t="shared" si="41"/>
        <v>0.28434403726815582</v>
      </c>
      <c r="W704" s="1">
        <f t="shared" si="42"/>
        <v>2.6670611983521444</v>
      </c>
      <c r="X704" s="1">
        <f t="shared" si="43"/>
        <v>483.10065768036344</v>
      </c>
    </row>
    <row r="705" spans="1:24" x14ac:dyDescent="0.3">
      <c r="A705" s="18" t="str">
        <f t="shared" si="40"/>
        <v>AirGrSupp - Other GSE_2000_300</v>
      </c>
      <c r="B705" s="1" t="s">
        <v>40</v>
      </c>
      <c r="C705" s="1">
        <v>2020</v>
      </c>
      <c r="D705" s="1" t="s">
        <v>64</v>
      </c>
      <c r="E705" s="1">
        <v>2000</v>
      </c>
      <c r="F705" s="1">
        <v>300</v>
      </c>
      <c r="G705" s="1" t="s">
        <v>5</v>
      </c>
      <c r="H705" s="1">
        <v>6.6652483807056198E-6</v>
      </c>
      <c r="I705" s="1">
        <v>8.0649505406537998E-6</v>
      </c>
      <c r="J705" s="1">
        <v>9.5979576682160904E-6</v>
      </c>
      <c r="K705" s="1">
        <v>2.3178348916864199E-5</v>
      </c>
      <c r="L705" s="1">
        <v>1.4568900736240499E-4</v>
      </c>
      <c r="M705" s="1">
        <v>1.0676865479353899E-2</v>
      </c>
      <c r="N705" s="1">
        <v>3.62550769457398E-6</v>
      </c>
      <c r="O705" s="1">
        <v>3.3354670790080601E-6</v>
      </c>
      <c r="P705" s="1">
        <v>9.8512958733391893E-8</v>
      </c>
      <c r="Q705" s="1">
        <v>8.7143140743697806E-8</v>
      </c>
      <c r="R705" s="1">
        <v>346.399142011999</v>
      </c>
      <c r="S705" s="1">
        <v>96.226527937941299</v>
      </c>
      <c r="T705" s="1">
        <v>0.19918525551171501</v>
      </c>
      <c r="U705" s="1">
        <v>19967.0045471228</v>
      </c>
      <c r="V705" s="1">
        <f t="shared" si="41"/>
        <v>0.13374494984238414</v>
      </c>
      <c r="W705" s="1">
        <f t="shared" si="42"/>
        <v>2.4160308093708394</v>
      </c>
      <c r="X705" s="1">
        <f t="shared" si="43"/>
        <v>483.10065768036617</v>
      </c>
    </row>
    <row r="706" spans="1:24" x14ac:dyDescent="0.3">
      <c r="A706" s="18" t="str">
        <f t="shared" si="40"/>
        <v>AirGrSupp - Other GSE_2000_600</v>
      </c>
      <c r="B706" s="1" t="s">
        <v>40</v>
      </c>
      <c r="C706" s="1">
        <v>2020</v>
      </c>
      <c r="D706" s="1" t="s">
        <v>64</v>
      </c>
      <c r="E706" s="1">
        <v>2000</v>
      </c>
      <c r="F706" s="1">
        <v>600</v>
      </c>
      <c r="G706" s="1" t="s">
        <v>5</v>
      </c>
      <c r="H706" s="1">
        <v>1.00472389839984E-5</v>
      </c>
      <c r="I706" s="1">
        <v>1.21571591706381E-5</v>
      </c>
      <c r="J706" s="1">
        <v>1.4468024136957801E-5</v>
      </c>
      <c r="K706" s="1">
        <v>3.5831534048585502E-5</v>
      </c>
      <c r="L706" s="1">
        <v>2.2506030835785801E-4</v>
      </c>
      <c r="M706" s="1">
        <v>1.7365986020635799E-2</v>
      </c>
      <c r="N706" s="1">
        <v>5.8969101056323803E-6</v>
      </c>
      <c r="O706" s="1">
        <v>5.42515729718179E-6</v>
      </c>
      <c r="P706" s="1">
        <v>1.602557356612E-7</v>
      </c>
      <c r="Q706" s="1">
        <v>1.41738843378303E-7</v>
      </c>
      <c r="R706" s="1">
        <v>563.42029122433598</v>
      </c>
      <c r="S706" s="1">
        <v>96.226527937941299</v>
      </c>
      <c r="T706" s="1">
        <v>0.19918525551171501</v>
      </c>
      <c r="U706" s="1">
        <v>32476.453179055199</v>
      </c>
      <c r="V706" s="1">
        <f t="shared" si="41"/>
        <v>0.12395159241989916</v>
      </c>
      <c r="W706" s="1">
        <f t="shared" si="42"/>
        <v>2.2946630228257363</v>
      </c>
      <c r="X706" s="1">
        <f t="shared" si="43"/>
        <v>483.10065768036617</v>
      </c>
    </row>
    <row r="707" spans="1:24" x14ac:dyDescent="0.3">
      <c r="A707" s="18" t="str">
        <f t="shared" si="40"/>
        <v>AirGrSupp - Other GSE_2001_25</v>
      </c>
      <c r="B707" s="1" t="s">
        <v>40</v>
      </c>
      <c r="C707" s="1">
        <v>2020</v>
      </c>
      <c r="D707" s="1" t="s">
        <v>64</v>
      </c>
      <c r="E707" s="1">
        <v>2001</v>
      </c>
      <c r="F707" s="1">
        <v>25</v>
      </c>
      <c r="G707" s="1" t="s">
        <v>5</v>
      </c>
      <c r="H707" s="1">
        <v>0</v>
      </c>
      <c r="I707" s="1">
        <v>0</v>
      </c>
      <c r="J707" s="1">
        <v>0</v>
      </c>
      <c r="K707" s="1">
        <v>0</v>
      </c>
      <c r="L707" s="1">
        <v>0</v>
      </c>
      <c r="M707" s="1">
        <v>0</v>
      </c>
      <c r="N707" s="1">
        <v>0</v>
      </c>
      <c r="O707" s="1">
        <v>0</v>
      </c>
      <c r="P707" s="1">
        <v>0</v>
      </c>
      <c r="Q707" s="1">
        <v>0</v>
      </c>
      <c r="R707" s="1">
        <v>0</v>
      </c>
      <c r="S707" s="1">
        <v>0</v>
      </c>
      <c r="T707" s="1">
        <v>0</v>
      </c>
      <c r="U707" s="1">
        <v>0</v>
      </c>
      <c r="V707" s="1">
        <f t="shared" si="41"/>
        <v>0</v>
      </c>
      <c r="W707" s="1">
        <f t="shared" si="42"/>
        <v>0</v>
      </c>
      <c r="X707" s="1" t="e">
        <f t="shared" si="43"/>
        <v>#DIV/0!</v>
      </c>
    </row>
    <row r="708" spans="1:24" x14ac:dyDescent="0.3">
      <c r="A708" s="18" t="str">
        <f t="shared" si="40"/>
        <v>AirGrSupp - Other GSE_2001_50</v>
      </c>
      <c r="B708" s="1" t="s">
        <v>40</v>
      </c>
      <c r="C708" s="1">
        <v>2020</v>
      </c>
      <c r="D708" s="1" t="s">
        <v>64</v>
      </c>
      <c r="E708" s="1">
        <v>2001</v>
      </c>
      <c r="F708" s="1">
        <v>50</v>
      </c>
      <c r="G708" s="1" t="s">
        <v>5</v>
      </c>
      <c r="H708" s="1">
        <v>7.9150537050564996E-6</v>
      </c>
      <c r="I708" s="1">
        <v>9.5772149831183705E-6</v>
      </c>
      <c r="J708" s="1">
        <v>1.13976773352813E-5</v>
      </c>
      <c r="K708" s="1">
        <v>2.7831696142486201E-5</v>
      </c>
      <c r="L708" s="1">
        <v>2.1794124857845602E-5</v>
      </c>
      <c r="M708" s="1">
        <v>2.0879141291295501E-3</v>
      </c>
      <c r="N708" s="1">
        <v>2.8807364546201798E-6</v>
      </c>
      <c r="O708" s="1">
        <v>2.65027753825057E-6</v>
      </c>
      <c r="P708" s="1">
        <v>1.90663499426283E-8</v>
      </c>
      <c r="Q708" s="1">
        <v>1.7041274442140999E-8</v>
      </c>
      <c r="R708" s="1">
        <v>67.740074493190505</v>
      </c>
      <c r="S708" s="1">
        <v>96.226527937941299</v>
      </c>
      <c r="T708" s="1">
        <v>0.19918525551171501</v>
      </c>
      <c r="U708" s="1">
        <v>3512.26826973486</v>
      </c>
      <c r="V708" s="1">
        <f t="shared" si="41"/>
        <v>0.90290104720266151</v>
      </c>
      <c r="W708" s="1">
        <f t="shared" si="42"/>
        <v>2.0546618397624354</v>
      </c>
      <c r="X708" s="1">
        <f t="shared" si="43"/>
        <v>483.10065768036617</v>
      </c>
    </row>
    <row r="709" spans="1:24" x14ac:dyDescent="0.3">
      <c r="A709" s="18" t="str">
        <f t="shared" si="40"/>
        <v>AirGrSupp - Other GSE_2002_50</v>
      </c>
      <c r="B709" s="1" t="s">
        <v>40</v>
      </c>
      <c r="C709" s="1">
        <v>2020</v>
      </c>
      <c r="D709" s="1" t="s">
        <v>64</v>
      </c>
      <c r="E709" s="1">
        <v>2002</v>
      </c>
      <c r="F709" s="1">
        <v>50</v>
      </c>
      <c r="G709" s="1" t="s">
        <v>5</v>
      </c>
      <c r="H709" s="1">
        <v>3.1256746768118697E-5</v>
      </c>
      <c r="I709" s="1">
        <v>3.7820663589423598E-5</v>
      </c>
      <c r="J709" s="1">
        <v>4.5009715346090898E-5</v>
      </c>
      <c r="K709" s="1">
        <v>1.10217562161173E-4</v>
      </c>
      <c r="L709" s="1">
        <v>8.7787473429098894E-5</v>
      </c>
      <c r="M709" s="1">
        <v>8.4700414153593799E-3</v>
      </c>
      <c r="N709" s="1">
        <v>1.14482674174699E-5</v>
      </c>
      <c r="O709" s="1">
        <v>1.0532406024072299E-5</v>
      </c>
      <c r="P709" s="1">
        <v>7.7372030910825899E-8</v>
      </c>
      <c r="Q709" s="1">
        <v>6.9131339398337795E-8</v>
      </c>
      <c r="R709" s="1">
        <v>274.80116563800101</v>
      </c>
      <c r="S709" s="1">
        <v>406.62767562037499</v>
      </c>
      <c r="T709" s="1">
        <v>0.89633364980272001</v>
      </c>
      <c r="U709" s="1">
        <v>14322.3303524065</v>
      </c>
      <c r="V709" s="1">
        <f t="shared" si="41"/>
        <v>0.87438773772037159</v>
      </c>
      <c r="W709" s="1">
        <f t="shared" si="42"/>
        <v>2.0295860253843543</v>
      </c>
      <c r="X709" s="1">
        <f t="shared" si="43"/>
        <v>453.65659953731779</v>
      </c>
    </row>
    <row r="710" spans="1:24" x14ac:dyDescent="0.3">
      <c r="A710" s="18" t="str">
        <f t="shared" si="40"/>
        <v>AirGrSupp - Other GSE_2002_100</v>
      </c>
      <c r="B710" s="1" t="s">
        <v>40</v>
      </c>
      <c r="C710" s="1">
        <v>2020</v>
      </c>
      <c r="D710" s="1" t="s">
        <v>64</v>
      </c>
      <c r="E710" s="1">
        <v>2002</v>
      </c>
      <c r="F710" s="1">
        <v>100</v>
      </c>
      <c r="G710" s="1" t="s">
        <v>5</v>
      </c>
      <c r="H710" s="1">
        <v>1.97896204916586E-5</v>
      </c>
      <c r="I710" s="1">
        <v>2.3945440794906901E-5</v>
      </c>
      <c r="J710" s="1">
        <v>2.84970535079884E-5</v>
      </c>
      <c r="K710" s="1">
        <v>8.5253998144953306E-5</v>
      </c>
      <c r="L710" s="1">
        <v>1.56201452662591E-4</v>
      </c>
      <c r="M710" s="1">
        <v>1.05482285458677E-2</v>
      </c>
      <c r="N710" s="1">
        <v>1.7786473191248899E-5</v>
      </c>
      <c r="O710" s="1">
        <v>1.6363555335948999E-5</v>
      </c>
      <c r="P710" s="1">
        <v>9.6929915326872705E-8</v>
      </c>
      <c r="Q710" s="1">
        <v>8.6093223385340001E-8</v>
      </c>
      <c r="R710" s="1">
        <v>342.22565837330001</v>
      </c>
      <c r="S710" s="1">
        <v>240.56631984485301</v>
      </c>
      <c r="T710" s="1">
        <v>0.49796313877928899</v>
      </c>
      <c r="U710" s="1">
        <v>19726.4382272779</v>
      </c>
      <c r="V710" s="1">
        <f t="shared" si="41"/>
        <v>0.40194141762810132</v>
      </c>
      <c r="W710" s="1">
        <f t="shared" si="42"/>
        <v>2.6219535424933356</v>
      </c>
      <c r="X710" s="1">
        <f t="shared" si="43"/>
        <v>483.10065768036424</v>
      </c>
    </row>
    <row r="711" spans="1:24" x14ac:dyDescent="0.3">
      <c r="A711" s="18" t="str">
        <f t="shared" si="40"/>
        <v>AirGrSupp - Other GSE_2002_175</v>
      </c>
      <c r="B711" s="1" t="s">
        <v>40</v>
      </c>
      <c r="C711" s="1">
        <v>2020</v>
      </c>
      <c r="D711" s="1" t="s">
        <v>64</v>
      </c>
      <c r="E711" s="1">
        <v>2002</v>
      </c>
      <c r="F711" s="1">
        <v>175</v>
      </c>
      <c r="G711" s="1" t="s">
        <v>5</v>
      </c>
      <c r="H711" s="1">
        <v>1.0845145847747699E-5</v>
      </c>
      <c r="I711" s="1">
        <v>1.31226264757747E-5</v>
      </c>
      <c r="J711" s="1">
        <v>1.5617010020756699E-5</v>
      </c>
      <c r="K711" s="1">
        <v>5.2602861191123001E-5</v>
      </c>
      <c r="L711" s="1">
        <v>1.2458018297723699E-4</v>
      </c>
      <c r="M711" s="1">
        <v>8.4128554499969307E-3</v>
      </c>
      <c r="N711" s="1">
        <v>7.8074875080353698E-6</v>
      </c>
      <c r="O711" s="1">
        <v>7.1828885073925398E-6</v>
      </c>
      <c r="P711" s="1">
        <v>7.7455666329227395E-8</v>
      </c>
      <c r="Q711" s="1">
        <v>6.8664595236600403E-8</v>
      </c>
      <c r="R711" s="1">
        <v>272.94582997089998</v>
      </c>
      <c r="S711" s="1">
        <v>96.226527937941299</v>
      </c>
      <c r="T711" s="1">
        <v>0.19918525551171501</v>
      </c>
      <c r="U711" s="1">
        <v>15733.037317853399</v>
      </c>
      <c r="V711" s="1">
        <f t="shared" si="41"/>
        <v>0.2761829060827507</v>
      </c>
      <c r="W711" s="1">
        <f t="shared" si="42"/>
        <v>2.6219535424933227</v>
      </c>
      <c r="X711" s="1">
        <f t="shared" si="43"/>
        <v>483.10065768036617</v>
      </c>
    </row>
    <row r="712" spans="1:24" x14ac:dyDescent="0.3">
      <c r="A712" s="18" t="str">
        <f t="shared" si="40"/>
        <v>AirGrSupp - Other GSE_2003_50</v>
      </c>
      <c r="B712" s="1" t="s">
        <v>40</v>
      </c>
      <c r="C712" s="1">
        <v>2020</v>
      </c>
      <c r="D712" s="1" t="s">
        <v>64</v>
      </c>
      <c r="E712" s="1">
        <v>2003</v>
      </c>
      <c r="F712" s="1">
        <v>50</v>
      </c>
      <c r="G712" s="1" t="s">
        <v>5</v>
      </c>
      <c r="H712" s="1">
        <v>1.30390439138242E-5</v>
      </c>
      <c r="I712" s="1">
        <v>1.5777243135727299E-5</v>
      </c>
      <c r="J712" s="1">
        <v>1.8776223235906798E-5</v>
      </c>
      <c r="K712" s="1">
        <v>4.6114631041475401E-5</v>
      </c>
      <c r="L712" s="1">
        <v>3.7379951070231802E-5</v>
      </c>
      <c r="M712" s="1">
        <v>3.63239855341716E-3</v>
      </c>
      <c r="N712" s="1">
        <v>4.8075443343153701E-6</v>
      </c>
      <c r="O712" s="1">
        <v>4.4229407875701399E-6</v>
      </c>
      <c r="P712" s="1">
        <v>3.3192154673408001E-8</v>
      </c>
      <c r="Q712" s="1">
        <v>2.96471486870125E-8</v>
      </c>
      <c r="R712" s="1">
        <v>117.849170693632</v>
      </c>
      <c r="S712" s="1">
        <v>192.453055875882</v>
      </c>
      <c r="T712" s="1">
        <v>0.39837051102343102</v>
      </c>
      <c r="U712" s="1">
        <v>6110.38452405927</v>
      </c>
      <c r="V712" s="1">
        <f t="shared" si="41"/>
        <v>0.85497059420902211</v>
      </c>
      <c r="W712" s="1">
        <f t="shared" si="42"/>
        <v>2.0256237863033366</v>
      </c>
      <c r="X712" s="1">
        <f t="shared" si="43"/>
        <v>483.10065768036344</v>
      </c>
    </row>
    <row r="713" spans="1:24" x14ac:dyDescent="0.3">
      <c r="A713" s="18" t="str">
        <f t="shared" si="40"/>
        <v>AirGrSupp - Other GSE_2003_75</v>
      </c>
      <c r="B713" s="1" t="s">
        <v>40</v>
      </c>
      <c r="C713" s="1">
        <v>2020</v>
      </c>
      <c r="D713" s="1" t="s">
        <v>64</v>
      </c>
      <c r="E713" s="1">
        <v>2003</v>
      </c>
      <c r="F713" s="1">
        <v>75</v>
      </c>
      <c r="G713" s="1" t="s">
        <v>5</v>
      </c>
      <c r="H713" s="1">
        <v>5.8968073251951702E-6</v>
      </c>
      <c r="I713" s="1">
        <v>7.1351368634861597E-6</v>
      </c>
      <c r="J713" s="1">
        <v>8.4914025482810507E-6</v>
      </c>
      <c r="K713" s="1">
        <v>2.5536854568799399E-5</v>
      </c>
      <c r="L713" s="1">
        <v>4.6835048199993701E-5</v>
      </c>
      <c r="M713" s="1">
        <v>3.1901959504575502E-3</v>
      </c>
      <c r="N713" s="1">
        <v>5.2717307146458102E-6</v>
      </c>
      <c r="O713" s="1">
        <v>4.8499922574741499E-6</v>
      </c>
      <c r="P713" s="1">
        <v>2.93180394113689E-8</v>
      </c>
      <c r="Q713" s="1">
        <v>2.6037950487273499E-8</v>
      </c>
      <c r="R713" s="1">
        <v>103.502394239729</v>
      </c>
      <c r="S713" s="1">
        <v>96.226527937941299</v>
      </c>
      <c r="T713" s="1">
        <v>0.19918525551171501</v>
      </c>
      <c r="U713" s="1">
        <v>5966.0447321523598</v>
      </c>
      <c r="V713" s="1">
        <f t="shared" si="41"/>
        <v>0.39600840479807742</v>
      </c>
      <c r="W713" s="1">
        <f t="shared" si="42"/>
        <v>2.5993997145639405</v>
      </c>
      <c r="X713" s="1">
        <f t="shared" si="43"/>
        <v>483.10065768036617</v>
      </c>
    </row>
    <row r="714" spans="1:24" x14ac:dyDescent="0.3">
      <c r="A714" s="18" t="str">
        <f t="shared" ref="A714:A777" si="44">D714&amp;"_"&amp;E714&amp;"_"&amp;F714</f>
        <v>AirGrSupp - Other GSE_2003_300</v>
      </c>
      <c r="B714" s="1" t="s">
        <v>40</v>
      </c>
      <c r="C714" s="1">
        <v>2020</v>
      </c>
      <c r="D714" s="1" t="s">
        <v>64</v>
      </c>
      <c r="E714" s="1">
        <v>2003</v>
      </c>
      <c r="F714" s="1">
        <v>300</v>
      </c>
      <c r="G714" s="1" t="s">
        <v>5</v>
      </c>
      <c r="H714" s="1">
        <v>5.4326574907770403E-6</v>
      </c>
      <c r="I714" s="1">
        <v>6.5735155638402097E-6</v>
      </c>
      <c r="J714" s="1">
        <v>7.8230267867189301E-6</v>
      </c>
      <c r="K714" s="1">
        <v>2.3555952519408401E-5</v>
      </c>
      <c r="L714" s="1">
        <v>1.14713642133545E-4</v>
      </c>
      <c r="M714" s="1">
        <v>1.11656858266014E-2</v>
      </c>
      <c r="N714" s="1">
        <v>2.9090610802210202E-6</v>
      </c>
      <c r="O714" s="1">
        <v>2.67633619380334E-6</v>
      </c>
      <c r="P714" s="1">
        <v>1.03069322984213E-7</v>
      </c>
      <c r="Q714" s="1">
        <v>9.1132826705457495E-8</v>
      </c>
      <c r="R714" s="1">
        <v>362.25837983905399</v>
      </c>
      <c r="S714" s="1">
        <v>96.226527937941299</v>
      </c>
      <c r="T714" s="1">
        <v>0.19918525551171501</v>
      </c>
      <c r="U714" s="1">
        <v>20881.1565625332</v>
      </c>
      <c r="V714" s="1">
        <f t="shared" si="41"/>
        <v>0.10423936247403352</v>
      </c>
      <c r="W714" s="1">
        <f t="shared" si="42"/>
        <v>1.8190687778777472</v>
      </c>
      <c r="X714" s="1">
        <f t="shared" si="43"/>
        <v>483.10065768036617</v>
      </c>
    </row>
    <row r="715" spans="1:24" x14ac:dyDescent="0.3">
      <c r="A715" s="18" t="str">
        <f t="shared" si="44"/>
        <v>AirGrSupp - Other GSE_2003_600</v>
      </c>
      <c r="B715" s="1" t="s">
        <v>40</v>
      </c>
      <c r="C715" s="1">
        <v>2020</v>
      </c>
      <c r="D715" s="1" t="s">
        <v>64</v>
      </c>
      <c r="E715" s="1">
        <v>2003</v>
      </c>
      <c r="F715" s="1">
        <v>600</v>
      </c>
      <c r="G715" s="1" t="s">
        <v>5</v>
      </c>
      <c r="H715" s="1">
        <v>3.5482980565523401E-6</v>
      </c>
      <c r="I715" s="1">
        <v>4.2934406484283296E-6</v>
      </c>
      <c r="J715" s="1">
        <v>5.1095492014353699E-6</v>
      </c>
      <c r="K715" s="1">
        <v>1.7024539359524401E-5</v>
      </c>
      <c r="L715" s="1">
        <v>7.2021189415463099E-5</v>
      </c>
      <c r="M715" s="1">
        <v>8.4385828366941706E-3</v>
      </c>
      <c r="N715" s="1">
        <v>1.9972267982305299E-6</v>
      </c>
      <c r="O715" s="1">
        <v>1.83744865437209E-6</v>
      </c>
      <c r="P715" s="1">
        <v>7.7912434211601406E-8</v>
      </c>
      <c r="Q715" s="1">
        <v>6.8874578708272001E-8</v>
      </c>
      <c r="R715" s="1">
        <v>273.78052669864002</v>
      </c>
      <c r="S715" s="1">
        <v>48.1132639689706</v>
      </c>
      <c r="T715" s="1">
        <v>9.9592627755857796E-2</v>
      </c>
      <c r="U715" s="1">
        <v>15781.1505818223</v>
      </c>
      <c r="V715" s="1">
        <f t="shared" ref="V715:V778" si="45">IFERROR(CONVERT(I715,"ton","g")*365/U715,0)</f>
        <v>9.0085605205190641E-2</v>
      </c>
      <c r="W715" s="1">
        <f t="shared" ref="W715:W778" si="46">IFERROR(CONVERT(L715,"ton","g")*365/U715,0)</f>
        <v>1.5111592234225268</v>
      </c>
      <c r="X715" s="1">
        <f t="shared" ref="X715:X778" si="47">S715/T715</f>
        <v>483.10065768036424</v>
      </c>
    </row>
    <row r="716" spans="1:24" x14ac:dyDescent="0.3">
      <c r="A716" s="18" t="str">
        <f t="shared" si="44"/>
        <v>AirGrSupp - Other GSE_2004_50</v>
      </c>
      <c r="B716" s="1" t="s">
        <v>40</v>
      </c>
      <c r="C716" s="1">
        <v>2020</v>
      </c>
      <c r="D716" s="1" t="s">
        <v>64</v>
      </c>
      <c r="E716" s="1">
        <v>2004</v>
      </c>
      <c r="F716" s="1">
        <v>50</v>
      </c>
      <c r="G716" s="1" t="s">
        <v>5</v>
      </c>
      <c r="H716" s="1">
        <v>6.3846376772419897E-6</v>
      </c>
      <c r="I716" s="1">
        <v>7.7254115894628004E-6</v>
      </c>
      <c r="J716" s="1">
        <v>9.1938782552284606E-6</v>
      </c>
      <c r="K716" s="1">
        <v>3.7224596555170701E-5</v>
      </c>
      <c r="L716" s="1">
        <v>3.5383589292385197E-5</v>
      </c>
      <c r="M716" s="1">
        <v>3.7754063704808299E-3</v>
      </c>
      <c r="N716" s="1">
        <v>3.5156859868524301E-6</v>
      </c>
      <c r="O716" s="1">
        <v>3.23443110790424E-6</v>
      </c>
      <c r="P716" s="1">
        <v>3.4713965049120699E-8</v>
      </c>
      <c r="Q716" s="1">
        <v>3.0814359265241398E-8</v>
      </c>
      <c r="R716" s="1">
        <v>122.488901823303</v>
      </c>
      <c r="S716" s="1">
        <v>240.56631984485301</v>
      </c>
      <c r="T716" s="1">
        <v>0.49796313877928899</v>
      </c>
      <c r="U716" s="1">
        <v>6350.9508439041301</v>
      </c>
      <c r="V716" s="1">
        <f t="shared" si="45"/>
        <v>0.40278331889168073</v>
      </c>
      <c r="W716" s="1">
        <f t="shared" si="46"/>
        <v>1.8448103851096012</v>
      </c>
      <c r="X716" s="1">
        <f t="shared" si="47"/>
        <v>483.10065768036424</v>
      </c>
    </row>
    <row r="717" spans="1:24" x14ac:dyDescent="0.3">
      <c r="A717" s="18" t="str">
        <f t="shared" si="44"/>
        <v>AirGrSupp - Other GSE_2004_75</v>
      </c>
      <c r="B717" s="1" t="s">
        <v>40</v>
      </c>
      <c r="C717" s="1">
        <v>2020</v>
      </c>
      <c r="D717" s="1" t="s">
        <v>64</v>
      </c>
      <c r="E717" s="1">
        <v>2004</v>
      </c>
      <c r="F717" s="1">
        <v>75</v>
      </c>
      <c r="G717" s="1" t="s">
        <v>5</v>
      </c>
      <c r="H717" s="1">
        <v>1.47167759693749E-6</v>
      </c>
      <c r="I717" s="1">
        <v>1.78072989229437E-6</v>
      </c>
      <c r="J717" s="1">
        <v>2.1192157395899902E-6</v>
      </c>
      <c r="K717" s="1">
        <v>1.1138156780286999E-5</v>
      </c>
      <c r="L717" s="1">
        <v>1.74862894342964E-5</v>
      </c>
      <c r="M717" s="1">
        <v>1.51791581513706E-3</v>
      </c>
      <c r="N717" s="1">
        <v>1.3909985579891601E-6</v>
      </c>
      <c r="O717" s="1">
        <v>1.2797186733500199E-6</v>
      </c>
      <c r="P717" s="1">
        <v>1.39897341417399E-8</v>
      </c>
      <c r="Q717" s="1">
        <v>1.2389024828622099E-8</v>
      </c>
      <c r="R717" s="1">
        <v>49.2471069366457</v>
      </c>
      <c r="S717" s="1">
        <v>48.1132639689706</v>
      </c>
      <c r="T717" s="1">
        <v>9.9592627755857796E-2</v>
      </c>
      <c r="U717" s="1">
        <v>2838.6825741692701</v>
      </c>
      <c r="V717" s="1">
        <f t="shared" si="45"/>
        <v>0.20771593648887596</v>
      </c>
      <c r="W717" s="1">
        <f t="shared" si="46"/>
        <v>2.0397147266846591</v>
      </c>
      <c r="X717" s="1">
        <f t="shared" si="47"/>
        <v>483.10065768036424</v>
      </c>
    </row>
    <row r="718" spans="1:24" x14ac:dyDescent="0.3">
      <c r="A718" s="18" t="str">
        <f t="shared" si="44"/>
        <v>AirGrSupp - Other GSE_2004_300</v>
      </c>
      <c r="B718" s="1" t="s">
        <v>40</v>
      </c>
      <c r="C718" s="1">
        <v>2020</v>
      </c>
      <c r="D718" s="1" t="s">
        <v>64</v>
      </c>
      <c r="E718" s="1">
        <v>2004</v>
      </c>
      <c r="F718" s="1">
        <v>300</v>
      </c>
      <c r="G718" s="1" t="s">
        <v>5</v>
      </c>
      <c r="H718" s="1">
        <v>1.00263556805262E-5</v>
      </c>
      <c r="I718" s="1">
        <v>1.21318903734367E-5</v>
      </c>
      <c r="J718" s="1">
        <v>1.4437952179957799E-5</v>
      </c>
      <c r="K718" s="1">
        <v>4.9021249440335802E-5</v>
      </c>
      <c r="L718" s="1">
        <v>2.1589445780973099E-4</v>
      </c>
      <c r="M718" s="1">
        <v>2.34633766678813E-2</v>
      </c>
      <c r="N718" s="1">
        <v>5.5263091501754301E-6</v>
      </c>
      <c r="O718" s="1">
        <v>5.0842044181613997E-6</v>
      </c>
      <c r="P718" s="1">
        <v>2.1662976248753399E-7</v>
      </c>
      <c r="Q718" s="1">
        <v>1.91504926164463E-7</v>
      </c>
      <c r="R718" s="1">
        <v>761.24341569865896</v>
      </c>
      <c r="S718" s="1">
        <v>192.453055875882</v>
      </c>
      <c r="T718" s="1">
        <v>0.39837051102343102</v>
      </c>
      <c r="U718" s="1">
        <v>43879.296739701203</v>
      </c>
      <c r="V718" s="1">
        <f t="shared" si="45"/>
        <v>9.1549804136321064E-2</v>
      </c>
      <c r="W718" s="1">
        <f t="shared" si="46"/>
        <v>1.6291851243458839</v>
      </c>
      <c r="X718" s="1">
        <f t="shared" si="47"/>
        <v>483.10065768036344</v>
      </c>
    </row>
    <row r="719" spans="1:24" x14ac:dyDescent="0.3">
      <c r="A719" s="18" t="str">
        <f t="shared" si="44"/>
        <v>AirGrSupp - Other GSE_2005_50</v>
      </c>
      <c r="B719" s="1" t="s">
        <v>40</v>
      </c>
      <c r="C719" s="1">
        <v>2020</v>
      </c>
      <c r="D719" s="1" t="s">
        <v>64</v>
      </c>
      <c r="E719" s="1">
        <v>2005</v>
      </c>
      <c r="F719" s="1">
        <v>50</v>
      </c>
      <c r="G719" s="1" t="s">
        <v>5</v>
      </c>
      <c r="H719" s="1">
        <v>1.12172877202471E-5</v>
      </c>
      <c r="I719" s="1">
        <v>1.3572918141499E-5</v>
      </c>
      <c r="J719" s="1">
        <v>1.6152894317155799E-5</v>
      </c>
      <c r="K719" s="1">
        <v>9.3598065901140902E-5</v>
      </c>
      <c r="L719" s="1">
        <v>9.6843573821295595E-5</v>
      </c>
      <c r="M719" s="1">
        <v>1.0639781589536899E-2</v>
      </c>
      <c r="N719" s="1">
        <v>8.5244125306957592E-6</v>
      </c>
      <c r="O719" s="1">
        <v>7.8424595282400996E-6</v>
      </c>
      <c r="P719" s="1">
        <v>9.8033538601353894E-8</v>
      </c>
      <c r="Q719" s="1">
        <v>8.6840467020225706E-8</v>
      </c>
      <c r="R719" s="1">
        <v>345.19599604749101</v>
      </c>
      <c r="S719" s="1">
        <v>577.35916762764805</v>
      </c>
      <c r="T719" s="1">
        <v>1.1951115330702899</v>
      </c>
      <c r="U719" s="1">
        <v>17898.134196456998</v>
      </c>
      <c r="V719" s="1">
        <f t="shared" si="45"/>
        <v>0.25110425417701843</v>
      </c>
      <c r="W719" s="1">
        <f t="shared" si="46"/>
        <v>1.7916437071761333</v>
      </c>
      <c r="X719" s="1">
        <f t="shared" si="47"/>
        <v>483.1006576803664</v>
      </c>
    </row>
    <row r="720" spans="1:24" x14ac:dyDescent="0.3">
      <c r="A720" s="18" t="str">
        <f t="shared" si="44"/>
        <v>AirGrSupp - Other GSE_2005_100</v>
      </c>
      <c r="B720" s="1" t="s">
        <v>40</v>
      </c>
      <c r="C720" s="1">
        <v>2020</v>
      </c>
      <c r="D720" s="1" t="s">
        <v>64</v>
      </c>
      <c r="E720" s="1">
        <v>2005</v>
      </c>
      <c r="F720" s="1">
        <v>100</v>
      </c>
      <c r="G720" s="1" t="s">
        <v>5</v>
      </c>
      <c r="H720" s="1">
        <v>2.4966291721922599E-6</v>
      </c>
      <c r="I720" s="1">
        <v>3.0209212983526301E-6</v>
      </c>
      <c r="J720" s="1">
        <v>3.5951460079568502E-6</v>
      </c>
      <c r="K720" s="1">
        <v>2.6556211982025301E-5</v>
      </c>
      <c r="L720" s="1">
        <v>3.9243789608150901E-5</v>
      </c>
      <c r="M720" s="1">
        <v>3.75831654555514E-3</v>
      </c>
      <c r="N720" s="1">
        <v>2.50777824120488E-6</v>
      </c>
      <c r="O720" s="1">
        <v>2.3071559819084898E-6</v>
      </c>
      <c r="P720" s="1">
        <v>3.4672601397716602E-8</v>
      </c>
      <c r="Q720" s="1">
        <v>3.0674874411595399E-8</v>
      </c>
      <c r="R720" s="1">
        <v>121.93444127466699</v>
      </c>
      <c r="S720" s="1">
        <v>69.834827837580406</v>
      </c>
      <c r="T720" s="1">
        <v>0.19918525551171501</v>
      </c>
      <c r="U720" s="1">
        <v>6634.3086445701401</v>
      </c>
      <c r="V720" s="1">
        <f t="shared" si="45"/>
        <v>0.1507760423944193</v>
      </c>
      <c r="W720" s="1">
        <f t="shared" si="46"/>
        <v>1.9586817071013753</v>
      </c>
      <c r="X720" s="1">
        <f t="shared" si="47"/>
        <v>350.60239603665389</v>
      </c>
    </row>
    <row r="721" spans="1:24" x14ac:dyDescent="0.3">
      <c r="A721" s="18" t="str">
        <f t="shared" si="44"/>
        <v>AirGrSupp - Other GSE_2005_175</v>
      </c>
      <c r="B721" s="1" t="s">
        <v>40</v>
      </c>
      <c r="C721" s="1">
        <v>2020</v>
      </c>
      <c r="D721" s="1" t="s">
        <v>64</v>
      </c>
      <c r="E721" s="1">
        <v>2005</v>
      </c>
      <c r="F721" s="1">
        <v>175</v>
      </c>
      <c r="G721" s="1" t="s">
        <v>5</v>
      </c>
      <c r="H721" s="1">
        <v>2.0776728227740902E-6</v>
      </c>
      <c r="I721" s="1">
        <v>2.5139841155566498E-6</v>
      </c>
      <c r="J721" s="1">
        <v>2.9918488647946898E-6</v>
      </c>
      <c r="K721" s="1">
        <v>2.70290148234184E-5</v>
      </c>
      <c r="L721" s="1">
        <v>3.91421952329415E-5</v>
      </c>
      <c r="M721" s="1">
        <v>4.4508378986222296E-3</v>
      </c>
      <c r="N721" s="1">
        <v>1.6434987303410501E-6</v>
      </c>
      <c r="O721" s="1">
        <v>1.5120188319137699E-6</v>
      </c>
      <c r="P721" s="1">
        <v>4.1087873429708602E-8</v>
      </c>
      <c r="Q721" s="1">
        <v>3.6327140599179999E-8</v>
      </c>
      <c r="R721" s="1">
        <v>144.40253389897799</v>
      </c>
      <c r="S721" s="1">
        <v>48.1132639689706</v>
      </c>
      <c r="T721" s="1">
        <v>9.9592627755857796E-2</v>
      </c>
      <c r="U721" s="1">
        <v>8323.5946666319196</v>
      </c>
      <c r="V721" s="1">
        <f t="shared" si="45"/>
        <v>0.10000925836922765</v>
      </c>
      <c r="W721" s="1">
        <f t="shared" si="46"/>
        <v>1.5571227725610455</v>
      </c>
      <c r="X721" s="1">
        <f t="shared" si="47"/>
        <v>483.10065768036424</v>
      </c>
    </row>
    <row r="722" spans="1:24" x14ac:dyDescent="0.3">
      <c r="A722" s="18" t="str">
        <f t="shared" si="44"/>
        <v>AirGrSupp - Other GSE_2005_300</v>
      </c>
      <c r="B722" s="1" t="s">
        <v>40</v>
      </c>
      <c r="C722" s="1">
        <v>2020</v>
      </c>
      <c r="D722" s="1" t="s">
        <v>64</v>
      </c>
      <c r="E722" s="1">
        <v>2005</v>
      </c>
      <c r="F722" s="1">
        <v>300</v>
      </c>
      <c r="G722" s="1" t="s">
        <v>5</v>
      </c>
      <c r="H722" s="1">
        <v>9.5693127375953006E-6</v>
      </c>
      <c r="I722" s="1">
        <v>1.1578868412490299E-5</v>
      </c>
      <c r="J722" s="1">
        <v>1.3779810342137199E-5</v>
      </c>
      <c r="K722" s="1">
        <v>5.0094207257611801E-5</v>
      </c>
      <c r="L722" s="1">
        <v>2.0631687802134E-4</v>
      </c>
      <c r="M722" s="1">
        <v>2.4518199522468101E-2</v>
      </c>
      <c r="N722" s="1">
        <v>5.5923248422125298E-6</v>
      </c>
      <c r="O722" s="1">
        <v>5.1449388548355296E-6</v>
      </c>
      <c r="P722" s="1">
        <v>2.2639583416998399E-7</v>
      </c>
      <c r="Q722" s="1">
        <v>2.00114248502997E-7</v>
      </c>
      <c r="R722" s="1">
        <v>795.46598153598904</v>
      </c>
      <c r="S722" s="1">
        <v>192.453055875882</v>
      </c>
      <c r="T722" s="1">
        <v>0.39837051102343102</v>
      </c>
      <c r="U722" s="1">
        <v>45851.940562429001</v>
      </c>
      <c r="V722" s="1">
        <f t="shared" si="45"/>
        <v>8.3617465248428516E-2</v>
      </c>
      <c r="W722" s="1">
        <f t="shared" si="46"/>
        <v>1.4899292196380782</v>
      </c>
      <c r="X722" s="1">
        <f t="shared" si="47"/>
        <v>483.10065768036344</v>
      </c>
    </row>
    <row r="723" spans="1:24" x14ac:dyDescent="0.3">
      <c r="A723" s="18" t="str">
        <f t="shared" si="44"/>
        <v>AirGrSupp - Other GSE_2006_50</v>
      </c>
      <c r="B723" s="1" t="s">
        <v>40</v>
      </c>
      <c r="C723" s="1">
        <v>2020</v>
      </c>
      <c r="D723" s="1" t="s">
        <v>64</v>
      </c>
      <c r="E723" s="1">
        <v>2006</v>
      </c>
      <c r="F723" s="1">
        <v>50</v>
      </c>
      <c r="G723" s="1" t="s">
        <v>5</v>
      </c>
      <c r="H723" s="1">
        <v>6.1930276169891397E-6</v>
      </c>
      <c r="I723" s="1">
        <v>7.4935634165568598E-6</v>
      </c>
      <c r="J723" s="1">
        <v>8.9179597684643593E-6</v>
      </c>
      <c r="K723" s="1">
        <v>6.83672519704342E-5</v>
      </c>
      <c r="L723" s="1">
        <v>7.48936740306742E-5</v>
      </c>
      <c r="M723" s="1">
        <v>8.3802580799309506E-3</v>
      </c>
      <c r="N723" s="1">
        <v>6.06357967617182E-6</v>
      </c>
      <c r="O723" s="1">
        <v>5.57849330207808E-6</v>
      </c>
      <c r="P723" s="1">
        <v>7.7293851024333304E-8</v>
      </c>
      <c r="Q723" s="1">
        <v>6.8398539884210095E-8</v>
      </c>
      <c r="R723" s="1">
        <v>271.88824419869599</v>
      </c>
      <c r="S723" s="1">
        <v>384.90611175176502</v>
      </c>
      <c r="T723" s="1">
        <v>0.79674102204686303</v>
      </c>
      <c r="U723" s="1">
        <v>14097.186342908401</v>
      </c>
      <c r="V723" s="1">
        <f t="shared" si="45"/>
        <v>0.17601291975877009</v>
      </c>
      <c r="W723" s="1">
        <f t="shared" si="46"/>
        <v>1.7591436149689008</v>
      </c>
      <c r="X723" s="1">
        <f t="shared" si="47"/>
        <v>483.10065768036412</v>
      </c>
    </row>
    <row r="724" spans="1:24" x14ac:dyDescent="0.3">
      <c r="A724" s="18" t="str">
        <f t="shared" si="44"/>
        <v>AirGrSupp - Other GSE_2006_75</v>
      </c>
      <c r="B724" s="1" t="s">
        <v>40</v>
      </c>
      <c r="C724" s="1">
        <v>2020</v>
      </c>
      <c r="D724" s="1" t="s">
        <v>64</v>
      </c>
      <c r="E724" s="1">
        <v>2006</v>
      </c>
      <c r="F724" s="1">
        <v>75</v>
      </c>
      <c r="G724" s="1" t="s">
        <v>5</v>
      </c>
      <c r="H724" s="1">
        <v>4.9488066166647898E-6</v>
      </c>
      <c r="I724" s="1">
        <v>5.9880560061643898E-6</v>
      </c>
      <c r="J724" s="1">
        <v>7.1262815279972901E-6</v>
      </c>
      <c r="K724" s="1">
        <v>6.7499673769933806E-5</v>
      </c>
      <c r="L724" s="1">
        <v>9.6889217547719002E-5</v>
      </c>
      <c r="M724" s="1">
        <v>9.8021343316478E-3</v>
      </c>
      <c r="N724" s="1">
        <v>5.3028058446219897E-6</v>
      </c>
      <c r="O724" s="1">
        <v>4.8785813770522296E-6</v>
      </c>
      <c r="P724" s="1">
        <v>9.0477128732617495E-8</v>
      </c>
      <c r="Q724" s="1">
        <v>8.0003702706864702E-8</v>
      </c>
      <c r="R724" s="1">
        <v>318.01945326884697</v>
      </c>
      <c r="S724" s="1">
        <v>288.67958381382402</v>
      </c>
      <c r="T724" s="1">
        <v>0.59755576653514697</v>
      </c>
      <c r="U724" s="1">
        <v>18331.153572177798</v>
      </c>
      <c r="V724" s="1">
        <f t="shared" si="45"/>
        <v>0.10816447794891791</v>
      </c>
      <c r="W724" s="1">
        <f t="shared" si="46"/>
        <v>1.7501458944504829</v>
      </c>
      <c r="X724" s="1">
        <f t="shared" si="47"/>
        <v>483.1006576803648</v>
      </c>
    </row>
    <row r="725" spans="1:24" x14ac:dyDescent="0.3">
      <c r="A725" s="18" t="str">
        <f t="shared" si="44"/>
        <v>AirGrSupp - Other GSE_2006_300</v>
      </c>
      <c r="B725" s="1" t="s">
        <v>40</v>
      </c>
      <c r="C725" s="1">
        <v>2020</v>
      </c>
      <c r="D725" s="1" t="s">
        <v>64</v>
      </c>
      <c r="E725" s="1">
        <v>2006</v>
      </c>
      <c r="F725" s="1">
        <v>300</v>
      </c>
      <c r="G725" s="1" t="s">
        <v>5</v>
      </c>
      <c r="H725" s="1">
        <v>2.2562877540615498E-6</v>
      </c>
      <c r="I725" s="1">
        <v>2.7301081824144801E-6</v>
      </c>
      <c r="J725" s="1">
        <v>3.2490543658486401E-6</v>
      </c>
      <c r="K725" s="1">
        <v>1.21213066852128E-5</v>
      </c>
      <c r="L725" s="1">
        <v>5.1005143008231603E-5</v>
      </c>
      <c r="M725" s="1">
        <v>5.91729894036481E-3</v>
      </c>
      <c r="N725" s="1">
        <v>1.3314408840570999E-6</v>
      </c>
      <c r="O725" s="1">
        <v>1.2249256133325301E-6</v>
      </c>
      <c r="P725" s="1">
        <v>5.46406745541418E-8</v>
      </c>
      <c r="Q725" s="1">
        <v>4.8296198484459E-8</v>
      </c>
      <c r="R725" s="1">
        <v>191.98024738014399</v>
      </c>
      <c r="S725" s="1">
        <v>48.1132639689706</v>
      </c>
      <c r="T725" s="1">
        <v>9.9592627755857796E-2</v>
      </c>
      <c r="U725" s="1">
        <v>11066.0507128632</v>
      </c>
      <c r="V725" s="1">
        <f t="shared" si="45"/>
        <v>8.1691298843061075E-2</v>
      </c>
      <c r="W725" s="1">
        <f t="shared" si="46"/>
        <v>1.5261946053484039</v>
      </c>
      <c r="X725" s="1">
        <f t="shared" si="47"/>
        <v>483.10065768036424</v>
      </c>
    </row>
    <row r="726" spans="1:24" x14ac:dyDescent="0.3">
      <c r="A726" s="18" t="str">
        <f t="shared" si="44"/>
        <v>AirGrSupp - Other GSE_2007_50</v>
      </c>
      <c r="B726" s="1" t="s">
        <v>40</v>
      </c>
      <c r="C726" s="1">
        <v>2020</v>
      </c>
      <c r="D726" s="1" t="s">
        <v>64</v>
      </c>
      <c r="E726" s="1">
        <v>2007</v>
      </c>
      <c r="F726" s="1">
        <v>50</v>
      </c>
      <c r="G726" s="1" t="s">
        <v>5</v>
      </c>
      <c r="H726" s="1">
        <v>1.1686352088590801E-5</v>
      </c>
      <c r="I726" s="1">
        <v>1.41404860271949E-5</v>
      </c>
      <c r="J726" s="1">
        <v>1.6828347007570799E-5</v>
      </c>
      <c r="K726" s="1">
        <v>1.3079213599359799E-4</v>
      </c>
      <c r="L726" s="1">
        <v>1.46071531696861E-4</v>
      </c>
      <c r="M726" s="1">
        <v>1.6474500525734501E-2</v>
      </c>
      <c r="N726" s="1">
        <v>1.16494106939209E-5</v>
      </c>
      <c r="O726" s="1">
        <v>1.07174578384072E-5</v>
      </c>
      <c r="P726" s="1">
        <v>1.5196433676579801E-7</v>
      </c>
      <c r="Q726" s="1">
        <v>1.3446265861196199E-7</v>
      </c>
      <c r="R726" s="1">
        <v>534.49702613805096</v>
      </c>
      <c r="S726" s="1">
        <v>721.69895953456</v>
      </c>
      <c r="T726" s="1">
        <v>1.49388941633786</v>
      </c>
      <c r="U726" s="1">
        <v>27713.240046127099</v>
      </c>
      <c r="V726" s="1">
        <f t="shared" si="45"/>
        <v>0.16895289357457169</v>
      </c>
      <c r="W726" s="1">
        <f t="shared" si="46"/>
        <v>1.7452871069347633</v>
      </c>
      <c r="X726" s="1">
        <f t="shared" si="47"/>
        <v>483.10065768036719</v>
      </c>
    </row>
    <row r="727" spans="1:24" x14ac:dyDescent="0.3">
      <c r="A727" s="18" t="str">
        <f t="shared" si="44"/>
        <v>AirGrSupp - Other GSE_2007_75</v>
      </c>
      <c r="B727" s="1" t="s">
        <v>40</v>
      </c>
      <c r="C727" s="1">
        <v>2020</v>
      </c>
      <c r="D727" s="1" t="s">
        <v>64</v>
      </c>
      <c r="E727" s="1">
        <v>2007</v>
      </c>
      <c r="F727" s="1">
        <v>75</v>
      </c>
      <c r="G727" s="1" t="s">
        <v>5</v>
      </c>
      <c r="H727" s="1">
        <v>1.19641871721995E-5</v>
      </c>
      <c r="I727" s="1">
        <v>1.44766664783614E-5</v>
      </c>
      <c r="J727" s="1">
        <v>1.7228429527967402E-5</v>
      </c>
      <c r="K727" s="1">
        <v>1.6697191864567499E-4</v>
      </c>
      <c r="L727" s="1">
        <v>2.4064321345690701E-4</v>
      </c>
      <c r="M727" s="1">
        <v>2.4492472135770799E-2</v>
      </c>
      <c r="N727" s="1">
        <v>1.2960449408644301E-5</v>
      </c>
      <c r="O727" s="1">
        <v>1.19236134559527E-5</v>
      </c>
      <c r="P727" s="1">
        <v>2.2608612548830799E-7</v>
      </c>
      <c r="Q727" s="1">
        <v>1.99904265031326E-7</v>
      </c>
      <c r="R727" s="1">
        <v>794.63128480824901</v>
      </c>
      <c r="S727" s="1">
        <v>625.472431596619</v>
      </c>
      <c r="T727" s="1">
        <v>1.29470416082615</v>
      </c>
      <c r="U727" s="1">
        <v>45803.827298460099</v>
      </c>
      <c r="V727" s="1">
        <f t="shared" si="45"/>
        <v>0.10465389612154512</v>
      </c>
      <c r="W727" s="1">
        <f t="shared" si="46"/>
        <v>1.7396442683208473</v>
      </c>
      <c r="X727" s="1">
        <f t="shared" si="47"/>
        <v>483.10065768036566</v>
      </c>
    </row>
    <row r="728" spans="1:24" x14ac:dyDescent="0.3">
      <c r="A728" s="18" t="str">
        <f t="shared" si="44"/>
        <v>AirGrSupp - Other GSE_2007_300</v>
      </c>
      <c r="B728" s="1" t="s">
        <v>40</v>
      </c>
      <c r="C728" s="1">
        <v>2020</v>
      </c>
      <c r="D728" s="1" t="s">
        <v>64</v>
      </c>
      <c r="E728" s="1">
        <v>2007</v>
      </c>
      <c r="F728" s="1">
        <v>300</v>
      </c>
      <c r="G728" s="1" t="s">
        <v>5</v>
      </c>
      <c r="H728" s="1">
        <v>4.1182698343571799E-6</v>
      </c>
      <c r="I728" s="1">
        <v>4.98310649957219E-6</v>
      </c>
      <c r="J728" s="1">
        <v>5.93030856147434E-6</v>
      </c>
      <c r="K728" s="1">
        <v>2.4001104955553799E-5</v>
      </c>
      <c r="L728" s="1">
        <v>5.6251092042793499E-5</v>
      </c>
      <c r="M728" s="1">
        <v>1.1834597880729599E-2</v>
      </c>
      <c r="N728" s="1">
        <v>2.5945835859331599E-6</v>
      </c>
      <c r="O728" s="1">
        <v>2.3870168990585098E-6</v>
      </c>
      <c r="P728" s="1">
        <v>1.09293178278496E-7</v>
      </c>
      <c r="Q728" s="1">
        <v>9.6592396968918106E-8</v>
      </c>
      <c r="R728" s="1">
        <v>383.96049476028799</v>
      </c>
      <c r="S728" s="1">
        <v>96.226527937941299</v>
      </c>
      <c r="T728" s="1">
        <v>0.19918525551171501</v>
      </c>
      <c r="U728" s="1">
        <v>22132.101425726501</v>
      </c>
      <c r="V728" s="1">
        <f t="shared" si="45"/>
        <v>7.4553170611601119E-2</v>
      </c>
      <c r="W728" s="1">
        <f t="shared" si="46"/>
        <v>0.84158290867660546</v>
      </c>
      <c r="X728" s="1">
        <f t="shared" si="47"/>
        <v>483.10065768036617</v>
      </c>
    </row>
    <row r="729" spans="1:24" x14ac:dyDescent="0.3">
      <c r="A729" s="18" t="str">
        <f t="shared" si="44"/>
        <v>AirGrSupp - Other GSE_2007_600</v>
      </c>
      <c r="B729" s="1" t="s">
        <v>40</v>
      </c>
      <c r="C729" s="1">
        <v>2020</v>
      </c>
      <c r="D729" s="1" t="s">
        <v>64</v>
      </c>
      <c r="E729" s="1">
        <v>2007</v>
      </c>
      <c r="F729" s="1">
        <v>600</v>
      </c>
      <c r="G729" s="1" t="s">
        <v>5</v>
      </c>
      <c r="H729" s="1">
        <v>5.9804440203273896E-6</v>
      </c>
      <c r="I729" s="1">
        <v>7.2363372645961402E-6</v>
      </c>
      <c r="J729" s="1">
        <v>8.6118393892714392E-6</v>
      </c>
      <c r="K729" s="1">
        <v>3.3621234320598903E-5</v>
      </c>
      <c r="L729" s="1">
        <v>8.1686368444752305E-5</v>
      </c>
      <c r="M729" s="1">
        <v>1.7185894313755199E-2</v>
      </c>
      <c r="N729" s="1">
        <v>3.7613207931681202E-6</v>
      </c>
      <c r="O729" s="1">
        <v>3.4604151297146702E-6</v>
      </c>
      <c r="P729" s="1">
        <v>1.5871270236964301E-7</v>
      </c>
      <c r="Q729" s="1">
        <v>1.4026895907660199E-7</v>
      </c>
      <c r="R729" s="1">
        <v>557.57741413015799</v>
      </c>
      <c r="S729" s="1">
        <v>96.226527937941299</v>
      </c>
      <c r="T729" s="1">
        <v>0.19918525551171501</v>
      </c>
      <c r="U729" s="1">
        <v>32139.6603312724</v>
      </c>
      <c r="V729" s="1">
        <f t="shared" si="45"/>
        <v>7.4553170611601147E-2</v>
      </c>
      <c r="W729" s="1">
        <f t="shared" si="46"/>
        <v>0.84158290867660535</v>
      </c>
      <c r="X729" s="1">
        <f t="shared" si="47"/>
        <v>483.10065768036617</v>
      </c>
    </row>
    <row r="730" spans="1:24" x14ac:dyDescent="0.3">
      <c r="A730" s="18" t="str">
        <f t="shared" si="44"/>
        <v>AirGrSupp - Other GSE_2008_50</v>
      </c>
      <c r="B730" s="1" t="s">
        <v>40</v>
      </c>
      <c r="C730" s="1">
        <v>2020</v>
      </c>
      <c r="D730" s="1" t="s">
        <v>64</v>
      </c>
      <c r="E730" s="1">
        <v>2008</v>
      </c>
      <c r="F730" s="1">
        <v>50</v>
      </c>
      <c r="G730" s="1" t="s">
        <v>5</v>
      </c>
      <c r="H730" s="1">
        <v>4.9172539693149198E-6</v>
      </c>
      <c r="I730" s="1">
        <v>5.9498773028710502E-6</v>
      </c>
      <c r="J730" s="1">
        <v>7.0808457158134802E-6</v>
      </c>
      <c r="K730" s="1">
        <v>8.9061385520676302E-5</v>
      </c>
      <c r="L730" s="1">
        <v>1.05296346346272E-4</v>
      </c>
      <c r="M730" s="1">
        <v>1.2127062886999E-2</v>
      </c>
      <c r="N730" s="1">
        <v>3.78761715466481E-6</v>
      </c>
      <c r="O730" s="1">
        <v>3.48460778229162E-6</v>
      </c>
      <c r="P730" s="1">
        <v>1.11973192775478E-7</v>
      </c>
      <c r="Q730" s="1">
        <v>9.89794570338057E-8</v>
      </c>
      <c r="R730" s="1">
        <v>393.44919979606499</v>
      </c>
      <c r="S730" s="1">
        <v>529.24590365867698</v>
      </c>
      <c r="T730" s="1">
        <v>1.0955189053144301</v>
      </c>
      <c r="U730" s="1">
        <v>20400.023922843498</v>
      </c>
      <c r="V730" s="1">
        <f t="shared" si="45"/>
        <v>9.6575270635706395E-2</v>
      </c>
      <c r="W730" s="1">
        <f t="shared" si="46"/>
        <v>1.7091147645070495</v>
      </c>
      <c r="X730" s="1">
        <f t="shared" si="47"/>
        <v>483.10065768036708</v>
      </c>
    </row>
    <row r="731" spans="1:24" x14ac:dyDescent="0.3">
      <c r="A731" s="18" t="str">
        <f t="shared" si="44"/>
        <v>AirGrSupp - Other GSE_2008_75</v>
      </c>
      <c r="B731" s="1" t="s">
        <v>40</v>
      </c>
      <c r="C731" s="1">
        <v>2020</v>
      </c>
      <c r="D731" s="1" t="s">
        <v>64</v>
      </c>
      <c r="E731" s="1">
        <v>2008</v>
      </c>
      <c r="F731" s="1">
        <v>75</v>
      </c>
      <c r="G731" s="1" t="s">
        <v>5</v>
      </c>
      <c r="H731" s="1">
        <v>2.3807525434780599E-6</v>
      </c>
      <c r="I731" s="1">
        <v>2.88071057760845E-6</v>
      </c>
      <c r="J731" s="1">
        <v>3.4282836626084099E-6</v>
      </c>
      <c r="K731" s="1">
        <v>4.76377806325615E-5</v>
      </c>
      <c r="L731" s="1">
        <v>3.9923096055010399E-5</v>
      </c>
      <c r="M731" s="1">
        <v>7.1522135018322504E-3</v>
      </c>
      <c r="N731" s="1">
        <v>2.70320399477595E-6</v>
      </c>
      <c r="O731" s="1">
        <v>2.4869476751938699E-6</v>
      </c>
      <c r="P731" s="1">
        <v>6.6054338145088497E-8</v>
      </c>
      <c r="Q731" s="1">
        <v>5.8375405124693902E-8</v>
      </c>
      <c r="R731" s="1">
        <v>232.04569031165201</v>
      </c>
      <c r="S731" s="1">
        <v>240.56631984485301</v>
      </c>
      <c r="T731" s="1">
        <v>0.49796313877928899</v>
      </c>
      <c r="U731" s="1">
        <v>13375.4873833738</v>
      </c>
      <c r="V731" s="1">
        <f t="shared" si="45"/>
        <v>7.1314626490409289E-2</v>
      </c>
      <c r="W731" s="1">
        <f t="shared" si="46"/>
        <v>0.98833277651496909</v>
      </c>
      <c r="X731" s="1">
        <f t="shared" si="47"/>
        <v>483.10065768036424</v>
      </c>
    </row>
    <row r="732" spans="1:24" x14ac:dyDescent="0.3">
      <c r="A732" s="18" t="str">
        <f t="shared" si="44"/>
        <v>AirGrSupp - Other GSE_2008_175</v>
      </c>
      <c r="B732" s="1" t="s">
        <v>40</v>
      </c>
      <c r="C732" s="1">
        <v>2020</v>
      </c>
      <c r="D732" s="1" t="s">
        <v>64</v>
      </c>
      <c r="E732" s="1">
        <v>2008</v>
      </c>
      <c r="F732" s="1">
        <v>175</v>
      </c>
      <c r="G732" s="1" t="s">
        <v>5</v>
      </c>
      <c r="H732" s="1">
        <v>5.9947006490454803E-6</v>
      </c>
      <c r="I732" s="1">
        <v>7.2535877853450299E-6</v>
      </c>
      <c r="J732" s="1">
        <v>8.6323689346254998E-6</v>
      </c>
      <c r="K732" s="1">
        <v>1.06126398612645E-4</v>
      </c>
      <c r="L732" s="1">
        <v>8.5180831822502799E-5</v>
      </c>
      <c r="M732" s="1">
        <v>1.8009170688066799E-2</v>
      </c>
      <c r="N732" s="1">
        <v>5.3928541222872203E-6</v>
      </c>
      <c r="O732" s="1">
        <v>4.9614257925042404E-6</v>
      </c>
      <c r="P732" s="1">
        <v>1.66323873027201E-7</v>
      </c>
      <c r="Q732" s="1">
        <v>1.4698843017009199E-7</v>
      </c>
      <c r="R732" s="1">
        <v>584.28770941783</v>
      </c>
      <c r="S732" s="1">
        <v>192.453055875882</v>
      </c>
      <c r="T732" s="1">
        <v>0.39837051102343102</v>
      </c>
      <c r="U732" s="1">
        <v>33679.284778279398</v>
      </c>
      <c r="V732" s="1">
        <f t="shared" si="45"/>
        <v>7.1314626490409316E-2</v>
      </c>
      <c r="W732" s="1">
        <f t="shared" si="46"/>
        <v>0.83746683507949138</v>
      </c>
      <c r="X732" s="1">
        <f t="shared" si="47"/>
        <v>483.10065768036344</v>
      </c>
    </row>
    <row r="733" spans="1:24" x14ac:dyDescent="0.3">
      <c r="A733" s="18" t="str">
        <f t="shared" si="44"/>
        <v>AirGrSupp - Other GSE_2008_300</v>
      </c>
      <c r="B733" s="1" t="s">
        <v>40</v>
      </c>
      <c r="C733" s="1">
        <v>2020</v>
      </c>
      <c r="D733" s="1" t="s">
        <v>64</v>
      </c>
      <c r="E733" s="1">
        <v>2008</v>
      </c>
      <c r="F733" s="1">
        <v>300</v>
      </c>
      <c r="G733" s="1" t="s">
        <v>5</v>
      </c>
      <c r="H733" s="1">
        <v>1.08760997489825E-5</v>
      </c>
      <c r="I733" s="1">
        <v>1.3160080696268801E-5</v>
      </c>
      <c r="J733" s="1">
        <v>1.5661583638534801E-5</v>
      </c>
      <c r="K733" s="1">
        <v>6.5597146971013297E-5</v>
      </c>
      <c r="L733" s="1">
        <v>1.5447473409818099E-4</v>
      </c>
      <c r="M733" s="1">
        <v>3.26737811054926E-2</v>
      </c>
      <c r="N733" s="1">
        <v>7.0405986306784398E-6</v>
      </c>
      <c r="O733" s="1">
        <v>6.4773507402241601E-6</v>
      </c>
      <c r="P733" s="1">
        <v>3.0175902677792103E-7</v>
      </c>
      <c r="Q733" s="1">
        <v>2.6667900902288202E-7</v>
      </c>
      <c r="R733" s="1">
        <v>1060.0648442294901</v>
      </c>
      <c r="S733" s="1">
        <v>288.67958381382402</v>
      </c>
      <c r="T733" s="1">
        <v>0.59755576653514697</v>
      </c>
      <c r="U733" s="1">
        <v>61103.845240592702</v>
      </c>
      <c r="V733" s="1">
        <f t="shared" si="45"/>
        <v>7.1314626490409011E-2</v>
      </c>
      <c r="W733" s="1">
        <f t="shared" si="46"/>
        <v>0.83710033537563444</v>
      </c>
      <c r="X733" s="1">
        <f t="shared" si="47"/>
        <v>483.1006576803648</v>
      </c>
    </row>
    <row r="734" spans="1:24" x14ac:dyDescent="0.3">
      <c r="A734" s="18" t="str">
        <f t="shared" si="44"/>
        <v>AirGrSupp - Other GSE_2008_600</v>
      </c>
      <c r="B734" s="1" t="s">
        <v>40</v>
      </c>
      <c r="C734" s="1">
        <v>2020</v>
      </c>
      <c r="D734" s="1" t="s">
        <v>64</v>
      </c>
      <c r="E734" s="1">
        <v>2008</v>
      </c>
      <c r="F734" s="1">
        <v>600</v>
      </c>
      <c r="G734" s="1" t="s">
        <v>5</v>
      </c>
      <c r="H734" s="1">
        <v>1.12015263556449E-5</v>
      </c>
      <c r="I734" s="1">
        <v>1.35538468903304E-5</v>
      </c>
      <c r="J734" s="1">
        <v>1.6130197952128701E-5</v>
      </c>
      <c r="K734" s="1">
        <v>6.53188589067918E-5</v>
      </c>
      <c r="L734" s="1">
        <v>1.59096812756237E-4</v>
      </c>
      <c r="M734" s="1">
        <v>3.3651421799987702E-2</v>
      </c>
      <c r="N734" s="1">
        <v>7.23950595027887E-6</v>
      </c>
      <c r="O734" s="1">
        <v>6.6603454742565603E-6</v>
      </c>
      <c r="P734" s="1">
        <v>3.1078803702796899E-7</v>
      </c>
      <c r="Q734" s="1">
        <v>2.7465838094640098E-7</v>
      </c>
      <c r="R734" s="1">
        <v>1091.7833198835999</v>
      </c>
      <c r="S734" s="1">
        <v>192.453055875882</v>
      </c>
      <c r="T734" s="1">
        <v>0.39837051102343102</v>
      </c>
      <c r="U734" s="1">
        <v>62932.149271413597</v>
      </c>
      <c r="V734" s="1">
        <f t="shared" si="45"/>
        <v>7.131462649040908E-2</v>
      </c>
      <c r="W734" s="1">
        <f t="shared" si="46"/>
        <v>0.83710033537563544</v>
      </c>
      <c r="X734" s="1">
        <f t="shared" si="47"/>
        <v>483.10065768036344</v>
      </c>
    </row>
    <row r="735" spans="1:24" x14ac:dyDescent="0.3">
      <c r="A735" s="18" t="str">
        <f t="shared" si="44"/>
        <v>AirGrSupp - Other GSE_2009_50</v>
      </c>
      <c r="B735" s="1" t="s">
        <v>40</v>
      </c>
      <c r="C735" s="1">
        <v>2020</v>
      </c>
      <c r="D735" s="1" t="s">
        <v>64</v>
      </c>
      <c r="E735" s="1">
        <v>2009</v>
      </c>
      <c r="F735" s="1">
        <v>50</v>
      </c>
      <c r="G735" s="1" t="s">
        <v>5</v>
      </c>
      <c r="H735" s="1">
        <v>3.1937404795673101E-6</v>
      </c>
      <c r="I735" s="1">
        <v>3.8644259802764398E-6</v>
      </c>
      <c r="J735" s="1">
        <v>4.5989862905769298E-6</v>
      </c>
      <c r="K735" s="1">
        <v>5.93893946420558E-5</v>
      </c>
      <c r="L735" s="1">
        <v>7.1671036014678895E-5</v>
      </c>
      <c r="M735" s="1">
        <v>8.3230549531054798E-3</v>
      </c>
      <c r="N735" s="1">
        <v>2.53916260557254E-6</v>
      </c>
      <c r="O735" s="1">
        <v>2.3360295971267401E-6</v>
      </c>
      <c r="P735" s="1">
        <v>7.6854958363010001E-8</v>
      </c>
      <c r="Q735" s="1">
        <v>6.7931655652918494E-8</v>
      </c>
      <c r="R735" s="1">
        <v>270.032351746828</v>
      </c>
      <c r="S735" s="1">
        <v>384.90611175176502</v>
      </c>
      <c r="T735" s="1">
        <v>0.79674102204686303</v>
      </c>
      <c r="U735" s="1">
        <v>14000.9598149704</v>
      </c>
      <c r="V735" s="1">
        <f t="shared" si="45"/>
        <v>9.1393600041799319E-2</v>
      </c>
      <c r="W735" s="1">
        <f t="shared" si="46"/>
        <v>1.6950186220511816</v>
      </c>
      <c r="X735" s="1">
        <f t="shared" si="47"/>
        <v>483.10065768036412</v>
      </c>
    </row>
    <row r="736" spans="1:24" x14ac:dyDescent="0.3">
      <c r="A736" s="18" t="str">
        <f t="shared" si="44"/>
        <v>AirGrSupp - Other GSE_2009_75</v>
      </c>
      <c r="B736" s="1" t="s">
        <v>40</v>
      </c>
      <c r="C736" s="1">
        <v>2020</v>
      </c>
      <c r="D736" s="1" t="s">
        <v>64</v>
      </c>
      <c r="E736" s="1">
        <v>2009</v>
      </c>
      <c r="F736" s="1">
        <v>75</v>
      </c>
      <c r="G736" s="1" t="s">
        <v>5</v>
      </c>
      <c r="H736" s="1">
        <v>2.9511589826674699E-6</v>
      </c>
      <c r="I736" s="1">
        <v>3.57090236902764E-6</v>
      </c>
      <c r="J736" s="1">
        <v>4.2496689350411597E-6</v>
      </c>
      <c r="K736" s="1">
        <v>6.1228799240257504E-5</v>
      </c>
      <c r="L736" s="1">
        <v>5.1561606814877802E-5</v>
      </c>
      <c r="M736" s="1">
        <v>9.2875865977030299E-3</v>
      </c>
      <c r="N736" s="1">
        <v>3.4567388627125999E-6</v>
      </c>
      <c r="O736" s="1">
        <v>3.1801997536955901E-6</v>
      </c>
      <c r="P736" s="1">
        <v>8.5779809188875403E-8</v>
      </c>
      <c r="Q736" s="1">
        <v>7.5804033273433494E-8</v>
      </c>
      <c r="R736" s="1">
        <v>301.32551871405201</v>
      </c>
      <c r="S736" s="1">
        <v>240.56631984485301</v>
      </c>
      <c r="T736" s="1">
        <v>0.49796313877928899</v>
      </c>
      <c r="U736" s="1">
        <v>17368.888292798401</v>
      </c>
      <c r="V736" s="1">
        <f t="shared" si="45"/>
        <v>6.8076082369217361E-2</v>
      </c>
      <c r="W736" s="1">
        <f t="shared" si="46"/>
        <v>0.98297624238173387</v>
      </c>
      <c r="X736" s="1">
        <f t="shared" si="47"/>
        <v>483.10065768036424</v>
      </c>
    </row>
    <row r="737" spans="1:24" x14ac:dyDescent="0.3">
      <c r="A737" s="18" t="str">
        <f t="shared" si="44"/>
        <v>AirGrSupp - Other GSE_2009_175</v>
      </c>
      <c r="B737" s="1" t="s">
        <v>40</v>
      </c>
      <c r="C737" s="1">
        <v>2020</v>
      </c>
      <c r="D737" s="1" t="s">
        <v>64</v>
      </c>
      <c r="E737" s="1">
        <v>2009</v>
      </c>
      <c r="F737" s="1">
        <v>175</v>
      </c>
      <c r="G737" s="1" t="s">
        <v>5</v>
      </c>
      <c r="H737" s="1">
        <v>6.5481394601569099E-6</v>
      </c>
      <c r="I737" s="1">
        <v>7.9232487467898593E-6</v>
      </c>
      <c r="J737" s="1">
        <v>9.4293208226259497E-6</v>
      </c>
      <c r="K737" s="1">
        <v>1.20203262120312E-4</v>
      </c>
      <c r="L737" s="1">
        <v>9.6946209359581297E-5</v>
      </c>
      <c r="M737" s="1">
        <v>2.06076367444878E-2</v>
      </c>
      <c r="N737" s="1">
        <v>6.0325166629311399E-6</v>
      </c>
      <c r="O737" s="1">
        <v>5.5499153298966496E-6</v>
      </c>
      <c r="P737" s="1">
        <v>1.90331377175316E-7</v>
      </c>
      <c r="Q737" s="1">
        <v>1.6819676080892E-7</v>
      </c>
      <c r="R737" s="1">
        <v>668.592078919546</v>
      </c>
      <c r="S737" s="1">
        <v>240.56631984485301</v>
      </c>
      <c r="T737" s="1">
        <v>0.49796313877928899</v>
      </c>
      <c r="U737" s="1">
        <v>38538.724439145502</v>
      </c>
      <c r="V737" s="1">
        <f t="shared" si="45"/>
        <v>6.8076082369217319E-2</v>
      </c>
      <c r="W737" s="1">
        <f t="shared" si="46"/>
        <v>0.8329560694936089</v>
      </c>
      <c r="X737" s="1">
        <f t="shared" si="47"/>
        <v>483.10065768036424</v>
      </c>
    </row>
    <row r="738" spans="1:24" x14ac:dyDescent="0.3">
      <c r="A738" s="18" t="str">
        <f t="shared" si="44"/>
        <v>AirGrSupp - Other GSE_2009_300</v>
      </c>
      <c r="B738" s="1" t="s">
        <v>40</v>
      </c>
      <c r="C738" s="1">
        <v>2020</v>
      </c>
      <c r="D738" s="1" t="s">
        <v>64</v>
      </c>
      <c r="E738" s="1">
        <v>2009</v>
      </c>
      <c r="F738" s="1">
        <v>300</v>
      </c>
      <c r="G738" s="1" t="s">
        <v>5</v>
      </c>
      <c r="H738" s="1">
        <v>3.1064831396499701E-6</v>
      </c>
      <c r="I738" s="1">
        <v>3.7588445989764601E-6</v>
      </c>
      <c r="J738" s="1">
        <v>4.4733357210959497E-6</v>
      </c>
      <c r="K738" s="1">
        <v>1.9427985843060502E-5</v>
      </c>
      <c r="L738" s="1">
        <v>4.5973279734461E-5</v>
      </c>
      <c r="M738" s="1">
        <v>9.7764069449505601E-3</v>
      </c>
      <c r="N738" s="1">
        <v>2.06991996356357E-6</v>
      </c>
      <c r="O738" s="1">
        <v>1.9043263664784801E-6</v>
      </c>
      <c r="P738" s="1">
        <v>9.0294535988289796E-8</v>
      </c>
      <c r="Q738" s="1">
        <v>7.9793719235193196E-8</v>
      </c>
      <c r="R738" s="1">
        <v>317.18475654110802</v>
      </c>
      <c r="S738" s="1">
        <v>96.226527937941299</v>
      </c>
      <c r="T738" s="1">
        <v>0.19918525551171501</v>
      </c>
      <c r="U738" s="1">
        <v>18283.040308208801</v>
      </c>
      <c r="V738" s="1">
        <f t="shared" si="45"/>
        <v>6.8076082369217458E-2</v>
      </c>
      <c r="W738" s="1">
        <f t="shared" si="46"/>
        <v>0.83261776207467064</v>
      </c>
      <c r="X738" s="1">
        <f t="shared" si="47"/>
        <v>483.10065768036617</v>
      </c>
    </row>
    <row r="739" spans="1:24" x14ac:dyDescent="0.3">
      <c r="A739" s="18" t="str">
        <f t="shared" si="44"/>
        <v>AirGrSupp - Other GSE_2009_600</v>
      </c>
      <c r="B739" s="1" t="s">
        <v>40</v>
      </c>
      <c r="C739" s="1">
        <v>2020</v>
      </c>
      <c r="D739" s="1" t="s">
        <v>64</v>
      </c>
      <c r="E739" s="1">
        <v>2009</v>
      </c>
      <c r="F739" s="1">
        <v>600</v>
      </c>
      <c r="G739" s="1" t="s">
        <v>5</v>
      </c>
      <c r="H739" s="1">
        <v>9.4011989752564901E-6</v>
      </c>
      <c r="I739" s="1">
        <v>1.13754507600603E-5</v>
      </c>
      <c r="J739" s="1">
        <v>1.3537726524369301E-5</v>
      </c>
      <c r="K739" s="1">
        <v>5.6976453239564503E-5</v>
      </c>
      <c r="L739" s="1">
        <v>1.39129662354289E-4</v>
      </c>
      <c r="M739" s="1">
        <v>2.9586494701824E-2</v>
      </c>
      <c r="N739" s="1">
        <v>6.2546903954991002E-6</v>
      </c>
      <c r="O739" s="1">
        <v>5.7543151638591703E-6</v>
      </c>
      <c r="P739" s="1">
        <v>2.7325977996456098E-7</v>
      </c>
      <c r="Q739" s="1">
        <v>2.4148099242229501E-7</v>
      </c>
      <c r="R739" s="1">
        <v>959.90123690072096</v>
      </c>
      <c r="S739" s="1">
        <v>144.33979190691201</v>
      </c>
      <c r="T739" s="1">
        <v>0.29877788326757299</v>
      </c>
      <c r="U739" s="1">
        <v>55330.253564316299</v>
      </c>
      <c r="V739" s="1">
        <f t="shared" si="45"/>
        <v>6.8076082369216986E-2</v>
      </c>
      <c r="W739" s="1">
        <f t="shared" si="46"/>
        <v>0.83261776207466254</v>
      </c>
      <c r="X739" s="1">
        <f t="shared" si="47"/>
        <v>483.1006576803656</v>
      </c>
    </row>
    <row r="740" spans="1:24" x14ac:dyDescent="0.3">
      <c r="A740" s="18" t="str">
        <f t="shared" si="44"/>
        <v>AirGrSupp - Other GSE_2010_50</v>
      </c>
      <c r="B740" s="1" t="s">
        <v>40</v>
      </c>
      <c r="C740" s="1">
        <v>2020</v>
      </c>
      <c r="D740" s="1" t="s">
        <v>64</v>
      </c>
      <c r="E740" s="1">
        <v>2010</v>
      </c>
      <c r="F740" s="1">
        <v>50</v>
      </c>
      <c r="G740" s="1" t="s">
        <v>5</v>
      </c>
      <c r="H740" s="1">
        <v>1.42868768220463E-6</v>
      </c>
      <c r="I740" s="1">
        <v>1.7287120954676001E-6</v>
      </c>
      <c r="J740" s="1">
        <v>2.0573102623746701E-6</v>
      </c>
      <c r="K740" s="1">
        <v>2.73411252581584E-5</v>
      </c>
      <c r="L740" s="1">
        <v>3.3705672064515398E-5</v>
      </c>
      <c r="M740" s="1">
        <v>3.9470157509572399E-3</v>
      </c>
      <c r="N740" s="1">
        <v>1.17551574805073E-6</v>
      </c>
      <c r="O740" s="1">
        <v>1.08147448820667E-6</v>
      </c>
      <c r="P740" s="1">
        <v>3.6449257375309701E-8</v>
      </c>
      <c r="Q740" s="1">
        <v>3.2215011959116001E-8</v>
      </c>
      <c r="R740" s="1">
        <v>128.05657917890801</v>
      </c>
      <c r="S740" s="1">
        <v>144.33979190691201</v>
      </c>
      <c r="T740" s="1">
        <v>0.29877788326757299</v>
      </c>
      <c r="U740" s="1">
        <v>6639.6304277179497</v>
      </c>
      <c r="V740" s="1">
        <f t="shared" si="45"/>
        <v>8.6211929447891703E-2</v>
      </c>
      <c r="W740" s="1">
        <f t="shared" si="46"/>
        <v>1.6809224795952946</v>
      </c>
      <c r="X740" s="1">
        <f t="shared" si="47"/>
        <v>483.1006576803656</v>
      </c>
    </row>
    <row r="741" spans="1:24" x14ac:dyDescent="0.3">
      <c r="A741" s="18" t="str">
        <f t="shared" si="44"/>
        <v>AirGrSupp - Other GSE_2010_100</v>
      </c>
      <c r="B741" s="1" t="s">
        <v>40</v>
      </c>
      <c r="C741" s="1">
        <v>2020</v>
      </c>
      <c r="D741" s="1" t="s">
        <v>64</v>
      </c>
      <c r="E741" s="1">
        <v>2010</v>
      </c>
      <c r="F741" s="1">
        <v>100</v>
      </c>
      <c r="G741" s="1" t="s">
        <v>5</v>
      </c>
      <c r="H741" s="1">
        <v>2.60832781906897E-6</v>
      </c>
      <c r="I741" s="1">
        <v>3.1560766610734501E-6</v>
      </c>
      <c r="J741" s="1">
        <v>3.7559920594593102E-6</v>
      </c>
      <c r="K741" s="1">
        <v>5.6232698396655401E-5</v>
      </c>
      <c r="L741" s="1">
        <v>4.7587290140561299E-5</v>
      </c>
      <c r="M741" s="1">
        <v>8.6186745435748394E-3</v>
      </c>
      <c r="N741" s="1">
        <v>3.1580960706731898E-6</v>
      </c>
      <c r="O741" s="1">
        <v>2.90544838501933E-6</v>
      </c>
      <c r="P741" s="1">
        <v>7.96056704591926E-8</v>
      </c>
      <c r="Q741" s="1">
        <v>7.0344463009972896E-8</v>
      </c>
      <c r="R741" s="1">
        <v>279.62340379281801</v>
      </c>
      <c r="S741" s="1">
        <v>192.453055875882</v>
      </c>
      <c r="T741" s="1">
        <v>0.39837051102343102</v>
      </c>
      <c r="U741" s="1">
        <v>16117.9434296051</v>
      </c>
      <c r="V741" s="1">
        <f t="shared" si="45"/>
        <v>6.4837538248025683E-2</v>
      </c>
      <c r="W741" s="1">
        <f t="shared" si="46"/>
        <v>0.97761970824850375</v>
      </c>
      <c r="X741" s="1">
        <f t="shared" si="47"/>
        <v>483.10065768036344</v>
      </c>
    </row>
    <row r="742" spans="1:24" x14ac:dyDescent="0.3">
      <c r="A742" s="18" t="str">
        <f t="shared" si="44"/>
        <v>AirGrSupp - Other GSE_2010_175</v>
      </c>
      <c r="B742" s="1" t="s">
        <v>40</v>
      </c>
      <c r="C742" s="1">
        <v>2020</v>
      </c>
      <c r="D742" s="1" t="s">
        <v>64</v>
      </c>
      <c r="E742" s="1">
        <v>2010</v>
      </c>
      <c r="F742" s="1">
        <v>175</v>
      </c>
      <c r="G742" s="1" t="s">
        <v>5</v>
      </c>
      <c r="H742" s="1">
        <v>5.8862562125854902E-6</v>
      </c>
      <c r="I742" s="1">
        <v>7.1223700172284403E-6</v>
      </c>
      <c r="J742" s="1">
        <v>8.4762089461231106E-6</v>
      </c>
      <c r="K742" s="1">
        <v>1.12284029231068E-4</v>
      </c>
      <c r="L742" s="1">
        <v>9.1004287838547103E-5</v>
      </c>
      <c r="M742" s="1">
        <v>1.9449904343112102E-2</v>
      </c>
      <c r="N742" s="1">
        <v>5.5629400127885796E-6</v>
      </c>
      <c r="O742" s="1">
        <v>5.1179048117654996E-6</v>
      </c>
      <c r="P742" s="1">
        <v>1.79647423484028E-7</v>
      </c>
      <c r="Q742" s="1">
        <v>1.587475045837E-7</v>
      </c>
      <c r="R742" s="1">
        <v>631.03072617125702</v>
      </c>
      <c r="S742" s="1">
        <v>240.56631984485301</v>
      </c>
      <c r="T742" s="1">
        <v>0.49796313877928899</v>
      </c>
      <c r="U742" s="1">
        <v>36373.627560541798</v>
      </c>
      <c r="V742" s="1">
        <f t="shared" si="45"/>
        <v>6.4837538248025406E-2</v>
      </c>
      <c r="W742" s="1">
        <f t="shared" si="46"/>
        <v>0.82844530390772886</v>
      </c>
      <c r="X742" s="1">
        <f t="shared" si="47"/>
        <v>483.10065768036424</v>
      </c>
    </row>
    <row r="743" spans="1:24" x14ac:dyDescent="0.3">
      <c r="A743" s="18" t="str">
        <f t="shared" si="44"/>
        <v>AirGrSupp - Other GSE_2011_50</v>
      </c>
      <c r="B743" s="1" t="s">
        <v>40</v>
      </c>
      <c r="C743" s="1">
        <v>2020</v>
      </c>
      <c r="D743" s="1" t="s">
        <v>64</v>
      </c>
      <c r="E743" s="1">
        <v>2011</v>
      </c>
      <c r="F743" s="1">
        <v>50</v>
      </c>
      <c r="G743" s="1" t="s">
        <v>5</v>
      </c>
      <c r="H743" s="1">
        <v>6.4221731562690697E-7</v>
      </c>
      <c r="I743" s="1">
        <v>7.7708295190855701E-7</v>
      </c>
      <c r="J743" s="1">
        <v>9.2479293450274604E-7</v>
      </c>
      <c r="K743" s="1">
        <v>1.26826210721783E-5</v>
      </c>
      <c r="L743" s="1">
        <v>1.5984921542917302E-5</v>
      </c>
      <c r="M743" s="1">
        <v>1.8877031852404099E-3</v>
      </c>
      <c r="N743" s="1">
        <v>5.8416721615212895E-7</v>
      </c>
      <c r="O743" s="1">
        <v>5.3743383885995895E-7</v>
      </c>
      <c r="P743" s="1">
        <v>1.7433485570250099E-8</v>
      </c>
      <c r="Q743" s="1">
        <v>1.5407179632620699E-8</v>
      </c>
      <c r="R743" s="1">
        <v>61.244450911651697</v>
      </c>
      <c r="S743" s="1">
        <v>96.226527937941299</v>
      </c>
      <c r="T743" s="1">
        <v>0.19918525551171501</v>
      </c>
      <c r="U743" s="1">
        <v>3175.4754219520601</v>
      </c>
      <c r="V743" s="1">
        <f t="shared" si="45"/>
        <v>8.1030258853985057E-2</v>
      </c>
      <c r="W743" s="1">
        <f t="shared" si="46"/>
        <v>1.6668263371394239</v>
      </c>
      <c r="X743" s="1">
        <f t="shared" si="47"/>
        <v>483.10065768036617</v>
      </c>
    </row>
    <row r="744" spans="1:24" x14ac:dyDescent="0.3">
      <c r="A744" s="18" t="str">
        <f t="shared" si="44"/>
        <v>AirGrSupp - Other GSE_2011_100</v>
      </c>
      <c r="B744" s="1" t="s">
        <v>40</v>
      </c>
      <c r="C744" s="1">
        <v>2020</v>
      </c>
      <c r="D744" s="1" t="s">
        <v>64</v>
      </c>
      <c r="E744" s="1">
        <v>2011</v>
      </c>
      <c r="F744" s="1">
        <v>100</v>
      </c>
      <c r="G744" s="1" t="s">
        <v>5</v>
      </c>
      <c r="H744" s="1">
        <v>5.9177206014747899E-7</v>
      </c>
      <c r="I744" s="1">
        <v>7.1604419277844997E-7</v>
      </c>
      <c r="J744" s="1">
        <v>8.5215176661237E-7</v>
      </c>
      <c r="K744" s="1">
        <v>1.3288699216537099E-5</v>
      </c>
      <c r="L744" s="1">
        <v>1.1301863115558701E-5</v>
      </c>
      <c r="M744" s="1">
        <v>2.0581909357790598E-3</v>
      </c>
      <c r="N744" s="1">
        <v>7.9055810402510199E-7</v>
      </c>
      <c r="O744" s="1">
        <v>7.27313455703094E-7</v>
      </c>
      <c r="P744" s="1">
        <v>1.90112427292438E-8</v>
      </c>
      <c r="Q744" s="1">
        <v>1.6798677733724801E-8</v>
      </c>
      <c r="R744" s="1">
        <v>66.775738219180596</v>
      </c>
      <c r="S744" s="1">
        <v>48.1132639689706</v>
      </c>
      <c r="T744" s="1">
        <v>9.9592627755857796E-2</v>
      </c>
      <c r="U744" s="1">
        <v>3849.06111751765</v>
      </c>
      <c r="V744" s="1">
        <f t="shared" si="45"/>
        <v>6.1598994126833582E-2</v>
      </c>
      <c r="W744" s="1">
        <f t="shared" si="46"/>
        <v>0.97226317411526353</v>
      </c>
      <c r="X744" s="1">
        <f t="shared" si="47"/>
        <v>483.10065768036424</v>
      </c>
    </row>
    <row r="745" spans="1:24" x14ac:dyDescent="0.3">
      <c r="A745" s="18" t="str">
        <f t="shared" si="44"/>
        <v>AirGrSupp - Other GSE_2011_175</v>
      </c>
      <c r="B745" s="1" t="s">
        <v>40</v>
      </c>
      <c r="C745" s="1">
        <v>2020</v>
      </c>
      <c r="D745" s="1" t="s">
        <v>64</v>
      </c>
      <c r="E745" s="1">
        <v>2011</v>
      </c>
      <c r="F745" s="1">
        <v>175</v>
      </c>
      <c r="G745" s="1" t="s">
        <v>5</v>
      </c>
      <c r="H745" s="1">
        <v>2.01202500450143E-6</v>
      </c>
      <c r="I745" s="1">
        <v>2.4345502554467299E-6</v>
      </c>
      <c r="J745" s="1">
        <v>2.8973160064820499E-6</v>
      </c>
      <c r="K745" s="1">
        <v>3.9978886902183397E-5</v>
      </c>
      <c r="L745" s="1">
        <v>3.2564006428621702E-5</v>
      </c>
      <c r="M745" s="1">
        <v>6.9978491816488197E-3</v>
      </c>
      <c r="N745" s="1">
        <v>2.0815074391521799E-6</v>
      </c>
      <c r="O745" s="1">
        <v>1.9149868440200002E-6</v>
      </c>
      <c r="P745" s="1">
        <v>6.4638225279429004E-8</v>
      </c>
      <c r="Q745" s="1">
        <v>5.7115504294664598E-8</v>
      </c>
      <c r="R745" s="1">
        <v>227.037509945214</v>
      </c>
      <c r="S745" s="1">
        <v>96.226527937941299</v>
      </c>
      <c r="T745" s="1">
        <v>0.19918525551171501</v>
      </c>
      <c r="U745" s="1">
        <v>13086.80779956</v>
      </c>
      <c r="V745" s="1">
        <f t="shared" si="45"/>
        <v>6.1598994126833631E-2</v>
      </c>
      <c r="W745" s="1">
        <f t="shared" si="46"/>
        <v>0.82393453832184882</v>
      </c>
      <c r="X745" s="1">
        <f t="shared" si="47"/>
        <v>483.10065768036617</v>
      </c>
    </row>
    <row r="746" spans="1:24" x14ac:dyDescent="0.3">
      <c r="A746" s="18" t="str">
        <f t="shared" si="44"/>
        <v>AirGrSupp - Other GSE_2011_300</v>
      </c>
      <c r="B746" s="1" t="s">
        <v>40</v>
      </c>
      <c r="C746" s="1">
        <v>2020</v>
      </c>
      <c r="D746" s="1" t="s">
        <v>64</v>
      </c>
      <c r="E746" s="1">
        <v>2011</v>
      </c>
      <c r="F746" s="1">
        <v>300</v>
      </c>
      <c r="G746" s="1" t="s">
        <v>5</v>
      </c>
      <c r="H746" s="1">
        <v>1.11351540444915E-6</v>
      </c>
      <c r="I746" s="1">
        <v>1.3473536393834701E-6</v>
      </c>
      <c r="J746" s="1">
        <v>1.60346218240678E-6</v>
      </c>
      <c r="K746" s="1">
        <v>1.0516010809073801E-5</v>
      </c>
      <c r="L746" s="1">
        <v>1.3944679027237799E-5</v>
      </c>
      <c r="M746" s="1">
        <v>5.4027512064200398E-3</v>
      </c>
      <c r="N746" s="1">
        <v>1.0167327841953199E-7</v>
      </c>
      <c r="O746" s="1">
        <v>9.3539416145970195E-8</v>
      </c>
      <c r="P746" s="1">
        <v>4.9917708751868197E-8</v>
      </c>
      <c r="Q746" s="1">
        <v>4.4096529051027799E-8</v>
      </c>
      <c r="R746" s="1">
        <v>175.286312825349</v>
      </c>
      <c r="S746" s="1">
        <v>48.1132639689706</v>
      </c>
      <c r="T746" s="1">
        <v>9.9592627755857796E-2</v>
      </c>
      <c r="U746" s="1">
        <v>10103.785433483799</v>
      </c>
      <c r="V746" s="1">
        <f t="shared" si="45"/>
        <v>4.4155630007564832E-2</v>
      </c>
      <c r="W746" s="1">
        <f t="shared" si="46"/>
        <v>0.45699664119563543</v>
      </c>
      <c r="X746" s="1">
        <f t="shared" si="47"/>
        <v>483.10065768036424</v>
      </c>
    </row>
    <row r="747" spans="1:24" x14ac:dyDescent="0.3">
      <c r="A747" s="18" t="str">
        <f t="shared" si="44"/>
        <v>AirGrSupp - Other GSE_2011_600</v>
      </c>
      <c r="B747" s="1" t="s">
        <v>40</v>
      </c>
      <c r="C747" s="1">
        <v>2020</v>
      </c>
      <c r="D747" s="1" t="s">
        <v>64</v>
      </c>
      <c r="E747" s="1">
        <v>2011</v>
      </c>
      <c r="F747" s="1">
        <v>600</v>
      </c>
      <c r="G747" s="1" t="s">
        <v>5</v>
      </c>
      <c r="H747" s="1">
        <v>2.3861044381053299E-6</v>
      </c>
      <c r="I747" s="1">
        <v>2.8871863701074499E-6</v>
      </c>
      <c r="J747" s="1">
        <v>3.43599039087167E-6</v>
      </c>
      <c r="K747" s="1">
        <v>2.1941232656490799E-5</v>
      </c>
      <c r="L747" s="1">
        <v>2.9881455058366901E-5</v>
      </c>
      <c r="M747" s="1">
        <v>1.15773240137572E-2</v>
      </c>
      <c r="N747" s="1">
        <v>2.1787131089899899E-7</v>
      </c>
      <c r="O747" s="1">
        <v>2.00441606027079E-7</v>
      </c>
      <c r="P747" s="1">
        <v>1.0696651875400299E-7</v>
      </c>
      <c r="Q747" s="1">
        <v>9.4492562252202496E-8</v>
      </c>
      <c r="R747" s="1">
        <v>375.61352748288999</v>
      </c>
      <c r="S747" s="1">
        <v>48.1132639689706</v>
      </c>
      <c r="T747" s="1">
        <v>9.9592627755857796E-2</v>
      </c>
      <c r="U747" s="1">
        <v>21650.968786036799</v>
      </c>
      <c r="V747" s="1">
        <f t="shared" si="45"/>
        <v>4.4155630007564867E-2</v>
      </c>
      <c r="W747" s="1">
        <f t="shared" si="46"/>
        <v>0.45699664119563654</v>
      </c>
      <c r="X747" s="1">
        <f t="shared" si="47"/>
        <v>483.10065768036424</v>
      </c>
    </row>
    <row r="748" spans="1:24" x14ac:dyDescent="0.3">
      <c r="A748" s="18" t="str">
        <f t="shared" si="44"/>
        <v>AirGrSupp - Other GSE_2012_50</v>
      </c>
      <c r="B748" s="1" t="s">
        <v>40</v>
      </c>
      <c r="C748" s="1">
        <v>2020</v>
      </c>
      <c r="D748" s="1" t="s">
        <v>64</v>
      </c>
      <c r="E748" s="1">
        <v>2012</v>
      </c>
      <c r="F748" s="1">
        <v>50</v>
      </c>
      <c r="G748" s="1" t="s">
        <v>5</v>
      </c>
      <c r="H748" s="1">
        <v>1.10210689971343E-6</v>
      </c>
      <c r="I748" s="1">
        <v>1.3335493486532499E-6</v>
      </c>
      <c r="J748" s="1">
        <v>1.58703393558734E-6</v>
      </c>
      <c r="K748" s="1">
        <v>2.25299283064135E-5</v>
      </c>
      <c r="L748" s="1">
        <v>2.9057854934128801E-5</v>
      </c>
      <c r="M748" s="1">
        <v>3.4607891729407599E-3</v>
      </c>
      <c r="N748" s="1">
        <v>1.04424474275666E-6</v>
      </c>
      <c r="O748" s="1">
        <v>9.6070516333612804E-7</v>
      </c>
      <c r="P748" s="1">
        <v>3.1963648957493198E-8</v>
      </c>
      <c r="Q748" s="1">
        <v>2.8246495993137901E-8</v>
      </c>
      <c r="R748" s="1">
        <v>112.281493338028</v>
      </c>
      <c r="S748" s="1">
        <v>144.33979190691201</v>
      </c>
      <c r="T748" s="1">
        <v>0.29877788326757299</v>
      </c>
      <c r="U748" s="1">
        <v>5821.7049402454504</v>
      </c>
      <c r="V748" s="1">
        <f t="shared" si="45"/>
        <v>7.5848588260077496E-2</v>
      </c>
      <c r="W748" s="1">
        <f t="shared" si="46"/>
        <v>1.6527301946835424</v>
      </c>
      <c r="X748" s="1">
        <f t="shared" si="47"/>
        <v>483.1006576803656</v>
      </c>
    </row>
    <row r="749" spans="1:24" x14ac:dyDescent="0.3">
      <c r="A749" s="18" t="str">
        <f t="shared" si="44"/>
        <v>AirGrSupp - Other GSE_2012_75</v>
      </c>
      <c r="B749" s="1" t="s">
        <v>40</v>
      </c>
      <c r="C749" s="1">
        <v>2020</v>
      </c>
      <c r="D749" s="1" t="s">
        <v>64</v>
      </c>
      <c r="E749" s="1">
        <v>2012</v>
      </c>
      <c r="F749" s="1">
        <v>75</v>
      </c>
      <c r="G749" s="1" t="s">
        <v>5</v>
      </c>
      <c r="H749" s="1">
        <v>5.1578811113404403E-6</v>
      </c>
      <c r="I749" s="1">
        <v>6.2410361447219396E-6</v>
      </c>
      <c r="J749" s="1">
        <v>7.4273488003302404E-6</v>
      </c>
      <c r="K749" s="1">
        <v>1.32637454138111E-4</v>
      </c>
      <c r="L749" s="1">
        <v>9.9335421230817097E-5</v>
      </c>
      <c r="M749" s="1">
        <v>2.0762001064671302E-2</v>
      </c>
      <c r="N749" s="1">
        <v>2.9199596169723401E-6</v>
      </c>
      <c r="O749" s="1">
        <v>2.6863628476145502E-6</v>
      </c>
      <c r="P749" s="1">
        <v>1.9180025961760899E-7</v>
      </c>
      <c r="Q749" s="1">
        <v>1.69456661638949E-7</v>
      </c>
      <c r="R749" s="1">
        <v>673.60025928598395</v>
      </c>
      <c r="S749" s="1">
        <v>577.35916762764805</v>
      </c>
      <c r="T749" s="1">
        <v>1.1951115330702899</v>
      </c>
      <c r="U749" s="1">
        <v>38827.404022959301</v>
      </c>
      <c r="V749" s="1">
        <f t="shared" si="45"/>
        <v>5.322393053525494E-2</v>
      </c>
      <c r="W749" s="1">
        <f t="shared" si="46"/>
        <v>0.84713842969016384</v>
      </c>
      <c r="X749" s="1">
        <f t="shared" si="47"/>
        <v>483.1006576803664</v>
      </c>
    </row>
    <row r="750" spans="1:24" x14ac:dyDescent="0.3">
      <c r="A750" s="18" t="str">
        <f t="shared" si="44"/>
        <v>AirGrSupp - Other GSE_2012_175</v>
      </c>
      <c r="B750" s="1" t="s">
        <v>40</v>
      </c>
      <c r="C750" s="1">
        <v>2020</v>
      </c>
      <c r="D750" s="1" t="s">
        <v>64</v>
      </c>
      <c r="E750" s="1">
        <v>2012</v>
      </c>
      <c r="F750" s="1">
        <v>175</v>
      </c>
      <c r="G750" s="1" t="s">
        <v>5</v>
      </c>
      <c r="H750" s="1">
        <v>6.85832947355828E-6</v>
      </c>
      <c r="I750" s="1">
        <v>8.2985786630055208E-6</v>
      </c>
      <c r="J750" s="1">
        <v>9.8759944419239194E-6</v>
      </c>
      <c r="K750" s="1">
        <v>1.6100048094213099E-4</v>
      </c>
      <c r="L750" s="1">
        <v>1.2194826567567201E-4</v>
      </c>
      <c r="M750" s="1">
        <v>2.8480217073842799E-2</v>
      </c>
      <c r="N750" s="1">
        <v>5.5124670732657899E-7</v>
      </c>
      <c r="O750" s="1">
        <v>5.0714697074045302E-7</v>
      </c>
      <c r="P750" s="1">
        <v>2.6310798075817301E-7</v>
      </c>
      <c r="Q750" s="1">
        <v>2.32451703140418E-7</v>
      </c>
      <c r="R750" s="1">
        <v>924.00927760791103</v>
      </c>
      <c r="S750" s="1">
        <v>336.79284778279401</v>
      </c>
      <c r="T750" s="1">
        <v>0.69714839429100495</v>
      </c>
      <c r="U750" s="1">
        <v>53261.383213650501</v>
      </c>
      <c r="V750" s="1">
        <f t="shared" si="45"/>
        <v>5.1591704298174224E-2</v>
      </c>
      <c r="W750" s="1">
        <f t="shared" si="46"/>
        <v>0.75814414948690034</v>
      </c>
      <c r="X750" s="1">
        <f t="shared" si="47"/>
        <v>483.10065768036372</v>
      </c>
    </row>
    <row r="751" spans="1:24" x14ac:dyDescent="0.3">
      <c r="A751" s="18" t="str">
        <f t="shared" si="44"/>
        <v>AirGrSupp - Other GSE_2013_25</v>
      </c>
      <c r="B751" s="1" t="s">
        <v>40</v>
      </c>
      <c r="C751" s="1">
        <v>2020</v>
      </c>
      <c r="D751" s="1" t="s">
        <v>64</v>
      </c>
      <c r="E751" s="1">
        <v>2013</v>
      </c>
      <c r="F751" s="1">
        <v>25</v>
      </c>
      <c r="G751" s="1" t="s">
        <v>5</v>
      </c>
      <c r="H751" s="1">
        <v>4.2430387910917698E-7</v>
      </c>
      <c r="I751" s="1">
        <v>5.1340769372210404E-7</v>
      </c>
      <c r="J751" s="1">
        <v>6.1099758591721501E-7</v>
      </c>
      <c r="K751" s="1">
        <v>9.0117291930441194E-6</v>
      </c>
      <c r="L751" s="1">
        <v>7.18917058812344E-6</v>
      </c>
      <c r="M751" s="1">
        <v>1.4300781706366799E-3</v>
      </c>
      <c r="N751" s="1">
        <v>2.95922777068142E-8</v>
      </c>
      <c r="O751" s="1">
        <v>2.7224895490269099E-8</v>
      </c>
      <c r="P751" s="1">
        <v>1.3209052769777399E-8</v>
      </c>
      <c r="Q751" s="1">
        <v>1.16721057822884E-8</v>
      </c>
      <c r="R751" s="1">
        <v>46.397311296705801</v>
      </c>
      <c r="S751" s="1">
        <v>96.226527937941299</v>
      </c>
      <c r="T751" s="1">
        <v>0.19918525551171501</v>
      </c>
      <c r="U751" s="1">
        <v>2405.6631984485298</v>
      </c>
      <c r="V751" s="1">
        <f t="shared" si="45"/>
        <v>7.0666917666170906E-2</v>
      </c>
      <c r="W751" s="1">
        <f t="shared" si="46"/>
        <v>0.98953820180568874</v>
      </c>
      <c r="X751" s="1">
        <f t="shared" si="47"/>
        <v>483.10065768036617</v>
      </c>
    </row>
    <row r="752" spans="1:24" x14ac:dyDescent="0.3">
      <c r="A752" s="18" t="str">
        <f t="shared" si="44"/>
        <v>AirGrSupp - Other GSE_2013_75</v>
      </c>
      <c r="B752" s="1" t="s">
        <v>40</v>
      </c>
      <c r="C752" s="1">
        <v>2020</v>
      </c>
      <c r="D752" s="1" t="s">
        <v>64</v>
      </c>
      <c r="E752" s="1">
        <v>2013</v>
      </c>
      <c r="F752" s="1">
        <v>75</v>
      </c>
      <c r="G752" s="1" t="s">
        <v>5</v>
      </c>
      <c r="H752" s="1">
        <v>8.1433087480247696E-7</v>
      </c>
      <c r="I752" s="1">
        <v>9.8534035851099696E-7</v>
      </c>
      <c r="J752" s="1">
        <v>1.1726364597155599E-6</v>
      </c>
      <c r="K752" s="1">
        <v>2.1952163464026599E-5</v>
      </c>
      <c r="L752" s="1">
        <v>1.6523989391844498E-5</v>
      </c>
      <c r="M752" s="1">
        <v>3.4731972041271699E-3</v>
      </c>
      <c r="N752" s="1">
        <v>4.7778320857856297E-7</v>
      </c>
      <c r="O752" s="1">
        <v>4.3956055189227799E-7</v>
      </c>
      <c r="P752" s="1">
        <v>3.2087000639899803E-8</v>
      </c>
      <c r="Q752" s="1">
        <v>2.8347768675660701E-8</v>
      </c>
      <c r="R752" s="1">
        <v>112.684058244867</v>
      </c>
      <c r="S752" s="1">
        <v>96.226527937941299</v>
      </c>
      <c r="T752" s="1">
        <v>0.19918525551171501</v>
      </c>
      <c r="U752" s="1">
        <v>6495.2906358110404</v>
      </c>
      <c r="V752" s="1">
        <f t="shared" si="45"/>
        <v>5.0231515767273555E-2</v>
      </c>
      <c r="W752" s="1">
        <f t="shared" si="46"/>
        <v>0.84237393354007661</v>
      </c>
      <c r="X752" s="1">
        <f t="shared" si="47"/>
        <v>483.10065768036617</v>
      </c>
    </row>
    <row r="753" spans="1:24" x14ac:dyDescent="0.3">
      <c r="A753" s="18" t="str">
        <f t="shared" si="44"/>
        <v>AirGrSupp - Other GSE_2013_175</v>
      </c>
      <c r="B753" s="1" t="s">
        <v>40</v>
      </c>
      <c r="C753" s="1">
        <v>2020</v>
      </c>
      <c r="D753" s="1" t="s">
        <v>64</v>
      </c>
      <c r="E753" s="1">
        <v>2013</v>
      </c>
      <c r="F753" s="1">
        <v>175</v>
      </c>
      <c r="G753" s="1" t="s">
        <v>5</v>
      </c>
      <c r="H753" s="1">
        <v>6.3147647376145804E-6</v>
      </c>
      <c r="I753" s="1">
        <v>7.6408653325136399E-6</v>
      </c>
      <c r="J753" s="1">
        <v>9.0932612221649901E-6</v>
      </c>
      <c r="K753" s="1">
        <v>1.55119790074802E-4</v>
      </c>
      <c r="L753" s="1">
        <v>1.18117697239228E-4</v>
      </c>
      <c r="M753" s="1">
        <v>2.7734122859622901E-2</v>
      </c>
      <c r="N753" s="1">
        <v>5.2688379837149296E-7</v>
      </c>
      <c r="O753" s="1">
        <v>4.8473309450177297E-7</v>
      </c>
      <c r="P753" s="1">
        <v>2.5622627668974698E-7</v>
      </c>
      <c r="Q753" s="1">
        <v>2.2636218246194199E-7</v>
      </c>
      <c r="R753" s="1">
        <v>899.803072503458</v>
      </c>
      <c r="S753" s="1">
        <v>336.79284778279401</v>
      </c>
      <c r="T753" s="1">
        <v>0.69714839429100495</v>
      </c>
      <c r="U753" s="1">
        <v>51866.0985585503</v>
      </c>
      <c r="V753" s="1">
        <f t="shared" si="45"/>
        <v>4.8780648000979671E-2</v>
      </c>
      <c r="W753" s="1">
        <f t="shared" si="46"/>
        <v>0.75408446045960753</v>
      </c>
      <c r="X753" s="1">
        <f t="shared" si="47"/>
        <v>483.10065768036372</v>
      </c>
    </row>
    <row r="754" spans="1:24" x14ac:dyDescent="0.3">
      <c r="A754" s="18" t="str">
        <f t="shared" si="44"/>
        <v>AirGrSupp - Other GSE_2013_300</v>
      </c>
      <c r="B754" s="1" t="s">
        <v>40</v>
      </c>
      <c r="C754" s="1">
        <v>2020</v>
      </c>
      <c r="D754" s="1" t="s">
        <v>64</v>
      </c>
      <c r="E754" s="1">
        <v>2013</v>
      </c>
      <c r="F754" s="1">
        <v>300</v>
      </c>
      <c r="G754" s="1" t="s">
        <v>5</v>
      </c>
      <c r="H754" s="1">
        <v>2.17722652237997E-6</v>
      </c>
      <c r="I754" s="1">
        <v>2.6344440920797702E-6</v>
      </c>
      <c r="J754" s="1">
        <v>3.1352061922271701E-6</v>
      </c>
      <c r="K754" s="1">
        <v>2.2552054466322701E-5</v>
      </c>
      <c r="L754" s="1">
        <v>3.02157240512093E-5</v>
      </c>
      <c r="M754" s="1">
        <v>1.1834597880729599E-2</v>
      </c>
      <c r="N754" s="1">
        <v>2.1636211875012401E-7</v>
      </c>
      <c r="O754" s="1">
        <v>1.9905314925011399E-7</v>
      </c>
      <c r="P754" s="1">
        <v>1.09351409577856E-7</v>
      </c>
      <c r="Q754" s="1">
        <v>9.6592396968918106E-8</v>
      </c>
      <c r="R754" s="1">
        <v>383.96049476028799</v>
      </c>
      <c r="S754" s="1">
        <v>96.226527937941299</v>
      </c>
      <c r="T754" s="1">
        <v>0.19918525551171501</v>
      </c>
      <c r="U754" s="1">
        <v>22132.101425726501</v>
      </c>
      <c r="V754" s="1">
        <f t="shared" si="45"/>
        <v>3.941440141413987E-2</v>
      </c>
      <c r="W754" s="1">
        <f t="shared" si="46"/>
        <v>0.4520629913360798</v>
      </c>
      <c r="X754" s="1">
        <f t="shared" si="47"/>
        <v>483.10065768036617</v>
      </c>
    </row>
    <row r="755" spans="1:24" x14ac:dyDescent="0.3">
      <c r="A755" s="18" t="str">
        <f t="shared" si="44"/>
        <v>AirGrSupp - Other GSE_2014_25</v>
      </c>
      <c r="B755" s="1" t="s">
        <v>40</v>
      </c>
      <c r="C755" s="1">
        <v>2020</v>
      </c>
      <c r="D755" s="1" t="s">
        <v>64</v>
      </c>
      <c r="E755" s="1">
        <v>2014</v>
      </c>
      <c r="F755" s="1">
        <v>25</v>
      </c>
      <c r="G755" s="1" t="s">
        <v>5</v>
      </c>
      <c r="H755" s="1">
        <v>0</v>
      </c>
      <c r="I755" s="1">
        <v>0</v>
      </c>
      <c r="J755" s="1">
        <v>0</v>
      </c>
      <c r="K755" s="1">
        <v>0</v>
      </c>
      <c r="L755" s="1">
        <v>0</v>
      </c>
      <c r="M755" s="1">
        <v>0</v>
      </c>
      <c r="N755" s="1">
        <v>0</v>
      </c>
      <c r="O755" s="1">
        <v>0</v>
      </c>
      <c r="P755" s="1">
        <v>0</v>
      </c>
      <c r="Q755" s="1">
        <v>0</v>
      </c>
      <c r="R755" s="1">
        <v>0</v>
      </c>
      <c r="S755" s="1">
        <v>0</v>
      </c>
      <c r="T755" s="1">
        <v>0</v>
      </c>
      <c r="U755" s="1">
        <v>0</v>
      </c>
      <c r="V755" s="1">
        <f t="shared" si="45"/>
        <v>0</v>
      </c>
      <c r="W755" s="1">
        <f t="shared" si="46"/>
        <v>0</v>
      </c>
      <c r="X755" s="1" t="e">
        <f t="shared" si="47"/>
        <v>#DIV/0!</v>
      </c>
    </row>
    <row r="756" spans="1:24" x14ac:dyDescent="0.3">
      <c r="A756" s="18" t="str">
        <f t="shared" si="44"/>
        <v>AirGrSupp - Other GSE_2014_50</v>
      </c>
      <c r="B756" s="1" t="s">
        <v>40</v>
      </c>
      <c r="C756" s="1">
        <v>2020</v>
      </c>
      <c r="D756" s="1" t="s">
        <v>64</v>
      </c>
      <c r="E756" s="1">
        <v>2014</v>
      </c>
      <c r="F756" s="1">
        <v>50</v>
      </c>
      <c r="G756" s="1" t="s">
        <v>5</v>
      </c>
      <c r="H756" s="1">
        <v>1.1559835508324101E-6</v>
      </c>
      <c r="I756" s="1">
        <v>1.3987400965072201E-6</v>
      </c>
      <c r="J756" s="1">
        <v>1.6646163131986799E-6</v>
      </c>
      <c r="K756" s="1">
        <v>2.5617897729125899E-5</v>
      </c>
      <c r="L756" s="1">
        <v>2.0955508567929501E-5</v>
      </c>
      <c r="M756" s="1">
        <v>4.2044298216718399E-3</v>
      </c>
      <c r="N756" s="1">
        <v>8.37541166499599E-8</v>
      </c>
      <c r="O756" s="1">
        <v>7.7053787317963097E-8</v>
      </c>
      <c r="P756" s="1">
        <v>3.8837359238757999E-8</v>
      </c>
      <c r="Q756" s="1">
        <v>3.4315990999927898E-8</v>
      </c>
      <c r="R756" s="1">
        <v>136.408095212315</v>
      </c>
      <c r="S756" s="1">
        <v>192.453055875882</v>
      </c>
      <c r="T756" s="1">
        <v>0.39837051102343102</v>
      </c>
      <c r="U756" s="1">
        <v>7072.6498034386896</v>
      </c>
      <c r="V756" s="1">
        <f t="shared" si="45"/>
        <v>6.5485247072263608E-2</v>
      </c>
      <c r="W756" s="1">
        <f t="shared" si="46"/>
        <v>0.98108051633216109</v>
      </c>
      <c r="X756" s="1">
        <f t="shared" si="47"/>
        <v>483.10065768036344</v>
      </c>
    </row>
    <row r="757" spans="1:24" x14ac:dyDescent="0.3">
      <c r="A757" s="18" t="str">
        <f t="shared" si="44"/>
        <v>AirGrSupp - Other GSE_2014_75</v>
      </c>
      <c r="B757" s="1" t="s">
        <v>40</v>
      </c>
      <c r="C757" s="1">
        <v>2020</v>
      </c>
      <c r="D757" s="1" t="s">
        <v>64</v>
      </c>
      <c r="E757" s="1">
        <v>2014</v>
      </c>
      <c r="F757" s="1">
        <v>75</v>
      </c>
      <c r="G757" s="1" t="s">
        <v>5</v>
      </c>
      <c r="H757" s="1">
        <v>1.87200245102646E-6</v>
      </c>
      <c r="I757" s="1">
        <v>2.2651229657420198E-6</v>
      </c>
      <c r="J757" s="1">
        <v>2.69568352947811E-6</v>
      </c>
      <c r="K757" s="1">
        <v>5.3083323900656601E-5</v>
      </c>
      <c r="L757" s="1">
        <v>4.0163515664338102E-5</v>
      </c>
      <c r="M757" s="1">
        <v>8.49003761008864E-3</v>
      </c>
      <c r="N757" s="1">
        <v>1.81215830704761E-7</v>
      </c>
      <c r="O757" s="1">
        <v>1.6671856424838E-7</v>
      </c>
      <c r="P757" s="1">
        <v>7.8438447977043304E-8</v>
      </c>
      <c r="Q757" s="1">
        <v>6.9294545651615104E-8</v>
      </c>
      <c r="R757" s="1">
        <v>275.44992015411998</v>
      </c>
      <c r="S757" s="1">
        <v>240.56631984485301</v>
      </c>
      <c r="T757" s="1">
        <v>0.49796313877928899</v>
      </c>
      <c r="U757" s="1">
        <v>15877.3771097603</v>
      </c>
      <c r="V757" s="1">
        <f t="shared" si="45"/>
        <v>4.7239100999292183E-2</v>
      </c>
      <c r="W757" s="1">
        <f t="shared" si="46"/>
        <v>0.83760943738999116</v>
      </c>
      <c r="X757" s="1">
        <f t="shared" si="47"/>
        <v>483.10065768036424</v>
      </c>
    </row>
    <row r="758" spans="1:24" x14ac:dyDescent="0.3">
      <c r="A758" s="18" t="str">
        <f t="shared" si="44"/>
        <v>AirGrSupp - Other GSE_2014_175</v>
      </c>
      <c r="B758" s="1" t="s">
        <v>40</v>
      </c>
      <c r="C758" s="1">
        <v>2020</v>
      </c>
      <c r="D758" s="1" t="s">
        <v>64</v>
      </c>
      <c r="E758" s="1">
        <v>2014</v>
      </c>
      <c r="F758" s="1">
        <v>175</v>
      </c>
      <c r="G758" s="1" t="s">
        <v>5</v>
      </c>
      <c r="H758" s="1">
        <v>9.6604986517070497E-7</v>
      </c>
      <c r="I758" s="1">
        <v>1.16892033685655E-6</v>
      </c>
      <c r="J758" s="1">
        <v>1.3911118058458101E-6</v>
      </c>
      <c r="K758" s="1">
        <v>2.4911820993030499E-5</v>
      </c>
      <c r="L758" s="1">
        <v>1.9071720587007799E-5</v>
      </c>
      <c r="M758" s="1">
        <v>4.5022926720166999E-3</v>
      </c>
      <c r="N758" s="1">
        <v>8.3922379881338298E-8</v>
      </c>
      <c r="O758" s="1">
        <v>7.7208589490831298E-8</v>
      </c>
      <c r="P758" s="1">
        <v>4.1596947015713002E-8</v>
      </c>
      <c r="Q758" s="1">
        <v>3.6747107542523103E-8</v>
      </c>
      <c r="R758" s="1">
        <v>146.07192735445699</v>
      </c>
      <c r="S758" s="1">
        <v>48.1132639689706</v>
      </c>
      <c r="T758" s="1">
        <v>9.9592627755857796E-2</v>
      </c>
      <c r="U758" s="1">
        <v>8419.8211945698695</v>
      </c>
      <c r="V758" s="1">
        <f t="shared" si="45"/>
        <v>4.5969591703784909E-2</v>
      </c>
      <c r="W758" s="1">
        <f t="shared" si="46"/>
        <v>0.75002477143231416</v>
      </c>
      <c r="X758" s="1">
        <f t="shared" si="47"/>
        <v>483.10065768036424</v>
      </c>
    </row>
    <row r="759" spans="1:24" x14ac:dyDescent="0.3">
      <c r="A759" s="18" t="str">
        <f t="shared" si="44"/>
        <v>AirGrSupp - Other GSE_2014_300</v>
      </c>
      <c r="B759" s="1" t="s">
        <v>40</v>
      </c>
      <c r="C759" s="1">
        <v>2020</v>
      </c>
      <c r="D759" s="1" t="s">
        <v>64</v>
      </c>
      <c r="E759" s="1">
        <v>2014</v>
      </c>
      <c r="F759" s="1">
        <v>300</v>
      </c>
      <c r="G759" s="1" t="s">
        <v>5</v>
      </c>
      <c r="H759" s="1">
        <v>6.13191783002719E-6</v>
      </c>
      <c r="I759" s="1">
        <v>7.4196205743328996E-6</v>
      </c>
      <c r="J759" s="1">
        <v>8.8299616752391497E-6</v>
      </c>
      <c r="K759" s="1">
        <v>9.8214903813452294E-5</v>
      </c>
      <c r="L759" s="1">
        <v>2.63433198193277E-5</v>
      </c>
      <c r="M759" s="1">
        <v>5.2097958061907597E-2</v>
      </c>
      <c r="N759" s="1">
        <v>9.38485062876171E-7</v>
      </c>
      <c r="O759" s="1">
        <v>8.6340625784607697E-7</v>
      </c>
      <c r="P759" s="1">
        <v>4.8148750095725802E-7</v>
      </c>
      <c r="Q759" s="1">
        <v>4.2521653013491102E-7</v>
      </c>
      <c r="R759" s="1">
        <v>1690.2608736730001</v>
      </c>
      <c r="S759" s="1">
        <v>433.01937572073598</v>
      </c>
      <c r="T759" s="1">
        <v>0.89633364980272001</v>
      </c>
      <c r="U759" s="1">
        <v>97429.359537165597</v>
      </c>
      <c r="V759" s="1">
        <f t="shared" si="45"/>
        <v>2.5216246998481916E-2</v>
      </c>
      <c r="W759" s="1">
        <f t="shared" si="46"/>
        <v>8.9530138727329303E-2</v>
      </c>
      <c r="X759" s="1">
        <f t="shared" si="47"/>
        <v>483.10065768036498</v>
      </c>
    </row>
    <row r="760" spans="1:24" x14ac:dyDescent="0.3">
      <c r="A760" s="18" t="str">
        <f t="shared" si="44"/>
        <v>AirGrSupp - Other GSE_2015_50</v>
      </c>
      <c r="B760" s="1" t="s">
        <v>40</v>
      </c>
      <c r="C760" s="1">
        <v>2020</v>
      </c>
      <c r="D760" s="1" t="s">
        <v>64</v>
      </c>
      <c r="E760" s="1">
        <v>2015</v>
      </c>
      <c r="F760" s="1">
        <v>50</v>
      </c>
      <c r="G760" s="1" t="s">
        <v>5</v>
      </c>
      <c r="H760" s="1">
        <v>1.40486841655964E-6</v>
      </c>
      <c r="I760" s="1">
        <v>1.69989078403716E-6</v>
      </c>
      <c r="J760" s="1">
        <v>2.0230105198458798E-6</v>
      </c>
      <c r="K760" s="1">
        <v>3.2651799022831497E-5</v>
      </c>
      <c r="L760" s="1">
        <v>2.74171563790106E-5</v>
      </c>
      <c r="M760" s="1">
        <v>5.5487033020703196E-3</v>
      </c>
      <c r="N760" s="1">
        <v>1.06247249981808E-7</v>
      </c>
      <c r="O760" s="1">
        <v>9.7747469983263905E-8</v>
      </c>
      <c r="P760" s="1">
        <v>5.1258367665767998E-8</v>
      </c>
      <c r="Q760" s="1">
        <v>4.5287770435279003E-8</v>
      </c>
      <c r="R760" s="1">
        <v>180.02156783121799</v>
      </c>
      <c r="S760" s="1">
        <v>288.67958381382402</v>
      </c>
      <c r="T760" s="1">
        <v>0.59755576653514697</v>
      </c>
      <c r="U760" s="1">
        <v>9333.9732099803095</v>
      </c>
      <c r="V760" s="1">
        <f t="shared" si="45"/>
        <v>6.0303576478356546E-2</v>
      </c>
      <c r="W760" s="1">
        <f t="shared" si="46"/>
        <v>0.97262283085863466</v>
      </c>
      <c r="X760" s="1">
        <f t="shared" si="47"/>
        <v>483.1006576803648</v>
      </c>
    </row>
    <row r="761" spans="1:24" x14ac:dyDescent="0.3">
      <c r="A761" s="18" t="str">
        <f t="shared" si="44"/>
        <v>AirGrSupp - Other GSE_2015_100</v>
      </c>
      <c r="B761" s="1" t="s">
        <v>40</v>
      </c>
      <c r="C761" s="1">
        <v>2020</v>
      </c>
      <c r="D761" s="1" t="s">
        <v>64</v>
      </c>
      <c r="E761" s="1">
        <v>2015</v>
      </c>
      <c r="F761" s="1">
        <v>100</v>
      </c>
      <c r="G761" s="1" t="s">
        <v>5</v>
      </c>
      <c r="H761" s="1">
        <v>3.0108518376046002E-6</v>
      </c>
      <c r="I761" s="1">
        <v>3.6431307235015702E-6</v>
      </c>
      <c r="J761" s="1">
        <v>4.3356266461506303E-6</v>
      </c>
      <c r="K761" s="1">
        <v>1.1742207026747E-4</v>
      </c>
      <c r="L761" s="1">
        <v>4.94289183555351E-5</v>
      </c>
      <c r="M761" s="1">
        <v>1.8986811382561801E-2</v>
      </c>
      <c r="N761" s="1">
        <v>3.91135948507652E-7</v>
      </c>
      <c r="O761" s="1">
        <v>3.5984507262704002E-7</v>
      </c>
      <c r="P761" s="1">
        <v>1.75452161539792E-7</v>
      </c>
      <c r="Q761" s="1">
        <v>1.54967802093612E-7</v>
      </c>
      <c r="R761" s="1">
        <v>616.00618507194099</v>
      </c>
      <c r="S761" s="1">
        <v>384.90611175176502</v>
      </c>
      <c r="T761" s="1">
        <v>0.79674102204686303</v>
      </c>
      <c r="U761" s="1">
        <v>35507.5888091003</v>
      </c>
      <c r="V761" s="1">
        <f t="shared" si="45"/>
        <v>3.3973647290537534E-2</v>
      </c>
      <c r="W761" s="1">
        <f t="shared" si="46"/>
        <v>0.46094438152625411</v>
      </c>
      <c r="X761" s="1">
        <f t="shared" si="47"/>
        <v>483.10065768036412</v>
      </c>
    </row>
    <row r="762" spans="1:24" x14ac:dyDescent="0.3">
      <c r="A762" s="18" t="str">
        <f t="shared" si="44"/>
        <v>AirGrSupp - Other GSE_2015_175</v>
      </c>
      <c r="B762" s="1" t="s">
        <v>40</v>
      </c>
      <c r="C762" s="1">
        <v>2020</v>
      </c>
      <c r="D762" s="1" t="s">
        <v>64</v>
      </c>
      <c r="E762" s="1">
        <v>2015</v>
      </c>
      <c r="F762" s="1">
        <v>175</v>
      </c>
      <c r="G762" s="1" t="s">
        <v>5</v>
      </c>
      <c r="H762" s="1">
        <v>2.5557989034096299E-6</v>
      </c>
      <c r="I762" s="1">
        <v>3.0925166731256602E-6</v>
      </c>
      <c r="J762" s="1">
        <v>3.6803504209098799E-6</v>
      </c>
      <c r="K762" s="1">
        <v>1.26447933593953E-4</v>
      </c>
      <c r="L762" s="1">
        <v>1.1613150256133601E-5</v>
      </c>
      <c r="M762" s="1">
        <v>2.310319325412E-2</v>
      </c>
      <c r="N762" s="1">
        <v>4.2237648399480801E-7</v>
      </c>
      <c r="O762" s="1">
        <v>3.8858636527522298E-7</v>
      </c>
      <c r="P762" s="1">
        <v>2.13523804909914E-7</v>
      </c>
      <c r="Q762" s="1">
        <v>1.88565157561061E-7</v>
      </c>
      <c r="R762" s="1">
        <v>749.55766151030195</v>
      </c>
      <c r="S762" s="1">
        <v>288.67958381382402</v>
      </c>
      <c r="T762" s="1">
        <v>0.59755576653514697</v>
      </c>
      <c r="U762" s="1">
        <v>43205.711044135598</v>
      </c>
      <c r="V762" s="1">
        <f t="shared" si="45"/>
        <v>2.3700608349764118E-2</v>
      </c>
      <c r="W762" s="1">
        <f t="shared" si="46"/>
        <v>8.9001533385233714E-2</v>
      </c>
      <c r="X762" s="1">
        <f t="shared" si="47"/>
        <v>483.1006576803648</v>
      </c>
    </row>
    <row r="763" spans="1:24" x14ac:dyDescent="0.3">
      <c r="A763" s="18" t="str">
        <f t="shared" si="44"/>
        <v>AirGrSupp - Other GSE_2015_300</v>
      </c>
      <c r="B763" s="1" t="s">
        <v>40</v>
      </c>
      <c r="C763" s="1">
        <v>2020</v>
      </c>
      <c r="D763" s="1" t="s">
        <v>64</v>
      </c>
      <c r="E763" s="1">
        <v>2015</v>
      </c>
      <c r="F763" s="1">
        <v>300</v>
      </c>
      <c r="G763" s="1" t="s">
        <v>5</v>
      </c>
      <c r="H763" s="1">
        <v>1.89834951957041E-6</v>
      </c>
      <c r="I763" s="1">
        <v>2.2970029186801899E-6</v>
      </c>
      <c r="J763" s="1">
        <v>2.7336233081813898E-6</v>
      </c>
      <c r="K763" s="1">
        <v>3.2000104573039598E-5</v>
      </c>
      <c r="L763" s="1">
        <v>8.6258031412484999E-6</v>
      </c>
      <c r="M763" s="1">
        <v>1.71601669270579E-2</v>
      </c>
      <c r="N763" s="1">
        <v>3.04516445776177E-7</v>
      </c>
      <c r="O763" s="1">
        <v>2.8015513011408301E-7</v>
      </c>
      <c r="P763" s="1">
        <v>1.58597302756027E-7</v>
      </c>
      <c r="Q763" s="1">
        <v>1.4005897560493101E-7</v>
      </c>
      <c r="R763" s="1">
        <v>556.74271740241795</v>
      </c>
      <c r="S763" s="1">
        <v>144.33979190691201</v>
      </c>
      <c r="T763" s="1">
        <v>0.29877788326757299</v>
      </c>
      <c r="U763" s="1">
        <v>32091.5470673034</v>
      </c>
      <c r="V763" s="1">
        <f t="shared" si="45"/>
        <v>2.3700608349764056E-2</v>
      </c>
      <c r="W763" s="1">
        <f t="shared" si="46"/>
        <v>8.9001533385234158E-2</v>
      </c>
      <c r="X763" s="1">
        <f t="shared" si="47"/>
        <v>483.1006576803656</v>
      </c>
    </row>
    <row r="764" spans="1:24" x14ac:dyDescent="0.3">
      <c r="A764" s="18" t="str">
        <f t="shared" si="44"/>
        <v>AirGrSupp - Other GSE_2015_600</v>
      </c>
      <c r="B764" s="1" t="s">
        <v>40</v>
      </c>
      <c r="C764" s="1">
        <v>2020</v>
      </c>
      <c r="D764" s="1" t="s">
        <v>64</v>
      </c>
      <c r="E764" s="1">
        <v>2015</v>
      </c>
      <c r="F764" s="1">
        <v>600</v>
      </c>
      <c r="G764" s="1" t="s">
        <v>5</v>
      </c>
      <c r="H764" s="1">
        <v>3.4295519806331999E-6</v>
      </c>
      <c r="I764" s="1">
        <v>4.1497578965661697E-6</v>
      </c>
      <c r="J764" s="1">
        <v>4.9385548521118098E-6</v>
      </c>
      <c r="K764" s="1">
        <v>5.6858407580461301E-5</v>
      </c>
      <c r="L764" s="1">
        <v>1.5583347504054601E-5</v>
      </c>
      <c r="M764" s="1">
        <v>3.10015009701721E-2</v>
      </c>
      <c r="N764" s="1">
        <v>5.5013840653717296E-7</v>
      </c>
      <c r="O764" s="1">
        <v>5.0612733401419898E-7</v>
      </c>
      <c r="P764" s="1">
        <v>2.8652136404949602E-7</v>
      </c>
      <c r="Q764" s="1">
        <v>2.5303008336423102E-7</v>
      </c>
      <c r="R764" s="1">
        <v>1005.8095569264</v>
      </c>
      <c r="S764" s="1">
        <v>144.33979190691201</v>
      </c>
      <c r="T764" s="1">
        <v>0.29877788326757299</v>
      </c>
      <c r="U764" s="1">
        <v>57976.4830826096</v>
      </c>
      <c r="V764" s="1">
        <f t="shared" si="45"/>
        <v>2.3700608349764105E-2</v>
      </c>
      <c r="W764" s="1">
        <f t="shared" si="46"/>
        <v>8.9001533385233936E-2</v>
      </c>
      <c r="X764" s="1">
        <f t="shared" si="47"/>
        <v>483.1006576803656</v>
      </c>
    </row>
    <row r="765" spans="1:24" x14ac:dyDescent="0.3">
      <c r="A765" s="18" t="str">
        <f t="shared" si="44"/>
        <v>AirGrSupp - Other GSE_2016_25</v>
      </c>
      <c r="B765" s="1" t="s">
        <v>40</v>
      </c>
      <c r="C765" s="1">
        <v>2020</v>
      </c>
      <c r="D765" s="1" t="s">
        <v>64</v>
      </c>
      <c r="E765" s="1">
        <v>2016</v>
      </c>
      <c r="F765" s="1">
        <v>25</v>
      </c>
      <c r="G765" s="1" t="s">
        <v>5</v>
      </c>
      <c r="H765" s="1">
        <v>0</v>
      </c>
      <c r="I765" s="1">
        <v>0</v>
      </c>
      <c r="J765" s="1">
        <v>0</v>
      </c>
      <c r="K765" s="1">
        <v>0</v>
      </c>
      <c r="L765" s="1">
        <v>0</v>
      </c>
      <c r="M765" s="1">
        <v>0</v>
      </c>
      <c r="N765" s="1">
        <v>0</v>
      </c>
      <c r="O765" s="1">
        <v>0</v>
      </c>
      <c r="P765" s="1">
        <v>0</v>
      </c>
      <c r="Q765" s="1">
        <v>0</v>
      </c>
      <c r="R765" s="1">
        <v>0</v>
      </c>
      <c r="S765" s="1">
        <v>0</v>
      </c>
      <c r="T765" s="1">
        <v>0</v>
      </c>
      <c r="U765" s="1">
        <v>0</v>
      </c>
      <c r="V765" s="1">
        <f t="shared" si="45"/>
        <v>0</v>
      </c>
      <c r="W765" s="1">
        <f t="shared" si="46"/>
        <v>0</v>
      </c>
      <c r="X765" s="1" t="e">
        <f t="shared" si="47"/>
        <v>#DIV/0!</v>
      </c>
    </row>
    <row r="766" spans="1:24" x14ac:dyDescent="0.3">
      <c r="A766" s="18" t="str">
        <f t="shared" si="44"/>
        <v>AirGrSupp - Other GSE_2016_50</v>
      </c>
      <c r="B766" s="1" t="s">
        <v>40</v>
      </c>
      <c r="C766" s="1">
        <v>2020</v>
      </c>
      <c r="D766" s="1" t="s">
        <v>64</v>
      </c>
      <c r="E766" s="1">
        <v>2016</v>
      </c>
      <c r="F766" s="1">
        <v>50</v>
      </c>
      <c r="G766" s="1" t="s">
        <v>5</v>
      </c>
      <c r="H766" s="1">
        <v>2.9919443346091799E-6</v>
      </c>
      <c r="I766" s="1">
        <v>3.6202526448771099E-6</v>
      </c>
      <c r="J766" s="1">
        <v>4.3083998418372199E-6</v>
      </c>
      <c r="K766" s="1">
        <v>7.3379972384965099E-5</v>
      </c>
      <c r="L766" s="1">
        <v>6.3323670719873796E-5</v>
      </c>
      <c r="M766" s="1">
        <v>1.2927906662555499E-2</v>
      </c>
      <c r="N766" s="1">
        <v>2.3756061346450899E-7</v>
      </c>
      <c r="O766" s="1">
        <v>2.1855576438734899E-7</v>
      </c>
      <c r="P766" s="1">
        <v>1.1943514992076401E-7</v>
      </c>
      <c r="Q766" s="1">
        <v>1.0551583627188701E-7</v>
      </c>
      <c r="R766" s="1">
        <v>419.43169412222102</v>
      </c>
      <c r="S766" s="1">
        <v>673.58569556558905</v>
      </c>
      <c r="T766" s="1">
        <v>1.3942967885820099</v>
      </c>
      <c r="U766" s="1">
        <v>21747.195313974698</v>
      </c>
      <c r="V766" s="1">
        <f t="shared" si="45"/>
        <v>5.5121905884449797E-2</v>
      </c>
      <c r="W766" s="1">
        <f t="shared" si="46"/>
        <v>0.96416514538511144</v>
      </c>
      <c r="X766" s="1">
        <f t="shared" si="47"/>
        <v>483.10065768036446</v>
      </c>
    </row>
    <row r="767" spans="1:24" x14ac:dyDescent="0.3">
      <c r="A767" s="18" t="str">
        <f t="shared" si="44"/>
        <v>AirGrSupp - Other GSE_2016_100</v>
      </c>
      <c r="B767" s="1" t="s">
        <v>40</v>
      </c>
      <c r="C767" s="1">
        <v>2020</v>
      </c>
      <c r="D767" s="1" t="s">
        <v>64</v>
      </c>
      <c r="E767" s="1">
        <v>2016</v>
      </c>
      <c r="F767" s="1">
        <v>100</v>
      </c>
      <c r="G767" s="1" t="s">
        <v>5</v>
      </c>
      <c r="H767" s="1">
        <v>4.0642765585289002E-6</v>
      </c>
      <c r="I767" s="1">
        <v>4.9177746358199704E-6</v>
      </c>
      <c r="J767" s="1">
        <v>5.8525582442816201E-6</v>
      </c>
      <c r="K767" s="1">
        <v>1.6790145048649601E-4</v>
      </c>
      <c r="L767" s="1">
        <v>7.1053438726018296E-5</v>
      </c>
      <c r="M767" s="1">
        <v>2.74511216059533E-2</v>
      </c>
      <c r="N767" s="1">
        <v>5.4507709876372198E-7</v>
      </c>
      <c r="O767" s="1">
        <v>5.0147093086262501E-7</v>
      </c>
      <c r="P767" s="1">
        <v>2.5367730440009998E-7</v>
      </c>
      <c r="Q767" s="1">
        <v>2.24052364273555E-7</v>
      </c>
      <c r="R767" s="1">
        <v>890.62140849832099</v>
      </c>
      <c r="S767" s="1">
        <v>529.24590365867698</v>
      </c>
      <c r="T767" s="1">
        <v>1.0955189053144301</v>
      </c>
      <c r="U767" s="1">
        <v>51336.8526548917</v>
      </c>
      <c r="V767" s="1">
        <f t="shared" si="45"/>
        <v>3.1719620582187913E-2</v>
      </c>
      <c r="W767" s="1">
        <f t="shared" si="46"/>
        <v>0.45829430674454846</v>
      </c>
      <c r="X767" s="1">
        <f t="shared" si="47"/>
        <v>483.10065768036708</v>
      </c>
    </row>
    <row r="768" spans="1:24" x14ac:dyDescent="0.3">
      <c r="A768" s="18" t="str">
        <f t="shared" si="44"/>
        <v>AirGrSupp - Other GSE_2016_175</v>
      </c>
      <c r="B768" s="1" t="s">
        <v>40</v>
      </c>
      <c r="C768" s="1">
        <v>2020</v>
      </c>
      <c r="D768" s="1" t="s">
        <v>64</v>
      </c>
      <c r="E768" s="1">
        <v>2016</v>
      </c>
      <c r="F768" s="1">
        <v>175</v>
      </c>
      <c r="G768" s="1" t="s">
        <v>5</v>
      </c>
      <c r="H768" s="1">
        <v>8.1254894056510102E-7</v>
      </c>
      <c r="I768" s="1">
        <v>9.8318421808377208E-7</v>
      </c>
      <c r="J768" s="1">
        <v>1.1700704744137401E-6</v>
      </c>
      <c r="K768" s="1">
        <v>4.2476730890062798E-5</v>
      </c>
      <c r="L768" s="1">
        <v>3.9209062600420301E-6</v>
      </c>
      <c r="M768" s="1">
        <v>7.8468529426576894E-3</v>
      </c>
      <c r="N768" s="1">
        <v>1.4065026433818599E-7</v>
      </c>
      <c r="O768" s="1">
        <v>1.2939824319113101E-7</v>
      </c>
      <c r="P768" s="1">
        <v>7.2523670366404498E-8</v>
      </c>
      <c r="Q768" s="1">
        <v>6.4044958859826105E-8</v>
      </c>
      <c r="R768" s="1">
        <v>254.58250196062599</v>
      </c>
      <c r="S768" s="1">
        <v>96.226527937941299</v>
      </c>
      <c r="T768" s="1">
        <v>0.19918525551171501</v>
      </c>
      <c r="U768" s="1">
        <v>14674.545510536</v>
      </c>
      <c r="V768" s="1">
        <f t="shared" si="45"/>
        <v>2.2184969701046355E-2</v>
      </c>
      <c r="W768" s="1">
        <f t="shared" si="46"/>
        <v>8.8472928043138971E-2</v>
      </c>
      <c r="X768" s="1">
        <f t="shared" si="47"/>
        <v>483.10065768036617</v>
      </c>
    </row>
    <row r="769" spans="1:24" x14ac:dyDescent="0.3">
      <c r="A769" s="18" t="str">
        <f t="shared" si="44"/>
        <v>AirGrSupp - Other GSE_2016_300</v>
      </c>
      <c r="B769" s="1" t="s">
        <v>40</v>
      </c>
      <c r="C769" s="1">
        <v>2020</v>
      </c>
      <c r="D769" s="1" t="s">
        <v>64</v>
      </c>
      <c r="E769" s="1">
        <v>2016</v>
      </c>
      <c r="F769" s="1">
        <v>300</v>
      </c>
      <c r="G769" s="1" t="s">
        <v>5</v>
      </c>
      <c r="H769" s="1">
        <v>2.33108302621135E-6</v>
      </c>
      <c r="I769" s="1">
        <v>2.8206104617157402E-6</v>
      </c>
      <c r="J769" s="1">
        <v>3.35675955774435E-6</v>
      </c>
      <c r="K769" s="1">
        <v>4.1519756671725602E-5</v>
      </c>
      <c r="L769" s="1">
        <v>1.12485015656943E-5</v>
      </c>
      <c r="M769" s="1">
        <v>2.25114633600835E-2</v>
      </c>
      <c r="N769" s="1">
        <v>3.9343795502117402E-7</v>
      </c>
      <c r="O769" s="1">
        <v>3.6196291861948002E-7</v>
      </c>
      <c r="P769" s="1">
        <v>2.0805971006755401E-7</v>
      </c>
      <c r="Q769" s="1">
        <v>1.83735537712615E-7</v>
      </c>
      <c r="R769" s="1">
        <v>730.35963677228801</v>
      </c>
      <c r="S769" s="1">
        <v>192.453055875882</v>
      </c>
      <c r="T769" s="1">
        <v>0.39837051102343102</v>
      </c>
      <c r="U769" s="1">
        <v>42099.105972849298</v>
      </c>
      <c r="V769" s="1">
        <f t="shared" si="45"/>
        <v>2.21849697010463E-2</v>
      </c>
      <c r="W769" s="1">
        <f t="shared" si="46"/>
        <v>8.8472928043138332E-2</v>
      </c>
      <c r="X769" s="1">
        <f t="shared" si="47"/>
        <v>483.10065768036344</v>
      </c>
    </row>
    <row r="770" spans="1:24" x14ac:dyDescent="0.3">
      <c r="A770" s="18" t="str">
        <f t="shared" si="44"/>
        <v>AirGrSupp - Other GSE_2017_50</v>
      </c>
      <c r="B770" s="1" t="s">
        <v>40</v>
      </c>
      <c r="C770" s="1">
        <v>2020</v>
      </c>
      <c r="D770" s="1" t="s">
        <v>64</v>
      </c>
      <c r="E770" s="1">
        <v>2017</v>
      </c>
      <c r="F770" s="1">
        <v>50</v>
      </c>
      <c r="G770" s="1" t="s">
        <v>5</v>
      </c>
      <c r="H770" s="1">
        <v>3.23843506378796E-6</v>
      </c>
      <c r="I770" s="1">
        <v>3.9185064271834296E-6</v>
      </c>
      <c r="J770" s="1">
        <v>4.6633464918546597E-6</v>
      </c>
      <c r="K770" s="1">
        <v>8.4446226491711302E-5</v>
      </c>
      <c r="L770" s="1">
        <v>7.4988549861315599E-5</v>
      </c>
      <c r="M770" s="1">
        <v>1.54448442428761E-2</v>
      </c>
      <c r="N770" s="1">
        <v>2.7188293674760799E-7</v>
      </c>
      <c r="O770" s="1">
        <v>2.5013230180779898E-7</v>
      </c>
      <c r="P770" s="1">
        <v>1.4269809131851301E-7</v>
      </c>
      <c r="Q770" s="1">
        <v>1.26058742448714E-7</v>
      </c>
      <c r="R770" s="1">
        <v>501.09096200442298</v>
      </c>
      <c r="S770" s="1">
        <v>866.03875144147196</v>
      </c>
      <c r="T770" s="1">
        <v>1.79266729960544</v>
      </c>
      <c r="U770" s="1">
        <v>25981.1625432441</v>
      </c>
      <c r="V770" s="1">
        <f t="shared" si="45"/>
        <v>4.9940235290542728E-2</v>
      </c>
      <c r="W770" s="1">
        <f t="shared" si="46"/>
        <v>0.95570745991158501</v>
      </c>
      <c r="X770" s="1">
        <f t="shared" si="47"/>
        <v>483.10065768036498</v>
      </c>
    </row>
    <row r="771" spans="1:24" x14ac:dyDescent="0.3">
      <c r="A771" s="18" t="str">
        <f t="shared" si="44"/>
        <v>AirGrSupp - Other GSE_2017_100</v>
      </c>
      <c r="B771" s="1" t="s">
        <v>40</v>
      </c>
      <c r="C771" s="1">
        <v>2020</v>
      </c>
      <c r="D771" s="1" t="s">
        <v>64</v>
      </c>
      <c r="E771" s="1">
        <v>2017</v>
      </c>
      <c r="F771" s="1">
        <v>100</v>
      </c>
      <c r="G771" s="1" t="s">
        <v>5</v>
      </c>
      <c r="H771" s="1">
        <v>1.9744232056964101E-6</v>
      </c>
      <c r="I771" s="1">
        <v>2.3890520788926598E-6</v>
      </c>
      <c r="J771" s="1">
        <v>2.8431694162028298E-6</v>
      </c>
      <c r="K771" s="1">
        <v>8.6829472883237998E-5</v>
      </c>
      <c r="L771" s="1">
        <v>3.6943351770445003E-5</v>
      </c>
      <c r="M771" s="1">
        <v>1.4355881777058901E-2</v>
      </c>
      <c r="N771" s="1">
        <v>2.7437181891890302E-7</v>
      </c>
      <c r="O771" s="1">
        <v>2.5242207340539101E-7</v>
      </c>
      <c r="P771" s="1">
        <v>1.3266801364388999E-7</v>
      </c>
      <c r="Q771" s="1">
        <v>1.17170777192731E-7</v>
      </c>
      <c r="R771" s="1">
        <v>465.76077407878398</v>
      </c>
      <c r="S771" s="1">
        <v>288.67958381382402</v>
      </c>
      <c r="T771" s="1">
        <v>0.59755576653514697</v>
      </c>
      <c r="U771" s="1">
        <v>26847.201294685601</v>
      </c>
      <c r="V771" s="1">
        <f t="shared" si="45"/>
        <v>2.9465593873838399E-2</v>
      </c>
      <c r="W771" s="1">
        <f t="shared" si="46"/>
        <v>0.45564423196284382</v>
      </c>
      <c r="X771" s="1">
        <f t="shared" si="47"/>
        <v>483.1006576803648</v>
      </c>
    </row>
    <row r="772" spans="1:24" x14ac:dyDescent="0.3">
      <c r="A772" s="18" t="str">
        <f t="shared" si="44"/>
        <v>AirGrSupp - Other GSE_2017_175</v>
      </c>
      <c r="B772" s="1" t="s">
        <v>40</v>
      </c>
      <c r="C772" s="1">
        <v>2020</v>
      </c>
      <c r="D772" s="1" t="s">
        <v>64</v>
      </c>
      <c r="E772" s="1">
        <v>2017</v>
      </c>
      <c r="F772" s="1">
        <v>175</v>
      </c>
      <c r="G772" s="1" t="s">
        <v>5</v>
      </c>
      <c r="H772" s="1">
        <v>3.6660447816387199E-6</v>
      </c>
      <c r="I772" s="1">
        <v>4.4359141857828501E-6</v>
      </c>
      <c r="J772" s="1">
        <v>5.2791044855597499E-6</v>
      </c>
      <c r="K772" s="1">
        <v>2.03420303235425E-4</v>
      </c>
      <c r="L772" s="1">
        <v>1.8874024884548699E-5</v>
      </c>
      <c r="M772" s="1">
        <v>3.7999350151821001E-2</v>
      </c>
      <c r="N772" s="1">
        <v>6.6752185408518498E-7</v>
      </c>
      <c r="O772" s="1">
        <v>6.1412010575837004E-7</v>
      </c>
      <c r="P772" s="1">
        <v>3.5121285529502799E-7</v>
      </c>
      <c r="Q772" s="1">
        <v>3.1014558765889501E-7</v>
      </c>
      <c r="R772" s="1">
        <v>1232.84706687162</v>
      </c>
      <c r="S772" s="1">
        <v>433.01937572073598</v>
      </c>
      <c r="T772" s="1">
        <v>0.89633364980272001</v>
      </c>
      <c r="U772" s="1">
        <v>71063.290882169604</v>
      </c>
      <c r="V772" s="1">
        <f t="shared" si="45"/>
        <v>2.0669331052328488E-2</v>
      </c>
      <c r="W772" s="1">
        <f t="shared" si="46"/>
        <v>8.7944322701043381E-2</v>
      </c>
      <c r="X772" s="1">
        <f t="shared" si="47"/>
        <v>483.10065768036498</v>
      </c>
    </row>
    <row r="773" spans="1:24" x14ac:dyDescent="0.3">
      <c r="A773" s="18" t="str">
        <f t="shared" si="44"/>
        <v>AirGrSupp - Other GSE_2017_300</v>
      </c>
      <c r="B773" s="1" t="s">
        <v>40</v>
      </c>
      <c r="C773" s="1">
        <v>2020</v>
      </c>
      <c r="D773" s="1" t="s">
        <v>64</v>
      </c>
      <c r="E773" s="1">
        <v>2017</v>
      </c>
      <c r="F773" s="1">
        <v>300</v>
      </c>
      <c r="G773" s="1" t="s">
        <v>5</v>
      </c>
      <c r="H773" s="1">
        <v>1.2162233872735001E-6</v>
      </c>
      <c r="I773" s="1">
        <v>1.47163029860094E-6</v>
      </c>
      <c r="J773" s="1">
        <v>1.7513616776738499E-6</v>
      </c>
      <c r="K773" s="1">
        <v>2.2993804772498501E-5</v>
      </c>
      <c r="L773" s="1">
        <v>6.2615248432152096E-6</v>
      </c>
      <c r="M773" s="1">
        <v>1.2606419481646701E-2</v>
      </c>
      <c r="N773" s="1">
        <v>2.1694277584511301E-7</v>
      </c>
      <c r="O773" s="1">
        <v>1.9958735377750399E-7</v>
      </c>
      <c r="P773" s="1">
        <v>1.1651611313105199E-7</v>
      </c>
      <c r="Q773" s="1">
        <v>1.02891901119064E-7</v>
      </c>
      <c r="R773" s="1">
        <v>409.001396592481</v>
      </c>
      <c r="S773" s="1">
        <v>96.226527937941299</v>
      </c>
      <c r="T773" s="1">
        <v>0.19918525551171501</v>
      </c>
      <c r="U773" s="1">
        <v>23575.4993447956</v>
      </c>
      <c r="V773" s="1">
        <f t="shared" si="45"/>
        <v>2.0669331052328412E-2</v>
      </c>
      <c r="W773" s="1">
        <f t="shared" si="46"/>
        <v>8.7944322701043409E-2</v>
      </c>
      <c r="X773" s="1">
        <f t="shared" si="47"/>
        <v>483.10065768036617</v>
      </c>
    </row>
    <row r="774" spans="1:24" x14ac:dyDescent="0.3">
      <c r="A774" s="18" t="str">
        <f t="shared" si="44"/>
        <v>AirGrSupp - Other GSE_2017_600</v>
      </c>
      <c r="B774" s="1" t="s">
        <v>40</v>
      </c>
      <c r="C774" s="1">
        <v>2020</v>
      </c>
      <c r="D774" s="1" t="s">
        <v>64</v>
      </c>
      <c r="E774" s="1">
        <v>2017</v>
      </c>
      <c r="F774" s="1">
        <v>600</v>
      </c>
      <c r="G774" s="1" t="s">
        <v>5</v>
      </c>
      <c r="H774" s="1">
        <v>1.7250515390920101E-6</v>
      </c>
      <c r="I774" s="1">
        <v>2.0873123623013401E-6</v>
      </c>
      <c r="J774" s="1">
        <v>2.4840742162925001E-6</v>
      </c>
      <c r="K774" s="1">
        <v>3.2247272561893199E-5</v>
      </c>
      <c r="L774" s="1">
        <v>8.88114237966239E-6</v>
      </c>
      <c r="M774" s="1">
        <v>1.78805337545806E-2</v>
      </c>
      <c r="N774" s="1">
        <v>3.0770454941296702E-7</v>
      </c>
      <c r="O774" s="1">
        <v>2.8308818545993001E-7</v>
      </c>
      <c r="P774" s="1">
        <v>1.6526265025730901E-7</v>
      </c>
      <c r="Q774" s="1">
        <v>1.4593851281173401E-7</v>
      </c>
      <c r="R774" s="1">
        <v>580.11422577913095</v>
      </c>
      <c r="S774" s="1">
        <v>96.226527937941299</v>
      </c>
      <c r="T774" s="1">
        <v>0.19918525551171501</v>
      </c>
      <c r="U774" s="1">
        <v>33438.718458434603</v>
      </c>
      <c r="V774" s="1">
        <f t="shared" si="45"/>
        <v>2.0669331052328464E-2</v>
      </c>
      <c r="W774" s="1">
        <f t="shared" si="46"/>
        <v>8.794432270104334E-2</v>
      </c>
      <c r="X774" s="1">
        <f t="shared" si="47"/>
        <v>483.10065768036617</v>
      </c>
    </row>
    <row r="775" spans="1:24" x14ac:dyDescent="0.3">
      <c r="A775" s="18" t="str">
        <f t="shared" si="44"/>
        <v>AirGrSupp - Other GSE_2018_50</v>
      </c>
      <c r="B775" s="1" t="s">
        <v>40</v>
      </c>
      <c r="C775" s="1">
        <v>2020</v>
      </c>
      <c r="D775" s="1" t="s">
        <v>64</v>
      </c>
      <c r="E775" s="1">
        <v>2018</v>
      </c>
      <c r="F775" s="1">
        <v>50</v>
      </c>
      <c r="G775" s="1" t="s">
        <v>5</v>
      </c>
      <c r="H775" s="1">
        <v>2.2090666655066801E-6</v>
      </c>
      <c r="I775" s="1">
        <v>2.67297066526309E-6</v>
      </c>
      <c r="J775" s="1">
        <v>3.1810559983296298E-6</v>
      </c>
      <c r="K775" s="1">
        <v>6.1822098101102998E-5</v>
      </c>
      <c r="L775" s="1">
        <v>5.6569527573352402E-5</v>
      </c>
      <c r="M775" s="1">
        <v>1.17552425626335E-2</v>
      </c>
      <c r="N775" s="1">
        <v>1.9785427441265101E-7</v>
      </c>
      <c r="O775" s="1">
        <v>1.82025932459639E-7</v>
      </c>
      <c r="P775" s="1">
        <v>1.08616775104193E-7</v>
      </c>
      <c r="Q775" s="1">
        <v>9.5944709530410701E-8</v>
      </c>
      <c r="R775" s="1">
        <v>381.38589885892202</v>
      </c>
      <c r="S775" s="1">
        <v>481.13263968970602</v>
      </c>
      <c r="T775" s="1">
        <v>0.99592627755857799</v>
      </c>
      <c r="U775" s="1">
        <v>19774.551491246901</v>
      </c>
      <c r="V775" s="1">
        <f t="shared" si="45"/>
        <v>4.475856469663568E-2</v>
      </c>
      <c r="W775" s="1">
        <f t="shared" si="46"/>
        <v>0.9472497744380588</v>
      </c>
      <c r="X775" s="1">
        <f t="shared" si="47"/>
        <v>483.10065768036424</v>
      </c>
    </row>
    <row r="776" spans="1:24" x14ac:dyDescent="0.3">
      <c r="A776" s="18" t="str">
        <f t="shared" si="44"/>
        <v>AirGrSupp - Other GSE_2018_100</v>
      </c>
      <c r="B776" s="1" t="s">
        <v>40</v>
      </c>
      <c r="C776" s="1">
        <v>2020</v>
      </c>
      <c r="D776" s="1" t="s">
        <v>64</v>
      </c>
      <c r="E776" s="1">
        <v>2018</v>
      </c>
      <c r="F776" s="1">
        <v>100</v>
      </c>
      <c r="G776" s="1" t="s">
        <v>5</v>
      </c>
      <c r="H776" s="1">
        <v>2.0063780807683898E-6</v>
      </c>
      <c r="I776" s="1">
        <v>2.4277174777297501E-6</v>
      </c>
      <c r="J776" s="1">
        <v>2.8891844363064799E-6</v>
      </c>
      <c r="K776" s="1">
        <v>9.4469004406348394E-5</v>
      </c>
      <c r="L776" s="1">
        <v>4.0414498217245701E-5</v>
      </c>
      <c r="M776" s="1">
        <v>1.57966154321043E-2</v>
      </c>
      <c r="N776" s="1">
        <v>2.9015269832369002E-7</v>
      </c>
      <c r="O776" s="1">
        <v>2.6694048245779498E-7</v>
      </c>
      <c r="P776" s="1">
        <v>1.4598735212137199E-7</v>
      </c>
      <c r="Q776" s="1">
        <v>1.2892985160633799E-7</v>
      </c>
      <c r="R776" s="1">
        <v>512.50379083221105</v>
      </c>
      <c r="S776" s="1">
        <v>384.90611175176502</v>
      </c>
      <c r="T776" s="1">
        <v>0.79674102204686303</v>
      </c>
      <c r="U776" s="1">
        <v>29541.544076947899</v>
      </c>
      <c r="V776" s="1">
        <f t="shared" si="45"/>
        <v>2.7211567165488861E-2</v>
      </c>
      <c r="W776" s="1">
        <f t="shared" si="46"/>
        <v>0.45299415718114006</v>
      </c>
      <c r="X776" s="1">
        <f t="shared" si="47"/>
        <v>483.10065768036412</v>
      </c>
    </row>
    <row r="777" spans="1:24" x14ac:dyDescent="0.3">
      <c r="A777" s="18" t="str">
        <f t="shared" si="44"/>
        <v>AirGrSupp - Other GSE_2018_175</v>
      </c>
      <c r="B777" s="1" t="s">
        <v>40</v>
      </c>
      <c r="C777" s="1">
        <v>2020</v>
      </c>
      <c r="D777" s="1" t="s">
        <v>64</v>
      </c>
      <c r="E777" s="1">
        <v>2018</v>
      </c>
      <c r="F777" s="1">
        <v>175</v>
      </c>
      <c r="G777" s="1" t="s">
        <v>5</v>
      </c>
      <c r="H777" s="1">
        <v>4.68296736696446E-6</v>
      </c>
      <c r="I777" s="1">
        <v>5.6663905140269998E-6</v>
      </c>
      <c r="J777" s="1">
        <v>6.7434730084288301E-6</v>
      </c>
      <c r="K777" s="1">
        <v>2.7726793127881398E-4</v>
      </c>
      <c r="L777" s="1">
        <v>2.58608930947556E-5</v>
      </c>
      <c r="M777" s="1">
        <v>5.2380959315577201E-2</v>
      </c>
      <c r="N777" s="1">
        <v>9.01419370654391E-7</v>
      </c>
      <c r="O777" s="1">
        <v>8.2930582100203996E-7</v>
      </c>
      <c r="P777" s="1">
        <v>4.8414745640617002E-7</v>
      </c>
      <c r="Q777" s="1">
        <v>4.2752634832329798E-7</v>
      </c>
      <c r="R777" s="1">
        <v>1699.4425376781401</v>
      </c>
      <c r="S777" s="1">
        <v>577.35916762764805</v>
      </c>
      <c r="T777" s="1">
        <v>1.1951115330702899</v>
      </c>
      <c r="U777" s="1">
        <v>97958.605440824307</v>
      </c>
      <c r="V777" s="1">
        <f t="shared" si="45"/>
        <v>1.9153692403610638E-2</v>
      </c>
      <c r="W777" s="1">
        <f t="shared" si="46"/>
        <v>8.7415717358947806E-2</v>
      </c>
      <c r="X777" s="1">
        <f t="shared" si="47"/>
        <v>483.1006576803664</v>
      </c>
    </row>
    <row r="778" spans="1:24" x14ac:dyDescent="0.3">
      <c r="A778" s="18" t="str">
        <f t="shared" ref="A778:A841" si="48">D778&amp;"_"&amp;E778&amp;"_"&amp;F778</f>
        <v>AirGrSupp - Other GSE_2018_300</v>
      </c>
      <c r="B778" s="1" t="s">
        <v>40</v>
      </c>
      <c r="C778" s="1">
        <v>2020</v>
      </c>
      <c r="D778" s="1" t="s">
        <v>64</v>
      </c>
      <c r="E778" s="1">
        <v>2018</v>
      </c>
      <c r="F778" s="1">
        <v>300</v>
      </c>
      <c r="G778" s="1" t="s">
        <v>5</v>
      </c>
      <c r="H778" s="1">
        <v>2.9786064539385902E-6</v>
      </c>
      <c r="I778" s="1">
        <v>3.6041138092657002E-6</v>
      </c>
      <c r="J778" s="1">
        <v>4.2891932936715799E-6</v>
      </c>
      <c r="K778" s="1">
        <v>5.9862096610396702E-5</v>
      </c>
      <c r="L778" s="1">
        <v>1.64488489969099E-5</v>
      </c>
      <c r="M778" s="1">
        <v>3.3316965772923597E-2</v>
      </c>
      <c r="N778" s="1">
        <v>5.6440935603569196E-7</v>
      </c>
      <c r="O778" s="1">
        <v>5.19256607552837E-7</v>
      </c>
      <c r="P778" s="1">
        <v>3.07942512792725E-7</v>
      </c>
      <c r="Q778" s="1">
        <v>2.7192859581467101E-7</v>
      </c>
      <c r="R778" s="1">
        <v>1080.9322624229801</v>
      </c>
      <c r="S778" s="1">
        <v>240.56631984485301</v>
      </c>
      <c r="T778" s="1">
        <v>0.49796313877928899</v>
      </c>
      <c r="U778" s="1">
        <v>62306.676839817002</v>
      </c>
      <c r="V778" s="1">
        <f t="shared" si="45"/>
        <v>1.9153692403610652E-2</v>
      </c>
      <c r="W778" s="1">
        <f t="shared" si="46"/>
        <v>8.7415717358947986E-2</v>
      </c>
      <c r="X778" s="1">
        <f t="shared" si="47"/>
        <v>483.10065768036424</v>
      </c>
    </row>
    <row r="779" spans="1:24" x14ac:dyDescent="0.3">
      <c r="A779" s="18" t="str">
        <f t="shared" si="48"/>
        <v>AirGrSupp - Other GSE_2019_50</v>
      </c>
      <c r="B779" s="1" t="s">
        <v>40</v>
      </c>
      <c r="C779" s="1">
        <v>2020</v>
      </c>
      <c r="D779" s="1" t="s">
        <v>64</v>
      </c>
      <c r="E779" s="1">
        <v>2019</v>
      </c>
      <c r="F779" s="1">
        <v>50</v>
      </c>
      <c r="G779" s="1" t="s">
        <v>5</v>
      </c>
      <c r="H779" s="1">
        <v>1.9485718071886598E-6</v>
      </c>
      <c r="I779" s="1">
        <v>2.35777188669828E-6</v>
      </c>
      <c r="J779" s="1">
        <v>2.8059434023516701E-6</v>
      </c>
      <c r="K779" s="1">
        <v>5.9226779368523601E-5</v>
      </c>
      <c r="L779" s="1">
        <v>5.5928026819636698E-5</v>
      </c>
      <c r="M779" s="1">
        <v>1.1726640999220699E-2</v>
      </c>
      <c r="N779" s="1">
        <v>1.8831611714239299E-7</v>
      </c>
      <c r="O779" s="1">
        <v>1.73250827771001E-7</v>
      </c>
      <c r="P779" s="1">
        <v>1.0836015431222E-7</v>
      </c>
      <c r="Q779" s="1">
        <v>9.5711267414764894E-8</v>
      </c>
      <c r="R779" s="1">
        <v>380.457952632988</v>
      </c>
      <c r="S779" s="1">
        <v>529.24590365867698</v>
      </c>
      <c r="T779" s="1">
        <v>1.0955189053144301</v>
      </c>
      <c r="U779" s="1">
        <v>19726.4382272779</v>
      </c>
      <c r="V779" s="1">
        <f t="shared" ref="V779:V842" si="49">IFERROR(CONVERT(I779,"ton","g")*365/U779,0)</f>
        <v>3.9576894102728681E-2</v>
      </c>
      <c r="W779" s="1">
        <f t="shared" ref="W779:W842" si="50">IFERROR(CONVERT(L779,"ton","g")*365/U779,0)</f>
        <v>0.93879208896453481</v>
      </c>
      <c r="X779" s="1">
        <f t="shared" ref="X779:X842" si="51">S779/T779</f>
        <v>483.10065768036708</v>
      </c>
    </row>
    <row r="780" spans="1:24" x14ac:dyDescent="0.3">
      <c r="A780" s="18" t="str">
        <f t="shared" si="48"/>
        <v>AirGrSupp - Other GSE_2019_75</v>
      </c>
      <c r="B780" s="1" t="s">
        <v>40</v>
      </c>
      <c r="C780" s="1">
        <v>2020</v>
      </c>
      <c r="D780" s="1" t="s">
        <v>64</v>
      </c>
      <c r="E780" s="1">
        <v>2019</v>
      </c>
      <c r="F780" s="1">
        <v>75</v>
      </c>
      <c r="G780" s="1" t="s">
        <v>5</v>
      </c>
      <c r="H780" s="1">
        <v>6.4736077955653597E-7</v>
      </c>
      <c r="I780" s="1">
        <v>7.8330654326340903E-7</v>
      </c>
      <c r="J780" s="1">
        <v>9.3219952256141196E-7</v>
      </c>
      <c r="K780" s="1">
        <v>3.2855382515820101E-5</v>
      </c>
      <c r="L780" s="1">
        <v>1.41343041021706E-5</v>
      </c>
      <c r="M780" s="1">
        <v>5.5571155266034697E-3</v>
      </c>
      <c r="N780" s="1">
        <v>9.7938077868886399E-8</v>
      </c>
      <c r="O780" s="1">
        <v>9.0103031639375504E-8</v>
      </c>
      <c r="P780" s="1">
        <v>5.1358868082443703E-8</v>
      </c>
      <c r="Q780" s="1">
        <v>4.5356429881057202E-8</v>
      </c>
      <c r="R780" s="1">
        <v>180.29449319178701</v>
      </c>
      <c r="S780" s="1">
        <v>144.33979190691201</v>
      </c>
      <c r="T780" s="1">
        <v>0.29877788326757299</v>
      </c>
      <c r="U780" s="1">
        <v>10392.4650172976</v>
      </c>
      <c r="V780" s="1">
        <f t="shared" si="49"/>
        <v>2.49575404571394E-2</v>
      </c>
      <c r="W780" s="1">
        <f t="shared" si="50"/>
        <v>0.45034408239943613</v>
      </c>
      <c r="X780" s="1">
        <f t="shared" si="51"/>
        <v>483.1006576803656</v>
      </c>
    </row>
    <row r="781" spans="1:24" x14ac:dyDescent="0.3">
      <c r="A781" s="18" t="str">
        <f t="shared" si="48"/>
        <v>AirGrSupp - Other GSE_2019_175</v>
      </c>
      <c r="B781" s="1" t="s">
        <v>40</v>
      </c>
      <c r="C781" s="1">
        <v>2020</v>
      </c>
      <c r="D781" s="1" t="s">
        <v>64</v>
      </c>
      <c r="E781" s="1">
        <v>2019</v>
      </c>
      <c r="F781" s="1">
        <v>175</v>
      </c>
      <c r="G781" s="1" t="s">
        <v>5</v>
      </c>
      <c r="H781" s="1">
        <v>1.4191108276545899E-6</v>
      </c>
      <c r="I781" s="1">
        <v>1.71712410146206E-6</v>
      </c>
      <c r="J781" s="1">
        <v>2.04351959182261E-6</v>
      </c>
      <c r="K781" s="1">
        <v>9.0208820838613701E-5</v>
      </c>
      <c r="L781" s="1">
        <v>8.4587537958480295E-6</v>
      </c>
      <c r="M781" s="1">
        <v>1.7237349087149599E-2</v>
      </c>
      <c r="N781" s="1">
        <v>2.9046934409374498E-7</v>
      </c>
      <c r="O781" s="1">
        <v>2.6723179656624501E-7</v>
      </c>
      <c r="P781" s="1">
        <v>1.59325267262699E-7</v>
      </c>
      <c r="Q781" s="1">
        <v>1.40688926019945E-7</v>
      </c>
      <c r="R781" s="1">
        <v>559.24680758563704</v>
      </c>
      <c r="S781" s="1">
        <v>192.453055875882</v>
      </c>
      <c r="T781" s="1">
        <v>0.39837051102343102</v>
      </c>
      <c r="U781" s="1">
        <v>32235.886859210299</v>
      </c>
      <c r="V781" s="1">
        <f t="shared" si="49"/>
        <v>1.7638053754892882E-2</v>
      </c>
      <c r="W781" s="1">
        <f t="shared" si="50"/>
        <v>8.6887112016852813E-2</v>
      </c>
      <c r="X781" s="1">
        <f t="shared" si="51"/>
        <v>483.10065768036344</v>
      </c>
    </row>
    <row r="782" spans="1:24" x14ac:dyDescent="0.3">
      <c r="A782" s="18" t="str">
        <f t="shared" si="48"/>
        <v>AirGrSupp - Other GSE_2019_300</v>
      </c>
      <c r="B782" s="1" t="s">
        <v>40</v>
      </c>
      <c r="C782" s="1">
        <v>2020</v>
      </c>
      <c r="D782" s="1" t="s">
        <v>64</v>
      </c>
      <c r="E782" s="1">
        <v>2019</v>
      </c>
      <c r="F782" s="1">
        <v>300</v>
      </c>
      <c r="G782" s="1" t="s">
        <v>5</v>
      </c>
      <c r="H782" s="1">
        <v>1.24966475868091E-6</v>
      </c>
      <c r="I782" s="1">
        <v>1.5120943580038999E-6</v>
      </c>
      <c r="J782" s="1">
        <v>1.7995172525005101E-6</v>
      </c>
      <c r="K782" s="1">
        <v>2.7066896405400101E-5</v>
      </c>
      <c r="L782" s="1">
        <v>7.4487533426124396E-6</v>
      </c>
      <c r="M782" s="1">
        <v>1.51791581513706E-2</v>
      </c>
      <c r="N782" s="1">
        <v>2.5307125013848799E-7</v>
      </c>
      <c r="O782" s="1">
        <v>2.3282555012740901E-7</v>
      </c>
      <c r="P782" s="1">
        <v>1.4030135475372001E-7</v>
      </c>
      <c r="Q782" s="1">
        <v>1.2389024828622099E-7</v>
      </c>
      <c r="R782" s="1">
        <v>492.47106936645702</v>
      </c>
      <c r="S782" s="1">
        <v>144.33979190691201</v>
      </c>
      <c r="T782" s="1">
        <v>0.29877788326757299</v>
      </c>
      <c r="U782" s="1">
        <v>28386.825741692701</v>
      </c>
      <c r="V782" s="1">
        <f t="shared" si="49"/>
        <v>1.7638053754892805E-2</v>
      </c>
      <c r="W782" s="1">
        <f t="shared" si="50"/>
        <v>8.6887112016852619E-2</v>
      </c>
      <c r="X782" s="1">
        <f t="shared" si="51"/>
        <v>483.1006576803656</v>
      </c>
    </row>
    <row r="783" spans="1:24" x14ac:dyDescent="0.3">
      <c r="A783" s="18" t="str">
        <f t="shared" si="48"/>
        <v>AirGrSupp - Other GSE_2019_600</v>
      </c>
      <c r="B783" s="1" t="s">
        <v>40</v>
      </c>
      <c r="C783" s="1">
        <v>2020</v>
      </c>
      <c r="D783" s="1" t="s">
        <v>64</v>
      </c>
      <c r="E783" s="1">
        <v>2019</v>
      </c>
      <c r="F783" s="1">
        <v>600</v>
      </c>
      <c r="G783" s="1" t="s">
        <v>5</v>
      </c>
      <c r="H783" s="1">
        <v>7.4132655175986295E-7</v>
      </c>
      <c r="I783" s="1">
        <v>8.9700512762943401E-7</v>
      </c>
      <c r="J783" s="1">
        <v>1.0675102345342E-6</v>
      </c>
      <c r="K783" s="1">
        <v>1.59643771599268E-5</v>
      </c>
      <c r="L783" s="1">
        <v>4.4187519829056803E-6</v>
      </c>
      <c r="M783" s="1">
        <v>9.0045853440334101E-3</v>
      </c>
      <c r="N783" s="1">
        <v>1.50127012794018E-7</v>
      </c>
      <c r="O783" s="1">
        <v>1.3811685177049699E-7</v>
      </c>
      <c r="P783" s="1">
        <v>8.3229617226783303E-8</v>
      </c>
      <c r="Q783" s="1">
        <v>7.3494215085046299E-8</v>
      </c>
      <c r="R783" s="1">
        <v>292.143854708915</v>
      </c>
      <c r="S783" s="1">
        <v>48.1132639689706</v>
      </c>
      <c r="T783" s="1">
        <v>9.9592627755857796E-2</v>
      </c>
      <c r="U783" s="1">
        <v>16839.642389139699</v>
      </c>
      <c r="V783" s="1">
        <f t="shared" si="49"/>
        <v>1.7638053754892882E-2</v>
      </c>
      <c r="W783" s="1">
        <f t="shared" si="50"/>
        <v>8.6887112016852716E-2</v>
      </c>
      <c r="X783" s="1">
        <f t="shared" si="51"/>
        <v>483.10065768036424</v>
      </c>
    </row>
    <row r="784" spans="1:24" x14ac:dyDescent="0.3">
      <c r="A784" s="18" t="str">
        <f t="shared" si="48"/>
        <v>AirGrSupp - Other GSE_2020_50</v>
      </c>
      <c r="B784" s="1" t="s">
        <v>40</v>
      </c>
      <c r="C784" s="1">
        <v>2020</v>
      </c>
      <c r="D784" s="1" t="s">
        <v>64</v>
      </c>
      <c r="E784" s="1">
        <v>2020</v>
      </c>
      <c r="F784" s="1">
        <v>50</v>
      </c>
      <c r="G784" s="1" t="s">
        <v>5</v>
      </c>
      <c r="H784" s="1">
        <v>5.7825183651526499E-7</v>
      </c>
      <c r="I784" s="1">
        <v>6.9968472218347105E-7</v>
      </c>
      <c r="J784" s="1">
        <v>8.3268264458198196E-7</v>
      </c>
      <c r="K784" s="1">
        <v>1.9388934417698499E-5</v>
      </c>
      <c r="L784" s="1">
        <v>1.8925324572389499E-5</v>
      </c>
      <c r="M784" s="1">
        <v>4.0042188777827002E-3</v>
      </c>
      <c r="N784" s="1">
        <v>6.1210512191919595E-8</v>
      </c>
      <c r="O784" s="1">
        <v>5.6313671216566103E-8</v>
      </c>
      <c r="P784" s="1">
        <v>3.7003641726126299E-8</v>
      </c>
      <c r="Q784" s="1">
        <v>3.2681896190407502E-8</v>
      </c>
      <c r="R784" s="1">
        <v>129.912471630776</v>
      </c>
      <c r="S784" s="1">
        <v>240.56631984485301</v>
      </c>
      <c r="T784" s="1">
        <v>0.49796313877928899</v>
      </c>
      <c r="U784" s="1">
        <v>6735.8569556558896</v>
      </c>
      <c r="V784" s="1">
        <f t="shared" si="49"/>
        <v>3.4395223508821508E-2</v>
      </c>
      <c r="W784" s="1">
        <f t="shared" si="50"/>
        <v>0.93033440349100416</v>
      </c>
      <c r="X784" s="1">
        <f t="shared" si="51"/>
        <v>483.10065768036424</v>
      </c>
    </row>
    <row r="785" spans="1:24" x14ac:dyDescent="0.3">
      <c r="A785" s="18" t="str">
        <f t="shared" si="48"/>
        <v>AirGrSupp - Other GSE_2020_175</v>
      </c>
      <c r="B785" s="1" t="s">
        <v>40</v>
      </c>
      <c r="C785" s="1">
        <v>2020</v>
      </c>
      <c r="D785" s="1" t="s">
        <v>64</v>
      </c>
      <c r="E785" s="1">
        <v>2020</v>
      </c>
      <c r="F785" s="1">
        <v>175</v>
      </c>
      <c r="G785" s="1" t="s">
        <v>5</v>
      </c>
      <c r="H785" s="1">
        <v>8.4412631095041897E-7</v>
      </c>
      <c r="I785" s="1">
        <v>1.02139283625E-6</v>
      </c>
      <c r="J785" s="1">
        <v>1.2155418877686001E-6</v>
      </c>
      <c r="K785" s="1">
        <v>5.8030459755109998E-5</v>
      </c>
      <c r="L785" s="1">
        <v>5.4710140810765798E-6</v>
      </c>
      <c r="M785" s="1">
        <v>1.1217140599995901E-2</v>
      </c>
      <c r="N785" s="1">
        <v>1.85008887190072E-7</v>
      </c>
      <c r="O785" s="1">
        <v>1.7020817621486599E-7</v>
      </c>
      <c r="P785" s="1">
        <v>1.03682703816884E-7</v>
      </c>
      <c r="Q785" s="1">
        <v>9.1552793648800599E-8</v>
      </c>
      <c r="R785" s="1">
        <v>363.92777329453401</v>
      </c>
      <c r="S785" s="1">
        <v>144.33979190691201</v>
      </c>
      <c r="T785" s="1">
        <v>0.29877788326757299</v>
      </c>
      <c r="U785" s="1">
        <v>20977.383090471201</v>
      </c>
      <c r="V785" s="1">
        <f t="shared" si="49"/>
        <v>1.6122415106174924E-2</v>
      </c>
      <c r="W785" s="1">
        <f t="shared" si="50"/>
        <v>8.6358506674757168E-2</v>
      </c>
      <c r="X785" s="1">
        <f t="shared" si="51"/>
        <v>483.1006576803656</v>
      </c>
    </row>
    <row r="786" spans="1:24" x14ac:dyDescent="0.3">
      <c r="A786" s="18" t="str">
        <f t="shared" si="48"/>
        <v>AirGrSupp - Other GSE_2020_300</v>
      </c>
      <c r="B786" s="1" t="s">
        <v>40</v>
      </c>
      <c r="C786" s="1">
        <v>2020</v>
      </c>
      <c r="D786" s="1" t="s">
        <v>64</v>
      </c>
      <c r="E786" s="1">
        <v>2020</v>
      </c>
      <c r="F786" s="1">
        <v>300</v>
      </c>
      <c r="G786" s="1" t="s">
        <v>5</v>
      </c>
      <c r="H786" s="1">
        <v>4.45295989721551E-7</v>
      </c>
      <c r="I786" s="1">
        <v>5.3880814756307695E-7</v>
      </c>
      <c r="J786" s="1">
        <v>6.4122622519903405E-7</v>
      </c>
      <c r="K786" s="1">
        <v>1.0430747781109899E-5</v>
      </c>
      <c r="L786" s="1">
        <v>2.8860854097422301E-6</v>
      </c>
      <c r="M786" s="1">
        <v>5.91729894036481E-3</v>
      </c>
      <c r="N786" s="1">
        <v>9.7067199912903998E-8</v>
      </c>
      <c r="O786" s="1">
        <v>8.93018239198717E-8</v>
      </c>
      <c r="P786" s="1">
        <v>5.4695004307071998E-8</v>
      </c>
      <c r="Q786" s="1">
        <v>4.8296198484459E-8</v>
      </c>
      <c r="R786" s="1">
        <v>191.98024738014399</v>
      </c>
      <c r="S786" s="1">
        <v>48.1132639689706</v>
      </c>
      <c r="T786" s="1">
        <v>9.9592627755857796E-2</v>
      </c>
      <c r="U786" s="1">
        <v>11066.0507128632</v>
      </c>
      <c r="V786" s="1">
        <f t="shared" si="49"/>
        <v>1.6122415106175104E-2</v>
      </c>
      <c r="W786" s="1">
        <f t="shared" si="50"/>
        <v>8.6358506674757474E-2</v>
      </c>
      <c r="X786" s="1">
        <f t="shared" si="51"/>
        <v>483.10065768036424</v>
      </c>
    </row>
    <row r="787" spans="1:24" x14ac:dyDescent="0.3">
      <c r="A787" s="18" t="str">
        <f t="shared" si="48"/>
        <v>AirGrSupp - Other GSE_2020_600</v>
      </c>
      <c r="B787" s="1" t="s">
        <v>40</v>
      </c>
      <c r="C787" s="1">
        <v>2020</v>
      </c>
      <c r="D787" s="1" t="s">
        <v>64</v>
      </c>
      <c r="E787" s="1">
        <v>2020</v>
      </c>
      <c r="F787" s="1">
        <v>600</v>
      </c>
      <c r="G787" s="1" t="s">
        <v>5</v>
      </c>
      <c r="H787" s="1">
        <v>6.7762433218497002E-7</v>
      </c>
      <c r="I787" s="1">
        <v>8.1992544194381296E-7</v>
      </c>
      <c r="J787" s="1">
        <v>9.7577903834635603E-7</v>
      </c>
      <c r="K787" s="1">
        <v>1.5826748907758799E-5</v>
      </c>
      <c r="L787" s="1">
        <v>4.3918691017816597E-6</v>
      </c>
      <c r="M787" s="1">
        <v>9.0045853440334101E-3</v>
      </c>
      <c r="N787" s="1">
        <v>1.4771095638920099E-7</v>
      </c>
      <c r="O787" s="1">
        <v>1.3589407987806501E-7</v>
      </c>
      <c r="P787" s="1">
        <v>8.3231528293370505E-8</v>
      </c>
      <c r="Q787" s="1">
        <v>7.3494215085046299E-8</v>
      </c>
      <c r="R787" s="1">
        <v>292.143854708915</v>
      </c>
      <c r="S787" s="1">
        <v>48.1132639689706</v>
      </c>
      <c r="T787" s="1">
        <v>9.9592627755857796E-2</v>
      </c>
      <c r="U787" s="1">
        <v>16839.642389139699</v>
      </c>
      <c r="V787" s="1">
        <f t="shared" si="49"/>
        <v>1.6122415106175063E-2</v>
      </c>
      <c r="W787" s="1">
        <f t="shared" si="50"/>
        <v>8.6358506674757335E-2</v>
      </c>
      <c r="X787" s="1">
        <f t="shared" si="51"/>
        <v>483.10065768036424</v>
      </c>
    </row>
    <row r="788" spans="1:24" x14ac:dyDescent="0.3">
      <c r="A788" s="18" t="str">
        <f t="shared" si="48"/>
        <v>AirGrSupp - Other GSE_2021_50</v>
      </c>
      <c r="B788" s="1" t="s">
        <v>40</v>
      </c>
      <c r="C788" s="1">
        <v>2020</v>
      </c>
      <c r="D788" s="1" t="s">
        <v>64</v>
      </c>
      <c r="E788" s="1">
        <v>2021</v>
      </c>
      <c r="F788" s="1">
        <v>50</v>
      </c>
      <c r="G788" s="1" t="s">
        <v>5</v>
      </c>
      <c r="H788" s="1">
        <v>4.2542813686480198E-7</v>
      </c>
      <c r="I788" s="1">
        <v>5.1476804560641095E-7</v>
      </c>
      <c r="J788" s="1">
        <v>6.1261651708531502E-7</v>
      </c>
      <c r="K788" s="1">
        <v>1.4264716035878199E-5</v>
      </c>
      <c r="L788" s="1">
        <v>1.39236316496865E-5</v>
      </c>
      <c r="M788" s="1">
        <v>2.9459610315115598E-3</v>
      </c>
      <c r="N788" s="1">
        <v>4.50334482554837E-8</v>
      </c>
      <c r="O788" s="1">
        <v>4.1430772395044999E-8</v>
      </c>
      <c r="P788" s="1">
        <v>2.7224107841364501E-8</v>
      </c>
      <c r="Q788" s="1">
        <v>2.4044537911514101E-8</v>
      </c>
      <c r="R788" s="1">
        <v>95.578461271214096</v>
      </c>
      <c r="S788" s="1">
        <v>144.33979190691201</v>
      </c>
      <c r="T788" s="1">
        <v>0.29877788326757299</v>
      </c>
      <c r="U788" s="1">
        <v>4955.6661888039798</v>
      </c>
      <c r="V788" s="1">
        <f t="shared" si="49"/>
        <v>3.4395223508821487E-2</v>
      </c>
      <c r="W788" s="1">
        <f t="shared" si="50"/>
        <v>0.93033440349099961</v>
      </c>
      <c r="X788" s="1">
        <f t="shared" si="51"/>
        <v>483.1006576803656</v>
      </c>
    </row>
    <row r="789" spans="1:24" x14ac:dyDescent="0.3">
      <c r="A789" s="18" t="str">
        <f t="shared" si="48"/>
        <v>AirGrSupp - Other GSE_2021_75</v>
      </c>
      <c r="B789" s="1" t="s">
        <v>40</v>
      </c>
      <c r="C789" s="1">
        <v>2020</v>
      </c>
      <c r="D789" s="1" t="s">
        <v>64</v>
      </c>
      <c r="E789" s="1">
        <v>2021</v>
      </c>
      <c r="F789" s="1">
        <v>75</v>
      </c>
      <c r="G789" s="1" t="s">
        <v>5</v>
      </c>
      <c r="H789" s="1">
        <v>1.0142076119555799E-6</v>
      </c>
      <c r="I789" s="1">
        <v>1.2271912104662501E-6</v>
      </c>
      <c r="J789" s="1">
        <v>1.46045896121603E-6</v>
      </c>
      <c r="K789" s="1">
        <v>5.5933247204789199E-5</v>
      </c>
      <c r="L789" s="1">
        <v>2.4199168340459099E-5</v>
      </c>
      <c r="M789" s="1">
        <v>9.5705878513726601E-3</v>
      </c>
      <c r="N789" s="1">
        <v>1.61549428188322E-7</v>
      </c>
      <c r="O789" s="1">
        <v>1.48625473933256E-7</v>
      </c>
      <c r="P789" s="1">
        <v>8.84544046650158E-8</v>
      </c>
      <c r="Q789" s="1">
        <v>7.8113851461820702E-8</v>
      </c>
      <c r="R789" s="1">
        <v>310.50718271918902</v>
      </c>
      <c r="S789" s="1">
        <v>240.56631984485301</v>
      </c>
      <c r="T789" s="1">
        <v>0.49796313877928899</v>
      </c>
      <c r="U789" s="1">
        <v>17898.134196456998</v>
      </c>
      <c r="V789" s="1">
        <f t="shared" si="49"/>
        <v>2.2703513748789737E-2</v>
      </c>
      <c r="W789" s="1">
        <f t="shared" si="50"/>
        <v>0.44769400761773154</v>
      </c>
      <c r="X789" s="1">
        <f t="shared" si="51"/>
        <v>483.10065768036424</v>
      </c>
    </row>
    <row r="790" spans="1:24" x14ac:dyDescent="0.3">
      <c r="A790" s="18" t="str">
        <f t="shared" si="48"/>
        <v>AirGrSupp - Other GSE_2021_600</v>
      </c>
      <c r="B790" s="1" t="s">
        <v>40</v>
      </c>
      <c r="C790" s="1">
        <v>2020</v>
      </c>
      <c r="D790" s="1" t="s">
        <v>64</v>
      </c>
      <c r="E790" s="1">
        <v>2021</v>
      </c>
      <c r="F790" s="1">
        <v>600</v>
      </c>
      <c r="G790" s="1" t="s">
        <v>5</v>
      </c>
      <c r="H790" s="1">
        <v>6.7762433218497002E-7</v>
      </c>
      <c r="I790" s="1">
        <v>8.1992544194381296E-7</v>
      </c>
      <c r="J790" s="1">
        <v>9.7577903834635603E-7</v>
      </c>
      <c r="K790" s="1">
        <v>1.5826748907758799E-5</v>
      </c>
      <c r="L790" s="1">
        <v>4.3918691017816597E-6</v>
      </c>
      <c r="M790" s="1">
        <v>9.0045853440334101E-3</v>
      </c>
      <c r="N790" s="1">
        <v>1.4771095638920099E-7</v>
      </c>
      <c r="O790" s="1">
        <v>1.3589407987806501E-7</v>
      </c>
      <c r="P790" s="1">
        <v>8.3231528293370505E-8</v>
      </c>
      <c r="Q790" s="1">
        <v>7.3494215085046299E-8</v>
      </c>
      <c r="R790" s="1">
        <v>292.143854708915</v>
      </c>
      <c r="S790" s="1">
        <v>48.1132639689706</v>
      </c>
      <c r="T790" s="1">
        <v>9.9592627755857796E-2</v>
      </c>
      <c r="U790" s="1">
        <v>16839.642389139699</v>
      </c>
      <c r="V790" s="1">
        <f t="shared" si="49"/>
        <v>1.6122415106175063E-2</v>
      </c>
      <c r="W790" s="1">
        <f t="shared" si="50"/>
        <v>8.6358506674757335E-2</v>
      </c>
      <c r="X790" s="1">
        <f t="shared" si="51"/>
        <v>483.10065768036424</v>
      </c>
    </row>
    <row r="791" spans="1:24" hidden="1" x14ac:dyDescent="0.3">
      <c r="A791" s="18" t="str">
        <f t="shared" si="48"/>
        <v>AirGrSupp - Passenger Stand_1985_100</v>
      </c>
      <c r="B791" s="1" t="s">
        <v>40</v>
      </c>
      <c r="C791" s="1">
        <v>2020</v>
      </c>
      <c r="D791" s="1" t="s">
        <v>65</v>
      </c>
      <c r="E791" s="1">
        <v>1985</v>
      </c>
      <c r="F791" s="1">
        <v>100</v>
      </c>
      <c r="G791" s="1" t="s">
        <v>5</v>
      </c>
      <c r="H791" s="1">
        <v>2.5937015049552803E-7</v>
      </c>
      <c r="I791" s="1">
        <v>3.13837882099589E-7</v>
      </c>
      <c r="J791" s="1">
        <v>3.7349301671356001E-7</v>
      </c>
      <c r="K791" s="1">
        <v>1.17351318803412E-6</v>
      </c>
      <c r="L791" s="1">
        <v>2.9443163192498598E-6</v>
      </c>
      <c r="M791" s="1">
        <v>1.25081134931084E-4</v>
      </c>
      <c r="N791" s="1">
        <v>1.5589860416918001E-7</v>
      </c>
      <c r="O791" s="1">
        <v>1.43426715835646E-7</v>
      </c>
      <c r="P791" s="1">
        <v>1.14865601765636E-9</v>
      </c>
      <c r="Q791" s="1">
        <v>1.0208954085596001E-9</v>
      </c>
      <c r="R791" s="1">
        <v>4.0581196705905</v>
      </c>
      <c r="S791" s="1">
        <v>2.0039506563259599</v>
      </c>
      <c r="T791" s="1">
        <v>5.40473250084023E-2</v>
      </c>
      <c r="U791" s="1">
        <v>200.39506563259599</v>
      </c>
      <c r="V791" s="1">
        <f t="shared" si="49"/>
        <v>0.51856946602057408</v>
      </c>
      <c r="W791" s="1">
        <f t="shared" si="50"/>
        <v>4.8650358307750681</v>
      </c>
      <c r="X791" s="1">
        <f t="shared" si="51"/>
        <v>37.077702846799944</v>
      </c>
    </row>
    <row r="792" spans="1:24" hidden="1" x14ac:dyDescent="0.3">
      <c r="A792" s="18" t="str">
        <f t="shared" si="48"/>
        <v>AirGrSupp - Passenger Stand_1999_25</v>
      </c>
      <c r="B792" s="1" t="s">
        <v>40</v>
      </c>
      <c r="C792" s="1">
        <v>2020</v>
      </c>
      <c r="D792" s="1" t="s">
        <v>65</v>
      </c>
      <c r="E792" s="1">
        <v>1999</v>
      </c>
      <c r="F792" s="1">
        <v>25</v>
      </c>
      <c r="G792" s="1" t="s">
        <v>5</v>
      </c>
      <c r="H792" s="1">
        <v>0</v>
      </c>
      <c r="I792" s="1">
        <v>0</v>
      </c>
      <c r="J792" s="1">
        <v>0</v>
      </c>
      <c r="K792" s="1">
        <v>0</v>
      </c>
      <c r="L792" s="1">
        <v>0</v>
      </c>
      <c r="M792" s="1">
        <v>0</v>
      </c>
      <c r="N792" s="1">
        <v>0</v>
      </c>
      <c r="O792" s="1">
        <v>0</v>
      </c>
      <c r="P792" s="1">
        <v>0</v>
      </c>
      <c r="Q792" s="1">
        <v>0</v>
      </c>
      <c r="R792" s="1">
        <v>0</v>
      </c>
      <c r="S792" s="1">
        <v>0</v>
      </c>
      <c r="T792" s="1">
        <v>0</v>
      </c>
      <c r="U792" s="1">
        <v>0</v>
      </c>
      <c r="V792" s="1">
        <f t="shared" si="49"/>
        <v>0</v>
      </c>
      <c r="W792" s="1">
        <f t="shared" si="50"/>
        <v>0</v>
      </c>
      <c r="X792" s="1" t="e">
        <f t="shared" si="51"/>
        <v>#DIV/0!</v>
      </c>
    </row>
    <row r="793" spans="1:24" hidden="1" x14ac:dyDescent="0.3">
      <c r="A793" s="18" t="str">
        <f t="shared" si="48"/>
        <v>AirGrSupp - Passenger Stand_1999_300</v>
      </c>
      <c r="B793" s="1" t="s">
        <v>40</v>
      </c>
      <c r="C793" s="1">
        <v>2020</v>
      </c>
      <c r="D793" s="1" t="s">
        <v>65</v>
      </c>
      <c r="E793" s="1">
        <v>1999</v>
      </c>
      <c r="F793" s="1">
        <v>300</v>
      </c>
      <c r="G793" s="1" t="s">
        <v>5</v>
      </c>
      <c r="H793" s="1">
        <v>1.5118190909079801E-7</v>
      </c>
      <c r="I793" s="1">
        <v>1.82930109999866E-7</v>
      </c>
      <c r="J793" s="1">
        <v>2.1770194909075E-7</v>
      </c>
      <c r="K793" s="1">
        <v>5.9704574087210901E-7</v>
      </c>
      <c r="L793" s="1">
        <v>3.8362837962722899E-6</v>
      </c>
      <c r="M793" s="1">
        <v>3.3771906431392799E-4</v>
      </c>
      <c r="N793" s="1">
        <v>7.9767593493840507E-8</v>
      </c>
      <c r="O793" s="1">
        <v>7.3386186014333299E-8</v>
      </c>
      <c r="P793" s="1">
        <v>3.1178447725896101E-9</v>
      </c>
      <c r="Q793" s="1">
        <v>2.7564176031109299E-9</v>
      </c>
      <c r="R793" s="1">
        <v>10.9569231105943</v>
      </c>
      <c r="S793" s="1">
        <v>2.0039506563259599</v>
      </c>
      <c r="T793" s="1">
        <v>5.40473250084023E-2</v>
      </c>
      <c r="U793" s="1">
        <v>541.06667720800999</v>
      </c>
      <c r="V793" s="1">
        <f t="shared" si="49"/>
        <v>0.11194971916248554</v>
      </c>
      <c r="W793" s="1">
        <f t="shared" si="50"/>
        <v>2.3477321126663697</v>
      </c>
      <c r="X793" s="1">
        <f t="shared" si="51"/>
        <v>37.077702846799944</v>
      </c>
    </row>
    <row r="794" spans="1:24" hidden="1" x14ac:dyDescent="0.3">
      <c r="A794" s="18" t="str">
        <f t="shared" si="48"/>
        <v>AirGrSupp - Passenger Stand_2000_50</v>
      </c>
      <c r="B794" s="1" t="s">
        <v>40</v>
      </c>
      <c r="C794" s="1">
        <v>2020</v>
      </c>
      <c r="D794" s="1" t="s">
        <v>65</v>
      </c>
      <c r="E794" s="1">
        <v>2000</v>
      </c>
      <c r="F794" s="1">
        <v>50</v>
      </c>
      <c r="G794" s="1" t="s">
        <v>5</v>
      </c>
      <c r="H794" s="1">
        <v>7.6882053908787704E-7</v>
      </c>
      <c r="I794" s="1">
        <v>9.3027285229633098E-7</v>
      </c>
      <c r="J794" s="1">
        <v>1.10710157628654E-6</v>
      </c>
      <c r="K794" s="1">
        <v>2.97007612999285E-6</v>
      </c>
      <c r="L794" s="1">
        <v>3.6006428928424001E-6</v>
      </c>
      <c r="M794" s="1">
        <v>3.9651954132837299E-4</v>
      </c>
      <c r="N794" s="1">
        <v>3.4199946807398298E-7</v>
      </c>
      <c r="O794" s="1">
        <v>3.1463951062806502E-7</v>
      </c>
      <c r="P794" s="1">
        <v>3.6429551837843001E-9</v>
      </c>
      <c r="Q794" s="1">
        <v>3.2363391919119601E-9</v>
      </c>
      <c r="R794" s="1">
        <v>12.864639830177101</v>
      </c>
      <c r="S794" s="1">
        <v>11.7879450372115</v>
      </c>
      <c r="T794" s="1">
        <v>5.40473250084023E-2</v>
      </c>
      <c r="U794" s="1">
        <v>565.82136178615394</v>
      </c>
      <c r="V794" s="1">
        <f t="shared" si="49"/>
        <v>0.54440187011680496</v>
      </c>
      <c r="W794" s="1">
        <f t="shared" si="50"/>
        <v>2.1071202063432675</v>
      </c>
      <c r="X794" s="1">
        <f t="shared" si="51"/>
        <v>218.10413439294032</v>
      </c>
    </row>
    <row r="795" spans="1:24" hidden="1" x14ac:dyDescent="0.3">
      <c r="A795" s="18" t="str">
        <f t="shared" si="48"/>
        <v>AirGrSupp - Passenger Stand_2004_175</v>
      </c>
      <c r="B795" s="1" t="s">
        <v>40</v>
      </c>
      <c r="C795" s="1">
        <v>2020</v>
      </c>
      <c r="D795" s="1" t="s">
        <v>65</v>
      </c>
      <c r="E795" s="1">
        <v>2004</v>
      </c>
      <c r="F795" s="1">
        <v>175</v>
      </c>
      <c r="G795" s="1" t="s">
        <v>5</v>
      </c>
      <c r="H795" s="1">
        <v>5.3393689053871695E-7</v>
      </c>
      <c r="I795" s="1">
        <v>6.4606363755184701E-7</v>
      </c>
      <c r="J795" s="1">
        <v>7.6886912237575204E-7</v>
      </c>
      <c r="K795" s="1">
        <v>5.0757664334163204E-6</v>
      </c>
      <c r="L795" s="1">
        <v>8.3631932490503402E-6</v>
      </c>
      <c r="M795" s="1">
        <v>8.1737611741352202E-4</v>
      </c>
      <c r="N795" s="1">
        <v>5.0317354412973195E-7</v>
      </c>
      <c r="O795" s="1">
        <v>4.62919660599353E-7</v>
      </c>
      <c r="P795" s="1">
        <v>7.5410294486485008E-9</v>
      </c>
      <c r="Q795" s="1">
        <v>6.6713139898634498E-9</v>
      </c>
      <c r="R795" s="1">
        <v>26.518867950584799</v>
      </c>
      <c r="S795" s="1">
        <v>11.7879450372115</v>
      </c>
      <c r="T795" s="1">
        <v>5.40473250084023E-2</v>
      </c>
      <c r="U795" s="1">
        <v>1296.6739540932699</v>
      </c>
      <c r="V795" s="1">
        <f t="shared" si="49"/>
        <v>0.1649806884684486</v>
      </c>
      <c r="W795" s="1">
        <f t="shared" si="50"/>
        <v>2.1356493382778869</v>
      </c>
      <c r="X795" s="1">
        <f t="shared" si="51"/>
        <v>218.10413439294032</v>
      </c>
    </row>
    <row r="796" spans="1:24" hidden="1" x14ac:dyDescent="0.3">
      <c r="A796" s="18" t="str">
        <f t="shared" si="48"/>
        <v>AirGrSupp - Passenger Stand_2006_50</v>
      </c>
      <c r="B796" s="1" t="s">
        <v>40</v>
      </c>
      <c r="C796" s="1">
        <v>2020</v>
      </c>
      <c r="D796" s="1" t="s">
        <v>65</v>
      </c>
      <c r="E796" s="1">
        <v>2006</v>
      </c>
      <c r="F796" s="1">
        <v>50</v>
      </c>
      <c r="G796" s="1" t="s">
        <v>5</v>
      </c>
      <c r="H796" s="1">
        <v>1.3282029115300501E-7</v>
      </c>
      <c r="I796" s="1">
        <v>1.6071255229513699E-7</v>
      </c>
      <c r="J796" s="1">
        <v>1.9126121926032799E-7</v>
      </c>
      <c r="K796" s="1">
        <v>2.0731275007689601E-6</v>
      </c>
      <c r="L796" s="1">
        <v>3.2225227655637698E-6</v>
      </c>
      <c r="M796" s="1">
        <v>4.04780365106047E-4</v>
      </c>
      <c r="N796" s="1">
        <v>2.00654259609897E-7</v>
      </c>
      <c r="O796" s="1">
        <v>1.8460191884110501E-7</v>
      </c>
      <c r="P796" s="1">
        <v>3.7384106037214404E-9</v>
      </c>
      <c r="Q796" s="1">
        <v>3.3037629250767899E-9</v>
      </c>
      <c r="R796" s="1">
        <v>13.1326531599725</v>
      </c>
      <c r="S796" s="1">
        <v>11.7879450372115</v>
      </c>
      <c r="T796" s="1">
        <v>5.40473250084023E-2</v>
      </c>
      <c r="U796" s="1">
        <v>577.60930682336596</v>
      </c>
      <c r="V796" s="1">
        <f t="shared" si="49"/>
        <v>9.2130667277860373E-2</v>
      </c>
      <c r="W796" s="1">
        <f t="shared" si="50"/>
        <v>1.8473552219136142</v>
      </c>
      <c r="X796" s="1">
        <f t="shared" si="51"/>
        <v>218.10413439294032</v>
      </c>
    </row>
    <row r="797" spans="1:24" hidden="1" x14ac:dyDescent="0.3">
      <c r="A797" s="18" t="str">
        <f t="shared" si="48"/>
        <v>AirGrSupp - Passenger Stand_2007_50</v>
      </c>
      <c r="B797" s="1" t="s">
        <v>40</v>
      </c>
      <c r="C797" s="1">
        <v>2020</v>
      </c>
      <c r="D797" s="1" t="s">
        <v>65</v>
      </c>
      <c r="E797" s="1">
        <v>2007</v>
      </c>
      <c r="F797" s="1">
        <v>50</v>
      </c>
      <c r="G797" s="1" t="s">
        <v>5</v>
      </c>
      <c r="H797" s="1">
        <v>2.7189002829230601E-8</v>
      </c>
      <c r="I797" s="1">
        <v>3.2898693423369097E-8</v>
      </c>
      <c r="J797" s="1">
        <v>3.9152164074092101E-8</v>
      </c>
      <c r="K797" s="1">
        <v>4.2592301769215401E-7</v>
      </c>
      <c r="L797" s="1">
        <v>6.6377680052454105E-7</v>
      </c>
      <c r="M797" s="1">
        <v>8.3432866024875995E-5</v>
      </c>
      <c r="N797" s="1">
        <v>4.1254504785656002E-8</v>
      </c>
      <c r="O797" s="1">
        <v>3.7954144402803497E-8</v>
      </c>
      <c r="P797" s="1">
        <v>7.7056255200645299E-10</v>
      </c>
      <c r="Q797" s="1">
        <v>6.8096783655420004E-10</v>
      </c>
      <c r="R797" s="1">
        <v>2.7068874532985099</v>
      </c>
      <c r="S797" s="1">
        <v>4.0079013126519296</v>
      </c>
      <c r="T797" s="1">
        <v>0.108094650016804</v>
      </c>
      <c r="U797" s="1">
        <v>120.237039379557</v>
      </c>
      <c r="V797" s="1">
        <f t="shared" si="49"/>
        <v>9.0600162559499972E-2</v>
      </c>
      <c r="W797" s="1">
        <f t="shared" si="50"/>
        <v>1.8279840252874562</v>
      </c>
      <c r="X797" s="1">
        <f t="shared" si="51"/>
        <v>37.077702846800243</v>
      </c>
    </row>
    <row r="798" spans="1:24" hidden="1" x14ac:dyDescent="0.3">
      <c r="A798" s="18" t="str">
        <f t="shared" si="48"/>
        <v>AirGrSupp - Passenger Stand_2011_300</v>
      </c>
      <c r="B798" s="1" t="s">
        <v>40</v>
      </c>
      <c r="C798" s="1">
        <v>2020</v>
      </c>
      <c r="D798" s="1" t="s">
        <v>65</v>
      </c>
      <c r="E798" s="1">
        <v>2011</v>
      </c>
      <c r="F798" s="1">
        <v>300</v>
      </c>
      <c r="G798" s="1" t="s">
        <v>5</v>
      </c>
      <c r="H798" s="1">
        <v>3.5722026297492697E-8</v>
      </c>
      <c r="I798" s="1">
        <v>4.3223651819966097E-8</v>
      </c>
      <c r="J798" s="1">
        <v>5.1439717868389502E-8</v>
      </c>
      <c r="K798" s="1">
        <v>6.0331235044800697E-7</v>
      </c>
      <c r="L798" s="1">
        <v>8.4352143694547998E-7</v>
      </c>
      <c r="M798" s="1">
        <v>3.4397312106048197E-4</v>
      </c>
      <c r="N798" s="1">
        <v>5.62030273874587E-9</v>
      </c>
      <c r="O798" s="1">
        <v>5.1706785196462002E-9</v>
      </c>
      <c r="P798" s="1">
        <v>3.1791304251819699E-9</v>
      </c>
      <c r="Q798" s="1">
        <v>2.80746237353891E-9</v>
      </c>
      <c r="R798" s="1">
        <v>11.159829094123801</v>
      </c>
      <c r="S798" s="1">
        <v>2.0039506563259599</v>
      </c>
      <c r="T798" s="1">
        <v>5.40473250084023E-2</v>
      </c>
      <c r="U798" s="1">
        <v>551.08643048963995</v>
      </c>
      <c r="V798" s="1">
        <f t="shared" si="49"/>
        <v>2.5971099697931179E-2</v>
      </c>
      <c r="W798" s="1">
        <f t="shared" si="50"/>
        <v>0.50683314374963917</v>
      </c>
      <c r="X798" s="1">
        <f t="shared" si="51"/>
        <v>37.077702846799944</v>
      </c>
    </row>
    <row r="799" spans="1:24" hidden="1" x14ac:dyDescent="0.3">
      <c r="A799" s="18" t="str">
        <f t="shared" si="48"/>
        <v>AirGrSupp - Passenger Stand_2012_50</v>
      </c>
      <c r="B799" s="1" t="s">
        <v>40</v>
      </c>
      <c r="C799" s="1">
        <v>2020</v>
      </c>
      <c r="D799" s="1" t="s">
        <v>65</v>
      </c>
      <c r="E799" s="1">
        <v>2012</v>
      </c>
      <c r="F799" s="1">
        <v>50</v>
      </c>
      <c r="G799" s="1" t="s">
        <v>5</v>
      </c>
      <c r="H799" s="1">
        <v>2.5815908074495801E-8</v>
      </c>
      <c r="I799" s="1">
        <v>3.1237248770139902E-8</v>
      </c>
      <c r="J799" s="1">
        <v>3.7174907627273902E-8</v>
      </c>
      <c r="K799" s="1">
        <v>8.9658775141774199E-7</v>
      </c>
      <c r="L799" s="1">
        <v>1.46438419603267E-6</v>
      </c>
      <c r="M799" s="1">
        <v>1.8772394855597101E-4</v>
      </c>
      <c r="N799" s="1">
        <v>4.4585220628197501E-8</v>
      </c>
      <c r="O799" s="1">
        <v>4.1018402977941697E-8</v>
      </c>
      <c r="P799" s="1">
        <v>1.7348265224632501E-9</v>
      </c>
      <c r="Q799" s="1">
        <v>1.5321776322469501E-9</v>
      </c>
      <c r="R799" s="1">
        <v>6.0904967699216597</v>
      </c>
      <c r="S799" s="1">
        <v>6.01185196897789</v>
      </c>
      <c r="T799" s="1">
        <v>0.162141975025207</v>
      </c>
      <c r="U799" s="1">
        <v>270.533338604005</v>
      </c>
      <c r="V799" s="1">
        <f t="shared" si="49"/>
        <v>3.8233194384767175E-2</v>
      </c>
      <c r="W799" s="1">
        <f t="shared" si="50"/>
        <v>1.7923500892440252</v>
      </c>
      <c r="X799" s="1">
        <f t="shared" si="51"/>
        <v>37.077702846799987</v>
      </c>
    </row>
    <row r="800" spans="1:24" hidden="1" x14ac:dyDescent="0.3">
      <c r="A800" s="18" t="str">
        <f t="shared" si="48"/>
        <v>AirGrSupp - Passenger Stand_2012_75</v>
      </c>
      <c r="B800" s="1" t="s">
        <v>40</v>
      </c>
      <c r="C800" s="1">
        <v>2020</v>
      </c>
      <c r="D800" s="1" t="s">
        <v>65</v>
      </c>
      <c r="E800" s="1">
        <v>2012</v>
      </c>
      <c r="F800" s="1">
        <v>75</v>
      </c>
      <c r="G800" s="1" t="s">
        <v>5</v>
      </c>
      <c r="H800" s="1">
        <v>3.4742311936456701E-8</v>
      </c>
      <c r="I800" s="1">
        <v>4.2038197443112603E-8</v>
      </c>
      <c r="J800" s="1">
        <v>5.0028929188497698E-8</v>
      </c>
      <c r="K800" s="1">
        <v>1.5294619457249999E-6</v>
      </c>
      <c r="L800" s="1">
        <v>1.1979576395761399E-6</v>
      </c>
      <c r="M800" s="1">
        <v>2.62670383355277E-4</v>
      </c>
      <c r="N800" s="1">
        <v>3.0220720551088298E-8</v>
      </c>
      <c r="O800" s="1">
        <v>2.7803062907001299E-8</v>
      </c>
      <c r="P800" s="1">
        <v>2.42747568720149E-9</v>
      </c>
      <c r="Q800" s="1">
        <v>2.14388035797517E-9</v>
      </c>
      <c r="R800" s="1">
        <v>8.5220513082400604</v>
      </c>
      <c r="S800" s="1">
        <v>8.0158026253038592</v>
      </c>
      <c r="T800" s="1">
        <v>0.21618930003360901</v>
      </c>
      <c r="U800" s="1">
        <v>420.82963782845201</v>
      </c>
      <c r="V800" s="1">
        <f t="shared" si="49"/>
        <v>3.3077019399620683E-2</v>
      </c>
      <c r="W800" s="1">
        <f t="shared" si="50"/>
        <v>0.9425919876275709</v>
      </c>
      <c r="X800" s="1">
        <f t="shared" si="51"/>
        <v>37.077702846800072</v>
      </c>
    </row>
    <row r="801" spans="1:24" hidden="1" x14ac:dyDescent="0.3">
      <c r="A801" s="18" t="str">
        <f t="shared" si="48"/>
        <v>AirGrSupp - Passenger Stand_2013_50</v>
      </c>
      <c r="B801" s="1" t="s">
        <v>40</v>
      </c>
      <c r="C801" s="1">
        <v>2020</v>
      </c>
      <c r="D801" s="1" t="s">
        <v>65</v>
      </c>
      <c r="E801" s="1">
        <v>2013</v>
      </c>
      <c r="F801" s="1">
        <v>50</v>
      </c>
      <c r="G801" s="1" t="s">
        <v>5</v>
      </c>
      <c r="H801" s="1">
        <v>3.7786428969611098E-8</v>
      </c>
      <c r="I801" s="1">
        <v>4.5721579053229402E-8</v>
      </c>
      <c r="J801" s="1">
        <v>5.4412457716239997E-8</v>
      </c>
      <c r="K801" s="1">
        <v>1.3238759428656699E-6</v>
      </c>
      <c r="L801" s="1">
        <v>1.30975030966881E-6</v>
      </c>
      <c r="M801" s="1">
        <v>2.78109553416253E-4</v>
      </c>
      <c r="N801" s="1">
        <v>4.1669910242304303E-9</v>
      </c>
      <c r="O801" s="1">
        <v>3.8336317422919901E-9</v>
      </c>
      <c r="P801" s="1">
        <v>2.5701271474353402E-9</v>
      </c>
      <c r="Q801" s="1">
        <v>2.2698927885139999E-9</v>
      </c>
      <c r="R801" s="1">
        <v>9.0229581776617191</v>
      </c>
      <c r="S801" s="1">
        <v>10.0197532816298</v>
      </c>
      <c r="T801" s="1">
        <v>0.27023662504201101</v>
      </c>
      <c r="U801" s="1">
        <v>400.790131265193</v>
      </c>
      <c r="V801" s="1">
        <f t="shared" si="49"/>
        <v>3.777398489409705E-2</v>
      </c>
      <c r="W801" s="1">
        <f t="shared" si="50"/>
        <v>1.0820817967566256</v>
      </c>
      <c r="X801" s="1">
        <f t="shared" si="51"/>
        <v>37.077702846800015</v>
      </c>
    </row>
    <row r="802" spans="1:24" hidden="1" x14ac:dyDescent="0.3">
      <c r="A802" s="18" t="str">
        <f t="shared" si="48"/>
        <v>AirGrSupp - Passenger Stand_2013_75</v>
      </c>
      <c r="B802" s="1" t="s">
        <v>40</v>
      </c>
      <c r="C802" s="1">
        <v>2020</v>
      </c>
      <c r="D802" s="1" t="s">
        <v>65</v>
      </c>
      <c r="E802" s="1">
        <v>2013</v>
      </c>
      <c r="F802" s="1">
        <v>75</v>
      </c>
      <c r="G802" s="1" t="s">
        <v>5</v>
      </c>
      <c r="H802" s="1">
        <v>2.6093995051624902E-8</v>
      </c>
      <c r="I802" s="1">
        <v>3.1573734012466197E-8</v>
      </c>
      <c r="J802" s="1">
        <v>3.7575352874339897E-8</v>
      </c>
      <c r="K802" s="1">
        <v>1.1569940855049701E-6</v>
      </c>
      <c r="L802" s="1">
        <v>9.0661876364078605E-7</v>
      </c>
      <c r="M802" s="1">
        <v>1.98879004540424E-4</v>
      </c>
      <c r="N802" s="1">
        <v>2.2834947261157601E-8</v>
      </c>
      <c r="O802" s="1">
        <v>2.1008151480265001E-8</v>
      </c>
      <c r="P802" s="1">
        <v>1.83795220440071E-9</v>
      </c>
      <c r="Q802" s="1">
        <v>1.6232236996097699E-9</v>
      </c>
      <c r="R802" s="1">
        <v>6.4524102762388997</v>
      </c>
      <c r="S802" s="1">
        <v>6.01185196897789</v>
      </c>
      <c r="T802" s="1">
        <v>0.162141975025207</v>
      </c>
      <c r="U802" s="1">
        <v>318.62815435582797</v>
      </c>
      <c r="V802" s="1">
        <f t="shared" si="49"/>
        <v>3.281182591875878E-2</v>
      </c>
      <c r="W802" s="1">
        <f t="shared" si="50"/>
        <v>0.94216974892854022</v>
      </c>
      <c r="X802" s="1">
        <f t="shared" si="51"/>
        <v>37.077702846799987</v>
      </c>
    </row>
    <row r="803" spans="1:24" hidden="1" x14ac:dyDescent="0.3">
      <c r="A803" s="18" t="str">
        <f t="shared" si="48"/>
        <v>AirGrSupp - Passenger Stand_2014_50</v>
      </c>
      <c r="B803" s="1" t="s">
        <v>40</v>
      </c>
      <c r="C803" s="1">
        <v>2020</v>
      </c>
      <c r="D803" s="1" t="s">
        <v>65</v>
      </c>
      <c r="E803" s="1">
        <v>2014</v>
      </c>
      <c r="F803" s="1">
        <v>50</v>
      </c>
      <c r="G803" s="1" t="s">
        <v>5</v>
      </c>
      <c r="H803" s="1">
        <v>1.41842859157068E-8</v>
      </c>
      <c r="I803" s="1">
        <v>1.71629859580052E-8</v>
      </c>
      <c r="J803" s="1">
        <v>2.0425371718617801E-8</v>
      </c>
      <c r="K803" s="1">
        <v>5.0140001948347904E-7</v>
      </c>
      <c r="L803" s="1">
        <v>4.9736036741597895E-7</v>
      </c>
      <c r="M803" s="1">
        <v>1.05681630298176E-4</v>
      </c>
      <c r="N803" s="1">
        <v>1.5772598124151E-9</v>
      </c>
      <c r="O803" s="1">
        <v>1.4510790274218899E-9</v>
      </c>
      <c r="P803" s="1">
        <v>9.7665355273821394E-10</v>
      </c>
      <c r="Q803" s="1">
        <v>8.6255925963532003E-10</v>
      </c>
      <c r="R803" s="1">
        <v>3.4287241075114498</v>
      </c>
      <c r="S803" s="1">
        <v>4.0079013126519296</v>
      </c>
      <c r="T803" s="1">
        <v>0.108094650016804</v>
      </c>
      <c r="U803" s="1">
        <v>152.30024988077301</v>
      </c>
      <c r="V803" s="1">
        <f t="shared" si="49"/>
        <v>3.7314775403427029E-2</v>
      </c>
      <c r="W803" s="1">
        <f t="shared" si="50"/>
        <v>1.0813322606045084</v>
      </c>
      <c r="X803" s="1">
        <f t="shared" si="51"/>
        <v>37.077702846800243</v>
      </c>
    </row>
    <row r="804" spans="1:24" hidden="1" x14ac:dyDescent="0.3">
      <c r="A804" s="18" t="str">
        <f t="shared" si="48"/>
        <v>AirGrSupp - Passenger Stand_2014_75</v>
      </c>
      <c r="B804" s="1" t="s">
        <v>40</v>
      </c>
      <c r="C804" s="1">
        <v>2020</v>
      </c>
      <c r="D804" s="1" t="s">
        <v>65</v>
      </c>
      <c r="E804" s="1">
        <v>2014</v>
      </c>
      <c r="F804" s="1">
        <v>75</v>
      </c>
      <c r="G804" s="1" t="s">
        <v>5</v>
      </c>
      <c r="H804" s="1">
        <v>6.1533399891915401E-8</v>
      </c>
      <c r="I804" s="1">
        <v>7.4455413869217604E-8</v>
      </c>
      <c r="J804" s="1">
        <v>8.8608095844358105E-8</v>
      </c>
      <c r="K804" s="1">
        <v>2.7481479231148698E-6</v>
      </c>
      <c r="L804" s="1">
        <v>2.1543918796587599E-6</v>
      </c>
      <c r="M804" s="1">
        <v>4.72806690039499E-4</v>
      </c>
      <c r="N804" s="1">
        <v>7.8160261347437897E-9</v>
      </c>
      <c r="O804" s="1">
        <v>7.1907440439642897E-9</v>
      </c>
      <c r="P804" s="1">
        <v>4.3694863198104997E-9</v>
      </c>
      <c r="Q804" s="1">
        <v>3.8589846443553097E-9</v>
      </c>
      <c r="R804" s="1">
        <v>15.339692354832099</v>
      </c>
      <c r="S804" s="1">
        <v>14.027654594281699</v>
      </c>
      <c r="T804" s="1">
        <v>0.37833127505881597</v>
      </c>
      <c r="U804" s="1">
        <v>757.49334809121399</v>
      </c>
      <c r="V804" s="1">
        <f t="shared" si="49"/>
        <v>3.2546632437896829E-2</v>
      </c>
      <c r="W804" s="1">
        <f t="shared" si="50"/>
        <v>0.94174751022950876</v>
      </c>
      <c r="X804" s="1">
        <f t="shared" si="51"/>
        <v>37.077702846799909</v>
      </c>
    </row>
    <row r="805" spans="1:24" hidden="1" x14ac:dyDescent="0.3">
      <c r="A805" s="18" t="str">
        <f t="shared" si="48"/>
        <v>AirGrSupp - Passenger Stand_2014_600</v>
      </c>
      <c r="B805" s="1" t="s">
        <v>40</v>
      </c>
      <c r="C805" s="1">
        <v>2020</v>
      </c>
      <c r="D805" s="1" t="s">
        <v>65</v>
      </c>
      <c r="E805" s="1">
        <v>2014</v>
      </c>
      <c r="F805" s="1">
        <v>600</v>
      </c>
      <c r="G805" s="1" t="s">
        <v>5</v>
      </c>
      <c r="H805" s="1">
        <v>2.7894284499981899E-8</v>
      </c>
      <c r="I805" s="1">
        <v>3.3752084244978098E-8</v>
      </c>
      <c r="J805" s="1">
        <v>4.0167769679973898E-8</v>
      </c>
      <c r="K805" s="1">
        <v>6.7874770792304304E-7</v>
      </c>
      <c r="L805" s="1">
        <v>1.8857834919406399E-7</v>
      </c>
      <c r="M805" s="1">
        <v>3.87751518286362E-4</v>
      </c>
      <c r="N805" s="1">
        <v>6.3119174404135299E-9</v>
      </c>
      <c r="O805" s="1">
        <v>5.80696404518045E-9</v>
      </c>
      <c r="P805" s="1">
        <v>3.5841182501958301E-9</v>
      </c>
      <c r="Q805" s="1">
        <v>3.1647757665347699E-9</v>
      </c>
      <c r="R805" s="1">
        <v>12.5801709788305</v>
      </c>
      <c r="S805" s="1">
        <v>2.0039506563259599</v>
      </c>
      <c r="T805" s="1">
        <v>5.40473250084023E-2</v>
      </c>
      <c r="U805" s="1">
        <v>621.22470346104899</v>
      </c>
      <c r="V805" s="1">
        <f t="shared" si="49"/>
        <v>1.7990385916515333E-2</v>
      </c>
      <c r="W805" s="1">
        <f t="shared" si="50"/>
        <v>0.10051519345817517</v>
      </c>
      <c r="X805" s="1">
        <f t="shared" si="51"/>
        <v>37.077702846799944</v>
      </c>
    </row>
    <row r="806" spans="1:24" hidden="1" x14ac:dyDescent="0.3">
      <c r="A806" s="18" t="str">
        <f t="shared" si="48"/>
        <v>AirGrSupp - Passenger Stand_2015_50</v>
      </c>
      <c r="B806" s="1" t="s">
        <v>40</v>
      </c>
      <c r="C806" s="1">
        <v>2020</v>
      </c>
      <c r="D806" s="1" t="s">
        <v>65</v>
      </c>
      <c r="E806" s="1">
        <v>2015</v>
      </c>
      <c r="F806" s="1">
        <v>50</v>
      </c>
      <c r="G806" s="1" t="s">
        <v>5</v>
      </c>
      <c r="H806" s="1">
        <v>9.0325883200672395E-9</v>
      </c>
      <c r="I806" s="1">
        <v>1.09294318672813E-8</v>
      </c>
      <c r="J806" s="1">
        <v>1.30069271808968E-8</v>
      </c>
      <c r="K806" s="1">
        <v>3.2219252438450102E-7</v>
      </c>
      <c r="L806" s="1">
        <v>3.2044427948332202E-7</v>
      </c>
      <c r="M806" s="1">
        <v>6.8136840586982005E-5</v>
      </c>
      <c r="N806" s="1">
        <v>1.0129222203356501E-9</v>
      </c>
      <c r="O806" s="1">
        <v>9.3188844270879798E-10</v>
      </c>
      <c r="P806" s="1">
        <v>6.2968790372498297E-10</v>
      </c>
      <c r="Q806" s="1">
        <v>5.5612373318592998E-10</v>
      </c>
      <c r="R806" s="1">
        <v>2.21062475352712</v>
      </c>
      <c r="S806" s="1">
        <v>2.0039506563259599</v>
      </c>
      <c r="T806" s="1">
        <v>5.40473250084023E-2</v>
      </c>
      <c r="U806" s="1">
        <v>98.193582159972195</v>
      </c>
      <c r="V806" s="1">
        <f t="shared" si="49"/>
        <v>3.6855565912756898E-2</v>
      </c>
      <c r="W806" s="1">
        <f t="shared" si="50"/>
        <v>1.0805827244523778</v>
      </c>
      <c r="X806" s="1">
        <f t="shared" si="51"/>
        <v>37.077702846799944</v>
      </c>
    </row>
    <row r="807" spans="1:24" hidden="1" x14ac:dyDescent="0.3">
      <c r="A807" s="18" t="str">
        <f t="shared" si="48"/>
        <v>AirGrSupp - Passenger Stand_2015_75</v>
      </c>
      <c r="B807" s="1" t="s">
        <v>40</v>
      </c>
      <c r="C807" s="1">
        <v>2020</v>
      </c>
      <c r="D807" s="1" t="s">
        <v>65</v>
      </c>
      <c r="E807" s="1">
        <v>2015</v>
      </c>
      <c r="F807" s="1">
        <v>75</v>
      </c>
      <c r="G807" s="1" t="s">
        <v>5</v>
      </c>
      <c r="H807" s="1">
        <v>5.1909413960837297E-8</v>
      </c>
      <c r="I807" s="1">
        <v>6.2810390892613196E-8</v>
      </c>
      <c r="J807" s="1">
        <v>7.4749556103605796E-8</v>
      </c>
      <c r="K807" s="1">
        <v>3.00720195575979E-6</v>
      </c>
      <c r="L807" s="1">
        <v>1.3051247444082201E-6</v>
      </c>
      <c r="M807" s="1">
        <v>5.1783589861468995E-4</v>
      </c>
      <c r="N807" s="1">
        <v>8.5311542667646092E-9</v>
      </c>
      <c r="O807" s="1">
        <v>7.8486619254234402E-9</v>
      </c>
      <c r="P807" s="1">
        <v>4.7860924033700797E-9</v>
      </c>
      <c r="Q807" s="1">
        <v>4.2265069914367703E-9</v>
      </c>
      <c r="R807" s="1">
        <v>16.800615436244701</v>
      </c>
      <c r="S807" s="1">
        <v>14.027654594281699</v>
      </c>
      <c r="T807" s="1">
        <v>0.37833127505881597</v>
      </c>
      <c r="U807" s="1">
        <v>829.635571718949</v>
      </c>
      <c r="V807" s="1">
        <f t="shared" si="49"/>
        <v>2.506875304876463E-2</v>
      </c>
      <c r="W807" s="1">
        <f t="shared" si="50"/>
        <v>0.52089868332995048</v>
      </c>
      <c r="X807" s="1">
        <f t="shared" si="51"/>
        <v>37.077702846799909</v>
      </c>
    </row>
    <row r="808" spans="1:24" hidden="1" x14ac:dyDescent="0.3">
      <c r="A808" s="18" t="str">
        <f t="shared" si="48"/>
        <v>AirGrSupp - Passenger Stand_2016_75</v>
      </c>
      <c r="B808" s="1" t="s">
        <v>40</v>
      </c>
      <c r="C808" s="1">
        <v>2020</v>
      </c>
      <c r="D808" s="1" t="s">
        <v>65</v>
      </c>
      <c r="E808" s="1">
        <v>2016</v>
      </c>
      <c r="F808" s="1">
        <v>75</v>
      </c>
      <c r="G808" s="1" t="s">
        <v>5</v>
      </c>
      <c r="H808" s="1">
        <v>6.4680693064434997E-9</v>
      </c>
      <c r="I808" s="1">
        <v>7.8263638607966304E-9</v>
      </c>
      <c r="J808" s="1">
        <v>9.3140198012786405E-9</v>
      </c>
      <c r="K808" s="1">
        <v>3.77380280116631E-7</v>
      </c>
      <c r="L808" s="1">
        <v>1.6385480224128499E-7</v>
      </c>
      <c r="M808" s="1">
        <v>6.5042190164163894E-5</v>
      </c>
      <c r="N808" s="1">
        <v>1.0678713666275901E-9</v>
      </c>
      <c r="O808" s="1">
        <v>9.824416572973891E-10</v>
      </c>
      <c r="P808" s="1">
        <v>6.01153261449847E-10</v>
      </c>
      <c r="Q808" s="1">
        <v>5.3086561245099502E-10</v>
      </c>
      <c r="R808" s="1">
        <v>2.1102222287070602</v>
      </c>
      <c r="S808" s="1">
        <v>2.0039506563259599</v>
      </c>
      <c r="T808" s="1">
        <v>5.40473250084023E-2</v>
      </c>
      <c r="U808" s="1">
        <v>104.20543412895</v>
      </c>
      <c r="V808" s="1">
        <f t="shared" si="49"/>
        <v>2.4868996920323187E-2</v>
      </c>
      <c r="W808" s="1">
        <f t="shared" si="50"/>
        <v>0.52066382866895022</v>
      </c>
      <c r="X808" s="1">
        <f t="shared" si="51"/>
        <v>37.077702846799944</v>
      </c>
    </row>
    <row r="809" spans="1:24" hidden="1" x14ac:dyDescent="0.3">
      <c r="A809" s="18" t="str">
        <f t="shared" si="48"/>
        <v>AirGrSupp - Passenger Stand_2017_600</v>
      </c>
      <c r="B809" s="1" t="s">
        <v>40</v>
      </c>
      <c r="C809" s="1">
        <v>2020</v>
      </c>
      <c r="D809" s="1" t="s">
        <v>65</v>
      </c>
      <c r="E809" s="1">
        <v>2017</v>
      </c>
      <c r="F809" s="1">
        <v>600</v>
      </c>
      <c r="G809" s="1" t="s">
        <v>5</v>
      </c>
      <c r="H809" s="1">
        <v>2.6829665844549601E-8</v>
      </c>
      <c r="I809" s="1">
        <v>3.2463895671905102E-8</v>
      </c>
      <c r="J809" s="1">
        <v>3.86347188161515E-8</v>
      </c>
      <c r="K809" s="1">
        <v>6.6647208526957697E-7</v>
      </c>
      <c r="L809" s="1">
        <v>1.85277349687934E-7</v>
      </c>
      <c r="M809" s="1">
        <v>3.8149746153980698E-4</v>
      </c>
      <c r="N809" s="1">
        <v>6.1867979669319301E-9</v>
      </c>
      <c r="O809" s="1">
        <v>5.6918541295773702E-9</v>
      </c>
      <c r="P809" s="1">
        <v>3.5263283326469101E-9</v>
      </c>
      <c r="Q809" s="1">
        <v>3.1137309961067901E-9</v>
      </c>
      <c r="R809" s="1">
        <v>12.377264995300999</v>
      </c>
      <c r="S809" s="1">
        <v>2.0039506563259599</v>
      </c>
      <c r="T809" s="1">
        <v>5.40473250084023E-2</v>
      </c>
      <c r="U809" s="1">
        <v>611.20495017941903</v>
      </c>
      <c r="V809" s="1">
        <f t="shared" si="49"/>
        <v>1.75874295884524E-2</v>
      </c>
      <c r="W809" s="1">
        <f t="shared" si="50"/>
        <v>0.10037465542965099</v>
      </c>
      <c r="X809" s="1">
        <f t="shared" si="51"/>
        <v>37.077702846799944</v>
      </c>
    </row>
    <row r="810" spans="1:24" hidden="1" x14ac:dyDescent="0.3">
      <c r="A810" s="18" t="str">
        <f t="shared" si="48"/>
        <v>AirGrSupp - Passenger Stand_2020_50</v>
      </c>
      <c r="B810" s="1" t="s">
        <v>40</v>
      </c>
      <c r="C810" s="1">
        <v>2020</v>
      </c>
      <c r="D810" s="1" t="s">
        <v>65</v>
      </c>
      <c r="E810" s="1">
        <v>2020</v>
      </c>
      <c r="F810" s="1">
        <v>50</v>
      </c>
      <c r="G810" s="1" t="s">
        <v>5</v>
      </c>
      <c r="H810" s="1">
        <v>1.9186851485197599E-8</v>
      </c>
      <c r="I810" s="1">
        <v>2.3216090297089199E-8</v>
      </c>
      <c r="J810" s="1">
        <v>2.7629066138684599E-8</v>
      </c>
      <c r="K810" s="1">
        <v>7.1764857260814004E-7</v>
      </c>
      <c r="L810" s="1">
        <v>7.2338680409514395E-7</v>
      </c>
      <c r="M810" s="1">
        <v>1.5435080214602E-4</v>
      </c>
      <c r="N810" s="1">
        <v>2.2493261293986402E-9</v>
      </c>
      <c r="O810" s="1">
        <v>2.0693800390467499E-9</v>
      </c>
      <c r="P810" s="1">
        <v>1.4264741053244001E-9</v>
      </c>
      <c r="Q810" s="1">
        <v>1.2597904976252699E-9</v>
      </c>
      <c r="R810" s="1">
        <v>5.0077417886022504</v>
      </c>
      <c r="S810" s="1">
        <v>6.01185196897789</v>
      </c>
      <c r="T810" s="1">
        <v>0.162141975025207</v>
      </c>
      <c r="U810" s="1">
        <v>222.43852285218199</v>
      </c>
      <c r="V810" s="1">
        <f t="shared" si="49"/>
        <v>3.4559518459406989E-2</v>
      </c>
      <c r="W810" s="1">
        <f t="shared" si="50"/>
        <v>1.0768350436917453</v>
      </c>
      <c r="X810" s="1">
        <f t="shared" si="51"/>
        <v>37.077702846799987</v>
      </c>
    </row>
    <row r="811" spans="1:24" hidden="1" x14ac:dyDescent="0.3">
      <c r="A811" s="18" t="str">
        <f t="shared" si="48"/>
        <v>AirGrSupp - Passenger Stand_2020_75</v>
      </c>
      <c r="B811" s="1" t="s">
        <v>40</v>
      </c>
      <c r="C811" s="1">
        <v>2020</v>
      </c>
      <c r="D811" s="1" t="s">
        <v>65</v>
      </c>
      <c r="E811" s="1">
        <v>2020</v>
      </c>
      <c r="F811" s="1">
        <v>75</v>
      </c>
      <c r="G811" s="1" t="s">
        <v>5</v>
      </c>
      <c r="H811" s="1">
        <v>1.3724404082829799E-8</v>
      </c>
      <c r="I811" s="1">
        <v>1.6606528940224101E-8</v>
      </c>
      <c r="J811" s="1">
        <v>1.9763141879275E-8</v>
      </c>
      <c r="K811" s="1">
        <v>8.2438804008484498E-7</v>
      </c>
      <c r="L811" s="1">
        <v>3.5857201288976301E-7</v>
      </c>
      <c r="M811" s="1">
        <v>1.4259249382143601E-4</v>
      </c>
      <c r="N811" s="1">
        <v>2.308879372132E-9</v>
      </c>
      <c r="O811" s="1">
        <v>2.1241690223614401E-9</v>
      </c>
      <c r="P811" s="1">
        <v>1.31792658715272E-9</v>
      </c>
      <c r="Q811" s="1">
        <v>1.16382076575795E-9</v>
      </c>
      <c r="R811" s="1">
        <v>4.6262564244731701</v>
      </c>
      <c r="S811" s="1">
        <v>4.0079013126519296</v>
      </c>
      <c r="T811" s="1">
        <v>0.108094650016804</v>
      </c>
      <c r="U811" s="1">
        <v>228.45037482116001</v>
      </c>
      <c r="V811" s="1">
        <f t="shared" si="49"/>
        <v>2.4069972406557248E-2</v>
      </c>
      <c r="W811" s="1">
        <f t="shared" si="50"/>
        <v>0.5197244100249534</v>
      </c>
      <c r="X811" s="1">
        <f t="shared" si="51"/>
        <v>37.077702846800243</v>
      </c>
    </row>
    <row r="812" spans="1:24" hidden="1" x14ac:dyDescent="0.3">
      <c r="A812" s="18" t="str">
        <f t="shared" si="48"/>
        <v>AirGrSupp - Passenger Stand_2021_50</v>
      </c>
      <c r="B812" s="1" t="s">
        <v>40</v>
      </c>
      <c r="C812" s="1">
        <v>2020</v>
      </c>
      <c r="D812" s="1" t="s">
        <v>65</v>
      </c>
      <c r="E812" s="1">
        <v>2021</v>
      </c>
      <c r="F812" s="1">
        <v>50</v>
      </c>
      <c r="G812" s="1" t="s">
        <v>5</v>
      </c>
      <c r="H812" s="1">
        <v>7.2598897511558796E-9</v>
      </c>
      <c r="I812" s="1">
        <v>8.78446659889861E-9</v>
      </c>
      <c r="J812" s="1">
        <v>1.0454241241664401E-8</v>
      </c>
      <c r="K812" s="1">
        <v>2.7154270314902599E-7</v>
      </c>
      <c r="L812" s="1">
        <v>2.7371392587383802E-7</v>
      </c>
      <c r="M812" s="1">
        <v>5.8403006217413198E-5</v>
      </c>
      <c r="N812" s="1">
        <v>8.5109637328597297E-10</v>
      </c>
      <c r="O812" s="1">
        <v>7.8300866342309495E-10</v>
      </c>
      <c r="P812" s="1">
        <v>5.3974695877139497E-10</v>
      </c>
      <c r="Q812" s="1">
        <v>4.7667748558794004E-10</v>
      </c>
      <c r="R812" s="1">
        <v>1.89482121730896</v>
      </c>
      <c r="S812" s="1">
        <v>2.0039506563259599</v>
      </c>
      <c r="T812" s="1">
        <v>5.40473250084023E-2</v>
      </c>
      <c r="U812" s="1">
        <v>84.165927565690495</v>
      </c>
      <c r="V812" s="1">
        <f t="shared" si="49"/>
        <v>3.4559518459406954E-2</v>
      </c>
      <c r="W812" s="1">
        <f t="shared" si="50"/>
        <v>1.0768350436917444</v>
      </c>
      <c r="X812" s="1">
        <f t="shared" si="51"/>
        <v>37.077702846799944</v>
      </c>
    </row>
    <row r="813" spans="1:24" hidden="1" x14ac:dyDescent="0.3">
      <c r="A813" s="18" t="str">
        <f t="shared" si="48"/>
        <v>AirGrSupp - Passenger Stand_2021_75</v>
      </c>
      <c r="B813" s="1" t="s">
        <v>40</v>
      </c>
      <c r="C813" s="1">
        <v>2020</v>
      </c>
      <c r="D813" s="1" t="s">
        <v>65</v>
      </c>
      <c r="E813" s="1">
        <v>2021</v>
      </c>
      <c r="F813" s="1">
        <v>75</v>
      </c>
      <c r="G813" s="1" t="s">
        <v>5</v>
      </c>
      <c r="H813" s="1">
        <v>1.8901152991265701E-8</v>
      </c>
      <c r="I813" s="1">
        <v>2.2870395119431499E-8</v>
      </c>
      <c r="J813" s="1">
        <v>2.7217660307422601E-8</v>
      </c>
      <c r="K813" s="1">
        <v>1.13534142362562E-6</v>
      </c>
      <c r="L813" s="1">
        <v>4.9382285985695399E-7</v>
      </c>
      <c r="M813" s="1">
        <v>1.9637738184180201E-4</v>
      </c>
      <c r="N813" s="1">
        <v>3.1797724686379401E-9</v>
      </c>
      <c r="O813" s="1">
        <v>2.9253906711468998E-9</v>
      </c>
      <c r="P813" s="1">
        <v>1.8150392472191E-9</v>
      </c>
      <c r="Q813" s="1">
        <v>1.60280579143858E-9</v>
      </c>
      <c r="R813" s="1">
        <v>6.37124788282709</v>
      </c>
      <c r="S813" s="1">
        <v>6.01185196897789</v>
      </c>
      <c r="T813" s="1">
        <v>0.162141975025207</v>
      </c>
      <c r="U813" s="1">
        <v>314.62025304317598</v>
      </c>
      <c r="V813" s="1">
        <f t="shared" si="49"/>
        <v>2.4069972406557349E-2</v>
      </c>
      <c r="W813" s="1">
        <f t="shared" si="50"/>
        <v>0.51972441002495395</v>
      </c>
      <c r="X813" s="1">
        <f t="shared" si="51"/>
        <v>37.077702846799987</v>
      </c>
    </row>
    <row r="814" spans="1:24" hidden="1" x14ac:dyDescent="0.3">
      <c r="A814" s="18" t="str">
        <f t="shared" si="48"/>
        <v>CHC - AE Charter Fishing_0_</v>
      </c>
      <c r="B814" s="1" t="s">
        <v>40</v>
      </c>
      <c r="C814" s="1">
        <v>2020</v>
      </c>
      <c r="D814" s="1" t="s">
        <v>66</v>
      </c>
      <c r="E814" s="1">
        <v>0</v>
      </c>
      <c r="G814" s="1" t="s">
        <v>5</v>
      </c>
      <c r="H814" s="1">
        <v>3.69737344556934E-3</v>
      </c>
      <c r="I814" s="1">
        <v>4.4738218691389104E-3</v>
      </c>
      <c r="J814" s="1">
        <v>5.3242177616198601E-3</v>
      </c>
      <c r="K814" s="1">
        <v>1.54655778195831E-2</v>
      </c>
      <c r="L814" s="1">
        <v>2.1879968468323598E-2</v>
      </c>
      <c r="M814" s="1">
        <v>0.27361208246194202</v>
      </c>
      <c r="N814" s="1">
        <v>1.21925465948542E-3</v>
      </c>
      <c r="O814" s="1">
        <v>1.12171428672659E-3</v>
      </c>
      <c r="P814" s="1">
        <v>2.41875818759703E-6</v>
      </c>
      <c r="Q814" s="1">
        <v>1.5841393944089199E-5</v>
      </c>
      <c r="R814" s="1">
        <v>62970.478498658398</v>
      </c>
      <c r="S814" s="1">
        <v>0</v>
      </c>
      <c r="T814" s="1">
        <v>0</v>
      </c>
      <c r="U814" s="1">
        <v>0</v>
      </c>
      <c r="V814" s="1">
        <f t="shared" si="49"/>
        <v>0</v>
      </c>
      <c r="W814" s="1">
        <f t="shared" si="50"/>
        <v>0</v>
      </c>
      <c r="X814" s="1" t="e">
        <f t="shared" si="51"/>
        <v>#DIV/0!</v>
      </c>
    </row>
    <row r="815" spans="1:24" hidden="1" x14ac:dyDescent="0.3">
      <c r="A815" s="18" t="str">
        <f t="shared" si="48"/>
        <v>CHC - AE Commercial Fishing_0_</v>
      </c>
      <c r="B815" s="1" t="s">
        <v>40</v>
      </c>
      <c r="C815" s="1">
        <v>2020</v>
      </c>
      <c r="D815" s="1" t="s">
        <v>67</v>
      </c>
      <c r="E815" s="1">
        <v>0</v>
      </c>
      <c r="G815" s="1" t="s">
        <v>5</v>
      </c>
      <c r="H815" s="1">
        <v>3.1689620488089699E-3</v>
      </c>
      <c r="I815" s="1">
        <v>3.83444407905885E-3</v>
      </c>
      <c r="J815" s="1">
        <v>4.5633053502849201E-3</v>
      </c>
      <c r="K815" s="1">
        <v>1.47375510184098E-2</v>
      </c>
      <c r="L815" s="1">
        <v>2.9236458991845401E-2</v>
      </c>
      <c r="M815" s="1">
        <v>0.25774815587056199</v>
      </c>
      <c r="N815" s="1">
        <v>1.61791774319296E-3</v>
      </c>
      <c r="O815" s="1">
        <v>1.4884843237375201E-3</v>
      </c>
      <c r="P815" s="1">
        <v>2.2879406609878698E-6</v>
      </c>
      <c r="Q815" s="1">
        <v>1.4922915825824399E-5</v>
      </c>
      <c r="R815" s="1">
        <v>59319.4736185441</v>
      </c>
      <c r="S815" s="1">
        <v>0</v>
      </c>
      <c r="T815" s="1">
        <v>0</v>
      </c>
      <c r="U815" s="1">
        <v>0</v>
      </c>
      <c r="V815" s="1">
        <f t="shared" si="49"/>
        <v>0</v>
      </c>
      <c r="W815" s="1">
        <f t="shared" si="50"/>
        <v>0</v>
      </c>
      <c r="X815" s="1" t="e">
        <f t="shared" si="51"/>
        <v>#DIV/0!</v>
      </c>
    </row>
    <row r="816" spans="1:24" hidden="1" x14ac:dyDescent="0.3">
      <c r="A816" s="18" t="str">
        <f t="shared" si="48"/>
        <v>CHC - AE Crew and Supply_0_</v>
      </c>
      <c r="B816" s="1" t="s">
        <v>40</v>
      </c>
      <c r="C816" s="1">
        <v>2020</v>
      </c>
      <c r="D816" s="1" t="s">
        <v>68</v>
      </c>
      <c r="E816" s="1">
        <v>0</v>
      </c>
      <c r="G816" s="1" t="s">
        <v>5</v>
      </c>
      <c r="H816" s="1">
        <v>3.87657613775487E-4</v>
      </c>
      <c r="I816" s="1">
        <v>4.6906571266833901E-4</v>
      </c>
      <c r="J816" s="1">
        <v>5.5822696383670098E-4</v>
      </c>
      <c r="K816" s="1">
        <v>1.44585935733996E-3</v>
      </c>
      <c r="L816" s="1">
        <v>1.8215091435858999E-3</v>
      </c>
      <c r="M816" s="1">
        <v>3.04583566078536E-2</v>
      </c>
      <c r="N816" s="1">
        <v>6.9929059285053606E-5</v>
      </c>
      <c r="O816" s="1">
        <v>6.4334734542249302E-5</v>
      </c>
      <c r="P816" s="1">
        <v>2.6997288321204703E-7</v>
      </c>
      <c r="Q816" s="1">
        <v>1.7634558443948599E-6</v>
      </c>
      <c r="R816" s="1">
        <v>7009.8413513814703</v>
      </c>
      <c r="S816" s="1">
        <v>0</v>
      </c>
      <c r="T816" s="1">
        <v>0</v>
      </c>
      <c r="U816" s="1">
        <v>0</v>
      </c>
      <c r="V816" s="1">
        <f t="shared" si="49"/>
        <v>0</v>
      </c>
      <c r="W816" s="1">
        <f t="shared" si="50"/>
        <v>0</v>
      </c>
      <c r="X816" s="1" t="e">
        <f t="shared" si="51"/>
        <v>#DIV/0!</v>
      </c>
    </row>
    <row r="817" spans="1:24" hidden="1" x14ac:dyDescent="0.3">
      <c r="A817" s="18" t="str">
        <f t="shared" si="48"/>
        <v>CHC - AE Ferry and Excursion_0_</v>
      </c>
      <c r="B817" s="1" t="s">
        <v>40</v>
      </c>
      <c r="C817" s="1">
        <v>2020</v>
      </c>
      <c r="D817" s="1" t="s">
        <v>69</v>
      </c>
      <c r="E817" s="1">
        <v>0</v>
      </c>
      <c r="G817" s="1" t="s">
        <v>5</v>
      </c>
      <c r="H817" s="1">
        <v>2.8617477090056502E-3</v>
      </c>
      <c r="I817" s="1">
        <v>3.46271472789684E-3</v>
      </c>
      <c r="J817" s="1">
        <v>4.1209167009681399E-3</v>
      </c>
      <c r="K817" s="1">
        <v>1.6455856555904799E-2</v>
      </c>
      <c r="L817" s="1">
        <v>1.9772483424357501E-2</v>
      </c>
      <c r="M817" s="1">
        <v>0.34215195959782202</v>
      </c>
      <c r="N817" s="1">
        <v>6.8662903971208498E-4</v>
      </c>
      <c r="O817" s="1">
        <v>6.31698716535118E-4</v>
      </c>
      <c r="P817" s="1">
        <v>3.07751211383536E-6</v>
      </c>
      <c r="Q817" s="1">
        <v>1.98096660496896E-5</v>
      </c>
      <c r="R817" s="1">
        <v>78744.594980104303</v>
      </c>
      <c r="S817" s="1">
        <v>0</v>
      </c>
      <c r="T817" s="1">
        <v>0</v>
      </c>
      <c r="U817" s="1">
        <v>0</v>
      </c>
      <c r="V817" s="1">
        <f t="shared" si="49"/>
        <v>0</v>
      </c>
      <c r="W817" s="1">
        <f t="shared" si="50"/>
        <v>0</v>
      </c>
      <c r="X817" s="1" t="e">
        <f t="shared" si="51"/>
        <v>#DIV/0!</v>
      </c>
    </row>
    <row r="818" spans="1:24" hidden="1" x14ac:dyDescent="0.3">
      <c r="A818" s="18" t="str">
        <f t="shared" si="48"/>
        <v>CHC - AE Others_0_</v>
      </c>
      <c r="B818" s="1" t="s">
        <v>40</v>
      </c>
      <c r="C818" s="1">
        <v>2020</v>
      </c>
      <c r="D818" s="1" t="s">
        <v>70</v>
      </c>
      <c r="E818" s="1">
        <v>0</v>
      </c>
      <c r="G818" s="1" t="s">
        <v>5</v>
      </c>
      <c r="H818" s="1">
        <v>1.81724340294252E-4</v>
      </c>
      <c r="I818" s="1">
        <v>2.1988645175604501E-4</v>
      </c>
      <c r="J818" s="1">
        <v>2.6168305002372298E-4</v>
      </c>
      <c r="K818" s="1">
        <v>7.6470143460725395E-4</v>
      </c>
      <c r="L818" s="1">
        <v>1.1444990521510101E-3</v>
      </c>
      <c r="M818" s="1">
        <v>1.2935292780338E-2</v>
      </c>
      <c r="N818" s="1">
        <v>6.5273824343720695E-5</v>
      </c>
      <c r="O818" s="1">
        <v>6.0051918396223001E-5</v>
      </c>
      <c r="P818" s="1">
        <v>1.1414146636376699E-7</v>
      </c>
      <c r="Q818" s="1">
        <v>7.4891820153436005E-7</v>
      </c>
      <c r="R818" s="1">
        <v>2976.99417572844</v>
      </c>
      <c r="S818" s="1">
        <v>0</v>
      </c>
      <c r="T818" s="1">
        <v>0</v>
      </c>
      <c r="U818" s="1">
        <v>0</v>
      </c>
      <c r="V818" s="1">
        <f t="shared" si="49"/>
        <v>0</v>
      </c>
      <c r="W818" s="1">
        <f t="shared" si="50"/>
        <v>0</v>
      </c>
      <c r="X818" s="1" t="e">
        <f t="shared" si="51"/>
        <v>#DIV/0!</v>
      </c>
    </row>
    <row r="819" spans="1:24" hidden="1" x14ac:dyDescent="0.3">
      <c r="A819" s="18" t="str">
        <f t="shared" si="48"/>
        <v>CHC - AE Pilot Vessels_0_</v>
      </c>
      <c r="B819" s="1" t="s">
        <v>40</v>
      </c>
      <c r="C819" s="1">
        <v>2020</v>
      </c>
      <c r="D819" s="1" t="s">
        <v>71</v>
      </c>
      <c r="E819" s="1">
        <v>0</v>
      </c>
      <c r="G819" s="1" t="s">
        <v>5</v>
      </c>
      <c r="H819" s="1">
        <v>2.8923285966379199E-5</v>
      </c>
      <c r="I819" s="1">
        <v>3.4997176019318902E-5</v>
      </c>
      <c r="J819" s="1">
        <v>4.1649531791586102E-5</v>
      </c>
      <c r="K819" s="1">
        <v>9.5500319082507504E-5</v>
      </c>
      <c r="L819" s="1">
        <v>1.0315084873636199E-4</v>
      </c>
      <c r="M819" s="1">
        <v>1.4608548750226799E-3</v>
      </c>
      <c r="N819" s="1">
        <v>6.60998106616514E-6</v>
      </c>
      <c r="O819" s="1">
        <v>6.08118258087193E-6</v>
      </c>
      <c r="P819" s="1">
        <v>1.26386292018673E-8</v>
      </c>
      <c r="Q819" s="1">
        <v>8.4579516233887196E-8</v>
      </c>
      <c r="R819" s="1">
        <v>336.20858285770902</v>
      </c>
      <c r="S819" s="1">
        <v>0</v>
      </c>
      <c r="T819" s="1">
        <v>0</v>
      </c>
      <c r="U819" s="1">
        <v>0</v>
      </c>
      <c r="V819" s="1">
        <f t="shared" si="49"/>
        <v>0</v>
      </c>
      <c r="W819" s="1">
        <f t="shared" si="50"/>
        <v>0</v>
      </c>
      <c r="X819" s="1" t="e">
        <f t="shared" si="51"/>
        <v>#DIV/0!</v>
      </c>
    </row>
    <row r="820" spans="1:24" hidden="1" x14ac:dyDescent="0.3">
      <c r="A820" s="18" t="str">
        <f t="shared" si="48"/>
        <v>CHC - AE Tow Boats_0_</v>
      </c>
      <c r="B820" s="1" t="s">
        <v>40</v>
      </c>
      <c r="C820" s="1">
        <v>2020</v>
      </c>
      <c r="D820" s="1" t="s">
        <v>72</v>
      </c>
      <c r="E820" s="1">
        <v>0</v>
      </c>
      <c r="G820" s="1" t="s">
        <v>5</v>
      </c>
      <c r="H820" s="1">
        <v>3.7604976883253402E-5</v>
      </c>
      <c r="I820" s="1">
        <v>4.5502022028736703E-5</v>
      </c>
      <c r="J820" s="1">
        <v>5.4151166711885003E-5</v>
      </c>
      <c r="K820" s="1">
        <v>2.19597655062044E-4</v>
      </c>
      <c r="L820" s="1">
        <v>2.8418940964227497E-4</v>
      </c>
      <c r="M820" s="1">
        <v>4.6597203374636404E-3</v>
      </c>
      <c r="N820" s="1">
        <v>1.08227155026086E-5</v>
      </c>
      <c r="O820" s="1">
        <v>9.9568982623999098E-6</v>
      </c>
      <c r="P820" s="1">
        <v>4.1953276043122097E-8</v>
      </c>
      <c r="Q820" s="1">
        <v>2.6978510916203198E-7</v>
      </c>
      <c r="R820" s="1">
        <v>1072.4117761167499</v>
      </c>
      <c r="S820" s="1">
        <v>0</v>
      </c>
      <c r="T820" s="1">
        <v>0</v>
      </c>
      <c r="U820" s="1">
        <v>0</v>
      </c>
      <c r="V820" s="1">
        <f t="shared" si="49"/>
        <v>0</v>
      </c>
      <c r="W820" s="1">
        <f t="shared" si="50"/>
        <v>0</v>
      </c>
      <c r="X820" s="1" t="e">
        <f t="shared" si="51"/>
        <v>#DIV/0!</v>
      </c>
    </row>
    <row r="821" spans="1:24" hidden="1" x14ac:dyDescent="0.3">
      <c r="A821" s="18" t="str">
        <f t="shared" si="48"/>
        <v>CHC - AE Tug Boats_0_</v>
      </c>
      <c r="B821" s="1" t="s">
        <v>40</v>
      </c>
      <c r="C821" s="1">
        <v>2020</v>
      </c>
      <c r="D821" s="1" t="s">
        <v>73</v>
      </c>
      <c r="E821" s="1">
        <v>0</v>
      </c>
      <c r="G821" s="1" t="s">
        <v>5</v>
      </c>
      <c r="H821" s="1">
        <v>1.3731273107018E-3</v>
      </c>
      <c r="I821" s="1">
        <v>1.66148404594918E-3</v>
      </c>
      <c r="J821" s="1">
        <v>1.9773033274105901E-3</v>
      </c>
      <c r="K821" s="1">
        <v>8.2522832813931492E-3</v>
      </c>
      <c r="L821" s="1">
        <v>1.02685646003582E-2</v>
      </c>
      <c r="M821" s="1">
        <v>0.17509813297368301</v>
      </c>
      <c r="N821" s="1">
        <v>3.6128114682564699E-4</v>
      </c>
      <c r="O821" s="1">
        <v>3.3237865507959499E-4</v>
      </c>
      <c r="P821" s="1">
        <v>1.5776752539825001E-6</v>
      </c>
      <c r="Q821" s="1">
        <v>1.01377047327449E-5</v>
      </c>
      <c r="R821" s="1">
        <v>40297.976311437997</v>
      </c>
      <c r="S821" s="1">
        <v>0</v>
      </c>
      <c r="T821" s="1">
        <v>0</v>
      </c>
      <c r="U821" s="1">
        <v>0</v>
      </c>
      <c r="V821" s="1">
        <f t="shared" si="49"/>
        <v>0</v>
      </c>
      <c r="W821" s="1">
        <f t="shared" si="50"/>
        <v>0</v>
      </c>
      <c r="X821" s="1" t="e">
        <f t="shared" si="51"/>
        <v>#DIV/0!</v>
      </c>
    </row>
    <row r="822" spans="1:24" hidden="1" x14ac:dyDescent="0.3">
      <c r="A822" s="18" t="str">
        <f t="shared" si="48"/>
        <v>CHC - AE Work Boats_0_</v>
      </c>
      <c r="B822" s="1" t="s">
        <v>40</v>
      </c>
      <c r="C822" s="1">
        <v>2020</v>
      </c>
      <c r="D822" s="1" t="s">
        <v>74</v>
      </c>
      <c r="E822" s="1">
        <v>0</v>
      </c>
      <c r="G822" s="1" t="s">
        <v>5</v>
      </c>
      <c r="H822" s="1">
        <v>1.4342581167296401E-4</v>
      </c>
      <c r="I822" s="1">
        <v>1.7354523212428601E-4</v>
      </c>
      <c r="J822" s="1">
        <v>2.06533168809068E-4</v>
      </c>
      <c r="K822" s="1">
        <v>8.3811593599813204E-4</v>
      </c>
      <c r="L822" s="1">
        <v>1.3830961840531101E-3</v>
      </c>
      <c r="M822" s="1">
        <v>1.58940796956583E-2</v>
      </c>
      <c r="N822" s="1">
        <v>5.5337039074473497E-5</v>
      </c>
      <c r="O822" s="1">
        <v>5.0910075948515603E-5</v>
      </c>
      <c r="P822" s="1">
        <v>1.4264587456424799E-7</v>
      </c>
      <c r="Q822" s="1">
        <v>9.2022390083118695E-7</v>
      </c>
      <c r="R822" s="1">
        <v>3657.9444691395402</v>
      </c>
      <c r="S822" s="1">
        <v>0</v>
      </c>
      <c r="T822" s="1">
        <v>0</v>
      </c>
      <c r="U822" s="1">
        <v>0</v>
      </c>
      <c r="V822" s="1">
        <f t="shared" si="49"/>
        <v>0</v>
      </c>
      <c r="W822" s="1">
        <f t="shared" si="50"/>
        <v>0</v>
      </c>
      <c r="X822" s="1" t="e">
        <f t="shared" si="51"/>
        <v>#DIV/0!</v>
      </c>
    </row>
    <row r="823" spans="1:24" hidden="1" x14ac:dyDescent="0.3">
      <c r="A823" s="18" t="str">
        <f t="shared" si="48"/>
        <v>CHC - ME Charter Fishing_0_</v>
      </c>
      <c r="B823" s="1" t="s">
        <v>40</v>
      </c>
      <c r="C823" s="1">
        <v>2020</v>
      </c>
      <c r="D823" s="1" t="s">
        <v>75</v>
      </c>
      <c r="E823" s="1">
        <v>0</v>
      </c>
      <c r="G823" s="1" t="s">
        <v>5</v>
      </c>
      <c r="H823" s="1">
        <v>3.1165989289100901E-2</v>
      </c>
      <c r="I823" s="1">
        <v>3.7710847039812097E-2</v>
      </c>
      <c r="J823" s="1">
        <v>4.4879024576305299E-2</v>
      </c>
      <c r="K823" s="1">
        <v>0.18996129218635599</v>
      </c>
      <c r="L823" s="1">
        <v>0.43995472416892301</v>
      </c>
      <c r="M823" s="1">
        <v>4.5844290002077202</v>
      </c>
      <c r="N823" s="1">
        <v>1.87350129567894E-2</v>
      </c>
      <c r="O823" s="1">
        <v>1.7236211920246301E-2</v>
      </c>
      <c r="P823" s="1">
        <v>4.1450339919838497E-5</v>
      </c>
      <c r="Q823" s="1">
        <v>2.6542594591413599E-4</v>
      </c>
      <c r="R823" s="1">
        <v>1055083.8442098401</v>
      </c>
      <c r="S823" s="1">
        <v>0</v>
      </c>
      <c r="T823" s="1">
        <v>0</v>
      </c>
      <c r="U823" s="1">
        <v>0</v>
      </c>
      <c r="V823" s="1">
        <f t="shared" si="49"/>
        <v>0</v>
      </c>
      <c r="W823" s="1">
        <f t="shared" si="50"/>
        <v>0</v>
      </c>
      <c r="X823" s="1" t="e">
        <f t="shared" si="51"/>
        <v>#DIV/0!</v>
      </c>
    </row>
    <row r="824" spans="1:24" hidden="1" x14ac:dyDescent="0.3">
      <c r="A824" s="18" t="str">
        <f t="shared" si="48"/>
        <v>CHC - ME Commercial Fishing_0_</v>
      </c>
      <c r="B824" s="1" t="s">
        <v>40</v>
      </c>
      <c r="C824" s="1">
        <v>2020</v>
      </c>
      <c r="D824" s="1" t="s">
        <v>76</v>
      </c>
      <c r="E824" s="1">
        <v>0</v>
      </c>
      <c r="G824" s="1" t="s">
        <v>5</v>
      </c>
      <c r="H824" s="1">
        <v>8.9673491714640993E-3</v>
      </c>
      <c r="I824" s="1">
        <v>1.08504924974715E-2</v>
      </c>
      <c r="J824" s="1">
        <v>1.2912982806908301E-2</v>
      </c>
      <c r="K824" s="1">
        <v>4.1676323929367202E-2</v>
      </c>
      <c r="L824" s="1">
        <v>0.16274703019298301</v>
      </c>
      <c r="M824" s="1">
        <v>1.01129032460389</v>
      </c>
      <c r="N824" s="1">
        <v>7.0687063881803604E-3</v>
      </c>
      <c r="O824" s="1">
        <v>6.5032098771259303E-3</v>
      </c>
      <c r="P824" s="1">
        <v>9.0808600908494695E-6</v>
      </c>
      <c r="Q824" s="1">
        <v>5.8550953889708101E-5</v>
      </c>
      <c r="R824" s="1">
        <v>232743.507042415</v>
      </c>
      <c r="S824" s="1">
        <v>0</v>
      </c>
      <c r="T824" s="1">
        <v>0</v>
      </c>
      <c r="U824" s="1">
        <v>0</v>
      </c>
      <c r="V824" s="1">
        <f t="shared" si="49"/>
        <v>0</v>
      </c>
      <c r="W824" s="1">
        <f t="shared" si="50"/>
        <v>0</v>
      </c>
      <c r="X824" s="1" t="e">
        <f t="shared" si="51"/>
        <v>#DIV/0!</v>
      </c>
    </row>
    <row r="825" spans="1:24" hidden="1" x14ac:dyDescent="0.3">
      <c r="A825" s="18" t="str">
        <f t="shared" si="48"/>
        <v>CHC - ME Crew and Supply_0_</v>
      </c>
      <c r="B825" s="1" t="s">
        <v>40</v>
      </c>
      <c r="C825" s="1">
        <v>2020</v>
      </c>
      <c r="D825" s="1" t="s">
        <v>77</v>
      </c>
      <c r="E825" s="1">
        <v>0</v>
      </c>
      <c r="G825" s="1" t="s">
        <v>5</v>
      </c>
      <c r="H825" s="1">
        <v>7.2866177084880898E-3</v>
      </c>
      <c r="I825" s="1">
        <v>8.8168074272705899E-3</v>
      </c>
      <c r="J825" s="1">
        <v>1.04927295002228E-2</v>
      </c>
      <c r="K825" s="1">
        <v>5.25533661411779E-2</v>
      </c>
      <c r="L825" s="1">
        <v>6.1131043045081497E-2</v>
      </c>
      <c r="M825" s="1">
        <v>1.1431088810774399</v>
      </c>
      <c r="N825" s="1">
        <v>1.61757483981857E-3</v>
      </c>
      <c r="O825" s="1">
        <v>1.48816885263308E-3</v>
      </c>
      <c r="P825" s="1">
        <v>1.0350009960265E-5</v>
      </c>
      <c r="Q825" s="1">
        <v>6.6182889085878105E-5</v>
      </c>
      <c r="R825" s="1">
        <v>263080.90114231303</v>
      </c>
      <c r="S825" s="1">
        <v>0</v>
      </c>
      <c r="T825" s="1">
        <v>0</v>
      </c>
      <c r="U825" s="1">
        <v>0</v>
      </c>
      <c r="V825" s="1">
        <f t="shared" si="49"/>
        <v>0</v>
      </c>
      <c r="W825" s="1">
        <f t="shared" si="50"/>
        <v>0</v>
      </c>
      <c r="X825" s="1" t="e">
        <f t="shared" si="51"/>
        <v>#DIV/0!</v>
      </c>
    </row>
    <row r="826" spans="1:24" hidden="1" x14ac:dyDescent="0.3">
      <c r="A826" s="18" t="str">
        <f t="shared" si="48"/>
        <v>CHC - ME Ferry and Excursion_0_</v>
      </c>
      <c r="B826" s="1" t="s">
        <v>40</v>
      </c>
      <c r="C826" s="1">
        <v>2020</v>
      </c>
      <c r="D826" s="1" t="s">
        <v>78</v>
      </c>
      <c r="E826" s="1">
        <v>0</v>
      </c>
      <c r="G826" s="1" t="s">
        <v>5</v>
      </c>
      <c r="H826" s="1">
        <v>4.6036955604187899E-2</v>
      </c>
      <c r="I826" s="1">
        <v>5.57047162810674E-2</v>
      </c>
      <c r="J826" s="1">
        <v>6.6293216070030594E-2</v>
      </c>
      <c r="K826" s="1">
        <v>0.41781840832970402</v>
      </c>
      <c r="L826" s="1">
        <v>0.454591360351636</v>
      </c>
      <c r="M826" s="1">
        <v>8.6377728618047396</v>
      </c>
      <c r="N826" s="1">
        <v>1.14112447449195E-2</v>
      </c>
      <c r="O826" s="1">
        <v>1.04983451653259E-2</v>
      </c>
      <c r="P826" s="1">
        <v>7.84793850488355E-5</v>
      </c>
      <c r="Q826" s="1">
        <v>5.0010350958256604E-4</v>
      </c>
      <c r="R826" s="1">
        <v>1987941.04915387</v>
      </c>
      <c r="S826" s="1">
        <v>0</v>
      </c>
      <c r="T826" s="1">
        <v>0</v>
      </c>
      <c r="U826" s="1">
        <v>0</v>
      </c>
      <c r="V826" s="1">
        <f t="shared" si="49"/>
        <v>0</v>
      </c>
      <c r="W826" s="1">
        <f t="shared" si="50"/>
        <v>0</v>
      </c>
      <c r="X826" s="1" t="e">
        <f t="shared" si="51"/>
        <v>#DIV/0!</v>
      </c>
    </row>
    <row r="827" spans="1:24" hidden="1" x14ac:dyDescent="0.3">
      <c r="A827" s="18" t="str">
        <f t="shared" si="48"/>
        <v>CHC - ME Others_0_</v>
      </c>
      <c r="B827" s="1" t="s">
        <v>40</v>
      </c>
      <c r="C827" s="1">
        <v>2020</v>
      </c>
      <c r="D827" s="1" t="s">
        <v>79</v>
      </c>
      <c r="E827" s="1">
        <v>0</v>
      </c>
      <c r="G827" s="1" t="s">
        <v>5</v>
      </c>
      <c r="H827" s="1">
        <v>3.1257440487026402E-3</v>
      </c>
      <c r="I827" s="1">
        <v>3.7821502989301898E-3</v>
      </c>
      <c r="J827" s="1">
        <v>4.5010714301317997E-3</v>
      </c>
      <c r="K827" s="1">
        <v>1.7161607259150301E-2</v>
      </c>
      <c r="L827" s="1">
        <v>4.7031900322119499E-2</v>
      </c>
      <c r="M827" s="1">
        <v>0.42491108645847803</v>
      </c>
      <c r="N827" s="1">
        <v>2.1286096871057899E-3</v>
      </c>
      <c r="O827" s="1">
        <v>1.95832091213732E-3</v>
      </c>
      <c r="P827" s="1">
        <v>3.8347413930445501E-6</v>
      </c>
      <c r="Q827" s="1">
        <v>2.4601193964948399E-5</v>
      </c>
      <c r="R827" s="1">
        <v>97791.202029234002</v>
      </c>
      <c r="S827" s="1">
        <v>0</v>
      </c>
      <c r="T827" s="1">
        <v>0</v>
      </c>
      <c r="U827" s="1">
        <v>0</v>
      </c>
      <c r="V827" s="1">
        <f t="shared" si="49"/>
        <v>0</v>
      </c>
      <c r="W827" s="1">
        <f t="shared" si="50"/>
        <v>0</v>
      </c>
      <c r="X827" s="1" t="e">
        <f t="shared" si="51"/>
        <v>#DIV/0!</v>
      </c>
    </row>
    <row r="828" spans="1:24" hidden="1" x14ac:dyDescent="0.3">
      <c r="A828" s="18" t="str">
        <f t="shared" si="48"/>
        <v>CHC - ME Pilot Vessels_0_</v>
      </c>
      <c r="B828" s="1" t="s">
        <v>40</v>
      </c>
      <c r="C828" s="1">
        <v>2020</v>
      </c>
      <c r="D828" s="1" t="s">
        <v>80</v>
      </c>
      <c r="E828" s="1">
        <v>0</v>
      </c>
      <c r="G828" s="1" t="s">
        <v>5</v>
      </c>
      <c r="H828" s="1">
        <v>2.1684245719522099E-3</v>
      </c>
      <c r="I828" s="1">
        <v>2.6237937320621801E-3</v>
      </c>
      <c r="J828" s="1">
        <v>3.1225313836111901E-3</v>
      </c>
      <c r="K828" s="1">
        <v>1.37047512818775E-2</v>
      </c>
      <c r="L828" s="1">
        <v>2.8606307957156001E-2</v>
      </c>
      <c r="M828" s="1">
        <v>0.345812477980384</v>
      </c>
      <c r="N828" s="1">
        <v>1.21501552979834E-3</v>
      </c>
      <c r="O828" s="1">
        <v>1.11781428741448E-3</v>
      </c>
      <c r="P828" s="1">
        <v>3.1321551157033001E-6</v>
      </c>
      <c r="Q828" s="1">
        <v>2.0021600088625201E-5</v>
      </c>
      <c r="R828" s="1">
        <v>79587.045328162698</v>
      </c>
      <c r="S828" s="1">
        <v>0</v>
      </c>
      <c r="T828" s="1">
        <v>0</v>
      </c>
      <c r="U828" s="1">
        <v>0</v>
      </c>
      <c r="V828" s="1">
        <f t="shared" si="49"/>
        <v>0</v>
      </c>
      <c r="W828" s="1">
        <f t="shared" si="50"/>
        <v>0</v>
      </c>
      <c r="X828" s="1" t="e">
        <f t="shared" si="51"/>
        <v>#DIV/0!</v>
      </c>
    </row>
    <row r="829" spans="1:24" hidden="1" x14ac:dyDescent="0.3">
      <c r="A829" s="18" t="str">
        <f t="shared" si="48"/>
        <v>CHC - ME Tow Boats_0_</v>
      </c>
      <c r="B829" s="1" t="s">
        <v>40</v>
      </c>
      <c r="C829" s="1">
        <v>2020</v>
      </c>
      <c r="D829" s="1" t="s">
        <v>81</v>
      </c>
      <c r="E829" s="1">
        <v>0</v>
      </c>
      <c r="G829" s="1" t="s">
        <v>5</v>
      </c>
      <c r="H829" s="1">
        <v>3.2797858990032697E-4</v>
      </c>
      <c r="I829" s="1">
        <v>3.9685409377939601E-4</v>
      </c>
      <c r="J829" s="1">
        <v>4.7228916945647102E-4</v>
      </c>
      <c r="K829" s="1">
        <v>2.9883214078230001E-3</v>
      </c>
      <c r="L829" s="1">
        <v>3.1973605374440999E-3</v>
      </c>
      <c r="M829" s="1">
        <v>6.2849494421115801E-2</v>
      </c>
      <c r="N829" s="1">
        <v>7.1460820793588502E-5</v>
      </c>
      <c r="O829" s="1">
        <v>6.5743955130101404E-5</v>
      </c>
      <c r="P829" s="1">
        <v>5.7123538629469797E-7</v>
      </c>
      <c r="Q829" s="1">
        <v>3.6388144534889701E-6</v>
      </c>
      <c r="R829" s="1">
        <v>14464.5028153934</v>
      </c>
      <c r="S829" s="1">
        <v>0</v>
      </c>
      <c r="T829" s="1">
        <v>0</v>
      </c>
      <c r="U829" s="1">
        <v>0</v>
      </c>
      <c r="V829" s="1">
        <f t="shared" si="49"/>
        <v>0</v>
      </c>
      <c r="W829" s="1">
        <f t="shared" si="50"/>
        <v>0</v>
      </c>
      <c r="X829" s="1" t="e">
        <f t="shared" si="51"/>
        <v>#DIV/0!</v>
      </c>
    </row>
    <row r="830" spans="1:24" hidden="1" x14ac:dyDescent="0.3">
      <c r="A830" s="18" t="str">
        <f t="shared" si="48"/>
        <v>CHC - ME Tug Boats_0_</v>
      </c>
      <c r="B830" s="1" t="s">
        <v>40</v>
      </c>
      <c r="C830" s="1">
        <v>2020</v>
      </c>
      <c r="D830" s="1" t="s">
        <v>82</v>
      </c>
      <c r="E830" s="1">
        <v>0</v>
      </c>
      <c r="G830" s="1" t="s">
        <v>5</v>
      </c>
      <c r="H830" s="1">
        <v>2.3398464597712401E-2</v>
      </c>
      <c r="I830" s="1">
        <v>2.8312142163231999E-2</v>
      </c>
      <c r="J830" s="1">
        <v>3.36937890207058E-2</v>
      </c>
      <c r="K830" s="1">
        <v>0.21027288726999499</v>
      </c>
      <c r="L830" s="1">
        <v>0.25300157163110198</v>
      </c>
      <c r="M830" s="1">
        <v>4.3592210827048303</v>
      </c>
      <c r="N830" s="1">
        <v>7.3169628069681501E-3</v>
      </c>
      <c r="O830" s="1">
        <v>6.7316057824107003E-3</v>
      </c>
      <c r="P830" s="1">
        <v>3.9601206779061297E-5</v>
      </c>
      <c r="Q830" s="1">
        <v>2.5238702121318601E-4</v>
      </c>
      <c r="R830" s="1">
        <v>1003253.34681645</v>
      </c>
      <c r="S830" s="1">
        <v>0</v>
      </c>
      <c r="T830" s="1">
        <v>0</v>
      </c>
      <c r="U830" s="1">
        <v>0</v>
      </c>
      <c r="V830" s="1">
        <f t="shared" si="49"/>
        <v>0</v>
      </c>
      <c r="W830" s="1">
        <f t="shared" si="50"/>
        <v>0</v>
      </c>
      <c r="X830" s="1" t="e">
        <f t="shared" si="51"/>
        <v>#DIV/0!</v>
      </c>
    </row>
    <row r="831" spans="1:24" hidden="1" x14ac:dyDescent="0.3">
      <c r="A831" s="18" t="str">
        <f t="shared" si="48"/>
        <v>CHC - ME Work Boats_0_</v>
      </c>
      <c r="B831" s="1" t="s">
        <v>40</v>
      </c>
      <c r="C831" s="1">
        <v>2020</v>
      </c>
      <c r="D831" s="1" t="s">
        <v>83</v>
      </c>
      <c r="E831" s="1">
        <v>0</v>
      </c>
      <c r="G831" s="1" t="s">
        <v>5</v>
      </c>
      <c r="H831" s="1">
        <v>9.5146753767991405E-4</v>
      </c>
      <c r="I831" s="1">
        <v>1.1512757205926899E-3</v>
      </c>
      <c r="J831" s="1">
        <v>1.37011325425907E-3</v>
      </c>
      <c r="K831" s="1">
        <v>6.11713483660083E-3</v>
      </c>
      <c r="L831" s="1">
        <v>1.23110714066935E-2</v>
      </c>
      <c r="M831" s="1">
        <v>0.140543296726344</v>
      </c>
      <c r="N831" s="1">
        <v>5.0990895848171099E-4</v>
      </c>
      <c r="O831" s="1">
        <v>4.69116241803174E-4</v>
      </c>
      <c r="P831" s="1">
        <v>1.2708484497710999E-6</v>
      </c>
      <c r="Q831" s="1">
        <v>8.1370738806928608E-6</v>
      </c>
      <c r="R831" s="1">
        <v>32345.350267446</v>
      </c>
      <c r="S831" s="1">
        <v>0</v>
      </c>
      <c r="T831" s="1">
        <v>0</v>
      </c>
      <c r="U831" s="1">
        <v>0</v>
      </c>
      <c r="V831" s="1">
        <f t="shared" si="49"/>
        <v>0</v>
      </c>
      <c r="W831" s="1">
        <f t="shared" si="50"/>
        <v>0</v>
      </c>
      <c r="X831" s="1" t="e">
        <f t="shared" si="51"/>
        <v>#DIV/0!</v>
      </c>
    </row>
    <row r="832" spans="1:24" hidden="1" x14ac:dyDescent="0.3">
      <c r="A832" s="18" t="str">
        <f t="shared" si="48"/>
        <v>ConstMin - Bore/Drill Rigs_1969_25</v>
      </c>
      <c r="B832" s="1" t="s">
        <v>40</v>
      </c>
      <c r="C832" s="1">
        <v>2020</v>
      </c>
      <c r="D832" s="1" t="s">
        <v>84</v>
      </c>
      <c r="E832" s="1">
        <v>1969</v>
      </c>
      <c r="F832" s="1">
        <v>25</v>
      </c>
      <c r="G832" s="1" t="s">
        <v>5</v>
      </c>
      <c r="H832" s="1">
        <v>0</v>
      </c>
      <c r="I832" s="1">
        <v>0</v>
      </c>
      <c r="J832" s="1">
        <v>0</v>
      </c>
      <c r="K832" s="1">
        <v>0</v>
      </c>
      <c r="L832" s="1">
        <v>0</v>
      </c>
      <c r="M832" s="1">
        <v>0</v>
      </c>
      <c r="N832" s="1">
        <v>0</v>
      </c>
      <c r="O832" s="1">
        <v>0</v>
      </c>
      <c r="P832" s="1">
        <v>0</v>
      </c>
      <c r="Q832" s="1">
        <v>0</v>
      </c>
      <c r="R832" s="1">
        <v>0</v>
      </c>
      <c r="S832" s="1">
        <v>0</v>
      </c>
      <c r="T832" s="1">
        <v>0</v>
      </c>
      <c r="U832" s="1">
        <v>0</v>
      </c>
      <c r="V832" s="1">
        <f t="shared" si="49"/>
        <v>0</v>
      </c>
      <c r="W832" s="1">
        <f t="shared" si="50"/>
        <v>0</v>
      </c>
      <c r="X832" s="1" t="e">
        <f t="shared" si="51"/>
        <v>#DIV/0!</v>
      </c>
    </row>
    <row r="833" spans="1:24" hidden="1" x14ac:dyDescent="0.3">
      <c r="A833" s="18" t="str">
        <f t="shared" si="48"/>
        <v>ConstMin - Bore/Drill Rigs_1969_50</v>
      </c>
      <c r="B833" s="1" t="s">
        <v>40</v>
      </c>
      <c r="C833" s="1">
        <v>2020</v>
      </c>
      <c r="D833" s="1" t="s">
        <v>84</v>
      </c>
      <c r="E833" s="1">
        <v>1969</v>
      </c>
      <c r="F833" s="1">
        <v>50</v>
      </c>
      <c r="G833" s="1" t="s">
        <v>5</v>
      </c>
      <c r="H833" s="1">
        <v>3.3825769887048398E-6</v>
      </c>
      <c r="I833" s="1">
        <v>4.0929181563328598E-6</v>
      </c>
      <c r="J833" s="1">
        <v>4.87091086373497E-6</v>
      </c>
      <c r="K833" s="1">
        <v>1.14801419743553E-5</v>
      </c>
      <c r="L833" s="1">
        <v>9.1065375219180999E-6</v>
      </c>
      <c r="M833" s="1">
        <v>7.3096381599617498E-4</v>
      </c>
      <c r="N833" s="1">
        <v>1.1157195760016501E-6</v>
      </c>
      <c r="O833" s="1">
        <v>1.0264620099215199E-6</v>
      </c>
      <c r="P833" s="1">
        <v>6.6566456658591898E-9</v>
      </c>
      <c r="Q833" s="1">
        <v>5.9660284021635697E-9</v>
      </c>
      <c r="R833" s="1">
        <v>23.715315997239099</v>
      </c>
      <c r="S833" s="1">
        <v>21.4830648109366</v>
      </c>
      <c r="T833" s="1">
        <v>0.16969049988957599</v>
      </c>
      <c r="U833" s="1">
        <v>698.19960635543896</v>
      </c>
      <c r="V833" s="1">
        <f t="shared" si="49"/>
        <v>1.9410738616707481</v>
      </c>
      <c r="W833" s="1">
        <f t="shared" si="50"/>
        <v>4.3187919423135375</v>
      </c>
      <c r="X833" s="1">
        <f t="shared" si="51"/>
        <v>126.60145868458423</v>
      </c>
    </row>
    <row r="834" spans="1:24" hidden="1" x14ac:dyDescent="0.3">
      <c r="A834" s="18" t="str">
        <f t="shared" si="48"/>
        <v>ConstMin - Bore/Drill Rigs_1969_100</v>
      </c>
      <c r="B834" s="1" t="s">
        <v>40</v>
      </c>
      <c r="C834" s="1">
        <v>2020</v>
      </c>
      <c r="D834" s="1" t="s">
        <v>84</v>
      </c>
      <c r="E834" s="1">
        <v>1969</v>
      </c>
      <c r="F834" s="1">
        <v>100</v>
      </c>
      <c r="G834" s="1" t="s">
        <v>5</v>
      </c>
      <c r="H834" s="1">
        <v>5.6413222407352999E-6</v>
      </c>
      <c r="I834" s="1">
        <v>6.8259999112897197E-6</v>
      </c>
      <c r="J834" s="1">
        <v>8.1235040266588394E-6</v>
      </c>
      <c r="K834" s="1">
        <v>2.3037379904951901E-5</v>
      </c>
      <c r="L834" s="1">
        <v>5.6730201005880798E-5</v>
      </c>
      <c r="M834" s="1">
        <v>2.0813024978498899E-3</v>
      </c>
      <c r="N834" s="1">
        <v>3.8101317293117898E-6</v>
      </c>
      <c r="O834" s="1">
        <v>3.50532119096684E-6</v>
      </c>
      <c r="P834" s="1">
        <v>1.9073434076563901E-8</v>
      </c>
      <c r="Q834" s="1">
        <v>1.6987311196442801E-8</v>
      </c>
      <c r="R834" s="1">
        <v>67.525567397732402</v>
      </c>
      <c r="S834" s="1">
        <v>28.013159401045002</v>
      </c>
      <c r="T834" s="1">
        <v>0.16969049988957599</v>
      </c>
      <c r="U834" s="1">
        <v>2423.1382881904001</v>
      </c>
      <c r="V834" s="1">
        <f t="shared" si="49"/>
        <v>0.93277453024630508</v>
      </c>
      <c r="W834" s="1">
        <f t="shared" si="50"/>
        <v>7.7521956170141184</v>
      </c>
      <c r="X834" s="1">
        <f t="shared" si="51"/>
        <v>165.08384039928117</v>
      </c>
    </row>
    <row r="835" spans="1:24" hidden="1" x14ac:dyDescent="0.3">
      <c r="A835" s="18" t="str">
        <f t="shared" si="48"/>
        <v>ConstMin - Bore/Drill Rigs_1970_175</v>
      </c>
      <c r="B835" s="1" t="s">
        <v>40</v>
      </c>
      <c r="C835" s="1">
        <v>2020</v>
      </c>
      <c r="D835" s="1" t="s">
        <v>84</v>
      </c>
      <c r="E835" s="1">
        <v>1970</v>
      </c>
      <c r="F835" s="1">
        <v>175</v>
      </c>
      <c r="G835" s="1" t="s">
        <v>5</v>
      </c>
      <c r="H835" s="1">
        <v>4.8436547900612197E-6</v>
      </c>
      <c r="I835" s="1">
        <v>5.86082229597407E-6</v>
      </c>
      <c r="J835" s="1">
        <v>6.9748628976881502E-6</v>
      </c>
      <c r="K835" s="1">
        <v>2.37444910632905E-5</v>
      </c>
      <c r="L835" s="1">
        <v>6.3841438354858394E-5</v>
      </c>
      <c r="M835" s="1">
        <v>2.3465575083716E-3</v>
      </c>
      <c r="N835" s="1">
        <v>3.3603493179070201E-6</v>
      </c>
      <c r="O835" s="1">
        <v>3.09152137247446E-6</v>
      </c>
      <c r="P835" s="1">
        <v>2.1549778216555299E-8</v>
      </c>
      <c r="Q835" s="1">
        <v>1.9152286933897199E-8</v>
      </c>
      <c r="R835" s="1">
        <v>76.131474087929405</v>
      </c>
      <c r="S835" s="1">
        <v>18.927810406111501</v>
      </c>
      <c r="T835" s="1">
        <v>8.4845249944788398E-2</v>
      </c>
      <c r="U835" s="1">
        <v>2933.8106129472899</v>
      </c>
      <c r="V835" s="1">
        <f t="shared" si="49"/>
        <v>0.6614775038521078</v>
      </c>
      <c r="W835" s="1">
        <f t="shared" si="50"/>
        <v>7.2054181397563353</v>
      </c>
      <c r="X835" s="1">
        <f t="shared" si="51"/>
        <v>223.08627080983851</v>
      </c>
    </row>
    <row r="836" spans="1:24" hidden="1" x14ac:dyDescent="0.3">
      <c r="A836" s="18" t="str">
        <f t="shared" si="48"/>
        <v>ConstMin - Bore/Drill Rigs_1976_175</v>
      </c>
      <c r="B836" s="1" t="s">
        <v>40</v>
      </c>
      <c r="C836" s="1">
        <v>2020</v>
      </c>
      <c r="D836" s="1" t="s">
        <v>84</v>
      </c>
      <c r="E836" s="1">
        <v>1976</v>
      </c>
      <c r="F836" s="1">
        <v>175</v>
      </c>
      <c r="G836" s="1" t="s">
        <v>5</v>
      </c>
      <c r="H836" s="1">
        <v>4.6535044973354802E-6</v>
      </c>
      <c r="I836" s="1">
        <v>5.6307404417759302E-6</v>
      </c>
      <c r="J836" s="1">
        <v>6.7010464761630898E-6</v>
      </c>
      <c r="K836" s="1">
        <v>2.5264432787100398E-5</v>
      </c>
      <c r="L836" s="1">
        <v>6.2788976134797595E-5</v>
      </c>
      <c r="M836" s="1">
        <v>2.5282264767616598E-3</v>
      </c>
      <c r="N836" s="1">
        <v>2.9380513292006001E-6</v>
      </c>
      <c r="O836" s="1">
        <v>2.7030072228645499E-6</v>
      </c>
      <c r="P836" s="1">
        <v>2.3235102430647299E-8</v>
      </c>
      <c r="Q836" s="1">
        <v>2.0635044632005299E-8</v>
      </c>
      <c r="R836" s="1">
        <v>82.025523694736904</v>
      </c>
      <c r="S836" s="1">
        <v>18.927810406111501</v>
      </c>
      <c r="T836" s="1">
        <v>8.4845249944788398E-2</v>
      </c>
      <c r="U836" s="1">
        <v>3160.9443378206201</v>
      </c>
      <c r="V836" s="1">
        <f t="shared" si="49"/>
        <v>0.58984412855200352</v>
      </c>
      <c r="W836" s="1">
        <f t="shared" si="50"/>
        <v>6.5774136268339882</v>
      </c>
      <c r="X836" s="1">
        <f t="shared" si="51"/>
        <v>223.08627080983851</v>
      </c>
    </row>
    <row r="837" spans="1:24" hidden="1" x14ac:dyDescent="0.3">
      <c r="A837" s="18" t="str">
        <f t="shared" si="48"/>
        <v>ConstMin - Bore/Drill Rigs_1976_300</v>
      </c>
      <c r="B837" s="1" t="s">
        <v>40</v>
      </c>
      <c r="C837" s="1">
        <v>2020</v>
      </c>
      <c r="D837" s="1" t="s">
        <v>84</v>
      </c>
      <c r="E837" s="1">
        <v>1976</v>
      </c>
      <c r="F837" s="1">
        <v>300</v>
      </c>
      <c r="G837" s="1" t="s">
        <v>5</v>
      </c>
      <c r="H837" s="1">
        <v>5.4337327962899302E-6</v>
      </c>
      <c r="I837" s="1">
        <v>6.5748166835108199E-6</v>
      </c>
      <c r="J837" s="1">
        <v>7.8245752266575103E-6</v>
      </c>
      <c r="K837" s="1">
        <v>2.9500385589728101E-5</v>
      </c>
      <c r="L837" s="1">
        <v>7.3316469139434305E-5</v>
      </c>
      <c r="M837" s="1">
        <v>2.9521207363384701E-3</v>
      </c>
      <c r="N837" s="1">
        <v>3.43065873768933E-6</v>
      </c>
      <c r="O837" s="1">
        <v>3.1562060386741798E-6</v>
      </c>
      <c r="P837" s="1">
        <v>2.7130808227402599E-8</v>
      </c>
      <c r="Q837" s="1">
        <v>2.40948125942577E-8</v>
      </c>
      <c r="R837" s="1">
        <v>95.778306110620903</v>
      </c>
      <c r="S837" s="1">
        <v>18.927810406111501</v>
      </c>
      <c r="T837" s="1">
        <v>8.4845249944788398E-2</v>
      </c>
      <c r="U837" s="1">
        <v>3690.9230291917502</v>
      </c>
      <c r="V837" s="1">
        <f t="shared" si="49"/>
        <v>0.58984412855200252</v>
      </c>
      <c r="W837" s="1">
        <f t="shared" si="50"/>
        <v>6.577413626833974</v>
      </c>
      <c r="X837" s="1">
        <f t="shared" si="51"/>
        <v>223.08627080983851</v>
      </c>
    </row>
    <row r="838" spans="1:24" hidden="1" x14ac:dyDescent="0.3">
      <c r="A838" s="18" t="str">
        <f t="shared" si="48"/>
        <v>ConstMin - Bore/Drill Rigs_1978_25</v>
      </c>
      <c r="B838" s="1" t="s">
        <v>40</v>
      </c>
      <c r="C838" s="1">
        <v>2020</v>
      </c>
      <c r="D838" s="1" t="s">
        <v>84</v>
      </c>
      <c r="E838" s="1">
        <v>1978</v>
      </c>
      <c r="F838" s="1">
        <v>25</v>
      </c>
      <c r="G838" s="1" t="s">
        <v>5</v>
      </c>
      <c r="H838" s="1">
        <v>0</v>
      </c>
      <c r="I838" s="1">
        <v>0</v>
      </c>
      <c r="J838" s="1">
        <v>0</v>
      </c>
      <c r="K838" s="1">
        <v>0</v>
      </c>
      <c r="L838" s="1">
        <v>0</v>
      </c>
      <c r="M838" s="1">
        <v>0</v>
      </c>
      <c r="N838" s="1">
        <v>0</v>
      </c>
      <c r="O838" s="1">
        <v>0</v>
      </c>
      <c r="P838" s="1">
        <v>0</v>
      </c>
      <c r="Q838" s="1">
        <v>0</v>
      </c>
      <c r="R838" s="1">
        <v>0</v>
      </c>
      <c r="S838" s="1">
        <v>0</v>
      </c>
      <c r="T838" s="1">
        <v>0</v>
      </c>
      <c r="U838" s="1">
        <v>0</v>
      </c>
      <c r="V838" s="1">
        <f t="shared" si="49"/>
        <v>0</v>
      </c>
      <c r="W838" s="1">
        <f t="shared" si="50"/>
        <v>0</v>
      </c>
      <c r="X838" s="1" t="e">
        <f t="shared" si="51"/>
        <v>#DIV/0!</v>
      </c>
    </row>
    <row r="839" spans="1:24" hidden="1" x14ac:dyDescent="0.3">
      <c r="A839" s="18" t="str">
        <f t="shared" si="48"/>
        <v>ConstMin - Bore/Drill Rigs_1979_25</v>
      </c>
      <c r="B839" s="1" t="s">
        <v>40</v>
      </c>
      <c r="C839" s="1">
        <v>2020</v>
      </c>
      <c r="D839" s="1" t="s">
        <v>84</v>
      </c>
      <c r="E839" s="1">
        <v>1979</v>
      </c>
      <c r="F839" s="1">
        <v>25</v>
      </c>
      <c r="G839" s="1" t="s">
        <v>5</v>
      </c>
      <c r="H839" s="1">
        <v>0</v>
      </c>
      <c r="I839" s="1">
        <v>0</v>
      </c>
      <c r="J839" s="1">
        <v>0</v>
      </c>
      <c r="K839" s="1">
        <v>0</v>
      </c>
      <c r="L839" s="1">
        <v>0</v>
      </c>
      <c r="M839" s="1">
        <v>0</v>
      </c>
      <c r="N839" s="1">
        <v>0</v>
      </c>
      <c r="O839" s="1">
        <v>0</v>
      </c>
      <c r="P839" s="1">
        <v>0</v>
      </c>
      <c r="Q839" s="1">
        <v>0</v>
      </c>
      <c r="R839" s="1">
        <v>0</v>
      </c>
      <c r="S839" s="1">
        <v>0</v>
      </c>
      <c r="T839" s="1">
        <v>0</v>
      </c>
      <c r="U839" s="1">
        <v>0</v>
      </c>
      <c r="V839" s="1">
        <f t="shared" si="49"/>
        <v>0</v>
      </c>
      <c r="W839" s="1">
        <f t="shared" si="50"/>
        <v>0</v>
      </c>
      <c r="X839" s="1" t="e">
        <f t="shared" si="51"/>
        <v>#DIV/0!</v>
      </c>
    </row>
    <row r="840" spans="1:24" hidden="1" x14ac:dyDescent="0.3">
      <c r="A840" s="18" t="str">
        <f t="shared" si="48"/>
        <v>ConstMin - Bore/Drill Rigs_1980_25</v>
      </c>
      <c r="B840" s="1" t="s">
        <v>40</v>
      </c>
      <c r="C840" s="1">
        <v>2020</v>
      </c>
      <c r="D840" s="1" t="s">
        <v>84</v>
      </c>
      <c r="E840" s="1">
        <v>1980</v>
      </c>
      <c r="F840" s="1">
        <v>25</v>
      </c>
      <c r="G840" s="1" t="s">
        <v>5</v>
      </c>
      <c r="H840" s="1">
        <v>0</v>
      </c>
      <c r="I840" s="1">
        <v>0</v>
      </c>
      <c r="J840" s="1">
        <v>0</v>
      </c>
      <c r="K840" s="1">
        <v>0</v>
      </c>
      <c r="L840" s="1">
        <v>0</v>
      </c>
      <c r="M840" s="1">
        <v>0</v>
      </c>
      <c r="N840" s="1">
        <v>0</v>
      </c>
      <c r="O840" s="1">
        <v>0</v>
      </c>
      <c r="P840" s="1">
        <v>0</v>
      </c>
      <c r="Q840" s="1">
        <v>0</v>
      </c>
      <c r="R840" s="1">
        <v>0</v>
      </c>
      <c r="S840" s="1">
        <v>0</v>
      </c>
      <c r="T840" s="1">
        <v>0</v>
      </c>
      <c r="U840" s="1">
        <v>0</v>
      </c>
      <c r="V840" s="1">
        <f t="shared" si="49"/>
        <v>0</v>
      </c>
      <c r="W840" s="1">
        <f t="shared" si="50"/>
        <v>0</v>
      </c>
      <c r="X840" s="1" t="e">
        <f t="shared" si="51"/>
        <v>#DIV/0!</v>
      </c>
    </row>
    <row r="841" spans="1:24" hidden="1" x14ac:dyDescent="0.3">
      <c r="A841" s="18" t="str">
        <f t="shared" si="48"/>
        <v>ConstMin - Bore/Drill Rigs_1981_25</v>
      </c>
      <c r="B841" s="1" t="s">
        <v>40</v>
      </c>
      <c r="C841" s="1">
        <v>2020</v>
      </c>
      <c r="D841" s="1" t="s">
        <v>84</v>
      </c>
      <c r="E841" s="1">
        <v>1981</v>
      </c>
      <c r="F841" s="1">
        <v>25</v>
      </c>
      <c r="G841" s="1" t="s">
        <v>5</v>
      </c>
      <c r="H841" s="1">
        <v>0</v>
      </c>
      <c r="I841" s="1">
        <v>0</v>
      </c>
      <c r="J841" s="1">
        <v>0</v>
      </c>
      <c r="K841" s="1">
        <v>0</v>
      </c>
      <c r="L841" s="1">
        <v>0</v>
      </c>
      <c r="M841" s="1">
        <v>0</v>
      </c>
      <c r="N841" s="1">
        <v>0</v>
      </c>
      <c r="O841" s="1">
        <v>0</v>
      </c>
      <c r="P841" s="1">
        <v>0</v>
      </c>
      <c r="Q841" s="1">
        <v>0</v>
      </c>
      <c r="R841" s="1">
        <v>0</v>
      </c>
      <c r="S841" s="1">
        <v>0</v>
      </c>
      <c r="T841" s="1">
        <v>0</v>
      </c>
      <c r="U841" s="1">
        <v>0</v>
      </c>
      <c r="V841" s="1">
        <f t="shared" si="49"/>
        <v>0</v>
      </c>
      <c r="W841" s="1">
        <f t="shared" si="50"/>
        <v>0</v>
      </c>
      <c r="X841" s="1" t="e">
        <f t="shared" si="51"/>
        <v>#DIV/0!</v>
      </c>
    </row>
    <row r="842" spans="1:24" hidden="1" x14ac:dyDescent="0.3">
      <c r="A842" s="18" t="str">
        <f t="shared" ref="A842:A905" si="52">D842&amp;"_"&amp;E842&amp;"_"&amp;F842</f>
        <v>ConstMin - Bore/Drill Rigs_1981_75</v>
      </c>
      <c r="B842" s="1" t="s">
        <v>40</v>
      </c>
      <c r="C842" s="1">
        <v>2020</v>
      </c>
      <c r="D842" s="1" t="s">
        <v>84</v>
      </c>
      <c r="E842" s="1">
        <v>1981</v>
      </c>
      <c r="F842" s="1">
        <v>75</v>
      </c>
      <c r="G842" s="1" t="s">
        <v>5</v>
      </c>
      <c r="H842" s="1">
        <v>6.5122733177957603E-6</v>
      </c>
      <c r="I842" s="1">
        <v>7.8798507145328696E-6</v>
      </c>
      <c r="J842" s="1">
        <v>9.3776735776258999E-6</v>
      </c>
      <c r="K842" s="1">
        <v>2.6967375123536002E-5</v>
      </c>
      <c r="L842" s="1">
        <v>6.6585903344829102E-5</v>
      </c>
      <c r="M842" s="1">
        <v>2.4985935721351699E-3</v>
      </c>
      <c r="N842" s="1">
        <v>4.3354182591437096E-6</v>
      </c>
      <c r="O842" s="1">
        <v>3.98858479841222E-6</v>
      </c>
      <c r="P842" s="1">
        <v>2.2905368467330699E-8</v>
      </c>
      <c r="Q842" s="1">
        <v>2.0393184848016801E-8</v>
      </c>
      <c r="R842" s="1">
        <v>81.064116738941706</v>
      </c>
      <c r="S842" s="1">
        <v>41.641182893445396</v>
      </c>
      <c r="T842" s="1">
        <v>8.4845249944788398E-2</v>
      </c>
      <c r="U842" s="1">
        <v>3123.0887170084002</v>
      </c>
      <c r="V842" s="1">
        <f t="shared" si="49"/>
        <v>0.83545347373951251</v>
      </c>
      <c r="W842" s="1">
        <f t="shared" si="50"/>
        <v>7.059705350625884</v>
      </c>
      <c r="X842" s="1">
        <f t="shared" si="51"/>
        <v>490.78979578164586</v>
      </c>
    </row>
    <row r="843" spans="1:24" hidden="1" x14ac:dyDescent="0.3">
      <c r="A843" s="18" t="str">
        <f t="shared" si="52"/>
        <v>ConstMin - Bore/Drill Rigs_1982_50</v>
      </c>
      <c r="B843" s="1" t="s">
        <v>40</v>
      </c>
      <c r="C843" s="1">
        <v>2020</v>
      </c>
      <c r="D843" s="1" t="s">
        <v>84</v>
      </c>
      <c r="E843" s="1">
        <v>1982</v>
      </c>
      <c r="F843" s="1">
        <v>50</v>
      </c>
      <c r="G843" s="1" t="s">
        <v>5</v>
      </c>
      <c r="H843" s="1">
        <v>3.0180833679299802E-6</v>
      </c>
      <c r="I843" s="1">
        <v>3.65188087519528E-6</v>
      </c>
      <c r="J843" s="1">
        <v>4.3460400498191701E-6</v>
      </c>
      <c r="K843" s="1">
        <v>1.03346772760079E-5</v>
      </c>
      <c r="L843" s="1">
        <v>8.66041153977834E-6</v>
      </c>
      <c r="M843" s="1">
        <v>7.0687544103816295E-4</v>
      </c>
      <c r="N843" s="1">
        <v>1.0155345327536399E-6</v>
      </c>
      <c r="O843" s="1">
        <v>9.3429177013334903E-7</v>
      </c>
      <c r="P843" s="1">
        <v>6.4448715021855803E-9</v>
      </c>
      <c r="Q843" s="1">
        <v>5.7694223239740301E-9</v>
      </c>
      <c r="R843" s="1">
        <v>22.933795200329701</v>
      </c>
      <c r="S843" s="1">
        <v>18.927810406111501</v>
      </c>
      <c r="T843" s="1">
        <v>8.4845249944788398E-2</v>
      </c>
      <c r="U843" s="1">
        <v>794.96803705668503</v>
      </c>
      <c r="V843" s="1">
        <f t="shared" ref="V843:V906" si="53">IFERROR(CONVERT(I843,"ton","g")*365/U843,0)</f>
        <v>1.5210921866839193</v>
      </c>
      <c r="W843" s="1">
        <f t="shared" ref="W843:W906" si="54">IFERROR(CONVERT(L843,"ton","g")*365/U843,0)</f>
        <v>3.6072601426024495</v>
      </c>
      <c r="X843" s="1">
        <f t="shared" ref="X843:X906" si="55">S843/T843</f>
        <v>223.08627080983851</v>
      </c>
    </row>
    <row r="844" spans="1:24" hidden="1" x14ac:dyDescent="0.3">
      <c r="A844" s="18" t="str">
        <f t="shared" si="52"/>
        <v>ConstMin - Bore/Drill Rigs_1982_75</v>
      </c>
      <c r="B844" s="1" t="s">
        <v>40</v>
      </c>
      <c r="C844" s="1">
        <v>2020</v>
      </c>
      <c r="D844" s="1" t="s">
        <v>84</v>
      </c>
      <c r="E844" s="1">
        <v>1982</v>
      </c>
      <c r="F844" s="1">
        <v>75</v>
      </c>
      <c r="G844" s="1" t="s">
        <v>5</v>
      </c>
      <c r="H844" s="1">
        <v>1.12701776374087E-6</v>
      </c>
      <c r="I844" s="1">
        <v>1.3636914941264599E-6</v>
      </c>
      <c r="J844" s="1">
        <v>1.6229055797868599E-6</v>
      </c>
      <c r="K844" s="1">
        <v>4.6726068785475498E-6</v>
      </c>
      <c r="L844" s="1">
        <v>1.15399059850184E-5</v>
      </c>
      <c r="M844" s="1">
        <v>4.3385208038547202E-4</v>
      </c>
      <c r="N844" s="1">
        <v>7.4934269849568903E-7</v>
      </c>
      <c r="O844" s="1">
        <v>6.8939528261603399E-7</v>
      </c>
      <c r="P844" s="1">
        <v>3.9773671044302001E-9</v>
      </c>
      <c r="Q844" s="1">
        <v>3.5410423570556301E-9</v>
      </c>
      <c r="R844" s="1">
        <v>14.075852945441699</v>
      </c>
      <c r="S844" s="1">
        <v>9.0853489949335398</v>
      </c>
      <c r="T844" s="1">
        <v>8.4845249944788398E-2</v>
      </c>
      <c r="U844" s="1">
        <v>545.12093969601199</v>
      </c>
      <c r="V844" s="1">
        <f t="shared" si="53"/>
        <v>0.82834616790479676</v>
      </c>
      <c r="W844" s="1">
        <f t="shared" si="54"/>
        <v>7.009676999411699</v>
      </c>
      <c r="X844" s="1">
        <f t="shared" si="55"/>
        <v>107.08140998872271</v>
      </c>
    </row>
    <row r="845" spans="1:24" hidden="1" x14ac:dyDescent="0.3">
      <c r="A845" s="18" t="str">
        <f t="shared" si="52"/>
        <v>ConstMin - Bore/Drill Rigs_1985_25</v>
      </c>
      <c r="B845" s="1" t="s">
        <v>40</v>
      </c>
      <c r="C845" s="1">
        <v>2020</v>
      </c>
      <c r="D845" s="1" t="s">
        <v>84</v>
      </c>
      <c r="E845" s="1">
        <v>1985</v>
      </c>
      <c r="F845" s="1">
        <v>25</v>
      </c>
      <c r="G845" s="1" t="s">
        <v>5</v>
      </c>
      <c r="H845" s="1">
        <v>0</v>
      </c>
      <c r="I845" s="1">
        <v>0</v>
      </c>
      <c r="J845" s="1">
        <v>0</v>
      </c>
      <c r="K845" s="1">
        <v>0</v>
      </c>
      <c r="L845" s="1">
        <v>0</v>
      </c>
      <c r="M845" s="1">
        <v>0</v>
      </c>
      <c r="N845" s="1">
        <v>0</v>
      </c>
      <c r="O845" s="1">
        <v>0</v>
      </c>
      <c r="P845" s="1">
        <v>0</v>
      </c>
      <c r="Q845" s="1">
        <v>0</v>
      </c>
      <c r="R845" s="1">
        <v>0</v>
      </c>
      <c r="S845" s="1">
        <v>0</v>
      </c>
      <c r="T845" s="1">
        <v>0</v>
      </c>
      <c r="U845" s="1">
        <v>0</v>
      </c>
      <c r="V845" s="1">
        <f t="shared" si="53"/>
        <v>0</v>
      </c>
      <c r="W845" s="1">
        <f t="shared" si="54"/>
        <v>0</v>
      </c>
      <c r="X845" s="1" t="e">
        <f t="shared" si="55"/>
        <v>#DIV/0!</v>
      </c>
    </row>
    <row r="846" spans="1:24" hidden="1" x14ac:dyDescent="0.3">
      <c r="A846" s="18" t="str">
        <f t="shared" si="52"/>
        <v>ConstMin - Bore/Drill Rigs_1985_300</v>
      </c>
      <c r="B846" s="1" t="s">
        <v>40</v>
      </c>
      <c r="C846" s="1">
        <v>2020</v>
      </c>
      <c r="D846" s="1" t="s">
        <v>84</v>
      </c>
      <c r="E846" s="1">
        <v>1985</v>
      </c>
      <c r="F846" s="1">
        <v>300</v>
      </c>
      <c r="G846" s="1" t="s">
        <v>5</v>
      </c>
      <c r="H846" s="1">
        <v>2.38641528662757E-6</v>
      </c>
      <c r="I846" s="1">
        <v>2.88756249681936E-6</v>
      </c>
      <c r="J846" s="1">
        <v>3.4364380127437001E-6</v>
      </c>
      <c r="K846" s="1">
        <v>1.42158692712389E-5</v>
      </c>
      <c r="L846" s="1">
        <v>3.3968268610243698E-5</v>
      </c>
      <c r="M846" s="1">
        <v>1.51848228134915E-3</v>
      </c>
      <c r="N846" s="1">
        <v>1.6934224994942801E-6</v>
      </c>
      <c r="O846" s="1">
        <v>1.55794869953474E-6</v>
      </c>
      <c r="P846" s="1">
        <v>1.3967529272099699E-8</v>
      </c>
      <c r="Q846" s="1">
        <v>1.23936482496947E-8</v>
      </c>
      <c r="R846" s="1">
        <v>49.265485309045999</v>
      </c>
      <c r="S846" s="1">
        <v>9.0853489949335398</v>
      </c>
      <c r="T846" s="1">
        <v>8.4845249944788398E-2</v>
      </c>
      <c r="U846" s="1">
        <v>1907.9232889360401</v>
      </c>
      <c r="V846" s="1">
        <f t="shared" si="53"/>
        <v>0.5011400178178248</v>
      </c>
      <c r="W846" s="1">
        <f t="shared" si="54"/>
        <v>5.8952347370243263</v>
      </c>
      <c r="X846" s="1">
        <f t="shared" si="55"/>
        <v>107.08140998872271</v>
      </c>
    </row>
    <row r="847" spans="1:24" hidden="1" x14ac:dyDescent="0.3">
      <c r="A847" s="18" t="str">
        <f t="shared" si="52"/>
        <v>ConstMin - Bore/Drill Rigs_1986_25</v>
      </c>
      <c r="B847" s="1" t="s">
        <v>40</v>
      </c>
      <c r="C847" s="1">
        <v>2020</v>
      </c>
      <c r="D847" s="1" t="s">
        <v>84</v>
      </c>
      <c r="E847" s="1">
        <v>1986</v>
      </c>
      <c r="F847" s="1">
        <v>25</v>
      </c>
      <c r="G847" s="1" t="s">
        <v>5</v>
      </c>
      <c r="H847" s="1">
        <v>0</v>
      </c>
      <c r="I847" s="1">
        <v>0</v>
      </c>
      <c r="J847" s="1">
        <v>0</v>
      </c>
      <c r="K847" s="1">
        <v>0</v>
      </c>
      <c r="L847" s="1">
        <v>0</v>
      </c>
      <c r="M847" s="1">
        <v>0</v>
      </c>
      <c r="N847" s="1">
        <v>0</v>
      </c>
      <c r="O847" s="1">
        <v>0</v>
      </c>
      <c r="P847" s="1">
        <v>0</v>
      </c>
      <c r="Q847" s="1">
        <v>0</v>
      </c>
      <c r="R847" s="1">
        <v>0</v>
      </c>
      <c r="S847" s="1">
        <v>0</v>
      </c>
      <c r="T847" s="1">
        <v>0</v>
      </c>
      <c r="U847" s="1">
        <v>0</v>
      </c>
      <c r="V847" s="1">
        <f t="shared" si="53"/>
        <v>0</v>
      </c>
      <c r="W847" s="1">
        <f t="shared" si="54"/>
        <v>0</v>
      </c>
      <c r="X847" s="1" t="e">
        <f t="shared" si="55"/>
        <v>#DIV/0!</v>
      </c>
    </row>
    <row r="848" spans="1:24" hidden="1" x14ac:dyDescent="0.3">
      <c r="A848" s="18" t="str">
        <f t="shared" si="52"/>
        <v>ConstMin - Bore/Drill Rigs_1986_175</v>
      </c>
      <c r="B848" s="1" t="s">
        <v>40</v>
      </c>
      <c r="C848" s="1">
        <v>2020</v>
      </c>
      <c r="D848" s="1" t="s">
        <v>84</v>
      </c>
      <c r="E848" s="1">
        <v>1986</v>
      </c>
      <c r="F848" s="1">
        <v>175</v>
      </c>
      <c r="G848" s="1" t="s">
        <v>5</v>
      </c>
      <c r="H848" s="1">
        <v>3.55680095813418E-6</v>
      </c>
      <c r="I848" s="1">
        <v>4.3037291593423601E-6</v>
      </c>
      <c r="J848" s="1">
        <v>5.1217933797132302E-6</v>
      </c>
      <c r="K848" s="1">
        <v>2.1213967214449799E-5</v>
      </c>
      <c r="L848" s="1">
        <v>5.07018705622375E-5</v>
      </c>
      <c r="M848" s="1">
        <v>2.2708621048757498E-3</v>
      </c>
      <c r="N848" s="1">
        <v>2.5206501471221002E-6</v>
      </c>
      <c r="O848" s="1">
        <v>2.31899813535233E-6</v>
      </c>
      <c r="P848" s="1">
        <v>2.0888542287633799E-8</v>
      </c>
      <c r="Q848" s="1">
        <v>1.8534471226352099E-8</v>
      </c>
      <c r="R848" s="1">
        <v>73.675620085093001</v>
      </c>
      <c r="S848" s="1">
        <v>18.927810406111501</v>
      </c>
      <c r="T848" s="1">
        <v>8.4845249944788398E-2</v>
      </c>
      <c r="U848" s="1">
        <v>2839.17156091673</v>
      </c>
      <c r="V848" s="1">
        <f t="shared" si="53"/>
        <v>0.5019285475209323</v>
      </c>
      <c r="W848" s="1">
        <f t="shared" si="54"/>
        <v>5.9131779221411147</v>
      </c>
      <c r="X848" s="1">
        <f t="shared" si="55"/>
        <v>223.08627080983851</v>
      </c>
    </row>
    <row r="849" spans="1:24" hidden="1" x14ac:dyDescent="0.3">
      <c r="A849" s="18" t="str">
        <f t="shared" si="52"/>
        <v>ConstMin - Bore/Drill Rigs_1987_25</v>
      </c>
      <c r="B849" s="1" t="s">
        <v>40</v>
      </c>
      <c r="C849" s="1">
        <v>2020</v>
      </c>
      <c r="D849" s="1" t="s">
        <v>84</v>
      </c>
      <c r="E849" s="1">
        <v>1987</v>
      </c>
      <c r="F849" s="1">
        <v>25</v>
      </c>
      <c r="G849" s="1" t="s">
        <v>5</v>
      </c>
      <c r="H849" s="1">
        <v>0</v>
      </c>
      <c r="I849" s="1">
        <v>0</v>
      </c>
      <c r="J849" s="1">
        <v>0</v>
      </c>
      <c r="K849" s="1">
        <v>0</v>
      </c>
      <c r="L849" s="1">
        <v>0</v>
      </c>
      <c r="M849" s="1">
        <v>0</v>
      </c>
      <c r="N849" s="1">
        <v>0</v>
      </c>
      <c r="O849" s="1">
        <v>0</v>
      </c>
      <c r="P849" s="1">
        <v>0</v>
      </c>
      <c r="Q849" s="1">
        <v>0</v>
      </c>
      <c r="R849" s="1">
        <v>0</v>
      </c>
      <c r="S849" s="1">
        <v>0</v>
      </c>
      <c r="T849" s="1">
        <v>0</v>
      </c>
      <c r="U849" s="1">
        <v>0</v>
      </c>
      <c r="V849" s="1">
        <f t="shared" si="53"/>
        <v>0</v>
      </c>
      <c r="W849" s="1">
        <f t="shared" si="54"/>
        <v>0</v>
      </c>
      <c r="X849" s="1" t="e">
        <f t="shared" si="55"/>
        <v>#DIV/0!</v>
      </c>
    </row>
    <row r="850" spans="1:24" hidden="1" x14ac:dyDescent="0.3">
      <c r="A850" s="18" t="str">
        <f t="shared" si="52"/>
        <v>ConstMin - Bore/Drill Rigs_1988_50</v>
      </c>
      <c r="B850" s="1" t="s">
        <v>40</v>
      </c>
      <c r="C850" s="1">
        <v>2020</v>
      </c>
      <c r="D850" s="1" t="s">
        <v>84</v>
      </c>
      <c r="E850" s="1">
        <v>1988</v>
      </c>
      <c r="F850" s="1">
        <v>50</v>
      </c>
      <c r="G850" s="1" t="s">
        <v>5</v>
      </c>
      <c r="H850" s="1">
        <v>2.5008790191157499E-6</v>
      </c>
      <c r="I850" s="1">
        <v>3.02606361313006E-6</v>
      </c>
      <c r="J850" s="1">
        <v>3.6012657875266798E-6</v>
      </c>
      <c r="K850" s="1">
        <v>8.7924424282292792E-6</v>
      </c>
      <c r="L850" s="1">
        <v>7.4650551521716104E-6</v>
      </c>
      <c r="M850" s="1">
        <v>6.2272360281933302E-4</v>
      </c>
      <c r="N850" s="1">
        <v>8.6885249828128303E-7</v>
      </c>
      <c r="O850" s="1">
        <v>7.9934429841878101E-7</v>
      </c>
      <c r="P850" s="1">
        <v>5.6823621560757703E-9</v>
      </c>
      <c r="Q850" s="1">
        <v>5.0825863330247397E-9</v>
      </c>
      <c r="R850" s="1">
        <v>20.203581486004801</v>
      </c>
      <c r="S850" s="1">
        <v>18.927810406111501</v>
      </c>
      <c r="T850" s="1">
        <v>8.4845249944788398E-2</v>
      </c>
      <c r="U850" s="1">
        <v>700.32898502612704</v>
      </c>
      <c r="V850" s="1">
        <f t="shared" si="53"/>
        <v>1.4307526300363398</v>
      </c>
      <c r="W850" s="1">
        <f t="shared" si="54"/>
        <v>3.5295514760471782</v>
      </c>
      <c r="X850" s="1">
        <f t="shared" si="55"/>
        <v>223.08627080983851</v>
      </c>
    </row>
    <row r="851" spans="1:24" hidden="1" x14ac:dyDescent="0.3">
      <c r="A851" s="18" t="str">
        <f t="shared" si="52"/>
        <v>ConstMin - Bore/Drill Rigs_1988_175</v>
      </c>
      <c r="B851" s="1" t="s">
        <v>40</v>
      </c>
      <c r="C851" s="1">
        <v>2020</v>
      </c>
      <c r="D851" s="1" t="s">
        <v>84</v>
      </c>
      <c r="E851" s="1">
        <v>1988</v>
      </c>
      <c r="F851" s="1">
        <v>175</v>
      </c>
      <c r="G851" s="1" t="s">
        <v>5</v>
      </c>
      <c r="H851" s="1">
        <v>1.2869304983335601E-6</v>
      </c>
      <c r="I851" s="1">
        <v>1.55718590298361E-6</v>
      </c>
      <c r="J851" s="1">
        <v>1.8531799176003299E-6</v>
      </c>
      <c r="K851" s="1">
        <v>6.3997702575187197E-6</v>
      </c>
      <c r="L851" s="1">
        <v>1.7682843022572199E-5</v>
      </c>
      <c r="M851" s="1">
        <v>1.07016846495083E-3</v>
      </c>
      <c r="N851" s="1">
        <v>8.1267474775028797E-7</v>
      </c>
      <c r="O851" s="1">
        <v>7.4766076793026499E-7</v>
      </c>
      <c r="P851" s="1">
        <v>9.8556302571613404E-9</v>
      </c>
      <c r="Q851" s="1">
        <v>8.7345711474039002E-9</v>
      </c>
      <c r="R851" s="1">
        <v>34.720437265422902</v>
      </c>
      <c r="S851" s="1">
        <v>9.0853489949335398</v>
      </c>
      <c r="T851" s="1">
        <v>8.4845249944788398E-2</v>
      </c>
      <c r="U851" s="1">
        <v>1344.6316512501601</v>
      </c>
      <c r="V851" s="1">
        <f t="shared" si="53"/>
        <v>0.38346500309880643</v>
      </c>
      <c r="W851" s="1">
        <f t="shared" si="54"/>
        <v>4.3544906497382581</v>
      </c>
      <c r="X851" s="1">
        <f t="shared" si="55"/>
        <v>107.08140998872271</v>
      </c>
    </row>
    <row r="852" spans="1:24" hidden="1" x14ac:dyDescent="0.3">
      <c r="A852" s="18" t="str">
        <f t="shared" si="52"/>
        <v>ConstMin - Bore/Drill Rigs_1988_600</v>
      </c>
      <c r="B852" s="1" t="s">
        <v>40</v>
      </c>
      <c r="C852" s="1">
        <v>2020</v>
      </c>
      <c r="D852" s="1" t="s">
        <v>84</v>
      </c>
      <c r="E852" s="1">
        <v>1988</v>
      </c>
      <c r="F852" s="1">
        <v>600</v>
      </c>
      <c r="G852" s="1" t="s">
        <v>5</v>
      </c>
      <c r="H852" s="1">
        <v>1.4097645980119901E-5</v>
      </c>
      <c r="I852" s="1">
        <v>1.7058151635945101E-5</v>
      </c>
      <c r="J852" s="1">
        <v>2.0300610211372699E-5</v>
      </c>
      <c r="K852" s="1">
        <v>7.1618925325757794E-5</v>
      </c>
      <c r="L852" s="1">
        <v>1.9791161630560201E-4</v>
      </c>
      <c r="M852" s="1">
        <v>1.24276699535308E-2</v>
      </c>
      <c r="N852" s="1">
        <v>8.6336492897683099E-6</v>
      </c>
      <c r="O852" s="1">
        <v>7.9429573465868398E-6</v>
      </c>
      <c r="P852" s="1">
        <v>1.14477042421088E-7</v>
      </c>
      <c r="Q852" s="1">
        <v>1.0143297150001101E-7</v>
      </c>
      <c r="R852" s="1">
        <v>403.20206501017998</v>
      </c>
      <c r="S852" s="1">
        <v>44.385715402331499</v>
      </c>
      <c r="T852" s="1">
        <v>0.254535749834365</v>
      </c>
      <c r="U852" s="1">
        <v>15535.000390816</v>
      </c>
      <c r="V852" s="1">
        <f t="shared" si="53"/>
        <v>0.36358780049002271</v>
      </c>
      <c r="W852" s="1">
        <f t="shared" si="54"/>
        <v>4.2184083480855001</v>
      </c>
      <c r="X852" s="1">
        <f t="shared" si="55"/>
        <v>174.37910168302403</v>
      </c>
    </row>
    <row r="853" spans="1:24" hidden="1" x14ac:dyDescent="0.3">
      <c r="A853" s="18" t="str">
        <f t="shared" si="52"/>
        <v>ConstMin - Bore/Drill Rigs_1989_600</v>
      </c>
      <c r="B853" s="1" t="s">
        <v>40</v>
      </c>
      <c r="C853" s="1">
        <v>2020</v>
      </c>
      <c r="D853" s="1" t="s">
        <v>84</v>
      </c>
      <c r="E853" s="1">
        <v>1989</v>
      </c>
      <c r="F853" s="1">
        <v>600</v>
      </c>
      <c r="G853" s="1" t="s">
        <v>5</v>
      </c>
      <c r="H853" s="1">
        <v>9.3845459530768503E-6</v>
      </c>
      <c r="I853" s="1">
        <v>1.13553006032229E-5</v>
      </c>
      <c r="J853" s="1">
        <v>1.35137461724306E-5</v>
      </c>
      <c r="K853" s="1">
        <v>4.7725220849793898E-5</v>
      </c>
      <c r="L853" s="1">
        <v>1.3191585273675499E-4</v>
      </c>
      <c r="M853" s="1">
        <v>8.2954485635711294E-3</v>
      </c>
      <c r="N853" s="1">
        <v>5.7411193382361702E-6</v>
      </c>
      <c r="O853" s="1">
        <v>5.2818297911772799E-6</v>
      </c>
      <c r="P853" s="1">
        <v>7.6413999437109997E-8</v>
      </c>
      <c r="Q853" s="1">
        <v>6.7706336012686104E-8</v>
      </c>
      <c r="R853" s="1">
        <v>269.13669284139002</v>
      </c>
      <c r="S853" s="1">
        <v>34.543253991153499</v>
      </c>
      <c r="T853" s="1">
        <v>0.254535749834365</v>
      </c>
      <c r="U853" s="1">
        <v>10547.2068852988</v>
      </c>
      <c r="V853" s="1">
        <f t="shared" si="53"/>
        <v>0.35649198609122029</v>
      </c>
      <c r="W853" s="1">
        <f t="shared" si="54"/>
        <v>4.1414090196516131</v>
      </c>
      <c r="X853" s="1">
        <f t="shared" si="55"/>
        <v>135.71081474265191</v>
      </c>
    </row>
    <row r="854" spans="1:24" hidden="1" x14ac:dyDescent="0.3">
      <c r="A854" s="18" t="str">
        <f t="shared" si="52"/>
        <v>ConstMin - Bore/Drill Rigs_1990_100</v>
      </c>
      <c r="B854" s="1" t="s">
        <v>40</v>
      </c>
      <c r="C854" s="1">
        <v>2020</v>
      </c>
      <c r="D854" s="1" t="s">
        <v>84</v>
      </c>
      <c r="E854" s="1">
        <v>1990</v>
      </c>
      <c r="F854" s="1">
        <v>100</v>
      </c>
      <c r="G854" s="1" t="s">
        <v>5</v>
      </c>
      <c r="H854" s="1">
        <v>1.18819406770148E-5</v>
      </c>
      <c r="I854" s="1">
        <v>1.43771482191879E-5</v>
      </c>
      <c r="J854" s="1">
        <v>1.7109994574901401E-5</v>
      </c>
      <c r="K854" s="1">
        <v>5.2608901740570799E-5</v>
      </c>
      <c r="L854" s="1">
        <v>1.2046423913326999E-4</v>
      </c>
      <c r="M854" s="1">
        <v>6.8353325479107701E-3</v>
      </c>
      <c r="N854" s="1">
        <v>9.3408222155626893E-6</v>
      </c>
      <c r="O854" s="1">
        <v>8.5935564383176695E-6</v>
      </c>
      <c r="P854" s="1">
        <v>6.2839580935749799E-8</v>
      </c>
      <c r="Q854" s="1">
        <v>5.5789065377323798E-8</v>
      </c>
      <c r="R854" s="1">
        <v>221.76483674366401</v>
      </c>
      <c r="S854" s="1">
        <v>86.500093555929794</v>
      </c>
      <c r="T854" s="1">
        <v>0.33938099977915298</v>
      </c>
      <c r="U854" s="1">
        <v>8541.8842386480592</v>
      </c>
      <c r="V854" s="1">
        <f t="shared" si="53"/>
        <v>0.55732390222591599</v>
      </c>
      <c r="W854" s="1">
        <f t="shared" si="54"/>
        <v>4.6697438747155271</v>
      </c>
      <c r="X854" s="1">
        <f t="shared" si="55"/>
        <v>254.87606440024166</v>
      </c>
    </row>
    <row r="855" spans="1:24" hidden="1" x14ac:dyDescent="0.3">
      <c r="A855" s="18" t="str">
        <f t="shared" si="52"/>
        <v>ConstMin - Bore/Drill Rigs_1990_300</v>
      </c>
      <c r="B855" s="1" t="s">
        <v>40</v>
      </c>
      <c r="C855" s="1">
        <v>2020</v>
      </c>
      <c r="D855" s="1" t="s">
        <v>84</v>
      </c>
      <c r="E855" s="1">
        <v>1990</v>
      </c>
      <c r="F855" s="1">
        <v>300</v>
      </c>
      <c r="G855" s="1" t="s">
        <v>5</v>
      </c>
      <c r="H855" s="1">
        <v>7.6845351351502695E-6</v>
      </c>
      <c r="I855" s="1">
        <v>9.2982875135318303E-6</v>
      </c>
      <c r="J855" s="1">
        <v>1.1065730594616301E-5</v>
      </c>
      <c r="K855" s="1">
        <v>3.8310732097507099E-5</v>
      </c>
      <c r="L855" s="1">
        <v>1.0590429447767299E-4</v>
      </c>
      <c r="M855" s="1">
        <v>6.4341092971479602E-3</v>
      </c>
      <c r="N855" s="1">
        <v>4.8397329741171201E-6</v>
      </c>
      <c r="O855" s="1">
        <v>4.4525543361877498E-6</v>
      </c>
      <c r="P855" s="1">
        <v>5.9255995175682898E-8</v>
      </c>
      <c r="Q855" s="1">
        <v>5.2514335141331001E-8</v>
      </c>
      <c r="R855" s="1">
        <v>208.74759024109699</v>
      </c>
      <c r="S855" s="1">
        <v>37.855620812223101</v>
      </c>
      <c r="T855" s="1">
        <v>0.16969049988957599</v>
      </c>
      <c r="U855" s="1">
        <v>8044.3194225974103</v>
      </c>
      <c r="V855" s="1">
        <f t="shared" si="53"/>
        <v>0.38273860043402114</v>
      </c>
      <c r="W855" s="1">
        <f t="shared" si="54"/>
        <v>4.3592609272780845</v>
      </c>
      <c r="X855" s="1">
        <f t="shared" si="55"/>
        <v>223.08627080984016</v>
      </c>
    </row>
    <row r="856" spans="1:24" hidden="1" x14ac:dyDescent="0.3">
      <c r="A856" s="18" t="str">
        <f t="shared" si="52"/>
        <v>ConstMin - Bore/Drill Rigs_1991_25</v>
      </c>
      <c r="B856" s="1" t="s">
        <v>40</v>
      </c>
      <c r="C856" s="1">
        <v>2020</v>
      </c>
      <c r="D856" s="1" t="s">
        <v>84</v>
      </c>
      <c r="E856" s="1">
        <v>1991</v>
      </c>
      <c r="F856" s="1">
        <v>25</v>
      </c>
      <c r="G856" s="1" t="s">
        <v>5</v>
      </c>
      <c r="H856" s="1">
        <v>0</v>
      </c>
      <c r="I856" s="1">
        <v>0</v>
      </c>
      <c r="J856" s="1">
        <v>0</v>
      </c>
      <c r="K856" s="1">
        <v>0</v>
      </c>
      <c r="L856" s="1">
        <v>0</v>
      </c>
      <c r="M856" s="1">
        <v>0</v>
      </c>
      <c r="N856" s="1">
        <v>0</v>
      </c>
      <c r="O856" s="1">
        <v>0</v>
      </c>
      <c r="P856" s="1">
        <v>0</v>
      </c>
      <c r="Q856" s="1">
        <v>0</v>
      </c>
      <c r="R856" s="1">
        <v>0</v>
      </c>
      <c r="S856" s="1">
        <v>0</v>
      </c>
      <c r="T856" s="1">
        <v>0</v>
      </c>
      <c r="U856" s="1">
        <v>0</v>
      </c>
      <c r="V856" s="1">
        <f t="shared" si="53"/>
        <v>0</v>
      </c>
      <c r="W856" s="1">
        <f t="shared" si="54"/>
        <v>0</v>
      </c>
      <c r="X856" s="1" t="e">
        <f t="shared" si="55"/>
        <v>#DIV/0!</v>
      </c>
    </row>
    <row r="857" spans="1:24" hidden="1" x14ac:dyDescent="0.3">
      <c r="A857" s="18" t="str">
        <f t="shared" si="52"/>
        <v>ConstMin - Bore/Drill Rigs_1991_50</v>
      </c>
      <c r="B857" s="1" t="s">
        <v>40</v>
      </c>
      <c r="C857" s="1">
        <v>2020</v>
      </c>
      <c r="D857" s="1" t="s">
        <v>84</v>
      </c>
      <c r="E857" s="1">
        <v>1991</v>
      </c>
      <c r="F857" s="1">
        <v>50</v>
      </c>
      <c r="G857" s="1" t="s">
        <v>5</v>
      </c>
      <c r="H857" s="1">
        <v>2.6492266618247399E-6</v>
      </c>
      <c r="I857" s="1">
        <v>3.2055642608079401E-6</v>
      </c>
      <c r="J857" s="1">
        <v>3.81488639302763E-6</v>
      </c>
      <c r="K857" s="1">
        <v>9.3367398551428201E-6</v>
      </c>
      <c r="L857" s="1">
        <v>8.0385417613105904E-6</v>
      </c>
      <c r="M857" s="1">
        <v>6.73214705750631E-4</v>
      </c>
      <c r="N857" s="1">
        <v>9.2536212447306303E-7</v>
      </c>
      <c r="O857" s="1">
        <v>8.5133315451521795E-7</v>
      </c>
      <c r="P857" s="1">
        <v>6.1447270127390401E-9</v>
      </c>
      <c r="Q857" s="1">
        <v>5.4946879275943097E-9</v>
      </c>
      <c r="R857" s="1">
        <v>21.841709714599698</v>
      </c>
      <c r="S857" s="1">
        <v>18.927810406111501</v>
      </c>
      <c r="T857" s="1">
        <v>8.4845249944788398E-2</v>
      </c>
      <c r="U857" s="1">
        <v>757.112416244462</v>
      </c>
      <c r="V857" s="1">
        <f t="shared" si="53"/>
        <v>1.4019506286074588</v>
      </c>
      <c r="W857" s="1">
        <f t="shared" si="54"/>
        <v>3.5156489648771707</v>
      </c>
      <c r="X857" s="1">
        <f t="shared" si="55"/>
        <v>223.08627080983851</v>
      </c>
    </row>
    <row r="858" spans="1:24" hidden="1" x14ac:dyDescent="0.3">
      <c r="A858" s="18" t="str">
        <f t="shared" si="52"/>
        <v>ConstMin - Bore/Drill Rigs_1992_25</v>
      </c>
      <c r="B858" s="1" t="s">
        <v>40</v>
      </c>
      <c r="C858" s="1">
        <v>2020</v>
      </c>
      <c r="D858" s="1" t="s">
        <v>84</v>
      </c>
      <c r="E858" s="1">
        <v>1992</v>
      </c>
      <c r="F858" s="1">
        <v>25</v>
      </c>
      <c r="G858" s="1" t="s">
        <v>5</v>
      </c>
      <c r="H858" s="1">
        <v>0</v>
      </c>
      <c r="I858" s="1">
        <v>0</v>
      </c>
      <c r="J858" s="1">
        <v>0</v>
      </c>
      <c r="K858" s="1">
        <v>0</v>
      </c>
      <c r="L858" s="1">
        <v>0</v>
      </c>
      <c r="M858" s="1">
        <v>0</v>
      </c>
      <c r="N858" s="1">
        <v>0</v>
      </c>
      <c r="O858" s="1">
        <v>0</v>
      </c>
      <c r="P858" s="1">
        <v>0</v>
      </c>
      <c r="Q858" s="1">
        <v>0</v>
      </c>
      <c r="R858" s="1">
        <v>0</v>
      </c>
      <c r="S858" s="1">
        <v>0</v>
      </c>
      <c r="T858" s="1">
        <v>0</v>
      </c>
      <c r="U858" s="1">
        <v>0</v>
      </c>
      <c r="V858" s="1">
        <f t="shared" si="53"/>
        <v>0</v>
      </c>
      <c r="W858" s="1">
        <f t="shared" si="54"/>
        <v>0</v>
      </c>
      <c r="X858" s="1" t="e">
        <f t="shared" si="55"/>
        <v>#DIV/0!</v>
      </c>
    </row>
    <row r="859" spans="1:24" hidden="1" x14ac:dyDescent="0.3">
      <c r="A859" s="18" t="str">
        <f t="shared" si="52"/>
        <v>ConstMin - Bore/Drill Rigs_1992_175</v>
      </c>
      <c r="B859" s="1" t="s">
        <v>40</v>
      </c>
      <c r="C859" s="1">
        <v>2020</v>
      </c>
      <c r="D859" s="1" t="s">
        <v>84</v>
      </c>
      <c r="E859" s="1">
        <v>1992</v>
      </c>
      <c r="F859" s="1">
        <v>175</v>
      </c>
      <c r="G859" s="1" t="s">
        <v>5</v>
      </c>
      <c r="H859" s="1">
        <v>3.05269427095406E-6</v>
      </c>
      <c r="I859" s="1">
        <v>3.69376006785441E-6</v>
      </c>
      <c r="J859" s="1">
        <v>4.3958797501738401E-6</v>
      </c>
      <c r="K859" s="1">
        <v>1.52578046329282E-5</v>
      </c>
      <c r="L859" s="1">
        <v>4.2198039471997602E-5</v>
      </c>
      <c r="M859" s="1">
        <v>2.5736437188591801E-3</v>
      </c>
      <c r="N859" s="1">
        <v>1.91738823683012E-6</v>
      </c>
      <c r="O859" s="1">
        <v>1.7639971778837101E-6</v>
      </c>
      <c r="P859" s="1">
        <v>2.3703031663766299E-8</v>
      </c>
      <c r="Q859" s="1">
        <v>2.1005734056532399E-8</v>
      </c>
      <c r="R859" s="1">
        <v>83.4990360964388</v>
      </c>
      <c r="S859" s="1">
        <v>18.927810406111501</v>
      </c>
      <c r="T859" s="1">
        <v>8.4845249944788398E-2</v>
      </c>
      <c r="U859" s="1">
        <v>3217.7277690389601</v>
      </c>
      <c r="V859" s="1">
        <f t="shared" si="53"/>
        <v>0.38010885247747134</v>
      </c>
      <c r="W859" s="1">
        <f t="shared" si="54"/>
        <v>4.3424175002836867</v>
      </c>
      <c r="X859" s="1">
        <f t="shared" si="55"/>
        <v>223.08627080983851</v>
      </c>
    </row>
    <row r="860" spans="1:24" hidden="1" x14ac:dyDescent="0.3">
      <c r="A860" s="18" t="str">
        <f t="shared" si="52"/>
        <v>ConstMin - Bore/Drill Rigs_1992_300</v>
      </c>
      <c r="B860" s="1" t="s">
        <v>40</v>
      </c>
      <c r="C860" s="1">
        <v>2020</v>
      </c>
      <c r="D860" s="1" t="s">
        <v>84</v>
      </c>
      <c r="E860" s="1">
        <v>1992</v>
      </c>
      <c r="F860" s="1">
        <v>300</v>
      </c>
      <c r="G860" s="1" t="s">
        <v>5</v>
      </c>
      <c r="H860" s="1">
        <v>7.2725951749199702E-6</v>
      </c>
      <c r="I860" s="1">
        <v>8.7998401616531593E-6</v>
      </c>
      <c r="J860" s="1">
        <v>1.04725370518847E-5</v>
      </c>
      <c r="K860" s="1">
        <v>3.6349475743152603E-5</v>
      </c>
      <c r="L860" s="1">
        <v>1.00530623447994E-4</v>
      </c>
      <c r="M860" s="1">
        <v>6.1313276831645204E-3</v>
      </c>
      <c r="N860" s="1">
        <v>4.5678955053894099E-6</v>
      </c>
      <c r="O860" s="1">
        <v>4.2024638649582503E-6</v>
      </c>
      <c r="P860" s="1">
        <v>5.6468987198972698E-8</v>
      </c>
      <c r="Q860" s="1">
        <v>5.00430723111508E-8</v>
      </c>
      <c r="R860" s="1">
        <v>198.924174229751</v>
      </c>
      <c r="S860" s="1">
        <v>37.855620812223101</v>
      </c>
      <c r="T860" s="1">
        <v>0.16969049988957599</v>
      </c>
      <c r="U860" s="1">
        <v>7665.7632144751697</v>
      </c>
      <c r="V860" s="1">
        <f t="shared" si="53"/>
        <v>0.38010885247747161</v>
      </c>
      <c r="W860" s="1">
        <f t="shared" si="54"/>
        <v>4.3424175002836742</v>
      </c>
      <c r="X860" s="1">
        <f t="shared" si="55"/>
        <v>223.08627080984016</v>
      </c>
    </row>
    <row r="861" spans="1:24" hidden="1" x14ac:dyDescent="0.3">
      <c r="A861" s="18" t="str">
        <f t="shared" si="52"/>
        <v>ConstMin - Bore/Drill Rigs_1993_50</v>
      </c>
      <c r="B861" s="1" t="s">
        <v>40</v>
      </c>
      <c r="C861" s="1">
        <v>2020</v>
      </c>
      <c r="D861" s="1" t="s">
        <v>84</v>
      </c>
      <c r="E861" s="1">
        <v>1993</v>
      </c>
      <c r="F861" s="1">
        <v>50</v>
      </c>
      <c r="G861" s="1" t="s">
        <v>5</v>
      </c>
      <c r="H861" s="1">
        <v>2.6129424406154802E-6</v>
      </c>
      <c r="I861" s="1">
        <v>3.1616603531447302E-6</v>
      </c>
      <c r="J861" s="1">
        <v>3.76263711448629E-6</v>
      </c>
      <c r="K861" s="1">
        <v>9.2243376481358507E-6</v>
      </c>
      <c r="L861" s="1">
        <v>8.0173496726912603E-6</v>
      </c>
      <c r="M861" s="1">
        <v>6.73214705750631E-4</v>
      </c>
      <c r="N861" s="1">
        <v>9.1607020869381997E-7</v>
      </c>
      <c r="O861" s="1">
        <v>8.4278459199831495E-7</v>
      </c>
      <c r="P861" s="1">
        <v>6.14581553937532E-9</v>
      </c>
      <c r="Q861" s="1">
        <v>5.4946879275943097E-9</v>
      </c>
      <c r="R861" s="1">
        <v>21.841709714599698</v>
      </c>
      <c r="S861" s="1">
        <v>18.927810406111501</v>
      </c>
      <c r="T861" s="1">
        <v>8.4845249944788398E-2</v>
      </c>
      <c r="U861" s="1">
        <v>757.112416244462</v>
      </c>
      <c r="V861" s="1">
        <f t="shared" si="53"/>
        <v>1.3827492943215418</v>
      </c>
      <c r="W861" s="1">
        <f t="shared" si="54"/>
        <v>3.5063806240971656</v>
      </c>
      <c r="X861" s="1">
        <f t="shared" si="55"/>
        <v>223.08627080983851</v>
      </c>
    </row>
    <row r="862" spans="1:24" hidden="1" x14ac:dyDescent="0.3">
      <c r="A862" s="18" t="str">
        <f t="shared" si="52"/>
        <v>ConstMin - Bore/Drill Rigs_1993_300</v>
      </c>
      <c r="B862" s="1" t="s">
        <v>40</v>
      </c>
      <c r="C862" s="1">
        <v>2020</v>
      </c>
      <c r="D862" s="1" t="s">
        <v>84</v>
      </c>
      <c r="E862" s="1">
        <v>1993</v>
      </c>
      <c r="F862" s="1">
        <v>300</v>
      </c>
      <c r="G862" s="1" t="s">
        <v>5</v>
      </c>
      <c r="H862" s="1">
        <v>5.5508563996923304E-6</v>
      </c>
      <c r="I862" s="1">
        <v>6.7165362436277203E-6</v>
      </c>
      <c r="J862" s="1">
        <v>7.9932332155569596E-6</v>
      </c>
      <c r="K862" s="1">
        <v>2.8227320817249098E-5</v>
      </c>
      <c r="L862" s="1">
        <v>7.8096135427815506E-5</v>
      </c>
      <c r="M862" s="1">
        <v>4.9044416538611101E-3</v>
      </c>
      <c r="N862" s="1">
        <v>3.4024957108749401E-6</v>
      </c>
      <c r="O862" s="1">
        <v>3.1302960540049401E-6</v>
      </c>
      <c r="P862" s="1">
        <v>4.5177469588934301E-8</v>
      </c>
      <c r="Q862" s="1">
        <v>4.0029393471157197E-8</v>
      </c>
      <c r="R862" s="1">
        <v>159.11920818245599</v>
      </c>
      <c r="S862" s="1">
        <v>24.416875423883901</v>
      </c>
      <c r="T862" s="1">
        <v>0.254535749834365</v>
      </c>
      <c r="U862" s="1">
        <v>6155.3239440674697</v>
      </c>
      <c r="V862" s="1">
        <f t="shared" si="53"/>
        <v>0.36131255203688084</v>
      </c>
      <c r="W862" s="1">
        <f t="shared" si="54"/>
        <v>4.2011407326823749</v>
      </c>
      <c r="X862" s="1">
        <f t="shared" si="55"/>
        <v>95.927096448230898</v>
      </c>
    </row>
    <row r="863" spans="1:24" hidden="1" x14ac:dyDescent="0.3">
      <c r="A863" s="18" t="str">
        <f t="shared" si="52"/>
        <v>ConstMin - Bore/Drill Rigs_1994_25</v>
      </c>
      <c r="B863" s="1" t="s">
        <v>40</v>
      </c>
      <c r="C863" s="1">
        <v>2020</v>
      </c>
      <c r="D863" s="1" t="s">
        <v>84</v>
      </c>
      <c r="E863" s="1">
        <v>1994</v>
      </c>
      <c r="F863" s="1">
        <v>25</v>
      </c>
      <c r="G863" s="1" t="s">
        <v>5</v>
      </c>
      <c r="H863" s="1">
        <v>0</v>
      </c>
      <c r="I863" s="1">
        <v>0</v>
      </c>
      <c r="J863" s="1">
        <v>0</v>
      </c>
      <c r="K863" s="1">
        <v>0</v>
      </c>
      <c r="L863" s="1">
        <v>0</v>
      </c>
      <c r="M863" s="1">
        <v>0</v>
      </c>
      <c r="N863" s="1">
        <v>0</v>
      </c>
      <c r="O863" s="1">
        <v>0</v>
      </c>
      <c r="P863" s="1">
        <v>0</v>
      </c>
      <c r="Q863" s="1">
        <v>0</v>
      </c>
      <c r="R863" s="1">
        <v>0</v>
      </c>
      <c r="S863" s="1">
        <v>0</v>
      </c>
      <c r="T863" s="1">
        <v>0</v>
      </c>
      <c r="U863" s="1">
        <v>0</v>
      </c>
      <c r="V863" s="1">
        <f t="shared" si="53"/>
        <v>0</v>
      </c>
      <c r="W863" s="1">
        <f t="shared" si="54"/>
        <v>0</v>
      </c>
      <c r="X863" s="1" t="e">
        <f t="shared" si="55"/>
        <v>#DIV/0!</v>
      </c>
    </row>
    <row r="864" spans="1:24" hidden="1" x14ac:dyDescent="0.3">
      <c r="A864" s="18" t="str">
        <f t="shared" si="52"/>
        <v>ConstMin - Bore/Drill Rigs_1994_50</v>
      </c>
      <c r="B864" s="1" t="s">
        <v>40</v>
      </c>
      <c r="C864" s="1">
        <v>2020</v>
      </c>
      <c r="D864" s="1" t="s">
        <v>84</v>
      </c>
      <c r="E864" s="1">
        <v>1994</v>
      </c>
      <c r="F864" s="1">
        <v>50</v>
      </c>
      <c r="G864" s="1" t="s">
        <v>5</v>
      </c>
      <c r="H864" s="1">
        <v>8.3603198991258993E-6</v>
      </c>
      <c r="I864" s="1">
        <v>1.01159870779423E-5</v>
      </c>
      <c r="J864" s="1">
        <v>1.2038860654741299E-5</v>
      </c>
      <c r="K864" s="1">
        <v>2.95392880544581E-5</v>
      </c>
      <c r="L864" s="1">
        <v>2.5797369035511599E-5</v>
      </c>
      <c r="M864" s="1">
        <v>2.16906489326971E-3</v>
      </c>
      <c r="N864" s="1">
        <v>2.9365644101457302E-6</v>
      </c>
      <c r="O864" s="1">
        <v>2.7016392573340699E-6</v>
      </c>
      <c r="P864" s="1">
        <v>1.9803271015242599E-8</v>
      </c>
      <c r="Q864" s="1">
        <v>1.7703616069896799E-8</v>
      </c>
      <c r="R864" s="1">
        <v>70.3729216641254</v>
      </c>
      <c r="S864" s="1">
        <v>69.2757860863682</v>
      </c>
      <c r="T864" s="1">
        <v>0.254535749834365</v>
      </c>
      <c r="U864" s="1">
        <v>2563.2040851956199</v>
      </c>
      <c r="V864" s="1">
        <f t="shared" si="53"/>
        <v>1.3068137037760745</v>
      </c>
      <c r="W864" s="1">
        <f t="shared" si="54"/>
        <v>3.332581894107419</v>
      </c>
      <c r="X864" s="1">
        <f t="shared" si="55"/>
        <v>272.16525038800364</v>
      </c>
    </row>
    <row r="865" spans="1:24" hidden="1" x14ac:dyDescent="0.3">
      <c r="A865" s="18" t="str">
        <f t="shared" si="52"/>
        <v>ConstMin - Bore/Drill Rigs_1994_75</v>
      </c>
      <c r="B865" s="1" t="s">
        <v>40</v>
      </c>
      <c r="C865" s="1">
        <v>2020</v>
      </c>
      <c r="D865" s="1" t="s">
        <v>84</v>
      </c>
      <c r="E865" s="1">
        <v>1994</v>
      </c>
      <c r="F865" s="1">
        <v>75</v>
      </c>
      <c r="G865" s="1" t="s">
        <v>5</v>
      </c>
      <c r="H865" s="1">
        <v>1.32371424116539E-6</v>
      </c>
      <c r="I865" s="1">
        <v>1.6016942318101201E-6</v>
      </c>
      <c r="J865" s="1">
        <v>1.9061485072781601E-6</v>
      </c>
      <c r="K865" s="1">
        <v>5.8909307878846096E-6</v>
      </c>
      <c r="L865" s="1">
        <v>1.3502219402366599E-5</v>
      </c>
      <c r="M865" s="1">
        <v>7.7209311565775503E-4</v>
      </c>
      <c r="N865" s="1">
        <v>1.0349091448119501E-6</v>
      </c>
      <c r="O865" s="1">
        <v>9.5211641322700101E-7</v>
      </c>
      <c r="P865" s="1">
        <v>7.0986723203335199E-9</v>
      </c>
      <c r="Q865" s="1">
        <v>6.3017202169597297E-9</v>
      </c>
      <c r="R865" s="1">
        <v>25.049710828931602</v>
      </c>
      <c r="S865" s="1">
        <v>18.927810406111501</v>
      </c>
      <c r="T865" s="1">
        <v>8.4845249944788398E-2</v>
      </c>
      <c r="U865" s="1">
        <v>965.31833071168899</v>
      </c>
      <c r="V865" s="1">
        <f t="shared" si="53"/>
        <v>0.5494113904613307</v>
      </c>
      <c r="W865" s="1">
        <f t="shared" si="54"/>
        <v>4.6315164210740711</v>
      </c>
      <c r="X865" s="1">
        <f t="shared" si="55"/>
        <v>223.08627080983851</v>
      </c>
    </row>
    <row r="866" spans="1:24" hidden="1" x14ac:dyDescent="0.3">
      <c r="A866" s="18" t="str">
        <f t="shared" si="52"/>
        <v>ConstMin - Bore/Drill Rigs_1994_300</v>
      </c>
      <c r="B866" s="1" t="s">
        <v>40</v>
      </c>
      <c r="C866" s="1">
        <v>2020</v>
      </c>
      <c r="D866" s="1" t="s">
        <v>84</v>
      </c>
      <c r="E866" s="1">
        <v>1994</v>
      </c>
      <c r="F866" s="1">
        <v>300</v>
      </c>
      <c r="G866" s="1" t="s">
        <v>5</v>
      </c>
      <c r="H866" s="1">
        <v>7.2512284498170703E-6</v>
      </c>
      <c r="I866" s="1">
        <v>8.7739864242786604E-6</v>
      </c>
      <c r="J866" s="1">
        <v>1.0441768967736501E-5</v>
      </c>
      <c r="K866" s="1">
        <v>3.63361369829871E-5</v>
      </c>
      <c r="L866" s="1">
        <v>1.00542063763818E-4</v>
      </c>
      <c r="M866" s="1">
        <v>6.1559030228982197E-3</v>
      </c>
      <c r="N866" s="1">
        <v>4.5419423296750897E-6</v>
      </c>
      <c r="O866" s="1">
        <v>4.1785869433010896E-6</v>
      </c>
      <c r="P866" s="1">
        <v>5.6696839403867599E-8</v>
      </c>
      <c r="Q866" s="1">
        <v>5.0243652930376401E-8</v>
      </c>
      <c r="R866" s="1">
        <v>199.721494062511</v>
      </c>
      <c r="S866" s="1">
        <v>41.830460997506499</v>
      </c>
      <c r="T866" s="1">
        <v>0.254535749834365</v>
      </c>
      <c r="U866" s="1">
        <v>8045.3919985204202</v>
      </c>
      <c r="V866" s="1">
        <f t="shared" si="53"/>
        <v>0.36110903073533884</v>
      </c>
      <c r="W866" s="1">
        <f t="shared" si="54"/>
        <v>4.1379876191075651</v>
      </c>
      <c r="X866" s="1">
        <f t="shared" si="55"/>
        <v>164.34021949658148</v>
      </c>
    </row>
    <row r="867" spans="1:24" hidden="1" x14ac:dyDescent="0.3">
      <c r="A867" s="18" t="str">
        <f t="shared" si="52"/>
        <v>ConstMin - Bore/Drill Rigs_1995_50</v>
      </c>
      <c r="B867" s="1" t="s">
        <v>40</v>
      </c>
      <c r="C867" s="1">
        <v>2020</v>
      </c>
      <c r="D867" s="1" t="s">
        <v>84</v>
      </c>
      <c r="E867" s="1">
        <v>1995</v>
      </c>
      <c r="F867" s="1">
        <v>50</v>
      </c>
      <c r="G867" s="1" t="s">
        <v>5</v>
      </c>
      <c r="H867" s="1">
        <v>2.5766582194062099E-6</v>
      </c>
      <c r="I867" s="1">
        <v>3.1177564454815102E-6</v>
      </c>
      <c r="J867" s="1">
        <v>3.7103878359449399E-6</v>
      </c>
      <c r="K867" s="1">
        <v>9.1119354411288694E-6</v>
      </c>
      <c r="L867" s="1">
        <v>7.9961575840719403E-6</v>
      </c>
      <c r="M867" s="1">
        <v>6.73214705750631E-4</v>
      </c>
      <c r="N867" s="1">
        <v>9.0677829291457702E-7</v>
      </c>
      <c r="O867" s="1">
        <v>8.34236029481411E-7</v>
      </c>
      <c r="P867" s="1">
        <v>6.1469040660115999E-9</v>
      </c>
      <c r="Q867" s="1">
        <v>5.4946879275943097E-9</v>
      </c>
      <c r="R867" s="1">
        <v>21.841709714599698</v>
      </c>
      <c r="S867" s="1">
        <v>18.927810406111501</v>
      </c>
      <c r="T867" s="1">
        <v>8.4845249944788398E-2</v>
      </c>
      <c r="U867" s="1">
        <v>757.112416244462</v>
      </c>
      <c r="V867" s="1">
        <f t="shared" si="53"/>
        <v>1.3635479600356208</v>
      </c>
      <c r="W867" s="1">
        <f t="shared" si="54"/>
        <v>3.4971122833171644</v>
      </c>
      <c r="X867" s="1">
        <f t="shared" si="55"/>
        <v>223.08627080983851</v>
      </c>
    </row>
    <row r="868" spans="1:24" hidden="1" x14ac:dyDescent="0.3">
      <c r="A868" s="18" t="str">
        <f t="shared" si="52"/>
        <v>ConstMin - Bore/Drill Rigs_1995_100</v>
      </c>
      <c r="B868" s="1" t="s">
        <v>40</v>
      </c>
      <c r="C868" s="1">
        <v>2020</v>
      </c>
      <c r="D868" s="1" t="s">
        <v>84</v>
      </c>
      <c r="E868" s="1">
        <v>1995</v>
      </c>
      <c r="F868" s="1">
        <v>100</v>
      </c>
      <c r="G868" s="1" t="s">
        <v>5</v>
      </c>
      <c r="H868" s="1">
        <v>3.4802144852091799E-6</v>
      </c>
      <c r="I868" s="1">
        <v>4.2110595271031098E-6</v>
      </c>
      <c r="J868" s="1">
        <v>5.0115088587012204E-6</v>
      </c>
      <c r="K868" s="1">
        <v>1.55080796639173E-5</v>
      </c>
      <c r="L868" s="1">
        <v>3.5553793050706901E-5</v>
      </c>
      <c r="M868" s="1">
        <v>2.0370200215819E-3</v>
      </c>
      <c r="N868" s="1">
        <v>2.7170899956097701E-6</v>
      </c>
      <c r="O868" s="1">
        <v>2.49972279596099E-6</v>
      </c>
      <c r="P868" s="1">
        <v>1.87288538557445E-8</v>
      </c>
      <c r="Q868" s="1">
        <v>1.6625883578068999E-8</v>
      </c>
      <c r="R868" s="1">
        <v>66.088871223648098</v>
      </c>
      <c r="S868" s="1">
        <v>28.013159401045002</v>
      </c>
      <c r="T868" s="1">
        <v>0.16969049988957599</v>
      </c>
      <c r="U868" s="1">
        <v>2521.1843460940499</v>
      </c>
      <c r="V868" s="1">
        <f t="shared" si="53"/>
        <v>0.55306398600736151</v>
      </c>
      <c r="W868" s="1">
        <f t="shared" si="54"/>
        <v>4.6694952602182296</v>
      </c>
      <c r="X868" s="1">
        <f t="shared" si="55"/>
        <v>165.08384039928117</v>
      </c>
    </row>
    <row r="869" spans="1:24" hidden="1" x14ac:dyDescent="0.3">
      <c r="A869" s="18" t="str">
        <f t="shared" si="52"/>
        <v>ConstMin - Bore/Drill Rigs_1995_175</v>
      </c>
      <c r="B869" s="1" t="s">
        <v>40</v>
      </c>
      <c r="C869" s="1">
        <v>2020</v>
      </c>
      <c r="D869" s="1" t="s">
        <v>84</v>
      </c>
      <c r="E869" s="1">
        <v>1995</v>
      </c>
      <c r="F869" s="1">
        <v>175</v>
      </c>
      <c r="G869" s="1" t="s">
        <v>5</v>
      </c>
      <c r="H869" s="1">
        <v>2.5143475931555402E-6</v>
      </c>
      <c r="I869" s="1">
        <v>3.04236058771821E-6</v>
      </c>
      <c r="J869" s="1">
        <v>3.62066053414398E-6</v>
      </c>
      <c r="K869" s="1">
        <v>1.26158485665733E-5</v>
      </c>
      <c r="L869" s="1">
        <v>3.4916488927346E-5</v>
      </c>
      <c r="M869" s="1">
        <v>2.1420071581546201E-3</v>
      </c>
      <c r="N869" s="1">
        <v>1.5727129153500901E-6</v>
      </c>
      <c r="O869" s="1">
        <v>1.4468958821220801E-6</v>
      </c>
      <c r="P869" s="1">
        <v>1.9728488004919501E-8</v>
      </c>
      <c r="Q869" s="1">
        <v>1.7482774473278401E-8</v>
      </c>
      <c r="R869" s="1">
        <v>69.495063247085497</v>
      </c>
      <c r="S869" s="1">
        <v>16.5618341053476</v>
      </c>
      <c r="T869" s="1">
        <v>0.16969049988957599</v>
      </c>
      <c r="U869" s="1">
        <v>2683.0171250663102</v>
      </c>
      <c r="V869" s="1">
        <f t="shared" si="53"/>
        <v>0.37547051848236723</v>
      </c>
      <c r="W869" s="1">
        <f t="shared" si="54"/>
        <v>4.3091907823349453</v>
      </c>
      <c r="X869" s="1">
        <f t="shared" si="55"/>
        <v>97.600243479305036</v>
      </c>
    </row>
    <row r="870" spans="1:24" hidden="1" x14ac:dyDescent="0.3">
      <c r="A870" s="18" t="str">
        <f t="shared" si="52"/>
        <v>ConstMin - Bore/Drill Rigs_1995_300</v>
      </c>
      <c r="B870" s="1" t="s">
        <v>40</v>
      </c>
      <c r="C870" s="1">
        <v>2020</v>
      </c>
      <c r="D870" s="1" t="s">
        <v>84</v>
      </c>
      <c r="E870" s="1">
        <v>1995</v>
      </c>
      <c r="F870" s="1">
        <v>300</v>
      </c>
      <c r="G870" s="1" t="s">
        <v>5</v>
      </c>
      <c r="H870" s="1">
        <v>1.45140981498319E-5</v>
      </c>
      <c r="I870" s="1">
        <v>1.7562058761296599E-5</v>
      </c>
      <c r="J870" s="1">
        <v>2.0900301335757999E-5</v>
      </c>
      <c r="K870" s="1">
        <v>7.2825119660110198E-5</v>
      </c>
      <c r="L870" s="1">
        <v>2.01555802673648E-4</v>
      </c>
      <c r="M870" s="1">
        <v>1.2364759039573001E-2</v>
      </c>
      <c r="N870" s="1">
        <v>9.0785019847840493E-6</v>
      </c>
      <c r="O870" s="1">
        <v>8.3522218260013294E-6</v>
      </c>
      <c r="P870" s="1">
        <v>1.1388290625792999E-7</v>
      </c>
      <c r="Q870" s="1">
        <v>1.00919501077448E-7</v>
      </c>
      <c r="R870" s="1">
        <v>401.16098969080701</v>
      </c>
      <c r="S870" s="1">
        <v>73.723821531804504</v>
      </c>
      <c r="T870" s="1">
        <v>0.33938099977915298</v>
      </c>
      <c r="U870" s="1">
        <v>15297.6929678494</v>
      </c>
      <c r="V870" s="1">
        <f t="shared" si="53"/>
        <v>0.38013519991681755</v>
      </c>
      <c r="W870" s="1">
        <f t="shared" si="54"/>
        <v>4.3627262831277021</v>
      </c>
      <c r="X870" s="1">
        <f t="shared" si="55"/>
        <v>217.23025620108126</v>
      </c>
    </row>
    <row r="871" spans="1:24" hidden="1" x14ac:dyDescent="0.3">
      <c r="A871" s="18" t="str">
        <f t="shared" si="52"/>
        <v>ConstMin - Bore/Drill Rigs_1995_600</v>
      </c>
      <c r="B871" s="1" t="s">
        <v>40</v>
      </c>
      <c r="C871" s="1">
        <v>2020</v>
      </c>
      <c r="D871" s="1" t="s">
        <v>84</v>
      </c>
      <c r="E871" s="1">
        <v>1995</v>
      </c>
      <c r="F871" s="1">
        <v>600</v>
      </c>
      <c r="G871" s="1" t="s">
        <v>5</v>
      </c>
      <c r="H871" s="1">
        <v>2.6302663142756301E-6</v>
      </c>
      <c r="I871" s="1">
        <v>3.1826222402735099E-6</v>
      </c>
      <c r="J871" s="1">
        <v>3.7875834925568998E-6</v>
      </c>
      <c r="K871" s="1">
        <v>1.3461637042125399E-5</v>
      </c>
      <c r="L871" s="1">
        <v>3.7263808898885203E-5</v>
      </c>
      <c r="M871" s="1">
        <v>2.3637191022229599E-3</v>
      </c>
      <c r="N871" s="1">
        <v>1.5985678920936899E-6</v>
      </c>
      <c r="O871" s="1">
        <v>1.4706824607262E-6</v>
      </c>
      <c r="P871" s="1">
        <v>2.17748473166933E-8</v>
      </c>
      <c r="Q871" s="1">
        <v>1.92923575558664E-8</v>
      </c>
      <c r="R871" s="1">
        <v>76.688263100319205</v>
      </c>
      <c r="S871" s="1">
        <v>6.5300945901084804</v>
      </c>
      <c r="T871" s="1">
        <v>8.4845249944788398E-2</v>
      </c>
      <c r="U871" s="1">
        <v>2951.60275472903</v>
      </c>
      <c r="V871" s="1">
        <f t="shared" si="53"/>
        <v>0.357039106499417</v>
      </c>
      <c r="W871" s="1">
        <f t="shared" si="54"/>
        <v>4.1804009491492824</v>
      </c>
      <c r="X871" s="1">
        <f t="shared" si="55"/>
        <v>76.964763429394438</v>
      </c>
    </row>
    <row r="872" spans="1:24" hidden="1" x14ac:dyDescent="0.3">
      <c r="A872" s="18" t="str">
        <f t="shared" si="52"/>
        <v>ConstMin - Bore/Drill Rigs_1996_50</v>
      </c>
      <c r="B872" s="1" t="s">
        <v>40</v>
      </c>
      <c r="C872" s="1">
        <v>2020</v>
      </c>
      <c r="D872" s="1" t="s">
        <v>84</v>
      </c>
      <c r="E872" s="1">
        <v>1996</v>
      </c>
      <c r="F872" s="1">
        <v>50</v>
      </c>
      <c r="G872" s="1" t="s">
        <v>5</v>
      </c>
      <c r="H872" s="1">
        <v>3.19814513600197E-6</v>
      </c>
      <c r="I872" s="1">
        <v>3.8697556145623798E-6</v>
      </c>
      <c r="J872" s="1">
        <v>4.6053289958428402E-6</v>
      </c>
      <c r="K872" s="1">
        <v>1.13196679220317E-5</v>
      </c>
      <c r="L872" s="1">
        <v>9.9819519247028408E-6</v>
      </c>
      <c r="M872" s="1">
        <v>8.4151838218828902E-4</v>
      </c>
      <c r="N872" s="1">
        <v>1.12766541878119E-6</v>
      </c>
      <c r="O872" s="1">
        <v>1.03745218527869E-6</v>
      </c>
      <c r="P872" s="1">
        <v>7.6843104116621606E-9</v>
      </c>
      <c r="Q872" s="1">
        <v>6.8683599094928898E-9</v>
      </c>
      <c r="R872" s="1">
        <v>27.302137143249698</v>
      </c>
      <c r="S872" s="1">
        <v>18.927810406111501</v>
      </c>
      <c r="T872" s="1">
        <v>8.4845249944788398E-2</v>
      </c>
      <c r="U872" s="1">
        <v>946.39052030557696</v>
      </c>
      <c r="V872" s="1">
        <f t="shared" si="53"/>
        <v>1.3539472928926621</v>
      </c>
      <c r="W872" s="1">
        <f t="shared" si="54"/>
        <v>3.4924781129271625</v>
      </c>
      <c r="X872" s="1">
        <f t="shared" si="55"/>
        <v>223.08627080983851</v>
      </c>
    </row>
    <row r="873" spans="1:24" hidden="1" x14ac:dyDescent="0.3">
      <c r="A873" s="18" t="str">
        <f t="shared" si="52"/>
        <v>ConstMin - Bore/Drill Rigs_1996_100</v>
      </c>
      <c r="B873" s="1" t="s">
        <v>40</v>
      </c>
      <c r="C873" s="1">
        <v>2020</v>
      </c>
      <c r="D873" s="1" t="s">
        <v>84</v>
      </c>
      <c r="E873" s="1">
        <v>1996</v>
      </c>
      <c r="F873" s="1">
        <v>100</v>
      </c>
      <c r="G873" s="1" t="s">
        <v>5</v>
      </c>
      <c r="H873" s="1">
        <v>4.8280326592216196E-6</v>
      </c>
      <c r="I873" s="1">
        <v>5.8419195176581602E-6</v>
      </c>
      <c r="J873" s="1">
        <v>6.9523670292791298E-6</v>
      </c>
      <c r="K873" s="1">
        <v>2.1542085847131698E-5</v>
      </c>
      <c r="L873" s="1">
        <v>4.9399526731614298E-5</v>
      </c>
      <c r="M873" s="1">
        <v>2.8358197997771601E-3</v>
      </c>
      <c r="N873" s="1">
        <v>3.7640302097404602E-6</v>
      </c>
      <c r="O873" s="1">
        <v>3.46290779296122E-6</v>
      </c>
      <c r="P873" s="1">
        <v>2.6073719397512601E-8</v>
      </c>
      <c r="Q873" s="1">
        <v>2.31455799844638E-8</v>
      </c>
      <c r="R873" s="1">
        <v>92.0050503064775</v>
      </c>
      <c r="S873" s="1">
        <v>46.183857390912102</v>
      </c>
      <c r="T873" s="1">
        <v>0.33938099977915298</v>
      </c>
      <c r="U873" s="1">
        <v>3694.7085912729699</v>
      </c>
      <c r="V873" s="1">
        <f t="shared" si="53"/>
        <v>0.52355701115500353</v>
      </c>
      <c r="W873" s="1">
        <f t="shared" si="54"/>
        <v>4.4272209656259571</v>
      </c>
      <c r="X873" s="1">
        <f t="shared" si="55"/>
        <v>136.08262519400185</v>
      </c>
    </row>
    <row r="874" spans="1:24" hidden="1" x14ac:dyDescent="0.3">
      <c r="A874" s="18" t="str">
        <f t="shared" si="52"/>
        <v>ConstMin - Bore/Drill Rigs_1996_175</v>
      </c>
      <c r="B874" s="1" t="s">
        <v>40</v>
      </c>
      <c r="C874" s="1">
        <v>2020</v>
      </c>
      <c r="D874" s="1" t="s">
        <v>84</v>
      </c>
      <c r="E874" s="1">
        <v>1996</v>
      </c>
      <c r="F874" s="1">
        <v>175</v>
      </c>
      <c r="G874" s="1" t="s">
        <v>5</v>
      </c>
      <c r="H874" s="1">
        <v>2.6643094153575301E-6</v>
      </c>
      <c r="I874" s="1">
        <v>3.2238143925826198E-6</v>
      </c>
      <c r="J874" s="1">
        <v>3.8366055581148499E-6</v>
      </c>
      <c r="K874" s="1">
        <v>1.3385759357485799E-5</v>
      </c>
      <c r="L874" s="1">
        <v>3.7056347111274002E-5</v>
      </c>
      <c r="M874" s="1">
        <v>2.2777234220237299E-3</v>
      </c>
      <c r="N874" s="1">
        <v>1.6641704272614099E-6</v>
      </c>
      <c r="O874" s="1">
        <v>1.5310367930805001E-6</v>
      </c>
      <c r="P874" s="1">
        <v>2.0978753313586999E-8</v>
      </c>
      <c r="Q874" s="1">
        <v>1.8590472374542099E-8</v>
      </c>
      <c r="R874" s="1">
        <v>73.898227963568999</v>
      </c>
      <c r="S874" s="1">
        <v>18.170697989867001</v>
      </c>
      <c r="T874" s="1">
        <v>0.16969049988957599</v>
      </c>
      <c r="U874" s="1">
        <v>2861.8849334040601</v>
      </c>
      <c r="V874" s="1">
        <f t="shared" si="53"/>
        <v>0.37299796487401227</v>
      </c>
      <c r="W874" s="1">
        <f t="shared" si="54"/>
        <v>4.287449702430707</v>
      </c>
      <c r="X874" s="1">
        <f t="shared" si="55"/>
        <v>107.08140998872277</v>
      </c>
    </row>
    <row r="875" spans="1:24" hidden="1" x14ac:dyDescent="0.3">
      <c r="A875" s="18" t="str">
        <f t="shared" si="52"/>
        <v>ConstMin - Bore/Drill Rigs_1996_300</v>
      </c>
      <c r="B875" s="1" t="s">
        <v>40</v>
      </c>
      <c r="C875" s="1">
        <v>2020</v>
      </c>
      <c r="D875" s="1" t="s">
        <v>84</v>
      </c>
      <c r="E875" s="1">
        <v>1996</v>
      </c>
      <c r="F875" s="1">
        <v>300</v>
      </c>
      <c r="G875" s="1" t="s">
        <v>5</v>
      </c>
      <c r="H875" s="1">
        <v>6.7648964346534798E-6</v>
      </c>
      <c r="I875" s="1">
        <v>8.1855246859307201E-6</v>
      </c>
      <c r="J875" s="1">
        <v>9.7414508659010192E-6</v>
      </c>
      <c r="K875" s="1">
        <v>2.4613787190631699E-5</v>
      </c>
      <c r="L875" s="1">
        <v>1.5601583807447699E-4</v>
      </c>
      <c r="M875" s="1">
        <v>1.2293607607966999E-2</v>
      </c>
      <c r="N875" s="1">
        <v>3.6309032770975301E-6</v>
      </c>
      <c r="O875" s="1">
        <v>3.3404310149297299E-6</v>
      </c>
      <c r="P875" s="1">
        <v>1.1345755203905499E-7</v>
      </c>
      <c r="Q875" s="1">
        <v>1.00338772657618E-7</v>
      </c>
      <c r="R875" s="1">
        <v>398.85255985164503</v>
      </c>
      <c r="S875" s="1">
        <v>74.764851104140604</v>
      </c>
      <c r="T875" s="1">
        <v>0.33938099977915298</v>
      </c>
      <c r="U875" s="1">
        <v>15644.545093541399</v>
      </c>
      <c r="V875" s="1">
        <f t="shared" si="53"/>
        <v>0.17324957737300201</v>
      </c>
      <c r="W875" s="1">
        <f t="shared" si="54"/>
        <v>3.3021313901058122</v>
      </c>
      <c r="X875" s="1">
        <f t="shared" si="55"/>
        <v>220.29769242471644</v>
      </c>
    </row>
    <row r="876" spans="1:24" hidden="1" x14ac:dyDescent="0.3">
      <c r="A876" s="18" t="str">
        <f t="shared" si="52"/>
        <v>ConstMin - Bore/Drill Rigs_1996_600</v>
      </c>
      <c r="B876" s="1" t="s">
        <v>40</v>
      </c>
      <c r="C876" s="1">
        <v>2020</v>
      </c>
      <c r="D876" s="1" t="s">
        <v>84</v>
      </c>
      <c r="E876" s="1">
        <v>1996</v>
      </c>
      <c r="F876" s="1">
        <v>600</v>
      </c>
      <c r="G876" s="1" t="s">
        <v>5</v>
      </c>
      <c r="H876" s="1">
        <v>3.05290835479089E-6</v>
      </c>
      <c r="I876" s="1">
        <v>3.6940191092969701E-6</v>
      </c>
      <c r="J876" s="1">
        <v>4.3961880308988802E-6</v>
      </c>
      <c r="K876" s="1">
        <v>1.13159369669863E-5</v>
      </c>
      <c r="L876" s="1">
        <v>7.1714017488895394E-5</v>
      </c>
      <c r="M876" s="1">
        <v>5.8421698493911897E-3</v>
      </c>
      <c r="N876" s="1">
        <v>1.72547834028539E-6</v>
      </c>
      <c r="O876" s="1">
        <v>1.58744007306256E-6</v>
      </c>
      <c r="P876" s="1">
        <v>5.3922170232352201E-8</v>
      </c>
      <c r="Q876" s="1">
        <v>4.7683004943590599E-8</v>
      </c>
      <c r="R876" s="1">
        <v>189.54276676340999</v>
      </c>
      <c r="S876" s="1">
        <v>25.457904996220002</v>
      </c>
      <c r="T876" s="1">
        <v>0.16969049988957599</v>
      </c>
      <c r="U876" s="1">
        <v>7828.3057863376598</v>
      </c>
      <c r="V876" s="1">
        <f t="shared" si="53"/>
        <v>0.1562499751147931</v>
      </c>
      <c r="W876" s="1">
        <f t="shared" si="54"/>
        <v>3.0333664002496969</v>
      </c>
      <c r="X876" s="1">
        <f t="shared" si="55"/>
        <v>150.02551711961732</v>
      </c>
    </row>
    <row r="877" spans="1:24" hidden="1" x14ac:dyDescent="0.3">
      <c r="A877" s="18" t="str">
        <f t="shared" si="52"/>
        <v>ConstMin - Bore/Drill Rigs_1997_50</v>
      </c>
      <c r="B877" s="1" t="s">
        <v>40</v>
      </c>
      <c r="C877" s="1">
        <v>2020</v>
      </c>
      <c r="D877" s="1" t="s">
        <v>84</v>
      </c>
      <c r="E877" s="1">
        <v>1997</v>
      </c>
      <c r="F877" s="1">
        <v>50</v>
      </c>
      <c r="G877" s="1" t="s">
        <v>5</v>
      </c>
      <c r="H877" s="1">
        <v>1.03135342349962E-6</v>
      </c>
      <c r="I877" s="1">
        <v>1.2479376424345401E-6</v>
      </c>
      <c r="J877" s="1">
        <v>1.48514892983946E-6</v>
      </c>
      <c r="K877" s="1">
        <v>3.6536743871170398E-6</v>
      </c>
      <c r="L877" s="1">
        <v>3.2377153804377702E-6</v>
      </c>
      <c r="M877" s="1">
        <v>2.7331498906027501E-4</v>
      </c>
      <c r="N877" s="1">
        <v>3.6436589583257199E-7</v>
      </c>
      <c r="O877" s="1">
        <v>3.3521662416596598E-7</v>
      </c>
      <c r="P877" s="1">
        <v>2.4959920124273601E-9</v>
      </c>
      <c r="Q877" s="1">
        <v>2.2307601987772801E-9</v>
      </c>
      <c r="R877" s="1">
        <v>8.8674038174008807</v>
      </c>
      <c r="S877" s="1">
        <v>9.0853489949335398</v>
      </c>
      <c r="T877" s="1">
        <v>8.4845249944788398E-2</v>
      </c>
      <c r="U877" s="1">
        <v>308.90186582773998</v>
      </c>
      <c r="V877" s="1">
        <f t="shared" si="53"/>
        <v>1.3377068593254244</v>
      </c>
      <c r="W877" s="1">
        <f t="shared" si="54"/>
        <v>3.4706173815749923</v>
      </c>
      <c r="X877" s="1">
        <f t="shared" si="55"/>
        <v>107.08140998872271</v>
      </c>
    </row>
    <row r="878" spans="1:24" hidden="1" x14ac:dyDescent="0.3">
      <c r="A878" s="18" t="str">
        <f t="shared" si="52"/>
        <v>ConstMin - Bore/Drill Rigs_1997_175</v>
      </c>
      <c r="B878" s="1" t="s">
        <v>40</v>
      </c>
      <c r="C878" s="1">
        <v>2020</v>
      </c>
      <c r="D878" s="1" t="s">
        <v>84</v>
      </c>
      <c r="E878" s="1">
        <v>1997</v>
      </c>
      <c r="F878" s="1">
        <v>175</v>
      </c>
      <c r="G878" s="1" t="s">
        <v>5</v>
      </c>
      <c r="H878" s="1">
        <v>2.8252655993516099E-6</v>
      </c>
      <c r="I878" s="1">
        <v>3.4185713752154401E-6</v>
      </c>
      <c r="J878" s="1">
        <v>4.0683824630663103E-6</v>
      </c>
      <c r="K878" s="1">
        <v>1.2622506664393301E-5</v>
      </c>
      <c r="L878" s="1">
        <v>2.8952642583546201E-5</v>
      </c>
      <c r="M878" s="1">
        <v>1.6652988769088801E-3</v>
      </c>
      <c r="N878" s="1">
        <v>2.1994893481065798E-6</v>
      </c>
      <c r="O878" s="1">
        <v>2.0235302002580499E-6</v>
      </c>
      <c r="P878" s="1">
        <v>1.53117559973632E-8</v>
      </c>
      <c r="Q878" s="1">
        <v>1.3591945565991499E-8</v>
      </c>
      <c r="R878" s="1">
        <v>54.028788062401503</v>
      </c>
      <c r="S878" s="1">
        <v>18.927810406111501</v>
      </c>
      <c r="T878" s="1">
        <v>8.4845249944788398E-2</v>
      </c>
      <c r="U878" s="1">
        <v>2082.0591446722701</v>
      </c>
      <c r="V878" s="1">
        <f t="shared" si="53"/>
        <v>0.54367603539418874</v>
      </c>
      <c r="W878" s="1">
        <f t="shared" si="54"/>
        <v>4.6045134666861713</v>
      </c>
      <c r="X878" s="1">
        <f t="shared" si="55"/>
        <v>223.08627080983851</v>
      </c>
    </row>
    <row r="879" spans="1:24" hidden="1" x14ac:dyDescent="0.3">
      <c r="A879" s="18" t="str">
        <f t="shared" si="52"/>
        <v>ConstMin - Bore/Drill Rigs_1997_600</v>
      </c>
      <c r="B879" s="1" t="s">
        <v>40</v>
      </c>
      <c r="C879" s="1">
        <v>2020</v>
      </c>
      <c r="D879" s="1" t="s">
        <v>84</v>
      </c>
      <c r="E879" s="1">
        <v>1997</v>
      </c>
      <c r="F879" s="1">
        <v>600</v>
      </c>
      <c r="G879" s="1" t="s">
        <v>5</v>
      </c>
      <c r="H879" s="1">
        <v>7.8773308595003493E-6</v>
      </c>
      <c r="I879" s="1">
        <v>9.53157033999542E-6</v>
      </c>
      <c r="J879" s="1">
        <v>1.1343356437680499E-5</v>
      </c>
      <c r="K879" s="1">
        <v>2.9230153644410399E-5</v>
      </c>
      <c r="L879" s="1">
        <v>1.85290010837111E-4</v>
      </c>
      <c r="M879" s="1">
        <v>1.51165833279508E-2</v>
      </c>
      <c r="N879" s="1">
        <v>1.8678483731533199E-6</v>
      </c>
      <c r="O879" s="1">
        <v>1.7184205033010599E-6</v>
      </c>
      <c r="P879" s="1">
        <v>1.39523989496325E-7</v>
      </c>
      <c r="Q879" s="1">
        <v>1.23379520989448E-7</v>
      </c>
      <c r="R879" s="1">
        <v>490.44089813445402</v>
      </c>
      <c r="S879" s="1">
        <v>50.537253784317798</v>
      </c>
      <c r="T879" s="1">
        <v>0.254535749834365</v>
      </c>
      <c r="U879" s="1">
        <v>17688.038824511201</v>
      </c>
      <c r="V879" s="1">
        <f t="shared" si="53"/>
        <v>0.17843225950379402</v>
      </c>
      <c r="W879" s="1">
        <f t="shared" si="54"/>
        <v>3.4686535500260582</v>
      </c>
      <c r="X879" s="1">
        <f t="shared" si="55"/>
        <v>198.54678102075678</v>
      </c>
    </row>
    <row r="880" spans="1:24" hidden="1" x14ac:dyDescent="0.3">
      <c r="A880" s="18" t="str">
        <f t="shared" si="52"/>
        <v>ConstMin - Bore/Drill Rigs_1998_25</v>
      </c>
      <c r="B880" s="1" t="s">
        <v>40</v>
      </c>
      <c r="C880" s="1">
        <v>2020</v>
      </c>
      <c r="D880" s="1" t="s">
        <v>84</v>
      </c>
      <c r="E880" s="1">
        <v>1998</v>
      </c>
      <c r="F880" s="1">
        <v>25</v>
      </c>
      <c r="G880" s="1" t="s">
        <v>5</v>
      </c>
      <c r="H880" s="1">
        <v>0</v>
      </c>
      <c r="I880" s="1">
        <v>0</v>
      </c>
      <c r="J880" s="1">
        <v>0</v>
      </c>
      <c r="K880" s="1">
        <v>0</v>
      </c>
      <c r="L880" s="1">
        <v>0</v>
      </c>
      <c r="M880" s="1">
        <v>0</v>
      </c>
      <c r="N880" s="1">
        <v>0</v>
      </c>
      <c r="O880" s="1">
        <v>0</v>
      </c>
      <c r="P880" s="1">
        <v>0</v>
      </c>
      <c r="Q880" s="1">
        <v>0</v>
      </c>
      <c r="R880" s="1">
        <v>0</v>
      </c>
      <c r="S880" s="1">
        <v>0</v>
      </c>
      <c r="T880" s="1">
        <v>0</v>
      </c>
      <c r="U880" s="1">
        <v>0</v>
      </c>
      <c r="V880" s="1">
        <f t="shared" si="53"/>
        <v>0</v>
      </c>
      <c r="W880" s="1">
        <f t="shared" si="54"/>
        <v>0</v>
      </c>
      <c r="X880" s="1" t="e">
        <f t="shared" si="55"/>
        <v>#DIV/0!</v>
      </c>
    </row>
    <row r="881" spans="1:24" hidden="1" x14ac:dyDescent="0.3">
      <c r="A881" s="18" t="str">
        <f t="shared" si="52"/>
        <v>ConstMin - Bore/Drill Rigs_1998_50</v>
      </c>
      <c r="B881" s="1" t="s">
        <v>40</v>
      </c>
      <c r="C881" s="1">
        <v>2020</v>
      </c>
      <c r="D881" s="1" t="s">
        <v>84</v>
      </c>
      <c r="E881" s="1">
        <v>1998</v>
      </c>
      <c r="F881" s="1">
        <v>50</v>
      </c>
      <c r="G881" s="1" t="s">
        <v>5</v>
      </c>
      <c r="H881" s="1">
        <v>5.1705753695642298E-6</v>
      </c>
      <c r="I881" s="1">
        <v>6.2563961971727198E-6</v>
      </c>
      <c r="J881" s="1">
        <v>7.4456285321724899E-6</v>
      </c>
      <c r="K881" s="1">
        <v>1.83338308677677E-5</v>
      </c>
      <c r="L881" s="1">
        <v>1.6326957374843E-5</v>
      </c>
      <c r="M881" s="1">
        <v>1.3800901467887899E-3</v>
      </c>
      <c r="N881" s="1">
        <v>1.8303228594537099E-6</v>
      </c>
      <c r="O881" s="1">
        <v>1.68389703069741E-6</v>
      </c>
      <c r="P881" s="1">
        <v>1.26045005547303E-8</v>
      </c>
      <c r="Q881" s="1">
        <v>1.12641102515683E-8</v>
      </c>
      <c r="R881" s="1">
        <v>44.775504914929499</v>
      </c>
      <c r="S881" s="1">
        <v>37.855620812223101</v>
      </c>
      <c r="T881" s="1">
        <v>0.16969049988957599</v>
      </c>
      <c r="U881" s="1">
        <v>1552.0804533011401</v>
      </c>
      <c r="V881" s="1">
        <f t="shared" si="53"/>
        <v>1.3347459586067503</v>
      </c>
      <c r="W881" s="1">
        <f t="shared" si="54"/>
        <v>3.4832097721471635</v>
      </c>
      <c r="X881" s="1">
        <f t="shared" si="55"/>
        <v>223.08627080984016</v>
      </c>
    </row>
    <row r="882" spans="1:24" hidden="1" x14ac:dyDescent="0.3">
      <c r="A882" s="18" t="str">
        <f t="shared" si="52"/>
        <v>ConstMin - Bore/Drill Rigs_1998_100</v>
      </c>
      <c r="B882" s="1" t="s">
        <v>40</v>
      </c>
      <c r="C882" s="1">
        <v>2020</v>
      </c>
      <c r="D882" s="1" t="s">
        <v>84</v>
      </c>
      <c r="E882" s="1">
        <v>1998</v>
      </c>
      <c r="F882" s="1">
        <v>100</v>
      </c>
      <c r="G882" s="1" t="s">
        <v>5</v>
      </c>
      <c r="H882" s="1">
        <v>5.4311035347550298E-6</v>
      </c>
      <c r="I882" s="1">
        <v>6.5716352770535798E-6</v>
      </c>
      <c r="J882" s="1">
        <v>7.8207890900472405E-6</v>
      </c>
      <c r="K882" s="1">
        <v>2.42966526867933E-5</v>
      </c>
      <c r="L882" s="1">
        <v>4.4831109602735997E-5</v>
      </c>
      <c r="M882" s="1">
        <v>3.2125569566044702E-3</v>
      </c>
      <c r="N882" s="1">
        <v>4.6911849981663904E-6</v>
      </c>
      <c r="O882" s="1">
        <v>4.3158901983130802E-6</v>
      </c>
      <c r="P882" s="1">
        <v>2.95387491160906E-8</v>
      </c>
      <c r="Q882" s="1">
        <v>2.6220458013438399E-8</v>
      </c>
      <c r="R882" s="1">
        <v>104.22787245792</v>
      </c>
      <c r="S882" s="1">
        <v>51.010449044470597</v>
      </c>
      <c r="T882" s="1">
        <v>0.42422624972394202</v>
      </c>
      <c r="U882" s="1">
        <v>3866.5920375708702</v>
      </c>
      <c r="V882" s="1">
        <f t="shared" si="53"/>
        <v>0.56277357981524168</v>
      </c>
      <c r="W882" s="1">
        <f t="shared" si="54"/>
        <v>3.8391911563194761</v>
      </c>
      <c r="X882" s="1">
        <f t="shared" si="55"/>
        <v>120.24349996650319</v>
      </c>
    </row>
    <row r="883" spans="1:24" hidden="1" x14ac:dyDescent="0.3">
      <c r="A883" s="18" t="str">
        <f t="shared" si="52"/>
        <v>ConstMin - Bore/Drill Rigs_1998_175</v>
      </c>
      <c r="B883" s="1" t="s">
        <v>40</v>
      </c>
      <c r="C883" s="1">
        <v>2020</v>
      </c>
      <c r="D883" s="1" t="s">
        <v>84</v>
      </c>
      <c r="E883" s="1">
        <v>1998</v>
      </c>
      <c r="F883" s="1">
        <v>175</v>
      </c>
      <c r="G883" s="1" t="s">
        <v>5</v>
      </c>
      <c r="H883" s="1">
        <v>8.2842950548239899E-6</v>
      </c>
      <c r="I883" s="1">
        <v>1.0023997016337E-5</v>
      </c>
      <c r="J883" s="1">
        <v>1.19293848789465E-5</v>
      </c>
      <c r="K883" s="1">
        <v>4.1730931791813401E-5</v>
      </c>
      <c r="L883" s="1">
        <v>9.9530929548894201E-5</v>
      </c>
      <c r="M883" s="1">
        <v>7.1322968124816503E-3</v>
      </c>
      <c r="N883" s="1">
        <v>5.7330881006283797E-6</v>
      </c>
      <c r="O883" s="1">
        <v>5.2744410525781103E-6</v>
      </c>
      <c r="P883" s="1">
        <v>6.5693092199697104E-8</v>
      </c>
      <c r="Q883" s="1">
        <v>5.8212847783629402E-8</v>
      </c>
      <c r="R883" s="1">
        <v>231.39951525998501</v>
      </c>
      <c r="S883" s="1">
        <v>56.4048750102124</v>
      </c>
      <c r="T883" s="1">
        <v>0.33938099977915298</v>
      </c>
      <c r="U883" s="1">
        <v>8432.5288140267494</v>
      </c>
      <c r="V883" s="1">
        <f t="shared" si="53"/>
        <v>0.39361505007175512</v>
      </c>
      <c r="W883" s="1">
        <f t="shared" si="54"/>
        <v>3.9083084077365831</v>
      </c>
      <c r="X883" s="1">
        <f t="shared" si="55"/>
        <v>166.19927175333038</v>
      </c>
    </row>
    <row r="884" spans="1:24" hidden="1" x14ac:dyDescent="0.3">
      <c r="A884" s="18" t="str">
        <f t="shared" si="52"/>
        <v>ConstMin - Bore/Drill Rigs_1998_300</v>
      </c>
      <c r="B884" s="1" t="s">
        <v>40</v>
      </c>
      <c r="C884" s="1">
        <v>2020</v>
      </c>
      <c r="D884" s="1" t="s">
        <v>84</v>
      </c>
      <c r="E884" s="1">
        <v>1998</v>
      </c>
      <c r="F884" s="1">
        <v>300</v>
      </c>
      <c r="G884" s="1" t="s">
        <v>5</v>
      </c>
      <c r="H884" s="1">
        <v>7.8799285114686897E-7</v>
      </c>
      <c r="I884" s="1">
        <v>9.5347134988771202E-7</v>
      </c>
      <c r="J884" s="1">
        <v>1.13470970565149E-6</v>
      </c>
      <c r="K884" s="1">
        <v>2.8746293545078102E-6</v>
      </c>
      <c r="L884" s="1">
        <v>1.8229639952000302E-5</v>
      </c>
      <c r="M884" s="1">
        <v>1.4420958660897301E-3</v>
      </c>
      <c r="N884" s="1">
        <v>4.22598672609597E-7</v>
      </c>
      <c r="O884" s="1">
        <v>3.8879077880082999E-7</v>
      </c>
      <c r="P884" s="1">
        <v>1.3309251654847001E-8</v>
      </c>
      <c r="Q884" s="1">
        <v>1.17701925970287E-8</v>
      </c>
      <c r="R884" s="1">
        <v>46.787212190554399</v>
      </c>
      <c r="S884" s="1">
        <v>8.1389584746279606</v>
      </c>
      <c r="T884" s="1">
        <v>8.4845249944788398E-2</v>
      </c>
      <c r="U884" s="1">
        <v>1806.8487813674001</v>
      </c>
      <c r="V884" s="1">
        <f t="shared" si="53"/>
        <v>0.17473280202597635</v>
      </c>
      <c r="W884" s="1">
        <f t="shared" si="54"/>
        <v>3.3407569814371714</v>
      </c>
      <c r="X884" s="1">
        <f t="shared" si="55"/>
        <v>95.927096448230742</v>
      </c>
    </row>
    <row r="885" spans="1:24" hidden="1" x14ac:dyDescent="0.3">
      <c r="A885" s="18" t="str">
        <f t="shared" si="52"/>
        <v>ConstMin - Bore/Drill Rigs_1998_600</v>
      </c>
      <c r="B885" s="1" t="s">
        <v>40</v>
      </c>
      <c r="C885" s="1">
        <v>2020</v>
      </c>
      <c r="D885" s="1" t="s">
        <v>84</v>
      </c>
      <c r="E885" s="1">
        <v>1998</v>
      </c>
      <c r="F885" s="1">
        <v>600</v>
      </c>
      <c r="G885" s="1" t="s">
        <v>5</v>
      </c>
      <c r="H885" s="1">
        <v>1.3902728916256999E-6</v>
      </c>
      <c r="I885" s="1">
        <v>1.6822301988671E-6</v>
      </c>
      <c r="J885" s="1">
        <v>2.0019929639410202E-6</v>
      </c>
      <c r="K885" s="1">
        <v>5.1645141269978396E-6</v>
      </c>
      <c r="L885" s="1">
        <v>3.2745987620312103E-5</v>
      </c>
      <c r="M885" s="1">
        <v>2.67542116237708E-3</v>
      </c>
      <c r="N885" s="1">
        <v>7.8401821853764595E-7</v>
      </c>
      <c r="O885" s="1">
        <v>7.2129676105463403E-7</v>
      </c>
      <c r="P885" s="1">
        <v>2.4693887243529599E-8</v>
      </c>
      <c r="Q885" s="1">
        <v>2.1836427868509701E-8</v>
      </c>
      <c r="R885" s="1">
        <v>86.801093163557198</v>
      </c>
      <c r="S885" s="1">
        <v>9.0853489949335398</v>
      </c>
      <c r="T885" s="1">
        <v>8.4845249944788398E-2</v>
      </c>
      <c r="U885" s="1">
        <v>3361.5791281254101</v>
      </c>
      <c r="V885" s="1">
        <f t="shared" si="53"/>
        <v>0.16570312052928107</v>
      </c>
      <c r="W885" s="1">
        <f t="shared" si="54"/>
        <v>3.2255468586600959</v>
      </c>
      <c r="X885" s="1">
        <f t="shared" si="55"/>
        <v>107.08140998872271</v>
      </c>
    </row>
    <row r="886" spans="1:24" hidden="1" x14ac:dyDescent="0.3">
      <c r="A886" s="18" t="str">
        <f t="shared" si="52"/>
        <v>ConstMin - Bore/Drill Rigs_1999_50</v>
      </c>
      <c r="B886" s="1" t="s">
        <v>40</v>
      </c>
      <c r="C886" s="1">
        <v>2020</v>
      </c>
      <c r="D886" s="1" t="s">
        <v>84</v>
      </c>
      <c r="E886" s="1">
        <v>1999</v>
      </c>
      <c r="F886" s="1">
        <v>50</v>
      </c>
      <c r="G886" s="1" t="s">
        <v>5</v>
      </c>
      <c r="H886" s="1">
        <v>4.3494124096575202E-6</v>
      </c>
      <c r="I886" s="1">
        <v>5.2627890156855998E-6</v>
      </c>
      <c r="J886" s="1">
        <v>6.2631538699068299E-6</v>
      </c>
      <c r="K886" s="1">
        <v>1.5713884300806799E-5</v>
      </c>
      <c r="L886" s="1">
        <v>1.4313155137801301E-5</v>
      </c>
      <c r="M886" s="1">
        <v>1.45245776949949E-3</v>
      </c>
      <c r="N886" s="1">
        <v>1.6809435505092901E-6</v>
      </c>
      <c r="O886" s="1">
        <v>1.54646806646855E-6</v>
      </c>
      <c r="P886" s="1">
        <v>1.32982100037483E-8</v>
      </c>
      <c r="Q886" s="1">
        <v>1.1854765059700899E-8</v>
      </c>
      <c r="R886" s="1">
        <v>47.123392735087002</v>
      </c>
      <c r="S886" s="1">
        <v>37.098508395978598</v>
      </c>
      <c r="T886" s="1">
        <v>0.254535749834365</v>
      </c>
      <c r="U886" s="1">
        <v>1558.1373526310999</v>
      </c>
      <c r="V886" s="1">
        <f t="shared" si="53"/>
        <v>1.1184042825459317</v>
      </c>
      <c r="W886" s="1">
        <f t="shared" si="54"/>
        <v>3.0417130451458698</v>
      </c>
      <c r="X886" s="1">
        <f t="shared" si="55"/>
        <v>145.74969692909482</v>
      </c>
    </row>
    <row r="887" spans="1:24" hidden="1" x14ac:dyDescent="0.3">
      <c r="A887" s="18" t="str">
        <f t="shared" si="52"/>
        <v>ConstMin - Bore/Drill Rigs_1999_75</v>
      </c>
      <c r="B887" s="1" t="s">
        <v>40</v>
      </c>
      <c r="C887" s="1">
        <v>2020</v>
      </c>
      <c r="D887" s="1" t="s">
        <v>84</v>
      </c>
      <c r="E887" s="1">
        <v>1999</v>
      </c>
      <c r="F887" s="1">
        <v>75</v>
      </c>
      <c r="G887" s="1" t="s">
        <v>5</v>
      </c>
      <c r="H887" s="1">
        <v>8.3914963394857298E-6</v>
      </c>
      <c r="I887" s="1">
        <v>1.01537105707777E-5</v>
      </c>
      <c r="J887" s="1">
        <v>1.20837547288594E-5</v>
      </c>
      <c r="K887" s="1">
        <v>3.7590067075650201E-5</v>
      </c>
      <c r="L887" s="1">
        <v>6.9376317087259994E-5</v>
      </c>
      <c r="M887" s="1">
        <v>4.9812394432192401E-3</v>
      </c>
      <c r="N887" s="1">
        <v>7.2377395356215597E-6</v>
      </c>
      <c r="O887" s="1">
        <v>6.6587203727718301E-6</v>
      </c>
      <c r="P887" s="1">
        <v>4.5802284038607497E-8</v>
      </c>
      <c r="Q887" s="1">
        <v>4.0656206703915603E-8</v>
      </c>
      <c r="R887" s="1">
        <v>161.61082788053301</v>
      </c>
      <c r="S887" s="1">
        <v>72.304235751346098</v>
      </c>
      <c r="T887" s="1">
        <v>0.33938099977915298</v>
      </c>
      <c r="U887" s="1">
        <v>5350.5134455996103</v>
      </c>
      <c r="V887" s="1">
        <f t="shared" si="53"/>
        <v>0.62837358562159273</v>
      </c>
      <c r="W887" s="1">
        <f t="shared" si="54"/>
        <v>4.2934299556268654</v>
      </c>
      <c r="X887" s="1">
        <f t="shared" si="55"/>
        <v>213.04738862339664</v>
      </c>
    </row>
    <row r="888" spans="1:24" hidden="1" x14ac:dyDescent="0.3">
      <c r="A888" s="18" t="str">
        <f t="shared" si="52"/>
        <v>ConstMin - Bore/Drill Rigs_1999_175</v>
      </c>
      <c r="B888" s="1" t="s">
        <v>40</v>
      </c>
      <c r="C888" s="1">
        <v>2020</v>
      </c>
      <c r="D888" s="1" t="s">
        <v>84</v>
      </c>
      <c r="E888" s="1">
        <v>1999</v>
      </c>
      <c r="F888" s="1">
        <v>175</v>
      </c>
      <c r="G888" s="1" t="s">
        <v>5</v>
      </c>
      <c r="H888" s="1">
        <v>9.3045285632888094E-6</v>
      </c>
      <c r="I888" s="1">
        <v>1.12584795615794E-5</v>
      </c>
      <c r="J888" s="1">
        <v>1.3398521131135801E-5</v>
      </c>
      <c r="K888" s="1">
        <v>4.6932525170378699E-5</v>
      </c>
      <c r="L888" s="1">
        <v>1.11964131838637E-4</v>
      </c>
      <c r="M888" s="1">
        <v>8.0390567438010496E-3</v>
      </c>
      <c r="N888" s="1">
        <v>6.4298481852643696E-6</v>
      </c>
      <c r="O888" s="1">
        <v>5.9154603304432204E-6</v>
      </c>
      <c r="P888" s="1">
        <v>7.4045930436229298E-8</v>
      </c>
      <c r="Q888" s="1">
        <v>6.5613700446661495E-8</v>
      </c>
      <c r="R888" s="1">
        <v>260.81834261406999</v>
      </c>
      <c r="S888" s="1">
        <v>72.682791959468304</v>
      </c>
      <c r="T888" s="1">
        <v>0.50907149966873</v>
      </c>
      <c r="U888" s="1">
        <v>10211.9322703053</v>
      </c>
      <c r="V888" s="1">
        <f t="shared" si="53"/>
        <v>0.3650567799496286</v>
      </c>
      <c r="W888" s="1">
        <f t="shared" si="54"/>
        <v>3.6304427445382861</v>
      </c>
      <c r="X888" s="1">
        <f t="shared" si="55"/>
        <v>142.77521331829703</v>
      </c>
    </row>
    <row r="889" spans="1:24" hidden="1" x14ac:dyDescent="0.3">
      <c r="A889" s="18" t="str">
        <f t="shared" si="52"/>
        <v>ConstMin - Bore/Drill Rigs_1999_300</v>
      </c>
      <c r="B889" s="1" t="s">
        <v>40</v>
      </c>
      <c r="C889" s="1">
        <v>2020</v>
      </c>
      <c r="D889" s="1" t="s">
        <v>84</v>
      </c>
      <c r="E889" s="1">
        <v>1999</v>
      </c>
      <c r="F889" s="1">
        <v>300</v>
      </c>
      <c r="G889" s="1" t="s">
        <v>5</v>
      </c>
      <c r="H889" s="1">
        <v>4.4033986713637702E-6</v>
      </c>
      <c r="I889" s="1">
        <v>5.32811239235016E-6</v>
      </c>
      <c r="J889" s="1">
        <v>6.3408940867638201E-6</v>
      </c>
      <c r="K889" s="1">
        <v>1.6085095962243098E-5</v>
      </c>
      <c r="L889" s="1">
        <v>1.02028976778826E-4</v>
      </c>
      <c r="M889" s="1">
        <v>8.0871366386155198E-3</v>
      </c>
      <c r="N889" s="1">
        <v>2.36057643566231E-6</v>
      </c>
      <c r="O889" s="1">
        <v>2.17173032080933E-6</v>
      </c>
      <c r="P889" s="1">
        <v>7.4637486804134697E-8</v>
      </c>
      <c r="Q889" s="1">
        <v>6.6006122084722004E-8</v>
      </c>
      <c r="R889" s="1">
        <v>262.378241850785</v>
      </c>
      <c r="S889" s="1">
        <v>46.183857390912102</v>
      </c>
      <c r="T889" s="1">
        <v>0.33938099977915298</v>
      </c>
      <c r="U889" s="1">
        <v>9756.3398738302003</v>
      </c>
      <c r="V889" s="1">
        <f t="shared" si="53"/>
        <v>0.18083190479385042</v>
      </c>
      <c r="W889" s="1">
        <f t="shared" si="54"/>
        <v>3.4627824746287965</v>
      </c>
      <c r="X889" s="1">
        <f t="shared" si="55"/>
        <v>136.08262519400185</v>
      </c>
    </row>
    <row r="890" spans="1:24" hidden="1" x14ac:dyDescent="0.3">
      <c r="A890" s="18" t="str">
        <f t="shared" si="52"/>
        <v>ConstMin - Bore/Drill Rigs_1999_600</v>
      </c>
      <c r="B890" s="1" t="s">
        <v>40</v>
      </c>
      <c r="C890" s="1">
        <v>2020</v>
      </c>
      <c r="D890" s="1" t="s">
        <v>84</v>
      </c>
      <c r="E890" s="1">
        <v>1999</v>
      </c>
      <c r="F890" s="1">
        <v>600</v>
      </c>
      <c r="G890" s="1" t="s">
        <v>5</v>
      </c>
      <c r="H890" s="1">
        <v>1.1428183344757099E-6</v>
      </c>
      <c r="I890" s="1">
        <v>1.3828101847156101E-6</v>
      </c>
      <c r="J890" s="1">
        <v>1.6456584016450299E-6</v>
      </c>
      <c r="K890" s="1">
        <v>4.2499730629889498E-6</v>
      </c>
      <c r="L890" s="1">
        <v>2.6953977237498199E-5</v>
      </c>
      <c r="M890" s="1">
        <v>2.2054147419594801E-3</v>
      </c>
      <c r="N890" s="1">
        <v>6.4374454190291698E-7</v>
      </c>
      <c r="O890" s="1">
        <v>5.9224497855068399E-7</v>
      </c>
      <c r="P890" s="1">
        <v>2.0355868439789801E-8</v>
      </c>
      <c r="Q890" s="1">
        <v>1.8000298648366099E-8</v>
      </c>
      <c r="R890" s="1">
        <v>71.552252472662005</v>
      </c>
      <c r="S890" s="1">
        <v>9.0853489949335398</v>
      </c>
      <c r="T890" s="1">
        <v>8.4845249944788398E-2</v>
      </c>
      <c r="U890" s="1">
        <v>2771.0314434547299</v>
      </c>
      <c r="V890" s="1">
        <f t="shared" si="53"/>
        <v>0.1652379188304014</v>
      </c>
      <c r="W890" s="1">
        <f t="shared" si="54"/>
        <v>3.2208463259490605</v>
      </c>
      <c r="X890" s="1">
        <f t="shared" si="55"/>
        <v>107.08140998872271</v>
      </c>
    </row>
    <row r="891" spans="1:24" hidden="1" x14ac:dyDescent="0.3">
      <c r="A891" s="18" t="str">
        <f t="shared" si="52"/>
        <v>ConstMin - Bore/Drill Rigs_1999_750</v>
      </c>
      <c r="B891" s="1" t="s">
        <v>40</v>
      </c>
      <c r="C891" s="1">
        <v>2020</v>
      </c>
      <c r="D891" s="1" t="s">
        <v>84</v>
      </c>
      <c r="E891" s="1">
        <v>1999</v>
      </c>
      <c r="F891" s="1">
        <v>750</v>
      </c>
      <c r="G891" s="1" t="s">
        <v>5</v>
      </c>
      <c r="H891" s="1">
        <v>4.8710289666178003E-6</v>
      </c>
      <c r="I891" s="1">
        <v>5.8939450496075402E-6</v>
      </c>
      <c r="J891" s="1">
        <v>7.01428171192964E-6</v>
      </c>
      <c r="K891" s="1">
        <v>1.81146392848709E-5</v>
      </c>
      <c r="L891" s="1">
        <v>1.14885804618845E-4</v>
      </c>
      <c r="M891" s="1">
        <v>9.4001284083518998E-3</v>
      </c>
      <c r="N891" s="1">
        <v>2.7438291949960401E-6</v>
      </c>
      <c r="O891" s="1">
        <v>2.5243228593963502E-6</v>
      </c>
      <c r="P891" s="1">
        <v>8.6762717940087696E-8</v>
      </c>
      <c r="Q891" s="1">
        <v>7.6722584402872194E-8</v>
      </c>
      <c r="R891" s="1">
        <v>304.97681381790397</v>
      </c>
      <c r="S891" s="1">
        <v>18.170697989867001</v>
      </c>
      <c r="T891" s="1">
        <v>0.16969049988957599</v>
      </c>
      <c r="U891" s="1">
        <v>11810.953693413599</v>
      </c>
      <c r="V891" s="1">
        <f t="shared" si="53"/>
        <v>0.16523791883040206</v>
      </c>
      <c r="W891" s="1">
        <f t="shared" si="54"/>
        <v>3.2208463259490676</v>
      </c>
      <c r="X891" s="1">
        <f t="shared" si="55"/>
        <v>107.08140998872277</v>
      </c>
    </row>
    <row r="892" spans="1:24" hidden="1" x14ac:dyDescent="0.3">
      <c r="A892" s="18" t="str">
        <f t="shared" si="52"/>
        <v>ConstMin - Bore/Drill Rigs_2000_50</v>
      </c>
      <c r="B892" s="1" t="s">
        <v>40</v>
      </c>
      <c r="C892" s="1">
        <v>2020</v>
      </c>
      <c r="D892" s="1" t="s">
        <v>84</v>
      </c>
      <c r="E892" s="1">
        <v>2000</v>
      </c>
      <c r="F892" s="1">
        <v>50</v>
      </c>
      <c r="G892" s="1" t="s">
        <v>5</v>
      </c>
      <c r="H892" s="1">
        <v>7.2206670256820397E-6</v>
      </c>
      <c r="I892" s="1">
        <v>8.7370071010752697E-6</v>
      </c>
      <c r="J892" s="1">
        <v>1.03977605169821E-5</v>
      </c>
      <c r="K892" s="1">
        <v>2.6111572477468799E-5</v>
      </c>
      <c r="L892" s="1">
        <v>2.3896613175478599E-5</v>
      </c>
      <c r="M892" s="1">
        <v>2.4288759491315299E-3</v>
      </c>
      <c r="N892" s="1">
        <v>2.7962582897251102E-6</v>
      </c>
      <c r="O892" s="1">
        <v>2.57255762654711E-6</v>
      </c>
      <c r="P892" s="1">
        <v>2.2239542657342201E-8</v>
      </c>
      <c r="Q892" s="1">
        <v>1.98241589812518E-8</v>
      </c>
      <c r="R892" s="1">
        <v>78.802205240826694</v>
      </c>
      <c r="S892" s="1">
        <v>77.982578873179605</v>
      </c>
      <c r="T892" s="1">
        <v>0.33938099977915298</v>
      </c>
      <c r="U892" s="1">
        <v>2612.4163922515099</v>
      </c>
      <c r="V892" s="1">
        <f t="shared" si="53"/>
        <v>1.1074111430665357</v>
      </c>
      <c r="W892" s="1">
        <f t="shared" si="54"/>
        <v>3.0288833928976344</v>
      </c>
      <c r="X892" s="1">
        <f t="shared" si="55"/>
        <v>229.77885893413475</v>
      </c>
    </row>
    <row r="893" spans="1:24" hidden="1" x14ac:dyDescent="0.3">
      <c r="A893" s="18" t="str">
        <f t="shared" si="52"/>
        <v>ConstMin - Bore/Drill Rigs_2000_100</v>
      </c>
      <c r="B893" s="1" t="s">
        <v>40</v>
      </c>
      <c r="C893" s="1">
        <v>2020</v>
      </c>
      <c r="D893" s="1" t="s">
        <v>84</v>
      </c>
      <c r="E893" s="1">
        <v>2000</v>
      </c>
      <c r="F893" s="1">
        <v>100</v>
      </c>
      <c r="G893" s="1" t="s">
        <v>5</v>
      </c>
      <c r="H893" s="1">
        <v>1.5290201448086102E-5</v>
      </c>
      <c r="I893" s="1">
        <v>1.8501143752184199E-5</v>
      </c>
      <c r="J893" s="1">
        <v>2.2017890085244001E-5</v>
      </c>
      <c r="K893" s="1">
        <v>6.8584431965303905E-5</v>
      </c>
      <c r="L893" s="1">
        <v>1.26610354585145E-4</v>
      </c>
      <c r="M893" s="1">
        <v>9.1086060113998897E-3</v>
      </c>
      <c r="N893" s="1">
        <v>1.3168624024761199E-5</v>
      </c>
      <c r="O893" s="1">
        <v>1.2115134102780301E-5</v>
      </c>
      <c r="P893" s="1">
        <v>8.3754873635207795E-8</v>
      </c>
      <c r="Q893" s="1">
        <v>7.4343217788517594E-8</v>
      </c>
      <c r="R893" s="1">
        <v>295.518690703331</v>
      </c>
      <c r="S893" s="1">
        <v>139.49796269304201</v>
      </c>
      <c r="T893" s="1">
        <v>0.84845249944788403</v>
      </c>
      <c r="U893" s="1">
        <v>11857.326828908501</v>
      </c>
      <c r="V893" s="1">
        <f t="shared" si="53"/>
        <v>0.51665470364846067</v>
      </c>
      <c r="W893" s="1">
        <f t="shared" si="54"/>
        <v>3.5356643947643525</v>
      </c>
      <c r="X893" s="1">
        <f t="shared" si="55"/>
        <v>164.41458158685128</v>
      </c>
    </row>
    <row r="894" spans="1:24" hidden="1" x14ac:dyDescent="0.3">
      <c r="A894" s="18" t="str">
        <f t="shared" si="52"/>
        <v>ConstMin - Bore/Drill Rigs_2000_175</v>
      </c>
      <c r="B894" s="1" t="s">
        <v>40</v>
      </c>
      <c r="C894" s="1">
        <v>2020</v>
      </c>
      <c r="D894" s="1" t="s">
        <v>84</v>
      </c>
      <c r="E894" s="1">
        <v>2000</v>
      </c>
      <c r="F894" s="1">
        <v>175</v>
      </c>
      <c r="G894" s="1" t="s">
        <v>5</v>
      </c>
      <c r="H894" s="1">
        <v>2.2692876698121901E-5</v>
      </c>
      <c r="I894" s="1">
        <v>2.74583808047275E-5</v>
      </c>
      <c r="J894" s="1">
        <v>3.2677742445295502E-5</v>
      </c>
      <c r="K894" s="1">
        <v>1.14617111190348E-4</v>
      </c>
      <c r="L894" s="1">
        <v>2.7350162488040301E-4</v>
      </c>
      <c r="M894" s="1">
        <v>1.96762622826234E-2</v>
      </c>
      <c r="N894" s="1">
        <v>1.56589923716602E-5</v>
      </c>
      <c r="O894" s="1">
        <v>1.4406272981927399E-5</v>
      </c>
      <c r="P894" s="1">
        <v>1.8123601627476301E-7</v>
      </c>
      <c r="Q894" s="1">
        <v>1.60595007656528E-7</v>
      </c>
      <c r="R894" s="1">
        <v>638.37466022998694</v>
      </c>
      <c r="S894" s="1">
        <v>185.871098188015</v>
      </c>
      <c r="T894" s="1">
        <v>1.2726787491718199</v>
      </c>
      <c r="U894" s="1">
        <v>24782.813091735399</v>
      </c>
      <c r="V894" s="1">
        <f t="shared" si="53"/>
        <v>0.36687061089544365</v>
      </c>
      <c r="W894" s="1">
        <f t="shared" si="54"/>
        <v>3.6542470917838847</v>
      </c>
      <c r="X894" s="1">
        <f t="shared" si="55"/>
        <v>146.04714529017502</v>
      </c>
    </row>
    <row r="895" spans="1:24" hidden="1" x14ac:dyDescent="0.3">
      <c r="A895" s="18" t="str">
        <f t="shared" si="52"/>
        <v>ConstMin - Bore/Drill Rigs_2000_300</v>
      </c>
      <c r="B895" s="1" t="s">
        <v>40</v>
      </c>
      <c r="C895" s="1">
        <v>2020</v>
      </c>
      <c r="D895" s="1" t="s">
        <v>84</v>
      </c>
      <c r="E895" s="1">
        <v>2000</v>
      </c>
      <c r="F895" s="1">
        <v>300</v>
      </c>
      <c r="G895" s="1" t="s">
        <v>5</v>
      </c>
      <c r="H895" s="1">
        <v>8.9605456085518897E-6</v>
      </c>
      <c r="I895" s="1">
        <v>1.0842260186347701E-5</v>
      </c>
      <c r="J895" s="1">
        <v>1.29031856763147E-5</v>
      </c>
      <c r="K895" s="1">
        <v>3.2775512915786697E-5</v>
      </c>
      <c r="L895" s="1">
        <v>2.0794737677523099E-4</v>
      </c>
      <c r="M895" s="1">
        <v>1.6515114618444501E-2</v>
      </c>
      <c r="N895" s="1">
        <v>4.2226402652222003E-6</v>
      </c>
      <c r="O895" s="1">
        <v>3.8848290440044202E-6</v>
      </c>
      <c r="P895" s="1">
        <v>1.5242160838848099E-7</v>
      </c>
      <c r="Q895" s="1">
        <v>1.34794145376879E-7</v>
      </c>
      <c r="R895" s="1">
        <v>535.81470564760002</v>
      </c>
      <c r="S895" s="1">
        <v>103.156566713307</v>
      </c>
      <c r="T895" s="1">
        <v>0.50907149966873</v>
      </c>
      <c r="U895" s="1">
        <v>20545.349537067101</v>
      </c>
      <c r="V895" s="1">
        <f t="shared" si="53"/>
        <v>0.17474103004199495</v>
      </c>
      <c r="W895" s="1">
        <f t="shared" si="54"/>
        <v>3.351417341744781</v>
      </c>
      <c r="X895" s="1">
        <f t="shared" si="55"/>
        <v>202.63669598560213</v>
      </c>
    </row>
    <row r="896" spans="1:24" hidden="1" x14ac:dyDescent="0.3">
      <c r="A896" s="18" t="str">
        <f t="shared" si="52"/>
        <v>ConstMin - Bore/Drill Rigs_2000_600</v>
      </c>
      <c r="B896" s="1" t="s">
        <v>40</v>
      </c>
      <c r="C896" s="1">
        <v>2020</v>
      </c>
      <c r="D896" s="1" t="s">
        <v>84</v>
      </c>
      <c r="E896" s="1">
        <v>2000</v>
      </c>
      <c r="F896" s="1">
        <v>600</v>
      </c>
      <c r="G896" s="1" t="s">
        <v>5</v>
      </c>
      <c r="H896" s="1">
        <v>9.58899801797819E-6</v>
      </c>
      <c r="I896" s="1">
        <v>1.1602687601753599E-5</v>
      </c>
      <c r="J896" s="1">
        <v>1.3808157145888599E-5</v>
      </c>
      <c r="K896" s="1">
        <v>3.5699648878240302E-5</v>
      </c>
      <c r="L896" s="1">
        <v>2.2646913621536701E-4</v>
      </c>
      <c r="M896" s="1">
        <v>1.85571259734559E-2</v>
      </c>
      <c r="N896" s="1">
        <v>5.3953115404231596E-6</v>
      </c>
      <c r="O896" s="1">
        <v>4.9636866171893098E-6</v>
      </c>
      <c r="P896" s="1">
        <v>1.71282162459336E-7</v>
      </c>
      <c r="Q896" s="1">
        <v>1.5146076754741099E-7</v>
      </c>
      <c r="R896" s="1">
        <v>602.06551518739502</v>
      </c>
      <c r="S896" s="1">
        <v>50.1586975761956</v>
      </c>
      <c r="T896" s="1">
        <v>0.42422624972394202</v>
      </c>
      <c r="U896" s="1">
        <v>23378.8033219237</v>
      </c>
      <c r="V896" s="1">
        <f t="shared" si="53"/>
        <v>0.16433305252972483</v>
      </c>
      <c r="W896" s="1">
        <f t="shared" si="54"/>
        <v>3.2075641209556083</v>
      </c>
      <c r="X896" s="1">
        <f t="shared" si="55"/>
        <v>118.2357235292147</v>
      </c>
    </row>
    <row r="897" spans="1:24" hidden="1" x14ac:dyDescent="0.3">
      <c r="A897" s="18" t="str">
        <f t="shared" si="52"/>
        <v>ConstMin - Bore/Drill Rigs_2001_50</v>
      </c>
      <c r="B897" s="1" t="s">
        <v>40</v>
      </c>
      <c r="C897" s="1">
        <v>2020</v>
      </c>
      <c r="D897" s="1" t="s">
        <v>84</v>
      </c>
      <c r="E897" s="1">
        <v>2001</v>
      </c>
      <c r="F897" s="1">
        <v>50</v>
      </c>
      <c r="G897" s="1" t="s">
        <v>5</v>
      </c>
      <c r="H897" s="1">
        <v>1.38165528364131E-6</v>
      </c>
      <c r="I897" s="1">
        <v>1.67180289320599E-6</v>
      </c>
      <c r="J897" s="1">
        <v>1.9895836084434902E-6</v>
      </c>
      <c r="K897" s="1">
        <v>5.0010787271314797E-6</v>
      </c>
      <c r="L897" s="1">
        <v>4.5986985236927497E-6</v>
      </c>
      <c r="M897" s="1">
        <v>4.68172498599462E-4</v>
      </c>
      <c r="N897" s="1">
        <v>5.3615230273971295E-7</v>
      </c>
      <c r="O897" s="1">
        <v>4.9326011852053601E-7</v>
      </c>
      <c r="P897" s="1">
        <v>4.2870372652653097E-9</v>
      </c>
      <c r="Q897" s="1">
        <v>3.8211609967994496E-9</v>
      </c>
      <c r="R897" s="1">
        <v>15.1893411172097</v>
      </c>
      <c r="S897" s="1">
        <v>20.252757134539301</v>
      </c>
      <c r="T897" s="1">
        <v>8.4845249944788398E-2</v>
      </c>
      <c r="U897" s="1">
        <v>526.57168549802304</v>
      </c>
      <c r="V897" s="1">
        <f t="shared" si="53"/>
        <v>1.0512745973475941</v>
      </c>
      <c r="W897" s="1">
        <f t="shared" si="54"/>
        <v>2.8917852448185664</v>
      </c>
      <c r="X897" s="1">
        <f t="shared" si="55"/>
        <v>238.70230976652715</v>
      </c>
    </row>
    <row r="898" spans="1:24" hidden="1" x14ac:dyDescent="0.3">
      <c r="A898" s="18" t="str">
        <f t="shared" si="52"/>
        <v>ConstMin - Bore/Drill Rigs_2001_100</v>
      </c>
      <c r="B898" s="1" t="s">
        <v>40</v>
      </c>
      <c r="C898" s="1">
        <v>2020</v>
      </c>
      <c r="D898" s="1" t="s">
        <v>84</v>
      </c>
      <c r="E898" s="1">
        <v>2001</v>
      </c>
      <c r="F898" s="1">
        <v>100</v>
      </c>
      <c r="G898" s="1" t="s">
        <v>5</v>
      </c>
      <c r="H898" s="1">
        <v>1.1588030300583099E-5</v>
      </c>
      <c r="I898" s="1">
        <v>1.40215166637056E-5</v>
      </c>
      <c r="J898" s="1">
        <v>1.66867636328397E-5</v>
      </c>
      <c r="K898" s="1">
        <v>5.2047989442016598E-5</v>
      </c>
      <c r="L898" s="1">
        <v>9.6106689718525705E-5</v>
      </c>
      <c r="M898" s="1">
        <v>6.9277868724631503E-3</v>
      </c>
      <c r="N898" s="1">
        <v>9.9654056273612999E-6</v>
      </c>
      <c r="O898" s="1">
        <v>9.16817317717239E-6</v>
      </c>
      <c r="P898" s="1">
        <v>6.3703184327106407E-8</v>
      </c>
      <c r="Q898" s="1">
        <v>5.65436651456183E-8</v>
      </c>
      <c r="R898" s="1">
        <v>224.76441548352699</v>
      </c>
      <c r="S898" s="1">
        <v>112.809750020424</v>
      </c>
      <c r="T898" s="1">
        <v>0.42422624972394202</v>
      </c>
      <c r="U898" s="1">
        <v>8686.3507515727106</v>
      </c>
      <c r="V898" s="1">
        <f t="shared" si="53"/>
        <v>0.53449818043937858</v>
      </c>
      <c r="W898" s="1">
        <f t="shared" si="54"/>
        <v>3.6635730652142011</v>
      </c>
      <c r="X898" s="1">
        <f t="shared" si="55"/>
        <v>265.91883480532624</v>
      </c>
    </row>
    <row r="899" spans="1:24" hidden="1" x14ac:dyDescent="0.3">
      <c r="A899" s="18" t="str">
        <f t="shared" si="52"/>
        <v>ConstMin - Bore/Drill Rigs_2001_175</v>
      </c>
      <c r="B899" s="1" t="s">
        <v>40</v>
      </c>
      <c r="C899" s="1">
        <v>2020</v>
      </c>
      <c r="D899" s="1" t="s">
        <v>84</v>
      </c>
      <c r="E899" s="1">
        <v>2001</v>
      </c>
      <c r="F899" s="1">
        <v>175</v>
      </c>
      <c r="G899" s="1" t="s">
        <v>5</v>
      </c>
      <c r="H899" s="1">
        <v>1.0646140472879799E-5</v>
      </c>
      <c r="I899" s="1">
        <v>1.28818299721846E-5</v>
      </c>
      <c r="J899" s="1">
        <v>1.5330442280947001E-5</v>
      </c>
      <c r="K899" s="1">
        <v>5.3843813972307897E-5</v>
      </c>
      <c r="L899" s="1">
        <v>1.28514510957244E-4</v>
      </c>
      <c r="M899" s="1">
        <v>9.2638831338188992E-3</v>
      </c>
      <c r="N899" s="1">
        <v>7.3354864684376E-6</v>
      </c>
      <c r="O899" s="1">
        <v>6.7486475509625902E-6</v>
      </c>
      <c r="P899" s="1">
        <v>8.5329809465633499E-8</v>
      </c>
      <c r="Q899" s="1">
        <v>7.5610568787685103E-8</v>
      </c>
      <c r="R899" s="1">
        <v>300.55648593303101</v>
      </c>
      <c r="S899" s="1">
        <v>72.493513855407201</v>
      </c>
      <c r="T899" s="1">
        <v>0.59391674961351903</v>
      </c>
      <c r="U899" s="1">
        <v>11008.6578897568</v>
      </c>
      <c r="V899" s="1">
        <f t="shared" si="53"/>
        <v>0.38746438369146297</v>
      </c>
      <c r="W899" s="1">
        <f t="shared" si="54"/>
        <v>3.865506367571915</v>
      </c>
      <c r="X899" s="1">
        <f t="shared" si="55"/>
        <v>122.06005960024042</v>
      </c>
    </row>
    <row r="900" spans="1:24" hidden="1" x14ac:dyDescent="0.3">
      <c r="A900" s="18" t="str">
        <f t="shared" si="52"/>
        <v>ConstMin - Bore/Drill Rigs_2001_300</v>
      </c>
      <c r="B900" s="1" t="s">
        <v>40</v>
      </c>
      <c r="C900" s="1">
        <v>2020</v>
      </c>
      <c r="D900" s="1" t="s">
        <v>84</v>
      </c>
      <c r="E900" s="1">
        <v>2001</v>
      </c>
      <c r="F900" s="1">
        <v>300</v>
      </c>
      <c r="G900" s="1" t="s">
        <v>5</v>
      </c>
      <c r="H900" s="1">
        <v>4.6310311424718599E-6</v>
      </c>
      <c r="I900" s="1">
        <v>5.6035476823909504E-6</v>
      </c>
      <c r="J900" s="1">
        <v>6.6686848451594702E-6</v>
      </c>
      <c r="K900" s="1">
        <v>1.6961938663452202E-5</v>
      </c>
      <c r="L900" s="1">
        <v>1.0764254295962E-4</v>
      </c>
      <c r="M900" s="1">
        <v>8.5658543455296599E-3</v>
      </c>
      <c r="N900" s="1">
        <v>2.4805740848838001E-6</v>
      </c>
      <c r="O900" s="1">
        <v>2.2821281580930902E-6</v>
      </c>
      <c r="P900" s="1">
        <v>7.9056640434182705E-8</v>
      </c>
      <c r="Q900" s="1">
        <v>6.9913351654185794E-8</v>
      </c>
      <c r="R900" s="1">
        <v>277.90971063829397</v>
      </c>
      <c r="S900" s="1">
        <v>47.792721275431603</v>
      </c>
      <c r="T900" s="1">
        <v>0.254535749834365</v>
      </c>
      <c r="U900" s="1">
        <v>10785.2241011557</v>
      </c>
      <c r="V900" s="1">
        <f t="shared" si="53"/>
        <v>0.17203725285371596</v>
      </c>
      <c r="W900" s="1">
        <f t="shared" si="54"/>
        <v>3.3047862587402039</v>
      </c>
      <c r="X900" s="1">
        <f t="shared" si="55"/>
        <v>187.76427793161449</v>
      </c>
    </row>
    <row r="901" spans="1:24" hidden="1" x14ac:dyDescent="0.3">
      <c r="A901" s="18" t="str">
        <f t="shared" si="52"/>
        <v>ConstMin - Bore/Drill Rigs_2001_600</v>
      </c>
      <c r="B901" s="1" t="s">
        <v>40</v>
      </c>
      <c r="C901" s="1">
        <v>2020</v>
      </c>
      <c r="D901" s="1" t="s">
        <v>84</v>
      </c>
      <c r="E901" s="1">
        <v>2001</v>
      </c>
      <c r="F901" s="1">
        <v>600</v>
      </c>
      <c r="G901" s="1" t="s">
        <v>5</v>
      </c>
      <c r="H901" s="1">
        <v>9.9195791405434098E-6</v>
      </c>
      <c r="I901" s="1">
        <v>1.2002690760057501E-5</v>
      </c>
      <c r="J901" s="1">
        <v>1.4284193962382499E-5</v>
      </c>
      <c r="K901" s="1">
        <v>4.8046959685659602E-5</v>
      </c>
      <c r="L901" s="1">
        <v>2.39378107276005E-4</v>
      </c>
      <c r="M901" s="1">
        <v>2.5018232863999301E-2</v>
      </c>
      <c r="N901" s="1">
        <v>5.82381311901799E-6</v>
      </c>
      <c r="O901" s="1">
        <v>5.3579080694965497E-6</v>
      </c>
      <c r="P901" s="1">
        <v>2.31008382394876E-7</v>
      </c>
      <c r="Q901" s="1">
        <v>2.0419545341673E-7</v>
      </c>
      <c r="R901" s="1">
        <v>811.68901261367398</v>
      </c>
      <c r="S901" s="1">
        <v>84.891229671410301</v>
      </c>
      <c r="T901" s="1">
        <v>0.50907149966873</v>
      </c>
      <c r="U901" s="1">
        <v>30504.248528593402</v>
      </c>
      <c r="V901" s="1">
        <f t="shared" si="53"/>
        <v>0.13028874087764061</v>
      </c>
      <c r="W901" s="1">
        <f t="shared" si="54"/>
        <v>2.5984400343339393</v>
      </c>
      <c r="X901" s="1">
        <f t="shared" si="55"/>
        <v>166.75698743035485</v>
      </c>
    </row>
    <row r="902" spans="1:24" hidden="1" x14ac:dyDescent="0.3">
      <c r="A902" s="18" t="str">
        <f t="shared" si="52"/>
        <v>ConstMin - Bore/Drill Rigs_2002_50</v>
      </c>
      <c r="B902" s="1" t="s">
        <v>40</v>
      </c>
      <c r="C902" s="1">
        <v>2020</v>
      </c>
      <c r="D902" s="1" t="s">
        <v>84</v>
      </c>
      <c r="E902" s="1">
        <v>2002</v>
      </c>
      <c r="F902" s="1">
        <v>50</v>
      </c>
      <c r="G902" s="1" t="s">
        <v>5</v>
      </c>
      <c r="H902" s="1">
        <v>9.4850876417263803E-6</v>
      </c>
      <c r="I902" s="1">
        <v>1.14769560464889E-5</v>
      </c>
      <c r="J902" s="1">
        <v>1.36585262040859E-5</v>
      </c>
      <c r="K902" s="1">
        <v>3.4365231047265E-5</v>
      </c>
      <c r="L902" s="1">
        <v>3.1752292071774403E-5</v>
      </c>
      <c r="M902" s="1">
        <v>3.23779355903936E-3</v>
      </c>
      <c r="N902" s="1">
        <v>3.6883287406687401E-6</v>
      </c>
      <c r="O902" s="1">
        <v>3.3932624414152399E-6</v>
      </c>
      <c r="P902" s="1">
        <v>2.9650454497626301E-8</v>
      </c>
      <c r="Q902" s="1">
        <v>2.6426435769937101E-8</v>
      </c>
      <c r="R902" s="1">
        <v>105.04664623076999</v>
      </c>
      <c r="S902" s="1">
        <v>110.44377371966</v>
      </c>
      <c r="T902" s="1">
        <v>0.33938099977915298</v>
      </c>
      <c r="U902" s="1">
        <v>3810.3101933283001</v>
      </c>
      <c r="V902" s="1">
        <f t="shared" si="53"/>
        <v>0.99736698154350434</v>
      </c>
      <c r="W902" s="1">
        <f t="shared" si="54"/>
        <v>2.7593281330376498</v>
      </c>
      <c r="X902" s="1">
        <f t="shared" si="55"/>
        <v>325.42709754385072</v>
      </c>
    </row>
    <row r="903" spans="1:24" hidden="1" x14ac:dyDescent="0.3">
      <c r="A903" s="18" t="str">
        <f t="shared" si="52"/>
        <v>ConstMin - Bore/Drill Rigs_2002_100</v>
      </c>
      <c r="B903" s="1" t="s">
        <v>40</v>
      </c>
      <c r="C903" s="1">
        <v>2020</v>
      </c>
      <c r="D903" s="1" t="s">
        <v>84</v>
      </c>
      <c r="E903" s="1">
        <v>2002</v>
      </c>
      <c r="F903" s="1">
        <v>100</v>
      </c>
      <c r="G903" s="1" t="s">
        <v>5</v>
      </c>
      <c r="H903" s="1">
        <v>9.5981404822772395E-6</v>
      </c>
      <c r="I903" s="1">
        <v>1.16137499835554E-5</v>
      </c>
      <c r="J903" s="1">
        <v>1.3821322294479199E-5</v>
      </c>
      <c r="K903" s="1">
        <v>4.3168485647414499E-5</v>
      </c>
      <c r="L903" s="1">
        <v>7.9730209043224798E-5</v>
      </c>
      <c r="M903" s="1">
        <v>5.7586901193024901E-3</v>
      </c>
      <c r="N903" s="1">
        <v>8.2418569682932398E-6</v>
      </c>
      <c r="O903" s="1">
        <v>7.5825084108297802E-6</v>
      </c>
      <c r="P903" s="1">
        <v>5.2954001764925599E-8</v>
      </c>
      <c r="Q903" s="1">
        <v>4.7001654608847503E-8</v>
      </c>
      <c r="R903" s="1">
        <v>186.83435885717199</v>
      </c>
      <c r="S903" s="1">
        <v>79.307525601607395</v>
      </c>
      <c r="T903" s="1">
        <v>0.33938099977915298</v>
      </c>
      <c r="U903" s="1">
        <v>7216.9848297462704</v>
      </c>
      <c r="V903" s="1">
        <f t="shared" si="53"/>
        <v>0.53285038112847172</v>
      </c>
      <c r="W903" s="1">
        <f t="shared" si="54"/>
        <v>3.6581011590822148</v>
      </c>
      <c r="X903" s="1">
        <f t="shared" si="55"/>
        <v>233.68286867330687</v>
      </c>
    </row>
    <row r="904" spans="1:24" hidden="1" x14ac:dyDescent="0.3">
      <c r="A904" s="18" t="str">
        <f t="shared" si="52"/>
        <v>ConstMin - Bore/Drill Rigs_2002_175</v>
      </c>
      <c r="B904" s="1" t="s">
        <v>40</v>
      </c>
      <c r="C904" s="1">
        <v>2020</v>
      </c>
      <c r="D904" s="1" t="s">
        <v>84</v>
      </c>
      <c r="E904" s="1">
        <v>2002</v>
      </c>
      <c r="F904" s="1">
        <v>175</v>
      </c>
      <c r="G904" s="1" t="s">
        <v>5</v>
      </c>
      <c r="H904" s="1">
        <v>9.1369528156477807E-6</v>
      </c>
      <c r="I904" s="1">
        <v>1.10557129069338E-5</v>
      </c>
      <c r="J904" s="1">
        <v>1.3157212054532801E-5</v>
      </c>
      <c r="K904" s="1">
        <v>4.6273474912155401E-5</v>
      </c>
      <c r="L904" s="1">
        <v>1.10472660441458E-4</v>
      </c>
      <c r="M904" s="1">
        <v>7.9791314455527201E-3</v>
      </c>
      <c r="N904" s="1">
        <v>6.2862994216388396E-6</v>
      </c>
      <c r="O904" s="1">
        <v>5.78339546790774E-6</v>
      </c>
      <c r="P904" s="1">
        <v>7.34969186084398E-8</v>
      </c>
      <c r="Q904" s="1">
        <v>6.5124598218159999E-8</v>
      </c>
      <c r="R904" s="1">
        <v>258.87413230832198</v>
      </c>
      <c r="S904" s="1">
        <v>66.058058317329298</v>
      </c>
      <c r="T904" s="1">
        <v>0.254535749834365</v>
      </c>
      <c r="U904" s="1">
        <v>10283.0377447309</v>
      </c>
      <c r="V904" s="1">
        <f t="shared" si="53"/>
        <v>0.35600321763942488</v>
      </c>
      <c r="W904" s="1">
        <f t="shared" si="54"/>
        <v>3.5573122158120589</v>
      </c>
      <c r="X904" s="1">
        <f t="shared" si="55"/>
        <v>259.52369504211299</v>
      </c>
    </row>
    <row r="905" spans="1:24" hidden="1" x14ac:dyDescent="0.3">
      <c r="A905" s="18" t="str">
        <f t="shared" si="52"/>
        <v>ConstMin - Bore/Drill Rigs_2002_300</v>
      </c>
      <c r="B905" s="1" t="s">
        <v>40</v>
      </c>
      <c r="C905" s="1">
        <v>2020</v>
      </c>
      <c r="D905" s="1" t="s">
        <v>84</v>
      </c>
      <c r="E905" s="1">
        <v>2002</v>
      </c>
      <c r="F905" s="1">
        <v>300</v>
      </c>
      <c r="G905" s="1" t="s">
        <v>5</v>
      </c>
      <c r="H905" s="1">
        <v>1.34042818560093E-5</v>
      </c>
      <c r="I905" s="1">
        <v>1.6219181045771201E-5</v>
      </c>
      <c r="J905" s="1">
        <v>1.9302165872653401E-5</v>
      </c>
      <c r="K905" s="1">
        <v>4.9161764765447502E-5</v>
      </c>
      <c r="L905" s="1">
        <v>3.12061991768242E-4</v>
      </c>
      <c r="M905" s="1">
        <v>2.4882149981190701E-2</v>
      </c>
      <c r="N905" s="1">
        <v>7.1769224376465604E-6</v>
      </c>
      <c r="O905" s="1">
        <v>6.6027686426348301E-6</v>
      </c>
      <c r="P905" s="1">
        <v>2.2964568757616999E-7</v>
      </c>
      <c r="Q905" s="1">
        <v>2.03084763220967E-7</v>
      </c>
      <c r="R905" s="1">
        <v>807.27395334945595</v>
      </c>
      <c r="S905" s="1">
        <v>145.081666762845</v>
      </c>
      <c r="T905" s="1">
        <v>0.763607249503096</v>
      </c>
      <c r="U905" s="1">
        <v>32014.687799001102</v>
      </c>
      <c r="V905" s="1">
        <f t="shared" si="53"/>
        <v>0.16775221035499796</v>
      </c>
      <c r="W905" s="1">
        <f t="shared" si="54"/>
        <v>3.2276037081758</v>
      </c>
      <c r="X905" s="1">
        <f t="shared" si="55"/>
        <v>189.99514063971282</v>
      </c>
    </row>
    <row r="906" spans="1:24" hidden="1" x14ac:dyDescent="0.3">
      <c r="A906" s="18" t="str">
        <f t="shared" ref="A906:A969" si="56">D906&amp;"_"&amp;E906&amp;"_"&amp;F906</f>
        <v>ConstMin - Bore/Drill Rigs_2002_600</v>
      </c>
      <c r="B906" s="1" t="s">
        <v>40</v>
      </c>
      <c r="C906" s="1">
        <v>2020</v>
      </c>
      <c r="D906" s="1" t="s">
        <v>84</v>
      </c>
      <c r="E906" s="1">
        <v>2002</v>
      </c>
      <c r="F906" s="1">
        <v>600</v>
      </c>
      <c r="G906" s="1" t="s">
        <v>5</v>
      </c>
      <c r="H906" s="1">
        <v>1.49195701832191E-5</v>
      </c>
      <c r="I906" s="1">
        <v>1.80526799216951E-5</v>
      </c>
      <c r="J906" s="1">
        <v>2.1484181063835501E-5</v>
      </c>
      <c r="K906" s="1">
        <v>7.3041038667678496E-5</v>
      </c>
      <c r="L906" s="1">
        <v>3.6245540856615701E-4</v>
      </c>
      <c r="M906" s="1">
        <v>3.8098061937489401E-2</v>
      </c>
      <c r="N906" s="1">
        <v>8.7986860933603502E-6</v>
      </c>
      <c r="O906" s="1">
        <v>8.0947912058915201E-6</v>
      </c>
      <c r="P906" s="1">
        <v>3.5178788894423899E-7</v>
      </c>
      <c r="Q906" s="1">
        <v>3.1095125998362397E-7</v>
      </c>
      <c r="R906" s="1">
        <v>1236.0496620460301</v>
      </c>
      <c r="S906" s="1">
        <v>84.039478203135303</v>
      </c>
      <c r="T906" s="1">
        <v>0.33938099977915298</v>
      </c>
      <c r="U906" s="1">
        <v>47595.872047208097</v>
      </c>
      <c r="V906" s="1">
        <f t="shared" si="53"/>
        <v>0.12559171601184682</v>
      </c>
      <c r="W906" s="1">
        <f t="shared" si="54"/>
        <v>2.5215866528987001</v>
      </c>
      <c r="X906" s="1">
        <f t="shared" si="55"/>
        <v>247.62576059892191</v>
      </c>
    </row>
    <row r="907" spans="1:24" hidden="1" x14ac:dyDescent="0.3">
      <c r="A907" s="18" t="str">
        <f t="shared" si="56"/>
        <v>ConstMin - Bore/Drill Rigs_2003_50</v>
      </c>
      <c r="B907" s="1" t="s">
        <v>40</v>
      </c>
      <c r="C907" s="1">
        <v>2020</v>
      </c>
      <c r="D907" s="1" t="s">
        <v>84</v>
      </c>
      <c r="E907" s="1">
        <v>2003</v>
      </c>
      <c r="F907" s="1">
        <v>50</v>
      </c>
      <c r="G907" s="1" t="s">
        <v>5</v>
      </c>
      <c r="H907" s="1">
        <v>4.0672473683141803E-6</v>
      </c>
      <c r="I907" s="1">
        <v>4.9213693156601603E-6</v>
      </c>
      <c r="J907" s="1">
        <v>5.8568362103724296E-6</v>
      </c>
      <c r="K907" s="1">
        <v>1.47502100859578E-5</v>
      </c>
      <c r="L907" s="1">
        <v>1.36947923698076E-5</v>
      </c>
      <c r="M907" s="1">
        <v>1.39872965035812E-3</v>
      </c>
      <c r="N907" s="1">
        <v>1.58489383270729E-6</v>
      </c>
      <c r="O907" s="1">
        <v>1.4581023260906999E-6</v>
      </c>
      <c r="P907" s="1">
        <v>1.28099318488939E-8</v>
      </c>
      <c r="Q907" s="1">
        <v>1.14162433739792E-8</v>
      </c>
      <c r="R907" s="1">
        <v>45.380243080492399</v>
      </c>
      <c r="S907" s="1">
        <v>31.420165274145099</v>
      </c>
      <c r="T907" s="1">
        <v>8.4845249944788398E-2</v>
      </c>
      <c r="U907" s="1">
        <v>1571.0082637072501</v>
      </c>
      <c r="V907" s="1">
        <f t="shared" ref="V907:V970" si="57">IFERROR(CONVERT(I907,"ton","g")*365/U907,0)</f>
        <v>1.0372802007899748</v>
      </c>
      <c r="W907" s="1">
        <f t="shared" ref="W907:W970" si="58">IFERROR(CONVERT(L907,"ton","g")*365/U907,0)</f>
        <v>2.8864602650178299</v>
      </c>
      <c r="X907" s="1">
        <f t="shared" ref="X907:X970" si="59">S907/T907</f>
        <v>370.32320954433203</v>
      </c>
    </row>
    <row r="908" spans="1:24" hidden="1" x14ac:dyDescent="0.3">
      <c r="A908" s="18" t="str">
        <f t="shared" si="56"/>
        <v>ConstMin - Bore/Drill Rigs_2003_100</v>
      </c>
      <c r="B908" s="1" t="s">
        <v>40</v>
      </c>
      <c r="C908" s="1">
        <v>2020</v>
      </c>
      <c r="D908" s="1" t="s">
        <v>84</v>
      </c>
      <c r="E908" s="1">
        <v>2003</v>
      </c>
      <c r="F908" s="1">
        <v>100</v>
      </c>
      <c r="G908" s="1" t="s">
        <v>5</v>
      </c>
      <c r="H908" s="1">
        <v>8.5773076009843493E-6</v>
      </c>
      <c r="I908" s="1">
        <v>1.0378542197191E-5</v>
      </c>
      <c r="J908" s="1">
        <v>1.23513229454174E-5</v>
      </c>
      <c r="K908" s="1">
        <v>3.8629535134705699E-5</v>
      </c>
      <c r="L908" s="1">
        <v>7.1364536221499999E-5</v>
      </c>
      <c r="M908" s="1">
        <v>5.1646972327504996E-3</v>
      </c>
      <c r="N908" s="1">
        <v>7.3542085425492201E-6</v>
      </c>
      <c r="O908" s="1">
        <v>6.7658718591452903E-6</v>
      </c>
      <c r="P908" s="1">
        <v>4.7492867944627999E-8</v>
      </c>
      <c r="Q908" s="1">
        <v>4.2153564519705702E-8</v>
      </c>
      <c r="R908" s="1">
        <v>167.56291381923299</v>
      </c>
      <c r="S908" s="1">
        <v>87.825040284357598</v>
      </c>
      <c r="T908" s="1">
        <v>0.33938099977915298</v>
      </c>
      <c r="U908" s="1">
        <v>6696.6593216822603</v>
      </c>
      <c r="V908" s="1">
        <f t="shared" si="57"/>
        <v>0.51317648817858341</v>
      </c>
      <c r="W908" s="1">
        <f t="shared" si="58"/>
        <v>3.528684605488694</v>
      </c>
      <c r="X908" s="1">
        <f t="shared" si="59"/>
        <v>258.78007413941384</v>
      </c>
    </row>
    <row r="909" spans="1:24" hidden="1" x14ac:dyDescent="0.3">
      <c r="A909" s="18" t="str">
        <f t="shared" si="56"/>
        <v>ConstMin - Bore/Drill Rigs_2003_175</v>
      </c>
      <c r="B909" s="1" t="s">
        <v>40</v>
      </c>
      <c r="C909" s="1">
        <v>2020</v>
      </c>
      <c r="D909" s="1" t="s">
        <v>84</v>
      </c>
      <c r="E909" s="1">
        <v>2003</v>
      </c>
      <c r="F909" s="1">
        <v>175</v>
      </c>
      <c r="G909" s="1" t="s">
        <v>5</v>
      </c>
      <c r="H909" s="1">
        <v>5.1427716499155199E-6</v>
      </c>
      <c r="I909" s="1">
        <v>6.2227536963977799E-6</v>
      </c>
      <c r="J909" s="1">
        <v>7.40559117587835E-6</v>
      </c>
      <c r="K909" s="1">
        <v>4.6546478453922001E-5</v>
      </c>
      <c r="L909" s="1">
        <v>8.2895096875900095E-5</v>
      </c>
      <c r="M909" s="1">
        <v>8.0441237334838694E-3</v>
      </c>
      <c r="N909" s="1">
        <v>3.9561613817815496E-6</v>
      </c>
      <c r="O909" s="1">
        <v>3.6396684712390299E-6</v>
      </c>
      <c r="P909" s="1">
        <v>7.4217629976049195E-8</v>
      </c>
      <c r="Q909" s="1">
        <v>6.5655056535293594E-8</v>
      </c>
      <c r="R909" s="1">
        <v>260.98273551403702</v>
      </c>
      <c r="S909" s="1">
        <v>76.846910248812904</v>
      </c>
      <c r="T909" s="1">
        <v>0.16969049988957599</v>
      </c>
      <c r="U909" s="1">
        <v>10143.7921528433</v>
      </c>
      <c r="V909" s="1">
        <f t="shared" si="57"/>
        <v>0.20312850409572278</v>
      </c>
      <c r="W909" s="1">
        <f t="shared" si="58"/>
        <v>2.7059333932851906</v>
      </c>
      <c r="X909" s="1">
        <f t="shared" si="59"/>
        <v>452.86512974397556</v>
      </c>
    </row>
    <row r="910" spans="1:24" hidden="1" x14ac:dyDescent="0.3">
      <c r="A910" s="18" t="str">
        <f t="shared" si="56"/>
        <v>ConstMin - Bore/Drill Rigs_2003_300</v>
      </c>
      <c r="B910" s="1" t="s">
        <v>40</v>
      </c>
      <c r="C910" s="1">
        <v>2020</v>
      </c>
      <c r="D910" s="1" t="s">
        <v>84</v>
      </c>
      <c r="E910" s="1">
        <v>2003</v>
      </c>
      <c r="F910" s="1">
        <v>300</v>
      </c>
      <c r="G910" s="1" t="s">
        <v>5</v>
      </c>
      <c r="H910" s="1">
        <v>1.4604410499807601E-5</v>
      </c>
      <c r="I910" s="1">
        <v>1.7671336704767201E-5</v>
      </c>
      <c r="J910" s="1">
        <v>2.10303511197229E-5</v>
      </c>
      <c r="K910" s="1">
        <v>7.1813151930241999E-5</v>
      </c>
      <c r="L910" s="1">
        <v>3.56464529529539E-4</v>
      </c>
      <c r="M910" s="1">
        <v>3.6427705765948497E-2</v>
      </c>
      <c r="N910" s="1">
        <v>8.4110979162846008E-6</v>
      </c>
      <c r="O910" s="1">
        <v>7.7382100829818296E-6</v>
      </c>
      <c r="P910" s="1">
        <v>3.3635407257253002E-7</v>
      </c>
      <c r="Q910" s="1">
        <v>2.97318037458701E-7</v>
      </c>
      <c r="R910" s="1">
        <v>1181.8567956289</v>
      </c>
      <c r="S910" s="1">
        <v>211.70755939235701</v>
      </c>
      <c r="T910" s="1">
        <v>1.1878334992270301</v>
      </c>
      <c r="U910" s="1">
        <v>44972.734402347902</v>
      </c>
      <c r="V910" s="1">
        <f t="shared" si="57"/>
        <v>0.13010941030288695</v>
      </c>
      <c r="W910" s="1">
        <f t="shared" si="58"/>
        <v>2.6245546958806214</v>
      </c>
      <c r="X910" s="1">
        <f t="shared" si="59"/>
        <v>178.22999564343272</v>
      </c>
    </row>
    <row r="911" spans="1:24" hidden="1" x14ac:dyDescent="0.3">
      <c r="A911" s="18" t="str">
        <f t="shared" si="56"/>
        <v>ConstMin - Bore/Drill Rigs_2003_600</v>
      </c>
      <c r="B911" s="1" t="s">
        <v>40</v>
      </c>
      <c r="C911" s="1">
        <v>2020</v>
      </c>
      <c r="D911" s="1" t="s">
        <v>84</v>
      </c>
      <c r="E911" s="1">
        <v>2003</v>
      </c>
      <c r="F911" s="1">
        <v>600</v>
      </c>
      <c r="G911" s="1" t="s">
        <v>5</v>
      </c>
      <c r="H911" s="1">
        <v>3.0558587141431098E-6</v>
      </c>
      <c r="I911" s="1">
        <v>3.69758904411317E-6</v>
      </c>
      <c r="J911" s="1">
        <v>4.4004365483660896E-6</v>
      </c>
      <c r="K911" s="1">
        <v>1.80630204902762E-5</v>
      </c>
      <c r="L911" s="1">
        <v>7.7591441220809207E-5</v>
      </c>
      <c r="M911" s="1">
        <v>9.4378446164597E-3</v>
      </c>
      <c r="N911" s="1">
        <v>1.98495252020941E-6</v>
      </c>
      <c r="O911" s="1">
        <v>1.82615631859266E-6</v>
      </c>
      <c r="P911" s="1">
        <v>8.7165878095688897E-8</v>
      </c>
      <c r="Q911" s="1">
        <v>7.7030419023230706E-8</v>
      </c>
      <c r="R911" s="1">
        <v>306.200474652982</v>
      </c>
      <c r="S911" s="1">
        <v>38.2341770203453</v>
      </c>
      <c r="T911" s="1">
        <v>8.4845249944788398E-2</v>
      </c>
      <c r="U911" s="1">
        <v>11814.360699286701</v>
      </c>
      <c r="V911" s="1">
        <f t="shared" si="57"/>
        <v>0.10363274839507905</v>
      </c>
      <c r="W911" s="1">
        <f t="shared" si="58"/>
        <v>2.1746641418817387</v>
      </c>
      <c r="X911" s="1">
        <f t="shared" si="59"/>
        <v>450.63426703587459</v>
      </c>
    </row>
    <row r="912" spans="1:24" hidden="1" x14ac:dyDescent="0.3">
      <c r="A912" s="18" t="str">
        <f t="shared" si="56"/>
        <v>ConstMin - Bore/Drill Rigs_2004_50</v>
      </c>
      <c r="B912" s="1" t="s">
        <v>40</v>
      </c>
      <c r="C912" s="1">
        <v>2020</v>
      </c>
      <c r="D912" s="1" t="s">
        <v>84</v>
      </c>
      <c r="E912" s="1">
        <v>2004</v>
      </c>
      <c r="F912" s="1">
        <v>50</v>
      </c>
      <c r="G912" s="1" t="s">
        <v>5</v>
      </c>
      <c r="H912" s="1">
        <v>7.5040908904840603E-6</v>
      </c>
      <c r="I912" s="1">
        <v>9.0799499774857196E-6</v>
      </c>
      <c r="J912" s="1">
        <v>1.0805890882296999E-5</v>
      </c>
      <c r="K912" s="1">
        <v>4.5667576097390497E-5</v>
      </c>
      <c r="L912" s="1">
        <v>4.9079999738697801E-5</v>
      </c>
      <c r="M912" s="1">
        <v>5.4704798936506E-3</v>
      </c>
      <c r="N912" s="1">
        <v>4.4285862009464104E-6</v>
      </c>
      <c r="O912" s="1">
        <v>4.0742993048707E-6</v>
      </c>
      <c r="P912" s="1">
        <v>5.0352176788471898E-8</v>
      </c>
      <c r="Q912" s="1">
        <v>4.4649321491386899E-8</v>
      </c>
      <c r="R912" s="1">
        <v>177.48369549272701</v>
      </c>
      <c r="S912" s="1">
        <v>156.722270162603</v>
      </c>
      <c r="T912" s="1">
        <v>0.33938099977915298</v>
      </c>
      <c r="U912" s="1">
        <v>6112.1685363415399</v>
      </c>
      <c r="V912" s="1">
        <f t="shared" si="57"/>
        <v>0.49189990162331293</v>
      </c>
      <c r="W912" s="1">
        <f t="shared" si="58"/>
        <v>2.6588744544849163</v>
      </c>
      <c r="X912" s="1">
        <f t="shared" si="59"/>
        <v>461.78858057636586</v>
      </c>
    </row>
    <row r="913" spans="1:24" hidden="1" x14ac:dyDescent="0.3">
      <c r="A913" s="18" t="str">
        <f t="shared" si="56"/>
        <v>ConstMin - Bore/Drill Rigs_2004_100</v>
      </c>
      <c r="B913" s="1" t="s">
        <v>40</v>
      </c>
      <c r="C913" s="1">
        <v>2020</v>
      </c>
      <c r="D913" s="1" t="s">
        <v>84</v>
      </c>
      <c r="E913" s="1">
        <v>2004</v>
      </c>
      <c r="F913" s="1">
        <v>100</v>
      </c>
      <c r="G913" s="1" t="s">
        <v>5</v>
      </c>
      <c r="H913" s="1">
        <v>1.92350485648903E-5</v>
      </c>
      <c r="I913" s="1">
        <v>2.3274408763517302E-5</v>
      </c>
      <c r="J913" s="1">
        <v>2.7698469933442001E-5</v>
      </c>
      <c r="K913" s="1">
        <v>1.5651828950223899E-4</v>
      </c>
      <c r="L913" s="1">
        <v>2.4989650228790202E-4</v>
      </c>
      <c r="M913" s="1">
        <v>2.26589476005861E-2</v>
      </c>
      <c r="N913" s="1">
        <v>1.8164782351043101E-5</v>
      </c>
      <c r="O913" s="1">
        <v>1.6711599762959701E-5</v>
      </c>
      <c r="P913" s="1">
        <v>2.0891615604463101E-7</v>
      </c>
      <c r="Q913" s="1">
        <v>1.8493928425718399E-7</v>
      </c>
      <c r="R913" s="1">
        <v>735.14460053053494</v>
      </c>
      <c r="S913" s="1">
        <v>332.27771167928802</v>
      </c>
      <c r="T913" s="1">
        <v>0.763607249503096</v>
      </c>
      <c r="U913" s="1">
        <v>28391.284475707998</v>
      </c>
      <c r="V913" s="1">
        <f t="shared" si="57"/>
        <v>0.27144523156430395</v>
      </c>
      <c r="W913" s="1">
        <f t="shared" si="58"/>
        <v>2.9144978340750773</v>
      </c>
      <c r="X913" s="1">
        <f t="shared" si="59"/>
        <v>435.14216489630223</v>
      </c>
    </row>
    <row r="914" spans="1:24" hidden="1" x14ac:dyDescent="0.3">
      <c r="A914" s="18" t="str">
        <f t="shared" si="56"/>
        <v>ConstMin - Bore/Drill Rigs_2004_175</v>
      </c>
      <c r="B914" s="1" t="s">
        <v>40</v>
      </c>
      <c r="C914" s="1">
        <v>2020</v>
      </c>
      <c r="D914" s="1" t="s">
        <v>84</v>
      </c>
      <c r="E914" s="1">
        <v>2004</v>
      </c>
      <c r="F914" s="1">
        <v>175</v>
      </c>
      <c r="G914" s="1" t="s">
        <v>5</v>
      </c>
      <c r="H914" s="1">
        <v>3.3670114406161302E-6</v>
      </c>
      <c r="I914" s="1">
        <v>4.0740838431455199E-6</v>
      </c>
      <c r="J914" s="1">
        <v>4.8484964744872302E-6</v>
      </c>
      <c r="K914" s="1">
        <v>4.0921285154905897E-5</v>
      </c>
      <c r="L914" s="1">
        <v>6.4734475652209996E-5</v>
      </c>
      <c r="M914" s="1">
        <v>7.0878048100136296E-3</v>
      </c>
      <c r="N914" s="1">
        <v>2.7479988711184902E-6</v>
      </c>
      <c r="O914" s="1">
        <v>2.5281589614290098E-6</v>
      </c>
      <c r="P914" s="1">
        <v>6.54292600810117E-8</v>
      </c>
      <c r="Q914" s="1">
        <v>5.7849710040577602E-8</v>
      </c>
      <c r="R914" s="1">
        <v>229.95602123909299</v>
      </c>
      <c r="S914" s="1">
        <v>63.881360120626397</v>
      </c>
      <c r="T914" s="1">
        <v>0.254535749834365</v>
      </c>
      <c r="U914" s="1">
        <v>9390.5599377320905</v>
      </c>
      <c r="V914" s="1">
        <f t="shared" si="57"/>
        <v>0.14365709302945923</v>
      </c>
      <c r="W914" s="1">
        <f t="shared" si="58"/>
        <v>2.2826154171149269</v>
      </c>
      <c r="X914" s="1">
        <f t="shared" si="59"/>
        <v>250.97205466106885</v>
      </c>
    </row>
    <row r="915" spans="1:24" hidden="1" x14ac:dyDescent="0.3">
      <c r="A915" s="18" t="str">
        <f t="shared" si="56"/>
        <v>ConstMin - Bore/Drill Rigs_2004_300</v>
      </c>
      <c r="B915" s="1" t="s">
        <v>40</v>
      </c>
      <c r="C915" s="1">
        <v>2020</v>
      </c>
      <c r="D915" s="1" t="s">
        <v>84</v>
      </c>
      <c r="E915" s="1">
        <v>2004</v>
      </c>
      <c r="F915" s="1">
        <v>300</v>
      </c>
      <c r="G915" s="1" t="s">
        <v>5</v>
      </c>
      <c r="H915" s="1">
        <v>7.7286824380053704E-6</v>
      </c>
      <c r="I915" s="1">
        <v>9.3517057499864996E-6</v>
      </c>
      <c r="J915" s="1">
        <v>1.11293027107277E-5</v>
      </c>
      <c r="K915" s="1">
        <v>4.4193691117850898E-5</v>
      </c>
      <c r="L915" s="1">
        <v>1.9898365392947599E-4</v>
      </c>
      <c r="M915" s="1">
        <v>2.2467650489214501E-2</v>
      </c>
      <c r="N915" s="1">
        <v>4.7464123941979701E-6</v>
      </c>
      <c r="O915" s="1">
        <v>4.3666994026621301E-6</v>
      </c>
      <c r="P915" s="1">
        <v>2.0749271036651301E-7</v>
      </c>
      <c r="Q915" s="1">
        <v>1.83377942950379E-7</v>
      </c>
      <c r="R915" s="1">
        <v>728.93817642819499</v>
      </c>
      <c r="S915" s="1">
        <v>129.37158412577199</v>
      </c>
      <c r="T915" s="1">
        <v>0.67876199955830696</v>
      </c>
      <c r="U915" s="1">
        <v>28057.462307276899</v>
      </c>
      <c r="V915" s="1">
        <f t="shared" si="57"/>
        <v>0.11036491823825985</v>
      </c>
      <c r="W915" s="1">
        <f t="shared" si="58"/>
        <v>2.3483218231827401</v>
      </c>
      <c r="X915" s="1">
        <f t="shared" si="59"/>
        <v>190.59933262315568</v>
      </c>
    </row>
    <row r="916" spans="1:24" hidden="1" x14ac:dyDescent="0.3">
      <c r="A916" s="18" t="str">
        <f t="shared" si="56"/>
        <v>ConstMin - Bore/Drill Rigs_2004_600</v>
      </c>
      <c r="B916" s="1" t="s">
        <v>40</v>
      </c>
      <c r="C916" s="1">
        <v>2020</v>
      </c>
      <c r="D916" s="1" t="s">
        <v>84</v>
      </c>
      <c r="E916" s="1">
        <v>2004</v>
      </c>
      <c r="F916" s="1">
        <v>600</v>
      </c>
      <c r="G916" s="1" t="s">
        <v>5</v>
      </c>
      <c r="H916" s="1">
        <v>5.6477813110356203E-6</v>
      </c>
      <c r="I916" s="1">
        <v>6.8338153863531096E-6</v>
      </c>
      <c r="J916" s="1">
        <v>8.1328050878912995E-6</v>
      </c>
      <c r="K916" s="1">
        <v>3.3645741293095403E-5</v>
      </c>
      <c r="L916" s="1">
        <v>1.4460211364873601E-4</v>
      </c>
      <c r="M916" s="1">
        <v>1.76100399056674E-2</v>
      </c>
      <c r="N916" s="1">
        <v>3.6889587209455898E-6</v>
      </c>
      <c r="O916" s="1">
        <v>3.3938420232699402E-6</v>
      </c>
      <c r="P916" s="1">
        <v>1.62644118588726E-7</v>
      </c>
      <c r="Q916" s="1">
        <v>1.4373077837959E-7</v>
      </c>
      <c r="R916" s="1">
        <v>571.33835074687204</v>
      </c>
      <c r="S916" s="1">
        <v>73.723821531804504</v>
      </c>
      <c r="T916" s="1">
        <v>0.33938099977915298</v>
      </c>
      <c r="U916" s="1">
        <v>22964.9704071571</v>
      </c>
      <c r="V916" s="1">
        <f t="shared" si="57"/>
        <v>9.8533963574313807E-2</v>
      </c>
      <c r="W916" s="1">
        <f t="shared" si="58"/>
        <v>2.0849581958983752</v>
      </c>
      <c r="X916" s="1">
        <f t="shared" si="59"/>
        <v>217.23025620108126</v>
      </c>
    </row>
    <row r="917" spans="1:24" hidden="1" x14ac:dyDescent="0.3">
      <c r="A917" s="18" t="str">
        <f t="shared" si="56"/>
        <v>ConstMin - Bore/Drill Rigs_2004_750</v>
      </c>
      <c r="B917" s="1" t="s">
        <v>40</v>
      </c>
      <c r="C917" s="1">
        <v>2020</v>
      </c>
      <c r="D917" s="1" t="s">
        <v>84</v>
      </c>
      <c r="E917" s="1">
        <v>2004</v>
      </c>
      <c r="F917" s="1">
        <v>750</v>
      </c>
      <c r="G917" s="1" t="s">
        <v>5</v>
      </c>
      <c r="H917" s="1">
        <v>1.6929140021823099E-5</v>
      </c>
      <c r="I917" s="1">
        <v>2.04842594264059E-5</v>
      </c>
      <c r="J917" s="1">
        <v>2.4377961631425199E-5</v>
      </c>
      <c r="K917" s="1">
        <v>1.00852606381177E-4</v>
      </c>
      <c r="L917" s="1">
        <v>4.3344267325431501E-4</v>
      </c>
      <c r="M917" s="1">
        <v>5.2785831273319997E-2</v>
      </c>
      <c r="N917" s="1">
        <v>1.1057598600637301E-5</v>
      </c>
      <c r="O917" s="1">
        <v>1.0172990712586299E-5</v>
      </c>
      <c r="P917" s="1">
        <v>4.8752331325832902E-7</v>
      </c>
      <c r="Q917" s="1">
        <v>4.3083085881516401E-7</v>
      </c>
      <c r="R917" s="1">
        <v>1712.5781624603401</v>
      </c>
      <c r="S917" s="1">
        <v>104.67079154579601</v>
      </c>
      <c r="T917" s="1">
        <v>0.254535749834365</v>
      </c>
      <c r="U917" s="1">
        <v>65942.598673852001</v>
      </c>
      <c r="V917" s="1">
        <f t="shared" si="57"/>
        <v>0.10285912136428911</v>
      </c>
      <c r="W917" s="1">
        <f t="shared" si="58"/>
        <v>2.1764776360553042</v>
      </c>
      <c r="X917" s="1">
        <f t="shared" si="59"/>
        <v>411.2223591928003</v>
      </c>
    </row>
    <row r="918" spans="1:24" hidden="1" x14ac:dyDescent="0.3">
      <c r="A918" s="18" t="str">
        <f t="shared" si="56"/>
        <v>ConstMin - Bore/Drill Rigs_2005_50</v>
      </c>
      <c r="B918" s="1" t="s">
        <v>40</v>
      </c>
      <c r="C918" s="1">
        <v>2020</v>
      </c>
      <c r="D918" s="1" t="s">
        <v>84</v>
      </c>
      <c r="E918" s="1">
        <v>2005</v>
      </c>
      <c r="F918" s="1">
        <v>50</v>
      </c>
      <c r="G918" s="1" t="s">
        <v>5</v>
      </c>
      <c r="H918" s="1">
        <v>5.6692722315370297E-6</v>
      </c>
      <c r="I918" s="1">
        <v>6.8598194001598097E-6</v>
      </c>
      <c r="J918" s="1">
        <v>8.1637520134133292E-6</v>
      </c>
      <c r="K918" s="1">
        <v>5.0148992678361503E-5</v>
      </c>
      <c r="L918" s="1">
        <v>5.7701600332693003E-5</v>
      </c>
      <c r="M918" s="1">
        <v>6.6009324068757001E-3</v>
      </c>
      <c r="N918" s="1">
        <v>4.6799333872111704E-6</v>
      </c>
      <c r="O918" s="1">
        <v>4.3055387162342799E-6</v>
      </c>
      <c r="P918" s="1">
        <v>6.08588154424701E-8</v>
      </c>
      <c r="Q918" s="1">
        <v>5.3875922936777002E-8</v>
      </c>
      <c r="R918" s="1">
        <v>214.159982313396</v>
      </c>
      <c r="S918" s="1">
        <v>196.75458917152901</v>
      </c>
      <c r="T918" s="1">
        <v>0.50907149966873</v>
      </c>
      <c r="U918" s="1">
        <v>7345.5046624037705</v>
      </c>
      <c r="V918" s="1">
        <f t="shared" si="57"/>
        <v>0.30922859275467751</v>
      </c>
      <c r="W918" s="1">
        <f t="shared" si="58"/>
        <v>2.6010866510794455</v>
      </c>
      <c r="X918" s="1">
        <f t="shared" si="59"/>
        <v>386.49696417804546</v>
      </c>
    </row>
    <row r="919" spans="1:24" hidden="1" x14ac:dyDescent="0.3">
      <c r="A919" s="18" t="str">
        <f t="shared" si="56"/>
        <v>ConstMin - Bore/Drill Rigs_2005_75</v>
      </c>
      <c r="B919" s="1" t="s">
        <v>40</v>
      </c>
      <c r="C919" s="1">
        <v>2020</v>
      </c>
      <c r="D919" s="1" t="s">
        <v>84</v>
      </c>
      <c r="E919" s="1">
        <v>2005</v>
      </c>
      <c r="F919" s="1">
        <v>75</v>
      </c>
      <c r="G919" s="1" t="s">
        <v>5</v>
      </c>
      <c r="H919" s="1">
        <v>1.43104758320248E-5</v>
      </c>
      <c r="I919" s="1">
        <v>1.7315675756749998E-5</v>
      </c>
      <c r="J919" s="1">
        <v>2.0607085198115701E-5</v>
      </c>
      <c r="K919" s="1">
        <v>1.67561120393656E-4</v>
      </c>
      <c r="L919" s="1">
        <v>2.5236802876961602E-4</v>
      </c>
      <c r="M919" s="1">
        <v>2.5002719583211899E-2</v>
      </c>
      <c r="N919" s="1">
        <v>1.4828990817689199E-5</v>
      </c>
      <c r="O919" s="1">
        <v>1.3642671552274001E-5</v>
      </c>
      <c r="P919" s="1">
        <v>2.3073322751996799E-7</v>
      </c>
      <c r="Q919" s="1">
        <v>2.04068836104404E-7</v>
      </c>
      <c r="R919" s="1">
        <v>811.18570130335104</v>
      </c>
      <c r="S919" s="1">
        <v>420.008112911615</v>
      </c>
      <c r="T919" s="1">
        <v>1.01814299933746</v>
      </c>
      <c r="U919" s="1">
        <v>31185.602383687401</v>
      </c>
      <c r="V919" s="1">
        <f t="shared" si="57"/>
        <v>0.18385434935186173</v>
      </c>
      <c r="W919" s="1">
        <f t="shared" si="58"/>
        <v>2.6795927793093739</v>
      </c>
      <c r="X919" s="1">
        <f t="shared" si="59"/>
        <v>412.5236957725275</v>
      </c>
    </row>
    <row r="920" spans="1:24" hidden="1" x14ac:dyDescent="0.3">
      <c r="A920" s="18" t="str">
        <f t="shared" si="56"/>
        <v>ConstMin - Bore/Drill Rigs_2005_175</v>
      </c>
      <c r="B920" s="1" t="s">
        <v>40</v>
      </c>
      <c r="C920" s="1">
        <v>2020</v>
      </c>
      <c r="D920" s="1" t="s">
        <v>84</v>
      </c>
      <c r="E920" s="1">
        <v>2005</v>
      </c>
      <c r="F920" s="1">
        <v>175</v>
      </c>
      <c r="G920" s="1" t="s">
        <v>5</v>
      </c>
      <c r="H920" s="1">
        <v>1.15746355999626E-5</v>
      </c>
      <c r="I920" s="1">
        <v>1.4005309075954701E-5</v>
      </c>
      <c r="J920" s="1">
        <v>1.6667475263946099E-5</v>
      </c>
      <c r="K920" s="1">
        <v>1.72787334289094E-4</v>
      </c>
      <c r="L920" s="1">
        <v>2.5575247348902797E-4</v>
      </c>
      <c r="M920" s="1">
        <v>2.9994880406085202E-2</v>
      </c>
      <c r="N920" s="1">
        <v>9.8375706021398997E-6</v>
      </c>
      <c r="O920" s="1">
        <v>9.0505649539687097E-6</v>
      </c>
      <c r="P920" s="1">
        <v>2.7697030522670998E-7</v>
      </c>
      <c r="Q920" s="1">
        <v>2.44814181640888E-7</v>
      </c>
      <c r="R920" s="1">
        <v>973.15086131901103</v>
      </c>
      <c r="S920" s="1">
        <v>248.90070684036601</v>
      </c>
      <c r="T920" s="1">
        <v>0.763607249503096</v>
      </c>
      <c r="U920" s="1">
        <v>37832.907439735704</v>
      </c>
      <c r="V920" s="1">
        <f t="shared" si="57"/>
        <v>0.12257773164588966</v>
      </c>
      <c r="W920" s="1">
        <f t="shared" si="58"/>
        <v>2.2384052999539801</v>
      </c>
      <c r="X920" s="1">
        <f t="shared" si="59"/>
        <v>325.9538290165969</v>
      </c>
    </row>
    <row r="921" spans="1:24" hidden="1" x14ac:dyDescent="0.3">
      <c r="A921" s="18" t="str">
        <f t="shared" si="56"/>
        <v>ConstMin - Bore/Drill Rigs_2005_300</v>
      </c>
      <c r="B921" s="1" t="s">
        <v>40</v>
      </c>
      <c r="C921" s="1">
        <v>2020</v>
      </c>
      <c r="D921" s="1" t="s">
        <v>84</v>
      </c>
      <c r="E921" s="1">
        <v>2005</v>
      </c>
      <c r="F921" s="1">
        <v>300</v>
      </c>
      <c r="G921" s="1" t="s">
        <v>5</v>
      </c>
      <c r="H921" s="1">
        <v>1.1773498765593101E-5</v>
      </c>
      <c r="I921" s="1">
        <v>1.4245933506367699E-5</v>
      </c>
      <c r="J921" s="1">
        <v>1.69538382224542E-5</v>
      </c>
      <c r="K921" s="1">
        <v>7.2151821455432804E-5</v>
      </c>
      <c r="L921" s="1">
        <v>3.0909413391012902E-4</v>
      </c>
      <c r="M921" s="1">
        <v>3.67634621606188E-2</v>
      </c>
      <c r="N921" s="1">
        <v>7.6704185888244701E-6</v>
      </c>
      <c r="O921" s="1">
        <v>7.0567851017185101E-6</v>
      </c>
      <c r="P921" s="1">
        <v>3.3954323430024402E-7</v>
      </c>
      <c r="Q921" s="1">
        <v>3.00058436016024E-7</v>
      </c>
      <c r="R921" s="1">
        <v>1192.7500420844101</v>
      </c>
      <c r="S921" s="1">
        <v>226.09269530100201</v>
      </c>
      <c r="T921" s="1">
        <v>1.01814299933746</v>
      </c>
      <c r="U921" s="1">
        <v>45463.472813443201</v>
      </c>
      <c r="V921" s="1">
        <f t="shared" si="57"/>
        <v>0.10375688062872007</v>
      </c>
      <c r="W921" s="1">
        <f t="shared" si="58"/>
        <v>2.2512138738269289</v>
      </c>
      <c r="X921" s="1">
        <f t="shared" si="59"/>
        <v>222.06379206862707</v>
      </c>
    </row>
    <row r="922" spans="1:24" hidden="1" x14ac:dyDescent="0.3">
      <c r="A922" s="18" t="str">
        <f t="shared" si="56"/>
        <v>ConstMin - Bore/Drill Rigs_2005_600</v>
      </c>
      <c r="B922" s="1" t="s">
        <v>40</v>
      </c>
      <c r="C922" s="1">
        <v>2020</v>
      </c>
      <c r="D922" s="1" t="s">
        <v>84</v>
      </c>
      <c r="E922" s="1">
        <v>2005</v>
      </c>
      <c r="F922" s="1">
        <v>600</v>
      </c>
      <c r="G922" s="1" t="s">
        <v>5</v>
      </c>
      <c r="H922" s="1">
        <v>2.30262767141593E-5</v>
      </c>
      <c r="I922" s="1">
        <v>2.78617948241328E-5</v>
      </c>
      <c r="J922" s="1">
        <v>3.3157838468389399E-5</v>
      </c>
      <c r="K922" s="1">
        <v>1.4191978958667299E-4</v>
      </c>
      <c r="L922" s="1">
        <v>5.91302570843254E-4</v>
      </c>
      <c r="M922" s="1">
        <v>7.4408453418347106E-2</v>
      </c>
      <c r="N922" s="1">
        <v>1.44785686530729E-5</v>
      </c>
      <c r="O922" s="1">
        <v>1.3320283160827E-5</v>
      </c>
      <c r="P922" s="1">
        <v>6.8725226389214298E-7</v>
      </c>
      <c r="Q922" s="1">
        <v>6.0731179401805895E-7</v>
      </c>
      <c r="R922" s="1">
        <v>2414.10032489376</v>
      </c>
      <c r="S922" s="1">
        <v>230.06753548628501</v>
      </c>
      <c r="T922" s="1">
        <v>0.84845249944788403</v>
      </c>
      <c r="U922" s="1">
        <v>93388.444277499904</v>
      </c>
      <c r="V922" s="1">
        <f t="shared" si="57"/>
        <v>9.8788081121693946E-2</v>
      </c>
      <c r="W922" s="1">
        <f t="shared" si="58"/>
        <v>2.0965500142630411</v>
      </c>
      <c r="X922" s="1">
        <f t="shared" si="59"/>
        <v>271.16136216935837</v>
      </c>
    </row>
    <row r="923" spans="1:24" hidden="1" x14ac:dyDescent="0.3">
      <c r="A923" s="18" t="str">
        <f t="shared" si="56"/>
        <v>ConstMin - Bore/Drill Rigs_2006_50</v>
      </c>
      <c r="B923" s="1" t="s">
        <v>40</v>
      </c>
      <c r="C923" s="1">
        <v>2020</v>
      </c>
      <c r="D923" s="1" t="s">
        <v>84</v>
      </c>
      <c r="E923" s="1">
        <v>2006</v>
      </c>
      <c r="F923" s="1">
        <v>50</v>
      </c>
      <c r="G923" s="1" t="s">
        <v>5</v>
      </c>
      <c r="H923" s="1">
        <v>1.3569552338202699E-6</v>
      </c>
      <c r="I923" s="1">
        <v>1.64191583292252E-6</v>
      </c>
      <c r="J923" s="1">
        <v>1.9540155367011898E-6</v>
      </c>
      <c r="K923" s="1">
        <v>1.6047757964852799E-5</v>
      </c>
      <c r="L923" s="1">
        <v>1.9253857585526501E-5</v>
      </c>
      <c r="M923" s="1">
        <v>2.2321795925619699E-3</v>
      </c>
      <c r="N923" s="1">
        <v>1.45283133224882E-6</v>
      </c>
      <c r="O923" s="1">
        <v>1.33660482566892E-6</v>
      </c>
      <c r="P923" s="1">
        <v>2.05968986497465E-8</v>
      </c>
      <c r="Q923" s="1">
        <v>1.8218749760965299E-8</v>
      </c>
      <c r="R923" s="1">
        <v>72.420608574245193</v>
      </c>
      <c r="S923" s="1">
        <v>96.531833071168904</v>
      </c>
      <c r="T923" s="1">
        <v>0.16969049988957599</v>
      </c>
      <c r="U923" s="1">
        <v>2509.8276598503899</v>
      </c>
      <c r="V923" s="1">
        <f t="shared" si="57"/>
        <v>0.21661852298232251</v>
      </c>
      <c r="W923" s="1">
        <f t="shared" si="58"/>
        <v>2.5401680818590102</v>
      </c>
      <c r="X923" s="1">
        <f t="shared" si="59"/>
        <v>568.86999056509239</v>
      </c>
    </row>
    <row r="924" spans="1:24" hidden="1" x14ac:dyDescent="0.3">
      <c r="A924" s="18" t="str">
        <f t="shared" si="56"/>
        <v>ConstMin - Bore/Drill Rigs_2006_100</v>
      </c>
      <c r="B924" s="1" t="s">
        <v>40</v>
      </c>
      <c r="C924" s="1">
        <v>2020</v>
      </c>
      <c r="D924" s="1" t="s">
        <v>84</v>
      </c>
      <c r="E924" s="1">
        <v>2006</v>
      </c>
      <c r="F924" s="1">
        <v>100</v>
      </c>
      <c r="G924" s="1" t="s">
        <v>5</v>
      </c>
      <c r="H924" s="1">
        <v>1.3580276521563101E-5</v>
      </c>
      <c r="I924" s="1">
        <v>1.64321345910914E-5</v>
      </c>
      <c r="J924" s="1">
        <v>1.9555598191050999E-5</v>
      </c>
      <c r="K924" s="1">
        <v>2.0669672698801899E-4</v>
      </c>
      <c r="L924" s="1">
        <v>3.0220123333836397E-4</v>
      </c>
      <c r="M924" s="1">
        <v>3.1406701933301903E-2</v>
      </c>
      <c r="N924" s="1">
        <v>1.5348145696946599E-5</v>
      </c>
      <c r="O924" s="1">
        <v>1.41202940411909E-5</v>
      </c>
      <c r="P924" s="1">
        <v>2.8996312616303298E-7</v>
      </c>
      <c r="Q924" s="1">
        <v>2.5633727915383601E-7</v>
      </c>
      <c r="R924" s="1">
        <v>1018.95585592605</v>
      </c>
      <c r="S924" s="1">
        <v>522.12365005258698</v>
      </c>
      <c r="T924" s="1">
        <v>1.3575239991166099</v>
      </c>
      <c r="U924" s="1">
        <v>40986.706529128001</v>
      </c>
      <c r="V924" s="1">
        <f t="shared" si="57"/>
        <v>0.1327515382009449</v>
      </c>
      <c r="W924" s="1">
        <f t="shared" si="58"/>
        <v>2.4414161379642114</v>
      </c>
      <c r="X924" s="1">
        <f t="shared" si="59"/>
        <v>384.6146737680894</v>
      </c>
    </row>
    <row r="925" spans="1:24" hidden="1" x14ac:dyDescent="0.3">
      <c r="A925" s="18" t="str">
        <f t="shared" si="56"/>
        <v>ConstMin - Bore/Drill Rigs_2006_175</v>
      </c>
      <c r="B925" s="1" t="s">
        <v>40</v>
      </c>
      <c r="C925" s="1">
        <v>2020</v>
      </c>
      <c r="D925" s="1" t="s">
        <v>84</v>
      </c>
      <c r="E925" s="1">
        <v>2006</v>
      </c>
      <c r="F925" s="1">
        <v>175</v>
      </c>
      <c r="G925" s="1" t="s">
        <v>5</v>
      </c>
      <c r="H925" s="1">
        <v>7.6255373126152804E-6</v>
      </c>
      <c r="I925" s="1">
        <v>9.2269001482644892E-6</v>
      </c>
      <c r="J925" s="1">
        <v>1.0980773730166E-5</v>
      </c>
      <c r="K925" s="1">
        <v>1.14573472051905E-4</v>
      </c>
      <c r="L925" s="1">
        <v>1.6974706003178601E-4</v>
      </c>
      <c r="M925" s="1">
        <v>1.9933989889442501E-2</v>
      </c>
      <c r="N925" s="1">
        <v>6.5038066346916096E-6</v>
      </c>
      <c r="O925" s="1">
        <v>5.9835021039162797E-6</v>
      </c>
      <c r="P925" s="1">
        <v>1.8407085599260899E-7</v>
      </c>
      <c r="Q925" s="1">
        <v>1.6269854573687601E-7</v>
      </c>
      <c r="R925" s="1">
        <v>646.73634859700496</v>
      </c>
      <c r="S925" s="1">
        <v>177.732139713387</v>
      </c>
      <c r="T925" s="1">
        <v>0.59391674961351903</v>
      </c>
      <c r="U925" s="1">
        <v>27243.797987494901</v>
      </c>
      <c r="V925" s="1">
        <f t="shared" si="57"/>
        <v>0.1121441878546362</v>
      </c>
      <c r="W925" s="1">
        <f t="shared" si="58"/>
        <v>2.0631139258136848</v>
      </c>
      <c r="X925" s="1">
        <f t="shared" si="59"/>
        <v>299.25429755776895</v>
      </c>
    </row>
    <row r="926" spans="1:24" hidden="1" x14ac:dyDescent="0.3">
      <c r="A926" s="18" t="str">
        <f t="shared" si="56"/>
        <v>ConstMin - Bore/Drill Rigs_2006_300</v>
      </c>
      <c r="B926" s="1" t="s">
        <v>40</v>
      </c>
      <c r="C926" s="1">
        <v>2020</v>
      </c>
      <c r="D926" s="1" t="s">
        <v>84</v>
      </c>
      <c r="E926" s="1">
        <v>2006</v>
      </c>
      <c r="F926" s="1">
        <v>300</v>
      </c>
      <c r="G926" s="1" t="s">
        <v>5</v>
      </c>
      <c r="H926" s="1">
        <v>1.06168648326774E-5</v>
      </c>
      <c r="I926" s="1">
        <v>1.2846406447539699E-5</v>
      </c>
      <c r="J926" s="1">
        <v>1.5288285359055501E-5</v>
      </c>
      <c r="K926" s="1">
        <v>6.5557803827333996E-5</v>
      </c>
      <c r="L926" s="1">
        <v>2.8111280029357498E-4</v>
      </c>
      <c r="M926" s="1">
        <v>3.3478608703218199E-2</v>
      </c>
      <c r="N926" s="1">
        <v>6.9570041453019102E-6</v>
      </c>
      <c r="O926" s="1">
        <v>6.4004438136777502E-6</v>
      </c>
      <c r="P926" s="1">
        <v>3.0920783409324698E-7</v>
      </c>
      <c r="Q926" s="1">
        <v>2.7324790368195899E-7</v>
      </c>
      <c r="R926" s="1">
        <v>1086.1765892785199</v>
      </c>
      <c r="S926" s="1">
        <v>214.830648109366</v>
      </c>
      <c r="T926" s="1">
        <v>0.84845249944788403</v>
      </c>
      <c r="U926" s="1">
        <v>43309.858658848199</v>
      </c>
      <c r="V926" s="1">
        <f t="shared" si="57"/>
        <v>9.8216282682155931E-2</v>
      </c>
      <c r="W926" s="1">
        <f t="shared" si="58"/>
        <v>2.1492278305186239</v>
      </c>
      <c r="X926" s="1">
        <f t="shared" si="59"/>
        <v>253.20291736916724</v>
      </c>
    </row>
    <row r="927" spans="1:24" hidden="1" x14ac:dyDescent="0.3">
      <c r="A927" s="18" t="str">
        <f t="shared" si="56"/>
        <v>ConstMin - Bore/Drill Rigs_2006_600</v>
      </c>
      <c r="B927" s="1" t="s">
        <v>40</v>
      </c>
      <c r="C927" s="1">
        <v>2020</v>
      </c>
      <c r="D927" s="1" t="s">
        <v>84</v>
      </c>
      <c r="E927" s="1">
        <v>2006</v>
      </c>
      <c r="F927" s="1">
        <v>600</v>
      </c>
      <c r="G927" s="1" t="s">
        <v>5</v>
      </c>
      <c r="H927" s="1">
        <v>3.2196396677783999E-5</v>
      </c>
      <c r="I927" s="1">
        <v>3.8957639980118697E-5</v>
      </c>
      <c r="J927" s="1">
        <v>4.6362811216009E-5</v>
      </c>
      <c r="K927" s="1">
        <v>2.0692943656564999E-4</v>
      </c>
      <c r="L927" s="1">
        <v>5.0715308031654095E-4</v>
      </c>
      <c r="M927" s="1">
        <v>0.108680585406392</v>
      </c>
      <c r="N927" s="1">
        <v>2.08529712974926E-5</v>
      </c>
      <c r="O927" s="1">
        <v>1.9184733593693199E-5</v>
      </c>
      <c r="P927" s="1">
        <v>1.00384001662056E-6</v>
      </c>
      <c r="Q927" s="1">
        <v>8.8703632807686401E-7</v>
      </c>
      <c r="R927" s="1">
        <v>3526.0219032388</v>
      </c>
      <c r="S927" s="1">
        <v>358.39809003972198</v>
      </c>
      <c r="T927" s="1">
        <v>1.52721449900619</v>
      </c>
      <c r="U927" s="1">
        <v>135700.12908140599</v>
      </c>
      <c r="V927" s="1">
        <f t="shared" si="57"/>
        <v>9.5060693814368505E-2</v>
      </c>
      <c r="W927" s="1">
        <f t="shared" si="58"/>
        <v>1.2375062685929583</v>
      </c>
      <c r="X927" s="1">
        <f t="shared" si="59"/>
        <v>234.67436321023911</v>
      </c>
    </row>
    <row r="928" spans="1:24" hidden="1" x14ac:dyDescent="0.3">
      <c r="A928" s="18" t="str">
        <f t="shared" si="56"/>
        <v>ConstMin - Bore/Drill Rigs_2007_50</v>
      </c>
      <c r="B928" s="1" t="s">
        <v>40</v>
      </c>
      <c r="C928" s="1">
        <v>2020</v>
      </c>
      <c r="D928" s="1" t="s">
        <v>84</v>
      </c>
      <c r="E928" s="1">
        <v>2007</v>
      </c>
      <c r="F928" s="1">
        <v>50</v>
      </c>
      <c r="G928" s="1" t="s">
        <v>5</v>
      </c>
      <c r="H928" s="1">
        <v>9.3586977296618203E-6</v>
      </c>
      <c r="I928" s="1">
        <v>1.13240242528908E-5</v>
      </c>
      <c r="J928" s="1">
        <v>1.3476524730713E-5</v>
      </c>
      <c r="K928" s="1">
        <v>1.11119460004541E-4</v>
      </c>
      <c r="L928" s="1">
        <v>1.33964437856121E-4</v>
      </c>
      <c r="M928" s="1">
        <v>1.5558406545802801E-2</v>
      </c>
      <c r="N928" s="1">
        <v>1.0071215908615099E-5</v>
      </c>
      <c r="O928" s="1">
        <v>9.2655186359259506E-6</v>
      </c>
      <c r="P928" s="1">
        <v>1.4356442324645501E-7</v>
      </c>
      <c r="Q928" s="1">
        <v>1.2698562269893901E-7</v>
      </c>
      <c r="R928" s="1">
        <v>504.77536585635602</v>
      </c>
      <c r="S928" s="1">
        <v>384.518468400156</v>
      </c>
      <c r="T928" s="1">
        <v>0.84845249944788403</v>
      </c>
      <c r="U928" s="1">
        <v>17457.138465366999</v>
      </c>
      <c r="V928" s="1">
        <f t="shared" si="57"/>
        <v>0.2147911260810241</v>
      </c>
      <c r="W928" s="1">
        <f t="shared" si="58"/>
        <v>2.5410023697699229</v>
      </c>
      <c r="X928" s="1">
        <f t="shared" si="59"/>
        <v>453.1997591501879</v>
      </c>
    </row>
    <row r="929" spans="1:24" hidden="1" x14ac:dyDescent="0.3">
      <c r="A929" s="18" t="str">
        <f t="shared" si="56"/>
        <v>ConstMin - Bore/Drill Rigs_2007_75</v>
      </c>
      <c r="B929" s="1" t="s">
        <v>40</v>
      </c>
      <c r="C929" s="1">
        <v>2020</v>
      </c>
      <c r="D929" s="1" t="s">
        <v>84</v>
      </c>
      <c r="E929" s="1">
        <v>2007</v>
      </c>
      <c r="F929" s="1">
        <v>75</v>
      </c>
      <c r="G929" s="1" t="s">
        <v>5</v>
      </c>
      <c r="H929" s="1">
        <v>3.0492943173573898E-5</v>
      </c>
      <c r="I929" s="1">
        <v>3.6896461240024399E-5</v>
      </c>
      <c r="J929" s="1">
        <v>4.3909838169946402E-5</v>
      </c>
      <c r="K929" s="1">
        <v>4.6687762834756298E-4</v>
      </c>
      <c r="L929" s="1">
        <v>6.8323461585745402E-4</v>
      </c>
      <c r="M929" s="1">
        <v>7.1100562409774706E-2</v>
      </c>
      <c r="N929" s="1">
        <v>3.4565033579165698E-5</v>
      </c>
      <c r="O929" s="1">
        <v>3.1799830892832502E-5</v>
      </c>
      <c r="P929" s="1">
        <v>6.5644517108810396E-7</v>
      </c>
      <c r="Q929" s="1">
        <v>5.8031323228828503E-7</v>
      </c>
      <c r="R929" s="1">
        <v>2306.7794441114302</v>
      </c>
      <c r="S929" s="1">
        <v>1210.5281145228601</v>
      </c>
      <c r="T929" s="1">
        <v>2.3756669984540699</v>
      </c>
      <c r="U929" s="1">
        <v>88800.883829641505</v>
      </c>
      <c r="V929" s="1">
        <f t="shared" si="57"/>
        <v>0.13758022872075573</v>
      </c>
      <c r="W929" s="1">
        <f t="shared" si="58"/>
        <v>2.5476582729196187</v>
      </c>
      <c r="X929" s="1">
        <f t="shared" si="59"/>
        <v>509.5529446301158</v>
      </c>
    </row>
    <row r="930" spans="1:24" hidden="1" x14ac:dyDescent="0.3">
      <c r="A930" s="18" t="str">
        <f t="shared" si="56"/>
        <v>ConstMin - Bore/Drill Rigs_2007_175</v>
      </c>
      <c r="B930" s="1" t="s">
        <v>40</v>
      </c>
      <c r="C930" s="1">
        <v>2020</v>
      </c>
      <c r="D930" s="1" t="s">
        <v>84</v>
      </c>
      <c r="E930" s="1">
        <v>2007</v>
      </c>
      <c r="F930" s="1">
        <v>175</v>
      </c>
      <c r="G930" s="1" t="s">
        <v>5</v>
      </c>
      <c r="H930" s="1">
        <v>4.5423000517280197E-6</v>
      </c>
      <c r="I930" s="1">
        <v>5.4961830625909001E-6</v>
      </c>
      <c r="J930" s="1">
        <v>6.54091207448835E-6</v>
      </c>
      <c r="K930" s="1">
        <v>8.8906502535662598E-5</v>
      </c>
      <c r="L930" s="1">
        <v>7.2285923944026E-5</v>
      </c>
      <c r="M930" s="1">
        <v>1.55031806699177E-2</v>
      </c>
      <c r="N930" s="1">
        <v>4.3676639173068199E-6</v>
      </c>
      <c r="O930" s="1">
        <v>4.0182508039222796E-6</v>
      </c>
      <c r="P930" s="1">
        <v>1.4319832456684101E-7</v>
      </c>
      <c r="Q930" s="1">
        <v>1.2653487652401999E-7</v>
      </c>
      <c r="R930" s="1">
        <v>502.98362313369603</v>
      </c>
      <c r="S930" s="1">
        <v>115.648921581341</v>
      </c>
      <c r="T930" s="1">
        <v>0.59391674961351903</v>
      </c>
      <c r="U930" s="1">
        <v>19115.114609944601</v>
      </c>
      <c r="V930" s="1">
        <f t="shared" si="57"/>
        <v>9.520787759298889E-2</v>
      </c>
      <c r="W930" s="1">
        <f t="shared" si="58"/>
        <v>1.2521761593789906</v>
      </c>
      <c r="X930" s="1">
        <f t="shared" si="59"/>
        <v>194.72244494972995</v>
      </c>
    </row>
    <row r="931" spans="1:24" hidden="1" x14ac:dyDescent="0.3">
      <c r="A931" s="18" t="str">
        <f t="shared" si="56"/>
        <v>ConstMin - Bore/Drill Rigs_2007_300</v>
      </c>
      <c r="B931" s="1" t="s">
        <v>40</v>
      </c>
      <c r="C931" s="1">
        <v>2020</v>
      </c>
      <c r="D931" s="1" t="s">
        <v>84</v>
      </c>
      <c r="E931" s="1">
        <v>2007</v>
      </c>
      <c r="F931" s="1">
        <v>300</v>
      </c>
      <c r="G931" s="1" t="s">
        <v>5</v>
      </c>
      <c r="H931" s="1">
        <v>8.8006764225975306E-6</v>
      </c>
      <c r="I931" s="1">
        <v>1.0648818471342999E-5</v>
      </c>
      <c r="J931" s="1">
        <v>1.26729740485404E-5</v>
      </c>
      <c r="K931" s="1">
        <v>5.8687005235496101E-5</v>
      </c>
      <c r="L931" s="1">
        <v>1.4000394352744301E-4</v>
      </c>
      <c r="M931" s="1">
        <v>3.0037310402933299E-2</v>
      </c>
      <c r="N931" s="1">
        <v>6.17489521566636E-6</v>
      </c>
      <c r="O931" s="1">
        <v>5.6809035984130504E-6</v>
      </c>
      <c r="P931" s="1">
        <v>2.77445810364605E-7</v>
      </c>
      <c r="Q931" s="1">
        <v>2.45160489571266E-7</v>
      </c>
      <c r="R931" s="1">
        <v>974.52745583845797</v>
      </c>
      <c r="S931" s="1">
        <v>184.072956199434</v>
      </c>
      <c r="T931" s="1">
        <v>0.67876199955830696</v>
      </c>
      <c r="U931" s="1">
        <v>39506.658224303697</v>
      </c>
      <c r="V931" s="1">
        <f t="shared" si="57"/>
        <v>8.9252364244660376E-2</v>
      </c>
      <c r="W931" s="1">
        <f t="shared" si="58"/>
        <v>1.1734337473239209</v>
      </c>
      <c r="X931" s="1">
        <f t="shared" si="59"/>
        <v>271.18924795320953</v>
      </c>
    </row>
    <row r="932" spans="1:24" hidden="1" x14ac:dyDescent="0.3">
      <c r="A932" s="18" t="str">
        <f t="shared" si="56"/>
        <v>ConstMin - Bore/Drill Rigs_2007_600</v>
      </c>
      <c r="B932" s="1" t="s">
        <v>40</v>
      </c>
      <c r="C932" s="1">
        <v>2020</v>
      </c>
      <c r="D932" s="1" t="s">
        <v>84</v>
      </c>
      <c r="E932" s="1">
        <v>2007</v>
      </c>
      <c r="F932" s="1">
        <v>600</v>
      </c>
      <c r="G932" s="1" t="s">
        <v>5</v>
      </c>
      <c r="H932" s="1">
        <v>6.0655880299839799E-5</v>
      </c>
      <c r="I932" s="1">
        <v>7.3393615162806105E-5</v>
      </c>
      <c r="J932" s="1">
        <v>8.7344467631769295E-5</v>
      </c>
      <c r="K932" s="1">
        <v>3.9349256600881198E-4</v>
      </c>
      <c r="L932" s="1">
        <v>9.6493292473530997E-4</v>
      </c>
      <c r="M932" s="1">
        <v>0.20702266699083</v>
      </c>
      <c r="N932" s="1">
        <v>3.8552705277627403E-5</v>
      </c>
      <c r="O932" s="1">
        <v>3.5468488855417199E-5</v>
      </c>
      <c r="P932" s="1">
        <v>1.9122075457695898E-6</v>
      </c>
      <c r="Q932" s="1">
        <v>1.6896911777715199E-6</v>
      </c>
      <c r="R932" s="1">
        <v>6716.6224358011696</v>
      </c>
      <c r="S932" s="1">
        <v>544.17454917570706</v>
      </c>
      <c r="T932" s="1">
        <v>1.4423692490614</v>
      </c>
      <c r="U932" s="1">
        <v>264394.39322901203</v>
      </c>
      <c r="V932" s="1">
        <f t="shared" si="57"/>
        <v>9.1916745698470692E-2</v>
      </c>
      <c r="W932" s="1">
        <f t="shared" si="58"/>
        <v>1.2084633528711164</v>
      </c>
      <c r="X932" s="1">
        <f t="shared" si="59"/>
        <v>377.27825210487566</v>
      </c>
    </row>
    <row r="933" spans="1:24" hidden="1" x14ac:dyDescent="0.3">
      <c r="A933" s="18" t="str">
        <f t="shared" si="56"/>
        <v>ConstMin - Bore/Drill Rigs_2007_9999</v>
      </c>
      <c r="B933" s="1" t="s">
        <v>40</v>
      </c>
      <c r="C933" s="1">
        <v>2020</v>
      </c>
      <c r="D933" s="1" t="s">
        <v>84</v>
      </c>
      <c r="E933" s="1">
        <v>2007</v>
      </c>
      <c r="F933" s="1">
        <v>9999</v>
      </c>
      <c r="G933" s="1" t="s">
        <v>5</v>
      </c>
      <c r="H933" s="1">
        <v>1.3126267190932E-5</v>
      </c>
      <c r="I933" s="1">
        <v>1.5882783301027801E-5</v>
      </c>
      <c r="J933" s="1">
        <v>1.8901824754942199E-5</v>
      </c>
      <c r="K933" s="1">
        <v>7.5606133301859603E-5</v>
      </c>
      <c r="L933" s="1">
        <v>3.42823352524827E-4</v>
      </c>
      <c r="M933" s="1">
        <v>3.9777583388105602E-2</v>
      </c>
      <c r="N933" s="1">
        <v>8.2990849556675005E-6</v>
      </c>
      <c r="O933" s="1">
        <v>7.6351581592141008E-6</v>
      </c>
      <c r="P933" s="1">
        <v>3.6736969674647499E-7</v>
      </c>
      <c r="Q933" s="1">
        <v>3.24659288284264E-7</v>
      </c>
      <c r="R933" s="1">
        <v>1290.539885849</v>
      </c>
      <c r="S933" s="1">
        <v>53.849620605387301</v>
      </c>
      <c r="T933" s="1">
        <v>8.4845249944788398E-2</v>
      </c>
      <c r="U933" s="1">
        <v>49703.199818772497</v>
      </c>
      <c r="V933" s="1">
        <f t="shared" si="57"/>
        <v>0.10581101061026031</v>
      </c>
      <c r="W933" s="1">
        <f t="shared" si="58"/>
        <v>2.283887194324568</v>
      </c>
      <c r="X933" s="1">
        <f t="shared" si="59"/>
        <v>634.68044045399154</v>
      </c>
    </row>
    <row r="934" spans="1:24" hidden="1" x14ac:dyDescent="0.3">
      <c r="A934" s="18" t="str">
        <f t="shared" si="56"/>
        <v>ConstMin - Bore/Drill Rigs_2008_50</v>
      </c>
      <c r="B934" s="1" t="s">
        <v>40</v>
      </c>
      <c r="C934" s="1">
        <v>2020</v>
      </c>
      <c r="D934" s="1" t="s">
        <v>84</v>
      </c>
      <c r="E934" s="1">
        <v>2008</v>
      </c>
      <c r="F934" s="1">
        <v>50</v>
      </c>
      <c r="G934" s="1" t="s">
        <v>5</v>
      </c>
      <c r="H934" s="1">
        <v>3.80623457020855E-6</v>
      </c>
      <c r="I934" s="1">
        <v>4.6055438299523402E-6</v>
      </c>
      <c r="J934" s="1">
        <v>5.4809777811003102E-6</v>
      </c>
      <c r="K934" s="1">
        <v>7.4807092176502898E-5</v>
      </c>
      <c r="L934" s="1">
        <v>9.3974936506604503E-5</v>
      </c>
      <c r="M934" s="1">
        <v>1.1084025085455E-2</v>
      </c>
      <c r="N934" s="1">
        <v>3.2324840019160401E-6</v>
      </c>
      <c r="O934" s="1">
        <v>2.9738852817627598E-6</v>
      </c>
      <c r="P934" s="1">
        <v>1.02363121623065E-7</v>
      </c>
      <c r="Q934" s="1">
        <v>9.0466322713933394E-8</v>
      </c>
      <c r="R934" s="1">
        <v>359.60898702579101</v>
      </c>
      <c r="S934" s="1">
        <v>269.91057639115002</v>
      </c>
      <c r="T934" s="1">
        <v>0.59391674961351903</v>
      </c>
      <c r="U934" s="1">
        <v>12724.3557441542</v>
      </c>
      <c r="V934" s="1">
        <f t="shared" si="57"/>
        <v>0.11984880771716024</v>
      </c>
      <c r="W934" s="1">
        <f t="shared" si="58"/>
        <v>2.4454840755969824</v>
      </c>
      <c r="X934" s="1">
        <f t="shared" si="59"/>
        <v>454.45860310689943</v>
      </c>
    </row>
    <row r="935" spans="1:24" hidden="1" x14ac:dyDescent="0.3">
      <c r="A935" s="18" t="str">
        <f t="shared" si="56"/>
        <v>ConstMin - Bore/Drill Rigs_2008_75</v>
      </c>
      <c r="B935" s="1" t="s">
        <v>40</v>
      </c>
      <c r="C935" s="1">
        <v>2020</v>
      </c>
      <c r="D935" s="1" t="s">
        <v>84</v>
      </c>
      <c r="E935" s="1">
        <v>2008</v>
      </c>
      <c r="F935" s="1">
        <v>75</v>
      </c>
      <c r="G935" s="1" t="s">
        <v>5</v>
      </c>
      <c r="H935" s="1">
        <v>6.8734192604666297E-6</v>
      </c>
      <c r="I935" s="1">
        <v>8.3168373051646198E-6</v>
      </c>
      <c r="J935" s="1">
        <v>9.8977237350719507E-6</v>
      </c>
      <c r="K935" s="1">
        <v>1.5340460438781201E-4</v>
      </c>
      <c r="L935" s="1">
        <v>1.3037266444609799E-4</v>
      </c>
      <c r="M935" s="1">
        <v>2.37231178157877E-2</v>
      </c>
      <c r="N935" s="1">
        <v>8.5760245210255305E-6</v>
      </c>
      <c r="O935" s="1">
        <v>7.8899425593434892E-6</v>
      </c>
      <c r="P935" s="1">
        <v>2.19125786302316E-7</v>
      </c>
      <c r="Q935" s="1">
        <v>1.9362489849648401E-7</v>
      </c>
      <c r="R935" s="1">
        <v>769.67043118873698</v>
      </c>
      <c r="S935" s="1">
        <v>410.63884676059001</v>
      </c>
      <c r="T935" s="1">
        <v>0.84845249944788403</v>
      </c>
      <c r="U935" s="1">
        <v>29319.613658706101</v>
      </c>
      <c r="V935" s="1">
        <f t="shared" si="57"/>
        <v>9.3926591642339394E-2</v>
      </c>
      <c r="W935" s="1">
        <f t="shared" si="58"/>
        <v>1.4723697921983101</v>
      </c>
      <c r="X935" s="1">
        <f t="shared" si="59"/>
        <v>483.98566452194581</v>
      </c>
    </row>
    <row r="936" spans="1:24" hidden="1" x14ac:dyDescent="0.3">
      <c r="A936" s="18" t="str">
        <f t="shared" si="56"/>
        <v>ConstMin - Bore/Drill Rigs_2008_175</v>
      </c>
      <c r="B936" s="1" t="s">
        <v>40</v>
      </c>
      <c r="C936" s="1">
        <v>2020</v>
      </c>
      <c r="D936" s="1" t="s">
        <v>84</v>
      </c>
      <c r="E936" s="1">
        <v>2008</v>
      </c>
      <c r="F936" s="1">
        <v>175</v>
      </c>
      <c r="G936" s="1" t="s">
        <v>5</v>
      </c>
      <c r="H936" s="1">
        <v>9.3110706435293304E-6</v>
      </c>
      <c r="I936" s="1">
        <v>1.12663954786705E-5</v>
      </c>
      <c r="J936" s="1">
        <v>1.3407941726682199E-5</v>
      </c>
      <c r="K936" s="1">
        <v>1.8387891964690101E-4</v>
      </c>
      <c r="L936" s="1">
        <v>1.4966491193884701E-4</v>
      </c>
      <c r="M936" s="1">
        <v>3.21364982255678E-2</v>
      </c>
      <c r="N936" s="1">
        <v>9.0072067702487894E-6</v>
      </c>
      <c r="O936" s="1">
        <v>8.2866302286288902E-6</v>
      </c>
      <c r="P936" s="1">
        <v>2.9683853097901499E-7</v>
      </c>
      <c r="Q936" s="1">
        <v>2.62293778384263E-7</v>
      </c>
      <c r="R936" s="1">
        <v>1042.6332929016601</v>
      </c>
      <c r="S936" s="1">
        <v>260.54131024012497</v>
      </c>
      <c r="T936" s="1">
        <v>0.50907149966873</v>
      </c>
      <c r="U936" s="1">
        <v>39211.4671911388</v>
      </c>
      <c r="V936" s="1">
        <f t="shared" si="57"/>
        <v>9.5139420088011337E-2</v>
      </c>
      <c r="W936" s="1">
        <f t="shared" si="58"/>
        <v>1.2638499115659909</v>
      </c>
      <c r="X936" s="1">
        <f t="shared" si="59"/>
        <v>511.79708628290524</v>
      </c>
    </row>
    <row r="937" spans="1:24" hidden="1" x14ac:dyDescent="0.3">
      <c r="A937" s="18" t="str">
        <f t="shared" si="56"/>
        <v>ConstMin - Bore/Drill Rigs_2008_300</v>
      </c>
      <c r="B937" s="1" t="s">
        <v>40</v>
      </c>
      <c r="C937" s="1">
        <v>2020</v>
      </c>
      <c r="D937" s="1" t="s">
        <v>84</v>
      </c>
      <c r="E937" s="1">
        <v>2008</v>
      </c>
      <c r="F937" s="1">
        <v>300</v>
      </c>
      <c r="G937" s="1" t="s">
        <v>5</v>
      </c>
      <c r="H937" s="1">
        <v>3.6480349412497401E-6</v>
      </c>
      <c r="I937" s="1">
        <v>4.4141222789121896E-6</v>
      </c>
      <c r="J937" s="1">
        <v>5.2531703153996301E-6</v>
      </c>
      <c r="K937" s="1">
        <v>2.4544858757987099E-5</v>
      </c>
      <c r="L937" s="1">
        <v>5.8617687163894401E-5</v>
      </c>
      <c r="M937" s="1">
        <v>1.2590933191743399E-2</v>
      </c>
      <c r="N937" s="1">
        <v>2.5781841022955898E-6</v>
      </c>
      <c r="O937" s="1">
        <v>2.37192937411195E-6</v>
      </c>
      <c r="P937" s="1">
        <v>1.16299980354378E-7</v>
      </c>
      <c r="Q937" s="1">
        <v>1.02765504102707E-7</v>
      </c>
      <c r="R937" s="1">
        <v>408.498960971668</v>
      </c>
      <c r="S937" s="1">
        <v>74.670212052110003</v>
      </c>
      <c r="T937" s="1">
        <v>0.50907149966873</v>
      </c>
      <c r="U937" s="1">
        <v>16215.881050649899</v>
      </c>
      <c r="V937" s="1">
        <f t="shared" si="57"/>
        <v>9.0134781526001351E-2</v>
      </c>
      <c r="W937" s="1">
        <f t="shared" si="58"/>
        <v>1.1969519855211561</v>
      </c>
      <c r="X937" s="1">
        <f t="shared" si="59"/>
        <v>146.67922305746919</v>
      </c>
    </row>
    <row r="938" spans="1:24" hidden="1" x14ac:dyDescent="0.3">
      <c r="A938" s="18" t="str">
        <f t="shared" si="56"/>
        <v>ConstMin - Bore/Drill Rigs_2008_600</v>
      </c>
      <c r="B938" s="1" t="s">
        <v>40</v>
      </c>
      <c r="C938" s="1">
        <v>2020</v>
      </c>
      <c r="D938" s="1" t="s">
        <v>84</v>
      </c>
      <c r="E938" s="1">
        <v>2008</v>
      </c>
      <c r="F938" s="1">
        <v>600</v>
      </c>
      <c r="G938" s="1" t="s">
        <v>5</v>
      </c>
      <c r="H938" s="1">
        <v>6.5711269441950496E-6</v>
      </c>
      <c r="I938" s="1">
        <v>7.9510636024760104E-6</v>
      </c>
      <c r="J938" s="1">
        <v>9.4624227996408808E-6</v>
      </c>
      <c r="K938" s="1">
        <v>4.3033279428578698E-5</v>
      </c>
      <c r="L938" s="1">
        <v>1.0558678020696401E-4</v>
      </c>
      <c r="M938" s="1">
        <v>2.2679777381869399E-2</v>
      </c>
      <c r="N938" s="1">
        <v>4.6378435024502797E-6</v>
      </c>
      <c r="O938" s="1">
        <v>4.2668160222542601E-6</v>
      </c>
      <c r="P938" s="1">
        <v>2.09488655351038E-7</v>
      </c>
      <c r="Q938" s="1">
        <v>1.8510929413185601E-7</v>
      </c>
      <c r="R938" s="1">
        <v>735.82039984436801</v>
      </c>
      <c r="S938" s="1">
        <v>78.739691289424002</v>
      </c>
      <c r="T938" s="1">
        <v>0.42422624972394202</v>
      </c>
      <c r="U938" s="1">
        <v>27448.656383493199</v>
      </c>
      <c r="V938" s="1">
        <f t="shared" si="57"/>
        <v>9.5916370737723591E-2</v>
      </c>
      <c r="W938" s="1">
        <f t="shared" si="58"/>
        <v>1.2737290583589258</v>
      </c>
      <c r="X938" s="1">
        <f t="shared" si="59"/>
        <v>185.60777731378602</v>
      </c>
    </row>
    <row r="939" spans="1:24" hidden="1" x14ac:dyDescent="0.3">
      <c r="A939" s="18" t="str">
        <f t="shared" si="56"/>
        <v>ConstMin - Bore/Drill Rigs_2008_750</v>
      </c>
      <c r="B939" s="1" t="s">
        <v>40</v>
      </c>
      <c r="C939" s="1">
        <v>2020</v>
      </c>
      <c r="D939" s="1" t="s">
        <v>84</v>
      </c>
      <c r="E939" s="1">
        <v>2008</v>
      </c>
      <c r="F939" s="1">
        <v>750</v>
      </c>
      <c r="G939" s="1" t="s">
        <v>5</v>
      </c>
      <c r="H939" s="1">
        <v>3.7305527418860602E-5</v>
      </c>
      <c r="I939" s="1">
        <v>4.5139688176821297E-5</v>
      </c>
      <c r="J939" s="1">
        <v>5.3719959483159298E-5</v>
      </c>
      <c r="K939" s="1">
        <v>2.4430804628794E-4</v>
      </c>
      <c r="L939" s="1">
        <v>5.9943607200585599E-4</v>
      </c>
      <c r="M939" s="1">
        <v>0.128757375128845</v>
      </c>
      <c r="N939" s="1">
        <v>2.63299125727417E-5</v>
      </c>
      <c r="O939" s="1">
        <v>2.4223519566922399E-5</v>
      </c>
      <c r="P939" s="1">
        <v>1.18930662008322E-6</v>
      </c>
      <c r="Q939" s="1">
        <v>1.0509003868540799E-6</v>
      </c>
      <c r="R939" s="1">
        <v>4177.3912351519202</v>
      </c>
      <c r="S939" s="1">
        <v>236.029795764211</v>
      </c>
      <c r="T939" s="1">
        <v>0.763607249503096</v>
      </c>
      <c r="U939" s="1">
        <v>161287.027105544</v>
      </c>
      <c r="V939" s="1">
        <f t="shared" si="57"/>
        <v>9.2671825572706173E-2</v>
      </c>
      <c r="W939" s="1">
        <f t="shared" si="58"/>
        <v>1.2306428633115709</v>
      </c>
      <c r="X939" s="1">
        <f t="shared" si="59"/>
        <v>309.09842188874353</v>
      </c>
    </row>
    <row r="940" spans="1:24" hidden="1" x14ac:dyDescent="0.3">
      <c r="A940" s="18" t="str">
        <f t="shared" si="56"/>
        <v>ConstMin - Bore/Drill Rigs_2009_50</v>
      </c>
      <c r="B940" s="1" t="s">
        <v>40</v>
      </c>
      <c r="C940" s="1">
        <v>2020</v>
      </c>
      <c r="D940" s="1" t="s">
        <v>84</v>
      </c>
      <c r="E940" s="1">
        <v>2009</v>
      </c>
      <c r="F940" s="1">
        <v>50</v>
      </c>
      <c r="G940" s="1" t="s">
        <v>5</v>
      </c>
      <c r="H940" s="1">
        <v>6.0772725193536396E-7</v>
      </c>
      <c r="I940" s="1">
        <v>7.3534997484179097E-7</v>
      </c>
      <c r="J940" s="1">
        <v>8.7512724278692498E-7</v>
      </c>
      <c r="K940" s="1">
        <v>1.20288518553932E-5</v>
      </c>
      <c r="L940" s="1">
        <v>1.51845636714205E-5</v>
      </c>
      <c r="M940" s="1">
        <v>1.7942325166235599E-3</v>
      </c>
      <c r="N940" s="1">
        <v>5.2045707997122003E-7</v>
      </c>
      <c r="O940" s="1">
        <v>4.7882051357352204E-7</v>
      </c>
      <c r="P940" s="1">
        <v>1.6570337587199999E-8</v>
      </c>
      <c r="Q940" s="1">
        <v>1.46442846006998E-8</v>
      </c>
      <c r="R940" s="1">
        <v>58.211898007920198</v>
      </c>
      <c r="S940" s="1">
        <v>65.111667797023699</v>
      </c>
      <c r="T940" s="1">
        <v>8.4845249944788398E-2</v>
      </c>
      <c r="U940" s="1">
        <v>2018.4617017077301</v>
      </c>
      <c r="V940" s="1">
        <f t="shared" si="57"/>
        <v>0.12063190024243758</v>
      </c>
      <c r="W940" s="1">
        <f t="shared" si="58"/>
        <v>2.4909809379266452</v>
      </c>
      <c r="X940" s="1">
        <f t="shared" si="59"/>
        <v>767.41677158584605</v>
      </c>
    </row>
    <row r="941" spans="1:24" hidden="1" x14ac:dyDescent="0.3">
      <c r="A941" s="18" t="str">
        <f t="shared" si="56"/>
        <v>ConstMin - Bore/Drill Rigs_2009_100</v>
      </c>
      <c r="B941" s="1" t="s">
        <v>40</v>
      </c>
      <c r="C941" s="1">
        <v>2020</v>
      </c>
      <c r="D941" s="1" t="s">
        <v>84</v>
      </c>
      <c r="E941" s="1">
        <v>2009</v>
      </c>
      <c r="F941" s="1">
        <v>100</v>
      </c>
      <c r="G941" s="1" t="s">
        <v>5</v>
      </c>
      <c r="H941" s="1">
        <v>3.03015897527786E-6</v>
      </c>
      <c r="I941" s="1">
        <v>3.6664923600862099E-6</v>
      </c>
      <c r="J941" s="1">
        <v>4.3634289244001196E-6</v>
      </c>
      <c r="K941" s="1">
        <v>6.8242431250900402E-5</v>
      </c>
      <c r="L941" s="1">
        <v>5.8059406677921598E-5</v>
      </c>
      <c r="M941" s="1">
        <v>1.05772592639702E-2</v>
      </c>
      <c r="N941" s="1">
        <v>3.8105969348370499E-6</v>
      </c>
      <c r="O941" s="1">
        <v>3.5057491800500798E-6</v>
      </c>
      <c r="P941" s="1">
        <v>9.77011025580192E-8</v>
      </c>
      <c r="Q941" s="1">
        <v>8.6330168203872698E-8</v>
      </c>
      <c r="R941" s="1">
        <v>343.16752805051698</v>
      </c>
      <c r="S941" s="1">
        <v>190.603050789543</v>
      </c>
      <c r="T941" s="1">
        <v>0.93329774939267296</v>
      </c>
      <c r="U941" s="1">
        <v>15386.8644637376</v>
      </c>
      <c r="V941" s="1">
        <f t="shared" si="57"/>
        <v>7.8902226186239183E-2</v>
      </c>
      <c r="W941" s="1">
        <f t="shared" si="58"/>
        <v>1.2494275149212373</v>
      </c>
      <c r="X941" s="1">
        <f t="shared" si="59"/>
        <v>204.22534064137042</v>
      </c>
    </row>
    <row r="942" spans="1:24" hidden="1" x14ac:dyDescent="0.3">
      <c r="A942" s="18" t="str">
        <f t="shared" si="56"/>
        <v>ConstMin - Bore/Drill Rigs_2009_175</v>
      </c>
      <c r="B942" s="1" t="s">
        <v>40</v>
      </c>
      <c r="C942" s="1">
        <v>2020</v>
      </c>
      <c r="D942" s="1" t="s">
        <v>84</v>
      </c>
      <c r="E942" s="1">
        <v>2009</v>
      </c>
      <c r="F942" s="1">
        <v>175</v>
      </c>
      <c r="G942" s="1" t="s">
        <v>5</v>
      </c>
      <c r="H942" s="1">
        <v>4.5718633560638602E-6</v>
      </c>
      <c r="I942" s="1">
        <v>5.5319546608372802E-6</v>
      </c>
      <c r="J942" s="1">
        <v>6.58348323273196E-6</v>
      </c>
      <c r="K942" s="1">
        <v>9.1107227222020896E-5</v>
      </c>
      <c r="L942" s="1">
        <v>7.4235276639794795E-5</v>
      </c>
      <c r="M942" s="1">
        <v>1.5958827385318401E-2</v>
      </c>
      <c r="N942" s="1">
        <v>4.44983752128244E-6</v>
      </c>
      <c r="O942" s="1">
        <v>4.0938505195798496E-6</v>
      </c>
      <c r="P942" s="1">
        <v>1.47410117514077E-7</v>
      </c>
      <c r="Q942" s="1">
        <v>1.3025380376220101E-7</v>
      </c>
      <c r="R942" s="1">
        <v>517.76657900970599</v>
      </c>
      <c r="S942" s="1">
        <v>136.469513028064</v>
      </c>
      <c r="T942" s="1">
        <v>0.42422624972394202</v>
      </c>
      <c r="U942" s="1">
        <v>20279.369635970299</v>
      </c>
      <c r="V942" s="1">
        <f t="shared" si="57"/>
        <v>9.032599648711015E-2</v>
      </c>
      <c r="W942" s="1">
        <f t="shared" si="58"/>
        <v>1.212116828153988</v>
      </c>
      <c r="X942" s="1">
        <f t="shared" si="59"/>
        <v>321.69040250778733</v>
      </c>
    </row>
    <row r="943" spans="1:24" hidden="1" x14ac:dyDescent="0.3">
      <c r="A943" s="18" t="str">
        <f t="shared" si="56"/>
        <v>ConstMin - Bore/Drill Rigs_2009_300</v>
      </c>
      <c r="B943" s="1" t="s">
        <v>40</v>
      </c>
      <c r="C943" s="1">
        <v>2020</v>
      </c>
      <c r="D943" s="1" t="s">
        <v>84</v>
      </c>
      <c r="E943" s="1">
        <v>2009</v>
      </c>
      <c r="F943" s="1">
        <v>300</v>
      </c>
      <c r="G943" s="1" t="s">
        <v>5</v>
      </c>
      <c r="H943" s="1">
        <v>2.0012144247956301E-6</v>
      </c>
      <c r="I943" s="1">
        <v>2.4214694540027101E-6</v>
      </c>
      <c r="J943" s="1">
        <v>2.88174877170571E-6</v>
      </c>
      <c r="K943" s="1">
        <v>1.3586997058199301E-5</v>
      </c>
      <c r="L943" s="1">
        <v>3.2483517913195797E-5</v>
      </c>
      <c r="M943" s="1">
        <v>6.9855621393328203E-3</v>
      </c>
      <c r="N943" s="1">
        <v>1.4247479601150999E-6</v>
      </c>
      <c r="O943" s="1">
        <v>1.31076812330589E-6</v>
      </c>
      <c r="P943" s="1">
        <v>6.4524949797268204E-8</v>
      </c>
      <c r="Q943" s="1">
        <v>5.7015219107037401E-8</v>
      </c>
      <c r="R943" s="1">
        <v>226.63887038902899</v>
      </c>
      <c r="S943" s="1">
        <v>40.8840704772009</v>
      </c>
      <c r="T943" s="1">
        <v>0.42422624972394202</v>
      </c>
      <c r="U943" s="1">
        <v>8732.8374539301203</v>
      </c>
      <c r="V943" s="1">
        <f t="shared" si="57"/>
        <v>9.1814699890177695E-2</v>
      </c>
      <c r="W943" s="1">
        <f t="shared" si="58"/>
        <v>1.2316754372627927</v>
      </c>
      <c r="X943" s="1">
        <f t="shared" si="59"/>
        <v>96.373268989850374</v>
      </c>
    </row>
    <row r="944" spans="1:24" hidden="1" x14ac:dyDescent="0.3">
      <c r="A944" s="18" t="str">
        <f t="shared" si="56"/>
        <v>ConstMin - Bore/Drill Rigs_2009_600</v>
      </c>
      <c r="B944" s="1" t="s">
        <v>40</v>
      </c>
      <c r="C944" s="1">
        <v>2020</v>
      </c>
      <c r="D944" s="1" t="s">
        <v>84</v>
      </c>
      <c r="E944" s="1">
        <v>2009</v>
      </c>
      <c r="F944" s="1">
        <v>600</v>
      </c>
      <c r="G944" s="1" t="s">
        <v>5</v>
      </c>
      <c r="H944" s="1">
        <v>3.8995215898402101E-6</v>
      </c>
      <c r="I944" s="1">
        <v>4.7184211237066602E-6</v>
      </c>
      <c r="J944" s="1">
        <v>5.6153110893699096E-6</v>
      </c>
      <c r="K944" s="1">
        <v>2.57828211846237E-5</v>
      </c>
      <c r="L944" s="1">
        <v>6.3296655194459896E-5</v>
      </c>
      <c r="M944" s="1">
        <v>1.3611909869318701E-2</v>
      </c>
      <c r="N944" s="1">
        <v>2.77259918240706E-6</v>
      </c>
      <c r="O944" s="1">
        <v>2.5507912478144898E-6</v>
      </c>
      <c r="P944" s="1">
        <v>1.2573187145775099E-7</v>
      </c>
      <c r="Q944" s="1">
        <v>1.11098578494439E-7</v>
      </c>
      <c r="R944" s="1">
        <v>441.62342487076199</v>
      </c>
      <c r="S944" s="1">
        <v>49.590863264012199</v>
      </c>
      <c r="T944" s="1">
        <v>0.16969049988957599</v>
      </c>
      <c r="U944" s="1">
        <v>18199.8468178925</v>
      </c>
      <c r="V944" s="1">
        <f t="shared" si="57"/>
        <v>8.5845506522666509E-2</v>
      </c>
      <c r="W944" s="1">
        <f t="shared" si="58"/>
        <v>1.1515999280052371</v>
      </c>
      <c r="X944" s="1">
        <f t="shared" si="59"/>
        <v>292.24301476089022</v>
      </c>
    </row>
    <row r="945" spans="1:24" hidden="1" x14ac:dyDescent="0.3">
      <c r="A945" s="18" t="str">
        <f t="shared" si="56"/>
        <v>ConstMin - Bore/Drill Rigs_2009_750</v>
      </c>
      <c r="B945" s="1" t="s">
        <v>40</v>
      </c>
      <c r="C945" s="1">
        <v>2020</v>
      </c>
      <c r="D945" s="1" t="s">
        <v>84</v>
      </c>
      <c r="E945" s="1">
        <v>2009</v>
      </c>
      <c r="F945" s="1">
        <v>750</v>
      </c>
      <c r="G945" s="1" t="s">
        <v>5</v>
      </c>
      <c r="H945" s="1">
        <v>1.50798844091246E-5</v>
      </c>
      <c r="I945" s="1">
        <v>1.8246660135040701E-5</v>
      </c>
      <c r="J945" s="1">
        <v>2.17150335491394E-5</v>
      </c>
      <c r="K945" s="1">
        <v>9.97050418231397E-5</v>
      </c>
      <c r="L945" s="1">
        <v>2.4477521711984698E-4</v>
      </c>
      <c r="M945" s="1">
        <v>5.2638771882055298E-2</v>
      </c>
      <c r="N945" s="1">
        <v>1.0721949916231901E-5</v>
      </c>
      <c r="O945" s="1">
        <v>9.8641939229333593E-6</v>
      </c>
      <c r="P945" s="1">
        <v>4.86219153925367E-7</v>
      </c>
      <c r="Q945" s="1">
        <v>4.2963057983296198E-7</v>
      </c>
      <c r="R945" s="1">
        <v>1707.80698246773</v>
      </c>
      <c r="S945" s="1">
        <v>94.260495822435502</v>
      </c>
      <c r="T945" s="1">
        <v>0.254535749834365</v>
      </c>
      <c r="U945" s="1">
        <v>62211.927242807396</v>
      </c>
      <c r="V945" s="1">
        <f t="shared" si="57"/>
        <v>9.7117686477427037E-2</v>
      </c>
      <c r="W945" s="1">
        <f t="shared" si="58"/>
        <v>1.3028139186983552</v>
      </c>
      <c r="X945" s="1">
        <f t="shared" si="59"/>
        <v>370.32320954433311</v>
      </c>
    </row>
    <row r="946" spans="1:24" hidden="1" x14ac:dyDescent="0.3">
      <c r="A946" s="18" t="str">
        <f t="shared" si="56"/>
        <v>ConstMin - Bore/Drill Rigs_2009_9999</v>
      </c>
      <c r="B946" s="1" t="s">
        <v>40</v>
      </c>
      <c r="C946" s="1">
        <v>2020</v>
      </c>
      <c r="D946" s="1" t="s">
        <v>84</v>
      </c>
      <c r="E946" s="1">
        <v>2009</v>
      </c>
      <c r="F946" s="1">
        <v>9999</v>
      </c>
      <c r="G946" s="1" t="s">
        <v>5</v>
      </c>
      <c r="H946" s="1">
        <v>1.2717491851800501E-4</v>
      </c>
      <c r="I946" s="1">
        <v>1.5388165140678599E-4</v>
      </c>
      <c r="J946" s="1">
        <v>1.8313188266592801E-4</v>
      </c>
      <c r="K946" s="1">
        <v>7.8890423820811295E-4</v>
      </c>
      <c r="L946" s="1">
        <v>3.3992579339549999E-3</v>
      </c>
      <c r="M946" s="1">
        <v>0.41649799721748798</v>
      </c>
      <c r="N946" s="1">
        <v>8.5503082765440807E-5</v>
      </c>
      <c r="O946" s="1">
        <v>7.8662836144205496E-5</v>
      </c>
      <c r="P946" s="1">
        <v>3.8469152847317504E-6</v>
      </c>
      <c r="Q946" s="1">
        <v>3.3994006631605602E-6</v>
      </c>
      <c r="R946" s="1">
        <v>13512.818829162999</v>
      </c>
      <c r="S946" s="1">
        <v>195.33500339107101</v>
      </c>
      <c r="T946" s="1">
        <v>0.254535749834365</v>
      </c>
      <c r="U946" s="1">
        <v>520893.34237618902</v>
      </c>
      <c r="V946" s="1">
        <f t="shared" si="57"/>
        <v>9.7819768878553537E-2</v>
      </c>
      <c r="W946" s="1">
        <f t="shared" si="58"/>
        <v>2.1608464844133066</v>
      </c>
      <c r="X946" s="1">
        <f t="shared" si="59"/>
        <v>767.41677158584639</v>
      </c>
    </row>
    <row r="947" spans="1:24" hidden="1" x14ac:dyDescent="0.3">
      <c r="A947" s="18" t="str">
        <f t="shared" si="56"/>
        <v>ConstMin - Bore/Drill Rigs_2010_50</v>
      </c>
      <c r="B947" s="1" t="s">
        <v>40</v>
      </c>
      <c r="C947" s="1">
        <v>2020</v>
      </c>
      <c r="D947" s="1" t="s">
        <v>84</v>
      </c>
      <c r="E947" s="1">
        <v>2010</v>
      </c>
      <c r="F947" s="1">
        <v>50</v>
      </c>
      <c r="G947" s="1" t="s">
        <v>5</v>
      </c>
      <c r="H947" s="1">
        <v>4.29803988734224E-7</v>
      </c>
      <c r="I947" s="1">
        <v>5.2006282636841099E-7</v>
      </c>
      <c r="J947" s="1">
        <v>6.1891774377728296E-7</v>
      </c>
      <c r="K947" s="1">
        <v>8.5687566881284699E-6</v>
      </c>
      <c r="L947" s="1">
        <v>1.08698330724064E-5</v>
      </c>
      <c r="M947" s="1">
        <v>1.2867425751827699E-3</v>
      </c>
      <c r="N947" s="1">
        <v>3.7123813752236898E-7</v>
      </c>
      <c r="O947" s="1">
        <v>3.4153908652057898E-7</v>
      </c>
      <c r="P947" s="1">
        <v>1.1883679104105201E-8</v>
      </c>
      <c r="Q947" s="1">
        <v>1.05022199209019E-8</v>
      </c>
      <c r="R947" s="1">
        <v>41.746945758147298</v>
      </c>
      <c r="S947" s="1">
        <v>30.663052857900698</v>
      </c>
      <c r="T947" s="1">
        <v>0.33938099977915298</v>
      </c>
      <c r="U947" s="1">
        <v>1456.49501075028</v>
      </c>
      <c r="V947" s="1">
        <f t="shared" si="57"/>
        <v>0.11823210213612431</v>
      </c>
      <c r="W947" s="1">
        <f t="shared" si="58"/>
        <v>2.4711691527611124</v>
      </c>
      <c r="X947" s="1">
        <f t="shared" si="59"/>
        <v>90.349939677984963</v>
      </c>
    </row>
    <row r="948" spans="1:24" hidden="1" x14ac:dyDescent="0.3">
      <c r="A948" s="18" t="str">
        <f t="shared" si="56"/>
        <v>ConstMin - Bore/Drill Rigs_2010_100</v>
      </c>
      <c r="B948" s="1" t="s">
        <v>40</v>
      </c>
      <c r="C948" s="1">
        <v>2020</v>
      </c>
      <c r="D948" s="1" t="s">
        <v>84</v>
      </c>
      <c r="E948" s="1">
        <v>2010</v>
      </c>
      <c r="F948" s="1">
        <v>100</v>
      </c>
      <c r="G948" s="1" t="s">
        <v>5</v>
      </c>
      <c r="H948" s="1">
        <v>2.2326041291766098E-6</v>
      </c>
      <c r="I948" s="1">
        <v>2.7014509963036999E-6</v>
      </c>
      <c r="J948" s="1">
        <v>3.21494994601432E-6</v>
      </c>
      <c r="K948" s="1">
        <v>5.0743240281094099E-5</v>
      </c>
      <c r="L948" s="1">
        <v>4.3218320221789798E-5</v>
      </c>
      <c r="M948" s="1">
        <v>7.8828703459703393E-3</v>
      </c>
      <c r="N948" s="1">
        <v>2.8301190423029499E-6</v>
      </c>
      <c r="O948" s="1">
        <v>2.6037095189187201E-6</v>
      </c>
      <c r="P948" s="1">
        <v>7.2814067465977399E-8</v>
      </c>
      <c r="Q948" s="1">
        <v>6.4338928063818303E-8</v>
      </c>
      <c r="R948" s="1">
        <v>255.751046945025</v>
      </c>
      <c r="S948" s="1">
        <v>133.63034146714699</v>
      </c>
      <c r="T948" s="1">
        <v>0.59391674961351903</v>
      </c>
      <c r="U948" s="1">
        <v>11167.6785368973</v>
      </c>
      <c r="V948" s="1">
        <f t="shared" si="57"/>
        <v>8.0098206241945413E-2</v>
      </c>
      <c r="W948" s="1">
        <f t="shared" si="58"/>
        <v>1.2814261414668988</v>
      </c>
      <c r="X948" s="1">
        <f t="shared" si="59"/>
        <v>224.99843884535099</v>
      </c>
    </row>
    <row r="949" spans="1:24" hidden="1" x14ac:dyDescent="0.3">
      <c r="A949" s="18" t="str">
        <f t="shared" si="56"/>
        <v>ConstMin - Bore/Drill Rigs_2010_175</v>
      </c>
      <c r="B949" s="1" t="s">
        <v>40</v>
      </c>
      <c r="C949" s="1">
        <v>2020</v>
      </c>
      <c r="D949" s="1" t="s">
        <v>84</v>
      </c>
      <c r="E949" s="1">
        <v>2010</v>
      </c>
      <c r="F949" s="1">
        <v>175</v>
      </c>
      <c r="G949" s="1" t="s">
        <v>5</v>
      </c>
      <c r="H949" s="1">
        <v>1.4723331270569101E-6</v>
      </c>
      <c r="I949" s="1">
        <v>1.7815230837388601E-6</v>
      </c>
      <c r="J949" s="1">
        <v>2.1201597029619501E-6</v>
      </c>
      <c r="K949" s="1">
        <v>2.9610574446344499E-5</v>
      </c>
      <c r="L949" s="1">
        <v>2.4153240420770902E-5</v>
      </c>
      <c r="M949" s="1">
        <v>5.1985083226317903E-3</v>
      </c>
      <c r="N949" s="1">
        <v>1.4419885593088799E-6</v>
      </c>
      <c r="O949" s="1">
        <v>1.32662947456417E-6</v>
      </c>
      <c r="P949" s="1">
        <v>4.8018617472257901E-8</v>
      </c>
      <c r="Q949" s="1">
        <v>4.24295260900674E-8</v>
      </c>
      <c r="R949" s="1">
        <v>168.65987739417099</v>
      </c>
      <c r="S949" s="1">
        <v>48.739111795737202</v>
      </c>
      <c r="T949" s="1">
        <v>0.50907149966873</v>
      </c>
      <c r="U949" s="1">
        <v>6587.9032777238199</v>
      </c>
      <c r="V949" s="1">
        <f t="shared" si="57"/>
        <v>8.9543247357856431E-2</v>
      </c>
      <c r="W949" s="1">
        <f t="shared" si="58"/>
        <v>1.2139946999462441</v>
      </c>
      <c r="X949" s="1">
        <f t="shared" si="59"/>
        <v>95.74119122255594</v>
      </c>
    </row>
    <row r="950" spans="1:24" hidden="1" x14ac:dyDescent="0.3">
      <c r="A950" s="18" t="str">
        <f t="shared" si="56"/>
        <v>ConstMin - Bore/Drill Rigs_2010_300</v>
      </c>
      <c r="B950" s="1" t="s">
        <v>40</v>
      </c>
      <c r="C950" s="1">
        <v>2020</v>
      </c>
      <c r="D950" s="1" t="s">
        <v>84</v>
      </c>
      <c r="E950" s="1">
        <v>2010</v>
      </c>
      <c r="F950" s="1">
        <v>300</v>
      </c>
      <c r="G950" s="1" t="s">
        <v>5</v>
      </c>
      <c r="H950" s="1">
        <v>1.8961789362393101E-6</v>
      </c>
      <c r="I950" s="1">
        <v>2.2943765128495702E-6</v>
      </c>
      <c r="J950" s="1">
        <v>2.7304976681846099E-6</v>
      </c>
      <c r="K950" s="1">
        <v>1.29924598572306E-5</v>
      </c>
      <c r="L950" s="1">
        <v>3.1095963204298201E-5</v>
      </c>
      <c r="M950" s="1">
        <v>6.6950215274604302E-3</v>
      </c>
      <c r="N950" s="1">
        <v>1.36007389459851E-6</v>
      </c>
      <c r="O950" s="1">
        <v>1.25126798303063E-6</v>
      </c>
      <c r="P950" s="1">
        <v>6.1841908821432994E-8</v>
      </c>
      <c r="Q950" s="1">
        <v>5.4643865690520697E-8</v>
      </c>
      <c r="R950" s="1">
        <v>217.21260021012199</v>
      </c>
      <c r="S950" s="1">
        <v>40.978709529231502</v>
      </c>
      <c r="T950" s="1">
        <v>0.42422624972394202</v>
      </c>
      <c r="U950" s="1">
        <v>8212.1333896579908</v>
      </c>
      <c r="V950" s="1">
        <f t="shared" si="57"/>
        <v>9.251183467816923E-2</v>
      </c>
      <c r="W950" s="1">
        <f t="shared" si="58"/>
        <v>1.2538241177955614</v>
      </c>
      <c r="X950" s="1">
        <f t="shared" si="59"/>
        <v>96.596355260660317</v>
      </c>
    </row>
    <row r="951" spans="1:24" hidden="1" x14ac:dyDescent="0.3">
      <c r="A951" s="18" t="str">
        <f t="shared" si="56"/>
        <v>ConstMin - Bore/Drill Rigs_2010_600</v>
      </c>
      <c r="B951" s="1" t="s">
        <v>40</v>
      </c>
      <c r="C951" s="1">
        <v>2020</v>
      </c>
      <c r="D951" s="1" t="s">
        <v>84</v>
      </c>
      <c r="E951" s="1">
        <v>2010</v>
      </c>
      <c r="F951" s="1">
        <v>600</v>
      </c>
      <c r="G951" s="1" t="s">
        <v>5</v>
      </c>
      <c r="H951" s="1">
        <v>4.8441516930949796E-6</v>
      </c>
      <c r="I951" s="1">
        <v>5.8614235486449298E-6</v>
      </c>
      <c r="J951" s="1">
        <v>6.9755784380567797E-6</v>
      </c>
      <c r="K951" s="1">
        <v>3.2340458260041803E-5</v>
      </c>
      <c r="L951" s="1">
        <v>7.9440584390875804E-5</v>
      </c>
      <c r="M951" s="1">
        <v>1.7103712760292801E-2</v>
      </c>
      <c r="N951" s="1">
        <v>3.470103194289E-6</v>
      </c>
      <c r="O951" s="1">
        <v>3.1924949387458798E-6</v>
      </c>
      <c r="P951" s="1">
        <v>1.5798698192255399E-7</v>
      </c>
      <c r="Q951" s="1">
        <v>1.3959820428496801E-7</v>
      </c>
      <c r="R951" s="1">
        <v>554.91112413487497</v>
      </c>
      <c r="S951" s="1">
        <v>58.013738894731901</v>
      </c>
      <c r="T951" s="1">
        <v>0.50907149966873</v>
      </c>
      <c r="U951" s="1">
        <v>21920.505437232201</v>
      </c>
      <c r="V951" s="1">
        <f t="shared" si="57"/>
        <v>8.8540331099123445E-2</v>
      </c>
      <c r="W951" s="1">
        <f t="shared" si="58"/>
        <v>1.1999978480145976</v>
      </c>
      <c r="X951" s="1">
        <f t="shared" si="59"/>
        <v>113.9599033386929</v>
      </c>
    </row>
    <row r="952" spans="1:24" hidden="1" x14ac:dyDescent="0.3">
      <c r="A952" s="18" t="str">
        <f t="shared" si="56"/>
        <v>ConstMin - Bore/Drill Rigs_2011_50</v>
      </c>
      <c r="B952" s="1" t="s">
        <v>40</v>
      </c>
      <c r="C952" s="1">
        <v>2020</v>
      </c>
      <c r="D952" s="1" t="s">
        <v>84</v>
      </c>
      <c r="E952" s="1">
        <v>2011</v>
      </c>
      <c r="F952" s="1">
        <v>50</v>
      </c>
      <c r="G952" s="1" t="s">
        <v>5</v>
      </c>
      <c r="H952" s="1">
        <v>3.8218544020274902E-7</v>
      </c>
      <c r="I952" s="1">
        <v>4.62444382645327E-7</v>
      </c>
      <c r="J952" s="1">
        <v>5.5034703389195903E-7</v>
      </c>
      <c r="K952" s="1">
        <v>7.6757206949989508E-6</v>
      </c>
      <c r="L952" s="1">
        <v>9.7851943895216493E-6</v>
      </c>
      <c r="M952" s="1">
        <v>1.16046512267835E-3</v>
      </c>
      <c r="N952" s="1">
        <v>3.5463745130886E-7</v>
      </c>
      <c r="O952" s="1">
        <v>3.2626645520415101E-7</v>
      </c>
      <c r="P952" s="1">
        <v>1.07176099891515E-8</v>
      </c>
      <c r="Q952" s="1">
        <v>9.4715603291306203E-9</v>
      </c>
      <c r="R952" s="1">
        <v>37.650012881398403</v>
      </c>
      <c r="S952" s="1">
        <v>35.111088303336899</v>
      </c>
      <c r="T952" s="1">
        <v>0.254535749834365</v>
      </c>
      <c r="U952" s="1">
        <v>1310.8139633245701</v>
      </c>
      <c r="V952" s="1">
        <f t="shared" si="57"/>
        <v>0.11681726930894734</v>
      </c>
      <c r="W952" s="1">
        <f t="shared" si="58"/>
        <v>2.4718208959580754</v>
      </c>
      <c r="X952" s="1">
        <f t="shared" si="59"/>
        <v>137.94167745075052</v>
      </c>
    </row>
    <row r="953" spans="1:24" hidden="1" x14ac:dyDescent="0.3">
      <c r="A953" s="18" t="str">
        <f t="shared" si="56"/>
        <v>ConstMin - Bore/Drill Rigs_2011_100</v>
      </c>
      <c r="B953" s="1" t="s">
        <v>40</v>
      </c>
      <c r="C953" s="1">
        <v>2020</v>
      </c>
      <c r="D953" s="1" t="s">
        <v>84</v>
      </c>
      <c r="E953" s="1">
        <v>2011</v>
      </c>
      <c r="F953" s="1">
        <v>100</v>
      </c>
      <c r="G953" s="1" t="s">
        <v>5</v>
      </c>
      <c r="H953" s="1">
        <v>1.80762429702396E-6</v>
      </c>
      <c r="I953" s="1">
        <v>2.1872253993989901E-6</v>
      </c>
      <c r="J953" s="1">
        <v>2.6029789877144998E-6</v>
      </c>
      <c r="K953" s="1">
        <v>4.1467438083445498E-5</v>
      </c>
      <c r="L953" s="1">
        <v>3.5356568873636997E-5</v>
      </c>
      <c r="M953" s="1">
        <v>6.4565894371791796E-3</v>
      </c>
      <c r="N953" s="1">
        <v>2.4601883592216799E-6</v>
      </c>
      <c r="O953" s="1">
        <v>2.2633732904839401E-6</v>
      </c>
      <c r="P953" s="1">
        <v>5.9640142543675994E-8</v>
      </c>
      <c r="Q953" s="1">
        <v>5.26978150222443E-8</v>
      </c>
      <c r="R953" s="1">
        <v>209.47693362696</v>
      </c>
      <c r="S953" s="1">
        <v>88.108957440449203</v>
      </c>
      <c r="T953" s="1">
        <v>0.67876199955830696</v>
      </c>
      <c r="U953" s="1">
        <v>7852.7108318800401</v>
      </c>
      <c r="V953" s="1">
        <f t="shared" si="57"/>
        <v>9.2227945855997404E-2</v>
      </c>
      <c r="W953" s="1">
        <f t="shared" si="58"/>
        <v>1.4908677087545081</v>
      </c>
      <c r="X953" s="1">
        <f t="shared" si="59"/>
        <v>129.80832382747508</v>
      </c>
    </row>
    <row r="954" spans="1:24" hidden="1" x14ac:dyDescent="0.3">
      <c r="A954" s="18" t="str">
        <f t="shared" si="56"/>
        <v>ConstMin - Bore/Drill Rigs_2011_175</v>
      </c>
      <c r="B954" s="1" t="s">
        <v>40</v>
      </c>
      <c r="C954" s="1">
        <v>2020</v>
      </c>
      <c r="D954" s="1" t="s">
        <v>84</v>
      </c>
      <c r="E954" s="1">
        <v>2011</v>
      </c>
      <c r="F954" s="1">
        <v>175</v>
      </c>
      <c r="G954" s="1" t="s">
        <v>5</v>
      </c>
      <c r="H954" s="1">
        <v>2.9647550825022599E-6</v>
      </c>
      <c r="I954" s="1">
        <v>3.58735364982773E-6</v>
      </c>
      <c r="J954" s="1">
        <v>4.2692473188032503E-6</v>
      </c>
      <c r="K954" s="1">
        <v>6.0181902967374597E-5</v>
      </c>
      <c r="L954" s="1">
        <v>4.9143624604778699E-5</v>
      </c>
      <c r="M954" s="1">
        <v>1.0589704055772401E-2</v>
      </c>
      <c r="N954" s="1">
        <v>3.1120357229550798E-6</v>
      </c>
      <c r="O954" s="1">
        <v>2.86307286511867E-6</v>
      </c>
      <c r="P954" s="1">
        <v>9.7818122946584401E-8</v>
      </c>
      <c r="Q954" s="1">
        <v>8.6431740921599202E-8</v>
      </c>
      <c r="R954" s="1">
        <v>343.571285615048</v>
      </c>
      <c r="S954" s="1">
        <v>94.165856770404901</v>
      </c>
      <c r="T954" s="1">
        <v>0.50907149966873</v>
      </c>
      <c r="U954" s="1">
        <v>13889.463873634701</v>
      </c>
      <c r="V954" s="1">
        <f t="shared" si="57"/>
        <v>8.5521894074966617E-2</v>
      </c>
      <c r="W954" s="1">
        <f t="shared" si="58"/>
        <v>1.1715755590786636</v>
      </c>
      <c r="X954" s="1">
        <f t="shared" si="59"/>
        <v>184.9756995464916</v>
      </c>
    </row>
    <row r="955" spans="1:24" hidden="1" x14ac:dyDescent="0.3">
      <c r="A955" s="18" t="str">
        <f t="shared" si="56"/>
        <v>ConstMin - Bore/Drill Rigs_2011_300</v>
      </c>
      <c r="B955" s="1" t="s">
        <v>40</v>
      </c>
      <c r="C955" s="1">
        <v>2020</v>
      </c>
      <c r="D955" s="1" t="s">
        <v>84</v>
      </c>
      <c r="E955" s="1">
        <v>2011</v>
      </c>
      <c r="F955" s="1">
        <v>300</v>
      </c>
      <c r="G955" s="1" t="s">
        <v>5</v>
      </c>
      <c r="H955" s="1">
        <v>4.98437140372784E-6</v>
      </c>
      <c r="I955" s="1">
        <v>6.03108939851068E-6</v>
      </c>
      <c r="J955" s="1">
        <v>7.1774948213680901E-6</v>
      </c>
      <c r="K955" s="1">
        <v>4.8116671144346198E-5</v>
      </c>
      <c r="L955" s="1">
        <v>6.3967809511352502E-5</v>
      </c>
      <c r="M955" s="1">
        <v>2.4850842223527601E-2</v>
      </c>
      <c r="N955" s="1">
        <v>4.6433056996554501E-7</v>
      </c>
      <c r="O955" s="1">
        <v>4.2718412436830202E-7</v>
      </c>
      <c r="P955" s="1">
        <v>2.2960882914412601E-7</v>
      </c>
      <c r="Q955" s="1">
        <v>2.02829233511645E-7</v>
      </c>
      <c r="R955" s="1">
        <v>806.25820763140905</v>
      </c>
      <c r="S955" s="1">
        <v>151.32784419686101</v>
      </c>
      <c r="T955" s="1">
        <v>0.67876199955830696</v>
      </c>
      <c r="U955" s="1">
        <v>32157.166891833102</v>
      </c>
      <c r="V955" s="1">
        <f t="shared" si="57"/>
        <v>6.2102143030901939E-2</v>
      </c>
      <c r="W955" s="1">
        <f t="shared" si="58"/>
        <v>0.65867669887773228</v>
      </c>
      <c r="X955" s="1">
        <f t="shared" si="59"/>
        <v>222.94684189058179</v>
      </c>
    </row>
    <row r="956" spans="1:24" hidden="1" x14ac:dyDescent="0.3">
      <c r="A956" s="18" t="str">
        <f t="shared" si="56"/>
        <v>ConstMin - Bore/Drill Rigs_2011_600</v>
      </c>
      <c r="B956" s="1" t="s">
        <v>40</v>
      </c>
      <c r="C956" s="1">
        <v>2020</v>
      </c>
      <c r="D956" s="1" t="s">
        <v>84</v>
      </c>
      <c r="E956" s="1">
        <v>2011</v>
      </c>
      <c r="F956" s="1">
        <v>600</v>
      </c>
      <c r="G956" s="1" t="s">
        <v>5</v>
      </c>
      <c r="H956" s="1">
        <v>5.2429475523785296E-6</v>
      </c>
      <c r="I956" s="1">
        <v>6.3439665383780199E-6</v>
      </c>
      <c r="J956" s="1">
        <v>7.5498444754250799E-6</v>
      </c>
      <c r="K956" s="1">
        <v>4.9340675525733501E-5</v>
      </c>
      <c r="L956" s="1">
        <v>6.7286292120552905E-5</v>
      </c>
      <c r="M956" s="1">
        <v>2.6140038904994799E-2</v>
      </c>
      <c r="N956" s="1">
        <v>4.8841882518518496E-7</v>
      </c>
      <c r="O956" s="1">
        <v>4.4934531917036998E-7</v>
      </c>
      <c r="P956" s="1">
        <v>2.41520334513064E-7</v>
      </c>
      <c r="Q956" s="1">
        <v>2.1335148351813301E-7</v>
      </c>
      <c r="R956" s="1">
        <v>848.08477416523795</v>
      </c>
      <c r="S956" s="1">
        <v>60.758271403617996</v>
      </c>
      <c r="T956" s="1">
        <v>0.33938099977915298</v>
      </c>
      <c r="U956" s="1">
        <v>32324.914611557298</v>
      </c>
      <c r="V956" s="1">
        <f t="shared" si="57"/>
        <v>6.4984846577437388E-2</v>
      </c>
      <c r="W956" s="1">
        <f t="shared" si="58"/>
        <v>0.68925164465585542</v>
      </c>
      <c r="X956" s="1">
        <f t="shared" si="59"/>
        <v>179.02673232489596</v>
      </c>
    </row>
    <row r="957" spans="1:24" hidden="1" x14ac:dyDescent="0.3">
      <c r="A957" s="18" t="str">
        <f t="shared" si="56"/>
        <v>ConstMin - Bore/Drill Rigs_2012_50</v>
      </c>
      <c r="B957" s="1" t="s">
        <v>40</v>
      </c>
      <c r="C957" s="1">
        <v>2020</v>
      </c>
      <c r="D957" s="1" t="s">
        <v>84</v>
      </c>
      <c r="E957" s="1">
        <v>2012</v>
      </c>
      <c r="F957" s="1">
        <v>50</v>
      </c>
      <c r="G957" s="1" t="s">
        <v>5</v>
      </c>
      <c r="H957" s="1">
        <v>1.05750993008385E-6</v>
      </c>
      <c r="I957" s="1">
        <v>1.27958701540146E-6</v>
      </c>
      <c r="J957" s="1">
        <v>1.5228142993207499E-6</v>
      </c>
      <c r="K957" s="1">
        <v>2.15008111729429E-5</v>
      </c>
      <c r="L957" s="1">
        <v>2.7632485118042399E-5</v>
      </c>
      <c r="M957" s="1">
        <v>3.2867879450255901E-3</v>
      </c>
      <c r="N957" s="1">
        <v>9.9558150805053493E-7</v>
      </c>
      <c r="O957" s="1">
        <v>9.1593498740649297E-7</v>
      </c>
      <c r="P957" s="1">
        <v>3.0356259224517303E-8</v>
      </c>
      <c r="Q957" s="1">
        <v>2.6826321362005799E-8</v>
      </c>
      <c r="R957" s="1">
        <v>106.63621512642101</v>
      </c>
      <c r="S957" s="1">
        <v>84.701951567349198</v>
      </c>
      <c r="T957" s="1">
        <v>0.254535749834365</v>
      </c>
      <c r="U957" s="1">
        <v>3105.7382241361302</v>
      </c>
      <c r="V957" s="1">
        <f t="shared" si="57"/>
        <v>0.13642487920307284</v>
      </c>
      <c r="W957" s="1">
        <f t="shared" si="58"/>
        <v>2.9460743184604068</v>
      </c>
      <c r="X957" s="1">
        <f t="shared" si="59"/>
        <v>332.77035395801028</v>
      </c>
    </row>
    <row r="958" spans="1:24" hidden="1" x14ac:dyDescent="0.3">
      <c r="A958" s="18" t="str">
        <f t="shared" si="56"/>
        <v>ConstMin - Bore/Drill Rigs_2012_100</v>
      </c>
      <c r="B958" s="1" t="s">
        <v>40</v>
      </c>
      <c r="C958" s="1">
        <v>2020</v>
      </c>
      <c r="D958" s="1" t="s">
        <v>84</v>
      </c>
      <c r="E958" s="1">
        <v>2012</v>
      </c>
      <c r="F958" s="1">
        <v>100</v>
      </c>
      <c r="G958" s="1" t="s">
        <v>5</v>
      </c>
      <c r="H958" s="1">
        <v>3.5006759229088599E-6</v>
      </c>
      <c r="I958" s="1">
        <v>4.2358178667197302E-6</v>
      </c>
      <c r="J958" s="1">
        <v>5.0409733289887698E-6</v>
      </c>
      <c r="K958" s="1">
        <v>8.94063314926827E-5</v>
      </c>
      <c r="L958" s="1">
        <v>6.6907788512844999E-5</v>
      </c>
      <c r="M958" s="1">
        <v>1.39724475039561E-2</v>
      </c>
      <c r="N958" s="1">
        <v>1.9715811336801301E-6</v>
      </c>
      <c r="O958" s="1">
        <v>1.8138546429857099E-6</v>
      </c>
      <c r="P958" s="1">
        <v>1.2907718605635601E-7</v>
      </c>
      <c r="Q958" s="1">
        <v>1.14041238201013E-7</v>
      </c>
      <c r="R958" s="1">
        <v>453.32067136533698</v>
      </c>
      <c r="S958" s="1">
        <v>195.71355959919299</v>
      </c>
      <c r="T958" s="1">
        <v>0.763607249503096</v>
      </c>
      <c r="U958" s="1">
        <v>19288.6585960538</v>
      </c>
      <c r="V958" s="1">
        <f t="shared" si="57"/>
        <v>7.2714973853919673E-2</v>
      </c>
      <c r="W958" s="1">
        <f t="shared" si="58"/>
        <v>1.1485852898823481</v>
      </c>
      <c r="X958" s="1">
        <f t="shared" si="59"/>
        <v>256.30133779708109</v>
      </c>
    </row>
    <row r="959" spans="1:24" hidden="1" x14ac:dyDescent="0.3">
      <c r="A959" s="18" t="str">
        <f t="shared" si="56"/>
        <v>ConstMin - Bore/Drill Rigs_2012_175</v>
      </c>
      <c r="B959" s="1" t="s">
        <v>40</v>
      </c>
      <c r="C959" s="1">
        <v>2020</v>
      </c>
      <c r="D959" s="1" t="s">
        <v>84</v>
      </c>
      <c r="E959" s="1">
        <v>2012</v>
      </c>
      <c r="F959" s="1">
        <v>175</v>
      </c>
      <c r="G959" s="1" t="s">
        <v>5</v>
      </c>
      <c r="H959" s="1">
        <v>4.3356242976455102E-6</v>
      </c>
      <c r="I959" s="1">
        <v>5.2461054001510596E-6</v>
      </c>
      <c r="J959" s="1">
        <v>6.2432989886095301E-6</v>
      </c>
      <c r="K959" s="1">
        <v>1.01109605268413E-4</v>
      </c>
      <c r="L959" s="1">
        <v>7.6523761875946499E-5</v>
      </c>
      <c r="M959" s="1">
        <v>1.78571605037918E-2</v>
      </c>
      <c r="N959" s="1">
        <v>3.4659912661725398E-7</v>
      </c>
      <c r="O959" s="1">
        <v>3.1887119648787302E-7</v>
      </c>
      <c r="P959" s="1">
        <v>1.64968235779841E-7</v>
      </c>
      <c r="Q959" s="1">
        <v>1.4574774348087901E-7</v>
      </c>
      <c r="R959" s="1">
        <v>579.35590639832299</v>
      </c>
      <c r="S959" s="1">
        <v>152.27423471716699</v>
      </c>
      <c r="T959" s="1">
        <v>1.01814299933746</v>
      </c>
      <c r="U959" s="1">
        <v>21851.3526819135</v>
      </c>
      <c r="V959" s="1">
        <f t="shared" si="57"/>
        <v>7.9496367751025435E-2</v>
      </c>
      <c r="W959" s="1">
        <f t="shared" si="58"/>
        <v>1.1595956717924454</v>
      </c>
      <c r="X959" s="1">
        <f t="shared" si="59"/>
        <v>149.56075405542933</v>
      </c>
    </row>
    <row r="960" spans="1:24" hidden="1" x14ac:dyDescent="0.3">
      <c r="A960" s="18" t="str">
        <f t="shared" si="56"/>
        <v>ConstMin - Bore/Drill Rigs_2012_300</v>
      </c>
      <c r="B960" s="1" t="s">
        <v>40</v>
      </c>
      <c r="C960" s="1">
        <v>2020</v>
      </c>
      <c r="D960" s="1" t="s">
        <v>84</v>
      </c>
      <c r="E960" s="1">
        <v>2012</v>
      </c>
      <c r="F960" s="1">
        <v>300</v>
      </c>
      <c r="G960" s="1" t="s">
        <v>5</v>
      </c>
      <c r="H960" s="1">
        <v>3.61685655879145E-6</v>
      </c>
      <c r="I960" s="1">
        <v>4.37639643613765E-6</v>
      </c>
      <c r="J960" s="1">
        <v>5.2082734446596798E-6</v>
      </c>
      <c r="K960" s="1">
        <v>3.5469828478872401E-5</v>
      </c>
      <c r="L960" s="1">
        <v>4.72393859772909E-5</v>
      </c>
      <c r="M960" s="1">
        <v>1.8386750865042899E-2</v>
      </c>
      <c r="N960" s="1">
        <v>3.4182924676762499E-7</v>
      </c>
      <c r="O960" s="1">
        <v>3.1448290702621499E-7</v>
      </c>
      <c r="P960" s="1">
        <v>1.6988612433409501E-7</v>
      </c>
      <c r="Q960" s="1">
        <v>1.50070188816194E-7</v>
      </c>
      <c r="R960" s="1">
        <v>596.53788242958001</v>
      </c>
      <c r="S960" s="1">
        <v>107.98315836686599</v>
      </c>
      <c r="T960" s="1">
        <v>0.59391674961351903</v>
      </c>
      <c r="U960" s="1">
        <v>22645.610926079898</v>
      </c>
      <c r="V960" s="1">
        <f t="shared" si="57"/>
        <v>6.3991341533912449E-2</v>
      </c>
      <c r="W960" s="1">
        <f t="shared" si="58"/>
        <v>0.69073077040364739</v>
      </c>
      <c r="X960" s="1">
        <f t="shared" si="59"/>
        <v>181.81531071001811</v>
      </c>
    </row>
    <row r="961" spans="1:24" hidden="1" x14ac:dyDescent="0.3">
      <c r="A961" s="18" t="str">
        <f t="shared" si="56"/>
        <v>ConstMin - Bore/Drill Rigs_2012_600</v>
      </c>
      <c r="B961" s="1" t="s">
        <v>40</v>
      </c>
      <c r="C961" s="1">
        <v>2020</v>
      </c>
      <c r="D961" s="1" t="s">
        <v>84</v>
      </c>
      <c r="E961" s="1">
        <v>2012</v>
      </c>
      <c r="F961" s="1">
        <v>600</v>
      </c>
      <c r="G961" s="1" t="s">
        <v>5</v>
      </c>
      <c r="H961" s="1">
        <v>3.89658217543948E-6</v>
      </c>
      <c r="I961" s="1">
        <v>4.7148644322817698E-6</v>
      </c>
      <c r="J961" s="1">
        <v>5.6110783326328498E-6</v>
      </c>
      <c r="K961" s="1">
        <v>3.7284420786180901E-5</v>
      </c>
      <c r="L961" s="1">
        <v>5.0892853057828803E-5</v>
      </c>
      <c r="M961" s="1">
        <v>1.9808771655824901E-2</v>
      </c>
      <c r="N961" s="1">
        <v>3.6826612511382003E-7</v>
      </c>
      <c r="O961" s="1">
        <v>3.3880483510471398E-7</v>
      </c>
      <c r="P961" s="1">
        <v>1.8302501997920699E-7</v>
      </c>
      <c r="Q961" s="1">
        <v>1.6167653134726799E-7</v>
      </c>
      <c r="R961" s="1">
        <v>642.67378091052001</v>
      </c>
      <c r="S961" s="1">
        <v>73.818460583835005</v>
      </c>
      <c r="T961" s="1">
        <v>0.42422624972394202</v>
      </c>
      <c r="U961" s="1">
        <v>25925.043357042799</v>
      </c>
      <c r="V961" s="1">
        <f t="shared" si="57"/>
        <v>6.0219662775803276E-2</v>
      </c>
      <c r="W961" s="1">
        <f t="shared" si="58"/>
        <v>0.65001878481536035</v>
      </c>
      <c r="X961" s="1">
        <f t="shared" si="59"/>
        <v>174.0072912316744</v>
      </c>
    </row>
    <row r="962" spans="1:24" hidden="1" x14ac:dyDescent="0.3">
      <c r="A962" s="18" t="str">
        <f t="shared" si="56"/>
        <v>ConstMin - Bore/Drill Rigs_2012_750</v>
      </c>
      <c r="B962" s="1" t="s">
        <v>40</v>
      </c>
      <c r="C962" s="1">
        <v>2020</v>
      </c>
      <c r="D962" s="1" t="s">
        <v>84</v>
      </c>
      <c r="E962" s="1">
        <v>2012</v>
      </c>
      <c r="F962" s="1">
        <v>750</v>
      </c>
      <c r="G962" s="1" t="s">
        <v>5</v>
      </c>
      <c r="H962" s="1">
        <v>3.1409191425460398E-6</v>
      </c>
      <c r="I962" s="1">
        <v>3.80051216248071E-6</v>
      </c>
      <c r="J962" s="1">
        <v>4.5229235652662997E-6</v>
      </c>
      <c r="K962" s="1">
        <v>3.0053864051474601E-5</v>
      </c>
      <c r="L962" s="1">
        <v>4.1023217063319999E-5</v>
      </c>
      <c r="M962" s="1">
        <v>1.5967262406595299E-2</v>
      </c>
      <c r="N962" s="1">
        <v>2.96848384004835E-7</v>
      </c>
      <c r="O962" s="1">
        <v>2.73100513284448E-7</v>
      </c>
      <c r="P962" s="1">
        <v>1.4753103179524901E-7</v>
      </c>
      <c r="Q962" s="1">
        <v>1.3032264927193701E-7</v>
      </c>
      <c r="R962" s="1">
        <v>518.04024398551906</v>
      </c>
      <c r="S962" s="1">
        <v>27.823881296983899</v>
      </c>
      <c r="T962" s="1">
        <v>8.4845249944788398E-2</v>
      </c>
      <c r="U962" s="1">
        <v>19949.7228899375</v>
      </c>
      <c r="V962" s="1">
        <f t="shared" si="57"/>
        <v>6.3080315942632192E-2</v>
      </c>
      <c r="W962" s="1">
        <f t="shared" si="58"/>
        <v>0.6808970430049347</v>
      </c>
      <c r="X962" s="1">
        <f t="shared" si="59"/>
        <v>327.93681809046251</v>
      </c>
    </row>
    <row r="963" spans="1:24" hidden="1" x14ac:dyDescent="0.3">
      <c r="A963" s="18" t="str">
        <f t="shared" si="56"/>
        <v>ConstMin - Bore/Drill Rigs_2013_100</v>
      </c>
      <c r="B963" s="1" t="s">
        <v>40</v>
      </c>
      <c r="C963" s="1">
        <v>2020</v>
      </c>
      <c r="D963" s="1" t="s">
        <v>84</v>
      </c>
      <c r="E963" s="1">
        <v>2013</v>
      </c>
      <c r="F963" s="1">
        <v>100</v>
      </c>
      <c r="G963" s="1" t="s">
        <v>5</v>
      </c>
      <c r="H963" s="1">
        <v>4.5899995630170299E-6</v>
      </c>
      <c r="I963" s="1">
        <v>5.5538994712506097E-6</v>
      </c>
      <c r="J963" s="1">
        <v>6.6095993707445304E-6</v>
      </c>
      <c r="K963" s="1">
        <v>1.1985019156211501E-4</v>
      </c>
      <c r="L963" s="1">
        <v>8.99086490503505E-5</v>
      </c>
      <c r="M963" s="1">
        <v>1.8826801608884499E-2</v>
      </c>
      <c r="N963" s="1">
        <v>2.6286031884690998E-6</v>
      </c>
      <c r="O963" s="1">
        <v>2.4183149333915698E-6</v>
      </c>
      <c r="P963" s="1">
        <v>1.7392541739897901E-7</v>
      </c>
      <c r="Q963" s="1">
        <v>1.5366182383108701E-7</v>
      </c>
      <c r="R963" s="1">
        <v>610.81484418424805</v>
      </c>
      <c r="S963" s="1">
        <v>244.074115186808</v>
      </c>
      <c r="T963" s="1">
        <v>0.93329774939267296</v>
      </c>
      <c r="U963" s="1">
        <v>22454.818597186299</v>
      </c>
      <c r="V963" s="1">
        <f t="shared" si="57"/>
        <v>8.189871058152505E-2</v>
      </c>
      <c r="W963" s="1">
        <f t="shared" si="58"/>
        <v>1.3258076537875279</v>
      </c>
      <c r="X963" s="1">
        <f t="shared" si="59"/>
        <v>261.51795109935165</v>
      </c>
    </row>
    <row r="964" spans="1:24" hidden="1" x14ac:dyDescent="0.3">
      <c r="A964" s="18" t="str">
        <f t="shared" si="56"/>
        <v>ConstMin - Bore/Drill Rigs_2013_175</v>
      </c>
      <c r="B964" s="1" t="s">
        <v>40</v>
      </c>
      <c r="C964" s="1">
        <v>2020</v>
      </c>
      <c r="D964" s="1" t="s">
        <v>84</v>
      </c>
      <c r="E964" s="1">
        <v>2013</v>
      </c>
      <c r="F964" s="1">
        <v>175</v>
      </c>
      <c r="G964" s="1" t="s">
        <v>5</v>
      </c>
      <c r="H964" s="1">
        <v>5.7363967567549998E-6</v>
      </c>
      <c r="I964" s="1">
        <v>6.9410400756735503E-6</v>
      </c>
      <c r="J964" s="1">
        <v>8.2604113297272003E-6</v>
      </c>
      <c r="K964" s="1">
        <v>1.3665660727568701E-4</v>
      </c>
      <c r="L964" s="1">
        <v>1.03689981189041E-4</v>
      </c>
      <c r="M964" s="1">
        <v>2.42591524878196E-2</v>
      </c>
      <c r="N964" s="1">
        <v>4.6667084686262898E-7</v>
      </c>
      <c r="O964" s="1">
        <v>4.2933717911361898E-7</v>
      </c>
      <c r="P964" s="1">
        <v>2.2411580334852001E-7</v>
      </c>
      <c r="Q964" s="1">
        <v>1.9799994143007701E-7</v>
      </c>
      <c r="R964" s="1">
        <v>787.06148578613397</v>
      </c>
      <c r="S964" s="1">
        <v>198.268814004018</v>
      </c>
      <c r="T964" s="1">
        <v>0.67876199955830696</v>
      </c>
      <c r="U964" s="1">
        <v>29269.433667343201</v>
      </c>
      <c r="V964" s="1">
        <f t="shared" si="57"/>
        <v>7.852335249803058E-2</v>
      </c>
      <c r="W964" s="1">
        <f t="shared" si="58"/>
        <v>1.1730352878896364</v>
      </c>
      <c r="X964" s="1">
        <f t="shared" si="59"/>
        <v>292.10358584163242</v>
      </c>
    </row>
    <row r="965" spans="1:24" hidden="1" x14ac:dyDescent="0.3">
      <c r="A965" s="18" t="str">
        <f t="shared" si="56"/>
        <v>ConstMin - Bore/Drill Rigs_2013_300</v>
      </c>
      <c r="B965" s="1" t="s">
        <v>40</v>
      </c>
      <c r="C965" s="1">
        <v>2020</v>
      </c>
      <c r="D965" s="1" t="s">
        <v>84</v>
      </c>
      <c r="E965" s="1">
        <v>2013</v>
      </c>
      <c r="F965" s="1">
        <v>300</v>
      </c>
      <c r="G965" s="1" t="s">
        <v>5</v>
      </c>
      <c r="H965" s="1">
        <v>1.09859219170801E-5</v>
      </c>
      <c r="I965" s="1">
        <v>1.3292965519666901E-5</v>
      </c>
      <c r="J965" s="1">
        <v>1.5819727560595299E-5</v>
      </c>
      <c r="K965" s="1">
        <v>1.10177553209319E-4</v>
      </c>
      <c r="L965" s="1">
        <v>1.47103483570485E-4</v>
      </c>
      <c r="M965" s="1">
        <v>5.7406575031619701E-2</v>
      </c>
      <c r="N965" s="1">
        <v>1.0598165301651399E-6</v>
      </c>
      <c r="O965" s="1">
        <v>9.750312077519319E-7</v>
      </c>
      <c r="P965" s="1">
        <v>5.3042267734761102E-7</v>
      </c>
      <c r="Q965" s="1">
        <v>4.68544748200462E-7</v>
      </c>
      <c r="R965" s="1">
        <v>1862.4931048587</v>
      </c>
      <c r="S965" s="1">
        <v>362.37293022500501</v>
      </c>
      <c r="T965" s="1">
        <v>1.10298824928224</v>
      </c>
      <c r="U965" s="1">
        <v>72948.458338372293</v>
      </c>
      <c r="V965" s="1">
        <f t="shared" si="57"/>
        <v>6.0338479336886651E-2</v>
      </c>
      <c r="W965" s="1">
        <f t="shared" si="58"/>
        <v>0.66772162243780298</v>
      </c>
      <c r="X965" s="1">
        <f t="shared" si="59"/>
        <v>328.5374349734152</v>
      </c>
    </row>
    <row r="966" spans="1:24" hidden="1" x14ac:dyDescent="0.3">
      <c r="A966" s="18" t="str">
        <f t="shared" si="56"/>
        <v>ConstMin - Bore/Drill Rigs_2013_600</v>
      </c>
      <c r="B966" s="1" t="s">
        <v>40</v>
      </c>
      <c r="C966" s="1">
        <v>2020</v>
      </c>
      <c r="D966" s="1" t="s">
        <v>84</v>
      </c>
      <c r="E966" s="1">
        <v>2013</v>
      </c>
      <c r="F966" s="1">
        <v>600</v>
      </c>
      <c r="G966" s="1" t="s">
        <v>5</v>
      </c>
      <c r="H966" s="1">
        <v>9.6862932342109694E-6</v>
      </c>
      <c r="I966" s="1">
        <v>1.1720414813395199E-5</v>
      </c>
      <c r="J966" s="1">
        <v>1.39482622572638E-5</v>
      </c>
      <c r="K966" s="1">
        <v>9.4895906674434606E-5</v>
      </c>
      <c r="L966" s="1">
        <v>1.2970122019730901E-4</v>
      </c>
      <c r="M966" s="1">
        <v>5.0615407930715901E-2</v>
      </c>
      <c r="N966" s="1">
        <v>9.3444080188511395E-7</v>
      </c>
      <c r="O966" s="1">
        <v>8.5968553773430499E-7</v>
      </c>
      <c r="P966" s="1">
        <v>4.6767395851196701E-7</v>
      </c>
      <c r="Q966" s="1">
        <v>4.1311615526441601E-7</v>
      </c>
      <c r="R966" s="1">
        <v>1642.1611674036301</v>
      </c>
      <c r="S966" s="1">
        <v>183.22120473115899</v>
      </c>
      <c r="T966" s="1">
        <v>0.67876199955830696</v>
      </c>
      <c r="U966" s="1">
        <v>63898.395149992</v>
      </c>
      <c r="V966" s="1">
        <f t="shared" si="57"/>
        <v>6.0735363160242722E-2</v>
      </c>
      <c r="W966" s="1">
        <f t="shared" si="58"/>
        <v>0.67211364413545116</v>
      </c>
      <c r="X966" s="1">
        <f t="shared" si="59"/>
        <v>269.93438767990421</v>
      </c>
    </row>
    <row r="967" spans="1:24" hidden="1" x14ac:dyDescent="0.3">
      <c r="A967" s="18" t="str">
        <f t="shared" si="56"/>
        <v>ConstMin - Bore/Drill Rigs_2013_750</v>
      </c>
      <c r="B967" s="1" t="s">
        <v>40</v>
      </c>
      <c r="C967" s="1">
        <v>2020</v>
      </c>
      <c r="D967" s="1" t="s">
        <v>84</v>
      </c>
      <c r="E967" s="1">
        <v>2013</v>
      </c>
      <c r="F967" s="1">
        <v>750</v>
      </c>
      <c r="G967" s="1" t="s">
        <v>5</v>
      </c>
      <c r="H967" s="1">
        <v>2.48529184415049E-6</v>
      </c>
      <c r="I967" s="1">
        <v>3.0072031314220899E-6</v>
      </c>
      <c r="J967" s="1">
        <v>3.5788202555767098E-6</v>
      </c>
      <c r="K967" s="1">
        <v>2.4348222503554001E-5</v>
      </c>
      <c r="L967" s="1">
        <v>3.3278507777799899E-5</v>
      </c>
      <c r="M967" s="1">
        <v>1.2986811102751499E-2</v>
      </c>
      <c r="N967" s="1">
        <v>2.3975715452885399E-7</v>
      </c>
      <c r="O967" s="1">
        <v>2.20576582166546E-7</v>
      </c>
      <c r="P967" s="1">
        <v>1.19994950256742E-7</v>
      </c>
      <c r="Q967" s="1">
        <v>1.0599660639419999E-7</v>
      </c>
      <c r="R967" s="1">
        <v>421.34278381273299</v>
      </c>
      <c r="S967" s="1">
        <v>25.8364612043422</v>
      </c>
      <c r="T967" s="1">
        <v>0.254535749834365</v>
      </c>
      <c r="U967" s="1">
        <v>16147.788252713901</v>
      </c>
      <c r="V967" s="1">
        <f t="shared" si="57"/>
        <v>6.166494092548306E-2</v>
      </c>
      <c r="W967" s="1">
        <f t="shared" si="58"/>
        <v>0.68240059833797273</v>
      </c>
      <c r="X967" s="1">
        <f t="shared" si="59"/>
        <v>101.50425321847661</v>
      </c>
    </row>
    <row r="968" spans="1:24" hidden="1" x14ac:dyDescent="0.3">
      <c r="A968" s="18" t="str">
        <f t="shared" si="56"/>
        <v>ConstMin - Bore/Drill Rigs_2014_50</v>
      </c>
      <c r="B968" s="1" t="s">
        <v>40</v>
      </c>
      <c r="C968" s="1">
        <v>2020</v>
      </c>
      <c r="D968" s="1" t="s">
        <v>84</v>
      </c>
      <c r="E968" s="1">
        <v>2014</v>
      </c>
      <c r="F968" s="1">
        <v>50</v>
      </c>
      <c r="G968" s="1" t="s">
        <v>5</v>
      </c>
      <c r="H968" s="1">
        <v>9.5770725195063495E-8</v>
      </c>
      <c r="I968" s="1">
        <v>1.15882577486026E-7</v>
      </c>
      <c r="J968" s="1">
        <v>1.3790984428089101E-7</v>
      </c>
      <c r="K968" s="1">
        <v>2.02977393430919E-6</v>
      </c>
      <c r="L968" s="1">
        <v>1.6171810695272001E-6</v>
      </c>
      <c r="M968" s="1">
        <v>3.21547045953265E-4</v>
      </c>
      <c r="N968" s="1">
        <v>6.6667552989549003E-9</v>
      </c>
      <c r="O968" s="1">
        <v>6.1334148750385099E-9</v>
      </c>
      <c r="P968" s="1">
        <v>2.9699887783998401E-9</v>
      </c>
      <c r="Q968" s="1">
        <v>2.62442376326739E-9</v>
      </c>
      <c r="R968" s="1">
        <v>10.432239785177501</v>
      </c>
      <c r="S968" s="1">
        <v>9.0853489949335398</v>
      </c>
      <c r="T968" s="1">
        <v>8.4845249944788398E-2</v>
      </c>
      <c r="U968" s="1">
        <v>363.41395979734102</v>
      </c>
      <c r="V968" s="1">
        <f t="shared" si="57"/>
        <v>0.10558570915884018</v>
      </c>
      <c r="W968" s="1">
        <f t="shared" si="58"/>
        <v>1.4734847443729968</v>
      </c>
      <c r="X968" s="1">
        <f t="shared" si="59"/>
        <v>107.08140998872271</v>
      </c>
    </row>
    <row r="969" spans="1:24" hidden="1" x14ac:dyDescent="0.3">
      <c r="A969" s="18" t="str">
        <f t="shared" si="56"/>
        <v>ConstMin - Bore/Drill Rigs_2014_75</v>
      </c>
      <c r="B969" s="1" t="s">
        <v>40</v>
      </c>
      <c r="C969" s="1">
        <v>2020</v>
      </c>
      <c r="D969" s="1" t="s">
        <v>84</v>
      </c>
      <c r="E969" s="1">
        <v>2014</v>
      </c>
      <c r="F969" s="1">
        <v>75</v>
      </c>
      <c r="G969" s="1" t="s">
        <v>5</v>
      </c>
      <c r="H969" s="1">
        <v>3.27829307890437E-6</v>
      </c>
      <c r="I969" s="1">
        <v>3.9667346254742904E-6</v>
      </c>
      <c r="J969" s="1">
        <v>4.7207420336222997E-6</v>
      </c>
      <c r="K969" s="1">
        <v>8.8147860030312599E-5</v>
      </c>
      <c r="L969" s="1">
        <v>6.63334840695596E-5</v>
      </c>
      <c r="M969" s="1">
        <v>1.39385699211953E-2</v>
      </c>
      <c r="N969" s="1">
        <v>3.0842951059685302E-7</v>
      </c>
      <c r="O969" s="1">
        <v>2.8375514974910501E-7</v>
      </c>
      <c r="P969" s="1">
        <v>1.28770642488618E-7</v>
      </c>
      <c r="Q969" s="1">
        <v>1.13764733924708E-7</v>
      </c>
      <c r="R969" s="1">
        <v>452.22155050215298</v>
      </c>
      <c r="S969" s="1">
        <v>231.581760318774</v>
      </c>
      <c r="T969" s="1">
        <v>0.67876199955830696</v>
      </c>
      <c r="U969" s="1">
        <v>17281.788863788501</v>
      </c>
      <c r="V969" s="1">
        <f t="shared" si="57"/>
        <v>7.6003405613932568E-2</v>
      </c>
      <c r="W969" s="1">
        <f t="shared" si="58"/>
        <v>1.2709624342266828</v>
      </c>
      <c r="X969" s="1">
        <f t="shared" si="59"/>
        <v>341.18256541979656</v>
      </c>
    </row>
    <row r="970" spans="1:24" hidden="1" x14ac:dyDescent="0.3">
      <c r="A970" s="18" t="str">
        <f t="shared" ref="A970:A1033" si="60">D970&amp;"_"&amp;E970&amp;"_"&amp;F970</f>
        <v>ConstMin - Bore/Drill Rigs_2014_175</v>
      </c>
      <c r="B970" s="1" t="s">
        <v>40</v>
      </c>
      <c r="C970" s="1">
        <v>2020</v>
      </c>
      <c r="D970" s="1" t="s">
        <v>84</v>
      </c>
      <c r="E970" s="1">
        <v>2014</v>
      </c>
      <c r="F970" s="1">
        <v>175</v>
      </c>
      <c r="G970" s="1" t="s">
        <v>5</v>
      </c>
      <c r="H970" s="1">
        <v>8.0414069932827608E-6</v>
      </c>
      <c r="I970" s="1">
        <v>9.7301024618721404E-6</v>
      </c>
      <c r="J970" s="1">
        <v>1.15796260703271E-5</v>
      </c>
      <c r="K970" s="1">
        <v>1.9704843407698401E-4</v>
      </c>
      <c r="L970" s="1">
        <v>1.5000265394344301E-4</v>
      </c>
      <c r="M970" s="1">
        <v>3.5210768126813098E-2</v>
      </c>
      <c r="N970" s="1">
        <v>6.6958493647960605E-7</v>
      </c>
      <c r="O970" s="1">
        <v>6.1601814156123796E-7</v>
      </c>
      <c r="P970" s="1">
        <v>3.2529977070509902E-7</v>
      </c>
      <c r="Q970" s="1">
        <v>2.8738555604189002E-7</v>
      </c>
      <c r="R970" s="1">
        <v>1142.3745941444199</v>
      </c>
      <c r="S970" s="1">
        <v>306.91444573509801</v>
      </c>
      <c r="T970" s="1">
        <v>0.763607249503096</v>
      </c>
      <c r="U970" s="1">
        <v>43411.343268975601</v>
      </c>
      <c r="V970" s="1">
        <f t="shared" si="57"/>
        <v>7.4216896545554037E-2</v>
      </c>
      <c r="W970" s="1">
        <f t="shared" si="58"/>
        <v>1.1441535680536949</v>
      </c>
      <c r="X970" s="1">
        <f t="shared" si="59"/>
        <v>401.92709790905889</v>
      </c>
    </row>
    <row r="971" spans="1:24" hidden="1" x14ac:dyDescent="0.3">
      <c r="A971" s="18" t="str">
        <f t="shared" si="60"/>
        <v>ConstMin - Bore/Drill Rigs_2014_300</v>
      </c>
      <c r="B971" s="1" t="s">
        <v>40</v>
      </c>
      <c r="C971" s="1">
        <v>2020</v>
      </c>
      <c r="D971" s="1" t="s">
        <v>84</v>
      </c>
      <c r="E971" s="1">
        <v>2014</v>
      </c>
      <c r="F971" s="1">
        <v>300</v>
      </c>
      <c r="G971" s="1" t="s">
        <v>5</v>
      </c>
      <c r="H971" s="1">
        <v>6.8920185417660003E-6</v>
      </c>
      <c r="I971" s="1">
        <v>8.3393424355368603E-6</v>
      </c>
      <c r="J971" s="1">
        <v>9.9245067001430492E-6</v>
      </c>
      <c r="K971" s="1">
        <v>1.0500405251477799E-4</v>
      </c>
      <c r="L971" s="1">
        <v>2.8020084208957101E-5</v>
      </c>
      <c r="M971" s="1">
        <v>5.50717662079349E-2</v>
      </c>
      <c r="N971" s="1">
        <v>1.00760821760925E-6</v>
      </c>
      <c r="O971" s="1">
        <v>9.2699956020051501E-7</v>
      </c>
      <c r="P971" s="1">
        <v>5.0895902900490299E-7</v>
      </c>
      <c r="Q971" s="1">
        <v>4.4948835245159502E-7</v>
      </c>
      <c r="R971" s="1">
        <v>1786.7428039065701</v>
      </c>
      <c r="S971" s="1">
        <v>325.74761708917902</v>
      </c>
      <c r="T971" s="1">
        <v>0.93329774939267296</v>
      </c>
      <c r="U971" s="1">
        <v>69147.3350821122</v>
      </c>
      <c r="V971" s="1">
        <f t="shared" ref="V971:V1034" si="61">IFERROR(CONVERT(I971,"ton","g")*365/U971,0)</f>
        <v>3.9934197455504729E-2</v>
      </c>
      <c r="W971" s="1">
        <f t="shared" ref="W971:W1034" si="62">IFERROR(CONVERT(L971,"ton","g")*365/U971,0)</f>
        <v>0.13417839406043383</v>
      </c>
      <c r="X971" s="1">
        <f t="shared" ref="X971:X1034" si="63">S971/T971</f>
        <v>349.02861096702907</v>
      </c>
    </row>
    <row r="972" spans="1:24" hidden="1" x14ac:dyDescent="0.3">
      <c r="A972" s="18" t="str">
        <f t="shared" si="60"/>
        <v>ConstMin - Bore/Drill Rigs_2014_600</v>
      </c>
      <c r="B972" s="1" t="s">
        <v>40</v>
      </c>
      <c r="C972" s="1">
        <v>2020</v>
      </c>
      <c r="D972" s="1" t="s">
        <v>84</v>
      </c>
      <c r="E972" s="1">
        <v>2014</v>
      </c>
      <c r="F972" s="1">
        <v>600</v>
      </c>
      <c r="G972" s="1" t="s">
        <v>5</v>
      </c>
      <c r="H972" s="1">
        <v>7.06443224477888E-6</v>
      </c>
      <c r="I972" s="1">
        <v>8.5479630161824397E-6</v>
      </c>
      <c r="J972" s="1">
        <v>1.01727824324815E-5</v>
      </c>
      <c r="K972" s="1">
        <v>1.05302268088749E-4</v>
      </c>
      <c r="L972" s="1">
        <v>2.87210466988173E-5</v>
      </c>
      <c r="M972" s="1">
        <v>5.6449465221051098E-2</v>
      </c>
      <c r="N972" s="1">
        <v>1.0328149785794099E-6</v>
      </c>
      <c r="O972" s="1">
        <v>9.5018978029306303E-7</v>
      </c>
      <c r="P972" s="1">
        <v>5.2169136719302699E-7</v>
      </c>
      <c r="Q972" s="1">
        <v>4.6073294659156899E-7</v>
      </c>
      <c r="R972" s="1">
        <v>1831.4407311228499</v>
      </c>
      <c r="S972" s="1">
        <v>208.963026883471</v>
      </c>
      <c r="T972" s="1">
        <v>0.59391674961351903</v>
      </c>
      <c r="U972" s="1">
        <v>68987.650732528899</v>
      </c>
      <c r="V972" s="1">
        <f t="shared" si="61"/>
        <v>4.1027955819180562E-2</v>
      </c>
      <c r="W972" s="1">
        <f t="shared" si="62"/>
        <v>0.13785340821069222</v>
      </c>
      <c r="X972" s="1">
        <f t="shared" si="63"/>
        <v>351.83891853437382</v>
      </c>
    </row>
    <row r="973" spans="1:24" hidden="1" x14ac:dyDescent="0.3">
      <c r="A973" s="18" t="str">
        <f t="shared" si="60"/>
        <v>ConstMin - Bore/Drill Rigs_2014_750</v>
      </c>
      <c r="B973" s="1" t="s">
        <v>40</v>
      </c>
      <c r="C973" s="1">
        <v>2020</v>
      </c>
      <c r="D973" s="1" t="s">
        <v>84</v>
      </c>
      <c r="E973" s="1">
        <v>2014</v>
      </c>
      <c r="F973" s="1">
        <v>750</v>
      </c>
      <c r="G973" s="1" t="s">
        <v>5</v>
      </c>
      <c r="H973" s="1">
        <v>8.6842784315593893E-6</v>
      </c>
      <c r="I973" s="1">
        <v>1.0507976902186801E-5</v>
      </c>
      <c r="J973" s="1">
        <v>1.2505360941445501E-5</v>
      </c>
      <c r="K973" s="1">
        <v>1.2944765890185599E-4</v>
      </c>
      <c r="L973" s="1">
        <v>3.5306668354373301E-5</v>
      </c>
      <c r="M973" s="1">
        <v>6.9393102843408994E-2</v>
      </c>
      <c r="N973" s="1">
        <v>1.26963534102795E-6</v>
      </c>
      <c r="O973" s="1">
        <v>1.16806451374571E-6</v>
      </c>
      <c r="P973" s="1">
        <v>6.4131312058283199E-7</v>
      </c>
      <c r="Q973" s="1">
        <v>5.6637717684263896E-7</v>
      </c>
      <c r="R973" s="1">
        <v>2251.3827989113001</v>
      </c>
      <c r="S973" s="1">
        <v>136.185595871972</v>
      </c>
      <c r="T973" s="1">
        <v>0.42422624972394202</v>
      </c>
      <c r="U973" s="1">
        <v>84898.100466587697</v>
      </c>
      <c r="V973" s="1">
        <f t="shared" si="61"/>
        <v>4.0983565334964348E-2</v>
      </c>
      <c r="W973" s="1">
        <f t="shared" si="62"/>
        <v>0.13770425674995956</v>
      </c>
      <c r="X973" s="1">
        <f t="shared" si="63"/>
        <v>321.02114369535701</v>
      </c>
    </row>
    <row r="974" spans="1:24" hidden="1" x14ac:dyDescent="0.3">
      <c r="A974" s="18" t="str">
        <f t="shared" si="60"/>
        <v>ConstMin - Bore/Drill Rigs_2014_9999</v>
      </c>
      <c r="B974" s="1" t="s">
        <v>40</v>
      </c>
      <c r="C974" s="1">
        <v>2020</v>
      </c>
      <c r="D974" s="1" t="s">
        <v>84</v>
      </c>
      <c r="E974" s="1">
        <v>2014</v>
      </c>
      <c r="F974" s="1">
        <v>9999</v>
      </c>
      <c r="G974" s="1" t="s">
        <v>5</v>
      </c>
      <c r="H974" s="1">
        <v>7.0912202222291104E-6</v>
      </c>
      <c r="I974" s="1">
        <v>8.5803764688972203E-6</v>
      </c>
      <c r="J974" s="1">
        <v>1.0211357120009901E-5</v>
      </c>
      <c r="K974" s="1">
        <v>7.1676634198399305E-5</v>
      </c>
      <c r="L974" s="1">
        <v>1.7019462960845199E-4</v>
      </c>
      <c r="M974" s="1">
        <v>3.8423746637009301E-2</v>
      </c>
      <c r="N974" s="1">
        <v>4.2734148156248203E-6</v>
      </c>
      <c r="O974" s="1">
        <v>3.93154163037484E-6</v>
      </c>
      <c r="P974" s="1">
        <v>3.5503385600237602E-7</v>
      </c>
      <c r="Q974" s="1">
        <v>3.13609454719074E-7</v>
      </c>
      <c r="R974" s="1">
        <v>1246.61614344436</v>
      </c>
      <c r="S974" s="1">
        <v>52.051478616806698</v>
      </c>
      <c r="T974" s="1">
        <v>8.4845249944788398E-2</v>
      </c>
      <c r="U974" s="1">
        <v>48043.514763312603</v>
      </c>
      <c r="V974" s="1">
        <f t="shared" si="61"/>
        <v>5.9137120203447142E-2</v>
      </c>
      <c r="W974" s="1">
        <f t="shared" si="62"/>
        <v>1.1730045069257613</v>
      </c>
      <c r="X974" s="1">
        <f t="shared" si="63"/>
        <v>613.48724472705669</v>
      </c>
    </row>
    <row r="975" spans="1:24" hidden="1" x14ac:dyDescent="0.3">
      <c r="A975" s="18" t="str">
        <f t="shared" si="60"/>
        <v>ConstMin - Bore/Drill Rigs_2015_50</v>
      </c>
      <c r="B975" s="1" t="s">
        <v>40</v>
      </c>
      <c r="C975" s="1">
        <v>2020</v>
      </c>
      <c r="D975" s="1" t="s">
        <v>84</v>
      </c>
      <c r="E975" s="1">
        <v>2015</v>
      </c>
      <c r="F975" s="1">
        <v>50</v>
      </c>
      <c r="G975" s="1" t="s">
        <v>5</v>
      </c>
      <c r="H975" s="1">
        <v>1.0022932000256399E-6</v>
      </c>
      <c r="I975" s="1">
        <v>1.21277477203103E-6</v>
      </c>
      <c r="J975" s="1">
        <v>1.44330220803693E-6</v>
      </c>
      <c r="K975" s="1">
        <v>2.19168697940829E-5</v>
      </c>
      <c r="L975" s="1">
        <v>1.7790483167111502E-5</v>
      </c>
      <c r="M975" s="1">
        <v>3.56011550492165E-3</v>
      </c>
      <c r="N975" s="1">
        <v>7.1751922691770102E-8</v>
      </c>
      <c r="O975" s="1">
        <v>6.6011768876428499E-8</v>
      </c>
      <c r="P975" s="1">
        <v>3.2884964565162202E-8</v>
      </c>
      <c r="Q975" s="1">
        <v>2.9057184162254901E-8</v>
      </c>
      <c r="R975" s="1">
        <v>115.504026790745</v>
      </c>
      <c r="S975" s="1">
        <v>135.14456629963601</v>
      </c>
      <c r="T975" s="1">
        <v>0.42422624972394202</v>
      </c>
      <c r="U975" s="1">
        <v>4378.6839481082197</v>
      </c>
      <c r="V975" s="1">
        <f t="shared" si="61"/>
        <v>9.1711787020478316E-2</v>
      </c>
      <c r="W975" s="1">
        <f t="shared" si="62"/>
        <v>1.3453421367605665</v>
      </c>
      <c r="X975" s="1">
        <f t="shared" si="63"/>
        <v>318.56719471644914</v>
      </c>
    </row>
    <row r="976" spans="1:24" hidden="1" x14ac:dyDescent="0.3">
      <c r="A976" s="18" t="str">
        <f t="shared" si="60"/>
        <v>ConstMin - Bore/Drill Rigs_2015_100</v>
      </c>
      <c r="B976" s="1" t="s">
        <v>40</v>
      </c>
      <c r="C976" s="1">
        <v>2020</v>
      </c>
      <c r="D976" s="1" t="s">
        <v>84</v>
      </c>
      <c r="E976" s="1">
        <v>2015</v>
      </c>
      <c r="F976" s="1">
        <v>100</v>
      </c>
      <c r="G976" s="1" t="s">
        <v>5</v>
      </c>
      <c r="H976" s="1">
        <v>5.0468328803489E-6</v>
      </c>
      <c r="I976" s="1">
        <v>6.1066677852221698E-6</v>
      </c>
      <c r="J976" s="1">
        <v>7.2674393477024196E-6</v>
      </c>
      <c r="K976" s="1">
        <v>1.8376049537266101E-4</v>
      </c>
      <c r="L976" s="1">
        <v>7.6832496794231199E-5</v>
      </c>
      <c r="M976" s="1">
        <v>2.9293741790715099E-2</v>
      </c>
      <c r="N976" s="1">
        <v>6.3186365115100501E-7</v>
      </c>
      <c r="O976" s="1">
        <v>5.8131455905892504E-7</v>
      </c>
      <c r="P976" s="1">
        <v>2.7068376510335997E-7</v>
      </c>
      <c r="Q976" s="1">
        <v>2.3909158251680998E-7</v>
      </c>
      <c r="R976" s="1">
        <v>950.40319110949599</v>
      </c>
      <c r="S976" s="1">
        <v>440.54478720224603</v>
      </c>
      <c r="T976" s="1">
        <v>1.3575239991166099</v>
      </c>
      <c r="U976" s="1">
        <v>36042.0704029837</v>
      </c>
      <c r="V976" s="1">
        <f t="shared" si="61"/>
        <v>5.6102622691973775E-2</v>
      </c>
      <c r="W976" s="1">
        <f t="shared" si="62"/>
        <v>0.70586852433011704</v>
      </c>
      <c r="X976" s="1">
        <f t="shared" si="63"/>
        <v>324.52080956868866</v>
      </c>
    </row>
    <row r="977" spans="1:24" hidden="1" x14ac:dyDescent="0.3">
      <c r="A977" s="18" t="str">
        <f t="shared" si="60"/>
        <v>ConstMin - Bore/Drill Rigs_2015_175</v>
      </c>
      <c r="B977" s="1" t="s">
        <v>40</v>
      </c>
      <c r="C977" s="1">
        <v>2020</v>
      </c>
      <c r="D977" s="1" t="s">
        <v>84</v>
      </c>
      <c r="E977" s="1">
        <v>2015</v>
      </c>
      <c r="F977" s="1">
        <v>175</v>
      </c>
      <c r="G977" s="1" t="s">
        <v>5</v>
      </c>
      <c r="H977" s="1">
        <v>5.1565380979178696E-6</v>
      </c>
      <c r="I977" s="1">
        <v>6.2394110984806202E-6</v>
      </c>
      <c r="J977" s="1">
        <v>7.4254148610017302E-6</v>
      </c>
      <c r="K977" s="1">
        <v>2.3885920307062101E-4</v>
      </c>
      <c r="L977" s="1">
        <v>2.1795799947328E-5</v>
      </c>
      <c r="M977" s="1">
        <v>4.30275902648352E-2</v>
      </c>
      <c r="N977" s="1">
        <v>8.0669344560958397E-7</v>
      </c>
      <c r="O977" s="1">
        <v>7.4215796996081802E-7</v>
      </c>
      <c r="P977" s="1">
        <v>3.9765671392497101E-7</v>
      </c>
      <c r="Q977" s="1">
        <v>3.5118540751134302E-7</v>
      </c>
      <c r="R977" s="1">
        <v>1395.9827797216601</v>
      </c>
      <c r="S977" s="1">
        <v>358.96592435190502</v>
      </c>
      <c r="T977" s="1">
        <v>0.93329774939267296</v>
      </c>
      <c r="U977" s="1">
        <v>52245.858626127301</v>
      </c>
      <c r="V977" s="1">
        <f t="shared" si="61"/>
        <v>3.9543975726501618E-2</v>
      </c>
      <c r="W977" s="1">
        <f t="shared" si="62"/>
        <v>0.13813684824625613</v>
      </c>
      <c r="X977" s="1">
        <f t="shared" si="63"/>
        <v>384.6210114462354</v>
      </c>
    </row>
    <row r="978" spans="1:24" hidden="1" x14ac:dyDescent="0.3">
      <c r="A978" s="18" t="str">
        <f t="shared" si="60"/>
        <v>ConstMin - Bore/Drill Rigs_2015_300</v>
      </c>
      <c r="B978" s="1" t="s">
        <v>40</v>
      </c>
      <c r="C978" s="1">
        <v>2020</v>
      </c>
      <c r="D978" s="1" t="s">
        <v>84</v>
      </c>
      <c r="E978" s="1">
        <v>2015</v>
      </c>
      <c r="F978" s="1">
        <v>300</v>
      </c>
      <c r="G978" s="1" t="s">
        <v>5</v>
      </c>
      <c r="H978" s="1">
        <v>1.10272178578156E-5</v>
      </c>
      <c r="I978" s="1">
        <v>1.3342933607956899E-5</v>
      </c>
      <c r="J978" s="1">
        <v>1.5879193715254498E-5</v>
      </c>
      <c r="K978" s="1">
        <v>1.74033592741411E-4</v>
      </c>
      <c r="L978" s="1">
        <v>4.6610153913456303E-5</v>
      </c>
      <c r="M978" s="1">
        <v>9.2014177484454396E-2</v>
      </c>
      <c r="N978" s="1">
        <v>1.6650081904104201E-6</v>
      </c>
      <c r="O978" s="1">
        <v>1.53180753517759E-6</v>
      </c>
      <c r="P978" s="1">
        <v>8.5038588560886103E-7</v>
      </c>
      <c r="Q978" s="1">
        <v>7.5100734709534103E-7</v>
      </c>
      <c r="R978" s="1">
        <v>2985.2986529791501</v>
      </c>
      <c r="S978" s="1">
        <v>568.969980807713</v>
      </c>
      <c r="T978" s="1">
        <v>1.4423692490614</v>
      </c>
      <c r="U978" s="1">
        <v>116337.626663977</v>
      </c>
      <c r="V978" s="1">
        <f t="shared" si="61"/>
        <v>3.7976918797654073E-2</v>
      </c>
      <c r="W978" s="1">
        <f t="shared" si="62"/>
        <v>0.1326627323740788</v>
      </c>
      <c r="X978" s="1">
        <f t="shared" si="63"/>
        <v>394.46901767904552</v>
      </c>
    </row>
    <row r="979" spans="1:24" hidden="1" x14ac:dyDescent="0.3">
      <c r="A979" s="18" t="str">
        <f t="shared" si="60"/>
        <v>ConstMin - Bore/Drill Rigs_2015_600</v>
      </c>
      <c r="B979" s="1" t="s">
        <v>40</v>
      </c>
      <c r="C979" s="1">
        <v>2020</v>
      </c>
      <c r="D979" s="1" t="s">
        <v>84</v>
      </c>
      <c r="E979" s="1">
        <v>2015</v>
      </c>
      <c r="F979" s="1">
        <v>600</v>
      </c>
      <c r="G979" s="1" t="s">
        <v>5</v>
      </c>
      <c r="H979" s="1">
        <v>9.5673265311132395E-6</v>
      </c>
      <c r="I979" s="1">
        <v>1.1576465102646999E-5</v>
      </c>
      <c r="J979" s="1">
        <v>1.3776950204803001E-5</v>
      </c>
      <c r="K979" s="1">
        <v>1.4800671874514199E-4</v>
      </c>
      <c r="L979" s="1">
        <v>4.0439444282804499E-5</v>
      </c>
      <c r="M979" s="1">
        <v>7.9832437595457495E-2</v>
      </c>
      <c r="N979" s="1">
        <v>1.44457806493268E-6</v>
      </c>
      <c r="O979" s="1">
        <v>1.3290118197380701E-6</v>
      </c>
      <c r="P979" s="1">
        <v>7.3780345595543801E-7</v>
      </c>
      <c r="Q979" s="1">
        <v>6.5158162372149798E-7</v>
      </c>
      <c r="R979" s="1">
        <v>2590.0755180692199</v>
      </c>
      <c r="S979" s="1">
        <v>303.03424460184601</v>
      </c>
      <c r="T979" s="1">
        <v>0.67876199955830696</v>
      </c>
      <c r="U979" s="1">
        <v>99433.111509980707</v>
      </c>
      <c r="V979" s="1">
        <f t="shared" si="61"/>
        <v>3.8550812687497521E-2</v>
      </c>
      <c r="W979" s="1">
        <f t="shared" si="62"/>
        <v>0.13466748510099374</v>
      </c>
      <c r="X979" s="1">
        <f t="shared" si="63"/>
        <v>446.45139945819079</v>
      </c>
    </row>
    <row r="980" spans="1:24" hidden="1" x14ac:dyDescent="0.3">
      <c r="A980" s="18" t="str">
        <f t="shared" si="60"/>
        <v>ConstMin - Bore/Drill Rigs_2015_750</v>
      </c>
      <c r="B980" s="1" t="s">
        <v>40</v>
      </c>
      <c r="C980" s="1">
        <v>2020</v>
      </c>
      <c r="D980" s="1" t="s">
        <v>84</v>
      </c>
      <c r="E980" s="1">
        <v>2015</v>
      </c>
      <c r="F980" s="1">
        <v>750</v>
      </c>
      <c r="G980" s="1" t="s">
        <v>5</v>
      </c>
      <c r="H980" s="1">
        <v>8.9465575403413998E-6</v>
      </c>
      <c r="I980" s="1">
        <v>1.0825334623813E-5</v>
      </c>
      <c r="J980" s="1">
        <v>1.2883042858091599E-5</v>
      </c>
      <c r="K980" s="1">
        <v>1.3840341095334801E-4</v>
      </c>
      <c r="L980" s="1">
        <v>3.7815560491112699E-5</v>
      </c>
      <c r="M980" s="1">
        <v>7.46525682185918E-2</v>
      </c>
      <c r="N980" s="1">
        <v>1.3508476727961599E-6</v>
      </c>
      <c r="O980" s="1">
        <v>1.24277985897247E-6</v>
      </c>
      <c r="P980" s="1">
        <v>6.8993161785604705E-7</v>
      </c>
      <c r="Q980" s="1">
        <v>6.0930422620112598E-7</v>
      </c>
      <c r="R980" s="1">
        <v>2422.0203607433</v>
      </c>
      <c r="S980" s="1">
        <v>145.55486202299701</v>
      </c>
      <c r="T980" s="1">
        <v>0.254535749834365</v>
      </c>
      <c r="U980" s="1">
        <v>93009.556832695598</v>
      </c>
      <c r="V980" s="1">
        <f t="shared" si="61"/>
        <v>3.8539169837465227E-2</v>
      </c>
      <c r="W980" s="1">
        <f t="shared" si="62"/>
        <v>0.13462681375779958</v>
      </c>
      <c r="X980" s="1">
        <f t="shared" si="63"/>
        <v>571.84447417588478</v>
      </c>
    </row>
    <row r="981" spans="1:24" hidden="1" x14ac:dyDescent="0.3">
      <c r="A981" s="18" t="str">
        <f t="shared" si="60"/>
        <v>ConstMin - Bore/Drill Rigs_2015_9999</v>
      </c>
      <c r="B981" s="1" t="s">
        <v>40</v>
      </c>
      <c r="C981" s="1">
        <v>2020</v>
      </c>
      <c r="D981" s="1" t="s">
        <v>84</v>
      </c>
      <c r="E981" s="1">
        <v>2015</v>
      </c>
      <c r="F981" s="1">
        <v>9999</v>
      </c>
      <c r="G981" s="1" t="s">
        <v>5</v>
      </c>
      <c r="H981" s="1">
        <v>5.3546637599000404E-6</v>
      </c>
      <c r="I981" s="1">
        <v>6.4791431494790497E-6</v>
      </c>
      <c r="J981" s="1">
        <v>7.7107158142560603E-6</v>
      </c>
      <c r="K981" s="1">
        <v>8.2836747602270405E-5</v>
      </c>
      <c r="L981" s="1">
        <v>1.97109713009156E-4</v>
      </c>
      <c r="M981" s="1">
        <v>4.4680805977167497E-2</v>
      </c>
      <c r="N981" s="1">
        <v>1.6753768037896199E-6</v>
      </c>
      <c r="O981" s="1">
        <v>1.5413466594864501E-6</v>
      </c>
      <c r="P981" s="1">
        <v>4.1293556927171002E-7</v>
      </c>
      <c r="Q981" s="1">
        <v>3.6467873191240902E-7</v>
      </c>
      <c r="R981" s="1">
        <v>1449.6195428166</v>
      </c>
      <c r="S981" s="1">
        <v>61.326105715801397</v>
      </c>
      <c r="T981" s="1">
        <v>8.4845249944788398E-2</v>
      </c>
      <c r="U981" s="1">
        <v>55868.082307095101</v>
      </c>
      <c r="V981" s="1">
        <f t="shared" si="61"/>
        <v>3.8400989187860703E-2</v>
      </c>
      <c r="W981" s="1">
        <f t="shared" si="62"/>
        <v>1.1682421245308527</v>
      </c>
      <c r="X981" s="1">
        <f t="shared" si="63"/>
        <v>722.79951742387834</v>
      </c>
    </row>
    <row r="982" spans="1:24" hidden="1" x14ac:dyDescent="0.3">
      <c r="A982" s="18" t="str">
        <f t="shared" si="60"/>
        <v>ConstMin - Bore/Drill Rigs_2016_50</v>
      </c>
      <c r="B982" s="1" t="s">
        <v>40</v>
      </c>
      <c r="C982" s="1">
        <v>2020</v>
      </c>
      <c r="D982" s="1" t="s">
        <v>84</v>
      </c>
      <c r="E982" s="1">
        <v>2016</v>
      </c>
      <c r="F982" s="1">
        <v>50</v>
      </c>
      <c r="G982" s="1" t="s">
        <v>5</v>
      </c>
      <c r="H982" s="1">
        <v>1.4983690927012999E-6</v>
      </c>
      <c r="I982" s="1">
        <v>1.8130266021685699E-6</v>
      </c>
      <c r="J982" s="1">
        <v>2.1576514934898699E-6</v>
      </c>
      <c r="K982" s="1">
        <v>3.4112637816212797E-5</v>
      </c>
      <c r="L982" s="1">
        <v>2.8327144951725798E-5</v>
      </c>
      <c r="M982" s="1">
        <v>5.7120229744720601E-3</v>
      </c>
      <c r="N982" s="1">
        <v>1.11225839954714E-7</v>
      </c>
      <c r="O982" s="1">
        <v>1.02327772758337E-7</v>
      </c>
      <c r="P982" s="1">
        <v>5.2765534009672899E-8</v>
      </c>
      <c r="Q982" s="1">
        <v>4.6620763646239702E-8</v>
      </c>
      <c r="R982" s="1">
        <v>185.320294737822</v>
      </c>
      <c r="S982" s="1">
        <v>169.309264082667</v>
      </c>
      <c r="T982" s="1">
        <v>0.33938099977915298</v>
      </c>
      <c r="U982" s="1">
        <v>6137.4608229966998</v>
      </c>
      <c r="V982" s="1">
        <f t="shared" si="61"/>
        <v>9.7814681292398301E-2</v>
      </c>
      <c r="W982" s="1">
        <f t="shared" si="62"/>
        <v>1.5282790953328806</v>
      </c>
      <c r="X982" s="1">
        <f t="shared" si="63"/>
        <v>498.87667309850116</v>
      </c>
    </row>
    <row r="983" spans="1:24" hidden="1" x14ac:dyDescent="0.3">
      <c r="A983" s="18" t="str">
        <f t="shared" si="60"/>
        <v>ConstMin - Bore/Drill Rigs_2016_75</v>
      </c>
      <c r="B983" s="1" t="s">
        <v>40</v>
      </c>
      <c r="C983" s="1">
        <v>2020</v>
      </c>
      <c r="D983" s="1" t="s">
        <v>84</v>
      </c>
      <c r="E983" s="1">
        <v>2016</v>
      </c>
      <c r="F983" s="1">
        <v>75</v>
      </c>
      <c r="G983" s="1" t="s">
        <v>5</v>
      </c>
      <c r="H983" s="1">
        <v>5.10940217330982E-6</v>
      </c>
      <c r="I983" s="1">
        <v>6.1823766297048798E-6</v>
      </c>
      <c r="J983" s="1">
        <v>7.3575391295661401E-6</v>
      </c>
      <c r="K983" s="1">
        <v>1.94761827634914E-4</v>
      </c>
      <c r="L983" s="1">
        <v>8.1805356513830603E-5</v>
      </c>
      <c r="M983" s="1">
        <v>3.1347730981316199E-2</v>
      </c>
      <c r="N983" s="1">
        <v>6.5556501255011195E-7</v>
      </c>
      <c r="O983" s="1">
        <v>6.0311981154610297E-7</v>
      </c>
      <c r="P983" s="1">
        <v>2.8967203669773503E-7</v>
      </c>
      <c r="Q983" s="1">
        <v>2.5585596617123602E-7</v>
      </c>
      <c r="R983" s="1">
        <v>1017.04260833377</v>
      </c>
      <c r="S983" s="1">
        <v>576.16254876203504</v>
      </c>
      <c r="T983" s="1">
        <v>1.2726787491718199</v>
      </c>
      <c r="U983" s="1">
        <v>43020.136974232002</v>
      </c>
      <c r="V983" s="1">
        <f t="shared" si="61"/>
        <v>4.7585240712913209E-2</v>
      </c>
      <c r="W983" s="1">
        <f t="shared" si="62"/>
        <v>0.62964905156581086</v>
      </c>
      <c r="X983" s="1">
        <f t="shared" si="63"/>
        <v>452.71640556343522</v>
      </c>
    </row>
    <row r="984" spans="1:24" hidden="1" x14ac:dyDescent="0.3">
      <c r="A984" s="18" t="str">
        <f t="shared" si="60"/>
        <v>ConstMin - Bore/Drill Rigs_2016_175</v>
      </c>
      <c r="B984" s="1" t="s">
        <v>40</v>
      </c>
      <c r="C984" s="1">
        <v>2020</v>
      </c>
      <c r="D984" s="1" t="s">
        <v>84</v>
      </c>
      <c r="E984" s="1">
        <v>2016</v>
      </c>
      <c r="F984" s="1">
        <v>175</v>
      </c>
      <c r="G984" s="1" t="s">
        <v>5</v>
      </c>
      <c r="H984" s="1">
        <v>6.8109290275528802E-6</v>
      </c>
      <c r="I984" s="1">
        <v>8.2412241233389804E-6</v>
      </c>
      <c r="J984" s="1">
        <v>9.8077377996761505E-6</v>
      </c>
      <c r="K984" s="1">
        <v>3.2967204419714002E-4</v>
      </c>
      <c r="L984" s="1">
        <v>3.0214084360365599E-5</v>
      </c>
      <c r="M984" s="1">
        <v>5.9958435193008801E-2</v>
      </c>
      <c r="N984" s="1">
        <v>1.10517197353622E-6</v>
      </c>
      <c r="O984" s="1">
        <v>1.01675821565332E-6</v>
      </c>
      <c r="P984" s="1">
        <v>5.5414113983456903E-7</v>
      </c>
      <c r="Q984" s="1">
        <v>4.89372687789304E-7</v>
      </c>
      <c r="R984" s="1">
        <v>1945.2853974233201</v>
      </c>
      <c r="S984" s="1">
        <v>496.38182790027503</v>
      </c>
      <c r="T984" s="1">
        <v>1.52721449900619</v>
      </c>
      <c r="U984" s="1">
        <v>73326.626688157296</v>
      </c>
      <c r="V984" s="1">
        <f t="shared" si="61"/>
        <v>3.7215051093567791E-2</v>
      </c>
      <c r="W984" s="1">
        <f t="shared" si="62"/>
        <v>0.13643831018162</v>
      </c>
      <c r="X984" s="1">
        <f t="shared" si="63"/>
        <v>325.02430288822393</v>
      </c>
    </row>
    <row r="985" spans="1:24" hidden="1" x14ac:dyDescent="0.3">
      <c r="A985" s="18" t="str">
        <f t="shared" si="60"/>
        <v>ConstMin - Bore/Drill Rigs_2016_300</v>
      </c>
      <c r="B985" s="1" t="s">
        <v>40</v>
      </c>
      <c r="C985" s="1">
        <v>2020</v>
      </c>
      <c r="D985" s="1" t="s">
        <v>84</v>
      </c>
      <c r="E985" s="1">
        <v>2016</v>
      </c>
      <c r="F985" s="1">
        <v>300</v>
      </c>
      <c r="G985" s="1" t="s">
        <v>5</v>
      </c>
      <c r="H985" s="1">
        <v>6.8587858724073804E-6</v>
      </c>
      <c r="I985" s="1">
        <v>8.2991309056129296E-6</v>
      </c>
      <c r="J985" s="1">
        <v>9.8766516562666305E-6</v>
      </c>
      <c r="K985" s="1">
        <v>1.13112595930844E-4</v>
      </c>
      <c r="L985" s="1">
        <v>3.0426382967766399E-5</v>
      </c>
      <c r="M985" s="1">
        <v>6.0379731835382103E-2</v>
      </c>
      <c r="N985" s="1">
        <v>1.07826974003295E-6</v>
      </c>
      <c r="O985" s="1">
        <v>9.9200816083031606E-7</v>
      </c>
      <c r="P985" s="1">
        <v>5.5803480051569803E-7</v>
      </c>
      <c r="Q985" s="1">
        <v>4.9281125434914097E-7</v>
      </c>
      <c r="R985" s="1">
        <v>1958.9539030097999</v>
      </c>
      <c r="S985" s="1">
        <v>380.827545370964</v>
      </c>
      <c r="T985" s="1">
        <v>0.93329774939267296</v>
      </c>
      <c r="U985" s="1">
        <v>78346.6122885902</v>
      </c>
      <c r="V985" s="1">
        <f t="shared" si="61"/>
        <v>3.507526762053461E-2</v>
      </c>
      <c r="W985" s="1">
        <f t="shared" si="62"/>
        <v>0.12859340784677789</v>
      </c>
      <c r="X985" s="1">
        <f t="shared" si="63"/>
        <v>408.04506988126866</v>
      </c>
    </row>
    <row r="986" spans="1:24" hidden="1" x14ac:dyDescent="0.3">
      <c r="A986" s="18" t="str">
        <f t="shared" si="60"/>
        <v>ConstMin - Bore/Drill Rigs_2016_600</v>
      </c>
      <c r="B986" s="1" t="s">
        <v>40</v>
      </c>
      <c r="C986" s="1">
        <v>2020</v>
      </c>
      <c r="D986" s="1" t="s">
        <v>84</v>
      </c>
      <c r="E986" s="1">
        <v>2016</v>
      </c>
      <c r="F986" s="1">
        <v>600</v>
      </c>
      <c r="G986" s="1" t="s">
        <v>5</v>
      </c>
      <c r="H986" s="1">
        <v>1.1023312094873E-5</v>
      </c>
      <c r="I986" s="1">
        <v>1.3338207634796301E-5</v>
      </c>
      <c r="J986" s="1">
        <v>1.5873569416617101E-5</v>
      </c>
      <c r="K986" s="1">
        <v>1.78601125744139E-4</v>
      </c>
      <c r="L986" s="1">
        <v>4.8900712401755503E-5</v>
      </c>
      <c r="M986" s="1">
        <v>9.7041173264174399E-2</v>
      </c>
      <c r="N986" s="1">
        <v>1.7329749153794201E-6</v>
      </c>
      <c r="O986" s="1">
        <v>1.59433692214907E-6</v>
      </c>
      <c r="P986" s="1">
        <v>8.9686307173279004E-7</v>
      </c>
      <c r="Q986" s="1">
        <v>7.9203701086671799E-7</v>
      </c>
      <c r="R986" s="1">
        <v>3148.3939948058501</v>
      </c>
      <c r="S986" s="1">
        <v>328.776066754157</v>
      </c>
      <c r="T986" s="1">
        <v>1.10298824928225</v>
      </c>
      <c r="U986" s="1">
        <v>123254.580394227</v>
      </c>
      <c r="V986" s="1">
        <f t="shared" si="61"/>
        <v>3.5832986580180581E-2</v>
      </c>
      <c r="W986" s="1">
        <f t="shared" si="62"/>
        <v>0.13137136707050034</v>
      </c>
      <c r="X986" s="1">
        <f t="shared" si="63"/>
        <v>298.07757876668421</v>
      </c>
    </row>
    <row r="987" spans="1:24" hidden="1" x14ac:dyDescent="0.3">
      <c r="A987" s="18" t="str">
        <f t="shared" si="60"/>
        <v>ConstMin - Bore/Drill Rigs_2017_50</v>
      </c>
      <c r="B987" s="1" t="s">
        <v>40</v>
      </c>
      <c r="C987" s="1">
        <v>2020</v>
      </c>
      <c r="D987" s="1" t="s">
        <v>84</v>
      </c>
      <c r="E987" s="1">
        <v>2017</v>
      </c>
      <c r="F987" s="1">
        <v>50</v>
      </c>
      <c r="G987" s="1" t="s">
        <v>5</v>
      </c>
      <c r="H987" s="1">
        <v>7.2246625268706997E-7</v>
      </c>
      <c r="I987" s="1">
        <v>8.7418416575135505E-7</v>
      </c>
      <c r="J987" s="1">
        <v>1.04035140386938E-6</v>
      </c>
      <c r="K987" s="1">
        <v>1.7325194874856101E-5</v>
      </c>
      <c r="L987" s="1">
        <v>1.4784933311214299E-5</v>
      </c>
      <c r="M987" s="1">
        <v>3.0078036401407601E-3</v>
      </c>
      <c r="N987" s="1">
        <v>5.6206617764141101E-8</v>
      </c>
      <c r="O987" s="1">
        <v>5.1710088343009803E-8</v>
      </c>
      <c r="P987" s="1">
        <v>2.7786962283404499E-8</v>
      </c>
      <c r="Q987" s="1">
        <v>2.4549288969598799E-8</v>
      </c>
      <c r="R987" s="1">
        <v>97.584876600728606</v>
      </c>
      <c r="S987" s="1">
        <v>79.591442757698999</v>
      </c>
      <c r="T987" s="1">
        <v>0.254535749834365</v>
      </c>
      <c r="U987" s="1">
        <v>3157.12722938873</v>
      </c>
      <c r="V987" s="1">
        <f t="shared" si="61"/>
        <v>9.1685245568825013E-2</v>
      </c>
      <c r="W987" s="1">
        <f t="shared" si="62"/>
        <v>1.5506575095561126</v>
      </c>
      <c r="X987" s="1">
        <f t="shared" si="63"/>
        <v>312.69258958512444</v>
      </c>
    </row>
    <row r="988" spans="1:24" hidden="1" x14ac:dyDescent="0.3">
      <c r="A988" s="18" t="str">
        <f t="shared" si="60"/>
        <v>ConstMin - Bore/Drill Rigs_2017_100</v>
      </c>
      <c r="B988" s="1" t="s">
        <v>40</v>
      </c>
      <c r="C988" s="1">
        <v>2020</v>
      </c>
      <c r="D988" s="1" t="s">
        <v>84</v>
      </c>
      <c r="E988" s="1">
        <v>2017</v>
      </c>
      <c r="F988" s="1">
        <v>100</v>
      </c>
      <c r="G988" s="1" t="s">
        <v>5</v>
      </c>
      <c r="H988" s="1">
        <v>1.2642739976425301E-5</v>
      </c>
      <c r="I988" s="1">
        <v>1.52977153714747E-5</v>
      </c>
      <c r="J988" s="1">
        <v>1.8205545566052502E-5</v>
      </c>
      <c r="K988" s="1">
        <v>5.10030215121778E-4</v>
      </c>
      <c r="L988" s="1">
        <v>2.15375169904258E-4</v>
      </c>
      <c r="M988" s="1">
        <v>8.3015678692667599E-2</v>
      </c>
      <c r="N988" s="1">
        <v>1.6732681198120399E-6</v>
      </c>
      <c r="O988" s="1">
        <v>1.5394066702270699E-6</v>
      </c>
      <c r="P988" s="1">
        <v>7.6714183611590605E-7</v>
      </c>
      <c r="Q988" s="1">
        <v>6.7756280963151204E-7</v>
      </c>
      <c r="R988" s="1">
        <v>2693.3522697547401</v>
      </c>
      <c r="S988" s="1">
        <v>1329.11084671715</v>
      </c>
      <c r="T988" s="1">
        <v>2.54535749834365</v>
      </c>
      <c r="U988" s="1">
        <v>104246.59407751499</v>
      </c>
      <c r="V988" s="1">
        <f t="shared" si="61"/>
        <v>4.8590716402823843E-2</v>
      </c>
      <c r="W988" s="1">
        <f t="shared" si="62"/>
        <v>0.68410436113500217</v>
      </c>
      <c r="X988" s="1">
        <f t="shared" si="63"/>
        <v>522.17059787556263</v>
      </c>
    </row>
    <row r="989" spans="1:24" hidden="1" x14ac:dyDescent="0.3">
      <c r="A989" s="18" t="str">
        <f t="shared" si="60"/>
        <v>ConstMin - Bore/Drill Rigs_2017_175</v>
      </c>
      <c r="B989" s="1" t="s">
        <v>40</v>
      </c>
      <c r="C989" s="1">
        <v>2020</v>
      </c>
      <c r="D989" s="1" t="s">
        <v>84</v>
      </c>
      <c r="E989" s="1">
        <v>2017</v>
      </c>
      <c r="F989" s="1">
        <v>175</v>
      </c>
      <c r="G989" s="1" t="s">
        <v>5</v>
      </c>
      <c r="H989" s="1">
        <v>8.8151235116316993E-6</v>
      </c>
      <c r="I989" s="1">
        <v>1.0666299449074301E-5</v>
      </c>
      <c r="J989" s="1">
        <v>1.26937778567496E-5</v>
      </c>
      <c r="K989" s="1">
        <v>4.5047679935747702E-4</v>
      </c>
      <c r="L989" s="1">
        <v>4.1497145430527097E-5</v>
      </c>
      <c r="M989" s="1">
        <v>8.2848225393165095E-2</v>
      </c>
      <c r="N989" s="1">
        <v>1.49694630248717E-6</v>
      </c>
      <c r="O989" s="1">
        <v>1.3771905982881899E-6</v>
      </c>
      <c r="P989" s="1">
        <v>7.6570847581318304E-7</v>
      </c>
      <c r="Q989" s="1">
        <v>6.7619607831184105E-7</v>
      </c>
      <c r="R989" s="1">
        <v>2687.9194318692298</v>
      </c>
      <c r="S989" s="1">
        <v>681.87436988016805</v>
      </c>
      <c r="T989" s="1">
        <v>2.1211312486197098</v>
      </c>
      <c r="U989" s="1">
        <v>103672.17919657999</v>
      </c>
      <c r="V989" s="1">
        <f t="shared" si="61"/>
        <v>3.4067490633671225E-2</v>
      </c>
      <c r="W989" s="1">
        <f t="shared" si="62"/>
        <v>0.13253927662805923</v>
      </c>
      <c r="X989" s="1">
        <f t="shared" si="63"/>
        <v>321.46731623697792</v>
      </c>
    </row>
    <row r="990" spans="1:24" hidden="1" x14ac:dyDescent="0.3">
      <c r="A990" s="18" t="str">
        <f t="shared" si="60"/>
        <v>ConstMin - Bore/Drill Rigs_2017_300</v>
      </c>
      <c r="B990" s="1" t="s">
        <v>40</v>
      </c>
      <c r="C990" s="1">
        <v>2020</v>
      </c>
      <c r="D990" s="1" t="s">
        <v>84</v>
      </c>
      <c r="E990" s="1">
        <v>2017</v>
      </c>
      <c r="F990" s="1">
        <v>300</v>
      </c>
      <c r="G990" s="1" t="s">
        <v>5</v>
      </c>
      <c r="H990" s="1">
        <v>8.0245678892242199E-6</v>
      </c>
      <c r="I990" s="1">
        <v>9.7097271459613105E-6</v>
      </c>
      <c r="J990" s="1">
        <v>1.15553777604828E-5</v>
      </c>
      <c r="K990" s="1">
        <v>1.3972014229850501E-4</v>
      </c>
      <c r="L990" s="1">
        <v>3.7775609187651302E-5</v>
      </c>
      <c r="M990" s="1">
        <v>7.5418252312853096E-2</v>
      </c>
      <c r="N990" s="1">
        <v>1.3262539256356601E-6</v>
      </c>
      <c r="O990" s="1">
        <v>1.2201536115848099E-6</v>
      </c>
      <c r="P990" s="1">
        <v>6.9703840671200302E-7</v>
      </c>
      <c r="Q990" s="1">
        <v>6.1555363684701795E-7</v>
      </c>
      <c r="R990" s="1">
        <v>2446.8621379312999</v>
      </c>
      <c r="S990" s="1">
        <v>436.47530796493197</v>
      </c>
      <c r="T990" s="1">
        <v>1.01814299933746</v>
      </c>
      <c r="U990" s="1">
        <v>93005.613538860998</v>
      </c>
      <c r="V990" s="1">
        <f t="shared" si="61"/>
        <v>3.4568971977538346E-2</v>
      </c>
      <c r="W990" s="1">
        <f t="shared" si="62"/>
        <v>0.13449028544386257</v>
      </c>
      <c r="X990" s="1">
        <f t="shared" si="63"/>
        <v>428.69745040624076</v>
      </c>
    </row>
    <row r="991" spans="1:24" hidden="1" x14ac:dyDescent="0.3">
      <c r="A991" s="18" t="str">
        <f t="shared" si="60"/>
        <v>ConstMin - Bore/Drill Rigs_2017_600</v>
      </c>
      <c r="B991" s="1" t="s">
        <v>40</v>
      </c>
      <c r="C991" s="1">
        <v>2020</v>
      </c>
      <c r="D991" s="1" t="s">
        <v>84</v>
      </c>
      <c r="E991" s="1">
        <v>2017</v>
      </c>
      <c r="F991" s="1">
        <v>600</v>
      </c>
      <c r="G991" s="1" t="s">
        <v>5</v>
      </c>
      <c r="H991" s="1">
        <v>1.59612156671512E-5</v>
      </c>
      <c r="I991" s="1">
        <v>1.9313070957252999E-5</v>
      </c>
      <c r="J991" s="1">
        <v>2.2984150560697799E-5</v>
      </c>
      <c r="K991" s="1">
        <v>2.7375756670455098E-4</v>
      </c>
      <c r="L991" s="1">
        <v>7.51373349351044E-5</v>
      </c>
      <c r="M991" s="1">
        <v>0.15001019457029599</v>
      </c>
      <c r="N991" s="1">
        <v>2.6379769264464799E-6</v>
      </c>
      <c r="O991" s="1">
        <v>2.4269387723307601E-6</v>
      </c>
      <c r="P991" s="1">
        <v>1.3864398047847201E-6</v>
      </c>
      <c r="Q991" s="1">
        <v>1.22436304210324E-6</v>
      </c>
      <c r="R991" s="1">
        <v>4866.9155561326997</v>
      </c>
      <c r="S991" s="1">
        <v>505.94037215536099</v>
      </c>
      <c r="T991" s="1">
        <v>0.93329774939267296</v>
      </c>
      <c r="U991" s="1">
        <v>184714.23041599299</v>
      </c>
      <c r="V991" s="1">
        <f t="shared" si="61"/>
        <v>3.4620997925591618E-2</v>
      </c>
      <c r="W991" s="1">
        <f t="shared" si="62"/>
        <v>0.13469269194321509</v>
      </c>
      <c r="X991" s="1">
        <f t="shared" si="63"/>
        <v>542.0996380679079</v>
      </c>
    </row>
    <row r="992" spans="1:24" hidden="1" x14ac:dyDescent="0.3">
      <c r="A992" s="18" t="str">
        <f t="shared" si="60"/>
        <v>ConstMin - Bore/Drill Rigs_2017_750</v>
      </c>
      <c r="B992" s="1" t="s">
        <v>40</v>
      </c>
      <c r="C992" s="1">
        <v>2020</v>
      </c>
      <c r="D992" s="1" t="s">
        <v>84</v>
      </c>
      <c r="E992" s="1">
        <v>2017</v>
      </c>
      <c r="F992" s="1">
        <v>750</v>
      </c>
      <c r="G992" s="1" t="s">
        <v>5</v>
      </c>
      <c r="H992" s="1">
        <v>1.8125373135267002E-5</v>
      </c>
      <c r="I992" s="1">
        <v>2.19317014936731E-5</v>
      </c>
      <c r="J992" s="1">
        <v>2.6100537314784501E-5</v>
      </c>
      <c r="K992" s="1">
        <v>3.1087594758428199E-4</v>
      </c>
      <c r="L992" s="1">
        <v>8.53250943091462E-5</v>
      </c>
      <c r="M992" s="1">
        <v>0.17034985350623399</v>
      </c>
      <c r="N992" s="1">
        <v>2.9956562902956598E-6</v>
      </c>
      <c r="O992" s="1">
        <v>2.7560037870720099E-6</v>
      </c>
      <c r="P992" s="1">
        <v>1.57442511368528E-6</v>
      </c>
      <c r="Q992" s="1">
        <v>1.3903726040632299E-6</v>
      </c>
      <c r="R992" s="1">
        <v>5526.8133901786596</v>
      </c>
      <c r="S992" s="1">
        <v>343.25584171483302</v>
      </c>
      <c r="T992" s="1">
        <v>0.50907149966873</v>
      </c>
      <c r="U992" s="1">
        <v>210186.99374338199</v>
      </c>
      <c r="V992" s="1">
        <f t="shared" si="61"/>
        <v>3.4550559791911448E-2</v>
      </c>
      <c r="W992" s="1">
        <f t="shared" si="62"/>
        <v>0.13441865299548655</v>
      </c>
      <c r="X992" s="1">
        <f t="shared" si="63"/>
        <v>674.27825352273931</v>
      </c>
    </row>
    <row r="993" spans="1:24" hidden="1" x14ac:dyDescent="0.3">
      <c r="A993" s="18" t="str">
        <f t="shared" si="60"/>
        <v>ConstMin - Bore/Drill Rigs_2018_50</v>
      </c>
      <c r="B993" s="1" t="s">
        <v>40</v>
      </c>
      <c r="C993" s="1">
        <v>2020</v>
      </c>
      <c r="D993" s="1" t="s">
        <v>84</v>
      </c>
      <c r="E993" s="1">
        <v>2018</v>
      </c>
      <c r="F993" s="1">
        <v>50</v>
      </c>
      <c r="G993" s="1" t="s">
        <v>5</v>
      </c>
      <c r="H993" s="1">
        <v>1.5643303629555701E-6</v>
      </c>
      <c r="I993" s="1">
        <v>1.89283973917624E-6</v>
      </c>
      <c r="J993" s="1">
        <v>2.2526357226560198E-6</v>
      </c>
      <c r="K993" s="1">
        <v>4.0133223089167199E-5</v>
      </c>
      <c r="L993" s="1">
        <v>3.5377470638249899E-5</v>
      </c>
      <c r="M993" s="1">
        <v>7.27019491664045E-3</v>
      </c>
      <c r="N993" s="1">
        <v>1.29398378431261E-7</v>
      </c>
      <c r="O993" s="1">
        <v>1.1904650815676E-7</v>
      </c>
      <c r="P993" s="1">
        <v>6.71696274992745E-8</v>
      </c>
      <c r="Q993" s="1">
        <v>5.9338353572031103E-8</v>
      </c>
      <c r="R993" s="1">
        <v>235.8734673818</v>
      </c>
      <c r="S993" s="1">
        <v>196.092115807315</v>
      </c>
      <c r="T993" s="1">
        <v>0.67876199955830696</v>
      </c>
      <c r="U993" s="1">
        <v>7843.6846322926203</v>
      </c>
      <c r="V993" s="1">
        <f t="shared" si="61"/>
        <v>7.9906539287096692E-2</v>
      </c>
      <c r="W993" s="1">
        <f t="shared" si="62"/>
        <v>1.4934657112934888</v>
      </c>
      <c r="X993" s="1">
        <f t="shared" si="63"/>
        <v>288.89672069874075</v>
      </c>
    </row>
    <row r="994" spans="1:24" hidden="1" x14ac:dyDescent="0.3">
      <c r="A994" s="18" t="str">
        <f t="shared" si="60"/>
        <v>ConstMin - Bore/Drill Rigs_2018_100</v>
      </c>
      <c r="B994" s="1" t="s">
        <v>40</v>
      </c>
      <c r="C994" s="1">
        <v>2020</v>
      </c>
      <c r="D994" s="1" t="s">
        <v>84</v>
      </c>
      <c r="E994" s="1">
        <v>2018</v>
      </c>
      <c r="F994" s="1">
        <v>100</v>
      </c>
      <c r="G994" s="1" t="s">
        <v>5</v>
      </c>
      <c r="H994" s="1">
        <v>3.62560584441855E-6</v>
      </c>
      <c r="I994" s="1">
        <v>4.3869830717464399E-6</v>
      </c>
      <c r="J994" s="1">
        <v>5.2208724159627104E-6</v>
      </c>
      <c r="K994" s="1">
        <v>1.5686674729317E-4</v>
      </c>
      <c r="L994" s="1">
        <v>6.6650872502529E-5</v>
      </c>
      <c r="M994" s="1">
        <v>2.58620016984864E-2</v>
      </c>
      <c r="N994" s="1">
        <v>4.99137481444908E-7</v>
      </c>
      <c r="O994" s="1">
        <v>4.5920648292931499E-7</v>
      </c>
      <c r="P994" s="1">
        <v>2.3899826290704E-7</v>
      </c>
      <c r="Q994" s="1">
        <v>2.1108218121535599E-7</v>
      </c>
      <c r="R994" s="1">
        <v>839.06416320332801</v>
      </c>
      <c r="S994" s="1">
        <v>379.97579390268902</v>
      </c>
      <c r="T994" s="1">
        <v>0.84845249944788403</v>
      </c>
      <c r="U994" s="1">
        <v>33817.845657339298</v>
      </c>
      <c r="V994" s="1">
        <f t="shared" si="61"/>
        <v>4.2954495394031345E-2</v>
      </c>
      <c r="W994" s="1">
        <f t="shared" si="62"/>
        <v>0.65260215257186338</v>
      </c>
      <c r="X994" s="1">
        <f t="shared" si="63"/>
        <v>447.84568865075153</v>
      </c>
    </row>
    <row r="995" spans="1:24" hidden="1" x14ac:dyDescent="0.3">
      <c r="A995" s="18" t="str">
        <f t="shared" si="60"/>
        <v>ConstMin - Bore/Drill Rigs_2018_175</v>
      </c>
      <c r="B995" s="1" t="s">
        <v>40</v>
      </c>
      <c r="C995" s="1">
        <v>2020</v>
      </c>
      <c r="D995" s="1" t="s">
        <v>84</v>
      </c>
      <c r="E995" s="1">
        <v>2018</v>
      </c>
      <c r="F995" s="1">
        <v>175</v>
      </c>
      <c r="G995" s="1" t="s">
        <v>5</v>
      </c>
      <c r="H995" s="1">
        <v>8.9487488136161702E-6</v>
      </c>
      <c r="I995" s="1">
        <v>1.0827986064475499E-5</v>
      </c>
      <c r="J995" s="1">
        <v>1.2886198291607199E-5</v>
      </c>
      <c r="K995" s="1">
        <v>4.8889801913583396E-4</v>
      </c>
      <c r="L995" s="1">
        <v>4.5302338360151503E-5</v>
      </c>
      <c r="M995" s="1">
        <v>9.1069652780147198E-2</v>
      </c>
      <c r="N995" s="1">
        <v>1.60801608454927E-6</v>
      </c>
      <c r="O995" s="1">
        <v>1.4793747977853299E-6</v>
      </c>
      <c r="P995" s="1">
        <v>8.4171564038397402E-7</v>
      </c>
      <c r="Q995" s="1">
        <v>7.4329826343192803E-7</v>
      </c>
      <c r="R995" s="1">
        <v>2954.6545891559399</v>
      </c>
      <c r="S995" s="1">
        <v>738.657801098503</v>
      </c>
      <c r="T995" s="1">
        <v>2.03628599867492</v>
      </c>
      <c r="U995" s="1">
        <v>111291.108698841</v>
      </c>
      <c r="V995" s="1">
        <f t="shared" si="61"/>
        <v>3.221631180313151E-2</v>
      </c>
      <c r="W995" s="1">
        <f t="shared" si="62"/>
        <v>0.13478723091543821</v>
      </c>
      <c r="X995" s="1">
        <f t="shared" si="63"/>
        <v>362.74757159808229</v>
      </c>
    </row>
    <row r="996" spans="1:24" hidden="1" x14ac:dyDescent="0.3">
      <c r="A996" s="18" t="str">
        <f t="shared" si="60"/>
        <v>ConstMin - Bore/Drill Rigs_2018_300</v>
      </c>
      <c r="B996" s="1" t="s">
        <v>40</v>
      </c>
      <c r="C996" s="1">
        <v>2020</v>
      </c>
      <c r="D996" s="1" t="s">
        <v>84</v>
      </c>
      <c r="E996" s="1">
        <v>2018</v>
      </c>
      <c r="F996" s="1">
        <v>300</v>
      </c>
      <c r="G996" s="1" t="s">
        <v>5</v>
      </c>
      <c r="H996" s="1">
        <v>1.5106851331065E-5</v>
      </c>
      <c r="I996" s="1">
        <v>1.8279290110588698E-5</v>
      </c>
      <c r="J996" s="1">
        <v>2.1753865916733699E-5</v>
      </c>
      <c r="K996" s="1">
        <v>2.8120917316218602E-4</v>
      </c>
      <c r="L996" s="1">
        <v>7.6477248921669199E-5</v>
      </c>
      <c r="M996" s="1">
        <v>0.153739448271031</v>
      </c>
      <c r="N996" s="1">
        <v>2.6561038466743098E-6</v>
      </c>
      <c r="O996" s="1">
        <v>2.4436155389403599E-6</v>
      </c>
      <c r="P996" s="1">
        <v>1.4209442355745999E-6</v>
      </c>
      <c r="Q996" s="1">
        <v>1.2548007094823501E-6</v>
      </c>
      <c r="R996" s="1">
        <v>4987.9070854141901</v>
      </c>
      <c r="S996" s="1">
        <v>955.19195214441902</v>
      </c>
      <c r="T996" s="1">
        <v>1.61205974895098</v>
      </c>
      <c r="U996" s="1">
        <v>191038.39042888299</v>
      </c>
      <c r="V996" s="1">
        <f t="shared" si="61"/>
        <v>3.1683071388597321E-2</v>
      </c>
      <c r="W996" s="1">
        <f t="shared" si="62"/>
        <v>0.13255624931436341</v>
      </c>
      <c r="X996" s="1">
        <f t="shared" si="63"/>
        <v>592.5288766536064</v>
      </c>
    </row>
    <row r="997" spans="1:24" hidden="1" x14ac:dyDescent="0.3">
      <c r="A997" s="18" t="str">
        <f t="shared" si="60"/>
        <v>ConstMin - Bore/Drill Rigs_2018_600</v>
      </c>
      <c r="B997" s="1" t="s">
        <v>40</v>
      </c>
      <c r="C997" s="1">
        <v>2020</v>
      </c>
      <c r="D997" s="1" t="s">
        <v>84</v>
      </c>
      <c r="E997" s="1">
        <v>2018</v>
      </c>
      <c r="F997" s="1">
        <v>600</v>
      </c>
      <c r="G997" s="1" t="s">
        <v>5</v>
      </c>
      <c r="H997" s="1">
        <v>3.3348365906081001E-5</v>
      </c>
      <c r="I997" s="1">
        <v>4.0351522746358001E-5</v>
      </c>
      <c r="J997" s="1">
        <v>4.8021646904756603E-5</v>
      </c>
      <c r="K997" s="1">
        <v>6.1337591994869804E-4</v>
      </c>
      <c r="L997" s="1">
        <v>1.6882348443356601E-4</v>
      </c>
      <c r="M997" s="1">
        <v>0.33937974649942598</v>
      </c>
      <c r="N997" s="1">
        <v>5.8633477633620998E-6</v>
      </c>
      <c r="O997" s="1">
        <v>5.3942799422931298E-6</v>
      </c>
      <c r="P997" s="1">
        <v>3.1367336092489E-6</v>
      </c>
      <c r="Q997" s="1">
        <v>2.7699718678622502E-6</v>
      </c>
      <c r="R997" s="1">
        <v>11010.8021151883</v>
      </c>
      <c r="S997" s="1">
        <v>984.15150206577005</v>
      </c>
      <c r="T997" s="1">
        <v>2.1211312486197098</v>
      </c>
      <c r="U997" s="1">
        <v>435543.41880393203</v>
      </c>
      <c r="V997" s="1">
        <f t="shared" si="61"/>
        <v>3.0677295748611281E-2</v>
      </c>
      <c r="W997" s="1">
        <f t="shared" si="62"/>
        <v>0.12834826566110252</v>
      </c>
      <c r="X997" s="1">
        <f t="shared" si="63"/>
        <v>463.9748260303034</v>
      </c>
    </row>
    <row r="998" spans="1:24" hidden="1" x14ac:dyDescent="0.3">
      <c r="A998" s="18" t="str">
        <f t="shared" si="60"/>
        <v>ConstMin - Bore/Drill Rigs_2019_50</v>
      </c>
      <c r="B998" s="1" t="s">
        <v>40</v>
      </c>
      <c r="C998" s="1">
        <v>2020</v>
      </c>
      <c r="D998" s="1" t="s">
        <v>84</v>
      </c>
      <c r="E998" s="1">
        <v>2019</v>
      </c>
      <c r="F998" s="1">
        <v>50</v>
      </c>
      <c r="G998" s="1" t="s">
        <v>5</v>
      </c>
      <c r="H998" s="1">
        <v>2.1967647546892901E-6</v>
      </c>
      <c r="I998" s="1">
        <v>2.65808535317404E-6</v>
      </c>
      <c r="J998" s="1">
        <v>3.1633412467525801E-6</v>
      </c>
      <c r="K998" s="1">
        <v>6.1625535341293505E-5</v>
      </c>
      <c r="L998" s="1">
        <v>5.6444201126857902E-5</v>
      </c>
      <c r="M998" s="1">
        <v>1.17324938352741E-2</v>
      </c>
      <c r="N998" s="1">
        <v>1.9718643116644899E-7</v>
      </c>
      <c r="O998" s="1">
        <v>1.8141151667313301E-7</v>
      </c>
      <c r="P998" s="1">
        <v>1.08406820895623E-7</v>
      </c>
      <c r="Q998" s="1">
        <v>9.5759037475831405E-8</v>
      </c>
      <c r="R998" s="1">
        <v>380.647841452992</v>
      </c>
      <c r="S998" s="1">
        <v>304.54846943433398</v>
      </c>
      <c r="T998" s="1">
        <v>0.50907149966873</v>
      </c>
      <c r="U998" s="1">
        <v>11877.390307939</v>
      </c>
      <c r="V998" s="1">
        <f t="shared" si="61"/>
        <v>7.410312019197518E-2</v>
      </c>
      <c r="W998" s="1">
        <f t="shared" si="62"/>
        <v>1.573573028890509</v>
      </c>
      <c r="X998" s="1">
        <f t="shared" si="63"/>
        <v>598.24301622171731</v>
      </c>
    </row>
    <row r="999" spans="1:24" hidden="1" x14ac:dyDescent="0.3">
      <c r="A999" s="18" t="str">
        <f t="shared" si="60"/>
        <v>ConstMin - Bore/Drill Rigs_2019_100</v>
      </c>
      <c r="B999" s="1" t="s">
        <v>40</v>
      </c>
      <c r="C999" s="1">
        <v>2020</v>
      </c>
      <c r="D999" s="1" t="s">
        <v>84</v>
      </c>
      <c r="E999" s="1">
        <v>2019</v>
      </c>
      <c r="F999" s="1">
        <v>100</v>
      </c>
      <c r="G999" s="1" t="s">
        <v>5</v>
      </c>
      <c r="H999" s="1">
        <v>9.7109615453547607E-6</v>
      </c>
      <c r="I999" s="1">
        <v>1.17502634698792E-5</v>
      </c>
      <c r="J999" s="1">
        <v>1.39837846253108E-5</v>
      </c>
      <c r="K999" s="1">
        <v>4.5826448298770501E-4</v>
      </c>
      <c r="L999" s="1">
        <v>1.9608280980180101E-4</v>
      </c>
      <c r="M999" s="1">
        <v>7.6656022627942702E-2</v>
      </c>
      <c r="N999" s="1">
        <v>1.40622626109586E-6</v>
      </c>
      <c r="O999" s="1">
        <v>1.29372816020819E-6</v>
      </c>
      <c r="P999" s="1">
        <v>7.0843161529539901E-7</v>
      </c>
      <c r="Q999" s="1">
        <v>6.2565615176441597E-7</v>
      </c>
      <c r="R999" s="1">
        <v>2487.0202326440299</v>
      </c>
      <c r="S999" s="1">
        <v>976.76965600738595</v>
      </c>
      <c r="T999" s="1">
        <v>2.03628599867492</v>
      </c>
      <c r="U999" s="1">
        <v>95886.221231391799</v>
      </c>
      <c r="V999" s="1">
        <f t="shared" si="61"/>
        <v>4.0577006211064179E-2</v>
      </c>
      <c r="W999" s="1">
        <f t="shared" si="62"/>
        <v>0.67712978620490394</v>
      </c>
      <c r="X999" s="1">
        <f t="shared" si="63"/>
        <v>479.68195854757283</v>
      </c>
    </row>
    <row r="1000" spans="1:24" hidden="1" x14ac:dyDescent="0.3">
      <c r="A1000" s="18" t="str">
        <f t="shared" si="60"/>
        <v>ConstMin - Bore/Drill Rigs_2019_175</v>
      </c>
      <c r="B1000" s="1" t="s">
        <v>40</v>
      </c>
      <c r="C1000" s="1">
        <v>2020</v>
      </c>
      <c r="D1000" s="1" t="s">
        <v>84</v>
      </c>
      <c r="E1000" s="1">
        <v>2019</v>
      </c>
      <c r="F1000" s="1">
        <v>175</v>
      </c>
      <c r="G1000" s="1" t="s">
        <v>5</v>
      </c>
      <c r="H1000" s="1">
        <v>6.8531924199011402E-6</v>
      </c>
      <c r="I1000" s="1">
        <v>8.2923628280803799E-6</v>
      </c>
      <c r="J1000" s="1">
        <v>9.8685970846576506E-6</v>
      </c>
      <c r="K1000" s="1">
        <v>4.0662939704277701E-4</v>
      </c>
      <c r="L1000" s="1">
        <v>3.7932790376571702E-5</v>
      </c>
      <c r="M1000" s="1">
        <v>7.68470703299899E-2</v>
      </c>
      <c r="N1000" s="1">
        <v>1.3215899811926701E-6</v>
      </c>
      <c r="O1000" s="1">
        <v>1.21586278269725E-6</v>
      </c>
      <c r="P1000" s="1">
        <v>7.1028367911819898E-7</v>
      </c>
      <c r="Q1000" s="1">
        <v>6.2721545742584302E-7</v>
      </c>
      <c r="R1000" s="1">
        <v>2493.2185649355101</v>
      </c>
      <c r="S1000" s="1">
        <v>651.21131702226796</v>
      </c>
      <c r="T1000" s="1">
        <v>1.3575239991166099</v>
      </c>
      <c r="U1000" s="1">
        <v>97396.792602142901</v>
      </c>
      <c r="V1000" s="1">
        <f t="shared" si="61"/>
        <v>2.8191763378915127E-2</v>
      </c>
      <c r="W1000" s="1">
        <f t="shared" si="62"/>
        <v>0.12896110225387408</v>
      </c>
      <c r="X1000" s="1">
        <f t="shared" si="63"/>
        <v>479.70519670078374</v>
      </c>
    </row>
    <row r="1001" spans="1:24" hidden="1" x14ac:dyDescent="0.3">
      <c r="A1001" s="18" t="str">
        <f t="shared" si="60"/>
        <v>ConstMin - Bore/Drill Rigs_2019_300</v>
      </c>
      <c r="B1001" s="1" t="s">
        <v>40</v>
      </c>
      <c r="C1001" s="1">
        <v>2020</v>
      </c>
      <c r="D1001" s="1" t="s">
        <v>84</v>
      </c>
      <c r="E1001" s="1">
        <v>2019</v>
      </c>
      <c r="F1001" s="1">
        <v>300</v>
      </c>
      <c r="G1001" s="1" t="s">
        <v>5</v>
      </c>
      <c r="H1001" s="1">
        <v>7.9468908283237608E-6</v>
      </c>
      <c r="I1001" s="1">
        <v>9.6157379022717499E-6</v>
      </c>
      <c r="J1001" s="1">
        <v>1.1443522792786199E-5</v>
      </c>
      <c r="K1001" s="1">
        <v>1.60660756974846E-4</v>
      </c>
      <c r="L1001" s="1">
        <v>4.3986470168402802E-5</v>
      </c>
      <c r="M1001" s="1">
        <v>8.91110654671734E-2</v>
      </c>
      <c r="N1001" s="1">
        <v>1.5088429184821499E-6</v>
      </c>
      <c r="O1001" s="1">
        <v>1.38813548500358E-6</v>
      </c>
      <c r="P1001" s="1">
        <v>8.2363758512035005E-7</v>
      </c>
      <c r="Q1001" s="1">
        <v>7.2731253707775303E-7</v>
      </c>
      <c r="R1001" s="1">
        <v>2891.1103807848899</v>
      </c>
      <c r="S1001" s="1">
        <v>543.89063201961505</v>
      </c>
      <c r="T1001" s="1">
        <v>0.93329774939267296</v>
      </c>
      <c r="U1001" s="1">
        <v>111497.579564021</v>
      </c>
      <c r="V1001" s="1">
        <f t="shared" si="61"/>
        <v>2.8556552652128909E-2</v>
      </c>
      <c r="W1001" s="1">
        <f t="shared" si="62"/>
        <v>0.13062980336106439</v>
      </c>
      <c r="X1001" s="1">
        <f t="shared" si="63"/>
        <v>582.76218106551983</v>
      </c>
    </row>
    <row r="1002" spans="1:24" hidden="1" x14ac:dyDescent="0.3">
      <c r="A1002" s="18" t="str">
        <f t="shared" si="60"/>
        <v>ConstMin - Bore/Drill Rigs_2019_600</v>
      </c>
      <c r="B1002" s="1" t="s">
        <v>40</v>
      </c>
      <c r="C1002" s="1">
        <v>2020</v>
      </c>
      <c r="D1002" s="1" t="s">
        <v>84</v>
      </c>
      <c r="E1002" s="1">
        <v>2019</v>
      </c>
      <c r="F1002" s="1">
        <v>600</v>
      </c>
      <c r="G1002" s="1" t="s">
        <v>5</v>
      </c>
      <c r="H1002" s="1">
        <v>3.5516468084732403E-5</v>
      </c>
      <c r="I1002" s="1">
        <v>4.2974926382526203E-5</v>
      </c>
      <c r="J1002" s="1">
        <v>5.1143714042014699E-5</v>
      </c>
      <c r="K1002" s="1">
        <v>7.1197322223080903E-4</v>
      </c>
      <c r="L1002" s="1">
        <v>1.9658557008585899E-4</v>
      </c>
      <c r="M1002" s="1">
        <v>0.39825768102679998</v>
      </c>
      <c r="N1002" s="1">
        <v>6.7433632242874797E-6</v>
      </c>
      <c r="O1002" s="1">
        <v>6.2038941663444902E-6</v>
      </c>
      <c r="P1002" s="1">
        <v>3.6810242693976098E-6</v>
      </c>
      <c r="Q1002" s="1">
        <v>3.2505256544711402E-6</v>
      </c>
      <c r="R1002" s="1">
        <v>12921.0318584739</v>
      </c>
      <c r="S1002" s="1">
        <v>997.77952555817001</v>
      </c>
      <c r="T1002" s="1">
        <v>1.3575239991166099</v>
      </c>
      <c r="U1002" s="1">
        <v>504534.63672505697</v>
      </c>
      <c r="V1002" s="1">
        <f t="shared" si="61"/>
        <v>2.8204133118625133E-2</v>
      </c>
      <c r="W1002" s="1">
        <f t="shared" si="62"/>
        <v>0.12901768669827918</v>
      </c>
      <c r="X1002" s="1">
        <f t="shared" si="63"/>
        <v>734.9995478587939</v>
      </c>
    </row>
    <row r="1003" spans="1:24" hidden="1" x14ac:dyDescent="0.3">
      <c r="A1003" s="18" t="str">
        <f t="shared" si="60"/>
        <v>ConstMin - Bore/Drill Rigs_2020_100</v>
      </c>
      <c r="B1003" s="1" t="s">
        <v>40</v>
      </c>
      <c r="C1003" s="1">
        <v>2020</v>
      </c>
      <c r="D1003" s="1" t="s">
        <v>84</v>
      </c>
      <c r="E1003" s="1">
        <v>2020</v>
      </c>
      <c r="F1003" s="1">
        <v>100</v>
      </c>
      <c r="G1003" s="1" t="s">
        <v>5</v>
      </c>
      <c r="H1003" s="1">
        <v>3.9583653449668497E-6</v>
      </c>
      <c r="I1003" s="1">
        <v>4.7896220674098898E-6</v>
      </c>
      <c r="J1003" s="1">
        <v>5.7000460967522601E-6</v>
      </c>
      <c r="K1003" s="1">
        <v>2.08306488052894E-4</v>
      </c>
      <c r="L1003" s="1">
        <v>8.9840239734961097E-5</v>
      </c>
      <c r="M1003" s="1">
        <v>3.5415611494178399E-2</v>
      </c>
      <c r="N1003" s="1">
        <v>6.1233013544695598E-7</v>
      </c>
      <c r="O1003" s="1">
        <v>5.6334372461119904E-7</v>
      </c>
      <c r="P1003" s="1">
        <v>3.2731614047094198E-7</v>
      </c>
      <c r="Q1003" s="1">
        <v>2.8905746006908302E-7</v>
      </c>
      <c r="R1003" s="1">
        <v>1149.0205116039399</v>
      </c>
      <c r="S1003" s="1">
        <v>468.55794660329099</v>
      </c>
      <c r="T1003" s="1">
        <v>0.67876199955830696</v>
      </c>
      <c r="U1003" s="1">
        <v>43927.307494058499</v>
      </c>
      <c r="V1003" s="1">
        <f t="shared" si="61"/>
        <v>3.6103995184222491E-2</v>
      </c>
      <c r="W1003" s="1">
        <f t="shared" si="62"/>
        <v>0.67721242659433556</v>
      </c>
      <c r="X1003" s="1">
        <f t="shared" si="63"/>
        <v>690.31257923719545</v>
      </c>
    </row>
    <row r="1004" spans="1:24" hidden="1" x14ac:dyDescent="0.3">
      <c r="A1004" s="18" t="str">
        <f t="shared" si="60"/>
        <v>ConstMin - Bore/Drill Rigs_2020_175</v>
      </c>
      <c r="B1004" s="1" t="s">
        <v>40</v>
      </c>
      <c r="C1004" s="1">
        <v>2020</v>
      </c>
      <c r="D1004" s="1" t="s">
        <v>84</v>
      </c>
      <c r="E1004" s="1">
        <v>2020</v>
      </c>
      <c r="F1004" s="1">
        <v>175</v>
      </c>
      <c r="G1004" s="1" t="s">
        <v>5</v>
      </c>
      <c r="H1004" s="1">
        <v>3.2353581281842201E-6</v>
      </c>
      <c r="I1004" s="1">
        <v>3.9147833351028997E-6</v>
      </c>
      <c r="J1004" s="1">
        <v>4.6589157045852699E-6</v>
      </c>
      <c r="K1004" s="1">
        <v>2.1281446478734099E-4</v>
      </c>
      <c r="L1004" s="1">
        <v>2.0003703066797599E-5</v>
      </c>
      <c r="M1004" s="1">
        <v>4.0875426345383097E-2</v>
      </c>
      <c r="N1004" s="1">
        <v>6.8223338812142799E-7</v>
      </c>
      <c r="O1004" s="1">
        <v>6.2765471707171404E-7</v>
      </c>
      <c r="P1004" s="1">
        <v>3.7781652659625299E-7</v>
      </c>
      <c r="Q1004" s="1">
        <v>3.3361973491773599E-7</v>
      </c>
      <c r="R1004" s="1">
        <v>1326.1581915399599</v>
      </c>
      <c r="S1004" s="1">
        <v>330.95276495086</v>
      </c>
      <c r="T1004" s="1">
        <v>0.50907149966873</v>
      </c>
      <c r="U1004" s="1">
        <v>50746.090625798599</v>
      </c>
      <c r="V1004" s="1">
        <f t="shared" si="61"/>
        <v>2.5544284401984019E-2</v>
      </c>
      <c r="W1004" s="1">
        <f t="shared" si="62"/>
        <v>0.13052581368917235</v>
      </c>
      <c r="X1004" s="1">
        <f t="shared" si="63"/>
        <v>650.1105741850057</v>
      </c>
    </row>
    <row r="1005" spans="1:24" hidden="1" x14ac:dyDescent="0.3">
      <c r="A1005" s="18" t="str">
        <f t="shared" si="60"/>
        <v>ConstMin - Bore/Drill Rigs_2020_300</v>
      </c>
      <c r="B1005" s="1" t="s">
        <v>40</v>
      </c>
      <c r="C1005" s="1">
        <v>2020</v>
      </c>
      <c r="D1005" s="1" t="s">
        <v>84</v>
      </c>
      <c r="E1005" s="1">
        <v>2020</v>
      </c>
      <c r="F1005" s="1">
        <v>300</v>
      </c>
      <c r="G1005" s="1" t="s">
        <v>5</v>
      </c>
      <c r="H1005" s="1">
        <v>6.6467736055403497E-6</v>
      </c>
      <c r="I1005" s="1">
        <v>8.0425960627038304E-6</v>
      </c>
      <c r="J1005" s="1">
        <v>9.5713539919781105E-6</v>
      </c>
      <c r="K1005" s="1">
        <v>1.48971956084349E-4</v>
      </c>
      <c r="L1005" s="1">
        <v>4.1095940631486803E-5</v>
      </c>
      <c r="M1005" s="1">
        <v>8.3975156438147402E-2</v>
      </c>
      <c r="N1005" s="1">
        <v>1.3899423024456401E-6</v>
      </c>
      <c r="O1005" s="1">
        <v>1.27874691824999E-6</v>
      </c>
      <c r="P1005" s="1">
        <v>7.7619256268433898E-7</v>
      </c>
      <c r="Q1005" s="1">
        <v>6.8539393800682705E-7</v>
      </c>
      <c r="R1005" s="1">
        <v>2724.4814685309598</v>
      </c>
      <c r="S1005" s="1">
        <v>503.85831301068902</v>
      </c>
      <c r="T1005" s="1">
        <v>0.67876199955830696</v>
      </c>
      <c r="U1005" s="1">
        <v>104235.68850408601</v>
      </c>
      <c r="V1005" s="1">
        <f t="shared" si="61"/>
        <v>2.5548677145167915E-2</v>
      </c>
      <c r="W1005" s="1">
        <f t="shared" si="62"/>
        <v>0.13054825966453723</v>
      </c>
      <c r="X1005" s="1">
        <f t="shared" si="63"/>
        <v>742.31956611973919</v>
      </c>
    </row>
    <row r="1006" spans="1:24" hidden="1" x14ac:dyDescent="0.3">
      <c r="A1006" s="18" t="str">
        <f t="shared" si="60"/>
        <v>ConstMin - Bore/Drill Rigs_2020_600</v>
      </c>
      <c r="B1006" s="1" t="s">
        <v>40</v>
      </c>
      <c r="C1006" s="1">
        <v>2020</v>
      </c>
      <c r="D1006" s="1" t="s">
        <v>84</v>
      </c>
      <c r="E1006" s="1">
        <v>2020</v>
      </c>
      <c r="F1006" s="1">
        <v>600</v>
      </c>
      <c r="G1006" s="1" t="s">
        <v>5</v>
      </c>
      <c r="H1006" s="1">
        <v>7.5293633609652901E-6</v>
      </c>
      <c r="I1006" s="1">
        <v>9.1105296667679998E-6</v>
      </c>
      <c r="J1006" s="1">
        <v>1.0842283239790001E-5</v>
      </c>
      <c r="K1006" s="1">
        <v>1.67997313082068E-4</v>
      </c>
      <c r="L1006" s="1">
        <v>4.6552852261614903E-5</v>
      </c>
      <c r="M1006" s="1">
        <v>9.5125771335085804E-2</v>
      </c>
      <c r="N1006" s="1">
        <v>1.5745053565788101E-6</v>
      </c>
      <c r="O1006" s="1">
        <v>1.44854492805251E-6</v>
      </c>
      <c r="P1006" s="1">
        <v>8.7925904948196396E-7</v>
      </c>
      <c r="Q1006" s="1">
        <v>7.7640375781037099E-7</v>
      </c>
      <c r="R1006" s="1">
        <v>3086.2508886547598</v>
      </c>
      <c r="S1006" s="1">
        <v>248.71142873630501</v>
      </c>
      <c r="T1006" s="1">
        <v>0.50907149966873</v>
      </c>
      <c r="U1006" s="1">
        <v>115908.729438928</v>
      </c>
      <c r="V1006" s="1">
        <f t="shared" si="61"/>
        <v>2.6026518773530811E-2</v>
      </c>
      <c r="W1006" s="1">
        <f t="shared" si="62"/>
        <v>0.13298992788178365</v>
      </c>
      <c r="X1006" s="1">
        <f t="shared" si="63"/>
        <v>488.55893307354648</v>
      </c>
    </row>
    <row r="1007" spans="1:24" hidden="1" x14ac:dyDescent="0.3">
      <c r="A1007" s="18" t="str">
        <f t="shared" si="60"/>
        <v>ConstMin - Bore/Drill Rigs_2021_50</v>
      </c>
      <c r="B1007" s="1" t="s">
        <v>40</v>
      </c>
      <c r="C1007" s="1">
        <v>2020</v>
      </c>
      <c r="D1007" s="1" t="s">
        <v>84</v>
      </c>
      <c r="E1007" s="1">
        <v>2021</v>
      </c>
      <c r="F1007" s="1">
        <v>50</v>
      </c>
      <c r="G1007" s="1" t="s">
        <v>5</v>
      </c>
      <c r="H1007" s="1">
        <v>3.06088332158143E-7</v>
      </c>
      <c r="I1007" s="1">
        <v>3.7036688191135299E-7</v>
      </c>
      <c r="J1007" s="1">
        <v>4.4076719830772601E-7</v>
      </c>
      <c r="K1007" s="1">
        <v>9.7013589298350106E-6</v>
      </c>
      <c r="L1007" s="1">
        <v>9.2962527129206399E-6</v>
      </c>
      <c r="M1007" s="1">
        <v>1.9570960956579401E-3</v>
      </c>
      <c r="N1007" s="1">
        <v>3.0750089502469903E-8</v>
      </c>
      <c r="O1007" s="1">
        <v>2.82900823422723E-8</v>
      </c>
      <c r="P1007" s="1">
        <v>1.8085141309617301E-8</v>
      </c>
      <c r="Q1007" s="1">
        <v>1.5973555238909099E-8</v>
      </c>
      <c r="R1007" s="1">
        <v>63.495827467517302</v>
      </c>
      <c r="S1007" s="1">
        <v>59.527963727220801</v>
      </c>
      <c r="T1007" s="1">
        <v>8.4845249944788398E-2</v>
      </c>
      <c r="U1007" s="1">
        <v>2202.5346579071702</v>
      </c>
      <c r="V1007" s="1">
        <f t="shared" si="61"/>
        <v>5.5679842097729068E-2</v>
      </c>
      <c r="W1007" s="1">
        <f t="shared" si="62"/>
        <v>1.3975706480146277</v>
      </c>
      <c r="X1007" s="1">
        <f t="shared" si="63"/>
        <v>701.60632169694372</v>
      </c>
    </row>
    <row r="1008" spans="1:24" hidden="1" x14ac:dyDescent="0.3">
      <c r="A1008" s="18" t="str">
        <f t="shared" si="60"/>
        <v>ConstMin - Bore/Drill Rigs_2021_100</v>
      </c>
      <c r="B1008" s="1" t="s">
        <v>40</v>
      </c>
      <c r="C1008" s="1">
        <v>2020</v>
      </c>
      <c r="D1008" s="1" t="s">
        <v>84</v>
      </c>
      <c r="E1008" s="1">
        <v>2021</v>
      </c>
      <c r="F1008" s="1">
        <v>100</v>
      </c>
      <c r="G1008" s="1" t="s">
        <v>5</v>
      </c>
      <c r="H1008" s="1">
        <v>4.5440853483742099E-6</v>
      </c>
      <c r="I1008" s="1">
        <v>5.4983432715328001E-6</v>
      </c>
      <c r="J1008" s="1">
        <v>6.5434829016588703E-6</v>
      </c>
      <c r="K1008" s="1">
        <v>2.3912963504897701E-4</v>
      </c>
      <c r="L1008" s="1">
        <v>1.0313391551721001E-4</v>
      </c>
      <c r="M1008" s="1">
        <v>4.0656065640590197E-2</v>
      </c>
      <c r="N1008" s="1">
        <v>7.0293673129249998E-7</v>
      </c>
      <c r="O1008" s="1">
        <v>6.4670179278910005E-7</v>
      </c>
      <c r="P1008" s="1">
        <v>3.7574916627935798E-7</v>
      </c>
      <c r="Q1008" s="1">
        <v>3.3182934233403498E-7</v>
      </c>
      <c r="R1008" s="1">
        <v>1319.0412750555799</v>
      </c>
      <c r="S1008" s="1">
        <v>650.83276081414499</v>
      </c>
      <c r="T1008" s="1">
        <v>0.93329774939267296</v>
      </c>
      <c r="U1008" s="1">
        <v>51534.121333556403</v>
      </c>
      <c r="V1008" s="1">
        <f t="shared" si="61"/>
        <v>3.5328530660489334E-2</v>
      </c>
      <c r="W1008" s="1">
        <f t="shared" si="62"/>
        <v>0.66266682826995171</v>
      </c>
      <c r="X1008" s="1">
        <f t="shared" si="63"/>
        <v>697.34740198148222</v>
      </c>
    </row>
    <row r="1009" spans="1:24" hidden="1" x14ac:dyDescent="0.3">
      <c r="A1009" s="18" t="str">
        <f t="shared" si="60"/>
        <v>ConstMin - Bore/Drill Rigs_2021_175</v>
      </c>
      <c r="B1009" s="1" t="s">
        <v>40</v>
      </c>
      <c r="C1009" s="1">
        <v>2020</v>
      </c>
      <c r="D1009" s="1" t="s">
        <v>84</v>
      </c>
      <c r="E1009" s="1">
        <v>2021</v>
      </c>
      <c r="F1009" s="1">
        <v>175</v>
      </c>
      <c r="G1009" s="1" t="s">
        <v>5</v>
      </c>
      <c r="H1009" s="1">
        <v>2.8434334725427601E-6</v>
      </c>
      <c r="I1009" s="1">
        <v>3.44055450177674E-6</v>
      </c>
      <c r="J1009" s="1">
        <v>4.0945442004615802E-6</v>
      </c>
      <c r="K1009" s="1">
        <v>1.8703455649814299E-4</v>
      </c>
      <c r="L1009" s="1">
        <v>1.7580495457194099E-5</v>
      </c>
      <c r="M1009" s="1">
        <v>3.5923860935960297E-2</v>
      </c>
      <c r="N1009" s="1">
        <v>5.9958903311870698E-7</v>
      </c>
      <c r="O1009" s="1">
        <v>5.5162191046921105E-7</v>
      </c>
      <c r="P1009" s="1">
        <v>3.3204860656540702E-7</v>
      </c>
      <c r="Q1009" s="1">
        <v>2.9320572368856501E-7</v>
      </c>
      <c r="R1009" s="1">
        <v>1165.5101050058399</v>
      </c>
      <c r="S1009" s="1">
        <v>275.399641408923</v>
      </c>
      <c r="T1009" s="1">
        <v>0.33938099977915298</v>
      </c>
      <c r="U1009" s="1">
        <v>45096.6912807111</v>
      </c>
      <c r="V1009" s="1">
        <f t="shared" si="61"/>
        <v>2.5262269474015497E-2</v>
      </c>
      <c r="W1009" s="1">
        <f t="shared" si="62"/>
        <v>0.12908477790338521</v>
      </c>
      <c r="X1009" s="1">
        <f t="shared" si="63"/>
        <v>811.47631007079099</v>
      </c>
    </row>
    <row r="1010" spans="1:24" hidden="1" x14ac:dyDescent="0.3">
      <c r="A1010" s="18" t="str">
        <f t="shared" si="60"/>
        <v>ConstMin - Bore/Drill Rigs_2021_300</v>
      </c>
      <c r="B1010" s="1" t="s">
        <v>40</v>
      </c>
      <c r="C1010" s="1">
        <v>2020</v>
      </c>
      <c r="D1010" s="1" t="s">
        <v>84</v>
      </c>
      <c r="E1010" s="1">
        <v>2021</v>
      </c>
      <c r="F1010" s="1">
        <v>300</v>
      </c>
      <c r="G1010" s="1" t="s">
        <v>5</v>
      </c>
      <c r="H1010" s="1">
        <v>8.3240439559994404E-7</v>
      </c>
      <c r="I1010" s="1">
        <v>1.00720931867593E-6</v>
      </c>
      <c r="J1010" s="1">
        <v>1.19866232966392E-6</v>
      </c>
      <c r="K1010" s="1">
        <v>1.86564066154398E-5</v>
      </c>
      <c r="L1010" s="1">
        <v>5.1466235579996003E-6</v>
      </c>
      <c r="M1010" s="1">
        <v>1.05165744297415E-2</v>
      </c>
      <c r="N1010" s="1">
        <v>1.7406852570119999E-7</v>
      </c>
      <c r="O1010" s="1">
        <v>1.60143043645104E-7</v>
      </c>
      <c r="P1010" s="1">
        <v>9.7205973808386194E-8</v>
      </c>
      <c r="Q1010" s="1">
        <v>8.5834866744804294E-8</v>
      </c>
      <c r="R1010" s="1">
        <v>341.19867543636599</v>
      </c>
      <c r="S1010" s="1">
        <v>65.111667797023699</v>
      </c>
      <c r="T1010" s="1">
        <v>8.4845249944788398E-2</v>
      </c>
      <c r="U1010" s="1">
        <v>13152.556894998699</v>
      </c>
      <c r="V1010" s="1">
        <f t="shared" si="61"/>
        <v>2.5357016121037065E-2</v>
      </c>
      <c r="W1010" s="1">
        <f t="shared" si="62"/>
        <v>0.12956891294518932</v>
      </c>
      <c r="X1010" s="1">
        <f t="shared" si="63"/>
        <v>767.41677158584605</v>
      </c>
    </row>
    <row r="1011" spans="1:24" hidden="1" x14ac:dyDescent="0.3">
      <c r="A1011" s="18" t="str">
        <f t="shared" si="60"/>
        <v>ConstMin - Bore/Drill Rigs_2021_600</v>
      </c>
      <c r="B1011" s="1" t="s">
        <v>40</v>
      </c>
      <c r="C1011" s="1">
        <v>2020</v>
      </c>
      <c r="D1011" s="1" t="s">
        <v>84</v>
      </c>
      <c r="E1011" s="1">
        <v>2021</v>
      </c>
      <c r="F1011" s="1">
        <v>600</v>
      </c>
      <c r="G1011" s="1" t="s">
        <v>5</v>
      </c>
      <c r="H1011" s="1">
        <v>2.76740367237779E-6</v>
      </c>
      <c r="I1011" s="1">
        <v>3.3485584435771298E-6</v>
      </c>
      <c r="J1011" s="1">
        <v>3.9850612882240202E-6</v>
      </c>
      <c r="K1011" s="1">
        <v>6.1747103823305601E-5</v>
      </c>
      <c r="L1011" s="1">
        <v>1.7110415334230499E-5</v>
      </c>
      <c r="M1011" s="1">
        <v>3.4963302514428897E-2</v>
      </c>
      <c r="N1011" s="1">
        <v>5.78706551547821E-7</v>
      </c>
      <c r="O1011" s="1">
        <v>5.3241002742399497E-7</v>
      </c>
      <c r="P1011" s="1">
        <v>3.2317004849608403E-7</v>
      </c>
      <c r="Q1011" s="1">
        <v>2.8536577498059299E-7</v>
      </c>
      <c r="R1011" s="1">
        <v>1134.34584488527</v>
      </c>
      <c r="S1011" s="1">
        <v>140.728270369439</v>
      </c>
      <c r="T1011" s="1">
        <v>0.254535749834365</v>
      </c>
      <c r="U1011" s="1">
        <v>44329.405166373399</v>
      </c>
      <c r="V1011" s="1">
        <f t="shared" si="61"/>
        <v>2.5012354779130073E-2</v>
      </c>
      <c r="W1011" s="1">
        <f t="shared" si="62"/>
        <v>0.12780776742270494</v>
      </c>
      <c r="X1011" s="1">
        <f t="shared" si="63"/>
        <v>552.88214115705023</v>
      </c>
    </row>
    <row r="1012" spans="1:24" hidden="1" x14ac:dyDescent="0.3">
      <c r="A1012" s="18" t="str">
        <f t="shared" si="60"/>
        <v>ConstMin - Bore/Drill Rigs_2021_750</v>
      </c>
      <c r="B1012" s="1" t="s">
        <v>40</v>
      </c>
      <c r="C1012" s="1">
        <v>2020</v>
      </c>
      <c r="D1012" s="1" t="s">
        <v>84</v>
      </c>
      <c r="E1012" s="1">
        <v>2021</v>
      </c>
      <c r="F1012" s="1">
        <v>750</v>
      </c>
      <c r="G1012" s="1" t="s">
        <v>5</v>
      </c>
      <c r="H1012" s="1">
        <v>1.17613631100048E-5</v>
      </c>
      <c r="I1012" s="1">
        <v>1.42312493631058E-5</v>
      </c>
      <c r="J1012" s="1">
        <v>1.6936362878406901E-5</v>
      </c>
      <c r="K1012" s="1">
        <v>2.6242290429320602E-4</v>
      </c>
      <c r="L1012" s="1">
        <v>7.2718631444168794E-5</v>
      </c>
      <c r="M1012" s="1">
        <v>0.14859274073442999</v>
      </c>
      <c r="N1012" s="1">
        <v>2.4594814102579101E-6</v>
      </c>
      <c r="O1012" s="1">
        <v>2.2627228974372701E-6</v>
      </c>
      <c r="P1012" s="1">
        <v>1.3734607367108501E-6</v>
      </c>
      <c r="Q1012" s="1">
        <v>1.2127939744442499E-6</v>
      </c>
      <c r="R1012" s="1">
        <v>4820.9278274744102</v>
      </c>
      <c r="S1012" s="1">
        <v>275.68355856501398</v>
      </c>
      <c r="T1012" s="1">
        <v>0.254535749834365</v>
      </c>
      <c r="U1012" s="1">
        <v>183789.03904334299</v>
      </c>
      <c r="V1012" s="1">
        <f t="shared" si="61"/>
        <v>2.5639645851564474E-2</v>
      </c>
      <c r="W1012" s="1">
        <f t="shared" si="62"/>
        <v>0.13101309024016902</v>
      </c>
      <c r="X1012" s="1">
        <f t="shared" si="63"/>
        <v>1083.0838447817666</v>
      </c>
    </row>
    <row r="1013" spans="1:24" hidden="1" x14ac:dyDescent="0.3">
      <c r="A1013" s="18" t="str">
        <f t="shared" si="60"/>
        <v>ConstMin - Cranes_1951_175</v>
      </c>
      <c r="B1013" s="1" t="s">
        <v>40</v>
      </c>
      <c r="C1013" s="1">
        <v>2020</v>
      </c>
      <c r="D1013" s="1" t="s">
        <v>85</v>
      </c>
      <c r="E1013" s="1">
        <v>1951</v>
      </c>
      <c r="F1013" s="1">
        <v>175</v>
      </c>
      <c r="G1013" s="1" t="s">
        <v>5</v>
      </c>
      <c r="H1013" s="1">
        <v>9.2340863504204308E-6</v>
      </c>
      <c r="I1013" s="1">
        <v>1.1173244484008701E-5</v>
      </c>
      <c r="J1013" s="1">
        <v>1.32970843446054E-5</v>
      </c>
      <c r="K1013" s="1">
        <v>3.6179181103233898E-5</v>
      </c>
      <c r="L1013" s="1">
        <v>1.03914203757669E-4</v>
      </c>
      <c r="M1013" s="1">
        <v>3.2982465926774001E-3</v>
      </c>
      <c r="N1013" s="1">
        <v>6.4852681264885298E-6</v>
      </c>
      <c r="O1013" s="1">
        <v>5.96644667636945E-6</v>
      </c>
      <c r="P1013" s="1">
        <v>3.0216902811974598E-8</v>
      </c>
      <c r="Q1013" s="1">
        <v>2.69198453037456E-8</v>
      </c>
      <c r="R1013" s="1">
        <v>107.00797833003899</v>
      </c>
      <c r="S1013" s="1">
        <v>47.900109185079998</v>
      </c>
      <c r="T1013" s="1">
        <v>0.106558625318615</v>
      </c>
      <c r="U1013" s="1">
        <v>7185.0163777620101</v>
      </c>
      <c r="V1013" s="1">
        <f t="shared" si="61"/>
        <v>0.51492044988194841</v>
      </c>
      <c r="W1013" s="1">
        <f t="shared" si="62"/>
        <v>4.7888998244515371</v>
      </c>
      <c r="X1013" s="1">
        <f t="shared" si="63"/>
        <v>449.51883568182825</v>
      </c>
    </row>
    <row r="1014" spans="1:24" hidden="1" x14ac:dyDescent="0.3">
      <c r="A1014" s="18" t="str">
        <f t="shared" si="60"/>
        <v>ConstMin - Cranes_1958_100</v>
      </c>
      <c r="B1014" s="1" t="s">
        <v>40</v>
      </c>
      <c r="C1014" s="1">
        <v>2020</v>
      </c>
      <c r="D1014" s="1" t="s">
        <v>85</v>
      </c>
      <c r="E1014" s="1">
        <v>1958</v>
      </c>
      <c r="F1014" s="1">
        <v>100</v>
      </c>
      <c r="G1014" s="1" t="s">
        <v>5</v>
      </c>
      <c r="H1014" s="1">
        <v>3.3320166469437502E-6</v>
      </c>
      <c r="I1014" s="1">
        <v>4.0317401428019403E-6</v>
      </c>
      <c r="J1014" s="1">
        <v>4.7981039715990098E-6</v>
      </c>
      <c r="K1014" s="1">
        <v>1.30699414444099E-5</v>
      </c>
      <c r="L1014" s="1">
        <v>3.1929098128608401E-5</v>
      </c>
      <c r="M1014" s="1">
        <v>1.0912763005346E-3</v>
      </c>
      <c r="N1014" s="1">
        <v>2.3409827567755902E-6</v>
      </c>
      <c r="O1014" s="1">
        <v>2.1537041362335498E-6</v>
      </c>
      <c r="P1014" s="1">
        <v>9.9894300803879107E-9</v>
      </c>
      <c r="Q1014" s="1">
        <v>8.9068504638969696E-9</v>
      </c>
      <c r="R1014" s="1">
        <v>35.405257744812403</v>
      </c>
      <c r="S1014" s="1">
        <v>23.771766344952901</v>
      </c>
      <c r="T1014" s="1">
        <v>0.106558625318615</v>
      </c>
      <c r="U1014" s="1">
        <v>2377.1766344952898</v>
      </c>
      <c r="V1014" s="1">
        <f t="shared" si="61"/>
        <v>0.5615904069744232</v>
      </c>
      <c r="W1014" s="1">
        <f t="shared" si="62"/>
        <v>4.4474779071227335</v>
      </c>
      <c r="X1014" s="1">
        <f t="shared" si="63"/>
        <v>223.08627080984078</v>
      </c>
    </row>
    <row r="1015" spans="1:24" hidden="1" x14ac:dyDescent="0.3">
      <c r="A1015" s="18" t="str">
        <f t="shared" si="60"/>
        <v>ConstMin - Cranes_1959_175</v>
      </c>
      <c r="B1015" s="1" t="s">
        <v>40</v>
      </c>
      <c r="C1015" s="1">
        <v>2020</v>
      </c>
      <c r="D1015" s="1" t="s">
        <v>85</v>
      </c>
      <c r="E1015" s="1">
        <v>1959</v>
      </c>
      <c r="F1015" s="1">
        <v>175</v>
      </c>
      <c r="G1015" s="1" t="s">
        <v>5</v>
      </c>
      <c r="H1015" s="1">
        <v>9.2340863504204308E-6</v>
      </c>
      <c r="I1015" s="1">
        <v>1.1173244484008701E-5</v>
      </c>
      <c r="J1015" s="1">
        <v>1.32970843446054E-5</v>
      </c>
      <c r="K1015" s="1">
        <v>3.6179181103233898E-5</v>
      </c>
      <c r="L1015" s="1">
        <v>1.03914203757669E-4</v>
      </c>
      <c r="M1015" s="1">
        <v>3.2982465926774001E-3</v>
      </c>
      <c r="N1015" s="1">
        <v>6.4852681264885298E-6</v>
      </c>
      <c r="O1015" s="1">
        <v>5.96644667636945E-6</v>
      </c>
      <c r="P1015" s="1">
        <v>3.0216902811974598E-8</v>
      </c>
      <c r="Q1015" s="1">
        <v>2.69198453037456E-8</v>
      </c>
      <c r="R1015" s="1">
        <v>107.00797833003899</v>
      </c>
      <c r="S1015" s="1">
        <v>47.900109185079998</v>
      </c>
      <c r="T1015" s="1">
        <v>0.106558625318615</v>
      </c>
      <c r="U1015" s="1">
        <v>7185.0163777620101</v>
      </c>
      <c r="V1015" s="1">
        <f t="shared" si="61"/>
        <v>0.51492044988194841</v>
      </c>
      <c r="W1015" s="1">
        <f t="shared" si="62"/>
        <v>4.7888998244515371</v>
      </c>
      <c r="X1015" s="1">
        <f t="shared" si="63"/>
        <v>449.51883568182825</v>
      </c>
    </row>
    <row r="1016" spans="1:24" hidden="1" x14ac:dyDescent="0.3">
      <c r="A1016" s="18" t="str">
        <f t="shared" si="60"/>
        <v>ConstMin - Cranes_1966_600</v>
      </c>
      <c r="B1016" s="1" t="s">
        <v>40</v>
      </c>
      <c r="C1016" s="1">
        <v>2020</v>
      </c>
      <c r="D1016" s="1" t="s">
        <v>85</v>
      </c>
      <c r="E1016" s="1">
        <v>1966</v>
      </c>
      <c r="F1016" s="1">
        <v>600</v>
      </c>
      <c r="G1016" s="1" t="s">
        <v>5</v>
      </c>
      <c r="H1016" s="1">
        <v>9.9971927546865993E-6</v>
      </c>
      <c r="I1016" s="1">
        <v>1.20966032331707E-5</v>
      </c>
      <c r="J1016" s="1">
        <v>1.43959575667487E-5</v>
      </c>
      <c r="K1016" s="1">
        <v>1.1022201548428799E-4</v>
      </c>
      <c r="L1016" s="1">
        <v>1.2138316018252299E-4</v>
      </c>
      <c r="M1016" s="1">
        <v>4.1031988900101001E-3</v>
      </c>
      <c r="N1016" s="1">
        <v>6.7789337035920502E-6</v>
      </c>
      <c r="O1016" s="1">
        <v>6.2366190073046902E-6</v>
      </c>
      <c r="P1016" s="1">
        <v>3.7636192797393298E-8</v>
      </c>
      <c r="Q1016" s="1">
        <v>3.3489757744252602E-8</v>
      </c>
      <c r="R1016" s="1">
        <v>133.12376912049399</v>
      </c>
      <c r="S1016" s="1">
        <v>23.771766344952901</v>
      </c>
      <c r="T1016" s="1">
        <v>0.106558625318615</v>
      </c>
      <c r="U1016" s="1">
        <v>8938.1841457022892</v>
      </c>
      <c r="V1016" s="1">
        <f t="shared" si="61"/>
        <v>0.44812867952031687</v>
      </c>
      <c r="W1016" s="1">
        <f t="shared" si="62"/>
        <v>4.4967396417067844</v>
      </c>
      <c r="X1016" s="1">
        <f t="shared" si="63"/>
        <v>223.08627080984078</v>
      </c>
    </row>
    <row r="1017" spans="1:24" hidden="1" x14ac:dyDescent="0.3">
      <c r="A1017" s="18" t="str">
        <f t="shared" si="60"/>
        <v>ConstMin - Cranes_1968_100</v>
      </c>
      <c r="B1017" s="1" t="s">
        <v>40</v>
      </c>
      <c r="C1017" s="1">
        <v>2020</v>
      </c>
      <c r="D1017" s="1" t="s">
        <v>85</v>
      </c>
      <c r="E1017" s="1">
        <v>1968</v>
      </c>
      <c r="F1017" s="1">
        <v>100</v>
      </c>
      <c r="G1017" s="1" t="s">
        <v>5</v>
      </c>
      <c r="H1017" s="1">
        <v>5.0313451368850696E-6</v>
      </c>
      <c r="I1017" s="1">
        <v>6.08792761563093E-6</v>
      </c>
      <c r="J1017" s="1">
        <v>7.2451369971145E-6</v>
      </c>
      <c r="K1017" s="1">
        <v>1.9735611581058901E-5</v>
      </c>
      <c r="L1017" s="1">
        <v>4.82129381741987E-5</v>
      </c>
      <c r="M1017" s="1">
        <v>1.64782721380725E-3</v>
      </c>
      <c r="N1017" s="1">
        <v>3.5348839627311498E-6</v>
      </c>
      <c r="O1017" s="1">
        <v>3.2520932457126602E-6</v>
      </c>
      <c r="P1017" s="1">
        <v>1.50840394213857E-8</v>
      </c>
      <c r="Q1017" s="1">
        <v>1.3449344200484399E-8</v>
      </c>
      <c r="R1017" s="1">
        <v>53.461939194666797</v>
      </c>
      <c r="S1017" s="1">
        <v>47.543532689905803</v>
      </c>
      <c r="T1017" s="1">
        <v>0.213117250637231</v>
      </c>
      <c r="U1017" s="1">
        <v>3589.5367180878802</v>
      </c>
      <c r="V1017" s="1">
        <f t="shared" si="61"/>
        <v>0.56159040697442442</v>
      </c>
      <c r="W1017" s="1">
        <f t="shared" si="62"/>
        <v>4.447477907122745</v>
      </c>
      <c r="X1017" s="1">
        <f t="shared" si="63"/>
        <v>223.08627080983973</v>
      </c>
    </row>
    <row r="1018" spans="1:24" hidden="1" x14ac:dyDescent="0.3">
      <c r="A1018" s="18" t="str">
        <f t="shared" si="60"/>
        <v>ConstMin - Cranes_1969_50</v>
      </c>
      <c r="B1018" s="1" t="s">
        <v>40</v>
      </c>
      <c r="C1018" s="1">
        <v>2020</v>
      </c>
      <c r="D1018" s="1" t="s">
        <v>85</v>
      </c>
      <c r="E1018" s="1">
        <v>1969</v>
      </c>
      <c r="F1018" s="1">
        <v>50</v>
      </c>
      <c r="G1018" s="1" t="s">
        <v>5</v>
      </c>
      <c r="H1018" s="1">
        <v>1.6606979233419202E-5</v>
      </c>
      <c r="I1018" s="1">
        <v>2.0094444872437301E-5</v>
      </c>
      <c r="J1018" s="1">
        <v>2.39140500961237E-5</v>
      </c>
      <c r="K1018" s="1">
        <v>5.5218007966149698E-5</v>
      </c>
      <c r="L1018" s="1">
        <v>3.8022023448760203E-5</v>
      </c>
      <c r="M1018" s="1">
        <v>2.9054892393546002E-3</v>
      </c>
      <c r="N1018" s="1">
        <v>5.2272783561329204E-6</v>
      </c>
      <c r="O1018" s="1">
        <v>4.8090960876422798E-6</v>
      </c>
      <c r="P1018" s="1">
        <v>2.6364479519368301E-8</v>
      </c>
      <c r="Q1018" s="1">
        <v>2.3714212584581401E-8</v>
      </c>
      <c r="R1018" s="1">
        <v>94.265398546393797</v>
      </c>
      <c r="S1018" s="1">
        <v>119.571984715113</v>
      </c>
      <c r="T1018" s="1">
        <v>0.31967587595584701</v>
      </c>
      <c r="U1018" s="1">
        <v>5500.3112968952</v>
      </c>
      <c r="V1018" s="1">
        <f t="shared" si="61"/>
        <v>1.2096990622017698</v>
      </c>
      <c r="W1018" s="1">
        <f t="shared" si="62"/>
        <v>2.2889513196788331</v>
      </c>
      <c r="X1018" s="1">
        <f t="shared" si="63"/>
        <v>374.04131405783039</v>
      </c>
    </row>
    <row r="1019" spans="1:24" hidden="1" x14ac:dyDescent="0.3">
      <c r="A1019" s="18" t="str">
        <f t="shared" si="60"/>
        <v>ConstMin - Cranes_1969_100</v>
      </c>
      <c r="B1019" s="1" t="s">
        <v>40</v>
      </c>
      <c r="C1019" s="1">
        <v>2020</v>
      </c>
      <c r="D1019" s="1" t="s">
        <v>85</v>
      </c>
      <c r="E1019" s="1">
        <v>1969</v>
      </c>
      <c r="F1019" s="1">
        <v>100</v>
      </c>
      <c r="G1019" s="1" t="s">
        <v>5</v>
      </c>
      <c r="H1019" s="1">
        <v>1.23795867002466E-4</v>
      </c>
      <c r="I1019" s="1">
        <v>1.49792999072984E-4</v>
      </c>
      <c r="J1019" s="1">
        <v>1.78266048483552E-4</v>
      </c>
      <c r="K1019" s="1">
        <v>4.8559323203450601E-4</v>
      </c>
      <c r="L1019" s="1">
        <v>1.1862757015525299E-3</v>
      </c>
      <c r="M1019" s="1">
        <v>4.0544664111399301E-2</v>
      </c>
      <c r="N1019" s="1">
        <v>8.2023450116713905E-5</v>
      </c>
      <c r="O1019" s="1">
        <v>7.5461574107376806E-5</v>
      </c>
      <c r="P1019" s="1">
        <v>3.7114165044656798E-7</v>
      </c>
      <c r="Q1019" s="1">
        <v>3.3092009802856803E-7</v>
      </c>
      <c r="R1019" s="1">
        <v>1315.42697512784</v>
      </c>
      <c r="S1019" s="1">
        <v>1034.66613016407</v>
      </c>
      <c r="T1019" s="1">
        <v>2.9836415089212398</v>
      </c>
      <c r="U1019" s="1">
        <v>88094.430511112601</v>
      </c>
      <c r="V1019" s="1">
        <f t="shared" si="61"/>
        <v>0.56303016634810732</v>
      </c>
      <c r="W1019" s="1">
        <f t="shared" si="62"/>
        <v>4.4588799858023522</v>
      </c>
      <c r="X1019" s="1">
        <f t="shared" si="63"/>
        <v>346.77964060707882</v>
      </c>
    </row>
    <row r="1020" spans="1:24" hidden="1" x14ac:dyDescent="0.3">
      <c r="A1020" s="18" t="str">
        <f t="shared" si="60"/>
        <v>ConstMin - Cranes_1969_175</v>
      </c>
      <c r="B1020" s="1" t="s">
        <v>40</v>
      </c>
      <c r="C1020" s="1">
        <v>2020</v>
      </c>
      <c r="D1020" s="1" t="s">
        <v>85</v>
      </c>
      <c r="E1020" s="1">
        <v>1969</v>
      </c>
      <c r="F1020" s="1">
        <v>175</v>
      </c>
      <c r="G1020" s="1" t="s">
        <v>5</v>
      </c>
      <c r="H1020" s="1">
        <v>1.7839450706906099E-4</v>
      </c>
      <c r="I1020" s="1">
        <v>2.1585735355356399E-4</v>
      </c>
      <c r="J1020" s="1">
        <v>2.5688809017944799E-4</v>
      </c>
      <c r="K1020" s="1">
        <v>6.9895027338355597E-4</v>
      </c>
      <c r="L1020" s="1">
        <v>2.0075319260989401E-3</v>
      </c>
      <c r="M1020" s="1">
        <v>6.3719251993577794E-2</v>
      </c>
      <c r="N1020" s="1">
        <v>1.2528973270679199E-4</v>
      </c>
      <c r="O1020" s="1">
        <v>1.15266554090249E-4</v>
      </c>
      <c r="P1020" s="1">
        <v>5.8376424886372504E-7</v>
      </c>
      <c r="Q1020" s="1">
        <v>5.2006796894621104E-7</v>
      </c>
      <c r="R1020" s="1">
        <v>2067.3009567183699</v>
      </c>
      <c r="S1020" s="1">
        <v>956.45701888917995</v>
      </c>
      <c r="T1020" s="1">
        <v>2.8770828836026201</v>
      </c>
      <c r="U1020" s="1">
        <v>137729.81072004099</v>
      </c>
      <c r="V1020" s="1">
        <f t="shared" si="61"/>
        <v>0.51895236833583092</v>
      </c>
      <c r="W1020" s="1">
        <f t="shared" si="62"/>
        <v>4.8263977594829361</v>
      </c>
      <c r="X1020" s="1">
        <f t="shared" si="63"/>
        <v>332.43985577903317</v>
      </c>
    </row>
    <row r="1021" spans="1:24" hidden="1" x14ac:dyDescent="0.3">
      <c r="A1021" s="18" t="str">
        <f t="shared" si="60"/>
        <v>ConstMin - Cranes_1969_300</v>
      </c>
      <c r="B1021" s="1" t="s">
        <v>40</v>
      </c>
      <c r="C1021" s="1">
        <v>2020</v>
      </c>
      <c r="D1021" s="1" t="s">
        <v>85</v>
      </c>
      <c r="E1021" s="1">
        <v>1969</v>
      </c>
      <c r="F1021" s="1">
        <v>300</v>
      </c>
      <c r="G1021" s="1" t="s">
        <v>5</v>
      </c>
      <c r="H1021" s="1">
        <v>1.10580858596515E-4</v>
      </c>
      <c r="I1021" s="1">
        <v>1.3380283890178301E-4</v>
      </c>
      <c r="J1021" s="1">
        <v>1.5923643637898101E-4</v>
      </c>
      <c r="K1021" s="1">
        <v>4.33256172607945E-4</v>
      </c>
      <c r="L1021" s="1">
        <v>1.2444026875894599E-3</v>
      </c>
      <c r="M1021" s="1">
        <v>3.9497458247690201E-2</v>
      </c>
      <c r="N1021" s="1">
        <v>7.7662964200357905E-5</v>
      </c>
      <c r="O1021" s="1">
        <v>7.1449927064329302E-5</v>
      </c>
      <c r="P1021" s="1">
        <v>3.6185616316263598E-7</v>
      </c>
      <c r="Q1021" s="1">
        <v>3.2237294454562001E-7</v>
      </c>
      <c r="R1021" s="1">
        <v>1281.45153417092</v>
      </c>
      <c r="S1021" s="1">
        <v>379.51624969717301</v>
      </c>
      <c r="T1021" s="1">
        <v>1.27870350382339</v>
      </c>
      <c r="U1021" s="1">
        <v>86276.6940978239</v>
      </c>
      <c r="V1021" s="1">
        <f t="shared" si="61"/>
        <v>0.5135236303931896</v>
      </c>
      <c r="W1021" s="1">
        <f t="shared" si="62"/>
        <v>4.7759090244046103</v>
      </c>
      <c r="X1021" s="1">
        <f t="shared" si="63"/>
        <v>296.7976927899233</v>
      </c>
    </row>
    <row r="1022" spans="1:24" hidden="1" x14ac:dyDescent="0.3">
      <c r="A1022" s="18" t="str">
        <f t="shared" si="60"/>
        <v>ConstMin - Cranes_1969_600</v>
      </c>
      <c r="B1022" s="1" t="s">
        <v>40</v>
      </c>
      <c r="C1022" s="1">
        <v>2020</v>
      </c>
      <c r="D1022" s="1" t="s">
        <v>85</v>
      </c>
      <c r="E1022" s="1">
        <v>1969</v>
      </c>
      <c r="F1022" s="1">
        <v>600</v>
      </c>
      <c r="G1022" s="1" t="s">
        <v>5</v>
      </c>
      <c r="H1022" s="1">
        <v>1.74478222541171E-4</v>
      </c>
      <c r="I1022" s="1">
        <v>2.1111864927481701E-4</v>
      </c>
      <c r="J1022" s="1">
        <v>2.5124864045928698E-4</v>
      </c>
      <c r="K1022" s="1">
        <v>1.92367415718663E-3</v>
      </c>
      <c r="L1022" s="1">
        <v>2.1184665090256101E-3</v>
      </c>
      <c r="M1022" s="1">
        <v>7.1611988147998296E-2</v>
      </c>
      <c r="N1022" s="1">
        <v>1.1831084308869599E-4</v>
      </c>
      <c r="O1022" s="1">
        <v>1.08845975641601E-4</v>
      </c>
      <c r="P1022" s="1">
        <v>6.5685399728114697E-7</v>
      </c>
      <c r="Q1022" s="1">
        <v>5.8448742041233201E-7</v>
      </c>
      <c r="R1022" s="1">
        <v>2323.3720889533201</v>
      </c>
      <c r="S1022" s="1">
        <v>453.44644302997602</v>
      </c>
      <c r="T1022" s="1">
        <v>1.4918207544606199</v>
      </c>
      <c r="U1022" s="1">
        <v>152552.33904794199</v>
      </c>
      <c r="V1022" s="1">
        <f t="shared" si="61"/>
        <v>0.45824351578993427</v>
      </c>
      <c r="W1022" s="1">
        <f t="shared" si="62"/>
        <v>4.5982367948719221</v>
      </c>
      <c r="X1022" s="1">
        <f t="shared" si="63"/>
        <v>303.95504397840563</v>
      </c>
    </row>
    <row r="1023" spans="1:24" hidden="1" x14ac:dyDescent="0.3">
      <c r="A1023" s="18" t="str">
        <f t="shared" si="60"/>
        <v>ConstMin - Cranes_1969_750</v>
      </c>
      <c r="B1023" s="1" t="s">
        <v>40</v>
      </c>
      <c r="C1023" s="1">
        <v>2020</v>
      </c>
      <c r="D1023" s="1" t="s">
        <v>85</v>
      </c>
      <c r="E1023" s="1">
        <v>1969</v>
      </c>
      <c r="F1023" s="1">
        <v>750</v>
      </c>
      <c r="G1023" s="1" t="s">
        <v>5</v>
      </c>
      <c r="H1023" s="1">
        <v>5.82599083972942E-5</v>
      </c>
      <c r="I1023" s="1">
        <v>7.0494489160725997E-5</v>
      </c>
      <c r="J1023" s="1">
        <v>8.3894268092103699E-5</v>
      </c>
      <c r="K1023" s="1">
        <v>6.4233277111411203E-4</v>
      </c>
      <c r="L1023" s="1">
        <v>7.0737575704867104E-4</v>
      </c>
      <c r="M1023" s="1">
        <v>2.3911911807022301E-2</v>
      </c>
      <c r="N1023" s="1">
        <v>3.9505095709738998E-5</v>
      </c>
      <c r="O1023" s="1">
        <v>3.63446880529599E-5</v>
      </c>
      <c r="P1023" s="1">
        <v>2.1932968570313101E-7</v>
      </c>
      <c r="Q1023" s="1">
        <v>1.9516580967322701E-7</v>
      </c>
      <c r="R1023" s="1">
        <v>775.79564431492304</v>
      </c>
      <c r="S1023" s="1">
        <v>71.671875530032906</v>
      </c>
      <c r="T1023" s="1">
        <v>0.213117250637231</v>
      </c>
      <c r="U1023" s="1">
        <v>51245.391003973498</v>
      </c>
      <c r="V1023" s="1">
        <f t="shared" si="61"/>
        <v>0.45550060409818655</v>
      </c>
      <c r="W1023" s="1">
        <f t="shared" si="62"/>
        <v>4.570713093976031</v>
      </c>
      <c r="X1023" s="1">
        <f t="shared" si="63"/>
        <v>336.30255324583294</v>
      </c>
    </row>
    <row r="1024" spans="1:24" hidden="1" x14ac:dyDescent="0.3">
      <c r="A1024" s="18" t="str">
        <f t="shared" si="60"/>
        <v>ConstMin - Cranes_1969_9999</v>
      </c>
      <c r="B1024" s="1" t="s">
        <v>40</v>
      </c>
      <c r="C1024" s="1">
        <v>2020</v>
      </c>
      <c r="D1024" s="1" t="s">
        <v>85</v>
      </c>
      <c r="E1024" s="1">
        <v>1969</v>
      </c>
      <c r="F1024" s="1">
        <v>9999</v>
      </c>
      <c r="G1024" s="1" t="s">
        <v>5</v>
      </c>
      <c r="H1024" s="1">
        <v>3.6272340023979E-4</v>
      </c>
      <c r="I1024" s="1">
        <v>4.3889531429014601E-4</v>
      </c>
      <c r="J1024" s="1">
        <v>5.2232169634529801E-4</v>
      </c>
      <c r="K1024" s="1">
        <v>3.9991330785336199E-3</v>
      </c>
      <c r="L1024" s="1">
        <v>4.40408759475163E-3</v>
      </c>
      <c r="M1024" s="1">
        <v>0.14887441802568899</v>
      </c>
      <c r="N1024" s="1">
        <v>2.4595683441377302E-4</v>
      </c>
      <c r="O1024" s="1">
        <v>2.2628028766067101E-4</v>
      </c>
      <c r="P1024" s="1">
        <v>1.36553612184291E-6</v>
      </c>
      <c r="Q1024" s="1">
        <v>1.21509298662942E-6</v>
      </c>
      <c r="R1024" s="1">
        <v>4830.0665369771996</v>
      </c>
      <c r="S1024" s="1">
        <v>324.484610608607</v>
      </c>
      <c r="T1024" s="1">
        <v>0.74591037723031095</v>
      </c>
      <c r="U1024" s="1">
        <v>324484.61060860701</v>
      </c>
      <c r="V1024" s="1">
        <f t="shared" si="61"/>
        <v>0.44787357636060887</v>
      </c>
      <c r="W1024" s="1">
        <f t="shared" si="62"/>
        <v>4.4941798133730737</v>
      </c>
      <c r="X1024" s="1">
        <f t="shared" si="63"/>
        <v>435.01822807918592</v>
      </c>
    </row>
    <row r="1025" spans="1:24" hidden="1" x14ac:dyDescent="0.3">
      <c r="A1025" s="18" t="str">
        <f t="shared" si="60"/>
        <v>ConstMin - Cranes_1970_100</v>
      </c>
      <c r="B1025" s="1" t="s">
        <v>40</v>
      </c>
      <c r="C1025" s="1">
        <v>2020</v>
      </c>
      <c r="D1025" s="1" t="s">
        <v>85</v>
      </c>
      <c r="E1025" s="1">
        <v>1970</v>
      </c>
      <c r="F1025" s="1">
        <v>100</v>
      </c>
      <c r="G1025" s="1" t="s">
        <v>5</v>
      </c>
      <c r="H1025" s="1">
        <v>2.9592430965315999E-5</v>
      </c>
      <c r="I1025" s="1">
        <v>3.5806841468032402E-5</v>
      </c>
      <c r="J1025" s="1">
        <v>4.2613100590055098E-5</v>
      </c>
      <c r="K1025" s="1">
        <v>1.16077253176146E-4</v>
      </c>
      <c r="L1025" s="1">
        <v>2.8356990143560802E-4</v>
      </c>
      <c r="M1025" s="1">
        <v>9.6918839277938592E-3</v>
      </c>
      <c r="N1025" s="1">
        <v>2.07908236846352E-5</v>
      </c>
      <c r="O1025" s="1">
        <v>1.9127557789864399E-5</v>
      </c>
      <c r="P1025" s="1">
        <v>8.8718500343591306E-8</v>
      </c>
      <c r="Q1025" s="1">
        <v>7.9103853731650795E-8</v>
      </c>
      <c r="R1025" s="1">
        <v>314.44250033492398</v>
      </c>
      <c r="S1025" s="1">
        <v>212.87616761905301</v>
      </c>
      <c r="T1025" s="1">
        <v>0.63935175191169502</v>
      </c>
      <c r="U1025" s="1">
        <v>20542.550175238601</v>
      </c>
      <c r="V1025" s="1">
        <f t="shared" si="61"/>
        <v>0.57716535970260219</v>
      </c>
      <c r="W1025" s="1">
        <f t="shared" si="62"/>
        <v>4.5708227102083931</v>
      </c>
      <c r="X1025" s="1">
        <f t="shared" si="63"/>
        <v>332.95625918368438</v>
      </c>
    </row>
    <row r="1026" spans="1:24" hidden="1" x14ac:dyDescent="0.3">
      <c r="A1026" s="18" t="str">
        <f t="shared" si="60"/>
        <v>ConstMin - Cranes_1970_175</v>
      </c>
      <c r="B1026" s="1" t="s">
        <v>40</v>
      </c>
      <c r="C1026" s="1">
        <v>2020</v>
      </c>
      <c r="D1026" s="1" t="s">
        <v>85</v>
      </c>
      <c r="E1026" s="1">
        <v>1970</v>
      </c>
      <c r="F1026" s="1">
        <v>175</v>
      </c>
      <c r="G1026" s="1" t="s">
        <v>5</v>
      </c>
      <c r="H1026" s="1">
        <v>3.3094579776120001E-6</v>
      </c>
      <c r="I1026" s="1">
        <v>4.00444415291052E-6</v>
      </c>
      <c r="J1026" s="1">
        <v>4.76561948776128E-6</v>
      </c>
      <c r="K1026" s="1">
        <v>1.5561579870308101E-5</v>
      </c>
      <c r="L1026" s="1">
        <v>4.1507827567190903E-5</v>
      </c>
      <c r="M1026" s="1">
        <v>1.4186591906949801E-3</v>
      </c>
      <c r="N1026" s="1">
        <v>2.3909808629462399E-6</v>
      </c>
      <c r="O1026" s="1">
        <v>2.1997023939105401E-6</v>
      </c>
      <c r="P1026" s="1">
        <v>1.3016924014406699E-8</v>
      </c>
      <c r="Q1026" s="1">
        <v>1.1578905603066E-8</v>
      </c>
      <c r="R1026" s="1">
        <v>46.026835068256098</v>
      </c>
      <c r="S1026" s="1">
        <v>23.771766344952901</v>
      </c>
      <c r="T1026" s="1">
        <v>0.106558625318615</v>
      </c>
      <c r="U1026" s="1">
        <v>3090.3296248438701</v>
      </c>
      <c r="V1026" s="1">
        <f t="shared" si="61"/>
        <v>0.42906791186666943</v>
      </c>
      <c r="W1026" s="1">
        <f t="shared" si="62"/>
        <v>4.4474779071227424</v>
      </c>
      <c r="X1026" s="1">
        <f t="shared" si="63"/>
        <v>223.08627080984078</v>
      </c>
    </row>
    <row r="1027" spans="1:24" hidden="1" x14ac:dyDescent="0.3">
      <c r="A1027" s="18" t="str">
        <f t="shared" si="60"/>
        <v>ConstMin - Cranes_1970_300</v>
      </c>
      <c r="B1027" s="1" t="s">
        <v>40</v>
      </c>
      <c r="C1027" s="1">
        <v>2020</v>
      </c>
      <c r="D1027" s="1" t="s">
        <v>85</v>
      </c>
      <c r="E1027" s="1">
        <v>1970</v>
      </c>
      <c r="F1027" s="1">
        <v>300</v>
      </c>
      <c r="G1027" s="1" t="s">
        <v>5</v>
      </c>
      <c r="H1027" s="1">
        <v>1.06692525004424E-5</v>
      </c>
      <c r="I1027" s="1">
        <v>1.29097955255353E-5</v>
      </c>
      <c r="J1027" s="1">
        <v>1.5363723600636998E-5</v>
      </c>
      <c r="K1027" s="1">
        <v>5.0168464463151003E-5</v>
      </c>
      <c r="L1027" s="1">
        <v>1.3381571727305499E-4</v>
      </c>
      <c r="M1027" s="1">
        <v>4.5735686085126596E-3</v>
      </c>
      <c r="N1027" s="1">
        <v>7.7082044017692308E-6</v>
      </c>
      <c r="O1027" s="1">
        <v>7.0915480496276903E-6</v>
      </c>
      <c r="P1027" s="1">
        <v>4.1964832316435599E-8</v>
      </c>
      <c r="Q1027" s="1">
        <v>3.73288521545272E-8</v>
      </c>
      <c r="R1027" s="1">
        <v>148.384396617655</v>
      </c>
      <c r="S1027" s="1">
        <v>47.900109185079998</v>
      </c>
      <c r="T1027" s="1">
        <v>0.106558625318615</v>
      </c>
      <c r="U1027" s="1">
        <v>9963.2227104966496</v>
      </c>
      <c r="V1027" s="1">
        <f t="shared" si="61"/>
        <v>0.42905021705534752</v>
      </c>
      <c r="W1027" s="1">
        <f t="shared" si="62"/>
        <v>4.447294492608985</v>
      </c>
      <c r="X1027" s="1">
        <f t="shared" si="63"/>
        <v>449.51883568182825</v>
      </c>
    </row>
    <row r="1028" spans="1:24" hidden="1" x14ac:dyDescent="0.3">
      <c r="A1028" s="18" t="str">
        <f t="shared" si="60"/>
        <v>ConstMin - Cranes_1970_600</v>
      </c>
      <c r="B1028" s="1" t="s">
        <v>40</v>
      </c>
      <c r="C1028" s="1">
        <v>2020</v>
      </c>
      <c r="D1028" s="1" t="s">
        <v>85</v>
      </c>
      <c r="E1028" s="1">
        <v>1970</v>
      </c>
      <c r="F1028" s="1">
        <v>600</v>
      </c>
      <c r="G1028" s="1" t="s">
        <v>5</v>
      </c>
      <c r="H1028" s="1">
        <v>1.4198797464084201E-5</v>
      </c>
      <c r="I1028" s="1">
        <v>1.7180544931541898E-5</v>
      </c>
      <c r="J1028" s="1">
        <v>2.04462683482813E-5</v>
      </c>
      <c r="K1028" s="1">
        <v>1.8782991541932501E-4</v>
      </c>
      <c r="L1028" s="1">
        <v>1.92021923176315E-4</v>
      </c>
      <c r="M1028" s="1">
        <v>6.9922827764760899E-3</v>
      </c>
      <c r="N1028" s="1">
        <v>9.8281764880325197E-6</v>
      </c>
      <c r="O1028" s="1">
        <v>9.0419223689899194E-6</v>
      </c>
      <c r="P1028" s="1">
        <v>6.4221157929350299E-8</v>
      </c>
      <c r="Q1028" s="1">
        <v>5.7070072043940599E-8</v>
      </c>
      <c r="R1028" s="1">
        <v>226.85691405968399</v>
      </c>
      <c r="S1028" s="1">
        <v>47.900109185079998</v>
      </c>
      <c r="T1028" s="1">
        <v>0.106558625318615</v>
      </c>
      <c r="U1028" s="1">
        <v>15232.2347208554</v>
      </c>
      <c r="V1028" s="1">
        <f t="shared" si="61"/>
        <v>0.37347532338018757</v>
      </c>
      <c r="W1028" s="1">
        <f t="shared" si="62"/>
        <v>4.1742243997567741</v>
      </c>
      <c r="X1028" s="1">
        <f t="shared" si="63"/>
        <v>449.51883568182825</v>
      </c>
    </row>
    <row r="1029" spans="1:24" hidden="1" x14ac:dyDescent="0.3">
      <c r="A1029" s="18" t="str">
        <f t="shared" si="60"/>
        <v>ConstMin - Cranes_1971_100</v>
      </c>
      <c r="B1029" s="1" t="s">
        <v>40</v>
      </c>
      <c r="C1029" s="1">
        <v>2020</v>
      </c>
      <c r="D1029" s="1" t="s">
        <v>85</v>
      </c>
      <c r="E1029" s="1">
        <v>1971</v>
      </c>
      <c r="F1029" s="1">
        <v>100</v>
      </c>
      <c r="G1029" s="1" t="s">
        <v>5</v>
      </c>
      <c r="H1029" s="1">
        <v>1.3377769950768199E-5</v>
      </c>
      <c r="I1029" s="1">
        <v>1.6187101640429599E-5</v>
      </c>
      <c r="J1029" s="1">
        <v>1.9263988729106301E-5</v>
      </c>
      <c r="K1029" s="1">
        <v>5.2474728802361599E-5</v>
      </c>
      <c r="L1029" s="1">
        <v>1.28192675715416E-4</v>
      </c>
      <c r="M1029" s="1">
        <v>4.3813836628541396E-3</v>
      </c>
      <c r="N1029" s="1">
        <v>9.3988512355076295E-6</v>
      </c>
      <c r="O1029" s="1">
        <v>8.6469431366670206E-6</v>
      </c>
      <c r="P1029" s="1">
        <v>4.0106731662727399E-8</v>
      </c>
      <c r="Q1029" s="1">
        <v>3.57602644636243E-8</v>
      </c>
      <c r="R1029" s="1">
        <v>142.14916770965101</v>
      </c>
      <c r="S1029" s="1">
        <v>95.4436418749859</v>
      </c>
      <c r="T1029" s="1">
        <v>0.31967587595584701</v>
      </c>
      <c r="U1029" s="1">
        <v>9544.3641874985897</v>
      </c>
      <c r="V1029" s="1">
        <f t="shared" si="61"/>
        <v>0.56157878368422609</v>
      </c>
      <c r="W1029" s="1">
        <f t="shared" si="62"/>
        <v>4.4473858572484479</v>
      </c>
      <c r="X1029" s="1">
        <f t="shared" si="63"/>
        <v>298.56379243383503</v>
      </c>
    </row>
    <row r="1030" spans="1:24" hidden="1" x14ac:dyDescent="0.3">
      <c r="A1030" s="18" t="str">
        <f t="shared" si="60"/>
        <v>ConstMin - Cranes_1971_175</v>
      </c>
      <c r="B1030" s="1" t="s">
        <v>40</v>
      </c>
      <c r="C1030" s="1">
        <v>2020</v>
      </c>
      <c r="D1030" s="1" t="s">
        <v>85</v>
      </c>
      <c r="E1030" s="1">
        <v>1971</v>
      </c>
      <c r="F1030" s="1">
        <v>175</v>
      </c>
      <c r="G1030" s="1" t="s">
        <v>5</v>
      </c>
      <c r="H1030" s="1">
        <v>7.1812276445285399E-6</v>
      </c>
      <c r="I1030" s="1">
        <v>8.6892854498795294E-6</v>
      </c>
      <c r="J1030" s="1">
        <v>1.0340967808121E-5</v>
      </c>
      <c r="K1030" s="1">
        <v>3.37672356963516E-5</v>
      </c>
      <c r="L1030" s="1">
        <v>9.0068271241479397E-5</v>
      </c>
      <c r="M1030" s="1">
        <v>3.0783634864989E-3</v>
      </c>
      <c r="N1030" s="1">
        <v>5.1882145011908303E-6</v>
      </c>
      <c r="O1030" s="1">
        <v>4.7731573410955602E-6</v>
      </c>
      <c r="P1030" s="1">
        <v>2.8245560212985501E-8</v>
      </c>
      <c r="Q1030" s="1">
        <v>2.5125188950162499E-8</v>
      </c>
      <c r="R1030" s="1">
        <v>99.874113108037093</v>
      </c>
      <c r="S1030" s="1">
        <v>47.900109185079998</v>
      </c>
      <c r="T1030" s="1">
        <v>0.106558625318615</v>
      </c>
      <c r="U1030" s="1">
        <v>6706.0152859112104</v>
      </c>
      <c r="V1030" s="1">
        <f t="shared" si="61"/>
        <v>0.42905021705534729</v>
      </c>
      <c r="W1030" s="1">
        <f t="shared" si="62"/>
        <v>4.4472944926089859</v>
      </c>
      <c r="X1030" s="1">
        <f t="shared" si="63"/>
        <v>449.51883568182825</v>
      </c>
    </row>
    <row r="1031" spans="1:24" hidden="1" x14ac:dyDescent="0.3">
      <c r="A1031" s="18" t="str">
        <f t="shared" si="60"/>
        <v>ConstMin - Cranes_1971_300</v>
      </c>
      <c r="B1031" s="1" t="s">
        <v>40</v>
      </c>
      <c r="C1031" s="1">
        <v>2020</v>
      </c>
      <c r="D1031" s="1" t="s">
        <v>85</v>
      </c>
      <c r="E1031" s="1">
        <v>1971</v>
      </c>
      <c r="F1031" s="1">
        <v>300</v>
      </c>
      <c r="G1031" s="1" t="s">
        <v>5</v>
      </c>
      <c r="H1031" s="1">
        <v>1.12847862985448E-5</v>
      </c>
      <c r="I1031" s="1">
        <v>1.36545914212392E-5</v>
      </c>
      <c r="J1031" s="1">
        <v>1.6250092269904501E-5</v>
      </c>
      <c r="K1031" s="1">
        <v>5.3062798951409799E-5</v>
      </c>
      <c r="L1031" s="1">
        <v>1.41535854808039E-4</v>
      </c>
      <c r="M1031" s="1">
        <v>4.8374283359268501E-3</v>
      </c>
      <c r="N1031" s="1">
        <v>8.1529085018713002E-6</v>
      </c>
      <c r="O1031" s="1">
        <v>7.5006758217216004E-6</v>
      </c>
      <c r="P1031" s="1">
        <v>4.4385880334691503E-8</v>
      </c>
      <c r="Q1031" s="1">
        <v>3.9482439778826797E-8</v>
      </c>
      <c r="R1031" s="1">
        <v>156.945034884058</v>
      </c>
      <c r="S1031" s="1">
        <v>47.900109185079998</v>
      </c>
      <c r="T1031" s="1">
        <v>0.106558625318615</v>
      </c>
      <c r="U1031" s="1">
        <v>10538.024020717599</v>
      </c>
      <c r="V1031" s="1">
        <f t="shared" si="61"/>
        <v>0.42905021705534607</v>
      </c>
      <c r="W1031" s="1">
        <f t="shared" si="62"/>
        <v>4.4472944926089912</v>
      </c>
      <c r="X1031" s="1">
        <f t="shared" si="63"/>
        <v>449.51883568182825</v>
      </c>
    </row>
    <row r="1032" spans="1:24" hidden="1" x14ac:dyDescent="0.3">
      <c r="A1032" s="18" t="str">
        <f t="shared" si="60"/>
        <v>ConstMin - Cranes_1971_600</v>
      </c>
      <c r="B1032" s="1" t="s">
        <v>40</v>
      </c>
      <c r="C1032" s="1">
        <v>2020</v>
      </c>
      <c r="D1032" s="1" t="s">
        <v>85</v>
      </c>
      <c r="E1032" s="1">
        <v>1971</v>
      </c>
      <c r="F1032" s="1">
        <v>600</v>
      </c>
      <c r="G1032" s="1" t="s">
        <v>5</v>
      </c>
      <c r="H1032" s="1">
        <v>3.5464313451738603E-5</v>
      </c>
      <c r="I1032" s="1">
        <v>4.2911819276603701E-5</v>
      </c>
      <c r="J1032" s="1">
        <v>5.10686113705036E-5</v>
      </c>
      <c r="K1032" s="1">
        <v>4.6914247582544299E-4</v>
      </c>
      <c r="L1032" s="1">
        <v>4.7961284681721599E-4</v>
      </c>
      <c r="M1032" s="1">
        <v>1.74646133769705E-2</v>
      </c>
      <c r="N1032" s="1">
        <v>2.4547820511719099E-5</v>
      </c>
      <c r="O1032" s="1">
        <v>2.2583994870781599E-5</v>
      </c>
      <c r="P1032" s="1">
        <v>1.6040508224736299E-7</v>
      </c>
      <c r="Q1032" s="1">
        <v>1.4254382660216E-7</v>
      </c>
      <c r="R1032" s="1">
        <v>566.62014718199703</v>
      </c>
      <c r="S1032" s="1">
        <v>116.36279625854399</v>
      </c>
      <c r="T1032" s="1">
        <v>0.31967587595584701</v>
      </c>
      <c r="U1032" s="1">
        <v>36848.218815205699</v>
      </c>
      <c r="V1032" s="1">
        <f t="shared" si="61"/>
        <v>0.38561065733298239</v>
      </c>
      <c r="W1032" s="1">
        <f t="shared" si="62"/>
        <v>4.309857476198041</v>
      </c>
      <c r="X1032" s="1">
        <f t="shared" si="63"/>
        <v>364.00243187138648</v>
      </c>
    </row>
    <row r="1033" spans="1:24" hidden="1" x14ac:dyDescent="0.3">
      <c r="A1033" s="18" t="str">
        <f t="shared" si="60"/>
        <v>ConstMin - Cranes_1972_175</v>
      </c>
      <c r="B1033" s="1" t="s">
        <v>40</v>
      </c>
      <c r="C1033" s="1">
        <v>2020</v>
      </c>
      <c r="D1033" s="1" t="s">
        <v>85</v>
      </c>
      <c r="E1033" s="1">
        <v>1972</v>
      </c>
      <c r="F1033" s="1">
        <v>175</v>
      </c>
      <c r="G1033" s="1" t="s">
        <v>5</v>
      </c>
      <c r="H1033" s="1">
        <v>1.8546790258047899E-5</v>
      </c>
      <c r="I1033" s="1">
        <v>2.2441616212237999E-5</v>
      </c>
      <c r="J1033" s="1">
        <v>2.6707377971589001E-5</v>
      </c>
      <c r="K1033" s="1">
        <v>9.1250506128211399E-5</v>
      </c>
      <c r="L1033" s="1">
        <v>2.2441383002441001E-4</v>
      </c>
      <c r="M1033" s="1">
        <v>8.2065178400385509E-3</v>
      </c>
      <c r="N1033" s="1">
        <v>1.24312215681974E-5</v>
      </c>
      <c r="O1033" s="1">
        <v>1.14367238427416E-5</v>
      </c>
      <c r="P1033" s="1">
        <v>7.5316923466735401E-8</v>
      </c>
      <c r="Q1033" s="1">
        <v>6.6980495402235106E-8</v>
      </c>
      <c r="R1033" s="1">
        <v>266.25143345606199</v>
      </c>
      <c r="S1033" s="1">
        <v>141.67972741591899</v>
      </c>
      <c r="T1033" s="1">
        <v>0.426234501274463</v>
      </c>
      <c r="U1033" s="1">
        <v>17793.959501408699</v>
      </c>
      <c r="V1033" s="1">
        <f t="shared" si="61"/>
        <v>0.41760927324688568</v>
      </c>
      <c r="W1033" s="1">
        <f t="shared" si="62"/>
        <v>4.1760493351605188</v>
      </c>
      <c r="X1033" s="1">
        <f t="shared" si="63"/>
        <v>332.39854350665968</v>
      </c>
    </row>
    <row r="1034" spans="1:24" hidden="1" x14ac:dyDescent="0.3">
      <c r="A1034" s="18" t="str">
        <f t="shared" ref="A1034:A1097" si="64">D1034&amp;"_"&amp;E1034&amp;"_"&amp;F1034</f>
        <v>ConstMin - Cranes_1972_300</v>
      </c>
      <c r="B1034" s="1" t="s">
        <v>40</v>
      </c>
      <c r="C1034" s="1">
        <v>2020</v>
      </c>
      <c r="D1034" s="1" t="s">
        <v>85</v>
      </c>
      <c r="E1034" s="1">
        <v>1972</v>
      </c>
      <c r="F1034" s="1">
        <v>300</v>
      </c>
      <c r="G1034" s="1" t="s">
        <v>5</v>
      </c>
      <c r="H1034" s="1">
        <v>1.16602902191002E-5</v>
      </c>
      <c r="I1034" s="1">
        <v>1.41089511651113E-5</v>
      </c>
      <c r="J1034" s="1">
        <v>1.6790817915504399E-5</v>
      </c>
      <c r="K1034" s="1">
        <v>6.0298635172056598E-5</v>
      </c>
      <c r="L1034" s="1">
        <v>1.4848205769488101E-4</v>
      </c>
      <c r="M1034" s="1">
        <v>5.4970776544623302E-3</v>
      </c>
      <c r="N1034" s="1">
        <v>7.7205572934387294E-6</v>
      </c>
      <c r="O1034" s="1">
        <v>7.10291270996363E-6</v>
      </c>
      <c r="P1034" s="1">
        <v>5.0473400297572197E-8</v>
      </c>
      <c r="Q1034" s="1">
        <v>4.4866408839575997E-8</v>
      </c>
      <c r="R1034" s="1">
        <v>178.34663055006601</v>
      </c>
      <c r="S1034" s="1">
        <v>47.900109185079998</v>
      </c>
      <c r="T1034" s="1">
        <v>0.106558625318615</v>
      </c>
      <c r="U1034" s="1">
        <v>11975.02729627</v>
      </c>
      <c r="V1034" s="1">
        <f t="shared" si="61"/>
        <v>0.39012772834422316</v>
      </c>
      <c r="W1034" s="1">
        <f t="shared" si="62"/>
        <v>4.1056891607663912</v>
      </c>
      <c r="X1034" s="1">
        <f t="shared" si="63"/>
        <v>449.51883568182825</v>
      </c>
    </row>
    <row r="1035" spans="1:24" hidden="1" x14ac:dyDescent="0.3">
      <c r="A1035" s="18" t="str">
        <f t="shared" si="64"/>
        <v>ConstMin - Cranes_1972_600</v>
      </c>
      <c r="B1035" s="1" t="s">
        <v>40</v>
      </c>
      <c r="C1035" s="1">
        <v>2020</v>
      </c>
      <c r="D1035" s="1" t="s">
        <v>85</v>
      </c>
      <c r="E1035" s="1">
        <v>1972</v>
      </c>
      <c r="F1035" s="1">
        <v>600</v>
      </c>
      <c r="G1035" s="1" t="s">
        <v>5</v>
      </c>
      <c r="H1035" s="1">
        <v>4.1305388327530198E-5</v>
      </c>
      <c r="I1035" s="1">
        <v>4.9979519876311498E-5</v>
      </c>
      <c r="J1035" s="1">
        <v>5.9479759191643502E-5</v>
      </c>
      <c r="K1035" s="1">
        <v>6.0400545579894895E-4</v>
      </c>
      <c r="L1035" s="1">
        <v>5.7027926283555598E-4</v>
      </c>
      <c r="M1035" s="1">
        <v>2.24851133859694E-2</v>
      </c>
      <c r="N1035" s="1">
        <v>2.65885041253222E-5</v>
      </c>
      <c r="O1035" s="1">
        <v>2.4461423795296499E-5</v>
      </c>
      <c r="P1035" s="1">
        <v>2.0664686233045599E-7</v>
      </c>
      <c r="Q1035" s="1">
        <v>1.83520472766143E-7</v>
      </c>
      <c r="R1035" s="1">
        <v>729.50474088146598</v>
      </c>
      <c r="S1035" s="1">
        <v>143.34375106006499</v>
      </c>
      <c r="T1035" s="1">
        <v>0.426234501274463</v>
      </c>
      <c r="U1035" s="1">
        <v>48378.515982772202</v>
      </c>
      <c r="V1035" s="1">
        <f t="shared" ref="V1035:V1098" si="65">IFERROR(CONVERT(I1035,"ton","g")*365/U1035,0)</f>
        <v>0.34208035820215749</v>
      </c>
      <c r="W1035" s="1">
        <f t="shared" ref="W1035:W1098" si="66">IFERROR(CONVERT(L1035,"ton","g")*365/U1035,0)</f>
        <v>3.903225460925464</v>
      </c>
      <c r="X1035" s="1">
        <f t="shared" ref="X1035:X1098" si="67">S1035/T1035</f>
        <v>336.30255324583027</v>
      </c>
    </row>
    <row r="1036" spans="1:24" hidden="1" x14ac:dyDescent="0.3">
      <c r="A1036" s="18" t="str">
        <f t="shared" si="64"/>
        <v>ConstMin - Cranes_1973_25</v>
      </c>
      <c r="B1036" s="1" t="s">
        <v>40</v>
      </c>
      <c r="C1036" s="1">
        <v>2020</v>
      </c>
      <c r="D1036" s="1" t="s">
        <v>85</v>
      </c>
      <c r="E1036" s="1">
        <v>1973</v>
      </c>
      <c r="F1036" s="1">
        <v>25</v>
      </c>
      <c r="G1036" s="1" t="s">
        <v>5</v>
      </c>
      <c r="H1036" s="1">
        <v>0</v>
      </c>
      <c r="I1036" s="1">
        <v>0</v>
      </c>
      <c r="J1036" s="1">
        <v>0</v>
      </c>
      <c r="K1036" s="1">
        <v>0</v>
      </c>
      <c r="L1036" s="1">
        <v>0</v>
      </c>
      <c r="M1036" s="1">
        <v>0</v>
      </c>
      <c r="N1036" s="1">
        <v>0</v>
      </c>
      <c r="O1036" s="1">
        <v>0</v>
      </c>
      <c r="P1036" s="1">
        <v>0</v>
      </c>
      <c r="Q1036" s="1">
        <v>0</v>
      </c>
      <c r="R1036" s="1">
        <v>0</v>
      </c>
      <c r="S1036" s="1">
        <v>0</v>
      </c>
      <c r="T1036" s="1">
        <v>0</v>
      </c>
      <c r="U1036" s="1">
        <v>0</v>
      </c>
      <c r="V1036" s="1">
        <f t="shared" si="65"/>
        <v>0</v>
      </c>
      <c r="W1036" s="1">
        <f t="shared" si="66"/>
        <v>0</v>
      </c>
      <c r="X1036" s="1" t="e">
        <f t="shared" si="67"/>
        <v>#DIV/0!</v>
      </c>
    </row>
    <row r="1037" spans="1:24" hidden="1" x14ac:dyDescent="0.3">
      <c r="A1037" s="18" t="str">
        <f t="shared" si="64"/>
        <v>ConstMin - Cranes_1973_175</v>
      </c>
      <c r="B1037" s="1" t="s">
        <v>40</v>
      </c>
      <c r="C1037" s="1">
        <v>2020</v>
      </c>
      <c r="D1037" s="1" t="s">
        <v>85</v>
      </c>
      <c r="E1037" s="1">
        <v>1973</v>
      </c>
      <c r="F1037" s="1">
        <v>175</v>
      </c>
      <c r="G1037" s="1" t="s">
        <v>5</v>
      </c>
      <c r="H1037" s="1">
        <v>3.59503871647871E-5</v>
      </c>
      <c r="I1037" s="1">
        <v>4.3499968469392401E-5</v>
      </c>
      <c r="J1037" s="1">
        <v>5.1768557517293402E-5</v>
      </c>
      <c r="K1037" s="1">
        <v>1.85909547636538E-4</v>
      </c>
      <c r="L1037" s="1">
        <v>4.5779198980924898E-4</v>
      </c>
      <c r="M1037" s="1">
        <v>1.6948297704383299E-2</v>
      </c>
      <c r="N1037" s="1">
        <v>2.3803611969484899E-5</v>
      </c>
      <c r="O1037" s="1">
        <v>2.18993230119261E-5</v>
      </c>
      <c r="P1037" s="1">
        <v>1.55616905593711E-7</v>
      </c>
      <c r="Q1037" s="1">
        <v>1.3832972749119399E-7</v>
      </c>
      <c r="R1037" s="1">
        <v>549.86885380498302</v>
      </c>
      <c r="S1037" s="1">
        <v>262.559159280004</v>
      </c>
      <c r="T1037" s="1">
        <v>0.85246900254892599</v>
      </c>
      <c r="U1037" s="1">
        <v>37414.680197400601</v>
      </c>
      <c r="V1037" s="1">
        <f t="shared" si="65"/>
        <v>0.38497763960198966</v>
      </c>
      <c r="W1037" s="1">
        <f t="shared" si="66"/>
        <v>4.0514898255493943</v>
      </c>
      <c r="X1037" s="1">
        <f t="shared" si="67"/>
        <v>307.99848263683333</v>
      </c>
    </row>
    <row r="1038" spans="1:24" hidden="1" x14ac:dyDescent="0.3">
      <c r="A1038" s="18" t="str">
        <f t="shared" si="64"/>
        <v>ConstMin - Cranes_1973_300</v>
      </c>
      <c r="B1038" s="1" t="s">
        <v>40</v>
      </c>
      <c r="C1038" s="1">
        <v>2020</v>
      </c>
      <c r="D1038" s="1" t="s">
        <v>85</v>
      </c>
      <c r="E1038" s="1">
        <v>1973</v>
      </c>
      <c r="F1038" s="1">
        <v>300</v>
      </c>
      <c r="G1038" s="1" t="s">
        <v>5</v>
      </c>
      <c r="H1038" s="1">
        <v>2.9120117591406399E-5</v>
      </c>
      <c r="I1038" s="1">
        <v>3.5235342285601803E-5</v>
      </c>
      <c r="J1038" s="1">
        <v>4.19329693316253E-5</v>
      </c>
      <c r="K1038" s="1">
        <v>1.50588305592542E-4</v>
      </c>
      <c r="L1038" s="1">
        <v>3.7081538272574599E-4</v>
      </c>
      <c r="M1038" s="1">
        <v>1.37282644513274E-2</v>
      </c>
      <c r="N1038" s="1">
        <v>1.92811269729677E-5</v>
      </c>
      <c r="O1038" s="1">
        <v>1.77386368151303E-5</v>
      </c>
      <c r="P1038" s="1">
        <v>1.2605100939047099E-7</v>
      </c>
      <c r="Q1038" s="1">
        <v>1.1204824895116299E-7</v>
      </c>
      <c r="R1038" s="1">
        <v>445.398421142367</v>
      </c>
      <c r="S1038" s="1">
        <v>141.67972741591899</v>
      </c>
      <c r="T1038" s="1">
        <v>0.426234501274463</v>
      </c>
      <c r="U1038" s="1">
        <v>29540.223166219101</v>
      </c>
      <c r="V1038" s="1">
        <f t="shared" si="65"/>
        <v>0.39496019029253199</v>
      </c>
      <c r="W1038" s="1">
        <f t="shared" si="66"/>
        <v>4.1565458038591405</v>
      </c>
      <c r="X1038" s="1">
        <f t="shared" si="67"/>
        <v>332.39854350665968</v>
      </c>
    </row>
    <row r="1039" spans="1:24" hidden="1" x14ac:dyDescent="0.3">
      <c r="A1039" s="18" t="str">
        <f t="shared" si="64"/>
        <v>ConstMin - Cranes_1973_600</v>
      </c>
      <c r="B1039" s="1" t="s">
        <v>40</v>
      </c>
      <c r="C1039" s="1">
        <v>2020</v>
      </c>
      <c r="D1039" s="1" t="s">
        <v>85</v>
      </c>
      <c r="E1039" s="1">
        <v>1973</v>
      </c>
      <c r="F1039" s="1">
        <v>600</v>
      </c>
      <c r="G1039" s="1" t="s">
        <v>5</v>
      </c>
      <c r="H1039" s="1">
        <v>6.3564798880440604E-5</v>
      </c>
      <c r="I1039" s="1">
        <v>7.6913406645333102E-5</v>
      </c>
      <c r="J1039" s="1">
        <v>9.15333103878345E-5</v>
      </c>
      <c r="K1039" s="1">
        <v>9.2950307151475596E-4</v>
      </c>
      <c r="L1039" s="1">
        <v>8.7760188478043001E-4</v>
      </c>
      <c r="M1039" s="1">
        <v>3.46023065768018E-2</v>
      </c>
      <c r="N1039" s="1">
        <v>4.09170083054617E-5</v>
      </c>
      <c r="O1039" s="1">
        <v>3.7643647641024799E-5</v>
      </c>
      <c r="P1039" s="1">
        <v>3.1800854017282497E-7</v>
      </c>
      <c r="Q1039" s="1">
        <v>2.8241937466662601E-7</v>
      </c>
      <c r="R1039" s="1">
        <v>1122.6337292549299</v>
      </c>
      <c r="S1039" s="1">
        <v>239.14396943022601</v>
      </c>
      <c r="T1039" s="1">
        <v>0.63935175191169502</v>
      </c>
      <c r="U1039" s="1">
        <v>78080.506018968794</v>
      </c>
      <c r="V1039" s="1">
        <f t="shared" si="65"/>
        <v>0.32617301570106477</v>
      </c>
      <c r="W1039" s="1">
        <f t="shared" si="66"/>
        <v>3.7217185641476207</v>
      </c>
      <c r="X1039" s="1">
        <f t="shared" si="67"/>
        <v>374.04131405782982</v>
      </c>
    </row>
    <row r="1040" spans="1:24" hidden="1" x14ac:dyDescent="0.3">
      <c r="A1040" s="18" t="str">
        <f t="shared" si="64"/>
        <v>ConstMin - Cranes_1974_100</v>
      </c>
      <c r="B1040" s="1" t="s">
        <v>40</v>
      </c>
      <c r="C1040" s="1">
        <v>2020</v>
      </c>
      <c r="D1040" s="1" t="s">
        <v>85</v>
      </c>
      <c r="E1040" s="1">
        <v>1974</v>
      </c>
      <c r="F1040" s="1">
        <v>100</v>
      </c>
      <c r="G1040" s="1" t="s">
        <v>5</v>
      </c>
      <c r="H1040" s="1">
        <v>5.3709893255046199E-6</v>
      </c>
      <c r="I1040" s="1">
        <v>6.49889708386059E-6</v>
      </c>
      <c r="J1040" s="1">
        <v>7.7342246287266598E-6</v>
      </c>
      <c r="K1040" s="1">
        <v>2.10678767308334E-5</v>
      </c>
      <c r="L1040" s="1">
        <v>5.1467583566559598E-5</v>
      </c>
      <c r="M1040" s="1">
        <v>1.7590648494279399E-3</v>
      </c>
      <c r="N1040" s="1">
        <v>3.77350857756514E-6</v>
      </c>
      <c r="O1040" s="1">
        <v>3.4716278913599301E-6</v>
      </c>
      <c r="P1040" s="1">
        <v>1.61022972015613E-8</v>
      </c>
      <c r="Q1040" s="1">
        <v>1.4357250828664299E-8</v>
      </c>
      <c r="R1040" s="1">
        <v>57.070921776021201</v>
      </c>
      <c r="S1040" s="1">
        <v>47.900109185079998</v>
      </c>
      <c r="T1040" s="1">
        <v>0.106558625318615</v>
      </c>
      <c r="U1040" s="1">
        <v>3832.0087348063998</v>
      </c>
      <c r="V1040" s="1">
        <f t="shared" si="65"/>
        <v>0.56156724691976512</v>
      </c>
      <c r="W1040" s="1">
        <f t="shared" si="66"/>
        <v>4.4472944926089886</v>
      </c>
      <c r="X1040" s="1">
        <f t="shared" si="67"/>
        <v>449.51883568182825</v>
      </c>
    </row>
    <row r="1041" spans="1:24" hidden="1" x14ac:dyDescent="0.3">
      <c r="A1041" s="18" t="str">
        <f t="shared" si="64"/>
        <v>ConstMin - Cranes_1974_175</v>
      </c>
      <c r="B1041" s="1" t="s">
        <v>40</v>
      </c>
      <c r="C1041" s="1">
        <v>2020</v>
      </c>
      <c r="D1041" s="1" t="s">
        <v>85</v>
      </c>
      <c r="E1041" s="1">
        <v>1974</v>
      </c>
      <c r="F1041" s="1">
        <v>175</v>
      </c>
      <c r="G1041" s="1" t="s">
        <v>5</v>
      </c>
      <c r="H1041" s="1">
        <v>8.8400669547675699E-6</v>
      </c>
      <c r="I1041" s="1">
        <v>1.06964810152687E-5</v>
      </c>
      <c r="J1041" s="1">
        <v>1.2729696414865299E-5</v>
      </c>
      <c r="K1041" s="1">
        <v>4.5714468695549599E-5</v>
      </c>
      <c r="L1041" s="1">
        <v>1.12569353501536E-4</v>
      </c>
      <c r="M1041" s="1">
        <v>4.1675235871404597E-3</v>
      </c>
      <c r="N1041" s="1">
        <v>5.8532199559080699E-6</v>
      </c>
      <c r="O1041" s="1">
        <v>5.3849623594354296E-6</v>
      </c>
      <c r="P1041" s="1">
        <v>3.8265620296005998E-8</v>
      </c>
      <c r="Q1041" s="1">
        <v>3.4014767275014703E-8</v>
      </c>
      <c r="R1041" s="1">
        <v>135.210713077897</v>
      </c>
      <c r="S1041" s="1">
        <v>71.671875530032906</v>
      </c>
      <c r="T1041" s="1">
        <v>0.213117250637231</v>
      </c>
      <c r="U1041" s="1">
        <v>9066.49225454917</v>
      </c>
      <c r="V1041" s="1">
        <f t="shared" si="65"/>
        <v>0.390652160488765</v>
      </c>
      <c r="W1041" s="1">
        <f t="shared" si="66"/>
        <v>4.1112082644213315</v>
      </c>
      <c r="X1041" s="1">
        <f t="shared" si="67"/>
        <v>336.30255324583294</v>
      </c>
    </row>
    <row r="1042" spans="1:24" hidden="1" x14ac:dyDescent="0.3">
      <c r="A1042" s="18" t="str">
        <f t="shared" si="64"/>
        <v>ConstMin - Cranes_1974_300</v>
      </c>
      <c r="B1042" s="1" t="s">
        <v>40</v>
      </c>
      <c r="C1042" s="1">
        <v>2020</v>
      </c>
      <c r="D1042" s="1" t="s">
        <v>85</v>
      </c>
      <c r="E1042" s="1">
        <v>1974</v>
      </c>
      <c r="F1042" s="1">
        <v>300</v>
      </c>
      <c r="G1042" s="1" t="s">
        <v>5</v>
      </c>
      <c r="H1042" s="1">
        <v>2.3298746996964701E-5</v>
      </c>
      <c r="I1042" s="1">
        <v>2.8191483866327199E-5</v>
      </c>
      <c r="J1042" s="1">
        <v>3.3550195675629097E-5</v>
      </c>
      <c r="K1042" s="1">
        <v>1.20484363488203E-4</v>
      </c>
      <c r="L1042" s="1">
        <v>2.9668608849503302E-4</v>
      </c>
      <c r="M1042" s="1">
        <v>1.09838622441996E-2</v>
      </c>
      <c r="N1042" s="1">
        <v>1.5426658142757501E-5</v>
      </c>
      <c r="O1042" s="1">
        <v>1.4192525491336899E-5</v>
      </c>
      <c r="P1042" s="1">
        <v>1.00852291110503E-7</v>
      </c>
      <c r="Q1042" s="1">
        <v>8.96488070685704E-8</v>
      </c>
      <c r="R1042" s="1">
        <v>356.35931395091302</v>
      </c>
      <c r="S1042" s="1">
        <v>120.403996537186</v>
      </c>
      <c r="T1042" s="1">
        <v>0.426234501274463</v>
      </c>
      <c r="U1042" s="1">
        <v>23629.284320422801</v>
      </c>
      <c r="V1042" s="1">
        <f t="shared" si="65"/>
        <v>0.3950535496276163</v>
      </c>
      <c r="W1042" s="1">
        <f t="shared" si="66"/>
        <v>4.157528313899487</v>
      </c>
      <c r="X1042" s="1">
        <f t="shared" si="67"/>
        <v>282.48299041295786</v>
      </c>
    </row>
    <row r="1043" spans="1:24" hidden="1" x14ac:dyDescent="0.3">
      <c r="A1043" s="18" t="str">
        <f t="shared" si="64"/>
        <v>ConstMin - Cranes_1974_600</v>
      </c>
      <c r="B1043" s="1" t="s">
        <v>40</v>
      </c>
      <c r="C1043" s="1">
        <v>2020</v>
      </c>
      <c r="D1043" s="1" t="s">
        <v>85</v>
      </c>
      <c r="E1043" s="1">
        <v>1974</v>
      </c>
      <c r="F1043" s="1">
        <v>600</v>
      </c>
      <c r="G1043" s="1" t="s">
        <v>5</v>
      </c>
      <c r="H1043" s="1">
        <v>3.7733171196470201E-5</v>
      </c>
      <c r="I1043" s="1">
        <v>4.5657137147728897E-5</v>
      </c>
      <c r="J1043" s="1">
        <v>5.4335766522917101E-5</v>
      </c>
      <c r="K1043" s="1">
        <v>5.5176920469897795E-4</v>
      </c>
      <c r="L1043" s="1">
        <v>5.2095975672086195E-4</v>
      </c>
      <c r="M1043" s="1">
        <v>2.05405315654506E-2</v>
      </c>
      <c r="N1043" s="1">
        <v>2.4289048442383399E-5</v>
      </c>
      <c r="O1043" s="1">
        <v>2.2345924566992699E-5</v>
      </c>
      <c r="P1043" s="1">
        <v>1.8877540556449601E-7</v>
      </c>
      <c r="Q1043" s="1">
        <v>1.67649057358616E-7</v>
      </c>
      <c r="R1043" s="1">
        <v>666.41492528882702</v>
      </c>
      <c r="S1043" s="1">
        <v>143.34375106006499</v>
      </c>
      <c r="T1043" s="1">
        <v>0.426234501274463</v>
      </c>
      <c r="U1043" s="1">
        <v>44902.430019565603</v>
      </c>
      <c r="V1043" s="1">
        <f t="shared" si="65"/>
        <v>0.33668784066201929</v>
      </c>
      <c r="W1043" s="1">
        <f t="shared" si="66"/>
        <v>3.8416954395241314</v>
      </c>
      <c r="X1043" s="1">
        <f t="shared" si="67"/>
        <v>336.30255324583027</v>
      </c>
    </row>
    <row r="1044" spans="1:24" hidden="1" x14ac:dyDescent="0.3">
      <c r="A1044" s="18" t="str">
        <f t="shared" si="64"/>
        <v>ConstMin - Cranes_1974_750</v>
      </c>
      <c r="B1044" s="1" t="s">
        <v>40</v>
      </c>
      <c r="C1044" s="1">
        <v>2020</v>
      </c>
      <c r="D1044" s="1" t="s">
        <v>85</v>
      </c>
      <c r="E1044" s="1">
        <v>1974</v>
      </c>
      <c r="F1044" s="1">
        <v>750</v>
      </c>
      <c r="G1044" s="1" t="s">
        <v>5</v>
      </c>
      <c r="H1044" s="1">
        <v>1.30304588129497E-5</v>
      </c>
      <c r="I1044" s="1">
        <v>1.5766855163669202E-5</v>
      </c>
      <c r="J1044" s="1">
        <v>1.8763860690647601E-5</v>
      </c>
      <c r="K1044" s="1">
        <v>1.9054337783188001E-4</v>
      </c>
      <c r="L1044" s="1">
        <v>1.79903899881877E-4</v>
      </c>
      <c r="M1044" s="1">
        <v>7.09329595347492E-3</v>
      </c>
      <c r="N1044" s="1">
        <v>8.3877775256754894E-6</v>
      </c>
      <c r="O1044" s="1">
        <v>7.7167553236214505E-6</v>
      </c>
      <c r="P1044" s="1">
        <v>6.5190125004287105E-8</v>
      </c>
      <c r="Q1044" s="1">
        <v>5.7894528015330302E-8</v>
      </c>
      <c r="R1044" s="1">
        <v>230.13417534128001</v>
      </c>
      <c r="S1044" s="1">
        <v>23.771766344952901</v>
      </c>
      <c r="T1044" s="1">
        <v>0.106558625318615</v>
      </c>
      <c r="U1044" s="1">
        <v>15451.6481242193</v>
      </c>
      <c r="V1044" s="1">
        <f t="shared" si="65"/>
        <v>0.33787718661841193</v>
      </c>
      <c r="W1044" s="1">
        <f t="shared" si="66"/>
        <v>3.8552661848403322</v>
      </c>
      <c r="X1044" s="1">
        <f t="shared" si="67"/>
        <v>223.08627080984078</v>
      </c>
    </row>
    <row r="1045" spans="1:24" hidden="1" x14ac:dyDescent="0.3">
      <c r="A1045" s="18" t="str">
        <f t="shared" si="64"/>
        <v>ConstMin - Cranes_1975_100</v>
      </c>
      <c r="B1045" s="1" t="s">
        <v>40</v>
      </c>
      <c r="C1045" s="1">
        <v>2020</v>
      </c>
      <c r="D1045" s="1" t="s">
        <v>85</v>
      </c>
      <c r="E1045" s="1">
        <v>1975</v>
      </c>
      <c r="F1045" s="1">
        <v>100</v>
      </c>
      <c r="G1045" s="1" t="s">
        <v>5</v>
      </c>
      <c r="H1045" s="1">
        <v>1.4529064768300601E-5</v>
      </c>
      <c r="I1045" s="1">
        <v>1.7580168369643702E-5</v>
      </c>
      <c r="J1045" s="1">
        <v>2.09218532663529E-5</v>
      </c>
      <c r="K1045" s="1">
        <v>5.6990719400488502E-5</v>
      </c>
      <c r="L1045" s="1">
        <v>1.3922497510013401E-4</v>
      </c>
      <c r="M1045" s="1">
        <v>4.7584468298265299E-3</v>
      </c>
      <c r="N1045" s="1">
        <v>1.02077191378575E-5</v>
      </c>
      <c r="O1045" s="1">
        <v>9.3911016068289097E-6</v>
      </c>
      <c r="P1045" s="1">
        <v>4.3558328788510499E-8</v>
      </c>
      <c r="Q1045" s="1">
        <v>3.8837803343577303E-8</v>
      </c>
      <c r="R1045" s="1">
        <v>154.382566901215</v>
      </c>
      <c r="S1045" s="1">
        <v>119.215408219938</v>
      </c>
      <c r="T1045" s="1">
        <v>0.426234501274463</v>
      </c>
      <c r="U1045" s="1">
        <v>10878.406000069401</v>
      </c>
      <c r="V1045" s="1">
        <f t="shared" si="65"/>
        <v>0.53511406653570759</v>
      </c>
      <c r="W1045" s="1">
        <f t="shared" si="66"/>
        <v>4.2378002885233608</v>
      </c>
      <c r="X1045" s="1">
        <f t="shared" si="67"/>
        <v>279.69441202783401</v>
      </c>
    </row>
    <row r="1046" spans="1:24" hidden="1" x14ac:dyDescent="0.3">
      <c r="A1046" s="18" t="str">
        <f t="shared" si="64"/>
        <v>ConstMin - Cranes_1975_175</v>
      </c>
      <c r="B1046" s="1" t="s">
        <v>40</v>
      </c>
      <c r="C1046" s="1">
        <v>2020</v>
      </c>
      <c r="D1046" s="1" t="s">
        <v>85</v>
      </c>
      <c r="E1046" s="1">
        <v>1975</v>
      </c>
      <c r="F1046" s="1">
        <v>175</v>
      </c>
      <c r="G1046" s="1" t="s">
        <v>5</v>
      </c>
      <c r="H1046" s="1">
        <v>3.1084474017122899E-5</v>
      </c>
      <c r="I1046" s="1">
        <v>3.7612213560718797E-5</v>
      </c>
      <c r="J1046" s="1">
        <v>4.4761642584657102E-5</v>
      </c>
      <c r="K1046" s="1">
        <v>1.6074654430157001E-4</v>
      </c>
      <c r="L1046" s="1">
        <v>3.9582948431806899E-4</v>
      </c>
      <c r="M1046" s="1">
        <v>1.4654332294434601E-2</v>
      </c>
      <c r="N1046" s="1">
        <v>2.05817743877839E-5</v>
      </c>
      <c r="O1046" s="1">
        <v>1.8935232436761201E-5</v>
      </c>
      <c r="P1046" s="1">
        <v>1.3455403515906601E-7</v>
      </c>
      <c r="Q1046" s="1">
        <v>1.19606690194631E-7</v>
      </c>
      <c r="R1046" s="1">
        <v>475.44367243054103</v>
      </c>
      <c r="S1046" s="1">
        <v>215.015626590099</v>
      </c>
      <c r="T1046" s="1">
        <v>0.63935175191169502</v>
      </c>
      <c r="U1046" s="1">
        <v>31392.281482154402</v>
      </c>
      <c r="V1046" s="1">
        <f t="shared" si="65"/>
        <v>0.39672960892457781</v>
      </c>
      <c r="W1046" s="1">
        <f t="shared" si="66"/>
        <v>4.1751670972731691</v>
      </c>
      <c r="X1046" s="1">
        <f t="shared" si="67"/>
        <v>336.30255324583231</v>
      </c>
    </row>
    <row r="1047" spans="1:24" hidden="1" x14ac:dyDescent="0.3">
      <c r="A1047" s="18" t="str">
        <f t="shared" si="64"/>
        <v>ConstMin - Cranes_1975_300</v>
      </c>
      <c r="B1047" s="1" t="s">
        <v>40</v>
      </c>
      <c r="C1047" s="1">
        <v>2020</v>
      </c>
      <c r="D1047" s="1" t="s">
        <v>85</v>
      </c>
      <c r="E1047" s="1">
        <v>1975</v>
      </c>
      <c r="F1047" s="1">
        <v>300</v>
      </c>
      <c r="G1047" s="1" t="s">
        <v>5</v>
      </c>
      <c r="H1047" s="1">
        <v>1.95575025121137E-5</v>
      </c>
      <c r="I1047" s="1">
        <v>2.3664578039657602E-5</v>
      </c>
      <c r="J1047" s="1">
        <v>2.8162803617443799E-5</v>
      </c>
      <c r="K1047" s="1">
        <v>1.01137337638712E-4</v>
      </c>
      <c r="L1047" s="1">
        <v>2.4904510623711799E-4</v>
      </c>
      <c r="M1047" s="1">
        <v>9.2201058478222804E-3</v>
      </c>
      <c r="N1047" s="1">
        <v>1.2949490606503699E-5</v>
      </c>
      <c r="O1047" s="1">
        <v>1.19135313579834E-5</v>
      </c>
      <c r="P1047" s="1">
        <v>8.4657725885562197E-8</v>
      </c>
      <c r="Q1047" s="1">
        <v>7.5253264464393103E-8</v>
      </c>
      <c r="R1047" s="1">
        <v>299.13618010093398</v>
      </c>
      <c r="S1047" s="1">
        <v>92.947606408765793</v>
      </c>
      <c r="T1047" s="1">
        <v>0.31967587595584701</v>
      </c>
      <c r="U1047" s="1">
        <v>19457.032274901601</v>
      </c>
      <c r="V1047" s="1">
        <f t="shared" si="65"/>
        <v>0.40272701802989364</v>
      </c>
      <c r="W1047" s="1">
        <f t="shared" si="66"/>
        <v>4.2382835992990211</v>
      </c>
      <c r="X1047" s="1">
        <f t="shared" si="67"/>
        <v>290.7557729554905</v>
      </c>
    </row>
    <row r="1048" spans="1:24" hidden="1" x14ac:dyDescent="0.3">
      <c r="A1048" s="18" t="str">
        <f t="shared" si="64"/>
        <v>ConstMin - Cranes_1975_600</v>
      </c>
      <c r="B1048" s="1" t="s">
        <v>40</v>
      </c>
      <c r="C1048" s="1">
        <v>2020</v>
      </c>
      <c r="D1048" s="1" t="s">
        <v>85</v>
      </c>
      <c r="E1048" s="1">
        <v>1975</v>
      </c>
      <c r="F1048" s="1">
        <v>600</v>
      </c>
      <c r="G1048" s="1" t="s">
        <v>5</v>
      </c>
      <c r="H1048" s="1">
        <v>6.4715002057200404E-5</v>
      </c>
      <c r="I1048" s="1">
        <v>7.8305152489212504E-5</v>
      </c>
      <c r="J1048" s="1">
        <v>9.3189602962368597E-5</v>
      </c>
      <c r="K1048" s="1">
        <v>9.4632240241007096E-4</v>
      </c>
      <c r="L1048" s="1">
        <v>8.9348206521966097E-4</v>
      </c>
      <c r="M1048" s="1">
        <v>3.5228434302348698E-2</v>
      </c>
      <c r="N1048" s="1">
        <v>4.16574003741123E-5</v>
      </c>
      <c r="O1048" s="1">
        <v>3.83248083441834E-5</v>
      </c>
      <c r="P1048" s="1">
        <v>3.2376289540694698E-7</v>
      </c>
      <c r="Q1048" s="1">
        <v>2.8752974499173403E-7</v>
      </c>
      <c r="R1048" s="1">
        <v>1142.9477537538601</v>
      </c>
      <c r="S1048" s="1">
        <v>259.82540615033503</v>
      </c>
      <c r="T1048" s="1">
        <v>0.63935175191169502</v>
      </c>
      <c r="U1048" s="1">
        <v>78207.447251250895</v>
      </c>
      <c r="V1048" s="1">
        <f t="shared" si="65"/>
        <v>0.33153610420604024</v>
      </c>
      <c r="W1048" s="1">
        <f t="shared" si="66"/>
        <v>3.7829127926377732</v>
      </c>
      <c r="X1048" s="1">
        <f t="shared" si="67"/>
        <v>406.38882332525645</v>
      </c>
    </row>
    <row r="1049" spans="1:24" hidden="1" x14ac:dyDescent="0.3">
      <c r="A1049" s="18" t="str">
        <f t="shared" si="64"/>
        <v>ConstMin - Cranes_1976_175</v>
      </c>
      <c r="B1049" s="1" t="s">
        <v>40</v>
      </c>
      <c r="C1049" s="1">
        <v>2020</v>
      </c>
      <c r="D1049" s="1" t="s">
        <v>85</v>
      </c>
      <c r="E1049" s="1">
        <v>1976</v>
      </c>
      <c r="F1049" s="1">
        <v>175</v>
      </c>
      <c r="G1049" s="1" t="s">
        <v>5</v>
      </c>
      <c r="H1049" s="1">
        <v>1.7091251426730099E-5</v>
      </c>
      <c r="I1049" s="1">
        <v>2.06804142263434E-5</v>
      </c>
      <c r="J1049" s="1">
        <v>2.46114020544914E-5</v>
      </c>
      <c r="K1049" s="1">
        <v>7.5568235508327906E-5</v>
      </c>
      <c r="L1049" s="1">
        <v>1.8529748030594301E-4</v>
      </c>
      <c r="M1049" s="1">
        <v>6.5803960922236598E-3</v>
      </c>
      <c r="N1049" s="1">
        <v>1.17316330099018E-5</v>
      </c>
      <c r="O1049" s="1">
        <v>1.07931023691096E-5</v>
      </c>
      <c r="P1049" s="1">
        <v>6.0326287653369401E-8</v>
      </c>
      <c r="Q1049" s="1">
        <v>5.3708308297298697E-8</v>
      </c>
      <c r="R1049" s="1">
        <v>213.493704201219</v>
      </c>
      <c r="S1049" s="1">
        <v>118.858831724764</v>
      </c>
      <c r="T1049" s="1">
        <v>0.53279312659307898</v>
      </c>
      <c r="U1049" s="1">
        <v>14334.375106006501</v>
      </c>
      <c r="V1049" s="1">
        <f t="shared" si="65"/>
        <v>0.47771521000814615</v>
      </c>
      <c r="W1049" s="1">
        <f t="shared" si="66"/>
        <v>4.2803506617181251</v>
      </c>
      <c r="X1049" s="1">
        <f t="shared" si="67"/>
        <v>223.08627080983817</v>
      </c>
    </row>
    <row r="1050" spans="1:24" hidden="1" x14ac:dyDescent="0.3">
      <c r="A1050" s="18" t="str">
        <f t="shared" si="64"/>
        <v>ConstMin - Cranes_1976_300</v>
      </c>
      <c r="B1050" s="1" t="s">
        <v>40</v>
      </c>
      <c r="C1050" s="1">
        <v>2020</v>
      </c>
      <c r="D1050" s="1" t="s">
        <v>85</v>
      </c>
      <c r="E1050" s="1">
        <v>1976</v>
      </c>
      <c r="F1050" s="1">
        <v>300</v>
      </c>
      <c r="G1050" s="1" t="s">
        <v>5</v>
      </c>
      <c r="H1050" s="1">
        <v>7.5327364821441806E-5</v>
      </c>
      <c r="I1050" s="1">
        <v>9.1146111433944494E-5</v>
      </c>
      <c r="J1050" s="1">
        <v>1.08471405342876E-4</v>
      </c>
      <c r="K1050" s="1">
        <v>3.8953895696354197E-4</v>
      </c>
      <c r="L1050" s="1">
        <v>9.5921816003338896E-4</v>
      </c>
      <c r="M1050" s="1">
        <v>3.5512012664246501E-2</v>
      </c>
      <c r="N1050" s="1">
        <v>4.9876051533868002E-5</v>
      </c>
      <c r="O1050" s="1">
        <v>4.5885967411158497E-5</v>
      </c>
      <c r="P1050" s="1">
        <v>3.2606634711080598E-7</v>
      </c>
      <c r="Q1050" s="1">
        <v>2.8984427345989998E-7</v>
      </c>
      <c r="R1050" s="1">
        <v>1152.1481413998899</v>
      </c>
      <c r="S1050" s="1">
        <v>359.42910713568699</v>
      </c>
      <c r="T1050" s="1">
        <v>0.95902762786754203</v>
      </c>
      <c r="U1050" s="1">
        <v>77756.496843687099</v>
      </c>
      <c r="V1050" s="1">
        <f t="shared" si="65"/>
        <v>0.3881414818988646</v>
      </c>
      <c r="W1050" s="1">
        <f t="shared" si="66"/>
        <v>4.0847859798109374</v>
      </c>
      <c r="X1050" s="1">
        <f t="shared" si="67"/>
        <v>374.78493496052886</v>
      </c>
    </row>
    <row r="1051" spans="1:24" hidden="1" x14ac:dyDescent="0.3">
      <c r="A1051" s="18" t="str">
        <f t="shared" si="64"/>
        <v>ConstMin - Cranes_1976_600</v>
      </c>
      <c r="B1051" s="1" t="s">
        <v>40</v>
      </c>
      <c r="C1051" s="1">
        <v>2020</v>
      </c>
      <c r="D1051" s="1" t="s">
        <v>85</v>
      </c>
      <c r="E1051" s="1">
        <v>1976</v>
      </c>
      <c r="F1051" s="1">
        <v>600</v>
      </c>
      <c r="G1051" s="1" t="s">
        <v>5</v>
      </c>
      <c r="H1051" s="1">
        <v>9.1440696194161503E-5</v>
      </c>
      <c r="I1051" s="1">
        <v>1.1064324239493501E-4</v>
      </c>
      <c r="J1051" s="1">
        <v>1.31674602519592E-4</v>
      </c>
      <c r="K1051" s="1">
        <v>1.3371301328867101E-3</v>
      </c>
      <c r="L1051" s="1">
        <v>1.26246804424837E-3</v>
      </c>
      <c r="M1051" s="1">
        <v>4.9776905756562899E-2</v>
      </c>
      <c r="N1051" s="1">
        <v>5.8860875697429299E-5</v>
      </c>
      <c r="O1051" s="1">
        <v>5.4152005641634999E-5</v>
      </c>
      <c r="P1051" s="1">
        <v>4.5746895799649901E-7</v>
      </c>
      <c r="Q1051" s="1">
        <v>4.0627241323943701E-7</v>
      </c>
      <c r="R1051" s="1">
        <v>1614.9568878083301</v>
      </c>
      <c r="S1051" s="1">
        <v>357.88394232326499</v>
      </c>
      <c r="T1051" s="1">
        <v>0.95902762786754203</v>
      </c>
      <c r="U1051" s="1">
        <v>109353.426820997</v>
      </c>
      <c r="V1051" s="1">
        <f t="shared" si="65"/>
        <v>0.33502799465009214</v>
      </c>
      <c r="W1051" s="1">
        <f t="shared" si="66"/>
        <v>3.8227561667491172</v>
      </c>
      <c r="X1051" s="1">
        <f t="shared" si="67"/>
        <v>373.17375633801328</v>
      </c>
    </row>
    <row r="1052" spans="1:24" hidden="1" x14ac:dyDescent="0.3">
      <c r="A1052" s="18" t="str">
        <f t="shared" si="64"/>
        <v>ConstMin - Cranes_1977_175</v>
      </c>
      <c r="B1052" s="1" t="s">
        <v>40</v>
      </c>
      <c r="C1052" s="1">
        <v>2020</v>
      </c>
      <c r="D1052" s="1" t="s">
        <v>85</v>
      </c>
      <c r="E1052" s="1">
        <v>1977</v>
      </c>
      <c r="F1052" s="1">
        <v>175</v>
      </c>
      <c r="G1052" s="1" t="s">
        <v>5</v>
      </c>
      <c r="H1052" s="1">
        <v>3.3927477571317299E-5</v>
      </c>
      <c r="I1052" s="1">
        <v>4.1052247861294002E-5</v>
      </c>
      <c r="J1052" s="1">
        <v>4.8855567702696998E-5</v>
      </c>
      <c r="K1052" s="1">
        <v>1.58326952454808E-4</v>
      </c>
      <c r="L1052" s="1">
        <v>3.8882243721221E-4</v>
      </c>
      <c r="M1052" s="1">
        <v>1.4021294922906101E-2</v>
      </c>
      <c r="N1052" s="1">
        <v>2.30187820738814E-5</v>
      </c>
      <c r="O1052" s="1">
        <v>2.11772795079709E-5</v>
      </c>
      <c r="P1052" s="1">
        <v>1.28616000619312E-7</v>
      </c>
      <c r="Q1052" s="1">
        <v>1.1443992426789E-7</v>
      </c>
      <c r="R1052" s="1">
        <v>454.905472077355</v>
      </c>
      <c r="S1052" s="1">
        <v>235.69706331020799</v>
      </c>
      <c r="T1052" s="1">
        <v>0.85246900254892599</v>
      </c>
      <c r="U1052" s="1">
        <v>30451.7119271058</v>
      </c>
      <c r="V1052" s="1">
        <f t="shared" si="65"/>
        <v>0.44638935589034839</v>
      </c>
      <c r="W1052" s="1">
        <f t="shared" si="66"/>
        <v>4.2279340680518551</v>
      </c>
      <c r="X1052" s="1">
        <f t="shared" si="67"/>
        <v>276.48754688494444</v>
      </c>
    </row>
    <row r="1053" spans="1:24" hidden="1" x14ac:dyDescent="0.3">
      <c r="A1053" s="18" t="str">
        <f t="shared" si="64"/>
        <v>ConstMin - Cranes_1977_300</v>
      </c>
      <c r="B1053" s="1" t="s">
        <v>40</v>
      </c>
      <c r="C1053" s="1">
        <v>2020</v>
      </c>
      <c r="D1053" s="1" t="s">
        <v>85</v>
      </c>
      <c r="E1053" s="1">
        <v>1977</v>
      </c>
      <c r="F1053" s="1">
        <v>300</v>
      </c>
      <c r="G1053" s="1" t="s">
        <v>5</v>
      </c>
      <c r="H1053" s="1">
        <v>3.03203484042448E-5</v>
      </c>
      <c r="I1053" s="1">
        <v>3.6687621569136198E-5</v>
      </c>
      <c r="J1053" s="1">
        <v>4.3661301702112499E-5</v>
      </c>
      <c r="K1053" s="1">
        <v>1.5679503617520299E-4</v>
      </c>
      <c r="L1053" s="1">
        <v>3.8609911387225802E-4</v>
      </c>
      <c r="M1053" s="1">
        <v>1.4294096163701401E-2</v>
      </c>
      <c r="N1053" s="1">
        <v>2.0075828526852699E-5</v>
      </c>
      <c r="O1053" s="1">
        <v>1.8469762244704501E-5</v>
      </c>
      <c r="P1053" s="1">
        <v>1.3124639725197001E-7</v>
      </c>
      <c r="Q1053" s="1">
        <v>1.16666491322391E-7</v>
      </c>
      <c r="R1053" s="1">
        <v>463.75620789809</v>
      </c>
      <c r="S1053" s="1">
        <v>155.110775400817</v>
      </c>
      <c r="T1053" s="1">
        <v>0.426234501274463</v>
      </c>
      <c r="U1053" s="1">
        <v>31099.710467863901</v>
      </c>
      <c r="V1053" s="1">
        <f t="shared" si="65"/>
        <v>0.39061760465951856</v>
      </c>
      <c r="W1053" s="1">
        <f t="shared" si="66"/>
        <v>4.1108446002076198</v>
      </c>
      <c r="X1053" s="1">
        <f t="shared" si="67"/>
        <v>363.90947925854863</v>
      </c>
    </row>
    <row r="1054" spans="1:24" hidden="1" x14ac:dyDescent="0.3">
      <c r="A1054" s="18" t="str">
        <f t="shared" si="64"/>
        <v>ConstMin - Cranes_1977_600</v>
      </c>
      <c r="B1054" s="1" t="s">
        <v>40</v>
      </c>
      <c r="C1054" s="1">
        <v>2020</v>
      </c>
      <c r="D1054" s="1" t="s">
        <v>85</v>
      </c>
      <c r="E1054" s="1">
        <v>1977</v>
      </c>
      <c r="F1054" s="1">
        <v>600</v>
      </c>
      <c r="G1054" s="1" t="s">
        <v>5</v>
      </c>
      <c r="H1054" s="1">
        <v>3.1258035509419798E-5</v>
      </c>
      <c r="I1054" s="1">
        <v>3.7822222966397899E-5</v>
      </c>
      <c r="J1054" s="1">
        <v>4.5011571133564501E-5</v>
      </c>
      <c r="K1054" s="1">
        <v>4.5708380309944301E-4</v>
      </c>
      <c r="L1054" s="1">
        <v>4.3156135724109902E-4</v>
      </c>
      <c r="M1054" s="1">
        <v>1.70157091147238E-2</v>
      </c>
      <c r="N1054" s="1">
        <v>2.0120968225778501E-5</v>
      </c>
      <c r="O1054" s="1">
        <v>1.8511290767716199E-5</v>
      </c>
      <c r="P1054" s="1">
        <v>1.5638092806236601E-7</v>
      </c>
      <c r="Q1054" s="1">
        <v>1.38879930360229E-7</v>
      </c>
      <c r="R1054" s="1">
        <v>552.05594277308296</v>
      </c>
      <c r="S1054" s="1">
        <v>119.571984715113</v>
      </c>
      <c r="T1054" s="1">
        <v>0.31967587595584701</v>
      </c>
      <c r="U1054" s="1">
        <v>37067.315261684998</v>
      </c>
      <c r="V1054" s="1">
        <f t="shared" si="65"/>
        <v>0.3378660227211826</v>
      </c>
      <c r="W1054" s="1">
        <f t="shared" si="66"/>
        <v>3.8551388018823305</v>
      </c>
      <c r="X1054" s="1">
        <f t="shared" si="67"/>
        <v>374.04131405783039</v>
      </c>
    </row>
    <row r="1055" spans="1:24" hidden="1" x14ac:dyDescent="0.3">
      <c r="A1055" s="18" t="str">
        <f t="shared" si="64"/>
        <v>ConstMin - Cranes_1978_100</v>
      </c>
      <c r="B1055" s="1" t="s">
        <v>40</v>
      </c>
      <c r="C1055" s="1">
        <v>2020</v>
      </c>
      <c r="D1055" s="1" t="s">
        <v>85</v>
      </c>
      <c r="E1055" s="1">
        <v>1978</v>
      </c>
      <c r="F1055" s="1">
        <v>100</v>
      </c>
      <c r="G1055" s="1" t="s">
        <v>5</v>
      </c>
      <c r="H1055" s="1">
        <v>1.9412304559943999E-5</v>
      </c>
      <c r="I1055" s="1">
        <v>2.34888885175322E-5</v>
      </c>
      <c r="J1055" s="1">
        <v>2.7953718566319299E-5</v>
      </c>
      <c r="K1055" s="1">
        <v>7.6145383046701803E-5</v>
      </c>
      <c r="L1055" s="1">
        <v>1.8601869164291301E-4</v>
      </c>
      <c r="M1055" s="1">
        <v>6.3577677273784199E-3</v>
      </c>
      <c r="N1055" s="1">
        <v>1.36385483805394E-5</v>
      </c>
      <c r="O1055" s="1">
        <v>1.25474645100962E-5</v>
      </c>
      <c r="P1055" s="1">
        <v>5.8198346421415502E-8</v>
      </c>
      <c r="Q1055" s="1">
        <v>5.1891245511524897E-8</v>
      </c>
      <c r="R1055" s="1">
        <v>206.270772085136</v>
      </c>
      <c r="S1055" s="1">
        <v>138.47053895934999</v>
      </c>
      <c r="T1055" s="1">
        <v>0.426234501274463</v>
      </c>
      <c r="U1055" s="1">
        <v>13431.642279057</v>
      </c>
      <c r="V1055" s="1">
        <f t="shared" si="65"/>
        <v>0.57905784599404175</v>
      </c>
      <c r="W1055" s="1">
        <f t="shared" si="66"/>
        <v>4.5858101296268545</v>
      </c>
      <c r="X1055" s="1">
        <f t="shared" si="67"/>
        <v>324.86938186682681</v>
      </c>
    </row>
    <row r="1056" spans="1:24" hidden="1" x14ac:dyDescent="0.3">
      <c r="A1056" s="18" t="str">
        <f t="shared" si="64"/>
        <v>ConstMin - Cranes_1978_175</v>
      </c>
      <c r="B1056" s="1" t="s">
        <v>40</v>
      </c>
      <c r="C1056" s="1">
        <v>2020</v>
      </c>
      <c r="D1056" s="1" t="s">
        <v>85</v>
      </c>
      <c r="E1056" s="1">
        <v>1978</v>
      </c>
      <c r="F1056" s="1">
        <v>175</v>
      </c>
      <c r="G1056" s="1" t="s">
        <v>5</v>
      </c>
      <c r="H1056" s="1">
        <v>8.2608678030819105E-5</v>
      </c>
      <c r="I1056" s="1">
        <v>9.9956500417291104E-5</v>
      </c>
      <c r="J1056" s="1">
        <v>1.1895649636437901E-4</v>
      </c>
      <c r="K1056" s="1">
        <v>4.2719267231159801E-4</v>
      </c>
      <c r="L1056" s="1">
        <v>1.0519383537622099E-3</v>
      </c>
      <c r="M1056" s="1">
        <v>3.89446840117268E-2</v>
      </c>
      <c r="N1056" s="1">
        <v>5.4697183319454602E-5</v>
      </c>
      <c r="O1056" s="1">
        <v>5.0321408653898299E-5</v>
      </c>
      <c r="P1056" s="1">
        <v>3.5758465663854702E-7</v>
      </c>
      <c r="Q1056" s="1">
        <v>3.17861275541528E-7</v>
      </c>
      <c r="R1056" s="1">
        <v>1263.5173828571001</v>
      </c>
      <c r="S1056" s="1">
        <v>607.13091245009696</v>
      </c>
      <c r="T1056" s="1">
        <v>1.70493800509785</v>
      </c>
      <c r="U1056" s="1">
        <v>84542.979558676001</v>
      </c>
      <c r="V1056" s="1">
        <f t="shared" si="65"/>
        <v>0.39149128047343007</v>
      </c>
      <c r="W1056" s="1">
        <f t="shared" si="66"/>
        <v>4.1200391307641224</v>
      </c>
      <c r="X1056" s="1">
        <f t="shared" si="67"/>
        <v>356.10145978020614</v>
      </c>
    </row>
    <row r="1057" spans="1:24" hidden="1" x14ac:dyDescent="0.3">
      <c r="A1057" s="18" t="str">
        <f t="shared" si="64"/>
        <v>ConstMin - Cranes_1978_300</v>
      </c>
      <c r="B1057" s="1" t="s">
        <v>40</v>
      </c>
      <c r="C1057" s="1">
        <v>2020</v>
      </c>
      <c r="D1057" s="1" t="s">
        <v>85</v>
      </c>
      <c r="E1057" s="1">
        <v>1978</v>
      </c>
      <c r="F1057" s="1">
        <v>300</v>
      </c>
      <c r="G1057" s="1" t="s">
        <v>5</v>
      </c>
      <c r="H1057" s="1">
        <v>1.2879703091041501E-4</v>
      </c>
      <c r="I1057" s="1">
        <v>1.5584440740160299E-4</v>
      </c>
      <c r="J1057" s="1">
        <v>1.8546772451099799E-4</v>
      </c>
      <c r="K1057" s="1">
        <v>6.6604561569055798E-4</v>
      </c>
      <c r="L1057" s="1">
        <v>1.64010053053768E-3</v>
      </c>
      <c r="M1057" s="1">
        <v>6.0719524752392499E-2</v>
      </c>
      <c r="N1057" s="1">
        <v>8.5279597478611597E-5</v>
      </c>
      <c r="O1057" s="1">
        <v>7.8457229680322597E-5</v>
      </c>
      <c r="P1057" s="1">
        <v>5.5751820719105796E-7</v>
      </c>
      <c r="Q1057" s="1">
        <v>4.9558459845917095E-7</v>
      </c>
      <c r="R1057" s="1">
        <v>1969.97810998719</v>
      </c>
      <c r="S1057" s="1">
        <v>633.63643192471898</v>
      </c>
      <c r="T1057" s="1">
        <v>1.4918207544606199</v>
      </c>
      <c r="U1057" s="1">
        <v>132746.83248822801</v>
      </c>
      <c r="V1057" s="1">
        <f t="shared" si="65"/>
        <v>0.38873680018609424</v>
      </c>
      <c r="W1057" s="1">
        <f t="shared" si="66"/>
        <v>4.0910510864965133</v>
      </c>
      <c r="X1057" s="1">
        <f t="shared" si="67"/>
        <v>424.74032488830431</v>
      </c>
    </row>
    <row r="1058" spans="1:24" hidden="1" x14ac:dyDescent="0.3">
      <c r="A1058" s="18" t="str">
        <f t="shared" si="64"/>
        <v>ConstMin - Cranes_1978_600</v>
      </c>
      <c r="B1058" s="1" t="s">
        <v>40</v>
      </c>
      <c r="C1058" s="1">
        <v>2020</v>
      </c>
      <c r="D1058" s="1" t="s">
        <v>85</v>
      </c>
      <c r="E1058" s="1">
        <v>1978</v>
      </c>
      <c r="F1058" s="1">
        <v>600</v>
      </c>
      <c r="G1058" s="1" t="s">
        <v>5</v>
      </c>
      <c r="H1058" s="1">
        <v>9.0624616104836899E-5</v>
      </c>
      <c r="I1058" s="1">
        <v>1.09655785486852E-4</v>
      </c>
      <c r="J1058" s="1">
        <v>1.3049944719096499E-4</v>
      </c>
      <c r="K1058" s="1">
        <v>1.32519665770879E-3</v>
      </c>
      <c r="L1058" s="1">
        <v>1.2512009052478899E-3</v>
      </c>
      <c r="M1058" s="1">
        <v>4.9332662182456098E-2</v>
      </c>
      <c r="N1058" s="1">
        <v>5.8335560485536302E-5</v>
      </c>
      <c r="O1058" s="1">
        <v>5.3668715646693397E-5</v>
      </c>
      <c r="P1058" s="1">
        <v>4.5338618824907502E-7</v>
      </c>
      <c r="Q1058" s="1">
        <v>4.02646556907563E-7</v>
      </c>
      <c r="R1058" s="1">
        <v>1600.5438942932799</v>
      </c>
      <c r="S1058" s="1">
        <v>306.41806818644199</v>
      </c>
      <c r="T1058" s="1">
        <v>0.85246900254892599</v>
      </c>
      <c r="U1058" s="1">
        <v>107772.359094802</v>
      </c>
      <c r="V1058" s="1">
        <f t="shared" si="65"/>
        <v>0.33690911537893581</v>
      </c>
      <c r="W1058" s="1">
        <f t="shared" si="66"/>
        <v>3.8442202413381472</v>
      </c>
      <c r="X1058" s="1">
        <f t="shared" si="67"/>
        <v>359.44775384235237</v>
      </c>
    </row>
    <row r="1059" spans="1:24" hidden="1" x14ac:dyDescent="0.3">
      <c r="A1059" s="18" t="str">
        <f t="shared" si="64"/>
        <v>ConstMin - Cranes_1979_50</v>
      </c>
      <c r="B1059" s="1" t="s">
        <v>40</v>
      </c>
      <c r="C1059" s="1">
        <v>2020</v>
      </c>
      <c r="D1059" s="1" t="s">
        <v>85</v>
      </c>
      <c r="E1059" s="1">
        <v>1979</v>
      </c>
      <c r="F1059" s="1">
        <v>50</v>
      </c>
      <c r="G1059" s="1" t="s">
        <v>5</v>
      </c>
      <c r="H1059" s="1">
        <v>3.4671305767144301E-6</v>
      </c>
      <c r="I1059" s="1">
        <v>4.1952279978244603E-6</v>
      </c>
      <c r="J1059" s="1">
        <v>4.9926680304687802E-6</v>
      </c>
      <c r="K1059" s="1">
        <v>1.1528167833162301E-5</v>
      </c>
      <c r="L1059" s="1">
        <v>7.9380673772666002E-6</v>
      </c>
      <c r="M1059" s="1">
        <v>6.0659500084212295E-4</v>
      </c>
      <c r="N1059" s="1">
        <v>1.0913277102842699E-6</v>
      </c>
      <c r="O1059" s="1">
        <v>1.00402149346153E-6</v>
      </c>
      <c r="P1059" s="1">
        <v>5.5042576856370603E-9</v>
      </c>
      <c r="Q1059" s="1">
        <v>4.95094685186643E-9</v>
      </c>
      <c r="R1059" s="1">
        <v>19.680306757334399</v>
      </c>
      <c r="S1059" s="1">
        <v>23.771766344952901</v>
      </c>
      <c r="T1059" s="1">
        <v>0.106558625318615</v>
      </c>
      <c r="U1059" s="1">
        <v>1188.5883172476399</v>
      </c>
      <c r="V1059" s="1">
        <f t="shared" si="65"/>
        <v>1.1687260166581039</v>
      </c>
      <c r="W1059" s="1">
        <f t="shared" si="66"/>
        <v>2.21142351991536</v>
      </c>
      <c r="X1059" s="1">
        <f t="shared" si="67"/>
        <v>223.08627080984078</v>
      </c>
    </row>
    <row r="1060" spans="1:24" hidden="1" x14ac:dyDescent="0.3">
      <c r="A1060" s="18" t="str">
        <f t="shared" si="64"/>
        <v>ConstMin - Cranes_1979_100</v>
      </c>
      <c r="B1060" s="1" t="s">
        <v>40</v>
      </c>
      <c r="C1060" s="1">
        <v>2020</v>
      </c>
      <c r="D1060" s="1" t="s">
        <v>85</v>
      </c>
      <c r="E1060" s="1">
        <v>1979</v>
      </c>
      <c r="F1060" s="1">
        <v>100</v>
      </c>
      <c r="G1060" s="1" t="s">
        <v>5</v>
      </c>
      <c r="H1060" s="1">
        <v>1.6004400429514699E-5</v>
      </c>
      <c r="I1060" s="1">
        <v>1.9365324519712801E-5</v>
      </c>
      <c r="J1060" s="1">
        <v>2.30463366185012E-5</v>
      </c>
      <c r="K1060" s="1">
        <v>6.2777770530801801E-5</v>
      </c>
      <c r="L1060" s="1">
        <v>1.53362400596717E-4</v>
      </c>
      <c r="M1060" s="1">
        <v>5.2416373456642198E-3</v>
      </c>
      <c r="N1060" s="1">
        <v>1.12442491763632E-5</v>
      </c>
      <c r="O1060" s="1">
        <v>1.03447092422542E-5</v>
      </c>
      <c r="P1060" s="1">
        <v>4.79814046594909E-8</v>
      </c>
      <c r="Q1060" s="1">
        <v>4.2781539378192198E-8</v>
      </c>
      <c r="R1060" s="1">
        <v>170.059151048329</v>
      </c>
      <c r="S1060" s="1">
        <v>142.27402157454301</v>
      </c>
      <c r="T1060" s="1">
        <v>0.426234501274463</v>
      </c>
      <c r="U1060" s="1">
        <v>12733.5249309216</v>
      </c>
      <c r="V1060" s="1">
        <f t="shared" si="65"/>
        <v>0.50357566733709791</v>
      </c>
      <c r="W1060" s="1">
        <f t="shared" si="66"/>
        <v>3.9880340319779197</v>
      </c>
      <c r="X1060" s="1">
        <f t="shared" si="67"/>
        <v>333.79283269922166</v>
      </c>
    </row>
    <row r="1061" spans="1:24" hidden="1" x14ac:dyDescent="0.3">
      <c r="A1061" s="18" t="str">
        <f t="shared" si="64"/>
        <v>ConstMin - Cranes_1979_175</v>
      </c>
      <c r="B1061" s="1" t="s">
        <v>40</v>
      </c>
      <c r="C1061" s="1">
        <v>2020</v>
      </c>
      <c r="D1061" s="1" t="s">
        <v>85</v>
      </c>
      <c r="E1061" s="1">
        <v>1979</v>
      </c>
      <c r="F1061" s="1">
        <v>175</v>
      </c>
      <c r="G1061" s="1" t="s">
        <v>5</v>
      </c>
      <c r="H1061" s="1">
        <v>2.3014862594656399E-5</v>
      </c>
      <c r="I1061" s="1">
        <v>2.7847983739534199E-5</v>
      </c>
      <c r="J1061" s="1">
        <v>3.3141402136305199E-5</v>
      </c>
      <c r="K1061" s="1">
        <v>1.1901631752329301E-4</v>
      </c>
      <c r="L1061" s="1">
        <v>2.9307110641395501E-4</v>
      </c>
      <c r="M1061" s="1">
        <v>1.08500289883324E-2</v>
      </c>
      <c r="N1061" s="1">
        <v>1.52386914839908E-5</v>
      </c>
      <c r="O1061" s="1">
        <v>1.4019596165271499E-5</v>
      </c>
      <c r="P1061" s="1">
        <v>9.9623452822030298E-8</v>
      </c>
      <c r="Q1061" s="1">
        <v>8.8556478025483902E-8</v>
      </c>
      <c r="R1061" s="1">
        <v>352.01724135528798</v>
      </c>
      <c r="S1061" s="1">
        <v>167.11551740501801</v>
      </c>
      <c r="T1061" s="1">
        <v>0.53279312659307898</v>
      </c>
      <c r="U1061" s="1">
        <v>23563.2879541076</v>
      </c>
      <c r="V1061" s="1">
        <f t="shared" si="65"/>
        <v>0.39133299508876096</v>
      </c>
      <c r="W1061" s="1">
        <f t="shared" si="66"/>
        <v>4.1183733414830099</v>
      </c>
      <c r="X1061" s="1">
        <f t="shared" si="67"/>
        <v>313.65929675863214</v>
      </c>
    </row>
    <row r="1062" spans="1:24" hidden="1" x14ac:dyDescent="0.3">
      <c r="A1062" s="18" t="str">
        <f t="shared" si="64"/>
        <v>ConstMin - Cranes_1979_300</v>
      </c>
      <c r="B1062" s="1" t="s">
        <v>40</v>
      </c>
      <c r="C1062" s="1">
        <v>2020</v>
      </c>
      <c r="D1062" s="1" t="s">
        <v>85</v>
      </c>
      <c r="E1062" s="1">
        <v>1979</v>
      </c>
      <c r="F1062" s="1">
        <v>300</v>
      </c>
      <c r="G1062" s="1" t="s">
        <v>5</v>
      </c>
      <c r="H1062" s="1">
        <v>6.6000752327094006E-5</v>
      </c>
      <c r="I1062" s="1">
        <v>7.9860910315783702E-5</v>
      </c>
      <c r="J1062" s="1">
        <v>9.5041083351015394E-5</v>
      </c>
      <c r="K1062" s="1">
        <v>3.4130842465083898E-4</v>
      </c>
      <c r="L1062" s="1">
        <v>8.4045313888364895E-4</v>
      </c>
      <c r="M1062" s="1">
        <v>3.1115114116170399E-2</v>
      </c>
      <c r="N1062" s="1">
        <v>4.37006781286364E-5</v>
      </c>
      <c r="O1062" s="1">
        <v>4.02046238783455E-5</v>
      </c>
      <c r="P1062" s="1">
        <v>2.8569463791643099E-7</v>
      </c>
      <c r="Q1062" s="1">
        <v>2.5395737858877101E-7</v>
      </c>
      <c r="R1062" s="1">
        <v>1009.4956103258</v>
      </c>
      <c r="S1062" s="1">
        <v>330.07097569967101</v>
      </c>
      <c r="T1062" s="1">
        <v>0.74591037723030995</v>
      </c>
      <c r="U1062" s="1">
        <v>67853.162004546597</v>
      </c>
      <c r="V1062" s="1">
        <f t="shared" si="65"/>
        <v>0.3897200648068333</v>
      </c>
      <c r="W1062" s="1">
        <f t="shared" si="66"/>
        <v>4.1013989254278114</v>
      </c>
      <c r="X1062" s="1">
        <f t="shared" si="67"/>
        <v>442.50755288494548</v>
      </c>
    </row>
    <row r="1063" spans="1:24" hidden="1" x14ac:dyDescent="0.3">
      <c r="A1063" s="18" t="str">
        <f t="shared" si="64"/>
        <v>ConstMin - Cranes_1979_600</v>
      </c>
      <c r="B1063" s="1" t="s">
        <v>40</v>
      </c>
      <c r="C1063" s="1">
        <v>2020</v>
      </c>
      <c r="D1063" s="1" t="s">
        <v>85</v>
      </c>
      <c r="E1063" s="1">
        <v>1979</v>
      </c>
      <c r="F1063" s="1">
        <v>600</v>
      </c>
      <c r="G1063" s="1" t="s">
        <v>5</v>
      </c>
      <c r="H1063" s="1">
        <v>1.7751468610296601E-4</v>
      </c>
      <c r="I1063" s="1">
        <v>2.1479277018458901E-4</v>
      </c>
      <c r="J1063" s="1">
        <v>2.5562114798827201E-4</v>
      </c>
      <c r="K1063" s="1">
        <v>2.5957833404308501E-3</v>
      </c>
      <c r="L1063" s="1">
        <v>2.4508411234524801E-3</v>
      </c>
      <c r="M1063" s="1">
        <v>9.6632376702283002E-2</v>
      </c>
      <c r="N1063" s="1">
        <v>1.14267173239676E-4</v>
      </c>
      <c r="O1063" s="1">
        <v>1.05125799380502E-4</v>
      </c>
      <c r="P1063" s="1">
        <v>8.8808880356911599E-7</v>
      </c>
      <c r="Q1063" s="1">
        <v>7.8870046828338003E-7</v>
      </c>
      <c r="R1063" s="1">
        <v>3135.1310405642298</v>
      </c>
      <c r="S1063" s="1">
        <v>626.86147851640806</v>
      </c>
      <c r="T1063" s="1">
        <v>1.5983793797792301</v>
      </c>
      <c r="U1063" s="1">
        <v>210541.875251044</v>
      </c>
      <c r="V1063" s="1">
        <f t="shared" si="65"/>
        <v>0.33780787763302339</v>
      </c>
      <c r="W1063" s="1">
        <f t="shared" si="66"/>
        <v>3.8544753513711059</v>
      </c>
      <c r="X1063" s="1">
        <f t="shared" si="67"/>
        <v>392.18566408369884</v>
      </c>
    </row>
    <row r="1064" spans="1:24" hidden="1" x14ac:dyDescent="0.3">
      <c r="A1064" s="18" t="str">
        <f t="shared" si="64"/>
        <v>ConstMin - Cranes_1980_100</v>
      </c>
      <c r="B1064" s="1" t="s">
        <v>40</v>
      </c>
      <c r="C1064" s="1">
        <v>2020</v>
      </c>
      <c r="D1064" s="1" t="s">
        <v>85</v>
      </c>
      <c r="E1064" s="1">
        <v>1980</v>
      </c>
      <c r="F1064" s="1">
        <v>100</v>
      </c>
      <c r="G1064" s="1" t="s">
        <v>5</v>
      </c>
      <c r="H1064" s="1">
        <v>4.3030389077595398E-5</v>
      </c>
      <c r="I1064" s="1">
        <v>5.2066770783890401E-5</v>
      </c>
      <c r="J1064" s="1">
        <v>6.1963760271737306E-5</v>
      </c>
      <c r="K1064" s="1">
        <v>1.68788071959425E-4</v>
      </c>
      <c r="L1064" s="1">
        <v>4.1233933108676202E-4</v>
      </c>
      <c r="M1064" s="1">
        <v>1.4092979951416E-2</v>
      </c>
      <c r="N1064" s="1">
        <v>3.0231961458053301E-5</v>
      </c>
      <c r="O1064" s="1">
        <v>2.7813404541409099E-5</v>
      </c>
      <c r="P1064" s="1">
        <v>1.29005676912448E-7</v>
      </c>
      <c r="Q1064" s="1">
        <v>1.15025007833917E-7</v>
      </c>
      <c r="R1064" s="1">
        <v>457.23121388041</v>
      </c>
      <c r="S1064" s="1">
        <v>352.77301255910101</v>
      </c>
      <c r="T1064" s="1">
        <v>0.95902762786754203</v>
      </c>
      <c r="U1064" s="1">
        <v>31396.798117760001</v>
      </c>
      <c r="V1064" s="1">
        <f t="shared" si="65"/>
        <v>0.5491157284496847</v>
      </c>
      <c r="W1064" s="1">
        <f t="shared" si="66"/>
        <v>4.3486855195601768</v>
      </c>
      <c r="X1064" s="1">
        <f t="shared" si="67"/>
        <v>367.84447320200138</v>
      </c>
    </row>
    <row r="1065" spans="1:24" hidden="1" x14ac:dyDescent="0.3">
      <c r="A1065" s="18" t="str">
        <f t="shared" si="64"/>
        <v>ConstMin - Cranes_1980_175</v>
      </c>
      <c r="B1065" s="1" t="s">
        <v>40</v>
      </c>
      <c r="C1065" s="1">
        <v>2020</v>
      </c>
      <c r="D1065" s="1" t="s">
        <v>85</v>
      </c>
      <c r="E1065" s="1">
        <v>1980</v>
      </c>
      <c r="F1065" s="1">
        <v>175</v>
      </c>
      <c r="G1065" s="1" t="s">
        <v>5</v>
      </c>
      <c r="H1065" s="1">
        <v>9.5016917494869196E-5</v>
      </c>
      <c r="I1065" s="1">
        <v>1.14970470168791E-4</v>
      </c>
      <c r="J1065" s="1">
        <v>1.3682436119261099E-4</v>
      </c>
      <c r="K1065" s="1">
        <v>5.1162400095086495E-4</v>
      </c>
      <c r="L1065" s="1">
        <v>1.1792842956567899E-3</v>
      </c>
      <c r="M1065" s="1">
        <v>4.7662191917596103E-2</v>
      </c>
      <c r="N1065" s="1">
        <v>6.69407831872197E-5</v>
      </c>
      <c r="O1065" s="1">
        <v>6.1585520532242094E-5</v>
      </c>
      <c r="P1065" s="1">
        <v>4.3781009319584698E-7</v>
      </c>
      <c r="Q1065" s="1">
        <v>3.8901240316830798E-7</v>
      </c>
      <c r="R1065" s="1">
        <v>1546.34732624407</v>
      </c>
      <c r="S1065" s="1">
        <v>762.00397018746503</v>
      </c>
      <c r="T1065" s="1">
        <v>2.2377311316909299</v>
      </c>
      <c r="U1065" s="1">
        <v>104104.25668894401</v>
      </c>
      <c r="V1065" s="1">
        <f t="shared" si="65"/>
        <v>0.36568438873520759</v>
      </c>
      <c r="W1065" s="1">
        <f t="shared" si="66"/>
        <v>3.7509271395442698</v>
      </c>
      <c r="X1065" s="1">
        <f t="shared" si="67"/>
        <v>340.52525765759032</v>
      </c>
    </row>
    <row r="1066" spans="1:24" hidden="1" x14ac:dyDescent="0.3">
      <c r="A1066" s="18" t="str">
        <f t="shared" si="64"/>
        <v>ConstMin - Cranes_1980_300</v>
      </c>
      <c r="B1066" s="1" t="s">
        <v>40</v>
      </c>
      <c r="C1066" s="1">
        <v>2020</v>
      </c>
      <c r="D1066" s="1" t="s">
        <v>85</v>
      </c>
      <c r="E1066" s="1">
        <v>1980</v>
      </c>
      <c r="F1066" s="1">
        <v>300</v>
      </c>
      <c r="G1066" s="1" t="s">
        <v>5</v>
      </c>
      <c r="H1066" s="1">
        <v>8.6183824163500803E-5</v>
      </c>
      <c r="I1066" s="1">
        <v>1.04282427237836E-4</v>
      </c>
      <c r="J1066" s="1">
        <v>1.2410470679544101E-4</v>
      </c>
      <c r="K1066" s="1">
        <v>4.6406170709713002E-4</v>
      </c>
      <c r="L1066" s="1">
        <v>1.0696540474610799E-3</v>
      </c>
      <c r="M1066" s="1">
        <v>4.3231353697565998E-2</v>
      </c>
      <c r="N1066" s="1">
        <v>6.07177420577331E-5</v>
      </c>
      <c r="O1066" s="1">
        <v>5.5860322693114502E-5</v>
      </c>
      <c r="P1066" s="1">
        <v>3.9710978932814201E-7</v>
      </c>
      <c r="Q1066" s="1">
        <v>3.52848497257226E-7</v>
      </c>
      <c r="R1066" s="1">
        <v>1402.5936598912999</v>
      </c>
      <c r="S1066" s="1">
        <v>431.45755916089502</v>
      </c>
      <c r="T1066" s="1">
        <v>1.1721448785047699</v>
      </c>
      <c r="U1066" s="1">
        <v>93390.949851099198</v>
      </c>
      <c r="V1066" s="1">
        <f t="shared" si="65"/>
        <v>0.36973872499180144</v>
      </c>
      <c r="W1066" s="1">
        <f t="shared" si="66"/>
        <v>3.7925136014391314</v>
      </c>
      <c r="X1066" s="1">
        <f t="shared" si="67"/>
        <v>368.09234683623561</v>
      </c>
    </row>
    <row r="1067" spans="1:24" hidden="1" x14ac:dyDescent="0.3">
      <c r="A1067" s="18" t="str">
        <f t="shared" si="64"/>
        <v>ConstMin - Cranes_1980_600</v>
      </c>
      <c r="B1067" s="1" t="s">
        <v>40</v>
      </c>
      <c r="C1067" s="1">
        <v>2020</v>
      </c>
      <c r="D1067" s="1" t="s">
        <v>85</v>
      </c>
      <c r="E1067" s="1">
        <v>1980</v>
      </c>
      <c r="F1067" s="1">
        <v>600</v>
      </c>
      <c r="G1067" s="1" t="s">
        <v>5</v>
      </c>
      <c r="H1067" s="1">
        <v>9.7673747875178898E-5</v>
      </c>
      <c r="I1067" s="1">
        <v>1.18185234928966E-4</v>
      </c>
      <c r="J1067" s="1">
        <v>1.4065019694025699E-4</v>
      </c>
      <c r="K1067" s="1">
        <v>1.5070275948786201E-3</v>
      </c>
      <c r="L1067" s="1">
        <v>1.30391036464163E-3</v>
      </c>
      <c r="M1067" s="1">
        <v>5.61016229593626E-2</v>
      </c>
      <c r="N1067" s="1">
        <v>6.6339813719732996E-5</v>
      </c>
      <c r="O1067" s="1">
        <v>6.1032628622154399E-5</v>
      </c>
      <c r="P1067" s="1">
        <v>5.1575711351426998E-7</v>
      </c>
      <c r="Q1067" s="1">
        <v>4.5789390481235601E-7</v>
      </c>
      <c r="R1067" s="1">
        <v>1820.15537202215</v>
      </c>
      <c r="S1067" s="1">
        <v>368.93781367366898</v>
      </c>
      <c r="T1067" s="1">
        <v>0.85246900254892699</v>
      </c>
      <c r="U1067" s="1">
        <v>122395.11968623901</v>
      </c>
      <c r="V1067" s="1">
        <f t="shared" si="65"/>
        <v>0.31973319109404386</v>
      </c>
      <c r="W1067" s="1">
        <f t="shared" si="66"/>
        <v>3.5275423536454626</v>
      </c>
      <c r="X1067" s="1">
        <f t="shared" si="67"/>
        <v>432.7873653710875</v>
      </c>
    </row>
    <row r="1068" spans="1:24" hidden="1" x14ac:dyDescent="0.3">
      <c r="A1068" s="18" t="str">
        <f t="shared" si="64"/>
        <v>ConstMin - Cranes_1981_100</v>
      </c>
      <c r="B1068" s="1" t="s">
        <v>40</v>
      </c>
      <c r="C1068" s="1">
        <v>2020</v>
      </c>
      <c r="D1068" s="1" t="s">
        <v>85</v>
      </c>
      <c r="E1068" s="1">
        <v>1981</v>
      </c>
      <c r="F1068" s="1">
        <v>100</v>
      </c>
      <c r="G1068" s="1" t="s">
        <v>5</v>
      </c>
      <c r="H1068" s="1">
        <v>3.0284708733072399E-5</v>
      </c>
      <c r="I1068" s="1">
        <v>3.6644497567017702E-5</v>
      </c>
      <c r="J1068" s="1">
        <v>4.3609980575624302E-5</v>
      </c>
      <c r="K1068" s="1">
        <v>1.1879273477379701E-4</v>
      </c>
      <c r="L1068" s="1">
        <v>2.90203663244458E-4</v>
      </c>
      <c r="M1068" s="1">
        <v>9.9186133836723193E-3</v>
      </c>
      <c r="N1068" s="1">
        <v>2.1277198900888499E-5</v>
      </c>
      <c r="O1068" s="1">
        <v>1.9575022988817401E-5</v>
      </c>
      <c r="P1068" s="1">
        <v>9.0793958268914901E-8</v>
      </c>
      <c r="Q1068" s="1">
        <v>8.0954389071125297E-8</v>
      </c>
      <c r="R1068" s="1">
        <v>321.79848783303498</v>
      </c>
      <c r="S1068" s="1">
        <v>233.67646317088699</v>
      </c>
      <c r="T1068" s="1">
        <v>0.63935175191169502</v>
      </c>
      <c r="U1068" s="1">
        <v>20680.366990623399</v>
      </c>
      <c r="V1068" s="1">
        <f t="shared" si="65"/>
        <v>0.58673112956293205</v>
      </c>
      <c r="W1068" s="1">
        <f t="shared" si="66"/>
        <v>4.6465781889168642</v>
      </c>
      <c r="X1068" s="1">
        <f t="shared" si="67"/>
        <v>365.4896736767862</v>
      </c>
    </row>
    <row r="1069" spans="1:24" hidden="1" x14ac:dyDescent="0.3">
      <c r="A1069" s="18" t="str">
        <f t="shared" si="64"/>
        <v>ConstMin - Cranes_1981_175</v>
      </c>
      <c r="B1069" s="1" t="s">
        <v>40</v>
      </c>
      <c r="C1069" s="1">
        <v>2020</v>
      </c>
      <c r="D1069" s="1" t="s">
        <v>85</v>
      </c>
      <c r="E1069" s="1">
        <v>1981</v>
      </c>
      <c r="F1069" s="1">
        <v>175</v>
      </c>
      <c r="G1069" s="1" t="s">
        <v>5</v>
      </c>
      <c r="H1069" s="1">
        <v>3.79431427709276E-5</v>
      </c>
      <c r="I1069" s="1">
        <v>4.5911202752822399E-5</v>
      </c>
      <c r="J1069" s="1">
        <v>5.4638125590135799E-5</v>
      </c>
      <c r="K1069" s="1">
        <v>2.0430701210824001E-4</v>
      </c>
      <c r="L1069" s="1">
        <v>4.7092405833976602E-4</v>
      </c>
      <c r="M1069" s="1">
        <v>1.9032961712343002E-2</v>
      </c>
      <c r="N1069" s="1">
        <v>2.6731489093061199E-5</v>
      </c>
      <c r="O1069" s="1">
        <v>2.4592969965616301E-5</v>
      </c>
      <c r="P1069" s="1">
        <v>1.7483087549730499E-7</v>
      </c>
      <c r="Q1069" s="1">
        <v>1.5534447488126299E-7</v>
      </c>
      <c r="R1069" s="1">
        <v>617.50348169618701</v>
      </c>
      <c r="S1069" s="1">
        <v>283.00287833666403</v>
      </c>
      <c r="T1069" s="1">
        <v>0.74591037723031095</v>
      </c>
      <c r="U1069" s="1">
        <v>41480.136167630997</v>
      </c>
      <c r="V1069" s="1">
        <f t="shared" si="65"/>
        <v>0.36649419285637286</v>
      </c>
      <c r="W1069" s="1">
        <f t="shared" si="66"/>
        <v>3.759233527099656</v>
      </c>
      <c r="X1069" s="1">
        <f t="shared" si="67"/>
        <v>379.40600771301865</v>
      </c>
    </row>
    <row r="1070" spans="1:24" hidden="1" x14ac:dyDescent="0.3">
      <c r="A1070" s="18" t="str">
        <f t="shared" si="64"/>
        <v>ConstMin - Cranes_1981_300</v>
      </c>
      <c r="B1070" s="1" t="s">
        <v>40</v>
      </c>
      <c r="C1070" s="1">
        <v>2020</v>
      </c>
      <c r="D1070" s="1" t="s">
        <v>85</v>
      </c>
      <c r="E1070" s="1">
        <v>1981</v>
      </c>
      <c r="F1070" s="1">
        <v>300</v>
      </c>
      <c r="G1070" s="1" t="s">
        <v>5</v>
      </c>
      <c r="H1070" s="1">
        <v>9.8531775742049694E-5</v>
      </c>
      <c r="I1070" s="1">
        <v>1.1922344864788E-4</v>
      </c>
      <c r="J1070" s="1">
        <v>1.4188575706855101E-4</v>
      </c>
      <c r="K1070" s="1">
        <v>5.3054995526099797E-4</v>
      </c>
      <c r="L1070" s="1">
        <v>1.22290828643279E-3</v>
      </c>
      <c r="M1070" s="1">
        <v>4.9425307926377497E-2</v>
      </c>
      <c r="N1070" s="1">
        <v>6.9417051309378393E-5</v>
      </c>
      <c r="O1070" s="1">
        <v>6.3863687204628104E-5</v>
      </c>
      <c r="P1070" s="1">
        <v>4.5400552930701499E-7</v>
      </c>
      <c r="Q1070" s="1">
        <v>4.0340271901501502E-7</v>
      </c>
      <c r="R1070" s="1">
        <v>1603.5496834237599</v>
      </c>
      <c r="S1070" s="1">
        <v>513.94558837788099</v>
      </c>
      <c r="T1070" s="1">
        <v>1.4918207544606199</v>
      </c>
      <c r="U1070" s="1">
        <v>107781.731962675</v>
      </c>
      <c r="V1070" s="1">
        <f t="shared" si="65"/>
        <v>0.36627318305535989</v>
      </c>
      <c r="W1070" s="1">
        <f t="shared" si="66"/>
        <v>3.7569665677044517</v>
      </c>
      <c r="X1070" s="1">
        <f t="shared" si="67"/>
        <v>344.50894106490847</v>
      </c>
    </row>
    <row r="1071" spans="1:24" hidden="1" x14ac:dyDescent="0.3">
      <c r="A1071" s="18" t="str">
        <f t="shared" si="64"/>
        <v>ConstMin - Cranes_1981_600</v>
      </c>
      <c r="B1071" s="1" t="s">
        <v>40</v>
      </c>
      <c r="C1071" s="1">
        <v>2020</v>
      </c>
      <c r="D1071" s="1" t="s">
        <v>85</v>
      </c>
      <c r="E1071" s="1">
        <v>1981</v>
      </c>
      <c r="F1071" s="1">
        <v>600</v>
      </c>
      <c r="G1071" s="1" t="s">
        <v>5</v>
      </c>
      <c r="H1071" s="1">
        <v>9.3888767487747298E-5</v>
      </c>
      <c r="I1071" s="1">
        <v>1.13605408660174E-4</v>
      </c>
      <c r="J1071" s="1">
        <v>1.35199825182356E-4</v>
      </c>
      <c r="K1071" s="1">
        <v>1.4486283830737899E-3</v>
      </c>
      <c r="L1071" s="1">
        <v>1.2533822005801501E-3</v>
      </c>
      <c r="M1071" s="1">
        <v>5.3927614618087198E-2</v>
      </c>
      <c r="N1071" s="1">
        <v>6.37690626295226E-5</v>
      </c>
      <c r="O1071" s="1">
        <v>5.8667537619160798E-5</v>
      </c>
      <c r="P1071" s="1">
        <v>4.9577087768532801E-7</v>
      </c>
      <c r="Q1071" s="1">
        <v>4.40149940984388E-7</v>
      </c>
      <c r="R1071" s="1">
        <v>1749.62206563172</v>
      </c>
      <c r="S1071" s="1">
        <v>382.48772049029202</v>
      </c>
      <c r="T1071" s="1">
        <v>1.06558625318615</v>
      </c>
      <c r="U1071" s="1">
        <v>119527.412653216</v>
      </c>
      <c r="V1071" s="1">
        <f t="shared" si="65"/>
        <v>0.31471691851307104</v>
      </c>
      <c r="W1071" s="1">
        <f t="shared" si="66"/>
        <v>3.4721989783572744</v>
      </c>
      <c r="X1071" s="1">
        <f t="shared" si="67"/>
        <v>358.94580973303368</v>
      </c>
    </row>
    <row r="1072" spans="1:24" hidden="1" x14ac:dyDescent="0.3">
      <c r="A1072" s="18" t="str">
        <f t="shared" si="64"/>
        <v>ConstMin - Cranes_1982_100</v>
      </c>
      <c r="B1072" s="1" t="s">
        <v>40</v>
      </c>
      <c r="C1072" s="1">
        <v>2020</v>
      </c>
      <c r="D1072" s="1" t="s">
        <v>85</v>
      </c>
      <c r="E1072" s="1">
        <v>1982</v>
      </c>
      <c r="F1072" s="1">
        <v>100</v>
      </c>
      <c r="G1072" s="1" t="s">
        <v>5</v>
      </c>
      <c r="H1072" s="1">
        <v>3.93842621532251E-5</v>
      </c>
      <c r="I1072" s="1">
        <v>4.7654957205402399E-5</v>
      </c>
      <c r="J1072" s="1">
        <v>5.6713337500644101E-5</v>
      </c>
      <c r="K1072" s="1">
        <v>1.5448602294532E-4</v>
      </c>
      <c r="L1072" s="1">
        <v>3.77400266642302E-4</v>
      </c>
      <c r="M1072" s="1">
        <v>1.28988286842079E-2</v>
      </c>
      <c r="N1072" s="1">
        <v>2.7670293506365501E-5</v>
      </c>
      <c r="O1072" s="1">
        <v>2.5456670025856298E-5</v>
      </c>
      <c r="P1072" s="1">
        <v>1.18074540056147E-7</v>
      </c>
      <c r="Q1072" s="1">
        <v>1.05278505721587E-7</v>
      </c>
      <c r="R1072" s="1">
        <v>418.488291138401</v>
      </c>
      <c r="S1072" s="1">
        <v>304.04089155194703</v>
      </c>
      <c r="T1072" s="1">
        <v>0.74591037723030995</v>
      </c>
      <c r="U1072" s="1">
        <v>28666.712632040701</v>
      </c>
      <c r="V1072" s="1">
        <f t="shared" si="65"/>
        <v>0.5504511605047977</v>
      </c>
      <c r="W1072" s="1">
        <f t="shared" si="66"/>
        <v>4.3592613849734976</v>
      </c>
      <c r="X1072" s="1">
        <f t="shared" si="67"/>
        <v>407.61048623683416</v>
      </c>
    </row>
    <row r="1073" spans="1:24" hidden="1" x14ac:dyDescent="0.3">
      <c r="A1073" s="18" t="str">
        <f t="shared" si="64"/>
        <v>ConstMin - Cranes_1982_175</v>
      </c>
      <c r="B1073" s="1" t="s">
        <v>40</v>
      </c>
      <c r="C1073" s="1">
        <v>2020</v>
      </c>
      <c r="D1073" s="1" t="s">
        <v>85</v>
      </c>
      <c r="E1073" s="1">
        <v>1982</v>
      </c>
      <c r="F1073" s="1">
        <v>175</v>
      </c>
      <c r="G1073" s="1" t="s">
        <v>5</v>
      </c>
      <c r="H1073" s="1">
        <v>6.8311102986744199E-6</v>
      </c>
      <c r="I1073" s="1">
        <v>8.2656434613960498E-6</v>
      </c>
      <c r="J1073" s="1">
        <v>9.83679883009116E-6</v>
      </c>
      <c r="K1073" s="1">
        <v>3.6782502254224201E-5</v>
      </c>
      <c r="L1073" s="1">
        <v>8.4783018745700106E-5</v>
      </c>
      <c r="M1073" s="1">
        <v>3.42660758367865E-3</v>
      </c>
      <c r="N1073" s="1">
        <v>4.8126153266994902E-6</v>
      </c>
      <c r="O1073" s="1">
        <v>4.4276061005635296E-6</v>
      </c>
      <c r="P1073" s="1">
        <v>3.14757531115999E-8</v>
      </c>
      <c r="Q1073" s="1">
        <v>2.79675104566364E-8</v>
      </c>
      <c r="R1073" s="1">
        <v>111.17250931871099</v>
      </c>
      <c r="S1073" s="1">
        <v>47.543532689905803</v>
      </c>
      <c r="T1073" s="1">
        <v>0.213117250637231</v>
      </c>
      <c r="U1073" s="1">
        <v>7464.33463231521</v>
      </c>
      <c r="V1073" s="1">
        <f t="shared" si="65"/>
        <v>0.36666897775839935</v>
      </c>
      <c r="W1073" s="1">
        <f t="shared" si="66"/>
        <v>3.7610263447664463</v>
      </c>
      <c r="X1073" s="1">
        <f t="shared" si="67"/>
        <v>223.08627080983973</v>
      </c>
    </row>
    <row r="1074" spans="1:24" hidden="1" x14ac:dyDescent="0.3">
      <c r="A1074" s="18" t="str">
        <f t="shared" si="64"/>
        <v>ConstMin - Cranes_1982_300</v>
      </c>
      <c r="B1074" s="1" t="s">
        <v>40</v>
      </c>
      <c r="C1074" s="1">
        <v>2020</v>
      </c>
      <c r="D1074" s="1" t="s">
        <v>85</v>
      </c>
      <c r="E1074" s="1">
        <v>1982</v>
      </c>
      <c r="F1074" s="1">
        <v>300</v>
      </c>
      <c r="G1074" s="1" t="s">
        <v>5</v>
      </c>
      <c r="H1074" s="1">
        <v>2.2336054425410299E-5</v>
      </c>
      <c r="I1074" s="1">
        <v>2.70266258547464E-5</v>
      </c>
      <c r="J1074" s="1">
        <v>3.2163918372590801E-5</v>
      </c>
      <c r="K1074" s="1">
        <v>1.20269756501012E-4</v>
      </c>
      <c r="L1074" s="1">
        <v>2.7721966682663801E-4</v>
      </c>
      <c r="M1074" s="1">
        <v>1.1204165960901199E-2</v>
      </c>
      <c r="N1074" s="1">
        <v>1.5736071175220601E-5</v>
      </c>
      <c r="O1074" s="1">
        <v>1.4477185481203E-5</v>
      </c>
      <c r="P1074" s="1">
        <v>1.0291798900069E-7</v>
      </c>
      <c r="Q1074" s="1">
        <v>9.1446896388700393E-8</v>
      </c>
      <c r="R1074" s="1">
        <v>363.50682541812</v>
      </c>
      <c r="S1074" s="1">
        <v>116.481655090269</v>
      </c>
      <c r="T1074" s="1">
        <v>0.31967587595584701</v>
      </c>
      <c r="U1074" s="1">
        <v>25082.3830627713</v>
      </c>
      <c r="V1074" s="1">
        <f t="shared" si="65"/>
        <v>0.35678914591293015</v>
      </c>
      <c r="W1074" s="1">
        <f t="shared" si="66"/>
        <v>3.6596861439132584</v>
      </c>
      <c r="X1074" s="1">
        <f t="shared" si="67"/>
        <v>364.37424232273696</v>
      </c>
    </row>
    <row r="1075" spans="1:24" hidden="1" x14ac:dyDescent="0.3">
      <c r="A1075" s="18" t="str">
        <f t="shared" si="64"/>
        <v>ConstMin - Cranes_1982_600</v>
      </c>
      <c r="B1075" s="1" t="s">
        <v>40</v>
      </c>
      <c r="C1075" s="1">
        <v>2020</v>
      </c>
      <c r="D1075" s="1" t="s">
        <v>85</v>
      </c>
      <c r="E1075" s="1">
        <v>1982</v>
      </c>
      <c r="F1075" s="1">
        <v>600</v>
      </c>
      <c r="G1075" s="1" t="s">
        <v>5</v>
      </c>
      <c r="H1075" s="1">
        <v>5.2046529963213799E-5</v>
      </c>
      <c r="I1075" s="1">
        <v>6.2976301255488696E-5</v>
      </c>
      <c r="J1075" s="1">
        <v>7.4947003147027898E-5</v>
      </c>
      <c r="K1075" s="1">
        <v>8.0303621575447302E-4</v>
      </c>
      <c r="L1075" s="1">
        <v>6.9480296741957902E-4</v>
      </c>
      <c r="M1075" s="1">
        <v>2.9894366335474699E-2</v>
      </c>
      <c r="N1075" s="1">
        <v>3.5349898797069997E-5</v>
      </c>
      <c r="O1075" s="1">
        <v>3.25219068933044E-5</v>
      </c>
      <c r="P1075" s="1">
        <v>2.74826845966485E-7</v>
      </c>
      <c r="Q1075" s="1">
        <v>2.4399379930874401E-7</v>
      </c>
      <c r="R1075" s="1">
        <v>969.88979299451501</v>
      </c>
      <c r="S1075" s="1">
        <v>191.24386024514601</v>
      </c>
      <c r="T1075" s="1">
        <v>0.53279312659307898</v>
      </c>
      <c r="U1075" s="1">
        <v>64006.2237514839</v>
      </c>
      <c r="V1075" s="1">
        <f t="shared" si="65"/>
        <v>0.32579434761519815</v>
      </c>
      <c r="W1075" s="1">
        <f t="shared" si="66"/>
        <v>3.5944136917986573</v>
      </c>
      <c r="X1075" s="1">
        <f t="shared" si="67"/>
        <v>358.94580973303096</v>
      </c>
    </row>
    <row r="1076" spans="1:24" hidden="1" x14ac:dyDescent="0.3">
      <c r="A1076" s="18" t="str">
        <f t="shared" si="64"/>
        <v>ConstMin - Cranes_1983_50</v>
      </c>
      <c r="B1076" s="1" t="s">
        <v>40</v>
      </c>
      <c r="C1076" s="1">
        <v>2020</v>
      </c>
      <c r="D1076" s="1" t="s">
        <v>85</v>
      </c>
      <c r="E1076" s="1">
        <v>1983</v>
      </c>
      <c r="F1076" s="1">
        <v>50</v>
      </c>
      <c r="G1076" s="1" t="s">
        <v>5</v>
      </c>
      <c r="H1076" s="1">
        <v>5.1696251981930301E-6</v>
      </c>
      <c r="I1076" s="1">
        <v>6.2552464898135703E-6</v>
      </c>
      <c r="J1076" s="1">
        <v>7.4442602853979698E-6</v>
      </c>
      <c r="K1076" s="1">
        <v>1.7188942152790099E-5</v>
      </c>
      <c r="L1076" s="1">
        <v>1.1835964129553901E-5</v>
      </c>
      <c r="M1076" s="1">
        <v>9.0445650432439701E-4</v>
      </c>
      <c r="N1076" s="1">
        <v>1.6272116396372401E-6</v>
      </c>
      <c r="O1076" s="1">
        <v>1.49703470846626E-6</v>
      </c>
      <c r="P1076" s="1">
        <v>8.2070601609651497E-9</v>
      </c>
      <c r="Q1076" s="1">
        <v>7.38205240155029E-9</v>
      </c>
      <c r="R1076" s="1">
        <v>29.344095202003199</v>
      </c>
      <c r="S1076" s="1">
        <v>47.900109185079998</v>
      </c>
      <c r="T1076" s="1">
        <v>0.106558625318615</v>
      </c>
      <c r="U1076" s="1">
        <v>1772.30403984796</v>
      </c>
      <c r="V1076" s="1">
        <f t="shared" si="65"/>
        <v>1.1686778182592474</v>
      </c>
      <c r="W1076" s="1">
        <f t="shared" si="66"/>
        <v>2.2113323205484146</v>
      </c>
      <c r="X1076" s="1">
        <f t="shared" si="67"/>
        <v>449.51883568182825</v>
      </c>
    </row>
    <row r="1077" spans="1:24" hidden="1" x14ac:dyDescent="0.3">
      <c r="A1077" s="18" t="str">
        <f t="shared" si="64"/>
        <v>ConstMin - Cranes_1983_100</v>
      </c>
      <c r="B1077" s="1" t="s">
        <v>40</v>
      </c>
      <c r="C1077" s="1">
        <v>2020</v>
      </c>
      <c r="D1077" s="1" t="s">
        <v>85</v>
      </c>
      <c r="E1077" s="1">
        <v>1983</v>
      </c>
      <c r="F1077" s="1">
        <v>100</v>
      </c>
      <c r="G1077" s="1" t="s">
        <v>5</v>
      </c>
      <c r="H1077" s="1">
        <v>7.8277350389042101E-6</v>
      </c>
      <c r="I1077" s="1">
        <v>9.4715593970740994E-6</v>
      </c>
      <c r="J1077" s="1">
        <v>1.1271938456022E-5</v>
      </c>
      <c r="K1077" s="1">
        <v>3.0704540055246802E-5</v>
      </c>
      <c r="L1077" s="1">
        <v>7.5009385205553002E-5</v>
      </c>
      <c r="M1077" s="1">
        <v>2.5636791888947199E-3</v>
      </c>
      <c r="N1077" s="1">
        <v>5.4995501800661397E-6</v>
      </c>
      <c r="O1077" s="1">
        <v>5.0595861656608504E-6</v>
      </c>
      <c r="P1077" s="1">
        <v>2.3467653419636799E-8</v>
      </c>
      <c r="Q1077" s="1">
        <v>2.0924404902501501E-8</v>
      </c>
      <c r="R1077" s="1">
        <v>83.175747895710103</v>
      </c>
      <c r="S1077" s="1">
        <v>71.671875530032906</v>
      </c>
      <c r="T1077" s="1">
        <v>0.213117250637231</v>
      </c>
      <c r="U1077" s="1">
        <v>6163.7812955828304</v>
      </c>
      <c r="V1077" s="1">
        <f t="shared" si="65"/>
        <v>0.50881846937742647</v>
      </c>
      <c r="W1077" s="1">
        <f t="shared" si="66"/>
        <v>4.0295540543219666</v>
      </c>
      <c r="X1077" s="1">
        <f t="shared" si="67"/>
        <v>336.30255324583294</v>
      </c>
    </row>
    <row r="1078" spans="1:24" hidden="1" x14ac:dyDescent="0.3">
      <c r="A1078" s="18" t="str">
        <f t="shared" si="64"/>
        <v>ConstMin - Cranes_1983_175</v>
      </c>
      <c r="B1078" s="1" t="s">
        <v>40</v>
      </c>
      <c r="C1078" s="1">
        <v>2020</v>
      </c>
      <c r="D1078" s="1" t="s">
        <v>85</v>
      </c>
      <c r="E1078" s="1">
        <v>1983</v>
      </c>
      <c r="F1078" s="1">
        <v>175</v>
      </c>
      <c r="G1078" s="1" t="s">
        <v>5</v>
      </c>
      <c r="H1078" s="1">
        <v>2.6716496888043399E-5</v>
      </c>
      <c r="I1078" s="1">
        <v>3.2326961234532497E-5</v>
      </c>
      <c r="J1078" s="1">
        <v>3.8471755518782503E-5</v>
      </c>
      <c r="K1078" s="1">
        <v>1.4385649829137199E-4</v>
      </c>
      <c r="L1078" s="1">
        <v>3.3158669051471299E-4</v>
      </c>
      <c r="M1078" s="1">
        <v>1.3401474554387E-2</v>
      </c>
      <c r="N1078" s="1">
        <v>1.88221558103178E-5</v>
      </c>
      <c r="O1078" s="1">
        <v>1.7316383345492399E-5</v>
      </c>
      <c r="P1078" s="1">
        <v>1.23101783354027E-7</v>
      </c>
      <c r="Q1078" s="1">
        <v>1.09381033742939E-7</v>
      </c>
      <c r="R1078" s="1">
        <v>434.79608283087998</v>
      </c>
      <c r="S1078" s="1">
        <v>215.37220308527299</v>
      </c>
      <c r="T1078" s="1">
        <v>0.53279312659307898</v>
      </c>
      <c r="U1078" s="1">
        <v>29290.619619597099</v>
      </c>
      <c r="V1078" s="1">
        <f t="shared" si="65"/>
        <v>0.36544744019567227</v>
      </c>
      <c r="W1078" s="1">
        <f t="shared" si="66"/>
        <v>3.7484966920463751</v>
      </c>
      <c r="X1078" s="1">
        <f t="shared" si="67"/>
        <v>404.2323227074279</v>
      </c>
    </row>
    <row r="1079" spans="1:24" hidden="1" x14ac:dyDescent="0.3">
      <c r="A1079" s="18" t="str">
        <f t="shared" si="64"/>
        <v>ConstMin - Cranes_1983_300</v>
      </c>
      <c r="B1079" s="1" t="s">
        <v>40</v>
      </c>
      <c r="C1079" s="1">
        <v>2020</v>
      </c>
      <c r="D1079" s="1" t="s">
        <v>85</v>
      </c>
      <c r="E1079" s="1">
        <v>1983</v>
      </c>
      <c r="F1079" s="1">
        <v>300</v>
      </c>
      <c r="G1079" s="1" t="s">
        <v>5</v>
      </c>
      <c r="H1079" s="1">
        <v>2.4572591760001499E-5</v>
      </c>
      <c r="I1079" s="1">
        <v>2.97328360296019E-5</v>
      </c>
      <c r="J1079" s="1">
        <v>3.5384532134402201E-5</v>
      </c>
      <c r="K1079" s="1">
        <v>1.8765639507786199E-4</v>
      </c>
      <c r="L1079" s="1">
        <v>3.1014808772590602E-4</v>
      </c>
      <c r="M1079" s="1">
        <v>1.27269442695959E-2</v>
      </c>
      <c r="N1079" s="1">
        <v>1.7172255943705599E-5</v>
      </c>
      <c r="O1079" s="1">
        <v>1.5798475468209201E-5</v>
      </c>
      <c r="P1079" s="1">
        <v>1.16929733514628E-7</v>
      </c>
      <c r="Q1079" s="1">
        <v>1.03875608236071E-7</v>
      </c>
      <c r="R1079" s="1">
        <v>412.91169060316201</v>
      </c>
      <c r="S1079" s="1">
        <v>116.00621976337</v>
      </c>
      <c r="T1079" s="1">
        <v>0.426234501274463</v>
      </c>
      <c r="U1079" s="1">
        <v>27738.7987125986</v>
      </c>
      <c r="V1079" s="1">
        <f t="shared" si="65"/>
        <v>0.35492556912405332</v>
      </c>
      <c r="W1079" s="1">
        <f t="shared" si="66"/>
        <v>3.7022868063866934</v>
      </c>
      <c r="X1079" s="1">
        <f t="shared" si="67"/>
        <v>272.16525038800347</v>
      </c>
    </row>
    <row r="1080" spans="1:24" hidden="1" x14ac:dyDescent="0.3">
      <c r="A1080" s="18" t="str">
        <f t="shared" si="64"/>
        <v>ConstMin - Cranes_1984_25</v>
      </c>
      <c r="B1080" s="1" t="s">
        <v>40</v>
      </c>
      <c r="C1080" s="1">
        <v>2020</v>
      </c>
      <c r="D1080" s="1" t="s">
        <v>85</v>
      </c>
      <c r="E1080" s="1">
        <v>1984</v>
      </c>
      <c r="F1080" s="1">
        <v>25</v>
      </c>
      <c r="G1080" s="1" t="s">
        <v>5</v>
      </c>
      <c r="H1080" s="1">
        <v>0</v>
      </c>
      <c r="I1080" s="1">
        <v>0</v>
      </c>
      <c r="J1080" s="1">
        <v>0</v>
      </c>
      <c r="K1080" s="1">
        <v>0</v>
      </c>
      <c r="L1080" s="1">
        <v>0</v>
      </c>
      <c r="M1080" s="1">
        <v>0</v>
      </c>
      <c r="N1080" s="1">
        <v>0</v>
      </c>
      <c r="O1080" s="1">
        <v>0</v>
      </c>
      <c r="P1080" s="1">
        <v>0</v>
      </c>
      <c r="Q1080" s="1">
        <v>0</v>
      </c>
      <c r="R1080" s="1">
        <v>0</v>
      </c>
      <c r="S1080" s="1">
        <v>0</v>
      </c>
      <c r="T1080" s="1">
        <v>0</v>
      </c>
      <c r="U1080" s="1">
        <v>0</v>
      </c>
      <c r="V1080" s="1">
        <f t="shared" si="65"/>
        <v>0</v>
      </c>
      <c r="W1080" s="1">
        <f t="shared" si="66"/>
        <v>0</v>
      </c>
      <c r="X1080" s="1" t="e">
        <f t="shared" si="67"/>
        <v>#DIV/0!</v>
      </c>
    </row>
    <row r="1081" spans="1:24" hidden="1" x14ac:dyDescent="0.3">
      <c r="A1081" s="18" t="str">
        <f t="shared" si="64"/>
        <v>ConstMin - Cranes_1984_100</v>
      </c>
      <c r="B1081" s="1" t="s">
        <v>40</v>
      </c>
      <c r="C1081" s="1">
        <v>2020</v>
      </c>
      <c r="D1081" s="1" t="s">
        <v>85</v>
      </c>
      <c r="E1081" s="1">
        <v>1984</v>
      </c>
      <c r="F1081" s="1">
        <v>100</v>
      </c>
      <c r="G1081" s="1" t="s">
        <v>5</v>
      </c>
      <c r="H1081" s="1">
        <v>3.5696757375570298E-5</v>
      </c>
      <c r="I1081" s="1">
        <v>4.3193076424440098E-5</v>
      </c>
      <c r="J1081" s="1">
        <v>5.1403330620821298E-5</v>
      </c>
      <c r="K1081" s="1">
        <v>1.40021667983547E-4</v>
      </c>
      <c r="L1081" s="1">
        <v>3.4206469831510197E-4</v>
      </c>
      <c r="M1081" s="1">
        <v>1.16911256627798E-2</v>
      </c>
      <c r="N1081" s="1">
        <v>2.5079554619170798E-5</v>
      </c>
      <c r="O1081" s="1">
        <v>2.30731902496371E-5</v>
      </c>
      <c r="P1081" s="1">
        <v>1.0701935184714899E-7</v>
      </c>
      <c r="Q1081" s="1">
        <v>9.54213960130863E-8</v>
      </c>
      <c r="R1081" s="1">
        <v>379.305696655313</v>
      </c>
      <c r="S1081" s="1">
        <v>262.559159280004</v>
      </c>
      <c r="T1081" s="1">
        <v>0.85246900254892599</v>
      </c>
      <c r="U1081" s="1">
        <v>25501.0583450704</v>
      </c>
      <c r="V1081" s="1">
        <f t="shared" si="65"/>
        <v>0.5608471709536077</v>
      </c>
      <c r="W1081" s="1">
        <f t="shared" si="66"/>
        <v>4.4415918988481984</v>
      </c>
      <c r="X1081" s="1">
        <f t="shared" si="67"/>
        <v>307.99848263683333</v>
      </c>
    </row>
    <row r="1082" spans="1:24" hidden="1" x14ac:dyDescent="0.3">
      <c r="A1082" s="18" t="str">
        <f t="shared" si="64"/>
        <v>ConstMin - Cranes_1984_175</v>
      </c>
      <c r="B1082" s="1" t="s">
        <v>40</v>
      </c>
      <c r="C1082" s="1">
        <v>2020</v>
      </c>
      <c r="D1082" s="1" t="s">
        <v>85</v>
      </c>
      <c r="E1082" s="1">
        <v>1984</v>
      </c>
      <c r="F1082" s="1">
        <v>175</v>
      </c>
      <c r="G1082" s="1" t="s">
        <v>5</v>
      </c>
      <c r="H1082" s="1">
        <v>9.0955660632166795E-6</v>
      </c>
      <c r="I1082" s="1">
        <v>1.10056349364921E-5</v>
      </c>
      <c r="J1082" s="1">
        <v>1.3097615131032E-5</v>
      </c>
      <c r="K1082" s="1">
        <v>4.8975593219250799E-5</v>
      </c>
      <c r="L1082" s="1">
        <v>1.12887878298509E-4</v>
      </c>
      <c r="M1082" s="1">
        <v>4.5624992552259699E-3</v>
      </c>
      <c r="N1082" s="1">
        <v>6.4079569392018997E-6</v>
      </c>
      <c r="O1082" s="1">
        <v>5.8953203840657496E-6</v>
      </c>
      <c r="P1082" s="1">
        <v>4.1909701248947797E-8</v>
      </c>
      <c r="Q1082" s="1">
        <v>3.7238505581062403E-8</v>
      </c>
      <c r="R1082" s="1">
        <v>148.02526364098199</v>
      </c>
      <c r="S1082" s="1">
        <v>71.671875530032906</v>
      </c>
      <c r="T1082" s="1">
        <v>0.213117250637231</v>
      </c>
      <c r="U1082" s="1">
        <v>9890.7188231445507</v>
      </c>
      <c r="V1082" s="1">
        <f t="shared" si="65"/>
        <v>0.36844769830451218</v>
      </c>
      <c r="W1082" s="1">
        <f t="shared" si="66"/>
        <v>3.7792711793166966</v>
      </c>
      <c r="X1082" s="1">
        <f t="shared" si="67"/>
        <v>336.30255324583294</v>
      </c>
    </row>
    <row r="1083" spans="1:24" hidden="1" x14ac:dyDescent="0.3">
      <c r="A1083" s="18" t="str">
        <f t="shared" si="64"/>
        <v>ConstMin - Cranes_1984_300</v>
      </c>
      <c r="B1083" s="1" t="s">
        <v>40</v>
      </c>
      <c r="C1083" s="1">
        <v>2020</v>
      </c>
      <c r="D1083" s="1" t="s">
        <v>85</v>
      </c>
      <c r="E1083" s="1">
        <v>1984</v>
      </c>
      <c r="F1083" s="1">
        <v>300</v>
      </c>
      <c r="G1083" s="1" t="s">
        <v>5</v>
      </c>
      <c r="H1083" s="1">
        <v>1.7947980880275101E-5</v>
      </c>
      <c r="I1083" s="1">
        <v>2.1717056865132898E-5</v>
      </c>
      <c r="J1083" s="1">
        <v>2.5845092467596199E-5</v>
      </c>
      <c r="K1083" s="1">
        <v>9.6641924712531901E-5</v>
      </c>
      <c r="L1083" s="1">
        <v>2.2275793141784199E-4</v>
      </c>
      <c r="M1083" s="1">
        <v>9.0030294794104706E-3</v>
      </c>
      <c r="N1083" s="1">
        <v>1.26446103328887E-5</v>
      </c>
      <c r="O1083" s="1">
        <v>1.16330415062576E-5</v>
      </c>
      <c r="P1083" s="1">
        <v>8.2699032856910796E-8</v>
      </c>
      <c r="Q1083" s="1">
        <v>7.3481516327149906E-8</v>
      </c>
      <c r="R1083" s="1">
        <v>292.09337639470198</v>
      </c>
      <c r="S1083" s="1">
        <v>95.087065379811605</v>
      </c>
      <c r="T1083" s="1">
        <v>0.426234501274463</v>
      </c>
      <c r="U1083" s="1">
        <v>19611.707234586102</v>
      </c>
      <c r="V1083" s="1">
        <f t="shared" si="65"/>
        <v>0.36666897775839952</v>
      </c>
      <c r="W1083" s="1">
        <f t="shared" si="66"/>
        <v>3.7610263447664427</v>
      </c>
      <c r="X1083" s="1">
        <f t="shared" si="67"/>
        <v>223.08627080983919</v>
      </c>
    </row>
    <row r="1084" spans="1:24" hidden="1" x14ac:dyDescent="0.3">
      <c r="A1084" s="18" t="str">
        <f t="shared" si="64"/>
        <v>ConstMin - Cranes_1985_100</v>
      </c>
      <c r="B1084" s="1" t="s">
        <v>40</v>
      </c>
      <c r="C1084" s="1">
        <v>2020</v>
      </c>
      <c r="D1084" s="1" t="s">
        <v>85</v>
      </c>
      <c r="E1084" s="1">
        <v>1985</v>
      </c>
      <c r="F1084" s="1">
        <v>100</v>
      </c>
      <c r="G1084" s="1" t="s">
        <v>5</v>
      </c>
      <c r="H1084" s="1">
        <v>3.9283282863721097E-5</v>
      </c>
      <c r="I1084" s="1">
        <v>4.7532772265102498E-5</v>
      </c>
      <c r="J1084" s="1">
        <v>5.65679273237584E-5</v>
      </c>
      <c r="K1084" s="1">
        <v>1.5408992846538199E-4</v>
      </c>
      <c r="L1084" s="1">
        <v>3.7643263112748898E-4</v>
      </c>
      <c r="M1084" s="1">
        <v>1.28657567289457E-2</v>
      </c>
      <c r="N1084" s="1">
        <v>2.75993482499133E-5</v>
      </c>
      <c r="O1084" s="1">
        <v>2.53914003899203E-5</v>
      </c>
      <c r="P1084" s="1">
        <v>1.17771802807522E-7</v>
      </c>
      <c r="Q1084" s="1">
        <v>1.05008576868624E-7</v>
      </c>
      <c r="R1084" s="1">
        <v>417.41530797216802</v>
      </c>
      <c r="S1084" s="1">
        <v>312.24215094095598</v>
      </c>
      <c r="T1084" s="1">
        <v>0.85246900254892599</v>
      </c>
      <c r="U1084" s="1">
        <v>29116.580575244101</v>
      </c>
      <c r="V1084" s="1">
        <f t="shared" si="65"/>
        <v>0.54055684942594495</v>
      </c>
      <c r="W1084" s="1">
        <f t="shared" si="66"/>
        <v>4.2809040459183825</v>
      </c>
      <c r="X1084" s="1">
        <f t="shared" si="67"/>
        <v>366.27977088590433</v>
      </c>
    </row>
    <row r="1085" spans="1:24" hidden="1" x14ac:dyDescent="0.3">
      <c r="A1085" s="18" t="str">
        <f t="shared" si="64"/>
        <v>ConstMin - Cranes_1985_175</v>
      </c>
      <c r="B1085" s="1" t="s">
        <v>40</v>
      </c>
      <c r="C1085" s="1">
        <v>2020</v>
      </c>
      <c r="D1085" s="1" t="s">
        <v>85</v>
      </c>
      <c r="E1085" s="1">
        <v>1985</v>
      </c>
      <c r="F1085" s="1">
        <v>175</v>
      </c>
      <c r="G1085" s="1" t="s">
        <v>5</v>
      </c>
      <c r="H1085" s="1">
        <v>6.0166070530250497E-5</v>
      </c>
      <c r="I1085" s="1">
        <v>7.2800945341603196E-5</v>
      </c>
      <c r="J1085" s="1">
        <v>8.6639141563560795E-5</v>
      </c>
      <c r="K1085" s="1">
        <v>3.3782225609526299E-4</v>
      </c>
      <c r="L1085" s="1">
        <v>7.9781745478532597E-4</v>
      </c>
      <c r="M1085" s="1">
        <v>3.2244751147142203E-2</v>
      </c>
      <c r="N1085" s="1">
        <v>4.52872351988878E-5</v>
      </c>
      <c r="O1085" s="1">
        <v>4.1664256382976799E-5</v>
      </c>
      <c r="P1085" s="1">
        <v>2.9631373292672199E-7</v>
      </c>
      <c r="Q1085" s="1">
        <v>2.6317732417763502E-7</v>
      </c>
      <c r="R1085" s="1">
        <v>1046.1454397228599</v>
      </c>
      <c r="S1085" s="1">
        <v>454.51617251549902</v>
      </c>
      <c r="T1085" s="1">
        <v>1.06558625318615</v>
      </c>
      <c r="U1085" s="1">
        <v>69904.587332883806</v>
      </c>
      <c r="V1085" s="1">
        <f t="shared" si="65"/>
        <v>0.34484183162825444</v>
      </c>
      <c r="W1085" s="1">
        <f t="shared" si="66"/>
        <v>3.7790832402274037</v>
      </c>
      <c r="X1085" s="1">
        <f t="shared" si="67"/>
        <v>426.54094978841516</v>
      </c>
    </row>
    <row r="1086" spans="1:24" hidden="1" x14ac:dyDescent="0.3">
      <c r="A1086" s="18" t="str">
        <f t="shared" si="64"/>
        <v>ConstMin - Cranes_1985_300</v>
      </c>
      <c r="B1086" s="1" t="s">
        <v>40</v>
      </c>
      <c r="C1086" s="1">
        <v>2020</v>
      </c>
      <c r="D1086" s="1" t="s">
        <v>85</v>
      </c>
      <c r="E1086" s="1">
        <v>1985</v>
      </c>
      <c r="F1086" s="1">
        <v>300</v>
      </c>
      <c r="G1086" s="1" t="s">
        <v>5</v>
      </c>
      <c r="H1086" s="1">
        <v>2.5822125783742601E-5</v>
      </c>
      <c r="I1086" s="1">
        <v>3.1244772198328597E-5</v>
      </c>
      <c r="J1086" s="1">
        <v>3.7183861128589401E-5</v>
      </c>
      <c r="K1086" s="1">
        <v>1.4498684578468E-4</v>
      </c>
      <c r="L1086" s="1">
        <v>3.42407979919082E-4</v>
      </c>
      <c r="M1086" s="1">
        <v>1.3838829969265699E-2</v>
      </c>
      <c r="N1086" s="1">
        <v>1.9436414467447299E-5</v>
      </c>
      <c r="O1086" s="1">
        <v>1.7881501310051498E-5</v>
      </c>
      <c r="P1086" s="1">
        <v>1.2717218218924801E-7</v>
      </c>
      <c r="Q1086" s="1">
        <v>1.12950669845173E-7</v>
      </c>
      <c r="R1086" s="1">
        <v>448.98559760571999</v>
      </c>
      <c r="S1086" s="1">
        <v>142.98717456489101</v>
      </c>
      <c r="T1086" s="1">
        <v>0.53279312659307898</v>
      </c>
      <c r="U1086" s="1">
        <v>30170.2938331921</v>
      </c>
      <c r="V1086" s="1">
        <f t="shared" si="65"/>
        <v>0.34291495321299842</v>
      </c>
      <c r="W1086" s="1">
        <f t="shared" si="66"/>
        <v>3.7579667942015078</v>
      </c>
      <c r="X1086" s="1">
        <f t="shared" si="67"/>
        <v>268.37278378423514</v>
      </c>
    </row>
    <row r="1087" spans="1:24" hidden="1" x14ac:dyDescent="0.3">
      <c r="A1087" s="18" t="str">
        <f t="shared" si="64"/>
        <v>ConstMin - Cranes_1985_600</v>
      </c>
      <c r="B1087" s="1" t="s">
        <v>40</v>
      </c>
      <c r="C1087" s="1">
        <v>2020</v>
      </c>
      <c r="D1087" s="1" t="s">
        <v>85</v>
      </c>
      <c r="E1087" s="1">
        <v>1985</v>
      </c>
      <c r="F1087" s="1">
        <v>600</v>
      </c>
      <c r="G1087" s="1" t="s">
        <v>5</v>
      </c>
      <c r="H1087" s="1">
        <v>5.7424718995666401E-5</v>
      </c>
      <c r="I1087" s="1">
        <v>6.9483909984756397E-5</v>
      </c>
      <c r="J1087" s="1">
        <v>8.2691595353759603E-5</v>
      </c>
      <c r="K1087" s="1">
        <v>9.2661105723397801E-4</v>
      </c>
      <c r="L1087" s="1">
        <v>8.2141218906901195E-4</v>
      </c>
      <c r="M1087" s="1">
        <v>3.5341813498077003E-2</v>
      </c>
      <c r="N1087" s="1">
        <v>4.1791470554751502E-5</v>
      </c>
      <c r="O1087" s="1">
        <v>3.8448152910371399E-5</v>
      </c>
      <c r="P1087" s="1">
        <v>3.2502985078985598E-7</v>
      </c>
      <c r="Q1087" s="1">
        <v>2.8845513074562197E-7</v>
      </c>
      <c r="R1087" s="1">
        <v>1146.6262168943999</v>
      </c>
      <c r="S1087" s="1">
        <v>235.221627983308</v>
      </c>
      <c r="T1087" s="1">
        <v>0.63935175191169502</v>
      </c>
      <c r="U1087" s="1">
        <v>77936.766071802995</v>
      </c>
      <c r="V1087" s="1">
        <f t="shared" si="65"/>
        <v>0.29520959473485542</v>
      </c>
      <c r="W1087" s="1">
        <f t="shared" si="66"/>
        <v>3.4898548383148187</v>
      </c>
      <c r="X1087" s="1">
        <f t="shared" si="67"/>
        <v>367.90644161055803</v>
      </c>
    </row>
    <row r="1088" spans="1:24" hidden="1" x14ac:dyDescent="0.3">
      <c r="A1088" s="18" t="str">
        <f t="shared" si="64"/>
        <v>ConstMin - Cranes_1986_25</v>
      </c>
      <c r="B1088" s="1" t="s">
        <v>40</v>
      </c>
      <c r="C1088" s="1">
        <v>2020</v>
      </c>
      <c r="D1088" s="1" t="s">
        <v>85</v>
      </c>
      <c r="E1088" s="1">
        <v>1986</v>
      </c>
      <c r="F1088" s="1">
        <v>25</v>
      </c>
      <c r="G1088" s="1" t="s">
        <v>5</v>
      </c>
      <c r="H1088" s="1">
        <v>0</v>
      </c>
      <c r="I1088" s="1">
        <v>0</v>
      </c>
      <c r="J1088" s="1">
        <v>0</v>
      </c>
      <c r="K1088" s="1">
        <v>0</v>
      </c>
      <c r="L1088" s="1">
        <v>0</v>
      </c>
      <c r="M1088" s="1">
        <v>0</v>
      </c>
      <c r="N1088" s="1">
        <v>0</v>
      </c>
      <c r="O1088" s="1">
        <v>0</v>
      </c>
      <c r="P1088" s="1">
        <v>0</v>
      </c>
      <c r="Q1088" s="1">
        <v>0</v>
      </c>
      <c r="R1088" s="1">
        <v>0</v>
      </c>
      <c r="S1088" s="1">
        <v>0</v>
      </c>
      <c r="T1088" s="1">
        <v>0</v>
      </c>
      <c r="U1088" s="1">
        <v>0</v>
      </c>
      <c r="V1088" s="1">
        <f t="shared" si="65"/>
        <v>0</v>
      </c>
      <c r="W1088" s="1">
        <f t="shared" si="66"/>
        <v>0</v>
      </c>
      <c r="X1088" s="1" t="e">
        <f t="shared" si="67"/>
        <v>#DIV/0!</v>
      </c>
    </row>
    <row r="1089" spans="1:24" hidden="1" x14ac:dyDescent="0.3">
      <c r="A1089" s="18" t="str">
        <f t="shared" si="64"/>
        <v>ConstMin - Cranes_1986_100</v>
      </c>
      <c r="B1089" s="1" t="s">
        <v>40</v>
      </c>
      <c r="C1089" s="1">
        <v>2020</v>
      </c>
      <c r="D1089" s="1" t="s">
        <v>85</v>
      </c>
      <c r="E1089" s="1">
        <v>1986</v>
      </c>
      <c r="F1089" s="1">
        <v>100</v>
      </c>
      <c r="G1089" s="1" t="s">
        <v>5</v>
      </c>
      <c r="H1089" s="1">
        <v>4.0033744099701398E-5</v>
      </c>
      <c r="I1089" s="1">
        <v>4.8440830360638698E-5</v>
      </c>
      <c r="J1089" s="1">
        <v>5.7648591503570002E-5</v>
      </c>
      <c r="K1089" s="1">
        <v>1.5703363657066901E-4</v>
      </c>
      <c r="L1089" s="1">
        <v>3.8362393686940701E-4</v>
      </c>
      <c r="M1089" s="1">
        <v>1.31115419839643E-2</v>
      </c>
      <c r="N1089" s="1">
        <v>2.8126601562008799E-5</v>
      </c>
      <c r="O1089" s="1">
        <v>2.5876473437048101E-5</v>
      </c>
      <c r="P1089" s="1">
        <v>1.20021695541925E-7</v>
      </c>
      <c r="Q1089" s="1">
        <v>1.0701464307899501E-7</v>
      </c>
      <c r="R1089" s="1">
        <v>425.38953988716901</v>
      </c>
      <c r="S1089" s="1">
        <v>285.14233730771002</v>
      </c>
      <c r="T1089" s="1">
        <v>0.74591037723031095</v>
      </c>
      <c r="U1089" s="1">
        <v>27862.479816924799</v>
      </c>
      <c r="V1089" s="1">
        <f t="shared" si="65"/>
        <v>0.5756790339721769</v>
      </c>
      <c r="W1089" s="1">
        <f t="shared" si="66"/>
        <v>4.5590518523611818</v>
      </c>
      <c r="X1089" s="1">
        <f t="shared" si="67"/>
        <v>382.27425976628837</v>
      </c>
    </row>
    <row r="1090" spans="1:24" hidden="1" x14ac:dyDescent="0.3">
      <c r="A1090" s="18" t="str">
        <f t="shared" si="64"/>
        <v>ConstMin - Cranes_1986_175</v>
      </c>
      <c r="B1090" s="1" t="s">
        <v>40</v>
      </c>
      <c r="C1090" s="1">
        <v>2020</v>
      </c>
      <c r="D1090" s="1" t="s">
        <v>85</v>
      </c>
      <c r="E1090" s="1">
        <v>1986</v>
      </c>
      <c r="F1090" s="1">
        <v>175</v>
      </c>
      <c r="G1090" s="1" t="s">
        <v>5</v>
      </c>
      <c r="H1090" s="1">
        <v>2.7676707170069099E-5</v>
      </c>
      <c r="I1090" s="1">
        <v>3.34888156757837E-5</v>
      </c>
      <c r="J1090" s="1">
        <v>3.98544583248996E-5</v>
      </c>
      <c r="K1090" s="1">
        <v>1.55400004937663E-4</v>
      </c>
      <c r="L1090" s="1">
        <v>3.6700020255039597E-4</v>
      </c>
      <c r="M1090" s="1">
        <v>1.48327541986061E-2</v>
      </c>
      <c r="N1090" s="1">
        <v>2.0832365087087999E-5</v>
      </c>
      <c r="O1090" s="1">
        <v>1.9165775880120901E-5</v>
      </c>
      <c r="P1090" s="1">
        <v>1.3630586715081599E-7</v>
      </c>
      <c r="Q1090" s="1">
        <v>1.21062945791092E-7</v>
      </c>
      <c r="R1090" s="1">
        <v>481.23237461477999</v>
      </c>
      <c r="S1090" s="1">
        <v>211.80643813353001</v>
      </c>
      <c r="T1090" s="1">
        <v>0.53279312659307898</v>
      </c>
      <c r="U1090" s="1">
        <v>32194.5785962966</v>
      </c>
      <c r="V1090" s="1">
        <f t="shared" si="65"/>
        <v>0.3444337062704107</v>
      </c>
      <c r="W1090" s="1">
        <f t="shared" si="66"/>
        <v>3.7746106398689818</v>
      </c>
      <c r="X1090" s="1">
        <f t="shared" si="67"/>
        <v>397.53973458313266</v>
      </c>
    </row>
    <row r="1091" spans="1:24" hidden="1" x14ac:dyDescent="0.3">
      <c r="A1091" s="18" t="str">
        <f t="shared" si="64"/>
        <v>ConstMin - Cranes_1986_300</v>
      </c>
      <c r="B1091" s="1" t="s">
        <v>40</v>
      </c>
      <c r="C1091" s="1">
        <v>2020</v>
      </c>
      <c r="D1091" s="1" t="s">
        <v>85</v>
      </c>
      <c r="E1091" s="1">
        <v>1986</v>
      </c>
      <c r="F1091" s="1">
        <v>300</v>
      </c>
      <c r="G1091" s="1" t="s">
        <v>5</v>
      </c>
      <c r="H1091" s="1">
        <v>5.8915615382088997E-5</v>
      </c>
      <c r="I1091" s="1">
        <v>7.1287894612327696E-5</v>
      </c>
      <c r="J1091" s="1">
        <v>8.4838486150208201E-5</v>
      </c>
      <c r="K1091" s="1">
        <v>3.3080116305104498E-4</v>
      </c>
      <c r="L1091" s="1">
        <v>7.8123610029703699E-4</v>
      </c>
      <c r="M1091" s="1">
        <v>3.1574595780208999E-2</v>
      </c>
      <c r="N1091" s="1">
        <v>4.4346012747406902E-5</v>
      </c>
      <c r="O1091" s="1">
        <v>4.0798331727614397E-5</v>
      </c>
      <c r="P1091" s="1">
        <v>2.9015532787311499E-7</v>
      </c>
      <c r="Q1091" s="1">
        <v>2.5770760616219997E-7</v>
      </c>
      <c r="R1091" s="1">
        <v>1024.40298688693</v>
      </c>
      <c r="S1091" s="1">
        <v>332.92358766106503</v>
      </c>
      <c r="T1091" s="1">
        <v>0.85246900254892599</v>
      </c>
      <c r="U1091" s="1">
        <v>68290.950918975999</v>
      </c>
      <c r="V1091" s="1">
        <f t="shared" si="65"/>
        <v>0.34565371521554722</v>
      </c>
      <c r="W1091" s="1">
        <f t="shared" si="66"/>
        <v>3.787980582070376</v>
      </c>
      <c r="X1091" s="1">
        <f t="shared" si="67"/>
        <v>390.54040283647436</v>
      </c>
    </row>
    <row r="1092" spans="1:24" hidden="1" x14ac:dyDescent="0.3">
      <c r="A1092" s="18" t="str">
        <f t="shared" si="64"/>
        <v>ConstMin - Cranes_1986_600</v>
      </c>
      <c r="B1092" s="1" t="s">
        <v>40</v>
      </c>
      <c r="C1092" s="1">
        <v>2020</v>
      </c>
      <c r="D1092" s="1" t="s">
        <v>85</v>
      </c>
      <c r="E1092" s="1">
        <v>1986</v>
      </c>
      <c r="F1092" s="1">
        <v>600</v>
      </c>
      <c r="G1092" s="1" t="s">
        <v>5</v>
      </c>
      <c r="H1092" s="1">
        <v>3.2224349519746298E-5</v>
      </c>
      <c r="I1092" s="1">
        <v>3.8991462918892997E-5</v>
      </c>
      <c r="J1092" s="1">
        <v>4.6403063308434703E-5</v>
      </c>
      <c r="K1092" s="1">
        <v>5.1997535380926703E-4</v>
      </c>
      <c r="L1092" s="1">
        <v>4.6094215075457901E-4</v>
      </c>
      <c r="M1092" s="1">
        <v>1.9832346953402899E-2</v>
      </c>
      <c r="N1092" s="1">
        <v>2.3451624625313901E-5</v>
      </c>
      <c r="O1092" s="1">
        <v>2.15754946552887E-5</v>
      </c>
      <c r="P1092" s="1">
        <v>1.82393152276352E-7</v>
      </c>
      <c r="Q1092" s="1">
        <v>1.6186894975685499E-7</v>
      </c>
      <c r="R1092" s="1">
        <v>643.43865547688699</v>
      </c>
      <c r="S1092" s="1">
        <v>121.236008359259</v>
      </c>
      <c r="T1092" s="1">
        <v>0.31967587595584701</v>
      </c>
      <c r="U1092" s="1">
        <v>43644.9630093335</v>
      </c>
      <c r="V1092" s="1">
        <f t="shared" si="65"/>
        <v>0.29581759416537651</v>
      </c>
      <c r="W1092" s="1">
        <f t="shared" si="66"/>
        <v>3.4970423748723785</v>
      </c>
      <c r="X1092" s="1">
        <f t="shared" si="67"/>
        <v>379.24666037672444</v>
      </c>
    </row>
    <row r="1093" spans="1:24" hidden="1" x14ac:dyDescent="0.3">
      <c r="A1093" s="18" t="str">
        <f t="shared" si="64"/>
        <v>ConstMin - Cranes_1987_100</v>
      </c>
      <c r="B1093" s="1" t="s">
        <v>40</v>
      </c>
      <c r="C1093" s="1">
        <v>2020</v>
      </c>
      <c r="D1093" s="1" t="s">
        <v>85</v>
      </c>
      <c r="E1093" s="1">
        <v>1987</v>
      </c>
      <c r="F1093" s="1">
        <v>100</v>
      </c>
      <c r="G1093" s="1" t="s">
        <v>5</v>
      </c>
      <c r="H1093" s="1">
        <v>2.0172539186817101E-5</v>
      </c>
      <c r="I1093" s="1">
        <v>2.4408772416048698E-5</v>
      </c>
      <c r="J1093" s="1">
        <v>2.90484564290167E-5</v>
      </c>
      <c r="K1093" s="1">
        <v>7.9127427589113994E-5</v>
      </c>
      <c r="L1093" s="1">
        <v>1.9330365104564101E-4</v>
      </c>
      <c r="M1093" s="1">
        <v>6.6067538877307196E-3</v>
      </c>
      <c r="N1093" s="1">
        <v>1.41726682068152E-5</v>
      </c>
      <c r="O1093" s="1">
        <v>1.303885475027E-5</v>
      </c>
      <c r="P1093" s="1">
        <v>6.0477539911281696E-8</v>
      </c>
      <c r="Q1093" s="1">
        <v>5.3923437080929799E-8</v>
      </c>
      <c r="R1093" s="1">
        <v>214.348853848522</v>
      </c>
      <c r="S1093" s="1">
        <v>140.13456260349699</v>
      </c>
      <c r="T1093" s="1">
        <v>0.426234501274463</v>
      </c>
      <c r="U1093" s="1">
        <v>13803.254416444401</v>
      </c>
      <c r="V1093" s="1">
        <f t="shared" si="65"/>
        <v>0.58553525091380743</v>
      </c>
      <c r="W1093" s="1">
        <f t="shared" si="66"/>
        <v>4.6371075074281469</v>
      </c>
      <c r="X1093" s="1">
        <f t="shared" si="67"/>
        <v>328.77339160599968</v>
      </c>
    </row>
    <row r="1094" spans="1:24" hidden="1" x14ac:dyDescent="0.3">
      <c r="A1094" s="18" t="str">
        <f t="shared" si="64"/>
        <v>ConstMin - Cranes_1987_175</v>
      </c>
      <c r="B1094" s="1" t="s">
        <v>40</v>
      </c>
      <c r="C1094" s="1">
        <v>2020</v>
      </c>
      <c r="D1094" s="1" t="s">
        <v>85</v>
      </c>
      <c r="E1094" s="1">
        <v>1987</v>
      </c>
      <c r="F1094" s="1">
        <v>175</v>
      </c>
      <c r="G1094" s="1" t="s">
        <v>5</v>
      </c>
      <c r="H1094" s="1">
        <v>3.7030045500344597E-5</v>
      </c>
      <c r="I1094" s="1">
        <v>4.4806355055416997E-5</v>
      </c>
      <c r="J1094" s="1">
        <v>5.33232655204963E-5</v>
      </c>
      <c r="K1094" s="1">
        <v>2.07917409330348E-4</v>
      </c>
      <c r="L1094" s="1">
        <v>4.9102785658597901E-4</v>
      </c>
      <c r="M1094" s="1">
        <v>1.9845480876561999E-2</v>
      </c>
      <c r="N1094" s="1">
        <v>2.7872659211747299E-5</v>
      </c>
      <c r="O1094" s="1">
        <v>2.56428464748075E-5</v>
      </c>
      <c r="P1094" s="1">
        <v>1.8237041102986299E-7</v>
      </c>
      <c r="Q1094" s="1">
        <v>1.6197614707207599E-7</v>
      </c>
      <c r="R1094" s="1">
        <v>643.86477114935303</v>
      </c>
      <c r="S1094" s="1">
        <v>287.04407861530598</v>
      </c>
      <c r="T1094" s="1">
        <v>0.74591037723031095</v>
      </c>
      <c r="U1094" s="1">
        <v>42400.511041175203</v>
      </c>
      <c r="V1094" s="1">
        <f t="shared" si="65"/>
        <v>0.34991062148910085</v>
      </c>
      <c r="W1094" s="1">
        <f t="shared" si="66"/>
        <v>3.8346315439842678</v>
      </c>
      <c r="X1094" s="1">
        <f t="shared" si="67"/>
        <v>384.82381714697186</v>
      </c>
    </row>
    <row r="1095" spans="1:24" hidden="1" x14ac:dyDescent="0.3">
      <c r="A1095" s="18" t="str">
        <f t="shared" si="64"/>
        <v>ConstMin - Cranes_1987_300</v>
      </c>
      <c r="B1095" s="1" t="s">
        <v>40</v>
      </c>
      <c r="C1095" s="1">
        <v>2020</v>
      </c>
      <c r="D1095" s="1" t="s">
        <v>85</v>
      </c>
      <c r="E1095" s="1">
        <v>1987</v>
      </c>
      <c r="F1095" s="1">
        <v>300</v>
      </c>
      <c r="G1095" s="1" t="s">
        <v>5</v>
      </c>
      <c r="H1095" s="1">
        <v>3.2674823772702903E-5</v>
      </c>
      <c r="I1095" s="1">
        <v>3.95365367649705E-5</v>
      </c>
      <c r="J1095" s="1">
        <v>4.7051746232692197E-5</v>
      </c>
      <c r="K1095" s="1">
        <v>1.83463579840398E-4</v>
      </c>
      <c r="L1095" s="1">
        <v>4.3327650465040801E-4</v>
      </c>
      <c r="M1095" s="1">
        <v>1.7511390590113401E-2</v>
      </c>
      <c r="N1095" s="1">
        <v>2.4594466885328801E-5</v>
      </c>
      <c r="O1095" s="1">
        <v>2.2626909534502499E-5</v>
      </c>
      <c r="P1095" s="1">
        <v>1.6092124547080799E-7</v>
      </c>
      <c r="Q1095" s="1">
        <v>1.42925615927538E-7</v>
      </c>
      <c r="R1095" s="1">
        <v>568.13778234652602</v>
      </c>
      <c r="S1095" s="1">
        <v>196.117072345861</v>
      </c>
      <c r="T1095" s="1">
        <v>0.426234501274463</v>
      </c>
      <c r="U1095" s="1">
        <v>38095.741303183502</v>
      </c>
      <c r="V1095" s="1">
        <f t="shared" si="65"/>
        <v>0.3436456066615779</v>
      </c>
      <c r="W1095" s="1">
        <f t="shared" si="66"/>
        <v>3.7659739439979885</v>
      </c>
      <c r="X1095" s="1">
        <f t="shared" si="67"/>
        <v>460.11543354529232</v>
      </c>
    </row>
    <row r="1096" spans="1:24" hidden="1" x14ac:dyDescent="0.3">
      <c r="A1096" s="18" t="str">
        <f t="shared" si="64"/>
        <v>ConstMin - Cranes_1987_600</v>
      </c>
      <c r="B1096" s="1" t="s">
        <v>40</v>
      </c>
      <c r="C1096" s="1">
        <v>2020</v>
      </c>
      <c r="D1096" s="1" t="s">
        <v>85</v>
      </c>
      <c r="E1096" s="1">
        <v>1987</v>
      </c>
      <c r="F1096" s="1">
        <v>600</v>
      </c>
      <c r="G1096" s="1" t="s">
        <v>5</v>
      </c>
      <c r="H1096" s="1">
        <v>5.4305710398872299E-5</v>
      </c>
      <c r="I1096" s="1">
        <v>6.5709909582635506E-5</v>
      </c>
      <c r="J1096" s="1">
        <v>7.8200222974376095E-5</v>
      </c>
      <c r="K1096" s="1">
        <v>8.7628241995121902E-4</v>
      </c>
      <c r="L1096" s="1">
        <v>7.7679740080316005E-4</v>
      </c>
      <c r="M1096" s="1">
        <v>3.3422232139131001E-2</v>
      </c>
      <c r="N1096" s="1">
        <v>3.9521577759233003E-5</v>
      </c>
      <c r="O1096" s="1">
        <v>3.6359851538494403E-5</v>
      </c>
      <c r="P1096" s="1">
        <v>3.0737593943323599E-7</v>
      </c>
      <c r="Q1096" s="1">
        <v>2.7278776574462199E-7</v>
      </c>
      <c r="R1096" s="1">
        <v>1084.3475137444</v>
      </c>
      <c r="S1096" s="1">
        <v>239.50054592539999</v>
      </c>
      <c r="T1096" s="1">
        <v>0.53279312659307898</v>
      </c>
      <c r="U1096" s="1">
        <v>72808.165961321705</v>
      </c>
      <c r="V1096" s="1">
        <f t="shared" si="65"/>
        <v>0.29884044811968186</v>
      </c>
      <c r="W1096" s="1">
        <f t="shared" si="66"/>
        <v>3.5327773973313361</v>
      </c>
      <c r="X1096" s="1">
        <f t="shared" si="67"/>
        <v>449.5188356818249</v>
      </c>
    </row>
    <row r="1097" spans="1:24" hidden="1" x14ac:dyDescent="0.3">
      <c r="A1097" s="18" t="str">
        <f t="shared" si="64"/>
        <v>ConstMin - Cranes_1988_100</v>
      </c>
      <c r="B1097" s="1" t="s">
        <v>40</v>
      </c>
      <c r="C1097" s="1">
        <v>2020</v>
      </c>
      <c r="D1097" s="1" t="s">
        <v>85</v>
      </c>
      <c r="E1097" s="1">
        <v>1988</v>
      </c>
      <c r="F1097" s="1">
        <v>100</v>
      </c>
      <c r="G1097" s="1" t="s">
        <v>5</v>
      </c>
      <c r="H1097" s="1">
        <v>1.7045690596223501E-5</v>
      </c>
      <c r="I1097" s="1">
        <v>2.06252856214304E-5</v>
      </c>
      <c r="J1097" s="1">
        <v>2.4545794458561799E-5</v>
      </c>
      <c r="K1097" s="1">
        <v>7.0697716475056005E-5</v>
      </c>
      <c r="L1097" s="1">
        <v>1.5979596833561301E-4</v>
      </c>
      <c r="M1097" s="1">
        <v>8.1194599749903999E-3</v>
      </c>
      <c r="N1097" s="1">
        <v>1.43088143196669E-5</v>
      </c>
      <c r="O1097" s="1">
        <v>1.31641091740936E-5</v>
      </c>
      <c r="P1097" s="1">
        <v>7.4557063320833701E-8</v>
      </c>
      <c r="Q1097" s="1">
        <v>6.6269940810964198E-8</v>
      </c>
      <c r="R1097" s="1">
        <v>263.42693690167602</v>
      </c>
      <c r="S1097" s="1">
        <v>212.16301462870399</v>
      </c>
      <c r="T1097" s="1">
        <v>0.53279312659307898</v>
      </c>
      <c r="U1097" s="1">
        <v>18118.721449291301</v>
      </c>
      <c r="V1097" s="1">
        <f t="shared" si="65"/>
        <v>0.3769302770942346</v>
      </c>
      <c r="W1097" s="1">
        <f t="shared" si="66"/>
        <v>2.9202959769294563</v>
      </c>
      <c r="X1097" s="1">
        <f t="shared" si="67"/>
        <v>398.20899339556155</v>
      </c>
    </row>
    <row r="1098" spans="1:24" hidden="1" x14ac:dyDescent="0.3">
      <c r="A1098" s="18" t="str">
        <f t="shared" ref="A1098:A1161" si="68">D1098&amp;"_"&amp;E1098&amp;"_"&amp;F1098</f>
        <v>ConstMin - Cranes_1988_175</v>
      </c>
      <c r="B1098" s="1" t="s">
        <v>40</v>
      </c>
      <c r="C1098" s="1">
        <v>2020</v>
      </c>
      <c r="D1098" s="1" t="s">
        <v>85</v>
      </c>
      <c r="E1098" s="1">
        <v>1988</v>
      </c>
      <c r="F1098" s="1">
        <v>175</v>
      </c>
      <c r="G1098" s="1" t="s">
        <v>5</v>
      </c>
      <c r="H1098" s="1">
        <v>1.8230694262477599E-5</v>
      </c>
      <c r="I1098" s="1">
        <v>2.20591400575978E-5</v>
      </c>
      <c r="J1098" s="1">
        <v>2.6252199737967701E-5</v>
      </c>
      <c r="K1098" s="1">
        <v>8.5122523304952095E-5</v>
      </c>
      <c r="L1098" s="1">
        <v>2.3231929694643799E-4</v>
      </c>
      <c r="M1098" s="1">
        <v>1.2636825449940201E-2</v>
      </c>
      <c r="N1098" s="1">
        <v>1.22548863511097E-5</v>
      </c>
      <c r="O1098" s="1">
        <v>1.12744954430209E-5</v>
      </c>
      <c r="P1098" s="1">
        <v>1.1628679726047401E-7</v>
      </c>
      <c r="Q1098" s="1">
        <v>1.0314007054477901E-7</v>
      </c>
      <c r="R1098" s="1">
        <v>409.98788474757299</v>
      </c>
      <c r="S1098" s="1">
        <v>215.01562659009801</v>
      </c>
      <c r="T1098" s="1">
        <v>0.53279312659307898</v>
      </c>
      <c r="U1098" s="1">
        <v>27565.003328850598</v>
      </c>
      <c r="V1098" s="1">
        <f t="shared" si="65"/>
        <v>0.26498368146914386</v>
      </c>
      <c r="W1098" s="1">
        <f t="shared" si="66"/>
        <v>2.7907172455703715</v>
      </c>
      <c r="X1098" s="1">
        <f t="shared" si="67"/>
        <v>403.56306389499707</v>
      </c>
    </row>
    <row r="1099" spans="1:24" hidden="1" x14ac:dyDescent="0.3">
      <c r="A1099" s="18" t="str">
        <f t="shared" si="68"/>
        <v>ConstMin - Cranes_1988_300</v>
      </c>
      <c r="B1099" s="1" t="s">
        <v>40</v>
      </c>
      <c r="C1099" s="1">
        <v>2020</v>
      </c>
      <c r="D1099" s="1" t="s">
        <v>85</v>
      </c>
      <c r="E1099" s="1">
        <v>1988</v>
      </c>
      <c r="F1099" s="1">
        <v>300</v>
      </c>
      <c r="G1099" s="1" t="s">
        <v>5</v>
      </c>
      <c r="H1099" s="1">
        <v>4.3572732744724403E-5</v>
      </c>
      <c r="I1099" s="1">
        <v>5.27230066211165E-5</v>
      </c>
      <c r="J1099" s="1">
        <v>6.2744735152403194E-5</v>
      </c>
      <c r="K1099" s="1">
        <v>2.0344924362848601E-4</v>
      </c>
      <c r="L1099" s="1">
        <v>5.5526062208854899E-4</v>
      </c>
      <c r="M1099" s="1">
        <v>3.02029648539093E-2</v>
      </c>
      <c r="N1099" s="1">
        <v>2.9290101633315702E-5</v>
      </c>
      <c r="O1099" s="1">
        <v>2.69468935026504E-5</v>
      </c>
      <c r="P1099" s="1">
        <v>2.7793420622490399E-7</v>
      </c>
      <c r="Q1099" s="1">
        <v>2.4651253893108402E-7</v>
      </c>
      <c r="R1099" s="1">
        <v>979.90193206460503</v>
      </c>
      <c r="S1099" s="1">
        <v>287.99494926910398</v>
      </c>
      <c r="T1099" s="1">
        <v>0.74591037723031095</v>
      </c>
      <c r="U1099" s="1">
        <v>65827.416975795204</v>
      </c>
      <c r="V1099" s="1">
        <f t="shared" ref="V1099:V1162" si="69">IFERROR(CONVERT(I1099,"ton","g")*365/U1099,0)</f>
        <v>0.26520515123632632</v>
      </c>
      <c r="W1099" s="1">
        <f t="shared" ref="W1099:W1162" si="70">IFERROR(CONVERT(L1099,"ton","g")*365/U1099,0)</f>
        <v>2.7930496891956627</v>
      </c>
      <c r="X1099" s="1">
        <f t="shared" ref="X1099:X1162" si="71">S1099/T1099</f>
        <v>386.09859583731367</v>
      </c>
    </row>
    <row r="1100" spans="1:24" hidden="1" x14ac:dyDescent="0.3">
      <c r="A1100" s="18" t="str">
        <f t="shared" si="68"/>
        <v>ConstMin - Cranes_1988_600</v>
      </c>
      <c r="B1100" s="1" t="s">
        <v>40</v>
      </c>
      <c r="C1100" s="1">
        <v>2020</v>
      </c>
      <c r="D1100" s="1" t="s">
        <v>85</v>
      </c>
      <c r="E1100" s="1">
        <v>1988</v>
      </c>
      <c r="F1100" s="1">
        <v>600</v>
      </c>
      <c r="G1100" s="1" t="s">
        <v>5</v>
      </c>
      <c r="H1100" s="1">
        <v>3.59243674941861E-5</v>
      </c>
      <c r="I1100" s="1">
        <v>4.3468484667965197E-5</v>
      </c>
      <c r="J1100" s="1">
        <v>5.1731089191627997E-5</v>
      </c>
      <c r="K1100" s="1">
        <v>1.7290433338744001E-4</v>
      </c>
      <c r="L1100" s="1">
        <v>4.71625283229572E-4</v>
      </c>
      <c r="M1100" s="1">
        <v>2.73182185622819E-2</v>
      </c>
      <c r="N1100" s="1">
        <v>2.3184701709229999E-5</v>
      </c>
      <c r="O1100" s="1">
        <v>2.1329925572491601E-5</v>
      </c>
      <c r="P1100" s="1">
        <v>2.5149274712454597E-7</v>
      </c>
      <c r="Q1100" s="1">
        <v>2.2296762749736299E-7</v>
      </c>
      <c r="R1100" s="1">
        <v>886.30951561294603</v>
      </c>
      <c r="S1100" s="1">
        <v>188.98554244237499</v>
      </c>
      <c r="T1100" s="1">
        <v>0.426234501274463</v>
      </c>
      <c r="U1100" s="1">
        <v>59483.199483737699</v>
      </c>
      <c r="V1100" s="1">
        <f t="shared" si="69"/>
        <v>0.24197404310701684</v>
      </c>
      <c r="W1100" s="1">
        <f t="shared" si="70"/>
        <v>2.6253750846450568</v>
      </c>
      <c r="X1100" s="1">
        <f t="shared" si="71"/>
        <v>443.38396323455407</v>
      </c>
    </row>
    <row r="1101" spans="1:24" hidden="1" x14ac:dyDescent="0.3">
      <c r="A1101" s="18" t="str">
        <f t="shared" si="68"/>
        <v>ConstMin - Cranes_1989_75</v>
      </c>
      <c r="B1101" s="1" t="s">
        <v>40</v>
      </c>
      <c r="C1101" s="1">
        <v>2020</v>
      </c>
      <c r="D1101" s="1" t="s">
        <v>85</v>
      </c>
      <c r="E1101" s="1">
        <v>1989</v>
      </c>
      <c r="F1101" s="1">
        <v>75</v>
      </c>
      <c r="G1101" s="1" t="s">
        <v>5</v>
      </c>
      <c r="H1101" s="1">
        <v>1.02926464634318E-5</v>
      </c>
      <c r="I1101" s="1">
        <v>1.2454102220752501E-5</v>
      </c>
      <c r="J1101" s="1">
        <v>1.4821410907341801E-5</v>
      </c>
      <c r="K1101" s="1">
        <v>4.2689182778602601E-5</v>
      </c>
      <c r="L1101" s="1">
        <v>9.6489103745941001E-5</v>
      </c>
      <c r="M1101" s="1">
        <v>4.9027483236775797E-3</v>
      </c>
      <c r="N1101" s="1">
        <v>8.6400469533251106E-6</v>
      </c>
      <c r="O1101" s="1">
        <v>7.9488431970591101E-6</v>
      </c>
      <c r="P1101" s="1">
        <v>4.5019560209726E-8</v>
      </c>
      <c r="Q1101" s="1">
        <v>4.0015572737834798E-8</v>
      </c>
      <c r="R1101" s="1">
        <v>159.06426994952199</v>
      </c>
      <c r="S1101" s="1">
        <v>143.34375106006499</v>
      </c>
      <c r="T1101" s="1">
        <v>0.426234501274463</v>
      </c>
      <c r="U1101" s="1">
        <v>10571.601640679801</v>
      </c>
      <c r="V1101" s="1">
        <f t="shared" si="69"/>
        <v>0.39008588596270583</v>
      </c>
      <c r="W1101" s="1">
        <f t="shared" si="70"/>
        <v>3.0222200567588251</v>
      </c>
      <c r="X1101" s="1">
        <f t="shared" si="71"/>
        <v>336.30255324583027</v>
      </c>
    </row>
    <row r="1102" spans="1:24" hidden="1" x14ac:dyDescent="0.3">
      <c r="A1102" s="18" t="str">
        <f t="shared" si="68"/>
        <v>ConstMin - Cranes_1989_175</v>
      </c>
      <c r="B1102" s="1" t="s">
        <v>40</v>
      </c>
      <c r="C1102" s="1">
        <v>2020</v>
      </c>
      <c r="D1102" s="1" t="s">
        <v>85</v>
      </c>
      <c r="E1102" s="1">
        <v>1989</v>
      </c>
      <c r="F1102" s="1">
        <v>175</v>
      </c>
      <c r="G1102" s="1" t="s">
        <v>5</v>
      </c>
      <c r="H1102" s="1">
        <v>5.0998918499235798E-5</v>
      </c>
      <c r="I1102" s="1">
        <v>6.1708691384075302E-5</v>
      </c>
      <c r="J1102" s="1">
        <v>7.3438442638899503E-5</v>
      </c>
      <c r="K1102" s="1">
        <v>2.3812349469397399E-4</v>
      </c>
      <c r="L1102" s="1">
        <v>6.4989477198116403E-4</v>
      </c>
      <c r="M1102" s="1">
        <v>3.53505150123112E-2</v>
      </c>
      <c r="N1102" s="1">
        <v>3.4282070734079897E-5</v>
      </c>
      <c r="O1102" s="1">
        <v>3.15395050753535E-5</v>
      </c>
      <c r="P1102" s="1">
        <v>3.2530307461906601E-7</v>
      </c>
      <c r="Q1102" s="1">
        <v>2.8852615133504999E-7</v>
      </c>
      <c r="R1102" s="1">
        <v>1146.90852794072</v>
      </c>
      <c r="S1102" s="1">
        <v>590.25295834517999</v>
      </c>
      <c r="T1102" s="1">
        <v>1.385262129142</v>
      </c>
      <c r="U1102" s="1">
        <v>76869.096806029993</v>
      </c>
      <c r="V1102" s="1">
        <f t="shared" si="69"/>
        <v>0.26581724904283077</v>
      </c>
      <c r="W1102" s="1">
        <f t="shared" si="70"/>
        <v>2.7994960933482371</v>
      </c>
      <c r="X1102" s="1">
        <f t="shared" si="71"/>
        <v>426.09477724679397</v>
      </c>
    </row>
    <row r="1103" spans="1:24" hidden="1" x14ac:dyDescent="0.3">
      <c r="A1103" s="18" t="str">
        <f t="shared" si="68"/>
        <v>ConstMin - Cranes_1989_300</v>
      </c>
      <c r="B1103" s="1" t="s">
        <v>40</v>
      </c>
      <c r="C1103" s="1">
        <v>2020</v>
      </c>
      <c r="D1103" s="1" t="s">
        <v>85</v>
      </c>
      <c r="E1103" s="1">
        <v>1989</v>
      </c>
      <c r="F1103" s="1">
        <v>300</v>
      </c>
      <c r="G1103" s="1" t="s">
        <v>5</v>
      </c>
      <c r="H1103" s="1">
        <v>4.1573815678238498E-5</v>
      </c>
      <c r="I1103" s="1">
        <v>5.0304316970668501E-5</v>
      </c>
      <c r="J1103" s="1">
        <v>5.9866294576663402E-5</v>
      </c>
      <c r="K1103" s="1">
        <v>1.9411592575661399E-4</v>
      </c>
      <c r="L1103" s="1">
        <v>5.2978781228469804E-4</v>
      </c>
      <c r="M1103" s="1">
        <v>2.8817391397714599E-2</v>
      </c>
      <c r="N1103" s="1">
        <v>2.7946406153462299E-5</v>
      </c>
      <c r="O1103" s="1">
        <v>2.5710693661185399E-5</v>
      </c>
      <c r="P1103" s="1">
        <v>2.6518386000636299E-7</v>
      </c>
      <c r="Q1103" s="1">
        <v>2.3520367464526999E-7</v>
      </c>
      <c r="R1103" s="1">
        <v>934.94852721478696</v>
      </c>
      <c r="S1103" s="1">
        <v>317.35308070512099</v>
      </c>
      <c r="T1103" s="1">
        <v>0.74591037723030995</v>
      </c>
      <c r="U1103" s="1">
        <v>62745.237670841103</v>
      </c>
      <c r="V1103" s="1">
        <f t="shared" si="69"/>
        <v>0.2654685566294252</v>
      </c>
      <c r="W1103" s="1">
        <f t="shared" si="70"/>
        <v>2.7958237844494609</v>
      </c>
      <c r="X1103" s="1">
        <f t="shared" si="71"/>
        <v>425.45738790162176</v>
      </c>
    </row>
    <row r="1104" spans="1:24" hidden="1" x14ac:dyDescent="0.3">
      <c r="A1104" s="18" t="str">
        <f t="shared" si="68"/>
        <v>ConstMin - Cranes_1989_600</v>
      </c>
      <c r="B1104" s="1" t="s">
        <v>40</v>
      </c>
      <c r="C1104" s="1">
        <v>2020</v>
      </c>
      <c r="D1104" s="1" t="s">
        <v>85</v>
      </c>
      <c r="E1104" s="1">
        <v>1989</v>
      </c>
      <c r="F1104" s="1">
        <v>600</v>
      </c>
      <c r="G1104" s="1" t="s">
        <v>5</v>
      </c>
      <c r="H1104" s="1">
        <v>9.8403343527270394E-6</v>
      </c>
      <c r="I1104" s="1">
        <v>1.19068045667997E-5</v>
      </c>
      <c r="J1104" s="1">
        <v>1.41700814679269E-5</v>
      </c>
      <c r="K1104" s="1">
        <v>4.7361625833583601E-5</v>
      </c>
      <c r="L1104" s="1">
        <v>1.29186699722121E-4</v>
      </c>
      <c r="M1104" s="1">
        <v>7.4829544213195504E-3</v>
      </c>
      <c r="N1104" s="1">
        <v>6.3507093541448696E-6</v>
      </c>
      <c r="O1104" s="1">
        <v>5.8426526058132803E-6</v>
      </c>
      <c r="P1104" s="1">
        <v>6.8888414511177496E-8</v>
      </c>
      <c r="Q1104" s="1">
        <v>6.1074868047806996E-8</v>
      </c>
      <c r="R1104" s="1">
        <v>242.7762151984</v>
      </c>
      <c r="S1104" s="1">
        <v>46.592662036107598</v>
      </c>
      <c r="T1104" s="1">
        <v>0.106558625318615</v>
      </c>
      <c r="U1104" s="1">
        <v>16307.431712637601</v>
      </c>
      <c r="V1104" s="1">
        <f t="shared" si="69"/>
        <v>0.2417676880307971</v>
      </c>
      <c r="W1104" s="1">
        <f t="shared" si="70"/>
        <v>2.6231361689797881</v>
      </c>
      <c r="X1104" s="1">
        <f t="shared" si="71"/>
        <v>437.24909078728706</v>
      </c>
    </row>
    <row r="1105" spans="1:24" hidden="1" x14ac:dyDescent="0.3">
      <c r="A1105" s="18" t="str">
        <f t="shared" si="68"/>
        <v>ConstMin - Cranes_1989_750</v>
      </c>
      <c r="B1105" s="1" t="s">
        <v>40</v>
      </c>
      <c r="C1105" s="1">
        <v>2020</v>
      </c>
      <c r="D1105" s="1" t="s">
        <v>85</v>
      </c>
      <c r="E1105" s="1">
        <v>1989</v>
      </c>
      <c r="F1105" s="1">
        <v>750</v>
      </c>
      <c r="G1105" s="1" t="s">
        <v>5</v>
      </c>
      <c r="H1105" s="1">
        <v>9.5431801898796492E-6</v>
      </c>
      <c r="I1105" s="1">
        <v>1.15472480297543E-5</v>
      </c>
      <c r="J1105" s="1">
        <v>1.37421794734267E-5</v>
      </c>
      <c r="K1105" s="1">
        <v>4.5931419930898002E-5</v>
      </c>
      <c r="L1105" s="1">
        <v>1.2528557561079399E-4</v>
      </c>
      <c r="M1105" s="1">
        <v>7.2569873985551103E-3</v>
      </c>
      <c r="N1105" s="1">
        <v>6.1589333784540598E-6</v>
      </c>
      <c r="O1105" s="1">
        <v>5.6662187081777301E-6</v>
      </c>
      <c r="P1105" s="1">
        <v>6.6808151949948698E-8</v>
      </c>
      <c r="Q1105" s="1">
        <v>5.92305555849148E-8</v>
      </c>
      <c r="R1105" s="1">
        <v>235.44496400300201</v>
      </c>
      <c r="S1105" s="1">
        <v>23.771766344952901</v>
      </c>
      <c r="T1105" s="1">
        <v>0.106558625318615</v>
      </c>
      <c r="U1105" s="1">
        <v>15808.224619393601</v>
      </c>
      <c r="V1105" s="1">
        <f t="shared" si="69"/>
        <v>0.24187110954186022</v>
      </c>
      <c r="W1105" s="1">
        <f t="shared" si="70"/>
        <v>2.6242582738753333</v>
      </c>
      <c r="X1105" s="1">
        <f t="shared" si="71"/>
        <v>223.08627080984078</v>
      </c>
    </row>
    <row r="1106" spans="1:24" hidden="1" x14ac:dyDescent="0.3">
      <c r="A1106" s="18" t="str">
        <f t="shared" si="68"/>
        <v>ConstMin - Cranes_1990_100</v>
      </c>
      <c r="B1106" s="1" t="s">
        <v>40</v>
      </c>
      <c r="C1106" s="1">
        <v>2020</v>
      </c>
      <c r="D1106" s="1" t="s">
        <v>85</v>
      </c>
      <c r="E1106" s="1">
        <v>1990</v>
      </c>
      <c r="F1106" s="1">
        <v>100</v>
      </c>
      <c r="G1106" s="1" t="s">
        <v>5</v>
      </c>
      <c r="H1106" s="1">
        <v>1.7316012482773199E-5</v>
      </c>
      <c r="I1106" s="1">
        <v>2.0952375104155601E-5</v>
      </c>
      <c r="J1106" s="1">
        <v>2.4935057975193501E-5</v>
      </c>
      <c r="K1106" s="1">
        <v>7.1818887834140105E-5</v>
      </c>
      <c r="L1106" s="1">
        <v>1.6233011896915199E-4</v>
      </c>
      <c r="M1106" s="1">
        <v>8.2482237658039505E-3</v>
      </c>
      <c r="N1106" s="1">
        <v>1.45357330038556E-5</v>
      </c>
      <c r="O1106" s="1">
        <v>1.3372874363547201E-5</v>
      </c>
      <c r="P1106" s="1">
        <v>7.5739438766329899E-8</v>
      </c>
      <c r="Q1106" s="1">
        <v>6.7320893561774293E-8</v>
      </c>
      <c r="R1106" s="1">
        <v>267.60453628665198</v>
      </c>
      <c r="S1106" s="1">
        <v>217.51166205631901</v>
      </c>
      <c r="T1106" s="1">
        <v>0.63935175191169502</v>
      </c>
      <c r="U1106" s="1">
        <v>17835.956288618101</v>
      </c>
      <c r="V1106" s="1">
        <f t="shared" si="69"/>
        <v>0.38897837876414038</v>
      </c>
      <c r="W1106" s="1">
        <f t="shared" si="70"/>
        <v>3.0136395605425794</v>
      </c>
      <c r="X1106" s="1">
        <f t="shared" si="71"/>
        <v>340.20656298500444</v>
      </c>
    </row>
    <row r="1107" spans="1:24" hidden="1" x14ac:dyDescent="0.3">
      <c r="A1107" s="18" t="str">
        <f t="shared" si="68"/>
        <v>ConstMin - Cranes_1990_175</v>
      </c>
      <c r="B1107" s="1" t="s">
        <v>40</v>
      </c>
      <c r="C1107" s="1">
        <v>2020</v>
      </c>
      <c r="D1107" s="1" t="s">
        <v>85</v>
      </c>
      <c r="E1107" s="1">
        <v>1990</v>
      </c>
      <c r="F1107" s="1">
        <v>175</v>
      </c>
      <c r="G1107" s="1" t="s">
        <v>5</v>
      </c>
      <c r="H1107" s="1">
        <v>7.2506753797941506E-5</v>
      </c>
      <c r="I1107" s="1">
        <v>8.7733172095509198E-5</v>
      </c>
      <c r="J1107" s="1">
        <v>1.0440972546903499E-4</v>
      </c>
      <c r="K1107" s="1">
        <v>3.3854760279946201E-4</v>
      </c>
      <c r="L1107" s="1">
        <v>9.2397567660800004E-4</v>
      </c>
      <c r="M1107" s="1">
        <v>5.0258930268619197E-2</v>
      </c>
      <c r="N1107" s="1">
        <v>4.8739889698578403E-5</v>
      </c>
      <c r="O1107" s="1">
        <v>4.4840698522692099E-5</v>
      </c>
      <c r="P1107" s="1">
        <v>4.62493531926003E-7</v>
      </c>
      <c r="Q1107" s="1">
        <v>4.1020663250793398E-7</v>
      </c>
      <c r="R1107" s="1">
        <v>1630.5956422468701</v>
      </c>
      <c r="S1107" s="1">
        <v>761.05309953366702</v>
      </c>
      <c r="T1107" s="1">
        <v>1.8114966304164699</v>
      </c>
      <c r="U1107" s="1">
        <v>108920.128892083</v>
      </c>
      <c r="V1107" s="1">
        <f t="shared" si="69"/>
        <v>0.26671306249948884</v>
      </c>
      <c r="W1107" s="1">
        <f t="shared" si="70"/>
        <v>2.8089304934156294</v>
      </c>
      <c r="X1107" s="1">
        <f t="shared" si="71"/>
        <v>420.123938822176</v>
      </c>
    </row>
    <row r="1108" spans="1:24" hidden="1" x14ac:dyDescent="0.3">
      <c r="A1108" s="18" t="str">
        <f t="shared" si="68"/>
        <v>ConstMin - Cranes_1990_300</v>
      </c>
      <c r="B1108" s="1" t="s">
        <v>40</v>
      </c>
      <c r="C1108" s="1">
        <v>2020</v>
      </c>
      <c r="D1108" s="1" t="s">
        <v>85</v>
      </c>
      <c r="E1108" s="1">
        <v>1990</v>
      </c>
      <c r="F1108" s="1">
        <v>300</v>
      </c>
      <c r="G1108" s="1" t="s">
        <v>5</v>
      </c>
      <c r="H1108" s="1">
        <v>1.0044024151870799E-4</v>
      </c>
      <c r="I1108" s="1">
        <v>1.2153269223763701E-4</v>
      </c>
      <c r="J1108" s="1">
        <v>1.4463394778693999E-4</v>
      </c>
      <c r="K1108" s="1">
        <v>4.7484523243099199E-4</v>
      </c>
      <c r="L1108" s="1">
        <v>1.2956557403782901E-3</v>
      </c>
      <c r="M1108" s="1">
        <v>7.2367577452188095E-2</v>
      </c>
      <c r="N1108" s="1">
        <v>6.6421627568242293E-5</v>
      </c>
      <c r="O1108" s="1">
        <v>6.11078973627829E-5</v>
      </c>
      <c r="P1108" s="1">
        <v>6.6606093453786298E-7</v>
      </c>
      <c r="Q1108" s="1">
        <v>5.9065443873870899E-7</v>
      </c>
      <c r="R1108" s="1">
        <v>2347.8863517948698</v>
      </c>
      <c r="S1108" s="1">
        <v>659.78537490416704</v>
      </c>
      <c r="T1108" s="1">
        <v>1.5983793797792301</v>
      </c>
      <c r="U1108" s="1">
        <v>158109.607496999</v>
      </c>
      <c r="V1108" s="1">
        <f t="shared" si="69"/>
        <v>0.25452090500626656</v>
      </c>
      <c r="W1108" s="1">
        <f t="shared" si="70"/>
        <v>2.7134383806197047</v>
      </c>
      <c r="X1108" s="1">
        <f t="shared" si="71"/>
        <v>412.78396308847363</v>
      </c>
    </row>
    <row r="1109" spans="1:24" hidden="1" x14ac:dyDescent="0.3">
      <c r="A1109" s="18" t="str">
        <f t="shared" si="68"/>
        <v>ConstMin - Cranes_1991_75</v>
      </c>
      <c r="B1109" s="1" t="s">
        <v>40</v>
      </c>
      <c r="C1109" s="1">
        <v>2020</v>
      </c>
      <c r="D1109" s="1" t="s">
        <v>85</v>
      </c>
      <c r="E1109" s="1">
        <v>1991</v>
      </c>
      <c r="F1109" s="1">
        <v>75</v>
      </c>
      <c r="G1109" s="1" t="s">
        <v>5</v>
      </c>
      <c r="H1109" s="1">
        <v>7.3738688714323401E-6</v>
      </c>
      <c r="I1109" s="1">
        <v>8.92238133443313E-6</v>
      </c>
      <c r="J1109" s="1">
        <v>1.06183711748625E-5</v>
      </c>
      <c r="K1109" s="1">
        <v>3.0583430331198303E-5</v>
      </c>
      <c r="L1109" s="1">
        <v>6.9126827689305998E-5</v>
      </c>
      <c r="M1109" s="1">
        <v>3.51243223760539E-3</v>
      </c>
      <c r="N1109" s="1">
        <v>6.1899117494408603E-6</v>
      </c>
      <c r="O1109" s="1">
        <v>5.6947188094855902E-6</v>
      </c>
      <c r="P1109" s="1">
        <v>3.2252961841787102E-8</v>
      </c>
      <c r="Q1109" s="1">
        <v>2.8667999744515801E-8</v>
      </c>
      <c r="R1109" s="1">
        <v>113.95699569640099</v>
      </c>
      <c r="S1109" s="1">
        <v>119.571984715113</v>
      </c>
      <c r="T1109" s="1">
        <v>0.31967587595584701</v>
      </c>
      <c r="U1109" s="1">
        <v>7772.1790064823499</v>
      </c>
      <c r="V1109" s="1">
        <f t="shared" si="69"/>
        <v>0.3801251344407115</v>
      </c>
      <c r="W1109" s="1">
        <f t="shared" si="70"/>
        <v>2.9450483771019855</v>
      </c>
      <c r="X1109" s="1">
        <f t="shared" si="71"/>
        <v>374.04131405783039</v>
      </c>
    </row>
    <row r="1110" spans="1:24" hidden="1" x14ac:dyDescent="0.3">
      <c r="A1110" s="18" t="str">
        <f t="shared" si="68"/>
        <v>ConstMin - Cranes_1991_175</v>
      </c>
      <c r="B1110" s="1" t="s">
        <v>40</v>
      </c>
      <c r="C1110" s="1">
        <v>2020</v>
      </c>
      <c r="D1110" s="1" t="s">
        <v>85</v>
      </c>
      <c r="E1110" s="1">
        <v>1991</v>
      </c>
      <c r="F1110" s="1">
        <v>175</v>
      </c>
      <c r="G1110" s="1" t="s">
        <v>5</v>
      </c>
      <c r="H1110" s="1">
        <v>4.2814065195454897E-5</v>
      </c>
      <c r="I1110" s="1">
        <v>5.1805018886500399E-5</v>
      </c>
      <c r="J1110" s="1">
        <v>6.1652253881455002E-5</v>
      </c>
      <c r="K1110" s="1">
        <v>1.9990688285968501E-4</v>
      </c>
      <c r="L1110" s="1">
        <v>5.4559269013133697E-4</v>
      </c>
      <c r="M1110" s="1">
        <v>2.96770852984398E-2</v>
      </c>
      <c r="N1110" s="1">
        <v>2.8780116414940902E-5</v>
      </c>
      <c r="O1110" s="1">
        <v>2.6477707101745599E-5</v>
      </c>
      <c r="P1110" s="1">
        <v>2.73094948968992E-7</v>
      </c>
      <c r="Q1110" s="1">
        <v>2.4222038069371301E-7</v>
      </c>
      <c r="R1110" s="1">
        <v>962.84034904020905</v>
      </c>
      <c r="S1110" s="1">
        <v>446.31491312649001</v>
      </c>
      <c r="T1110" s="1">
        <v>1.06558625318615</v>
      </c>
      <c r="U1110" s="1">
        <v>64403.241964152498</v>
      </c>
      <c r="V1110" s="1">
        <f t="shared" si="69"/>
        <v>0.26635000384953278</v>
      </c>
      <c r="W1110" s="1">
        <f t="shared" si="70"/>
        <v>2.8051068842410243</v>
      </c>
      <c r="X1110" s="1">
        <f t="shared" si="71"/>
        <v>418.84447344547539</v>
      </c>
    </row>
    <row r="1111" spans="1:24" hidden="1" x14ac:dyDescent="0.3">
      <c r="A1111" s="18" t="str">
        <f t="shared" si="68"/>
        <v>ConstMin - Cranes_1991_300</v>
      </c>
      <c r="B1111" s="1" t="s">
        <v>40</v>
      </c>
      <c r="C1111" s="1">
        <v>2020</v>
      </c>
      <c r="D1111" s="1" t="s">
        <v>85</v>
      </c>
      <c r="E1111" s="1">
        <v>1991</v>
      </c>
      <c r="F1111" s="1">
        <v>300</v>
      </c>
      <c r="G1111" s="1" t="s">
        <v>5</v>
      </c>
      <c r="H1111" s="1">
        <v>3.4522689224264303E-5</v>
      </c>
      <c r="I1111" s="1">
        <v>4.1772453961359801E-5</v>
      </c>
      <c r="J1111" s="1">
        <v>4.9712672482940598E-5</v>
      </c>
      <c r="K1111" s="1">
        <v>1.6119289675601699E-4</v>
      </c>
      <c r="L1111" s="1">
        <v>4.39933157443644E-4</v>
      </c>
      <c r="M1111" s="1">
        <v>2.3929818113809599E-2</v>
      </c>
      <c r="N1111" s="1">
        <v>2.3206556310299399E-5</v>
      </c>
      <c r="O1111" s="1">
        <v>2.1350031805475399E-5</v>
      </c>
      <c r="P1111" s="1">
        <v>2.2020735496459399E-7</v>
      </c>
      <c r="Q1111" s="1">
        <v>1.95311958542067E-7</v>
      </c>
      <c r="R1111" s="1">
        <v>776.37659471836503</v>
      </c>
      <c r="S1111" s="1">
        <v>239.14396943022601</v>
      </c>
      <c r="T1111" s="1">
        <v>0.63935175191169502</v>
      </c>
      <c r="U1111" s="1">
        <v>52611.6732746497</v>
      </c>
      <c r="V1111" s="1">
        <f t="shared" si="69"/>
        <v>0.26290356504571605</v>
      </c>
      <c r="W1111" s="1">
        <f t="shared" si="70"/>
        <v>2.768810172865106</v>
      </c>
      <c r="X1111" s="1">
        <f t="shared" si="71"/>
        <v>374.04131405782982</v>
      </c>
    </row>
    <row r="1112" spans="1:24" hidden="1" x14ac:dyDescent="0.3">
      <c r="A1112" s="18" t="str">
        <f t="shared" si="68"/>
        <v>ConstMin - Cranes_1991_600</v>
      </c>
      <c r="B1112" s="1" t="s">
        <v>40</v>
      </c>
      <c r="C1112" s="1">
        <v>2020</v>
      </c>
      <c r="D1112" s="1" t="s">
        <v>85</v>
      </c>
      <c r="E1112" s="1">
        <v>1991</v>
      </c>
      <c r="F1112" s="1">
        <v>600</v>
      </c>
      <c r="G1112" s="1" t="s">
        <v>5</v>
      </c>
      <c r="H1112" s="1">
        <v>1.03181151225916E-5</v>
      </c>
      <c r="I1112" s="1">
        <v>1.24849192983359E-5</v>
      </c>
      <c r="J1112" s="1">
        <v>1.4858085776532E-5</v>
      </c>
      <c r="K1112" s="1">
        <v>4.9661189368895698E-5</v>
      </c>
      <c r="L1112" s="1">
        <v>1.3545914114911401E-4</v>
      </c>
      <c r="M1112" s="1">
        <v>7.8462766008437993E-3</v>
      </c>
      <c r="N1112" s="1">
        <v>6.6590572918924302E-6</v>
      </c>
      <c r="O1112" s="1">
        <v>6.1263327085410404E-6</v>
      </c>
      <c r="P1112" s="1">
        <v>7.22331748150573E-8</v>
      </c>
      <c r="Q1112" s="1">
        <v>6.4040254835419204E-8</v>
      </c>
      <c r="R1112" s="1">
        <v>254.56380318520101</v>
      </c>
      <c r="S1112" s="1">
        <v>47.543532689905803</v>
      </c>
      <c r="T1112" s="1">
        <v>0.213117250637231</v>
      </c>
      <c r="U1112" s="1">
        <v>17091.900002021099</v>
      </c>
      <c r="V1112" s="1">
        <f t="shared" si="69"/>
        <v>0.24187110954186045</v>
      </c>
      <c r="W1112" s="1">
        <f t="shared" si="70"/>
        <v>2.624258273875324</v>
      </c>
      <c r="X1112" s="1">
        <f t="shared" si="71"/>
        <v>223.08627080983973</v>
      </c>
    </row>
    <row r="1113" spans="1:24" hidden="1" x14ac:dyDescent="0.3">
      <c r="A1113" s="18" t="str">
        <f t="shared" si="68"/>
        <v>ConstMin - Cranes_1992_75</v>
      </c>
      <c r="B1113" s="1" t="s">
        <v>40</v>
      </c>
      <c r="C1113" s="1">
        <v>2020</v>
      </c>
      <c r="D1113" s="1" t="s">
        <v>85</v>
      </c>
      <c r="E1113" s="1">
        <v>1992</v>
      </c>
      <c r="F1113" s="1">
        <v>75</v>
      </c>
      <c r="G1113" s="1" t="s">
        <v>5</v>
      </c>
      <c r="H1113" s="1">
        <v>6.2935023133034099E-6</v>
      </c>
      <c r="I1113" s="1">
        <v>7.6151377990971197E-6</v>
      </c>
      <c r="J1113" s="1">
        <v>9.0626433311569103E-6</v>
      </c>
      <c r="K1113" s="1">
        <v>2.6102564731499301E-5</v>
      </c>
      <c r="L1113" s="1">
        <v>5.8998859019507802E-5</v>
      </c>
      <c r="M1113" s="1">
        <v>2.9978157732546001E-3</v>
      </c>
      <c r="N1113" s="1">
        <v>5.2830101258205499E-6</v>
      </c>
      <c r="O1113" s="1">
        <v>4.8603693157549103E-6</v>
      </c>
      <c r="P1113" s="1">
        <v>2.75274884190807E-8</v>
      </c>
      <c r="Q1113" s="1">
        <v>2.4467769342750202E-8</v>
      </c>
      <c r="R1113" s="1">
        <v>97.260831259276401</v>
      </c>
      <c r="S1113" s="1">
        <v>89.976135615646697</v>
      </c>
      <c r="T1113" s="1">
        <v>0.213117250637231</v>
      </c>
      <c r="U1113" s="1">
        <v>6523.2698321343796</v>
      </c>
      <c r="V1113" s="1">
        <f t="shared" si="69"/>
        <v>0.3865458579012005</v>
      </c>
      <c r="W1113" s="1">
        <f t="shared" si="70"/>
        <v>2.9947934202308937</v>
      </c>
      <c r="X1113" s="1">
        <f t="shared" si="71"/>
        <v>422.1907675076215</v>
      </c>
    </row>
    <row r="1114" spans="1:24" hidden="1" x14ac:dyDescent="0.3">
      <c r="A1114" s="18" t="str">
        <f t="shared" si="68"/>
        <v>ConstMin - Cranes_1992_175</v>
      </c>
      <c r="B1114" s="1" t="s">
        <v>40</v>
      </c>
      <c r="C1114" s="1">
        <v>2020</v>
      </c>
      <c r="D1114" s="1" t="s">
        <v>85</v>
      </c>
      <c r="E1114" s="1">
        <v>1992</v>
      </c>
      <c r="F1114" s="1">
        <v>175</v>
      </c>
      <c r="G1114" s="1" t="s">
        <v>5</v>
      </c>
      <c r="H1114" s="1">
        <v>6.8958040053366602E-6</v>
      </c>
      <c r="I1114" s="1">
        <v>8.3439228464573596E-6</v>
      </c>
      <c r="J1114" s="1">
        <v>9.9299577676847902E-6</v>
      </c>
      <c r="K1114" s="1">
        <v>3.2197799420002902E-5</v>
      </c>
      <c r="L1114" s="1">
        <v>8.7875333508145303E-5</v>
      </c>
      <c r="M1114" s="1">
        <v>4.7799096566383502E-3</v>
      </c>
      <c r="N1114" s="1">
        <v>4.6354402727745101E-6</v>
      </c>
      <c r="O1114" s="1">
        <v>4.2646050509525496E-6</v>
      </c>
      <c r="P1114" s="1">
        <v>4.39857610890335E-8</v>
      </c>
      <c r="Q1114" s="1">
        <v>3.9012980050751998E-8</v>
      </c>
      <c r="R1114" s="1">
        <v>155.07890468004501</v>
      </c>
      <c r="S1114" s="1">
        <v>67.274098756216702</v>
      </c>
      <c r="T1114" s="1">
        <v>0.213117250637231</v>
      </c>
      <c r="U1114" s="1">
        <v>10494.7594059698</v>
      </c>
      <c r="V1114" s="1">
        <f t="shared" si="69"/>
        <v>0.26326091934172929</v>
      </c>
      <c r="W1114" s="1">
        <f t="shared" si="70"/>
        <v>2.7725737057405357</v>
      </c>
      <c r="X1114" s="1">
        <f t="shared" si="71"/>
        <v>315.66707319592319</v>
      </c>
    </row>
    <row r="1115" spans="1:24" hidden="1" x14ac:dyDescent="0.3">
      <c r="A1115" s="18" t="str">
        <f t="shared" si="68"/>
        <v>ConstMin - Cranes_1992_300</v>
      </c>
      <c r="B1115" s="1" t="s">
        <v>40</v>
      </c>
      <c r="C1115" s="1">
        <v>2020</v>
      </c>
      <c r="D1115" s="1" t="s">
        <v>85</v>
      </c>
      <c r="E1115" s="1">
        <v>1992</v>
      </c>
      <c r="F1115" s="1">
        <v>300</v>
      </c>
      <c r="G1115" s="1" t="s">
        <v>5</v>
      </c>
      <c r="H1115" s="1">
        <v>3.4835935458905502E-5</v>
      </c>
      <c r="I1115" s="1">
        <v>4.2151481905275698E-5</v>
      </c>
      <c r="J1115" s="1">
        <v>5.0163747060823997E-5</v>
      </c>
      <c r="K1115" s="1">
        <v>1.6265550204819801E-4</v>
      </c>
      <c r="L1115" s="1">
        <v>4.4392494974486999E-4</v>
      </c>
      <c r="M1115" s="1">
        <v>2.4146948516690601E-2</v>
      </c>
      <c r="N1115" s="1">
        <v>1.9520212533818401E-5</v>
      </c>
      <c r="O1115" s="1">
        <v>1.7958595531112901E-5</v>
      </c>
      <c r="P1115" s="1">
        <v>2.2220543583062601E-7</v>
      </c>
      <c r="Q1115" s="1">
        <v>1.9708414770138399E-7</v>
      </c>
      <c r="R1115" s="1">
        <v>783.42115151344103</v>
      </c>
      <c r="S1115" s="1">
        <v>267.670089044169</v>
      </c>
      <c r="T1115" s="1">
        <v>0.63935175191169502</v>
      </c>
      <c r="U1115" s="1">
        <v>52151.055682105703</v>
      </c>
      <c r="V1115" s="1">
        <f t="shared" si="69"/>
        <v>0.26763218765636909</v>
      </c>
      <c r="W1115" s="1">
        <f t="shared" si="70"/>
        <v>2.8186104043139966</v>
      </c>
      <c r="X1115" s="1">
        <f t="shared" si="71"/>
        <v>418.65856821979685</v>
      </c>
    </row>
    <row r="1116" spans="1:24" hidden="1" x14ac:dyDescent="0.3">
      <c r="A1116" s="18" t="str">
        <f t="shared" si="68"/>
        <v>ConstMin - Cranes_1992_600</v>
      </c>
      <c r="B1116" s="1" t="s">
        <v>40</v>
      </c>
      <c r="C1116" s="1">
        <v>2020</v>
      </c>
      <c r="D1116" s="1" t="s">
        <v>85</v>
      </c>
      <c r="E1116" s="1">
        <v>1992</v>
      </c>
      <c r="F1116" s="1">
        <v>600</v>
      </c>
      <c r="G1116" s="1" t="s">
        <v>5</v>
      </c>
      <c r="H1116" s="1">
        <v>1.8713058509467299E-5</v>
      </c>
      <c r="I1116" s="1">
        <v>2.2642800796455501E-5</v>
      </c>
      <c r="J1116" s="1">
        <v>2.6946804253633E-5</v>
      </c>
      <c r="K1116" s="1">
        <v>9.0066134295704794E-5</v>
      </c>
      <c r="L1116" s="1">
        <v>2.45670338414375E-4</v>
      </c>
      <c r="M1116" s="1">
        <v>1.4230102239465499E-2</v>
      </c>
      <c r="N1116" s="1">
        <v>1.2076946926889699E-5</v>
      </c>
      <c r="O1116" s="1">
        <v>1.1110791172738499E-5</v>
      </c>
      <c r="P1116" s="1">
        <v>1.3100296038364299E-7</v>
      </c>
      <c r="Q1116" s="1">
        <v>1.1614418151552699E-7</v>
      </c>
      <c r="R1116" s="1">
        <v>461.67999550296503</v>
      </c>
      <c r="S1116" s="1">
        <v>92.472171081866705</v>
      </c>
      <c r="T1116" s="1">
        <v>0.213117250637231</v>
      </c>
      <c r="U1116" s="1">
        <v>30931.941226884399</v>
      </c>
      <c r="V1116" s="1">
        <f t="shared" si="69"/>
        <v>0.24238825390874916</v>
      </c>
      <c r="W1116" s="1">
        <f t="shared" si="70"/>
        <v>2.6298691977519595</v>
      </c>
      <c r="X1116" s="1">
        <f t="shared" si="71"/>
        <v>433.90279672513788</v>
      </c>
    </row>
    <row r="1117" spans="1:24" hidden="1" x14ac:dyDescent="0.3">
      <c r="A1117" s="18" t="str">
        <f t="shared" si="68"/>
        <v>ConstMin - Cranes_1993_50</v>
      </c>
      <c r="B1117" s="1" t="s">
        <v>40</v>
      </c>
      <c r="C1117" s="1">
        <v>2020</v>
      </c>
      <c r="D1117" s="1" t="s">
        <v>85</v>
      </c>
      <c r="E1117" s="1">
        <v>1993</v>
      </c>
      <c r="F1117" s="1">
        <v>50</v>
      </c>
      <c r="G1117" s="1" t="s">
        <v>5</v>
      </c>
      <c r="H1117" s="1">
        <v>1.16013181878802E-5</v>
      </c>
      <c r="I1117" s="1">
        <v>1.4037595007334999E-5</v>
      </c>
      <c r="J1117" s="1">
        <v>1.6705898190547498E-5</v>
      </c>
      <c r="K1117" s="1">
        <v>3.9420171084305399E-5</v>
      </c>
      <c r="L1117" s="1">
        <v>2.6775893260601998E-5</v>
      </c>
      <c r="M1117" s="1">
        <v>2.0742306200031702E-3</v>
      </c>
      <c r="N1117" s="1">
        <v>3.7317573504347999E-6</v>
      </c>
      <c r="O1117" s="1">
        <v>3.4332167624000101E-6</v>
      </c>
      <c r="P1117" s="1">
        <v>1.88292511803994E-8</v>
      </c>
      <c r="Q1117" s="1">
        <v>1.6929591480135599E-8</v>
      </c>
      <c r="R1117" s="1">
        <v>67.296128109276907</v>
      </c>
      <c r="S1117" s="1">
        <v>96.751089023958301</v>
      </c>
      <c r="T1117" s="1">
        <v>0.213117250637231</v>
      </c>
      <c r="U1117" s="1">
        <v>4063.5457390062402</v>
      </c>
      <c r="V1117" s="1">
        <f t="shared" si="69"/>
        <v>1.1438686482522828</v>
      </c>
      <c r="W1117" s="1">
        <f t="shared" si="70"/>
        <v>2.1818626918463067</v>
      </c>
      <c r="X1117" s="1">
        <f t="shared" si="71"/>
        <v>453.98056109802383</v>
      </c>
    </row>
    <row r="1118" spans="1:24" hidden="1" x14ac:dyDescent="0.3">
      <c r="A1118" s="18" t="str">
        <f t="shared" si="68"/>
        <v>ConstMin - Cranes_1993_100</v>
      </c>
      <c r="B1118" s="1" t="s">
        <v>40</v>
      </c>
      <c r="C1118" s="1">
        <v>2020</v>
      </c>
      <c r="D1118" s="1" t="s">
        <v>85</v>
      </c>
      <c r="E1118" s="1">
        <v>1993</v>
      </c>
      <c r="F1118" s="1">
        <v>100</v>
      </c>
      <c r="G1118" s="1" t="s">
        <v>5</v>
      </c>
      <c r="H1118" s="1">
        <v>1.9251840719881999E-5</v>
      </c>
      <c r="I1118" s="1">
        <v>2.32947272710572E-5</v>
      </c>
      <c r="J1118" s="1">
        <v>2.77226506366301E-5</v>
      </c>
      <c r="K1118" s="1">
        <v>7.9847816616987095E-5</v>
      </c>
      <c r="L1118" s="1">
        <v>1.8047767045344001E-4</v>
      </c>
      <c r="M1118" s="1">
        <v>9.1703266164296204E-3</v>
      </c>
      <c r="N1118" s="1">
        <v>1.6160742365793398E-5</v>
      </c>
      <c r="O1118" s="1">
        <v>1.48678829765299E-5</v>
      </c>
      <c r="P1118" s="1">
        <v>8.4206662058787805E-8</v>
      </c>
      <c r="Q1118" s="1">
        <v>7.4846973069624497E-8</v>
      </c>
      <c r="R1118" s="1">
        <v>297.52114776042401</v>
      </c>
      <c r="S1118" s="1">
        <v>214.0647559363</v>
      </c>
      <c r="T1118" s="1">
        <v>0.63935175191169502</v>
      </c>
      <c r="U1118" s="1">
        <v>19765.3124647851</v>
      </c>
      <c r="V1118" s="1">
        <f t="shared" si="69"/>
        <v>0.39024967180517917</v>
      </c>
      <c r="W1118" s="1">
        <f t="shared" si="70"/>
        <v>3.0234890000247603</v>
      </c>
      <c r="X1118" s="1">
        <f t="shared" si="71"/>
        <v>334.81531144043203</v>
      </c>
    </row>
    <row r="1119" spans="1:24" hidden="1" x14ac:dyDescent="0.3">
      <c r="A1119" s="18" t="str">
        <f t="shared" si="68"/>
        <v>ConstMin - Cranes_1993_175</v>
      </c>
      <c r="B1119" s="1" t="s">
        <v>40</v>
      </c>
      <c r="C1119" s="1">
        <v>2020</v>
      </c>
      <c r="D1119" s="1" t="s">
        <v>85</v>
      </c>
      <c r="E1119" s="1">
        <v>1993</v>
      </c>
      <c r="F1119" s="1">
        <v>175</v>
      </c>
      <c r="G1119" s="1" t="s">
        <v>5</v>
      </c>
      <c r="H1119" s="1">
        <v>2.9973295689622499E-5</v>
      </c>
      <c r="I1119" s="1">
        <v>3.62676877844433E-5</v>
      </c>
      <c r="J1119" s="1">
        <v>4.3161545793056403E-5</v>
      </c>
      <c r="K1119" s="1">
        <v>1.3995092694398401E-4</v>
      </c>
      <c r="L1119" s="1">
        <v>3.8195884816700902E-4</v>
      </c>
      <c r="M1119" s="1">
        <v>2.07763511545901E-2</v>
      </c>
      <c r="N1119" s="1">
        <v>1.6705692128187899E-5</v>
      </c>
      <c r="O1119" s="1">
        <v>1.5369236757932901E-5</v>
      </c>
      <c r="P1119" s="1">
        <v>1.91188470877999E-7</v>
      </c>
      <c r="Q1119" s="1">
        <v>1.6957378514377399E-7</v>
      </c>
      <c r="R1119" s="1">
        <v>674.06583214960096</v>
      </c>
      <c r="S1119" s="1">
        <v>315.570198229249</v>
      </c>
      <c r="T1119" s="1">
        <v>0.74591037723031095</v>
      </c>
      <c r="U1119" s="1">
        <v>45622.434372571501</v>
      </c>
      <c r="V1119" s="1">
        <f t="shared" si="69"/>
        <v>0.26322674531617857</v>
      </c>
      <c r="W1119" s="1">
        <f t="shared" si="70"/>
        <v>2.7722137966249041</v>
      </c>
      <c r="X1119" s="1">
        <f t="shared" si="71"/>
        <v>423.06717785722935</v>
      </c>
    </row>
    <row r="1120" spans="1:24" hidden="1" x14ac:dyDescent="0.3">
      <c r="A1120" s="18" t="str">
        <f t="shared" si="68"/>
        <v>ConstMin - Cranes_1993_300</v>
      </c>
      <c r="B1120" s="1" t="s">
        <v>40</v>
      </c>
      <c r="C1120" s="1">
        <v>2020</v>
      </c>
      <c r="D1120" s="1" t="s">
        <v>85</v>
      </c>
      <c r="E1120" s="1">
        <v>1993</v>
      </c>
      <c r="F1120" s="1">
        <v>300</v>
      </c>
      <c r="G1120" s="1" t="s">
        <v>5</v>
      </c>
      <c r="H1120" s="1">
        <v>6.7184059894722102E-5</v>
      </c>
      <c r="I1120" s="1">
        <v>8.1292712472613696E-5</v>
      </c>
      <c r="J1120" s="1">
        <v>9.67450462483998E-5</v>
      </c>
      <c r="K1120" s="1">
        <v>3.1369494884681199E-4</v>
      </c>
      <c r="L1120" s="1">
        <v>8.5614696489502197E-4</v>
      </c>
      <c r="M1120" s="1">
        <v>4.65694408388675E-2</v>
      </c>
      <c r="N1120" s="1">
        <v>4.5161912473654398E-5</v>
      </c>
      <c r="O1120" s="1">
        <v>4.1548959475762E-5</v>
      </c>
      <c r="P1120" s="1">
        <v>4.2854205328828801E-7</v>
      </c>
      <c r="Q1120" s="1">
        <v>3.8009351576304799E-7</v>
      </c>
      <c r="R1120" s="1">
        <v>1510.8942209449301</v>
      </c>
      <c r="S1120" s="1">
        <v>482.56685680254299</v>
      </c>
      <c r="T1120" s="1">
        <v>1.1721448785047699</v>
      </c>
      <c r="U1120" s="1">
        <v>102128.69478511999</v>
      </c>
      <c r="V1120" s="1">
        <f t="shared" si="69"/>
        <v>0.26356784995625265</v>
      </c>
      <c r="W1120" s="1">
        <f t="shared" si="70"/>
        <v>2.7758061936975138</v>
      </c>
      <c r="X1120" s="1">
        <f t="shared" si="71"/>
        <v>411.69557249452185</v>
      </c>
    </row>
    <row r="1121" spans="1:24" hidden="1" x14ac:dyDescent="0.3">
      <c r="A1121" s="18" t="str">
        <f t="shared" si="68"/>
        <v>ConstMin - Cranes_1993_600</v>
      </c>
      <c r="B1121" s="1" t="s">
        <v>40</v>
      </c>
      <c r="C1121" s="1">
        <v>2020</v>
      </c>
      <c r="D1121" s="1" t="s">
        <v>85</v>
      </c>
      <c r="E1121" s="1">
        <v>1993</v>
      </c>
      <c r="F1121" s="1">
        <v>600</v>
      </c>
      <c r="G1121" s="1" t="s">
        <v>5</v>
      </c>
      <c r="H1121" s="1">
        <v>3.7868395645174199E-5</v>
      </c>
      <c r="I1121" s="1">
        <v>4.5820758730660797E-5</v>
      </c>
      <c r="J1121" s="1">
        <v>5.4530489729050899E-5</v>
      </c>
      <c r="K1121" s="1">
        <v>1.8226095996095999E-4</v>
      </c>
      <c r="L1121" s="1">
        <v>4.9714703604719396E-4</v>
      </c>
      <c r="M1121" s="1">
        <v>2.8796529514548998E-2</v>
      </c>
      <c r="N1121" s="1">
        <v>2.4439329582700599E-5</v>
      </c>
      <c r="O1121" s="1">
        <v>2.2484183216084499E-5</v>
      </c>
      <c r="P1121" s="1">
        <v>2.6510214415174702E-7</v>
      </c>
      <c r="Q1121" s="1">
        <v>2.3503340275934999E-7</v>
      </c>
      <c r="R1121" s="1">
        <v>934.271686390735</v>
      </c>
      <c r="S1121" s="1">
        <v>142.39288040626701</v>
      </c>
      <c r="T1121" s="1">
        <v>0.31967587595584701</v>
      </c>
      <c r="U1121" s="1">
        <v>62705.165264716699</v>
      </c>
      <c r="V1121" s="1">
        <f t="shared" si="69"/>
        <v>0.24196221979275159</v>
      </c>
      <c r="W1121" s="1">
        <f t="shared" si="70"/>
        <v>2.6252468038001733</v>
      </c>
      <c r="X1121" s="1">
        <f t="shared" si="71"/>
        <v>445.42892071697656</v>
      </c>
    </row>
    <row r="1122" spans="1:24" hidden="1" x14ac:dyDescent="0.3">
      <c r="A1122" s="18" t="str">
        <f t="shared" si="68"/>
        <v>ConstMin - Cranes_1994_50</v>
      </c>
      <c r="B1122" s="1" t="s">
        <v>40</v>
      </c>
      <c r="C1122" s="1">
        <v>2020</v>
      </c>
      <c r="D1122" s="1" t="s">
        <v>85</v>
      </c>
      <c r="E1122" s="1">
        <v>1994</v>
      </c>
      <c r="F1122" s="1">
        <v>50</v>
      </c>
      <c r="G1122" s="1" t="s">
        <v>5</v>
      </c>
      <c r="H1122" s="1">
        <v>2.50001787049478E-5</v>
      </c>
      <c r="I1122" s="1">
        <v>3.0250216232986801E-5</v>
      </c>
      <c r="J1122" s="1">
        <v>3.6000257335124802E-5</v>
      </c>
      <c r="K1122" s="1">
        <v>8.5047645469839294E-5</v>
      </c>
      <c r="L1122" s="1">
        <v>5.8271724083720403E-5</v>
      </c>
      <c r="M1122" s="1">
        <v>4.5290887085447503E-3</v>
      </c>
      <c r="N1122" s="1">
        <v>8.06345293478056E-6</v>
      </c>
      <c r="O1122" s="1">
        <v>7.41837669999811E-6</v>
      </c>
      <c r="P1122" s="1">
        <v>4.1123665796804198E-8</v>
      </c>
      <c r="Q1122" s="1">
        <v>3.6965813190454397E-8</v>
      </c>
      <c r="R1122" s="1">
        <v>146.94129524905</v>
      </c>
      <c r="S1122" s="1">
        <v>197.781095990008</v>
      </c>
      <c r="T1122" s="1">
        <v>0.426234501274463</v>
      </c>
      <c r="U1122" s="1">
        <v>8850.7040455528604</v>
      </c>
      <c r="V1122" s="1">
        <f t="shared" si="69"/>
        <v>1.1317207149356641</v>
      </c>
      <c r="W1122" s="1">
        <f t="shared" si="70"/>
        <v>2.1800610194861538</v>
      </c>
      <c r="X1122" s="1">
        <f t="shared" si="71"/>
        <v>464.01944328446524</v>
      </c>
    </row>
    <row r="1123" spans="1:24" hidden="1" x14ac:dyDescent="0.3">
      <c r="A1123" s="18" t="str">
        <f t="shared" si="68"/>
        <v>ConstMin - Cranes_1994_100</v>
      </c>
      <c r="B1123" s="1" t="s">
        <v>40</v>
      </c>
      <c r="C1123" s="1">
        <v>2020</v>
      </c>
      <c r="D1123" s="1" t="s">
        <v>85</v>
      </c>
      <c r="E1123" s="1">
        <v>1994</v>
      </c>
      <c r="F1123" s="1">
        <v>100</v>
      </c>
      <c r="G1123" s="1" t="s">
        <v>5</v>
      </c>
      <c r="H1123" s="1">
        <v>2.4933198620874E-5</v>
      </c>
      <c r="I1123" s="1">
        <v>3.01691703312575E-5</v>
      </c>
      <c r="J1123" s="1">
        <v>3.59038060140585E-5</v>
      </c>
      <c r="K1123" s="1">
        <v>1.0367288543131801E-4</v>
      </c>
      <c r="L1123" s="1">
        <v>2.3445082091698601E-4</v>
      </c>
      <c r="M1123" s="1">
        <v>1.19688887574445E-2</v>
      </c>
      <c r="N1123" s="1">
        <v>2.0880149658677801E-5</v>
      </c>
      <c r="O1123" s="1">
        <v>1.92097376859836E-5</v>
      </c>
      <c r="P1123" s="1">
        <v>1.09910316167122E-7</v>
      </c>
      <c r="Q1123" s="1">
        <v>9.7688461051845006E-8</v>
      </c>
      <c r="R1123" s="1">
        <v>388.31741436033701</v>
      </c>
      <c r="S1123" s="1">
        <v>272.899877640059</v>
      </c>
      <c r="T1123" s="1">
        <v>0.74591037723031095</v>
      </c>
      <c r="U1123" s="1">
        <v>26510.2738278914</v>
      </c>
      <c r="V1123" s="1">
        <f t="shared" si="69"/>
        <v>0.37682330477011805</v>
      </c>
      <c r="W1123" s="1">
        <f t="shared" si="70"/>
        <v>2.9283713199256334</v>
      </c>
      <c r="X1123" s="1">
        <f t="shared" si="71"/>
        <v>365.86148412813554</v>
      </c>
    </row>
    <row r="1124" spans="1:24" hidden="1" x14ac:dyDescent="0.3">
      <c r="A1124" s="18" t="str">
        <f t="shared" si="68"/>
        <v>ConstMin - Cranes_1994_175</v>
      </c>
      <c r="B1124" s="1" t="s">
        <v>40</v>
      </c>
      <c r="C1124" s="1">
        <v>2020</v>
      </c>
      <c r="D1124" s="1" t="s">
        <v>85</v>
      </c>
      <c r="E1124" s="1">
        <v>1994</v>
      </c>
      <c r="F1124" s="1">
        <v>175</v>
      </c>
      <c r="G1124" s="1" t="s">
        <v>5</v>
      </c>
      <c r="H1124" s="1">
        <v>1.5344700147301E-5</v>
      </c>
      <c r="I1124" s="1">
        <v>1.8567087178234199E-5</v>
      </c>
      <c r="J1124" s="1">
        <v>2.2096368212113401E-5</v>
      </c>
      <c r="K1124" s="1">
        <v>7.1828883274404305E-5</v>
      </c>
      <c r="L1124" s="1">
        <v>1.9613837645543101E-4</v>
      </c>
      <c r="M1124" s="1">
        <v>1.07191249059993E-2</v>
      </c>
      <c r="N1124" s="1">
        <v>1.02905329514146E-5</v>
      </c>
      <c r="O1124" s="1">
        <v>9.4672903153015104E-6</v>
      </c>
      <c r="P1124" s="1">
        <v>9.86432845368556E-8</v>
      </c>
      <c r="Q1124" s="1">
        <v>8.7488056503012303E-8</v>
      </c>
      <c r="R1124" s="1">
        <v>347.77020256907002</v>
      </c>
      <c r="S1124" s="1">
        <v>168.66068221744001</v>
      </c>
      <c r="T1124" s="1">
        <v>0.426234501274463</v>
      </c>
      <c r="U1124" s="1">
        <v>23612.495510441699</v>
      </c>
      <c r="V1124" s="1">
        <f t="shared" si="69"/>
        <v>0.26036972769848732</v>
      </c>
      <c r="W1124" s="1">
        <f t="shared" si="70"/>
        <v>2.7504850480149887</v>
      </c>
      <c r="X1124" s="1">
        <f t="shared" si="71"/>
        <v>395.69927284895039</v>
      </c>
    </row>
    <row r="1125" spans="1:24" hidden="1" x14ac:dyDescent="0.3">
      <c r="A1125" s="18" t="str">
        <f t="shared" si="68"/>
        <v>ConstMin - Cranes_1994_300</v>
      </c>
      <c r="B1125" s="1" t="s">
        <v>40</v>
      </c>
      <c r="C1125" s="1">
        <v>2020</v>
      </c>
      <c r="D1125" s="1" t="s">
        <v>85</v>
      </c>
      <c r="E1125" s="1">
        <v>1994</v>
      </c>
      <c r="F1125" s="1">
        <v>300</v>
      </c>
      <c r="G1125" s="1" t="s">
        <v>5</v>
      </c>
      <c r="H1125" s="1">
        <v>6.8365959740147706E-5</v>
      </c>
      <c r="I1125" s="1">
        <v>8.2722811285578795E-5</v>
      </c>
      <c r="J1125" s="1">
        <v>9.8446982025812799E-5</v>
      </c>
      <c r="K1125" s="1">
        <v>3.2344785846969402E-4</v>
      </c>
      <c r="L1125" s="1">
        <v>8.8304956601250001E-4</v>
      </c>
      <c r="M1125" s="1">
        <v>4.9359310181705897E-2</v>
      </c>
      <c r="N1125" s="1">
        <v>4.5210182812673998E-5</v>
      </c>
      <c r="O1125" s="1">
        <v>4.1593368187660102E-5</v>
      </c>
      <c r="P1125" s="1">
        <v>4.54300321908248E-7</v>
      </c>
      <c r="Q1125" s="1">
        <v>4.0286405429512998E-7</v>
      </c>
      <c r="R1125" s="1">
        <v>1601.4084592814099</v>
      </c>
      <c r="S1125" s="1">
        <v>457.84421980379199</v>
      </c>
      <c r="T1125" s="1">
        <v>1.06558625318615</v>
      </c>
      <c r="U1125" s="1">
        <v>108764.326604655</v>
      </c>
      <c r="V1125" s="1">
        <f t="shared" si="69"/>
        <v>0.25184156563713084</v>
      </c>
      <c r="W1125" s="1">
        <f t="shared" si="70"/>
        <v>2.6883586496116374</v>
      </c>
      <c r="X1125" s="1">
        <f t="shared" si="71"/>
        <v>429.6641575797525</v>
      </c>
    </row>
    <row r="1126" spans="1:24" hidden="1" x14ac:dyDescent="0.3">
      <c r="A1126" s="18" t="str">
        <f t="shared" si="68"/>
        <v>ConstMin - Cranes_1995_25</v>
      </c>
      <c r="B1126" s="1" t="s">
        <v>40</v>
      </c>
      <c r="C1126" s="1">
        <v>2020</v>
      </c>
      <c r="D1126" s="1" t="s">
        <v>85</v>
      </c>
      <c r="E1126" s="1">
        <v>1995</v>
      </c>
      <c r="F1126" s="1">
        <v>25</v>
      </c>
      <c r="G1126" s="1" t="s">
        <v>5</v>
      </c>
      <c r="H1126" s="1">
        <v>0</v>
      </c>
      <c r="I1126" s="1">
        <v>0</v>
      </c>
      <c r="J1126" s="1">
        <v>0</v>
      </c>
      <c r="K1126" s="1">
        <v>0</v>
      </c>
      <c r="L1126" s="1">
        <v>0</v>
      </c>
      <c r="M1126" s="1">
        <v>0</v>
      </c>
      <c r="N1126" s="1">
        <v>0</v>
      </c>
      <c r="O1126" s="1">
        <v>0</v>
      </c>
      <c r="P1126" s="1">
        <v>0</v>
      </c>
      <c r="Q1126" s="1">
        <v>0</v>
      </c>
      <c r="R1126" s="1">
        <v>0</v>
      </c>
      <c r="S1126" s="1">
        <v>0</v>
      </c>
      <c r="T1126" s="1">
        <v>0</v>
      </c>
      <c r="U1126" s="1">
        <v>0</v>
      </c>
      <c r="V1126" s="1">
        <f t="shared" si="69"/>
        <v>0</v>
      </c>
      <c r="W1126" s="1">
        <f t="shared" si="70"/>
        <v>0</v>
      </c>
      <c r="X1126" s="1" t="e">
        <f t="shared" si="71"/>
        <v>#DIV/0!</v>
      </c>
    </row>
    <row r="1127" spans="1:24" hidden="1" x14ac:dyDescent="0.3">
      <c r="A1127" s="18" t="str">
        <f t="shared" si="68"/>
        <v>ConstMin - Cranes_1995_50</v>
      </c>
      <c r="B1127" s="1" t="s">
        <v>40</v>
      </c>
      <c r="C1127" s="1">
        <v>2020</v>
      </c>
      <c r="D1127" s="1" t="s">
        <v>85</v>
      </c>
      <c r="E1127" s="1">
        <v>1995</v>
      </c>
      <c r="F1127" s="1">
        <v>50</v>
      </c>
      <c r="G1127" s="1" t="s">
        <v>5</v>
      </c>
      <c r="H1127" s="1">
        <v>5.6068832738000102E-6</v>
      </c>
      <c r="I1127" s="1">
        <v>6.7843287612980099E-6</v>
      </c>
      <c r="J1127" s="1">
        <v>8.0739119142720193E-6</v>
      </c>
      <c r="K1127" s="1">
        <v>1.9109801751501299E-5</v>
      </c>
      <c r="L1127" s="1">
        <v>1.3274770317958299E-5</v>
      </c>
      <c r="M1127" s="1">
        <v>1.0371153100015801E-3</v>
      </c>
      <c r="N1127" s="1">
        <v>1.81625521519022E-6</v>
      </c>
      <c r="O1127" s="1">
        <v>1.6709547979749999E-6</v>
      </c>
      <c r="P1127" s="1">
        <v>9.4204388648039201E-9</v>
      </c>
      <c r="Q1127" s="1">
        <v>8.4647957400678094E-9</v>
      </c>
      <c r="R1127" s="1">
        <v>33.648064054638397</v>
      </c>
      <c r="S1127" s="1">
        <v>48.375544511979101</v>
      </c>
      <c r="T1127" s="1">
        <v>0.106558625318615</v>
      </c>
      <c r="U1127" s="1">
        <v>2031.7728695031201</v>
      </c>
      <c r="V1127" s="1">
        <f t="shared" si="69"/>
        <v>1.1056567689023715</v>
      </c>
      <c r="W1127" s="1">
        <f t="shared" si="70"/>
        <v>2.1634181028200561</v>
      </c>
      <c r="X1127" s="1">
        <f t="shared" si="71"/>
        <v>453.98056109802548</v>
      </c>
    </row>
    <row r="1128" spans="1:24" hidden="1" x14ac:dyDescent="0.3">
      <c r="A1128" s="18" t="str">
        <f t="shared" si="68"/>
        <v>ConstMin - Cranes_1995_100</v>
      </c>
      <c r="B1128" s="1" t="s">
        <v>40</v>
      </c>
      <c r="C1128" s="1">
        <v>2020</v>
      </c>
      <c r="D1128" s="1" t="s">
        <v>85</v>
      </c>
      <c r="E1128" s="1">
        <v>1995</v>
      </c>
      <c r="F1128" s="1">
        <v>100</v>
      </c>
      <c r="G1128" s="1" t="s">
        <v>5</v>
      </c>
      <c r="H1128" s="1">
        <v>1.27942337098102E-5</v>
      </c>
      <c r="I1128" s="1">
        <v>1.54810227888704E-5</v>
      </c>
      <c r="J1128" s="1">
        <v>1.8423696542126799E-5</v>
      </c>
      <c r="K1128" s="1">
        <v>5.3411386250873198E-5</v>
      </c>
      <c r="L1128" s="1">
        <v>1.2088609142086701E-4</v>
      </c>
      <c r="M1128" s="1">
        <v>6.2168278002808098E-3</v>
      </c>
      <c r="N1128" s="1">
        <v>1.06739857501742E-5</v>
      </c>
      <c r="O1128" s="1">
        <v>9.8200668901602698E-6</v>
      </c>
      <c r="P1128" s="1">
        <v>5.7093829026540497E-8</v>
      </c>
      <c r="Q1128" s="1">
        <v>5.0740912773210998E-8</v>
      </c>
      <c r="R1128" s="1">
        <v>201.69813136804001</v>
      </c>
      <c r="S1128" s="1">
        <v>177.337376933348</v>
      </c>
      <c r="T1128" s="1">
        <v>0.53279312659307898</v>
      </c>
      <c r="U1128" s="1">
        <v>14045.1202531212</v>
      </c>
      <c r="V1128" s="1">
        <f t="shared" si="69"/>
        <v>0.36497472388284374</v>
      </c>
      <c r="W1128" s="1">
        <f t="shared" si="70"/>
        <v>2.8499646592682564</v>
      </c>
      <c r="X1128" s="1">
        <f t="shared" si="71"/>
        <v>332.84471604827871</v>
      </c>
    </row>
    <row r="1129" spans="1:24" hidden="1" x14ac:dyDescent="0.3">
      <c r="A1129" s="18" t="str">
        <f t="shared" si="68"/>
        <v>ConstMin - Cranes_1995_175</v>
      </c>
      <c r="B1129" s="1" t="s">
        <v>40</v>
      </c>
      <c r="C1129" s="1">
        <v>2020</v>
      </c>
      <c r="D1129" s="1" t="s">
        <v>85</v>
      </c>
      <c r="E1129" s="1">
        <v>1995</v>
      </c>
      <c r="F1129" s="1">
        <v>175</v>
      </c>
      <c r="G1129" s="1" t="s">
        <v>5</v>
      </c>
      <c r="H1129" s="1">
        <v>2.04980648771147E-5</v>
      </c>
      <c r="I1129" s="1">
        <v>2.48026585013088E-5</v>
      </c>
      <c r="J1129" s="1">
        <v>2.95172134230452E-5</v>
      </c>
      <c r="K1129" s="1">
        <v>9.6336473155320406E-5</v>
      </c>
      <c r="L1129" s="1">
        <v>2.6327198856327598E-4</v>
      </c>
      <c r="M1129" s="1">
        <v>1.4494293190242201E-2</v>
      </c>
      <c r="N1129" s="1">
        <v>1.36949326086253E-5</v>
      </c>
      <c r="O1129" s="1">
        <v>1.2599337999935301E-5</v>
      </c>
      <c r="P1129" s="1">
        <v>1.3339198654905799E-7</v>
      </c>
      <c r="Q1129" s="1">
        <v>1.18300472540385E-7</v>
      </c>
      <c r="R1129" s="1">
        <v>470.25137994658797</v>
      </c>
      <c r="S1129" s="1">
        <v>222.26601532530901</v>
      </c>
      <c r="T1129" s="1">
        <v>0.53279312659307898</v>
      </c>
      <c r="U1129" s="1">
        <v>31295.054957803601</v>
      </c>
      <c r="V1129" s="1">
        <f t="shared" si="69"/>
        <v>0.26242857112624773</v>
      </c>
      <c r="W1129" s="1">
        <f t="shared" si="70"/>
        <v>2.7855921885381991</v>
      </c>
      <c r="X1129" s="1">
        <f t="shared" si="71"/>
        <v>417.17132641439798</v>
      </c>
    </row>
    <row r="1130" spans="1:24" hidden="1" x14ac:dyDescent="0.3">
      <c r="A1130" s="18" t="str">
        <f t="shared" si="68"/>
        <v>ConstMin - Cranes_1995_300</v>
      </c>
      <c r="B1130" s="1" t="s">
        <v>40</v>
      </c>
      <c r="C1130" s="1">
        <v>2020</v>
      </c>
      <c r="D1130" s="1" t="s">
        <v>85</v>
      </c>
      <c r="E1130" s="1">
        <v>1995</v>
      </c>
      <c r="F1130" s="1">
        <v>300</v>
      </c>
      <c r="G1130" s="1" t="s">
        <v>5</v>
      </c>
      <c r="H1130" s="1">
        <v>4.3560122751902999E-5</v>
      </c>
      <c r="I1130" s="1">
        <v>5.2707748529802603E-5</v>
      </c>
      <c r="J1130" s="1">
        <v>6.2726576762740305E-5</v>
      </c>
      <c r="K1130" s="1">
        <v>2.04723159053726E-4</v>
      </c>
      <c r="L1130" s="1">
        <v>5.5947525816242496E-4</v>
      </c>
      <c r="M1130" s="1">
        <v>3.0801599778031999E-2</v>
      </c>
      <c r="N1130" s="1">
        <v>2.91028908868752E-5</v>
      </c>
      <c r="O1130" s="1">
        <v>2.6774659615925199E-5</v>
      </c>
      <c r="P1130" s="1">
        <v>2.8346926127082598E-7</v>
      </c>
      <c r="Q1130" s="1">
        <v>2.5139851670684498E-7</v>
      </c>
      <c r="R1130" s="1">
        <v>999.32398289923299</v>
      </c>
      <c r="S1130" s="1">
        <v>312.71758626785498</v>
      </c>
      <c r="T1130" s="1">
        <v>0.74591037723030995</v>
      </c>
      <c r="U1130" s="1">
        <v>66832.215579530195</v>
      </c>
      <c r="V1130" s="1">
        <f t="shared" si="69"/>
        <v>0.26114228934276829</v>
      </c>
      <c r="W1130" s="1">
        <f t="shared" si="70"/>
        <v>2.7719387342937059</v>
      </c>
      <c r="X1130" s="1">
        <f t="shared" si="71"/>
        <v>419.24284178620456</v>
      </c>
    </row>
    <row r="1131" spans="1:24" hidden="1" x14ac:dyDescent="0.3">
      <c r="A1131" s="18" t="str">
        <f t="shared" si="68"/>
        <v>ConstMin - Cranes_1995_600</v>
      </c>
      <c r="B1131" s="1" t="s">
        <v>40</v>
      </c>
      <c r="C1131" s="1">
        <v>2020</v>
      </c>
      <c r="D1131" s="1" t="s">
        <v>85</v>
      </c>
      <c r="E1131" s="1">
        <v>1995</v>
      </c>
      <c r="F1131" s="1">
        <v>600</v>
      </c>
      <c r="G1131" s="1" t="s">
        <v>5</v>
      </c>
      <c r="H1131" s="1">
        <v>1.4705108007728601E-5</v>
      </c>
      <c r="I1131" s="1">
        <v>1.7793180689351601E-5</v>
      </c>
      <c r="J1131" s="1">
        <v>2.1175355531129202E-5</v>
      </c>
      <c r="K1131" s="1">
        <v>7.1184029893844996E-5</v>
      </c>
      <c r="L1131" s="1">
        <v>1.94443586750911E-4</v>
      </c>
      <c r="M1131" s="1">
        <v>1.13673240696875E-2</v>
      </c>
      <c r="N1131" s="1">
        <v>9.4399642425903201E-6</v>
      </c>
      <c r="O1131" s="1">
        <v>8.6847671031830905E-6</v>
      </c>
      <c r="P1131" s="1">
        <v>1.04655395021662E-7</v>
      </c>
      <c r="Q1131" s="1">
        <v>9.2778570939150694E-8</v>
      </c>
      <c r="R1131" s="1">
        <v>368.80031057115002</v>
      </c>
      <c r="S1131" s="1">
        <v>74.999922818326397</v>
      </c>
      <c r="T1131" s="1">
        <v>0.213117250637231</v>
      </c>
      <c r="U1131" s="1">
        <v>24749.974530047701</v>
      </c>
      <c r="V1131" s="1">
        <f t="shared" si="69"/>
        <v>0.23804958756275296</v>
      </c>
      <c r="W1131" s="1">
        <f t="shared" si="70"/>
        <v>2.6014019886830857</v>
      </c>
      <c r="X1131" s="1">
        <f t="shared" si="71"/>
        <v>351.91859220252212</v>
      </c>
    </row>
    <row r="1132" spans="1:24" hidden="1" x14ac:dyDescent="0.3">
      <c r="A1132" s="18" t="str">
        <f t="shared" si="68"/>
        <v>ConstMin - Cranes_1996_25</v>
      </c>
      <c r="B1132" s="1" t="s">
        <v>40</v>
      </c>
      <c r="C1132" s="1">
        <v>2020</v>
      </c>
      <c r="D1132" s="1" t="s">
        <v>85</v>
      </c>
      <c r="E1132" s="1">
        <v>1996</v>
      </c>
      <c r="F1132" s="1">
        <v>25</v>
      </c>
      <c r="G1132" s="1" t="s">
        <v>5</v>
      </c>
      <c r="H1132" s="1">
        <v>0</v>
      </c>
      <c r="I1132" s="1">
        <v>0</v>
      </c>
      <c r="J1132" s="1">
        <v>0</v>
      </c>
      <c r="K1132" s="1">
        <v>0</v>
      </c>
      <c r="L1132" s="1">
        <v>0</v>
      </c>
      <c r="M1132" s="1">
        <v>0</v>
      </c>
      <c r="N1132" s="1">
        <v>0</v>
      </c>
      <c r="O1132" s="1">
        <v>0</v>
      </c>
      <c r="P1132" s="1">
        <v>0</v>
      </c>
      <c r="Q1132" s="1">
        <v>0</v>
      </c>
      <c r="R1132" s="1">
        <v>0</v>
      </c>
      <c r="S1132" s="1">
        <v>0</v>
      </c>
      <c r="T1132" s="1">
        <v>0</v>
      </c>
      <c r="U1132" s="1">
        <v>0</v>
      </c>
      <c r="V1132" s="1">
        <f t="shared" si="69"/>
        <v>0</v>
      </c>
      <c r="W1132" s="1">
        <f t="shared" si="70"/>
        <v>0</v>
      </c>
      <c r="X1132" s="1" t="e">
        <f t="shared" si="71"/>
        <v>#DIV/0!</v>
      </c>
    </row>
    <row r="1133" spans="1:24" hidden="1" x14ac:dyDescent="0.3">
      <c r="A1133" s="18" t="str">
        <f t="shared" si="68"/>
        <v>ConstMin - Cranes_1996_100</v>
      </c>
      <c r="B1133" s="1" t="s">
        <v>40</v>
      </c>
      <c r="C1133" s="1">
        <v>2020</v>
      </c>
      <c r="D1133" s="1" t="s">
        <v>85</v>
      </c>
      <c r="E1133" s="1">
        <v>1996</v>
      </c>
      <c r="F1133" s="1">
        <v>100</v>
      </c>
      <c r="G1133" s="1" t="s">
        <v>5</v>
      </c>
      <c r="H1133" s="1">
        <v>6.4727182478148996E-6</v>
      </c>
      <c r="I1133" s="1">
        <v>7.8319890798560306E-6</v>
      </c>
      <c r="J1133" s="1">
        <v>9.3207142768534595E-6</v>
      </c>
      <c r="K1133" s="1">
        <v>2.7131537712837E-5</v>
      </c>
      <c r="L1133" s="1">
        <v>6.1457996000935107E-5</v>
      </c>
      <c r="M1133" s="1">
        <v>3.1840870874794299E-3</v>
      </c>
      <c r="N1133" s="1">
        <v>5.3790874737020104E-6</v>
      </c>
      <c r="O1133" s="1">
        <v>4.94876047580585E-6</v>
      </c>
      <c r="P1133" s="1">
        <v>2.92442826159749E-8</v>
      </c>
      <c r="Q1133" s="1">
        <v>2.5988090768865001E-8</v>
      </c>
      <c r="R1133" s="1">
        <v>103.304198908115</v>
      </c>
      <c r="S1133" s="1">
        <v>88.430970803224795</v>
      </c>
      <c r="T1133" s="1">
        <v>0.213117250637231</v>
      </c>
      <c r="U1133" s="1">
        <v>6809.18475184831</v>
      </c>
      <c r="V1133" s="1">
        <f t="shared" si="69"/>
        <v>0.38086016919053989</v>
      </c>
      <c r="W1133" s="1">
        <f t="shared" si="70"/>
        <v>2.9886281143101314</v>
      </c>
      <c r="X1133" s="1">
        <f t="shared" si="71"/>
        <v>414.9404637063019</v>
      </c>
    </row>
    <row r="1134" spans="1:24" hidden="1" x14ac:dyDescent="0.3">
      <c r="A1134" s="18" t="str">
        <f t="shared" si="68"/>
        <v>ConstMin - Cranes_1996_175</v>
      </c>
      <c r="B1134" s="1" t="s">
        <v>40</v>
      </c>
      <c r="C1134" s="1">
        <v>2020</v>
      </c>
      <c r="D1134" s="1" t="s">
        <v>85</v>
      </c>
      <c r="E1134" s="1">
        <v>1996</v>
      </c>
      <c r="F1134" s="1">
        <v>175</v>
      </c>
      <c r="G1134" s="1" t="s">
        <v>5</v>
      </c>
      <c r="H1134" s="1">
        <v>4.9111626547345403E-5</v>
      </c>
      <c r="I1134" s="1">
        <v>5.9425068122287997E-5</v>
      </c>
      <c r="J1134" s="1">
        <v>7.0720742228177507E-5</v>
      </c>
      <c r="K1134" s="1">
        <v>2.3175826970129199E-4</v>
      </c>
      <c r="L1134" s="1">
        <v>6.3387716114257902E-4</v>
      </c>
      <c r="M1134" s="1">
        <v>3.51574051390997E-2</v>
      </c>
      <c r="N1134" s="1">
        <v>3.2685270488148701E-5</v>
      </c>
      <c r="O1134" s="1">
        <v>3.0070448849096801E-5</v>
      </c>
      <c r="P1134" s="1">
        <v>3.2357429683351001E-7</v>
      </c>
      <c r="Q1134" s="1">
        <v>2.8695001450979902E-7</v>
      </c>
      <c r="R1134" s="1">
        <v>1140.6432907768899</v>
      </c>
      <c r="S1134" s="1">
        <v>531.06126014624704</v>
      </c>
      <c r="T1134" s="1">
        <v>1.1721448785047699</v>
      </c>
      <c r="U1134" s="1">
        <v>76424.543164682706</v>
      </c>
      <c r="V1134" s="1">
        <f t="shared" si="69"/>
        <v>0.25746929128656099</v>
      </c>
      <c r="W1134" s="1">
        <f t="shared" si="70"/>
        <v>2.7463814278894483</v>
      </c>
      <c r="X1134" s="1">
        <f t="shared" si="71"/>
        <v>453.06793544471043</v>
      </c>
    </row>
    <row r="1135" spans="1:24" hidden="1" x14ac:dyDescent="0.3">
      <c r="A1135" s="18" t="str">
        <f t="shared" si="68"/>
        <v>ConstMin - Cranes_1996_300</v>
      </c>
      <c r="B1135" s="1" t="s">
        <v>40</v>
      </c>
      <c r="C1135" s="1">
        <v>2020</v>
      </c>
      <c r="D1135" s="1" t="s">
        <v>85</v>
      </c>
      <c r="E1135" s="1">
        <v>1996</v>
      </c>
      <c r="F1135" s="1">
        <v>300</v>
      </c>
      <c r="G1135" s="1" t="s">
        <v>5</v>
      </c>
      <c r="H1135" s="1">
        <v>3.6122311436154098E-5</v>
      </c>
      <c r="I1135" s="1">
        <v>4.3707996837746503E-5</v>
      </c>
      <c r="J1135" s="1">
        <v>5.2016128468061999E-5</v>
      </c>
      <c r="K1135" s="1">
        <v>1.2345981038904799E-4</v>
      </c>
      <c r="L1135" s="1">
        <v>7.7343306931899902E-4</v>
      </c>
      <c r="M1135" s="1">
        <v>5.4979249019725902E-2</v>
      </c>
      <c r="N1135" s="1">
        <v>1.7993227412135302E-5</v>
      </c>
      <c r="O1135" s="1">
        <v>1.6553769219164401E-5</v>
      </c>
      <c r="P1135" s="1">
        <v>5.0722675293232699E-7</v>
      </c>
      <c r="Q1135" s="1">
        <v>4.4873323959858603E-7</v>
      </c>
      <c r="R1135" s="1">
        <v>1783.7411856245999</v>
      </c>
      <c r="S1135" s="1">
        <v>538.43050771318303</v>
      </c>
      <c r="T1135" s="1">
        <v>1.1721448785047699</v>
      </c>
      <c r="U1135" s="1">
        <v>119874.210308144</v>
      </c>
      <c r="V1135" s="1">
        <f t="shared" si="69"/>
        <v>0.12073237513318986</v>
      </c>
      <c r="W1135" s="1">
        <f t="shared" si="70"/>
        <v>2.1364148032699055</v>
      </c>
      <c r="X1135" s="1">
        <f t="shared" si="71"/>
        <v>459.35491216753371</v>
      </c>
    </row>
    <row r="1136" spans="1:24" hidden="1" x14ac:dyDescent="0.3">
      <c r="A1136" s="18" t="str">
        <f t="shared" si="68"/>
        <v>ConstMin - Cranes_1996_600</v>
      </c>
      <c r="B1136" s="1" t="s">
        <v>40</v>
      </c>
      <c r="C1136" s="1">
        <v>2020</v>
      </c>
      <c r="D1136" s="1" t="s">
        <v>85</v>
      </c>
      <c r="E1136" s="1">
        <v>1996</v>
      </c>
      <c r="F1136" s="1">
        <v>600</v>
      </c>
      <c r="G1136" s="1" t="s">
        <v>5</v>
      </c>
      <c r="H1136" s="1">
        <v>5.2991518312678599E-5</v>
      </c>
      <c r="I1136" s="1">
        <v>6.4119737158341097E-5</v>
      </c>
      <c r="J1136" s="1">
        <v>7.63077863702572E-5</v>
      </c>
      <c r="K1136" s="1">
        <v>1.86134080450366E-4</v>
      </c>
      <c r="L1136" s="1">
        <v>1.1648769062382401E-3</v>
      </c>
      <c r="M1136" s="1">
        <v>8.7830267779772306E-2</v>
      </c>
      <c r="N1136" s="1">
        <v>3.15430308099886E-5</v>
      </c>
      <c r="O1136" s="1">
        <v>2.90195883451895E-5</v>
      </c>
      <c r="P1136" s="1">
        <v>8.10444636507757E-7</v>
      </c>
      <c r="Q1136" s="1">
        <v>7.1685883853174902E-7</v>
      </c>
      <c r="R1136" s="1">
        <v>2849.5563103637</v>
      </c>
      <c r="S1136" s="1">
        <v>546.63176710219102</v>
      </c>
      <c r="T1136" s="1">
        <v>1.1721448785047699</v>
      </c>
      <c r="U1136" s="1">
        <v>191668.97506483199</v>
      </c>
      <c r="V1136" s="1">
        <f t="shared" si="69"/>
        <v>0.1107716216360088</v>
      </c>
      <c r="W1136" s="1">
        <f t="shared" si="70"/>
        <v>2.0124116165931771</v>
      </c>
      <c r="X1136" s="1">
        <f t="shared" si="71"/>
        <v>466.35170884293257</v>
      </c>
    </row>
    <row r="1137" spans="1:24" hidden="1" x14ac:dyDescent="0.3">
      <c r="A1137" s="18" t="str">
        <f t="shared" si="68"/>
        <v>ConstMin - Cranes_1997_100</v>
      </c>
      <c r="B1137" s="1" t="s">
        <v>40</v>
      </c>
      <c r="C1137" s="1">
        <v>2020</v>
      </c>
      <c r="D1137" s="1" t="s">
        <v>85</v>
      </c>
      <c r="E1137" s="1">
        <v>1997</v>
      </c>
      <c r="F1137" s="1">
        <v>100</v>
      </c>
      <c r="G1137" s="1" t="s">
        <v>5</v>
      </c>
      <c r="H1137" s="1">
        <v>1.4046256962296101E-5</v>
      </c>
      <c r="I1137" s="1">
        <v>1.69959709243783E-5</v>
      </c>
      <c r="J1137" s="1">
        <v>2.0226610025706401E-5</v>
      </c>
      <c r="K1137" s="1">
        <v>5.9122574648760699E-5</v>
      </c>
      <c r="L1137" s="1">
        <v>1.3403695198658001E-4</v>
      </c>
      <c r="M1137" s="1">
        <v>6.9963107332158001E-3</v>
      </c>
      <c r="N1137" s="1">
        <v>1.1626335212370399E-5</v>
      </c>
      <c r="O1137" s="1">
        <v>1.06962283953808E-5</v>
      </c>
      <c r="P1137" s="1">
        <v>6.4262974601990798E-8</v>
      </c>
      <c r="Q1137" s="1">
        <v>5.7102947685368998E-8</v>
      </c>
      <c r="R1137" s="1">
        <v>226.987596680102</v>
      </c>
      <c r="S1137" s="1">
        <v>185.41977749063199</v>
      </c>
      <c r="T1137" s="1">
        <v>0.426234501274463</v>
      </c>
      <c r="U1137" s="1">
        <v>15343.4865873498</v>
      </c>
      <c r="V1137" s="1">
        <f t="shared" si="69"/>
        <v>0.36678411796110139</v>
      </c>
      <c r="W1137" s="1">
        <f t="shared" si="70"/>
        <v>2.8926046900960189</v>
      </c>
      <c r="X1137" s="1">
        <f t="shared" si="71"/>
        <v>435.01822807918495</v>
      </c>
    </row>
    <row r="1138" spans="1:24" hidden="1" x14ac:dyDescent="0.3">
      <c r="A1138" s="18" t="str">
        <f t="shared" si="68"/>
        <v>ConstMin - Cranes_1997_175</v>
      </c>
      <c r="B1138" s="1" t="s">
        <v>40</v>
      </c>
      <c r="C1138" s="1">
        <v>2020</v>
      </c>
      <c r="D1138" s="1" t="s">
        <v>85</v>
      </c>
      <c r="E1138" s="1">
        <v>1997</v>
      </c>
      <c r="F1138" s="1">
        <v>175</v>
      </c>
      <c r="G1138" s="1" t="s">
        <v>5</v>
      </c>
      <c r="H1138" s="1">
        <v>5.2567181110247398E-5</v>
      </c>
      <c r="I1138" s="1">
        <v>6.3606289143399396E-5</v>
      </c>
      <c r="J1138" s="1">
        <v>7.5696740798756297E-5</v>
      </c>
      <c r="K1138" s="1">
        <v>2.4910110946871502E-4</v>
      </c>
      <c r="L1138" s="1">
        <v>5.87302348682877E-4</v>
      </c>
      <c r="M1138" s="1">
        <v>3.8103264717360398E-2</v>
      </c>
      <c r="N1138" s="1">
        <v>3.8717897848016301E-5</v>
      </c>
      <c r="O1138" s="1">
        <v>3.5620466020174999E-5</v>
      </c>
      <c r="P1138" s="1">
        <v>3.5070656289647602E-7</v>
      </c>
      <c r="Q1138" s="1">
        <v>3.1099372437351698E-7</v>
      </c>
      <c r="R1138" s="1">
        <v>1236.2184605090999</v>
      </c>
      <c r="S1138" s="1">
        <v>543.66029630907201</v>
      </c>
      <c r="T1138" s="1">
        <v>1.1721448785047699</v>
      </c>
      <c r="U1138" s="1">
        <v>83031.754345385605</v>
      </c>
      <c r="V1138" s="1">
        <f t="shared" si="69"/>
        <v>0.2536555947402564</v>
      </c>
      <c r="W1138" s="1">
        <f t="shared" si="70"/>
        <v>2.3421037220336554</v>
      </c>
      <c r="X1138" s="1">
        <f t="shared" si="71"/>
        <v>463.81663758372991</v>
      </c>
    </row>
    <row r="1139" spans="1:24" hidden="1" x14ac:dyDescent="0.3">
      <c r="A1139" s="18" t="str">
        <f t="shared" si="68"/>
        <v>ConstMin - Cranes_1997_300</v>
      </c>
      <c r="B1139" s="1" t="s">
        <v>40</v>
      </c>
      <c r="C1139" s="1">
        <v>2020</v>
      </c>
      <c r="D1139" s="1" t="s">
        <v>85</v>
      </c>
      <c r="E1139" s="1">
        <v>1997</v>
      </c>
      <c r="F1139" s="1">
        <v>300</v>
      </c>
      <c r="G1139" s="1" t="s">
        <v>5</v>
      </c>
      <c r="H1139" s="1">
        <v>7.6555679769441394E-5</v>
      </c>
      <c r="I1139" s="1">
        <v>9.2632372521024001E-5</v>
      </c>
      <c r="J1139" s="1">
        <v>1.10240178867995E-4</v>
      </c>
      <c r="K1139" s="1">
        <v>2.6274540666782099E-4</v>
      </c>
      <c r="L1139" s="1">
        <v>1.64733923800186E-3</v>
      </c>
      <c r="M1139" s="1">
        <v>0.117980422538876</v>
      </c>
      <c r="N1139" s="1">
        <v>3.8341445167561902E-5</v>
      </c>
      <c r="O1139" s="1">
        <v>3.5274129554157002E-5</v>
      </c>
      <c r="P1139" s="1">
        <v>1.08849084435545E-6</v>
      </c>
      <c r="Q1139" s="1">
        <v>9.6294034856833302E-7</v>
      </c>
      <c r="R1139" s="1">
        <v>3827.74487706227</v>
      </c>
      <c r="S1139" s="1">
        <v>1168.6200335178801</v>
      </c>
      <c r="T1139" s="1">
        <v>2.5574070076467801</v>
      </c>
      <c r="U1139" s="1">
        <v>257729.40989209001</v>
      </c>
      <c r="V1139" s="1">
        <f t="shared" si="69"/>
        <v>0.11901108339918373</v>
      </c>
      <c r="W1139" s="1">
        <f t="shared" si="70"/>
        <v>2.1164483010093571</v>
      </c>
      <c r="X1139" s="1">
        <f t="shared" si="71"/>
        <v>456.95504470881849</v>
      </c>
    </row>
    <row r="1140" spans="1:24" hidden="1" x14ac:dyDescent="0.3">
      <c r="A1140" s="18" t="str">
        <f t="shared" si="68"/>
        <v>ConstMin - Cranes_1997_600</v>
      </c>
      <c r="B1140" s="1" t="s">
        <v>40</v>
      </c>
      <c r="C1140" s="1">
        <v>2020</v>
      </c>
      <c r="D1140" s="1" t="s">
        <v>85</v>
      </c>
      <c r="E1140" s="1">
        <v>1997</v>
      </c>
      <c r="F1140" s="1">
        <v>600</v>
      </c>
      <c r="G1140" s="1" t="s">
        <v>5</v>
      </c>
      <c r="H1140" s="1">
        <v>7.0716406421075198E-5</v>
      </c>
      <c r="I1140" s="1">
        <v>8.5566851769501001E-5</v>
      </c>
      <c r="J1140" s="1">
        <v>1.01831625246348E-4</v>
      </c>
      <c r="K1140" s="1">
        <v>2.49308249671516E-4</v>
      </c>
      <c r="L1140" s="1">
        <v>1.56162126251056E-3</v>
      </c>
      <c r="M1140" s="1">
        <v>0.11841611484704</v>
      </c>
      <c r="N1140" s="1">
        <v>4.1952012849797202E-5</v>
      </c>
      <c r="O1140" s="1">
        <v>3.8595851821813497E-5</v>
      </c>
      <c r="P1140" s="1">
        <v>1.09269421401166E-6</v>
      </c>
      <c r="Q1140" s="1">
        <v>9.6649641061713601E-7</v>
      </c>
      <c r="R1140" s="1">
        <v>3841.8804341713499</v>
      </c>
      <c r="S1140" s="1">
        <v>751.90096949086001</v>
      </c>
      <c r="T1140" s="1">
        <v>1.8114966304164699</v>
      </c>
      <c r="U1140" s="1">
        <v>261660.67565628901</v>
      </c>
      <c r="V1140" s="1">
        <f t="shared" si="69"/>
        <v>0.10828185711459874</v>
      </c>
      <c r="W1140" s="1">
        <f t="shared" si="70"/>
        <v>1.9761770699452006</v>
      </c>
      <c r="X1140" s="1">
        <f t="shared" si="71"/>
        <v>415.07169092442371</v>
      </c>
    </row>
    <row r="1141" spans="1:24" hidden="1" x14ac:dyDescent="0.3">
      <c r="A1141" s="18" t="str">
        <f t="shared" si="68"/>
        <v>ConstMin - Cranes_1998_25</v>
      </c>
      <c r="B1141" s="1" t="s">
        <v>40</v>
      </c>
      <c r="C1141" s="1">
        <v>2020</v>
      </c>
      <c r="D1141" s="1" t="s">
        <v>85</v>
      </c>
      <c r="E1141" s="1">
        <v>1998</v>
      </c>
      <c r="F1141" s="1">
        <v>25</v>
      </c>
      <c r="G1141" s="1" t="s">
        <v>5</v>
      </c>
      <c r="H1141" s="1">
        <v>0</v>
      </c>
      <c r="I1141" s="1">
        <v>0</v>
      </c>
      <c r="J1141" s="1">
        <v>0</v>
      </c>
      <c r="K1141" s="1">
        <v>0</v>
      </c>
      <c r="L1141" s="1">
        <v>0</v>
      </c>
      <c r="M1141" s="1">
        <v>0</v>
      </c>
      <c r="N1141" s="1">
        <v>0</v>
      </c>
      <c r="O1141" s="1">
        <v>0</v>
      </c>
      <c r="P1141" s="1">
        <v>0</v>
      </c>
      <c r="Q1141" s="1">
        <v>0</v>
      </c>
      <c r="R1141" s="1">
        <v>0</v>
      </c>
      <c r="S1141" s="1">
        <v>0</v>
      </c>
      <c r="T1141" s="1">
        <v>0</v>
      </c>
      <c r="U1141" s="1">
        <v>0</v>
      </c>
      <c r="V1141" s="1">
        <f t="shared" si="69"/>
        <v>0</v>
      </c>
      <c r="W1141" s="1">
        <f t="shared" si="70"/>
        <v>0</v>
      </c>
      <c r="X1141" s="1" t="e">
        <f t="shared" si="71"/>
        <v>#DIV/0!</v>
      </c>
    </row>
    <row r="1142" spans="1:24" hidden="1" x14ac:dyDescent="0.3">
      <c r="A1142" s="18" t="str">
        <f t="shared" si="68"/>
        <v>ConstMin - Cranes_1998_50</v>
      </c>
      <c r="B1142" s="1" t="s">
        <v>40</v>
      </c>
      <c r="C1142" s="1">
        <v>2020</v>
      </c>
      <c r="D1142" s="1" t="s">
        <v>85</v>
      </c>
      <c r="E1142" s="1">
        <v>1998</v>
      </c>
      <c r="F1142" s="1">
        <v>50</v>
      </c>
      <c r="G1142" s="1" t="s">
        <v>5</v>
      </c>
      <c r="H1142" s="1">
        <v>5.2531721434526597E-6</v>
      </c>
      <c r="I1142" s="1">
        <v>6.35633829357772E-6</v>
      </c>
      <c r="J1142" s="1">
        <v>7.5645678865718397E-6</v>
      </c>
      <c r="K1142" s="1">
        <v>1.8014066184664398E-5</v>
      </c>
      <c r="L1142" s="1">
        <v>1.30681825128424E-5</v>
      </c>
      <c r="M1142" s="1">
        <v>1.0371153100015801E-3</v>
      </c>
      <c r="N1142" s="1">
        <v>1.7256744083317E-6</v>
      </c>
      <c r="O1142" s="1">
        <v>1.58762045566516E-6</v>
      </c>
      <c r="P1142" s="1">
        <v>9.4310501987143393E-9</v>
      </c>
      <c r="Q1142" s="1">
        <v>8.4647957400678094E-9</v>
      </c>
      <c r="R1142" s="1">
        <v>33.648064054638397</v>
      </c>
      <c r="S1142" s="1">
        <v>48.375544511979101</v>
      </c>
      <c r="T1142" s="1">
        <v>0.106558625318615</v>
      </c>
      <c r="U1142" s="1">
        <v>2031.7728695031201</v>
      </c>
      <c r="V1142" s="1">
        <f t="shared" si="69"/>
        <v>1.0359062343527909</v>
      </c>
      <c r="W1142" s="1">
        <f t="shared" si="70"/>
        <v>2.1297500402694767</v>
      </c>
      <c r="X1142" s="1">
        <f t="shared" si="71"/>
        <v>453.98056109802548</v>
      </c>
    </row>
    <row r="1143" spans="1:24" hidden="1" x14ac:dyDescent="0.3">
      <c r="A1143" s="18" t="str">
        <f t="shared" si="68"/>
        <v>ConstMin - Cranes_1998_100</v>
      </c>
      <c r="B1143" s="1" t="s">
        <v>40</v>
      </c>
      <c r="C1143" s="1">
        <v>2020</v>
      </c>
      <c r="D1143" s="1" t="s">
        <v>85</v>
      </c>
      <c r="E1143" s="1">
        <v>1998</v>
      </c>
      <c r="F1143" s="1">
        <v>100</v>
      </c>
      <c r="G1143" s="1" t="s">
        <v>5</v>
      </c>
      <c r="H1143" s="1">
        <v>1.89235214381627E-5</v>
      </c>
      <c r="I1143" s="1">
        <v>2.2897460940176799E-5</v>
      </c>
      <c r="J1143" s="1">
        <v>2.7249870870954299E-5</v>
      </c>
      <c r="K1143" s="1">
        <v>7.9990383668554593E-5</v>
      </c>
      <c r="L1143" s="1">
        <v>1.46020707427864E-4</v>
      </c>
      <c r="M1143" s="1">
        <v>9.5452857275926308E-3</v>
      </c>
      <c r="N1143" s="1">
        <v>1.7332075455055201E-5</v>
      </c>
      <c r="O1143" s="1">
        <v>1.5945509418650801E-5</v>
      </c>
      <c r="P1143" s="1">
        <v>8.7683194568155801E-8</v>
      </c>
      <c r="Q1143" s="1">
        <v>7.7907338928910996E-8</v>
      </c>
      <c r="R1143" s="1">
        <v>309.68628317845503</v>
      </c>
      <c r="S1143" s="1">
        <v>225.712921445327</v>
      </c>
      <c r="T1143" s="1">
        <v>0.53279312659307898</v>
      </c>
      <c r="U1143" s="1">
        <v>21217.0146158608</v>
      </c>
      <c r="V1143" s="1">
        <f t="shared" si="69"/>
        <v>0.35734824370452867</v>
      </c>
      <c r="W1143" s="1">
        <f t="shared" si="70"/>
        <v>2.278865917936014</v>
      </c>
      <c r="X1143" s="1">
        <f t="shared" si="71"/>
        <v>423.64082826788297</v>
      </c>
    </row>
    <row r="1144" spans="1:24" hidden="1" x14ac:dyDescent="0.3">
      <c r="A1144" s="18" t="str">
        <f t="shared" si="68"/>
        <v>ConstMin - Cranes_1998_175</v>
      </c>
      <c r="B1144" s="1" t="s">
        <v>40</v>
      </c>
      <c r="C1144" s="1">
        <v>2020</v>
      </c>
      <c r="D1144" s="1" t="s">
        <v>85</v>
      </c>
      <c r="E1144" s="1">
        <v>1998</v>
      </c>
      <c r="F1144" s="1">
        <v>175</v>
      </c>
      <c r="G1144" s="1" t="s">
        <v>5</v>
      </c>
      <c r="H1144" s="1">
        <v>9.2349104685115997E-5</v>
      </c>
      <c r="I1144" s="1">
        <v>1.1174241666899E-4</v>
      </c>
      <c r="J1144" s="1">
        <v>1.3298271074656701E-4</v>
      </c>
      <c r="K1144" s="1">
        <v>4.3948282717325398E-4</v>
      </c>
      <c r="L1144" s="1">
        <v>1.0370246446736501E-3</v>
      </c>
      <c r="M1144" s="1">
        <v>6.7789676644699898E-2</v>
      </c>
      <c r="N1144" s="1">
        <v>6.7740829215882494E-5</v>
      </c>
      <c r="O1144" s="1">
        <v>6.23215628786119E-5</v>
      </c>
      <c r="P1144" s="1">
        <v>6.2397870542349002E-7</v>
      </c>
      <c r="Q1144" s="1">
        <v>5.5329022775852497E-7</v>
      </c>
      <c r="R1144" s="1">
        <v>2199.3614017525201</v>
      </c>
      <c r="S1144" s="1">
        <v>1008.16061068945</v>
      </c>
      <c r="T1144" s="1">
        <v>2.3442897570095398</v>
      </c>
      <c r="U1144" s="1">
        <v>147008.147231443</v>
      </c>
      <c r="V1144" s="1">
        <f t="shared" si="69"/>
        <v>0.25168959169610461</v>
      </c>
      <c r="W1144" s="1">
        <f t="shared" si="70"/>
        <v>2.3358033339289874</v>
      </c>
      <c r="X1144" s="1">
        <f t="shared" si="71"/>
        <v>430.04948841114924</v>
      </c>
    </row>
    <row r="1145" spans="1:24" hidden="1" x14ac:dyDescent="0.3">
      <c r="A1145" s="18" t="str">
        <f t="shared" si="68"/>
        <v>ConstMin - Cranes_1998_300</v>
      </c>
      <c r="B1145" s="1" t="s">
        <v>40</v>
      </c>
      <c r="C1145" s="1">
        <v>2020</v>
      </c>
      <c r="D1145" s="1" t="s">
        <v>85</v>
      </c>
      <c r="E1145" s="1">
        <v>1998</v>
      </c>
      <c r="F1145" s="1">
        <v>300</v>
      </c>
      <c r="G1145" s="1" t="s">
        <v>5</v>
      </c>
      <c r="H1145" s="1">
        <v>6.9897686814893802E-5</v>
      </c>
      <c r="I1145" s="1">
        <v>8.4576201046021503E-5</v>
      </c>
      <c r="J1145" s="1">
        <v>1.00652669013447E-4</v>
      </c>
      <c r="K1145" s="1">
        <v>2.40916345857618E-4</v>
      </c>
      <c r="L1145" s="1">
        <v>1.51171721300305E-3</v>
      </c>
      <c r="M1145" s="1">
        <v>0.10908695456244701</v>
      </c>
      <c r="N1145" s="1">
        <v>3.81167494710847E-5</v>
      </c>
      <c r="O1145" s="1">
        <v>3.5067409513397898E-5</v>
      </c>
      <c r="P1145" s="1">
        <v>1.00646606228913E-6</v>
      </c>
      <c r="Q1145" s="1">
        <v>8.9035305850008301E-7</v>
      </c>
      <c r="R1145" s="1">
        <v>3539.20610297137</v>
      </c>
      <c r="S1145" s="1">
        <v>1067.9466030470001</v>
      </c>
      <c r="T1145" s="1">
        <v>2.3442897570095398</v>
      </c>
      <c r="U1145" s="1">
        <v>238200.635506894</v>
      </c>
      <c r="V1145" s="1">
        <f t="shared" si="69"/>
        <v>0.11756928002895389</v>
      </c>
      <c r="W1145" s="1">
        <f t="shared" si="70"/>
        <v>2.1014363632085353</v>
      </c>
      <c r="X1145" s="1">
        <f t="shared" si="71"/>
        <v>455.5523052787259</v>
      </c>
    </row>
    <row r="1146" spans="1:24" hidden="1" x14ac:dyDescent="0.3">
      <c r="A1146" s="18" t="str">
        <f t="shared" si="68"/>
        <v>ConstMin - Cranes_1998_600</v>
      </c>
      <c r="B1146" s="1" t="s">
        <v>40</v>
      </c>
      <c r="C1146" s="1">
        <v>2020</v>
      </c>
      <c r="D1146" s="1" t="s">
        <v>85</v>
      </c>
      <c r="E1146" s="1">
        <v>1998</v>
      </c>
      <c r="F1146" s="1">
        <v>600</v>
      </c>
      <c r="G1146" s="1" t="s">
        <v>5</v>
      </c>
      <c r="H1146" s="1">
        <v>8.1553863583623906E-5</v>
      </c>
      <c r="I1146" s="1">
        <v>9.8680174936184906E-5</v>
      </c>
      <c r="J1146" s="1">
        <v>1.17437563560418E-4</v>
      </c>
      <c r="K1146" s="1">
        <v>2.8859258067396898E-4</v>
      </c>
      <c r="L1146" s="1">
        <v>1.80931389071738E-3</v>
      </c>
      <c r="M1146" s="1">
        <v>0.137985697697174</v>
      </c>
      <c r="N1146" s="1">
        <v>4.8214438571618302E-5</v>
      </c>
      <c r="O1146" s="1">
        <v>4.43572834858889E-5</v>
      </c>
      <c r="P1146" s="1">
        <v>1.2732995886150901E-6</v>
      </c>
      <c r="Q1146" s="1">
        <v>1.1262207150866701E-6</v>
      </c>
      <c r="R1146" s="1">
        <v>4476.7939977006099</v>
      </c>
      <c r="S1146" s="1">
        <v>927.45546394833696</v>
      </c>
      <c r="T1146" s="1">
        <v>2.0246138810537002</v>
      </c>
      <c r="U1146" s="1">
        <v>301032.518219441</v>
      </c>
      <c r="V1146" s="1">
        <f t="shared" si="69"/>
        <v>0.10854381952099837</v>
      </c>
      <c r="W1146" s="1">
        <f t="shared" si="70"/>
        <v>1.9901651019352693</v>
      </c>
      <c r="X1146" s="1">
        <f t="shared" si="71"/>
        <v>458.09004503399302</v>
      </c>
    </row>
    <row r="1147" spans="1:24" hidden="1" x14ac:dyDescent="0.3">
      <c r="A1147" s="18" t="str">
        <f t="shared" si="68"/>
        <v>ConstMin - Cranes_1999_25</v>
      </c>
      <c r="B1147" s="1" t="s">
        <v>40</v>
      </c>
      <c r="C1147" s="1">
        <v>2020</v>
      </c>
      <c r="D1147" s="1" t="s">
        <v>85</v>
      </c>
      <c r="E1147" s="1">
        <v>1999</v>
      </c>
      <c r="F1147" s="1">
        <v>25</v>
      </c>
      <c r="G1147" s="1" t="s">
        <v>5</v>
      </c>
      <c r="H1147" s="1">
        <v>0</v>
      </c>
      <c r="I1147" s="1">
        <v>0</v>
      </c>
      <c r="J1147" s="1">
        <v>0</v>
      </c>
      <c r="K1147" s="1">
        <v>0</v>
      </c>
      <c r="L1147" s="1">
        <v>0</v>
      </c>
      <c r="M1147" s="1">
        <v>0</v>
      </c>
      <c r="N1147" s="1">
        <v>0</v>
      </c>
      <c r="O1147" s="1">
        <v>0</v>
      </c>
      <c r="P1147" s="1">
        <v>0</v>
      </c>
      <c r="Q1147" s="1">
        <v>0</v>
      </c>
      <c r="R1147" s="1">
        <v>0</v>
      </c>
      <c r="S1147" s="1">
        <v>0</v>
      </c>
      <c r="T1147" s="1">
        <v>0</v>
      </c>
      <c r="U1147" s="1">
        <v>0</v>
      </c>
      <c r="V1147" s="1">
        <f t="shared" si="69"/>
        <v>0</v>
      </c>
      <c r="W1147" s="1">
        <f t="shared" si="70"/>
        <v>0</v>
      </c>
      <c r="X1147" s="1" t="e">
        <f t="shared" si="71"/>
        <v>#DIV/0!</v>
      </c>
    </row>
    <row r="1148" spans="1:24" hidden="1" x14ac:dyDescent="0.3">
      <c r="A1148" s="18" t="str">
        <f t="shared" si="68"/>
        <v>ConstMin - Cranes_1999_50</v>
      </c>
      <c r="B1148" s="1" t="s">
        <v>40</v>
      </c>
      <c r="C1148" s="1">
        <v>2020</v>
      </c>
      <c r="D1148" s="1" t="s">
        <v>85</v>
      </c>
      <c r="E1148" s="1">
        <v>1999</v>
      </c>
      <c r="F1148" s="1">
        <v>50</v>
      </c>
      <c r="G1148" s="1" t="s">
        <v>5</v>
      </c>
      <c r="H1148" s="1">
        <v>6.2503129807981E-6</v>
      </c>
      <c r="I1148" s="1">
        <v>7.5628787067657098E-6</v>
      </c>
      <c r="J1148" s="1">
        <v>9.0004506923492706E-6</v>
      </c>
      <c r="K1148" s="1">
        <v>2.1867198492783498E-5</v>
      </c>
      <c r="L1148" s="1">
        <v>1.6593956015271601E-5</v>
      </c>
      <c r="M1148" s="1">
        <v>1.5683070938308299E-3</v>
      </c>
      <c r="N1148" s="1">
        <v>2.2490136316657598E-6</v>
      </c>
      <c r="O1148" s="1">
        <v>2.0690925411324998E-6</v>
      </c>
      <c r="P1148" s="1">
        <v>1.4312267441588301E-8</v>
      </c>
      <c r="Q1148" s="1">
        <v>1.28003116711844E-8</v>
      </c>
      <c r="R1148" s="1">
        <v>50.8819964777908</v>
      </c>
      <c r="S1148" s="1">
        <v>78.803405433518805</v>
      </c>
      <c r="T1148" s="1">
        <v>0.213117250637231</v>
      </c>
      <c r="U1148" s="1">
        <v>2915.7260010401901</v>
      </c>
      <c r="V1148" s="1">
        <f t="shared" si="69"/>
        <v>0.85887315030370337</v>
      </c>
      <c r="W1148" s="1">
        <f t="shared" si="70"/>
        <v>1.8844812711444854</v>
      </c>
      <c r="X1148" s="1">
        <f t="shared" si="71"/>
        <v>369.76549386730903</v>
      </c>
    </row>
    <row r="1149" spans="1:24" hidden="1" x14ac:dyDescent="0.3">
      <c r="A1149" s="18" t="str">
        <f t="shared" si="68"/>
        <v>ConstMin - Cranes_1999_100</v>
      </c>
      <c r="B1149" s="1" t="s">
        <v>40</v>
      </c>
      <c r="C1149" s="1">
        <v>2020</v>
      </c>
      <c r="D1149" s="1" t="s">
        <v>85</v>
      </c>
      <c r="E1149" s="1">
        <v>1999</v>
      </c>
      <c r="F1149" s="1">
        <v>100</v>
      </c>
      <c r="G1149" s="1" t="s">
        <v>5</v>
      </c>
      <c r="H1149" s="1">
        <v>2.72431751493865E-5</v>
      </c>
      <c r="I1149" s="1">
        <v>3.2964241930757699E-5</v>
      </c>
      <c r="J1149" s="1">
        <v>3.92301722151166E-5</v>
      </c>
      <c r="K1149" s="1">
        <v>1.15658071129132E-4</v>
      </c>
      <c r="L1149" s="1">
        <v>2.1130987788990199E-4</v>
      </c>
      <c r="M1149" s="1">
        <v>1.3918524180054501E-2</v>
      </c>
      <c r="N1149" s="1">
        <v>2.4846285066550401E-5</v>
      </c>
      <c r="O1149" s="1">
        <v>2.28585822612264E-5</v>
      </c>
      <c r="P1149" s="1">
        <v>1.27866363208653E-7</v>
      </c>
      <c r="Q1149" s="1">
        <v>1.1360112328027999E-7</v>
      </c>
      <c r="R1149" s="1">
        <v>451.57118850727801</v>
      </c>
      <c r="S1149" s="1">
        <v>399.84110992210702</v>
      </c>
      <c r="T1149" s="1">
        <v>0.95902762786754203</v>
      </c>
      <c r="U1149" s="1">
        <v>30343.497564088801</v>
      </c>
      <c r="V1149" s="1">
        <f t="shared" si="69"/>
        <v>0.35972121774896593</v>
      </c>
      <c r="W1149" s="1">
        <f t="shared" si="70"/>
        <v>2.3059121686040136</v>
      </c>
      <c r="X1149" s="1">
        <f t="shared" si="71"/>
        <v>416.92345278016523</v>
      </c>
    </row>
    <row r="1150" spans="1:24" hidden="1" x14ac:dyDescent="0.3">
      <c r="A1150" s="18" t="str">
        <f t="shared" si="68"/>
        <v>ConstMin - Cranes_1999_175</v>
      </c>
      <c r="B1150" s="1" t="s">
        <v>40</v>
      </c>
      <c r="C1150" s="1">
        <v>2020</v>
      </c>
      <c r="D1150" s="1" t="s">
        <v>85</v>
      </c>
      <c r="E1150" s="1">
        <v>1999</v>
      </c>
      <c r="F1150" s="1">
        <v>175</v>
      </c>
      <c r="G1150" s="1" t="s">
        <v>5</v>
      </c>
      <c r="H1150" s="1">
        <v>4.4617184894670399E-5</v>
      </c>
      <c r="I1150" s="1">
        <v>5.39867937225512E-5</v>
      </c>
      <c r="J1150" s="1">
        <v>6.4248746248325394E-5</v>
      </c>
      <c r="K1150" s="1">
        <v>2.1325492414281399E-4</v>
      </c>
      <c r="L1150" s="1">
        <v>5.0363179709938903E-4</v>
      </c>
      <c r="M1150" s="1">
        <v>3.3173136134338602E-2</v>
      </c>
      <c r="N1150" s="1">
        <v>3.2590222181921398E-5</v>
      </c>
      <c r="O1150" s="1">
        <v>2.9983004407367701E-5</v>
      </c>
      <c r="P1150" s="1">
        <v>3.0536357910336898E-7</v>
      </c>
      <c r="Q1150" s="1">
        <v>2.7075467763966301E-7</v>
      </c>
      <c r="R1150" s="1">
        <v>1076.26586819912</v>
      </c>
      <c r="S1150" s="1">
        <v>484.23088044668998</v>
      </c>
      <c r="T1150" s="1">
        <v>1.06558625318615</v>
      </c>
      <c r="U1150" s="1">
        <v>72247.247362646202</v>
      </c>
      <c r="V1150" s="1">
        <f t="shared" si="69"/>
        <v>0.24743141065276184</v>
      </c>
      <c r="W1150" s="1">
        <f t="shared" si="70"/>
        <v>2.3082372079050484</v>
      </c>
      <c r="X1150" s="1">
        <f t="shared" si="71"/>
        <v>454.42673363964508</v>
      </c>
    </row>
    <row r="1151" spans="1:24" hidden="1" x14ac:dyDescent="0.3">
      <c r="A1151" s="18" t="str">
        <f t="shared" si="68"/>
        <v>ConstMin - Cranes_1999_300</v>
      </c>
      <c r="B1151" s="1" t="s">
        <v>40</v>
      </c>
      <c r="C1151" s="1">
        <v>2020</v>
      </c>
      <c r="D1151" s="1" t="s">
        <v>85</v>
      </c>
      <c r="E1151" s="1">
        <v>1999</v>
      </c>
      <c r="F1151" s="1">
        <v>300</v>
      </c>
      <c r="G1151" s="1" t="s">
        <v>5</v>
      </c>
      <c r="H1151" s="1">
        <v>6.8339228215291904E-5</v>
      </c>
      <c r="I1151" s="1">
        <v>8.26904661405032E-5</v>
      </c>
      <c r="J1151" s="1">
        <v>9.8408488630020394E-5</v>
      </c>
      <c r="K1151" s="1">
        <v>2.36569429952364E-4</v>
      </c>
      <c r="L1151" s="1">
        <v>1.4856791579292399E-3</v>
      </c>
      <c r="M1151" s="1">
        <v>0.108025810930866</v>
      </c>
      <c r="N1151" s="1">
        <v>3.5540268744773101E-5</v>
      </c>
      <c r="O1151" s="1">
        <v>3.2697047245191302E-5</v>
      </c>
      <c r="P1151" s="1">
        <v>9.9670201693507909E-7</v>
      </c>
      <c r="Q1151" s="1">
        <v>8.8169214682943198E-7</v>
      </c>
      <c r="R1151" s="1">
        <v>3504.7784664855599</v>
      </c>
      <c r="S1151" s="1">
        <v>1079.35705089258</v>
      </c>
      <c r="T1151" s="1">
        <v>2.3442897570095398</v>
      </c>
      <c r="U1151" s="1">
        <v>235103.590358057</v>
      </c>
      <c r="V1151" s="1">
        <f t="shared" si="69"/>
        <v>0.11646214357188293</v>
      </c>
      <c r="W1151" s="1">
        <f t="shared" si="70"/>
        <v>2.0924465354750073</v>
      </c>
      <c r="X1151" s="1">
        <f t="shared" si="71"/>
        <v>460.41964209639622</v>
      </c>
    </row>
    <row r="1152" spans="1:24" hidden="1" x14ac:dyDescent="0.3">
      <c r="A1152" s="18" t="str">
        <f t="shared" si="68"/>
        <v>ConstMin - Cranes_1999_600</v>
      </c>
      <c r="B1152" s="1" t="s">
        <v>40</v>
      </c>
      <c r="C1152" s="1">
        <v>2020</v>
      </c>
      <c r="D1152" s="1" t="s">
        <v>85</v>
      </c>
      <c r="E1152" s="1">
        <v>1999</v>
      </c>
      <c r="F1152" s="1">
        <v>600</v>
      </c>
      <c r="G1152" s="1" t="s">
        <v>5</v>
      </c>
      <c r="H1152" s="1">
        <v>5.7852791846652397E-5</v>
      </c>
      <c r="I1152" s="1">
        <v>7.0001878134449402E-5</v>
      </c>
      <c r="J1152" s="1">
        <v>8.3308020259179502E-5</v>
      </c>
      <c r="K1152" s="1">
        <v>2.0550246480161401E-4</v>
      </c>
      <c r="L1152" s="1">
        <v>1.2895563873609301E-3</v>
      </c>
      <c r="M1152" s="1">
        <v>9.8914476490403094E-2</v>
      </c>
      <c r="N1152" s="1">
        <v>3.1832741458516502E-5</v>
      </c>
      <c r="O1152" s="1">
        <v>2.92861221418352E-5</v>
      </c>
      <c r="P1152" s="1">
        <v>9.1277780466772203E-7</v>
      </c>
      <c r="Q1152" s="1">
        <v>8.0732665996968196E-7</v>
      </c>
      <c r="R1152" s="1">
        <v>3209.1712549060899</v>
      </c>
      <c r="S1152" s="1">
        <v>617.94706613705</v>
      </c>
      <c r="T1152" s="1">
        <v>1.385262129142</v>
      </c>
      <c r="U1152" s="1">
        <v>214047.35683193299</v>
      </c>
      <c r="V1152" s="1">
        <f t="shared" si="69"/>
        <v>0.10829001741723407</v>
      </c>
      <c r="W1152" s="1">
        <f t="shared" si="70"/>
        <v>1.9948905282170963</v>
      </c>
      <c r="X1152" s="1">
        <f t="shared" si="71"/>
        <v>446.08673920782951</v>
      </c>
    </row>
    <row r="1153" spans="1:24" hidden="1" x14ac:dyDescent="0.3">
      <c r="A1153" s="18" t="str">
        <f t="shared" si="68"/>
        <v>ConstMin - Cranes_2000_100</v>
      </c>
      <c r="B1153" s="1" t="s">
        <v>40</v>
      </c>
      <c r="C1153" s="1">
        <v>2020</v>
      </c>
      <c r="D1153" s="1" t="s">
        <v>85</v>
      </c>
      <c r="E1153" s="1">
        <v>2000</v>
      </c>
      <c r="F1153" s="1">
        <v>100</v>
      </c>
      <c r="G1153" s="1" t="s">
        <v>5</v>
      </c>
      <c r="H1153" s="1">
        <v>3.0366341825783299E-5</v>
      </c>
      <c r="I1153" s="1">
        <v>3.6743273609197802E-5</v>
      </c>
      <c r="J1153" s="1">
        <v>4.37275322291279E-5</v>
      </c>
      <c r="K1153" s="1">
        <v>1.29489243184722E-4</v>
      </c>
      <c r="L1153" s="1">
        <v>2.3678309481011301E-4</v>
      </c>
      <c r="M1153" s="1">
        <v>1.5716224956545399E-2</v>
      </c>
      <c r="N1153" s="1">
        <v>2.7573703598302401E-5</v>
      </c>
      <c r="O1153" s="1">
        <v>2.5367807310438199E-5</v>
      </c>
      <c r="P1153" s="1">
        <v>1.4439330339555801E-7</v>
      </c>
      <c r="Q1153" s="1">
        <v>1.2827371535177699E-7</v>
      </c>
      <c r="R1153" s="1">
        <v>509.89561038698798</v>
      </c>
      <c r="S1153" s="1">
        <v>368.46237834676901</v>
      </c>
      <c r="T1153" s="1">
        <v>0.74591037723030995</v>
      </c>
      <c r="U1153" s="1">
        <v>34267.001186249603</v>
      </c>
      <c r="V1153" s="1">
        <f t="shared" si="69"/>
        <v>0.35505067925782957</v>
      </c>
      <c r="W1153" s="1">
        <f t="shared" si="70"/>
        <v>2.2880377928018034</v>
      </c>
      <c r="X1153" s="1">
        <f t="shared" si="71"/>
        <v>493.97674250750003</v>
      </c>
    </row>
    <row r="1154" spans="1:24" hidden="1" x14ac:dyDescent="0.3">
      <c r="A1154" s="18" t="str">
        <f t="shared" si="68"/>
        <v>ConstMin - Cranes_2000_175</v>
      </c>
      <c r="B1154" s="1" t="s">
        <v>40</v>
      </c>
      <c r="C1154" s="1">
        <v>2020</v>
      </c>
      <c r="D1154" s="1" t="s">
        <v>85</v>
      </c>
      <c r="E1154" s="1">
        <v>2000</v>
      </c>
      <c r="F1154" s="1">
        <v>175</v>
      </c>
      <c r="G1154" s="1" t="s">
        <v>5</v>
      </c>
      <c r="H1154" s="1">
        <v>6.0853971704352698E-5</v>
      </c>
      <c r="I1154" s="1">
        <v>7.3633305762266707E-5</v>
      </c>
      <c r="J1154" s="1">
        <v>8.7629719254267796E-5</v>
      </c>
      <c r="K1154" s="1">
        <v>2.9215561869919799E-4</v>
      </c>
      <c r="L1154" s="1">
        <v>6.9055961801834395E-4</v>
      </c>
      <c r="M1154" s="1">
        <v>4.5835156903350202E-2</v>
      </c>
      <c r="N1154" s="1">
        <v>4.42573658850566E-5</v>
      </c>
      <c r="O1154" s="1">
        <v>4.0716776614252102E-5</v>
      </c>
      <c r="P1154" s="1">
        <v>4.21943136807004E-7</v>
      </c>
      <c r="Q1154" s="1">
        <v>3.7410038899167899E-7</v>
      </c>
      <c r="R1154" s="1">
        <v>1487.0711873262901</v>
      </c>
      <c r="S1154" s="1">
        <v>613.66814819495903</v>
      </c>
      <c r="T1154" s="1">
        <v>1.27870350382339</v>
      </c>
      <c r="U1154" s="1">
        <v>99772.213094030405</v>
      </c>
      <c r="V1154" s="1">
        <f t="shared" si="69"/>
        <v>0.24437304119253717</v>
      </c>
      <c r="W1154" s="1">
        <f t="shared" si="70"/>
        <v>2.291818250354547</v>
      </c>
      <c r="X1154" s="1">
        <f t="shared" si="71"/>
        <v>479.91434007966609</v>
      </c>
    </row>
    <row r="1155" spans="1:24" hidden="1" x14ac:dyDescent="0.3">
      <c r="A1155" s="18" t="str">
        <f t="shared" si="68"/>
        <v>ConstMin - Cranes_2000_300</v>
      </c>
      <c r="B1155" s="1" t="s">
        <v>40</v>
      </c>
      <c r="C1155" s="1">
        <v>2020</v>
      </c>
      <c r="D1155" s="1" t="s">
        <v>85</v>
      </c>
      <c r="E1155" s="1">
        <v>2000</v>
      </c>
      <c r="F1155" s="1">
        <v>300</v>
      </c>
      <c r="G1155" s="1" t="s">
        <v>5</v>
      </c>
      <c r="H1155" s="1">
        <v>4.4426784581435998E-5</v>
      </c>
      <c r="I1155" s="1">
        <v>5.3756409343537499E-5</v>
      </c>
      <c r="J1155" s="1">
        <v>6.3974569797267794E-5</v>
      </c>
      <c r="K1155" s="1">
        <v>1.5447533875623601E-4</v>
      </c>
      <c r="L1155" s="1">
        <v>9.7094260076924395E-4</v>
      </c>
      <c r="M1155" s="1">
        <v>7.1141263934127202E-2</v>
      </c>
      <c r="N1155" s="1">
        <v>2.2608847979173399E-5</v>
      </c>
      <c r="O1155" s="1">
        <v>2.0800140140839499E-5</v>
      </c>
      <c r="P1155" s="1">
        <v>6.5640346162304296E-7</v>
      </c>
      <c r="Q1155" s="1">
        <v>5.8064543265851396E-7</v>
      </c>
      <c r="R1155" s="1">
        <v>2308.0999602443298</v>
      </c>
      <c r="S1155" s="1">
        <v>737.75676851561298</v>
      </c>
      <c r="T1155" s="1">
        <v>1.5983793797792301</v>
      </c>
      <c r="U1155" s="1">
        <v>155027.28895741401</v>
      </c>
      <c r="V1155" s="1">
        <f t="shared" si="69"/>
        <v>0.11481819113905892</v>
      </c>
      <c r="W1155" s="1">
        <f t="shared" si="70"/>
        <v>2.0738340689337762</v>
      </c>
      <c r="X1155" s="1">
        <f t="shared" si="71"/>
        <v>461.5654943055589</v>
      </c>
    </row>
    <row r="1156" spans="1:24" hidden="1" x14ac:dyDescent="0.3">
      <c r="A1156" s="18" t="str">
        <f t="shared" si="68"/>
        <v>ConstMin - Cranes_2000_600</v>
      </c>
      <c r="B1156" s="1" t="s">
        <v>40</v>
      </c>
      <c r="C1156" s="1">
        <v>2020</v>
      </c>
      <c r="D1156" s="1" t="s">
        <v>85</v>
      </c>
      <c r="E1156" s="1">
        <v>2000</v>
      </c>
      <c r="F1156" s="1">
        <v>600</v>
      </c>
      <c r="G1156" s="1" t="s">
        <v>5</v>
      </c>
      <c r="H1156" s="1">
        <v>9.2372544211599398E-5</v>
      </c>
      <c r="I1156" s="1">
        <v>1.1177077849603501E-4</v>
      </c>
      <c r="J1156" s="1">
        <v>1.33016463664703E-4</v>
      </c>
      <c r="K1156" s="1">
        <v>3.2939453325902298E-4</v>
      </c>
      <c r="L1156" s="1">
        <v>2.0688984813345499E-3</v>
      </c>
      <c r="M1156" s="1">
        <v>0.15961456964957099</v>
      </c>
      <c r="N1156" s="1">
        <v>5.4220459776368202E-5</v>
      </c>
      <c r="O1156" s="1">
        <v>4.9882822994258701E-5</v>
      </c>
      <c r="P1156" s="1">
        <v>1.47294467549934E-6</v>
      </c>
      <c r="Q1156" s="1">
        <v>1.3027526603771499E-6</v>
      </c>
      <c r="R1156" s="1">
        <v>5178.5189282511901</v>
      </c>
      <c r="S1156" s="1">
        <v>870.52208355217499</v>
      </c>
      <c r="T1156" s="1">
        <v>1.8114966304164599</v>
      </c>
      <c r="U1156" s="1">
        <v>348145.25766037701</v>
      </c>
      <c r="V1156" s="1">
        <f t="shared" si="69"/>
        <v>0.10630566114411871</v>
      </c>
      <c r="W1156" s="1">
        <f t="shared" si="70"/>
        <v>1.9677381141810202</v>
      </c>
      <c r="X1156" s="1">
        <f t="shared" si="71"/>
        <v>480.55407276802026</v>
      </c>
    </row>
    <row r="1157" spans="1:24" hidden="1" x14ac:dyDescent="0.3">
      <c r="A1157" s="18" t="str">
        <f t="shared" si="68"/>
        <v>ConstMin - Cranes_2001_25</v>
      </c>
      <c r="B1157" s="1" t="s">
        <v>40</v>
      </c>
      <c r="C1157" s="1">
        <v>2020</v>
      </c>
      <c r="D1157" s="1" t="s">
        <v>85</v>
      </c>
      <c r="E1157" s="1">
        <v>2001</v>
      </c>
      <c r="F1157" s="1">
        <v>25</v>
      </c>
      <c r="G1157" s="1" t="s">
        <v>5</v>
      </c>
      <c r="H1157" s="1">
        <v>2.60720523564172E-6</v>
      </c>
      <c r="I1157" s="1">
        <v>3.15471833512648E-6</v>
      </c>
      <c r="J1157" s="1">
        <v>3.7543755393240802E-6</v>
      </c>
      <c r="K1157" s="1">
        <v>9.1648214467017304E-6</v>
      </c>
      <c r="L1157" s="1">
        <v>7.1628576900109201E-6</v>
      </c>
      <c r="M1157" s="1">
        <v>6.8565464287919699E-4</v>
      </c>
      <c r="N1157" s="1">
        <v>9.4823535386250697E-7</v>
      </c>
      <c r="O1157" s="1">
        <v>8.7237652555350699E-7</v>
      </c>
      <c r="P1157" s="1">
        <v>6.2610010434417102E-9</v>
      </c>
      <c r="Q1157" s="1">
        <v>5.5962210221278799E-9</v>
      </c>
      <c r="R1157" s="1">
        <v>22.245309774594102</v>
      </c>
      <c r="S1157" s="1">
        <v>53.724191939593503</v>
      </c>
      <c r="T1157" s="1">
        <v>0.106558625318615</v>
      </c>
      <c r="U1157" s="1">
        <v>1343.10479848983</v>
      </c>
      <c r="V1157" s="1">
        <f t="shared" si="69"/>
        <v>0.77774869286643822</v>
      </c>
      <c r="W1157" s="1">
        <f t="shared" si="70"/>
        <v>1.7658955931388904</v>
      </c>
      <c r="X1157" s="1">
        <f t="shared" si="71"/>
        <v>504.17497203023964</v>
      </c>
    </row>
    <row r="1158" spans="1:24" hidden="1" x14ac:dyDescent="0.3">
      <c r="A1158" s="18" t="str">
        <f t="shared" si="68"/>
        <v>ConstMin - Cranes_2001_175</v>
      </c>
      <c r="B1158" s="1" t="s">
        <v>40</v>
      </c>
      <c r="C1158" s="1">
        <v>2020</v>
      </c>
      <c r="D1158" s="1" t="s">
        <v>85</v>
      </c>
      <c r="E1158" s="1">
        <v>2001</v>
      </c>
      <c r="F1158" s="1">
        <v>175</v>
      </c>
      <c r="G1158" s="1" t="s">
        <v>5</v>
      </c>
      <c r="H1158" s="1">
        <v>7.9608672345160504E-5</v>
      </c>
      <c r="I1158" s="1">
        <v>9.6326493537644196E-5</v>
      </c>
      <c r="J1158" s="1">
        <v>1.14636488177031E-4</v>
      </c>
      <c r="K1158" s="1">
        <v>3.7811928078500099E-4</v>
      </c>
      <c r="L1158" s="1">
        <v>8.6979168118329799E-4</v>
      </c>
      <c r="M1158" s="1">
        <v>5.8178509181833399E-2</v>
      </c>
      <c r="N1158" s="1">
        <v>5.62104319662776E-5</v>
      </c>
      <c r="O1158" s="1">
        <v>5.1713597408975402E-5</v>
      </c>
      <c r="P1158" s="1">
        <v>5.3550090886797299E-7</v>
      </c>
      <c r="Q1158" s="1">
        <v>4.7484517096283802E-7</v>
      </c>
      <c r="R1158" s="1">
        <v>1887.53765822887</v>
      </c>
      <c r="S1158" s="1">
        <v>858.87391804314802</v>
      </c>
      <c r="T1158" s="1">
        <v>1.9180552557350801</v>
      </c>
      <c r="U1158" s="1">
        <v>127248.838938552</v>
      </c>
      <c r="V1158" s="1">
        <f t="shared" si="69"/>
        <v>0.25065739608515475</v>
      </c>
      <c r="W1158" s="1">
        <f t="shared" si="70"/>
        <v>2.263341163319029</v>
      </c>
      <c r="X1158" s="1">
        <f t="shared" si="71"/>
        <v>447.78372024219453</v>
      </c>
    </row>
    <row r="1159" spans="1:24" hidden="1" x14ac:dyDescent="0.3">
      <c r="A1159" s="18" t="str">
        <f t="shared" si="68"/>
        <v>ConstMin - Cranes_2001_300</v>
      </c>
      <c r="B1159" s="1" t="s">
        <v>40</v>
      </c>
      <c r="C1159" s="1">
        <v>2020</v>
      </c>
      <c r="D1159" s="1" t="s">
        <v>85</v>
      </c>
      <c r="E1159" s="1">
        <v>2001</v>
      </c>
      <c r="F1159" s="1">
        <v>300</v>
      </c>
      <c r="G1159" s="1" t="s">
        <v>5</v>
      </c>
      <c r="H1159" s="1">
        <v>3.18416268275596E-5</v>
      </c>
      <c r="I1159" s="1">
        <v>3.8528368461347101E-5</v>
      </c>
      <c r="J1159" s="1">
        <v>4.58519426316858E-5</v>
      </c>
      <c r="K1159" s="1">
        <v>1.1121854818502501E-4</v>
      </c>
      <c r="L1159" s="1">
        <v>6.9965772734513997E-4</v>
      </c>
      <c r="M1159" s="1">
        <v>5.16612407539579E-2</v>
      </c>
      <c r="N1159" s="1">
        <v>1.7298052005614299E-5</v>
      </c>
      <c r="O1159" s="1">
        <v>1.5914207845165101E-5</v>
      </c>
      <c r="P1159" s="1">
        <v>4.7667854160024599E-7</v>
      </c>
      <c r="Q1159" s="1">
        <v>4.2165210217565099E-7</v>
      </c>
      <c r="R1159" s="1">
        <v>1676.09206157473</v>
      </c>
      <c r="S1159" s="1">
        <v>518.69994164687205</v>
      </c>
      <c r="T1159" s="1">
        <v>1.06558625318615</v>
      </c>
      <c r="U1159" s="1">
        <v>112765.36731402999</v>
      </c>
      <c r="V1159" s="1">
        <f t="shared" si="69"/>
        <v>0.1131340880323828</v>
      </c>
      <c r="W1159" s="1">
        <f t="shared" si="70"/>
        <v>2.0544638166397555</v>
      </c>
      <c r="X1159" s="1">
        <f t="shared" si="71"/>
        <v>486.77424290707233</v>
      </c>
    </row>
    <row r="1160" spans="1:24" hidden="1" x14ac:dyDescent="0.3">
      <c r="A1160" s="18" t="str">
        <f t="shared" si="68"/>
        <v>ConstMin - Cranes_2001_600</v>
      </c>
      <c r="B1160" s="1" t="s">
        <v>40</v>
      </c>
      <c r="C1160" s="1">
        <v>2020</v>
      </c>
      <c r="D1160" s="1" t="s">
        <v>85</v>
      </c>
      <c r="E1160" s="1">
        <v>2001</v>
      </c>
      <c r="F1160" s="1">
        <v>600</v>
      </c>
      <c r="G1160" s="1" t="s">
        <v>5</v>
      </c>
      <c r="H1160" s="1">
        <v>8.8901414521549201E-5</v>
      </c>
      <c r="I1160" s="1">
        <v>1.07570711571074E-4</v>
      </c>
      <c r="J1160" s="1">
        <v>1.2801803691103001E-4</v>
      </c>
      <c r="K1160" s="1">
        <v>3.4152021176423201E-4</v>
      </c>
      <c r="L1160" s="1">
        <v>1.90670099863762E-3</v>
      </c>
      <c r="M1160" s="1">
        <v>0.16661172191999801</v>
      </c>
      <c r="N1160" s="1">
        <v>5.0251292078297601E-5</v>
      </c>
      <c r="O1160" s="1">
        <v>4.6231188712033798E-5</v>
      </c>
      <c r="P1160" s="1">
        <v>1.53774095212976E-6</v>
      </c>
      <c r="Q1160" s="1">
        <v>1.35986247657612E-6</v>
      </c>
      <c r="R1160" s="1">
        <v>5405.53382767934</v>
      </c>
      <c r="S1160" s="1">
        <v>869.57121289837698</v>
      </c>
      <c r="T1160" s="1">
        <v>1.8114966304164599</v>
      </c>
      <c r="U1160" s="1">
        <v>363818.44313155999</v>
      </c>
      <c r="V1160" s="1">
        <f t="shared" si="69"/>
        <v>9.7903435341017156E-2</v>
      </c>
      <c r="W1160" s="1">
        <f t="shared" si="70"/>
        <v>1.7353476165436812</v>
      </c>
      <c r="X1160" s="1">
        <f t="shared" si="71"/>
        <v>480.02916389552661</v>
      </c>
    </row>
    <row r="1161" spans="1:24" hidden="1" x14ac:dyDescent="0.3">
      <c r="A1161" s="18" t="str">
        <f t="shared" si="68"/>
        <v>ConstMin - Cranes_2001_9999</v>
      </c>
      <c r="B1161" s="1" t="s">
        <v>40</v>
      </c>
      <c r="C1161" s="1">
        <v>2020</v>
      </c>
      <c r="D1161" s="1" t="s">
        <v>85</v>
      </c>
      <c r="E1161" s="1">
        <v>2001</v>
      </c>
      <c r="F1161" s="1">
        <v>9999</v>
      </c>
      <c r="G1161" s="1" t="s">
        <v>5</v>
      </c>
      <c r="H1161" s="1">
        <v>1.14556393768084E-5</v>
      </c>
      <c r="I1161" s="1">
        <v>1.38613236459382E-5</v>
      </c>
      <c r="J1161" s="1">
        <v>1.6496120702604202E-5</v>
      </c>
      <c r="K1161" s="1">
        <v>4.1011251850453101E-5</v>
      </c>
      <c r="L1161" s="1">
        <v>2.5782816113594902E-4</v>
      </c>
      <c r="M1161" s="1">
        <v>2.0007469700258299E-2</v>
      </c>
      <c r="N1161" s="1">
        <v>6.6992245312905402E-6</v>
      </c>
      <c r="O1161" s="1">
        <v>6.1632865687872997E-6</v>
      </c>
      <c r="P1161" s="1">
        <v>1.84635310221488E-7</v>
      </c>
      <c r="Q1161" s="1">
        <v>1.63298278074811E-7</v>
      </c>
      <c r="R1161" s="1">
        <v>649.12032013537896</v>
      </c>
      <c r="S1161" s="1">
        <v>53.724191939593503</v>
      </c>
      <c r="T1161" s="1">
        <v>0.106558625318615</v>
      </c>
      <c r="U1161" s="1">
        <v>43570.319663010298</v>
      </c>
      <c r="V1161" s="1">
        <f t="shared" si="69"/>
        <v>0.10534224227742417</v>
      </c>
      <c r="W1161" s="1">
        <f t="shared" si="70"/>
        <v>1.9594230183265855</v>
      </c>
      <c r="X1161" s="1">
        <f t="shared" si="71"/>
        <v>504.17497203023964</v>
      </c>
    </row>
    <row r="1162" spans="1:24" hidden="1" x14ac:dyDescent="0.3">
      <c r="A1162" s="18" t="str">
        <f t="shared" ref="A1162:A1225" si="72">D1162&amp;"_"&amp;E1162&amp;"_"&amp;F1162</f>
        <v>ConstMin - Cranes_2002_50</v>
      </c>
      <c r="B1162" s="1" t="s">
        <v>40</v>
      </c>
      <c r="C1162" s="1">
        <v>2020</v>
      </c>
      <c r="D1162" s="1" t="s">
        <v>85</v>
      </c>
      <c r="E1162" s="1">
        <v>2002</v>
      </c>
      <c r="F1162" s="1">
        <v>50</v>
      </c>
      <c r="G1162" s="1" t="s">
        <v>5</v>
      </c>
      <c r="H1162" s="1">
        <v>5.0775931055135901E-6</v>
      </c>
      <c r="I1162" s="1">
        <v>6.1438876576714398E-6</v>
      </c>
      <c r="J1162" s="1">
        <v>7.3117340719395699E-6</v>
      </c>
      <c r="K1162" s="1">
        <v>1.7893999521943199E-5</v>
      </c>
      <c r="L1162" s="1">
        <v>1.420184470355E-5</v>
      </c>
      <c r="M1162" s="1">
        <v>1.3682313254399601E-3</v>
      </c>
      <c r="N1162" s="1">
        <v>1.85727241901291E-6</v>
      </c>
      <c r="O1162" s="1">
        <v>1.7086906254918799E-6</v>
      </c>
      <c r="P1162" s="1">
        <v>1.2497649338302901E-8</v>
      </c>
      <c r="Q1162" s="1">
        <v>1.1167320145909099E-8</v>
      </c>
      <c r="R1162" s="1">
        <v>44.390758516424199</v>
      </c>
      <c r="S1162" s="1">
        <v>54.675062593391601</v>
      </c>
      <c r="T1162" s="1">
        <v>0.106558625318615</v>
      </c>
      <c r="U1162" s="1">
        <v>2679.0780670761901</v>
      </c>
      <c r="V1162" s="1">
        <f t="shared" si="69"/>
        <v>0.75935786883947809</v>
      </c>
      <c r="W1162" s="1">
        <f t="shared" si="70"/>
        <v>1.755286412864562</v>
      </c>
      <c r="X1162" s="1">
        <f t="shared" si="71"/>
        <v>513.09842286263313</v>
      </c>
    </row>
    <row r="1163" spans="1:24" hidden="1" x14ac:dyDescent="0.3">
      <c r="A1163" s="18" t="str">
        <f t="shared" si="72"/>
        <v>ConstMin - Cranes_2002_100</v>
      </c>
      <c r="B1163" s="1" t="s">
        <v>40</v>
      </c>
      <c r="C1163" s="1">
        <v>2020</v>
      </c>
      <c r="D1163" s="1" t="s">
        <v>85</v>
      </c>
      <c r="E1163" s="1">
        <v>2002</v>
      </c>
      <c r="F1163" s="1">
        <v>100</v>
      </c>
      <c r="G1163" s="1" t="s">
        <v>5</v>
      </c>
      <c r="H1163" s="1">
        <v>2.72222535365629E-5</v>
      </c>
      <c r="I1163" s="1">
        <v>3.2938926779241101E-5</v>
      </c>
      <c r="J1163" s="1">
        <v>3.9200045092650497E-5</v>
      </c>
      <c r="K1163" s="1">
        <v>1.17148979351539E-4</v>
      </c>
      <c r="L1163" s="1">
        <v>2.1459533336401799E-4</v>
      </c>
      <c r="M1163" s="1">
        <v>1.44658329408602E-2</v>
      </c>
      <c r="N1163" s="1">
        <v>2.4493173385702901E-5</v>
      </c>
      <c r="O1163" s="1">
        <v>2.2533719514846601E-5</v>
      </c>
      <c r="P1163" s="1">
        <v>1.3292713176984599E-7</v>
      </c>
      <c r="Q1163" s="1">
        <v>1.18068183810862E-7</v>
      </c>
      <c r="R1163" s="1">
        <v>469.32801849875398</v>
      </c>
      <c r="S1163" s="1">
        <v>375.35619058680601</v>
      </c>
      <c r="T1163" s="1">
        <v>0.74591037723031095</v>
      </c>
      <c r="U1163" s="1">
        <v>31422.6753834097</v>
      </c>
      <c r="V1163" s="1">
        <f t="shared" ref="V1163:V1226" si="73">IFERROR(CONVERT(I1163,"ton","g")*365/U1163,0)</f>
        <v>0.34710021813695646</v>
      </c>
      <c r="W1163" s="1">
        <f t="shared" ref="W1163:W1226" si="74">IFERROR(CONVERT(L1163,"ton","g")*365/U1163,0)</f>
        <v>2.2613392209477348</v>
      </c>
      <c r="X1163" s="1">
        <f t="shared" ref="X1163:X1226" si="75">S1163/T1163</f>
        <v>503.21888801247928</v>
      </c>
    </row>
    <row r="1164" spans="1:24" hidden="1" x14ac:dyDescent="0.3">
      <c r="A1164" s="18" t="str">
        <f t="shared" si="72"/>
        <v>ConstMin - Cranes_2002_175</v>
      </c>
      <c r="B1164" s="1" t="s">
        <v>40</v>
      </c>
      <c r="C1164" s="1">
        <v>2020</v>
      </c>
      <c r="D1164" s="1" t="s">
        <v>85</v>
      </c>
      <c r="E1164" s="1">
        <v>2002</v>
      </c>
      <c r="F1164" s="1">
        <v>175</v>
      </c>
      <c r="G1164" s="1" t="s">
        <v>5</v>
      </c>
      <c r="H1164" s="1">
        <v>7.0134708028647203E-5</v>
      </c>
      <c r="I1164" s="1">
        <v>8.4862996714663103E-5</v>
      </c>
      <c r="J1164" s="1">
        <v>1.00993979561251E-4</v>
      </c>
      <c r="K1164" s="1">
        <v>3.3981519184622601E-4</v>
      </c>
      <c r="L1164" s="1">
        <v>8.0462571229855402E-4</v>
      </c>
      <c r="M1164" s="1">
        <v>5.4239674980663899E-2</v>
      </c>
      <c r="N1164" s="1">
        <v>5.0544556434101902E-5</v>
      </c>
      <c r="O1164" s="1">
        <v>4.6500991919373697E-5</v>
      </c>
      <c r="P1164" s="1">
        <v>4.9936865227684196E-7</v>
      </c>
      <c r="Q1164" s="1">
        <v>4.4269693571323802E-7</v>
      </c>
      <c r="R1164" s="1">
        <v>1759.74652042246</v>
      </c>
      <c r="S1164" s="1">
        <v>792.07525461383</v>
      </c>
      <c r="T1164" s="1">
        <v>1.5983793797792301</v>
      </c>
      <c r="U1164" s="1">
        <v>118124.822971409</v>
      </c>
      <c r="V1164" s="1">
        <f t="shared" si="73"/>
        <v>0.23788430738667785</v>
      </c>
      <c r="W1164" s="1">
        <f t="shared" si="74"/>
        <v>2.2554922367310333</v>
      </c>
      <c r="X1164" s="1">
        <f t="shared" si="75"/>
        <v>495.54896955892428</v>
      </c>
    </row>
    <row r="1165" spans="1:24" hidden="1" x14ac:dyDescent="0.3">
      <c r="A1165" s="18" t="str">
        <f t="shared" si="72"/>
        <v>ConstMin - Cranes_2002_300</v>
      </c>
      <c r="B1165" s="1" t="s">
        <v>40</v>
      </c>
      <c r="C1165" s="1">
        <v>2020</v>
      </c>
      <c r="D1165" s="1" t="s">
        <v>85</v>
      </c>
      <c r="E1165" s="1">
        <v>2002</v>
      </c>
      <c r="F1165" s="1">
        <v>300</v>
      </c>
      <c r="G1165" s="1" t="s">
        <v>5</v>
      </c>
      <c r="H1165" s="1">
        <v>4.1163983724060102E-5</v>
      </c>
      <c r="I1165" s="1">
        <v>4.9808420306112703E-5</v>
      </c>
      <c r="J1165" s="1">
        <v>5.9276136562646499E-5</v>
      </c>
      <c r="K1165" s="1">
        <v>1.44447642202399E-4</v>
      </c>
      <c r="L1165" s="1">
        <v>9.0949235648893703E-4</v>
      </c>
      <c r="M1165" s="1">
        <v>6.7679242335574999E-2</v>
      </c>
      <c r="N1165" s="1">
        <v>2.0722962336889398E-5</v>
      </c>
      <c r="O1165" s="1">
        <v>1.9065125349938299E-5</v>
      </c>
      <c r="P1165" s="1">
        <v>6.2449323909832205E-7</v>
      </c>
      <c r="Q1165" s="1">
        <v>5.5238887777321105E-7</v>
      </c>
      <c r="R1165" s="1">
        <v>2195.77848221461</v>
      </c>
      <c r="S1165" s="1">
        <v>659.66651607244296</v>
      </c>
      <c r="T1165" s="1">
        <v>1.385262129142</v>
      </c>
      <c r="U1165" s="1">
        <v>147156.376662314</v>
      </c>
      <c r="V1165" s="1">
        <f t="shared" si="73"/>
        <v>0.11207591234084738</v>
      </c>
      <c r="W1165" s="1">
        <f t="shared" si="74"/>
        <v>2.0464850118528108</v>
      </c>
      <c r="X1165" s="1">
        <f t="shared" si="75"/>
        <v>476.20338576715835</v>
      </c>
    </row>
    <row r="1166" spans="1:24" hidden="1" x14ac:dyDescent="0.3">
      <c r="A1166" s="18" t="str">
        <f t="shared" si="72"/>
        <v>ConstMin - Cranes_2002_600</v>
      </c>
      <c r="B1166" s="1" t="s">
        <v>40</v>
      </c>
      <c r="C1166" s="1">
        <v>2020</v>
      </c>
      <c r="D1166" s="1" t="s">
        <v>85</v>
      </c>
      <c r="E1166" s="1">
        <v>2002</v>
      </c>
      <c r="F1166" s="1">
        <v>600</v>
      </c>
      <c r="G1166" s="1" t="s">
        <v>5</v>
      </c>
      <c r="H1166" s="1">
        <v>5.5468314037260102E-5</v>
      </c>
      <c r="I1166" s="1">
        <v>6.7116659985084798E-5</v>
      </c>
      <c r="J1166" s="1">
        <v>7.9874372213654593E-5</v>
      </c>
      <c r="K1166" s="1">
        <v>2.44259037567197E-4</v>
      </c>
      <c r="L1166" s="1">
        <v>1.1293594100949701E-3</v>
      </c>
      <c r="M1166" s="1">
        <v>0.119975542830199</v>
      </c>
      <c r="N1166" s="1">
        <v>3.0277015487750298E-5</v>
      </c>
      <c r="O1166" s="1">
        <v>2.7854854248730199E-5</v>
      </c>
      <c r="P1166" s="1">
        <v>1.10756934183273E-6</v>
      </c>
      <c r="Q1166" s="1">
        <v>9.7922425218064393E-7</v>
      </c>
      <c r="R1166" s="1">
        <v>3892.4743576819901</v>
      </c>
      <c r="S1166" s="1">
        <v>611.766406887362</v>
      </c>
      <c r="T1166" s="1">
        <v>1.27870350382339</v>
      </c>
      <c r="U1166" s="1">
        <v>262339.23082170298</v>
      </c>
      <c r="V1166" s="1">
        <f t="shared" si="73"/>
        <v>8.4714098935362747E-2</v>
      </c>
      <c r="W1166" s="1">
        <f t="shared" si="74"/>
        <v>1.4254682044909466</v>
      </c>
      <c r="X1166" s="1">
        <f t="shared" si="75"/>
        <v>478.42709827426654</v>
      </c>
    </row>
    <row r="1167" spans="1:24" hidden="1" x14ac:dyDescent="0.3">
      <c r="A1167" s="18" t="str">
        <f t="shared" si="72"/>
        <v>ConstMin - Cranes_2002_9999</v>
      </c>
      <c r="B1167" s="1" t="s">
        <v>40</v>
      </c>
      <c r="C1167" s="1">
        <v>2020</v>
      </c>
      <c r="D1167" s="1" t="s">
        <v>85</v>
      </c>
      <c r="E1167" s="1">
        <v>2002</v>
      </c>
      <c r="F1167" s="1">
        <v>9999</v>
      </c>
      <c r="G1167" s="1" t="s">
        <v>5</v>
      </c>
      <c r="H1167" s="1">
        <v>1.2110529462405601E-5</v>
      </c>
      <c r="I1167" s="1">
        <v>1.4653740649510799E-5</v>
      </c>
      <c r="J1167" s="1">
        <v>1.7439162425864202E-5</v>
      </c>
      <c r="K1167" s="1">
        <v>4.3529860017634903E-5</v>
      </c>
      <c r="L1167" s="1">
        <v>2.7392032780007802E-4</v>
      </c>
      <c r="M1167" s="1">
        <v>2.1381065924742301E-2</v>
      </c>
      <c r="N1167" s="1">
        <v>7.0552420162378E-6</v>
      </c>
      <c r="O1167" s="1">
        <v>6.4908226549387802E-6</v>
      </c>
      <c r="P1167" s="1">
        <v>1.9731524180258899E-7</v>
      </c>
      <c r="Q1167" s="1">
        <v>1.7450938580551E-7</v>
      </c>
      <c r="R1167" s="1">
        <v>693.68513689290398</v>
      </c>
      <c r="S1167" s="1">
        <v>56.695662732712599</v>
      </c>
      <c r="T1167" s="1">
        <v>0.106558625318615</v>
      </c>
      <c r="U1167" s="1">
        <v>46603.834766289801</v>
      </c>
      <c r="V1167" s="1">
        <f t="shared" si="73"/>
        <v>0.1041155140613219</v>
      </c>
      <c r="W1167" s="1">
        <f t="shared" si="74"/>
        <v>1.9462167662768766</v>
      </c>
      <c r="X1167" s="1">
        <f t="shared" si="75"/>
        <v>532.06075588146962</v>
      </c>
    </row>
    <row r="1168" spans="1:24" hidden="1" x14ac:dyDescent="0.3">
      <c r="A1168" s="18" t="str">
        <f t="shared" si="72"/>
        <v>ConstMin - Cranes_2003_50</v>
      </c>
      <c r="B1168" s="1" t="s">
        <v>40</v>
      </c>
      <c r="C1168" s="1">
        <v>2020</v>
      </c>
      <c r="D1168" s="1" t="s">
        <v>85</v>
      </c>
      <c r="E1168" s="1">
        <v>2003</v>
      </c>
      <c r="F1168" s="1">
        <v>50</v>
      </c>
      <c r="G1168" s="1" t="s">
        <v>5</v>
      </c>
      <c r="H1168" s="1">
        <v>2.19564438523834E-6</v>
      </c>
      <c r="I1168" s="1">
        <v>2.6567297061384E-6</v>
      </c>
      <c r="J1168" s="1">
        <v>3.1617279147432201E-6</v>
      </c>
      <c r="K1168" s="1">
        <v>7.7582698771850807E-6</v>
      </c>
      <c r="L1168" s="1">
        <v>6.2556187418868503E-6</v>
      </c>
      <c r="M1168" s="1">
        <v>6.0659500084212295E-4</v>
      </c>
      <c r="N1168" s="1">
        <v>8.0791658188355196E-7</v>
      </c>
      <c r="O1168" s="1">
        <v>7.4328325533286804E-7</v>
      </c>
      <c r="P1168" s="1">
        <v>5.54240227138135E-9</v>
      </c>
      <c r="Q1168" s="1">
        <v>4.95094685186643E-9</v>
      </c>
      <c r="R1168" s="1">
        <v>19.680306757334399</v>
      </c>
      <c r="S1168" s="1">
        <v>23.771766344952901</v>
      </c>
      <c r="T1168" s="1">
        <v>0.106558625318615</v>
      </c>
      <c r="U1168" s="1">
        <v>1188.5883172476399</v>
      </c>
      <c r="V1168" s="1">
        <f t="shared" si="73"/>
        <v>0.74012404770433371</v>
      </c>
      <c r="W1168" s="1">
        <f t="shared" si="74"/>
        <v>1.7427191985104393</v>
      </c>
      <c r="X1168" s="1">
        <f t="shared" si="75"/>
        <v>223.08627080984078</v>
      </c>
    </row>
    <row r="1169" spans="1:24" hidden="1" x14ac:dyDescent="0.3">
      <c r="A1169" s="18" t="str">
        <f t="shared" si="72"/>
        <v>ConstMin - Cranes_2003_75</v>
      </c>
      <c r="B1169" s="1" t="s">
        <v>40</v>
      </c>
      <c r="C1169" s="1">
        <v>2020</v>
      </c>
      <c r="D1169" s="1" t="s">
        <v>85</v>
      </c>
      <c r="E1169" s="1">
        <v>2003</v>
      </c>
      <c r="F1169" s="1">
        <v>75</v>
      </c>
      <c r="G1169" s="1" t="s">
        <v>5</v>
      </c>
      <c r="H1169" s="1">
        <v>4.6149418965302299E-6</v>
      </c>
      <c r="I1169" s="1">
        <v>5.5840796948015802E-6</v>
      </c>
      <c r="J1169" s="1">
        <v>6.6455163310035298E-6</v>
      </c>
      <c r="K1169" s="1">
        <v>1.9954175059829801E-5</v>
      </c>
      <c r="L1169" s="1">
        <v>3.6585371393958498E-5</v>
      </c>
      <c r="M1169" s="1">
        <v>2.4856096122888201E-3</v>
      </c>
      <c r="N1169" s="1">
        <v>4.1323862876969298E-6</v>
      </c>
      <c r="O1169" s="1">
        <v>3.8017953846811699E-6</v>
      </c>
      <c r="P1169" s="1">
        <v>2.2842245262236E-8</v>
      </c>
      <c r="Q1169" s="1">
        <v>2.0287211513194101E-8</v>
      </c>
      <c r="R1169" s="1">
        <v>80.642866461002896</v>
      </c>
      <c r="S1169" s="1">
        <v>76.307369967298797</v>
      </c>
      <c r="T1169" s="1">
        <v>0.213117250637231</v>
      </c>
      <c r="U1169" s="1">
        <v>5188.9011577763104</v>
      </c>
      <c r="V1169" s="1">
        <f t="shared" si="73"/>
        <v>0.35634019269065353</v>
      </c>
      <c r="W1169" s="1">
        <f t="shared" si="74"/>
        <v>2.334644024568409</v>
      </c>
      <c r="X1169" s="1">
        <f t="shared" si="75"/>
        <v>358.05346464979266</v>
      </c>
    </row>
    <row r="1170" spans="1:24" hidden="1" x14ac:dyDescent="0.3">
      <c r="A1170" s="18" t="str">
        <f t="shared" si="72"/>
        <v>ConstMin - Cranes_2003_175</v>
      </c>
      <c r="B1170" s="1" t="s">
        <v>40</v>
      </c>
      <c r="C1170" s="1">
        <v>2020</v>
      </c>
      <c r="D1170" s="1" t="s">
        <v>85</v>
      </c>
      <c r="E1170" s="1">
        <v>2003</v>
      </c>
      <c r="F1170" s="1">
        <v>175</v>
      </c>
      <c r="G1170" s="1" t="s">
        <v>5</v>
      </c>
      <c r="H1170" s="1">
        <v>1.8973188940748199E-5</v>
      </c>
      <c r="I1170" s="1">
        <v>2.29575586183053E-5</v>
      </c>
      <c r="J1170" s="1">
        <v>2.73213920746774E-5</v>
      </c>
      <c r="K1170" s="1">
        <v>1.5531893100179399E-4</v>
      </c>
      <c r="L1170" s="1">
        <v>2.7129458484940301E-4</v>
      </c>
      <c r="M1170" s="1">
        <v>2.5008784641315899E-2</v>
      </c>
      <c r="N1170" s="1">
        <v>1.43201245132257E-5</v>
      </c>
      <c r="O1170" s="1">
        <v>1.3174514552167701E-5</v>
      </c>
      <c r="P1170" s="1">
        <v>2.3064942059663699E-7</v>
      </c>
      <c r="Q1170" s="1">
        <v>2.04118338293319E-7</v>
      </c>
      <c r="R1170" s="1">
        <v>811.38247543406703</v>
      </c>
      <c r="S1170" s="1">
        <v>360.85541311638502</v>
      </c>
      <c r="T1170" s="1">
        <v>0.74591037723030995</v>
      </c>
      <c r="U1170" s="1">
        <v>54437.616607271797</v>
      </c>
      <c r="V1170" s="1">
        <f t="shared" si="73"/>
        <v>0.13964172336378525</v>
      </c>
      <c r="W1170" s="1">
        <f t="shared" si="74"/>
        <v>1.6501773554190691</v>
      </c>
      <c r="X1170" s="1">
        <f t="shared" si="75"/>
        <v>483.77851298476577</v>
      </c>
    </row>
    <row r="1171" spans="1:24" hidden="1" x14ac:dyDescent="0.3">
      <c r="A1171" s="18" t="str">
        <f t="shared" si="72"/>
        <v>ConstMin - Cranes_2003_300</v>
      </c>
      <c r="B1171" s="1" t="s">
        <v>40</v>
      </c>
      <c r="C1171" s="1">
        <v>2020</v>
      </c>
      <c r="D1171" s="1" t="s">
        <v>85</v>
      </c>
      <c r="E1171" s="1">
        <v>2003</v>
      </c>
      <c r="F1171" s="1">
        <v>300</v>
      </c>
      <c r="G1171" s="1" t="s">
        <v>5</v>
      </c>
      <c r="H1171" s="1">
        <v>1.7560781265417599E-5</v>
      </c>
      <c r="I1171" s="1">
        <v>2.1248545331155301E-5</v>
      </c>
      <c r="J1171" s="1">
        <v>2.5287525022201401E-5</v>
      </c>
      <c r="K1171" s="1">
        <v>7.5776537703344199E-5</v>
      </c>
      <c r="L1171" s="1">
        <v>3.6872781618002098E-4</v>
      </c>
      <c r="M1171" s="1">
        <v>3.5815416110186099E-2</v>
      </c>
      <c r="N1171" s="1">
        <v>9.3778564155377994E-6</v>
      </c>
      <c r="O1171" s="1">
        <v>8.6276279022947802E-6</v>
      </c>
      <c r="P1171" s="1">
        <v>3.3060445993781501E-7</v>
      </c>
      <c r="Q1171" s="1">
        <v>2.9232061159891302E-7</v>
      </c>
      <c r="R1171" s="1">
        <v>1161.9917320642301</v>
      </c>
      <c r="S1171" s="1">
        <v>360.49883662120999</v>
      </c>
      <c r="T1171" s="1">
        <v>0.74591037723031095</v>
      </c>
      <c r="U1171" s="1">
        <v>78022.2482115905</v>
      </c>
      <c r="V1171" s="1">
        <f t="shared" si="73"/>
        <v>9.0177739393786746E-2</v>
      </c>
      <c r="W1171" s="1">
        <f t="shared" si="74"/>
        <v>1.5648619892095996</v>
      </c>
      <c r="X1171" s="1">
        <f t="shared" si="75"/>
        <v>483.3004709758859</v>
      </c>
    </row>
    <row r="1172" spans="1:24" hidden="1" x14ac:dyDescent="0.3">
      <c r="A1172" s="18" t="str">
        <f t="shared" si="72"/>
        <v>ConstMin - Cranes_2003_600</v>
      </c>
      <c r="B1172" s="1" t="s">
        <v>40</v>
      </c>
      <c r="C1172" s="1">
        <v>2020</v>
      </c>
      <c r="D1172" s="1" t="s">
        <v>85</v>
      </c>
      <c r="E1172" s="1">
        <v>2003</v>
      </c>
      <c r="F1172" s="1">
        <v>600</v>
      </c>
      <c r="G1172" s="1" t="s">
        <v>5</v>
      </c>
      <c r="H1172" s="1">
        <v>3.9010949726986E-5</v>
      </c>
      <c r="I1172" s="1">
        <v>4.7203249169653099E-5</v>
      </c>
      <c r="J1172" s="1">
        <v>5.6175767606859901E-5</v>
      </c>
      <c r="K1172" s="1">
        <v>1.84643409064742E-4</v>
      </c>
      <c r="L1172" s="1">
        <v>7.8960725209834795E-4</v>
      </c>
      <c r="M1172" s="1">
        <v>9.1316455967599297E-2</v>
      </c>
      <c r="N1172" s="1">
        <v>2.17748942563814E-5</v>
      </c>
      <c r="O1172" s="1">
        <v>2.00329027158709E-5</v>
      </c>
      <c r="P1172" s="1">
        <v>8.4309559221821403E-7</v>
      </c>
      <c r="Q1172" s="1">
        <v>7.4531263786998095E-7</v>
      </c>
      <c r="R1172" s="1">
        <v>2962.6618467676999</v>
      </c>
      <c r="S1172" s="1">
        <v>588.82665236448304</v>
      </c>
      <c r="T1172" s="1">
        <v>1.27870350382339</v>
      </c>
      <c r="U1172" s="1">
        <v>200885.866962906</v>
      </c>
      <c r="V1172" s="1">
        <f t="shared" si="73"/>
        <v>7.7805645613473973E-2</v>
      </c>
      <c r="W1172" s="1">
        <f t="shared" si="74"/>
        <v>1.3015184994953719</v>
      </c>
      <c r="X1172" s="1">
        <f t="shared" si="75"/>
        <v>460.48724399664246</v>
      </c>
    </row>
    <row r="1173" spans="1:24" hidden="1" x14ac:dyDescent="0.3">
      <c r="A1173" s="18" t="str">
        <f t="shared" si="72"/>
        <v>ConstMin - Cranes_2004_50</v>
      </c>
      <c r="B1173" s="1" t="s">
        <v>40</v>
      </c>
      <c r="C1173" s="1">
        <v>2020</v>
      </c>
      <c r="D1173" s="1" t="s">
        <v>85</v>
      </c>
      <c r="E1173" s="1">
        <v>2004</v>
      </c>
      <c r="F1173" s="1">
        <v>50</v>
      </c>
      <c r="G1173" s="1" t="s">
        <v>5</v>
      </c>
      <c r="H1173" s="1">
        <v>2.0790590075656001E-6</v>
      </c>
      <c r="I1173" s="1">
        <v>2.5156613991543698E-6</v>
      </c>
      <c r="J1173" s="1">
        <v>2.9938449708944599E-6</v>
      </c>
      <c r="K1173" s="1">
        <v>1.2093992998426E-5</v>
      </c>
      <c r="L1173" s="1">
        <v>1.1414109731885201E-5</v>
      </c>
      <c r="M1173" s="1">
        <v>1.2145095224858099E-3</v>
      </c>
      <c r="N1173" s="1">
        <v>1.1405550043096E-6</v>
      </c>
      <c r="O1173" s="1">
        <v>1.0493106039648299E-6</v>
      </c>
      <c r="P1173" s="1">
        <v>1.1166371059831901E-8</v>
      </c>
      <c r="Q1173" s="1">
        <v>9.9126634551311108E-9</v>
      </c>
      <c r="R1173" s="1">
        <v>39.403423913883202</v>
      </c>
      <c r="S1173" s="1">
        <v>56.695662732712599</v>
      </c>
      <c r="T1173" s="1">
        <v>0.106558625318615</v>
      </c>
      <c r="U1173" s="1">
        <v>2381.21783477393</v>
      </c>
      <c r="V1173" s="1">
        <f t="shared" si="73"/>
        <v>0.34981760325839495</v>
      </c>
      <c r="W1173" s="1">
        <f t="shared" si="74"/>
        <v>1.5871994979445907</v>
      </c>
      <c r="X1173" s="1">
        <f t="shared" si="75"/>
        <v>532.06075588146962</v>
      </c>
    </row>
    <row r="1174" spans="1:24" hidden="1" x14ac:dyDescent="0.3">
      <c r="A1174" s="18" t="str">
        <f t="shared" si="72"/>
        <v>ConstMin - Cranes_2004_100</v>
      </c>
      <c r="B1174" s="1" t="s">
        <v>40</v>
      </c>
      <c r="C1174" s="1">
        <v>2020</v>
      </c>
      <c r="D1174" s="1" t="s">
        <v>85</v>
      </c>
      <c r="E1174" s="1">
        <v>2004</v>
      </c>
      <c r="F1174" s="1">
        <v>100</v>
      </c>
      <c r="G1174" s="1" t="s">
        <v>5</v>
      </c>
      <c r="H1174" s="1">
        <v>5.0716381372073304E-6</v>
      </c>
      <c r="I1174" s="1">
        <v>6.1366821460208602E-6</v>
      </c>
      <c r="J1174" s="1">
        <v>7.3031589175785504E-6</v>
      </c>
      <c r="K1174" s="1">
        <v>3.82211878393012E-5</v>
      </c>
      <c r="L1174" s="1">
        <v>5.9943117575378102E-5</v>
      </c>
      <c r="M1174" s="1">
        <v>5.1890546153207798E-3</v>
      </c>
      <c r="N1174" s="1">
        <v>4.7938398081036499E-6</v>
      </c>
      <c r="O1174" s="1">
        <v>4.4103326234553601E-6</v>
      </c>
      <c r="P1174" s="1">
        <v>4.7823234109618901E-8</v>
      </c>
      <c r="Q1174" s="1">
        <v>4.2352366201863699E-8</v>
      </c>
      <c r="R1174" s="1">
        <v>168.353162271863</v>
      </c>
      <c r="S1174" s="1">
        <v>129.08069125309399</v>
      </c>
      <c r="T1174" s="1">
        <v>0.31967587595584701</v>
      </c>
      <c r="U1174" s="1">
        <v>11574.235315694101</v>
      </c>
      <c r="V1174" s="1">
        <f t="shared" si="73"/>
        <v>0.17556175846765673</v>
      </c>
      <c r="W1174" s="1">
        <f t="shared" si="74"/>
        <v>1.714887439035873</v>
      </c>
      <c r="X1174" s="1">
        <f t="shared" si="75"/>
        <v>403.78615016580841</v>
      </c>
    </row>
    <row r="1175" spans="1:24" hidden="1" x14ac:dyDescent="0.3">
      <c r="A1175" s="18" t="str">
        <f t="shared" si="72"/>
        <v>ConstMin - Cranes_2004_175</v>
      </c>
      <c r="B1175" s="1" t="s">
        <v>40</v>
      </c>
      <c r="C1175" s="1">
        <v>2020</v>
      </c>
      <c r="D1175" s="1" t="s">
        <v>85</v>
      </c>
      <c r="E1175" s="1">
        <v>2004</v>
      </c>
      <c r="F1175" s="1">
        <v>175</v>
      </c>
      <c r="G1175" s="1" t="s">
        <v>5</v>
      </c>
      <c r="H1175" s="1">
        <v>1.1882086091781899E-5</v>
      </c>
      <c r="I1175" s="1">
        <v>1.4377324171056101E-5</v>
      </c>
      <c r="J1175" s="1">
        <v>1.7110203972166001E-5</v>
      </c>
      <c r="K1175" s="1">
        <v>1.2687837140268999E-4</v>
      </c>
      <c r="L1175" s="1">
        <v>1.96111265947988E-4</v>
      </c>
      <c r="M1175" s="1">
        <v>2.06102438663553E-2</v>
      </c>
      <c r="N1175" s="1">
        <v>9.1835342198650595E-6</v>
      </c>
      <c r="O1175" s="1">
        <v>8.4488514822758597E-6</v>
      </c>
      <c r="P1175" s="1">
        <v>1.90195462910945E-7</v>
      </c>
      <c r="Q1175" s="1">
        <v>1.6821803978712499E-7</v>
      </c>
      <c r="R1175" s="1">
        <v>668.67666411730397</v>
      </c>
      <c r="S1175" s="1">
        <v>300.35626776847897</v>
      </c>
      <c r="T1175" s="1">
        <v>0.63935175191169502</v>
      </c>
      <c r="U1175" s="1">
        <v>44903.262031387698</v>
      </c>
      <c r="V1175" s="1">
        <f t="shared" si="73"/>
        <v>0.10602023778423565</v>
      </c>
      <c r="W1175" s="1">
        <f t="shared" si="74"/>
        <v>1.44614970077884</v>
      </c>
      <c r="X1175" s="1">
        <f t="shared" si="75"/>
        <v>469.78250528038456</v>
      </c>
    </row>
    <row r="1176" spans="1:24" hidden="1" x14ac:dyDescent="0.3">
      <c r="A1176" s="18" t="str">
        <f t="shared" si="72"/>
        <v>ConstMin - Cranes_2004_300</v>
      </c>
      <c r="B1176" s="1" t="s">
        <v>40</v>
      </c>
      <c r="C1176" s="1">
        <v>2020</v>
      </c>
      <c r="D1176" s="1" t="s">
        <v>85</v>
      </c>
      <c r="E1176" s="1">
        <v>2004</v>
      </c>
      <c r="F1176" s="1">
        <v>300</v>
      </c>
      <c r="G1176" s="1" t="s">
        <v>5</v>
      </c>
      <c r="H1176" s="1">
        <v>2.6027757449501301E-5</v>
      </c>
      <c r="I1176" s="1">
        <v>3.1493586513896598E-5</v>
      </c>
      <c r="J1176" s="1">
        <v>3.7479970727281799E-5</v>
      </c>
      <c r="K1176" s="1">
        <v>1.2614229102870801E-4</v>
      </c>
      <c r="L1176" s="1">
        <v>5.5478697404540004E-4</v>
      </c>
      <c r="M1176" s="1">
        <v>6.0147771286772699E-2</v>
      </c>
      <c r="N1176" s="1">
        <v>1.31604853781426E-5</v>
      </c>
      <c r="O1176" s="1">
        <v>1.21076465478912E-5</v>
      </c>
      <c r="P1176" s="1">
        <v>5.5531514106355095E-7</v>
      </c>
      <c r="Q1176" s="1">
        <v>4.9091802353401603E-7</v>
      </c>
      <c r="R1176" s="1">
        <v>1951.4281984690499</v>
      </c>
      <c r="S1176" s="1">
        <v>581.81398129272202</v>
      </c>
      <c r="T1176" s="1">
        <v>1.1721448785047699</v>
      </c>
      <c r="U1176" s="1">
        <v>131437.067592037</v>
      </c>
      <c r="V1176" s="1">
        <f t="shared" si="73"/>
        <v>7.9340121398735586E-2</v>
      </c>
      <c r="W1176" s="1">
        <f t="shared" si="74"/>
        <v>1.3976453857288273</v>
      </c>
      <c r="X1176" s="1">
        <f t="shared" si="75"/>
        <v>496.36695255189346</v>
      </c>
    </row>
    <row r="1177" spans="1:24" hidden="1" x14ac:dyDescent="0.3">
      <c r="A1177" s="18" t="str">
        <f t="shared" si="72"/>
        <v>ConstMin - Cranes_2004_600</v>
      </c>
      <c r="B1177" s="1" t="s">
        <v>40</v>
      </c>
      <c r="C1177" s="1">
        <v>2020</v>
      </c>
      <c r="D1177" s="1" t="s">
        <v>85</v>
      </c>
      <c r="E1177" s="1">
        <v>2004</v>
      </c>
      <c r="F1177" s="1">
        <v>600</v>
      </c>
      <c r="G1177" s="1" t="s">
        <v>5</v>
      </c>
      <c r="H1177" s="1">
        <v>8.4404933415808297E-5</v>
      </c>
      <c r="I1177" s="1">
        <v>1.02129969433128E-4</v>
      </c>
      <c r="J1177" s="1">
        <v>1.21543104118764E-4</v>
      </c>
      <c r="K1177" s="1">
        <v>4.1163009767969302E-4</v>
      </c>
      <c r="L1177" s="1">
        <v>1.74367868185894E-3</v>
      </c>
      <c r="M1177" s="1">
        <v>0.20498213426436401</v>
      </c>
      <c r="N1177" s="1">
        <v>4.8027626692788402E-5</v>
      </c>
      <c r="O1177" s="1">
        <v>4.4185416557365402E-5</v>
      </c>
      <c r="P1177" s="1">
        <v>1.8926293371871499E-6</v>
      </c>
      <c r="Q1177" s="1">
        <v>1.6730366239683999E-6</v>
      </c>
      <c r="R1177" s="1">
        <v>6650.4195987361099</v>
      </c>
      <c r="S1177" s="1">
        <v>1208.0811656505</v>
      </c>
      <c r="T1177" s="1">
        <v>2.4508483823281599</v>
      </c>
      <c r="U1177" s="1">
        <v>446924.52912688302</v>
      </c>
      <c r="V1177" s="1">
        <f t="shared" si="73"/>
        <v>7.5667190903131606E-2</v>
      </c>
      <c r="W1177" s="1">
        <f t="shared" si="74"/>
        <v>1.2918761106682954</v>
      </c>
      <c r="X1177" s="1">
        <f t="shared" si="75"/>
        <v>492.92366445895556</v>
      </c>
    </row>
    <row r="1178" spans="1:24" hidden="1" x14ac:dyDescent="0.3">
      <c r="A1178" s="18" t="str">
        <f t="shared" si="72"/>
        <v>ConstMin - Cranes_2005_25</v>
      </c>
      <c r="B1178" s="1" t="s">
        <v>40</v>
      </c>
      <c r="C1178" s="1">
        <v>2020</v>
      </c>
      <c r="D1178" s="1" t="s">
        <v>85</v>
      </c>
      <c r="E1178" s="1">
        <v>2005</v>
      </c>
      <c r="F1178" s="1">
        <v>25</v>
      </c>
      <c r="G1178" s="1" t="s">
        <v>5</v>
      </c>
      <c r="H1178" s="1">
        <v>0</v>
      </c>
      <c r="I1178" s="1">
        <v>0</v>
      </c>
      <c r="J1178" s="1">
        <v>0</v>
      </c>
      <c r="K1178" s="1">
        <v>0</v>
      </c>
      <c r="L1178" s="1">
        <v>0</v>
      </c>
      <c r="M1178" s="1">
        <v>0</v>
      </c>
      <c r="N1178" s="1">
        <v>0</v>
      </c>
      <c r="O1178" s="1">
        <v>0</v>
      </c>
      <c r="P1178" s="1">
        <v>0</v>
      </c>
      <c r="Q1178" s="1">
        <v>0</v>
      </c>
      <c r="R1178" s="1">
        <v>0</v>
      </c>
      <c r="S1178" s="1">
        <v>0</v>
      </c>
      <c r="T1178" s="1">
        <v>0</v>
      </c>
      <c r="U1178" s="1">
        <v>0</v>
      </c>
      <c r="V1178" s="1">
        <f t="shared" si="73"/>
        <v>0</v>
      </c>
      <c r="W1178" s="1">
        <f t="shared" si="74"/>
        <v>0</v>
      </c>
      <c r="X1178" s="1" t="e">
        <f t="shared" si="75"/>
        <v>#DIV/0!</v>
      </c>
    </row>
    <row r="1179" spans="1:24" hidden="1" x14ac:dyDescent="0.3">
      <c r="A1179" s="18" t="str">
        <f t="shared" si="72"/>
        <v>ConstMin - Cranes_2005_50</v>
      </c>
      <c r="B1179" s="1" t="s">
        <v>40</v>
      </c>
      <c r="C1179" s="1">
        <v>2020</v>
      </c>
      <c r="D1179" s="1" t="s">
        <v>85</v>
      </c>
      <c r="E1179" s="1">
        <v>2005</v>
      </c>
      <c r="F1179" s="1">
        <v>50</v>
      </c>
      <c r="G1179" s="1" t="s">
        <v>5</v>
      </c>
      <c r="H1179" s="1">
        <v>6.5045326010652003E-7</v>
      </c>
      <c r="I1179" s="1">
        <v>7.8704844472888902E-7</v>
      </c>
      <c r="J1179" s="1">
        <v>9.36652694553388E-7</v>
      </c>
      <c r="K1179" s="1">
        <v>5.4033348295488499E-6</v>
      </c>
      <c r="L1179" s="1">
        <v>5.5414186970679197E-6</v>
      </c>
      <c r="M1179" s="1">
        <v>6.0659500084212295E-4</v>
      </c>
      <c r="N1179" s="1">
        <v>4.9115226157352198E-7</v>
      </c>
      <c r="O1179" s="1">
        <v>4.5186008064764001E-7</v>
      </c>
      <c r="P1179" s="1">
        <v>5.5887580051352996E-9</v>
      </c>
      <c r="Q1179" s="1">
        <v>4.95094685186643E-9</v>
      </c>
      <c r="R1179" s="1">
        <v>19.680306757334399</v>
      </c>
      <c r="S1179" s="1">
        <v>23.771766344952901</v>
      </c>
      <c r="T1179" s="1">
        <v>0.106558625318615</v>
      </c>
      <c r="U1179" s="1">
        <v>1188.5883172476399</v>
      </c>
      <c r="V1179" s="1">
        <f t="shared" si="73"/>
        <v>0.21925959547418122</v>
      </c>
      <c r="W1179" s="1">
        <f t="shared" si="74"/>
        <v>1.5437540471739384</v>
      </c>
      <c r="X1179" s="1">
        <f t="shared" si="75"/>
        <v>223.08627080984078</v>
      </c>
    </row>
    <row r="1180" spans="1:24" hidden="1" x14ac:dyDescent="0.3">
      <c r="A1180" s="18" t="str">
        <f t="shared" si="72"/>
        <v>ConstMin - Cranes_2005_100</v>
      </c>
      <c r="B1180" s="1" t="s">
        <v>40</v>
      </c>
      <c r="C1180" s="1">
        <v>2020</v>
      </c>
      <c r="D1180" s="1" t="s">
        <v>85</v>
      </c>
      <c r="E1180" s="1">
        <v>2005</v>
      </c>
      <c r="F1180" s="1">
        <v>100</v>
      </c>
      <c r="G1180" s="1" t="s">
        <v>5</v>
      </c>
      <c r="H1180" s="1">
        <v>1.03759767206765E-5</v>
      </c>
      <c r="I1180" s="1">
        <v>1.2554931832018599E-5</v>
      </c>
      <c r="J1180" s="1">
        <v>1.4941406477774199E-5</v>
      </c>
      <c r="K1180" s="1">
        <v>1.09494538760775E-4</v>
      </c>
      <c r="L1180" s="1">
        <v>1.6153660441331399E-4</v>
      </c>
      <c r="M1180" s="1">
        <v>1.5422669027505101E-2</v>
      </c>
      <c r="N1180" s="1">
        <v>1.0396447653460501E-5</v>
      </c>
      <c r="O1180" s="1">
        <v>9.5647318411836798E-6</v>
      </c>
      <c r="P1180" s="1">
        <v>1.4227894420565799E-7</v>
      </c>
      <c r="Q1180" s="1">
        <v>1.25877751321886E-7</v>
      </c>
      <c r="R1180" s="1">
        <v>500.37151156334397</v>
      </c>
      <c r="S1180" s="1">
        <v>357.05193050119198</v>
      </c>
      <c r="T1180" s="1">
        <v>0.74591037723031095</v>
      </c>
      <c r="U1180" s="1">
        <v>33358.851792539899</v>
      </c>
      <c r="V1180" s="1">
        <f t="shared" si="73"/>
        <v>0.12462118192232054</v>
      </c>
      <c r="W1180" s="1">
        <f t="shared" si="74"/>
        <v>1.6034242825887854</v>
      </c>
      <c r="X1180" s="1">
        <f t="shared" si="75"/>
        <v>478.67939822339656</v>
      </c>
    </row>
    <row r="1181" spans="1:24" hidden="1" x14ac:dyDescent="0.3">
      <c r="A1181" s="18" t="str">
        <f t="shared" si="72"/>
        <v>ConstMin - Cranes_2005_175</v>
      </c>
      <c r="B1181" s="1" t="s">
        <v>40</v>
      </c>
      <c r="C1181" s="1">
        <v>2020</v>
      </c>
      <c r="D1181" s="1" t="s">
        <v>85</v>
      </c>
      <c r="E1181" s="1">
        <v>2005</v>
      </c>
      <c r="F1181" s="1">
        <v>175</v>
      </c>
      <c r="G1181" s="1" t="s">
        <v>5</v>
      </c>
      <c r="H1181" s="1">
        <v>2.6739675563688801E-5</v>
      </c>
      <c r="I1181" s="1">
        <v>3.23550074320635E-5</v>
      </c>
      <c r="J1181" s="1">
        <v>3.8505132811711998E-5</v>
      </c>
      <c r="K1181" s="1">
        <v>3.4401321910551498E-4</v>
      </c>
      <c r="L1181" s="1">
        <v>4.9722567336356197E-4</v>
      </c>
      <c r="M1181" s="1">
        <v>5.63809042609862E-2</v>
      </c>
      <c r="N1181" s="1">
        <v>1.9582202192930499E-5</v>
      </c>
      <c r="O1181" s="1">
        <v>1.8015626017496101E-5</v>
      </c>
      <c r="P1181" s="1">
        <v>5.2046722981718198E-7</v>
      </c>
      <c r="Q1181" s="1">
        <v>4.6017336125221898E-7</v>
      </c>
      <c r="R1181" s="1">
        <v>1829.2163462799499</v>
      </c>
      <c r="S1181" s="1">
        <v>811.68696184841599</v>
      </c>
      <c r="T1181" s="1">
        <v>1.5983793797792301</v>
      </c>
      <c r="U1181" s="1">
        <v>122456.506310864</v>
      </c>
      <c r="V1181" s="1">
        <f t="shared" si="73"/>
        <v>8.7487949881663057E-2</v>
      </c>
      <c r="W1181" s="1">
        <f t="shared" si="74"/>
        <v>1.3444983711546965</v>
      </c>
      <c r="X1181" s="1">
        <f t="shared" si="75"/>
        <v>507.81871445346542</v>
      </c>
    </row>
    <row r="1182" spans="1:24" hidden="1" x14ac:dyDescent="0.3">
      <c r="A1182" s="18" t="str">
        <f t="shared" si="72"/>
        <v>ConstMin - Cranes_2005_300</v>
      </c>
      <c r="B1182" s="1" t="s">
        <v>40</v>
      </c>
      <c r="C1182" s="1">
        <v>2020</v>
      </c>
      <c r="D1182" s="1" t="s">
        <v>85</v>
      </c>
      <c r="E1182" s="1">
        <v>2005</v>
      </c>
      <c r="F1182" s="1">
        <v>300</v>
      </c>
      <c r="G1182" s="1" t="s">
        <v>5</v>
      </c>
      <c r="H1182" s="1">
        <v>1.0344214632932199E-4</v>
      </c>
      <c r="I1182" s="1">
        <v>1.2516499705848001E-4</v>
      </c>
      <c r="J1182" s="1">
        <v>1.4895669071422399E-4</v>
      </c>
      <c r="K1182" s="1">
        <v>5.3475523451195601E-4</v>
      </c>
      <c r="L1182" s="1">
        <v>2.1494203922806099E-3</v>
      </c>
      <c r="M1182" s="1">
        <v>0.26489327430967802</v>
      </c>
      <c r="N1182" s="1">
        <v>6.0629018776869597E-5</v>
      </c>
      <c r="O1182" s="1">
        <v>5.5778697274719999E-5</v>
      </c>
      <c r="P1182" s="1">
        <v>2.4459664214102799E-6</v>
      </c>
      <c r="Q1182" s="1">
        <v>2.1620232951201399E-6</v>
      </c>
      <c r="R1182" s="1">
        <v>8594.1705571787697</v>
      </c>
      <c r="S1182" s="1">
        <v>2142.5493006706001</v>
      </c>
      <c r="T1182" s="1">
        <v>4.4754622633818597</v>
      </c>
      <c r="U1182" s="1">
        <v>577624.28671364498</v>
      </c>
      <c r="V1182" s="1">
        <f t="shared" si="73"/>
        <v>7.1750684558749209E-2</v>
      </c>
      <c r="W1182" s="1">
        <f t="shared" si="74"/>
        <v>1.2321526638842386</v>
      </c>
      <c r="X1182" s="1">
        <f t="shared" si="75"/>
        <v>478.73251400216117</v>
      </c>
    </row>
    <row r="1183" spans="1:24" hidden="1" x14ac:dyDescent="0.3">
      <c r="A1183" s="18" t="str">
        <f t="shared" si="72"/>
        <v>ConstMin - Cranes_2005_600</v>
      </c>
      <c r="B1183" s="1" t="s">
        <v>40</v>
      </c>
      <c r="C1183" s="1">
        <v>2020</v>
      </c>
      <c r="D1183" s="1" t="s">
        <v>85</v>
      </c>
      <c r="E1183" s="1">
        <v>2005</v>
      </c>
      <c r="F1183" s="1">
        <v>600</v>
      </c>
      <c r="G1183" s="1" t="s">
        <v>5</v>
      </c>
      <c r="H1183" s="1">
        <v>4.4514940450039399E-5</v>
      </c>
      <c r="I1183" s="1">
        <v>5.3863077944547703E-5</v>
      </c>
      <c r="J1183" s="1">
        <v>6.4101514248056805E-5</v>
      </c>
      <c r="K1183" s="1">
        <v>2.2260161520207101E-4</v>
      </c>
      <c r="L1183" s="1">
        <v>9.4482340639107803E-4</v>
      </c>
      <c r="M1183" s="1">
        <v>0.111622470215857</v>
      </c>
      <c r="N1183" s="1">
        <v>2.5758717476914001E-5</v>
      </c>
      <c r="O1183" s="1">
        <v>2.36980200787608E-5</v>
      </c>
      <c r="P1183" s="1">
        <v>1.0306696442985801E-6</v>
      </c>
      <c r="Q1183" s="1">
        <v>9.1104759641200298E-7</v>
      </c>
      <c r="R1183" s="1">
        <v>3621.4681159748602</v>
      </c>
      <c r="S1183" s="1">
        <v>444.17545415544402</v>
      </c>
      <c r="T1183" s="1">
        <v>0.85246900254892599</v>
      </c>
      <c r="U1183" s="1">
        <v>243075.01728656699</v>
      </c>
      <c r="V1183" s="1">
        <f t="shared" si="73"/>
        <v>7.3373534889593015E-2</v>
      </c>
      <c r="W1183" s="1">
        <f t="shared" si="74"/>
        <v>1.2870603726862833</v>
      </c>
      <c r="X1183" s="1">
        <f t="shared" si="75"/>
        <v>521.04587126022955</v>
      </c>
    </row>
    <row r="1184" spans="1:24" hidden="1" x14ac:dyDescent="0.3">
      <c r="A1184" s="18" t="str">
        <f t="shared" si="72"/>
        <v>ConstMin - Cranes_2006_50</v>
      </c>
      <c r="B1184" s="1" t="s">
        <v>40</v>
      </c>
      <c r="C1184" s="1">
        <v>2020</v>
      </c>
      <c r="D1184" s="1" t="s">
        <v>85</v>
      </c>
      <c r="E1184" s="1">
        <v>2006</v>
      </c>
      <c r="F1184" s="1">
        <v>50</v>
      </c>
      <c r="G1184" s="1" t="s">
        <v>5</v>
      </c>
      <c r="H1184" s="1">
        <v>1.14029393945444E-6</v>
      </c>
      <c r="I1184" s="1">
        <v>1.3797556667398799E-6</v>
      </c>
      <c r="J1184" s="1">
        <v>1.6420232728144E-6</v>
      </c>
      <c r="K1184" s="1">
        <v>1.24949060839673E-5</v>
      </c>
      <c r="L1184" s="1">
        <v>1.35414910175129E-5</v>
      </c>
      <c r="M1184" s="1">
        <v>1.5084402150012501E-3</v>
      </c>
      <c r="N1184" s="1">
        <v>1.1056102116224499E-6</v>
      </c>
      <c r="O1184" s="1">
        <v>1.0171613946926501E-6</v>
      </c>
      <c r="P1184" s="1">
        <v>1.39120690291074E-8</v>
      </c>
      <c r="Q1184" s="1">
        <v>1.2311686254125399E-8</v>
      </c>
      <c r="R1184" s="1">
        <v>48.939681525747801</v>
      </c>
      <c r="S1184" s="1">
        <v>106.497513225388</v>
      </c>
      <c r="T1184" s="1">
        <v>0.213117250637231</v>
      </c>
      <c r="U1184" s="1">
        <v>2928.6816136981902</v>
      </c>
      <c r="V1184" s="1">
        <f t="shared" si="73"/>
        <v>0.15599785486352169</v>
      </c>
      <c r="W1184" s="1">
        <f t="shared" si="74"/>
        <v>1.5310272690359685</v>
      </c>
      <c r="X1184" s="1">
        <f t="shared" si="75"/>
        <v>499.71324661403634</v>
      </c>
    </row>
    <row r="1185" spans="1:24" hidden="1" x14ac:dyDescent="0.3">
      <c r="A1185" s="18" t="str">
        <f t="shared" si="72"/>
        <v>ConstMin - Cranes_2006_100</v>
      </c>
      <c r="B1185" s="1" t="s">
        <v>40</v>
      </c>
      <c r="C1185" s="1">
        <v>2020</v>
      </c>
      <c r="D1185" s="1" t="s">
        <v>85</v>
      </c>
      <c r="E1185" s="1">
        <v>2006</v>
      </c>
      <c r="F1185" s="1">
        <v>100</v>
      </c>
      <c r="G1185" s="1" t="s">
        <v>5</v>
      </c>
      <c r="H1185" s="1">
        <v>1.1152164471037E-5</v>
      </c>
      <c r="I1185" s="1">
        <v>1.3494119009954699E-5</v>
      </c>
      <c r="J1185" s="1">
        <v>1.6059116838293299E-5</v>
      </c>
      <c r="K1185" s="1">
        <v>1.50195380586295E-4</v>
      </c>
      <c r="L1185" s="1">
        <v>2.1509936956550399E-4</v>
      </c>
      <c r="M1185" s="1">
        <v>2.1686905359915399E-2</v>
      </c>
      <c r="N1185" s="1">
        <v>1.18788375854532E-5</v>
      </c>
      <c r="O1185" s="1">
        <v>1.0928530578616899E-5</v>
      </c>
      <c r="P1185" s="1">
        <v>2.0017163000116701E-7</v>
      </c>
      <c r="Q1185" s="1">
        <v>1.7700560616117501E-7</v>
      </c>
      <c r="R1185" s="1">
        <v>703.60776054515998</v>
      </c>
      <c r="S1185" s="1">
        <v>527.25777753105501</v>
      </c>
      <c r="T1185" s="1">
        <v>1.27870350382339</v>
      </c>
      <c r="U1185" s="1">
        <v>47101.6947927742</v>
      </c>
      <c r="V1185" s="1">
        <f t="shared" si="73"/>
        <v>9.4862944917223385E-2</v>
      </c>
      <c r="W1185" s="1">
        <f t="shared" si="74"/>
        <v>1.5121372230205623</v>
      </c>
      <c r="X1185" s="1">
        <f t="shared" si="75"/>
        <v>412.3377905468522</v>
      </c>
    </row>
    <row r="1186" spans="1:24" hidden="1" x14ac:dyDescent="0.3">
      <c r="A1186" s="18" t="str">
        <f t="shared" si="72"/>
        <v>ConstMin - Cranes_2006_175</v>
      </c>
      <c r="B1186" s="1" t="s">
        <v>40</v>
      </c>
      <c r="C1186" s="1">
        <v>2020</v>
      </c>
      <c r="D1186" s="1" t="s">
        <v>85</v>
      </c>
      <c r="E1186" s="1">
        <v>2006</v>
      </c>
      <c r="F1186" s="1">
        <v>175</v>
      </c>
      <c r="G1186" s="1" t="s">
        <v>5</v>
      </c>
      <c r="H1186" s="1">
        <v>4.46617252603555E-5</v>
      </c>
      <c r="I1186" s="1">
        <v>5.4040687565030102E-5</v>
      </c>
      <c r="J1186" s="1">
        <v>6.4312884374911902E-5</v>
      </c>
      <c r="K1186" s="1">
        <v>5.8693060512345996E-4</v>
      </c>
      <c r="L1186" s="1">
        <v>8.5143876147347199E-4</v>
      </c>
      <c r="M1186" s="1">
        <v>9.7059862762610499E-2</v>
      </c>
      <c r="N1186" s="1">
        <v>3.4422528926697901E-5</v>
      </c>
      <c r="O1186" s="1">
        <v>3.1668726612561998E-5</v>
      </c>
      <c r="P1186" s="1">
        <v>8.96026713019288E-7</v>
      </c>
      <c r="Q1186" s="1">
        <v>7.9218955204051096E-7</v>
      </c>
      <c r="R1186" s="1">
        <v>3149.00035499981</v>
      </c>
      <c r="S1186" s="1">
        <v>1385.41854258385</v>
      </c>
      <c r="T1186" s="1">
        <v>2.8770828836026201</v>
      </c>
      <c r="U1186" s="1">
        <v>212225.596004697</v>
      </c>
      <c r="V1186" s="1">
        <f t="shared" si="73"/>
        <v>8.431633190188606E-2</v>
      </c>
      <c r="W1186" s="1">
        <f t="shared" si="74"/>
        <v>1.3284470727752866</v>
      </c>
      <c r="X1186" s="1">
        <f t="shared" si="75"/>
        <v>481.53584677027425</v>
      </c>
    </row>
    <row r="1187" spans="1:24" hidden="1" x14ac:dyDescent="0.3">
      <c r="A1187" s="18" t="str">
        <f t="shared" si="72"/>
        <v>ConstMin - Cranes_2006_300</v>
      </c>
      <c r="B1187" s="1" t="s">
        <v>40</v>
      </c>
      <c r="C1187" s="1">
        <v>2020</v>
      </c>
      <c r="D1187" s="1" t="s">
        <v>85</v>
      </c>
      <c r="E1187" s="1">
        <v>2006</v>
      </c>
      <c r="F1187" s="1">
        <v>300</v>
      </c>
      <c r="G1187" s="1" t="s">
        <v>5</v>
      </c>
      <c r="H1187" s="1">
        <v>4.0664445177495401E-5</v>
      </c>
      <c r="I1187" s="1">
        <v>4.9203978664769399E-5</v>
      </c>
      <c r="J1187" s="1">
        <v>5.8556801055593399E-5</v>
      </c>
      <c r="K1187" s="1">
        <v>2.1502586117157999E-4</v>
      </c>
      <c r="L1187" s="1">
        <v>9.0268933732034205E-4</v>
      </c>
      <c r="M1187" s="1">
        <v>0.104375647129681</v>
      </c>
      <c r="N1187" s="1">
        <v>2.37174148473252E-5</v>
      </c>
      <c r="O1187" s="1">
        <v>2.1820021659539201E-5</v>
      </c>
      <c r="P1187" s="1">
        <v>9.6378468590970006E-7</v>
      </c>
      <c r="Q1187" s="1">
        <v>8.5190000057832895E-7</v>
      </c>
      <c r="R1187" s="1">
        <v>3386.3529218930098</v>
      </c>
      <c r="S1187" s="1">
        <v>1020.64078802055</v>
      </c>
      <c r="T1187" s="1">
        <v>2.0246138810537002</v>
      </c>
      <c r="U1187" s="1">
        <v>227334.30604752499</v>
      </c>
      <c r="V1187" s="1">
        <f t="shared" si="73"/>
        <v>7.1667762201543778E-2</v>
      </c>
      <c r="W1187" s="1">
        <f t="shared" si="74"/>
        <v>1.3148067803562569</v>
      </c>
      <c r="X1187" s="1">
        <f t="shared" si="75"/>
        <v>504.11626511686393</v>
      </c>
    </row>
    <row r="1188" spans="1:24" hidden="1" x14ac:dyDescent="0.3">
      <c r="A1188" s="18" t="str">
        <f t="shared" si="72"/>
        <v>ConstMin - Cranes_2006_600</v>
      </c>
      <c r="B1188" s="1" t="s">
        <v>40</v>
      </c>
      <c r="C1188" s="1">
        <v>2020</v>
      </c>
      <c r="D1188" s="1" t="s">
        <v>85</v>
      </c>
      <c r="E1188" s="1">
        <v>2006</v>
      </c>
      <c r="F1188" s="1">
        <v>600</v>
      </c>
      <c r="G1188" s="1" t="s">
        <v>5</v>
      </c>
      <c r="H1188" s="1">
        <v>1.52619193823511E-4</v>
      </c>
      <c r="I1188" s="1">
        <v>1.8466922452644799E-4</v>
      </c>
      <c r="J1188" s="1">
        <v>2.19771639105856E-4</v>
      </c>
      <c r="K1188" s="1">
        <v>8.1303650564445897E-4</v>
      </c>
      <c r="L1188" s="1">
        <v>1.9677340140093502E-3</v>
      </c>
      <c r="M1188" s="1">
        <v>0.41055265299419702</v>
      </c>
      <c r="N1188" s="1">
        <v>9.2259619722415406E-5</v>
      </c>
      <c r="O1188" s="1">
        <v>8.4878850144622203E-5</v>
      </c>
      <c r="P1188" s="1">
        <v>3.7911843007370699E-6</v>
      </c>
      <c r="Q1188" s="1">
        <v>3.3508755628470101E-6</v>
      </c>
      <c r="R1188" s="1">
        <v>13319.928683464699</v>
      </c>
      <c r="S1188" s="1">
        <v>2358.9912332414001</v>
      </c>
      <c r="T1188" s="1">
        <v>4.9016967646563296</v>
      </c>
      <c r="U1188" s="1">
        <v>895585.84539797599</v>
      </c>
      <c r="V1188" s="1">
        <f t="shared" si="73"/>
        <v>6.8277231829973015E-2</v>
      </c>
      <c r="W1188" s="1">
        <f t="shared" si="74"/>
        <v>0.72752475025960928</v>
      </c>
      <c r="X1188" s="1">
        <f t="shared" si="75"/>
        <v>481.26013225683391</v>
      </c>
    </row>
    <row r="1189" spans="1:24" hidden="1" x14ac:dyDescent="0.3">
      <c r="A1189" s="18" t="str">
        <f t="shared" si="72"/>
        <v>ConstMin - Cranes_2006_9999</v>
      </c>
      <c r="B1189" s="1" t="s">
        <v>40</v>
      </c>
      <c r="C1189" s="1">
        <v>2020</v>
      </c>
      <c r="D1189" s="1" t="s">
        <v>85</v>
      </c>
      <c r="E1189" s="1">
        <v>2006</v>
      </c>
      <c r="F1189" s="1">
        <v>9999</v>
      </c>
      <c r="G1189" s="1" t="s">
        <v>5</v>
      </c>
      <c r="H1189" s="1">
        <v>1.03400408003116E-5</v>
      </c>
      <c r="I1189" s="1">
        <v>1.25114493683771E-5</v>
      </c>
      <c r="J1189" s="1">
        <v>1.4889658752448801E-5</v>
      </c>
      <c r="K1189" s="1">
        <v>4.6256743489609999E-5</v>
      </c>
      <c r="L1189" s="1">
        <v>2.28838307391883E-4</v>
      </c>
      <c r="M1189" s="1">
        <v>2.3357904136762302E-2</v>
      </c>
      <c r="N1189" s="1">
        <v>5.8374771094067701E-6</v>
      </c>
      <c r="O1189" s="1">
        <v>5.3704789406542304E-6</v>
      </c>
      <c r="P1189" s="1">
        <v>2.1564520607823101E-7</v>
      </c>
      <c r="Q1189" s="1">
        <v>1.9064407354421901E-7</v>
      </c>
      <c r="R1189" s="1">
        <v>757.82147558373299</v>
      </c>
      <c r="S1189" s="1">
        <v>56.695662732712599</v>
      </c>
      <c r="T1189" s="1">
        <v>0.106558625318615</v>
      </c>
      <c r="U1189" s="1">
        <v>50912.705133975898</v>
      </c>
      <c r="V1189" s="1">
        <f t="shared" si="73"/>
        <v>8.1371074430800189E-2</v>
      </c>
      <c r="W1189" s="1">
        <f t="shared" si="74"/>
        <v>1.4883023057638454</v>
      </c>
      <c r="X1189" s="1">
        <f t="shared" si="75"/>
        <v>532.06075588146962</v>
      </c>
    </row>
    <row r="1190" spans="1:24" hidden="1" x14ac:dyDescent="0.3">
      <c r="A1190" s="18" t="str">
        <f t="shared" si="72"/>
        <v>ConstMin - Cranes_2007_25</v>
      </c>
      <c r="B1190" s="1" t="s">
        <v>40</v>
      </c>
      <c r="C1190" s="1">
        <v>2020</v>
      </c>
      <c r="D1190" s="1" t="s">
        <v>85</v>
      </c>
      <c r="E1190" s="1">
        <v>2007</v>
      </c>
      <c r="F1190" s="1">
        <v>25</v>
      </c>
      <c r="G1190" s="1" t="s">
        <v>5</v>
      </c>
      <c r="H1190" s="1">
        <v>0</v>
      </c>
      <c r="I1190" s="1">
        <v>0</v>
      </c>
      <c r="J1190" s="1">
        <v>0</v>
      </c>
      <c r="K1190" s="1">
        <v>0</v>
      </c>
      <c r="L1190" s="1">
        <v>0</v>
      </c>
      <c r="M1190" s="1">
        <v>0</v>
      </c>
      <c r="N1190" s="1">
        <v>0</v>
      </c>
      <c r="O1190" s="1">
        <v>0</v>
      </c>
      <c r="P1190" s="1">
        <v>0</v>
      </c>
      <c r="Q1190" s="1">
        <v>0</v>
      </c>
      <c r="R1190" s="1">
        <v>0</v>
      </c>
      <c r="S1190" s="1">
        <v>0</v>
      </c>
      <c r="T1190" s="1">
        <v>0</v>
      </c>
      <c r="U1190" s="1">
        <v>0</v>
      </c>
      <c r="V1190" s="1">
        <f t="shared" si="73"/>
        <v>0</v>
      </c>
      <c r="W1190" s="1">
        <f t="shared" si="74"/>
        <v>0</v>
      </c>
      <c r="X1190" s="1" t="e">
        <f t="shared" si="75"/>
        <v>#DIV/0!</v>
      </c>
    </row>
    <row r="1191" spans="1:24" hidden="1" x14ac:dyDescent="0.3">
      <c r="A1191" s="18" t="str">
        <f t="shared" si="72"/>
        <v>ConstMin - Cranes_2007_50</v>
      </c>
      <c r="B1191" s="1" t="s">
        <v>40</v>
      </c>
      <c r="C1191" s="1">
        <v>2020</v>
      </c>
      <c r="D1191" s="1" t="s">
        <v>85</v>
      </c>
      <c r="E1191" s="1">
        <v>2007</v>
      </c>
      <c r="F1191" s="1">
        <v>50</v>
      </c>
      <c r="G1191" s="1" t="s">
        <v>5</v>
      </c>
      <c r="H1191" s="1">
        <v>8.8442058610356596E-7</v>
      </c>
      <c r="I1191" s="1">
        <v>1.0701489091853101E-6</v>
      </c>
      <c r="J1191" s="1">
        <v>1.2735656439891301E-6</v>
      </c>
      <c r="K1191" s="1">
        <v>9.8077238440600299E-6</v>
      </c>
      <c r="L1191" s="1">
        <v>1.0813373824832E-5</v>
      </c>
      <c r="M1191" s="1">
        <v>1.21319000168424E-3</v>
      </c>
      <c r="N1191" s="1">
        <v>8.71083867394098E-7</v>
      </c>
      <c r="O1191" s="1">
        <v>8.0139715800257003E-7</v>
      </c>
      <c r="P1191" s="1">
        <v>1.11900105882939E-8</v>
      </c>
      <c r="Q1191" s="1">
        <v>9.90189370373287E-9</v>
      </c>
      <c r="R1191" s="1">
        <v>39.360613514668799</v>
      </c>
      <c r="S1191" s="1">
        <v>47.543532689905803</v>
      </c>
      <c r="T1191" s="1">
        <v>0.213117250637231</v>
      </c>
      <c r="U1191" s="1">
        <v>2377.1766344952898</v>
      </c>
      <c r="V1191" s="1">
        <f t="shared" si="73"/>
        <v>0.1490635160367618</v>
      </c>
      <c r="W1191" s="1">
        <f t="shared" si="74"/>
        <v>1.5062198435322869</v>
      </c>
      <c r="X1191" s="1">
        <f t="shared" si="75"/>
        <v>223.08627080983973</v>
      </c>
    </row>
    <row r="1192" spans="1:24" hidden="1" x14ac:dyDescent="0.3">
      <c r="A1192" s="18" t="str">
        <f t="shared" si="72"/>
        <v>ConstMin - Cranes_2007_100</v>
      </c>
      <c r="B1192" s="1" t="s">
        <v>40</v>
      </c>
      <c r="C1192" s="1">
        <v>2020</v>
      </c>
      <c r="D1192" s="1" t="s">
        <v>85</v>
      </c>
      <c r="E1192" s="1">
        <v>2007</v>
      </c>
      <c r="F1192" s="1">
        <v>100</v>
      </c>
      <c r="G1192" s="1" t="s">
        <v>5</v>
      </c>
      <c r="H1192" s="1">
        <v>9.6286887917993301E-6</v>
      </c>
      <c r="I1192" s="1">
        <v>1.1650713438077099E-5</v>
      </c>
      <c r="J1192" s="1">
        <v>1.3865311860191E-5</v>
      </c>
      <c r="K1192" s="1">
        <v>1.3233650188257599E-4</v>
      </c>
      <c r="L1192" s="1">
        <v>1.9021409012783799E-4</v>
      </c>
      <c r="M1192" s="1">
        <v>1.9282694824476601E-2</v>
      </c>
      <c r="N1192" s="1">
        <v>1.03547424645801E-5</v>
      </c>
      <c r="O1192" s="1">
        <v>9.5263630674137001E-6</v>
      </c>
      <c r="P1192" s="1">
        <v>1.7798921558499399E-7</v>
      </c>
      <c r="Q1192" s="1">
        <v>1.57382762970694E-7</v>
      </c>
      <c r="R1192" s="1">
        <v>625.60579748749797</v>
      </c>
      <c r="S1192" s="1">
        <v>488.153221893607</v>
      </c>
      <c r="T1192" s="1">
        <v>0.95902762786754203</v>
      </c>
      <c r="U1192" s="1">
        <v>41981.177082850198</v>
      </c>
      <c r="V1192" s="1">
        <f t="shared" si="73"/>
        <v>9.1893863252128213E-2</v>
      </c>
      <c r="W1192" s="1">
        <f t="shared" si="74"/>
        <v>1.5002950402769886</v>
      </c>
      <c r="X1192" s="1">
        <f t="shared" si="75"/>
        <v>509.00850789778207</v>
      </c>
    </row>
    <row r="1193" spans="1:24" hidden="1" x14ac:dyDescent="0.3">
      <c r="A1193" s="18" t="str">
        <f t="shared" si="72"/>
        <v>ConstMin - Cranes_2007_175</v>
      </c>
      <c r="B1193" s="1" t="s">
        <v>40</v>
      </c>
      <c r="C1193" s="1">
        <v>2020</v>
      </c>
      <c r="D1193" s="1" t="s">
        <v>85</v>
      </c>
      <c r="E1193" s="1">
        <v>2007</v>
      </c>
      <c r="F1193" s="1">
        <v>175</v>
      </c>
      <c r="G1193" s="1" t="s">
        <v>5</v>
      </c>
      <c r="H1193" s="1">
        <v>3.2874286344430403E-5</v>
      </c>
      <c r="I1193" s="1">
        <v>3.9777886476760801E-5</v>
      </c>
      <c r="J1193" s="1">
        <v>4.7338972335979798E-5</v>
      </c>
      <c r="K1193" s="1">
        <v>5.5028161667514195E-4</v>
      </c>
      <c r="L1193" s="1">
        <v>4.3821724667496699E-4</v>
      </c>
      <c r="M1193" s="1">
        <v>9.1826747018432797E-2</v>
      </c>
      <c r="N1193" s="1">
        <v>2.85233280873269E-5</v>
      </c>
      <c r="O1193" s="1">
        <v>2.62414618403408E-5</v>
      </c>
      <c r="P1193" s="1">
        <v>8.4799758594613199E-7</v>
      </c>
      <c r="Q1193" s="1">
        <v>7.49477564828086E-7</v>
      </c>
      <c r="R1193" s="1">
        <v>2979.2176779268402</v>
      </c>
      <c r="S1193" s="1">
        <v>1277.01928805086</v>
      </c>
      <c r="T1193" s="1">
        <v>2.5574070076467801</v>
      </c>
      <c r="U1193" s="1">
        <v>199640.68203195199</v>
      </c>
      <c r="V1193" s="1">
        <f t="shared" si="73"/>
        <v>6.5975282694731144E-2</v>
      </c>
      <c r="W1193" s="1">
        <f t="shared" si="74"/>
        <v>0.72682360205282581</v>
      </c>
      <c r="X1193" s="1">
        <f t="shared" si="75"/>
        <v>499.34143616268585</v>
      </c>
    </row>
    <row r="1194" spans="1:24" hidden="1" x14ac:dyDescent="0.3">
      <c r="A1194" s="18" t="str">
        <f t="shared" si="72"/>
        <v>ConstMin - Cranes_2007_300</v>
      </c>
      <c r="B1194" s="1" t="s">
        <v>40</v>
      </c>
      <c r="C1194" s="1">
        <v>2020</v>
      </c>
      <c r="D1194" s="1" t="s">
        <v>85</v>
      </c>
      <c r="E1194" s="1">
        <v>2007</v>
      </c>
      <c r="F1194" s="1">
        <v>300</v>
      </c>
      <c r="G1194" s="1" t="s">
        <v>5</v>
      </c>
      <c r="H1194" s="1">
        <v>9.1058810534852297E-5</v>
      </c>
      <c r="I1194" s="1">
        <v>1.1018116074717099E-4</v>
      </c>
      <c r="J1194" s="1">
        <v>1.31124687170187E-4</v>
      </c>
      <c r="K1194" s="1">
        <v>5.1927694510082599E-4</v>
      </c>
      <c r="L1194" s="1">
        <v>1.21322845392922E-3</v>
      </c>
      <c r="M1194" s="1">
        <v>0.25435181379077698</v>
      </c>
      <c r="N1194" s="1">
        <v>5.6396414232940802E-5</v>
      </c>
      <c r="O1194" s="1">
        <v>5.1884701094305603E-5</v>
      </c>
      <c r="P1194" s="1">
        <v>2.34887689130818E-6</v>
      </c>
      <c r="Q1194" s="1">
        <v>2.0759853114610801E-6</v>
      </c>
      <c r="R1194" s="1">
        <v>8252.1644799867699</v>
      </c>
      <c r="S1194" s="1">
        <v>2490.5679599607101</v>
      </c>
      <c r="T1194" s="1">
        <v>5.0082553899749396</v>
      </c>
      <c r="U1194" s="1">
        <v>553541.97680318297</v>
      </c>
      <c r="V1194" s="1">
        <f t="shared" si="73"/>
        <v>6.5909100351415673E-2</v>
      </c>
      <c r="W1194" s="1">
        <f t="shared" si="74"/>
        <v>0.72573927681431649</v>
      </c>
      <c r="X1194" s="1">
        <f t="shared" si="75"/>
        <v>497.29252324993206</v>
      </c>
    </row>
    <row r="1195" spans="1:24" hidden="1" x14ac:dyDescent="0.3">
      <c r="A1195" s="18" t="str">
        <f t="shared" si="72"/>
        <v>ConstMin - Cranes_2007_600</v>
      </c>
      <c r="B1195" s="1" t="s">
        <v>40</v>
      </c>
      <c r="C1195" s="1">
        <v>2020</v>
      </c>
      <c r="D1195" s="1" t="s">
        <v>85</v>
      </c>
      <c r="E1195" s="1">
        <v>2007</v>
      </c>
      <c r="F1195" s="1">
        <v>600</v>
      </c>
      <c r="G1195" s="1" t="s">
        <v>5</v>
      </c>
      <c r="H1195" s="1">
        <v>2.3937112345126001E-4</v>
      </c>
      <c r="I1195" s="1">
        <v>2.8963905937602402E-4</v>
      </c>
      <c r="J1195" s="1">
        <v>3.4469441776981401E-4</v>
      </c>
      <c r="K1195" s="1">
        <v>1.31482799462849E-3</v>
      </c>
      <c r="L1195" s="1">
        <v>3.1892779656826202E-3</v>
      </c>
      <c r="M1195" s="1">
        <v>0.668628099371679</v>
      </c>
      <c r="N1195" s="1">
        <v>1.4659841934927301E-4</v>
      </c>
      <c r="O1195" s="1">
        <v>1.3487054580133101E-4</v>
      </c>
      <c r="P1195" s="1">
        <v>6.1746172283454399E-6</v>
      </c>
      <c r="Q1195" s="1">
        <v>5.4572526629101401E-6</v>
      </c>
      <c r="R1195" s="1">
        <v>21692.902321878701</v>
      </c>
      <c r="S1195" s="1">
        <v>3967.6266618043601</v>
      </c>
      <c r="T1195" s="1">
        <v>7.99189689889619</v>
      </c>
      <c r="U1195" s="1">
        <v>1460627.93285777</v>
      </c>
      <c r="V1195" s="1">
        <f t="shared" si="73"/>
        <v>6.5660793577200616E-2</v>
      </c>
      <c r="W1195" s="1">
        <f t="shared" si="74"/>
        <v>0.72300511752848051</v>
      </c>
      <c r="X1195" s="1">
        <f t="shared" si="75"/>
        <v>496.45618706021514</v>
      </c>
    </row>
    <row r="1196" spans="1:24" hidden="1" x14ac:dyDescent="0.3">
      <c r="A1196" s="18" t="str">
        <f t="shared" si="72"/>
        <v>ConstMin - Cranes_2008_50</v>
      </c>
      <c r="B1196" s="1" t="s">
        <v>40</v>
      </c>
      <c r="C1196" s="1">
        <v>2020</v>
      </c>
      <c r="D1196" s="1" t="s">
        <v>85</v>
      </c>
      <c r="E1196" s="1">
        <v>2008</v>
      </c>
      <c r="F1196" s="1">
        <v>50</v>
      </c>
      <c r="G1196" s="1" t="s">
        <v>5</v>
      </c>
      <c r="H1196" s="1">
        <v>5.9154450521300798E-7</v>
      </c>
      <c r="I1196" s="1">
        <v>7.1576885130773996E-7</v>
      </c>
      <c r="J1196" s="1">
        <v>8.5182408750673097E-7</v>
      </c>
      <c r="K1196" s="1">
        <v>1.05225408299513E-5</v>
      </c>
      <c r="L1196" s="1">
        <v>1.2260172398648799E-5</v>
      </c>
      <c r="M1196" s="1">
        <v>1.4035003946484799E-3</v>
      </c>
      <c r="N1196" s="1">
        <v>4.4583744071269898E-7</v>
      </c>
      <c r="O1196" s="1">
        <v>4.1017044545568398E-7</v>
      </c>
      <c r="P1196" s="1">
        <v>1.29583108316396E-8</v>
      </c>
      <c r="Q1196" s="1">
        <v>1.1455181547542501E-8</v>
      </c>
      <c r="R1196" s="1">
        <v>45.535024624957401</v>
      </c>
      <c r="S1196" s="1">
        <v>57.289956891336402</v>
      </c>
      <c r="T1196" s="1">
        <v>0.106558625318615</v>
      </c>
      <c r="U1196" s="1">
        <v>2749.91793078415</v>
      </c>
      <c r="V1196" s="1">
        <f t="shared" si="73"/>
        <v>8.6186979902822383E-2</v>
      </c>
      <c r="W1196" s="1">
        <f t="shared" si="74"/>
        <v>1.4762688124761307</v>
      </c>
      <c r="X1196" s="1">
        <f t="shared" si="75"/>
        <v>537.6379126517154</v>
      </c>
    </row>
    <row r="1197" spans="1:24" hidden="1" x14ac:dyDescent="0.3">
      <c r="A1197" s="18" t="str">
        <f t="shared" si="72"/>
        <v>ConstMin - Cranes_2008_100</v>
      </c>
      <c r="B1197" s="1" t="s">
        <v>40</v>
      </c>
      <c r="C1197" s="1">
        <v>2020</v>
      </c>
      <c r="D1197" s="1" t="s">
        <v>85</v>
      </c>
      <c r="E1197" s="1">
        <v>2008</v>
      </c>
      <c r="F1197" s="1">
        <v>100</v>
      </c>
      <c r="G1197" s="1" t="s">
        <v>5</v>
      </c>
      <c r="H1197" s="1">
        <v>2.2032528063295898E-5</v>
      </c>
      <c r="I1197" s="1">
        <v>2.6659358956588002E-5</v>
      </c>
      <c r="J1197" s="1">
        <v>3.1726840411146098E-5</v>
      </c>
      <c r="K1197" s="1">
        <v>4.2981701097504101E-4</v>
      </c>
      <c r="L1197" s="1">
        <v>3.5895013183916499E-4</v>
      </c>
      <c r="M1197" s="1">
        <v>6.4050528929982198E-2</v>
      </c>
      <c r="N1197" s="1">
        <v>2.4479656885517301E-5</v>
      </c>
      <c r="O1197" s="1">
        <v>2.2521284334675901E-5</v>
      </c>
      <c r="P1197" s="1">
        <v>5.9151792779648095E-7</v>
      </c>
      <c r="Q1197" s="1">
        <v>5.2277180676734398E-7</v>
      </c>
      <c r="R1197" s="1">
        <v>2078.0488720836802</v>
      </c>
      <c r="S1197" s="1">
        <v>1616.5989702885199</v>
      </c>
      <c r="T1197" s="1">
        <v>3.1967587595584699</v>
      </c>
      <c r="U1197" s="1">
        <v>139889.69756229999</v>
      </c>
      <c r="V1197" s="1">
        <f t="shared" si="73"/>
        <v>6.3103372703213395E-2</v>
      </c>
      <c r="W1197" s="1">
        <f t="shared" si="74"/>
        <v>0.8496439838706985</v>
      </c>
      <c r="X1197" s="1">
        <f t="shared" si="75"/>
        <v>505.69939488077023</v>
      </c>
    </row>
    <row r="1198" spans="1:24" hidden="1" x14ac:dyDescent="0.3">
      <c r="A1198" s="18" t="str">
        <f t="shared" si="72"/>
        <v>ConstMin - Cranes_2008_175</v>
      </c>
      <c r="B1198" s="1" t="s">
        <v>40</v>
      </c>
      <c r="C1198" s="1">
        <v>2020</v>
      </c>
      <c r="D1198" s="1" t="s">
        <v>85</v>
      </c>
      <c r="E1198" s="1">
        <v>2008</v>
      </c>
      <c r="F1198" s="1">
        <v>175</v>
      </c>
      <c r="G1198" s="1" t="s">
        <v>5</v>
      </c>
      <c r="H1198" s="1">
        <v>3.2724925318368003E-5</v>
      </c>
      <c r="I1198" s="1">
        <v>3.95971596352253E-5</v>
      </c>
      <c r="J1198" s="1">
        <v>4.7123892458449999E-5</v>
      </c>
      <c r="K1198" s="1">
        <v>5.6481295216978696E-4</v>
      </c>
      <c r="L1198" s="1">
        <v>4.5175419050304E-4</v>
      </c>
      <c r="M1198" s="1">
        <v>9.5134283719690696E-2</v>
      </c>
      <c r="N1198" s="1">
        <v>2.65054272872201E-5</v>
      </c>
      <c r="O1198" s="1">
        <v>2.4384993104242399E-5</v>
      </c>
      <c r="P1198" s="1">
        <v>8.7858188384034199E-7</v>
      </c>
      <c r="Q1198" s="1">
        <v>7.7647323474919005E-7</v>
      </c>
      <c r="R1198" s="1">
        <v>3086.5270635985498</v>
      </c>
      <c r="S1198" s="1">
        <v>1296.0367011268299</v>
      </c>
      <c r="T1198" s="1">
        <v>2.66396563296539</v>
      </c>
      <c r="U1198" s="1">
        <v>206173.518415256</v>
      </c>
      <c r="V1198" s="1">
        <f t="shared" si="73"/>
        <v>6.3594528648754117E-2</v>
      </c>
      <c r="W1198" s="1">
        <f t="shared" si="74"/>
        <v>0.72553423212161761</v>
      </c>
      <c r="X1198" s="1">
        <f t="shared" si="75"/>
        <v>486.50653938209717</v>
      </c>
    </row>
    <row r="1199" spans="1:24" hidden="1" x14ac:dyDescent="0.3">
      <c r="A1199" s="18" t="str">
        <f t="shared" si="72"/>
        <v>ConstMin - Cranes_2008_300</v>
      </c>
      <c r="B1199" s="1" t="s">
        <v>40</v>
      </c>
      <c r="C1199" s="1">
        <v>2020</v>
      </c>
      <c r="D1199" s="1" t="s">
        <v>85</v>
      </c>
      <c r="E1199" s="1">
        <v>2008</v>
      </c>
      <c r="F1199" s="1">
        <v>300</v>
      </c>
      <c r="G1199" s="1" t="s">
        <v>5</v>
      </c>
      <c r="H1199" s="1">
        <v>5.2210052564539598E-5</v>
      </c>
      <c r="I1199" s="1">
        <v>6.3174163603093003E-5</v>
      </c>
      <c r="J1199" s="1">
        <v>7.5182475692937094E-5</v>
      </c>
      <c r="K1199" s="1">
        <v>3.0699594040239599E-4</v>
      </c>
      <c r="L1199" s="1">
        <v>7.20406446212036E-4</v>
      </c>
      <c r="M1199" s="1">
        <v>0.15177929072024399</v>
      </c>
      <c r="N1199" s="1">
        <v>3.3124864891021903E-5</v>
      </c>
      <c r="O1199" s="1">
        <v>3.0474875699740101E-5</v>
      </c>
      <c r="P1199" s="1">
        <v>1.40170851090712E-6</v>
      </c>
      <c r="Q1199" s="1">
        <v>1.2388021670582399E-6</v>
      </c>
      <c r="R1199" s="1">
        <v>4924.3119324066001</v>
      </c>
      <c r="S1199" s="1">
        <v>1447.2251350807301</v>
      </c>
      <c r="T1199" s="1">
        <v>3.09020013423986</v>
      </c>
      <c r="U1199" s="1">
        <v>329867.52216840099</v>
      </c>
      <c r="V1199" s="1">
        <f t="shared" si="73"/>
        <v>6.3414495717199051E-2</v>
      </c>
      <c r="W1199" s="1">
        <f t="shared" si="74"/>
        <v>0.72314707298663872</v>
      </c>
      <c r="X1199" s="1">
        <f t="shared" si="75"/>
        <v>468.32731610010251</v>
      </c>
    </row>
    <row r="1200" spans="1:24" hidden="1" x14ac:dyDescent="0.3">
      <c r="A1200" s="18" t="str">
        <f t="shared" si="72"/>
        <v>ConstMin - Cranes_2008_600</v>
      </c>
      <c r="B1200" s="1" t="s">
        <v>40</v>
      </c>
      <c r="C1200" s="1">
        <v>2020</v>
      </c>
      <c r="D1200" s="1" t="s">
        <v>85</v>
      </c>
      <c r="E1200" s="1">
        <v>2008</v>
      </c>
      <c r="F1200" s="1">
        <v>600</v>
      </c>
      <c r="G1200" s="1" t="s">
        <v>5</v>
      </c>
      <c r="H1200" s="1">
        <v>1.8900708463241901E-4</v>
      </c>
      <c r="I1200" s="1">
        <v>2.28698572405227E-4</v>
      </c>
      <c r="J1200" s="1">
        <v>2.72170201870683E-4</v>
      </c>
      <c r="K1200" s="1">
        <v>1.07270288911652E-3</v>
      </c>
      <c r="L1200" s="1">
        <v>2.6079637054688101E-3</v>
      </c>
      <c r="M1200" s="1">
        <v>0.54946049347772297</v>
      </c>
      <c r="N1200" s="1">
        <v>1.1685912128216601E-4</v>
      </c>
      <c r="O1200" s="1">
        <v>1.07510391579592E-4</v>
      </c>
      <c r="P1200" s="1">
        <v>5.0743645359005602E-6</v>
      </c>
      <c r="Q1200" s="1">
        <v>4.4846226833915601E-6</v>
      </c>
      <c r="R1200" s="1">
        <v>17826.6405883097</v>
      </c>
      <c r="S1200" s="1">
        <v>3048.6101749084801</v>
      </c>
      <c r="T1200" s="1">
        <v>5.8607243925238697</v>
      </c>
      <c r="U1200" s="1">
        <v>1199971.2230141601</v>
      </c>
      <c r="V1200" s="1">
        <f t="shared" si="73"/>
        <v>6.3107535916572532E-2</v>
      </c>
      <c r="W1200" s="1">
        <f t="shared" si="74"/>
        <v>0.71964665752425527</v>
      </c>
      <c r="X1200" s="1">
        <f t="shared" si="75"/>
        <v>520.17634181832307</v>
      </c>
    </row>
    <row r="1201" spans="1:24" hidden="1" x14ac:dyDescent="0.3">
      <c r="A1201" s="18" t="str">
        <f t="shared" si="72"/>
        <v>ConstMin - Cranes_2009_50</v>
      </c>
      <c r="B1201" s="1" t="s">
        <v>40</v>
      </c>
      <c r="C1201" s="1">
        <v>2020</v>
      </c>
      <c r="D1201" s="1" t="s">
        <v>85</v>
      </c>
      <c r="E1201" s="1">
        <v>2009</v>
      </c>
      <c r="F1201" s="1">
        <v>50</v>
      </c>
      <c r="G1201" s="1" t="s">
        <v>5</v>
      </c>
      <c r="H1201" s="1">
        <v>2.0356299467734601E-6</v>
      </c>
      <c r="I1201" s="1">
        <v>2.46311223559589E-6</v>
      </c>
      <c r="J1201" s="1">
        <v>2.9313071233537801E-6</v>
      </c>
      <c r="K1201" s="1">
        <v>3.7067473948979803E-5</v>
      </c>
      <c r="L1201" s="1">
        <v>4.4011214221384598E-5</v>
      </c>
      <c r="M1201" s="1">
        <v>5.0776122034839099E-3</v>
      </c>
      <c r="N1201" s="1">
        <v>1.57813581661398E-6</v>
      </c>
      <c r="O1201" s="1">
        <v>1.4518849512848599E-6</v>
      </c>
      <c r="P1201" s="1">
        <v>4.68839739918273E-8</v>
      </c>
      <c r="Q1201" s="1">
        <v>4.1442788217735597E-8</v>
      </c>
      <c r="R1201" s="1">
        <v>164.73753595169501</v>
      </c>
      <c r="S1201" s="1">
        <v>275.27705427455402</v>
      </c>
      <c r="T1201" s="1">
        <v>0.53279312659307898</v>
      </c>
      <c r="U1201" s="1">
        <v>9744.80772131923</v>
      </c>
      <c r="V1201" s="1">
        <f t="shared" si="73"/>
        <v>8.3695002752618902E-2</v>
      </c>
      <c r="W1201" s="1">
        <f t="shared" si="74"/>
        <v>1.4954733455391025</v>
      </c>
      <c r="X1201" s="1">
        <f t="shared" si="75"/>
        <v>516.66780319558632</v>
      </c>
    </row>
    <row r="1202" spans="1:24" hidden="1" x14ac:dyDescent="0.3">
      <c r="A1202" s="18" t="str">
        <f t="shared" si="72"/>
        <v>ConstMin - Cranes_2009_100</v>
      </c>
      <c r="B1202" s="1" t="s">
        <v>40</v>
      </c>
      <c r="C1202" s="1">
        <v>2020</v>
      </c>
      <c r="D1202" s="1" t="s">
        <v>85</v>
      </c>
      <c r="E1202" s="1">
        <v>2009</v>
      </c>
      <c r="F1202" s="1">
        <v>100</v>
      </c>
      <c r="G1202" s="1" t="s">
        <v>5</v>
      </c>
      <c r="H1202" s="1">
        <v>7.08360115822034E-6</v>
      </c>
      <c r="I1202" s="1">
        <v>8.5711574014466093E-6</v>
      </c>
      <c r="J1202" s="1">
        <v>1.02003856678372E-5</v>
      </c>
      <c r="K1202" s="1">
        <v>1.42798873853086E-4</v>
      </c>
      <c r="L1202" s="1">
        <v>1.19794233643617E-4</v>
      </c>
      <c r="M1202" s="1">
        <v>2.1485595790637101E-2</v>
      </c>
      <c r="N1202" s="1">
        <v>8.0945126519267697E-6</v>
      </c>
      <c r="O1202" s="1">
        <v>7.4469516397726199E-6</v>
      </c>
      <c r="P1202" s="1">
        <v>1.9843248009994301E-7</v>
      </c>
      <c r="Q1202" s="1">
        <v>1.75362544518918E-7</v>
      </c>
      <c r="R1202" s="1">
        <v>697.07649327279205</v>
      </c>
      <c r="S1202" s="1">
        <v>518.34336515169798</v>
      </c>
      <c r="T1202" s="1">
        <v>1.06558625318615</v>
      </c>
      <c r="U1202" s="1">
        <v>47065.5775557741</v>
      </c>
      <c r="V1202" s="1">
        <f t="shared" si="73"/>
        <v>6.0301022847820518E-2</v>
      </c>
      <c r="W1202" s="1">
        <f t="shared" si="74"/>
        <v>0.84279339202914472</v>
      </c>
      <c r="X1202" s="1">
        <f t="shared" si="75"/>
        <v>486.43961350085777</v>
      </c>
    </row>
    <row r="1203" spans="1:24" hidden="1" x14ac:dyDescent="0.3">
      <c r="A1203" s="18" t="str">
        <f t="shared" si="72"/>
        <v>ConstMin - Cranes_2009_175</v>
      </c>
      <c r="B1203" s="1" t="s">
        <v>40</v>
      </c>
      <c r="C1203" s="1">
        <v>2020</v>
      </c>
      <c r="D1203" s="1" t="s">
        <v>85</v>
      </c>
      <c r="E1203" s="1">
        <v>2009</v>
      </c>
      <c r="F1203" s="1">
        <v>175</v>
      </c>
      <c r="G1203" s="1" t="s">
        <v>5</v>
      </c>
      <c r="H1203" s="1">
        <v>9.2674248994749993E-6</v>
      </c>
      <c r="I1203" s="1">
        <v>1.1213584128364701E-5</v>
      </c>
      <c r="J1203" s="1">
        <v>1.3345091855244001E-5</v>
      </c>
      <c r="K1203" s="1">
        <v>1.65292013036965E-4</v>
      </c>
      <c r="L1203" s="1">
        <v>1.3280315004220701E-4</v>
      </c>
      <c r="M1203" s="1">
        <v>2.8109451811687201E-2</v>
      </c>
      <c r="N1203" s="1">
        <v>8.3776768363377304E-6</v>
      </c>
      <c r="O1203" s="1">
        <v>7.7074626894307103E-6</v>
      </c>
      <c r="P1203" s="1">
        <v>2.5960779917834998E-7</v>
      </c>
      <c r="Q1203" s="1">
        <v>2.2942556691294701E-7</v>
      </c>
      <c r="R1203" s="1">
        <v>911.98020700222503</v>
      </c>
      <c r="S1203" s="1">
        <v>412.79672258010697</v>
      </c>
      <c r="T1203" s="1">
        <v>0.85246900254892599</v>
      </c>
      <c r="U1203" s="1">
        <v>60939.116170888301</v>
      </c>
      <c r="V1203" s="1">
        <f t="shared" si="73"/>
        <v>6.0930802086176454E-2</v>
      </c>
      <c r="W1203" s="1">
        <f t="shared" si="74"/>
        <v>0.72160714710066165</v>
      </c>
      <c r="X1203" s="1">
        <f t="shared" si="75"/>
        <v>484.23663657660705</v>
      </c>
    </row>
    <row r="1204" spans="1:24" hidden="1" x14ac:dyDescent="0.3">
      <c r="A1204" s="18" t="str">
        <f t="shared" si="72"/>
        <v>ConstMin - Cranes_2009_300</v>
      </c>
      <c r="B1204" s="1" t="s">
        <v>40</v>
      </c>
      <c r="C1204" s="1">
        <v>2020</v>
      </c>
      <c r="D1204" s="1" t="s">
        <v>85</v>
      </c>
      <c r="E1204" s="1">
        <v>2009</v>
      </c>
      <c r="F1204" s="1">
        <v>300</v>
      </c>
      <c r="G1204" s="1" t="s">
        <v>5</v>
      </c>
      <c r="H1204" s="1">
        <v>2.3820821547566802E-5</v>
      </c>
      <c r="I1204" s="1">
        <v>2.8823194072555801E-5</v>
      </c>
      <c r="J1204" s="1">
        <v>3.4301983028496199E-5</v>
      </c>
      <c r="K1204" s="1">
        <v>1.44745920350973E-4</v>
      </c>
      <c r="L1204" s="1">
        <v>3.4120768079377899E-4</v>
      </c>
      <c r="M1204" s="1">
        <v>7.2252027145541006E-2</v>
      </c>
      <c r="N1204" s="1">
        <v>1.5511924017190498E-5</v>
      </c>
      <c r="O1204" s="1">
        <v>1.42709700958153E-5</v>
      </c>
      <c r="P1204" s="1">
        <v>6.6729119724880395E-7</v>
      </c>
      <c r="Q1204" s="1">
        <v>5.8971133266936701E-7</v>
      </c>
      <c r="R1204" s="1">
        <v>2344.13744935162</v>
      </c>
      <c r="S1204" s="1">
        <v>715.64902581480703</v>
      </c>
      <c r="T1204" s="1">
        <v>1.385262129142</v>
      </c>
      <c r="U1204" s="1">
        <v>157607.93545444499</v>
      </c>
      <c r="V1204" s="1">
        <f t="shared" si="73"/>
        <v>6.0555365039390366E-2</v>
      </c>
      <c r="W1204" s="1">
        <f t="shared" si="74"/>
        <v>0.71685169980465469</v>
      </c>
      <c r="X1204" s="1">
        <f t="shared" si="75"/>
        <v>516.61632174847932</v>
      </c>
    </row>
    <row r="1205" spans="1:24" hidden="1" x14ac:dyDescent="0.3">
      <c r="A1205" s="18" t="str">
        <f t="shared" si="72"/>
        <v>ConstMin - Cranes_2009_600</v>
      </c>
      <c r="B1205" s="1" t="s">
        <v>40</v>
      </c>
      <c r="C1205" s="1">
        <v>2020</v>
      </c>
      <c r="D1205" s="1" t="s">
        <v>85</v>
      </c>
      <c r="E1205" s="1">
        <v>2009</v>
      </c>
      <c r="F1205" s="1">
        <v>600</v>
      </c>
      <c r="G1205" s="1" t="s">
        <v>5</v>
      </c>
      <c r="H1205" s="1">
        <v>4.9713683921831897E-5</v>
      </c>
      <c r="I1205" s="1">
        <v>6.0153557545416599E-5</v>
      </c>
      <c r="J1205" s="1">
        <v>7.1587704847437893E-5</v>
      </c>
      <c r="K1205" s="1">
        <v>2.9220303617612101E-4</v>
      </c>
      <c r="L1205" s="1">
        <v>7.1209512068301799E-4</v>
      </c>
      <c r="M1205" s="1">
        <v>0.15078885642346501</v>
      </c>
      <c r="N1205" s="1">
        <v>3.0921176117022798E-5</v>
      </c>
      <c r="O1205" s="1">
        <v>2.84474820276609E-5</v>
      </c>
      <c r="P1205" s="1">
        <v>1.3926263457204801E-6</v>
      </c>
      <c r="Q1205" s="1">
        <v>1.23071837547272E-6</v>
      </c>
      <c r="R1205" s="1">
        <v>4892.1783824160102</v>
      </c>
      <c r="S1205" s="1">
        <v>929.00062876075901</v>
      </c>
      <c r="T1205" s="1">
        <v>1.8114966304164699</v>
      </c>
      <c r="U1205" s="1">
        <v>329084.81096454599</v>
      </c>
      <c r="V1205" s="1">
        <f t="shared" si="73"/>
        <v>6.0526014844679128E-2</v>
      </c>
      <c r="W1205" s="1">
        <f t="shared" si="74"/>
        <v>0.71650425351389624</v>
      </c>
      <c r="X1205" s="1">
        <f t="shared" si="75"/>
        <v>512.83596842638246</v>
      </c>
    </row>
    <row r="1206" spans="1:24" hidden="1" x14ac:dyDescent="0.3">
      <c r="A1206" s="18" t="str">
        <f t="shared" si="72"/>
        <v>ConstMin - Cranes_2009_750</v>
      </c>
      <c r="B1206" s="1" t="s">
        <v>40</v>
      </c>
      <c r="C1206" s="1">
        <v>2020</v>
      </c>
      <c r="D1206" s="1" t="s">
        <v>85</v>
      </c>
      <c r="E1206" s="1">
        <v>2009</v>
      </c>
      <c r="F1206" s="1">
        <v>750</v>
      </c>
      <c r="G1206" s="1" t="s">
        <v>5</v>
      </c>
      <c r="H1206" s="1">
        <v>2.0844329995531002E-5</v>
      </c>
      <c r="I1206" s="1">
        <v>2.52216392945926E-5</v>
      </c>
      <c r="J1206" s="1">
        <v>3.0015835193564702E-5</v>
      </c>
      <c r="K1206" s="1">
        <v>1.22517102561301E-4</v>
      </c>
      <c r="L1206" s="1">
        <v>2.9857263660168899E-4</v>
      </c>
      <c r="M1206" s="1">
        <v>6.3223894006357598E-2</v>
      </c>
      <c r="N1206" s="1">
        <v>1.35519268279303E-5</v>
      </c>
      <c r="O1206" s="1">
        <v>1.24677726816959E-5</v>
      </c>
      <c r="P1206" s="1">
        <v>5.83910923928138E-7</v>
      </c>
      <c r="Q1206" s="1">
        <v>5.1602492364585405E-7</v>
      </c>
      <c r="R1206" s="1">
        <v>2051.22961236233</v>
      </c>
      <c r="S1206" s="1">
        <v>224.76205079152899</v>
      </c>
      <c r="T1206" s="1">
        <v>0.426234501274463</v>
      </c>
      <c r="U1206" s="1">
        <v>137666.75610981099</v>
      </c>
      <c r="V1206" s="1">
        <f t="shared" si="73"/>
        <v>6.0664249891016174E-2</v>
      </c>
      <c r="W1206" s="1">
        <f t="shared" si="74"/>
        <v>0.71814067380258262</v>
      </c>
      <c r="X1206" s="1">
        <f t="shared" si="75"/>
        <v>527.32017262675583</v>
      </c>
    </row>
    <row r="1207" spans="1:24" hidden="1" x14ac:dyDescent="0.3">
      <c r="A1207" s="18" t="str">
        <f t="shared" si="72"/>
        <v>ConstMin - Cranes_2009_9999</v>
      </c>
      <c r="B1207" s="1" t="s">
        <v>40</v>
      </c>
      <c r="C1207" s="1">
        <v>2020</v>
      </c>
      <c r="D1207" s="1" t="s">
        <v>85</v>
      </c>
      <c r="E1207" s="1">
        <v>2009</v>
      </c>
      <c r="F1207" s="1">
        <v>9999</v>
      </c>
      <c r="G1207" s="1" t="s">
        <v>5</v>
      </c>
      <c r="H1207" s="1">
        <v>8.9067574217672793E-6</v>
      </c>
      <c r="I1207" s="1">
        <v>1.07771764803384E-5</v>
      </c>
      <c r="J1207" s="1">
        <v>1.2825730687344801E-5</v>
      </c>
      <c r="K1207" s="1">
        <v>4.9864199504052102E-5</v>
      </c>
      <c r="L1207" s="1">
        <v>2.1341466347529799E-4</v>
      </c>
      <c r="M1207" s="1">
        <v>2.5731990050765801E-2</v>
      </c>
      <c r="N1207" s="1">
        <v>5.56867032328546E-6</v>
      </c>
      <c r="O1207" s="1">
        <v>5.1231766974226296E-6</v>
      </c>
      <c r="P1207" s="1">
        <v>2.3763780620168901E-7</v>
      </c>
      <c r="Q1207" s="1">
        <v>2.1002104362422E-7</v>
      </c>
      <c r="R1207" s="1">
        <v>834.84607847527104</v>
      </c>
      <c r="S1207" s="1">
        <v>61.568874833427998</v>
      </c>
      <c r="T1207" s="1">
        <v>0.106558625318615</v>
      </c>
      <c r="U1207" s="1">
        <v>56089.244973252898</v>
      </c>
      <c r="V1207" s="1">
        <f t="shared" si="73"/>
        <v>6.3622979191250414E-2</v>
      </c>
      <c r="W1207" s="1">
        <f t="shared" si="74"/>
        <v>1.259891838847409</v>
      </c>
      <c r="X1207" s="1">
        <f t="shared" si="75"/>
        <v>577.79344139748741</v>
      </c>
    </row>
    <row r="1208" spans="1:24" hidden="1" x14ac:dyDescent="0.3">
      <c r="A1208" s="18" t="str">
        <f t="shared" si="72"/>
        <v>ConstMin - Cranes_2010_50</v>
      </c>
      <c r="B1208" s="1" t="s">
        <v>40</v>
      </c>
      <c r="C1208" s="1">
        <v>2020</v>
      </c>
      <c r="D1208" s="1" t="s">
        <v>85</v>
      </c>
      <c r="E1208" s="1">
        <v>2010</v>
      </c>
      <c r="F1208" s="1">
        <v>50</v>
      </c>
      <c r="G1208" s="1" t="s">
        <v>5</v>
      </c>
      <c r="H1208" s="1">
        <v>3.9006268135076299E-7</v>
      </c>
      <c r="I1208" s="1">
        <v>4.7197584443442402E-7</v>
      </c>
      <c r="J1208" s="1">
        <v>5.6169026114509896E-7</v>
      </c>
      <c r="K1208" s="1">
        <v>7.28855762636761E-6</v>
      </c>
      <c r="L1208" s="1">
        <v>8.8280651548064692E-6</v>
      </c>
      <c r="M1208" s="1">
        <v>1.02668035626012E-3</v>
      </c>
      <c r="N1208" s="1">
        <v>3.1191622419211201E-7</v>
      </c>
      <c r="O1208" s="1">
        <v>2.8696292625674299E-7</v>
      </c>
      <c r="P1208" s="1">
        <v>9.4804671603773104E-9</v>
      </c>
      <c r="Q1208" s="1">
        <v>8.3796270504084393E-9</v>
      </c>
      <c r="R1208" s="1">
        <v>33.309513472544197</v>
      </c>
      <c r="S1208" s="1">
        <v>47.900109185079998</v>
      </c>
      <c r="T1208" s="1">
        <v>0.106558625318615</v>
      </c>
      <c r="U1208" s="1">
        <v>2011.80458577336</v>
      </c>
      <c r="V1208" s="1">
        <f t="shared" si="73"/>
        <v>7.7682390060538398E-2</v>
      </c>
      <c r="W1208" s="1">
        <f t="shared" si="74"/>
        <v>1.4530091082464411</v>
      </c>
      <c r="X1208" s="1">
        <f t="shared" si="75"/>
        <v>449.51883568182825</v>
      </c>
    </row>
    <row r="1209" spans="1:24" hidden="1" x14ac:dyDescent="0.3">
      <c r="A1209" s="18" t="str">
        <f t="shared" si="72"/>
        <v>ConstMin - Cranes_2010_100</v>
      </c>
      <c r="B1209" s="1" t="s">
        <v>40</v>
      </c>
      <c r="C1209" s="1">
        <v>2020</v>
      </c>
      <c r="D1209" s="1" t="s">
        <v>85</v>
      </c>
      <c r="E1209" s="1">
        <v>2010</v>
      </c>
      <c r="F1209" s="1">
        <v>100</v>
      </c>
      <c r="G1209" s="1" t="s">
        <v>5</v>
      </c>
      <c r="H1209" s="1">
        <v>2.4106197072341799E-6</v>
      </c>
      <c r="I1209" s="1">
        <v>2.91684984575336E-6</v>
      </c>
      <c r="J1209" s="1">
        <v>3.4712923784172198E-6</v>
      </c>
      <c r="K1209" s="1">
        <v>5.0341856198306601E-5</v>
      </c>
      <c r="L1209" s="1">
        <v>4.24296441468983E-5</v>
      </c>
      <c r="M1209" s="1">
        <v>7.6499563269362301E-3</v>
      </c>
      <c r="N1209" s="1">
        <v>2.8395363999389501E-6</v>
      </c>
      <c r="O1209" s="1">
        <v>2.61237348794383E-6</v>
      </c>
      <c r="P1209" s="1">
        <v>7.0655321386882E-8</v>
      </c>
      <c r="Q1209" s="1">
        <v>6.2437915151262802E-8</v>
      </c>
      <c r="R1209" s="1">
        <v>248.194408106407</v>
      </c>
      <c r="S1209" s="1">
        <v>191.60043674031999</v>
      </c>
      <c r="T1209" s="1">
        <v>0.426234501274463</v>
      </c>
      <c r="U1209" s="1">
        <v>16621.3378872227</v>
      </c>
      <c r="V1209" s="1">
        <f t="shared" si="73"/>
        <v>5.8108102712064312E-2</v>
      </c>
      <c r="W1209" s="1">
        <f t="shared" si="74"/>
        <v>0.84526329790812971</v>
      </c>
      <c r="X1209" s="1">
        <f t="shared" si="75"/>
        <v>449.51883568182507</v>
      </c>
    </row>
    <row r="1210" spans="1:24" hidden="1" x14ac:dyDescent="0.3">
      <c r="A1210" s="18" t="str">
        <f t="shared" si="72"/>
        <v>ConstMin - Cranes_2010_175</v>
      </c>
      <c r="B1210" s="1" t="s">
        <v>40</v>
      </c>
      <c r="C1210" s="1">
        <v>2020</v>
      </c>
      <c r="D1210" s="1" t="s">
        <v>85</v>
      </c>
      <c r="E1210" s="1">
        <v>2010</v>
      </c>
      <c r="F1210" s="1">
        <v>175</v>
      </c>
      <c r="G1210" s="1" t="s">
        <v>5</v>
      </c>
      <c r="H1210" s="1">
        <v>6.4104796470055898E-6</v>
      </c>
      <c r="I1210" s="1">
        <v>7.7566803728767699E-6</v>
      </c>
      <c r="J1210" s="1">
        <v>9.2310906916880498E-6</v>
      </c>
      <c r="K1210" s="1">
        <v>1.1844839079240699E-4</v>
      </c>
      <c r="L1210" s="1">
        <v>9.5612101031144597E-5</v>
      </c>
      <c r="M1210" s="1">
        <v>2.0343270731231201E-2</v>
      </c>
      <c r="N1210" s="1">
        <v>5.9312808214420098E-6</v>
      </c>
      <c r="O1210" s="1">
        <v>5.4567783557266496E-6</v>
      </c>
      <c r="P1210" s="1">
        <v>1.8789131207382299E-7</v>
      </c>
      <c r="Q1210" s="1">
        <v>1.6603904094763501E-7</v>
      </c>
      <c r="R1210" s="1">
        <v>660.01501476655903</v>
      </c>
      <c r="S1210" s="1">
        <v>322.939445796185</v>
      </c>
      <c r="T1210" s="1">
        <v>0.63935175191169502</v>
      </c>
      <c r="U1210" s="1">
        <v>43973.587869247203</v>
      </c>
      <c r="V1210" s="1">
        <f t="shared" si="73"/>
        <v>5.8408034891602303E-2</v>
      </c>
      <c r="W1210" s="1">
        <f t="shared" si="74"/>
        <v>0.71996197659686889</v>
      </c>
      <c r="X1210" s="1">
        <f t="shared" si="75"/>
        <v>505.10449815861023</v>
      </c>
    </row>
    <row r="1211" spans="1:24" hidden="1" x14ac:dyDescent="0.3">
      <c r="A1211" s="18" t="str">
        <f t="shared" si="72"/>
        <v>ConstMin - Cranes_2010_300</v>
      </c>
      <c r="B1211" s="1" t="s">
        <v>40</v>
      </c>
      <c r="C1211" s="1">
        <v>2020</v>
      </c>
      <c r="D1211" s="1" t="s">
        <v>85</v>
      </c>
      <c r="E1211" s="1">
        <v>2010</v>
      </c>
      <c r="F1211" s="1">
        <v>300</v>
      </c>
      <c r="G1211" s="1" t="s">
        <v>5</v>
      </c>
      <c r="H1211" s="1">
        <v>5.0127730361023602E-6</v>
      </c>
      <c r="I1211" s="1">
        <v>6.0654553736838601E-6</v>
      </c>
      <c r="J1211" s="1">
        <v>7.2183931719874E-6</v>
      </c>
      <c r="K1211" s="1">
        <v>3.1555708610821E-5</v>
      </c>
      <c r="L1211" s="1">
        <v>7.47353982489034E-5</v>
      </c>
      <c r="M1211" s="1">
        <v>1.5907733056337001E-2</v>
      </c>
      <c r="N1211" s="1">
        <v>3.3576572296390599E-6</v>
      </c>
      <c r="O1211" s="1">
        <v>3.0890446512679401E-6</v>
      </c>
      <c r="P1211" s="1">
        <v>1.46924497813748E-7</v>
      </c>
      <c r="Q1211" s="1">
        <v>1.2983677871770199E-7</v>
      </c>
      <c r="R1211" s="1">
        <v>516.10887977624998</v>
      </c>
      <c r="S1211" s="1">
        <v>181.14085954854099</v>
      </c>
      <c r="T1211" s="1">
        <v>0.426234501274463</v>
      </c>
      <c r="U1211" s="1">
        <v>35277.182397078301</v>
      </c>
      <c r="V1211" s="1">
        <f t="shared" si="73"/>
        <v>5.6932220390811097E-2</v>
      </c>
      <c r="W1211" s="1">
        <f t="shared" si="74"/>
        <v>0.70148931975694628</v>
      </c>
      <c r="X1211" s="1">
        <f t="shared" si="75"/>
        <v>424.97934589274342</v>
      </c>
    </row>
    <row r="1212" spans="1:24" hidden="1" x14ac:dyDescent="0.3">
      <c r="A1212" s="18" t="str">
        <f t="shared" si="72"/>
        <v>ConstMin - Cranes_2010_600</v>
      </c>
      <c r="B1212" s="1" t="s">
        <v>40</v>
      </c>
      <c r="C1212" s="1">
        <v>2020</v>
      </c>
      <c r="D1212" s="1" t="s">
        <v>85</v>
      </c>
      <c r="E1212" s="1">
        <v>2010</v>
      </c>
      <c r="F1212" s="1">
        <v>600</v>
      </c>
      <c r="G1212" s="1" t="s">
        <v>5</v>
      </c>
      <c r="H1212" s="1">
        <v>1.49594001171687E-5</v>
      </c>
      <c r="I1212" s="1">
        <v>1.8100874141774102E-5</v>
      </c>
      <c r="J1212" s="1">
        <v>2.1541536168722901E-5</v>
      </c>
      <c r="K1212" s="1">
        <v>9.1294472145642106E-5</v>
      </c>
      <c r="L1212" s="1">
        <v>2.23029592058008E-4</v>
      </c>
      <c r="M1212" s="1">
        <v>4.7472754507929503E-2</v>
      </c>
      <c r="N1212" s="1">
        <v>1.0005023698597401E-5</v>
      </c>
      <c r="O1212" s="1">
        <v>9.20462180270964E-6</v>
      </c>
      <c r="P1212" s="1">
        <v>4.3846037591977302E-7</v>
      </c>
      <c r="Q1212" s="1">
        <v>3.87466240496819E-7</v>
      </c>
      <c r="R1212" s="1">
        <v>1540.20123811545</v>
      </c>
      <c r="S1212" s="1">
        <v>311.05356262370799</v>
      </c>
      <c r="T1212" s="1">
        <v>0.63935175191169502</v>
      </c>
      <c r="U1212" s="1">
        <v>103425.309572383</v>
      </c>
      <c r="V1212" s="1">
        <f t="shared" si="73"/>
        <v>5.795105141613157E-2</v>
      </c>
      <c r="W1212" s="1">
        <f t="shared" si="74"/>
        <v>0.71404282773526251</v>
      </c>
      <c r="X1212" s="1">
        <f t="shared" si="75"/>
        <v>486.5139755911228</v>
      </c>
    </row>
    <row r="1213" spans="1:24" hidden="1" x14ac:dyDescent="0.3">
      <c r="A1213" s="18" t="str">
        <f t="shared" si="72"/>
        <v>ConstMin - Cranes_2011_25</v>
      </c>
      <c r="B1213" s="1" t="s">
        <v>40</v>
      </c>
      <c r="C1213" s="1">
        <v>2020</v>
      </c>
      <c r="D1213" s="1" t="s">
        <v>85</v>
      </c>
      <c r="E1213" s="1">
        <v>2011</v>
      </c>
      <c r="F1213" s="1">
        <v>25</v>
      </c>
      <c r="G1213" s="1" t="s">
        <v>5</v>
      </c>
      <c r="H1213" s="1">
        <v>2.19115183854232E-7</v>
      </c>
      <c r="I1213" s="1">
        <v>2.6512937246362099E-7</v>
      </c>
      <c r="J1213" s="1">
        <v>3.15525864750094E-7</v>
      </c>
      <c r="K1213" s="1">
        <v>4.2132210655610698E-6</v>
      </c>
      <c r="L1213" s="1">
        <v>5.2117951163139497E-6</v>
      </c>
      <c r="M1213" s="1">
        <v>6.1111925967864602E-4</v>
      </c>
      <c r="N1213" s="1">
        <v>1.9309453722365599E-7</v>
      </c>
      <c r="O1213" s="1">
        <v>1.77646974245763E-7</v>
      </c>
      <c r="P1213" s="1">
        <v>5.6435271640187797E-9</v>
      </c>
      <c r="Q1213" s="1">
        <v>4.9878732442907298E-9</v>
      </c>
      <c r="R1213" s="1">
        <v>19.827091352704901</v>
      </c>
      <c r="S1213" s="1">
        <v>47.900109185079998</v>
      </c>
      <c r="T1213" s="1">
        <v>0.106558625318615</v>
      </c>
      <c r="U1213" s="1">
        <v>1197.502729627</v>
      </c>
      <c r="V1213" s="1">
        <f t="shared" si="73"/>
        <v>7.3311133184963378E-2</v>
      </c>
      <c r="W1213" s="1">
        <f t="shared" si="74"/>
        <v>1.4411176036606812</v>
      </c>
      <c r="X1213" s="1">
        <f t="shared" si="75"/>
        <v>449.51883568182825</v>
      </c>
    </row>
    <row r="1214" spans="1:24" hidden="1" x14ac:dyDescent="0.3">
      <c r="A1214" s="18" t="str">
        <f t="shared" si="72"/>
        <v>ConstMin - Cranes_2011_100</v>
      </c>
      <c r="B1214" s="1" t="s">
        <v>40</v>
      </c>
      <c r="C1214" s="1">
        <v>2020</v>
      </c>
      <c r="D1214" s="1" t="s">
        <v>85</v>
      </c>
      <c r="E1214" s="1">
        <v>2011</v>
      </c>
      <c r="F1214" s="1">
        <v>100</v>
      </c>
      <c r="G1214" s="1" t="s">
        <v>5</v>
      </c>
      <c r="H1214" s="1">
        <v>4.56341605830457E-6</v>
      </c>
      <c r="I1214" s="1">
        <v>5.5217334305485296E-6</v>
      </c>
      <c r="J1214" s="1">
        <v>6.5713191239585898E-6</v>
      </c>
      <c r="K1214" s="1">
        <v>9.8998211161633199E-5</v>
      </c>
      <c r="L1214" s="1">
        <v>8.3843124945403297E-5</v>
      </c>
      <c r="M1214" s="1">
        <v>1.5198163385611699E-2</v>
      </c>
      <c r="N1214" s="1">
        <v>5.9163041124317497E-6</v>
      </c>
      <c r="O1214" s="1">
        <v>5.4429997834372096E-6</v>
      </c>
      <c r="P1214" s="1">
        <v>1.4037765503029001E-7</v>
      </c>
      <c r="Q1214" s="1">
        <v>1.24045366453209E-7</v>
      </c>
      <c r="R1214" s="1">
        <v>493.08767326088599</v>
      </c>
      <c r="S1214" s="1">
        <v>388.668379739979</v>
      </c>
      <c r="T1214" s="1">
        <v>0.85246900254892599</v>
      </c>
      <c r="U1214" s="1">
        <v>33133.979372833201</v>
      </c>
      <c r="V1214" s="1">
        <f t="shared" si="73"/>
        <v>5.518111094699156E-2</v>
      </c>
      <c r="W1214" s="1">
        <f t="shared" si="74"/>
        <v>0.83788122660154796</v>
      </c>
      <c r="X1214" s="1">
        <f t="shared" si="75"/>
        <v>455.93256596760779</v>
      </c>
    </row>
    <row r="1215" spans="1:24" hidden="1" x14ac:dyDescent="0.3">
      <c r="A1215" s="18" t="str">
        <f t="shared" si="72"/>
        <v>ConstMin - Cranes_2011_175</v>
      </c>
      <c r="B1215" s="1" t="s">
        <v>40</v>
      </c>
      <c r="C1215" s="1">
        <v>2020</v>
      </c>
      <c r="D1215" s="1" t="s">
        <v>85</v>
      </c>
      <c r="E1215" s="1">
        <v>2011</v>
      </c>
      <c r="F1215" s="1">
        <v>175</v>
      </c>
      <c r="G1215" s="1" t="s">
        <v>5</v>
      </c>
      <c r="H1215" s="1">
        <v>4.3753361039119602E-6</v>
      </c>
      <c r="I1215" s="1">
        <v>5.2941566857334699E-6</v>
      </c>
      <c r="J1215" s="1">
        <v>6.3004839896332201E-6</v>
      </c>
      <c r="K1215" s="1">
        <v>8.3985335570877404E-5</v>
      </c>
      <c r="L1215" s="1">
        <v>6.8121632383212995E-5</v>
      </c>
      <c r="M1215" s="1">
        <v>1.45717752062531E-2</v>
      </c>
      <c r="N1215" s="1">
        <v>4.4222440796425297E-6</v>
      </c>
      <c r="O1215" s="1">
        <v>4.0684645532711197E-6</v>
      </c>
      <c r="P1215" s="1">
        <v>1.3459202807484501E-7</v>
      </c>
      <c r="Q1215" s="1">
        <v>1.18932870339103E-7</v>
      </c>
      <c r="R1215" s="1">
        <v>472.76519862487402</v>
      </c>
      <c r="S1215" s="1">
        <v>244.611475689565</v>
      </c>
      <c r="T1215" s="1">
        <v>0.53279312659307898</v>
      </c>
      <c r="U1215" s="1">
        <v>31701.647249367601</v>
      </c>
      <c r="V1215" s="1">
        <f t="shared" si="73"/>
        <v>5.5297253588145905E-2</v>
      </c>
      <c r="W1215" s="1">
        <f t="shared" si="74"/>
        <v>0.71152770957535372</v>
      </c>
      <c r="X1215" s="1">
        <f t="shared" si="75"/>
        <v>459.11154532664818</v>
      </c>
    </row>
    <row r="1216" spans="1:24" hidden="1" x14ac:dyDescent="0.3">
      <c r="A1216" s="18" t="str">
        <f t="shared" si="72"/>
        <v>ConstMin - Cranes_2011_300</v>
      </c>
      <c r="B1216" s="1" t="s">
        <v>40</v>
      </c>
      <c r="C1216" s="1">
        <v>2020</v>
      </c>
      <c r="D1216" s="1" t="s">
        <v>85</v>
      </c>
      <c r="E1216" s="1">
        <v>2011</v>
      </c>
      <c r="F1216" s="1">
        <v>300</v>
      </c>
      <c r="G1216" s="1" t="s">
        <v>5</v>
      </c>
      <c r="H1216" s="1">
        <v>1.6047266776151501E-5</v>
      </c>
      <c r="I1216" s="1">
        <v>1.9417192799143299E-5</v>
      </c>
      <c r="J1216" s="1">
        <v>2.31080641576582E-5</v>
      </c>
      <c r="K1216" s="1">
        <v>1.4627044092309301E-4</v>
      </c>
      <c r="L1216" s="1">
        <v>1.93136607731987E-4</v>
      </c>
      <c r="M1216" s="1">
        <v>7.4490293345261901E-2</v>
      </c>
      <c r="N1216" s="1">
        <v>1.4186632808458201E-6</v>
      </c>
      <c r="O1216" s="1">
        <v>1.30517021837816E-6</v>
      </c>
      <c r="P1216" s="1">
        <v>6.8821828490033501E-7</v>
      </c>
      <c r="Q1216" s="1">
        <v>6.0797976049973705E-7</v>
      </c>
      <c r="R1216" s="1">
        <v>2416.75553119194</v>
      </c>
      <c r="S1216" s="1">
        <v>751.42553416396095</v>
      </c>
      <c r="T1216" s="1">
        <v>1.5983793797792301</v>
      </c>
      <c r="U1216" s="1">
        <v>161957.250130139</v>
      </c>
      <c r="V1216" s="1">
        <f t="shared" si="73"/>
        <v>3.9698550452086714E-2</v>
      </c>
      <c r="W1216" s="1">
        <f t="shared" si="74"/>
        <v>0.39486878693049032</v>
      </c>
      <c r="X1216" s="1">
        <f t="shared" si="75"/>
        <v>470.11713468660281</v>
      </c>
    </row>
    <row r="1217" spans="1:24" hidden="1" x14ac:dyDescent="0.3">
      <c r="A1217" s="18" t="str">
        <f t="shared" si="72"/>
        <v>ConstMin - Cranes_2011_600</v>
      </c>
      <c r="B1217" s="1" t="s">
        <v>40</v>
      </c>
      <c r="C1217" s="1">
        <v>2020</v>
      </c>
      <c r="D1217" s="1" t="s">
        <v>85</v>
      </c>
      <c r="E1217" s="1">
        <v>2011</v>
      </c>
      <c r="F1217" s="1">
        <v>600</v>
      </c>
      <c r="G1217" s="1" t="s">
        <v>5</v>
      </c>
      <c r="H1217" s="1">
        <v>2.87300101461168E-5</v>
      </c>
      <c r="I1217" s="1">
        <v>3.47633122768013E-5</v>
      </c>
      <c r="J1217" s="1">
        <v>4.1371214610408201E-5</v>
      </c>
      <c r="K1217" s="1">
        <v>2.54465699061045E-4</v>
      </c>
      <c r="L1217" s="1">
        <v>3.4577955094339702E-4</v>
      </c>
      <c r="M1217" s="1">
        <v>0.13336270365848699</v>
      </c>
      <c r="N1217" s="1">
        <v>2.5398848926220998E-6</v>
      </c>
      <c r="O1217" s="1">
        <v>2.3366941012123301E-6</v>
      </c>
      <c r="P1217" s="1">
        <v>1.23214243171394E-6</v>
      </c>
      <c r="Q1217" s="1">
        <v>1.08848845921536E-6</v>
      </c>
      <c r="R1217" s="1">
        <v>4326.8060474333297</v>
      </c>
      <c r="S1217" s="1">
        <v>824.99915100159001</v>
      </c>
      <c r="T1217" s="1">
        <v>1.70493800509785</v>
      </c>
      <c r="U1217" s="1">
        <v>290193.45136480901</v>
      </c>
      <c r="V1217" s="1">
        <f t="shared" si="73"/>
        <v>3.9666341143408404E-2</v>
      </c>
      <c r="W1217" s="1">
        <f t="shared" si="74"/>
        <v>0.39454841123664625</v>
      </c>
      <c r="X1217" s="1">
        <f t="shared" si="75"/>
        <v>483.88806427846714</v>
      </c>
    </row>
    <row r="1218" spans="1:24" hidden="1" x14ac:dyDescent="0.3">
      <c r="A1218" s="18" t="str">
        <f t="shared" si="72"/>
        <v>ConstMin - Cranes_2012_100</v>
      </c>
      <c r="B1218" s="1" t="s">
        <v>40</v>
      </c>
      <c r="C1218" s="1">
        <v>2020</v>
      </c>
      <c r="D1218" s="1" t="s">
        <v>85</v>
      </c>
      <c r="E1218" s="1">
        <v>2012</v>
      </c>
      <c r="F1218" s="1">
        <v>100</v>
      </c>
      <c r="G1218" s="1" t="s">
        <v>5</v>
      </c>
      <c r="H1218" s="1">
        <v>1.0420901269278399E-5</v>
      </c>
      <c r="I1218" s="1">
        <v>1.26092905358269E-5</v>
      </c>
      <c r="J1218" s="1">
        <v>1.5006097827761E-5</v>
      </c>
      <c r="K1218" s="1">
        <v>2.5816345040543398E-4</v>
      </c>
      <c r="L1218" s="1">
        <v>1.9253464607858799E-4</v>
      </c>
      <c r="M1218" s="1">
        <v>4.0051883691952103E-2</v>
      </c>
      <c r="N1218" s="1">
        <v>5.7365984526364904E-6</v>
      </c>
      <c r="O1218" s="1">
        <v>5.27767057642557E-6</v>
      </c>
      <c r="P1218" s="1">
        <v>3.69986900063089E-7</v>
      </c>
      <c r="Q1218" s="1">
        <v>3.2689809048987002E-7</v>
      </c>
      <c r="R1218" s="1">
        <v>1299.4392571195101</v>
      </c>
      <c r="S1218" s="1">
        <v>1030.14949455853</v>
      </c>
      <c r="T1218" s="1">
        <v>2.1311725063723101</v>
      </c>
      <c r="U1218" s="1">
        <v>87150.647239651895</v>
      </c>
      <c r="V1218" s="1">
        <f t="shared" si="73"/>
        <v>4.7908065588757771E-2</v>
      </c>
      <c r="W1218" s="1">
        <f t="shared" si="74"/>
        <v>0.73152112930010793</v>
      </c>
      <c r="X1218" s="1">
        <f t="shared" si="75"/>
        <v>483.37217727721833</v>
      </c>
    </row>
    <row r="1219" spans="1:24" hidden="1" x14ac:dyDescent="0.3">
      <c r="A1219" s="18" t="str">
        <f t="shared" si="72"/>
        <v>ConstMin - Cranes_2012_175</v>
      </c>
      <c r="B1219" s="1" t="s">
        <v>40</v>
      </c>
      <c r="C1219" s="1">
        <v>2020</v>
      </c>
      <c r="D1219" s="1" t="s">
        <v>85</v>
      </c>
      <c r="E1219" s="1">
        <v>2012</v>
      </c>
      <c r="F1219" s="1">
        <v>175</v>
      </c>
      <c r="G1219" s="1" t="s">
        <v>5</v>
      </c>
      <c r="H1219" s="1">
        <v>1.9839037775128099E-5</v>
      </c>
      <c r="I1219" s="1">
        <v>2.4005235707905002E-5</v>
      </c>
      <c r="J1219" s="1">
        <v>2.8568214396184401E-5</v>
      </c>
      <c r="K1219" s="1">
        <v>4.4927859055933001E-4</v>
      </c>
      <c r="L1219" s="1">
        <v>3.3881072454822799E-4</v>
      </c>
      <c r="M1219" s="1">
        <v>7.87719944629163E-2</v>
      </c>
      <c r="N1219" s="1">
        <v>1.5483847405200501E-6</v>
      </c>
      <c r="O1219" s="1">
        <v>1.4245139612784401E-6</v>
      </c>
      <c r="P1219" s="1">
        <v>7.2769098196707905E-7</v>
      </c>
      <c r="Q1219" s="1">
        <v>6.4292642942983795E-7</v>
      </c>
      <c r="R1219" s="1">
        <v>2555.6706085032902</v>
      </c>
      <c r="S1219" s="1">
        <v>1136.2904312887399</v>
      </c>
      <c r="T1219" s="1">
        <v>2.4508483823281599</v>
      </c>
      <c r="U1219" s="1">
        <v>171382.23939741999</v>
      </c>
      <c r="V1219" s="1">
        <f t="shared" si="73"/>
        <v>4.6379788306374868E-2</v>
      </c>
      <c r="W1219" s="1">
        <f t="shared" si="74"/>
        <v>0.65460593145942902</v>
      </c>
      <c r="X1219" s="1">
        <f t="shared" si="75"/>
        <v>463.63146716131484</v>
      </c>
    </row>
    <row r="1220" spans="1:24" hidden="1" x14ac:dyDescent="0.3">
      <c r="A1220" s="18" t="str">
        <f t="shared" si="72"/>
        <v>ConstMin - Cranes_2012_300</v>
      </c>
      <c r="B1220" s="1" t="s">
        <v>40</v>
      </c>
      <c r="C1220" s="1">
        <v>2020</v>
      </c>
      <c r="D1220" s="1" t="s">
        <v>85</v>
      </c>
      <c r="E1220" s="1">
        <v>2012</v>
      </c>
      <c r="F1220" s="1">
        <v>300</v>
      </c>
      <c r="G1220" s="1" t="s">
        <v>5</v>
      </c>
      <c r="H1220" s="1">
        <v>2.9267235095375099E-5</v>
      </c>
      <c r="I1220" s="1">
        <v>3.5413354465403801E-5</v>
      </c>
      <c r="J1220" s="1">
        <v>4.2144818537340103E-5</v>
      </c>
      <c r="K1220" s="1">
        <v>2.7830575335152598E-4</v>
      </c>
      <c r="L1220" s="1">
        <v>3.6934298265879802E-4</v>
      </c>
      <c r="M1220" s="1">
        <v>0.14322129600212899</v>
      </c>
      <c r="N1220" s="1">
        <v>2.6891686119498799E-6</v>
      </c>
      <c r="O1220" s="1">
        <v>2.4740351229938899E-6</v>
      </c>
      <c r="P1220" s="1">
        <v>1.3232738902159001E-6</v>
      </c>
      <c r="Q1220" s="1">
        <v>1.16895296462643E-6</v>
      </c>
      <c r="R1220" s="1">
        <v>4646.6572187239299</v>
      </c>
      <c r="S1220" s="1">
        <v>1442.3519229800099</v>
      </c>
      <c r="T1220" s="1">
        <v>3.09020013423986</v>
      </c>
      <c r="U1220" s="1">
        <v>311249.59772444598</v>
      </c>
      <c r="V1220" s="1">
        <f t="shared" si="73"/>
        <v>3.7674445442845317E-2</v>
      </c>
      <c r="W1220" s="1">
        <f t="shared" si="74"/>
        <v>0.39292499284331739</v>
      </c>
      <c r="X1220" s="1">
        <f t="shared" si="75"/>
        <v>466.75032694437624</v>
      </c>
    </row>
    <row r="1221" spans="1:24" hidden="1" x14ac:dyDescent="0.3">
      <c r="A1221" s="18" t="str">
        <f t="shared" si="72"/>
        <v>ConstMin - Cranes_2012_600</v>
      </c>
      <c r="B1221" s="1" t="s">
        <v>40</v>
      </c>
      <c r="C1221" s="1">
        <v>2020</v>
      </c>
      <c r="D1221" s="1" t="s">
        <v>85</v>
      </c>
      <c r="E1221" s="1">
        <v>2012</v>
      </c>
      <c r="F1221" s="1">
        <v>600</v>
      </c>
      <c r="G1221" s="1" t="s">
        <v>5</v>
      </c>
      <c r="H1221" s="1">
        <v>4.67391785994536E-5</v>
      </c>
      <c r="I1221" s="1">
        <v>5.6554406105338798E-5</v>
      </c>
      <c r="J1221" s="1">
        <v>6.7304417183213205E-5</v>
      </c>
      <c r="K1221" s="1">
        <v>4.32917312608297E-4</v>
      </c>
      <c r="L1221" s="1">
        <v>5.8983322390000498E-4</v>
      </c>
      <c r="M1221" s="1">
        <v>0.22872149389152699</v>
      </c>
      <c r="N1221" s="1">
        <v>4.29454752484741E-6</v>
      </c>
      <c r="O1221" s="1">
        <v>3.9509837228596097E-6</v>
      </c>
      <c r="P1221" s="1">
        <v>2.1132414623125101E-6</v>
      </c>
      <c r="Q1221" s="1">
        <v>1.8667940859459301E-6</v>
      </c>
      <c r="R1221" s="1">
        <v>7420.6169776077604</v>
      </c>
      <c r="S1221" s="1">
        <v>1467.7877129691101</v>
      </c>
      <c r="T1221" s="1">
        <v>2.9836415089212398</v>
      </c>
      <c r="U1221" s="1">
        <v>498576.033501759</v>
      </c>
      <c r="V1221" s="1">
        <f t="shared" si="73"/>
        <v>3.7559832651675167E-2</v>
      </c>
      <c r="W1221" s="1">
        <f t="shared" si="74"/>
        <v>0.39172964067234495</v>
      </c>
      <c r="X1221" s="1">
        <f t="shared" si="75"/>
        <v>491.94506396976652</v>
      </c>
    </row>
    <row r="1222" spans="1:24" hidden="1" x14ac:dyDescent="0.3">
      <c r="A1222" s="18" t="str">
        <f t="shared" si="72"/>
        <v>ConstMin - Cranes_2012_9999</v>
      </c>
      <c r="B1222" s="1" t="s">
        <v>40</v>
      </c>
      <c r="C1222" s="1">
        <v>2020</v>
      </c>
      <c r="D1222" s="1" t="s">
        <v>85</v>
      </c>
      <c r="E1222" s="1">
        <v>2012</v>
      </c>
      <c r="F1222" s="1">
        <v>9999</v>
      </c>
      <c r="G1222" s="1" t="s">
        <v>5</v>
      </c>
      <c r="H1222" s="1">
        <v>7.2451494868612398E-6</v>
      </c>
      <c r="I1222" s="1">
        <v>8.7666308791021098E-6</v>
      </c>
      <c r="J1222" s="1">
        <v>1.0433015261080101E-5</v>
      </c>
      <c r="K1222" s="1">
        <v>4.8095729156180902E-5</v>
      </c>
      <c r="L1222" s="1">
        <v>1.13638171945025E-4</v>
      </c>
      <c r="M1222" s="1">
        <v>2.5410226623016199E-2</v>
      </c>
      <c r="N1222" s="1">
        <v>2.9073961868658098E-6</v>
      </c>
      <c r="O1222" s="1">
        <v>2.6748044919165499E-6</v>
      </c>
      <c r="P1222" s="1">
        <v>2.34712791982565E-7</v>
      </c>
      <c r="Q1222" s="1">
        <v>2.0739485378181899E-7</v>
      </c>
      <c r="R1222" s="1">
        <v>824.40681842101105</v>
      </c>
      <c r="S1222" s="1">
        <v>53.724191939593503</v>
      </c>
      <c r="T1222" s="1">
        <v>0.106558625318615</v>
      </c>
      <c r="U1222" s="1">
        <v>55335.917697781297</v>
      </c>
      <c r="V1222" s="1">
        <f t="shared" si="73"/>
        <v>5.2458299080388786E-2</v>
      </c>
      <c r="W1222" s="1">
        <f t="shared" si="74"/>
        <v>0.67999500527063694</v>
      </c>
      <c r="X1222" s="1">
        <f t="shared" si="75"/>
        <v>504.17497203023964</v>
      </c>
    </row>
    <row r="1223" spans="1:24" hidden="1" x14ac:dyDescent="0.3">
      <c r="A1223" s="18" t="str">
        <f t="shared" si="72"/>
        <v>ConstMin - Cranes_2013_100</v>
      </c>
      <c r="B1223" s="1" t="s">
        <v>40</v>
      </c>
      <c r="C1223" s="1">
        <v>2020</v>
      </c>
      <c r="D1223" s="1" t="s">
        <v>85</v>
      </c>
      <c r="E1223" s="1">
        <v>2013</v>
      </c>
      <c r="F1223" s="1">
        <v>100</v>
      </c>
      <c r="G1223" s="1" t="s">
        <v>5</v>
      </c>
      <c r="H1223" s="1">
        <v>1.46332279881998E-5</v>
      </c>
      <c r="I1223" s="1">
        <v>1.7706205865721801E-5</v>
      </c>
      <c r="J1223" s="1">
        <v>2.10718483030078E-5</v>
      </c>
      <c r="K1223" s="1">
        <v>3.7938326034074002E-4</v>
      </c>
      <c r="L1223" s="1">
        <v>2.8438383909389401E-4</v>
      </c>
      <c r="M1223" s="1">
        <v>5.9498339262418397E-2</v>
      </c>
      <c r="N1223" s="1">
        <v>8.3352489614035802E-6</v>
      </c>
      <c r="O1223" s="1">
        <v>7.6684290444913003E-6</v>
      </c>
      <c r="P1223" s="1">
        <v>5.4965265581851599E-7</v>
      </c>
      <c r="Q1223" s="1">
        <v>4.8561744665485497E-7</v>
      </c>
      <c r="R1223" s="1">
        <v>1930.3580916604101</v>
      </c>
      <c r="S1223" s="1">
        <v>1591.04432146769</v>
      </c>
      <c r="T1223" s="1">
        <v>3.30331738487709</v>
      </c>
      <c r="U1223" s="1">
        <v>130311.66232924099</v>
      </c>
      <c r="V1223" s="1">
        <f t="shared" si="73"/>
        <v>4.4991536515708162E-2</v>
      </c>
      <c r="W1223" s="1">
        <f t="shared" si="74"/>
        <v>0.72262041784120057</v>
      </c>
      <c r="X1223" s="1">
        <f t="shared" si="75"/>
        <v>481.65045500975668</v>
      </c>
    </row>
    <row r="1224" spans="1:24" hidden="1" x14ac:dyDescent="0.3">
      <c r="A1224" s="18" t="str">
        <f t="shared" si="72"/>
        <v>ConstMin - Cranes_2013_175</v>
      </c>
      <c r="B1224" s="1" t="s">
        <v>40</v>
      </c>
      <c r="C1224" s="1">
        <v>2020</v>
      </c>
      <c r="D1224" s="1" t="s">
        <v>85</v>
      </c>
      <c r="E1224" s="1">
        <v>2013</v>
      </c>
      <c r="F1224" s="1">
        <v>175</v>
      </c>
      <c r="G1224" s="1" t="s">
        <v>5</v>
      </c>
      <c r="H1224" s="1">
        <v>1.5852582631173E-5</v>
      </c>
      <c r="I1224" s="1">
        <v>1.9181624983719401E-5</v>
      </c>
      <c r="J1224" s="1">
        <v>2.2827718988889201E-5</v>
      </c>
      <c r="K1224" s="1">
        <v>3.7507633828267402E-4</v>
      </c>
      <c r="L1224" s="1">
        <v>2.8436397926525899E-4</v>
      </c>
      <c r="M1224" s="1">
        <v>6.6474681602189306E-2</v>
      </c>
      <c r="N1224" s="1">
        <v>1.28241393692042E-6</v>
      </c>
      <c r="O1224" s="1">
        <v>1.17982082196679E-6</v>
      </c>
      <c r="P1224" s="1">
        <v>6.1411581979004401E-7</v>
      </c>
      <c r="Q1224" s="1">
        <v>5.4255741499729299E-7</v>
      </c>
      <c r="R1224" s="1">
        <v>2156.6978358064498</v>
      </c>
      <c r="S1224" s="1">
        <v>941.48080609185899</v>
      </c>
      <c r="T1224" s="1">
        <v>2.0246138810537002</v>
      </c>
      <c r="U1224" s="1">
        <v>144839.38927402601</v>
      </c>
      <c r="V1224" s="1">
        <f t="shared" si="73"/>
        <v>4.3851788589494185E-2</v>
      </c>
      <c r="W1224" s="1">
        <f t="shared" si="74"/>
        <v>0.65009451033431076</v>
      </c>
      <c r="X1224" s="1">
        <f t="shared" si="75"/>
        <v>465.01746081177214</v>
      </c>
    </row>
    <row r="1225" spans="1:24" hidden="1" x14ac:dyDescent="0.3">
      <c r="A1225" s="18" t="str">
        <f t="shared" si="72"/>
        <v>ConstMin - Cranes_2013_300</v>
      </c>
      <c r="B1225" s="1" t="s">
        <v>40</v>
      </c>
      <c r="C1225" s="1">
        <v>2020</v>
      </c>
      <c r="D1225" s="1" t="s">
        <v>85</v>
      </c>
      <c r="E1225" s="1">
        <v>2013</v>
      </c>
      <c r="F1225" s="1">
        <v>300</v>
      </c>
      <c r="G1225" s="1" t="s">
        <v>5</v>
      </c>
      <c r="H1225" s="1">
        <v>3.48706217937721E-5</v>
      </c>
      <c r="I1225" s="1">
        <v>4.2193452370464297E-5</v>
      </c>
      <c r="J1225" s="1">
        <v>5.02136953830319E-5</v>
      </c>
      <c r="K1225" s="1">
        <v>3.4720801074499398E-4</v>
      </c>
      <c r="L1225" s="1">
        <v>4.6320573228394698E-4</v>
      </c>
      <c r="M1225" s="1">
        <v>0.18061367169694401</v>
      </c>
      <c r="N1225" s="1">
        <v>3.3418474458878701E-6</v>
      </c>
      <c r="O1225" s="1">
        <v>3.0744996502168402E-6</v>
      </c>
      <c r="P1225" s="1">
        <v>1.6688168453900801E-6</v>
      </c>
      <c r="Q1225" s="1">
        <v>1.4741445083632599E-6</v>
      </c>
      <c r="R1225" s="1">
        <v>5859.8116678009001</v>
      </c>
      <c r="S1225" s="1">
        <v>1861.2104459780801</v>
      </c>
      <c r="T1225" s="1">
        <v>3.9426691367887798</v>
      </c>
      <c r="U1225" s="1">
        <v>393520.25186179898</v>
      </c>
      <c r="V1225" s="1">
        <f t="shared" si="73"/>
        <v>3.5503124469749812E-2</v>
      </c>
      <c r="W1225" s="1">
        <f t="shared" si="74"/>
        <v>0.38975835928254976</v>
      </c>
      <c r="X1225" s="1">
        <f t="shared" si="75"/>
        <v>472.06863710962983</v>
      </c>
    </row>
    <row r="1226" spans="1:24" hidden="1" x14ac:dyDescent="0.3">
      <c r="A1226" s="18" t="str">
        <f t="shared" ref="A1226:A1289" si="76">D1226&amp;"_"&amp;E1226&amp;"_"&amp;F1226</f>
        <v>ConstMin - Cranes_2013_600</v>
      </c>
      <c r="B1226" s="1" t="s">
        <v>40</v>
      </c>
      <c r="C1226" s="1">
        <v>2020</v>
      </c>
      <c r="D1226" s="1" t="s">
        <v>85</v>
      </c>
      <c r="E1226" s="1">
        <v>2013</v>
      </c>
      <c r="F1226" s="1">
        <v>600</v>
      </c>
      <c r="G1226" s="1" t="s">
        <v>5</v>
      </c>
      <c r="H1226" s="1">
        <v>3.9381928549210098E-5</v>
      </c>
      <c r="I1226" s="1">
        <v>4.7652133544544201E-5</v>
      </c>
      <c r="J1226" s="1">
        <v>5.6709977110862601E-5</v>
      </c>
      <c r="K1226" s="1">
        <v>3.8290875643515198E-4</v>
      </c>
      <c r="L1226" s="1">
        <v>5.2313191202254302E-4</v>
      </c>
      <c r="M1226" s="1">
        <v>0.20398015142505799</v>
      </c>
      <c r="N1226" s="1">
        <v>3.7741912981839E-6</v>
      </c>
      <c r="O1226" s="1">
        <v>3.4722559943291799E-6</v>
      </c>
      <c r="P1226" s="1">
        <v>1.8847161990844701E-6</v>
      </c>
      <c r="Q1226" s="1">
        <v>1.66485857473127E-6</v>
      </c>
      <c r="R1226" s="1">
        <v>6617.9113690016902</v>
      </c>
      <c r="S1226" s="1">
        <v>1302.21736037651</v>
      </c>
      <c r="T1226" s="1">
        <v>2.66396563296539</v>
      </c>
      <c r="U1226" s="1">
        <v>444230.88629711798</v>
      </c>
      <c r="V1226" s="1">
        <f t="shared" si="73"/>
        <v>3.5519120226516245E-2</v>
      </c>
      <c r="W1226" s="1">
        <f t="shared" si="74"/>
        <v>0.38993396297957428</v>
      </c>
      <c r="X1226" s="1">
        <f t="shared" si="75"/>
        <v>488.82663659851659</v>
      </c>
    </row>
    <row r="1227" spans="1:24" hidden="1" x14ac:dyDescent="0.3">
      <c r="A1227" s="18" t="str">
        <f t="shared" si="76"/>
        <v>ConstMin - Cranes_2013_9999</v>
      </c>
      <c r="B1227" s="1" t="s">
        <v>40</v>
      </c>
      <c r="C1227" s="1">
        <v>2020</v>
      </c>
      <c r="D1227" s="1" t="s">
        <v>85</v>
      </c>
      <c r="E1227" s="1">
        <v>2013</v>
      </c>
      <c r="F1227" s="1">
        <v>9999</v>
      </c>
      <c r="G1227" s="1" t="s">
        <v>5</v>
      </c>
      <c r="H1227" s="1">
        <v>4.69038609681591E-6</v>
      </c>
      <c r="I1227" s="1">
        <v>5.6753671771472496E-6</v>
      </c>
      <c r="J1227" s="1">
        <v>6.7541559794149099E-6</v>
      </c>
      <c r="K1227" s="1">
        <v>4.5604417398917098E-5</v>
      </c>
      <c r="L1227" s="1">
        <v>1.08054751018918E-4</v>
      </c>
      <c r="M1227" s="1">
        <v>2.4294027781676199E-2</v>
      </c>
      <c r="N1227" s="1">
        <v>2.7353734741057599E-6</v>
      </c>
      <c r="O1227" s="1">
        <v>2.5165435961772998E-6</v>
      </c>
      <c r="P1227" s="1">
        <v>2.2446962305523799E-7</v>
      </c>
      <c r="Q1227" s="1">
        <v>1.98284588890224E-7</v>
      </c>
      <c r="R1227" s="1">
        <v>788.19297628704101</v>
      </c>
      <c r="S1227" s="1">
        <v>52.892180117520198</v>
      </c>
      <c r="T1227" s="1">
        <v>0.106558625318615</v>
      </c>
      <c r="U1227" s="1">
        <v>52892.180117520198</v>
      </c>
      <c r="V1227" s="1">
        <f t="shared" ref="V1227:V1290" si="77">IFERROR(CONVERT(I1227,"ton","g")*365/U1227,0)</f>
        <v>3.5529663690007131E-2</v>
      </c>
      <c r="W1227" s="1">
        <f t="shared" ref="W1227:W1290" si="78">IFERROR(CONVERT(L1227,"ton","g")*365/U1227,0)</f>
        <v>0.67645825265165993</v>
      </c>
      <c r="X1227" s="1">
        <f t="shared" ref="X1227:X1290" si="79">S1227/T1227</f>
        <v>496.36695255189562</v>
      </c>
    </row>
    <row r="1228" spans="1:24" hidden="1" x14ac:dyDescent="0.3">
      <c r="A1228" s="18" t="str">
        <f t="shared" si="76"/>
        <v>ConstMin - Cranes_2014_50</v>
      </c>
      <c r="B1228" s="1" t="s">
        <v>40</v>
      </c>
      <c r="C1228" s="1">
        <v>2020</v>
      </c>
      <c r="D1228" s="1" t="s">
        <v>85</v>
      </c>
      <c r="E1228" s="1">
        <v>2014</v>
      </c>
      <c r="F1228" s="1">
        <v>50</v>
      </c>
      <c r="G1228" s="1" t="s">
        <v>5</v>
      </c>
      <c r="H1228" s="1">
        <v>2.9329329560745898E-7</v>
      </c>
      <c r="I1228" s="1">
        <v>3.5488488768502599E-7</v>
      </c>
      <c r="J1228" s="1">
        <v>4.2234234567474199E-7</v>
      </c>
      <c r="K1228" s="1">
        <v>6.2842399646010398E-6</v>
      </c>
      <c r="L1228" s="1">
        <v>5.0400656940868197E-6</v>
      </c>
      <c r="M1228" s="1">
        <v>1.00443046369734E-3</v>
      </c>
      <c r="N1228" s="1">
        <v>2.0616852308565398E-8</v>
      </c>
      <c r="O1228" s="1">
        <v>1.8967504123880199E-8</v>
      </c>
      <c r="P1228" s="1">
        <v>9.2776589511294805E-9</v>
      </c>
      <c r="Q1228" s="1">
        <v>8.1980264183802793E-9</v>
      </c>
      <c r="R1228" s="1">
        <v>32.5876402122218</v>
      </c>
      <c r="S1228" s="1">
        <v>51.822450631997299</v>
      </c>
      <c r="T1228" s="1">
        <v>0.106558625318615</v>
      </c>
      <c r="U1228" s="1">
        <v>1969.2531240158901</v>
      </c>
      <c r="V1228" s="1">
        <f t="shared" si="77"/>
        <v>5.9672545384309453E-2</v>
      </c>
      <c r="W1228" s="1">
        <f t="shared" si="78"/>
        <v>0.84746789538479084</v>
      </c>
      <c r="X1228" s="1">
        <f t="shared" si="79"/>
        <v>486.32807036545262</v>
      </c>
    </row>
    <row r="1229" spans="1:24" hidden="1" x14ac:dyDescent="0.3">
      <c r="A1229" s="18" t="str">
        <f t="shared" si="76"/>
        <v>ConstMin - Cranes_2014_100</v>
      </c>
      <c r="B1229" s="1" t="s">
        <v>40</v>
      </c>
      <c r="C1229" s="1">
        <v>2020</v>
      </c>
      <c r="D1229" s="1" t="s">
        <v>85</v>
      </c>
      <c r="E1229" s="1">
        <v>2014</v>
      </c>
      <c r="F1229" s="1">
        <v>100</v>
      </c>
      <c r="G1229" s="1" t="s">
        <v>5</v>
      </c>
      <c r="H1229" s="1">
        <v>1.1406801476557701E-5</v>
      </c>
      <c r="I1229" s="1">
        <v>1.38022297866348E-5</v>
      </c>
      <c r="J1229" s="1">
        <v>1.64257941262431E-5</v>
      </c>
      <c r="K1229" s="1">
        <v>3.10781468585965E-4</v>
      </c>
      <c r="L1229" s="1">
        <v>2.34192326768542E-4</v>
      </c>
      <c r="M1229" s="1">
        <v>4.9285391406656803E-2</v>
      </c>
      <c r="N1229" s="1">
        <v>1.0807244647734801E-6</v>
      </c>
      <c r="O1229" s="1">
        <v>9.9426650759160498E-7</v>
      </c>
      <c r="P1229" s="1">
        <v>4.5532568092332599E-7</v>
      </c>
      <c r="Q1229" s="1">
        <v>4.02260739190134E-7</v>
      </c>
      <c r="R1229" s="1">
        <v>1599.0102460319199</v>
      </c>
      <c r="S1229" s="1">
        <v>1096.7104403244</v>
      </c>
      <c r="T1229" s="1">
        <v>2.3442897570095398</v>
      </c>
      <c r="U1229" s="1">
        <v>107826.576473712</v>
      </c>
      <c r="V1229" s="1">
        <f t="shared" si="77"/>
        <v>4.2384985383110405E-2</v>
      </c>
      <c r="W1229" s="1">
        <f t="shared" si="78"/>
        <v>0.71917643021225486</v>
      </c>
      <c r="X1229" s="1">
        <f t="shared" si="79"/>
        <v>467.82205017327004</v>
      </c>
    </row>
    <row r="1230" spans="1:24" hidden="1" x14ac:dyDescent="0.3">
      <c r="A1230" s="18" t="str">
        <f t="shared" si="76"/>
        <v>ConstMin - Cranes_2014_175</v>
      </c>
      <c r="B1230" s="1" t="s">
        <v>40</v>
      </c>
      <c r="C1230" s="1">
        <v>2020</v>
      </c>
      <c r="D1230" s="1" t="s">
        <v>85</v>
      </c>
      <c r="E1230" s="1">
        <v>2014</v>
      </c>
      <c r="F1230" s="1">
        <v>175</v>
      </c>
      <c r="G1230" s="1" t="s">
        <v>5</v>
      </c>
      <c r="H1230" s="1">
        <v>2.33259961733011E-5</v>
      </c>
      <c r="I1230" s="1">
        <v>2.82244553696943E-5</v>
      </c>
      <c r="J1230" s="1">
        <v>3.3589434489553602E-5</v>
      </c>
      <c r="K1230" s="1">
        <v>5.7887400167898296E-4</v>
      </c>
      <c r="L1230" s="1">
        <v>4.4129949749056603E-4</v>
      </c>
      <c r="M1230" s="1">
        <v>0.1037381066635</v>
      </c>
      <c r="N1230" s="1">
        <v>1.96276467337764E-6</v>
      </c>
      <c r="O1230" s="1">
        <v>1.80574349950743E-6</v>
      </c>
      <c r="P1230" s="1">
        <v>9.5841046160348297E-7</v>
      </c>
      <c r="Q1230" s="1">
        <v>8.4669648099839098E-7</v>
      </c>
      <c r="R1230" s="1">
        <v>3365.6686235931002</v>
      </c>
      <c r="S1230" s="1">
        <v>1539.34072966742</v>
      </c>
      <c r="T1230" s="1">
        <v>3.1967587595584699</v>
      </c>
      <c r="U1230" s="1">
        <v>225513.41689627699</v>
      </c>
      <c r="V1230" s="1">
        <f t="shared" si="77"/>
        <v>4.1442102997182956E-2</v>
      </c>
      <c r="W1230" s="1">
        <f t="shared" si="78"/>
        <v>0.6479621657198058</v>
      </c>
      <c r="X1230" s="1">
        <f t="shared" si="79"/>
        <v>481.53171554303668</v>
      </c>
    </row>
    <row r="1231" spans="1:24" hidden="1" x14ac:dyDescent="0.3">
      <c r="A1231" s="18" t="str">
        <f t="shared" si="76"/>
        <v>ConstMin - Cranes_2014_300</v>
      </c>
      <c r="B1231" s="1" t="s">
        <v>40</v>
      </c>
      <c r="C1231" s="1">
        <v>2020</v>
      </c>
      <c r="D1231" s="1" t="s">
        <v>85</v>
      </c>
      <c r="E1231" s="1">
        <v>2014</v>
      </c>
      <c r="F1231" s="1">
        <v>300</v>
      </c>
      <c r="G1231" s="1" t="s">
        <v>5</v>
      </c>
      <c r="H1231" s="1">
        <v>2.00910545271433E-5</v>
      </c>
      <c r="I1231" s="1">
        <v>2.4310175977843401E-5</v>
      </c>
      <c r="J1231" s="1">
        <v>2.8931118519086399E-5</v>
      </c>
      <c r="K1231" s="1">
        <v>3.0992545686007902E-4</v>
      </c>
      <c r="L1231" s="1">
        <v>8.2810604284769198E-5</v>
      </c>
      <c r="M1231" s="1">
        <v>0.16301613616994301</v>
      </c>
      <c r="N1231" s="1">
        <v>2.9708388679156499E-6</v>
      </c>
      <c r="O1231" s="1">
        <v>2.7331717584823999E-6</v>
      </c>
      <c r="P1231" s="1">
        <v>1.50656228956191E-6</v>
      </c>
      <c r="Q1231" s="1">
        <v>1.3305157890413699E-6</v>
      </c>
      <c r="R1231" s="1">
        <v>5288.87900784874</v>
      </c>
      <c r="S1231" s="1">
        <v>1686.3691045109499</v>
      </c>
      <c r="T1231" s="1">
        <v>3.5164346355143201</v>
      </c>
      <c r="U1231" s="1">
        <v>354955.14545251802</v>
      </c>
      <c r="V1231" s="1">
        <f t="shared" si="77"/>
        <v>2.26779204332423E-2</v>
      </c>
      <c r="W1231" s="1">
        <f t="shared" si="78"/>
        <v>7.7250460741638272E-2</v>
      </c>
      <c r="X1231" s="1">
        <f t="shared" si="79"/>
        <v>479.5678803409063</v>
      </c>
    </row>
    <row r="1232" spans="1:24" hidden="1" x14ac:dyDescent="0.3">
      <c r="A1232" s="18" t="str">
        <f t="shared" si="76"/>
        <v>ConstMin - Cranes_2014_600</v>
      </c>
      <c r="B1232" s="1" t="s">
        <v>40</v>
      </c>
      <c r="C1232" s="1">
        <v>2020</v>
      </c>
      <c r="D1232" s="1" t="s">
        <v>85</v>
      </c>
      <c r="E1232" s="1">
        <v>2014</v>
      </c>
      <c r="F1232" s="1">
        <v>600</v>
      </c>
      <c r="G1232" s="1" t="s">
        <v>5</v>
      </c>
      <c r="H1232" s="1">
        <v>3.5841344443201803E-5</v>
      </c>
      <c r="I1232" s="1">
        <v>4.33680267762742E-5</v>
      </c>
      <c r="J1232" s="1">
        <v>5.1611535998210603E-5</v>
      </c>
      <c r="K1232" s="1">
        <v>5.4129391878154096E-4</v>
      </c>
      <c r="L1232" s="1">
        <v>1.4772959715530199E-4</v>
      </c>
      <c r="M1232" s="1">
        <v>0.29081188736873997</v>
      </c>
      <c r="N1232" s="1">
        <v>5.2998143530177499E-6</v>
      </c>
      <c r="O1232" s="1">
        <v>4.8758292047763299E-6</v>
      </c>
      <c r="P1232" s="1">
        <v>2.6876248766522399E-6</v>
      </c>
      <c r="Q1232" s="1">
        <v>2.3735675306502102E-6</v>
      </c>
      <c r="R1232" s="1">
        <v>9435.0714136297102</v>
      </c>
      <c r="S1232" s="1">
        <v>1850.7508687863001</v>
      </c>
      <c r="T1232" s="1">
        <v>3.6229932608329301</v>
      </c>
      <c r="U1232" s="1">
        <v>632058.180903311</v>
      </c>
      <c r="V1232" s="1">
        <f t="shared" si="77"/>
        <v>2.2719627478405377E-2</v>
      </c>
      <c r="W1232" s="1">
        <f t="shared" si="78"/>
        <v>7.7392532342272863E-2</v>
      </c>
      <c r="X1232" s="1">
        <f t="shared" si="79"/>
        <v>510.83475334999946</v>
      </c>
    </row>
    <row r="1233" spans="1:24" hidden="1" x14ac:dyDescent="0.3">
      <c r="A1233" s="18" t="str">
        <f t="shared" si="76"/>
        <v>ConstMin - Cranes_2014_9999</v>
      </c>
      <c r="B1233" s="1" t="s">
        <v>40</v>
      </c>
      <c r="C1233" s="1">
        <v>2020</v>
      </c>
      <c r="D1233" s="1" t="s">
        <v>85</v>
      </c>
      <c r="E1233" s="1">
        <v>2014</v>
      </c>
      <c r="F1233" s="1">
        <v>9999</v>
      </c>
      <c r="G1233" s="1" t="s">
        <v>5</v>
      </c>
      <c r="H1233" s="1">
        <v>4.4898292461319002E-6</v>
      </c>
      <c r="I1233" s="1">
        <v>5.4326933878195996E-6</v>
      </c>
      <c r="J1233" s="1">
        <v>6.4653541144299304E-6</v>
      </c>
      <c r="K1233" s="1">
        <v>4.6023643930843098E-5</v>
      </c>
      <c r="L1233" s="1">
        <v>1.09364571068602E-4</v>
      </c>
      <c r="M1233" s="1">
        <v>2.4726349753279E-2</v>
      </c>
      <c r="N1233" s="1">
        <v>2.7381358912100002E-6</v>
      </c>
      <c r="O1233" s="1">
        <v>2.5190850199131999E-6</v>
      </c>
      <c r="P1233" s="1">
        <v>2.284726707836E-7</v>
      </c>
      <c r="Q1233" s="1">
        <v>2.0181314270508901E-7</v>
      </c>
      <c r="R1233" s="1">
        <v>802.21918653814203</v>
      </c>
      <c r="S1233" s="1">
        <v>53.843050771318303</v>
      </c>
      <c r="T1233" s="1">
        <v>0.106558625318615</v>
      </c>
      <c r="U1233" s="1">
        <v>53843.050771318303</v>
      </c>
      <c r="V1233" s="1">
        <f t="shared" si="77"/>
        <v>3.3409820037932879E-2</v>
      </c>
      <c r="W1233" s="1">
        <f t="shared" si="78"/>
        <v>0.6725670633501698</v>
      </c>
      <c r="X1233" s="1">
        <f t="shared" si="79"/>
        <v>505.29040338428916</v>
      </c>
    </row>
    <row r="1234" spans="1:24" hidden="1" x14ac:dyDescent="0.3">
      <c r="A1234" s="18" t="str">
        <f t="shared" si="76"/>
        <v>ConstMin - Cranes_2015_100</v>
      </c>
      <c r="B1234" s="1" t="s">
        <v>40</v>
      </c>
      <c r="C1234" s="1">
        <v>2020</v>
      </c>
      <c r="D1234" s="1" t="s">
        <v>85</v>
      </c>
      <c r="E1234" s="1">
        <v>2015</v>
      </c>
      <c r="F1234" s="1">
        <v>100</v>
      </c>
      <c r="G1234" s="1" t="s">
        <v>5</v>
      </c>
      <c r="H1234" s="1">
        <v>7.0574626414119596E-6</v>
      </c>
      <c r="I1234" s="1">
        <v>8.5395297961084704E-6</v>
      </c>
      <c r="J1234" s="1">
        <v>1.01627462036332E-5</v>
      </c>
      <c r="K1234" s="1">
        <v>2.6466778025436899E-4</v>
      </c>
      <c r="L1234" s="1">
        <v>1.1099004890592301E-4</v>
      </c>
      <c r="M1234" s="1">
        <v>4.2456343565102098E-2</v>
      </c>
      <c r="N1234" s="1">
        <v>8.9759777526804799E-7</v>
      </c>
      <c r="O1234" s="1">
        <v>8.2578995324660398E-7</v>
      </c>
      <c r="P1234" s="1">
        <v>3.9231822715926701E-7</v>
      </c>
      <c r="Q1234" s="1">
        <v>3.4652296874123099E-7</v>
      </c>
      <c r="R1234" s="1">
        <v>1377.4493096646199</v>
      </c>
      <c r="S1234" s="1">
        <v>993.89755088248</v>
      </c>
      <c r="T1234" s="1">
        <v>2.1311725063723101</v>
      </c>
      <c r="U1234" s="1">
        <v>92631.251742247201</v>
      </c>
      <c r="V1234" s="1">
        <f t="shared" si="77"/>
        <v>3.0525657430030936E-2</v>
      </c>
      <c r="W1234" s="1">
        <f t="shared" si="78"/>
        <v>0.39674833298064532</v>
      </c>
      <c r="X1234" s="1">
        <f t="shared" si="79"/>
        <v>466.36184912796955</v>
      </c>
    </row>
    <row r="1235" spans="1:24" hidden="1" x14ac:dyDescent="0.3">
      <c r="A1235" s="18" t="str">
        <f t="shared" si="76"/>
        <v>ConstMin - Cranes_2015_175</v>
      </c>
      <c r="B1235" s="1" t="s">
        <v>40</v>
      </c>
      <c r="C1235" s="1">
        <v>2020</v>
      </c>
      <c r="D1235" s="1" t="s">
        <v>85</v>
      </c>
      <c r="E1235" s="1">
        <v>2015</v>
      </c>
      <c r="F1235" s="1">
        <v>175</v>
      </c>
      <c r="G1235" s="1" t="s">
        <v>5</v>
      </c>
      <c r="H1235" s="1">
        <v>1.7054658163357402E-5</v>
      </c>
      <c r="I1235" s="1">
        <v>2.0636136377662402E-5</v>
      </c>
      <c r="J1235" s="1">
        <v>2.45587077552347E-5</v>
      </c>
      <c r="K1235" s="1">
        <v>8.1269850319105397E-4</v>
      </c>
      <c r="L1235" s="1">
        <v>7.4369153989769699E-5</v>
      </c>
      <c r="M1235" s="1">
        <v>0.1473135313027</v>
      </c>
      <c r="N1235" s="1">
        <v>2.7315451537426902E-6</v>
      </c>
      <c r="O1235" s="1">
        <v>2.5130215414432799E-6</v>
      </c>
      <c r="P1235" s="1">
        <v>1.36147501228251E-6</v>
      </c>
      <c r="Q1235" s="1">
        <v>1.2023532390275301E-6</v>
      </c>
      <c r="R1235" s="1">
        <v>4779.4252862593203</v>
      </c>
      <c r="S1235" s="1">
        <v>2144.80761847337</v>
      </c>
      <c r="T1235" s="1">
        <v>4.3689036380632498</v>
      </c>
      <c r="U1235" s="1">
        <v>320988.76943786902</v>
      </c>
      <c r="V1235" s="1">
        <f t="shared" si="77"/>
        <v>2.1287622109686322E-2</v>
      </c>
      <c r="W1235" s="1">
        <f t="shared" si="78"/>
        <v>7.6716998656054719E-2</v>
      </c>
      <c r="X1235" s="1">
        <f t="shared" si="79"/>
        <v>490.92582399555295</v>
      </c>
    </row>
    <row r="1236" spans="1:24" hidden="1" x14ac:dyDescent="0.3">
      <c r="A1236" s="18" t="str">
        <f t="shared" si="76"/>
        <v>ConstMin - Cranes_2015_300</v>
      </c>
      <c r="B1236" s="1" t="s">
        <v>40</v>
      </c>
      <c r="C1236" s="1">
        <v>2020</v>
      </c>
      <c r="D1236" s="1" t="s">
        <v>85</v>
      </c>
      <c r="E1236" s="1">
        <v>2015</v>
      </c>
      <c r="F1236" s="1">
        <v>300</v>
      </c>
      <c r="G1236" s="1" t="s">
        <v>5</v>
      </c>
      <c r="H1236" s="1">
        <v>2.8953138724127101E-5</v>
      </c>
      <c r="I1236" s="1">
        <v>3.5033297856193799E-5</v>
      </c>
      <c r="J1236" s="1">
        <v>4.1692519762742997E-5</v>
      </c>
      <c r="K1236" s="1">
        <v>4.7007639825704398E-4</v>
      </c>
      <c r="L1236" s="1">
        <v>1.2625409501833599E-4</v>
      </c>
      <c r="M1236" s="1">
        <v>0.25008939299129701</v>
      </c>
      <c r="N1236" s="1">
        <v>4.4867807169024102E-6</v>
      </c>
      <c r="O1236" s="1">
        <v>4.1278382595502102E-6</v>
      </c>
      <c r="P1236" s="1">
        <v>2.3113318673687298E-6</v>
      </c>
      <c r="Q1236" s="1">
        <v>2.0411960058960502E-6</v>
      </c>
      <c r="R1236" s="1">
        <v>8113.8749313651097</v>
      </c>
      <c r="S1236" s="1">
        <v>2465.8453229619599</v>
      </c>
      <c r="T1236" s="1">
        <v>5.0082553899749396</v>
      </c>
      <c r="U1236" s="1">
        <v>543325.40775732102</v>
      </c>
      <c r="V1236" s="1">
        <f t="shared" si="77"/>
        <v>2.1350576569651881E-2</v>
      </c>
      <c r="W1236" s="1">
        <f t="shared" si="78"/>
        <v>7.6943875908745241E-2</v>
      </c>
      <c r="X1236" s="1">
        <f t="shared" si="79"/>
        <v>492.35614619371449</v>
      </c>
    </row>
    <row r="1237" spans="1:24" hidden="1" x14ac:dyDescent="0.3">
      <c r="A1237" s="18" t="str">
        <f t="shared" si="76"/>
        <v>ConstMin - Cranes_2015_600</v>
      </c>
      <c r="B1237" s="1" t="s">
        <v>40</v>
      </c>
      <c r="C1237" s="1">
        <v>2020</v>
      </c>
      <c r="D1237" s="1" t="s">
        <v>85</v>
      </c>
      <c r="E1237" s="1">
        <v>2015</v>
      </c>
      <c r="F1237" s="1">
        <v>600</v>
      </c>
      <c r="G1237" s="1" t="s">
        <v>5</v>
      </c>
      <c r="H1237" s="1">
        <v>3.3703141990703902E-5</v>
      </c>
      <c r="I1237" s="1">
        <v>4.0780801808751697E-5</v>
      </c>
      <c r="J1237" s="1">
        <v>4.85325244666136E-5</v>
      </c>
      <c r="K1237" s="1">
        <v>5.3716362817330895E-4</v>
      </c>
      <c r="L1237" s="1">
        <v>1.4696712960397999E-4</v>
      </c>
      <c r="M1237" s="1">
        <v>0.291118638385509</v>
      </c>
      <c r="N1237" s="1">
        <v>5.2228744186861303E-6</v>
      </c>
      <c r="O1237" s="1">
        <v>4.8050444651912401E-6</v>
      </c>
      <c r="P1237" s="1">
        <v>2.6905250879985798E-6</v>
      </c>
      <c r="Q1237" s="1">
        <v>2.37607119121232E-6</v>
      </c>
      <c r="R1237" s="1">
        <v>9445.0236125429292</v>
      </c>
      <c r="S1237" s="1">
        <v>1696.9475405344599</v>
      </c>
      <c r="T1237" s="1">
        <v>3.30331738487709</v>
      </c>
      <c r="U1237" s="1">
        <v>633168.72652046196</v>
      </c>
      <c r="V1237" s="1">
        <f t="shared" si="77"/>
        <v>2.1326761147139425E-2</v>
      </c>
      <c r="W1237" s="1">
        <f t="shared" si="78"/>
        <v>7.6858049143901985E-2</v>
      </c>
      <c r="X1237" s="1">
        <f t="shared" si="79"/>
        <v>513.7101110245269</v>
      </c>
    </row>
    <row r="1238" spans="1:24" hidden="1" x14ac:dyDescent="0.3">
      <c r="A1238" s="18" t="str">
        <f t="shared" si="76"/>
        <v>ConstMin - Cranes_2016_50</v>
      </c>
      <c r="B1238" s="1" t="s">
        <v>40</v>
      </c>
      <c r="C1238" s="1">
        <v>2020</v>
      </c>
      <c r="D1238" s="1" t="s">
        <v>85</v>
      </c>
      <c r="E1238" s="1">
        <v>2016</v>
      </c>
      <c r="F1238" s="1">
        <v>50</v>
      </c>
      <c r="G1238" s="1" t="s">
        <v>5</v>
      </c>
      <c r="H1238" s="1">
        <v>3.0021226936942202E-7</v>
      </c>
      <c r="I1238" s="1">
        <v>3.63256845937E-7</v>
      </c>
      <c r="J1238" s="1">
        <v>4.3230566789196698E-7</v>
      </c>
      <c r="K1238" s="1">
        <v>7.10376868870632E-6</v>
      </c>
      <c r="L1238" s="1">
        <v>6.0210456786051402E-6</v>
      </c>
      <c r="M1238" s="1">
        <v>1.2222385193572901E-3</v>
      </c>
      <c r="N1238" s="1">
        <v>2.30753898501195E-8</v>
      </c>
      <c r="O1238" s="1">
        <v>2.1229358662109901E-8</v>
      </c>
      <c r="P1238" s="1">
        <v>1.12911948709877E-8</v>
      </c>
      <c r="Q1238" s="1">
        <v>9.9757464885814695E-9</v>
      </c>
      <c r="R1238" s="1">
        <v>39.654182705409802</v>
      </c>
      <c r="S1238" s="1">
        <v>47.900109185079998</v>
      </c>
      <c r="T1238" s="1">
        <v>0.106558625318615</v>
      </c>
      <c r="U1238" s="1">
        <v>2395.005459254</v>
      </c>
      <c r="V1238" s="1">
        <f t="shared" si="77"/>
        <v>5.0222219374224941E-2</v>
      </c>
      <c r="W1238" s="1">
        <f t="shared" si="78"/>
        <v>0.83244205942805627</v>
      </c>
      <c r="X1238" s="1">
        <f t="shared" si="79"/>
        <v>449.51883568182825</v>
      </c>
    </row>
    <row r="1239" spans="1:24" hidden="1" x14ac:dyDescent="0.3">
      <c r="A1239" s="18" t="str">
        <f t="shared" si="76"/>
        <v>ConstMin - Cranes_2016_100</v>
      </c>
      <c r="B1239" s="1" t="s">
        <v>40</v>
      </c>
      <c r="C1239" s="1">
        <v>2020</v>
      </c>
      <c r="D1239" s="1" t="s">
        <v>85</v>
      </c>
      <c r="E1239" s="1">
        <v>2016</v>
      </c>
      <c r="F1239" s="1">
        <v>100</v>
      </c>
      <c r="G1239" s="1" t="s">
        <v>5</v>
      </c>
      <c r="H1239" s="1">
        <v>5.5165969702390603E-6</v>
      </c>
      <c r="I1239" s="1">
        <v>6.67508233398926E-6</v>
      </c>
      <c r="J1239" s="1">
        <v>7.9438996371442503E-6</v>
      </c>
      <c r="K1239" s="1">
        <v>2.1938279817382899E-4</v>
      </c>
      <c r="L1239" s="1">
        <v>9.2518576629254203E-5</v>
      </c>
      <c r="M1239" s="1">
        <v>3.5609740624866E-2</v>
      </c>
      <c r="N1239" s="1">
        <v>7.2436252733432498E-7</v>
      </c>
      <c r="O1239" s="1">
        <v>6.66413525147579E-7</v>
      </c>
      <c r="P1239" s="1">
        <v>3.29064213607127E-7</v>
      </c>
      <c r="Q1239" s="1">
        <v>2.9064191593683498E-7</v>
      </c>
      <c r="R1239" s="1">
        <v>1155.3188174540701</v>
      </c>
      <c r="S1239" s="1">
        <v>872.89926018666995</v>
      </c>
      <c r="T1239" s="1">
        <v>1.8114966304164599</v>
      </c>
      <c r="U1239" s="1">
        <v>77585.340126003401</v>
      </c>
      <c r="V1239" s="1">
        <f t="shared" si="77"/>
        <v>2.8488236050244663E-2</v>
      </c>
      <c r="W1239" s="1">
        <f t="shared" si="78"/>
        <v>0.39485521199131973</v>
      </c>
      <c r="X1239" s="1">
        <f t="shared" si="79"/>
        <v>481.86634494925443</v>
      </c>
    </row>
    <row r="1240" spans="1:24" hidden="1" x14ac:dyDescent="0.3">
      <c r="A1240" s="18" t="str">
        <f t="shared" si="76"/>
        <v>ConstMin - Cranes_2016_175</v>
      </c>
      <c r="B1240" s="1" t="s">
        <v>40</v>
      </c>
      <c r="C1240" s="1">
        <v>2020</v>
      </c>
      <c r="D1240" s="1" t="s">
        <v>85</v>
      </c>
      <c r="E1240" s="1">
        <v>2016</v>
      </c>
      <c r="F1240" s="1">
        <v>175</v>
      </c>
      <c r="G1240" s="1" t="s">
        <v>5</v>
      </c>
      <c r="H1240" s="1">
        <v>8.8050933767807097E-6</v>
      </c>
      <c r="I1240" s="1">
        <v>1.06541629859046E-5</v>
      </c>
      <c r="J1240" s="1">
        <v>1.26793344625642E-5</v>
      </c>
      <c r="K1240" s="1">
        <v>4.4383986718105701E-4</v>
      </c>
      <c r="L1240" s="1">
        <v>4.0834217493070099E-5</v>
      </c>
      <c r="M1240" s="1">
        <v>8.14036534069731E-2</v>
      </c>
      <c r="N1240" s="1">
        <v>1.4781105433434999E-6</v>
      </c>
      <c r="O1240" s="1">
        <v>1.3598616998760201E-6</v>
      </c>
      <c r="P1240" s="1">
        <v>7.5235299231855505E-7</v>
      </c>
      <c r="Q1240" s="1">
        <v>6.6440567595540402E-7</v>
      </c>
      <c r="R1240" s="1">
        <v>2641.0518846889099</v>
      </c>
      <c r="S1240" s="1">
        <v>1246.82914479277</v>
      </c>
      <c r="T1240" s="1">
        <v>2.5574070076467801</v>
      </c>
      <c r="U1240" s="1">
        <v>177309.49463240599</v>
      </c>
      <c r="V1240" s="1">
        <f t="shared" si="77"/>
        <v>1.989646604028749E-2</v>
      </c>
      <c r="W1240" s="1">
        <f t="shared" si="78"/>
        <v>7.6257198496724549E-2</v>
      </c>
      <c r="X1240" s="1">
        <f t="shared" si="79"/>
        <v>487.53645433233191</v>
      </c>
    </row>
    <row r="1241" spans="1:24" hidden="1" x14ac:dyDescent="0.3">
      <c r="A1241" s="18" t="str">
        <f t="shared" si="76"/>
        <v>ConstMin - Cranes_2016_300</v>
      </c>
      <c r="B1241" s="1" t="s">
        <v>40</v>
      </c>
      <c r="C1241" s="1">
        <v>2020</v>
      </c>
      <c r="D1241" s="1" t="s">
        <v>85</v>
      </c>
      <c r="E1241" s="1">
        <v>2016</v>
      </c>
      <c r="F1241" s="1">
        <v>300</v>
      </c>
      <c r="G1241" s="1" t="s">
        <v>5</v>
      </c>
      <c r="H1241" s="1">
        <v>1.4774987361569699E-5</v>
      </c>
      <c r="I1241" s="1">
        <v>1.78777347074994E-5</v>
      </c>
      <c r="J1241" s="1">
        <v>2.1275981800660501E-5</v>
      </c>
      <c r="K1241" s="1">
        <v>2.5375316485540798E-4</v>
      </c>
      <c r="L1241" s="1">
        <v>6.8520005587980302E-5</v>
      </c>
      <c r="M1241" s="1">
        <v>0.13659570646295299</v>
      </c>
      <c r="N1241" s="1">
        <v>2.4112226046102001E-6</v>
      </c>
      <c r="O1241" s="1">
        <v>2.21832479624138E-6</v>
      </c>
      <c r="P1241" s="1">
        <v>1.26245179662251E-6</v>
      </c>
      <c r="Q1241" s="1">
        <v>1.11487579349049E-6</v>
      </c>
      <c r="R1241" s="1">
        <v>4431.6972629080301</v>
      </c>
      <c r="S1241" s="1">
        <v>1391.4803430018101</v>
      </c>
      <c r="T1241" s="1">
        <v>2.8770828836026201</v>
      </c>
      <c r="U1241" s="1">
        <v>297364.50293038797</v>
      </c>
      <c r="V1241" s="1">
        <f t="shared" si="77"/>
        <v>1.9907281813041754E-2</v>
      </c>
      <c r="W1241" s="1">
        <f t="shared" si="78"/>
        <v>7.6298652116083013E-2</v>
      </c>
      <c r="X1241" s="1">
        <f t="shared" si="79"/>
        <v>483.64277266125504</v>
      </c>
    </row>
    <row r="1242" spans="1:24" hidden="1" x14ac:dyDescent="0.3">
      <c r="A1242" s="18" t="str">
        <f t="shared" si="76"/>
        <v>ConstMin - Cranes_2016_600</v>
      </c>
      <c r="B1242" s="1" t="s">
        <v>40</v>
      </c>
      <c r="C1242" s="1">
        <v>2020</v>
      </c>
      <c r="D1242" s="1" t="s">
        <v>85</v>
      </c>
      <c r="E1242" s="1">
        <v>2016</v>
      </c>
      <c r="F1242" s="1">
        <v>600</v>
      </c>
      <c r="G1242" s="1" t="s">
        <v>5</v>
      </c>
      <c r="H1242" s="1">
        <v>2.60184231955058E-5</v>
      </c>
      <c r="I1242" s="1">
        <v>3.1482292066562099E-5</v>
      </c>
      <c r="J1242" s="1">
        <v>3.7466529401528397E-5</v>
      </c>
      <c r="K1242" s="1">
        <v>4.3988866329616299E-4</v>
      </c>
      <c r="L1242" s="1">
        <v>1.20662201538227E-4</v>
      </c>
      <c r="M1242" s="1">
        <v>0.240541992386829</v>
      </c>
      <c r="N1242" s="1">
        <v>4.24610922568348E-6</v>
      </c>
      <c r="O1242" s="1">
        <v>3.9064204876287999E-6</v>
      </c>
      <c r="P1242" s="1">
        <v>2.2231494555377701E-6</v>
      </c>
      <c r="Q1242" s="1">
        <v>1.9632714056263799E-6</v>
      </c>
      <c r="R1242" s="1">
        <v>7804.12003333556</v>
      </c>
      <c r="S1242" s="1">
        <v>1389.57860169422</v>
      </c>
      <c r="T1242" s="1">
        <v>2.66396563296539</v>
      </c>
      <c r="U1242" s="1">
        <v>525110.75481617195</v>
      </c>
      <c r="V1242" s="1">
        <f t="shared" si="77"/>
        <v>1.985198923957927E-2</v>
      </c>
      <c r="W1242" s="1">
        <f t="shared" si="78"/>
        <v>7.6086732233356297E-2</v>
      </c>
      <c r="X1242" s="1">
        <f t="shared" si="79"/>
        <v>521.62031840756606</v>
      </c>
    </row>
    <row r="1243" spans="1:24" hidden="1" x14ac:dyDescent="0.3">
      <c r="A1243" s="18" t="str">
        <f t="shared" si="76"/>
        <v>ConstMin - Cranes_2017_25</v>
      </c>
      <c r="B1243" s="1" t="s">
        <v>40</v>
      </c>
      <c r="C1243" s="1">
        <v>2020</v>
      </c>
      <c r="D1243" s="1" t="s">
        <v>85</v>
      </c>
      <c r="E1243" s="1">
        <v>2017</v>
      </c>
      <c r="F1243" s="1">
        <v>25</v>
      </c>
      <c r="G1243" s="1" t="s">
        <v>5</v>
      </c>
      <c r="H1243" s="1">
        <v>1.3556749862017401E-7</v>
      </c>
      <c r="I1243" s="1">
        <v>1.6403667333041099E-7</v>
      </c>
      <c r="J1243" s="1">
        <v>1.95217198013051E-7</v>
      </c>
      <c r="K1243" s="1">
        <v>3.4125557487346898E-6</v>
      </c>
      <c r="L1243" s="1">
        <v>2.9818090330751098E-6</v>
      </c>
      <c r="M1243" s="1">
        <v>6.1111925967864602E-4</v>
      </c>
      <c r="N1243" s="1">
        <v>1.10215733447687E-8</v>
      </c>
      <c r="O1243" s="1">
        <v>1.01398474771872E-8</v>
      </c>
      <c r="P1243" s="1">
        <v>5.6460335945758E-9</v>
      </c>
      <c r="Q1243" s="1">
        <v>4.9878732442907298E-9</v>
      </c>
      <c r="R1243" s="1">
        <v>19.827091352704901</v>
      </c>
      <c r="S1243" s="1">
        <v>47.900109185079998</v>
      </c>
      <c r="T1243" s="1">
        <v>0.106558625318615</v>
      </c>
      <c r="U1243" s="1">
        <v>1197.502729627</v>
      </c>
      <c r="V1243" s="1">
        <f t="shared" si="77"/>
        <v>4.535791072109209E-2</v>
      </c>
      <c r="W1243" s="1">
        <f t="shared" si="78"/>
        <v>0.82450238208100046</v>
      </c>
      <c r="X1243" s="1">
        <f t="shared" si="79"/>
        <v>449.51883568182825</v>
      </c>
    </row>
    <row r="1244" spans="1:24" hidden="1" x14ac:dyDescent="0.3">
      <c r="A1244" s="18" t="str">
        <f t="shared" si="76"/>
        <v>ConstMin - Cranes_2017_100</v>
      </c>
      <c r="B1244" s="1" t="s">
        <v>40</v>
      </c>
      <c r="C1244" s="1">
        <v>2020</v>
      </c>
      <c r="D1244" s="1" t="s">
        <v>85</v>
      </c>
      <c r="E1244" s="1">
        <v>2017</v>
      </c>
      <c r="F1244" s="1">
        <v>100</v>
      </c>
      <c r="G1244" s="1" t="s">
        <v>5</v>
      </c>
      <c r="H1244" s="1">
        <v>2.3461031447443499E-6</v>
      </c>
      <c r="I1244" s="1">
        <v>2.8387848051406698E-6</v>
      </c>
      <c r="J1244" s="1">
        <v>3.3783885284318699E-6</v>
      </c>
      <c r="K1244" s="1">
        <v>9.9567065548193505E-5</v>
      </c>
      <c r="L1244" s="1">
        <v>4.2235065217229998E-5</v>
      </c>
      <c r="M1244" s="1">
        <v>1.63590290615718E-2</v>
      </c>
      <c r="N1244" s="1">
        <v>3.19458815306354E-7</v>
      </c>
      <c r="O1244" s="1">
        <v>2.9390211008184602E-7</v>
      </c>
      <c r="P1244" s="1">
        <v>1.5117695328378499E-7</v>
      </c>
      <c r="Q1244" s="1">
        <v>1.3352019604437901E-7</v>
      </c>
      <c r="R1244" s="1">
        <v>530.75068165238099</v>
      </c>
      <c r="S1244" s="1">
        <v>417.551075849097</v>
      </c>
      <c r="T1244" s="1">
        <v>0.85246900254892699</v>
      </c>
      <c r="U1244" s="1">
        <v>35491.841447173203</v>
      </c>
      <c r="V1244" s="1">
        <f t="shared" si="77"/>
        <v>2.6484546444518167E-2</v>
      </c>
      <c r="W1244" s="1">
        <f t="shared" si="78"/>
        <v>0.39403358236502639</v>
      </c>
      <c r="X1244" s="1">
        <f t="shared" si="79"/>
        <v>489.81379334685181</v>
      </c>
    </row>
    <row r="1245" spans="1:24" hidden="1" x14ac:dyDescent="0.3">
      <c r="A1245" s="18" t="str">
        <f t="shared" si="76"/>
        <v>ConstMin - Cranes_2017_175</v>
      </c>
      <c r="B1245" s="1" t="s">
        <v>40</v>
      </c>
      <c r="C1245" s="1">
        <v>2020</v>
      </c>
      <c r="D1245" s="1" t="s">
        <v>85</v>
      </c>
      <c r="E1245" s="1">
        <v>2017</v>
      </c>
      <c r="F1245" s="1">
        <v>175</v>
      </c>
      <c r="G1245" s="1" t="s">
        <v>5</v>
      </c>
      <c r="H1245" s="1">
        <v>1.08527015076087E-5</v>
      </c>
      <c r="I1245" s="1">
        <v>1.31317688242066E-5</v>
      </c>
      <c r="J1245" s="1">
        <v>1.5627890170956601E-5</v>
      </c>
      <c r="K1245" s="1">
        <v>5.8210756751926E-4</v>
      </c>
      <c r="L1245" s="1">
        <v>5.38542380507376E-5</v>
      </c>
      <c r="M1245" s="1">
        <v>0.108062557698512</v>
      </c>
      <c r="N1245" s="1">
        <v>1.9199023100305501E-6</v>
      </c>
      <c r="O1245" s="1">
        <v>1.7663101252281E-6</v>
      </c>
      <c r="P1245" s="1">
        <v>9.9876635482650807E-7</v>
      </c>
      <c r="Q1245" s="1">
        <v>8.8199206900706596E-7</v>
      </c>
      <c r="R1245" s="1">
        <v>3505.97067489251</v>
      </c>
      <c r="S1245" s="1">
        <v>1586.6465446938801</v>
      </c>
      <c r="T1245" s="1">
        <v>3.09020013423986</v>
      </c>
      <c r="U1245" s="1">
        <v>234385.993016158</v>
      </c>
      <c r="V1245" s="1">
        <f t="shared" si="77"/>
        <v>1.8551548872986424E-2</v>
      </c>
      <c r="W1245" s="1">
        <f t="shared" si="78"/>
        <v>7.6081108538404857E-2</v>
      </c>
      <c r="X1245" s="1">
        <f t="shared" si="79"/>
        <v>513.44459121388581</v>
      </c>
    </row>
    <row r="1246" spans="1:24" hidden="1" x14ac:dyDescent="0.3">
      <c r="A1246" s="18" t="str">
        <f t="shared" si="76"/>
        <v>ConstMin - Cranes_2017_300</v>
      </c>
      <c r="B1246" s="1" t="s">
        <v>40</v>
      </c>
      <c r="C1246" s="1">
        <v>2020</v>
      </c>
      <c r="D1246" s="1" t="s">
        <v>85</v>
      </c>
      <c r="E1246" s="1">
        <v>2017</v>
      </c>
      <c r="F1246" s="1">
        <v>300</v>
      </c>
      <c r="G1246" s="1" t="s">
        <v>5</v>
      </c>
      <c r="H1246" s="1">
        <v>9.77438686890135E-6</v>
      </c>
      <c r="I1246" s="1">
        <v>1.18270081113706E-5</v>
      </c>
      <c r="J1246" s="1">
        <v>1.40751170912179E-5</v>
      </c>
      <c r="K1246" s="1">
        <v>1.7862934452963201E-4</v>
      </c>
      <c r="L1246" s="1">
        <v>4.8503329504526298E-5</v>
      </c>
      <c r="M1246" s="1">
        <v>9.7325559377792706E-2</v>
      </c>
      <c r="N1246" s="1">
        <v>1.6894598697567601E-6</v>
      </c>
      <c r="O1246" s="1">
        <v>1.55430308017622E-6</v>
      </c>
      <c r="P1246" s="1">
        <v>8.99529830141589E-7</v>
      </c>
      <c r="Q1246" s="1">
        <v>7.9435813209583905E-7</v>
      </c>
      <c r="R1246" s="1">
        <v>3157.6205890668798</v>
      </c>
      <c r="S1246" s="1">
        <v>989.61863294038903</v>
      </c>
      <c r="T1246" s="1">
        <v>1.9180552557350801</v>
      </c>
      <c r="U1246" s="1">
        <v>212053.28151394799</v>
      </c>
      <c r="V1246" s="1">
        <f t="shared" si="77"/>
        <v>1.8467941824290297E-2</v>
      </c>
      <c r="W1246" s="1">
        <f t="shared" si="78"/>
        <v>7.5738230593820732E-2</v>
      </c>
      <c r="X1246" s="1">
        <f t="shared" si="79"/>
        <v>515.94896965631222</v>
      </c>
    </row>
    <row r="1247" spans="1:24" hidden="1" x14ac:dyDescent="0.3">
      <c r="A1247" s="18" t="str">
        <f t="shared" si="76"/>
        <v>ConstMin - Cranes_2017_600</v>
      </c>
      <c r="B1247" s="1" t="s">
        <v>40</v>
      </c>
      <c r="C1247" s="1">
        <v>2020</v>
      </c>
      <c r="D1247" s="1" t="s">
        <v>85</v>
      </c>
      <c r="E1247" s="1">
        <v>2017</v>
      </c>
      <c r="F1247" s="1">
        <v>600</v>
      </c>
      <c r="G1247" s="1" t="s">
        <v>5</v>
      </c>
      <c r="H1247" s="1">
        <v>2.9511072371838498E-5</v>
      </c>
      <c r="I1247" s="1">
        <v>3.5708397569924503E-5</v>
      </c>
      <c r="J1247" s="1">
        <v>4.2495944215447399E-5</v>
      </c>
      <c r="K1247" s="1">
        <v>5.3245975772247102E-4</v>
      </c>
      <c r="L1247" s="1">
        <v>1.46442460942217E-4</v>
      </c>
      <c r="M1247" s="1">
        <v>0.293847753823411</v>
      </c>
      <c r="N1247" s="1">
        <v>5.1008593331146496E-6</v>
      </c>
      <c r="O1247" s="1">
        <v>4.6927905864654799E-6</v>
      </c>
      <c r="P1247" s="1">
        <v>2.7158828757224898E-6</v>
      </c>
      <c r="Q1247" s="1">
        <v>2.3983458645395002E-6</v>
      </c>
      <c r="R1247" s="1">
        <v>9533.5667573421906</v>
      </c>
      <c r="S1247" s="1">
        <v>1665.9253854542901</v>
      </c>
      <c r="T1247" s="1">
        <v>2.9836415089212398</v>
      </c>
      <c r="U1247" s="1">
        <v>641214.87103548995</v>
      </c>
      <c r="V1247" s="1">
        <f t="shared" si="77"/>
        <v>1.8439764753484498E-2</v>
      </c>
      <c r="W1247" s="1">
        <f t="shared" si="78"/>
        <v>7.562267459378276E-2</v>
      </c>
      <c r="X1247" s="1">
        <f t="shared" si="79"/>
        <v>558.35306636976611</v>
      </c>
    </row>
    <row r="1248" spans="1:24" hidden="1" x14ac:dyDescent="0.3">
      <c r="A1248" s="18" t="str">
        <f t="shared" si="76"/>
        <v>ConstMin - Cranes_2018_100</v>
      </c>
      <c r="B1248" s="1" t="s">
        <v>40</v>
      </c>
      <c r="C1248" s="1">
        <v>2020</v>
      </c>
      <c r="D1248" s="1" t="s">
        <v>85</v>
      </c>
      <c r="E1248" s="1">
        <v>2018</v>
      </c>
      <c r="F1248" s="1">
        <v>100</v>
      </c>
      <c r="G1248" s="1" t="s">
        <v>5</v>
      </c>
      <c r="H1248" s="1">
        <v>2.9481369438940399E-6</v>
      </c>
      <c r="I1248" s="1">
        <v>3.56724570211179E-6</v>
      </c>
      <c r="J1248" s="1">
        <v>4.24531719920743E-6</v>
      </c>
      <c r="K1248" s="1">
        <v>1.34537143452298E-4</v>
      </c>
      <c r="L1248" s="1">
        <v>5.7414574311108899E-5</v>
      </c>
      <c r="M1248" s="1">
        <v>2.23828433419191E-2</v>
      </c>
      <c r="N1248" s="1">
        <v>4.18570810696555E-7</v>
      </c>
      <c r="O1248" s="1">
        <v>3.8508514584083101E-7</v>
      </c>
      <c r="P1248" s="1">
        <v>2.06852042597372E-7</v>
      </c>
      <c r="Q1248" s="1">
        <v>1.82685758414841E-7</v>
      </c>
      <c r="R1248" s="1">
        <v>726.18670193257697</v>
      </c>
      <c r="S1248" s="1">
        <v>628.64436099227896</v>
      </c>
      <c r="T1248" s="1">
        <v>1.27870350382339</v>
      </c>
      <c r="U1248" s="1">
        <v>48929.4860972323</v>
      </c>
      <c r="V1248" s="1">
        <f t="shared" si="77"/>
        <v>2.4140761734136644E-2</v>
      </c>
      <c r="W1248" s="1">
        <f t="shared" si="78"/>
        <v>0.38854390032366981</v>
      </c>
      <c r="X1248" s="1">
        <f t="shared" si="79"/>
        <v>491.62636929718235</v>
      </c>
    </row>
    <row r="1249" spans="1:24" hidden="1" x14ac:dyDescent="0.3">
      <c r="A1249" s="18" t="str">
        <f t="shared" si="76"/>
        <v>ConstMin - Cranes_2018_175</v>
      </c>
      <c r="B1249" s="1" t="s">
        <v>40</v>
      </c>
      <c r="C1249" s="1">
        <v>2020</v>
      </c>
      <c r="D1249" s="1" t="s">
        <v>85</v>
      </c>
      <c r="E1249" s="1">
        <v>2018</v>
      </c>
      <c r="F1249" s="1">
        <v>175</v>
      </c>
      <c r="G1249" s="1" t="s">
        <v>5</v>
      </c>
      <c r="H1249" s="1">
        <v>8.8053334976356703E-6</v>
      </c>
      <c r="I1249" s="1">
        <v>1.06544535321391E-5</v>
      </c>
      <c r="J1249" s="1">
        <v>1.26796802365953E-5</v>
      </c>
      <c r="K1249" s="1">
        <v>5.06088854452155E-4</v>
      </c>
      <c r="L1249" s="1">
        <v>4.7092296824134901E-5</v>
      </c>
      <c r="M1249" s="1">
        <v>9.5127907964542999E-2</v>
      </c>
      <c r="N1249" s="1">
        <v>1.6522542026302001E-6</v>
      </c>
      <c r="O1249" s="1">
        <v>1.5200738664197799E-6</v>
      </c>
      <c r="P1249" s="1">
        <v>8.7924052457678404E-7</v>
      </c>
      <c r="Q1249" s="1">
        <v>7.7642119669277195E-7</v>
      </c>
      <c r="R1249" s="1">
        <v>3086.3202092444199</v>
      </c>
      <c r="S1249" s="1">
        <v>1356.1792699795601</v>
      </c>
      <c r="T1249" s="1">
        <v>2.66396563296539</v>
      </c>
      <c r="U1249" s="1">
        <v>206518.97923248701</v>
      </c>
      <c r="V1249" s="1">
        <f t="shared" si="77"/>
        <v>1.7082829665635194E-2</v>
      </c>
      <c r="W1249" s="1">
        <f t="shared" si="78"/>
        <v>7.5505485361924127E-2</v>
      </c>
      <c r="X1249" s="1">
        <f t="shared" si="79"/>
        <v>509.08286998805266</v>
      </c>
    </row>
    <row r="1250" spans="1:24" hidden="1" x14ac:dyDescent="0.3">
      <c r="A1250" s="18" t="str">
        <f t="shared" si="76"/>
        <v>ConstMin - Cranes_2018_300</v>
      </c>
      <c r="B1250" s="1" t="s">
        <v>40</v>
      </c>
      <c r="C1250" s="1">
        <v>2020</v>
      </c>
      <c r="D1250" s="1" t="s">
        <v>85</v>
      </c>
      <c r="E1250" s="1">
        <v>2018</v>
      </c>
      <c r="F1250" s="1">
        <v>300</v>
      </c>
      <c r="G1250" s="1" t="s">
        <v>5</v>
      </c>
      <c r="H1250" s="1">
        <v>1.51494075920757E-5</v>
      </c>
      <c r="I1250" s="1">
        <v>1.8330783186411698E-5</v>
      </c>
      <c r="J1250" s="1">
        <v>2.1815146932589099E-5</v>
      </c>
      <c r="K1250" s="1">
        <v>2.96674789547923E-4</v>
      </c>
      <c r="L1250" s="1">
        <v>8.1021394502252096E-5</v>
      </c>
      <c r="M1250" s="1">
        <v>0.163665743213848</v>
      </c>
      <c r="N1250" s="1">
        <v>2.79221734785115E-6</v>
      </c>
      <c r="O1250" s="1">
        <v>2.56883996002306E-6</v>
      </c>
      <c r="P1250" s="1">
        <v>1.5127164782413701E-6</v>
      </c>
      <c r="Q1250" s="1">
        <v>1.33581779440657E-6</v>
      </c>
      <c r="R1250" s="1">
        <v>5309.9547929739301</v>
      </c>
      <c r="S1250" s="1">
        <v>1605.30738127466</v>
      </c>
      <c r="T1250" s="1">
        <v>2.9836415089212398</v>
      </c>
      <c r="U1250" s="1">
        <v>354543.60163580498</v>
      </c>
      <c r="V1250" s="1">
        <f t="shared" si="77"/>
        <v>1.7119850552417604E-2</v>
      </c>
      <c r="W1250" s="1">
        <f t="shared" si="78"/>
        <v>7.5669116334060385E-2</v>
      </c>
      <c r="X1250" s="1">
        <f t="shared" si="79"/>
        <v>538.03628099244133</v>
      </c>
    </row>
    <row r="1251" spans="1:24" hidden="1" x14ac:dyDescent="0.3">
      <c r="A1251" s="18" t="str">
        <f t="shared" si="76"/>
        <v>ConstMin - Cranes_2018_600</v>
      </c>
      <c r="B1251" s="1" t="s">
        <v>40</v>
      </c>
      <c r="C1251" s="1">
        <v>2020</v>
      </c>
      <c r="D1251" s="1" t="s">
        <v>85</v>
      </c>
      <c r="E1251" s="1">
        <v>2018</v>
      </c>
      <c r="F1251" s="1">
        <v>600</v>
      </c>
      <c r="G1251" s="1" t="s">
        <v>5</v>
      </c>
      <c r="H1251" s="1">
        <v>2.4392965736345402E-5</v>
      </c>
      <c r="I1251" s="1">
        <v>2.95154885409779E-5</v>
      </c>
      <c r="J1251" s="1">
        <v>3.5125870660337399E-5</v>
      </c>
      <c r="K1251" s="1">
        <v>4.7304063474736397E-4</v>
      </c>
      <c r="L1251" s="1">
        <v>1.3045738508204999E-4</v>
      </c>
      <c r="M1251" s="1">
        <v>0.26352798564329</v>
      </c>
      <c r="N1251" s="1">
        <v>4.49591587529726E-6</v>
      </c>
      <c r="O1251" s="1">
        <v>4.1362426052734796E-6</v>
      </c>
      <c r="P1251" s="1">
        <v>2.4357151260388499E-6</v>
      </c>
      <c r="Q1251" s="1">
        <v>2.15087999256183E-6</v>
      </c>
      <c r="R1251" s="1">
        <v>8549.8752699945398</v>
      </c>
      <c r="S1251" s="1">
        <v>1484.9033847374801</v>
      </c>
      <c r="T1251" s="1">
        <v>2.66396563296539</v>
      </c>
      <c r="U1251" s="1">
        <v>573556.31065318501</v>
      </c>
      <c r="V1251" s="1">
        <f t="shared" si="77"/>
        <v>1.7039722359862477E-2</v>
      </c>
      <c r="W1251" s="1">
        <f t="shared" si="78"/>
        <v>7.5314952639376043E-2</v>
      </c>
      <c r="X1251" s="1">
        <f t="shared" si="79"/>
        <v>557.4033562454639</v>
      </c>
    </row>
    <row r="1252" spans="1:24" hidden="1" x14ac:dyDescent="0.3">
      <c r="A1252" s="18" t="str">
        <f t="shared" si="76"/>
        <v>ConstMin - Cranes_2019_175</v>
      </c>
      <c r="B1252" s="1" t="s">
        <v>40</v>
      </c>
      <c r="C1252" s="1">
        <v>2020</v>
      </c>
      <c r="D1252" s="1" t="s">
        <v>85</v>
      </c>
      <c r="E1252" s="1">
        <v>2019</v>
      </c>
      <c r="F1252" s="1">
        <v>175</v>
      </c>
      <c r="G1252" s="1" t="s">
        <v>5</v>
      </c>
      <c r="H1252" s="1">
        <v>9.2040088065470396E-6</v>
      </c>
      <c r="I1252" s="1">
        <v>1.1136850655921901E-5</v>
      </c>
      <c r="J1252" s="1">
        <v>1.3253772681427699E-5</v>
      </c>
      <c r="K1252" s="1">
        <v>5.1537736823245605E-4</v>
      </c>
      <c r="L1252" s="1">
        <v>1.2260326178405799E-4</v>
      </c>
      <c r="M1252" s="1">
        <v>9.3282157581436501E-2</v>
      </c>
      <c r="N1252" s="1">
        <v>1.6158660409221399E-6</v>
      </c>
      <c r="O1252" s="1">
        <v>1.4865967576483699E-6</v>
      </c>
      <c r="P1252" s="1">
        <v>8.6216368668859E-7</v>
      </c>
      <c r="Q1252" s="1">
        <v>7.6135643019142304E-7</v>
      </c>
      <c r="R1252" s="1">
        <v>3026.4368707952499</v>
      </c>
      <c r="S1252" s="1">
        <v>1561.8050488634001</v>
      </c>
      <c r="T1252" s="1">
        <v>3.09020013423986</v>
      </c>
      <c r="U1252" s="1">
        <v>203192.884625001</v>
      </c>
      <c r="V1252" s="1">
        <f t="shared" si="77"/>
        <v>1.8148573753728314E-2</v>
      </c>
      <c r="W1252" s="1">
        <f t="shared" si="78"/>
        <v>0.19979385624179824</v>
      </c>
      <c r="X1252" s="1">
        <f t="shared" si="79"/>
        <v>505.40579283470237</v>
      </c>
    </row>
    <row r="1253" spans="1:24" hidden="1" x14ac:dyDescent="0.3">
      <c r="A1253" s="18" t="str">
        <f t="shared" si="76"/>
        <v>ConstMin - Cranes_2019_300</v>
      </c>
      <c r="B1253" s="1" t="s">
        <v>40</v>
      </c>
      <c r="C1253" s="1">
        <v>2020</v>
      </c>
      <c r="D1253" s="1" t="s">
        <v>85</v>
      </c>
      <c r="E1253" s="1">
        <v>2019</v>
      </c>
      <c r="F1253" s="1">
        <v>300</v>
      </c>
      <c r="G1253" s="1" t="s">
        <v>5</v>
      </c>
      <c r="H1253" s="1">
        <v>1.0425672618571399E-5</v>
      </c>
      <c r="I1253" s="1">
        <v>1.26150638684714E-5</v>
      </c>
      <c r="J1253" s="1">
        <v>1.50129685707428E-5</v>
      </c>
      <c r="K1253" s="1">
        <v>2.20632828420296E-4</v>
      </c>
      <c r="L1253" s="1">
        <v>6.0615099735312601E-5</v>
      </c>
      <c r="M1253" s="1">
        <v>0.123284891901264</v>
      </c>
      <c r="N1253" s="1">
        <v>2.06590555234015E-6</v>
      </c>
      <c r="O1253" s="1">
        <v>1.9006331081529399E-6</v>
      </c>
      <c r="P1253" s="1">
        <v>1.1395171943963701E-6</v>
      </c>
      <c r="Q1253" s="1">
        <v>1.00623471442047E-6</v>
      </c>
      <c r="R1253" s="1">
        <v>3999.8425436961102</v>
      </c>
      <c r="S1253" s="1">
        <v>1230.5454848464799</v>
      </c>
      <c r="T1253" s="1">
        <v>2.2377311316909299</v>
      </c>
      <c r="U1253" s="1">
        <v>268200.318292493</v>
      </c>
      <c r="V1253" s="1">
        <f t="shared" si="77"/>
        <v>1.5574666840773379E-2</v>
      </c>
      <c r="W1253" s="1">
        <f t="shared" si="78"/>
        <v>7.4835925821764279E-2</v>
      </c>
      <c r="X1253" s="1">
        <f t="shared" si="79"/>
        <v>549.90765754625068</v>
      </c>
    </row>
    <row r="1254" spans="1:24" hidden="1" x14ac:dyDescent="0.3">
      <c r="A1254" s="18" t="str">
        <f t="shared" si="76"/>
        <v>ConstMin - Cranes_2019_600</v>
      </c>
      <c r="B1254" s="1" t="s">
        <v>40</v>
      </c>
      <c r="C1254" s="1">
        <v>2020</v>
      </c>
      <c r="D1254" s="1" t="s">
        <v>85</v>
      </c>
      <c r="E1254" s="1">
        <v>2019</v>
      </c>
      <c r="F1254" s="1">
        <v>600</v>
      </c>
      <c r="G1254" s="1" t="s">
        <v>5</v>
      </c>
      <c r="H1254" s="1">
        <v>3.0407802623787801E-5</v>
      </c>
      <c r="I1254" s="1">
        <v>3.67934411747832E-5</v>
      </c>
      <c r="J1254" s="1">
        <v>4.3787235778254498E-5</v>
      </c>
      <c r="K1254" s="1">
        <v>6.3923699789498697E-4</v>
      </c>
      <c r="L1254" s="1">
        <v>1.7679166191055399E-4</v>
      </c>
      <c r="M1254" s="1">
        <v>0.35957609610250302</v>
      </c>
      <c r="N1254" s="1">
        <v>6.0254767796031797E-6</v>
      </c>
      <c r="O1254" s="1">
        <v>5.5434386372349301E-6</v>
      </c>
      <c r="P1254" s="1">
        <v>3.3235470939202899E-6</v>
      </c>
      <c r="Q1254" s="1">
        <v>2.9348117583126101E-6</v>
      </c>
      <c r="R1254" s="1">
        <v>11666.050435756601</v>
      </c>
      <c r="S1254" s="1">
        <v>1837.4386796331301</v>
      </c>
      <c r="T1254" s="1">
        <v>3.1967587595584699</v>
      </c>
      <c r="U1254" s="1">
        <v>787188.757337332</v>
      </c>
      <c r="V1254" s="1">
        <f t="shared" si="77"/>
        <v>1.5476762771288927E-2</v>
      </c>
      <c r="W1254" s="1">
        <f t="shared" si="78"/>
        <v>7.4365498957646298E-2</v>
      </c>
      <c r="X1254" s="1">
        <f t="shared" si="79"/>
        <v>574.78177674154983</v>
      </c>
    </row>
    <row r="1255" spans="1:24" hidden="1" x14ac:dyDescent="0.3">
      <c r="A1255" s="18" t="str">
        <f t="shared" si="76"/>
        <v>ConstMin - Cranes_2019_9999</v>
      </c>
      <c r="B1255" s="1" t="s">
        <v>40</v>
      </c>
      <c r="C1255" s="1">
        <v>2020</v>
      </c>
      <c r="D1255" s="1" t="s">
        <v>85</v>
      </c>
      <c r="E1255" s="1">
        <v>2019</v>
      </c>
      <c r="F1255" s="1">
        <v>9999</v>
      </c>
      <c r="G1255" s="1" t="s">
        <v>5</v>
      </c>
      <c r="H1255" s="1">
        <v>1.73927173631743E-6</v>
      </c>
      <c r="I1255" s="1">
        <v>2.1045188009440902E-6</v>
      </c>
      <c r="J1255" s="1">
        <v>2.5045513002970998E-6</v>
      </c>
      <c r="K1255" s="1">
        <v>3.6563209022456599E-5</v>
      </c>
      <c r="L1255" s="1">
        <v>8.8282463974056298E-5</v>
      </c>
      <c r="M1255" s="1">
        <v>2.0567107355438999E-2</v>
      </c>
      <c r="N1255" s="1">
        <v>6.9781469485287701E-7</v>
      </c>
      <c r="O1255" s="1">
        <v>6.4198951926464702E-7</v>
      </c>
      <c r="P1255" s="1">
        <v>1.9010092890610301E-7</v>
      </c>
      <c r="Q1255" s="1">
        <v>1.67865965383898E-7</v>
      </c>
      <c r="R1255" s="1">
        <v>667.27714752699899</v>
      </c>
      <c r="S1255" s="1">
        <v>55.269356752015398</v>
      </c>
      <c r="T1255" s="1">
        <v>0.106558625318615</v>
      </c>
      <c r="U1255" s="1">
        <v>44823.448325884499</v>
      </c>
      <c r="V1255" s="1">
        <f t="shared" si="77"/>
        <v>1.5546625830599665E-2</v>
      </c>
      <c r="W1255" s="1">
        <f t="shared" si="78"/>
        <v>0.65216544237682506</v>
      </c>
      <c r="X1255" s="1">
        <f t="shared" si="79"/>
        <v>518.67557963287891</v>
      </c>
    </row>
    <row r="1256" spans="1:24" hidden="1" x14ac:dyDescent="0.3">
      <c r="A1256" s="18" t="str">
        <f t="shared" si="76"/>
        <v>ConstMin - Cranes_2020_100</v>
      </c>
      <c r="B1256" s="1" t="s">
        <v>40</v>
      </c>
      <c r="C1256" s="1">
        <v>2020</v>
      </c>
      <c r="D1256" s="1" t="s">
        <v>85</v>
      </c>
      <c r="E1256" s="1">
        <v>2020</v>
      </c>
      <c r="F1256" s="1">
        <v>100</v>
      </c>
      <c r="G1256" s="1" t="s">
        <v>5</v>
      </c>
      <c r="H1256" s="1">
        <v>1.052864339702E-6</v>
      </c>
      <c r="I1256" s="1">
        <v>1.27396585103942E-6</v>
      </c>
      <c r="J1256" s="1">
        <v>1.5161246491708799E-6</v>
      </c>
      <c r="K1256" s="1">
        <v>5.7227126103305098E-5</v>
      </c>
      <c r="L1256" s="1">
        <v>2.4735294131721901E-5</v>
      </c>
      <c r="M1256" s="1">
        <v>9.7729366835307106E-3</v>
      </c>
      <c r="N1256" s="1">
        <v>1.66182512292715E-7</v>
      </c>
      <c r="O1256" s="1">
        <v>1.5288791130929801E-7</v>
      </c>
      <c r="P1256" s="1">
        <v>9.0324060264503694E-8</v>
      </c>
      <c r="Q1256" s="1">
        <v>7.9765395427994105E-8</v>
      </c>
      <c r="R1256" s="1">
        <v>317.07216773114999</v>
      </c>
      <c r="S1256" s="1">
        <v>220.839709344612</v>
      </c>
      <c r="T1256" s="1">
        <v>0.426234501274463</v>
      </c>
      <c r="U1256" s="1">
        <v>21531.8716610997</v>
      </c>
      <c r="V1256" s="1">
        <f t="shared" si="77"/>
        <v>1.9591360895146761E-2</v>
      </c>
      <c r="W1256" s="1">
        <f t="shared" si="78"/>
        <v>0.38038545051014461</v>
      </c>
      <c r="X1256" s="1">
        <f t="shared" si="79"/>
        <v>518.11786395585045</v>
      </c>
    </row>
    <row r="1257" spans="1:24" hidden="1" x14ac:dyDescent="0.3">
      <c r="A1257" s="18" t="str">
        <f t="shared" si="76"/>
        <v>ConstMin - Cranes_2020_175</v>
      </c>
      <c r="B1257" s="1" t="s">
        <v>40</v>
      </c>
      <c r="C1257" s="1">
        <v>2020</v>
      </c>
      <c r="D1257" s="1" t="s">
        <v>85</v>
      </c>
      <c r="E1257" s="1">
        <v>2020</v>
      </c>
      <c r="F1257" s="1">
        <v>175</v>
      </c>
      <c r="G1257" s="1" t="s">
        <v>5</v>
      </c>
      <c r="H1257" s="1">
        <v>1.91029847878956E-6</v>
      </c>
      <c r="I1257" s="1">
        <v>2.31146115933537E-6</v>
      </c>
      <c r="J1257" s="1">
        <v>2.7508298094569701E-6</v>
      </c>
      <c r="K1257" s="1">
        <v>1.2954178340282601E-4</v>
      </c>
      <c r="L1257" s="1">
        <v>1.22018203244629E-5</v>
      </c>
      <c r="M1257" s="1">
        <v>2.4991604609187298E-2</v>
      </c>
      <c r="N1257" s="1">
        <v>4.1369356835774899E-7</v>
      </c>
      <c r="O1257" s="1">
        <v>3.8059808288912899E-7</v>
      </c>
      <c r="P1257" s="1">
        <v>2.3100246939361399E-7</v>
      </c>
      <c r="Q1257" s="1">
        <v>2.03978117180609E-7</v>
      </c>
      <c r="R1257" s="1">
        <v>810.82508821207796</v>
      </c>
      <c r="S1257" s="1">
        <v>354.55589503497202</v>
      </c>
      <c r="T1257" s="1">
        <v>0.63935175191169502</v>
      </c>
      <c r="U1257" s="1">
        <v>54187.959291178202</v>
      </c>
      <c r="V1257" s="1">
        <f t="shared" si="77"/>
        <v>1.4124477949947348E-2</v>
      </c>
      <c r="W1257" s="1">
        <f t="shared" si="78"/>
        <v>7.4560777898448852E-2</v>
      </c>
      <c r="X1257" s="1">
        <f t="shared" si="79"/>
        <v>554.555288188124</v>
      </c>
    </row>
    <row r="1258" spans="1:24" hidden="1" x14ac:dyDescent="0.3">
      <c r="A1258" s="18" t="str">
        <f t="shared" si="76"/>
        <v>ConstMin - Cranes_2020_300</v>
      </c>
      <c r="B1258" s="1" t="s">
        <v>40</v>
      </c>
      <c r="C1258" s="1">
        <v>2020</v>
      </c>
      <c r="D1258" s="1" t="s">
        <v>85</v>
      </c>
      <c r="E1258" s="1">
        <v>2020</v>
      </c>
      <c r="F1258" s="1">
        <v>300</v>
      </c>
      <c r="G1258" s="1" t="s">
        <v>5</v>
      </c>
      <c r="H1258" s="1">
        <v>5.91088515806429E-6</v>
      </c>
      <c r="I1258" s="1">
        <v>7.1521710412577896E-6</v>
      </c>
      <c r="J1258" s="1">
        <v>8.5116746276125697E-6</v>
      </c>
      <c r="K1258" s="1">
        <v>1.3657721805829099E-4</v>
      </c>
      <c r="L1258" s="1">
        <v>3.7755125420470999E-5</v>
      </c>
      <c r="M1258" s="1">
        <v>7.7329541116662903E-2</v>
      </c>
      <c r="N1258" s="1">
        <v>1.2719851487087499E-6</v>
      </c>
      <c r="O1258" s="1">
        <v>1.1702263368120499E-6</v>
      </c>
      <c r="P1258" s="1">
        <v>7.1477263002381597E-7</v>
      </c>
      <c r="Q1258" s="1">
        <v>6.3115331912777E-7</v>
      </c>
      <c r="R1258" s="1">
        <v>2508.8717982625199</v>
      </c>
      <c r="S1258" s="1">
        <v>737.99448617906205</v>
      </c>
      <c r="T1258" s="1">
        <v>1.27870350382339</v>
      </c>
      <c r="U1258" s="1">
        <v>168816.23871346001</v>
      </c>
      <c r="V1258" s="1">
        <f t="shared" si="77"/>
        <v>1.4028533473559155E-2</v>
      </c>
      <c r="W1258" s="1">
        <f t="shared" si="78"/>
        <v>7.4054302910848288E-2</v>
      </c>
      <c r="X1258" s="1">
        <f t="shared" si="79"/>
        <v>577.14277310762043</v>
      </c>
    </row>
    <row r="1259" spans="1:24" hidden="1" x14ac:dyDescent="0.3">
      <c r="A1259" s="18" t="str">
        <f t="shared" si="76"/>
        <v>ConstMin - Cranes_2020_600</v>
      </c>
      <c r="B1259" s="1" t="s">
        <v>40</v>
      </c>
      <c r="C1259" s="1">
        <v>2020</v>
      </c>
      <c r="D1259" s="1" t="s">
        <v>85</v>
      </c>
      <c r="E1259" s="1">
        <v>2020</v>
      </c>
      <c r="F1259" s="1">
        <v>600</v>
      </c>
      <c r="G1259" s="1" t="s">
        <v>5</v>
      </c>
      <c r="H1259" s="1">
        <v>8.0270185896957596E-6</v>
      </c>
      <c r="I1259" s="1">
        <v>9.7126924935318706E-6</v>
      </c>
      <c r="J1259" s="1">
        <v>1.15589067691619E-5</v>
      </c>
      <c r="K1259" s="1">
        <v>1.8484468528039301E-4</v>
      </c>
      <c r="L1259" s="1">
        <v>5.1271693748430601E-5</v>
      </c>
      <c r="M1259" s="1">
        <v>0.10501399493935901</v>
      </c>
      <c r="N1259" s="1">
        <v>1.7273636962092099E-6</v>
      </c>
      <c r="O1259" s="1">
        <v>1.5891746005124699E-6</v>
      </c>
      <c r="P1259" s="1">
        <v>9.7066565077468595E-7</v>
      </c>
      <c r="Q1259" s="1">
        <v>8.5711010958736203E-7</v>
      </c>
      <c r="R1259" s="1">
        <v>3407.0634135635601</v>
      </c>
      <c r="S1259" s="1">
        <v>607.72520660871999</v>
      </c>
      <c r="T1259" s="1">
        <v>1.06558625318615</v>
      </c>
      <c r="U1259" s="1">
        <v>228521.22547556201</v>
      </c>
      <c r="V1259" s="1">
        <f t="shared" si="77"/>
        <v>1.4073486323117189E-2</v>
      </c>
      <c r="W1259" s="1">
        <f t="shared" si="78"/>
        <v>7.429160155251685E-2</v>
      </c>
      <c r="X1259" s="1">
        <f t="shared" si="79"/>
        <v>570.3200513253571</v>
      </c>
    </row>
    <row r="1260" spans="1:24" hidden="1" x14ac:dyDescent="0.3">
      <c r="A1260" s="18" t="str">
        <f t="shared" si="76"/>
        <v>ConstMin - Cranes_2020_9999</v>
      </c>
      <c r="B1260" s="1" t="s">
        <v>40</v>
      </c>
      <c r="C1260" s="1">
        <v>2020</v>
      </c>
      <c r="D1260" s="1" t="s">
        <v>85</v>
      </c>
      <c r="E1260" s="1">
        <v>2020</v>
      </c>
      <c r="F1260" s="1">
        <v>9999</v>
      </c>
      <c r="G1260" s="1" t="s">
        <v>5</v>
      </c>
      <c r="H1260" s="1">
        <v>1.5973777382315501E-6</v>
      </c>
      <c r="I1260" s="1">
        <v>1.9328270632601699E-6</v>
      </c>
      <c r="J1260" s="1">
        <v>2.3002239430534301E-6</v>
      </c>
      <c r="K1260" s="1">
        <v>3.6784116293981097E-5</v>
      </c>
      <c r="L1260" s="1">
        <v>8.9128470375467598E-5</v>
      </c>
      <c r="M1260" s="1">
        <v>2.0897798584175301E-2</v>
      </c>
      <c r="N1260" s="1">
        <v>6.9185512513517095E-7</v>
      </c>
      <c r="O1260" s="1">
        <v>6.3650671512435796E-7</v>
      </c>
      <c r="P1260" s="1">
        <v>1.93162590130776E-7</v>
      </c>
      <c r="Q1260" s="1">
        <v>1.70565022737782E-7</v>
      </c>
      <c r="R1260" s="1">
        <v>678.006060252054</v>
      </c>
      <c r="S1260" s="1">
        <v>56.101368574088802</v>
      </c>
      <c r="T1260" s="1">
        <v>0.106558625318615</v>
      </c>
      <c r="U1260" s="1">
        <v>45498.209913585997</v>
      </c>
      <c r="V1260" s="1">
        <f t="shared" si="77"/>
        <v>1.4066540098287381E-2</v>
      </c>
      <c r="W1260" s="1">
        <f t="shared" si="78"/>
        <v>0.648650480049065</v>
      </c>
      <c r="X1260" s="1">
        <f t="shared" si="79"/>
        <v>526.48359911122384</v>
      </c>
    </row>
    <row r="1261" spans="1:24" hidden="1" x14ac:dyDescent="0.3">
      <c r="A1261" s="18" t="str">
        <f t="shared" si="76"/>
        <v>ConstMin - Cranes_2021_100</v>
      </c>
      <c r="B1261" s="1" t="s">
        <v>40</v>
      </c>
      <c r="C1261" s="1">
        <v>2020</v>
      </c>
      <c r="D1261" s="1" t="s">
        <v>85</v>
      </c>
      <c r="E1261" s="1">
        <v>2021</v>
      </c>
      <c r="F1261" s="1">
        <v>100</v>
      </c>
      <c r="G1261" s="1" t="s">
        <v>5</v>
      </c>
      <c r="H1261" s="1">
        <v>5.7292014072650996E-7</v>
      </c>
      <c r="I1261" s="1">
        <v>6.93233370279078E-7</v>
      </c>
      <c r="J1261" s="1">
        <v>8.2500500264617505E-7</v>
      </c>
      <c r="K1261" s="1">
        <v>3.1140358642746899E-5</v>
      </c>
      <c r="L1261" s="1">
        <v>1.34598045165712E-5</v>
      </c>
      <c r="M1261" s="1">
        <v>5.3179807206923096E-3</v>
      </c>
      <c r="N1261" s="1">
        <v>9.0428847040232195E-8</v>
      </c>
      <c r="O1261" s="1">
        <v>8.3194539277013596E-8</v>
      </c>
      <c r="P1261" s="1">
        <v>4.91501814301886E-8</v>
      </c>
      <c r="Q1261" s="1">
        <v>4.3404643742276001E-8</v>
      </c>
      <c r="R1261" s="1">
        <v>172.536027773916</v>
      </c>
      <c r="S1261" s="1">
        <v>127.535526440672</v>
      </c>
      <c r="T1261" s="1">
        <v>0.213117250637231</v>
      </c>
      <c r="U1261" s="1">
        <v>11541.965142880799</v>
      </c>
      <c r="V1261" s="1">
        <f t="shared" si="77"/>
        <v>1.9887871376462023E-2</v>
      </c>
      <c r="W1261" s="1">
        <f t="shared" si="78"/>
        <v>0.3861424917703063</v>
      </c>
      <c r="X1261" s="1">
        <f t="shared" si="79"/>
        <v>598.42892144739358</v>
      </c>
    </row>
    <row r="1262" spans="1:24" hidden="1" x14ac:dyDescent="0.3">
      <c r="A1262" s="18" t="str">
        <f t="shared" si="76"/>
        <v>ConstMin - Cranes_2021_175</v>
      </c>
      <c r="B1262" s="1" t="s">
        <v>40</v>
      </c>
      <c r="C1262" s="1">
        <v>2020</v>
      </c>
      <c r="D1262" s="1" t="s">
        <v>85</v>
      </c>
      <c r="E1262" s="1">
        <v>2021</v>
      </c>
      <c r="F1262" s="1">
        <v>175</v>
      </c>
      <c r="G1262" s="1" t="s">
        <v>5</v>
      </c>
      <c r="H1262" s="1">
        <v>1.1347791400645101E-6</v>
      </c>
      <c r="I1262" s="1">
        <v>1.37308275947806E-6</v>
      </c>
      <c r="J1262" s="1">
        <v>1.6340819616928999E-6</v>
      </c>
      <c r="K1262" s="1">
        <v>7.6952013103956401E-5</v>
      </c>
      <c r="L1262" s="1">
        <v>7.2482762922940302E-6</v>
      </c>
      <c r="M1262" s="1">
        <v>1.48458222116241E-2</v>
      </c>
      <c r="N1262" s="1">
        <v>2.4574737244657598E-7</v>
      </c>
      <c r="O1262" s="1">
        <v>2.2608758265085E-7</v>
      </c>
      <c r="P1262" s="1">
        <v>1.3722294525270399E-7</v>
      </c>
      <c r="Q1262" s="1">
        <v>1.2116960515660299E-7</v>
      </c>
      <c r="R1262" s="1">
        <v>481.65635190530497</v>
      </c>
      <c r="S1262" s="1">
        <v>187.678095293403</v>
      </c>
      <c r="T1262" s="1">
        <v>0.31967587595584701</v>
      </c>
      <c r="U1262" s="1">
        <v>32343.191755563101</v>
      </c>
      <c r="V1262" s="1">
        <f t="shared" si="77"/>
        <v>1.4057317023097659E-2</v>
      </c>
      <c r="W1262" s="1">
        <f t="shared" si="78"/>
        <v>7.4206246497852221E-2</v>
      </c>
      <c r="X1262" s="1">
        <f t="shared" si="79"/>
        <v>587.08870268122678</v>
      </c>
    </row>
    <row r="1263" spans="1:24" hidden="1" x14ac:dyDescent="0.3">
      <c r="A1263" s="18" t="str">
        <f t="shared" si="76"/>
        <v>ConstMin - Cranes_2021_300</v>
      </c>
      <c r="B1263" s="1" t="s">
        <v>40</v>
      </c>
      <c r="C1263" s="1">
        <v>2020</v>
      </c>
      <c r="D1263" s="1" t="s">
        <v>85</v>
      </c>
      <c r="E1263" s="1">
        <v>2021</v>
      </c>
      <c r="F1263" s="1">
        <v>300</v>
      </c>
      <c r="G1263" s="1" t="s">
        <v>5</v>
      </c>
      <c r="H1263" s="1">
        <v>1.0781703731439899E-5</v>
      </c>
      <c r="I1263" s="1">
        <v>1.30458615150423E-5</v>
      </c>
      <c r="J1263" s="1">
        <v>1.5525653373273499E-5</v>
      </c>
      <c r="K1263" s="1">
        <v>2.4861868423821501E-4</v>
      </c>
      <c r="L1263" s="1">
        <v>6.8866940524383595E-5</v>
      </c>
      <c r="M1263" s="1">
        <v>0.14105234321302501</v>
      </c>
      <c r="N1263" s="1">
        <v>2.3201545381843401E-6</v>
      </c>
      <c r="O1263" s="1">
        <v>2.1345421751296001E-6</v>
      </c>
      <c r="P1263" s="1">
        <v>1.3037754120032E-6</v>
      </c>
      <c r="Q1263" s="1">
        <v>1.15125026353566E-6</v>
      </c>
      <c r="R1263" s="1">
        <v>4576.2879341560101</v>
      </c>
      <c r="S1263" s="1">
        <v>1176.70243407516</v>
      </c>
      <c r="T1263" s="1">
        <v>2.0246138810537002</v>
      </c>
      <c r="U1263" s="1">
        <v>307509.86183309398</v>
      </c>
      <c r="V1263" s="1">
        <f t="shared" si="77"/>
        <v>1.4047605959231003E-2</v>
      </c>
      <c r="W1263" s="1">
        <f t="shared" si="78"/>
        <v>7.415498340135504E-2</v>
      </c>
      <c r="X1263" s="1">
        <f t="shared" si="79"/>
        <v>581.19844237299765</v>
      </c>
    </row>
    <row r="1264" spans="1:24" hidden="1" x14ac:dyDescent="0.3">
      <c r="A1264" s="18" t="str">
        <f t="shared" si="76"/>
        <v>ConstMin - Cranes_2021_600</v>
      </c>
      <c r="B1264" s="1" t="s">
        <v>40</v>
      </c>
      <c r="C1264" s="1">
        <v>2020</v>
      </c>
      <c r="D1264" s="1" t="s">
        <v>85</v>
      </c>
      <c r="E1264" s="1">
        <v>2021</v>
      </c>
      <c r="F1264" s="1">
        <v>600</v>
      </c>
      <c r="G1264" s="1" t="s">
        <v>5</v>
      </c>
      <c r="H1264" s="1">
        <v>3.7330130728024901E-6</v>
      </c>
      <c r="I1264" s="1">
        <v>4.5169458180910102E-6</v>
      </c>
      <c r="J1264" s="1">
        <v>5.3755388248355902E-6</v>
      </c>
      <c r="K1264" s="1">
        <v>8.5963128013127405E-5</v>
      </c>
      <c r="L1264" s="1">
        <v>2.3844208268473801E-5</v>
      </c>
      <c r="M1264" s="1">
        <v>4.8837387325734401E-2</v>
      </c>
      <c r="N1264" s="1">
        <v>8.0332083293179805E-7</v>
      </c>
      <c r="O1264" s="1">
        <v>7.3905516629725397E-7</v>
      </c>
      <c r="P1264" s="1">
        <v>4.51413874674929E-7</v>
      </c>
      <c r="Q1264" s="1">
        <v>3.9860419010715998E-7</v>
      </c>
      <c r="R1264" s="1">
        <v>1584.4752470147</v>
      </c>
      <c r="S1264" s="1">
        <v>190.887283749971</v>
      </c>
      <c r="T1264" s="1">
        <v>0.31967587595584701</v>
      </c>
      <c r="U1264" s="1">
        <v>106387.846143317</v>
      </c>
      <c r="V1264" s="1">
        <f t="shared" si="77"/>
        <v>1.4058580280885602E-2</v>
      </c>
      <c r="W1264" s="1">
        <f t="shared" si="78"/>
        <v>7.4212915026323448E-2</v>
      </c>
      <c r="X1264" s="1">
        <f t="shared" si="79"/>
        <v>597.12758486766757</v>
      </c>
    </row>
    <row r="1265" spans="1:24" hidden="1" x14ac:dyDescent="0.3">
      <c r="A1265" s="18" t="str">
        <f t="shared" si="76"/>
        <v>ConstMin - Crawler Tractors_1946_50</v>
      </c>
      <c r="B1265" s="1" t="s">
        <v>40</v>
      </c>
      <c r="C1265" s="1">
        <v>2020</v>
      </c>
      <c r="D1265" s="1" t="s">
        <v>86</v>
      </c>
      <c r="E1265" s="1">
        <v>1946</v>
      </c>
      <c r="F1265" s="1">
        <v>50</v>
      </c>
      <c r="G1265" s="1" t="s">
        <v>5</v>
      </c>
      <c r="H1265" s="1">
        <v>7.7861796116081992E-6</v>
      </c>
      <c r="I1265" s="1">
        <v>9.4212773300459198E-6</v>
      </c>
      <c r="J1265" s="1">
        <v>1.12120986407158E-5</v>
      </c>
      <c r="K1265" s="1">
        <v>2.5888954383375301E-5</v>
      </c>
      <c r="L1265" s="1">
        <v>1.7826619736663001E-5</v>
      </c>
      <c r="M1265" s="1">
        <v>1.36223817463953E-3</v>
      </c>
      <c r="N1265" s="1">
        <v>2.45080863826328E-6</v>
      </c>
      <c r="O1265" s="1">
        <v>2.2547439472022199E-6</v>
      </c>
      <c r="P1265" s="1">
        <v>1.2360982091870901E-8</v>
      </c>
      <c r="Q1265" s="1">
        <v>1.11184048547397E-8</v>
      </c>
      <c r="R1265" s="1">
        <v>44.196317338980201</v>
      </c>
      <c r="S1265" s="1">
        <v>42.196174101390397</v>
      </c>
      <c r="T1265" s="1">
        <v>0.18914733725303401</v>
      </c>
      <c r="U1265" s="1">
        <v>1793.33739930909</v>
      </c>
      <c r="V1265" s="1">
        <f t="shared" si="77"/>
        <v>1.7395478649877683</v>
      </c>
      <c r="W1265" s="1">
        <f t="shared" si="78"/>
        <v>3.2915131586206892</v>
      </c>
      <c r="X1265" s="1">
        <f t="shared" si="79"/>
        <v>223.08627080983956</v>
      </c>
    </row>
    <row r="1266" spans="1:24" hidden="1" x14ac:dyDescent="0.3">
      <c r="A1266" s="18" t="str">
        <f t="shared" si="76"/>
        <v>ConstMin - Crawler Tractors_1949_25</v>
      </c>
      <c r="B1266" s="1" t="s">
        <v>40</v>
      </c>
      <c r="C1266" s="1">
        <v>2020</v>
      </c>
      <c r="D1266" s="1" t="s">
        <v>86</v>
      </c>
      <c r="E1266" s="1">
        <v>1949</v>
      </c>
      <c r="F1266" s="1">
        <v>25</v>
      </c>
      <c r="G1266" s="1" t="s">
        <v>5</v>
      </c>
      <c r="H1266" s="1">
        <v>0</v>
      </c>
      <c r="I1266" s="1">
        <v>0</v>
      </c>
      <c r="J1266" s="1">
        <v>0</v>
      </c>
      <c r="K1266" s="1">
        <v>0</v>
      </c>
      <c r="L1266" s="1">
        <v>0</v>
      </c>
      <c r="M1266" s="1">
        <v>0</v>
      </c>
      <c r="N1266" s="1">
        <v>0</v>
      </c>
      <c r="O1266" s="1">
        <v>0</v>
      </c>
      <c r="P1266" s="1">
        <v>0</v>
      </c>
      <c r="Q1266" s="1">
        <v>0</v>
      </c>
      <c r="R1266" s="1">
        <v>0</v>
      </c>
      <c r="S1266" s="1">
        <v>0</v>
      </c>
      <c r="T1266" s="1">
        <v>0</v>
      </c>
      <c r="U1266" s="1">
        <v>0</v>
      </c>
      <c r="V1266" s="1">
        <f t="shared" si="77"/>
        <v>0</v>
      </c>
      <c r="W1266" s="1">
        <f t="shared" si="78"/>
        <v>0</v>
      </c>
      <c r="X1266" s="1" t="e">
        <f t="shared" si="79"/>
        <v>#DIV/0!</v>
      </c>
    </row>
    <row r="1267" spans="1:24" hidden="1" x14ac:dyDescent="0.3">
      <c r="A1267" s="18" t="str">
        <f t="shared" si="76"/>
        <v>ConstMin - Crawler Tractors_1952_50</v>
      </c>
      <c r="B1267" s="1" t="s">
        <v>40</v>
      </c>
      <c r="C1267" s="1">
        <v>2020</v>
      </c>
      <c r="D1267" s="1" t="s">
        <v>86</v>
      </c>
      <c r="E1267" s="1">
        <v>1952</v>
      </c>
      <c r="F1267" s="1">
        <v>50</v>
      </c>
      <c r="G1267" s="1" t="s">
        <v>5</v>
      </c>
      <c r="H1267" s="1">
        <v>8.2441901769969101E-6</v>
      </c>
      <c r="I1267" s="1">
        <v>9.9754701141662593E-6</v>
      </c>
      <c r="J1267" s="1">
        <v>1.18716338548755E-5</v>
      </c>
      <c r="K1267" s="1">
        <v>2.7411834052985601E-5</v>
      </c>
      <c r="L1267" s="1">
        <v>1.8875244427054898E-5</v>
      </c>
      <c r="M1267" s="1">
        <v>1.4423698319712701E-3</v>
      </c>
      <c r="N1267" s="1">
        <v>2.5949738522787701E-6</v>
      </c>
      <c r="O1267" s="1">
        <v>2.38737594409647E-6</v>
      </c>
      <c r="P1267" s="1">
        <v>1.30880986855103E-8</v>
      </c>
      <c r="Q1267" s="1">
        <v>1.1772428669724399E-8</v>
      </c>
      <c r="R1267" s="1">
        <v>46.7961007118613</v>
      </c>
      <c r="S1267" s="1">
        <v>42.196174101390397</v>
      </c>
      <c r="T1267" s="1">
        <v>0.18914733725303401</v>
      </c>
      <c r="U1267" s="1">
        <v>1898.8278345625699</v>
      </c>
      <c r="V1267" s="1">
        <f t="shared" si="77"/>
        <v>1.7395478649877634</v>
      </c>
      <c r="W1267" s="1">
        <f t="shared" si="78"/>
        <v>3.2915131586206741</v>
      </c>
      <c r="X1267" s="1">
        <f t="shared" si="79"/>
        <v>223.08627080983956</v>
      </c>
    </row>
    <row r="1268" spans="1:24" hidden="1" x14ac:dyDescent="0.3">
      <c r="A1268" s="18" t="str">
        <f t="shared" si="76"/>
        <v>ConstMin - Crawler Tractors_1955_25</v>
      </c>
      <c r="B1268" s="1" t="s">
        <v>40</v>
      </c>
      <c r="C1268" s="1">
        <v>2020</v>
      </c>
      <c r="D1268" s="1" t="s">
        <v>86</v>
      </c>
      <c r="E1268" s="1">
        <v>1955</v>
      </c>
      <c r="F1268" s="1">
        <v>25</v>
      </c>
      <c r="G1268" s="1" t="s">
        <v>5</v>
      </c>
      <c r="H1268" s="1">
        <v>0</v>
      </c>
      <c r="I1268" s="1">
        <v>0</v>
      </c>
      <c r="J1268" s="1">
        <v>0</v>
      </c>
      <c r="K1268" s="1">
        <v>0</v>
      </c>
      <c r="L1268" s="1">
        <v>0</v>
      </c>
      <c r="M1268" s="1">
        <v>0</v>
      </c>
      <c r="N1268" s="1">
        <v>0</v>
      </c>
      <c r="O1268" s="1">
        <v>0</v>
      </c>
      <c r="P1268" s="1">
        <v>0</v>
      </c>
      <c r="Q1268" s="1">
        <v>0</v>
      </c>
      <c r="R1268" s="1">
        <v>0</v>
      </c>
      <c r="S1268" s="1">
        <v>0</v>
      </c>
      <c r="T1268" s="1">
        <v>0</v>
      </c>
      <c r="U1268" s="1">
        <v>0</v>
      </c>
      <c r="V1268" s="1">
        <f t="shared" si="77"/>
        <v>0</v>
      </c>
      <c r="W1268" s="1">
        <f t="shared" si="78"/>
        <v>0</v>
      </c>
      <c r="X1268" s="1" t="e">
        <f t="shared" si="79"/>
        <v>#DIV/0!</v>
      </c>
    </row>
    <row r="1269" spans="1:24" hidden="1" x14ac:dyDescent="0.3">
      <c r="A1269" s="18" t="str">
        <f t="shared" si="76"/>
        <v>ConstMin - Crawler Tractors_1956_25</v>
      </c>
      <c r="B1269" s="1" t="s">
        <v>40</v>
      </c>
      <c r="C1269" s="1">
        <v>2020</v>
      </c>
      <c r="D1269" s="1" t="s">
        <v>86</v>
      </c>
      <c r="E1269" s="1">
        <v>1956</v>
      </c>
      <c r="F1269" s="1">
        <v>25</v>
      </c>
      <c r="G1269" s="1" t="s">
        <v>5</v>
      </c>
      <c r="H1269" s="1">
        <v>0</v>
      </c>
      <c r="I1269" s="1">
        <v>0</v>
      </c>
      <c r="J1269" s="1">
        <v>0</v>
      </c>
      <c r="K1269" s="1">
        <v>0</v>
      </c>
      <c r="L1269" s="1">
        <v>0</v>
      </c>
      <c r="M1269" s="1">
        <v>0</v>
      </c>
      <c r="N1269" s="1">
        <v>0</v>
      </c>
      <c r="O1269" s="1">
        <v>0</v>
      </c>
      <c r="P1269" s="1">
        <v>0</v>
      </c>
      <c r="Q1269" s="1">
        <v>0</v>
      </c>
      <c r="R1269" s="1">
        <v>0</v>
      </c>
      <c r="S1269" s="1">
        <v>0</v>
      </c>
      <c r="T1269" s="1">
        <v>0</v>
      </c>
      <c r="U1269" s="1">
        <v>0</v>
      </c>
      <c r="V1269" s="1">
        <f t="shared" si="77"/>
        <v>0</v>
      </c>
      <c r="W1269" s="1">
        <f t="shared" si="78"/>
        <v>0</v>
      </c>
      <c r="X1269" s="1" t="e">
        <f t="shared" si="79"/>
        <v>#DIV/0!</v>
      </c>
    </row>
    <row r="1270" spans="1:24" hidden="1" x14ac:dyDescent="0.3">
      <c r="A1270" s="18" t="str">
        <f t="shared" si="76"/>
        <v>ConstMin - Crawler Tractors_1956_175</v>
      </c>
      <c r="B1270" s="1" t="s">
        <v>40</v>
      </c>
      <c r="C1270" s="1">
        <v>2020</v>
      </c>
      <c r="D1270" s="1" t="s">
        <v>86</v>
      </c>
      <c r="E1270" s="1">
        <v>1956</v>
      </c>
      <c r="F1270" s="1">
        <v>175</v>
      </c>
      <c r="G1270" s="1" t="s">
        <v>5</v>
      </c>
      <c r="H1270" s="1">
        <v>3.6345278868446399E-6</v>
      </c>
      <c r="I1270" s="1">
        <v>4.39777874308202E-6</v>
      </c>
      <c r="J1270" s="1">
        <v>5.2337201570562901E-6</v>
      </c>
      <c r="K1270" s="1">
        <v>1.4240092376537E-5</v>
      </c>
      <c r="L1270" s="1">
        <v>4.0900534938068002E-5</v>
      </c>
      <c r="M1270" s="1">
        <v>1.29818682259025E-3</v>
      </c>
      <c r="N1270" s="1">
        <v>2.5525955644019001E-6</v>
      </c>
      <c r="O1270" s="1">
        <v>2.3483879192497499E-6</v>
      </c>
      <c r="P1270" s="1">
        <v>1.1893345129829299E-8</v>
      </c>
      <c r="Q1270" s="1">
        <v>1.05956263297832E-8</v>
      </c>
      <c r="R1270" s="1">
        <v>42.118241761697298</v>
      </c>
      <c r="S1270" s="1">
        <v>14.0302278887123</v>
      </c>
      <c r="T1270" s="1">
        <v>9.4573668626517296E-2</v>
      </c>
      <c r="U1270" s="1">
        <v>1894.08076497616</v>
      </c>
      <c r="V1270" s="1">
        <f t="shared" si="77"/>
        <v>0.76881789381867804</v>
      </c>
      <c r="W1270" s="1">
        <f t="shared" si="78"/>
        <v>7.1502149071523311</v>
      </c>
      <c r="X1270" s="1">
        <f t="shared" si="79"/>
        <v>148.35237008854276</v>
      </c>
    </row>
    <row r="1271" spans="1:24" hidden="1" x14ac:dyDescent="0.3">
      <c r="A1271" s="18" t="str">
        <f t="shared" si="76"/>
        <v>ConstMin - Crawler Tractors_1959_300</v>
      </c>
      <c r="B1271" s="1" t="s">
        <v>40</v>
      </c>
      <c r="C1271" s="1">
        <v>2020</v>
      </c>
      <c r="D1271" s="1" t="s">
        <v>86</v>
      </c>
      <c r="E1271" s="1">
        <v>1959</v>
      </c>
      <c r="F1271" s="1">
        <v>300</v>
      </c>
      <c r="G1271" s="1" t="s">
        <v>5</v>
      </c>
      <c r="H1271" s="1">
        <v>8.5543452311124096E-6</v>
      </c>
      <c r="I1271" s="1">
        <v>1.0350757729646E-5</v>
      </c>
      <c r="J1271" s="1">
        <v>1.2318257132801801E-5</v>
      </c>
      <c r="K1271" s="1">
        <v>3.3515953131834201E-5</v>
      </c>
      <c r="L1271" s="1">
        <v>9.6264853893075495E-5</v>
      </c>
      <c r="M1271" s="1">
        <v>3.0554555091222499E-3</v>
      </c>
      <c r="N1271" s="1">
        <v>6.0078734771401204E-6</v>
      </c>
      <c r="O1271" s="1">
        <v>5.5272435989689102E-6</v>
      </c>
      <c r="P1271" s="1">
        <v>2.7992571074108799E-8</v>
      </c>
      <c r="Q1271" s="1">
        <v>2.49382171183503E-8</v>
      </c>
      <c r="R1271" s="1">
        <v>99.130889010679198</v>
      </c>
      <c r="S1271" s="1">
        <v>18.988278345625702</v>
      </c>
      <c r="T1271" s="1">
        <v>9.4573668626517296E-2</v>
      </c>
      <c r="U1271" s="1">
        <v>4462.2454112220403</v>
      </c>
      <c r="V1271" s="1">
        <f t="shared" si="77"/>
        <v>0.76808147848554031</v>
      </c>
      <c r="W1271" s="1">
        <f t="shared" si="78"/>
        <v>7.1433660448467187</v>
      </c>
      <c r="X1271" s="1">
        <f t="shared" si="79"/>
        <v>200.77764372885522</v>
      </c>
    </row>
    <row r="1272" spans="1:24" hidden="1" x14ac:dyDescent="0.3">
      <c r="A1272" s="18" t="str">
        <f t="shared" si="76"/>
        <v>ConstMin - Crawler Tractors_1960_25</v>
      </c>
      <c r="B1272" s="1" t="s">
        <v>40</v>
      </c>
      <c r="C1272" s="1">
        <v>2020</v>
      </c>
      <c r="D1272" s="1" t="s">
        <v>86</v>
      </c>
      <c r="E1272" s="1">
        <v>1960</v>
      </c>
      <c r="F1272" s="1">
        <v>25</v>
      </c>
      <c r="G1272" s="1" t="s">
        <v>5</v>
      </c>
      <c r="H1272" s="1">
        <v>0</v>
      </c>
      <c r="I1272" s="1">
        <v>0</v>
      </c>
      <c r="J1272" s="1">
        <v>0</v>
      </c>
      <c r="K1272" s="1">
        <v>0</v>
      </c>
      <c r="L1272" s="1">
        <v>0</v>
      </c>
      <c r="M1272" s="1">
        <v>0</v>
      </c>
      <c r="N1272" s="1">
        <v>0</v>
      </c>
      <c r="O1272" s="1">
        <v>0</v>
      </c>
      <c r="P1272" s="1">
        <v>0</v>
      </c>
      <c r="Q1272" s="1">
        <v>0</v>
      </c>
      <c r="R1272" s="1">
        <v>0</v>
      </c>
      <c r="S1272" s="1">
        <v>0</v>
      </c>
      <c r="T1272" s="1">
        <v>0</v>
      </c>
      <c r="U1272" s="1">
        <v>0</v>
      </c>
      <c r="V1272" s="1">
        <f t="shared" si="77"/>
        <v>0</v>
      </c>
      <c r="W1272" s="1">
        <f t="shared" si="78"/>
        <v>0</v>
      </c>
      <c r="X1272" s="1" t="e">
        <f t="shared" si="79"/>
        <v>#DIV/0!</v>
      </c>
    </row>
    <row r="1273" spans="1:24" hidden="1" x14ac:dyDescent="0.3">
      <c r="A1273" s="18" t="str">
        <f t="shared" si="76"/>
        <v>ConstMin - Crawler Tractors_1960_100</v>
      </c>
      <c r="B1273" s="1" t="s">
        <v>40</v>
      </c>
      <c r="C1273" s="1">
        <v>2020</v>
      </c>
      <c r="D1273" s="1" t="s">
        <v>86</v>
      </c>
      <c r="E1273" s="1">
        <v>1960</v>
      </c>
      <c r="F1273" s="1">
        <v>100</v>
      </c>
      <c r="G1273" s="1" t="s">
        <v>5</v>
      </c>
      <c r="H1273" s="1">
        <v>2.7032681669660499E-6</v>
      </c>
      <c r="I1273" s="1">
        <v>3.2709544820289202E-6</v>
      </c>
      <c r="J1273" s="1">
        <v>3.8927061604311096E-6</v>
      </c>
      <c r="K1273" s="1">
        <v>1.06036555018988E-5</v>
      </c>
      <c r="L1273" s="1">
        <v>2.59041066466975E-5</v>
      </c>
      <c r="M1273" s="1">
        <v>8.8535346523719303E-4</v>
      </c>
      <c r="N1273" s="1">
        <v>1.89924146135717E-6</v>
      </c>
      <c r="O1273" s="1">
        <v>1.7473021444486E-6</v>
      </c>
      <c r="P1273" s="1">
        <v>8.1044338020384496E-9</v>
      </c>
      <c r="Q1273" s="1">
        <v>7.2261359645559601E-9</v>
      </c>
      <c r="R1273" s="1">
        <v>28.724318137056098</v>
      </c>
      <c r="S1273" s="1">
        <v>14.3466991944727</v>
      </c>
      <c r="T1273" s="1">
        <v>9.4573668626517296E-2</v>
      </c>
      <c r="U1273" s="1">
        <v>1291.20292750254</v>
      </c>
      <c r="V1273" s="1">
        <f t="shared" si="77"/>
        <v>0.83881965705485306</v>
      </c>
      <c r="W1273" s="1">
        <f t="shared" si="78"/>
        <v>6.6429765296571999</v>
      </c>
      <c r="X1273" s="1">
        <f t="shared" si="79"/>
        <v>151.69866415069006</v>
      </c>
    </row>
    <row r="1274" spans="1:24" hidden="1" x14ac:dyDescent="0.3">
      <c r="A1274" s="18" t="str">
        <f t="shared" si="76"/>
        <v>ConstMin - Crawler Tractors_1961_100</v>
      </c>
      <c r="B1274" s="1" t="s">
        <v>40</v>
      </c>
      <c r="C1274" s="1">
        <v>2020</v>
      </c>
      <c r="D1274" s="1" t="s">
        <v>86</v>
      </c>
      <c r="E1274" s="1">
        <v>1961</v>
      </c>
      <c r="F1274" s="1">
        <v>100</v>
      </c>
      <c r="G1274" s="1" t="s">
        <v>5</v>
      </c>
      <c r="H1274" s="1">
        <v>4.4016191331262496E-6</v>
      </c>
      <c r="I1274" s="1">
        <v>5.3259591510827603E-6</v>
      </c>
      <c r="J1274" s="1">
        <v>6.3383315517018004E-6</v>
      </c>
      <c r="K1274" s="1">
        <v>1.7265491270375801E-5</v>
      </c>
      <c r="L1274" s="1">
        <v>4.2178579556394597E-5</v>
      </c>
      <c r="M1274" s="1">
        <v>1.44158422748763E-3</v>
      </c>
      <c r="N1274" s="1">
        <v>3.0924558861353202E-6</v>
      </c>
      <c r="O1274" s="1">
        <v>2.8450594152444901E-6</v>
      </c>
      <c r="P1274" s="1">
        <v>1.3196112513781299E-8</v>
      </c>
      <c r="Q1274" s="1">
        <v>1.17660166715382E-8</v>
      </c>
      <c r="R1274" s="1">
        <v>46.770612639578196</v>
      </c>
      <c r="S1274" s="1">
        <v>21.098087050695199</v>
      </c>
      <c r="T1274" s="1">
        <v>9.4573668626517296E-2</v>
      </c>
      <c r="U1274" s="1">
        <v>2109.8087050695199</v>
      </c>
      <c r="V1274" s="1">
        <f t="shared" si="77"/>
        <v>0.83587887967394969</v>
      </c>
      <c r="W1274" s="1">
        <f t="shared" si="78"/>
        <v>6.6196872386206973</v>
      </c>
      <c r="X1274" s="1">
        <f t="shared" si="79"/>
        <v>223.08627080983885</v>
      </c>
    </row>
    <row r="1275" spans="1:24" hidden="1" x14ac:dyDescent="0.3">
      <c r="A1275" s="18" t="str">
        <f t="shared" si="76"/>
        <v>ConstMin - Crawler Tractors_1962_100</v>
      </c>
      <c r="B1275" s="1" t="s">
        <v>40</v>
      </c>
      <c r="C1275" s="1">
        <v>2020</v>
      </c>
      <c r="D1275" s="1" t="s">
        <v>86</v>
      </c>
      <c r="E1275" s="1">
        <v>1962</v>
      </c>
      <c r="F1275" s="1">
        <v>100</v>
      </c>
      <c r="G1275" s="1" t="s">
        <v>5</v>
      </c>
      <c r="H1275" s="1">
        <v>4.0935057938074096E-6</v>
      </c>
      <c r="I1275" s="1">
        <v>4.95314201050696E-6</v>
      </c>
      <c r="J1275" s="1">
        <v>5.8946483430826704E-6</v>
      </c>
      <c r="K1275" s="1">
        <v>1.60569068814495E-5</v>
      </c>
      <c r="L1275" s="1">
        <v>3.9226078987447002E-5</v>
      </c>
      <c r="M1275" s="1">
        <v>1.3406733315634899E-3</v>
      </c>
      <c r="N1275" s="1">
        <v>2.8759839741058501E-6</v>
      </c>
      <c r="O1275" s="1">
        <v>2.6459052561773801E-6</v>
      </c>
      <c r="P1275" s="1">
        <v>1.22723846378167E-8</v>
      </c>
      <c r="Q1275" s="1">
        <v>1.09423955045305E-8</v>
      </c>
      <c r="R1275" s="1">
        <v>43.496669754807698</v>
      </c>
      <c r="S1275" s="1">
        <v>21.098087050695199</v>
      </c>
      <c r="T1275" s="1">
        <v>9.4573668626517296E-2</v>
      </c>
      <c r="U1275" s="1">
        <v>1962.12209571465</v>
      </c>
      <c r="V1275" s="1">
        <f t="shared" si="77"/>
        <v>0.83587887967394991</v>
      </c>
      <c r="W1275" s="1">
        <f t="shared" si="78"/>
        <v>6.6196872386207133</v>
      </c>
      <c r="X1275" s="1">
        <f t="shared" si="79"/>
        <v>223.08627080983885</v>
      </c>
    </row>
    <row r="1276" spans="1:24" hidden="1" x14ac:dyDescent="0.3">
      <c r="A1276" s="18" t="str">
        <f t="shared" si="76"/>
        <v>ConstMin - Crawler Tractors_1963_75</v>
      </c>
      <c r="B1276" s="1" t="s">
        <v>40</v>
      </c>
      <c r="C1276" s="1">
        <v>2020</v>
      </c>
      <c r="D1276" s="1" t="s">
        <v>86</v>
      </c>
      <c r="E1276" s="1">
        <v>1963</v>
      </c>
      <c r="F1276" s="1">
        <v>75</v>
      </c>
      <c r="G1276" s="1" t="s">
        <v>5</v>
      </c>
      <c r="H1276" s="1">
        <v>2.28884194922565E-6</v>
      </c>
      <c r="I1276" s="1">
        <v>2.7694987585630299E-6</v>
      </c>
      <c r="J1276" s="1">
        <v>3.2959324068849301E-6</v>
      </c>
      <c r="K1276" s="1">
        <v>8.9780554605954306E-6</v>
      </c>
      <c r="L1276" s="1">
        <v>2.1932861369325201E-5</v>
      </c>
      <c r="M1276" s="1">
        <v>7.4962379829356801E-4</v>
      </c>
      <c r="N1276" s="1">
        <v>1.60807706079036E-6</v>
      </c>
      <c r="O1276" s="1">
        <v>1.47943089592713E-6</v>
      </c>
      <c r="P1276" s="1">
        <v>6.86197850716632E-9</v>
      </c>
      <c r="Q1276" s="1">
        <v>6.1183286691998996E-9</v>
      </c>
      <c r="R1276" s="1">
        <v>24.320718572580599</v>
      </c>
      <c r="S1276" s="1">
        <v>21.098087050695199</v>
      </c>
      <c r="T1276" s="1">
        <v>9.4573668626517296E-2</v>
      </c>
      <c r="U1276" s="1">
        <v>1097.1005266361501</v>
      </c>
      <c r="V1276" s="1">
        <f t="shared" si="77"/>
        <v>0.83587887967394814</v>
      </c>
      <c r="W1276" s="1">
        <f t="shared" si="78"/>
        <v>6.6196872386207009</v>
      </c>
      <c r="X1276" s="1">
        <f t="shared" si="79"/>
        <v>223.08627080983885</v>
      </c>
    </row>
    <row r="1277" spans="1:24" hidden="1" x14ac:dyDescent="0.3">
      <c r="A1277" s="18" t="str">
        <f t="shared" si="76"/>
        <v>ConstMin - Crawler Tractors_1964_175</v>
      </c>
      <c r="B1277" s="1" t="s">
        <v>40</v>
      </c>
      <c r="C1277" s="1">
        <v>2020</v>
      </c>
      <c r="D1277" s="1" t="s">
        <v>86</v>
      </c>
      <c r="E1277" s="1">
        <v>1964</v>
      </c>
      <c r="F1277" s="1">
        <v>175</v>
      </c>
      <c r="G1277" s="1" t="s">
        <v>5</v>
      </c>
      <c r="H1277" s="1">
        <v>3.6043575559547298E-6</v>
      </c>
      <c r="I1277" s="1">
        <v>4.3612726427052199E-6</v>
      </c>
      <c r="J1277" s="1">
        <v>5.1902748805748097E-6</v>
      </c>
      <c r="K1277" s="1">
        <v>1.4138207335865E-5</v>
      </c>
      <c r="L1277" s="1">
        <v>3.4538808862263302E-5</v>
      </c>
      <c r="M1277" s="1">
        <v>1.1804712869829201E-3</v>
      </c>
      <c r="N1277" s="1">
        <v>2.5323219484762302E-6</v>
      </c>
      <c r="O1277" s="1">
        <v>2.3297361925981301E-6</v>
      </c>
      <c r="P1277" s="1">
        <v>1.08059117360512E-8</v>
      </c>
      <c r="Q1277" s="1">
        <v>9.63484795274129E-9</v>
      </c>
      <c r="R1277" s="1">
        <v>38.299090849408202</v>
      </c>
      <c r="S1277" s="1">
        <v>14.3466991944727</v>
      </c>
      <c r="T1277" s="1">
        <v>9.4573668626517296E-2</v>
      </c>
      <c r="U1277" s="1">
        <v>1721.6039033367299</v>
      </c>
      <c r="V1277" s="1">
        <f t="shared" si="77"/>
        <v>0.83881965705484685</v>
      </c>
      <c r="W1277" s="1">
        <f t="shared" si="78"/>
        <v>6.6429765296571537</v>
      </c>
      <c r="X1277" s="1">
        <f t="shared" si="79"/>
        <v>151.69866415069006</v>
      </c>
    </row>
    <row r="1278" spans="1:24" hidden="1" x14ac:dyDescent="0.3">
      <c r="A1278" s="18" t="str">
        <f t="shared" si="76"/>
        <v>ConstMin - Crawler Tractors_1964_300</v>
      </c>
      <c r="B1278" s="1" t="s">
        <v>40</v>
      </c>
      <c r="C1278" s="1">
        <v>2020</v>
      </c>
      <c r="D1278" s="1" t="s">
        <v>86</v>
      </c>
      <c r="E1278" s="1">
        <v>1964</v>
      </c>
      <c r="F1278" s="1">
        <v>300</v>
      </c>
      <c r="G1278" s="1" t="s">
        <v>5</v>
      </c>
      <c r="H1278" s="1">
        <v>1.70892594310954E-5</v>
      </c>
      <c r="I1278" s="1">
        <v>2.0678003911625399E-5</v>
      </c>
      <c r="J1278" s="1">
        <v>2.46085335807774E-5</v>
      </c>
      <c r="K1278" s="1">
        <v>1.418452892293E-4</v>
      </c>
      <c r="L1278" s="1">
        <v>2.0167207201881901E-4</v>
      </c>
      <c r="M1278" s="1">
        <v>6.6651015830671697E-3</v>
      </c>
      <c r="N1278" s="1">
        <v>1.17467402493628E-5</v>
      </c>
      <c r="O1278" s="1">
        <v>1.08070010294137E-5</v>
      </c>
      <c r="P1278" s="1">
        <v>6.1109491682893105E-8</v>
      </c>
      <c r="Q1278" s="1">
        <v>5.4399663126542698E-8</v>
      </c>
      <c r="R1278" s="1">
        <v>216.241880565212</v>
      </c>
      <c r="S1278" s="1">
        <v>40.0863653963209</v>
      </c>
      <c r="T1278" s="1">
        <v>0.18914733725303401</v>
      </c>
      <c r="U1278" s="1">
        <v>9747.3162174211902</v>
      </c>
      <c r="V1278" s="1">
        <f t="shared" si="77"/>
        <v>0.70244472961667992</v>
      </c>
      <c r="W1278" s="1">
        <f t="shared" si="78"/>
        <v>6.8509264581795621</v>
      </c>
      <c r="X1278" s="1">
        <f t="shared" si="79"/>
        <v>211.93195726934769</v>
      </c>
    </row>
    <row r="1279" spans="1:24" hidden="1" x14ac:dyDescent="0.3">
      <c r="A1279" s="18" t="str">
        <f t="shared" si="76"/>
        <v>ConstMin - Crawler Tractors_1965_75</v>
      </c>
      <c r="B1279" s="1" t="s">
        <v>40</v>
      </c>
      <c r="C1279" s="1">
        <v>2020</v>
      </c>
      <c r="D1279" s="1" t="s">
        <v>86</v>
      </c>
      <c r="E1279" s="1">
        <v>1965</v>
      </c>
      <c r="F1279" s="1">
        <v>75</v>
      </c>
      <c r="G1279" s="1" t="s">
        <v>5</v>
      </c>
      <c r="H1279" s="1">
        <v>1.9523603428088098E-6</v>
      </c>
      <c r="I1279" s="1">
        <v>2.3623560147986601E-6</v>
      </c>
      <c r="J1279" s="1">
        <v>2.8113988936446899E-6</v>
      </c>
      <c r="K1279" s="1">
        <v>7.6581956402602501E-6</v>
      </c>
      <c r="L1279" s="1">
        <v>1.87085214670593E-5</v>
      </c>
      <c r="M1279" s="1">
        <v>6.3942194711575002E-4</v>
      </c>
      <c r="N1279" s="1">
        <v>1.37167438875796E-6</v>
      </c>
      <c r="O1279" s="1">
        <v>1.26194043765732E-6</v>
      </c>
      <c r="P1279" s="1">
        <v>5.8532021903611004E-9</v>
      </c>
      <c r="Q1279" s="1">
        <v>5.2188759744015299E-9</v>
      </c>
      <c r="R1279" s="1">
        <v>20.7453408767628</v>
      </c>
      <c r="S1279" s="1">
        <v>14.3466991944727</v>
      </c>
      <c r="T1279" s="1">
        <v>9.4573668626517296E-2</v>
      </c>
      <c r="U1279" s="1">
        <v>932.53544764072899</v>
      </c>
      <c r="V1279" s="1">
        <f t="shared" si="77"/>
        <v>0.83881965705484629</v>
      </c>
      <c r="W1279" s="1">
        <f t="shared" si="78"/>
        <v>6.6429765296571555</v>
      </c>
      <c r="X1279" s="1">
        <f t="shared" si="79"/>
        <v>151.69866415069006</v>
      </c>
    </row>
    <row r="1280" spans="1:24" hidden="1" x14ac:dyDescent="0.3">
      <c r="A1280" s="18" t="str">
        <f t="shared" si="76"/>
        <v>ConstMin - Crawler Tractors_1965_300</v>
      </c>
      <c r="B1280" s="1" t="s">
        <v>40</v>
      </c>
      <c r="C1280" s="1">
        <v>2020</v>
      </c>
      <c r="D1280" s="1" t="s">
        <v>86</v>
      </c>
      <c r="E1280" s="1">
        <v>1965</v>
      </c>
      <c r="F1280" s="1">
        <v>300</v>
      </c>
      <c r="G1280" s="1" t="s">
        <v>5</v>
      </c>
      <c r="H1280" s="1">
        <v>1.3104528864682799E-5</v>
      </c>
      <c r="I1280" s="1">
        <v>1.58564799262662E-5</v>
      </c>
      <c r="J1280" s="1">
        <v>1.8870521565143299E-5</v>
      </c>
      <c r="K1280" s="1">
        <v>5.1343587776426902E-5</v>
      </c>
      <c r="L1280" s="1">
        <v>1.4746956341066801E-4</v>
      </c>
      <c r="M1280" s="1">
        <v>4.6806978012085502E-3</v>
      </c>
      <c r="N1280" s="1">
        <v>9.2035508585976297E-6</v>
      </c>
      <c r="O1280" s="1">
        <v>8.4672667899098192E-6</v>
      </c>
      <c r="P1280" s="1">
        <v>4.28822365390602E-8</v>
      </c>
      <c r="Q1280" s="1">
        <v>3.82032262238558E-8</v>
      </c>
      <c r="R1280" s="1">
        <v>151.86008529295501</v>
      </c>
      <c r="S1280" s="1">
        <v>37.976556691251403</v>
      </c>
      <c r="T1280" s="1">
        <v>0.18914733725303401</v>
      </c>
      <c r="U1280" s="1">
        <v>6835.7802044252503</v>
      </c>
      <c r="V1280" s="1">
        <f t="shared" si="77"/>
        <v>0.76808147848554009</v>
      </c>
      <c r="W1280" s="1">
        <f t="shared" si="78"/>
        <v>7.1433660448466805</v>
      </c>
      <c r="X1280" s="1">
        <f t="shared" si="79"/>
        <v>200.77764372885582</v>
      </c>
    </row>
    <row r="1281" spans="1:24" hidden="1" x14ac:dyDescent="0.3">
      <c r="A1281" s="18" t="str">
        <f t="shared" si="76"/>
        <v>ConstMin - Crawler Tractors_1965_600</v>
      </c>
      <c r="B1281" s="1" t="s">
        <v>40</v>
      </c>
      <c r="C1281" s="1">
        <v>2020</v>
      </c>
      <c r="D1281" s="1" t="s">
        <v>86</v>
      </c>
      <c r="E1281" s="1">
        <v>1965</v>
      </c>
      <c r="F1281" s="1">
        <v>600</v>
      </c>
      <c r="G1281" s="1" t="s">
        <v>5</v>
      </c>
      <c r="H1281" s="1">
        <v>1.1412917652616701E-5</v>
      </c>
      <c r="I1281" s="1">
        <v>1.3809630359666199E-5</v>
      </c>
      <c r="J1281" s="1">
        <v>1.6434601419768E-5</v>
      </c>
      <c r="K1281" s="1">
        <v>1.2583080241579801E-4</v>
      </c>
      <c r="L1281" s="1">
        <v>1.3857250185839301E-4</v>
      </c>
      <c r="M1281" s="1">
        <v>4.68426209167972E-3</v>
      </c>
      <c r="N1281" s="1">
        <v>7.7389137160904292E-6</v>
      </c>
      <c r="O1281" s="1">
        <v>7.1198006188032002E-6</v>
      </c>
      <c r="P1281" s="1">
        <v>4.2965938508416799E-8</v>
      </c>
      <c r="Q1281" s="1">
        <v>3.8232317483531299E-8</v>
      </c>
      <c r="R1281" s="1">
        <v>151.97572477192799</v>
      </c>
      <c r="S1281" s="1">
        <v>17.827883557837399</v>
      </c>
      <c r="T1281" s="1">
        <v>9.4573668626517296E-2</v>
      </c>
      <c r="U1281" s="1">
        <v>6863.7351697674203</v>
      </c>
      <c r="V1281" s="1">
        <f t="shared" si="77"/>
        <v>0.66620844924445921</v>
      </c>
      <c r="W1281" s="1">
        <f t="shared" si="78"/>
        <v>6.6850573959342707</v>
      </c>
      <c r="X1281" s="1">
        <f t="shared" si="79"/>
        <v>188.50789883431338</v>
      </c>
    </row>
    <row r="1282" spans="1:24" hidden="1" x14ac:dyDescent="0.3">
      <c r="A1282" s="18" t="str">
        <f t="shared" si="76"/>
        <v>ConstMin - Crawler Tractors_1966_100</v>
      </c>
      <c r="B1282" s="1" t="s">
        <v>40</v>
      </c>
      <c r="C1282" s="1">
        <v>2020</v>
      </c>
      <c r="D1282" s="1" t="s">
        <v>86</v>
      </c>
      <c r="E1282" s="1">
        <v>1966</v>
      </c>
      <c r="F1282" s="1">
        <v>100</v>
      </c>
      <c r="G1282" s="1" t="s">
        <v>5</v>
      </c>
      <c r="H1282" s="1">
        <v>5.5867542117298303E-6</v>
      </c>
      <c r="I1282" s="1">
        <v>6.7599725961931004E-6</v>
      </c>
      <c r="J1282" s="1">
        <v>8.0449260648909596E-6</v>
      </c>
      <c r="K1282" s="1">
        <v>2.1914221370590801E-5</v>
      </c>
      <c r="L1282" s="1">
        <v>5.3535153736508097E-5</v>
      </c>
      <c r="M1282" s="1">
        <v>1.8297304948235299E-3</v>
      </c>
      <c r="N1282" s="1">
        <v>3.9250990201381597E-6</v>
      </c>
      <c r="O1282" s="1">
        <v>3.61109109852711E-6</v>
      </c>
      <c r="P1282" s="1">
        <v>1.67491631908794E-8</v>
      </c>
      <c r="Q1282" s="1">
        <v>1.4934014326748999E-8</v>
      </c>
      <c r="R1282" s="1">
        <v>59.3635908165827</v>
      </c>
      <c r="S1282" s="1">
        <v>28.6933983889455</v>
      </c>
      <c r="T1282" s="1">
        <v>0.18914733725303401</v>
      </c>
      <c r="U1282" s="1">
        <v>2668.4860501719299</v>
      </c>
      <c r="V1282" s="1">
        <f t="shared" si="77"/>
        <v>0.83881965705484851</v>
      </c>
      <c r="W1282" s="1">
        <f t="shared" si="78"/>
        <v>6.6429765296571555</v>
      </c>
      <c r="X1282" s="1">
        <f t="shared" si="79"/>
        <v>151.69866415069106</v>
      </c>
    </row>
    <row r="1283" spans="1:24" hidden="1" x14ac:dyDescent="0.3">
      <c r="A1283" s="18" t="str">
        <f t="shared" si="76"/>
        <v>ConstMin - Crawler Tractors_1966_300</v>
      </c>
      <c r="B1283" s="1" t="s">
        <v>40</v>
      </c>
      <c r="C1283" s="1">
        <v>2020</v>
      </c>
      <c r="D1283" s="1" t="s">
        <v>86</v>
      </c>
      <c r="E1283" s="1">
        <v>1966</v>
      </c>
      <c r="F1283" s="1">
        <v>300</v>
      </c>
      <c r="G1283" s="1" t="s">
        <v>5</v>
      </c>
      <c r="H1283" s="1">
        <v>3.9087227507717201E-5</v>
      </c>
      <c r="I1283" s="1">
        <v>4.7295545284337798E-5</v>
      </c>
      <c r="J1283" s="1">
        <v>5.6285607611112799E-5</v>
      </c>
      <c r="K1283" s="1">
        <v>1.98103952268692E-4</v>
      </c>
      <c r="L1283" s="1">
        <v>4.4548130843943899E-4</v>
      </c>
      <c r="M1283" s="1">
        <v>1.42981181482018E-2</v>
      </c>
      <c r="N1283" s="1">
        <v>2.7298370608115901E-5</v>
      </c>
      <c r="O1283" s="1">
        <v>2.5114500959466601E-5</v>
      </c>
      <c r="P1283" s="1">
        <v>1.3102057612013999E-7</v>
      </c>
      <c r="Q1283" s="1">
        <v>1.1669931821920601E-7</v>
      </c>
      <c r="R1283" s="1">
        <v>463.88669675578302</v>
      </c>
      <c r="S1283" s="1">
        <v>108.97161961684</v>
      </c>
      <c r="T1283" s="1">
        <v>0.56744201175910403</v>
      </c>
      <c r="U1283" s="1">
        <v>20877.6120410154</v>
      </c>
      <c r="V1283" s="1">
        <f t="shared" si="77"/>
        <v>0.75011528409897876</v>
      </c>
      <c r="W1283" s="1">
        <f t="shared" si="78"/>
        <v>7.0654083007579658</v>
      </c>
      <c r="X1283" s="1">
        <f t="shared" si="79"/>
        <v>192.04009812213496</v>
      </c>
    </row>
    <row r="1284" spans="1:24" hidden="1" x14ac:dyDescent="0.3">
      <c r="A1284" s="18" t="str">
        <f t="shared" si="76"/>
        <v>ConstMin - Crawler Tractors_1967_100</v>
      </c>
      <c r="B1284" s="1" t="s">
        <v>40</v>
      </c>
      <c r="C1284" s="1">
        <v>2020</v>
      </c>
      <c r="D1284" s="1" t="s">
        <v>86</v>
      </c>
      <c r="E1284" s="1">
        <v>1967</v>
      </c>
      <c r="F1284" s="1">
        <v>100</v>
      </c>
      <c r="G1284" s="1" t="s">
        <v>5</v>
      </c>
      <c r="H1284" s="1">
        <v>9.7562415611497598E-6</v>
      </c>
      <c r="I1284" s="1">
        <v>1.1805052288991199E-5</v>
      </c>
      <c r="J1284" s="1">
        <v>1.4048987848055601E-5</v>
      </c>
      <c r="K1284" s="1">
        <v>3.8269168324445598E-5</v>
      </c>
      <c r="L1284" s="1">
        <v>9.3489327089072297E-5</v>
      </c>
      <c r="M1284" s="1">
        <v>3.1952887173415001E-3</v>
      </c>
      <c r="N1284" s="1">
        <v>6.8544655341196899E-6</v>
      </c>
      <c r="O1284" s="1">
        <v>6.3061082913901097E-6</v>
      </c>
      <c r="P1284" s="1">
        <v>2.9249341539716998E-8</v>
      </c>
      <c r="Q1284" s="1">
        <v>2.6079516965956E-8</v>
      </c>
      <c r="R1284" s="1">
        <v>103.667623452599</v>
      </c>
      <c r="S1284" s="1">
        <v>56.542873295863203</v>
      </c>
      <c r="T1284" s="1">
        <v>0.28372100587955201</v>
      </c>
      <c r="U1284" s="1">
        <v>4806.1442301483703</v>
      </c>
      <c r="V1284" s="1">
        <f t="shared" si="77"/>
        <v>0.81331674918704244</v>
      </c>
      <c r="W1284" s="1">
        <f t="shared" si="78"/>
        <v>6.4410079456129266</v>
      </c>
      <c r="X1284" s="1">
        <f t="shared" si="79"/>
        <v>199.29040192345622</v>
      </c>
    </row>
    <row r="1285" spans="1:24" hidden="1" x14ac:dyDescent="0.3">
      <c r="A1285" s="18" t="str">
        <f t="shared" si="76"/>
        <v>ConstMin - Crawler Tractors_1967_175</v>
      </c>
      <c r="B1285" s="1" t="s">
        <v>40</v>
      </c>
      <c r="C1285" s="1">
        <v>2020</v>
      </c>
      <c r="D1285" s="1" t="s">
        <v>86</v>
      </c>
      <c r="E1285" s="1">
        <v>1967</v>
      </c>
      <c r="F1285" s="1">
        <v>175</v>
      </c>
      <c r="G1285" s="1" t="s">
        <v>5</v>
      </c>
      <c r="H1285" s="1">
        <v>5.0449962063096202E-6</v>
      </c>
      <c r="I1285" s="1">
        <v>6.1044454096346498E-6</v>
      </c>
      <c r="J1285" s="1">
        <v>7.2647945370858598E-6</v>
      </c>
      <c r="K1285" s="1">
        <v>1.9766311954067199E-5</v>
      </c>
      <c r="L1285" s="1">
        <v>5.6772997765529897E-5</v>
      </c>
      <c r="M1285" s="1">
        <v>1.80198028435953E-3</v>
      </c>
      <c r="N1285" s="1">
        <v>3.5431933223740899E-6</v>
      </c>
      <c r="O1285" s="1">
        <v>3.2597378565841601E-6</v>
      </c>
      <c r="P1285" s="1">
        <v>1.6508851473529601E-8</v>
      </c>
      <c r="Q1285" s="1">
        <v>1.4707520839422801E-8</v>
      </c>
      <c r="R1285" s="1">
        <v>58.463265799472801</v>
      </c>
      <c r="S1285" s="1">
        <v>21.098087050695199</v>
      </c>
      <c r="T1285" s="1">
        <v>9.4573668626517296E-2</v>
      </c>
      <c r="U1285" s="1">
        <v>2637.2608813369002</v>
      </c>
      <c r="V1285" s="1">
        <f t="shared" si="77"/>
        <v>0.76644628248774271</v>
      </c>
      <c r="W1285" s="1">
        <f t="shared" si="78"/>
        <v>7.1281582786206927</v>
      </c>
      <c r="X1285" s="1">
        <f t="shared" si="79"/>
        <v>223.08627080983885</v>
      </c>
    </row>
    <row r="1286" spans="1:24" hidden="1" x14ac:dyDescent="0.3">
      <c r="A1286" s="18" t="str">
        <f t="shared" si="76"/>
        <v>ConstMin - Crawler Tractors_1968_100</v>
      </c>
      <c r="B1286" s="1" t="s">
        <v>40</v>
      </c>
      <c r="C1286" s="1">
        <v>2020</v>
      </c>
      <c r="D1286" s="1" t="s">
        <v>86</v>
      </c>
      <c r="E1286" s="1">
        <v>1968</v>
      </c>
      <c r="F1286" s="1">
        <v>100</v>
      </c>
      <c r="G1286" s="1" t="s">
        <v>5</v>
      </c>
      <c r="H1286" s="1">
        <v>6.4550272113050798E-6</v>
      </c>
      <c r="I1286" s="1">
        <v>7.81058292567914E-6</v>
      </c>
      <c r="J1286" s="1">
        <v>9.2952391842793093E-6</v>
      </c>
      <c r="K1286" s="1">
        <v>2.53200498716638E-5</v>
      </c>
      <c r="L1286" s="1">
        <v>6.1855392421776304E-5</v>
      </c>
      <c r="M1286" s="1">
        <v>2.1141005467257799E-3</v>
      </c>
      <c r="N1286" s="1">
        <v>4.5351236195181896E-6</v>
      </c>
      <c r="O1286" s="1">
        <v>4.1723137299567398E-6</v>
      </c>
      <c r="P1286" s="1">
        <v>1.9352257154380899E-8</v>
      </c>
      <c r="Q1286" s="1">
        <v>1.72550044623023E-8</v>
      </c>
      <c r="R1286" s="1">
        <v>68.589663972915901</v>
      </c>
      <c r="S1286" s="1">
        <v>35.444786245167897</v>
      </c>
      <c r="T1286" s="1">
        <v>0.18914733725303401</v>
      </c>
      <c r="U1286" s="1">
        <v>3190.0307620651101</v>
      </c>
      <c r="V1286" s="1">
        <f t="shared" si="77"/>
        <v>0.81073174265385273</v>
      </c>
      <c r="W1286" s="1">
        <f t="shared" si="78"/>
        <v>6.4205361581618661</v>
      </c>
      <c r="X1286" s="1">
        <f t="shared" si="79"/>
        <v>187.39246748026503</v>
      </c>
    </row>
    <row r="1287" spans="1:24" hidden="1" x14ac:dyDescent="0.3">
      <c r="A1287" s="18" t="str">
        <f t="shared" si="76"/>
        <v>ConstMin - Crawler Tractors_1968_300</v>
      </c>
      <c r="B1287" s="1" t="s">
        <v>40</v>
      </c>
      <c r="C1287" s="1">
        <v>2020</v>
      </c>
      <c r="D1287" s="1" t="s">
        <v>86</v>
      </c>
      <c r="E1287" s="1">
        <v>1968</v>
      </c>
      <c r="F1287" s="1">
        <v>300</v>
      </c>
      <c r="G1287" s="1" t="s">
        <v>5</v>
      </c>
      <c r="H1287" s="1">
        <v>4.0601125899321302E-5</v>
      </c>
      <c r="I1287" s="1">
        <v>4.9127362338178801E-5</v>
      </c>
      <c r="J1287" s="1">
        <v>5.8465621295022703E-5</v>
      </c>
      <c r="K1287" s="1">
        <v>3.5450172611444902E-4</v>
      </c>
      <c r="L1287" s="1">
        <v>4.8132566924249698E-4</v>
      </c>
      <c r="M1287" s="1">
        <v>1.5966266580373398E-2</v>
      </c>
      <c r="N1287" s="1">
        <v>2.7848545803285301E-5</v>
      </c>
      <c r="O1287" s="1">
        <v>2.5620662139022501E-5</v>
      </c>
      <c r="P1287" s="1">
        <v>1.46398018685278E-7</v>
      </c>
      <c r="Q1287" s="1">
        <v>1.3031452147218301E-7</v>
      </c>
      <c r="R1287" s="1">
        <v>518.00793550045603</v>
      </c>
      <c r="S1287" s="1">
        <v>99.161009138267502</v>
      </c>
      <c r="T1287" s="1">
        <v>0.47286834313258602</v>
      </c>
      <c r="U1287" s="1">
        <v>23355.582365119601</v>
      </c>
      <c r="V1287" s="1">
        <f t="shared" si="77"/>
        <v>0.69650036327568499</v>
      </c>
      <c r="W1287" s="1">
        <f t="shared" si="78"/>
        <v>6.8239670832232004</v>
      </c>
      <c r="X1287" s="1">
        <f t="shared" si="79"/>
        <v>209.70109456124888</v>
      </c>
    </row>
    <row r="1288" spans="1:24" hidden="1" x14ac:dyDescent="0.3">
      <c r="A1288" s="18" t="str">
        <f t="shared" si="76"/>
        <v>ConstMin - Crawler Tractors_1969_50</v>
      </c>
      <c r="B1288" s="1" t="s">
        <v>40</v>
      </c>
      <c r="C1288" s="1">
        <v>2020</v>
      </c>
      <c r="D1288" s="1" t="s">
        <v>86</v>
      </c>
      <c r="E1288" s="1">
        <v>1969</v>
      </c>
      <c r="F1288" s="1">
        <v>50</v>
      </c>
      <c r="G1288" s="1" t="s">
        <v>5</v>
      </c>
      <c r="H1288" s="1">
        <v>6.2048030197687801E-5</v>
      </c>
      <c r="I1288" s="1">
        <v>7.50781165392022E-5</v>
      </c>
      <c r="J1288" s="1">
        <v>8.9349163484670396E-5</v>
      </c>
      <c r="K1288" s="1">
        <v>2.06308960683537E-4</v>
      </c>
      <c r="L1288" s="1">
        <v>1.4206025225697299E-4</v>
      </c>
      <c r="M1288" s="1">
        <v>1.08556698679879E-2</v>
      </c>
      <c r="N1288" s="1">
        <v>1.9530482981538299E-5</v>
      </c>
      <c r="O1288" s="1">
        <v>1.7968044343015199E-5</v>
      </c>
      <c r="P1288" s="1">
        <v>9.85046105237573E-8</v>
      </c>
      <c r="Q1288" s="1">
        <v>8.8602518126924897E-8</v>
      </c>
      <c r="R1288" s="1">
        <v>352.200253483393</v>
      </c>
      <c r="S1288" s="1">
        <v>344.53176153785199</v>
      </c>
      <c r="T1288" s="1">
        <v>1.60775236665079</v>
      </c>
      <c r="U1288" s="1">
        <v>14267.6682425087</v>
      </c>
      <c r="V1288" s="1">
        <f t="shared" si="77"/>
        <v>1.742404433103111</v>
      </c>
      <c r="W1288" s="1">
        <f t="shared" si="78"/>
        <v>3.2969182594111772</v>
      </c>
      <c r="X1288" s="1">
        <f t="shared" si="79"/>
        <v>214.29404719556891</v>
      </c>
    </row>
    <row r="1289" spans="1:24" hidden="1" x14ac:dyDescent="0.3">
      <c r="A1289" s="18" t="str">
        <f t="shared" si="76"/>
        <v>ConstMin - Crawler Tractors_1969_100</v>
      </c>
      <c r="B1289" s="1" t="s">
        <v>40</v>
      </c>
      <c r="C1289" s="1">
        <v>2020</v>
      </c>
      <c r="D1289" s="1" t="s">
        <v>86</v>
      </c>
      <c r="E1289" s="1">
        <v>1969</v>
      </c>
      <c r="F1289" s="1">
        <v>100</v>
      </c>
      <c r="G1289" s="1" t="s">
        <v>5</v>
      </c>
      <c r="H1289" s="1">
        <v>1.41774687346951E-4</v>
      </c>
      <c r="I1289" s="1">
        <v>1.7154737168981101E-4</v>
      </c>
      <c r="J1289" s="1">
        <v>2.0415554977960999E-4</v>
      </c>
      <c r="K1289" s="1">
        <v>5.5611572758011501E-4</v>
      </c>
      <c r="L1289" s="1">
        <v>1.35855800978836E-3</v>
      </c>
      <c r="M1289" s="1">
        <v>4.6432948184500202E-2</v>
      </c>
      <c r="N1289" s="1">
        <v>9.9606974872376098E-5</v>
      </c>
      <c r="O1289" s="1">
        <v>9.1638416882585994E-5</v>
      </c>
      <c r="P1289" s="1">
        <v>4.25042392186206E-7</v>
      </c>
      <c r="Q1289" s="1">
        <v>3.7897948106690803E-7</v>
      </c>
      <c r="R1289" s="1">
        <v>1506.4658670937699</v>
      </c>
      <c r="S1289" s="1">
        <v>841.07524027596503</v>
      </c>
      <c r="T1289" s="1">
        <v>4.0666677509402396</v>
      </c>
      <c r="U1289" s="1">
        <v>68576.971916454204</v>
      </c>
      <c r="V1289" s="1">
        <f t="shared" si="77"/>
        <v>0.82831278494478033</v>
      </c>
      <c r="W1289" s="1">
        <f t="shared" si="78"/>
        <v>6.5597680542235421</v>
      </c>
      <c r="X1289" s="1">
        <f t="shared" si="79"/>
        <v>206.82172525195918</v>
      </c>
    </row>
    <row r="1290" spans="1:24" hidden="1" x14ac:dyDescent="0.3">
      <c r="A1290" s="18" t="str">
        <f t="shared" ref="A1290:A1353" si="80">D1290&amp;"_"&amp;E1290&amp;"_"&amp;F1290</f>
        <v>ConstMin - Crawler Tractors_1969_175</v>
      </c>
      <c r="B1290" s="1" t="s">
        <v>40</v>
      </c>
      <c r="C1290" s="1">
        <v>2020</v>
      </c>
      <c r="D1290" s="1" t="s">
        <v>86</v>
      </c>
      <c r="E1290" s="1">
        <v>1969</v>
      </c>
      <c r="F1290" s="1">
        <v>175</v>
      </c>
      <c r="G1290" s="1" t="s">
        <v>5</v>
      </c>
      <c r="H1290" s="1">
        <v>1.6027300749348999E-4</v>
      </c>
      <c r="I1290" s="1">
        <v>1.9393033906712299E-4</v>
      </c>
      <c r="J1290" s="1">
        <v>2.3079313079062599E-4</v>
      </c>
      <c r="K1290" s="1">
        <v>6.2795017763754904E-4</v>
      </c>
      <c r="L1290" s="1">
        <v>1.80360474501896E-3</v>
      </c>
      <c r="M1290" s="1">
        <v>5.7246584101901699E-2</v>
      </c>
      <c r="N1290" s="1">
        <v>1.12562671345029E-4</v>
      </c>
      <c r="O1290" s="1">
        <v>1.03557657637426E-4</v>
      </c>
      <c r="P1290" s="1">
        <v>5.2446486929301904E-7</v>
      </c>
      <c r="Q1290" s="1">
        <v>4.6723892373980102E-7</v>
      </c>
      <c r="R1290" s="1">
        <v>1857.30237534251</v>
      </c>
      <c r="S1290" s="1">
        <v>585.36642522153898</v>
      </c>
      <c r="T1290" s="1">
        <v>2.7426363901689998</v>
      </c>
      <c r="U1290" s="1">
        <v>84212.025035319297</v>
      </c>
      <c r="V1290" s="1">
        <f t="shared" si="77"/>
        <v>0.76253581498711731</v>
      </c>
      <c r="W1290" s="1">
        <f t="shared" si="78"/>
        <v>7.091789870390742</v>
      </c>
      <c r="X1290" s="1">
        <f t="shared" si="79"/>
        <v>213.43202012479279</v>
      </c>
    </row>
    <row r="1291" spans="1:24" hidden="1" x14ac:dyDescent="0.3">
      <c r="A1291" s="18" t="str">
        <f t="shared" si="80"/>
        <v>ConstMin - Crawler Tractors_1969_300</v>
      </c>
      <c r="B1291" s="1" t="s">
        <v>40</v>
      </c>
      <c r="C1291" s="1">
        <v>2020</v>
      </c>
      <c r="D1291" s="1" t="s">
        <v>86</v>
      </c>
      <c r="E1291" s="1">
        <v>1969</v>
      </c>
      <c r="F1291" s="1">
        <v>300</v>
      </c>
      <c r="G1291" s="1" t="s">
        <v>5</v>
      </c>
      <c r="H1291" s="1">
        <v>5.5476417217270796E-4</v>
      </c>
      <c r="I1291" s="1">
        <v>6.7126464832897696E-4</v>
      </c>
      <c r="J1291" s="1">
        <v>7.9886040792870002E-4</v>
      </c>
      <c r="K1291" s="1">
        <v>4.8634951685146404E-3</v>
      </c>
      <c r="L1291" s="1">
        <v>6.5791783893956301E-3</v>
      </c>
      <c r="M1291" s="1">
        <v>0.21830665102542501</v>
      </c>
      <c r="N1291" s="1">
        <v>3.8044887413816E-4</v>
      </c>
      <c r="O1291" s="1">
        <v>3.5001296420710698E-4</v>
      </c>
      <c r="P1291" s="1">
        <v>2.0017103253212202E-6</v>
      </c>
      <c r="Q1291" s="1">
        <v>1.7817895385477099E-6</v>
      </c>
      <c r="R1291" s="1">
        <v>7082.7188707163896</v>
      </c>
      <c r="S1291" s="1">
        <v>1221.26276892949</v>
      </c>
      <c r="T1291" s="1">
        <v>6.1472884607236198</v>
      </c>
      <c r="U1291" s="1">
        <v>319171.16449451499</v>
      </c>
      <c r="V1291" s="1">
        <f t="shared" ref="V1291:V1354" si="81">IFERROR(CONVERT(I1291,"ton","g")*365/U1291,0)</f>
        <v>0.69639994561204333</v>
      </c>
      <c r="W1291" s="1">
        <f t="shared" ref="W1291:W1354" si="82">IFERROR(CONVERT(L1291,"ton","g")*365/U1291,0)</f>
        <v>6.8255336907025734</v>
      </c>
      <c r="X1291" s="1">
        <f t="shared" ref="X1291:X1354" si="83">S1291/T1291</f>
        <v>198.66690439734637</v>
      </c>
    </row>
    <row r="1292" spans="1:24" hidden="1" x14ac:dyDescent="0.3">
      <c r="A1292" s="18" t="str">
        <f t="shared" si="80"/>
        <v>ConstMin - Crawler Tractors_1969_600</v>
      </c>
      <c r="B1292" s="1" t="s">
        <v>40</v>
      </c>
      <c r="C1292" s="1">
        <v>2020</v>
      </c>
      <c r="D1292" s="1" t="s">
        <v>86</v>
      </c>
      <c r="E1292" s="1">
        <v>1969</v>
      </c>
      <c r="F1292" s="1">
        <v>600</v>
      </c>
      <c r="G1292" s="1" t="s">
        <v>5</v>
      </c>
      <c r="H1292" s="1">
        <v>1.2159795831775E-5</v>
      </c>
      <c r="I1292" s="1">
        <v>1.4713352956447801E-5</v>
      </c>
      <c r="J1292" s="1">
        <v>1.7510105997756E-5</v>
      </c>
      <c r="K1292" s="1">
        <v>1.3406535587976701E-4</v>
      </c>
      <c r="L1292" s="1">
        <v>1.4764089094343E-4</v>
      </c>
      <c r="M1292" s="1">
        <v>4.9908071179580902E-3</v>
      </c>
      <c r="N1292" s="1">
        <v>8.2453596540064106E-6</v>
      </c>
      <c r="O1292" s="1">
        <v>7.5857308816858999E-6</v>
      </c>
      <c r="P1292" s="1">
        <v>4.5777692951561997E-8</v>
      </c>
      <c r="Q1292" s="1">
        <v>4.0734296778944602E-8</v>
      </c>
      <c r="R1292" s="1">
        <v>161.921240550525</v>
      </c>
      <c r="S1292" s="1">
        <v>14.0302278887123</v>
      </c>
      <c r="T1292" s="1">
        <v>9.4573668626517296E-2</v>
      </c>
      <c r="U1292" s="1">
        <v>7281.6882742416901</v>
      </c>
      <c r="V1292" s="1">
        <f t="shared" si="81"/>
        <v>0.66906478310696071</v>
      </c>
      <c r="W1292" s="1">
        <f t="shared" si="82"/>
        <v>6.713719229680799</v>
      </c>
      <c r="X1292" s="1">
        <f t="shared" si="83"/>
        <v>148.35237008854276</v>
      </c>
    </row>
    <row r="1293" spans="1:24" hidden="1" x14ac:dyDescent="0.3">
      <c r="A1293" s="18" t="str">
        <f t="shared" si="80"/>
        <v>ConstMin - Crawler Tractors_1970_25</v>
      </c>
      <c r="B1293" s="1" t="s">
        <v>40</v>
      </c>
      <c r="C1293" s="1">
        <v>2020</v>
      </c>
      <c r="D1293" s="1" t="s">
        <v>86</v>
      </c>
      <c r="E1293" s="1">
        <v>1970</v>
      </c>
      <c r="F1293" s="1">
        <v>25</v>
      </c>
      <c r="G1293" s="1" t="s">
        <v>5</v>
      </c>
      <c r="H1293" s="1">
        <v>0</v>
      </c>
      <c r="I1293" s="1">
        <v>0</v>
      </c>
      <c r="J1293" s="1">
        <v>0</v>
      </c>
      <c r="K1293" s="1">
        <v>0</v>
      </c>
      <c r="L1293" s="1">
        <v>0</v>
      </c>
      <c r="M1293" s="1">
        <v>0</v>
      </c>
      <c r="N1293" s="1">
        <v>0</v>
      </c>
      <c r="O1293" s="1">
        <v>0</v>
      </c>
      <c r="P1293" s="1">
        <v>0</v>
      </c>
      <c r="Q1293" s="1">
        <v>0</v>
      </c>
      <c r="R1293" s="1">
        <v>0</v>
      </c>
      <c r="S1293" s="1">
        <v>0</v>
      </c>
      <c r="T1293" s="1">
        <v>0</v>
      </c>
      <c r="U1293" s="1">
        <v>0</v>
      </c>
      <c r="V1293" s="1">
        <f t="shared" si="81"/>
        <v>0</v>
      </c>
      <c r="W1293" s="1">
        <f t="shared" si="82"/>
        <v>0</v>
      </c>
      <c r="X1293" s="1" t="e">
        <f t="shared" si="83"/>
        <v>#DIV/0!</v>
      </c>
    </row>
    <row r="1294" spans="1:24" hidden="1" x14ac:dyDescent="0.3">
      <c r="A1294" s="18" t="str">
        <f t="shared" si="80"/>
        <v>ConstMin - Crawler Tractors_1970_100</v>
      </c>
      <c r="B1294" s="1" t="s">
        <v>40</v>
      </c>
      <c r="C1294" s="1">
        <v>2020</v>
      </c>
      <c r="D1294" s="1" t="s">
        <v>86</v>
      </c>
      <c r="E1294" s="1">
        <v>1970</v>
      </c>
      <c r="F1294" s="1">
        <v>100</v>
      </c>
      <c r="G1294" s="1" t="s">
        <v>5</v>
      </c>
      <c r="H1294" s="1">
        <v>1.46134309946721E-5</v>
      </c>
      <c r="I1294" s="1">
        <v>1.7682251503553201E-5</v>
      </c>
      <c r="J1294" s="1">
        <v>2.10433406323278E-5</v>
      </c>
      <c r="K1294" s="1">
        <v>5.73216486110531E-5</v>
      </c>
      <c r="L1294" s="1">
        <v>1.40033415695119E-4</v>
      </c>
      <c r="M1294" s="1">
        <v>4.7860778032459399E-3</v>
      </c>
      <c r="N1294" s="1">
        <v>1.02669925155493E-5</v>
      </c>
      <c r="O1294" s="1">
        <v>9.4456331143054395E-6</v>
      </c>
      <c r="P1294" s="1">
        <v>4.3811259853623103E-8</v>
      </c>
      <c r="Q1294" s="1">
        <v>3.9063323634174697E-8</v>
      </c>
      <c r="R1294" s="1">
        <v>155.27902340373001</v>
      </c>
      <c r="S1294" s="1">
        <v>84.181367332273894</v>
      </c>
      <c r="T1294" s="1">
        <v>0.47286834313258602</v>
      </c>
      <c r="U1294" s="1">
        <v>7290.1064109749204</v>
      </c>
      <c r="V1294" s="1">
        <f t="shared" si="81"/>
        <v>0.80314192378337512</v>
      </c>
      <c r="W1294" s="1">
        <f t="shared" si="82"/>
        <v>6.3604290920042104</v>
      </c>
      <c r="X1294" s="1">
        <f t="shared" si="83"/>
        <v>178.02284410625168</v>
      </c>
    </row>
    <row r="1295" spans="1:24" hidden="1" x14ac:dyDescent="0.3">
      <c r="A1295" s="18" t="str">
        <f t="shared" si="80"/>
        <v>ConstMin - Crawler Tractors_1970_175</v>
      </c>
      <c r="B1295" s="1" t="s">
        <v>40</v>
      </c>
      <c r="C1295" s="1">
        <v>2020</v>
      </c>
      <c r="D1295" s="1" t="s">
        <v>86</v>
      </c>
      <c r="E1295" s="1">
        <v>1970</v>
      </c>
      <c r="F1295" s="1">
        <v>175</v>
      </c>
      <c r="G1295" s="1" t="s">
        <v>5</v>
      </c>
      <c r="H1295" s="1">
        <v>1.56416052569643E-5</v>
      </c>
      <c r="I1295" s="1">
        <v>1.89263423609268E-5</v>
      </c>
      <c r="J1295" s="1">
        <v>2.2523911570028599E-5</v>
      </c>
      <c r="K1295" s="1">
        <v>7.3549231068260293E-5</v>
      </c>
      <c r="L1295" s="1">
        <v>1.9617987545761801E-4</v>
      </c>
      <c r="M1295" s="1">
        <v>6.7050578085983397E-3</v>
      </c>
      <c r="N1295" s="1">
        <v>1.1300575226565299E-5</v>
      </c>
      <c r="O1295" s="1">
        <v>1.0396529208439999E-5</v>
      </c>
      <c r="P1295" s="1">
        <v>6.1522336428083306E-8</v>
      </c>
      <c r="Q1295" s="1">
        <v>5.4725780467983697E-8</v>
      </c>
      <c r="R1295" s="1">
        <v>217.53821629865399</v>
      </c>
      <c r="S1295" s="1">
        <v>70.256629878815104</v>
      </c>
      <c r="T1295" s="1">
        <v>0.37829467450606902</v>
      </c>
      <c r="U1295" s="1">
        <v>9923.7489703826304</v>
      </c>
      <c r="V1295" s="1">
        <f t="shared" si="81"/>
        <v>0.63150896845116589</v>
      </c>
      <c r="W1295" s="1">
        <f t="shared" si="82"/>
        <v>6.5458686321180872</v>
      </c>
      <c r="X1295" s="1">
        <f t="shared" si="83"/>
        <v>185.71932044919117</v>
      </c>
    </row>
    <row r="1296" spans="1:24" hidden="1" x14ac:dyDescent="0.3">
      <c r="A1296" s="18" t="str">
        <f t="shared" si="80"/>
        <v>ConstMin - Crawler Tractors_1970_300</v>
      </c>
      <c r="B1296" s="1" t="s">
        <v>40</v>
      </c>
      <c r="C1296" s="1">
        <v>2020</v>
      </c>
      <c r="D1296" s="1" t="s">
        <v>86</v>
      </c>
      <c r="E1296" s="1">
        <v>1970</v>
      </c>
      <c r="F1296" s="1">
        <v>300</v>
      </c>
      <c r="G1296" s="1" t="s">
        <v>5</v>
      </c>
      <c r="H1296" s="1">
        <v>6.0891855314201297E-5</v>
      </c>
      <c r="I1296" s="1">
        <v>7.3679144930183601E-5</v>
      </c>
      <c r="J1296" s="1">
        <v>8.7684271652449907E-5</v>
      </c>
      <c r="K1296" s="1">
        <v>8.0551272474467203E-4</v>
      </c>
      <c r="L1296" s="1">
        <v>8.2349024223939702E-4</v>
      </c>
      <c r="M1296" s="1">
        <v>2.99865585249845E-2</v>
      </c>
      <c r="N1296" s="1">
        <v>4.21483510998379E-5</v>
      </c>
      <c r="O1296" s="1">
        <v>3.8776483011850903E-5</v>
      </c>
      <c r="P1296" s="1">
        <v>2.7541384871755299E-7</v>
      </c>
      <c r="Q1296" s="1">
        <v>2.4474625956606E-7</v>
      </c>
      <c r="R1296" s="1">
        <v>972.88086705161197</v>
      </c>
      <c r="S1296" s="1">
        <v>161.716837243578</v>
      </c>
      <c r="T1296" s="1">
        <v>0.75658934901213803</v>
      </c>
      <c r="U1296" s="1">
        <v>43966.765125598002</v>
      </c>
      <c r="V1296" s="1">
        <f t="shared" si="81"/>
        <v>0.55489225662336383</v>
      </c>
      <c r="W1296" s="1">
        <f t="shared" si="82"/>
        <v>6.2018683747827374</v>
      </c>
      <c r="X1296" s="1">
        <f t="shared" si="83"/>
        <v>213.74453321967601</v>
      </c>
    </row>
    <row r="1297" spans="1:24" hidden="1" x14ac:dyDescent="0.3">
      <c r="A1297" s="18" t="str">
        <f t="shared" si="80"/>
        <v>ConstMin - Crawler Tractors_1971_25</v>
      </c>
      <c r="B1297" s="1" t="s">
        <v>40</v>
      </c>
      <c r="C1297" s="1">
        <v>2020</v>
      </c>
      <c r="D1297" s="1" t="s">
        <v>86</v>
      </c>
      <c r="E1297" s="1">
        <v>1971</v>
      </c>
      <c r="F1297" s="1">
        <v>25</v>
      </c>
      <c r="G1297" s="1" t="s">
        <v>5</v>
      </c>
      <c r="H1297" s="1">
        <v>0</v>
      </c>
      <c r="I1297" s="1">
        <v>0</v>
      </c>
      <c r="J1297" s="1">
        <v>0</v>
      </c>
      <c r="K1297" s="1">
        <v>0</v>
      </c>
      <c r="L1297" s="1">
        <v>0</v>
      </c>
      <c r="M1297" s="1">
        <v>0</v>
      </c>
      <c r="N1297" s="1">
        <v>0</v>
      </c>
      <c r="O1297" s="1">
        <v>0</v>
      </c>
      <c r="P1297" s="1">
        <v>0</v>
      </c>
      <c r="Q1297" s="1">
        <v>0</v>
      </c>
      <c r="R1297" s="1">
        <v>0</v>
      </c>
      <c r="S1297" s="1">
        <v>0</v>
      </c>
      <c r="T1297" s="1">
        <v>0</v>
      </c>
      <c r="U1297" s="1">
        <v>0</v>
      </c>
      <c r="V1297" s="1">
        <f t="shared" si="81"/>
        <v>0</v>
      </c>
      <c r="W1297" s="1">
        <f t="shared" si="82"/>
        <v>0</v>
      </c>
      <c r="X1297" s="1" t="e">
        <f t="shared" si="83"/>
        <v>#DIV/0!</v>
      </c>
    </row>
    <row r="1298" spans="1:24" hidden="1" x14ac:dyDescent="0.3">
      <c r="A1298" s="18" t="str">
        <f t="shared" si="80"/>
        <v>ConstMin - Crawler Tractors_1971_100</v>
      </c>
      <c r="B1298" s="1" t="s">
        <v>40</v>
      </c>
      <c r="C1298" s="1">
        <v>2020</v>
      </c>
      <c r="D1298" s="1" t="s">
        <v>86</v>
      </c>
      <c r="E1298" s="1">
        <v>1971</v>
      </c>
      <c r="F1298" s="1">
        <v>100</v>
      </c>
      <c r="G1298" s="1" t="s">
        <v>5</v>
      </c>
      <c r="H1298" s="1">
        <v>1.8501850672200098E-5</v>
      </c>
      <c r="I1298" s="1">
        <v>2.2387239313362198E-5</v>
      </c>
      <c r="J1298" s="1">
        <v>2.6642664967968201E-5</v>
      </c>
      <c r="K1298" s="1">
        <v>7.2574098668047298E-5</v>
      </c>
      <c r="L1298" s="1">
        <v>1.7729425398141201E-4</v>
      </c>
      <c r="M1298" s="1">
        <v>6.0595829174868703E-3</v>
      </c>
      <c r="N1298" s="1">
        <v>1.2998888655549E-5</v>
      </c>
      <c r="O1298" s="1">
        <v>1.1958977563105E-5</v>
      </c>
      <c r="P1298" s="1">
        <v>5.5468793595989E-8</v>
      </c>
      <c r="Q1298" s="1">
        <v>4.9457501178390798E-8</v>
      </c>
      <c r="R1298" s="1">
        <v>196.596494320076</v>
      </c>
      <c r="S1298" s="1">
        <v>94.624920422368106</v>
      </c>
      <c r="T1298" s="1">
        <v>0.47286834313258602</v>
      </c>
      <c r="U1298" s="1">
        <v>8762.2676311112791</v>
      </c>
      <c r="V1298" s="1">
        <f t="shared" si="81"/>
        <v>0.84600441309855312</v>
      </c>
      <c r="W1298" s="1">
        <f t="shared" si="82"/>
        <v>6.6998757276769361</v>
      </c>
      <c r="X1298" s="1">
        <f t="shared" si="83"/>
        <v>200.10838491642596</v>
      </c>
    </row>
    <row r="1299" spans="1:24" hidden="1" x14ac:dyDescent="0.3">
      <c r="A1299" s="18" t="str">
        <f t="shared" si="80"/>
        <v>ConstMin - Crawler Tractors_1971_175</v>
      </c>
      <c r="B1299" s="1" t="s">
        <v>40</v>
      </c>
      <c r="C1299" s="1">
        <v>2020</v>
      </c>
      <c r="D1299" s="1" t="s">
        <v>86</v>
      </c>
      <c r="E1299" s="1">
        <v>1971</v>
      </c>
      <c r="F1299" s="1">
        <v>175</v>
      </c>
      <c r="G1299" s="1" t="s">
        <v>5</v>
      </c>
      <c r="H1299" s="1">
        <v>4.7081127269262802E-6</v>
      </c>
      <c r="I1299" s="1">
        <v>5.6968163995808098E-6</v>
      </c>
      <c r="J1299" s="1">
        <v>6.7796823267738503E-6</v>
      </c>
      <c r="K1299" s="1">
        <v>2.2138269388555199E-5</v>
      </c>
      <c r="L1299" s="1">
        <v>5.9050011378952399E-5</v>
      </c>
      <c r="M1299" s="1">
        <v>2.0182179184826802E-3</v>
      </c>
      <c r="N1299" s="1">
        <v>3.4014655894791199E-6</v>
      </c>
      <c r="O1299" s="1">
        <v>3.1293483423207901E-6</v>
      </c>
      <c r="P1299" s="1">
        <v>1.85181821410774E-8</v>
      </c>
      <c r="Q1299" s="1">
        <v>1.6472423340153499E-8</v>
      </c>
      <c r="R1299" s="1">
        <v>65.478857695409502</v>
      </c>
      <c r="S1299" s="1">
        <v>21.098087050695199</v>
      </c>
      <c r="T1299" s="1">
        <v>9.4573668626517296E-2</v>
      </c>
      <c r="U1299" s="1">
        <v>2953.7321870973301</v>
      </c>
      <c r="V1299" s="1">
        <f t="shared" si="81"/>
        <v>0.63863057669980028</v>
      </c>
      <c r="W1299" s="1">
        <f t="shared" si="82"/>
        <v>6.6196872386206875</v>
      </c>
      <c r="X1299" s="1">
        <f t="shared" si="83"/>
        <v>223.08627080983885</v>
      </c>
    </row>
    <row r="1300" spans="1:24" hidden="1" x14ac:dyDescent="0.3">
      <c r="A1300" s="18" t="str">
        <f t="shared" si="80"/>
        <v>ConstMin - Crawler Tractors_1971_300</v>
      </c>
      <c r="B1300" s="1" t="s">
        <v>40</v>
      </c>
      <c r="C1300" s="1">
        <v>2020</v>
      </c>
      <c r="D1300" s="1" t="s">
        <v>86</v>
      </c>
      <c r="E1300" s="1">
        <v>1971</v>
      </c>
      <c r="F1300" s="1">
        <v>300</v>
      </c>
      <c r="G1300" s="1" t="s">
        <v>5</v>
      </c>
      <c r="H1300" s="1">
        <v>2.7126211667399798E-5</v>
      </c>
      <c r="I1300" s="1">
        <v>3.2822716117553798E-5</v>
      </c>
      <c r="J1300" s="1">
        <v>3.90617448010557E-5</v>
      </c>
      <c r="K1300" s="1">
        <v>1.2755161488580601E-4</v>
      </c>
      <c r="L1300" s="1">
        <v>3.4022191067493301E-4</v>
      </c>
      <c r="M1300" s="1">
        <v>1.1628142659923501E-2</v>
      </c>
      <c r="N1300" s="1">
        <v>1.9597847568918701E-5</v>
      </c>
      <c r="O1300" s="1">
        <v>1.8030019763405199E-5</v>
      </c>
      <c r="P1300" s="1">
        <v>1.0669415912271E-7</v>
      </c>
      <c r="Q1300" s="1">
        <v>9.4907337210623897E-8</v>
      </c>
      <c r="R1300" s="1">
        <v>377.26228249101899</v>
      </c>
      <c r="S1300" s="1">
        <v>85.3417621200621</v>
      </c>
      <c r="T1300" s="1">
        <v>0.47286834313258602</v>
      </c>
      <c r="U1300" s="1">
        <v>16744.053727956201</v>
      </c>
      <c r="V1300" s="1">
        <f t="shared" si="81"/>
        <v>0.64908639806744417</v>
      </c>
      <c r="W1300" s="1">
        <f t="shared" si="82"/>
        <v>6.7280664327932582</v>
      </c>
      <c r="X1300" s="1">
        <f t="shared" si="83"/>
        <v>180.47679308515987</v>
      </c>
    </row>
    <row r="1301" spans="1:24" hidden="1" x14ac:dyDescent="0.3">
      <c r="A1301" s="18" t="str">
        <f t="shared" si="80"/>
        <v>ConstMin - Crawler Tractors_1971_600</v>
      </c>
      <c r="B1301" s="1" t="s">
        <v>40</v>
      </c>
      <c r="C1301" s="1">
        <v>2020</v>
      </c>
      <c r="D1301" s="1" t="s">
        <v>86</v>
      </c>
      <c r="E1301" s="1">
        <v>1971</v>
      </c>
      <c r="F1301" s="1">
        <v>600</v>
      </c>
      <c r="G1301" s="1" t="s">
        <v>5</v>
      </c>
      <c r="H1301" s="1">
        <v>4.6547226024134101E-5</v>
      </c>
      <c r="I1301" s="1">
        <v>5.6322143489202203E-5</v>
      </c>
      <c r="J1301" s="1">
        <v>6.7028005474753107E-5</v>
      </c>
      <c r="K1301" s="1">
        <v>6.1575366147961395E-4</v>
      </c>
      <c r="L1301" s="1">
        <v>6.2949611629334703E-4</v>
      </c>
      <c r="M1301" s="1">
        <v>2.2922459993148701E-2</v>
      </c>
      <c r="N1301" s="1">
        <v>3.2219232195593202E-5</v>
      </c>
      <c r="O1301" s="1">
        <v>2.96416936199457E-5</v>
      </c>
      <c r="P1301" s="1">
        <v>2.10533093470101E-7</v>
      </c>
      <c r="Q1301" s="1">
        <v>1.8709003698111701E-7</v>
      </c>
      <c r="R1301" s="1">
        <v>743.69396990019902</v>
      </c>
      <c r="S1301" s="1">
        <v>105.91239699449</v>
      </c>
      <c r="T1301" s="1">
        <v>0.56744201175910403</v>
      </c>
      <c r="U1301" s="1">
        <v>33362.405053264301</v>
      </c>
      <c r="V1301" s="1">
        <f t="shared" si="81"/>
        <v>0.55899821942725281</v>
      </c>
      <c r="W1301" s="1">
        <f t="shared" si="82"/>
        <v>6.2477595195185343</v>
      </c>
      <c r="X1301" s="1">
        <f t="shared" si="83"/>
        <v>186.64884657756528</v>
      </c>
    </row>
    <row r="1302" spans="1:24" hidden="1" x14ac:dyDescent="0.3">
      <c r="A1302" s="18" t="str">
        <f t="shared" si="80"/>
        <v>ConstMin - Crawler Tractors_1972_175</v>
      </c>
      <c r="B1302" s="1" t="s">
        <v>40</v>
      </c>
      <c r="C1302" s="1">
        <v>2020</v>
      </c>
      <c r="D1302" s="1" t="s">
        <v>86</v>
      </c>
      <c r="E1302" s="1">
        <v>1972</v>
      </c>
      <c r="F1302" s="1">
        <v>175</v>
      </c>
      <c r="G1302" s="1" t="s">
        <v>5</v>
      </c>
      <c r="H1302" s="1">
        <v>1.75872717045163E-5</v>
      </c>
      <c r="I1302" s="1">
        <v>2.1280598762464699E-5</v>
      </c>
      <c r="J1302" s="1">
        <v>2.53256712545034E-5</v>
      </c>
      <c r="K1302" s="1">
        <v>8.3449109222078302E-5</v>
      </c>
      <c r="L1302" s="1">
        <v>2.0502936458000599E-4</v>
      </c>
      <c r="M1302" s="1">
        <v>7.4269073117935996E-3</v>
      </c>
      <c r="N1302" s="1">
        <v>1.18878746256868E-5</v>
      </c>
      <c r="O1302" s="1">
        <v>1.0936844655631899E-5</v>
      </c>
      <c r="P1302" s="1">
        <v>6.8137823068399198E-8</v>
      </c>
      <c r="Q1302" s="1">
        <v>6.06174190743099E-8</v>
      </c>
      <c r="R1302" s="1">
        <v>240.95782845468801</v>
      </c>
      <c r="S1302" s="1">
        <v>84.497838638034295</v>
      </c>
      <c r="T1302" s="1">
        <v>0.47286834313258602</v>
      </c>
      <c r="U1302" s="1">
        <v>10587.8112603032</v>
      </c>
      <c r="V1302" s="1">
        <f t="shared" si="81"/>
        <v>0.66552787946170622</v>
      </c>
      <c r="W1302" s="1">
        <f t="shared" si="82"/>
        <v>6.4120732578724029</v>
      </c>
      <c r="X1302" s="1">
        <f t="shared" si="83"/>
        <v>178.69210291868114</v>
      </c>
    </row>
    <row r="1303" spans="1:24" hidden="1" x14ac:dyDescent="0.3">
      <c r="A1303" s="18" t="str">
        <f t="shared" si="80"/>
        <v>ConstMin - Crawler Tractors_1972_300</v>
      </c>
      <c r="B1303" s="1" t="s">
        <v>40</v>
      </c>
      <c r="C1303" s="1">
        <v>2020</v>
      </c>
      <c r="D1303" s="1" t="s">
        <v>86</v>
      </c>
      <c r="E1303" s="1">
        <v>1972</v>
      </c>
      <c r="F1303" s="1">
        <v>300</v>
      </c>
      <c r="G1303" s="1" t="s">
        <v>5</v>
      </c>
      <c r="H1303" s="1">
        <v>1.0857553139626099E-5</v>
      </c>
      <c r="I1303" s="1">
        <v>1.31376392989476E-5</v>
      </c>
      <c r="J1303" s="1">
        <v>1.56348765210616E-5</v>
      </c>
      <c r="K1303" s="1">
        <v>5.6147456309028997E-5</v>
      </c>
      <c r="L1303" s="1">
        <v>1.38260009091574E-4</v>
      </c>
      <c r="M1303" s="1">
        <v>5.1186386980495999E-3</v>
      </c>
      <c r="N1303" s="1">
        <v>7.1890458561422503E-6</v>
      </c>
      <c r="O1303" s="1">
        <v>6.6139221876508699E-6</v>
      </c>
      <c r="P1303" s="1">
        <v>4.6998626583995702E-8</v>
      </c>
      <c r="Q1303" s="1">
        <v>4.1777640951159299E-8</v>
      </c>
      <c r="R1303" s="1">
        <v>166.068595385272</v>
      </c>
      <c r="S1303" s="1">
        <v>35.128314939407502</v>
      </c>
      <c r="T1303" s="1">
        <v>0.18914733725303401</v>
      </c>
      <c r="U1303" s="1">
        <v>7289.1253499270597</v>
      </c>
      <c r="V1303" s="1">
        <f t="shared" si="81"/>
        <v>0.59680233794968574</v>
      </c>
      <c r="W1303" s="1">
        <f t="shared" si="82"/>
        <v>6.2807247781118472</v>
      </c>
      <c r="X1303" s="1">
        <f t="shared" si="83"/>
        <v>185.7193204491914</v>
      </c>
    </row>
    <row r="1304" spans="1:24" hidden="1" x14ac:dyDescent="0.3">
      <c r="A1304" s="18" t="str">
        <f t="shared" si="80"/>
        <v>ConstMin - Crawler Tractors_1972_600</v>
      </c>
      <c r="B1304" s="1" t="s">
        <v>40</v>
      </c>
      <c r="C1304" s="1">
        <v>2020</v>
      </c>
      <c r="D1304" s="1" t="s">
        <v>86</v>
      </c>
      <c r="E1304" s="1">
        <v>1972</v>
      </c>
      <c r="F1304" s="1">
        <v>600</v>
      </c>
      <c r="G1304" s="1" t="s">
        <v>5</v>
      </c>
      <c r="H1304" s="1">
        <v>3.9381286977804301E-5</v>
      </c>
      <c r="I1304" s="1">
        <v>4.7651357243143198E-5</v>
      </c>
      <c r="J1304" s="1">
        <v>5.6709053248038203E-5</v>
      </c>
      <c r="K1304" s="1">
        <v>5.7586947258220298E-4</v>
      </c>
      <c r="L1304" s="1">
        <v>5.4371432436695305E-4</v>
      </c>
      <c r="M1304" s="1">
        <v>2.1437704348881401E-2</v>
      </c>
      <c r="N1304" s="1">
        <v>2.5349949574786099E-5</v>
      </c>
      <c r="O1304" s="1">
        <v>2.3321953608803199E-5</v>
      </c>
      <c r="P1304" s="1">
        <v>1.97020769396193E-7</v>
      </c>
      <c r="Q1304" s="1">
        <v>1.7497166100938899E-7</v>
      </c>
      <c r="R1304" s="1">
        <v>695.52270818802401</v>
      </c>
      <c r="S1304" s="1">
        <v>91.038245623749901</v>
      </c>
      <c r="T1304" s="1">
        <v>0.47286834313258602</v>
      </c>
      <c r="U1304" s="1">
        <v>31863.385968312399</v>
      </c>
      <c r="V1304" s="1">
        <f t="shared" si="81"/>
        <v>0.49519009761248217</v>
      </c>
      <c r="W1304" s="1">
        <f t="shared" si="82"/>
        <v>5.6502472318418357</v>
      </c>
      <c r="X1304" s="1">
        <f t="shared" si="83"/>
        <v>192.52345170889137</v>
      </c>
    </row>
    <row r="1305" spans="1:24" hidden="1" x14ac:dyDescent="0.3">
      <c r="A1305" s="18" t="str">
        <f t="shared" si="80"/>
        <v>ConstMin - Crawler Tractors_1973_50</v>
      </c>
      <c r="B1305" s="1" t="s">
        <v>40</v>
      </c>
      <c r="C1305" s="1">
        <v>2020</v>
      </c>
      <c r="D1305" s="1" t="s">
        <v>86</v>
      </c>
      <c r="E1305" s="1">
        <v>1973</v>
      </c>
      <c r="F1305" s="1">
        <v>50</v>
      </c>
      <c r="G1305" s="1" t="s">
        <v>5</v>
      </c>
      <c r="H1305" s="1">
        <v>7.6945774985304496E-6</v>
      </c>
      <c r="I1305" s="1">
        <v>9.3104387732218496E-6</v>
      </c>
      <c r="J1305" s="1">
        <v>1.1080191597883799E-5</v>
      </c>
      <c r="K1305" s="1">
        <v>2.5584378449453298E-5</v>
      </c>
      <c r="L1305" s="1">
        <v>1.7616894798584602E-5</v>
      </c>
      <c r="M1305" s="1">
        <v>1.3462118431731901E-3</v>
      </c>
      <c r="N1305" s="1">
        <v>2.4219755954601798E-6</v>
      </c>
      <c r="O1305" s="1">
        <v>2.2282175478233702E-6</v>
      </c>
      <c r="P1305" s="1">
        <v>1.2215558773143001E-8</v>
      </c>
      <c r="Q1305" s="1">
        <v>1.09876000917427E-8</v>
      </c>
      <c r="R1305" s="1">
        <v>43.676360664403902</v>
      </c>
      <c r="S1305" s="1">
        <v>42.196174101390397</v>
      </c>
      <c r="T1305" s="1">
        <v>0.18914733725303401</v>
      </c>
      <c r="U1305" s="1">
        <v>1772.2393122583901</v>
      </c>
      <c r="V1305" s="1">
        <f t="shared" si="81"/>
        <v>1.7395478649877729</v>
      </c>
      <c r="W1305" s="1">
        <f t="shared" si="82"/>
        <v>3.2915131586206958</v>
      </c>
      <c r="X1305" s="1">
        <f t="shared" si="83"/>
        <v>223.08627080983956</v>
      </c>
    </row>
    <row r="1306" spans="1:24" hidden="1" x14ac:dyDescent="0.3">
      <c r="A1306" s="18" t="str">
        <f t="shared" si="80"/>
        <v>ConstMin - Crawler Tractors_1973_175</v>
      </c>
      <c r="B1306" s="1" t="s">
        <v>40</v>
      </c>
      <c r="C1306" s="1">
        <v>2020</v>
      </c>
      <c r="D1306" s="1" t="s">
        <v>86</v>
      </c>
      <c r="E1306" s="1">
        <v>1973</v>
      </c>
      <c r="F1306" s="1">
        <v>175</v>
      </c>
      <c r="G1306" s="1" t="s">
        <v>5</v>
      </c>
      <c r="H1306" s="1">
        <v>5.0892218174648202E-5</v>
      </c>
      <c r="I1306" s="1">
        <v>6.1579583991324403E-5</v>
      </c>
      <c r="J1306" s="1">
        <v>7.3284794171493499E-5</v>
      </c>
      <c r="K1306" s="1">
        <v>2.49618469061945E-4</v>
      </c>
      <c r="L1306" s="1">
        <v>6.1384098043541096E-4</v>
      </c>
      <c r="M1306" s="1">
        <v>2.2429624463189701E-2</v>
      </c>
      <c r="N1306" s="1">
        <v>3.4136163139802401E-5</v>
      </c>
      <c r="O1306" s="1">
        <v>3.14052700886182E-5</v>
      </c>
      <c r="P1306" s="1">
        <v>2.0584623482610099E-7</v>
      </c>
      <c r="Q1306" s="1">
        <v>1.8306757963783099E-7</v>
      </c>
      <c r="R1306" s="1">
        <v>727.70446389200401</v>
      </c>
      <c r="S1306" s="1">
        <v>253.282535043596</v>
      </c>
      <c r="T1306" s="1">
        <v>1.32403136077124</v>
      </c>
      <c r="U1306" s="1">
        <v>32745.947719761702</v>
      </c>
      <c r="V1306" s="1">
        <f t="shared" si="81"/>
        <v>0.6226841156119326</v>
      </c>
      <c r="W1306" s="1">
        <f t="shared" si="82"/>
        <v>6.207073891285714</v>
      </c>
      <c r="X1306" s="1">
        <f t="shared" si="83"/>
        <v>191.29647721943724</v>
      </c>
    </row>
    <row r="1307" spans="1:24" hidden="1" x14ac:dyDescent="0.3">
      <c r="A1307" s="18" t="str">
        <f t="shared" si="80"/>
        <v>ConstMin - Crawler Tractors_1973_300</v>
      </c>
      <c r="B1307" s="1" t="s">
        <v>40</v>
      </c>
      <c r="C1307" s="1">
        <v>2020</v>
      </c>
      <c r="D1307" s="1" t="s">
        <v>86</v>
      </c>
      <c r="E1307" s="1">
        <v>1973</v>
      </c>
      <c r="F1307" s="1">
        <v>300</v>
      </c>
      <c r="G1307" s="1" t="s">
        <v>5</v>
      </c>
      <c r="H1307" s="1">
        <v>2.7675779729122999E-5</v>
      </c>
      <c r="I1307" s="1">
        <v>3.3487693472238902E-5</v>
      </c>
      <c r="J1307" s="1">
        <v>3.98531228099372E-5</v>
      </c>
      <c r="K1307" s="1">
        <v>1.43119228906924E-4</v>
      </c>
      <c r="L1307" s="1">
        <v>3.52423194043583E-4</v>
      </c>
      <c r="M1307" s="1">
        <v>1.3047351949231499E-2</v>
      </c>
      <c r="N1307" s="1">
        <v>1.8324796297889399E-5</v>
      </c>
      <c r="O1307" s="1">
        <v>1.68588125940582E-5</v>
      </c>
      <c r="P1307" s="1">
        <v>1.19798965769074E-7</v>
      </c>
      <c r="Q1307" s="1">
        <v>1.06490732644619E-7</v>
      </c>
      <c r="R1307" s="1">
        <v>423.30696490295202</v>
      </c>
      <c r="S1307" s="1">
        <v>98.422576091493198</v>
      </c>
      <c r="T1307" s="1">
        <v>0.47286834313258602</v>
      </c>
      <c r="U1307" s="1">
        <v>18995.557185658101</v>
      </c>
      <c r="V1307" s="1">
        <f t="shared" si="81"/>
        <v>0.58374315281173417</v>
      </c>
      <c r="W1307" s="1">
        <f t="shared" si="82"/>
        <v>6.1432904175836169</v>
      </c>
      <c r="X1307" s="1">
        <f t="shared" si="83"/>
        <v>208.13949066558007</v>
      </c>
    </row>
    <row r="1308" spans="1:24" hidden="1" x14ac:dyDescent="0.3">
      <c r="A1308" s="18" t="str">
        <f t="shared" si="80"/>
        <v>ConstMin - Crawler Tractors_1973_600</v>
      </c>
      <c r="B1308" s="1" t="s">
        <v>40</v>
      </c>
      <c r="C1308" s="1">
        <v>2020</v>
      </c>
      <c r="D1308" s="1" t="s">
        <v>86</v>
      </c>
      <c r="E1308" s="1">
        <v>1973</v>
      </c>
      <c r="F1308" s="1">
        <v>600</v>
      </c>
      <c r="G1308" s="1" t="s">
        <v>5</v>
      </c>
      <c r="H1308" s="1">
        <v>5.9835202512514799E-5</v>
      </c>
      <c r="I1308" s="1">
        <v>7.2400595040142903E-5</v>
      </c>
      <c r="J1308" s="1">
        <v>8.6162691618021296E-5</v>
      </c>
      <c r="K1308" s="1">
        <v>8.7496547617023595E-4</v>
      </c>
      <c r="L1308" s="1">
        <v>8.2610953587646701E-4</v>
      </c>
      <c r="M1308" s="1">
        <v>3.2572053367420403E-2</v>
      </c>
      <c r="N1308" s="1">
        <v>3.8516246747960797E-5</v>
      </c>
      <c r="O1308" s="1">
        <v>3.5434947008123998E-5</v>
      </c>
      <c r="P1308" s="1">
        <v>2.99349730308128E-7</v>
      </c>
      <c r="Q1308" s="1">
        <v>2.65848720900071E-7</v>
      </c>
      <c r="R1308" s="1">
        <v>1056.76439980081</v>
      </c>
      <c r="S1308" s="1">
        <v>145.99876239080999</v>
      </c>
      <c r="T1308" s="1">
        <v>0.85116301763865598</v>
      </c>
      <c r="U1308" s="1">
        <v>46962.9352357108</v>
      </c>
      <c r="V1308" s="1">
        <f t="shared" si="81"/>
        <v>0.510476205332</v>
      </c>
      <c r="W1308" s="1">
        <f t="shared" si="82"/>
        <v>5.8246656789074684</v>
      </c>
      <c r="X1308" s="1">
        <f t="shared" si="83"/>
        <v>171.52855488934179</v>
      </c>
    </row>
    <row r="1309" spans="1:24" hidden="1" x14ac:dyDescent="0.3">
      <c r="A1309" s="18" t="str">
        <f t="shared" si="80"/>
        <v>ConstMin - Crawler Tractors_1974_50</v>
      </c>
      <c r="B1309" s="1" t="s">
        <v>40</v>
      </c>
      <c r="C1309" s="1">
        <v>2020</v>
      </c>
      <c r="D1309" s="1" t="s">
        <v>86</v>
      </c>
      <c r="E1309" s="1">
        <v>1974</v>
      </c>
      <c r="F1309" s="1">
        <v>50</v>
      </c>
      <c r="G1309" s="1" t="s">
        <v>5</v>
      </c>
      <c r="H1309" s="1">
        <v>1.6854788806304802E-5</v>
      </c>
      <c r="I1309" s="1">
        <v>2.03942944556288E-5</v>
      </c>
      <c r="J1309" s="1">
        <v>2.4270895881078899E-5</v>
      </c>
      <c r="K1309" s="1">
        <v>5.6041971841659598E-5</v>
      </c>
      <c r="L1309" s="1">
        <v>3.8589388606423502E-5</v>
      </c>
      <c r="M1309" s="1">
        <v>2.94884498980794E-3</v>
      </c>
      <c r="N1309" s="1">
        <v>5.3052798757699299E-6</v>
      </c>
      <c r="O1309" s="1">
        <v>4.8808574857083397E-6</v>
      </c>
      <c r="P1309" s="1">
        <v>2.6757890645932299E-8</v>
      </c>
      <c r="Q1309" s="1">
        <v>2.4068076391436499E-8</v>
      </c>
      <c r="R1309" s="1">
        <v>95.672028122027697</v>
      </c>
      <c r="S1309" s="1">
        <v>84.392348202780894</v>
      </c>
      <c r="T1309" s="1">
        <v>0.37829467450606902</v>
      </c>
      <c r="U1309" s="1">
        <v>3882.0480173279202</v>
      </c>
      <c r="V1309" s="1">
        <f t="shared" si="81"/>
        <v>1.7395478649877636</v>
      </c>
      <c r="W1309" s="1">
        <f t="shared" si="82"/>
        <v>3.2915131586206878</v>
      </c>
      <c r="X1309" s="1">
        <f t="shared" si="83"/>
        <v>223.08627080983922</v>
      </c>
    </row>
    <row r="1310" spans="1:24" hidden="1" x14ac:dyDescent="0.3">
      <c r="A1310" s="18" t="str">
        <f t="shared" si="80"/>
        <v>ConstMin - Crawler Tractors_1974_100</v>
      </c>
      <c r="B1310" s="1" t="s">
        <v>40</v>
      </c>
      <c r="C1310" s="1">
        <v>2020</v>
      </c>
      <c r="D1310" s="1" t="s">
        <v>86</v>
      </c>
      <c r="E1310" s="1">
        <v>1974</v>
      </c>
      <c r="F1310" s="1">
        <v>100</v>
      </c>
      <c r="G1310" s="1" t="s">
        <v>5</v>
      </c>
      <c r="H1310" s="1">
        <v>6.9545582303394702E-6</v>
      </c>
      <c r="I1310" s="1">
        <v>8.4150154587107596E-6</v>
      </c>
      <c r="J1310" s="1">
        <v>1.00145638516888E-5</v>
      </c>
      <c r="K1310" s="1">
        <v>2.72794762071938E-5</v>
      </c>
      <c r="L1310" s="1">
        <v>6.6642155699103502E-5</v>
      </c>
      <c r="M1310" s="1">
        <v>2.2777030794304499E-3</v>
      </c>
      <c r="N1310" s="1">
        <v>4.8860803000938104E-6</v>
      </c>
      <c r="O1310" s="1">
        <v>4.4951938760862999E-6</v>
      </c>
      <c r="P1310" s="1">
        <v>2.0849857771774499E-8</v>
      </c>
      <c r="Q1310" s="1">
        <v>1.8590306341030401E-8</v>
      </c>
      <c r="R1310" s="1">
        <v>73.897567970533601</v>
      </c>
      <c r="S1310" s="1">
        <v>42.196174101390397</v>
      </c>
      <c r="T1310" s="1">
        <v>0.18914733725303401</v>
      </c>
      <c r="U1310" s="1">
        <v>3333.4977540098398</v>
      </c>
      <c r="V1310" s="1">
        <f t="shared" si="81"/>
        <v>0.83587887967394991</v>
      </c>
      <c r="W1310" s="1">
        <f t="shared" si="82"/>
        <v>6.6196872386207035</v>
      </c>
      <c r="X1310" s="1">
        <f t="shared" si="83"/>
        <v>223.08627080983956</v>
      </c>
    </row>
    <row r="1311" spans="1:24" hidden="1" x14ac:dyDescent="0.3">
      <c r="A1311" s="18" t="str">
        <f t="shared" si="80"/>
        <v>ConstMin - Crawler Tractors_1974_175</v>
      </c>
      <c r="B1311" s="1" t="s">
        <v>40</v>
      </c>
      <c r="C1311" s="1">
        <v>2020</v>
      </c>
      <c r="D1311" s="1" t="s">
        <v>86</v>
      </c>
      <c r="E1311" s="1">
        <v>1974</v>
      </c>
      <c r="F1311" s="1">
        <v>175</v>
      </c>
      <c r="G1311" s="1" t="s">
        <v>5</v>
      </c>
      <c r="H1311" s="1">
        <v>2.3131778664533401E-5</v>
      </c>
      <c r="I1311" s="1">
        <v>2.7989452184085398E-5</v>
      </c>
      <c r="J1311" s="1">
        <v>3.3309761276928102E-5</v>
      </c>
      <c r="K1311" s="1">
        <v>1.19620923353062E-4</v>
      </c>
      <c r="L1311" s="1">
        <v>2.94559914866124E-4</v>
      </c>
      <c r="M1311" s="1">
        <v>1.09051474033196E-2</v>
      </c>
      <c r="N1311" s="1">
        <v>1.5316104412747098E-5</v>
      </c>
      <c r="O1311" s="1">
        <v>1.40908160597273E-5</v>
      </c>
      <c r="P1311" s="1">
        <v>1.00129542420594E-7</v>
      </c>
      <c r="Q1311" s="1">
        <v>8.9006347119001404E-8</v>
      </c>
      <c r="R1311" s="1">
        <v>353.805497627465</v>
      </c>
      <c r="S1311" s="1">
        <v>114.035160509007</v>
      </c>
      <c r="T1311" s="1">
        <v>0.56744201175910403</v>
      </c>
      <c r="U1311" s="1">
        <v>15964.922471260999</v>
      </c>
      <c r="V1311" s="1">
        <f t="shared" si="81"/>
        <v>0.58051866152470422</v>
      </c>
      <c r="W1311" s="1">
        <f t="shared" si="82"/>
        <v>6.1093559956897305</v>
      </c>
      <c r="X1311" s="1">
        <f t="shared" si="83"/>
        <v>200.96354895452879</v>
      </c>
    </row>
    <row r="1312" spans="1:24" hidden="1" x14ac:dyDescent="0.3">
      <c r="A1312" s="18" t="str">
        <f t="shared" si="80"/>
        <v>ConstMin - Crawler Tractors_1974_300</v>
      </c>
      <c r="B1312" s="1" t="s">
        <v>40</v>
      </c>
      <c r="C1312" s="1">
        <v>2020</v>
      </c>
      <c r="D1312" s="1" t="s">
        <v>86</v>
      </c>
      <c r="E1312" s="1">
        <v>1974</v>
      </c>
      <c r="F1312" s="1">
        <v>300</v>
      </c>
      <c r="G1312" s="1" t="s">
        <v>5</v>
      </c>
      <c r="H1312" s="1">
        <v>4.5743439853551503E-5</v>
      </c>
      <c r="I1312" s="1">
        <v>5.5349562222797298E-5</v>
      </c>
      <c r="J1312" s="1">
        <v>6.5870553389114201E-5</v>
      </c>
      <c r="K1312" s="1">
        <v>2.3655217318056099E-4</v>
      </c>
      <c r="L1312" s="1">
        <v>5.8249665727629302E-4</v>
      </c>
      <c r="M1312" s="1">
        <v>2.1565092834936499E-2</v>
      </c>
      <c r="N1312" s="1">
        <v>3.0287826593698901E-5</v>
      </c>
      <c r="O1312" s="1">
        <v>2.7864800466202998E-5</v>
      </c>
      <c r="P1312" s="1">
        <v>1.9800767453748501E-7</v>
      </c>
      <c r="Q1312" s="1">
        <v>1.7601138870764299E-7</v>
      </c>
      <c r="R1312" s="1">
        <v>699.65568732473798</v>
      </c>
      <c r="S1312" s="1">
        <v>170.472543369617</v>
      </c>
      <c r="T1312" s="1">
        <v>0.85116301763865598</v>
      </c>
      <c r="U1312" s="1">
        <v>31632.127491917901</v>
      </c>
      <c r="V1312" s="1">
        <f t="shared" si="81"/>
        <v>0.57939452706323724</v>
      </c>
      <c r="W1312" s="1">
        <f t="shared" si="82"/>
        <v>6.0975256479898103</v>
      </c>
      <c r="X1312" s="1">
        <f t="shared" si="83"/>
        <v>200.28189646038834</v>
      </c>
    </row>
    <row r="1313" spans="1:24" hidden="1" x14ac:dyDescent="0.3">
      <c r="A1313" s="18" t="str">
        <f t="shared" si="80"/>
        <v>ConstMin - Crawler Tractors_1974_600</v>
      </c>
      <c r="B1313" s="1" t="s">
        <v>40</v>
      </c>
      <c r="C1313" s="1">
        <v>2020</v>
      </c>
      <c r="D1313" s="1" t="s">
        <v>86</v>
      </c>
      <c r="E1313" s="1">
        <v>1974</v>
      </c>
      <c r="F1313" s="1">
        <v>600</v>
      </c>
      <c r="G1313" s="1" t="s">
        <v>5</v>
      </c>
      <c r="H1313" s="1">
        <v>7.6458636808939895E-5</v>
      </c>
      <c r="I1313" s="1">
        <v>9.2514950538817296E-5</v>
      </c>
      <c r="J1313" s="1">
        <v>1.10100437004873E-4</v>
      </c>
      <c r="K1313" s="1">
        <v>1.11804865286231E-3</v>
      </c>
      <c r="L1313" s="1">
        <v>1.0556195402659401E-3</v>
      </c>
      <c r="M1313" s="1">
        <v>4.1621231214520001E-2</v>
      </c>
      <c r="N1313" s="1">
        <v>4.9216842221431598E-5</v>
      </c>
      <c r="O1313" s="1">
        <v>4.5279494843717101E-5</v>
      </c>
      <c r="P1313" s="1">
        <v>3.82515164107552E-7</v>
      </c>
      <c r="Q1313" s="1">
        <v>3.3970689400054001E-7</v>
      </c>
      <c r="R1313" s="1">
        <v>1350.3550091618499</v>
      </c>
      <c r="S1313" s="1">
        <v>193.785929560635</v>
      </c>
      <c r="T1313" s="1">
        <v>1.0403103548916901</v>
      </c>
      <c r="U1313" s="1">
        <v>61042.567811600202</v>
      </c>
      <c r="V1313" s="1">
        <f t="shared" si="81"/>
        <v>0.50184283429133536</v>
      </c>
      <c r="W1313" s="1">
        <f t="shared" si="82"/>
        <v>5.7261566799206358</v>
      </c>
      <c r="X1313" s="1">
        <f t="shared" si="83"/>
        <v>186.27703612621508</v>
      </c>
    </row>
    <row r="1314" spans="1:24" hidden="1" x14ac:dyDescent="0.3">
      <c r="A1314" s="18" t="str">
        <f t="shared" si="80"/>
        <v>ConstMin - Crawler Tractors_1975_50</v>
      </c>
      <c r="B1314" s="1" t="s">
        <v>40</v>
      </c>
      <c r="C1314" s="1">
        <v>2020</v>
      </c>
      <c r="D1314" s="1" t="s">
        <v>86</v>
      </c>
      <c r="E1314" s="1">
        <v>1975</v>
      </c>
      <c r="F1314" s="1">
        <v>50</v>
      </c>
      <c r="G1314" s="1" t="s">
        <v>5</v>
      </c>
      <c r="H1314" s="1">
        <v>8.3357922900746597E-6</v>
      </c>
      <c r="I1314" s="1">
        <v>1.0086308670990301E-5</v>
      </c>
      <c r="J1314" s="1">
        <v>1.20035408977075E-5</v>
      </c>
      <c r="K1314" s="1">
        <v>2.7716409986907702E-5</v>
      </c>
      <c r="L1314" s="1">
        <v>1.9084969365133301E-5</v>
      </c>
      <c r="M1314" s="1">
        <v>1.45839616343762E-3</v>
      </c>
      <c r="N1314" s="1">
        <v>2.6238068950818699E-6</v>
      </c>
      <c r="O1314" s="1">
        <v>2.4139023434753202E-6</v>
      </c>
      <c r="P1314" s="1">
        <v>1.32335220042382E-8</v>
      </c>
      <c r="Q1314" s="1">
        <v>1.19032334327213E-8</v>
      </c>
      <c r="R1314" s="1">
        <v>47.316057386437599</v>
      </c>
      <c r="S1314" s="1">
        <v>42.196174101390397</v>
      </c>
      <c r="T1314" s="1">
        <v>0.18914733725303401</v>
      </c>
      <c r="U1314" s="1">
        <v>1919.92592161326</v>
      </c>
      <c r="V1314" s="1">
        <f t="shared" si="81"/>
        <v>1.7395478649877631</v>
      </c>
      <c r="W1314" s="1">
        <f t="shared" si="82"/>
        <v>3.2915131586206861</v>
      </c>
      <c r="X1314" s="1">
        <f t="shared" si="83"/>
        <v>223.08627080983956</v>
      </c>
    </row>
    <row r="1315" spans="1:24" hidden="1" x14ac:dyDescent="0.3">
      <c r="A1315" s="18" t="str">
        <f t="shared" si="80"/>
        <v>ConstMin - Crawler Tractors_1975_75</v>
      </c>
      <c r="B1315" s="1" t="s">
        <v>40</v>
      </c>
      <c r="C1315" s="1">
        <v>2020</v>
      </c>
      <c r="D1315" s="1" t="s">
        <v>86</v>
      </c>
      <c r="E1315" s="1">
        <v>1975</v>
      </c>
      <c r="F1315" s="1">
        <v>75</v>
      </c>
      <c r="G1315" s="1" t="s">
        <v>5</v>
      </c>
      <c r="H1315" s="1">
        <v>1.4893263519352399E-5</v>
      </c>
      <c r="I1315" s="1">
        <v>1.8020848858416399E-5</v>
      </c>
      <c r="J1315" s="1">
        <v>2.14462994678675E-5</v>
      </c>
      <c r="K1315" s="1">
        <v>5.84193006036289E-5</v>
      </c>
      <c r="L1315" s="1">
        <v>1.4271491494521801E-4</v>
      </c>
      <c r="M1315" s="1">
        <v>4.877726385669E-3</v>
      </c>
      <c r="N1315" s="1">
        <v>1.0463595109255601E-5</v>
      </c>
      <c r="O1315" s="1">
        <v>9.6265075005152202E-6</v>
      </c>
      <c r="P1315" s="1">
        <v>4.4650201472380197E-8</v>
      </c>
      <c r="Q1315" s="1">
        <v>3.9811347043526098E-8</v>
      </c>
      <c r="R1315" s="1">
        <v>158.25246072757301</v>
      </c>
      <c r="S1315" s="1">
        <v>98.422576091493198</v>
      </c>
      <c r="T1315" s="1">
        <v>0.47286834313258602</v>
      </c>
      <c r="U1315" s="1">
        <v>7086.42547858751</v>
      </c>
      <c r="V1315" s="1">
        <f t="shared" si="81"/>
        <v>0.84204755761476424</v>
      </c>
      <c r="W1315" s="1">
        <f t="shared" si="82"/>
        <v>6.6685396736288887</v>
      </c>
      <c r="X1315" s="1">
        <f t="shared" si="83"/>
        <v>208.13949066558007</v>
      </c>
    </row>
    <row r="1316" spans="1:24" hidden="1" x14ac:dyDescent="0.3">
      <c r="A1316" s="18" t="str">
        <f t="shared" si="80"/>
        <v>ConstMin - Crawler Tractors_1975_175</v>
      </c>
      <c r="B1316" s="1" t="s">
        <v>40</v>
      </c>
      <c r="C1316" s="1">
        <v>2020</v>
      </c>
      <c r="D1316" s="1" t="s">
        <v>86</v>
      </c>
      <c r="E1316" s="1">
        <v>1975</v>
      </c>
      <c r="F1316" s="1">
        <v>175</v>
      </c>
      <c r="G1316" s="1" t="s">
        <v>5</v>
      </c>
      <c r="H1316" s="1">
        <v>6.8308933247574703E-6</v>
      </c>
      <c r="I1316" s="1">
        <v>8.2653809229565396E-6</v>
      </c>
      <c r="J1316" s="1">
        <v>9.8364863876507505E-6</v>
      </c>
      <c r="K1316" s="1">
        <v>3.53244676375275E-5</v>
      </c>
      <c r="L1316" s="1">
        <v>8.6984549929365303E-5</v>
      </c>
      <c r="M1316" s="1">
        <v>3.2203273117534402E-3</v>
      </c>
      <c r="N1316" s="1">
        <v>4.5228979972359196E-6</v>
      </c>
      <c r="O1316" s="1">
        <v>4.1610661574570401E-6</v>
      </c>
      <c r="P1316" s="1">
        <v>2.9568596209186101E-8</v>
      </c>
      <c r="Q1316" s="1">
        <v>2.6283878607589799E-8</v>
      </c>
      <c r="R1316" s="1">
        <v>104.479973073211</v>
      </c>
      <c r="S1316" s="1">
        <v>35.128314939407502</v>
      </c>
      <c r="T1316" s="1">
        <v>0.18914733725303401</v>
      </c>
      <c r="U1316" s="1">
        <v>4742.3225168200197</v>
      </c>
      <c r="V1316" s="1">
        <f t="shared" si="81"/>
        <v>0.57711237631023804</v>
      </c>
      <c r="W1316" s="1">
        <f t="shared" si="82"/>
        <v>6.0735083815176409</v>
      </c>
      <c r="X1316" s="1">
        <f t="shared" si="83"/>
        <v>185.7193204491914</v>
      </c>
    </row>
    <row r="1317" spans="1:24" hidden="1" x14ac:dyDescent="0.3">
      <c r="A1317" s="18" t="str">
        <f t="shared" si="80"/>
        <v>ConstMin - Crawler Tractors_1975_300</v>
      </c>
      <c r="B1317" s="1" t="s">
        <v>40</v>
      </c>
      <c r="C1317" s="1">
        <v>2020</v>
      </c>
      <c r="D1317" s="1" t="s">
        <v>86</v>
      </c>
      <c r="E1317" s="1">
        <v>1975</v>
      </c>
      <c r="F1317" s="1">
        <v>300</v>
      </c>
      <c r="G1317" s="1" t="s">
        <v>5</v>
      </c>
      <c r="H1317" s="1">
        <v>6.6211411567040695E-5</v>
      </c>
      <c r="I1317" s="1">
        <v>8.01158079961193E-5</v>
      </c>
      <c r="J1317" s="1">
        <v>9.5344432656538702E-5</v>
      </c>
      <c r="K1317" s="1">
        <v>8.1134570621502905E-4</v>
      </c>
      <c r="L1317" s="1">
        <v>8.9634432833826704E-4</v>
      </c>
      <c r="M1317" s="1">
        <v>3.4832734501871299E-2</v>
      </c>
      <c r="N1317" s="1">
        <v>4.2926318713607598E-5</v>
      </c>
      <c r="O1317" s="1">
        <v>3.9492213216518999E-5</v>
      </c>
      <c r="P1317" s="1">
        <v>3.20059562232386E-7</v>
      </c>
      <c r="Q1317" s="1">
        <v>2.84300096414451E-7</v>
      </c>
      <c r="R1317" s="1">
        <v>1130.10970951281</v>
      </c>
      <c r="S1317" s="1">
        <v>191.359649549805</v>
      </c>
      <c r="T1317" s="1">
        <v>1.0403103548916901</v>
      </c>
      <c r="U1317" s="1">
        <v>50775.887017947702</v>
      </c>
      <c r="V1317" s="1">
        <f t="shared" si="81"/>
        <v>0.52245549198821795</v>
      </c>
      <c r="W1317" s="1">
        <f t="shared" si="82"/>
        <v>5.8452885737044786</v>
      </c>
      <c r="X1317" s="1">
        <f t="shared" si="83"/>
        <v>183.94477056774855</v>
      </c>
    </row>
    <row r="1318" spans="1:24" hidden="1" x14ac:dyDescent="0.3">
      <c r="A1318" s="18" t="str">
        <f t="shared" si="80"/>
        <v>ConstMin - Crawler Tractors_1976_75</v>
      </c>
      <c r="B1318" s="1" t="s">
        <v>40</v>
      </c>
      <c r="C1318" s="1">
        <v>2020</v>
      </c>
      <c r="D1318" s="1" t="s">
        <v>86</v>
      </c>
      <c r="E1318" s="1">
        <v>1976</v>
      </c>
      <c r="F1318" s="1">
        <v>75</v>
      </c>
      <c r="G1318" s="1" t="s">
        <v>5</v>
      </c>
      <c r="H1318" s="1">
        <v>2.8356459559263698E-6</v>
      </c>
      <c r="I1318" s="1">
        <v>3.4311316066708998E-6</v>
      </c>
      <c r="J1318" s="1">
        <v>4.0833301765339701E-6</v>
      </c>
      <c r="K1318" s="1">
        <v>1.1122911596203899E-5</v>
      </c>
      <c r="L1318" s="1">
        <v>2.7172618740608899E-5</v>
      </c>
      <c r="M1318" s="1">
        <v>9.2870881399935304E-4</v>
      </c>
      <c r="N1318" s="1">
        <v>1.9922464352730201E-6</v>
      </c>
      <c r="O1318" s="1">
        <v>1.83286672045118E-6</v>
      </c>
      <c r="P1318" s="1">
        <v>8.5013041682859901E-9</v>
      </c>
      <c r="Q1318" s="1">
        <v>7.5799964928616592E-9</v>
      </c>
      <c r="R1318" s="1">
        <v>30.130934680262001</v>
      </c>
      <c r="S1318" s="1">
        <v>21.203577485948699</v>
      </c>
      <c r="T1318" s="1">
        <v>0.18914733725303401</v>
      </c>
      <c r="U1318" s="1">
        <v>1399.4361140726101</v>
      </c>
      <c r="V1318" s="1">
        <f t="shared" si="81"/>
        <v>0.81184458809445714</v>
      </c>
      <c r="W1318" s="1">
        <f t="shared" si="82"/>
        <v>6.429349263673771</v>
      </c>
      <c r="X1318" s="1">
        <f t="shared" si="83"/>
        <v>112.1008510819445</v>
      </c>
    </row>
    <row r="1319" spans="1:24" hidden="1" x14ac:dyDescent="0.3">
      <c r="A1319" s="18" t="str">
        <f t="shared" si="80"/>
        <v>ConstMin - Crawler Tractors_1976_175</v>
      </c>
      <c r="B1319" s="1" t="s">
        <v>40</v>
      </c>
      <c r="C1319" s="1">
        <v>2020</v>
      </c>
      <c r="D1319" s="1" t="s">
        <v>86</v>
      </c>
      <c r="E1319" s="1">
        <v>1976</v>
      </c>
      <c r="F1319" s="1">
        <v>175</v>
      </c>
      <c r="G1319" s="1" t="s">
        <v>5</v>
      </c>
      <c r="H1319" s="1">
        <v>1.7338062684081401E-5</v>
      </c>
      <c r="I1319" s="1">
        <v>2.0979055847738401E-5</v>
      </c>
      <c r="J1319" s="1">
        <v>2.4966810265077199E-5</v>
      </c>
      <c r="K1319" s="1">
        <v>8.9659991023648795E-5</v>
      </c>
      <c r="L1319" s="1">
        <v>2.20782774305071E-4</v>
      </c>
      <c r="M1319" s="1">
        <v>8.1737825698548604E-3</v>
      </c>
      <c r="N1319" s="1">
        <v>1.1479946364492E-5</v>
      </c>
      <c r="O1319" s="1">
        <v>1.05615506553326E-5</v>
      </c>
      <c r="P1319" s="1">
        <v>7.5050531487162894E-8</v>
      </c>
      <c r="Q1319" s="1">
        <v>6.6713314527621995E-8</v>
      </c>
      <c r="R1319" s="1">
        <v>265.18937366640802</v>
      </c>
      <c r="S1319" s="1">
        <v>84.392348202780894</v>
      </c>
      <c r="T1319" s="1">
        <v>0.37829467450606902</v>
      </c>
      <c r="U1319" s="1">
        <v>11962.6153577441</v>
      </c>
      <c r="V1319" s="1">
        <f t="shared" si="81"/>
        <v>0.5806954203379775</v>
      </c>
      <c r="W1319" s="1">
        <f t="shared" si="82"/>
        <v>6.1112161986207374</v>
      </c>
      <c r="X1319" s="1">
        <f t="shared" si="83"/>
        <v>223.08627080983922</v>
      </c>
    </row>
    <row r="1320" spans="1:24" hidden="1" x14ac:dyDescent="0.3">
      <c r="A1320" s="18" t="str">
        <f t="shared" si="80"/>
        <v>ConstMin - Crawler Tractors_1976_300</v>
      </c>
      <c r="B1320" s="1" t="s">
        <v>40</v>
      </c>
      <c r="C1320" s="1">
        <v>2020</v>
      </c>
      <c r="D1320" s="1" t="s">
        <v>86</v>
      </c>
      <c r="E1320" s="1">
        <v>1976</v>
      </c>
      <c r="F1320" s="1">
        <v>300</v>
      </c>
      <c r="G1320" s="1" t="s">
        <v>5</v>
      </c>
      <c r="H1320" s="1">
        <v>5.7142574283503099E-5</v>
      </c>
      <c r="I1320" s="1">
        <v>6.9142514883038802E-5</v>
      </c>
      <c r="J1320" s="1">
        <v>8.22853069682445E-5</v>
      </c>
      <c r="K1320" s="1">
        <v>7.2576458849257504E-4</v>
      </c>
      <c r="L1320" s="1">
        <v>7.7647262151433897E-4</v>
      </c>
      <c r="M1320" s="1">
        <v>3.0258885390957401E-2</v>
      </c>
      <c r="N1320" s="1">
        <v>3.6997007464653202E-5</v>
      </c>
      <c r="O1320" s="1">
        <v>3.4037246867480999E-5</v>
      </c>
      <c r="P1320" s="1">
        <v>2.7804412407563798E-7</v>
      </c>
      <c r="Q1320" s="1">
        <v>2.4696895483703199E-7</v>
      </c>
      <c r="R1320" s="1">
        <v>981.716212303666</v>
      </c>
      <c r="S1320" s="1">
        <v>162.03330854933901</v>
      </c>
      <c r="T1320" s="1">
        <v>0.85116301763865598</v>
      </c>
      <c r="U1320" s="1">
        <v>43968.413413648799</v>
      </c>
      <c r="V1320" s="1">
        <f t="shared" si="81"/>
        <v>0.52070647480289134</v>
      </c>
      <c r="W1320" s="1">
        <f t="shared" si="82"/>
        <v>5.847550124747813</v>
      </c>
      <c r="X1320" s="1">
        <f t="shared" si="83"/>
        <v>190.36695109106228</v>
      </c>
    </row>
    <row r="1321" spans="1:24" hidden="1" x14ac:dyDescent="0.3">
      <c r="A1321" s="18" t="str">
        <f t="shared" si="80"/>
        <v>ConstMin - Crawler Tractors_1977_25</v>
      </c>
      <c r="B1321" s="1" t="s">
        <v>40</v>
      </c>
      <c r="C1321" s="1">
        <v>2020</v>
      </c>
      <c r="D1321" s="1" t="s">
        <v>86</v>
      </c>
      <c r="E1321" s="1">
        <v>1977</v>
      </c>
      <c r="F1321" s="1">
        <v>25</v>
      </c>
      <c r="G1321" s="1" t="s">
        <v>5</v>
      </c>
      <c r="H1321" s="1">
        <v>0</v>
      </c>
      <c r="I1321" s="1">
        <v>0</v>
      </c>
      <c r="J1321" s="1">
        <v>0</v>
      </c>
      <c r="K1321" s="1">
        <v>0</v>
      </c>
      <c r="L1321" s="1">
        <v>0</v>
      </c>
      <c r="M1321" s="1">
        <v>0</v>
      </c>
      <c r="N1321" s="1">
        <v>0</v>
      </c>
      <c r="O1321" s="1">
        <v>0</v>
      </c>
      <c r="P1321" s="1">
        <v>0</v>
      </c>
      <c r="Q1321" s="1">
        <v>0</v>
      </c>
      <c r="R1321" s="1">
        <v>0</v>
      </c>
      <c r="S1321" s="1">
        <v>0</v>
      </c>
      <c r="T1321" s="1">
        <v>0</v>
      </c>
      <c r="U1321" s="1">
        <v>0</v>
      </c>
      <c r="V1321" s="1">
        <f t="shared" si="81"/>
        <v>0</v>
      </c>
      <c r="W1321" s="1">
        <f t="shared" si="82"/>
        <v>0</v>
      </c>
      <c r="X1321" s="1" t="e">
        <f t="shared" si="83"/>
        <v>#DIV/0!</v>
      </c>
    </row>
    <row r="1322" spans="1:24" hidden="1" x14ac:dyDescent="0.3">
      <c r="A1322" s="18" t="str">
        <f t="shared" si="80"/>
        <v>ConstMin - Crawler Tractors_1977_75</v>
      </c>
      <c r="B1322" s="1" t="s">
        <v>40</v>
      </c>
      <c r="C1322" s="1">
        <v>2020</v>
      </c>
      <c r="D1322" s="1" t="s">
        <v>86</v>
      </c>
      <c r="E1322" s="1">
        <v>1977</v>
      </c>
      <c r="F1322" s="1">
        <v>75</v>
      </c>
      <c r="G1322" s="1" t="s">
        <v>5</v>
      </c>
      <c r="H1322" s="1">
        <v>1.7274173893654201E-5</v>
      </c>
      <c r="I1322" s="1">
        <v>2.0901750411321602E-5</v>
      </c>
      <c r="J1322" s="1">
        <v>2.48748104068621E-5</v>
      </c>
      <c r="K1322" s="1">
        <v>6.7758497394573998E-5</v>
      </c>
      <c r="L1322" s="1">
        <v>1.6553002334098E-4</v>
      </c>
      <c r="M1322" s="1">
        <v>5.6575037218824101E-3</v>
      </c>
      <c r="N1322" s="1">
        <v>1.21363568995609E-5</v>
      </c>
      <c r="O1322" s="1">
        <v>1.1165448347596E-5</v>
      </c>
      <c r="P1322" s="1">
        <v>5.1788202338484601E-8</v>
      </c>
      <c r="Q1322" s="1">
        <v>4.6175784835665798E-8</v>
      </c>
      <c r="R1322" s="1">
        <v>183.551477629776</v>
      </c>
      <c r="S1322" s="1">
        <v>112.558294415459</v>
      </c>
      <c r="T1322" s="1">
        <v>0.66201568038562097</v>
      </c>
      <c r="U1322" s="1">
        <v>8232.8352486735694</v>
      </c>
      <c r="V1322" s="1">
        <f t="shared" si="81"/>
        <v>0.84066280697838136</v>
      </c>
      <c r="W1322" s="1">
        <f t="shared" si="82"/>
        <v>6.6575732329886987</v>
      </c>
      <c r="X1322" s="1">
        <f t="shared" si="83"/>
        <v>170.02360782435596</v>
      </c>
    </row>
    <row r="1323" spans="1:24" hidden="1" x14ac:dyDescent="0.3">
      <c r="A1323" s="18" t="str">
        <f t="shared" si="80"/>
        <v>ConstMin - Crawler Tractors_1977_175</v>
      </c>
      <c r="B1323" s="1" t="s">
        <v>40</v>
      </c>
      <c r="C1323" s="1">
        <v>2020</v>
      </c>
      <c r="D1323" s="1" t="s">
        <v>86</v>
      </c>
      <c r="E1323" s="1">
        <v>1977</v>
      </c>
      <c r="F1323" s="1">
        <v>175</v>
      </c>
      <c r="G1323" s="1" t="s">
        <v>5</v>
      </c>
      <c r="H1323" s="1">
        <v>1.79012697447151E-5</v>
      </c>
      <c r="I1323" s="1">
        <v>2.1660536391105299E-5</v>
      </c>
      <c r="J1323" s="1">
        <v>2.57778284323898E-5</v>
      </c>
      <c r="K1323" s="1">
        <v>9.2572492894301499E-5</v>
      </c>
      <c r="L1323" s="1">
        <v>2.2795464924984699E-4</v>
      </c>
      <c r="M1323" s="1">
        <v>8.4392985123975198E-3</v>
      </c>
      <c r="N1323" s="1">
        <v>1.18528592421294E-5</v>
      </c>
      <c r="O1323" s="1">
        <v>1.09046305027591E-5</v>
      </c>
      <c r="P1323" s="1">
        <v>7.74884618377489E-8</v>
      </c>
      <c r="Q1323" s="1">
        <v>6.8880419957153997E-8</v>
      </c>
      <c r="R1323" s="1">
        <v>273.80374600866003</v>
      </c>
      <c r="S1323" s="1">
        <v>89.983341271215096</v>
      </c>
      <c r="T1323" s="1">
        <v>0.56744201175910403</v>
      </c>
      <c r="U1323" s="1">
        <v>12297.723307066</v>
      </c>
      <c r="V1323" s="1">
        <f t="shared" si="81"/>
        <v>0.58322091561217937</v>
      </c>
      <c r="W1323" s="1">
        <f t="shared" si="82"/>
        <v>6.1377944134450333</v>
      </c>
      <c r="X1323" s="1">
        <f t="shared" si="83"/>
        <v>158.57715750066052</v>
      </c>
    </row>
    <row r="1324" spans="1:24" hidden="1" x14ac:dyDescent="0.3">
      <c r="A1324" s="18" t="str">
        <f t="shared" si="80"/>
        <v>ConstMin - Crawler Tractors_1977_300</v>
      </c>
      <c r="B1324" s="1" t="s">
        <v>40</v>
      </c>
      <c r="C1324" s="1">
        <v>2020</v>
      </c>
      <c r="D1324" s="1" t="s">
        <v>86</v>
      </c>
      <c r="E1324" s="1">
        <v>1977</v>
      </c>
      <c r="F1324" s="1">
        <v>300</v>
      </c>
      <c r="G1324" s="1" t="s">
        <v>5</v>
      </c>
      <c r="H1324" s="1">
        <v>4.4772856803391302E-5</v>
      </c>
      <c r="I1324" s="1">
        <v>5.4175156732103501E-5</v>
      </c>
      <c r="J1324" s="1">
        <v>6.4472913796883501E-5</v>
      </c>
      <c r="K1324" s="1">
        <v>2.3153301566851899E-4</v>
      </c>
      <c r="L1324" s="1">
        <v>5.7013725920440899E-4</v>
      </c>
      <c r="M1324" s="1">
        <v>2.1107525287595699E-2</v>
      </c>
      <c r="N1324" s="1">
        <v>2.9645180321093501E-5</v>
      </c>
      <c r="O1324" s="1">
        <v>2.7273565895406E-5</v>
      </c>
      <c r="P1324" s="1">
        <v>1.9380635313876601E-7</v>
      </c>
      <c r="Q1324" s="1">
        <v>1.7227678389738599E-7</v>
      </c>
      <c r="R1324" s="1">
        <v>684.81041217184998</v>
      </c>
      <c r="S1324" s="1">
        <v>153.48858329380701</v>
      </c>
      <c r="T1324" s="1">
        <v>0.85116301763865598</v>
      </c>
      <c r="U1324" s="1">
        <v>30936.476677218499</v>
      </c>
      <c r="V1324" s="1">
        <f t="shared" si="81"/>
        <v>0.57985302383811554</v>
      </c>
      <c r="W1324" s="1">
        <f t="shared" si="82"/>
        <v>6.1023508503584116</v>
      </c>
      <c r="X1324" s="1">
        <f t="shared" si="83"/>
        <v>180.32806890461902</v>
      </c>
    </row>
    <row r="1325" spans="1:24" hidden="1" x14ac:dyDescent="0.3">
      <c r="A1325" s="18" t="str">
        <f t="shared" si="80"/>
        <v>ConstMin - Crawler Tractors_1977_600</v>
      </c>
      <c r="B1325" s="1" t="s">
        <v>40</v>
      </c>
      <c r="C1325" s="1">
        <v>2020</v>
      </c>
      <c r="D1325" s="1" t="s">
        <v>86</v>
      </c>
      <c r="E1325" s="1">
        <v>1977</v>
      </c>
      <c r="F1325" s="1">
        <v>600</v>
      </c>
      <c r="G1325" s="1" t="s">
        <v>5</v>
      </c>
      <c r="H1325" s="1">
        <v>1.2232107767327601E-4</v>
      </c>
      <c r="I1325" s="1">
        <v>1.4800850398466399E-4</v>
      </c>
      <c r="J1325" s="1">
        <v>1.7614235184951801E-4</v>
      </c>
      <c r="K1325" s="1">
        <v>1.78869153070335E-3</v>
      </c>
      <c r="L1325" s="1">
        <v>1.6888153538620399E-3</v>
      </c>
      <c r="M1325" s="1">
        <v>6.6587034097545295E-2</v>
      </c>
      <c r="N1325" s="1">
        <v>7.8738745960707895E-5</v>
      </c>
      <c r="O1325" s="1">
        <v>7.2439646283851199E-5</v>
      </c>
      <c r="P1325" s="1">
        <v>6.1196051947574597E-7</v>
      </c>
      <c r="Q1325" s="1">
        <v>5.4347442096076102E-7</v>
      </c>
      <c r="R1325" s="1">
        <v>2160.3429887841198</v>
      </c>
      <c r="S1325" s="1">
        <v>302.33558743646199</v>
      </c>
      <c r="T1325" s="1">
        <v>1.4186050293977599</v>
      </c>
      <c r="U1325" s="1">
        <v>97150.502096249897</v>
      </c>
      <c r="V1325" s="1">
        <f t="shared" si="81"/>
        <v>0.50446404761050911</v>
      </c>
      <c r="W1325" s="1">
        <f t="shared" si="82"/>
        <v>5.7560654025953406</v>
      </c>
      <c r="X1325" s="1">
        <f t="shared" si="83"/>
        <v>213.12175071366585</v>
      </c>
    </row>
    <row r="1326" spans="1:24" hidden="1" x14ac:dyDescent="0.3">
      <c r="A1326" s="18" t="str">
        <f t="shared" si="80"/>
        <v>ConstMin - Crawler Tractors_1978_50</v>
      </c>
      <c r="B1326" s="1" t="s">
        <v>40</v>
      </c>
      <c r="C1326" s="1">
        <v>2020</v>
      </c>
      <c r="D1326" s="1" t="s">
        <v>86</v>
      </c>
      <c r="E1326" s="1">
        <v>1978</v>
      </c>
      <c r="F1326" s="1">
        <v>50</v>
      </c>
      <c r="G1326" s="1" t="s">
        <v>5</v>
      </c>
      <c r="H1326" s="1">
        <v>1.8262649987480799E-5</v>
      </c>
      <c r="I1326" s="1">
        <v>2.20978064848518E-5</v>
      </c>
      <c r="J1326" s="1">
        <v>2.62982159819724E-5</v>
      </c>
      <c r="K1326" s="1">
        <v>6.0723093484840401E-5</v>
      </c>
      <c r="L1326" s="1">
        <v>4.1812715985285599E-5</v>
      </c>
      <c r="M1326" s="1">
        <v>3.1951586302911201E-3</v>
      </c>
      <c r="N1326" s="1">
        <v>5.7484238200937601E-6</v>
      </c>
      <c r="O1326" s="1">
        <v>5.2885499144862603E-6</v>
      </c>
      <c r="P1326" s="1">
        <v>2.8992946567633901E-8</v>
      </c>
      <c r="Q1326" s="1">
        <v>2.6078455212938501E-8</v>
      </c>
      <c r="R1326" s="1">
        <v>103.663402921515</v>
      </c>
      <c r="S1326" s="1">
        <v>91.354716929510303</v>
      </c>
      <c r="T1326" s="1">
        <v>0.47286834313258602</v>
      </c>
      <c r="U1326" s="1">
        <v>4202.3169787574698</v>
      </c>
      <c r="V1326" s="1">
        <f t="shared" si="81"/>
        <v>1.7412012040336764</v>
      </c>
      <c r="W1326" s="1">
        <f t="shared" si="82"/>
        <v>3.2946415503912259</v>
      </c>
      <c r="X1326" s="1">
        <f t="shared" si="83"/>
        <v>193.19271052132083</v>
      </c>
    </row>
    <row r="1327" spans="1:24" hidden="1" x14ac:dyDescent="0.3">
      <c r="A1327" s="18" t="str">
        <f t="shared" si="80"/>
        <v>ConstMin - Crawler Tractors_1978_100</v>
      </c>
      <c r="B1327" s="1" t="s">
        <v>40</v>
      </c>
      <c r="C1327" s="1">
        <v>2020</v>
      </c>
      <c r="D1327" s="1" t="s">
        <v>86</v>
      </c>
      <c r="E1327" s="1">
        <v>1978</v>
      </c>
      <c r="F1327" s="1">
        <v>100</v>
      </c>
      <c r="G1327" s="1" t="s">
        <v>5</v>
      </c>
      <c r="H1327" s="1">
        <v>4.3100016502072397E-5</v>
      </c>
      <c r="I1327" s="1">
        <v>5.2151019967507603E-5</v>
      </c>
      <c r="J1327" s="1">
        <v>6.2064023762984196E-5</v>
      </c>
      <c r="K1327" s="1">
        <v>1.6906118775002999E-4</v>
      </c>
      <c r="L1327" s="1">
        <v>4.1300653689757501E-4</v>
      </c>
      <c r="M1327" s="1">
        <v>1.4115783786525501E-2</v>
      </c>
      <c r="N1327" s="1">
        <v>3.0280879761102301E-5</v>
      </c>
      <c r="O1327" s="1">
        <v>2.7858409380214102E-5</v>
      </c>
      <c r="P1327" s="1">
        <v>1.2921442085408799E-7</v>
      </c>
      <c r="Q1327" s="1">
        <v>1.15211129670544E-7</v>
      </c>
      <c r="R1327" s="1">
        <v>457.97105919660203</v>
      </c>
      <c r="S1327" s="1">
        <v>274.59160296479803</v>
      </c>
      <c r="T1327" s="1">
        <v>1.4186050293977599</v>
      </c>
      <c r="U1327" s="1">
        <v>20997.104573374902</v>
      </c>
      <c r="V1327" s="1">
        <f t="shared" si="81"/>
        <v>0.82241684340285992</v>
      </c>
      <c r="W1327" s="1">
        <f t="shared" si="82"/>
        <v>6.513075537001499</v>
      </c>
      <c r="X1327" s="1">
        <f t="shared" si="83"/>
        <v>193.56452097267012</v>
      </c>
    </row>
    <row r="1328" spans="1:24" hidden="1" x14ac:dyDescent="0.3">
      <c r="A1328" s="18" t="str">
        <f t="shared" si="80"/>
        <v>ConstMin - Crawler Tractors_1978_175</v>
      </c>
      <c r="B1328" s="1" t="s">
        <v>40</v>
      </c>
      <c r="C1328" s="1">
        <v>2020</v>
      </c>
      <c r="D1328" s="1" t="s">
        <v>86</v>
      </c>
      <c r="E1328" s="1">
        <v>1978</v>
      </c>
      <c r="F1328" s="1">
        <v>175</v>
      </c>
      <c r="G1328" s="1" t="s">
        <v>5</v>
      </c>
      <c r="H1328" s="1">
        <v>1.8519266626950698E-5</v>
      </c>
      <c r="I1328" s="1">
        <v>2.2408312618610401E-5</v>
      </c>
      <c r="J1328" s="1">
        <v>2.66677439428091E-5</v>
      </c>
      <c r="K1328" s="1">
        <v>9.5768328318564998E-5</v>
      </c>
      <c r="L1328" s="1">
        <v>2.3582421741660299E-4</v>
      </c>
      <c r="M1328" s="1">
        <v>8.7306443355314994E-3</v>
      </c>
      <c r="N1328" s="1">
        <v>1.22620497722803E-5</v>
      </c>
      <c r="O1328" s="1">
        <v>1.1281085790497899E-5</v>
      </c>
      <c r="P1328" s="1">
        <v>8.0163558549204398E-8</v>
      </c>
      <c r="Q1328" s="1">
        <v>7.1258345399742597E-8</v>
      </c>
      <c r="R1328" s="1">
        <v>283.25614038016698</v>
      </c>
      <c r="S1328" s="1">
        <v>87.451570825131697</v>
      </c>
      <c r="T1328" s="1">
        <v>0.47286834313258602</v>
      </c>
      <c r="U1328" s="1">
        <v>12767.9293404692</v>
      </c>
      <c r="V1328" s="1">
        <f t="shared" si="81"/>
        <v>0.58113533767740155</v>
      </c>
      <c r="W1328" s="1">
        <f t="shared" si="82"/>
        <v>6.1158458717274495</v>
      </c>
      <c r="X1328" s="1">
        <f t="shared" si="83"/>
        <v>184.93851850135681</v>
      </c>
    </row>
    <row r="1329" spans="1:24" hidden="1" x14ac:dyDescent="0.3">
      <c r="A1329" s="18" t="str">
        <f t="shared" si="80"/>
        <v>ConstMin - Crawler Tractors_1978_300</v>
      </c>
      <c r="B1329" s="1" t="s">
        <v>40</v>
      </c>
      <c r="C1329" s="1">
        <v>2020</v>
      </c>
      <c r="D1329" s="1" t="s">
        <v>86</v>
      </c>
      <c r="E1329" s="1">
        <v>1978</v>
      </c>
      <c r="F1329" s="1">
        <v>300</v>
      </c>
      <c r="G1329" s="1" t="s">
        <v>5</v>
      </c>
      <c r="H1329" s="1">
        <v>3.9602558383290802E-5</v>
      </c>
      <c r="I1329" s="1">
        <v>4.7919095643781902E-5</v>
      </c>
      <c r="J1329" s="1">
        <v>5.7027684071938799E-5</v>
      </c>
      <c r="K1329" s="1">
        <v>2.0479595061214301E-4</v>
      </c>
      <c r="L1329" s="1">
        <v>5.0429871368899996E-4</v>
      </c>
      <c r="M1329" s="1">
        <v>1.86700617787132E-2</v>
      </c>
      <c r="N1329" s="1">
        <v>2.6221801963737201E-5</v>
      </c>
      <c r="O1329" s="1">
        <v>2.4124057806638201E-5</v>
      </c>
      <c r="P1329" s="1">
        <v>1.71425903174651E-7</v>
      </c>
      <c r="Q1329" s="1">
        <v>1.52382534407879E-7</v>
      </c>
      <c r="R1329" s="1">
        <v>605.72959301240996</v>
      </c>
      <c r="S1329" s="1">
        <v>134.81677625394201</v>
      </c>
      <c r="T1329" s="1">
        <v>0.85116301763865598</v>
      </c>
      <c r="U1329" s="1">
        <v>27173.070236072399</v>
      </c>
      <c r="V1329" s="1">
        <f t="shared" si="81"/>
        <v>0.58392692691382886</v>
      </c>
      <c r="W1329" s="1">
        <f t="shared" si="82"/>
        <v>6.1452244491435062</v>
      </c>
      <c r="X1329" s="1">
        <f t="shared" si="83"/>
        <v>158.39125227498516</v>
      </c>
    </row>
    <row r="1330" spans="1:24" hidden="1" x14ac:dyDescent="0.3">
      <c r="A1330" s="18" t="str">
        <f t="shared" si="80"/>
        <v>ConstMin - Crawler Tractors_1978_600</v>
      </c>
      <c r="B1330" s="1" t="s">
        <v>40</v>
      </c>
      <c r="C1330" s="1">
        <v>2020</v>
      </c>
      <c r="D1330" s="1" t="s">
        <v>86</v>
      </c>
      <c r="E1330" s="1">
        <v>1978</v>
      </c>
      <c r="F1330" s="1">
        <v>600</v>
      </c>
      <c r="G1330" s="1" t="s">
        <v>5</v>
      </c>
      <c r="H1330" s="1">
        <v>8.6537255623282905E-5</v>
      </c>
      <c r="I1330" s="1">
        <v>1.04710079304172E-4</v>
      </c>
      <c r="J1330" s="1">
        <v>1.2461364809752699E-4</v>
      </c>
      <c r="K1330" s="1">
        <v>1.26542750577395E-3</v>
      </c>
      <c r="L1330" s="1">
        <v>1.1947691171266799E-3</v>
      </c>
      <c r="M1330" s="1">
        <v>4.71076555284013E-2</v>
      </c>
      <c r="N1330" s="1">
        <v>5.5704504213562199E-5</v>
      </c>
      <c r="O1330" s="1">
        <v>5.1248143876477201E-5</v>
      </c>
      <c r="P1330" s="1">
        <v>4.3293751913043303E-7</v>
      </c>
      <c r="Q1330" s="1">
        <v>3.8448635170643E-7</v>
      </c>
      <c r="R1330" s="1">
        <v>1528.3560038093201</v>
      </c>
      <c r="S1330" s="1">
        <v>205.81183917953101</v>
      </c>
      <c r="T1330" s="1">
        <v>1.0403103548916901</v>
      </c>
      <c r="U1330" s="1">
        <v>68385.661109198903</v>
      </c>
      <c r="V1330" s="1">
        <f t="shared" si="81"/>
        <v>0.50700476317391718</v>
      </c>
      <c r="W1330" s="1">
        <f t="shared" si="82"/>
        <v>5.7850556250336762</v>
      </c>
      <c r="X1330" s="1">
        <f t="shared" si="83"/>
        <v>197.83696106817922</v>
      </c>
    </row>
    <row r="1331" spans="1:24" hidden="1" x14ac:dyDescent="0.3">
      <c r="A1331" s="18" t="str">
        <f t="shared" si="80"/>
        <v>ConstMin - Crawler Tractors_1978_750</v>
      </c>
      <c r="B1331" s="1" t="s">
        <v>40</v>
      </c>
      <c r="C1331" s="1">
        <v>2020</v>
      </c>
      <c r="D1331" s="1" t="s">
        <v>86</v>
      </c>
      <c r="E1331" s="1">
        <v>1978</v>
      </c>
      <c r="F1331" s="1">
        <v>750</v>
      </c>
      <c r="G1331" s="1" t="s">
        <v>5</v>
      </c>
      <c r="H1331" s="1">
        <v>1.23655402530105E-5</v>
      </c>
      <c r="I1331" s="1">
        <v>1.49623037061428E-5</v>
      </c>
      <c r="J1331" s="1">
        <v>1.7806377964335199E-5</v>
      </c>
      <c r="K1331" s="1">
        <v>1.8082032584939699E-4</v>
      </c>
      <c r="L1331" s="1">
        <v>1.7072375943141E-4</v>
      </c>
      <c r="M1331" s="1">
        <v>6.7313390800976198E-3</v>
      </c>
      <c r="N1331" s="1">
        <v>7.9597658160709408E-6</v>
      </c>
      <c r="O1331" s="1">
        <v>7.3229845507852598E-6</v>
      </c>
      <c r="P1331" s="1">
        <v>6.1863601766515199E-8</v>
      </c>
      <c r="Q1331" s="1">
        <v>5.4940284672950397E-8</v>
      </c>
      <c r="R1331" s="1">
        <v>218.390883208801</v>
      </c>
      <c r="S1331" s="1">
        <v>14.0302278887123</v>
      </c>
      <c r="T1331" s="1">
        <v>9.4573668626517296E-2</v>
      </c>
      <c r="U1331" s="1">
        <v>9821.1595220986201</v>
      </c>
      <c r="V1331" s="1">
        <f t="shared" si="81"/>
        <v>0.50445717248807875</v>
      </c>
      <c r="W1331" s="1">
        <f t="shared" si="82"/>
        <v>5.7559869556682086</v>
      </c>
      <c r="X1331" s="1">
        <f t="shared" si="83"/>
        <v>148.35237008854276</v>
      </c>
    </row>
    <row r="1332" spans="1:24" hidden="1" x14ac:dyDescent="0.3">
      <c r="A1332" s="18" t="str">
        <f t="shared" si="80"/>
        <v>ConstMin - Crawler Tractors_1979_50</v>
      </c>
      <c r="B1332" s="1" t="s">
        <v>40</v>
      </c>
      <c r="C1332" s="1">
        <v>2020</v>
      </c>
      <c r="D1332" s="1" t="s">
        <v>86</v>
      </c>
      <c r="E1332" s="1">
        <v>1979</v>
      </c>
      <c r="F1332" s="1">
        <v>50</v>
      </c>
      <c r="G1332" s="1" t="s">
        <v>5</v>
      </c>
      <c r="H1332" s="1">
        <v>8.2441901769969101E-6</v>
      </c>
      <c r="I1332" s="1">
        <v>9.9754701141662593E-6</v>
      </c>
      <c r="J1332" s="1">
        <v>1.18716338548755E-5</v>
      </c>
      <c r="K1332" s="1">
        <v>2.7411834052985601E-5</v>
      </c>
      <c r="L1332" s="1">
        <v>1.8875244427054898E-5</v>
      </c>
      <c r="M1332" s="1">
        <v>1.4423698319712701E-3</v>
      </c>
      <c r="N1332" s="1">
        <v>2.5949738522787701E-6</v>
      </c>
      <c r="O1332" s="1">
        <v>2.38737594409647E-6</v>
      </c>
      <c r="P1332" s="1">
        <v>1.30880986855103E-8</v>
      </c>
      <c r="Q1332" s="1">
        <v>1.1772428669724399E-8</v>
      </c>
      <c r="R1332" s="1">
        <v>46.7961007118613</v>
      </c>
      <c r="S1332" s="1">
        <v>42.196174101390397</v>
      </c>
      <c r="T1332" s="1">
        <v>0.18914733725303401</v>
      </c>
      <c r="U1332" s="1">
        <v>1898.8278345625699</v>
      </c>
      <c r="V1332" s="1">
        <f t="shared" si="81"/>
        <v>1.7395478649877634</v>
      </c>
      <c r="W1332" s="1">
        <f t="shared" si="82"/>
        <v>3.2915131586206741</v>
      </c>
      <c r="X1332" s="1">
        <f t="shared" si="83"/>
        <v>223.08627080983956</v>
      </c>
    </row>
    <row r="1333" spans="1:24" hidden="1" x14ac:dyDescent="0.3">
      <c r="A1333" s="18" t="str">
        <f t="shared" si="80"/>
        <v>ConstMin - Crawler Tractors_1979_100</v>
      </c>
      <c r="B1333" s="1" t="s">
        <v>40</v>
      </c>
      <c r="C1333" s="1">
        <v>2020</v>
      </c>
      <c r="D1333" s="1" t="s">
        <v>86</v>
      </c>
      <c r="E1333" s="1">
        <v>1979</v>
      </c>
      <c r="F1333" s="1">
        <v>100</v>
      </c>
      <c r="G1333" s="1" t="s">
        <v>5</v>
      </c>
      <c r="H1333" s="1">
        <v>6.7527465568656604E-5</v>
      </c>
      <c r="I1333" s="1">
        <v>8.17082333380745E-5</v>
      </c>
      <c r="J1333" s="1">
        <v>9.7239550418865497E-5</v>
      </c>
      <c r="K1333" s="1">
        <v>2.6487863488955902E-4</v>
      </c>
      <c r="L1333" s="1">
        <v>6.4708292393902305E-4</v>
      </c>
      <c r="M1333" s="1">
        <v>2.2116072822695301E-2</v>
      </c>
      <c r="N1333" s="1">
        <v>4.74429299895545E-5</v>
      </c>
      <c r="O1333" s="1">
        <v>4.3647495590390202E-5</v>
      </c>
      <c r="P1333" s="1">
        <v>2.0244823699264201E-7</v>
      </c>
      <c r="Q1333" s="1">
        <v>1.8050841329909099E-7</v>
      </c>
      <c r="R1333" s="1">
        <v>717.53162623157596</v>
      </c>
      <c r="S1333" s="1">
        <v>418.69153752104597</v>
      </c>
      <c r="T1333" s="1">
        <v>2.2697680470364099</v>
      </c>
      <c r="U1333" s="1">
        <v>32692.8308881017</v>
      </c>
      <c r="V1333" s="1">
        <f t="shared" si="81"/>
        <v>0.82756457752723012</v>
      </c>
      <c r="W1333" s="1">
        <f t="shared" si="82"/>
        <v>6.5538426753029322</v>
      </c>
      <c r="X1333" s="1">
        <f t="shared" si="83"/>
        <v>184.46446017588582</v>
      </c>
    </row>
    <row r="1334" spans="1:24" hidden="1" x14ac:dyDescent="0.3">
      <c r="A1334" s="18" t="str">
        <f t="shared" si="80"/>
        <v>ConstMin - Crawler Tractors_1979_175</v>
      </c>
      <c r="B1334" s="1" t="s">
        <v>40</v>
      </c>
      <c r="C1334" s="1">
        <v>2020</v>
      </c>
      <c r="D1334" s="1" t="s">
        <v>86</v>
      </c>
      <c r="E1334" s="1">
        <v>1979</v>
      </c>
      <c r="F1334" s="1">
        <v>175</v>
      </c>
      <c r="G1334" s="1" t="s">
        <v>5</v>
      </c>
      <c r="H1334" s="1">
        <v>3.5280185072810797E-5</v>
      </c>
      <c r="I1334" s="1">
        <v>4.2689023938101099E-5</v>
      </c>
      <c r="J1334" s="1">
        <v>5.0803466504847503E-5</v>
      </c>
      <c r="K1334" s="1">
        <v>1.8244374441240901E-4</v>
      </c>
      <c r="L1334" s="1">
        <v>4.4925764085067401E-4</v>
      </c>
      <c r="M1334" s="1">
        <v>1.6632340479087002E-2</v>
      </c>
      <c r="N1334" s="1">
        <v>2.3359855120207701E-5</v>
      </c>
      <c r="O1334" s="1">
        <v>2.14910667105911E-5</v>
      </c>
      <c r="P1334" s="1">
        <v>1.52715830420369E-7</v>
      </c>
      <c r="Q1334" s="1">
        <v>1.35750927092685E-7</v>
      </c>
      <c r="R1334" s="1">
        <v>539.61796959493302</v>
      </c>
      <c r="S1334" s="1">
        <v>170.050581628603</v>
      </c>
      <c r="T1334" s="1">
        <v>0.85116301763865598</v>
      </c>
      <c r="U1334" s="1">
        <v>24279.444154750599</v>
      </c>
      <c r="V1334" s="1">
        <f t="shared" si="81"/>
        <v>0.58219180203988929</v>
      </c>
      <c r="W1334" s="1">
        <f t="shared" si="82"/>
        <v>6.1269640619166088</v>
      </c>
      <c r="X1334" s="1">
        <f t="shared" si="83"/>
        <v>199.78614919192194</v>
      </c>
    </row>
    <row r="1335" spans="1:24" hidden="1" x14ac:dyDescent="0.3">
      <c r="A1335" s="18" t="str">
        <f t="shared" si="80"/>
        <v>ConstMin - Crawler Tractors_1979_300</v>
      </c>
      <c r="B1335" s="1" t="s">
        <v>40</v>
      </c>
      <c r="C1335" s="1">
        <v>2020</v>
      </c>
      <c r="D1335" s="1" t="s">
        <v>86</v>
      </c>
      <c r="E1335" s="1">
        <v>1979</v>
      </c>
      <c r="F1335" s="1">
        <v>300</v>
      </c>
      <c r="G1335" s="1" t="s">
        <v>5</v>
      </c>
      <c r="H1335" s="1">
        <v>5.58676154949845E-5</v>
      </c>
      <c r="I1335" s="1">
        <v>6.7599814748931205E-5</v>
      </c>
      <c r="J1335" s="1">
        <v>8.0449366312777707E-5</v>
      </c>
      <c r="K1335" s="1">
        <v>2.8890712849896199E-4</v>
      </c>
      <c r="L1335" s="1">
        <v>7.11417842208889E-4</v>
      </c>
      <c r="M1335" s="1">
        <v>2.6337991162733599E-2</v>
      </c>
      <c r="N1335" s="1">
        <v>3.69912856517318E-5</v>
      </c>
      <c r="O1335" s="1">
        <v>3.4031982799593301E-5</v>
      </c>
      <c r="P1335" s="1">
        <v>2.4183176126526798E-7</v>
      </c>
      <c r="Q1335" s="1">
        <v>2.14967143234931E-7</v>
      </c>
      <c r="R1335" s="1">
        <v>854.50711716212902</v>
      </c>
      <c r="S1335" s="1">
        <v>193.574948690128</v>
      </c>
      <c r="T1335" s="1">
        <v>1.22945769214472</v>
      </c>
      <c r="U1335" s="1">
        <v>38938.345448052802</v>
      </c>
      <c r="V1335" s="1">
        <f t="shared" si="81"/>
        <v>0.57485274929922003</v>
      </c>
      <c r="W1335" s="1">
        <f t="shared" si="82"/>
        <v>6.0497281540370569</v>
      </c>
      <c r="X1335" s="1">
        <f t="shared" si="83"/>
        <v>157.44742574463652</v>
      </c>
    </row>
    <row r="1336" spans="1:24" hidden="1" x14ac:dyDescent="0.3">
      <c r="A1336" s="18" t="str">
        <f t="shared" si="80"/>
        <v>ConstMin - Crawler Tractors_1979_600</v>
      </c>
      <c r="B1336" s="1" t="s">
        <v>40</v>
      </c>
      <c r="C1336" s="1">
        <v>2020</v>
      </c>
      <c r="D1336" s="1" t="s">
        <v>86</v>
      </c>
      <c r="E1336" s="1">
        <v>1979</v>
      </c>
      <c r="F1336" s="1">
        <v>600</v>
      </c>
      <c r="G1336" s="1" t="s">
        <v>5</v>
      </c>
      <c r="H1336" s="1">
        <v>6.0754529445570801E-5</v>
      </c>
      <c r="I1336" s="1">
        <v>7.3512980629140699E-5</v>
      </c>
      <c r="J1336" s="1">
        <v>8.7486522401621997E-5</v>
      </c>
      <c r="K1336" s="1">
        <v>8.8840872185105802E-4</v>
      </c>
      <c r="L1336" s="1">
        <v>8.3880214347358797E-4</v>
      </c>
      <c r="M1336" s="1">
        <v>3.3072500673825798E-2</v>
      </c>
      <c r="N1336" s="1">
        <v>3.9108022517220197E-5</v>
      </c>
      <c r="O1336" s="1">
        <v>3.5979380715842602E-5</v>
      </c>
      <c r="P1336" s="1">
        <v>3.0394903402766802E-7</v>
      </c>
      <c r="Q1336" s="1">
        <v>2.6993330453945602E-7</v>
      </c>
      <c r="R1336" s="1">
        <v>1073.00086151294</v>
      </c>
      <c r="S1336" s="1">
        <v>149.26896588366799</v>
      </c>
      <c r="T1336" s="1">
        <v>0.85116301763865598</v>
      </c>
      <c r="U1336" s="1">
        <v>48097.777895848798</v>
      </c>
      <c r="V1336" s="1">
        <f t="shared" si="81"/>
        <v>0.50608984145847979</v>
      </c>
      <c r="W1336" s="1">
        <f t="shared" si="82"/>
        <v>5.7746161313625857</v>
      </c>
      <c r="X1336" s="1">
        <f t="shared" si="83"/>
        <v>175.37059621995596</v>
      </c>
    </row>
    <row r="1337" spans="1:24" hidden="1" x14ac:dyDescent="0.3">
      <c r="A1337" s="18" t="str">
        <f t="shared" si="80"/>
        <v>ConstMin - Crawler Tractors_1979_9999</v>
      </c>
      <c r="B1337" s="1" t="s">
        <v>40</v>
      </c>
      <c r="C1337" s="1">
        <v>2020</v>
      </c>
      <c r="D1337" s="1" t="s">
        <v>86</v>
      </c>
      <c r="E1337" s="1">
        <v>1979</v>
      </c>
      <c r="F1337" s="1">
        <v>9999</v>
      </c>
      <c r="G1337" s="1" t="s">
        <v>5</v>
      </c>
      <c r="H1337" s="1">
        <v>2.4337006659341299E-5</v>
      </c>
      <c r="I1337" s="1">
        <v>2.9447778057803001E-5</v>
      </c>
      <c r="J1337" s="1">
        <v>3.50452895894515E-5</v>
      </c>
      <c r="K1337" s="1">
        <v>3.55878140728195E-4</v>
      </c>
      <c r="L1337" s="1">
        <v>3.36006772464184E-4</v>
      </c>
      <c r="M1337" s="1">
        <v>1.3248159050611301E-2</v>
      </c>
      <c r="N1337" s="1">
        <v>1.5665864144136602E-5</v>
      </c>
      <c r="O1337" s="1">
        <v>1.44125950126056E-5</v>
      </c>
      <c r="P1337" s="1">
        <v>1.2175569019687299E-7</v>
      </c>
      <c r="Q1337" s="1">
        <v>1.0812969321143599E-7</v>
      </c>
      <c r="R1337" s="1">
        <v>429.82193015772401</v>
      </c>
      <c r="S1337" s="1">
        <v>21.098087050695199</v>
      </c>
      <c r="T1337" s="1">
        <v>9.4573668626517296E-2</v>
      </c>
      <c r="U1337" s="1">
        <v>19389.141999588901</v>
      </c>
      <c r="V1337" s="1">
        <f t="shared" si="81"/>
        <v>0.50290104800676227</v>
      </c>
      <c r="W1337" s="1">
        <f t="shared" si="82"/>
        <v>5.7382311724137844</v>
      </c>
      <c r="X1337" s="1">
        <f t="shared" si="83"/>
        <v>223.08627080983885</v>
      </c>
    </row>
    <row r="1338" spans="1:24" hidden="1" x14ac:dyDescent="0.3">
      <c r="A1338" s="18" t="str">
        <f t="shared" si="80"/>
        <v>ConstMin - Crawler Tractors_1980_50</v>
      </c>
      <c r="B1338" s="1" t="s">
        <v>40</v>
      </c>
      <c r="C1338" s="1">
        <v>2020</v>
      </c>
      <c r="D1338" s="1" t="s">
        <v>86</v>
      </c>
      <c r="E1338" s="1">
        <v>1980</v>
      </c>
      <c r="F1338" s="1">
        <v>50</v>
      </c>
      <c r="G1338" s="1" t="s">
        <v>5</v>
      </c>
      <c r="H1338" s="1">
        <v>1.18166725870289E-5</v>
      </c>
      <c r="I1338" s="1">
        <v>1.42981738303049E-5</v>
      </c>
      <c r="J1338" s="1">
        <v>1.70160085253216E-5</v>
      </c>
      <c r="K1338" s="1">
        <v>3.9290295475946097E-5</v>
      </c>
      <c r="L1338" s="1">
        <v>2.70545170121121E-5</v>
      </c>
      <c r="M1338" s="1">
        <v>2.06739675915882E-3</v>
      </c>
      <c r="N1338" s="1">
        <v>3.7194625215995702E-6</v>
      </c>
      <c r="O1338" s="1">
        <v>3.4219055198715999E-6</v>
      </c>
      <c r="P1338" s="1">
        <v>1.8759608115898199E-8</v>
      </c>
      <c r="Q1338" s="1">
        <v>1.6873814426604901E-8</v>
      </c>
      <c r="R1338" s="1">
        <v>67.074411020334594</v>
      </c>
      <c r="S1338" s="1">
        <v>63.294261152085603</v>
      </c>
      <c r="T1338" s="1">
        <v>0.28372100587955201</v>
      </c>
      <c r="U1338" s="1">
        <v>2721.6532295396801</v>
      </c>
      <c r="V1338" s="1">
        <f t="shared" si="81"/>
        <v>1.7395478649877565</v>
      </c>
      <c r="W1338" s="1">
        <f t="shared" si="82"/>
        <v>3.2915131586206883</v>
      </c>
      <c r="X1338" s="1">
        <f t="shared" si="83"/>
        <v>223.08627080983879</v>
      </c>
    </row>
    <row r="1339" spans="1:24" hidden="1" x14ac:dyDescent="0.3">
      <c r="A1339" s="18" t="str">
        <f t="shared" si="80"/>
        <v>ConstMin - Crawler Tractors_1980_100</v>
      </c>
      <c r="B1339" s="1" t="s">
        <v>40</v>
      </c>
      <c r="C1339" s="1">
        <v>2020</v>
      </c>
      <c r="D1339" s="1" t="s">
        <v>86</v>
      </c>
      <c r="E1339" s="1">
        <v>1980</v>
      </c>
      <c r="F1339" s="1">
        <v>100</v>
      </c>
      <c r="G1339" s="1" t="s">
        <v>5</v>
      </c>
      <c r="H1339" s="1">
        <v>4.2391691294282297E-5</v>
      </c>
      <c r="I1339" s="1">
        <v>5.12939464660816E-5</v>
      </c>
      <c r="J1339" s="1">
        <v>6.1044035463766506E-5</v>
      </c>
      <c r="K1339" s="1">
        <v>1.6628275955763E-4</v>
      </c>
      <c r="L1339" s="1">
        <v>4.0621900026049397E-4</v>
      </c>
      <c r="M1339" s="1">
        <v>1.38837985973034E-2</v>
      </c>
      <c r="N1339" s="1">
        <v>2.9783230057236901E-5</v>
      </c>
      <c r="O1339" s="1">
        <v>2.7400571652657901E-5</v>
      </c>
      <c r="P1339" s="1">
        <v>1.2709085249080099E-7</v>
      </c>
      <c r="Q1339" s="1">
        <v>1.13317697742051E-7</v>
      </c>
      <c r="R1339" s="1">
        <v>450.44455521830997</v>
      </c>
      <c r="S1339" s="1">
        <v>263.09314552216898</v>
      </c>
      <c r="T1339" s="1">
        <v>1.32403136077124</v>
      </c>
      <c r="U1339" s="1">
        <v>20634.019555953</v>
      </c>
      <c r="V1339" s="1">
        <f t="shared" si="81"/>
        <v>0.82313463730183034</v>
      </c>
      <c r="W1339" s="1">
        <f t="shared" si="82"/>
        <v>6.5187600580828722</v>
      </c>
      <c r="X1339" s="1">
        <f t="shared" si="83"/>
        <v>198.70612835704955</v>
      </c>
    </row>
    <row r="1340" spans="1:24" hidden="1" x14ac:dyDescent="0.3">
      <c r="A1340" s="18" t="str">
        <f t="shared" si="80"/>
        <v>ConstMin - Crawler Tractors_1980_175</v>
      </c>
      <c r="B1340" s="1" t="s">
        <v>40</v>
      </c>
      <c r="C1340" s="1">
        <v>2020</v>
      </c>
      <c r="D1340" s="1" t="s">
        <v>86</v>
      </c>
      <c r="E1340" s="1">
        <v>1980</v>
      </c>
      <c r="F1340" s="1">
        <v>175</v>
      </c>
      <c r="G1340" s="1" t="s">
        <v>5</v>
      </c>
      <c r="H1340" s="1">
        <v>3.3649027897770197E-5</v>
      </c>
      <c r="I1340" s="1">
        <v>4.0715323756301898E-5</v>
      </c>
      <c r="J1340" s="1">
        <v>4.8454600172788997E-5</v>
      </c>
      <c r="K1340" s="1">
        <v>1.81185106137484E-4</v>
      </c>
      <c r="L1340" s="1">
        <v>4.17628473014824E-4</v>
      </c>
      <c r="M1340" s="1">
        <v>1.6878956587816799E-2</v>
      </c>
      <c r="N1340" s="1">
        <v>2.3706223484749098E-5</v>
      </c>
      <c r="O1340" s="1">
        <v>2.1809725605969201E-5</v>
      </c>
      <c r="P1340" s="1">
        <v>1.55044853361696E-7</v>
      </c>
      <c r="Q1340" s="1">
        <v>1.3776377461935501E-7</v>
      </c>
      <c r="R1340" s="1">
        <v>547.61915764357298</v>
      </c>
      <c r="S1340" s="1">
        <v>169.628619887589</v>
      </c>
      <c r="T1340" s="1">
        <v>0.94573668626517304</v>
      </c>
      <c r="U1340" s="1">
        <v>24765.778503588001</v>
      </c>
      <c r="V1340" s="1">
        <f t="shared" si="81"/>
        <v>0.54437040784087376</v>
      </c>
      <c r="W1340" s="1">
        <f t="shared" si="82"/>
        <v>5.5837596562363769</v>
      </c>
      <c r="X1340" s="1">
        <f t="shared" si="83"/>
        <v>179.36136173111001</v>
      </c>
    </row>
    <row r="1341" spans="1:24" hidden="1" x14ac:dyDescent="0.3">
      <c r="A1341" s="18" t="str">
        <f t="shared" si="80"/>
        <v>ConstMin - Crawler Tractors_1980_300</v>
      </c>
      <c r="B1341" s="1" t="s">
        <v>40</v>
      </c>
      <c r="C1341" s="1">
        <v>2020</v>
      </c>
      <c r="D1341" s="1" t="s">
        <v>86</v>
      </c>
      <c r="E1341" s="1">
        <v>1980</v>
      </c>
      <c r="F1341" s="1">
        <v>300</v>
      </c>
      <c r="G1341" s="1" t="s">
        <v>5</v>
      </c>
      <c r="H1341" s="1">
        <v>3.0479896730886998E-5</v>
      </c>
      <c r="I1341" s="1">
        <v>3.6880675044373297E-5</v>
      </c>
      <c r="J1341" s="1">
        <v>4.3891051292477302E-5</v>
      </c>
      <c r="K1341" s="1">
        <v>1.6412073897122199E-4</v>
      </c>
      <c r="L1341" s="1">
        <v>3.7829540776164298E-4</v>
      </c>
      <c r="M1341" s="1">
        <v>1.52892634903094E-2</v>
      </c>
      <c r="N1341" s="1">
        <v>2.1473525056644101E-5</v>
      </c>
      <c r="O1341" s="1">
        <v>1.9755643052112501E-5</v>
      </c>
      <c r="P1341" s="1">
        <v>1.4044242625604E-7</v>
      </c>
      <c r="Q1341" s="1">
        <v>1.2478891326109901E-7</v>
      </c>
      <c r="R1341" s="1">
        <v>496.043315828971</v>
      </c>
      <c r="S1341" s="1">
        <v>111.08142832191</v>
      </c>
      <c r="T1341" s="1">
        <v>0.56744201175910403</v>
      </c>
      <c r="U1341" s="1">
        <v>22216.285664382001</v>
      </c>
      <c r="V1341" s="1">
        <f t="shared" si="81"/>
        <v>0.54968768987338357</v>
      </c>
      <c r="W1341" s="1">
        <f t="shared" si="82"/>
        <v>5.6383005064852316</v>
      </c>
      <c r="X1341" s="1">
        <f t="shared" si="83"/>
        <v>195.75820263563313</v>
      </c>
    </row>
    <row r="1342" spans="1:24" hidden="1" x14ac:dyDescent="0.3">
      <c r="A1342" s="18" t="str">
        <f t="shared" si="80"/>
        <v>ConstMin - Crawler Tractors_1980_600</v>
      </c>
      <c r="B1342" s="1" t="s">
        <v>40</v>
      </c>
      <c r="C1342" s="1">
        <v>2020</v>
      </c>
      <c r="D1342" s="1" t="s">
        <v>86</v>
      </c>
      <c r="E1342" s="1">
        <v>1980</v>
      </c>
      <c r="F1342" s="1">
        <v>600</v>
      </c>
      <c r="G1342" s="1" t="s">
        <v>5</v>
      </c>
      <c r="H1342" s="1">
        <v>1.02585396045663E-4</v>
      </c>
      <c r="I1342" s="1">
        <v>1.24128329215253E-4</v>
      </c>
      <c r="J1342" s="1">
        <v>1.47722970305756E-4</v>
      </c>
      <c r="K1342" s="1">
        <v>1.5828103869827499E-3</v>
      </c>
      <c r="L1342" s="1">
        <v>1.3694791494614101E-3</v>
      </c>
      <c r="M1342" s="1">
        <v>5.8922764154044099E-2</v>
      </c>
      <c r="N1342" s="1">
        <v>6.9675795309210307E-5</v>
      </c>
      <c r="O1342" s="1">
        <v>6.4101731684473496E-5</v>
      </c>
      <c r="P1342" s="1">
        <v>5.4169261346297998E-7</v>
      </c>
      <c r="Q1342" s="1">
        <v>4.8091967999528398E-7</v>
      </c>
      <c r="R1342" s="1">
        <v>1911.68419115189</v>
      </c>
      <c r="S1342" s="1">
        <v>265.62491596825203</v>
      </c>
      <c r="T1342" s="1">
        <v>1.5131786980242701</v>
      </c>
      <c r="U1342" s="1">
        <v>85863.254086737696</v>
      </c>
      <c r="V1342" s="1">
        <f t="shared" si="81"/>
        <v>0.47868758820259871</v>
      </c>
      <c r="W1342" s="1">
        <f t="shared" si="82"/>
        <v>5.281249456057882</v>
      </c>
      <c r="X1342" s="1">
        <f t="shared" si="83"/>
        <v>175.54100934349239</v>
      </c>
    </row>
    <row r="1343" spans="1:24" hidden="1" x14ac:dyDescent="0.3">
      <c r="A1343" s="18" t="str">
        <f t="shared" si="80"/>
        <v>ConstMin - Crawler Tractors_1980_750</v>
      </c>
      <c r="B1343" s="1" t="s">
        <v>40</v>
      </c>
      <c r="C1343" s="1">
        <v>2020</v>
      </c>
      <c r="D1343" s="1" t="s">
        <v>86</v>
      </c>
      <c r="E1343" s="1">
        <v>1980</v>
      </c>
      <c r="F1343" s="1">
        <v>750</v>
      </c>
      <c r="G1343" s="1" t="s">
        <v>5</v>
      </c>
      <c r="H1343" s="1">
        <v>3.0712805540135498E-5</v>
      </c>
      <c r="I1343" s="1">
        <v>3.7162494703563901E-5</v>
      </c>
      <c r="J1343" s="1">
        <v>4.4226439977795102E-5</v>
      </c>
      <c r="K1343" s="1">
        <v>4.7387395766029799E-4</v>
      </c>
      <c r="L1343" s="1">
        <v>4.1000520961049998E-4</v>
      </c>
      <c r="M1343" s="1">
        <v>1.7640750702418401E-2</v>
      </c>
      <c r="N1343" s="1">
        <v>2.0860075943299999E-5</v>
      </c>
      <c r="O1343" s="1">
        <v>1.9191269867836001E-5</v>
      </c>
      <c r="P1343" s="1">
        <v>1.6217610440779101E-7</v>
      </c>
      <c r="Q1343" s="1">
        <v>1.4398143577419699E-7</v>
      </c>
      <c r="R1343" s="1">
        <v>572.33472872556194</v>
      </c>
      <c r="S1343" s="1">
        <v>36.816161903463097</v>
      </c>
      <c r="T1343" s="1">
        <v>0.18914733725303401</v>
      </c>
      <c r="U1343" s="1">
        <v>25771.313332424201</v>
      </c>
      <c r="V1343" s="1">
        <f t="shared" si="81"/>
        <v>0.47748189609493008</v>
      </c>
      <c r="W1343" s="1">
        <f t="shared" si="82"/>
        <v>5.2679473338706275</v>
      </c>
      <c r="X1343" s="1">
        <f t="shared" si="83"/>
        <v>194.64277128158488</v>
      </c>
    </row>
    <row r="1344" spans="1:24" hidden="1" x14ac:dyDescent="0.3">
      <c r="A1344" s="18" t="str">
        <f t="shared" si="80"/>
        <v>ConstMin - Crawler Tractors_1981_25</v>
      </c>
      <c r="B1344" s="1" t="s">
        <v>40</v>
      </c>
      <c r="C1344" s="1">
        <v>2020</v>
      </c>
      <c r="D1344" s="1" t="s">
        <v>86</v>
      </c>
      <c r="E1344" s="1">
        <v>1981</v>
      </c>
      <c r="F1344" s="1">
        <v>25</v>
      </c>
      <c r="G1344" s="1" t="s">
        <v>5</v>
      </c>
      <c r="H1344" s="1">
        <v>0</v>
      </c>
      <c r="I1344" s="1">
        <v>0</v>
      </c>
      <c r="J1344" s="1">
        <v>0</v>
      </c>
      <c r="K1344" s="1">
        <v>0</v>
      </c>
      <c r="L1344" s="1">
        <v>0</v>
      </c>
      <c r="M1344" s="1">
        <v>0</v>
      </c>
      <c r="N1344" s="1">
        <v>0</v>
      </c>
      <c r="O1344" s="1">
        <v>0</v>
      </c>
      <c r="P1344" s="1">
        <v>0</v>
      </c>
      <c r="Q1344" s="1">
        <v>0</v>
      </c>
      <c r="R1344" s="1">
        <v>0</v>
      </c>
      <c r="S1344" s="1">
        <v>0</v>
      </c>
      <c r="T1344" s="1">
        <v>0</v>
      </c>
      <c r="U1344" s="1">
        <v>0</v>
      </c>
      <c r="V1344" s="1">
        <f t="shared" si="81"/>
        <v>0</v>
      </c>
      <c r="W1344" s="1">
        <f t="shared" si="82"/>
        <v>0</v>
      </c>
      <c r="X1344" s="1" t="e">
        <f t="shared" si="83"/>
        <v>#DIV/0!</v>
      </c>
    </row>
    <row r="1345" spans="1:24" hidden="1" x14ac:dyDescent="0.3">
      <c r="A1345" s="18" t="str">
        <f t="shared" si="80"/>
        <v>ConstMin - Crawler Tractors_1981_100</v>
      </c>
      <c r="B1345" s="1" t="s">
        <v>40</v>
      </c>
      <c r="C1345" s="1">
        <v>2020</v>
      </c>
      <c r="D1345" s="1" t="s">
        <v>86</v>
      </c>
      <c r="E1345" s="1">
        <v>1981</v>
      </c>
      <c r="F1345" s="1">
        <v>100</v>
      </c>
      <c r="G1345" s="1" t="s">
        <v>5</v>
      </c>
      <c r="H1345" s="1">
        <v>3.2976275918322103E-5</v>
      </c>
      <c r="I1345" s="1">
        <v>3.9901293861169803E-5</v>
      </c>
      <c r="J1345" s="1">
        <v>4.7485837322383897E-5</v>
      </c>
      <c r="K1345" s="1">
        <v>1.29350492802159E-4</v>
      </c>
      <c r="L1345" s="1">
        <v>3.1599564506315899E-4</v>
      </c>
      <c r="M1345" s="1">
        <v>1.0800134633949901E-2</v>
      </c>
      <c r="N1345" s="1">
        <v>2.3168219576055901E-5</v>
      </c>
      <c r="O1345" s="1">
        <v>2.1314762009971401E-5</v>
      </c>
      <c r="P1345" s="1">
        <v>9.8863312372646597E-8</v>
      </c>
      <c r="Q1345" s="1">
        <v>8.8149247012348496E-8</v>
      </c>
      <c r="R1345" s="1">
        <v>350.39847397615802</v>
      </c>
      <c r="S1345" s="1">
        <v>182.81492429427399</v>
      </c>
      <c r="T1345" s="1">
        <v>1.1348840235182001</v>
      </c>
      <c r="U1345" s="1">
        <v>15981.071298724401</v>
      </c>
      <c r="V1345" s="1">
        <f t="shared" si="81"/>
        <v>0.82674140803685348</v>
      </c>
      <c r="W1345" s="1">
        <f t="shared" si="82"/>
        <v>6.5473236392282432</v>
      </c>
      <c r="X1345" s="1">
        <f t="shared" si="83"/>
        <v>161.08687804727228</v>
      </c>
    </row>
    <row r="1346" spans="1:24" hidden="1" x14ac:dyDescent="0.3">
      <c r="A1346" s="18" t="str">
        <f t="shared" si="80"/>
        <v>ConstMin - Crawler Tractors_1981_175</v>
      </c>
      <c r="B1346" s="1" t="s">
        <v>40</v>
      </c>
      <c r="C1346" s="1">
        <v>2020</v>
      </c>
      <c r="D1346" s="1" t="s">
        <v>86</v>
      </c>
      <c r="E1346" s="1">
        <v>1981</v>
      </c>
      <c r="F1346" s="1">
        <v>175</v>
      </c>
      <c r="G1346" s="1" t="s">
        <v>5</v>
      </c>
      <c r="H1346" s="1">
        <v>2.30823950992274E-5</v>
      </c>
      <c r="I1346" s="1">
        <v>2.7929698070065199E-5</v>
      </c>
      <c r="J1346" s="1">
        <v>3.32386489428875E-5</v>
      </c>
      <c r="K1346" s="1">
        <v>1.24288470343537E-4</v>
      </c>
      <c r="L1346" s="1">
        <v>2.8648273133186102E-4</v>
      </c>
      <c r="M1346" s="1">
        <v>1.1578543844011399E-2</v>
      </c>
      <c r="N1346" s="1">
        <v>1.6261878900276501E-5</v>
      </c>
      <c r="O1346" s="1">
        <v>1.49609285882544E-5</v>
      </c>
      <c r="P1346" s="1">
        <v>1.0635690796980201E-7</v>
      </c>
      <c r="Q1346" s="1">
        <v>9.4502518342754404E-8</v>
      </c>
      <c r="R1346" s="1">
        <v>375.65310353208503</v>
      </c>
      <c r="S1346" s="1">
        <v>118.78223009541399</v>
      </c>
      <c r="T1346" s="1">
        <v>0.56744201175910403</v>
      </c>
      <c r="U1346" s="1">
        <v>16886.873711897999</v>
      </c>
      <c r="V1346" s="1">
        <f t="shared" si="81"/>
        <v>0.54765314496331507</v>
      </c>
      <c r="W1346" s="1">
        <f t="shared" si="82"/>
        <v>5.6174316098221917</v>
      </c>
      <c r="X1346" s="1">
        <f t="shared" si="83"/>
        <v>209.32928410989874</v>
      </c>
    </row>
    <row r="1347" spans="1:24" hidden="1" x14ac:dyDescent="0.3">
      <c r="A1347" s="18" t="str">
        <f t="shared" si="80"/>
        <v>ConstMin - Crawler Tractors_1981_300</v>
      </c>
      <c r="B1347" s="1" t="s">
        <v>40</v>
      </c>
      <c r="C1347" s="1">
        <v>2020</v>
      </c>
      <c r="D1347" s="1" t="s">
        <v>86</v>
      </c>
      <c r="E1347" s="1">
        <v>1981</v>
      </c>
      <c r="F1347" s="1">
        <v>300</v>
      </c>
      <c r="G1347" s="1" t="s">
        <v>5</v>
      </c>
      <c r="H1347" s="1">
        <v>2.1265572964334198E-5</v>
      </c>
      <c r="I1347" s="1">
        <v>2.57313432868444E-5</v>
      </c>
      <c r="J1347" s="1">
        <v>3.0622425068641302E-5</v>
      </c>
      <c r="K1347" s="1">
        <v>1.14505688138249E-4</v>
      </c>
      <c r="L1347" s="1">
        <v>2.6393359094539401E-4</v>
      </c>
      <c r="M1347" s="1">
        <v>1.0667193238703699E-2</v>
      </c>
      <c r="N1347" s="1">
        <v>1.4981901609619899E-5</v>
      </c>
      <c r="O1347" s="1">
        <v>1.3783349480850301E-5</v>
      </c>
      <c r="P1347" s="1">
        <v>9.7985524334453694E-8</v>
      </c>
      <c r="Q1347" s="1">
        <v>8.7064197215757904E-8</v>
      </c>
      <c r="R1347" s="1">
        <v>346.08533681617502</v>
      </c>
      <c r="S1347" s="1">
        <v>74.476247288954099</v>
      </c>
      <c r="T1347" s="1">
        <v>0.37829467450606902</v>
      </c>
      <c r="U1347" s="1">
        <v>15584.1547452136</v>
      </c>
      <c r="V1347" s="1">
        <f t="shared" si="81"/>
        <v>0.54672358290680323</v>
      </c>
      <c r="W1347" s="1">
        <f t="shared" si="82"/>
        <v>5.6078968316006907</v>
      </c>
      <c r="X1347" s="1">
        <f t="shared" si="83"/>
        <v>196.87363398968301</v>
      </c>
    </row>
    <row r="1348" spans="1:24" hidden="1" x14ac:dyDescent="0.3">
      <c r="A1348" s="18" t="str">
        <f t="shared" si="80"/>
        <v>ConstMin - Crawler Tractors_1981_600</v>
      </c>
      <c r="B1348" s="1" t="s">
        <v>40</v>
      </c>
      <c r="C1348" s="1">
        <v>2020</v>
      </c>
      <c r="D1348" s="1" t="s">
        <v>86</v>
      </c>
      <c r="E1348" s="1">
        <v>1981</v>
      </c>
      <c r="F1348" s="1">
        <v>600</v>
      </c>
      <c r="G1348" s="1" t="s">
        <v>5</v>
      </c>
      <c r="H1348" s="1">
        <v>9.7441675738801494E-5</v>
      </c>
      <c r="I1348" s="1">
        <v>1.1790442764394899E-4</v>
      </c>
      <c r="J1348" s="1">
        <v>1.4031601306387399E-4</v>
      </c>
      <c r="K1348" s="1">
        <v>1.50344690793733E-3</v>
      </c>
      <c r="L1348" s="1">
        <v>1.3008122828074701E-3</v>
      </c>
      <c r="M1348" s="1">
        <v>5.5968325898712798E-2</v>
      </c>
      <c r="N1348" s="1">
        <v>6.6182190790013004E-5</v>
      </c>
      <c r="O1348" s="1">
        <v>6.0887615526812003E-5</v>
      </c>
      <c r="P1348" s="1">
        <v>5.1453167824850903E-7</v>
      </c>
      <c r="Q1348" s="1">
        <v>4.5680595212255302E-7</v>
      </c>
      <c r="R1348" s="1">
        <v>1815.83069568984</v>
      </c>
      <c r="S1348" s="1">
        <v>184.39728082307599</v>
      </c>
      <c r="T1348" s="1">
        <v>0.94573668626517304</v>
      </c>
      <c r="U1348" s="1">
        <v>80397.214438861207</v>
      </c>
      <c r="V1348" s="1">
        <f t="shared" si="81"/>
        <v>0.48559892122509968</v>
      </c>
      <c r="W1348" s="1">
        <f t="shared" si="82"/>
        <v>5.3575005949327892</v>
      </c>
      <c r="X1348" s="1">
        <f t="shared" si="83"/>
        <v>194.9774006877991</v>
      </c>
    </row>
    <row r="1349" spans="1:24" hidden="1" x14ac:dyDescent="0.3">
      <c r="A1349" s="18" t="str">
        <f t="shared" si="80"/>
        <v>ConstMin - Crawler Tractors_1982_100</v>
      </c>
      <c r="B1349" s="1" t="s">
        <v>40</v>
      </c>
      <c r="C1349" s="1">
        <v>2020</v>
      </c>
      <c r="D1349" s="1" t="s">
        <v>86</v>
      </c>
      <c r="E1349" s="1">
        <v>1982</v>
      </c>
      <c r="F1349" s="1">
        <v>100</v>
      </c>
      <c r="G1349" s="1" t="s">
        <v>5</v>
      </c>
      <c r="H1349" s="1">
        <v>2.30074059450636E-5</v>
      </c>
      <c r="I1349" s="1">
        <v>2.7838961193527E-5</v>
      </c>
      <c r="J1349" s="1">
        <v>3.3130664560891597E-5</v>
      </c>
      <c r="K1349" s="1">
        <v>9.0247282757596097E-5</v>
      </c>
      <c r="L1349" s="1">
        <v>2.20468803113115E-4</v>
      </c>
      <c r="M1349" s="1">
        <v>7.5352075049373796E-3</v>
      </c>
      <c r="N1349" s="1">
        <v>1.6164367199345301E-5</v>
      </c>
      <c r="O1349" s="1">
        <v>1.48712178233977E-5</v>
      </c>
      <c r="P1349" s="1">
        <v>6.8976508034593406E-8</v>
      </c>
      <c r="Q1349" s="1">
        <v>6.1501350691875796E-8</v>
      </c>
      <c r="R1349" s="1">
        <v>244.471508949894</v>
      </c>
      <c r="S1349" s="1">
        <v>123.21282837606</v>
      </c>
      <c r="T1349" s="1">
        <v>0.75658934901213803</v>
      </c>
      <c r="U1349" s="1">
        <v>11042.949743204301</v>
      </c>
      <c r="V1349" s="1">
        <f t="shared" si="81"/>
        <v>0.83475019774793124</v>
      </c>
      <c r="W1349" s="1">
        <f t="shared" si="82"/>
        <v>6.6107487171149852</v>
      </c>
      <c r="X1349" s="1">
        <f t="shared" si="83"/>
        <v>162.8529776911825</v>
      </c>
    </row>
    <row r="1350" spans="1:24" hidden="1" x14ac:dyDescent="0.3">
      <c r="A1350" s="18" t="str">
        <f t="shared" si="80"/>
        <v>ConstMin - Crawler Tractors_1982_175</v>
      </c>
      <c r="B1350" s="1" t="s">
        <v>40</v>
      </c>
      <c r="C1350" s="1">
        <v>2020</v>
      </c>
      <c r="D1350" s="1" t="s">
        <v>86</v>
      </c>
      <c r="E1350" s="1">
        <v>1982</v>
      </c>
      <c r="F1350" s="1">
        <v>175</v>
      </c>
      <c r="G1350" s="1" t="s">
        <v>5</v>
      </c>
      <c r="H1350" s="1">
        <v>1.2722343757175001E-5</v>
      </c>
      <c r="I1350" s="1">
        <v>1.53940359461818E-5</v>
      </c>
      <c r="J1350" s="1">
        <v>1.8320175010331999E-5</v>
      </c>
      <c r="K1350" s="1">
        <v>6.8504184161411496E-5</v>
      </c>
      <c r="L1350" s="1">
        <v>1.5790093587906499E-4</v>
      </c>
      <c r="M1350" s="1">
        <v>6.3817560681112603E-3</v>
      </c>
      <c r="N1350" s="1">
        <v>8.9630739192136206E-6</v>
      </c>
      <c r="O1350" s="1">
        <v>8.2460280056765305E-6</v>
      </c>
      <c r="P1350" s="1">
        <v>5.8620829351775199E-8</v>
      </c>
      <c r="Q1350" s="1">
        <v>5.2087035123816202E-8</v>
      </c>
      <c r="R1350" s="1">
        <v>207.049047381777</v>
      </c>
      <c r="S1350" s="1">
        <v>65.509560292408594</v>
      </c>
      <c r="T1350" s="1">
        <v>0.37829467450606902</v>
      </c>
      <c r="U1350" s="1">
        <v>9285.9801714489295</v>
      </c>
      <c r="V1350" s="1">
        <f t="shared" si="81"/>
        <v>0.54892542278077217</v>
      </c>
      <c r="W1350" s="1">
        <f t="shared" si="82"/>
        <v>5.6304817195385093</v>
      </c>
      <c r="X1350" s="1">
        <f t="shared" si="83"/>
        <v>173.17071771613749</v>
      </c>
    </row>
    <row r="1351" spans="1:24" hidden="1" x14ac:dyDescent="0.3">
      <c r="A1351" s="18" t="str">
        <f t="shared" si="80"/>
        <v>ConstMin - Crawler Tractors_1982_300</v>
      </c>
      <c r="B1351" s="1" t="s">
        <v>40</v>
      </c>
      <c r="C1351" s="1">
        <v>2020</v>
      </c>
      <c r="D1351" s="1" t="s">
        <v>86</v>
      </c>
      <c r="E1351" s="1">
        <v>1982</v>
      </c>
      <c r="F1351" s="1">
        <v>300</v>
      </c>
      <c r="G1351" s="1" t="s">
        <v>5</v>
      </c>
      <c r="H1351" s="1">
        <v>1.9898680538734102E-5</v>
      </c>
      <c r="I1351" s="1">
        <v>2.40774034518682E-5</v>
      </c>
      <c r="J1351" s="1">
        <v>2.8654099975777101E-5</v>
      </c>
      <c r="K1351" s="1">
        <v>1.07145578064243E-4</v>
      </c>
      <c r="L1351" s="1">
        <v>2.4696866707855198E-4</v>
      </c>
      <c r="M1351" s="1">
        <v>9.9815354544131006E-3</v>
      </c>
      <c r="N1351" s="1">
        <v>1.40189062618988E-5</v>
      </c>
      <c r="O1351" s="1">
        <v>1.28973937609469E-5</v>
      </c>
      <c r="P1351" s="1">
        <v>9.1687284862803698E-8</v>
      </c>
      <c r="Q1351" s="1">
        <v>8.1467950553851699E-8</v>
      </c>
      <c r="R1351" s="1">
        <v>323.83992512194499</v>
      </c>
      <c r="S1351" s="1">
        <v>72.0499672781242</v>
      </c>
      <c r="T1351" s="1">
        <v>0.37829467450606902</v>
      </c>
      <c r="U1351" s="1">
        <v>14500.055914722399</v>
      </c>
      <c r="V1351" s="1">
        <f t="shared" si="81"/>
        <v>0.54983017916406152</v>
      </c>
      <c r="W1351" s="1">
        <f t="shared" si="82"/>
        <v>5.639762059026074</v>
      </c>
      <c r="X1351" s="1">
        <f t="shared" si="83"/>
        <v>190.45990370390027</v>
      </c>
    </row>
    <row r="1352" spans="1:24" hidden="1" x14ac:dyDescent="0.3">
      <c r="A1352" s="18" t="str">
        <f t="shared" si="80"/>
        <v>ConstMin - Crawler Tractors_1982_600</v>
      </c>
      <c r="B1352" s="1" t="s">
        <v>40</v>
      </c>
      <c r="C1352" s="1">
        <v>2020</v>
      </c>
      <c r="D1352" s="1" t="s">
        <v>86</v>
      </c>
      <c r="E1352" s="1">
        <v>1982</v>
      </c>
      <c r="F1352" s="1">
        <v>600</v>
      </c>
      <c r="G1352" s="1" t="s">
        <v>5</v>
      </c>
      <c r="H1352" s="1">
        <v>2.7104228253660601E-5</v>
      </c>
      <c r="I1352" s="1">
        <v>3.2796116186929302E-5</v>
      </c>
      <c r="J1352" s="1">
        <v>3.9030088685271201E-5</v>
      </c>
      <c r="K1352" s="1">
        <v>4.1819650422706198E-4</v>
      </c>
      <c r="L1352" s="1">
        <v>3.61831965235173E-4</v>
      </c>
      <c r="M1352" s="1">
        <v>1.55680643690932E-2</v>
      </c>
      <c r="N1352" s="1">
        <v>1.8409137485568899E-5</v>
      </c>
      <c r="O1352" s="1">
        <v>1.6936406486723399E-5</v>
      </c>
      <c r="P1352" s="1">
        <v>1.43121348696524E-7</v>
      </c>
      <c r="Q1352" s="1">
        <v>1.2706444855432699E-7</v>
      </c>
      <c r="R1352" s="1">
        <v>505.08870329682401</v>
      </c>
      <c r="S1352" s="1">
        <v>62.555828105311299</v>
      </c>
      <c r="T1352" s="1">
        <v>0.28372100587955201</v>
      </c>
      <c r="U1352" s="1">
        <v>22832.877258438599</v>
      </c>
      <c r="V1352" s="1">
        <f t="shared" si="81"/>
        <v>0.4756093402834064</v>
      </c>
      <c r="W1352" s="1">
        <f t="shared" si="82"/>
        <v>5.2472878586622027</v>
      </c>
      <c r="X1352" s="1">
        <f t="shared" si="83"/>
        <v>220.48359765039078</v>
      </c>
    </row>
    <row r="1353" spans="1:24" hidden="1" x14ac:dyDescent="0.3">
      <c r="A1353" s="18" t="str">
        <f t="shared" si="80"/>
        <v>ConstMin - Crawler Tractors_1983_100</v>
      </c>
      <c r="B1353" s="1" t="s">
        <v>40</v>
      </c>
      <c r="C1353" s="1">
        <v>2020</v>
      </c>
      <c r="D1353" s="1" t="s">
        <v>86</v>
      </c>
      <c r="E1353" s="1">
        <v>1983</v>
      </c>
      <c r="F1353" s="1">
        <v>100</v>
      </c>
      <c r="G1353" s="1" t="s">
        <v>5</v>
      </c>
      <c r="H1353" s="1">
        <v>7.6567123330041594E-6</v>
      </c>
      <c r="I1353" s="1">
        <v>9.2646219229350294E-6</v>
      </c>
      <c r="J1353" s="1">
        <v>1.10256657595259E-5</v>
      </c>
      <c r="K1353" s="1">
        <v>3.0033698043149201E-5</v>
      </c>
      <c r="L1353" s="1">
        <v>7.3370557631293501E-5</v>
      </c>
      <c r="M1353" s="1">
        <v>2.50766715606972E-3</v>
      </c>
      <c r="N1353" s="1">
        <v>5.3793943561459997E-6</v>
      </c>
      <c r="O1353" s="1">
        <v>4.9490428076543197E-6</v>
      </c>
      <c r="P1353" s="1">
        <v>2.2954925080084701E-8</v>
      </c>
      <c r="Q1353" s="1">
        <v>2.0467242220322201E-8</v>
      </c>
      <c r="R1353" s="1">
        <v>81.358499176931602</v>
      </c>
      <c r="S1353" s="1">
        <v>42.7236262776578</v>
      </c>
      <c r="T1353" s="1">
        <v>0.18914733725303401</v>
      </c>
      <c r="U1353" s="1">
        <v>3738.3172992950599</v>
      </c>
      <c r="V1353" s="1">
        <f t="shared" si="81"/>
        <v>0.8206163039339831</v>
      </c>
      <c r="W1353" s="1">
        <f t="shared" si="82"/>
        <v>6.4988162843339374</v>
      </c>
      <c r="X1353" s="1">
        <f t="shared" si="83"/>
        <v>225.87484919496265</v>
      </c>
    </row>
    <row r="1354" spans="1:24" hidden="1" x14ac:dyDescent="0.3">
      <c r="A1354" s="18" t="str">
        <f t="shared" ref="A1354:A1417" si="84">D1354&amp;"_"&amp;E1354&amp;"_"&amp;F1354</f>
        <v>ConstMin - Crawler Tractors_1983_175</v>
      </c>
      <c r="B1354" s="1" t="s">
        <v>40</v>
      </c>
      <c r="C1354" s="1">
        <v>2020</v>
      </c>
      <c r="D1354" s="1" t="s">
        <v>86</v>
      </c>
      <c r="E1354" s="1">
        <v>1983</v>
      </c>
      <c r="F1354" s="1">
        <v>175</v>
      </c>
      <c r="G1354" s="1" t="s">
        <v>5</v>
      </c>
      <c r="H1354" s="1">
        <v>2.0166218074260601E-5</v>
      </c>
      <c r="I1354" s="1">
        <v>2.44011238698553E-5</v>
      </c>
      <c r="J1354" s="1">
        <v>2.90393540269352E-5</v>
      </c>
      <c r="K1354" s="1">
        <v>1.0858614915347E-4</v>
      </c>
      <c r="L1354" s="1">
        <v>2.5028915802335802E-4</v>
      </c>
      <c r="M1354" s="1">
        <v>1.01157370860763E-2</v>
      </c>
      <c r="N1354" s="1">
        <v>1.42073902985557E-5</v>
      </c>
      <c r="O1354" s="1">
        <v>1.30707990746712E-5</v>
      </c>
      <c r="P1354" s="1">
        <v>9.2920019374198103E-8</v>
      </c>
      <c r="Q1354" s="1">
        <v>8.2563286230664305E-8</v>
      </c>
      <c r="R1354" s="1">
        <v>328.19394926457898</v>
      </c>
      <c r="S1354" s="1">
        <v>101.37630827859</v>
      </c>
      <c r="T1354" s="1">
        <v>0.47286834313258602</v>
      </c>
      <c r="U1354" s="1">
        <v>14780.6657470184</v>
      </c>
      <c r="V1354" s="1">
        <f t="shared" si="81"/>
        <v>0.54664380963945935</v>
      </c>
      <c r="W1354" s="1">
        <f t="shared" si="82"/>
        <v>5.6070785748669865</v>
      </c>
      <c r="X1354" s="1">
        <f t="shared" si="83"/>
        <v>214.38590624825446</v>
      </c>
    </row>
    <row r="1355" spans="1:24" hidden="1" x14ac:dyDescent="0.3">
      <c r="A1355" s="18" t="str">
        <f t="shared" si="84"/>
        <v>ConstMin - Crawler Tractors_1983_300</v>
      </c>
      <c r="B1355" s="1" t="s">
        <v>40</v>
      </c>
      <c r="C1355" s="1">
        <v>2020</v>
      </c>
      <c r="D1355" s="1" t="s">
        <v>86</v>
      </c>
      <c r="E1355" s="1">
        <v>1983</v>
      </c>
      <c r="F1355" s="1">
        <v>300</v>
      </c>
      <c r="G1355" s="1" t="s">
        <v>5</v>
      </c>
      <c r="H1355" s="1">
        <v>1.60685495385812E-6</v>
      </c>
      <c r="I1355" s="1">
        <v>1.9442944941683299E-6</v>
      </c>
      <c r="J1355" s="1">
        <v>2.3138711335557E-6</v>
      </c>
      <c r="K1355" s="1">
        <v>8.6522019669287408E-6</v>
      </c>
      <c r="L1355" s="1">
        <v>1.99431728837713E-5</v>
      </c>
      <c r="M1355" s="1">
        <v>8.0602729717749102E-4</v>
      </c>
      <c r="N1355" s="1">
        <v>1.13205239567296E-6</v>
      </c>
      <c r="O1355" s="1">
        <v>1.04148820401912E-6</v>
      </c>
      <c r="P1355" s="1">
        <v>7.4039164356055199E-9</v>
      </c>
      <c r="Q1355" s="1">
        <v>6.5786864447271197E-9</v>
      </c>
      <c r="R1355" s="1">
        <v>26.150667976518299</v>
      </c>
      <c r="S1355" s="1">
        <v>5.5909930684342299</v>
      </c>
      <c r="T1355" s="1">
        <v>9.4573668626517296E-2</v>
      </c>
      <c r="U1355" s="1">
        <v>1174.10854437118</v>
      </c>
      <c r="V1355" s="1">
        <f t="shared" ref="V1355:V1418" si="85">IFERROR(CONVERT(I1355,"ton","g")*365/U1355,0)</f>
        <v>0.54833049365454445</v>
      </c>
      <c r="W1355" s="1">
        <f t="shared" ref="W1355:W1418" si="86">IFERROR(CONVERT(L1355,"ton","g")*365/U1355,0)</f>
        <v>5.6243793649551375</v>
      </c>
      <c r="X1355" s="1">
        <f t="shared" ref="X1355:X1418" si="87">S1355/T1355</f>
        <v>59.117861764607319</v>
      </c>
    </row>
    <row r="1356" spans="1:24" hidden="1" x14ac:dyDescent="0.3">
      <c r="A1356" s="18" t="str">
        <f t="shared" si="84"/>
        <v>ConstMin - Crawler Tractors_1983_600</v>
      </c>
      <c r="B1356" s="1" t="s">
        <v>40</v>
      </c>
      <c r="C1356" s="1">
        <v>2020</v>
      </c>
      <c r="D1356" s="1" t="s">
        <v>86</v>
      </c>
      <c r="E1356" s="1">
        <v>1983</v>
      </c>
      <c r="F1356" s="1">
        <v>600</v>
      </c>
      <c r="G1356" s="1" t="s">
        <v>5</v>
      </c>
      <c r="H1356" s="1">
        <v>3.8356148872704302E-5</v>
      </c>
      <c r="I1356" s="1">
        <v>4.6410940135972203E-5</v>
      </c>
      <c r="J1356" s="1">
        <v>5.5232854376694198E-5</v>
      </c>
      <c r="K1356" s="1">
        <v>5.9180461528216997E-4</v>
      </c>
      <c r="L1356" s="1">
        <v>5.1204116920721104E-4</v>
      </c>
      <c r="M1356" s="1">
        <v>2.20309166899131E-2</v>
      </c>
      <c r="N1356" s="1">
        <v>2.6051419409781599E-5</v>
      </c>
      <c r="O1356" s="1">
        <v>2.39673058569991E-5</v>
      </c>
      <c r="P1356" s="1">
        <v>2.02536065815661E-7</v>
      </c>
      <c r="Q1356" s="1">
        <v>1.7981338039092299E-7</v>
      </c>
      <c r="R1356" s="1">
        <v>714.76882928617204</v>
      </c>
      <c r="S1356" s="1">
        <v>83.231953414992603</v>
      </c>
      <c r="T1356" s="1">
        <v>0.37829467450606902</v>
      </c>
      <c r="U1356" s="1">
        <v>32356.4218900784</v>
      </c>
      <c r="V1356" s="1">
        <f t="shared" si="85"/>
        <v>0.47495063988397956</v>
      </c>
      <c r="W1356" s="1">
        <f t="shared" si="86"/>
        <v>5.2400205694909179</v>
      </c>
      <c r="X1356" s="1">
        <f t="shared" si="87"/>
        <v>220.01883458620378</v>
      </c>
    </row>
    <row r="1357" spans="1:24" hidden="1" x14ac:dyDescent="0.3">
      <c r="A1357" s="18" t="str">
        <f t="shared" si="84"/>
        <v>ConstMin - Crawler Tractors_1984_25</v>
      </c>
      <c r="B1357" s="1" t="s">
        <v>40</v>
      </c>
      <c r="C1357" s="1">
        <v>2020</v>
      </c>
      <c r="D1357" s="1" t="s">
        <v>86</v>
      </c>
      <c r="E1357" s="1">
        <v>1984</v>
      </c>
      <c r="F1357" s="1">
        <v>25</v>
      </c>
      <c r="G1357" s="1" t="s">
        <v>5</v>
      </c>
      <c r="H1357" s="1">
        <v>0</v>
      </c>
      <c r="I1357" s="1">
        <v>0</v>
      </c>
      <c r="J1357" s="1">
        <v>0</v>
      </c>
      <c r="K1357" s="1">
        <v>0</v>
      </c>
      <c r="L1357" s="1">
        <v>0</v>
      </c>
      <c r="M1357" s="1">
        <v>0</v>
      </c>
      <c r="N1357" s="1">
        <v>0</v>
      </c>
      <c r="O1357" s="1">
        <v>0</v>
      </c>
      <c r="P1357" s="1">
        <v>0</v>
      </c>
      <c r="Q1357" s="1">
        <v>0</v>
      </c>
      <c r="R1357" s="1">
        <v>0</v>
      </c>
      <c r="S1357" s="1">
        <v>0</v>
      </c>
      <c r="T1357" s="1">
        <v>0</v>
      </c>
      <c r="U1357" s="1">
        <v>0</v>
      </c>
      <c r="V1357" s="1">
        <f t="shared" si="85"/>
        <v>0</v>
      </c>
      <c r="W1357" s="1">
        <f t="shared" si="86"/>
        <v>0</v>
      </c>
      <c r="X1357" s="1" t="e">
        <f t="shared" si="87"/>
        <v>#DIV/0!</v>
      </c>
    </row>
    <row r="1358" spans="1:24" hidden="1" x14ac:dyDescent="0.3">
      <c r="A1358" s="18" t="str">
        <f t="shared" si="84"/>
        <v>ConstMin - Crawler Tractors_1984_100</v>
      </c>
      <c r="B1358" s="1" t="s">
        <v>40</v>
      </c>
      <c r="C1358" s="1">
        <v>2020</v>
      </c>
      <c r="D1358" s="1" t="s">
        <v>86</v>
      </c>
      <c r="E1358" s="1">
        <v>1984</v>
      </c>
      <c r="F1358" s="1">
        <v>100</v>
      </c>
      <c r="G1358" s="1" t="s">
        <v>5</v>
      </c>
      <c r="H1358" s="1">
        <v>2.8644978401441502E-5</v>
      </c>
      <c r="I1358" s="1">
        <v>3.4660423865744299E-5</v>
      </c>
      <c r="J1358" s="1">
        <v>4.1248768898075799E-5</v>
      </c>
      <c r="K1358" s="1">
        <v>1.12360840311716E-4</v>
      </c>
      <c r="L1358" s="1">
        <v>2.7449092342032801E-4</v>
      </c>
      <c r="M1358" s="1">
        <v>9.3815815978864295E-3</v>
      </c>
      <c r="N1358" s="1">
        <v>2.0125169712909898E-5</v>
      </c>
      <c r="O1358" s="1">
        <v>1.85151561358771E-5</v>
      </c>
      <c r="P1358" s="1">
        <v>8.5878024996629796E-8</v>
      </c>
      <c r="Q1358" s="1">
        <v>7.6571207829114205E-8</v>
      </c>
      <c r="R1358" s="1">
        <v>304.37508297801202</v>
      </c>
      <c r="S1358" s="1">
        <v>181.54903907123199</v>
      </c>
      <c r="T1358" s="1">
        <v>0.94573668626517304</v>
      </c>
      <c r="U1358" s="1">
        <v>14360.5289905344</v>
      </c>
      <c r="V1358" s="1">
        <f t="shared" si="85"/>
        <v>0.79919366384665469</v>
      </c>
      <c r="W1358" s="1">
        <f t="shared" si="86"/>
        <v>6.3291611098199319</v>
      </c>
      <c r="X1358" s="1">
        <f t="shared" si="87"/>
        <v>191.9657360318661</v>
      </c>
    </row>
    <row r="1359" spans="1:24" hidden="1" x14ac:dyDescent="0.3">
      <c r="A1359" s="18" t="str">
        <f t="shared" si="84"/>
        <v>ConstMin - Crawler Tractors_1984_175</v>
      </c>
      <c r="B1359" s="1" t="s">
        <v>40</v>
      </c>
      <c r="C1359" s="1">
        <v>2020</v>
      </c>
      <c r="D1359" s="1" t="s">
        <v>86</v>
      </c>
      <c r="E1359" s="1">
        <v>1984</v>
      </c>
      <c r="F1359" s="1">
        <v>175</v>
      </c>
      <c r="G1359" s="1" t="s">
        <v>5</v>
      </c>
      <c r="H1359" s="1">
        <v>3.4484392503626501E-5</v>
      </c>
      <c r="I1359" s="1">
        <v>4.1726114929388001E-5</v>
      </c>
      <c r="J1359" s="1">
        <v>4.9657525205222102E-5</v>
      </c>
      <c r="K1359" s="1">
        <v>1.8568317440963199E-4</v>
      </c>
      <c r="L1359" s="1">
        <v>4.27996441023121E-4</v>
      </c>
      <c r="M1359" s="1">
        <v>1.72979904737313E-2</v>
      </c>
      <c r="N1359" s="1">
        <v>2.42947498486561E-5</v>
      </c>
      <c r="O1359" s="1">
        <v>2.2351169860763601E-5</v>
      </c>
      <c r="P1359" s="1">
        <v>1.588939685044E-7</v>
      </c>
      <c r="Q1359" s="1">
        <v>1.4118387286515899E-7</v>
      </c>
      <c r="R1359" s="1">
        <v>561.21425058872796</v>
      </c>
      <c r="S1359" s="1">
        <v>178.173345143121</v>
      </c>
      <c r="T1359" s="1">
        <v>0.94573668626517304</v>
      </c>
      <c r="U1359" s="1">
        <v>25621.3270315808</v>
      </c>
      <c r="V1359" s="1">
        <f t="shared" si="85"/>
        <v>0.53925593147539586</v>
      </c>
      <c r="W1359" s="1">
        <f t="shared" si="86"/>
        <v>5.5312990404846838</v>
      </c>
      <c r="X1359" s="1">
        <f t="shared" si="87"/>
        <v>188.39635569890893</v>
      </c>
    </row>
    <row r="1360" spans="1:24" hidden="1" x14ac:dyDescent="0.3">
      <c r="A1360" s="18" t="str">
        <f t="shared" si="84"/>
        <v>ConstMin - Crawler Tractors_1984_300</v>
      </c>
      <c r="B1360" s="1" t="s">
        <v>40</v>
      </c>
      <c r="C1360" s="1">
        <v>2020</v>
      </c>
      <c r="D1360" s="1" t="s">
        <v>86</v>
      </c>
      <c r="E1360" s="1">
        <v>1984</v>
      </c>
      <c r="F1360" s="1">
        <v>300</v>
      </c>
      <c r="G1360" s="1" t="s">
        <v>5</v>
      </c>
      <c r="H1360" s="1">
        <v>3.0211511788210199E-5</v>
      </c>
      <c r="I1360" s="1">
        <v>3.6555929263734299E-5</v>
      </c>
      <c r="J1360" s="1">
        <v>4.35045769750227E-5</v>
      </c>
      <c r="K1360" s="1">
        <v>1.6267560496995701E-4</v>
      </c>
      <c r="L1360" s="1">
        <v>3.7496439938509101E-4</v>
      </c>
      <c r="M1360" s="1">
        <v>1.51546367840037E-2</v>
      </c>
      <c r="N1360" s="1">
        <v>2.1284444009477698E-5</v>
      </c>
      <c r="O1360" s="1">
        <v>1.9581688488719501E-5</v>
      </c>
      <c r="P1360" s="1">
        <v>1.3920578714098999E-7</v>
      </c>
      <c r="Q1360" s="1">
        <v>1.2369010818219701E-7</v>
      </c>
      <c r="R1360" s="1">
        <v>491.67550060769798</v>
      </c>
      <c r="S1360" s="1">
        <v>110.44848571038899</v>
      </c>
      <c r="T1360" s="1">
        <v>0.47286834313258602</v>
      </c>
      <c r="U1360" s="1">
        <v>22023.428050651601</v>
      </c>
      <c r="V1360" s="1">
        <f t="shared" si="85"/>
        <v>0.54961871078981606</v>
      </c>
      <c r="W1360" s="1">
        <f t="shared" si="86"/>
        <v>5.6375929687160946</v>
      </c>
      <c r="X1360" s="1">
        <f t="shared" si="87"/>
        <v>233.57132553790072</v>
      </c>
    </row>
    <row r="1361" spans="1:24" hidden="1" x14ac:dyDescent="0.3">
      <c r="A1361" s="18" t="str">
        <f t="shared" si="84"/>
        <v>ConstMin - Crawler Tractors_1984_600</v>
      </c>
      <c r="B1361" s="1" t="s">
        <v>40</v>
      </c>
      <c r="C1361" s="1">
        <v>2020</v>
      </c>
      <c r="D1361" s="1" t="s">
        <v>86</v>
      </c>
      <c r="E1361" s="1">
        <v>1984</v>
      </c>
      <c r="F1361" s="1">
        <v>600</v>
      </c>
      <c r="G1361" s="1" t="s">
        <v>5</v>
      </c>
      <c r="H1361" s="1">
        <v>7.29122747913226E-5</v>
      </c>
      <c r="I1361" s="1">
        <v>8.8223852497500407E-5</v>
      </c>
      <c r="J1361" s="1">
        <v>1.04993675699504E-4</v>
      </c>
      <c r="K1361" s="1">
        <v>1.1249779240202499E-3</v>
      </c>
      <c r="L1361" s="1">
        <v>9.73353361350483E-4</v>
      </c>
      <c r="M1361" s="1">
        <v>4.1879184923666803E-2</v>
      </c>
      <c r="N1361" s="1">
        <v>4.9521870848241699E-5</v>
      </c>
      <c r="O1361" s="1">
        <v>4.5560121180382302E-5</v>
      </c>
      <c r="P1361" s="1">
        <v>3.85006464932507E-7</v>
      </c>
      <c r="Q1361" s="1">
        <v>3.4181227749769201E-7</v>
      </c>
      <c r="R1361" s="1">
        <v>1358.7240331698799</v>
      </c>
      <c r="S1361" s="1">
        <v>156.12584417514401</v>
      </c>
      <c r="T1361" s="1">
        <v>0.75658934901213803</v>
      </c>
      <c r="U1361" s="1">
        <v>60498.764617868503</v>
      </c>
      <c r="V1361" s="1">
        <f t="shared" si="85"/>
        <v>0.48286765219546596</v>
      </c>
      <c r="W1361" s="1">
        <f t="shared" si="86"/>
        <v>5.3273671353808654</v>
      </c>
      <c r="X1361" s="1">
        <f t="shared" si="87"/>
        <v>206.35480049910043</v>
      </c>
    </row>
    <row r="1362" spans="1:24" hidden="1" x14ac:dyDescent="0.3">
      <c r="A1362" s="18" t="str">
        <f t="shared" si="84"/>
        <v>ConstMin - Crawler Tractors_1985_50</v>
      </c>
      <c r="B1362" s="1" t="s">
        <v>40</v>
      </c>
      <c r="C1362" s="1">
        <v>2020</v>
      </c>
      <c r="D1362" s="1" t="s">
        <v>86</v>
      </c>
      <c r="E1362" s="1">
        <v>1985</v>
      </c>
      <c r="F1362" s="1">
        <v>50</v>
      </c>
      <c r="G1362" s="1" t="s">
        <v>5</v>
      </c>
      <c r="H1362" s="1">
        <v>3.61355796079682E-6</v>
      </c>
      <c r="I1362" s="1">
        <v>4.3724051325641598E-6</v>
      </c>
      <c r="J1362" s="1">
        <v>5.2035234635474301E-6</v>
      </c>
      <c r="K1362" s="1">
        <v>1.20150371395593E-5</v>
      </c>
      <c r="L1362" s="1">
        <v>8.2733159106011693E-6</v>
      </c>
      <c r="M1362" s="1">
        <v>6.3221333773641399E-4</v>
      </c>
      <c r="N1362" s="1">
        <v>1.1374177718662601E-6</v>
      </c>
      <c r="O1362" s="1">
        <v>1.0464243501169601E-6</v>
      </c>
      <c r="P1362" s="1">
        <v>5.7367190932449298E-9</v>
      </c>
      <c r="Q1362" s="1">
        <v>5.1600402737059897E-9</v>
      </c>
      <c r="R1362" s="1">
        <v>20.5114654843144</v>
      </c>
      <c r="S1362" s="1">
        <v>23.735347932032099</v>
      </c>
      <c r="T1362" s="1">
        <v>9.4573668626517296E-2</v>
      </c>
      <c r="U1362" s="1">
        <v>830.73717762112403</v>
      </c>
      <c r="V1362" s="1">
        <f t="shared" si="85"/>
        <v>1.7427911641347764</v>
      </c>
      <c r="W1362" s="1">
        <f t="shared" si="86"/>
        <v>3.2976500186833504</v>
      </c>
      <c r="X1362" s="1">
        <f t="shared" si="87"/>
        <v>250.97205466106871</v>
      </c>
    </row>
    <row r="1363" spans="1:24" hidden="1" x14ac:dyDescent="0.3">
      <c r="A1363" s="18" t="str">
        <f t="shared" si="84"/>
        <v>ConstMin - Crawler Tractors_1985_75</v>
      </c>
      <c r="B1363" s="1" t="s">
        <v>40</v>
      </c>
      <c r="C1363" s="1">
        <v>2020</v>
      </c>
      <c r="D1363" s="1" t="s">
        <v>86</v>
      </c>
      <c r="E1363" s="1">
        <v>1985</v>
      </c>
      <c r="F1363" s="1">
        <v>75</v>
      </c>
      <c r="G1363" s="1" t="s">
        <v>5</v>
      </c>
      <c r="H1363" s="1">
        <v>6.1560211073465306E-5</v>
      </c>
      <c r="I1363" s="1">
        <v>7.4487855398893001E-5</v>
      </c>
      <c r="J1363" s="1">
        <v>8.8646703945789997E-5</v>
      </c>
      <c r="K1363" s="1">
        <v>2.4147188903563899E-4</v>
      </c>
      <c r="L1363" s="1">
        <v>5.8990162068530002E-4</v>
      </c>
      <c r="M1363" s="1">
        <v>2.0161723820317501E-2</v>
      </c>
      <c r="N1363" s="1">
        <v>4.32505019921291E-5</v>
      </c>
      <c r="O1363" s="1">
        <v>3.97904618327588E-5</v>
      </c>
      <c r="P1363" s="1">
        <v>1.8455832890761799E-7</v>
      </c>
      <c r="Q1363" s="1">
        <v>1.6455727946624001E-7</v>
      </c>
      <c r="R1363" s="1">
        <v>654.12492518014903</v>
      </c>
      <c r="S1363" s="1">
        <v>395.48364176528099</v>
      </c>
      <c r="T1363" s="1">
        <v>1.70232603527731</v>
      </c>
      <c r="U1363" s="1">
        <v>29133.961610042399</v>
      </c>
      <c r="V1363" s="1">
        <f t="shared" si="85"/>
        <v>0.84659271618306231</v>
      </c>
      <c r="W1363" s="1">
        <f t="shared" si="86"/>
        <v>6.7045347548585825</v>
      </c>
      <c r="X1363" s="1">
        <f t="shared" si="87"/>
        <v>232.31956368502375</v>
      </c>
    </row>
    <row r="1364" spans="1:24" hidden="1" x14ac:dyDescent="0.3">
      <c r="A1364" s="18" t="str">
        <f t="shared" si="84"/>
        <v>ConstMin - Crawler Tractors_1985_175</v>
      </c>
      <c r="B1364" s="1" t="s">
        <v>40</v>
      </c>
      <c r="C1364" s="1">
        <v>2020</v>
      </c>
      <c r="D1364" s="1" t="s">
        <v>86</v>
      </c>
      <c r="E1364" s="1">
        <v>1985</v>
      </c>
      <c r="F1364" s="1">
        <v>175</v>
      </c>
      <c r="G1364" s="1" t="s">
        <v>5</v>
      </c>
      <c r="H1364" s="1">
        <v>1.9091986868778802E-5</v>
      </c>
      <c r="I1364" s="1">
        <v>2.3101304111222402E-5</v>
      </c>
      <c r="J1364" s="1">
        <v>2.74924610910416E-5</v>
      </c>
      <c r="K1364" s="1">
        <v>1.07198260090946E-4</v>
      </c>
      <c r="L1364" s="1">
        <v>2.5316461979656201E-4</v>
      </c>
      <c r="M1364" s="1">
        <v>1.02319523289918E-2</v>
      </c>
      <c r="N1364" s="1">
        <v>1.4370612741042201E-5</v>
      </c>
      <c r="O1364" s="1">
        <v>1.32209637217589E-5</v>
      </c>
      <c r="P1364" s="1">
        <v>9.4026713864111994E-8</v>
      </c>
      <c r="Q1364" s="1">
        <v>8.3511819420440797E-8</v>
      </c>
      <c r="R1364" s="1">
        <v>331.964424832757</v>
      </c>
      <c r="S1364" s="1">
        <v>102.00925089011101</v>
      </c>
      <c r="T1364" s="1">
        <v>0.47286834313258602</v>
      </c>
      <c r="U1364" s="1">
        <v>14852.546929600199</v>
      </c>
      <c r="V1364" s="1">
        <f t="shared" si="85"/>
        <v>0.51502008322507875</v>
      </c>
      <c r="W1364" s="1">
        <f t="shared" si="86"/>
        <v>5.6440477528682464</v>
      </c>
      <c r="X1364" s="1">
        <f t="shared" si="87"/>
        <v>215.72442387311381</v>
      </c>
    </row>
    <row r="1365" spans="1:24" hidden="1" x14ac:dyDescent="0.3">
      <c r="A1365" s="18" t="str">
        <f t="shared" si="84"/>
        <v>ConstMin - Crawler Tractors_1985_300</v>
      </c>
      <c r="B1365" s="1" t="s">
        <v>40</v>
      </c>
      <c r="C1365" s="1">
        <v>2020</v>
      </c>
      <c r="D1365" s="1" t="s">
        <v>86</v>
      </c>
      <c r="E1365" s="1">
        <v>1985</v>
      </c>
      <c r="F1365" s="1">
        <v>300</v>
      </c>
      <c r="G1365" s="1" t="s">
        <v>5</v>
      </c>
      <c r="H1365" s="1">
        <v>6.01261167899695E-5</v>
      </c>
      <c r="I1365" s="1">
        <v>7.2752601315863094E-5</v>
      </c>
      <c r="J1365" s="1">
        <v>8.6581608177556103E-5</v>
      </c>
      <c r="K1365" s="1">
        <v>3.3759792263684998E-4</v>
      </c>
      <c r="L1365" s="1">
        <v>7.9728765798956999E-4</v>
      </c>
      <c r="M1365" s="1">
        <v>3.2223338773001702E-2</v>
      </c>
      <c r="N1365" s="1">
        <v>4.5257161863248001E-5</v>
      </c>
      <c r="O1365" s="1">
        <v>4.16365889141882E-5</v>
      </c>
      <c r="P1365" s="1">
        <v>2.96116963521264E-7</v>
      </c>
      <c r="Q1365" s="1">
        <v>2.6300255925838103E-7</v>
      </c>
      <c r="R1365" s="1">
        <v>1045.4507388253801</v>
      </c>
      <c r="S1365" s="1">
        <v>232.60640973391401</v>
      </c>
      <c r="T1365" s="1">
        <v>1.0403103548916901</v>
      </c>
      <c r="U1365" s="1">
        <v>47240.247213233197</v>
      </c>
      <c r="V1365" s="1">
        <f t="shared" si="85"/>
        <v>0.50994691105377654</v>
      </c>
      <c r="W1365" s="1">
        <f t="shared" si="86"/>
        <v>5.5884514238589968</v>
      </c>
      <c r="X1365" s="1">
        <f t="shared" si="87"/>
        <v>223.5932850616789</v>
      </c>
    </row>
    <row r="1366" spans="1:24" hidden="1" x14ac:dyDescent="0.3">
      <c r="A1366" s="18" t="str">
        <f t="shared" si="84"/>
        <v>ConstMin - Crawler Tractors_1985_600</v>
      </c>
      <c r="B1366" s="1" t="s">
        <v>40</v>
      </c>
      <c r="C1366" s="1">
        <v>2020</v>
      </c>
      <c r="D1366" s="1" t="s">
        <v>86</v>
      </c>
      <c r="E1366" s="1">
        <v>1985</v>
      </c>
      <c r="F1366" s="1">
        <v>600</v>
      </c>
      <c r="G1366" s="1" t="s">
        <v>5</v>
      </c>
      <c r="H1366" s="1">
        <v>1.22825057925829E-4</v>
      </c>
      <c r="I1366" s="1">
        <v>1.4861832009025299E-4</v>
      </c>
      <c r="J1366" s="1">
        <v>1.76868083413194E-4</v>
      </c>
      <c r="K1366" s="1">
        <v>1.98191752210518E-3</v>
      </c>
      <c r="L1366" s="1">
        <v>1.75690889686369E-3</v>
      </c>
      <c r="M1366" s="1">
        <v>7.5592190367231193E-2</v>
      </c>
      <c r="N1366" s="1">
        <v>8.93872861977839E-5</v>
      </c>
      <c r="O1366" s="1">
        <v>8.22363033019612E-5</v>
      </c>
      <c r="P1366" s="1">
        <v>6.9520253558229102E-7</v>
      </c>
      <c r="Q1366" s="1">
        <v>6.16973295864233E-7</v>
      </c>
      <c r="R1366" s="1">
        <v>2452.50536654707</v>
      </c>
      <c r="S1366" s="1">
        <v>278.49474906917698</v>
      </c>
      <c r="T1366" s="1">
        <v>1.4186050293977599</v>
      </c>
      <c r="U1366" s="1">
        <v>109522.80714104</v>
      </c>
      <c r="V1366" s="1">
        <f t="shared" si="85"/>
        <v>0.44932065375472008</v>
      </c>
      <c r="W1366" s="1">
        <f t="shared" si="86"/>
        <v>5.3116967924740424</v>
      </c>
      <c r="X1366" s="1">
        <f t="shared" si="87"/>
        <v>196.3159183126584</v>
      </c>
    </row>
    <row r="1367" spans="1:24" hidden="1" x14ac:dyDescent="0.3">
      <c r="A1367" s="18" t="str">
        <f t="shared" si="84"/>
        <v>ConstMin - Crawler Tractors_1986_25</v>
      </c>
      <c r="B1367" s="1" t="s">
        <v>40</v>
      </c>
      <c r="C1367" s="1">
        <v>2020</v>
      </c>
      <c r="D1367" s="1" t="s">
        <v>86</v>
      </c>
      <c r="E1367" s="1">
        <v>1986</v>
      </c>
      <c r="F1367" s="1">
        <v>25</v>
      </c>
      <c r="G1367" s="1" t="s">
        <v>5</v>
      </c>
      <c r="H1367" s="1">
        <v>0</v>
      </c>
      <c r="I1367" s="1">
        <v>0</v>
      </c>
      <c r="J1367" s="1">
        <v>0</v>
      </c>
      <c r="K1367" s="1">
        <v>0</v>
      </c>
      <c r="L1367" s="1">
        <v>0</v>
      </c>
      <c r="M1367" s="1">
        <v>0</v>
      </c>
      <c r="N1367" s="1">
        <v>0</v>
      </c>
      <c r="O1367" s="1">
        <v>0</v>
      </c>
      <c r="P1367" s="1">
        <v>0</v>
      </c>
      <c r="Q1367" s="1">
        <v>0</v>
      </c>
      <c r="R1367" s="1">
        <v>0</v>
      </c>
      <c r="S1367" s="1">
        <v>0</v>
      </c>
      <c r="T1367" s="1">
        <v>0</v>
      </c>
      <c r="U1367" s="1">
        <v>0</v>
      </c>
      <c r="V1367" s="1">
        <f t="shared" si="85"/>
        <v>0</v>
      </c>
      <c r="W1367" s="1">
        <f t="shared" si="86"/>
        <v>0</v>
      </c>
      <c r="X1367" s="1" t="e">
        <f t="shared" si="87"/>
        <v>#DIV/0!</v>
      </c>
    </row>
    <row r="1368" spans="1:24" hidden="1" x14ac:dyDescent="0.3">
      <c r="A1368" s="18" t="str">
        <f t="shared" si="84"/>
        <v>ConstMin - Crawler Tractors_1986_50</v>
      </c>
      <c r="B1368" s="1" t="s">
        <v>40</v>
      </c>
      <c r="C1368" s="1">
        <v>2020</v>
      </c>
      <c r="D1368" s="1" t="s">
        <v>86</v>
      </c>
      <c r="E1368" s="1">
        <v>1986</v>
      </c>
      <c r="F1368" s="1">
        <v>50</v>
      </c>
      <c r="G1368" s="1" t="s">
        <v>5</v>
      </c>
      <c r="H1368" s="1">
        <v>7.7054119251116897E-6</v>
      </c>
      <c r="I1368" s="1">
        <v>9.3235484293851408E-6</v>
      </c>
      <c r="J1368" s="1">
        <v>1.1095793172160801E-5</v>
      </c>
      <c r="K1368" s="1">
        <v>2.5620402788670099E-5</v>
      </c>
      <c r="L1368" s="1">
        <v>1.7641700442990799E-5</v>
      </c>
      <c r="M1368" s="1">
        <v>1.3481073901841099E-3</v>
      </c>
      <c r="N1368" s="1">
        <v>2.4253858823506E-6</v>
      </c>
      <c r="O1368" s="1">
        <v>2.2313550117625502E-6</v>
      </c>
      <c r="P1368" s="1">
        <v>1.22327590124935E-8</v>
      </c>
      <c r="Q1368" s="1">
        <v>1.10030712916261E-8</v>
      </c>
      <c r="R1368" s="1">
        <v>43.7378595996014</v>
      </c>
      <c r="S1368" s="1">
        <v>51.479332403696297</v>
      </c>
      <c r="T1368" s="1">
        <v>0.18914733725303401</v>
      </c>
      <c r="U1368" s="1">
        <v>1776.03696792752</v>
      </c>
      <c r="V1368" s="1">
        <f t="shared" si="85"/>
        <v>1.7382723833139466</v>
      </c>
      <c r="W1368" s="1">
        <f t="shared" si="86"/>
        <v>3.2890997356862193</v>
      </c>
      <c r="X1368" s="1">
        <f t="shared" si="87"/>
        <v>272.16525038800432</v>
      </c>
    </row>
    <row r="1369" spans="1:24" hidden="1" x14ac:dyDescent="0.3">
      <c r="A1369" s="18" t="str">
        <f t="shared" si="84"/>
        <v>ConstMin - Crawler Tractors_1986_100</v>
      </c>
      <c r="B1369" s="1" t="s">
        <v>40</v>
      </c>
      <c r="C1369" s="1">
        <v>2020</v>
      </c>
      <c r="D1369" s="1" t="s">
        <v>86</v>
      </c>
      <c r="E1369" s="1">
        <v>1986</v>
      </c>
      <c r="F1369" s="1">
        <v>100</v>
      </c>
      <c r="G1369" s="1" t="s">
        <v>5</v>
      </c>
      <c r="H1369" s="1">
        <v>9.4487408403140901E-5</v>
      </c>
      <c r="I1369" s="1">
        <v>1.143297641678E-4</v>
      </c>
      <c r="J1369" s="1">
        <v>1.3606186810052201E-4</v>
      </c>
      <c r="K1369" s="1">
        <v>3.7062986951035503E-4</v>
      </c>
      <c r="L1369" s="1">
        <v>9.0542696945676798E-4</v>
      </c>
      <c r="M1369" s="1">
        <v>3.09457846148096E-2</v>
      </c>
      <c r="N1369" s="1">
        <v>6.6384240308959099E-5</v>
      </c>
      <c r="O1369" s="1">
        <v>6.1073501084242394E-5</v>
      </c>
      <c r="P1369" s="1">
        <v>2.83274503020863E-7</v>
      </c>
      <c r="Q1369" s="1">
        <v>2.5257533396175198E-7</v>
      </c>
      <c r="R1369" s="1">
        <v>1004.00190113726</v>
      </c>
      <c r="S1369" s="1">
        <v>506.88154139295199</v>
      </c>
      <c r="T1369" s="1">
        <v>2.0806207097833802</v>
      </c>
      <c r="U1369" s="1">
        <v>44789.896203086297</v>
      </c>
      <c r="V1369" s="1">
        <f t="shared" si="85"/>
        <v>0.84521627762542684</v>
      </c>
      <c r="W1369" s="1">
        <f t="shared" si="86"/>
        <v>6.6936341411736722</v>
      </c>
      <c r="X1369" s="1">
        <f t="shared" si="87"/>
        <v>243.62034800938079</v>
      </c>
    </row>
    <row r="1370" spans="1:24" hidden="1" x14ac:dyDescent="0.3">
      <c r="A1370" s="18" t="str">
        <f t="shared" si="84"/>
        <v>ConstMin - Crawler Tractors_1986_175</v>
      </c>
      <c r="B1370" s="1" t="s">
        <v>40</v>
      </c>
      <c r="C1370" s="1">
        <v>2020</v>
      </c>
      <c r="D1370" s="1" t="s">
        <v>86</v>
      </c>
      <c r="E1370" s="1">
        <v>1986</v>
      </c>
      <c r="F1370" s="1">
        <v>175</v>
      </c>
      <c r="G1370" s="1" t="s">
        <v>5</v>
      </c>
      <c r="H1370" s="1">
        <v>7.6620301454380496E-5</v>
      </c>
      <c r="I1370" s="1">
        <v>9.2710564759800501E-5</v>
      </c>
      <c r="J1370" s="1">
        <v>1.10333234094308E-4</v>
      </c>
      <c r="K1370" s="1">
        <v>4.3020996505005102E-4</v>
      </c>
      <c r="L1370" s="1">
        <v>1.01600475737373E-3</v>
      </c>
      <c r="M1370" s="1">
        <v>4.1063053170031102E-2</v>
      </c>
      <c r="N1370" s="1">
        <v>5.76723987854516E-5</v>
      </c>
      <c r="O1370" s="1">
        <v>5.3058606882615497E-5</v>
      </c>
      <c r="P1370" s="1">
        <v>3.7734968133747803E-7</v>
      </c>
      <c r="Q1370" s="1">
        <v>3.35151119837703E-7</v>
      </c>
      <c r="R1370" s="1">
        <v>1332.2455372316499</v>
      </c>
      <c r="S1370" s="1">
        <v>389.99813913210102</v>
      </c>
      <c r="T1370" s="1">
        <v>1.70232603527731</v>
      </c>
      <c r="U1370" s="1">
        <v>60406.378438905398</v>
      </c>
      <c r="V1370" s="1">
        <f t="shared" si="85"/>
        <v>0.50820043003003179</v>
      </c>
      <c r="W1370" s="1">
        <f t="shared" si="86"/>
        <v>5.5693119327622869</v>
      </c>
      <c r="X1370" s="1">
        <f t="shared" si="87"/>
        <v>229.09720643999319</v>
      </c>
    </row>
    <row r="1371" spans="1:24" hidden="1" x14ac:dyDescent="0.3">
      <c r="A1371" s="18" t="str">
        <f t="shared" si="84"/>
        <v>ConstMin - Crawler Tractors_1986_300</v>
      </c>
      <c r="B1371" s="1" t="s">
        <v>40</v>
      </c>
      <c r="C1371" s="1">
        <v>2020</v>
      </c>
      <c r="D1371" s="1" t="s">
        <v>86</v>
      </c>
      <c r="E1371" s="1">
        <v>1986</v>
      </c>
      <c r="F1371" s="1">
        <v>300</v>
      </c>
      <c r="G1371" s="1" t="s">
        <v>5</v>
      </c>
      <c r="H1371" s="1">
        <v>4.2485904837914601E-5</v>
      </c>
      <c r="I1371" s="1">
        <v>5.1407944853876601E-5</v>
      </c>
      <c r="J1371" s="1">
        <v>6.1179702966597006E-5</v>
      </c>
      <c r="K1371" s="1">
        <v>2.3855113186055E-4</v>
      </c>
      <c r="L1371" s="1">
        <v>5.6337394420654795E-4</v>
      </c>
      <c r="M1371" s="1">
        <v>2.2769434943751801E-2</v>
      </c>
      <c r="N1371" s="1">
        <v>3.1979305746164897E-5</v>
      </c>
      <c r="O1371" s="1">
        <v>2.9420961286471701E-5</v>
      </c>
      <c r="P1371" s="1">
        <v>2.0924014063644599E-7</v>
      </c>
      <c r="Q1371" s="1">
        <v>1.8584106709920901E-7</v>
      </c>
      <c r="R1371" s="1">
        <v>738.72924069948704</v>
      </c>
      <c r="S1371" s="1">
        <v>156.75878678666501</v>
      </c>
      <c r="T1371" s="1">
        <v>0.66201568038562097</v>
      </c>
      <c r="U1371" s="1">
        <v>33232.862798773</v>
      </c>
      <c r="V1371" s="1">
        <f t="shared" si="85"/>
        <v>0.51221357995950012</v>
      </c>
      <c r="W1371" s="1">
        <f t="shared" si="86"/>
        <v>5.6132915960397334</v>
      </c>
      <c r="X1371" s="1">
        <f t="shared" si="87"/>
        <v>236.79014173101424</v>
      </c>
    </row>
    <row r="1372" spans="1:24" hidden="1" x14ac:dyDescent="0.3">
      <c r="A1372" s="18" t="str">
        <f t="shared" si="84"/>
        <v>ConstMin - Crawler Tractors_1986_600</v>
      </c>
      <c r="B1372" s="1" t="s">
        <v>40</v>
      </c>
      <c r="C1372" s="1">
        <v>2020</v>
      </c>
      <c r="D1372" s="1" t="s">
        <v>86</v>
      </c>
      <c r="E1372" s="1">
        <v>1986</v>
      </c>
      <c r="F1372" s="1">
        <v>600</v>
      </c>
      <c r="G1372" s="1" t="s">
        <v>5</v>
      </c>
      <c r="H1372" s="1">
        <v>1.62029865015504E-4</v>
      </c>
      <c r="I1372" s="1">
        <v>1.9605613666876E-4</v>
      </c>
      <c r="J1372" s="1">
        <v>2.33323005622326E-4</v>
      </c>
      <c r="K1372" s="1">
        <v>2.6145302432707702E-3</v>
      </c>
      <c r="L1372" s="1">
        <v>2.31770060776416E-3</v>
      </c>
      <c r="M1372" s="1">
        <v>9.9720631996975201E-2</v>
      </c>
      <c r="N1372" s="1">
        <v>1.17919015560125E-4</v>
      </c>
      <c r="O1372" s="1">
        <v>1.08485494315315E-4</v>
      </c>
      <c r="P1372" s="1">
        <v>9.1710579991631203E-7</v>
      </c>
      <c r="Q1372" s="1">
        <v>8.1390639284225298E-7</v>
      </c>
      <c r="R1372" s="1">
        <v>3235.3260824952199</v>
      </c>
      <c r="S1372" s="1">
        <v>355.186295498454</v>
      </c>
      <c r="T1372" s="1">
        <v>1.8914733725303401</v>
      </c>
      <c r="U1372" s="1">
        <v>148911.85438772599</v>
      </c>
      <c r="V1372" s="1">
        <f t="shared" si="85"/>
        <v>0.43595309907797652</v>
      </c>
      <c r="W1372" s="1">
        <f t="shared" si="86"/>
        <v>5.1536706774794672</v>
      </c>
      <c r="X1372" s="1">
        <f t="shared" si="87"/>
        <v>187.78286845418262</v>
      </c>
    </row>
    <row r="1373" spans="1:24" hidden="1" x14ac:dyDescent="0.3">
      <c r="A1373" s="18" t="str">
        <f t="shared" si="84"/>
        <v>ConstMin - Crawler Tractors_1987_25</v>
      </c>
      <c r="B1373" s="1" t="s">
        <v>40</v>
      </c>
      <c r="C1373" s="1">
        <v>2020</v>
      </c>
      <c r="D1373" s="1" t="s">
        <v>86</v>
      </c>
      <c r="E1373" s="1">
        <v>1987</v>
      </c>
      <c r="F1373" s="1">
        <v>25</v>
      </c>
      <c r="G1373" s="1" t="s">
        <v>5</v>
      </c>
      <c r="H1373" s="1">
        <v>0</v>
      </c>
      <c r="I1373" s="1">
        <v>0</v>
      </c>
      <c r="J1373" s="1">
        <v>0</v>
      </c>
      <c r="K1373" s="1">
        <v>0</v>
      </c>
      <c r="L1373" s="1">
        <v>0</v>
      </c>
      <c r="M1373" s="1">
        <v>0</v>
      </c>
      <c r="N1373" s="1">
        <v>0</v>
      </c>
      <c r="O1373" s="1">
        <v>0</v>
      </c>
      <c r="P1373" s="1">
        <v>0</v>
      </c>
      <c r="Q1373" s="1">
        <v>0</v>
      </c>
      <c r="R1373" s="1">
        <v>0</v>
      </c>
      <c r="S1373" s="1">
        <v>0</v>
      </c>
      <c r="T1373" s="1">
        <v>0</v>
      </c>
      <c r="U1373" s="1">
        <v>0</v>
      </c>
      <c r="V1373" s="1">
        <f t="shared" si="85"/>
        <v>0</v>
      </c>
      <c r="W1373" s="1">
        <f t="shared" si="86"/>
        <v>0</v>
      </c>
      <c r="X1373" s="1" t="e">
        <f t="shared" si="87"/>
        <v>#DIV/0!</v>
      </c>
    </row>
    <row r="1374" spans="1:24" hidden="1" x14ac:dyDescent="0.3">
      <c r="A1374" s="18" t="str">
        <f t="shared" si="84"/>
        <v>ConstMin - Crawler Tractors_1987_50</v>
      </c>
      <c r="B1374" s="1" t="s">
        <v>40</v>
      </c>
      <c r="C1374" s="1">
        <v>2020</v>
      </c>
      <c r="D1374" s="1" t="s">
        <v>86</v>
      </c>
      <c r="E1374" s="1">
        <v>1987</v>
      </c>
      <c r="F1374" s="1">
        <v>50</v>
      </c>
      <c r="G1374" s="1" t="s">
        <v>5</v>
      </c>
      <c r="H1374" s="1">
        <v>1.08090684188398E-5</v>
      </c>
      <c r="I1374" s="1">
        <v>1.3078972786796101E-5</v>
      </c>
      <c r="J1374" s="1">
        <v>1.5565058523129299E-5</v>
      </c>
      <c r="K1374" s="1">
        <v>3.59400236291657E-5</v>
      </c>
      <c r="L1374" s="1">
        <v>2.4747586367382999E-5</v>
      </c>
      <c r="M1374" s="1">
        <v>1.8911104504296099E-3</v>
      </c>
      <c r="N1374" s="1">
        <v>3.40230505509747E-6</v>
      </c>
      <c r="O1374" s="1">
        <v>3.1301206506896801E-6</v>
      </c>
      <c r="P1374" s="1">
        <v>1.7159981893544999E-8</v>
      </c>
      <c r="Q1374" s="1">
        <v>1.5434989273053699E-8</v>
      </c>
      <c r="R1374" s="1">
        <v>61.354995878283198</v>
      </c>
      <c r="S1374" s="1">
        <v>55.276988072821403</v>
      </c>
      <c r="T1374" s="1">
        <v>0.18914733725303401</v>
      </c>
      <c r="U1374" s="1">
        <v>2487.46446327696</v>
      </c>
      <c r="V1374" s="1">
        <f t="shared" si="85"/>
        <v>1.7410263810042215</v>
      </c>
      <c r="W1374" s="1">
        <f t="shared" si="86"/>
        <v>3.2943107562156544</v>
      </c>
      <c r="X1374" s="1">
        <f t="shared" si="87"/>
        <v>292.24301476088971</v>
      </c>
    </row>
    <row r="1375" spans="1:24" hidden="1" x14ac:dyDescent="0.3">
      <c r="A1375" s="18" t="str">
        <f t="shared" si="84"/>
        <v>ConstMin - Crawler Tractors_1987_100</v>
      </c>
      <c r="B1375" s="1" t="s">
        <v>40</v>
      </c>
      <c r="C1375" s="1">
        <v>2020</v>
      </c>
      <c r="D1375" s="1" t="s">
        <v>86</v>
      </c>
      <c r="E1375" s="1">
        <v>1987</v>
      </c>
      <c r="F1375" s="1">
        <v>100</v>
      </c>
      <c r="G1375" s="1" t="s">
        <v>5</v>
      </c>
      <c r="H1375" s="1">
        <v>1.0603626421282799E-4</v>
      </c>
      <c r="I1375" s="1">
        <v>1.2830387969752199E-4</v>
      </c>
      <c r="J1375" s="1">
        <v>1.5269222046647199E-4</v>
      </c>
      <c r="K1375" s="1">
        <v>4.1593062433131197E-4</v>
      </c>
      <c r="L1375" s="1">
        <v>1.0160940487340801E-3</v>
      </c>
      <c r="M1375" s="1">
        <v>3.47281764749953E-2</v>
      </c>
      <c r="N1375" s="1">
        <v>7.4498147043417905E-5</v>
      </c>
      <c r="O1375" s="1">
        <v>6.8538295279944498E-5</v>
      </c>
      <c r="P1375" s="1">
        <v>3.1789812584254598E-7</v>
      </c>
      <c r="Q1375" s="1">
        <v>2.8344670785490001E-7</v>
      </c>
      <c r="R1375" s="1">
        <v>1126.7174394809001</v>
      </c>
      <c r="S1375" s="1">
        <v>573.23502516738904</v>
      </c>
      <c r="T1375" s="1">
        <v>2.1751943784098899</v>
      </c>
      <c r="U1375" s="1">
        <v>50693.914834368203</v>
      </c>
      <c r="V1375" s="1">
        <f t="shared" si="85"/>
        <v>0.83805507180714089</v>
      </c>
      <c r="W1375" s="1">
        <f t="shared" si="86"/>
        <v>6.6369214475990193</v>
      </c>
      <c r="X1375" s="1">
        <f t="shared" si="87"/>
        <v>263.53278164797172</v>
      </c>
    </row>
    <row r="1376" spans="1:24" hidden="1" x14ac:dyDescent="0.3">
      <c r="A1376" s="18" t="str">
        <f t="shared" si="84"/>
        <v>ConstMin - Crawler Tractors_1987_175</v>
      </c>
      <c r="B1376" s="1" t="s">
        <v>40</v>
      </c>
      <c r="C1376" s="1">
        <v>2020</v>
      </c>
      <c r="D1376" s="1" t="s">
        <v>86</v>
      </c>
      <c r="E1376" s="1">
        <v>1987</v>
      </c>
      <c r="F1376" s="1">
        <v>175</v>
      </c>
      <c r="G1376" s="1" t="s">
        <v>5</v>
      </c>
      <c r="H1376" s="1">
        <v>7.92234629392046E-5</v>
      </c>
      <c r="I1376" s="1">
        <v>9.5860390156437601E-5</v>
      </c>
      <c r="J1376" s="1">
        <v>1.1408178663245399E-4</v>
      </c>
      <c r="K1376" s="1">
        <v>4.4482627417632899E-4</v>
      </c>
      <c r="L1376" s="1">
        <v>1.05052334321313E-3</v>
      </c>
      <c r="M1376" s="1">
        <v>4.2458163296622803E-2</v>
      </c>
      <c r="N1376" s="1">
        <v>5.9631808555525301E-5</v>
      </c>
      <c r="O1376" s="1">
        <v>5.4861263871083297E-5</v>
      </c>
      <c r="P1376" s="1">
        <v>3.9017007147067498E-7</v>
      </c>
      <c r="Q1376" s="1">
        <v>3.4653782114527501E-7</v>
      </c>
      <c r="R1376" s="1">
        <v>1377.5083488497301</v>
      </c>
      <c r="S1376" s="1">
        <v>393.690304365972</v>
      </c>
      <c r="T1376" s="1">
        <v>1.60775236665079</v>
      </c>
      <c r="U1376" s="1">
        <v>61577.7952534777</v>
      </c>
      <c r="V1376" s="1">
        <f t="shared" si="85"/>
        <v>0.5154703121193851</v>
      </c>
      <c r="W1376" s="1">
        <f t="shared" si="86"/>
        <v>5.6489817611952011</v>
      </c>
      <c r="X1376" s="1">
        <f t="shared" si="87"/>
        <v>244.86998901832936</v>
      </c>
    </row>
    <row r="1377" spans="1:24" hidden="1" x14ac:dyDescent="0.3">
      <c r="A1377" s="18" t="str">
        <f t="shared" si="84"/>
        <v>ConstMin - Crawler Tractors_1987_300</v>
      </c>
      <c r="B1377" s="1" t="s">
        <v>40</v>
      </c>
      <c r="C1377" s="1">
        <v>2020</v>
      </c>
      <c r="D1377" s="1" t="s">
        <v>86</v>
      </c>
      <c r="E1377" s="1">
        <v>1987</v>
      </c>
      <c r="F1377" s="1">
        <v>300</v>
      </c>
      <c r="G1377" s="1" t="s">
        <v>5</v>
      </c>
      <c r="H1377" s="1">
        <v>3.2446354753016297E-5</v>
      </c>
      <c r="I1377" s="1">
        <v>3.9260089251149697E-5</v>
      </c>
      <c r="J1377" s="1">
        <v>4.6722750844343498E-5</v>
      </c>
      <c r="K1377" s="1">
        <v>1.82180765141047E-4</v>
      </c>
      <c r="L1377" s="1">
        <v>4.3024694712442599E-4</v>
      </c>
      <c r="M1377" s="1">
        <v>1.73889473821775E-2</v>
      </c>
      <c r="N1377" s="1">
        <v>2.4422497365979799E-5</v>
      </c>
      <c r="O1377" s="1">
        <v>2.2468697576701399E-5</v>
      </c>
      <c r="P1377" s="1">
        <v>1.59796051362488E-7</v>
      </c>
      <c r="Q1377" s="1">
        <v>1.4192625092449401E-7</v>
      </c>
      <c r="R1377" s="1">
        <v>564.16524731213497</v>
      </c>
      <c r="S1377" s="1">
        <v>124.478713599101</v>
      </c>
      <c r="T1377" s="1">
        <v>0.47286834313258602</v>
      </c>
      <c r="U1377" s="1">
        <v>25269.178860617601</v>
      </c>
      <c r="V1377" s="1">
        <f t="shared" si="85"/>
        <v>0.51445661255910902</v>
      </c>
      <c r="W1377" s="1">
        <f t="shared" si="86"/>
        <v>5.6378727405732638</v>
      </c>
      <c r="X1377" s="1">
        <f t="shared" si="87"/>
        <v>263.24179955560868</v>
      </c>
    </row>
    <row r="1378" spans="1:24" hidden="1" x14ac:dyDescent="0.3">
      <c r="A1378" s="18" t="str">
        <f t="shared" si="84"/>
        <v>ConstMin - Crawler Tractors_1987_600</v>
      </c>
      <c r="B1378" s="1" t="s">
        <v>40</v>
      </c>
      <c r="C1378" s="1">
        <v>2020</v>
      </c>
      <c r="D1378" s="1" t="s">
        <v>86</v>
      </c>
      <c r="E1378" s="1">
        <v>1987</v>
      </c>
      <c r="F1378" s="1">
        <v>600</v>
      </c>
      <c r="G1378" s="1" t="s">
        <v>5</v>
      </c>
      <c r="H1378" s="1">
        <v>8.2648160566755501E-5</v>
      </c>
      <c r="I1378" s="1">
        <v>1.00004274285774E-4</v>
      </c>
      <c r="J1378" s="1">
        <v>1.19013351216127E-4</v>
      </c>
      <c r="K1378" s="1">
        <v>1.3336190543132499E-3</v>
      </c>
      <c r="L1378" s="1">
        <v>1.18221225425219E-3</v>
      </c>
      <c r="M1378" s="1">
        <v>5.0865479671390698E-2</v>
      </c>
      <c r="N1378" s="1">
        <v>6.0148107455094302E-5</v>
      </c>
      <c r="O1378" s="1">
        <v>5.5336258858686697E-5</v>
      </c>
      <c r="P1378" s="1">
        <v>4.6779713974910201E-7</v>
      </c>
      <c r="Q1378" s="1">
        <v>4.1515720719447898E-7</v>
      </c>
      <c r="R1378" s="1">
        <v>1650.27446962503</v>
      </c>
      <c r="S1378" s="1">
        <v>212.03577485948699</v>
      </c>
      <c r="T1378" s="1">
        <v>1.32403136077124</v>
      </c>
      <c r="U1378" s="1">
        <v>73606.704701221897</v>
      </c>
      <c r="V1378" s="1">
        <f t="shared" si="85"/>
        <v>0.44987285406002869</v>
      </c>
      <c r="W1378" s="1">
        <f t="shared" si="86"/>
        <v>5.3182246931302428</v>
      </c>
      <c r="X1378" s="1">
        <f t="shared" si="87"/>
        <v>160.14407297420621</v>
      </c>
    </row>
    <row r="1379" spans="1:24" hidden="1" x14ac:dyDescent="0.3">
      <c r="A1379" s="18" t="str">
        <f t="shared" si="84"/>
        <v>ConstMin - Crawler Tractors_1988_25</v>
      </c>
      <c r="B1379" s="1" t="s">
        <v>40</v>
      </c>
      <c r="C1379" s="1">
        <v>2020</v>
      </c>
      <c r="D1379" s="1" t="s">
        <v>86</v>
      </c>
      <c r="E1379" s="1">
        <v>1988</v>
      </c>
      <c r="F1379" s="1">
        <v>25</v>
      </c>
      <c r="G1379" s="1" t="s">
        <v>5</v>
      </c>
      <c r="H1379" s="1">
        <v>0</v>
      </c>
      <c r="I1379" s="1">
        <v>0</v>
      </c>
      <c r="J1379" s="1">
        <v>0</v>
      </c>
      <c r="K1379" s="1">
        <v>0</v>
      </c>
      <c r="L1379" s="1">
        <v>0</v>
      </c>
      <c r="M1379" s="1">
        <v>0</v>
      </c>
      <c r="N1379" s="1">
        <v>0</v>
      </c>
      <c r="O1379" s="1">
        <v>0</v>
      </c>
      <c r="P1379" s="1">
        <v>0</v>
      </c>
      <c r="Q1379" s="1">
        <v>0</v>
      </c>
      <c r="R1379" s="1">
        <v>0</v>
      </c>
      <c r="S1379" s="1">
        <v>0</v>
      </c>
      <c r="T1379" s="1">
        <v>0</v>
      </c>
      <c r="U1379" s="1">
        <v>0</v>
      </c>
      <c r="V1379" s="1">
        <f t="shared" si="85"/>
        <v>0</v>
      </c>
      <c r="W1379" s="1">
        <f t="shared" si="86"/>
        <v>0</v>
      </c>
      <c r="X1379" s="1" t="e">
        <f t="shared" si="87"/>
        <v>#DIV/0!</v>
      </c>
    </row>
    <row r="1380" spans="1:24" hidden="1" x14ac:dyDescent="0.3">
      <c r="A1380" s="18" t="str">
        <f t="shared" si="84"/>
        <v>ConstMin - Crawler Tractors_1988_100</v>
      </c>
      <c r="B1380" s="1" t="s">
        <v>40</v>
      </c>
      <c r="C1380" s="1">
        <v>2020</v>
      </c>
      <c r="D1380" s="1" t="s">
        <v>86</v>
      </c>
      <c r="E1380" s="1">
        <v>1988</v>
      </c>
      <c r="F1380" s="1">
        <v>100</v>
      </c>
      <c r="G1380" s="1" t="s">
        <v>5</v>
      </c>
      <c r="H1380" s="1">
        <v>7.7373712897365699E-5</v>
      </c>
      <c r="I1380" s="1">
        <v>9.3622192605812503E-5</v>
      </c>
      <c r="J1380" s="1">
        <v>1.11418146572206E-4</v>
      </c>
      <c r="K1380" s="1">
        <v>3.2091071852801599E-4</v>
      </c>
      <c r="L1380" s="1">
        <v>7.2534505459670505E-4</v>
      </c>
      <c r="M1380" s="1">
        <v>3.6855811821771799E-2</v>
      </c>
      <c r="N1380" s="1">
        <v>6.2132675324925695E-5</v>
      </c>
      <c r="O1380" s="1">
        <v>5.7162061298931601E-5</v>
      </c>
      <c r="P1380" s="1">
        <v>3.3842904629132399E-7</v>
      </c>
      <c r="Q1380" s="1">
        <v>3.0081218153572301E-7</v>
      </c>
      <c r="R1380" s="1">
        <v>1195.74622513554</v>
      </c>
      <c r="S1380" s="1">
        <v>670.60269690634698</v>
      </c>
      <c r="T1380" s="1">
        <v>2.6480627215424799</v>
      </c>
      <c r="U1380" s="1">
        <v>54007.467197279002</v>
      </c>
      <c r="V1380" s="1">
        <f t="shared" si="85"/>
        <v>0.57400225442323183</v>
      </c>
      <c r="W1380" s="1">
        <f t="shared" si="86"/>
        <v>4.447126103169281</v>
      </c>
      <c r="X1380" s="1">
        <f t="shared" si="87"/>
        <v>253.24275420324074</v>
      </c>
    </row>
    <row r="1381" spans="1:24" hidden="1" x14ac:dyDescent="0.3">
      <c r="A1381" s="18" t="str">
        <f t="shared" si="84"/>
        <v>ConstMin - Crawler Tractors_1988_175</v>
      </c>
      <c r="B1381" s="1" t="s">
        <v>40</v>
      </c>
      <c r="C1381" s="1">
        <v>2020</v>
      </c>
      <c r="D1381" s="1" t="s">
        <v>86</v>
      </c>
      <c r="E1381" s="1">
        <v>1988</v>
      </c>
      <c r="F1381" s="1">
        <v>175</v>
      </c>
      <c r="G1381" s="1" t="s">
        <v>5</v>
      </c>
      <c r="H1381" s="1">
        <v>6.7832632166749202E-5</v>
      </c>
      <c r="I1381" s="1">
        <v>8.2077484921766499E-5</v>
      </c>
      <c r="J1381" s="1">
        <v>9.7678990320118806E-5</v>
      </c>
      <c r="K1381" s="1">
        <v>3.1672325416232599E-4</v>
      </c>
      <c r="L1381" s="1">
        <v>8.6441191915770203E-4</v>
      </c>
      <c r="M1381" s="1">
        <v>4.7019006526014498E-2</v>
      </c>
      <c r="N1381" s="1">
        <v>4.5597890356325103E-5</v>
      </c>
      <c r="O1381" s="1">
        <v>4.1950059127819099E-5</v>
      </c>
      <c r="P1381" s="1">
        <v>4.3267905384460698E-7</v>
      </c>
      <c r="Q1381" s="1">
        <v>3.8376281046609901E-7</v>
      </c>
      <c r="R1381" s="1">
        <v>1525.47988455631</v>
      </c>
      <c r="S1381" s="1">
        <v>421.85625057865099</v>
      </c>
      <c r="T1381" s="1">
        <v>1.70232603527731</v>
      </c>
      <c r="U1381" s="1">
        <v>68434.458427203397</v>
      </c>
      <c r="V1381" s="1">
        <f t="shared" si="85"/>
        <v>0.3971346729177595</v>
      </c>
      <c r="W1381" s="1">
        <f t="shared" si="86"/>
        <v>4.1824861605849311</v>
      </c>
      <c r="X1381" s="1">
        <f t="shared" si="87"/>
        <v>247.81166582459647</v>
      </c>
    </row>
    <row r="1382" spans="1:24" hidden="1" x14ac:dyDescent="0.3">
      <c r="A1382" s="18" t="str">
        <f t="shared" si="84"/>
        <v>ConstMin - Crawler Tractors_1988_300</v>
      </c>
      <c r="B1382" s="1" t="s">
        <v>40</v>
      </c>
      <c r="C1382" s="1">
        <v>2020</v>
      </c>
      <c r="D1382" s="1" t="s">
        <v>86</v>
      </c>
      <c r="E1382" s="1">
        <v>1988</v>
      </c>
      <c r="F1382" s="1">
        <v>300</v>
      </c>
      <c r="G1382" s="1" t="s">
        <v>5</v>
      </c>
      <c r="H1382" s="1">
        <v>9.4342607654822902E-5</v>
      </c>
      <c r="I1382" s="1">
        <v>1.14154555262335E-4</v>
      </c>
      <c r="J1382" s="1">
        <v>1.35853355022945E-4</v>
      </c>
      <c r="K1382" s="1">
        <v>4.4746601733771399E-4</v>
      </c>
      <c r="L1382" s="1">
        <v>1.2208741601631001E-3</v>
      </c>
      <c r="M1382" s="1">
        <v>6.8651622912739796E-2</v>
      </c>
      <c r="N1382" s="1">
        <v>6.2119007974075304E-5</v>
      </c>
      <c r="O1382" s="1">
        <v>5.7149487336149298E-5</v>
      </c>
      <c r="P1382" s="1">
        <v>6.3188802103535102E-7</v>
      </c>
      <c r="Q1382" s="1">
        <v>5.6032531732620297E-7</v>
      </c>
      <c r="R1382" s="1">
        <v>2227.32629915493</v>
      </c>
      <c r="S1382" s="1">
        <v>411.62367835906298</v>
      </c>
      <c r="T1382" s="1">
        <v>1.60775236665079</v>
      </c>
      <c r="U1382" s="1">
        <v>101708.98994790101</v>
      </c>
      <c r="V1382" s="1">
        <f t="shared" si="85"/>
        <v>0.37164004641881881</v>
      </c>
      <c r="W1382" s="1">
        <f t="shared" si="86"/>
        <v>3.9746616200453686</v>
      </c>
      <c r="X1382" s="1">
        <f t="shared" si="87"/>
        <v>256.02430255882138</v>
      </c>
    </row>
    <row r="1383" spans="1:24" hidden="1" x14ac:dyDescent="0.3">
      <c r="A1383" s="18" t="str">
        <f t="shared" si="84"/>
        <v>ConstMin - Crawler Tractors_1988_600</v>
      </c>
      <c r="B1383" s="1" t="s">
        <v>40</v>
      </c>
      <c r="C1383" s="1">
        <v>2020</v>
      </c>
      <c r="D1383" s="1" t="s">
        <v>86</v>
      </c>
      <c r="E1383" s="1">
        <v>1988</v>
      </c>
      <c r="F1383" s="1">
        <v>600</v>
      </c>
      <c r="G1383" s="1" t="s">
        <v>5</v>
      </c>
      <c r="H1383" s="1">
        <v>5.1668958354888802E-5</v>
      </c>
      <c r="I1383" s="1">
        <v>6.2519439609415496E-5</v>
      </c>
      <c r="J1383" s="1">
        <v>7.4403300031039901E-5</v>
      </c>
      <c r="K1383" s="1">
        <v>2.4868320375080402E-4</v>
      </c>
      <c r="L1383" s="1">
        <v>6.7832473660796105E-4</v>
      </c>
      <c r="M1383" s="1">
        <v>3.9290988142038401E-2</v>
      </c>
      <c r="N1383" s="1">
        <v>3.33458727499821E-5</v>
      </c>
      <c r="O1383" s="1">
        <v>3.0678202929983601E-5</v>
      </c>
      <c r="P1383" s="1">
        <v>3.6171460165130797E-7</v>
      </c>
      <c r="Q1383" s="1">
        <v>3.2068776329921601E-7</v>
      </c>
      <c r="R1383" s="1">
        <v>1274.7528389792301</v>
      </c>
      <c r="S1383" s="1">
        <v>110.65946658089599</v>
      </c>
      <c r="T1383" s="1">
        <v>0.37829467450606902</v>
      </c>
      <c r="U1383" s="1">
        <v>57542.9226220661</v>
      </c>
      <c r="V1383" s="1">
        <f t="shared" si="85"/>
        <v>0.35975907772229443</v>
      </c>
      <c r="W1383" s="1">
        <f t="shared" si="86"/>
        <v>3.9033216414426506</v>
      </c>
      <c r="X1383" s="1">
        <f t="shared" si="87"/>
        <v>292.52187259940047</v>
      </c>
    </row>
    <row r="1384" spans="1:24" hidden="1" x14ac:dyDescent="0.3">
      <c r="A1384" s="18" t="str">
        <f t="shared" si="84"/>
        <v>ConstMin - Crawler Tractors_1989_50</v>
      </c>
      <c r="B1384" s="1" t="s">
        <v>40</v>
      </c>
      <c r="C1384" s="1">
        <v>2020</v>
      </c>
      <c r="D1384" s="1" t="s">
        <v>86</v>
      </c>
      <c r="E1384" s="1">
        <v>1989</v>
      </c>
      <c r="F1384" s="1">
        <v>50</v>
      </c>
      <c r="G1384" s="1" t="s">
        <v>5</v>
      </c>
      <c r="H1384" s="1">
        <v>1.6811477567493599E-5</v>
      </c>
      <c r="I1384" s="1">
        <v>2.03418878566673E-5</v>
      </c>
      <c r="J1384" s="1">
        <v>2.42085276971908E-5</v>
      </c>
      <c r="K1384" s="1">
        <v>5.7123794999683003E-5</v>
      </c>
      <c r="L1384" s="1">
        <v>3.8800963960325998E-5</v>
      </c>
      <c r="M1384" s="1">
        <v>3.0057689111932999E-3</v>
      </c>
      <c r="N1384" s="1">
        <v>5.4076919508771201E-6</v>
      </c>
      <c r="O1384" s="1">
        <v>4.9750765948069501E-6</v>
      </c>
      <c r="P1384" s="1">
        <v>2.7285479865786501E-8</v>
      </c>
      <c r="Q1384" s="1">
        <v>2.45326817854597E-8</v>
      </c>
      <c r="R1384" s="1">
        <v>97.518862060881602</v>
      </c>
      <c r="S1384" s="1">
        <v>84.181367332273894</v>
      </c>
      <c r="T1384" s="1">
        <v>0.28372100587955201</v>
      </c>
      <c r="U1384" s="1">
        <v>3984.5847203942999</v>
      </c>
      <c r="V1384" s="1">
        <f t="shared" si="85"/>
        <v>1.6904284417510944</v>
      </c>
      <c r="W1384" s="1">
        <f t="shared" si="86"/>
        <v>3.224393601422606</v>
      </c>
      <c r="X1384" s="1">
        <f t="shared" si="87"/>
        <v>296.70474017708574</v>
      </c>
    </row>
    <row r="1385" spans="1:24" hidden="1" x14ac:dyDescent="0.3">
      <c r="A1385" s="18" t="str">
        <f t="shared" si="84"/>
        <v>ConstMin - Crawler Tractors_1989_100</v>
      </c>
      <c r="B1385" s="1" t="s">
        <v>40</v>
      </c>
      <c r="C1385" s="1">
        <v>2020</v>
      </c>
      <c r="D1385" s="1" t="s">
        <v>86</v>
      </c>
      <c r="E1385" s="1">
        <v>1989</v>
      </c>
      <c r="F1385" s="1">
        <v>100</v>
      </c>
      <c r="G1385" s="1" t="s">
        <v>5</v>
      </c>
      <c r="H1385" s="1">
        <v>1.5318758660352901E-4</v>
      </c>
      <c r="I1385" s="1">
        <v>1.8535697979026999E-4</v>
      </c>
      <c r="J1385" s="1">
        <v>2.2059012470908201E-4</v>
      </c>
      <c r="K1385" s="1">
        <v>6.3535193860633505E-4</v>
      </c>
      <c r="L1385" s="1">
        <v>1.43606729220638E-3</v>
      </c>
      <c r="M1385" s="1">
        <v>7.2968617555940807E-2</v>
      </c>
      <c r="N1385" s="1">
        <v>1.2859160621356199E-4</v>
      </c>
      <c r="O1385" s="1">
        <v>1.18304277716477E-4</v>
      </c>
      <c r="P1385" s="1">
        <v>6.7003542800990501E-7</v>
      </c>
      <c r="Q1385" s="1">
        <v>5.9556004726728101E-7</v>
      </c>
      <c r="R1385" s="1">
        <v>2367.3864360337702</v>
      </c>
      <c r="S1385" s="1">
        <v>1248.16282991912</v>
      </c>
      <c r="T1385" s="1">
        <v>4.4449624254463096</v>
      </c>
      <c r="U1385" s="1">
        <v>106624.97366223999</v>
      </c>
      <c r="V1385" s="1">
        <f t="shared" si="85"/>
        <v>0.57562362245990717</v>
      </c>
      <c r="W1385" s="1">
        <f t="shared" si="86"/>
        <v>4.4596877752936903</v>
      </c>
      <c r="X1385" s="1">
        <f t="shared" si="87"/>
        <v>280.80391023638282</v>
      </c>
    </row>
    <row r="1386" spans="1:24" hidden="1" x14ac:dyDescent="0.3">
      <c r="A1386" s="18" t="str">
        <f t="shared" si="84"/>
        <v>ConstMin - Crawler Tractors_1989_175</v>
      </c>
      <c r="B1386" s="1" t="s">
        <v>40</v>
      </c>
      <c r="C1386" s="1">
        <v>2020</v>
      </c>
      <c r="D1386" s="1" t="s">
        <v>86</v>
      </c>
      <c r="E1386" s="1">
        <v>1989</v>
      </c>
      <c r="F1386" s="1">
        <v>175</v>
      </c>
      <c r="G1386" s="1" t="s">
        <v>5</v>
      </c>
      <c r="H1386" s="1">
        <v>7.8552671615905105E-5</v>
      </c>
      <c r="I1386" s="1">
        <v>9.5048732655245204E-5</v>
      </c>
      <c r="J1386" s="1">
        <v>1.13115847126903E-4</v>
      </c>
      <c r="K1386" s="1">
        <v>3.6677712455819599E-4</v>
      </c>
      <c r="L1386" s="1">
        <v>1.0010206512339E-3</v>
      </c>
      <c r="M1386" s="1">
        <v>5.4449731071391602E-2</v>
      </c>
      <c r="N1386" s="1">
        <v>5.2804026515341902E-5</v>
      </c>
      <c r="O1386" s="1">
        <v>4.8579704394114499E-5</v>
      </c>
      <c r="P1386" s="1">
        <v>5.0105818609817302E-7</v>
      </c>
      <c r="Q1386" s="1">
        <v>4.4441138528776397E-7</v>
      </c>
      <c r="R1386" s="1">
        <v>1766.5615589506799</v>
      </c>
      <c r="S1386" s="1">
        <v>508.25291705124801</v>
      </c>
      <c r="T1386" s="1">
        <v>1.8914733725303401</v>
      </c>
      <c r="U1386" s="1">
        <v>79058.741247321595</v>
      </c>
      <c r="V1386" s="1">
        <f t="shared" si="85"/>
        <v>0.39809345352809133</v>
      </c>
      <c r="W1386" s="1">
        <f t="shared" si="86"/>
        <v>4.1925837091174651</v>
      </c>
      <c r="X1386" s="1">
        <f t="shared" si="87"/>
        <v>268.70741319045209</v>
      </c>
    </row>
    <row r="1387" spans="1:24" hidden="1" x14ac:dyDescent="0.3">
      <c r="A1387" s="18" t="str">
        <f t="shared" si="84"/>
        <v>ConstMin - Crawler Tractors_1989_300</v>
      </c>
      <c r="B1387" s="1" t="s">
        <v>40</v>
      </c>
      <c r="C1387" s="1">
        <v>2020</v>
      </c>
      <c r="D1387" s="1" t="s">
        <v>86</v>
      </c>
      <c r="E1387" s="1">
        <v>1989</v>
      </c>
      <c r="F1387" s="1">
        <v>300</v>
      </c>
      <c r="G1387" s="1" t="s">
        <v>5</v>
      </c>
      <c r="H1387" s="1">
        <v>3.1592064146570703E-5</v>
      </c>
      <c r="I1387" s="1">
        <v>3.8226397617350601E-5</v>
      </c>
      <c r="J1387" s="1">
        <v>4.5492572371061901E-5</v>
      </c>
      <c r="K1387" s="1">
        <v>1.4750925981480101E-4</v>
      </c>
      <c r="L1387" s="1">
        <v>4.0258730830257898E-4</v>
      </c>
      <c r="M1387" s="1">
        <v>2.18984200204164E-2</v>
      </c>
      <c r="N1387" s="1">
        <v>2.1236555785483101E-5</v>
      </c>
      <c r="O1387" s="1">
        <v>1.95376313226444E-5</v>
      </c>
      <c r="P1387" s="1">
        <v>2.0151399094073301E-7</v>
      </c>
      <c r="Q1387" s="1">
        <v>1.7873196038611399E-7</v>
      </c>
      <c r="R1387" s="1">
        <v>710.47012076335204</v>
      </c>
      <c r="S1387" s="1">
        <v>160.02899027952299</v>
      </c>
      <c r="T1387" s="1">
        <v>0.75658934901213803</v>
      </c>
      <c r="U1387" s="1">
        <v>32205.834293754</v>
      </c>
      <c r="V1387" s="1">
        <f t="shared" si="85"/>
        <v>0.39302250510184111</v>
      </c>
      <c r="W1387" s="1">
        <f t="shared" si="86"/>
        <v>4.1391782195942417</v>
      </c>
      <c r="X1387" s="1">
        <f t="shared" si="87"/>
        <v>211.51367051157843</v>
      </c>
    </row>
    <row r="1388" spans="1:24" hidden="1" x14ac:dyDescent="0.3">
      <c r="A1388" s="18" t="str">
        <f t="shared" si="84"/>
        <v>ConstMin - Crawler Tractors_1989_600</v>
      </c>
      <c r="B1388" s="1" t="s">
        <v>40</v>
      </c>
      <c r="C1388" s="1">
        <v>2020</v>
      </c>
      <c r="D1388" s="1" t="s">
        <v>86</v>
      </c>
      <c r="E1388" s="1">
        <v>1989</v>
      </c>
      <c r="F1388" s="1">
        <v>600</v>
      </c>
      <c r="G1388" s="1" t="s">
        <v>5</v>
      </c>
      <c r="H1388" s="1">
        <v>1.9322193639469701E-4</v>
      </c>
      <c r="I1388" s="1">
        <v>2.3379854303758301E-4</v>
      </c>
      <c r="J1388" s="1">
        <v>2.7823958840836397E-4</v>
      </c>
      <c r="K1388" s="1">
        <v>9.2997907655749997E-4</v>
      </c>
      <c r="L1388" s="1">
        <v>2.5366723712829001E-3</v>
      </c>
      <c r="M1388" s="1">
        <v>0.146933111357129</v>
      </c>
      <c r="N1388" s="1">
        <v>1.2470067732482299E-4</v>
      </c>
      <c r="O1388" s="1">
        <v>1.1472462313883701E-4</v>
      </c>
      <c r="P1388" s="1">
        <v>1.3526728228824301E-6</v>
      </c>
      <c r="Q1388" s="1">
        <v>1.1992483025719001E-6</v>
      </c>
      <c r="R1388" s="1">
        <v>4767.0829800829397</v>
      </c>
      <c r="S1388" s="1">
        <v>523.97099190401605</v>
      </c>
      <c r="T1388" s="1">
        <v>2.0806207097833802</v>
      </c>
      <c r="U1388" s="1">
        <v>213160.92453935399</v>
      </c>
      <c r="V1388" s="1">
        <f t="shared" si="85"/>
        <v>0.36318073723756678</v>
      </c>
      <c r="W1388" s="1">
        <f t="shared" si="86"/>
        <v>3.9404460351346011</v>
      </c>
      <c r="X1388" s="1">
        <f t="shared" si="87"/>
        <v>251.83397888919805</v>
      </c>
    </row>
    <row r="1389" spans="1:24" hidden="1" x14ac:dyDescent="0.3">
      <c r="A1389" s="18" t="str">
        <f t="shared" si="84"/>
        <v>ConstMin - Crawler Tractors_1989_9999</v>
      </c>
      <c r="B1389" s="1" t="s">
        <v>40</v>
      </c>
      <c r="C1389" s="1">
        <v>2020</v>
      </c>
      <c r="D1389" s="1" t="s">
        <v>86</v>
      </c>
      <c r="E1389" s="1">
        <v>1989</v>
      </c>
      <c r="F1389" s="1">
        <v>9999</v>
      </c>
      <c r="G1389" s="1" t="s">
        <v>5</v>
      </c>
      <c r="H1389" s="1">
        <v>1.49350058991554E-5</v>
      </c>
      <c r="I1389" s="1">
        <v>1.80713571379781E-5</v>
      </c>
      <c r="J1389" s="1">
        <v>2.15064084947838E-5</v>
      </c>
      <c r="K1389" s="1">
        <v>8.5121953645112897E-5</v>
      </c>
      <c r="L1389" s="1">
        <v>2.3218426461859299E-4</v>
      </c>
      <c r="M1389" s="1">
        <v>1.3448940744099001E-2</v>
      </c>
      <c r="N1389" s="1">
        <v>7.4132205116338398E-6</v>
      </c>
      <c r="O1389" s="1">
        <v>6.8201628707031404E-6</v>
      </c>
      <c r="P1389" s="1">
        <v>1.2389407654682199E-7</v>
      </c>
      <c r="Q1389" s="1">
        <v>1.09768446402454E-7</v>
      </c>
      <c r="R1389" s="1">
        <v>436.33607108142002</v>
      </c>
      <c r="S1389" s="1">
        <v>25.528685331341201</v>
      </c>
      <c r="T1389" s="1">
        <v>9.4573668626517296E-2</v>
      </c>
      <c r="U1389" s="1">
        <v>19657.087705132701</v>
      </c>
      <c r="V1389" s="1">
        <f t="shared" si="85"/>
        <v>0.30441089649154074</v>
      </c>
      <c r="W1389" s="1">
        <f t="shared" si="86"/>
        <v>3.91112961821986</v>
      </c>
      <c r="X1389" s="1">
        <f t="shared" si="87"/>
        <v>269.93438767990511</v>
      </c>
    </row>
    <row r="1390" spans="1:24" hidden="1" x14ac:dyDescent="0.3">
      <c r="A1390" s="18" t="str">
        <f t="shared" si="84"/>
        <v>ConstMin - Crawler Tractors_1990_50</v>
      </c>
      <c r="B1390" s="1" t="s">
        <v>40</v>
      </c>
      <c r="C1390" s="1">
        <v>2020</v>
      </c>
      <c r="D1390" s="1" t="s">
        <v>86</v>
      </c>
      <c r="E1390" s="1">
        <v>1990</v>
      </c>
      <c r="F1390" s="1">
        <v>50</v>
      </c>
      <c r="G1390" s="1" t="s">
        <v>5</v>
      </c>
      <c r="H1390" s="1">
        <v>5.6906111237387101E-6</v>
      </c>
      <c r="I1390" s="1">
        <v>6.8856394597238497E-6</v>
      </c>
      <c r="J1390" s="1">
        <v>8.1944800181837505E-6</v>
      </c>
      <c r="K1390" s="1">
        <v>1.9336153050812901E-5</v>
      </c>
      <c r="L1390" s="1">
        <v>1.31339554324096E-5</v>
      </c>
      <c r="M1390" s="1">
        <v>1.01743953990682E-3</v>
      </c>
      <c r="N1390" s="1">
        <v>1.8304799114692799E-6</v>
      </c>
      <c r="O1390" s="1">
        <v>1.68404151855174E-6</v>
      </c>
      <c r="P1390" s="1">
        <v>9.2360147772509108E-9</v>
      </c>
      <c r="Q1390" s="1">
        <v>8.3042047495824403E-9</v>
      </c>
      <c r="R1390" s="1">
        <v>33.009705362901499</v>
      </c>
      <c r="S1390" s="1">
        <v>33.440467975351901</v>
      </c>
      <c r="T1390" s="1">
        <v>9.4573668626517296E-2</v>
      </c>
      <c r="U1390" s="1">
        <v>1337.6187190140699</v>
      </c>
      <c r="V1390" s="1">
        <f t="shared" si="85"/>
        <v>1.7045138784965148</v>
      </c>
      <c r="W1390" s="1">
        <f t="shared" si="86"/>
        <v>3.2512607500066077</v>
      </c>
      <c r="X1390" s="1">
        <f t="shared" si="87"/>
        <v>353.59173923359469</v>
      </c>
    </row>
    <row r="1391" spans="1:24" hidden="1" x14ac:dyDescent="0.3">
      <c r="A1391" s="18" t="str">
        <f t="shared" si="84"/>
        <v>ConstMin - Crawler Tractors_1990_100</v>
      </c>
      <c r="B1391" s="1" t="s">
        <v>40</v>
      </c>
      <c r="C1391" s="1">
        <v>2020</v>
      </c>
      <c r="D1391" s="1" t="s">
        <v>86</v>
      </c>
      <c r="E1391" s="1">
        <v>1990</v>
      </c>
      <c r="F1391" s="1">
        <v>100</v>
      </c>
      <c r="G1391" s="1" t="s">
        <v>5</v>
      </c>
      <c r="H1391" s="1">
        <v>9.03061176902318E-5</v>
      </c>
      <c r="I1391" s="1">
        <v>1.0927040240517999E-4</v>
      </c>
      <c r="J1391" s="1">
        <v>1.30040809473933E-4</v>
      </c>
      <c r="K1391" s="1">
        <v>3.7454840966323302E-4</v>
      </c>
      <c r="L1391" s="1">
        <v>8.4658074963167205E-4</v>
      </c>
      <c r="M1391" s="1">
        <v>4.3015969575621503E-2</v>
      </c>
      <c r="N1391" s="1">
        <v>7.5806460446125901E-5</v>
      </c>
      <c r="O1391" s="1">
        <v>6.9741943610435904E-5</v>
      </c>
      <c r="P1391" s="1">
        <v>3.9499478750253498E-7</v>
      </c>
      <c r="Q1391" s="1">
        <v>3.5109056100815902E-7</v>
      </c>
      <c r="R1391" s="1">
        <v>1395.60575925803</v>
      </c>
      <c r="S1391" s="1">
        <v>660.58110555726705</v>
      </c>
      <c r="T1391" s="1">
        <v>2.55348905291596</v>
      </c>
      <c r="U1391" s="1">
        <v>61629.770551805799</v>
      </c>
      <c r="V1391" s="1">
        <f t="shared" si="85"/>
        <v>0.58708447002887509</v>
      </c>
      <c r="W1391" s="1">
        <f t="shared" si="86"/>
        <v>4.5484815631153648</v>
      </c>
      <c r="X1391" s="1">
        <f t="shared" si="87"/>
        <v>258.69744959466954</v>
      </c>
    </row>
    <row r="1392" spans="1:24" hidden="1" x14ac:dyDescent="0.3">
      <c r="A1392" s="18" t="str">
        <f t="shared" si="84"/>
        <v>ConstMin - Crawler Tractors_1990_175</v>
      </c>
      <c r="B1392" s="1" t="s">
        <v>40</v>
      </c>
      <c r="C1392" s="1">
        <v>2020</v>
      </c>
      <c r="D1392" s="1" t="s">
        <v>86</v>
      </c>
      <c r="E1392" s="1">
        <v>1990</v>
      </c>
      <c r="F1392" s="1">
        <v>175</v>
      </c>
      <c r="G1392" s="1" t="s">
        <v>5</v>
      </c>
      <c r="H1392" s="1">
        <v>6.3926014736132898E-5</v>
      </c>
      <c r="I1392" s="1">
        <v>7.7350477830720802E-5</v>
      </c>
      <c r="J1392" s="1">
        <v>9.20534612200314E-5</v>
      </c>
      <c r="K1392" s="1">
        <v>2.9848252627268101E-4</v>
      </c>
      <c r="L1392" s="1">
        <v>8.1462870180719999E-4</v>
      </c>
      <c r="M1392" s="1">
        <v>4.4311087570234602E-2</v>
      </c>
      <c r="N1392" s="1">
        <v>4.2971816333022399E-5</v>
      </c>
      <c r="O1392" s="1">
        <v>3.9534071026380603E-5</v>
      </c>
      <c r="P1392" s="1">
        <v>4.0776019872106302E-7</v>
      </c>
      <c r="Q1392" s="1">
        <v>3.6166113997653701E-7</v>
      </c>
      <c r="R1392" s="1">
        <v>1437.62443627572</v>
      </c>
      <c r="S1392" s="1">
        <v>401.60208700998299</v>
      </c>
      <c r="T1392" s="1">
        <v>1.5131786980242701</v>
      </c>
      <c r="U1392" s="1">
        <v>64683.036139045398</v>
      </c>
      <c r="V1392" s="1">
        <f t="shared" si="85"/>
        <v>0.39596901626025682</v>
      </c>
      <c r="W1392" s="1">
        <f t="shared" si="86"/>
        <v>4.170209864480694</v>
      </c>
      <c r="X1392" s="1">
        <f t="shared" si="87"/>
        <v>265.40294780408124</v>
      </c>
    </row>
    <row r="1393" spans="1:24" hidden="1" x14ac:dyDescent="0.3">
      <c r="A1393" s="18" t="str">
        <f t="shared" si="84"/>
        <v>ConstMin - Crawler Tractors_1990_300</v>
      </c>
      <c r="B1393" s="1" t="s">
        <v>40</v>
      </c>
      <c r="C1393" s="1">
        <v>2020</v>
      </c>
      <c r="D1393" s="1" t="s">
        <v>86</v>
      </c>
      <c r="E1393" s="1">
        <v>1990</v>
      </c>
      <c r="F1393" s="1">
        <v>300</v>
      </c>
      <c r="G1393" s="1" t="s">
        <v>5</v>
      </c>
      <c r="H1393" s="1">
        <v>7.3669978545066295E-5</v>
      </c>
      <c r="I1393" s="1">
        <v>8.9140674039530195E-5</v>
      </c>
      <c r="J1393" s="1">
        <v>1.06084769104895E-4</v>
      </c>
      <c r="K1393" s="1">
        <v>3.4397891683613202E-4</v>
      </c>
      <c r="L1393" s="1">
        <v>9.3879900431850501E-4</v>
      </c>
      <c r="M1393" s="1">
        <v>5.10652335216292E-2</v>
      </c>
      <c r="N1393" s="1">
        <v>4.9521823006853601E-5</v>
      </c>
      <c r="O1393" s="1">
        <v>4.5560077166305298E-5</v>
      </c>
      <c r="P1393" s="1">
        <v>4.6991330861633202E-7</v>
      </c>
      <c r="Q1393" s="1">
        <v>4.1678757126707001E-7</v>
      </c>
      <c r="R1393" s="1">
        <v>1656.7552633064699</v>
      </c>
      <c r="S1393" s="1">
        <v>363.30905901297098</v>
      </c>
      <c r="T1393" s="1">
        <v>1.1348840235182001</v>
      </c>
      <c r="U1393" s="1">
        <v>74569.184362412401</v>
      </c>
      <c r="V1393" s="1">
        <f t="shared" si="85"/>
        <v>0.39582673273276942</v>
      </c>
      <c r="W1393" s="1">
        <f t="shared" si="86"/>
        <v>4.1687113831715132</v>
      </c>
      <c r="X1393" s="1">
        <f t="shared" si="87"/>
        <v>320.12879861212059</v>
      </c>
    </row>
    <row r="1394" spans="1:24" hidden="1" x14ac:dyDescent="0.3">
      <c r="A1394" s="18" t="str">
        <f t="shared" si="84"/>
        <v>ConstMin - Crawler Tractors_1990_600</v>
      </c>
      <c r="B1394" s="1" t="s">
        <v>40</v>
      </c>
      <c r="C1394" s="1">
        <v>2020</v>
      </c>
      <c r="D1394" s="1" t="s">
        <v>86</v>
      </c>
      <c r="E1394" s="1">
        <v>1990</v>
      </c>
      <c r="F1394" s="1">
        <v>600</v>
      </c>
      <c r="G1394" s="1" t="s">
        <v>5</v>
      </c>
      <c r="H1394" s="1">
        <v>1.67806539913961E-4</v>
      </c>
      <c r="I1394" s="1">
        <v>2.0304591329589299E-4</v>
      </c>
      <c r="J1394" s="1">
        <v>2.4164141747610399E-4</v>
      </c>
      <c r="K1394" s="1">
        <v>8.0765452381512202E-4</v>
      </c>
      <c r="L1394" s="1">
        <v>2.203011839457E-3</v>
      </c>
      <c r="M1394" s="1">
        <v>0.12760630327845701</v>
      </c>
      <c r="N1394" s="1">
        <v>1.08298206597313E-4</v>
      </c>
      <c r="O1394" s="1">
        <v>9.96343500695288E-5</v>
      </c>
      <c r="P1394" s="1">
        <v>1.1747493596166101E-6</v>
      </c>
      <c r="Q1394" s="1">
        <v>1.04150549315064E-6</v>
      </c>
      <c r="R1394" s="1">
        <v>4140.0459766451604</v>
      </c>
      <c r="S1394" s="1">
        <v>450.02219679132901</v>
      </c>
      <c r="T1394" s="1">
        <v>1.8914733725303401</v>
      </c>
      <c r="U1394" s="1">
        <v>185612.68887284899</v>
      </c>
      <c r="V1394" s="1">
        <f t="shared" si="85"/>
        <v>0.36222230624796842</v>
      </c>
      <c r="W1394" s="1">
        <f t="shared" si="86"/>
        <v>3.9300472303366196</v>
      </c>
      <c r="X1394" s="1">
        <f t="shared" si="87"/>
        <v>237.9215078186941</v>
      </c>
    </row>
    <row r="1395" spans="1:24" hidden="1" x14ac:dyDescent="0.3">
      <c r="A1395" s="18" t="str">
        <f t="shared" si="84"/>
        <v>ConstMin - Crawler Tractors_1990_9999</v>
      </c>
      <c r="B1395" s="1" t="s">
        <v>40</v>
      </c>
      <c r="C1395" s="1">
        <v>2020</v>
      </c>
      <c r="D1395" s="1" t="s">
        <v>86</v>
      </c>
      <c r="E1395" s="1">
        <v>1990</v>
      </c>
      <c r="F1395" s="1">
        <v>9999</v>
      </c>
      <c r="G1395" s="1" t="s">
        <v>5</v>
      </c>
      <c r="H1395" s="1">
        <v>5.4185878864043197E-5</v>
      </c>
      <c r="I1395" s="1">
        <v>6.5564913425492305E-5</v>
      </c>
      <c r="J1395" s="1">
        <v>7.8027665564222201E-5</v>
      </c>
      <c r="K1395" s="1">
        <v>3.0883200850597602E-4</v>
      </c>
      <c r="L1395" s="1">
        <v>8.4239059038279196E-4</v>
      </c>
      <c r="M1395" s="1">
        <v>4.8794267570436901E-2</v>
      </c>
      <c r="N1395" s="1">
        <v>2.6895996650295698E-5</v>
      </c>
      <c r="O1395" s="1">
        <v>2.4744316918271999E-5</v>
      </c>
      <c r="P1395" s="1">
        <v>4.49501625179689E-7</v>
      </c>
      <c r="Q1395" s="1">
        <v>3.9825225246104101E-7</v>
      </c>
      <c r="R1395" s="1">
        <v>1583.076274042</v>
      </c>
      <c r="S1395" s="1">
        <v>92.726092587805496</v>
      </c>
      <c r="T1395" s="1">
        <v>0.28372100587955201</v>
      </c>
      <c r="U1395" s="1">
        <v>71399.091292610203</v>
      </c>
      <c r="V1395" s="1">
        <f t="shared" si="85"/>
        <v>0.30406568304591447</v>
      </c>
      <c r="W1395" s="1">
        <f t="shared" si="86"/>
        <v>3.9066942496198611</v>
      </c>
      <c r="X1395" s="1">
        <f t="shared" si="87"/>
        <v>326.82138673641413</v>
      </c>
    </row>
    <row r="1396" spans="1:24" hidden="1" x14ac:dyDescent="0.3">
      <c r="A1396" s="18" t="str">
        <f t="shared" si="84"/>
        <v>ConstMin - Crawler Tractors_1991_100</v>
      </c>
      <c r="B1396" s="1" t="s">
        <v>40</v>
      </c>
      <c r="C1396" s="1">
        <v>2020</v>
      </c>
      <c r="D1396" s="1" t="s">
        <v>86</v>
      </c>
      <c r="E1396" s="1">
        <v>1991</v>
      </c>
      <c r="F1396" s="1">
        <v>100</v>
      </c>
      <c r="G1396" s="1" t="s">
        <v>5</v>
      </c>
      <c r="H1396" s="1">
        <v>6.51487321763649E-5</v>
      </c>
      <c r="I1396" s="1">
        <v>7.8829965933401502E-5</v>
      </c>
      <c r="J1396" s="1">
        <v>9.3814174333965402E-5</v>
      </c>
      <c r="K1396" s="1">
        <v>2.7020709839321102E-4</v>
      </c>
      <c r="L1396" s="1">
        <v>6.1074115391172303E-4</v>
      </c>
      <c r="M1396" s="1">
        <v>3.1032624952406301E-2</v>
      </c>
      <c r="N1396" s="1">
        <v>5.46883745549064E-5</v>
      </c>
      <c r="O1396" s="1">
        <v>5.0313304590513901E-5</v>
      </c>
      <c r="P1396" s="1">
        <v>2.84957545294259E-7</v>
      </c>
      <c r="Q1396" s="1">
        <v>2.5328411312320602E-7</v>
      </c>
      <c r="R1396" s="1">
        <v>1006.81934025305</v>
      </c>
      <c r="S1396" s="1">
        <v>521.86118319894604</v>
      </c>
      <c r="T1396" s="1">
        <v>1.7968997039038199</v>
      </c>
      <c r="U1396" s="1">
        <v>44303.267815784202</v>
      </c>
      <c r="V1396" s="1">
        <f t="shared" si="85"/>
        <v>0.58917482098845231</v>
      </c>
      <c r="W1396" s="1">
        <f t="shared" si="86"/>
        <v>4.5646767160881545</v>
      </c>
      <c r="X1396" s="1">
        <f t="shared" si="87"/>
        <v>290.42310044638918</v>
      </c>
    </row>
    <row r="1397" spans="1:24" hidden="1" x14ac:dyDescent="0.3">
      <c r="A1397" s="18" t="str">
        <f t="shared" si="84"/>
        <v>ConstMin - Crawler Tractors_1991_175</v>
      </c>
      <c r="B1397" s="1" t="s">
        <v>40</v>
      </c>
      <c r="C1397" s="1">
        <v>2020</v>
      </c>
      <c r="D1397" s="1" t="s">
        <v>86</v>
      </c>
      <c r="E1397" s="1">
        <v>1991</v>
      </c>
      <c r="F1397" s="1">
        <v>175</v>
      </c>
      <c r="G1397" s="1" t="s">
        <v>5</v>
      </c>
      <c r="H1397" s="1">
        <v>3.5170402749154499E-5</v>
      </c>
      <c r="I1397" s="1">
        <v>4.2556187326476898E-5</v>
      </c>
      <c r="J1397" s="1">
        <v>5.0645379958782503E-5</v>
      </c>
      <c r="K1397" s="1">
        <v>1.6421719242043701E-4</v>
      </c>
      <c r="L1397" s="1">
        <v>4.4818716842965901E-4</v>
      </c>
      <c r="M1397" s="1">
        <v>2.4378788550028702E-2</v>
      </c>
      <c r="N1397" s="1">
        <v>2.364195693308E-5</v>
      </c>
      <c r="O1397" s="1">
        <v>2.17506003784336E-5</v>
      </c>
      <c r="P1397" s="1">
        <v>2.24338877893307E-7</v>
      </c>
      <c r="Q1397" s="1">
        <v>1.9897639488706499E-7</v>
      </c>
      <c r="R1397" s="1">
        <v>790.94294606893698</v>
      </c>
      <c r="S1397" s="1">
        <v>224.16717491363599</v>
      </c>
      <c r="T1397" s="1">
        <v>0.75658934901213803</v>
      </c>
      <c r="U1397" s="1">
        <v>36146.956954823901</v>
      </c>
      <c r="V1397" s="1">
        <f t="shared" si="85"/>
        <v>0.38983387124246799</v>
      </c>
      <c r="W1397" s="1">
        <f t="shared" si="86"/>
        <v>4.1055966214677913</v>
      </c>
      <c r="X1397" s="1">
        <f t="shared" si="87"/>
        <v>296.28645341931673</v>
      </c>
    </row>
    <row r="1398" spans="1:24" hidden="1" x14ac:dyDescent="0.3">
      <c r="A1398" s="18" t="str">
        <f t="shared" si="84"/>
        <v>ConstMin - Crawler Tractors_1991_300</v>
      </c>
      <c r="B1398" s="1" t="s">
        <v>40</v>
      </c>
      <c r="C1398" s="1">
        <v>2020</v>
      </c>
      <c r="D1398" s="1" t="s">
        <v>86</v>
      </c>
      <c r="E1398" s="1">
        <v>1991</v>
      </c>
      <c r="F1398" s="1">
        <v>300</v>
      </c>
      <c r="G1398" s="1" t="s">
        <v>5</v>
      </c>
      <c r="H1398" s="1">
        <v>1.59815378312525E-5</v>
      </c>
      <c r="I1398" s="1">
        <v>1.9337660775815501E-5</v>
      </c>
      <c r="J1398" s="1">
        <v>2.30134144770036E-5</v>
      </c>
      <c r="K1398" s="1">
        <v>7.4620791007927697E-5</v>
      </c>
      <c r="L1398" s="1">
        <v>2.0365761060022901E-4</v>
      </c>
      <c r="M1398" s="1">
        <v>1.10777955621152E-2</v>
      </c>
      <c r="N1398" s="1">
        <v>1.07429770374166E-5</v>
      </c>
      <c r="O1398" s="1">
        <v>9.8835388744233196E-6</v>
      </c>
      <c r="P1398" s="1">
        <v>1.01940267492638E-7</v>
      </c>
      <c r="Q1398" s="1">
        <v>9.0415478181873703E-8</v>
      </c>
      <c r="R1398" s="1">
        <v>359.40687700162698</v>
      </c>
      <c r="S1398" s="1">
        <v>82.177049062457897</v>
      </c>
      <c r="T1398" s="1">
        <v>0.37829467450606902</v>
      </c>
      <c r="U1398" s="1">
        <v>16229.967189835401</v>
      </c>
      <c r="V1398" s="1">
        <f t="shared" si="85"/>
        <v>0.39452533413300256</v>
      </c>
      <c r="W1398" s="1">
        <f t="shared" si="86"/>
        <v>4.1550054994899384</v>
      </c>
      <c r="X1398" s="1">
        <f t="shared" si="87"/>
        <v>217.23025620108095</v>
      </c>
    </row>
    <row r="1399" spans="1:24" hidden="1" x14ac:dyDescent="0.3">
      <c r="A1399" s="18" t="str">
        <f t="shared" si="84"/>
        <v>ConstMin - Crawler Tractors_1991_600</v>
      </c>
      <c r="B1399" s="1" t="s">
        <v>40</v>
      </c>
      <c r="C1399" s="1">
        <v>2020</v>
      </c>
      <c r="D1399" s="1" t="s">
        <v>86</v>
      </c>
      <c r="E1399" s="1">
        <v>1991</v>
      </c>
      <c r="F1399" s="1">
        <v>600</v>
      </c>
      <c r="G1399" s="1" t="s">
        <v>5</v>
      </c>
      <c r="H1399" s="1">
        <v>1.48159537516939E-4</v>
      </c>
      <c r="I1399" s="1">
        <v>1.7927304039549601E-4</v>
      </c>
      <c r="J1399" s="1">
        <v>2.1334973402439199E-4</v>
      </c>
      <c r="K1399" s="1">
        <v>7.1309330842091005E-4</v>
      </c>
      <c r="L1399" s="1">
        <v>1.9450804208563199E-3</v>
      </c>
      <c r="M1399" s="1">
        <v>0.112665995542701</v>
      </c>
      <c r="N1399" s="1">
        <v>9.5618515295046601E-5</v>
      </c>
      <c r="O1399" s="1">
        <v>8.7969034071442903E-5</v>
      </c>
      <c r="P1399" s="1">
        <v>1.0372082155341299E-6</v>
      </c>
      <c r="Q1399" s="1">
        <v>9.1956470984784E-7</v>
      </c>
      <c r="R1399" s="1">
        <v>3655.3241459666001</v>
      </c>
      <c r="S1399" s="1">
        <v>454.241814201468</v>
      </c>
      <c r="T1399" s="1">
        <v>1.5131786980242701</v>
      </c>
      <c r="U1399" s="1">
        <v>164634.12924750301</v>
      </c>
      <c r="V1399" s="1">
        <f t="shared" si="85"/>
        <v>0.36056512132992274</v>
      </c>
      <c r="W1399" s="1">
        <f t="shared" si="86"/>
        <v>3.9120670704045031</v>
      </c>
      <c r="X1399" s="1">
        <f t="shared" si="87"/>
        <v>300.19046315849101</v>
      </c>
    </row>
    <row r="1400" spans="1:24" hidden="1" x14ac:dyDescent="0.3">
      <c r="A1400" s="18" t="str">
        <f t="shared" si="84"/>
        <v>ConstMin - Crawler Tractors_1992_100</v>
      </c>
      <c r="B1400" s="1" t="s">
        <v>40</v>
      </c>
      <c r="C1400" s="1">
        <v>2020</v>
      </c>
      <c r="D1400" s="1" t="s">
        <v>86</v>
      </c>
      <c r="E1400" s="1">
        <v>1992</v>
      </c>
      <c r="F1400" s="1">
        <v>100</v>
      </c>
      <c r="G1400" s="1" t="s">
        <v>5</v>
      </c>
      <c r="H1400" s="1">
        <v>3.2863082557447397E-5</v>
      </c>
      <c r="I1400" s="1">
        <v>3.9764329894511401E-5</v>
      </c>
      <c r="J1400" s="1">
        <v>4.7322838882724298E-5</v>
      </c>
      <c r="K1400" s="1">
        <v>1.3646824432294699E-4</v>
      </c>
      <c r="L1400" s="1">
        <v>3.0853323846094299E-4</v>
      </c>
      <c r="M1400" s="1">
        <v>1.5712908364463998E-2</v>
      </c>
      <c r="N1400" s="1">
        <v>2.7554722377718801E-5</v>
      </c>
      <c r="O1400" s="1">
        <v>2.5350344587501301E-5</v>
      </c>
      <c r="P1400" s="1">
        <v>1.4428773763506499E-7</v>
      </c>
      <c r="Q1400" s="1">
        <v>1.2824664577306E-7</v>
      </c>
      <c r="R1400" s="1">
        <v>509.78800720948101</v>
      </c>
      <c r="S1400" s="1">
        <v>260.03392289981798</v>
      </c>
      <c r="T1400" s="1">
        <v>1.1348840235182001</v>
      </c>
      <c r="U1400" s="1">
        <v>23056.341163783902</v>
      </c>
      <c r="V1400" s="1">
        <f t="shared" si="85"/>
        <v>0.57107333086529533</v>
      </c>
      <c r="W1400" s="1">
        <f t="shared" si="86"/>
        <v>4.4309838651365547</v>
      </c>
      <c r="X1400" s="1">
        <f t="shared" si="87"/>
        <v>229.12819064427322</v>
      </c>
    </row>
    <row r="1401" spans="1:24" hidden="1" x14ac:dyDescent="0.3">
      <c r="A1401" s="18" t="str">
        <f t="shared" si="84"/>
        <v>ConstMin - Crawler Tractors_1992_175</v>
      </c>
      <c r="B1401" s="1" t="s">
        <v>40</v>
      </c>
      <c r="C1401" s="1">
        <v>2020</v>
      </c>
      <c r="D1401" s="1" t="s">
        <v>86</v>
      </c>
      <c r="E1401" s="1">
        <v>1992</v>
      </c>
      <c r="F1401" s="1">
        <v>175</v>
      </c>
      <c r="G1401" s="1" t="s">
        <v>5</v>
      </c>
      <c r="H1401" s="1">
        <v>5.2023844526064898E-5</v>
      </c>
      <c r="I1401" s="1">
        <v>6.2948851876538502E-5</v>
      </c>
      <c r="J1401" s="1">
        <v>7.4914336117533405E-5</v>
      </c>
      <c r="K1401" s="1">
        <v>2.4320791969341201E-4</v>
      </c>
      <c r="L1401" s="1">
        <v>6.6393680091701897E-4</v>
      </c>
      <c r="M1401" s="1">
        <v>3.6197147242005498E-2</v>
      </c>
      <c r="N1401" s="1">
        <v>3.4930960298826602E-5</v>
      </c>
      <c r="O1401" s="1">
        <v>3.2136483474920497E-5</v>
      </c>
      <c r="P1401" s="1">
        <v>3.3309986166023398E-7</v>
      </c>
      <c r="Q1401" s="1">
        <v>2.95436249780429E-7</v>
      </c>
      <c r="R1401" s="1">
        <v>1174.3765782344101</v>
      </c>
      <c r="S1401" s="1">
        <v>340.62861543347401</v>
      </c>
      <c r="T1401" s="1">
        <v>1.1348840235182001</v>
      </c>
      <c r="U1401" s="1">
        <v>52967.749699905202</v>
      </c>
      <c r="V1401" s="1">
        <f t="shared" si="85"/>
        <v>0.39351826202655688</v>
      </c>
      <c r="W1401" s="1">
        <f t="shared" si="86"/>
        <v>4.1505325070069325</v>
      </c>
      <c r="X1401" s="1">
        <f t="shared" si="87"/>
        <v>300.14398685207271</v>
      </c>
    </row>
    <row r="1402" spans="1:24" hidden="1" x14ac:dyDescent="0.3">
      <c r="A1402" s="18" t="str">
        <f t="shared" si="84"/>
        <v>ConstMin - Crawler Tractors_1992_300</v>
      </c>
      <c r="B1402" s="1" t="s">
        <v>40</v>
      </c>
      <c r="C1402" s="1">
        <v>2020</v>
      </c>
      <c r="D1402" s="1" t="s">
        <v>86</v>
      </c>
      <c r="E1402" s="1">
        <v>1992</v>
      </c>
      <c r="F1402" s="1">
        <v>300</v>
      </c>
      <c r="G1402" s="1" t="s">
        <v>5</v>
      </c>
      <c r="H1402" s="1">
        <v>2.72428957041089E-5</v>
      </c>
      <c r="I1402" s="1">
        <v>3.2963903801971797E-5</v>
      </c>
      <c r="J1402" s="1">
        <v>3.9229769813916802E-5</v>
      </c>
      <c r="K1402" s="1">
        <v>1.27358676602636E-4</v>
      </c>
      <c r="L1402" s="1">
        <v>3.47678284568913E-4</v>
      </c>
      <c r="M1402" s="1">
        <v>1.89550602436959E-2</v>
      </c>
      <c r="N1402" s="1">
        <v>1.82920066160916E-5</v>
      </c>
      <c r="O1402" s="1">
        <v>1.6828646086804302E-5</v>
      </c>
      <c r="P1402" s="1">
        <v>1.74431645199084E-7</v>
      </c>
      <c r="Q1402" s="1">
        <v>1.5470865356651699E-7</v>
      </c>
      <c r="R1402" s="1">
        <v>614.97605433906494</v>
      </c>
      <c r="S1402" s="1">
        <v>138.29796061730701</v>
      </c>
      <c r="T1402" s="1">
        <v>0.37829467450606902</v>
      </c>
      <c r="U1402" s="1">
        <v>27970.762534850299</v>
      </c>
      <c r="V1402" s="1">
        <f t="shared" si="85"/>
        <v>0.39023204744210416</v>
      </c>
      <c r="W1402" s="1">
        <f t="shared" si="86"/>
        <v>4.1158720051345909</v>
      </c>
      <c r="X1402" s="1">
        <f t="shared" si="87"/>
        <v>365.58262628962353</v>
      </c>
    </row>
    <row r="1403" spans="1:24" hidden="1" x14ac:dyDescent="0.3">
      <c r="A1403" s="18" t="str">
        <f t="shared" si="84"/>
        <v>ConstMin - Crawler Tractors_1992_600</v>
      </c>
      <c r="B1403" s="1" t="s">
        <v>40</v>
      </c>
      <c r="C1403" s="1">
        <v>2020</v>
      </c>
      <c r="D1403" s="1" t="s">
        <v>86</v>
      </c>
      <c r="E1403" s="1">
        <v>1992</v>
      </c>
      <c r="F1403" s="1">
        <v>600</v>
      </c>
      <c r="G1403" s="1" t="s">
        <v>5</v>
      </c>
      <c r="H1403" s="1">
        <v>5.5639448336519799E-5</v>
      </c>
      <c r="I1403" s="1">
        <v>6.7323732487189006E-5</v>
      </c>
      <c r="J1403" s="1">
        <v>8.0120805604588503E-5</v>
      </c>
      <c r="K1403" s="1">
        <v>2.68084019316047E-4</v>
      </c>
      <c r="L1403" s="1">
        <v>7.3144125256549195E-4</v>
      </c>
      <c r="M1403" s="1">
        <v>4.2442103643976797E-2</v>
      </c>
      <c r="N1403" s="1">
        <v>3.5872458942760299E-5</v>
      </c>
      <c r="O1403" s="1">
        <v>3.30026622273395E-5</v>
      </c>
      <c r="P1403" s="1">
        <v>3.9072911245580602E-7</v>
      </c>
      <c r="Q1403" s="1">
        <v>3.4640674441928902E-7</v>
      </c>
      <c r="R1403" s="1">
        <v>1376.98731110618</v>
      </c>
      <c r="S1403" s="1">
        <v>200.22084611109699</v>
      </c>
      <c r="T1403" s="1">
        <v>0.56744201175910403</v>
      </c>
      <c r="U1403" s="1">
        <v>61734.760884255098</v>
      </c>
      <c r="V1403" s="1">
        <f t="shared" si="85"/>
        <v>0.36109960717845463</v>
      </c>
      <c r="W1403" s="1">
        <f t="shared" si="86"/>
        <v>3.9231804182243728</v>
      </c>
      <c r="X1403" s="1">
        <f t="shared" si="87"/>
        <v>352.84811833089418</v>
      </c>
    </row>
    <row r="1404" spans="1:24" hidden="1" x14ac:dyDescent="0.3">
      <c r="A1404" s="18" t="str">
        <f t="shared" si="84"/>
        <v>ConstMin - Crawler Tractors_1993_100</v>
      </c>
      <c r="B1404" s="1" t="s">
        <v>40</v>
      </c>
      <c r="C1404" s="1">
        <v>2020</v>
      </c>
      <c r="D1404" s="1" t="s">
        <v>86</v>
      </c>
      <c r="E1404" s="1">
        <v>1993</v>
      </c>
      <c r="F1404" s="1">
        <v>100</v>
      </c>
      <c r="G1404" s="1" t="s">
        <v>5</v>
      </c>
      <c r="H1404" s="1">
        <v>7.0761550651391301E-5</v>
      </c>
      <c r="I1404" s="1">
        <v>8.5621476288183507E-5</v>
      </c>
      <c r="J1404" s="1">
        <v>1.01896632938003E-4</v>
      </c>
      <c r="K1404" s="1">
        <v>2.9428277098239499E-4</v>
      </c>
      <c r="L1404" s="1">
        <v>6.6553047220943302E-4</v>
      </c>
      <c r="M1404" s="1">
        <v>3.3987469494775997E-2</v>
      </c>
      <c r="N1404" s="1">
        <v>5.9248458885929302E-5</v>
      </c>
      <c r="O1404" s="1">
        <v>5.4508582175054903E-5</v>
      </c>
      <c r="P1404" s="1">
        <v>3.1210816388883499E-7</v>
      </c>
      <c r="Q1404" s="1">
        <v>2.7740115705612699E-7</v>
      </c>
      <c r="R1404" s="1">
        <v>1102.6860172506199</v>
      </c>
      <c r="S1404" s="1">
        <v>581.99073129342696</v>
      </c>
      <c r="T1404" s="1">
        <v>1.70232603527731</v>
      </c>
      <c r="U1404" s="1">
        <v>49178.216794294603</v>
      </c>
      <c r="V1404" s="1">
        <f t="shared" si="85"/>
        <v>0.57649896936852751</v>
      </c>
      <c r="W1404" s="1">
        <f t="shared" si="86"/>
        <v>4.4810910526783152</v>
      </c>
      <c r="X1404" s="1">
        <f t="shared" si="87"/>
        <v>341.87971001607826</v>
      </c>
    </row>
    <row r="1405" spans="1:24" hidden="1" x14ac:dyDescent="0.3">
      <c r="A1405" s="18" t="str">
        <f t="shared" si="84"/>
        <v>ConstMin - Crawler Tractors_1993_175</v>
      </c>
      <c r="B1405" s="1" t="s">
        <v>40</v>
      </c>
      <c r="C1405" s="1">
        <v>2020</v>
      </c>
      <c r="D1405" s="1" t="s">
        <v>86</v>
      </c>
      <c r="E1405" s="1">
        <v>1993</v>
      </c>
      <c r="F1405" s="1">
        <v>175</v>
      </c>
      <c r="G1405" s="1" t="s">
        <v>5</v>
      </c>
      <c r="H1405" s="1">
        <v>5.9002173166065101E-5</v>
      </c>
      <c r="I1405" s="1">
        <v>7.1392629530938795E-5</v>
      </c>
      <c r="J1405" s="1">
        <v>8.4963129359133803E-5</v>
      </c>
      <c r="K1405" s="1">
        <v>2.7624170369588898E-4</v>
      </c>
      <c r="L1405" s="1">
        <v>7.5434321428153E-4</v>
      </c>
      <c r="M1405" s="1">
        <v>4.12396336266483E-2</v>
      </c>
      <c r="N1405" s="1">
        <v>3.9561438674769601E-5</v>
      </c>
      <c r="O1405" s="1">
        <v>3.6396523580788001E-5</v>
      </c>
      <c r="P1405" s="1">
        <v>3.79510799076623E-7</v>
      </c>
      <c r="Q1405" s="1">
        <v>3.3659234578677302E-7</v>
      </c>
      <c r="R1405" s="1">
        <v>1337.97449567798</v>
      </c>
      <c r="S1405" s="1">
        <v>384.61812693417301</v>
      </c>
      <c r="T1405" s="1">
        <v>1.1348840235182001</v>
      </c>
      <c r="U1405" s="1">
        <v>60994.024629644402</v>
      </c>
      <c r="V1405" s="1">
        <f t="shared" si="85"/>
        <v>0.38757404721288186</v>
      </c>
      <c r="W1405" s="1">
        <f t="shared" si="86"/>
        <v>4.0951545624183456</v>
      </c>
      <c r="X1405" s="1">
        <f t="shared" si="87"/>
        <v>338.90522640528201</v>
      </c>
    </row>
    <row r="1406" spans="1:24" hidden="1" x14ac:dyDescent="0.3">
      <c r="A1406" s="18" t="str">
        <f t="shared" si="84"/>
        <v>ConstMin - Crawler Tractors_1993_300</v>
      </c>
      <c r="B1406" s="1" t="s">
        <v>40</v>
      </c>
      <c r="C1406" s="1">
        <v>2020</v>
      </c>
      <c r="D1406" s="1" t="s">
        <v>86</v>
      </c>
      <c r="E1406" s="1">
        <v>1993</v>
      </c>
      <c r="F1406" s="1">
        <v>300</v>
      </c>
      <c r="G1406" s="1" t="s">
        <v>5</v>
      </c>
      <c r="H1406" s="1">
        <v>4.7335843775767701E-5</v>
      </c>
      <c r="I1406" s="1">
        <v>5.7276370968678897E-5</v>
      </c>
      <c r="J1406" s="1">
        <v>6.8163615037105505E-5</v>
      </c>
      <c r="K1406" s="1">
        <v>2.2162122899604001E-4</v>
      </c>
      <c r="L1406" s="1">
        <v>6.0518910793404496E-4</v>
      </c>
      <c r="M1406" s="1">
        <v>3.3085439907892603E-2</v>
      </c>
      <c r="N1406" s="1">
        <v>3.1739069599737502E-5</v>
      </c>
      <c r="O1406" s="1">
        <v>2.9199944031758499E-5</v>
      </c>
      <c r="P1406" s="1">
        <v>3.0447122423348301E-7</v>
      </c>
      <c r="Q1406" s="1">
        <v>2.7003891282847898E-7</v>
      </c>
      <c r="R1406" s="1">
        <v>1073.4206607122201</v>
      </c>
      <c r="S1406" s="1">
        <v>250.012331550738</v>
      </c>
      <c r="T1406" s="1">
        <v>0.85116301763865598</v>
      </c>
      <c r="U1406" s="1">
        <v>48391.2757290429</v>
      </c>
      <c r="V1406" s="1">
        <f t="shared" si="85"/>
        <v>0.3919196354452702</v>
      </c>
      <c r="W1406" s="1">
        <f t="shared" si="86"/>
        <v>4.1410705766722211</v>
      </c>
      <c r="X1406" s="1">
        <f t="shared" si="87"/>
        <v>293.73025656628761</v>
      </c>
    </row>
    <row r="1407" spans="1:24" hidden="1" x14ac:dyDescent="0.3">
      <c r="A1407" s="18" t="str">
        <f t="shared" si="84"/>
        <v>ConstMin - Crawler Tractors_1993_600</v>
      </c>
      <c r="B1407" s="1" t="s">
        <v>40</v>
      </c>
      <c r="C1407" s="1">
        <v>2020</v>
      </c>
      <c r="D1407" s="1" t="s">
        <v>86</v>
      </c>
      <c r="E1407" s="1">
        <v>1993</v>
      </c>
      <c r="F1407" s="1">
        <v>600</v>
      </c>
      <c r="G1407" s="1" t="s">
        <v>5</v>
      </c>
      <c r="H1407" s="1">
        <v>1.5511893005091E-4</v>
      </c>
      <c r="I1407" s="1">
        <v>1.8769390536160099E-4</v>
      </c>
      <c r="J1407" s="1">
        <v>2.23371259273311E-4</v>
      </c>
      <c r="K1407" s="1">
        <v>7.4838035824265298E-4</v>
      </c>
      <c r="L1407" s="1">
        <v>2.0425487696037301E-3</v>
      </c>
      <c r="M1407" s="1">
        <v>0.118770133196762</v>
      </c>
      <c r="N1407" s="1">
        <v>9.9888969540401105E-5</v>
      </c>
      <c r="O1407" s="1">
        <v>9.1897851977168995E-5</v>
      </c>
      <c r="P1407" s="1">
        <v>1.0934352135093001E-6</v>
      </c>
      <c r="Q1407" s="1">
        <v>9.6938586079662193E-7</v>
      </c>
      <c r="R1407" s="1">
        <v>3853.3661696465501</v>
      </c>
      <c r="S1407" s="1">
        <v>473.96852559386798</v>
      </c>
      <c r="T1407" s="1">
        <v>1.32403136077124</v>
      </c>
      <c r="U1407" s="1">
        <v>173968.8799955</v>
      </c>
      <c r="V1407" s="1">
        <f t="shared" si="85"/>
        <v>0.35724585948877952</v>
      </c>
      <c r="W1407" s="1">
        <f t="shared" si="86"/>
        <v>3.887670669641873</v>
      </c>
      <c r="X1407" s="1">
        <f t="shared" si="87"/>
        <v>357.97379098164583</v>
      </c>
    </row>
    <row r="1408" spans="1:24" hidden="1" x14ac:dyDescent="0.3">
      <c r="A1408" s="18" t="str">
        <f t="shared" si="84"/>
        <v>ConstMin - Crawler Tractors_1993_9999</v>
      </c>
      <c r="B1408" s="1" t="s">
        <v>40</v>
      </c>
      <c r="C1408" s="1">
        <v>2020</v>
      </c>
      <c r="D1408" s="1" t="s">
        <v>86</v>
      </c>
      <c r="E1408" s="1">
        <v>1993</v>
      </c>
      <c r="F1408" s="1">
        <v>9999</v>
      </c>
      <c r="G1408" s="1" t="s">
        <v>5</v>
      </c>
      <c r="H1408" s="1">
        <v>9.1186733487944594E-5</v>
      </c>
      <c r="I1408" s="1">
        <v>1.1033594752041299E-4</v>
      </c>
      <c r="J1408" s="1">
        <v>1.3130889622264E-4</v>
      </c>
      <c r="K1408" s="1">
        <v>5.1939069082925404E-4</v>
      </c>
      <c r="L1408" s="1">
        <v>1.4175690273166501E-3</v>
      </c>
      <c r="M1408" s="1">
        <v>8.2428808895793404E-2</v>
      </c>
      <c r="N1408" s="1">
        <v>4.5372606473838602E-5</v>
      </c>
      <c r="O1408" s="1">
        <v>4.1742797955931502E-5</v>
      </c>
      <c r="P1408" s="1">
        <v>7.5935961400034995E-7</v>
      </c>
      <c r="Q1408" s="1">
        <v>6.72772857242758E-7</v>
      </c>
      <c r="R1408" s="1">
        <v>2674.3119255167098</v>
      </c>
      <c r="S1408" s="1">
        <v>107.70573439379901</v>
      </c>
      <c r="T1408" s="1">
        <v>0.28372100587955201</v>
      </c>
      <c r="U1408" s="1">
        <v>120561.85373813999</v>
      </c>
      <c r="V1408" s="1">
        <f t="shared" si="85"/>
        <v>0.30303703814722771</v>
      </c>
      <c r="W1408" s="1">
        <f t="shared" si="86"/>
        <v>3.8933450888959769</v>
      </c>
      <c r="X1408" s="1">
        <f t="shared" si="87"/>
        <v>379.61847082807566</v>
      </c>
    </row>
    <row r="1409" spans="1:24" hidden="1" x14ac:dyDescent="0.3">
      <c r="A1409" s="18" t="str">
        <f t="shared" si="84"/>
        <v>ConstMin - Crawler Tractors_1994_50</v>
      </c>
      <c r="B1409" s="1" t="s">
        <v>40</v>
      </c>
      <c r="C1409" s="1">
        <v>2020</v>
      </c>
      <c r="D1409" s="1" t="s">
        <v>86</v>
      </c>
      <c r="E1409" s="1">
        <v>1994</v>
      </c>
      <c r="F1409" s="1">
        <v>50</v>
      </c>
      <c r="G1409" s="1" t="s">
        <v>5</v>
      </c>
      <c r="H1409" s="1">
        <v>3.4167557904084901E-6</v>
      </c>
      <c r="I1409" s="1">
        <v>4.1342745063942803E-6</v>
      </c>
      <c r="J1409" s="1">
        <v>4.92012833818823E-6</v>
      </c>
      <c r="K1409" s="1">
        <v>1.16335351894372E-5</v>
      </c>
      <c r="L1409" s="1">
        <v>8.0221892889927092E-6</v>
      </c>
      <c r="M1409" s="1">
        <v>6.2502692718755198E-4</v>
      </c>
      <c r="N1409" s="1">
        <v>1.10424143401621E-6</v>
      </c>
      <c r="O1409" s="1">
        <v>1.01590211929492E-6</v>
      </c>
      <c r="P1409" s="1">
        <v>5.6761812289765402E-9</v>
      </c>
      <c r="Q1409" s="1">
        <v>5.1013857568805696E-9</v>
      </c>
      <c r="R1409" s="1">
        <v>20.278310308473198</v>
      </c>
      <c r="S1409" s="1">
        <v>21.098087050695199</v>
      </c>
      <c r="T1409" s="1">
        <v>9.4573668626517296E-2</v>
      </c>
      <c r="U1409" s="1">
        <v>822.82539497711298</v>
      </c>
      <c r="V1409" s="1">
        <f t="shared" si="85"/>
        <v>1.663719945464043</v>
      </c>
      <c r="W1409" s="1">
        <f t="shared" si="86"/>
        <v>3.2282995010956648</v>
      </c>
      <c r="X1409" s="1">
        <f t="shared" si="87"/>
        <v>223.08627080983885</v>
      </c>
    </row>
    <row r="1410" spans="1:24" hidden="1" x14ac:dyDescent="0.3">
      <c r="A1410" s="18" t="str">
        <f t="shared" si="84"/>
        <v>ConstMin - Crawler Tractors_1994_100</v>
      </c>
      <c r="B1410" s="1" t="s">
        <v>40</v>
      </c>
      <c r="C1410" s="1">
        <v>2020</v>
      </c>
      <c r="D1410" s="1" t="s">
        <v>86</v>
      </c>
      <c r="E1410" s="1">
        <v>1994</v>
      </c>
      <c r="F1410" s="1">
        <v>100</v>
      </c>
      <c r="G1410" s="1" t="s">
        <v>5</v>
      </c>
      <c r="H1410" s="1">
        <v>7.8626798156695903E-5</v>
      </c>
      <c r="I1410" s="1">
        <v>9.5138425769601998E-5</v>
      </c>
      <c r="J1410" s="1">
        <v>1.13222589345642E-4</v>
      </c>
      <c r="K1410" s="1">
        <v>3.2754141413649998E-4</v>
      </c>
      <c r="L1410" s="1">
        <v>7.4100151650760397E-4</v>
      </c>
      <c r="M1410" s="1">
        <v>3.7959036494128497E-2</v>
      </c>
      <c r="N1410" s="1">
        <v>6.5729591754869803E-5</v>
      </c>
      <c r="O1410" s="1">
        <v>6.0471224414480201E-5</v>
      </c>
      <c r="P1410" s="1">
        <v>3.48591312936224E-7</v>
      </c>
      <c r="Q1410" s="1">
        <v>3.0981655300420398E-7</v>
      </c>
      <c r="R1410" s="1">
        <v>1231.53913464534</v>
      </c>
      <c r="S1410" s="1">
        <v>617.11904623283499</v>
      </c>
      <c r="T1410" s="1">
        <v>1.8914733725303401</v>
      </c>
      <c r="U1410" s="1">
        <v>54738.459400852502</v>
      </c>
      <c r="V1410" s="1">
        <f t="shared" si="85"/>
        <v>0.57550883019971244</v>
      </c>
      <c r="W1410" s="1">
        <f t="shared" si="86"/>
        <v>4.4824466296536256</v>
      </c>
      <c r="X1410" s="1">
        <f t="shared" si="87"/>
        <v>326.26367105939056</v>
      </c>
    </row>
    <row r="1411" spans="1:24" hidden="1" x14ac:dyDescent="0.3">
      <c r="A1411" s="18" t="str">
        <f t="shared" si="84"/>
        <v>ConstMin - Crawler Tractors_1994_175</v>
      </c>
      <c r="B1411" s="1" t="s">
        <v>40</v>
      </c>
      <c r="C1411" s="1">
        <v>2020</v>
      </c>
      <c r="D1411" s="1" t="s">
        <v>86</v>
      </c>
      <c r="E1411" s="1">
        <v>1994</v>
      </c>
      <c r="F1411" s="1">
        <v>175</v>
      </c>
      <c r="G1411" s="1" t="s">
        <v>5</v>
      </c>
      <c r="H1411" s="1">
        <v>5.0711603573978601E-5</v>
      </c>
      <c r="I1411" s="1">
        <v>6.1361040324514098E-5</v>
      </c>
      <c r="J1411" s="1">
        <v>7.3024709146529202E-5</v>
      </c>
      <c r="K1411" s="1">
        <v>2.37825667926504E-4</v>
      </c>
      <c r="L1411" s="1">
        <v>6.4965971608108995E-4</v>
      </c>
      <c r="M1411" s="1">
        <v>3.5626990343014697E-2</v>
      </c>
      <c r="N1411" s="1">
        <v>3.3948968956034401E-5</v>
      </c>
      <c r="O1411" s="1">
        <v>3.1233051439551699E-5</v>
      </c>
      <c r="P1411" s="1">
        <v>3.2786784560770898E-7</v>
      </c>
      <c r="Q1411" s="1">
        <v>2.9078270581747201E-7</v>
      </c>
      <c r="R1411" s="1">
        <v>1155.8784655622401</v>
      </c>
      <c r="S1411" s="1">
        <v>349.278831124259</v>
      </c>
      <c r="T1411" s="1">
        <v>1.1348840235182001</v>
      </c>
      <c r="U1411" s="1">
        <v>52828.423207544198</v>
      </c>
      <c r="V1411" s="1">
        <f t="shared" si="85"/>
        <v>0.38460388465305689</v>
      </c>
      <c r="W1411" s="1">
        <f t="shared" si="86"/>
        <v>4.0719917587115608</v>
      </c>
      <c r="X1411" s="1">
        <f t="shared" si="87"/>
        <v>307.76610110474223</v>
      </c>
    </row>
    <row r="1412" spans="1:24" hidden="1" x14ac:dyDescent="0.3">
      <c r="A1412" s="18" t="str">
        <f t="shared" si="84"/>
        <v>ConstMin - Crawler Tractors_1994_300</v>
      </c>
      <c r="B1412" s="1" t="s">
        <v>40</v>
      </c>
      <c r="C1412" s="1">
        <v>2020</v>
      </c>
      <c r="D1412" s="1" t="s">
        <v>86</v>
      </c>
      <c r="E1412" s="1">
        <v>1994</v>
      </c>
      <c r="F1412" s="1">
        <v>300</v>
      </c>
      <c r="G1412" s="1" t="s">
        <v>5</v>
      </c>
      <c r="H1412" s="1">
        <v>8.0462311297955393E-5</v>
      </c>
      <c r="I1412" s="1">
        <v>9.7359396670526003E-5</v>
      </c>
      <c r="J1412" s="1">
        <v>1.15865728269055E-4</v>
      </c>
      <c r="K1412" s="1">
        <v>3.7734959217826299E-4</v>
      </c>
      <c r="L1412" s="1">
        <v>1.03079213886031E-3</v>
      </c>
      <c r="M1412" s="1">
        <v>5.6528087963280897E-2</v>
      </c>
      <c r="N1412" s="1">
        <v>5.3865630661829902E-5</v>
      </c>
      <c r="O1412" s="1">
        <v>4.9556380208883499E-5</v>
      </c>
      <c r="P1412" s="1">
        <v>5.2021633706361904E-7</v>
      </c>
      <c r="Q1412" s="1">
        <v>4.61374654844337E-7</v>
      </c>
      <c r="R1412" s="1">
        <v>1833.9915594070301</v>
      </c>
      <c r="S1412" s="1">
        <v>397.593450470351</v>
      </c>
      <c r="T1412" s="1">
        <v>1.32403136077124</v>
      </c>
      <c r="U1412" s="1">
        <v>83040.232083950497</v>
      </c>
      <c r="V1412" s="1">
        <f t="shared" si="85"/>
        <v>0.38822001347519303</v>
      </c>
      <c r="W1412" s="1">
        <f t="shared" si="86"/>
        <v>4.1102775050332543</v>
      </c>
      <c r="X1412" s="1">
        <f t="shared" si="87"/>
        <v>300.29005524367284</v>
      </c>
    </row>
    <row r="1413" spans="1:24" hidden="1" x14ac:dyDescent="0.3">
      <c r="A1413" s="18" t="str">
        <f t="shared" si="84"/>
        <v>ConstMin - Crawler Tractors_1994_600</v>
      </c>
      <c r="B1413" s="1" t="s">
        <v>40</v>
      </c>
      <c r="C1413" s="1">
        <v>2020</v>
      </c>
      <c r="D1413" s="1" t="s">
        <v>86</v>
      </c>
      <c r="E1413" s="1">
        <v>1994</v>
      </c>
      <c r="F1413" s="1">
        <v>600</v>
      </c>
      <c r="G1413" s="1" t="s">
        <v>5</v>
      </c>
      <c r="H1413" s="1">
        <v>1.5551948757978399E-4</v>
      </c>
      <c r="I1413" s="1">
        <v>1.88178579971539E-4</v>
      </c>
      <c r="J1413" s="1">
        <v>2.2394806211488999E-4</v>
      </c>
      <c r="K1413" s="1">
        <v>7.5142407312083501E-4</v>
      </c>
      <c r="L1413" s="1">
        <v>2.0516090794597298E-3</v>
      </c>
      <c r="M1413" s="1">
        <v>0.119580477394886</v>
      </c>
      <c r="N1413" s="1">
        <v>1.00009845950167E-4</v>
      </c>
      <c r="O1413" s="1">
        <v>9.2009058274153995E-5</v>
      </c>
      <c r="P1413" s="1">
        <v>1.1009152307577299E-6</v>
      </c>
      <c r="Q1413" s="1">
        <v>9.7599978120655195E-7</v>
      </c>
      <c r="R1413" s="1">
        <v>3879.6568947200599</v>
      </c>
      <c r="S1413" s="1">
        <v>420.16840361459498</v>
      </c>
      <c r="T1413" s="1">
        <v>1.1348840235182001</v>
      </c>
      <c r="U1413" s="1">
        <v>174561.35264004199</v>
      </c>
      <c r="V1413" s="1">
        <f t="shared" si="85"/>
        <v>0.35695271462195394</v>
      </c>
      <c r="W1413" s="1">
        <f t="shared" si="86"/>
        <v>3.8916620072643719</v>
      </c>
      <c r="X1413" s="1">
        <f t="shared" si="87"/>
        <v>370.23025693149759</v>
      </c>
    </row>
    <row r="1414" spans="1:24" hidden="1" x14ac:dyDescent="0.3">
      <c r="A1414" s="18" t="str">
        <f t="shared" si="84"/>
        <v>ConstMin - Crawler Tractors_1994_9999</v>
      </c>
      <c r="B1414" s="1" t="s">
        <v>40</v>
      </c>
      <c r="C1414" s="1">
        <v>2020</v>
      </c>
      <c r="D1414" s="1" t="s">
        <v>86</v>
      </c>
      <c r="E1414" s="1">
        <v>1994</v>
      </c>
      <c r="F1414" s="1">
        <v>9999</v>
      </c>
      <c r="G1414" s="1" t="s">
        <v>5</v>
      </c>
      <c r="H1414" s="1">
        <v>2.0471866103859199E-5</v>
      </c>
      <c r="I1414" s="1">
        <v>2.4770957985669601E-5</v>
      </c>
      <c r="J1414" s="1">
        <v>2.9479487189557201E-5</v>
      </c>
      <c r="K1414" s="1">
        <v>1.16560486612723E-4</v>
      </c>
      <c r="L1414" s="1">
        <v>3.1824446566866002E-4</v>
      </c>
      <c r="M1414" s="1">
        <v>1.8549257513990201E-2</v>
      </c>
      <c r="N1414" s="1">
        <v>1.0201667524429799E-5</v>
      </c>
      <c r="O1414" s="1">
        <v>9.3855341224754702E-6</v>
      </c>
      <c r="P1414" s="1">
        <v>1.70882928606905E-7</v>
      </c>
      <c r="Q1414" s="1">
        <v>1.5139654623901399E-7</v>
      </c>
      <c r="R1414" s="1">
        <v>601.81023168559</v>
      </c>
      <c r="S1414" s="1">
        <v>35.233805374661003</v>
      </c>
      <c r="T1414" s="1">
        <v>9.4573668626517296E-2</v>
      </c>
      <c r="U1414" s="1">
        <v>27130.030138488899</v>
      </c>
      <c r="V1414" s="1">
        <f t="shared" si="85"/>
        <v>0.30232991862709263</v>
      </c>
      <c r="W1414" s="1">
        <f t="shared" si="86"/>
        <v>3.8841785394327655</v>
      </c>
      <c r="X1414" s="1">
        <f t="shared" si="87"/>
        <v>372.55407225243113</v>
      </c>
    </row>
    <row r="1415" spans="1:24" hidden="1" x14ac:dyDescent="0.3">
      <c r="A1415" s="18" t="str">
        <f t="shared" si="84"/>
        <v>ConstMin - Crawler Tractors_1995_50</v>
      </c>
      <c r="B1415" s="1" t="s">
        <v>40</v>
      </c>
      <c r="C1415" s="1">
        <v>2020</v>
      </c>
      <c r="D1415" s="1" t="s">
        <v>86</v>
      </c>
      <c r="E1415" s="1">
        <v>1995</v>
      </c>
      <c r="F1415" s="1">
        <v>50</v>
      </c>
      <c r="G1415" s="1" t="s">
        <v>5</v>
      </c>
      <c r="H1415" s="1">
        <v>2.1735854810547098E-5</v>
      </c>
      <c r="I1415" s="1">
        <v>2.6300384320762002E-5</v>
      </c>
      <c r="J1415" s="1">
        <v>3.1299630927187902E-5</v>
      </c>
      <c r="K1415" s="1">
        <v>7.4072883758733205E-5</v>
      </c>
      <c r="L1415" s="1">
        <v>5.1410382911538202E-5</v>
      </c>
      <c r="M1415" s="1">
        <v>4.0152214933954497E-3</v>
      </c>
      <c r="N1415" s="1">
        <v>7.0390198081045702E-6</v>
      </c>
      <c r="O1415" s="1">
        <v>6.4758982234562002E-6</v>
      </c>
      <c r="P1415" s="1">
        <v>3.6470638274618299E-8</v>
      </c>
      <c r="Q1415" s="1">
        <v>3.2771698059949101E-8</v>
      </c>
      <c r="R1415" s="1">
        <v>130.26943937711599</v>
      </c>
      <c r="S1415" s="1">
        <v>127.010484045185</v>
      </c>
      <c r="T1415" s="1">
        <v>0.28372100587955201</v>
      </c>
      <c r="U1415" s="1">
        <v>5292.1035018827097</v>
      </c>
      <c r="V1415" s="1">
        <f t="shared" si="85"/>
        <v>1.6455927526278498</v>
      </c>
      <c r="W1415" s="1">
        <f t="shared" si="86"/>
        <v>3.2167040791972275</v>
      </c>
      <c r="X1415" s="1">
        <f t="shared" si="87"/>
        <v>447.65978342507611</v>
      </c>
    </row>
    <row r="1416" spans="1:24" hidden="1" x14ac:dyDescent="0.3">
      <c r="A1416" s="18" t="str">
        <f t="shared" si="84"/>
        <v>ConstMin - Crawler Tractors_1995_100</v>
      </c>
      <c r="B1416" s="1" t="s">
        <v>40</v>
      </c>
      <c r="C1416" s="1">
        <v>2020</v>
      </c>
      <c r="D1416" s="1" t="s">
        <v>86</v>
      </c>
      <c r="E1416" s="1">
        <v>1995</v>
      </c>
      <c r="F1416" s="1">
        <v>100</v>
      </c>
      <c r="G1416" s="1" t="s">
        <v>5</v>
      </c>
      <c r="H1416" s="1">
        <v>1.5804766129551401E-4</v>
      </c>
      <c r="I1416" s="1">
        <v>1.9123767016757199E-4</v>
      </c>
      <c r="J1416" s="1">
        <v>2.2758863226554E-4</v>
      </c>
      <c r="K1416" s="1">
        <v>6.5962618251933804E-4</v>
      </c>
      <c r="L1416" s="1">
        <v>1.4928558449484801E-3</v>
      </c>
      <c r="M1416" s="1">
        <v>7.6737821121514393E-2</v>
      </c>
      <c r="N1416" s="1">
        <v>1.31887885365336E-4</v>
      </c>
      <c r="O1416" s="1">
        <v>1.2133685453610899E-4</v>
      </c>
      <c r="P1416" s="1">
        <v>7.0473778194114598E-7</v>
      </c>
      <c r="Q1416" s="1">
        <v>6.2632378007271705E-7</v>
      </c>
      <c r="R1416" s="1">
        <v>2489.67409468302</v>
      </c>
      <c r="S1416" s="1">
        <v>1261.7710960668201</v>
      </c>
      <c r="T1416" s="1">
        <v>3.1209310646750699</v>
      </c>
      <c r="U1416" s="1">
        <v>112144.685598909</v>
      </c>
      <c r="V1416" s="1">
        <f t="shared" si="85"/>
        <v>0.56465521958861997</v>
      </c>
      <c r="W1416" s="1">
        <f t="shared" si="86"/>
        <v>4.4078598332896703</v>
      </c>
      <c r="X1416" s="1">
        <f t="shared" si="87"/>
        <v>404.29316441764701</v>
      </c>
    </row>
    <row r="1417" spans="1:24" hidden="1" x14ac:dyDescent="0.3">
      <c r="A1417" s="18" t="str">
        <f t="shared" si="84"/>
        <v>ConstMin - Crawler Tractors_1995_175</v>
      </c>
      <c r="B1417" s="1" t="s">
        <v>40</v>
      </c>
      <c r="C1417" s="1">
        <v>2020</v>
      </c>
      <c r="D1417" s="1" t="s">
        <v>86</v>
      </c>
      <c r="E1417" s="1">
        <v>1995</v>
      </c>
      <c r="F1417" s="1">
        <v>175</v>
      </c>
      <c r="G1417" s="1" t="s">
        <v>5</v>
      </c>
      <c r="H1417" s="1">
        <v>1.12421045190924E-4</v>
      </c>
      <c r="I1417" s="1">
        <v>1.36029464681018E-4</v>
      </c>
      <c r="J1417" s="1">
        <v>1.6188630507493E-4</v>
      </c>
      <c r="K1417" s="1">
        <v>5.2822072372773197E-4</v>
      </c>
      <c r="L1417" s="1">
        <v>1.4434681088406E-3</v>
      </c>
      <c r="M1417" s="1">
        <v>7.9432520116494501E-2</v>
      </c>
      <c r="N1417" s="1">
        <v>7.5127416953769906E-5</v>
      </c>
      <c r="O1417" s="1">
        <v>6.9117223597468295E-5</v>
      </c>
      <c r="P1417" s="1">
        <v>7.3102040897716102E-7</v>
      </c>
      <c r="Q1417" s="1">
        <v>6.4831755101939899E-7</v>
      </c>
      <c r="R1417" s="1">
        <v>2577.1006358946502</v>
      </c>
      <c r="S1417" s="1">
        <v>747.39973377087802</v>
      </c>
      <c r="T1417" s="1">
        <v>1.8914733725303401</v>
      </c>
      <c r="U1417" s="1">
        <v>116332.768561437</v>
      </c>
      <c r="V1417" s="1">
        <f t="shared" si="85"/>
        <v>0.38718589325580488</v>
      </c>
      <c r="W1417" s="1">
        <f t="shared" si="86"/>
        <v>4.1085987540881979</v>
      </c>
      <c r="X1417" s="1">
        <f t="shared" si="87"/>
        <v>395.14155717192864</v>
      </c>
    </row>
    <row r="1418" spans="1:24" hidden="1" x14ac:dyDescent="0.3">
      <c r="A1418" s="18" t="str">
        <f t="shared" ref="A1418:A1481" si="88">D1418&amp;"_"&amp;E1418&amp;"_"&amp;F1418</f>
        <v>ConstMin - Crawler Tractors_1995_300</v>
      </c>
      <c r="B1418" s="1" t="s">
        <v>40</v>
      </c>
      <c r="C1418" s="1">
        <v>2020</v>
      </c>
      <c r="D1418" s="1" t="s">
        <v>86</v>
      </c>
      <c r="E1418" s="1">
        <v>1995</v>
      </c>
      <c r="F1418" s="1">
        <v>300</v>
      </c>
      <c r="G1418" s="1" t="s">
        <v>5</v>
      </c>
      <c r="H1418" s="1">
        <v>7.2065540364828399E-5</v>
      </c>
      <c r="I1418" s="1">
        <v>8.7199303841442406E-5</v>
      </c>
      <c r="J1418" s="1">
        <v>1.03774378125353E-4</v>
      </c>
      <c r="K1418" s="1">
        <v>3.38606635640966E-4</v>
      </c>
      <c r="L1418" s="1">
        <v>9.2530992828194505E-4</v>
      </c>
      <c r="M1418" s="1">
        <v>5.0918824629442402E-2</v>
      </c>
      <c r="N1418" s="1">
        <v>4.8159113712138803E-5</v>
      </c>
      <c r="O1418" s="1">
        <v>4.4306384615167703E-5</v>
      </c>
      <c r="P1418" s="1">
        <v>4.6860781894696498E-7</v>
      </c>
      <c r="Q1418" s="1">
        <v>4.1559260157089501E-7</v>
      </c>
      <c r="R1418" s="1">
        <v>1652.0051880400399</v>
      </c>
      <c r="S1418" s="1">
        <v>354.131391145919</v>
      </c>
      <c r="T1418" s="1">
        <v>0.85116301763865598</v>
      </c>
      <c r="U1418" s="1">
        <v>74957.811125886205</v>
      </c>
      <c r="V1418" s="1">
        <f t="shared" si="85"/>
        <v>0.38519861982783199</v>
      </c>
      <c r="W1418" s="1">
        <f t="shared" si="86"/>
        <v>4.0875109270975525</v>
      </c>
      <c r="X1418" s="1">
        <f t="shared" si="87"/>
        <v>416.05589506034943</v>
      </c>
    </row>
    <row r="1419" spans="1:24" hidden="1" x14ac:dyDescent="0.3">
      <c r="A1419" s="18" t="str">
        <f t="shared" si="88"/>
        <v>ConstMin - Crawler Tractors_1995_600</v>
      </c>
      <c r="B1419" s="1" t="s">
        <v>40</v>
      </c>
      <c r="C1419" s="1">
        <v>2020</v>
      </c>
      <c r="D1419" s="1" t="s">
        <v>86</v>
      </c>
      <c r="E1419" s="1">
        <v>1995</v>
      </c>
      <c r="F1419" s="1">
        <v>600</v>
      </c>
      <c r="G1419" s="1" t="s">
        <v>5</v>
      </c>
      <c r="H1419" s="1">
        <v>3.0318491196538501E-4</v>
      </c>
      <c r="I1419" s="1">
        <v>3.6685374347811598E-4</v>
      </c>
      <c r="J1419" s="1">
        <v>4.3658627323015501E-4</v>
      </c>
      <c r="K1419" s="1">
        <v>1.4673216234079799E-3</v>
      </c>
      <c r="L1419" s="1">
        <v>4.0078593688596797E-3</v>
      </c>
      <c r="M1419" s="1">
        <v>0.23421964396772799</v>
      </c>
      <c r="N1419" s="1">
        <v>1.94670239683361E-4</v>
      </c>
      <c r="O1419" s="1">
        <v>1.7909662050869199E-4</v>
      </c>
      <c r="P1419" s="1">
        <v>2.1563812143864902E-6</v>
      </c>
      <c r="Q1419" s="1">
        <v>1.9116692477475699E-6</v>
      </c>
      <c r="R1419" s="1">
        <v>7598.9984017000797</v>
      </c>
      <c r="S1419" s="1">
        <v>952.57863033888896</v>
      </c>
      <c r="T1419" s="1">
        <v>2.6480627215424799</v>
      </c>
      <c r="U1419" s="1">
        <v>343768.08967511699</v>
      </c>
      <c r="V1419" s="1">
        <f t="shared" ref="V1419:V1482" si="89">IFERROR(CONVERT(I1419,"ton","g")*365/U1419,0)</f>
        <v>0.35335886802802458</v>
      </c>
      <c r="W1419" s="1">
        <f t="shared" ref="W1419:W1482" si="90">IFERROR(CONVERT(L1419,"ton","g")*365/U1419,0)</f>
        <v>3.8604285085624355</v>
      </c>
      <c r="X1419" s="1">
        <f t="shared" ref="X1419:X1482" si="91">S1419/T1419</f>
        <v>359.72661168086603</v>
      </c>
    </row>
    <row r="1420" spans="1:24" hidden="1" x14ac:dyDescent="0.3">
      <c r="A1420" s="18" t="str">
        <f t="shared" si="88"/>
        <v>ConstMin - Crawler Tractors_1996_50</v>
      </c>
      <c r="B1420" s="1" t="s">
        <v>40</v>
      </c>
      <c r="C1420" s="1">
        <v>2020</v>
      </c>
      <c r="D1420" s="1" t="s">
        <v>86</v>
      </c>
      <c r="E1420" s="1">
        <v>1996</v>
      </c>
      <c r="F1420" s="1">
        <v>50</v>
      </c>
      <c r="G1420" s="1" t="s">
        <v>5</v>
      </c>
      <c r="H1420" s="1">
        <v>8.26135799795303E-6</v>
      </c>
      <c r="I1420" s="1">
        <v>9.9962431775231694E-6</v>
      </c>
      <c r="J1420" s="1">
        <v>1.18963555170523E-5</v>
      </c>
      <c r="K1420" s="1">
        <v>2.81815362962067E-5</v>
      </c>
      <c r="L1420" s="1">
        <v>1.9700525644833302E-5</v>
      </c>
      <c r="M1420" s="1">
        <v>1.54274799819913E-3</v>
      </c>
      <c r="N1420" s="1">
        <v>2.6814935657611302E-6</v>
      </c>
      <c r="O1420" s="1">
        <v>2.4669740805002401E-6</v>
      </c>
      <c r="P1420" s="1">
        <v>1.4015629576794699E-8</v>
      </c>
      <c r="Q1420" s="1">
        <v>1.25917017685663E-8</v>
      </c>
      <c r="R1420" s="1">
        <v>50.052759768333097</v>
      </c>
      <c r="S1420" s="1">
        <v>45.149906288487699</v>
      </c>
      <c r="T1420" s="1">
        <v>9.4573668626517296E-2</v>
      </c>
      <c r="U1420" s="1">
        <v>2031.74578298195</v>
      </c>
      <c r="V1420" s="1">
        <f t="shared" si="89"/>
        <v>1.629131144524405</v>
      </c>
      <c r="W1420" s="1">
        <f t="shared" si="90"/>
        <v>3.2106801846983455</v>
      </c>
      <c r="X1420" s="1">
        <f t="shared" si="91"/>
        <v>477.40461953305487</v>
      </c>
    </row>
    <row r="1421" spans="1:24" hidden="1" x14ac:dyDescent="0.3">
      <c r="A1421" s="18" t="str">
        <f t="shared" si="88"/>
        <v>ConstMin - Crawler Tractors_1996_100</v>
      </c>
      <c r="B1421" s="1" t="s">
        <v>40</v>
      </c>
      <c r="C1421" s="1">
        <v>2020</v>
      </c>
      <c r="D1421" s="1" t="s">
        <v>86</v>
      </c>
      <c r="E1421" s="1">
        <v>1996</v>
      </c>
      <c r="F1421" s="1">
        <v>100</v>
      </c>
      <c r="G1421" s="1" t="s">
        <v>5</v>
      </c>
      <c r="H1421" s="1">
        <v>1.6797355689746201E-4</v>
      </c>
      <c r="I1421" s="1">
        <v>2.03248003845929E-4</v>
      </c>
      <c r="J1421" s="1">
        <v>2.41881921932345E-4</v>
      </c>
      <c r="K1421" s="1">
        <v>7.0251135495776095E-4</v>
      </c>
      <c r="L1421" s="1">
        <v>1.5905896635156299E-3</v>
      </c>
      <c r="M1421" s="1">
        <v>8.2072395027136605E-2</v>
      </c>
      <c r="N1421" s="1">
        <v>1.3989329669299099E-4</v>
      </c>
      <c r="O1421" s="1">
        <v>1.28701832957552E-4</v>
      </c>
      <c r="P1421" s="1">
        <v>7.5376078633100103E-7</v>
      </c>
      <c r="Q1421" s="1">
        <v>6.6986385515975698E-7</v>
      </c>
      <c r="R1421" s="1">
        <v>2662.7484700678601</v>
      </c>
      <c r="S1421" s="1">
        <v>1302.91236581568</v>
      </c>
      <c r="T1421" s="1">
        <v>3.21550473330158</v>
      </c>
      <c r="U1421" s="1">
        <v>118794.951000841</v>
      </c>
      <c r="V1421" s="1">
        <f t="shared" si="89"/>
        <v>0.56652216596277483</v>
      </c>
      <c r="W1421" s="1">
        <f t="shared" si="90"/>
        <v>4.4335210397242228</v>
      </c>
      <c r="X1421" s="1">
        <f t="shared" si="91"/>
        <v>405.19684276063566</v>
      </c>
    </row>
    <row r="1422" spans="1:24" hidden="1" x14ac:dyDescent="0.3">
      <c r="A1422" s="18" t="str">
        <f t="shared" si="88"/>
        <v>ConstMin - Crawler Tractors_1996_175</v>
      </c>
      <c r="B1422" s="1" t="s">
        <v>40</v>
      </c>
      <c r="C1422" s="1">
        <v>2020</v>
      </c>
      <c r="D1422" s="1" t="s">
        <v>86</v>
      </c>
      <c r="E1422" s="1">
        <v>1996</v>
      </c>
      <c r="F1422" s="1">
        <v>175</v>
      </c>
      <c r="G1422" s="1" t="s">
        <v>5</v>
      </c>
      <c r="H1422" s="1">
        <v>1.09371875902559E-4</v>
      </c>
      <c r="I1422" s="1">
        <v>1.3233996984209599E-4</v>
      </c>
      <c r="J1422" s="1">
        <v>1.5749550129968501E-4</v>
      </c>
      <c r="K1422" s="1">
        <v>5.1496604961700501E-4</v>
      </c>
      <c r="L1422" s="1">
        <v>1.40783688505353E-3</v>
      </c>
      <c r="M1422" s="1">
        <v>7.7766678190238497E-2</v>
      </c>
      <c r="N1422" s="1">
        <v>7.2945975874214296E-5</v>
      </c>
      <c r="O1422" s="1">
        <v>6.7110297804277196E-5</v>
      </c>
      <c r="P1422" s="1">
        <v>7.1571034932994701E-7</v>
      </c>
      <c r="Q1422" s="1">
        <v>6.3472117315763895E-7</v>
      </c>
      <c r="R1422" s="1">
        <v>2523.0542291942402</v>
      </c>
      <c r="S1422" s="1">
        <v>751.09189900474996</v>
      </c>
      <c r="T1422" s="1">
        <v>1.8914733725303401</v>
      </c>
      <c r="U1422" s="1">
        <v>114729.28757297499</v>
      </c>
      <c r="V1422" s="1">
        <f t="shared" si="89"/>
        <v>0.38194896299345377</v>
      </c>
      <c r="W1422" s="1">
        <f t="shared" si="90"/>
        <v>4.0631854378667542</v>
      </c>
      <c r="X1422" s="1">
        <f t="shared" si="91"/>
        <v>397.09356204151487</v>
      </c>
    </row>
    <row r="1423" spans="1:24" hidden="1" x14ac:dyDescent="0.3">
      <c r="A1423" s="18" t="str">
        <f t="shared" si="88"/>
        <v>ConstMin - Crawler Tractors_1996_300</v>
      </c>
      <c r="B1423" s="1" t="s">
        <v>40</v>
      </c>
      <c r="C1423" s="1">
        <v>2020</v>
      </c>
      <c r="D1423" s="1" t="s">
        <v>86</v>
      </c>
      <c r="E1423" s="1">
        <v>1996</v>
      </c>
      <c r="F1423" s="1">
        <v>300</v>
      </c>
      <c r="G1423" s="1" t="s">
        <v>5</v>
      </c>
      <c r="H1423" s="1">
        <v>7.7716046216445993E-5</v>
      </c>
      <c r="I1423" s="1">
        <v>9.4036415921899602E-5</v>
      </c>
      <c r="J1423" s="1">
        <v>1.1191110655168199E-4</v>
      </c>
      <c r="K1423" s="1">
        <v>2.6502330883003899E-4</v>
      </c>
      <c r="L1423" s="1">
        <v>1.65955230397885E-3</v>
      </c>
      <c r="M1423" s="1">
        <v>0.11748771407197101</v>
      </c>
      <c r="N1423" s="1">
        <v>4.25075932279139E-5</v>
      </c>
      <c r="O1423" s="1">
        <v>3.9106985769680803E-5</v>
      </c>
      <c r="P1423" s="1">
        <v>1.0839006992435099E-6</v>
      </c>
      <c r="Q1423" s="1">
        <v>9.5891892829661494E-7</v>
      </c>
      <c r="R1423" s="1">
        <v>3811.75949347494</v>
      </c>
      <c r="S1423" s="1">
        <v>835.69522807803696</v>
      </c>
      <c r="T1423" s="1">
        <v>2.1751943784098899</v>
      </c>
      <c r="U1423" s="1">
        <v>172007.87868354001</v>
      </c>
      <c r="V1423" s="1">
        <f t="shared" si="89"/>
        <v>0.18102407166616247</v>
      </c>
      <c r="W1423" s="1">
        <f t="shared" si="90"/>
        <v>3.1947082655587424</v>
      </c>
      <c r="X1423" s="1">
        <f t="shared" si="91"/>
        <v>384.19335594685873</v>
      </c>
    </row>
    <row r="1424" spans="1:24" hidden="1" x14ac:dyDescent="0.3">
      <c r="A1424" s="18" t="str">
        <f t="shared" si="88"/>
        <v>ConstMin - Crawler Tractors_1996_600</v>
      </c>
      <c r="B1424" s="1" t="s">
        <v>40</v>
      </c>
      <c r="C1424" s="1">
        <v>2020</v>
      </c>
      <c r="D1424" s="1" t="s">
        <v>86</v>
      </c>
      <c r="E1424" s="1">
        <v>1996</v>
      </c>
      <c r="F1424" s="1">
        <v>600</v>
      </c>
      <c r="G1424" s="1" t="s">
        <v>5</v>
      </c>
      <c r="H1424" s="1">
        <v>1.7389083318440301E-4</v>
      </c>
      <c r="I1424" s="1">
        <v>2.10407908153128E-4</v>
      </c>
      <c r="J1424" s="1">
        <v>2.5040279978553998E-4</v>
      </c>
      <c r="K1424" s="1">
        <v>6.0958007827990402E-4</v>
      </c>
      <c r="L1424" s="1">
        <v>3.8130768314371499E-3</v>
      </c>
      <c r="M1424" s="1">
        <v>0.28660848159015301</v>
      </c>
      <c r="N1424" s="1">
        <v>1.0369626175245E-4</v>
      </c>
      <c r="O1424" s="1">
        <v>9.5400560812254696E-5</v>
      </c>
      <c r="P1424" s="1">
        <v>2.6446208210308799E-6</v>
      </c>
      <c r="Q1424" s="1">
        <v>2.3392598977522799E-6</v>
      </c>
      <c r="R1424" s="1">
        <v>9298.6965423674992</v>
      </c>
      <c r="S1424" s="1">
        <v>1140.56258596058</v>
      </c>
      <c r="T1424" s="1">
        <v>2.8372100587955198</v>
      </c>
      <c r="U1424" s="1">
        <v>419133.82375258597</v>
      </c>
      <c r="V1424" s="1">
        <f t="shared" si="89"/>
        <v>0.16622561557104942</v>
      </c>
      <c r="W1424" s="1">
        <f t="shared" si="90"/>
        <v>3.012391735124639</v>
      </c>
      <c r="X1424" s="1">
        <f t="shared" si="91"/>
        <v>402.00145999932863</v>
      </c>
    </row>
    <row r="1425" spans="1:24" hidden="1" x14ac:dyDescent="0.3">
      <c r="A1425" s="18" t="str">
        <f t="shared" si="88"/>
        <v>ConstMin - Crawler Tractors_1996_9999</v>
      </c>
      <c r="B1425" s="1" t="s">
        <v>40</v>
      </c>
      <c r="C1425" s="1">
        <v>2020</v>
      </c>
      <c r="D1425" s="1" t="s">
        <v>86</v>
      </c>
      <c r="E1425" s="1">
        <v>1996</v>
      </c>
      <c r="F1425" s="1">
        <v>9999</v>
      </c>
      <c r="G1425" s="1" t="s">
        <v>5</v>
      </c>
      <c r="H1425" s="1">
        <v>2.5132450556723199E-5</v>
      </c>
      <c r="I1425" s="1">
        <v>3.04102651736351E-5</v>
      </c>
      <c r="J1425" s="1">
        <v>3.6190728801681403E-5</v>
      </c>
      <c r="K1425" s="1">
        <v>1.4296626536203799E-4</v>
      </c>
      <c r="L1425" s="1">
        <v>3.98237603058993E-4</v>
      </c>
      <c r="M1425" s="1">
        <v>2.28975017181649E-2</v>
      </c>
      <c r="N1425" s="1">
        <v>1.3964611096732899E-5</v>
      </c>
      <c r="O1425" s="1">
        <v>1.28474422089943E-5</v>
      </c>
      <c r="P1425" s="1">
        <v>2.10944785104691E-7</v>
      </c>
      <c r="Q1425" s="1">
        <v>1.86886330895859E-7</v>
      </c>
      <c r="R1425" s="1">
        <v>742.88422615497802</v>
      </c>
      <c r="S1425" s="1">
        <v>43.567549759685598</v>
      </c>
      <c r="T1425" s="1">
        <v>9.4573668626517296E-2</v>
      </c>
      <c r="U1425" s="1">
        <v>33547.013314957898</v>
      </c>
      <c r="V1425" s="1">
        <f t="shared" si="89"/>
        <v>0.30016147219250866</v>
      </c>
      <c r="W1425" s="1">
        <f t="shared" si="90"/>
        <v>3.9307643170516458</v>
      </c>
      <c r="X1425" s="1">
        <f t="shared" si="91"/>
        <v>460.67314922231736</v>
      </c>
    </row>
    <row r="1426" spans="1:24" hidden="1" x14ac:dyDescent="0.3">
      <c r="A1426" s="18" t="str">
        <f t="shared" si="88"/>
        <v>ConstMin - Crawler Tractors_1997_25</v>
      </c>
      <c r="B1426" s="1" t="s">
        <v>40</v>
      </c>
      <c r="C1426" s="1">
        <v>2020</v>
      </c>
      <c r="D1426" s="1" t="s">
        <v>86</v>
      </c>
      <c r="E1426" s="1">
        <v>1997</v>
      </c>
      <c r="F1426" s="1">
        <v>25</v>
      </c>
      <c r="G1426" s="1" t="s">
        <v>5</v>
      </c>
      <c r="H1426" s="1">
        <v>0</v>
      </c>
      <c r="I1426" s="1">
        <v>0</v>
      </c>
      <c r="J1426" s="1">
        <v>0</v>
      </c>
      <c r="K1426" s="1">
        <v>0</v>
      </c>
      <c r="L1426" s="1">
        <v>0</v>
      </c>
      <c r="M1426" s="1">
        <v>0</v>
      </c>
      <c r="N1426" s="1">
        <v>0</v>
      </c>
      <c r="O1426" s="1">
        <v>0</v>
      </c>
      <c r="P1426" s="1">
        <v>0</v>
      </c>
      <c r="Q1426" s="1">
        <v>0</v>
      </c>
      <c r="R1426" s="1">
        <v>0</v>
      </c>
      <c r="S1426" s="1">
        <v>0</v>
      </c>
      <c r="T1426" s="1">
        <v>0</v>
      </c>
      <c r="U1426" s="1">
        <v>0</v>
      </c>
      <c r="V1426" s="1">
        <f t="shared" si="89"/>
        <v>0</v>
      </c>
      <c r="W1426" s="1">
        <f t="shared" si="90"/>
        <v>0</v>
      </c>
      <c r="X1426" s="1" t="e">
        <f t="shared" si="91"/>
        <v>#DIV/0!</v>
      </c>
    </row>
    <row r="1427" spans="1:24" hidden="1" x14ac:dyDescent="0.3">
      <c r="A1427" s="18" t="str">
        <f t="shared" si="88"/>
        <v>ConstMin - Crawler Tractors_1997_100</v>
      </c>
      <c r="B1427" s="1" t="s">
        <v>40</v>
      </c>
      <c r="C1427" s="1">
        <v>2020</v>
      </c>
      <c r="D1427" s="1" t="s">
        <v>86</v>
      </c>
      <c r="E1427" s="1">
        <v>1997</v>
      </c>
      <c r="F1427" s="1">
        <v>100</v>
      </c>
      <c r="G1427" s="1" t="s">
        <v>5</v>
      </c>
      <c r="H1427" s="1">
        <v>1.9692604354405101E-4</v>
      </c>
      <c r="I1427" s="1">
        <v>2.38280512688302E-4</v>
      </c>
      <c r="J1427" s="1">
        <v>2.8357350270343402E-4</v>
      </c>
      <c r="K1427" s="1">
        <v>8.2548525945197503E-4</v>
      </c>
      <c r="L1427" s="1">
        <v>1.86989436946475E-3</v>
      </c>
      <c r="M1427" s="1">
        <v>9.6885091300333306E-2</v>
      </c>
      <c r="N1427" s="1">
        <v>1.6364673246198501E-4</v>
      </c>
      <c r="O1427" s="1">
        <v>1.5055499386502601E-4</v>
      </c>
      <c r="P1427" s="1">
        <v>8.8984293463006401E-7</v>
      </c>
      <c r="Q1427" s="1">
        <v>7.90763090860059E-7</v>
      </c>
      <c r="R1427" s="1">
        <v>3143.3300873825901</v>
      </c>
      <c r="S1427" s="1">
        <v>1572.4404278883101</v>
      </c>
      <c r="T1427" s="1">
        <v>3.68837307643417</v>
      </c>
      <c r="U1427" s="1">
        <v>142124.42328990501</v>
      </c>
      <c r="V1427" s="1">
        <f t="shared" si="89"/>
        <v>0.55514752904843379</v>
      </c>
      <c r="W1427" s="1">
        <f t="shared" si="90"/>
        <v>4.3564923840324488</v>
      </c>
      <c r="X1427" s="1">
        <f t="shared" si="91"/>
        <v>426.32358367839174</v>
      </c>
    </row>
    <row r="1428" spans="1:24" hidden="1" x14ac:dyDescent="0.3">
      <c r="A1428" s="18" t="str">
        <f t="shared" si="88"/>
        <v>ConstMin - Crawler Tractors_1997_175</v>
      </c>
      <c r="B1428" s="1" t="s">
        <v>40</v>
      </c>
      <c r="C1428" s="1">
        <v>2020</v>
      </c>
      <c r="D1428" s="1" t="s">
        <v>86</v>
      </c>
      <c r="E1428" s="1">
        <v>1997</v>
      </c>
      <c r="F1428" s="1">
        <v>175</v>
      </c>
      <c r="G1428" s="1" t="s">
        <v>5</v>
      </c>
      <c r="H1428" s="1">
        <v>2.14407226240228E-4</v>
      </c>
      <c r="I1428" s="1">
        <v>2.5943274375067599E-4</v>
      </c>
      <c r="J1428" s="1">
        <v>3.0874640578592899E-4</v>
      </c>
      <c r="K1428" s="1">
        <v>1.0118330314762101E-3</v>
      </c>
      <c r="L1428" s="1">
        <v>2.3836536819741199E-3</v>
      </c>
      <c r="M1428" s="1">
        <v>0.153506767094548</v>
      </c>
      <c r="N1428" s="1">
        <v>1.5854299944988501E-4</v>
      </c>
      <c r="O1428" s="1">
        <v>1.4585955949389501E-4</v>
      </c>
      <c r="P1428" s="1">
        <v>1.41281397146042E-6</v>
      </c>
      <c r="Q1428" s="1">
        <v>1.25290159699939E-6</v>
      </c>
      <c r="R1428" s="1">
        <v>4980.3580008956997</v>
      </c>
      <c r="S1428" s="1">
        <v>1464.10175088299</v>
      </c>
      <c r="T1428" s="1">
        <v>3.4992257391811399</v>
      </c>
      <c r="U1428" s="1">
        <v>221395.92692406301</v>
      </c>
      <c r="V1428" s="1">
        <f t="shared" si="89"/>
        <v>0.38801075408988345</v>
      </c>
      <c r="W1428" s="1">
        <f t="shared" si="90"/>
        <v>3.5650213202106475</v>
      </c>
      <c r="X1428" s="1">
        <f t="shared" si="91"/>
        <v>418.40734494185767</v>
      </c>
    </row>
    <row r="1429" spans="1:24" hidden="1" x14ac:dyDescent="0.3">
      <c r="A1429" s="18" t="str">
        <f t="shared" si="88"/>
        <v>ConstMin - Crawler Tractors_1997_300</v>
      </c>
      <c r="B1429" s="1" t="s">
        <v>40</v>
      </c>
      <c r="C1429" s="1">
        <v>2020</v>
      </c>
      <c r="D1429" s="1" t="s">
        <v>86</v>
      </c>
      <c r="E1429" s="1">
        <v>1997</v>
      </c>
      <c r="F1429" s="1">
        <v>300</v>
      </c>
      <c r="G1429" s="1" t="s">
        <v>5</v>
      </c>
      <c r="H1429" s="1">
        <v>7.5532693628945603E-5</v>
      </c>
      <c r="I1429" s="1">
        <v>9.1394559291024097E-5</v>
      </c>
      <c r="J1429" s="1">
        <v>1.0876707882568101E-4</v>
      </c>
      <c r="K1429" s="1">
        <v>2.5816866787592202E-4</v>
      </c>
      <c r="L1429" s="1">
        <v>1.6173509270493199E-3</v>
      </c>
      <c r="M1429" s="1">
        <v>0.114977747441147</v>
      </c>
      <c r="N1429" s="1">
        <v>4.1286899972052201E-5</v>
      </c>
      <c r="O1429" s="1">
        <v>3.7983947974288002E-5</v>
      </c>
      <c r="P1429" s="1">
        <v>1.0607603135866E-6</v>
      </c>
      <c r="Q1429" s="1">
        <v>9.3843291807246395E-7</v>
      </c>
      <c r="R1429" s="1">
        <v>3730.3263903720099</v>
      </c>
      <c r="S1429" s="1">
        <v>849.30349422573602</v>
      </c>
      <c r="T1429" s="1">
        <v>2.1751943784098899</v>
      </c>
      <c r="U1429" s="1">
        <v>170229.96123394099</v>
      </c>
      <c r="V1429" s="1">
        <f t="shared" si="89"/>
        <v>0.17777592352719482</v>
      </c>
      <c r="W1429" s="1">
        <f t="shared" si="90"/>
        <v>3.1459865549348476</v>
      </c>
      <c r="X1429" s="1">
        <f t="shared" si="91"/>
        <v>390.44947093261322</v>
      </c>
    </row>
    <row r="1430" spans="1:24" hidden="1" x14ac:dyDescent="0.3">
      <c r="A1430" s="18" t="str">
        <f t="shared" si="88"/>
        <v>ConstMin - Crawler Tractors_1997_600</v>
      </c>
      <c r="B1430" s="1" t="s">
        <v>40</v>
      </c>
      <c r="C1430" s="1">
        <v>2020</v>
      </c>
      <c r="D1430" s="1" t="s">
        <v>86</v>
      </c>
      <c r="E1430" s="1">
        <v>1997</v>
      </c>
      <c r="F1430" s="1">
        <v>600</v>
      </c>
      <c r="G1430" s="1" t="s">
        <v>5</v>
      </c>
      <c r="H1430" s="1">
        <v>1.0765385058715301E-4</v>
      </c>
      <c r="I1430" s="1">
        <v>1.3026115921045499E-4</v>
      </c>
      <c r="J1430" s="1">
        <v>1.5502154484549999E-4</v>
      </c>
      <c r="K1430" s="1">
        <v>3.7815118718923299E-4</v>
      </c>
      <c r="L1430" s="1">
        <v>2.3665929096526898E-3</v>
      </c>
      <c r="M1430" s="1">
        <v>0.178448619104314</v>
      </c>
      <c r="N1430" s="1">
        <v>6.4078401700136403E-5</v>
      </c>
      <c r="O1430" s="1">
        <v>5.8952129564125502E-5</v>
      </c>
      <c r="P1430" s="1">
        <v>1.6466163636232299E-6</v>
      </c>
      <c r="Q1430" s="1">
        <v>1.4564736401518099E-6</v>
      </c>
      <c r="R1430" s="1">
        <v>5789.5689208122503</v>
      </c>
      <c r="S1430" s="1">
        <v>778.09745042963903</v>
      </c>
      <c r="T1430" s="1">
        <v>2.1751943784098899</v>
      </c>
      <c r="U1430" s="1">
        <v>262117.34982299301</v>
      </c>
      <c r="V1430" s="1">
        <f t="shared" si="89"/>
        <v>0.16455374516237103</v>
      </c>
      <c r="W1430" s="1">
        <f t="shared" si="90"/>
        <v>2.9896227618309608</v>
      </c>
      <c r="X1430" s="1">
        <f t="shared" si="91"/>
        <v>357.71398554203859</v>
      </c>
    </row>
    <row r="1431" spans="1:24" hidden="1" x14ac:dyDescent="0.3">
      <c r="A1431" s="18" t="str">
        <f t="shared" si="88"/>
        <v>ConstMin - Crawler Tractors_1997_750</v>
      </c>
      <c r="B1431" s="1" t="s">
        <v>40</v>
      </c>
      <c r="C1431" s="1">
        <v>2020</v>
      </c>
      <c r="D1431" s="1" t="s">
        <v>86</v>
      </c>
      <c r="E1431" s="1">
        <v>1997</v>
      </c>
      <c r="F1431" s="1">
        <v>750</v>
      </c>
      <c r="G1431" s="1" t="s">
        <v>5</v>
      </c>
      <c r="H1431" s="1">
        <v>8.9801889315475905E-5</v>
      </c>
      <c r="I1431" s="1">
        <v>1.08660286071725E-4</v>
      </c>
      <c r="J1431" s="1">
        <v>1.2931472061428499E-4</v>
      </c>
      <c r="K1431" s="1">
        <v>3.1544334802024998E-4</v>
      </c>
      <c r="L1431" s="1">
        <v>1.9741468918045599E-3</v>
      </c>
      <c r="M1431" s="1">
        <v>0.14885694337827499</v>
      </c>
      <c r="N1431" s="1">
        <v>5.3452445087690502E-5</v>
      </c>
      <c r="O1431" s="1">
        <v>4.91762494806753E-5</v>
      </c>
      <c r="P1431" s="1">
        <v>1.37356220538934E-6</v>
      </c>
      <c r="Q1431" s="1">
        <v>1.21495036090635E-6</v>
      </c>
      <c r="R1431" s="1">
        <v>4829.4995912867398</v>
      </c>
      <c r="S1431" s="1">
        <v>349.17334068900601</v>
      </c>
      <c r="T1431" s="1">
        <v>0.75658934901213803</v>
      </c>
      <c r="U1431" s="1">
        <v>216618.41122994199</v>
      </c>
      <c r="V1431" s="1">
        <f t="shared" si="89"/>
        <v>0.16609787586909169</v>
      </c>
      <c r="W1431" s="1">
        <f t="shared" si="90"/>
        <v>3.0176766253483271</v>
      </c>
      <c r="X1431" s="1">
        <f t="shared" si="91"/>
        <v>461.50972273785499</v>
      </c>
    </row>
    <row r="1432" spans="1:24" hidden="1" x14ac:dyDescent="0.3">
      <c r="A1432" s="18" t="str">
        <f t="shared" si="88"/>
        <v>ConstMin - Crawler Tractors_1998_50</v>
      </c>
      <c r="B1432" s="1" t="s">
        <v>40</v>
      </c>
      <c r="C1432" s="1">
        <v>2020</v>
      </c>
      <c r="D1432" s="1" t="s">
        <v>86</v>
      </c>
      <c r="E1432" s="1">
        <v>1998</v>
      </c>
      <c r="F1432" s="1">
        <v>50</v>
      </c>
      <c r="G1432" s="1" t="s">
        <v>5</v>
      </c>
      <c r="H1432" s="1">
        <v>1.8532260730968701E-5</v>
      </c>
      <c r="I1432" s="1">
        <v>2.2424035484472098E-5</v>
      </c>
      <c r="J1432" s="1">
        <v>2.6686455452594901E-5</v>
      </c>
      <c r="K1432" s="1">
        <v>6.33653514491849E-5</v>
      </c>
      <c r="L1432" s="1">
        <v>4.5038934162026798E-5</v>
      </c>
      <c r="M1432" s="1">
        <v>3.5484830312331201E-3</v>
      </c>
      <c r="N1432" s="1">
        <v>6.04742524186301E-6</v>
      </c>
      <c r="O1432" s="1">
        <v>5.5636312225139698E-6</v>
      </c>
      <c r="P1432" s="1">
        <v>3.2251517551254003E-8</v>
      </c>
      <c r="Q1432" s="1">
        <v>2.8962241475771E-8</v>
      </c>
      <c r="R1432" s="1">
        <v>115.126623992801</v>
      </c>
      <c r="S1432" s="1">
        <v>100.532384796562</v>
      </c>
      <c r="T1432" s="1">
        <v>0.18914733725303401</v>
      </c>
      <c r="U1432" s="1">
        <v>4674.7558930401601</v>
      </c>
      <c r="V1432" s="1">
        <f t="shared" si="89"/>
        <v>1.5883398603382957</v>
      </c>
      <c r="W1432" s="1">
        <f t="shared" si="90"/>
        <v>3.1901989472963699</v>
      </c>
      <c r="X1432" s="1">
        <f t="shared" si="91"/>
        <v>531.50304020443946</v>
      </c>
    </row>
    <row r="1433" spans="1:24" hidden="1" x14ac:dyDescent="0.3">
      <c r="A1433" s="18" t="str">
        <f t="shared" si="88"/>
        <v>ConstMin - Crawler Tractors_1998_100</v>
      </c>
      <c r="B1433" s="1" t="s">
        <v>40</v>
      </c>
      <c r="C1433" s="1">
        <v>2020</v>
      </c>
      <c r="D1433" s="1" t="s">
        <v>86</v>
      </c>
      <c r="E1433" s="1">
        <v>1998</v>
      </c>
      <c r="F1433" s="1">
        <v>100</v>
      </c>
      <c r="G1433" s="1" t="s">
        <v>5</v>
      </c>
      <c r="H1433" s="1">
        <v>4.3059087487040101E-4</v>
      </c>
      <c r="I1433" s="1">
        <v>5.2101495859318604E-4</v>
      </c>
      <c r="J1433" s="1">
        <v>6.2005085981337797E-4</v>
      </c>
      <c r="K1433" s="1">
        <v>1.8095010996384501E-3</v>
      </c>
      <c r="L1433" s="1">
        <v>3.29941300221315E-3</v>
      </c>
      <c r="M1433" s="1">
        <v>0.21344421787121801</v>
      </c>
      <c r="N1433" s="1">
        <v>3.9662458645296398E-4</v>
      </c>
      <c r="O1433" s="1">
        <v>3.6489461953672698E-4</v>
      </c>
      <c r="P1433" s="1">
        <v>1.9604799183713502E-6</v>
      </c>
      <c r="Q1433" s="1">
        <v>1.7421030128034901E-6</v>
      </c>
      <c r="R1433" s="1">
        <v>6924.9625820411102</v>
      </c>
      <c r="S1433" s="1">
        <v>3432.0258205365899</v>
      </c>
      <c r="T1433" s="1">
        <v>7.9441881646274499</v>
      </c>
      <c r="U1433" s="1">
        <v>311333.770862962</v>
      </c>
      <c r="V1433" s="1">
        <f t="shared" si="89"/>
        <v>0.55413114590695545</v>
      </c>
      <c r="W1433" s="1">
        <f t="shared" si="90"/>
        <v>3.5091267104372004</v>
      </c>
      <c r="X1433" s="1">
        <f t="shared" si="91"/>
        <v>432.01718657900619</v>
      </c>
    </row>
    <row r="1434" spans="1:24" hidden="1" x14ac:dyDescent="0.3">
      <c r="A1434" s="18" t="str">
        <f t="shared" si="88"/>
        <v>ConstMin - Crawler Tractors_1998_175</v>
      </c>
      <c r="B1434" s="1" t="s">
        <v>40</v>
      </c>
      <c r="C1434" s="1">
        <v>2020</v>
      </c>
      <c r="D1434" s="1" t="s">
        <v>86</v>
      </c>
      <c r="E1434" s="1">
        <v>1998</v>
      </c>
      <c r="F1434" s="1">
        <v>175</v>
      </c>
      <c r="G1434" s="1" t="s">
        <v>5</v>
      </c>
      <c r="H1434" s="1">
        <v>2.5073299305143902E-4</v>
      </c>
      <c r="I1434" s="1">
        <v>3.03386921592241E-4</v>
      </c>
      <c r="J1434" s="1">
        <v>3.6105550999407301E-4</v>
      </c>
      <c r="K1434" s="1">
        <v>1.18623793916151E-3</v>
      </c>
      <c r="L1434" s="1">
        <v>2.79589282159475E-3</v>
      </c>
      <c r="M1434" s="1">
        <v>0.18087070523052101</v>
      </c>
      <c r="N1434" s="1">
        <v>1.84960585579096E-4</v>
      </c>
      <c r="O1434" s="1">
        <v>1.70163738732768E-4</v>
      </c>
      <c r="P1434" s="1">
        <v>1.6647173767373001E-6</v>
      </c>
      <c r="Q1434" s="1">
        <v>1.4762423815111099E-6</v>
      </c>
      <c r="R1434" s="1">
        <v>5868.1508377259597</v>
      </c>
      <c r="S1434" s="1">
        <v>1737.42746862475</v>
      </c>
      <c r="T1434" s="1">
        <v>3.8775204136872099</v>
      </c>
      <c r="U1434" s="1">
        <v>265911.15525903198</v>
      </c>
      <c r="V1434" s="1">
        <f t="shared" si="89"/>
        <v>0.37778864388115524</v>
      </c>
      <c r="W1434" s="1">
        <f t="shared" si="90"/>
        <v>3.4815494088007206</v>
      </c>
      <c r="X1434" s="1">
        <f t="shared" si="91"/>
        <v>448.07693661439583</v>
      </c>
    </row>
    <row r="1435" spans="1:24" hidden="1" x14ac:dyDescent="0.3">
      <c r="A1435" s="18" t="str">
        <f t="shared" si="88"/>
        <v>ConstMin - Crawler Tractors_1998_300</v>
      </c>
      <c r="B1435" s="1" t="s">
        <v>40</v>
      </c>
      <c r="C1435" s="1">
        <v>2020</v>
      </c>
      <c r="D1435" s="1" t="s">
        <v>86</v>
      </c>
      <c r="E1435" s="1">
        <v>1998</v>
      </c>
      <c r="F1435" s="1">
        <v>300</v>
      </c>
      <c r="G1435" s="1" t="s">
        <v>5</v>
      </c>
      <c r="H1435" s="1">
        <v>7.6510563987058306E-5</v>
      </c>
      <c r="I1435" s="1">
        <v>9.25777824243406E-5</v>
      </c>
      <c r="J1435" s="1">
        <v>1.10175212141364E-4</v>
      </c>
      <c r="K1435" s="1">
        <v>2.6216783484191299E-4</v>
      </c>
      <c r="L1435" s="1">
        <v>1.6432049835860101E-3</v>
      </c>
      <c r="M1435" s="1">
        <v>0.117345221083986</v>
      </c>
      <c r="N1435" s="1">
        <v>4.1791972841286302E-5</v>
      </c>
      <c r="O1435" s="1">
        <v>3.84486150139834E-5</v>
      </c>
      <c r="P1435" s="1">
        <v>1.0826194453719101E-6</v>
      </c>
      <c r="Q1435" s="1">
        <v>9.5775591968411298E-7</v>
      </c>
      <c r="R1435" s="1">
        <v>3807.1364654077302</v>
      </c>
      <c r="S1435" s="1">
        <v>820.08264366052299</v>
      </c>
      <c r="T1435" s="1">
        <v>1.70232603527731</v>
      </c>
      <c r="U1435" s="1">
        <v>170258.26885329801</v>
      </c>
      <c r="V1435" s="1">
        <f t="shared" si="89"/>
        <v>0.18004752718371675</v>
      </c>
      <c r="W1435" s="1">
        <f t="shared" si="90"/>
        <v>3.1957450935099803</v>
      </c>
      <c r="X1435" s="1">
        <f t="shared" si="91"/>
        <v>481.74240813213612</v>
      </c>
    </row>
    <row r="1436" spans="1:24" hidden="1" x14ac:dyDescent="0.3">
      <c r="A1436" s="18" t="str">
        <f t="shared" si="88"/>
        <v>ConstMin - Crawler Tractors_1998_600</v>
      </c>
      <c r="B1436" s="1" t="s">
        <v>40</v>
      </c>
      <c r="C1436" s="1">
        <v>2020</v>
      </c>
      <c r="D1436" s="1" t="s">
        <v>86</v>
      </c>
      <c r="E1436" s="1">
        <v>1998</v>
      </c>
      <c r="F1436" s="1">
        <v>600</v>
      </c>
      <c r="G1436" s="1" t="s">
        <v>5</v>
      </c>
      <c r="H1436" s="1">
        <v>1.97744636394435E-4</v>
      </c>
      <c r="I1436" s="1">
        <v>2.3927101003726699E-4</v>
      </c>
      <c r="J1436" s="1">
        <v>2.8475227640798698E-4</v>
      </c>
      <c r="K1436" s="1">
        <v>6.9615151598899502E-4</v>
      </c>
      <c r="L1436" s="1">
        <v>4.35907383256474E-3</v>
      </c>
      <c r="M1436" s="1">
        <v>0.32982021644322002</v>
      </c>
      <c r="N1436" s="1">
        <v>1.17463987035627E-4</v>
      </c>
      <c r="O1436" s="1">
        <v>1.08066868072777E-4</v>
      </c>
      <c r="P1436" s="1">
        <v>3.0434191250409199E-6</v>
      </c>
      <c r="Q1436" s="1">
        <v>2.6919482686380799E-6</v>
      </c>
      <c r="R1436" s="1">
        <v>10700.6536904553</v>
      </c>
      <c r="S1436" s="1">
        <v>1448.27818559497</v>
      </c>
      <c r="T1436" s="1">
        <v>3.5937994078076501</v>
      </c>
      <c r="U1436" s="1">
        <v>484715.84116833901</v>
      </c>
      <c r="V1436" s="1">
        <f t="shared" si="89"/>
        <v>0.16345246341661426</v>
      </c>
      <c r="W1436" s="1">
        <f t="shared" si="90"/>
        <v>2.9778005953861064</v>
      </c>
      <c r="X1436" s="1">
        <f t="shared" si="91"/>
        <v>402.99360683529994</v>
      </c>
    </row>
    <row r="1437" spans="1:24" hidden="1" x14ac:dyDescent="0.3">
      <c r="A1437" s="18" t="str">
        <f t="shared" si="88"/>
        <v>ConstMin - Crawler Tractors_1998_750</v>
      </c>
      <c r="B1437" s="1" t="s">
        <v>40</v>
      </c>
      <c r="C1437" s="1">
        <v>2020</v>
      </c>
      <c r="D1437" s="1" t="s">
        <v>86</v>
      </c>
      <c r="E1437" s="1">
        <v>1998</v>
      </c>
      <c r="F1437" s="1">
        <v>750</v>
      </c>
      <c r="G1437" s="1" t="s">
        <v>5</v>
      </c>
      <c r="H1437" s="1">
        <v>3.4784847129030997E-5</v>
      </c>
      <c r="I1437" s="1">
        <v>4.2089665026127499E-5</v>
      </c>
      <c r="J1437" s="1">
        <v>5.00901798658046E-5</v>
      </c>
      <c r="K1437" s="1">
        <v>1.2245856324526701E-4</v>
      </c>
      <c r="L1437" s="1">
        <v>7.6679559888275396E-4</v>
      </c>
      <c r="M1437" s="1">
        <v>5.8017987330675098E-2</v>
      </c>
      <c r="N1437" s="1">
        <v>2.06628453074733E-5</v>
      </c>
      <c r="O1437" s="1">
        <v>1.9009817682875399E-5</v>
      </c>
      <c r="P1437" s="1">
        <v>5.3536151950514795E-7</v>
      </c>
      <c r="Q1437" s="1">
        <v>4.7353501319275299E-7</v>
      </c>
      <c r="R1437" s="1">
        <v>1882.3297035512601</v>
      </c>
      <c r="S1437" s="1">
        <v>141.251692804404</v>
      </c>
      <c r="T1437" s="1">
        <v>0.28372100587955201</v>
      </c>
      <c r="U1437" s="1">
        <v>84798.099580244103</v>
      </c>
      <c r="V1437" s="1">
        <f t="shared" si="89"/>
        <v>0.1643531191681713</v>
      </c>
      <c r="W1437" s="1">
        <f t="shared" si="90"/>
        <v>2.9942088720016033</v>
      </c>
      <c r="X1437" s="1">
        <f t="shared" si="91"/>
        <v>497.85419435728892</v>
      </c>
    </row>
    <row r="1438" spans="1:24" hidden="1" x14ac:dyDescent="0.3">
      <c r="A1438" s="18" t="str">
        <f t="shared" si="88"/>
        <v>ConstMin - Crawler Tractors_1998_9999</v>
      </c>
      <c r="B1438" s="1" t="s">
        <v>40</v>
      </c>
      <c r="C1438" s="1">
        <v>2020</v>
      </c>
      <c r="D1438" s="1" t="s">
        <v>86</v>
      </c>
      <c r="E1438" s="1">
        <v>1998</v>
      </c>
      <c r="F1438" s="1">
        <v>9999</v>
      </c>
      <c r="G1438" s="1" t="s">
        <v>5</v>
      </c>
      <c r="H1438" s="1">
        <v>6.5926239579339906E-5</v>
      </c>
      <c r="I1438" s="1">
        <v>7.9770749891001295E-5</v>
      </c>
      <c r="J1438" s="1">
        <v>9.4933784994249501E-5</v>
      </c>
      <c r="K1438" s="1">
        <v>3.7461242757983002E-4</v>
      </c>
      <c r="L1438" s="1">
        <v>1.0445760333334399E-3</v>
      </c>
      <c r="M1438" s="1">
        <v>6.0458361329012E-2</v>
      </c>
      <c r="N1438" s="1">
        <v>3.67852117042827E-5</v>
      </c>
      <c r="O1438" s="1">
        <v>3.3842394767940097E-5</v>
      </c>
      <c r="P1438" s="1">
        <v>5.5698974556672199E-7</v>
      </c>
      <c r="Q1438" s="1">
        <v>4.9345301770592801E-7</v>
      </c>
      <c r="R1438" s="1">
        <v>1961.50495033571</v>
      </c>
      <c r="S1438" s="1">
        <v>108.866129181587</v>
      </c>
      <c r="T1438" s="1">
        <v>0.18914733725303401</v>
      </c>
      <c r="U1438" s="1">
        <v>88181.564637085699</v>
      </c>
      <c r="V1438" s="1">
        <f t="shared" si="89"/>
        <v>0.29953975826483598</v>
      </c>
      <c r="W1438" s="1">
        <f t="shared" si="90"/>
        <v>3.9223907627980847</v>
      </c>
      <c r="X1438" s="1">
        <f t="shared" si="91"/>
        <v>575.56257868938485</v>
      </c>
    </row>
    <row r="1439" spans="1:24" hidden="1" x14ac:dyDescent="0.3">
      <c r="A1439" s="18" t="str">
        <f t="shared" si="88"/>
        <v>ConstMin - Crawler Tractors_1999_100</v>
      </c>
      <c r="B1439" s="1" t="s">
        <v>40</v>
      </c>
      <c r="C1439" s="1">
        <v>2020</v>
      </c>
      <c r="D1439" s="1" t="s">
        <v>86</v>
      </c>
      <c r="E1439" s="1">
        <v>1999</v>
      </c>
      <c r="F1439" s="1">
        <v>100</v>
      </c>
      <c r="G1439" s="1" t="s">
        <v>5</v>
      </c>
      <c r="H1439" s="1">
        <v>2.6069528861942699E-4</v>
      </c>
      <c r="I1439" s="1">
        <v>3.1544129922950702E-4</v>
      </c>
      <c r="J1439" s="1">
        <v>3.7540121561197498E-4</v>
      </c>
      <c r="K1439" s="1">
        <v>1.09853158755942E-3</v>
      </c>
      <c r="L1439" s="1">
        <v>2.0041187061453601E-3</v>
      </c>
      <c r="M1439" s="1">
        <v>0.130284463770306</v>
      </c>
      <c r="N1439" s="1">
        <v>2.3949775556267601E-4</v>
      </c>
      <c r="O1439" s="1">
        <v>2.2033793511766199E-4</v>
      </c>
      <c r="P1439" s="1">
        <v>1.1967236190451599E-6</v>
      </c>
      <c r="Q1439" s="1">
        <v>1.0633642790580501E-6</v>
      </c>
      <c r="R1439" s="1">
        <v>4226.9359443365802</v>
      </c>
      <c r="S1439" s="1">
        <v>2140.6119121635302</v>
      </c>
      <c r="T1439" s="1">
        <v>5.2961254430849696</v>
      </c>
      <c r="U1439" s="1">
        <v>188526.74912126001</v>
      </c>
      <c r="V1439" s="1">
        <f t="shared" si="89"/>
        <v>0.5540311390379612</v>
      </c>
      <c r="W1439" s="1">
        <f t="shared" si="90"/>
        <v>3.5199708226066515</v>
      </c>
      <c r="X1439" s="1">
        <f t="shared" si="91"/>
        <v>404.18451850653923</v>
      </c>
    </row>
    <row r="1440" spans="1:24" hidden="1" x14ac:dyDescent="0.3">
      <c r="A1440" s="18" t="str">
        <f t="shared" si="88"/>
        <v>ConstMin - Crawler Tractors_1999_175</v>
      </c>
      <c r="B1440" s="1" t="s">
        <v>40</v>
      </c>
      <c r="C1440" s="1">
        <v>2020</v>
      </c>
      <c r="D1440" s="1" t="s">
        <v>86</v>
      </c>
      <c r="E1440" s="1">
        <v>1999</v>
      </c>
      <c r="F1440" s="1">
        <v>175</v>
      </c>
      <c r="G1440" s="1" t="s">
        <v>5</v>
      </c>
      <c r="H1440" s="1">
        <v>4.06571065255652E-4</v>
      </c>
      <c r="I1440" s="1">
        <v>4.9195098895933999E-4</v>
      </c>
      <c r="J1440" s="1">
        <v>5.8546233396813995E-4</v>
      </c>
      <c r="K1440" s="1">
        <v>1.92879218171796E-3</v>
      </c>
      <c r="L1440" s="1">
        <v>4.5484877682518401E-3</v>
      </c>
      <c r="M1440" s="1">
        <v>0.29568971540227001</v>
      </c>
      <c r="N1440" s="1">
        <v>2.9913360791110002E-4</v>
      </c>
      <c r="O1440" s="1">
        <v>2.7520291927821198E-4</v>
      </c>
      <c r="P1440" s="1">
        <v>2.7216009241907102E-6</v>
      </c>
      <c r="Q1440" s="1">
        <v>2.4133797073299098E-6</v>
      </c>
      <c r="R1440" s="1">
        <v>9593.3271722101799</v>
      </c>
      <c r="S1440" s="1">
        <v>2758.9968436194099</v>
      </c>
      <c r="T1440" s="1">
        <v>5.6744201175910396</v>
      </c>
      <c r="U1440" s="1">
        <v>432012.92243007303</v>
      </c>
      <c r="V1440" s="1">
        <f t="shared" si="89"/>
        <v>0.37706281107987411</v>
      </c>
      <c r="W1440" s="1">
        <f t="shared" si="90"/>
        <v>3.4862529450087409</v>
      </c>
      <c r="X1440" s="1">
        <f t="shared" si="91"/>
        <v>486.21652723004343</v>
      </c>
    </row>
    <row r="1441" spans="1:24" hidden="1" x14ac:dyDescent="0.3">
      <c r="A1441" s="18" t="str">
        <f t="shared" si="88"/>
        <v>ConstMin - Crawler Tractors_1999_300</v>
      </c>
      <c r="B1441" s="1" t="s">
        <v>40</v>
      </c>
      <c r="C1441" s="1">
        <v>2020</v>
      </c>
      <c r="D1441" s="1" t="s">
        <v>86</v>
      </c>
      <c r="E1441" s="1">
        <v>1999</v>
      </c>
      <c r="F1441" s="1">
        <v>300</v>
      </c>
      <c r="G1441" s="1" t="s">
        <v>5</v>
      </c>
      <c r="H1441" s="1">
        <v>9.2582436546916701E-5</v>
      </c>
      <c r="I1441" s="1">
        <v>1.12024748221769E-4</v>
      </c>
      <c r="J1441" s="1">
        <v>1.3331870862756001E-4</v>
      </c>
      <c r="K1441" s="1">
        <v>3.1810731929287798E-4</v>
      </c>
      <c r="L1441" s="1">
        <v>1.9948757206462E-3</v>
      </c>
      <c r="M1441" s="1">
        <v>0.14315675189923999</v>
      </c>
      <c r="N1441" s="1">
        <v>4.9533646935904798E-5</v>
      </c>
      <c r="O1441" s="1">
        <v>4.5570955181032399E-5</v>
      </c>
      <c r="P1441" s="1">
        <v>1.32077769193269E-6</v>
      </c>
      <c r="Q1441" s="1">
        <v>1.16842616433536E-6</v>
      </c>
      <c r="R1441" s="1">
        <v>4644.5631563883198</v>
      </c>
      <c r="S1441" s="1">
        <v>1031.16900460272</v>
      </c>
      <c r="T1441" s="1">
        <v>2.3643417156629298</v>
      </c>
      <c r="U1441" s="1">
        <v>209038.58061306499</v>
      </c>
      <c r="V1441" s="1">
        <f t="shared" si="89"/>
        <v>0.17745005134336636</v>
      </c>
      <c r="W1441" s="1">
        <f t="shared" si="90"/>
        <v>3.159933895602494</v>
      </c>
      <c r="X1441" s="1">
        <f t="shared" si="91"/>
        <v>436.13365943323208</v>
      </c>
    </row>
    <row r="1442" spans="1:24" hidden="1" x14ac:dyDescent="0.3">
      <c r="A1442" s="18" t="str">
        <f t="shared" si="88"/>
        <v>ConstMin - Crawler Tractors_1999_600</v>
      </c>
      <c r="B1442" s="1" t="s">
        <v>40</v>
      </c>
      <c r="C1442" s="1">
        <v>2020</v>
      </c>
      <c r="D1442" s="1" t="s">
        <v>86</v>
      </c>
      <c r="E1442" s="1">
        <v>1999</v>
      </c>
      <c r="F1442" s="1">
        <v>600</v>
      </c>
      <c r="G1442" s="1" t="s">
        <v>5</v>
      </c>
      <c r="H1442" s="1">
        <v>2.45142765369797E-4</v>
      </c>
      <c r="I1442" s="1">
        <v>2.9662274609745402E-4</v>
      </c>
      <c r="J1442" s="1">
        <v>3.5300558213250798E-4</v>
      </c>
      <c r="K1442" s="1">
        <v>8.6509740733832301E-4</v>
      </c>
      <c r="L1442" s="1">
        <v>5.4200999270511904E-3</v>
      </c>
      <c r="M1442" s="1">
        <v>0.41162544980847598</v>
      </c>
      <c r="N1442" s="1">
        <v>1.45296818033983E-4</v>
      </c>
      <c r="O1442" s="1">
        <v>1.3367307259126401E-4</v>
      </c>
      <c r="P1442" s="1">
        <v>3.7983271321557701E-6</v>
      </c>
      <c r="Q1442" s="1">
        <v>3.3596315862282999E-6</v>
      </c>
      <c r="R1442" s="1">
        <v>13354.7343946294</v>
      </c>
      <c r="S1442" s="1">
        <v>1543.3250677583501</v>
      </c>
      <c r="T1442" s="1">
        <v>3.9720940823137201</v>
      </c>
      <c r="U1442" s="1">
        <v>603189.71994544298</v>
      </c>
      <c r="V1442" s="1">
        <f t="shared" si="89"/>
        <v>0.16283176132313376</v>
      </c>
      <c r="W1442" s="1">
        <f t="shared" si="90"/>
        <v>2.975376734524505</v>
      </c>
      <c r="X1442" s="1">
        <f t="shared" si="91"/>
        <v>388.54192166046903</v>
      </c>
    </row>
    <row r="1443" spans="1:24" hidden="1" x14ac:dyDescent="0.3">
      <c r="A1443" s="18" t="str">
        <f t="shared" si="88"/>
        <v>ConstMin - Crawler Tractors_2000_50</v>
      </c>
      <c r="B1443" s="1" t="s">
        <v>40</v>
      </c>
      <c r="C1443" s="1">
        <v>2020</v>
      </c>
      <c r="D1443" s="1" t="s">
        <v>86</v>
      </c>
      <c r="E1443" s="1">
        <v>2000</v>
      </c>
      <c r="F1443" s="1">
        <v>50</v>
      </c>
      <c r="G1443" s="1" t="s">
        <v>5</v>
      </c>
      <c r="H1443" s="1">
        <v>8.1975549000887195E-6</v>
      </c>
      <c r="I1443" s="1">
        <v>9.9190414291073501E-6</v>
      </c>
      <c r="J1443" s="1">
        <v>1.1804479056127699E-5</v>
      </c>
      <c r="K1443" s="1">
        <v>2.861393131689E-5</v>
      </c>
      <c r="L1443" s="1">
        <v>2.1397361945083299E-5</v>
      </c>
      <c r="M1443" s="1">
        <v>2.0090744541501199E-3</v>
      </c>
      <c r="N1443" s="1">
        <v>2.93432544047315E-6</v>
      </c>
      <c r="O1443" s="1">
        <v>2.6995794052352999E-6</v>
      </c>
      <c r="P1443" s="1">
        <v>1.8328963013737901E-8</v>
      </c>
      <c r="Q1443" s="1">
        <v>1.6397795613433701E-8</v>
      </c>
      <c r="R1443" s="1">
        <v>65.182208064865705</v>
      </c>
      <c r="S1443" s="1">
        <v>52.850708061991497</v>
      </c>
      <c r="T1443" s="1">
        <v>9.4573668626517296E-2</v>
      </c>
      <c r="U1443" s="1">
        <v>2642.53540309957</v>
      </c>
      <c r="V1443" s="1">
        <f t="shared" si="89"/>
        <v>1.2429037273885282</v>
      </c>
      <c r="W1443" s="1">
        <f t="shared" si="90"/>
        <v>2.6811926442592595</v>
      </c>
      <c r="X1443" s="1">
        <f t="shared" si="91"/>
        <v>558.8311083786466</v>
      </c>
    </row>
    <row r="1444" spans="1:24" hidden="1" x14ac:dyDescent="0.3">
      <c r="A1444" s="18" t="str">
        <f t="shared" si="88"/>
        <v>ConstMin - Crawler Tractors_2000_100</v>
      </c>
      <c r="B1444" s="1" t="s">
        <v>40</v>
      </c>
      <c r="C1444" s="1">
        <v>2020</v>
      </c>
      <c r="D1444" s="1" t="s">
        <v>86</v>
      </c>
      <c r="E1444" s="1">
        <v>2000</v>
      </c>
      <c r="F1444" s="1">
        <v>100</v>
      </c>
      <c r="G1444" s="1" t="s">
        <v>5</v>
      </c>
      <c r="H1444" s="1">
        <v>2.8070827940230902E-4</v>
      </c>
      <c r="I1444" s="1">
        <v>3.3965701807679401E-4</v>
      </c>
      <c r="J1444" s="1">
        <v>4.0421992233932502E-4</v>
      </c>
      <c r="K1444" s="1">
        <v>1.1863726424222801E-3</v>
      </c>
      <c r="L1444" s="1">
        <v>2.1656292858689701E-3</v>
      </c>
      <c r="M1444" s="1">
        <v>0.14152566139179901</v>
      </c>
      <c r="N1444" s="1">
        <v>2.5714143352392299E-4</v>
      </c>
      <c r="O1444" s="1">
        <v>2.3657011884200901E-4</v>
      </c>
      <c r="P1444" s="1">
        <v>1.30005367602189E-6</v>
      </c>
      <c r="Q1444" s="1">
        <v>1.1551134228823099E-6</v>
      </c>
      <c r="R1444" s="1">
        <v>4591.64422119952</v>
      </c>
      <c r="S1444" s="1">
        <v>2299.9024693962801</v>
      </c>
      <c r="T1444" s="1">
        <v>4.9178307685788996</v>
      </c>
      <c r="U1444" s="1">
        <v>205708.58433004</v>
      </c>
      <c r="V1444" s="1">
        <f t="shared" si="89"/>
        <v>0.5467348754180491</v>
      </c>
      <c r="W1444" s="1">
        <f t="shared" si="90"/>
        <v>3.4859431567627737</v>
      </c>
      <c r="X1444" s="1">
        <f t="shared" si="91"/>
        <v>467.66604578808648</v>
      </c>
    </row>
    <row r="1445" spans="1:24" hidden="1" x14ac:dyDescent="0.3">
      <c r="A1445" s="18" t="str">
        <f t="shared" si="88"/>
        <v>ConstMin - Crawler Tractors_2000_175</v>
      </c>
      <c r="B1445" s="1" t="s">
        <v>40</v>
      </c>
      <c r="C1445" s="1">
        <v>2020</v>
      </c>
      <c r="D1445" s="1" t="s">
        <v>86</v>
      </c>
      <c r="E1445" s="1">
        <v>2000</v>
      </c>
      <c r="F1445" s="1">
        <v>175</v>
      </c>
      <c r="G1445" s="1" t="s">
        <v>5</v>
      </c>
      <c r="H1445" s="1">
        <v>1.73709479762492E-4</v>
      </c>
      <c r="I1445" s="1">
        <v>2.10188470512615E-4</v>
      </c>
      <c r="J1445" s="1">
        <v>2.50141650857988E-4</v>
      </c>
      <c r="K1445" s="1">
        <v>8.2653761346846897E-4</v>
      </c>
      <c r="L1445" s="1">
        <v>1.9502762148574601E-3</v>
      </c>
      <c r="M1445" s="1">
        <v>0.12745216044381499</v>
      </c>
      <c r="N1445" s="1">
        <v>1.2744098262939001E-4</v>
      </c>
      <c r="O1445" s="1">
        <v>1.17245704019039E-4</v>
      </c>
      <c r="P1445" s="1">
        <v>1.1731471444729899E-6</v>
      </c>
      <c r="Q1445" s="1">
        <v>1.0402474000558301E-6</v>
      </c>
      <c r="R1445" s="1">
        <v>4135.0449821331804</v>
      </c>
      <c r="S1445" s="1">
        <v>1209.34234974585</v>
      </c>
      <c r="T1445" s="1">
        <v>2.55348905291596</v>
      </c>
      <c r="U1445" s="1">
        <v>187582.43558280001</v>
      </c>
      <c r="V1445" s="1">
        <f t="shared" si="89"/>
        <v>0.37102683371662609</v>
      </c>
      <c r="W1445" s="1">
        <f t="shared" si="90"/>
        <v>3.4426474825505755</v>
      </c>
      <c r="X1445" s="1">
        <f t="shared" si="91"/>
        <v>473.60389047481527</v>
      </c>
    </row>
    <row r="1446" spans="1:24" hidden="1" x14ac:dyDescent="0.3">
      <c r="A1446" s="18" t="str">
        <f t="shared" si="88"/>
        <v>ConstMin - Crawler Tractors_2000_300</v>
      </c>
      <c r="B1446" s="1" t="s">
        <v>40</v>
      </c>
      <c r="C1446" s="1">
        <v>2020</v>
      </c>
      <c r="D1446" s="1" t="s">
        <v>86</v>
      </c>
      <c r="E1446" s="1">
        <v>2000</v>
      </c>
      <c r="F1446" s="1">
        <v>300</v>
      </c>
      <c r="G1446" s="1" t="s">
        <v>5</v>
      </c>
      <c r="H1446" s="1">
        <v>6.8164241510001606E-5</v>
      </c>
      <c r="I1446" s="1">
        <v>8.2478732227101901E-5</v>
      </c>
      <c r="J1446" s="1">
        <v>9.8156507774402305E-5</v>
      </c>
      <c r="K1446" s="1">
        <v>2.3490380296297799E-4</v>
      </c>
      <c r="L1446" s="1">
        <v>1.47394355199184E-3</v>
      </c>
      <c r="M1446" s="1">
        <v>0.10633094004968401</v>
      </c>
      <c r="N1446" s="1">
        <v>3.7173161264242301E-5</v>
      </c>
      <c r="O1446" s="1">
        <v>3.4199308363102897E-5</v>
      </c>
      <c r="P1446" s="1">
        <v>9.8103734472616299E-7</v>
      </c>
      <c r="Q1446" s="1">
        <v>8.6785883853995202E-7</v>
      </c>
      <c r="R1446" s="1">
        <v>3449.7902473122699</v>
      </c>
      <c r="S1446" s="1">
        <v>763.01231818839199</v>
      </c>
      <c r="T1446" s="1">
        <v>1.60775236665079</v>
      </c>
      <c r="U1446" s="1">
        <v>156641.94061632201</v>
      </c>
      <c r="V1446" s="1">
        <f t="shared" si="89"/>
        <v>0.17435022918606144</v>
      </c>
      <c r="W1446" s="1">
        <f t="shared" si="90"/>
        <v>3.1157413451688849</v>
      </c>
      <c r="X1446" s="1">
        <f t="shared" si="91"/>
        <v>474.58323434340258</v>
      </c>
    </row>
    <row r="1447" spans="1:24" hidden="1" x14ac:dyDescent="0.3">
      <c r="A1447" s="18" t="str">
        <f t="shared" si="88"/>
        <v>ConstMin - Crawler Tractors_2000_600</v>
      </c>
      <c r="B1447" s="1" t="s">
        <v>40</v>
      </c>
      <c r="C1447" s="1">
        <v>2020</v>
      </c>
      <c r="D1447" s="1" t="s">
        <v>86</v>
      </c>
      <c r="E1447" s="1">
        <v>2000</v>
      </c>
      <c r="F1447" s="1">
        <v>600</v>
      </c>
      <c r="G1447" s="1" t="s">
        <v>5</v>
      </c>
      <c r="H1447" s="1">
        <v>2.91844614555921E-4</v>
      </c>
      <c r="I1447" s="1">
        <v>3.5313198361266399E-4</v>
      </c>
      <c r="J1447" s="1">
        <v>4.2025624496052602E-4</v>
      </c>
      <c r="K1447" s="1">
        <v>1.0325968776325801E-3</v>
      </c>
      <c r="L1447" s="1">
        <v>6.47358478891922E-3</v>
      </c>
      <c r="M1447" s="1">
        <v>0.49359574814889301</v>
      </c>
      <c r="N1447" s="1">
        <v>1.7256044512264701E-4</v>
      </c>
      <c r="O1447" s="1">
        <v>1.5875560951283501E-4</v>
      </c>
      <c r="P1447" s="1">
        <v>4.5547821352180196E-6</v>
      </c>
      <c r="Q1447" s="1">
        <v>4.02866214195599E-6</v>
      </c>
      <c r="R1447" s="1">
        <v>16014.1704501361</v>
      </c>
      <c r="S1447" s="1">
        <v>1810.9543019964201</v>
      </c>
      <c r="T1447" s="1">
        <v>3.9720940823137201</v>
      </c>
      <c r="U1447" s="1">
        <v>727548.95976603997</v>
      </c>
      <c r="V1447" s="1">
        <f t="shared" si="89"/>
        <v>0.16071759706379096</v>
      </c>
      <c r="W1447" s="1">
        <f t="shared" si="90"/>
        <v>2.9462610013965724</v>
      </c>
      <c r="X1447" s="1">
        <f t="shared" si="91"/>
        <v>455.91928702291727</v>
      </c>
    </row>
    <row r="1448" spans="1:24" hidden="1" x14ac:dyDescent="0.3">
      <c r="A1448" s="18" t="str">
        <f t="shared" si="88"/>
        <v>ConstMin - Crawler Tractors_2000_9999</v>
      </c>
      <c r="B1448" s="1" t="s">
        <v>40</v>
      </c>
      <c r="C1448" s="1">
        <v>2020</v>
      </c>
      <c r="D1448" s="1" t="s">
        <v>86</v>
      </c>
      <c r="E1448" s="1">
        <v>2000</v>
      </c>
      <c r="F1448" s="1">
        <v>9999</v>
      </c>
      <c r="G1448" s="1" t="s">
        <v>5</v>
      </c>
      <c r="H1448" s="1">
        <v>6.2667797864902905E-5</v>
      </c>
      <c r="I1448" s="1">
        <v>7.5828035416532506E-5</v>
      </c>
      <c r="J1448" s="1">
        <v>9.0241628925460206E-5</v>
      </c>
      <c r="K1448" s="1">
        <v>2.2172954091297499E-4</v>
      </c>
      <c r="L1448" s="1">
        <v>1.39007294560018E-3</v>
      </c>
      <c r="M1448" s="1">
        <v>0.10598982139532701</v>
      </c>
      <c r="N1448" s="1">
        <v>3.7053906616980301E-5</v>
      </c>
      <c r="O1448" s="1">
        <v>3.4089594087621903E-5</v>
      </c>
      <c r="P1448" s="1">
        <v>9.7804842690979291E-7</v>
      </c>
      <c r="Q1448" s="1">
        <v>8.6507467393991902E-7</v>
      </c>
      <c r="R1448" s="1">
        <v>3438.7230282467099</v>
      </c>
      <c r="S1448" s="1">
        <v>103.80258828942</v>
      </c>
      <c r="T1448" s="1">
        <v>0.18914733725303401</v>
      </c>
      <c r="U1448" s="1">
        <v>155052.58448687501</v>
      </c>
      <c r="V1448" s="1">
        <f t="shared" si="89"/>
        <v>0.16193450396150283</v>
      </c>
      <c r="W1448" s="1">
        <f t="shared" si="90"/>
        <v>2.9685692327325195</v>
      </c>
      <c r="X1448" s="1">
        <f t="shared" si="91"/>
        <v>548.79222619220332</v>
      </c>
    </row>
    <row r="1449" spans="1:24" hidden="1" x14ac:dyDescent="0.3">
      <c r="A1449" s="18" t="str">
        <f t="shared" si="88"/>
        <v>ConstMin - Crawler Tractors_2001_50</v>
      </c>
      <c r="B1449" s="1" t="s">
        <v>40</v>
      </c>
      <c r="C1449" s="1">
        <v>2020</v>
      </c>
      <c r="D1449" s="1" t="s">
        <v>86</v>
      </c>
      <c r="E1449" s="1">
        <v>2001</v>
      </c>
      <c r="F1449" s="1">
        <v>50</v>
      </c>
      <c r="G1449" s="1" t="s">
        <v>5</v>
      </c>
      <c r="H1449" s="1">
        <v>6.68564740561062E-6</v>
      </c>
      <c r="I1449" s="1">
        <v>8.0896333607888607E-6</v>
      </c>
      <c r="J1449" s="1">
        <v>9.6273322640793004E-6</v>
      </c>
      <c r="K1449" s="1">
        <v>2.3374695751914699E-5</v>
      </c>
      <c r="L1449" s="1">
        <v>1.7663189854543199E-5</v>
      </c>
      <c r="M1449" s="1">
        <v>1.66624156630285E-3</v>
      </c>
      <c r="N1449" s="1">
        <v>2.4020307408871198E-6</v>
      </c>
      <c r="O1449" s="1">
        <v>2.2098682816161498E-6</v>
      </c>
      <c r="P1449" s="1">
        <v>1.52046601741174E-8</v>
      </c>
      <c r="Q1449" s="1">
        <v>1.35996396700987E-8</v>
      </c>
      <c r="R1449" s="1">
        <v>54.059372581602098</v>
      </c>
      <c r="S1449" s="1">
        <v>54.855026331807501</v>
      </c>
      <c r="T1449" s="1">
        <v>9.4573668626517296E-2</v>
      </c>
      <c r="U1449" s="1">
        <v>2194.2010532723002</v>
      </c>
      <c r="V1449" s="1">
        <f t="shared" si="89"/>
        <v>1.2207901609780223</v>
      </c>
      <c r="W1449" s="1">
        <f t="shared" si="90"/>
        <v>2.6655161518729749</v>
      </c>
      <c r="X1449" s="1">
        <f t="shared" si="91"/>
        <v>580.02430410558088</v>
      </c>
    </row>
    <row r="1450" spans="1:24" hidden="1" x14ac:dyDescent="0.3">
      <c r="A1450" s="18" t="str">
        <f t="shared" si="88"/>
        <v>ConstMin - Crawler Tractors_2001_100</v>
      </c>
      <c r="B1450" s="1" t="s">
        <v>40</v>
      </c>
      <c r="C1450" s="1">
        <v>2020</v>
      </c>
      <c r="D1450" s="1" t="s">
        <v>86</v>
      </c>
      <c r="E1450" s="1">
        <v>2001</v>
      </c>
      <c r="F1450" s="1">
        <v>100</v>
      </c>
      <c r="G1450" s="1" t="s">
        <v>5</v>
      </c>
      <c r="H1450" s="1">
        <v>2.9228222263463798E-4</v>
      </c>
      <c r="I1450" s="1">
        <v>3.5366148938791199E-4</v>
      </c>
      <c r="J1450" s="1">
        <v>4.2088640059387798E-4</v>
      </c>
      <c r="K1450" s="1">
        <v>1.2392535148578799E-3</v>
      </c>
      <c r="L1450" s="1">
        <v>2.2635749877542798E-3</v>
      </c>
      <c r="M1450" s="1">
        <v>0.14876156979035901</v>
      </c>
      <c r="N1450" s="1">
        <v>2.6690523418625698E-4</v>
      </c>
      <c r="O1450" s="1">
        <v>2.4555281545135603E-4</v>
      </c>
      <c r="P1450" s="1">
        <v>1.3666060192722001E-6</v>
      </c>
      <c r="Q1450" s="1">
        <v>1.21417193450293E-6</v>
      </c>
      <c r="R1450" s="1">
        <v>4826.4053002620503</v>
      </c>
      <c r="S1450" s="1">
        <v>2370.3700801455998</v>
      </c>
      <c r="T1450" s="1">
        <v>4.3503887568197896</v>
      </c>
      <c r="U1450" s="1">
        <v>218486.28564820299</v>
      </c>
      <c r="V1450" s="1">
        <f t="shared" si="89"/>
        <v>0.53598445070126044</v>
      </c>
      <c r="W1450" s="1">
        <f t="shared" si="90"/>
        <v>3.4305148647435924</v>
      </c>
      <c r="X1450" s="1">
        <f t="shared" si="91"/>
        <v>544.86396794533414</v>
      </c>
    </row>
    <row r="1451" spans="1:24" hidden="1" x14ac:dyDescent="0.3">
      <c r="A1451" s="18" t="str">
        <f t="shared" si="88"/>
        <v>ConstMin - Crawler Tractors_2001_175</v>
      </c>
      <c r="B1451" s="1" t="s">
        <v>40</v>
      </c>
      <c r="C1451" s="1">
        <v>2020</v>
      </c>
      <c r="D1451" s="1" t="s">
        <v>86</v>
      </c>
      <c r="E1451" s="1">
        <v>2001</v>
      </c>
      <c r="F1451" s="1">
        <v>175</v>
      </c>
      <c r="G1451" s="1" t="s">
        <v>5</v>
      </c>
      <c r="H1451" s="1">
        <v>1.2385679558409799E-4</v>
      </c>
      <c r="I1451" s="1">
        <v>1.4986672265675799E-4</v>
      </c>
      <c r="J1451" s="1">
        <v>1.7835378564110099E-4</v>
      </c>
      <c r="K1451" s="1">
        <v>5.9122760423074296E-4</v>
      </c>
      <c r="L1451" s="1">
        <v>1.3959174392542001E-3</v>
      </c>
      <c r="M1451" s="1">
        <v>9.1739337412989605E-2</v>
      </c>
      <c r="N1451" s="1">
        <v>9.0584167369159397E-5</v>
      </c>
      <c r="O1451" s="1">
        <v>8.33374339796266E-5</v>
      </c>
      <c r="P1451" s="1">
        <v>8.4445996551880002E-7</v>
      </c>
      <c r="Q1451" s="1">
        <v>7.4876413937899597E-7</v>
      </c>
      <c r="R1451" s="1">
        <v>2976.3817695427101</v>
      </c>
      <c r="S1451" s="1">
        <v>838.33248895937402</v>
      </c>
      <c r="T1451" s="1">
        <v>1.70232603527731</v>
      </c>
      <c r="U1451" s="1">
        <v>135157.82683111599</v>
      </c>
      <c r="V1451" s="1">
        <f t="shared" si="89"/>
        <v>0.36715767455506293</v>
      </c>
      <c r="W1451" s="1">
        <f t="shared" si="90"/>
        <v>3.4198505964614094</v>
      </c>
      <c r="X1451" s="1">
        <f t="shared" si="91"/>
        <v>492.46294281271986</v>
      </c>
    </row>
    <row r="1452" spans="1:24" hidden="1" x14ac:dyDescent="0.3">
      <c r="A1452" s="18" t="str">
        <f t="shared" si="88"/>
        <v>ConstMin - Crawler Tractors_2001_300</v>
      </c>
      <c r="B1452" s="1" t="s">
        <v>40</v>
      </c>
      <c r="C1452" s="1">
        <v>2020</v>
      </c>
      <c r="D1452" s="1" t="s">
        <v>86</v>
      </c>
      <c r="E1452" s="1">
        <v>2001</v>
      </c>
      <c r="F1452" s="1">
        <v>300</v>
      </c>
      <c r="G1452" s="1" t="s">
        <v>5</v>
      </c>
      <c r="H1452" s="1">
        <v>5.9913294315730201E-5</v>
      </c>
      <c r="I1452" s="1">
        <v>7.2495086122033593E-5</v>
      </c>
      <c r="J1452" s="1">
        <v>8.6275143814651495E-5</v>
      </c>
      <c r="K1452" s="1">
        <v>2.0713356979306299E-4</v>
      </c>
      <c r="L1452" s="1">
        <v>1.30049676812491E-3</v>
      </c>
      <c r="M1452" s="1">
        <v>9.4348252407180297E-2</v>
      </c>
      <c r="N1452" s="1">
        <v>3.2643783151824497E-5</v>
      </c>
      <c r="O1452" s="1">
        <v>3.0032280499678599E-5</v>
      </c>
      <c r="P1452" s="1">
        <v>8.7049898348077398E-7</v>
      </c>
      <c r="Q1452" s="1">
        <v>7.7005775284324099E-7</v>
      </c>
      <c r="R1452" s="1">
        <v>3061.02514332292</v>
      </c>
      <c r="S1452" s="1">
        <v>692.65019787432402</v>
      </c>
      <c r="T1452" s="1">
        <v>1.4186050293977599</v>
      </c>
      <c r="U1452" s="1">
        <v>137052.385819399</v>
      </c>
      <c r="V1452" s="1">
        <f t="shared" si="89"/>
        <v>0.17515017300515179</v>
      </c>
      <c r="W1452" s="1">
        <f t="shared" si="90"/>
        <v>3.142036876075776</v>
      </c>
      <c r="X1452" s="1">
        <f t="shared" si="91"/>
        <v>488.26148471246762</v>
      </c>
    </row>
    <row r="1453" spans="1:24" hidden="1" x14ac:dyDescent="0.3">
      <c r="A1453" s="18" t="str">
        <f t="shared" si="88"/>
        <v>ConstMin - Crawler Tractors_2001_600</v>
      </c>
      <c r="B1453" s="1" t="s">
        <v>40</v>
      </c>
      <c r="C1453" s="1">
        <v>2020</v>
      </c>
      <c r="D1453" s="1" t="s">
        <v>86</v>
      </c>
      <c r="E1453" s="1">
        <v>2001</v>
      </c>
      <c r="F1453" s="1">
        <v>600</v>
      </c>
      <c r="G1453" s="1" t="s">
        <v>5</v>
      </c>
      <c r="H1453" s="1">
        <v>1.9213969750438099E-4</v>
      </c>
      <c r="I1453" s="1">
        <v>2.32489033980301E-4</v>
      </c>
      <c r="J1453" s="1">
        <v>2.7668116440630902E-4</v>
      </c>
      <c r="K1453" s="1">
        <v>7.4102113481807101E-4</v>
      </c>
      <c r="L1453" s="1">
        <v>3.9192727761746399E-3</v>
      </c>
      <c r="M1453" s="1">
        <v>0.35597228130910402</v>
      </c>
      <c r="N1453" s="1">
        <v>1.06142282797204E-4</v>
      </c>
      <c r="O1453" s="1">
        <v>9.7650900173427798E-5</v>
      </c>
      <c r="P1453" s="1">
        <v>3.2853760821195602E-6</v>
      </c>
      <c r="Q1453" s="1">
        <v>2.9053979064323298E-6</v>
      </c>
      <c r="R1453" s="1">
        <v>11549.128633677399</v>
      </c>
      <c r="S1453" s="1">
        <v>1327.1751659239801</v>
      </c>
      <c r="T1453" s="1">
        <v>2.93178372742203</v>
      </c>
      <c r="U1453" s="1">
        <v>522454.06237777398</v>
      </c>
      <c r="V1453" s="1">
        <f t="shared" si="89"/>
        <v>0.14734756497595125</v>
      </c>
      <c r="W1453" s="1">
        <f t="shared" si="90"/>
        <v>2.483967910911451</v>
      </c>
      <c r="X1453" s="1">
        <f t="shared" si="91"/>
        <v>452.68522146106221</v>
      </c>
    </row>
    <row r="1454" spans="1:24" hidden="1" x14ac:dyDescent="0.3">
      <c r="A1454" s="18" t="str">
        <f t="shared" si="88"/>
        <v>ConstMin - Crawler Tractors_2001_9999</v>
      </c>
      <c r="B1454" s="1" t="s">
        <v>40</v>
      </c>
      <c r="C1454" s="1">
        <v>2020</v>
      </c>
      <c r="D1454" s="1" t="s">
        <v>86</v>
      </c>
      <c r="E1454" s="1">
        <v>2001</v>
      </c>
      <c r="F1454" s="1">
        <v>9999</v>
      </c>
      <c r="G1454" s="1" t="s">
        <v>5</v>
      </c>
      <c r="H1454" s="1">
        <v>2.0724318628004901E-5</v>
      </c>
      <c r="I1454" s="1">
        <v>2.50764255398859E-5</v>
      </c>
      <c r="J1454" s="1">
        <v>2.9843018824327099E-5</v>
      </c>
      <c r="K1454" s="1">
        <v>7.3532915679221493E-5</v>
      </c>
      <c r="L1454" s="1">
        <v>4.6130480588747302E-4</v>
      </c>
      <c r="M1454" s="1">
        <v>3.5323796469136998E-2</v>
      </c>
      <c r="N1454" s="1">
        <v>1.2221766939161E-5</v>
      </c>
      <c r="O1454" s="1">
        <v>1.12440255840281E-5</v>
      </c>
      <c r="P1454" s="1">
        <v>3.2596428643340301E-7</v>
      </c>
      <c r="Q1454" s="1">
        <v>2.8830807817745598E-7</v>
      </c>
      <c r="R1454" s="1">
        <v>1146.0416742326499</v>
      </c>
      <c r="S1454" s="1">
        <v>60.867981141255697</v>
      </c>
      <c r="T1454" s="1">
        <v>9.4573668626517296E-2</v>
      </c>
      <c r="U1454" s="1">
        <v>51737.783970067299</v>
      </c>
      <c r="V1454" s="1">
        <f t="shared" si="89"/>
        <v>0.16048942041647177</v>
      </c>
      <c r="W1454" s="1">
        <f t="shared" si="90"/>
        <v>2.9523562205648557</v>
      </c>
      <c r="X1454" s="1">
        <f t="shared" si="91"/>
        <v>643.60389128638565</v>
      </c>
    </row>
    <row r="1455" spans="1:24" hidden="1" x14ac:dyDescent="0.3">
      <c r="A1455" s="18" t="str">
        <f t="shared" si="88"/>
        <v>ConstMin - Crawler Tractors_2002_100</v>
      </c>
      <c r="B1455" s="1" t="s">
        <v>40</v>
      </c>
      <c r="C1455" s="1">
        <v>2020</v>
      </c>
      <c r="D1455" s="1" t="s">
        <v>86</v>
      </c>
      <c r="E1455" s="1">
        <v>2002</v>
      </c>
      <c r="F1455" s="1">
        <v>100</v>
      </c>
      <c r="G1455" s="1" t="s">
        <v>5</v>
      </c>
      <c r="H1455" s="1">
        <v>2.5486875175404801E-4</v>
      </c>
      <c r="I1455" s="1">
        <v>3.0839118962239801E-4</v>
      </c>
      <c r="J1455" s="1">
        <v>3.6701100252582898E-4</v>
      </c>
      <c r="K1455" s="1">
        <v>1.0843665058301E-3</v>
      </c>
      <c r="L1455" s="1">
        <v>1.9819963256385601E-3</v>
      </c>
      <c r="M1455" s="1">
        <v>0.13104157260503099</v>
      </c>
      <c r="N1455" s="1">
        <v>2.31948652570325E-4</v>
      </c>
      <c r="O1455" s="1">
        <v>2.1339276036469901E-4</v>
      </c>
      <c r="P1455" s="1">
        <v>1.2038982617905301E-6</v>
      </c>
      <c r="Q1455" s="1">
        <v>1.0695436995883901E-6</v>
      </c>
      <c r="R1455" s="1">
        <v>4251.4995066728898</v>
      </c>
      <c r="S1455" s="1">
        <v>2068.45645445016</v>
      </c>
      <c r="T1455" s="1">
        <v>3.68837307643417</v>
      </c>
      <c r="U1455" s="1">
        <v>191305.703364146</v>
      </c>
      <c r="V1455" s="1">
        <f t="shared" si="89"/>
        <v>0.53378042752245769</v>
      </c>
      <c r="W1455" s="1">
        <f t="shared" si="90"/>
        <v>3.4305482181338345</v>
      </c>
      <c r="X1455" s="1">
        <f t="shared" si="91"/>
        <v>560.80456385119635</v>
      </c>
    </row>
    <row r="1456" spans="1:24" hidden="1" x14ac:dyDescent="0.3">
      <c r="A1456" s="18" t="str">
        <f t="shared" si="88"/>
        <v>ConstMin - Crawler Tractors_2002_175</v>
      </c>
      <c r="B1456" s="1" t="s">
        <v>40</v>
      </c>
      <c r="C1456" s="1">
        <v>2020</v>
      </c>
      <c r="D1456" s="1" t="s">
        <v>86</v>
      </c>
      <c r="E1456" s="1">
        <v>2002</v>
      </c>
      <c r="F1456" s="1">
        <v>175</v>
      </c>
      <c r="G1456" s="1" t="s">
        <v>5</v>
      </c>
      <c r="H1456" s="1">
        <v>2.0626472825225199E-4</v>
      </c>
      <c r="I1456" s="1">
        <v>2.4958032118522501E-4</v>
      </c>
      <c r="J1456" s="1">
        <v>2.9702120868324301E-4</v>
      </c>
      <c r="K1456" s="1">
        <v>9.8802014886448198E-4</v>
      </c>
      <c r="L1456" s="1">
        <v>2.3343320468568098E-3</v>
      </c>
      <c r="M1456" s="1">
        <v>0.154336584001428</v>
      </c>
      <c r="N1456" s="1">
        <v>1.5034458638803899E-4</v>
      </c>
      <c r="O1456" s="1">
        <v>1.3831701947699499E-4</v>
      </c>
      <c r="P1456" s="1">
        <v>1.4207303152236201E-6</v>
      </c>
      <c r="Q1456" s="1">
        <v>1.25967445104046E-6</v>
      </c>
      <c r="R1456" s="1">
        <v>5007.2804965594396</v>
      </c>
      <c r="S1456" s="1">
        <v>1487.5206275092601</v>
      </c>
      <c r="T1456" s="1">
        <v>2.8372100587955198</v>
      </c>
      <c r="U1456" s="1">
        <v>227094.815799748</v>
      </c>
      <c r="V1456" s="1">
        <f t="shared" si="89"/>
        <v>0.36390809787953737</v>
      </c>
      <c r="W1456" s="1">
        <f t="shared" si="90"/>
        <v>3.403643087551238</v>
      </c>
      <c r="X1456" s="1">
        <f t="shared" si="91"/>
        <v>524.28991744825441</v>
      </c>
    </row>
    <row r="1457" spans="1:24" hidden="1" x14ac:dyDescent="0.3">
      <c r="A1457" s="18" t="str">
        <f t="shared" si="88"/>
        <v>ConstMin - Crawler Tractors_2002_300</v>
      </c>
      <c r="B1457" s="1" t="s">
        <v>40</v>
      </c>
      <c r="C1457" s="1">
        <v>2020</v>
      </c>
      <c r="D1457" s="1" t="s">
        <v>86</v>
      </c>
      <c r="E1457" s="1">
        <v>2002</v>
      </c>
      <c r="F1457" s="1">
        <v>300</v>
      </c>
      <c r="G1457" s="1" t="s">
        <v>5</v>
      </c>
      <c r="H1457" s="1">
        <v>6.1058670464247798E-5</v>
      </c>
      <c r="I1457" s="1">
        <v>7.3880991261739904E-5</v>
      </c>
      <c r="J1457" s="1">
        <v>8.7924485468516902E-5</v>
      </c>
      <c r="K1457" s="1">
        <v>2.1182563381285001E-4</v>
      </c>
      <c r="L1457" s="1">
        <v>1.3308383063768299E-3</v>
      </c>
      <c r="M1457" s="1">
        <v>9.71317753587502E-2</v>
      </c>
      <c r="N1457" s="1">
        <v>3.3235021230104598E-5</v>
      </c>
      <c r="O1457" s="1">
        <v>3.05762195316962E-5</v>
      </c>
      <c r="P1457" s="1">
        <v>8.9619967227708996E-7</v>
      </c>
      <c r="Q1457" s="1">
        <v>7.9277649298294003E-7</v>
      </c>
      <c r="R1457" s="1">
        <v>3151.3334799839899</v>
      </c>
      <c r="S1457" s="1">
        <v>706.89140663354306</v>
      </c>
      <c r="T1457" s="1">
        <v>1.32403136077124</v>
      </c>
      <c r="U1457" s="1">
        <v>142893.048626637</v>
      </c>
      <c r="V1457" s="1">
        <f t="shared" si="89"/>
        <v>0.17120254344005828</v>
      </c>
      <c r="W1457" s="1">
        <f t="shared" si="90"/>
        <v>3.0839177854556454</v>
      </c>
      <c r="X1457" s="1">
        <f t="shared" si="91"/>
        <v>533.8932502488334</v>
      </c>
    </row>
    <row r="1458" spans="1:24" hidden="1" x14ac:dyDescent="0.3">
      <c r="A1458" s="18" t="str">
        <f t="shared" si="88"/>
        <v>ConstMin - Crawler Tractors_2002_600</v>
      </c>
      <c r="B1458" s="1" t="s">
        <v>40</v>
      </c>
      <c r="C1458" s="1">
        <v>2020</v>
      </c>
      <c r="D1458" s="1" t="s">
        <v>86</v>
      </c>
      <c r="E1458" s="1">
        <v>2002</v>
      </c>
      <c r="F1458" s="1">
        <v>600</v>
      </c>
      <c r="G1458" s="1" t="s">
        <v>5</v>
      </c>
      <c r="H1458" s="1">
        <v>1.28621030655795E-4</v>
      </c>
      <c r="I1458" s="1">
        <v>1.55631447093513E-4</v>
      </c>
      <c r="J1458" s="1">
        <v>1.85214284144346E-4</v>
      </c>
      <c r="K1458" s="1">
        <v>5.5567644224813499E-4</v>
      </c>
      <c r="L1458" s="1">
        <v>2.4629396163478902E-3</v>
      </c>
      <c r="M1458" s="1">
        <v>0.26834666859455403</v>
      </c>
      <c r="N1458" s="1">
        <v>6.5260527754453605E-5</v>
      </c>
      <c r="O1458" s="1">
        <v>6.0039685534097302E-5</v>
      </c>
      <c r="P1458" s="1">
        <v>2.47713939763758E-6</v>
      </c>
      <c r="Q1458" s="1">
        <v>2.190209435031E-6</v>
      </c>
      <c r="R1458" s="1">
        <v>8706.2121315175591</v>
      </c>
      <c r="S1458" s="1">
        <v>1121.15234587394</v>
      </c>
      <c r="T1458" s="1">
        <v>2.2697680470364099</v>
      </c>
      <c r="U1458" s="1">
        <v>396747.78639614198</v>
      </c>
      <c r="V1458" s="1">
        <f t="shared" si="89"/>
        <v>0.12988872207626945</v>
      </c>
      <c r="W1458" s="1">
        <f t="shared" si="90"/>
        <v>2.0555490891646357</v>
      </c>
      <c r="X1458" s="1">
        <f t="shared" si="91"/>
        <v>493.9501846181181</v>
      </c>
    </row>
    <row r="1459" spans="1:24" hidden="1" x14ac:dyDescent="0.3">
      <c r="A1459" s="18" t="str">
        <f t="shared" si="88"/>
        <v>ConstMin - Crawler Tractors_2002_750</v>
      </c>
      <c r="B1459" s="1" t="s">
        <v>40</v>
      </c>
      <c r="C1459" s="1">
        <v>2020</v>
      </c>
      <c r="D1459" s="1" t="s">
        <v>86</v>
      </c>
      <c r="E1459" s="1">
        <v>2002</v>
      </c>
      <c r="F1459" s="1">
        <v>750</v>
      </c>
      <c r="G1459" s="1" t="s">
        <v>5</v>
      </c>
      <c r="H1459" s="1">
        <v>3.7137012640536398E-5</v>
      </c>
      <c r="I1459" s="1">
        <v>4.4935785295049097E-5</v>
      </c>
      <c r="J1459" s="1">
        <v>5.34772982023725E-5</v>
      </c>
      <c r="K1459" s="1">
        <v>1.5007695586046499E-4</v>
      </c>
      <c r="L1459" s="1">
        <v>7.35087878995823E-4</v>
      </c>
      <c r="M1459" s="1">
        <v>7.2475001774475495E-2</v>
      </c>
      <c r="N1459" s="1">
        <v>1.99872394318417E-5</v>
      </c>
      <c r="O1459" s="1">
        <v>1.8388260277294299E-5</v>
      </c>
      <c r="P1459" s="1">
        <v>6.6895322253719296E-7</v>
      </c>
      <c r="Q1459" s="1">
        <v>5.9153122161608903E-7</v>
      </c>
      <c r="R1459" s="1">
        <v>2351.3716156247401</v>
      </c>
      <c r="S1459" s="1">
        <v>169.94509119335001</v>
      </c>
      <c r="T1459" s="1">
        <v>0.28372100587955201</v>
      </c>
      <c r="U1459" s="1">
        <v>106895.46236061701</v>
      </c>
      <c r="V1459" s="1">
        <f t="shared" si="89"/>
        <v>0.13919436893544318</v>
      </c>
      <c r="W1459" s="1">
        <f t="shared" si="90"/>
        <v>2.2770291596570886</v>
      </c>
      <c r="X1459" s="1">
        <f t="shared" si="91"/>
        <v>598.98663712441771</v>
      </c>
    </row>
    <row r="1460" spans="1:24" hidden="1" x14ac:dyDescent="0.3">
      <c r="A1460" s="18" t="str">
        <f t="shared" si="88"/>
        <v>ConstMin - Crawler Tractors_2002_9999</v>
      </c>
      <c r="B1460" s="1" t="s">
        <v>40</v>
      </c>
      <c r="C1460" s="1">
        <v>2020</v>
      </c>
      <c r="D1460" s="1" t="s">
        <v>86</v>
      </c>
      <c r="E1460" s="1">
        <v>2002</v>
      </c>
      <c r="F1460" s="1">
        <v>9999</v>
      </c>
      <c r="G1460" s="1" t="s">
        <v>5</v>
      </c>
      <c r="H1460" s="1">
        <v>6.3900369560054306E-5</v>
      </c>
      <c r="I1460" s="1">
        <v>7.7319447167665699E-5</v>
      </c>
      <c r="J1460" s="1">
        <v>9.2016532166478197E-5</v>
      </c>
      <c r="K1460" s="1">
        <v>2.27415296187978E-4</v>
      </c>
      <c r="L1460" s="1">
        <v>1.42770660049887E-3</v>
      </c>
      <c r="M1460" s="1">
        <v>0.10982314973186599</v>
      </c>
      <c r="N1460" s="1">
        <v>3.7577555845289402E-5</v>
      </c>
      <c r="O1460" s="1">
        <v>3.4571351377666199E-5</v>
      </c>
      <c r="P1460" s="1">
        <v>1.0134524712390001E-6</v>
      </c>
      <c r="Q1460" s="1">
        <v>8.96361784505631E-7</v>
      </c>
      <c r="R1460" s="1">
        <v>3563.0911444691101</v>
      </c>
      <c r="S1460" s="1">
        <v>176.27451730855799</v>
      </c>
      <c r="T1460" s="1">
        <v>0.28372100587955201</v>
      </c>
      <c r="U1460" s="1">
        <v>160468.568923224</v>
      </c>
      <c r="V1460" s="1">
        <f t="shared" si="89"/>
        <v>0.15954652934180136</v>
      </c>
      <c r="W1460" s="1">
        <f t="shared" si="90"/>
        <v>2.9460328723513469</v>
      </c>
      <c r="X1460" s="1">
        <f t="shared" si="91"/>
        <v>621.29526420539958</v>
      </c>
    </row>
    <row r="1461" spans="1:24" hidden="1" x14ac:dyDescent="0.3">
      <c r="A1461" s="18" t="str">
        <f t="shared" si="88"/>
        <v>ConstMin - Crawler Tractors_2003_50</v>
      </c>
      <c r="B1461" s="1" t="s">
        <v>40</v>
      </c>
      <c r="C1461" s="1">
        <v>2020</v>
      </c>
      <c r="D1461" s="1" t="s">
        <v>86</v>
      </c>
      <c r="E1461" s="1">
        <v>2003</v>
      </c>
      <c r="F1461" s="1">
        <v>50</v>
      </c>
      <c r="G1461" s="1" t="s">
        <v>5</v>
      </c>
      <c r="H1461" s="1">
        <v>2.8752404200719801E-6</v>
      </c>
      <c r="I1461" s="1">
        <v>3.4790409082870902E-6</v>
      </c>
      <c r="J1461" s="1">
        <v>4.1403462049036498E-6</v>
      </c>
      <c r="K1461" s="1">
        <v>1.00904018020252E-5</v>
      </c>
      <c r="L1461" s="1">
        <v>7.8068025444896802E-6</v>
      </c>
      <c r="M1461" s="1">
        <v>7.4407513841523096E-4</v>
      </c>
      <c r="N1461" s="1">
        <v>1.0418451606489899E-6</v>
      </c>
      <c r="O1461" s="1">
        <v>9.5849754779707696E-7</v>
      </c>
      <c r="P1461" s="1">
        <v>6.79308644079662E-9</v>
      </c>
      <c r="Q1461" s="1">
        <v>6.0730412531833003E-9</v>
      </c>
      <c r="R1461" s="1">
        <v>24.140698413584602</v>
      </c>
      <c r="S1461" s="1">
        <v>27.216532295396799</v>
      </c>
      <c r="T1461" s="1">
        <v>9.4573668626517296E-2</v>
      </c>
      <c r="U1461" s="1">
        <v>979.79516263428604</v>
      </c>
      <c r="V1461" s="1">
        <f t="shared" si="89"/>
        <v>1.1757442003204894</v>
      </c>
      <c r="W1461" s="1">
        <f t="shared" si="90"/>
        <v>2.6383141379185955</v>
      </c>
      <c r="X1461" s="1">
        <f t="shared" si="91"/>
        <v>287.78128934469208</v>
      </c>
    </row>
    <row r="1462" spans="1:24" hidden="1" x14ac:dyDescent="0.3">
      <c r="A1462" s="18" t="str">
        <f t="shared" si="88"/>
        <v>ConstMin - Crawler Tractors_2003_100</v>
      </c>
      <c r="B1462" s="1" t="s">
        <v>40</v>
      </c>
      <c r="C1462" s="1">
        <v>2020</v>
      </c>
      <c r="D1462" s="1" t="s">
        <v>86</v>
      </c>
      <c r="E1462" s="1">
        <v>2003</v>
      </c>
      <c r="F1462" s="1">
        <v>100</v>
      </c>
      <c r="G1462" s="1" t="s">
        <v>5</v>
      </c>
      <c r="H1462" s="1">
        <v>3.9821937928506403E-4</v>
      </c>
      <c r="I1462" s="1">
        <v>4.8184544893492797E-4</v>
      </c>
      <c r="J1462" s="1">
        <v>5.7343590617049201E-4</v>
      </c>
      <c r="K1462" s="1">
        <v>1.7005858881468899E-3</v>
      </c>
      <c r="L1462" s="1">
        <v>3.1105583280711399E-3</v>
      </c>
      <c r="M1462" s="1">
        <v>0.20697767337702599</v>
      </c>
      <c r="N1462" s="1">
        <v>3.5876135938989803E-4</v>
      </c>
      <c r="O1462" s="1">
        <v>3.3006045063870601E-4</v>
      </c>
      <c r="P1462" s="1">
        <v>1.9016646525273699E-6</v>
      </c>
      <c r="Q1462" s="1">
        <v>1.68932394594418E-6</v>
      </c>
      <c r="R1462" s="1">
        <v>6715.1626675529296</v>
      </c>
      <c r="S1462" s="1">
        <v>3636.4662840578198</v>
      </c>
      <c r="T1462" s="1">
        <v>6.4310094666031699</v>
      </c>
      <c r="U1462" s="1">
        <v>306158.37465045601</v>
      </c>
      <c r="V1462" s="1">
        <f t="shared" si="89"/>
        <v>0.52113497194423763</v>
      </c>
      <c r="W1462" s="1">
        <f t="shared" si="90"/>
        <v>3.3641922542038647</v>
      </c>
      <c r="X1462" s="1">
        <f t="shared" si="91"/>
        <v>565.45808289387958</v>
      </c>
    </row>
    <row r="1463" spans="1:24" hidden="1" x14ac:dyDescent="0.3">
      <c r="A1463" s="18" t="str">
        <f t="shared" si="88"/>
        <v>ConstMin - Crawler Tractors_2003_175</v>
      </c>
      <c r="B1463" s="1" t="s">
        <v>40</v>
      </c>
      <c r="C1463" s="1">
        <v>2020</v>
      </c>
      <c r="D1463" s="1" t="s">
        <v>86</v>
      </c>
      <c r="E1463" s="1">
        <v>2003</v>
      </c>
      <c r="F1463" s="1">
        <v>175</v>
      </c>
      <c r="G1463" s="1" t="s">
        <v>5</v>
      </c>
      <c r="H1463" s="1">
        <v>1.1926309194864701E-4</v>
      </c>
      <c r="I1463" s="1">
        <v>1.4430834125786301E-4</v>
      </c>
      <c r="J1463" s="1">
        <v>1.7173885240605199E-4</v>
      </c>
      <c r="K1463" s="1">
        <v>9.4799070133324398E-4</v>
      </c>
      <c r="L1463" s="1">
        <v>1.6457040189670701E-3</v>
      </c>
      <c r="M1463" s="1">
        <v>0.149141617576112</v>
      </c>
      <c r="N1463" s="1">
        <v>8.9539150440370594E-5</v>
      </c>
      <c r="O1463" s="1">
        <v>8.2376018405140895E-5</v>
      </c>
      <c r="P1463" s="1">
        <v>1.37531032344384E-6</v>
      </c>
      <c r="Q1463" s="1">
        <v>1.2172738334401499E-6</v>
      </c>
      <c r="R1463" s="1">
        <v>4838.7355321229898</v>
      </c>
      <c r="S1463" s="1">
        <v>1522.1214902724</v>
      </c>
      <c r="T1463" s="1">
        <v>2.55348905291596</v>
      </c>
      <c r="U1463" s="1">
        <v>218452.621289095</v>
      </c>
      <c r="V1463" s="1">
        <f t="shared" si="89"/>
        <v>0.21873726375554836</v>
      </c>
      <c r="W1463" s="1">
        <f t="shared" si="90"/>
        <v>2.4944974831158744</v>
      </c>
      <c r="X1463" s="1">
        <f t="shared" si="91"/>
        <v>596.09477805836354</v>
      </c>
    </row>
    <row r="1464" spans="1:24" hidden="1" x14ac:dyDescent="0.3">
      <c r="A1464" s="18" t="str">
        <f t="shared" si="88"/>
        <v>ConstMin - Crawler Tractors_2003_300</v>
      </c>
      <c r="B1464" s="1" t="s">
        <v>40</v>
      </c>
      <c r="C1464" s="1">
        <v>2020</v>
      </c>
      <c r="D1464" s="1" t="s">
        <v>86</v>
      </c>
      <c r="E1464" s="1">
        <v>2003</v>
      </c>
      <c r="F1464" s="1">
        <v>300</v>
      </c>
      <c r="G1464" s="1" t="s">
        <v>5</v>
      </c>
      <c r="H1464" s="1">
        <v>7.3412311561905095E-5</v>
      </c>
      <c r="I1464" s="1">
        <v>8.8828896989905106E-5</v>
      </c>
      <c r="J1464" s="1">
        <v>1.05713728649143E-4</v>
      </c>
      <c r="K1464" s="1">
        <v>3.0509551138981902E-4</v>
      </c>
      <c r="L1464" s="1">
        <v>1.4752591724008599E-3</v>
      </c>
      <c r="M1464" s="1">
        <v>0.140898826608502</v>
      </c>
      <c r="N1464" s="1">
        <v>3.8390534312193797E-5</v>
      </c>
      <c r="O1464" s="1">
        <v>3.5319291567218298E-5</v>
      </c>
      <c r="P1464" s="1">
        <v>1.30047715662814E-6</v>
      </c>
      <c r="Q1464" s="1">
        <v>1.1499972816468901E-6</v>
      </c>
      <c r="R1464" s="1">
        <v>4571.3072569905798</v>
      </c>
      <c r="S1464" s="1">
        <v>1040.0302011640199</v>
      </c>
      <c r="T1464" s="1">
        <v>1.70232603527731</v>
      </c>
      <c r="U1464" s="1">
        <v>206041.53874171601</v>
      </c>
      <c r="V1464" s="1">
        <f t="shared" si="89"/>
        <v>0.14275393405633127</v>
      </c>
      <c r="W1464" s="1">
        <f t="shared" si="90"/>
        <v>2.3708394199338487</v>
      </c>
      <c r="X1464" s="1">
        <f t="shared" si="91"/>
        <v>610.94653997616751</v>
      </c>
    </row>
    <row r="1465" spans="1:24" hidden="1" x14ac:dyDescent="0.3">
      <c r="A1465" s="18" t="str">
        <f t="shared" si="88"/>
        <v>ConstMin - Crawler Tractors_2003_600</v>
      </c>
      <c r="B1465" s="1" t="s">
        <v>40</v>
      </c>
      <c r="C1465" s="1">
        <v>2020</v>
      </c>
      <c r="D1465" s="1" t="s">
        <v>86</v>
      </c>
      <c r="E1465" s="1">
        <v>2003</v>
      </c>
      <c r="F1465" s="1">
        <v>600</v>
      </c>
      <c r="G1465" s="1" t="s">
        <v>5</v>
      </c>
      <c r="H1465" s="1">
        <v>1.46545230397987E-4</v>
      </c>
      <c r="I1465" s="1">
        <v>1.7731972878156399E-4</v>
      </c>
      <c r="J1465" s="1">
        <v>2.11025131773101E-4</v>
      </c>
      <c r="K1465" s="1">
        <v>6.5507707378439103E-4</v>
      </c>
      <c r="L1465" s="1">
        <v>2.7745805236220398E-3</v>
      </c>
      <c r="M1465" s="1">
        <v>0.318127443265736</v>
      </c>
      <c r="N1465" s="1">
        <v>7.8804703414032994E-5</v>
      </c>
      <c r="O1465" s="1">
        <v>7.2500327140910404E-5</v>
      </c>
      <c r="P1465" s="1">
        <v>2.9368496205619399E-6</v>
      </c>
      <c r="Q1465" s="1">
        <v>2.59651342583145E-6</v>
      </c>
      <c r="R1465" s="1">
        <v>10321.2945419998</v>
      </c>
      <c r="S1465" s="1">
        <v>1256.2855934336401</v>
      </c>
      <c r="T1465" s="1">
        <v>2.55348905291596</v>
      </c>
      <c r="U1465" s="1">
        <v>462746.32439327199</v>
      </c>
      <c r="V1465" s="1">
        <f t="shared" si="89"/>
        <v>0.12688277875747087</v>
      </c>
      <c r="W1465" s="1">
        <f t="shared" si="90"/>
        <v>1.9853768621381143</v>
      </c>
      <c r="X1465" s="1">
        <f t="shared" si="91"/>
        <v>491.98785168043827</v>
      </c>
    </row>
    <row r="1466" spans="1:24" hidden="1" x14ac:dyDescent="0.3">
      <c r="A1466" s="18" t="str">
        <f t="shared" si="88"/>
        <v>ConstMin - Crawler Tractors_2003_9999</v>
      </c>
      <c r="B1466" s="1" t="s">
        <v>40</v>
      </c>
      <c r="C1466" s="1">
        <v>2020</v>
      </c>
      <c r="D1466" s="1" t="s">
        <v>86</v>
      </c>
      <c r="E1466" s="1">
        <v>2003</v>
      </c>
      <c r="F1466" s="1">
        <v>9999</v>
      </c>
      <c r="G1466" s="1" t="s">
        <v>5</v>
      </c>
      <c r="H1466" s="1">
        <v>1.9668627901568598E-5</v>
      </c>
      <c r="I1466" s="1">
        <v>2.3799039760898001E-5</v>
      </c>
      <c r="J1466" s="1">
        <v>2.83228241782588E-5</v>
      </c>
      <c r="K1466" s="1">
        <v>7.0226494758788099E-5</v>
      </c>
      <c r="L1466" s="1">
        <v>4.41219717913327E-4</v>
      </c>
      <c r="M1466" s="1">
        <v>3.4104346070399999E-2</v>
      </c>
      <c r="N1466" s="1">
        <v>1.15311612038724E-5</v>
      </c>
      <c r="O1466" s="1">
        <v>1.0608668307562599E-5</v>
      </c>
      <c r="P1466" s="1">
        <v>3.14721533473935E-7</v>
      </c>
      <c r="Q1466" s="1">
        <v>2.7835508795456799E-7</v>
      </c>
      <c r="R1466" s="1">
        <v>1106.4779490302001</v>
      </c>
      <c r="S1466" s="1">
        <v>58.7581724361862</v>
      </c>
      <c r="T1466" s="1">
        <v>9.4573668626517296E-2</v>
      </c>
      <c r="U1466" s="1">
        <v>49944.446570758199</v>
      </c>
      <c r="V1466" s="1">
        <f t="shared" si="89"/>
        <v>0.1577832255786559</v>
      </c>
      <c r="W1466" s="1">
        <f t="shared" si="90"/>
        <v>2.9252050074579379</v>
      </c>
      <c r="X1466" s="1">
        <f t="shared" si="91"/>
        <v>621.29526420540196</v>
      </c>
    </row>
    <row r="1467" spans="1:24" hidden="1" x14ac:dyDescent="0.3">
      <c r="A1467" s="18" t="str">
        <f t="shared" si="88"/>
        <v>ConstMin - Crawler Tractors_2004_50</v>
      </c>
      <c r="B1467" s="1" t="s">
        <v>40</v>
      </c>
      <c r="C1467" s="1">
        <v>2020</v>
      </c>
      <c r="D1467" s="1" t="s">
        <v>86</v>
      </c>
      <c r="E1467" s="1">
        <v>2004</v>
      </c>
      <c r="F1467" s="1">
        <v>50</v>
      </c>
      <c r="G1467" s="1" t="s">
        <v>5</v>
      </c>
      <c r="H1467" s="1">
        <v>6.6499034258967704E-6</v>
      </c>
      <c r="I1467" s="1">
        <v>8.0463831453350904E-6</v>
      </c>
      <c r="J1467" s="1">
        <v>9.5758609332913503E-6</v>
      </c>
      <c r="K1467" s="1">
        <v>3.8154671930469497E-5</v>
      </c>
      <c r="L1467" s="1">
        <v>3.4443083615103599E-5</v>
      </c>
      <c r="M1467" s="1">
        <v>3.5998724460220102E-3</v>
      </c>
      <c r="N1467" s="1">
        <v>3.5663659518066999E-6</v>
      </c>
      <c r="O1467" s="1">
        <v>3.2810566756621598E-6</v>
      </c>
      <c r="P1467" s="1">
        <v>3.3083108894961301E-8</v>
      </c>
      <c r="Q1467" s="1">
        <v>2.9381674970961501E-8</v>
      </c>
      <c r="R1467" s="1">
        <v>116.793896960301</v>
      </c>
      <c r="S1467" s="1">
        <v>99.055518703014101</v>
      </c>
      <c r="T1467" s="1">
        <v>0.18914733725303401</v>
      </c>
      <c r="U1467" s="1">
        <v>4705.1371383931701</v>
      </c>
      <c r="V1467" s="1">
        <f t="shared" si="89"/>
        <v>0.56626148446523761</v>
      </c>
      <c r="W1467" s="1">
        <f t="shared" si="90"/>
        <v>2.4239203260854207</v>
      </c>
      <c r="X1467" s="1">
        <f t="shared" si="91"/>
        <v>523.69502072609907</v>
      </c>
    </row>
    <row r="1468" spans="1:24" hidden="1" x14ac:dyDescent="0.3">
      <c r="A1468" s="18" t="str">
        <f t="shared" si="88"/>
        <v>ConstMin - Crawler Tractors_2004_100</v>
      </c>
      <c r="B1468" s="1" t="s">
        <v>40</v>
      </c>
      <c r="C1468" s="1">
        <v>2020</v>
      </c>
      <c r="D1468" s="1" t="s">
        <v>86</v>
      </c>
      <c r="E1468" s="1">
        <v>2004</v>
      </c>
      <c r="F1468" s="1">
        <v>100</v>
      </c>
      <c r="G1468" s="1" t="s">
        <v>5</v>
      </c>
      <c r="H1468" s="1">
        <v>2.6060550821345598E-4</v>
      </c>
      <c r="I1468" s="1">
        <v>3.1533266493828199E-4</v>
      </c>
      <c r="J1468" s="1">
        <v>3.7527193182737702E-4</v>
      </c>
      <c r="K1468" s="1">
        <v>1.9125341145976101E-3</v>
      </c>
      <c r="L1468" s="1">
        <v>2.9797661223779702E-3</v>
      </c>
      <c r="M1468" s="1">
        <v>0.253378058801985</v>
      </c>
      <c r="N1468" s="1">
        <v>2.4459424420041E-4</v>
      </c>
      <c r="O1468" s="1">
        <v>2.25026704664377E-4</v>
      </c>
      <c r="P1468" s="1">
        <v>2.3347876426057699E-6</v>
      </c>
      <c r="Q1468" s="1">
        <v>2.0680376541451399E-6</v>
      </c>
      <c r="R1468" s="1">
        <v>8220.57207177483</v>
      </c>
      <c r="S1468" s="1">
        <v>4135.3305523715098</v>
      </c>
      <c r="T1468" s="1">
        <v>6.9984514783622798</v>
      </c>
      <c r="U1468" s="1">
        <v>369944.43590134301</v>
      </c>
      <c r="V1468" s="1">
        <f t="shared" si="89"/>
        <v>0.28224162379919698</v>
      </c>
      <c r="W1468" s="1">
        <f t="shared" si="90"/>
        <v>2.6670691699079172</v>
      </c>
      <c r="X1468" s="1">
        <f t="shared" si="91"/>
        <v>590.89222310922219</v>
      </c>
    </row>
    <row r="1469" spans="1:24" hidden="1" x14ac:dyDescent="0.3">
      <c r="A1469" s="18" t="str">
        <f t="shared" si="88"/>
        <v>ConstMin - Crawler Tractors_2004_175</v>
      </c>
      <c r="B1469" s="1" t="s">
        <v>40</v>
      </c>
      <c r="C1469" s="1">
        <v>2020</v>
      </c>
      <c r="D1469" s="1" t="s">
        <v>86</v>
      </c>
      <c r="E1469" s="1">
        <v>2004</v>
      </c>
      <c r="F1469" s="1">
        <v>175</v>
      </c>
      <c r="G1469" s="1" t="s">
        <v>5</v>
      </c>
      <c r="H1469" s="1">
        <v>1.7169443352605101E-4</v>
      </c>
      <c r="I1469" s="1">
        <v>2.0775026456652199E-4</v>
      </c>
      <c r="J1469" s="1">
        <v>2.4723998427751399E-4</v>
      </c>
      <c r="K1469" s="1">
        <v>1.7557084108618601E-3</v>
      </c>
      <c r="L1469" s="1">
        <v>2.6905352944326302E-3</v>
      </c>
      <c r="M1469" s="1">
        <v>0.278312227430486</v>
      </c>
      <c r="N1469" s="1">
        <v>1.28128437003317E-4</v>
      </c>
      <c r="O1469" s="1">
        <v>1.17878162043051E-4</v>
      </c>
      <c r="P1469" s="1">
        <v>2.56798372906951E-6</v>
      </c>
      <c r="Q1469" s="1">
        <v>2.27154698657255E-6</v>
      </c>
      <c r="R1469" s="1">
        <v>9029.5337128479896</v>
      </c>
      <c r="S1469" s="1">
        <v>2845.7099813977702</v>
      </c>
      <c r="T1469" s="1">
        <v>4.6341097626993504</v>
      </c>
      <c r="U1469" s="1">
        <v>408911.10161268798</v>
      </c>
      <c r="V1469" s="1">
        <f t="shared" si="89"/>
        <v>0.16822916322370199</v>
      </c>
      <c r="W1469" s="1">
        <f t="shared" si="90"/>
        <v>2.1787048124855999</v>
      </c>
      <c r="X1469" s="1">
        <f t="shared" si="91"/>
        <v>614.07910626185844</v>
      </c>
    </row>
    <row r="1470" spans="1:24" hidden="1" x14ac:dyDescent="0.3">
      <c r="A1470" s="18" t="str">
        <f t="shared" si="88"/>
        <v>ConstMin - Crawler Tractors_2004_300</v>
      </c>
      <c r="B1470" s="1" t="s">
        <v>40</v>
      </c>
      <c r="C1470" s="1">
        <v>2020</v>
      </c>
      <c r="D1470" s="1" t="s">
        <v>86</v>
      </c>
      <c r="E1470" s="1">
        <v>2004</v>
      </c>
      <c r="F1470" s="1">
        <v>300</v>
      </c>
      <c r="G1470" s="1" t="s">
        <v>5</v>
      </c>
      <c r="H1470" s="1">
        <v>1.2832947943358501E-4</v>
      </c>
      <c r="I1470" s="1">
        <v>1.55278670114638E-4</v>
      </c>
      <c r="J1470" s="1">
        <v>1.84794450384363E-4</v>
      </c>
      <c r="K1470" s="1">
        <v>5.8921111002476097E-4</v>
      </c>
      <c r="L1470" s="1">
        <v>2.5689892073471501E-3</v>
      </c>
      <c r="M1470" s="1">
        <v>0.27417285875762798</v>
      </c>
      <c r="N1470" s="1">
        <v>6.7829599545819706E-5</v>
      </c>
      <c r="O1470" s="1">
        <v>6.2403231582154202E-5</v>
      </c>
      <c r="P1470" s="1">
        <v>2.5310141615326499E-6</v>
      </c>
      <c r="Q1470" s="1">
        <v>2.2377620159230198E-6</v>
      </c>
      <c r="R1470" s="1">
        <v>8895.2364549568701</v>
      </c>
      <c r="S1470" s="1">
        <v>2045.88150130591</v>
      </c>
      <c r="T1470" s="1">
        <v>3.4046520705546199</v>
      </c>
      <c r="U1470" s="1">
        <v>401276.92446447402</v>
      </c>
      <c r="V1470" s="1">
        <f t="shared" si="89"/>
        <v>0.12813159057095791</v>
      </c>
      <c r="W1470" s="1">
        <f t="shared" si="90"/>
        <v>2.1198576279278951</v>
      </c>
      <c r="X1470" s="1">
        <f t="shared" si="91"/>
        <v>600.90765778972377</v>
      </c>
    </row>
    <row r="1471" spans="1:24" hidden="1" x14ac:dyDescent="0.3">
      <c r="A1471" s="18" t="str">
        <f t="shared" si="88"/>
        <v>ConstMin - Crawler Tractors_2004_600</v>
      </c>
      <c r="B1471" s="1" t="s">
        <v>40</v>
      </c>
      <c r="C1471" s="1">
        <v>2020</v>
      </c>
      <c r="D1471" s="1" t="s">
        <v>86</v>
      </c>
      <c r="E1471" s="1">
        <v>2004</v>
      </c>
      <c r="F1471" s="1">
        <v>600</v>
      </c>
      <c r="G1471" s="1" t="s">
        <v>5</v>
      </c>
      <c r="H1471" s="1">
        <v>4.7073291081592698E-4</v>
      </c>
      <c r="I1471" s="1">
        <v>5.6958682208727203E-4</v>
      </c>
      <c r="J1471" s="1">
        <v>6.7785539157493501E-4</v>
      </c>
      <c r="K1471" s="1">
        <v>2.1507325903907699E-3</v>
      </c>
      <c r="L1471" s="1">
        <v>9.0612202048215695E-3</v>
      </c>
      <c r="M1471" s="1">
        <v>1.0506980749342101</v>
      </c>
      <c r="N1471" s="1">
        <v>2.5127150735039402E-4</v>
      </c>
      <c r="O1471" s="1">
        <v>2.31169786762362E-4</v>
      </c>
      <c r="P1471" s="1">
        <v>9.7001027734057697E-6</v>
      </c>
      <c r="Q1471" s="1">
        <v>8.5756564415069905E-6</v>
      </c>
      <c r="R1471" s="1">
        <v>34088.741904135801</v>
      </c>
      <c r="S1471" s="1">
        <v>3887.6390103963499</v>
      </c>
      <c r="T1471" s="1">
        <v>7.0930251469887997</v>
      </c>
      <c r="U1471" s="1">
        <v>1541099.8532582701</v>
      </c>
      <c r="V1471" s="1">
        <f t="shared" si="89"/>
        <v>0.12238205868602225</v>
      </c>
      <c r="W1471" s="1">
        <f t="shared" si="90"/>
        <v>1.9469038606085123</v>
      </c>
      <c r="X1471" s="1">
        <f t="shared" si="91"/>
        <v>548.09322254366577</v>
      </c>
    </row>
    <row r="1472" spans="1:24" hidden="1" x14ac:dyDescent="0.3">
      <c r="A1472" s="18" t="str">
        <f t="shared" si="88"/>
        <v>ConstMin - Crawler Tractors_2004_9999</v>
      </c>
      <c r="B1472" s="1" t="s">
        <v>40</v>
      </c>
      <c r="C1472" s="1">
        <v>2020</v>
      </c>
      <c r="D1472" s="1" t="s">
        <v>86</v>
      </c>
      <c r="E1472" s="1">
        <v>2004</v>
      </c>
      <c r="F1472" s="1">
        <v>9999</v>
      </c>
      <c r="G1472" s="1" t="s">
        <v>5</v>
      </c>
      <c r="H1472" s="1">
        <v>1.7949647411874901E-5</v>
      </c>
      <c r="I1472" s="1">
        <v>2.1719073368368601E-5</v>
      </c>
      <c r="J1472" s="1">
        <v>2.5847492273099801E-5</v>
      </c>
      <c r="K1472" s="1">
        <v>6.4312164811380896E-5</v>
      </c>
      <c r="L1472" s="1">
        <v>4.0439318505920398E-4</v>
      </c>
      <c r="M1472" s="1">
        <v>3.1418442285236603E-2</v>
      </c>
      <c r="N1472" s="1">
        <v>1.04887980601772E-5</v>
      </c>
      <c r="O1472" s="1">
        <v>9.6496942153630298E-6</v>
      </c>
      <c r="P1472" s="1">
        <v>2.8994059041218898E-7</v>
      </c>
      <c r="Q1472" s="1">
        <v>2.5643310232806301E-7</v>
      </c>
      <c r="R1472" s="1">
        <v>1019.33675871488</v>
      </c>
      <c r="S1472" s="1">
        <v>60.657000270748703</v>
      </c>
      <c r="T1472" s="1">
        <v>9.4573668626517296E-2</v>
      </c>
      <c r="U1472" s="1">
        <v>45978.006205227503</v>
      </c>
      <c r="V1472" s="1">
        <f t="shared" si="89"/>
        <v>0.15641548963984309</v>
      </c>
      <c r="W1472" s="1">
        <f t="shared" si="90"/>
        <v>2.9123414694188798</v>
      </c>
      <c r="X1472" s="1">
        <f t="shared" si="91"/>
        <v>641.37302857828683</v>
      </c>
    </row>
    <row r="1473" spans="1:24" hidden="1" x14ac:dyDescent="0.3">
      <c r="A1473" s="18" t="str">
        <f t="shared" si="88"/>
        <v>ConstMin - Crawler Tractors_2005_50</v>
      </c>
      <c r="B1473" s="1" t="s">
        <v>40</v>
      </c>
      <c r="C1473" s="1">
        <v>2020</v>
      </c>
      <c r="D1473" s="1" t="s">
        <v>86</v>
      </c>
      <c r="E1473" s="1">
        <v>2005</v>
      </c>
      <c r="F1473" s="1">
        <v>50</v>
      </c>
      <c r="G1473" s="1" t="s">
        <v>5</v>
      </c>
      <c r="H1473" s="1">
        <v>8.2359968019555304E-6</v>
      </c>
      <c r="I1473" s="1">
        <v>9.96555613036619E-6</v>
      </c>
      <c r="J1473" s="1">
        <v>1.1859835394815899E-5</v>
      </c>
      <c r="K1473" s="1">
        <v>6.69229192177224E-5</v>
      </c>
      <c r="L1473" s="1">
        <v>6.5566081628290094E-5</v>
      </c>
      <c r="M1473" s="1">
        <v>7.03804526015539E-3</v>
      </c>
      <c r="N1473" s="1">
        <v>6.0237392257364696E-6</v>
      </c>
      <c r="O1473" s="1">
        <v>5.5418400876775504E-6</v>
      </c>
      <c r="P1473" s="1">
        <v>6.4823138805176306E-8</v>
      </c>
      <c r="Q1473" s="1">
        <v>5.7443579283847103E-8</v>
      </c>
      <c r="R1473" s="1">
        <v>228.34162744429099</v>
      </c>
      <c r="S1473" s="1">
        <v>248.640955892443</v>
      </c>
      <c r="T1473" s="1">
        <v>0.37829467450606902</v>
      </c>
      <c r="U1473" s="1">
        <v>9261.8756069935098</v>
      </c>
      <c r="V1473" s="1">
        <f t="shared" si="89"/>
        <v>0.35627979722521419</v>
      </c>
      <c r="W1473" s="1">
        <f t="shared" si="90"/>
        <v>2.3440608794725302</v>
      </c>
      <c r="X1473" s="1">
        <f t="shared" si="91"/>
        <v>657.26792537348831</v>
      </c>
    </row>
    <row r="1474" spans="1:24" hidden="1" x14ac:dyDescent="0.3">
      <c r="A1474" s="18" t="str">
        <f t="shared" si="88"/>
        <v>ConstMin - Crawler Tractors_2005_100</v>
      </c>
      <c r="B1474" s="1" t="s">
        <v>40</v>
      </c>
      <c r="C1474" s="1">
        <v>2020</v>
      </c>
      <c r="D1474" s="1" t="s">
        <v>86</v>
      </c>
      <c r="E1474" s="1">
        <v>2005</v>
      </c>
      <c r="F1474" s="1">
        <v>100</v>
      </c>
      <c r="G1474" s="1" t="s">
        <v>5</v>
      </c>
      <c r="H1474" s="1">
        <v>2.7483759256267899E-4</v>
      </c>
      <c r="I1474" s="1">
        <v>3.3255348700084202E-4</v>
      </c>
      <c r="J1474" s="1">
        <v>3.9576613329025799E-4</v>
      </c>
      <c r="K1474" s="1">
        <v>2.7842089040233001E-3</v>
      </c>
      <c r="L1474" s="1">
        <v>4.0712878511292398E-3</v>
      </c>
      <c r="M1474" s="1">
        <v>0.38233648586659402</v>
      </c>
      <c r="N1474" s="1">
        <v>2.6987187720268102E-4</v>
      </c>
      <c r="O1474" s="1">
        <v>2.4828212702646699E-4</v>
      </c>
      <c r="P1474" s="1">
        <v>3.52664529083209E-6</v>
      </c>
      <c r="Q1474" s="1">
        <v>3.1205789998713699E-6</v>
      </c>
      <c r="R1474" s="1">
        <v>12404.4862155634</v>
      </c>
      <c r="S1474" s="1">
        <v>6344.6167378850696</v>
      </c>
      <c r="T1474" s="1">
        <v>10.403103548916899</v>
      </c>
      <c r="U1474" s="1">
        <v>559133.76960961602</v>
      </c>
      <c r="V1474" s="1">
        <f t="shared" si="89"/>
        <v>0.1969402041855384</v>
      </c>
      <c r="W1474" s="1">
        <f t="shared" si="90"/>
        <v>2.4110415077303466</v>
      </c>
      <c r="X1474" s="1">
        <f t="shared" si="91"/>
        <v>609.8773032539533</v>
      </c>
    </row>
    <row r="1475" spans="1:24" hidden="1" x14ac:dyDescent="0.3">
      <c r="A1475" s="18" t="str">
        <f t="shared" si="88"/>
        <v>ConstMin - Crawler Tractors_2005_175</v>
      </c>
      <c r="B1475" s="1" t="s">
        <v>40</v>
      </c>
      <c r="C1475" s="1">
        <v>2020</v>
      </c>
      <c r="D1475" s="1" t="s">
        <v>86</v>
      </c>
      <c r="E1475" s="1">
        <v>2005</v>
      </c>
      <c r="F1475" s="1">
        <v>175</v>
      </c>
      <c r="G1475" s="1" t="s">
        <v>5</v>
      </c>
      <c r="H1475" s="1">
        <v>1.2526730109143001E-4</v>
      </c>
      <c r="I1475" s="1">
        <v>1.5157343432063E-4</v>
      </c>
      <c r="J1475" s="1">
        <v>1.8038491357166001E-4</v>
      </c>
      <c r="K1475" s="1">
        <v>1.5227489947290201E-3</v>
      </c>
      <c r="L1475" s="1">
        <v>2.1785637214137401E-3</v>
      </c>
      <c r="M1475" s="1">
        <v>0.24332740908314701</v>
      </c>
      <c r="N1475" s="1">
        <v>9.5809230609977502E-5</v>
      </c>
      <c r="O1475" s="1">
        <v>8.8144492161179298E-5</v>
      </c>
      <c r="P1475" s="1">
        <v>2.2459245478910001E-6</v>
      </c>
      <c r="Q1475" s="1">
        <v>1.9860056022561401E-6</v>
      </c>
      <c r="R1475" s="1">
        <v>7894.4898104594104</v>
      </c>
      <c r="S1475" s="1">
        <v>2489.4687815467801</v>
      </c>
      <c r="T1475" s="1">
        <v>3.8775204136872099</v>
      </c>
      <c r="U1475" s="1">
        <v>354779.660745801</v>
      </c>
      <c r="V1475" s="1">
        <f t="shared" si="89"/>
        <v>0.14146629433419053</v>
      </c>
      <c r="W1475" s="1">
        <f t="shared" si="90"/>
        <v>2.0332938817456006</v>
      </c>
      <c r="X1475" s="1">
        <f t="shared" si="91"/>
        <v>642.02596400504717</v>
      </c>
    </row>
    <row r="1476" spans="1:24" hidden="1" x14ac:dyDescent="0.3">
      <c r="A1476" s="18" t="str">
        <f t="shared" si="88"/>
        <v>ConstMin - Crawler Tractors_2005_300</v>
      </c>
      <c r="B1476" s="1" t="s">
        <v>40</v>
      </c>
      <c r="C1476" s="1">
        <v>2020</v>
      </c>
      <c r="D1476" s="1" t="s">
        <v>86</v>
      </c>
      <c r="E1476" s="1">
        <v>2005</v>
      </c>
      <c r="F1476" s="1">
        <v>300</v>
      </c>
      <c r="G1476" s="1" t="s">
        <v>5</v>
      </c>
      <c r="H1476" s="1">
        <v>1.9426008681261501E-4</v>
      </c>
      <c r="I1476" s="1">
        <v>2.3505470504326401E-4</v>
      </c>
      <c r="J1476" s="1">
        <v>2.79734525010166E-4</v>
      </c>
      <c r="K1476" s="1">
        <v>9.3985765019827597E-4</v>
      </c>
      <c r="L1476" s="1">
        <v>3.8908654329938698E-3</v>
      </c>
      <c r="M1476" s="1">
        <v>0.44085427900297602</v>
      </c>
      <c r="N1476" s="1">
        <v>1.06208365872504E-4</v>
      </c>
      <c r="O1476" s="1">
        <v>9.7711696602704299E-5</v>
      </c>
      <c r="P1476" s="1">
        <v>4.0700886334590596E-6</v>
      </c>
      <c r="Q1476" s="1">
        <v>3.59819336086106E-6</v>
      </c>
      <c r="R1476" s="1">
        <v>14303.0315680432</v>
      </c>
      <c r="S1476" s="1">
        <v>3130.53415658215</v>
      </c>
      <c r="T1476" s="1">
        <v>5.1069781058319297</v>
      </c>
      <c r="U1476" s="1">
        <v>645817.60193194903</v>
      </c>
      <c r="V1476" s="1">
        <f t="shared" si="89"/>
        <v>0.12051682225373224</v>
      </c>
      <c r="W1476" s="1">
        <f t="shared" si="90"/>
        <v>1.9949174712967563</v>
      </c>
      <c r="X1476" s="1">
        <f t="shared" si="91"/>
        <v>612.9914974585904</v>
      </c>
    </row>
    <row r="1477" spans="1:24" hidden="1" x14ac:dyDescent="0.3">
      <c r="A1477" s="18" t="str">
        <f t="shared" si="88"/>
        <v>ConstMin - Crawler Tractors_2005_600</v>
      </c>
      <c r="B1477" s="1" t="s">
        <v>40</v>
      </c>
      <c r="C1477" s="1">
        <v>2020</v>
      </c>
      <c r="D1477" s="1" t="s">
        <v>86</v>
      </c>
      <c r="E1477" s="1">
        <v>2005</v>
      </c>
      <c r="F1477" s="1">
        <v>600</v>
      </c>
      <c r="G1477" s="1" t="s">
        <v>5</v>
      </c>
      <c r="H1477" s="1">
        <v>4.3167653055422699E-4</v>
      </c>
      <c r="I1477" s="1">
        <v>5.2232860197061405E-4</v>
      </c>
      <c r="J1477" s="1">
        <v>6.2161420399808702E-4</v>
      </c>
      <c r="K1477" s="1">
        <v>2.0508137809215998E-3</v>
      </c>
      <c r="L1477" s="1">
        <v>8.2286818565280792E-3</v>
      </c>
      <c r="M1477" s="1">
        <v>1.00821089055637</v>
      </c>
      <c r="N1477" s="1">
        <v>2.3623400727637399E-4</v>
      </c>
      <c r="O1477" s="1">
        <v>2.1733528669426401E-4</v>
      </c>
      <c r="P1477" s="1">
        <v>9.3084593751668405E-6</v>
      </c>
      <c r="Q1477" s="1">
        <v>8.2288817541980903E-6</v>
      </c>
      <c r="R1477" s="1">
        <v>32710.291998266701</v>
      </c>
      <c r="S1477" s="1">
        <v>3818.54277530533</v>
      </c>
      <c r="T1477" s="1">
        <v>6.6201568038562097</v>
      </c>
      <c r="U1477" s="1">
        <v>1479024.1730255</v>
      </c>
      <c r="V1477" s="1">
        <f t="shared" si="89"/>
        <v>0.11693839705232689</v>
      </c>
      <c r="W1477" s="1">
        <f t="shared" si="90"/>
        <v>1.8422289388818396</v>
      </c>
      <c r="X1477" s="1">
        <f t="shared" si="91"/>
        <v>576.80548791246861</v>
      </c>
    </row>
    <row r="1478" spans="1:24" hidden="1" x14ac:dyDescent="0.3">
      <c r="A1478" s="18" t="str">
        <f t="shared" si="88"/>
        <v>ConstMin - Crawler Tractors_2005_9999</v>
      </c>
      <c r="B1478" s="1" t="s">
        <v>40</v>
      </c>
      <c r="C1478" s="1">
        <v>2020</v>
      </c>
      <c r="D1478" s="1" t="s">
        <v>86</v>
      </c>
      <c r="E1478" s="1">
        <v>2005</v>
      </c>
      <c r="F1478" s="1">
        <v>9999</v>
      </c>
      <c r="G1478" s="1" t="s">
        <v>5</v>
      </c>
      <c r="H1478" s="1">
        <v>1.3171188496743E-4</v>
      </c>
      <c r="I1478" s="1">
        <v>1.5937138081059099E-4</v>
      </c>
      <c r="J1478" s="1">
        <v>1.8966511435310001E-4</v>
      </c>
      <c r="K1478" s="1">
        <v>4.7367042615147401E-4</v>
      </c>
      <c r="L1478" s="1">
        <v>2.9810316229119502E-3</v>
      </c>
      <c r="M1478" s="1">
        <v>0.23286350356285701</v>
      </c>
      <c r="N1478" s="1">
        <v>7.6693153440040004E-5</v>
      </c>
      <c r="O1478" s="1">
        <v>7.0557701164836799E-5</v>
      </c>
      <c r="P1478" s="1">
        <v>2.1489872146216901E-6</v>
      </c>
      <c r="Q1478" s="1">
        <v>1.9006006120699501E-6</v>
      </c>
      <c r="R1478" s="1">
        <v>7554.9999197857296</v>
      </c>
      <c r="S1478" s="1">
        <v>296.00616132125401</v>
      </c>
      <c r="T1478" s="1">
        <v>0.47286834313258602</v>
      </c>
      <c r="U1478" s="1">
        <v>337682.548884672</v>
      </c>
      <c r="V1478" s="1">
        <f t="shared" si="89"/>
        <v>0.15627529191749354</v>
      </c>
      <c r="W1478" s="1">
        <f t="shared" si="90"/>
        <v>2.9231194755067702</v>
      </c>
      <c r="X1478" s="1">
        <f t="shared" si="91"/>
        <v>625.98007589240922</v>
      </c>
    </row>
    <row r="1479" spans="1:24" hidden="1" x14ac:dyDescent="0.3">
      <c r="A1479" s="18" t="str">
        <f t="shared" si="88"/>
        <v>ConstMin - Crawler Tractors_2006_50</v>
      </c>
      <c r="B1479" s="1" t="s">
        <v>40</v>
      </c>
      <c r="C1479" s="1">
        <v>2020</v>
      </c>
      <c r="D1479" s="1" t="s">
        <v>86</v>
      </c>
      <c r="E1479" s="1">
        <v>2006</v>
      </c>
      <c r="F1479" s="1">
        <v>50</v>
      </c>
      <c r="G1479" s="1" t="s">
        <v>5</v>
      </c>
      <c r="H1479" s="1">
        <v>2.0242658885308002E-6</v>
      </c>
      <c r="I1479" s="1">
        <v>2.4493617251222698E-6</v>
      </c>
      <c r="J1479" s="1">
        <v>2.91494287948435E-6</v>
      </c>
      <c r="K1479" s="1">
        <v>2.15047069757717E-5</v>
      </c>
      <c r="L1479" s="1">
        <v>2.2237503511193599E-5</v>
      </c>
      <c r="M1479" s="1">
        <v>2.4269599494431198E-3</v>
      </c>
      <c r="N1479" s="1">
        <v>1.88399194236077E-6</v>
      </c>
      <c r="O1479" s="1">
        <v>1.73327258697191E-6</v>
      </c>
      <c r="P1479" s="1">
        <v>2.23777203241626E-8</v>
      </c>
      <c r="Q1479" s="1">
        <v>1.9808520849364301E-8</v>
      </c>
      <c r="R1479" s="1">
        <v>78.740042741032696</v>
      </c>
      <c r="S1479" s="1">
        <v>65.193088986648206</v>
      </c>
      <c r="T1479" s="1">
        <v>9.4573668626517296E-2</v>
      </c>
      <c r="U1479" s="1">
        <v>3194.4613603457601</v>
      </c>
      <c r="V1479" s="1">
        <f t="shared" si="89"/>
        <v>0.25388900197203496</v>
      </c>
      <c r="W1479" s="1">
        <f t="shared" si="90"/>
        <v>2.305032170176796</v>
      </c>
      <c r="X1479" s="1">
        <f t="shared" si="91"/>
        <v>689.33657680240253</v>
      </c>
    </row>
    <row r="1480" spans="1:24" hidden="1" x14ac:dyDescent="0.3">
      <c r="A1480" s="18" t="str">
        <f t="shared" si="88"/>
        <v>ConstMin - Crawler Tractors_2006_100</v>
      </c>
      <c r="B1480" s="1" t="s">
        <v>40</v>
      </c>
      <c r="C1480" s="1">
        <v>2020</v>
      </c>
      <c r="D1480" s="1" t="s">
        <v>86</v>
      </c>
      <c r="E1480" s="1">
        <v>2006</v>
      </c>
      <c r="F1480" s="1">
        <v>100</v>
      </c>
      <c r="G1480" s="1" t="s">
        <v>5</v>
      </c>
      <c r="H1480" s="1">
        <v>1.49305999063264E-4</v>
      </c>
      <c r="I1480" s="1">
        <v>1.8066025886654999E-4</v>
      </c>
      <c r="J1480" s="1">
        <v>2.1500063865109999E-4</v>
      </c>
      <c r="K1480" s="1">
        <v>1.90369820160713E-3</v>
      </c>
      <c r="L1480" s="1">
        <v>2.6985060189071001E-3</v>
      </c>
      <c r="M1480" s="1">
        <v>0.26784883517776797</v>
      </c>
      <c r="N1480" s="1">
        <v>1.5506027126847599E-4</v>
      </c>
      <c r="O1480" s="1">
        <v>1.4265544956699799E-4</v>
      </c>
      <c r="P1480" s="1">
        <v>2.4719161317636101E-6</v>
      </c>
      <c r="Q1480" s="1">
        <v>2.1861461856072899E-6</v>
      </c>
      <c r="R1480" s="1">
        <v>8690.0604745754408</v>
      </c>
      <c r="S1480" s="1">
        <v>4519.63220799993</v>
      </c>
      <c r="T1480" s="1">
        <v>7.3767461528683498</v>
      </c>
      <c r="U1480" s="1">
        <v>393845.38612532697</v>
      </c>
      <c r="V1480" s="1">
        <f t="shared" si="89"/>
        <v>0.1518887006063627</v>
      </c>
      <c r="W1480" s="1">
        <f t="shared" si="90"/>
        <v>2.2687478439462034</v>
      </c>
      <c r="X1480" s="1">
        <f t="shared" si="91"/>
        <v>612.68642221645803</v>
      </c>
    </row>
    <row r="1481" spans="1:24" hidden="1" x14ac:dyDescent="0.3">
      <c r="A1481" s="18" t="str">
        <f t="shared" si="88"/>
        <v>ConstMin - Crawler Tractors_2006_175</v>
      </c>
      <c r="B1481" s="1" t="s">
        <v>40</v>
      </c>
      <c r="C1481" s="1">
        <v>2020</v>
      </c>
      <c r="D1481" s="1" t="s">
        <v>86</v>
      </c>
      <c r="E1481" s="1">
        <v>2006</v>
      </c>
      <c r="F1481" s="1">
        <v>175</v>
      </c>
      <c r="G1481" s="1" t="s">
        <v>5</v>
      </c>
      <c r="H1481" s="1">
        <v>1.2475319470770999E-4</v>
      </c>
      <c r="I1481" s="1">
        <v>1.5095136559632901E-4</v>
      </c>
      <c r="J1481" s="1">
        <v>1.79644600379103E-4</v>
      </c>
      <c r="K1481" s="1">
        <v>1.54480622873298E-3</v>
      </c>
      <c r="L1481" s="1">
        <v>2.2176629083409901E-3</v>
      </c>
      <c r="M1481" s="1">
        <v>0.24895554869297901</v>
      </c>
      <c r="N1481" s="1">
        <v>9.6284864403123707E-5</v>
      </c>
      <c r="O1481" s="1">
        <v>8.8582075250873797E-5</v>
      </c>
      <c r="P1481" s="1">
        <v>2.2979749128597701E-6</v>
      </c>
      <c r="Q1481" s="1">
        <v>2.0319417211566901E-6</v>
      </c>
      <c r="R1481" s="1">
        <v>8077.0886018124802</v>
      </c>
      <c r="S1481" s="1">
        <v>2555.7167748859601</v>
      </c>
      <c r="T1481" s="1">
        <v>4.3503887568197896</v>
      </c>
      <c r="U1481" s="1">
        <v>368189.89276454999</v>
      </c>
      <c r="V1481" s="1">
        <f t="shared" si="89"/>
        <v>0.13575435932765639</v>
      </c>
      <c r="W1481" s="1">
        <f t="shared" si="90"/>
        <v>1.9944000250492582</v>
      </c>
      <c r="X1481" s="1">
        <f t="shared" si="91"/>
        <v>587.4685959684748</v>
      </c>
    </row>
    <row r="1482" spans="1:24" hidden="1" x14ac:dyDescent="0.3">
      <c r="A1482" s="18" t="str">
        <f t="shared" ref="A1482:A1545" si="92">D1482&amp;"_"&amp;E1482&amp;"_"&amp;F1482</f>
        <v>ConstMin - Crawler Tractors_2006_300</v>
      </c>
      <c r="B1482" s="1" t="s">
        <v>40</v>
      </c>
      <c r="C1482" s="1">
        <v>2020</v>
      </c>
      <c r="D1482" s="1" t="s">
        <v>86</v>
      </c>
      <c r="E1482" s="1">
        <v>2006</v>
      </c>
      <c r="F1482" s="1">
        <v>300</v>
      </c>
      <c r="G1482" s="1" t="s">
        <v>5</v>
      </c>
      <c r="H1482" s="1">
        <v>2.23145301946273E-4</v>
      </c>
      <c r="I1482" s="1">
        <v>2.7000581535499102E-4</v>
      </c>
      <c r="J1482" s="1">
        <v>3.2132923480263401E-4</v>
      </c>
      <c r="K1482" s="1">
        <v>1.10251374523989E-3</v>
      </c>
      <c r="L1482" s="1">
        <v>4.57991404727789E-3</v>
      </c>
      <c r="M1482" s="1">
        <v>0.52155304923397205</v>
      </c>
      <c r="N1482" s="1">
        <v>1.22988727421323E-4</v>
      </c>
      <c r="O1482" s="1">
        <v>1.13149629227617E-4</v>
      </c>
      <c r="P1482" s="1">
        <v>4.8153222276001598E-6</v>
      </c>
      <c r="Q1482" s="1">
        <v>4.2568458750920904E-6</v>
      </c>
      <c r="R1482" s="1">
        <v>16921.214294377602</v>
      </c>
      <c r="S1482" s="1">
        <v>3757.5693037288102</v>
      </c>
      <c r="T1482" s="1">
        <v>5.9581411234705897</v>
      </c>
      <c r="U1482" s="1">
        <v>763084.78844296001</v>
      </c>
      <c r="V1482" s="1">
        <f t="shared" si="89"/>
        <v>0.11716257888445573</v>
      </c>
      <c r="W1482" s="1">
        <f t="shared" si="90"/>
        <v>1.9873443842042191</v>
      </c>
      <c r="X1482" s="1">
        <f t="shared" si="91"/>
        <v>630.66134652749599</v>
      </c>
    </row>
    <row r="1483" spans="1:24" hidden="1" x14ac:dyDescent="0.3">
      <c r="A1483" s="18" t="str">
        <f t="shared" si="92"/>
        <v>ConstMin - Crawler Tractors_2006_600</v>
      </c>
      <c r="B1483" s="1" t="s">
        <v>40</v>
      </c>
      <c r="C1483" s="1">
        <v>2020</v>
      </c>
      <c r="D1483" s="1" t="s">
        <v>86</v>
      </c>
      <c r="E1483" s="1">
        <v>2006</v>
      </c>
      <c r="F1483" s="1">
        <v>600</v>
      </c>
      <c r="G1483" s="1" t="s">
        <v>5</v>
      </c>
      <c r="H1483" s="1">
        <v>6.2945146210605595E-4</v>
      </c>
      <c r="I1483" s="1">
        <v>7.6163626914832797E-4</v>
      </c>
      <c r="J1483" s="1">
        <v>9.06410105432721E-4</v>
      </c>
      <c r="K1483" s="1">
        <v>3.09022390545107E-3</v>
      </c>
      <c r="L1483" s="1">
        <v>7.4319858511696897E-3</v>
      </c>
      <c r="M1483" s="1">
        <v>1.5293340553786801</v>
      </c>
      <c r="N1483" s="1">
        <v>3.5465579700246402E-4</v>
      </c>
      <c r="O1483" s="1">
        <v>3.2628333324226703E-4</v>
      </c>
      <c r="P1483" s="1">
        <v>1.4120568219306501E-5</v>
      </c>
      <c r="Q1483" s="1">
        <v>1.2482218970511901E-5</v>
      </c>
      <c r="R1483" s="1">
        <v>49617.559166341198</v>
      </c>
      <c r="S1483" s="1">
        <v>5467.1472974466496</v>
      </c>
      <c r="T1483" s="1">
        <v>9.2682195253986901</v>
      </c>
      <c r="U1483" s="1">
        <v>2240724.9342734902</v>
      </c>
      <c r="V1483" s="1">
        <f t="shared" ref="V1483:V1546" si="93">IFERROR(CONVERT(I1483,"ton","g")*365/U1483,0)</f>
        <v>0.11255056273761736</v>
      </c>
      <c r="W1483" s="1">
        <f t="shared" ref="W1483:W1546" si="94">IFERROR(CONVERT(L1483,"ton","g")*365/U1483,0)</f>
        <v>1.0982593971562249</v>
      </c>
      <c r="X1483" s="1">
        <f t="shared" ref="X1483:X1546" si="95">S1483/T1483</f>
        <v>589.881075050547</v>
      </c>
    </row>
    <row r="1484" spans="1:24" hidden="1" x14ac:dyDescent="0.3">
      <c r="A1484" s="18" t="str">
        <f t="shared" si="92"/>
        <v>ConstMin - Crawler Tractors_2006_9999</v>
      </c>
      <c r="B1484" s="1" t="s">
        <v>40</v>
      </c>
      <c r="C1484" s="1">
        <v>2020</v>
      </c>
      <c r="D1484" s="1" t="s">
        <v>86</v>
      </c>
      <c r="E1484" s="1">
        <v>2006</v>
      </c>
      <c r="F1484" s="1">
        <v>9999</v>
      </c>
      <c r="G1484" s="1" t="s">
        <v>5</v>
      </c>
      <c r="H1484" s="1">
        <v>3.5644445899853898E-5</v>
      </c>
      <c r="I1484" s="1">
        <v>4.3129779538823297E-5</v>
      </c>
      <c r="J1484" s="1">
        <v>5.1328002095789702E-5</v>
      </c>
      <c r="K1484" s="1">
        <v>1.5202803652141099E-4</v>
      </c>
      <c r="L1484" s="1">
        <v>7.4869644630119704E-4</v>
      </c>
      <c r="M1484" s="1">
        <v>7.5237801770422594E-2</v>
      </c>
      <c r="N1484" s="1">
        <v>1.9670378327164599E-5</v>
      </c>
      <c r="O1484" s="1">
        <v>1.8096748060991401E-5</v>
      </c>
      <c r="P1484" s="1">
        <v>6.9454145561860903E-7</v>
      </c>
      <c r="Q1484" s="1">
        <v>6.1408082377779803E-7</v>
      </c>
      <c r="R1484" s="1">
        <v>2441.0076188128901</v>
      </c>
      <c r="S1484" s="1">
        <v>129.12029275025401</v>
      </c>
      <c r="T1484" s="1">
        <v>0.18914733725303401</v>
      </c>
      <c r="U1484" s="1">
        <v>110139.609715967</v>
      </c>
      <c r="V1484" s="1">
        <f t="shared" si="93"/>
        <v>0.12966486305336949</v>
      </c>
      <c r="W1484" s="1">
        <f t="shared" si="94"/>
        <v>2.2508722097872735</v>
      </c>
      <c r="X1484" s="1">
        <f t="shared" si="95"/>
        <v>682.64398867810576</v>
      </c>
    </row>
    <row r="1485" spans="1:24" hidden="1" x14ac:dyDescent="0.3">
      <c r="A1485" s="18" t="str">
        <f t="shared" si="92"/>
        <v>ConstMin - Crawler Tractors_2007_50</v>
      </c>
      <c r="B1485" s="1" t="s">
        <v>40</v>
      </c>
      <c r="C1485" s="1">
        <v>2020</v>
      </c>
      <c r="D1485" s="1" t="s">
        <v>86</v>
      </c>
      <c r="E1485" s="1">
        <v>2007</v>
      </c>
      <c r="F1485" s="1">
        <v>50</v>
      </c>
      <c r="G1485" s="1" t="s">
        <v>5</v>
      </c>
      <c r="H1485" s="1">
        <v>3.67908373164969E-6</v>
      </c>
      <c r="I1485" s="1">
        <v>4.4516913152961202E-6</v>
      </c>
      <c r="J1485" s="1">
        <v>5.2978805735755499E-6</v>
      </c>
      <c r="K1485" s="1">
        <v>3.9488153270886799E-5</v>
      </c>
      <c r="L1485" s="1">
        <v>4.1491247366427397E-5</v>
      </c>
      <c r="M1485" s="1">
        <v>4.5606299334558301E-3</v>
      </c>
      <c r="N1485" s="1">
        <v>3.4710912952193701E-6</v>
      </c>
      <c r="O1485" s="1">
        <v>3.1934039916018198E-6</v>
      </c>
      <c r="P1485" s="1">
        <v>4.2054912912103302E-8</v>
      </c>
      <c r="Q1485" s="1">
        <v>3.72232484280689E-8</v>
      </c>
      <c r="R1485" s="1">
        <v>147.96461555484001</v>
      </c>
      <c r="S1485" s="1">
        <v>149.26896588366799</v>
      </c>
      <c r="T1485" s="1">
        <v>0.37829467450606902</v>
      </c>
      <c r="U1485" s="1">
        <v>6045.3931182885799</v>
      </c>
      <c r="V1485" s="1">
        <f t="shared" si="93"/>
        <v>0.24383109874469405</v>
      </c>
      <c r="W1485" s="1">
        <f t="shared" si="94"/>
        <v>2.2725871398320274</v>
      </c>
      <c r="X1485" s="1">
        <f t="shared" si="95"/>
        <v>394.58384149490121</v>
      </c>
    </row>
    <row r="1486" spans="1:24" hidden="1" x14ac:dyDescent="0.3">
      <c r="A1486" s="18" t="str">
        <f t="shared" si="92"/>
        <v>ConstMin - Crawler Tractors_2007_100</v>
      </c>
      <c r="B1486" s="1" t="s">
        <v>40</v>
      </c>
      <c r="C1486" s="1">
        <v>2020</v>
      </c>
      <c r="D1486" s="1" t="s">
        <v>86</v>
      </c>
      <c r="E1486" s="1">
        <v>2007</v>
      </c>
      <c r="F1486" s="1">
        <v>100</v>
      </c>
      <c r="G1486" s="1" t="s">
        <v>5</v>
      </c>
      <c r="H1486" s="1">
        <v>1.2350277327735201E-4</v>
      </c>
      <c r="I1486" s="1">
        <v>1.4943835566559699E-4</v>
      </c>
      <c r="J1486" s="1">
        <v>1.77843993519388E-4</v>
      </c>
      <c r="K1486" s="1">
        <v>1.6041341699448201E-3</v>
      </c>
      <c r="L1486" s="1">
        <v>2.2819511762136599E-3</v>
      </c>
      <c r="M1486" s="1">
        <v>0.22774030428616099</v>
      </c>
      <c r="N1486" s="1">
        <v>1.2791582123944999E-4</v>
      </c>
      <c r="O1486" s="1">
        <v>1.17682555540294E-4</v>
      </c>
      <c r="P1486" s="1">
        <v>2.1018669699829598E-6</v>
      </c>
      <c r="Q1486" s="1">
        <v>1.8587857482889601E-6</v>
      </c>
      <c r="R1486" s="1">
        <v>7388.78336144886</v>
      </c>
      <c r="S1486" s="1">
        <v>3781.93759427237</v>
      </c>
      <c r="T1486" s="1">
        <v>6.5255831352296898</v>
      </c>
      <c r="U1486" s="1">
        <v>333906.72209141002</v>
      </c>
      <c r="V1486" s="1">
        <f t="shared" si="93"/>
        <v>0.14819225910820186</v>
      </c>
      <c r="W1486" s="1">
        <f t="shared" si="94"/>
        <v>2.2629230525960078</v>
      </c>
      <c r="X1486" s="1">
        <f t="shared" si="95"/>
        <v>579.55549962344503</v>
      </c>
    </row>
    <row r="1487" spans="1:24" hidden="1" x14ac:dyDescent="0.3">
      <c r="A1487" s="18" t="str">
        <f t="shared" si="92"/>
        <v>ConstMin - Crawler Tractors_2007_175</v>
      </c>
      <c r="B1487" s="1" t="s">
        <v>40</v>
      </c>
      <c r="C1487" s="1">
        <v>2020</v>
      </c>
      <c r="D1487" s="1" t="s">
        <v>86</v>
      </c>
      <c r="E1487" s="1">
        <v>2007</v>
      </c>
      <c r="F1487" s="1">
        <v>175</v>
      </c>
      <c r="G1487" s="1" t="s">
        <v>5</v>
      </c>
      <c r="H1487" s="1">
        <v>7.2165805995507096E-5</v>
      </c>
      <c r="I1487" s="1">
        <v>8.7320625254563603E-5</v>
      </c>
      <c r="J1487" s="1">
        <v>1.0391876063353E-4</v>
      </c>
      <c r="K1487" s="1">
        <v>1.1161292527176001E-3</v>
      </c>
      <c r="L1487" s="1">
        <v>8.7823366906958703E-4</v>
      </c>
      <c r="M1487" s="1">
        <v>0.181490793616715</v>
      </c>
      <c r="N1487" s="1">
        <v>5.7416451885491503E-5</v>
      </c>
      <c r="O1487" s="1">
        <v>5.2823135734652202E-5</v>
      </c>
      <c r="P1487" s="1">
        <v>1.6758074169910799E-6</v>
      </c>
      <c r="Q1487" s="1">
        <v>1.4813034595603001E-6</v>
      </c>
      <c r="R1487" s="1">
        <v>5888.2689225107197</v>
      </c>
      <c r="S1487" s="1">
        <v>1839.22573864435</v>
      </c>
      <c r="T1487" s="1">
        <v>3.5937994078076501</v>
      </c>
      <c r="U1487" s="1">
        <v>265235.71178344899</v>
      </c>
      <c r="V1487" s="1">
        <f t="shared" si="93"/>
        <v>0.10901178215303504</v>
      </c>
      <c r="W1487" s="1">
        <f t="shared" si="94"/>
        <v>1.0963940894029613</v>
      </c>
      <c r="X1487" s="1">
        <f t="shared" si="95"/>
        <v>511.77751731178159</v>
      </c>
    </row>
    <row r="1488" spans="1:24" hidden="1" x14ac:dyDescent="0.3">
      <c r="A1488" s="18" t="str">
        <f t="shared" si="92"/>
        <v>ConstMin - Crawler Tractors_2007_300</v>
      </c>
      <c r="B1488" s="1" t="s">
        <v>40</v>
      </c>
      <c r="C1488" s="1">
        <v>2020</v>
      </c>
      <c r="D1488" s="1" t="s">
        <v>86</v>
      </c>
      <c r="E1488" s="1">
        <v>2007</v>
      </c>
      <c r="F1488" s="1">
        <v>300</v>
      </c>
      <c r="G1488" s="1" t="s">
        <v>5</v>
      </c>
      <c r="H1488" s="1">
        <v>1.0931553448440399E-4</v>
      </c>
      <c r="I1488" s="1">
        <v>1.3227179672612899E-4</v>
      </c>
      <c r="J1488" s="1">
        <v>1.57414369657542E-4</v>
      </c>
      <c r="K1488" s="1">
        <v>5.7597290734386997E-4</v>
      </c>
      <c r="L1488" s="1">
        <v>1.32957682186679E-3</v>
      </c>
      <c r="M1488" s="1">
        <v>0.27491916475574502</v>
      </c>
      <c r="N1488" s="1">
        <v>6.3663171169593504E-5</v>
      </c>
      <c r="O1488" s="1">
        <v>5.8570117476026001E-5</v>
      </c>
      <c r="P1488" s="1">
        <v>2.5384845489387901E-6</v>
      </c>
      <c r="Q1488" s="1">
        <v>2.2438532651531999E-6</v>
      </c>
      <c r="R1488" s="1">
        <v>8919.4495311566607</v>
      </c>
      <c r="S1488" s="1">
        <v>1976.5742853443801</v>
      </c>
      <c r="T1488" s="1">
        <v>3.2155047333015898</v>
      </c>
      <c r="U1488" s="1">
        <v>400372.56185784499</v>
      </c>
      <c r="V1488" s="1">
        <f t="shared" si="93"/>
        <v>0.10939350729333919</v>
      </c>
      <c r="W1488" s="1">
        <f t="shared" si="94"/>
        <v>1.0996075910353744</v>
      </c>
      <c r="X1488" s="1">
        <f t="shared" si="95"/>
        <v>614.70109649469839</v>
      </c>
    </row>
    <row r="1489" spans="1:24" hidden="1" x14ac:dyDescent="0.3">
      <c r="A1489" s="18" t="str">
        <f t="shared" si="92"/>
        <v>ConstMin - Crawler Tractors_2007_600</v>
      </c>
      <c r="B1489" s="1" t="s">
        <v>40</v>
      </c>
      <c r="C1489" s="1">
        <v>2020</v>
      </c>
      <c r="D1489" s="1" t="s">
        <v>86</v>
      </c>
      <c r="E1489" s="1">
        <v>2007</v>
      </c>
      <c r="F1489" s="1">
        <v>600</v>
      </c>
      <c r="G1489" s="1" t="s">
        <v>5</v>
      </c>
      <c r="H1489" s="1">
        <v>4.0400606563515101E-4</v>
      </c>
      <c r="I1489" s="1">
        <v>4.8884733941853304E-4</v>
      </c>
      <c r="J1489" s="1">
        <v>5.8176873451461805E-4</v>
      </c>
      <c r="K1489" s="1">
        <v>2.0387067861290199E-3</v>
      </c>
      <c r="L1489" s="1">
        <v>4.91382220555967E-3</v>
      </c>
      <c r="M1489" s="1">
        <v>1.0160404982195499</v>
      </c>
      <c r="N1489" s="1">
        <v>2.2406316504441801E-4</v>
      </c>
      <c r="O1489" s="1">
        <v>2.0613811184086499E-4</v>
      </c>
      <c r="P1489" s="1">
        <v>9.3816780947880403E-6</v>
      </c>
      <c r="Q1489" s="1">
        <v>8.2927859594051206E-6</v>
      </c>
      <c r="R1489" s="1">
        <v>32964.314996127003</v>
      </c>
      <c r="S1489" s="1">
        <v>3921.1849688069601</v>
      </c>
      <c r="T1489" s="1">
        <v>6.6201568038562097</v>
      </c>
      <c r="U1489" s="1">
        <v>1482170.31086886</v>
      </c>
      <c r="V1489" s="1">
        <f t="shared" si="93"/>
        <v>0.10921033688854265</v>
      </c>
      <c r="W1489" s="1">
        <f t="shared" si="94"/>
        <v>1.0977663888237339</v>
      </c>
      <c r="X1489" s="1">
        <f t="shared" si="95"/>
        <v>592.30998373375212</v>
      </c>
    </row>
    <row r="1490" spans="1:24" hidden="1" x14ac:dyDescent="0.3">
      <c r="A1490" s="18" t="str">
        <f t="shared" si="92"/>
        <v>ConstMin - Crawler Tractors_2008_50</v>
      </c>
      <c r="B1490" s="1" t="s">
        <v>40</v>
      </c>
      <c r="C1490" s="1">
        <v>2020</v>
      </c>
      <c r="D1490" s="1" t="s">
        <v>86</v>
      </c>
      <c r="E1490" s="1">
        <v>2008</v>
      </c>
      <c r="F1490" s="1">
        <v>50</v>
      </c>
      <c r="G1490" s="1" t="s">
        <v>5</v>
      </c>
      <c r="H1490" s="1">
        <v>8.8276363093190897E-7</v>
      </c>
      <c r="I1490" s="1">
        <v>1.06814399342761E-6</v>
      </c>
      <c r="J1490" s="1">
        <v>1.2711796285419499E-6</v>
      </c>
      <c r="K1490" s="1">
        <v>1.4850517881433299E-5</v>
      </c>
      <c r="L1490" s="1">
        <v>1.6484898745996401E-5</v>
      </c>
      <c r="M1490" s="1">
        <v>1.8479891537875599E-3</v>
      </c>
      <c r="N1490" s="1">
        <v>6.2165985111864799E-7</v>
      </c>
      <c r="O1490" s="1">
        <v>5.7192706302915604E-7</v>
      </c>
      <c r="P1490" s="1">
        <v>1.7059093265186601E-8</v>
      </c>
      <c r="Q1490" s="1">
        <v>1.5083039046688601E-8</v>
      </c>
      <c r="R1490" s="1">
        <v>59.955972898352101</v>
      </c>
      <c r="S1490" s="1">
        <v>48.631090651852503</v>
      </c>
      <c r="T1490" s="1">
        <v>9.4573668626517296E-2</v>
      </c>
      <c r="U1490" s="1">
        <v>2431.55453259262</v>
      </c>
      <c r="V1490" s="1">
        <f t="shared" si="93"/>
        <v>0.14545692068989055</v>
      </c>
      <c r="W1490" s="1">
        <f t="shared" si="94"/>
        <v>2.2448683175970889</v>
      </c>
      <c r="X1490" s="1">
        <f t="shared" si="95"/>
        <v>514.21385421667935</v>
      </c>
    </row>
    <row r="1491" spans="1:24" hidden="1" x14ac:dyDescent="0.3">
      <c r="A1491" s="18" t="str">
        <f t="shared" si="92"/>
        <v>ConstMin - Crawler Tractors_2008_100</v>
      </c>
      <c r="B1491" s="1" t="s">
        <v>40</v>
      </c>
      <c r="C1491" s="1">
        <v>2020</v>
      </c>
      <c r="D1491" s="1" t="s">
        <v>86</v>
      </c>
      <c r="E1491" s="1">
        <v>2008</v>
      </c>
      <c r="F1491" s="1">
        <v>100</v>
      </c>
      <c r="G1491" s="1" t="s">
        <v>5</v>
      </c>
      <c r="H1491" s="1">
        <v>5.76419891056238E-5</v>
      </c>
      <c r="I1491" s="1">
        <v>6.9746806817804806E-5</v>
      </c>
      <c r="J1491" s="1">
        <v>8.3004464312098298E-5</v>
      </c>
      <c r="K1491" s="1">
        <v>1.0362871388873401E-3</v>
      </c>
      <c r="L1491" s="1">
        <v>8.5510242704375295E-4</v>
      </c>
      <c r="M1491" s="1">
        <v>0.15048430262678</v>
      </c>
      <c r="N1491" s="1">
        <v>5.88809893917262E-5</v>
      </c>
      <c r="O1491" s="1">
        <v>5.4170510240388099E-5</v>
      </c>
      <c r="P1491" s="1">
        <v>1.3895727456815201E-6</v>
      </c>
      <c r="Q1491" s="1">
        <v>1.22823264832557E-6</v>
      </c>
      <c r="R1491" s="1">
        <v>4882.2974698886101</v>
      </c>
      <c r="S1491" s="1">
        <v>2554.8728514039299</v>
      </c>
      <c r="T1491" s="1">
        <v>4.1612414195667604</v>
      </c>
      <c r="U1491" s="1">
        <v>221344.89339890401</v>
      </c>
      <c r="V1491" s="1">
        <f t="shared" si="93"/>
        <v>0.1043382199182063</v>
      </c>
      <c r="W1491" s="1">
        <f t="shared" si="94"/>
        <v>1.2791964127984596</v>
      </c>
      <c r="X1491" s="1">
        <f t="shared" si="95"/>
        <v>613.9689082663042</v>
      </c>
    </row>
    <row r="1492" spans="1:24" hidden="1" x14ac:dyDescent="0.3">
      <c r="A1492" s="18" t="str">
        <f t="shared" si="92"/>
        <v>ConstMin - Crawler Tractors_2008_175</v>
      </c>
      <c r="B1492" s="1" t="s">
        <v>40</v>
      </c>
      <c r="C1492" s="1">
        <v>2020</v>
      </c>
      <c r="D1492" s="1" t="s">
        <v>86</v>
      </c>
      <c r="E1492" s="1">
        <v>2008</v>
      </c>
      <c r="F1492" s="1">
        <v>175</v>
      </c>
      <c r="G1492" s="1" t="s">
        <v>5</v>
      </c>
      <c r="H1492" s="1">
        <v>5.0080643242164098E-5</v>
      </c>
      <c r="I1492" s="1">
        <v>6.05975783230186E-5</v>
      </c>
      <c r="J1492" s="1">
        <v>7.2116126268716307E-5</v>
      </c>
      <c r="K1492" s="1">
        <v>7.9648420102673299E-4</v>
      </c>
      <c r="L1492" s="1">
        <v>6.2945685091420295E-4</v>
      </c>
      <c r="M1492" s="1">
        <v>0.13074411189363899</v>
      </c>
      <c r="N1492" s="1">
        <v>4.0174463309797901E-5</v>
      </c>
      <c r="O1492" s="1">
        <v>3.6960506245014102E-5</v>
      </c>
      <c r="P1492" s="1">
        <v>1.2072917332535401E-6</v>
      </c>
      <c r="Q1492" s="1">
        <v>1.06711586524987E-6</v>
      </c>
      <c r="R1492" s="1">
        <v>4241.8487214862098</v>
      </c>
      <c r="S1492" s="1">
        <v>1264.6193378186699</v>
      </c>
      <c r="T1492" s="1">
        <v>2.0806207097833802</v>
      </c>
      <c r="U1492" s="1">
        <v>191704.79507387499</v>
      </c>
      <c r="V1492" s="1">
        <f t="shared" si="93"/>
        <v>0.10466726919773034</v>
      </c>
      <c r="W1492" s="1">
        <f t="shared" si="94"/>
        <v>1.0872304056739173</v>
      </c>
      <c r="X1492" s="1">
        <f t="shared" si="95"/>
        <v>607.80868510644268</v>
      </c>
    </row>
    <row r="1493" spans="1:24" hidden="1" x14ac:dyDescent="0.3">
      <c r="A1493" s="18" t="str">
        <f t="shared" si="92"/>
        <v>ConstMin - Crawler Tractors_2008_300</v>
      </c>
      <c r="B1493" s="1" t="s">
        <v>40</v>
      </c>
      <c r="C1493" s="1">
        <v>2020</v>
      </c>
      <c r="D1493" s="1" t="s">
        <v>86</v>
      </c>
      <c r="E1493" s="1">
        <v>2008</v>
      </c>
      <c r="F1493" s="1">
        <v>300</v>
      </c>
      <c r="G1493" s="1" t="s">
        <v>5</v>
      </c>
      <c r="H1493" s="1">
        <v>1.08283563625581E-4</v>
      </c>
      <c r="I1493" s="1">
        <v>1.3102311198695299E-4</v>
      </c>
      <c r="J1493" s="1">
        <v>1.5592833162083599E-4</v>
      </c>
      <c r="K1493" s="1">
        <v>5.8669316514377496E-4</v>
      </c>
      <c r="L1493" s="1">
        <v>1.36026695286319E-3</v>
      </c>
      <c r="M1493" s="1">
        <v>0.28269282186426697</v>
      </c>
      <c r="N1493" s="1">
        <v>6.2627197963805595E-5</v>
      </c>
      <c r="O1493" s="1">
        <v>5.76170221267011E-5</v>
      </c>
      <c r="P1493" s="1">
        <v>2.6103868231136E-6</v>
      </c>
      <c r="Q1493" s="1">
        <v>2.3073008094545799E-6</v>
      </c>
      <c r="R1493" s="1">
        <v>9171.6572748895305</v>
      </c>
      <c r="S1493" s="1">
        <v>2007.4829828736499</v>
      </c>
      <c r="T1493" s="1">
        <v>3.21550473330158</v>
      </c>
      <c r="U1493" s="1">
        <v>414013.84340911801</v>
      </c>
      <c r="V1493" s="1">
        <f t="shared" si="93"/>
        <v>0.10479043619203975</v>
      </c>
      <c r="W1493" s="1">
        <f t="shared" si="94"/>
        <v>1.087922315128224</v>
      </c>
      <c r="X1493" s="1">
        <f t="shared" si="95"/>
        <v>624.31349022224231</v>
      </c>
    </row>
    <row r="1494" spans="1:24" hidden="1" x14ac:dyDescent="0.3">
      <c r="A1494" s="18" t="str">
        <f t="shared" si="92"/>
        <v>ConstMin - Crawler Tractors_2008_600</v>
      </c>
      <c r="B1494" s="1" t="s">
        <v>40</v>
      </c>
      <c r="C1494" s="1">
        <v>2020</v>
      </c>
      <c r="D1494" s="1" t="s">
        <v>86</v>
      </c>
      <c r="E1494" s="1">
        <v>2008</v>
      </c>
      <c r="F1494" s="1">
        <v>600</v>
      </c>
      <c r="G1494" s="1" t="s">
        <v>5</v>
      </c>
      <c r="H1494" s="1">
        <v>4.1001560676594203E-4</v>
      </c>
      <c r="I1494" s="1">
        <v>4.9611888418679001E-4</v>
      </c>
      <c r="J1494" s="1">
        <v>5.9042247374295703E-4</v>
      </c>
      <c r="K1494" s="1">
        <v>2.1320273889535199E-3</v>
      </c>
      <c r="L1494" s="1">
        <v>5.15064947410083E-3</v>
      </c>
      <c r="M1494" s="1">
        <v>1.07041609090219</v>
      </c>
      <c r="N1494" s="1">
        <v>2.4037070759670099E-4</v>
      </c>
      <c r="O1494" s="1">
        <v>2.2114105098896501E-4</v>
      </c>
      <c r="P1494" s="1">
        <v>9.8842271286304097E-6</v>
      </c>
      <c r="Q1494" s="1">
        <v>8.7365922371304194E-6</v>
      </c>
      <c r="R1494" s="1">
        <v>34728.4712167037</v>
      </c>
      <c r="S1494" s="1">
        <v>3948.0850297965899</v>
      </c>
      <c r="T1494" s="1">
        <v>6.3364357979766597</v>
      </c>
      <c r="U1494" s="1">
        <v>1568102.7707384501</v>
      </c>
      <c r="V1494" s="1">
        <f t="shared" si="93"/>
        <v>0.10476104858425161</v>
      </c>
      <c r="W1494" s="1">
        <f t="shared" si="94"/>
        <v>1.0876172163476268</v>
      </c>
      <c r="X1494" s="1">
        <f t="shared" si="95"/>
        <v>623.07662472604648</v>
      </c>
    </row>
    <row r="1495" spans="1:24" hidden="1" x14ac:dyDescent="0.3">
      <c r="A1495" s="18" t="str">
        <f t="shared" si="92"/>
        <v>ConstMin - Crawler Tractors_2008_9999</v>
      </c>
      <c r="B1495" s="1" t="s">
        <v>40</v>
      </c>
      <c r="C1495" s="1">
        <v>2020</v>
      </c>
      <c r="D1495" s="1" t="s">
        <v>86</v>
      </c>
      <c r="E1495" s="1">
        <v>2008</v>
      </c>
      <c r="F1495" s="1">
        <v>9999</v>
      </c>
      <c r="G1495" s="1" t="s">
        <v>5</v>
      </c>
      <c r="H1495" s="1">
        <v>1.9465134604093799E-5</v>
      </c>
      <c r="I1495" s="1">
        <v>2.3552812870953499E-5</v>
      </c>
      <c r="J1495" s="1">
        <v>2.8029793829894999E-5</v>
      </c>
      <c r="K1495" s="1">
        <v>9.7780891545159898E-5</v>
      </c>
      <c r="L1495" s="1">
        <v>4.15174218080432E-4</v>
      </c>
      <c r="M1495" s="1">
        <v>4.9092352300443801E-2</v>
      </c>
      <c r="N1495" s="1">
        <v>1.1298103114375E-5</v>
      </c>
      <c r="O1495" s="1">
        <v>1.0394254865225E-5</v>
      </c>
      <c r="P1495" s="1">
        <v>4.5329918866138099E-7</v>
      </c>
      <c r="Q1495" s="1">
        <v>4.0068517995561098E-7</v>
      </c>
      <c r="R1495" s="1">
        <v>1592.7473048254201</v>
      </c>
      <c r="S1495" s="1">
        <v>68.463292479505995</v>
      </c>
      <c r="T1495" s="1">
        <v>9.4573668626517296E-2</v>
      </c>
      <c r="U1495" s="1">
        <v>71886.457103481298</v>
      </c>
      <c r="V1495" s="1">
        <f t="shared" si="93"/>
        <v>0.1084886492916758</v>
      </c>
      <c r="W1495" s="1">
        <f t="shared" si="94"/>
        <v>1.9123698891957557</v>
      </c>
      <c r="X1495" s="1">
        <f t="shared" si="95"/>
        <v>723.91494877792786</v>
      </c>
    </row>
    <row r="1496" spans="1:24" hidden="1" x14ac:dyDescent="0.3">
      <c r="A1496" s="18" t="str">
        <f t="shared" si="92"/>
        <v>ConstMin - Crawler Tractors_2009_50</v>
      </c>
      <c r="B1496" s="1" t="s">
        <v>40</v>
      </c>
      <c r="C1496" s="1">
        <v>2020</v>
      </c>
      <c r="D1496" s="1" t="s">
        <v>86</v>
      </c>
      <c r="E1496" s="1">
        <v>2009</v>
      </c>
      <c r="F1496" s="1">
        <v>50</v>
      </c>
      <c r="G1496" s="1" t="s">
        <v>5</v>
      </c>
      <c r="H1496" s="1">
        <v>4.4828610272741701E-7</v>
      </c>
      <c r="I1496" s="1">
        <v>5.4242618430017397E-7</v>
      </c>
      <c r="J1496" s="1">
        <v>6.4553198792748E-7</v>
      </c>
      <c r="K1496" s="1">
        <v>7.6972922222473895E-6</v>
      </c>
      <c r="L1496" s="1">
        <v>8.7026082808493495E-6</v>
      </c>
      <c r="M1496" s="1">
        <v>9.8352488793516696E-4</v>
      </c>
      <c r="N1496" s="1">
        <v>3.2367824543889402E-7</v>
      </c>
      <c r="O1496" s="1">
        <v>2.9778398580378198E-7</v>
      </c>
      <c r="P1496" s="1">
        <v>9.0797267515854792E-9</v>
      </c>
      <c r="Q1496" s="1">
        <v>8.0273979193610994E-9</v>
      </c>
      <c r="R1496" s="1">
        <v>31.909381829994299</v>
      </c>
      <c r="S1496" s="1">
        <v>28.0604557774246</v>
      </c>
      <c r="T1496" s="1">
        <v>0.18914733725303401</v>
      </c>
      <c r="U1496" s="1">
        <v>1290.7809657615301</v>
      </c>
      <c r="V1496" s="1">
        <f t="shared" si="93"/>
        <v>0.13914791204670326</v>
      </c>
      <c r="W1496" s="1">
        <f t="shared" si="94"/>
        <v>2.2324692404052668</v>
      </c>
      <c r="X1496" s="1">
        <f t="shared" si="95"/>
        <v>148.35237008854324</v>
      </c>
    </row>
    <row r="1497" spans="1:24" hidden="1" x14ac:dyDescent="0.3">
      <c r="A1497" s="18" t="str">
        <f t="shared" si="92"/>
        <v>ConstMin - Crawler Tractors_2009_100</v>
      </c>
      <c r="B1497" s="1" t="s">
        <v>40</v>
      </c>
      <c r="C1497" s="1">
        <v>2020</v>
      </c>
      <c r="D1497" s="1" t="s">
        <v>86</v>
      </c>
      <c r="E1497" s="1">
        <v>2009</v>
      </c>
      <c r="F1497" s="1">
        <v>100</v>
      </c>
      <c r="G1497" s="1" t="s">
        <v>5</v>
      </c>
      <c r="H1497" s="1">
        <v>2.741580276218E-5</v>
      </c>
      <c r="I1497" s="1">
        <v>3.3173121342237801E-5</v>
      </c>
      <c r="J1497" s="1">
        <v>3.9478755977539199E-5</v>
      </c>
      <c r="K1497" s="1">
        <v>5.0816248413990399E-4</v>
      </c>
      <c r="L1497" s="1">
        <v>4.2125617144808702E-4</v>
      </c>
      <c r="M1497" s="1">
        <v>7.4533654640408897E-2</v>
      </c>
      <c r="N1497" s="1">
        <v>2.91639459433857E-5</v>
      </c>
      <c r="O1497" s="1">
        <v>2.6830830267914799E-5</v>
      </c>
      <c r="P1497" s="1">
        <v>6.8827812549794896E-7</v>
      </c>
      <c r="Q1497" s="1">
        <v>6.0833366956163601E-7</v>
      </c>
      <c r="R1497" s="1">
        <v>2418.1623406590502</v>
      </c>
      <c r="S1497" s="1">
        <v>1368.73839741385</v>
      </c>
      <c r="T1497" s="1">
        <v>3.3100784019281</v>
      </c>
      <c r="U1497" s="1">
        <v>104845.361241901</v>
      </c>
      <c r="V1497" s="1">
        <f t="shared" si="93"/>
        <v>0.1047672917784187</v>
      </c>
      <c r="W1497" s="1">
        <f t="shared" si="94"/>
        <v>1.3304104781773338</v>
      </c>
      <c r="X1497" s="1">
        <f t="shared" si="95"/>
        <v>413.50633767966593</v>
      </c>
    </row>
    <row r="1498" spans="1:24" hidden="1" x14ac:dyDescent="0.3">
      <c r="A1498" s="18" t="str">
        <f t="shared" si="92"/>
        <v>ConstMin - Crawler Tractors_2009_175</v>
      </c>
      <c r="B1498" s="1" t="s">
        <v>40</v>
      </c>
      <c r="C1498" s="1">
        <v>2020</v>
      </c>
      <c r="D1498" s="1" t="s">
        <v>86</v>
      </c>
      <c r="E1498" s="1">
        <v>2009</v>
      </c>
      <c r="F1498" s="1">
        <v>175</v>
      </c>
      <c r="G1498" s="1" t="s">
        <v>5</v>
      </c>
      <c r="H1498" s="1">
        <v>3.0898652372726398E-5</v>
      </c>
      <c r="I1498" s="1">
        <v>3.7387369370998997E-5</v>
      </c>
      <c r="J1498" s="1">
        <v>4.4494059416726101E-5</v>
      </c>
      <c r="K1498" s="1">
        <v>5.0666727255666596E-4</v>
      </c>
      <c r="L1498" s="1">
        <v>4.0226844563409902E-4</v>
      </c>
      <c r="M1498" s="1">
        <v>8.4002263394592602E-2</v>
      </c>
      <c r="N1498" s="1">
        <v>2.6459792643174999E-5</v>
      </c>
      <c r="O1498" s="1">
        <v>2.4343009231720999E-5</v>
      </c>
      <c r="P1498" s="1">
        <v>7.7571562357643003E-7</v>
      </c>
      <c r="Q1498" s="1">
        <v>6.8561518134132501E-7</v>
      </c>
      <c r="R1498" s="1">
        <v>2725.3609238798499</v>
      </c>
      <c r="S1498" s="1">
        <v>789.59590787226796</v>
      </c>
      <c r="T1498" s="1">
        <v>2.4589153842894498</v>
      </c>
      <c r="U1498" s="1">
        <v>121081.495564874</v>
      </c>
      <c r="V1498" s="1">
        <f t="shared" si="93"/>
        <v>0.10224350585873423</v>
      </c>
      <c r="W1498" s="1">
        <f t="shared" si="94"/>
        <v>1.1000863893322625</v>
      </c>
      <c r="X1498" s="1">
        <f t="shared" si="95"/>
        <v>321.11552634839308</v>
      </c>
    </row>
    <row r="1499" spans="1:24" hidden="1" x14ac:dyDescent="0.3">
      <c r="A1499" s="18" t="str">
        <f t="shared" si="92"/>
        <v>ConstMin - Crawler Tractors_2009_300</v>
      </c>
      <c r="B1499" s="1" t="s">
        <v>40</v>
      </c>
      <c r="C1499" s="1">
        <v>2020</v>
      </c>
      <c r="D1499" s="1" t="s">
        <v>86</v>
      </c>
      <c r="E1499" s="1">
        <v>2009</v>
      </c>
      <c r="F1499" s="1">
        <v>300</v>
      </c>
      <c r="G1499" s="1" t="s">
        <v>5</v>
      </c>
      <c r="H1499" s="1">
        <v>2.82087604816243E-5</v>
      </c>
      <c r="I1499" s="1">
        <v>3.4132600182765403E-5</v>
      </c>
      <c r="J1499" s="1">
        <v>4.0620615093538997E-5</v>
      </c>
      <c r="K1499" s="1">
        <v>1.5758427220574999E-4</v>
      </c>
      <c r="L1499" s="1">
        <v>3.6706185649379799E-4</v>
      </c>
      <c r="M1499" s="1">
        <v>7.6689419960074903E-2</v>
      </c>
      <c r="N1499" s="1">
        <v>1.7191289241480598E-5</v>
      </c>
      <c r="O1499" s="1">
        <v>1.5815986102162101E-5</v>
      </c>
      <c r="P1499" s="1">
        <v>7.0818545622514297E-7</v>
      </c>
      <c r="Q1499" s="1">
        <v>6.25928736299651E-7</v>
      </c>
      <c r="R1499" s="1">
        <v>2488.1037723044701</v>
      </c>
      <c r="S1499" s="1">
        <v>545.06907895471102</v>
      </c>
      <c r="T1499" s="1">
        <v>1.60775236665079</v>
      </c>
      <c r="U1499" s="1">
        <v>110777.274575795</v>
      </c>
      <c r="V1499" s="1">
        <f t="shared" si="93"/>
        <v>0.10202516320633964</v>
      </c>
      <c r="W1499" s="1">
        <f t="shared" si="94"/>
        <v>1.0971782288801772</v>
      </c>
      <c r="X1499" s="1">
        <f t="shared" si="95"/>
        <v>339.02551802189453</v>
      </c>
    </row>
    <row r="1500" spans="1:24" hidden="1" x14ac:dyDescent="0.3">
      <c r="A1500" s="18" t="str">
        <f t="shared" si="92"/>
        <v>ConstMin - Crawler Tractors_2009_600</v>
      </c>
      <c r="B1500" s="1" t="s">
        <v>40</v>
      </c>
      <c r="C1500" s="1">
        <v>2020</v>
      </c>
      <c r="D1500" s="1" t="s">
        <v>86</v>
      </c>
      <c r="E1500" s="1">
        <v>2009</v>
      </c>
      <c r="F1500" s="1">
        <v>600</v>
      </c>
      <c r="G1500" s="1" t="s">
        <v>5</v>
      </c>
      <c r="H1500" s="1">
        <v>1.22560575214466E-4</v>
      </c>
      <c r="I1500" s="1">
        <v>1.4829829600950499E-4</v>
      </c>
      <c r="J1500" s="1">
        <v>1.7648722830883201E-4</v>
      </c>
      <c r="K1500" s="1">
        <v>6.5853010210439899E-4</v>
      </c>
      <c r="L1500" s="1">
        <v>1.5947993284028E-3</v>
      </c>
      <c r="M1500" s="1">
        <v>0.33319788826926</v>
      </c>
      <c r="N1500" s="1">
        <v>7.4555083350723804E-5</v>
      </c>
      <c r="O1500" s="1">
        <v>6.8590676682665894E-5</v>
      </c>
      <c r="P1500" s="1">
        <v>3.0769028979495002E-6</v>
      </c>
      <c r="Q1500" s="1">
        <v>2.7195163720193399E-6</v>
      </c>
      <c r="R1500" s="1">
        <v>10810.238533010501</v>
      </c>
      <c r="S1500" s="1">
        <v>1201.5360575370901</v>
      </c>
      <c r="T1500" s="1">
        <v>2.6480627215424799</v>
      </c>
      <c r="U1500" s="1">
        <v>484723.19509429502</v>
      </c>
      <c r="V1500" s="1">
        <f t="shared" si="93"/>
        <v>0.10130501831009731</v>
      </c>
      <c r="W1500" s="1">
        <f t="shared" si="94"/>
        <v>1.0894337933216811</v>
      </c>
      <c r="X1500" s="1">
        <f t="shared" si="95"/>
        <v>453.74154009358318</v>
      </c>
    </row>
    <row r="1501" spans="1:24" hidden="1" x14ac:dyDescent="0.3">
      <c r="A1501" s="18" t="str">
        <f t="shared" si="92"/>
        <v>ConstMin - Crawler Tractors_2010_50</v>
      </c>
      <c r="B1501" s="1" t="s">
        <v>40</v>
      </c>
      <c r="C1501" s="1">
        <v>2020</v>
      </c>
      <c r="D1501" s="1" t="s">
        <v>86</v>
      </c>
      <c r="E1501" s="1">
        <v>2010</v>
      </c>
      <c r="F1501" s="1">
        <v>50</v>
      </c>
      <c r="G1501" s="1" t="s">
        <v>5</v>
      </c>
      <c r="H1501" s="1">
        <v>1.94416851756251E-7</v>
      </c>
      <c r="I1501" s="1">
        <v>2.3524439062506399E-7</v>
      </c>
      <c r="J1501" s="1">
        <v>2.7996026652900203E-7</v>
      </c>
      <c r="K1501" s="1">
        <v>3.41589102846051E-6</v>
      </c>
      <c r="L1501" s="1">
        <v>3.9392380148600598E-6</v>
      </c>
      <c r="M1501" s="1">
        <v>4.4900049231822798E-4</v>
      </c>
      <c r="N1501" s="1">
        <v>1.44354322363494E-7</v>
      </c>
      <c r="O1501" s="1">
        <v>1.3280597657441399E-7</v>
      </c>
      <c r="P1501" s="1">
        <v>4.1453997124475901E-9</v>
      </c>
      <c r="Q1501" s="1">
        <v>3.6646816588387602E-9</v>
      </c>
      <c r="R1501" s="1">
        <v>14.567326487606101</v>
      </c>
      <c r="S1501" s="1">
        <v>14.0302278887123</v>
      </c>
      <c r="T1501" s="1">
        <v>9.4573668626517296E-2</v>
      </c>
      <c r="U1501" s="1">
        <v>589.26957132591701</v>
      </c>
      <c r="V1501" s="1">
        <f t="shared" si="93"/>
        <v>0.13218855695517046</v>
      </c>
      <c r="W1501" s="1">
        <f t="shared" si="94"/>
        <v>2.2135371105074992</v>
      </c>
      <c r="X1501" s="1">
        <f t="shared" si="95"/>
        <v>148.35237008854276</v>
      </c>
    </row>
    <row r="1502" spans="1:24" hidden="1" x14ac:dyDescent="0.3">
      <c r="A1502" s="18" t="str">
        <f t="shared" si="92"/>
        <v>ConstMin - Crawler Tractors_2010_100</v>
      </c>
      <c r="B1502" s="1" t="s">
        <v>40</v>
      </c>
      <c r="C1502" s="1">
        <v>2020</v>
      </c>
      <c r="D1502" s="1" t="s">
        <v>86</v>
      </c>
      <c r="E1502" s="1">
        <v>2010</v>
      </c>
      <c r="F1502" s="1">
        <v>100</v>
      </c>
      <c r="G1502" s="1" t="s">
        <v>5</v>
      </c>
      <c r="H1502" s="1">
        <v>7.75921630860739E-6</v>
      </c>
      <c r="I1502" s="1">
        <v>9.3886517334149408E-6</v>
      </c>
      <c r="J1502" s="1">
        <v>1.1173271484394599E-5</v>
      </c>
      <c r="K1502" s="1">
        <v>1.48720630950139E-4</v>
      </c>
      <c r="L1502" s="1">
        <v>1.23890041139241E-4</v>
      </c>
      <c r="M1502" s="1">
        <v>2.2043736944068301E-2</v>
      </c>
      <c r="N1502" s="1">
        <v>8.4922514359705203E-6</v>
      </c>
      <c r="O1502" s="1">
        <v>7.8128713210928702E-6</v>
      </c>
      <c r="P1502" s="1">
        <v>2.03572503400018E-7</v>
      </c>
      <c r="Q1502" s="1">
        <v>1.7991801758190199E-7</v>
      </c>
      <c r="R1502" s="1">
        <v>715.18476831325302</v>
      </c>
      <c r="S1502" s="1">
        <v>431.24489931621002</v>
      </c>
      <c r="T1502" s="1">
        <v>0.85116301763865598</v>
      </c>
      <c r="U1502" s="1">
        <v>33780.850446436401</v>
      </c>
      <c r="V1502" s="1">
        <f t="shared" si="93"/>
        <v>9.202826856772886E-2</v>
      </c>
      <c r="W1502" s="1">
        <f t="shared" si="94"/>
        <v>1.2143794766878646</v>
      </c>
      <c r="X1502" s="1">
        <f t="shared" si="95"/>
        <v>506.65370837256739</v>
      </c>
    </row>
    <row r="1503" spans="1:24" hidden="1" x14ac:dyDescent="0.3">
      <c r="A1503" s="18" t="str">
        <f t="shared" si="92"/>
        <v>ConstMin - Crawler Tractors_2010_175</v>
      </c>
      <c r="B1503" s="1" t="s">
        <v>40</v>
      </c>
      <c r="C1503" s="1">
        <v>2020</v>
      </c>
      <c r="D1503" s="1" t="s">
        <v>86</v>
      </c>
      <c r="E1503" s="1">
        <v>2010</v>
      </c>
      <c r="F1503" s="1">
        <v>175</v>
      </c>
      <c r="G1503" s="1" t="s">
        <v>5</v>
      </c>
      <c r="H1503" s="1">
        <v>1.8588345562126899E-5</v>
      </c>
      <c r="I1503" s="1">
        <v>2.2491898130173601E-5</v>
      </c>
      <c r="J1503" s="1">
        <v>2.6767217609462801E-5</v>
      </c>
      <c r="K1503" s="1">
        <v>3.15204435414592E-4</v>
      </c>
      <c r="L1503" s="1">
        <v>2.5148111598406302E-4</v>
      </c>
      <c r="M1503" s="1">
        <v>5.2809018784850698E-2</v>
      </c>
      <c r="N1503" s="1">
        <v>1.62625029763028E-5</v>
      </c>
      <c r="O1503" s="1">
        <v>1.49615027381985E-5</v>
      </c>
      <c r="P1503" s="1">
        <v>4.8768791713527795E-7</v>
      </c>
      <c r="Q1503" s="1">
        <v>4.31020112167163E-7</v>
      </c>
      <c r="R1503" s="1">
        <v>1713.33045573548</v>
      </c>
      <c r="S1503" s="1">
        <v>526.71374322060603</v>
      </c>
      <c r="T1503" s="1">
        <v>1.60775236665079</v>
      </c>
      <c r="U1503" s="1">
        <v>77086.105478404002</v>
      </c>
      <c r="V1503" s="1">
        <f t="shared" si="93"/>
        <v>9.6613675320660702E-2</v>
      </c>
      <c r="W1503" s="1">
        <f t="shared" si="94"/>
        <v>1.0802340802160726</v>
      </c>
      <c r="X1503" s="1">
        <f t="shared" si="95"/>
        <v>327.6087500451556</v>
      </c>
    </row>
    <row r="1504" spans="1:24" hidden="1" x14ac:dyDescent="0.3">
      <c r="A1504" s="18" t="str">
        <f t="shared" si="92"/>
        <v>ConstMin - Crawler Tractors_2010_300</v>
      </c>
      <c r="B1504" s="1" t="s">
        <v>40</v>
      </c>
      <c r="C1504" s="1">
        <v>2020</v>
      </c>
      <c r="D1504" s="1" t="s">
        <v>86</v>
      </c>
      <c r="E1504" s="1">
        <v>2010</v>
      </c>
      <c r="F1504" s="1">
        <v>300</v>
      </c>
      <c r="G1504" s="1" t="s">
        <v>5</v>
      </c>
      <c r="H1504" s="1">
        <v>3.4655329770619197E-5</v>
      </c>
      <c r="I1504" s="1">
        <v>4.1932949022449301E-5</v>
      </c>
      <c r="J1504" s="1">
        <v>4.9903674869691699E-5</v>
      </c>
      <c r="K1504" s="1">
        <v>2.00203549937686E-4</v>
      </c>
      <c r="L1504" s="1">
        <v>4.6862719183358802E-4</v>
      </c>
      <c r="M1504" s="1">
        <v>9.8454913845620301E-2</v>
      </c>
      <c r="N1504" s="1">
        <v>2.1682970753803998E-5</v>
      </c>
      <c r="O1504" s="1">
        <v>1.9948333093499698E-5</v>
      </c>
      <c r="P1504" s="1">
        <v>9.0922484397452901E-7</v>
      </c>
      <c r="Q1504" s="1">
        <v>8.0357577144230505E-7</v>
      </c>
      <c r="R1504" s="1">
        <v>3194.2612510139002</v>
      </c>
      <c r="S1504" s="1">
        <v>732.10362065912398</v>
      </c>
      <c r="T1504" s="1">
        <v>1.4186050293977599</v>
      </c>
      <c r="U1504" s="1">
        <v>144956.516890506</v>
      </c>
      <c r="V1504" s="1">
        <f t="shared" si="93"/>
        <v>9.5786931691114838E-2</v>
      </c>
      <c r="W1504" s="1">
        <f t="shared" si="94"/>
        <v>1.0704794644595912</v>
      </c>
      <c r="X1504" s="1">
        <f t="shared" si="95"/>
        <v>516.07290647342745</v>
      </c>
    </row>
    <row r="1505" spans="1:24" hidden="1" x14ac:dyDescent="0.3">
      <c r="A1505" s="18" t="str">
        <f t="shared" si="92"/>
        <v>ConstMin - Crawler Tractors_2010_600</v>
      </c>
      <c r="B1505" s="1" t="s">
        <v>40</v>
      </c>
      <c r="C1505" s="1">
        <v>2020</v>
      </c>
      <c r="D1505" s="1" t="s">
        <v>86</v>
      </c>
      <c r="E1505" s="1">
        <v>2010</v>
      </c>
      <c r="F1505" s="1">
        <v>600</v>
      </c>
      <c r="G1505" s="1" t="s">
        <v>5</v>
      </c>
      <c r="H1505" s="1">
        <v>4.5800347482715103E-5</v>
      </c>
      <c r="I1505" s="1">
        <v>5.5418420454085201E-5</v>
      </c>
      <c r="J1505" s="1">
        <v>6.5952500375109695E-5</v>
      </c>
      <c r="K1505" s="1">
        <v>2.5507974328033497E-4</v>
      </c>
      <c r="L1505" s="1">
        <v>6.1933585303879796E-4</v>
      </c>
      <c r="M1505" s="1">
        <v>0.130117626793819</v>
      </c>
      <c r="N1505" s="1">
        <v>2.8606248288038401E-5</v>
      </c>
      <c r="O1505" s="1">
        <v>2.63177484249953E-5</v>
      </c>
      <c r="P1505" s="1">
        <v>1.2016279766945199E-6</v>
      </c>
      <c r="Q1505" s="1">
        <v>1.0620025780839799E-6</v>
      </c>
      <c r="R1505" s="1">
        <v>4221.5231023725601</v>
      </c>
      <c r="S1505" s="1">
        <v>461.731635104465</v>
      </c>
      <c r="T1505" s="1">
        <v>1.32403136077124</v>
      </c>
      <c r="U1505" s="1">
        <v>186016.15302587501</v>
      </c>
      <c r="V1505" s="1">
        <f t="shared" si="93"/>
        <v>9.8648863308702525E-2</v>
      </c>
      <c r="W1505" s="1">
        <f t="shared" si="94"/>
        <v>1.1024633579952436</v>
      </c>
      <c r="X1505" s="1">
        <f t="shared" si="95"/>
        <v>348.73164547666698</v>
      </c>
    </row>
    <row r="1506" spans="1:24" hidden="1" x14ac:dyDescent="0.3">
      <c r="A1506" s="18" t="str">
        <f t="shared" si="92"/>
        <v>ConstMin - Crawler Tractors_2011_50</v>
      </c>
      <c r="B1506" s="1" t="s">
        <v>40</v>
      </c>
      <c r="C1506" s="1">
        <v>2020</v>
      </c>
      <c r="D1506" s="1" t="s">
        <v>86</v>
      </c>
      <c r="E1506" s="1">
        <v>2011</v>
      </c>
      <c r="F1506" s="1">
        <v>50</v>
      </c>
      <c r="G1506" s="1" t="s">
        <v>5</v>
      </c>
      <c r="H1506" s="1">
        <v>2.5982122187171002E-7</v>
      </c>
      <c r="I1506" s="1">
        <v>3.1438367846476898E-7</v>
      </c>
      <c r="J1506" s="1">
        <v>3.7414255949526298E-7</v>
      </c>
      <c r="K1506" s="1">
        <v>4.6851916838392699E-6</v>
      </c>
      <c r="L1506" s="1">
        <v>5.5197477695478497E-6</v>
      </c>
      <c r="M1506" s="1">
        <v>6.3479380036691004E-4</v>
      </c>
      <c r="N1506" s="1">
        <v>2.1201219629958499E-7</v>
      </c>
      <c r="O1506" s="1">
        <v>1.95051220595618E-7</v>
      </c>
      <c r="P1506" s="1">
        <v>5.8611888521242703E-9</v>
      </c>
      <c r="Q1506" s="1">
        <v>5.1811016628026196E-9</v>
      </c>
      <c r="R1506" s="1">
        <v>20.595185752489201</v>
      </c>
      <c r="S1506" s="1">
        <v>19.9376922629069</v>
      </c>
      <c r="T1506" s="1">
        <v>9.4573668626517296E-2</v>
      </c>
      <c r="U1506" s="1">
        <v>837.38307504209297</v>
      </c>
      <c r="V1506" s="1">
        <f t="shared" si="93"/>
        <v>0.12431525152547242</v>
      </c>
      <c r="W1506" s="1">
        <f t="shared" si="94"/>
        <v>2.182647762375499</v>
      </c>
      <c r="X1506" s="1">
        <f t="shared" si="95"/>
        <v>210.81652591529706</v>
      </c>
    </row>
    <row r="1507" spans="1:24" hidden="1" x14ac:dyDescent="0.3">
      <c r="A1507" s="18" t="str">
        <f t="shared" si="92"/>
        <v>ConstMin - Crawler Tractors_2011_100</v>
      </c>
      <c r="B1507" s="1" t="s">
        <v>40</v>
      </c>
      <c r="C1507" s="1">
        <v>2020</v>
      </c>
      <c r="D1507" s="1" t="s">
        <v>86</v>
      </c>
      <c r="E1507" s="1">
        <v>2011</v>
      </c>
      <c r="F1507" s="1">
        <v>100</v>
      </c>
      <c r="G1507" s="1" t="s">
        <v>5</v>
      </c>
      <c r="H1507" s="1">
        <v>1.2448787436655199E-5</v>
      </c>
      <c r="I1507" s="1">
        <v>1.50630327983528E-5</v>
      </c>
      <c r="J1507" s="1">
        <v>1.7926253908783499E-5</v>
      </c>
      <c r="K1507" s="1">
        <v>2.4756627002144499E-4</v>
      </c>
      <c r="L1507" s="1">
        <v>2.07299822769208E-4</v>
      </c>
      <c r="M1507" s="1">
        <v>3.7102384861734797E-2</v>
      </c>
      <c r="N1507" s="1">
        <v>1.49744885423328E-5</v>
      </c>
      <c r="O1507" s="1">
        <v>1.37765294589461E-5</v>
      </c>
      <c r="P1507" s="1">
        <v>3.4265648408911298E-7</v>
      </c>
      <c r="Q1507" s="1">
        <v>3.0282467754090802E-7</v>
      </c>
      <c r="R1507" s="1">
        <v>1203.7460158654701</v>
      </c>
      <c r="S1507" s="1">
        <v>649.71559072615901</v>
      </c>
      <c r="T1507" s="1">
        <v>1.60775236665079</v>
      </c>
      <c r="U1507" s="1">
        <v>53047.367054582901</v>
      </c>
      <c r="V1507" s="1">
        <f t="shared" si="93"/>
        <v>9.4023667936893041E-2</v>
      </c>
      <c r="W1507" s="1">
        <f t="shared" si="94"/>
        <v>1.2939684829976748</v>
      </c>
      <c r="X1507" s="1">
        <f t="shared" si="95"/>
        <v>404.11421821111816</v>
      </c>
    </row>
    <row r="1508" spans="1:24" hidden="1" x14ac:dyDescent="0.3">
      <c r="A1508" s="18" t="str">
        <f t="shared" si="92"/>
        <v>ConstMin - Crawler Tractors_2011_175</v>
      </c>
      <c r="B1508" s="1" t="s">
        <v>40</v>
      </c>
      <c r="C1508" s="1">
        <v>2020</v>
      </c>
      <c r="D1508" s="1" t="s">
        <v>86</v>
      </c>
      <c r="E1508" s="1">
        <v>2011</v>
      </c>
      <c r="F1508" s="1">
        <v>175</v>
      </c>
      <c r="G1508" s="1" t="s">
        <v>5</v>
      </c>
      <c r="H1508" s="1">
        <v>9.7147523878928302E-6</v>
      </c>
      <c r="I1508" s="1">
        <v>1.17548503893503E-5</v>
      </c>
      <c r="J1508" s="1">
        <v>1.39892434385656E-5</v>
      </c>
      <c r="K1508" s="1">
        <v>1.7092750356077099E-4</v>
      </c>
      <c r="L1508" s="1">
        <v>1.3707727907116799E-4</v>
      </c>
      <c r="M1508" s="1">
        <v>2.8953862676676899E-2</v>
      </c>
      <c r="N1508" s="1">
        <v>9.2702120822099204E-6</v>
      </c>
      <c r="O1508" s="1">
        <v>8.5285951156331293E-6</v>
      </c>
      <c r="P1508" s="1">
        <v>2.6740137655736699E-7</v>
      </c>
      <c r="Q1508" s="1">
        <v>2.3631753487822699E-7</v>
      </c>
      <c r="R1508" s="1">
        <v>939.37618756446602</v>
      </c>
      <c r="S1508" s="1">
        <v>271.53238034244703</v>
      </c>
      <c r="T1508" s="1">
        <v>0.66201568038562097</v>
      </c>
      <c r="U1508" s="1">
        <v>42087.5189530793</v>
      </c>
      <c r="V1508" s="1">
        <f t="shared" si="93"/>
        <v>9.2480971157337027E-2</v>
      </c>
      <c r="W1508" s="1">
        <f t="shared" si="94"/>
        <v>1.0784518281570061</v>
      </c>
      <c r="X1508" s="1">
        <f t="shared" si="95"/>
        <v>410.16004361751783</v>
      </c>
    </row>
    <row r="1509" spans="1:24" hidden="1" x14ac:dyDescent="0.3">
      <c r="A1509" s="18" t="str">
        <f t="shared" si="92"/>
        <v>ConstMin - Crawler Tractors_2011_300</v>
      </c>
      <c r="B1509" s="1" t="s">
        <v>40</v>
      </c>
      <c r="C1509" s="1">
        <v>2020</v>
      </c>
      <c r="D1509" s="1" t="s">
        <v>86</v>
      </c>
      <c r="E1509" s="1">
        <v>2011</v>
      </c>
      <c r="F1509" s="1">
        <v>300</v>
      </c>
      <c r="G1509" s="1" t="s">
        <v>5</v>
      </c>
      <c r="H1509" s="1">
        <v>1.6437459313422198E-5</v>
      </c>
      <c r="I1509" s="1">
        <v>1.98893257692409E-5</v>
      </c>
      <c r="J1509" s="1">
        <v>2.3669941411327999E-5</v>
      </c>
      <c r="K1509" s="1">
        <v>1.37038933395031E-4</v>
      </c>
      <c r="L1509" s="1">
        <v>1.7887872146684299E-4</v>
      </c>
      <c r="M1509" s="1">
        <v>6.8137074941659007E-2</v>
      </c>
      <c r="N1509" s="1">
        <v>1.34031634839576E-6</v>
      </c>
      <c r="O1509" s="1">
        <v>1.2330910405240999E-6</v>
      </c>
      <c r="P1509" s="1">
        <v>6.2946792432039103E-7</v>
      </c>
      <c r="Q1509" s="1">
        <v>5.5612564595729898E-7</v>
      </c>
      <c r="R1509" s="1">
        <v>2210.6323569065198</v>
      </c>
      <c r="S1509" s="1">
        <v>519.01294144710198</v>
      </c>
      <c r="T1509" s="1">
        <v>1.32403136077124</v>
      </c>
      <c r="U1509" s="1">
        <v>99984.135934488295</v>
      </c>
      <c r="V1509" s="1">
        <f t="shared" si="93"/>
        <v>6.5868468234568281E-2</v>
      </c>
      <c r="W1509" s="1">
        <f t="shared" si="94"/>
        <v>0.59240154842255499</v>
      </c>
      <c r="X1509" s="1">
        <f t="shared" si="95"/>
        <v>391.99444728014612</v>
      </c>
    </row>
    <row r="1510" spans="1:24" hidden="1" x14ac:dyDescent="0.3">
      <c r="A1510" s="18" t="str">
        <f t="shared" si="92"/>
        <v>ConstMin - Crawler Tractors_2011_600</v>
      </c>
      <c r="B1510" s="1" t="s">
        <v>40</v>
      </c>
      <c r="C1510" s="1">
        <v>2020</v>
      </c>
      <c r="D1510" s="1" t="s">
        <v>86</v>
      </c>
      <c r="E1510" s="1">
        <v>2011</v>
      </c>
      <c r="F1510" s="1">
        <v>600</v>
      </c>
      <c r="G1510" s="1" t="s">
        <v>5</v>
      </c>
      <c r="H1510" s="1">
        <v>4.5827046759239798E-5</v>
      </c>
      <c r="I1510" s="1">
        <v>5.5450726578680101E-5</v>
      </c>
      <c r="J1510" s="1">
        <v>6.5990947333305304E-5</v>
      </c>
      <c r="K1510" s="1">
        <v>3.6923789745224898E-4</v>
      </c>
      <c r="L1510" s="1">
        <v>4.9870745694867002E-4</v>
      </c>
      <c r="M1510" s="1">
        <v>0.18996372005249601</v>
      </c>
      <c r="N1510" s="1">
        <v>3.7367538862864701E-6</v>
      </c>
      <c r="O1510" s="1">
        <v>3.4378135753835498E-6</v>
      </c>
      <c r="P1510" s="1">
        <v>1.7549339865265599E-6</v>
      </c>
      <c r="Q1510" s="1">
        <v>1.55045834610747E-6</v>
      </c>
      <c r="R1510" s="1">
        <v>6163.1636894590001</v>
      </c>
      <c r="S1510" s="1">
        <v>618.91238363214404</v>
      </c>
      <c r="T1510" s="1">
        <v>1.60775236665079</v>
      </c>
      <c r="U1510" s="1">
        <v>273615.55095444102</v>
      </c>
      <c r="V1510" s="1">
        <f t="shared" si="93"/>
        <v>6.7105028466018915E-2</v>
      </c>
      <c r="W1510" s="1">
        <f t="shared" si="94"/>
        <v>0.60352280591438545</v>
      </c>
      <c r="X1510" s="1">
        <f t="shared" si="95"/>
        <v>384.95504436509668</v>
      </c>
    </row>
    <row r="1511" spans="1:24" hidden="1" x14ac:dyDescent="0.3">
      <c r="A1511" s="18" t="str">
        <f t="shared" si="92"/>
        <v>ConstMin - Crawler Tractors_2012_50</v>
      </c>
      <c r="B1511" s="1" t="s">
        <v>40</v>
      </c>
      <c r="C1511" s="1">
        <v>2020</v>
      </c>
      <c r="D1511" s="1" t="s">
        <v>86</v>
      </c>
      <c r="E1511" s="1">
        <v>2012</v>
      </c>
      <c r="F1511" s="1">
        <v>50</v>
      </c>
      <c r="G1511" s="1" t="s">
        <v>5</v>
      </c>
      <c r="H1511" s="1">
        <v>1.55857139371653E-6</v>
      </c>
      <c r="I1511" s="1">
        <v>1.8858713863970001E-6</v>
      </c>
      <c r="J1511" s="1">
        <v>2.24434280695181E-6</v>
      </c>
      <c r="K1511" s="1">
        <v>2.8946864857767799E-5</v>
      </c>
      <c r="L1511" s="1">
        <v>3.4900312685737601E-5</v>
      </c>
      <c r="M1511" s="1">
        <v>4.0514115697908599E-3</v>
      </c>
      <c r="N1511" s="1">
        <v>1.3177308476195901E-6</v>
      </c>
      <c r="O1511" s="1">
        <v>1.2123123798100201E-6</v>
      </c>
      <c r="P1511" s="1">
        <v>3.7410551980635701E-8</v>
      </c>
      <c r="Q1511" s="1">
        <v>3.3067076598430199E-8</v>
      </c>
      <c r="R1511" s="1">
        <v>131.44358654952001</v>
      </c>
      <c r="S1511" s="1">
        <v>125.111656210622</v>
      </c>
      <c r="T1511" s="1">
        <v>0.28372100587955201</v>
      </c>
      <c r="U1511" s="1">
        <v>5546.6167586709398</v>
      </c>
      <c r="V1511" s="1">
        <f t="shared" si="93"/>
        <v>0.11258292099298747</v>
      </c>
      <c r="W1511" s="1">
        <f t="shared" si="94"/>
        <v>2.0834820306785291</v>
      </c>
      <c r="X1511" s="1">
        <f t="shared" si="95"/>
        <v>440.96719530077945</v>
      </c>
    </row>
    <row r="1512" spans="1:24" hidden="1" x14ac:dyDescent="0.3">
      <c r="A1512" s="18" t="str">
        <f t="shared" si="92"/>
        <v>ConstMin - Crawler Tractors_2012_100</v>
      </c>
      <c r="B1512" s="1" t="s">
        <v>40</v>
      </c>
      <c r="C1512" s="1">
        <v>2020</v>
      </c>
      <c r="D1512" s="1" t="s">
        <v>86</v>
      </c>
      <c r="E1512" s="1">
        <v>2012</v>
      </c>
      <c r="F1512" s="1">
        <v>100</v>
      </c>
      <c r="G1512" s="1" t="s">
        <v>5</v>
      </c>
      <c r="H1512" s="1">
        <v>2.3468732399699502E-5</v>
      </c>
      <c r="I1512" s="1">
        <v>2.8397166203636401E-5</v>
      </c>
      <c r="J1512" s="1">
        <v>3.3794974655567302E-5</v>
      </c>
      <c r="K1512" s="1">
        <v>5.3200198392482502E-4</v>
      </c>
      <c r="L1512" s="1">
        <v>3.9252618143546699E-4</v>
      </c>
      <c r="M1512" s="1">
        <v>8.0660210972621299E-2</v>
      </c>
      <c r="N1512" s="1">
        <v>1.20996497393732E-5</v>
      </c>
      <c r="O1512" s="1">
        <v>1.1131677760223399E-5</v>
      </c>
      <c r="P1512" s="1">
        <v>7.4503958915730196E-7</v>
      </c>
      <c r="Q1512" s="1">
        <v>6.58337798747732E-7</v>
      </c>
      <c r="R1512" s="1">
        <v>2616.9317136618702</v>
      </c>
      <c r="S1512" s="1">
        <v>1306.07707887328</v>
      </c>
      <c r="T1512" s="1">
        <v>3.3100784019281</v>
      </c>
      <c r="U1512" s="1">
        <v>116091.59406785099</v>
      </c>
      <c r="V1512" s="1">
        <f t="shared" si="93"/>
        <v>8.099586155915843E-2</v>
      </c>
      <c r="W1512" s="1">
        <f t="shared" si="94"/>
        <v>1.1195834127216866</v>
      </c>
      <c r="X1512" s="1">
        <f t="shared" si="95"/>
        <v>394.57587412808658</v>
      </c>
    </row>
    <row r="1513" spans="1:24" hidden="1" x14ac:dyDescent="0.3">
      <c r="A1513" s="18" t="str">
        <f t="shared" si="92"/>
        <v>ConstMin - Crawler Tractors_2012_175</v>
      </c>
      <c r="B1513" s="1" t="s">
        <v>40</v>
      </c>
      <c r="C1513" s="1">
        <v>2020</v>
      </c>
      <c r="D1513" s="1" t="s">
        <v>86</v>
      </c>
      <c r="E1513" s="1">
        <v>2012</v>
      </c>
      <c r="F1513" s="1">
        <v>175</v>
      </c>
      <c r="G1513" s="1" t="s">
        <v>5</v>
      </c>
      <c r="H1513" s="1">
        <v>1.5037937419564901E-5</v>
      </c>
      <c r="I1513" s="1">
        <v>1.8195904277673501E-5</v>
      </c>
      <c r="J1513" s="1">
        <v>2.1654629884173499E-5</v>
      </c>
      <c r="K1513" s="1">
        <v>3.1256368020272701E-4</v>
      </c>
      <c r="L1513" s="1">
        <v>2.3308073996032E-4</v>
      </c>
      <c r="M1513" s="1">
        <v>5.35611836082312E-2</v>
      </c>
      <c r="N1513" s="1">
        <v>1.0950441617512601E-6</v>
      </c>
      <c r="O1513" s="1">
        <v>1.0074406288111599E-6</v>
      </c>
      <c r="P1513" s="1">
        <v>4.94748566182262E-7</v>
      </c>
      <c r="Q1513" s="1">
        <v>4.3715918034153001E-7</v>
      </c>
      <c r="R1513" s="1">
        <v>1737.7336150685601</v>
      </c>
      <c r="S1513" s="1">
        <v>510.468216191571</v>
      </c>
      <c r="T1513" s="1">
        <v>1.5131786980242701</v>
      </c>
      <c r="U1513" s="1">
        <v>77335.934753023001</v>
      </c>
      <c r="V1513" s="1">
        <f t="shared" si="93"/>
        <v>7.7907793595974079E-2</v>
      </c>
      <c r="W1513" s="1">
        <f t="shared" si="94"/>
        <v>0.99796118417189617</v>
      </c>
      <c r="X1513" s="1">
        <f t="shared" si="95"/>
        <v>337.34827014025512</v>
      </c>
    </row>
    <row r="1514" spans="1:24" hidden="1" x14ac:dyDescent="0.3">
      <c r="A1514" s="18" t="str">
        <f t="shared" si="92"/>
        <v>ConstMin - Crawler Tractors_2012_300</v>
      </c>
      <c r="B1514" s="1" t="s">
        <v>40</v>
      </c>
      <c r="C1514" s="1">
        <v>2020</v>
      </c>
      <c r="D1514" s="1" t="s">
        <v>86</v>
      </c>
      <c r="E1514" s="1">
        <v>2012</v>
      </c>
      <c r="F1514" s="1">
        <v>300</v>
      </c>
      <c r="G1514" s="1" t="s">
        <v>5</v>
      </c>
      <c r="H1514" s="1">
        <v>7.5236964079327102E-6</v>
      </c>
      <c r="I1514" s="1">
        <v>9.10367265359858E-6</v>
      </c>
      <c r="J1514" s="1">
        <v>1.08341228274231E-5</v>
      </c>
      <c r="K1514" s="1">
        <v>6.5397317623663303E-5</v>
      </c>
      <c r="L1514" s="1">
        <v>8.58365784568849E-5</v>
      </c>
      <c r="M1514" s="1">
        <v>3.2893595976313701E-2</v>
      </c>
      <c r="N1514" s="1">
        <v>6.3706556474366298E-7</v>
      </c>
      <c r="O1514" s="1">
        <v>5.8610031956416998E-7</v>
      </c>
      <c r="P1514" s="1">
        <v>3.0389189636859999E-7</v>
      </c>
      <c r="Q1514" s="1">
        <v>2.6847310844865098E-7</v>
      </c>
      <c r="R1514" s="1">
        <v>1067.1964956304701</v>
      </c>
      <c r="S1514" s="1">
        <v>239.252307154883</v>
      </c>
      <c r="T1514" s="1">
        <v>0.56744201175910403</v>
      </c>
      <c r="U1514" s="1">
        <v>48289.090660760703</v>
      </c>
      <c r="V1514" s="1">
        <f t="shared" si="93"/>
        <v>6.2424663016981956E-2</v>
      </c>
      <c r="W1514" s="1">
        <f t="shared" si="94"/>
        <v>0.58858876945489569</v>
      </c>
      <c r="X1514" s="1">
        <f t="shared" si="95"/>
        <v>421.6330518305943</v>
      </c>
    </row>
    <row r="1515" spans="1:24" hidden="1" x14ac:dyDescent="0.3">
      <c r="A1515" s="18" t="str">
        <f t="shared" si="92"/>
        <v>ConstMin - Crawler Tractors_2012_600</v>
      </c>
      <c r="B1515" s="1" t="s">
        <v>40</v>
      </c>
      <c r="C1515" s="1">
        <v>2020</v>
      </c>
      <c r="D1515" s="1" t="s">
        <v>86</v>
      </c>
      <c r="E1515" s="1">
        <v>2012</v>
      </c>
      <c r="F1515" s="1">
        <v>600</v>
      </c>
      <c r="G1515" s="1" t="s">
        <v>5</v>
      </c>
      <c r="H1515" s="1">
        <v>7.3100086929102197E-5</v>
      </c>
      <c r="I1515" s="1">
        <v>8.8451105184213699E-5</v>
      </c>
      <c r="J1515" s="1">
        <v>1.0526412517790699E-4</v>
      </c>
      <c r="K1515" s="1">
        <v>6.1567925732033003E-4</v>
      </c>
      <c r="L1515" s="1">
        <v>8.3398651496347095E-4</v>
      </c>
      <c r="M1515" s="1">
        <v>0.31959353420268999</v>
      </c>
      <c r="N1515" s="1">
        <v>6.1897165485303397E-6</v>
      </c>
      <c r="O1515" s="1">
        <v>5.6945392246479102E-6</v>
      </c>
      <c r="P1515" s="1">
        <v>2.9526077126360802E-6</v>
      </c>
      <c r="Q1515" s="1">
        <v>2.6084794629711999E-6</v>
      </c>
      <c r="R1515" s="1">
        <v>10368.8602478387</v>
      </c>
      <c r="S1515" s="1">
        <v>1360.7211243345801</v>
      </c>
      <c r="T1515" s="1">
        <v>3.4046520705546199</v>
      </c>
      <c r="U1515" s="1">
        <v>471830.04986301798</v>
      </c>
      <c r="V1515" s="1">
        <f t="shared" si="93"/>
        <v>6.2073504860766078E-2</v>
      </c>
      <c r="W1515" s="1">
        <f t="shared" si="94"/>
        <v>0.58527777445609286</v>
      </c>
      <c r="X1515" s="1">
        <f t="shared" si="95"/>
        <v>399.66525099668047</v>
      </c>
    </row>
    <row r="1516" spans="1:24" hidden="1" x14ac:dyDescent="0.3">
      <c r="A1516" s="18" t="str">
        <f t="shared" si="92"/>
        <v>ConstMin - Crawler Tractors_2012_750</v>
      </c>
      <c r="B1516" s="1" t="s">
        <v>40</v>
      </c>
      <c r="C1516" s="1">
        <v>2020</v>
      </c>
      <c r="D1516" s="1" t="s">
        <v>86</v>
      </c>
      <c r="E1516" s="1">
        <v>2012</v>
      </c>
      <c r="F1516" s="1">
        <v>750</v>
      </c>
      <c r="G1516" s="1" t="s">
        <v>5</v>
      </c>
      <c r="H1516" s="1">
        <v>1.6266262155093599E-5</v>
      </c>
      <c r="I1516" s="1">
        <v>1.9682177207663202E-5</v>
      </c>
      <c r="J1516" s="1">
        <v>2.34234175033348E-5</v>
      </c>
      <c r="K1516" s="1">
        <v>1.37001207847248E-4</v>
      </c>
      <c r="L1516" s="1">
        <v>1.8557903083433899E-4</v>
      </c>
      <c r="M1516" s="1">
        <v>7.1116087939208802E-2</v>
      </c>
      <c r="N1516" s="1">
        <v>1.3773383353396801E-6</v>
      </c>
      <c r="O1516" s="1">
        <v>1.2671512685125E-6</v>
      </c>
      <c r="P1516" s="1">
        <v>6.5701551273763299E-7</v>
      </c>
      <c r="Q1516" s="1">
        <v>5.8043994957241698E-7</v>
      </c>
      <c r="R1516" s="1">
        <v>2307.2831528156098</v>
      </c>
      <c r="S1516" s="1">
        <v>174.164708603489</v>
      </c>
      <c r="T1516" s="1">
        <v>0.37829467450606902</v>
      </c>
      <c r="U1516" s="1">
        <v>105587.354590865</v>
      </c>
      <c r="V1516" s="1">
        <f t="shared" si="93"/>
        <v>6.1723398336036295E-2</v>
      </c>
      <c r="W1516" s="1">
        <f t="shared" si="94"/>
        <v>0.58197669506520167</v>
      </c>
      <c r="X1516" s="1">
        <f t="shared" si="95"/>
        <v>460.39429138380552</v>
      </c>
    </row>
    <row r="1517" spans="1:24" hidden="1" x14ac:dyDescent="0.3">
      <c r="A1517" s="18" t="str">
        <f t="shared" si="92"/>
        <v>ConstMin - Crawler Tractors_2013_50</v>
      </c>
      <c r="B1517" s="1" t="s">
        <v>40</v>
      </c>
      <c r="C1517" s="1">
        <v>2020</v>
      </c>
      <c r="D1517" s="1" t="s">
        <v>86</v>
      </c>
      <c r="E1517" s="1">
        <v>2013</v>
      </c>
      <c r="F1517" s="1">
        <v>50</v>
      </c>
      <c r="G1517" s="1" t="s">
        <v>5</v>
      </c>
      <c r="H1517" s="1">
        <v>3.3884302125438102E-7</v>
      </c>
      <c r="I1517" s="1">
        <v>4.10000055717801E-7</v>
      </c>
      <c r="J1517" s="1">
        <v>4.8793395060630897E-7</v>
      </c>
      <c r="K1517" s="1">
        <v>6.5095074234210504E-6</v>
      </c>
      <c r="L1517" s="1">
        <v>4.8587304943638697E-6</v>
      </c>
      <c r="M1517" s="1">
        <v>9.4334339949359405E-4</v>
      </c>
      <c r="N1517" s="1">
        <v>2.16132274483674E-8</v>
      </c>
      <c r="O1517" s="1">
        <v>1.9884169252497999E-8</v>
      </c>
      <c r="P1517" s="1">
        <v>8.7115122567451696E-9</v>
      </c>
      <c r="Q1517" s="1">
        <v>7.6994420123276897E-9</v>
      </c>
      <c r="R1517" s="1">
        <v>30.6057376895075</v>
      </c>
      <c r="S1517" s="1">
        <v>37.765575820744402</v>
      </c>
      <c r="T1517" s="1">
        <v>0.18914733725303401</v>
      </c>
      <c r="U1517" s="1">
        <v>1340.67794163642</v>
      </c>
      <c r="V1517" s="1">
        <f t="shared" si="93"/>
        <v>0.10126236180533106</v>
      </c>
      <c r="W1517" s="1">
        <f t="shared" si="94"/>
        <v>1.2000157521283665</v>
      </c>
      <c r="X1517" s="1">
        <f t="shared" si="95"/>
        <v>199.66221237480639</v>
      </c>
    </row>
    <row r="1518" spans="1:24" hidden="1" x14ac:dyDescent="0.3">
      <c r="A1518" s="18" t="str">
        <f t="shared" si="92"/>
        <v>ConstMin - Crawler Tractors_2013_100</v>
      </c>
      <c r="B1518" s="1" t="s">
        <v>40</v>
      </c>
      <c r="C1518" s="1">
        <v>2020</v>
      </c>
      <c r="D1518" s="1" t="s">
        <v>86</v>
      </c>
      <c r="E1518" s="1">
        <v>2013</v>
      </c>
      <c r="F1518" s="1">
        <v>100</v>
      </c>
      <c r="G1518" s="1" t="s">
        <v>5</v>
      </c>
      <c r="H1518" s="1">
        <v>1.2476129206191601E-5</v>
      </c>
      <c r="I1518" s="1">
        <v>1.5096116339491799E-5</v>
      </c>
      <c r="J1518" s="1">
        <v>1.7965626056915898E-5</v>
      </c>
      <c r="K1518" s="1">
        <v>2.96057629892184E-4</v>
      </c>
      <c r="L1518" s="1">
        <v>2.1967980195722201E-4</v>
      </c>
      <c r="M1518" s="1">
        <v>4.5436544258430099E-2</v>
      </c>
      <c r="N1518" s="1">
        <v>6.6519466864708003E-6</v>
      </c>
      <c r="O1518" s="1">
        <v>6.1197909515531296E-6</v>
      </c>
      <c r="P1518" s="1">
        <v>4.1970910050128199E-7</v>
      </c>
      <c r="Q1518" s="1">
        <v>3.70846966169628E-7</v>
      </c>
      <c r="R1518" s="1">
        <v>1474.13863905522</v>
      </c>
      <c r="S1518" s="1">
        <v>794.87042963494196</v>
      </c>
      <c r="T1518" s="1">
        <v>2.1751943784098899</v>
      </c>
      <c r="U1518" s="1">
        <v>65870.566908008695</v>
      </c>
      <c r="V1518" s="1">
        <f t="shared" si="93"/>
        <v>7.5886134916459805E-2</v>
      </c>
      <c r="W1518" s="1">
        <f t="shared" si="94"/>
        <v>1.1043006502365182</v>
      </c>
      <c r="X1518" s="1">
        <f t="shared" si="95"/>
        <v>365.42501098959622</v>
      </c>
    </row>
    <row r="1519" spans="1:24" hidden="1" x14ac:dyDescent="0.3">
      <c r="A1519" s="18" t="str">
        <f t="shared" si="92"/>
        <v>ConstMin - Crawler Tractors_2013_175</v>
      </c>
      <c r="B1519" s="1" t="s">
        <v>40</v>
      </c>
      <c r="C1519" s="1">
        <v>2020</v>
      </c>
      <c r="D1519" s="1" t="s">
        <v>86</v>
      </c>
      <c r="E1519" s="1">
        <v>2013</v>
      </c>
      <c r="F1519" s="1">
        <v>175</v>
      </c>
      <c r="G1519" s="1" t="s">
        <v>5</v>
      </c>
      <c r="H1519" s="1">
        <v>1.20891171595499E-5</v>
      </c>
      <c r="I1519" s="1">
        <v>1.4627831763055299E-5</v>
      </c>
      <c r="J1519" s="1">
        <v>1.7408328709751801E-5</v>
      </c>
      <c r="K1519" s="1">
        <v>2.62634554931665E-4</v>
      </c>
      <c r="L1519" s="1">
        <v>1.9701168682415601E-4</v>
      </c>
      <c r="M1519" s="1">
        <v>4.5554013728585703E-2</v>
      </c>
      <c r="N1519" s="1">
        <v>9.1223425719237896E-7</v>
      </c>
      <c r="O1519" s="1">
        <v>8.3925551661698796E-7</v>
      </c>
      <c r="P1519" s="1">
        <v>4.2080677436925699E-7</v>
      </c>
      <c r="Q1519" s="1">
        <v>3.7180573619353198E-7</v>
      </c>
      <c r="R1519" s="1">
        <v>1477.94980664492</v>
      </c>
      <c r="S1519" s="1">
        <v>442.426885453078</v>
      </c>
      <c r="T1519" s="1">
        <v>1.22945769214472</v>
      </c>
      <c r="U1519" s="1">
        <v>66704.361191387201</v>
      </c>
      <c r="V1519" s="1">
        <f t="shared" si="93"/>
        <v>7.2612991324205026E-2</v>
      </c>
      <c r="W1519" s="1">
        <f t="shared" si="94"/>
        <v>0.97797186472025999</v>
      </c>
      <c r="X1519" s="1">
        <f t="shared" si="95"/>
        <v>359.85531529864124</v>
      </c>
    </row>
    <row r="1520" spans="1:24" hidden="1" x14ac:dyDescent="0.3">
      <c r="A1520" s="18" t="str">
        <f t="shared" si="92"/>
        <v>ConstMin - Crawler Tractors_2013_300</v>
      </c>
      <c r="B1520" s="1" t="s">
        <v>40</v>
      </c>
      <c r="C1520" s="1">
        <v>2020</v>
      </c>
      <c r="D1520" s="1" t="s">
        <v>86</v>
      </c>
      <c r="E1520" s="1">
        <v>2013</v>
      </c>
      <c r="F1520" s="1">
        <v>300</v>
      </c>
      <c r="G1520" s="1" t="s">
        <v>5</v>
      </c>
      <c r="H1520" s="1">
        <v>1.42345821386466E-5</v>
      </c>
      <c r="I1520" s="1">
        <v>1.7223844387762399E-5</v>
      </c>
      <c r="J1520" s="1">
        <v>2.0497798279651099E-5</v>
      </c>
      <c r="K1520" s="1">
        <v>1.2959016582960399E-4</v>
      </c>
      <c r="L1520" s="1">
        <v>1.7108633648212399E-4</v>
      </c>
      <c r="M1520" s="1">
        <v>6.5975255753286499E-2</v>
      </c>
      <c r="N1520" s="1">
        <v>1.2570208325632E-6</v>
      </c>
      <c r="O1520" s="1">
        <v>1.15645916595814E-6</v>
      </c>
      <c r="P1520" s="1">
        <v>6.0954692015845498E-7</v>
      </c>
      <c r="Q1520" s="1">
        <v>5.3848116835672802E-7</v>
      </c>
      <c r="R1520" s="1">
        <v>2140.4945141580602</v>
      </c>
      <c r="S1520" s="1">
        <v>478.71559518027402</v>
      </c>
      <c r="T1520" s="1">
        <v>1.4186050293977599</v>
      </c>
      <c r="U1520" s="1">
        <v>98104.782638944307</v>
      </c>
      <c r="V1520" s="1">
        <f t="shared" si="93"/>
        <v>5.8133773460664617E-2</v>
      </c>
      <c r="W1520" s="1">
        <f t="shared" si="94"/>
        <v>0.57744915149915255</v>
      </c>
      <c r="X1520" s="1">
        <f t="shared" si="95"/>
        <v>337.45516564501611</v>
      </c>
    </row>
    <row r="1521" spans="1:24" hidden="1" x14ac:dyDescent="0.3">
      <c r="A1521" s="18" t="str">
        <f t="shared" si="92"/>
        <v>ConstMin - Crawler Tractors_2013_600</v>
      </c>
      <c r="B1521" s="1" t="s">
        <v>40</v>
      </c>
      <c r="C1521" s="1">
        <v>2020</v>
      </c>
      <c r="D1521" s="1" t="s">
        <v>86</v>
      </c>
      <c r="E1521" s="1">
        <v>2013</v>
      </c>
      <c r="F1521" s="1">
        <v>600</v>
      </c>
      <c r="G1521" s="1" t="s">
        <v>5</v>
      </c>
      <c r="H1521" s="1">
        <v>5.4595828354264801E-5</v>
      </c>
      <c r="I1521" s="1">
        <v>6.6060952308660397E-5</v>
      </c>
      <c r="J1521" s="1">
        <v>7.8617992830141298E-5</v>
      </c>
      <c r="K1521" s="1">
        <v>4.82940941408889E-4</v>
      </c>
      <c r="L1521" s="1">
        <v>6.5619068894045695E-4</v>
      </c>
      <c r="M1521" s="1">
        <v>0.253043869054354</v>
      </c>
      <c r="N1521" s="1">
        <v>4.8212229164094399E-6</v>
      </c>
      <c r="O1521" s="1">
        <v>4.4355250830966801E-6</v>
      </c>
      <c r="P1521" s="1">
        <v>2.3378781830546699E-6</v>
      </c>
      <c r="Q1521" s="1">
        <v>2.0653100423503499E-6</v>
      </c>
      <c r="R1521" s="1">
        <v>8209.7296534571906</v>
      </c>
      <c r="S1521" s="1">
        <v>1072.2047839163299</v>
      </c>
      <c r="T1521" s="1">
        <v>2.93178372742203</v>
      </c>
      <c r="U1521" s="1">
        <v>371810.62813144102</v>
      </c>
      <c r="V1521" s="1">
        <f t="shared" si="93"/>
        <v>5.8831731554028981E-2</v>
      </c>
      <c r="W1521" s="1">
        <f t="shared" si="94"/>
        <v>0.58438204583583209</v>
      </c>
      <c r="X1521" s="1">
        <f t="shared" si="95"/>
        <v>365.71755750180756</v>
      </c>
    </row>
    <row r="1522" spans="1:24" hidden="1" x14ac:dyDescent="0.3">
      <c r="A1522" s="18" t="str">
        <f t="shared" si="92"/>
        <v>ConstMin - Crawler Tractors_2014_50</v>
      </c>
      <c r="B1522" s="1" t="s">
        <v>40</v>
      </c>
      <c r="C1522" s="1">
        <v>2020</v>
      </c>
      <c r="D1522" s="1" t="s">
        <v>86</v>
      </c>
      <c r="E1522" s="1">
        <v>2014</v>
      </c>
      <c r="F1522" s="1">
        <v>50</v>
      </c>
      <c r="G1522" s="1" t="s">
        <v>5</v>
      </c>
      <c r="H1522" s="1">
        <v>1.0944502749704301E-6</v>
      </c>
      <c r="I1522" s="1">
        <v>1.3242848327142201E-6</v>
      </c>
      <c r="J1522" s="1">
        <v>1.5760083959574201E-6</v>
      </c>
      <c r="K1522" s="1">
        <v>2.1861602686670199E-5</v>
      </c>
      <c r="L1522" s="1">
        <v>1.6767315720089599E-5</v>
      </c>
      <c r="M1522" s="1">
        <v>3.2887484714745801E-3</v>
      </c>
      <c r="N1522" s="1">
        <v>7.2266429568034602E-8</v>
      </c>
      <c r="O1522" s="1">
        <v>6.6485115202591894E-8</v>
      </c>
      <c r="P1522" s="1">
        <v>3.03732770534479E-8</v>
      </c>
      <c r="Q1522" s="1">
        <v>2.68423229153275E-8</v>
      </c>
      <c r="R1522" s="1">
        <v>106.699822247925</v>
      </c>
      <c r="S1522" s="1">
        <v>88.717456048173403</v>
      </c>
      <c r="T1522" s="1">
        <v>0.28372100587955201</v>
      </c>
      <c r="U1522" s="1">
        <v>4199.2929196135401</v>
      </c>
      <c r="V1522" s="1">
        <f t="shared" si="93"/>
        <v>0.1044224397647544</v>
      </c>
      <c r="W1522" s="1">
        <f t="shared" si="94"/>
        <v>1.3221355199010389</v>
      </c>
      <c r="X1522" s="1">
        <f t="shared" si="95"/>
        <v>312.69258958512432</v>
      </c>
    </row>
    <row r="1523" spans="1:24" hidden="1" x14ac:dyDescent="0.3">
      <c r="A1523" s="18" t="str">
        <f t="shared" si="92"/>
        <v>ConstMin - Crawler Tractors_2014_100</v>
      </c>
      <c r="B1523" s="1" t="s">
        <v>40</v>
      </c>
      <c r="C1523" s="1">
        <v>2020</v>
      </c>
      <c r="D1523" s="1" t="s">
        <v>86</v>
      </c>
      <c r="E1523" s="1">
        <v>2014</v>
      </c>
      <c r="F1523" s="1">
        <v>100</v>
      </c>
      <c r="G1523" s="1" t="s">
        <v>5</v>
      </c>
      <c r="H1523" s="1">
        <v>1.9335743659612399E-5</v>
      </c>
      <c r="I1523" s="1">
        <v>2.3396249828130999E-5</v>
      </c>
      <c r="J1523" s="1">
        <v>2.78434708698418E-5</v>
      </c>
      <c r="K1523" s="1">
        <v>4.82833774045601E-4</v>
      </c>
      <c r="L1523" s="1">
        <v>3.6041770435291402E-4</v>
      </c>
      <c r="M1523" s="1">
        <v>7.5052504111471005E-2</v>
      </c>
      <c r="N1523" s="1">
        <v>1.7504454562700601E-6</v>
      </c>
      <c r="O1523" s="1">
        <v>1.6104098197684601E-6</v>
      </c>
      <c r="P1523" s="1">
        <v>6.9331754793673798E-7</v>
      </c>
      <c r="Q1523" s="1">
        <v>6.1256844919513402E-7</v>
      </c>
      <c r="R1523" s="1">
        <v>2434.9958403371102</v>
      </c>
      <c r="S1523" s="1">
        <v>1218.8364889186601</v>
      </c>
      <c r="T1523" s="1">
        <v>3.3100784019281</v>
      </c>
      <c r="U1523" s="1">
        <v>104193.10785270399</v>
      </c>
      <c r="V1523" s="1">
        <f t="shared" si="93"/>
        <v>7.4352548436018212E-2</v>
      </c>
      <c r="W1523" s="1">
        <f t="shared" si="94"/>
        <v>1.1453961646399158</v>
      </c>
      <c r="X1523" s="1">
        <f t="shared" si="95"/>
        <v>368.21982470526842</v>
      </c>
    </row>
    <row r="1524" spans="1:24" hidden="1" x14ac:dyDescent="0.3">
      <c r="A1524" s="18" t="str">
        <f t="shared" si="92"/>
        <v>ConstMin - Crawler Tractors_2014_175</v>
      </c>
      <c r="B1524" s="1" t="s">
        <v>40</v>
      </c>
      <c r="C1524" s="1">
        <v>2020</v>
      </c>
      <c r="D1524" s="1" t="s">
        <v>86</v>
      </c>
      <c r="E1524" s="1">
        <v>2014</v>
      </c>
      <c r="F1524" s="1">
        <v>175</v>
      </c>
      <c r="G1524" s="1" t="s">
        <v>5</v>
      </c>
      <c r="H1524" s="1">
        <v>4.1917571702891298E-5</v>
      </c>
      <c r="I1524" s="1">
        <v>5.0720261760498397E-5</v>
      </c>
      <c r="J1524" s="1">
        <v>6.0361303252163398E-5</v>
      </c>
      <c r="K1524" s="1">
        <v>9.5656508256728996E-4</v>
      </c>
      <c r="L1524" s="1">
        <v>7.2205174468467105E-4</v>
      </c>
      <c r="M1524" s="1">
        <v>0.16803772572633099</v>
      </c>
      <c r="N1524" s="1">
        <v>3.29204121469474E-6</v>
      </c>
      <c r="O1524" s="1">
        <v>3.0286779175191602E-6</v>
      </c>
      <c r="P1524" s="1">
        <v>1.5523345797819299E-6</v>
      </c>
      <c r="Q1524" s="1">
        <v>1.37150132794467E-6</v>
      </c>
      <c r="R1524" s="1">
        <v>5451.7989507133098</v>
      </c>
      <c r="S1524" s="1">
        <v>1693.33246668879</v>
      </c>
      <c r="T1524" s="1">
        <v>4.5395360940728304</v>
      </c>
      <c r="U1524" s="1">
        <v>246944.31805878301</v>
      </c>
      <c r="V1524" s="1">
        <f t="shared" si="93"/>
        <v>6.8009729729624796E-2</v>
      </c>
      <c r="W1524" s="1">
        <f t="shared" si="94"/>
        <v>0.96818396243083527</v>
      </c>
      <c r="X1524" s="1">
        <f t="shared" si="95"/>
        <v>373.01883531661656</v>
      </c>
    </row>
    <row r="1525" spans="1:24" hidden="1" x14ac:dyDescent="0.3">
      <c r="A1525" s="18" t="str">
        <f t="shared" si="92"/>
        <v>ConstMin - Crawler Tractors_2014_300</v>
      </c>
      <c r="B1525" s="1" t="s">
        <v>40</v>
      </c>
      <c r="C1525" s="1">
        <v>2020</v>
      </c>
      <c r="D1525" s="1" t="s">
        <v>86</v>
      </c>
      <c r="E1525" s="1">
        <v>2014</v>
      </c>
      <c r="F1525" s="1">
        <v>300</v>
      </c>
      <c r="G1525" s="1" t="s">
        <v>5</v>
      </c>
      <c r="H1525" s="1">
        <v>1.4684651291900601E-5</v>
      </c>
      <c r="I1525" s="1">
        <v>1.7768428063199701E-5</v>
      </c>
      <c r="J1525" s="1">
        <v>2.1145897860336899E-5</v>
      </c>
      <c r="K1525" s="1">
        <v>2.0863284036210799E-4</v>
      </c>
      <c r="L1525" s="1">
        <v>5.5248132947912103E-5</v>
      </c>
      <c r="M1525" s="1">
        <v>0.107573016634383</v>
      </c>
      <c r="N1525" s="1">
        <v>2.0145443339411499E-6</v>
      </c>
      <c r="O1525" s="1">
        <v>1.8533807872258601E-6</v>
      </c>
      <c r="P1525" s="1">
        <v>9.9412534642387093E-7</v>
      </c>
      <c r="Q1525" s="1">
        <v>8.7799650065100698E-7</v>
      </c>
      <c r="R1525" s="1">
        <v>3490.08805419997</v>
      </c>
      <c r="S1525" s="1">
        <v>768.91978256258699</v>
      </c>
      <c r="T1525" s="1">
        <v>2.7426363901689998</v>
      </c>
      <c r="U1525" s="1">
        <v>156965.69354381101</v>
      </c>
      <c r="V1525" s="1">
        <f t="shared" si="93"/>
        <v>3.7482872508708784E-2</v>
      </c>
      <c r="W1525" s="1">
        <f t="shared" si="94"/>
        <v>0.11654709782233075</v>
      </c>
      <c r="X1525" s="1">
        <f t="shared" si="95"/>
        <v>280.35790136774438</v>
      </c>
    </row>
    <row r="1526" spans="1:24" hidden="1" x14ac:dyDescent="0.3">
      <c r="A1526" s="18" t="str">
        <f t="shared" si="92"/>
        <v>ConstMin - Crawler Tractors_2014_600</v>
      </c>
      <c r="B1526" s="1" t="s">
        <v>40</v>
      </c>
      <c r="C1526" s="1">
        <v>2020</v>
      </c>
      <c r="D1526" s="1" t="s">
        <v>86</v>
      </c>
      <c r="E1526" s="1">
        <v>2014</v>
      </c>
      <c r="F1526" s="1">
        <v>600</v>
      </c>
      <c r="G1526" s="1" t="s">
        <v>5</v>
      </c>
      <c r="H1526" s="1">
        <v>9.1127288127383399E-5</v>
      </c>
      <c r="I1526" s="1">
        <v>1.10264018634134E-4</v>
      </c>
      <c r="J1526" s="1">
        <v>1.31223294903432E-4</v>
      </c>
      <c r="K1526" s="1">
        <v>1.2616649053955201E-3</v>
      </c>
      <c r="L1526" s="1">
        <v>3.4284862674411801E-4</v>
      </c>
      <c r="M1526" s="1">
        <v>0.66755669485867097</v>
      </c>
      <c r="N1526" s="1">
        <v>1.25014859607662E-5</v>
      </c>
      <c r="O1526" s="1">
        <v>1.15013670839049E-5</v>
      </c>
      <c r="P1526" s="1">
        <v>6.1691588773557801E-6</v>
      </c>
      <c r="Q1526" s="1">
        <v>5.4485080033046497E-6</v>
      </c>
      <c r="R1526" s="1">
        <v>21658.1417823954</v>
      </c>
      <c r="S1526" s="1">
        <v>2426.7019725709602</v>
      </c>
      <c r="T1526" s="1">
        <v>6.7147304724827297</v>
      </c>
      <c r="U1526" s="1">
        <v>960977.83825201599</v>
      </c>
      <c r="V1526" s="1">
        <f t="shared" si="93"/>
        <v>3.799347742413927E-2</v>
      </c>
      <c r="W1526" s="1">
        <f t="shared" si="94"/>
        <v>0.11813474351339658</v>
      </c>
      <c r="X1526" s="1">
        <f t="shared" si="95"/>
        <v>361.3997587119386</v>
      </c>
    </row>
    <row r="1527" spans="1:24" hidden="1" x14ac:dyDescent="0.3">
      <c r="A1527" s="18" t="str">
        <f t="shared" si="92"/>
        <v>ConstMin - Crawler Tractors_2015_50</v>
      </c>
      <c r="B1527" s="1" t="s">
        <v>40</v>
      </c>
      <c r="C1527" s="1">
        <v>2020</v>
      </c>
      <c r="D1527" s="1" t="s">
        <v>86</v>
      </c>
      <c r="E1527" s="1">
        <v>2015</v>
      </c>
      <c r="F1527" s="1">
        <v>50</v>
      </c>
      <c r="G1527" s="1" t="s">
        <v>5</v>
      </c>
      <c r="H1527" s="1">
        <v>4.8277726697737498E-7</v>
      </c>
      <c r="I1527" s="1">
        <v>5.8416049304262397E-7</v>
      </c>
      <c r="J1527" s="1">
        <v>6.9519926444742102E-7</v>
      </c>
      <c r="K1527" s="1">
        <v>1.00919752958666E-5</v>
      </c>
      <c r="L1527" s="1">
        <v>7.9722994138460294E-6</v>
      </c>
      <c r="M1527" s="1">
        <v>1.5804099805346999E-3</v>
      </c>
      <c r="N1527" s="1">
        <v>3.3195443209448999E-8</v>
      </c>
      <c r="O1527" s="1">
        <v>3.05398077526931E-8</v>
      </c>
      <c r="P1527" s="1">
        <v>1.45971907025951E-8</v>
      </c>
      <c r="Q1527" s="1">
        <v>1.28990938054615E-8</v>
      </c>
      <c r="R1527" s="1">
        <v>51.274661307950701</v>
      </c>
      <c r="S1527" s="1">
        <v>45.3608871589947</v>
      </c>
      <c r="T1527" s="1">
        <v>0.18914733725303401</v>
      </c>
      <c r="U1527" s="1">
        <v>2131.9616964727502</v>
      </c>
      <c r="V1527" s="1">
        <f t="shared" si="93"/>
        <v>9.0728009956608568E-2</v>
      </c>
      <c r="W1527" s="1">
        <f t="shared" si="94"/>
        <v>1.2382057143732759</v>
      </c>
      <c r="X1527" s="1">
        <f t="shared" si="95"/>
        <v>239.81774112057764</v>
      </c>
    </row>
    <row r="1528" spans="1:24" hidden="1" x14ac:dyDescent="0.3">
      <c r="A1528" s="18" t="str">
        <f t="shared" si="92"/>
        <v>ConstMin - Crawler Tractors_2015_100</v>
      </c>
      <c r="B1528" s="1" t="s">
        <v>40</v>
      </c>
      <c r="C1528" s="1">
        <v>2020</v>
      </c>
      <c r="D1528" s="1" t="s">
        <v>86</v>
      </c>
      <c r="E1528" s="1">
        <v>2015</v>
      </c>
      <c r="F1528" s="1">
        <v>100</v>
      </c>
      <c r="G1528" s="1" t="s">
        <v>5</v>
      </c>
      <c r="H1528" s="1">
        <v>1.7456821030899199E-5</v>
      </c>
      <c r="I1528" s="1">
        <v>2.1122753447387998E-5</v>
      </c>
      <c r="J1528" s="1">
        <v>2.5137822284494801E-5</v>
      </c>
      <c r="K1528" s="1">
        <v>6.0270193912262296E-4</v>
      </c>
      <c r="L1528" s="1">
        <v>2.5058912006416202E-4</v>
      </c>
      <c r="M1528" s="1">
        <v>9.4945257020073601E-2</v>
      </c>
      <c r="N1528" s="1">
        <v>2.1257131719663302E-6</v>
      </c>
      <c r="O1528" s="1">
        <v>1.9556561182090198E-6</v>
      </c>
      <c r="P1528" s="1">
        <v>8.7729228138964395E-7</v>
      </c>
      <c r="Q1528" s="1">
        <v>7.7493042423791199E-7</v>
      </c>
      <c r="R1528" s="1">
        <v>3080.3943005051801</v>
      </c>
      <c r="S1528" s="1">
        <v>1603.1381445470699</v>
      </c>
      <c r="T1528" s="1">
        <v>3.9720940823137201</v>
      </c>
      <c r="U1528" s="1">
        <v>138098.90016598301</v>
      </c>
      <c r="V1528" s="1">
        <f t="shared" si="93"/>
        <v>5.0646438483549237E-2</v>
      </c>
      <c r="W1528" s="1">
        <f t="shared" si="94"/>
        <v>0.6008424273657238</v>
      </c>
      <c r="X1528" s="1">
        <f t="shared" si="95"/>
        <v>403.60024494013294</v>
      </c>
    </row>
    <row r="1529" spans="1:24" hidden="1" x14ac:dyDescent="0.3">
      <c r="A1529" s="18" t="str">
        <f t="shared" si="92"/>
        <v>ConstMin - Crawler Tractors_2015_175</v>
      </c>
      <c r="B1529" s="1" t="s">
        <v>40</v>
      </c>
      <c r="C1529" s="1">
        <v>2020</v>
      </c>
      <c r="D1529" s="1" t="s">
        <v>86</v>
      </c>
      <c r="E1529" s="1">
        <v>2015</v>
      </c>
      <c r="F1529" s="1">
        <v>175</v>
      </c>
      <c r="G1529" s="1" t="s">
        <v>5</v>
      </c>
      <c r="H1529" s="1">
        <v>2.0142567442462699E-5</v>
      </c>
      <c r="I1529" s="1">
        <v>2.4372506605379801E-5</v>
      </c>
      <c r="J1529" s="1">
        <v>2.90052971171463E-5</v>
      </c>
      <c r="K1529" s="1">
        <v>8.8653470052270096E-4</v>
      </c>
      <c r="L1529" s="1">
        <v>8.0464138092197407E-5</v>
      </c>
      <c r="M1529" s="1">
        <v>0.15782246987460499</v>
      </c>
      <c r="N1529" s="1">
        <v>3.0210361250167302E-6</v>
      </c>
      <c r="O1529" s="1">
        <v>2.7793532350153901E-6</v>
      </c>
      <c r="P1529" s="1">
        <v>1.45854272365195E-6</v>
      </c>
      <c r="Q1529" s="1">
        <v>1.2881257829271601E-6</v>
      </c>
      <c r="R1529" s="1">
        <v>5120.3762246975703</v>
      </c>
      <c r="S1529" s="1">
        <v>1552.0807738843901</v>
      </c>
      <c r="T1529" s="1">
        <v>4.1612414195667604</v>
      </c>
      <c r="U1529" s="1">
        <v>225757.203474093</v>
      </c>
      <c r="V1529" s="1">
        <f t="shared" si="93"/>
        <v>3.5747623954456791E-2</v>
      </c>
      <c r="W1529" s="1">
        <f t="shared" si="94"/>
        <v>0.1180182981140085</v>
      </c>
      <c r="X1529" s="1">
        <f t="shared" si="95"/>
        <v>372.98503436649486</v>
      </c>
    </row>
    <row r="1530" spans="1:24" hidden="1" x14ac:dyDescent="0.3">
      <c r="A1530" s="18" t="str">
        <f t="shared" si="92"/>
        <v>ConstMin - Crawler Tractors_2015_300</v>
      </c>
      <c r="B1530" s="1" t="s">
        <v>40</v>
      </c>
      <c r="C1530" s="1">
        <v>2020</v>
      </c>
      <c r="D1530" s="1" t="s">
        <v>86</v>
      </c>
      <c r="E1530" s="1">
        <v>2015</v>
      </c>
      <c r="F1530" s="1">
        <v>300</v>
      </c>
      <c r="G1530" s="1" t="s">
        <v>5</v>
      </c>
      <c r="H1530" s="1">
        <v>1.5954592988367499E-5</v>
      </c>
      <c r="I1530" s="1">
        <v>1.93050575159247E-5</v>
      </c>
      <c r="J1530" s="1">
        <v>2.2974613903249302E-5</v>
      </c>
      <c r="K1530" s="1">
        <v>2.3924586733115101E-4</v>
      </c>
      <c r="L1530" s="1">
        <v>6.3734306815053002E-5</v>
      </c>
      <c r="M1530" s="1">
        <v>0.125008556057259</v>
      </c>
      <c r="N1530" s="1">
        <v>2.2989581822305298E-6</v>
      </c>
      <c r="O1530" s="1">
        <v>2.1150415276520901E-6</v>
      </c>
      <c r="P1530" s="1">
        <v>1.1552874567000501E-6</v>
      </c>
      <c r="Q1530" s="1">
        <v>1.0203030295482801E-6</v>
      </c>
      <c r="R1530" s="1">
        <v>4055.7649289606102</v>
      </c>
      <c r="S1530" s="1">
        <v>860.37998992735095</v>
      </c>
      <c r="T1530" s="1">
        <v>2.2697680470364099</v>
      </c>
      <c r="U1530" s="1">
        <v>180536.401219755</v>
      </c>
      <c r="V1530" s="1">
        <f t="shared" si="93"/>
        <v>3.5407471926463666E-2</v>
      </c>
      <c r="W1530" s="1">
        <f t="shared" si="94"/>
        <v>0.11689530981428511</v>
      </c>
      <c r="X1530" s="1">
        <f t="shared" si="95"/>
        <v>379.06075515105238</v>
      </c>
    </row>
    <row r="1531" spans="1:24" hidden="1" x14ac:dyDescent="0.3">
      <c r="A1531" s="18" t="str">
        <f t="shared" si="92"/>
        <v>ConstMin - Crawler Tractors_2015_600</v>
      </c>
      <c r="B1531" s="1" t="s">
        <v>40</v>
      </c>
      <c r="C1531" s="1">
        <v>2020</v>
      </c>
      <c r="D1531" s="1" t="s">
        <v>86</v>
      </c>
      <c r="E1531" s="1">
        <v>2015</v>
      </c>
      <c r="F1531" s="1">
        <v>600</v>
      </c>
      <c r="G1531" s="1" t="s">
        <v>5</v>
      </c>
      <c r="H1531" s="1">
        <v>1.05302582754201E-4</v>
      </c>
      <c r="I1531" s="1">
        <v>1.2741612513258299E-4</v>
      </c>
      <c r="J1531" s="1">
        <v>1.5163571916604999E-4</v>
      </c>
      <c r="K1531" s="1">
        <v>1.5435385986059401E-3</v>
      </c>
      <c r="L1531" s="1">
        <v>4.20655489147672E-4</v>
      </c>
      <c r="M1531" s="1">
        <v>0.825074248449988</v>
      </c>
      <c r="N1531" s="1">
        <v>1.5173450956052701E-5</v>
      </c>
      <c r="O1531" s="1">
        <v>1.3959574879568501E-5</v>
      </c>
      <c r="P1531" s="1">
        <v>7.6250615169403504E-6</v>
      </c>
      <c r="Q1531" s="1">
        <v>6.7341451005177397E-6</v>
      </c>
      <c r="R1531" s="1">
        <v>26768.625334086901</v>
      </c>
      <c r="S1531" s="1">
        <v>3046.9857318613999</v>
      </c>
      <c r="T1531" s="1">
        <v>6.5255831352296898</v>
      </c>
      <c r="U1531" s="1">
        <v>1189803.89226605</v>
      </c>
      <c r="V1531" s="1">
        <f t="shared" si="93"/>
        <v>3.5459908361429746E-2</v>
      </c>
      <c r="W1531" s="1">
        <f t="shared" si="94"/>
        <v>0.11706842506305677</v>
      </c>
      <c r="X1531" s="1">
        <f t="shared" si="95"/>
        <v>466.92926420807157</v>
      </c>
    </row>
    <row r="1532" spans="1:24" hidden="1" x14ac:dyDescent="0.3">
      <c r="A1532" s="18" t="str">
        <f t="shared" si="92"/>
        <v>ConstMin - Crawler Tractors_2016_25</v>
      </c>
      <c r="B1532" s="1" t="s">
        <v>40</v>
      </c>
      <c r="C1532" s="1">
        <v>2020</v>
      </c>
      <c r="D1532" s="1" t="s">
        <v>86</v>
      </c>
      <c r="E1532" s="1">
        <v>2016</v>
      </c>
      <c r="F1532" s="1">
        <v>25</v>
      </c>
      <c r="G1532" s="1" t="s">
        <v>5</v>
      </c>
      <c r="H1532" s="1">
        <v>0</v>
      </c>
      <c r="I1532" s="1">
        <v>0</v>
      </c>
      <c r="J1532" s="1">
        <v>0</v>
      </c>
      <c r="K1532" s="1">
        <v>0</v>
      </c>
      <c r="L1532" s="1">
        <v>0</v>
      </c>
      <c r="M1532" s="1">
        <v>0</v>
      </c>
      <c r="N1532" s="1">
        <v>0</v>
      </c>
      <c r="O1532" s="1">
        <v>0</v>
      </c>
      <c r="P1532" s="1">
        <v>0</v>
      </c>
      <c r="Q1532" s="1">
        <v>0</v>
      </c>
      <c r="R1532" s="1">
        <v>0</v>
      </c>
      <c r="S1532" s="1">
        <v>0</v>
      </c>
      <c r="T1532" s="1">
        <v>0</v>
      </c>
      <c r="U1532" s="1">
        <v>0</v>
      </c>
      <c r="V1532" s="1">
        <f t="shared" si="93"/>
        <v>0</v>
      </c>
      <c r="W1532" s="1">
        <f t="shared" si="94"/>
        <v>0</v>
      </c>
      <c r="X1532" s="1" t="e">
        <f t="shared" si="95"/>
        <v>#DIV/0!</v>
      </c>
    </row>
    <row r="1533" spans="1:24" hidden="1" x14ac:dyDescent="0.3">
      <c r="A1533" s="18" t="str">
        <f t="shared" si="92"/>
        <v>ConstMin - Crawler Tractors_2016_50</v>
      </c>
      <c r="B1533" s="1" t="s">
        <v>40</v>
      </c>
      <c r="C1533" s="1">
        <v>2020</v>
      </c>
      <c r="D1533" s="1" t="s">
        <v>86</v>
      </c>
      <c r="E1533" s="1">
        <v>2016</v>
      </c>
      <c r="F1533" s="1">
        <v>50</v>
      </c>
      <c r="G1533" s="1" t="s">
        <v>5</v>
      </c>
      <c r="H1533" s="1">
        <v>1.25835958196768E-6</v>
      </c>
      <c r="I1533" s="1">
        <v>1.52261509418089E-6</v>
      </c>
      <c r="J1533" s="1">
        <v>1.81203779803346E-6</v>
      </c>
      <c r="K1533" s="1">
        <v>2.7754305796808999E-5</v>
      </c>
      <c r="L1533" s="1">
        <v>2.2641385300640401E-5</v>
      </c>
      <c r="M1533" s="1">
        <v>4.5385074892132903E-3</v>
      </c>
      <c r="N1533" s="1">
        <v>9.0782670511974103E-8</v>
      </c>
      <c r="O1533" s="1">
        <v>8.3520056871016104E-8</v>
      </c>
      <c r="P1533" s="1">
        <v>4.1923001668698102E-8</v>
      </c>
      <c r="Q1533" s="1">
        <v>3.7042688012097499E-8</v>
      </c>
      <c r="R1533" s="1">
        <v>147.24687721490801</v>
      </c>
      <c r="S1533" s="1">
        <v>133.23441972513999</v>
      </c>
      <c r="T1533" s="1">
        <v>0.47286834313258602</v>
      </c>
      <c r="U1533" s="1">
        <v>6075.4895394663899</v>
      </c>
      <c r="V1533" s="1">
        <f t="shared" si="93"/>
        <v>8.29845902650337E-2</v>
      </c>
      <c r="W1533" s="1">
        <f t="shared" si="94"/>
        <v>1.2339862447095804</v>
      </c>
      <c r="X1533" s="1">
        <f t="shared" si="95"/>
        <v>281.75796003282636</v>
      </c>
    </row>
    <row r="1534" spans="1:24" hidden="1" x14ac:dyDescent="0.3">
      <c r="A1534" s="18" t="str">
        <f t="shared" si="92"/>
        <v>ConstMin - Crawler Tractors_2016_100</v>
      </c>
      <c r="B1534" s="1" t="s">
        <v>40</v>
      </c>
      <c r="C1534" s="1">
        <v>2020</v>
      </c>
      <c r="D1534" s="1" t="s">
        <v>86</v>
      </c>
      <c r="E1534" s="1">
        <v>2016</v>
      </c>
      <c r="F1534" s="1">
        <v>100</v>
      </c>
      <c r="G1534" s="1" t="s">
        <v>5</v>
      </c>
      <c r="H1534" s="1">
        <v>3.3408971682303801E-5</v>
      </c>
      <c r="I1534" s="1">
        <v>4.0424855735587599E-5</v>
      </c>
      <c r="J1534" s="1">
        <v>4.8108919222517501E-5</v>
      </c>
      <c r="K1534" s="1">
        <v>1.2285954505887799E-3</v>
      </c>
      <c r="L1534" s="1">
        <v>5.1420987814208298E-4</v>
      </c>
      <c r="M1534" s="1">
        <v>0.19627144822072001</v>
      </c>
      <c r="N1534" s="1">
        <v>4.2048868747526402E-6</v>
      </c>
      <c r="O1534" s="1">
        <v>3.86849592477243E-6</v>
      </c>
      <c r="P1534" s="1">
        <v>1.81362460379729E-6</v>
      </c>
      <c r="Q1534" s="1">
        <v>1.60194117546404E-6</v>
      </c>
      <c r="R1534" s="1">
        <v>6367.8109831561196</v>
      </c>
      <c r="S1534" s="1">
        <v>3329.8055887759701</v>
      </c>
      <c r="T1534" s="1">
        <v>7.47131982149486</v>
      </c>
      <c r="U1534" s="1">
        <v>283412.81998645101</v>
      </c>
      <c r="V1534" s="1">
        <f t="shared" si="93"/>
        <v>4.7229961115554366E-2</v>
      </c>
      <c r="W1534" s="1">
        <f t="shared" si="94"/>
        <v>0.60077178033079537</v>
      </c>
      <c r="X1534" s="1">
        <f t="shared" si="95"/>
        <v>445.67836317168167</v>
      </c>
    </row>
    <row r="1535" spans="1:24" hidden="1" x14ac:dyDescent="0.3">
      <c r="A1535" s="18" t="str">
        <f t="shared" si="92"/>
        <v>ConstMin - Crawler Tractors_2016_175</v>
      </c>
      <c r="B1535" s="1" t="s">
        <v>40</v>
      </c>
      <c r="C1535" s="1">
        <v>2020</v>
      </c>
      <c r="D1535" s="1" t="s">
        <v>86</v>
      </c>
      <c r="E1535" s="1">
        <v>2016</v>
      </c>
      <c r="F1535" s="1">
        <v>175</v>
      </c>
      <c r="G1535" s="1" t="s">
        <v>5</v>
      </c>
      <c r="H1535" s="1">
        <v>3.3127318389987399E-5</v>
      </c>
      <c r="I1535" s="1">
        <v>4.0084055251884798E-5</v>
      </c>
      <c r="J1535" s="1">
        <v>4.7703338481581902E-5</v>
      </c>
      <c r="K1535" s="1">
        <v>1.5492107949073501E-3</v>
      </c>
      <c r="L1535" s="1">
        <v>1.4150130985898199E-4</v>
      </c>
      <c r="M1535" s="1">
        <v>0.279664575482033</v>
      </c>
      <c r="N1535" s="1">
        <v>5.2235888211392703E-6</v>
      </c>
      <c r="O1535" s="1">
        <v>4.8057017154481304E-6</v>
      </c>
      <c r="P1535" s="1">
        <v>2.5846438709111498E-6</v>
      </c>
      <c r="Q1535" s="1">
        <v>2.2825846695721502E-6</v>
      </c>
      <c r="R1535" s="1">
        <v>9073.4091560352499</v>
      </c>
      <c r="S1535" s="1">
        <v>2645.0671735456599</v>
      </c>
      <c r="T1535" s="1">
        <v>6.4310094666031699</v>
      </c>
      <c r="U1535" s="1">
        <v>405823.320905909</v>
      </c>
      <c r="V1535" s="1">
        <f t="shared" si="93"/>
        <v>3.2705685207144793E-2</v>
      </c>
      <c r="W1535" s="1">
        <f t="shared" si="94"/>
        <v>0.11545481782133084</v>
      </c>
      <c r="X1535" s="1">
        <f t="shared" si="95"/>
        <v>411.29890840337583</v>
      </c>
    </row>
    <row r="1536" spans="1:24" hidden="1" x14ac:dyDescent="0.3">
      <c r="A1536" s="18" t="str">
        <f t="shared" si="92"/>
        <v>ConstMin - Crawler Tractors_2016_300</v>
      </c>
      <c r="B1536" s="1" t="s">
        <v>40</v>
      </c>
      <c r="C1536" s="1">
        <v>2020</v>
      </c>
      <c r="D1536" s="1" t="s">
        <v>86</v>
      </c>
      <c r="E1536" s="1">
        <v>2016</v>
      </c>
      <c r="F1536" s="1">
        <v>300</v>
      </c>
      <c r="G1536" s="1" t="s">
        <v>5</v>
      </c>
      <c r="H1536" s="1">
        <v>2.5775851297958399E-5</v>
      </c>
      <c r="I1536" s="1">
        <v>3.1188780070529703E-5</v>
      </c>
      <c r="J1536" s="1">
        <v>3.7117225869060201E-5</v>
      </c>
      <c r="K1536" s="1">
        <v>4.1069710613363201E-4</v>
      </c>
      <c r="L1536" s="1">
        <v>1.10099968806827E-4</v>
      </c>
      <c r="M1536" s="1">
        <v>0.217602657301423</v>
      </c>
      <c r="N1536" s="1">
        <v>3.92608538161104E-6</v>
      </c>
      <c r="O1536" s="1">
        <v>3.6119985510821502E-6</v>
      </c>
      <c r="P1536" s="1">
        <v>2.01107120384732E-6</v>
      </c>
      <c r="Q1536" s="1">
        <v>1.7760436364107899E-6</v>
      </c>
      <c r="R1536" s="1">
        <v>7059.8785696516397</v>
      </c>
      <c r="S1536" s="1">
        <v>1553.1356782369201</v>
      </c>
      <c r="T1536" s="1">
        <v>4.0666677509402396</v>
      </c>
      <c r="U1536" s="1">
        <v>315142.06494458602</v>
      </c>
      <c r="V1536" s="1">
        <f t="shared" si="93"/>
        <v>3.2770314717028265E-2</v>
      </c>
      <c r="W1536" s="1">
        <f t="shared" si="94"/>
        <v>0.11568296739967485</v>
      </c>
      <c r="X1536" s="1">
        <f t="shared" si="95"/>
        <v>381.91850757363329</v>
      </c>
    </row>
    <row r="1537" spans="1:24" hidden="1" x14ac:dyDescent="0.3">
      <c r="A1537" s="18" t="str">
        <f t="shared" si="92"/>
        <v>ConstMin - Crawler Tractors_2016_600</v>
      </c>
      <c r="B1537" s="1" t="s">
        <v>40</v>
      </c>
      <c r="C1537" s="1">
        <v>2020</v>
      </c>
      <c r="D1537" s="1" t="s">
        <v>86</v>
      </c>
      <c r="E1537" s="1">
        <v>2016</v>
      </c>
      <c r="F1537" s="1">
        <v>600</v>
      </c>
      <c r="G1537" s="1" t="s">
        <v>5</v>
      </c>
      <c r="H1537" s="1">
        <v>1.3285103659116E-4</v>
      </c>
      <c r="I1537" s="1">
        <v>1.6074975427530301E-4</v>
      </c>
      <c r="J1537" s="1">
        <v>1.9130549269127001E-4</v>
      </c>
      <c r="K1537" s="1">
        <v>2.07593955240823E-3</v>
      </c>
      <c r="L1537" s="1">
        <v>5.6746505927429702E-4</v>
      </c>
      <c r="M1537" s="1">
        <v>1.1215435041625399</v>
      </c>
      <c r="N1537" s="1">
        <v>2.0235394232497601E-5</v>
      </c>
      <c r="O1537" s="1">
        <v>1.86165626938978E-5</v>
      </c>
      <c r="P1537" s="1">
        <v>1.0365240356228699E-5</v>
      </c>
      <c r="Q1537" s="1">
        <v>9.1538873110660296E-6</v>
      </c>
      <c r="R1537" s="1">
        <v>36387.243833154098</v>
      </c>
      <c r="S1537" s="1">
        <v>4634.9332537319797</v>
      </c>
      <c r="T1537" s="1">
        <v>9.7410878685312792</v>
      </c>
      <c r="U1537" s="1">
        <v>1644493.84007543</v>
      </c>
      <c r="V1537" s="1">
        <f t="shared" si="93"/>
        <v>3.2367314474814168E-2</v>
      </c>
      <c r="W1537" s="1">
        <f t="shared" si="94"/>
        <v>0.11426033034889757</v>
      </c>
      <c r="X1537" s="1">
        <f t="shared" si="95"/>
        <v>475.81269323164577</v>
      </c>
    </row>
    <row r="1538" spans="1:24" hidden="1" x14ac:dyDescent="0.3">
      <c r="A1538" s="18" t="str">
        <f t="shared" si="92"/>
        <v>ConstMin - Crawler Tractors_2017_50</v>
      </c>
      <c r="B1538" s="1" t="s">
        <v>40</v>
      </c>
      <c r="C1538" s="1">
        <v>2020</v>
      </c>
      <c r="D1538" s="1" t="s">
        <v>86</v>
      </c>
      <c r="E1538" s="1">
        <v>2017</v>
      </c>
      <c r="F1538" s="1">
        <v>50</v>
      </c>
      <c r="G1538" s="1" t="s">
        <v>5</v>
      </c>
      <c r="H1538" s="1">
        <v>1.6394115699631699E-6</v>
      </c>
      <c r="I1538" s="1">
        <v>1.98368799965544E-6</v>
      </c>
      <c r="J1538" s="1">
        <v>2.3607526607469701E-6</v>
      </c>
      <c r="K1538" s="1">
        <v>3.8557968894035102E-5</v>
      </c>
      <c r="L1538" s="1">
        <v>3.2578712774658501E-5</v>
      </c>
      <c r="M1538" s="1">
        <v>6.6066160905653504E-3</v>
      </c>
      <c r="N1538" s="1">
        <v>1.2532184876461801E-7</v>
      </c>
      <c r="O1538" s="1">
        <v>1.15296100863449E-7</v>
      </c>
      <c r="P1538" s="1">
        <v>6.1032259736657699E-8</v>
      </c>
      <c r="Q1538" s="1">
        <v>5.3922312398990203E-8</v>
      </c>
      <c r="R1538" s="1">
        <v>214.34438317124801</v>
      </c>
      <c r="S1538" s="1">
        <v>231.973467122394</v>
      </c>
      <c r="T1538" s="1">
        <v>0.47286834313258602</v>
      </c>
      <c r="U1538" s="1">
        <v>9046.9652177733606</v>
      </c>
      <c r="V1538" s="1">
        <f t="shared" si="93"/>
        <v>7.2603748903080204E-2</v>
      </c>
      <c r="W1538" s="1">
        <f t="shared" si="94"/>
        <v>1.1923935025506673</v>
      </c>
      <c r="X1538" s="1">
        <f t="shared" si="95"/>
        <v>490.56670951083674</v>
      </c>
    </row>
    <row r="1539" spans="1:24" hidden="1" x14ac:dyDescent="0.3">
      <c r="A1539" s="18" t="str">
        <f t="shared" si="92"/>
        <v>ConstMin - Crawler Tractors_2017_100</v>
      </c>
      <c r="B1539" s="1" t="s">
        <v>40</v>
      </c>
      <c r="C1539" s="1">
        <v>2020</v>
      </c>
      <c r="D1539" s="1" t="s">
        <v>86</v>
      </c>
      <c r="E1539" s="1">
        <v>2017</v>
      </c>
      <c r="F1539" s="1">
        <v>100</v>
      </c>
      <c r="G1539" s="1" t="s">
        <v>5</v>
      </c>
      <c r="H1539" s="1">
        <v>2.5808151123872799E-5</v>
      </c>
      <c r="I1539" s="1">
        <v>3.1227862859885997E-5</v>
      </c>
      <c r="J1539" s="1">
        <v>3.7163737618376802E-5</v>
      </c>
      <c r="K1539" s="1">
        <v>1.01961928212401E-3</v>
      </c>
      <c r="L1539" s="1">
        <v>4.2973310830075098E-4</v>
      </c>
      <c r="M1539" s="1">
        <v>0.165290827410042</v>
      </c>
      <c r="N1539" s="1">
        <v>3.3765540981843501E-6</v>
      </c>
      <c r="O1539" s="1">
        <v>3.1064297703295998E-6</v>
      </c>
      <c r="P1539" s="1">
        <v>1.52742142523444E-6</v>
      </c>
      <c r="Q1539" s="1">
        <v>1.3490815131546601E-6</v>
      </c>
      <c r="R1539" s="1">
        <v>5362.6788600090904</v>
      </c>
      <c r="S1539" s="1">
        <v>2704.56377902862</v>
      </c>
      <c r="T1539" s="1">
        <v>5.3906991117114798</v>
      </c>
      <c r="U1539" s="1">
        <v>243173.497675819</v>
      </c>
      <c r="V1539" s="1">
        <f t="shared" si="93"/>
        <v>4.2522091987095736E-2</v>
      </c>
      <c r="W1539" s="1">
        <f t="shared" si="94"/>
        <v>0.58515534165925998</v>
      </c>
      <c r="X1539" s="1">
        <f t="shared" si="95"/>
        <v>501.70928166865446</v>
      </c>
    </row>
    <row r="1540" spans="1:24" hidden="1" x14ac:dyDescent="0.3">
      <c r="A1540" s="18" t="str">
        <f t="shared" si="92"/>
        <v>ConstMin - Crawler Tractors_2017_175</v>
      </c>
      <c r="B1540" s="1" t="s">
        <v>40</v>
      </c>
      <c r="C1540" s="1">
        <v>2020</v>
      </c>
      <c r="D1540" s="1" t="s">
        <v>86</v>
      </c>
      <c r="E1540" s="1">
        <v>2017</v>
      </c>
      <c r="F1540" s="1">
        <v>175</v>
      </c>
      <c r="G1540" s="1" t="s">
        <v>5</v>
      </c>
      <c r="H1540" s="1">
        <v>1.8770953205342601E-5</v>
      </c>
      <c r="I1540" s="1">
        <v>2.2712853378464599E-5</v>
      </c>
      <c r="J1540" s="1">
        <v>2.70301726156934E-5</v>
      </c>
      <c r="K1540" s="1">
        <v>9.4026799421168905E-4</v>
      </c>
      <c r="L1540" s="1">
        <v>8.6456131722480607E-5</v>
      </c>
      <c r="M1540" s="1">
        <v>0.17223282676831</v>
      </c>
      <c r="N1540" s="1">
        <v>3.13451055819521E-6</v>
      </c>
      <c r="O1540" s="1">
        <v>2.8837497135395899E-6</v>
      </c>
      <c r="P1540" s="1">
        <v>1.5918147678875999E-6</v>
      </c>
      <c r="Q1540" s="1">
        <v>1.4057411786988299E-6</v>
      </c>
      <c r="R1540" s="1">
        <v>5587.9043839423302</v>
      </c>
      <c r="S1540" s="1">
        <v>1632.2535046770299</v>
      </c>
      <c r="T1540" s="1">
        <v>3.1209310646750699</v>
      </c>
      <c r="U1540" s="1">
        <v>249141.23948661299</v>
      </c>
      <c r="V1540" s="1">
        <f t="shared" si="93"/>
        <v>3.0186633175140407E-2</v>
      </c>
      <c r="W1540" s="1">
        <f t="shared" si="94"/>
        <v>0.11490496110553271</v>
      </c>
      <c r="X1540" s="1">
        <f t="shared" si="95"/>
        <v>523.00210124858017</v>
      </c>
    </row>
    <row r="1541" spans="1:24" hidden="1" x14ac:dyDescent="0.3">
      <c r="A1541" s="18" t="str">
        <f t="shared" si="92"/>
        <v>ConstMin - Crawler Tractors_2017_300</v>
      </c>
      <c r="B1541" s="1" t="s">
        <v>40</v>
      </c>
      <c r="C1541" s="1">
        <v>2020</v>
      </c>
      <c r="D1541" s="1" t="s">
        <v>86</v>
      </c>
      <c r="E1541" s="1">
        <v>2017</v>
      </c>
      <c r="F1541" s="1">
        <v>300</v>
      </c>
      <c r="G1541" s="1" t="s">
        <v>5</v>
      </c>
      <c r="H1541" s="1">
        <v>1.8499101308406498E-5</v>
      </c>
      <c r="I1541" s="1">
        <v>2.2383912583171902E-5</v>
      </c>
      <c r="J1541" s="1">
        <v>2.6638705884105401E-5</v>
      </c>
      <c r="K1541" s="1">
        <v>3.1572381895210298E-4</v>
      </c>
      <c r="L1541" s="1">
        <v>8.5204023576804401E-5</v>
      </c>
      <c r="M1541" s="1">
        <v>0.16973845047535199</v>
      </c>
      <c r="N1541" s="1">
        <v>3.0015464120417098E-6</v>
      </c>
      <c r="O1541" s="1">
        <v>2.7614226990783698E-6</v>
      </c>
      <c r="P1541" s="1">
        <v>1.5687611776150499E-6</v>
      </c>
      <c r="Q1541" s="1">
        <v>1.38538241471652E-6</v>
      </c>
      <c r="R1541" s="1">
        <v>5506.9770921817799</v>
      </c>
      <c r="S1541" s="1">
        <v>1200.58664361981</v>
      </c>
      <c r="T1541" s="1">
        <v>2.1751943784098899</v>
      </c>
      <c r="U1541" s="1">
        <v>248364.83697143701</v>
      </c>
      <c r="V1541" s="1">
        <f t="shared" si="93"/>
        <v>2.9842451210346812E-2</v>
      </c>
      <c r="W1541" s="1">
        <f t="shared" si="94"/>
        <v>0.11359483767943275</v>
      </c>
      <c r="X1541" s="1">
        <f t="shared" si="95"/>
        <v>551.94453219277932</v>
      </c>
    </row>
    <row r="1542" spans="1:24" hidden="1" x14ac:dyDescent="0.3">
      <c r="A1542" s="18" t="str">
        <f t="shared" si="92"/>
        <v>ConstMin - Crawler Tractors_2017_600</v>
      </c>
      <c r="B1542" s="1" t="s">
        <v>40</v>
      </c>
      <c r="C1542" s="1">
        <v>2020</v>
      </c>
      <c r="D1542" s="1" t="s">
        <v>86</v>
      </c>
      <c r="E1542" s="1">
        <v>2017</v>
      </c>
      <c r="F1542" s="1">
        <v>600</v>
      </c>
      <c r="G1542" s="1" t="s">
        <v>5</v>
      </c>
      <c r="H1542" s="1">
        <v>8.6261057996264305E-5</v>
      </c>
      <c r="I1542" s="1">
        <v>1.04375880175479E-4</v>
      </c>
      <c r="J1542" s="1">
        <v>1.2421592351462E-4</v>
      </c>
      <c r="K1542" s="1">
        <v>1.44882796399617E-3</v>
      </c>
      <c r="L1542" s="1">
        <v>3.9730520400652199E-4</v>
      </c>
      <c r="M1542" s="1">
        <v>0.79148808780223001</v>
      </c>
      <c r="N1542" s="1">
        <v>1.3996170128002301E-5</v>
      </c>
      <c r="O1542" s="1">
        <v>1.28764765177621E-5</v>
      </c>
      <c r="P1542" s="1">
        <v>7.3151120515808599E-6</v>
      </c>
      <c r="Q1542" s="1">
        <v>6.4600193723227301E-6</v>
      </c>
      <c r="R1542" s="1">
        <v>25678.959340415098</v>
      </c>
      <c r="S1542" s="1">
        <v>2986.4342220259</v>
      </c>
      <c r="T1542" s="1">
        <v>5.1069781058319297</v>
      </c>
      <c r="U1542" s="1">
        <v>1156016.5496851199</v>
      </c>
      <c r="V1542" s="1">
        <f t="shared" si="93"/>
        <v>2.9896799571723198E-2</v>
      </c>
      <c r="W1542" s="1">
        <f t="shared" si="94"/>
        <v>0.1138017138922879</v>
      </c>
      <c r="X1542" s="1">
        <f t="shared" si="95"/>
        <v>584.77521542838258</v>
      </c>
    </row>
    <row r="1543" spans="1:24" hidden="1" x14ac:dyDescent="0.3">
      <c r="A1543" s="18" t="str">
        <f t="shared" si="92"/>
        <v>ConstMin - Crawler Tractors_2017_9999</v>
      </c>
      <c r="B1543" s="1" t="s">
        <v>40</v>
      </c>
      <c r="C1543" s="1">
        <v>2020</v>
      </c>
      <c r="D1543" s="1" t="s">
        <v>86</v>
      </c>
      <c r="E1543" s="1">
        <v>2017</v>
      </c>
      <c r="F1543" s="1">
        <v>9999</v>
      </c>
      <c r="G1543" s="1" t="s">
        <v>5</v>
      </c>
      <c r="H1543" s="1">
        <v>4.8405890591929601E-6</v>
      </c>
      <c r="I1543" s="1">
        <v>5.85711276162348E-6</v>
      </c>
      <c r="J1543" s="1">
        <v>6.9704482452378602E-6</v>
      </c>
      <c r="K1543" s="1">
        <v>8.13018174606253E-5</v>
      </c>
      <c r="L1543" s="1">
        <v>1.9430834310383199E-4</v>
      </c>
      <c r="M1543" s="1">
        <v>4.4414810892569302E-2</v>
      </c>
      <c r="N1543" s="1">
        <v>1.6166336730950801E-6</v>
      </c>
      <c r="O1543" s="1">
        <v>1.48730297924748E-6</v>
      </c>
      <c r="P1543" s="1">
        <v>4.10491735044409E-7</v>
      </c>
      <c r="Q1543" s="1">
        <v>3.6250771578983102E-7</v>
      </c>
      <c r="R1543" s="1">
        <v>1440.9896252380399</v>
      </c>
      <c r="S1543" s="1">
        <v>76.480565558770195</v>
      </c>
      <c r="T1543" s="1">
        <v>9.4573668626517296E-2</v>
      </c>
      <c r="U1543" s="1">
        <v>65008.480724954599</v>
      </c>
      <c r="V1543" s="1">
        <f t="shared" si="93"/>
        <v>2.9833360038115906E-2</v>
      </c>
      <c r="W1543" s="1">
        <f t="shared" si="94"/>
        <v>0.98971472705941099</v>
      </c>
      <c r="X1543" s="1">
        <f t="shared" si="95"/>
        <v>808.6877316856669</v>
      </c>
    </row>
    <row r="1544" spans="1:24" hidden="1" x14ac:dyDescent="0.3">
      <c r="A1544" s="18" t="str">
        <f t="shared" si="92"/>
        <v>ConstMin - Crawler Tractors_2018_25</v>
      </c>
      <c r="B1544" s="1" t="s">
        <v>40</v>
      </c>
      <c r="C1544" s="1">
        <v>2020</v>
      </c>
      <c r="D1544" s="1" t="s">
        <v>86</v>
      </c>
      <c r="E1544" s="1">
        <v>2018</v>
      </c>
      <c r="F1544" s="1">
        <v>25</v>
      </c>
      <c r="G1544" s="1" t="s">
        <v>5</v>
      </c>
      <c r="H1544" s="1">
        <v>0</v>
      </c>
      <c r="I1544" s="1">
        <v>0</v>
      </c>
      <c r="J1544" s="1">
        <v>0</v>
      </c>
      <c r="K1544" s="1">
        <v>0</v>
      </c>
      <c r="L1544" s="1">
        <v>0</v>
      </c>
      <c r="M1544" s="1">
        <v>0</v>
      </c>
      <c r="N1544" s="1">
        <v>0</v>
      </c>
      <c r="O1544" s="1">
        <v>0</v>
      </c>
      <c r="P1544" s="1">
        <v>0</v>
      </c>
      <c r="Q1544" s="1">
        <v>0</v>
      </c>
      <c r="R1544" s="1">
        <v>0</v>
      </c>
      <c r="S1544" s="1">
        <v>0</v>
      </c>
      <c r="T1544" s="1">
        <v>0</v>
      </c>
      <c r="U1544" s="1">
        <v>0</v>
      </c>
      <c r="V1544" s="1">
        <f t="shared" si="93"/>
        <v>0</v>
      </c>
      <c r="W1544" s="1">
        <f t="shared" si="94"/>
        <v>0</v>
      </c>
      <c r="X1544" s="1" t="e">
        <f t="shared" si="95"/>
        <v>#DIV/0!</v>
      </c>
    </row>
    <row r="1545" spans="1:24" hidden="1" x14ac:dyDescent="0.3">
      <c r="A1545" s="18" t="str">
        <f t="shared" si="92"/>
        <v>ConstMin - Crawler Tractors_2018_50</v>
      </c>
      <c r="B1545" s="1" t="s">
        <v>40</v>
      </c>
      <c r="C1545" s="1">
        <v>2020</v>
      </c>
      <c r="D1545" s="1" t="s">
        <v>86</v>
      </c>
      <c r="E1545" s="1">
        <v>2018</v>
      </c>
      <c r="F1545" s="1">
        <v>50</v>
      </c>
      <c r="G1545" s="1" t="s">
        <v>5</v>
      </c>
      <c r="H1545" s="1">
        <v>1.00197290177628E-6</v>
      </c>
      <c r="I1545" s="1">
        <v>1.2123872111493001E-6</v>
      </c>
      <c r="J1545" s="1">
        <v>1.44284097855784E-6</v>
      </c>
      <c r="K1545" s="1">
        <v>2.5487457608384601E-5</v>
      </c>
      <c r="L1545" s="1">
        <v>2.2379271604311399E-5</v>
      </c>
      <c r="M1545" s="1">
        <v>4.5935046890175002E-3</v>
      </c>
      <c r="N1545" s="1">
        <v>8.2239710907335202E-8</v>
      </c>
      <c r="O1545" s="1">
        <v>7.5660534034748397E-8</v>
      </c>
      <c r="P1545" s="1">
        <v>4.2439169655283599E-8</v>
      </c>
      <c r="Q1545" s="1">
        <v>3.7491567763585902E-8</v>
      </c>
      <c r="R1545" s="1">
        <v>149.03120079396601</v>
      </c>
      <c r="S1545" s="1">
        <v>155.17643025786299</v>
      </c>
      <c r="T1545" s="1">
        <v>0.28372100587955201</v>
      </c>
      <c r="U1545" s="1">
        <v>6155.3317335619104</v>
      </c>
      <c r="V1545" s="1">
        <f t="shared" si="93"/>
        <v>6.5219652969964542E-2</v>
      </c>
      <c r="W1545" s="1">
        <f t="shared" si="94"/>
        <v>1.2038796799663962</v>
      </c>
      <c r="X1545" s="1">
        <f t="shared" si="95"/>
        <v>546.93317393545396</v>
      </c>
    </row>
    <row r="1546" spans="1:24" hidden="1" x14ac:dyDescent="0.3">
      <c r="A1546" s="18" t="str">
        <f t="shared" ref="A1546:A1609" si="96">D1546&amp;"_"&amp;E1546&amp;"_"&amp;F1546</f>
        <v>ConstMin - Crawler Tractors_2018_100</v>
      </c>
      <c r="B1546" s="1" t="s">
        <v>40</v>
      </c>
      <c r="C1546" s="1">
        <v>2020</v>
      </c>
      <c r="D1546" s="1" t="s">
        <v>86</v>
      </c>
      <c r="E1546" s="1">
        <v>2018</v>
      </c>
      <c r="F1546" s="1">
        <v>100</v>
      </c>
      <c r="G1546" s="1" t="s">
        <v>5</v>
      </c>
      <c r="H1546" s="1">
        <v>2.2939968508820399E-5</v>
      </c>
      <c r="I1546" s="1">
        <v>2.7757361895672699E-5</v>
      </c>
      <c r="J1546" s="1">
        <v>3.3033554652701399E-5</v>
      </c>
      <c r="K1546" s="1">
        <v>9.8400206787969502E-4</v>
      </c>
      <c r="L1546" s="1">
        <v>4.1778424430538E-4</v>
      </c>
      <c r="M1546" s="1">
        <v>0.16198155962352201</v>
      </c>
      <c r="N1546" s="1">
        <v>3.1426370579181501E-6</v>
      </c>
      <c r="O1546" s="1">
        <v>2.8912260932846899E-6</v>
      </c>
      <c r="P1546" s="1">
        <v>1.4969116489077501E-6</v>
      </c>
      <c r="Q1546" s="1">
        <v>1.32207171434836E-6</v>
      </c>
      <c r="R1546" s="1">
        <v>5255.31331118252</v>
      </c>
      <c r="S1546" s="1">
        <v>2794.7581011703401</v>
      </c>
      <c r="T1546" s="1">
        <v>4.9178307685788996</v>
      </c>
      <c r="U1546" s="1">
        <v>235888.33280839599</v>
      </c>
      <c r="V1546" s="1">
        <f t="shared" si="93"/>
        <v>3.8963712255857479E-2</v>
      </c>
      <c r="W1546" s="1">
        <f t="shared" si="94"/>
        <v>0.58645433025403804</v>
      </c>
      <c r="X1546" s="1">
        <f t="shared" si="95"/>
        <v>568.29082428510208</v>
      </c>
    </row>
    <row r="1547" spans="1:24" hidden="1" x14ac:dyDescent="0.3">
      <c r="A1547" s="18" t="str">
        <f t="shared" si="96"/>
        <v>ConstMin - Crawler Tractors_2018_175</v>
      </c>
      <c r="B1547" s="1" t="s">
        <v>40</v>
      </c>
      <c r="C1547" s="1">
        <v>2020</v>
      </c>
      <c r="D1547" s="1" t="s">
        <v>86</v>
      </c>
      <c r="E1547" s="1">
        <v>2018</v>
      </c>
      <c r="F1547" s="1">
        <v>175</v>
      </c>
      <c r="G1547" s="1" t="s">
        <v>5</v>
      </c>
      <c r="H1547" s="1">
        <v>1.99344821132632E-5</v>
      </c>
      <c r="I1547" s="1">
        <v>2.4120723357048501E-5</v>
      </c>
      <c r="J1547" s="1">
        <v>2.8705654243099001E-5</v>
      </c>
      <c r="K1547" s="1">
        <v>1.0801637050778701E-3</v>
      </c>
      <c r="L1547" s="1">
        <v>1.00020067801349E-4</v>
      </c>
      <c r="M1547" s="1">
        <v>0.200902796506681</v>
      </c>
      <c r="N1547" s="1">
        <v>3.5571107457982198E-6</v>
      </c>
      <c r="O1547" s="1">
        <v>3.2725418861343599E-6</v>
      </c>
      <c r="P1547" s="1">
        <v>1.85684795014768E-6</v>
      </c>
      <c r="Q1547" s="1">
        <v>1.6397416175785301E-6</v>
      </c>
      <c r="R1547" s="1">
        <v>6518.0699777756199</v>
      </c>
      <c r="S1547" s="1">
        <v>1947.4589252144201</v>
      </c>
      <c r="T1547" s="1">
        <v>3.2155047333015898</v>
      </c>
      <c r="U1547" s="1">
        <v>292176.11698584602</v>
      </c>
      <c r="V1547" s="1">
        <f t="shared" ref="V1547:V1610" si="97">IFERROR(CONVERT(I1547,"ton","g")*365/U1547,0)</f>
        <v>2.7335952767633783E-2</v>
      </c>
      <c r="W1547" s="1">
        <f t="shared" ref="W1547:W1610" si="98">IFERROR(CONVERT(L1547,"ton","g")*365/U1547,0)</f>
        <v>0.11335248154712739</v>
      </c>
      <c r="X1547" s="1">
        <f t="shared" ref="X1547:X1610" si="99">S1547/T1547</f>
        <v>605.64641844418122</v>
      </c>
    </row>
    <row r="1548" spans="1:24" hidden="1" x14ac:dyDescent="0.3">
      <c r="A1548" s="18" t="str">
        <f t="shared" si="96"/>
        <v>ConstMin - Crawler Tractors_2018_300</v>
      </c>
      <c r="B1548" s="1" t="s">
        <v>40</v>
      </c>
      <c r="C1548" s="1">
        <v>2020</v>
      </c>
      <c r="D1548" s="1" t="s">
        <v>86</v>
      </c>
      <c r="E1548" s="1">
        <v>2018</v>
      </c>
      <c r="F1548" s="1">
        <v>300</v>
      </c>
      <c r="G1548" s="1" t="s">
        <v>5</v>
      </c>
      <c r="H1548" s="1">
        <v>1.33971905674429E-5</v>
      </c>
      <c r="I1548" s="1">
        <v>1.6210600586605898E-5</v>
      </c>
      <c r="J1548" s="1">
        <v>1.9291954417117799E-5</v>
      </c>
      <c r="K1548" s="1">
        <v>2.47341608916247E-4</v>
      </c>
      <c r="L1548" s="1">
        <v>6.7219599751311895E-5</v>
      </c>
      <c r="M1548" s="1">
        <v>0.135018960364234</v>
      </c>
      <c r="N1548" s="1">
        <v>2.3376018056613798E-6</v>
      </c>
      <c r="O1548" s="1">
        <v>2.15059366120847E-6</v>
      </c>
      <c r="P1548" s="1">
        <v>1.24791533091009E-6</v>
      </c>
      <c r="Q1548" s="1">
        <v>1.10200660379587E-6</v>
      </c>
      <c r="R1548" s="1">
        <v>4380.5414722105397</v>
      </c>
      <c r="S1548" s="1">
        <v>946.56567552944102</v>
      </c>
      <c r="T1548" s="1">
        <v>1.5131786980242701</v>
      </c>
      <c r="U1548" s="1">
        <v>198601.31079702001</v>
      </c>
      <c r="V1548" s="1">
        <f t="shared" si="97"/>
        <v>2.702748253813626E-2</v>
      </c>
      <c r="W1548" s="1">
        <f t="shared" si="98"/>
        <v>0.11207336512875488</v>
      </c>
      <c r="X1548" s="1">
        <f t="shared" si="99"/>
        <v>625.54784624271713</v>
      </c>
    </row>
    <row r="1549" spans="1:24" hidden="1" x14ac:dyDescent="0.3">
      <c r="A1549" s="18" t="str">
        <f t="shared" si="96"/>
        <v>ConstMin - Crawler Tractors_2018_600</v>
      </c>
      <c r="B1549" s="1" t="s">
        <v>40</v>
      </c>
      <c r="C1549" s="1">
        <v>2020</v>
      </c>
      <c r="D1549" s="1" t="s">
        <v>86</v>
      </c>
      <c r="E1549" s="1">
        <v>2018</v>
      </c>
      <c r="F1549" s="1">
        <v>600</v>
      </c>
      <c r="G1549" s="1" t="s">
        <v>5</v>
      </c>
      <c r="H1549" s="1">
        <v>7.5277978027550105E-5</v>
      </c>
      <c r="I1549" s="1">
        <v>9.1086353413335694E-5</v>
      </c>
      <c r="J1549" s="1">
        <v>1.08400288359672E-4</v>
      </c>
      <c r="K1549" s="1">
        <v>1.3727416811618199E-3</v>
      </c>
      <c r="L1549" s="1">
        <v>3.7770273757222302E-4</v>
      </c>
      <c r="M1549" s="1">
        <v>0.758663115258008</v>
      </c>
      <c r="N1549" s="1">
        <v>1.31348387169598E-5</v>
      </c>
      <c r="O1549" s="1">
        <v>1.2084051619602999E-5</v>
      </c>
      <c r="P1549" s="1">
        <v>7.01195839438022E-6</v>
      </c>
      <c r="Q1549" s="1">
        <v>6.1921063591017103E-6</v>
      </c>
      <c r="R1549" s="1">
        <v>24613.989256463599</v>
      </c>
      <c r="S1549" s="1">
        <v>2917.2324964996201</v>
      </c>
      <c r="T1549" s="1">
        <v>4.0666677509402396</v>
      </c>
      <c r="U1549" s="1">
        <v>1117411.55708445</v>
      </c>
      <c r="V1549" s="1">
        <f t="shared" si="97"/>
        <v>2.6991607971074263E-2</v>
      </c>
      <c r="W1549" s="1">
        <f t="shared" si="98"/>
        <v>0.11192460604815906</v>
      </c>
      <c r="X1549" s="1">
        <f t="shared" si="99"/>
        <v>717.3520619738697</v>
      </c>
    </row>
    <row r="1550" spans="1:24" hidden="1" x14ac:dyDescent="0.3">
      <c r="A1550" s="18" t="str">
        <f t="shared" si="96"/>
        <v>ConstMin - Crawler Tractors_2019_50</v>
      </c>
      <c r="B1550" s="1" t="s">
        <v>40</v>
      </c>
      <c r="C1550" s="1">
        <v>2020</v>
      </c>
      <c r="D1550" s="1" t="s">
        <v>86</v>
      </c>
      <c r="E1550" s="1">
        <v>2019</v>
      </c>
      <c r="F1550" s="1">
        <v>50</v>
      </c>
      <c r="G1550" s="1" t="s">
        <v>5</v>
      </c>
      <c r="H1550" s="1">
        <v>5.2077427684532503E-7</v>
      </c>
      <c r="I1550" s="1">
        <v>6.3013687498284297E-7</v>
      </c>
      <c r="J1550" s="1">
        <v>7.4991495865726798E-7</v>
      </c>
      <c r="K1550" s="1">
        <v>1.46108023811832E-5</v>
      </c>
      <c r="L1550" s="1">
        <v>1.33829466689914E-5</v>
      </c>
      <c r="M1550" s="1">
        <v>2.7818152482846099E-3</v>
      </c>
      <c r="N1550" s="1">
        <v>4.6750527029133398E-8</v>
      </c>
      <c r="O1550" s="1">
        <v>4.3010484866802698E-8</v>
      </c>
      <c r="P1550" s="1">
        <v>2.57036382887153E-8</v>
      </c>
      <c r="Q1550" s="1">
        <v>2.2704802095052701E-8</v>
      </c>
      <c r="R1550" s="1">
        <v>90.252932108684703</v>
      </c>
      <c r="S1550" s="1">
        <v>116.988892696105</v>
      </c>
      <c r="T1550" s="1">
        <v>0.18914733725303401</v>
      </c>
      <c r="U1550" s="1">
        <v>3626.6556735792501</v>
      </c>
      <c r="V1550" s="1">
        <f t="shared" si="97"/>
        <v>5.7533019983122297E-2</v>
      </c>
      <c r="W1550" s="1">
        <f t="shared" si="98"/>
        <v>1.2218953829056685</v>
      </c>
      <c r="X1550" s="1">
        <f t="shared" si="99"/>
        <v>618.50668582028084</v>
      </c>
    </row>
    <row r="1551" spans="1:24" hidden="1" x14ac:dyDescent="0.3">
      <c r="A1551" s="18" t="str">
        <f t="shared" si="96"/>
        <v>ConstMin - Crawler Tractors_2019_100</v>
      </c>
      <c r="B1551" s="1" t="s">
        <v>40</v>
      </c>
      <c r="C1551" s="1">
        <v>2020</v>
      </c>
      <c r="D1551" s="1" t="s">
        <v>86</v>
      </c>
      <c r="E1551" s="1">
        <v>2019</v>
      </c>
      <c r="F1551" s="1">
        <v>100</v>
      </c>
      <c r="G1551" s="1" t="s">
        <v>5</v>
      </c>
      <c r="H1551" s="1">
        <v>1.7411025102751298E-5</v>
      </c>
      <c r="I1551" s="1">
        <v>2.1067340374328999E-5</v>
      </c>
      <c r="J1551" s="1">
        <v>2.50718761479618E-5</v>
      </c>
      <c r="K1551" s="1">
        <v>8.2171781587366097E-4</v>
      </c>
      <c r="L1551" s="1">
        <v>3.51600471778179E-4</v>
      </c>
      <c r="M1551" s="1">
        <v>0.13745477572341</v>
      </c>
      <c r="N1551" s="1">
        <v>2.5214109227231702E-6</v>
      </c>
      <c r="O1551" s="1">
        <v>2.3196980489053199E-6</v>
      </c>
      <c r="P1551" s="1">
        <v>1.2703152368293801E-6</v>
      </c>
      <c r="Q1551" s="1">
        <v>1.1218874013090399E-6</v>
      </c>
      <c r="R1551" s="1">
        <v>4459.5688189678704</v>
      </c>
      <c r="S1551" s="1">
        <v>2353.2806296345402</v>
      </c>
      <c r="T1551" s="1">
        <v>3.4992257391811399</v>
      </c>
      <c r="U1551" s="1">
        <v>200919.284027446</v>
      </c>
      <c r="V1551" s="1">
        <f t="shared" si="97"/>
        <v>3.4719758107134922E-2</v>
      </c>
      <c r="W1551" s="1">
        <f t="shared" si="98"/>
        <v>0.57945061472344039</v>
      </c>
      <c r="X1551" s="1">
        <f t="shared" si="99"/>
        <v>672.51466611160549</v>
      </c>
    </row>
    <row r="1552" spans="1:24" hidden="1" x14ac:dyDescent="0.3">
      <c r="A1552" s="18" t="str">
        <f t="shared" si="96"/>
        <v>ConstMin - Crawler Tractors_2019_175</v>
      </c>
      <c r="B1552" s="1" t="s">
        <v>40</v>
      </c>
      <c r="C1552" s="1">
        <v>2020</v>
      </c>
      <c r="D1552" s="1" t="s">
        <v>86</v>
      </c>
      <c r="E1552" s="1">
        <v>2019</v>
      </c>
      <c r="F1552" s="1">
        <v>175</v>
      </c>
      <c r="G1552" s="1" t="s">
        <v>5</v>
      </c>
      <c r="H1552" s="1">
        <v>1.92611180304751E-5</v>
      </c>
      <c r="I1552" s="1">
        <v>2.3305952816874799E-5</v>
      </c>
      <c r="J1552" s="1">
        <v>2.7736009963884102E-5</v>
      </c>
      <c r="K1552" s="1">
        <v>1.1429558610495799E-3</v>
      </c>
      <c r="L1552" s="1">
        <v>1.06622472750992E-4</v>
      </c>
      <c r="M1552" s="1">
        <v>0.21600560519540399</v>
      </c>
      <c r="N1552" s="1">
        <v>3.7146812863042799E-6</v>
      </c>
      <c r="O1552" s="1">
        <v>3.41750678339993E-6</v>
      </c>
      <c r="P1552" s="1">
        <v>1.9965011071215498E-6</v>
      </c>
      <c r="Q1552" s="1">
        <v>1.7630087118143401E-6</v>
      </c>
      <c r="R1552" s="1">
        <v>7008.0639729103796</v>
      </c>
      <c r="S1552" s="1">
        <v>2106.6439920119101</v>
      </c>
      <c r="T1552" s="1">
        <v>3.0263573960485499</v>
      </c>
      <c r="U1552" s="1">
        <v>317642.41442054702</v>
      </c>
      <c r="V1552" s="1">
        <f t="shared" si="97"/>
        <v>2.4295004011341926E-2</v>
      </c>
      <c r="W1552" s="1">
        <f t="shared" si="98"/>
        <v>0.11114728599763395</v>
      </c>
      <c r="X1552" s="1">
        <f t="shared" si="99"/>
        <v>696.09887938632437</v>
      </c>
    </row>
    <row r="1553" spans="1:24" hidden="1" x14ac:dyDescent="0.3">
      <c r="A1553" s="18" t="str">
        <f t="shared" si="96"/>
        <v>ConstMin - Crawler Tractors_2019_300</v>
      </c>
      <c r="B1553" s="1" t="s">
        <v>40</v>
      </c>
      <c r="C1553" s="1">
        <v>2020</v>
      </c>
      <c r="D1553" s="1" t="s">
        <v>86</v>
      </c>
      <c r="E1553" s="1">
        <v>2019</v>
      </c>
      <c r="F1553" s="1">
        <v>300</v>
      </c>
      <c r="G1553" s="1" t="s">
        <v>5</v>
      </c>
      <c r="H1553" s="1">
        <v>8.9795518377913203E-6</v>
      </c>
      <c r="I1553" s="1">
        <v>1.08652577237274E-5</v>
      </c>
      <c r="J1553" s="1">
        <v>1.2930554646419499E-5</v>
      </c>
      <c r="K1553" s="1">
        <v>1.8155547571663001E-4</v>
      </c>
      <c r="L1553" s="1">
        <v>4.9707499825616799E-5</v>
      </c>
      <c r="M1553" s="1">
        <v>0.100702021867926</v>
      </c>
      <c r="N1553" s="1">
        <v>1.7050643233411599E-6</v>
      </c>
      <c r="O1553" s="1">
        <v>1.56865917747387E-6</v>
      </c>
      <c r="P1553" s="1">
        <v>9.3077074535550705E-7</v>
      </c>
      <c r="Q1553" s="1">
        <v>8.2191636504000302E-7</v>
      </c>
      <c r="R1553" s="1">
        <v>3267.1661960504698</v>
      </c>
      <c r="S1553" s="1">
        <v>719.33927799345304</v>
      </c>
      <c r="T1553" s="1">
        <v>1.1348840235182001</v>
      </c>
      <c r="U1553" s="1">
        <v>148603.50584547999</v>
      </c>
      <c r="V1553" s="1">
        <f t="shared" si="97"/>
        <v>2.4210266915804676E-2</v>
      </c>
      <c r="W1553" s="1">
        <f t="shared" si="98"/>
        <v>0.11075962200762705</v>
      </c>
      <c r="X1553" s="1">
        <f t="shared" si="99"/>
        <v>633.84386693845909</v>
      </c>
    </row>
    <row r="1554" spans="1:24" hidden="1" x14ac:dyDescent="0.3">
      <c r="A1554" s="18" t="str">
        <f t="shared" si="96"/>
        <v>ConstMin - Crawler Tractors_2019_600</v>
      </c>
      <c r="B1554" s="1" t="s">
        <v>40</v>
      </c>
      <c r="C1554" s="1">
        <v>2020</v>
      </c>
      <c r="D1554" s="1" t="s">
        <v>86</v>
      </c>
      <c r="E1554" s="1">
        <v>2019</v>
      </c>
      <c r="F1554" s="1">
        <v>600</v>
      </c>
      <c r="G1554" s="1" t="s">
        <v>5</v>
      </c>
      <c r="H1554" s="1">
        <v>7.9730781950329395E-5</v>
      </c>
      <c r="I1554" s="1">
        <v>9.6474246159898602E-5</v>
      </c>
      <c r="J1554" s="1">
        <v>1.14812326008474E-4</v>
      </c>
      <c r="K1554" s="1">
        <v>1.5984672964605899E-3</v>
      </c>
      <c r="L1554" s="1">
        <v>4.4136031524565701E-4</v>
      </c>
      <c r="M1554" s="1">
        <v>0.89414829298249698</v>
      </c>
      <c r="N1554" s="1">
        <v>1.51395207947303E-5</v>
      </c>
      <c r="O1554" s="1">
        <v>1.39283591311519E-5</v>
      </c>
      <c r="P1554" s="1">
        <v>8.2644524675898499E-6</v>
      </c>
      <c r="Q1554" s="1">
        <v>7.2979181663180398E-6</v>
      </c>
      <c r="R1554" s="1">
        <v>29009.656637480999</v>
      </c>
      <c r="S1554" s="1">
        <v>3165.2405097805499</v>
      </c>
      <c r="T1554" s="1">
        <v>4.7286834313258597</v>
      </c>
      <c r="U1554" s="1">
        <v>1302728.4168692101</v>
      </c>
      <c r="V1554" s="1">
        <f t="shared" si="97"/>
        <v>2.4521447768294423E-2</v>
      </c>
      <c r="W1554" s="1">
        <f t="shared" si="98"/>
        <v>0.11218324421376037</v>
      </c>
      <c r="X1554" s="1">
        <f t="shared" si="99"/>
        <v>669.37035556492276</v>
      </c>
    </row>
    <row r="1555" spans="1:24" hidden="1" x14ac:dyDescent="0.3">
      <c r="A1555" s="18" t="str">
        <f t="shared" si="96"/>
        <v>ConstMin - Crawler Tractors_2020_50</v>
      </c>
      <c r="B1555" s="1" t="s">
        <v>40</v>
      </c>
      <c r="C1555" s="1">
        <v>2020</v>
      </c>
      <c r="D1555" s="1" t="s">
        <v>86</v>
      </c>
      <c r="E1555" s="1">
        <v>2020</v>
      </c>
      <c r="F1555" s="1">
        <v>50</v>
      </c>
      <c r="G1555" s="1" t="s">
        <v>5</v>
      </c>
      <c r="H1555" s="1">
        <v>3.00465870726882E-7</v>
      </c>
      <c r="I1555" s="1">
        <v>3.6356370357952702E-7</v>
      </c>
      <c r="J1555" s="1">
        <v>4.3267085384671001E-7</v>
      </c>
      <c r="K1555" s="1">
        <v>9.5666401075623493E-6</v>
      </c>
      <c r="L1555" s="1">
        <v>9.1813346575635703E-6</v>
      </c>
      <c r="M1555" s="1">
        <v>1.93372060930388E-3</v>
      </c>
      <c r="N1555" s="1">
        <v>3.0312998883763301E-8</v>
      </c>
      <c r="O1555" s="1">
        <v>2.7887958973062299E-8</v>
      </c>
      <c r="P1555" s="1">
        <v>1.78691920198397E-8</v>
      </c>
      <c r="Q1555" s="1">
        <v>1.5782767661670899E-8</v>
      </c>
      <c r="R1555" s="1">
        <v>62.7374355562566</v>
      </c>
      <c r="S1555" s="1">
        <v>72.682909889645003</v>
      </c>
      <c r="T1555" s="1">
        <v>9.4573668626517296E-2</v>
      </c>
      <c r="U1555" s="1">
        <v>2543.9018461375699</v>
      </c>
      <c r="V1555" s="1">
        <f t="shared" si="97"/>
        <v>4.7322618680508195E-2</v>
      </c>
      <c r="W1555" s="1">
        <f t="shared" si="98"/>
        <v>1.1950719906861511</v>
      </c>
      <c r="X1555" s="1">
        <f t="shared" si="99"/>
        <v>768.53220293989534</v>
      </c>
    </row>
    <row r="1556" spans="1:24" hidden="1" x14ac:dyDescent="0.3">
      <c r="A1556" s="18" t="str">
        <f t="shared" si="96"/>
        <v>ConstMin - Crawler Tractors_2020_100</v>
      </c>
      <c r="B1556" s="1" t="s">
        <v>40</v>
      </c>
      <c r="C1556" s="1">
        <v>2020</v>
      </c>
      <c r="D1556" s="1" t="s">
        <v>86</v>
      </c>
      <c r="E1556" s="1">
        <v>2020</v>
      </c>
      <c r="F1556" s="1">
        <v>100</v>
      </c>
      <c r="G1556" s="1" t="s">
        <v>5</v>
      </c>
      <c r="H1556" s="1">
        <v>1.1414218080801199E-5</v>
      </c>
      <c r="I1556" s="1">
        <v>1.38112038777694E-5</v>
      </c>
      <c r="J1556" s="1">
        <v>1.6436474036353698E-5</v>
      </c>
      <c r="K1556" s="1">
        <v>6.0299462852255196E-4</v>
      </c>
      <c r="L1556" s="1">
        <v>2.6013369034875902E-4</v>
      </c>
      <c r="M1556" s="1">
        <v>0.102574696877598</v>
      </c>
      <c r="N1556" s="1">
        <v>1.76993173139448E-6</v>
      </c>
      <c r="O1556" s="1">
        <v>1.62833719288292E-6</v>
      </c>
      <c r="P1556" s="1">
        <v>9.4801151452209598E-7</v>
      </c>
      <c r="Q1556" s="1">
        <v>8.3720088672388605E-7</v>
      </c>
      <c r="R1556" s="1">
        <v>3327.9230743563999</v>
      </c>
      <c r="S1556" s="1">
        <v>1652.8241395514599</v>
      </c>
      <c r="T1556" s="1">
        <v>2.4589153842894498</v>
      </c>
      <c r="U1556" s="1">
        <v>151360.549087386</v>
      </c>
      <c r="V1556" s="1">
        <f t="shared" si="97"/>
        <v>3.0213945563670432E-2</v>
      </c>
      <c r="W1556" s="1">
        <f t="shared" si="98"/>
        <v>0.56907893251254316</v>
      </c>
      <c r="X1556" s="1">
        <f t="shared" si="99"/>
        <v>672.17609443241361</v>
      </c>
    </row>
    <row r="1557" spans="1:24" hidden="1" x14ac:dyDescent="0.3">
      <c r="A1557" s="18" t="str">
        <f t="shared" si="96"/>
        <v>ConstMin - Crawler Tractors_2020_175</v>
      </c>
      <c r="B1557" s="1" t="s">
        <v>40</v>
      </c>
      <c r="C1557" s="1">
        <v>2020</v>
      </c>
      <c r="D1557" s="1" t="s">
        <v>86</v>
      </c>
      <c r="E1557" s="1">
        <v>2020</v>
      </c>
      <c r="F1557" s="1">
        <v>175</v>
      </c>
      <c r="G1557" s="1" t="s">
        <v>5</v>
      </c>
      <c r="H1557" s="1">
        <v>1.6428422606701701E-5</v>
      </c>
      <c r="I1557" s="1">
        <v>1.9878391354108999E-5</v>
      </c>
      <c r="J1557" s="1">
        <v>2.3656928553650401E-5</v>
      </c>
      <c r="K1557" s="1">
        <v>1.08457371966255E-3</v>
      </c>
      <c r="L1557" s="1">
        <v>1.0197138944821299E-4</v>
      </c>
      <c r="M1557" s="1">
        <v>0.20842705829219901</v>
      </c>
      <c r="N1557" s="1">
        <v>3.4752768485308202E-6</v>
      </c>
      <c r="O1557" s="1">
        <v>3.1972547006483498E-6</v>
      </c>
      <c r="P1557" s="1">
        <v>1.9265186635416299E-6</v>
      </c>
      <c r="Q1557" s="1">
        <v>1.7011536307799501E-6</v>
      </c>
      <c r="R1557" s="1">
        <v>6762.1863649135103</v>
      </c>
      <c r="S1557" s="1">
        <v>2189.1375123801299</v>
      </c>
      <c r="T1557" s="1">
        <v>3.1209310646750699</v>
      </c>
      <c r="U1557" s="1">
        <v>308801.06424634898</v>
      </c>
      <c r="V1557" s="1">
        <f t="shared" si="97"/>
        <v>2.1315280333361816E-2</v>
      </c>
      <c r="W1557" s="1">
        <f t="shared" si="98"/>
        <v>0.10934228597032755</v>
      </c>
      <c r="X1557" s="1">
        <f t="shared" si="99"/>
        <v>701.43731694632868</v>
      </c>
    </row>
    <row r="1558" spans="1:24" hidden="1" x14ac:dyDescent="0.3">
      <c r="A1558" s="18" t="str">
        <f t="shared" si="96"/>
        <v>ConstMin - Crawler Tractors_2020_300</v>
      </c>
      <c r="B1558" s="1" t="s">
        <v>40</v>
      </c>
      <c r="C1558" s="1">
        <v>2020</v>
      </c>
      <c r="D1558" s="1" t="s">
        <v>86</v>
      </c>
      <c r="E1558" s="1">
        <v>2020</v>
      </c>
      <c r="F1558" s="1">
        <v>300</v>
      </c>
      <c r="G1558" s="1" t="s">
        <v>5</v>
      </c>
      <c r="H1558" s="1">
        <v>1.6228575844719701E-5</v>
      </c>
      <c r="I1558" s="1">
        <v>1.9636576772110801E-5</v>
      </c>
      <c r="J1558" s="1">
        <v>2.3369149216396302E-5</v>
      </c>
      <c r="K1558" s="1">
        <v>3.65055372351591E-4</v>
      </c>
      <c r="L1558" s="1">
        <v>1.0073093852459699E-4</v>
      </c>
      <c r="M1558" s="1">
        <v>0.20589160655064601</v>
      </c>
      <c r="N1558" s="1">
        <v>3.4052999548263699E-6</v>
      </c>
      <c r="O1558" s="1">
        <v>3.1328759584402601E-6</v>
      </c>
      <c r="P1558" s="1">
        <v>1.9030831502228001E-6</v>
      </c>
      <c r="Q1558" s="1">
        <v>1.68045961450801E-6</v>
      </c>
      <c r="R1558" s="1">
        <v>6679.9264254598202</v>
      </c>
      <c r="S1558" s="1">
        <v>1489.6304362143301</v>
      </c>
      <c r="T1558" s="1">
        <v>1.98604704115686</v>
      </c>
      <c r="U1558" s="1">
        <v>304523.02203181601</v>
      </c>
      <c r="V1558" s="1">
        <f t="shared" si="97"/>
        <v>2.1351788039681328E-2</v>
      </c>
      <c r="W1558" s="1">
        <f t="shared" si="98"/>
        <v>0.10952956176506574</v>
      </c>
      <c r="X1558" s="1">
        <f t="shared" si="99"/>
        <v>750.04791192993582</v>
      </c>
    </row>
    <row r="1559" spans="1:24" hidden="1" x14ac:dyDescent="0.3">
      <c r="A1559" s="18" t="str">
        <f t="shared" si="96"/>
        <v>ConstMin - Crawler Tractors_2020_600</v>
      </c>
      <c r="B1559" s="1" t="s">
        <v>40</v>
      </c>
      <c r="C1559" s="1">
        <v>2020</v>
      </c>
      <c r="D1559" s="1" t="s">
        <v>86</v>
      </c>
      <c r="E1559" s="1">
        <v>2020</v>
      </c>
      <c r="F1559" s="1">
        <v>600</v>
      </c>
      <c r="G1559" s="1" t="s">
        <v>5</v>
      </c>
      <c r="H1559" s="1">
        <v>5.7307188394155201E-5</v>
      </c>
      <c r="I1559" s="1">
        <v>6.9341697956927794E-5</v>
      </c>
      <c r="J1559" s="1">
        <v>8.2522351287583502E-5</v>
      </c>
      <c r="K1559" s="1">
        <v>1.2834996247417E-3</v>
      </c>
      <c r="L1559" s="1">
        <v>3.55706312518322E-4</v>
      </c>
      <c r="M1559" s="1">
        <v>0.72705511551170399</v>
      </c>
      <c r="N1559" s="1">
        <v>1.2024971748419799E-5</v>
      </c>
      <c r="O1559" s="1">
        <v>1.1062974008546199E-5</v>
      </c>
      <c r="P1559" s="1">
        <v>6.7202658855025502E-6</v>
      </c>
      <c r="Q1559" s="1">
        <v>5.9341261142587602E-6</v>
      </c>
      <c r="R1559" s="1">
        <v>23588.502514684598</v>
      </c>
      <c r="S1559" s="1">
        <v>2665.1103562438102</v>
      </c>
      <c r="T1559" s="1">
        <v>3.5937994078076501</v>
      </c>
      <c r="U1559" s="1">
        <v>1062846.3589176601</v>
      </c>
      <c r="V1559" s="1">
        <f t="shared" si="97"/>
        <v>2.1602926276324496E-2</v>
      </c>
      <c r="W1559" s="1">
        <f t="shared" si="98"/>
        <v>0.11081784080524998</v>
      </c>
      <c r="X1559" s="1">
        <f t="shared" si="99"/>
        <v>741.58572970260059</v>
      </c>
    </row>
    <row r="1560" spans="1:24" hidden="1" x14ac:dyDescent="0.3">
      <c r="A1560" s="18" t="str">
        <f t="shared" si="96"/>
        <v>ConstMin - Crawler Tractors_2020_9999</v>
      </c>
      <c r="B1560" s="1" t="s">
        <v>40</v>
      </c>
      <c r="C1560" s="1">
        <v>2020</v>
      </c>
      <c r="D1560" s="1" t="s">
        <v>86</v>
      </c>
      <c r="E1560" s="1">
        <v>2020</v>
      </c>
      <c r="F1560" s="1">
        <v>9999</v>
      </c>
      <c r="G1560" s="1" t="s">
        <v>5</v>
      </c>
      <c r="H1560" s="1">
        <v>3.9026739575104604E-6</v>
      </c>
      <c r="I1560" s="1">
        <v>4.7222354885876599E-6</v>
      </c>
      <c r="J1560" s="1">
        <v>5.61985049881506E-6</v>
      </c>
      <c r="K1560" s="1">
        <v>8.7407543456882698E-5</v>
      </c>
      <c r="L1560" s="1">
        <v>2.11570442917426E-4</v>
      </c>
      <c r="M1560" s="1">
        <v>4.9513143891590498E-2</v>
      </c>
      <c r="N1560" s="1">
        <v>1.651147255777E-6</v>
      </c>
      <c r="O1560" s="1">
        <v>1.51905547531484E-6</v>
      </c>
      <c r="P1560" s="1">
        <v>4.5765648941820399E-7</v>
      </c>
      <c r="Q1560" s="1">
        <v>4.0411962435523101E-7</v>
      </c>
      <c r="R1560" s="1">
        <v>1606.39942458107</v>
      </c>
      <c r="S1560" s="1">
        <v>68.463292479505995</v>
      </c>
      <c r="T1560" s="1">
        <v>9.4573668626517296E-2</v>
      </c>
      <c r="U1560" s="1">
        <v>72502.626735796803</v>
      </c>
      <c r="V1560" s="1">
        <f t="shared" si="97"/>
        <v>2.1566640560259729E-2</v>
      </c>
      <c r="W1560" s="1">
        <f t="shared" si="98"/>
        <v>0.96625077394006675</v>
      </c>
      <c r="X1560" s="1">
        <f t="shared" si="99"/>
        <v>723.91494877792786</v>
      </c>
    </row>
    <row r="1561" spans="1:24" hidden="1" x14ac:dyDescent="0.3">
      <c r="A1561" s="18" t="str">
        <f t="shared" si="96"/>
        <v>ConstMin - Crawler Tractors_2021_100</v>
      </c>
      <c r="B1561" s="1" t="s">
        <v>40</v>
      </c>
      <c r="C1561" s="1">
        <v>2020</v>
      </c>
      <c r="D1561" s="1" t="s">
        <v>86</v>
      </c>
      <c r="E1561" s="1">
        <v>2021</v>
      </c>
      <c r="F1561" s="1">
        <v>100</v>
      </c>
      <c r="G1561" s="1" t="s">
        <v>5</v>
      </c>
      <c r="H1561" s="1">
        <v>2.19771179546153E-5</v>
      </c>
      <c r="I1561" s="1">
        <v>2.6592312725084502E-5</v>
      </c>
      <c r="J1561" s="1">
        <v>3.1647049854646097E-5</v>
      </c>
      <c r="K1561" s="1">
        <v>1.16101549692043E-3</v>
      </c>
      <c r="L1561" s="1">
        <v>5.0086556576136297E-4</v>
      </c>
      <c r="M1561" s="1">
        <v>0.197498961074666</v>
      </c>
      <c r="N1561" s="1">
        <v>3.4078548488485399E-6</v>
      </c>
      <c r="O1561" s="1">
        <v>3.1352264609406499E-6</v>
      </c>
      <c r="P1561" s="1">
        <v>1.8253165244870801E-6</v>
      </c>
      <c r="Q1561" s="1">
        <v>1.6119599703625001E-6</v>
      </c>
      <c r="R1561" s="1">
        <v>6407.6362858386001</v>
      </c>
      <c r="S1561" s="1">
        <v>3187.3935011837798</v>
      </c>
      <c r="T1561" s="1">
        <v>3.9720940823137201</v>
      </c>
      <c r="U1561" s="1">
        <v>289369.79571461299</v>
      </c>
      <c r="V1561" s="1">
        <f t="shared" si="97"/>
        <v>3.0429268506631739E-2</v>
      </c>
      <c r="W1561" s="1">
        <f t="shared" si="98"/>
        <v>0.57313453492526578</v>
      </c>
      <c r="X1561" s="1">
        <f t="shared" si="99"/>
        <v>802.4466276808688</v>
      </c>
    </row>
    <row r="1562" spans="1:24" hidden="1" x14ac:dyDescent="0.3">
      <c r="A1562" s="18" t="str">
        <f t="shared" si="96"/>
        <v>ConstMin - Crawler Tractors_2021_175</v>
      </c>
      <c r="B1562" s="1" t="s">
        <v>40</v>
      </c>
      <c r="C1562" s="1">
        <v>2020</v>
      </c>
      <c r="D1562" s="1" t="s">
        <v>86</v>
      </c>
      <c r="E1562" s="1">
        <v>2021</v>
      </c>
      <c r="F1562" s="1">
        <v>175</v>
      </c>
      <c r="G1562" s="1" t="s">
        <v>5</v>
      </c>
      <c r="H1562" s="1">
        <v>1.3034019537209199E-5</v>
      </c>
      <c r="I1562" s="1">
        <v>1.57711636400231E-5</v>
      </c>
      <c r="J1562" s="1">
        <v>1.87689881335813E-5</v>
      </c>
      <c r="K1562" s="1">
        <v>8.6048158061497295E-4</v>
      </c>
      <c r="L1562" s="1">
        <v>8.0902294403005994E-5</v>
      </c>
      <c r="M1562" s="1">
        <v>0.16536233665886799</v>
      </c>
      <c r="N1562" s="1">
        <v>2.7572231020209702E-6</v>
      </c>
      <c r="O1562" s="1">
        <v>2.5366452538592901E-6</v>
      </c>
      <c r="P1562" s="1">
        <v>1.52846578765002E-6</v>
      </c>
      <c r="Q1562" s="1">
        <v>1.34966516203054E-6</v>
      </c>
      <c r="R1562" s="1">
        <v>5364.9988988338901</v>
      </c>
      <c r="S1562" s="1">
        <v>1698.39600758096</v>
      </c>
      <c r="T1562" s="1">
        <v>2.2697680470364099</v>
      </c>
      <c r="U1562" s="1">
        <v>243507.52758692001</v>
      </c>
      <c r="V1562" s="1">
        <f t="shared" si="97"/>
        <v>2.1445686224731395E-2</v>
      </c>
      <c r="W1562" s="1">
        <f t="shared" si="98"/>
        <v>0.11001123697840015</v>
      </c>
      <c r="X1562" s="1">
        <f t="shared" si="99"/>
        <v>748.26853334133466</v>
      </c>
    </row>
    <row r="1563" spans="1:24" hidden="1" x14ac:dyDescent="0.3">
      <c r="A1563" s="18" t="str">
        <f t="shared" si="96"/>
        <v>ConstMin - Crawler Tractors_2021_300</v>
      </c>
      <c r="B1563" s="1" t="s">
        <v>40</v>
      </c>
      <c r="C1563" s="1">
        <v>2020</v>
      </c>
      <c r="D1563" s="1" t="s">
        <v>86</v>
      </c>
      <c r="E1563" s="1">
        <v>2021</v>
      </c>
      <c r="F1563" s="1">
        <v>300</v>
      </c>
      <c r="G1563" s="1" t="s">
        <v>5</v>
      </c>
      <c r="H1563" s="1">
        <v>8.8799584781289498E-6</v>
      </c>
      <c r="I1563" s="1">
        <v>1.0744749758536E-5</v>
      </c>
      <c r="J1563" s="1">
        <v>1.2787140208505601E-5</v>
      </c>
      <c r="K1563" s="1">
        <v>1.9975114142592901E-4</v>
      </c>
      <c r="L1563" s="1">
        <v>5.5117994340361298E-5</v>
      </c>
      <c r="M1563" s="1">
        <v>0.112659849801908</v>
      </c>
      <c r="N1563" s="1">
        <v>1.86331336118267E-6</v>
      </c>
      <c r="O1563" s="1">
        <v>1.71424829228805E-6</v>
      </c>
      <c r="P1563" s="1">
        <v>1.0413297824838899E-6</v>
      </c>
      <c r="Q1563" s="1">
        <v>9.1951454913766E-7</v>
      </c>
      <c r="R1563" s="1">
        <v>3655.1247541748799</v>
      </c>
      <c r="S1563" s="1">
        <v>808.26771491213401</v>
      </c>
      <c r="T1563" s="1">
        <v>1.0403103548916901</v>
      </c>
      <c r="U1563" s="1">
        <v>165254.00825794399</v>
      </c>
      <c r="V1563" s="1">
        <f t="shared" si="97"/>
        <v>2.1529448443449777E-2</v>
      </c>
      <c r="W1563" s="1">
        <f t="shared" si="98"/>
        <v>0.11044091711065131</v>
      </c>
      <c r="X1563" s="1">
        <f t="shared" si="99"/>
        <v>776.94863952044886</v>
      </c>
    </row>
    <row r="1564" spans="1:24" hidden="1" x14ac:dyDescent="0.3">
      <c r="A1564" s="18" t="str">
        <f t="shared" si="96"/>
        <v>ConstMin - Crawler Tractors_2021_600</v>
      </c>
      <c r="B1564" s="1" t="s">
        <v>40</v>
      </c>
      <c r="C1564" s="1">
        <v>2020</v>
      </c>
      <c r="D1564" s="1" t="s">
        <v>86</v>
      </c>
      <c r="E1564" s="1">
        <v>2021</v>
      </c>
      <c r="F1564" s="1">
        <v>600</v>
      </c>
      <c r="G1564" s="1" t="s">
        <v>5</v>
      </c>
      <c r="H1564" s="1">
        <v>3.7862182304074903E-5</v>
      </c>
      <c r="I1564" s="1">
        <v>4.5813240587930698E-5</v>
      </c>
      <c r="J1564" s="1">
        <v>5.4521542517867898E-5</v>
      </c>
      <c r="K1564" s="1">
        <v>8.4799303788804297E-4</v>
      </c>
      <c r="L1564" s="1">
        <v>2.35010958113111E-4</v>
      </c>
      <c r="M1564" s="1">
        <v>0.480356724871569</v>
      </c>
      <c r="N1564" s="1">
        <v>7.9447567625994005E-6</v>
      </c>
      <c r="O1564" s="1">
        <v>7.3091762215914504E-6</v>
      </c>
      <c r="P1564" s="1">
        <v>4.44000027254353E-6</v>
      </c>
      <c r="Q1564" s="1">
        <v>3.92060701369799E-6</v>
      </c>
      <c r="R1564" s="1">
        <v>15584.6449200814</v>
      </c>
      <c r="S1564" s="1">
        <v>1830.4700325183101</v>
      </c>
      <c r="T1564" s="1">
        <v>2.2697680470364099</v>
      </c>
      <c r="U1564" s="1">
        <v>704369.10922854498</v>
      </c>
      <c r="V1564" s="1">
        <f t="shared" si="97"/>
        <v>2.1536707608949754E-2</v>
      </c>
      <c r="W1564" s="1">
        <f t="shared" si="98"/>
        <v>0.11047815489207291</v>
      </c>
      <c r="X1564" s="1">
        <f t="shared" si="99"/>
        <v>806.45686897756696</v>
      </c>
    </row>
    <row r="1565" spans="1:24" hidden="1" x14ac:dyDescent="0.3">
      <c r="A1565" s="18" t="str">
        <f t="shared" si="96"/>
        <v>ConstMin - Excavators_1963_100</v>
      </c>
      <c r="B1565" s="1" t="s">
        <v>40</v>
      </c>
      <c r="C1565" s="1">
        <v>2020</v>
      </c>
      <c r="D1565" s="1" t="s">
        <v>87</v>
      </c>
      <c r="E1565" s="1">
        <v>1963</v>
      </c>
      <c r="F1565" s="1">
        <v>100</v>
      </c>
      <c r="G1565" s="1" t="s">
        <v>5</v>
      </c>
      <c r="H1565" s="1">
        <v>3.34066542095101E-6</v>
      </c>
      <c r="I1565" s="1">
        <v>4.0422051593507299E-6</v>
      </c>
      <c r="J1565" s="1">
        <v>4.8105582061694603E-6</v>
      </c>
      <c r="K1565" s="1">
        <v>1.3103866535973999E-5</v>
      </c>
      <c r="L1565" s="1">
        <v>3.2011975131706003E-5</v>
      </c>
      <c r="M1565" s="1">
        <v>1.09410888005111E-3</v>
      </c>
      <c r="N1565" s="1">
        <v>2.3470591462308599E-6</v>
      </c>
      <c r="O1565" s="1">
        <v>2.1592944145323899E-6</v>
      </c>
      <c r="P1565" s="1">
        <v>1.00153592195193E-8</v>
      </c>
      <c r="Q1565" s="1">
        <v>8.9299695971249996E-9</v>
      </c>
      <c r="R1565" s="1">
        <v>35.497157667696797</v>
      </c>
      <c r="S1565" s="1">
        <v>21.140275350889599</v>
      </c>
      <c r="T1565" s="1">
        <v>9.4762780668425195E-2</v>
      </c>
      <c r="U1565" s="1">
        <v>1796.9234048256201</v>
      </c>
      <c r="V1565" s="1">
        <f t="shared" si="97"/>
        <v>0.74486469024363389</v>
      </c>
      <c r="W1565" s="1">
        <f t="shared" si="98"/>
        <v>5.8989064138434495</v>
      </c>
      <c r="X1565" s="1">
        <f t="shared" si="99"/>
        <v>223.08627080983817</v>
      </c>
    </row>
    <row r="1566" spans="1:24" hidden="1" x14ac:dyDescent="0.3">
      <c r="A1566" s="18" t="str">
        <f t="shared" si="96"/>
        <v>ConstMin - Excavators_1965_25</v>
      </c>
      <c r="B1566" s="1" t="s">
        <v>40</v>
      </c>
      <c r="C1566" s="1">
        <v>2020</v>
      </c>
      <c r="D1566" s="1" t="s">
        <v>87</v>
      </c>
      <c r="E1566" s="1">
        <v>1965</v>
      </c>
      <c r="F1566" s="1">
        <v>25</v>
      </c>
      <c r="G1566" s="1" t="s">
        <v>5</v>
      </c>
      <c r="H1566" s="1">
        <v>0</v>
      </c>
      <c r="I1566" s="1">
        <v>0</v>
      </c>
      <c r="J1566" s="1">
        <v>0</v>
      </c>
      <c r="K1566" s="1">
        <v>0</v>
      </c>
      <c r="L1566" s="1">
        <v>0</v>
      </c>
      <c r="M1566" s="1">
        <v>0</v>
      </c>
      <c r="N1566" s="1">
        <v>0</v>
      </c>
      <c r="O1566" s="1">
        <v>0</v>
      </c>
      <c r="P1566" s="1">
        <v>0</v>
      </c>
      <c r="Q1566" s="1">
        <v>0</v>
      </c>
      <c r="R1566" s="1">
        <v>0</v>
      </c>
      <c r="S1566" s="1">
        <v>0</v>
      </c>
      <c r="T1566" s="1">
        <v>0</v>
      </c>
      <c r="U1566" s="1">
        <v>0</v>
      </c>
      <c r="V1566" s="1">
        <f t="shared" si="97"/>
        <v>0</v>
      </c>
      <c r="W1566" s="1">
        <f t="shared" si="98"/>
        <v>0</v>
      </c>
      <c r="X1566" s="1" t="e">
        <f t="shared" si="99"/>
        <v>#DIV/0!</v>
      </c>
    </row>
    <row r="1567" spans="1:24" hidden="1" x14ac:dyDescent="0.3">
      <c r="A1567" s="18" t="str">
        <f t="shared" si="96"/>
        <v>ConstMin - Excavators_1969_50</v>
      </c>
      <c r="B1567" s="1" t="s">
        <v>40</v>
      </c>
      <c r="C1567" s="1">
        <v>2020</v>
      </c>
      <c r="D1567" s="1" t="s">
        <v>87</v>
      </c>
      <c r="E1567" s="1">
        <v>1969</v>
      </c>
      <c r="F1567" s="1">
        <v>50</v>
      </c>
      <c r="G1567" s="1" t="s">
        <v>5</v>
      </c>
      <c r="H1567" s="1">
        <v>1.27514186806845E-5</v>
      </c>
      <c r="I1567" s="1">
        <v>1.5429216603628199E-5</v>
      </c>
      <c r="J1567" s="1">
        <v>1.8362042900185599E-5</v>
      </c>
      <c r="K1567" s="1">
        <v>4.2398315093501498E-5</v>
      </c>
      <c r="L1567" s="1">
        <v>2.9194637583834699E-5</v>
      </c>
      <c r="M1567" s="1">
        <v>2.2309361168271801E-3</v>
      </c>
      <c r="N1567" s="1">
        <v>4.0136868928815501E-6</v>
      </c>
      <c r="O1567" s="1">
        <v>3.69259194145102E-6</v>
      </c>
      <c r="P1567" s="1">
        <v>2.0243568196512901E-8</v>
      </c>
      <c r="Q1567" s="1">
        <v>1.8208600679179299E-8</v>
      </c>
      <c r="R1567" s="1">
        <v>72.380265373473804</v>
      </c>
      <c r="S1567" s="1">
        <v>96.822461107074702</v>
      </c>
      <c r="T1567" s="1">
        <v>0.3790511226737</v>
      </c>
      <c r="U1567" s="1">
        <v>3146.72998597992</v>
      </c>
      <c r="V1567" s="1">
        <f t="shared" si="97"/>
        <v>1.6235774022859675</v>
      </c>
      <c r="W1567" s="1">
        <f t="shared" si="98"/>
        <v>3.0720778032175988</v>
      </c>
      <c r="X1567" s="1">
        <f t="shared" si="99"/>
        <v>255.43378007726611</v>
      </c>
    </row>
    <row r="1568" spans="1:24" hidden="1" x14ac:dyDescent="0.3">
      <c r="A1568" s="18" t="str">
        <f t="shared" si="96"/>
        <v>ConstMin - Excavators_1969_100</v>
      </c>
      <c r="B1568" s="1" t="s">
        <v>40</v>
      </c>
      <c r="C1568" s="1">
        <v>2020</v>
      </c>
      <c r="D1568" s="1" t="s">
        <v>87</v>
      </c>
      <c r="E1568" s="1">
        <v>1969</v>
      </c>
      <c r="F1568" s="1">
        <v>100</v>
      </c>
      <c r="G1568" s="1" t="s">
        <v>5</v>
      </c>
      <c r="H1568" s="1">
        <v>8.3149714207470908E-6</v>
      </c>
      <c r="I1568" s="1">
        <v>1.00611154191039E-5</v>
      </c>
      <c r="J1568" s="1">
        <v>1.19735588458758E-5</v>
      </c>
      <c r="K1568" s="1">
        <v>3.2615740284727499E-5</v>
      </c>
      <c r="L1568" s="1">
        <v>7.9678334942631497E-5</v>
      </c>
      <c r="M1568" s="1">
        <v>2.7232550771937999E-3</v>
      </c>
      <c r="N1568" s="1">
        <v>5.8418689885313197E-6</v>
      </c>
      <c r="O1568" s="1">
        <v>5.3745194694488099E-6</v>
      </c>
      <c r="P1568" s="1">
        <v>2.4928394551739199E-8</v>
      </c>
      <c r="Q1568" s="1">
        <v>2.2226841850895901E-8</v>
      </c>
      <c r="R1568" s="1">
        <v>88.353011850144398</v>
      </c>
      <c r="S1568" s="1">
        <v>58.5585627219644</v>
      </c>
      <c r="T1568" s="1">
        <v>0.18952556133685</v>
      </c>
      <c r="U1568" s="1">
        <v>4479.7300482302699</v>
      </c>
      <c r="V1568" s="1">
        <f t="shared" si="97"/>
        <v>0.74367449628049942</v>
      </c>
      <c r="W1568" s="1">
        <f t="shared" si="98"/>
        <v>5.889480751847687</v>
      </c>
      <c r="X1568" s="1">
        <f t="shared" si="99"/>
        <v>308.97448507162761</v>
      </c>
    </row>
    <row r="1569" spans="1:24" hidden="1" x14ac:dyDescent="0.3">
      <c r="A1569" s="18" t="str">
        <f t="shared" si="96"/>
        <v>ConstMin - Excavators_1969_175</v>
      </c>
      <c r="B1569" s="1" t="s">
        <v>40</v>
      </c>
      <c r="C1569" s="1">
        <v>2020</v>
      </c>
      <c r="D1569" s="1" t="s">
        <v>87</v>
      </c>
      <c r="E1569" s="1">
        <v>1969</v>
      </c>
      <c r="F1569" s="1">
        <v>175</v>
      </c>
      <c r="G1569" s="1" t="s">
        <v>5</v>
      </c>
      <c r="H1569" s="1">
        <v>3.6456025792323597E-5</v>
      </c>
      <c r="I1569" s="1">
        <v>4.4111791208711502E-5</v>
      </c>
      <c r="J1569" s="1">
        <v>5.2496677140945902E-5</v>
      </c>
      <c r="K1569" s="1">
        <v>1.4283483058230101E-4</v>
      </c>
      <c r="L1569" s="1">
        <v>4.1025162085536401E-4</v>
      </c>
      <c r="M1569" s="1">
        <v>1.30214249996282E-2</v>
      </c>
      <c r="N1569" s="1">
        <v>2.5603735238910301E-5</v>
      </c>
      <c r="O1569" s="1">
        <v>2.3555436419797399E-5</v>
      </c>
      <c r="P1569" s="1">
        <v>1.19295850880507E-7</v>
      </c>
      <c r="Q1569" s="1">
        <v>1.06279120367336E-7</v>
      </c>
      <c r="R1569" s="1">
        <v>422.46579357650398</v>
      </c>
      <c r="S1569" s="1">
        <v>157.07224585711</v>
      </c>
      <c r="T1569" s="1">
        <v>0.758102245347401</v>
      </c>
      <c r="U1569" s="1">
        <v>21440.361559495501</v>
      </c>
      <c r="V1569" s="1">
        <f t="shared" si="97"/>
        <v>0.68125733143821399</v>
      </c>
      <c r="W1569" s="1">
        <f t="shared" si="98"/>
        <v>6.3358779315887812</v>
      </c>
      <c r="X1569" s="1">
        <f t="shared" si="99"/>
        <v>207.19137401463772</v>
      </c>
    </row>
    <row r="1570" spans="1:24" hidden="1" x14ac:dyDescent="0.3">
      <c r="A1570" s="18" t="str">
        <f t="shared" si="96"/>
        <v>ConstMin - Excavators_1969_300</v>
      </c>
      <c r="B1570" s="1" t="s">
        <v>40</v>
      </c>
      <c r="C1570" s="1">
        <v>2020</v>
      </c>
      <c r="D1570" s="1" t="s">
        <v>87</v>
      </c>
      <c r="E1570" s="1">
        <v>1969</v>
      </c>
      <c r="F1570" s="1">
        <v>300</v>
      </c>
      <c r="G1570" s="1" t="s">
        <v>5</v>
      </c>
      <c r="H1570" s="1">
        <v>2.2671795596096501E-5</v>
      </c>
      <c r="I1570" s="1">
        <v>2.74328726712767E-5</v>
      </c>
      <c r="J1570" s="1">
        <v>3.2647385658378897E-5</v>
      </c>
      <c r="K1570" s="1">
        <v>8.88281707230657E-5</v>
      </c>
      <c r="L1570" s="1">
        <v>2.55133155324863E-4</v>
      </c>
      <c r="M1570" s="1">
        <v>8.0979503263253708E-3</v>
      </c>
      <c r="N1570" s="1">
        <v>1.5922817674640098E-5</v>
      </c>
      <c r="O1570" s="1">
        <v>1.46489922606689E-5</v>
      </c>
      <c r="P1570" s="1">
        <v>7.4189412801950905E-8</v>
      </c>
      <c r="Q1570" s="1">
        <v>6.6094381950117904E-8</v>
      </c>
      <c r="R1570" s="1">
        <v>262.72908003938301</v>
      </c>
      <c r="S1570" s="1">
        <v>59.404173735999997</v>
      </c>
      <c r="T1570" s="1">
        <v>0.28428834200527497</v>
      </c>
      <c r="U1570" s="1">
        <v>13167.925178146599</v>
      </c>
      <c r="V1570" s="1">
        <f t="shared" si="97"/>
        <v>0.68983073192215316</v>
      </c>
      <c r="W1570" s="1">
        <f t="shared" si="98"/>
        <v>6.4156128810978021</v>
      </c>
      <c r="X1570" s="1">
        <f t="shared" si="99"/>
        <v>208.95747365854965</v>
      </c>
    </row>
    <row r="1571" spans="1:24" hidden="1" x14ac:dyDescent="0.3">
      <c r="A1571" s="18" t="str">
        <f t="shared" si="96"/>
        <v>ConstMin - Excavators_1969_600</v>
      </c>
      <c r="B1571" s="1" t="s">
        <v>40</v>
      </c>
      <c r="C1571" s="1">
        <v>2020</v>
      </c>
      <c r="D1571" s="1" t="s">
        <v>87</v>
      </c>
      <c r="E1571" s="1">
        <v>1969</v>
      </c>
      <c r="F1571" s="1">
        <v>600</v>
      </c>
      <c r="G1571" s="1" t="s">
        <v>5</v>
      </c>
      <c r="H1571" s="1">
        <v>4.4648266755036398E-5</v>
      </c>
      <c r="I1571" s="1">
        <v>5.4024402773594103E-5</v>
      </c>
      <c r="J1571" s="1">
        <v>6.4293504127252505E-5</v>
      </c>
      <c r="K1571" s="1">
        <v>4.9226038452776901E-4</v>
      </c>
      <c r="L1571" s="1">
        <v>5.4210695426053495E-4</v>
      </c>
      <c r="M1571" s="1">
        <v>1.83252161967426E-2</v>
      </c>
      <c r="N1571" s="1">
        <v>3.0275263040296701E-5</v>
      </c>
      <c r="O1571" s="1">
        <v>2.7853241997073001E-5</v>
      </c>
      <c r="P1571" s="1">
        <v>1.6808626350374599E-7</v>
      </c>
      <c r="Q1571" s="1">
        <v>1.4956795112567699E-7</v>
      </c>
      <c r="R1571" s="1">
        <v>594.54145788490098</v>
      </c>
      <c r="S1571" s="1">
        <v>92.700107413651196</v>
      </c>
      <c r="T1571" s="1">
        <v>0.3790511226737</v>
      </c>
      <c r="U1571" s="1">
        <v>30243.410043703701</v>
      </c>
      <c r="V1571" s="1">
        <f t="shared" si="97"/>
        <v>0.59149055960433461</v>
      </c>
      <c r="W1571" s="1">
        <f t="shared" si="98"/>
        <v>5.9353019983349506</v>
      </c>
      <c r="X1571" s="1">
        <f t="shared" si="99"/>
        <v>244.55832437528639</v>
      </c>
    </row>
    <row r="1572" spans="1:24" hidden="1" x14ac:dyDescent="0.3">
      <c r="A1572" s="18" t="str">
        <f t="shared" si="96"/>
        <v>ConstMin - Excavators_1970_300</v>
      </c>
      <c r="B1572" s="1" t="s">
        <v>40</v>
      </c>
      <c r="C1572" s="1">
        <v>2020</v>
      </c>
      <c r="D1572" s="1" t="s">
        <v>87</v>
      </c>
      <c r="E1572" s="1">
        <v>1970</v>
      </c>
      <c r="F1572" s="1">
        <v>300</v>
      </c>
      <c r="G1572" s="1" t="s">
        <v>5</v>
      </c>
      <c r="H1572" s="1">
        <v>7.0564825909899798E-6</v>
      </c>
      <c r="I1572" s="1">
        <v>8.5383439350978805E-6</v>
      </c>
      <c r="J1572" s="1">
        <v>1.01613349310255E-5</v>
      </c>
      <c r="K1572" s="1">
        <v>3.3180665288992398E-5</v>
      </c>
      <c r="L1572" s="1">
        <v>8.8503695952363802E-5</v>
      </c>
      <c r="M1572" s="1">
        <v>3.0248892566118999E-3</v>
      </c>
      <c r="N1572" s="1">
        <v>5.0980900645683997E-6</v>
      </c>
      <c r="O1572" s="1">
        <v>4.6902428594029303E-6</v>
      </c>
      <c r="P1572" s="1">
        <v>2.77549067905613E-8</v>
      </c>
      <c r="Q1572" s="1">
        <v>2.46887394744044E-8</v>
      </c>
      <c r="R1572" s="1">
        <v>98.139200610691304</v>
      </c>
      <c r="S1572" s="1">
        <v>21.140275350889599</v>
      </c>
      <c r="T1572" s="1">
        <v>9.4762780668425195E-2</v>
      </c>
      <c r="U1572" s="1">
        <v>4967.9647074590703</v>
      </c>
      <c r="V1572" s="1">
        <f t="shared" si="97"/>
        <v>0.56909365490747099</v>
      </c>
      <c r="W1572" s="1">
        <f t="shared" si="98"/>
        <v>5.8989064138434548</v>
      </c>
      <c r="X1572" s="1">
        <f t="shared" si="99"/>
        <v>223.08627080983817</v>
      </c>
    </row>
    <row r="1573" spans="1:24" hidden="1" x14ac:dyDescent="0.3">
      <c r="A1573" s="18" t="str">
        <f t="shared" si="96"/>
        <v>ConstMin - Excavators_1971_25</v>
      </c>
      <c r="B1573" s="1" t="s">
        <v>40</v>
      </c>
      <c r="C1573" s="1">
        <v>2020</v>
      </c>
      <c r="D1573" s="1" t="s">
        <v>87</v>
      </c>
      <c r="E1573" s="1">
        <v>1971</v>
      </c>
      <c r="F1573" s="1">
        <v>25</v>
      </c>
      <c r="G1573" s="1" t="s">
        <v>5</v>
      </c>
      <c r="H1573" s="1">
        <v>0</v>
      </c>
      <c r="I1573" s="1">
        <v>0</v>
      </c>
      <c r="J1573" s="1">
        <v>0</v>
      </c>
      <c r="K1573" s="1">
        <v>0</v>
      </c>
      <c r="L1573" s="1">
        <v>0</v>
      </c>
      <c r="M1573" s="1">
        <v>0</v>
      </c>
      <c r="N1573" s="1">
        <v>0</v>
      </c>
      <c r="O1573" s="1">
        <v>0</v>
      </c>
      <c r="P1573" s="1">
        <v>0</v>
      </c>
      <c r="Q1573" s="1">
        <v>0</v>
      </c>
      <c r="R1573" s="1">
        <v>0</v>
      </c>
      <c r="S1573" s="1">
        <v>0</v>
      </c>
      <c r="T1573" s="1">
        <v>0</v>
      </c>
      <c r="U1573" s="1">
        <v>0</v>
      </c>
      <c r="V1573" s="1">
        <f t="shared" si="97"/>
        <v>0</v>
      </c>
      <c r="W1573" s="1">
        <f t="shared" si="98"/>
        <v>0</v>
      </c>
      <c r="X1573" s="1" t="e">
        <f t="shared" si="99"/>
        <v>#DIV/0!</v>
      </c>
    </row>
    <row r="1574" spans="1:24" hidden="1" x14ac:dyDescent="0.3">
      <c r="A1574" s="18" t="str">
        <f t="shared" si="96"/>
        <v>ConstMin - Excavators_1972_25</v>
      </c>
      <c r="B1574" s="1" t="s">
        <v>40</v>
      </c>
      <c r="C1574" s="1">
        <v>2020</v>
      </c>
      <c r="D1574" s="1" t="s">
        <v>87</v>
      </c>
      <c r="E1574" s="1">
        <v>1972</v>
      </c>
      <c r="F1574" s="1">
        <v>25</v>
      </c>
      <c r="G1574" s="1" t="s">
        <v>5</v>
      </c>
      <c r="H1574" s="1">
        <v>0</v>
      </c>
      <c r="I1574" s="1">
        <v>0</v>
      </c>
      <c r="J1574" s="1">
        <v>0</v>
      </c>
      <c r="K1574" s="1">
        <v>0</v>
      </c>
      <c r="L1574" s="1">
        <v>0</v>
      </c>
      <c r="M1574" s="1">
        <v>0</v>
      </c>
      <c r="N1574" s="1">
        <v>0</v>
      </c>
      <c r="O1574" s="1">
        <v>0</v>
      </c>
      <c r="P1574" s="1">
        <v>0</v>
      </c>
      <c r="Q1574" s="1">
        <v>0</v>
      </c>
      <c r="R1574" s="1">
        <v>0</v>
      </c>
      <c r="S1574" s="1">
        <v>0</v>
      </c>
      <c r="T1574" s="1">
        <v>0</v>
      </c>
      <c r="U1574" s="1">
        <v>0</v>
      </c>
      <c r="V1574" s="1">
        <f t="shared" si="97"/>
        <v>0</v>
      </c>
      <c r="W1574" s="1">
        <f t="shared" si="98"/>
        <v>0</v>
      </c>
      <c r="X1574" s="1" t="e">
        <f t="shared" si="99"/>
        <v>#DIV/0!</v>
      </c>
    </row>
    <row r="1575" spans="1:24" hidden="1" x14ac:dyDescent="0.3">
      <c r="A1575" s="18" t="str">
        <f t="shared" si="96"/>
        <v>ConstMin - Excavators_1972_50</v>
      </c>
      <c r="B1575" s="1" t="s">
        <v>40</v>
      </c>
      <c r="C1575" s="1">
        <v>2020</v>
      </c>
      <c r="D1575" s="1" t="s">
        <v>87</v>
      </c>
      <c r="E1575" s="1">
        <v>1972</v>
      </c>
      <c r="F1575" s="1">
        <v>50</v>
      </c>
      <c r="G1575" s="1" t="s">
        <v>5</v>
      </c>
      <c r="H1575" s="1">
        <v>3.43523441244001E-6</v>
      </c>
      <c r="I1575" s="1">
        <v>4.1566336390524202E-6</v>
      </c>
      <c r="J1575" s="1">
        <v>4.9467375539136197E-6</v>
      </c>
      <c r="K1575" s="1">
        <v>1.14221134672093E-5</v>
      </c>
      <c r="L1575" s="1">
        <v>7.8650404475088592E-6</v>
      </c>
      <c r="M1575" s="1">
        <v>6.0101457825151099E-4</v>
      </c>
      <c r="N1575" s="1">
        <v>1.08128794767532E-6</v>
      </c>
      <c r="O1575" s="1">
        <v>9.9478491186129909E-7</v>
      </c>
      <c r="P1575" s="1">
        <v>5.4536207962943602E-9</v>
      </c>
      <c r="Q1575" s="1">
        <v>4.9054001928621196E-9</v>
      </c>
      <c r="R1575" s="1">
        <v>19.499256092119001</v>
      </c>
      <c r="S1575" s="1">
        <v>21.140275350889599</v>
      </c>
      <c r="T1575" s="1">
        <v>9.4762780668425195E-2</v>
      </c>
      <c r="U1575" s="1">
        <v>887.89156473736602</v>
      </c>
      <c r="V1575" s="1">
        <f t="shared" si="97"/>
        <v>1.5501381995959862</v>
      </c>
      <c r="W1575" s="1">
        <f t="shared" si="98"/>
        <v>2.9331186478658138</v>
      </c>
      <c r="X1575" s="1">
        <f t="shared" si="99"/>
        <v>223.08627080983817</v>
      </c>
    </row>
    <row r="1576" spans="1:24" hidden="1" x14ac:dyDescent="0.3">
      <c r="A1576" s="18" t="str">
        <f t="shared" si="96"/>
        <v>ConstMin - Excavators_1972_300</v>
      </c>
      <c r="B1576" s="1" t="s">
        <v>40</v>
      </c>
      <c r="C1576" s="1">
        <v>2020</v>
      </c>
      <c r="D1576" s="1" t="s">
        <v>87</v>
      </c>
      <c r="E1576" s="1">
        <v>1972</v>
      </c>
      <c r="F1576" s="1">
        <v>300</v>
      </c>
      <c r="G1576" s="1" t="s">
        <v>5</v>
      </c>
      <c r="H1576" s="1">
        <v>1.31706873331526E-5</v>
      </c>
      <c r="I1576" s="1">
        <v>1.59365316731146E-5</v>
      </c>
      <c r="J1576" s="1">
        <v>1.8965789759739701E-5</v>
      </c>
      <c r="K1576" s="1">
        <v>1.9259392849102299E-4</v>
      </c>
      <c r="L1576" s="1">
        <v>1.8183995278847799E-4</v>
      </c>
      <c r="M1576" s="1">
        <v>7.1696311316290602E-3</v>
      </c>
      <c r="N1576" s="1">
        <v>8.4780433902241199E-6</v>
      </c>
      <c r="O1576" s="1">
        <v>7.7997999190061906E-6</v>
      </c>
      <c r="P1576" s="1">
        <v>6.5891674726550399E-8</v>
      </c>
      <c r="Q1576" s="1">
        <v>5.8517565477630899E-8</v>
      </c>
      <c r="R1576" s="1">
        <v>232.61078612831901</v>
      </c>
      <c r="S1576" s="1">
        <v>42.280550701779298</v>
      </c>
      <c r="T1576" s="1">
        <v>0.18952556133685</v>
      </c>
      <c r="U1576" s="1">
        <v>11775.133370445499</v>
      </c>
      <c r="V1576" s="1">
        <f t="shared" si="97"/>
        <v>0.44814295761710576</v>
      </c>
      <c r="W1576" s="1">
        <f t="shared" si="98"/>
        <v>5.113427182720061</v>
      </c>
      <c r="X1576" s="1">
        <f t="shared" si="99"/>
        <v>223.08627080983914</v>
      </c>
    </row>
    <row r="1577" spans="1:24" hidden="1" x14ac:dyDescent="0.3">
      <c r="A1577" s="18" t="str">
        <f t="shared" si="96"/>
        <v>ConstMin - Excavators_1973_25</v>
      </c>
      <c r="B1577" s="1" t="s">
        <v>40</v>
      </c>
      <c r="C1577" s="1">
        <v>2020</v>
      </c>
      <c r="D1577" s="1" t="s">
        <v>87</v>
      </c>
      <c r="E1577" s="1">
        <v>1973</v>
      </c>
      <c r="F1577" s="1">
        <v>25</v>
      </c>
      <c r="G1577" s="1" t="s">
        <v>5</v>
      </c>
      <c r="H1577" s="1">
        <v>0</v>
      </c>
      <c r="I1577" s="1">
        <v>0</v>
      </c>
      <c r="J1577" s="1">
        <v>0</v>
      </c>
      <c r="K1577" s="1">
        <v>0</v>
      </c>
      <c r="L1577" s="1">
        <v>0</v>
      </c>
      <c r="M1577" s="1">
        <v>0</v>
      </c>
      <c r="N1577" s="1">
        <v>0</v>
      </c>
      <c r="O1577" s="1">
        <v>0</v>
      </c>
      <c r="P1577" s="1">
        <v>0</v>
      </c>
      <c r="Q1577" s="1">
        <v>0</v>
      </c>
      <c r="R1577" s="1">
        <v>0</v>
      </c>
      <c r="S1577" s="1">
        <v>0</v>
      </c>
      <c r="T1577" s="1">
        <v>0</v>
      </c>
      <c r="U1577" s="1">
        <v>0</v>
      </c>
      <c r="V1577" s="1">
        <f t="shared" si="97"/>
        <v>0</v>
      </c>
      <c r="W1577" s="1">
        <f t="shared" si="98"/>
        <v>0</v>
      </c>
      <c r="X1577" s="1" t="e">
        <f t="shared" si="99"/>
        <v>#DIV/0!</v>
      </c>
    </row>
    <row r="1578" spans="1:24" hidden="1" x14ac:dyDescent="0.3">
      <c r="A1578" s="18" t="str">
        <f t="shared" si="96"/>
        <v>ConstMin - Excavators_1973_175</v>
      </c>
      <c r="B1578" s="1" t="s">
        <v>40</v>
      </c>
      <c r="C1578" s="1">
        <v>2020</v>
      </c>
      <c r="D1578" s="1" t="s">
        <v>87</v>
      </c>
      <c r="E1578" s="1">
        <v>1973</v>
      </c>
      <c r="F1578" s="1">
        <v>175</v>
      </c>
      <c r="G1578" s="1" t="s">
        <v>5</v>
      </c>
      <c r="H1578" s="1">
        <v>4.6438639782650096E-6</v>
      </c>
      <c r="I1578" s="1">
        <v>5.6190754137006603E-6</v>
      </c>
      <c r="J1578" s="1">
        <v>6.6871641287016097E-6</v>
      </c>
      <c r="K1578" s="1">
        <v>2.4014724724035501E-5</v>
      </c>
      <c r="L1578" s="1">
        <v>5.9134932852565898E-5</v>
      </c>
      <c r="M1578" s="1">
        <v>2.1892834934303098E-3</v>
      </c>
      <c r="N1578" s="1">
        <v>3.07481351093659E-6</v>
      </c>
      <c r="O1578" s="1">
        <v>2.8288284300616601E-6</v>
      </c>
      <c r="P1578" s="1">
        <v>2.0101695678079999E-8</v>
      </c>
      <c r="Q1578" s="1">
        <v>1.7868637566406501E-8</v>
      </c>
      <c r="R1578" s="1">
        <v>71.028891879527905</v>
      </c>
      <c r="S1578" s="1">
        <v>29.2792813609822</v>
      </c>
      <c r="T1578" s="1">
        <v>9.4762780668425195E-2</v>
      </c>
      <c r="U1578" s="1">
        <v>3601.3516074008098</v>
      </c>
      <c r="V1578" s="1">
        <f t="shared" si="97"/>
        <v>0.51663989211055428</v>
      </c>
      <c r="W1578" s="1">
        <f t="shared" si="98"/>
        <v>5.4370982910146886</v>
      </c>
      <c r="X1578" s="1">
        <f t="shared" si="99"/>
        <v>308.97448507162693</v>
      </c>
    </row>
    <row r="1579" spans="1:24" hidden="1" x14ac:dyDescent="0.3">
      <c r="A1579" s="18" t="str">
        <f t="shared" si="96"/>
        <v>ConstMin - Excavators_1973_750</v>
      </c>
      <c r="B1579" s="1" t="s">
        <v>40</v>
      </c>
      <c r="C1579" s="1">
        <v>2020</v>
      </c>
      <c r="D1579" s="1" t="s">
        <v>87</v>
      </c>
      <c r="E1579" s="1">
        <v>1973</v>
      </c>
      <c r="F1579" s="1">
        <v>750</v>
      </c>
      <c r="G1579" s="1" t="s">
        <v>5</v>
      </c>
      <c r="H1579" s="1">
        <v>1.7734318671210801E-5</v>
      </c>
      <c r="I1579" s="1">
        <v>2.14585255921651E-5</v>
      </c>
      <c r="J1579" s="1">
        <v>2.5537418886543598E-5</v>
      </c>
      <c r="K1579" s="1">
        <v>2.5932755182812801E-4</v>
      </c>
      <c r="L1579" s="1">
        <v>2.44847333198131E-4</v>
      </c>
      <c r="M1579" s="1">
        <v>9.6539018828039405E-3</v>
      </c>
      <c r="N1579" s="1">
        <v>1.14156778144849E-5</v>
      </c>
      <c r="O1579" s="1">
        <v>1.05024235893261E-5</v>
      </c>
      <c r="P1579" s="1">
        <v>8.8723080870579595E-8</v>
      </c>
      <c r="Q1579" s="1">
        <v>7.8793849386396994E-8</v>
      </c>
      <c r="R1579" s="1">
        <v>313.21021471497198</v>
      </c>
      <c r="S1579" s="1">
        <v>21.140275350889599</v>
      </c>
      <c r="T1579" s="1">
        <v>9.4762780668425195E-2</v>
      </c>
      <c r="U1579" s="1">
        <v>15855.206513167201</v>
      </c>
      <c r="V1579" s="1">
        <f t="shared" si="97"/>
        <v>0.44814295761710587</v>
      </c>
      <c r="W1579" s="1">
        <f t="shared" si="98"/>
        <v>5.1134271827200743</v>
      </c>
      <c r="X1579" s="1">
        <f t="shared" si="99"/>
        <v>223.08627080983817</v>
      </c>
    </row>
    <row r="1580" spans="1:24" hidden="1" x14ac:dyDescent="0.3">
      <c r="A1580" s="18" t="str">
        <f t="shared" si="96"/>
        <v>ConstMin - Excavators_1974_25</v>
      </c>
      <c r="B1580" s="1" t="s">
        <v>40</v>
      </c>
      <c r="C1580" s="1">
        <v>2020</v>
      </c>
      <c r="D1580" s="1" t="s">
        <v>87</v>
      </c>
      <c r="E1580" s="1">
        <v>1974</v>
      </c>
      <c r="F1580" s="1">
        <v>25</v>
      </c>
      <c r="G1580" s="1" t="s">
        <v>5</v>
      </c>
      <c r="H1580" s="1">
        <v>0</v>
      </c>
      <c r="I1580" s="1">
        <v>0</v>
      </c>
      <c r="J1580" s="1">
        <v>0</v>
      </c>
      <c r="K1580" s="1">
        <v>0</v>
      </c>
      <c r="L1580" s="1">
        <v>0</v>
      </c>
      <c r="M1580" s="1">
        <v>0</v>
      </c>
      <c r="N1580" s="1">
        <v>0</v>
      </c>
      <c r="O1580" s="1">
        <v>0</v>
      </c>
      <c r="P1580" s="1">
        <v>0</v>
      </c>
      <c r="Q1580" s="1">
        <v>0</v>
      </c>
      <c r="R1580" s="1">
        <v>0</v>
      </c>
      <c r="S1580" s="1">
        <v>0</v>
      </c>
      <c r="T1580" s="1">
        <v>0</v>
      </c>
      <c r="U1580" s="1">
        <v>0</v>
      </c>
      <c r="V1580" s="1">
        <f t="shared" si="97"/>
        <v>0</v>
      </c>
      <c r="W1580" s="1">
        <f t="shared" si="98"/>
        <v>0</v>
      </c>
      <c r="X1580" s="1" t="e">
        <f t="shared" si="99"/>
        <v>#DIV/0!</v>
      </c>
    </row>
    <row r="1581" spans="1:24" hidden="1" x14ac:dyDescent="0.3">
      <c r="A1581" s="18" t="str">
        <f t="shared" si="96"/>
        <v>ConstMin - Excavators_1975_25</v>
      </c>
      <c r="B1581" s="1" t="s">
        <v>40</v>
      </c>
      <c r="C1581" s="1">
        <v>2020</v>
      </c>
      <c r="D1581" s="1" t="s">
        <v>87</v>
      </c>
      <c r="E1581" s="1">
        <v>1975</v>
      </c>
      <c r="F1581" s="1">
        <v>25</v>
      </c>
      <c r="G1581" s="1" t="s">
        <v>5</v>
      </c>
      <c r="H1581" s="1">
        <v>0</v>
      </c>
      <c r="I1581" s="1">
        <v>0</v>
      </c>
      <c r="J1581" s="1">
        <v>0</v>
      </c>
      <c r="K1581" s="1">
        <v>0</v>
      </c>
      <c r="L1581" s="1">
        <v>0</v>
      </c>
      <c r="M1581" s="1">
        <v>0</v>
      </c>
      <c r="N1581" s="1">
        <v>0</v>
      </c>
      <c r="O1581" s="1">
        <v>0</v>
      </c>
      <c r="P1581" s="1">
        <v>0</v>
      </c>
      <c r="Q1581" s="1">
        <v>0</v>
      </c>
      <c r="R1581" s="1">
        <v>0</v>
      </c>
      <c r="S1581" s="1">
        <v>0</v>
      </c>
      <c r="T1581" s="1">
        <v>0</v>
      </c>
      <c r="U1581" s="1">
        <v>0</v>
      </c>
      <c r="V1581" s="1">
        <f t="shared" si="97"/>
        <v>0</v>
      </c>
      <c r="W1581" s="1">
        <f t="shared" si="98"/>
        <v>0</v>
      </c>
      <c r="X1581" s="1" t="e">
        <f t="shared" si="99"/>
        <v>#DIV/0!</v>
      </c>
    </row>
    <row r="1582" spans="1:24" hidden="1" x14ac:dyDescent="0.3">
      <c r="A1582" s="18" t="str">
        <f t="shared" si="96"/>
        <v>ConstMin - Excavators_1975_100</v>
      </c>
      <c r="B1582" s="1" t="s">
        <v>40</v>
      </c>
      <c r="C1582" s="1">
        <v>2020</v>
      </c>
      <c r="D1582" s="1" t="s">
        <v>87</v>
      </c>
      <c r="E1582" s="1">
        <v>1975</v>
      </c>
      <c r="F1582" s="1">
        <v>100</v>
      </c>
      <c r="G1582" s="1" t="s">
        <v>5</v>
      </c>
      <c r="H1582" s="1">
        <v>6.2490094344848399E-6</v>
      </c>
      <c r="I1582" s="1">
        <v>7.5613014157266599E-6</v>
      </c>
      <c r="J1582" s="1">
        <v>8.9985735856581801E-6</v>
      </c>
      <c r="K1582" s="1">
        <v>2.4511938579057299E-5</v>
      </c>
      <c r="L1582" s="1">
        <v>5.9881224069897197E-5</v>
      </c>
      <c r="M1582" s="1">
        <v>2.04662719915443E-3</v>
      </c>
      <c r="N1582" s="1">
        <v>4.3903812264789004E-6</v>
      </c>
      <c r="O1582" s="1">
        <v>4.0391507283605898E-6</v>
      </c>
      <c r="P1582" s="1">
        <v>1.8734613128277198E-8</v>
      </c>
      <c r="Q1582" s="1">
        <v>1.6704296069916102E-8</v>
      </c>
      <c r="R1582" s="1">
        <v>66.400565519574101</v>
      </c>
      <c r="S1582" s="1">
        <v>42.280550701779298</v>
      </c>
      <c r="T1582" s="1">
        <v>0.18952556133685</v>
      </c>
      <c r="U1582" s="1">
        <v>3361.3037807914602</v>
      </c>
      <c r="V1582" s="1">
        <f t="shared" si="97"/>
        <v>0.74486469024363255</v>
      </c>
      <c r="W1582" s="1">
        <f t="shared" si="98"/>
        <v>5.8989064138434468</v>
      </c>
      <c r="X1582" s="1">
        <f t="shared" si="99"/>
        <v>223.08627080983914</v>
      </c>
    </row>
    <row r="1583" spans="1:24" hidden="1" x14ac:dyDescent="0.3">
      <c r="A1583" s="18" t="str">
        <f t="shared" si="96"/>
        <v>ConstMin - Excavators_1975_600</v>
      </c>
      <c r="B1583" s="1" t="s">
        <v>40</v>
      </c>
      <c r="C1583" s="1">
        <v>2020</v>
      </c>
      <c r="D1583" s="1" t="s">
        <v>87</v>
      </c>
      <c r="E1583" s="1">
        <v>1975</v>
      </c>
      <c r="F1583" s="1">
        <v>600</v>
      </c>
      <c r="G1583" s="1" t="s">
        <v>5</v>
      </c>
      <c r="H1583" s="1">
        <v>1.07824657520962E-5</v>
      </c>
      <c r="I1583" s="1">
        <v>1.3046783560036399E-5</v>
      </c>
      <c r="J1583" s="1">
        <v>1.55267506830185E-5</v>
      </c>
      <c r="K1583" s="1">
        <v>1.5767115151150101E-4</v>
      </c>
      <c r="L1583" s="1">
        <v>1.4886717858446301E-4</v>
      </c>
      <c r="M1583" s="1">
        <v>5.8695723447448004E-3</v>
      </c>
      <c r="N1583" s="1">
        <v>6.9407321112068196E-6</v>
      </c>
      <c r="O1583" s="1">
        <v>6.3854735423102801E-6</v>
      </c>
      <c r="P1583" s="1">
        <v>5.3943633169312399E-8</v>
      </c>
      <c r="Q1583" s="1">
        <v>4.7906660426929399E-8</v>
      </c>
      <c r="R1583" s="1">
        <v>190.43181054670299</v>
      </c>
      <c r="S1583" s="1">
        <v>21.140275350889599</v>
      </c>
      <c r="T1583" s="1">
        <v>9.4762780668425195E-2</v>
      </c>
      <c r="U1583" s="1">
        <v>9639.9655600056903</v>
      </c>
      <c r="V1583" s="1">
        <f t="shared" si="97"/>
        <v>0.44814295761710499</v>
      </c>
      <c r="W1583" s="1">
        <f t="shared" si="98"/>
        <v>5.1134271827200353</v>
      </c>
      <c r="X1583" s="1">
        <f t="shared" si="99"/>
        <v>223.08627080983817</v>
      </c>
    </row>
    <row r="1584" spans="1:24" hidden="1" x14ac:dyDescent="0.3">
      <c r="A1584" s="18" t="str">
        <f t="shared" si="96"/>
        <v>ConstMin - Excavators_1976_25</v>
      </c>
      <c r="B1584" s="1" t="s">
        <v>40</v>
      </c>
      <c r="C1584" s="1">
        <v>2020</v>
      </c>
      <c r="D1584" s="1" t="s">
        <v>87</v>
      </c>
      <c r="E1584" s="1">
        <v>1976</v>
      </c>
      <c r="F1584" s="1">
        <v>25</v>
      </c>
      <c r="G1584" s="1" t="s">
        <v>5</v>
      </c>
      <c r="H1584" s="1">
        <v>0</v>
      </c>
      <c r="I1584" s="1">
        <v>0</v>
      </c>
      <c r="J1584" s="1">
        <v>0</v>
      </c>
      <c r="K1584" s="1">
        <v>0</v>
      </c>
      <c r="L1584" s="1">
        <v>0</v>
      </c>
      <c r="M1584" s="1">
        <v>0</v>
      </c>
      <c r="N1584" s="1">
        <v>0</v>
      </c>
      <c r="O1584" s="1">
        <v>0</v>
      </c>
      <c r="P1584" s="1">
        <v>0</v>
      </c>
      <c r="Q1584" s="1">
        <v>0</v>
      </c>
      <c r="R1584" s="1">
        <v>0</v>
      </c>
      <c r="S1584" s="1">
        <v>0</v>
      </c>
      <c r="T1584" s="1">
        <v>0</v>
      </c>
      <c r="U1584" s="1">
        <v>0</v>
      </c>
      <c r="V1584" s="1">
        <f t="shared" si="97"/>
        <v>0</v>
      </c>
      <c r="W1584" s="1">
        <f t="shared" si="98"/>
        <v>0</v>
      </c>
      <c r="X1584" s="1" t="e">
        <f t="shared" si="99"/>
        <v>#DIV/0!</v>
      </c>
    </row>
    <row r="1585" spans="1:24" hidden="1" x14ac:dyDescent="0.3">
      <c r="A1585" s="18" t="str">
        <f t="shared" si="96"/>
        <v>ConstMin - Excavators_1976_175</v>
      </c>
      <c r="B1585" s="1" t="s">
        <v>40</v>
      </c>
      <c r="C1585" s="1">
        <v>2020</v>
      </c>
      <c r="D1585" s="1" t="s">
        <v>87</v>
      </c>
      <c r="E1585" s="1">
        <v>1976</v>
      </c>
      <c r="F1585" s="1">
        <v>175</v>
      </c>
      <c r="G1585" s="1" t="s">
        <v>5</v>
      </c>
      <c r="H1585" s="1">
        <v>4.71623353546026E-6</v>
      </c>
      <c r="I1585" s="1">
        <v>5.70664257790691E-6</v>
      </c>
      <c r="J1585" s="1">
        <v>6.7913762910627698E-6</v>
      </c>
      <c r="K1585" s="1">
        <v>1.8499576286081E-5</v>
      </c>
      <c r="L1585" s="1">
        <v>4.5193376656526199E-5</v>
      </c>
      <c r="M1585" s="1">
        <v>1.5446243012486301E-3</v>
      </c>
      <c r="N1585" s="1">
        <v>3.31349526526709E-6</v>
      </c>
      <c r="O1585" s="1">
        <v>3.0484156440457299E-6</v>
      </c>
      <c r="P1585" s="1">
        <v>1.41393306628507E-8</v>
      </c>
      <c r="Q1585" s="1">
        <v>1.26070159018235E-8</v>
      </c>
      <c r="R1585" s="1">
        <v>50.113634354395501</v>
      </c>
      <c r="S1585" s="1">
        <v>21.140275350889599</v>
      </c>
      <c r="T1585" s="1">
        <v>9.4762780668425195E-2</v>
      </c>
      <c r="U1585" s="1">
        <v>2536.8330421067599</v>
      </c>
      <c r="V1585" s="1">
        <f t="shared" si="97"/>
        <v>0.74486469024363289</v>
      </c>
      <c r="W1585" s="1">
        <f t="shared" si="98"/>
        <v>5.8989064138434548</v>
      </c>
      <c r="X1585" s="1">
        <f t="shared" si="99"/>
        <v>223.08627080983817</v>
      </c>
    </row>
    <row r="1586" spans="1:24" hidden="1" x14ac:dyDescent="0.3">
      <c r="A1586" s="18" t="str">
        <f t="shared" si="96"/>
        <v>ConstMin - Excavators_1977_25</v>
      </c>
      <c r="B1586" s="1" t="s">
        <v>40</v>
      </c>
      <c r="C1586" s="1">
        <v>2020</v>
      </c>
      <c r="D1586" s="1" t="s">
        <v>87</v>
      </c>
      <c r="E1586" s="1">
        <v>1977</v>
      </c>
      <c r="F1586" s="1">
        <v>25</v>
      </c>
      <c r="G1586" s="1" t="s">
        <v>5</v>
      </c>
      <c r="H1586" s="1">
        <v>0</v>
      </c>
      <c r="I1586" s="1">
        <v>0</v>
      </c>
      <c r="J1586" s="1">
        <v>0</v>
      </c>
      <c r="K1586" s="1">
        <v>0</v>
      </c>
      <c r="L1586" s="1">
        <v>0</v>
      </c>
      <c r="M1586" s="1">
        <v>0</v>
      </c>
      <c r="N1586" s="1">
        <v>0</v>
      </c>
      <c r="O1586" s="1">
        <v>0</v>
      </c>
      <c r="P1586" s="1">
        <v>0</v>
      </c>
      <c r="Q1586" s="1">
        <v>0</v>
      </c>
      <c r="R1586" s="1">
        <v>0</v>
      </c>
      <c r="S1586" s="1">
        <v>0</v>
      </c>
      <c r="T1586" s="1">
        <v>0</v>
      </c>
      <c r="U1586" s="1">
        <v>0</v>
      </c>
      <c r="V1586" s="1">
        <f t="shared" si="97"/>
        <v>0</v>
      </c>
      <c r="W1586" s="1">
        <f t="shared" si="98"/>
        <v>0</v>
      </c>
      <c r="X1586" s="1" t="e">
        <f t="shared" si="99"/>
        <v>#DIV/0!</v>
      </c>
    </row>
    <row r="1587" spans="1:24" hidden="1" x14ac:dyDescent="0.3">
      <c r="A1587" s="18" t="str">
        <f t="shared" si="96"/>
        <v>ConstMin - Excavators_1977_175</v>
      </c>
      <c r="B1587" s="1" t="s">
        <v>40</v>
      </c>
      <c r="C1587" s="1">
        <v>2020</v>
      </c>
      <c r="D1587" s="1" t="s">
        <v>87</v>
      </c>
      <c r="E1587" s="1">
        <v>1977</v>
      </c>
      <c r="F1587" s="1">
        <v>175</v>
      </c>
      <c r="G1587" s="1" t="s">
        <v>5</v>
      </c>
      <c r="H1587" s="1">
        <v>1.6969947488693199E-5</v>
      </c>
      <c r="I1587" s="1">
        <v>2.05336364613188E-5</v>
      </c>
      <c r="J1587" s="1">
        <v>2.4436724383718199E-5</v>
      </c>
      <c r="K1587" s="1">
        <v>8.2799459258585403E-5</v>
      </c>
      <c r="L1587" s="1">
        <v>2.0358541390964801E-4</v>
      </c>
      <c r="M1587" s="1">
        <v>7.4289361098877202E-3</v>
      </c>
      <c r="N1587" s="1">
        <v>1.1396768297378001E-5</v>
      </c>
      <c r="O1587" s="1">
        <v>1.04850268335878E-5</v>
      </c>
      <c r="P1587" s="1">
        <v>6.8175100039367595E-8</v>
      </c>
      <c r="Q1587" s="1">
        <v>6.0633977851621306E-8</v>
      </c>
      <c r="R1587" s="1">
        <v>241.02365057453099</v>
      </c>
      <c r="S1587" s="1">
        <v>92.700107413651196</v>
      </c>
      <c r="T1587" s="1">
        <v>0.3790511226737</v>
      </c>
      <c r="U1587" s="1">
        <v>12296.663963351901</v>
      </c>
      <c r="V1587" s="1">
        <f t="shared" si="97"/>
        <v>0.5529261939763126</v>
      </c>
      <c r="W1587" s="1">
        <f t="shared" si="98"/>
        <v>5.4821126435255936</v>
      </c>
      <c r="X1587" s="1">
        <f t="shared" si="99"/>
        <v>244.55832437528639</v>
      </c>
    </row>
    <row r="1588" spans="1:24" hidden="1" x14ac:dyDescent="0.3">
      <c r="A1588" s="18" t="str">
        <f t="shared" si="96"/>
        <v>ConstMin - Excavators_1977_300</v>
      </c>
      <c r="B1588" s="1" t="s">
        <v>40</v>
      </c>
      <c r="C1588" s="1">
        <v>2020</v>
      </c>
      <c r="D1588" s="1" t="s">
        <v>87</v>
      </c>
      <c r="E1588" s="1">
        <v>1977</v>
      </c>
      <c r="F1588" s="1">
        <v>300</v>
      </c>
      <c r="G1588" s="1" t="s">
        <v>5</v>
      </c>
      <c r="H1588" s="1">
        <v>5.3241920965582404E-6</v>
      </c>
      <c r="I1588" s="1">
        <v>6.4422724368354698E-6</v>
      </c>
      <c r="J1588" s="1">
        <v>7.6668366190438695E-6</v>
      </c>
      <c r="K1588" s="1">
        <v>2.75328924738448E-5</v>
      </c>
      <c r="L1588" s="1">
        <v>6.7798226562562497E-5</v>
      </c>
      <c r="M1588" s="1">
        <v>2.5100144895290198E-3</v>
      </c>
      <c r="N1588" s="1">
        <v>3.5252750446483601E-6</v>
      </c>
      <c r="O1588" s="1">
        <v>3.2432530410764902E-6</v>
      </c>
      <c r="P1588" s="1">
        <v>2.3046602949089399E-8</v>
      </c>
      <c r="Q1588" s="1">
        <v>2.0486400840463202E-8</v>
      </c>
      <c r="R1588" s="1">
        <v>81.434655825892804</v>
      </c>
      <c r="S1588" s="1">
        <v>21.140275350889599</v>
      </c>
      <c r="T1588" s="1">
        <v>9.4762780668425195E-2</v>
      </c>
      <c r="U1588" s="1">
        <v>4122.3536934234799</v>
      </c>
      <c r="V1588" s="1">
        <f t="shared" si="97"/>
        <v>0.5174667346119135</v>
      </c>
      <c r="W1588" s="1">
        <f t="shared" si="98"/>
        <v>5.4457999495968714</v>
      </c>
      <c r="X1588" s="1">
        <f t="shared" si="99"/>
        <v>223.08627080983817</v>
      </c>
    </row>
    <row r="1589" spans="1:24" hidden="1" x14ac:dyDescent="0.3">
      <c r="A1589" s="18" t="str">
        <f t="shared" si="96"/>
        <v>ConstMin - Excavators_1978_100</v>
      </c>
      <c r="B1589" s="1" t="s">
        <v>40</v>
      </c>
      <c r="C1589" s="1">
        <v>2020</v>
      </c>
      <c r="D1589" s="1" t="s">
        <v>87</v>
      </c>
      <c r="E1589" s="1">
        <v>1978</v>
      </c>
      <c r="F1589" s="1">
        <v>100</v>
      </c>
      <c r="G1589" s="1" t="s">
        <v>5</v>
      </c>
      <c r="H1589" s="1">
        <v>3.2620615286933399E-6</v>
      </c>
      <c r="I1589" s="1">
        <v>3.9470944497189501E-6</v>
      </c>
      <c r="J1589" s="1">
        <v>4.6973686013184201E-6</v>
      </c>
      <c r="K1589" s="1">
        <v>1.27955402645393E-5</v>
      </c>
      <c r="L1589" s="1">
        <v>3.1258752187430598E-5</v>
      </c>
      <c r="M1589" s="1">
        <v>1.0683651416969601E-3</v>
      </c>
      <c r="N1589" s="1">
        <v>2.29183422514307E-6</v>
      </c>
      <c r="O1589" s="1">
        <v>2.10848748713163E-6</v>
      </c>
      <c r="P1589" s="1">
        <v>9.7797037084717592E-9</v>
      </c>
      <c r="Q1589" s="1">
        <v>8.7198526654279407E-9</v>
      </c>
      <c r="R1589" s="1">
        <v>34.661930428456898</v>
      </c>
      <c r="S1589" s="1">
        <v>21.140275350889599</v>
      </c>
      <c r="T1589" s="1">
        <v>9.4762780668425195E-2</v>
      </c>
      <c r="U1589" s="1">
        <v>1754.6428541238399</v>
      </c>
      <c r="V1589" s="1">
        <f t="shared" si="97"/>
        <v>0.74486469024363466</v>
      </c>
      <c r="W1589" s="1">
        <f t="shared" si="98"/>
        <v>5.8989064138434575</v>
      </c>
      <c r="X1589" s="1">
        <f t="shared" si="99"/>
        <v>223.08627080983817</v>
      </c>
    </row>
    <row r="1590" spans="1:24" hidden="1" x14ac:dyDescent="0.3">
      <c r="A1590" s="18" t="str">
        <f t="shared" si="96"/>
        <v>ConstMin - Excavators_1978_175</v>
      </c>
      <c r="B1590" s="1" t="s">
        <v>40</v>
      </c>
      <c r="C1590" s="1">
        <v>2020</v>
      </c>
      <c r="D1590" s="1" t="s">
        <v>87</v>
      </c>
      <c r="E1590" s="1">
        <v>1978</v>
      </c>
      <c r="F1590" s="1">
        <v>175</v>
      </c>
      <c r="G1590" s="1" t="s">
        <v>5</v>
      </c>
      <c r="H1590" s="1">
        <v>7.0989227954109902E-6</v>
      </c>
      <c r="I1590" s="1">
        <v>8.5896965824472992E-6</v>
      </c>
      <c r="J1590" s="1">
        <v>1.0222448825391799E-5</v>
      </c>
      <c r="K1590" s="1">
        <v>3.6710523298459699E-5</v>
      </c>
      <c r="L1590" s="1">
        <v>9.0397635416750096E-5</v>
      </c>
      <c r="M1590" s="1">
        <v>3.3466859860387002E-3</v>
      </c>
      <c r="N1590" s="1">
        <v>4.7003667261978099E-6</v>
      </c>
      <c r="O1590" s="1">
        <v>4.3243373881019903E-6</v>
      </c>
      <c r="P1590" s="1">
        <v>3.0728803932119098E-8</v>
      </c>
      <c r="Q1590" s="1">
        <v>2.7315201120617599E-8</v>
      </c>
      <c r="R1590" s="1">
        <v>108.57954110119</v>
      </c>
      <c r="S1590" s="1">
        <v>42.280550701779298</v>
      </c>
      <c r="T1590" s="1">
        <v>0.18952556133685</v>
      </c>
      <c r="U1590" s="1">
        <v>5496.4715912313104</v>
      </c>
      <c r="V1590" s="1">
        <f t="shared" si="97"/>
        <v>0.5174667346119135</v>
      </c>
      <c r="W1590" s="1">
        <f t="shared" si="98"/>
        <v>5.4457999495968741</v>
      </c>
      <c r="X1590" s="1">
        <f t="shared" si="99"/>
        <v>223.08627080983914</v>
      </c>
    </row>
    <row r="1591" spans="1:24" hidden="1" x14ac:dyDescent="0.3">
      <c r="A1591" s="18" t="str">
        <f t="shared" si="96"/>
        <v>ConstMin - Excavators_1978_300</v>
      </c>
      <c r="B1591" s="1" t="s">
        <v>40</v>
      </c>
      <c r="C1591" s="1">
        <v>2020</v>
      </c>
      <c r="D1591" s="1" t="s">
        <v>87</v>
      </c>
      <c r="E1591" s="1">
        <v>1978</v>
      </c>
      <c r="F1591" s="1">
        <v>300</v>
      </c>
      <c r="G1591" s="1" t="s">
        <v>5</v>
      </c>
      <c r="H1591" s="1">
        <v>2.2551213663674001E-5</v>
      </c>
      <c r="I1591" s="1">
        <v>2.7286968533045502E-5</v>
      </c>
      <c r="J1591" s="1">
        <v>3.2473747675690599E-5</v>
      </c>
      <c r="K1591" s="1">
        <v>1.1661865869903701E-4</v>
      </c>
      <c r="L1591" s="1">
        <v>2.87167004026561E-4</v>
      </c>
      <c r="M1591" s="1">
        <v>1.0631448307223399E-2</v>
      </c>
      <c r="N1591" s="1">
        <v>1.4931698427349E-5</v>
      </c>
      <c r="O1591" s="1">
        <v>1.3737162553161099E-5</v>
      </c>
      <c r="P1591" s="1">
        <v>9.7616475495455599E-8</v>
      </c>
      <c r="Q1591" s="1">
        <v>8.6772451890232699E-8</v>
      </c>
      <c r="R1591" s="1">
        <v>344.92563188030198</v>
      </c>
      <c r="S1591" s="1">
        <v>88.154948213209906</v>
      </c>
      <c r="T1591" s="1">
        <v>0.3790511226737</v>
      </c>
      <c r="U1591" s="1">
        <v>17476.7184832688</v>
      </c>
      <c r="V1591" s="1">
        <f t="shared" si="97"/>
        <v>0.51699221105919613</v>
      </c>
      <c r="W1591" s="1">
        <f t="shared" si="98"/>
        <v>5.4408060820366577</v>
      </c>
      <c r="X1591" s="1">
        <f t="shared" si="99"/>
        <v>232.56743731925749</v>
      </c>
    </row>
    <row r="1592" spans="1:24" hidden="1" x14ac:dyDescent="0.3">
      <c r="A1592" s="18" t="str">
        <f t="shared" si="96"/>
        <v>ConstMin - Excavators_1978_600</v>
      </c>
      <c r="B1592" s="1" t="s">
        <v>40</v>
      </c>
      <c r="C1592" s="1">
        <v>2020</v>
      </c>
      <c r="D1592" s="1" t="s">
        <v>87</v>
      </c>
      <c r="E1592" s="1">
        <v>1978</v>
      </c>
      <c r="F1592" s="1">
        <v>600</v>
      </c>
      <c r="G1592" s="1" t="s">
        <v>5</v>
      </c>
      <c r="H1592" s="1">
        <v>1.5369742848382699E-5</v>
      </c>
      <c r="I1592" s="1">
        <v>1.8597388846543101E-5</v>
      </c>
      <c r="J1592" s="1">
        <v>2.21324297016711E-5</v>
      </c>
      <c r="K1592" s="1">
        <v>2.2475054491771101E-4</v>
      </c>
      <c r="L1592" s="1">
        <v>2.1220102210504701E-4</v>
      </c>
      <c r="M1592" s="1">
        <v>8.3667149650967498E-3</v>
      </c>
      <c r="N1592" s="1">
        <v>9.89358743922025E-6</v>
      </c>
      <c r="O1592" s="1">
        <v>9.1021004440826306E-6</v>
      </c>
      <c r="P1592" s="1">
        <v>7.6893336754502393E-8</v>
      </c>
      <c r="Q1592" s="1">
        <v>6.8288002801544105E-8</v>
      </c>
      <c r="R1592" s="1">
        <v>271.44885275297599</v>
      </c>
      <c r="S1592" s="1">
        <v>42.280550701779298</v>
      </c>
      <c r="T1592" s="1">
        <v>0.18952556133685</v>
      </c>
      <c r="U1592" s="1">
        <v>13741.1789780782</v>
      </c>
      <c r="V1592" s="1">
        <f t="shared" si="97"/>
        <v>0.44814295761710748</v>
      </c>
      <c r="W1592" s="1">
        <f t="shared" si="98"/>
        <v>5.1134271827200939</v>
      </c>
      <c r="X1592" s="1">
        <f t="shared" si="99"/>
        <v>223.08627080983914</v>
      </c>
    </row>
    <row r="1593" spans="1:24" hidden="1" x14ac:dyDescent="0.3">
      <c r="A1593" s="18" t="str">
        <f t="shared" si="96"/>
        <v>ConstMin - Excavators_1979_100</v>
      </c>
      <c r="B1593" s="1" t="s">
        <v>40</v>
      </c>
      <c r="C1593" s="1">
        <v>2020</v>
      </c>
      <c r="D1593" s="1" t="s">
        <v>87</v>
      </c>
      <c r="E1593" s="1">
        <v>1979</v>
      </c>
      <c r="F1593" s="1">
        <v>100</v>
      </c>
      <c r="G1593" s="1" t="s">
        <v>5</v>
      </c>
      <c r="H1593" s="1">
        <v>6.6813308419020302E-6</v>
      </c>
      <c r="I1593" s="1">
        <v>8.0844103187014597E-6</v>
      </c>
      <c r="J1593" s="1">
        <v>9.6211164123389308E-6</v>
      </c>
      <c r="K1593" s="1">
        <v>2.62077330719481E-5</v>
      </c>
      <c r="L1593" s="1">
        <v>6.40239502634121E-5</v>
      </c>
      <c r="M1593" s="1">
        <v>2.18821776010222E-3</v>
      </c>
      <c r="N1593" s="1">
        <v>4.6941182924617197E-6</v>
      </c>
      <c r="O1593" s="1">
        <v>4.3185888290647799E-6</v>
      </c>
      <c r="P1593" s="1">
        <v>2.00307184390385E-8</v>
      </c>
      <c r="Q1593" s="1">
        <v>1.7859939194249999E-8</v>
      </c>
      <c r="R1593" s="1">
        <v>70.994315335393694</v>
      </c>
      <c r="S1593" s="1">
        <v>42.280550701779298</v>
      </c>
      <c r="T1593" s="1">
        <v>0.18952556133685</v>
      </c>
      <c r="U1593" s="1">
        <v>3593.8468096512402</v>
      </c>
      <c r="V1593" s="1">
        <f t="shared" si="97"/>
        <v>0.74486469024363389</v>
      </c>
      <c r="W1593" s="1">
        <f t="shared" si="98"/>
        <v>5.8989064138434584</v>
      </c>
      <c r="X1593" s="1">
        <f t="shared" si="99"/>
        <v>223.08627080983914</v>
      </c>
    </row>
    <row r="1594" spans="1:24" hidden="1" x14ac:dyDescent="0.3">
      <c r="A1594" s="18" t="str">
        <f t="shared" si="96"/>
        <v>ConstMin - Excavators_1979_175</v>
      </c>
      <c r="B1594" s="1" t="s">
        <v>40</v>
      </c>
      <c r="C1594" s="1">
        <v>2020</v>
      </c>
      <c r="D1594" s="1" t="s">
        <v>87</v>
      </c>
      <c r="E1594" s="1">
        <v>1979</v>
      </c>
      <c r="F1594" s="1">
        <v>175</v>
      </c>
      <c r="G1594" s="1" t="s">
        <v>5</v>
      </c>
      <c r="H1594" s="1">
        <v>7.6449937796733701E-6</v>
      </c>
      <c r="I1594" s="1">
        <v>9.2504424734047799E-6</v>
      </c>
      <c r="J1594" s="1">
        <v>1.1008791042729599E-5</v>
      </c>
      <c r="K1594" s="1">
        <v>3.9534409706033502E-5</v>
      </c>
      <c r="L1594" s="1">
        <v>9.7351299679576995E-5</v>
      </c>
      <c r="M1594" s="1">
        <v>3.6041233695801398E-3</v>
      </c>
      <c r="N1594" s="1">
        <v>5.0619333974438001E-6</v>
      </c>
      <c r="O1594" s="1">
        <v>4.6569787256482896E-6</v>
      </c>
      <c r="P1594" s="1">
        <v>3.3092558080743901E-8</v>
      </c>
      <c r="Q1594" s="1">
        <v>2.9416370437588201E-8</v>
      </c>
      <c r="R1594" s="1">
        <v>116.931813493589</v>
      </c>
      <c r="S1594" s="1">
        <v>42.280550701779298</v>
      </c>
      <c r="T1594" s="1">
        <v>0.18952556133685</v>
      </c>
      <c r="U1594" s="1">
        <v>5919.2770982491102</v>
      </c>
      <c r="V1594" s="1">
        <f t="shared" si="97"/>
        <v>0.51746673461191273</v>
      </c>
      <c r="W1594" s="1">
        <f t="shared" si="98"/>
        <v>5.4457999495968661</v>
      </c>
      <c r="X1594" s="1">
        <f t="shared" si="99"/>
        <v>223.08627080983914</v>
      </c>
    </row>
    <row r="1595" spans="1:24" hidden="1" x14ac:dyDescent="0.3">
      <c r="A1595" s="18" t="str">
        <f t="shared" si="96"/>
        <v>ConstMin - Excavators_1979_300</v>
      </c>
      <c r="B1595" s="1" t="s">
        <v>40</v>
      </c>
      <c r="C1595" s="1">
        <v>2020</v>
      </c>
      <c r="D1595" s="1" t="s">
        <v>87</v>
      </c>
      <c r="E1595" s="1">
        <v>1979</v>
      </c>
      <c r="F1595" s="1">
        <v>300</v>
      </c>
      <c r="G1595" s="1" t="s">
        <v>5</v>
      </c>
      <c r="H1595" s="1">
        <v>1.0648384193116399E-5</v>
      </c>
      <c r="I1595" s="1">
        <v>1.2884544873670901E-5</v>
      </c>
      <c r="J1595" s="1">
        <v>1.5333673238087698E-5</v>
      </c>
      <c r="K1595" s="1">
        <v>5.5065784947689599E-5</v>
      </c>
      <c r="L1595" s="1">
        <v>1.3559645312512499E-4</v>
      </c>
      <c r="M1595" s="1">
        <v>5.0200289790580501E-3</v>
      </c>
      <c r="N1595" s="1">
        <v>7.0505500892967203E-6</v>
      </c>
      <c r="O1595" s="1">
        <v>6.4865060821529804E-6</v>
      </c>
      <c r="P1595" s="1">
        <v>4.6093205898178898E-8</v>
      </c>
      <c r="Q1595" s="1">
        <v>4.0972801680926403E-8</v>
      </c>
      <c r="R1595" s="1">
        <v>162.86931165178501</v>
      </c>
      <c r="S1595" s="1">
        <v>42.280550701779298</v>
      </c>
      <c r="T1595" s="1">
        <v>0.18952556133685</v>
      </c>
      <c r="U1595" s="1">
        <v>8244.7073868469706</v>
      </c>
      <c r="V1595" s="1">
        <f t="shared" si="97"/>
        <v>0.51746673461191128</v>
      </c>
      <c r="W1595" s="1">
        <f t="shared" si="98"/>
        <v>5.4457999495968643</v>
      </c>
      <c r="X1595" s="1">
        <f t="shared" si="99"/>
        <v>223.08627080983914</v>
      </c>
    </row>
    <row r="1596" spans="1:24" hidden="1" x14ac:dyDescent="0.3">
      <c r="A1596" s="18" t="str">
        <f t="shared" si="96"/>
        <v>ConstMin - Excavators_1979_600</v>
      </c>
      <c r="B1596" s="1" t="s">
        <v>40</v>
      </c>
      <c r="C1596" s="1">
        <v>2020</v>
      </c>
      <c r="D1596" s="1" t="s">
        <v>87</v>
      </c>
      <c r="E1596" s="1">
        <v>1979</v>
      </c>
      <c r="F1596" s="1">
        <v>600</v>
      </c>
      <c r="G1596" s="1" t="s">
        <v>5</v>
      </c>
      <c r="H1596" s="1">
        <v>1.7554747124011798E-5</v>
      </c>
      <c r="I1596" s="1">
        <v>2.1241244020054301E-5</v>
      </c>
      <c r="J1596" s="1">
        <v>2.5278835858576998E-5</v>
      </c>
      <c r="K1596" s="1">
        <v>2.5670169116911599E-4</v>
      </c>
      <c r="L1596" s="1">
        <v>2.4236809420028201E-4</v>
      </c>
      <c r="M1596" s="1">
        <v>9.5561498276084504E-3</v>
      </c>
      <c r="N1596" s="1">
        <v>1.1300086628520601E-5</v>
      </c>
      <c r="O1596" s="1">
        <v>1.0396079698239001E-5</v>
      </c>
      <c r="P1596" s="1">
        <v>8.7824701789907505E-8</v>
      </c>
      <c r="Q1596" s="1">
        <v>7.7996010252771296E-8</v>
      </c>
      <c r="R1596" s="1">
        <v>310.03875693880099</v>
      </c>
      <c r="S1596" s="1">
        <v>50.419556711871799</v>
      </c>
      <c r="T1596" s="1">
        <v>0.18952556133685</v>
      </c>
      <c r="U1596" s="1">
        <v>15579.6430239684</v>
      </c>
      <c r="V1596" s="1">
        <f t="shared" si="97"/>
        <v>0.45145144387755898</v>
      </c>
      <c r="W1596" s="1">
        <f t="shared" si="98"/>
        <v>5.1511778676082383</v>
      </c>
      <c r="X1596" s="1">
        <f t="shared" si="99"/>
        <v>266.0303779407331</v>
      </c>
    </row>
    <row r="1597" spans="1:24" hidden="1" x14ac:dyDescent="0.3">
      <c r="A1597" s="18" t="str">
        <f t="shared" si="96"/>
        <v>ConstMin - Excavators_1980_50</v>
      </c>
      <c r="B1597" s="1" t="s">
        <v>40</v>
      </c>
      <c r="C1597" s="1">
        <v>2020</v>
      </c>
      <c r="D1597" s="1" t="s">
        <v>87</v>
      </c>
      <c r="E1597" s="1">
        <v>1980</v>
      </c>
      <c r="F1597" s="1">
        <v>50</v>
      </c>
      <c r="G1597" s="1" t="s">
        <v>5</v>
      </c>
      <c r="H1597" s="1">
        <v>3.1898605258371502E-6</v>
      </c>
      <c r="I1597" s="1">
        <v>3.8597312362629604E-6</v>
      </c>
      <c r="J1597" s="1">
        <v>4.5933991572054997E-6</v>
      </c>
      <c r="K1597" s="1">
        <v>1.06062482195515E-5</v>
      </c>
      <c r="L1597" s="1">
        <v>7.3032518441153704E-6</v>
      </c>
      <c r="M1597" s="1">
        <v>5.5808496551925995E-4</v>
      </c>
      <c r="N1597" s="1">
        <v>1.00405309426994E-6</v>
      </c>
      <c r="O1597" s="1">
        <v>9.2372884672834899E-7</v>
      </c>
      <c r="P1597" s="1">
        <v>5.0640764537019197E-9</v>
      </c>
      <c r="Q1597" s="1">
        <v>4.5550144648005398E-9</v>
      </c>
      <c r="R1597" s="1">
        <v>18.1064520855391</v>
      </c>
      <c r="S1597" s="1">
        <v>21.140275350889599</v>
      </c>
      <c r="T1597" s="1">
        <v>9.4762780668425195E-2</v>
      </c>
      <c r="U1597" s="1">
        <v>824.47073868469704</v>
      </c>
      <c r="V1597" s="1">
        <f t="shared" si="97"/>
        <v>1.550138199595986</v>
      </c>
      <c r="W1597" s="1">
        <f t="shared" si="98"/>
        <v>2.9331186478658147</v>
      </c>
      <c r="X1597" s="1">
        <f t="shared" si="99"/>
        <v>223.08627080983817</v>
      </c>
    </row>
    <row r="1598" spans="1:24" hidden="1" x14ac:dyDescent="0.3">
      <c r="A1598" s="18" t="str">
        <f t="shared" si="96"/>
        <v>ConstMin - Excavators_1980_100</v>
      </c>
      <c r="B1598" s="1" t="s">
        <v>40</v>
      </c>
      <c r="C1598" s="1">
        <v>2020</v>
      </c>
      <c r="D1598" s="1" t="s">
        <v>87</v>
      </c>
      <c r="E1598" s="1">
        <v>1980</v>
      </c>
      <c r="F1598" s="1">
        <v>100</v>
      </c>
      <c r="G1598" s="1" t="s">
        <v>5</v>
      </c>
      <c r="H1598" s="1">
        <v>3.34066542095101E-6</v>
      </c>
      <c r="I1598" s="1">
        <v>4.0422051593507299E-6</v>
      </c>
      <c r="J1598" s="1">
        <v>4.8105582061694603E-6</v>
      </c>
      <c r="K1598" s="1">
        <v>1.3103866535973999E-5</v>
      </c>
      <c r="L1598" s="1">
        <v>3.2011975131706003E-5</v>
      </c>
      <c r="M1598" s="1">
        <v>1.09410888005111E-3</v>
      </c>
      <c r="N1598" s="1">
        <v>2.3470591462308599E-6</v>
      </c>
      <c r="O1598" s="1">
        <v>2.1592944145323899E-6</v>
      </c>
      <c r="P1598" s="1">
        <v>1.00153592195193E-8</v>
      </c>
      <c r="Q1598" s="1">
        <v>8.9299695971249996E-9</v>
      </c>
      <c r="R1598" s="1">
        <v>35.497157667696797</v>
      </c>
      <c r="S1598" s="1">
        <v>21.140275350889599</v>
      </c>
      <c r="T1598" s="1">
        <v>9.4762780668425195E-2</v>
      </c>
      <c r="U1598" s="1">
        <v>1796.9234048256201</v>
      </c>
      <c r="V1598" s="1">
        <f t="shared" si="97"/>
        <v>0.74486469024363389</v>
      </c>
      <c r="W1598" s="1">
        <f t="shared" si="98"/>
        <v>5.8989064138434495</v>
      </c>
      <c r="X1598" s="1">
        <f t="shared" si="99"/>
        <v>223.08627080983817</v>
      </c>
    </row>
    <row r="1599" spans="1:24" hidden="1" x14ac:dyDescent="0.3">
      <c r="A1599" s="18" t="str">
        <f t="shared" si="96"/>
        <v>ConstMin - Excavators_1980_175</v>
      </c>
      <c r="B1599" s="1" t="s">
        <v>40</v>
      </c>
      <c r="C1599" s="1">
        <v>2020</v>
      </c>
      <c r="D1599" s="1" t="s">
        <v>87</v>
      </c>
      <c r="E1599" s="1">
        <v>1980</v>
      </c>
      <c r="F1599" s="1">
        <v>175</v>
      </c>
      <c r="G1599" s="1" t="s">
        <v>5</v>
      </c>
      <c r="H1599" s="1">
        <v>1.14151217062356E-5</v>
      </c>
      <c r="I1599" s="1">
        <v>1.38122972645451E-5</v>
      </c>
      <c r="J1599" s="1">
        <v>1.6437775256979298E-5</v>
      </c>
      <c r="K1599" s="1">
        <v>6.1465372616415704E-5</v>
      </c>
      <c r="L1599" s="1">
        <v>1.4167659945295101E-4</v>
      </c>
      <c r="M1599" s="1">
        <v>5.7260300151781001E-3</v>
      </c>
      <c r="N1599" s="1">
        <v>8.0421172075394997E-6</v>
      </c>
      <c r="O1599" s="1">
        <v>7.3987478309363399E-6</v>
      </c>
      <c r="P1599" s="1">
        <v>5.2597533468909398E-8</v>
      </c>
      <c r="Q1599" s="1">
        <v>4.67350872295058E-8</v>
      </c>
      <c r="R1599" s="1">
        <v>185.77473774753199</v>
      </c>
      <c r="S1599" s="1">
        <v>71.559832062761501</v>
      </c>
      <c r="T1599" s="1">
        <v>0.28428834200527497</v>
      </c>
      <c r="U1599" s="1">
        <v>9469.7511096387807</v>
      </c>
      <c r="V1599" s="1">
        <f t="shared" si="97"/>
        <v>0.48296532639010537</v>
      </c>
      <c r="W1599" s="1">
        <f t="shared" si="98"/>
        <v>4.9539105469641971</v>
      </c>
      <c r="X1599" s="1">
        <f t="shared" si="99"/>
        <v>251.71567556376866</v>
      </c>
    </row>
    <row r="1600" spans="1:24" hidden="1" x14ac:dyDescent="0.3">
      <c r="A1600" s="18" t="str">
        <f t="shared" si="96"/>
        <v>ConstMin - Excavators_1980_300</v>
      </c>
      <c r="B1600" s="1" t="s">
        <v>40</v>
      </c>
      <c r="C1600" s="1">
        <v>2020</v>
      </c>
      <c r="D1600" s="1" t="s">
        <v>87</v>
      </c>
      <c r="E1600" s="1">
        <v>1980</v>
      </c>
      <c r="F1600" s="1">
        <v>300</v>
      </c>
      <c r="G1600" s="1" t="s">
        <v>5</v>
      </c>
      <c r="H1600" s="1">
        <v>6.9192405385816703E-6</v>
      </c>
      <c r="I1600" s="1">
        <v>8.3722810516838201E-6</v>
      </c>
      <c r="J1600" s="1">
        <v>9.9637063755576093E-6</v>
      </c>
      <c r="K1600" s="1">
        <v>3.72570445476905E-5</v>
      </c>
      <c r="L1600" s="1">
        <v>8.5876830359833995E-5</v>
      </c>
      <c r="M1600" s="1">
        <v>3.4708152944626799E-3</v>
      </c>
      <c r="N1600" s="1">
        <v>4.8747043466067902E-6</v>
      </c>
      <c r="O1600" s="1">
        <v>4.4847279988782399E-6</v>
      </c>
      <c r="P1600" s="1">
        <v>3.1881831413911302E-8</v>
      </c>
      <c r="Q1600" s="1">
        <v>2.8328327849180999E-8</v>
      </c>
      <c r="R1600" s="1">
        <v>112.60677980900699</v>
      </c>
      <c r="S1600" s="1">
        <v>29.2792813609822</v>
      </c>
      <c r="T1600" s="1">
        <v>9.4762780668425195E-2</v>
      </c>
      <c r="U1600" s="1">
        <v>5709.45986539153</v>
      </c>
      <c r="V1600" s="1">
        <f t="shared" si="97"/>
        <v>0.48555381991876412</v>
      </c>
      <c r="W1600" s="1">
        <f t="shared" si="98"/>
        <v>4.9804614496722959</v>
      </c>
      <c r="X1600" s="1">
        <f t="shared" si="99"/>
        <v>308.97448507162693</v>
      </c>
    </row>
    <row r="1601" spans="1:24" hidden="1" x14ac:dyDescent="0.3">
      <c r="A1601" s="18" t="str">
        <f t="shared" si="96"/>
        <v>ConstMin - Excavators_1980_600</v>
      </c>
      <c r="B1601" s="1" t="s">
        <v>40</v>
      </c>
      <c r="C1601" s="1">
        <v>2020</v>
      </c>
      <c r="D1601" s="1" t="s">
        <v>87</v>
      </c>
      <c r="E1601" s="1">
        <v>1980</v>
      </c>
      <c r="F1601" s="1">
        <v>600</v>
      </c>
      <c r="G1601" s="1" t="s">
        <v>5</v>
      </c>
      <c r="H1601" s="1">
        <v>2.23295655959242E-5</v>
      </c>
      <c r="I1601" s="1">
        <v>2.70187743710683E-5</v>
      </c>
      <c r="J1601" s="1">
        <v>3.2154574458130903E-5</v>
      </c>
      <c r="K1601" s="1">
        <v>3.4452728872157499E-4</v>
      </c>
      <c r="L1601" s="1">
        <v>2.9809188908855202E-4</v>
      </c>
      <c r="M1601" s="1">
        <v>1.28256045985847E-2</v>
      </c>
      <c r="N1601" s="1">
        <v>1.51661961816929E-5</v>
      </c>
      <c r="O1601" s="1">
        <v>1.39529004871574E-5</v>
      </c>
      <c r="P1601" s="1">
        <v>1.17909187968285E-7</v>
      </c>
      <c r="Q1601" s="1">
        <v>1.0468086057829701E-7</v>
      </c>
      <c r="R1601" s="1">
        <v>416.112616322272</v>
      </c>
      <c r="S1601" s="1">
        <v>50.419556711871799</v>
      </c>
      <c r="T1601" s="1">
        <v>0.18952556133685</v>
      </c>
      <c r="U1601" s="1">
        <v>21079.497059255798</v>
      </c>
      <c r="V1601" s="1">
        <f t="shared" si="97"/>
        <v>0.42441820138888969</v>
      </c>
      <c r="W1601" s="1">
        <f t="shared" si="98"/>
        <v>4.6825078620536003</v>
      </c>
      <c r="X1601" s="1">
        <f t="shared" si="99"/>
        <v>266.0303779407331</v>
      </c>
    </row>
    <row r="1602" spans="1:24" hidden="1" x14ac:dyDescent="0.3">
      <c r="A1602" s="18" t="str">
        <f t="shared" si="96"/>
        <v>ConstMin - Excavators_1981_25</v>
      </c>
      <c r="B1602" s="1" t="s">
        <v>40</v>
      </c>
      <c r="C1602" s="1">
        <v>2020</v>
      </c>
      <c r="D1602" s="1" t="s">
        <v>87</v>
      </c>
      <c r="E1602" s="1">
        <v>1981</v>
      </c>
      <c r="F1602" s="1">
        <v>25</v>
      </c>
      <c r="G1602" s="1" t="s">
        <v>5</v>
      </c>
      <c r="H1602" s="1">
        <v>0</v>
      </c>
      <c r="I1602" s="1">
        <v>0</v>
      </c>
      <c r="J1602" s="1">
        <v>0</v>
      </c>
      <c r="K1602" s="1">
        <v>0</v>
      </c>
      <c r="L1602" s="1">
        <v>0</v>
      </c>
      <c r="M1602" s="1">
        <v>0</v>
      </c>
      <c r="N1602" s="1">
        <v>0</v>
      </c>
      <c r="O1602" s="1">
        <v>0</v>
      </c>
      <c r="P1602" s="1">
        <v>0</v>
      </c>
      <c r="Q1602" s="1">
        <v>0</v>
      </c>
      <c r="R1602" s="1">
        <v>0</v>
      </c>
      <c r="S1602" s="1">
        <v>0</v>
      </c>
      <c r="T1602" s="1">
        <v>0</v>
      </c>
      <c r="U1602" s="1">
        <v>0</v>
      </c>
      <c r="V1602" s="1">
        <f t="shared" si="97"/>
        <v>0</v>
      </c>
      <c r="W1602" s="1">
        <f t="shared" si="98"/>
        <v>0</v>
      </c>
      <c r="X1602" s="1" t="e">
        <f t="shared" si="99"/>
        <v>#DIV/0!</v>
      </c>
    </row>
    <row r="1603" spans="1:24" hidden="1" x14ac:dyDescent="0.3">
      <c r="A1603" s="18" t="str">
        <f t="shared" si="96"/>
        <v>ConstMin - Excavators_1981_175</v>
      </c>
      <c r="B1603" s="1" t="s">
        <v>40</v>
      </c>
      <c r="C1603" s="1">
        <v>2020</v>
      </c>
      <c r="D1603" s="1" t="s">
        <v>87</v>
      </c>
      <c r="E1603" s="1">
        <v>1981</v>
      </c>
      <c r="F1603" s="1">
        <v>175</v>
      </c>
      <c r="G1603" s="1" t="s">
        <v>5</v>
      </c>
      <c r="H1603" s="1">
        <v>1.89440323136455E-5</v>
      </c>
      <c r="I1603" s="1">
        <v>2.2922279099511099E-5</v>
      </c>
      <c r="J1603" s="1">
        <v>2.7279406531649599E-5</v>
      </c>
      <c r="K1603" s="1">
        <v>9.5109968703958303E-5</v>
      </c>
      <c r="L1603" s="1">
        <v>2.2177897954966201E-4</v>
      </c>
      <c r="M1603" s="1">
        <v>8.6815436395067495E-3</v>
      </c>
      <c r="N1603" s="1">
        <v>1.3337183870965299E-5</v>
      </c>
      <c r="O1603" s="1">
        <v>1.22702091612881E-5</v>
      </c>
      <c r="P1603" s="1">
        <v>7.9696855294035105E-8</v>
      </c>
      <c r="Q1603" s="1">
        <v>7.0857592119430998E-8</v>
      </c>
      <c r="R1603" s="1">
        <v>281.663122372396</v>
      </c>
      <c r="S1603" s="1">
        <v>99.042190018918106</v>
      </c>
      <c r="T1603" s="1">
        <v>0.3790511226737</v>
      </c>
      <c r="U1603" s="1">
        <v>13832.610668970799</v>
      </c>
      <c r="V1603" s="1">
        <f t="shared" si="97"/>
        <v>0.54870920179128313</v>
      </c>
      <c r="W1603" s="1">
        <f t="shared" si="98"/>
        <v>5.3089034608856096</v>
      </c>
      <c r="X1603" s="1">
        <f t="shared" si="99"/>
        <v>261.28979468602438</v>
      </c>
    </row>
    <row r="1604" spans="1:24" hidden="1" x14ac:dyDescent="0.3">
      <c r="A1604" s="18" t="str">
        <f t="shared" si="96"/>
        <v>ConstMin - Excavators_1981_300</v>
      </c>
      <c r="B1604" s="1" t="s">
        <v>40</v>
      </c>
      <c r="C1604" s="1">
        <v>2020</v>
      </c>
      <c r="D1604" s="1" t="s">
        <v>87</v>
      </c>
      <c r="E1604" s="1">
        <v>1981</v>
      </c>
      <c r="F1604" s="1">
        <v>300</v>
      </c>
      <c r="G1604" s="1" t="s">
        <v>5</v>
      </c>
      <c r="H1604" s="1">
        <v>1.0007674010244401E-5</v>
      </c>
      <c r="I1604" s="1">
        <v>1.2109285552395799E-5</v>
      </c>
      <c r="J1604" s="1">
        <v>1.4411050574752001E-5</v>
      </c>
      <c r="K1604" s="1">
        <v>5.3886890380439299E-5</v>
      </c>
      <c r="L1604" s="1">
        <v>1.2420833160548699E-4</v>
      </c>
      <c r="M1604" s="1">
        <v>5.0200289790580501E-3</v>
      </c>
      <c r="N1604" s="1">
        <v>7.0505500892967203E-6</v>
      </c>
      <c r="O1604" s="1">
        <v>6.4865060821529804E-6</v>
      </c>
      <c r="P1604" s="1">
        <v>4.6112427203665098E-8</v>
      </c>
      <c r="Q1604" s="1">
        <v>4.0972801680926403E-8</v>
      </c>
      <c r="R1604" s="1">
        <v>162.86931165178501</v>
      </c>
      <c r="S1604" s="1">
        <v>42.280550701779298</v>
      </c>
      <c r="T1604" s="1">
        <v>0.18952556133685</v>
      </c>
      <c r="U1604" s="1">
        <v>8244.7073868469706</v>
      </c>
      <c r="V1604" s="1">
        <f t="shared" si="97"/>
        <v>0.48633091154706626</v>
      </c>
      <c r="W1604" s="1">
        <f t="shared" si="98"/>
        <v>4.9884322960313288</v>
      </c>
      <c r="X1604" s="1">
        <f t="shared" si="99"/>
        <v>223.08627080983914</v>
      </c>
    </row>
    <row r="1605" spans="1:24" hidden="1" x14ac:dyDescent="0.3">
      <c r="A1605" s="18" t="str">
        <f t="shared" si="96"/>
        <v>ConstMin - Excavators_1982_25</v>
      </c>
      <c r="B1605" s="1" t="s">
        <v>40</v>
      </c>
      <c r="C1605" s="1">
        <v>2020</v>
      </c>
      <c r="D1605" s="1" t="s">
        <v>87</v>
      </c>
      <c r="E1605" s="1">
        <v>1982</v>
      </c>
      <c r="F1605" s="1">
        <v>25</v>
      </c>
      <c r="G1605" s="1" t="s">
        <v>5</v>
      </c>
      <c r="H1605" s="1">
        <v>0</v>
      </c>
      <c r="I1605" s="1">
        <v>0</v>
      </c>
      <c r="J1605" s="1">
        <v>0</v>
      </c>
      <c r="K1605" s="1">
        <v>0</v>
      </c>
      <c r="L1605" s="1">
        <v>0</v>
      </c>
      <c r="M1605" s="1">
        <v>0</v>
      </c>
      <c r="N1605" s="1">
        <v>0</v>
      </c>
      <c r="O1605" s="1">
        <v>0</v>
      </c>
      <c r="P1605" s="1">
        <v>0</v>
      </c>
      <c r="Q1605" s="1">
        <v>0</v>
      </c>
      <c r="R1605" s="1">
        <v>0</v>
      </c>
      <c r="S1605" s="1">
        <v>0</v>
      </c>
      <c r="T1605" s="1">
        <v>0</v>
      </c>
      <c r="U1605" s="1">
        <v>0</v>
      </c>
      <c r="V1605" s="1">
        <f t="shared" si="97"/>
        <v>0</v>
      </c>
      <c r="W1605" s="1">
        <f t="shared" si="98"/>
        <v>0</v>
      </c>
      <c r="X1605" s="1" t="e">
        <f t="shared" si="99"/>
        <v>#DIV/0!</v>
      </c>
    </row>
    <row r="1606" spans="1:24" hidden="1" x14ac:dyDescent="0.3">
      <c r="A1606" s="18" t="str">
        <f t="shared" si="96"/>
        <v>ConstMin - Excavators_1982_175</v>
      </c>
      <c r="B1606" s="1" t="s">
        <v>40</v>
      </c>
      <c r="C1606" s="1">
        <v>2020</v>
      </c>
      <c r="D1606" s="1" t="s">
        <v>87</v>
      </c>
      <c r="E1606" s="1">
        <v>1982</v>
      </c>
      <c r="F1606" s="1">
        <v>175</v>
      </c>
      <c r="G1606" s="1" t="s">
        <v>5</v>
      </c>
      <c r="H1606" s="1">
        <v>7.8996054513549298E-6</v>
      </c>
      <c r="I1606" s="1">
        <v>9.5585225961394693E-6</v>
      </c>
      <c r="J1606" s="1">
        <v>1.13754318499511E-5</v>
      </c>
      <c r="K1606" s="1">
        <v>4.2535875226363902E-5</v>
      </c>
      <c r="L1606" s="1">
        <v>9.8044441940254695E-5</v>
      </c>
      <c r="M1606" s="1">
        <v>3.9625839379192496E-3</v>
      </c>
      <c r="N1606" s="1">
        <v>5.5653855095045004E-6</v>
      </c>
      <c r="O1606" s="1">
        <v>5.1201546687441396E-6</v>
      </c>
      <c r="P1606" s="1">
        <v>3.6399065451211597E-8</v>
      </c>
      <c r="Q1606" s="1">
        <v>3.2342077408257202E-8</v>
      </c>
      <c r="R1606" s="1">
        <v>128.561671859597</v>
      </c>
      <c r="S1606" s="1">
        <v>50.419556711871799</v>
      </c>
      <c r="T1606" s="1">
        <v>0.18952556133685</v>
      </c>
      <c r="U1606" s="1">
        <v>6554.5423725433402</v>
      </c>
      <c r="V1606" s="1">
        <f t="shared" si="97"/>
        <v>0.48287752985741095</v>
      </c>
      <c r="W1606" s="1">
        <f t="shared" si="98"/>
        <v>4.9530099933518787</v>
      </c>
      <c r="X1606" s="1">
        <f t="shared" si="99"/>
        <v>266.0303779407331</v>
      </c>
    </row>
    <row r="1607" spans="1:24" hidden="1" x14ac:dyDescent="0.3">
      <c r="A1607" s="18" t="str">
        <f t="shared" si="96"/>
        <v>ConstMin - Excavators_1982_300</v>
      </c>
      <c r="B1607" s="1" t="s">
        <v>40</v>
      </c>
      <c r="C1607" s="1">
        <v>2020</v>
      </c>
      <c r="D1607" s="1" t="s">
        <v>87</v>
      </c>
      <c r="E1607" s="1">
        <v>1982</v>
      </c>
      <c r="F1607" s="1">
        <v>300</v>
      </c>
      <c r="G1607" s="1" t="s">
        <v>5</v>
      </c>
      <c r="H1607" s="1">
        <v>1.0007674010244401E-5</v>
      </c>
      <c r="I1607" s="1">
        <v>1.2109285552395799E-5</v>
      </c>
      <c r="J1607" s="1">
        <v>1.4411050574752001E-5</v>
      </c>
      <c r="K1607" s="1">
        <v>5.3886890380439299E-5</v>
      </c>
      <c r="L1607" s="1">
        <v>1.2420833160548699E-4</v>
      </c>
      <c r="M1607" s="1">
        <v>5.0200289790580501E-3</v>
      </c>
      <c r="N1607" s="1">
        <v>7.0505500892967203E-6</v>
      </c>
      <c r="O1607" s="1">
        <v>6.4865060821529804E-6</v>
      </c>
      <c r="P1607" s="1">
        <v>4.6112427203665098E-8</v>
      </c>
      <c r="Q1607" s="1">
        <v>4.0972801680926403E-8</v>
      </c>
      <c r="R1607" s="1">
        <v>162.86931165178501</v>
      </c>
      <c r="S1607" s="1">
        <v>42.280550701779298</v>
      </c>
      <c r="T1607" s="1">
        <v>0.18952556133685</v>
      </c>
      <c r="U1607" s="1">
        <v>8244.7073868469706</v>
      </c>
      <c r="V1607" s="1">
        <f t="shared" si="97"/>
        <v>0.48633091154706626</v>
      </c>
      <c r="W1607" s="1">
        <f t="shared" si="98"/>
        <v>4.9884322960313288</v>
      </c>
      <c r="X1607" s="1">
        <f t="shared" si="99"/>
        <v>223.08627080983914</v>
      </c>
    </row>
    <row r="1608" spans="1:24" hidden="1" x14ac:dyDescent="0.3">
      <c r="A1608" s="18" t="str">
        <f t="shared" si="96"/>
        <v>ConstMin - Excavators_1982_600</v>
      </c>
      <c r="B1608" s="1" t="s">
        <v>40</v>
      </c>
      <c r="C1608" s="1">
        <v>2020</v>
      </c>
      <c r="D1608" s="1" t="s">
        <v>87</v>
      </c>
      <c r="E1608" s="1">
        <v>1982</v>
      </c>
      <c r="F1608" s="1">
        <v>600</v>
      </c>
      <c r="G1608" s="1" t="s">
        <v>5</v>
      </c>
      <c r="H1608" s="1">
        <v>4.6374240451337803E-5</v>
      </c>
      <c r="I1608" s="1">
        <v>5.6112830946118798E-5</v>
      </c>
      <c r="J1608" s="1">
        <v>6.6778906249926505E-5</v>
      </c>
      <c r="K1608" s="1">
        <v>7.1551733779084796E-4</v>
      </c>
      <c r="L1608" s="1">
        <v>6.1907988678961301E-4</v>
      </c>
      <c r="M1608" s="1">
        <v>2.6636329714229402E-2</v>
      </c>
      <c r="N1608" s="1">
        <v>3.1497291133615398E-5</v>
      </c>
      <c r="O1608" s="1">
        <v>2.89775078429262E-5</v>
      </c>
      <c r="P1608" s="1">
        <v>2.4487485037601101E-7</v>
      </c>
      <c r="Q1608" s="1">
        <v>2.17402142386371E-7</v>
      </c>
      <c r="R1608" s="1">
        <v>864.186382904222</v>
      </c>
      <c r="S1608" s="1">
        <v>138.25740079481801</v>
      </c>
      <c r="T1608" s="1">
        <v>0.47381390334212597</v>
      </c>
      <c r="U1608" s="1">
        <v>44518.883055931503</v>
      </c>
      <c r="V1608" s="1">
        <f t="shared" si="97"/>
        <v>0.41735586491076154</v>
      </c>
      <c r="W1608" s="1">
        <f t="shared" si="98"/>
        <v>4.6045907369748669</v>
      </c>
      <c r="X1608" s="1">
        <f t="shared" si="99"/>
        <v>291.7968422192684</v>
      </c>
    </row>
    <row r="1609" spans="1:24" hidden="1" x14ac:dyDescent="0.3">
      <c r="A1609" s="18" t="str">
        <f t="shared" si="96"/>
        <v>ConstMin - Excavators_1983_25</v>
      </c>
      <c r="B1609" s="1" t="s">
        <v>40</v>
      </c>
      <c r="C1609" s="1">
        <v>2020</v>
      </c>
      <c r="D1609" s="1" t="s">
        <v>87</v>
      </c>
      <c r="E1609" s="1">
        <v>1983</v>
      </c>
      <c r="F1609" s="1">
        <v>25</v>
      </c>
      <c r="G1609" s="1" t="s">
        <v>5</v>
      </c>
      <c r="H1609" s="1">
        <v>0</v>
      </c>
      <c r="I1609" s="1">
        <v>0</v>
      </c>
      <c r="J1609" s="1">
        <v>0</v>
      </c>
      <c r="K1609" s="1">
        <v>0</v>
      </c>
      <c r="L1609" s="1">
        <v>0</v>
      </c>
      <c r="M1609" s="1">
        <v>0</v>
      </c>
      <c r="N1609" s="1">
        <v>0</v>
      </c>
      <c r="O1609" s="1">
        <v>0</v>
      </c>
      <c r="P1609" s="1">
        <v>0</v>
      </c>
      <c r="Q1609" s="1">
        <v>0</v>
      </c>
      <c r="R1609" s="1">
        <v>0</v>
      </c>
      <c r="S1609" s="1">
        <v>0</v>
      </c>
      <c r="T1609" s="1">
        <v>0</v>
      </c>
      <c r="U1609" s="1">
        <v>0</v>
      </c>
      <c r="V1609" s="1">
        <f t="shared" si="97"/>
        <v>0</v>
      </c>
      <c r="W1609" s="1">
        <f t="shared" si="98"/>
        <v>0</v>
      </c>
      <c r="X1609" s="1" t="e">
        <f t="shared" si="99"/>
        <v>#DIV/0!</v>
      </c>
    </row>
    <row r="1610" spans="1:24" hidden="1" x14ac:dyDescent="0.3">
      <c r="A1610" s="18" t="str">
        <f t="shared" ref="A1610:A1673" si="100">D1610&amp;"_"&amp;E1610&amp;"_"&amp;F1610</f>
        <v>ConstMin - Excavators_1983_300</v>
      </c>
      <c r="B1610" s="1" t="s">
        <v>40</v>
      </c>
      <c r="C1610" s="1">
        <v>2020</v>
      </c>
      <c r="D1610" s="1" t="s">
        <v>87</v>
      </c>
      <c r="E1610" s="1">
        <v>1983</v>
      </c>
      <c r="F1610" s="1">
        <v>300</v>
      </c>
      <c r="G1610" s="1" t="s">
        <v>5</v>
      </c>
      <c r="H1610" s="1">
        <v>2.1635745914651899E-5</v>
      </c>
      <c r="I1610" s="1">
        <v>2.61792525567288E-5</v>
      </c>
      <c r="J1610" s="1">
        <v>3.1155474117098699E-5</v>
      </c>
      <c r="K1610" s="1">
        <v>2.40754955818515E-4</v>
      </c>
      <c r="L1610" s="1">
        <v>2.8013556428779199E-4</v>
      </c>
      <c r="M1610" s="1">
        <v>1.1752944529745599E-2</v>
      </c>
      <c r="N1610" s="1">
        <v>1.49295206079299E-5</v>
      </c>
      <c r="O1610" s="1">
        <v>1.3735158959295499E-5</v>
      </c>
      <c r="P1610" s="1">
        <v>1.08012728273039E-7</v>
      </c>
      <c r="Q1610" s="1">
        <v>9.5925953294906005E-8</v>
      </c>
      <c r="R1610" s="1">
        <v>381.31134171270497</v>
      </c>
      <c r="S1610" s="1">
        <v>77.796213291274</v>
      </c>
      <c r="T1610" s="1">
        <v>0.28428834200527497</v>
      </c>
      <c r="U1610" s="1">
        <v>19305.299450432401</v>
      </c>
      <c r="V1610" s="1">
        <f t="shared" si="97"/>
        <v>0.4490237381213748</v>
      </c>
      <c r="W1610" s="1">
        <f t="shared" si="98"/>
        <v>4.804855218256189</v>
      </c>
      <c r="X1610" s="1">
        <f t="shared" si="99"/>
        <v>273.65249219340302</v>
      </c>
    </row>
    <row r="1611" spans="1:24" hidden="1" x14ac:dyDescent="0.3">
      <c r="A1611" s="18" t="str">
        <f t="shared" si="100"/>
        <v>ConstMin - Excavators_1984_25</v>
      </c>
      <c r="B1611" s="1" t="s">
        <v>40</v>
      </c>
      <c r="C1611" s="1">
        <v>2020</v>
      </c>
      <c r="D1611" s="1" t="s">
        <v>87</v>
      </c>
      <c r="E1611" s="1">
        <v>1984</v>
      </c>
      <c r="F1611" s="1">
        <v>25</v>
      </c>
      <c r="G1611" s="1" t="s">
        <v>5</v>
      </c>
      <c r="H1611" s="1">
        <v>0</v>
      </c>
      <c r="I1611" s="1">
        <v>0</v>
      </c>
      <c r="J1611" s="1">
        <v>0</v>
      </c>
      <c r="K1611" s="1">
        <v>0</v>
      </c>
      <c r="L1611" s="1">
        <v>0</v>
      </c>
      <c r="M1611" s="1">
        <v>0</v>
      </c>
      <c r="N1611" s="1">
        <v>0</v>
      </c>
      <c r="O1611" s="1">
        <v>0</v>
      </c>
      <c r="P1611" s="1">
        <v>0</v>
      </c>
      <c r="Q1611" s="1">
        <v>0</v>
      </c>
      <c r="R1611" s="1">
        <v>0</v>
      </c>
      <c r="S1611" s="1">
        <v>0</v>
      </c>
      <c r="T1611" s="1">
        <v>0</v>
      </c>
      <c r="U1611" s="1">
        <v>0</v>
      </c>
      <c r="V1611" s="1">
        <f t="shared" ref="V1611:V1674" si="101">IFERROR(CONVERT(I1611,"ton","g")*365/U1611,0)</f>
        <v>0</v>
      </c>
      <c r="W1611" s="1">
        <f t="shared" ref="W1611:W1674" si="102">IFERROR(CONVERT(L1611,"ton","g")*365/U1611,0)</f>
        <v>0</v>
      </c>
      <c r="X1611" s="1" t="e">
        <f t="shared" ref="X1611:X1674" si="103">S1611/T1611</f>
        <v>#DIV/0!</v>
      </c>
    </row>
    <row r="1612" spans="1:24" hidden="1" x14ac:dyDescent="0.3">
      <c r="A1612" s="18" t="str">
        <f t="shared" si="100"/>
        <v>ConstMin - Excavators_1984_175</v>
      </c>
      <c r="B1612" s="1" t="s">
        <v>40</v>
      </c>
      <c r="C1612" s="1">
        <v>2020</v>
      </c>
      <c r="D1612" s="1" t="s">
        <v>87</v>
      </c>
      <c r="E1612" s="1">
        <v>1984</v>
      </c>
      <c r="F1612" s="1">
        <v>175</v>
      </c>
      <c r="G1612" s="1" t="s">
        <v>5</v>
      </c>
      <c r="H1612" s="1">
        <v>3.1823970015200301E-5</v>
      </c>
      <c r="I1612" s="1">
        <v>3.8507003718392303E-5</v>
      </c>
      <c r="J1612" s="1">
        <v>4.5826516821888398E-5</v>
      </c>
      <c r="K1612" s="1">
        <v>1.60269901089607E-4</v>
      </c>
      <c r="L1612" s="1">
        <v>3.7352338898176299E-4</v>
      </c>
      <c r="M1612" s="1">
        <v>1.46430477888287E-2</v>
      </c>
      <c r="N1612" s="1">
        <v>2.24057156327439E-5</v>
      </c>
      <c r="O1612" s="1">
        <v>2.0613258382124399E-5</v>
      </c>
      <c r="P1612" s="1">
        <v>1.3442751942863E-7</v>
      </c>
      <c r="Q1612" s="1">
        <v>1.1951458757685999E-7</v>
      </c>
      <c r="R1612" s="1">
        <v>475.07755907381897</v>
      </c>
      <c r="S1612" s="1">
        <v>180.855055626861</v>
      </c>
      <c r="T1612" s="1">
        <v>0.85286502601582603</v>
      </c>
      <c r="U1612" s="1">
        <v>24201.628824845298</v>
      </c>
      <c r="V1612" s="1">
        <f t="shared" si="101"/>
        <v>0.52684605401493267</v>
      </c>
      <c r="W1612" s="1">
        <f t="shared" si="102"/>
        <v>5.1104813297465945</v>
      </c>
      <c r="X1612" s="1">
        <f t="shared" si="103"/>
        <v>212.05589408646358</v>
      </c>
    </row>
    <row r="1613" spans="1:24" hidden="1" x14ac:dyDescent="0.3">
      <c r="A1613" s="18" t="str">
        <f t="shared" si="100"/>
        <v>ConstMin - Excavators_1984_300</v>
      </c>
      <c r="B1613" s="1" t="s">
        <v>40</v>
      </c>
      <c r="C1613" s="1">
        <v>2020</v>
      </c>
      <c r="D1613" s="1" t="s">
        <v>87</v>
      </c>
      <c r="E1613" s="1">
        <v>1984</v>
      </c>
      <c r="F1613" s="1">
        <v>300</v>
      </c>
      <c r="G1613" s="1" t="s">
        <v>5</v>
      </c>
      <c r="H1613" s="1">
        <v>2.94578320975163E-5</v>
      </c>
      <c r="I1613" s="1">
        <v>3.5643976837994801E-5</v>
      </c>
      <c r="J1613" s="1">
        <v>4.2419278220423501E-5</v>
      </c>
      <c r="K1613" s="1">
        <v>1.5861737377329601E-4</v>
      </c>
      <c r="L1613" s="1">
        <v>3.6561024807578598E-4</v>
      </c>
      <c r="M1613" s="1">
        <v>1.4776577518250501E-2</v>
      </c>
      <c r="N1613" s="1">
        <v>2.07534658416154E-5</v>
      </c>
      <c r="O1613" s="1">
        <v>1.90931885742862E-5</v>
      </c>
      <c r="P1613" s="1">
        <v>1.35733052134191E-7</v>
      </c>
      <c r="Q1613" s="1">
        <v>1.20604439277902E-7</v>
      </c>
      <c r="R1613" s="1">
        <v>479.409784088197</v>
      </c>
      <c r="S1613" s="1">
        <v>122.08509015138701</v>
      </c>
      <c r="T1613" s="1">
        <v>0.56857668401055095</v>
      </c>
      <c r="U1613" s="1">
        <v>24254.237910075699</v>
      </c>
      <c r="V1613" s="1">
        <f t="shared" si="101"/>
        <v>0.48661682435802067</v>
      </c>
      <c r="W1613" s="1">
        <f t="shared" si="102"/>
        <v>4.9913649837675012</v>
      </c>
      <c r="X1613" s="1">
        <f t="shared" si="103"/>
        <v>214.72053565446856</v>
      </c>
    </row>
    <row r="1614" spans="1:24" hidden="1" x14ac:dyDescent="0.3">
      <c r="A1614" s="18" t="str">
        <f t="shared" si="100"/>
        <v>ConstMin - Excavators_1984_600</v>
      </c>
      <c r="B1614" s="1" t="s">
        <v>40</v>
      </c>
      <c r="C1614" s="1">
        <v>2020</v>
      </c>
      <c r="D1614" s="1" t="s">
        <v>87</v>
      </c>
      <c r="E1614" s="1">
        <v>1984</v>
      </c>
      <c r="F1614" s="1">
        <v>600</v>
      </c>
      <c r="G1614" s="1" t="s">
        <v>5</v>
      </c>
      <c r="H1614" s="1">
        <v>1.3558118307638799E-5</v>
      </c>
      <c r="I1614" s="1">
        <v>1.64053231522429E-5</v>
      </c>
      <c r="J1614" s="1">
        <v>1.9523690362999802E-5</v>
      </c>
      <c r="K1614" s="1">
        <v>2.0919089180802301E-4</v>
      </c>
      <c r="L1614" s="1">
        <v>1.8099613633092E-4</v>
      </c>
      <c r="M1614" s="1">
        <v>7.7874808521285104E-3</v>
      </c>
      <c r="N1614" s="1">
        <v>9.2086467703511606E-6</v>
      </c>
      <c r="O1614" s="1">
        <v>8.47195502872307E-6</v>
      </c>
      <c r="P1614" s="1">
        <v>7.1592378864881895E-8</v>
      </c>
      <c r="Q1614" s="1">
        <v>6.35603718383603E-8</v>
      </c>
      <c r="R1614" s="1">
        <v>252.656239870077</v>
      </c>
      <c r="S1614" s="1">
        <v>42.280550701779298</v>
      </c>
      <c r="T1614" s="1">
        <v>0.18952556133685</v>
      </c>
      <c r="U1614" s="1">
        <v>12789.866587288199</v>
      </c>
      <c r="V1614" s="1">
        <f t="shared" si="101"/>
        <v>0.42472456078200804</v>
      </c>
      <c r="W1614" s="1">
        <f t="shared" si="102"/>
        <v>4.6858878543870972</v>
      </c>
      <c r="X1614" s="1">
        <f t="shared" si="103"/>
        <v>223.08627080983914</v>
      </c>
    </row>
    <row r="1615" spans="1:24" hidden="1" x14ac:dyDescent="0.3">
      <c r="A1615" s="18" t="str">
        <f t="shared" si="100"/>
        <v>ConstMin - Excavators_1985_25</v>
      </c>
      <c r="B1615" s="1" t="s">
        <v>40</v>
      </c>
      <c r="C1615" s="1">
        <v>2020</v>
      </c>
      <c r="D1615" s="1" t="s">
        <v>87</v>
      </c>
      <c r="E1615" s="1">
        <v>1985</v>
      </c>
      <c r="F1615" s="1">
        <v>25</v>
      </c>
      <c r="G1615" s="1" t="s">
        <v>5</v>
      </c>
      <c r="H1615" s="1">
        <v>0</v>
      </c>
      <c r="I1615" s="1">
        <v>0</v>
      </c>
      <c r="J1615" s="1">
        <v>0</v>
      </c>
      <c r="K1615" s="1">
        <v>0</v>
      </c>
      <c r="L1615" s="1">
        <v>0</v>
      </c>
      <c r="M1615" s="1">
        <v>0</v>
      </c>
      <c r="N1615" s="1">
        <v>0</v>
      </c>
      <c r="O1615" s="1">
        <v>0</v>
      </c>
      <c r="P1615" s="1">
        <v>0</v>
      </c>
      <c r="Q1615" s="1">
        <v>0</v>
      </c>
      <c r="R1615" s="1">
        <v>0</v>
      </c>
      <c r="S1615" s="1">
        <v>0</v>
      </c>
      <c r="T1615" s="1">
        <v>0</v>
      </c>
      <c r="U1615" s="1">
        <v>0</v>
      </c>
      <c r="V1615" s="1">
        <f t="shared" si="101"/>
        <v>0</v>
      </c>
      <c r="W1615" s="1">
        <f t="shared" si="102"/>
        <v>0</v>
      </c>
      <c r="X1615" s="1" t="e">
        <f t="shared" si="103"/>
        <v>#DIV/0!</v>
      </c>
    </row>
    <row r="1616" spans="1:24" hidden="1" x14ac:dyDescent="0.3">
      <c r="A1616" s="18" t="str">
        <f t="shared" si="100"/>
        <v>ConstMin - Excavators_1985_175</v>
      </c>
      <c r="B1616" s="1" t="s">
        <v>40</v>
      </c>
      <c r="C1616" s="1">
        <v>2020</v>
      </c>
      <c r="D1616" s="1" t="s">
        <v>87</v>
      </c>
      <c r="E1616" s="1">
        <v>1985</v>
      </c>
      <c r="F1616" s="1">
        <v>175</v>
      </c>
      <c r="G1616" s="1" t="s">
        <v>5</v>
      </c>
      <c r="H1616" s="1">
        <v>4.3766758380052097E-5</v>
      </c>
      <c r="I1616" s="1">
        <v>5.2957777639863102E-5</v>
      </c>
      <c r="J1616" s="1">
        <v>6.3024132067275097E-5</v>
      </c>
      <c r="K1616" s="1">
        <v>2.3170916814452001E-4</v>
      </c>
      <c r="L1616" s="1">
        <v>5.4985994977152595E-4</v>
      </c>
      <c r="M1616" s="1">
        <v>2.1727540716681901E-2</v>
      </c>
      <c r="N1616" s="1">
        <v>3.2527682828133001E-5</v>
      </c>
      <c r="O1616" s="1">
        <v>2.9925468201882401E-5</v>
      </c>
      <c r="P1616" s="1">
        <v>1.9956888620892601E-7</v>
      </c>
      <c r="Q1616" s="1">
        <v>1.77337266480462E-7</v>
      </c>
      <c r="R1616" s="1">
        <v>704.92612994360195</v>
      </c>
      <c r="S1616" s="1">
        <v>264.57054601638401</v>
      </c>
      <c r="T1616" s="1">
        <v>1.04239058735267</v>
      </c>
      <c r="U1616" s="1">
        <v>35087.219675716602</v>
      </c>
      <c r="V1616" s="1">
        <f t="shared" si="101"/>
        <v>0.49976909504012385</v>
      </c>
      <c r="W1616" s="1">
        <f t="shared" si="102"/>
        <v>5.1890963281146067</v>
      </c>
      <c r="X1616" s="1">
        <f t="shared" si="103"/>
        <v>253.81133447137736</v>
      </c>
    </row>
    <row r="1617" spans="1:24" hidden="1" x14ac:dyDescent="0.3">
      <c r="A1617" s="18" t="str">
        <f t="shared" si="100"/>
        <v>ConstMin - Excavators_1985_300</v>
      </c>
      <c r="B1617" s="1" t="s">
        <v>40</v>
      </c>
      <c r="C1617" s="1">
        <v>2020</v>
      </c>
      <c r="D1617" s="1" t="s">
        <v>87</v>
      </c>
      <c r="E1617" s="1">
        <v>1985</v>
      </c>
      <c r="F1617" s="1">
        <v>300</v>
      </c>
      <c r="G1617" s="1" t="s">
        <v>5</v>
      </c>
      <c r="H1617" s="1">
        <v>4.00695888540789E-5</v>
      </c>
      <c r="I1617" s="1">
        <v>4.8484202513435497E-5</v>
      </c>
      <c r="J1617" s="1">
        <v>5.7700207949873602E-5</v>
      </c>
      <c r="K1617" s="1">
        <v>2.2498392845330699E-4</v>
      </c>
      <c r="L1617" s="1">
        <v>5.3133297740929502E-4</v>
      </c>
      <c r="M1617" s="1">
        <v>2.1474460768024801E-2</v>
      </c>
      <c r="N1617" s="1">
        <v>3.01605353110941E-5</v>
      </c>
      <c r="O1617" s="1">
        <v>2.7747692486206598E-5</v>
      </c>
      <c r="P1617" s="1">
        <v>1.9733995166297999E-7</v>
      </c>
      <c r="Q1617" s="1">
        <v>1.7527166196124499E-7</v>
      </c>
      <c r="R1617" s="1">
        <v>696.715229727169</v>
      </c>
      <c r="S1617" s="1">
        <v>179.90374323607099</v>
      </c>
      <c r="T1617" s="1">
        <v>0.758102245347401</v>
      </c>
      <c r="U1617" s="1">
        <v>35193.6697705564</v>
      </c>
      <c r="V1617" s="1">
        <f t="shared" si="101"/>
        <v>0.45616746029538813</v>
      </c>
      <c r="W1617" s="1">
        <f t="shared" si="102"/>
        <v>4.9990884104739006</v>
      </c>
      <c r="X1617" s="1">
        <f t="shared" si="103"/>
        <v>237.30802057396619</v>
      </c>
    </row>
    <row r="1618" spans="1:24" hidden="1" x14ac:dyDescent="0.3">
      <c r="A1618" s="18" t="str">
        <f t="shared" si="100"/>
        <v>ConstMin - Excavators_1985_600</v>
      </c>
      <c r="B1618" s="1" t="s">
        <v>40</v>
      </c>
      <c r="C1618" s="1">
        <v>2020</v>
      </c>
      <c r="D1618" s="1" t="s">
        <v>87</v>
      </c>
      <c r="E1618" s="1">
        <v>1985</v>
      </c>
      <c r="F1618" s="1">
        <v>600</v>
      </c>
      <c r="G1618" s="1" t="s">
        <v>5</v>
      </c>
      <c r="H1618" s="1">
        <v>5.2123970288953197E-5</v>
      </c>
      <c r="I1618" s="1">
        <v>6.3070004049633395E-5</v>
      </c>
      <c r="J1618" s="1">
        <v>7.5058517216092694E-5</v>
      </c>
      <c r="K1618" s="1">
        <v>8.4107764150007005E-4</v>
      </c>
      <c r="L1618" s="1">
        <v>7.4558944800841396E-4</v>
      </c>
      <c r="M1618" s="1">
        <v>3.2079488919580297E-2</v>
      </c>
      <c r="N1618" s="1">
        <v>3.7933792409013302E-5</v>
      </c>
      <c r="O1618" s="1">
        <v>3.48990890162922E-5</v>
      </c>
      <c r="P1618" s="1">
        <v>2.9502706468397302E-7</v>
      </c>
      <c r="Q1618" s="1">
        <v>2.6182847609259599E-7</v>
      </c>
      <c r="R1618" s="1">
        <v>1040.7836887534199</v>
      </c>
      <c r="S1618" s="1">
        <v>141.53414347420599</v>
      </c>
      <c r="T1618" s="1">
        <v>0.47381390334212597</v>
      </c>
      <c r="U1618" s="1">
        <v>52905.462830658304</v>
      </c>
      <c r="V1618" s="1">
        <f t="shared" si="101"/>
        <v>0.39473982250523659</v>
      </c>
      <c r="W1618" s="1">
        <f t="shared" si="102"/>
        <v>4.666463096102011</v>
      </c>
      <c r="X1618" s="1">
        <f t="shared" si="103"/>
        <v>298.71251661437356</v>
      </c>
    </row>
    <row r="1619" spans="1:24" hidden="1" x14ac:dyDescent="0.3">
      <c r="A1619" s="18" t="str">
        <f t="shared" si="100"/>
        <v>ConstMin - Excavators_1986_25</v>
      </c>
      <c r="B1619" s="1" t="s">
        <v>40</v>
      </c>
      <c r="C1619" s="1">
        <v>2020</v>
      </c>
      <c r="D1619" s="1" t="s">
        <v>87</v>
      </c>
      <c r="E1619" s="1">
        <v>1986</v>
      </c>
      <c r="F1619" s="1">
        <v>25</v>
      </c>
      <c r="G1619" s="1" t="s">
        <v>5</v>
      </c>
      <c r="H1619" s="1">
        <v>0</v>
      </c>
      <c r="I1619" s="1">
        <v>0</v>
      </c>
      <c r="J1619" s="1">
        <v>0</v>
      </c>
      <c r="K1619" s="1">
        <v>0</v>
      </c>
      <c r="L1619" s="1">
        <v>0</v>
      </c>
      <c r="M1619" s="1">
        <v>0</v>
      </c>
      <c r="N1619" s="1">
        <v>0</v>
      </c>
      <c r="O1619" s="1">
        <v>0</v>
      </c>
      <c r="P1619" s="1">
        <v>0</v>
      </c>
      <c r="Q1619" s="1">
        <v>0</v>
      </c>
      <c r="R1619" s="1">
        <v>0</v>
      </c>
      <c r="S1619" s="1">
        <v>0</v>
      </c>
      <c r="T1619" s="1">
        <v>0</v>
      </c>
      <c r="U1619" s="1">
        <v>0</v>
      </c>
      <c r="V1619" s="1">
        <f t="shared" si="101"/>
        <v>0</v>
      </c>
      <c r="W1619" s="1">
        <f t="shared" si="102"/>
        <v>0</v>
      </c>
      <c r="X1619" s="1" t="e">
        <f t="shared" si="103"/>
        <v>#DIV/0!</v>
      </c>
    </row>
    <row r="1620" spans="1:24" hidden="1" x14ac:dyDescent="0.3">
      <c r="A1620" s="18" t="str">
        <f t="shared" si="100"/>
        <v>ConstMin - Excavators_1986_50</v>
      </c>
      <c r="B1620" s="1" t="s">
        <v>40</v>
      </c>
      <c r="C1620" s="1">
        <v>2020</v>
      </c>
      <c r="D1620" s="1" t="s">
        <v>87</v>
      </c>
      <c r="E1620" s="1">
        <v>1986</v>
      </c>
      <c r="F1620" s="1">
        <v>50</v>
      </c>
      <c r="G1620" s="1" t="s">
        <v>5</v>
      </c>
      <c r="H1620" s="1">
        <v>2.9444866392343002E-6</v>
      </c>
      <c r="I1620" s="1">
        <v>3.5628288334735002E-6</v>
      </c>
      <c r="J1620" s="1">
        <v>4.2400607604973898E-6</v>
      </c>
      <c r="K1620" s="1">
        <v>9.7903829718937295E-6</v>
      </c>
      <c r="L1620" s="1">
        <v>6.7414632407218798E-6</v>
      </c>
      <c r="M1620" s="1">
        <v>5.1515535278700902E-4</v>
      </c>
      <c r="N1620" s="1">
        <v>9.26818240864565E-7</v>
      </c>
      <c r="O1620" s="1">
        <v>8.5267278159539899E-7</v>
      </c>
      <c r="P1620" s="1">
        <v>4.6745321111094701E-9</v>
      </c>
      <c r="Q1620" s="1">
        <v>4.2046287367389599E-9</v>
      </c>
      <c r="R1620" s="1">
        <v>16.7136480789591</v>
      </c>
      <c r="S1620" s="1">
        <v>21.140275350889599</v>
      </c>
      <c r="T1620" s="1">
        <v>9.4762780668425195E-2</v>
      </c>
      <c r="U1620" s="1">
        <v>761.04991263202805</v>
      </c>
      <c r="V1620" s="1">
        <f t="shared" si="101"/>
        <v>1.5501381995959849</v>
      </c>
      <c r="W1620" s="1">
        <f t="shared" si="102"/>
        <v>2.9331186478658138</v>
      </c>
      <c r="X1620" s="1">
        <f t="shared" si="103"/>
        <v>223.08627080983817</v>
      </c>
    </row>
    <row r="1621" spans="1:24" hidden="1" x14ac:dyDescent="0.3">
      <c r="A1621" s="18" t="str">
        <f t="shared" si="100"/>
        <v>ConstMin - Excavators_1986_175</v>
      </c>
      <c r="B1621" s="1" t="s">
        <v>40</v>
      </c>
      <c r="C1621" s="1">
        <v>2020</v>
      </c>
      <c r="D1621" s="1" t="s">
        <v>87</v>
      </c>
      <c r="E1621" s="1">
        <v>1986</v>
      </c>
      <c r="F1621" s="1">
        <v>175</v>
      </c>
      <c r="G1621" s="1" t="s">
        <v>5</v>
      </c>
      <c r="H1621" s="1">
        <v>1.8132259607184801E-5</v>
      </c>
      <c r="I1621" s="1">
        <v>2.19400341246936E-5</v>
      </c>
      <c r="J1621" s="1">
        <v>2.61104538343461E-5</v>
      </c>
      <c r="K1621" s="1">
        <v>9.5958688467870595E-5</v>
      </c>
      <c r="L1621" s="1">
        <v>2.27723155933393E-4</v>
      </c>
      <c r="M1621" s="1">
        <v>8.9970364499555294E-3</v>
      </c>
      <c r="N1621" s="1">
        <v>1.34749000380648E-5</v>
      </c>
      <c r="O1621" s="1">
        <v>1.23969080350196E-5</v>
      </c>
      <c r="P1621" s="1">
        <v>8.2638095965753498E-8</v>
      </c>
      <c r="Q1621" s="1">
        <v>7.3432602026385995E-8</v>
      </c>
      <c r="R1621" s="1">
        <v>291.898939154179</v>
      </c>
      <c r="S1621" s="1">
        <v>102.318932698306</v>
      </c>
      <c r="T1621" s="1">
        <v>0.47381390334212597</v>
      </c>
      <c r="U1621" s="1">
        <v>14781.280525341999</v>
      </c>
      <c r="V1621" s="1">
        <f t="shared" si="101"/>
        <v>0.49148904273822258</v>
      </c>
      <c r="W1621" s="1">
        <f t="shared" si="102"/>
        <v>5.1013337209471343</v>
      </c>
      <c r="X1621" s="1">
        <f t="shared" si="103"/>
        <v>215.94751014392406</v>
      </c>
    </row>
    <row r="1622" spans="1:24" hidden="1" x14ac:dyDescent="0.3">
      <c r="A1622" s="18" t="str">
        <f t="shared" si="100"/>
        <v>ConstMin - Excavators_1986_300</v>
      </c>
      <c r="B1622" s="1" t="s">
        <v>40</v>
      </c>
      <c r="C1622" s="1">
        <v>2020</v>
      </c>
      <c r="D1622" s="1" t="s">
        <v>87</v>
      </c>
      <c r="E1622" s="1">
        <v>1986</v>
      </c>
      <c r="F1622" s="1">
        <v>300</v>
      </c>
      <c r="G1622" s="1" t="s">
        <v>5</v>
      </c>
      <c r="H1622" s="1">
        <v>3.5828448141585598E-5</v>
      </c>
      <c r="I1622" s="1">
        <v>4.3352422251318601E-5</v>
      </c>
      <c r="J1622" s="1">
        <v>5.1592965323883298E-5</v>
      </c>
      <c r="K1622" s="1">
        <v>2.0117064446642001E-4</v>
      </c>
      <c r="L1622" s="1">
        <v>4.7509436885787698E-4</v>
      </c>
      <c r="M1622" s="1">
        <v>1.9201509823262599E-2</v>
      </c>
      <c r="N1622" s="1">
        <v>2.6968212208296701E-5</v>
      </c>
      <c r="O1622" s="1">
        <v>2.4810755231632899E-5</v>
      </c>
      <c r="P1622" s="1">
        <v>1.7645262720733799E-7</v>
      </c>
      <c r="Q1622" s="1">
        <v>1.5672014190454399E-7</v>
      </c>
      <c r="R1622" s="1">
        <v>622.97183953240801</v>
      </c>
      <c r="S1622" s="1">
        <v>152.73848941017701</v>
      </c>
      <c r="T1622" s="1">
        <v>0.56857668401055095</v>
      </c>
      <c r="U1622" s="1">
        <v>31540.4980632017</v>
      </c>
      <c r="V1622" s="1">
        <f t="shared" si="101"/>
        <v>0.45512786062582378</v>
      </c>
      <c r="W1622" s="1">
        <f t="shared" si="102"/>
        <v>4.9876955534378418</v>
      </c>
      <c r="X1622" s="1">
        <f t="shared" si="103"/>
        <v>268.63305110017961</v>
      </c>
    </row>
    <row r="1623" spans="1:24" hidden="1" x14ac:dyDescent="0.3">
      <c r="A1623" s="18" t="str">
        <f t="shared" si="100"/>
        <v>ConstMin - Excavators_1987_25</v>
      </c>
      <c r="B1623" s="1" t="s">
        <v>40</v>
      </c>
      <c r="C1623" s="1">
        <v>2020</v>
      </c>
      <c r="D1623" s="1" t="s">
        <v>87</v>
      </c>
      <c r="E1623" s="1">
        <v>1987</v>
      </c>
      <c r="F1623" s="1">
        <v>25</v>
      </c>
      <c r="G1623" s="1" t="s">
        <v>5</v>
      </c>
      <c r="H1623" s="1">
        <v>0</v>
      </c>
      <c r="I1623" s="1">
        <v>0</v>
      </c>
      <c r="J1623" s="1">
        <v>0</v>
      </c>
      <c r="K1623" s="1">
        <v>0</v>
      </c>
      <c r="L1623" s="1">
        <v>0</v>
      </c>
      <c r="M1623" s="1">
        <v>0</v>
      </c>
      <c r="N1623" s="1">
        <v>0</v>
      </c>
      <c r="O1623" s="1">
        <v>0</v>
      </c>
      <c r="P1623" s="1">
        <v>0</v>
      </c>
      <c r="Q1623" s="1">
        <v>0</v>
      </c>
      <c r="R1623" s="1">
        <v>0</v>
      </c>
      <c r="S1623" s="1">
        <v>0</v>
      </c>
      <c r="T1623" s="1">
        <v>0</v>
      </c>
      <c r="U1623" s="1">
        <v>0</v>
      </c>
      <c r="V1623" s="1">
        <f t="shared" si="101"/>
        <v>0</v>
      </c>
      <c r="W1623" s="1">
        <f t="shared" si="102"/>
        <v>0</v>
      </c>
      <c r="X1623" s="1" t="e">
        <f t="shared" si="103"/>
        <v>#DIV/0!</v>
      </c>
    </row>
    <row r="1624" spans="1:24" hidden="1" x14ac:dyDescent="0.3">
      <c r="A1624" s="18" t="str">
        <f t="shared" si="100"/>
        <v>ConstMin - Excavators_1987_175</v>
      </c>
      <c r="B1624" s="1" t="s">
        <v>40</v>
      </c>
      <c r="C1624" s="1">
        <v>2020</v>
      </c>
      <c r="D1624" s="1" t="s">
        <v>87</v>
      </c>
      <c r="E1624" s="1">
        <v>1987</v>
      </c>
      <c r="F1624" s="1">
        <v>175</v>
      </c>
      <c r="G1624" s="1" t="s">
        <v>5</v>
      </c>
      <c r="H1624" s="1">
        <v>1.82407349726867E-5</v>
      </c>
      <c r="I1624" s="1">
        <v>2.2071289316950899E-5</v>
      </c>
      <c r="J1624" s="1">
        <v>2.62666583606688E-5</v>
      </c>
      <c r="K1624" s="1">
        <v>1.02418625431264E-4</v>
      </c>
      <c r="L1624" s="1">
        <v>2.4187680234170601E-4</v>
      </c>
      <c r="M1624" s="1">
        <v>9.7757416223407199E-3</v>
      </c>
      <c r="N1624" s="1">
        <v>1.37298721293973E-5</v>
      </c>
      <c r="O1624" s="1">
        <v>1.2631482359045499E-5</v>
      </c>
      <c r="P1624" s="1">
        <v>8.9834357195826401E-8</v>
      </c>
      <c r="Q1624" s="1">
        <v>7.9788288961491396E-8</v>
      </c>
      <c r="R1624" s="1">
        <v>317.16317088175299</v>
      </c>
      <c r="S1624" s="1">
        <v>113.84038276454</v>
      </c>
      <c r="T1624" s="1">
        <v>0.47381390334212597</v>
      </c>
      <c r="U1624" s="1">
        <v>16210.8705056706</v>
      </c>
      <c r="V1624" s="1">
        <f t="shared" si="101"/>
        <v>0.45082705160790043</v>
      </c>
      <c r="W1624" s="1">
        <f t="shared" si="102"/>
        <v>4.9405634662362585</v>
      </c>
      <c r="X1624" s="1">
        <f t="shared" si="103"/>
        <v>240.26391366219465</v>
      </c>
    </row>
    <row r="1625" spans="1:24" hidden="1" x14ac:dyDescent="0.3">
      <c r="A1625" s="18" t="str">
        <f t="shared" si="100"/>
        <v>ConstMin - Excavators_1987_300</v>
      </c>
      <c r="B1625" s="1" t="s">
        <v>40</v>
      </c>
      <c r="C1625" s="1">
        <v>2020</v>
      </c>
      <c r="D1625" s="1" t="s">
        <v>87</v>
      </c>
      <c r="E1625" s="1">
        <v>1987</v>
      </c>
      <c r="F1625" s="1">
        <v>300</v>
      </c>
      <c r="G1625" s="1" t="s">
        <v>5</v>
      </c>
      <c r="H1625" s="1">
        <v>3.1403131233237599E-5</v>
      </c>
      <c r="I1625" s="1">
        <v>3.7997788792217499E-5</v>
      </c>
      <c r="J1625" s="1">
        <v>4.52205089758622E-5</v>
      </c>
      <c r="K1625" s="1">
        <v>1.76323242454966E-4</v>
      </c>
      <c r="L1625" s="1">
        <v>4.1641353693182401E-4</v>
      </c>
      <c r="M1625" s="1">
        <v>1.6829853486072101E-2</v>
      </c>
      <c r="N1625" s="1">
        <v>2.3637258966847899E-5</v>
      </c>
      <c r="O1625" s="1">
        <v>2.1746278249500099E-5</v>
      </c>
      <c r="P1625" s="1">
        <v>1.5465824773499E-7</v>
      </c>
      <c r="Q1625" s="1">
        <v>1.3736300170388E-7</v>
      </c>
      <c r="R1625" s="1">
        <v>546.02606158486799</v>
      </c>
      <c r="S1625" s="1">
        <v>130.11839478472501</v>
      </c>
      <c r="T1625" s="1">
        <v>0.47381390334212597</v>
      </c>
      <c r="U1625" s="1">
        <v>27481.0049785341</v>
      </c>
      <c r="V1625" s="1">
        <f t="shared" si="101"/>
        <v>0.45784061293004258</v>
      </c>
      <c r="W1625" s="1">
        <f t="shared" si="102"/>
        <v>5.0174243039184772</v>
      </c>
      <c r="X1625" s="1">
        <f t="shared" si="103"/>
        <v>274.61919936690975</v>
      </c>
    </row>
    <row r="1626" spans="1:24" hidden="1" x14ac:dyDescent="0.3">
      <c r="A1626" s="18" t="str">
        <f t="shared" si="100"/>
        <v>ConstMin - Excavators_1988_100</v>
      </c>
      <c r="B1626" s="1" t="s">
        <v>40</v>
      </c>
      <c r="C1626" s="1">
        <v>2020</v>
      </c>
      <c r="D1626" s="1" t="s">
        <v>87</v>
      </c>
      <c r="E1626" s="1">
        <v>1988</v>
      </c>
      <c r="F1626" s="1">
        <v>100</v>
      </c>
      <c r="G1626" s="1" t="s">
        <v>5</v>
      </c>
      <c r="H1626" s="1">
        <v>7.5645900509869404E-6</v>
      </c>
      <c r="I1626" s="1">
        <v>9.1531539616942003E-6</v>
      </c>
      <c r="J1626" s="1">
        <v>1.08930096734212E-5</v>
      </c>
      <c r="K1626" s="1">
        <v>3.1374454420355899E-5</v>
      </c>
      <c r="L1626" s="1">
        <v>7.09147561628987E-5</v>
      </c>
      <c r="M1626" s="1">
        <v>3.60327942124016E-3</v>
      </c>
      <c r="N1626" s="1">
        <v>6.3500105104543599E-6</v>
      </c>
      <c r="O1626" s="1">
        <v>5.84200966961801E-6</v>
      </c>
      <c r="P1626" s="1">
        <v>3.3087167471673798E-8</v>
      </c>
      <c r="Q1626" s="1">
        <v>2.9409482244689899E-8</v>
      </c>
      <c r="R1626" s="1">
        <v>116.90443251914201</v>
      </c>
      <c r="S1626" s="1">
        <v>71.559832062761501</v>
      </c>
      <c r="T1626" s="1">
        <v>0.28428834200527497</v>
      </c>
      <c r="U1626" s="1">
        <v>5581.6669008954004</v>
      </c>
      <c r="V1626" s="1">
        <f t="shared" si="101"/>
        <v>0.54299452774393042</v>
      </c>
      <c r="W1626" s="1">
        <f t="shared" si="102"/>
        <v>4.2068913834397961</v>
      </c>
      <c r="X1626" s="1">
        <f t="shared" si="103"/>
        <v>251.71567556376866</v>
      </c>
    </row>
    <row r="1627" spans="1:24" hidden="1" x14ac:dyDescent="0.3">
      <c r="A1627" s="18" t="str">
        <f t="shared" si="100"/>
        <v>ConstMin - Excavators_1988_175</v>
      </c>
      <c r="B1627" s="1" t="s">
        <v>40</v>
      </c>
      <c r="C1627" s="1">
        <v>2020</v>
      </c>
      <c r="D1627" s="1" t="s">
        <v>87</v>
      </c>
      <c r="E1627" s="1">
        <v>1988</v>
      </c>
      <c r="F1627" s="1">
        <v>175</v>
      </c>
      <c r="G1627" s="1" t="s">
        <v>5</v>
      </c>
      <c r="H1627" s="1">
        <v>1.01430278479289E-5</v>
      </c>
      <c r="I1627" s="1">
        <v>1.2273063695993999E-5</v>
      </c>
      <c r="J1627" s="1">
        <v>1.4605960101017599E-5</v>
      </c>
      <c r="K1627" s="1">
        <v>4.7359695244583101E-5</v>
      </c>
      <c r="L1627" s="1">
        <v>1.2925569726595501E-4</v>
      </c>
      <c r="M1627" s="1">
        <v>7.0307619996662404E-3</v>
      </c>
      <c r="N1627" s="1">
        <v>6.8182621979650801E-6</v>
      </c>
      <c r="O1627" s="1">
        <v>6.2728012221278697E-6</v>
      </c>
      <c r="P1627" s="1">
        <v>6.4698590518689596E-8</v>
      </c>
      <c r="Q1627" s="1">
        <v>5.7384134290828699E-8</v>
      </c>
      <c r="R1627" s="1">
        <v>228.105330078798</v>
      </c>
      <c r="S1627" s="1">
        <v>79.593136696099606</v>
      </c>
      <c r="T1627" s="1">
        <v>0.3790511226737</v>
      </c>
      <c r="U1627" s="1">
        <v>11600.6996734565</v>
      </c>
      <c r="V1627" s="1">
        <f t="shared" si="101"/>
        <v>0.35031392848555321</v>
      </c>
      <c r="W1627" s="1">
        <f t="shared" si="102"/>
        <v>3.6893861394327936</v>
      </c>
      <c r="X1627" s="1">
        <f t="shared" si="103"/>
        <v>209.97995239976129</v>
      </c>
    </row>
    <row r="1628" spans="1:24" hidden="1" x14ac:dyDescent="0.3">
      <c r="A1628" s="18" t="str">
        <f t="shared" si="100"/>
        <v>ConstMin - Excavators_1988_300</v>
      </c>
      <c r="B1628" s="1" t="s">
        <v>40</v>
      </c>
      <c r="C1628" s="1">
        <v>2020</v>
      </c>
      <c r="D1628" s="1" t="s">
        <v>87</v>
      </c>
      <c r="E1628" s="1">
        <v>1988</v>
      </c>
      <c r="F1628" s="1">
        <v>300</v>
      </c>
      <c r="G1628" s="1" t="s">
        <v>5</v>
      </c>
      <c r="H1628" s="1">
        <v>8.4262855827462203E-5</v>
      </c>
      <c r="I1628" s="1">
        <v>1.01958055551229E-4</v>
      </c>
      <c r="J1628" s="1">
        <v>1.21338512391545E-4</v>
      </c>
      <c r="K1628" s="1">
        <v>3.9692350529600402E-4</v>
      </c>
      <c r="L1628" s="1">
        <v>1.0831143341161701E-3</v>
      </c>
      <c r="M1628" s="1">
        <v>6.0037717277852398E-2</v>
      </c>
      <c r="N1628" s="1">
        <v>5.5992301743647899E-5</v>
      </c>
      <c r="O1628" s="1">
        <v>5.1512917604156102E-5</v>
      </c>
      <c r="P1628" s="1">
        <v>5.52550584222201E-7</v>
      </c>
      <c r="Q1628" s="1">
        <v>4.9001977750784795E-7</v>
      </c>
      <c r="R1628" s="1">
        <v>1947.85761735246</v>
      </c>
      <c r="S1628" s="1">
        <v>402.93364818795698</v>
      </c>
      <c r="T1628" s="1">
        <v>1.4214417100263701</v>
      </c>
      <c r="U1628" s="1">
        <v>98134.003789843904</v>
      </c>
      <c r="V1628" s="1">
        <f t="shared" si="101"/>
        <v>0.34402549390212184</v>
      </c>
      <c r="W1628" s="1">
        <f t="shared" si="102"/>
        <v>3.654629756641055</v>
      </c>
      <c r="X1628" s="1">
        <f t="shared" si="103"/>
        <v>283.46828810903679</v>
      </c>
    </row>
    <row r="1629" spans="1:24" hidden="1" x14ac:dyDescent="0.3">
      <c r="A1629" s="18" t="str">
        <f t="shared" si="100"/>
        <v>ConstMin - Excavators_1989_25</v>
      </c>
      <c r="B1629" s="1" t="s">
        <v>40</v>
      </c>
      <c r="C1629" s="1">
        <v>2020</v>
      </c>
      <c r="D1629" s="1" t="s">
        <v>87</v>
      </c>
      <c r="E1629" s="1">
        <v>1989</v>
      </c>
      <c r="F1629" s="1">
        <v>25</v>
      </c>
      <c r="G1629" s="1" t="s">
        <v>5</v>
      </c>
      <c r="H1629" s="1">
        <v>2.76682248201729E-6</v>
      </c>
      <c r="I1629" s="1">
        <v>3.34785520324093E-6</v>
      </c>
      <c r="J1629" s="1">
        <v>3.9842243741049004E-6</v>
      </c>
      <c r="K1629" s="1">
        <v>9.4013985165037004E-6</v>
      </c>
      <c r="L1629" s="1">
        <v>6.3858384236822402E-6</v>
      </c>
      <c r="M1629" s="1">
        <v>4.9468757078906397E-4</v>
      </c>
      <c r="N1629" s="1">
        <v>8.8999456504889702E-7</v>
      </c>
      <c r="O1629" s="1">
        <v>8.18794999844985E-7</v>
      </c>
      <c r="P1629" s="1">
        <v>4.4906272409548302E-9</v>
      </c>
      <c r="Q1629" s="1">
        <v>4.0375734515705496E-9</v>
      </c>
      <c r="R1629" s="1">
        <v>16.049593433268701</v>
      </c>
      <c r="S1629" s="1">
        <v>29.2792813609822</v>
      </c>
      <c r="T1629" s="1">
        <v>9.4762780668425195E-2</v>
      </c>
      <c r="U1629" s="1">
        <v>731.98203402455499</v>
      </c>
      <c r="V1629" s="1">
        <f t="shared" si="101"/>
        <v>1.5144496708820574</v>
      </c>
      <c r="W1629" s="1">
        <f t="shared" si="102"/>
        <v>2.8887243658833901</v>
      </c>
      <c r="X1629" s="1">
        <f t="shared" si="103"/>
        <v>308.97448507162693</v>
      </c>
    </row>
    <row r="1630" spans="1:24" hidden="1" x14ac:dyDescent="0.3">
      <c r="A1630" s="18" t="str">
        <f t="shared" si="100"/>
        <v>ConstMin - Excavators_1989_100</v>
      </c>
      <c r="B1630" s="1" t="s">
        <v>40</v>
      </c>
      <c r="C1630" s="1">
        <v>2020</v>
      </c>
      <c r="D1630" s="1" t="s">
        <v>87</v>
      </c>
      <c r="E1630" s="1">
        <v>1989</v>
      </c>
      <c r="F1630" s="1">
        <v>100</v>
      </c>
      <c r="G1630" s="1" t="s">
        <v>5</v>
      </c>
      <c r="H1630" s="1">
        <v>1.1808928959271301E-5</v>
      </c>
      <c r="I1630" s="1">
        <v>1.4288804040718301E-5</v>
      </c>
      <c r="J1630" s="1">
        <v>1.70048577013507E-5</v>
      </c>
      <c r="K1630" s="1">
        <v>4.8978028007947501E-5</v>
      </c>
      <c r="L1630" s="1">
        <v>1.10703595574549E-4</v>
      </c>
      <c r="M1630" s="1">
        <v>5.6250068303804303E-3</v>
      </c>
      <c r="N1630" s="1">
        <v>9.9128733352573997E-6</v>
      </c>
      <c r="O1630" s="1">
        <v>9.1198434684368005E-6</v>
      </c>
      <c r="P1630" s="1">
        <v>5.1651709808852403E-8</v>
      </c>
      <c r="Q1630" s="1">
        <v>4.5910549575807298E-8</v>
      </c>
      <c r="R1630" s="1">
        <v>182.49715177392301</v>
      </c>
      <c r="S1630" s="1">
        <v>105.70137675444801</v>
      </c>
      <c r="T1630" s="1">
        <v>0.47381390334212597</v>
      </c>
      <c r="U1630" s="1">
        <v>9238.3003283387898</v>
      </c>
      <c r="V1630" s="1">
        <f t="shared" si="101"/>
        <v>0.51214437169484417</v>
      </c>
      <c r="W1630" s="1">
        <f t="shared" si="102"/>
        <v>3.9678774541467789</v>
      </c>
      <c r="X1630" s="1">
        <f t="shared" si="103"/>
        <v>223.08627080983817</v>
      </c>
    </row>
    <row r="1631" spans="1:24" hidden="1" x14ac:dyDescent="0.3">
      <c r="A1631" s="18" t="str">
        <f t="shared" si="100"/>
        <v>ConstMin - Excavators_1989_175</v>
      </c>
      <c r="B1631" s="1" t="s">
        <v>40</v>
      </c>
      <c r="C1631" s="1">
        <v>2020</v>
      </c>
      <c r="D1631" s="1" t="s">
        <v>87</v>
      </c>
      <c r="E1631" s="1">
        <v>1989</v>
      </c>
      <c r="F1631" s="1">
        <v>175</v>
      </c>
      <c r="G1631" s="1" t="s">
        <v>5</v>
      </c>
      <c r="H1631" s="1">
        <v>1.3370244052832099E-5</v>
      </c>
      <c r="I1631" s="1">
        <v>1.6177995303926798E-5</v>
      </c>
      <c r="J1631" s="1">
        <v>1.9253151436078199E-5</v>
      </c>
      <c r="K1631" s="1">
        <v>6.2428171664452502E-5</v>
      </c>
      <c r="L1631" s="1">
        <v>1.7038109759480601E-4</v>
      </c>
      <c r="M1631" s="1">
        <v>9.2677458074917791E-3</v>
      </c>
      <c r="N1631" s="1">
        <v>8.9876347546070107E-6</v>
      </c>
      <c r="O1631" s="1">
        <v>8.2686239742384498E-6</v>
      </c>
      <c r="P1631" s="1">
        <v>8.5283798691902602E-8</v>
      </c>
      <c r="Q1631" s="1">
        <v>7.5642095410941195E-8</v>
      </c>
      <c r="R1631" s="1">
        <v>300.68180612637298</v>
      </c>
      <c r="S1631" s="1">
        <v>105.70137675444801</v>
      </c>
      <c r="T1631" s="1">
        <v>0.47381390334212597</v>
      </c>
      <c r="U1631" s="1">
        <v>15220.9982526405</v>
      </c>
      <c r="V1631" s="1">
        <f t="shared" si="101"/>
        <v>0.3519412478911052</v>
      </c>
      <c r="W1631" s="1">
        <f t="shared" si="102"/>
        <v>3.7065245092522336</v>
      </c>
      <c r="X1631" s="1">
        <f t="shared" si="103"/>
        <v>223.08627080983817</v>
      </c>
    </row>
    <row r="1632" spans="1:24" hidden="1" x14ac:dyDescent="0.3">
      <c r="A1632" s="18" t="str">
        <f t="shared" si="100"/>
        <v>ConstMin - Excavators_1989_300</v>
      </c>
      <c r="B1632" s="1" t="s">
        <v>40</v>
      </c>
      <c r="C1632" s="1">
        <v>2020</v>
      </c>
      <c r="D1632" s="1" t="s">
        <v>87</v>
      </c>
      <c r="E1632" s="1">
        <v>1989</v>
      </c>
      <c r="F1632" s="1">
        <v>300</v>
      </c>
      <c r="G1632" s="1" t="s">
        <v>5</v>
      </c>
      <c r="H1632" s="1">
        <v>4.39661030412671E-5</v>
      </c>
      <c r="I1632" s="1">
        <v>5.3198984679933201E-5</v>
      </c>
      <c r="J1632" s="1">
        <v>6.3311188379424694E-5</v>
      </c>
      <c r="K1632" s="1">
        <v>2.0528596316054699E-4</v>
      </c>
      <c r="L1632" s="1">
        <v>5.6027345974665797E-4</v>
      </c>
      <c r="M1632" s="1">
        <v>3.0475634215977099E-2</v>
      </c>
      <c r="N1632" s="1">
        <v>2.9554529757040802E-5</v>
      </c>
      <c r="O1632" s="1">
        <v>2.7190167376477501E-5</v>
      </c>
      <c r="P1632" s="1">
        <v>2.8044336858941701E-7</v>
      </c>
      <c r="Q1632" s="1">
        <v>2.4873802960914098E-7</v>
      </c>
      <c r="R1632" s="1">
        <v>988.74838922526396</v>
      </c>
      <c r="S1632" s="1">
        <v>217.53343336065399</v>
      </c>
      <c r="T1632" s="1">
        <v>0.85286502601582603</v>
      </c>
      <c r="U1632" s="1">
        <v>50056.860054435099</v>
      </c>
      <c r="V1632" s="1">
        <f t="shared" si="101"/>
        <v>0.35190735229728831</v>
      </c>
      <c r="W1632" s="1">
        <f t="shared" si="102"/>
        <v>3.7061675324841055</v>
      </c>
      <c r="X1632" s="1">
        <f t="shared" si="103"/>
        <v>255.0619696259152</v>
      </c>
    </row>
    <row r="1633" spans="1:24" hidden="1" x14ac:dyDescent="0.3">
      <c r="A1633" s="18" t="str">
        <f t="shared" si="100"/>
        <v>ConstMin - Excavators_1989_600</v>
      </c>
      <c r="B1633" s="1" t="s">
        <v>40</v>
      </c>
      <c r="C1633" s="1">
        <v>2020</v>
      </c>
      <c r="D1633" s="1" t="s">
        <v>87</v>
      </c>
      <c r="E1633" s="1">
        <v>1989</v>
      </c>
      <c r="F1633" s="1">
        <v>600</v>
      </c>
      <c r="G1633" s="1" t="s">
        <v>5</v>
      </c>
      <c r="H1633" s="1">
        <v>3.15029722666071E-5</v>
      </c>
      <c r="I1633" s="1">
        <v>3.8118596442594597E-5</v>
      </c>
      <c r="J1633" s="1">
        <v>4.5364280063914301E-5</v>
      </c>
      <c r="K1633" s="1">
        <v>1.5162411475615401E-4</v>
      </c>
      <c r="L1633" s="1">
        <v>4.1357995294465398E-4</v>
      </c>
      <c r="M1633" s="1">
        <v>2.3956026000456598E-2</v>
      </c>
      <c r="N1633" s="1">
        <v>2.0331242159618701E-5</v>
      </c>
      <c r="O1633" s="1">
        <v>1.8704742786849199E-5</v>
      </c>
      <c r="P1633" s="1">
        <v>2.20540251382285E-7</v>
      </c>
      <c r="Q1633" s="1">
        <v>1.9552586378973501E-7</v>
      </c>
      <c r="R1633" s="1">
        <v>777.22688073779898</v>
      </c>
      <c r="S1633" s="1">
        <v>113.84038276454</v>
      </c>
      <c r="T1633" s="1">
        <v>0.47381390334212597</v>
      </c>
      <c r="U1633" s="1">
        <v>38887.874752367097</v>
      </c>
      <c r="V1633" s="1">
        <f t="shared" si="101"/>
        <v>0.32457218005478283</v>
      </c>
      <c r="W1633" s="1">
        <f t="shared" si="102"/>
        <v>3.5215500958005328</v>
      </c>
      <c r="X1633" s="1">
        <f t="shared" si="103"/>
        <v>240.26391366219465</v>
      </c>
    </row>
    <row r="1634" spans="1:24" hidden="1" x14ac:dyDescent="0.3">
      <c r="A1634" s="18" t="str">
        <f t="shared" si="100"/>
        <v>ConstMin - Excavators_1990_50</v>
      </c>
      <c r="B1634" s="1" t="s">
        <v>40</v>
      </c>
      <c r="C1634" s="1">
        <v>2020</v>
      </c>
      <c r="D1634" s="1" t="s">
        <v>87</v>
      </c>
      <c r="E1634" s="1">
        <v>1990</v>
      </c>
      <c r="F1634" s="1">
        <v>50</v>
      </c>
      <c r="G1634" s="1" t="s">
        <v>5</v>
      </c>
      <c r="H1634" s="1">
        <v>5.8066091423023102E-6</v>
      </c>
      <c r="I1634" s="1">
        <v>7.0259970621857999E-6</v>
      </c>
      <c r="J1634" s="1">
        <v>8.3615171649153304E-6</v>
      </c>
      <c r="K1634" s="1">
        <v>1.97303032381593E-5</v>
      </c>
      <c r="L1634" s="1">
        <v>1.3401679368017699E-5</v>
      </c>
      <c r="M1634" s="1">
        <v>1.0381791350172801E-3</v>
      </c>
      <c r="N1634" s="1">
        <v>1.8677926074405699E-6</v>
      </c>
      <c r="O1634" s="1">
        <v>1.71836919884533E-6</v>
      </c>
      <c r="P1634" s="1">
        <v>9.4242826785868397E-9</v>
      </c>
      <c r="Q1634" s="1">
        <v>8.4734785368351992E-9</v>
      </c>
      <c r="R1634" s="1">
        <v>33.682578685678997</v>
      </c>
      <c r="S1634" s="1">
        <v>54.224806275032002</v>
      </c>
      <c r="T1634" s="1">
        <v>0.28428834200527497</v>
      </c>
      <c r="U1634" s="1">
        <v>1608.66925282595</v>
      </c>
      <c r="V1634" s="1">
        <f t="shared" si="101"/>
        <v>1.4462048161979351</v>
      </c>
      <c r="W1634" s="1">
        <f t="shared" si="102"/>
        <v>2.7585512882548882</v>
      </c>
      <c r="X1634" s="1">
        <f t="shared" si="103"/>
        <v>190.73876154241267</v>
      </c>
    </row>
    <row r="1635" spans="1:24" hidden="1" x14ac:dyDescent="0.3">
      <c r="A1635" s="18" t="str">
        <f t="shared" si="100"/>
        <v>ConstMin - Excavators_1990_100</v>
      </c>
      <c r="B1635" s="1" t="s">
        <v>40</v>
      </c>
      <c r="C1635" s="1">
        <v>2020</v>
      </c>
      <c r="D1635" s="1" t="s">
        <v>87</v>
      </c>
      <c r="E1635" s="1">
        <v>1990</v>
      </c>
      <c r="F1635" s="1">
        <v>100</v>
      </c>
      <c r="G1635" s="1" t="s">
        <v>5</v>
      </c>
      <c r="H1635" s="1">
        <v>5.2532946481825401E-6</v>
      </c>
      <c r="I1635" s="1">
        <v>6.3564865243008804E-6</v>
      </c>
      <c r="J1635" s="1">
        <v>7.56474429338286E-6</v>
      </c>
      <c r="K1635" s="1">
        <v>2.1788259824416901E-5</v>
      </c>
      <c r="L1635" s="1">
        <v>4.9247362582341299E-5</v>
      </c>
      <c r="M1635" s="1">
        <v>2.5023283974308099E-3</v>
      </c>
      <c r="N1635" s="1">
        <v>4.4098194357697598E-6</v>
      </c>
      <c r="O1635" s="1">
        <v>4.0570338809081696E-6</v>
      </c>
      <c r="P1635" s="1">
        <v>2.2977668139436799E-8</v>
      </c>
      <c r="Q1635" s="1">
        <v>2.04236679900045E-8</v>
      </c>
      <c r="R1635" s="1">
        <v>81.185289032483695</v>
      </c>
      <c r="S1635" s="1">
        <v>47.037112655729501</v>
      </c>
      <c r="T1635" s="1">
        <v>0.18952556133685</v>
      </c>
      <c r="U1635" s="1">
        <v>4233.3401390156496</v>
      </c>
      <c r="V1635" s="1">
        <f t="shared" si="101"/>
        <v>0.49719020813522896</v>
      </c>
      <c r="W1635" s="1">
        <f t="shared" si="102"/>
        <v>3.852018935117365</v>
      </c>
      <c r="X1635" s="1">
        <f t="shared" si="103"/>
        <v>248.18347627594622</v>
      </c>
    </row>
    <row r="1636" spans="1:24" hidden="1" x14ac:dyDescent="0.3">
      <c r="A1636" s="18" t="str">
        <f t="shared" si="100"/>
        <v>ConstMin - Excavators_1990_175</v>
      </c>
      <c r="B1636" s="1" t="s">
        <v>40</v>
      </c>
      <c r="C1636" s="1">
        <v>2020</v>
      </c>
      <c r="D1636" s="1" t="s">
        <v>87</v>
      </c>
      <c r="E1636" s="1">
        <v>1990</v>
      </c>
      <c r="F1636" s="1">
        <v>175</v>
      </c>
      <c r="G1636" s="1" t="s">
        <v>5</v>
      </c>
      <c r="H1636" s="1">
        <v>3.8399603503420397E-5</v>
      </c>
      <c r="I1636" s="1">
        <v>4.64635202391387E-5</v>
      </c>
      <c r="J1636" s="1">
        <v>5.52954290449254E-5</v>
      </c>
      <c r="K1636" s="1">
        <v>1.79294935072681E-4</v>
      </c>
      <c r="L1636" s="1">
        <v>4.8933785847628296E-4</v>
      </c>
      <c r="M1636" s="1">
        <v>2.6617147972163399E-2</v>
      </c>
      <c r="N1636" s="1">
        <v>2.58126635270629E-5</v>
      </c>
      <c r="O1636" s="1">
        <v>2.3747650444897899E-5</v>
      </c>
      <c r="P1636" s="1">
        <v>2.4493674476651602E-7</v>
      </c>
      <c r="Q1636" s="1">
        <v>2.1724558358624501E-7</v>
      </c>
      <c r="R1636" s="1">
        <v>863.56405240780498</v>
      </c>
      <c r="S1636" s="1">
        <v>288.98756404666199</v>
      </c>
      <c r="T1636" s="1">
        <v>1.1371533680210999</v>
      </c>
      <c r="U1636" s="1">
        <v>43805.698250073103</v>
      </c>
      <c r="V1636" s="1">
        <f t="shared" si="101"/>
        <v>0.35121261267781451</v>
      </c>
      <c r="W1636" s="1">
        <f t="shared" si="102"/>
        <v>3.6988507731029325</v>
      </c>
      <c r="X1636" s="1">
        <f t="shared" si="103"/>
        <v>254.1324434975422</v>
      </c>
    </row>
    <row r="1637" spans="1:24" hidden="1" x14ac:dyDescent="0.3">
      <c r="A1637" s="18" t="str">
        <f t="shared" si="100"/>
        <v>ConstMin - Excavators_1990_300</v>
      </c>
      <c r="B1637" s="1" t="s">
        <v>40</v>
      </c>
      <c r="C1637" s="1">
        <v>2020</v>
      </c>
      <c r="D1637" s="1" t="s">
        <v>87</v>
      </c>
      <c r="E1637" s="1">
        <v>1990</v>
      </c>
      <c r="F1637" s="1">
        <v>300</v>
      </c>
      <c r="G1637" s="1" t="s">
        <v>5</v>
      </c>
      <c r="H1637" s="1">
        <v>3.3142104995078897E-5</v>
      </c>
      <c r="I1637" s="1">
        <v>4.0101947044045501E-5</v>
      </c>
      <c r="J1637" s="1">
        <v>4.7724631192913697E-5</v>
      </c>
      <c r="K1637" s="1">
        <v>1.5474669061974399E-4</v>
      </c>
      <c r="L1637" s="1">
        <v>4.2233995156339198E-4</v>
      </c>
      <c r="M1637" s="1">
        <v>2.2972849516126301E-2</v>
      </c>
      <c r="N1637" s="1">
        <v>2.2278511410680601E-5</v>
      </c>
      <c r="O1637" s="1">
        <v>2.0496230497826201E-5</v>
      </c>
      <c r="P1637" s="1">
        <v>2.1140112322987E-7</v>
      </c>
      <c r="Q1637" s="1">
        <v>1.8750130949376E-7</v>
      </c>
      <c r="R1637" s="1">
        <v>745.32880247906701</v>
      </c>
      <c r="S1637" s="1">
        <v>164.259939476412</v>
      </c>
      <c r="T1637" s="1">
        <v>0.66333946467897598</v>
      </c>
      <c r="U1637" s="1">
        <v>38601.085776956999</v>
      </c>
      <c r="V1637" s="1">
        <f t="shared" si="101"/>
        <v>0.34399690811009725</v>
      </c>
      <c r="W1637" s="1">
        <f t="shared" si="102"/>
        <v>3.6228574475350164</v>
      </c>
      <c r="X1637" s="1">
        <f t="shared" si="103"/>
        <v>247.62576059892021</v>
      </c>
    </row>
    <row r="1638" spans="1:24" hidden="1" x14ac:dyDescent="0.3">
      <c r="A1638" s="18" t="str">
        <f t="shared" si="100"/>
        <v>ConstMin - Excavators_1990_600</v>
      </c>
      <c r="B1638" s="1" t="s">
        <v>40</v>
      </c>
      <c r="C1638" s="1">
        <v>2020</v>
      </c>
      <c r="D1638" s="1" t="s">
        <v>87</v>
      </c>
      <c r="E1638" s="1">
        <v>1990</v>
      </c>
      <c r="F1638" s="1">
        <v>600</v>
      </c>
      <c r="G1638" s="1" t="s">
        <v>5</v>
      </c>
      <c r="H1638" s="1">
        <v>2.9040832622881601E-5</v>
      </c>
      <c r="I1638" s="1">
        <v>3.5139407473686699E-5</v>
      </c>
      <c r="J1638" s="1">
        <v>4.18187989769495E-5</v>
      </c>
      <c r="K1638" s="1">
        <v>1.3977381248224299E-4</v>
      </c>
      <c r="L1638" s="1">
        <v>3.8125628553392599E-4</v>
      </c>
      <c r="M1638" s="1">
        <v>2.2083723894398902E-2</v>
      </c>
      <c r="N1638" s="1">
        <v>1.8742237893489699E-5</v>
      </c>
      <c r="O1638" s="1">
        <v>1.7242858862010501E-5</v>
      </c>
      <c r="P1638" s="1">
        <v>2.0330375409656399E-7</v>
      </c>
      <c r="Q1638" s="1">
        <v>1.80244385695025E-7</v>
      </c>
      <c r="R1638" s="1">
        <v>716.48210087897405</v>
      </c>
      <c r="S1638" s="1">
        <v>107.921105666291</v>
      </c>
      <c r="T1638" s="1">
        <v>0.3790511226737</v>
      </c>
      <c r="U1638" s="1">
        <v>36450.35343879</v>
      </c>
      <c r="V1638" s="1">
        <f t="shared" si="101"/>
        <v>0.31921353011021691</v>
      </c>
      <c r="W1638" s="1">
        <f t="shared" si="102"/>
        <v>3.46340970242959</v>
      </c>
      <c r="X1638" s="1">
        <f t="shared" si="103"/>
        <v>284.71385312105548</v>
      </c>
    </row>
    <row r="1639" spans="1:24" hidden="1" x14ac:dyDescent="0.3">
      <c r="A1639" s="18" t="str">
        <f t="shared" si="100"/>
        <v>ConstMin - Excavators_1991_100</v>
      </c>
      <c r="B1639" s="1" t="s">
        <v>40</v>
      </c>
      <c r="C1639" s="1">
        <v>2020</v>
      </c>
      <c r="D1639" s="1" t="s">
        <v>87</v>
      </c>
      <c r="E1639" s="1">
        <v>1991</v>
      </c>
      <c r="F1639" s="1">
        <v>100</v>
      </c>
      <c r="G1639" s="1" t="s">
        <v>5</v>
      </c>
      <c r="H1639" s="1">
        <v>1.0352633155608301E-5</v>
      </c>
      <c r="I1639" s="1">
        <v>1.2526686118286E-5</v>
      </c>
      <c r="J1639" s="1">
        <v>1.49077917440759E-5</v>
      </c>
      <c r="K1639" s="1">
        <v>4.29379800996514E-5</v>
      </c>
      <c r="L1639" s="1">
        <v>9.7051453010083496E-5</v>
      </c>
      <c r="M1639" s="1">
        <v>4.9313220880204999E-3</v>
      </c>
      <c r="N1639" s="1">
        <v>8.6904021111380795E-6</v>
      </c>
      <c r="O1639" s="1">
        <v>7.9951699422470394E-6</v>
      </c>
      <c r="P1639" s="1">
        <v>4.5281939230497198E-8</v>
      </c>
      <c r="Q1639" s="1">
        <v>4.0248787961209799E-8</v>
      </c>
      <c r="R1639" s="1">
        <v>159.99131426525099</v>
      </c>
      <c r="S1639" s="1">
        <v>101.79042581453299</v>
      </c>
      <c r="T1639" s="1">
        <v>0.28428834200527497</v>
      </c>
      <c r="U1639" s="1">
        <v>8380.7450587299409</v>
      </c>
      <c r="V1639" s="1">
        <f t="shared" si="101"/>
        <v>0.4949281620571554</v>
      </c>
      <c r="W1639" s="1">
        <f t="shared" si="102"/>
        <v>3.8344935611613558</v>
      </c>
      <c r="X1639" s="1">
        <f t="shared" si="103"/>
        <v>358.05346464978953</v>
      </c>
    </row>
    <row r="1640" spans="1:24" hidden="1" x14ac:dyDescent="0.3">
      <c r="A1640" s="18" t="str">
        <f t="shared" si="100"/>
        <v>ConstMin - Excavators_1991_175</v>
      </c>
      <c r="B1640" s="1" t="s">
        <v>40</v>
      </c>
      <c r="C1640" s="1">
        <v>2020</v>
      </c>
      <c r="D1640" s="1" t="s">
        <v>87</v>
      </c>
      <c r="E1640" s="1">
        <v>1991</v>
      </c>
      <c r="F1640" s="1">
        <v>175</v>
      </c>
      <c r="G1640" s="1" t="s">
        <v>5</v>
      </c>
      <c r="H1640" s="1">
        <v>2.20875492079175E-5</v>
      </c>
      <c r="I1640" s="1">
        <v>2.6725934541580199E-5</v>
      </c>
      <c r="J1640" s="1">
        <v>3.18060708594013E-5</v>
      </c>
      <c r="K1640" s="1">
        <v>1.03130900838481E-4</v>
      </c>
      <c r="L1640" s="1">
        <v>2.81468375771879E-4</v>
      </c>
      <c r="M1640" s="1">
        <v>1.53102509393675E-2</v>
      </c>
      <c r="N1640" s="1">
        <v>1.4847509448649301E-5</v>
      </c>
      <c r="O1640" s="1">
        <v>1.36597086927573E-5</v>
      </c>
      <c r="P1640" s="1">
        <v>1.40888236056283E-7</v>
      </c>
      <c r="Q1640" s="1">
        <v>1.2496020999895301E-7</v>
      </c>
      <c r="R1640" s="1">
        <v>496.72423050011599</v>
      </c>
      <c r="S1640" s="1">
        <v>167.748084909309</v>
      </c>
      <c r="T1640" s="1">
        <v>0.66333946467897598</v>
      </c>
      <c r="U1640" s="1">
        <v>25305.996809175798</v>
      </c>
      <c r="V1640" s="1">
        <f t="shared" si="101"/>
        <v>0.34970194846830815</v>
      </c>
      <c r="W1640" s="1">
        <f t="shared" si="102"/>
        <v>3.6829409757963223</v>
      </c>
      <c r="X1640" s="1">
        <f t="shared" si="103"/>
        <v>252.88422269658102</v>
      </c>
    </row>
    <row r="1641" spans="1:24" hidden="1" x14ac:dyDescent="0.3">
      <c r="A1641" s="18" t="str">
        <f t="shared" si="100"/>
        <v>ConstMin - Excavators_1991_300</v>
      </c>
      <c r="B1641" s="1" t="s">
        <v>40</v>
      </c>
      <c r="C1641" s="1">
        <v>2020</v>
      </c>
      <c r="D1641" s="1" t="s">
        <v>87</v>
      </c>
      <c r="E1641" s="1">
        <v>1991</v>
      </c>
      <c r="F1641" s="1">
        <v>300</v>
      </c>
      <c r="G1641" s="1" t="s">
        <v>5</v>
      </c>
      <c r="H1641" s="1">
        <v>1.1046573389263399E-5</v>
      </c>
      <c r="I1641" s="1">
        <v>1.33663538010087E-5</v>
      </c>
      <c r="J1641" s="1">
        <v>1.5907065680539301E-5</v>
      </c>
      <c r="K1641" s="1">
        <v>5.1578518471608101E-5</v>
      </c>
      <c r="L1641" s="1">
        <v>1.40769853660644E-4</v>
      </c>
      <c r="M1641" s="1">
        <v>7.6570654814495003E-3</v>
      </c>
      <c r="N1641" s="1">
        <v>7.4256361006088403E-6</v>
      </c>
      <c r="O1641" s="1">
        <v>6.8315852125601303E-6</v>
      </c>
      <c r="P1641" s="1">
        <v>7.0461970435439398E-8</v>
      </c>
      <c r="Q1641" s="1">
        <v>6.2495939114711299E-8</v>
      </c>
      <c r="R1641" s="1">
        <v>248.42505679525601</v>
      </c>
      <c r="S1641" s="1">
        <v>56.338833810120903</v>
      </c>
      <c r="T1641" s="1">
        <v>0.28428834200527497</v>
      </c>
      <c r="U1641" s="1">
        <v>12751.3560523573</v>
      </c>
      <c r="V1641" s="1">
        <f t="shared" si="101"/>
        <v>0.34709246091110224</v>
      </c>
      <c r="W1641" s="1">
        <f t="shared" si="102"/>
        <v>3.6554587478809211</v>
      </c>
      <c r="X1641" s="1">
        <f t="shared" si="103"/>
        <v>198.17497056940709</v>
      </c>
    </row>
    <row r="1642" spans="1:24" hidden="1" x14ac:dyDescent="0.3">
      <c r="A1642" s="18" t="str">
        <f t="shared" si="100"/>
        <v>ConstMin - Excavators_1991_600</v>
      </c>
      <c r="B1642" s="1" t="s">
        <v>40</v>
      </c>
      <c r="C1642" s="1">
        <v>2020</v>
      </c>
      <c r="D1642" s="1" t="s">
        <v>87</v>
      </c>
      <c r="E1642" s="1">
        <v>1991</v>
      </c>
      <c r="F1642" s="1">
        <v>600</v>
      </c>
      <c r="G1642" s="1" t="s">
        <v>5</v>
      </c>
      <c r="H1642" s="1">
        <v>3.1996143346897303E-5</v>
      </c>
      <c r="I1642" s="1">
        <v>3.87153334497458E-5</v>
      </c>
      <c r="J1642" s="1">
        <v>4.6074446419532098E-5</v>
      </c>
      <c r="K1642" s="1">
        <v>1.5399775200661701E-4</v>
      </c>
      <c r="L1642" s="1">
        <v>4.2005444273101201E-4</v>
      </c>
      <c r="M1642" s="1">
        <v>2.43310515416062E-2</v>
      </c>
      <c r="N1642" s="1">
        <v>2.0649522624542599E-5</v>
      </c>
      <c r="O1642" s="1">
        <v>1.8997560814579202E-5</v>
      </c>
      <c r="P1642" s="1">
        <v>2.23992753358963E-7</v>
      </c>
      <c r="Q1642" s="1">
        <v>1.9858677184164099E-7</v>
      </c>
      <c r="R1642" s="1">
        <v>789.39417140358501</v>
      </c>
      <c r="S1642" s="1">
        <v>130.11839478472501</v>
      </c>
      <c r="T1642" s="1">
        <v>0.47381390334212597</v>
      </c>
      <c r="U1642" s="1">
        <v>40076.465593695597</v>
      </c>
      <c r="V1642" s="1">
        <f t="shared" si="101"/>
        <v>0.31987639389108891</v>
      </c>
      <c r="W1642" s="1">
        <f t="shared" si="102"/>
        <v>3.4706016558824002</v>
      </c>
      <c r="X1642" s="1">
        <f t="shared" si="103"/>
        <v>274.61919936690975</v>
      </c>
    </row>
    <row r="1643" spans="1:24" hidden="1" x14ac:dyDescent="0.3">
      <c r="A1643" s="18" t="str">
        <f t="shared" si="100"/>
        <v>ConstMin - Excavators_1992_50</v>
      </c>
      <c r="B1643" s="1" t="s">
        <v>40</v>
      </c>
      <c r="C1643" s="1">
        <v>2020</v>
      </c>
      <c r="D1643" s="1" t="s">
        <v>87</v>
      </c>
      <c r="E1643" s="1">
        <v>1992</v>
      </c>
      <c r="F1643" s="1">
        <v>50</v>
      </c>
      <c r="G1643" s="1" t="s">
        <v>5</v>
      </c>
      <c r="H1643" s="1">
        <v>5.19600005491639E-6</v>
      </c>
      <c r="I1643" s="1">
        <v>6.2871600664488397E-6</v>
      </c>
      <c r="J1643" s="1">
        <v>7.4822400790796096E-6</v>
      </c>
      <c r="K1643" s="1">
        <v>1.7655511882507101E-5</v>
      </c>
      <c r="L1643" s="1">
        <v>1.1992390916220901E-5</v>
      </c>
      <c r="M1643" s="1">
        <v>9.2900670776404595E-4</v>
      </c>
      <c r="N1643" s="1">
        <v>1.6713800176647699E-6</v>
      </c>
      <c r="O1643" s="1">
        <v>1.53766961625159E-6</v>
      </c>
      <c r="P1643" s="1">
        <v>8.4332477209011498E-9</v>
      </c>
      <c r="Q1643" s="1">
        <v>7.58242786172301E-9</v>
      </c>
      <c r="R1643" s="1">
        <v>30.140599515386199</v>
      </c>
      <c r="S1643" s="1">
        <v>41.963446571516002</v>
      </c>
      <c r="T1643" s="1">
        <v>0.18952556133685</v>
      </c>
      <c r="U1643" s="1">
        <v>1447.7389067173001</v>
      </c>
      <c r="V1643" s="1">
        <f t="shared" si="101"/>
        <v>1.4379800874113926</v>
      </c>
      <c r="W1643" s="1">
        <f t="shared" si="102"/>
        <v>2.7428630980790776</v>
      </c>
      <c r="X1643" s="1">
        <f t="shared" si="103"/>
        <v>221.41312377876559</v>
      </c>
    </row>
    <row r="1644" spans="1:24" hidden="1" x14ac:dyDescent="0.3">
      <c r="A1644" s="18" t="str">
        <f t="shared" si="100"/>
        <v>ConstMin - Excavators_1992_100</v>
      </c>
      <c r="B1644" s="1" t="s">
        <v>40</v>
      </c>
      <c r="C1644" s="1">
        <v>2020</v>
      </c>
      <c r="D1644" s="1" t="s">
        <v>87</v>
      </c>
      <c r="E1644" s="1">
        <v>1992</v>
      </c>
      <c r="F1644" s="1">
        <v>100</v>
      </c>
      <c r="G1644" s="1" t="s">
        <v>5</v>
      </c>
      <c r="H1644" s="1">
        <v>1.6169869655230601E-5</v>
      </c>
      <c r="I1644" s="1">
        <v>1.9565542282829101E-5</v>
      </c>
      <c r="J1644" s="1">
        <v>2.3284612303532099E-5</v>
      </c>
      <c r="K1644" s="1">
        <v>6.7065212399043499E-5</v>
      </c>
      <c r="L1644" s="1">
        <v>1.5158552625557401E-4</v>
      </c>
      <c r="M1644" s="1">
        <v>7.7022757585160397E-3</v>
      </c>
      <c r="N1644" s="1">
        <v>1.35736162265654E-5</v>
      </c>
      <c r="O1644" s="1">
        <v>1.24877269284401E-5</v>
      </c>
      <c r="P1644" s="1">
        <v>7.0726262979439594E-8</v>
      </c>
      <c r="Q1644" s="1">
        <v>6.2864939318478E-8</v>
      </c>
      <c r="R1644" s="1">
        <v>249.891854444459</v>
      </c>
      <c r="S1644" s="1">
        <v>150.51876049833399</v>
      </c>
      <c r="T1644" s="1">
        <v>0.56857668401055095</v>
      </c>
      <c r="U1644" s="1">
        <v>12894.440482690599</v>
      </c>
      <c r="V1644" s="1">
        <f t="shared" si="101"/>
        <v>0.5024328054878755</v>
      </c>
      <c r="W1644" s="1">
        <f t="shared" si="102"/>
        <v>3.8926363566617899</v>
      </c>
      <c r="X1644" s="1">
        <f t="shared" si="103"/>
        <v>264.72904136100811</v>
      </c>
    </row>
    <row r="1645" spans="1:24" hidden="1" x14ac:dyDescent="0.3">
      <c r="A1645" s="18" t="str">
        <f t="shared" si="100"/>
        <v>ConstMin - Excavators_1992_175</v>
      </c>
      <c r="B1645" s="1" t="s">
        <v>40</v>
      </c>
      <c r="C1645" s="1">
        <v>2020</v>
      </c>
      <c r="D1645" s="1" t="s">
        <v>87</v>
      </c>
      <c r="E1645" s="1">
        <v>1992</v>
      </c>
      <c r="F1645" s="1">
        <v>175</v>
      </c>
      <c r="G1645" s="1" t="s">
        <v>5</v>
      </c>
      <c r="H1645" s="1">
        <v>1.10315317881103E-5</v>
      </c>
      <c r="I1645" s="1">
        <v>1.3348153463613401E-5</v>
      </c>
      <c r="J1645" s="1">
        <v>1.58854057748788E-5</v>
      </c>
      <c r="K1645" s="1">
        <v>5.1508286420855297E-5</v>
      </c>
      <c r="L1645" s="1">
        <v>1.40578173949793E-4</v>
      </c>
      <c r="M1645" s="1">
        <v>7.64663921432424E-3</v>
      </c>
      <c r="N1645" s="1">
        <v>7.4155249600227296E-6</v>
      </c>
      <c r="O1645" s="1">
        <v>6.8222829632209096E-6</v>
      </c>
      <c r="P1645" s="1">
        <v>7.0366025673348505E-8</v>
      </c>
      <c r="Q1645" s="1">
        <v>6.2410841324045604E-8</v>
      </c>
      <c r="R1645" s="1">
        <v>248.08678804085801</v>
      </c>
      <c r="S1645" s="1">
        <v>86.146622054875394</v>
      </c>
      <c r="T1645" s="1">
        <v>0.28428834200527497</v>
      </c>
      <c r="U1645" s="1">
        <v>12778.4156048065</v>
      </c>
      <c r="V1645" s="1">
        <f t="shared" si="101"/>
        <v>0.34588583975597892</v>
      </c>
      <c r="W1645" s="1">
        <f t="shared" si="102"/>
        <v>3.6427510277382971</v>
      </c>
      <c r="X1645" s="1">
        <f t="shared" si="103"/>
        <v>303.0255178500318</v>
      </c>
    </row>
    <row r="1646" spans="1:24" hidden="1" x14ac:dyDescent="0.3">
      <c r="A1646" s="18" t="str">
        <f t="shared" si="100"/>
        <v>ConstMin - Excavators_1992_300</v>
      </c>
      <c r="B1646" s="1" t="s">
        <v>40</v>
      </c>
      <c r="C1646" s="1">
        <v>2020</v>
      </c>
      <c r="D1646" s="1" t="s">
        <v>87</v>
      </c>
      <c r="E1646" s="1">
        <v>1992</v>
      </c>
      <c r="F1646" s="1">
        <v>300</v>
      </c>
      <c r="G1646" s="1" t="s">
        <v>5</v>
      </c>
      <c r="H1646" s="1">
        <v>3.8326691311181299E-5</v>
      </c>
      <c r="I1646" s="1">
        <v>4.6375296486529401E-5</v>
      </c>
      <c r="J1646" s="1">
        <v>5.5190435488101098E-5</v>
      </c>
      <c r="K1646" s="1">
        <v>1.7895449440192399E-4</v>
      </c>
      <c r="L1646" s="1">
        <v>4.8840871617397003E-4</v>
      </c>
      <c r="M1646" s="1">
        <v>2.6566608007352902E-2</v>
      </c>
      <c r="N1646" s="1">
        <v>2.5763651096892398E-5</v>
      </c>
      <c r="O1646" s="1">
        <v>2.3702559009141E-5</v>
      </c>
      <c r="P1646" s="1">
        <v>2.4447166509403402E-7</v>
      </c>
      <c r="Q1646" s="1">
        <v>2.1683308318758501E-7</v>
      </c>
      <c r="R1646" s="1">
        <v>861.92433890934899</v>
      </c>
      <c r="S1646" s="1">
        <v>190.15677678125201</v>
      </c>
      <c r="T1646" s="1">
        <v>0.758102245347401</v>
      </c>
      <c r="U1646" s="1">
        <v>43094.2795380514</v>
      </c>
      <c r="V1646" s="1">
        <f t="shared" si="101"/>
        <v>0.35633269737503437</v>
      </c>
      <c r="W1646" s="1">
        <f t="shared" si="102"/>
        <v>3.7527737489786284</v>
      </c>
      <c r="X1646" s="1">
        <f t="shared" si="103"/>
        <v>250.83262574181205</v>
      </c>
    </row>
    <row r="1647" spans="1:24" hidden="1" x14ac:dyDescent="0.3">
      <c r="A1647" s="18" t="str">
        <f t="shared" si="100"/>
        <v>ConstMin - Excavators_1992_600</v>
      </c>
      <c r="B1647" s="1" t="s">
        <v>40</v>
      </c>
      <c r="C1647" s="1">
        <v>2020</v>
      </c>
      <c r="D1647" s="1" t="s">
        <v>87</v>
      </c>
      <c r="E1647" s="1">
        <v>1992</v>
      </c>
      <c r="F1647" s="1">
        <v>600</v>
      </c>
      <c r="G1647" s="1" t="s">
        <v>5</v>
      </c>
      <c r="H1647" s="1">
        <v>1.7706262735557699E-5</v>
      </c>
      <c r="I1647" s="1">
        <v>2.1424577910024801E-5</v>
      </c>
      <c r="J1647" s="1">
        <v>2.5497018339203101E-5</v>
      </c>
      <c r="K1647" s="1">
        <v>8.5220416353049098E-5</v>
      </c>
      <c r="L1647" s="1">
        <v>2.32452838006016E-4</v>
      </c>
      <c r="M1647" s="1">
        <v>1.3464497472625901E-2</v>
      </c>
      <c r="N1647" s="1">
        <v>1.14271857389165E-5</v>
      </c>
      <c r="O1647" s="1">
        <v>1.05130108798032E-5</v>
      </c>
      <c r="P1647" s="1">
        <v>1.23954768511792E-7</v>
      </c>
      <c r="Q1647" s="1">
        <v>1.0989541832938801E-7</v>
      </c>
      <c r="R1647" s="1">
        <v>436.84079200580101</v>
      </c>
      <c r="S1647" s="1">
        <v>60.461187503544402</v>
      </c>
      <c r="T1647" s="1">
        <v>0.28428834200527497</v>
      </c>
      <c r="U1647" s="1">
        <v>22370.639376311399</v>
      </c>
      <c r="V1647" s="1">
        <f t="shared" si="101"/>
        <v>0.31711915703877019</v>
      </c>
      <c r="W1647" s="1">
        <f t="shared" si="102"/>
        <v>3.4406861292350319</v>
      </c>
      <c r="X1647" s="1">
        <f t="shared" si="103"/>
        <v>212.6755781720467</v>
      </c>
    </row>
    <row r="1648" spans="1:24" hidden="1" x14ac:dyDescent="0.3">
      <c r="A1648" s="18" t="str">
        <f t="shared" si="100"/>
        <v>ConstMin - Excavators_1993_100</v>
      </c>
      <c r="B1648" s="1" t="s">
        <v>40</v>
      </c>
      <c r="C1648" s="1">
        <v>2020</v>
      </c>
      <c r="D1648" s="1" t="s">
        <v>87</v>
      </c>
      <c r="E1648" s="1">
        <v>1993</v>
      </c>
      <c r="F1648" s="1">
        <v>100</v>
      </c>
      <c r="G1648" s="1" t="s">
        <v>5</v>
      </c>
      <c r="H1648" s="1">
        <v>4.6447246567814102E-6</v>
      </c>
      <c r="I1648" s="1">
        <v>5.6201168347055103E-6</v>
      </c>
      <c r="J1648" s="1">
        <v>6.6884035057652397E-6</v>
      </c>
      <c r="K1648" s="1">
        <v>1.9264190267690601E-5</v>
      </c>
      <c r="L1648" s="1">
        <v>4.3542282431614802E-5</v>
      </c>
      <c r="M1648" s="1">
        <v>2.2124451768438698E-3</v>
      </c>
      <c r="N1648" s="1">
        <v>3.8989621631750397E-6</v>
      </c>
      <c r="O1648" s="1">
        <v>3.5870451901210401E-6</v>
      </c>
      <c r="P1648" s="1">
        <v>2.0315811107131801E-8</v>
      </c>
      <c r="Q1648" s="1">
        <v>1.8057680112786099E-8</v>
      </c>
      <c r="R1648" s="1">
        <v>71.780347189845997</v>
      </c>
      <c r="S1648" s="1">
        <v>44.817383743886097</v>
      </c>
      <c r="T1648" s="1">
        <v>9.4762780668425195E-2</v>
      </c>
      <c r="U1648" s="1">
        <v>3630.2080832547699</v>
      </c>
      <c r="V1648" s="1">
        <f t="shared" si="101"/>
        <v>0.5126281196765784</v>
      </c>
      <c r="W1648" s="1">
        <f t="shared" si="102"/>
        <v>3.9716253284109553</v>
      </c>
      <c r="X1648" s="1">
        <f t="shared" si="103"/>
        <v>472.94289411685844</v>
      </c>
    </row>
    <row r="1649" spans="1:24" hidden="1" x14ac:dyDescent="0.3">
      <c r="A1649" s="18" t="str">
        <f t="shared" si="100"/>
        <v>ConstMin - Excavators_1993_175</v>
      </c>
      <c r="B1649" s="1" t="s">
        <v>40</v>
      </c>
      <c r="C1649" s="1">
        <v>2020</v>
      </c>
      <c r="D1649" s="1" t="s">
        <v>87</v>
      </c>
      <c r="E1649" s="1">
        <v>1993</v>
      </c>
      <c r="F1649" s="1">
        <v>175</v>
      </c>
      <c r="G1649" s="1" t="s">
        <v>5</v>
      </c>
      <c r="H1649" s="1">
        <v>4.0124888644171897E-5</v>
      </c>
      <c r="I1649" s="1">
        <v>4.8551115259447999E-5</v>
      </c>
      <c r="J1649" s="1">
        <v>5.7779839647607502E-5</v>
      </c>
      <c r="K1649" s="1">
        <v>1.8735061427429899E-4</v>
      </c>
      <c r="L1649" s="1">
        <v>5.1132369319879703E-4</v>
      </c>
      <c r="M1649" s="1">
        <v>2.7813050161139601E-2</v>
      </c>
      <c r="N1649" s="1">
        <v>2.69724204194093E-5</v>
      </c>
      <c r="O1649" s="1">
        <v>2.48146267858565E-5</v>
      </c>
      <c r="P1649" s="1">
        <v>2.55941695016382E-7</v>
      </c>
      <c r="Q1649" s="1">
        <v>2.2700637648666699E-7</v>
      </c>
      <c r="R1649" s="1">
        <v>902.363781878282</v>
      </c>
      <c r="S1649" s="1">
        <v>311.50195729535898</v>
      </c>
      <c r="T1649" s="1">
        <v>1.04239058735267</v>
      </c>
      <c r="U1649" s="1">
        <v>46357.154917500302</v>
      </c>
      <c r="V1649" s="1">
        <f t="shared" si="101"/>
        <v>0.34679357042907355</v>
      </c>
      <c r="W1649" s="1">
        <f t="shared" si="102"/>
        <v>3.6523109358416641</v>
      </c>
      <c r="X1649" s="1">
        <f t="shared" si="103"/>
        <v>298.8342000348178</v>
      </c>
    </row>
    <row r="1650" spans="1:24" hidden="1" x14ac:dyDescent="0.3">
      <c r="A1650" s="18" t="str">
        <f t="shared" si="100"/>
        <v>ConstMin - Excavators_1993_300</v>
      </c>
      <c r="B1650" s="1" t="s">
        <v>40</v>
      </c>
      <c r="C1650" s="1">
        <v>2020</v>
      </c>
      <c r="D1650" s="1" t="s">
        <v>87</v>
      </c>
      <c r="E1650" s="1">
        <v>1993</v>
      </c>
      <c r="F1650" s="1">
        <v>300</v>
      </c>
      <c r="G1650" s="1" t="s">
        <v>5</v>
      </c>
      <c r="H1650" s="1">
        <v>4.1224919162899104E-6</v>
      </c>
      <c r="I1650" s="1">
        <v>4.9882152187107901E-6</v>
      </c>
      <c r="J1650" s="1">
        <v>5.9363883594574701E-6</v>
      </c>
      <c r="K1650" s="1">
        <v>1.9248686263206201E-5</v>
      </c>
      <c r="L1650" s="1">
        <v>5.2534171758398603E-5</v>
      </c>
      <c r="M1650" s="1">
        <v>2.85755495730996E-3</v>
      </c>
      <c r="N1650" s="1">
        <v>2.7711873826704901E-6</v>
      </c>
      <c r="O1650" s="1">
        <v>2.5494923920568501E-6</v>
      </c>
      <c r="P1650" s="1">
        <v>2.62958379300032E-8</v>
      </c>
      <c r="Q1650" s="1">
        <v>2.3322979418373501E-8</v>
      </c>
      <c r="R1650" s="1">
        <v>92.710223555631799</v>
      </c>
      <c r="S1650" s="1">
        <v>21.140275350889599</v>
      </c>
      <c r="T1650" s="1">
        <v>9.4762780668425195E-2</v>
      </c>
      <c r="U1650" s="1">
        <v>4693.1411278975002</v>
      </c>
      <c r="V1650" s="1">
        <f t="shared" si="101"/>
        <v>0.3519412478911062</v>
      </c>
      <c r="W1650" s="1">
        <f t="shared" si="102"/>
        <v>3.7065245092522296</v>
      </c>
      <c r="X1650" s="1">
        <f t="shared" si="103"/>
        <v>223.08627080983817</v>
      </c>
    </row>
    <row r="1651" spans="1:24" hidden="1" x14ac:dyDescent="0.3">
      <c r="A1651" s="18" t="str">
        <f t="shared" si="100"/>
        <v>ConstMin - Excavators_1993_600</v>
      </c>
      <c r="B1651" s="1" t="s">
        <v>40</v>
      </c>
      <c r="C1651" s="1">
        <v>2020</v>
      </c>
      <c r="D1651" s="1" t="s">
        <v>87</v>
      </c>
      <c r="E1651" s="1">
        <v>1993</v>
      </c>
      <c r="F1651" s="1">
        <v>600</v>
      </c>
      <c r="G1651" s="1" t="s">
        <v>5</v>
      </c>
      <c r="H1651" s="1">
        <v>7.7090185512403205E-5</v>
      </c>
      <c r="I1651" s="1">
        <v>9.3279124470007895E-5</v>
      </c>
      <c r="J1651" s="1">
        <v>1.1100986713786E-4</v>
      </c>
      <c r="K1651" s="1">
        <v>3.7103581959775102E-4</v>
      </c>
      <c r="L1651" s="1">
        <v>1.0120618152119499E-3</v>
      </c>
      <c r="M1651" s="1">
        <v>5.8622230083118697E-2</v>
      </c>
      <c r="N1651" s="1">
        <v>4.97521064526335E-5</v>
      </c>
      <c r="O1651" s="1">
        <v>4.5771937936422803E-5</v>
      </c>
      <c r="P1651" s="1">
        <v>5.3967888325362501E-7</v>
      </c>
      <c r="Q1651" s="1">
        <v>4.7846676130940501E-7</v>
      </c>
      <c r="R1651" s="1">
        <v>1901.9336941998399</v>
      </c>
      <c r="S1651" s="1">
        <v>226.83515451504601</v>
      </c>
      <c r="T1651" s="1">
        <v>0.758102245347401</v>
      </c>
      <c r="U1651" s="1">
        <v>95167.670820191503</v>
      </c>
      <c r="V1651" s="1">
        <f t="shared" si="101"/>
        <v>0.32455150058748949</v>
      </c>
      <c r="W1651" s="1">
        <f t="shared" si="102"/>
        <v>3.5213257272794065</v>
      </c>
      <c r="X1651" s="1">
        <f t="shared" si="103"/>
        <v>299.21446072369645</v>
      </c>
    </row>
    <row r="1652" spans="1:24" hidden="1" x14ac:dyDescent="0.3">
      <c r="A1652" s="18" t="str">
        <f t="shared" si="100"/>
        <v>ConstMin - Excavators_1994_25</v>
      </c>
      <c r="B1652" s="1" t="s">
        <v>40</v>
      </c>
      <c r="C1652" s="1">
        <v>2020</v>
      </c>
      <c r="D1652" s="1" t="s">
        <v>87</v>
      </c>
      <c r="E1652" s="1">
        <v>1994</v>
      </c>
      <c r="F1652" s="1">
        <v>25</v>
      </c>
      <c r="G1652" s="1" t="s">
        <v>5</v>
      </c>
      <c r="H1652" s="1">
        <v>0</v>
      </c>
      <c r="I1652" s="1">
        <v>0</v>
      </c>
      <c r="J1652" s="1">
        <v>0</v>
      </c>
      <c r="K1652" s="1">
        <v>0</v>
      </c>
      <c r="L1652" s="1">
        <v>0</v>
      </c>
      <c r="M1652" s="1">
        <v>0</v>
      </c>
      <c r="N1652" s="1">
        <v>0</v>
      </c>
      <c r="O1652" s="1">
        <v>0</v>
      </c>
      <c r="P1652" s="1">
        <v>0</v>
      </c>
      <c r="Q1652" s="1">
        <v>0</v>
      </c>
      <c r="R1652" s="1">
        <v>0</v>
      </c>
      <c r="S1652" s="1">
        <v>0</v>
      </c>
      <c r="T1652" s="1">
        <v>0</v>
      </c>
      <c r="U1652" s="1">
        <v>0</v>
      </c>
      <c r="V1652" s="1">
        <f t="shared" si="101"/>
        <v>0</v>
      </c>
      <c r="W1652" s="1">
        <f t="shared" si="102"/>
        <v>0</v>
      </c>
      <c r="X1652" s="1" t="e">
        <f t="shared" si="103"/>
        <v>#DIV/0!</v>
      </c>
    </row>
    <row r="1653" spans="1:24" hidden="1" x14ac:dyDescent="0.3">
      <c r="A1653" s="18" t="str">
        <f t="shared" si="100"/>
        <v>ConstMin - Excavators_1994_100</v>
      </c>
      <c r="B1653" s="1" t="s">
        <v>40</v>
      </c>
      <c r="C1653" s="1">
        <v>2020</v>
      </c>
      <c r="D1653" s="1" t="s">
        <v>87</v>
      </c>
      <c r="E1653" s="1">
        <v>1994</v>
      </c>
      <c r="F1653" s="1">
        <v>100</v>
      </c>
      <c r="G1653" s="1" t="s">
        <v>5</v>
      </c>
      <c r="H1653" s="1">
        <v>3.0643090790099998E-5</v>
      </c>
      <c r="I1653" s="1">
        <v>3.7078139856020997E-5</v>
      </c>
      <c r="J1653" s="1">
        <v>4.4126050737744E-5</v>
      </c>
      <c r="K1653" s="1">
        <v>1.2709350391927501E-4</v>
      </c>
      <c r="L1653" s="1">
        <v>2.8726570730346399E-4</v>
      </c>
      <c r="M1653" s="1">
        <v>1.4596378350040899E-2</v>
      </c>
      <c r="N1653" s="1">
        <v>2.5722999829257701E-5</v>
      </c>
      <c r="O1653" s="1">
        <v>2.3665159842917098E-5</v>
      </c>
      <c r="P1653" s="1">
        <v>1.3403146369967E-7</v>
      </c>
      <c r="Q1653" s="1">
        <v>1.19133677891281E-7</v>
      </c>
      <c r="R1653" s="1">
        <v>473.56342052955102</v>
      </c>
      <c r="S1653" s="1">
        <v>297.97218107078999</v>
      </c>
      <c r="T1653" s="1">
        <v>0.85286502601582603</v>
      </c>
      <c r="U1653" s="1">
        <v>23572.9103247114</v>
      </c>
      <c r="V1653" s="1">
        <f t="shared" si="101"/>
        <v>0.52082681364307315</v>
      </c>
      <c r="W1653" s="1">
        <f t="shared" si="102"/>
        <v>4.0351453332007221</v>
      </c>
      <c r="X1653" s="1">
        <f t="shared" si="103"/>
        <v>349.37788745163147</v>
      </c>
    </row>
    <row r="1654" spans="1:24" hidden="1" x14ac:dyDescent="0.3">
      <c r="A1654" s="18" t="str">
        <f t="shared" si="100"/>
        <v>ConstMin - Excavators_1994_175</v>
      </c>
      <c r="B1654" s="1" t="s">
        <v>40</v>
      </c>
      <c r="C1654" s="1">
        <v>2020</v>
      </c>
      <c r="D1654" s="1" t="s">
        <v>87</v>
      </c>
      <c r="E1654" s="1">
        <v>1994</v>
      </c>
      <c r="F1654" s="1">
        <v>175</v>
      </c>
      <c r="G1654" s="1" t="s">
        <v>5</v>
      </c>
      <c r="H1654" s="1">
        <v>5.1855636129303202E-5</v>
      </c>
      <c r="I1654" s="1">
        <v>6.2745319716456905E-5</v>
      </c>
      <c r="J1654" s="1">
        <v>7.46721160261967E-5</v>
      </c>
      <c r="K1654" s="1">
        <v>2.42123669639658E-4</v>
      </c>
      <c r="L1654" s="1">
        <v>6.6081218602109695E-4</v>
      </c>
      <c r="M1654" s="1">
        <v>3.5944359163015402E-2</v>
      </c>
      <c r="N1654" s="1">
        <v>3.48579663659361E-5</v>
      </c>
      <c r="O1654" s="1">
        <v>3.2069329056661199E-5</v>
      </c>
      <c r="P1654" s="1">
        <v>3.30767756760227E-7</v>
      </c>
      <c r="Q1654" s="1">
        <v>2.9337302746219698E-7</v>
      </c>
      <c r="R1654" s="1">
        <v>1166.1751474078801</v>
      </c>
      <c r="S1654" s="1">
        <v>389.29817058663298</v>
      </c>
      <c r="T1654" s="1">
        <v>1.23191614868952</v>
      </c>
      <c r="U1654" s="1">
        <v>58544.455653605197</v>
      </c>
      <c r="V1654" s="1">
        <f t="shared" si="101"/>
        <v>0.35488215766910514</v>
      </c>
      <c r="W1654" s="1">
        <f t="shared" si="102"/>
        <v>3.7374971623213731</v>
      </c>
      <c r="X1654" s="1">
        <f t="shared" si="103"/>
        <v>316.01028284332347</v>
      </c>
    </row>
    <row r="1655" spans="1:24" hidden="1" x14ac:dyDescent="0.3">
      <c r="A1655" s="18" t="str">
        <f t="shared" si="100"/>
        <v>ConstMin - Excavators_1994_300</v>
      </c>
      <c r="B1655" s="1" t="s">
        <v>40</v>
      </c>
      <c r="C1655" s="1">
        <v>2020</v>
      </c>
      <c r="D1655" s="1" t="s">
        <v>87</v>
      </c>
      <c r="E1655" s="1">
        <v>1994</v>
      </c>
      <c r="F1655" s="1">
        <v>300</v>
      </c>
      <c r="G1655" s="1" t="s">
        <v>5</v>
      </c>
      <c r="H1655" s="1">
        <v>4.0415879760812098E-5</v>
      </c>
      <c r="I1655" s="1">
        <v>4.89032145105827E-5</v>
      </c>
      <c r="J1655" s="1">
        <v>5.8198866855569497E-5</v>
      </c>
      <c r="K1655" s="1">
        <v>1.8870930625558801E-4</v>
      </c>
      <c r="L1655" s="1">
        <v>5.1503188174401699E-4</v>
      </c>
      <c r="M1655" s="1">
        <v>2.8014754160752699E-2</v>
      </c>
      <c r="N1655" s="1">
        <v>2.7168028058496801E-5</v>
      </c>
      <c r="O1655" s="1">
        <v>2.4994585813816999E-5</v>
      </c>
      <c r="P1655" s="1">
        <v>2.5779781878754198E-7</v>
      </c>
      <c r="Q1655" s="1">
        <v>2.2865265741629401E-7</v>
      </c>
      <c r="R1655" s="1">
        <v>908.90784600847905</v>
      </c>
      <c r="S1655" s="1">
        <v>211.19135075538699</v>
      </c>
      <c r="T1655" s="1">
        <v>0.758102245347401</v>
      </c>
      <c r="U1655" s="1">
        <v>46013.315545830097</v>
      </c>
      <c r="V1655" s="1">
        <f t="shared" si="101"/>
        <v>0.35191880950889648</v>
      </c>
      <c r="W1655" s="1">
        <f t="shared" si="102"/>
        <v>3.7062881959070126</v>
      </c>
      <c r="X1655" s="1">
        <f t="shared" si="103"/>
        <v>278.57898067378545</v>
      </c>
    </row>
    <row r="1656" spans="1:24" hidden="1" x14ac:dyDescent="0.3">
      <c r="A1656" s="18" t="str">
        <f t="shared" si="100"/>
        <v>ConstMin - Excavators_1994_600</v>
      </c>
      <c r="B1656" s="1" t="s">
        <v>40</v>
      </c>
      <c r="C1656" s="1">
        <v>2020</v>
      </c>
      <c r="D1656" s="1" t="s">
        <v>87</v>
      </c>
      <c r="E1656" s="1">
        <v>1994</v>
      </c>
      <c r="F1656" s="1">
        <v>600</v>
      </c>
      <c r="G1656" s="1" t="s">
        <v>5</v>
      </c>
      <c r="H1656" s="1">
        <v>8.8179209277940894E-5</v>
      </c>
      <c r="I1656" s="1">
        <v>1.06696843226308E-4</v>
      </c>
      <c r="J1656" s="1">
        <v>1.2697806136023401E-4</v>
      </c>
      <c r="K1656" s="1">
        <v>4.2440739983247802E-4</v>
      </c>
      <c r="L1656" s="1">
        <v>1.15764166362564E-3</v>
      </c>
      <c r="M1656" s="1">
        <v>6.7054734146504799E-2</v>
      </c>
      <c r="N1656" s="1">
        <v>5.6908689189745297E-5</v>
      </c>
      <c r="O1656" s="1">
        <v>5.2355994054565702E-5</v>
      </c>
      <c r="P1656" s="1">
        <v>6.1730889442015997E-7</v>
      </c>
      <c r="Q1656" s="1">
        <v>5.4729172588710998E-7</v>
      </c>
      <c r="R1656" s="1">
        <v>2175.51700179307</v>
      </c>
      <c r="S1656" s="1">
        <v>365.62106219363699</v>
      </c>
      <c r="T1656" s="1">
        <v>1.04239058735267</v>
      </c>
      <c r="U1656" s="1">
        <v>114073.771404414</v>
      </c>
      <c r="V1656" s="1">
        <f t="shared" si="101"/>
        <v>0.30970938874145765</v>
      </c>
      <c r="W1656" s="1">
        <f t="shared" si="102"/>
        <v>3.360291468630241</v>
      </c>
      <c r="X1656" s="1">
        <f t="shared" si="103"/>
        <v>350.75245942329019</v>
      </c>
    </row>
    <row r="1657" spans="1:24" hidden="1" x14ac:dyDescent="0.3">
      <c r="A1657" s="18" t="str">
        <f t="shared" si="100"/>
        <v>ConstMin - Excavators_1995_50</v>
      </c>
      <c r="B1657" s="1" t="s">
        <v>40</v>
      </c>
      <c r="C1657" s="1">
        <v>2020</v>
      </c>
      <c r="D1657" s="1" t="s">
        <v>87</v>
      </c>
      <c r="E1657" s="1">
        <v>1995</v>
      </c>
      <c r="F1657" s="1">
        <v>50</v>
      </c>
      <c r="G1657" s="1" t="s">
        <v>5</v>
      </c>
      <c r="H1657" s="1">
        <v>1.6947255115749702E-5</v>
      </c>
      <c r="I1657" s="1">
        <v>2.0506178690057098E-5</v>
      </c>
      <c r="J1657" s="1">
        <v>2.4404047366679601E-5</v>
      </c>
      <c r="K1657" s="1">
        <v>5.7642755921802097E-5</v>
      </c>
      <c r="L1657" s="1">
        <v>3.9445260613070803E-5</v>
      </c>
      <c r="M1657" s="1">
        <v>3.0643652267290798E-3</v>
      </c>
      <c r="N1657" s="1">
        <v>5.4639554665353296E-6</v>
      </c>
      <c r="O1657" s="1">
        <v>5.0268390292125001E-6</v>
      </c>
      <c r="P1657" s="1">
        <v>2.7823158535316099E-8</v>
      </c>
      <c r="Q1657" s="1">
        <v>2.5010937035717399E-8</v>
      </c>
      <c r="R1657" s="1">
        <v>99.419954986132694</v>
      </c>
      <c r="S1657" s="1">
        <v>132.338123696569</v>
      </c>
      <c r="T1657" s="1">
        <v>0.3790511226737</v>
      </c>
      <c r="U1657" s="1">
        <v>4532.5807366074996</v>
      </c>
      <c r="V1657" s="1">
        <f t="shared" si="101"/>
        <v>1.4980551069011281</v>
      </c>
      <c r="W1657" s="1">
        <f t="shared" si="102"/>
        <v>2.8816277765641618</v>
      </c>
      <c r="X1657" s="1">
        <f t="shared" si="103"/>
        <v>349.1300138173977</v>
      </c>
    </row>
    <row r="1658" spans="1:24" hidden="1" x14ac:dyDescent="0.3">
      <c r="A1658" s="18" t="str">
        <f t="shared" si="100"/>
        <v>ConstMin - Excavators_1995_100</v>
      </c>
      <c r="B1658" s="1" t="s">
        <v>40</v>
      </c>
      <c r="C1658" s="1">
        <v>2020</v>
      </c>
      <c r="D1658" s="1" t="s">
        <v>87</v>
      </c>
      <c r="E1658" s="1">
        <v>1995</v>
      </c>
      <c r="F1658" s="1">
        <v>100</v>
      </c>
      <c r="G1658" s="1" t="s">
        <v>5</v>
      </c>
      <c r="H1658" s="1">
        <v>3.1180341893789697E-5</v>
      </c>
      <c r="I1658" s="1">
        <v>3.7728213691485502E-5</v>
      </c>
      <c r="J1658" s="1">
        <v>4.4899692327057098E-5</v>
      </c>
      <c r="K1658" s="1">
        <v>1.2960136872575099E-4</v>
      </c>
      <c r="L1658" s="1">
        <v>2.9306470395511902E-4</v>
      </c>
      <c r="M1658" s="1">
        <v>1.49510488676198E-2</v>
      </c>
      <c r="N1658" s="1">
        <v>2.61207817078262E-5</v>
      </c>
      <c r="O1658" s="1">
        <v>2.40311191712001E-5</v>
      </c>
      <c r="P1658" s="1">
        <v>1.3729445098835201E-7</v>
      </c>
      <c r="Q1658" s="1">
        <v>1.2202845097714301E-7</v>
      </c>
      <c r="R1658" s="1">
        <v>485.070314872636</v>
      </c>
      <c r="S1658" s="1">
        <v>291.947202595786</v>
      </c>
      <c r="T1658" s="1">
        <v>0.85286502601582603</v>
      </c>
      <c r="U1658" s="1">
        <v>24296.494971582601</v>
      </c>
      <c r="V1658" s="1">
        <f t="shared" si="101"/>
        <v>0.51417530863889194</v>
      </c>
      <c r="W1658" s="1">
        <f t="shared" si="102"/>
        <v>3.9940039525723892</v>
      </c>
      <c r="X1658" s="1">
        <f t="shared" si="103"/>
        <v>342.31348887598602</v>
      </c>
    </row>
    <row r="1659" spans="1:24" hidden="1" x14ac:dyDescent="0.3">
      <c r="A1659" s="18" t="str">
        <f t="shared" si="100"/>
        <v>ConstMin - Excavators_1995_175</v>
      </c>
      <c r="B1659" s="1" t="s">
        <v>40</v>
      </c>
      <c r="C1659" s="1">
        <v>2020</v>
      </c>
      <c r="D1659" s="1" t="s">
        <v>87</v>
      </c>
      <c r="E1659" s="1">
        <v>1995</v>
      </c>
      <c r="F1659" s="1">
        <v>175</v>
      </c>
      <c r="G1659" s="1" t="s">
        <v>5</v>
      </c>
      <c r="H1659" s="1">
        <v>1.2538726174461001E-4</v>
      </c>
      <c r="I1659" s="1">
        <v>1.5171858671097799E-4</v>
      </c>
      <c r="J1659" s="1">
        <v>1.8055765691223899E-4</v>
      </c>
      <c r="K1659" s="1">
        <v>5.8672583941695605E-4</v>
      </c>
      <c r="L1659" s="1">
        <v>1.6020148381105999E-3</v>
      </c>
      <c r="M1659" s="1">
        <v>8.7492108811398697E-2</v>
      </c>
      <c r="N1659" s="1">
        <v>8.4116574469202398E-5</v>
      </c>
      <c r="O1659" s="1">
        <v>7.7387248511666198E-5</v>
      </c>
      <c r="P1659" s="1">
        <v>8.0514631684374996E-7</v>
      </c>
      <c r="Q1659" s="1">
        <v>7.1409883049083999E-7</v>
      </c>
      <c r="R1659" s="1">
        <v>2838.5851150503599</v>
      </c>
      <c r="S1659" s="1">
        <v>979.85176251373696</v>
      </c>
      <c r="T1659" s="1">
        <v>2.6533578587158999</v>
      </c>
      <c r="U1659" s="1">
        <v>144283.17203014699</v>
      </c>
      <c r="V1659" s="1">
        <f t="shared" si="101"/>
        <v>0.34818632288303053</v>
      </c>
      <c r="W1659" s="1">
        <f t="shared" si="102"/>
        <v>3.6765413373404576</v>
      </c>
      <c r="X1659" s="1">
        <f t="shared" si="103"/>
        <v>369.28745185843081</v>
      </c>
    </row>
    <row r="1660" spans="1:24" hidden="1" x14ac:dyDescent="0.3">
      <c r="A1660" s="18" t="str">
        <f t="shared" si="100"/>
        <v>ConstMin - Excavators_1995_300</v>
      </c>
      <c r="B1660" s="1" t="s">
        <v>40</v>
      </c>
      <c r="C1660" s="1">
        <v>2020</v>
      </c>
      <c r="D1660" s="1" t="s">
        <v>87</v>
      </c>
      <c r="E1660" s="1">
        <v>1995</v>
      </c>
      <c r="F1660" s="1">
        <v>300</v>
      </c>
      <c r="G1660" s="1" t="s">
        <v>5</v>
      </c>
      <c r="H1660" s="1">
        <v>5.1729381105293298E-5</v>
      </c>
      <c r="I1660" s="1">
        <v>6.2592551137404797E-5</v>
      </c>
      <c r="J1660" s="1">
        <v>7.4490308791622304E-5</v>
      </c>
      <c r="K1660" s="1">
        <v>2.4205779860909501E-4</v>
      </c>
      <c r="L1660" s="1">
        <v>6.6092228942482795E-4</v>
      </c>
      <c r="M1660" s="1">
        <v>3.6095473953558603E-2</v>
      </c>
      <c r="N1660" s="1">
        <v>3.47028739398735E-5</v>
      </c>
      <c r="O1660" s="1">
        <v>3.1926644024683598E-5</v>
      </c>
      <c r="P1660" s="1">
        <v>3.3216867558975601E-7</v>
      </c>
      <c r="Q1660" s="1">
        <v>2.9460640606813898E-7</v>
      </c>
      <c r="R1660" s="1">
        <v>1171.07790036386</v>
      </c>
      <c r="S1660" s="1">
        <v>271.33543412866902</v>
      </c>
      <c r="T1660" s="1">
        <v>0.85286502601582603</v>
      </c>
      <c r="U1660" s="1">
        <v>59060.679495340199</v>
      </c>
      <c r="V1660" s="1">
        <f t="shared" si="101"/>
        <v>0.35092379254477135</v>
      </c>
      <c r="W1660" s="1">
        <f t="shared" si="102"/>
        <v>3.7054466093447367</v>
      </c>
      <c r="X1660" s="1">
        <f t="shared" si="103"/>
        <v>318.14580953825401</v>
      </c>
    </row>
    <row r="1661" spans="1:24" hidden="1" x14ac:dyDescent="0.3">
      <c r="A1661" s="18" t="str">
        <f t="shared" si="100"/>
        <v>ConstMin - Excavators_1995_600</v>
      </c>
      <c r="B1661" s="1" t="s">
        <v>40</v>
      </c>
      <c r="C1661" s="1">
        <v>2020</v>
      </c>
      <c r="D1661" s="1" t="s">
        <v>87</v>
      </c>
      <c r="E1661" s="1">
        <v>1995</v>
      </c>
      <c r="F1661" s="1">
        <v>600</v>
      </c>
      <c r="G1661" s="1" t="s">
        <v>5</v>
      </c>
      <c r="H1661" s="1">
        <v>9.19252550732692E-5</v>
      </c>
      <c r="I1661" s="1">
        <v>1.11229558638655E-4</v>
      </c>
      <c r="J1661" s="1">
        <v>1.3237236730550701E-4</v>
      </c>
      <c r="K1661" s="1">
        <v>4.4328336486374901E-4</v>
      </c>
      <c r="L1661" s="1">
        <v>1.2097038918519501E-3</v>
      </c>
      <c r="M1661" s="1">
        <v>7.02869080312397E-2</v>
      </c>
      <c r="N1661" s="1">
        <v>5.9221917735478203E-5</v>
      </c>
      <c r="O1661" s="1">
        <v>5.4484164316640002E-5</v>
      </c>
      <c r="P1661" s="1">
        <v>6.4707956349734799E-7</v>
      </c>
      <c r="Q1661" s="1">
        <v>5.7367229463083095E-7</v>
      </c>
      <c r="R1661" s="1">
        <v>2280.3813238799999</v>
      </c>
      <c r="S1661" s="1">
        <v>342.789564814676</v>
      </c>
      <c r="T1661" s="1">
        <v>1.1371533680210999</v>
      </c>
      <c r="U1661" s="1">
        <v>115805.741313224</v>
      </c>
      <c r="V1661" s="1">
        <f t="shared" si="101"/>
        <v>0.3180377875719031</v>
      </c>
      <c r="W1661" s="1">
        <f t="shared" si="102"/>
        <v>3.4588966646138535</v>
      </c>
      <c r="X1661" s="1">
        <f t="shared" si="103"/>
        <v>301.44532343179549</v>
      </c>
    </row>
    <row r="1662" spans="1:24" hidden="1" x14ac:dyDescent="0.3">
      <c r="A1662" s="18" t="str">
        <f t="shared" si="100"/>
        <v>ConstMin - Excavators_1995_750</v>
      </c>
      <c r="B1662" s="1" t="s">
        <v>40</v>
      </c>
      <c r="C1662" s="1">
        <v>2020</v>
      </c>
      <c r="D1662" s="1" t="s">
        <v>87</v>
      </c>
      <c r="E1662" s="1">
        <v>1995</v>
      </c>
      <c r="F1662" s="1">
        <v>750</v>
      </c>
      <c r="G1662" s="1" t="s">
        <v>5</v>
      </c>
      <c r="H1662" s="1">
        <v>1.17841988410178E-5</v>
      </c>
      <c r="I1662" s="1">
        <v>1.4258880597631499E-5</v>
      </c>
      <c r="J1662" s="1">
        <v>1.6969246331065602E-5</v>
      </c>
      <c r="K1662" s="1">
        <v>5.6825943102429097E-5</v>
      </c>
      <c r="L1662" s="1">
        <v>1.5507589496460101E-4</v>
      </c>
      <c r="M1662" s="1">
        <v>9.01030842395034E-3</v>
      </c>
      <c r="N1662" s="1">
        <v>7.5918511597822303E-6</v>
      </c>
      <c r="O1662" s="1">
        <v>6.9845030669996502E-6</v>
      </c>
      <c r="P1662" s="1">
        <v>8.2951243770104403E-8</v>
      </c>
      <c r="Q1662" s="1">
        <v>7.3540926093970596E-8</v>
      </c>
      <c r="R1662" s="1">
        <v>292.32953373397402</v>
      </c>
      <c r="S1662" s="1">
        <v>21.140275350889599</v>
      </c>
      <c r="T1662" s="1">
        <v>9.4762780668425195E-2</v>
      </c>
      <c r="U1662" s="1">
        <v>14798.1927456227</v>
      </c>
      <c r="V1662" s="1">
        <f t="shared" si="101"/>
        <v>0.3190548518426401</v>
      </c>
      <c r="W1662" s="1">
        <f t="shared" si="102"/>
        <v>3.4699579923906643</v>
      </c>
      <c r="X1662" s="1">
        <f t="shared" si="103"/>
        <v>223.08627080983817</v>
      </c>
    </row>
    <row r="1663" spans="1:24" hidden="1" x14ac:dyDescent="0.3">
      <c r="A1663" s="18" t="str">
        <f t="shared" si="100"/>
        <v>ConstMin - Excavators_1996_50</v>
      </c>
      <c r="B1663" s="1" t="s">
        <v>40</v>
      </c>
      <c r="C1663" s="1">
        <v>2020</v>
      </c>
      <c r="D1663" s="1" t="s">
        <v>87</v>
      </c>
      <c r="E1663" s="1">
        <v>1996</v>
      </c>
      <c r="F1663" s="1">
        <v>50</v>
      </c>
      <c r="G1663" s="1" t="s">
        <v>5</v>
      </c>
      <c r="H1663" s="1">
        <v>1.2760227693548E-5</v>
      </c>
      <c r="I1663" s="1">
        <v>1.54398755091931E-5</v>
      </c>
      <c r="J1663" s="1">
        <v>1.83747278787092E-5</v>
      </c>
      <c r="K1663" s="1">
        <v>4.3456816269434097E-5</v>
      </c>
      <c r="L1663" s="1">
        <v>3.00181592025281E-5</v>
      </c>
      <c r="M1663" s="1">
        <v>2.3402910489671099E-3</v>
      </c>
      <c r="N1663" s="1">
        <v>4.1261277809258203E-6</v>
      </c>
      <c r="O1663" s="1">
        <v>3.7960375584517602E-6</v>
      </c>
      <c r="P1663" s="1">
        <v>2.12543445046188E-8</v>
      </c>
      <c r="Q1663" s="1">
        <v>1.9101140934642401E-8</v>
      </c>
      <c r="R1663" s="1">
        <v>75.928165713822096</v>
      </c>
      <c r="S1663" s="1">
        <v>105.27857124742999</v>
      </c>
      <c r="T1663" s="1">
        <v>0.3790511226737</v>
      </c>
      <c r="U1663" s="1">
        <v>3632.1107080363499</v>
      </c>
      <c r="V1663" s="1">
        <f t="shared" si="101"/>
        <v>1.4075807457448042</v>
      </c>
      <c r="W1663" s="1">
        <f t="shared" si="102"/>
        <v>2.7366142227651244</v>
      </c>
      <c r="X1663" s="1">
        <f t="shared" si="103"/>
        <v>277.74240715824851</v>
      </c>
    </row>
    <row r="1664" spans="1:24" hidden="1" x14ac:dyDescent="0.3">
      <c r="A1664" s="18" t="str">
        <f t="shared" si="100"/>
        <v>ConstMin - Excavators_1996_100</v>
      </c>
      <c r="B1664" s="1" t="s">
        <v>40</v>
      </c>
      <c r="C1664" s="1">
        <v>2020</v>
      </c>
      <c r="D1664" s="1" t="s">
        <v>87</v>
      </c>
      <c r="E1664" s="1">
        <v>1996</v>
      </c>
      <c r="F1664" s="1">
        <v>100</v>
      </c>
      <c r="G1664" s="1" t="s">
        <v>5</v>
      </c>
      <c r="H1664" s="1">
        <v>8.2157272273654597E-5</v>
      </c>
      <c r="I1664" s="1">
        <v>9.9410299451122101E-5</v>
      </c>
      <c r="J1664" s="1">
        <v>1.18306472074062E-4</v>
      </c>
      <c r="K1664" s="1">
        <v>3.4241879845647101E-4</v>
      </c>
      <c r="L1664" s="1">
        <v>7.7473796414169796E-4</v>
      </c>
      <c r="M1664" s="1">
        <v>3.9723589547114697E-2</v>
      </c>
      <c r="N1664" s="1">
        <v>6.8648564568207394E-5</v>
      </c>
      <c r="O1664" s="1">
        <v>6.3156679402750804E-5</v>
      </c>
      <c r="P1664" s="1">
        <v>3.6479956675762502E-7</v>
      </c>
      <c r="Q1664" s="1">
        <v>3.2421859781252702E-7</v>
      </c>
      <c r="R1664" s="1">
        <v>1288.78811514164</v>
      </c>
      <c r="S1664" s="1">
        <v>748.47144879824896</v>
      </c>
      <c r="T1664" s="1">
        <v>2.0847811747053502</v>
      </c>
      <c r="U1664" s="1">
        <v>65899.508923736706</v>
      </c>
      <c r="V1664" s="1">
        <f t="shared" si="101"/>
        <v>0.49950265895483326</v>
      </c>
      <c r="W1664" s="1">
        <f t="shared" si="102"/>
        <v>3.8927925498534877</v>
      </c>
      <c r="X1664" s="1">
        <f t="shared" si="103"/>
        <v>359.01679172828926</v>
      </c>
    </row>
    <row r="1665" spans="1:24" hidden="1" x14ac:dyDescent="0.3">
      <c r="A1665" s="18" t="str">
        <f t="shared" si="100"/>
        <v>ConstMin - Excavators_1996_175</v>
      </c>
      <c r="B1665" s="1" t="s">
        <v>40</v>
      </c>
      <c r="C1665" s="1">
        <v>2020</v>
      </c>
      <c r="D1665" s="1" t="s">
        <v>87</v>
      </c>
      <c r="E1665" s="1">
        <v>1996</v>
      </c>
      <c r="F1665" s="1">
        <v>175</v>
      </c>
      <c r="G1665" s="1" t="s">
        <v>5</v>
      </c>
      <c r="H1665" s="1">
        <v>1.2600557440776999E-4</v>
      </c>
      <c r="I1665" s="1">
        <v>1.52466745033402E-4</v>
      </c>
      <c r="J1665" s="1">
        <v>1.81448027147189E-4</v>
      </c>
      <c r="K1665" s="1">
        <v>5.9123167787339598E-4</v>
      </c>
      <c r="L1665" s="1">
        <v>1.61520849086776E-3</v>
      </c>
      <c r="M1665" s="1">
        <v>8.8658422539565795E-2</v>
      </c>
      <c r="N1665" s="1">
        <v>8.4315119699255602E-5</v>
      </c>
      <c r="O1665" s="1">
        <v>7.7569910123315107E-5</v>
      </c>
      <c r="P1665" s="1">
        <v>8.1591091627437302E-7</v>
      </c>
      <c r="Q1665" s="1">
        <v>7.2361812635173704E-7</v>
      </c>
      <c r="R1665" s="1">
        <v>2876.4248794957498</v>
      </c>
      <c r="S1665" s="1">
        <v>997.50389243172901</v>
      </c>
      <c r="T1665" s="1">
        <v>2.74812063938433</v>
      </c>
      <c r="U1665" s="1">
        <v>146977.03904692299</v>
      </c>
      <c r="V1665" s="1">
        <f t="shared" si="101"/>
        <v>0.34349010874262881</v>
      </c>
      <c r="W1665" s="1">
        <f t="shared" si="102"/>
        <v>3.638879678638371</v>
      </c>
      <c r="X1665" s="1">
        <f t="shared" si="103"/>
        <v>362.97674786766379</v>
      </c>
    </row>
    <row r="1666" spans="1:24" hidden="1" x14ac:dyDescent="0.3">
      <c r="A1666" s="18" t="str">
        <f t="shared" si="100"/>
        <v>ConstMin - Excavators_1996_300</v>
      </c>
      <c r="B1666" s="1" t="s">
        <v>40</v>
      </c>
      <c r="C1666" s="1">
        <v>2020</v>
      </c>
      <c r="D1666" s="1" t="s">
        <v>87</v>
      </c>
      <c r="E1666" s="1">
        <v>1996</v>
      </c>
      <c r="F1666" s="1">
        <v>300</v>
      </c>
      <c r="G1666" s="1" t="s">
        <v>5</v>
      </c>
      <c r="H1666" s="1">
        <v>5.6779055519937002E-5</v>
      </c>
      <c r="I1666" s="1">
        <v>6.8702657179123803E-5</v>
      </c>
      <c r="J1666" s="1">
        <v>8.1761839948709305E-5</v>
      </c>
      <c r="K1666" s="1">
        <v>1.92956092164752E-4</v>
      </c>
      <c r="L1666" s="1">
        <v>1.20745673308141E-3</v>
      </c>
      <c r="M1666" s="1">
        <v>8.4940931876318806E-2</v>
      </c>
      <c r="N1666" s="1">
        <v>3.0235517981668301E-5</v>
      </c>
      <c r="O1666" s="1">
        <v>2.78166765431348E-5</v>
      </c>
      <c r="P1666" s="1">
        <v>7.83617667096272E-7</v>
      </c>
      <c r="Q1666" s="1">
        <v>6.93276467303287E-7</v>
      </c>
      <c r="R1666" s="1">
        <v>2755.8149890108898</v>
      </c>
      <c r="S1666" s="1">
        <v>638.85912110388597</v>
      </c>
      <c r="T1666" s="1">
        <v>1.7057300520316501</v>
      </c>
      <c r="U1666" s="1">
        <v>140300.56142909199</v>
      </c>
      <c r="V1666" s="1">
        <f t="shared" si="101"/>
        <v>0.16214468828748088</v>
      </c>
      <c r="W1666" s="1">
        <f t="shared" si="102"/>
        <v>2.8497106756097397</v>
      </c>
      <c r="X1666" s="1">
        <f t="shared" si="103"/>
        <v>374.53706132629702</v>
      </c>
    </row>
    <row r="1667" spans="1:24" hidden="1" x14ac:dyDescent="0.3">
      <c r="A1667" s="18" t="str">
        <f t="shared" si="100"/>
        <v>ConstMin - Excavators_1996_600</v>
      </c>
      <c r="B1667" s="1" t="s">
        <v>40</v>
      </c>
      <c r="C1667" s="1">
        <v>2020</v>
      </c>
      <c r="D1667" s="1" t="s">
        <v>87</v>
      </c>
      <c r="E1667" s="1">
        <v>1996</v>
      </c>
      <c r="F1667" s="1">
        <v>600</v>
      </c>
      <c r="G1667" s="1" t="s">
        <v>5</v>
      </c>
      <c r="H1667" s="1">
        <v>6.7478229585467099E-5</v>
      </c>
      <c r="I1667" s="1">
        <v>8.16486577984152E-5</v>
      </c>
      <c r="J1667" s="1">
        <v>9.7168650603072598E-5</v>
      </c>
      <c r="K1667" s="1">
        <v>2.3582090976739499E-4</v>
      </c>
      <c r="L1667" s="1">
        <v>1.4740188937597E-3</v>
      </c>
      <c r="M1667" s="1">
        <v>0.110259537442747</v>
      </c>
      <c r="N1667" s="1">
        <v>4.03517364106552E-5</v>
      </c>
      <c r="O1667" s="1">
        <v>3.7123597497802798E-5</v>
      </c>
      <c r="P1667" s="1">
        <v>1.01737975623697E-6</v>
      </c>
      <c r="Q1667" s="1">
        <v>8.9992352233792299E-7</v>
      </c>
      <c r="R1667" s="1">
        <v>3577.2492631534701</v>
      </c>
      <c r="S1667" s="1">
        <v>602.92065300737295</v>
      </c>
      <c r="T1667" s="1">
        <v>1.6109672713632199</v>
      </c>
      <c r="U1667" s="1">
        <v>182401.23049511301</v>
      </c>
      <c r="V1667" s="1">
        <f t="shared" si="101"/>
        <v>0.14822105043495806</v>
      </c>
      <c r="W1667" s="1">
        <f t="shared" si="102"/>
        <v>2.6758630782817145</v>
      </c>
      <c r="X1667" s="1">
        <f t="shared" si="103"/>
        <v>374.26002608803731</v>
      </c>
    </row>
    <row r="1668" spans="1:24" hidden="1" x14ac:dyDescent="0.3">
      <c r="A1668" s="18" t="str">
        <f t="shared" si="100"/>
        <v>ConstMin - Excavators_1997_50</v>
      </c>
      <c r="B1668" s="1" t="s">
        <v>40</v>
      </c>
      <c r="C1668" s="1">
        <v>2020</v>
      </c>
      <c r="D1668" s="1" t="s">
        <v>87</v>
      </c>
      <c r="E1668" s="1">
        <v>1997</v>
      </c>
      <c r="F1668" s="1">
        <v>50</v>
      </c>
      <c r="G1668" s="1" t="s">
        <v>5</v>
      </c>
      <c r="H1668" s="1">
        <v>6.9337493901395602E-5</v>
      </c>
      <c r="I1668" s="1">
        <v>8.3898367620688694E-5</v>
      </c>
      <c r="J1668" s="1">
        <v>9.9845991218009694E-5</v>
      </c>
      <c r="K1668" s="1">
        <v>2.3644878456082201E-4</v>
      </c>
      <c r="L1668" s="1">
        <v>1.64894964001714E-4</v>
      </c>
      <c r="M1668" s="1">
        <v>1.29014584356727E-2</v>
      </c>
      <c r="N1668" s="1">
        <v>2.248857882256E-5</v>
      </c>
      <c r="O1668" s="1">
        <v>2.0689492516755201E-5</v>
      </c>
      <c r="P1668" s="1">
        <v>1.1720025646013E-7</v>
      </c>
      <c r="Q1668" s="1">
        <v>1.05299969399523E-7</v>
      </c>
      <c r="R1668" s="1">
        <v>418.57361052852298</v>
      </c>
      <c r="S1668" s="1">
        <v>533.58054985645504</v>
      </c>
      <c r="T1668" s="1">
        <v>1.1371533680210999</v>
      </c>
      <c r="U1668" s="1">
        <v>19119.969703189599</v>
      </c>
      <c r="V1668" s="1">
        <f t="shared" si="101"/>
        <v>1.4529641939417519</v>
      </c>
      <c r="W1668" s="1">
        <f t="shared" si="102"/>
        <v>2.8556750894009575</v>
      </c>
      <c r="X1668" s="1">
        <f t="shared" si="103"/>
        <v>469.22478960336196</v>
      </c>
    </row>
    <row r="1669" spans="1:24" hidden="1" x14ac:dyDescent="0.3">
      <c r="A1669" s="18" t="str">
        <f t="shared" si="100"/>
        <v>ConstMin - Excavators_1997_100</v>
      </c>
      <c r="B1669" s="1" t="s">
        <v>40</v>
      </c>
      <c r="C1669" s="1">
        <v>2020</v>
      </c>
      <c r="D1669" s="1" t="s">
        <v>87</v>
      </c>
      <c r="E1669" s="1">
        <v>1997</v>
      </c>
      <c r="F1669" s="1">
        <v>100</v>
      </c>
      <c r="G1669" s="1" t="s">
        <v>5</v>
      </c>
      <c r="H1669" s="1">
        <v>1.01860224789062E-4</v>
      </c>
      <c r="I1669" s="1">
        <v>1.2325087199476501E-4</v>
      </c>
      <c r="J1669" s="1">
        <v>1.46678723696249E-4</v>
      </c>
      <c r="K1669" s="1">
        <v>4.2571182873686299E-4</v>
      </c>
      <c r="L1669" s="1">
        <v>9.63737756077978E-4</v>
      </c>
      <c r="M1669" s="1">
        <v>4.9664844269142999E-2</v>
      </c>
      <c r="N1669" s="1">
        <v>8.4888410493260197E-5</v>
      </c>
      <c r="O1669" s="1">
        <v>7.8097337653799405E-5</v>
      </c>
      <c r="P1669" s="1">
        <v>4.56120308114373E-7</v>
      </c>
      <c r="Q1669" s="1">
        <v>4.0535778244362199E-7</v>
      </c>
      <c r="R1669" s="1">
        <v>1611.3211762626499</v>
      </c>
      <c r="S1669" s="1">
        <v>914.73971443299604</v>
      </c>
      <c r="T1669" s="1">
        <v>2.4638322973790499</v>
      </c>
      <c r="U1669" s="1">
        <v>79547.172858961698</v>
      </c>
      <c r="V1669" s="1">
        <f t="shared" si="101"/>
        <v>0.51304310109435758</v>
      </c>
      <c r="W1669" s="1">
        <f t="shared" si="102"/>
        <v>4.0116471309100712</v>
      </c>
      <c r="X1669" s="1">
        <f t="shared" si="103"/>
        <v>371.26703607468272</v>
      </c>
    </row>
    <row r="1670" spans="1:24" hidden="1" x14ac:dyDescent="0.3">
      <c r="A1670" s="18" t="str">
        <f t="shared" si="100"/>
        <v>ConstMin - Excavators_1997_175</v>
      </c>
      <c r="B1670" s="1" t="s">
        <v>40</v>
      </c>
      <c r="C1670" s="1">
        <v>2020</v>
      </c>
      <c r="D1670" s="1" t="s">
        <v>87</v>
      </c>
      <c r="E1670" s="1">
        <v>1997</v>
      </c>
      <c r="F1670" s="1">
        <v>175</v>
      </c>
      <c r="G1670" s="1" t="s">
        <v>5</v>
      </c>
      <c r="H1670" s="1">
        <v>1.9346046364492099E-4</v>
      </c>
      <c r="I1670" s="1">
        <v>2.3408716101035499E-4</v>
      </c>
      <c r="J1670" s="1">
        <v>2.78583067648687E-4</v>
      </c>
      <c r="K1670" s="1">
        <v>9.1025481119318997E-4</v>
      </c>
      <c r="L1670" s="1">
        <v>2.1430939141022301E-3</v>
      </c>
      <c r="M1670" s="1">
        <v>0.13726745458769701</v>
      </c>
      <c r="N1670" s="1">
        <v>1.4346014888279399E-4</v>
      </c>
      <c r="O1670" s="1">
        <v>1.3198333697216999E-4</v>
      </c>
      <c r="P1670" s="1">
        <v>1.2633018768779E-6</v>
      </c>
      <c r="Q1670" s="1">
        <v>1.1203585113810601E-6</v>
      </c>
      <c r="R1670" s="1">
        <v>4453.4913910170098</v>
      </c>
      <c r="S1670" s="1">
        <v>1556.45277270925</v>
      </c>
      <c r="T1670" s="1">
        <v>3.6957484460685799</v>
      </c>
      <c r="U1670" s="1">
        <v>224727.83495194299</v>
      </c>
      <c r="V1670" s="1">
        <f t="shared" si="101"/>
        <v>0.34491281253848327</v>
      </c>
      <c r="W1670" s="1">
        <f t="shared" si="102"/>
        <v>3.1577150419386251</v>
      </c>
      <c r="X1670" s="1">
        <f t="shared" si="103"/>
        <v>421.14683816344564</v>
      </c>
    </row>
    <row r="1671" spans="1:24" hidden="1" x14ac:dyDescent="0.3">
      <c r="A1671" s="18" t="str">
        <f t="shared" si="100"/>
        <v>ConstMin - Excavators_1997_300</v>
      </c>
      <c r="B1671" s="1" t="s">
        <v>40</v>
      </c>
      <c r="C1671" s="1">
        <v>2020</v>
      </c>
      <c r="D1671" s="1" t="s">
        <v>87</v>
      </c>
      <c r="E1671" s="1">
        <v>1997</v>
      </c>
      <c r="F1671" s="1">
        <v>300</v>
      </c>
      <c r="G1671" s="1" t="s">
        <v>5</v>
      </c>
      <c r="H1671" s="1">
        <v>1.4338760146749799E-4</v>
      </c>
      <c r="I1671" s="1">
        <v>1.73498997775673E-4</v>
      </c>
      <c r="J1671" s="1">
        <v>2.0647814611319699E-4</v>
      </c>
      <c r="K1671" s="1">
        <v>4.8863344676574802E-4</v>
      </c>
      <c r="L1671" s="1">
        <v>3.0593641518464501E-3</v>
      </c>
      <c r="M1671" s="1">
        <v>0.21631258106603901</v>
      </c>
      <c r="N1671" s="1">
        <v>7.8442552091874095E-5</v>
      </c>
      <c r="O1671" s="1">
        <v>7.2167147924524194E-5</v>
      </c>
      <c r="P1671" s="1">
        <v>1.9956154567767002E-6</v>
      </c>
      <c r="Q1671" s="1">
        <v>1.7655142076034699E-6</v>
      </c>
      <c r="R1671" s="1">
        <v>7018.0234669596603</v>
      </c>
      <c r="S1671" s="1">
        <v>1650.42129664395</v>
      </c>
      <c r="T1671" s="1">
        <v>4.4538506914159797</v>
      </c>
      <c r="U1671" s="1">
        <v>358000.95998479001</v>
      </c>
      <c r="V1671" s="1">
        <f t="shared" si="101"/>
        <v>0.16047278131834095</v>
      </c>
      <c r="W1671" s="1">
        <f t="shared" si="102"/>
        <v>2.829668648271952</v>
      </c>
      <c r="X1671" s="1">
        <f t="shared" si="103"/>
        <v>370.56053536434194</v>
      </c>
    </row>
    <row r="1672" spans="1:24" hidden="1" x14ac:dyDescent="0.3">
      <c r="A1672" s="18" t="str">
        <f t="shared" si="100"/>
        <v>ConstMin - Excavators_1997_600</v>
      </c>
      <c r="B1672" s="1" t="s">
        <v>40</v>
      </c>
      <c r="C1672" s="1">
        <v>2020</v>
      </c>
      <c r="D1672" s="1" t="s">
        <v>87</v>
      </c>
      <c r="E1672" s="1">
        <v>1997</v>
      </c>
      <c r="F1672" s="1">
        <v>600</v>
      </c>
      <c r="G1672" s="1" t="s">
        <v>5</v>
      </c>
      <c r="H1672" s="1">
        <v>1.2171280105246E-4</v>
      </c>
      <c r="I1672" s="1">
        <v>1.4727248927347701E-4</v>
      </c>
      <c r="J1672" s="1">
        <v>1.75266433515543E-4</v>
      </c>
      <c r="K1672" s="1">
        <v>4.26405257904101E-4</v>
      </c>
      <c r="L1672" s="1">
        <v>2.6668737871605301E-3</v>
      </c>
      <c r="M1672" s="1">
        <v>0.20026099113413301</v>
      </c>
      <c r="N1672" s="1">
        <v>7.1485977578119499E-5</v>
      </c>
      <c r="O1672" s="1">
        <v>6.57670993718699E-5</v>
      </c>
      <c r="P1672" s="1">
        <v>1.8478607916287499E-6</v>
      </c>
      <c r="Q1672" s="1">
        <v>1.63450328840616E-6</v>
      </c>
      <c r="R1672" s="1">
        <v>6497.2473092855798</v>
      </c>
      <c r="S1672" s="1">
        <v>1089.6754929616</v>
      </c>
      <c r="T1672" s="1">
        <v>2.84288342005275</v>
      </c>
      <c r="U1672" s="1">
        <v>326938.970404914</v>
      </c>
      <c r="V1672" s="1">
        <f t="shared" si="101"/>
        <v>0.14915696490606228</v>
      </c>
      <c r="W1672" s="1">
        <f t="shared" si="102"/>
        <v>2.700998685109067</v>
      </c>
      <c r="X1672" s="1">
        <f t="shared" si="103"/>
        <v>383.29939429643616</v>
      </c>
    </row>
    <row r="1673" spans="1:24" hidden="1" x14ac:dyDescent="0.3">
      <c r="A1673" s="18" t="str">
        <f t="shared" si="100"/>
        <v>ConstMin - Excavators_1997_9999</v>
      </c>
      <c r="B1673" s="1" t="s">
        <v>40</v>
      </c>
      <c r="C1673" s="1">
        <v>2020</v>
      </c>
      <c r="D1673" s="1" t="s">
        <v>87</v>
      </c>
      <c r="E1673" s="1">
        <v>1997</v>
      </c>
      <c r="F1673" s="1">
        <v>9999</v>
      </c>
      <c r="G1673" s="1" t="s">
        <v>5</v>
      </c>
      <c r="H1673" s="1">
        <v>6.0311102490359203E-5</v>
      </c>
      <c r="I1673" s="1">
        <v>7.2976434013334699E-5</v>
      </c>
      <c r="J1673" s="1">
        <v>8.6847987586117299E-5</v>
      </c>
      <c r="K1673" s="1">
        <v>3.4313509190752901E-4</v>
      </c>
      <c r="L1673" s="1">
        <v>9.5567106304985001E-4</v>
      </c>
      <c r="M1673" s="1">
        <v>5.4895223081432902E-2</v>
      </c>
      <c r="N1673" s="1">
        <v>3.3490788387317201E-5</v>
      </c>
      <c r="O1673" s="1">
        <v>3.0811525316331803E-5</v>
      </c>
      <c r="P1673" s="1">
        <v>5.05724227731378E-7</v>
      </c>
      <c r="Q1673" s="1">
        <v>4.4804743118590599E-7</v>
      </c>
      <c r="R1673" s="1">
        <v>1781.0150565947099</v>
      </c>
      <c r="S1673" s="1">
        <v>45.028786497394997</v>
      </c>
      <c r="T1673" s="1">
        <v>9.4762780668425195E-2</v>
      </c>
      <c r="U1673" s="1">
        <v>90057.572994789996</v>
      </c>
      <c r="V1673" s="1">
        <f t="shared" si="101"/>
        <v>0.26831873619252011</v>
      </c>
      <c r="W1673" s="1">
        <f t="shared" si="102"/>
        <v>3.5137980544026384</v>
      </c>
      <c r="X1673" s="1">
        <f t="shared" si="103"/>
        <v>475.17375682495685</v>
      </c>
    </row>
    <row r="1674" spans="1:24" hidden="1" x14ac:dyDescent="0.3">
      <c r="A1674" s="18" t="str">
        <f t="shared" ref="A1674:A1737" si="104">D1674&amp;"_"&amp;E1674&amp;"_"&amp;F1674</f>
        <v>ConstMin - Excavators_1998_50</v>
      </c>
      <c r="B1674" s="1" t="s">
        <v>40</v>
      </c>
      <c r="C1674" s="1">
        <v>2020</v>
      </c>
      <c r="D1674" s="1" t="s">
        <v>87</v>
      </c>
      <c r="E1674" s="1">
        <v>1998</v>
      </c>
      <c r="F1674" s="1">
        <v>50</v>
      </c>
      <c r="G1674" s="1" t="s">
        <v>5</v>
      </c>
      <c r="H1674" s="1">
        <v>8.5921825719407E-5</v>
      </c>
      <c r="I1674" s="1">
        <v>1.03965409120482E-4</v>
      </c>
      <c r="J1674" s="1">
        <v>1.23727429035946E-4</v>
      </c>
      <c r="K1674" s="1">
        <v>2.9339850949947999E-4</v>
      </c>
      <c r="L1674" s="1">
        <v>2.0660573753707899E-4</v>
      </c>
      <c r="M1674" s="1">
        <v>1.62227663733743E-2</v>
      </c>
      <c r="N1674" s="1">
        <v>2.7953838883108599E-5</v>
      </c>
      <c r="O1674" s="1">
        <v>2.5717531772459899E-5</v>
      </c>
      <c r="P1674" s="1">
        <v>1.4740986547931499E-7</v>
      </c>
      <c r="Q1674" s="1">
        <v>1.3240803830120299E-7</v>
      </c>
      <c r="R1674" s="1">
        <v>526.32978880034</v>
      </c>
      <c r="S1674" s="1">
        <v>637.37930182932303</v>
      </c>
      <c r="T1674" s="1">
        <v>1.32667892935795</v>
      </c>
      <c r="U1674" s="1">
        <v>24038.305097562999</v>
      </c>
      <c r="V1674" s="1">
        <f t="shared" si="101"/>
        <v>1.4321009228643466</v>
      </c>
      <c r="W1674" s="1">
        <f t="shared" si="102"/>
        <v>2.8459491469228402</v>
      </c>
      <c r="X1674" s="1">
        <f t="shared" si="103"/>
        <v>480.43221892261795</v>
      </c>
    </row>
    <row r="1675" spans="1:24" hidden="1" x14ac:dyDescent="0.3">
      <c r="A1675" s="18" t="str">
        <f t="shared" si="104"/>
        <v>ConstMin - Excavators_1998_100</v>
      </c>
      <c r="B1675" s="1" t="s">
        <v>40</v>
      </c>
      <c r="C1675" s="1">
        <v>2020</v>
      </c>
      <c r="D1675" s="1" t="s">
        <v>87</v>
      </c>
      <c r="E1675" s="1">
        <v>1998</v>
      </c>
      <c r="F1675" s="1">
        <v>100</v>
      </c>
      <c r="G1675" s="1" t="s">
        <v>5</v>
      </c>
      <c r="H1675" s="1">
        <v>9.7337257050312195E-5</v>
      </c>
      <c r="I1675" s="1">
        <v>1.1777808103087701E-4</v>
      </c>
      <c r="J1675" s="1">
        <v>1.4016565015244901E-4</v>
      </c>
      <c r="K1675" s="1">
        <v>4.0794975505539397E-4</v>
      </c>
      <c r="L1675" s="1">
        <v>7.4345453082817596E-4</v>
      </c>
      <c r="M1675" s="1">
        <v>4.7862604221764797E-2</v>
      </c>
      <c r="N1675" s="1">
        <v>8.9890999591843795E-5</v>
      </c>
      <c r="O1675" s="1">
        <v>8.2699719624496307E-5</v>
      </c>
      <c r="P1675" s="1">
        <v>4.3959339414888702E-7</v>
      </c>
      <c r="Q1675" s="1">
        <v>3.9064814145336099E-7</v>
      </c>
      <c r="R1675" s="1">
        <v>1552.8494827381201</v>
      </c>
      <c r="S1675" s="1">
        <v>877.32142706192099</v>
      </c>
      <c r="T1675" s="1">
        <v>1.8952556133684999</v>
      </c>
      <c r="U1675" s="1">
        <v>78169.339151217195</v>
      </c>
      <c r="V1675" s="1">
        <f t="shared" ref="V1675:V1738" si="105">IFERROR(CONVERT(I1675,"ton","g")*365/U1675,0)</f>
        <v>0.49890359605082385</v>
      </c>
      <c r="W1675" s="1">
        <f t="shared" ref="W1675:W1738" si="106">IFERROR(CONVERT(L1675,"ton","g")*365/U1675,0)</f>
        <v>3.1492459011385634</v>
      </c>
      <c r="X1675" s="1">
        <f t="shared" ref="X1675:X1738" si="107">S1675/T1675</f>
        <v>462.90401193041652</v>
      </c>
    </row>
    <row r="1676" spans="1:24" hidden="1" x14ac:dyDescent="0.3">
      <c r="A1676" s="18" t="str">
        <f t="shared" si="104"/>
        <v>ConstMin - Excavators_1998_175</v>
      </c>
      <c r="B1676" s="1" t="s">
        <v>40</v>
      </c>
      <c r="C1676" s="1">
        <v>2020</v>
      </c>
      <c r="D1676" s="1" t="s">
        <v>87</v>
      </c>
      <c r="E1676" s="1">
        <v>1998</v>
      </c>
      <c r="F1676" s="1">
        <v>175</v>
      </c>
      <c r="G1676" s="1" t="s">
        <v>5</v>
      </c>
      <c r="H1676" s="1">
        <v>3.03461162331487E-4</v>
      </c>
      <c r="I1676" s="1">
        <v>3.6718800642109901E-4</v>
      </c>
      <c r="J1676" s="1">
        <v>4.3698407375734199E-4</v>
      </c>
      <c r="K1676" s="1">
        <v>1.4318375212709501E-3</v>
      </c>
      <c r="L1676" s="1">
        <v>3.3729703898060901E-3</v>
      </c>
      <c r="M1676" s="1">
        <v>0.21714730373515201</v>
      </c>
      <c r="N1676" s="1">
        <v>2.2443247734891199E-4</v>
      </c>
      <c r="O1676" s="1">
        <v>2.0647787916099899E-4</v>
      </c>
      <c r="P1676" s="1">
        <v>1.99853067497903E-6</v>
      </c>
      <c r="Q1676" s="1">
        <v>1.7723271018163999E-6</v>
      </c>
      <c r="R1676" s="1">
        <v>7045.10512467631</v>
      </c>
      <c r="S1676" s="1">
        <v>2389.4853229110599</v>
      </c>
      <c r="T1676" s="1">
        <v>5.7805296207739296</v>
      </c>
      <c r="U1676" s="1">
        <v>357521.84495424997</v>
      </c>
      <c r="V1676" s="1">
        <f t="shared" si="105"/>
        <v>0.3400748421548539</v>
      </c>
      <c r="W1676" s="1">
        <f t="shared" si="106"/>
        <v>3.1239102390256899</v>
      </c>
      <c r="X1676" s="1">
        <f t="shared" si="107"/>
        <v>413.36788835469065</v>
      </c>
    </row>
    <row r="1677" spans="1:24" hidden="1" x14ac:dyDescent="0.3">
      <c r="A1677" s="18" t="str">
        <f t="shared" si="104"/>
        <v>ConstMin - Excavators_1998_300</v>
      </c>
      <c r="B1677" s="1" t="s">
        <v>40</v>
      </c>
      <c r="C1677" s="1">
        <v>2020</v>
      </c>
      <c r="D1677" s="1" t="s">
        <v>87</v>
      </c>
      <c r="E1677" s="1">
        <v>1998</v>
      </c>
      <c r="F1677" s="1">
        <v>300</v>
      </c>
      <c r="G1677" s="1" t="s">
        <v>5</v>
      </c>
      <c r="H1677" s="1">
        <v>1.37712110481249E-4</v>
      </c>
      <c r="I1677" s="1">
        <v>1.6663165368231101E-4</v>
      </c>
      <c r="J1677" s="1">
        <v>1.9830543909299899E-4</v>
      </c>
      <c r="K1677" s="1">
        <v>4.7061090532376099E-4</v>
      </c>
      <c r="L1677" s="1">
        <v>2.9481352406987701E-3</v>
      </c>
      <c r="M1677" s="1">
        <v>0.209514663747872</v>
      </c>
      <c r="N1677" s="1">
        <v>7.5278593084539304E-5</v>
      </c>
      <c r="O1677" s="1">
        <v>6.9256305637776199E-5</v>
      </c>
      <c r="P1677" s="1">
        <v>1.93293560470402E-6</v>
      </c>
      <c r="Q1677" s="1">
        <v>1.7100305203015599E-6</v>
      </c>
      <c r="R1677" s="1">
        <v>6797.4725261395197</v>
      </c>
      <c r="S1677" s="1">
        <v>1603.2784826114701</v>
      </c>
      <c r="T1677" s="1">
        <v>3.9800367880738499</v>
      </c>
      <c r="U1677" s="1">
        <v>344819.39365308097</v>
      </c>
      <c r="V1677" s="1">
        <f t="shared" si="105"/>
        <v>0.16001268813313871</v>
      </c>
      <c r="W1677" s="1">
        <f t="shared" si="106"/>
        <v>2.8310290057112129</v>
      </c>
      <c r="X1677" s="1">
        <f t="shared" si="107"/>
        <v>402.8300661480522</v>
      </c>
    </row>
    <row r="1678" spans="1:24" hidden="1" x14ac:dyDescent="0.3">
      <c r="A1678" s="18" t="str">
        <f t="shared" si="104"/>
        <v>ConstMin - Excavators_1998_600</v>
      </c>
      <c r="B1678" s="1" t="s">
        <v>40</v>
      </c>
      <c r="C1678" s="1">
        <v>2020</v>
      </c>
      <c r="D1678" s="1" t="s">
        <v>87</v>
      </c>
      <c r="E1678" s="1">
        <v>1998</v>
      </c>
      <c r="F1678" s="1">
        <v>600</v>
      </c>
      <c r="G1678" s="1" t="s">
        <v>5</v>
      </c>
      <c r="H1678" s="1">
        <v>1.9774088001097901E-4</v>
      </c>
      <c r="I1678" s="1">
        <v>2.39266464813285E-4</v>
      </c>
      <c r="J1678" s="1">
        <v>2.8474686721581001E-4</v>
      </c>
      <c r="K1678" s="1">
        <v>6.9448471083953804E-4</v>
      </c>
      <c r="L1678" s="1">
        <v>4.3461423485999604E-3</v>
      </c>
      <c r="M1678" s="1">
        <v>0.32763112866642302</v>
      </c>
      <c r="N1678" s="1">
        <v>1.1771782449742E-4</v>
      </c>
      <c r="O1678" s="1">
        <v>1.08300398537626E-4</v>
      </c>
      <c r="P1678" s="1">
        <v>3.0231800356323298E-6</v>
      </c>
      <c r="Q1678" s="1">
        <v>2.6740812284845198E-6</v>
      </c>
      <c r="R1678" s="1">
        <v>10629.631148386399</v>
      </c>
      <c r="S1678" s="1">
        <v>1686.67686887073</v>
      </c>
      <c r="T1678" s="1">
        <v>4.1695623494107101</v>
      </c>
      <c r="U1678" s="1">
        <v>542803.28325476195</v>
      </c>
      <c r="V1678" s="1">
        <f t="shared" si="105"/>
        <v>0.1459580214683899</v>
      </c>
      <c r="W1678" s="1">
        <f t="shared" si="106"/>
        <v>2.6512463362413072</v>
      </c>
      <c r="X1678" s="1">
        <f t="shared" si="107"/>
        <v>404.52132083097649</v>
      </c>
    </row>
    <row r="1679" spans="1:24" hidden="1" x14ac:dyDescent="0.3">
      <c r="A1679" s="18" t="str">
        <f t="shared" si="104"/>
        <v>ConstMin - Excavators_1998_750</v>
      </c>
      <c r="B1679" s="1" t="s">
        <v>40</v>
      </c>
      <c r="C1679" s="1">
        <v>2020</v>
      </c>
      <c r="D1679" s="1" t="s">
        <v>87</v>
      </c>
      <c r="E1679" s="1">
        <v>1998</v>
      </c>
      <c r="F1679" s="1">
        <v>750</v>
      </c>
      <c r="G1679" s="1" t="s">
        <v>5</v>
      </c>
      <c r="H1679" s="1">
        <v>1.1365317081843801E-5</v>
      </c>
      <c r="I1679" s="1">
        <v>1.3752033669031E-5</v>
      </c>
      <c r="J1679" s="1">
        <v>1.6366056597855101E-5</v>
      </c>
      <c r="K1679" s="1">
        <v>3.99160707019496E-5</v>
      </c>
      <c r="L1679" s="1">
        <v>2.4979804819279402E-4</v>
      </c>
      <c r="M1679" s="1">
        <v>1.8830864224785099E-2</v>
      </c>
      <c r="N1679" s="1">
        <v>6.7659272150692297E-6</v>
      </c>
      <c r="O1679" s="1">
        <v>6.2246530378636904E-6</v>
      </c>
      <c r="P1679" s="1">
        <v>1.7375971877213101E-7</v>
      </c>
      <c r="Q1679" s="1">
        <v>1.53694982355928E-7</v>
      </c>
      <c r="R1679" s="1">
        <v>610.94665128297095</v>
      </c>
      <c r="S1679" s="1">
        <v>48.199827800028402</v>
      </c>
      <c r="T1679" s="1">
        <v>9.4762780668425195E-2</v>
      </c>
      <c r="U1679" s="1">
        <v>30896.089619818202</v>
      </c>
      <c r="V1679" s="1">
        <f t="shared" si="105"/>
        <v>0.14738456754040699</v>
      </c>
      <c r="W1679" s="1">
        <f t="shared" si="106"/>
        <v>2.6771587527626277</v>
      </c>
      <c r="X1679" s="1">
        <f t="shared" si="107"/>
        <v>508.63669744643221</v>
      </c>
    </row>
    <row r="1680" spans="1:24" hidden="1" x14ac:dyDescent="0.3">
      <c r="A1680" s="18" t="str">
        <f t="shared" si="104"/>
        <v>ConstMin - Excavators_1999_50</v>
      </c>
      <c r="B1680" s="1" t="s">
        <v>40</v>
      </c>
      <c r="C1680" s="1">
        <v>2020</v>
      </c>
      <c r="D1680" s="1" t="s">
        <v>87</v>
      </c>
      <c r="E1680" s="1">
        <v>1999</v>
      </c>
      <c r="F1680" s="1">
        <v>50</v>
      </c>
      <c r="G1680" s="1" t="s">
        <v>5</v>
      </c>
      <c r="H1680" s="1">
        <v>9.4403488308486498E-5</v>
      </c>
      <c r="I1680" s="1">
        <v>1.14228220853268E-4</v>
      </c>
      <c r="J1680" s="1">
        <v>1.3594102316421999E-4</v>
      </c>
      <c r="K1680" s="1">
        <v>3.28611284125711E-4</v>
      </c>
      <c r="L1680" s="1">
        <v>2.4135963009330399E-4</v>
      </c>
      <c r="M1680" s="1">
        <v>2.2476814630582799E-2</v>
      </c>
      <c r="N1680" s="1">
        <v>3.35800551500141E-5</v>
      </c>
      <c r="O1680" s="1">
        <v>3.0893650738012999E-5</v>
      </c>
      <c r="P1680" s="1">
        <v>2.04977193221993E-7</v>
      </c>
      <c r="Q1680" s="1">
        <v>1.8345273944028399E-7</v>
      </c>
      <c r="R1680" s="1">
        <v>729.23549690239201</v>
      </c>
      <c r="S1680" s="1">
        <v>905.64939603211303</v>
      </c>
      <c r="T1680" s="1">
        <v>1.8952556133684999</v>
      </c>
      <c r="U1680" s="1">
        <v>32920.355545767299</v>
      </c>
      <c r="V1680" s="1">
        <f t="shared" si="105"/>
        <v>1.1489403880328599</v>
      </c>
      <c r="W1680" s="1">
        <f t="shared" si="106"/>
        <v>2.4276647660571058</v>
      </c>
      <c r="X1680" s="1">
        <f t="shared" si="107"/>
        <v>477.85079207467572</v>
      </c>
    </row>
    <row r="1681" spans="1:24" hidden="1" x14ac:dyDescent="0.3">
      <c r="A1681" s="18" t="str">
        <f t="shared" si="104"/>
        <v>ConstMin - Excavators_1999_100</v>
      </c>
      <c r="B1681" s="1" t="s">
        <v>40</v>
      </c>
      <c r="C1681" s="1">
        <v>2020</v>
      </c>
      <c r="D1681" s="1" t="s">
        <v>87</v>
      </c>
      <c r="E1681" s="1">
        <v>1999</v>
      </c>
      <c r="F1681" s="1">
        <v>100</v>
      </c>
      <c r="G1681" s="1" t="s">
        <v>5</v>
      </c>
      <c r="H1681" s="1">
        <v>7.3712865679646905E-5</v>
      </c>
      <c r="I1681" s="1">
        <v>8.9192567472372799E-5</v>
      </c>
      <c r="J1681" s="1">
        <v>1.0614652657869099E-4</v>
      </c>
      <c r="K1681" s="1">
        <v>3.0981661731261398E-4</v>
      </c>
      <c r="L1681" s="1">
        <v>5.6493152100568203E-4</v>
      </c>
      <c r="M1681" s="1">
        <v>3.65565005626214E-2</v>
      </c>
      <c r="N1681" s="1">
        <v>6.7888012201578897E-5</v>
      </c>
      <c r="O1681" s="1">
        <v>6.2456971225452601E-5</v>
      </c>
      <c r="P1681" s="1">
        <v>3.3577159068377502E-7</v>
      </c>
      <c r="Q1681" s="1">
        <v>2.9836924327516802E-7</v>
      </c>
      <c r="R1681" s="1">
        <v>1186.0354009648399</v>
      </c>
      <c r="S1681" s="1">
        <v>729.445200982448</v>
      </c>
      <c r="T1681" s="1">
        <v>1.6109672713632199</v>
      </c>
      <c r="U1681" s="1">
        <v>59943.232104263501</v>
      </c>
      <c r="V1681" s="1">
        <f t="shared" si="105"/>
        <v>0.49269381465684586</v>
      </c>
      <c r="W1681" s="1">
        <f t="shared" si="106"/>
        <v>3.1206441746437923</v>
      </c>
      <c r="X1681" s="1">
        <f t="shared" si="107"/>
        <v>452.79951613491357</v>
      </c>
    </row>
    <row r="1682" spans="1:24" hidden="1" x14ac:dyDescent="0.3">
      <c r="A1682" s="18" t="str">
        <f t="shared" si="104"/>
        <v>ConstMin - Excavators_1999_175</v>
      </c>
      <c r="B1682" s="1" t="s">
        <v>40</v>
      </c>
      <c r="C1682" s="1">
        <v>2020</v>
      </c>
      <c r="D1682" s="1" t="s">
        <v>87</v>
      </c>
      <c r="E1682" s="1">
        <v>1999</v>
      </c>
      <c r="F1682" s="1">
        <v>175</v>
      </c>
      <c r="G1682" s="1" t="s">
        <v>5</v>
      </c>
      <c r="H1682" s="1">
        <v>9.8118928960962202E-5</v>
      </c>
      <c r="I1682" s="1">
        <v>1.18723904042764E-4</v>
      </c>
      <c r="J1682" s="1">
        <v>1.41291257703785E-4</v>
      </c>
      <c r="K1682" s="1">
        <v>4.6428076865262302E-4</v>
      </c>
      <c r="L1682" s="1">
        <v>1.0943157836956099E-3</v>
      </c>
      <c r="M1682" s="1">
        <v>7.0812751767044504E-2</v>
      </c>
      <c r="N1682" s="1">
        <v>7.2369558349793698E-5</v>
      </c>
      <c r="O1682" s="1">
        <v>6.6579993681810203E-5</v>
      </c>
      <c r="P1682" s="1">
        <v>6.51755439392543E-7</v>
      </c>
      <c r="Q1682" s="1">
        <v>5.77964160512915E-7</v>
      </c>
      <c r="R1682" s="1">
        <v>2297.4417447748201</v>
      </c>
      <c r="S1682" s="1">
        <v>762.31832915308098</v>
      </c>
      <c r="T1682" s="1">
        <v>1.7057300520316501</v>
      </c>
      <c r="U1682" s="1">
        <v>115067.716683829</v>
      </c>
      <c r="V1682" s="1">
        <f t="shared" si="105"/>
        <v>0.34164358823263197</v>
      </c>
      <c r="W1682" s="1">
        <f t="shared" si="106"/>
        <v>3.1490370369450407</v>
      </c>
      <c r="X1682" s="1">
        <f t="shared" si="107"/>
        <v>446.91616252237787</v>
      </c>
    </row>
    <row r="1683" spans="1:24" hidden="1" x14ac:dyDescent="0.3">
      <c r="A1683" s="18" t="str">
        <f t="shared" si="104"/>
        <v>ConstMin - Excavators_1999_300</v>
      </c>
      <c r="B1683" s="1" t="s">
        <v>40</v>
      </c>
      <c r="C1683" s="1">
        <v>2020</v>
      </c>
      <c r="D1683" s="1" t="s">
        <v>87</v>
      </c>
      <c r="E1683" s="1">
        <v>1999</v>
      </c>
      <c r="F1683" s="1">
        <v>300</v>
      </c>
      <c r="G1683" s="1" t="s">
        <v>5</v>
      </c>
      <c r="H1683" s="1">
        <v>1.2948602621407399E-4</v>
      </c>
      <c r="I1683" s="1">
        <v>1.5667809171902999E-4</v>
      </c>
      <c r="J1683" s="1">
        <v>1.8645987774826701E-4</v>
      </c>
      <c r="K1683" s="1">
        <v>4.4376024022215198E-4</v>
      </c>
      <c r="L1683" s="1">
        <v>2.7814663503788299E-3</v>
      </c>
      <c r="M1683" s="1">
        <v>0.19868661834322399</v>
      </c>
      <c r="N1683" s="1">
        <v>6.8526426069943095E-5</v>
      </c>
      <c r="O1683" s="1">
        <v>6.30443119843477E-5</v>
      </c>
      <c r="P1683" s="1">
        <v>1.8330717376653401E-6</v>
      </c>
      <c r="Q1683" s="1">
        <v>1.62165346933084E-6</v>
      </c>
      <c r="R1683" s="1">
        <v>6446.1685179462802</v>
      </c>
      <c r="S1683" s="1">
        <v>1476.9653373899</v>
      </c>
      <c r="T1683" s="1">
        <v>3.6957484460685799</v>
      </c>
      <c r="U1683" s="1">
        <v>326636.56499969098</v>
      </c>
      <c r="V1683" s="1">
        <f t="shared" si="105"/>
        <v>0.15882983117179478</v>
      </c>
      <c r="W1683" s="1">
        <f t="shared" si="106"/>
        <v>2.8196656341266864</v>
      </c>
      <c r="X1683" s="1">
        <f t="shared" si="107"/>
        <v>399.63903359305988</v>
      </c>
    </row>
    <row r="1684" spans="1:24" hidden="1" x14ac:dyDescent="0.3">
      <c r="A1684" s="18" t="str">
        <f t="shared" si="104"/>
        <v>ConstMin - Excavators_1999_600</v>
      </c>
      <c r="B1684" s="1" t="s">
        <v>40</v>
      </c>
      <c r="C1684" s="1">
        <v>2020</v>
      </c>
      <c r="D1684" s="1" t="s">
        <v>87</v>
      </c>
      <c r="E1684" s="1">
        <v>1999</v>
      </c>
      <c r="F1684" s="1">
        <v>600</v>
      </c>
      <c r="G1684" s="1" t="s">
        <v>5</v>
      </c>
      <c r="H1684" s="1">
        <v>2.1529664252386199E-4</v>
      </c>
      <c r="I1684" s="1">
        <v>2.60508937453873E-4</v>
      </c>
      <c r="J1684" s="1">
        <v>3.1002716523436199E-4</v>
      </c>
      <c r="K1684" s="1">
        <v>7.5804659603874902E-4</v>
      </c>
      <c r="L1684" s="1">
        <v>4.7467975251118599E-3</v>
      </c>
      <c r="M1684" s="1">
        <v>0.35923265864356702</v>
      </c>
      <c r="N1684" s="1">
        <v>1.2787410035207001E-4</v>
      </c>
      <c r="O1684" s="1">
        <v>1.1764417232390399E-4</v>
      </c>
      <c r="P1684" s="1">
        <v>3.3148251790993002E-6</v>
      </c>
      <c r="Q1684" s="1">
        <v>2.9320086679413198E-6</v>
      </c>
      <c r="R1684" s="1">
        <v>11654.9079856302</v>
      </c>
      <c r="S1684" s="1">
        <v>1721.3469204461901</v>
      </c>
      <c r="T1684" s="1">
        <v>3.9800367880738499</v>
      </c>
      <c r="U1684" s="1">
        <v>598495.93045894604</v>
      </c>
      <c r="V1684" s="1">
        <f t="shared" si="105"/>
        <v>0.14412855299842742</v>
      </c>
      <c r="W1684" s="1">
        <f t="shared" si="106"/>
        <v>2.6262018699148375</v>
      </c>
      <c r="X1684" s="1">
        <f t="shared" si="107"/>
        <v>432.4952285878847</v>
      </c>
    </row>
    <row r="1685" spans="1:24" hidden="1" x14ac:dyDescent="0.3">
      <c r="A1685" s="18" t="str">
        <f t="shared" si="104"/>
        <v>ConstMin - Excavators_2000_50</v>
      </c>
      <c r="B1685" s="1" t="s">
        <v>40</v>
      </c>
      <c r="C1685" s="1">
        <v>2020</v>
      </c>
      <c r="D1685" s="1" t="s">
        <v>87</v>
      </c>
      <c r="E1685" s="1">
        <v>2000</v>
      </c>
      <c r="F1685" s="1">
        <v>50</v>
      </c>
      <c r="G1685" s="1" t="s">
        <v>5</v>
      </c>
      <c r="H1685" s="1">
        <v>1.3303662641497301E-4</v>
      </c>
      <c r="I1685" s="1">
        <v>1.6097431796211701E-4</v>
      </c>
      <c r="J1685" s="1">
        <v>1.91572742037561E-4</v>
      </c>
      <c r="K1685" s="1">
        <v>4.6375167232843499E-4</v>
      </c>
      <c r="L1685" s="1">
        <v>3.4381211837866102E-4</v>
      </c>
      <c r="M1685" s="1">
        <v>3.2155542867302697E-2</v>
      </c>
      <c r="N1685" s="1">
        <v>4.7476387492186603E-5</v>
      </c>
      <c r="O1685" s="1">
        <v>4.3678276492811601E-5</v>
      </c>
      <c r="P1685" s="1">
        <v>2.9330284146325401E-7</v>
      </c>
      <c r="Q1685" s="1">
        <v>2.6244921818991902E-7</v>
      </c>
      <c r="R1685" s="1">
        <v>1043.25117532882</v>
      </c>
      <c r="S1685" s="1">
        <v>1409.4221576438099</v>
      </c>
      <c r="T1685" s="1">
        <v>2.55859507804748</v>
      </c>
      <c r="U1685" s="1">
        <v>47450.545974008397</v>
      </c>
      <c r="V1685" s="1">
        <f t="shared" si="105"/>
        <v>1.1233212653970974</v>
      </c>
      <c r="W1685" s="1">
        <f t="shared" si="106"/>
        <v>2.3992116802561232</v>
      </c>
      <c r="X1685" s="1">
        <f t="shared" si="107"/>
        <v>550.8578398108117</v>
      </c>
    </row>
    <row r="1686" spans="1:24" hidden="1" x14ac:dyDescent="0.3">
      <c r="A1686" s="18" t="str">
        <f t="shared" si="104"/>
        <v>ConstMin - Excavators_2000_100</v>
      </c>
      <c r="B1686" s="1" t="s">
        <v>40</v>
      </c>
      <c r="C1686" s="1">
        <v>2020</v>
      </c>
      <c r="D1686" s="1" t="s">
        <v>87</v>
      </c>
      <c r="E1686" s="1">
        <v>2000</v>
      </c>
      <c r="F1686" s="1">
        <v>100</v>
      </c>
      <c r="G1686" s="1" t="s">
        <v>5</v>
      </c>
      <c r="H1686" s="1">
        <v>1.39495632857744E-4</v>
      </c>
      <c r="I1686" s="1">
        <v>1.6878971575786999E-4</v>
      </c>
      <c r="J1686" s="1">
        <v>2.00873711315151E-4</v>
      </c>
      <c r="K1686" s="1">
        <v>5.8799495078267405E-4</v>
      </c>
      <c r="L1686" s="1">
        <v>1.0727801119550799E-3</v>
      </c>
      <c r="M1686" s="1">
        <v>6.9777899957953193E-2</v>
      </c>
      <c r="N1686" s="1">
        <v>1.2811478277560001E-4</v>
      </c>
      <c r="O1686" s="1">
        <v>1.17865600153552E-4</v>
      </c>
      <c r="P1686" s="1">
        <v>6.4094642010104501E-7</v>
      </c>
      <c r="Q1686" s="1">
        <v>5.6951783916299204E-7</v>
      </c>
      <c r="R1686" s="1">
        <v>2263.86711751441</v>
      </c>
      <c r="S1686" s="1">
        <v>1338.91933934859</v>
      </c>
      <c r="T1686" s="1">
        <v>2.74812063938433</v>
      </c>
      <c r="U1686" s="1">
        <v>110114.57325332399</v>
      </c>
      <c r="V1686" s="1">
        <f t="shared" si="105"/>
        <v>0.50756279760587497</v>
      </c>
      <c r="W1686" s="1">
        <f t="shared" si="106"/>
        <v>3.2259268427287231</v>
      </c>
      <c r="X1686" s="1">
        <f t="shared" si="107"/>
        <v>487.21272281865771</v>
      </c>
    </row>
    <row r="1687" spans="1:24" hidden="1" x14ac:dyDescent="0.3">
      <c r="A1687" s="18" t="str">
        <f t="shared" si="104"/>
        <v>ConstMin - Excavators_2000_175</v>
      </c>
      <c r="B1687" s="1" t="s">
        <v>40</v>
      </c>
      <c r="C1687" s="1">
        <v>2020</v>
      </c>
      <c r="D1687" s="1" t="s">
        <v>87</v>
      </c>
      <c r="E1687" s="1">
        <v>2000</v>
      </c>
      <c r="F1687" s="1">
        <v>175</v>
      </c>
      <c r="G1687" s="1" t="s">
        <v>5</v>
      </c>
      <c r="H1687" s="1">
        <v>1.58394111840523E-4</v>
      </c>
      <c r="I1687" s="1">
        <v>1.9165687532703301E-4</v>
      </c>
      <c r="J1687" s="1">
        <v>2.2808752105035301E-4</v>
      </c>
      <c r="K1687" s="1">
        <v>7.5166095965625303E-4</v>
      </c>
      <c r="L1687" s="1">
        <v>1.77267774670447E-3</v>
      </c>
      <c r="M1687" s="1">
        <v>0.115302035420668</v>
      </c>
      <c r="N1687" s="1">
        <v>1.16503507199895E-4</v>
      </c>
      <c r="O1687" s="1">
        <v>1.07183226623903E-4</v>
      </c>
      <c r="P1687" s="1">
        <v>1.0612726742305199E-6</v>
      </c>
      <c r="Q1687" s="1">
        <v>9.4107971296704997E-7</v>
      </c>
      <c r="R1687" s="1">
        <v>3740.8475567282098</v>
      </c>
      <c r="S1687" s="1">
        <v>1327.7149934126201</v>
      </c>
      <c r="T1687" s="1">
        <v>2.6533578587158999</v>
      </c>
      <c r="U1687" s="1">
        <v>189104.54977605501</v>
      </c>
      <c r="V1687" s="1">
        <f t="shared" si="105"/>
        <v>0.33559155704510518</v>
      </c>
      <c r="W1687" s="1">
        <f t="shared" si="106"/>
        <v>3.1039621414085126</v>
      </c>
      <c r="X1687" s="1">
        <f t="shared" si="107"/>
        <v>500.39047279328219</v>
      </c>
    </row>
    <row r="1688" spans="1:24" hidden="1" x14ac:dyDescent="0.3">
      <c r="A1688" s="18" t="str">
        <f t="shared" si="104"/>
        <v>ConstMin - Excavators_2000_300</v>
      </c>
      <c r="B1688" s="1" t="s">
        <v>40</v>
      </c>
      <c r="C1688" s="1">
        <v>2020</v>
      </c>
      <c r="D1688" s="1" t="s">
        <v>87</v>
      </c>
      <c r="E1688" s="1">
        <v>2000</v>
      </c>
      <c r="F1688" s="1">
        <v>300</v>
      </c>
      <c r="G1688" s="1" t="s">
        <v>5</v>
      </c>
      <c r="H1688" s="1">
        <v>7.4128287075480797E-5</v>
      </c>
      <c r="I1688" s="1">
        <v>8.9695227361331802E-5</v>
      </c>
      <c r="J1688" s="1">
        <v>1.06744733388692E-4</v>
      </c>
      <c r="K1688" s="1">
        <v>2.5477853237298201E-4</v>
      </c>
      <c r="L1688" s="1">
        <v>1.59783112580353E-3</v>
      </c>
      <c r="M1688" s="1">
        <v>0.11472682034015599</v>
      </c>
      <c r="N1688" s="1">
        <v>4.0456034960136403E-5</v>
      </c>
      <c r="O1688" s="1">
        <v>3.7219552163325503E-5</v>
      </c>
      <c r="P1688" s="1">
        <v>1.05848250029579E-6</v>
      </c>
      <c r="Q1688" s="1">
        <v>9.3638488480649295E-7</v>
      </c>
      <c r="R1688" s="1">
        <v>3722.1853369271798</v>
      </c>
      <c r="S1688" s="1">
        <v>892.33102256105303</v>
      </c>
      <c r="T1688" s="1">
        <v>1.99001839403692</v>
      </c>
      <c r="U1688" s="1">
        <v>191511.234222984</v>
      </c>
      <c r="V1688" s="1">
        <f t="shared" si="105"/>
        <v>0.15508281680058106</v>
      </c>
      <c r="W1688" s="1">
        <f t="shared" si="106"/>
        <v>2.7626458960076352</v>
      </c>
      <c r="X1688" s="1">
        <f t="shared" si="107"/>
        <v>448.40340432777828</v>
      </c>
    </row>
    <row r="1689" spans="1:24" hidden="1" x14ac:dyDescent="0.3">
      <c r="A1689" s="18" t="str">
        <f t="shared" si="104"/>
        <v>ConstMin - Excavators_2000_600</v>
      </c>
      <c r="B1689" s="1" t="s">
        <v>40</v>
      </c>
      <c r="C1689" s="1">
        <v>2020</v>
      </c>
      <c r="D1689" s="1" t="s">
        <v>87</v>
      </c>
      <c r="E1689" s="1">
        <v>2000</v>
      </c>
      <c r="F1689" s="1">
        <v>600</v>
      </c>
      <c r="G1689" s="1" t="s">
        <v>5</v>
      </c>
      <c r="H1689" s="1">
        <v>1.4218028614121399E-4</v>
      </c>
      <c r="I1689" s="1">
        <v>1.72038146230869E-4</v>
      </c>
      <c r="J1689" s="1">
        <v>2.04739612043348E-4</v>
      </c>
      <c r="K1689" s="1">
        <v>5.0188377236840497E-4</v>
      </c>
      <c r="L1689" s="1">
        <v>3.14466029162289E-3</v>
      </c>
      <c r="M1689" s="1">
        <v>0.23891827390984099</v>
      </c>
      <c r="N1689" s="1">
        <v>8.4249576631287599E-5</v>
      </c>
      <c r="O1689" s="1">
        <v>7.7509610500784603E-5</v>
      </c>
      <c r="P1689" s="1">
        <v>2.2046525171017099E-6</v>
      </c>
      <c r="Q1689" s="1">
        <v>1.9500188336948601E-6</v>
      </c>
      <c r="R1689" s="1">
        <v>7751.4402755559704</v>
      </c>
      <c r="S1689" s="1">
        <v>1162.18663741516</v>
      </c>
      <c r="T1689" s="1">
        <v>2.55859507804748</v>
      </c>
      <c r="U1689" s="1">
        <v>400308.730665221</v>
      </c>
      <c r="V1689" s="1">
        <f t="shared" si="105"/>
        <v>0.14230438830349923</v>
      </c>
      <c r="W1689" s="1">
        <f t="shared" si="106"/>
        <v>2.6011612483964535</v>
      </c>
      <c r="X1689" s="1">
        <f t="shared" si="107"/>
        <v>454.22843473225555</v>
      </c>
    </row>
    <row r="1690" spans="1:24" hidden="1" x14ac:dyDescent="0.3">
      <c r="A1690" s="18" t="str">
        <f t="shared" si="104"/>
        <v>ConstMin - Excavators_2000_750</v>
      </c>
      <c r="B1690" s="1" t="s">
        <v>40</v>
      </c>
      <c r="C1690" s="1">
        <v>2020</v>
      </c>
      <c r="D1690" s="1" t="s">
        <v>87</v>
      </c>
      <c r="E1690" s="1">
        <v>2000</v>
      </c>
      <c r="F1690" s="1">
        <v>750</v>
      </c>
      <c r="G1690" s="1" t="s">
        <v>5</v>
      </c>
      <c r="H1690" s="1">
        <v>2.0487963824790899E-5</v>
      </c>
      <c r="I1690" s="1">
        <v>2.4790436227997001E-5</v>
      </c>
      <c r="J1690" s="1">
        <v>2.9502667907698901E-5</v>
      </c>
      <c r="K1690" s="1">
        <v>7.2320691226635905E-5</v>
      </c>
      <c r="L1690" s="1">
        <v>4.53140783751388E-4</v>
      </c>
      <c r="M1690" s="1">
        <v>3.4427761300779999E-2</v>
      </c>
      <c r="N1690" s="1">
        <v>1.2140236351482599E-5</v>
      </c>
      <c r="O1690" s="1">
        <v>1.1169017443364E-5</v>
      </c>
      <c r="P1690" s="1">
        <v>3.1768708758788301E-7</v>
      </c>
      <c r="Q1690" s="1">
        <v>2.80994759587985E-7</v>
      </c>
      <c r="R1690" s="1">
        <v>1116.9708000016601</v>
      </c>
      <c r="S1690" s="1">
        <v>91.114586762334497</v>
      </c>
      <c r="T1690" s="1">
        <v>0.18952556133685</v>
      </c>
      <c r="U1690" s="1">
        <v>56946.616726458997</v>
      </c>
      <c r="V1690" s="1">
        <f t="shared" si="105"/>
        <v>0.14414674582835166</v>
      </c>
      <c r="W1690" s="1">
        <f t="shared" si="106"/>
        <v>2.6348374340465961</v>
      </c>
      <c r="X1690" s="1">
        <f t="shared" si="107"/>
        <v>480.75091359520394</v>
      </c>
    </row>
    <row r="1691" spans="1:24" hidden="1" x14ac:dyDescent="0.3">
      <c r="A1691" s="18" t="str">
        <f t="shared" si="104"/>
        <v>ConstMin - Excavators_2001_50</v>
      </c>
      <c r="B1691" s="1" t="s">
        <v>40</v>
      </c>
      <c r="C1691" s="1">
        <v>2020</v>
      </c>
      <c r="D1691" s="1" t="s">
        <v>87</v>
      </c>
      <c r="E1691" s="1">
        <v>2001</v>
      </c>
      <c r="F1691" s="1">
        <v>50</v>
      </c>
      <c r="G1691" s="1" t="s">
        <v>5</v>
      </c>
      <c r="H1691" s="1">
        <v>2.4085969564428201E-4</v>
      </c>
      <c r="I1691" s="1">
        <v>2.9144023172958199E-4</v>
      </c>
      <c r="J1691" s="1">
        <v>3.4683796172776699E-4</v>
      </c>
      <c r="K1691" s="1">
        <v>8.4084588266654099E-4</v>
      </c>
      <c r="L1691" s="1">
        <v>6.2933132089466697E-4</v>
      </c>
      <c r="M1691" s="1">
        <v>5.9113487908909697E-2</v>
      </c>
      <c r="N1691" s="1">
        <v>8.6242708249745803E-5</v>
      </c>
      <c r="O1691" s="1">
        <v>7.9343291589766197E-5</v>
      </c>
      <c r="P1691" s="1">
        <v>5.3930772017171096E-7</v>
      </c>
      <c r="Q1691" s="1">
        <v>4.8247634164336396E-7</v>
      </c>
      <c r="R1691" s="1">
        <v>1917.87201333383</v>
      </c>
      <c r="S1691" s="1">
        <v>2385.1515664641202</v>
      </c>
      <c r="T1691" s="1">
        <v>4.2643251300791301</v>
      </c>
      <c r="U1691" s="1">
        <v>87720.574277736101</v>
      </c>
      <c r="V1691" s="1">
        <f t="shared" si="105"/>
        <v>1.1001113313926296</v>
      </c>
      <c r="W1691" s="1">
        <f t="shared" si="106"/>
        <v>2.37556260921076</v>
      </c>
      <c r="X1691" s="1">
        <f t="shared" si="107"/>
        <v>559.32685564711164</v>
      </c>
    </row>
    <row r="1692" spans="1:24" hidden="1" x14ac:dyDescent="0.3">
      <c r="A1692" s="18" t="str">
        <f t="shared" si="104"/>
        <v>ConstMin - Excavators_2001_100</v>
      </c>
      <c r="B1692" s="1" t="s">
        <v>40</v>
      </c>
      <c r="C1692" s="1">
        <v>2020</v>
      </c>
      <c r="D1692" s="1" t="s">
        <v>87</v>
      </c>
      <c r="E1692" s="1">
        <v>2001</v>
      </c>
      <c r="F1692" s="1">
        <v>100</v>
      </c>
      <c r="G1692" s="1" t="s">
        <v>5</v>
      </c>
      <c r="H1692" s="1">
        <v>1.10946364461513E-4</v>
      </c>
      <c r="I1692" s="1">
        <v>1.3424510099843101E-4</v>
      </c>
      <c r="J1692" s="1">
        <v>1.59762764824579E-4</v>
      </c>
      <c r="K1692" s="1">
        <v>4.6902474596506399E-4</v>
      </c>
      <c r="L1692" s="1">
        <v>8.5621254854898702E-4</v>
      </c>
      <c r="M1692" s="1">
        <v>5.5980753422990297E-2</v>
      </c>
      <c r="N1692" s="1">
        <v>1.0160520540616E-4</v>
      </c>
      <c r="O1692" s="1">
        <v>9.34767889736677E-5</v>
      </c>
      <c r="P1692" s="1">
        <v>5.1424143621178296E-7</v>
      </c>
      <c r="Q1692" s="1">
        <v>4.5690738390506499E-7</v>
      </c>
      <c r="R1692" s="1">
        <v>1816.23389302855</v>
      </c>
      <c r="S1692" s="1">
        <v>1129.31350924452</v>
      </c>
      <c r="T1692" s="1">
        <v>2.1795439553737799</v>
      </c>
      <c r="U1692" s="1">
        <v>91916.299535032696</v>
      </c>
      <c r="V1692" s="1">
        <f t="shared" si="105"/>
        <v>0.48360915633552332</v>
      </c>
      <c r="W1692" s="1">
        <f t="shared" si="106"/>
        <v>3.08444945229326</v>
      </c>
      <c r="X1692" s="1">
        <f t="shared" si="107"/>
        <v>518.14211246354466</v>
      </c>
    </row>
    <row r="1693" spans="1:24" hidden="1" x14ac:dyDescent="0.3">
      <c r="A1693" s="18" t="str">
        <f t="shared" si="104"/>
        <v>ConstMin - Excavators_2001_175</v>
      </c>
      <c r="B1693" s="1" t="s">
        <v>40</v>
      </c>
      <c r="C1693" s="1">
        <v>2020</v>
      </c>
      <c r="D1693" s="1" t="s">
        <v>87</v>
      </c>
      <c r="E1693" s="1">
        <v>2001</v>
      </c>
      <c r="F1693" s="1">
        <v>175</v>
      </c>
      <c r="G1693" s="1" t="s">
        <v>5</v>
      </c>
      <c r="H1693" s="1">
        <v>1.6049615183242501E-4</v>
      </c>
      <c r="I1693" s="1">
        <v>1.9420034371723399E-4</v>
      </c>
      <c r="J1693" s="1">
        <v>2.31114458638692E-4</v>
      </c>
      <c r="K1693" s="1">
        <v>7.63872426168508E-4</v>
      </c>
      <c r="L1693" s="1">
        <v>1.80250781996648E-3</v>
      </c>
      <c r="M1693" s="1">
        <v>0.11785128118428</v>
      </c>
      <c r="N1693" s="1">
        <v>1.1771641127391E-4</v>
      </c>
      <c r="O1693" s="1">
        <v>1.08299098371997E-4</v>
      </c>
      <c r="P1693" s="1">
        <v>1.08477865432706E-6</v>
      </c>
      <c r="Q1693" s="1">
        <v>9.6188631419268302E-7</v>
      </c>
      <c r="R1693" s="1">
        <v>3823.5550280361699</v>
      </c>
      <c r="S1693" s="1">
        <v>1303.61507951261</v>
      </c>
      <c r="T1693" s="1">
        <v>2.4638322973790499</v>
      </c>
      <c r="U1693" s="1">
        <v>194639.75917953599</v>
      </c>
      <c r="V1693" s="1">
        <f t="shared" si="105"/>
        <v>0.33037489364437406</v>
      </c>
      <c r="W1693" s="1">
        <f t="shared" si="106"/>
        <v>3.0664380809833318</v>
      </c>
      <c r="X1693" s="1">
        <f t="shared" si="107"/>
        <v>529.10057267264347</v>
      </c>
    </row>
    <row r="1694" spans="1:24" hidden="1" x14ac:dyDescent="0.3">
      <c r="A1694" s="18" t="str">
        <f t="shared" si="104"/>
        <v>ConstMin - Excavators_2001_300</v>
      </c>
      <c r="B1694" s="1" t="s">
        <v>40</v>
      </c>
      <c r="C1694" s="1">
        <v>2020</v>
      </c>
      <c r="D1694" s="1" t="s">
        <v>87</v>
      </c>
      <c r="E1694" s="1">
        <v>2001</v>
      </c>
      <c r="F1694" s="1">
        <v>300</v>
      </c>
      <c r="G1694" s="1" t="s">
        <v>5</v>
      </c>
      <c r="H1694" s="1">
        <v>1.17259816095903E-4</v>
      </c>
      <c r="I1694" s="1">
        <v>1.4188437747604299E-4</v>
      </c>
      <c r="J1694" s="1">
        <v>1.6885413517809999E-4</v>
      </c>
      <c r="K1694" s="1">
        <v>4.04203060634705E-4</v>
      </c>
      <c r="L1694" s="1">
        <v>2.53637185505425E-3</v>
      </c>
      <c r="M1694" s="1">
        <v>0.183061865581926</v>
      </c>
      <c r="N1694" s="1">
        <v>6.3942405199274096E-5</v>
      </c>
      <c r="O1694" s="1">
        <v>5.8827012783332198E-5</v>
      </c>
      <c r="P1694" s="1">
        <v>1.6889799361261301E-6</v>
      </c>
      <c r="Q1694" s="1">
        <v>1.4941263377399999E-6</v>
      </c>
      <c r="R1694" s="1">
        <v>5939.2406221954698</v>
      </c>
      <c r="S1694" s="1">
        <v>1364.60477389992</v>
      </c>
      <c r="T1694" s="1">
        <v>2.6533578587158999</v>
      </c>
      <c r="U1694" s="1">
        <v>301967.54211014102</v>
      </c>
      <c r="V1694" s="1">
        <f t="shared" si="105"/>
        <v>0.15558327737739761</v>
      </c>
      <c r="W1694" s="1">
        <f t="shared" si="106"/>
        <v>2.7812579008126561</v>
      </c>
      <c r="X1694" s="1">
        <f t="shared" si="107"/>
        <v>514.29352788482299</v>
      </c>
    </row>
    <row r="1695" spans="1:24" hidden="1" x14ac:dyDescent="0.3">
      <c r="A1695" s="18" t="str">
        <f t="shared" si="104"/>
        <v>ConstMin - Excavators_2001_600</v>
      </c>
      <c r="B1695" s="1" t="s">
        <v>40</v>
      </c>
      <c r="C1695" s="1">
        <v>2020</v>
      </c>
      <c r="D1695" s="1" t="s">
        <v>87</v>
      </c>
      <c r="E1695" s="1">
        <v>2001</v>
      </c>
      <c r="F1695" s="1">
        <v>600</v>
      </c>
      <c r="G1695" s="1" t="s">
        <v>5</v>
      </c>
      <c r="H1695" s="1">
        <v>7.3270114218082903E-5</v>
      </c>
      <c r="I1695" s="1">
        <v>8.8656838203880395E-5</v>
      </c>
      <c r="J1695" s="1">
        <v>1.05508964474039E-4</v>
      </c>
      <c r="K1695" s="1">
        <v>2.90110838017281E-4</v>
      </c>
      <c r="L1695" s="1">
        <v>1.41794553271953E-3</v>
      </c>
      <c r="M1695" s="1">
        <v>0.138734801056909</v>
      </c>
      <c r="N1695" s="1">
        <v>3.9069400307108501E-5</v>
      </c>
      <c r="O1695" s="1">
        <v>3.5943848282539797E-5</v>
      </c>
      <c r="P1695" s="1">
        <v>1.2804739331491299E-6</v>
      </c>
      <c r="Q1695" s="1">
        <v>1.1323347960063201E-6</v>
      </c>
      <c r="R1695" s="1">
        <v>4501.0978312173102</v>
      </c>
      <c r="S1695" s="1">
        <v>698.47469759339504</v>
      </c>
      <c r="T1695" s="1">
        <v>1.6109672713632199</v>
      </c>
      <c r="U1695" s="1">
        <v>229592.74177364001</v>
      </c>
      <c r="V1695" s="1">
        <f t="shared" si="105"/>
        <v>0.12786235089258319</v>
      </c>
      <c r="W1695" s="1">
        <f t="shared" si="106"/>
        <v>2.0449843793687195</v>
      </c>
      <c r="X1695" s="1">
        <f t="shared" si="107"/>
        <v>433.57472867983057</v>
      </c>
    </row>
    <row r="1696" spans="1:24" hidden="1" x14ac:dyDescent="0.3">
      <c r="A1696" s="18" t="str">
        <f t="shared" si="104"/>
        <v>ConstMin - Excavators_2001_750</v>
      </c>
      <c r="B1696" s="1" t="s">
        <v>40</v>
      </c>
      <c r="C1696" s="1">
        <v>2020</v>
      </c>
      <c r="D1696" s="1" t="s">
        <v>87</v>
      </c>
      <c r="E1696" s="1">
        <v>2001</v>
      </c>
      <c r="F1696" s="1">
        <v>750</v>
      </c>
      <c r="G1696" s="1" t="s">
        <v>5</v>
      </c>
      <c r="H1696" s="1">
        <v>3.2735409182181001E-5</v>
      </c>
      <c r="I1696" s="1">
        <v>3.9609845110439E-5</v>
      </c>
      <c r="J1696" s="1">
        <v>4.7138989222340701E-5</v>
      </c>
      <c r="K1696" s="1">
        <v>1.15850950729273E-4</v>
      </c>
      <c r="L1696" s="1">
        <v>7.2633708934251198E-4</v>
      </c>
      <c r="M1696" s="1">
        <v>5.5401441433643402E-2</v>
      </c>
      <c r="N1696" s="1">
        <v>1.9351389244902499E-5</v>
      </c>
      <c r="O1696" s="1">
        <v>1.7803278105310301E-5</v>
      </c>
      <c r="P1696" s="1">
        <v>5.1123173823857902E-7</v>
      </c>
      <c r="Q1696" s="1">
        <v>4.5217911732534699E-7</v>
      </c>
      <c r="R1696" s="1">
        <v>1797.4387535323101</v>
      </c>
      <c r="S1696" s="1">
        <v>136.56617876674699</v>
      </c>
      <c r="T1696" s="1">
        <v>0.28428834200527497</v>
      </c>
      <c r="U1696" s="1">
        <v>86491.913218939895</v>
      </c>
      <c r="V1696" s="1">
        <f t="shared" si="105"/>
        <v>0.15164086075484226</v>
      </c>
      <c r="W1696" s="1">
        <f t="shared" si="106"/>
        <v>2.7806819521502684</v>
      </c>
      <c r="X1696" s="1">
        <f t="shared" si="107"/>
        <v>480.37910314385317</v>
      </c>
    </row>
    <row r="1697" spans="1:24" hidden="1" x14ac:dyDescent="0.3">
      <c r="A1697" s="18" t="str">
        <f t="shared" si="104"/>
        <v>ConstMin - Excavators_2002_50</v>
      </c>
      <c r="B1697" s="1" t="s">
        <v>40</v>
      </c>
      <c r="C1697" s="1">
        <v>2020</v>
      </c>
      <c r="D1697" s="1" t="s">
        <v>87</v>
      </c>
      <c r="E1697" s="1">
        <v>2002</v>
      </c>
      <c r="F1697" s="1">
        <v>50</v>
      </c>
      <c r="G1697" s="1" t="s">
        <v>5</v>
      </c>
      <c r="H1697" s="1">
        <v>2.7445687309544698E-4</v>
      </c>
      <c r="I1697" s="1">
        <v>3.32092816445491E-4</v>
      </c>
      <c r="J1697" s="1">
        <v>3.9521789725744402E-4</v>
      </c>
      <c r="K1697" s="1">
        <v>9.5958480611039803E-4</v>
      </c>
      <c r="L1697" s="1">
        <v>7.2518615169020202E-4</v>
      </c>
      <c r="M1697" s="1">
        <v>6.8412808974294706E-2</v>
      </c>
      <c r="N1697" s="1">
        <v>9.8610810423648796E-5</v>
      </c>
      <c r="O1697" s="1">
        <v>9.0721945589756901E-5</v>
      </c>
      <c r="P1697" s="1">
        <v>6.2427663977956197E-7</v>
      </c>
      <c r="Q1697" s="1">
        <v>5.5837615006454604E-7</v>
      </c>
      <c r="R1697" s="1">
        <v>2219.5782439286199</v>
      </c>
      <c r="S1697" s="1">
        <v>2807.9570734819199</v>
      </c>
      <c r="T1697" s="1">
        <v>4.9276645947581104</v>
      </c>
      <c r="U1697" s="1">
        <v>101140.45381983899</v>
      </c>
      <c r="V1697" s="1">
        <f t="shared" si="105"/>
        <v>1.0872343977817369</v>
      </c>
      <c r="W1697" s="1">
        <f t="shared" si="106"/>
        <v>2.3741776089937381</v>
      </c>
      <c r="X1697" s="1">
        <f t="shared" si="107"/>
        <v>569.83526769840091</v>
      </c>
    </row>
    <row r="1698" spans="1:24" hidden="1" x14ac:dyDescent="0.3">
      <c r="A1698" s="18" t="str">
        <f t="shared" si="104"/>
        <v>ConstMin - Excavators_2002_100</v>
      </c>
      <c r="B1698" s="1" t="s">
        <v>40</v>
      </c>
      <c r="C1698" s="1">
        <v>2020</v>
      </c>
      <c r="D1698" s="1" t="s">
        <v>87</v>
      </c>
      <c r="E1698" s="1">
        <v>2002</v>
      </c>
      <c r="F1698" s="1">
        <v>100</v>
      </c>
      <c r="G1698" s="1" t="s">
        <v>5</v>
      </c>
      <c r="H1698" s="1">
        <v>1.0763300979973E-4</v>
      </c>
      <c r="I1698" s="1">
        <v>1.3023594185767299E-4</v>
      </c>
      <c r="J1698" s="1">
        <v>1.54991534111611E-4</v>
      </c>
      <c r="K1698" s="1">
        <v>4.5636926417144398E-4</v>
      </c>
      <c r="L1698" s="1">
        <v>8.3359226466467795E-4</v>
      </c>
      <c r="M1698" s="1">
        <v>5.4786368384083899E-2</v>
      </c>
      <c r="N1698" s="1">
        <v>9.8285006103301104E-5</v>
      </c>
      <c r="O1698" s="1">
        <v>9.0422205615036996E-5</v>
      </c>
      <c r="P1698" s="1">
        <v>5.0329815485232096E-7</v>
      </c>
      <c r="Q1698" s="1">
        <v>4.4715897377956002E-7</v>
      </c>
      <c r="R1698" s="1">
        <v>1777.4833858212501</v>
      </c>
      <c r="S1698" s="1">
        <v>1074.2430919554499</v>
      </c>
      <c r="T1698" s="1">
        <v>1.99001839403692</v>
      </c>
      <c r="U1698" s="1">
        <v>88548.323436899896</v>
      </c>
      <c r="V1698" s="1">
        <f t="shared" si="105"/>
        <v>0.48701138407217232</v>
      </c>
      <c r="W1698" s="1">
        <f t="shared" si="106"/>
        <v>3.1171803787456791</v>
      </c>
      <c r="X1698" s="1">
        <f t="shared" si="107"/>
        <v>539.81565958104397</v>
      </c>
    </row>
    <row r="1699" spans="1:24" hidden="1" x14ac:dyDescent="0.3">
      <c r="A1699" s="18" t="str">
        <f t="shared" si="104"/>
        <v>ConstMin - Excavators_2002_175</v>
      </c>
      <c r="B1699" s="1" t="s">
        <v>40</v>
      </c>
      <c r="C1699" s="1">
        <v>2020</v>
      </c>
      <c r="D1699" s="1" t="s">
        <v>87</v>
      </c>
      <c r="E1699" s="1">
        <v>2002</v>
      </c>
      <c r="F1699" s="1">
        <v>175</v>
      </c>
      <c r="G1699" s="1" t="s">
        <v>5</v>
      </c>
      <c r="H1699" s="1">
        <v>1.3526495474544E-4</v>
      </c>
      <c r="I1699" s="1">
        <v>1.6367059524198199E-4</v>
      </c>
      <c r="J1699" s="1">
        <v>1.9478153483343301E-4</v>
      </c>
      <c r="K1699" s="1">
        <v>6.4570379109767703E-4</v>
      </c>
      <c r="L1699" s="1">
        <v>1.5245473788662201E-3</v>
      </c>
      <c r="M1699" s="1">
        <v>0.100198163848309</v>
      </c>
      <c r="N1699" s="1">
        <v>9.8924742534503302E-5</v>
      </c>
      <c r="O1699" s="1">
        <v>9.1010763131743098E-5</v>
      </c>
      <c r="P1699" s="1">
        <v>9.2232376600567297E-7</v>
      </c>
      <c r="Q1699" s="1">
        <v>8.1780394361788601E-7</v>
      </c>
      <c r="R1699" s="1">
        <v>3250.81907750441</v>
      </c>
      <c r="S1699" s="1">
        <v>1168.00021313665</v>
      </c>
      <c r="T1699" s="1">
        <v>2.4638322973790499</v>
      </c>
      <c r="U1699" s="1">
        <v>164732.95313738799</v>
      </c>
      <c r="V1699" s="1">
        <f t="shared" si="105"/>
        <v>0.32898703143650743</v>
      </c>
      <c r="W1699" s="1">
        <f t="shared" si="106"/>
        <v>3.0644253215794226</v>
      </c>
      <c r="X1699" s="1">
        <f t="shared" si="107"/>
        <v>474.05832547090694</v>
      </c>
    </row>
    <row r="1700" spans="1:24" hidden="1" x14ac:dyDescent="0.3">
      <c r="A1700" s="18" t="str">
        <f t="shared" si="104"/>
        <v>ConstMin - Excavators_2002_300</v>
      </c>
      <c r="B1700" s="1" t="s">
        <v>40</v>
      </c>
      <c r="C1700" s="1">
        <v>2020</v>
      </c>
      <c r="D1700" s="1" t="s">
        <v>87</v>
      </c>
      <c r="E1700" s="1">
        <v>2002</v>
      </c>
      <c r="F1700" s="1">
        <v>300</v>
      </c>
      <c r="G1700" s="1" t="s">
        <v>5</v>
      </c>
      <c r="H1700" s="1">
        <v>1.38987420697253E-4</v>
      </c>
      <c r="I1700" s="1">
        <v>1.68174779043676E-4</v>
      </c>
      <c r="J1700" s="1">
        <v>2.00141885804045E-4</v>
      </c>
      <c r="K1700" s="1">
        <v>4.8052495754215898E-4</v>
      </c>
      <c r="L1700" s="1">
        <v>3.0170135607170299E-3</v>
      </c>
      <c r="M1700" s="1">
        <v>0.21888944788266301</v>
      </c>
      <c r="N1700" s="1">
        <v>7.5726700763132797E-5</v>
      </c>
      <c r="O1700" s="1">
        <v>6.9668564702082104E-5</v>
      </c>
      <c r="P1700" s="1">
        <v>2.01957187382892E-6</v>
      </c>
      <c r="Q1700" s="1">
        <v>1.78654624815068E-6</v>
      </c>
      <c r="R1700" s="1">
        <v>7101.6270729134703</v>
      </c>
      <c r="S1700" s="1">
        <v>1645.98183882027</v>
      </c>
      <c r="T1700" s="1">
        <v>3.4114601040633001</v>
      </c>
      <c r="U1700" s="1">
        <v>360378.57926614903</v>
      </c>
      <c r="V1700" s="1">
        <f t="shared" si="105"/>
        <v>0.15452206297019294</v>
      </c>
      <c r="W1700" s="1">
        <f t="shared" si="106"/>
        <v>2.7720872419875113</v>
      </c>
      <c r="X1700" s="1">
        <f t="shared" si="107"/>
        <v>482.48602903483601</v>
      </c>
    </row>
    <row r="1701" spans="1:24" hidden="1" x14ac:dyDescent="0.3">
      <c r="A1701" s="18" t="str">
        <f t="shared" si="104"/>
        <v>ConstMin - Excavators_2002_600</v>
      </c>
      <c r="B1701" s="1" t="s">
        <v>40</v>
      </c>
      <c r="C1701" s="1">
        <v>2020</v>
      </c>
      <c r="D1701" s="1" t="s">
        <v>87</v>
      </c>
      <c r="E1701" s="1">
        <v>2002</v>
      </c>
      <c r="F1701" s="1">
        <v>600</v>
      </c>
      <c r="G1701" s="1" t="s">
        <v>5</v>
      </c>
      <c r="H1701" s="1">
        <v>1.7716999295503501E-4</v>
      </c>
      <c r="I1701" s="1">
        <v>2.14375691475593E-4</v>
      </c>
      <c r="J1701" s="1">
        <v>2.5512478985525099E-4</v>
      </c>
      <c r="K1701" s="1">
        <v>7.4647543066304095E-4</v>
      </c>
      <c r="L1701" s="1">
        <v>3.3609816379342101E-3</v>
      </c>
      <c r="M1701" s="1">
        <v>0.35860905577016</v>
      </c>
      <c r="N1701" s="1">
        <v>9.0959303973899296E-5</v>
      </c>
      <c r="O1701" s="1">
        <v>8.3682559655987301E-5</v>
      </c>
      <c r="P1701" s="1">
        <v>3.3102034607670899E-6</v>
      </c>
      <c r="Q1701" s="1">
        <v>2.9269189051199599E-6</v>
      </c>
      <c r="R1701" s="1">
        <v>11634.675877178301</v>
      </c>
      <c r="S1701" s="1">
        <v>1653.5923379465901</v>
      </c>
      <c r="T1701" s="1">
        <v>3.5062228847317298</v>
      </c>
      <c r="U1701" s="1">
        <v>591392.47535939398</v>
      </c>
      <c r="V1701" s="1">
        <f t="shared" si="105"/>
        <v>0.12002959603540492</v>
      </c>
      <c r="W1701" s="1">
        <f t="shared" si="106"/>
        <v>1.8818237529957376</v>
      </c>
      <c r="X1701" s="1">
        <f t="shared" si="107"/>
        <v>471.61643520934086</v>
      </c>
    </row>
    <row r="1702" spans="1:24" hidden="1" x14ac:dyDescent="0.3">
      <c r="A1702" s="18" t="str">
        <f t="shared" si="104"/>
        <v>ConstMin - Excavators_2003_50</v>
      </c>
      <c r="B1702" s="1" t="s">
        <v>40</v>
      </c>
      <c r="C1702" s="1">
        <v>2020</v>
      </c>
      <c r="D1702" s="1" t="s">
        <v>87</v>
      </c>
      <c r="E1702" s="1">
        <v>2003</v>
      </c>
      <c r="F1702" s="1">
        <v>50</v>
      </c>
      <c r="G1702" s="1" t="s">
        <v>5</v>
      </c>
      <c r="H1702" s="1">
        <v>5.1222559518311703E-4</v>
      </c>
      <c r="I1702" s="1">
        <v>6.1979297017157196E-4</v>
      </c>
      <c r="J1702" s="1">
        <v>7.37604857063689E-4</v>
      </c>
      <c r="K1702" s="1">
        <v>1.79368985036148E-3</v>
      </c>
      <c r="L1702" s="1">
        <v>1.36897319429077E-3</v>
      </c>
      <c r="M1702" s="1">
        <v>0.12970948239076899</v>
      </c>
      <c r="N1702" s="1">
        <v>1.8469108213122899E-4</v>
      </c>
      <c r="O1702" s="1">
        <v>1.6991579556073101E-4</v>
      </c>
      <c r="P1702" s="1">
        <v>1.18386172185198E-6</v>
      </c>
      <c r="Q1702" s="1">
        <v>1.05867135833344E-6</v>
      </c>
      <c r="R1702" s="1">
        <v>4208.2813067063298</v>
      </c>
      <c r="S1702" s="1">
        <v>5414.6587256233697</v>
      </c>
      <c r="T1702" s="1">
        <v>9.0024641635003899</v>
      </c>
      <c r="U1702" s="1">
        <v>191507.92966415299</v>
      </c>
      <c r="V1702" s="1">
        <f t="shared" si="105"/>
        <v>1.0716389384085265</v>
      </c>
      <c r="W1702" s="1">
        <f t="shared" si="106"/>
        <v>2.3669919654515943</v>
      </c>
      <c r="X1702" s="1">
        <f t="shared" si="107"/>
        <v>601.46406886867419</v>
      </c>
    </row>
    <row r="1703" spans="1:24" hidden="1" x14ac:dyDescent="0.3">
      <c r="A1703" s="18" t="str">
        <f t="shared" si="104"/>
        <v>ConstMin - Excavators_2003_100</v>
      </c>
      <c r="B1703" s="1" t="s">
        <v>40</v>
      </c>
      <c r="C1703" s="1">
        <v>2020</v>
      </c>
      <c r="D1703" s="1" t="s">
        <v>87</v>
      </c>
      <c r="E1703" s="1">
        <v>2003</v>
      </c>
      <c r="F1703" s="1">
        <v>100</v>
      </c>
      <c r="G1703" s="1" t="s">
        <v>5</v>
      </c>
      <c r="H1703" s="1">
        <v>1.5830822814705999E-4</v>
      </c>
      <c r="I1703" s="1">
        <v>1.9155295605794299E-4</v>
      </c>
      <c r="J1703" s="1">
        <v>2.2796384853176701E-4</v>
      </c>
      <c r="K1703" s="1">
        <v>6.7325804563044803E-4</v>
      </c>
      <c r="L1703" s="1">
        <v>1.23047582252438E-3</v>
      </c>
      <c r="M1703" s="1">
        <v>8.1295302027812003E-2</v>
      </c>
      <c r="N1703" s="1">
        <v>1.4413120996814699E-4</v>
      </c>
      <c r="O1703" s="1">
        <v>1.32600713170695E-4</v>
      </c>
      <c r="P1703" s="1">
        <v>7.4686613604192101E-7</v>
      </c>
      <c r="Q1703" s="1">
        <v>6.6352132656444703E-7</v>
      </c>
      <c r="R1703" s="1">
        <v>2637.53654351975</v>
      </c>
      <c r="S1703" s="1">
        <v>1648.7300746158801</v>
      </c>
      <c r="T1703" s="1">
        <v>3.4114601040633001</v>
      </c>
      <c r="U1703" s="1">
        <v>136340.81755920799</v>
      </c>
      <c r="V1703" s="1">
        <f t="shared" si="105"/>
        <v>0.46521270326987946</v>
      </c>
      <c r="W1703" s="1">
        <f t="shared" si="106"/>
        <v>2.988379795776368</v>
      </c>
      <c r="X1703" s="1">
        <f t="shared" si="107"/>
        <v>483.29161834609209</v>
      </c>
    </row>
    <row r="1704" spans="1:24" hidden="1" x14ac:dyDescent="0.3">
      <c r="A1704" s="18" t="str">
        <f t="shared" si="104"/>
        <v>ConstMin - Excavators_2003_175</v>
      </c>
      <c r="B1704" s="1" t="s">
        <v>40</v>
      </c>
      <c r="C1704" s="1">
        <v>2020</v>
      </c>
      <c r="D1704" s="1" t="s">
        <v>87</v>
      </c>
      <c r="E1704" s="1">
        <v>2003</v>
      </c>
      <c r="F1704" s="1">
        <v>175</v>
      </c>
      <c r="G1704" s="1" t="s">
        <v>5</v>
      </c>
      <c r="H1704" s="1">
        <v>1.16441531155231E-4</v>
      </c>
      <c r="I1704" s="1">
        <v>1.4089425269783E-4</v>
      </c>
      <c r="J1704" s="1">
        <v>1.67675804863533E-4</v>
      </c>
      <c r="K1704" s="1">
        <v>9.166199988652E-4</v>
      </c>
      <c r="L1704" s="1">
        <v>1.58794589250686E-3</v>
      </c>
      <c r="M1704" s="1">
        <v>0.14306827229461699</v>
      </c>
      <c r="N1704" s="1">
        <v>8.4377160118923703E-5</v>
      </c>
      <c r="O1704" s="1">
        <v>7.7626987309409797E-5</v>
      </c>
      <c r="P1704" s="1">
        <v>1.3192438812712501E-6</v>
      </c>
      <c r="Q1704" s="1">
        <v>1.1677040056968001E-6</v>
      </c>
      <c r="R1704" s="1">
        <v>4641.6925330591903</v>
      </c>
      <c r="S1704" s="1">
        <v>1599.3675316715501</v>
      </c>
      <c r="T1704" s="1">
        <v>3.1271717620580302</v>
      </c>
      <c r="U1704" s="1">
        <v>233798.45372071501</v>
      </c>
      <c r="V1704" s="1">
        <f t="shared" si="105"/>
        <v>0.1995447215239447</v>
      </c>
      <c r="W1704" s="1">
        <f t="shared" si="106"/>
        <v>2.2489648431220464</v>
      </c>
      <c r="X1704" s="1">
        <f t="shared" si="107"/>
        <v>511.44217630661473</v>
      </c>
    </row>
    <row r="1705" spans="1:24" hidden="1" x14ac:dyDescent="0.3">
      <c r="A1705" s="18" t="str">
        <f t="shared" si="104"/>
        <v>ConstMin - Excavators_2003_300</v>
      </c>
      <c r="B1705" s="1" t="s">
        <v>40</v>
      </c>
      <c r="C1705" s="1">
        <v>2020</v>
      </c>
      <c r="D1705" s="1" t="s">
        <v>87</v>
      </c>
      <c r="E1705" s="1">
        <v>2003</v>
      </c>
      <c r="F1705" s="1">
        <v>300</v>
      </c>
      <c r="G1705" s="1" t="s">
        <v>5</v>
      </c>
      <c r="H1705" s="1">
        <v>1.8288961542825899E-4</v>
      </c>
      <c r="I1705" s="1">
        <v>2.2129643466819299E-4</v>
      </c>
      <c r="J1705" s="1">
        <v>2.63361046216693E-4</v>
      </c>
      <c r="K1705" s="1">
        <v>7.5076022853393304E-4</v>
      </c>
      <c r="L1705" s="1">
        <v>3.6225039498076999E-3</v>
      </c>
      <c r="M1705" s="1">
        <v>0.34398168768886001</v>
      </c>
      <c r="N1705" s="1">
        <v>9.1636649239321905E-5</v>
      </c>
      <c r="O1705" s="1">
        <v>8.4305717300176098E-5</v>
      </c>
      <c r="P1705" s="1">
        <v>3.1747946002357301E-6</v>
      </c>
      <c r="Q1705" s="1">
        <v>2.8075322932081202E-6</v>
      </c>
      <c r="R1705" s="1">
        <v>11160.107028947101</v>
      </c>
      <c r="S1705" s="1">
        <v>2559.5588381089601</v>
      </c>
      <c r="T1705" s="1">
        <v>4.8329018140896798</v>
      </c>
      <c r="U1705" s="1">
        <v>567971.12491919904</v>
      </c>
      <c r="V1705" s="1">
        <f t="shared" si="105"/>
        <v>0.12901397624786368</v>
      </c>
      <c r="W1705" s="1">
        <f t="shared" si="106"/>
        <v>2.111889598397835</v>
      </c>
      <c r="X1705" s="1">
        <f t="shared" si="107"/>
        <v>529.61118114316082</v>
      </c>
    </row>
    <row r="1706" spans="1:24" hidden="1" x14ac:dyDescent="0.3">
      <c r="A1706" s="18" t="str">
        <f t="shared" si="104"/>
        <v>ConstMin - Excavators_2003_600</v>
      </c>
      <c r="B1706" s="1" t="s">
        <v>40</v>
      </c>
      <c r="C1706" s="1">
        <v>2020</v>
      </c>
      <c r="D1706" s="1" t="s">
        <v>87</v>
      </c>
      <c r="E1706" s="1">
        <v>2003</v>
      </c>
      <c r="F1706" s="1">
        <v>600</v>
      </c>
      <c r="G1706" s="1" t="s">
        <v>5</v>
      </c>
      <c r="H1706" s="1">
        <v>1.9805778960520001E-4</v>
      </c>
      <c r="I1706" s="1">
        <v>2.39649925422292E-4</v>
      </c>
      <c r="J1706" s="1">
        <v>2.8520321703148901E-4</v>
      </c>
      <c r="K1706" s="1">
        <v>8.6692994881029596E-4</v>
      </c>
      <c r="L1706" s="1">
        <v>3.6831909695643401E-3</v>
      </c>
      <c r="M1706" s="1">
        <v>0.418391757841169</v>
      </c>
      <c r="N1706" s="1">
        <v>1.0514829653933201E-4</v>
      </c>
      <c r="O1706" s="1">
        <v>9.6736432816185497E-5</v>
      </c>
      <c r="P1706" s="1">
        <v>3.8622975547112304E-6</v>
      </c>
      <c r="Q1706" s="1">
        <v>3.4148572827914298E-6</v>
      </c>
      <c r="R1706" s="1">
        <v>13574.259806993799</v>
      </c>
      <c r="S1706" s="1">
        <v>1972.81049574502</v>
      </c>
      <c r="T1706" s="1">
        <v>3.7905112267369998</v>
      </c>
      <c r="U1706" s="1">
        <v>695686.60331862501</v>
      </c>
      <c r="V1706" s="1">
        <f t="shared" si="105"/>
        <v>0.11406496157978932</v>
      </c>
      <c r="W1706" s="1">
        <f t="shared" si="106"/>
        <v>1.7530697566213553</v>
      </c>
      <c r="X1706" s="1">
        <f t="shared" si="107"/>
        <v>520.46026979935425</v>
      </c>
    </row>
    <row r="1707" spans="1:24" hidden="1" x14ac:dyDescent="0.3">
      <c r="A1707" s="18" t="str">
        <f t="shared" si="104"/>
        <v>ConstMin - Excavators_2003_9999</v>
      </c>
      <c r="B1707" s="1" t="s">
        <v>40</v>
      </c>
      <c r="C1707" s="1">
        <v>2020</v>
      </c>
      <c r="D1707" s="1" t="s">
        <v>87</v>
      </c>
      <c r="E1707" s="1">
        <v>2003</v>
      </c>
      <c r="F1707" s="1">
        <v>9999</v>
      </c>
      <c r="G1707" s="1" t="s">
        <v>5</v>
      </c>
      <c r="H1707" s="1">
        <v>3.6367706629215698E-5</v>
      </c>
      <c r="I1707" s="1">
        <v>4.4004925021351001E-5</v>
      </c>
      <c r="J1707" s="1">
        <v>5.23694975460706E-5</v>
      </c>
      <c r="K1707" s="1">
        <v>1.29381921125288E-4</v>
      </c>
      <c r="L1707" s="1">
        <v>8.12185399741159E-4</v>
      </c>
      <c r="M1707" s="1">
        <v>6.2441411196791502E-2</v>
      </c>
      <c r="N1707" s="1">
        <v>2.1393886073765199E-5</v>
      </c>
      <c r="O1707" s="1">
        <v>1.9682375187864001E-5</v>
      </c>
      <c r="P1707" s="1">
        <v>5.7621078100896195E-7</v>
      </c>
      <c r="Q1707" s="1">
        <v>5.0963840414390797E-7</v>
      </c>
      <c r="R1707" s="1">
        <v>2025.8428193567399</v>
      </c>
      <c r="S1707" s="1">
        <v>128.11006862639101</v>
      </c>
      <c r="T1707" s="1">
        <v>0.18952556133685</v>
      </c>
      <c r="U1707" s="1">
        <v>102488.05490111301</v>
      </c>
      <c r="V1707" s="1">
        <f t="shared" si="105"/>
        <v>0.14217283881030898</v>
      </c>
      <c r="W1707" s="1">
        <f t="shared" si="106"/>
        <v>2.6240404651402156</v>
      </c>
      <c r="X1707" s="1">
        <f t="shared" si="107"/>
        <v>675.95140055381125</v>
      </c>
    </row>
    <row r="1708" spans="1:24" hidden="1" x14ac:dyDescent="0.3">
      <c r="A1708" s="18" t="str">
        <f t="shared" si="104"/>
        <v>ConstMin - Excavators_2004_50</v>
      </c>
      <c r="B1708" s="1" t="s">
        <v>40</v>
      </c>
      <c r="C1708" s="1">
        <v>2020</v>
      </c>
      <c r="D1708" s="1" t="s">
        <v>87</v>
      </c>
      <c r="E1708" s="1">
        <v>2004</v>
      </c>
      <c r="F1708" s="1">
        <v>50</v>
      </c>
      <c r="G1708" s="1" t="s">
        <v>5</v>
      </c>
      <c r="H1708" s="1">
        <v>3.8830648650293499E-4</v>
      </c>
      <c r="I1708" s="1">
        <v>4.69850848668552E-4</v>
      </c>
      <c r="J1708" s="1">
        <v>5.5916134056422696E-4</v>
      </c>
      <c r="K1708" s="1">
        <v>2.2168288197675599E-3</v>
      </c>
      <c r="L1708" s="1">
        <v>1.9677117322298098E-3</v>
      </c>
      <c r="M1708" s="1">
        <v>0.20420626367240699</v>
      </c>
      <c r="N1708" s="1">
        <v>2.06528146946786E-4</v>
      </c>
      <c r="O1708" s="1">
        <v>1.9000589519104299E-4</v>
      </c>
      <c r="P1708" s="1">
        <v>1.8763389822052701E-6</v>
      </c>
      <c r="Q1708" s="1">
        <v>1.6667040724976899E-6</v>
      </c>
      <c r="R1708" s="1">
        <v>6625.2473318487901</v>
      </c>
      <c r="S1708" s="1">
        <v>8265.0020511838302</v>
      </c>
      <c r="T1708" s="1">
        <v>13.172026512911099</v>
      </c>
      <c r="U1708" s="1">
        <v>299561.72902060498</v>
      </c>
      <c r="V1708" s="1">
        <f t="shared" si="105"/>
        <v>0.51935257318860317</v>
      </c>
      <c r="W1708" s="1">
        <f t="shared" si="106"/>
        <v>2.1750224657950175</v>
      </c>
      <c r="X1708" s="1">
        <f t="shared" si="107"/>
        <v>627.46624773967403</v>
      </c>
    </row>
    <row r="1709" spans="1:24" hidden="1" x14ac:dyDescent="0.3">
      <c r="A1709" s="18" t="str">
        <f t="shared" si="104"/>
        <v>ConstMin - Excavators_2004_100</v>
      </c>
      <c r="B1709" s="1" t="s">
        <v>40</v>
      </c>
      <c r="C1709" s="1">
        <v>2020</v>
      </c>
      <c r="D1709" s="1" t="s">
        <v>87</v>
      </c>
      <c r="E1709" s="1">
        <v>2004</v>
      </c>
      <c r="F1709" s="1">
        <v>100</v>
      </c>
      <c r="G1709" s="1" t="s">
        <v>5</v>
      </c>
      <c r="H1709" s="1">
        <v>2.2900749633923101E-4</v>
      </c>
      <c r="I1709" s="1">
        <v>2.7709907057046998E-4</v>
      </c>
      <c r="J1709" s="1">
        <v>3.2977079472849298E-4</v>
      </c>
      <c r="K1709" s="1">
        <v>1.66375468988831E-3</v>
      </c>
      <c r="L1709" s="1">
        <v>2.5855226784501301E-3</v>
      </c>
      <c r="M1709" s="1">
        <v>0.218304280541463</v>
      </c>
      <c r="N1709" s="1">
        <v>2.1655320879749299E-4</v>
      </c>
      <c r="O1709" s="1">
        <v>1.99228952093694E-4</v>
      </c>
      <c r="P1709" s="1">
        <v>2.0114611092964302E-6</v>
      </c>
      <c r="Q1709" s="1">
        <v>1.7817701909762799E-6</v>
      </c>
      <c r="R1709" s="1">
        <v>7082.6419629748698</v>
      </c>
      <c r="S1709" s="1">
        <v>4443.5801773802496</v>
      </c>
      <c r="T1709" s="1">
        <v>7.4862596728055903</v>
      </c>
      <c r="U1709" s="1">
        <v>356723.866898045</v>
      </c>
      <c r="V1709" s="1">
        <f t="shared" si="105"/>
        <v>0.25721216363683758</v>
      </c>
      <c r="W1709" s="1">
        <f t="shared" si="106"/>
        <v>2.3999643192132036</v>
      </c>
      <c r="X1709" s="1">
        <f t="shared" si="107"/>
        <v>593.56479358068407</v>
      </c>
    </row>
    <row r="1710" spans="1:24" hidden="1" x14ac:dyDescent="0.3">
      <c r="A1710" s="18" t="str">
        <f t="shared" si="104"/>
        <v>ConstMin - Excavators_2004_175</v>
      </c>
      <c r="B1710" s="1" t="s">
        <v>40</v>
      </c>
      <c r="C1710" s="1">
        <v>2020</v>
      </c>
      <c r="D1710" s="1" t="s">
        <v>87</v>
      </c>
      <c r="E1710" s="1">
        <v>2004</v>
      </c>
      <c r="F1710" s="1">
        <v>175</v>
      </c>
      <c r="G1710" s="1" t="s">
        <v>5</v>
      </c>
      <c r="H1710" s="1">
        <v>2.0665629847508999E-4</v>
      </c>
      <c r="I1710" s="1">
        <v>2.5005412115485897E-4</v>
      </c>
      <c r="J1710" s="1">
        <v>2.9758506980412901E-4</v>
      </c>
      <c r="K1710" s="1">
        <v>2.07909804484494E-3</v>
      </c>
      <c r="L1710" s="1">
        <v>3.1754703245750302E-3</v>
      </c>
      <c r="M1710" s="1">
        <v>0.32641593200531199</v>
      </c>
      <c r="N1710" s="1">
        <v>1.5598072773884901E-4</v>
      </c>
      <c r="O1710" s="1">
        <v>1.4350226951974099E-4</v>
      </c>
      <c r="P1710" s="1">
        <v>3.01167747731101E-6</v>
      </c>
      <c r="Q1710" s="1">
        <v>2.6641629566963002E-6</v>
      </c>
      <c r="R1710" s="1">
        <v>10590.2054310166</v>
      </c>
      <c r="S1710" s="1">
        <v>3745.21118116361</v>
      </c>
      <c r="T1710" s="1">
        <v>7.2967341114687398</v>
      </c>
      <c r="U1710" s="1">
        <v>536829.81566886697</v>
      </c>
      <c r="V1710" s="1">
        <f t="shared" si="105"/>
        <v>0.15423608345999429</v>
      </c>
      <c r="W1710" s="1">
        <f t="shared" si="106"/>
        <v>1.9586644033056058</v>
      </c>
      <c r="X1710" s="1">
        <f t="shared" si="107"/>
        <v>513.2722563204029</v>
      </c>
    </row>
    <row r="1711" spans="1:24" hidden="1" x14ac:dyDescent="0.3">
      <c r="A1711" s="18" t="str">
        <f t="shared" si="104"/>
        <v>ConstMin - Excavators_2004_300</v>
      </c>
      <c r="B1711" s="1" t="s">
        <v>40</v>
      </c>
      <c r="C1711" s="1">
        <v>2020</v>
      </c>
      <c r="D1711" s="1" t="s">
        <v>87</v>
      </c>
      <c r="E1711" s="1">
        <v>2004</v>
      </c>
      <c r="F1711" s="1">
        <v>300</v>
      </c>
      <c r="G1711" s="1" t="s">
        <v>5</v>
      </c>
      <c r="H1711" s="1">
        <v>1.9613303967701599E-4</v>
      </c>
      <c r="I1711" s="1">
        <v>2.3732097800919E-4</v>
      </c>
      <c r="J1711" s="1">
        <v>2.8243157713490397E-4</v>
      </c>
      <c r="K1711" s="1">
        <v>8.8252910141280801E-4</v>
      </c>
      <c r="L1711" s="1">
        <v>3.8348578079787201E-3</v>
      </c>
      <c r="M1711" s="1">
        <v>0.40672705031451201</v>
      </c>
      <c r="N1711" s="1">
        <v>1.02301102379646E-4</v>
      </c>
      <c r="O1711" s="1">
        <v>9.4117014189274694E-5</v>
      </c>
      <c r="P1711" s="1">
        <v>3.75450929141028E-6</v>
      </c>
      <c r="Q1711" s="1">
        <v>3.31965150805397E-6</v>
      </c>
      <c r="R1711" s="1">
        <v>13195.8112176706</v>
      </c>
      <c r="S1711" s="1">
        <v>3029.9299646662598</v>
      </c>
      <c r="T1711" s="1">
        <v>5.9700551821107899</v>
      </c>
      <c r="U1711" s="1">
        <v>671874.94613313698</v>
      </c>
      <c r="V1711" s="1">
        <f t="shared" si="105"/>
        <v>0.1169597101430539</v>
      </c>
      <c r="W1711" s="1">
        <f t="shared" si="106"/>
        <v>1.8899461034736236</v>
      </c>
      <c r="X1711" s="1">
        <f t="shared" si="107"/>
        <v>507.52126609238292</v>
      </c>
    </row>
    <row r="1712" spans="1:24" hidden="1" x14ac:dyDescent="0.3">
      <c r="A1712" s="18" t="str">
        <f t="shared" si="104"/>
        <v>ConstMin - Excavators_2004_600</v>
      </c>
      <c r="B1712" s="1" t="s">
        <v>40</v>
      </c>
      <c r="C1712" s="1">
        <v>2020</v>
      </c>
      <c r="D1712" s="1" t="s">
        <v>87</v>
      </c>
      <c r="E1712" s="1">
        <v>2004</v>
      </c>
      <c r="F1712" s="1">
        <v>600</v>
      </c>
      <c r="G1712" s="1" t="s">
        <v>5</v>
      </c>
      <c r="H1712" s="1">
        <v>2.8684910964298002E-4</v>
      </c>
      <c r="I1712" s="1">
        <v>3.4708742266800503E-4</v>
      </c>
      <c r="J1712" s="1">
        <v>4.1306271788589099E-4</v>
      </c>
      <c r="K1712" s="1">
        <v>1.2790639609895299E-3</v>
      </c>
      <c r="L1712" s="1">
        <v>5.3773504478646997E-3</v>
      </c>
      <c r="M1712" s="1">
        <v>0.62014600195402503</v>
      </c>
      <c r="N1712" s="1">
        <v>1.4990569454367199E-4</v>
      </c>
      <c r="O1712" s="1">
        <v>1.3791323898017799E-4</v>
      </c>
      <c r="P1712" s="1">
        <v>5.7249518550867198E-6</v>
      </c>
      <c r="Q1712" s="1">
        <v>5.06154830127084E-6</v>
      </c>
      <c r="R1712" s="1">
        <v>20119.954064649799</v>
      </c>
      <c r="S1712" s="1">
        <v>3036.37774864828</v>
      </c>
      <c r="T1712" s="1">
        <v>6.1595807434476404</v>
      </c>
      <c r="U1712" s="1">
        <v>1032508.57505189</v>
      </c>
      <c r="V1712" s="1">
        <f t="shared" si="105"/>
        <v>0.11130990446757286</v>
      </c>
      <c r="W1712" s="1">
        <f t="shared" si="106"/>
        <v>1.7245003003551795</v>
      </c>
      <c r="X1712" s="1">
        <f t="shared" si="107"/>
        <v>492.95201656026325</v>
      </c>
    </row>
    <row r="1713" spans="1:24" hidden="1" x14ac:dyDescent="0.3">
      <c r="A1713" s="18" t="str">
        <f t="shared" si="104"/>
        <v>ConstMin - Excavators_2004_750</v>
      </c>
      <c r="B1713" s="1" t="s">
        <v>40</v>
      </c>
      <c r="C1713" s="1">
        <v>2020</v>
      </c>
      <c r="D1713" s="1" t="s">
        <v>87</v>
      </c>
      <c r="E1713" s="1">
        <v>2004</v>
      </c>
      <c r="F1713" s="1">
        <v>750</v>
      </c>
      <c r="G1713" s="1" t="s">
        <v>5</v>
      </c>
      <c r="H1713" s="1">
        <v>1.23325752180235E-5</v>
      </c>
      <c r="I1713" s="1">
        <v>1.4922416013808401E-5</v>
      </c>
      <c r="J1713" s="1">
        <v>1.7758908313953899E-5</v>
      </c>
      <c r="K1713" s="1">
        <v>5.4991115458575198E-5</v>
      </c>
      <c r="L1713" s="1">
        <v>2.31189767172376E-4</v>
      </c>
      <c r="M1713" s="1">
        <v>2.6662091525309201E-2</v>
      </c>
      <c r="N1713" s="1">
        <v>6.61606720583389E-6</v>
      </c>
      <c r="O1713" s="1">
        <v>6.0867818293671803E-6</v>
      </c>
      <c r="P1713" s="1">
        <v>2.4613428105213701E-7</v>
      </c>
      <c r="Q1713" s="1">
        <v>2.17612406825226E-7</v>
      </c>
      <c r="R1713" s="1">
        <v>865.022196493141</v>
      </c>
      <c r="S1713" s="1">
        <v>67.226075615829103</v>
      </c>
      <c r="T1713" s="1">
        <v>9.4762780668425195E-2</v>
      </c>
      <c r="U1713" s="1">
        <v>43764.175225904801</v>
      </c>
      <c r="V1713" s="1">
        <f t="shared" si="105"/>
        <v>0.11290391348517038</v>
      </c>
      <c r="W1713" s="1">
        <f t="shared" si="106"/>
        <v>1.7491959376640502</v>
      </c>
      <c r="X1713" s="1">
        <f t="shared" si="107"/>
        <v>709.41434117528718</v>
      </c>
    </row>
    <row r="1714" spans="1:24" hidden="1" x14ac:dyDescent="0.3">
      <c r="A1714" s="18" t="str">
        <f t="shared" si="104"/>
        <v>ConstMin - Excavators_2005_50</v>
      </c>
      <c r="B1714" s="1" t="s">
        <v>40</v>
      </c>
      <c r="C1714" s="1">
        <v>2020</v>
      </c>
      <c r="D1714" s="1" t="s">
        <v>87</v>
      </c>
      <c r="E1714" s="1">
        <v>2005</v>
      </c>
      <c r="F1714" s="1">
        <v>50</v>
      </c>
      <c r="G1714" s="1" t="s">
        <v>5</v>
      </c>
      <c r="H1714" s="1">
        <v>3.50293502861442E-4</v>
      </c>
      <c r="I1714" s="1">
        <v>4.23855138462345E-4</v>
      </c>
      <c r="J1714" s="1">
        <v>5.0442264412047704E-4</v>
      </c>
      <c r="K1714" s="1">
        <v>2.82125630695375E-3</v>
      </c>
      <c r="L1714" s="1">
        <v>2.7113481064635998E-3</v>
      </c>
      <c r="M1714" s="1">
        <v>0.28853975923112501</v>
      </c>
      <c r="N1714" s="1">
        <v>2.5292045147839299E-4</v>
      </c>
      <c r="O1714" s="1">
        <v>2.3268681536012099E-4</v>
      </c>
      <c r="P1714" s="1">
        <v>2.6571843604828001E-6</v>
      </c>
      <c r="Q1714" s="1">
        <v>2.3550227262348398E-6</v>
      </c>
      <c r="R1714" s="1">
        <v>9361.3547185066891</v>
      </c>
      <c r="S1714" s="1">
        <v>12220.770374842201</v>
      </c>
      <c r="T1714" s="1">
        <v>17.625877204327001</v>
      </c>
      <c r="U1714" s="1">
        <v>428449.69685132598</v>
      </c>
      <c r="V1714" s="1">
        <f t="shared" si="105"/>
        <v>0.32757157838934131</v>
      </c>
      <c r="W1714" s="1">
        <f t="shared" si="106"/>
        <v>2.0954342609111407</v>
      </c>
      <c r="X1714" s="1">
        <f t="shared" si="107"/>
        <v>693.34253456855515</v>
      </c>
    </row>
    <row r="1715" spans="1:24" hidden="1" x14ac:dyDescent="0.3">
      <c r="A1715" s="18" t="str">
        <f t="shared" si="104"/>
        <v>ConstMin - Excavators_2005_100</v>
      </c>
      <c r="B1715" s="1" t="s">
        <v>40</v>
      </c>
      <c r="C1715" s="1">
        <v>2020</v>
      </c>
      <c r="D1715" s="1" t="s">
        <v>87</v>
      </c>
      <c r="E1715" s="1">
        <v>2005</v>
      </c>
      <c r="F1715" s="1">
        <v>100</v>
      </c>
      <c r="G1715" s="1" t="s">
        <v>5</v>
      </c>
      <c r="H1715" s="1">
        <v>1.91342277200466E-4</v>
      </c>
      <c r="I1715" s="1">
        <v>2.3152415541256399E-4</v>
      </c>
      <c r="J1715" s="1">
        <v>2.7553287916867101E-4</v>
      </c>
      <c r="K1715" s="1">
        <v>1.9054714595718599E-3</v>
      </c>
      <c r="L1715" s="1">
        <v>2.7756298816891301E-3</v>
      </c>
      <c r="M1715" s="1">
        <v>0.25876352485642901</v>
      </c>
      <c r="N1715" s="1">
        <v>1.8835072403290299E-4</v>
      </c>
      <c r="O1715" s="1">
        <v>1.73282666110271E-4</v>
      </c>
      <c r="P1715" s="1">
        <v>2.3866568439481702E-6</v>
      </c>
      <c r="Q1715" s="1">
        <v>2.1119931041094001E-6</v>
      </c>
      <c r="R1715" s="1">
        <v>8395.2975868805297</v>
      </c>
      <c r="S1715" s="1">
        <v>5464.2326713212096</v>
      </c>
      <c r="T1715" s="1">
        <v>8.8129386021635394</v>
      </c>
      <c r="U1715" s="1">
        <v>432908.240024673</v>
      </c>
      <c r="V1715" s="1">
        <f t="shared" si="105"/>
        <v>0.17708796894854431</v>
      </c>
      <c r="W1715" s="1">
        <f t="shared" si="106"/>
        <v>2.1230210619938741</v>
      </c>
      <c r="X1715" s="1">
        <f t="shared" si="107"/>
        <v>620.02391233949629</v>
      </c>
    </row>
    <row r="1716" spans="1:24" hidden="1" x14ac:dyDescent="0.3">
      <c r="A1716" s="18" t="str">
        <f t="shared" si="104"/>
        <v>ConstMin - Excavators_2005_175</v>
      </c>
      <c r="B1716" s="1" t="s">
        <v>40</v>
      </c>
      <c r="C1716" s="1">
        <v>2020</v>
      </c>
      <c r="D1716" s="1" t="s">
        <v>87</v>
      </c>
      <c r="E1716" s="1">
        <v>2005</v>
      </c>
      <c r="F1716" s="1">
        <v>175</v>
      </c>
      <c r="G1716" s="1" t="s">
        <v>5</v>
      </c>
      <c r="H1716" s="1">
        <v>1.93773400084469E-4</v>
      </c>
      <c r="I1716" s="1">
        <v>2.3446581410220801E-4</v>
      </c>
      <c r="J1716" s="1">
        <v>2.7903369612163601E-4</v>
      </c>
      <c r="K1716" s="1">
        <v>2.3007812990241999E-3</v>
      </c>
      <c r="L1716" s="1">
        <v>3.2770952387896099E-3</v>
      </c>
      <c r="M1716" s="1">
        <v>0.36358606254827802</v>
      </c>
      <c r="N1716" s="1">
        <v>1.4652551654087799E-4</v>
      </c>
      <c r="O1716" s="1">
        <v>1.3480347521760801E-4</v>
      </c>
      <c r="P1716" s="1">
        <v>3.35572025439409E-6</v>
      </c>
      <c r="Q1716" s="1">
        <v>2.96754056538032E-6</v>
      </c>
      <c r="R1716" s="1">
        <v>11796.149380901001</v>
      </c>
      <c r="S1716" s="1">
        <v>4115.1659998041796</v>
      </c>
      <c r="T1716" s="1">
        <v>6.9176829887950397</v>
      </c>
      <c r="U1716" s="1">
        <v>596191.72073875403</v>
      </c>
      <c r="V1716" s="1">
        <f t="shared" si="105"/>
        <v>0.13022134900614926</v>
      </c>
      <c r="W1716" s="1">
        <f t="shared" si="106"/>
        <v>1.8200852198896023</v>
      </c>
      <c r="X1716" s="1">
        <f t="shared" si="107"/>
        <v>594.87634898415342</v>
      </c>
    </row>
    <row r="1717" spans="1:24" hidden="1" x14ac:dyDescent="0.3">
      <c r="A1717" s="18" t="str">
        <f t="shared" si="104"/>
        <v>ConstMin - Excavators_2005_300</v>
      </c>
      <c r="B1717" s="1" t="s">
        <v>40</v>
      </c>
      <c r="C1717" s="1">
        <v>2020</v>
      </c>
      <c r="D1717" s="1" t="s">
        <v>87</v>
      </c>
      <c r="E1717" s="1">
        <v>2005</v>
      </c>
      <c r="F1717" s="1">
        <v>300</v>
      </c>
      <c r="G1717" s="1" t="s">
        <v>5</v>
      </c>
      <c r="H1717" s="1">
        <v>3.03676092374777E-4</v>
      </c>
      <c r="I1717" s="1">
        <v>3.6744807177347999E-4</v>
      </c>
      <c r="J1717" s="1">
        <v>4.3729357301967902E-4</v>
      </c>
      <c r="K1717" s="1">
        <v>1.43064354123185E-3</v>
      </c>
      <c r="L1717" s="1">
        <v>5.8962343520424796E-3</v>
      </c>
      <c r="M1717" s="1">
        <v>0.66364871555951099</v>
      </c>
      <c r="N1717" s="1">
        <v>1.45345493515474E-4</v>
      </c>
      <c r="O1717" s="1">
        <v>1.3371785403423601E-4</v>
      </c>
      <c r="P1717" s="1">
        <v>6.1266512065782596E-6</v>
      </c>
      <c r="Q1717" s="1">
        <v>5.4166116016174099E-6</v>
      </c>
      <c r="R1717" s="1">
        <v>21531.351697904</v>
      </c>
      <c r="S1717" s="1">
        <v>4664.39035342029</v>
      </c>
      <c r="T1717" s="1">
        <v>8.1495991374845698</v>
      </c>
      <c r="U1717" s="1">
        <v>1082735.1700619599</v>
      </c>
      <c r="V1717" s="1">
        <f t="shared" si="105"/>
        <v>0.11237309161595931</v>
      </c>
      <c r="W1717" s="1">
        <f t="shared" si="106"/>
        <v>1.8031883521209342</v>
      </c>
      <c r="X1717" s="1">
        <f t="shared" si="107"/>
        <v>572.34598594747399</v>
      </c>
    </row>
    <row r="1718" spans="1:24" hidden="1" x14ac:dyDescent="0.3">
      <c r="A1718" s="18" t="str">
        <f t="shared" si="104"/>
        <v>ConstMin - Excavators_2005_600</v>
      </c>
      <c r="B1718" s="1" t="s">
        <v>40</v>
      </c>
      <c r="C1718" s="1">
        <v>2020</v>
      </c>
      <c r="D1718" s="1" t="s">
        <v>87</v>
      </c>
      <c r="E1718" s="1">
        <v>2005</v>
      </c>
      <c r="F1718" s="1">
        <v>600</v>
      </c>
      <c r="G1718" s="1" t="s">
        <v>5</v>
      </c>
      <c r="H1718" s="1">
        <v>3.8125553903892802E-4</v>
      </c>
      <c r="I1718" s="1">
        <v>4.6131920223710301E-4</v>
      </c>
      <c r="J1718" s="1">
        <v>5.49007976216057E-4</v>
      </c>
      <c r="K1718" s="1">
        <v>1.7642591660630999E-3</v>
      </c>
      <c r="L1718" s="1">
        <v>6.9537467041697002E-3</v>
      </c>
      <c r="M1718" s="1">
        <v>0.85979436663008102</v>
      </c>
      <c r="N1718" s="1">
        <v>2.033115030876E-4</v>
      </c>
      <c r="O1718" s="1">
        <v>1.8704658284059199E-4</v>
      </c>
      <c r="P1718" s="1">
        <v>7.9377876390881408E-6</v>
      </c>
      <c r="Q1718" s="1">
        <v>7.0175260376529197E-6</v>
      </c>
      <c r="R1718" s="1">
        <v>27895.081331064299</v>
      </c>
      <c r="S1718" s="1">
        <v>4118.0199369765496</v>
      </c>
      <c r="T1718" s="1">
        <v>7.8653107954792896</v>
      </c>
      <c r="U1718" s="1">
        <v>1417074.49029209</v>
      </c>
      <c r="V1718" s="1">
        <f t="shared" si="105"/>
        <v>0.10779471110587641</v>
      </c>
      <c r="W1718" s="1">
        <f t="shared" si="106"/>
        <v>1.6248556605587705</v>
      </c>
      <c r="X1718" s="1">
        <f t="shared" si="107"/>
        <v>523.56735087231971</v>
      </c>
    </row>
    <row r="1719" spans="1:24" hidden="1" x14ac:dyDescent="0.3">
      <c r="A1719" s="18" t="str">
        <f t="shared" si="104"/>
        <v>ConstMin - Excavators_2006_50</v>
      </c>
      <c r="B1719" s="1" t="s">
        <v>40</v>
      </c>
      <c r="C1719" s="1">
        <v>2020</v>
      </c>
      <c r="D1719" s="1" t="s">
        <v>87</v>
      </c>
      <c r="E1719" s="1">
        <v>2006</v>
      </c>
      <c r="F1719" s="1">
        <v>50</v>
      </c>
      <c r="G1719" s="1" t="s">
        <v>5</v>
      </c>
      <c r="H1719" s="1">
        <v>2.1492595150613599E-4</v>
      </c>
      <c r="I1719" s="1">
        <v>2.6006040132242402E-4</v>
      </c>
      <c r="J1719" s="1">
        <v>3.0949337016883502E-4</v>
      </c>
      <c r="K1719" s="1">
        <v>2.2527900520314501E-3</v>
      </c>
      <c r="L1719" s="1">
        <v>2.2799178927774E-3</v>
      </c>
      <c r="M1719" s="1">
        <v>0.24638354474028701</v>
      </c>
      <c r="N1719" s="1">
        <v>1.96487518840543E-4</v>
      </c>
      <c r="O1719" s="1">
        <v>1.8076851733329999E-4</v>
      </c>
      <c r="P1719" s="1">
        <v>2.27149027811532E-6</v>
      </c>
      <c r="Q1719" s="1">
        <v>2.01094937065117E-6</v>
      </c>
      <c r="R1719" s="1">
        <v>7993.6427661234502</v>
      </c>
      <c r="S1719" s="1">
        <v>10473.209512961001</v>
      </c>
      <c r="T1719" s="1">
        <v>15.3515704682848</v>
      </c>
      <c r="U1719" s="1">
        <v>364234.95306186698</v>
      </c>
      <c r="V1719" s="1">
        <f t="shared" si="105"/>
        <v>0.23641836494488164</v>
      </c>
      <c r="W1719" s="1">
        <f t="shared" si="106"/>
        <v>2.0726510367518056</v>
      </c>
      <c r="X1719" s="1">
        <f t="shared" si="107"/>
        <v>682.22398057565977</v>
      </c>
    </row>
    <row r="1720" spans="1:24" hidden="1" x14ac:dyDescent="0.3">
      <c r="A1720" s="18" t="str">
        <f t="shared" si="104"/>
        <v>ConstMin - Excavators_2006_100</v>
      </c>
      <c r="B1720" s="1" t="s">
        <v>40</v>
      </c>
      <c r="C1720" s="1">
        <v>2020</v>
      </c>
      <c r="D1720" s="1" t="s">
        <v>87</v>
      </c>
      <c r="E1720" s="1">
        <v>2006</v>
      </c>
      <c r="F1720" s="1">
        <v>100</v>
      </c>
      <c r="G1720" s="1" t="s">
        <v>5</v>
      </c>
      <c r="H1720" s="1">
        <v>1.4048193171470899E-4</v>
      </c>
      <c r="I1720" s="1">
        <v>1.6998313737479699E-4</v>
      </c>
      <c r="J1720" s="1">
        <v>2.0229398166918101E-4</v>
      </c>
      <c r="K1720" s="1">
        <v>1.7473322389044801E-3</v>
      </c>
      <c r="L1720" s="1">
        <v>2.4648184708878202E-3</v>
      </c>
      <c r="M1720" s="1">
        <v>0.242808971221429</v>
      </c>
      <c r="N1720" s="1">
        <v>1.44269049046433E-4</v>
      </c>
      <c r="O1720" s="1">
        <v>1.3272752512271801E-4</v>
      </c>
      <c r="P1720" s="1">
        <v>2.2406748938390999E-6</v>
      </c>
      <c r="Q1720" s="1">
        <v>1.9817741821227702E-6</v>
      </c>
      <c r="R1720" s="1">
        <v>7877.6696649932101</v>
      </c>
      <c r="S1720" s="1">
        <v>4943.7590921823003</v>
      </c>
      <c r="T1720" s="1">
        <v>7.2967341114687398</v>
      </c>
      <c r="U1720" s="1">
        <v>398133.118579512</v>
      </c>
      <c r="V1720" s="1">
        <f t="shared" si="105"/>
        <v>0.14137288986252489</v>
      </c>
      <c r="W1720" s="1">
        <f t="shared" si="106"/>
        <v>2.0499592818293633</v>
      </c>
      <c r="X1720" s="1">
        <f t="shared" si="107"/>
        <v>677.53038779525764</v>
      </c>
    </row>
    <row r="1721" spans="1:24" hidden="1" x14ac:dyDescent="0.3">
      <c r="A1721" s="18" t="str">
        <f t="shared" si="104"/>
        <v>ConstMin - Excavators_2006_175</v>
      </c>
      <c r="B1721" s="1" t="s">
        <v>40</v>
      </c>
      <c r="C1721" s="1">
        <v>2020</v>
      </c>
      <c r="D1721" s="1" t="s">
        <v>87</v>
      </c>
      <c r="E1721" s="1">
        <v>2006</v>
      </c>
      <c r="F1721" s="1">
        <v>175</v>
      </c>
      <c r="G1721" s="1" t="s">
        <v>5</v>
      </c>
      <c r="H1721" s="1">
        <v>1.47414819148261E-4</v>
      </c>
      <c r="I1721" s="1">
        <v>1.7837193116939599E-4</v>
      </c>
      <c r="J1721" s="1">
        <v>2.12277339573496E-4</v>
      </c>
      <c r="K1721" s="1">
        <v>1.7770759291723601E-3</v>
      </c>
      <c r="L1721" s="1">
        <v>2.5384540426024401E-3</v>
      </c>
      <c r="M1721" s="1">
        <v>0.282860429894565</v>
      </c>
      <c r="N1721" s="1">
        <v>1.12291216459821E-4</v>
      </c>
      <c r="O1721" s="1">
        <v>1.03307919143035E-4</v>
      </c>
      <c r="P1721" s="1">
        <v>2.6107625048075299E-6</v>
      </c>
      <c r="Q1721" s="1">
        <v>2.3086688036661999E-6</v>
      </c>
      <c r="R1721" s="1">
        <v>9177.0951328452993</v>
      </c>
      <c r="S1721" s="1">
        <v>3110.0516082461299</v>
      </c>
      <c r="T1721" s="1">
        <v>4.7381390334212599</v>
      </c>
      <c r="U1721" s="1">
        <v>465450.323690116</v>
      </c>
      <c r="V1721" s="1">
        <f t="shared" si="105"/>
        <v>0.12689420181768488</v>
      </c>
      <c r="W1721" s="1">
        <f t="shared" si="106"/>
        <v>1.8058620404855421</v>
      </c>
      <c r="X1721" s="1">
        <f t="shared" si="107"/>
        <v>656.38673460378823</v>
      </c>
    </row>
    <row r="1722" spans="1:24" hidden="1" x14ac:dyDescent="0.3">
      <c r="A1722" s="18" t="str">
        <f t="shared" si="104"/>
        <v>ConstMin - Excavators_2006_300</v>
      </c>
      <c r="B1722" s="1" t="s">
        <v>40</v>
      </c>
      <c r="C1722" s="1">
        <v>2020</v>
      </c>
      <c r="D1722" s="1" t="s">
        <v>87</v>
      </c>
      <c r="E1722" s="1">
        <v>2006</v>
      </c>
      <c r="F1722" s="1">
        <v>300</v>
      </c>
      <c r="G1722" s="1" t="s">
        <v>5</v>
      </c>
      <c r="H1722" s="1">
        <v>1.31756455882215E-4</v>
      </c>
      <c r="I1722" s="1">
        <v>1.5942531161747999E-4</v>
      </c>
      <c r="J1722" s="1">
        <v>1.8972929647039001E-4</v>
      </c>
      <c r="K1722" s="1">
        <v>6.3145404026060305E-4</v>
      </c>
      <c r="L1722" s="1">
        <v>2.6100139252664902E-3</v>
      </c>
      <c r="M1722" s="1">
        <v>0.29503930177298299</v>
      </c>
      <c r="N1722" s="1">
        <v>7.1548183514400196E-5</v>
      </c>
      <c r="O1722" s="1">
        <v>6.58243288332482E-5</v>
      </c>
      <c r="P1722" s="1">
        <v>2.7238319659186499E-6</v>
      </c>
      <c r="Q1722" s="1">
        <v>2.40807111872325E-6</v>
      </c>
      <c r="R1722" s="1">
        <v>9572.2252183105593</v>
      </c>
      <c r="S1722" s="1">
        <v>2188.2299015705898</v>
      </c>
      <c r="T1722" s="1">
        <v>3.7905112267369998</v>
      </c>
      <c r="U1722" s="1">
        <v>486334.09562406299</v>
      </c>
      <c r="V1722" s="1">
        <f t="shared" si="105"/>
        <v>0.10854533350060644</v>
      </c>
      <c r="W1722" s="1">
        <f t="shared" si="106"/>
        <v>1.7770379689708911</v>
      </c>
      <c r="X1722" s="1">
        <f t="shared" si="107"/>
        <v>577.29149728816185</v>
      </c>
    </row>
    <row r="1723" spans="1:24" hidden="1" x14ac:dyDescent="0.3">
      <c r="A1723" s="18" t="str">
        <f t="shared" si="104"/>
        <v>ConstMin - Excavators_2006_600</v>
      </c>
      <c r="B1723" s="1" t="s">
        <v>40</v>
      </c>
      <c r="C1723" s="1">
        <v>2020</v>
      </c>
      <c r="D1723" s="1" t="s">
        <v>87</v>
      </c>
      <c r="E1723" s="1">
        <v>2006</v>
      </c>
      <c r="F1723" s="1">
        <v>600</v>
      </c>
      <c r="G1723" s="1" t="s">
        <v>5</v>
      </c>
      <c r="H1723" s="1">
        <v>4.6247431585413499E-4</v>
      </c>
      <c r="I1723" s="1">
        <v>5.5959392218350398E-4</v>
      </c>
      <c r="J1723" s="1">
        <v>6.6596301482995497E-4</v>
      </c>
      <c r="K1723" s="1">
        <v>2.1888961553926602E-3</v>
      </c>
      <c r="L1723" s="1">
        <v>5.24845480786406E-3</v>
      </c>
      <c r="M1723" s="1">
        <v>1.07280140844797</v>
      </c>
      <c r="N1723" s="1">
        <v>2.5542409552003201E-4</v>
      </c>
      <c r="O1723" s="1">
        <v>2.3499016787842901E-4</v>
      </c>
      <c r="P1723" s="1">
        <v>9.9047068109855594E-6</v>
      </c>
      <c r="Q1723" s="1">
        <v>8.7560608782790792E-6</v>
      </c>
      <c r="R1723" s="1">
        <v>34805.860217518697</v>
      </c>
      <c r="S1723" s="1">
        <v>5265.3026802693403</v>
      </c>
      <c r="T1723" s="1">
        <v>9.3815152861740998</v>
      </c>
      <c r="U1723" s="1">
        <v>1805221.8754779501</v>
      </c>
      <c r="V1723" s="1">
        <f t="shared" si="105"/>
        <v>0.10264339353495465</v>
      </c>
      <c r="W1723" s="1">
        <f t="shared" si="106"/>
        <v>0.96269668225123584</v>
      </c>
      <c r="X1723" s="1">
        <f t="shared" si="107"/>
        <v>561.24224282073271</v>
      </c>
    </row>
    <row r="1724" spans="1:24" hidden="1" x14ac:dyDescent="0.3">
      <c r="A1724" s="18" t="str">
        <f t="shared" si="104"/>
        <v>ConstMin - Excavators_2007_50</v>
      </c>
      <c r="B1724" s="1" t="s">
        <v>40</v>
      </c>
      <c r="C1724" s="1">
        <v>2020</v>
      </c>
      <c r="D1724" s="1" t="s">
        <v>87</v>
      </c>
      <c r="E1724" s="1">
        <v>2007</v>
      </c>
      <c r="F1724" s="1">
        <v>50</v>
      </c>
      <c r="G1724" s="1" t="s">
        <v>5</v>
      </c>
      <c r="H1724" s="1">
        <v>1.8244700770518401E-4</v>
      </c>
      <c r="I1724" s="1">
        <v>2.2076087932327299E-4</v>
      </c>
      <c r="J1724" s="1">
        <v>2.6272369109546598E-4</v>
      </c>
      <c r="K1724" s="1">
        <v>1.92865345204815E-3</v>
      </c>
      <c r="L1724" s="1">
        <v>1.9787907401294502E-3</v>
      </c>
      <c r="M1724" s="1">
        <v>0.21519475718473299</v>
      </c>
      <c r="N1724" s="1">
        <v>1.6869122834738701E-4</v>
      </c>
      <c r="O1724" s="1">
        <v>1.55195930079596E-4</v>
      </c>
      <c r="P1724" s="1">
        <v>1.98410883846017E-6</v>
      </c>
      <c r="Q1724" s="1">
        <v>1.7563906793541301E-6</v>
      </c>
      <c r="R1724" s="1">
        <v>6981.7569021936497</v>
      </c>
      <c r="S1724" s="1">
        <v>8490.7801919313297</v>
      </c>
      <c r="T1724" s="1">
        <v>11.6558220222163</v>
      </c>
      <c r="U1724" s="1">
        <v>319060.04916346801</v>
      </c>
      <c r="V1724" s="1">
        <f t="shared" si="105"/>
        <v>0.22910696285602128</v>
      </c>
      <c r="W1724" s="1">
        <f t="shared" si="106"/>
        <v>2.0536008824951417</v>
      </c>
      <c r="X1724" s="1">
        <f t="shared" si="107"/>
        <v>728.45829112246918</v>
      </c>
    </row>
    <row r="1725" spans="1:24" hidden="1" x14ac:dyDescent="0.3">
      <c r="A1725" s="18" t="str">
        <f t="shared" si="104"/>
        <v>ConstMin - Excavators_2007_75</v>
      </c>
      <c r="B1725" s="1" t="s">
        <v>40</v>
      </c>
      <c r="C1725" s="1">
        <v>2020</v>
      </c>
      <c r="D1725" s="1" t="s">
        <v>87</v>
      </c>
      <c r="E1725" s="1">
        <v>2007</v>
      </c>
      <c r="F1725" s="1">
        <v>75</v>
      </c>
      <c r="G1725" s="1" t="s">
        <v>5</v>
      </c>
      <c r="H1725" s="1">
        <v>7.1429909930227002E-5</v>
      </c>
      <c r="I1725" s="1">
        <v>8.6430191015574707E-5</v>
      </c>
      <c r="J1725" s="1">
        <v>1.02859070299527E-4</v>
      </c>
      <c r="K1725" s="1">
        <v>9.0254618933171302E-4</v>
      </c>
      <c r="L1725" s="1">
        <v>1.2771129823281201E-3</v>
      </c>
      <c r="M1725" s="1">
        <v>0.12641874666221001</v>
      </c>
      <c r="N1725" s="1">
        <v>7.3878328381889999E-5</v>
      </c>
      <c r="O1725" s="1">
        <v>6.7968062111338801E-5</v>
      </c>
      <c r="P1725" s="1">
        <v>1.1666611086706099E-6</v>
      </c>
      <c r="Q1725" s="1">
        <v>1.0318128156929401E-6</v>
      </c>
      <c r="R1725" s="1">
        <v>4101.5170100908699</v>
      </c>
      <c r="S1725" s="1">
        <v>2825.29209926965</v>
      </c>
      <c r="T1725" s="1">
        <v>4.1695623494107101</v>
      </c>
      <c r="U1725" s="1">
        <v>207337.91337594701</v>
      </c>
      <c r="V1725" s="1">
        <f t="shared" si="105"/>
        <v>0.13803059178661692</v>
      </c>
      <c r="W1725" s="1">
        <f t="shared" si="106"/>
        <v>2.0395727309841987</v>
      </c>
      <c r="X1725" s="1">
        <f t="shared" si="107"/>
        <v>677.59919687229342</v>
      </c>
    </row>
    <row r="1726" spans="1:24" hidden="1" x14ac:dyDescent="0.3">
      <c r="A1726" s="18" t="str">
        <f t="shared" si="104"/>
        <v>ConstMin - Excavators_2007_175</v>
      </c>
      <c r="B1726" s="1" t="s">
        <v>40</v>
      </c>
      <c r="C1726" s="1">
        <v>2020</v>
      </c>
      <c r="D1726" s="1" t="s">
        <v>87</v>
      </c>
      <c r="E1726" s="1">
        <v>2007</v>
      </c>
      <c r="F1726" s="1">
        <v>175</v>
      </c>
      <c r="G1726" s="1" t="s">
        <v>5</v>
      </c>
      <c r="H1726" s="1">
        <v>9.6982813454284903E-5</v>
      </c>
      <c r="I1726" s="1">
        <v>1.1734920427968401E-4</v>
      </c>
      <c r="J1726" s="1">
        <v>1.3965525137416999E-4</v>
      </c>
      <c r="K1726" s="1">
        <v>1.44408800676786E-3</v>
      </c>
      <c r="L1726" s="1">
        <v>1.1293146384485199E-3</v>
      </c>
      <c r="M1726" s="1">
        <v>0.23168578587628499</v>
      </c>
      <c r="N1726" s="1">
        <v>7.8205842208946505E-5</v>
      </c>
      <c r="O1726" s="1">
        <v>7.1949374832230696E-5</v>
      </c>
      <c r="P1726" s="1">
        <v>2.1391405027057201E-6</v>
      </c>
      <c r="Q1726" s="1">
        <v>1.8909882386336E-6</v>
      </c>
      <c r="R1726" s="1">
        <v>7516.7901664691299</v>
      </c>
      <c r="S1726" s="1">
        <v>2568.2263510028301</v>
      </c>
      <c r="T1726" s="1">
        <v>3.8852740074054299</v>
      </c>
      <c r="U1726" s="1">
        <v>379721.66194583301</v>
      </c>
      <c r="V1726" s="1">
        <f t="shared" si="105"/>
        <v>0.10233009487073509</v>
      </c>
      <c r="W1726" s="1">
        <f t="shared" si="106"/>
        <v>0.98477765401732398</v>
      </c>
      <c r="X1726" s="1">
        <f t="shared" si="107"/>
        <v>661.0155026666655</v>
      </c>
    </row>
    <row r="1727" spans="1:24" hidden="1" x14ac:dyDescent="0.3">
      <c r="A1727" s="18" t="str">
        <f t="shared" si="104"/>
        <v>ConstMin - Excavators_2007_300</v>
      </c>
      <c r="B1727" s="1" t="s">
        <v>40</v>
      </c>
      <c r="C1727" s="1">
        <v>2020</v>
      </c>
      <c r="D1727" s="1" t="s">
        <v>87</v>
      </c>
      <c r="E1727" s="1">
        <v>2007</v>
      </c>
      <c r="F1727" s="1">
        <v>300</v>
      </c>
      <c r="G1727" s="1" t="s">
        <v>5</v>
      </c>
      <c r="H1727" s="1">
        <v>1.2778175723011001E-4</v>
      </c>
      <c r="I1727" s="1">
        <v>1.54615926248433E-4</v>
      </c>
      <c r="J1727" s="1">
        <v>1.84005730411359E-4</v>
      </c>
      <c r="K1727" s="1">
        <v>6.4818528003060202E-4</v>
      </c>
      <c r="L1727" s="1">
        <v>1.48704486987251E-3</v>
      </c>
      <c r="M1727" s="1">
        <v>0.30526250775830399</v>
      </c>
      <c r="N1727" s="1">
        <v>6.9093845052971295E-5</v>
      </c>
      <c r="O1727" s="1">
        <v>6.3566337448733596E-5</v>
      </c>
      <c r="P1727" s="1">
        <v>2.8184698160636998E-6</v>
      </c>
      <c r="Q1727" s="1">
        <v>2.49151155166243E-6</v>
      </c>
      <c r="R1727" s="1">
        <v>9903.9058776552993</v>
      </c>
      <c r="S1727" s="1">
        <v>2422.35845108169</v>
      </c>
      <c r="T1727" s="1">
        <v>3.6009856654001502</v>
      </c>
      <c r="U1727" s="1">
        <v>501491.945648939</v>
      </c>
      <c r="V1727" s="1">
        <f t="shared" si="105"/>
        <v>0.10208898004392472</v>
      </c>
      <c r="W1727" s="1">
        <f t="shared" si="106"/>
        <v>0.98185806422625155</v>
      </c>
      <c r="X1727" s="1">
        <f t="shared" si="107"/>
        <v>672.69316686172135</v>
      </c>
    </row>
    <row r="1728" spans="1:24" hidden="1" x14ac:dyDescent="0.3">
      <c r="A1728" s="18" t="str">
        <f t="shared" si="104"/>
        <v>ConstMin - Excavators_2007_600</v>
      </c>
      <c r="B1728" s="1" t="s">
        <v>40</v>
      </c>
      <c r="C1728" s="1">
        <v>2020</v>
      </c>
      <c r="D1728" s="1" t="s">
        <v>87</v>
      </c>
      <c r="E1728" s="1">
        <v>2007</v>
      </c>
      <c r="F1728" s="1">
        <v>600</v>
      </c>
      <c r="G1728" s="1" t="s">
        <v>5</v>
      </c>
      <c r="H1728" s="1">
        <v>3.0213789809928701E-4</v>
      </c>
      <c r="I1728" s="1">
        <v>3.6558685670013698E-4</v>
      </c>
      <c r="J1728" s="1">
        <v>4.3507857326297299E-4</v>
      </c>
      <c r="K1728" s="1">
        <v>1.46358633949158E-3</v>
      </c>
      <c r="L1728" s="1">
        <v>3.5160935418466601E-3</v>
      </c>
      <c r="M1728" s="1">
        <v>0.72178826197013701</v>
      </c>
      <c r="N1728" s="1">
        <v>1.6055957510740899E-4</v>
      </c>
      <c r="O1728" s="1">
        <v>1.4771480909881601E-4</v>
      </c>
      <c r="P1728" s="1">
        <v>6.66422629130279E-6</v>
      </c>
      <c r="Q1728" s="1">
        <v>5.8911387636794504E-6</v>
      </c>
      <c r="R1728" s="1">
        <v>23417.625251930898</v>
      </c>
      <c r="S1728" s="1">
        <v>3905.6658710768602</v>
      </c>
      <c r="T1728" s="1">
        <v>6.2543435241160603</v>
      </c>
      <c r="U1728" s="1">
        <v>1183890.1729812699</v>
      </c>
      <c r="V1728" s="1">
        <f t="shared" si="105"/>
        <v>0.10225104588741696</v>
      </c>
      <c r="W1728" s="1">
        <f t="shared" si="106"/>
        <v>0.98341675993758049</v>
      </c>
      <c r="X1728" s="1">
        <f t="shared" si="107"/>
        <v>624.47255351693468</v>
      </c>
    </row>
    <row r="1729" spans="1:24" hidden="1" x14ac:dyDescent="0.3">
      <c r="A1729" s="18" t="str">
        <f t="shared" si="104"/>
        <v>ConstMin - Excavators_2007_750</v>
      </c>
      <c r="B1729" s="1" t="s">
        <v>40</v>
      </c>
      <c r="C1729" s="1">
        <v>2020</v>
      </c>
      <c r="D1729" s="1" t="s">
        <v>87</v>
      </c>
      <c r="E1729" s="1">
        <v>2007</v>
      </c>
      <c r="F1729" s="1">
        <v>750</v>
      </c>
      <c r="G1729" s="1" t="s">
        <v>5</v>
      </c>
      <c r="H1729" s="1">
        <v>3.66817292935484E-5</v>
      </c>
      <c r="I1729" s="1">
        <v>4.4384892445193599E-5</v>
      </c>
      <c r="J1729" s="1">
        <v>5.2821690182709698E-5</v>
      </c>
      <c r="K1729" s="1">
        <v>1.7768998275523599E-4</v>
      </c>
      <c r="L1729" s="1">
        <v>4.2687922397086802E-4</v>
      </c>
      <c r="M1729" s="1">
        <v>8.7630323105474403E-2</v>
      </c>
      <c r="N1729" s="1">
        <v>2.07051377858331E-5</v>
      </c>
      <c r="O1729" s="1">
        <v>1.9048726762966402E-5</v>
      </c>
      <c r="P1729" s="1">
        <v>8.0908534250868902E-7</v>
      </c>
      <c r="Q1729" s="1">
        <v>7.1522691697883695E-7</v>
      </c>
      <c r="R1729" s="1">
        <v>2843.0693256057998</v>
      </c>
      <c r="S1729" s="1">
        <v>242.16185414444101</v>
      </c>
      <c r="T1729" s="1">
        <v>0.3790511226737</v>
      </c>
      <c r="U1729" s="1">
        <v>150140.34956955299</v>
      </c>
      <c r="V1729" s="1">
        <f t="shared" si="105"/>
        <v>9.7887300038363642E-2</v>
      </c>
      <c r="W1729" s="1">
        <f t="shared" si="106"/>
        <v>0.9414476948114171</v>
      </c>
      <c r="X1729" s="1">
        <f t="shared" si="107"/>
        <v>638.86330803167709</v>
      </c>
    </row>
    <row r="1730" spans="1:24" hidden="1" x14ac:dyDescent="0.3">
      <c r="A1730" s="18" t="str">
        <f t="shared" si="104"/>
        <v>ConstMin - Excavators_2008_50</v>
      </c>
      <c r="B1730" s="1" t="s">
        <v>40</v>
      </c>
      <c r="C1730" s="1">
        <v>2020</v>
      </c>
      <c r="D1730" s="1" t="s">
        <v>87</v>
      </c>
      <c r="E1730" s="1">
        <v>2008</v>
      </c>
      <c r="F1730" s="1">
        <v>50</v>
      </c>
      <c r="G1730" s="1" t="s">
        <v>5</v>
      </c>
      <c r="H1730" s="1">
        <v>9.42942621607385E-5</v>
      </c>
      <c r="I1730" s="1">
        <v>1.14096057214493E-4</v>
      </c>
      <c r="J1730" s="1">
        <v>1.35783737511463E-4</v>
      </c>
      <c r="K1730" s="1">
        <v>1.5437879861521101E-3</v>
      </c>
      <c r="L1730" s="1">
        <v>1.67056102251667E-3</v>
      </c>
      <c r="M1730" s="1">
        <v>0.185106783055666</v>
      </c>
      <c r="N1730" s="1">
        <v>6.4226495895755399E-5</v>
      </c>
      <c r="O1730" s="1">
        <v>5.9088376224095003E-5</v>
      </c>
      <c r="P1730" s="1">
        <v>1.70857517889616E-6</v>
      </c>
      <c r="Q1730" s="1">
        <v>1.5108166792609201E-6</v>
      </c>
      <c r="R1730" s="1">
        <v>6005.5857175568999</v>
      </c>
      <c r="S1730" s="1">
        <v>7498.8784724675897</v>
      </c>
      <c r="T1730" s="1">
        <v>11.276770899542599</v>
      </c>
      <c r="U1730" s="1">
        <v>273299.461639427</v>
      </c>
      <c r="V1730" s="1">
        <f t="shared" si="105"/>
        <v>0.13823577808409898</v>
      </c>
      <c r="W1730" s="1">
        <f t="shared" si="106"/>
        <v>2.0240077389389928</v>
      </c>
      <c r="X1730" s="1">
        <f t="shared" si="107"/>
        <v>664.98455446778246</v>
      </c>
    </row>
    <row r="1731" spans="1:24" hidden="1" x14ac:dyDescent="0.3">
      <c r="A1731" s="18" t="str">
        <f t="shared" si="104"/>
        <v>ConstMin - Excavators_2008_100</v>
      </c>
      <c r="B1731" s="1" t="s">
        <v>40</v>
      </c>
      <c r="C1731" s="1">
        <v>2020</v>
      </c>
      <c r="D1731" s="1" t="s">
        <v>87</v>
      </c>
      <c r="E1731" s="1">
        <v>2008</v>
      </c>
      <c r="F1731" s="1">
        <v>100</v>
      </c>
      <c r="G1731" s="1" t="s">
        <v>5</v>
      </c>
      <c r="H1731" s="1">
        <v>5.2077152672204797E-5</v>
      </c>
      <c r="I1731" s="1">
        <v>6.3013354733367803E-5</v>
      </c>
      <c r="J1731" s="1">
        <v>7.49910998479749E-5</v>
      </c>
      <c r="K1731" s="1">
        <v>8.9805842253822704E-4</v>
      </c>
      <c r="L1731" s="1">
        <v>7.3619175767709497E-4</v>
      </c>
      <c r="M1731" s="1">
        <v>0.128560117626489</v>
      </c>
      <c r="N1731" s="1">
        <v>4.92778306409092E-5</v>
      </c>
      <c r="O1731" s="1">
        <v>4.5335604189636499E-5</v>
      </c>
      <c r="P1731" s="1">
        <v>1.18703972789318E-6</v>
      </c>
      <c r="Q1731" s="1">
        <v>1.0492903976373199E-6</v>
      </c>
      <c r="R1731" s="1">
        <v>4170.9914327282804</v>
      </c>
      <c r="S1731" s="1">
        <v>2726.0385064972202</v>
      </c>
      <c r="T1731" s="1">
        <v>3.8852740074054299</v>
      </c>
      <c r="U1731" s="1">
        <v>208442.21263094601</v>
      </c>
      <c r="V1731" s="1">
        <f t="shared" si="105"/>
        <v>0.10010033421113464</v>
      </c>
      <c r="W1731" s="1">
        <f t="shared" si="106"/>
        <v>1.1694829024542757</v>
      </c>
      <c r="X1731" s="1">
        <f t="shared" si="107"/>
        <v>701.63352733972488</v>
      </c>
    </row>
    <row r="1732" spans="1:24" hidden="1" x14ac:dyDescent="0.3">
      <c r="A1732" s="18" t="str">
        <f t="shared" si="104"/>
        <v>ConstMin - Excavators_2008_175</v>
      </c>
      <c r="B1732" s="1" t="s">
        <v>40</v>
      </c>
      <c r="C1732" s="1">
        <v>2020</v>
      </c>
      <c r="D1732" s="1" t="s">
        <v>87</v>
      </c>
      <c r="E1732" s="1">
        <v>2008</v>
      </c>
      <c r="F1732" s="1">
        <v>175</v>
      </c>
      <c r="G1732" s="1" t="s">
        <v>5</v>
      </c>
      <c r="H1732" s="1">
        <v>7.1482107751509095E-5</v>
      </c>
      <c r="I1732" s="1">
        <v>8.6493350379326003E-5</v>
      </c>
      <c r="J1732" s="1">
        <v>1.0293423516217301E-4</v>
      </c>
      <c r="K1732" s="1">
        <v>1.09043258403713E-3</v>
      </c>
      <c r="L1732" s="1">
        <v>8.5612583757753696E-4</v>
      </c>
      <c r="M1732" s="1">
        <v>0.17646410583480701</v>
      </c>
      <c r="N1732" s="1">
        <v>5.7216963319515197E-5</v>
      </c>
      <c r="O1732" s="1">
        <v>5.2639606253954003E-5</v>
      </c>
      <c r="P1732" s="1">
        <v>1.6293537065798701E-6</v>
      </c>
      <c r="Q1732" s="1">
        <v>1.44027630962565E-6</v>
      </c>
      <c r="R1732" s="1">
        <v>5725.1835733338303</v>
      </c>
      <c r="S1732" s="1">
        <v>1918.58568946999</v>
      </c>
      <c r="T1732" s="1">
        <v>3.1271717620580302</v>
      </c>
      <c r="U1732" s="1">
        <v>289997.13391140301</v>
      </c>
      <c r="V1732" s="1">
        <f t="shared" si="105"/>
        <v>9.8759211785323903E-2</v>
      </c>
      <c r="W1732" s="1">
        <f t="shared" si="106"/>
        <v>0.97753541211437844</v>
      </c>
      <c r="X1732" s="1">
        <f t="shared" si="107"/>
        <v>613.52104567717936</v>
      </c>
    </row>
    <row r="1733" spans="1:24" hidden="1" x14ac:dyDescent="0.3">
      <c r="A1733" s="18" t="str">
        <f t="shared" si="104"/>
        <v>ConstMin - Excavators_2008_300</v>
      </c>
      <c r="B1733" s="1" t="s">
        <v>40</v>
      </c>
      <c r="C1733" s="1">
        <v>2020</v>
      </c>
      <c r="D1733" s="1" t="s">
        <v>87</v>
      </c>
      <c r="E1733" s="1">
        <v>2008</v>
      </c>
      <c r="F1733" s="1">
        <v>300</v>
      </c>
      <c r="G1733" s="1" t="s">
        <v>5</v>
      </c>
      <c r="H1733" s="1">
        <v>6.1599663369045897E-5</v>
      </c>
      <c r="I1733" s="1">
        <v>7.4535592676545594E-5</v>
      </c>
      <c r="J1733" s="1">
        <v>8.8703515251426196E-5</v>
      </c>
      <c r="K1733" s="1">
        <v>3.2012154671631201E-4</v>
      </c>
      <c r="L1733" s="1">
        <v>7.3733549105852705E-4</v>
      </c>
      <c r="M1733" s="1">
        <v>0.15206783708632801</v>
      </c>
      <c r="N1733" s="1">
        <v>3.1720949993897798E-5</v>
      </c>
      <c r="O1733" s="1">
        <v>2.9183273994385999E-5</v>
      </c>
      <c r="P1733" s="1">
        <v>1.4040945768321801E-6</v>
      </c>
      <c r="Q1733" s="1">
        <v>1.24115724370871E-6</v>
      </c>
      <c r="R1733" s="1">
        <v>4933.6735014771602</v>
      </c>
      <c r="S1733" s="1">
        <v>1234.2749763616901</v>
      </c>
      <c r="T1733" s="1">
        <v>1.80049283270007</v>
      </c>
      <c r="U1733" s="1">
        <v>251142.47676917401</v>
      </c>
      <c r="V1733" s="1">
        <f t="shared" si="105"/>
        <v>9.8272529973833914E-2</v>
      </c>
      <c r="W1733" s="1">
        <f t="shared" si="106"/>
        <v>0.97215064030237275</v>
      </c>
      <c r="X1733" s="1">
        <f t="shared" si="107"/>
        <v>685.52062743328804</v>
      </c>
    </row>
    <row r="1734" spans="1:24" hidden="1" x14ac:dyDescent="0.3">
      <c r="A1734" s="18" t="str">
        <f t="shared" si="104"/>
        <v>ConstMin - Excavators_2008_600</v>
      </c>
      <c r="B1734" s="1" t="s">
        <v>40</v>
      </c>
      <c r="C1734" s="1">
        <v>2020</v>
      </c>
      <c r="D1734" s="1" t="s">
        <v>87</v>
      </c>
      <c r="E1734" s="1">
        <v>2008</v>
      </c>
      <c r="F1734" s="1">
        <v>600</v>
      </c>
      <c r="G1734" s="1" t="s">
        <v>5</v>
      </c>
      <c r="H1734" s="1">
        <v>1.4065179636304199E-4</v>
      </c>
      <c r="I1734" s="1">
        <v>1.70188673599281E-4</v>
      </c>
      <c r="J1734" s="1">
        <v>2.0253858676278099E-4</v>
      </c>
      <c r="K1734" s="1">
        <v>6.99319928983896E-4</v>
      </c>
      <c r="L1734" s="1">
        <v>1.6835735078338299E-3</v>
      </c>
      <c r="M1734" s="1">
        <v>0.34721966461236198</v>
      </c>
      <c r="N1734" s="1">
        <v>7.7779495453069307E-5</v>
      </c>
      <c r="O1734" s="1">
        <v>7.1557135816823804E-5</v>
      </c>
      <c r="P1734" s="1">
        <v>3.20599843722995E-6</v>
      </c>
      <c r="Q1734" s="1">
        <v>2.8339602255741502E-6</v>
      </c>
      <c r="R1734" s="1">
        <v>11265.159624235899</v>
      </c>
      <c r="S1734" s="1">
        <v>1751.7889169514699</v>
      </c>
      <c r="T1734" s="1">
        <v>2.55859507804748</v>
      </c>
      <c r="U1734" s="1">
        <v>576426.01945227105</v>
      </c>
      <c r="V1734" s="1">
        <f t="shared" si="105"/>
        <v>9.7763260637050015E-2</v>
      </c>
      <c r="W1734" s="1">
        <f t="shared" si="106"/>
        <v>0.96711274708875017</v>
      </c>
      <c r="X1734" s="1">
        <f t="shared" si="107"/>
        <v>684.66829002434349</v>
      </c>
    </row>
    <row r="1735" spans="1:24" hidden="1" x14ac:dyDescent="0.3">
      <c r="A1735" s="18" t="str">
        <f t="shared" si="104"/>
        <v>ConstMin - Excavators_2009_50</v>
      </c>
      <c r="B1735" s="1" t="s">
        <v>40</v>
      </c>
      <c r="C1735" s="1">
        <v>2020</v>
      </c>
      <c r="D1735" s="1" t="s">
        <v>87</v>
      </c>
      <c r="E1735" s="1">
        <v>2009</v>
      </c>
      <c r="F1735" s="1">
        <v>50</v>
      </c>
      <c r="G1735" s="1" t="s">
        <v>5</v>
      </c>
      <c r="H1735" s="1">
        <v>1.7189262617786198E-5</v>
      </c>
      <c r="I1735" s="1">
        <v>2.0799007767521302E-5</v>
      </c>
      <c r="J1735" s="1">
        <v>2.4752538169612199E-5</v>
      </c>
      <c r="K1735" s="1">
        <v>2.8642146635531502E-4</v>
      </c>
      <c r="L1735" s="1">
        <v>3.1515378655755702E-4</v>
      </c>
      <c r="M1735" s="1">
        <v>3.5189215221399797E-2</v>
      </c>
      <c r="N1735" s="1">
        <v>1.19641716567789E-5</v>
      </c>
      <c r="O1735" s="1">
        <v>1.10070379242366E-5</v>
      </c>
      <c r="P1735" s="1">
        <v>3.2482606773738798E-7</v>
      </c>
      <c r="Q1735" s="1">
        <v>2.87209644125279E-7</v>
      </c>
      <c r="R1735" s="1">
        <v>1141.6753338645699</v>
      </c>
      <c r="S1735" s="1">
        <v>1544.1914130057301</v>
      </c>
      <c r="T1735" s="1">
        <v>2.3690695167106299</v>
      </c>
      <c r="U1735" s="1">
        <v>52317.2050726343</v>
      </c>
      <c r="V1735" s="1">
        <f t="shared" si="105"/>
        <v>0.13163963912232843</v>
      </c>
      <c r="W1735" s="1">
        <f t="shared" si="106"/>
        <v>1.9946495137741975</v>
      </c>
      <c r="X1735" s="1">
        <f t="shared" si="107"/>
        <v>651.81346605218482</v>
      </c>
    </row>
    <row r="1736" spans="1:24" hidden="1" x14ac:dyDescent="0.3">
      <c r="A1736" s="18" t="str">
        <f t="shared" si="104"/>
        <v>ConstMin - Excavators_2009_100</v>
      </c>
      <c r="B1736" s="1" t="s">
        <v>40</v>
      </c>
      <c r="C1736" s="1">
        <v>2020</v>
      </c>
      <c r="D1736" s="1" t="s">
        <v>87</v>
      </c>
      <c r="E1736" s="1">
        <v>2009</v>
      </c>
      <c r="F1736" s="1">
        <v>100</v>
      </c>
      <c r="G1736" s="1" t="s">
        <v>5</v>
      </c>
      <c r="H1736" s="1">
        <v>4.8462054678446203E-5</v>
      </c>
      <c r="I1736" s="1">
        <v>5.8639086160919903E-5</v>
      </c>
      <c r="J1736" s="1">
        <v>6.9785358736962496E-5</v>
      </c>
      <c r="K1736" s="1">
        <v>8.5870899545644895E-4</v>
      </c>
      <c r="L1736" s="1">
        <v>7.0697917028143202E-4</v>
      </c>
      <c r="M1736" s="1">
        <v>0.12408925980383401</v>
      </c>
      <c r="N1736" s="1">
        <v>4.9628997109308999E-5</v>
      </c>
      <c r="O1736" s="1">
        <v>4.5658677340564302E-5</v>
      </c>
      <c r="P1736" s="1">
        <v>1.1458128830927299E-6</v>
      </c>
      <c r="Q1736" s="1">
        <v>1.0127998571094799E-6</v>
      </c>
      <c r="R1736" s="1">
        <v>4025.93937444209</v>
      </c>
      <c r="S1736" s="1">
        <v>2410.7312996387</v>
      </c>
      <c r="T1736" s="1">
        <v>4.5486134720844102</v>
      </c>
      <c r="U1736" s="1">
        <v>204460.14835060699</v>
      </c>
      <c r="V1736" s="1">
        <f t="shared" si="105"/>
        <v>9.4965776289819628E-2</v>
      </c>
      <c r="W1736" s="1">
        <f t="shared" si="106"/>
        <v>1.1449500686668876</v>
      </c>
      <c r="X1736" s="1">
        <f t="shared" si="107"/>
        <v>529.99256024583201</v>
      </c>
    </row>
    <row r="1737" spans="1:24" hidden="1" x14ac:dyDescent="0.3">
      <c r="A1737" s="18" t="str">
        <f t="shared" si="104"/>
        <v>ConstMin - Excavators_2009_175</v>
      </c>
      <c r="B1737" s="1" t="s">
        <v>40</v>
      </c>
      <c r="C1737" s="1">
        <v>2020</v>
      </c>
      <c r="D1737" s="1" t="s">
        <v>87</v>
      </c>
      <c r="E1737" s="1">
        <v>2009</v>
      </c>
      <c r="F1737" s="1">
        <v>175</v>
      </c>
      <c r="G1737" s="1" t="s">
        <v>5</v>
      </c>
      <c r="H1737" s="1">
        <v>1.04945195542699E-4</v>
      </c>
      <c r="I1737" s="1">
        <v>1.26983686606666E-4</v>
      </c>
      <c r="J1737" s="1">
        <v>1.51121081581487E-4</v>
      </c>
      <c r="K1737" s="1">
        <v>1.6449977535525099E-3</v>
      </c>
      <c r="L1737" s="1">
        <v>1.29711141698165E-3</v>
      </c>
      <c r="M1737" s="1">
        <v>0.26871686975034698</v>
      </c>
      <c r="N1737" s="1">
        <v>8.7355203250912702E-5</v>
      </c>
      <c r="O1737" s="1">
        <v>8.0366786990839693E-5</v>
      </c>
      <c r="P1737" s="1">
        <v>2.48127236596495E-6</v>
      </c>
      <c r="Q1737" s="1">
        <v>2.1932309670981701E-6</v>
      </c>
      <c r="R1737" s="1">
        <v>8718.2229003135708</v>
      </c>
      <c r="S1737" s="1">
        <v>2968.4117633951701</v>
      </c>
      <c r="T1737" s="1">
        <v>6.4438690854529099</v>
      </c>
      <c r="U1737" s="1">
        <v>440110.69703750202</v>
      </c>
      <c r="V1737" s="1">
        <f t="shared" si="105"/>
        <v>9.553766171848628E-2</v>
      </c>
      <c r="W1737" s="1">
        <f t="shared" si="106"/>
        <v>0.97589694454715847</v>
      </c>
      <c r="X1737" s="1">
        <f t="shared" si="107"/>
        <v>460.6567458200517</v>
      </c>
    </row>
    <row r="1738" spans="1:24" hidden="1" x14ac:dyDescent="0.3">
      <c r="A1738" s="18" t="str">
        <f t="shared" ref="A1738:A1801" si="108">D1738&amp;"_"&amp;E1738&amp;"_"&amp;F1738</f>
        <v>ConstMin - Excavators_2009_300</v>
      </c>
      <c r="B1738" s="1" t="s">
        <v>40</v>
      </c>
      <c r="C1738" s="1">
        <v>2020</v>
      </c>
      <c r="D1738" s="1" t="s">
        <v>87</v>
      </c>
      <c r="E1738" s="1">
        <v>2009</v>
      </c>
      <c r="F1738" s="1">
        <v>300</v>
      </c>
      <c r="G1738" s="1" t="s">
        <v>5</v>
      </c>
      <c r="H1738" s="1">
        <v>7.4613899725140594E-5</v>
      </c>
      <c r="I1738" s="1">
        <v>9.0282818667420205E-5</v>
      </c>
      <c r="J1738" s="1">
        <v>1.07444015604202E-4</v>
      </c>
      <c r="K1738" s="1">
        <v>3.9843878323237298E-4</v>
      </c>
      <c r="L1738" s="1">
        <v>9.21708313062567E-4</v>
      </c>
      <c r="M1738" s="1">
        <v>0.19105222940718899</v>
      </c>
      <c r="N1738" s="1">
        <v>4.3905718082746403E-5</v>
      </c>
      <c r="O1738" s="1">
        <v>4.0393260636126699E-5</v>
      </c>
      <c r="P1738" s="1">
        <v>1.7641341897309001E-6</v>
      </c>
      <c r="Q1738" s="1">
        <v>1.5593426131313701E-6</v>
      </c>
      <c r="R1738" s="1">
        <v>6198.4791766932303</v>
      </c>
      <c r="S1738" s="1">
        <v>1452.33691660612</v>
      </c>
      <c r="T1738" s="1">
        <v>3.0324089813896</v>
      </c>
      <c r="U1738" s="1">
        <v>310981.64226828498</v>
      </c>
      <c r="V1738" s="1">
        <f t="shared" si="105"/>
        <v>9.6130003351270435E-2</v>
      </c>
      <c r="W1738" s="1">
        <f t="shared" si="106"/>
        <v>0.98140293503676679</v>
      </c>
      <c r="X1738" s="1">
        <f t="shared" si="107"/>
        <v>478.93833764487374</v>
      </c>
    </row>
    <row r="1739" spans="1:24" hidden="1" x14ac:dyDescent="0.3">
      <c r="A1739" s="18" t="str">
        <f t="shared" si="108"/>
        <v>ConstMin - Excavators_2009_600</v>
      </c>
      <c r="B1739" s="1" t="s">
        <v>40</v>
      </c>
      <c r="C1739" s="1">
        <v>2020</v>
      </c>
      <c r="D1739" s="1" t="s">
        <v>87</v>
      </c>
      <c r="E1739" s="1">
        <v>2009</v>
      </c>
      <c r="F1739" s="1">
        <v>600</v>
      </c>
      <c r="G1739" s="1" t="s">
        <v>5</v>
      </c>
      <c r="H1739" s="1">
        <v>9.8684834387535104E-5</v>
      </c>
      <c r="I1739" s="1">
        <v>1.19408649608917E-4</v>
      </c>
      <c r="J1739" s="1">
        <v>1.4210616151804999E-4</v>
      </c>
      <c r="K1739" s="1">
        <v>5.0521124854873399E-4</v>
      </c>
      <c r="L1739" s="1">
        <v>1.2190574753934999E-3</v>
      </c>
      <c r="M1739" s="1">
        <v>0.25268693484553301</v>
      </c>
      <c r="N1739" s="1">
        <v>5.7955806481236397E-5</v>
      </c>
      <c r="O1739" s="1">
        <v>5.3319341962737501E-5</v>
      </c>
      <c r="P1739" s="1">
        <v>2.3332554791037498E-6</v>
      </c>
      <c r="Q1739" s="1">
        <v>2.0623967933208799E-6</v>
      </c>
      <c r="R1739" s="1">
        <v>8198.1493161447706</v>
      </c>
      <c r="S1739" s="1">
        <v>1256.0494599731101</v>
      </c>
      <c r="T1739" s="1">
        <v>2.55859507804748</v>
      </c>
      <c r="U1739" s="1">
        <v>408216.07449126098</v>
      </c>
      <c r="V1739" s="1">
        <f t="shared" ref="V1739:V1802" si="109">IFERROR(CONVERT(I1739,"ton","g")*365/U1739,0)</f>
        <v>9.6857729776416379E-2</v>
      </c>
      <c r="W1739" s="1">
        <f t="shared" ref="W1739:W1802" si="110">IFERROR(CONVERT(L1739,"ton","g")*365/U1739,0)</f>
        <v>0.98883238291614117</v>
      </c>
      <c r="X1739" s="1">
        <f t="shared" ref="X1739:X1802" si="111">S1739/T1739</f>
        <v>490.91373259876235</v>
      </c>
    </row>
    <row r="1740" spans="1:24" hidden="1" x14ac:dyDescent="0.3">
      <c r="A1740" s="18" t="str">
        <f t="shared" si="108"/>
        <v>ConstMin - Excavators_2009_750</v>
      </c>
      <c r="B1740" s="1" t="s">
        <v>40</v>
      </c>
      <c r="C1740" s="1">
        <v>2020</v>
      </c>
      <c r="D1740" s="1" t="s">
        <v>87</v>
      </c>
      <c r="E1740" s="1">
        <v>2009</v>
      </c>
      <c r="F1740" s="1">
        <v>750</v>
      </c>
      <c r="G1740" s="1" t="s">
        <v>5</v>
      </c>
      <c r="H1740" s="1">
        <v>4.31712107951387E-6</v>
      </c>
      <c r="I1740" s="1">
        <v>5.2237165062117803E-6</v>
      </c>
      <c r="J1740" s="1">
        <v>6.21665435449997E-6</v>
      </c>
      <c r="K1740" s="1">
        <v>2.2101249338396302E-5</v>
      </c>
      <c r="L1740" s="1">
        <v>5.33295592663526E-5</v>
      </c>
      <c r="M1740" s="1">
        <v>1.1054181726196301E-2</v>
      </c>
      <c r="N1740" s="1">
        <v>2.5353666081844799E-6</v>
      </c>
      <c r="O1740" s="1">
        <v>2.3325372795297199E-6</v>
      </c>
      <c r="P1740" s="1">
        <v>1.02071878371641E-7</v>
      </c>
      <c r="Q1740" s="1">
        <v>9.0222745227528404E-8</v>
      </c>
      <c r="R1740" s="1">
        <v>358.640752101229</v>
      </c>
      <c r="S1740" s="1">
        <v>28.327968970192099</v>
      </c>
      <c r="T1740" s="1">
        <v>9.4762780668425195E-2</v>
      </c>
      <c r="U1740" s="1">
        <v>18129.900140922899</v>
      </c>
      <c r="V1740" s="1">
        <f t="shared" si="109"/>
        <v>9.5405362977486155E-2</v>
      </c>
      <c r="W1740" s="1">
        <f t="shared" si="110"/>
        <v>0.974004993032341</v>
      </c>
      <c r="X1740" s="1">
        <f t="shared" si="111"/>
        <v>298.93560288518353</v>
      </c>
    </row>
    <row r="1741" spans="1:24" hidden="1" x14ac:dyDescent="0.3">
      <c r="A1741" s="18" t="str">
        <f t="shared" si="108"/>
        <v>ConstMin - Excavators_2010_50</v>
      </c>
      <c r="B1741" s="1" t="s">
        <v>40</v>
      </c>
      <c r="C1741" s="1">
        <v>2020</v>
      </c>
      <c r="D1741" s="1" t="s">
        <v>87</v>
      </c>
      <c r="E1741" s="1">
        <v>2010</v>
      </c>
      <c r="F1741" s="1">
        <v>50</v>
      </c>
      <c r="G1741" s="1" t="s">
        <v>5</v>
      </c>
      <c r="H1741" s="1">
        <v>1.8260286501800499E-5</v>
      </c>
      <c r="I1741" s="1">
        <v>2.2094946667178701E-5</v>
      </c>
      <c r="J1741" s="1">
        <v>2.6294812562592799E-5</v>
      </c>
      <c r="K1741" s="1">
        <v>3.10479125171503E-4</v>
      </c>
      <c r="L1741" s="1">
        <v>3.4798843180149297E-4</v>
      </c>
      <c r="M1741" s="1">
        <v>3.9177913155547202E-2</v>
      </c>
      <c r="N1741" s="1">
        <v>1.23440981072766E-5</v>
      </c>
      <c r="O1741" s="1">
        <v>1.1356570258694399E-5</v>
      </c>
      <c r="P1741" s="1">
        <v>3.6167142748109901E-7</v>
      </c>
      <c r="Q1741" s="1">
        <v>3.1976486046022799E-7</v>
      </c>
      <c r="R1741" s="1">
        <v>1271.08424557236</v>
      </c>
      <c r="S1741" s="1">
        <v>1688.68519502906</v>
      </c>
      <c r="T1741" s="1">
        <v>2.74812063938433</v>
      </c>
      <c r="U1741" s="1">
        <v>56541.838771490497</v>
      </c>
      <c r="V1741" s="1">
        <f t="shared" si="109"/>
        <v>0.12939325271917129</v>
      </c>
      <c r="W1741" s="1">
        <f t="shared" si="110"/>
        <v>2.037902864292735</v>
      </c>
      <c r="X1741" s="1">
        <f t="shared" si="111"/>
        <v>614.48728663068493</v>
      </c>
    </row>
    <row r="1742" spans="1:24" hidden="1" x14ac:dyDescent="0.3">
      <c r="A1742" s="18" t="str">
        <f t="shared" si="108"/>
        <v>ConstMin - Excavators_2010_100</v>
      </c>
      <c r="B1742" s="1" t="s">
        <v>40</v>
      </c>
      <c r="C1742" s="1">
        <v>2020</v>
      </c>
      <c r="D1742" s="1" t="s">
        <v>87</v>
      </c>
      <c r="E1742" s="1">
        <v>2010</v>
      </c>
      <c r="F1742" s="1">
        <v>100</v>
      </c>
      <c r="G1742" s="1" t="s">
        <v>5</v>
      </c>
      <c r="H1742" s="1">
        <v>4.7519213355216798E-5</v>
      </c>
      <c r="I1742" s="1">
        <v>5.7498248159812297E-5</v>
      </c>
      <c r="J1742" s="1">
        <v>6.8427667231512202E-5</v>
      </c>
      <c r="K1742" s="1">
        <v>8.68069224632028E-4</v>
      </c>
      <c r="L1742" s="1">
        <v>7.1804465624471204E-4</v>
      </c>
      <c r="M1742" s="1">
        <v>0.12672414848979899</v>
      </c>
      <c r="N1742" s="1">
        <v>4.9930868222136998E-5</v>
      </c>
      <c r="O1742" s="1">
        <v>4.59363987643661E-5</v>
      </c>
      <c r="P1742" s="1">
        <v>1.17020202091757E-6</v>
      </c>
      <c r="Q1742" s="1">
        <v>1.0343054643543301E-6</v>
      </c>
      <c r="R1742" s="1">
        <v>4111.4254360470004</v>
      </c>
      <c r="S1742" s="1">
        <v>2483.7709509760198</v>
      </c>
      <c r="T1742" s="1">
        <v>5.11719015609496</v>
      </c>
      <c r="U1742" s="1">
        <v>209326.69625725699</v>
      </c>
      <c r="V1742" s="1">
        <f t="shared" si="109"/>
        <v>9.0953327968122707E-2</v>
      </c>
      <c r="W1742" s="1">
        <f t="shared" si="110"/>
        <v>1.1358354942164977</v>
      </c>
      <c r="X1742" s="1">
        <f t="shared" si="111"/>
        <v>485.37788810088699</v>
      </c>
    </row>
    <row r="1743" spans="1:24" hidden="1" x14ac:dyDescent="0.3">
      <c r="A1743" s="18" t="str">
        <f t="shared" si="108"/>
        <v>ConstMin - Excavators_2010_175</v>
      </c>
      <c r="B1743" s="1" t="s">
        <v>40</v>
      </c>
      <c r="C1743" s="1">
        <v>2020</v>
      </c>
      <c r="D1743" s="1" t="s">
        <v>87</v>
      </c>
      <c r="E1743" s="1">
        <v>2010</v>
      </c>
      <c r="F1743" s="1">
        <v>175</v>
      </c>
      <c r="G1743" s="1" t="s">
        <v>5</v>
      </c>
      <c r="H1743" s="1">
        <v>1.3246447252752299E-4</v>
      </c>
      <c r="I1743" s="1">
        <v>1.60282011758302E-4</v>
      </c>
      <c r="J1743" s="1">
        <v>1.9074884043963301E-4</v>
      </c>
      <c r="K1743" s="1">
        <v>2.1407150329617302E-3</v>
      </c>
      <c r="L1743" s="1">
        <v>1.6959226351390901E-3</v>
      </c>
      <c r="M1743" s="1">
        <v>0.35325600532816698</v>
      </c>
      <c r="N1743" s="1">
        <v>1.12394391984926E-4</v>
      </c>
      <c r="O1743" s="1">
        <v>1.03402840626131E-4</v>
      </c>
      <c r="P1743" s="1">
        <v>3.2620530203804401E-6</v>
      </c>
      <c r="Q1743" s="1">
        <v>2.8832280270268801E-6</v>
      </c>
      <c r="R1743" s="1">
        <v>11461.0020509192</v>
      </c>
      <c r="S1743" s="1">
        <v>3911.5851481751101</v>
      </c>
      <c r="T1743" s="1">
        <v>8.7181758214951195</v>
      </c>
      <c r="U1743" s="1">
        <v>581040.46342348994</v>
      </c>
      <c r="V1743" s="1">
        <f t="shared" si="109"/>
        <v>9.1341262056036238E-2</v>
      </c>
      <c r="W1743" s="1">
        <f t="shared" si="110"/>
        <v>0.96646973758101418</v>
      </c>
      <c r="X1743" s="1">
        <f t="shared" si="111"/>
        <v>448.67013791243943</v>
      </c>
    </row>
    <row r="1744" spans="1:24" hidden="1" x14ac:dyDescent="0.3">
      <c r="A1744" s="18" t="str">
        <f t="shared" si="108"/>
        <v>ConstMin - Excavators_2010_300</v>
      </c>
      <c r="B1744" s="1" t="s">
        <v>40</v>
      </c>
      <c r="C1744" s="1">
        <v>2020</v>
      </c>
      <c r="D1744" s="1" t="s">
        <v>87</v>
      </c>
      <c r="E1744" s="1">
        <v>2010</v>
      </c>
      <c r="F1744" s="1">
        <v>300</v>
      </c>
      <c r="G1744" s="1" t="s">
        <v>5</v>
      </c>
      <c r="H1744" s="1">
        <v>1.5153270593116599E-4</v>
      </c>
      <c r="I1744" s="1">
        <v>1.83354574176712E-4</v>
      </c>
      <c r="J1744" s="1">
        <v>2.1820709654087999E-4</v>
      </c>
      <c r="K1744" s="1">
        <v>8.3427519102565904E-4</v>
      </c>
      <c r="L1744" s="1">
        <v>1.9390346223250501E-3</v>
      </c>
      <c r="M1744" s="1">
        <v>0.40410713418037197</v>
      </c>
      <c r="N1744" s="1">
        <v>9.1305638008728701E-5</v>
      </c>
      <c r="O1744" s="1">
        <v>8.4001186968030397E-5</v>
      </c>
      <c r="P1744" s="1">
        <v>3.7316248775042801E-6</v>
      </c>
      <c r="Q1744" s="1">
        <v>3.29826810476435E-6</v>
      </c>
      <c r="R1744" s="1">
        <v>13110.810924020299</v>
      </c>
      <c r="S1744" s="1">
        <v>3064.7057176184699</v>
      </c>
      <c r="T1744" s="1">
        <v>6.6333946467897604</v>
      </c>
      <c r="U1744" s="1">
        <v>660531.64516728395</v>
      </c>
      <c r="V1744" s="1">
        <f t="shared" si="109"/>
        <v>9.1915069649642106E-2</v>
      </c>
      <c r="W1744" s="1">
        <f t="shared" si="110"/>
        <v>0.97203193955938472</v>
      </c>
      <c r="X1744" s="1">
        <f t="shared" si="111"/>
        <v>462.01166684717577</v>
      </c>
    </row>
    <row r="1745" spans="1:24" hidden="1" x14ac:dyDescent="0.3">
      <c r="A1745" s="18" t="str">
        <f t="shared" si="108"/>
        <v>ConstMin - Excavators_2010_600</v>
      </c>
      <c r="B1745" s="1" t="s">
        <v>40</v>
      </c>
      <c r="C1745" s="1">
        <v>2020</v>
      </c>
      <c r="D1745" s="1" t="s">
        <v>87</v>
      </c>
      <c r="E1745" s="1">
        <v>2010</v>
      </c>
      <c r="F1745" s="1">
        <v>600</v>
      </c>
      <c r="G1745" s="1" t="s">
        <v>5</v>
      </c>
      <c r="H1745" s="1">
        <v>1.7395850113195301E-4</v>
      </c>
      <c r="I1745" s="1">
        <v>2.10489786369663E-4</v>
      </c>
      <c r="J1745" s="1">
        <v>2.5050024163001202E-4</v>
      </c>
      <c r="K1745" s="1">
        <v>9.2022698931393905E-4</v>
      </c>
      <c r="L1745" s="1">
        <v>2.2259983709117699E-3</v>
      </c>
      <c r="M1745" s="1">
        <v>0.46391220249626602</v>
      </c>
      <c r="N1745" s="1">
        <v>1.04621441686356E-4</v>
      </c>
      <c r="O1745" s="1">
        <v>9.6251726351448196E-5</v>
      </c>
      <c r="P1745" s="1">
        <v>4.2838796185176203E-6</v>
      </c>
      <c r="Q1745" s="1">
        <v>3.7863890327198699E-6</v>
      </c>
      <c r="R1745" s="1">
        <v>15051.120502019099</v>
      </c>
      <c r="S1745" s="1">
        <v>2220.6802242342001</v>
      </c>
      <c r="T1745" s="1">
        <v>4.1695623494107101</v>
      </c>
      <c r="U1745" s="1">
        <v>770805.03123840701</v>
      </c>
      <c r="V1745" s="1">
        <f t="shared" si="109"/>
        <v>9.0422203734157228E-2</v>
      </c>
      <c r="W1745" s="1">
        <f t="shared" si="110"/>
        <v>0.95624439398212879</v>
      </c>
      <c r="X1745" s="1">
        <f t="shared" si="111"/>
        <v>532.59312084589692</v>
      </c>
    </row>
    <row r="1746" spans="1:24" hidden="1" x14ac:dyDescent="0.3">
      <c r="A1746" s="18" t="str">
        <f t="shared" si="108"/>
        <v>ConstMin - Excavators_2011_50</v>
      </c>
      <c r="B1746" s="1" t="s">
        <v>40</v>
      </c>
      <c r="C1746" s="1">
        <v>2020</v>
      </c>
      <c r="D1746" s="1" t="s">
        <v>87</v>
      </c>
      <c r="E1746" s="1">
        <v>2011</v>
      </c>
      <c r="F1746" s="1">
        <v>50</v>
      </c>
      <c r="G1746" s="1" t="s">
        <v>5</v>
      </c>
      <c r="H1746" s="1">
        <v>2.2283501784969698E-5</v>
      </c>
      <c r="I1746" s="1">
        <v>2.69630371598134E-5</v>
      </c>
      <c r="J1746" s="1">
        <v>3.2088242570356402E-5</v>
      </c>
      <c r="K1746" s="1">
        <v>3.8780857816258298E-4</v>
      </c>
      <c r="L1746" s="1">
        <v>4.4361881503560997E-4</v>
      </c>
      <c r="M1746" s="1">
        <v>5.0390028995716298E-2</v>
      </c>
      <c r="N1746" s="1">
        <v>1.74184535512167E-5</v>
      </c>
      <c r="O1746" s="1">
        <v>1.6024977267119399E-5</v>
      </c>
      <c r="P1746" s="1">
        <v>4.6521230223235798E-7</v>
      </c>
      <c r="Q1746" s="1">
        <v>4.1127664269480398E-7</v>
      </c>
      <c r="R1746" s="1">
        <v>1634.8489960681</v>
      </c>
      <c r="S1746" s="1">
        <v>2105.7828277021199</v>
      </c>
      <c r="T1746" s="1">
        <v>3.6009856654001502</v>
      </c>
      <c r="U1746" s="1">
        <v>74201.137007714104</v>
      </c>
      <c r="V1746" s="1">
        <f t="shared" si="109"/>
        <v>0.12032250107307432</v>
      </c>
      <c r="W1746" s="1">
        <f t="shared" si="110"/>
        <v>1.9796481023923176</v>
      </c>
      <c r="X1746" s="1">
        <f t="shared" si="111"/>
        <v>584.77956408863417</v>
      </c>
    </row>
    <row r="1747" spans="1:24" hidden="1" x14ac:dyDescent="0.3">
      <c r="A1747" s="18" t="str">
        <f t="shared" si="108"/>
        <v>ConstMin - Excavators_2011_100</v>
      </c>
      <c r="B1747" s="1" t="s">
        <v>40</v>
      </c>
      <c r="C1747" s="1">
        <v>2020</v>
      </c>
      <c r="D1747" s="1" t="s">
        <v>87</v>
      </c>
      <c r="E1747" s="1">
        <v>2011</v>
      </c>
      <c r="F1747" s="1">
        <v>100</v>
      </c>
      <c r="G1747" s="1" t="s">
        <v>5</v>
      </c>
      <c r="H1747" s="1">
        <v>2.3525631456244501E-5</v>
      </c>
      <c r="I1747" s="1">
        <v>2.8466014062055799E-5</v>
      </c>
      <c r="J1747" s="1">
        <v>3.3876909296992098E-5</v>
      </c>
      <c r="K1747" s="1">
        <v>4.4474646864330698E-4</v>
      </c>
      <c r="L1747" s="1">
        <v>3.6975613982035999E-4</v>
      </c>
      <c r="M1747" s="1">
        <v>6.5640892046102406E-2</v>
      </c>
      <c r="N1747" s="1">
        <v>2.7102374353881701E-5</v>
      </c>
      <c r="O1747" s="1">
        <v>2.49341844055711E-5</v>
      </c>
      <c r="P1747" s="1">
        <v>6.0617683038970602E-7</v>
      </c>
      <c r="Q1747" s="1">
        <v>5.3575213672744802E-7</v>
      </c>
      <c r="R1747" s="1">
        <v>2129.6464519142801</v>
      </c>
      <c r="S1747" s="1">
        <v>1318.5189736349801</v>
      </c>
      <c r="T1747" s="1">
        <v>2.2743067360421998</v>
      </c>
      <c r="U1747" s="1">
        <v>110865.470366475</v>
      </c>
      <c r="V1747" s="1">
        <f t="shared" si="109"/>
        <v>8.5019580220343963E-2</v>
      </c>
      <c r="W1747" s="1">
        <f t="shared" si="110"/>
        <v>1.1043524296338203</v>
      </c>
      <c r="X1747" s="1">
        <f t="shared" si="111"/>
        <v>579.74544626706631</v>
      </c>
    </row>
    <row r="1748" spans="1:24" hidden="1" x14ac:dyDescent="0.3">
      <c r="A1748" s="18" t="str">
        <f t="shared" si="108"/>
        <v>ConstMin - Excavators_2011_175</v>
      </c>
      <c r="B1748" s="1" t="s">
        <v>40</v>
      </c>
      <c r="C1748" s="1">
        <v>2020</v>
      </c>
      <c r="D1748" s="1" t="s">
        <v>87</v>
      </c>
      <c r="E1748" s="1">
        <v>2011</v>
      </c>
      <c r="F1748" s="1">
        <v>175</v>
      </c>
      <c r="G1748" s="1" t="s">
        <v>5</v>
      </c>
      <c r="H1748" s="1">
        <v>1.20196117331084E-4</v>
      </c>
      <c r="I1748" s="1">
        <v>1.45437301970611E-4</v>
      </c>
      <c r="J1748" s="1">
        <v>1.73082408956761E-4</v>
      </c>
      <c r="K1748" s="1">
        <v>2.0102642431146498E-3</v>
      </c>
      <c r="L1748" s="1">
        <v>1.6006801747829799E-3</v>
      </c>
      <c r="M1748" s="1">
        <v>0.33536954690311299</v>
      </c>
      <c r="N1748" s="1">
        <v>1.11006908434392E-4</v>
      </c>
      <c r="O1748" s="1">
        <v>1.0212635575964E-4</v>
      </c>
      <c r="P1748" s="1">
        <v>3.0970518927161798E-6</v>
      </c>
      <c r="Q1748" s="1">
        <v>2.7372411578511999E-6</v>
      </c>
      <c r="R1748" s="1">
        <v>10880.6956057314</v>
      </c>
      <c r="S1748" s="1">
        <v>3852.0752730623599</v>
      </c>
      <c r="T1748" s="1">
        <v>7.4862596728055903</v>
      </c>
      <c r="U1748" s="1">
        <v>555527.76691138605</v>
      </c>
      <c r="V1748" s="1">
        <f t="shared" si="109"/>
        <v>8.6687931232387869E-2</v>
      </c>
      <c r="W1748" s="1">
        <f t="shared" si="110"/>
        <v>0.95408571966408706</v>
      </c>
      <c r="X1748" s="1">
        <f t="shared" si="111"/>
        <v>514.55271943816183</v>
      </c>
    </row>
    <row r="1749" spans="1:24" hidden="1" x14ac:dyDescent="0.3">
      <c r="A1749" s="18" t="str">
        <f t="shared" si="108"/>
        <v>ConstMin - Excavators_2011_300</v>
      </c>
      <c r="B1749" s="1" t="s">
        <v>40</v>
      </c>
      <c r="C1749" s="1">
        <v>2020</v>
      </c>
      <c r="D1749" s="1" t="s">
        <v>87</v>
      </c>
      <c r="E1749" s="1">
        <v>2011</v>
      </c>
      <c r="F1749" s="1">
        <v>300</v>
      </c>
      <c r="G1749" s="1" t="s">
        <v>5</v>
      </c>
      <c r="H1749" s="1">
        <v>6.7066919428303794E-5</v>
      </c>
      <c r="I1749" s="1">
        <v>8.1150972508247605E-5</v>
      </c>
      <c r="J1749" s="1">
        <v>9.6576363976757498E-5</v>
      </c>
      <c r="K1749" s="1">
        <v>5.30875053477329E-4</v>
      </c>
      <c r="L1749" s="1">
        <v>6.8796022552657999E-4</v>
      </c>
      <c r="M1749" s="1">
        <v>0.259964778876421</v>
      </c>
      <c r="N1749" s="1">
        <v>5.2192845353119898E-6</v>
      </c>
      <c r="O1749" s="1">
        <v>4.80174177248703E-6</v>
      </c>
      <c r="P1749" s="1">
        <v>2.4014912938172198E-6</v>
      </c>
      <c r="Q1749" s="1">
        <v>2.1217975779351199E-6</v>
      </c>
      <c r="R1749" s="1">
        <v>8434.2709506143201</v>
      </c>
      <c r="S1749" s="1">
        <v>1966.99692002353</v>
      </c>
      <c r="T1749" s="1">
        <v>3.9800367880738499</v>
      </c>
      <c r="U1749" s="1">
        <v>424730.83494507999</v>
      </c>
      <c r="V1749" s="1">
        <f t="shared" si="109"/>
        <v>6.3265732108627806E-2</v>
      </c>
      <c r="W1749" s="1">
        <f t="shared" si="110"/>
        <v>0.53633747057229986</v>
      </c>
      <c r="X1749" s="1">
        <f t="shared" si="111"/>
        <v>494.21576351194074</v>
      </c>
    </row>
    <row r="1750" spans="1:24" hidden="1" x14ac:dyDescent="0.3">
      <c r="A1750" s="18" t="str">
        <f t="shared" si="108"/>
        <v>ConstMin - Excavators_2011_600</v>
      </c>
      <c r="B1750" s="1" t="s">
        <v>40</v>
      </c>
      <c r="C1750" s="1">
        <v>2020</v>
      </c>
      <c r="D1750" s="1" t="s">
        <v>87</v>
      </c>
      <c r="E1750" s="1">
        <v>2011</v>
      </c>
      <c r="F1750" s="1">
        <v>600</v>
      </c>
      <c r="G1750" s="1" t="s">
        <v>5</v>
      </c>
      <c r="H1750" s="1">
        <v>6.3489527755466297E-5</v>
      </c>
      <c r="I1750" s="1">
        <v>7.68223285841142E-5</v>
      </c>
      <c r="J1750" s="1">
        <v>9.1424919967871506E-5</v>
      </c>
      <c r="K1750" s="1">
        <v>4.8403961506081501E-4</v>
      </c>
      <c r="L1750" s="1">
        <v>6.5126399431421301E-4</v>
      </c>
      <c r="M1750" s="1">
        <v>0.24609809403222199</v>
      </c>
      <c r="N1750" s="1">
        <v>4.94088461484516E-6</v>
      </c>
      <c r="O1750" s="1">
        <v>4.5456138456575503E-6</v>
      </c>
      <c r="P1750" s="1">
        <v>2.2733942374722101E-6</v>
      </c>
      <c r="Q1750" s="1">
        <v>2.0086195603453001E-6</v>
      </c>
      <c r="R1750" s="1">
        <v>7984.3816322680595</v>
      </c>
      <c r="S1750" s="1">
        <v>1222.22501941168</v>
      </c>
      <c r="T1750" s="1">
        <v>2.3690695167106299</v>
      </c>
      <c r="U1750" s="1">
        <v>405237.17186622199</v>
      </c>
      <c r="V1750" s="1">
        <f t="shared" si="109"/>
        <v>6.2772119372874594E-2</v>
      </c>
      <c r="W1750" s="1">
        <f t="shared" si="110"/>
        <v>0.53215285123237688</v>
      </c>
      <c r="X1750" s="1">
        <f t="shared" si="111"/>
        <v>515.9093098748308</v>
      </c>
    </row>
    <row r="1751" spans="1:24" hidden="1" x14ac:dyDescent="0.3">
      <c r="A1751" s="18" t="str">
        <f t="shared" si="108"/>
        <v>ConstMin - Excavators_2011_9999</v>
      </c>
      <c r="B1751" s="1" t="s">
        <v>40</v>
      </c>
      <c r="C1751" s="1">
        <v>2020</v>
      </c>
      <c r="D1751" s="1" t="s">
        <v>87</v>
      </c>
      <c r="E1751" s="1">
        <v>2011</v>
      </c>
      <c r="F1751" s="1">
        <v>9999</v>
      </c>
      <c r="G1751" s="1" t="s">
        <v>5</v>
      </c>
      <c r="H1751" s="1">
        <v>4.5872903130326497E-6</v>
      </c>
      <c r="I1751" s="1">
        <v>5.5506212787695101E-6</v>
      </c>
      <c r="J1751" s="1">
        <v>6.6056980507670201E-6</v>
      </c>
      <c r="K1751" s="1">
        <v>3.4973172990743501E-5</v>
      </c>
      <c r="L1751" s="1">
        <v>8.1578836264939604E-5</v>
      </c>
      <c r="M1751" s="1">
        <v>1.7781253739324199E-2</v>
      </c>
      <c r="N1751" s="1">
        <v>2.1886738169921401E-6</v>
      </c>
      <c r="O1751" s="1">
        <v>2.0135799116327702E-6</v>
      </c>
      <c r="P1751" s="1">
        <v>1.64258890118499E-7</v>
      </c>
      <c r="Q1751" s="1">
        <v>1.4512820267349601E-7</v>
      </c>
      <c r="R1751" s="1">
        <v>576.89319502153103</v>
      </c>
      <c r="S1751" s="1">
        <v>29.2792813609822</v>
      </c>
      <c r="T1751" s="1">
        <v>9.4762780668425195E-2</v>
      </c>
      <c r="U1751" s="1">
        <v>29250.002079621201</v>
      </c>
      <c r="V1751" s="1">
        <f t="shared" si="109"/>
        <v>6.283538720400432E-2</v>
      </c>
      <c r="W1751" s="1">
        <f t="shared" si="110"/>
        <v>0.92350702865750467</v>
      </c>
      <c r="X1751" s="1">
        <f t="shared" si="111"/>
        <v>308.97448507162693</v>
      </c>
    </row>
    <row r="1752" spans="1:24" hidden="1" x14ac:dyDescent="0.3">
      <c r="A1752" s="18" t="str">
        <f t="shared" si="108"/>
        <v>ConstMin - Excavators_2012_50</v>
      </c>
      <c r="B1752" s="1" t="s">
        <v>40</v>
      </c>
      <c r="C1752" s="1">
        <v>2020</v>
      </c>
      <c r="D1752" s="1" t="s">
        <v>87</v>
      </c>
      <c r="E1752" s="1">
        <v>2012</v>
      </c>
      <c r="F1752" s="1">
        <v>50</v>
      </c>
      <c r="G1752" s="1" t="s">
        <v>5</v>
      </c>
      <c r="H1752" s="1">
        <v>2.17209326561701E-5</v>
      </c>
      <c r="I1752" s="1">
        <v>2.62823285139658E-5</v>
      </c>
      <c r="J1752" s="1">
        <v>3.1278143024884899E-5</v>
      </c>
      <c r="K1752" s="1">
        <v>3.8834144570749901E-4</v>
      </c>
      <c r="L1752" s="1">
        <v>4.5435483301775202E-4</v>
      </c>
      <c r="M1752" s="1">
        <v>5.2103108105174198E-2</v>
      </c>
      <c r="N1752" s="1">
        <v>1.7541972747457999E-5</v>
      </c>
      <c r="O1752" s="1">
        <v>1.61386149276614E-5</v>
      </c>
      <c r="P1752" s="1">
        <v>4.8106744521646404E-7</v>
      </c>
      <c r="Q1752" s="1">
        <v>4.2525856409572898E-7</v>
      </c>
      <c r="R1752" s="1">
        <v>1690.4279611550301</v>
      </c>
      <c r="S1752" s="1">
        <v>2254.1875606653598</v>
      </c>
      <c r="T1752" s="1">
        <v>3.6957484460685799</v>
      </c>
      <c r="U1752" s="1">
        <v>77162.574192006694</v>
      </c>
      <c r="V1752" s="1">
        <f t="shared" si="109"/>
        <v>0.11278354276486011</v>
      </c>
      <c r="W1752" s="1">
        <f t="shared" si="110"/>
        <v>1.9497415426052833</v>
      </c>
      <c r="X1752" s="1">
        <f t="shared" si="111"/>
        <v>609.94074503725847</v>
      </c>
    </row>
    <row r="1753" spans="1:24" hidden="1" x14ac:dyDescent="0.3">
      <c r="A1753" s="18" t="str">
        <f t="shared" si="108"/>
        <v>ConstMin - Excavators_2012_100</v>
      </c>
      <c r="B1753" s="1" t="s">
        <v>40</v>
      </c>
      <c r="C1753" s="1">
        <v>2020</v>
      </c>
      <c r="D1753" s="1" t="s">
        <v>87</v>
      </c>
      <c r="E1753" s="1">
        <v>2012</v>
      </c>
      <c r="F1753" s="1">
        <v>100</v>
      </c>
      <c r="G1753" s="1" t="s">
        <v>5</v>
      </c>
      <c r="H1753" s="1">
        <v>5.8897167781630198E-5</v>
      </c>
      <c r="I1753" s="1">
        <v>7.1265573015772503E-5</v>
      </c>
      <c r="J1753" s="1">
        <v>8.4811921605547396E-5</v>
      </c>
      <c r="K1753" s="1">
        <v>1.2656023364845601E-3</v>
      </c>
      <c r="L1753" s="1">
        <v>9.2728789770054199E-4</v>
      </c>
      <c r="M1753" s="1">
        <v>0.18900229011144301</v>
      </c>
      <c r="N1753" s="1">
        <v>2.9212059916111902E-5</v>
      </c>
      <c r="O1753" s="1">
        <v>2.68750951228229E-5</v>
      </c>
      <c r="P1753" s="1">
        <v>1.7456529863023899E-6</v>
      </c>
      <c r="Q1753" s="1">
        <v>1.5426112841743301E-6</v>
      </c>
      <c r="R1753" s="1">
        <v>6131.9711538473903</v>
      </c>
      <c r="S1753" s="1">
        <v>4020.1404621019301</v>
      </c>
      <c r="T1753" s="1">
        <v>7.2019713308003102</v>
      </c>
      <c r="U1753" s="1">
        <v>311349.29947278899</v>
      </c>
      <c r="V1753" s="1">
        <f t="shared" si="109"/>
        <v>7.579149771465582E-2</v>
      </c>
      <c r="W1753" s="1">
        <f t="shared" si="110"/>
        <v>0.98617797633991</v>
      </c>
      <c r="X1753" s="1">
        <f t="shared" si="111"/>
        <v>558.20000905990787</v>
      </c>
    </row>
    <row r="1754" spans="1:24" hidden="1" x14ac:dyDescent="0.3">
      <c r="A1754" s="18" t="str">
        <f t="shared" si="108"/>
        <v>ConstMin - Excavators_2012_175</v>
      </c>
      <c r="B1754" s="1" t="s">
        <v>40</v>
      </c>
      <c r="C1754" s="1">
        <v>2020</v>
      </c>
      <c r="D1754" s="1" t="s">
        <v>87</v>
      </c>
      <c r="E1754" s="1">
        <v>2012</v>
      </c>
      <c r="F1754" s="1">
        <v>175</v>
      </c>
      <c r="G1754" s="1" t="s">
        <v>5</v>
      </c>
      <c r="H1754" s="1">
        <v>1.4481423253524399E-4</v>
      </c>
      <c r="I1754" s="1">
        <v>1.7522522136764599E-4</v>
      </c>
      <c r="J1754" s="1">
        <v>2.08532494850752E-4</v>
      </c>
      <c r="K1754" s="1">
        <v>2.8581167229586001E-3</v>
      </c>
      <c r="L1754" s="1">
        <v>2.11576756289802E-3</v>
      </c>
      <c r="M1754" s="1">
        <v>0.48243591546298398</v>
      </c>
      <c r="N1754" s="1">
        <v>1.01186076308425E-5</v>
      </c>
      <c r="O1754" s="1">
        <v>9.3091190203751495E-6</v>
      </c>
      <c r="P1754" s="1">
        <v>4.4560148591580801E-6</v>
      </c>
      <c r="Q1754" s="1">
        <v>3.93757708779802E-6</v>
      </c>
      <c r="R1754" s="1">
        <v>15652.1019690007</v>
      </c>
      <c r="S1754" s="1">
        <v>5382.1027015830005</v>
      </c>
      <c r="T1754" s="1">
        <v>9.9500919701846495</v>
      </c>
      <c r="U1754" s="1">
        <v>791117.83901173295</v>
      </c>
      <c r="V1754" s="1">
        <f t="shared" si="109"/>
        <v>7.3340529378714825E-2</v>
      </c>
      <c r="W1754" s="1">
        <f t="shared" si="110"/>
        <v>0.88555467012185118</v>
      </c>
      <c r="X1754" s="1">
        <f t="shared" si="111"/>
        <v>540.90984462358915</v>
      </c>
    </row>
    <row r="1755" spans="1:24" hidden="1" x14ac:dyDescent="0.3">
      <c r="A1755" s="18" t="str">
        <f t="shared" si="108"/>
        <v>ConstMin - Excavators_2012_300</v>
      </c>
      <c r="B1755" s="1" t="s">
        <v>40</v>
      </c>
      <c r="C1755" s="1">
        <v>2020</v>
      </c>
      <c r="D1755" s="1" t="s">
        <v>87</v>
      </c>
      <c r="E1755" s="1">
        <v>2012</v>
      </c>
      <c r="F1755" s="1">
        <v>300</v>
      </c>
      <c r="G1755" s="1" t="s">
        <v>5</v>
      </c>
      <c r="H1755" s="1">
        <v>1.5935176260118501E-4</v>
      </c>
      <c r="I1755" s="1">
        <v>1.92815632747434E-4</v>
      </c>
      <c r="J1755" s="1">
        <v>2.29466538145706E-4</v>
      </c>
      <c r="K1755" s="1">
        <v>1.31223250393014E-3</v>
      </c>
      <c r="L1755" s="1">
        <v>1.70999496547401E-3</v>
      </c>
      <c r="M1755" s="1">
        <v>0.650155129638742</v>
      </c>
      <c r="N1755" s="1">
        <v>1.2849932003854399E-5</v>
      </c>
      <c r="O1755" s="1">
        <v>1.18219374435461E-5</v>
      </c>
      <c r="P1755" s="1">
        <v>6.0062260429491E-6</v>
      </c>
      <c r="Q1755" s="1">
        <v>5.3064787672846603E-6</v>
      </c>
      <c r="R1755" s="1">
        <v>21093.567163233402</v>
      </c>
      <c r="S1755" s="1">
        <v>4806.0301982712599</v>
      </c>
      <c r="T1755" s="1">
        <v>8.90770138283197</v>
      </c>
      <c r="U1755" s="1">
        <v>1064382.30497458</v>
      </c>
      <c r="V1755" s="1">
        <f t="shared" si="109"/>
        <v>5.9983692493012906E-2</v>
      </c>
      <c r="W1755" s="1">
        <f t="shared" si="110"/>
        <v>0.53196834049213404</v>
      </c>
      <c r="X1755" s="1">
        <f t="shared" si="111"/>
        <v>539.53651921179562</v>
      </c>
    </row>
    <row r="1756" spans="1:24" hidden="1" x14ac:dyDescent="0.3">
      <c r="A1756" s="18" t="str">
        <f t="shared" si="108"/>
        <v>ConstMin - Excavators_2012_600</v>
      </c>
      <c r="B1756" s="1" t="s">
        <v>40</v>
      </c>
      <c r="C1756" s="1">
        <v>2020</v>
      </c>
      <c r="D1756" s="1" t="s">
        <v>87</v>
      </c>
      <c r="E1756" s="1">
        <v>2012</v>
      </c>
      <c r="F1756" s="1">
        <v>600</v>
      </c>
      <c r="G1756" s="1" t="s">
        <v>5</v>
      </c>
      <c r="H1756" s="1">
        <v>2.6327652980204398E-4</v>
      </c>
      <c r="I1756" s="1">
        <v>3.1856460106047301E-4</v>
      </c>
      <c r="J1756" s="1">
        <v>3.79118202914943E-4</v>
      </c>
      <c r="K1756" s="1">
        <v>2.0936140689221398E-3</v>
      </c>
      <c r="L1756" s="1">
        <v>2.8252059038449298E-3</v>
      </c>
      <c r="M1756" s="1">
        <v>1.0741681395309</v>
      </c>
      <c r="N1756" s="1">
        <v>2.1230298623266399E-5</v>
      </c>
      <c r="O1756" s="1">
        <v>1.9531874733405101E-5</v>
      </c>
      <c r="P1756" s="1">
        <v>9.9233188512126207E-6</v>
      </c>
      <c r="Q1756" s="1">
        <v>8.7672159536473401E-6</v>
      </c>
      <c r="R1756" s="1">
        <v>34850.202302319201</v>
      </c>
      <c r="S1756" s="1">
        <v>5075.5687089950998</v>
      </c>
      <c r="T1756" s="1">
        <v>9.1919897248372493</v>
      </c>
      <c r="U1756" s="1">
        <v>1764205.6052877</v>
      </c>
      <c r="V1756" s="1">
        <f t="shared" si="109"/>
        <v>5.9791151627011721E-2</v>
      </c>
      <c r="W1756" s="1">
        <f t="shared" si="110"/>
        <v>0.53026078230912543</v>
      </c>
      <c r="X1756" s="1">
        <f t="shared" si="111"/>
        <v>552.17301813128017</v>
      </c>
    </row>
    <row r="1757" spans="1:24" hidden="1" x14ac:dyDescent="0.3">
      <c r="A1757" s="18" t="str">
        <f t="shared" si="108"/>
        <v>ConstMin - Excavators_2012_9999</v>
      </c>
      <c r="B1757" s="1" t="s">
        <v>40</v>
      </c>
      <c r="C1757" s="1">
        <v>2020</v>
      </c>
      <c r="D1757" s="1" t="s">
        <v>87</v>
      </c>
      <c r="E1757" s="1">
        <v>2012</v>
      </c>
      <c r="F1757" s="1">
        <v>9999</v>
      </c>
      <c r="G1757" s="1" t="s">
        <v>5</v>
      </c>
      <c r="H1757" s="1">
        <v>1.2627889966035199E-5</v>
      </c>
      <c r="I1757" s="1">
        <v>1.5279746858902601E-5</v>
      </c>
      <c r="J1757" s="1">
        <v>1.8184161551090699E-5</v>
      </c>
      <c r="K1757" s="1">
        <v>7.2220865442737802E-5</v>
      </c>
      <c r="L1757" s="1">
        <v>1.6897109875945501E-4</v>
      </c>
      <c r="M1757" s="1">
        <v>3.7054275579967197E-2</v>
      </c>
      <c r="N1757" s="1">
        <v>4.4837757069545501E-6</v>
      </c>
      <c r="O1757" s="1">
        <v>4.1250736503981898E-6</v>
      </c>
      <c r="P1757" s="1">
        <v>3.4220631684512699E-7</v>
      </c>
      <c r="Q1757" s="1">
        <v>3.0243201605048702E-7</v>
      </c>
      <c r="R1757" s="1">
        <v>1202.18516320143</v>
      </c>
      <c r="S1757" s="1">
        <v>45.028786497394997</v>
      </c>
      <c r="T1757" s="1">
        <v>9.4762780668425195E-2</v>
      </c>
      <c r="U1757" s="1">
        <v>60788.8617714832</v>
      </c>
      <c r="V1757" s="1">
        <f t="shared" si="109"/>
        <v>8.3230163615370223E-2</v>
      </c>
      <c r="W1757" s="1">
        <f t="shared" si="110"/>
        <v>0.92040086304337942</v>
      </c>
      <c r="X1757" s="1">
        <f t="shared" si="111"/>
        <v>475.17375682495685</v>
      </c>
    </row>
    <row r="1758" spans="1:24" hidden="1" x14ac:dyDescent="0.3">
      <c r="A1758" s="18" t="str">
        <f t="shared" si="108"/>
        <v>ConstMin - Excavators_2013_50</v>
      </c>
      <c r="B1758" s="1" t="s">
        <v>40</v>
      </c>
      <c r="C1758" s="1">
        <v>2020</v>
      </c>
      <c r="D1758" s="1" t="s">
        <v>87</v>
      </c>
      <c r="E1758" s="1">
        <v>2013</v>
      </c>
      <c r="F1758" s="1">
        <v>50</v>
      </c>
      <c r="G1758" s="1" t="s">
        <v>5</v>
      </c>
      <c r="H1758" s="1">
        <v>2.5806357936120301E-5</v>
      </c>
      <c r="I1758" s="1">
        <v>3.12256931027056E-5</v>
      </c>
      <c r="J1758" s="1">
        <v>3.71611554280133E-5</v>
      </c>
      <c r="K1758" s="1">
        <v>4.7609551751013902E-4</v>
      </c>
      <c r="L1758" s="1">
        <v>3.4478106385111998E-4</v>
      </c>
      <c r="M1758" s="1">
        <v>6.6157299246202297E-2</v>
      </c>
      <c r="N1758" s="1">
        <v>1.5882790459399099E-6</v>
      </c>
      <c r="O1758" s="1">
        <v>1.46121672226472E-6</v>
      </c>
      <c r="P1758" s="1">
        <v>6.1088284925481397E-7</v>
      </c>
      <c r="Q1758" s="1">
        <v>5.3996698287366705E-7</v>
      </c>
      <c r="R1758" s="1">
        <v>2146.4007148006399</v>
      </c>
      <c r="S1758" s="1">
        <v>2561.0386573835299</v>
      </c>
      <c r="T1758" s="1">
        <v>3.7905112267369998</v>
      </c>
      <c r="U1758" s="1">
        <v>97255.443014139499</v>
      </c>
      <c r="V1758" s="1">
        <f t="shared" si="109"/>
        <v>0.10631309735766124</v>
      </c>
      <c r="W1758" s="1">
        <f t="shared" si="110"/>
        <v>1.1738648262416351</v>
      </c>
      <c r="X1758" s="1">
        <f t="shared" si="111"/>
        <v>675.64465693144996</v>
      </c>
    </row>
    <row r="1759" spans="1:24" hidden="1" x14ac:dyDescent="0.3">
      <c r="A1759" s="18" t="str">
        <f t="shared" si="108"/>
        <v>ConstMin - Excavators_2013_100</v>
      </c>
      <c r="B1759" s="1" t="s">
        <v>40</v>
      </c>
      <c r="C1759" s="1">
        <v>2020</v>
      </c>
      <c r="D1759" s="1" t="s">
        <v>87</v>
      </c>
      <c r="E1759" s="1">
        <v>2013</v>
      </c>
      <c r="F1759" s="1">
        <v>100</v>
      </c>
      <c r="G1759" s="1" t="s">
        <v>5</v>
      </c>
      <c r="H1759" s="1">
        <v>4.2699675845868499E-5</v>
      </c>
      <c r="I1759" s="1">
        <v>5.1666607773500903E-5</v>
      </c>
      <c r="J1759" s="1">
        <v>6.1487533218050703E-5</v>
      </c>
      <c r="K1759" s="1">
        <v>9.5902756933335703E-4</v>
      </c>
      <c r="L1759" s="1">
        <v>7.0676322029203202E-4</v>
      </c>
      <c r="M1759" s="1">
        <v>0.14503455911421601</v>
      </c>
      <c r="N1759" s="1">
        <v>2.1866589368390101E-5</v>
      </c>
      <c r="O1759" s="1">
        <v>2.0117262218918902E-5</v>
      </c>
      <c r="P1759" s="1">
        <v>1.3396354336907699E-6</v>
      </c>
      <c r="Q1759" s="1">
        <v>1.183752574389E-6</v>
      </c>
      <c r="R1759" s="1">
        <v>4705.4865434432004</v>
      </c>
      <c r="S1759" s="1">
        <v>2934.0588159499698</v>
      </c>
      <c r="T1759" s="1">
        <v>5.2119529367633799</v>
      </c>
      <c r="U1759" s="1">
        <v>237925.49671158</v>
      </c>
      <c r="V1759" s="1">
        <f t="shared" si="109"/>
        <v>7.1904747315601633E-2</v>
      </c>
      <c r="W1759" s="1">
        <f t="shared" si="110"/>
        <v>0.98360687796352986</v>
      </c>
      <c r="X1759" s="1">
        <f t="shared" si="111"/>
        <v>562.94806410359081</v>
      </c>
    </row>
    <row r="1760" spans="1:24" hidden="1" x14ac:dyDescent="0.3">
      <c r="A1760" s="18" t="str">
        <f t="shared" si="108"/>
        <v>ConstMin - Excavators_2013_175</v>
      </c>
      <c r="B1760" s="1" t="s">
        <v>40</v>
      </c>
      <c r="C1760" s="1">
        <v>2020</v>
      </c>
      <c r="D1760" s="1" t="s">
        <v>87</v>
      </c>
      <c r="E1760" s="1">
        <v>2013</v>
      </c>
      <c r="F1760" s="1">
        <v>175</v>
      </c>
      <c r="G1760" s="1" t="s">
        <v>5</v>
      </c>
      <c r="H1760" s="1">
        <v>1.4284342105311899E-4</v>
      </c>
      <c r="I1760" s="1">
        <v>1.7284053947427399E-4</v>
      </c>
      <c r="J1760" s="1">
        <v>2.0569452631649101E-4</v>
      </c>
      <c r="K1760" s="1">
        <v>2.9425523239168202E-3</v>
      </c>
      <c r="L1760" s="1">
        <v>2.19157184548241E-3</v>
      </c>
      <c r="M1760" s="1">
        <v>0.50296095037275901</v>
      </c>
      <c r="N1760" s="1">
        <v>1.03273780086006E-5</v>
      </c>
      <c r="O1760" s="1">
        <v>9.5011877679126E-6</v>
      </c>
      <c r="P1760" s="1">
        <v>4.64583810993616E-6</v>
      </c>
      <c r="Q1760" s="1">
        <v>4.1050996635362397E-6</v>
      </c>
      <c r="R1760" s="1">
        <v>16318.0141223626</v>
      </c>
      <c r="S1760" s="1">
        <v>5688.6366941709002</v>
      </c>
      <c r="T1760" s="1">
        <v>9.8553291895162207</v>
      </c>
      <c r="U1760" s="1">
        <v>824742.92379527702</v>
      </c>
      <c r="V1760" s="1">
        <f t="shared" si="109"/>
        <v>6.9392992409260015E-2</v>
      </c>
      <c r="W1760" s="1">
        <f t="shared" si="110"/>
        <v>0.87988459710023514</v>
      </c>
      <c r="X1760" s="1">
        <f t="shared" si="111"/>
        <v>577.2142751174955</v>
      </c>
    </row>
    <row r="1761" spans="1:24" hidden="1" x14ac:dyDescent="0.3">
      <c r="A1761" s="18" t="str">
        <f t="shared" si="108"/>
        <v>ConstMin - Excavators_2013_300</v>
      </c>
      <c r="B1761" s="1" t="s">
        <v>40</v>
      </c>
      <c r="C1761" s="1">
        <v>2020</v>
      </c>
      <c r="D1761" s="1" t="s">
        <v>87</v>
      </c>
      <c r="E1761" s="1">
        <v>2013</v>
      </c>
      <c r="F1761" s="1">
        <v>300</v>
      </c>
      <c r="G1761" s="1" t="s">
        <v>5</v>
      </c>
      <c r="H1761" s="1">
        <v>1.97221647172499E-4</v>
      </c>
      <c r="I1761" s="1">
        <v>2.3863819307872399E-4</v>
      </c>
      <c r="J1761" s="1">
        <v>2.8399917192839801E-4</v>
      </c>
      <c r="K1761" s="1">
        <v>1.6983275800241701E-3</v>
      </c>
      <c r="L1761" s="1">
        <v>2.2264155558850002E-3</v>
      </c>
      <c r="M1761" s="1">
        <v>0.85206444938327397</v>
      </c>
      <c r="N1761" s="1">
        <v>1.65588370963679E-5</v>
      </c>
      <c r="O1761" s="1">
        <v>1.52341301286585E-5</v>
      </c>
      <c r="P1761" s="1">
        <v>7.8718417375079299E-6</v>
      </c>
      <c r="Q1761" s="1">
        <v>6.9544354922228801E-6</v>
      </c>
      <c r="R1761" s="1">
        <v>27644.292678973899</v>
      </c>
      <c r="S1761" s="1">
        <v>6240.1864780756096</v>
      </c>
      <c r="T1761" s="1">
        <v>11.276770899542599</v>
      </c>
      <c r="U1761" s="1">
        <v>1396018.8606666201</v>
      </c>
      <c r="V1761" s="1">
        <f t="shared" si="109"/>
        <v>5.6602715502831802E-2</v>
      </c>
      <c r="W1761" s="1">
        <f t="shared" si="110"/>
        <v>0.52808464845886949</v>
      </c>
      <c r="X1761" s="1">
        <f t="shared" si="111"/>
        <v>553.36643208107739</v>
      </c>
    </row>
    <row r="1762" spans="1:24" hidden="1" x14ac:dyDescent="0.3">
      <c r="A1762" s="18" t="str">
        <f t="shared" si="108"/>
        <v>ConstMin - Excavators_2013_600</v>
      </c>
      <c r="B1762" s="1" t="s">
        <v>40</v>
      </c>
      <c r="C1762" s="1">
        <v>2020</v>
      </c>
      <c r="D1762" s="1" t="s">
        <v>87</v>
      </c>
      <c r="E1762" s="1">
        <v>2013</v>
      </c>
      <c r="F1762" s="1">
        <v>600</v>
      </c>
      <c r="G1762" s="1" t="s">
        <v>5</v>
      </c>
      <c r="H1762" s="1">
        <v>2.35387806184761E-4</v>
      </c>
      <c r="I1762" s="1">
        <v>2.8481924548355998E-4</v>
      </c>
      <c r="J1762" s="1">
        <v>3.3895844090605498E-4</v>
      </c>
      <c r="K1762" s="1">
        <v>1.9629498316872198E-3</v>
      </c>
      <c r="L1762" s="1">
        <v>2.6572695283140898E-3</v>
      </c>
      <c r="M1762" s="1">
        <v>1.01695520924704</v>
      </c>
      <c r="N1762" s="1">
        <v>1.9763288629648899E-5</v>
      </c>
      <c r="O1762" s="1">
        <v>1.8182225539276999E-5</v>
      </c>
      <c r="P1762" s="1">
        <v>9.3951935996405395E-6</v>
      </c>
      <c r="Q1762" s="1">
        <v>8.3002517078462302E-6</v>
      </c>
      <c r="R1762" s="1">
        <v>32993.991788039799</v>
      </c>
      <c r="S1762" s="1">
        <v>4883.0865019252496</v>
      </c>
      <c r="T1762" s="1">
        <v>8.2443619181529897</v>
      </c>
      <c r="U1762" s="1">
        <v>1662494.5078968499</v>
      </c>
      <c r="V1762" s="1">
        <f t="shared" si="109"/>
        <v>5.6728031434565396E-2</v>
      </c>
      <c r="W1762" s="1">
        <f t="shared" si="110"/>
        <v>0.52925380472934158</v>
      </c>
      <c r="X1762" s="1">
        <f t="shared" si="111"/>
        <v>592.29404900012241</v>
      </c>
    </row>
    <row r="1763" spans="1:24" hidden="1" x14ac:dyDescent="0.3">
      <c r="A1763" s="18" t="str">
        <f t="shared" si="108"/>
        <v>ConstMin - Excavators_2013_750</v>
      </c>
      <c r="B1763" s="1" t="s">
        <v>40</v>
      </c>
      <c r="C1763" s="1">
        <v>2020</v>
      </c>
      <c r="D1763" s="1" t="s">
        <v>87</v>
      </c>
      <c r="E1763" s="1">
        <v>2013</v>
      </c>
      <c r="F1763" s="1">
        <v>750</v>
      </c>
      <c r="G1763" s="1" t="s">
        <v>5</v>
      </c>
      <c r="H1763" s="1">
        <v>1.4335767814827E-5</v>
      </c>
      <c r="I1763" s="1">
        <v>1.7346279055940701E-5</v>
      </c>
      <c r="J1763" s="1">
        <v>2.0643505653351E-5</v>
      </c>
      <c r="K1763" s="1">
        <v>1.19549068727603E-4</v>
      </c>
      <c r="L1763" s="1">
        <v>1.6183505678040599E-4</v>
      </c>
      <c r="M1763" s="1">
        <v>6.1935382270402101E-2</v>
      </c>
      <c r="N1763" s="1">
        <v>1.2036388870104599E-6</v>
      </c>
      <c r="O1763" s="1">
        <v>1.1073477760496201E-6</v>
      </c>
      <c r="P1763" s="1">
        <v>5.7219325080109398E-7</v>
      </c>
      <c r="Q1763" s="1">
        <v>5.0550826407255502E-7</v>
      </c>
      <c r="R1763" s="1">
        <v>2009.4252681312901</v>
      </c>
      <c r="S1763" s="1">
        <v>162.78012020185</v>
      </c>
      <c r="T1763" s="1">
        <v>0.28428834200527497</v>
      </c>
      <c r="U1763" s="1">
        <v>100109.773924138</v>
      </c>
      <c r="V1763" s="1">
        <f t="shared" si="109"/>
        <v>5.7374438569288526E-2</v>
      </c>
      <c r="W1763" s="1">
        <f t="shared" si="110"/>
        <v>0.53528456988732454</v>
      </c>
      <c r="X1763" s="1">
        <f t="shared" si="111"/>
        <v>572.58809507858609</v>
      </c>
    </row>
    <row r="1764" spans="1:24" hidden="1" x14ac:dyDescent="0.3">
      <c r="A1764" s="18" t="str">
        <f t="shared" si="108"/>
        <v>ConstMin - Excavators_2014_25</v>
      </c>
      <c r="B1764" s="1" t="s">
        <v>40</v>
      </c>
      <c r="C1764" s="1">
        <v>2020</v>
      </c>
      <c r="D1764" s="1" t="s">
        <v>87</v>
      </c>
      <c r="E1764" s="1">
        <v>2014</v>
      </c>
      <c r="F1764" s="1">
        <v>25</v>
      </c>
      <c r="G1764" s="1" t="s">
        <v>5</v>
      </c>
      <c r="H1764" s="1">
        <v>0</v>
      </c>
      <c r="I1764" s="1">
        <v>0</v>
      </c>
      <c r="J1764" s="1">
        <v>0</v>
      </c>
      <c r="K1764" s="1">
        <v>0</v>
      </c>
      <c r="L1764" s="1">
        <v>0</v>
      </c>
      <c r="M1764" s="1">
        <v>0</v>
      </c>
      <c r="N1764" s="1">
        <v>0</v>
      </c>
      <c r="O1764" s="1">
        <v>0</v>
      </c>
      <c r="P1764" s="1">
        <v>0</v>
      </c>
      <c r="Q1764" s="1">
        <v>0</v>
      </c>
      <c r="R1764" s="1">
        <v>0</v>
      </c>
      <c r="S1764" s="1">
        <v>0</v>
      </c>
      <c r="T1764" s="1">
        <v>0</v>
      </c>
      <c r="U1764" s="1">
        <v>0</v>
      </c>
      <c r="V1764" s="1">
        <f t="shared" si="109"/>
        <v>0</v>
      </c>
      <c r="W1764" s="1">
        <f t="shared" si="110"/>
        <v>0</v>
      </c>
      <c r="X1764" s="1" t="e">
        <f t="shared" si="111"/>
        <v>#DIV/0!</v>
      </c>
    </row>
    <row r="1765" spans="1:24" hidden="1" x14ac:dyDescent="0.3">
      <c r="A1765" s="18" t="str">
        <f t="shared" si="108"/>
        <v>ConstMin - Excavators_2014_50</v>
      </c>
      <c r="B1765" s="1" t="s">
        <v>40</v>
      </c>
      <c r="C1765" s="1">
        <v>2020</v>
      </c>
      <c r="D1765" s="1" t="s">
        <v>87</v>
      </c>
      <c r="E1765" s="1">
        <v>2014</v>
      </c>
      <c r="F1765" s="1">
        <v>50</v>
      </c>
      <c r="G1765" s="1" t="s">
        <v>5</v>
      </c>
      <c r="H1765" s="1">
        <v>7.5350569114747098E-5</v>
      </c>
      <c r="I1765" s="1">
        <v>9.1174188628843995E-5</v>
      </c>
      <c r="J1765" s="1">
        <v>1.08504819525235E-4</v>
      </c>
      <c r="K1765" s="1">
        <v>1.4423389208850701E-3</v>
      </c>
      <c r="L1765" s="1">
        <v>1.0737620959852801E-3</v>
      </c>
      <c r="M1765" s="1">
        <v>0.20826763683676799</v>
      </c>
      <c r="N1765" s="1">
        <v>4.7909292165810301E-6</v>
      </c>
      <c r="O1765" s="1">
        <v>4.4076548792545398E-6</v>
      </c>
      <c r="P1765" s="1">
        <v>1.9232770687312801E-6</v>
      </c>
      <c r="Q1765" s="1">
        <v>1.6998524542918599E-6</v>
      </c>
      <c r="R1765" s="1">
        <v>6757.0141113634099</v>
      </c>
      <c r="S1765" s="1">
        <v>8787.0611509740393</v>
      </c>
      <c r="T1765" s="1">
        <v>12.2243987062268</v>
      </c>
      <c r="U1765" s="1">
        <v>307002.20625922497</v>
      </c>
      <c r="V1765" s="1">
        <f t="shared" si="109"/>
        <v>9.8337465613152902E-2</v>
      </c>
      <c r="W1765" s="1">
        <f t="shared" si="110"/>
        <v>1.1581242978811059</v>
      </c>
      <c r="X1765" s="1">
        <f t="shared" si="111"/>
        <v>718.81336351522407</v>
      </c>
    </row>
    <row r="1766" spans="1:24" hidden="1" x14ac:dyDescent="0.3">
      <c r="A1766" s="18" t="str">
        <f t="shared" si="108"/>
        <v>ConstMin - Excavators_2014_100</v>
      </c>
      <c r="B1766" s="1" t="s">
        <v>40</v>
      </c>
      <c r="C1766" s="1">
        <v>2020</v>
      </c>
      <c r="D1766" s="1" t="s">
        <v>87</v>
      </c>
      <c r="E1766" s="1">
        <v>2014</v>
      </c>
      <c r="F1766" s="1">
        <v>100</v>
      </c>
      <c r="G1766" s="1" t="s">
        <v>5</v>
      </c>
      <c r="H1766" s="1">
        <v>9.4778307282329701E-5</v>
      </c>
      <c r="I1766" s="1">
        <v>1.14681751811618E-4</v>
      </c>
      <c r="J1766" s="1">
        <v>1.3648076248655401E-4</v>
      </c>
      <c r="K1766" s="1">
        <v>2.2382685799541401E-3</v>
      </c>
      <c r="L1766" s="1">
        <v>1.65986601828531E-3</v>
      </c>
      <c r="M1766" s="1">
        <v>0.343082907391212</v>
      </c>
      <c r="N1766" s="1">
        <v>8.3421355464202801E-6</v>
      </c>
      <c r="O1766" s="1">
        <v>7.6747647027066608E-6</v>
      </c>
      <c r="P1766" s="1">
        <v>3.16912826990882E-6</v>
      </c>
      <c r="Q1766" s="1">
        <v>2.8001965692424001E-6</v>
      </c>
      <c r="R1766" s="1">
        <v>11130.9470920195</v>
      </c>
      <c r="S1766" s="1">
        <v>6770.2788824991703</v>
      </c>
      <c r="T1766" s="1">
        <v>10.2343803121899</v>
      </c>
      <c r="U1766" s="1">
        <v>565757.10106069397</v>
      </c>
      <c r="V1766" s="1">
        <f t="shared" si="109"/>
        <v>6.7120147987173459E-2</v>
      </c>
      <c r="W1766" s="1">
        <f t="shared" si="110"/>
        <v>0.97147498208083494</v>
      </c>
      <c r="X1766" s="1">
        <f t="shared" si="111"/>
        <v>661.52308942782497</v>
      </c>
    </row>
    <row r="1767" spans="1:24" hidden="1" x14ac:dyDescent="0.3">
      <c r="A1767" s="18" t="str">
        <f t="shared" si="108"/>
        <v>ConstMin - Excavators_2014_175</v>
      </c>
      <c r="B1767" s="1" t="s">
        <v>40</v>
      </c>
      <c r="C1767" s="1">
        <v>2020</v>
      </c>
      <c r="D1767" s="1" t="s">
        <v>87</v>
      </c>
      <c r="E1767" s="1">
        <v>2014</v>
      </c>
      <c r="F1767" s="1">
        <v>175</v>
      </c>
      <c r="G1767" s="1" t="s">
        <v>5</v>
      </c>
      <c r="H1767" s="1">
        <v>1.9935386639223499E-4</v>
      </c>
      <c r="I1767" s="1">
        <v>2.4121817833460399E-4</v>
      </c>
      <c r="J1767" s="1">
        <v>2.87069567604818E-4</v>
      </c>
      <c r="K1767" s="1">
        <v>4.31082502968071E-3</v>
      </c>
      <c r="L1767" s="1">
        <v>3.2317355733253602E-3</v>
      </c>
      <c r="M1767" s="1">
        <v>0.74678411308450798</v>
      </c>
      <c r="N1767" s="1">
        <v>1.4986566655094001E-5</v>
      </c>
      <c r="O1767" s="1">
        <v>1.37876413226865E-5</v>
      </c>
      <c r="P1767" s="1">
        <v>6.8984088516482901E-6</v>
      </c>
      <c r="Q1767" s="1">
        <v>6.0951515402645001E-6</v>
      </c>
      <c r="R1767" s="1">
        <v>24228.588113327001</v>
      </c>
      <c r="S1767" s="1">
        <v>8533.1664440098593</v>
      </c>
      <c r="T1767" s="1">
        <v>13.645840416253201</v>
      </c>
      <c r="U1767" s="1">
        <v>1230612.96904689</v>
      </c>
      <c r="V1767" s="1">
        <f t="shared" si="109"/>
        <v>6.4904849374625637E-2</v>
      </c>
      <c r="W1767" s="1">
        <f t="shared" si="110"/>
        <v>0.86956676339020123</v>
      </c>
      <c r="X1767" s="1">
        <f t="shared" si="111"/>
        <v>625.33095681276109</v>
      </c>
    </row>
    <row r="1768" spans="1:24" hidden="1" x14ac:dyDescent="0.3">
      <c r="A1768" s="18" t="str">
        <f t="shared" si="108"/>
        <v>ConstMin - Excavators_2014_300</v>
      </c>
      <c r="B1768" s="1" t="s">
        <v>40</v>
      </c>
      <c r="C1768" s="1">
        <v>2020</v>
      </c>
      <c r="D1768" s="1" t="s">
        <v>87</v>
      </c>
      <c r="E1768" s="1">
        <v>2014</v>
      </c>
      <c r="F1768" s="1">
        <v>300</v>
      </c>
      <c r="G1768" s="1" t="s">
        <v>5</v>
      </c>
      <c r="H1768" s="1">
        <v>1.08427733248318E-4</v>
      </c>
      <c r="I1768" s="1">
        <v>1.31197557230465E-4</v>
      </c>
      <c r="J1768" s="1">
        <v>1.56135935877578E-4</v>
      </c>
      <c r="K1768" s="1">
        <v>1.4611332080994399E-3</v>
      </c>
      <c r="L1768" s="1">
        <v>3.845271428708E-4</v>
      </c>
      <c r="M1768" s="1">
        <v>0.74294952380246804</v>
      </c>
      <c r="N1768" s="1">
        <v>1.41792048507558E-5</v>
      </c>
      <c r="O1768" s="1">
        <v>1.30448684626954E-5</v>
      </c>
      <c r="P1768" s="1">
        <v>6.8656839560960603E-6</v>
      </c>
      <c r="Q1768" s="1">
        <v>6.0638541380311199E-6</v>
      </c>
      <c r="R1768" s="1">
        <v>24104.179087116499</v>
      </c>
      <c r="S1768" s="1">
        <v>5441.08406981198</v>
      </c>
      <c r="T1768" s="1">
        <v>8.90770138283197</v>
      </c>
      <c r="U1768" s="1">
        <v>1216834.77995305</v>
      </c>
      <c r="V1768" s="1">
        <f t="shared" si="109"/>
        <v>3.570119353016156E-2</v>
      </c>
      <c r="W1768" s="1">
        <f t="shared" si="110"/>
        <v>0.10463668863220847</v>
      </c>
      <c r="X1768" s="1">
        <f t="shared" si="111"/>
        <v>610.82919554293926</v>
      </c>
    </row>
    <row r="1769" spans="1:24" hidden="1" x14ac:dyDescent="0.3">
      <c r="A1769" s="18" t="str">
        <f t="shared" si="108"/>
        <v>ConstMin - Excavators_2014_600</v>
      </c>
      <c r="B1769" s="1" t="s">
        <v>40</v>
      </c>
      <c r="C1769" s="1">
        <v>2020</v>
      </c>
      <c r="D1769" s="1" t="s">
        <v>87</v>
      </c>
      <c r="E1769" s="1">
        <v>2014</v>
      </c>
      <c r="F1769" s="1">
        <v>600</v>
      </c>
      <c r="G1769" s="1" t="s">
        <v>5</v>
      </c>
      <c r="H1769" s="1">
        <v>2.0881635679987501E-4</v>
      </c>
      <c r="I1769" s="1">
        <v>2.5266779172784901E-4</v>
      </c>
      <c r="J1769" s="1">
        <v>3.0069555379181998E-4</v>
      </c>
      <c r="K1769" s="1">
        <v>2.7333648240905699E-3</v>
      </c>
      <c r="L1769" s="1">
        <v>7.4054445905509297E-4</v>
      </c>
      <c r="M1769" s="1">
        <v>1.43081486810515</v>
      </c>
      <c r="N1769" s="1">
        <v>2.73071271578933E-5</v>
      </c>
      <c r="O1769" s="1">
        <v>2.5122556985261801E-5</v>
      </c>
      <c r="P1769" s="1">
        <v>1.32223285288828E-5</v>
      </c>
      <c r="Q1769" s="1">
        <v>1.16781186079913E-5</v>
      </c>
      <c r="R1769" s="1">
        <v>46421.2126347433</v>
      </c>
      <c r="S1769" s="1">
        <v>7042.4599276418703</v>
      </c>
      <c r="T1769" s="1">
        <v>11.276770899542599</v>
      </c>
      <c r="U1769" s="1">
        <v>2354371.2882468598</v>
      </c>
      <c r="V1769" s="1">
        <f t="shared" si="109"/>
        <v>3.5535590169053118E-2</v>
      </c>
      <c r="W1769" s="1">
        <f t="shared" si="110"/>
        <v>0.10415132146043295</v>
      </c>
      <c r="X1769" s="1">
        <f t="shared" si="111"/>
        <v>624.51033104942496</v>
      </c>
    </row>
    <row r="1770" spans="1:24" hidden="1" x14ac:dyDescent="0.3">
      <c r="A1770" s="18" t="str">
        <f t="shared" si="108"/>
        <v>ConstMin - Excavators_2014_750</v>
      </c>
      <c r="B1770" s="1" t="s">
        <v>40</v>
      </c>
      <c r="C1770" s="1">
        <v>2020</v>
      </c>
      <c r="D1770" s="1" t="s">
        <v>87</v>
      </c>
      <c r="E1770" s="1">
        <v>2014</v>
      </c>
      <c r="F1770" s="1">
        <v>750</v>
      </c>
      <c r="G1770" s="1" t="s">
        <v>5</v>
      </c>
      <c r="H1770" s="1">
        <v>1.8107351700154701E-5</v>
      </c>
      <c r="I1770" s="1">
        <v>2.1909895557187198E-5</v>
      </c>
      <c r="J1770" s="1">
        <v>2.6074586448222799E-5</v>
      </c>
      <c r="K1770" s="1">
        <v>2.37021653634506E-4</v>
      </c>
      <c r="L1770" s="1">
        <v>6.4215750026529498E-5</v>
      </c>
      <c r="M1770" s="1">
        <v>0.12407202401017001</v>
      </c>
      <c r="N1770" s="1">
        <v>2.3679167807850298E-6</v>
      </c>
      <c r="O1770" s="1">
        <v>2.1784834383222298E-6</v>
      </c>
      <c r="P1770" s="1">
        <v>1.14656417072215E-6</v>
      </c>
      <c r="Q1770" s="1">
        <v>1.0126591808786201E-6</v>
      </c>
      <c r="R1770" s="1">
        <v>4025.3801780985</v>
      </c>
      <c r="S1770" s="1">
        <v>333.804947790548</v>
      </c>
      <c r="T1770" s="1">
        <v>0.47381390334212597</v>
      </c>
      <c r="U1770" s="1">
        <v>204822.71596428001</v>
      </c>
      <c r="V1770" s="1">
        <f t="shared" si="109"/>
        <v>3.5420181916727571E-2</v>
      </c>
      <c r="W1770" s="1">
        <f t="shared" si="110"/>
        <v>0.10381307121807129</v>
      </c>
      <c r="X1770" s="1">
        <f t="shared" si="111"/>
        <v>704.50644321747154</v>
      </c>
    </row>
    <row r="1771" spans="1:24" hidden="1" x14ac:dyDescent="0.3">
      <c r="A1771" s="18" t="str">
        <f t="shared" si="108"/>
        <v>ConstMin - Excavators_2015_50</v>
      </c>
      <c r="B1771" s="1" t="s">
        <v>40</v>
      </c>
      <c r="C1771" s="1">
        <v>2020</v>
      </c>
      <c r="D1771" s="1" t="s">
        <v>87</v>
      </c>
      <c r="E1771" s="1">
        <v>2015</v>
      </c>
      <c r="F1771" s="1">
        <v>50</v>
      </c>
      <c r="G1771" s="1" t="s">
        <v>5</v>
      </c>
      <c r="H1771" s="1">
        <v>6.4718769497385597E-5</v>
      </c>
      <c r="I1771" s="1">
        <v>7.8309711091836603E-5</v>
      </c>
      <c r="J1771" s="1">
        <v>9.3195028076235298E-5</v>
      </c>
      <c r="K1771" s="1">
        <v>1.2942525581259301E-3</v>
      </c>
      <c r="L1771" s="1">
        <v>9.9343477251792405E-4</v>
      </c>
      <c r="M1771" s="1">
        <v>0.194908547942513</v>
      </c>
      <c r="N1771" s="1">
        <v>4.2777729605266301E-6</v>
      </c>
      <c r="O1771" s="1">
        <v>3.9355511236844999E-6</v>
      </c>
      <c r="P1771" s="1">
        <v>1.8000846209067799E-6</v>
      </c>
      <c r="Q1771" s="1">
        <v>1.59081736660898E-6</v>
      </c>
      <c r="R1771" s="1">
        <v>6323.5931845960504</v>
      </c>
      <c r="S1771" s="1">
        <v>8159.0892716758699</v>
      </c>
      <c r="T1771" s="1">
        <v>10.8977197768689</v>
      </c>
      <c r="U1771" s="1">
        <v>287838.47978425201</v>
      </c>
      <c r="V1771" s="1">
        <f t="shared" si="109"/>
        <v>9.0085598897665278E-2</v>
      </c>
      <c r="W1771" s="1">
        <f t="shared" si="110"/>
        <v>1.1428233510284571</v>
      </c>
      <c r="X1771" s="1">
        <f t="shared" si="111"/>
        <v>748.69692364397667</v>
      </c>
    </row>
    <row r="1772" spans="1:24" hidden="1" x14ac:dyDescent="0.3">
      <c r="A1772" s="18" t="str">
        <f t="shared" si="108"/>
        <v>ConstMin - Excavators_2015_100</v>
      </c>
      <c r="B1772" s="1" t="s">
        <v>40</v>
      </c>
      <c r="C1772" s="1">
        <v>2020</v>
      </c>
      <c r="D1772" s="1" t="s">
        <v>87</v>
      </c>
      <c r="E1772" s="1">
        <v>2015</v>
      </c>
      <c r="F1772" s="1">
        <v>100</v>
      </c>
      <c r="G1772" s="1" t="s">
        <v>5</v>
      </c>
      <c r="H1772" s="1">
        <v>5.3165223226990302E-5</v>
      </c>
      <c r="I1772" s="1">
        <v>6.4329920104658304E-5</v>
      </c>
      <c r="J1772" s="1">
        <v>7.6557921446866094E-5</v>
      </c>
      <c r="K1772" s="1">
        <v>1.73809749190744E-3</v>
      </c>
      <c r="L1772" s="1">
        <v>7.1826430501182995E-4</v>
      </c>
      <c r="M1772" s="1">
        <v>0.27026995931299003</v>
      </c>
      <c r="N1772" s="1">
        <v>6.2966562928224898E-6</v>
      </c>
      <c r="O1772" s="1">
        <v>5.7929237893966899E-6</v>
      </c>
      <c r="P1772" s="1">
        <v>2.4971848483429701E-6</v>
      </c>
      <c r="Q1772" s="1">
        <v>2.2059070753254998E-6</v>
      </c>
      <c r="R1772" s="1">
        <v>8768.6111807510606</v>
      </c>
      <c r="S1772" s="1">
        <v>5699.2068318463498</v>
      </c>
      <c r="T1772" s="1">
        <v>8.6234130408266907</v>
      </c>
      <c r="U1772" s="1">
        <v>446479.620925633</v>
      </c>
      <c r="V1772" s="1">
        <f t="shared" si="109"/>
        <v>4.7708962458426013E-2</v>
      </c>
      <c r="W1772" s="1">
        <f t="shared" si="110"/>
        <v>0.53268595246639261</v>
      </c>
      <c r="X1772" s="1">
        <f t="shared" si="111"/>
        <v>660.89920601785195</v>
      </c>
    </row>
    <row r="1773" spans="1:24" hidden="1" x14ac:dyDescent="0.3">
      <c r="A1773" s="18" t="str">
        <f t="shared" si="108"/>
        <v>ConstMin - Excavators_2015_175</v>
      </c>
      <c r="B1773" s="1" t="s">
        <v>40</v>
      </c>
      <c r="C1773" s="1">
        <v>2020</v>
      </c>
      <c r="D1773" s="1" t="s">
        <v>87</v>
      </c>
      <c r="E1773" s="1">
        <v>2015</v>
      </c>
      <c r="F1773" s="1">
        <v>175</v>
      </c>
      <c r="G1773" s="1" t="s">
        <v>5</v>
      </c>
      <c r="H1773" s="1">
        <v>1.09581915592246E-4</v>
      </c>
      <c r="I1773" s="1">
        <v>1.32594117866617E-4</v>
      </c>
      <c r="J1773" s="1">
        <v>1.5779795845283399E-4</v>
      </c>
      <c r="K1773" s="1">
        <v>4.5761097657811001E-3</v>
      </c>
      <c r="L1773" s="1">
        <v>4.1292640483816601E-4</v>
      </c>
      <c r="M1773" s="1">
        <v>0.80416321964380799</v>
      </c>
      <c r="N1773" s="1">
        <v>1.5744651590139501E-5</v>
      </c>
      <c r="O1773" s="1">
        <v>1.4485079462928301E-5</v>
      </c>
      <c r="P1773" s="1">
        <v>7.4316003055287602E-6</v>
      </c>
      <c r="Q1773" s="1">
        <v>6.5634720944864999E-6</v>
      </c>
      <c r="R1773" s="1">
        <v>26090.190033852399</v>
      </c>
      <c r="S1773" s="1">
        <v>9079.6425618303601</v>
      </c>
      <c r="T1773" s="1">
        <v>14.498705442268999</v>
      </c>
      <c r="U1773" s="1">
        <v>1322779.2987137099</v>
      </c>
      <c r="V1773" s="1">
        <f t="shared" si="109"/>
        <v>3.3191392220647702E-2</v>
      </c>
      <c r="W1773" s="1">
        <f t="shared" si="110"/>
        <v>0.10336508498086371</v>
      </c>
      <c r="X1773" s="1">
        <f t="shared" si="111"/>
        <v>626.23815608805319</v>
      </c>
    </row>
    <row r="1774" spans="1:24" hidden="1" x14ac:dyDescent="0.3">
      <c r="A1774" s="18" t="str">
        <f t="shared" si="108"/>
        <v>ConstMin - Excavators_2015_300</v>
      </c>
      <c r="B1774" s="1" t="s">
        <v>40</v>
      </c>
      <c r="C1774" s="1">
        <v>2020</v>
      </c>
      <c r="D1774" s="1" t="s">
        <v>87</v>
      </c>
      <c r="E1774" s="1">
        <v>2015</v>
      </c>
      <c r="F1774" s="1">
        <v>300</v>
      </c>
      <c r="G1774" s="1" t="s">
        <v>5</v>
      </c>
      <c r="H1774" s="1">
        <v>1.58484211464569E-4</v>
      </c>
      <c r="I1774" s="1">
        <v>1.9176589587212899E-4</v>
      </c>
      <c r="J1774" s="1">
        <v>2.2821726450898E-4</v>
      </c>
      <c r="K1774" s="1">
        <v>2.2548378106946598E-3</v>
      </c>
      <c r="L1774" s="1">
        <v>5.9719996050431299E-4</v>
      </c>
      <c r="M1774" s="1">
        <v>1.1630310810434099</v>
      </c>
      <c r="N1774" s="1">
        <v>2.1769741608462999E-5</v>
      </c>
      <c r="O1774" s="1">
        <v>2.0028162279785901E-5</v>
      </c>
      <c r="P1774" s="1">
        <v>1.0748044583598401E-5</v>
      </c>
      <c r="Q1774" s="1">
        <v>9.4925033363626E-6</v>
      </c>
      <c r="R1774" s="1">
        <v>37733.262574654698</v>
      </c>
      <c r="S1774" s="1">
        <v>8625.8665514235108</v>
      </c>
      <c r="T1774" s="1">
        <v>14.0248915389269</v>
      </c>
      <c r="U1774" s="1">
        <v>1903169.2322309599</v>
      </c>
      <c r="V1774" s="1">
        <f t="shared" si="109"/>
        <v>3.3364342159445483E-2</v>
      </c>
      <c r="W1774" s="1">
        <f t="shared" si="110"/>
        <v>0.10390368803199238</v>
      </c>
      <c r="X1774" s="1">
        <f t="shared" si="111"/>
        <v>615.0398045847212</v>
      </c>
    </row>
    <row r="1775" spans="1:24" hidden="1" x14ac:dyDescent="0.3">
      <c r="A1775" s="18" t="str">
        <f t="shared" si="108"/>
        <v>ConstMin - Excavators_2015_600</v>
      </c>
      <c r="B1775" s="1" t="s">
        <v>40</v>
      </c>
      <c r="C1775" s="1">
        <v>2020</v>
      </c>
      <c r="D1775" s="1" t="s">
        <v>87</v>
      </c>
      <c r="E1775" s="1">
        <v>2015</v>
      </c>
      <c r="F1775" s="1">
        <v>600</v>
      </c>
      <c r="G1775" s="1" t="s">
        <v>5</v>
      </c>
      <c r="H1775" s="1">
        <v>2.4659096924705602E-4</v>
      </c>
      <c r="I1775" s="1">
        <v>2.9837507278893799E-4</v>
      </c>
      <c r="J1775" s="1">
        <v>3.55090995715761E-4</v>
      </c>
      <c r="K1775" s="1">
        <v>3.4191564233733E-3</v>
      </c>
      <c r="L1775" s="1">
        <v>9.2920370890058296E-4</v>
      </c>
      <c r="M1775" s="1">
        <v>1.8095995739175701</v>
      </c>
      <c r="N1775" s="1">
        <v>3.38722806131952E-5</v>
      </c>
      <c r="O1775" s="1">
        <v>3.1162498164139603E-5</v>
      </c>
      <c r="P1775" s="1">
        <v>1.6723247741133E-5</v>
      </c>
      <c r="Q1775" s="1">
        <v>1.47697084565289E-5</v>
      </c>
      <c r="R1775" s="1">
        <v>58710.4652580357</v>
      </c>
      <c r="S1775" s="1">
        <v>8755.1393351942006</v>
      </c>
      <c r="T1775" s="1">
        <v>13.172026512911099</v>
      </c>
      <c r="U1775" s="1">
        <v>2971651.5054268399</v>
      </c>
      <c r="V1775" s="1">
        <f t="shared" si="109"/>
        <v>3.3247061104813617E-2</v>
      </c>
      <c r="W1775" s="1">
        <f t="shared" si="110"/>
        <v>0.10353844977690266</v>
      </c>
      <c r="X1775" s="1">
        <f t="shared" si="111"/>
        <v>664.6767167233146</v>
      </c>
    </row>
    <row r="1776" spans="1:24" hidden="1" x14ac:dyDescent="0.3">
      <c r="A1776" s="18" t="str">
        <f t="shared" si="108"/>
        <v>ConstMin - Excavators_2015_9999</v>
      </c>
      <c r="B1776" s="1" t="s">
        <v>40</v>
      </c>
      <c r="C1776" s="1">
        <v>2020</v>
      </c>
      <c r="D1776" s="1" t="s">
        <v>87</v>
      </c>
      <c r="E1776" s="1">
        <v>2015</v>
      </c>
      <c r="F1776" s="1">
        <v>9999</v>
      </c>
      <c r="G1776" s="1" t="s">
        <v>5</v>
      </c>
      <c r="H1776" s="1">
        <v>1.8597452697402E-5</v>
      </c>
      <c r="I1776" s="1">
        <v>2.2502917763856501E-5</v>
      </c>
      <c r="J1776" s="1">
        <v>2.67803318842589E-5</v>
      </c>
      <c r="K1776" s="1">
        <v>2.5786670145651498E-4</v>
      </c>
      <c r="L1776" s="1">
        <v>6.0963656608587304E-4</v>
      </c>
      <c r="M1776" s="1">
        <v>0.13647678412526701</v>
      </c>
      <c r="N1776" s="1">
        <v>5.3441375176218499E-6</v>
      </c>
      <c r="O1776" s="1">
        <v>4.9166065162120996E-6</v>
      </c>
      <c r="P1776" s="1">
        <v>1.2612376266750499E-6</v>
      </c>
      <c r="Q1776" s="1">
        <v>1.1139051653571199E-6</v>
      </c>
      <c r="R1776" s="1">
        <v>4427.8389586313697</v>
      </c>
      <c r="S1776" s="1">
        <v>156.64944035009199</v>
      </c>
      <c r="T1776" s="1">
        <v>0.18952556133685</v>
      </c>
      <c r="U1776" s="1">
        <v>224055.631111911</v>
      </c>
      <c r="V1776" s="1">
        <f t="shared" si="109"/>
        <v>3.3256119372366486E-2</v>
      </c>
      <c r="W1776" s="1">
        <f t="shared" si="110"/>
        <v>0.90095633945190423</v>
      </c>
      <c r="X1776" s="1">
        <f t="shared" si="111"/>
        <v>826.5346333504524</v>
      </c>
    </row>
    <row r="1777" spans="1:24" hidden="1" x14ac:dyDescent="0.3">
      <c r="A1777" s="18" t="str">
        <f t="shared" si="108"/>
        <v>ConstMin - Excavators_2016_25</v>
      </c>
      <c r="B1777" s="1" t="s">
        <v>40</v>
      </c>
      <c r="C1777" s="1">
        <v>2020</v>
      </c>
      <c r="D1777" s="1" t="s">
        <v>87</v>
      </c>
      <c r="E1777" s="1">
        <v>2016</v>
      </c>
      <c r="F1777" s="1">
        <v>25</v>
      </c>
      <c r="G1777" s="1" t="s">
        <v>5</v>
      </c>
      <c r="H1777" s="1">
        <v>0</v>
      </c>
      <c r="I1777" s="1">
        <v>0</v>
      </c>
      <c r="J1777" s="1">
        <v>0</v>
      </c>
      <c r="K1777" s="1">
        <v>0</v>
      </c>
      <c r="L1777" s="1">
        <v>0</v>
      </c>
      <c r="M1777" s="1">
        <v>0</v>
      </c>
      <c r="N1777" s="1">
        <v>0</v>
      </c>
      <c r="O1777" s="1">
        <v>0</v>
      </c>
      <c r="P1777" s="1">
        <v>0</v>
      </c>
      <c r="Q1777" s="1">
        <v>0</v>
      </c>
      <c r="R1777" s="1">
        <v>0</v>
      </c>
      <c r="S1777" s="1">
        <v>0</v>
      </c>
      <c r="T1777" s="1">
        <v>0</v>
      </c>
      <c r="U1777" s="1">
        <v>0</v>
      </c>
      <c r="V1777" s="1">
        <f t="shared" si="109"/>
        <v>0</v>
      </c>
      <c r="W1777" s="1">
        <f t="shared" si="110"/>
        <v>0</v>
      </c>
      <c r="X1777" s="1" t="e">
        <f t="shared" si="111"/>
        <v>#DIV/0!</v>
      </c>
    </row>
    <row r="1778" spans="1:24" hidden="1" x14ac:dyDescent="0.3">
      <c r="A1778" s="18" t="str">
        <f t="shared" si="108"/>
        <v>ConstMin - Excavators_2016_50</v>
      </c>
      <c r="B1778" s="1" t="s">
        <v>40</v>
      </c>
      <c r="C1778" s="1">
        <v>2020</v>
      </c>
      <c r="D1778" s="1" t="s">
        <v>87</v>
      </c>
      <c r="E1778" s="1">
        <v>2016</v>
      </c>
      <c r="F1778" s="1">
        <v>50</v>
      </c>
      <c r="G1778" s="1" t="s">
        <v>5</v>
      </c>
      <c r="H1778" s="1">
        <v>5.1419438332160502E-5</v>
      </c>
      <c r="I1778" s="1">
        <v>6.22175203819142E-5</v>
      </c>
      <c r="J1778" s="1">
        <v>7.4043991198311101E-5</v>
      </c>
      <c r="K1778" s="1">
        <v>1.0838699396800401E-3</v>
      </c>
      <c r="L1778" s="1">
        <v>8.6066597214185501E-4</v>
      </c>
      <c r="M1778" s="1">
        <v>0.170927602127008</v>
      </c>
      <c r="N1778" s="1">
        <v>3.5620020422582599E-6</v>
      </c>
      <c r="O1778" s="1">
        <v>3.2770418788776E-6</v>
      </c>
      <c r="P1778" s="1">
        <v>1.5787678642432E-6</v>
      </c>
      <c r="Q1778" s="1">
        <v>1.39508811063882E-6</v>
      </c>
      <c r="R1778" s="1">
        <v>5545.5578079033003</v>
      </c>
      <c r="S1778" s="1">
        <v>6839.9360897803499</v>
      </c>
      <c r="T1778" s="1">
        <v>9.2867525055056692</v>
      </c>
      <c r="U1778" s="1">
        <v>251193.163133872</v>
      </c>
      <c r="V1778" s="1">
        <f t="shared" si="109"/>
        <v>8.2015036900810037E-2</v>
      </c>
      <c r="W1778" s="1">
        <f t="shared" si="110"/>
        <v>1.1345285223710817</v>
      </c>
      <c r="X1778" s="1">
        <f t="shared" si="111"/>
        <v>736.52615225023828</v>
      </c>
    </row>
    <row r="1779" spans="1:24" hidden="1" x14ac:dyDescent="0.3">
      <c r="A1779" s="18" t="str">
        <f t="shared" si="108"/>
        <v>ConstMin - Excavators_2016_100</v>
      </c>
      <c r="B1779" s="1" t="s">
        <v>40</v>
      </c>
      <c r="C1779" s="1">
        <v>2020</v>
      </c>
      <c r="D1779" s="1" t="s">
        <v>87</v>
      </c>
      <c r="E1779" s="1">
        <v>2016</v>
      </c>
      <c r="F1779" s="1">
        <v>100</v>
      </c>
      <c r="G1779" s="1" t="s">
        <v>5</v>
      </c>
      <c r="H1779" s="1">
        <v>5.7030658409783997E-5</v>
      </c>
      <c r="I1779" s="1">
        <v>6.9007096675838706E-5</v>
      </c>
      <c r="J1779" s="1">
        <v>8.2124148110089001E-5</v>
      </c>
      <c r="K1779" s="1">
        <v>1.98881544843319E-3</v>
      </c>
      <c r="L1779" s="1">
        <v>8.2779585525021102E-4</v>
      </c>
      <c r="M1779" s="1">
        <v>0.31402270164764501</v>
      </c>
      <c r="N1779" s="1">
        <v>6.9806546919468304E-6</v>
      </c>
      <c r="O1779" s="1">
        <v>6.4222023165910897E-6</v>
      </c>
      <c r="P1779" s="1">
        <v>2.9015846858553899E-6</v>
      </c>
      <c r="Q1779" s="1">
        <v>2.563011076548E-6</v>
      </c>
      <c r="R1779" s="1">
        <v>10188.120720765801</v>
      </c>
      <c r="S1779" s="1">
        <v>6170.4235694176696</v>
      </c>
      <c r="T1779" s="1">
        <v>10.423905873526699</v>
      </c>
      <c r="U1779" s="1">
        <v>531890.51168380305</v>
      </c>
      <c r="V1779" s="1">
        <f t="shared" si="109"/>
        <v>4.2959588568545537E-2</v>
      </c>
      <c r="W1779" s="1">
        <f t="shared" si="110"/>
        <v>0.51533495934987661</v>
      </c>
      <c r="X1779" s="1">
        <f t="shared" si="111"/>
        <v>591.94927930887411</v>
      </c>
    </row>
    <row r="1780" spans="1:24" hidden="1" x14ac:dyDescent="0.3">
      <c r="A1780" s="18" t="str">
        <f t="shared" si="108"/>
        <v>ConstMin - Excavators_2016_175</v>
      </c>
      <c r="B1780" s="1" t="s">
        <v>40</v>
      </c>
      <c r="C1780" s="1">
        <v>2020</v>
      </c>
      <c r="D1780" s="1" t="s">
        <v>87</v>
      </c>
      <c r="E1780" s="1">
        <v>2016</v>
      </c>
      <c r="F1780" s="1">
        <v>175</v>
      </c>
      <c r="G1780" s="1" t="s">
        <v>5</v>
      </c>
      <c r="H1780" s="1">
        <v>9.5403631172633494E-5</v>
      </c>
      <c r="I1780" s="1">
        <v>1.15438393718886E-4</v>
      </c>
      <c r="J1780" s="1">
        <v>1.37381228888592E-4</v>
      </c>
      <c r="K1780" s="1">
        <v>4.23964975671909E-3</v>
      </c>
      <c r="L1780" s="1">
        <v>3.8519860671258502E-4</v>
      </c>
      <c r="M1780" s="1">
        <v>0.75647589276705496</v>
      </c>
      <c r="N1780" s="1">
        <v>1.44226081138898E-5</v>
      </c>
      <c r="O1780" s="1">
        <v>1.3268799464778601E-5</v>
      </c>
      <c r="P1780" s="1">
        <v>6.9911326681784201E-6</v>
      </c>
      <c r="Q1780" s="1">
        <v>6.1742545431604597E-6</v>
      </c>
      <c r="R1780" s="1">
        <v>24543.027231539701</v>
      </c>
      <c r="S1780" s="1">
        <v>8496.1709621458103</v>
      </c>
      <c r="T1780" s="1">
        <v>14.6882310036059</v>
      </c>
      <c r="U1780" s="1">
        <v>1241208.35656019</v>
      </c>
      <c r="V1780" s="1">
        <f t="shared" si="109"/>
        <v>3.0795991062266506E-2</v>
      </c>
      <c r="W1780" s="1">
        <f t="shared" si="110"/>
        <v>0.10276106992969648</v>
      </c>
      <c r="X1780" s="1">
        <f t="shared" si="111"/>
        <v>578.43391488464715</v>
      </c>
    </row>
    <row r="1781" spans="1:24" hidden="1" x14ac:dyDescent="0.3">
      <c r="A1781" s="18" t="str">
        <f t="shared" si="108"/>
        <v>ConstMin - Excavators_2016_300</v>
      </c>
      <c r="B1781" s="1" t="s">
        <v>40</v>
      </c>
      <c r="C1781" s="1">
        <v>2020</v>
      </c>
      <c r="D1781" s="1" t="s">
        <v>87</v>
      </c>
      <c r="E1781" s="1">
        <v>2016</v>
      </c>
      <c r="F1781" s="1">
        <v>300</v>
      </c>
      <c r="G1781" s="1" t="s">
        <v>5</v>
      </c>
      <c r="H1781" s="1">
        <v>1.21320797426161E-4</v>
      </c>
      <c r="I1781" s="1">
        <v>1.46798164885655E-4</v>
      </c>
      <c r="J1781" s="1">
        <v>1.74701948293672E-4</v>
      </c>
      <c r="K1781" s="1">
        <v>1.8368733262458001E-3</v>
      </c>
      <c r="L1781" s="1">
        <v>4.89840916529206E-4</v>
      </c>
      <c r="M1781" s="1">
        <v>0.96197867330748399</v>
      </c>
      <c r="N1781" s="1">
        <v>1.7636008955497699E-5</v>
      </c>
      <c r="O1781" s="1">
        <v>1.62251282390579E-5</v>
      </c>
      <c r="P1781" s="1">
        <v>8.8903302713994892E-6</v>
      </c>
      <c r="Q1781" s="1">
        <v>7.85154061204325E-6</v>
      </c>
      <c r="R1781" s="1">
        <v>31210.338625313299</v>
      </c>
      <c r="S1781" s="1">
        <v>7276.2713730227197</v>
      </c>
      <c r="T1781" s="1">
        <v>12.508687048232099</v>
      </c>
      <c r="U1781" s="1">
        <v>1570847.7675532401</v>
      </c>
      <c r="V1781" s="1">
        <f t="shared" si="109"/>
        <v>3.09439056382089E-2</v>
      </c>
      <c r="W1781" s="1">
        <f t="shared" si="110"/>
        <v>0.10325463612314341</v>
      </c>
      <c r="X1781" s="1">
        <f t="shared" si="111"/>
        <v>581.69745113665647</v>
      </c>
    </row>
    <row r="1782" spans="1:24" hidden="1" x14ac:dyDescent="0.3">
      <c r="A1782" s="18" t="str">
        <f t="shared" si="108"/>
        <v>ConstMin - Excavators_2016_600</v>
      </c>
      <c r="B1782" s="1" t="s">
        <v>40</v>
      </c>
      <c r="C1782" s="1">
        <v>2020</v>
      </c>
      <c r="D1782" s="1" t="s">
        <v>87</v>
      </c>
      <c r="E1782" s="1">
        <v>2016</v>
      </c>
      <c r="F1782" s="1">
        <v>600</v>
      </c>
      <c r="G1782" s="1" t="s">
        <v>5</v>
      </c>
      <c r="H1782" s="1">
        <v>2.10596425262368E-4</v>
      </c>
      <c r="I1782" s="1">
        <v>2.54821674567465E-4</v>
      </c>
      <c r="J1782" s="1">
        <v>3.0325885237780998E-4</v>
      </c>
      <c r="K1782" s="1">
        <v>3.1185059831912499E-3</v>
      </c>
      <c r="L1782" s="1">
        <v>8.5029729573841398E-4</v>
      </c>
      <c r="M1782" s="1">
        <v>1.6698643107789599</v>
      </c>
      <c r="N1782" s="1">
        <v>3.0613716038121197E-5</v>
      </c>
      <c r="O1782" s="1">
        <v>2.8164618755071499E-5</v>
      </c>
      <c r="P1782" s="1">
        <v>1.5432405772786401E-5</v>
      </c>
      <c r="Q1782" s="1">
        <v>1.36292080235046E-5</v>
      </c>
      <c r="R1782" s="1">
        <v>54176.908536389703</v>
      </c>
      <c r="S1782" s="1">
        <v>7650.5599481102199</v>
      </c>
      <c r="T1782" s="1">
        <v>11.845347583553099</v>
      </c>
      <c r="U1782" s="1">
        <v>2730818.1944625899</v>
      </c>
      <c r="V1782" s="1">
        <f t="shared" si="109"/>
        <v>3.0898128735199579E-2</v>
      </c>
      <c r="W1782" s="1">
        <f t="shared" si="110"/>
        <v>0.1031018862563899</v>
      </c>
      <c r="X1782" s="1">
        <f t="shared" si="111"/>
        <v>645.87044779781615</v>
      </c>
    </row>
    <row r="1783" spans="1:24" hidden="1" x14ac:dyDescent="0.3">
      <c r="A1783" s="18" t="str">
        <f t="shared" si="108"/>
        <v>ConstMin - Excavators_2017_50</v>
      </c>
      <c r="B1783" s="1" t="s">
        <v>40</v>
      </c>
      <c r="C1783" s="1">
        <v>2020</v>
      </c>
      <c r="D1783" s="1" t="s">
        <v>87</v>
      </c>
      <c r="E1783" s="1">
        <v>2017</v>
      </c>
      <c r="F1783" s="1">
        <v>50</v>
      </c>
      <c r="G1783" s="1" t="s">
        <v>5</v>
      </c>
      <c r="H1783" s="1">
        <v>6.1572482339363897E-5</v>
      </c>
      <c r="I1783" s="1">
        <v>7.4502703630630296E-5</v>
      </c>
      <c r="J1783" s="1">
        <v>8.8664374568684097E-5</v>
      </c>
      <c r="K1783" s="1">
        <v>1.3841859850457099E-3</v>
      </c>
      <c r="L1783" s="1">
        <v>1.14143883358974E-3</v>
      </c>
      <c r="M1783" s="1">
        <v>0.22963344891868401</v>
      </c>
      <c r="N1783" s="1">
        <v>4.5188822297992898E-6</v>
      </c>
      <c r="O1783" s="1">
        <v>4.1573716514153502E-6</v>
      </c>
      <c r="P1783" s="1">
        <v>2.1212279396794601E-6</v>
      </c>
      <c r="Q1783" s="1">
        <v>1.87423734028281E-6</v>
      </c>
      <c r="R1783" s="1">
        <v>7450.2043541249404</v>
      </c>
      <c r="S1783" s="1">
        <v>9517.1405602170198</v>
      </c>
      <c r="T1783" s="1">
        <v>12.8877381709058</v>
      </c>
      <c r="U1783" s="1">
        <v>339887.88015422103</v>
      </c>
      <c r="V1783" s="1">
        <f t="shared" si="109"/>
        <v>7.2581335539239678E-2</v>
      </c>
      <c r="W1783" s="1">
        <f t="shared" si="110"/>
        <v>1.1120019937670331</v>
      </c>
      <c r="X1783" s="1">
        <f t="shared" si="111"/>
        <v>738.46476658736447</v>
      </c>
    </row>
    <row r="1784" spans="1:24" hidden="1" x14ac:dyDescent="0.3">
      <c r="A1784" s="18" t="str">
        <f t="shared" si="108"/>
        <v>ConstMin - Excavators_2017_100</v>
      </c>
      <c r="B1784" s="1" t="s">
        <v>40</v>
      </c>
      <c r="C1784" s="1">
        <v>2020</v>
      </c>
      <c r="D1784" s="1" t="s">
        <v>87</v>
      </c>
      <c r="E1784" s="1">
        <v>2017</v>
      </c>
      <c r="F1784" s="1">
        <v>100</v>
      </c>
      <c r="G1784" s="1" t="s">
        <v>5</v>
      </c>
      <c r="H1784" s="1">
        <v>7.8801771572127593E-5</v>
      </c>
      <c r="I1784" s="1">
        <v>9.53501436022744E-5</v>
      </c>
      <c r="J1784" s="1">
        <v>1.13474551063863E-4</v>
      </c>
      <c r="K1784" s="1">
        <v>2.96148430794592E-3</v>
      </c>
      <c r="L1784" s="1">
        <v>1.24217701800352E-3</v>
      </c>
      <c r="M1784" s="1">
        <v>0.475272363303333</v>
      </c>
      <c r="N1784" s="1">
        <v>1.0033752381081199E-5</v>
      </c>
      <c r="O1784" s="1">
        <v>9.2310521905947806E-6</v>
      </c>
      <c r="P1784" s="1">
        <v>4.3917646407510197E-6</v>
      </c>
      <c r="Q1784" s="1">
        <v>3.8791091380724702E-6</v>
      </c>
      <c r="R1784" s="1">
        <v>15419.688408423401</v>
      </c>
      <c r="S1784" s="1">
        <v>9480.3564811064698</v>
      </c>
      <c r="T1784" s="1">
        <v>14.6882310036059</v>
      </c>
      <c r="U1784" s="1">
        <v>786196.78843962995</v>
      </c>
      <c r="V1784" s="1">
        <f t="shared" si="109"/>
        <v>4.0158611335250248E-2</v>
      </c>
      <c r="W1784" s="1">
        <f t="shared" si="110"/>
        <v>0.52316758204015568</v>
      </c>
      <c r="X1784" s="1">
        <f t="shared" si="111"/>
        <v>645.43895577207911</v>
      </c>
    </row>
    <row r="1785" spans="1:24" hidden="1" x14ac:dyDescent="0.3">
      <c r="A1785" s="18" t="str">
        <f t="shared" si="108"/>
        <v>ConstMin - Excavators_2017_175</v>
      </c>
      <c r="B1785" s="1" t="s">
        <v>40</v>
      </c>
      <c r="C1785" s="1">
        <v>2020</v>
      </c>
      <c r="D1785" s="1" t="s">
        <v>87</v>
      </c>
      <c r="E1785" s="1">
        <v>2017</v>
      </c>
      <c r="F1785" s="1">
        <v>175</v>
      </c>
      <c r="G1785" s="1" t="s">
        <v>5</v>
      </c>
      <c r="H1785" s="1">
        <v>1.3466548175846199E-4</v>
      </c>
      <c r="I1785" s="1">
        <v>1.6294523292773901E-4</v>
      </c>
      <c r="J1785" s="1">
        <v>1.9391829373218499E-4</v>
      </c>
      <c r="K1785" s="1">
        <v>6.4302224378958196E-3</v>
      </c>
      <c r="L1785" s="1">
        <v>5.8854056186333496E-4</v>
      </c>
      <c r="M1785" s="1">
        <v>1.16608452760619</v>
      </c>
      <c r="N1785" s="1">
        <v>2.1605131946589699E-5</v>
      </c>
      <c r="O1785" s="1">
        <v>1.9876721390862499E-5</v>
      </c>
      <c r="P1785" s="1">
        <v>1.07769897732154E-5</v>
      </c>
      <c r="Q1785" s="1">
        <v>9.5174251567309495E-6</v>
      </c>
      <c r="R1785" s="1">
        <v>37832.328285613701</v>
      </c>
      <c r="S1785" s="1">
        <v>13125.6798612371</v>
      </c>
      <c r="T1785" s="1">
        <v>20.942574527721899</v>
      </c>
      <c r="U1785" s="1">
        <v>1909222.1937526099</v>
      </c>
      <c r="V1785" s="1">
        <f t="shared" si="109"/>
        <v>2.8260105961891383E-2</v>
      </c>
      <c r="W1785" s="1">
        <f t="shared" si="110"/>
        <v>0.10207244693377923</v>
      </c>
      <c r="X1785" s="1">
        <f t="shared" si="111"/>
        <v>626.74624095822151</v>
      </c>
    </row>
    <row r="1786" spans="1:24" hidden="1" x14ac:dyDescent="0.3">
      <c r="A1786" s="18" t="str">
        <f t="shared" si="108"/>
        <v>ConstMin - Excavators_2017_300</v>
      </c>
      <c r="B1786" s="1" t="s">
        <v>40</v>
      </c>
      <c r="C1786" s="1">
        <v>2020</v>
      </c>
      <c r="D1786" s="1" t="s">
        <v>87</v>
      </c>
      <c r="E1786" s="1">
        <v>2017</v>
      </c>
      <c r="F1786" s="1">
        <v>300</v>
      </c>
      <c r="G1786" s="1" t="s">
        <v>5</v>
      </c>
      <c r="H1786" s="1">
        <v>1.6676108131425199E-4</v>
      </c>
      <c r="I1786" s="1">
        <v>2.0178090839024501E-4</v>
      </c>
      <c r="J1786" s="1">
        <v>2.4013595709252301E-4</v>
      </c>
      <c r="K1786" s="1">
        <v>2.7130073764096698E-3</v>
      </c>
      <c r="L1786" s="1">
        <v>7.2881082228378803E-4</v>
      </c>
      <c r="M1786" s="1">
        <v>1.4440041663847401</v>
      </c>
      <c r="N1786" s="1">
        <v>2.5890794532045999E-5</v>
      </c>
      <c r="O1786" s="1">
        <v>2.38195309694823E-5</v>
      </c>
      <c r="P1786" s="1">
        <v>1.33455317905259E-5</v>
      </c>
      <c r="Q1786" s="1">
        <v>1.1785767887502301E-5</v>
      </c>
      <c r="R1786" s="1">
        <v>46849.124892008702</v>
      </c>
      <c r="S1786" s="1">
        <v>11025.816310633199</v>
      </c>
      <c r="T1786" s="1">
        <v>17.910165546332301</v>
      </c>
      <c r="U1786" s="1">
        <v>2370317.1561763999</v>
      </c>
      <c r="V1786" s="1">
        <f t="shared" si="109"/>
        <v>2.818786699487192E-2</v>
      </c>
      <c r="W1786" s="1">
        <f t="shared" si="110"/>
        <v>0.10181152759619463</v>
      </c>
      <c r="X1786" s="1">
        <f t="shared" si="111"/>
        <v>615.61777763082148</v>
      </c>
    </row>
    <row r="1787" spans="1:24" hidden="1" x14ac:dyDescent="0.3">
      <c r="A1787" s="18" t="str">
        <f t="shared" si="108"/>
        <v>ConstMin - Excavators_2017_600</v>
      </c>
      <c r="B1787" s="1" t="s">
        <v>40</v>
      </c>
      <c r="C1787" s="1">
        <v>2020</v>
      </c>
      <c r="D1787" s="1" t="s">
        <v>87</v>
      </c>
      <c r="E1787" s="1">
        <v>2017</v>
      </c>
      <c r="F1787" s="1">
        <v>600</v>
      </c>
      <c r="G1787" s="1" t="s">
        <v>5</v>
      </c>
      <c r="H1787" s="1">
        <v>2.7530806610299898E-4</v>
      </c>
      <c r="I1787" s="1">
        <v>3.33122759984628E-4</v>
      </c>
      <c r="J1787" s="1">
        <v>3.96443615188318E-4</v>
      </c>
      <c r="K1787" s="1">
        <v>4.397276949019E-3</v>
      </c>
      <c r="L1787" s="1">
        <v>1.20320338808415E-3</v>
      </c>
      <c r="M1787" s="1">
        <v>2.3839255020354702</v>
      </c>
      <c r="N1787" s="1">
        <v>4.2743453786171197E-5</v>
      </c>
      <c r="O1787" s="1">
        <v>3.9323977483277503E-5</v>
      </c>
      <c r="P1787" s="1">
        <v>2.20323142510816E-5</v>
      </c>
      <c r="Q1787" s="1">
        <v>1.9457279474775099E-5</v>
      </c>
      <c r="R1787" s="1">
        <v>77343.837488864199</v>
      </c>
      <c r="S1787" s="1">
        <v>11547.0297994094</v>
      </c>
      <c r="T1787" s="1">
        <v>16.2991982749691</v>
      </c>
      <c r="U1787" s="1">
        <v>3916031.3141691</v>
      </c>
      <c r="V1787" s="1">
        <f t="shared" si="109"/>
        <v>2.8167399328146932E-2</v>
      </c>
      <c r="W1787" s="1">
        <f t="shared" si="110"/>
        <v>0.10173760059717779</v>
      </c>
      <c r="X1787" s="1">
        <f t="shared" si="111"/>
        <v>708.4415812734992</v>
      </c>
    </row>
    <row r="1788" spans="1:24" hidden="1" x14ac:dyDescent="0.3">
      <c r="A1788" s="18" t="str">
        <f t="shared" si="108"/>
        <v>ConstMin - Excavators_2017_9999</v>
      </c>
      <c r="B1788" s="1" t="s">
        <v>40</v>
      </c>
      <c r="C1788" s="1">
        <v>2020</v>
      </c>
      <c r="D1788" s="1" t="s">
        <v>87</v>
      </c>
      <c r="E1788" s="1">
        <v>2017</v>
      </c>
      <c r="F1788" s="1">
        <v>9999</v>
      </c>
      <c r="G1788" s="1" t="s">
        <v>5</v>
      </c>
      <c r="H1788" s="1">
        <v>8.9419213302876202E-6</v>
      </c>
      <c r="I1788" s="1">
        <v>1.0819724809647999E-5</v>
      </c>
      <c r="J1788" s="1">
        <v>1.2876366715614099E-5</v>
      </c>
      <c r="K1788" s="1">
        <v>1.4282220314934199E-4</v>
      </c>
      <c r="L1788" s="1">
        <v>3.4044030086470897E-4</v>
      </c>
      <c r="M1788" s="1">
        <v>7.7429167253285205E-2</v>
      </c>
      <c r="N1788" s="1">
        <v>2.8692043079517602E-6</v>
      </c>
      <c r="O1788" s="1">
        <v>2.63966796331562E-6</v>
      </c>
      <c r="P1788" s="1">
        <v>7.1560279197791504E-7</v>
      </c>
      <c r="Q1788" s="1">
        <v>6.3196645426206703E-7</v>
      </c>
      <c r="R1788" s="1">
        <v>2512.1040585466499</v>
      </c>
      <c r="S1788" s="1">
        <v>154.64111419175799</v>
      </c>
      <c r="T1788" s="1">
        <v>0.28428834200527497</v>
      </c>
      <c r="U1788" s="1">
        <v>125413.943609515</v>
      </c>
      <c r="V1788" s="1">
        <f t="shared" si="109"/>
        <v>2.856662878841244E-2</v>
      </c>
      <c r="W1788" s="1">
        <f t="shared" si="110"/>
        <v>0.89884279595961192</v>
      </c>
      <c r="X1788" s="1">
        <f t="shared" si="111"/>
        <v>543.95869032465862</v>
      </c>
    </row>
    <row r="1789" spans="1:24" hidden="1" x14ac:dyDescent="0.3">
      <c r="A1789" s="18" t="str">
        <f t="shared" si="108"/>
        <v>ConstMin - Excavators_2018_25</v>
      </c>
      <c r="B1789" s="1" t="s">
        <v>40</v>
      </c>
      <c r="C1789" s="1">
        <v>2020</v>
      </c>
      <c r="D1789" s="1" t="s">
        <v>87</v>
      </c>
      <c r="E1789" s="1">
        <v>2018</v>
      </c>
      <c r="F1789" s="1">
        <v>25</v>
      </c>
      <c r="G1789" s="1" t="s">
        <v>5</v>
      </c>
      <c r="H1789" s="1">
        <v>0</v>
      </c>
      <c r="I1789" s="1">
        <v>0</v>
      </c>
      <c r="J1789" s="1">
        <v>0</v>
      </c>
      <c r="K1789" s="1">
        <v>0</v>
      </c>
      <c r="L1789" s="1">
        <v>0</v>
      </c>
      <c r="M1789" s="1">
        <v>0</v>
      </c>
      <c r="N1789" s="1">
        <v>0</v>
      </c>
      <c r="O1789" s="1">
        <v>0</v>
      </c>
      <c r="P1789" s="1">
        <v>0</v>
      </c>
      <c r="Q1789" s="1">
        <v>0</v>
      </c>
      <c r="R1789" s="1">
        <v>0</v>
      </c>
      <c r="S1789" s="1">
        <v>0</v>
      </c>
      <c r="T1789" s="1">
        <v>0</v>
      </c>
      <c r="U1789" s="1">
        <v>0</v>
      </c>
      <c r="V1789" s="1">
        <f t="shared" si="109"/>
        <v>0</v>
      </c>
      <c r="W1789" s="1">
        <f t="shared" si="110"/>
        <v>0</v>
      </c>
      <c r="X1789" s="1" t="e">
        <f t="shared" si="111"/>
        <v>#DIV/0!</v>
      </c>
    </row>
    <row r="1790" spans="1:24" hidden="1" x14ac:dyDescent="0.3">
      <c r="A1790" s="18" t="str">
        <f t="shared" si="108"/>
        <v>ConstMin - Excavators_2018_50</v>
      </c>
      <c r="B1790" s="1" t="s">
        <v>40</v>
      </c>
      <c r="C1790" s="1">
        <v>2020</v>
      </c>
      <c r="D1790" s="1" t="s">
        <v>87</v>
      </c>
      <c r="E1790" s="1">
        <v>2018</v>
      </c>
      <c r="F1790" s="1">
        <v>50</v>
      </c>
      <c r="G1790" s="1" t="s">
        <v>5</v>
      </c>
      <c r="H1790" s="1">
        <v>6.93891804184192E-5</v>
      </c>
      <c r="I1790" s="1">
        <v>8.3960908306287201E-5</v>
      </c>
      <c r="J1790" s="1">
        <v>9.99204198025236E-5</v>
      </c>
      <c r="K1790" s="1">
        <v>1.69058281217831E-3</v>
      </c>
      <c r="L1790" s="1">
        <v>1.45416060426736E-3</v>
      </c>
      <c r="M1790" s="1">
        <v>0.29657214412091099</v>
      </c>
      <c r="N1790" s="1">
        <v>5.4764672767832999E-6</v>
      </c>
      <c r="O1790" s="1">
        <v>5.0383498946406403E-6</v>
      </c>
      <c r="P1790" s="1">
        <v>2.7398748718501702E-6</v>
      </c>
      <c r="Q1790" s="1">
        <v>2.4205819719059302E-6</v>
      </c>
      <c r="R1790" s="1">
        <v>9621.9566001649691</v>
      </c>
      <c r="S1790" s="1">
        <v>12090.229174550501</v>
      </c>
      <c r="T1790" s="1">
        <v>16.1096727136322</v>
      </c>
      <c r="U1790" s="1">
        <v>437808.53410901898</v>
      </c>
      <c r="V1790" s="1">
        <f t="shared" si="109"/>
        <v>6.3501137656805609E-2</v>
      </c>
      <c r="W1790" s="1">
        <f t="shared" si="110"/>
        <v>1.0998076910962926</v>
      </c>
      <c r="X1790" s="1">
        <f t="shared" si="111"/>
        <v>750.49502180882928</v>
      </c>
    </row>
    <row r="1791" spans="1:24" hidden="1" x14ac:dyDescent="0.3">
      <c r="A1791" s="18" t="str">
        <f t="shared" si="108"/>
        <v>ConstMin - Excavators_2018_100</v>
      </c>
      <c r="B1791" s="1" t="s">
        <v>40</v>
      </c>
      <c r="C1791" s="1">
        <v>2020</v>
      </c>
      <c r="D1791" s="1" t="s">
        <v>87</v>
      </c>
      <c r="E1791" s="1">
        <v>2018</v>
      </c>
      <c r="F1791" s="1">
        <v>100</v>
      </c>
      <c r="G1791" s="1" t="s">
        <v>5</v>
      </c>
      <c r="H1791" s="1">
        <v>8.6868812015771703E-5</v>
      </c>
      <c r="I1791" s="1">
        <v>1.0511126253908301E-4</v>
      </c>
      <c r="J1791" s="1">
        <v>1.25091089302711E-4</v>
      </c>
      <c r="K1791" s="1">
        <v>3.5637986127751899E-3</v>
      </c>
      <c r="L1791" s="1">
        <v>1.50720946016682E-3</v>
      </c>
      <c r="M1791" s="1">
        <v>0.58190994026417597</v>
      </c>
      <c r="N1791" s="1">
        <v>1.16050737282974E-5</v>
      </c>
      <c r="O1791" s="1">
        <v>1.0676667830033599E-5</v>
      </c>
      <c r="P1791" s="1">
        <v>5.3774399118189699E-6</v>
      </c>
      <c r="Q1791" s="1">
        <v>4.7494707058598697E-6</v>
      </c>
      <c r="R1791" s="1">
        <v>18879.427152617998</v>
      </c>
      <c r="S1791" s="1">
        <v>11443.9709570738</v>
      </c>
      <c r="T1791" s="1">
        <v>16.2044354943007</v>
      </c>
      <c r="U1791" s="1">
        <v>963769.741244565</v>
      </c>
      <c r="V1791" s="1">
        <f t="shared" si="109"/>
        <v>3.6113083025282766E-2</v>
      </c>
      <c r="W1791" s="1">
        <f t="shared" si="110"/>
        <v>0.51783204821897699</v>
      </c>
      <c r="X1791" s="1">
        <f t="shared" si="111"/>
        <v>706.2245988821262</v>
      </c>
    </row>
    <row r="1792" spans="1:24" hidden="1" x14ac:dyDescent="0.3">
      <c r="A1792" s="18" t="str">
        <f t="shared" si="108"/>
        <v>ConstMin - Excavators_2018_175</v>
      </c>
      <c r="B1792" s="1" t="s">
        <v>40</v>
      </c>
      <c r="C1792" s="1">
        <v>2020</v>
      </c>
      <c r="D1792" s="1" t="s">
        <v>87</v>
      </c>
      <c r="E1792" s="1">
        <v>2018</v>
      </c>
      <c r="F1792" s="1">
        <v>175</v>
      </c>
      <c r="G1792" s="1" t="s">
        <v>5</v>
      </c>
      <c r="H1792" s="1">
        <v>1.06387918216181E-4</v>
      </c>
      <c r="I1792" s="1">
        <v>1.2872938104157899E-4</v>
      </c>
      <c r="J1792" s="1">
        <v>1.5319860223130099E-4</v>
      </c>
      <c r="K1792" s="1">
        <v>5.5246847597681496E-3</v>
      </c>
      <c r="L1792" s="1">
        <v>5.0966484107618901E-4</v>
      </c>
      <c r="M1792" s="1">
        <v>1.01927451723303</v>
      </c>
      <c r="N1792" s="1">
        <v>1.8312435312604001E-5</v>
      </c>
      <c r="O1792" s="1">
        <v>1.6847440487595699E-5</v>
      </c>
      <c r="P1792" s="1">
        <v>9.4205067487919794E-6</v>
      </c>
      <c r="Q1792" s="1">
        <v>8.3191815878416392E-6</v>
      </c>
      <c r="R1792" s="1">
        <v>33069.239181384102</v>
      </c>
      <c r="S1792" s="1">
        <v>11499.9926867537</v>
      </c>
      <c r="T1792" s="1">
        <v>17.152063300984899</v>
      </c>
      <c r="U1792" s="1">
        <v>1669214.4081016199</v>
      </c>
      <c r="V1792" s="1">
        <f t="shared" si="109"/>
        <v>2.5536075694574004E-2</v>
      </c>
      <c r="W1792" s="1">
        <f t="shared" si="110"/>
        <v>0.10110232687579582</v>
      </c>
      <c r="X1792" s="1">
        <f t="shared" si="111"/>
        <v>670.47284545022353</v>
      </c>
    </row>
    <row r="1793" spans="1:24" hidden="1" x14ac:dyDescent="0.3">
      <c r="A1793" s="18" t="str">
        <f t="shared" si="108"/>
        <v>ConstMin - Excavators_2018_300</v>
      </c>
      <c r="B1793" s="1" t="s">
        <v>40</v>
      </c>
      <c r="C1793" s="1">
        <v>2020</v>
      </c>
      <c r="D1793" s="1" t="s">
        <v>87</v>
      </c>
      <c r="E1793" s="1">
        <v>2018</v>
      </c>
      <c r="F1793" s="1">
        <v>300</v>
      </c>
      <c r="G1793" s="1" t="s">
        <v>5</v>
      </c>
      <c r="H1793" s="1">
        <v>1.5111263857054999E-4</v>
      </c>
      <c r="I1793" s="1">
        <v>1.8284629267036599E-4</v>
      </c>
      <c r="J1793" s="1">
        <v>2.17602199541592E-4</v>
      </c>
      <c r="K1793" s="1">
        <v>2.6736887733483199E-3</v>
      </c>
      <c r="L1793" s="1">
        <v>7.2392429716656699E-4</v>
      </c>
      <c r="M1793" s="1">
        <v>1.4477702384760101</v>
      </c>
      <c r="N1793" s="1">
        <v>2.5348320138619799E-5</v>
      </c>
      <c r="O1793" s="1">
        <v>2.3320454527530201E-5</v>
      </c>
      <c r="P1793" s="1">
        <v>1.33808204479474E-5</v>
      </c>
      <c r="Q1793" s="1">
        <v>1.18165060616355E-5</v>
      </c>
      <c r="R1793" s="1">
        <v>46971.310953423003</v>
      </c>
      <c r="S1793" s="1">
        <v>10886.9247015779</v>
      </c>
      <c r="T1793" s="1">
        <v>15.920147152295399</v>
      </c>
      <c r="U1793" s="1">
        <v>2381125.9597308198</v>
      </c>
      <c r="V1793" s="1">
        <f t="shared" si="109"/>
        <v>2.5426839985664515E-2</v>
      </c>
      <c r="W1793" s="1">
        <f t="shared" si="110"/>
        <v>0.10066984130202274</v>
      </c>
      <c r="X1793" s="1">
        <f t="shared" si="111"/>
        <v>683.84573317264858</v>
      </c>
    </row>
    <row r="1794" spans="1:24" hidden="1" x14ac:dyDescent="0.3">
      <c r="A1794" s="18" t="str">
        <f t="shared" si="108"/>
        <v>ConstMin - Excavators_2018_600</v>
      </c>
      <c r="B1794" s="1" t="s">
        <v>40</v>
      </c>
      <c r="C1794" s="1">
        <v>2020</v>
      </c>
      <c r="D1794" s="1" t="s">
        <v>87</v>
      </c>
      <c r="E1794" s="1">
        <v>2018</v>
      </c>
      <c r="F1794" s="1">
        <v>600</v>
      </c>
      <c r="G1794" s="1" t="s">
        <v>5</v>
      </c>
      <c r="H1794" s="1">
        <v>2.7926797048833302E-4</v>
      </c>
      <c r="I1794" s="1">
        <v>3.3791424429088302E-4</v>
      </c>
      <c r="J1794" s="1">
        <v>4.0214587750320001E-4</v>
      </c>
      <c r="K1794" s="1">
        <v>4.8710553016427204E-3</v>
      </c>
      <c r="L1794" s="1">
        <v>1.3350163706203899E-3</v>
      </c>
      <c r="M1794" s="1">
        <v>2.6755925914419301</v>
      </c>
      <c r="N1794" s="1">
        <v>4.6845677418940098E-5</v>
      </c>
      <c r="O1794" s="1">
        <v>4.3098023225424899E-5</v>
      </c>
      <c r="P1794" s="1">
        <v>2.4728802337882701E-5</v>
      </c>
      <c r="Q1794" s="1">
        <v>2.18378270494918E-5</v>
      </c>
      <c r="R1794" s="1">
        <v>86806.654990771101</v>
      </c>
      <c r="S1794" s="1">
        <v>12585.334423268399</v>
      </c>
      <c r="T1794" s="1">
        <v>16.867774958979599</v>
      </c>
      <c r="U1794" s="1">
        <v>4385795.2803910701</v>
      </c>
      <c r="V1794" s="1">
        <f t="shared" si="109"/>
        <v>2.5512131456583903E-2</v>
      </c>
      <c r="W1794" s="1">
        <f t="shared" si="110"/>
        <v>0.10079217943425961</v>
      </c>
      <c r="X1794" s="1">
        <f t="shared" si="111"/>
        <v>746.1170458981353</v>
      </c>
    </row>
    <row r="1795" spans="1:24" hidden="1" x14ac:dyDescent="0.3">
      <c r="A1795" s="18" t="str">
        <f t="shared" si="108"/>
        <v>ConstMin - Excavators_2019_50</v>
      </c>
      <c r="B1795" s="1" t="s">
        <v>40</v>
      </c>
      <c r="C1795" s="1">
        <v>2020</v>
      </c>
      <c r="D1795" s="1" t="s">
        <v>87</v>
      </c>
      <c r="E1795" s="1">
        <v>2019</v>
      </c>
      <c r="F1795" s="1">
        <v>50</v>
      </c>
      <c r="G1795" s="1" t="s">
        <v>5</v>
      </c>
      <c r="H1795" s="1">
        <v>9.4627994351996006E-5</v>
      </c>
      <c r="I1795" s="1">
        <v>1.14499873165915E-4</v>
      </c>
      <c r="J1795" s="1">
        <v>1.36264311866874E-4</v>
      </c>
      <c r="K1795" s="1">
        <v>2.55678334579306E-3</v>
      </c>
      <c r="L1795" s="1">
        <v>2.3057927659835302E-3</v>
      </c>
      <c r="M1795" s="1">
        <v>0.47710830832652801</v>
      </c>
      <c r="N1795" s="1">
        <v>8.2066794433980697E-6</v>
      </c>
      <c r="O1795" s="1">
        <v>7.5501450879262302E-6</v>
      </c>
      <c r="P1795" s="1">
        <v>4.4082640762815304E-6</v>
      </c>
      <c r="Q1795" s="1">
        <v>3.8940938745443603E-6</v>
      </c>
      <c r="R1795" s="1">
        <v>15479.2536227689</v>
      </c>
      <c r="S1795" s="1">
        <v>20181.246759596499</v>
      </c>
      <c r="T1795" s="1">
        <v>25.017374096464199</v>
      </c>
      <c r="U1795" s="1">
        <v>705196.97483817604</v>
      </c>
      <c r="V1795" s="1">
        <f t="shared" si="109"/>
        <v>5.376295928884222E-2</v>
      </c>
      <c r="W1795" s="1">
        <f t="shared" si="110"/>
        <v>1.0826758072163738</v>
      </c>
      <c r="X1795" s="1">
        <f t="shared" si="111"/>
        <v>806.6892505096605</v>
      </c>
    </row>
    <row r="1796" spans="1:24" hidden="1" x14ac:dyDescent="0.3">
      <c r="A1796" s="18" t="str">
        <f t="shared" si="108"/>
        <v>ConstMin - Excavators_2019_100</v>
      </c>
      <c r="B1796" s="1" t="s">
        <v>40</v>
      </c>
      <c r="C1796" s="1">
        <v>2020</v>
      </c>
      <c r="D1796" s="1" t="s">
        <v>87</v>
      </c>
      <c r="E1796" s="1">
        <v>2019</v>
      </c>
      <c r="F1796" s="1">
        <v>100</v>
      </c>
      <c r="G1796" s="1" t="s">
        <v>5</v>
      </c>
      <c r="H1796" s="1">
        <v>6.0502965499484403E-5</v>
      </c>
      <c r="I1796" s="1">
        <v>7.3208588254376194E-5</v>
      </c>
      <c r="J1796" s="1">
        <v>8.7124270319257594E-5</v>
      </c>
      <c r="K1796" s="1">
        <v>2.7550089601620399E-3</v>
      </c>
      <c r="L1796" s="1">
        <v>1.1755119671733401E-3</v>
      </c>
      <c r="M1796" s="1">
        <v>0.458183403188964</v>
      </c>
      <c r="N1796" s="1">
        <v>8.5791411371993994E-6</v>
      </c>
      <c r="O1796" s="1">
        <v>7.8928098462234494E-6</v>
      </c>
      <c r="P1796" s="1">
        <v>4.23431769398746E-6</v>
      </c>
      <c r="Q1796" s="1">
        <v>3.7396313429003199E-6</v>
      </c>
      <c r="R1796" s="1">
        <v>14865.2559176384</v>
      </c>
      <c r="S1796" s="1">
        <v>9423.2777376590693</v>
      </c>
      <c r="T1796" s="1">
        <v>12.319161486895201</v>
      </c>
      <c r="U1796" s="1">
        <v>748498.19937744294</v>
      </c>
      <c r="V1796" s="1">
        <f t="shared" si="109"/>
        <v>3.23861909983773E-2</v>
      </c>
      <c r="W1796" s="1">
        <f t="shared" si="110"/>
        <v>0.52002580568104706</v>
      </c>
      <c r="X1796" s="1">
        <f t="shared" si="111"/>
        <v>764.92850164220215</v>
      </c>
    </row>
    <row r="1797" spans="1:24" hidden="1" x14ac:dyDescent="0.3">
      <c r="A1797" s="18" t="str">
        <f t="shared" si="108"/>
        <v>ConstMin - Excavators_2019_175</v>
      </c>
      <c r="B1797" s="1" t="s">
        <v>40</v>
      </c>
      <c r="C1797" s="1">
        <v>2020</v>
      </c>
      <c r="D1797" s="1" t="s">
        <v>87</v>
      </c>
      <c r="E1797" s="1">
        <v>2019</v>
      </c>
      <c r="F1797" s="1">
        <v>175</v>
      </c>
      <c r="G1797" s="1" t="s">
        <v>5</v>
      </c>
      <c r="H1797" s="1">
        <v>8.6394736214935898E-5</v>
      </c>
      <c r="I1797" s="1">
        <v>1.0453763082007201E-4</v>
      </c>
      <c r="J1797" s="1">
        <v>1.2440842014950699E-4</v>
      </c>
      <c r="K1797" s="1">
        <v>4.9552670063299602E-3</v>
      </c>
      <c r="L1797" s="1">
        <v>4.6101770586252298E-4</v>
      </c>
      <c r="M1797" s="1">
        <v>0.93109106548316101</v>
      </c>
      <c r="N1797" s="1">
        <v>1.6182524179140901E-5</v>
      </c>
      <c r="O1797" s="1">
        <v>1.48879222448096E-5</v>
      </c>
      <c r="P1797" s="1">
        <v>8.6058068012417206E-6</v>
      </c>
      <c r="Q1797" s="1">
        <v>7.5994401092247002E-6</v>
      </c>
      <c r="R1797" s="1">
        <v>30208.224206073101</v>
      </c>
      <c r="S1797" s="1">
        <v>10376.7041559842</v>
      </c>
      <c r="T1797" s="1">
        <v>13.930128758258499</v>
      </c>
      <c r="U1797" s="1">
        <v>1525940.2295232001</v>
      </c>
      <c r="V1797" s="1">
        <f t="shared" si="109"/>
        <v>2.2684213761671863E-2</v>
      </c>
      <c r="W1797" s="1">
        <f t="shared" si="110"/>
        <v>0.10003884826604521</v>
      </c>
      <c r="X1797" s="1">
        <f t="shared" si="111"/>
        <v>744.91085732659531</v>
      </c>
    </row>
    <row r="1798" spans="1:24" hidden="1" x14ac:dyDescent="0.3">
      <c r="A1798" s="18" t="str">
        <f t="shared" si="108"/>
        <v>ConstMin - Excavators_2019_300</v>
      </c>
      <c r="B1798" s="1" t="s">
        <v>40</v>
      </c>
      <c r="C1798" s="1">
        <v>2020</v>
      </c>
      <c r="D1798" s="1" t="s">
        <v>87</v>
      </c>
      <c r="E1798" s="1">
        <v>2019</v>
      </c>
      <c r="F1798" s="1">
        <v>300</v>
      </c>
      <c r="G1798" s="1" t="s">
        <v>5</v>
      </c>
      <c r="H1798" s="1">
        <v>1.11086796340917E-4</v>
      </c>
      <c r="I1798" s="1">
        <v>1.3441502357251E-4</v>
      </c>
      <c r="J1798" s="1">
        <v>1.59964986730921E-4</v>
      </c>
      <c r="K1798" s="1">
        <v>2.1709312526067199E-3</v>
      </c>
      <c r="L1798" s="1">
        <v>5.9277893821329305E-4</v>
      </c>
      <c r="M1798" s="1">
        <v>1.19720168262166</v>
      </c>
      <c r="N1798" s="1">
        <v>2.04350885477856E-5</v>
      </c>
      <c r="O1798" s="1">
        <v>1.8800281463962702E-5</v>
      </c>
      <c r="P1798" s="1">
        <v>1.1065390663390301E-5</v>
      </c>
      <c r="Q1798" s="1">
        <v>9.7713991928654396E-6</v>
      </c>
      <c r="R1798" s="1">
        <v>38841.890110669599</v>
      </c>
      <c r="S1798" s="1">
        <v>9204.3701864006107</v>
      </c>
      <c r="T1798" s="1">
        <v>12.03487314489</v>
      </c>
      <c r="U1798" s="1">
        <v>1972489.28341007</v>
      </c>
      <c r="V1798" s="1">
        <f t="shared" si="109"/>
        <v>2.2564294580263811E-2</v>
      </c>
      <c r="W1798" s="1">
        <f t="shared" si="110"/>
        <v>9.9509996928321603E-2</v>
      </c>
      <c r="X1798" s="1">
        <f t="shared" si="111"/>
        <v>764.80824314369954</v>
      </c>
    </row>
    <row r="1799" spans="1:24" hidden="1" x14ac:dyDescent="0.3">
      <c r="A1799" s="18" t="str">
        <f t="shared" si="108"/>
        <v>ConstMin - Excavators_2019_600</v>
      </c>
      <c r="B1799" s="1" t="s">
        <v>40</v>
      </c>
      <c r="C1799" s="1">
        <v>2020</v>
      </c>
      <c r="D1799" s="1" t="s">
        <v>87</v>
      </c>
      <c r="E1799" s="1">
        <v>2019</v>
      </c>
      <c r="F1799" s="1">
        <v>600</v>
      </c>
      <c r="G1799" s="1" t="s">
        <v>5</v>
      </c>
      <c r="H1799" s="1">
        <v>3.1350109539034302E-4</v>
      </c>
      <c r="I1799" s="1">
        <v>3.7933632542231499E-4</v>
      </c>
      <c r="J1799" s="1">
        <v>4.5144157736209402E-4</v>
      </c>
      <c r="K1799" s="1">
        <v>6.0664351702545104E-3</v>
      </c>
      <c r="L1799" s="1">
        <v>1.6728977031966099E-3</v>
      </c>
      <c r="M1799" s="1">
        <v>3.3786557112801199</v>
      </c>
      <c r="N1799" s="1">
        <v>5.7670423985120303E-5</v>
      </c>
      <c r="O1799" s="1">
        <v>5.3056790066310702E-5</v>
      </c>
      <c r="P1799" s="1">
        <v>3.1227942547274202E-5</v>
      </c>
      <c r="Q1799" s="1">
        <v>2.7576133720324701E-5</v>
      </c>
      <c r="R1799" s="1">
        <v>109616.763628289</v>
      </c>
      <c r="S1799" s="1">
        <v>16743.0980779046</v>
      </c>
      <c r="T1799" s="1">
        <v>20.563523405048201</v>
      </c>
      <c r="U1799" s="1">
        <v>5549309.3105529603</v>
      </c>
      <c r="V1799" s="1">
        <f t="shared" si="109"/>
        <v>2.2634666562950208E-2</v>
      </c>
      <c r="W1799" s="1">
        <f t="shared" si="110"/>
        <v>9.9820341918546496E-2</v>
      </c>
      <c r="X1799" s="1">
        <f t="shared" si="111"/>
        <v>814.21348608936773</v>
      </c>
    </row>
    <row r="1800" spans="1:24" hidden="1" x14ac:dyDescent="0.3">
      <c r="A1800" s="18" t="str">
        <f t="shared" si="108"/>
        <v>ConstMin - Excavators_2019_9999</v>
      </c>
      <c r="B1800" s="1" t="s">
        <v>40</v>
      </c>
      <c r="C1800" s="1">
        <v>2020</v>
      </c>
      <c r="D1800" s="1" t="s">
        <v>87</v>
      </c>
      <c r="E1800" s="1">
        <v>2019</v>
      </c>
      <c r="F1800" s="1">
        <v>9999</v>
      </c>
      <c r="G1800" s="1" t="s">
        <v>5</v>
      </c>
      <c r="H1800" s="1">
        <v>2.8319524791515299E-5</v>
      </c>
      <c r="I1800" s="1">
        <v>3.4266624997733499E-5</v>
      </c>
      <c r="J1800" s="1">
        <v>4.0780115699782097E-5</v>
      </c>
      <c r="K1800" s="1">
        <v>5.4799987536322697E-4</v>
      </c>
      <c r="L1800" s="1">
        <v>1.31853557868178E-3</v>
      </c>
      <c r="M1800" s="1">
        <v>0.30520443336396602</v>
      </c>
      <c r="N1800" s="1">
        <v>1.06090119550883E-5</v>
      </c>
      <c r="O1800" s="1">
        <v>9.7602909986812399E-6</v>
      </c>
      <c r="P1800" s="1">
        <v>2.82091675646118E-6</v>
      </c>
      <c r="Q1800" s="1">
        <v>2.4910375562628202E-6</v>
      </c>
      <c r="R1800" s="1">
        <v>9902.0217178884905</v>
      </c>
      <c r="S1800" s="1">
        <v>383.37889348838399</v>
      </c>
      <c r="T1800" s="1">
        <v>0.47381390334212597</v>
      </c>
      <c r="U1800" s="1">
        <v>502131.536334834</v>
      </c>
      <c r="V1800" s="1">
        <f t="shared" si="109"/>
        <v>2.2596565480421896E-2</v>
      </c>
      <c r="W1800" s="1">
        <f t="shared" si="110"/>
        <v>0.86948672487936907</v>
      </c>
      <c r="X1800" s="1">
        <f t="shared" si="111"/>
        <v>809.13390422728537</v>
      </c>
    </row>
    <row r="1801" spans="1:24" hidden="1" x14ac:dyDescent="0.3">
      <c r="A1801" s="18" t="str">
        <f t="shared" si="108"/>
        <v>ConstMin - Excavators_2020_50</v>
      </c>
      <c r="B1801" s="1" t="s">
        <v>40</v>
      </c>
      <c r="C1801" s="1">
        <v>2020</v>
      </c>
      <c r="D1801" s="1" t="s">
        <v>87</v>
      </c>
      <c r="E1801" s="1">
        <v>2020</v>
      </c>
      <c r="F1801" s="1">
        <v>50</v>
      </c>
      <c r="G1801" s="1" t="s">
        <v>5</v>
      </c>
      <c r="H1801" s="1">
        <v>5.21089531125285E-5</v>
      </c>
      <c r="I1801" s="1">
        <v>6.3051833266159499E-5</v>
      </c>
      <c r="J1801" s="1">
        <v>7.5036892482041102E-5</v>
      </c>
      <c r="K1801" s="1">
        <v>1.61704331192699E-3</v>
      </c>
      <c r="L1801" s="1">
        <v>1.53826240252952E-3</v>
      </c>
      <c r="M1801" s="1">
        <v>0.323193771986791</v>
      </c>
      <c r="N1801" s="1">
        <v>5.1334930065223503E-6</v>
      </c>
      <c r="O1801" s="1">
        <v>4.7228135660005703E-6</v>
      </c>
      <c r="P1801" s="1">
        <v>2.98652343038003E-6</v>
      </c>
      <c r="Q1801" s="1">
        <v>2.6378641197824498E-6</v>
      </c>
      <c r="R1801" s="1">
        <v>10485.6659977906</v>
      </c>
      <c r="S1801" s="1">
        <v>13153.5850247003</v>
      </c>
      <c r="T1801" s="1">
        <v>15.3515704682848</v>
      </c>
      <c r="U1801" s="1">
        <v>476370.88481430098</v>
      </c>
      <c r="V1801" s="1">
        <f t="shared" si="109"/>
        <v>4.3826935941917125E-2</v>
      </c>
      <c r="W1801" s="1">
        <f t="shared" si="110"/>
        <v>1.0692365992426158</v>
      </c>
      <c r="X1801" s="1">
        <f t="shared" si="111"/>
        <v>856.82341437800289</v>
      </c>
    </row>
    <row r="1802" spans="1:24" hidden="1" x14ac:dyDescent="0.3">
      <c r="A1802" s="18" t="str">
        <f t="shared" ref="A1802:A1865" si="112">D1802&amp;"_"&amp;E1802&amp;"_"&amp;F1802</f>
        <v>ConstMin - Excavators_2020_100</v>
      </c>
      <c r="B1802" s="1" t="s">
        <v>40</v>
      </c>
      <c r="C1802" s="1">
        <v>2020</v>
      </c>
      <c r="D1802" s="1" t="s">
        <v>87</v>
      </c>
      <c r="E1802" s="1">
        <v>2020</v>
      </c>
      <c r="F1802" s="1">
        <v>100</v>
      </c>
      <c r="G1802" s="1" t="s">
        <v>5</v>
      </c>
      <c r="H1802" s="1">
        <v>3.5683665062787398E-5</v>
      </c>
      <c r="I1802" s="1">
        <v>4.31772347259728E-5</v>
      </c>
      <c r="J1802" s="1">
        <v>5.1384477690413898E-5</v>
      </c>
      <c r="K1802" s="1">
        <v>1.8440991090220801E-3</v>
      </c>
      <c r="L1802" s="1">
        <v>7.9434100115999197E-4</v>
      </c>
      <c r="M1802" s="1">
        <v>0.31272461634549897</v>
      </c>
      <c r="N1802" s="1">
        <v>5.4586431291927997E-6</v>
      </c>
      <c r="O1802" s="1">
        <v>5.0219516788573801E-6</v>
      </c>
      <c r="P1802" s="1">
        <v>2.89022365329621E-6</v>
      </c>
      <c r="Q1802" s="1">
        <v>2.5524162788144301E-6</v>
      </c>
      <c r="R1802" s="1">
        <v>10146.0057727231</v>
      </c>
      <c r="S1802" s="1">
        <v>6484.8851652621597</v>
      </c>
      <c r="T1802" s="1">
        <v>7.4862596728055903</v>
      </c>
      <c r="U1802" s="1">
        <v>515917.76283129898</v>
      </c>
      <c r="V1802" s="1">
        <f t="shared" si="109"/>
        <v>2.7711685693863598E-2</v>
      </c>
      <c r="W1802" s="1">
        <f t="shared" si="110"/>
        <v>0.50981792367201406</v>
      </c>
      <c r="X1802" s="1">
        <f t="shared" si="111"/>
        <v>866.23834180091296</v>
      </c>
    </row>
    <row r="1803" spans="1:24" hidden="1" x14ac:dyDescent="0.3">
      <c r="A1803" s="18" t="str">
        <f t="shared" si="112"/>
        <v>ConstMin - Excavators_2020_175</v>
      </c>
      <c r="B1803" s="1" t="s">
        <v>40</v>
      </c>
      <c r="C1803" s="1">
        <v>2020</v>
      </c>
      <c r="D1803" s="1" t="s">
        <v>87</v>
      </c>
      <c r="E1803" s="1">
        <v>2020</v>
      </c>
      <c r="F1803" s="1">
        <v>175</v>
      </c>
      <c r="G1803" s="1" t="s">
        <v>5</v>
      </c>
      <c r="H1803" s="1">
        <v>4.1732649742678097E-5</v>
      </c>
      <c r="I1803" s="1">
        <v>5.0496506188640597E-5</v>
      </c>
      <c r="J1803" s="1">
        <v>6.0095015629456598E-5</v>
      </c>
      <c r="K1803" s="1">
        <v>2.6985303136978799E-3</v>
      </c>
      <c r="L1803" s="1">
        <v>2.53346623069232E-4</v>
      </c>
      <c r="M1803" s="1">
        <v>0.51698621495285102</v>
      </c>
      <c r="N1803" s="1">
        <v>8.6698641079669594E-6</v>
      </c>
      <c r="O1803" s="1">
        <v>7.9762749793296095E-6</v>
      </c>
      <c r="P1803" s="1">
        <v>4.7785419594712099E-6</v>
      </c>
      <c r="Q1803" s="1">
        <v>4.2195719876124297E-6</v>
      </c>
      <c r="R1803" s="1">
        <v>16773.048385595601</v>
      </c>
      <c r="S1803" s="1">
        <v>5761.3592413779597</v>
      </c>
      <c r="T1803" s="1">
        <v>6.9176829887950397</v>
      </c>
      <c r="U1803" s="1">
        <v>847235.49939989601</v>
      </c>
      <c r="V1803" s="1">
        <f t="shared" ref="V1803:V1866" si="113">IFERROR(CONVERT(I1803,"ton","g")*365/U1803,0)</f>
        <v>1.9735393350002035E-2</v>
      </c>
      <c r="W1803" s="1">
        <f t="shared" ref="W1803:W1866" si="114">IFERROR(CONVERT(L1803,"ton","g")*365/U1803,0)</f>
        <v>9.9014677203365445E-2</v>
      </c>
      <c r="X1803" s="1">
        <f t="shared" ref="X1803:X1866" si="115">S1803/T1803</f>
        <v>832.84522443569006</v>
      </c>
    </row>
    <row r="1804" spans="1:24" hidden="1" x14ac:dyDescent="0.3">
      <c r="A1804" s="18" t="str">
        <f t="shared" si="112"/>
        <v>ConstMin - Excavators_2020_300</v>
      </c>
      <c r="B1804" s="1" t="s">
        <v>40</v>
      </c>
      <c r="C1804" s="1">
        <v>2020</v>
      </c>
      <c r="D1804" s="1" t="s">
        <v>87</v>
      </c>
      <c r="E1804" s="1">
        <v>2020</v>
      </c>
      <c r="F1804" s="1">
        <v>300</v>
      </c>
      <c r="G1804" s="1" t="s">
        <v>5</v>
      </c>
      <c r="H1804" s="1">
        <v>3.9694518210885102E-5</v>
      </c>
      <c r="I1804" s="1">
        <v>4.8030367035171E-5</v>
      </c>
      <c r="J1804" s="1">
        <v>5.7160106223674599E-5</v>
      </c>
      <c r="K1804" s="1">
        <v>8.7457172932172301E-4</v>
      </c>
      <c r="L1804" s="1">
        <v>2.4097372692833199E-4</v>
      </c>
      <c r="M1804" s="1">
        <v>0.49173773653859498</v>
      </c>
      <c r="N1804" s="1">
        <v>8.1684630053247408E-6</v>
      </c>
      <c r="O1804" s="1">
        <v>7.5149859648987599E-6</v>
      </c>
      <c r="P1804" s="1">
        <v>4.5451683993535003E-6</v>
      </c>
      <c r="Q1804" s="1">
        <v>4.0134973009665804E-6</v>
      </c>
      <c r="R1804" s="1">
        <v>15953.889309673999</v>
      </c>
      <c r="S1804" s="1">
        <v>3778.5071148412599</v>
      </c>
      <c r="T1804" s="1">
        <v>4.6433762527528302</v>
      </c>
      <c r="U1804" s="1">
        <v>807598.06150474597</v>
      </c>
      <c r="V1804" s="1">
        <f t="shared" si="113"/>
        <v>1.9692880170672986E-2</v>
      </c>
      <c r="W1804" s="1">
        <f t="shared" si="114"/>
        <v>9.8801383824636865E-2</v>
      </c>
      <c r="X1804" s="1">
        <f t="shared" si="115"/>
        <v>813.741318636664</v>
      </c>
    </row>
    <row r="1805" spans="1:24" hidden="1" x14ac:dyDescent="0.3">
      <c r="A1805" s="18" t="str">
        <f t="shared" si="112"/>
        <v>ConstMin - Excavators_2020_600</v>
      </c>
      <c r="B1805" s="1" t="s">
        <v>40</v>
      </c>
      <c r="C1805" s="1">
        <v>2020</v>
      </c>
      <c r="D1805" s="1" t="s">
        <v>87</v>
      </c>
      <c r="E1805" s="1">
        <v>2020</v>
      </c>
      <c r="F1805" s="1">
        <v>600</v>
      </c>
      <c r="G1805" s="1" t="s">
        <v>5</v>
      </c>
      <c r="H1805" s="1">
        <v>9.0208900813679998E-5</v>
      </c>
      <c r="I1805" s="1">
        <v>1.09152769984552E-4</v>
      </c>
      <c r="J1805" s="1">
        <v>1.29900817171699E-4</v>
      </c>
      <c r="K1805" s="1">
        <v>1.9773818530728899E-3</v>
      </c>
      <c r="L1805" s="1">
        <v>5.47631663286436E-4</v>
      </c>
      <c r="M1805" s="1">
        <v>1.11751251057102</v>
      </c>
      <c r="N1805" s="1">
        <v>1.85634717905579E-5</v>
      </c>
      <c r="O1805" s="1">
        <v>1.70783940473132E-5</v>
      </c>
      <c r="P1805" s="1">
        <v>1.03292510855143E-5</v>
      </c>
      <c r="Q1805" s="1">
        <v>9.1209868832614608E-6</v>
      </c>
      <c r="R1805" s="1">
        <v>36256.462685423299</v>
      </c>
      <c r="S1805" s="1">
        <v>5558.9411048931897</v>
      </c>
      <c r="T1805" s="1">
        <v>6.6333946467897604</v>
      </c>
      <c r="U1805" s="1">
        <v>1834888.78937583</v>
      </c>
      <c r="V1805" s="1">
        <f t="shared" si="113"/>
        <v>1.9697613642146596E-2</v>
      </c>
      <c r="W1805" s="1">
        <f t="shared" si="114"/>
        <v>9.8825132180786451E-2</v>
      </c>
      <c r="X1805" s="1">
        <f t="shared" si="115"/>
        <v>838.02357629715971</v>
      </c>
    </row>
    <row r="1806" spans="1:24" hidden="1" x14ac:dyDescent="0.3">
      <c r="A1806" s="18" t="str">
        <f t="shared" si="112"/>
        <v>ConstMin - Excavators_2021_50</v>
      </c>
      <c r="B1806" s="1" t="s">
        <v>40</v>
      </c>
      <c r="C1806" s="1">
        <v>2020</v>
      </c>
      <c r="D1806" s="1" t="s">
        <v>87</v>
      </c>
      <c r="E1806" s="1">
        <v>2021</v>
      </c>
      <c r="F1806" s="1">
        <v>50</v>
      </c>
      <c r="G1806" s="1" t="s">
        <v>5</v>
      </c>
      <c r="H1806" s="1">
        <v>5.93089678720505E-5</v>
      </c>
      <c r="I1806" s="1">
        <v>7.17638511251811E-5</v>
      </c>
      <c r="J1806" s="1">
        <v>8.5404913735752694E-5</v>
      </c>
      <c r="K1806" s="1">
        <v>1.8404739321414901E-3</v>
      </c>
      <c r="L1806" s="1">
        <v>1.7508076820002699E-3</v>
      </c>
      <c r="M1806" s="1">
        <v>0.36785020412553199</v>
      </c>
      <c r="N1806" s="1">
        <v>5.8427996267310999E-6</v>
      </c>
      <c r="O1806" s="1">
        <v>5.3753756565926097E-6</v>
      </c>
      <c r="P1806" s="1">
        <v>3.3991782908981101E-6</v>
      </c>
      <c r="Q1806" s="1">
        <v>3.0023439157022202E-6</v>
      </c>
      <c r="R1806" s="1">
        <v>11934.494758262501</v>
      </c>
      <c r="S1806" s="1">
        <v>14844.1728445109</v>
      </c>
      <c r="T1806" s="1">
        <v>17.3415888623218</v>
      </c>
      <c r="U1806" s="1">
        <v>542664.02365999098</v>
      </c>
      <c r="V1806" s="1">
        <f t="shared" si="113"/>
        <v>4.3788826496434896E-2</v>
      </c>
      <c r="W1806" s="1">
        <f t="shared" si="114"/>
        <v>1.0683068510635438</v>
      </c>
      <c r="X1806" s="1">
        <f t="shared" si="115"/>
        <v>855.98689729999001</v>
      </c>
    </row>
    <row r="1807" spans="1:24" hidden="1" x14ac:dyDescent="0.3">
      <c r="A1807" s="18" t="str">
        <f t="shared" si="112"/>
        <v>ConstMin - Excavators_2021_100</v>
      </c>
      <c r="B1807" s="1" t="s">
        <v>40</v>
      </c>
      <c r="C1807" s="1">
        <v>2020</v>
      </c>
      <c r="D1807" s="1" t="s">
        <v>87</v>
      </c>
      <c r="E1807" s="1">
        <v>2021</v>
      </c>
      <c r="F1807" s="1">
        <v>100</v>
      </c>
      <c r="G1807" s="1" t="s">
        <v>5</v>
      </c>
      <c r="H1807" s="1">
        <v>3.6350646313742301E-5</v>
      </c>
      <c r="I1807" s="1">
        <v>4.3984282039628202E-5</v>
      </c>
      <c r="J1807" s="1">
        <v>5.2344930691789002E-5</v>
      </c>
      <c r="K1807" s="1">
        <v>1.8785680888327601E-3</v>
      </c>
      <c r="L1807" s="1">
        <v>8.0918842654934605E-4</v>
      </c>
      <c r="M1807" s="1">
        <v>0.318569908734818</v>
      </c>
      <c r="N1807" s="1">
        <v>5.5606733611327997E-6</v>
      </c>
      <c r="O1807" s="1">
        <v>5.1158194922421703E-6</v>
      </c>
      <c r="P1807" s="1">
        <v>2.94424627077183E-6</v>
      </c>
      <c r="Q1807" s="1">
        <v>2.6001247695091501E-6</v>
      </c>
      <c r="R1807" s="1">
        <v>10335.6498468556</v>
      </c>
      <c r="S1807" s="1">
        <v>6569.6576694192299</v>
      </c>
      <c r="T1807" s="1">
        <v>7.8653107954792896</v>
      </c>
      <c r="U1807" s="1">
        <v>525493.46105149703</v>
      </c>
      <c r="V1807" s="1">
        <f t="shared" si="113"/>
        <v>2.7715249445774214E-2</v>
      </c>
      <c r="W1807" s="1">
        <f t="shared" si="114"/>
        <v>0.50988348679291617</v>
      </c>
      <c r="X1807" s="1">
        <f t="shared" si="115"/>
        <v>835.26993913517617</v>
      </c>
    </row>
    <row r="1808" spans="1:24" hidden="1" x14ac:dyDescent="0.3">
      <c r="A1808" s="18" t="str">
        <f t="shared" si="112"/>
        <v>ConstMin - Excavators_2021_175</v>
      </c>
      <c r="B1808" s="1" t="s">
        <v>40</v>
      </c>
      <c r="C1808" s="1">
        <v>2020</v>
      </c>
      <c r="D1808" s="1" t="s">
        <v>87</v>
      </c>
      <c r="E1808" s="1">
        <v>2021</v>
      </c>
      <c r="F1808" s="1">
        <v>175</v>
      </c>
      <c r="G1808" s="1" t="s">
        <v>5</v>
      </c>
      <c r="H1808" s="1">
        <v>3.1597528327956399E-5</v>
      </c>
      <c r="I1808" s="1">
        <v>3.8233009276827297E-5</v>
      </c>
      <c r="J1808" s="1">
        <v>4.5500440792257202E-5</v>
      </c>
      <c r="K1808" s="1">
        <v>2.0431697617254098E-3</v>
      </c>
      <c r="L1808" s="1">
        <v>1.9181928654378401E-4</v>
      </c>
      <c r="M1808" s="1">
        <v>0.391431808736316</v>
      </c>
      <c r="N1808" s="1">
        <v>6.56431543264472E-6</v>
      </c>
      <c r="O1808" s="1">
        <v>6.0391701980331404E-6</v>
      </c>
      <c r="P1808" s="1">
        <v>3.61803326320566E-6</v>
      </c>
      <c r="Q1808" s="1">
        <v>3.1948138024431801E-6</v>
      </c>
      <c r="R1808" s="1">
        <v>12699.573949363799</v>
      </c>
      <c r="S1808" s="1">
        <v>4400.7711197947001</v>
      </c>
      <c r="T1808" s="1">
        <v>5.4014784981002304</v>
      </c>
      <c r="U1808" s="1">
        <v>641972.13791391102</v>
      </c>
      <c r="V1808" s="1">
        <f t="shared" si="113"/>
        <v>1.9720181288423125E-2</v>
      </c>
      <c r="W1808" s="1">
        <f t="shared" si="114"/>
        <v>9.8938356587904591E-2</v>
      </c>
      <c r="X1808" s="1">
        <f t="shared" si="115"/>
        <v>814.73454376288043</v>
      </c>
    </row>
    <row r="1809" spans="1:24" hidden="1" x14ac:dyDescent="0.3">
      <c r="A1809" s="18" t="str">
        <f t="shared" si="112"/>
        <v>ConstMin - Excavators_2021_300</v>
      </c>
      <c r="B1809" s="1" t="s">
        <v>40</v>
      </c>
      <c r="C1809" s="1">
        <v>2020</v>
      </c>
      <c r="D1809" s="1" t="s">
        <v>87</v>
      </c>
      <c r="E1809" s="1">
        <v>2021</v>
      </c>
      <c r="F1809" s="1">
        <v>300</v>
      </c>
      <c r="G1809" s="1" t="s">
        <v>5</v>
      </c>
      <c r="H1809" s="1">
        <v>3.2423237931625002E-5</v>
      </c>
      <c r="I1809" s="1">
        <v>3.9232117897266202E-5</v>
      </c>
      <c r="J1809" s="1">
        <v>4.668946262154E-5</v>
      </c>
      <c r="K1809" s="1">
        <v>7.14366833158715E-4</v>
      </c>
      <c r="L1809" s="1">
        <v>1.9683192631181001E-4</v>
      </c>
      <c r="M1809" s="1">
        <v>0.40166074184463701</v>
      </c>
      <c r="N1809" s="1">
        <v>6.6721560430652403E-6</v>
      </c>
      <c r="O1809" s="1">
        <v>6.1383835596200202E-6</v>
      </c>
      <c r="P1809" s="1">
        <v>3.7125800511953199E-6</v>
      </c>
      <c r="Q1809" s="1">
        <v>3.27830097939038E-6</v>
      </c>
      <c r="R1809" s="1">
        <v>13031.440418906999</v>
      </c>
      <c r="S1809" s="1">
        <v>3105.8235531759501</v>
      </c>
      <c r="T1809" s="1">
        <v>3.7905112267369998</v>
      </c>
      <c r="U1809" s="1">
        <v>660375.73299403803</v>
      </c>
      <c r="V1809" s="1">
        <f t="shared" si="113"/>
        <v>1.9671580233899612E-2</v>
      </c>
      <c r="W1809" s="1">
        <f t="shared" si="114"/>
        <v>9.869451965797639E-2</v>
      </c>
      <c r="X1809" s="1">
        <f t="shared" si="115"/>
        <v>819.36798690068724</v>
      </c>
    </row>
    <row r="1810" spans="1:24" hidden="1" x14ac:dyDescent="0.3">
      <c r="A1810" s="18" t="str">
        <f t="shared" si="112"/>
        <v>ConstMin - Excavators_2021_600</v>
      </c>
      <c r="B1810" s="1" t="s">
        <v>40</v>
      </c>
      <c r="C1810" s="1">
        <v>2020</v>
      </c>
      <c r="D1810" s="1" t="s">
        <v>87</v>
      </c>
      <c r="E1810" s="1">
        <v>2021</v>
      </c>
      <c r="F1810" s="1">
        <v>600</v>
      </c>
      <c r="G1810" s="1" t="s">
        <v>5</v>
      </c>
      <c r="H1810" s="1">
        <v>8.3710496987938104E-5</v>
      </c>
      <c r="I1810" s="1">
        <v>1.01289701355405E-4</v>
      </c>
      <c r="J1810" s="1">
        <v>1.2054311566263E-4</v>
      </c>
      <c r="K1810" s="1">
        <v>1.83493664330915E-3</v>
      </c>
      <c r="L1810" s="1">
        <v>5.0818176794685901E-4</v>
      </c>
      <c r="M1810" s="1">
        <v>1.0370099491995199</v>
      </c>
      <c r="N1810" s="1">
        <v>1.7226209779661999E-5</v>
      </c>
      <c r="O1810" s="1">
        <v>1.5848112997289E-5</v>
      </c>
      <c r="P1810" s="1">
        <v>9.5851599352430995E-6</v>
      </c>
      <c r="Q1810" s="1">
        <v>8.4639357993651105E-6</v>
      </c>
      <c r="R1810" s="1">
        <v>33644.645739449697</v>
      </c>
      <c r="S1810" s="1">
        <v>5412.2275939580204</v>
      </c>
      <c r="T1810" s="1">
        <v>6.4438690854529099</v>
      </c>
      <c r="U1810" s="1">
        <v>1706578.2246952101</v>
      </c>
      <c r="V1810" s="1">
        <f t="shared" si="113"/>
        <v>1.9652947384169856E-2</v>
      </c>
      <c r="W1810" s="1">
        <f t="shared" si="114"/>
        <v>9.8601036565511571E-2</v>
      </c>
      <c r="X1810" s="1">
        <f t="shared" si="115"/>
        <v>839.90340619677875</v>
      </c>
    </row>
    <row r="1811" spans="1:24" hidden="1" x14ac:dyDescent="0.3">
      <c r="A1811" s="18" t="str">
        <f t="shared" si="112"/>
        <v>ConstMin - Graders_1958_25</v>
      </c>
      <c r="B1811" s="1" t="s">
        <v>40</v>
      </c>
      <c r="C1811" s="1">
        <v>2020</v>
      </c>
      <c r="D1811" s="1" t="s">
        <v>88</v>
      </c>
      <c r="E1811" s="1">
        <v>1958</v>
      </c>
      <c r="F1811" s="1">
        <v>25</v>
      </c>
      <c r="G1811" s="1" t="s">
        <v>5</v>
      </c>
      <c r="H1811" s="1">
        <v>0</v>
      </c>
      <c r="I1811" s="1">
        <v>0</v>
      </c>
      <c r="J1811" s="1">
        <v>0</v>
      </c>
      <c r="K1811" s="1">
        <v>0</v>
      </c>
      <c r="L1811" s="1">
        <v>0</v>
      </c>
      <c r="M1811" s="1">
        <v>0</v>
      </c>
      <c r="N1811" s="1">
        <v>0</v>
      </c>
      <c r="O1811" s="1">
        <v>0</v>
      </c>
      <c r="P1811" s="1">
        <v>0</v>
      </c>
      <c r="Q1811" s="1">
        <v>0</v>
      </c>
      <c r="R1811" s="1">
        <v>0</v>
      </c>
      <c r="S1811" s="1">
        <v>0</v>
      </c>
      <c r="T1811" s="1">
        <v>0</v>
      </c>
      <c r="U1811" s="1">
        <v>0</v>
      </c>
      <c r="V1811" s="1">
        <f t="shared" si="113"/>
        <v>0</v>
      </c>
      <c r="W1811" s="1">
        <f t="shared" si="114"/>
        <v>0</v>
      </c>
      <c r="X1811" s="1" t="e">
        <f t="shared" si="115"/>
        <v>#DIV/0!</v>
      </c>
    </row>
    <row r="1812" spans="1:24" hidden="1" x14ac:dyDescent="0.3">
      <c r="A1812" s="18" t="str">
        <f t="shared" si="112"/>
        <v>ConstMin - Graders_1959_25</v>
      </c>
      <c r="B1812" s="1" t="s">
        <v>40</v>
      </c>
      <c r="C1812" s="1">
        <v>2020</v>
      </c>
      <c r="D1812" s="1" t="s">
        <v>88</v>
      </c>
      <c r="E1812" s="1">
        <v>1959</v>
      </c>
      <c r="F1812" s="1">
        <v>25</v>
      </c>
      <c r="G1812" s="1" t="s">
        <v>5</v>
      </c>
      <c r="H1812" s="1">
        <v>0</v>
      </c>
      <c r="I1812" s="1">
        <v>0</v>
      </c>
      <c r="J1812" s="1">
        <v>0</v>
      </c>
      <c r="K1812" s="1">
        <v>0</v>
      </c>
      <c r="L1812" s="1">
        <v>0</v>
      </c>
      <c r="M1812" s="1">
        <v>0</v>
      </c>
      <c r="N1812" s="1">
        <v>0</v>
      </c>
      <c r="O1812" s="1">
        <v>0</v>
      </c>
      <c r="P1812" s="1">
        <v>0</v>
      </c>
      <c r="Q1812" s="1">
        <v>0</v>
      </c>
      <c r="R1812" s="1">
        <v>0</v>
      </c>
      <c r="S1812" s="1">
        <v>0</v>
      </c>
      <c r="T1812" s="1">
        <v>0</v>
      </c>
      <c r="U1812" s="1">
        <v>0</v>
      </c>
      <c r="V1812" s="1">
        <f t="shared" si="113"/>
        <v>0</v>
      </c>
      <c r="W1812" s="1">
        <f t="shared" si="114"/>
        <v>0</v>
      </c>
      <c r="X1812" s="1" t="e">
        <f t="shared" si="115"/>
        <v>#DIV/0!</v>
      </c>
    </row>
    <row r="1813" spans="1:24" hidden="1" x14ac:dyDescent="0.3">
      <c r="A1813" s="18" t="str">
        <f t="shared" si="112"/>
        <v>ConstMin - Graders_1962_25</v>
      </c>
      <c r="B1813" s="1" t="s">
        <v>40</v>
      </c>
      <c r="C1813" s="1">
        <v>2020</v>
      </c>
      <c r="D1813" s="1" t="s">
        <v>88</v>
      </c>
      <c r="E1813" s="1">
        <v>1962</v>
      </c>
      <c r="F1813" s="1">
        <v>25</v>
      </c>
      <c r="G1813" s="1" t="s">
        <v>5</v>
      </c>
      <c r="H1813" s="1">
        <v>0</v>
      </c>
      <c r="I1813" s="1">
        <v>0</v>
      </c>
      <c r="J1813" s="1">
        <v>0</v>
      </c>
      <c r="K1813" s="1">
        <v>0</v>
      </c>
      <c r="L1813" s="1">
        <v>0</v>
      </c>
      <c r="M1813" s="1">
        <v>0</v>
      </c>
      <c r="N1813" s="1">
        <v>0</v>
      </c>
      <c r="O1813" s="1">
        <v>0</v>
      </c>
      <c r="P1813" s="1">
        <v>0</v>
      </c>
      <c r="Q1813" s="1">
        <v>0</v>
      </c>
      <c r="R1813" s="1">
        <v>0</v>
      </c>
      <c r="S1813" s="1">
        <v>0</v>
      </c>
      <c r="T1813" s="1">
        <v>0</v>
      </c>
      <c r="U1813" s="1">
        <v>0</v>
      </c>
      <c r="V1813" s="1">
        <f t="shared" si="113"/>
        <v>0</v>
      </c>
      <c r="W1813" s="1">
        <f t="shared" si="114"/>
        <v>0</v>
      </c>
      <c r="X1813" s="1" t="e">
        <f t="shared" si="115"/>
        <v>#DIV/0!</v>
      </c>
    </row>
    <row r="1814" spans="1:24" hidden="1" x14ac:dyDescent="0.3">
      <c r="A1814" s="18" t="str">
        <f t="shared" si="112"/>
        <v>ConstMin - Graders_1965_25</v>
      </c>
      <c r="B1814" s="1" t="s">
        <v>40</v>
      </c>
      <c r="C1814" s="1">
        <v>2020</v>
      </c>
      <c r="D1814" s="1" t="s">
        <v>88</v>
      </c>
      <c r="E1814" s="1">
        <v>1965</v>
      </c>
      <c r="F1814" s="1">
        <v>25</v>
      </c>
      <c r="G1814" s="1" t="s">
        <v>5</v>
      </c>
      <c r="H1814" s="1">
        <v>0</v>
      </c>
      <c r="I1814" s="1">
        <v>0</v>
      </c>
      <c r="J1814" s="1">
        <v>0</v>
      </c>
      <c r="K1814" s="1">
        <v>0</v>
      </c>
      <c r="L1814" s="1">
        <v>0</v>
      </c>
      <c r="M1814" s="1">
        <v>0</v>
      </c>
      <c r="N1814" s="1">
        <v>0</v>
      </c>
      <c r="O1814" s="1">
        <v>0</v>
      </c>
      <c r="P1814" s="1">
        <v>0</v>
      </c>
      <c r="Q1814" s="1">
        <v>0</v>
      </c>
      <c r="R1814" s="1">
        <v>0</v>
      </c>
      <c r="S1814" s="1">
        <v>0</v>
      </c>
      <c r="T1814" s="1">
        <v>0</v>
      </c>
      <c r="U1814" s="1">
        <v>0</v>
      </c>
      <c r="V1814" s="1">
        <f t="shared" si="113"/>
        <v>0</v>
      </c>
      <c r="W1814" s="1">
        <f t="shared" si="114"/>
        <v>0</v>
      </c>
      <c r="X1814" s="1" t="e">
        <f t="shared" si="115"/>
        <v>#DIV/0!</v>
      </c>
    </row>
    <row r="1815" spans="1:24" hidden="1" x14ac:dyDescent="0.3">
      <c r="A1815" s="18" t="str">
        <f t="shared" si="112"/>
        <v>ConstMin - Graders_1965_175</v>
      </c>
      <c r="B1815" s="1" t="s">
        <v>40</v>
      </c>
      <c r="C1815" s="1">
        <v>2020</v>
      </c>
      <c r="D1815" s="1" t="s">
        <v>88</v>
      </c>
      <c r="E1815" s="1">
        <v>1965</v>
      </c>
      <c r="F1815" s="1">
        <v>175</v>
      </c>
      <c r="G1815" s="1" t="s">
        <v>5</v>
      </c>
      <c r="H1815" s="1">
        <v>7.6905478908775907E-6</v>
      </c>
      <c r="I1815" s="1">
        <v>9.3055629479618803E-6</v>
      </c>
      <c r="J1815" s="1">
        <v>1.1074388962863701E-5</v>
      </c>
      <c r="K1815" s="1">
        <v>3.0153607874907E-5</v>
      </c>
      <c r="L1815" s="1">
        <v>7.8421530008353205E-5</v>
      </c>
      <c r="M1815" s="1">
        <v>2.6026837400452201E-3</v>
      </c>
      <c r="N1815" s="1">
        <v>5.4024476735982202E-6</v>
      </c>
      <c r="O1815" s="1">
        <v>4.9702518597103604E-6</v>
      </c>
      <c r="P1815" s="1">
        <v>2.3832385452444E-8</v>
      </c>
      <c r="Q1815" s="1">
        <v>2.1242754805581701E-8</v>
      </c>
      <c r="R1815" s="1">
        <v>84.441207601952797</v>
      </c>
      <c r="S1815" s="1">
        <v>30.378809608749499</v>
      </c>
      <c r="T1815" s="1">
        <v>0.19045477542120701</v>
      </c>
      <c r="U1815" s="1">
        <v>3995.9818793047398</v>
      </c>
      <c r="V1815" s="1">
        <f t="shared" si="113"/>
        <v>0.77109474212975382</v>
      </c>
      <c r="W1815" s="1">
        <f t="shared" si="114"/>
        <v>6.4983096452489431</v>
      </c>
      <c r="X1815" s="1">
        <f t="shared" si="115"/>
        <v>159.50668362903565</v>
      </c>
    </row>
    <row r="1816" spans="1:24" hidden="1" x14ac:dyDescent="0.3">
      <c r="A1816" s="18" t="str">
        <f t="shared" si="112"/>
        <v>ConstMin - Graders_1968_175</v>
      </c>
      <c r="B1816" s="1" t="s">
        <v>40</v>
      </c>
      <c r="C1816" s="1">
        <v>2020</v>
      </c>
      <c r="D1816" s="1" t="s">
        <v>88</v>
      </c>
      <c r="E1816" s="1">
        <v>1968</v>
      </c>
      <c r="F1816" s="1">
        <v>175</v>
      </c>
      <c r="G1816" s="1" t="s">
        <v>5</v>
      </c>
      <c r="H1816" s="1">
        <v>4.8453428955817002E-6</v>
      </c>
      <c r="I1816" s="1">
        <v>5.86286490365386E-6</v>
      </c>
      <c r="J1816" s="1">
        <v>6.9772937696376496E-6</v>
      </c>
      <c r="K1816" s="1">
        <v>1.8984069617080899E-5</v>
      </c>
      <c r="L1816" s="1">
        <v>5.45262335460324E-5</v>
      </c>
      <c r="M1816" s="1">
        <v>1.73066777689147E-3</v>
      </c>
      <c r="N1816" s="1">
        <v>3.40297314213365E-6</v>
      </c>
      <c r="O1816" s="1">
        <v>3.1307352907629601E-6</v>
      </c>
      <c r="P1816" s="1">
        <v>1.5855521576297301E-8</v>
      </c>
      <c r="Q1816" s="1">
        <v>1.41254777400607E-8</v>
      </c>
      <c r="R1816" s="1">
        <v>56.149610031360801</v>
      </c>
      <c r="S1816" s="1">
        <v>21.243922803321301</v>
      </c>
      <c r="T1816" s="1">
        <v>9.5227387710603906E-2</v>
      </c>
      <c r="U1816" s="1">
        <v>2655.4903504151598</v>
      </c>
      <c r="V1816" s="1">
        <f t="shared" si="113"/>
        <v>0.73106124220800162</v>
      </c>
      <c r="W1816" s="1">
        <f t="shared" si="114"/>
        <v>6.7990678080000144</v>
      </c>
      <c r="X1816" s="1">
        <f t="shared" si="115"/>
        <v>223.08627080983882</v>
      </c>
    </row>
    <row r="1817" spans="1:24" hidden="1" x14ac:dyDescent="0.3">
      <c r="A1817" s="18" t="str">
        <f t="shared" si="112"/>
        <v>ConstMin - Graders_1969_25</v>
      </c>
      <c r="B1817" s="1" t="s">
        <v>40</v>
      </c>
      <c r="C1817" s="1">
        <v>2020</v>
      </c>
      <c r="D1817" s="1" t="s">
        <v>88</v>
      </c>
      <c r="E1817" s="1">
        <v>1969</v>
      </c>
      <c r="F1817" s="1">
        <v>25</v>
      </c>
      <c r="G1817" s="1" t="s">
        <v>5</v>
      </c>
      <c r="H1817" s="1">
        <v>0</v>
      </c>
      <c r="I1817" s="1">
        <v>0</v>
      </c>
      <c r="J1817" s="1">
        <v>0</v>
      </c>
      <c r="K1817" s="1">
        <v>0</v>
      </c>
      <c r="L1817" s="1">
        <v>0</v>
      </c>
      <c r="M1817" s="1">
        <v>0</v>
      </c>
      <c r="N1817" s="1">
        <v>0</v>
      </c>
      <c r="O1817" s="1">
        <v>0</v>
      </c>
      <c r="P1817" s="1">
        <v>0</v>
      </c>
      <c r="Q1817" s="1">
        <v>0</v>
      </c>
      <c r="R1817" s="1">
        <v>0</v>
      </c>
      <c r="S1817" s="1">
        <v>0</v>
      </c>
      <c r="T1817" s="1">
        <v>0</v>
      </c>
      <c r="U1817" s="1">
        <v>0</v>
      </c>
      <c r="V1817" s="1">
        <f t="shared" si="113"/>
        <v>0</v>
      </c>
      <c r="W1817" s="1">
        <f t="shared" si="114"/>
        <v>0</v>
      </c>
      <c r="X1817" s="1" t="e">
        <f t="shared" si="115"/>
        <v>#DIV/0!</v>
      </c>
    </row>
    <row r="1818" spans="1:24" hidden="1" x14ac:dyDescent="0.3">
      <c r="A1818" s="18" t="str">
        <f t="shared" si="112"/>
        <v>ConstMin - Graders_1969_50</v>
      </c>
      <c r="B1818" s="1" t="s">
        <v>40</v>
      </c>
      <c r="C1818" s="1">
        <v>2020</v>
      </c>
      <c r="D1818" s="1" t="s">
        <v>88</v>
      </c>
      <c r="E1818" s="1">
        <v>1969</v>
      </c>
      <c r="F1818" s="1">
        <v>50</v>
      </c>
      <c r="G1818" s="1" t="s">
        <v>5</v>
      </c>
      <c r="H1818" s="1">
        <v>1.36026019178057E-5</v>
      </c>
      <c r="I1818" s="1">
        <v>1.6459148320544898E-5</v>
      </c>
      <c r="J1818" s="1">
        <v>1.95877467616402E-5</v>
      </c>
      <c r="K1818" s="1">
        <v>4.5228489209299299E-5</v>
      </c>
      <c r="L1818" s="1">
        <v>3.1143439262100702E-5</v>
      </c>
      <c r="M1818" s="1">
        <v>2.3798556585098701E-3</v>
      </c>
      <c r="N1818" s="1">
        <v>4.2816086894930201E-6</v>
      </c>
      <c r="O1818" s="1">
        <v>3.9390799943335804E-6</v>
      </c>
      <c r="P1818" s="1">
        <v>2.1594867713835901E-8</v>
      </c>
      <c r="Q1818" s="1">
        <v>1.9424061959031199E-8</v>
      </c>
      <c r="R1818" s="1">
        <v>77.211795897807704</v>
      </c>
      <c r="S1818" s="1">
        <v>65.643721462262903</v>
      </c>
      <c r="T1818" s="1">
        <v>0.28568216313181199</v>
      </c>
      <c r="U1818" s="1">
        <v>3282.1860731131401</v>
      </c>
      <c r="V1818" s="1">
        <f t="shared" si="113"/>
        <v>1.6604766054917368</v>
      </c>
      <c r="W1818" s="1">
        <f t="shared" si="114"/>
        <v>3.1418972174107633</v>
      </c>
      <c r="X1818" s="1">
        <f t="shared" si="115"/>
        <v>229.77885893413406</v>
      </c>
    </row>
    <row r="1819" spans="1:24" hidden="1" x14ac:dyDescent="0.3">
      <c r="A1819" s="18" t="str">
        <f t="shared" si="112"/>
        <v>ConstMin - Graders_1969_100</v>
      </c>
      <c r="B1819" s="1" t="s">
        <v>40</v>
      </c>
      <c r="C1819" s="1">
        <v>2020</v>
      </c>
      <c r="D1819" s="1" t="s">
        <v>88</v>
      </c>
      <c r="E1819" s="1">
        <v>1969</v>
      </c>
      <c r="F1819" s="1">
        <v>100</v>
      </c>
      <c r="G1819" s="1" t="s">
        <v>5</v>
      </c>
      <c r="H1819" s="1">
        <v>2.9678495738203901E-4</v>
      </c>
      <c r="I1819" s="1">
        <v>3.5910979843226798E-4</v>
      </c>
      <c r="J1819" s="1">
        <v>4.27370338630137E-4</v>
      </c>
      <c r="K1819" s="1">
        <v>1.1641484498953101E-3</v>
      </c>
      <c r="L1819" s="1">
        <v>2.8439461837736599E-3</v>
      </c>
      <c r="M1819" s="1">
        <v>9.7200711960206201E-2</v>
      </c>
      <c r="N1819" s="1">
        <v>2.0851290414140099E-4</v>
      </c>
      <c r="O1819" s="1">
        <v>1.9183187181008899E-4</v>
      </c>
      <c r="P1819" s="1">
        <v>8.8976523673677799E-7</v>
      </c>
      <c r="Q1819" s="1">
        <v>7.9333914425682695E-7</v>
      </c>
      <c r="R1819" s="1">
        <v>3153.57005209814</v>
      </c>
      <c r="S1819" s="1">
        <v>1498.33387531825</v>
      </c>
      <c r="T1819" s="1">
        <v>6.5706897520316696</v>
      </c>
      <c r="U1819" s="1">
        <v>149116.79306971599</v>
      </c>
      <c r="V1819" s="1">
        <f t="shared" si="113"/>
        <v>0.79742399686680854</v>
      </c>
      <c r="W1819" s="1">
        <f t="shared" si="114"/>
        <v>6.3151463497775788</v>
      </c>
      <c r="X1819" s="1">
        <f t="shared" si="115"/>
        <v>228.03296637996982</v>
      </c>
    </row>
    <row r="1820" spans="1:24" hidden="1" x14ac:dyDescent="0.3">
      <c r="A1820" s="18" t="str">
        <f t="shared" si="112"/>
        <v>ConstMin - Graders_1969_175</v>
      </c>
      <c r="B1820" s="1" t="s">
        <v>40</v>
      </c>
      <c r="C1820" s="1">
        <v>2020</v>
      </c>
      <c r="D1820" s="1" t="s">
        <v>88</v>
      </c>
      <c r="E1820" s="1">
        <v>1969</v>
      </c>
      <c r="F1820" s="1">
        <v>175</v>
      </c>
      <c r="G1820" s="1" t="s">
        <v>5</v>
      </c>
      <c r="H1820" s="1">
        <v>2.4023985231220901E-4</v>
      </c>
      <c r="I1820" s="1">
        <v>2.9069022129777402E-4</v>
      </c>
      <c r="J1820" s="1">
        <v>3.4594538732958199E-4</v>
      </c>
      <c r="K1820" s="1">
        <v>9.4126054221074903E-4</v>
      </c>
      <c r="L1820" s="1">
        <v>2.7034978899397898E-3</v>
      </c>
      <c r="M1820" s="1">
        <v>8.5809277089767599E-2</v>
      </c>
      <c r="N1820" s="1">
        <v>1.68724852442142E-4</v>
      </c>
      <c r="O1820" s="1">
        <v>1.55226864246771E-4</v>
      </c>
      <c r="P1820" s="1">
        <v>7.8614212531710299E-7</v>
      </c>
      <c r="Q1820" s="1">
        <v>7.0036378420317898E-7</v>
      </c>
      <c r="R1820" s="1">
        <v>2783.9874931499198</v>
      </c>
      <c r="S1820" s="1">
        <v>952.15262004486203</v>
      </c>
      <c r="T1820" s="1">
        <v>3.9995502838453598</v>
      </c>
      <c r="U1820" s="1">
        <v>131442.40216714499</v>
      </c>
      <c r="V1820" s="1">
        <f t="shared" si="113"/>
        <v>0.73229072883213875</v>
      </c>
      <c r="W1820" s="1">
        <f t="shared" si="114"/>
        <v>6.8105023670272269</v>
      </c>
      <c r="X1820" s="1">
        <f t="shared" si="115"/>
        <v>238.06492042135716</v>
      </c>
    </row>
    <row r="1821" spans="1:24" hidden="1" x14ac:dyDescent="0.3">
      <c r="A1821" s="18" t="str">
        <f t="shared" si="112"/>
        <v>ConstMin - Graders_1969_300</v>
      </c>
      <c r="B1821" s="1" t="s">
        <v>40</v>
      </c>
      <c r="C1821" s="1">
        <v>2020</v>
      </c>
      <c r="D1821" s="1" t="s">
        <v>88</v>
      </c>
      <c r="E1821" s="1">
        <v>1969</v>
      </c>
      <c r="F1821" s="1">
        <v>300</v>
      </c>
      <c r="G1821" s="1" t="s">
        <v>5</v>
      </c>
      <c r="H1821" s="1">
        <v>2.97761532461129E-5</v>
      </c>
      <c r="I1821" s="1">
        <v>3.6029145427796599E-5</v>
      </c>
      <c r="J1821" s="1">
        <v>4.28776606744026E-5</v>
      </c>
      <c r="K1821" s="1">
        <v>3.2829092173070502E-4</v>
      </c>
      <c r="L1821" s="1">
        <v>3.6153384932964598E-4</v>
      </c>
      <c r="M1821" s="1">
        <v>1.22211786794793E-2</v>
      </c>
      <c r="N1821" s="1">
        <v>2.0190724912128E-5</v>
      </c>
      <c r="O1821" s="1">
        <v>1.8575466919157802E-5</v>
      </c>
      <c r="P1821" s="1">
        <v>1.1209757297218E-7</v>
      </c>
      <c r="Q1821" s="1">
        <v>9.9747617479975694E-8</v>
      </c>
      <c r="R1821" s="1">
        <v>396.50268303307001</v>
      </c>
      <c r="S1821" s="1">
        <v>64.687744936113404</v>
      </c>
      <c r="T1821" s="1">
        <v>0.28568216313181199</v>
      </c>
      <c r="U1821" s="1">
        <v>18759.4460314729</v>
      </c>
      <c r="V1821" s="1">
        <f t="shared" si="113"/>
        <v>0.63594938616327701</v>
      </c>
      <c r="W1821" s="1">
        <f t="shared" si="114"/>
        <v>6.3814233401454246</v>
      </c>
      <c r="X1821" s="1">
        <f t="shared" si="115"/>
        <v>226.43256487198633</v>
      </c>
    </row>
    <row r="1822" spans="1:24" hidden="1" x14ac:dyDescent="0.3">
      <c r="A1822" s="18" t="str">
        <f t="shared" si="112"/>
        <v>ConstMin - Graders_1970_25</v>
      </c>
      <c r="B1822" s="1" t="s">
        <v>40</v>
      </c>
      <c r="C1822" s="1">
        <v>2020</v>
      </c>
      <c r="D1822" s="1" t="s">
        <v>88</v>
      </c>
      <c r="E1822" s="1">
        <v>1970</v>
      </c>
      <c r="F1822" s="1">
        <v>25</v>
      </c>
      <c r="G1822" s="1" t="s">
        <v>5</v>
      </c>
      <c r="H1822" s="1">
        <v>0</v>
      </c>
      <c r="I1822" s="1">
        <v>0</v>
      </c>
      <c r="J1822" s="1">
        <v>0</v>
      </c>
      <c r="K1822" s="1">
        <v>0</v>
      </c>
      <c r="L1822" s="1">
        <v>0</v>
      </c>
      <c r="M1822" s="1">
        <v>0</v>
      </c>
      <c r="N1822" s="1">
        <v>0</v>
      </c>
      <c r="O1822" s="1">
        <v>0</v>
      </c>
      <c r="P1822" s="1">
        <v>0</v>
      </c>
      <c r="Q1822" s="1">
        <v>0</v>
      </c>
      <c r="R1822" s="1">
        <v>0</v>
      </c>
      <c r="S1822" s="1">
        <v>0</v>
      </c>
      <c r="T1822" s="1">
        <v>0</v>
      </c>
      <c r="U1822" s="1">
        <v>0</v>
      </c>
      <c r="V1822" s="1">
        <f t="shared" si="113"/>
        <v>0</v>
      </c>
      <c r="W1822" s="1">
        <f t="shared" si="114"/>
        <v>0</v>
      </c>
      <c r="X1822" s="1" t="e">
        <f t="shared" si="115"/>
        <v>#DIV/0!</v>
      </c>
    </row>
    <row r="1823" spans="1:24" hidden="1" x14ac:dyDescent="0.3">
      <c r="A1823" s="18" t="str">
        <f t="shared" si="112"/>
        <v>ConstMin - Graders_1970_75</v>
      </c>
      <c r="B1823" s="1" t="s">
        <v>40</v>
      </c>
      <c r="C1823" s="1">
        <v>2020</v>
      </c>
      <c r="D1823" s="1" t="s">
        <v>88</v>
      </c>
      <c r="E1823" s="1">
        <v>1970</v>
      </c>
      <c r="F1823" s="1">
        <v>75</v>
      </c>
      <c r="G1823" s="1" t="s">
        <v>5</v>
      </c>
      <c r="H1823" s="1">
        <v>5.3954999850295603E-6</v>
      </c>
      <c r="I1823" s="1">
        <v>6.52855498188577E-6</v>
      </c>
      <c r="J1823" s="1">
        <v>7.7695199784425698E-6</v>
      </c>
      <c r="K1823" s="1">
        <v>2.1164020573646701E-5</v>
      </c>
      <c r="L1823" s="1">
        <v>5.1702457319032199E-5</v>
      </c>
      <c r="M1823" s="1">
        <v>1.7670923909093399E-3</v>
      </c>
      <c r="N1823" s="1">
        <v>3.7907290891606402E-6</v>
      </c>
      <c r="O1823" s="1">
        <v>3.48747076202779E-6</v>
      </c>
      <c r="P1823" s="1">
        <v>1.61757804837572E-8</v>
      </c>
      <c r="Q1823" s="1">
        <v>1.44227705430872E-8</v>
      </c>
      <c r="R1823" s="1">
        <v>57.3313665186283</v>
      </c>
      <c r="S1823" s="1">
        <v>44.399798658941499</v>
      </c>
      <c r="T1823" s="1">
        <v>0.19045477542120701</v>
      </c>
      <c r="U1823" s="1">
        <v>2708.3877181954299</v>
      </c>
      <c r="V1823" s="1">
        <f t="shared" si="113"/>
        <v>0.79816895347754324</v>
      </c>
      <c r="W1823" s="1">
        <f t="shared" si="114"/>
        <v>6.3210459841496558</v>
      </c>
      <c r="X1823" s="1">
        <f t="shared" si="115"/>
        <v>233.12515299628245</v>
      </c>
    </row>
    <row r="1824" spans="1:24" hidden="1" x14ac:dyDescent="0.3">
      <c r="A1824" s="18" t="str">
        <f t="shared" si="112"/>
        <v>ConstMin - Graders_1970_175</v>
      </c>
      <c r="B1824" s="1" t="s">
        <v>40</v>
      </c>
      <c r="C1824" s="1">
        <v>2020</v>
      </c>
      <c r="D1824" s="1" t="s">
        <v>88</v>
      </c>
      <c r="E1824" s="1">
        <v>1970</v>
      </c>
      <c r="F1824" s="1">
        <v>175</v>
      </c>
      <c r="G1824" s="1" t="s">
        <v>5</v>
      </c>
      <c r="H1824" s="1">
        <v>2.6094770172016899E-5</v>
      </c>
      <c r="I1824" s="1">
        <v>3.15746719081404E-5</v>
      </c>
      <c r="J1824" s="1">
        <v>3.7576469047704303E-5</v>
      </c>
      <c r="K1824" s="1">
        <v>1.22701618505574E-4</v>
      </c>
      <c r="L1824" s="1">
        <v>3.2728538269191502E-4</v>
      </c>
      <c r="M1824" s="1">
        <v>1.1185996554129701E-2</v>
      </c>
      <c r="N1824" s="1">
        <v>1.8852663042209998E-5</v>
      </c>
      <c r="O1824" s="1">
        <v>1.7344449998833202E-5</v>
      </c>
      <c r="P1824" s="1">
        <v>1.0263724235219E-7</v>
      </c>
      <c r="Q1824" s="1">
        <v>9.1298600133157994E-8</v>
      </c>
      <c r="R1824" s="1">
        <v>362.91733902544303</v>
      </c>
      <c r="S1824" s="1">
        <v>128.73817218812701</v>
      </c>
      <c r="T1824" s="1">
        <v>0.47613693855301997</v>
      </c>
      <c r="U1824" s="1">
        <v>17379.653245397101</v>
      </c>
      <c r="V1824" s="1">
        <f t="shared" si="113"/>
        <v>0.60157023527512676</v>
      </c>
      <c r="W1824" s="1">
        <f t="shared" si="114"/>
        <v>6.235540475000958</v>
      </c>
      <c r="X1824" s="1">
        <f t="shared" si="115"/>
        <v>270.38056022152426</v>
      </c>
    </row>
    <row r="1825" spans="1:24" hidden="1" x14ac:dyDescent="0.3">
      <c r="A1825" s="18" t="str">
        <f t="shared" si="112"/>
        <v>ConstMin - Graders_1971_75</v>
      </c>
      <c r="B1825" s="1" t="s">
        <v>40</v>
      </c>
      <c r="C1825" s="1">
        <v>2020</v>
      </c>
      <c r="D1825" s="1" t="s">
        <v>88</v>
      </c>
      <c r="E1825" s="1">
        <v>1971</v>
      </c>
      <c r="F1825" s="1">
        <v>75</v>
      </c>
      <c r="G1825" s="1" t="s">
        <v>5</v>
      </c>
      <c r="H1825" s="1">
        <v>4.3988501643114604E-6</v>
      </c>
      <c r="I1825" s="1">
        <v>5.3226086988168698E-6</v>
      </c>
      <c r="J1825" s="1">
        <v>6.3343442366084996E-6</v>
      </c>
      <c r="K1825" s="1">
        <v>1.46261243541543E-5</v>
      </c>
      <c r="L1825" s="1">
        <v>1.00712587005864E-5</v>
      </c>
      <c r="M1825" s="1">
        <v>7.69604853375171E-4</v>
      </c>
      <c r="N1825" s="1">
        <v>1.3845994465691099E-6</v>
      </c>
      <c r="O1825" s="1">
        <v>1.2738314908435801E-6</v>
      </c>
      <c r="P1825" s="1">
        <v>6.9834130238676403E-9</v>
      </c>
      <c r="Q1825" s="1">
        <v>6.2814113547081902E-9</v>
      </c>
      <c r="R1825" s="1">
        <v>24.9689818995043</v>
      </c>
      <c r="S1825" s="1">
        <v>21.243922803321301</v>
      </c>
      <c r="T1825" s="1">
        <v>9.5227387710603906E-2</v>
      </c>
      <c r="U1825" s="1">
        <v>1062.1961401660601</v>
      </c>
      <c r="V1825" s="1">
        <f t="shared" si="113"/>
        <v>1.6592369904000099</v>
      </c>
      <c r="W1825" s="1">
        <f t="shared" si="114"/>
        <v>3.1395516599999911</v>
      </c>
      <c r="X1825" s="1">
        <f t="shared" si="115"/>
        <v>223.08627080983882</v>
      </c>
    </row>
    <row r="1826" spans="1:24" hidden="1" x14ac:dyDescent="0.3">
      <c r="A1826" s="18" t="str">
        <f t="shared" si="112"/>
        <v>ConstMin - Graders_1971_100</v>
      </c>
      <c r="B1826" s="1" t="s">
        <v>40</v>
      </c>
      <c r="C1826" s="1">
        <v>2020</v>
      </c>
      <c r="D1826" s="1" t="s">
        <v>88</v>
      </c>
      <c r="E1826" s="1">
        <v>1971</v>
      </c>
      <c r="F1826" s="1">
        <v>100</v>
      </c>
      <c r="G1826" s="1" t="s">
        <v>5</v>
      </c>
      <c r="H1826" s="1">
        <v>2.4216659264105299E-5</v>
      </c>
      <c r="I1826" s="1">
        <v>2.93021577095675E-5</v>
      </c>
      <c r="J1826" s="1">
        <v>3.48719893403117E-5</v>
      </c>
      <c r="K1826" s="1">
        <v>9.4990617424255206E-5</v>
      </c>
      <c r="L1826" s="1">
        <v>2.3205649068407699E-4</v>
      </c>
      <c r="M1826" s="1">
        <v>7.9312527916929193E-3</v>
      </c>
      <c r="N1826" s="1">
        <v>1.7013955142144699E-5</v>
      </c>
      <c r="O1826" s="1">
        <v>1.56528387307732E-5</v>
      </c>
      <c r="P1826" s="1">
        <v>7.2601865516262694E-8</v>
      </c>
      <c r="Q1826" s="1">
        <v>6.4733819081718597E-8</v>
      </c>
      <c r="R1826" s="1">
        <v>257.32076211275398</v>
      </c>
      <c r="S1826" s="1">
        <v>130.33146639837599</v>
      </c>
      <c r="T1826" s="1">
        <v>0.57136432626362399</v>
      </c>
      <c r="U1826" s="1">
        <v>12142.5482861154</v>
      </c>
      <c r="V1826" s="1">
        <f t="shared" si="113"/>
        <v>0.79905810867229932</v>
      </c>
      <c r="W1826" s="1">
        <f t="shared" si="114"/>
        <v>6.3280875896250341</v>
      </c>
      <c r="X1826" s="1">
        <f t="shared" si="115"/>
        <v>228.10571190305964</v>
      </c>
    </row>
    <row r="1827" spans="1:24" hidden="1" x14ac:dyDescent="0.3">
      <c r="A1827" s="18" t="str">
        <f t="shared" si="112"/>
        <v>ConstMin - Graders_1971_175</v>
      </c>
      <c r="B1827" s="1" t="s">
        <v>40</v>
      </c>
      <c r="C1827" s="1">
        <v>2020</v>
      </c>
      <c r="D1827" s="1" t="s">
        <v>88</v>
      </c>
      <c r="E1827" s="1">
        <v>1971</v>
      </c>
      <c r="F1827" s="1">
        <v>175</v>
      </c>
      <c r="G1827" s="1" t="s">
        <v>5</v>
      </c>
      <c r="H1827" s="1">
        <v>6.3542231594346396E-6</v>
      </c>
      <c r="I1827" s="1">
        <v>7.6886100229159193E-6</v>
      </c>
      <c r="J1827" s="1">
        <v>9.15008134958589E-6</v>
      </c>
      <c r="K1827" s="1">
        <v>2.9878533547857301E-5</v>
      </c>
      <c r="L1827" s="1">
        <v>7.9695829652316101E-5</v>
      </c>
      <c r="M1827" s="1">
        <v>2.72385301334554E-3</v>
      </c>
      <c r="N1827" s="1">
        <v>4.5907293810271302E-6</v>
      </c>
      <c r="O1827" s="1">
        <v>4.2234710305449603E-6</v>
      </c>
      <c r="P1827" s="1">
        <v>2.4992745215827399E-8</v>
      </c>
      <c r="Q1827" s="1">
        <v>2.2231722125385401E-8</v>
      </c>
      <c r="R1827" s="1">
        <v>88.372411230078598</v>
      </c>
      <c r="S1827" s="1">
        <v>33.459178415231001</v>
      </c>
      <c r="T1827" s="1">
        <v>0.19045477542120701</v>
      </c>
      <c r="U1827" s="1">
        <v>4182.3973019038804</v>
      </c>
      <c r="V1827" s="1">
        <f t="shared" si="113"/>
        <v>0.60871099780985005</v>
      </c>
      <c r="W1827" s="1">
        <f t="shared" si="114"/>
        <v>6.3095576241161746</v>
      </c>
      <c r="X1827" s="1">
        <f t="shared" si="115"/>
        <v>175.68043826274857</v>
      </c>
    </row>
    <row r="1828" spans="1:24" hidden="1" x14ac:dyDescent="0.3">
      <c r="A1828" s="18" t="str">
        <f t="shared" si="112"/>
        <v>ConstMin - Graders_1971_300</v>
      </c>
      <c r="B1828" s="1" t="s">
        <v>40</v>
      </c>
      <c r="C1828" s="1">
        <v>2020</v>
      </c>
      <c r="D1828" s="1" t="s">
        <v>88</v>
      </c>
      <c r="E1828" s="1">
        <v>1971</v>
      </c>
      <c r="F1828" s="1">
        <v>300</v>
      </c>
      <c r="G1828" s="1" t="s">
        <v>5</v>
      </c>
      <c r="H1828" s="1">
        <v>7.7839409421720008E-6</v>
      </c>
      <c r="I1828" s="1">
        <v>9.4185685400281195E-6</v>
      </c>
      <c r="J1828" s="1">
        <v>1.1208874956727599E-5</v>
      </c>
      <c r="K1828" s="1">
        <v>3.6601286221732002E-5</v>
      </c>
      <c r="L1828" s="1">
        <v>9.7627611713628094E-5</v>
      </c>
      <c r="M1828" s="1">
        <v>3.3367274738467499E-3</v>
      </c>
      <c r="N1828" s="1">
        <v>5.6236561868860102E-6</v>
      </c>
      <c r="O1828" s="1">
        <v>5.1737636919351303E-6</v>
      </c>
      <c r="P1828" s="1">
        <v>3.06161820039166E-8</v>
      </c>
      <c r="Q1828" s="1">
        <v>2.7233921082836999E-8</v>
      </c>
      <c r="R1828" s="1">
        <v>108.25644814046299</v>
      </c>
      <c r="S1828" s="1">
        <v>21.243922803321301</v>
      </c>
      <c r="T1828" s="1">
        <v>9.5227387710603906E-2</v>
      </c>
      <c r="U1828" s="1">
        <v>5119.7853956004401</v>
      </c>
      <c r="V1828" s="1">
        <f t="shared" si="113"/>
        <v>0.60914648995200005</v>
      </c>
      <c r="W1828" s="1">
        <f t="shared" si="114"/>
        <v>6.3140716919999997</v>
      </c>
      <c r="X1828" s="1">
        <f t="shared" si="115"/>
        <v>223.08627080983882</v>
      </c>
    </row>
    <row r="1829" spans="1:24" hidden="1" x14ac:dyDescent="0.3">
      <c r="A1829" s="18" t="str">
        <f t="shared" si="112"/>
        <v>ConstMin - Graders_1972_100</v>
      </c>
      <c r="B1829" s="1" t="s">
        <v>40</v>
      </c>
      <c r="C1829" s="1">
        <v>2020</v>
      </c>
      <c r="D1829" s="1" t="s">
        <v>88</v>
      </c>
      <c r="E1829" s="1">
        <v>1972</v>
      </c>
      <c r="F1829" s="1">
        <v>100</v>
      </c>
      <c r="G1829" s="1" t="s">
        <v>5</v>
      </c>
      <c r="H1829" s="1">
        <v>1.17750138848411E-5</v>
      </c>
      <c r="I1829" s="1">
        <v>1.42477668006577E-5</v>
      </c>
      <c r="J1829" s="1">
        <v>1.69560199941712E-5</v>
      </c>
      <c r="K1829" s="1">
        <v>4.6187867075378697E-5</v>
      </c>
      <c r="L1829" s="1">
        <v>1.12834242331792E-4</v>
      </c>
      <c r="M1829" s="1">
        <v>3.8564614023700399E-3</v>
      </c>
      <c r="N1829" s="1">
        <v>8.27279914417296E-6</v>
      </c>
      <c r="O1829" s="1">
        <v>7.6109752126391202E-6</v>
      </c>
      <c r="P1829" s="1">
        <v>3.5301647729193602E-8</v>
      </c>
      <c r="Q1829" s="1">
        <v>3.1475919539234198E-8</v>
      </c>
      <c r="R1829" s="1">
        <v>125.11864306678601</v>
      </c>
      <c r="S1829" s="1">
        <v>65.643721462262903</v>
      </c>
      <c r="T1829" s="1">
        <v>0.28568216313181199</v>
      </c>
      <c r="U1829" s="1">
        <v>5907.9349316036596</v>
      </c>
      <c r="V1829" s="1">
        <f t="shared" si="113"/>
        <v>0.79854555291306917</v>
      </c>
      <c r="W1829" s="1">
        <f t="shared" si="114"/>
        <v>6.3240284383520908</v>
      </c>
      <c r="X1829" s="1">
        <f t="shared" si="115"/>
        <v>229.77885893413406</v>
      </c>
    </row>
    <row r="1830" spans="1:24" hidden="1" x14ac:dyDescent="0.3">
      <c r="A1830" s="18" t="str">
        <f t="shared" si="112"/>
        <v>ConstMin - Graders_1972_175</v>
      </c>
      <c r="B1830" s="1" t="s">
        <v>40</v>
      </c>
      <c r="C1830" s="1">
        <v>2020</v>
      </c>
      <c r="D1830" s="1" t="s">
        <v>88</v>
      </c>
      <c r="E1830" s="1">
        <v>1972</v>
      </c>
      <c r="F1830" s="1">
        <v>175</v>
      </c>
      <c r="G1830" s="1" t="s">
        <v>5</v>
      </c>
      <c r="H1830" s="1">
        <v>3.7540745754875899E-5</v>
      </c>
      <c r="I1830" s="1">
        <v>4.5424302363399798E-5</v>
      </c>
      <c r="J1830" s="1">
        <v>5.4058673887021201E-5</v>
      </c>
      <c r="K1830" s="1">
        <v>1.9413373851125701E-4</v>
      </c>
      <c r="L1830" s="1">
        <v>4.7804360546306E-4</v>
      </c>
      <c r="M1830" s="1">
        <v>1.769804959768E-2</v>
      </c>
      <c r="N1830" s="1">
        <v>2.4856626464079499E-5</v>
      </c>
      <c r="O1830" s="1">
        <v>2.2868096346953201E-5</v>
      </c>
      <c r="P1830" s="1">
        <v>1.6250102290348E-7</v>
      </c>
      <c r="Q1830" s="1">
        <v>1.4444910165458999E-7</v>
      </c>
      <c r="R1830" s="1">
        <v>574.19372827886798</v>
      </c>
      <c r="S1830" s="1">
        <v>211.05837305099701</v>
      </c>
      <c r="T1830" s="1">
        <v>0.76181910168483102</v>
      </c>
      <c r="U1830" s="1">
        <v>27305.677013472701</v>
      </c>
      <c r="V1830" s="1">
        <f t="shared" si="113"/>
        <v>0.55083803184022273</v>
      </c>
      <c r="W1830" s="1">
        <f t="shared" si="114"/>
        <v>5.7969981940602615</v>
      </c>
      <c r="X1830" s="1">
        <f t="shared" si="115"/>
        <v>277.04526256196851</v>
      </c>
    </row>
    <row r="1831" spans="1:24" hidden="1" x14ac:dyDescent="0.3">
      <c r="A1831" s="18" t="str">
        <f t="shared" si="112"/>
        <v>ConstMin - Graders_1973_25</v>
      </c>
      <c r="B1831" s="1" t="s">
        <v>40</v>
      </c>
      <c r="C1831" s="1">
        <v>2020</v>
      </c>
      <c r="D1831" s="1" t="s">
        <v>88</v>
      </c>
      <c r="E1831" s="1">
        <v>1973</v>
      </c>
      <c r="F1831" s="1">
        <v>25</v>
      </c>
      <c r="G1831" s="1" t="s">
        <v>5</v>
      </c>
      <c r="H1831" s="1">
        <v>0</v>
      </c>
      <c r="I1831" s="1">
        <v>0</v>
      </c>
      <c r="J1831" s="1">
        <v>0</v>
      </c>
      <c r="K1831" s="1">
        <v>0</v>
      </c>
      <c r="L1831" s="1">
        <v>0</v>
      </c>
      <c r="M1831" s="1">
        <v>0</v>
      </c>
      <c r="N1831" s="1">
        <v>0</v>
      </c>
      <c r="O1831" s="1">
        <v>0</v>
      </c>
      <c r="P1831" s="1">
        <v>0</v>
      </c>
      <c r="Q1831" s="1">
        <v>0</v>
      </c>
      <c r="R1831" s="1">
        <v>0</v>
      </c>
      <c r="S1831" s="1">
        <v>0</v>
      </c>
      <c r="T1831" s="1">
        <v>0</v>
      </c>
      <c r="U1831" s="1">
        <v>0</v>
      </c>
      <c r="V1831" s="1">
        <f t="shared" si="113"/>
        <v>0</v>
      </c>
      <c r="W1831" s="1">
        <f t="shared" si="114"/>
        <v>0</v>
      </c>
      <c r="X1831" s="1" t="e">
        <f t="shared" si="115"/>
        <v>#DIV/0!</v>
      </c>
    </row>
    <row r="1832" spans="1:24" hidden="1" x14ac:dyDescent="0.3">
      <c r="A1832" s="18" t="str">
        <f t="shared" si="112"/>
        <v>ConstMin - Graders_1973_100</v>
      </c>
      <c r="B1832" s="1" t="s">
        <v>40</v>
      </c>
      <c r="C1832" s="1">
        <v>2020</v>
      </c>
      <c r="D1832" s="1" t="s">
        <v>88</v>
      </c>
      <c r="E1832" s="1">
        <v>1973</v>
      </c>
      <c r="F1832" s="1">
        <v>100</v>
      </c>
      <c r="G1832" s="1" t="s">
        <v>5</v>
      </c>
      <c r="H1832" s="1">
        <v>1.82429786040794E-5</v>
      </c>
      <c r="I1832" s="1">
        <v>2.2074004110936102E-5</v>
      </c>
      <c r="J1832" s="1">
        <v>2.6269889189874399E-5</v>
      </c>
      <c r="K1832" s="1">
        <v>7.1558664734055799E-5</v>
      </c>
      <c r="L1832" s="1">
        <v>1.7481360861207801E-4</v>
      </c>
      <c r="M1832" s="1">
        <v>5.9747991415505597E-3</v>
      </c>
      <c r="N1832" s="1">
        <v>1.28170122990075E-5</v>
      </c>
      <c r="O1832" s="1">
        <v>1.17916513150869E-5</v>
      </c>
      <c r="P1832" s="1">
        <v>5.46926917038721E-8</v>
      </c>
      <c r="Q1832" s="1">
        <v>4.8765507396743198E-8</v>
      </c>
      <c r="R1832" s="1">
        <v>193.845778082462</v>
      </c>
      <c r="S1832" s="1">
        <v>109.087543595055</v>
      </c>
      <c r="T1832" s="1">
        <v>0.47613693855301897</v>
      </c>
      <c r="U1832" s="1">
        <v>9163.35366198462</v>
      </c>
      <c r="V1832" s="1">
        <f t="shared" si="113"/>
        <v>0.79765532935542172</v>
      </c>
      <c r="W1832" s="1">
        <f t="shared" si="114"/>
        <v>6.3169783720477684</v>
      </c>
      <c r="X1832" s="1">
        <f t="shared" si="115"/>
        <v>229.109600121705</v>
      </c>
    </row>
    <row r="1833" spans="1:24" hidden="1" x14ac:dyDescent="0.3">
      <c r="A1833" s="18" t="str">
        <f t="shared" si="112"/>
        <v>ConstMin - Graders_1973_175</v>
      </c>
      <c r="B1833" s="1" t="s">
        <v>40</v>
      </c>
      <c r="C1833" s="1">
        <v>2020</v>
      </c>
      <c r="D1833" s="1" t="s">
        <v>88</v>
      </c>
      <c r="E1833" s="1">
        <v>1973</v>
      </c>
      <c r="F1833" s="1">
        <v>175</v>
      </c>
      <c r="G1833" s="1" t="s">
        <v>5</v>
      </c>
      <c r="H1833" s="1">
        <v>3.7958512057413701E-5</v>
      </c>
      <c r="I1833" s="1">
        <v>4.5929799589470597E-5</v>
      </c>
      <c r="J1833" s="1">
        <v>5.4660257362675701E-5</v>
      </c>
      <c r="K1833" s="1">
        <v>1.9629412537904299E-4</v>
      </c>
      <c r="L1833" s="1">
        <v>4.8336343876659099E-4</v>
      </c>
      <c r="M1833" s="1">
        <v>1.78949995674763E-2</v>
      </c>
      <c r="N1833" s="1">
        <v>2.5133239534029399E-5</v>
      </c>
      <c r="O1833" s="1">
        <v>2.3122580371306999E-5</v>
      </c>
      <c r="P1833" s="1">
        <v>1.6430939005580701E-7</v>
      </c>
      <c r="Q1833" s="1">
        <v>1.4605658083193901E-7</v>
      </c>
      <c r="R1833" s="1">
        <v>580.58355314728703</v>
      </c>
      <c r="S1833" s="1">
        <v>197.78092129892099</v>
      </c>
      <c r="T1833" s="1">
        <v>0.85704648939543504</v>
      </c>
      <c r="U1833" s="1">
        <v>27579.450692238501</v>
      </c>
      <c r="V1833" s="1">
        <f t="shared" si="113"/>
        <v>0.55143907773157641</v>
      </c>
      <c r="W1833" s="1">
        <f t="shared" si="114"/>
        <v>5.803323577830672</v>
      </c>
      <c r="X1833" s="1">
        <f t="shared" si="115"/>
        <v>230.77035347106627</v>
      </c>
    </row>
    <row r="1834" spans="1:24" hidden="1" x14ac:dyDescent="0.3">
      <c r="A1834" s="18" t="str">
        <f t="shared" si="112"/>
        <v>ConstMin - Graders_1973_300</v>
      </c>
      <c r="B1834" s="1" t="s">
        <v>40</v>
      </c>
      <c r="C1834" s="1">
        <v>2020</v>
      </c>
      <c r="D1834" s="1" t="s">
        <v>88</v>
      </c>
      <c r="E1834" s="1">
        <v>1973</v>
      </c>
      <c r="F1834" s="1">
        <v>300</v>
      </c>
      <c r="G1834" s="1" t="s">
        <v>5</v>
      </c>
      <c r="H1834" s="1">
        <v>1.8575230371957199E-5</v>
      </c>
      <c r="I1834" s="1">
        <v>2.2476028750068301E-5</v>
      </c>
      <c r="J1834" s="1">
        <v>2.67483317356185E-5</v>
      </c>
      <c r="K1834" s="1">
        <v>1.6336788306942101E-4</v>
      </c>
      <c r="L1834" s="1">
        <v>2.4417413128164701E-4</v>
      </c>
      <c r="M1834" s="1">
        <v>9.2763792841382801E-3</v>
      </c>
      <c r="N1834" s="1">
        <v>1.21679369635251E-5</v>
      </c>
      <c r="O1834" s="1">
        <v>1.11945020064431E-5</v>
      </c>
      <c r="P1834" s="1">
        <v>8.5207469875404604E-8</v>
      </c>
      <c r="Q1834" s="1">
        <v>7.5712560686725295E-8</v>
      </c>
      <c r="R1834" s="1">
        <v>300.96190976809402</v>
      </c>
      <c r="S1834" s="1">
        <v>63.731768409963998</v>
      </c>
      <c r="T1834" s="1">
        <v>0.285682163131811</v>
      </c>
      <c r="U1834" s="1">
        <v>14233.428278225199</v>
      </c>
      <c r="V1834" s="1">
        <f t="shared" si="113"/>
        <v>0.52287594480000299</v>
      </c>
      <c r="W1834" s="1">
        <f t="shared" si="114"/>
        <v>5.680397592000018</v>
      </c>
      <c r="X1834" s="1">
        <f t="shared" si="115"/>
        <v>223.08627080983973</v>
      </c>
    </row>
    <row r="1835" spans="1:24" hidden="1" x14ac:dyDescent="0.3">
      <c r="A1835" s="18" t="str">
        <f t="shared" si="112"/>
        <v>ConstMin - Graders_1974_100</v>
      </c>
      <c r="B1835" s="1" t="s">
        <v>40</v>
      </c>
      <c r="C1835" s="1">
        <v>2020</v>
      </c>
      <c r="D1835" s="1" t="s">
        <v>88</v>
      </c>
      <c r="E1835" s="1">
        <v>1974</v>
      </c>
      <c r="F1835" s="1">
        <v>100</v>
      </c>
      <c r="G1835" s="1" t="s">
        <v>5</v>
      </c>
      <c r="H1835" s="1">
        <v>1.6139020713436099E-5</v>
      </c>
      <c r="I1835" s="1">
        <v>1.9528215063257699E-5</v>
      </c>
      <c r="J1835" s="1">
        <v>2.32401898273481E-5</v>
      </c>
      <c r="K1835" s="1">
        <v>6.3305822883030099E-5</v>
      </c>
      <c r="L1835" s="1">
        <v>1.54652401431308E-4</v>
      </c>
      <c r="M1835" s="1">
        <v>5.2857271390178697E-3</v>
      </c>
      <c r="N1835" s="1">
        <v>1.13388296652276E-5</v>
      </c>
      <c r="O1835" s="1">
        <v>1.0431723292009399E-5</v>
      </c>
      <c r="P1835" s="1">
        <v>4.8384998055360603E-8</v>
      </c>
      <c r="Q1835" s="1">
        <v>4.31413943445217E-8</v>
      </c>
      <c r="R1835" s="1">
        <v>171.48959583746</v>
      </c>
      <c r="S1835" s="1">
        <v>87.843620791733699</v>
      </c>
      <c r="T1835" s="1">
        <v>0.38090955084241501</v>
      </c>
      <c r="U1835" s="1">
        <v>8125.5349232353601</v>
      </c>
      <c r="V1835" s="1">
        <f t="shared" si="113"/>
        <v>0.79579130338493986</v>
      </c>
      <c r="W1835" s="1">
        <f t="shared" si="114"/>
        <v>6.3022163422498076</v>
      </c>
      <c r="X1835" s="1">
        <f t="shared" si="115"/>
        <v>230.61543244967157</v>
      </c>
    </row>
    <row r="1836" spans="1:24" hidden="1" x14ac:dyDescent="0.3">
      <c r="A1836" s="18" t="str">
        <f t="shared" si="112"/>
        <v>ConstMin - Graders_1974_175</v>
      </c>
      <c r="B1836" s="1" t="s">
        <v>40</v>
      </c>
      <c r="C1836" s="1">
        <v>2020</v>
      </c>
      <c r="D1836" s="1" t="s">
        <v>88</v>
      </c>
      <c r="E1836" s="1">
        <v>1974</v>
      </c>
      <c r="F1836" s="1">
        <v>175</v>
      </c>
      <c r="G1836" s="1" t="s">
        <v>5</v>
      </c>
      <c r="H1836" s="1">
        <v>6.2190565514607703E-5</v>
      </c>
      <c r="I1836" s="1">
        <v>7.5250584272675298E-5</v>
      </c>
      <c r="J1836" s="1">
        <v>8.9554414341035105E-5</v>
      </c>
      <c r="K1836" s="1">
        <v>3.2160487866472298E-4</v>
      </c>
      <c r="L1836" s="1">
        <v>7.9193424548654103E-4</v>
      </c>
      <c r="M1836" s="1">
        <v>2.9318855841917801E-2</v>
      </c>
      <c r="N1836" s="1">
        <v>4.1177862226823003E-5</v>
      </c>
      <c r="O1836" s="1">
        <v>3.7883633248677199E-5</v>
      </c>
      <c r="P1836" s="1">
        <v>2.6920164498215999E-7</v>
      </c>
      <c r="Q1836" s="1">
        <v>2.39296560026627E-7</v>
      </c>
      <c r="R1836" s="1">
        <v>951.21798884258396</v>
      </c>
      <c r="S1836" s="1">
        <v>328.855924995414</v>
      </c>
      <c r="T1836" s="1">
        <v>1.52363820336966</v>
      </c>
      <c r="U1836" s="1">
        <v>45012.154733747302</v>
      </c>
      <c r="V1836" s="1">
        <f t="shared" si="113"/>
        <v>0.5535650643298744</v>
      </c>
      <c r="W1836" s="1">
        <f t="shared" si="114"/>
        <v>5.8256973787640485</v>
      </c>
      <c r="X1836" s="1">
        <f t="shared" si="115"/>
        <v>215.83596700851959</v>
      </c>
    </row>
    <row r="1837" spans="1:24" hidden="1" x14ac:dyDescent="0.3">
      <c r="A1837" s="18" t="str">
        <f t="shared" si="112"/>
        <v>ConstMin - Graders_1974_300</v>
      </c>
      <c r="B1837" s="1" t="s">
        <v>40</v>
      </c>
      <c r="C1837" s="1">
        <v>2020</v>
      </c>
      <c r="D1837" s="1" t="s">
        <v>88</v>
      </c>
      <c r="E1837" s="1">
        <v>1974</v>
      </c>
      <c r="F1837" s="1">
        <v>300</v>
      </c>
      <c r="G1837" s="1" t="s">
        <v>5</v>
      </c>
      <c r="H1837" s="1">
        <v>1.3139148633681E-5</v>
      </c>
      <c r="I1837" s="1">
        <v>1.5898369846754001E-5</v>
      </c>
      <c r="J1837" s="1">
        <v>1.89203740325007E-5</v>
      </c>
      <c r="K1837" s="1">
        <v>1.3405441086395499E-4</v>
      </c>
      <c r="L1837" s="1">
        <v>1.7481472291394799E-4</v>
      </c>
      <c r="M1837" s="1">
        <v>6.7043418811437603E-3</v>
      </c>
      <c r="N1837" s="1">
        <v>8.5709193896777207E-6</v>
      </c>
      <c r="O1837" s="1">
        <v>7.8852458385035001E-6</v>
      </c>
      <c r="P1837" s="1">
        <v>6.1590791022424504E-8</v>
      </c>
      <c r="Q1837" s="1">
        <v>5.4719937164342099E-8</v>
      </c>
      <c r="R1837" s="1">
        <v>217.514988820843</v>
      </c>
      <c r="S1837" s="1">
        <v>43.4438221327921</v>
      </c>
      <c r="T1837" s="1">
        <v>0.19045477542120701</v>
      </c>
      <c r="U1837" s="1">
        <v>10282.0586368075</v>
      </c>
      <c r="V1837" s="1">
        <f t="shared" si="113"/>
        <v>0.51198957759691166</v>
      </c>
      <c r="W1837" s="1">
        <f t="shared" si="114"/>
        <v>5.6297165687529551</v>
      </c>
      <c r="X1837" s="1">
        <f t="shared" si="115"/>
        <v>228.10571190306138</v>
      </c>
    </row>
    <row r="1838" spans="1:24" hidden="1" x14ac:dyDescent="0.3">
      <c r="A1838" s="18" t="str">
        <f t="shared" si="112"/>
        <v>ConstMin - Graders_1975_100</v>
      </c>
      <c r="B1838" s="1" t="s">
        <v>40</v>
      </c>
      <c r="C1838" s="1">
        <v>2020</v>
      </c>
      <c r="D1838" s="1" t="s">
        <v>88</v>
      </c>
      <c r="E1838" s="1">
        <v>1975</v>
      </c>
      <c r="F1838" s="1">
        <v>100</v>
      </c>
      <c r="G1838" s="1" t="s">
        <v>5</v>
      </c>
      <c r="H1838" s="1">
        <v>2.2109752789214998E-5</v>
      </c>
      <c r="I1838" s="1">
        <v>2.67528008749502E-5</v>
      </c>
      <c r="J1838" s="1">
        <v>3.1838044016469603E-5</v>
      </c>
      <c r="K1838" s="1">
        <v>8.67262096575885E-5</v>
      </c>
      <c r="L1838" s="1">
        <v>2.1186702865174401E-4</v>
      </c>
      <c r="M1838" s="1">
        <v>7.2412150916713299E-3</v>
      </c>
      <c r="N1838" s="1">
        <v>1.5533700914609199E-5</v>
      </c>
      <c r="O1838" s="1">
        <v>1.42910048414405E-5</v>
      </c>
      <c r="P1838" s="1">
        <v>6.6285331973088997E-8</v>
      </c>
      <c r="Q1838" s="1">
        <v>5.9101824136412001E-8</v>
      </c>
      <c r="R1838" s="1">
        <v>234.933248876249</v>
      </c>
      <c r="S1838" s="1">
        <v>141.69696509815299</v>
      </c>
      <c r="T1838" s="1">
        <v>0.57136432626362399</v>
      </c>
      <c r="U1838" s="1">
        <v>11170.444081904399</v>
      </c>
      <c r="V1838" s="1">
        <f t="shared" si="113"/>
        <v>0.7930259864999637</v>
      </c>
      <c r="W1838" s="1">
        <f t="shared" si="114"/>
        <v>6.2803165989504306</v>
      </c>
      <c r="X1838" s="1">
        <f t="shared" si="115"/>
        <v>247.99757105027044</v>
      </c>
    </row>
    <row r="1839" spans="1:24" hidden="1" x14ac:dyDescent="0.3">
      <c r="A1839" s="18" t="str">
        <f t="shared" si="112"/>
        <v>ConstMin - Graders_1975_175</v>
      </c>
      <c r="B1839" s="1" t="s">
        <v>40</v>
      </c>
      <c r="C1839" s="1">
        <v>2020</v>
      </c>
      <c r="D1839" s="1" t="s">
        <v>88</v>
      </c>
      <c r="E1839" s="1">
        <v>1975</v>
      </c>
      <c r="F1839" s="1">
        <v>175</v>
      </c>
      <c r="G1839" s="1" t="s">
        <v>5</v>
      </c>
      <c r="H1839" s="1">
        <v>3.3491606958816E-5</v>
      </c>
      <c r="I1839" s="1">
        <v>4.0524844420167301E-5</v>
      </c>
      <c r="J1839" s="1">
        <v>4.8227914020694998E-5</v>
      </c>
      <c r="K1839" s="1">
        <v>1.73194504715456E-4</v>
      </c>
      <c r="L1839" s="1">
        <v>4.26481899104645E-4</v>
      </c>
      <c r="M1839" s="1">
        <v>1.57891408160463E-2</v>
      </c>
      <c r="N1839" s="1">
        <v>2.2175594733595E-5</v>
      </c>
      <c r="O1839" s="1">
        <v>2.0401547154907401E-5</v>
      </c>
      <c r="P1839" s="1">
        <v>1.44973688722793E-7</v>
      </c>
      <c r="Q1839" s="1">
        <v>1.2886884479489101E-7</v>
      </c>
      <c r="R1839" s="1">
        <v>512.26128514602897</v>
      </c>
      <c r="S1839" s="1">
        <v>179.19248884601501</v>
      </c>
      <c r="T1839" s="1">
        <v>0.76181910168483102</v>
      </c>
      <c r="U1839" s="1">
        <v>24190.985994211998</v>
      </c>
      <c r="V1839" s="1">
        <f t="shared" si="113"/>
        <v>0.55469772778343196</v>
      </c>
      <c r="W1839" s="1">
        <f t="shared" si="114"/>
        <v>5.8376174852476543</v>
      </c>
      <c r="X1839" s="1">
        <f t="shared" si="115"/>
        <v>235.21658678512367</v>
      </c>
    </row>
    <row r="1840" spans="1:24" hidden="1" x14ac:dyDescent="0.3">
      <c r="A1840" s="18" t="str">
        <f t="shared" si="112"/>
        <v>ConstMin - Graders_1975_300</v>
      </c>
      <c r="B1840" s="1" t="s">
        <v>40</v>
      </c>
      <c r="C1840" s="1">
        <v>2020</v>
      </c>
      <c r="D1840" s="1" t="s">
        <v>88</v>
      </c>
      <c r="E1840" s="1">
        <v>1975</v>
      </c>
      <c r="F1840" s="1">
        <v>300</v>
      </c>
      <c r="G1840" s="1" t="s">
        <v>5</v>
      </c>
      <c r="H1840" s="1">
        <v>3.7284997583902702E-5</v>
      </c>
      <c r="I1840" s="1">
        <v>4.5114847076522297E-5</v>
      </c>
      <c r="J1840" s="1">
        <v>5.3690396520819898E-5</v>
      </c>
      <c r="K1840" s="1">
        <v>3.37417124104389E-4</v>
      </c>
      <c r="L1840" s="1">
        <v>4.9119446228806799E-4</v>
      </c>
      <c r="M1840" s="1">
        <v>1.8693231166526901E-2</v>
      </c>
      <c r="N1840" s="1">
        <v>2.4405494924668002E-5</v>
      </c>
      <c r="O1840" s="1">
        <v>2.2453055330694599E-5</v>
      </c>
      <c r="P1840" s="1">
        <v>1.7170964247904E-7</v>
      </c>
      <c r="Q1840" s="1">
        <v>1.52571639836537E-7</v>
      </c>
      <c r="R1840" s="1">
        <v>606.48129828350602</v>
      </c>
      <c r="S1840" s="1">
        <v>123.21475225926299</v>
      </c>
      <c r="T1840" s="1">
        <v>0.47613693855301997</v>
      </c>
      <c r="U1840" s="1">
        <v>28659.2910905106</v>
      </c>
      <c r="V1840" s="1">
        <f t="shared" si="113"/>
        <v>0.52124589370998975</v>
      </c>
      <c r="W1840" s="1">
        <f t="shared" si="114"/>
        <v>5.6751405151937471</v>
      </c>
      <c r="X1840" s="1">
        <f t="shared" si="115"/>
        <v>258.78007413941162</v>
      </c>
    </row>
    <row r="1841" spans="1:24" hidden="1" x14ac:dyDescent="0.3">
      <c r="A1841" s="18" t="str">
        <f t="shared" si="112"/>
        <v>ConstMin - Graders_1976_50</v>
      </c>
      <c r="B1841" s="1" t="s">
        <v>40</v>
      </c>
      <c r="C1841" s="1">
        <v>2020</v>
      </c>
      <c r="D1841" s="1" t="s">
        <v>88</v>
      </c>
      <c r="E1841" s="1">
        <v>1976</v>
      </c>
      <c r="F1841" s="1">
        <v>50</v>
      </c>
      <c r="G1841" s="1" t="s">
        <v>5</v>
      </c>
      <c r="H1841" s="1">
        <v>4.1416882890724296E-6</v>
      </c>
      <c r="I1841" s="1">
        <v>5.01144282977764E-6</v>
      </c>
      <c r="J1841" s="1">
        <v>5.9640311362643E-6</v>
      </c>
      <c r="K1841" s="1">
        <v>1.37710641848152E-5</v>
      </c>
      <c r="L1841" s="1">
        <v>9.4824812526813893E-6</v>
      </c>
      <c r="M1841" s="1">
        <v>7.2461286231061605E-4</v>
      </c>
      <c r="N1841" s="1">
        <v>1.3036541593157601E-6</v>
      </c>
      <c r="O1841" s="1">
        <v>1.1993618265704999E-6</v>
      </c>
      <c r="P1841" s="1">
        <v>6.5751546104857399E-9</v>
      </c>
      <c r="Q1841" s="1">
        <v>5.91419277194536E-9</v>
      </c>
      <c r="R1841" s="1">
        <v>23.509266299236501</v>
      </c>
      <c r="S1841" s="1">
        <v>22.1998993294707</v>
      </c>
      <c r="T1841" s="1">
        <v>9.5227387710603906E-2</v>
      </c>
      <c r="U1841" s="1">
        <v>998.99546982618494</v>
      </c>
      <c r="V1841" s="1">
        <f t="shared" si="113"/>
        <v>1.6610697227605165</v>
      </c>
      <c r="W1841" s="1">
        <f t="shared" si="114"/>
        <v>3.1430194936838478</v>
      </c>
      <c r="X1841" s="1">
        <f t="shared" si="115"/>
        <v>233.12515299628095</v>
      </c>
    </row>
    <row r="1842" spans="1:24" hidden="1" x14ac:dyDescent="0.3">
      <c r="A1842" s="18" t="str">
        <f t="shared" si="112"/>
        <v>ConstMin - Graders_1976_175</v>
      </c>
      <c r="B1842" s="1" t="s">
        <v>40</v>
      </c>
      <c r="C1842" s="1">
        <v>2020</v>
      </c>
      <c r="D1842" s="1" t="s">
        <v>88</v>
      </c>
      <c r="E1842" s="1">
        <v>1976</v>
      </c>
      <c r="F1842" s="1">
        <v>175</v>
      </c>
      <c r="G1842" s="1" t="s">
        <v>5</v>
      </c>
      <c r="H1842" s="1">
        <v>5.9481068973572698E-5</v>
      </c>
      <c r="I1842" s="1">
        <v>7.1972093458022904E-5</v>
      </c>
      <c r="J1842" s="1">
        <v>8.5652739321944607E-5</v>
      </c>
      <c r="K1842" s="1">
        <v>3.0151840336723298E-4</v>
      </c>
      <c r="L1842" s="1">
        <v>7.4210023648309796E-4</v>
      </c>
      <c r="M1842" s="1">
        <v>2.7341344027486499E-2</v>
      </c>
      <c r="N1842" s="1">
        <v>3.95806129190366E-5</v>
      </c>
      <c r="O1842" s="1">
        <v>3.64141638855136E-5</v>
      </c>
      <c r="P1842" s="1">
        <v>2.5099985247426799E-7</v>
      </c>
      <c r="Q1842" s="1">
        <v>2.2315637443558899E-7</v>
      </c>
      <c r="R1842" s="1">
        <v>887.05979586336105</v>
      </c>
      <c r="S1842" s="1">
        <v>305.38139029774402</v>
      </c>
      <c r="T1842" s="1">
        <v>1.23795604023785</v>
      </c>
      <c r="U1842" s="1">
        <v>42040.200746638599</v>
      </c>
      <c r="V1842" s="1">
        <f t="shared" si="113"/>
        <v>0.5668758488768717</v>
      </c>
      <c r="W1842" s="1">
        <f t="shared" si="114"/>
        <v>5.8450252215247929</v>
      </c>
      <c r="X1842" s="1">
        <f t="shared" si="115"/>
        <v>246.68193406857219</v>
      </c>
    </row>
    <row r="1843" spans="1:24" hidden="1" x14ac:dyDescent="0.3">
      <c r="A1843" s="18" t="str">
        <f t="shared" si="112"/>
        <v>ConstMin - Graders_1976_300</v>
      </c>
      <c r="B1843" s="1" t="s">
        <v>40</v>
      </c>
      <c r="C1843" s="1">
        <v>2020</v>
      </c>
      <c r="D1843" s="1" t="s">
        <v>88</v>
      </c>
      <c r="E1843" s="1">
        <v>1976</v>
      </c>
      <c r="F1843" s="1">
        <v>300</v>
      </c>
      <c r="G1843" s="1" t="s">
        <v>5</v>
      </c>
      <c r="H1843" s="1">
        <v>1.4194460466124199E-5</v>
      </c>
      <c r="I1843" s="1">
        <v>1.7175297164010302E-5</v>
      </c>
      <c r="J1843" s="1">
        <v>2.04400230712189E-5</v>
      </c>
      <c r="K1843" s="1">
        <v>7.3403541166494905E-5</v>
      </c>
      <c r="L1843" s="1">
        <v>1.8075216467822999E-4</v>
      </c>
      <c r="M1843" s="1">
        <v>6.69177610327964E-3</v>
      </c>
      <c r="N1843" s="1">
        <v>9.3984920802956907E-6</v>
      </c>
      <c r="O1843" s="1">
        <v>8.6466127138720401E-6</v>
      </c>
      <c r="P1843" s="1">
        <v>6.1442954819527294E-8</v>
      </c>
      <c r="Q1843" s="1">
        <v>5.4617376974641802E-8</v>
      </c>
      <c r="R1843" s="1">
        <v>217.107305996772</v>
      </c>
      <c r="S1843" s="1">
        <v>44.399798658941499</v>
      </c>
      <c r="T1843" s="1">
        <v>0.19045477542120701</v>
      </c>
      <c r="U1843" s="1">
        <v>10256.353490215501</v>
      </c>
      <c r="V1843" s="1">
        <f t="shared" si="113"/>
        <v>0.55449786710863791</v>
      </c>
      <c r="W1843" s="1">
        <f t="shared" si="114"/>
        <v>5.8355141592173556</v>
      </c>
      <c r="X1843" s="1">
        <f t="shared" si="115"/>
        <v>233.12515299628245</v>
      </c>
    </row>
    <row r="1844" spans="1:24" hidden="1" x14ac:dyDescent="0.3">
      <c r="A1844" s="18" t="str">
        <f t="shared" si="112"/>
        <v>ConstMin - Graders_1977_75</v>
      </c>
      <c r="B1844" s="1" t="s">
        <v>40</v>
      </c>
      <c r="C1844" s="1">
        <v>2020</v>
      </c>
      <c r="D1844" s="1" t="s">
        <v>88</v>
      </c>
      <c r="E1844" s="1">
        <v>1977</v>
      </c>
      <c r="F1844" s="1">
        <v>75</v>
      </c>
      <c r="G1844" s="1" t="s">
        <v>5</v>
      </c>
      <c r="H1844" s="1">
        <v>6.41268440843678E-6</v>
      </c>
      <c r="I1844" s="1">
        <v>7.7593481342084996E-6</v>
      </c>
      <c r="J1844" s="1">
        <v>9.2342655481489607E-6</v>
      </c>
      <c r="K1844" s="1">
        <v>2.5153958878514501E-5</v>
      </c>
      <c r="L1844" s="1">
        <v>6.1449641895571094E-5</v>
      </c>
      <c r="M1844" s="1">
        <v>2.10023275968733E-3</v>
      </c>
      <c r="N1844" s="1">
        <v>4.5053747371171602E-6</v>
      </c>
      <c r="O1844" s="1">
        <v>4.14494475814778E-6</v>
      </c>
      <c r="P1844" s="1">
        <v>1.92253128700393E-8</v>
      </c>
      <c r="Q1844" s="1">
        <v>1.71418174487512E-8</v>
      </c>
      <c r="R1844" s="1">
        <v>68.139738895091</v>
      </c>
      <c r="S1844" s="1">
        <v>44.399798658941499</v>
      </c>
      <c r="T1844" s="1">
        <v>0.19045477542120701</v>
      </c>
      <c r="U1844" s="1">
        <v>3218.9854027732599</v>
      </c>
      <c r="V1844" s="1">
        <f t="shared" si="113"/>
        <v>0.7981689534775428</v>
      </c>
      <c r="W1844" s="1">
        <f t="shared" si="114"/>
        <v>6.321045984149654</v>
      </c>
      <c r="X1844" s="1">
        <f t="shared" si="115"/>
        <v>233.12515299628245</v>
      </c>
    </row>
    <row r="1845" spans="1:24" hidden="1" x14ac:dyDescent="0.3">
      <c r="A1845" s="18" t="str">
        <f t="shared" si="112"/>
        <v>ConstMin - Graders_1977_175</v>
      </c>
      <c r="B1845" s="1" t="s">
        <v>40</v>
      </c>
      <c r="C1845" s="1">
        <v>2020</v>
      </c>
      <c r="D1845" s="1" t="s">
        <v>88</v>
      </c>
      <c r="E1845" s="1">
        <v>1977</v>
      </c>
      <c r="F1845" s="1">
        <v>175</v>
      </c>
      <c r="G1845" s="1" t="s">
        <v>5</v>
      </c>
      <c r="H1845" s="1">
        <v>7.6790234065656101E-5</v>
      </c>
      <c r="I1845" s="1">
        <v>9.2916183219443905E-5</v>
      </c>
      <c r="J1845" s="1">
        <v>1.1057793705454399E-4</v>
      </c>
      <c r="K1845" s="1">
        <v>3.9710386462911797E-4</v>
      </c>
      <c r="L1845" s="1">
        <v>9.7784632720916893E-4</v>
      </c>
      <c r="M1845" s="1">
        <v>3.6201661522265401E-2</v>
      </c>
      <c r="N1845" s="1">
        <v>5.08446522805514E-5</v>
      </c>
      <c r="O1845" s="1">
        <v>4.6777080098107301E-5</v>
      </c>
      <c r="P1845" s="1">
        <v>3.3239860673375199E-7</v>
      </c>
      <c r="Q1845" s="1">
        <v>2.9547309472905199E-7</v>
      </c>
      <c r="R1845" s="1">
        <v>1174.5230390858501</v>
      </c>
      <c r="S1845" s="1">
        <v>394.81830529972598</v>
      </c>
      <c r="T1845" s="1">
        <v>1.6188655910802601</v>
      </c>
      <c r="U1845" s="1">
        <v>55692.605653455597</v>
      </c>
      <c r="V1845" s="1">
        <f t="shared" si="113"/>
        <v>0.55243657613513197</v>
      </c>
      <c r="W1845" s="1">
        <f t="shared" si="114"/>
        <v>5.8138212125431332</v>
      </c>
      <c r="X1845" s="1">
        <f t="shared" si="115"/>
        <v>243.88578488240393</v>
      </c>
    </row>
    <row r="1846" spans="1:24" hidden="1" x14ac:dyDescent="0.3">
      <c r="A1846" s="18" t="str">
        <f t="shared" si="112"/>
        <v>ConstMin - Graders_1977_300</v>
      </c>
      <c r="B1846" s="1" t="s">
        <v>40</v>
      </c>
      <c r="C1846" s="1">
        <v>2020</v>
      </c>
      <c r="D1846" s="1" t="s">
        <v>88</v>
      </c>
      <c r="E1846" s="1">
        <v>1977</v>
      </c>
      <c r="F1846" s="1">
        <v>300</v>
      </c>
      <c r="G1846" s="1" t="s">
        <v>5</v>
      </c>
      <c r="H1846" s="1">
        <v>2.6191578884157901E-5</v>
      </c>
      <c r="I1846" s="1">
        <v>3.1691810449831098E-5</v>
      </c>
      <c r="J1846" s="1">
        <v>3.77158735931874E-5</v>
      </c>
      <c r="K1846" s="1">
        <v>1.3544400954351501E-4</v>
      </c>
      <c r="L1846" s="1">
        <v>3.3352339040645701E-4</v>
      </c>
      <c r="M1846" s="1">
        <v>1.2347646612032699E-2</v>
      </c>
      <c r="N1846" s="1">
        <v>1.7342071387684902E-5</v>
      </c>
      <c r="O1846" s="1">
        <v>1.59547056766701E-5</v>
      </c>
      <c r="P1846" s="1">
        <v>1.1337436895696301E-7</v>
      </c>
      <c r="Q1846" s="1">
        <v>1.007798317443E-7</v>
      </c>
      <c r="R1846" s="1">
        <v>400.60579582523098</v>
      </c>
      <c r="S1846" s="1">
        <v>86.356546195501195</v>
      </c>
      <c r="T1846" s="1">
        <v>0.28568216313181199</v>
      </c>
      <c r="U1846" s="1">
        <v>19430.222893987699</v>
      </c>
      <c r="V1846" s="1">
        <f t="shared" si="113"/>
        <v>0.5400797174418297</v>
      </c>
      <c r="W1846" s="1">
        <f t="shared" si="114"/>
        <v>5.6837781084204479</v>
      </c>
      <c r="X1846" s="1">
        <f t="shared" si="115"/>
        <v>302.28189694733169</v>
      </c>
    </row>
    <row r="1847" spans="1:24" hidden="1" x14ac:dyDescent="0.3">
      <c r="A1847" s="18" t="str">
        <f t="shared" si="112"/>
        <v>ConstMin - Graders_1978_100</v>
      </c>
      <c r="B1847" s="1" t="s">
        <v>40</v>
      </c>
      <c r="C1847" s="1">
        <v>2020</v>
      </c>
      <c r="D1847" s="1" t="s">
        <v>88</v>
      </c>
      <c r="E1847" s="1">
        <v>1978</v>
      </c>
      <c r="F1847" s="1">
        <v>100</v>
      </c>
      <c r="G1847" s="1" t="s">
        <v>5</v>
      </c>
      <c r="H1847" s="1">
        <v>1.9582744612515299E-5</v>
      </c>
      <c r="I1847" s="1">
        <v>2.36951209811436E-5</v>
      </c>
      <c r="J1847" s="1">
        <v>2.8199152242022099E-5</v>
      </c>
      <c r="K1847" s="1">
        <v>7.6813939582556301E-5</v>
      </c>
      <c r="L1847" s="1">
        <v>1.8765193593314999E-4</v>
      </c>
      <c r="M1847" s="1">
        <v>6.4135889340952703E-3</v>
      </c>
      <c r="N1847" s="1">
        <v>1.3758294848342799E-5</v>
      </c>
      <c r="O1847" s="1">
        <v>1.26576312604753E-5</v>
      </c>
      <c r="P1847" s="1">
        <v>5.8709327958563901E-8</v>
      </c>
      <c r="Q1847" s="1">
        <v>5.2346850696662302E-8</v>
      </c>
      <c r="R1847" s="1">
        <v>208.08182966099301</v>
      </c>
      <c r="S1847" s="1">
        <v>107.175590542756</v>
      </c>
      <c r="T1847" s="1">
        <v>0.47613693855301997</v>
      </c>
      <c r="U1847" s="1">
        <v>9860.1543299335608</v>
      </c>
      <c r="V1847" s="1">
        <f t="shared" si="113"/>
        <v>0.79572649456112843</v>
      </c>
      <c r="W1847" s="1">
        <f t="shared" si="114"/>
        <v>6.3017030930765179</v>
      </c>
      <c r="X1847" s="1">
        <f t="shared" si="115"/>
        <v>225.09404724712724</v>
      </c>
    </row>
    <row r="1848" spans="1:24" hidden="1" x14ac:dyDescent="0.3">
      <c r="A1848" s="18" t="str">
        <f t="shared" si="112"/>
        <v>ConstMin - Graders_1978_175</v>
      </c>
      <c r="B1848" s="1" t="s">
        <v>40</v>
      </c>
      <c r="C1848" s="1">
        <v>2020</v>
      </c>
      <c r="D1848" s="1" t="s">
        <v>88</v>
      </c>
      <c r="E1848" s="1">
        <v>1978</v>
      </c>
      <c r="F1848" s="1">
        <v>175</v>
      </c>
      <c r="G1848" s="1" t="s">
        <v>5</v>
      </c>
      <c r="H1848" s="1">
        <v>1.18722969981272E-4</v>
      </c>
      <c r="I1848" s="1">
        <v>1.43654793677339E-4</v>
      </c>
      <c r="J1848" s="1">
        <v>1.7096107677303199E-4</v>
      </c>
      <c r="K1848" s="1">
        <v>6.13949817622648E-4</v>
      </c>
      <c r="L1848" s="1">
        <v>1.5118175060163401E-3</v>
      </c>
      <c r="M1848" s="1">
        <v>5.5970252291525899E-2</v>
      </c>
      <c r="N1848" s="1">
        <v>7.8609320571297595E-5</v>
      </c>
      <c r="O1848" s="1">
        <v>7.2320574925593799E-5</v>
      </c>
      <c r="P1848" s="1">
        <v>5.1391104987812098E-7</v>
      </c>
      <c r="Q1848" s="1">
        <v>4.56821675081727E-7</v>
      </c>
      <c r="R1848" s="1">
        <v>1815.89319538312</v>
      </c>
      <c r="S1848" s="1">
        <v>617.66705550656695</v>
      </c>
      <c r="T1848" s="1">
        <v>2.4759120804757</v>
      </c>
      <c r="U1848" s="1">
        <v>85380.592211177107</v>
      </c>
      <c r="V1848" s="1">
        <f t="shared" si="113"/>
        <v>0.55712104057914469</v>
      </c>
      <c r="W1848" s="1">
        <f t="shared" si="114"/>
        <v>5.8631203356108745</v>
      </c>
      <c r="X1848" s="1">
        <f t="shared" si="115"/>
        <v>249.47051245369497</v>
      </c>
    </row>
    <row r="1849" spans="1:24" hidden="1" x14ac:dyDescent="0.3">
      <c r="A1849" s="18" t="str">
        <f t="shared" si="112"/>
        <v>ConstMin - Graders_1978_300</v>
      </c>
      <c r="B1849" s="1" t="s">
        <v>40</v>
      </c>
      <c r="C1849" s="1">
        <v>2020</v>
      </c>
      <c r="D1849" s="1" t="s">
        <v>88</v>
      </c>
      <c r="E1849" s="1">
        <v>1978</v>
      </c>
      <c r="F1849" s="1">
        <v>300</v>
      </c>
      <c r="G1849" s="1" t="s">
        <v>5</v>
      </c>
      <c r="H1849" s="1">
        <v>4.39079453594981E-5</v>
      </c>
      <c r="I1849" s="1">
        <v>5.3128613884992702E-5</v>
      </c>
      <c r="J1849" s="1">
        <v>6.3227441317677196E-5</v>
      </c>
      <c r="K1849" s="1">
        <v>3.6537903251161697E-4</v>
      </c>
      <c r="L1849" s="1">
        <v>5.7481766314443697E-4</v>
      </c>
      <c r="M1849" s="1">
        <v>2.1767014625602599E-2</v>
      </c>
      <c r="N1849" s="1">
        <v>2.8802959132815301E-5</v>
      </c>
      <c r="O1849" s="1">
        <v>2.6498722402190099E-5</v>
      </c>
      <c r="P1849" s="1">
        <v>1.99929606463257E-7</v>
      </c>
      <c r="Q1849" s="1">
        <v>1.77659447218567E-7</v>
      </c>
      <c r="R1849" s="1">
        <v>706.20681744579701</v>
      </c>
      <c r="S1849" s="1">
        <v>153.48734225399599</v>
      </c>
      <c r="T1849" s="1">
        <v>0.66659171397422701</v>
      </c>
      <c r="U1849" s="1">
        <v>33372.928088649598</v>
      </c>
      <c r="V1849" s="1">
        <f t="shared" si="113"/>
        <v>0.5271361173557495</v>
      </c>
      <c r="W1849" s="1">
        <f t="shared" si="114"/>
        <v>5.7032760499527058</v>
      </c>
      <c r="X1849" s="1">
        <f t="shared" si="115"/>
        <v>230.25690094301171</v>
      </c>
    </row>
    <row r="1850" spans="1:24" hidden="1" x14ac:dyDescent="0.3">
      <c r="A1850" s="18" t="str">
        <f t="shared" si="112"/>
        <v>ConstMin - Graders_1979_100</v>
      </c>
      <c r="B1850" s="1" t="s">
        <v>40</v>
      </c>
      <c r="C1850" s="1">
        <v>2020</v>
      </c>
      <c r="D1850" s="1" t="s">
        <v>88</v>
      </c>
      <c r="E1850" s="1">
        <v>1979</v>
      </c>
      <c r="F1850" s="1">
        <v>100</v>
      </c>
      <c r="G1850" s="1" t="s">
        <v>5</v>
      </c>
      <c r="H1850" s="1">
        <v>2.66945849019012E-5</v>
      </c>
      <c r="I1850" s="1">
        <v>3.2300447731300398E-5</v>
      </c>
      <c r="J1850" s="1">
        <v>3.8440202258737703E-5</v>
      </c>
      <c r="K1850" s="1">
        <v>1.04710359676833E-4</v>
      </c>
      <c r="L1850" s="1">
        <v>2.5580124925758202E-4</v>
      </c>
      <c r="M1850" s="1">
        <v>8.7428038160534908E-3</v>
      </c>
      <c r="N1850" s="1">
        <v>1.87548771738437E-5</v>
      </c>
      <c r="O1850" s="1">
        <v>1.7254486999936201E-5</v>
      </c>
      <c r="P1850" s="1">
        <v>8.0030719428462203E-8</v>
      </c>
      <c r="Q1850" s="1">
        <v>7.1357589445155294E-8</v>
      </c>
      <c r="R1850" s="1">
        <v>283.650641334429</v>
      </c>
      <c r="S1850" s="1">
        <v>153.48734225399599</v>
      </c>
      <c r="T1850" s="1">
        <v>0.66659171397422701</v>
      </c>
      <c r="U1850" s="1">
        <v>13375.325539276801</v>
      </c>
      <c r="V1850" s="1">
        <f t="shared" si="113"/>
        <v>0.79963681741420378</v>
      </c>
      <c r="W1850" s="1">
        <f t="shared" si="114"/>
        <v>6.3326706350480473</v>
      </c>
      <c r="X1850" s="1">
        <f t="shared" si="115"/>
        <v>230.25690094301171</v>
      </c>
    </row>
    <row r="1851" spans="1:24" hidden="1" x14ac:dyDescent="0.3">
      <c r="A1851" s="18" t="str">
        <f t="shared" si="112"/>
        <v>ConstMin - Graders_1979_175</v>
      </c>
      <c r="B1851" s="1" t="s">
        <v>40</v>
      </c>
      <c r="C1851" s="1">
        <v>2020</v>
      </c>
      <c r="D1851" s="1" t="s">
        <v>88</v>
      </c>
      <c r="E1851" s="1">
        <v>1979</v>
      </c>
      <c r="F1851" s="1">
        <v>175</v>
      </c>
      <c r="G1851" s="1" t="s">
        <v>5</v>
      </c>
      <c r="H1851" s="1">
        <v>1.3105848608694899E-4</v>
      </c>
      <c r="I1851" s="1">
        <v>1.58580768165208E-4</v>
      </c>
      <c r="J1851" s="1">
        <v>1.8872421996520599E-4</v>
      </c>
      <c r="K1851" s="1">
        <v>6.7774023547149498E-4</v>
      </c>
      <c r="L1851" s="1">
        <v>1.6688978856366501E-3</v>
      </c>
      <c r="M1851" s="1">
        <v>6.17856555676553E-2</v>
      </c>
      <c r="N1851" s="1">
        <v>8.6776961088684505E-5</v>
      </c>
      <c r="O1851" s="1">
        <v>7.9834804201589702E-5</v>
      </c>
      <c r="P1851" s="1">
        <v>5.6730727163417205E-7</v>
      </c>
      <c r="Q1851" s="1">
        <v>5.04286214852605E-7</v>
      </c>
      <c r="R1851" s="1">
        <v>2004.56755015516</v>
      </c>
      <c r="S1851" s="1">
        <v>688.40931844162697</v>
      </c>
      <c r="T1851" s="1">
        <v>2.7615942436075098</v>
      </c>
      <c r="U1851" s="1">
        <v>94691.888664263897</v>
      </c>
      <c r="V1851" s="1">
        <f t="shared" si="113"/>
        <v>0.55453165062706355</v>
      </c>
      <c r="W1851" s="1">
        <f t="shared" si="114"/>
        <v>5.835869695661807</v>
      </c>
      <c r="X1851" s="1">
        <f t="shared" si="115"/>
        <v>249.27967605492546</v>
      </c>
    </row>
    <row r="1852" spans="1:24" hidden="1" x14ac:dyDescent="0.3">
      <c r="A1852" s="18" t="str">
        <f t="shared" si="112"/>
        <v>ConstMin - Graders_1979_300</v>
      </c>
      <c r="B1852" s="1" t="s">
        <v>40</v>
      </c>
      <c r="C1852" s="1">
        <v>2020</v>
      </c>
      <c r="D1852" s="1" t="s">
        <v>88</v>
      </c>
      <c r="E1852" s="1">
        <v>1979</v>
      </c>
      <c r="F1852" s="1">
        <v>300</v>
      </c>
      <c r="G1852" s="1" t="s">
        <v>5</v>
      </c>
      <c r="H1852" s="1">
        <v>3.3506781138185E-5</v>
      </c>
      <c r="I1852" s="1">
        <v>4.0543205177203801E-5</v>
      </c>
      <c r="J1852" s="1">
        <v>4.82497648389864E-5</v>
      </c>
      <c r="K1852" s="1">
        <v>1.73272974658194E-4</v>
      </c>
      <c r="L1852" s="1">
        <v>4.2667512700328203E-4</v>
      </c>
      <c r="M1852" s="1">
        <v>1.5796294466664501E-2</v>
      </c>
      <c r="N1852" s="1">
        <v>2.2185641921014701E-5</v>
      </c>
      <c r="O1852" s="1">
        <v>2.04107905673335E-5</v>
      </c>
      <c r="P1852" s="1">
        <v>1.4503937254498701E-7</v>
      </c>
      <c r="Q1852" s="1">
        <v>1.28927231929566E-7</v>
      </c>
      <c r="R1852" s="1">
        <v>512.49337746199797</v>
      </c>
      <c r="S1852" s="1">
        <v>132.24341945067499</v>
      </c>
      <c r="T1852" s="1">
        <v>0.38090955084241501</v>
      </c>
      <c r="U1852" s="1">
        <v>24465.032598374899</v>
      </c>
      <c r="V1852" s="1">
        <f t="shared" si="113"/>
        <v>0.54873275023595802</v>
      </c>
      <c r="W1852" s="1">
        <f t="shared" si="114"/>
        <v>5.7748422916852187</v>
      </c>
      <c r="X1852" s="1">
        <f t="shared" si="115"/>
        <v>347.17800894781197</v>
      </c>
    </row>
    <row r="1853" spans="1:24" hidden="1" x14ac:dyDescent="0.3">
      <c r="A1853" s="18" t="str">
        <f t="shared" si="112"/>
        <v>ConstMin - Graders_1979_600</v>
      </c>
      <c r="B1853" s="1" t="s">
        <v>40</v>
      </c>
      <c r="C1853" s="1">
        <v>2020</v>
      </c>
      <c r="D1853" s="1" t="s">
        <v>88</v>
      </c>
      <c r="E1853" s="1">
        <v>1979</v>
      </c>
      <c r="F1853" s="1">
        <v>600</v>
      </c>
      <c r="G1853" s="1" t="s">
        <v>5</v>
      </c>
      <c r="H1853" s="1">
        <v>8.2484576229942605E-6</v>
      </c>
      <c r="I1853" s="1">
        <v>9.9806337238230596E-6</v>
      </c>
      <c r="J1853" s="1">
        <v>1.18777789771117E-5</v>
      </c>
      <c r="K1853" s="1">
        <v>1.20616549267359E-4</v>
      </c>
      <c r="L1853" s="1">
        <v>1.13881615044309E-4</v>
      </c>
      <c r="M1853" s="1">
        <v>4.4901527965729203E-3</v>
      </c>
      <c r="N1853" s="1">
        <v>5.3095772347540297E-6</v>
      </c>
      <c r="O1853" s="1">
        <v>4.8848110559737001E-6</v>
      </c>
      <c r="P1853" s="1">
        <v>4.1266235614142197E-8</v>
      </c>
      <c r="Q1853" s="1">
        <v>3.66480235111233E-8</v>
      </c>
      <c r="R1853" s="1">
        <v>145.67806246536699</v>
      </c>
      <c r="S1853" s="1">
        <v>22.1998993294707</v>
      </c>
      <c r="T1853" s="1">
        <v>9.5227387710603906E-2</v>
      </c>
      <c r="U1853" s="1">
        <v>6881.96879213594</v>
      </c>
      <c r="V1853" s="1">
        <f t="shared" si="113"/>
        <v>0.48021311813368417</v>
      </c>
      <c r="W1853" s="1">
        <f t="shared" si="114"/>
        <v>5.4793560180444727</v>
      </c>
      <c r="X1853" s="1">
        <f t="shared" si="115"/>
        <v>233.12515299628095</v>
      </c>
    </row>
    <row r="1854" spans="1:24" hidden="1" x14ac:dyDescent="0.3">
      <c r="A1854" s="18" t="str">
        <f t="shared" si="112"/>
        <v>ConstMin - Graders_1980_50</v>
      </c>
      <c r="B1854" s="1" t="s">
        <v>40</v>
      </c>
      <c r="C1854" s="1">
        <v>2020</v>
      </c>
      <c r="D1854" s="1" t="s">
        <v>88</v>
      </c>
      <c r="E1854" s="1">
        <v>1980</v>
      </c>
      <c r="F1854" s="1">
        <v>50</v>
      </c>
      <c r="G1854" s="1" t="s">
        <v>5</v>
      </c>
      <c r="H1854" s="1">
        <v>1.4449890252986E-5</v>
      </c>
      <c r="I1854" s="1">
        <v>1.7484367206113099E-5</v>
      </c>
      <c r="J1854" s="1">
        <v>2.0807841964299902E-5</v>
      </c>
      <c r="K1854" s="1">
        <v>4.8045712822577499E-5</v>
      </c>
      <c r="L1854" s="1">
        <v>3.3083323481577301E-5</v>
      </c>
      <c r="M1854" s="1">
        <v>2.5280937640614798E-3</v>
      </c>
      <c r="N1854" s="1">
        <v>4.5483045113905399E-6</v>
      </c>
      <c r="O1854" s="1">
        <v>4.1844401504792998E-6</v>
      </c>
      <c r="P1854" s="1">
        <v>2.2939983863250201E-8</v>
      </c>
      <c r="Q1854" s="1">
        <v>2.0633961448787102E-8</v>
      </c>
      <c r="R1854" s="1">
        <v>82.021217977336306</v>
      </c>
      <c r="S1854" s="1">
        <v>88.799597317883098</v>
      </c>
      <c r="T1854" s="1">
        <v>0.38090955084241501</v>
      </c>
      <c r="U1854" s="1">
        <v>3485.3841947269102</v>
      </c>
      <c r="V1854" s="1">
        <f t="shared" si="113"/>
        <v>1.6610697227605169</v>
      </c>
      <c r="W1854" s="1">
        <f t="shared" si="114"/>
        <v>3.1430194936838505</v>
      </c>
      <c r="X1854" s="1">
        <f t="shared" si="115"/>
        <v>233.12515299628211</v>
      </c>
    </row>
    <row r="1855" spans="1:24" hidden="1" x14ac:dyDescent="0.3">
      <c r="A1855" s="18" t="str">
        <f t="shared" si="112"/>
        <v>ConstMin - Graders_1980_100</v>
      </c>
      <c r="B1855" s="1" t="s">
        <v>40</v>
      </c>
      <c r="C1855" s="1">
        <v>2020</v>
      </c>
      <c r="D1855" s="1" t="s">
        <v>88</v>
      </c>
      <c r="E1855" s="1">
        <v>1980</v>
      </c>
      <c r="F1855" s="1">
        <v>100</v>
      </c>
      <c r="G1855" s="1" t="s">
        <v>5</v>
      </c>
      <c r="H1855" s="1">
        <v>3.1403938528377597E-5</v>
      </c>
      <c r="I1855" s="1">
        <v>3.7998765619336902E-5</v>
      </c>
      <c r="J1855" s="1">
        <v>4.5221671480863798E-5</v>
      </c>
      <c r="K1855" s="1">
        <v>1.23182949300755E-4</v>
      </c>
      <c r="L1855" s="1">
        <v>3.0092869908590299E-4</v>
      </c>
      <c r="M1855" s="1">
        <v>1.0285174862766E-2</v>
      </c>
      <c r="N1855" s="1">
        <v>2.2063538805307098E-5</v>
      </c>
      <c r="O1855" s="1">
        <v>2.02984557008825E-5</v>
      </c>
      <c r="P1855" s="1">
        <v>9.4149424032972102E-8</v>
      </c>
      <c r="Q1855" s="1">
        <v>8.39462145863625E-8</v>
      </c>
      <c r="R1855" s="1">
        <v>333.691171326919</v>
      </c>
      <c r="S1855" s="1">
        <v>174.73126505731699</v>
      </c>
      <c r="T1855" s="1">
        <v>0.76181910168483102</v>
      </c>
      <c r="U1855" s="1">
        <v>15769.496671422899</v>
      </c>
      <c r="V1855" s="1">
        <f t="shared" si="113"/>
        <v>0.79788492143039691</v>
      </c>
      <c r="W1855" s="1">
        <f t="shared" si="114"/>
        <v>6.3187966112278486</v>
      </c>
      <c r="X1855" s="1">
        <f t="shared" si="115"/>
        <v>229.36057217636468</v>
      </c>
    </row>
    <row r="1856" spans="1:24" hidden="1" x14ac:dyDescent="0.3">
      <c r="A1856" s="18" t="str">
        <f t="shared" si="112"/>
        <v>ConstMin - Graders_1980_175</v>
      </c>
      <c r="B1856" s="1" t="s">
        <v>40</v>
      </c>
      <c r="C1856" s="1">
        <v>2020</v>
      </c>
      <c r="D1856" s="1" t="s">
        <v>88</v>
      </c>
      <c r="E1856" s="1">
        <v>1980</v>
      </c>
      <c r="F1856" s="1">
        <v>175</v>
      </c>
      <c r="G1856" s="1" t="s">
        <v>5</v>
      </c>
      <c r="H1856" s="1">
        <v>1.02715846018527E-4</v>
      </c>
      <c r="I1856" s="1">
        <v>1.2428617368241801E-4</v>
      </c>
      <c r="J1856" s="1">
        <v>1.4791081826668001E-4</v>
      </c>
      <c r="K1856" s="1">
        <v>5.5307931983680596E-4</v>
      </c>
      <c r="L1856" s="1">
        <v>1.27483807429652E-3</v>
      </c>
      <c r="M1856" s="1">
        <v>5.15241127052736E-2</v>
      </c>
      <c r="N1856" s="1">
        <v>7.0203339170758297E-5</v>
      </c>
      <c r="O1856" s="1">
        <v>6.4587072037097597E-5</v>
      </c>
      <c r="P1856" s="1">
        <v>4.7328449821044001E-7</v>
      </c>
      <c r="Q1856" s="1">
        <v>4.2053288147651299E-7</v>
      </c>
      <c r="R1856" s="1">
        <v>1671.6430930547201</v>
      </c>
      <c r="S1856" s="1">
        <v>566.68164077859603</v>
      </c>
      <c r="T1856" s="1">
        <v>2.0950025296332799</v>
      </c>
      <c r="U1856" s="1">
        <v>78485.407247835596</v>
      </c>
      <c r="V1856" s="1">
        <f t="shared" si="113"/>
        <v>0.52435148520794383</v>
      </c>
      <c r="W1856" s="1">
        <f t="shared" si="114"/>
        <v>5.3784199629888416</v>
      </c>
      <c r="X1856" s="1">
        <f t="shared" si="115"/>
        <v>270.4921033569305</v>
      </c>
    </row>
    <row r="1857" spans="1:24" hidden="1" x14ac:dyDescent="0.3">
      <c r="A1857" s="18" t="str">
        <f t="shared" si="112"/>
        <v>ConstMin - Graders_1980_300</v>
      </c>
      <c r="B1857" s="1" t="s">
        <v>40</v>
      </c>
      <c r="C1857" s="1">
        <v>2020</v>
      </c>
      <c r="D1857" s="1" t="s">
        <v>88</v>
      </c>
      <c r="E1857" s="1">
        <v>1980</v>
      </c>
      <c r="F1857" s="1">
        <v>300</v>
      </c>
      <c r="G1857" s="1" t="s">
        <v>5</v>
      </c>
      <c r="H1857" s="1">
        <v>6.7797151287246404E-5</v>
      </c>
      <c r="I1857" s="1">
        <v>8.2034553057568202E-5</v>
      </c>
      <c r="J1857" s="1">
        <v>9.7627897853634898E-5</v>
      </c>
      <c r="K1857" s="1">
        <v>6.4495482048022997E-4</v>
      </c>
      <c r="L1857" s="1">
        <v>8.6759856506402196E-4</v>
      </c>
      <c r="M1857" s="1">
        <v>3.6035742530635198E-2</v>
      </c>
      <c r="N1857" s="1">
        <v>4.7058618034566201E-5</v>
      </c>
      <c r="O1857" s="1">
        <v>4.3293928591800899E-5</v>
      </c>
      <c r="P1857" s="1">
        <v>3.3113439585760401E-7</v>
      </c>
      <c r="Q1857" s="1">
        <v>2.9411888622397698E-7</v>
      </c>
      <c r="R1857" s="1">
        <v>1169.1399801295099</v>
      </c>
      <c r="S1857" s="1">
        <v>245.89840644844401</v>
      </c>
      <c r="T1857" s="1">
        <v>1.04750126481664</v>
      </c>
      <c r="U1857" s="1">
        <v>55614.010279897702</v>
      </c>
      <c r="V1857" s="1">
        <f t="shared" si="113"/>
        <v>0.48842873268586973</v>
      </c>
      <c r="W1857" s="1">
        <f t="shared" si="114"/>
        <v>5.1656290163112537</v>
      </c>
      <c r="X1857" s="1">
        <f t="shared" si="115"/>
        <v>234.74759860217193</v>
      </c>
    </row>
    <row r="1858" spans="1:24" hidden="1" x14ac:dyDescent="0.3">
      <c r="A1858" s="18" t="str">
        <f t="shared" si="112"/>
        <v>ConstMin - Graders_1981_25</v>
      </c>
      <c r="B1858" s="1" t="s">
        <v>40</v>
      </c>
      <c r="C1858" s="1">
        <v>2020</v>
      </c>
      <c r="D1858" s="1" t="s">
        <v>88</v>
      </c>
      <c r="E1858" s="1">
        <v>1981</v>
      </c>
      <c r="F1858" s="1">
        <v>25</v>
      </c>
      <c r="G1858" s="1" t="s">
        <v>5</v>
      </c>
      <c r="H1858" s="1">
        <v>0</v>
      </c>
      <c r="I1858" s="1">
        <v>0</v>
      </c>
      <c r="J1858" s="1">
        <v>0</v>
      </c>
      <c r="K1858" s="1">
        <v>0</v>
      </c>
      <c r="L1858" s="1">
        <v>0</v>
      </c>
      <c r="M1858" s="1">
        <v>0</v>
      </c>
      <c r="N1858" s="1">
        <v>0</v>
      </c>
      <c r="O1858" s="1">
        <v>0</v>
      </c>
      <c r="P1858" s="1">
        <v>0</v>
      </c>
      <c r="Q1858" s="1">
        <v>0</v>
      </c>
      <c r="R1858" s="1">
        <v>0</v>
      </c>
      <c r="S1858" s="1">
        <v>0</v>
      </c>
      <c r="T1858" s="1">
        <v>0</v>
      </c>
      <c r="U1858" s="1">
        <v>0</v>
      </c>
      <c r="V1858" s="1">
        <f t="shared" si="113"/>
        <v>0</v>
      </c>
      <c r="W1858" s="1">
        <f t="shared" si="114"/>
        <v>0</v>
      </c>
      <c r="X1858" s="1" t="e">
        <f t="shared" si="115"/>
        <v>#DIV/0!</v>
      </c>
    </row>
    <row r="1859" spans="1:24" hidden="1" x14ac:dyDescent="0.3">
      <c r="A1859" s="18" t="str">
        <f t="shared" si="112"/>
        <v>ConstMin - Graders_1981_50</v>
      </c>
      <c r="B1859" s="1" t="s">
        <v>40</v>
      </c>
      <c r="C1859" s="1">
        <v>2020</v>
      </c>
      <c r="D1859" s="1" t="s">
        <v>88</v>
      </c>
      <c r="E1859" s="1">
        <v>1981</v>
      </c>
      <c r="F1859" s="1">
        <v>50</v>
      </c>
      <c r="G1859" s="1" t="s">
        <v>5</v>
      </c>
      <c r="H1859" s="1">
        <v>3.2213131137229998E-6</v>
      </c>
      <c r="I1859" s="1">
        <v>3.8977888676048304E-6</v>
      </c>
      <c r="J1859" s="1">
        <v>4.6386908837611203E-6</v>
      </c>
      <c r="K1859" s="1">
        <v>1.0710827699300701E-5</v>
      </c>
      <c r="L1859" s="1">
        <v>7.3752631965299701E-6</v>
      </c>
      <c r="M1859" s="1">
        <v>5.6358778179714595E-4</v>
      </c>
      <c r="N1859" s="1">
        <v>1.0139532350233599E-6</v>
      </c>
      <c r="O1859" s="1">
        <v>9.3283697622149898E-7</v>
      </c>
      <c r="P1859" s="1">
        <v>5.1140091414889202E-9</v>
      </c>
      <c r="Q1859" s="1">
        <v>4.5999277115130496E-9</v>
      </c>
      <c r="R1859" s="1">
        <v>18.284984899406101</v>
      </c>
      <c r="S1859" s="1">
        <v>22.1998993294707</v>
      </c>
      <c r="T1859" s="1">
        <v>9.5227387710603906E-2</v>
      </c>
      <c r="U1859" s="1">
        <v>776.99647653147701</v>
      </c>
      <c r="V1859" s="1">
        <f t="shared" si="113"/>
        <v>1.6610697227605165</v>
      </c>
      <c r="W1859" s="1">
        <f t="shared" si="114"/>
        <v>3.1430194936838487</v>
      </c>
      <c r="X1859" s="1">
        <f t="shared" si="115"/>
        <v>233.12515299628095</v>
      </c>
    </row>
    <row r="1860" spans="1:24" hidden="1" x14ac:dyDescent="0.3">
      <c r="A1860" s="18" t="str">
        <f t="shared" si="112"/>
        <v>ConstMin - Graders_1981_100</v>
      </c>
      <c r="B1860" s="1" t="s">
        <v>40</v>
      </c>
      <c r="C1860" s="1">
        <v>2020</v>
      </c>
      <c r="D1860" s="1" t="s">
        <v>88</v>
      </c>
      <c r="E1860" s="1">
        <v>1981</v>
      </c>
      <c r="F1860" s="1">
        <v>100</v>
      </c>
      <c r="G1860" s="1" t="s">
        <v>5</v>
      </c>
      <c r="H1860" s="1">
        <v>1.1401047298760701E-5</v>
      </c>
      <c r="I1860" s="1">
        <v>1.3795267231500499E-5</v>
      </c>
      <c r="J1860" s="1">
        <v>1.64175081102154E-5</v>
      </c>
      <c r="K1860" s="1">
        <v>4.4720971228168601E-5</v>
      </c>
      <c r="L1860" s="1">
        <v>1.09250702065049E-4</v>
      </c>
      <c r="M1860" s="1">
        <v>3.7339827608075201E-3</v>
      </c>
      <c r="N1860" s="1">
        <v>8.0100605619910702E-6</v>
      </c>
      <c r="O1860" s="1">
        <v>7.3692557170317901E-6</v>
      </c>
      <c r="P1860" s="1">
        <v>3.4180490946415299E-8</v>
      </c>
      <c r="Q1860" s="1">
        <v>3.0476265331693698E-8</v>
      </c>
      <c r="R1860" s="1">
        <v>121.14495842740401</v>
      </c>
      <c r="S1860" s="1">
        <v>64.687744936113404</v>
      </c>
      <c r="T1860" s="1">
        <v>0.28568216313181199</v>
      </c>
      <c r="U1860" s="1">
        <v>5735.6467176687202</v>
      </c>
      <c r="V1860" s="1">
        <f t="shared" si="113"/>
        <v>0.79640930385440434</v>
      </c>
      <c r="W1860" s="1">
        <f t="shared" si="114"/>
        <v>6.3071105558980021</v>
      </c>
      <c r="X1860" s="1">
        <f t="shared" si="115"/>
        <v>226.43256487198633</v>
      </c>
    </row>
    <row r="1861" spans="1:24" hidden="1" x14ac:dyDescent="0.3">
      <c r="A1861" s="18" t="str">
        <f t="shared" si="112"/>
        <v>ConstMin - Graders_1981_175</v>
      </c>
      <c r="B1861" s="1" t="s">
        <v>40</v>
      </c>
      <c r="C1861" s="1">
        <v>2020</v>
      </c>
      <c r="D1861" s="1" t="s">
        <v>88</v>
      </c>
      <c r="E1861" s="1">
        <v>1981</v>
      </c>
      <c r="F1861" s="1">
        <v>175</v>
      </c>
      <c r="G1861" s="1" t="s">
        <v>5</v>
      </c>
      <c r="H1861" s="1">
        <v>4.84069121295524E-5</v>
      </c>
      <c r="I1861" s="1">
        <v>5.85723636767584E-5</v>
      </c>
      <c r="J1861" s="1">
        <v>6.9705953466555395E-5</v>
      </c>
      <c r="K1861" s="1">
        <v>2.60649773854597E-4</v>
      </c>
      <c r="L1861" s="1">
        <v>6.0079313011498201E-4</v>
      </c>
      <c r="M1861" s="1">
        <v>2.4281776307693001E-2</v>
      </c>
      <c r="N1861" s="1">
        <v>3.4103364906593002E-5</v>
      </c>
      <c r="O1861" s="1">
        <v>3.1375095714065502E-5</v>
      </c>
      <c r="P1861" s="1">
        <v>2.2304485632158001E-7</v>
      </c>
      <c r="Q1861" s="1">
        <v>1.98184594006548E-7</v>
      </c>
      <c r="R1861" s="1">
        <v>787.79549070624398</v>
      </c>
      <c r="S1861" s="1">
        <v>248.87255564090901</v>
      </c>
      <c r="T1861" s="1">
        <v>0.95227387710603995</v>
      </c>
      <c r="U1861" s="1">
        <v>36982.461768239104</v>
      </c>
      <c r="V1861" s="1">
        <f t="shared" si="113"/>
        <v>0.52442759270302286</v>
      </c>
      <c r="W1861" s="1">
        <f t="shared" si="114"/>
        <v>5.3792006188702812</v>
      </c>
      <c r="X1861" s="1">
        <f t="shared" si="115"/>
        <v>261.34556625372591</v>
      </c>
    </row>
    <row r="1862" spans="1:24" hidden="1" x14ac:dyDescent="0.3">
      <c r="A1862" s="18" t="str">
        <f t="shared" si="112"/>
        <v>ConstMin - Graders_1982_175</v>
      </c>
      <c r="B1862" s="1" t="s">
        <v>40</v>
      </c>
      <c r="C1862" s="1">
        <v>2020</v>
      </c>
      <c r="D1862" s="1" t="s">
        <v>88</v>
      </c>
      <c r="E1862" s="1">
        <v>1982</v>
      </c>
      <c r="F1862" s="1">
        <v>175</v>
      </c>
      <c r="G1862" s="1" t="s">
        <v>5</v>
      </c>
      <c r="H1862" s="1">
        <v>7.3104046130183397E-5</v>
      </c>
      <c r="I1862" s="1">
        <v>8.8455895817521893E-5</v>
      </c>
      <c r="J1862" s="1">
        <v>1.05269826427464E-4</v>
      </c>
      <c r="K1862" s="1">
        <v>3.8587385881786601E-4</v>
      </c>
      <c r="L1862" s="1">
        <v>8.9230433495800601E-4</v>
      </c>
      <c r="M1862" s="1">
        <v>3.57463146880879E-2</v>
      </c>
      <c r="N1862" s="1">
        <v>5.1492544179159099E-5</v>
      </c>
      <c r="O1862" s="1">
        <v>4.7373140644826299E-5</v>
      </c>
      <c r="P1862" s="1">
        <v>3.2829928507607599E-7</v>
      </c>
      <c r="Q1862" s="1">
        <v>2.9175661508110099E-7</v>
      </c>
      <c r="R1862" s="1">
        <v>1159.7498125258601</v>
      </c>
      <c r="S1862" s="1">
        <v>393.54366993152701</v>
      </c>
      <c r="T1862" s="1">
        <v>1.6188655910802601</v>
      </c>
      <c r="U1862" s="1">
        <v>54327.1900045476</v>
      </c>
      <c r="V1862" s="1">
        <f t="shared" si="113"/>
        <v>0.53913576566942811</v>
      </c>
      <c r="W1862" s="1">
        <f t="shared" si="114"/>
        <v>5.4385654725622086</v>
      </c>
      <c r="X1862" s="1">
        <f t="shared" si="115"/>
        <v>243.0984215736635</v>
      </c>
    </row>
    <row r="1863" spans="1:24" hidden="1" x14ac:dyDescent="0.3">
      <c r="A1863" s="18" t="str">
        <f t="shared" si="112"/>
        <v>ConstMin - Graders_1982_300</v>
      </c>
      <c r="B1863" s="1" t="s">
        <v>40</v>
      </c>
      <c r="C1863" s="1">
        <v>2020</v>
      </c>
      <c r="D1863" s="1" t="s">
        <v>88</v>
      </c>
      <c r="E1863" s="1">
        <v>1982</v>
      </c>
      <c r="F1863" s="1">
        <v>300</v>
      </c>
      <c r="G1863" s="1" t="s">
        <v>5</v>
      </c>
      <c r="H1863" s="1">
        <v>6.4969402131157696E-6</v>
      </c>
      <c r="I1863" s="1">
        <v>7.8612976578700806E-6</v>
      </c>
      <c r="J1863" s="1">
        <v>9.3555939068867007E-6</v>
      </c>
      <c r="K1863" s="1">
        <v>3.4983144406387903E-5</v>
      </c>
      <c r="L1863" s="1">
        <v>8.0635530652341502E-5</v>
      </c>
      <c r="M1863" s="1">
        <v>3.2589818684803399E-3</v>
      </c>
      <c r="N1863" s="1">
        <v>4.5771877014427002E-6</v>
      </c>
      <c r="O1863" s="1">
        <v>4.2110126853272903E-6</v>
      </c>
      <c r="P1863" s="1">
        <v>2.9935995348887901E-8</v>
      </c>
      <c r="Q1863" s="1">
        <v>2.65993719032346E-8</v>
      </c>
      <c r="R1863" s="1">
        <v>105.734077595831</v>
      </c>
      <c r="S1863" s="1">
        <v>22.1998993294707</v>
      </c>
      <c r="T1863" s="1">
        <v>9.5227387710603906E-2</v>
      </c>
      <c r="U1863" s="1">
        <v>4994.9773491309197</v>
      </c>
      <c r="V1863" s="1">
        <f t="shared" si="113"/>
        <v>0.52113389156134748</v>
      </c>
      <c r="W1863" s="1">
        <f t="shared" si="114"/>
        <v>5.345416204270065</v>
      </c>
      <c r="X1863" s="1">
        <f t="shared" si="115"/>
        <v>233.12515299628095</v>
      </c>
    </row>
    <row r="1864" spans="1:24" hidden="1" x14ac:dyDescent="0.3">
      <c r="A1864" s="18" t="str">
        <f t="shared" si="112"/>
        <v>ConstMin - Graders_1983_100</v>
      </c>
      <c r="B1864" s="1" t="s">
        <v>40</v>
      </c>
      <c r="C1864" s="1">
        <v>2020</v>
      </c>
      <c r="D1864" s="1" t="s">
        <v>88</v>
      </c>
      <c r="E1864" s="1">
        <v>1983</v>
      </c>
      <c r="F1864" s="1">
        <v>100</v>
      </c>
      <c r="G1864" s="1" t="s">
        <v>5</v>
      </c>
      <c r="H1864" s="1">
        <v>7.4272657662926598E-6</v>
      </c>
      <c r="I1864" s="1">
        <v>8.9869915772141197E-6</v>
      </c>
      <c r="J1864" s="1">
        <v>1.06952627034614E-5</v>
      </c>
      <c r="K1864" s="1">
        <v>2.91336865758323E-5</v>
      </c>
      <c r="L1864" s="1">
        <v>7.1171882558489303E-5</v>
      </c>
      <c r="M1864" s="1">
        <v>2.4325205925851299E-3</v>
      </c>
      <c r="N1864" s="1">
        <v>5.2181915431991796E-6</v>
      </c>
      <c r="O1864" s="1">
        <v>4.8007362197432501E-6</v>
      </c>
      <c r="P1864" s="1">
        <v>2.22670412312894E-8</v>
      </c>
      <c r="Q1864" s="1">
        <v>1.9853906071168099E-8</v>
      </c>
      <c r="R1864" s="1">
        <v>78.920451683821398</v>
      </c>
      <c r="S1864" s="1">
        <v>43.4438221327921</v>
      </c>
      <c r="T1864" s="1">
        <v>0.19045477542120701</v>
      </c>
      <c r="U1864" s="1">
        <v>3736.16870342012</v>
      </c>
      <c r="V1864" s="1">
        <f t="shared" si="113"/>
        <v>0.79648290175208203</v>
      </c>
      <c r="W1864" s="1">
        <f t="shared" si="114"/>
        <v>6.3076934095576886</v>
      </c>
      <c r="X1864" s="1">
        <f t="shared" si="115"/>
        <v>228.10571190306138</v>
      </c>
    </row>
    <row r="1865" spans="1:24" hidden="1" x14ac:dyDescent="0.3">
      <c r="A1865" s="18" t="str">
        <f t="shared" si="112"/>
        <v>ConstMin - Graders_1983_175</v>
      </c>
      <c r="B1865" s="1" t="s">
        <v>40</v>
      </c>
      <c r="C1865" s="1">
        <v>2020</v>
      </c>
      <c r="D1865" s="1" t="s">
        <v>88</v>
      </c>
      <c r="E1865" s="1">
        <v>1983</v>
      </c>
      <c r="F1865" s="1">
        <v>175</v>
      </c>
      <c r="G1865" s="1" t="s">
        <v>5</v>
      </c>
      <c r="H1865" s="1">
        <v>7.6565377392627995E-5</v>
      </c>
      <c r="I1865" s="1">
        <v>9.2644106645079895E-5</v>
      </c>
      <c r="J1865" s="1">
        <v>1.1025414344538399E-4</v>
      </c>
      <c r="K1865" s="1">
        <v>4.1227063294328102E-4</v>
      </c>
      <c r="L1865" s="1">
        <v>9.5027653528159998E-4</v>
      </c>
      <c r="M1865" s="1">
        <v>3.8406568090652599E-2</v>
      </c>
      <c r="N1865" s="1">
        <v>5.3941408149388999E-5</v>
      </c>
      <c r="O1865" s="1">
        <v>4.9626095497437902E-5</v>
      </c>
      <c r="P1865" s="1">
        <v>3.5279080710707898E-7</v>
      </c>
      <c r="Q1865" s="1">
        <v>3.1346924573303499E-7</v>
      </c>
      <c r="R1865" s="1">
        <v>1246.0588044266101</v>
      </c>
      <c r="S1865" s="1">
        <v>407.35221975368597</v>
      </c>
      <c r="T1865" s="1">
        <v>1.8093203665014701</v>
      </c>
      <c r="U1865" s="1">
        <v>58894.555140177697</v>
      </c>
      <c r="V1865" s="1">
        <f t="shared" si="113"/>
        <v>0.52087228868182689</v>
      </c>
      <c r="W1865" s="1">
        <f t="shared" si="114"/>
        <v>5.3427328703055785</v>
      </c>
      <c r="X1865" s="1">
        <f t="shared" si="115"/>
        <v>225.1410127778247</v>
      </c>
    </row>
    <row r="1866" spans="1:24" hidden="1" x14ac:dyDescent="0.3">
      <c r="A1866" s="18" t="str">
        <f t="shared" ref="A1866:A1929" si="116">D1866&amp;"_"&amp;E1866&amp;"_"&amp;F1866</f>
        <v>ConstMin - Graders_1983_300</v>
      </c>
      <c r="B1866" s="1" t="s">
        <v>40</v>
      </c>
      <c r="C1866" s="1">
        <v>2020</v>
      </c>
      <c r="D1866" s="1" t="s">
        <v>88</v>
      </c>
      <c r="E1866" s="1">
        <v>1983</v>
      </c>
      <c r="F1866" s="1">
        <v>300</v>
      </c>
      <c r="G1866" s="1" t="s">
        <v>5</v>
      </c>
      <c r="H1866" s="1">
        <v>3.8099024003238303E-5</v>
      </c>
      <c r="I1866" s="1">
        <v>4.60998190439183E-5</v>
      </c>
      <c r="J1866" s="1">
        <v>5.4862594564663099E-5</v>
      </c>
      <c r="K1866" s="1">
        <v>3.53018365995343E-4</v>
      </c>
      <c r="L1866" s="1">
        <v>4.8667252529349398E-4</v>
      </c>
      <c r="M1866" s="1">
        <v>2.01822858467599E-2</v>
      </c>
      <c r="N1866" s="1">
        <v>2.6468615191785E-5</v>
      </c>
      <c r="O1866" s="1">
        <v>2.43511259764422E-5</v>
      </c>
      <c r="P1866" s="1">
        <v>1.85452270651222E-7</v>
      </c>
      <c r="Q1866" s="1">
        <v>1.64725103961895E-7</v>
      </c>
      <c r="R1866" s="1">
        <v>654.79203748304894</v>
      </c>
      <c r="S1866" s="1">
        <v>127.782195661977</v>
      </c>
      <c r="T1866" s="1">
        <v>0.47613693855301997</v>
      </c>
      <c r="U1866" s="1">
        <v>30332.869625687301</v>
      </c>
      <c r="V1866" s="1">
        <f t="shared" si="113"/>
        <v>0.50323903730050101</v>
      </c>
      <c r="W1866" s="1">
        <f t="shared" si="114"/>
        <v>5.3126588821526326</v>
      </c>
      <c r="X1866" s="1">
        <f t="shared" si="115"/>
        <v>268.37278378423457</v>
      </c>
    </row>
    <row r="1867" spans="1:24" hidden="1" x14ac:dyDescent="0.3">
      <c r="A1867" s="18" t="str">
        <f t="shared" si="116"/>
        <v>ConstMin - Graders_1984_100</v>
      </c>
      <c r="B1867" s="1" t="s">
        <v>40</v>
      </c>
      <c r="C1867" s="1">
        <v>2020</v>
      </c>
      <c r="D1867" s="1" t="s">
        <v>88</v>
      </c>
      <c r="E1867" s="1">
        <v>1984</v>
      </c>
      <c r="F1867" s="1">
        <v>100</v>
      </c>
      <c r="G1867" s="1" t="s">
        <v>5</v>
      </c>
      <c r="H1867" s="1">
        <v>6.7638834595201502E-6</v>
      </c>
      <c r="I1867" s="1">
        <v>8.1842989860193802E-6</v>
      </c>
      <c r="J1867" s="1">
        <v>9.7399921817090193E-6</v>
      </c>
      <c r="K1867" s="1">
        <v>2.6531548344402098E-5</v>
      </c>
      <c r="L1867" s="1">
        <v>6.4815011926060097E-5</v>
      </c>
      <c r="M1867" s="1">
        <v>2.2152547544210801E-3</v>
      </c>
      <c r="N1867" s="1">
        <v>4.7521174787946997E-6</v>
      </c>
      <c r="O1867" s="1">
        <v>4.3719480804911304E-6</v>
      </c>
      <c r="P1867" s="1">
        <v>2.0278212281065301E-8</v>
      </c>
      <c r="Q1867" s="1">
        <v>1.80806115072776E-8</v>
      </c>
      <c r="R1867" s="1">
        <v>71.871500840141806</v>
      </c>
      <c r="S1867" s="1">
        <v>42.487845606642601</v>
      </c>
      <c r="T1867" s="1">
        <v>0.19045477542120701</v>
      </c>
      <c r="U1867" s="1">
        <v>3399.0276485314098</v>
      </c>
      <c r="V1867" s="1">
        <f t="shared" ref="V1867:V1930" si="117">IFERROR(CONVERT(I1867,"ton","g")*365/U1867,0)</f>
        <v>0.79728829804799994</v>
      </c>
      <c r="W1867" s="1">
        <f t="shared" ref="W1867:W1930" si="118">IFERROR(CONVERT(L1867,"ton","g")*365/U1867,0)</f>
        <v>6.3140716919999997</v>
      </c>
      <c r="X1867" s="1">
        <f t="shared" ref="X1867:X1930" si="119">S1867/T1867</f>
        <v>223.08627080983976</v>
      </c>
    </row>
    <row r="1868" spans="1:24" hidden="1" x14ac:dyDescent="0.3">
      <c r="A1868" s="18" t="str">
        <f t="shared" si="116"/>
        <v>ConstMin - Graders_1984_175</v>
      </c>
      <c r="B1868" s="1" t="s">
        <v>40</v>
      </c>
      <c r="C1868" s="1">
        <v>2020</v>
      </c>
      <c r="D1868" s="1" t="s">
        <v>88</v>
      </c>
      <c r="E1868" s="1">
        <v>1984</v>
      </c>
      <c r="F1868" s="1">
        <v>175</v>
      </c>
      <c r="G1868" s="1" t="s">
        <v>5</v>
      </c>
      <c r="H1868" s="1">
        <v>1.0313497642759499E-4</v>
      </c>
      <c r="I1868" s="1">
        <v>1.2479332147739001E-4</v>
      </c>
      <c r="J1868" s="1">
        <v>1.48514366055737E-4</v>
      </c>
      <c r="K1868" s="1">
        <v>5.5533615138281798E-4</v>
      </c>
      <c r="L1868" s="1">
        <v>1.2800400311930101E-3</v>
      </c>
      <c r="M1868" s="1">
        <v>5.1734356044272199E-2</v>
      </c>
      <c r="N1868" s="1">
        <v>7.2660072312190902E-5</v>
      </c>
      <c r="O1868" s="1">
        <v>6.68472665272156E-5</v>
      </c>
      <c r="P1868" s="1">
        <v>4.7521572823024198E-7</v>
      </c>
      <c r="Q1868" s="1">
        <v>4.22248859346254E-7</v>
      </c>
      <c r="R1868" s="1">
        <v>1678.46420664687</v>
      </c>
      <c r="S1868" s="1">
        <v>557.75919320120101</v>
      </c>
      <c r="T1868" s="1">
        <v>2.2854573050544902</v>
      </c>
      <c r="U1868" s="1">
        <v>79225.045400953895</v>
      </c>
      <c r="V1868" s="1">
        <f t="shared" si="117"/>
        <v>0.52157581808525377</v>
      </c>
      <c r="W1868" s="1">
        <f t="shared" si="118"/>
        <v>5.349949168332139</v>
      </c>
      <c r="X1868" s="1">
        <f t="shared" si="119"/>
        <v>244.04708500468044</v>
      </c>
    </row>
    <row r="1869" spans="1:24" hidden="1" x14ac:dyDescent="0.3">
      <c r="A1869" s="18" t="str">
        <f t="shared" si="116"/>
        <v>ConstMin - Graders_1984_300</v>
      </c>
      <c r="B1869" s="1" t="s">
        <v>40</v>
      </c>
      <c r="C1869" s="1">
        <v>2020</v>
      </c>
      <c r="D1869" s="1" t="s">
        <v>88</v>
      </c>
      <c r="E1869" s="1">
        <v>1984</v>
      </c>
      <c r="F1869" s="1">
        <v>300</v>
      </c>
      <c r="G1869" s="1" t="s">
        <v>5</v>
      </c>
      <c r="H1869" s="1">
        <v>4.1101067515913601E-5</v>
      </c>
      <c r="I1869" s="1">
        <v>4.9732291694255499E-5</v>
      </c>
      <c r="J1869" s="1">
        <v>5.9185537222915598E-5</v>
      </c>
      <c r="K1869" s="1">
        <v>2.90968711895868E-4</v>
      </c>
      <c r="L1869" s="1">
        <v>5.1662525666392302E-4</v>
      </c>
      <c r="M1869" s="1">
        <v>2.11216084683544E-2</v>
      </c>
      <c r="N1869" s="1">
        <v>2.87807282356172E-5</v>
      </c>
      <c r="O1869" s="1">
        <v>2.6478269976767799E-5</v>
      </c>
      <c r="P1869" s="1">
        <v>1.94046712807579E-7</v>
      </c>
      <c r="Q1869" s="1">
        <v>1.72391728925526E-7</v>
      </c>
      <c r="R1869" s="1">
        <v>685.26732546171399</v>
      </c>
      <c r="S1869" s="1">
        <v>153.48734225399599</v>
      </c>
      <c r="T1869" s="1">
        <v>0.66659171397422801</v>
      </c>
      <c r="U1869" s="1">
        <v>32362.460900509599</v>
      </c>
      <c r="V1869" s="1">
        <f t="shared" si="117"/>
        <v>0.50884502667671416</v>
      </c>
      <c r="W1869" s="1">
        <f t="shared" si="118"/>
        <v>5.2859456814330432</v>
      </c>
      <c r="X1869" s="1">
        <f t="shared" si="119"/>
        <v>230.25690094301137</v>
      </c>
    </row>
    <row r="1870" spans="1:24" hidden="1" x14ac:dyDescent="0.3">
      <c r="A1870" s="18" t="str">
        <f t="shared" si="116"/>
        <v>ConstMin - Graders_1985_50</v>
      </c>
      <c r="B1870" s="1" t="s">
        <v>40</v>
      </c>
      <c r="C1870" s="1">
        <v>2020</v>
      </c>
      <c r="D1870" s="1" t="s">
        <v>88</v>
      </c>
      <c r="E1870" s="1">
        <v>1985</v>
      </c>
      <c r="F1870" s="1">
        <v>50</v>
      </c>
      <c r="G1870" s="1" t="s">
        <v>5</v>
      </c>
      <c r="H1870" s="1">
        <v>8.1006534369527404E-6</v>
      </c>
      <c r="I1870" s="1">
        <v>9.8017906587128194E-6</v>
      </c>
      <c r="J1870" s="1">
        <v>1.1664940949211901E-5</v>
      </c>
      <c r="K1870" s="1">
        <v>2.69345761035541E-5</v>
      </c>
      <c r="L1870" s="1">
        <v>1.8546614083209201E-5</v>
      </c>
      <c r="M1870" s="1">
        <v>1.4172572303482701E-3</v>
      </c>
      <c r="N1870" s="1">
        <v>2.5497936612279602E-6</v>
      </c>
      <c r="O1870" s="1">
        <v>2.3458101683297199E-6</v>
      </c>
      <c r="P1870" s="1">
        <v>1.28602263319666E-8</v>
      </c>
      <c r="Q1870" s="1">
        <v>1.15674629911827E-8</v>
      </c>
      <c r="R1870" s="1">
        <v>45.9813500087904</v>
      </c>
      <c r="S1870" s="1">
        <v>43.4438221327921</v>
      </c>
      <c r="T1870" s="1">
        <v>0.19045477542120701</v>
      </c>
      <c r="U1870" s="1">
        <v>1954.9719959756401</v>
      </c>
      <c r="V1870" s="1">
        <f t="shared" si="117"/>
        <v>1.6601735211172357</v>
      </c>
      <c r="W1870" s="1">
        <f t="shared" si="118"/>
        <v>3.1413237314912599</v>
      </c>
      <c r="X1870" s="1">
        <f t="shared" si="119"/>
        <v>228.10571190306138</v>
      </c>
    </row>
    <row r="1871" spans="1:24" hidden="1" x14ac:dyDescent="0.3">
      <c r="A1871" s="18" t="str">
        <f t="shared" si="116"/>
        <v>ConstMin - Graders_1985_100</v>
      </c>
      <c r="B1871" s="1" t="s">
        <v>40</v>
      </c>
      <c r="C1871" s="1">
        <v>2020</v>
      </c>
      <c r="D1871" s="1" t="s">
        <v>88</v>
      </c>
      <c r="E1871" s="1">
        <v>1985</v>
      </c>
      <c r="F1871" s="1">
        <v>100</v>
      </c>
      <c r="G1871" s="1" t="s">
        <v>5</v>
      </c>
      <c r="H1871" s="1">
        <v>2.7748187860512E-5</v>
      </c>
      <c r="I1871" s="1">
        <v>3.3575307311219498E-5</v>
      </c>
      <c r="J1871" s="1">
        <v>3.9957390519137302E-5</v>
      </c>
      <c r="K1871" s="1">
        <v>1.08843150846208E-4</v>
      </c>
      <c r="L1871" s="1">
        <v>2.65897414979003E-4</v>
      </c>
      <c r="M1871" s="1">
        <v>9.0878717015815402E-3</v>
      </c>
      <c r="N1871" s="1">
        <v>1.9495109477562299E-5</v>
      </c>
      <c r="O1871" s="1">
        <v>1.7935500719357301E-5</v>
      </c>
      <c r="P1871" s="1">
        <v>8.3189435066088695E-8</v>
      </c>
      <c r="Q1871" s="1">
        <v>7.4173987139108597E-8</v>
      </c>
      <c r="R1871" s="1">
        <v>294.84598885603498</v>
      </c>
      <c r="S1871" s="1">
        <v>152.531365727847</v>
      </c>
      <c r="T1871" s="1">
        <v>0.66659171397422701</v>
      </c>
      <c r="U1871" s="1">
        <v>13945.724866545999</v>
      </c>
      <c r="V1871" s="1">
        <f t="shared" si="117"/>
        <v>0.79720039328431314</v>
      </c>
      <c r="W1871" s="1">
        <f t="shared" si="118"/>
        <v>6.3133755360657728</v>
      </c>
      <c r="X1871" s="1">
        <f t="shared" si="119"/>
        <v>228.82277491637774</v>
      </c>
    </row>
    <row r="1872" spans="1:24" hidden="1" x14ac:dyDescent="0.3">
      <c r="A1872" s="18" t="str">
        <f t="shared" si="116"/>
        <v>ConstMin - Graders_1985_175</v>
      </c>
      <c r="B1872" s="1" t="s">
        <v>40</v>
      </c>
      <c r="C1872" s="1">
        <v>2020</v>
      </c>
      <c r="D1872" s="1" t="s">
        <v>88</v>
      </c>
      <c r="E1872" s="1">
        <v>1985</v>
      </c>
      <c r="F1872" s="1">
        <v>175</v>
      </c>
      <c r="G1872" s="1" t="s">
        <v>5</v>
      </c>
      <c r="H1872" s="1">
        <v>1.0843890237027799E-4</v>
      </c>
      <c r="I1872" s="1">
        <v>1.3121107186803599E-4</v>
      </c>
      <c r="J1872" s="1">
        <v>1.561520194132E-4</v>
      </c>
      <c r="K1872" s="1">
        <v>6.0886599913156903E-4</v>
      </c>
      <c r="L1872" s="1">
        <v>1.4379275283612099E-3</v>
      </c>
      <c r="M1872" s="1">
        <v>5.8115568970734999E-2</v>
      </c>
      <c r="N1872" s="1">
        <v>8.1622383397681006E-5</v>
      </c>
      <c r="O1872" s="1">
        <v>7.5092592725866495E-5</v>
      </c>
      <c r="P1872" s="1">
        <v>5.3405408850256E-7</v>
      </c>
      <c r="Q1872" s="1">
        <v>4.7433146142095101E-7</v>
      </c>
      <c r="R1872" s="1">
        <v>1885.49563239603</v>
      </c>
      <c r="S1872" s="1">
        <v>630.62584841659304</v>
      </c>
      <c r="T1872" s="1">
        <v>2.5711394681863</v>
      </c>
      <c r="U1872" s="1">
        <v>89175.1662686872</v>
      </c>
      <c r="V1872" s="1">
        <f t="shared" si="117"/>
        <v>0.48720883616928778</v>
      </c>
      <c r="W1872" s="1">
        <f t="shared" si="118"/>
        <v>5.3392673927184804</v>
      </c>
      <c r="X1872" s="1">
        <f t="shared" si="119"/>
        <v>245.27096107370673</v>
      </c>
    </row>
    <row r="1873" spans="1:24" hidden="1" x14ac:dyDescent="0.3">
      <c r="A1873" s="18" t="str">
        <f t="shared" si="116"/>
        <v>ConstMin - Graders_1985_300</v>
      </c>
      <c r="B1873" s="1" t="s">
        <v>40</v>
      </c>
      <c r="C1873" s="1">
        <v>2020</v>
      </c>
      <c r="D1873" s="1" t="s">
        <v>88</v>
      </c>
      <c r="E1873" s="1">
        <v>1985</v>
      </c>
      <c r="F1873" s="1">
        <v>300</v>
      </c>
      <c r="G1873" s="1" t="s">
        <v>5</v>
      </c>
      <c r="H1873" s="1">
        <v>9.45281256780159E-5</v>
      </c>
      <c r="I1873" s="1">
        <v>1.14379032070399E-4</v>
      </c>
      <c r="J1873" s="1">
        <v>1.36120500976342E-4</v>
      </c>
      <c r="K1873" s="1">
        <v>8.12572057920648E-4</v>
      </c>
      <c r="L1873" s="1">
        <v>1.2814280283296601E-3</v>
      </c>
      <c r="M1873" s="1">
        <v>5.2790240452495703E-2</v>
      </c>
      <c r="N1873" s="1">
        <v>7.0483591180226703E-5</v>
      </c>
      <c r="O1873" s="1">
        <v>6.4844903885808504E-5</v>
      </c>
      <c r="P1873" s="1">
        <v>4.8523610873670398E-7</v>
      </c>
      <c r="Q1873" s="1">
        <v>4.3086684594286603E-7</v>
      </c>
      <c r="R1873" s="1">
        <v>1712.72121342285</v>
      </c>
      <c r="S1873" s="1">
        <v>372.72462558427202</v>
      </c>
      <c r="T1873" s="1">
        <v>1.42841081565905</v>
      </c>
      <c r="U1873" s="1">
        <v>81323.851227065796</v>
      </c>
      <c r="V1873" s="1">
        <f t="shared" si="117"/>
        <v>0.46571162678817518</v>
      </c>
      <c r="W1873" s="1">
        <f t="shared" si="118"/>
        <v>5.2175291299725375</v>
      </c>
      <c r="X1873" s="1">
        <f t="shared" si="119"/>
        <v>260.93657475724291</v>
      </c>
    </row>
    <row r="1874" spans="1:24" hidden="1" x14ac:dyDescent="0.3">
      <c r="A1874" s="18" t="str">
        <f t="shared" si="116"/>
        <v>ConstMin - Graders_1986_25</v>
      </c>
      <c r="B1874" s="1" t="s">
        <v>40</v>
      </c>
      <c r="C1874" s="1">
        <v>2020</v>
      </c>
      <c r="D1874" s="1" t="s">
        <v>88</v>
      </c>
      <c r="E1874" s="1">
        <v>1986</v>
      </c>
      <c r="F1874" s="1">
        <v>25</v>
      </c>
      <c r="G1874" s="1" t="s">
        <v>5</v>
      </c>
      <c r="H1874" s="1">
        <v>0</v>
      </c>
      <c r="I1874" s="1">
        <v>0</v>
      </c>
      <c r="J1874" s="1">
        <v>0</v>
      </c>
      <c r="K1874" s="1">
        <v>0</v>
      </c>
      <c r="L1874" s="1">
        <v>0</v>
      </c>
      <c r="M1874" s="1">
        <v>0</v>
      </c>
      <c r="N1874" s="1">
        <v>0</v>
      </c>
      <c r="O1874" s="1">
        <v>0</v>
      </c>
      <c r="P1874" s="1">
        <v>0</v>
      </c>
      <c r="Q1874" s="1">
        <v>0</v>
      </c>
      <c r="R1874" s="1">
        <v>0</v>
      </c>
      <c r="S1874" s="1">
        <v>0</v>
      </c>
      <c r="T1874" s="1">
        <v>0</v>
      </c>
      <c r="U1874" s="1">
        <v>0</v>
      </c>
      <c r="V1874" s="1">
        <f t="shared" si="117"/>
        <v>0</v>
      </c>
      <c r="W1874" s="1">
        <f t="shared" si="118"/>
        <v>0</v>
      </c>
      <c r="X1874" s="1" t="e">
        <f t="shared" si="119"/>
        <v>#DIV/0!</v>
      </c>
    </row>
    <row r="1875" spans="1:24" hidden="1" x14ac:dyDescent="0.3">
      <c r="A1875" s="18" t="str">
        <f t="shared" si="116"/>
        <v>ConstMin - Graders_1986_100</v>
      </c>
      <c r="B1875" s="1" t="s">
        <v>40</v>
      </c>
      <c r="C1875" s="1">
        <v>2020</v>
      </c>
      <c r="D1875" s="1" t="s">
        <v>88</v>
      </c>
      <c r="E1875" s="1">
        <v>1986</v>
      </c>
      <c r="F1875" s="1">
        <v>100</v>
      </c>
      <c r="G1875" s="1" t="s">
        <v>5</v>
      </c>
      <c r="H1875" s="1">
        <v>2.23135587458409E-5</v>
      </c>
      <c r="I1875" s="1">
        <v>2.6999406082467501E-5</v>
      </c>
      <c r="J1875" s="1">
        <v>3.2131524594010899E-5</v>
      </c>
      <c r="K1875" s="1">
        <v>8.7525645015021605E-5</v>
      </c>
      <c r="L1875" s="1">
        <v>2.13820002204344E-4</v>
      </c>
      <c r="M1875" s="1">
        <v>7.30796404101335E-3</v>
      </c>
      <c r="N1875" s="1">
        <v>1.5676889343942901E-5</v>
      </c>
      <c r="O1875" s="1">
        <v>1.44227381964274E-5</v>
      </c>
      <c r="P1875" s="1">
        <v>6.6896344932927603E-8</v>
      </c>
      <c r="Q1875" s="1">
        <v>5.9646620087831906E-8</v>
      </c>
      <c r="R1875" s="1">
        <v>237.098845026823</v>
      </c>
      <c r="S1875" s="1">
        <v>140.42232972995399</v>
      </c>
      <c r="T1875" s="1">
        <v>0.66659171397422701</v>
      </c>
      <c r="U1875" s="1">
        <v>11013.1227173921</v>
      </c>
      <c r="V1875" s="1">
        <f t="shared" si="117"/>
        <v>0.81176875829822515</v>
      </c>
      <c r="W1875" s="1">
        <f t="shared" si="118"/>
        <v>6.4287487346418377</v>
      </c>
      <c r="X1875" s="1">
        <f t="shared" si="119"/>
        <v>210.65717857900535</v>
      </c>
    </row>
    <row r="1876" spans="1:24" hidden="1" x14ac:dyDescent="0.3">
      <c r="A1876" s="18" t="str">
        <f t="shared" si="116"/>
        <v>ConstMin - Graders_1986_175</v>
      </c>
      <c r="B1876" s="1" t="s">
        <v>40</v>
      </c>
      <c r="C1876" s="1">
        <v>2020</v>
      </c>
      <c r="D1876" s="1" t="s">
        <v>88</v>
      </c>
      <c r="E1876" s="1">
        <v>1986</v>
      </c>
      <c r="F1876" s="1">
        <v>175</v>
      </c>
      <c r="G1876" s="1" t="s">
        <v>5</v>
      </c>
      <c r="H1876" s="1">
        <v>1.3183750729907801E-4</v>
      </c>
      <c r="I1876" s="1">
        <v>1.5952338383188499E-4</v>
      </c>
      <c r="J1876" s="1">
        <v>1.89846010510673E-4</v>
      </c>
      <c r="K1876" s="1">
        <v>7.4024518738277395E-4</v>
      </c>
      <c r="L1876" s="1">
        <v>1.74819900305287E-3</v>
      </c>
      <c r="M1876" s="1">
        <v>7.0655563463812701E-2</v>
      </c>
      <c r="N1876" s="1">
        <v>9.9234604295564996E-5</v>
      </c>
      <c r="O1876" s="1">
        <v>9.12958359519198E-5</v>
      </c>
      <c r="P1876" s="1">
        <v>6.4929059822683104E-7</v>
      </c>
      <c r="Q1876" s="1">
        <v>5.7668121071287399E-7</v>
      </c>
      <c r="R1876" s="1">
        <v>2292.3419433884401</v>
      </c>
      <c r="S1876" s="1">
        <v>735.57082706500103</v>
      </c>
      <c r="T1876" s="1">
        <v>2.9520490190287201</v>
      </c>
      <c r="U1876" s="1">
        <v>108295.008216924</v>
      </c>
      <c r="V1876" s="1">
        <f t="shared" si="117"/>
        <v>0.48775812830063559</v>
      </c>
      <c r="W1876" s="1">
        <f t="shared" si="118"/>
        <v>5.3452870240310846</v>
      </c>
      <c r="X1876" s="1">
        <f t="shared" si="119"/>
        <v>249.17297183195748</v>
      </c>
    </row>
    <row r="1877" spans="1:24" hidden="1" x14ac:dyDescent="0.3">
      <c r="A1877" s="18" t="str">
        <f t="shared" si="116"/>
        <v>ConstMin - Graders_1986_300</v>
      </c>
      <c r="B1877" s="1" t="s">
        <v>40</v>
      </c>
      <c r="C1877" s="1">
        <v>2020</v>
      </c>
      <c r="D1877" s="1" t="s">
        <v>88</v>
      </c>
      <c r="E1877" s="1">
        <v>1986</v>
      </c>
      <c r="F1877" s="1">
        <v>300</v>
      </c>
      <c r="G1877" s="1" t="s">
        <v>5</v>
      </c>
      <c r="H1877" s="1">
        <v>4.21451046522522E-5</v>
      </c>
      <c r="I1877" s="1">
        <v>5.0995576629225199E-5</v>
      </c>
      <c r="J1877" s="1">
        <v>6.0688950699243199E-5</v>
      </c>
      <c r="K1877" s="1">
        <v>2.36637596763718E-4</v>
      </c>
      <c r="L1877" s="1">
        <v>5.5885484674315596E-4</v>
      </c>
      <c r="M1877" s="1">
        <v>2.2586790189312402E-2</v>
      </c>
      <c r="N1877" s="1">
        <v>3.17227841214702E-5</v>
      </c>
      <c r="O1877" s="1">
        <v>2.9184961391752598E-5</v>
      </c>
      <c r="P1877" s="1">
        <v>2.0756172331077201E-7</v>
      </c>
      <c r="Q1877" s="1">
        <v>1.8435034516654101E-7</v>
      </c>
      <c r="R1877" s="1">
        <v>732.80353278894404</v>
      </c>
      <c r="S1877" s="1">
        <v>186.62786182717699</v>
      </c>
      <c r="T1877" s="1">
        <v>0.76181910168483102</v>
      </c>
      <c r="U1877" s="1">
        <v>34456.168989842699</v>
      </c>
      <c r="V1877" s="1">
        <f t="shared" si="117"/>
        <v>0.4900654876285741</v>
      </c>
      <c r="W1877" s="1">
        <f t="shared" si="118"/>
        <v>5.3705731180186458</v>
      </c>
      <c r="X1877" s="1">
        <f t="shared" si="119"/>
        <v>244.9766111330535</v>
      </c>
    </row>
    <row r="1878" spans="1:24" hidden="1" x14ac:dyDescent="0.3">
      <c r="A1878" s="18" t="str">
        <f t="shared" si="116"/>
        <v>ConstMin - Graders_1987_50</v>
      </c>
      <c r="B1878" s="1" t="s">
        <v>40</v>
      </c>
      <c r="C1878" s="1">
        <v>2020</v>
      </c>
      <c r="D1878" s="1" t="s">
        <v>88</v>
      </c>
      <c r="E1878" s="1">
        <v>1987</v>
      </c>
      <c r="F1878" s="1">
        <v>50</v>
      </c>
      <c r="G1878" s="1" t="s">
        <v>5</v>
      </c>
      <c r="H1878" s="1">
        <v>3.9589651478803099E-6</v>
      </c>
      <c r="I1878" s="1">
        <v>4.7903478289351802E-6</v>
      </c>
      <c r="J1878" s="1">
        <v>5.7009098129476498E-6</v>
      </c>
      <c r="K1878" s="1">
        <v>1.31635119187389E-5</v>
      </c>
      <c r="L1878" s="1">
        <v>9.0641328305278405E-6</v>
      </c>
      <c r="M1878" s="1">
        <v>6.9264436803765403E-4</v>
      </c>
      <c r="N1878" s="1">
        <v>1.24613950191219E-6</v>
      </c>
      <c r="O1878" s="1">
        <v>1.1464483417592201E-6</v>
      </c>
      <c r="P1878" s="1">
        <v>6.2850717214808798E-9</v>
      </c>
      <c r="Q1878" s="1">
        <v>5.6532702192373701E-9</v>
      </c>
      <c r="R1878" s="1">
        <v>22.4720837095538</v>
      </c>
      <c r="S1878" s="1">
        <v>21.243922803321301</v>
      </c>
      <c r="T1878" s="1">
        <v>9.5227387710603906E-2</v>
      </c>
      <c r="U1878" s="1">
        <v>955.97652614946003</v>
      </c>
      <c r="V1878" s="1">
        <f t="shared" si="117"/>
        <v>1.6592369903999991</v>
      </c>
      <c r="W1878" s="1">
        <f t="shared" si="118"/>
        <v>3.1395516599999995</v>
      </c>
      <c r="X1878" s="1">
        <f t="shared" si="119"/>
        <v>223.08627080983882</v>
      </c>
    </row>
    <row r="1879" spans="1:24" hidden="1" x14ac:dyDescent="0.3">
      <c r="A1879" s="18" t="str">
        <f t="shared" si="116"/>
        <v>ConstMin - Graders_1987_100</v>
      </c>
      <c r="B1879" s="1" t="s">
        <v>40</v>
      </c>
      <c r="C1879" s="1">
        <v>2020</v>
      </c>
      <c r="D1879" s="1" t="s">
        <v>88</v>
      </c>
      <c r="E1879" s="1">
        <v>1987</v>
      </c>
      <c r="F1879" s="1">
        <v>100</v>
      </c>
      <c r="G1879" s="1" t="s">
        <v>5</v>
      </c>
      <c r="H1879" s="1">
        <v>3.59331308787008E-6</v>
      </c>
      <c r="I1879" s="1">
        <v>4.3479088363227998E-6</v>
      </c>
      <c r="J1879" s="1">
        <v>5.1743708465329102E-6</v>
      </c>
      <c r="K1879" s="1">
        <v>1.40948850579636E-5</v>
      </c>
      <c r="L1879" s="1">
        <v>3.4432975085719401E-5</v>
      </c>
      <c r="M1879" s="1">
        <v>1.1768540882861999E-3</v>
      </c>
      <c r="N1879" s="1">
        <v>2.5245624106096801E-6</v>
      </c>
      <c r="O1879" s="1">
        <v>2.3225974177609099E-6</v>
      </c>
      <c r="P1879" s="1">
        <v>1.07728002743159E-8</v>
      </c>
      <c r="Q1879" s="1">
        <v>9.6053248632412698E-9</v>
      </c>
      <c r="R1879" s="1">
        <v>38.1817348213253</v>
      </c>
      <c r="S1879" s="1">
        <v>21.243922803321301</v>
      </c>
      <c r="T1879" s="1">
        <v>9.5227387710603906E-2</v>
      </c>
      <c r="U1879" s="1">
        <v>1805.7334382823101</v>
      </c>
      <c r="V1879" s="1">
        <f t="shared" si="117"/>
        <v>0.79728829804800128</v>
      </c>
      <c r="W1879" s="1">
        <f t="shared" si="118"/>
        <v>6.3140716920000006</v>
      </c>
      <c r="X1879" s="1">
        <f t="shared" si="119"/>
        <v>223.08627080983882</v>
      </c>
    </row>
    <row r="1880" spans="1:24" hidden="1" x14ac:dyDescent="0.3">
      <c r="A1880" s="18" t="str">
        <f t="shared" si="116"/>
        <v>ConstMin - Graders_1987_175</v>
      </c>
      <c r="B1880" s="1" t="s">
        <v>40</v>
      </c>
      <c r="C1880" s="1">
        <v>2020</v>
      </c>
      <c r="D1880" s="1" t="s">
        <v>88</v>
      </c>
      <c r="E1880" s="1">
        <v>1987</v>
      </c>
      <c r="F1880" s="1">
        <v>175</v>
      </c>
      <c r="G1880" s="1" t="s">
        <v>5</v>
      </c>
      <c r="H1880" s="1">
        <v>1.18729603922762E-4</v>
      </c>
      <c r="I1880" s="1">
        <v>1.4366282074654299E-4</v>
      </c>
      <c r="J1880" s="1">
        <v>1.7097062964877799E-4</v>
      </c>
      <c r="K1880" s="1">
        <v>6.6664653863872305E-4</v>
      </c>
      <c r="L1880" s="1">
        <v>1.5743848580189799E-3</v>
      </c>
      <c r="M1880" s="1">
        <v>6.3630655925309199E-2</v>
      </c>
      <c r="N1880" s="1">
        <v>8.9368234463932904E-5</v>
      </c>
      <c r="O1880" s="1">
        <v>8.2218775706818296E-5</v>
      </c>
      <c r="P1880" s="1">
        <v>5.8473508137076303E-7</v>
      </c>
      <c r="Q1880" s="1">
        <v>5.1934485974703598E-7</v>
      </c>
      <c r="R1880" s="1">
        <v>2064.42655485453</v>
      </c>
      <c r="S1880" s="1">
        <v>675.131866689552</v>
      </c>
      <c r="T1880" s="1">
        <v>2.4759120804757</v>
      </c>
      <c r="U1880" s="1">
        <v>97790.254228955804</v>
      </c>
      <c r="V1880" s="1">
        <f t="shared" si="117"/>
        <v>0.48644911188430556</v>
      </c>
      <c r="W1880" s="1">
        <f t="shared" si="118"/>
        <v>5.330941658862427</v>
      </c>
      <c r="X1880" s="1">
        <f t="shared" si="119"/>
        <v>272.6800648591036</v>
      </c>
    </row>
    <row r="1881" spans="1:24" hidden="1" x14ac:dyDescent="0.3">
      <c r="A1881" s="18" t="str">
        <f t="shared" si="116"/>
        <v>ConstMin - Graders_1987_300</v>
      </c>
      <c r="B1881" s="1" t="s">
        <v>40</v>
      </c>
      <c r="C1881" s="1">
        <v>2020</v>
      </c>
      <c r="D1881" s="1" t="s">
        <v>88</v>
      </c>
      <c r="E1881" s="1">
        <v>1987</v>
      </c>
      <c r="F1881" s="1">
        <v>300</v>
      </c>
      <c r="G1881" s="1" t="s">
        <v>5</v>
      </c>
      <c r="H1881" s="1">
        <v>5.4207245893231E-5</v>
      </c>
      <c r="I1881" s="1">
        <v>6.5590767530809499E-5</v>
      </c>
      <c r="J1881" s="1">
        <v>7.8058434086252705E-5</v>
      </c>
      <c r="K1881" s="1">
        <v>4.6446934923675802E-4</v>
      </c>
      <c r="L1881" s="1">
        <v>7.3468723740543096E-4</v>
      </c>
      <c r="M1881" s="1">
        <v>3.02612715792576E-2</v>
      </c>
      <c r="N1881" s="1">
        <v>4.0422442304208003E-5</v>
      </c>
      <c r="O1881" s="1">
        <v>3.71886469198713E-5</v>
      </c>
      <c r="P1881" s="1">
        <v>2.7815424542153E-7</v>
      </c>
      <c r="Q1881" s="1">
        <v>2.46988430585161E-7</v>
      </c>
      <c r="R1881" s="1">
        <v>981.79362955514898</v>
      </c>
      <c r="S1881" s="1">
        <v>223.80472673298999</v>
      </c>
      <c r="T1881" s="1">
        <v>0.76181910168483102</v>
      </c>
      <c r="U1881" s="1">
        <v>46478.959086971598</v>
      </c>
      <c r="V1881" s="1">
        <f t="shared" si="117"/>
        <v>0.46727755447977959</v>
      </c>
      <c r="W1881" s="1">
        <f t="shared" si="118"/>
        <v>5.2340118667014801</v>
      </c>
      <c r="X1881" s="1">
        <f t="shared" si="119"/>
        <v>293.7767328727067</v>
      </c>
    </row>
    <row r="1882" spans="1:24" hidden="1" x14ac:dyDescent="0.3">
      <c r="A1882" s="18" t="str">
        <f t="shared" si="116"/>
        <v>ConstMin - Graders_1988_25</v>
      </c>
      <c r="B1882" s="1" t="s">
        <v>40</v>
      </c>
      <c r="C1882" s="1">
        <v>2020</v>
      </c>
      <c r="D1882" s="1" t="s">
        <v>88</v>
      </c>
      <c r="E1882" s="1">
        <v>1988</v>
      </c>
      <c r="F1882" s="1">
        <v>25</v>
      </c>
      <c r="G1882" s="1" t="s">
        <v>5</v>
      </c>
      <c r="H1882" s="1">
        <v>0</v>
      </c>
      <c r="I1882" s="1">
        <v>0</v>
      </c>
      <c r="J1882" s="1">
        <v>0</v>
      </c>
      <c r="K1882" s="1">
        <v>0</v>
      </c>
      <c r="L1882" s="1">
        <v>0</v>
      </c>
      <c r="M1882" s="1">
        <v>0</v>
      </c>
      <c r="N1882" s="1">
        <v>0</v>
      </c>
      <c r="O1882" s="1">
        <v>0</v>
      </c>
      <c r="P1882" s="1">
        <v>0</v>
      </c>
      <c r="Q1882" s="1">
        <v>0</v>
      </c>
      <c r="R1882" s="1">
        <v>0</v>
      </c>
      <c r="S1882" s="1">
        <v>0</v>
      </c>
      <c r="T1882" s="1">
        <v>0</v>
      </c>
      <c r="U1882" s="1">
        <v>0</v>
      </c>
      <c r="V1882" s="1">
        <f t="shared" si="117"/>
        <v>0</v>
      </c>
      <c r="W1882" s="1">
        <f t="shared" si="118"/>
        <v>0</v>
      </c>
      <c r="X1882" s="1" t="e">
        <f t="shared" si="119"/>
        <v>#DIV/0!</v>
      </c>
    </row>
    <row r="1883" spans="1:24" hidden="1" x14ac:dyDescent="0.3">
      <c r="A1883" s="18" t="str">
        <f t="shared" si="116"/>
        <v>ConstMin - Graders_1988_175</v>
      </c>
      <c r="B1883" s="1" t="s">
        <v>40</v>
      </c>
      <c r="C1883" s="1">
        <v>2020</v>
      </c>
      <c r="D1883" s="1" t="s">
        <v>88</v>
      </c>
      <c r="E1883" s="1">
        <v>1988</v>
      </c>
      <c r="F1883" s="1">
        <v>175</v>
      </c>
      <c r="G1883" s="1" t="s">
        <v>5</v>
      </c>
      <c r="H1883" s="1">
        <v>1.20023573935337E-4</v>
      </c>
      <c r="I1883" s="1">
        <v>1.45228524461758E-4</v>
      </c>
      <c r="J1883" s="1">
        <v>1.7283394646688599E-4</v>
      </c>
      <c r="K1883" s="1">
        <v>5.5811057333066605E-4</v>
      </c>
      <c r="L1883" s="1">
        <v>1.51463118675268E-3</v>
      </c>
      <c r="M1883" s="1">
        <v>8.2238956349612993E-2</v>
      </c>
      <c r="N1883" s="1">
        <v>8.1419205408981898E-5</v>
      </c>
      <c r="O1883" s="1">
        <v>7.4905668976263398E-5</v>
      </c>
      <c r="P1883" s="1">
        <v>7.5673922784657797E-7</v>
      </c>
      <c r="Q1883" s="1">
        <v>6.7122330628284905E-7</v>
      </c>
      <c r="R1883" s="1">
        <v>2668.1523687411</v>
      </c>
      <c r="S1883" s="1">
        <v>865.15875616526102</v>
      </c>
      <c r="T1883" s="1">
        <v>2.9520490190287201</v>
      </c>
      <c r="U1883" s="1">
        <v>125982.17683892899</v>
      </c>
      <c r="V1883" s="1">
        <f t="shared" si="117"/>
        <v>0.38170813639056828</v>
      </c>
      <c r="W1883" s="1">
        <f t="shared" si="118"/>
        <v>3.9809469231827088</v>
      </c>
      <c r="X1883" s="1">
        <f t="shared" si="119"/>
        <v>293.07059286228065</v>
      </c>
    </row>
    <row r="1884" spans="1:24" hidden="1" x14ac:dyDescent="0.3">
      <c r="A1884" s="18" t="str">
        <f t="shared" si="116"/>
        <v>ConstMin - Graders_1988_300</v>
      </c>
      <c r="B1884" s="1" t="s">
        <v>40</v>
      </c>
      <c r="C1884" s="1">
        <v>2020</v>
      </c>
      <c r="D1884" s="1" t="s">
        <v>88</v>
      </c>
      <c r="E1884" s="1">
        <v>1988</v>
      </c>
      <c r="F1884" s="1">
        <v>300</v>
      </c>
      <c r="G1884" s="1" t="s">
        <v>5</v>
      </c>
      <c r="H1884" s="1">
        <v>6.0729263205443898E-5</v>
      </c>
      <c r="I1884" s="1">
        <v>7.3482408478587203E-5</v>
      </c>
      <c r="J1884" s="1">
        <v>8.7450139015839297E-5</v>
      </c>
      <c r="K1884" s="1">
        <v>2.8585168153845501E-4</v>
      </c>
      <c r="L1884" s="1">
        <v>7.80035717664808E-4</v>
      </c>
      <c r="M1884" s="1">
        <v>4.3168918078542097E-2</v>
      </c>
      <c r="N1884" s="1">
        <v>4.0394618591438299E-5</v>
      </c>
      <c r="O1884" s="1">
        <v>3.7163049104123203E-5</v>
      </c>
      <c r="P1884" s="1">
        <v>3.97296177896187E-7</v>
      </c>
      <c r="Q1884" s="1">
        <v>3.5233890612801801E-7</v>
      </c>
      <c r="R1884" s="1">
        <v>1400.56800499262</v>
      </c>
      <c r="S1884" s="1">
        <v>322.27030892638402</v>
      </c>
      <c r="T1884" s="1">
        <v>0.95227387710603995</v>
      </c>
      <c r="U1884" s="1">
        <v>66446.286517311193</v>
      </c>
      <c r="V1884" s="1">
        <f t="shared" si="117"/>
        <v>0.36618560555211055</v>
      </c>
      <c r="W1884" s="1">
        <f t="shared" si="118"/>
        <v>3.8871596282612022</v>
      </c>
      <c r="X1884" s="1">
        <f t="shared" si="119"/>
        <v>338.42187281852506</v>
      </c>
    </row>
    <row r="1885" spans="1:24" hidden="1" x14ac:dyDescent="0.3">
      <c r="A1885" s="18" t="str">
        <f t="shared" si="116"/>
        <v>ConstMin - Graders_1989_100</v>
      </c>
      <c r="B1885" s="1" t="s">
        <v>40</v>
      </c>
      <c r="C1885" s="1">
        <v>2020</v>
      </c>
      <c r="D1885" s="1" t="s">
        <v>88</v>
      </c>
      <c r="E1885" s="1">
        <v>1989</v>
      </c>
      <c r="F1885" s="1">
        <v>100</v>
      </c>
      <c r="G1885" s="1" t="s">
        <v>5</v>
      </c>
      <c r="H1885" s="1">
        <v>1.3436601021530201E-5</v>
      </c>
      <c r="I1885" s="1">
        <v>1.62582872360516E-5</v>
      </c>
      <c r="J1885" s="1">
        <v>1.9348705471003499E-5</v>
      </c>
      <c r="K1885" s="1">
        <v>5.5728866134590799E-5</v>
      </c>
      <c r="L1885" s="1">
        <v>1.2596231635522001E-4</v>
      </c>
      <c r="M1885" s="1">
        <v>6.40032409237798E-3</v>
      </c>
      <c r="N1885" s="1">
        <v>1.1279204442859001E-5</v>
      </c>
      <c r="O1885" s="1">
        <v>1.03768680874302E-5</v>
      </c>
      <c r="P1885" s="1">
        <v>5.8771072226370297E-8</v>
      </c>
      <c r="Q1885" s="1">
        <v>5.2238584841768097E-8</v>
      </c>
      <c r="R1885" s="1">
        <v>207.65146648008701</v>
      </c>
      <c r="S1885" s="1">
        <v>119.709504996715</v>
      </c>
      <c r="T1885" s="1">
        <v>0.38090955084241501</v>
      </c>
      <c r="U1885" s="1">
        <v>9576.7603997372498</v>
      </c>
      <c r="V1885" s="1">
        <f t="shared" si="117"/>
        <v>0.56214036418963975</v>
      </c>
      <c r="W1885" s="1">
        <f t="shared" si="118"/>
        <v>4.3552252068152146</v>
      </c>
      <c r="X1885" s="1">
        <f t="shared" si="119"/>
        <v>314.27278400335956</v>
      </c>
    </row>
    <row r="1886" spans="1:24" hidden="1" x14ac:dyDescent="0.3">
      <c r="A1886" s="18" t="str">
        <f t="shared" si="116"/>
        <v>ConstMin - Graders_1989_175</v>
      </c>
      <c r="B1886" s="1" t="s">
        <v>40</v>
      </c>
      <c r="C1886" s="1">
        <v>2020</v>
      </c>
      <c r="D1886" s="1" t="s">
        <v>88</v>
      </c>
      <c r="E1886" s="1">
        <v>1989</v>
      </c>
      <c r="F1886" s="1">
        <v>175</v>
      </c>
      <c r="G1886" s="1" t="s">
        <v>5</v>
      </c>
      <c r="H1886" s="1">
        <v>1.6037013604102299E-4</v>
      </c>
      <c r="I1886" s="1">
        <v>1.9404786460963799E-4</v>
      </c>
      <c r="J1886" s="1">
        <v>2.30932995899073E-4</v>
      </c>
      <c r="K1886" s="1">
        <v>7.4879817773407904E-4</v>
      </c>
      <c r="L1886" s="1">
        <v>2.04364555292542E-3</v>
      </c>
      <c r="M1886" s="1">
        <v>0.111162492626771</v>
      </c>
      <c r="N1886" s="1">
        <v>1.07802685021149E-4</v>
      </c>
      <c r="O1886" s="1">
        <v>9.9178470219457303E-5</v>
      </c>
      <c r="P1886" s="1">
        <v>1.0229412675095101E-6</v>
      </c>
      <c r="Q1886" s="1">
        <v>9.0729332116500403E-7</v>
      </c>
      <c r="R1886" s="1">
        <v>3606.54464967174</v>
      </c>
      <c r="S1886" s="1">
        <v>1153.7574474483799</v>
      </c>
      <c r="T1886" s="1">
        <v>3.61864073300295</v>
      </c>
      <c r="U1886" s="1">
        <v>170209.58553672599</v>
      </c>
      <c r="V1886" s="1">
        <f t="shared" si="117"/>
        <v>0.37749695637085712</v>
      </c>
      <c r="W1886" s="1">
        <f t="shared" si="118"/>
        <v>3.975668465520779</v>
      </c>
      <c r="X1886" s="1">
        <f t="shared" si="119"/>
        <v>318.83724651795637</v>
      </c>
    </row>
    <row r="1887" spans="1:24" hidden="1" x14ac:dyDescent="0.3">
      <c r="A1887" s="18" t="str">
        <f t="shared" si="116"/>
        <v>ConstMin - Graders_1989_300</v>
      </c>
      <c r="B1887" s="1" t="s">
        <v>40</v>
      </c>
      <c r="C1887" s="1">
        <v>2020</v>
      </c>
      <c r="D1887" s="1" t="s">
        <v>88</v>
      </c>
      <c r="E1887" s="1">
        <v>1989</v>
      </c>
      <c r="F1887" s="1">
        <v>300</v>
      </c>
      <c r="G1887" s="1" t="s">
        <v>5</v>
      </c>
      <c r="H1887" s="1">
        <v>1.08696578840663E-4</v>
      </c>
      <c r="I1887" s="1">
        <v>1.3152286039720299E-4</v>
      </c>
      <c r="J1887" s="1">
        <v>1.5652307353055501E-4</v>
      </c>
      <c r="K1887" s="1">
        <v>5.1074687952734805E-4</v>
      </c>
      <c r="L1887" s="1">
        <v>1.39377873509451E-3</v>
      </c>
      <c r="M1887" s="1">
        <v>7.6851575408816805E-2</v>
      </c>
      <c r="N1887" s="1">
        <v>7.2465871054319404E-5</v>
      </c>
      <c r="O1887" s="1">
        <v>6.6668601369973803E-5</v>
      </c>
      <c r="P1887" s="1">
        <v>7.0727002921347105E-7</v>
      </c>
      <c r="Q1887" s="1">
        <v>6.2725222727360703E-7</v>
      </c>
      <c r="R1887" s="1">
        <v>2493.36472725659</v>
      </c>
      <c r="S1887" s="1">
        <v>556.69699706103495</v>
      </c>
      <c r="T1887" s="1">
        <v>1.6188655910802601</v>
      </c>
      <c r="U1887" s="1">
        <v>117471.988827455</v>
      </c>
      <c r="V1887" s="1">
        <f t="shared" si="117"/>
        <v>0.37072811640562403</v>
      </c>
      <c r="W1887" s="1">
        <f t="shared" si="118"/>
        <v>3.9286931837348447</v>
      </c>
      <c r="X1887" s="1">
        <f t="shared" si="119"/>
        <v>343.88092509246189</v>
      </c>
    </row>
    <row r="1888" spans="1:24" hidden="1" x14ac:dyDescent="0.3">
      <c r="A1888" s="18" t="str">
        <f t="shared" si="116"/>
        <v>ConstMin - Graders_1989_9999</v>
      </c>
      <c r="B1888" s="1" t="s">
        <v>40</v>
      </c>
      <c r="C1888" s="1">
        <v>2020</v>
      </c>
      <c r="D1888" s="1" t="s">
        <v>88</v>
      </c>
      <c r="E1888" s="1">
        <v>1989</v>
      </c>
      <c r="F1888" s="1">
        <v>9999</v>
      </c>
      <c r="G1888" s="1" t="s">
        <v>5</v>
      </c>
      <c r="H1888" s="1">
        <v>6.07212032486531E-5</v>
      </c>
      <c r="I1888" s="1">
        <v>7.3472655930870306E-5</v>
      </c>
      <c r="J1888" s="1">
        <v>8.74385326780605E-5</v>
      </c>
      <c r="K1888" s="1">
        <v>3.4608004061783502E-4</v>
      </c>
      <c r="L1888" s="1">
        <v>9.4399078368237498E-4</v>
      </c>
      <c r="M1888" s="1">
        <v>5.4679313146284603E-2</v>
      </c>
      <c r="N1888" s="1">
        <v>3.01399056989631E-5</v>
      </c>
      <c r="O1888" s="1">
        <v>2.7728713243046001E-5</v>
      </c>
      <c r="P1888" s="1">
        <v>5.0371573028499496E-7</v>
      </c>
      <c r="Q1888" s="1">
        <v>4.4628520332015503E-7</v>
      </c>
      <c r="R1888" s="1">
        <v>1774.0100965311201</v>
      </c>
      <c r="S1888" s="1">
        <v>41.956747536559597</v>
      </c>
      <c r="T1888" s="1">
        <v>9.5227387710603906E-2</v>
      </c>
      <c r="U1888" s="1">
        <v>83913.495073119193</v>
      </c>
      <c r="V1888" s="1">
        <f t="shared" si="117"/>
        <v>0.28992290639940599</v>
      </c>
      <c r="W1888" s="1">
        <f t="shared" si="118"/>
        <v>3.7249851410973109</v>
      </c>
      <c r="X1888" s="1">
        <f t="shared" si="119"/>
        <v>440.59538484943198</v>
      </c>
    </row>
    <row r="1889" spans="1:24" hidden="1" x14ac:dyDescent="0.3">
      <c r="A1889" s="18" t="str">
        <f t="shared" si="116"/>
        <v>ConstMin - Graders_1990_100</v>
      </c>
      <c r="B1889" s="1" t="s">
        <v>40</v>
      </c>
      <c r="C1889" s="1">
        <v>2020</v>
      </c>
      <c r="D1889" s="1" t="s">
        <v>88</v>
      </c>
      <c r="E1889" s="1">
        <v>1990</v>
      </c>
      <c r="F1889" s="1">
        <v>100</v>
      </c>
      <c r="G1889" s="1" t="s">
        <v>5</v>
      </c>
      <c r="H1889" s="1">
        <v>1.3652368747330201E-5</v>
      </c>
      <c r="I1889" s="1">
        <v>1.65193661842695E-5</v>
      </c>
      <c r="J1889" s="1">
        <v>1.9659410996155501E-5</v>
      </c>
      <c r="K1889" s="1">
        <v>5.6623771824504702E-5</v>
      </c>
      <c r="L1889" s="1">
        <v>1.2798504535438599E-4</v>
      </c>
      <c r="M1889" s="1">
        <v>6.5031018240068496E-3</v>
      </c>
      <c r="N1889" s="1">
        <v>1.1460328246979399E-5</v>
      </c>
      <c r="O1889" s="1">
        <v>1.0543501987221101E-5</v>
      </c>
      <c r="P1889" s="1">
        <v>5.9714830292624401E-8</v>
      </c>
      <c r="Q1889" s="1">
        <v>5.3077442870837797E-8</v>
      </c>
      <c r="R1889" s="1">
        <v>210.985976793346</v>
      </c>
      <c r="S1889" s="1">
        <v>109.299982823088</v>
      </c>
      <c r="T1889" s="1">
        <v>0.28568216313181199</v>
      </c>
      <c r="U1889" s="1">
        <v>9982.7317645087296</v>
      </c>
      <c r="V1889" s="1">
        <f t="shared" si="117"/>
        <v>0.54793946223158563</v>
      </c>
      <c r="W1889" s="1">
        <f t="shared" si="118"/>
        <v>4.2452026393086744</v>
      </c>
      <c r="X1889" s="1">
        <f t="shared" si="119"/>
        <v>382.59295443887288</v>
      </c>
    </row>
    <row r="1890" spans="1:24" hidden="1" x14ac:dyDescent="0.3">
      <c r="A1890" s="18" t="str">
        <f t="shared" si="116"/>
        <v>ConstMin - Graders_1990_175</v>
      </c>
      <c r="B1890" s="1" t="s">
        <v>40</v>
      </c>
      <c r="C1890" s="1">
        <v>2020</v>
      </c>
      <c r="D1890" s="1" t="s">
        <v>88</v>
      </c>
      <c r="E1890" s="1">
        <v>1990</v>
      </c>
      <c r="F1890" s="1">
        <v>175</v>
      </c>
      <c r="G1890" s="1" t="s">
        <v>5</v>
      </c>
      <c r="H1890" s="1">
        <v>1.2545437717271599E-4</v>
      </c>
      <c r="I1890" s="1">
        <v>1.5179979637898599E-4</v>
      </c>
      <c r="J1890" s="1">
        <v>1.80654303128711E-4</v>
      </c>
      <c r="K1890" s="1">
        <v>5.85769965248788E-4</v>
      </c>
      <c r="L1890" s="1">
        <v>1.5987033891301601E-3</v>
      </c>
      <c r="M1890" s="1">
        <v>8.6960213551797505E-2</v>
      </c>
      <c r="N1890" s="1">
        <v>8.4331902689258794E-5</v>
      </c>
      <c r="O1890" s="1">
        <v>7.7585350474118094E-5</v>
      </c>
      <c r="P1890" s="1">
        <v>8.0022666793053699E-7</v>
      </c>
      <c r="Q1890" s="1">
        <v>7.0975757288504197E-7</v>
      </c>
      <c r="R1890" s="1">
        <v>2821.3283591305199</v>
      </c>
      <c r="S1890" s="1">
        <v>894.79402847589404</v>
      </c>
      <c r="T1890" s="1">
        <v>2.6663668558969098</v>
      </c>
      <c r="U1890" s="1">
        <v>133707.79339796901</v>
      </c>
      <c r="V1890" s="1">
        <f t="shared" si="117"/>
        <v>0.37592660972339792</v>
      </c>
      <c r="W1890" s="1">
        <f t="shared" si="118"/>
        <v>3.9591301132483236</v>
      </c>
      <c r="X1890" s="1">
        <f t="shared" si="119"/>
        <v>335.58549023251493</v>
      </c>
    </row>
    <row r="1891" spans="1:24" hidden="1" x14ac:dyDescent="0.3">
      <c r="A1891" s="18" t="str">
        <f t="shared" si="116"/>
        <v>ConstMin - Graders_1990_300</v>
      </c>
      <c r="B1891" s="1" t="s">
        <v>40</v>
      </c>
      <c r="C1891" s="1">
        <v>2020</v>
      </c>
      <c r="D1891" s="1" t="s">
        <v>88</v>
      </c>
      <c r="E1891" s="1">
        <v>1990</v>
      </c>
      <c r="F1891" s="1">
        <v>300</v>
      </c>
      <c r="G1891" s="1" t="s">
        <v>5</v>
      </c>
      <c r="H1891" s="1">
        <v>7.7663137807602303E-5</v>
      </c>
      <c r="I1891" s="1">
        <v>9.3972396747198802E-5</v>
      </c>
      <c r="J1891" s="1">
        <v>1.1183491844294699E-4</v>
      </c>
      <c r="K1891" s="1">
        <v>3.6337002338909699E-4</v>
      </c>
      <c r="L1891" s="1">
        <v>9.9168271203574094E-4</v>
      </c>
      <c r="M1891" s="1">
        <v>5.4182231058275403E-2</v>
      </c>
      <c r="N1891" s="1">
        <v>5.2066817080235197E-5</v>
      </c>
      <c r="O1891" s="1">
        <v>4.7901471713816399E-5</v>
      </c>
      <c r="P1891" s="1">
        <v>4.98611701833632E-7</v>
      </c>
      <c r="Q1891" s="1">
        <v>4.4222808614093098E-7</v>
      </c>
      <c r="R1891" s="1">
        <v>1757.88281562373</v>
      </c>
      <c r="S1891" s="1">
        <v>430.82675445135601</v>
      </c>
      <c r="T1891" s="1">
        <v>1.14272865252724</v>
      </c>
      <c r="U1891" s="1">
        <v>83242.2643631627</v>
      </c>
      <c r="V1891" s="1">
        <f t="shared" si="117"/>
        <v>0.37380492483363736</v>
      </c>
      <c r="W1891" s="1">
        <f t="shared" si="118"/>
        <v>3.9447315856864935</v>
      </c>
      <c r="X1891" s="1">
        <f t="shared" si="119"/>
        <v>377.01579766862994</v>
      </c>
    </row>
    <row r="1892" spans="1:24" hidden="1" x14ac:dyDescent="0.3">
      <c r="A1892" s="18" t="str">
        <f t="shared" si="116"/>
        <v>ConstMin - Graders_1991_100</v>
      </c>
      <c r="B1892" s="1" t="s">
        <v>40</v>
      </c>
      <c r="C1892" s="1">
        <v>2020</v>
      </c>
      <c r="D1892" s="1" t="s">
        <v>88</v>
      </c>
      <c r="E1892" s="1">
        <v>1991</v>
      </c>
      <c r="F1892" s="1">
        <v>100</v>
      </c>
      <c r="G1892" s="1" t="s">
        <v>5</v>
      </c>
      <c r="H1892" s="1">
        <v>6.9676059935353596E-6</v>
      </c>
      <c r="I1892" s="1">
        <v>8.4308032521777805E-6</v>
      </c>
      <c r="J1892" s="1">
        <v>1.00333526306909E-5</v>
      </c>
      <c r="K1892" s="1">
        <v>2.8898438010484399E-5</v>
      </c>
      <c r="L1892" s="1">
        <v>6.5318289126090298E-5</v>
      </c>
      <c r="M1892" s="1">
        <v>3.3189149871432799E-3</v>
      </c>
      <c r="N1892" s="1">
        <v>5.8488789205281197E-6</v>
      </c>
      <c r="O1892" s="1">
        <v>5.3809686068858699E-6</v>
      </c>
      <c r="P1892" s="1">
        <v>3.0475986779305202E-8</v>
      </c>
      <c r="Q1892" s="1">
        <v>2.7088537960908801E-8</v>
      </c>
      <c r="R1892" s="1">
        <v>107.678541626317</v>
      </c>
      <c r="S1892" s="1">
        <v>65.006403778163204</v>
      </c>
      <c r="T1892" s="1">
        <v>0.19045477542120701</v>
      </c>
      <c r="U1892" s="1">
        <v>5655.5571287002003</v>
      </c>
      <c r="V1892" s="1">
        <f t="shared" si="117"/>
        <v>0.49360796770833459</v>
      </c>
      <c r="W1892" s="1">
        <f t="shared" si="118"/>
        <v>3.8242652550795118</v>
      </c>
      <c r="X1892" s="1">
        <f t="shared" si="119"/>
        <v>341.32199433905498</v>
      </c>
    </row>
    <row r="1893" spans="1:24" hidden="1" x14ac:dyDescent="0.3">
      <c r="A1893" s="18" t="str">
        <f t="shared" si="116"/>
        <v>ConstMin - Graders_1991_175</v>
      </c>
      <c r="B1893" s="1" t="s">
        <v>40</v>
      </c>
      <c r="C1893" s="1">
        <v>2020</v>
      </c>
      <c r="D1893" s="1" t="s">
        <v>88</v>
      </c>
      <c r="E1893" s="1">
        <v>1991</v>
      </c>
      <c r="F1893" s="1">
        <v>175</v>
      </c>
      <c r="G1893" s="1" t="s">
        <v>5</v>
      </c>
      <c r="H1893" s="1">
        <v>6.6085376931210502E-5</v>
      </c>
      <c r="I1893" s="1">
        <v>7.9963306086764706E-5</v>
      </c>
      <c r="J1893" s="1">
        <v>9.5162942780943098E-5</v>
      </c>
      <c r="K1893" s="1">
        <v>3.0856499247654002E-4</v>
      </c>
      <c r="L1893" s="1">
        <v>8.4214611281691997E-4</v>
      </c>
      <c r="M1893" s="1">
        <v>4.5807875501046397E-2</v>
      </c>
      <c r="N1893" s="1">
        <v>4.44233649087683E-5</v>
      </c>
      <c r="O1893" s="1">
        <v>4.08694957160669E-5</v>
      </c>
      <c r="P1893" s="1">
        <v>4.2153396455661698E-7</v>
      </c>
      <c r="Q1893" s="1">
        <v>3.7387772185353297E-7</v>
      </c>
      <c r="R1893" s="1">
        <v>1486.1860722736301</v>
      </c>
      <c r="S1893" s="1">
        <v>478.94423960087897</v>
      </c>
      <c r="T1893" s="1">
        <v>1.52363820336966</v>
      </c>
      <c r="U1893" s="1">
        <v>70614.341326154594</v>
      </c>
      <c r="V1893" s="1">
        <f t="shared" si="117"/>
        <v>0.37496128595159312</v>
      </c>
      <c r="W1893" s="1">
        <f t="shared" si="118"/>
        <v>3.948963654383387</v>
      </c>
      <c r="X1893" s="1">
        <f t="shared" si="119"/>
        <v>314.34249846298917</v>
      </c>
    </row>
    <row r="1894" spans="1:24" hidden="1" x14ac:dyDescent="0.3">
      <c r="A1894" s="18" t="str">
        <f t="shared" si="116"/>
        <v>ConstMin - Graders_1991_300</v>
      </c>
      <c r="B1894" s="1" t="s">
        <v>40</v>
      </c>
      <c r="C1894" s="1">
        <v>2020</v>
      </c>
      <c r="D1894" s="1" t="s">
        <v>88</v>
      </c>
      <c r="E1894" s="1">
        <v>1991</v>
      </c>
      <c r="F1894" s="1">
        <v>300</v>
      </c>
      <c r="G1894" s="1" t="s">
        <v>5</v>
      </c>
      <c r="H1894" s="1">
        <v>7.8564082176959196E-5</v>
      </c>
      <c r="I1894" s="1">
        <v>9.5062539434120696E-5</v>
      </c>
      <c r="J1894" s="1">
        <v>1.13132278334821E-4</v>
      </c>
      <c r="K1894" s="1">
        <v>3.6869986354837501E-4</v>
      </c>
      <c r="L1894" s="1">
        <v>1.0061701553274001E-3</v>
      </c>
      <c r="M1894" s="1">
        <v>5.5332105524437999E-2</v>
      </c>
      <c r="N1894" s="1">
        <v>5.24628678035586E-5</v>
      </c>
      <c r="O1894" s="1">
        <v>4.8265838379273902E-5</v>
      </c>
      <c r="P1894" s="1">
        <v>5.0921583318334703E-7</v>
      </c>
      <c r="Q1894" s="1">
        <v>4.5161320695528999E-7</v>
      </c>
      <c r="R1894" s="1">
        <v>1795.189226318</v>
      </c>
      <c r="S1894" s="1">
        <v>404.27185094720397</v>
      </c>
      <c r="T1894" s="1">
        <v>1.04750126481664</v>
      </c>
      <c r="U1894" s="1">
        <v>85139.900835465305</v>
      </c>
      <c r="V1894" s="1">
        <f t="shared" si="117"/>
        <v>0.36971312815754576</v>
      </c>
      <c r="W1894" s="1">
        <f t="shared" si="118"/>
        <v>3.9131535702625815</v>
      </c>
      <c r="X1894" s="1">
        <f t="shared" si="119"/>
        <v>385.93924850102189</v>
      </c>
    </row>
    <row r="1895" spans="1:24" hidden="1" x14ac:dyDescent="0.3">
      <c r="A1895" s="18" t="str">
        <f t="shared" si="116"/>
        <v>ConstMin - Graders_1992_100</v>
      </c>
      <c r="B1895" s="1" t="s">
        <v>40</v>
      </c>
      <c r="C1895" s="1">
        <v>2020</v>
      </c>
      <c r="D1895" s="1" t="s">
        <v>88</v>
      </c>
      <c r="E1895" s="1">
        <v>1992</v>
      </c>
      <c r="F1895" s="1">
        <v>100</v>
      </c>
      <c r="G1895" s="1" t="s">
        <v>5</v>
      </c>
      <c r="H1895" s="1">
        <v>9.8464631459979904E-6</v>
      </c>
      <c r="I1895" s="1">
        <v>1.1914220406657501E-5</v>
      </c>
      <c r="J1895" s="1">
        <v>1.4178906930237099E-5</v>
      </c>
      <c r="K1895" s="1">
        <v>4.0838618761042103E-5</v>
      </c>
      <c r="L1895" s="1">
        <v>9.2306328348132301E-5</v>
      </c>
      <c r="M1895" s="1">
        <v>4.6902155684358897E-3</v>
      </c>
      <c r="N1895" s="1">
        <v>8.2655033579422006E-6</v>
      </c>
      <c r="O1895" s="1">
        <v>7.6042630893068203E-6</v>
      </c>
      <c r="P1895" s="1">
        <v>4.3067974988650302E-8</v>
      </c>
      <c r="Q1895" s="1">
        <v>3.8280908960484898E-8</v>
      </c>
      <c r="R1895" s="1">
        <v>152.16887876869899</v>
      </c>
      <c r="S1895" s="1">
        <v>89.012036545916303</v>
      </c>
      <c r="T1895" s="1">
        <v>0.19045477542120701</v>
      </c>
      <c r="U1895" s="1">
        <v>7165.4689419462602</v>
      </c>
      <c r="V1895" s="1">
        <f t="shared" si="117"/>
        <v>0.55056628474170688</v>
      </c>
      <c r="W1895" s="1">
        <f t="shared" si="118"/>
        <v>4.265554146403181</v>
      </c>
      <c r="X1895" s="1">
        <f t="shared" si="119"/>
        <v>467.36573734661459</v>
      </c>
    </row>
    <row r="1896" spans="1:24" hidden="1" x14ac:dyDescent="0.3">
      <c r="A1896" s="18" t="str">
        <f t="shared" si="116"/>
        <v>ConstMin - Graders_1992_175</v>
      </c>
      <c r="B1896" s="1" t="s">
        <v>40</v>
      </c>
      <c r="C1896" s="1">
        <v>2020</v>
      </c>
      <c r="D1896" s="1" t="s">
        <v>88</v>
      </c>
      <c r="E1896" s="1">
        <v>1992</v>
      </c>
      <c r="F1896" s="1">
        <v>175</v>
      </c>
      <c r="G1896" s="1" t="s">
        <v>5</v>
      </c>
      <c r="H1896" s="1">
        <v>9.1041054076513895E-5</v>
      </c>
      <c r="I1896" s="1">
        <v>1.10159675432581E-4</v>
      </c>
      <c r="J1896" s="1">
        <v>1.3109911787018001E-4</v>
      </c>
      <c r="K1896" s="1">
        <v>4.2508771941207802E-4</v>
      </c>
      <c r="L1896" s="1">
        <v>1.16016391761067E-3</v>
      </c>
      <c r="M1896" s="1">
        <v>6.3106203887768095E-2</v>
      </c>
      <c r="N1896" s="1">
        <v>6.1198863572038402E-5</v>
      </c>
      <c r="O1896" s="1">
        <v>5.63029544862753E-5</v>
      </c>
      <c r="P1896" s="1">
        <v>5.8071691869493999E-7</v>
      </c>
      <c r="Q1896" s="1">
        <v>5.1506435271909499E-7</v>
      </c>
      <c r="R1896" s="1">
        <v>2047.41128607719</v>
      </c>
      <c r="S1896" s="1">
        <v>656.86209307869501</v>
      </c>
      <c r="T1896" s="1">
        <v>1.6188655910802601</v>
      </c>
      <c r="U1896" s="1">
        <v>96442.810842613093</v>
      </c>
      <c r="V1896" s="1">
        <f t="shared" si="117"/>
        <v>0.3782172990352794</v>
      </c>
      <c r="W1896" s="1">
        <f t="shared" si="118"/>
        <v>3.9832548673896842</v>
      </c>
      <c r="X1896" s="1">
        <f t="shared" si="119"/>
        <v>405.75455843766161</v>
      </c>
    </row>
    <row r="1897" spans="1:24" hidden="1" x14ac:dyDescent="0.3">
      <c r="A1897" s="18" t="str">
        <f t="shared" si="116"/>
        <v>ConstMin - Graders_1992_300</v>
      </c>
      <c r="B1897" s="1" t="s">
        <v>40</v>
      </c>
      <c r="C1897" s="1">
        <v>2020</v>
      </c>
      <c r="D1897" s="1" t="s">
        <v>88</v>
      </c>
      <c r="E1897" s="1">
        <v>1992</v>
      </c>
      <c r="F1897" s="1">
        <v>300</v>
      </c>
      <c r="G1897" s="1" t="s">
        <v>5</v>
      </c>
      <c r="H1897" s="1">
        <v>2.25014647101428E-5</v>
      </c>
      <c r="I1897" s="1">
        <v>2.7226772299272798E-5</v>
      </c>
      <c r="J1897" s="1">
        <v>3.2402109182605698E-5</v>
      </c>
      <c r="K1897" s="1">
        <v>1.0506354978081801E-4</v>
      </c>
      <c r="L1897" s="1">
        <v>2.8674302725183501E-4</v>
      </c>
      <c r="M1897" s="1">
        <v>1.55971614583712E-2</v>
      </c>
      <c r="N1897" s="1">
        <v>1.51257483004287E-5</v>
      </c>
      <c r="O1897" s="1">
        <v>1.39156884363944E-5</v>
      </c>
      <c r="P1897" s="1">
        <v>1.4352844862291599E-7</v>
      </c>
      <c r="Q1897" s="1">
        <v>1.2730193508547101E-7</v>
      </c>
      <c r="R1897" s="1">
        <v>506.03272631373198</v>
      </c>
      <c r="S1897" s="1">
        <v>130.01280755632601</v>
      </c>
      <c r="T1897" s="1">
        <v>0.38090955084241501</v>
      </c>
      <c r="U1897" s="1">
        <v>23889.853388475</v>
      </c>
      <c r="V1897" s="1">
        <f t="shared" si="117"/>
        <v>0.37737339199677977</v>
      </c>
      <c r="W1897" s="1">
        <f t="shared" si="118"/>
        <v>3.9743671279147619</v>
      </c>
      <c r="X1897" s="1">
        <f t="shared" si="119"/>
        <v>341.32199433905305</v>
      </c>
    </row>
    <row r="1898" spans="1:24" hidden="1" x14ac:dyDescent="0.3">
      <c r="A1898" s="18" t="str">
        <f t="shared" si="116"/>
        <v>ConstMin - Graders_1993_100</v>
      </c>
      <c r="B1898" s="1" t="s">
        <v>40</v>
      </c>
      <c r="C1898" s="1">
        <v>2020</v>
      </c>
      <c r="D1898" s="1" t="s">
        <v>88</v>
      </c>
      <c r="E1898" s="1">
        <v>1993</v>
      </c>
      <c r="F1898" s="1">
        <v>100</v>
      </c>
      <c r="G1898" s="1" t="s">
        <v>5</v>
      </c>
      <c r="H1898" s="1">
        <v>1.46906859494881E-5</v>
      </c>
      <c r="I1898" s="1">
        <v>1.7775729998880699E-5</v>
      </c>
      <c r="J1898" s="1">
        <v>2.1154587767262901E-5</v>
      </c>
      <c r="K1898" s="1">
        <v>6.0930235957181197E-5</v>
      </c>
      <c r="L1898" s="1">
        <v>1.3771881951986999E-4</v>
      </c>
      <c r="M1898" s="1">
        <v>6.9976887060504197E-3</v>
      </c>
      <c r="N1898" s="1">
        <v>1.23319320090403E-5</v>
      </c>
      <c r="O1898" s="1">
        <v>1.1345377448317101E-5</v>
      </c>
      <c r="P1898" s="1">
        <v>6.4256381774589696E-8</v>
      </c>
      <c r="Q1898" s="1">
        <v>5.7114194514403301E-8</v>
      </c>
      <c r="R1898" s="1">
        <v>227.032303491156</v>
      </c>
      <c r="S1898" s="1">
        <v>113.54876738375199</v>
      </c>
      <c r="T1898" s="1">
        <v>0.28568216313181199</v>
      </c>
      <c r="U1898" s="1">
        <v>10749.2833123285</v>
      </c>
      <c r="V1898" s="1">
        <f t="shared" si="117"/>
        <v>0.54756607887338682</v>
      </c>
      <c r="W1898" s="1">
        <f t="shared" si="118"/>
        <v>4.2423098233555114</v>
      </c>
      <c r="X1898" s="1">
        <f t="shared" si="119"/>
        <v>397.46537249286121</v>
      </c>
    </row>
    <row r="1899" spans="1:24" hidden="1" x14ac:dyDescent="0.3">
      <c r="A1899" s="18" t="str">
        <f t="shared" si="116"/>
        <v>ConstMin - Graders_1993_175</v>
      </c>
      <c r="B1899" s="1" t="s">
        <v>40</v>
      </c>
      <c r="C1899" s="1">
        <v>2020</v>
      </c>
      <c r="D1899" s="1" t="s">
        <v>88</v>
      </c>
      <c r="E1899" s="1">
        <v>1993</v>
      </c>
      <c r="F1899" s="1">
        <v>175</v>
      </c>
      <c r="G1899" s="1" t="s">
        <v>5</v>
      </c>
      <c r="H1899" s="1">
        <v>1.2793648243827999E-4</v>
      </c>
      <c r="I1899" s="1">
        <v>1.5480314375031801E-4</v>
      </c>
      <c r="J1899" s="1">
        <v>1.8422853471112299E-4</v>
      </c>
      <c r="K1899" s="1">
        <v>5.9735937924867901E-4</v>
      </c>
      <c r="L1899" s="1">
        <v>1.63033361351661E-3</v>
      </c>
      <c r="M1899" s="1">
        <v>8.8680714731715002E-2</v>
      </c>
      <c r="N1899" s="1">
        <v>8.6000402939607505E-5</v>
      </c>
      <c r="O1899" s="1">
        <v>7.9120370704438895E-5</v>
      </c>
      <c r="P1899" s="1">
        <v>8.1605909140493104E-7</v>
      </c>
      <c r="Q1899" s="1">
        <v>7.2380007222730299E-7</v>
      </c>
      <c r="R1899" s="1">
        <v>2877.1481251195701</v>
      </c>
      <c r="S1899" s="1">
        <v>916.67526896331503</v>
      </c>
      <c r="T1899" s="1">
        <v>2.7615942436075098</v>
      </c>
      <c r="U1899" s="1">
        <v>136458.17710740099</v>
      </c>
      <c r="V1899" s="1">
        <f t="shared" si="117"/>
        <v>0.37563738745667907</v>
      </c>
      <c r="W1899" s="1">
        <f t="shared" si="118"/>
        <v>3.9560841235365967</v>
      </c>
      <c r="X1899" s="1">
        <f t="shared" si="119"/>
        <v>331.93698570498509</v>
      </c>
    </row>
    <row r="1900" spans="1:24" hidden="1" x14ac:dyDescent="0.3">
      <c r="A1900" s="18" t="str">
        <f t="shared" si="116"/>
        <v>ConstMin - Graders_1993_300</v>
      </c>
      <c r="B1900" s="1" t="s">
        <v>40</v>
      </c>
      <c r="C1900" s="1">
        <v>2020</v>
      </c>
      <c r="D1900" s="1" t="s">
        <v>88</v>
      </c>
      <c r="E1900" s="1">
        <v>1993</v>
      </c>
      <c r="F1900" s="1">
        <v>300</v>
      </c>
      <c r="G1900" s="1" t="s">
        <v>5</v>
      </c>
      <c r="H1900" s="1">
        <v>1.4752126349429901E-4</v>
      </c>
      <c r="I1900" s="1">
        <v>1.7850072882810201E-4</v>
      </c>
      <c r="J1900" s="1">
        <v>2.1243061943179001E-4</v>
      </c>
      <c r="K1900" s="1">
        <v>6.9039962953911795E-4</v>
      </c>
      <c r="L1900" s="1">
        <v>1.8841785302258099E-3</v>
      </c>
      <c r="M1900" s="1">
        <v>0.103002337465548</v>
      </c>
      <c r="N1900" s="1">
        <v>9.8867860654451096E-5</v>
      </c>
      <c r="O1900" s="1">
        <v>9.0958431802094994E-5</v>
      </c>
      <c r="P1900" s="1">
        <v>9.4788205246908597E-7</v>
      </c>
      <c r="Q1900" s="1">
        <v>8.4069123171469698E-7</v>
      </c>
      <c r="R1900" s="1">
        <v>3341.7974022704998</v>
      </c>
      <c r="S1900" s="1">
        <v>802.70162312349601</v>
      </c>
      <c r="T1900" s="1">
        <v>1.9045477542120799</v>
      </c>
      <c r="U1900" s="1">
        <v>158382.23836469901</v>
      </c>
      <c r="V1900" s="1">
        <f t="shared" si="117"/>
        <v>0.37318322884213007</v>
      </c>
      <c r="W1900" s="1">
        <f t="shared" si="118"/>
        <v>3.9391650232522086</v>
      </c>
      <c r="X1900" s="1">
        <f t="shared" si="119"/>
        <v>421.46573712748796</v>
      </c>
    </row>
    <row r="1901" spans="1:24" hidden="1" x14ac:dyDescent="0.3">
      <c r="A1901" s="18" t="str">
        <f t="shared" si="116"/>
        <v>ConstMin - Graders_1993_9999</v>
      </c>
      <c r="B1901" s="1" t="s">
        <v>40</v>
      </c>
      <c r="C1901" s="1">
        <v>2020</v>
      </c>
      <c r="D1901" s="1" t="s">
        <v>88</v>
      </c>
      <c r="E1901" s="1">
        <v>1993</v>
      </c>
      <c r="F1901" s="1">
        <v>9999</v>
      </c>
      <c r="G1901" s="1" t="s">
        <v>5</v>
      </c>
      <c r="H1901" s="1">
        <v>6.07212032486531E-5</v>
      </c>
      <c r="I1901" s="1">
        <v>7.3472655930870306E-5</v>
      </c>
      <c r="J1901" s="1">
        <v>8.74385326780605E-5</v>
      </c>
      <c r="K1901" s="1">
        <v>3.4608004061783502E-4</v>
      </c>
      <c r="L1901" s="1">
        <v>9.4399078368237498E-4</v>
      </c>
      <c r="M1901" s="1">
        <v>5.4679313146284603E-2</v>
      </c>
      <c r="N1901" s="1">
        <v>3.01399056989631E-5</v>
      </c>
      <c r="O1901" s="1">
        <v>2.7728713243046001E-5</v>
      </c>
      <c r="P1901" s="1">
        <v>5.0371573028499496E-7</v>
      </c>
      <c r="Q1901" s="1">
        <v>4.4628520332015503E-7</v>
      </c>
      <c r="R1901" s="1">
        <v>1774.0100965311201</v>
      </c>
      <c r="S1901" s="1">
        <v>41.956747536559597</v>
      </c>
      <c r="T1901" s="1">
        <v>9.5227387710603906E-2</v>
      </c>
      <c r="U1901" s="1">
        <v>83913.495073119193</v>
      </c>
      <c r="V1901" s="1">
        <f t="shared" si="117"/>
        <v>0.28992290639940599</v>
      </c>
      <c r="W1901" s="1">
        <f t="shared" si="118"/>
        <v>3.7249851410973109</v>
      </c>
      <c r="X1901" s="1">
        <f t="shared" si="119"/>
        <v>440.59538484943198</v>
      </c>
    </row>
    <row r="1902" spans="1:24" hidden="1" x14ac:dyDescent="0.3">
      <c r="A1902" s="18" t="str">
        <f t="shared" si="116"/>
        <v>ConstMin - Graders_1994_50</v>
      </c>
      <c r="B1902" s="1" t="s">
        <v>40</v>
      </c>
      <c r="C1902" s="1">
        <v>2020</v>
      </c>
      <c r="D1902" s="1" t="s">
        <v>88</v>
      </c>
      <c r="E1902" s="1">
        <v>1994</v>
      </c>
      <c r="F1902" s="1">
        <v>50</v>
      </c>
      <c r="G1902" s="1" t="s">
        <v>5</v>
      </c>
      <c r="H1902" s="1">
        <v>9.1657765828790994E-6</v>
      </c>
      <c r="I1902" s="1">
        <v>1.10905896652837E-5</v>
      </c>
      <c r="J1902" s="1">
        <v>1.31987182793459E-5</v>
      </c>
      <c r="K1902" s="1">
        <v>3.1144433345089899E-5</v>
      </c>
      <c r="L1902" s="1">
        <v>2.11546525540594E-5</v>
      </c>
      <c r="M1902" s="1">
        <v>1.6387736407555301E-3</v>
      </c>
      <c r="N1902" s="1">
        <v>2.9483248008261099E-6</v>
      </c>
      <c r="O1902" s="1">
        <v>2.7124588167600202E-6</v>
      </c>
      <c r="P1902" s="1">
        <v>1.48763017053313E-8</v>
      </c>
      <c r="Q1902" s="1">
        <v>1.3375450154314699E-8</v>
      </c>
      <c r="R1902" s="1">
        <v>53.168205987732499</v>
      </c>
      <c r="S1902" s="1">
        <v>71.804459075226106</v>
      </c>
      <c r="T1902" s="1">
        <v>0.19045477542120701</v>
      </c>
      <c r="U1902" s="1">
        <v>2333.6449199448398</v>
      </c>
      <c r="V1902" s="1">
        <f t="shared" si="117"/>
        <v>1.5736511453925421</v>
      </c>
      <c r="W1902" s="1">
        <f t="shared" si="118"/>
        <v>3.0016477235906533</v>
      </c>
      <c r="X1902" s="1">
        <f t="shared" si="119"/>
        <v>377.01579766862977</v>
      </c>
    </row>
    <row r="1903" spans="1:24" hidden="1" x14ac:dyDescent="0.3">
      <c r="A1903" s="18" t="str">
        <f t="shared" si="116"/>
        <v>ConstMin - Graders_1994_100</v>
      </c>
      <c r="B1903" s="1" t="s">
        <v>40</v>
      </c>
      <c r="C1903" s="1">
        <v>2020</v>
      </c>
      <c r="D1903" s="1" t="s">
        <v>88</v>
      </c>
      <c r="E1903" s="1">
        <v>1994</v>
      </c>
      <c r="F1903" s="1">
        <v>100</v>
      </c>
      <c r="G1903" s="1" t="s">
        <v>5</v>
      </c>
      <c r="H1903" s="1">
        <v>2.4304782566952801E-5</v>
      </c>
      <c r="I1903" s="1">
        <v>2.9408786906012899E-5</v>
      </c>
      <c r="J1903" s="1">
        <v>3.4998886896412098E-5</v>
      </c>
      <c r="K1903" s="1">
        <v>1.00805104797983E-4</v>
      </c>
      <c r="L1903" s="1">
        <v>2.27846812280707E-4</v>
      </c>
      <c r="M1903" s="1">
        <v>1.15772199512373E-2</v>
      </c>
      <c r="N1903" s="1">
        <v>2.0402377883560501E-5</v>
      </c>
      <c r="O1903" s="1">
        <v>1.8770187652875699E-5</v>
      </c>
      <c r="P1903" s="1">
        <v>1.0630799630053501E-7</v>
      </c>
      <c r="Q1903" s="1">
        <v>9.4491712907904398E-8</v>
      </c>
      <c r="R1903" s="1">
        <v>375.61015128903801</v>
      </c>
      <c r="S1903" s="1">
        <v>202.24214508761901</v>
      </c>
      <c r="T1903" s="1">
        <v>0.38090955084241501</v>
      </c>
      <c r="U1903" s="1">
        <v>17746.748231438502</v>
      </c>
      <c r="V1903" s="1">
        <f t="shared" si="117"/>
        <v>0.54871511443213417</v>
      </c>
      <c r="W1903" s="1">
        <f t="shared" si="118"/>
        <v>4.2512120636993371</v>
      </c>
      <c r="X1903" s="1">
        <f t="shared" si="119"/>
        <v>530.94532452741782</v>
      </c>
    </row>
    <row r="1904" spans="1:24" hidden="1" x14ac:dyDescent="0.3">
      <c r="A1904" s="18" t="str">
        <f t="shared" si="116"/>
        <v>ConstMin - Graders_1994_175</v>
      </c>
      <c r="B1904" s="1" t="s">
        <v>40</v>
      </c>
      <c r="C1904" s="1">
        <v>2020</v>
      </c>
      <c r="D1904" s="1" t="s">
        <v>88</v>
      </c>
      <c r="E1904" s="1">
        <v>1994</v>
      </c>
      <c r="F1904" s="1">
        <v>175</v>
      </c>
      <c r="G1904" s="1" t="s">
        <v>5</v>
      </c>
      <c r="H1904" s="1">
        <v>1.5772958057788799E-4</v>
      </c>
      <c r="I1904" s="1">
        <v>1.90852792499244E-4</v>
      </c>
      <c r="J1904" s="1">
        <v>2.2713059603215899E-4</v>
      </c>
      <c r="K1904" s="1">
        <v>7.3646893010847602E-4</v>
      </c>
      <c r="L1904" s="1">
        <v>2.0099961493475001E-3</v>
      </c>
      <c r="M1904" s="1">
        <v>0.109332159782716</v>
      </c>
      <c r="N1904" s="1">
        <v>1.0602767269092E-4</v>
      </c>
      <c r="O1904" s="1">
        <v>9.7545458875646996E-5</v>
      </c>
      <c r="P1904" s="1">
        <v>1.0060981493388199E-6</v>
      </c>
      <c r="Q1904" s="1">
        <v>8.92354390544807E-7</v>
      </c>
      <c r="R1904" s="1">
        <v>3547.16151629773</v>
      </c>
      <c r="S1904" s="1">
        <v>1128.05230085636</v>
      </c>
      <c r="T1904" s="1">
        <v>3.0472764067393201</v>
      </c>
      <c r="U1904" s="1">
        <v>168115.044461999</v>
      </c>
      <c r="V1904" s="1">
        <f t="shared" si="117"/>
        <v>0.37590710959842483</v>
      </c>
      <c r="W1904" s="1">
        <f t="shared" si="118"/>
        <v>3.95892474462052</v>
      </c>
      <c r="X1904" s="1">
        <f t="shared" si="119"/>
        <v>370.18378062507657</v>
      </c>
    </row>
    <row r="1905" spans="1:24" hidden="1" x14ac:dyDescent="0.3">
      <c r="A1905" s="18" t="str">
        <f t="shared" si="116"/>
        <v>ConstMin - Graders_1994_300</v>
      </c>
      <c r="B1905" s="1" t="s">
        <v>40</v>
      </c>
      <c r="C1905" s="1">
        <v>2020</v>
      </c>
      <c r="D1905" s="1" t="s">
        <v>88</v>
      </c>
      <c r="E1905" s="1">
        <v>1994</v>
      </c>
      <c r="F1905" s="1">
        <v>300</v>
      </c>
      <c r="G1905" s="1" t="s">
        <v>5</v>
      </c>
      <c r="H1905" s="1">
        <v>5.7666943647528898E-5</v>
      </c>
      <c r="I1905" s="1">
        <v>6.9777001813509906E-5</v>
      </c>
      <c r="J1905" s="1">
        <v>8.3040398852441598E-5</v>
      </c>
      <c r="K1905" s="1">
        <v>2.7097326481322499E-4</v>
      </c>
      <c r="L1905" s="1">
        <v>7.39459463873123E-4</v>
      </c>
      <c r="M1905" s="1">
        <v>4.0774990817773797E-2</v>
      </c>
      <c r="N1905" s="1">
        <v>3.8444292066672198E-5</v>
      </c>
      <c r="O1905" s="1">
        <v>3.5368748701338398E-5</v>
      </c>
      <c r="P1905" s="1">
        <v>3.7525500277034101E-7</v>
      </c>
      <c r="Q1905" s="1">
        <v>3.3279999364301002E-7</v>
      </c>
      <c r="R1905" s="1">
        <v>1322.8996714566299</v>
      </c>
      <c r="S1905" s="1">
        <v>296.458942720349</v>
      </c>
      <c r="T1905" s="1">
        <v>0.76181910168483102</v>
      </c>
      <c r="U1905" s="1">
        <v>62135.363482447203</v>
      </c>
      <c r="V1905" s="1">
        <f t="shared" si="117"/>
        <v>0.37184509932268167</v>
      </c>
      <c r="W1905" s="1">
        <f t="shared" si="118"/>
        <v>3.9406161148036172</v>
      </c>
      <c r="X1905" s="1">
        <f t="shared" si="119"/>
        <v>389.14611364391305</v>
      </c>
    </row>
    <row r="1906" spans="1:24" hidden="1" x14ac:dyDescent="0.3">
      <c r="A1906" s="18" t="str">
        <f t="shared" si="116"/>
        <v>ConstMin - Graders_1995_175</v>
      </c>
      <c r="B1906" s="1" t="s">
        <v>40</v>
      </c>
      <c r="C1906" s="1">
        <v>2020</v>
      </c>
      <c r="D1906" s="1" t="s">
        <v>88</v>
      </c>
      <c r="E1906" s="1">
        <v>1995</v>
      </c>
      <c r="F1906" s="1">
        <v>175</v>
      </c>
      <c r="G1906" s="1" t="s">
        <v>5</v>
      </c>
      <c r="H1906" s="1">
        <v>1.8397817317662799E-4</v>
      </c>
      <c r="I1906" s="1">
        <v>2.2261358954372E-4</v>
      </c>
      <c r="J1906" s="1">
        <v>2.64928569374344E-4</v>
      </c>
      <c r="K1906" s="1">
        <v>8.5696442307773798E-4</v>
      </c>
      <c r="L1906" s="1">
        <v>2.33116020924256E-3</v>
      </c>
      <c r="M1906" s="1">
        <v>0.126668725259624</v>
      </c>
      <c r="N1906" s="1">
        <v>1.2433398524095299E-4</v>
      </c>
      <c r="O1906" s="1">
        <v>1.14387266421676E-4</v>
      </c>
      <c r="P1906" s="1">
        <v>1.1655958368746901E-6</v>
      </c>
      <c r="Q1906" s="1">
        <v>1.0338531074002199E-6</v>
      </c>
      <c r="R1906" s="1">
        <v>4109.6272903817298</v>
      </c>
      <c r="S1906" s="1">
        <v>1306.0763739481899</v>
      </c>
      <c r="T1906" s="1">
        <v>3.71386812071355</v>
      </c>
      <c r="U1906" s="1">
        <v>195699.687724916</v>
      </c>
      <c r="V1906" s="1">
        <f t="shared" si="117"/>
        <v>0.37666055372869994</v>
      </c>
      <c r="W1906" s="1">
        <f t="shared" si="118"/>
        <v>3.944305902632999</v>
      </c>
      <c r="X1906" s="1">
        <f t="shared" si="119"/>
        <v>351.67548536894515</v>
      </c>
    </row>
    <row r="1907" spans="1:24" hidden="1" x14ac:dyDescent="0.3">
      <c r="A1907" s="18" t="str">
        <f t="shared" si="116"/>
        <v>ConstMin - Graders_1995_300</v>
      </c>
      <c r="B1907" s="1" t="s">
        <v>40</v>
      </c>
      <c r="C1907" s="1">
        <v>2020</v>
      </c>
      <c r="D1907" s="1" t="s">
        <v>88</v>
      </c>
      <c r="E1907" s="1">
        <v>1995</v>
      </c>
      <c r="F1907" s="1">
        <v>300</v>
      </c>
      <c r="G1907" s="1" t="s">
        <v>5</v>
      </c>
      <c r="H1907" s="1">
        <v>2.1988574662719899E-4</v>
      </c>
      <c r="I1907" s="1">
        <v>2.6606175341891103E-4</v>
      </c>
      <c r="J1907" s="1">
        <v>3.1663547514316701E-4</v>
      </c>
      <c r="K1907" s="1">
        <v>1.03101001644366E-3</v>
      </c>
      <c r="L1907" s="1">
        <v>2.8136409232849698E-3</v>
      </c>
      <c r="M1907" s="1">
        <v>0.15443827532568599</v>
      </c>
      <c r="N1907" s="1">
        <v>1.4700326069303499E-4</v>
      </c>
      <c r="O1907" s="1">
        <v>1.35242999837592E-4</v>
      </c>
      <c r="P1907" s="1">
        <v>1.4212618713954999E-6</v>
      </c>
      <c r="Q1907" s="1">
        <v>1.26050444195862E-6</v>
      </c>
      <c r="R1907" s="1">
        <v>5010.5797595820204</v>
      </c>
      <c r="S1907" s="1">
        <v>1171.60234260317</v>
      </c>
      <c r="T1907" s="1">
        <v>2.7615942436075098</v>
      </c>
      <c r="U1907" s="1">
        <v>234692.68247499701</v>
      </c>
      <c r="V1907" s="1">
        <f t="shared" si="117"/>
        <v>0.37538032042444458</v>
      </c>
      <c r="W1907" s="1">
        <f t="shared" si="118"/>
        <v>3.9697003337382761</v>
      </c>
      <c r="X1907" s="1">
        <f t="shared" si="119"/>
        <v>424.24854604009067</v>
      </c>
    </row>
    <row r="1908" spans="1:24" hidden="1" x14ac:dyDescent="0.3">
      <c r="A1908" s="18" t="str">
        <f t="shared" si="116"/>
        <v>ConstMin - Graders_1996_75</v>
      </c>
      <c r="B1908" s="1" t="s">
        <v>40</v>
      </c>
      <c r="C1908" s="1">
        <v>2020</v>
      </c>
      <c r="D1908" s="1" t="s">
        <v>88</v>
      </c>
      <c r="E1908" s="1">
        <v>1996</v>
      </c>
      <c r="F1908" s="1">
        <v>75</v>
      </c>
      <c r="G1908" s="1" t="s">
        <v>5</v>
      </c>
      <c r="H1908" s="1">
        <v>2.0260746523140901E-5</v>
      </c>
      <c r="I1908" s="1">
        <v>2.45155032930004E-5</v>
      </c>
      <c r="J1908" s="1">
        <v>2.9175474993322901E-5</v>
      </c>
      <c r="K1908" s="1">
        <v>8.4032295739507195E-5</v>
      </c>
      <c r="L1908" s="1">
        <v>1.89935725489761E-4</v>
      </c>
      <c r="M1908" s="1">
        <v>9.6509038181483205E-3</v>
      </c>
      <c r="N1908" s="1">
        <v>1.7007657058006801E-5</v>
      </c>
      <c r="O1908" s="1">
        <v>1.56470444933662E-5</v>
      </c>
      <c r="P1908" s="1">
        <v>8.8619569440492503E-8</v>
      </c>
      <c r="Q1908" s="1">
        <v>7.8769379585709896E-8</v>
      </c>
      <c r="R1908" s="1">
        <v>313.11294580899801</v>
      </c>
      <c r="S1908" s="1">
        <v>194.275674036373</v>
      </c>
      <c r="T1908" s="1">
        <v>0.38090955084241501</v>
      </c>
      <c r="U1908" s="1">
        <v>14182.1242046552</v>
      </c>
      <c r="V1908" s="1">
        <f t="shared" si="117"/>
        <v>0.57238484929064992</v>
      </c>
      <c r="W1908" s="1">
        <f t="shared" si="118"/>
        <v>4.4345951339456082</v>
      </c>
      <c r="X1908" s="1">
        <f t="shared" si="119"/>
        <v>510.03098663899408</v>
      </c>
    </row>
    <row r="1909" spans="1:24" hidden="1" x14ac:dyDescent="0.3">
      <c r="A1909" s="18" t="str">
        <f t="shared" si="116"/>
        <v>ConstMin - Graders_1996_175</v>
      </c>
      <c r="B1909" s="1" t="s">
        <v>40</v>
      </c>
      <c r="C1909" s="1">
        <v>2020</v>
      </c>
      <c r="D1909" s="1" t="s">
        <v>88</v>
      </c>
      <c r="E1909" s="1">
        <v>1996</v>
      </c>
      <c r="F1909" s="1">
        <v>175</v>
      </c>
      <c r="G1909" s="1" t="s">
        <v>5</v>
      </c>
      <c r="H1909" s="1">
        <v>1.5599264491286799E-4</v>
      </c>
      <c r="I1909" s="1">
        <v>1.88751100344571E-4</v>
      </c>
      <c r="J1909" s="1">
        <v>2.2462940867452999E-4</v>
      </c>
      <c r="K1909" s="1">
        <v>7.2835885242870599E-4</v>
      </c>
      <c r="L1909" s="1">
        <v>1.98786184844109E-3</v>
      </c>
      <c r="M1909" s="1">
        <v>0.108128181892428</v>
      </c>
      <c r="N1909" s="1">
        <v>1.04860084179614E-4</v>
      </c>
      <c r="O1909" s="1">
        <v>9.6471277445245399E-5</v>
      </c>
      <c r="P1909" s="1">
        <v>9.9501888474118697E-7</v>
      </c>
      <c r="Q1909" s="1">
        <v>8.8252768485589701E-7</v>
      </c>
      <c r="R1909" s="1">
        <v>3508.0997795919702</v>
      </c>
      <c r="S1909" s="1">
        <v>1078.5539607246201</v>
      </c>
      <c r="T1909" s="1">
        <v>2.2854573050544902</v>
      </c>
      <c r="U1909" s="1">
        <v>163985.14177850599</v>
      </c>
      <c r="V1909" s="1">
        <f t="shared" si="117"/>
        <v>0.38113040213461163</v>
      </c>
      <c r="W1909" s="1">
        <f t="shared" si="118"/>
        <v>4.0139346700565959</v>
      </c>
      <c r="X1909" s="1">
        <f t="shared" si="119"/>
        <v>471.92041537564626</v>
      </c>
    </row>
    <row r="1910" spans="1:24" hidden="1" x14ac:dyDescent="0.3">
      <c r="A1910" s="18" t="str">
        <f t="shared" si="116"/>
        <v>ConstMin - Graders_1996_300</v>
      </c>
      <c r="B1910" s="1" t="s">
        <v>40</v>
      </c>
      <c r="C1910" s="1">
        <v>2020</v>
      </c>
      <c r="D1910" s="1" t="s">
        <v>88</v>
      </c>
      <c r="E1910" s="1">
        <v>1996</v>
      </c>
      <c r="F1910" s="1">
        <v>300</v>
      </c>
      <c r="G1910" s="1" t="s">
        <v>5</v>
      </c>
      <c r="H1910" s="1">
        <v>7.4720266666600005E-5</v>
      </c>
      <c r="I1910" s="1">
        <v>9.0411522666585995E-5</v>
      </c>
      <c r="J1910" s="1">
        <v>1.07597183999904E-4</v>
      </c>
      <c r="K1910" s="1">
        <v>2.5313113165203701E-4</v>
      </c>
      <c r="L1910" s="1">
        <v>1.58236980146304E-3</v>
      </c>
      <c r="M1910" s="1">
        <v>0.110758013752077</v>
      </c>
      <c r="N1910" s="1">
        <v>4.0087070504999697E-5</v>
      </c>
      <c r="O1910" s="1">
        <v>3.6880104864599703E-5</v>
      </c>
      <c r="P1910" s="1">
        <v>1.0217711558066599E-6</v>
      </c>
      <c r="Q1910" s="1">
        <v>9.0399201896414404E-7</v>
      </c>
      <c r="R1910" s="1">
        <v>3593.4217780361701</v>
      </c>
      <c r="S1910" s="1">
        <v>836.69189960880999</v>
      </c>
      <c r="T1910" s="1">
        <v>1.9045477542120699</v>
      </c>
      <c r="U1910" s="1">
        <v>170992.98376379599</v>
      </c>
      <c r="V1910" s="1">
        <f t="shared" si="117"/>
        <v>0.17507901456211533</v>
      </c>
      <c r="W1910" s="1">
        <f t="shared" si="118"/>
        <v>3.0642083812109782</v>
      </c>
      <c r="X1910" s="1">
        <f t="shared" si="119"/>
        <v>439.31263879227731</v>
      </c>
    </row>
    <row r="1911" spans="1:24" hidden="1" x14ac:dyDescent="0.3">
      <c r="A1911" s="18" t="str">
        <f t="shared" si="116"/>
        <v>ConstMin - Graders_1997_175</v>
      </c>
      <c r="B1911" s="1" t="s">
        <v>40</v>
      </c>
      <c r="C1911" s="1">
        <v>2020</v>
      </c>
      <c r="D1911" s="1" t="s">
        <v>88</v>
      </c>
      <c r="E1911" s="1">
        <v>1997</v>
      </c>
      <c r="F1911" s="1">
        <v>175</v>
      </c>
      <c r="G1911" s="1" t="s">
        <v>5</v>
      </c>
      <c r="H1911" s="1">
        <v>3.3322844012310498E-4</v>
      </c>
      <c r="I1911" s="1">
        <v>4.0320641254895802E-4</v>
      </c>
      <c r="J1911" s="1">
        <v>4.7984895377727201E-4</v>
      </c>
      <c r="K1911" s="1">
        <v>1.5538418509752801E-3</v>
      </c>
      <c r="L1911" s="1">
        <v>3.6513006463294098E-3</v>
      </c>
      <c r="M1911" s="1">
        <v>0.23012334660344699</v>
      </c>
      <c r="N1911" s="1">
        <v>2.37174048615503E-4</v>
      </c>
      <c r="O1911" s="1">
        <v>2.18200124726262E-4</v>
      </c>
      <c r="P1911" s="1">
        <v>2.1176076079896602E-6</v>
      </c>
      <c r="Q1911" s="1">
        <v>1.87823581932854E-6</v>
      </c>
      <c r="R1911" s="1">
        <v>7466.0985449811797</v>
      </c>
      <c r="S1911" s="1">
        <v>2290.0948781980301</v>
      </c>
      <c r="T1911" s="1">
        <v>5.9993254257680499</v>
      </c>
      <c r="U1911" s="1">
        <v>354217.44085677102</v>
      </c>
      <c r="V1911" s="1">
        <f t="shared" si="117"/>
        <v>0.37691731618912461</v>
      </c>
      <c r="W1911" s="1">
        <f t="shared" si="118"/>
        <v>3.4132354977042736</v>
      </c>
      <c r="X1911" s="1">
        <f t="shared" si="119"/>
        <v>381.72539671905628</v>
      </c>
    </row>
    <row r="1912" spans="1:24" hidden="1" x14ac:dyDescent="0.3">
      <c r="A1912" s="18" t="str">
        <f t="shared" si="116"/>
        <v>ConstMin - Graders_1997_300</v>
      </c>
      <c r="B1912" s="1" t="s">
        <v>40</v>
      </c>
      <c r="C1912" s="1">
        <v>2020</v>
      </c>
      <c r="D1912" s="1" t="s">
        <v>88</v>
      </c>
      <c r="E1912" s="1">
        <v>1997</v>
      </c>
      <c r="F1912" s="1">
        <v>300</v>
      </c>
      <c r="G1912" s="1" t="s">
        <v>5</v>
      </c>
      <c r="H1912" s="1">
        <v>1.94854431737997E-4</v>
      </c>
      <c r="I1912" s="1">
        <v>2.3577386240297699E-4</v>
      </c>
      <c r="J1912" s="1">
        <v>2.8059038170271598E-4</v>
      </c>
      <c r="K1912" s="1">
        <v>6.5895640600928298E-4</v>
      </c>
      <c r="L1912" s="1">
        <v>4.1195761608166298E-3</v>
      </c>
      <c r="M1912" s="1">
        <v>0.287177468402461</v>
      </c>
      <c r="N1912" s="1">
        <v>1.06825339586265E-4</v>
      </c>
      <c r="O1912" s="1">
        <v>9.8279312419364303E-5</v>
      </c>
      <c r="P1912" s="1">
        <v>2.6492524783237101E-6</v>
      </c>
      <c r="Q1912" s="1">
        <v>2.3439038916250201E-6</v>
      </c>
      <c r="R1912" s="1">
        <v>9317.1566928658503</v>
      </c>
      <c r="S1912" s="1">
        <v>2182.9192876552802</v>
      </c>
      <c r="T1912" s="1">
        <v>4.3804598346877803</v>
      </c>
      <c r="U1912" s="1">
        <v>443085.16062689899</v>
      </c>
      <c r="V1912" s="1">
        <f t="shared" si="117"/>
        <v>0.17619640920151652</v>
      </c>
      <c r="W1912" s="1">
        <f t="shared" si="118"/>
        <v>3.0786047256054716</v>
      </c>
      <c r="X1912" s="1">
        <f t="shared" si="119"/>
        <v>498.33108167532578</v>
      </c>
    </row>
    <row r="1913" spans="1:24" hidden="1" x14ac:dyDescent="0.3">
      <c r="A1913" s="18" t="str">
        <f t="shared" si="116"/>
        <v>ConstMin - Graders_1997_600</v>
      </c>
      <c r="B1913" s="1" t="s">
        <v>40</v>
      </c>
      <c r="C1913" s="1">
        <v>2020</v>
      </c>
      <c r="D1913" s="1" t="s">
        <v>88</v>
      </c>
      <c r="E1913" s="1">
        <v>1997</v>
      </c>
      <c r="F1913" s="1">
        <v>600</v>
      </c>
      <c r="G1913" s="1" t="s">
        <v>5</v>
      </c>
      <c r="H1913" s="1">
        <v>1.7722877023143E-5</v>
      </c>
      <c r="I1913" s="1">
        <v>2.1444681198003099E-5</v>
      </c>
      <c r="J1913" s="1">
        <v>2.5520942913326001E-5</v>
      </c>
      <c r="K1913" s="1">
        <v>6.1667776809303098E-5</v>
      </c>
      <c r="L1913" s="1">
        <v>3.85050044807901E-4</v>
      </c>
      <c r="M1913" s="1">
        <v>2.8603313616008302E-2</v>
      </c>
      <c r="N1913" s="1">
        <v>1.0639966663541799E-5</v>
      </c>
      <c r="O1913" s="1">
        <v>9.7887693304585393E-6</v>
      </c>
      <c r="P1913" s="1">
        <v>2.63920132909548E-7</v>
      </c>
      <c r="Q1913" s="1">
        <v>2.3345640056961501E-7</v>
      </c>
      <c r="R1913" s="1">
        <v>928.00300935185999</v>
      </c>
      <c r="S1913" s="1">
        <v>140.31611011593699</v>
      </c>
      <c r="T1913" s="1">
        <v>0.28568216313181199</v>
      </c>
      <c r="U1913" s="1">
        <v>42656.097475244896</v>
      </c>
      <c r="V1913" s="1">
        <f t="shared" si="117"/>
        <v>0.16646658675523385</v>
      </c>
      <c r="W1913" s="1">
        <f t="shared" si="118"/>
        <v>2.9889913539535313</v>
      </c>
      <c r="X1913" s="1">
        <f t="shared" si="119"/>
        <v>491.16160623299396</v>
      </c>
    </row>
    <row r="1914" spans="1:24" hidden="1" x14ac:dyDescent="0.3">
      <c r="A1914" s="18" t="str">
        <f t="shared" si="116"/>
        <v>ConstMin - Graders_1997_9999</v>
      </c>
      <c r="B1914" s="1" t="s">
        <v>40</v>
      </c>
      <c r="C1914" s="1">
        <v>2020</v>
      </c>
      <c r="D1914" s="1" t="s">
        <v>88</v>
      </c>
      <c r="E1914" s="1">
        <v>1997</v>
      </c>
      <c r="F1914" s="1">
        <v>9999</v>
      </c>
      <c r="G1914" s="1" t="s">
        <v>5</v>
      </c>
      <c r="H1914" s="1">
        <v>3.52881394996033E-5</v>
      </c>
      <c r="I1914" s="1">
        <v>4.2698648794519997E-5</v>
      </c>
      <c r="J1914" s="1">
        <v>5.08149208794287E-5</v>
      </c>
      <c r="K1914" s="1">
        <v>2.01124485319243E-4</v>
      </c>
      <c r="L1914" s="1">
        <v>5.5921850701198903E-4</v>
      </c>
      <c r="M1914" s="1">
        <v>3.1776893849536497E-2</v>
      </c>
      <c r="N1914" s="1">
        <v>1.9462013631466399E-5</v>
      </c>
      <c r="O1914" s="1">
        <v>1.7905052540949099E-5</v>
      </c>
      <c r="P1914" s="1">
        <v>2.9273449812336798E-7</v>
      </c>
      <c r="Q1914" s="1">
        <v>2.5935873580897399E-7</v>
      </c>
      <c r="R1914" s="1">
        <v>1030.96632495476</v>
      </c>
      <c r="S1914" s="1">
        <v>61.288717287582003</v>
      </c>
      <c r="T1914" s="1">
        <v>9.5227387710603906E-2</v>
      </c>
      <c r="U1914" s="1">
        <v>48785.818960915298</v>
      </c>
      <c r="V1914" s="1">
        <f t="shared" si="117"/>
        <v>0.28980717454297372</v>
      </c>
      <c r="W1914" s="1">
        <f t="shared" si="118"/>
        <v>3.7955659030148134</v>
      </c>
      <c r="X1914" s="1">
        <f t="shared" si="119"/>
        <v>643.60389128638553</v>
      </c>
    </row>
    <row r="1915" spans="1:24" hidden="1" x14ac:dyDescent="0.3">
      <c r="A1915" s="18" t="str">
        <f t="shared" si="116"/>
        <v>ConstMin - Graders_1998_100</v>
      </c>
      <c r="B1915" s="1" t="s">
        <v>40</v>
      </c>
      <c r="C1915" s="1">
        <v>2020</v>
      </c>
      <c r="D1915" s="1" t="s">
        <v>88</v>
      </c>
      <c r="E1915" s="1">
        <v>1998</v>
      </c>
      <c r="F1915" s="1">
        <v>100</v>
      </c>
      <c r="G1915" s="1" t="s">
        <v>5</v>
      </c>
      <c r="H1915" s="1">
        <v>6.3507661629929704E-5</v>
      </c>
      <c r="I1915" s="1">
        <v>7.6844270572214995E-5</v>
      </c>
      <c r="J1915" s="1">
        <v>9.1451032747098804E-5</v>
      </c>
      <c r="K1915" s="1">
        <v>2.63400689491647E-4</v>
      </c>
      <c r="L1915" s="1">
        <v>4.7902992628499202E-4</v>
      </c>
      <c r="M1915" s="1">
        <v>3.0250925522706001E-2</v>
      </c>
      <c r="N1915" s="1">
        <v>5.9234218044023798E-5</v>
      </c>
      <c r="O1915" s="1">
        <v>5.4495480600501899E-5</v>
      </c>
      <c r="P1915" s="1">
        <v>2.7777957852583498E-7</v>
      </c>
      <c r="Q1915" s="1">
        <v>2.4690398746241501E-7</v>
      </c>
      <c r="R1915" s="1">
        <v>981.45796314447705</v>
      </c>
      <c r="S1915" s="1">
        <v>549.89894176397195</v>
      </c>
      <c r="T1915" s="1">
        <v>0.95227387710603995</v>
      </c>
      <c r="U1915" s="1">
        <v>45696.602060586098</v>
      </c>
      <c r="V1915" s="1">
        <f t="shared" si="117"/>
        <v>0.55682174305647691</v>
      </c>
      <c r="W1915" s="1">
        <f t="shared" si="118"/>
        <v>3.4711017040568994</v>
      </c>
      <c r="X1915" s="1">
        <f t="shared" si="119"/>
        <v>577.45881199126734</v>
      </c>
    </row>
    <row r="1916" spans="1:24" hidden="1" x14ac:dyDescent="0.3">
      <c r="A1916" s="18" t="str">
        <f t="shared" si="116"/>
        <v>ConstMin - Graders_1998_175</v>
      </c>
      <c r="B1916" s="1" t="s">
        <v>40</v>
      </c>
      <c r="C1916" s="1">
        <v>2020</v>
      </c>
      <c r="D1916" s="1" t="s">
        <v>88</v>
      </c>
      <c r="E1916" s="1">
        <v>1998</v>
      </c>
      <c r="F1916" s="1">
        <v>175</v>
      </c>
      <c r="G1916" s="1" t="s">
        <v>5</v>
      </c>
      <c r="H1916" s="1">
        <v>4.5956347969320802E-4</v>
      </c>
      <c r="I1916" s="1">
        <v>5.5607181042878202E-4</v>
      </c>
      <c r="J1916" s="1">
        <v>6.6177141075821999E-4</v>
      </c>
      <c r="K1916" s="1">
        <v>2.1457878919512699E-3</v>
      </c>
      <c r="L1916" s="1">
        <v>5.0443390261599502E-3</v>
      </c>
      <c r="M1916" s="1">
        <v>0.31855196474898101</v>
      </c>
      <c r="N1916" s="1">
        <v>3.3164445694303801E-4</v>
      </c>
      <c r="O1916" s="1">
        <v>3.0511290038759501E-4</v>
      </c>
      <c r="P1916" s="1">
        <v>2.9313839847226698E-6</v>
      </c>
      <c r="Q1916" s="1">
        <v>2.59997831310897E-6</v>
      </c>
      <c r="R1916" s="1">
        <v>10335.0676739969</v>
      </c>
      <c r="S1916" s="1">
        <v>3151.4297282586999</v>
      </c>
      <c r="T1916" s="1">
        <v>6.1897802011892598</v>
      </c>
      <c r="U1916" s="1">
        <v>487647.387797323</v>
      </c>
      <c r="V1916" s="1">
        <f t="shared" si="117"/>
        <v>0.37758399570431495</v>
      </c>
      <c r="W1916" s="1">
        <f t="shared" si="118"/>
        <v>3.4252081286336375</v>
      </c>
      <c r="X1916" s="1">
        <f t="shared" si="119"/>
        <v>509.13435143516193</v>
      </c>
    </row>
    <row r="1917" spans="1:24" hidden="1" x14ac:dyDescent="0.3">
      <c r="A1917" s="18" t="str">
        <f t="shared" si="116"/>
        <v>ConstMin - Graders_1998_300</v>
      </c>
      <c r="B1917" s="1" t="s">
        <v>40</v>
      </c>
      <c r="C1917" s="1">
        <v>2020</v>
      </c>
      <c r="D1917" s="1" t="s">
        <v>88</v>
      </c>
      <c r="E1917" s="1">
        <v>1998</v>
      </c>
      <c r="F1917" s="1">
        <v>300</v>
      </c>
      <c r="G1917" s="1" t="s">
        <v>5</v>
      </c>
      <c r="H1917" s="1">
        <v>2.5278166243622999E-4</v>
      </c>
      <c r="I1917" s="1">
        <v>3.0586581154783799E-4</v>
      </c>
      <c r="J1917" s="1">
        <v>3.64005593908171E-4</v>
      </c>
      <c r="K1917" s="1">
        <v>8.5724462270121899E-4</v>
      </c>
      <c r="L1917" s="1">
        <v>5.3585508780660601E-3</v>
      </c>
      <c r="M1917" s="1">
        <v>0.37597691704011399</v>
      </c>
      <c r="N1917" s="1">
        <v>1.3985728776994501E-4</v>
      </c>
      <c r="O1917" s="1">
        <v>1.28668704748349E-4</v>
      </c>
      <c r="P1917" s="1">
        <v>3.46850960112328E-6</v>
      </c>
      <c r="Q1917" s="1">
        <v>3.0686730540310999E-6</v>
      </c>
      <c r="R1917" s="1">
        <v>12198.1570088015</v>
      </c>
      <c r="S1917" s="1">
        <v>2756.0803248888901</v>
      </c>
      <c r="T1917" s="1">
        <v>4.7613693855301999</v>
      </c>
      <c r="U1917" s="1">
        <v>577218.65419850801</v>
      </c>
      <c r="V1917" s="1">
        <f t="shared" si="117"/>
        <v>0.17546042572871953</v>
      </c>
      <c r="W1917" s="1">
        <f t="shared" si="118"/>
        <v>3.0739415222528841</v>
      </c>
      <c r="X1917" s="1">
        <f t="shared" si="119"/>
        <v>578.84194687028844</v>
      </c>
    </row>
    <row r="1918" spans="1:24" hidden="1" x14ac:dyDescent="0.3">
      <c r="A1918" s="18" t="str">
        <f t="shared" si="116"/>
        <v>ConstMin - Graders_1999_100</v>
      </c>
      <c r="B1918" s="1" t="s">
        <v>40</v>
      </c>
      <c r="C1918" s="1">
        <v>2020</v>
      </c>
      <c r="D1918" s="1" t="s">
        <v>88</v>
      </c>
      <c r="E1918" s="1">
        <v>1999</v>
      </c>
      <c r="F1918" s="1">
        <v>100</v>
      </c>
      <c r="G1918" s="1" t="s">
        <v>5</v>
      </c>
      <c r="H1918" s="1">
        <v>2.7830046011128399E-5</v>
      </c>
      <c r="I1918" s="1">
        <v>3.3674355673465401E-5</v>
      </c>
      <c r="J1918" s="1">
        <v>4.0075266256024903E-5</v>
      </c>
      <c r="K1918" s="1">
        <v>1.1542628274728999E-4</v>
      </c>
      <c r="L1918" s="1">
        <v>2.0991837121800099E-4</v>
      </c>
      <c r="M1918" s="1">
        <v>1.32564265093232E-2</v>
      </c>
      <c r="N1918" s="1">
        <v>2.5957356502975001E-5</v>
      </c>
      <c r="O1918" s="1">
        <v>2.3880767982737E-5</v>
      </c>
      <c r="P1918" s="1">
        <v>1.21727335772076E-7</v>
      </c>
      <c r="Q1918" s="1">
        <v>1.08197171098042E-7</v>
      </c>
      <c r="R1918" s="1">
        <v>430.09015875065199</v>
      </c>
      <c r="S1918" s="1">
        <v>262.68110546306798</v>
      </c>
      <c r="T1918" s="1">
        <v>0.38090955084241501</v>
      </c>
      <c r="U1918" s="1">
        <v>20226.445120656201</v>
      </c>
      <c r="V1918" s="1">
        <f t="shared" si="117"/>
        <v>0.55127504690689999</v>
      </c>
      <c r="W1918" s="1">
        <f t="shared" si="118"/>
        <v>3.4365248458491027</v>
      </c>
      <c r="X1918" s="1">
        <f t="shared" si="119"/>
        <v>689.61543464091562</v>
      </c>
    </row>
    <row r="1919" spans="1:24" hidden="1" x14ac:dyDescent="0.3">
      <c r="A1919" s="18" t="str">
        <f t="shared" si="116"/>
        <v>ConstMin - Graders_1999_175</v>
      </c>
      <c r="B1919" s="1" t="s">
        <v>40</v>
      </c>
      <c r="C1919" s="1">
        <v>2020</v>
      </c>
      <c r="D1919" s="1" t="s">
        <v>88</v>
      </c>
      <c r="E1919" s="1">
        <v>1999</v>
      </c>
      <c r="F1919" s="1">
        <v>175</v>
      </c>
      <c r="G1919" s="1" t="s">
        <v>5</v>
      </c>
      <c r="H1919" s="1">
        <v>3.54417945520679E-4</v>
      </c>
      <c r="I1919" s="1">
        <v>4.2884571408002202E-4</v>
      </c>
      <c r="J1919" s="1">
        <v>5.1036184154977895E-4</v>
      </c>
      <c r="K1919" s="1">
        <v>1.65484371538011E-3</v>
      </c>
      <c r="L1919" s="1">
        <v>3.89022268556867E-3</v>
      </c>
      <c r="M1919" s="1">
        <v>0.245669070491152</v>
      </c>
      <c r="N1919" s="1">
        <v>2.5708397601484698E-4</v>
      </c>
      <c r="O1919" s="1">
        <v>2.36517257933659E-4</v>
      </c>
      <c r="P1919" s="1">
        <v>2.2606998495424399E-6</v>
      </c>
      <c r="Q1919" s="1">
        <v>2.0051179278770302E-6</v>
      </c>
      <c r="R1919" s="1">
        <v>7970.4624359630197</v>
      </c>
      <c r="S1919" s="1">
        <v>2385.05521312888</v>
      </c>
      <c r="T1919" s="1">
        <v>4.5709146101089901</v>
      </c>
      <c r="U1919" s="1">
        <v>376143.08257053402</v>
      </c>
      <c r="V1919" s="1">
        <f t="shared" si="117"/>
        <v>0.37751707146580021</v>
      </c>
      <c r="W1919" s="1">
        <f t="shared" si="118"/>
        <v>3.4246010333955703</v>
      </c>
      <c r="X1919" s="1">
        <f t="shared" si="119"/>
        <v>521.78949216292847</v>
      </c>
    </row>
    <row r="1920" spans="1:24" hidden="1" x14ac:dyDescent="0.3">
      <c r="A1920" s="18" t="str">
        <f t="shared" si="116"/>
        <v>ConstMin - Graders_1999_300</v>
      </c>
      <c r="B1920" s="1" t="s">
        <v>40</v>
      </c>
      <c r="C1920" s="1">
        <v>2020</v>
      </c>
      <c r="D1920" s="1" t="s">
        <v>88</v>
      </c>
      <c r="E1920" s="1">
        <v>1999</v>
      </c>
      <c r="F1920" s="1">
        <v>300</v>
      </c>
      <c r="G1920" s="1" t="s">
        <v>5</v>
      </c>
      <c r="H1920" s="1">
        <v>2.8158931321398101E-4</v>
      </c>
      <c r="I1920" s="1">
        <v>3.4072306898891698E-4</v>
      </c>
      <c r="J1920" s="1">
        <v>4.05488611028133E-4</v>
      </c>
      <c r="K1920" s="1">
        <v>9.5412893948484197E-4</v>
      </c>
      <c r="L1920" s="1">
        <v>5.9643870332070897E-3</v>
      </c>
      <c r="M1920" s="1">
        <v>0.41766412035727801</v>
      </c>
      <c r="N1920" s="1">
        <v>1.5410064149956899E-4</v>
      </c>
      <c r="O1920" s="1">
        <v>1.41772590179604E-4</v>
      </c>
      <c r="P1920" s="1">
        <v>3.8530642396173201E-6</v>
      </c>
      <c r="Q1920" s="1">
        <v>3.4089184034647501E-6</v>
      </c>
      <c r="R1920" s="1">
        <v>13550.6524101784</v>
      </c>
      <c r="S1920" s="1">
        <v>3155.4660735913299</v>
      </c>
      <c r="T1920" s="1">
        <v>4.8565967732408</v>
      </c>
      <c r="U1920" s="1">
        <v>638725.94816808903</v>
      </c>
      <c r="V1920" s="1">
        <f t="shared" si="117"/>
        <v>0.17663451894872731</v>
      </c>
      <c r="W1920" s="1">
        <f t="shared" si="118"/>
        <v>3.0920026564706418</v>
      </c>
      <c r="X1920" s="1">
        <f t="shared" si="119"/>
        <v>649.72782813214531</v>
      </c>
    </row>
    <row r="1921" spans="1:24" hidden="1" x14ac:dyDescent="0.3">
      <c r="A1921" s="18" t="str">
        <f t="shared" si="116"/>
        <v>ConstMin - Graders_1999_9999</v>
      </c>
      <c r="B1921" s="1" t="s">
        <v>40</v>
      </c>
      <c r="C1921" s="1">
        <v>2020</v>
      </c>
      <c r="D1921" s="1" t="s">
        <v>88</v>
      </c>
      <c r="E1921" s="1">
        <v>1999</v>
      </c>
      <c r="F1921" s="1">
        <v>9999</v>
      </c>
      <c r="G1921" s="1" t="s">
        <v>5</v>
      </c>
      <c r="H1921" s="1">
        <v>8.0109210289193002E-5</v>
      </c>
      <c r="I1921" s="1">
        <v>9.6932144449923593E-5</v>
      </c>
      <c r="J1921" s="1">
        <v>1.1535726281643801E-4</v>
      </c>
      <c r="K1921" s="1">
        <v>4.5658184073224197E-4</v>
      </c>
      <c r="L1921" s="1">
        <v>1.2695073645448301E-3</v>
      </c>
      <c r="M1921" s="1">
        <v>7.2138171856821906E-2</v>
      </c>
      <c r="N1921" s="1">
        <v>4.4181602225637701E-5</v>
      </c>
      <c r="O1921" s="1">
        <v>4.0647074047586699E-5</v>
      </c>
      <c r="P1921" s="1">
        <v>6.6454989697969101E-7</v>
      </c>
      <c r="Q1921" s="1">
        <v>5.8878206110849096E-7</v>
      </c>
      <c r="R1921" s="1">
        <v>2340.4435398983201</v>
      </c>
      <c r="S1921" s="1">
        <v>55.340418902651997</v>
      </c>
      <c r="T1921" s="1">
        <v>9.5227387710603906E-2</v>
      </c>
      <c r="U1921" s="1">
        <v>110680.83780530401</v>
      </c>
      <c r="V1921" s="1">
        <f t="shared" si="117"/>
        <v>0.28999064211569253</v>
      </c>
      <c r="W1921" s="1">
        <f t="shared" si="118"/>
        <v>3.7979687533390374</v>
      </c>
      <c r="X1921" s="1">
        <f t="shared" si="119"/>
        <v>581.13973545963029</v>
      </c>
    </row>
    <row r="1922" spans="1:24" hidden="1" x14ac:dyDescent="0.3">
      <c r="A1922" s="18" t="str">
        <f t="shared" si="116"/>
        <v>ConstMin - Graders_2000_50</v>
      </c>
      <c r="B1922" s="1" t="s">
        <v>40</v>
      </c>
      <c r="C1922" s="1">
        <v>2020</v>
      </c>
      <c r="D1922" s="1" t="s">
        <v>88</v>
      </c>
      <c r="E1922" s="1">
        <v>2000</v>
      </c>
      <c r="F1922" s="1">
        <v>50</v>
      </c>
      <c r="G1922" s="1" t="s">
        <v>5</v>
      </c>
      <c r="H1922" s="1">
        <v>2.2415193257025801E-5</v>
      </c>
      <c r="I1922" s="1">
        <v>2.71223838410013E-5</v>
      </c>
      <c r="J1922" s="1">
        <v>3.2277878290117198E-5</v>
      </c>
      <c r="K1922" s="1">
        <v>7.7533630929918395E-5</v>
      </c>
      <c r="L1922" s="1">
        <v>5.4571528673623999E-5</v>
      </c>
      <c r="M1922" s="1">
        <v>4.9795599896650701E-3</v>
      </c>
      <c r="N1922" s="1">
        <v>7.8585509511462098E-6</v>
      </c>
      <c r="O1922" s="1">
        <v>7.2298668750545204E-6</v>
      </c>
      <c r="P1922" s="1">
        <v>4.5366045750104997E-8</v>
      </c>
      <c r="Q1922" s="1">
        <v>4.0642499229776597E-8</v>
      </c>
      <c r="R1922" s="1">
        <v>161.556339859556</v>
      </c>
      <c r="S1922" s="1">
        <v>208.82776115664799</v>
      </c>
      <c r="T1922" s="1">
        <v>0.28568216313181199</v>
      </c>
      <c r="U1922" s="1">
        <v>6821.7068644505198</v>
      </c>
      <c r="V1922" s="1">
        <f t="shared" si="117"/>
        <v>1.3165077048881251</v>
      </c>
      <c r="W1922" s="1">
        <f t="shared" si="118"/>
        <v>2.6488762340182608</v>
      </c>
      <c r="X1922" s="1">
        <f t="shared" si="119"/>
        <v>730.97934735356978</v>
      </c>
    </row>
    <row r="1923" spans="1:24" hidden="1" x14ac:dyDescent="0.3">
      <c r="A1923" s="18" t="str">
        <f t="shared" si="116"/>
        <v>ConstMin - Graders_2000_100</v>
      </c>
      <c r="B1923" s="1" t="s">
        <v>40</v>
      </c>
      <c r="C1923" s="1">
        <v>2020</v>
      </c>
      <c r="D1923" s="1" t="s">
        <v>88</v>
      </c>
      <c r="E1923" s="1">
        <v>2000</v>
      </c>
      <c r="F1923" s="1">
        <v>100</v>
      </c>
      <c r="G1923" s="1" t="s">
        <v>5</v>
      </c>
      <c r="H1923" s="1">
        <v>4.1465284811598598E-5</v>
      </c>
      <c r="I1923" s="1">
        <v>5.0172994622034297E-5</v>
      </c>
      <c r="J1923" s="1">
        <v>5.9710010128702099E-5</v>
      </c>
      <c r="K1923" s="1">
        <v>1.71979007398933E-4</v>
      </c>
      <c r="L1923" s="1">
        <v>3.1276718142185902E-4</v>
      </c>
      <c r="M1923" s="1">
        <v>1.9751368739142999E-2</v>
      </c>
      <c r="N1923" s="1">
        <v>3.8675077285954598E-5</v>
      </c>
      <c r="O1923" s="1">
        <v>3.5581071103078202E-5</v>
      </c>
      <c r="P1923" s="1">
        <v>1.81367240468374E-7</v>
      </c>
      <c r="Q1923" s="1">
        <v>1.6120801645802499E-7</v>
      </c>
      <c r="R1923" s="1">
        <v>640.81140649678605</v>
      </c>
      <c r="S1923" s="1">
        <v>375.27389632067099</v>
      </c>
      <c r="T1923" s="1">
        <v>0.66659171397422701</v>
      </c>
      <c r="U1923" s="1">
        <v>29324.9744696296</v>
      </c>
      <c r="V1923" s="1">
        <f t="shared" si="117"/>
        <v>0.56652748058989422</v>
      </c>
      <c r="W1923" s="1">
        <f t="shared" si="118"/>
        <v>3.5316050922802948</v>
      </c>
      <c r="X1923" s="1">
        <f t="shared" si="119"/>
        <v>562.97413912225818</v>
      </c>
    </row>
    <row r="1924" spans="1:24" hidden="1" x14ac:dyDescent="0.3">
      <c r="A1924" s="18" t="str">
        <f t="shared" si="116"/>
        <v>ConstMin - Graders_2000_175</v>
      </c>
      <c r="B1924" s="1" t="s">
        <v>40</v>
      </c>
      <c r="C1924" s="1">
        <v>2020</v>
      </c>
      <c r="D1924" s="1" t="s">
        <v>88</v>
      </c>
      <c r="E1924" s="1">
        <v>2000</v>
      </c>
      <c r="F1924" s="1">
        <v>175</v>
      </c>
      <c r="G1924" s="1" t="s">
        <v>5</v>
      </c>
      <c r="H1924" s="1">
        <v>2.9510275250233301E-4</v>
      </c>
      <c r="I1924" s="1">
        <v>3.5707433052782199E-4</v>
      </c>
      <c r="J1924" s="1">
        <v>4.2494796360335901E-4</v>
      </c>
      <c r="K1924" s="1">
        <v>1.3778899786025701E-3</v>
      </c>
      <c r="L1924" s="1">
        <v>3.2391571501035801E-3</v>
      </c>
      <c r="M1924" s="1">
        <v>0.20455402956563501</v>
      </c>
      <c r="N1924" s="1">
        <v>2.01608903416862E-4</v>
      </c>
      <c r="O1924" s="1">
        <v>1.8548019114351301E-4</v>
      </c>
      <c r="P1924" s="1">
        <v>1.88235036237085E-6</v>
      </c>
      <c r="Q1924" s="1">
        <v>1.6695424909678E-6</v>
      </c>
      <c r="R1924" s="1">
        <v>6636.5302132588904</v>
      </c>
      <c r="S1924" s="1">
        <v>1980.3584837256101</v>
      </c>
      <c r="T1924" s="1">
        <v>3.61864073300295</v>
      </c>
      <c r="U1924" s="1">
        <v>313105.09921640699</v>
      </c>
      <c r="V1924" s="1">
        <f t="shared" si="117"/>
        <v>0.37762182841034803</v>
      </c>
      <c r="W1924" s="1">
        <f t="shared" si="118"/>
        <v>3.4255513235087061</v>
      </c>
      <c r="X1924" s="1">
        <f t="shared" si="119"/>
        <v>547.26584644455659</v>
      </c>
    </row>
    <row r="1925" spans="1:24" hidden="1" x14ac:dyDescent="0.3">
      <c r="A1925" s="18" t="str">
        <f t="shared" si="116"/>
        <v>ConstMin - Graders_2000_300</v>
      </c>
      <c r="B1925" s="1" t="s">
        <v>40</v>
      </c>
      <c r="C1925" s="1">
        <v>2020</v>
      </c>
      <c r="D1925" s="1" t="s">
        <v>88</v>
      </c>
      <c r="E1925" s="1">
        <v>2000</v>
      </c>
      <c r="F1925" s="1">
        <v>300</v>
      </c>
      <c r="G1925" s="1" t="s">
        <v>5</v>
      </c>
      <c r="H1925" s="1">
        <v>2.2094344951145399E-4</v>
      </c>
      <c r="I1925" s="1">
        <v>2.6734157390885998E-4</v>
      </c>
      <c r="J1925" s="1">
        <v>3.1815856729649399E-4</v>
      </c>
      <c r="K1925" s="1">
        <v>7.4718393686383098E-4</v>
      </c>
      <c r="L1925" s="1">
        <v>4.6711453230883302E-3</v>
      </c>
      <c r="M1925" s="1">
        <v>0.32562759761154297</v>
      </c>
      <c r="N1925" s="1">
        <v>1.2112816122734E-4</v>
      </c>
      <c r="O1925" s="1">
        <v>1.1143790832915301E-4</v>
      </c>
      <c r="P1925" s="1">
        <v>3.0039603203618999E-6</v>
      </c>
      <c r="Q1925" s="1">
        <v>2.6577286773507201E-6</v>
      </c>
      <c r="R1925" s="1">
        <v>10564.6287898059</v>
      </c>
      <c r="S1925" s="1">
        <v>2472.5801750785599</v>
      </c>
      <c r="T1925" s="1">
        <v>3.8090955084241598</v>
      </c>
      <c r="U1925" s="1">
        <v>498533.977800216</v>
      </c>
      <c r="V1925" s="1">
        <f t="shared" si="117"/>
        <v>0.17756621526594396</v>
      </c>
      <c r="W1925" s="1">
        <f t="shared" si="118"/>
        <v>3.102538762866621</v>
      </c>
      <c r="X1925" s="1">
        <f t="shared" si="119"/>
        <v>649.12527648892626</v>
      </c>
    </row>
    <row r="1926" spans="1:24" hidden="1" x14ac:dyDescent="0.3">
      <c r="A1926" s="18" t="str">
        <f t="shared" si="116"/>
        <v>ConstMin - Graders_2001_100</v>
      </c>
      <c r="B1926" s="1" t="s">
        <v>40</v>
      </c>
      <c r="C1926" s="1">
        <v>2020</v>
      </c>
      <c r="D1926" s="1" t="s">
        <v>88</v>
      </c>
      <c r="E1926" s="1">
        <v>2001</v>
      </c>
      <c r="F1926" s="1">
        <v>100</v>
      </c>
      <c r="G1926" s="1" t="s">
        <v>5</v>
      </c>
      <c r="H1926" s="1">
        <v>3.9742125456358199E-5</v>
      </c>
      <c r="I1926" s="1">
        <v>4.8087971802193501E-5</v>
      </c>
      <c r="J1926" s="1">
        <v>5.7228660657155801E-5</v>
      </c>
      <c r="K1926" s="1">
        <v>1.64832131720858E-4</v>
      </c>
      <c r="L1926" s="1">
        <v>2.9976961738418303E-4</v>
      </c>
      <c r="M1926" s="1">
        <v>1.8930567532150201E-2</v>
      </c>
      <c r="N1926" s="1">
        <v>3.70678696774035E-5</v>
      </c>
      <c r="O1926" s="1">
        <v>3.4102440103211198E-5</v>
      </c>
      <c r="P1926" s="1">
        <v>1.7383022104194999E-7</v>
      </c>
      <c r="Q1926" s="1">
        <v>1.5450874734745401E-7</v>
      </c>
      <c r="R1926" s="1">
        <v>614.18141528686601</v>
      </c>
      <c r="S1926" s="1">
        <v>301.66370380716199</v>
      </c>
      <c r="T1926" s="1">
        <v>0.38090955084241501</v>
      </c>
      <c r="U1926" s="1">
        <v>29035.131491439399</v>
      </c>
      <c r="V1926" s="1">
        <f t="shared" si="117"/>
        <v>0.54840482077435282</v>
      </c>
      <c r="W1926" s="1">
        <f t="shared" si="118"/>
        <v>3.4186325006884659</v>
      </c>
      <c r="X1926" s="1">
        <f t="shared" si="119"/>
        <v>791.95626137492786</v>
      </c>
    </row>
    <row r="1927" spans="1:24" hidden="1" x14ac:dyDescent="0.3">
      <c r="A1927" s="18" t="str">
        <f t="shared" si="116"/>
        <v>ConstMin - Graders_2001_175</v>
      </c>
      <c r="B1927" s="1" t="s">
        <v>40</v>
      </c>
      <c r="C1927" s="1">
        <v>2020</v>
      </c>
      <c r="D1927" s="1" t="s">
        <v>88</v>
      </c>
      <c r="E1927" s="1">
        <v>2001</v>
      </c>
      <c r="F1927" s="1">
        <v>175</v>
      </c>
      <c r="G1927" s="1" t="s">
        <v>5</v>
      </c>
      <c r="H1927" s="1">
        <v>1.9489319289829799E-4</v>
      </c>
      <c r="I1927" s="1">
        <v>2.3582076340694099E-4</v>
      </c>
      <c r="J1927" s="1">
        <v>2.8064619777354999E-4</v>
      </c>
      <c r="K1927" s="1">
        <v>9.0999279103742598E-4</v>
      </c>
      <c r="L1927" s="1">
        <v>2.13921989520599E-3</v>
      </c>
      <c r="M1927" s="1">
        <v>0.13509256556983301</v>
      </c>
      <c r="N1927" s="1">
        <v>1.3760223948234399E-4</v>
      </c>
      <c r="O1927" s="1">
        <v>1.26594060323756E-4</v>
      </c>
      <c r="P1927" s="1">
        <v>1.2431509674679299E-6</v>
      </c>
      <c r="Q1927" s="1">
        <v>1.10260735958917E-6</v>
      </c>
      <c r="R1927" s="1">
        <v>4382.9295120445504</v>
      </c>
      <c r="S1927" s="1">
        <v>1265.39426177983</v>
      </c>
      <c r="T1927" s="1">
        <v>1.8093203665014701</v>
      </c>
      <c r="U1927" s="1">
        <v>206792.06225402001</v>
      </c>
      <c r="V1927" s="1">
        <f t="shared" si="117"/>
        <v>0.37760416621516368</v>
      </c>
      <c r="W1927" s="1">
        <f t="shared" si="118"/>
        <v>3.4253911030141806</v>
      </c>
      <c r="X1927" s="1">
        <f t="shared" si="119"/>
        <v>699.37545898884446</v>
      </c>
    </row>
    <row r="1928" spans="1:24" hidden="1" x14ac:dyDescent="0.3">
      <c r="A1928" s="18" t="str">
        <f t="shared" si="116"/>
        <v>ConstMin - Graders_2001_300</v>
      </c>
      <c r="B1928" s="1" t="s">
        <v>40</v>
      </c>
      <c r="C1928" s="1">
        <v>2020</v>
      </c>
      <c r="D1928" s="1" t="s">
        <v>88</v>
      </c>
      <c r="E1928" s="1">
        <v>2001</v>
      </c>
      <c r="F1928" s="1">
        <v>300</v>
      </c>
      <c r="G1928" s="1" t="s">
        <v>5</v>
      </c>
      <c r="H1928" s="1">
        <v>2.9886769984215398E-4</v>
      </c>
      <c r="I1928" s="1">
        <v>3.6162991680900602E-4</v>
      </c>
      <c r="J1928" s="1">
        <v>4.30369487772702E-4</v>
      </c>
      <c r="K1928" s="1">
        <v>1.0175397489288001E-3</v>
      </c>
      <c r="L1928" s="1">
        <v>6.2588848976957703E-3</v>
      </c>
      <c r="M1928" s="1">
        <v>0.44550652572434601</v>
      </c>
      <c r="N1928" s="1">
        <v>1.6017380532049101E-4</v>
      </c>
      <c r="O1928" s="1">
        <v>1.47359900894852E-4</v>
      </c>
      <c r="P1928" s="1">
        <v>4.1099627331307199E-6</v>
      </c>
      <c r="Q1928" s="1">
        <v>3.6361643731959698E-6</v>
      </c>
      <c r="R1928" s="1">
        <v>14453.968589384</v>
      </c>
      <c r="S1928" s="1">
        <v>3310.4404904415601</v>
      </c>
      <c r="T1928" s="1">
        <v>4.6661419978195902</v>
      </c>
      <c r="U1928" s="1">
        <v>684202.66150353104</v>
      </c>
      <c r="V1928" s="1">
        <f t="shared" si="117"/>
        <v>0.17501214711372612</v>
      </c>
      <c r="W1928" s="1">
        <f t="shared" si="118"/>
        <v>3.0290106917839252</v>
      </c>
      <c r="X1928" s="1">
        <f t="shared" si="119"/>
        <v>709.45986898565741</v>
      </c>
    </row>
    <row r="1929" spans="1:24" hidden="1" x14ac:dyDescent="0.3">
      <c r="A1929" s="18" t="str">
        <f t="shared" si="116"/>
        <v>ConstMin - Graders_2002_50</v>
      </c>
      <c r="B1929" s="1" t="s">
        <v>40</v>
      </c>
      <c r="C1929" s="1">
        <v>2020</v>
      </c>
      <c r="D1929" s="1" t="s">
        <v>88</v>
      </c>
      <c r="E1929" s="1">
        <v>2002</v>
      </c>
      <c r="F1929" s="1">
        <v>50</v>
      </c>
      <c r="G1929" s="1" t="s">
        <v>5</v>
      </c>
      <c r="H1929" s="1">
        <v>3.3257572744425199E-6</v>
      </c>
      <c r="I1929" s="1">
        <v>4.0241663020754498E-6</v>
      </c>
      <c r="J1929" s="1">
        <v>4.7890904751972298E-6</v>
      </c>
      <c r="K1929" s="1">
        <v>1.1503716881775899E-5</v>
      </c>
      <c r="L1929" s="1">
        <v>8.0968143518845897E-6</v>
      </c>
      <c r="M1929" s="1">
        <v>7.3882065924016404E-4</v>
      </c>
      <c r="N1929" s="1">
        <v>1.16597848132135E-6</v>
      </c>
      <c r="O1929" s="1">
        <v>1.07270020281564E-6</v>
      </c>
      <c r="P1929" s="1">
        <v>6.73099066941182E-9</v>
      </c>
      <c r="Q1929" s="1">
        <v>6.0301549005198597E-9</v>
      </c>
      <c r="R1929" s="1">
        <v>23.970222623524101</v>
      </c>
      <c r="S1929" s="1">
        <v>21.243922803321301</v>
      </c>
      <c r="T1929" s="1">
        <v>9.5227387710603906E-2</v>
      </c>
      <c r="U1929" s="1">
        <v>1019.70829455942</v>
      </c>
      <c r="V1929" s="1">
        <f t="shared" si="117"/>
        <v>1.3067381448000051</v>
      </c>
      <c r="W1929" s="1">
        <f t="shared" si="118"/>
        <v>2.6292194136000075</v>
      </c>
      <c r="X1929" s="1">
        <f t="shared" si="119"/>
        <v>223.08627080983882</v>
      </c>
    </row>
    <row r="1930" spans="1:24" hidden="1" x14ac:dyDescent="0.3">
      <c r="A1930" s="18" t="str">
        <f t="shared" ref="A1930:A1993" si="120">D1930&amp;"_"&amp;E1930&amp;"_"&amp;F1930</f>
        <v>ConstMin - Graders_2002_100</v>
      </c>
      <c r="B1930" s="1" t="s">
        <v>40</v>
      </c>
      <c r="C1930" s="1">
        <v>2020</v>
      </c>
      <c r="D1930" s="1" t="s">
        <v>88</v>
      </c>
      <c r="E1930" s="1">
        <v>2002</v>
      </c>
      <c r="F1930" s="1">
        <v>100</v>
      </c>
      <c r="G1930" s="1" t="s">
        <v>5</v>
      </c>
      <c r="H1930" s="1">
        <v>6.7727211934249905E-5</v>
      </c>
      <c r="I1930" s="1">
        <v>8.1949926440442398E-5</v>
      </c>
      <c r="J1930" s="1">
        <v>9.7527185185319895E-5</v>
      </c>
      <c r="K1930" s="1">
        <v>2.8090145130490898E-4</v>
      </c>
      <c r="L1930" s="1">
        <v>5.1085743842065696E-4</v>
      </c>
      <c r="M1930" s="1">
        <v>3.2260845250802903E-2</v>
      </c>
      <c r="N1930" s="1">
        <v>6.3169833942311506E-5</v>
      </c>
      <c r="O1930" s="1">
        <v>5.8116247226926597E-5</v>
      </c>
      <c r="P1930" s="1">
        <v>2.9623569665427002E-7</v>
      </c>
      <c r="Q1930" s="1">
        <v>2.6330868208817198E-7</v>
      </c>
      <c r="R1930" s="1">
        <v>1046.66759519164</v>
      </c>
      <c r="S1930" s="1">
        <v>552.23577327233795</v>
      </c>
      <c r="T1930" s="1">
        <v>0.85704648939543504</v>
      </c>
      <c r="U1930" s="1">
        <v>48105.871805057002</v>
      </c>
      <c r="V1930" s="1">
        <f t="shared" si="117"/>
        <v>0.56407789259985908</v>
      </c>
      <c r="W1930" s="1">
        <f t="shared" si="118"/>
        <v>3.5163349108398636</v>
      </c>
      <c r="X1930" s="1">
        <f t="shared" si="119"/>
        <v>644.34751218908548</v>
      </c>
    </row>
    <row r="1931" spans="1:24" hidden="1" x14ac:dyDescent="0.3">
      <c r="A1931" s="18" t="str">
        <f t="shared" si="120"/>
        <v>ConstMin - Graders_2002_175</v>
      </c>
      <c r="B1931" s="1" t="s">
        <v>40</v>
      </c>
      <c r="C1931" s="1">
        <v>2020</v>
      </c>
      <c r="D1931" s="1" t="s">
        <v>88</v>
      </c>
      <c r="E1931" s="1">
        <v>2002</v>
      </c>
      <c r="F1931" s="1">
        <v>175</v>
      </c>
      <c r="G1931" s="1" t="s">
        <v>5</v>
      </c>
      <c r="H1931" s="1">
        <v>2.1844703210259801E-4</v>
      </c>
      <c r="I1931" s="1">
        <v>2.64320908844144E-4</v>
      </c>
      <c r="J1931" s="1">
        <v>3.1456372622774202E-4</v>
      </c>
      <c r="K1931" s="1">
        <v>1.0199700742786701E-3</v>
      </c>
      <c r="L1931" s="1">
        <v>2.3977555612546999E-3</v>
      </c>
      <c r="M1931" s="1">
        <v>0.15141919309236801</v>
      </c>
      <c r="N1931" s="1">
        <v>1.6315850580904E-4</v>
      </c>
      <c r="O1931" s="1">
        <v>1.5010582534431699E-4</v>
      </c>
      <c r="P1931" s="1">
        <v>1.3933921203730899E-6</v>
      </c>
      <c r="Q1931" s="1">
        <v>1.23586309862769E-6</v>
      </c>
      <c r="R1931" s="1">
        <v>4912.6289614468096</v>
      </c>
      <c r="S1931" s="1">
        <v>1487.07459623249</v>
      </c>
      <c r="T1931" s="1">
        <v>2.1902299173438902</v>
      </c>
      <c r="U1931" s="1">
        <v>232048.29242949601</v>
      </c>
      <c r="V1931" s="1">
        <f t="shared" ref="V1931:V1994" si="121">IFERROR(CONVERT(I1931,"ton","g")*365/U1931,0)</f>
        <v>0.3771739957505002</v>
      </c>
      <c r="W1931" s="1">
        <f t="shared" ref="W1931:W1994" si="122">IFERROR(CONVERT(L1931,"ton","g")*365/U1931,0)</f>
        <v>3.4214888630118847</v>
      </c>
      <c r="X1931" s="1">
        <f t="shared" ref="X1931:X1994" si="123">S1931/T1931</f>
        <v>678.95821550820449</v>
      </c>
    </row>
    <row r="1932" spans="1:24" hidden="1" x14ac:dyDescent="0.3">
      <c r="A1932" s="18" t="str">
        <f t="shared" si="120"/>
        <v>ConstMin - Graders_2002_300</v>
      </c>
      <c r="B1932" s="1" t="s">
        <v>40</v>
      </c>
      <c r="C1932" s="1">
        <v>2020</v>
      </c>
      <c r="D1932" s="1" t="s">
        <v>88</v>
      </c>
      <c r="E1932" s="1">
        <v>2002</v>
      </c>
      <c r="F1932" s="1">
        <v>300</v>
      </c>
      <c r="G1932" s="1" t="s">
        <v>5</v>
      </c>
      <c r="H1932" s="1">
        <v>3.6501758901562803E-4</v>
      </c>
      <c r="I1932" s="1">
        <v>4.4167128270890997E-4</v>
      </c>
      <c r="J1932" s="1">
        <v>5.2562532818250499E-4</v>
      </c>
      <c r="K1932" s="1">
        <v>1.2542396852754101E-3</v>
      </c>
      <c r="L1932" s="1">
        <v>7.5583902809838299E-3</v>
      </c>
      <c r="M1932" s="1">
        <v>0.55085481126493197</v>
      </c>
      <c r="N1932" s="1">
        <v>1.8772429622825799E-4</v>
      </c>
      <c r="O1932" s="1">
        <v>1.7270635252999701E-4</v>
      </c>
      <c r="P1932" s="1">
        <v>5.0819753801762801E-6</v>
      </c>
      <c r="Q1932" s="1">
        <v>4.4960029177316096E-6</v>
      </c>
      <c r="R1932" s="1">
        <v>17871.877693349099</v>
      </c>
      <c r="S1932" s="1">
        <v>4055.2524239260001</v>
      </c>
      <c r="T1932" s="1">
        <v>5.9040980380574499</v>
      </c>
      <c r="U1932" s="1">
        <v>834976.950024775</v>
      </c>
      <c r="V1932" s="1">
        <f t="shared" si="121"/>
        <v>0.17515126427336589</v>
      </c>
      <c r="W1932" s="1">
        <f t="shared" si="122"/>
        <v>2.9973911943429421</v>
      </c>
      <c r="X1932" s="1">
        <f t="shared" si="123"/>
        <v>686.85384249822653</v>
      </c>
    </row>
    <row r="1933" spans="1:24" hidden="1" x14ac:dyDescent="0.3">
      <c r="A1933" s="18" t="str">
        <f t="shared" si="120"/>
        <v>ConstMin - Graders_2003_50</v>
      </c>
      <c r="B1933" s="1" t="s">
        <v>40</v>
      </c>
      <c r="C1933" s="1">
        <v>2020</v>
      </c>
      <c r="D1933" s="1" t="s">
        <v>88</v>
      </c>
      <c r="E1933" s="1">
        <v>2003</v>
      </c>
      <c r="F1933" s="1">
        <v>50</v>
      </c>
      <c r="G1933" s="1" t="s">
        <v>5</v>
      </c>
      <c r="H1933" s="1">
        <v>1.7321652471054699E-6</v>
      </c>
      <c r="I1933" s="1">
        <v>2.09591994899763E-6</v>
      </c>
      <c r="J1933" s="1">
        <v>2.4943179558318901E-6</v>
      </c>
      <c r="K1933" s="1">
        <v>5.9915192092582797E-6</v>
      </c>
      <c r="L1933" s="1">
        <v>4.2170908082732202E-6</v>
      </c>
      <c r="M1933" s="1">
        <v>3.8480242668758501E-4</v>
      </c>
      <c r="N1933" s="1">
        <v>6.0728045902153904E-7</v>
      </c>
      <c r="O1933" s="1">
        <v>5.5869802229981596E-7</v>
      </c>
      <c r="P1933" s="1">
        <v>3.50572430698534E-9</v>
      </c>
      <c r="Q1933" s="1">
        <v>3.1407056773540901E-9</v>
      </c>
      <c r="R1933" s="1">
        <v>12.4844909497521</v>
      </c>
      <c r="S1933" s="1">
        <v>21.243922803321301</v>
      </c>
      <c r="T1933" s="1">
        <v>9.5227387710603906E-2</v>
      </c>
      <c r="U1933" s="1">
        <v>531.09807008303301</v>
      </c>
      <c r="V1933" s="1">
        <f t="shared" si="121"/>
        <v>1.3067381448000006</v>
      </c>
      <c r="W1933" s="1">
        <f t="shared" si="122"/>
        <v>2.6292194135999964</v>
      </c>
      <c r="X1933" s="1">
        <f t="shared" si="123"/>
        <v>223.08627080983882</v>
      </c>
    </row>
    <row r="1934" spans="1:24" hidden="1" x14ac:dyDescent="0.3">
      <c r="A1934" s="18" t="str">
        <f t="shared" si="120"/>
        <v>ConstMin - Graders_2003_100</v>
      </c>
      <c r="B1934" s="1" t="s">
        <v>40</v>
      </c>
      <c r="C1934" s="1">
        <v>2020</v>
      </c>
      <c r="D1934" s="1" t="s">
        <v>88</v>
      </c>
      <c r="E1934" s="1">
        <v>2003</v>
      </c>
      <c r="F1934" s="1">
        <v>100</v>
      </c>
      <c r="G1934" s="1" t="s">
        <v>5</v>
      </c>
      <c r="H1934" s="1">
        <v>2.5815877938342E-5</v>
      </c>
      <c r="I1934" s="1">
        <v>3.1237212305393798E-5</v>
      </c>
      <c r="J1934" s="1">
        <v>3.71748642312125E-5</v>
      </c>
      <c r="K1934" s="1">
        <v>1.07072436211174E-4</v>
      </c>
      <c r="L1934" s="1">
        <v>1.9472576675627799E-4</v>
      </c>
      <c r="M1934" s="1">
        <v>1.22970076487276E-2</v>
      </c>
      <c r="N1934" s="1">
        <v>2.4078722213210601E-5</v>
      </c>
      <c r="O1934" s="1">
        <v>2.2152424436153799E-5</v>
      </c>
      <c r="P1934" s="1">
        <v>1.12917457656911E-7</v>
      </c>
      <c r="Q1934" s="1">
        <v>1.00366523333236E-7</v>
      </c>
      <c r="R1934" s="1">
        <v>398.96287042964798</v>
      </c>
      <c r="S1934" s="1">
        <v>186.309202985128</v>
      </c>
      <c r="T1934" s="1">
        <v>0.28568216313181199</v>
      </c>
      <c r="U1934" s="1">
        <v>17885.683486572201</v>
      </c>
      <c r="V1934" s="1">
        <f t="shared" si="121"/>
        <v>0.57830284517094088</v>
      </c>
      <c r="W1934" s="1">
        <f t="shared" si="122"/>
        <v>3.6050100707547417</v>
      </c>
      <c r="X1934" s="1">
        <f t="shared" si="123"/>
        <v>652.15553166742882</v>
      </c>
    </row>
    <row r="1935" spans="1:24" hidden="1" x14ac:dyDescent="0.3">
      <c r="A1935" s="18" t="str">
        <f t="shared" si="120"/>
        <v>ConstMin - Graders_2003_175</v>
      </c>
      <c r="B1935" s="1" t="s">
        <v>40</v>
      </c>
      <c r="C1935" s="1">
        <v>2020</v>
      </c>
      <c r="D1935" s="1" t="s">
        <v>88</v>
      </c>
      <c r="E1935" s="1">
        <v>2003</v>
      </c>
      <c r="F1935" s="1">
        <v>175</v>
      </c>
      <c r="G1935" s="1" t="s">
        <v>5</v>
      </c>
      <c r="H1935" s="1">
        <v>8.3557628431046906E-5</v>
      </c>
      <c r="I1935" s="1">
        <v>1.01104730401566E-4</v>
      </c>
      <c r="J1935" s="1">
        <v>1.20322984940707E-4</v>
      </c>
      <c r="K1935" s="1">
        <v>6.2090054820904204E-4</v>
      </c>
      <c r="L1935" s="1">
        <v>1.0619142253106399E-3</v>
      </c>
      <c r="M1935" s="1">
        <v>9.2175508253917196E-2</v>
      </c>
      <c r="N1935" s="1">
        <v>5.9596551601445601E-5</v>
      </c>
      <c r="O1935" s="1">
        <v>5.4828827473329898E-5</v>
      </c>
      <c r="P1935" s="1">
        <v>8.4970155626185497E-7</v>
      </c>
      <c r="Q1935" s="1">
        <v>7.5232410714788398E-7</v>
      </c>
      <c r="R1935" s="1">
        <v>2990.53285212029</v>
      </c>
      <c r="S1935" s="1">
        <v>863.24680311296197</v>
      </c>
      <c r="T1935" s="1">
        <v>1.23795604023785</v>
      </c>
      <c r="U1935" s="1">
        <v>141174.05410908899</v>
      </c>
      <c r="V1935" s="1">
        <f t="shared" si="121"/>
        <v>0.23714020424250548</v>
      </c>
      <c r="W1935" s="1">
        <f t="shared" si="122"/>
        <v>2.4907099329378823</v>
      </c>
      <c r="X1935" s="1">
        <f t="shared" si="123"/>
        <v>697.31620110444737</v>
      </c>
    </row>
    <row r="1936" spans="1:24" hidden="1" x14ac:dyDescent="0.3">
      <c r="A1936" s="18" t="str">
        <f t="shared" si="120"/>
        <v>ConstMin - Graders_2003_300</v>
      </c>
      <c r="B1936" s="1" t="s">
        <v>40</v>
      </c>
      <c r="C1936" s="1">
        <v>2020</v>
      </c>
      <c r="D1936" s="1" t="s">
        <v>88</v>
      </c>
      <c r="E1936" s="1">
        <v>2003</v>
      </c>
      <c r="F1936" s="1">
        <v>300</v>
      </c>
      <c r="G1936" s="1" t="s">
        <v>5</v>
      </c>
      <c r="H1936" s="1">
        <v>5.6573173776817E-4</v>
      </c>
      <c r="I1936" s="1">
        <v>6.8453540269948596E-4</v>
      </c>
      <c r="J1936" s="1">
        <v>8.14653702386165E-4</v>
      </c>
      <c r="K1936" s="1">
        <v>2.1597114258164302E-3</v>
      </c>
      <c r="L1936" s="1">
        <v>1.0284347592578199E-2</v>
      </c>
      <c r="M1936" s="1">
        <v>0.94121622324299004</v>
      </c>
      <c r="N1936" s="1">
        <v>2.7437859121975402E-4</v>
      </c>
      <c r="O1936" s="1">
        <v>2.5242830392217401E-4</v>
      </c>
      <c r="P1936" s="1">
        <v>8.6850387959122402E-6</v>
      </c>
      <c r="Q1936" s="1">
        <v>7.6820802857281104E-6</v>
      </c>
      <c r="R1936" s="1">
        <v>30536.7237987226</v>
      </c>
      <c r="S1936" s="1">
        <v>6873.5774426286298</v>
      </c>
      <c r="T1936" s="1">
        <v>8.6656922816649509</v>
      </c>
      <c r="U1936" s="1">
        <v>1441713.98513684</v>
      </c>
      <c r="V1936" s="1">
        <f t="shared" si="121"/>
        <v>0.15721913525713774</v>
      </c>
      <c r="W1936" s="1">
        <f t="shared" si="122"/>
        <v>2.3620344964083548</v>
      </c>
      <c r="X1936" s="1">
        <f t="shared" si="123"/>
        <v>793.19426760304952</v>
      </c>
    </row>
    <row r="1937" spans="1:24" hidden="1" x14ac:dyDescent="0.3">
      <c r="A1937" s="18" t="str">
        <f t="shared" si="120"/>
        <v>ConstMin - Graders_2003_600</v>
      </c>
      <c r="B1937" s="1" t="s">
        <v>40</v>
      </c>
      <c r="C1937" s="1">
        <v>2020</v>
      </c>
      <c r="D1937" s="1" t="s">
        <v>88</v>
      </c>
      <c r="E1937" s="1">
        <v>2003</v>
      </c>
      <c r="F1937" s="1">
        <v>600</v>
      </c>
      <c r="G1937" s="1" t="s">
        <v>5</v>
      </c>
      <c r="H1937" s="1">
        <v>5.22125488353324E-5</v>
      </c>
      <c r="I1937" s="1">
        <v>6.3177184090752199E-5</v>
      </c>
      <c r="J1937" s="1">
        <v>7.5186070322878605E-5</v>
      </c>
      <c r="K1937" s="1">
        <v>2.04746629719681E-4</v>
      </c>
      <c r="L1937" s="1">
        <v>8.5032901209383303E-4</v>
      </c>
      <c r="M1937" s="1">
        <v>9.4967458934068105E-2</v>
      </c>
      <c r="N1937" s="1">
        <v>2.5824262194018499E-5</v>
      </c>
      <c r="O1937" s="1">
        <v>2.3758321218497001E-5</v>
      </c>
      <c r="P1937" s="1">
        <v>8.7645487726067301E-7</v>
      </c>
      <c r="Q1937" s="1">
        <v>7.7511163327531499E-7</v>
      </c>
      <c r="R1937" s="1">
        <v>3081.1146171536898</v>
      </c>
      <c r="S1937" s="1">
        <v>382.17817123175001</v>
      </c>
      <c r="T1937" s="1">
        <v>0.47613693855301897</v>
      </c>
      <c r="U1937" s="1">
        <v>144081.17055437001</v>
      </c>
      <c r="V1937" s="1">
        <f t="shared" si="121"/>
        <v>0.14519164886372751</v>
      </c>
      <c r="W1937" s="1">
        <f t="shared" si="122"/>
        <v>1.9541971222588905</v>
      </c>
      <c r="X1937" s="1">
        <f t="shared" si="123"/>
        <v>802.66440237380061</v>
      </c>
    </row>
    <row r="1938" spans="1:24" hidden="1" x14ac:dyDescent="0.3">
      <c r="A1938" s="18" t="str">
        <f t="shared" si="120"/>
        <v>ConstMin - Graders_2004_50</v>
      </c>
      <c r="B1938" s="1" t="s">
        <v>40</v>
      </c>
      <c r="C1938" s="1">
        <v>2020</v>
      </c>
      <c r="D1938" s="1" t="s">
        <v>88</v>
      </c>
      <c r="E1938" s="1">
        <v>2004</v>
      </c>
      <c r="F1938" s="1">
        <v>50</v>
      </c>
      <c r="G1938" s="1" t="s">
        <v>5</v>
      </c>
      <c r="H1938" s="1">
        <v>8.7994597276415194E-6</v>
      </c>
      <c r="I1938" s="1">
        <v>1.06473462704462E-5</v>
      </c>
      <c r="J1938" s="1">
        <v>1.2671222007803699E-5</v>
      </c>
      <c r="K1938" s="1">
        <v>4.8980105771058899E-5</v>
      </c>
      <c r="L1938" s="1">
        <v>3.9680620943842602E-5</v>
      </c>
      <c r="M1938" s="1">
        <v>3.9505240429010598E-3</v>
      </c>
      <c r="N1938" s="1">
        <v>4.48587239664153E-6</v>
      </c>
      <c r="O1938" s="1">
        <v>4.1270026049101998E-6</v>
      </c>
      <c r="P1938" s="1">
        <v>3.6260570112785499E-8</v>
      </c>
      <c r="Q1938" s="1">
        <v>3.2243646166339298E-8</v>
      </c>
      <c r="R1938" s="1">
        <v>128.17040184733199</v>
      </c>
      <c r="S1938" s="1">
        <v>179.08626923199799</v>
      </c>
      <c r="T1938" s="1">
        <v>0.19045477542120701</v>
      </c>
      <c r="U1938" s="1">
        <v>5462.1312115759602</v>
      </c>
      <c r="V1938" s="1">
        <f t="shared" si="121"/>
        <v>0.64545779561547767</v>
      </c>
      <c r="W1938" s="1">
        <f t="shared" si="122"/>
        <v>2.4054976209572145</v>
      </c>
      <c r="X1938" s="1">
        <f t="shared" si="123"/>
        <v>940.30863146347156</v>
      </c>
    </row>
    <row r="1939" spans="1:24" hidden="1" x14ac:dyDescent="0.3">
      <c r="A1939" s="18" t="str">
        <f t="shared" si="120"/>
        <v>ConstMin - Graders_2004_100</v>
      </c>
      <c r="B1939" s="1" t="s">
        <v>40</v>
      </c>
      <c r="C1939" s="1">
        <v>2020</v>
      </c>
      <c r="D1939" s="1" t="s">
        <v>88</v>
      </c>
      <c r="E1939" s="1">
        <v>2004</v>
      </c>
      <c r="F1939" s="1">
        <v>100</v>
      </c>
      <c r="G1939" s="1" t="s">
        <v>5</v>
      </c>
      <c r="H1939" s="1">
        <v>1.9777411280021799E-5</v>
      </c>
      <c r="I1939" s="1">
        <v>2.3930667648826402E-5</v>
      </c>
      <c r="J1939" s="1">
        <v>2.84794722432314E-5</v>
      </c>
      <c r="K1939" s="1">
        <v>1.36001018574163E-4</v>
      </c>
      <c r="L1939" s="1">
        <v>2.0829783071492499E-4</v>
      </c>
      <c r="M1939" s="1">
        <v>1.6873045776759799E-2</v>
      </c>
      <c r="N1939" s="1">
        <v>1.8712922104565399E-5</v>
      </c>
      <c r="O1939" s="1">
        <v>1.7215888336200099E-5</v>
      </c>
      <c r="P1939" s="1">
        <v>1.5540635348074201E-7</v>
      </c>
      <c r="Q1939" s="1">
        <v>1.3771553137410301E-7</v>
      </c>
      <c r="R1939" s="1">
        <v>547.42738788842496</v>
      </c>
      <c r="S1939" s="1">
        <v>264.699278129383</v>
      </c>
      <c r="T1939" s="1">
        <v>0.28568216313181199</v>
      </c>
      <c r="U1939" s="1">
        <v>26028.762349389399</v>
      </c>
      <c r="V1939" s="1">
        <f t="shared" si="121"/>
        <v>0.30443171747583064</v>
      </c>
      <c r="W1939" s="1">
        <f t="shared" si="122"/>
        <v>2.6498410859901056</v>
      </c>
      <c r="X1939" s="1">
        <f t="shared" si="123"/>
        <v>926.55164476352832</v>
      </c>
    </row>
    <row r="1940" spans="1:24" hidden="1" x14ac:dyDescent="0.3">
      <c r="A1940" s="18" t="str">
        <f t="shared" si="120"/>
        <v>ConstMin - Graders_2004_175</v>
      </c>
      <c r="B1940" s="1" t="s">
        <v>40</v>
      </c>
      <c r="C1940" s="1">
        <v>2020</v>
      </c>
      <c r="D1940" s="1" t="s">
        <v>88</v>
      </c>
      <c r="E1940" s="1">
        <v>2004</v>
      </c>
      <c r="F1940" s="1">
        <v>175</v>
      </c>
      <c r="G1940" s="1" t="s">
        <v>5</v>
      </c>
      <c r="H1940" s="1">
        <v>1.1994616339836401E-4</v>
      </c>
      <c r="I1940" s="1">
        <v>1.4513485771202E-4</v>
      </c>
      <c r="J1940" s="1">
        <v>1.7272247529364401E-4</v>
      </c>
      <c r="K1940" s="1">
        <v>1.10629956532471E-3</v>
      </c>
      <c r="L1940" s="1">
        <v>1.65784289949546E-3</v>
      </c>
      <c r="M1940" s="1">
        <v>0.16423519838890699</v>
      </c>
      <c r="N1940" s="1">
        <v>8.7588269679330003E-5</v>
      </c>
      <c r="O1940" s="1">
        <v>8.0581208104983597E-5</v>
      </c>
      <c r="P1940" s="1">
        <v>1.5148374710625201E-6</v>
      </c>
      <c r="Q1940" s="1">
        <v>1.3404656109931401E-6</v>
      </c>
      <c r="R1940" s="1">
        <v>5328.4301389859602</v>
      </c>
      <c r="S1940" s="1">
        <v>1584.9028607417799</v>
      </c>
      <c r="T1940" s="1">
        <v>2.2854573050544902</v>
      </c>
      <c r="U1940" s="1">
        <v>252065.59247714101</v>
      </c>
      <c r="V1940" s="1">
        <f t="shared" si="121"/>
        <v>0.19065437018017425</v>
      </c>
      <c r="W1940" s="1">
        <f t="shared" si="122"/>
        <v>2.1778020721124371</v>
      </c>
      <c r="X1940" s="1">
        <f t="shared" si="123"/>
        <v>693.47296807366627</v>
      </c>
    </row>
    <row r="1941" spans="1:24" hidden="1" x14ac:dyDescent="0.3">
      <c r="A1941" s="18" t="str">
        <f t="shared" si="120"/>
        <v>ConstMin - Graders_2004_300</v>
      </c>
      <c r="B1941" s="1" t="s">
        <v>40</v>
      </c>
      <c r="C1941" s="1">
        <v>2020</v>
      </c>
      <c r="D1941" s="1" t="s">
        <v>88</v>
      </c>
      <c r="E1941" s="1">
        <v>2004</v>
      </c>
      <c r="F1941" s="1">
        <v>300</v>
      </c>
      <c r="G1941" s="1" t="s">
        <v>5</v>
      </c>
      <c r="H1941" s="1">
        <v>6.6348796184353899E-4</v>
      </c>
      <c r="I1941" s="1">
        <v>8.0282043383068198E-4</v>
      </c>
      <c r="J1941" s="1">
        <v>9.5542266505469603E-4</v>
      </c>
      <c r="K1941" s="1">
        <v>2.6839009567629201E-3</v>
      </c>
      <c r="L1941" s="1">
        <v>1.14398615646702E-2</v>
      </c>
      <c r="M1941" s="1">
        <v>1.1696614148937501</v>
      </c>
      <c r="N1941" s="1">
        <v>3.1086610785648001E-4</v>
      </c>
      <c r="O1941" s="1">
        <v>2.85996819227962E-4</v>
      </c>
      <c r="P1941" s="1">
        <v>1.07941951956219E-5</v>
      </c>
      <c r="Q1941" s="1">
        <v>9.5466192299284298E-6</v>
      </c>
      <c r="R1941" s="1">
        <v>37948.376454421297</v>
      </c>
      <c r="S1941" s="1">
        <v>8383.0643774186301</v>
      </c>
      <c r="T1941" s="1">
        <v>9.7131935464815893</v>
      </c>
      <c r="U1941" s="1">
        <v>1794797.64582419</v>
      </c>
      <c r="V1941" s="1">
        <f t="shared" si="121"/>
        <v>0.14811243685461759</v>
      </c>
      <c r="W1941" s="1">
        <f t="shared" si="122"/>
        <v>2.1105414140220238</v>
      </c>
      <c r="X1941" s="1">
        <f t="shared" si="123"/>
        <v>863.05954239481082</v>
      </c>
    </row>
    <row r="1942" spans="1:24" hidden="1" x14ac:dyDescent="0.3">
      <c r="A1942" s="18" t="str">
        <f t="shared" si="120"/>
        <v>ConstMin - Graders_2004_600</v>
      </c>
      <c r="B1942" s="1" t="s">
        <v>40</v>
      </c>
      <c r="C1942" s="1">
        <v>2020</v>
      </c>
      <c r="D1942" s="1" t="s">
        <v>88</v>
      </c>
      <c r="E1942" s="1">
        <v>2004</v>
      </c>
      <c r="F1942" s="1">
        <v>600</v>
      </c>
      <c r="G1942" s="1" t="s">
        <v>5</v>
      </c>
      <c r="H1942" s="1">
        <v>1.06564869975767E-4</v>
      </c>
      <c r="I1942" s="1">
        <v>1.2894349267067901E-4</v>
      </c>
      <c r="J1942" s="1">
        <v>1.5345341276510501E-4</v>
      </c>
      <c r="K1942" s="1">
        <v>4.17884176519834E-4</v>
      </c>
      <c r="L1942" s="1">
        <v>1.73550616914305E-3</v>
      </c>
      <c r="M1942" s="1">
        <v>0.193826869957163</v>
      </c>
      <c r="N1942" s="1">
        <v>5.27068531284468E-5</v>
      </c>
      <c r="O1942" s="1">
        <v>4.8490304878171101E-5</v>
      </c>
      <c r="P1942" s="1">
        <v>1.78882858849648E-6</v>
      </c>
      <c r="Q1942" s="1">
        <v>1.58198885630332E-6</v>
      </c>
      <c r="R1942" s="1">
        <v>6288.4993336167599</v>
      </c>
      <c r="S1942" s="1">
        <v>842.32153915168999</v>
      </c>
      <c r="T1942" s="1">
        <v>0.95227387710603895</v>
      </c>
      <c r="U1942" s="1">
        <v>297929.128397953</v>
      </c>
      <c r="V1942" s="1">
        <f t="shared" si="121"/>
        <v>0.14330952756544946</v>
      </c>
      <c r="W1942" s="1">
        <f t="shared" si="122"/>
        <v>1.9288648386625387</v>
      </c>
      <c r="X1942" s="1">
        <f t="shared" si="123"/>
        <v>884.5370637610115</v>
      </c>
    </row>
    <row r="1943" spans="1:24" hidden="1" x14ac:dyDescent="0.3">
      <c r="A1943" s="18" t="str">
        <f t="shared" si="120"/>
        <v>ConstMin - Graders_2005_100</v>
      </c>
      <c r="B1943" s="1" t="s">
        <v>40</v>
      </c>
      <c r="C1943" s="1">
        <v>2020</v>
      </c>
      <c r="D1943" s="1" t="s">
        <v>88</v>
      </c>
      <c r="E1943" s="1">
        <v>2005</v>
      </c>
      <c r="F1943" s="1">
        <v>100</v>
      </c>
      <c r="G1943" s="1" t="s">
        <v>5</v>
      </c>
      <c r="H1943" s="1">
        <v>2.8234469312536202E-5</v>
      </c>
      <c r="I1943" s="1">
        <v>3.4163707868168803E-5</v>
      </c>
      <c r="J1943" s="1">
        <v>4.0657635810052103E-5</v>
      </c>
      <c r="K1943" s="1">
        <v>2.6003483566314401E-4</v>
      </c>
      <c r="L1943" s="1">
        <v>3.7179027750705601E-4</v>
      </c>
      <c r="M1943" s="1">
        <v>3.3416176874149502E-2</v>
      </c>
      <c r="N1943" s="1">
        <v>2.71667671877549E-5</v>
      </c>
      <c r="O1943" s="1">
        <v>2.4993425812734502E-5</v>
      </c>
      <c r="P1943" s="1">
        <v>3.0810209273817098E-7</v>
      </c>
      <c r="Q1943" s="1">
        <v>2.72738343485856E-7</v>
      </c>
      <c r="R1943" s="1">
        <v>1084.15105734076</v>
      </c>
      <c r="S1943" s="1">
        <v>537.89612538009601</v>
      </c>
      <c r="T1943" s="1">
        <v>0.57136432626362399</v>
      </c>
      <c r="U1943" s="1">
        <v>51279.430619569102</v>
      </c>
      <c r="V1943" s="1">
        <f t="shared" si="121"/>
        <v>0.22060248785635991</v>
      </c>
      <c r="W1943" s="1">
        <f t="shared" si="122"/>
        <v>2.4007306377678383</v>
      </c>
      <c r="X1943" s="1">
        <f t="shared" si="123"/>
        <v>941.42406281752017</v>
      </c>
    </row>
    <row r="1944" spans="1:24" hidden="1" x14ac:dyDescent="0.3">
      <c r="A1944" s="18" t="str">
        <f t="shared" si="120"/>
        <v>ConstMin - Graders_2005_175</v>
      </c>
      <c r="B1944" s="1" t="s">
        <v>40</v>
      </c>
      <c r="C1944" s="1">
        <v>2020</v>
      </c>
      <c r="D1944" s="1" t="s">
        <v>88</v>
      </c>
      <c r="E1944" s="1">
        <v>2005</v>
      </c>
      <c r="F1944" s="1">
        <v>175</v>
      </c>
      <c r="G1944" s="1" t="s">
        <v>5</v>
      </c>
      <c r="H1944" s="1">
        <v>1.99984583688844E-4</v>
      </c>
      <c r="I1944" s="1">
        <v>2.41981346263501E-4</v>
      </c>
      <c r="J1944" s="1">
        <v>2.8797780051193498E-4</v>
      </c>
      <c r="K1944" s="1">
        <v>2.1367308989384899E-3</v>
      </c>
      <c r="L1944" s="1">
        <v>2.9286872361628802E-3</v>
      </c>
      <c r="M1944" s="1">
        <v>0.31957012866932299</v>
      </c>
      <c r="N1944" s="1">
        <v>1.3303550018956901E-4</v>
      </c>
      <c r="O1944" s="1">
        <v>1.22392660174404E-4</v>
      </c>
      <c r="P1944" s="1">
        <v>2.94858478197011E-6</v>
      </c>
      <c r="Q1944" s="1">
        <v>2.6082884301542801E-6</v>
      </c>
      <c r="R1944" s="1">
        <v>10368.1008810852</v>
      </c>
      <c r="S1944" s="1">
        <v>3077.39465728912</v>
      </c>
      <c r="T1944" s="1">
        <v>4.1900050592665696</v>
      </c>
      <c r="U1944" s="1">
        <v>486997.70451600401</v>
      </c>
      <c r="V1944" s="1">
        <f t="shared" si="121"/>
        <v>0.1645294231792562</v>
      </c>
      <c r="W1944" s="1">
        <f t="shared" si="122"/>
        <v>1.99129077128789</v>
      </c>
      <c r="X1944" s="1">
        <f t="shared" si="123"/>
        <v>734.4608452162098</v>
      </c>
    </row>
    <row r="1945" spans="1:24" hidden="1" x14ac:dyDescent="0.3">
      <c r="A1945" s="18" t="str">
        <f t="shared" si="120"/>
        <v>ConstMin - Graders_2005_300</v>
      </c>
      <c r="B1945" s="1" t="s">
        <v>40</v>
      </c>
      <c r="C1945" s="1">
        <v>2020</v>
      </c>
      <c r="D1945" s="1" t="s">
        <v>88</v>
      </c>
      <c r="E1945" s="1">
        <v>2005</v>
      </c>
      <c r="F1945" s="1">
        <v>300</v>
      </c>
      <c r="G1945" s="1" t="s">
        <v>5</v>
      </c>
      <c r="H1945" s="1">
        <v>9.1303834782993296E-4</v>
      </c>
      <c r="I1945" s="1">
        <v>1.1047764008742199E-3</v>
      </c>
      <c r="J1945" s="1">
        <v>1.3147752208750999E-3</v>
      </c>
      <c r="K1945" s="1">
        <v>3.8207451964355999E-3</v>
      </c>
      <c r="L1945" s="1">
        <v>1.53586365270961E-2</v>
      </c>
      <c r="M1945" s="1">
        <v>1.6774967483004199</v>
      </c>
      <c r="N1945" s="1">
        <v>4.3773692448242202E-4</v>
      </c>
      <c r="O1945" s="1">
        <v>4.02717970523828E-4</v>
      </c>
      <c r="P1945" s="1">
        <v>1.5481898185043E-5</v>
      </c>
      <c r="Q1945" s="1">
        <v>1.3691502952520601E-5</v>
      </c>
      <c r="R1945" s="1">
        <v>54424.534566146001</v>
      </c>
      <c r="S1945" s="1">
        <v>12046.366425623301</v>
      </c>
      <c r="T1945" s="1">
        <v>13.807971218037499</v>
      </c>
      <c r="U1945" s="1">
        <v>2564380.63765322</v>
      </c>
      <c r="V1945" s="1">
        <f t="shared" si="121"/>
        <v>0.14265286564843915</v>
      </c>
      <c r="W1945" s="1">
        <f t="shared" si="122"/>
        <v>1.9831646578523288</v>
      </c>
      <c r="X1945" s="1">
        <f t="shared" si="123"/>
        <v>872.42117146702947</v>
      </c>
    </row>
    <row r="1946" spans="1:24" hidden="1" x14ac:dyDescent="0.3">
      <c r="A1946" s="18" t="str">
        <f t="shared" si="120"/>
        <v>ConstMin - Graders_2005_600</v>
      </c>
      <c r="B1946" s="1" t="s">
        <v>40</v>
      </c>
      <c r="C1946" s="1">
        <v>2020</v>
      </c>
      <c r="D1946" s="1" t="s">
        <v>88</v>
      </c>
      <c r="E1946" s="1">
        <v>2005</v>
      </c>
      <c r="F1946" s="1">
        <v>600</v>
      </c>
      <c r="G1946" s="1" t="s">
        <v>5</v>
      </c>
      <c r="H1946" s="1">
        <v>1.3752866361623099E-4</v>
      </c>
      <c r="I1946" s="1">
        <v>1.66409682975639E-4</v>
      </c>
      <c r="J1946" s="1">
        <v>1.98041275607372E-4</v>
      </c>
      <c r="K1946" s="1">
        <v>5.5315231278661096E-4</v>
      </c>
      <c r="L1946" s="1">
        <v>2.1391138727690699E-3</v>
      </c>
      <c r="M1946" s="1">
        <v>0.25808785160574599</v>
      </c>
      <c r="N1946" s="1">
        <v>6.8255738484563095E-5</v>
      </c>
      <c r="O1946" s="1">
        <v>6.2795279405798002E-5</v>
      </c>
      <c r="P1946" s="1">
        <v>2.3820243180759701E-6</v>
      </c>
      <c r="Q1946" s="1">
        <v>2.1064783498685698E-6</v>
      </c>
      <c r="R1946" s="1">
        <v>8373.37611238319</v>
      </c>
      <c r="S1946" s="1">
        <v>1123.5910770676601</v>
      </c>
      <c r="T1946" s="1">
        <v>1.23795604023785</v>
      </c>
      <c r="U1946" s="1">
        <v>394380.46805074997</v>
      </c>
      <c r="V1946" s="1">
        <f t="shared" si="121"/>
        <v>0.13971781840872888</v>
      </c>
      <c r="W1946" s="1">
        <f t="shared" si="122"/>
        <v>1.7960032029800459</v>
      </c>
      <c r="X1946" s="1">
        <f t="shared" si="123"/>
        <v>907.61791254864204</v>
      </c>
    </row>
    <row r="1947" spans="1:24" hidden="1" x14ac:dyDescent="0.3">
      <c r="A1947" s="18" t="str">
        <f t="shared" si="120"/>
        <v>ConstMin - Graders_2006_50</v>
      </c>
      <c r="B1947" s="1" t="s">
        <v>40</v>
      </c>
      <c r="C1947" s="1">
        <v>2020</v>
      </c>
      <c r="D1947" s="1" t="s">
        <v>88</v>
      </c>
      <c r="E1947" s="1">
        <v>2006</v>
      </c>
      <c r="F1947" s="1">
        <v>50</v>
      </c>
      <c r="G1947" s="1" t="s">
        <v>5</v>
      </c>
      <c r="H1947" s="1">
        <v>4.0022010120091898E-7</v>
      </c>
      <c r="I1947" s="1">
        <v>4.84266322453112E-7</v>
      </c>
      <c r="J1947" s="1">
        <v>5.7631694572932305E-7</v>
      </c>
      <c r="K1947" s="1">
        <v>3.99545137986823E-6</v>
      </c>
      <c r="L1947" s="1">
        <v>3.7140725456127902E-6</v>
      </c>
      <c r="M1947" s="1">
        <v>3.8480242668758501E-4</v>
      </c>
      <c r="N1947" s="1">
        <v>3.4266901503338899E-7</v>
      </c>
      <c r="O1947" s="1">
        <v>3.1525549383071802E-7</v>
      </c>
      <c r="P1947" s="1">
        <v>3.5456826613624698E-9</v>
      </c>
      <c r="Q1947" s="1">
        <v>3.1407056773540901E-9</v>
      </c>
      <c r="R1947" s="1">
        <v>12.4844909497521</v>
      </c>
      <c r="S1947" s="1">
        <v>21.243922803321301</v>
      </c>
      <c r="T1947" s="1">
        <v>9.5227387710603906E-2</v>
      </c>
      <c r="U1947" s="1">
        <v>531.09807008303301</v>
      </c>
      <c r="V1947" s="1">
        <f t="shared" si="121"/>
        <v>0.30192435359668124</v>
      </c>
      <c r="W1947" s="1">
        <f t="shared" si="122"/>
        <v>2.3156038331653677</v>
      </c>
      <c r="X1947" s="1">
        <f t="shared" si="123"/>
        <v>223.08627080983882</v>
      </c>
    </row>
    <row r="1948" spans="1:24" hidden="1" x14ac:dyDescent="0.3">
      <c r="A1948" s="18" t="str">
        <f t="shared" si="120"/>
        <v>ConstMin - Graders_2006_100</v>
      </c>
      <c r="B1948" s="1" t="s">
        <v>40</v>
      </c>
      <c r="C1948" s="1">
        <v>2020</v>
      </c>
      <c r="D1948" s="1" t="s">
        <v>88</v>
      </c>
      <c r="E1948" s="1">
        <v>2006</v>
      </c>
      <c r="F1948" s="1">
        <v>100</v>
      </c>
      <c r="G1948" s="1" t="s">
        <v>5</v>
      </c>
      <c r="H1948" s="1">
        <v>1.2620306063461301E-5</v>
      </c>
      <c r="I1948" s="1">
        <v>1.5270570336788201E-5</v>
      </c>
      <c r="J1948" s="1">
        <v>1.81732407313843E-5</v>
      </c>
      <c r="K1948" s="1">
        <v>1.42624965260577E-4</v>
      </c>
      <c r="L1948" s="1">
        <v>1.9715227643166399E-4</v>
      </c>
      <c r="M1948" s="1">
        <v>1.8799848038371699E-2</v>
      </c>
      <c r="N1948" s="1">
        <v>1.24282120999528E-5</v>
      </c>
      <c r="O1948" s="1">
        <v>1.1433955131956599E-5</v>
      </c>
      <c r="P1948" s="1">
        <v>1.73435309077868E-7</v>
      </c>
      <c r="Q1948" s="1">
        <v>1.5344183241195E-7</v>
      </c>
      <c r="R1948" s="1">
        <v>609.94036527301296</v>
      </c>
      <c r="S1948" s="1">
        <v>334.59178415231099</v>
      </c>
      <c r="T1948" s="1">
        <v>0.66659171397422701</v>
      </c>
      <c r="U1948" s="1">
        <v>29730.869963248198</v>
      </c>
      <c r="V1948" s="1">
        <f t="shared" si="121"/>
        <v>0.1700733401067909</v>
      </c>
      <c r="W1948" s="1">
        <f t="shared" si="122"/>
        <v>2.1957494332489187</v>
      </c>
      <c r="X1948" s="1">
        <f t="shared" si="123"/>
        <v>501.94410932213839</v>
      </c>
    </row>
    <row r="1949" spans="1:24" hidden="1" x14ac:dyDescent="0.3">
      <c r="A1949" s="18" t="str">
        <f t="shared" si="120"/>
        <v>ConstMin - Graders_2006_175</v>
      </c>
      <c r="B1949" s="1" t="s">
        <v>40</v>
      </c>
      <c r="C1949" s="1">
        <v>2020</v>
      </c>
      <c r="D1949" s="1" t="s">
        <v>88</v>
      </c>
      <c r="E1949" s="1">
        <v>2006</v>
      </c>
      <c r="F1949" s="1">
        <v>175</v>
      </c>
      <c r="G1949" s="1" t="s">
        <v>5</v>
      </c>
      <c r="H1949" s="1">
        <v>1.1171571699177101E-4</v>
      </c>
      <c r="I1949" s="1">
        <v>1.35176017560042E-4</v>
      </c>
      <c r="J1949" s="1">
        <v>1.6087063246815001E-4</v>
      </c>
      <c r="K1949" s="1">
        <v>1.2145277679014501E-3</v>
      </c>
      <c r="L1949" s="1">
        <v>1.6993656028683401E-3</v>
      </c>
      <c r="M1949" s="1">
        <v>0.18341246034237199</v>
      </c>
      <c r="N1949" s="1">
        <v>7.4986085758181498E-5</v>
      </c>
      <c r="O1949" s="1">
        <v>6.8987198897526902E-5</v>
      </c>
      <c r="P1949" s="1">
        <v>1.69238768152512E-6</v>
      </c>
      <c r="Q1949" s="1">
        <v>1.49698784504405E-6</v>
      </c>
      <c r="R1949" s="1">
        <v>5950.6152830870196</v>
      </c>
      <c r="S1949" s="1">
        <v>1839.7237147676201</v>
      </c>
      <c r="T1949" s="1">
        <v>3.0472764067393201</v>
      </c>
      <c r="U1949" s="1">
        <v>276590.96224209497</v>
      </c>
      <c r="V1949" s="1">
        <f t="shared" si="121"/>
        <v>0.1618267316577898</v>
      </c>
      <c r="W1949" s="1">
        <f t="shared" si="122"/>
        <v>2.0344051139226922</v>
      </c>
      <c r="X1949" s="1">
        <f t="shared" si="123"/>
        <v>603.72722037912581</v>
      </c>
    </row>
    <row r="1950" spans="1:24" hidden="1" x14ac:dyDescent="0.3">
      <c r="A1950" s="18" t="str">
        <f t="shared" si="120"/>
        <v>ConstMin - Graders_2006_300</v>
      </c>
      <c r="B1950" s="1" t="s">
        <v>40</v>
      </c>
      <c r="C1950" s="1">
        <v>2020</v>
      </c>
      <c r="D1950" s="1" t="s">
        <v>88</v>
      </c>
      <c r="E1950" s="1">
        <v>2006</v>
      </c>
      <c r="F1950" s="1">
        <v>300</v>
      </c>
      <c r="G1950" s="1" t="s">
        <v>5</v>
      </c>
      <c r="H1950" s="1">
        <v>6.0642897850396796E-4</v>
      </c>
      <c r="I1950" s="1">
        <v>7.3377906398980103E-4</v>
      </c>
      <c r="J1950" s="1">
        <v>8.7325772904571302E-4</v>
      </c>
      <c r="K1950" s="1">
        <v>2.5620167667352602E-3</v>
      </c>
      <c r="L1950" s="1">
        <v>9.2002059946663505E-3</v>
      </c>
      <c r="M1950" s="1">
        <v>1.15450776636982</v>
      </c>
      <c r="N1950" s="1">
        <v>3.0405768635794302E-4</v>
      </c>
      <c r="O1950" s="1">
        <v>2.7973307144930697E-4</v>
      </c>
      <c r="P1950" s="1">
        <v>1.06558039695819E-5</v>
      </c>
      <c r="Q1950" s="1">
        <v>9.4229371877921396E-6</v>
      </c>
      <c r="R1950" s="1">
        <v>37456.733016823397</v>
      </c>
      <c r="S1950" s="1">
        <v>7729.49509237445</v>
      </c>
      <c r="T1950" s="1">
        <v>8.5704648939543606</v>
      </c>
      <c r="U1950" s="1">
        <v>1765833.9820723</v>
      </c>
      <c r="V1950" s="1">
        <f t="shared" si="121"/>
        <v>0.1375954417524955</v>
      </c>
      <c r="W1950" s="1">
        <f t="shared" si="122"/>
        <v>1.7251874169956813</v>
      </c>
      <c r="X1950" s="1">
        <f t="shared" si="123"/>
        <v>901.87582447562045</v>
      </c>
    </row>
    <row r="1951" spans="1:24" hidden="1" x14ac:dyDescent="0.3">
      <c r="A1951" s="18" t="str">
        <f t="shared" si="120"/>
        <v>ConstMin - Graders_2006_9999</v>
      </c>
      <c r="B1951" s="1" t="s">
        <v>40</v>
      </c>
      <c r="C1951" s="1">
        <v>2020</v>
      </c>
      <c r="D1951" s="1" t="s">
        <v>88</v>
      </c>
      <c r="E1951" s="1">
        <v>2006</v>
      </c>
      <c r="F1951" s="1">
        <v>9999</v>
      </c>
      <c r="G1951" s="1" t="s">
        <v>5</v>
      </c>
      <c r="H1951" s="1">
        <v>7.4043059239709406E-5</v>
      </c>
      <c r="I1951" s="1">
        <v>8.9592101680048406E-5</v>
      </c>
      <c r="J1951" s="1">
        <v>1.06622005305181E-4</v>
      </c>
      <c r="K1951" s="1">
        <v>2.8339021861183101E-4</v>
      </c>
      <c r="L1951" s="1">
        <v>1.38003056526524E-3</v>
      </c>
      <c r="M1951" s="1">
        <v>0.13324417687849899</v>
      </c>
      <c r="N1951" s="1">
        <v>3.88855306301657E-5</v>
      </c>
      <c r="O1951" s="1">
        <v>3.5774688179752503E-5</v>
      </c>
      <c r="P1951" s="1">
        <v>1.22968720138082E-6</v>
      </c>
      <c r="Q1951" s="1">
        <v>1.0875210595707399E-6</v>
      </c>
      <c r="R1951" s="1">
        <v>4322.9605765905198</v>
      </c>
      <c r="S1951" s="1">
        <v>102.183268683975</v>
      </c>
      <c r="T1951" s="1">
        <v>9.5227387710603906E-2</v>
      </c>
      <c r="U1951" s="1">
        <v>204366.53736795101</v>
      </c>
      <c r="V1951" s="1">
        <f t="shared" si="121"/>
        <v>0.14516052778568128</v>
      </c>
      <c r="W1951" s="1">
        <f t="shared" si="122"/>
        <v>2.235977965219289</v>
      </c>
      <c r="X1951" s="1">
        <f t="shared" si="123"/>
        <v>1073.0449625953199</v>
      </c>
    </row>
    <row r="1952" spans="1:24" hidden="1" x14ac:dyDescent="0.3">
      <c r="A1952" s="18" t="str">
        <f t="shared" si="120"/>
        <v>ConstMin - Graders_2007_100</v>
      </c>
      <c r="B1952" s="1" t="s">
        <v>40</v>
      </c>
      <c r="C1952" s="1">
        <v>2020</v>
      </c>
      <c r="D1952" s="1" t="s">
        <v>88</v>
      </c>
      <c r="E1952" s="1">
        <v>2007</v>
      </c>
      <c r="F1952" s="1">
        <v>100</v>
      </c>
      <c r="G1952" s="1" t="s">
        <v>5</v>
      </c>
      <c r="H1952" s="1">
        <v>4.0722634714216802E-6</v>
      </c>
      <c r="I1952" s="1">
        <v>4.9274388004202399E-6</v>
      </c>
      <c r="J1952" s="1">
        <v>5.8640593988472301E-6</v>
      </c>
      <c r="K1952" s="1">
        <v>4.6855737794625698E-5</v>
      </c>
      <c r="L1952" s="1">
        <v>6.5027590193168899E-5</v>
      </c>
      <c r="M1952" s="1">
        <v>6.2414235002815803E-3</v>
      </c>
      <c r="N1952" s="1">
        <v>4.0412267524253401E-6</v>
      </c>
      <c r="O1952" s="1">
        <v>3.7179286122313099E-6</v>
      </c>
      <c r="P1952" s="1">
        <v>5.7582887577599602E-8</v>
      </c>
      <c r="Q1952" s="1">
        <v>5.0941659570199499E-8</v>
      </c>
      <c r="R1952" s="1">
        <v>202.49611176724301</v>
      </c>
      <c r="S1952" s="1">
        <v>96.766068369128604</v>
      </c>
      <c r="T1952" s="1">
        <v>9.5227387710603906E-2</v>
      </c>
      <c r="U1952" s="1">
        <v>9579.8407685437305</v>
      </c>
      <c r="V1952" s="1">
        <f t="shared" si="121"/>
        <v>0.17031447068740813</v>
      </c>
      <c r="W1952" s="1">
        <f t="shared" si="122"/>
        <v>2.2476463031631573</v>
      </c>
      <c r="X1952" s="1">
        <f t="shared" si="123"/>
        <v>1016.1579635388167</v>
      </c>
    </row>
    <row r="1953" spans="1:24" hidden="1" x14ac:dyDescent="0.3">
      <c r="A1953" s="18" t="str">
        <f t="shared" si="120"/>
        <v>ConstMin - Graders_2007_175</v>
      </c>
      <c r="B1953" s="1" t="s">
        <v>40</v>
      </c>
      <c r="C1953" s="1">
        <v>2020</v>
      </c>
      <c r="D1953" s="1" t="s">
        <v>88</v>
      </c>
      <c r="E1953" s="1">
        <v>2007</v>
      </c>
      <c r="F1953" s="1">
        <v>175</v>
      </c>
      <c r="G1953" s="1" t="s">
        <v>5</v>
      </c>
      <c r="H1953" s="1">
        <v>5.70751618760588E-5</v>
      </c>
      <c r="I1953" s="1">
        <v>6.9060945870031204E-5</v>
      </c>
      <c r="J1953" s="1">
        <v>8.2188233101524702E-5</v>
      </c>
      <c r="K1953" s="1">
        <v>7.4913514984847201E-4</v>
      </c>
      <c r="L1953" s="1">
        <v>5.7278029123375299E-4</v>
      </c>
      <c r="M1953" s="1">
        <v>0.114321250978107</v>
      </c>
      <c r="N1953" s="1">
        <v>3.78387641585062E-5</v>
      </c>
      <c r="O1953" s="1">
        <v>3.4811663025825699E-5</v>
      </c>
      <c r="P1953" s="1">
        <v>1.0552444041712999E-6</v>
      </c>
      <c r="Q1953" s="1">
        <v>9.33074682194426E-7</v>
      </c>
      <c r="R1953" s="1">
        <v>3709.02708563029</v>
      </c>
      <c r="S1953" s="1">
        <v>1162.3612361837199</v>
      </c>
      <c r="T1953" s="1">
        <v>1.52363820336966</v>
      </c>
      <c r="U1953" s="1">
        <v>173700.35723220499</v>
      </c>
      <c r="V1953" s="1">
        <f t="shared" si="121"/>
        <v>0.13164986293562733</v>
      </c>
      <c r="W1953" s="1">
        <f t="shared" si="122"/>
        <v>1.0918826245887647</v>
      </c>
      <c r="X1953" s="1">
        <f t="shared" si="123"/>
        <v>762.88533171001859</v>
      </c>
    </row>
    <row r="1954" spans="1:24" hidden="1" x14ac:dyDescent="0.3">
      <c r="A1954" s="18" t="str">
        <f t="shared" si="120"/>
        <v>ConstMin - Graders_2007_300</v>
      </c>
      <c r="B1954" s="1" t="s">
        <v>40</v>
      </c>
      <c r="C1954" s="1">
        <v>2020</v>
      </c>
      <c r="D1954" s="1" t="s">
        <v>88</v>
      </c>
      <c r="E1954" s="1">
        <v>2007</v>
      </c>
      <c r="F1954" s="1">
        <v>300</v>
      </c>
      <c r="G1954" s="1" t="s">
        <v>5</v>
      </c>
      <c r="H1954" s="1">
        <v>3.3448848883325499E-4</v>
      </c>
      <c r="I1954" s="1">
        <v>4.0473107148823902E-4</v>
      </c>
      <c r="J1954" s="1">
        <v>4.8166342391988798E-4</v>
      </c>
      <c r="K1954" s="1">
        <v>1.4731132607181999E-3</v>
      </c>
      <c r="L1954" s="1">
        <v>3.3542129178242299E-3</v>
      </c>
      <c r="M1954" s="1">
        <v>0.66997869518499598</v>
      </c>
      <c r="N1954" s="1">
        <v>1.66360197979768E-4</v>
      </c>
      <c r="O1954" s="1">
        <v>1.53051382141387E-4</v>
      </c>
      <c r="P1954" s="1">
        <v>6.1842506354601396E-6</v>
      </c>
      <c r="Q1954" s="1">
        <v>5.4682760443768498E-6</v>
      </c>
      <c r="R1954" s="1">
        <v>21736.7209156264</v>
      </c>
      <c r="S1954" s="1">
        <v>4597.5035534807803</v>
      </c>
      <c r="T1954" s="1">
        <v>4.9518241609514</v>
      </c>
      <c r="U1954" s="1">
        <v>1033396.25856476</v>
      </c>
      <c r="V1954" s="1">
        <f t="shared" si="121"/>
        <v>0.12968455693297265</v>
      </c>
      <c r="W1954" s="1">
        <f t="shared" si="122"/>
        <v>1.074762099453807</v>
      </c>
      <c r="X1954" s="1">
        <f t="shared" si="123"/>
        <v>928.44644802521748</v>
      </c>
    </row>
    <row r="1955" spans="1:24" hidden="1" x14ac:dyDescent="0.3">
      <c r="A1955" s="18" t="str">
        <f t="shared" si="120"/>
        <v>ConstMin - Graders_2008_175</v>
      </c>
      <c r="B1955" s="1" t="s">
        <v>40</v>
      </c>
      <c r="C1955" s="1">
        <v>2020</v>
      </c>
      <c r="D1955" s="1" t="s">
        <v>88</v>
      </c>
      <c r="E1955" s="1">
        <v>2008</v>
      </c>
      <c r="F1955" s="1">
        <v>175</v>
      </c>
      <c r="G1955" s="1" t="s">
        <v>5</v>
      </c>
      <c r="H1955" s="1">
        <v>1.11840727920416E-4</v>
      </c>
      <c r="I1955" s="1">
        <v>1.3532728078370399E-4</v>
      </c>
      <c r="J1955" s="1">
        <v>1.6105064820539901E-4</v>
      </c>
      <c r="K1955" s="1">
        <v>1.53441643203278E-3</v>
      </c>
      <c r="L1955" s="1">
        <v>1.18702670929081E-3</v>
      </c>
      <c r="M1955" s="1">
        <v>0.232646294460328</v>
      </c>
      <c r="N1955" s="1">
        <v>7.7153650168623202E-5</v>
      </c>
      <c r="O1955" s="1">
        <v>7.0981358155133403E-5</v>
      </c>
      <c r="P1955" s="1">
        <v>2.1475751434627601E-6</v>
      </c>
      <c r="Q1955" s="1">
        <v>1.8988277805746899E-6</v>
      </c>
      <c r="R1955" s="1">
        <v>7547.9528096672502</v>
      </c>
      <c r="S1955" s="1">
        <v>2484.2643326203902</v>
      </c>
      <c r="T1955" s="1">
        <v>3.4281859575817402</v>
      </c>
      <c r="U1955" s="1">
        <v>355060.00635839102</v>
      </c>
      <c r="V1955" s="1">
        <f t="shared" si="121"/>
        <v>0.12620373252259454</v>
      </c>
      <c r="W1955" s="1">
        <f t="shared" si="122"/>
        <v>1.1069992720533011</v>
      </c>
      <c r="X1955" s="1">
        <f t="shared" si="123"/>
        <v>724.65856968062576</v>
      </c>
    </row>
    <row r="1956" spans="1:24" hidden="1" x14ac:dyDescent="0.3">
      <c r="A1956" s="18" t="str">
        <f t="shared" si="120"/>
        <v>ConstMin - Graders_2008_300</v>
      </c>
      <c r="B1956" s="1" t="s">
        <v>40</v>
      </c>
      <c r="C1956" s="1">
        <v>2020</v>
      </c>
      <c r="D1956" s="1" t="s">
        <v>88</v>
      </c>
      <c r="E1956" s="1">
        <v>2008</v>
      </c>
      <c r="F1956" s="1">
        <v>300</v>
      </c>
      <c r="G1956" s="1" t="s">
        <v>5</v>
      </c>
      <c r="H1956" s="1">
        <v>6.4158155336486804E-4</v>
      </c>
      <c r="I1956" s="1">
        <v>7.7631367957148995E-4</v>
      </c>
      <c r="J1956" s="1">
        <v>9.2387743684540905E-4</v>
      </c>
      <c r="K1956" s="1">
        <v>2.8595980705876599E-3</v>
      </c>
      <c r="L1956" s="1">
        <v>5.4059936634438402E-3</v>
      </c>
      <c r="M1956" s="1">
        <v>1.3345904820169701</v>
      </c>
      <c r="N1956" s="1">
        <v>1.85943053358928E-4</v>
      </c>
      <c r="O1956" s="1">
        <v>1.7106760909021401E-4</v>
      </c>
      <c r="P1956" s="1">
        <v>1.231970340439E-5</v>
      </c>
      <c r="Q1956" s="1">
        <v>1.0892748104253701E-5</v>
      </c>
      <c r="R1956" s="1">
        <v>43299.3184003321</v>
      </c>
      <c r="S1956" s="1">
        <v>8405.9015944322</v>
      </c>
      <c r="T1956" s="1">
        <v>8.7609196693755695</v>
      </c>
      <c r="U1956" s="1">
        <v>2049902.3979974401</v>
      </c>
      <c r="V1956" s="1">
        <f t="shared" si="121"/>
        <v>0.12539859085520494</v>
      </c>
      <c r="W1956" s="1">
        <f t="shared" si="122"/>
        <v>0.87323462848447342</v>
      </c>
      <c r="X1956" s="1">
        <f t="shared" si="123"/>
        <v>959.4770767977293</v>
      </c>
    </row>
    <row r="1957" spans="1:24" hidden="1" x14ac:dyDescent="0.3">
      <c r="A1957" s="18" t="str">
        <f t="shared" si="120"/>
        <v>ConstMin - Graders_2009_50</v>
      </c>
      <c r="B1957" s="1" t="s">
        <v>40</v>
      </c>
      <c r="C1957" s="1">
        <v>2020</v>
      </c>
      <c r="D1957" s="1" t="s">
        <v>88</v>
      </c>
      <c r="E1957" s="1">
        <v>2009</v>
      </c>
      <c r="F1957" s="1">
        <v>50</v>
      </c>
      <c r="G1957" s="1" t="s">
        <v>5</v>
      </c>
      <c r="H1957" s="1">
        <v>2.66010221044087E-7</v>
      </c>
      <c r="I1957" s="1">
        <v>3.2187236746334599E-7</v>
      </c>
      <c r="J1957" s="1">
        <v>3.8305471830348602E-7</v>
      </c>
      <c r="K1957" s="1">
        <v>4.1084600453438602E-6</v>
      </c>
      <c r="L1957" s="1">
        <v>4.1886384331906696E-6</v>
      </c>
      <c r="M1957" s="1">
        <v>4.5087022543771702E-4</v>
      </c>
      <c r="N1957" s="1">
        <v>1.68550036444164E-7</v>
      </c>
      <c r="O1957" s="1">
        <v>1.5506603352863099E-7</v>
      </c>
      <c r="P1957" s="1">
        <v>4.1605385212891699E-9</v>
      </c>
      <c r="Q1957" s="1">
        <v>3.6799421692104399E-9</v>
      </c>
      <c r="R1957" s="1">
        <v>14.6279879195249</v>
      </c>
      <c r="S1957" s="1">
        <v>22.1998993294707</v>
      </c>
      <c r="T1957" s="1">
        <v>9.5227387710603906E-2</v>
      </c>
      <c r="U1957" s="1">
        <v>621.597181225182</v>
      </c>
      <c r="V1957" s="1">
        <f t="shared" si="121"/>
        <v>0.17146017343005543</v>
      </c>
      <c r="W1957" s="1">
        <f t="shared" si="122"/>
        <v>2.2312715995182559</v>
      </c>
      <c r="X1957" s="1">
        <f t="shared" si="123"/>
        <v>233.12515299628095</v>
      </c>
    </row>
    <row r="1958" spans="1:24" hidden="1" x14ac:dyDescent="0.3">
      <c r="A1958" s="18" t="str">
        <f t="shared" si="120"/>
        <v>ConstMin - Graders_2009_175</v>
      </c>
      <c r="B1958" s="1" t="s">
        <v>40</v>
      </c>
      <c r="C1958" s="1">
        <v>2020</v>
      </c>
      <c r="D1958" s="1" t="s">
        <v>88</v>
      </c>
      <c r="E1958" s="1">
        <v>2009</v>
      </c>
      <c r="F1958" s="1">
        <v>175</v>
      </c>
      <c r="G1958" s="1" t="s">
        <v>5</v>
      </c>
      <c r="H1958" s="1">
        <v>4.8831330800353798E-5</v>
      </c>
      <c r="I1958" s="1">
        <v>5.9085910268428099E-5</v>
      </c>
      <c r="J1958" s="1">
        <v>7.0317116352509493E-5</v>
      </c>
      <c r="K1958" s="1">
        <v>6.8824824103999203E-4</v>
      </c>
      <c r="L1958" s="1">
        <v>5.1740039093080205E-4</v>
      </c>
      <c r="M1958" s="1">
        <v>0.10590763946925601</v>
      </c>
      <c r="N1958" s="1">
        <v>3.5951581745775598E-5</v>
      </c>
      <c r="O1958" s="1">
        <v>3.3075455206113598E-5</v>
      </c>
      <c r="P1958" s="1">
        <v>9.7770370825987191E-7</v>
      </c>
      <c r="Q1958" s="1">
        <v>8.6440391610710303E-7</v>
      </c>
      <c r="R1958" s="1">
        <v>3436.0567261625501</v>
      </c>
      <c r="S1958" s="1">
        <v>1119.7671709630599</v>
      </c>
      <c r="T1958" s="1">
        <v>1.9997751419226799</v>
      </c>
      <c r="U1958" s="1">
        <v>160691.581355059</v>
      </c>
      <c r="V1958" s="1">
        <f t="shared" si="121"/>
        <v>0.12175292587060292</v>
      </c>
      <c r="W1958" s="1">
        <f t="shared" si="122"/>
        <v>1.0661596166705687</v>
      </c>
      <c r="X1958" s="1">
        <f t="shared" si="123"/>
        <v>559.94653973269317</v>
      </c>
    </row>
    <row r="1959" spans="1:24" hidden="1" x14ac:dyDescent="0.3">
      <c r="A1959" s="18" t="str">
        <f t="shared" si="120"/>
        <v>ConstMin - Graders_2009_300</v>
      </c>
      <c r="B1959" s="1" t="s">
        <v>40</v>
      </c>
      <c r="C1959" s="1">
        <v>2020</v>
      </c>
      <c r="D1959" s="1" t="s">
        <v>88</v>
      </c>
      <c r="E1959" s="1">
        <v>2009</v>
      </c>
      <c r="F1959" s="1">
        <v>300</v>
      </c>
      <c r="G1959" s="1" t="s">
        <v>5</v>
      </c>
      <c r="H1959" s="1">
        <v>3.9340118776246002E-4</v>
      </c>
      <c r="I1959" s="1">
        <v>4.76015437192577E-4</v>
      </c>
      <c r="J1959" s="1">
        <v>5.66497710377943E-4</v>
      </c>
      <c r="K1959" s="1">
        <v>1.8056476621511001E-3</v>
      </c>
      <c r="L1959" s="1">
        <v>4.2170785604316004E-3</v>
      </c>
      <c r="M1959" s="1">
        <v>0.85322661654804099</v>
      </c>
      <c r="N1959" s="1">
        <v>2.10743020301958E-4</v>
      </c>
      <c r="O1959" s="1">
        <v>1.9388357867780199E-4</v>
      </c>
      <c r="P1959" s="1">
        <v>7.8767011630657395E-6</v>
      </c>
      <c r="Q1959" s="1">
        <v>6.9639209443907296E-6</v>
      </c>
      <c r="R1959" s="1">
        <v>27681.997912736399</v>
      </c>
      <c r="S1959" s="1">
        <v>5143.2599302981098</v>
      </c>
      <c r="T1959" s="1">
        <v>5.4279610995044196</v>
      </c>
      <c r="U1959" s="1">
        <v>1303941.7445219301</v>
      </c>
      <c r="V1959" s="1">
        <f t="shared" si="121"/>
        <v>0.12087916426520168</v>
      </c>
      <c r="W1959" s="1">
        <f t="shared" si="122"/>
        <v>1.0708831945285087</v>
      </c>
      <c r="X1959" s="1">
        <f t="shared" si="123"/>
        <v>947.54915077923022</v>
      </c>
    </row>
    <row r="1960" spans="1:24" hidden="1" x14ac:dyDescent="0.3">
      <c r="A1960" s="18" t="str">
        <f t="shared" si="120"/>
        <v>ConstMin - Graders_2009_9999</v>
      </c>
      <c r="B1960" s="1" t="s">
        <v>40</v>
      </c>
      <c r="C1960" s="1">
        <v>2020</v>
      </c>
      <c r="D1960" s="1" t="s">
        <v>88</v>
      </c>
      <c r="E1960" s="1">
        <v>2009</v>
      </c>
      <c r="F1960" s="1">
        <v>9999</v>
      </c>
      <c r="G1960" s="1" t="s">
        <v>5</v>
      </c>
      <c r="H1960" s="1">
        <v>6.2485876121132303E-5</v>
      </c>
      <c r="I1960" s="1">
        <v>7.5607910106570005E-5</v>
      </c>
      <c r="J1960" s="1">
        <v>8.9979661614430505E-5</v>
      </c>
      <c r="K1960" s="1">
        <v>2.7519832541244302E-4</v>
      </c>
      <c r="L1960" s="1">
        <v>1.1556932653708401E-3</v>
      </c>
      <c r="M1960" s="1">
        <v>0.13290284702046701</v>
      </c>
      <c r="N1960" s="1">
        <v>3.3254934307713103E-5</v>
      </c>
      <c r="O1960" s="1">
        <v>3.0594539563095997E-5</v>
      </c>
      <c r="P1960" s="1">
        <v>1.2268781530659399E-6</v>
      </c>
      <c r="Q1960" s="1">
        <v>1.0847351711546999E-6</v>
      </c>
      <c r="R1960" s="1">
        <v>4311.8865052543197</v>
      </c>
      <c r="S1960" s="1">
        <v>103.88278250824099</v>
      </c>
      <c r="T1960" s="1">
        <v>9.5227387710603906E-2</v>
      </c>
      <c r="U1960" s="1">
        <v>204025.78484618501</v>
      </c>
      <c r="V1960" s="1">
        <f t="shared" si="121"/>
        <v>0.12270740655718612</v>
      </c>
      <c r="W1960" s="1">
        <f t="shared" si="122"/>
        <v>1.8756254890444171</v>
      </c>
      <c r="X1960" s="1">
        <f t="shared" si="123"/>
        <v>1090.8918642601102</v>
      </c>
    </row>
    <row r="1961" spans="1:24" hidden="1" x14ac:dyDescent="0.3">
      <c r="A1961" s="18" t="str">
        <f t="shared" si="120"/>
        <v>ConstMin - Graders_2010_100</v>
      </c>
      <c r="B1961" s="1" t="s">
        <v>40</v>
      </c>
      <c r="C1961" s="1">
        <v>2020</v>
      </c>
      <c r="D1961" s="1" t="s">
        <v>88</v>
      </c>
      <c r="E1961" s="1">
        <v>2010</v>
      </c>
      <c r="F1961" s="1">
        <v>100</v>
      </c>
      <c r="G1961" s="1" t="s">
        <v>5</v>
      </c>
      <c r="H1961" s="1">
        <v>2.3318890657498801E-6</v>
      </c>
      <c r="I1961" s="1">
        <v>2.82158576955735E-6</v>
      </c>
      <c r="J1961" s="1">
        <v>3.35792025467983E-6</v>
      </c>
      <c r="K1961" s="1">
        <v>3.7836997195788998E-5</v>
      </c>
      <c r="L1961" s="1">
        <v>3.0702630346829697E-5</v>
      </c>
      <c r="M1961" s="1">
        <v>5.2964044081215801E-3</v>
      </c>
      <c r="N1961" s="1">
        <v>2.21872680547208E-6</v>
      </c>
      <c r="O1961" s="1">
        <v>2.0412286610343101E-6</v>
      </c>
      <c r="P1961" s="1">
        <v>4.8897928652683397E-8</v>
      </c>
      <c r="Q1961" s="1">
        <v>4.3228540779593198E-8</v>
      </c>
      <c r="R1961" s="1">
        <v>171.83600807462</v>
      </c>
      <c r="S1961" s="1">
        <v>86.781424651567605</v>
      </c>
      <c r="T1961" s="1">
        <v>0.38090955084241501</v>
      </c>
      <c r="U1961" s="1">
        <v>8092.3678487586803</v>
      </c>
      <c r="V1961" s="1">
        <f t="shared" si="121"/>
        <v>0.11545327081179617</v>
      </c>
      <c r="W1961" s="1">
        <f t="shared" si="122"/>
        <v>1.2562861403369978</v>
      </c>
      <c r="X1961" s="1">
        <f t="shared" si="123"/>
        <v>227.82685406454851</v>
      </c>
    </row>
    <row r="1962" spans="1:24" hidden="1" x14ac:dyDescent="0.3">
      <c r="A1962" s="18" t="str">
        <f t="shared" si="120"/>
        <v>ConstMin - Graders_2010_175</v>
      </c>
      <c r="B1962" s="1" t="s">
        <v>40</v>
      </c>
      <c r="C1962" s="1">
        <v>2020</v>
      </c>
      <c r="D1962" s="1" t="s">
        <v>88</v>
      </c>
      <c r="E1962" s="1">
        <v>2010</v>
      </c>
      <c r="F1962" s="1">
        <v>175</v>
      </c>
      <c r="G1962" s="1" t="s">
        <v>5</v>
      </c>
      <c r="H1962" s="1">
        <v>2.5508573067026798E-6</v>
      </c>
      <c r="I1962" s="1">
        <v>3.0865373411102399E-6</v>
      </c>
      <c r="J1962" s="1">
        <v>3.6732345216518499E-6</v>
      </c>
      <c r="K1962" s="1">
        <v>3.6610458629935601E-5</v>
      </c>
      <c r="L1962" s="1">
        <v>2.8452375522205001E-5</v>
      </c>
      <c r="M1962" s="1">
        <v>5.7937455439650599E-3</v>
      </c>
      <c r="N1962" s="1">
        <v>2.0115161471367399E-6</v>
      </c>
      <c r="O1962" s="1">
        <v>1.8505948553658001E-6</v>
      </c>
      <c r="P1962" s="1">
        <v>5.3489525045743699E-8</v>
      </c>
      <c r="Q1962" s="1">
        <v>4.7287772272417098E-8</v>
      </c>
      <c r="R1962" s="1">
        <v>187.97169350369899</v>
      </c>
      <c r="S1962" s="1">
        <v>66.599697988412302</v>
      </c>
      <c r="T1962" s="1">
        <v>0.28568216313181199</v>
      </c>
      <c r="U1962" s="1">
        <v>8879.9597317883108</v>
      </c>
      <c r="V1962" s="1">
        <f t="shared" si="121"/>
        <v>0.11509306076289977</v>
      </c>
      <c r="W1962" s="1">
        <f t="shared" si="122"/>
        <v>1.0609529783456533</v>
      </c>
      <c r="X1962" s="1">
        <f t="shared" si="123"/>
        <v>233.12515299628143</v>
      </c>
    </row>
    <row r="1963" spans="1:24" hidden="1" x14ac:dyDescent="0.3">
      <c r="A1963" s="18" t="str">
        <f t="shared" si="120"/>
        <v>ConstMin - Graders_2010_300</v>
      </c>
      <c r="B1963" s="1" t="s">
        <v>40</v>
      </c>
      <c r="C1963" s="1">
        <v>2020</v>
      </c>
      <c r="D1963" s="1" t="s">
        <v>88</v>
      </c>
      <c r="E1963" s="1">
        <v>2010</v>
      </c>
      <c r="F1963" s="1">
        <v>300</v>
      </c>
      <c r="G1963" s="1" t="s">
        <v>5</v>
      </c>
      <c r="H1963" s="1">
        <v>8.8668986131607699E-5</v>
      </c>
      <c r="I1963" s="1">
        <v>1.0728947321924499E-4</v>
      </c>
      <c r="J1963" s="1">
        <v>1.2768334002951501E-4</v>
      </c>
      <c r="K1963" s="1">
        <v>4.2697741155531998E-4</v>
      </c>
      <c r="L1963" s="1">
        <v>9.8837308486960209E-4</v>
      </c>
      <c r="M1963" s="1">
        <v>0.20139328920438901</v>
      </c>
      <c r="N1963" s="1">
        <v>4.8736373600328397E-5</v>
      </c>
      <c r="O1963" s="1">
        <v>4.4837463712302102E-5</v>
      </c>
      <c r="P1963" s="1">
        <v>1.8593207632606E-6</v>
      </c>
      <c r="Q1963" s="1">
        <v>1.6437449530399299E-6</v>
      </c>
      <c r="R1963" s="1">
        <v>6533.9834731716001</v>
      </c>
      <c r="S1963" s="1">
        <v>1317.76053149002</v>
      </c>
      <c r="T1963" s="1">
        <v>1.14272865252724</v>
      </c>
      <c r="U1963" s="1">
        <v>308547.43112401897</v>
      </c>
      <c r="V1963" s="1">
        <f t="shared" si="121"/>
        <v>0.11513935140242929</v>
      </c>
      <c r="W1963" s="1">
        <f t="shared" si="122"/>
        <v>1.0606878058106755</v>
      </c>
      <c r="X1963" s="1">
        <f t="shared" si="123"/>
        <v>1153.1701148611985</v>
      </c>
    </row>
    <row r="1964" spans="1:24" hidden="1" x14ac:dyDescent="0.3">
      <c r="A1964" s="18" t="str">
        <f t="shared" si="120"/>
        <v>ConstMin - Graders_2011_175</v>
      </c>
      <c r="B1964" s="1" t="s">
        <v>40</v>
      </c>
      <c r="C1964" s="1">
        <v>2020</v>
      </c>
      <c r="D1964" s="1" t="s">
        <v>88</v>
      </c>
      <c r="E1964" s="1">
        <v>2011</v>
      </c>
      <c r="F1964" s="1">
        <v>175</v>
      </c>
      <c r="G1964" s="1" t="s">
        <v>5</v>
      </c>
      <c r="H1964" s="1">
        <v>3.4171179432597397E-5</v>
      </c>
      <c r="I1964" s="1">
        <v>4.1347127113442801E-5</v>
      </c>
      <c r="J1964" s="1">
        <v>4.9206498382940199E-5</v>
      </c>
      <c r="K1964" s="1">
        <v>5.2560915735209198E-4</v>
      </c>
      <c r="L1964" s="1">
        <v>4.1602227321609601E-4</v>
      </c>
      <c r="M1964" s="1">
        <v>8.1682373974691302E-2</v>
      </c>
      <c r="N1964" s="1">
        <v>3.0940647496097597E-5</v>
      </c>
      <c r="O1964" s="1">
        <v>2.8465395696409801E-5</v>
      </c>
      <c r="P1964" s="1">
        <v>7.5416891960741604E-7</v>
      </c>
      <c r="Q1964" s="1">
        <v>6.6668055576051201E-7</v>
      </c>
      <c r="R1964" s="1">
        <v>2650.0946665526899</v>
      </c>
      <c r="S1964" s="1">
        <v>976.052033198598</v>
      </c>
      <c r="T1964" s="1">
        <v>2.1902299173438902</v>
      </c>
      <c r="U1964" s="1">
        <v>127406.203898099</v>
      </c>
      <c r="V1964" s="1">
        <f t="shared" si="121"/>
        <v>0.10745914083121863</v>
      </c>
      <c r="W1964" s="1">
        <f t="shared" si="122"/>
        <v>1.0812213367036461</v>
      </c>
      <c r="X1964" s="1">
        <f t="shared" si="123"/>
        <v>445.63907445035011</v>
      </c>
    </row>
    <row r="1965" spans="1:24" hidden="1" x14ac:dyDescent="0.3">
      <c r="A1965" s="18" t="str">
        <f t="shared" si="120"/>
        <v>ConstMin - Graders_2011_300</v>
      </c>
      <c r="B1965" s="1" t="s">
        <v>40</v>
      </c>
      <c r="C1965" s="1">
        <v>2020</v>
      </c>
      <c r="D1965" s="1" t="s">
        <v>88</v>
      </c>
      <c r="E1965" s="1">
        <v>2011</v>
      </c>
      <c r="F1965" s="1">
        <v>300</v>
      </c>
      <c r="G1965" s="1" t="s">
        <v>5</v>
      </c>
      <c r="H1965" s="1">
        <v>2.6433569848986601E-5</v>
      </c>
      <c r="I1965" s="1">
        <v>3.1984619517273802E-5</v>
      </c>
      <c r="J1965" s="1">
        <v>3.8064340582540699E-5</v>
      </c>
      <c r="K1965" s="1">
        <v>1.8302159271133E-4</v>
      </c>
      <c r="L1965" s="1">
        <v>2.36574587588353E-4</v>
      </c>
      <c r="M1965" s="1">
        <v>8.7568100441237695E-2</v>
      </c>
      <c r="N1965" s="1">
        <v>1.8512668301155401E-6</v>
      </c>
      <c r="O1965" s="1">
        <v>1.7031654837063E-6</v>
      </c>
      <c r="P1965" s="1">
        <v>8.0881750790394305E-7</v>
      </c>
      <c r="Q1965" s="1">
        <v>7.1471906395797597E-7</v>
      </c>
      <c r="R1965" s="1">
        <v>2841.0505797906599</v>
      </c>
      <c r="S1965" s="1">
        <v>635.08707220529095</v>
      </c>
      <c r="T1965" s="1">
        <v>0.95227387710603995</v>
      </c>
      <c r="U1965" s="1">
        <v>136662.42094280099</v>
      </c>
      <c r="V1965" s="1">
        <f t="shared" si="121"/>
        <v>7.7496248546747901E-2</v>
      </c>
      <c r="W1965" s="1">
        <f t="shared" si="122"/>
        <v>0.57320184877265801</v>
      </c>
      <c r="X1965" s="1">
        <f t="shared" si="123"/>
        <v>666.9164065860133</v>
      </c>
    </row>
    <row r="1966" spans="1:24" hidden="1" x14ac:dyDescent="0.3">
      <c r="A1966" s="18" t="str">
        <f t="shared" si="120"/>
        <v>ConstMin - Graders_2012_100</v>
      </c>
      <c r="B1966" s="1" t="s">
        <v>40</v>
      </c>
      <c r="C1966" s="1">
        <v>2020</v>
      </c>
      <c r="D1966" s="1" t="s">
        <v>88</v>
      </c>
      <c r="E1966" s="1">
        <v>2012</v>
      </c>
      <c r="F1966" s="1">
        <v>100</v>
      </c>
      <c r="G1966" s="1" t="s">
        <v>5</v>
      </c>
      <c r="H1966" s="1">
        <v>5.6070941388968603E-6</v>
      </c>
      <c r="I1966" s="1">
        <v>6.7845839080652002E-6</v>
      </c>
      <c r="J1966" s="1">
        <v>8.0742155600114801E-6</v>
      </c>
      <c r="K1966" s="1">
        <v>1.07529551734223E-4</v>
      </c>
      <c r="L1966" s="1">
        <v>7.7505207890970901E-5</v>
      </c>
      <c r="M1966" s="1">
        <v>1.5491140638207199E-2</v>
      </c>
      <c r="N1966" s="1">
        <v>2.5660524205055602E-6</v>
      </c>
      <c r="O1966" s="1">
        <v>2.36076822686511E-6</v>
      </c>
      <c r="P1966" s="1">
        <v>1.4305506468021899E-7</v>
      </c>
      <c r="Q1966" s="1">
        <v>1.2643660740374899E-7</v>
      </c>
      <c r="R1966" s="1">
        <v>502.592997564575</v>
      </c>
      <c r="S1966" s="1">
        <v>253.54621865764</v>
      </c>
      <c r="T1966" s="1">
        <v>0.85704648939543504</v>
      </c>
      <c r="U1966" s="1">
        <v>24565.811407718</v>
      </c>
      <c r="V1966" s="1">
        <f t="shared" si="121"/>
        <v>9.1449367316647948E-2</v>
      </c>
      <c r="W1966" s="1">
        <f t="shared" si="122"/>
        <v>1.0446922495790654</v>
      </c>
      <c r="X1966" s="1">
        <f t="shared" si="123"/>
        <v>295.83718245726993</v>
      </c>
    </row>
    <row r="1967" spans="1:24" hidden="1" x14ac:dyDescent="0.3">
      <c r="A1967" s="18" t="str">
        <f t="shared" si="120"/>
        <v>ConstMin - Graders_2012_175</v>
      </c>
      <c r="B1967" s="1" t="s">
        <v>40</v>
      </c>
      <c r="C1967" s="1">
        <v>2020</v>
      </c>
      <c r="D1967" s="1" t="s">
        <v>88</v>
      </c>
      <c r="E1967" s="1">
        <v>2012</v>
      </c>
      <c r="F1967" s="1">
        <v>175</v>
      </c>
      <c r="G1967" s="1" t="s">
        <v>5</v>
      </c>
      <c r="H1967" s="1">
        <v>3.57792424151564E-5</v>
      </c>
      <c r="I1967" s="1">
        <v>4.3292883322339202E-5</v>
      </c>
      <c r="J1967" s="1">
        <v>5.1522109077825201E-5</v>
      </c>
      <c r="K1967" s="1">
        <v>6.3230947957296495E-4</v>
      </c>
      <c r="L1967" s="1">
        <v>4.6011437401633301E-4</v>
      </c>
      <c r="M1967" s="1">
        <v>0.102974910105346</v>
      </c>
      <c r="N1967" s="1">
        <v>2.29255076712267E-6</v>
      </c>
      <c r="O1967" s="1">
        <v>2.10914670575286E-6</v>
      </c>
      <c r="P1967" s="1">
        <v>9.5098073355472905E-7</v>
      </c>
      <c r="Q1967" s="1">
        <v>8.4046737328780799E-7</v>
      </c>
      <c r="R1967" s="1">
        <v>3340.90755177458</v>
      </c>
      <c r="S1967" s="1">
        <v>1117.8552179107601</v>
      </c>
      <c r="T1967" s="1">
        <v>2.2854573050544902</v>
      </c>
      <c r="U1967" s="1">
        <v>158782.01824407501</v>
      </c>
      <c r="V1967" s="1">
        <f t="shared" si="121"/>
        <v>9.0282545153778093E-2</v>
      </c>
      <c r="W1967" s="1">
        <f t="shared" si="122"/>
        <v>0.95951790595100106</v>
      </c>
      <c r="X1967" s="1">
        <f t="shared" si="123"/>
        <v>489.11664875056942</v>
      </c>
    </row>
    <row r="1968" spans="1:24" hidden="1" x14ac:dyDescent="0.3">
      <c r="A1968" s="18" t="str">
        <f t="shared" si="120"/>
        <v>ConstMin - Graders_2012_300</v>
      </c>
      <c r="B1968" s="1" t="s">
        <v>40</v>
      </c>
      <c r="C1968" s="1">
        <v>2020</v>
      </c>
      <c r="D1968" s="1" t="s">
        <v>88</v>
      </c>
      <c r="E1968" s="1">
        <v>2012</v>
      </c>
      <c r="F1968" s="1">
        <v>300</v>
      </c>
      <c r="G1968" s="1" t="s">
        <v>5</v>
      </c>
      <c r="H1968" s="1">
        <v>2.7962572850994201E-5</v>
      </c>
      <c r="I1968" s="1">
        <v>3.3834713149702901E-5</v>
      </c>
      <c r="J1968" s="1">
        <v>4.0266104905431601E-5</v>
      </c>
      <c r="K1968" s="1">
        <v>2.0250503558579599E-4</v>
      </c>
      <c r="L1968" s="1">
        <v>2.63004947663837E-4</v>
      </c>
      <c r="M1968" s="1">
        <v>9.8123721865795294E-2</v>
      </c>
      <c r="N1968" s="1">
        <v>2.03423353210611E-6</v>
      </c>
      <c r="O1968" s="1">
        <v>1.8714948495376199E-6</v>
      </c>
      <c r="P1968" s="1">
        <v>9.0636359258524098E-7</v>
      </c>
      <c r="Q1968" s="1">
        <v>8.0087262702535196E-7</v>
      </c>
      <c r="R1968" s="1">
        <v>3183.5160919712498</v>
      </c>
      <c r="S1968" s="1">
        <v>682.99211812678095</v>
      </c>
      <c r="T1968" s="1">
        <v>1.14272865252724</v>
      </c>
      <c r="U1968" s="1">
        <v>154174.86640898799</v>
      </c>
      <c r="V1968" s="1">
        <f t="shared" si="121"/>
        <v>7.2667048143541746E-2</v>
      </c>
      <c r="W1968" s="1">
        <f t="shared" si="122"/>
        <v>0.5648575505669845</v>
      </c>
      <c r="X1968" s="1">
        <f t="shared" si="123"/>
        <v>597.68530054469784</v>
      </c>
    </row>
    <row r="1969" spans="1:24" hidden="1" x14ac:dyDescent="0.3">
      <c r="A1969" s="18" t="str">
        <f t="shared" si="120"/>
        <v>ConstMin - Graders_2013_50</v>
      </c>
      <c r="B1969" s="1" t="s">
        <v>40</v>
      </c>
      <c r="C1969" s="1">
        <v>2020</v>
      </c>
      <c r="D1969" s="1" t="s">
        <v>88</v>
      </c>
      <c r="E1969" s="1">
        <v>2013</v>
      </c>
      <c r="F1969" s="1">
        <v>50</v>
      </c>
      <c r="G1969" s="1" t="s">
        <v>5</v>
      </c>
      <c r="H1969" s="1">
        <v>5.5606173540628005E-7</v>
      </c>
      <c r="I1969" s="1">
        <v>6.7283469984159904E-7</v>
      </c>
      <c r="J1969" s="1">
        <v>8.0072889898504301E-7</v>
      </c>
      <c r="K1969" s="1">
        <v>9.5053412866441901E-6</v>
      </c>
      <c r="L1969" s="1">
        <v>6.4617280123164404E-6</v>
      </c>
      <c r="M1969" s="1">
        <v>1.20768810385102E-3</v>
      </c>
      <c r="N1969" s="1">
        <v>3.2010214733228303E-8</v>
      </c>
      <c r="O1969" s="1">
        <v>2.9449397554570101E-8</v>
      </c>
      <c r="P1969" s="1">
        <v>1.11489935798677E-8</v>
      </c>
      <c r="Q1969" s="1">
        <v>9.8569879532422606E-9</v>
      </c>
      <c r="R1969" s="1">
        <v>39.182110498727504</v>
      </c>
      <c r="S1969" s="1">
        <v>44.399798658941499</v>
      </c>
      <c r="T1969" s="1">
        <v>0.19045477542120701</v>
      </c>
      <c r="U1969" s="1">
        <v>1664.9924497103</v>
      </c>
      <c r="V1969" s="1">
        <f t="shared" si="121"/>
        <v>0.13380881150897639</v>
      </c>
      <c r="W1969" s="1">
        <f t="shared" si="122"/>
        <v>1.2850647355522518</v>
      </c>
      <c r="X1969" s="1">
        <f t="shared" si="123"/>
        <v>233.12515299628245</v>
      </c>
    </row>
    <row r="1970" spans="1:24" hidden="1" x14ac:dyDescent="0.3">
      <c r="A1970" s="18" t="str">
        <f t="shared" si="120"/>
        <v>ConstMin - Graders_2013_100</v>
      </c>
      <c r="B1970" s="1" t="s">
        <v>40</v>
      </c>
      <c r="C1970" s="1">
        <v>2020</v>
      </c>
      <c r="D1970" s="1" t="s">
        <v>88</v>
      </c>
      <c r="E1970" s="1">
        <v>2013</v>
      </c>
      <c r="F1970" s="1">
        <v>100</v>
      </c>
      <c r="G1970" s="1" t="s">
        <v>5</v>
      </c>
      <c r="H1970" s="1">
        <v>4.9429596991920202E-6</v>
      </c>
      <c r="I1970" s="1">
        <v>5.9809812360223398E-6</v>
      </c>
      <c r="J1970" s="1">
        <v>7.1178619668365098E-6</v>
      </c>
      <c r="K1970" s="1">
        <v>9.9452466994259393E-5</v>
      </c>
      <c r="L1970" s="1">
        <v>7.2199162744327201E-5</v>
      </c>
      <c r="M1970" s="1">
        <v>1.45560090253771E-2</v>
      </c>
      <c r="N1970" s="1">
        <v>2.33941692943683E-6</v>
      </c>
      <c r="O1970" s="1">
        <v>2.15226357508188E-6</v>
      </c>
      <c r="P1970" s="1">
        <v>1.34429233206087E-7</v>
      </c>
      <c r="Q1970" s="1">
        <v>1.18804188890252E-7</v>
      </c>
      <c r="R1970" s="1">
        <v>472.25368224969702</v>
      </c>
      <c r="S1970" s="1">
        <v>253.97109711370601</v>
      </c>
      <c r="T1970" s="1">
        <v>0.95227387710603995</v>
      </c>
      <c r="U1970" s="1">
        <v>22603.427643119801</v>
      </c>
      <c r="V1970" s="1">
        <f t="shared" si="121"/>
        <v>8.7616669140754805E-2</v>
      </c>
      <c r="W1970" s="1">
        <f t="shared" si="122"/>
        <v>1.057660926322558</v>
      </c>
      <c r="X1970" s="1">
        <f t="shared" si="123"/>
        <v>266.69963675316194</v>
      </c>
    </row>
    <row r="1971" spans="1:24" hidden="1" x14ac:dyDescent="0.3">
      <c r="A1971" s="18" t="str">
        <f t="shared" si="120"/>
        <v>ConstMin - Graders_2013_175</v>
      </c>
      <c r="B1971" s="1" t="s">
        <v>40</v>
      </c>
      <c r="C1971" s="1">
        <v>2020</v>
      </c>
      <c r="D1971" s="1" t="s">
        <v>88</v>
      </c>
      <c r="E1971" s="1">
        <v>2013</v>
      </c>
      <c r="F1971" s="1">
        <v>175</v>
      </c>
      <c r="G1971" s="1" t="s">
        <v>5</v>
      </c>
      <c r="H1971" s="1">
        <v>3.9235279704620799E-5</v>
      </c>
      <c r="I1971" s="1">
        <v>4.7474688442591197E-5</v>
      </c>
      <c r="J1971" s="1">
        <v>5.6498802774654003E-5</v>
      </c>
      <c r="K1971" s="1">
        <v>7.2648437032570002E-4</v>
      </c>
      <c r="L1971" s="1">
        <v>5.3262879313945596E-4</v>
      </c>
      <c r="M1971" s="1">
        <v>0.12019175406677</v>
      </c>
      <c r="N1971" s="1">
        <v>2.6069779363297802E-6</v>
      </c>
      <c r="O1971" s="1">
        <v>2.3984197014234E-6</v>
      </c>
      <c r="P1971" s="1">
        <v>1.11005531296741E-6</v>
      </c>
      <c r="Q1971" s="1">
        <v>9.8098893922809794E-7</v>
      </c>
      <c r="R1971" s="1">
        <v>3899.4890931384002</v>
      </c>
      <c r="S1971" s="1">
        <v>1251.05461388759</v>
      </c>
      <c r="T1971" s="1">
        <v>3.71386812071355</v>
      </c>
      <c r="U1971" s="1">
        <v>180216.021046679</v>
      </c>
      <c r="V1971" s="1">
        <f t="shared" si="121"/>
        <v>8.7228283667851333E-2</v>
      </c>
      <c r="W1971" s="1">
        <f t="shared" si="122"/>
        <v>0.9786329722588053</v>
      </c>
      <c r="X1971" s="1">
        <f t="shared" si="123"/>
        <v>336.86026892285645</v>
      </c>
    </row>
    <row r="1972" spans="1:24" hidden="1" x14ac:dyDescent="0.3">
      <c r="A1972" s="18" t="str">
        <f t="shared" si="120"/>
        <v>ConstMin - Graders_2013_300</v>
      </c>
      <c r="B1972" s="1" t="s">
        <v>40</v>
      </c>
      <c r="C1972" s="1">
        <v>2020</v>
      </c>
      <c r="D1972" s="1" t="s">
        <v>88</v>
      </c>
      <c r="E1972" s="1">
        <v>2013</v>
      </c>
      <c r="F1972" s="1">
        <v>300</v>
      </c>
      <c r="G1972" s="1" t="s">
        <v>5</v>
      </c>
      <c r="H1972" s="1">
        <v>1.6230949097718801E-5</v>
      </c>
      <c r="I1972" s="1">
        <v>1.9639448408239701E-5</v>
      </c>
      <c r="J1972" s="1">
        <v>2.3372566700715E-5</v>
      </c>
      <c r="K1972" s="1">
        <v>1.25061769546568E-4</v>
      </c>
      <c r="L1972" s="1">
        <v>1.6143109889969E-4</v>
      </c>
      <c r="M1972" s="1">
        <v>6.0733504189806602E-2</v>
      </c>
      <c r="N1972" s="1">
        <v>1.2329831477243699E-6</v>
      </c>
      <c r="O1972" s="1">
        <v>1.1343444959064199E-6</v>
      </c>
      <c r="P1972" s="1">
        <v>5.6102443647695803E-7</v>
      </c>
      <c r="Q1972" s="1">
        <v>4.9569869674807896E-7</v>
      </c>
      <c r="R1972" s="1">
        <v>1970.43165743849</v>
      </c>
      <c r="S1972" s="1">
        <v>460.46202676198902</v>
      </c>
      <c r="T1972" s="1">
        <v>0.85704648939543504</v>
      </c>
      <c r="U1972" s="1">
        <v>91683.105773053903</v>
      </c>
      <c r="V1972" s="1">
        <f t="shared" si="121"/>
        <v>7.0929773025546733E-2</v>
      </c>
      <c r="W1972" s="1">
        <f t="shared" si="122"/>
        <v>0.58302407309034476</v>
      </c>
      <c r="X1972" s="1">
        <f t="shared" si="123"/>
        <v>537.26610220036173</v>
      </c>
    </row>
    <row r="1973" spans="1:24" hidden="1" x14ac:dyDescent="0.3">
      <c r="A1973" s="18" t="str">
        <f t="shared" si="120"/>
        <v>ConstMin - Graders_2013_600</v>
      </c>
      <c r="B1973" s="1" t="s">
        <v>40</v>
      </c>
      <c r="C1973" s="1">
        <v>2020</v>
      </c>
      <c r="D1973" s="1" t="s">
        <v>88</v>
      </c>
      <c r="E1973" s="1">
        <v>2013</v>
      </c>
      <c r="F1973" s="1">
        <v>600</v>
      </c>
      <c r="G1973" s="1" t="s">
        <v>5</v>
      </c>
      <c r="H1973" s="1">
        <v>4.9354321632775999E-6</v>
      </c>
      <c r="I1973" s="1">
        <v>5.9718729175658996E-6</v>
      </c>
      <c r="J1973" s="1">
        <v>7.1070223151197498E-6</v>
      </c>
      <c r="K1973" s="1">
        <v>3.6559365296073298E-5</v>
      </c>
      <c r="L1973" s="1">
        <v>4.9087224219978501E-5</v>
      </c>
      <c r="M1973" s="1">
        <v>1.84675639213886E-2</v>
      </c>
      <c r="N1973" s="1">
        <v>3.7491983046841101E-7</v>
      </c>
      <c r="O1973" s="1">
        <v>3.4492624403093802E-7</v>
      </c>
      <c r="P1973" s="1">
        <v>1.7059372384836199E-7</v>
      </c>
      <c r="Q1973" s="1">
        <v>1.50729774118329E-7</v>
      </c>
      <c r="R1973" s="1">
        <v>599.15977304304204</v>
      </c>
      <c r="S1973" s="1">
        <v>88.799597317883098</v>
      </c>
      <c r="T1973" s="1">
        <v>0.38090955084241501</v>
      </c>
      <c r="U1973" s="1">
        <v>28304.8716450752</v>
      </c>
      <c r="V1973" s="1">
        <f t="shared" si="121"/>
        <v>6.9861509972854841E-2</v>
      </c>
      <c r="W1973" s="1">
        <f t="shared" si="122"/>
        <v>0.57424323185054582</v>
      </c>
      <c r="X1973" s="1">
        <f t="shared" si="123"/>
        <v>233.12515299628211</v>
      </c>
    </row>
    <row r="1974" spans="1:24" hidden="1" x14ac:dyDescent="0.3">
      <c r="A1974" s="18" t="str">
        <f t="shared" si="120"/>
        <v>ConstMin - Graders_2014_50</v>
      </c>
      <c r="B1974" s="1" t="s">
        <v>40</v>
      </c>
      <c r="C1974" s="1">
        <v>2020</v>
      </c>
      <c r="D1974" s="1" t="s">
        <v>88</v>
      </c>
      <c r="E1974" s="1">
        <v>2014</v>
      </c>
      <c r="F1974" s="1">
        <v>50</v>
      </c>
      <c r="G1974" s="1" t="s">
        <v>5</v>
      </c>
      <c r="H1974" s="1">
        <v>2.7306524547770398E-7</v>
      </c>
      <c r="I1974" s="1">
        <v>3.3040894702802202E-7</v>
      </c>
      <c r="J1974" s="1">
        <v>3.93213953487894E-7</v>
      </c>
      <c r="K1974" s="1">
        <v>4.8442973077394699E-6</v>
      </c>
      <c r="L1974" s="1">
        <v>3.39984043842595E-6</v>
      </c>
      <c r="M1974" s="1">
        <v>6.4410032205388095E-4</v>
      </c>
      <c r="N1974" s="1">
        <v>1.6237828548488E-8</v>
      </c>
      <c r="O1974" s="1">
        <v>1.4938802264608999E-8</v>
      </c>
      <c r="P1974" s="1">
        <v>5.9468349396649396E-9</v>
      </c>
      <c r="Q1974" s="1">
        <v>5.2570602417292003E-9</v>
      </c>
      <c r="R1974" s="1">
        <v>20.897125599321299</v>
      </c>
      <c r="S1974" s="1">
        <v>22.1998993294707</v>
      </c>
      <c r="T1974" s="1">
        <v>9.5227387710603906E-2</v>
      </c>
      <c r="U1974" s="1">
        <v>887.99597317883104</v>
      </c>
      <c r="V1974" s="1">
        <f t="shared" si="121"/>
        <v>0.12320530359507373</v>
      </c>
      <c r="W1974" s="1">
        <f t="shared" si="122"/>
        <v>1.2677573569324456</v>
      </c>
      <c r="X1974" s="1">
        <f t="shared" si="123"/>
        <v>233.12515299628095</v>
      </c>
    </row>
    <row r="1975" spans="1:24" hidden="1" x14ac:dyDescent="0.3">
      <c r="A1975" s="18" t="str">
        <f t="shared" si="120"/>
        <v>ConstMin - Graders_2014_100</v>
      </c>
      <c r="B1975" s="1" t="s">
        <v>40</v>
      </c>
      <c r="C1975" s="1">
        <v>2020</v>
      </c>
      <c r="D1975" s="1" t="s">
        <v>88</v>
      </c>
      <c r="E1975" s="1">
        <v>2014</v>
      </c>
      <c r="F1975" s="1">
        <v>100</v>
      </c>
      <c r="G1975" s="1" t="s">
        <v>5</v>
      </c>
      <c r="H1975" s="1">
        <v>8.0288129217017201E-6</v>
      </c>
      <c r="I1975" s="1">
        <v>9.7148636352590907E-6</v>
      </c>
      <c r="J1975" s="1">
        <v>1.15614906072504E-5</v>
      </c>
      <c r="K1975" s="1">
        <v>1.7061172670830601E-4</v>
      </c>
      <c r="L1975" s="1">
        <v>1.2481556186379699E-4</v>
      </c>
      <c r="M1975" s="1">
        <v>2.5395011032252099E-2</v>
      </c>
      <c r="N1975" s="1">
        <v>6.7147039354098503E-7</v>
      </c>
      <c r="O1975" s="1">
        <v>6.1775276205770602E-7</v>
      </c>
      <c r="P1975" s="1">
        <v>2.3454860639725101E-7</v>
      </c>
      <c r="Q1975" s="1">
        <v>2.0727066617544499E-7</v>
      </c>
      <c r="R1975" s="1">
        <v>823.91316533564805</v>
      </c>
      <c r="S1975" s="1">
        <v>535.55929387173001</v>
      </c>
      <c r="T1975" s="1">
        <v>1.14272865252724</v>
      </c>
      <c r="U1975" s="1">
        <v>44853.090861757402</v>
      </c>
      <c r="V1975" s="1">
        <f t="shared" si="121"/>
        <v>7.1718786669835111E-2</v>
      </c>
      <c r="W1975" s="1">
        <f t="shared" si="122"/>
        <v>0.92143554356195845</v>
      </c>
      <c r="X1975" s="1">
        <f t="shared" si="123"/>
        <v>468.66707392633924</v>
      </c>
    </row>
    <row r="1976" spans="1:24" hidden="1" x14ac:dyDescent="0.3">
      <c r="A1976" s="18" t="str">
        <f t="shared" si="120"/>
        <v>ConstMin - Graders_2014_175</v>
      </c>
      <c r="B1976" s="1" t="s">
        <v>40</v>
      </c>
      <c r="C1976" s="1">
        <v>2020</v>
      </c>
      <c r="D1976" s="1" t="s">
        <v>88</v>
      </c>
      <c r="E1976" s="1">
        <v>2014</v>
      </c>
      <c r="F1976" s="1">
        <v>175</v>
      </c>
      <c r="G1976" s="1" t="s">
        <v>5</v>
      </c>
      <c r="H1976" s="1">
        <v>7.0141764927950399E-5</v>
      </c>
      <c r="I1976" s="1">
        <v>8.4871535562819998E-5</v>
      </c>
      <c r="J1976" s="1">
        <v>1.01004141496248E-4</v>
      </c>
      <c r="K1976" s="1">
        <v>1.36945968438973E-3</v>
      </c>
      <c r="L1976" s="1">
        <v>1.01215937483044E-3</v>
      </c>
      <c r="M1976" s="1">
        <v>0.23040075201817101</v>
      </c>
      <c r="N1976" s="1">
        <v>4.85919009803667E-6</v>
      </c>
      <c r="O1976" s="1">
        <v>4.4704548901937396E-6</v>
      </c>
      <c r="P1976" s="1">
        <v>2.1280649588744198E-6</v>
      </c>
      <c r="Q1976" s="1">
        <v>1.88049996503171E-6</v>
      </c>
      <c r="R1976" s="1">
        <v>7475.0986581544503</v>
      </c>
      <c r="S1976" s="1">
        <v>2520.4852210000599</v>
      </c>
      <c r="T1976" s="1">
        <v>5.8088706503468401</v>
      </c>
      <c r="U1976" s="1">
        <v>355966.88817894203</v>
      </c>
      <c r="V1976" s="1">
        <f t="shared" si="121"/>
        <v>7.8947986554728136E-2</v>
      </c>
      <c r="W1976" s="1">
        <f t="shared" si="122"/>
        <v>0.94151642462282958</v>
      </c>
      <c r="X1976" s="1">
        <f t="shared" si="123"/>
        <v>433.90279672513708</v>
      </c>
    </row>
    <row r="1977" spans="1:24" hidden="1" x14ac:dyDescent="0.3">
      <c r="A1977" s="18" t="str">
        <f t="shared" si="120"/>
        <v>ConstMin - Graders_2014_300</v>
      </c>
      <c r="B1977" s="1" t="s">
        <v>40</v>
      </c>
      <c r="C1977" s="1">
        <v>2020</v>
      </c>
      <c r="D1977" s="1" t="s">
        <v>88</v>
      </c>
      <c r="E1977" s="1">
        <v>2014</v>
      </c>
      <c r="F1977" s="1">
        <v>300</v>
      </c>
      <c r="G1977" s="1" t="s">
        <v>5</v>
      </c>
      <c r="H1977" s="1">
        <v>4.0629326801423101E-5</v>
      </c>
      <c r="I1977" s="1">
        <v>4.9161485429721897E-5</v>
      </c>
      <c r="J1977" s="1">
        <v>5.8506230594049299E-5</v>
      </c>
      <c r="K1977" s="1">
        <v>4.8921385070047399E-4</v>
      </c>
      <c r="L1977" s="1">
        <v>1.28646728482127E-4</v>
      </c>
      <c r="M1977" s="1">
        <v>0.24453033167775001</v>
      </c>
      <c r="N1977" s="1">
        <v>4.8543033442820998E-6</v>
      </c>
      <c r="O1977" s="1">
        <v>4.4659590767395304E-6</v>
      </c>
      <c r="P1977" s="1">
        <v>2.2595853030553401E-6</v>
      </c>
      <c r="Q1977" s="1">
        <v>1.9958236947635301E-6</v>
      </c>
      <c r="R1977" s="1">
        <v>7933.5173092588502</v>
      </c>
      <c r="S1977" s="1">
        <v>1718.5271351746701</v>
      </c>
      <c r="T1977" s="1">
        <v>2.9520490190287201</v>
      </c>
      <c r="U1977" s="1">
        <v>377553.89148390299</v>
      </c>
      <c r="V1977" s="1">
        <f t="shared" si="121"/>
        <v>4.3115621080836587E-2</v>
      </c>
      <c r="W1977" s="1">
        <f t="shared" si="122"/>
        <v>0.11282579340394094</v>
      </c>
      <c r="X1977" s="1">
        <f t="shared" si="123"/>
        <v>582.14722184393065</v>
      </c>
    </row>
    <row r="1978" spans="1:24" hidden="1" x14ac:dyDescent="0.3">
      <c r="A1978" s="18" t="str">
        <f t="shared" si="120"/>
        <v>ConstMin - Graders_2015_75</v>
      </c>
      <c r="B1978" s="1" t="s">
        <v>40</v>
      </c>
      <c r="C1978" s="1">
        <v>2020</v>
      </c>
      <c r="D1978" s="1" t="s">
        <v>88</v>
      </c>
      <c r="E1978" s="1">
        <v>2015</v>
      </c>
      <c r="F1978" s="1">
        <v>75</v>
      </c>
      <c r="G1978" s="1" t="s">
        <v>5</v>
      </c>
      <c r="H1978" s="1">
        <v>3.1063582623202899E-7</v>
      </c>
      <c r="I1978" s="1">
        <v>3.7586934974075499E-7</v>
      </c>
      <c r="J1978" s="1">
        <v>4.4731558977412098E-7</v>
      </c>
      <c r="K1978" s="1">
        <v>5.7612042162796099E-6</v>
      </c>
      <c r="L1978" s="1">
        <v>4.18917648006761E-6</v>
      </c>
      <c r="M1978" s="1">
        <v>8.0512540256735105E-4</v>
      </c>
      <c r="N1978" s="1">
        <v>1.9207587248773901E-8</v>
      </c>
      <c r="O1978" s="1">
        <v>1.7670980268872001E-8</v>
      </c>
      <c r="P1978" s="1">
        <v>7.4344645464996196E-9</v>
      </c>
      <c r="Q1978" s="1">
        <v>6.5713253021615098E-9</v>
      </c>
      <c r="R1978" s="1">
        <v>26.121406999151699</v>
      </c>
      <c r="S1978" s="1">
        <v>22.1998993294707</v>
      </c>
      <c r="T1978" s="1">
        <v>9.5227387710603906E-2</v>
      </c>
      <c r="U1978" s="1">
        <v>1109.99496647353</v>
      </c>
      <c r="V1978" s="1">
        <f t="shared" si="121"/>
        <v>0.11212552871448861</v>
      </c>
      <c r="W1978" s="1">
        <f t="shared" si="122"/>
        <v>1.2496726004124903</v>
      </c>
      <c r="X1978" s="1">
        <f t="shared" si="123"/>
        <v>233.12515299628095</v>
      </c>
    </row>
    <row r="1979" spans="1:24" hidden="1" x14ac:dyDescent="0.3">
      <c r="A1979" s="18" t="str">
        <f t="shared" si="120"/>
        <v>ConstMin - Graders_2015_100</v>
      </c>
      <c r="B1979" s="1" t="s">
        <v>40</v>
      </c>
      <c r="C1979" s="1">
        <v>2020</v>
      </c>
      <c r="D1979" s="1" t="s">
        <v>88</v>
      </c>
      <c r="E1979" s="1">
        <v>2015</v>
      </c>
      <c r="F1979" s="1">
        <v>100</v>
      </c>
      <c r="G1979" s="1" t="s">
        <v>5</v>
      </c>
      <c r="H1979" s="1">
        <v>6.3966827707081103E-6</v>
      </c>
      <c r="I1979" s="1">
        <v>7.7399861525568193E-6</v>
      </c>
      <c r="J1979" s="1">
        <v>9.2112231898196807E-6</v>
      </c>
      <c r="K1979" s="1">
        <v>1.8953345150885301E-4</v>
      </c>
      <c r="L1979" s="1">
        <v>7.7391120572347603E-5</v>
      </c>
      <c r="M1979" s="1">
        <v>2.8721063105130201E-2</v>
      </c>
      <c r="N1979" s="1">
        <v>7.2196140582837895E-7</v>
      </c>
      <c r="O1979" s="1">
        <v>6.6420449336210799E-7</v>
      </c>
      <c r="P1979" s="1">
        <v>2.6534857115790598E-7</v>
      </c>
      <c r="Q1979" s="1">
        <v>2.3441745607067901E-7</v>
      </c>
      <c r="R1979" s="1">
        <v>931.82326184853798</v>
      </c>
      <c r="S1979" s="1">
        <v>506.13646078913001</v>
      </c>
      <c r="T1979" s="1">
        <v>1.52363820336966</v>
      </c>
      <c r="U1979" s="1">
        <v>45868.616759014898</v>
      </c>
      <c r="V1979" s="1">
        <f t="shared" si="121"/>
        <v>5.5874434523279157E-2</v>
      </c>
      <c r="W1979" s="1">
        <f t="shared" si="122"/>
        <v>0.55868124488496562</v>
      </c>
      <c r="X1979" s="1">
        <f t="shared" si="123"/>
        <v>332.1894001277762</v>
      </c>
    </row>
    <row r="1980" spans="1:24" hidden="1" x14ac:dyDescent="0.3">
      <c r="A1980" s="18" t="str">
        <f t="shared" si="120"/>
        <v>ConstMin - Graders_2015_175</v>
      </c>
      <c r="B1980" s="1" t="s">
        <v>40</v>
      </c>
      <c r="C1980" s="1">
        <v>2020</v>
      </c>
      <c r="D1980" s="1" t="s">
        <v>88</v>
      </c>
      <c r="E1980" s="1">
        <v>2015</v>
      </c>
      <c r="F1980" s="1">
        <v>175</v>
      </c>
      <c r="G1980" s="1" t="s">
        <v>5</v>
      </c>
      <c r="H1980" s="1">
        <v>6.0613997668730497E-5</v>
      </c>
      <c r="I1980" s="1">
        <v>7.3342937179163894E-5</v>
      </c>
      <c r="J1980" s="1">
        <v>8.7284156642971895E-5</v>
      </c>
      <c r="K1980" s="1">
        <v>2.30177378840301E-3</v>
      </c>
      <c r="L1980" s="1">
        <v>2.0533792890072301E-4</v>
      </c>
      <c r="M1980" s="1">
        <v>0.39422457560474899</v>
      </c>
      <c r="N1980" s="1">
        <v>8.0671067550202706E-6</v>
      </c>
      <c r="O1980" s="1">
        <v>7.4217382146186504E-6</v>
      </c>
      <c r="P1980" s="1">
        <v>3.6429832838017998E-6</v>
      </c>
      <c r="Q1980" s="1">
        <v>3.2176079901896501E-6</v>
      </c>
      <c r="R1980" s="1">
        <v>12790.1821947272</v>
      </c>
      <c r="S1980" s="1">
        <v>4267.7978715732397</v>
      </c>
      <c r="T1980" s="1">
        <v>9.5227387710603999</v>
      </c>
      <c r="U1980" s="1">
        <v>609654.925954237</v>
      </c>
      <c r="V1980" s="1">
        <f t="shared" si="121"/>
        <v>3.98348156564544E-2</v>
      </c>
      <c r="W1980" s="1">
        <f t="shared" si="122"/>
        <v>0.11152537462546831</v>
      </c>
      <c r="X1980" s="1">
        <f t="shared" si="123"/>
        <v>448.169163743426</v>
      </c>
    </row>
    <row r="1981" spans="1:24" hidden="1" x14ac:dyDescent="0.3">
      <c r="A1981" s="18" t="str">
        <f t="shared" si="120"/>
        <v>ConstMin - Graders_2015_300</v>
      </c>
      <c r="B1981" s="1" t="s">
        <v>40</v>
      </c>
      <c r="C1981" s="1">
        <v>2020</v>
      </c>
      <c r="D1981" s="1" t="s">
        <v>88</v>
      </c>
      <c r="E1981" s="1">
        <v>2015</v>
      </c>
      <c r="F1981" s="1">
        <v>300</v>
      </c>
      <c r="G1981" s="1" t="s">
        <v>5</v>
      </c>
      <c r="H1981" s="1">
        <v>2.3803616857271299E-5</v>
      </c>
      <c r="I1981" s="1">
        <v>2.8802376397298302E-5</v>
      </c>
      <c r="J1981" s="1">
        <v>3.4277208274470699E-5</v>
      </c>
      <c r="K1981" s="1">
        <v>3.0795882864759699E-4</v>
      </c>
      <c r="L1981" s="1">
        <v>8.0637898403126504E-5</v>
      </c>
      <c r="M1981" s="1">
        <v>0.15481524258969701</v>
      </c>
      <c r="N1981" s="1">
        <v>3.00052593380819E-6</v>
      </c>
      <c r="O1981" s="1">
        <v>2.76048385910353E-6</v>
      </c>
      <c r="P1981" s="1">
        <v>1.4306295845884599E-6</v>
      </c>
      <c r="Q1981" s="1">
        <v>1.26358119809149E-6</v>
      </c>
      <c r="R1981" s="1">
        <v>5022.8100473076101</v>
      </c>
      <c r="S1981" s="1">
        <v>1198.26346572133</v>
      </c>
      <c r="T1981" s="1">
        <v>2.3806846927651</v>
      </c>
      <c r="U1981" s="1">
        <v>242240.94223022499</v>
      </c>
      <c r="V1981" s="1">
        <f t="shared" si="121"/>
        <v>3.9370359021573882E-2</v>
      </c>
      <c r="W1981" s="1">
        <f t="shared" si="122"/>
        <v>0.11022503723595824</v>
      </c>
      <c r="X1981" s="1">
        <f t="shared" si="123"/>
        <v>503.32724420115454</v>
      </c>
    </row>
    <row r="1982" spans="1:24" hidden="1" x14ac:dyDescent="0.3">
      <c r="A1982" s="18" t="str">
        <f t="shared" si="120"/>
        <v>ConstMin - Graders_2015_600</v>
      </c>
      <c r="B1982" s="1" t="s">
        <v>40</v>
      </c>
      <c r="C1982" s="1">
        <v>2020</v>
      </c>
      <c r="D1982" s="1" t="s">
        <v>88</v>
      </c>
      <c r="E1982" s="1">
        <v>2015</v>
      </c>
      <c r="F1982" s="1">
        <v>600</v>
      </c>
      <c r="G1982" s="1" t="s">
        <v>5</v>
      </c>
      <c r="H1982" s="1">
        <v>2.81693599494006E-6</v>
      </c>
      <c r="I1982" s="1">
        <v>3.40849255387748E-6</v>
      </c>
      <c r="J1982" s="1">
        <v>4.0563878327136902E-6</v>
      </c>
      <c r="K1982" s="1">
        <v>3.5308750827412798E-5</v>
      </c>
      <c r="L1982" s="1">
        <v>9.5427430180089897E-6</v>
      </c>
      <c r="M1982" s="1">
        <v>1.83209397139611E-2</v>
      </c>
      <c r="N1982" s="1">
        <v>3.5508425284174798E-7</v>
      </c>
      <c r="O1982" s="1">
        <v>3.2667751261440799E-7</v>
      </c>
      <c r="P1982" s="1">
        <v>1.69301665222458E-7</v>
      </c>
      <c r="Q1982" s="1">
        <v>1.4953304704810499E-7</v>
      </c>
      <c r="R1982" s="1">
        <v>594.40271211075799</v>
      </c>
      <c r="S1982" s="1">
        <v>85.506789283368306</v>
      </c>
      <c r="T1982" s="1">
        <v>0.28568216313181199</v>
      </c>
      <c r="U1982" s="1">
        <v>27647.195201622399</v>
      </c>
      <c r="V1982" s="1">
        <f t="shared" si="121"/>
        <v>4.0822525727725031E-2</v>
      </c>
      <c r="W1982" s="1">
        <f t="shared" si="122"/>
        <v>0.11429066257533133</v>
      </c>
      <c r="X1982" s="1">
        <f t="shared" si="123"/>
        <v>299.30741333653373</v>
      </c>
    </row>
    <row r="1983" spans="1:24" hidden="1" x14ac:dyDescent="0.3">
      <c r="A1983" s="18" t="str">
        <f t="shared" si="120"/>
        <v>ConstMin - Graders_2016_50</v>
      </c>
      <c r="B1983" s="1" t="s">
        <v>40</v>
      </c>
      <c r="C1983" s="1">
        <v>2020</v>
      </c>
      <c r="D1983" s="1" t="s">
        <v>88</v>
      </c>
      <c r="E1983" s="1">
        <v>2016</v>
      </c>
      <c r="F1983" s="1">
        <v>50</v>
      </c>
      <c r="G1983" s="1" t="s">
        <v>5</v>
      </c>
      <c r="H1983" s="1">
        <v>5.2937920029734001E-7</v>
      </c>
      <c r="I1983" s="1">
        <v>6.40548832359781E-7</v>
      </c>
      <c r="J1983" s="1">
        <v>7.6230604842816998E-7</v>
      </c>
      <c r="K1983" s="1">
        <v>1.03633446778059E-5</v>
      </c>
      <c r="L1983" s="1">
        <v>7.8392982947800297E-6</v>
      </c>
      <c r="M1983" s="1">
        <v>1.5297382648779599E-3</v>
      </c>
      <c r="N1983" s="1">
        <v>3.4334990903875799E-8</v>
      </c>
      <c r="O1983" s="1">
        <v>3.1588191631565701E-8</v>
      </c>
      <c r="P1983" s="1">
        <v>1.41273075044355E-8</v>
      </c>
      <c r="Q1983" s="1">
        <v>1.24855180741068E-8</v>
      </c>
      <c r="R1983" s="1">
        <v>49.630673298388203</v>
      </c>
      <c r="S1983" s="1">
        <v>44.399798658941499</v>
      </c>
      <c r="T1983" s="1">
        <v>0.19045477542120701</v>
      </c>
      <c r="U1983" s="1">
        <v>2108.9904362997199</v>
      </c>
      <c r="V1983" s="1">
        <f t="shared" si="121"/>
        <v>0.10056948685875668</v>
      </c>
      <c r="W1983" s="1">
        <f t="shared" si="122"/>
        <v>1.2308104659785433</v>
      </c>
      <c r="X1983" s="1">
        <f t="shared" si="123"/>
        <v>233.12515299628245</v>
      </c>
    </row>
    <row r="1984" spans="1:24" hidden="1" x14ac:dyDescent="0.3">
      <c r="A1984" s="18" t="str">
        <f t="shared" si="120"/>
        <v>ConstMin - Graders_2016_100</v>
      </c>
      <c r="B1984" s="1" t="s">
        <v>40</v>
      </c>
      <c r="C1984" s="1">
        <v>2020</v>
      </c>
      <c r="D1984" s="1" t="s">
        <v>88</v>
      </c>
      <c r="E1984" s="1">
        <v>2016</v>
      </c>
      <c r="F1984" s="1">
        <v>100</v>
      </c>
      <c r="G1984" s="1" t="s">
        <v>5</v>
      </c>
      <c r="H1984" s="1">
        <v>4.8279618531502499E-6</v>
      </c>
      <c r="I1984" s="1">
        <v>5.8418338423117999E-6</v>
      </c>
      <c r="J1984" s="1">
        <v>6.9522650685363601E-6</v>
      </c>
      <c r="K1984" s="1">
        <v>1.5362106471423099E-4</v>
      </c>
      <c r="L1984" s="1">
        <v>6.3282666819728295E-5</v>
      </c>
      <c r="M1984" s="1">
        <v>2.37260709835725E-2</v>
      </c>
      <c r="N1984" s="1">
        <v>5.6413272577706903E-7</v>
      </c>
      <c r="O1984" s="1">
        <v>5.1900210771490401E-7</v>
      </c>
      <c r="P1984" s="1">
        <v>2.1921445352522901E-7</v>
      </c>
      <c r="Q1984" s="1">
        <v>1.9364900185494701E-7</v>
      </c>
      <c r="R1984" s="1">
        <v>769.76624346518099</v>
      </c>
      <c r="S1984" s="1">
        <v>485.31741644187503</v>
      </c>
      <c r="T1984" s="1">
        <v>1.14272865252724</v>
      </c>
      <c r="U1984" s="1">
        <v>39634.255676086497</v>
      </c>
      <c r="V1984" s="1">
        <f t="shared" si="121"/>
        <v>4.8805312099598964E-2</v>
      </c>
      <c r="W1984" s="1">
        <f t="shared" si="122"/>
        <v>0.52869191216324385</v>
      </c>
      <c r="X1984" s="1">
        <f t="shared" si="123"/>
        <v>424.70048805423312</v>
      </c>
    </row>
    <row r="1985" spans="1:24" hidden="1" x14ac:dyDescent="0.3">
      <c r="A1985" s="18" t="str">
        <f t="shared" si="120"/>
        <v>ConstMin - Graders_2016_175</v>
      </c>
      <c r="B1985" s="1" t="s">
        <v>40</v>
      </c>
      <c r="C1985" s="1">
        <v>2020</v>
      </c>
      <c r="D1985" s="1" t="s">
        <v>88</v>
      </c>
      <c r="E1985" s="1">
        <v>2016</v>
      </c>
      <c r="F1985" s="1">
        <v>175</v>
      </c>
      <c r="G1985" s="1" t="s">
        <v>5</v>
      </c>
      <c r="H1985" s="1">
        <v>5.9833294057288503E-5</v>
      </c>
      <c r="I1985" s="1">
        <v>7.2398285809319103E-5</v>
      </c>
      <c r="J1985" s="1">
        <v>8.61599434424955E-5</v>
      </c>
      <c r="K1985" s="1">
        <v>2.43418760548406E-3</v>
      </c>
      <c r="L1985" s="1">
        <v>2.1898589284814301E-4</v>
      </c>
      <c r="M1985" s="1">
        <v>0.42487821065053799</v>
      </c>
      <c r="N1985" s="1">
        <v>8.4165559734396095E-6</v>
      </c>
      <c r="O1985" s="1">
        <v>7.7432314955644495E-6</v>
      </c>
      <c r="P1985" s="1">
        <v>3.9264147625358502E-6</v>
      </c>
      <c r="Q1985" s="1">
        <v>3.4677988386429301E-6</v>
      </c>
      <c r="R1985" s="1">
        <v>13784.7056248428</v>
      </c>
      <c r="S1985" s="1">
        <v>4399.1915341117801</v>
      </c>
      <c r="T1985" s="1">
        <v>9.0466018325073794</v>
      </c>
      <c r="U1985" s="1">
        <v>648533.44668668904</v>
      </c>
      <c r="V1985" s="1">
        <f t="shared" si="121"/>
        <v>3.6964471847567584E-2</v>
      </c>
      <c r="W1985" s="1">
        <f t="shared" si="122"/>
        <v>0.11180786645307124</v>
      </c>
      <c r="X1985" s="1">
        <f t="shared" si="123"/>
        <v>486.28110483475194</v>
      </c>
    </row>
    <row r="1986" spans="1:24" hidden="1" x14ac:dyDescent="0.3">
      <c r="A1986" s="18" t="str">
        <f t="shared" si="120"/>
        <v>ConstMin - Graders_2016_300</v>
      </c>
      <c r="B1986" s="1" t="s">
        <v>40</v>
      </c>
      <c r="C1986" s="1">
        <v>2020</v>
      </c>
      <c r="D1986" s="1" t="s">
        <v>88</v>
      </c>
      <c r="E1986" s="1">
        <v>2016</v>
      </c>
      <c r="F1986" s="1">
        <v>300</v>
      </c>
      <c r="G1986" s="1" t="s">
        <v>5</v>
      </c>
      <c r="H1986" s="1">
        <v>2.8117017795195099E-5</v>
      </c>
      <c r="I1986" s="1">
        <v>3.40215915321861E-5</v>
      </c>
      <c r="J1986" s="1">
        <v>4.0488505625080998E-5</v>
      </c>
      <c r="K1986" s="1">
        <v>3.8724489903788301E-4</v>
      </c>
      <c r="L1986" s="1">
        <v>1.02906422638415E-4</v>
      </c>
      <c r="M1986" s="1">
        <v>0.19965987829808601</v>
      </c>
      <c r="N1986" s="1">
        <v>3.7717582970029899E-6</v>
      </c>
      <c r="O1986" s="1">
        <v>3.47001763324275E-6</v>
      </c>
      <c r="P1986" s="1">
        <v>1.84511107885576E-6</v>
      </c>
      <c r="Q1986" s="1">
        <v>1.6295970862463799E-6</v>
      </c>
      <c r="R1986" s="1">
        <v>6477.7448653275096</v>
      </c>
      <c r="S1986" s="1">
        <v>1482.18849398772</v>
      </c>
      <c r="T1986" s="1">
        <v>2.3806846927650902</v>
      </c>
      <c r="U1986" s="1">
        <v>302920.028937136</v>
      </c>
      <c r="V1986" s="1">
        <f t="shared" si="121"/>
        <v>3.718906307890555E-2</v>
      </c>
      <c r="W1986" s="1">
        <f t="shared" si="122"/>
        <v>0.11248719622960626</v>
      </c>
      <c r="X1986" s="1">
        <f t="shared" si="123"/>
        <v>622.58916457609712</v>
      </c>
    </row>
    <row r="1987" spans="1:24" hidden="1" x14ac:dyDescent="0.3">
      <c r="A1987" s="18" t="str">
        <f t="shared" si="120"/>
        <v>ConstMin - Graders_2017_50</v>
      </c>
      <c r="B1987" s="1" t="s">
        <v>40</v>
      </c>
      <c r="C1987" s="1">
        <v>2020</v>
      </c>
      <c r="D1987" s="1" t="s">
        <v>88</v>
      </c>
      <c r="E1987" s="1">
        <v>2017</v>
      </c>
      <c r="F1987" s="1">
        <v>50</v>
      </c>
      <c r="G1987" s="1" t="s">
        <v>5</v>
      </c>
      <c r="H1987" s="1">
        <v>2.0710699600164199E-7</v>
      </c>
      <c r="I1987" s="1">
        <v>2.50599465161987E-7</v>
      </c>
      <c r="J1987" s="1">
        <v>2.9823407424236498E-7</v>
      </c>
      <c r="K1987" s="1">
        <v>4.33567767862847E-6</v>
      </c>
      <c r="L1987" s="1">
        <v>3.4281507490383998E-6</v>
      </c>
      <c r="M1987" s="1">
        <v>6.7980692589975403E-4</v>
      </c>
      <c r="N1987" s="1">
        <v>1.4259087185086E-8</v>
      </c>
      <c r="O1987" s="1">
        <v>1.31183602102791E-8</v>
      </c>
      <c r="P1987" s="1">
        <v>6.2789389471796904E-9</v>
      </c>
      <c r="Q1987" s="1">
        <v>5.5484927422545101E-9</v>
      </c>
      <c r="R1987" s="1">
        <v>22.055587037305202</v>
      </c>
      <c r="S1987" s="1">
        <v>29.316613468583402</v>
      </c>
      <c r="T1987" s="1">
        <v>9.5227387710603906E-2</v>
      </c>
      <c r="U1987" s="1">
        <v>938.13163099466999</v>
      </c>
      <c r="V1987" s="1">
        <f t="shared" si="121"/>
        <v>8.8451450888845332E-2</v>
      </c>
      <c r="W1987" s="1">
        <f t="shared" si="122"/>
        <v>1.2099982233486586</v>
      </c>
      <c r="X1987" s="1">
        <f t="shared" si="123"/>
        <v>307.85905371757764</v>
      </c>
    </row>
    <row r="1988" spans="1:24" hidden="1" x14ac:dyDescent="0.3">
      <c r="A1988" s="18" t="str">
        <f t="shared" si="120"/>
        <v>ConstMin - Graders_2017_75</v>
      </c>
      <c r="B1988" s="1" t="s">
        <v>40</v>
      </c>
      <c r="C1988" s="1">
        <v>2020</v>
      </c>
      <c r="D1988" s="1" t="s">
        <v>88</v>
      </c>
      <c r="E1988" s="1">
        <v>2017</v>
      </c>
      <c r="F1988" s="1">
        <v>75</v>
      </c>
      <c r="G1988" s="1" t="s">
        <v>5</v>
      </c>
      <c r="H1988" s="1">
        <v>4.7584290685780797E-6</v>
      </c>
      <c r="I1988" s="1">
        <v>5.7576991729794698E-6</v>
      </c>
      <c r="J1988" s="1">
        <v>6.8521378587524396E-6</v>
      </c>
      <c r="K1988" s="1">
        <v>1.6457490020165501E-4</v>
      </c>
      <c r="L1988" s="1">
        <v>6.8439348516481001E-5</v>
      </c>
      <c r="M1988" s="1">
        <v>2.5936406705725501E-2</v>
      </c>
      <c r="N1988" s="1">
        <v>5.7995803240770498E-7</v>
      </c>
      <c r="O1988" s="1">
        <v>5.3356138981508898E-7</v>
      </c>
      <c r="P1988" s="1">
        <v>2.39652189400871E-7</v>
      </c>
      <c r="Q1988" s="1">
        <v>2.11689464882121E-7</v>
      </c>
      <c r="R1988" s="1">
        <v>841.47815172072899</v>
      </c>
      <c r="S1988" s="1">
        <v>549.89894176397195</v>
      </c>
      <c r="T1988" s="1">
        <v>1.42841081565905</v>
      </c>
      <c r="U1988" s="1">
        <v>40692.521690533897</v>
      </c>
      <c r="V1988" s="1">
        <f t="shared" si="121"/>
        <v>4.6851442543685437E-2</v>
      </c>
      <c r="W1988" s="1">
        <f t="shared" si="122"/>
        <v>0.55690339290301893</v>
      </c>
      <c r="X1988" s="1">
        <f t="shared" si="123"/>
        <v>384.97254132751425</v>
      </c>
    </row>
    <row r="1989" spans="1:24" hidden="1" x14ac:dyDescent="0.3">
      <c r="A1989" s="18" t="str">
        <f t="shared" si="120"/>
        <v>ConstMin - Graders_2017_175</v>
      </c>
      <c r="B1989" s="1" t="s">
        <v>40</v>
      </c>
      <c r="C1989" s="1">
        <v>2020</v>
      </c>
      <c r="D1989" s="1" t="s">
        <v>88</v>
      </c>
      <c r="E1989" s="1">
        <v>2017</v>
      </c>
      <c r="F1989" s="1">
        <v>175</v>
      </c>
      <c r="G1989" s="1" t="s">
        <v>5</v>
      </c>
      <c r="H1989" s="1">
        <v>4.7079030395575699E-5</v>
      </c>
      <c r="I1989" s="1">
        <v>5.6965626778646597E-5</v>
      </c>
      <c r="J1989" s="1">
        <v>6.7793803769628999E-5</v>
      </c>
      <c r="K1989" s="1">
        <v>2.0755933294509701E-3</v>
      </c>
      <c r="L1989" s="1">
        <v>1.8842035929774001E-4</v>
      </c>
      <c r="M1989" s="1">
        <v>0.36964956939767601</v>
      </c>
      <c r="N1989" s="1">
        <v>7.07084174915757E-6</v>
      </c>
      <c r="O1989" s="1">
        <v>6.5051744092249599E-6</v>
      </c>
      <c r="P1989" s="1">
        <v>3.4161812132973699E-6</v>
      </c>
      <c r="Q1989" s="1">
        <v>3.01703009316347E-6</v>
      </c>
      <c r="R1989" s="1">
        <v>11992.8731828705</v>
      </c>
      <c r="S1989" s="1">
        <v>3780.6747216930798</v>
      </c>
      <c r="T1989" s="1">
        <v>6.09455281347865</v>
      </c>
      <c r="U1989" s="1">
        <v>564974.57872300898</v>
      </c>
      <c r="V1989" s="1">
        <f t="shared" si="121"/>
        <v>3.3386629206838866E-2</v>
      </c>
      <c r="W1989" s="1">
        <f t="shared" si="122"/>
        <v>0.11043011420443211</v>
      </c>
      <c r="X1989" s="1">
        <f t="shared" si="123"/>
        <v>620.33669038551591</v>
      </c>
    </row>
    <row r="1990" spans="1:24" hidden="1" x14ac:dyDescent="0.3">
      <c r="A1990" s="18" t="str">
        <f t="shared" si="120"/>
        <v>ConstMin - Graders_2017_300</v>
      </c>
      <c r="B1990" s="1" t="s">
        <v>40</v>
      </c>
      <c r="C1990" s="1">
        <v>2020</v>
      </c>
      <c r="D1990" s="1" t="s">
        <v>88</v>
      </c>
      <c r="E1990" s="1">
        <v>2017</v>
      </c>
      <c r="F1990" s="1">
        <v>300</v>
      </c>
      <c r="G1990" s="1" t="s">
        <v>5</v>
      </c>
      <c r="H1990" s="1">
        <v>4.1270482556293897E-5</v>
      </c>
      <c r="I1990" s="1">
        <v>4.9937283893115599E-5</v>
      </c>
      <c r="J1990" s="1">
        <v>5.9429494881063202E-5</v>
      </c>
      <c r="K1990" s="1">
        <v>6.1903102161939001E-4</v>
      </c>
      <c r="L1990" s="1">
        <v>1.6517330723061799E-4</v>
      </c>
      <c r="M1990" s="1">
        <v>0.32404269963898802</v>
      </c>
      <c r="N1990" s="1">
        <v>5.9559985180453799E-6</v>
      </c>
      <c r="O1990" s="1">
        <v>5.4795186366017501E-6</v>
      </c>
      <c r="P1990" s="1">
        <v>2.9946973416380601E-6</v>
      </c>
      <c r="Q1990" s="1">
        <v>2.6447929531577199E-6</v>
      </c>
      <c r="R1990" s="1">
        <v>10513.2085205395</v>
      </c>
      <c r="S1990" s="1">
        <v>2464.6137040273202</v>
      </c>
      <c r="T1990" s="1">
        <v>2.8568216313181201</v>
      </c>
      <c r="U1990" s="1">
        <v>500833.31378483301</v>
      </c>
      <c r="V1990" s="1">
        <f t="shared" si="121"/>
        <v>3.3015684740144727E-2</v>
      </c>
      <c r="W1990" s="1">
        <f t="shared" si="122"/>
        <v>0.10920317273733321</v>
      </c>
      <c r="X1990" s="1">
        <f t="shared" si="123"/>
        <v>862.71179026678067</v>
      </c>
    </row>
    <row r="1991" spans="1:24" hidden="1" x14ac:dyDescent="0.3">
      <c r="A1991" s="18" t="str">
        <f t="shared" si="120"/>
        <v>ConstMin - Graders_2018_100</v>
      </c>
      <c r="B1991" s="1" t="s">
        <v>40</v>
      </c>
      <c r="C1991" s="1">
        <v>2020</v>
      </c>
      <c r="D1991" s="1" t="s">
        <v>88</v>
      </c>
      <c r="E1991" s="1">
        <v>2018</v>
      </c>
      <c r="F1991" s="1">
        <v>100</v>
      </c>
      <c r="G1991" s="1" t="s">
        <v>5</v>
      </c>
      <c r="H1991" s="1">
        <v>1.9490956791906E-6</v>
      </c>
      <c r="I1991" s="1">
        <v>2.3584057718206199E-6</v>
      </c>
      <c r="J1991" s="1">
        <v>2.8066977780344602E-6</v>
      </c>
      <c r="K1991" s="1">
        <v>7.4425525337919602E-5</v>
      </c>
      <c r="L1991" s="1">
        <v>3.1266061012867402E-5</v>
      </c>
      <c r="M1991" s="1">
        <v>1.1983349773818401E-2</v>
      </c>
      <c r="N1991" s="1">
        <v>2.5031508036054701E-7</v>
      </c>
      <c r="O1991" s="1">
        <v>2.3028987393170299E-7</v>
      </c>
      <c r="P1991" s="1">
        <v>1.1073353852319801E-7</v>
      </c>
      <c r="Q1991" s="1">
        <v>9.7806489923483901E-8</v>
      </c>
      <c r="R1991" s="1">
        <v>388.78658611062599</v>
      </c>
      <c r="S1991" s="1">
        <v>200.117752807286</v>
      </c>
      <c r="T1991" s="1">
        <v>0.47613693855301997</v>
      </c>
      <c r="U1991" s="1">
        <v>18130.6684043401</v>
      </c>
      <c r="V1991" s="1">
        <f t="shared" si="121"/>
        <v>4.3071829063961793E-2</v>
      </c>
      <c r="W1991" s="1">
        <f t="shared" si="122"/>
        <v>0.57101557820986104</v>
      </c>
      <c r="X1991" s="1">
        <f t="shared" si="123"/>
        <v>420.29453420573458</v>
      </c>
    </row>
    <row r="1992" spans="1:24" hidden="1" x14ac:dyDescent="0.3">
      <c r="A1992" s="18" t="str">
        <f t="shared" si="120"/>
        <v>ConstMin - Graders_2018_175</v>
      </c>
      <c r="B1992" s="1" t="s">
        <v>40</v>
      </c>
      <c r="C1992" s="1">
        <v>2020</v>
      </c>
      <c r="D1992" s="1" t="s">
        <v>88</v>
      </c>
      <c r="E1992" s="1">
        <v>2018</v>
      </c>
      <c r="F1992" s="1">
        <v>175</v>
      </c>
      <c r="G1992" s="1" t="s">
        <v>5</v>
      </c>
      <c r="H1992" s="1">
        <v>4.7814679930056302E-5</v>
      </c>
      <c r="I1992" s="1">
        <v>5.78557627153682E-5</v>
      </c>
      <c r="J1992" s="1">
        <v>6.8853139099281098E-5</v>
      </c>
      <c r="K1992" s="1">
        <v>2.3182518196457201E-3</v>
      </c>
      <c r="L1992" s="1">
        <v>2.1249955114083401E-4</v>
      </c>
      <c r="M1992" s="1">
        <v>0.42177635193080998</v>
      </c>
      <c r="N1992" s="1">
        <v>7.7694210830289508E-6</v>
      </c>
      <c r="O1992" s="1">
        <v>7.1478673963866304E-6</v>
      </c>
      <c r="P1992" s="1">
        <v>3.8980970988345098E-6</v>
      </c>
      <c r="Q1992" s="1">
        <v>3.4424818847576401E-6</v>
      </c>
      <c r="R1992" s="1">
        <v>13684.069234768</v>
      </c>
      <c r="S1992" s="1">
        <v>4399.4039733398104</v>
      </c>
      <c r="T1992" s="1">
        <v>5.5231884872150303</v>
      </c>
      <c r="U1992" s="1">
        <v>651111.78805429197</v>
      </c>
      <c r="V1992" s="1">
        <f t="shared" si="121"/>
        <v>2.9422506391489703E-2</v>
      </c>
      <c r="W1992" s="1">
        <f t="shared" si="122"/>
        <v>0.10806649343452686</v>
      </c>
      <c r="X1992" s="1">
        <f t="shared" si="123"/>
        <v>796.53337624154335</v>
      </c>
    </row>
    <row r="1993" spans="1:24" hidden="1" x14ac:dyDescent="0.3">
      <c r="A1993" s="18" t="str">
        <f t="shared" si="120"/>
        <v>ConstMin - Graders_2018_300</v>
      </c>
      <c r="B1993" s="1" t="s">
        <v>40</v>
      </c>
      <c r="C1993" s="1">
        <v>2020</v>
      </c>
      <c r="D1993" s="1" t="s">
        <v>88</v>
      </c>
      <c r="E1993" s="1">
        <v>2018</v>
      </c>
      <c r="F1993" s="1">
        <v>300</v>
      </c>
      <c r="G1993" s="1" t="s">
        <v>5</v>
      </c>
      <c r="H1993" s="1">
        <v>5.3469349911746102E-5</v>
      </c>
      <c r="I1993" s="1">
        <v>6.4697913393212798E-5</v>
      </c>
      <c r="J1993" s="1">
        <v>7.6995863872914396E-5</v>
      </c>
      <c r="K1993" s="1">
        <v>8.8032139456853203E-4</v>
      </c>
      <c r="L1993" s="1">
        <v>2.3763021885033999E-4</v>
      </c>
      <c r="M1993" s="1">
        <v>0.47165655775334298</v>
      </c>
      <c r="N1993" s="1">
        <v>8.4188096272337498E-6</v>
      </c>
      <c r="O1993" s="1">
        <v>7.7453048570550507E-6</v>
      </c>
      <c r="P1993" s="1">
        <v>4.3590946979554202E-6</v>
      </c>
      <c r="Q1993" s="1">
        <v>3.8495974192488198E-6</v>
      </c>
      <c r="R1993" s="1">
        <v>15302.377579452101</v>
      </c>
      <c r="S1993" s="1">
        <v>3350.06040646975</v>
      </c>
      <c r="T1993" s="1">
        <v>3.5234133452923402</v>
      </c>
      <c r="U1993" s="1">
        <v>724360.63471836795</v>
      </c>
      <c r="V1993" s="1">
        <f t="shared" si="121"/>
        <v>2.9574951037323025E-2</v>
      </c>
      <c r="W1993" s="1">
        <f t="shared" si="122"/>
        <v>0.10862641032600022</v>
      </c>
      <c r="X1993" s="1">
        <f t="shared" si="123"/>
        <v>950.79971555020404</v>
      </c>
    </row>
    <row r="1994" spans="1:24" hidden="1" x14ac:dyDescent="0.3">
      <c r="A1994" s="18" t="str">
        <f t="shared" ref="A1994:A2057" si="124">D1994&amp;"_"&amp;E1994&amp;"_"&amp;F1994</f>
        <v>ConstMin - Graders_2019_100</v>
      </c>
      <c r="B1994" s="1" t="s">
        <v>40</v>
      </c>
      <c r="C1994" s="1">
        <v>2020</v>
      </c>
      <c r="D1994" s="1" t="s">
        <v>88</v>
      </c>
      <c r="E1994" s="1">
        <v>2019</v>
      </c>
      <c r="F1994" s="1">
        <v>100</v>
      </c>
      <c r="G1994" s="1" t="s">
        <v>5</v>
      </c>
      <c r="H1994" s="1">
        <v>1.00386720430086E-6</v>
      </c>
      <c r="I1994" s="1">
        <v>1.2146793172040501E-6</v>
      </c>
      <c r="J1994" s="1">
        <v>1.4455687741932499E-6</v>
      </c>
      <c r="K1994" s="1">
        <v>4.3210403464110003E-5</v>
      </c>
      <c r="L1994" s="1">
        <v>1.83515664298416E-5</v>
      </c>
      <c r="M1994" s="1">
        <v>7.1174616436743103E-3</v>
      </c>
      <c r="N1994" s="1">
        <v>1.3779634999799401E-7</v>
      </c>
      <c r="O1994" s="1">
        <v>1.2677264199815499E-7</v>
      </c>
      <c r="P1994" s="1">
        <v>6.5774346542591705E-8</v>
      </c>
      <c r="Q1994" s="1">
        <v>5.8091765130126399E-8</v>
      </c>
      <c r="R1994" s="1">
        <v>230.918204546049</v>
      </c>
      <c r="S1994" s="1">
        <v>116.41669696220001</v>
      </c>
      <c r="T1994" s="1">
        <v>0.28568216313181199</v>
      </c>
      <c r="U1994" s="1">
        <v>10438.697160944001</v>
      </c>
      <c r="V1994" s="1">
        <f t="shared" si="121"/>
        <v>3.8530437381559313E-2</v>
      </c>
      <c r="W1994" s="1">
        <f t="shared" si="122"/>
        <v>0.58212391629926419</v>
      </c>
      <c r="X1994" s="1">
        <f t="shared" si="123"/>
        <v>407.50425467930268</v>
      </c>
    </row>
    <row r="1995" spans="1:24" hidden="1" x14ac:dyDescent="0.3">
      <c r="A1995" s="18" t="str">
        <f t="shared" si="124"/>
        <v>ConstMin - Graders_2019_175</v>
      </c>
      <c r="B1995" s="1" t="s">
        <v>40</v>
      </c>
      <c r="C1995" s="1">
        <v>2020</v>
      </c>
      <c r="D1995" s="1" t="s">
        <v>88</v>
      </c>
      <c r="E1995" s="1">
        <v>2019</v>
      </c>
      <c r="F1995" s="1">
        <v>175</v>
      </c>
      <c r="G1995" s="1" t="s">
        <v>5</v>
      </c>
      <c r="H1995" s="1">
        <v>2.2197214318629502E-5</v>
      </c>
      <c r="I1995" s="1">
        <v>2.6858629325541799E-5</v>
      </c>
      <c r="J1995" s="1">
        <v>3.1963988618826599E-5</v>
      </c>
      <c r="K1995" s="1">
        <v>1.20676125974125E-3</v>
      </c>
      <c r="L1995" s="1">
        <v>1.11774308654111E-4</v>
      </c>
      <c r="M1995" s="1">
        <v>0.224586645862795</v>
      </c>
      <c r="N1995" s="1">
        <v>3.97203419271089E-6</v>
      </c>
      <c r="O1995" s="1">
        <v>3.65427145729402E-6</v>
      </c>
      <c r="P1995" s="1">
        <v>2.0757490006781102E-6</v>
      </c>
      <c r="Q1995" s="1">
        <v>1.8330460121860501E-6</v>
      </c>
      <c r="R1995" s="1">
        <v>7286.4663870367503</v>
      </c>
      <c r="S1995" s="1">
        <v>2270.5504692189802</v>
      </c>
      <c r="T1995" s="1">
        <v>2.8568216313181201</v>
      </c>
      <c r="U1995" s="1">
        <v>343534.28599283198</v>
      </c>
      <c r="V1995" s="1">
        <f t="shared" ref="V1995:V2058" si="125">IFERROR(CONVERT(I1995,"ton","g")*365/U1995,0)</f>
        <v>2.5888230008035043E-2</v>
      </c>
      <c r="W1995" s="1">
        <f t="shared" ref="W1995:W2058" si="126">IFERROR(CONVERT(L1995,"ton","g")*365/U1995,0)</f>
        <v>0.10773591520081621</v>
      </c>
      <c r="X1995" s="1">
        <f t="shared" ref="X1995:X2058" si="127">S1995/T1995</f>
        <v>794.78202080518486</v>
      </c>
    </row>
    <row r="1996" spans="1:24" hidden="1" x14ac:dyDescent="0.3">
      <c r="A1996" s="18" t="str">
        <f t="shared" si="124"/>
        <v>ConstMin - Graders_2019_300</v>
      </c>
      <c r="B1996" s="1" t="s">
        <v>40</v>
      </c>
      <c r="C1996" s="1">
        <v>2020</v>
      </c>
      <c r="D1996" s="1" t="s">
        <v>88</v>
      </c>
      <c r="E1996" s="1">
        <v>2019</v>
      </c>
      <c r="F1996" s="1">
        <v>300</v>
      </c>
      <c r="G1996" s="1" t="s">
        <v>5</v>
      </c>
      <c r="H1996" s="1">
        <v>6.6468775711409496E-5</v>
      </c>
      <c r="I1996" s="1">
        <v>8.0427218610805505E-5</v>
      </c>
      <c r="J1996" s="1">
        <v>9.5715037024429598E-5</v>
      </c>
      <c r="K1996" s="1">
        <v>1.23016145604722E-3</v>
      </c>
      <c r="L1996" s="1">
        <v>3.3470422664670001E-4</v>
      </c>
      <c r="M1996" s="1">
        <v>0.67251679320423696</v>
      </c>
      <c r="N1996" s="1">
        <v>1.16334623317352E-5</v>
      </c>
      <c r="O1996" s="1">
        <v>1.07027853451964E-5</v>
      </c>
      <c r="P1996" s="1">
        <v>6.21575720172505E-6</v>
      </c>
      <c r="Q1996" s="1">
        <v>5.4889916592115302E-6</v>
      </c>
      <c r="R1996" s="1">
        <v>21819.0667106453</v>
      </c>
      <c r="S1996" s="1">
        <v>5332.0121844056202</v>
      </c>
      <c r="T1996" s="1">
        <v>4.7613693855301999</v>
      </c>
      <c r="U1996" s="1">
        <v>1038914.43700768</v>
      </c>
      <c r="V1996" s="1">
        <f t="shared" si="125"/>
        <v>2.5633733755109037E-2</v>
      </c>
      <c r="W1996" s="1">
        <f t="shared" si="126"/>
        <v>0.1066768089306831</v>
      </c>
      <c r="X1996" s="1">
        <f t="shared" si="127"/>
        <v>1119.8484622112294</v>
      </c>
    </row>
    <row r="1997" spans="1:24" hidden="1" x14ac:dyDescent="0.3">
      <c r="A1997" s="18" t="str">
        <f t="shared" si="124"/>
        <v>ConstMin - Graders_2020_175</v>
      </c>
      <c r="B1997" s="1" t="s">
        <v>40</v>
      </c>
      <c r="C1997" s="1">
        <v>2020</v>
      </c>
      <c r="D1997" s="1" t="s">
        <v>88</v>
      </c>
      <c r="E1997" s="1">
        <v>2020</v>
      </c>
      <c r="F1997" s="1">
        <v>175</v>
      </c>
      <c r="G1997" s="1" t="s">
        <v>5</v>
      </c>
      <c r="H1997" s="1">
        <v>1.3190843636936899E-5</v>
      </c>
      <c r="I1997" s="1">
        <v>1.5960920800693699E-5</v>
      </c>
      <c r="J1997" s="1">
        <v>1.8994814837189199E-5</v>
      </c>
      <c r="K1997" s="1">
        <v>8.0643525072478304E-4</v>
      </c>
      <c r="L1997" s="1">
        <v>1.0140919952531199E-4</v>
      </c>
      <c r="M1997" s="1">
        <v>0.152049999338846</v>
      </c>
      <c r="N1997" s="1">
        <v>2.58440455477338E-6</v>
      </c>
      <c r="O1997" s="1">
        <v>2.3776521903915102E-6</v>
      </c>
      <c r="P1997" s="1">
        <v>1.40538192260265E-6</v>
      </c>
      <c r="Q1997" s="1">
        <v>1.2410116544116999E-6</v>
      </c>
      <c r="R1997" s="1">
        <v>4933.0947754048702</v>
      </c>
      <c r="S1997" s="1">
        <v>1522.12706885797</v>
      </c>
      <c r="T1997" s="1">
        <v>1.52363820336966</v>
      </c>
      <c r="U1997" s="1">
        <v>234904.76744310901</v>
      </c>
      <c r="V1997" s="1">
        <f t="shared" si="125"/>
        <v>2.2498559478744084E-2</v>
      </c>
      <c r="W1997" s="1">
        <f t="shared" si="126"/>
        <v>0.14294669685428776</v>
      </c>
      <c r="X1997" s="1">
        <f t="shared" si="127"/>
        <v>999.00820647031037</v>
      </c>
    </row>
    <row r="1998" spans="1:24" hidden="1" x14ac:dyDescent="0.3">
      <c r="A1998" s="18" t="str">
        <f t="shared" si="124"/>
        <v>ConstMin - Graders_2020_300</v>
      </c>
      <c r="B1998" s="1" t="s">
        <v>40</v>
      </c>
      <c r="C1998" s="1">
        <v>2020</v>
      </c>
      <c r="D1998" s="1" t="s">
        <v>88</v>
      </c>
      <c r="E1998" s="1">
        <v>2020</v>
      </c>
      <c r="F1998" s="1">
        <v>300</v>
      </c>
      <c r="G1998" s="1" t="s">
        <v>5</v>
      </c>
      <c r="H1998" s="1">
        <v>1.8115968092764399E-5</v>
      </c>
      <c r="I1998" s="1">
        <v>2.19203213922449E-5</v>
      </c>
      <c r="J1998" s="1">
        <v>2.6086994053580698E-5</v>
      </c>
      <c r="K1998" s="1">
        <v>3.85731223875594E-4</v>
      </c>
      <c r="L1998" s="1">
        <v>1.06250015064712E-4</v>
      </c>
      <c r="M1998" s="1">
        <v>0.21624861039195101</v>
      </c>
      <c r="N1998" s="1">
        <v>3.61721922263401E-6</v>
      </c>
      <c r="O1998" s="1">
        <v>3.3278416848232899E-6</v>
      </c>
      <c r="P1998" s="1">
        <v>1.99878216517192E-6</v>
      </c>
      <c r="Q1998" s="1">
        <v>1.7649920875611901E-6</v>
      </c>
      <c r="R1998" s="1">
        <v>7015.94800888998</v>
      </c>
      <c r="S1998" s="1">
        <v>1429.82222427754</v>
      </c>
      <c r="T1998" s="1">
        <v>1.33318342794845</v>
      </c>
      <c r="U1998" s="1">
        <v>331755.104384306</v>
      </c>
      <c r="V1998" s="1">
        <f t="shared" si="125"/>
        <v>2.1878518196256899E-2</v>
      </c>
      <c r="W1998" s="1">
        <f t="shared" si="126"/>
        <v>0.10604739074529626</v>
      </c>
      <c r="X1998" s="1">
        <f t="shared" si="127"/>
        <v>1072.4872469183038</v>
      </c>
    </row>
    <row r="1999" spans="1:24" hidden="1" x14ac:dyDescent="0.3">
      <c r="A1999" s="18" t="str">
        <f t="shared" si="124"/>
        <v>ConstMin - Graders_2021_175</v>
      </c>
      <c r="B1999" s="1" t="s">
        <v>40</v>
      </c>
      <c r="C1999" s="1">
        <v>2020</v>
      </c>
      <c r="D1999" s="1" t="s">
        <v>88</v>
      </c>
      <c r="E1999" s="1">
        <v>2021</v>
      </c>
      <c r="F1999" s="1">
        <v>175</v>
      </c>
      <c r="G1999" s="1" t="s">
        <v>5</v>
      </c>
      <c r="H1999" s="1">
        <v>8.6161167347687903E-6</v>
      </c>
      <c r="I1999" s="1">
        <v>1.0425501249070201E-5</v>
      </c>
      <c r="J1999" s="1">
        <v>1.2407208098067E-5</v>
      </c>
      <c r="K1999" s="1">
        <v>4.9228966588862899E-4</v>
      </c>
      <c r="L1999" s="1">
        <v>1.0868434620367799E-4</v>
      </c>
      <c r="M1999" s="1">
        <v>8.9771298992228896E-2</v>
      </c>
      <c r="N1999" s="1">
        <v>1.54607798510565E-6</v>
      </c>
      <c r="O1999" s="1">
        <v>1.4223917462972E-6</v>
      </c>
      <c r="P1999" s="1">
        <v>8.2972169470264602E-7</v>
      </c>
      <c r="Q1999" s="1">
        <v>7.3270127435358295E-7</v>
      </c>
      <c r="R1999" s="1">
        <v>2912.5309303880499</v>
      </c>
      <c r="S1999" s="1">
        <v>1018.6460984192501</v>
      </c>
      <c r="T1999" s="1">
        <v>0.95227387710603995</v>
      </c>
      <c r="U1999" s="1">
        <v>138652.00282967699</v>
      </c>
      <c r="V1999" s="1">
        <f t="shared" si="125"/>
        <v>2.4897709648257754E-2</v>
      </c>
      <c r="W1999" s="1">
        <f t="shared" si="126"/>
        <v>0.25955503053929746</v>
      </c>
      <c r="X1999" s="1">
        <f t="shared" si="127"/>
        <v>1069.6986685331694</v>
      </c>
    </row>
    <row r="2000" spans="1:24" hidden="1" x14ac:dyDescent="0.3">
      <c r="A2000" s="18" t="str">
        <f t="shared" si="124"/>
        <v>ConstMin - Graders_2021_300</v>
      </c>
      <c r="B2000" s="1" t="s">
        <v>40</v>
      </c>
      <c r="C2000" s="1">
        <v>2020</v>
      </c>
      <c r="D2000" s="1" t="s">
        <v>88</v>
      </c>
      <c r="E2000" s="1">
        <v>2021</v>
      </c>
      <c r="F2000" s="1">
        <v>300</v>
      </c>
      <c r="G2000" s="1" t="s">
        <v>5</v>
      </c>
      <c r="H2000" s="1">
        <v>2.1755084937895399E-5</v>
      </c>
      <c r="I2000" s="1">
        <v>2.6323652774853399E-5</v>
      </c>
      <c r="J2000" s="1">
        <v>3.13273223105693E-5</v>
      </c>
      <c r="K2000" s="1">
        <v>4.6328599137252299E-4</v>
      </c>
      <c r="L2000" s="1">
        <v>1.2759340768041399E-4</v>
      </c>
      <c r="M2000" s="1">
        <v>0.25968840653112801</v>
      </c>
      <c r="N2000" s="1">
        <v>4.3438424612163597E-6</v>
      </c>
      <c r="O2000" s="1">
        <v>3.9963350643190497E-6</v>
      </c>
      <c r="P2000" s="1">
        <v>2.4002954494622399E-6</v>
      </c>
      <c r="Q2000" s="1">
        <v>2.1195418640057802E-6</v>
      </c>
      <c r="R2000" s="1">
        <v>8425.3043542410396</v>
      </c>
      <c r="S2000" s="1">
        <v>1876.26326198934</v>
      </c>
      <c r="T2000" s="1">
        <v>1.7140929787908701</v>
      </c>
      <c r="U2000" s="1">
        <v>397890.12342727999</v>
      </c>
      <c r="V2000" s="1">
        <f t="shared" si="125"/>
        <v>2.1906429344962369E-2</v>
      </c>
      <c r="W2000" s="1">
        <f t="shared" si="126"/>
        <v>0.1061826789063295</v>
      </c>
      <c r="X2000" s="1">
        <f t="shared" si="127"/>
        <v>1094.6099687736109</v>
      </c>
    </row>
    <row r="2001" spans="1:24" hidden="1" x14ac:dyDescent="0.3">
      <c r="A2001" s="18" t="str">
        <f t="shared" si="124"/>
        <v>ConstMin - Off-Highway Tractors_1969_50</v>
      </c>
      <c r="B2001" s="1" t="s">
        <v>40</v>
      </c>
      <c r="C2001" s="1">
        <v>2020</v>
      </c>
      <c r="D2001" s="1" t="s">
        <v>89</v>
      </c>
      <c r="E2001" s="1">
        <v>1969</v>
      </c>
      <c r="F2001" s="1">
        <v>50</v>
      </c>
      <c r="G2001" s="1" t="s">
        <v>5</v>
      </c>
      <c r="H2001" s="1">
        <v>3.0041052999933099E-5</v>
      </c>
      <c r="I2001" s="1">
        <v>3.6349674129919002E-5</v>
      </c>
      <c r="J2001" s="1">
        <v>4.32591163199036E-5</v>
      </c>
      <c r="K2001" s="1">
        <v>9.9886143081561002E-5</v>
      </c>
      <c r="L2001" s="1">
        <v>6.87796140125435E-5</v>
      </c>
      <c r="M2001" s="1">
        <v>5.2558599010312304E-3</v>
      </c>
      <c r="N2001" s="1">
        <v>9.4558404592922396E-6</v>
      </c>
      <c r="O2001" s="1">
        <v>8.6993732225488601E-6</v>
      </c>
      <c r="P2001" s="1">
        <v>4.7691799659938702E-8</v>
      </c>
      <c r="Q2001" s="1">
        <v>4.28976219631492E-8</v>
      </c>
      <c r="R2001" s="1">
        <v>170.52058619386699</v>
      </c>
      <c r="S2001" s="1">
        <v>178.34358396405099</v>
      </c>
      <c r="T2001" s="1">
        <v>0.65451042968566697</v>
      </c>
      <c r="U2001" s="1">
        <v>6751.5785357819605</v>
      </c>
      <c r="V2001" s="1">
        <f t="shared" si="125"/>
        <v>1.7827227169842681</v>
      </c>
      <c r="W2001" s="1">
        <f t="shared" si="126"/>
        <v>3.3732071414815739</v>
      </c>
      <c r="X2001" s="1">
        <f t="shared" si="127"/>
        <v>272.48394506058781</v>
      </c>
    </row>
    <row r="2002" spans="1:24" hidden="1" x14ac:dyDescent="0.3">
      <c r="A2002" s="18" t="str">
        <f t="shared" si="124"/>
        <v>ConstMin - Off-Highway Tractors_1969_75</v>
      </c>
      <c r="B2002" s="1" t="s">
        <v>40</v>
      </c>
      <c r="C2002" s="1">
        <v>2020</v>
      </c>
      <c r="D2002" s="1" t="s">
        <v>89</v>
      </c>
      <c r="E2002" s="1">
        <v>1969</v>
      </c>
      <c r="F2002" s="1">
        <v>75</v>
      </c>
      <c r="G2002" s="1" t="s">
        <v>5</v>
      </c>
      <c r="H2002" s="1">
        <v>1.53792656040615E-5</v>
      </c>
      <c r="I2002" s="1">
        <v>1.86089113809144E-5</v>
      </c>
      <c r="J2002" s="1">
        <v>2.2146142469848599E-5</v>
      </c>
      <c r="K2002" s="1">
        <v>6.0325659263281799E-5</v>
      </c>
      <c r="L2002" s="1">
        <v>1.47372037012005E-4</v>
      </c>
      <c r="M2002" s="1">
        <v>5.0368980265249703E-3</v>
      </c>
      <c r="N2002" s="1">
        <v>1.08050467346863E-5</v>
      </c>
      <c r="O2002" s="1">
        <v>9.9406429959114299E-6</v>
      </c>
      <c r="P2002" s="1">
        <v>4.6107242165312398E-8</v>
      </c>
      <c r="Q2002" s="1">
        <v>4.1110484578633198E-8</v>
      </c>
      <c r="R2002" s="1">
        <v>163.416609318914</v>
      </c>
      <c r="S2002" s="1">
        <v>125.153392255474</v>
      </c>
      <c r="T2002" s="1">
        <v>0.56100893973057098</v>
      </c>
      <c r="U2002" s="1">
        <v>7258.8967508175401</v>
      </c>
      <c r="V2002" s="1">
        <f t="shared" si="125"/>
        <v>0.84886562923903575</v>
      </c>
      <c r="W2002" s="1">
        <f t="shared" si="126"/>
        <v>6.7225349387572289</v>
      </c>
      <c r="X2002" s="1">
        <f t="shared" si="127"/>
        <v>223.08627080983757</v>
      </c>
    </row>
    <row r="2003" spans="1:24" hidden="1" x14ac:dyDescent="0.3">
      <c r="A2003" s="18" t="str">
        <f t="shared" si="124"/>
        <v>ConstMin - Off-Highway Tractors_1969_175</v>
      </c>
      <c r="B2003" s="1" t="s">
        <v>40</v>
      </c>
      <c r="C2003" s="1">
        <v>2020</v>
      </c>
      <c r="D2003" s="1" t="s">
        <v>89</v>
      </c>
      <c r="E2003" s="1">
        <v>1969</v>
      </c>
      <c r="F2003" s="1">
        <v>175</v>
      </c>
      <c r="G2003" s="1" t="s">
        <v>5</v>
      </c>
      <c r="H2003" s="1">
        <v>6.48357749653185E-6</v>
      </c>
      <c r="I2003" s="1">
        <v>7.8451287708035298E-6</v>
      </c>
      <c r="J2003" s="1">
        <v>9.3363515950058597E-6</v>
      </c>
      <c r="K2003" s="1">
        <v>2.5402678244740199E-5</v>
      </c>
      <c r="L2003" s="1">
        <v>7.2961825077862499E-5</v>
      </c>
      <c r="M2003" s="1">
        <v>2.3158151846091801E-3</v>
      </c>
      <c r="N2003" s="1">
        <v>4.55353533508617E-6</v>
      </c>
      <c r="O2003" s="1">
        <v>4.1892525082792701E-6</v>
      </c>
      <c r="P2003" s="1">
        <v>2.1216352506568E-8</v>
      </c>
      <c r="Q2003" s="1">
        <v>1.8901372220061199E-8</v>
      </c>
      <c r="R2003" s="1">
        <v>75.134073250075701</v>
      </c>
      <c r="S2003" s="1">
        <v>20.8588987092458</v>
      </c>
      <c r="T2003" s="1">
        <v>9.3501489955095204E-2</v>
      </c>
      <c r="U2003" s="1">
        <v>3337.42379347933</v>
      </c>
      <c r="V2003" s="1">
        <f t="shared" si="125"/>
        <v>0.77835428275883989</v>
      </c>
      <c r="W2003" s="1">
        <f t="shared" si="126"/>
        <v>7.238905910455685</v>
      </c>
      <c r="X2003" s="1">
        <f t="shared" si="127"/>
        <v>223.08627080983888</v>
      </c>
    </row>
    <row r="2004" spans="1:24" hidden="1" x14ac:dyDescent="0.3">
      <c r="A2004" s="18" t="str">
        <f t="shared" si="124"/>
        <v>ConstMin - Off-Highway Tractors_1969_300</v>
      </c>
      <c r="B2004" s="1" t="s">
        <v>40</v>
      </c>
      <c r="C2004" s="1">
        <v>2020</v>
      </c>
      <c r="D2004" s="1" t="s">
        <v>89</v>
      </c>
      <c r="E2004" s="1">
        <v>1969</v>
      </c>
      <c r="F2004" s="1">
        <v>300</v>
      </c>
      <c r="G2004" s="1" t="s">
        <v>5</v>
      </c>
      <c r="H2004" s="1">
        <v>3.9913061396346397E-5</v>
      </c>
      <c r="I2004" s="1">
        <v>4.8294804289579099E-5</v>
      </c>
      <c r="J2004" s="1">
        <v>5.7474808410738801E-5</v>
      </c>
      <c r="K2004" s="1">
        <v>3.7525237506519799E-4</v>
      </c>
      <c r="L2004" s="1">
        <v>4.7651341412990297E-4</v>
      </c>
      <c r="M2004" s="1">
        <v>1.5896182013512301E-2</v>
      </c>
      <c r="N2004" s="1">
        <v>2.7285357131062699E-5</v>
      </c>
      <c r="O2004" s="1">
        <v>2.5102528560577699E-5</v>
      </c>
      <c r="P2004" s="1">
        <v>1.45770694043681E-7</v>
      </c>
      <c r="Q2004" s="1">
        <v>1.2974250065898299E-7</v>
      </c>
      <c r="R2004" s="1">
        <v>515.73411891300395</v>
      </c>
      <c r="S2004" s="1">
        <v>84.687128759537998</v>
      </c>
      <c r="T2004" s="1">
        <v>0.28050446986528499</v>
      </c>
      <c r="U2004" s="1">
        <v>22884.297773913499</v>
      </c>
      <c r="V2004" s="1">
        <f t="shared" si="125"/>
        <v>0.69879762602104056</v>
      </c>
      <c r="W2004" s="1">
        <f t="shared" si="126"/>
        <v>6.8948709381768403</v>
      </c>
      <c r="X2004" s="1">
        <f t="shared" si="127"/>
        <v>301.9100864959828</v>
      </c>
    </row>
    <row r="2005" spans="1:24" hidden="1" x14ac:dyDescent="0.3">
      <c r="A2005" s="18" t="str">
        <f t="shared" si="124"/>
        <v>ConstMin - Off-Highway Tractors_1970_50</v>
      </c>
      <c r="B2005" s="1" t="s">
        <v>40</v>
      </c>
      <c r="C2005" s="1">
        <v>2020</v>
      </c>
      <c r="D2005" s="1" t="s">
        <v>89</v>
      </c>
      <c r="E2005" s="1">
        <v>1970</v>
      </c>
      <c r="F2005" s="1">
        <v>50</v>
      </c>
      <c r="G2005" s="1" t="s">
        <v>5</v>
      </c>
      <c r="H2005" s="1">
        <v>3.4029150592733902E-6</v>
      </c>
      <c r="I2005" s="1">
        <v>4.1175272217208E-6</v>
      </c>
      <c r="J2005" s="1">
        <v>4.9001976853536897E-6</v>
      </c>
      <c r="K2005" s="1">
        <v>1.1314652003234901E-5</v>
      </c>
      <c r="L2005" s="1">
        <v>7.7910446180037993E-6</v>
      </c>
      <c r="M2005" s="1">
        <v>5.95360116261243E-4</v>
      </c>
      <c r="N2005" s="1">
        <v>1.0711149804596999E-6</v>
      </c>
      <c r="O2005" s="1">
        <v>9.8542578202292606E-7</v>
      </c>
      <c r="P2005" s="1">
        <v>5.4023120716513197E-9</v>
      </c>
      <c r="Q2005" s="1">
        <v>4.8592492342310001E-9</v>
      </c>
      <c r="R2005" s="1">
        <v>19.315803300121601</v>
      </c>
      <c r="S2005" s="1">
        <v>20.8588987092458</v>
      </c>
      <c r="T2005" s="1">
        <v>9.3501489955095204E-2</v>
      </c>
      <c r="U2005" s="1">
        <v>771.77925224209503</v>
      </c>
      <c r="V2005" s="1">
        <f t="shared" si="125"/>
        <v>1.7665745946114315</v>
      </c>
      <c r="W2005" s="1">
        <f t="shared" si="126"/>
        <v>3.342652214913008</v>
      </c>
      <c r="X2005" s="1">
        <f t="shared" si="127"/>
        <v>223.08627080983888</v>
      </c>
    </row>
    <row r="2006" spans="1:24" hidden="1" x14ac:dyDescent="0.3">
      <c r="A2006" s="18" t="str">
        <f t="shared" si="124"/>
        <v>ConstMin - Off-Highway Tractors_1971_25</v>
      </c>
      <c r="B2006" s="1" t="s">
        <v>40</v>
      </c>
      <c r="C2006" s="1">
        <v>2020</v>
      </c>
      <c r="D2006" s="1" t="s">
        <v>89</v>
      </c>
      <c r="E2006" s="1">
        <v>1971</v>
      </c>
      <c r="F2006" s="1">
        <v>25</v>
      </c>
      <c r="G2006" s="1" t="s">
        <v>5</v>
      </c>
      <c r="H2006" s="1">
        <v>0</v>
      </c>
      <c r="I2006" s="1">
        <v>0</v>
      </c>
      <c r="J2006" s="1">
        <v>0</v>
      </c>
      <c r="K2006" s="1">
        <v>0</v>
      </c>
      <c r="L2006" s="1">
        <v>0</v>
      </c>
      <c r="M2006" s="1">
        <v>0</v>
      </c>
      <c r="N2006" s="1">
        <v>0</v>
      </c>
      <c r="O2006" s="1">
        <v>0</v>
      </c>
      <c r="P2006" s="1">
        <v>0</v>
      </c>
      <c r="Q2006" s="1">
        <v>0</v>
      </c>
      <c r="R2006" s="1">
        <v>0</v>
      </c>
      <c r="S2006" s="1">
        <v>0</v>
      </c>
      <c r="T2006" s="1">
        <v>0</v>
      </c>
      <c r="U2006" s="1">
        <v>0</v>
      </c>
      <c r="V2006" s="1">
        <f t="shared" si="125"/>
        <v>0</v>
      </c>
      <c r="W2006" s="1">
        <f t="shared" si="126"/>
        <v>0</v>
      </c>
      <c r="X2006" s="1" t="e">
        <f t="shared" si="127"/>
        <v>#DIV/0!</v>
      </c>
    </row>
    <row r="2007" spans="1:24" hidden="1" x14ac:dyDescent="0.3">
      <c r="A2007" s="18" t="str">
        <f t="shared" si="124"/>
        <v>ConstMin - Off-Highway Tractors_1972_25</v>
      </c>
      <c r="B2007" s="1" t="s">
        <v>40</v>
      </c>
      <c r="C2007" s="1">
        <v>2020</v>
      </c>
      <c r="D2007" s="1" t="s">
        <v>89</v>
      </c>
      <c r="E2007" s="1">
        <v>1972</v>
      </c>
      <c r="F2007" s="1">
        <v>25</v>
      </c>
      <c r="G2007" s="1" t="s">
        <v>5</v>
      </c>
      <c r="H2007" s="1">
        <v>0</v>
      </c>
      <c r="I2007" s="1">
        <v>0</v>
      </c>
      <c r="J2007" s="1">
        <v>0</v>
      </c>
      <c r="K2007" s="1">
        <v>0</v>
      </c>
      <c r="L2007" s="1">
        <v>0</v>
      </c>
      <c r="M2007" s="1">
        <v>0</v>
      </c>
      <c r="N2007" s="1">
        <v>0</v>
      </c>
      <c r="O2007" s="1">
        <v>0</v>
      </c>
      <c r="P2007" s="1">
        <v>0</v>
      </c>
      <c r="Q2007" s="1">
        <v>0</v>
      </c>
      <c r="R2007" s="1">
        <v>0</v>
      </c>
      <c r="S2007" s="1">
        <v>0</v>
      </c>
      <c r="T2007" s="1">
        <v>0</v>
      </c>
      <c r="U2007" s="1">
        <v>0</v>
      </c>
      <c r="V2007" s="1">
        <f t="shared" si="125"/>
        <v>0</v>
      </c>
      <c r="W2007" s="1">
        <f t="shared" si="126"/>
        <v>0</v>
      </c>
      <c r="X2007" s="1" t="e">
        <f t="shared" si="127"/>
        <v>#DIV/0!</v>
      </c>
    </row>
    <row r="2008" spans="1:24" hidden="1" x14ac:dyDescent="0.3">
      <c r="A2008" s="18" t="str">
        <f t="shared" si="124"/>
        <v>ConstMin - Off-Highway Tractors_1972_50</v>
      </c>
      <c r="B2008" s="1" t="s">
        <v>40</v>
      </c>
      <c r="C2008" s="1">
        <v>2020</v>
      </c>
      <c r="D2008" s="1" t="s">
        <v>89</v>
      </c>
      <c r="E2008" s="1">
        <v>1972</v>
      </c>
      <c r="F2008" s="1">
        <v>50</v>
      </c>
      <c r="G2008" s="1" t="s">
        <v>5</v>
      </c>
      <c r="H2008" s="1">
        <v>3.7707977683840298E-6</v>
      </c>
      <c r="I2008" s="1">
        <v>4.56266529974468E-6</v>
      </c>
      <c r="J2008" s="1">
        <v>5.4299487864730002E-6</v>
      </c>
      <c r="K2008" s="1">
        <v>1.2537857625206301E-5</v>
      </c>
      <c r="L2008" s="1">
        <v>8.6333197118420499E-6</v>
      </c>
      <c r="M2008" s="1">
        <v>6.5972337207326995E-4</v>
      </c>
      <c r="N2008" s="1">
        <v>1.1869111945634501E-6</v>
      </c>
      <c r="O2008" s="1">
        <v>1.09195829899837E-6</v>
      </c>
      <c r="P2008" s="1">
        <v>5.9863458091271299E-9</v>
      </c>
      <c r="Q2008" s="1">
        <v>5.3845734757694897E-9</v>
      </c>
      <c r="R2008" s="1">
        <v>21.403998251486101</v>
      </c>
      <c r="S2008" s="1">
        <v>20.8588987092458</v>
      </c>
      <c r="T2008" s="1">
        <v>9.3501489955095204E-2</v>
      </c>
      <c r="U2008" s="1">
        <v>855.21484707907803</v>
      </c>
      <c r="V2008" s="1">
        <f t="shared" si="125"/>
        <v>1.766574594611436</v>
      </c>
      <c r="W2008" s="1">
        <f t="shared" si="126"/>
        <v>3.3426522149130098</v>
      </c>
      <c r="X2008" s="1">
        <f t="shared" si="127"/>
        <v>223.08627080983888</v>
      </c>
    </row>
    <row r="2009" spans="1:24" hidden="1" x14ac:dyDescent="0.3">
      <c r="A2009" s="18" t="str">
        <f t="shared" si="124"/>
        <v>ConstMin - Off-Highway Tractors_1972_175</v>
      </c>
      <c r="B2009" s="1" t="s">
        <v>40</v>
      </c>
      <c r="C2009" s="1">
        <v>2020</v>
      </c>
      <c r="D2009" s="1" t="s">
        <v>89</v>
      </c>
      <c r="E2009" s="1">
        <v>1972</v>
      </c>
      <c r="F2009" s="1">
        <v>175</v>
      </c>
      <c r="G2009" s="1" t="s">
        <v>5</v>
      </c>
      <c r="H2009" s="1">
        <v>8.18434774319328E-6</v>
      </c>
      <c r="I2009" s="1">
        <v>9.9030607692638596E-6</v>
      </c>
      <c r="J2009" s="1">
        <v>1.1785460750198301E-5</v>
      </c>
      <c r="K2009" s="1">
        <v>4.2323560513070502E-5</v>
      </c>
      <c r="L2009" s="1">
        <v>1.04219429445175E-4</v>
      </c>
      <c r="M2009" s="1">
        <v>3.8583941094159501E-3</v>
      </c>
      <c r="N2009" s="1">
        <v>5.4190525684552999E-6</v>
      </c>
      <c r="O2009" s="1">
        <v>4.9855283629788797E-6</v>
      </c>
      <c r="P2009" s="1">
        <v>3.5427236548543003E-8</v>
      </c>
      <c r="Q2009" s="1">
        <v>3.1491694034327701E-8</v>
      </c>
      <c r="R2009" s="1">
        <v>125.181347618394</v>
      </c>
      <c r="S2009" s="1">
        <v>31.914115025146099</v>
      </c>
      <c r="T2009" s="1">
        <v>9.3501489955095204E-2</v>
      </c>
      <c r="U2009" s="1">
        <v>5553.0560143754201</v>
      </c>
      <c r="V2009" s="1">
        <f t="shared" si="125"/>
        <v>0.59050827847906084</v>
      </c>
      <c r="W2009" s="1">
        <f t="shared" si="126"/>
        <v>6.2144863390871601</v>
      </c>
      <c r="X2009" s="1">
        <f t="shared" si="127"/>
        <v>341.32199433905379</v>
      </c>
    </row>
    <row r="2010" spans="1:24" hidden="1" x14ac:dyDescent="0.3">
      <c r="A2010" s="18" t="str">
        <f t="shared" si="124"/>
        <v>ConstMin - Off-Highway Tractors_1973_25</v>
      </c>
      <c r="B2010" s="1" t="s">
        <v>40</v>
      </c>
      <c r="C2010" s="1">
        <v>2020</v>
      </c>
      <c r="D2010" s="1" t="s">
        <v>89</v>
      </c>
      <c r="E2010" s="1">
        <v>1973</v>
      </c>
      <c r="F2010" s="1">
        <v>25</v>
      </c>
      <c r="G2010" s="1" t="s">
        <v>5</v>
      </c>
      <c r="H2010" s="1">
        <v>0</v>
      </c>
      <c r="I2010" s="1">
        <v>0</v>
      </c>
      <c r="J2010" s="1">
        <v>0</v>
      </c>
      <c r="K2010" s="1">
        <v>0</v>
      </c>
      <c r="L2010" s="1">
        <v>0</v>
      </c>
      <c r="M2010" s="1">
        <v>0</v>
      </c>
      <c r="N2010" s="1">
        <v>0</v>
      </c>
      <c r="O2010" s="1">
        <v>0</v>
      </c>
      <c r="P2010" s="1">
        <v>0</v>
      </c>
      <c r="Q2010" s="1">
        <v>0</v>
      </c>
      <c r="R2010" s="1">
        <v>0</v>
      </c>
      <c r="S2010" s="1">
        <v>0</v>
      </c>
      <c r="T2010" s="1">
        <v>0</v>
      </c>
      <c r="U2010" s="1">
        <v>0</v>
      </c>
      <c r="V2010" s="1">
        <f t="shared" si="125"/>
        <v>0</v>
      </c>
      <c r="W2010" s="1">
        <f t="shared" si="126"/>
        <v>0</v>
      </c>
      <c r="X2010" s="1" t="e">
        <f t="shared" si="127"/>
        <v>#DIV/0!</v>
      </c>
    </row>
    <row r="2011" spans="1:24" hidden="1" x14ac:dyDescent="0.3">
      <c r="A2011" s="18" t="str">
        <f t="shared" si="124"/>
        <v>ConstMin - Off-Highway Tractors_1973_50</v>
      </c>
      <c r="B2011" s="1" t="s">
        <v>40</v>
      </c>
      <c r="C2011" s="1">
        <v>2020</v>
      </c>
      <c r="D2011" s="1" t="s">
        <v>89</v>
      </c>
      <c r="E2011" s="1">
        <v>1973</v>
      </c>
      <c r="F2011" s="1">
        <v>50</v>
      </c>
      <c r="G2011" s="1" t="s">
        <v>5</v>
      </c>
      <c r="H2011" s="1">
        <v>2.2992669319414798E-6</v>
      </c>
      <c r="I2011" s="1">
        <v>2.78211298764919E-6</v>
      </c>
      <c r="J2011" s="1">
        <v>3.3109443819957299E-6</v>
      </c>
      <c r="K2011" s="1">
        <v>7.6450351373209301E-6</v>
      </c>
      <c r="L2011" s="1">
        <v>5.2642193364890499E-6</v>
      </c>
      <c r="M2011" s="1">
        <v>4.0227034882516399E-4</v>
      </c>
      <c r="N2011" s="1">
        <v>7.2372633814844696E-7</v>
      </c>
      <c r="O2011" s="1">
        <v>6.6582823109657199E-7</v>
      </c>
      <c r="P2011" s="1">
        <v>3.6502108592238399E-9</v>
      </c>
      <c r="Q2011" s="1">
        <v>3.2832765096155399E-9</v>
      </c>
      <c r="R2011" s="1">
        <v>13.0512184460281</v>
      </c>
      <c r="S2011" s="1">
        <v>20.8588987092458</v>
      </c>
      <c r="T2011" s="1">
        <v>9.3501489955095204E-2</v>
      </c>
      <c r="U2011" s="1">
        <v>521.472467731145</v>
      </c>
      <c r="V2011" s="1">
        <f t="shared" si="125"/>
        <v>1.7665745946114331</v>
      </c>
      <c r="W2011" s="1">
        <f t="shared" si="126"/>
        <v>3.342652214913008</v>
      </c>
      <c r="X2011" s="1">
        <f t="shared" si="127"/>
        <v>223.08627080983888</v>
      </c>
    </row>
    <row r="2012" spans="1:24" hidden="1" x14ac:dyDescent="0.3">
      <c r="A2012" s="18" t="str">
        <f t="shared" si="124"/>
        <v>ConstMin - Off-Highway Tractors_1974_25</v>
      </c>
      <c r="B2012" s="1" t="s">
        <v>40</v>
      </c>
      <c r="C2012" s="1">
        <v>2020</v>
      </c>
      <c r="D2012" s="1" t="s">
        <v>89</v>
      </c>
      <c r="E2012" s="1">
        <v>1974</v>
      </c>
      <c r="F2012" s="1">
        <v>25</v>
      </c>
      <c r="G2012" s="1" t="s">
        <v>5</v>
      </c>
      <c r="H2012" s="1">
        <v>0</v>
      </c>
      <c r="I2012" s="1">
        <v>0</v>
      </c>
      <c r="J2012" s="1">
        <v>0</v>
      </c>
      <c r="K2012" s="1">
        <v>0</v>
      </c>
      <c r="L2012" s="1">
        <v>0</v>
      </c>
      <c r="M2012" s="1">
        <v>0</v>
      </c>
      <c r="N2012" s="1">
        <v>0</v>
      </c>
      <c r="O2012" s="1">
        <v>0</v>
      </c>
      <c r="P2012" s="1">
        <v>0</v>
      </c>
      <c r="Q2012" s="1">
        <v>0</v>
      </c>
      <c r="R2012" s="1">
        <v>0</v>
      </c>
      <c r="S2012" s="1">
        <v>0</v>
      </c>
      <c r="T2012" s="1">
        <v>0</v>
      </c>
      <c r="U2012" s="1">
        <v>0</v>
      </c>
      <c r="V2012" s="1">
        <f t="shared" si="125"/>
        <v>0</v>
      </c>
      <c r="W2012" s="1">
        <f t="shared" si="126"/>
        <v>0</v>
      </c>
      <c r="X2012" s="1" t="e">
        <f t="shared" si="127"/>
        <v>#DIV/0!</v>
      </c>
    </row>
    <row r="2013" spans="1:24" hidden="1" x14ac:dyDescent="0.3">
      <c r="A2013" s="18" t="str">
        <f t="shared" si="124"/>
        <v>ConstMin - Off-Highway Tractors_1974_50</v>
      </c>
      <c r="B2013" s="1" t="s">
        <v>40</v>
      </c>
      <c r="C2013" s="1">
        <v>2020</v>
      </c>
      <c r="D2013" s="1" t="s">
        <v>89</v>
      </c>
      <c r="E2013" s="1">
        <v>1974</v>
      </c>
      <c r="F2013" s="1">
        <v>50</v>
      </c>
      <c r="G2013" s="1" t="s">
        <v>5</v>
      </c>
      <c r="H2013" s="1">
        <v>4.1386804774946699E-6</v>
      </c>
      <c r="I2013" s="1">
        <v>5.0078033777685498E-6</v>
      </c>
      <c r="J2013" s="1">
        <v>5.95969988759232E-6</v>
      </c>
      <c r="K2013" s="1">
        <v>1.37610632471776E-5</v>
      </c>
      <c r="L2013" s="1">
        <v>9.4755948056803005E-6</v>
      </c>
      <c r="M2013" s="1">
        <v>7.2408662788529604E-4</v>
      </c>
      <c r="N2013" s="1">
        <v>1.3027074086672E-6</v>
      </c>
      <c r="O2013" s="1">
        <v>1.19849081597383E-6</v>
      </c>
      <c r="P2013" s="1">
        <v>6.57037954660295E-9</v>
      </c>
      <c r="Q2013" s="1">
        <v>5.9098977173079703E-9</v>
      </c>
      <c r="R2013" s="1">
        <v>23.492193202850601</v>
      </c>
      <c r="S2013" s="1">
        <v>20.8588987092458</v>
      </c>
      <c r="T2013" s="1">
        <v>9.3501489955095204E-2</v>
      </c>
      <c r="U2013" s="1">
        <v>938.65044191606205</v>
      </c>
      <c r="V2013" s="1">
        <f t="shared" si="125"/>
        <v>1.7665745946114337</v>
      </c>
      <c r="W2013" s="1">
        <f t="shared" si="126"/>
        <v>3.3426522149130076</v>
      </c>
      <c r="X2013" s="1">
        <f t="shared" si="127"/>
        <v>223.08627080983888</v>
      </c>
    </row>
    <row r="2014" spans="1:24" hidden="1" x14ac:dyDescent="0.3">
      <c r="A2014" s="18" t="str">
        <f t="shared" si="124"/>
        <v>ConstMin - Off-Highway Tractors_1974_75</v>
      </c>
      <c r="B2014" s="1" t="s">
        <v>40</v>
      </c>
      <c r="C2014" s="1">
        <v>2020</v>
      </c>
      <c r="D2014" s="1" t="s">
        <v>89</v>
      </c>
      <c r="E2014" s="1">
        <v>1974</v>
      </c>
      <c r="F2014" s="1">
        <v>75</v>
      </c>
      <c r="G2014" s="1" t="s">
        <v>5</v>
      </c>
      <c r="H2014" s="1">
        <v>9.2664543896814708E-6</v>
      </c>
      <c r="I2014" s="1">
        <v>1.12124098115145E-5</v>
      </c>
      <c r="J2014" s="1">
        <v>1.3343694321141299E-5</v>
      </c>
      <c r="K2014" s="1">
        <v>3.6347962541399703E-5</v>
      </c>
      <c r="L2014" s="1">
        <v>8.8795934373195901E-5</v>
      </c>
      <c r="M2014" s="1">
        <v>3.0348774141688499E-3</v>
      </c>
      <c r="N2014" s="1">
        <v>6.5103546113999996E-6</v>
      </c>
      <c r="O2014" s="1">
        <v>5.9895262424880004E-6</v>
      </c>
      <c r="P2014" s="1">
        <v>2.77809531065015E-8</v>
      </c>
      <c r="Q2014" s="1">
        <v>2.4770261473668901E-8</v>
      </c>
      <c r="R2014" s="1">
        <v>98.463255382637101</v>
      </c>
      <c r="S2014" s="1">
        <v>57.570560437518402</v>
      </c>
      <c r="T2014" s="1">
        <v>0.18700297991018999</v>
      </c>
      <c r="U2014" s="1">
        <v>4173.8656317200903</v>
      </c>
      <c r="V2014" s="1">
        <f t="shared" si="125"/>
        <v>0.88950644597912765</v>
      </c>
      <c r="W2014" s="1">
        <f t="shared" si="126"/>
        <v>7.0443871861145091</v>
      </c>
      <c r="X2014" s="1">
        <f t="shared" si="127"/>
        <v>307.85905371757832</v>
      </c>
    </row>
    <row r="2015" spans="1:24" hidden="1" x14ac:dyDescent="0.3">
      <c r="A2015" s="18" t="str">
        <f t="shared" si="124"/>
        <v>ConstMin - Off-Highway Tractors_1974_175</v>
      </c>
      <c r="B2015" s="1" t="s">
        <v>40</v>
      </c>
      <c r="C2015" s="1">
        <v>2020</v>
      </c>
      <c r="D2015" s="1" t="s">
        <v>89</v>
      </c>
      <c r="E2015" s="1">
        <v>1974</v>
      </c>
      <c r="F2015" s="1">
        <v>175</v>
      </c>
      <c r="G2015" s="1" t="s">
        <v>5</v>
      </c>
      <c r="H2015" s="1">
        <v>5.3727848659435999E-6</v>
      </c>
      <c r="I2015" s="1">
        <v>6.50106968779176E-6</v>
      </c>
      <c r="J2015" s="1">
        <v>7.7368102069587898E-6</v>
      </c>
      <c r="K2015" s="1">
        <v>2.77841793301846E-5</v>
      </c>
      <c r="L2015" s="1">
        <v>6.8417006563047597E-5</v>
      </c>
      <c r="M2015" s="1">
        <v>2.5329228581662902E-3</v>
      </c>
      <c r="N2015" s="1">
        <v>3.5574494805360702E-6</v>
      </c>
      <c r="O2015" s="1">
        <v>3.2728535220931802E-6</v>
      </c>
      <c r="P2015" s="1">
        <v>2.3256944394685401E-8</v>
      </c>
      <c r="Q2015" s="1">
        <v>2.0673375865691902E-8</v>
      </c>
      <c r="R2015" s="1">
        <v>82.177892617270302</v>
      </c>
      <c r="S2015" s="1">
        <v>20.8588987092458</v>
      </c>
      <c r="T2015" s="1">
        <v>9.3501489955095204E-2</v>
      </c>
      <c r="U2015" s="1">
        <v>3650.3072741180199</v>
      </c>
      <c r="V2015" s="1">
        <f t="shared" si="125"/>
        <v>0.5897174762612758</v>
      </c>
      <c r="W2015" s="1">
        <f t="shared" si="126"/>
        <v>6.2061639670588225</v>
      </c>
      <c r="X2015" s="1">
        <f t="shared" si="127"/>
        <v>223.08627080983888</v>
      </c>
    </row>
    <row r="2016" spans="1:24" hidden="1" x14ac:dyDescent="0.3">
      <c r="A2016" s="18" t="str">
        <f t="shared" si="124"/>
        <v>ConstMin - Off-Highway Tractors_1975_25</v>
      </c>
      <c r="B2016" s="1" t="s">
        <v>40</v>
      </c>
      <c r="C2016" s="1">
        <v>2020</v>
      </c>
      <c r="D2016" s="1" t="s">
        <v>89</v>
      </c>
      <c r="E2016" s="1">
        <v>1975</v>
      </c>
      <c r="F2016" s="1">
        <v>25</v>
      </c>
      <c r="G2016" s="1" t="s">
        <v>5</v>
      </c>
      <c r="H2016" s="1">
        <v>0</v>
      </c>
      <c r="I2016" s="1">
        <v>0</v>
      </c>
      <c r="J2016" s="1">
        <v>0</v>
      </c>
      <c r="K2016" s="1">
        <v>0</v>
      </c>
      <c r="L2016" s="1">
        <v>0</v>
      </c>
      <c r="M2016" s="1">
        <v>0</v>
      </c>
      <c r="N2016" s="1">
        <v>0</v>
      </c>
      <c r="O2016" s="1">
        <v>0</v>
      </c>
      <c r="P2016" s="1">
        <v>0</v>
      </c>
      <c r="Q2016" s="1">
        <v>0</v>
      </c>
      <c r="R2016" s="1">
        <v>0</v>
      </c>
      <c r="S2016" s="1">
        <v>0</v>
      </c>
      <c r="T2016" s="1">
        <v>0</v>
      </c>
      <c r="U2016" s="1">
        <v>0</v>
      </c>
      <c r="V2016" s="1">
        <f t="shared" si="125"/>
        <v>0</v>
      </c>
      <c r="W2016" s="1">
        <f t="shared" si="126"/>
        <v>0</v>
      </c>
      <c r="X2016" s="1" t="e">
        <f t="shared" si="127"/>
        <v>#DIV/0!</v>
      </c>
    </row>
    <row r="2017" spans="1:24" hidden="1" x14ac:dyDescent="0.3">
      <c r="A2017" s="18" t="str">
        <f t="shared" si="124"/>
        <v>ConstMin - Off-Highway Tractors_1975_50</v>
      </c>
      <c r="B2017" s="1" t="s">
        <v>40</v>
      </c>
      <c r="C2017" s="1">
        <v>2020</v>
      </c>
      <c r="D2017" s="1" t="s">
        <v>89</v>
      </c>
      <c r="E2017" s="1">
        <v>1975</v>
      </c>
      <c r="F2017" s="1">
        <v>50</v>
      </c>
      <c r="G2017" s="1" t="s">
        <v>5</v>
      </c>
      <c r="H2017" s="1">
        <v>8.2773609549893397E-6</v>
      </c>
      <c r="I2017" s="1">
        <v>1.00156067555371E-5</v>
      </c>
      <c r="J2017" s="1">
        <v>1.1919399775184599E-5</v>
      </c>
      <c r="K2017" s="1">
        <v>2.7522126494355299E-5</v>
      </c>
      <c r="L2017" s="1">
        <v>1.8951189611360601E-5</v>
      </c>
      <c r="M2017" s="1">
        <v>1.4481732557705899E-3</v>
      </c>
      <c r="N2017" s="1">
        <v>2.6054148173344098E-6</v>
      </c>
      <c r="O2017" s="1">
        <v>2.3969816319476601E-6</v>
      </c>
      <c r="P2017" s="1">
        <v>1.3140759093205801E-8</v>
      </c>
      <c r="Q2017" s="1">
        <v>1.1819795434615899E-8</v>
      </c>
      <c r="R2017" s="1">
        <v>46.984386405701301</v>
      </c>
      <c r="S2017" s="1">
        <v>41.7177974184916</v>
      </c>
      <c r="T2017" s="1">
        <v>0.18700297991018999</v>
      </c>
      <c r="U2017" s="1">
        <v>1877.30088383212</v>
      </c>
      <c r="V2017" s="1">
        <f t="shared" si="125"/>
        <v>1.7665745946114375</v>
      </c>
      <c r="W2017" s="1">
        <f t="shared" si="126"/>
        <v>3.3426522149130147</v>
      </c>
      <c r="X2017" s="1">
        <f t="shared" si="127"/>
        <v>223.08627080983939</v>
      </c>
    </row>
    <row r="2018" spans="1:24" hidden="1" x14ac:dyDescent="0.3">
      <c r="A2018" s="18" t="str">
        <f t="shared" si="124"/>
        <v>ConstMin - Off-Highway Tractors_1975_75</v>
      </c>
      <c r="B2018" s="1" t="s">
        <v>40</v>
      </c>
      <c r="C2018" s="1">
        <v>2020</v>
      </c>
      <c r="D2018" s="1" t="s">
        <v>89</v>
      </c>
      <c r="E2018" s="1">
        <v>1975</v>
      </c>
      <c r="F2018" s="1">
        <v>75</v>
      </c>
      <c r="G2018" s="1" t="s">
        <v>5</v>
      </c>
      <c r="H2018" s="1">
        <v>5.0822285760548197E-6</v>
      </c>
      <c r="I2018" s="1">
        <v>6.1494965770263401E-6</v>
      </c>
      <c r="J2018" s="1">
        <v>7.3184091495189501E-6</v>
      </c>
      <c r="K2018" s="1">
        <v>1.9935203492176399E-5</v>
      </c>
      <c r="L2018" s="1">
        <v>4.8700529472358099E-5</v>
      </c>
      <c r="M2018" s="1">
        <v>1.6644921639378499E-3</v>
      </c>
      <c r="N2018" s="1">
        <v>3.57063326002565E-6</v>
      </c>
      <c r="O2018" s="1">
        <v>3.2849825992236002E-6</v>
      </c>
      <c r="P2018" s="1">
        <v>1.52365886465831E-8</v>
      </c>
      <c r="Q2018" s="1">
        <v>1.3585361283169E-8</v>
      </c>
      <c r="R2018" s="1">
        <v>54.002615148491898</v>
      </c>
      <c r="S2018" s="1">
        <v>41.7177974184916</v>
      </c>
      <c r="T2018" s="1">
        <v>0.18700297991018999</v>
      </c>
      <c r="U2018" s="1">
        <v>2398.7733515632699</v>
      </c>
      <c r="V2018" s="1">
        <f t="shared" si="125"/>
        <v>0.84886562923903897</v>
      </c>
      <c r="W2018" s="1">
        <f t="shared" si="126"/>
        <v>6.7225349387572395</v>
      </c>
      <c r="X2018" s="1">
        <f t="shared" si="127"/>
        <v>223.08627080983939</v>
      </c>
    </row>
    <row r="2019" spans="1:24" hidden="1" x14ac:dyDescent="0.3">
      <c r="A2019" s="18" t="str">
        <f t="shared" si="124"/>
        <v>ConstMin - Off-Highway Tractors_1975_175</v>
      </c>
      <c r="B2019" s="1" t="s">
        <v>40</v>
      </c>
      <c r="C2019" s="1">
        <v>2020</v>
      </c>
      <c r="D2019" s="1" t="s">
        <v>89</v>
      </c>
      <c r="E2019" s="1">
        <v>1975</v>
      </c>
      <c r="F2019" s="1">
        <v>175</v>
      </c>
      <c r="G2019" s="1" t="s">
        <v>5</v>
      </c>
      <c r="H2019" s="1">
        <v>5.2192767269166402E-6</v>
      </c>
      <c r="I2019" s="1">
        <v>6.3153248395691404E-6</v>
      </c>
      <c r="J2019" s="1">
        <v>7.5157584867599602E-6</v>
      </c>
      <c r="K2019" s="1">
        <v>2.6990345635036499E-5</v>
      </c>
      <c r="L2019" s="1">
        <v>6.6462234946960502E-5</v>
      </c>
      <c r="M2019" s="1">
        <v>2.46055363364725E-3</v>
      </c>
      <c r="N2019" s="1">
        <v>3.4558080668064599E-6</v>
      </c>
      <c r="O2019" s="1">
        <v>3.1793434214619498E-6</v>
      </c>
      <c r="P2019" s="1">
        <v>2.2592460269123E-8</v>
      </c>
      <c r="Q2019" s="1">
        <v>2.0082707983814998E-8</v>
      </c>
      <c r="R2019" s="1">
        <v>79.829952828205407</v>
      </c>
      <c r="S2019" s="1">
        <v>20.8588987092458</v>
      </c>
      <c r="T2019" s="1">
        <v>9.3501489955095204E-2</v>
      </c>
      <c r="U2019" s="1">
        <v>3546.0127805717898</v>
      </c>
      <c r="V2019" s="1">
        <f t="shared" si="125"/>
        <v>0.58971747626127613</v>
      </c>
      <c r="W2019" s="1">
        <f t="shared" si="126"/>
        <v>6.2061639670588225</v>
      </c>
      <c r="X2019" s="1">
        <f t="shared" si="127"/>
        <v>223.08627080983888</v>
      </c>
    </row>
    <row r="2020" spans="1:24" hidden="1" x14ac:dyDescent="0.3">
      <c r="A2020" s="18" t="str">
        <f t="shared" si="124"/>
        <v>ConstMin - Off-Highway Tractors_1975_300</v>
      </c>
      <c r="B2020" s="1" t="s">
        <v>40</v>
      </c>
      <c r="C2020" s="1">
        <v>2020</v>
      </c>
      <c r="D2020" s="1" t="s">
        <v>89</v>
      </c>
      <c r="E2020" s="1">
        <v>1975</v>
      </c>
      <c r="F2020" s="1">
        <v>300</v>
      </c>
      <c r="G2020" s="1" t="s">
        <v>5</v>
      </c>
      <c r="H2020" s="1">
        <v>7.6754069513479998E-6</v>
      </c>
      <c r="I2020" s="1">
        <v>9.2872424111310796E-6</v>
      </c>
      <c r="J2020" s="1">
        <v>1.10525860099411E-5</v>
      </c>
      <c r="K2020" s="1">
        <v>3.9691684757406603E-5</v>
      </c>
      <c r="L2020" s="1">
        <v>9.77385808043537E-5</v>
      </c>
      <c r="M2020" s="1">
        <v>3.61846122595185E-3</v>
      </c>
      <c r="N2020" s="1">
        <v>5.0820706864800997E-6</v>
      </c>
      <c r="O2020" s="1">
        <v>4.6755050315616901E-6</v>
      </c>
      <c r="P2020" s="1">
        <v>3.3224206278121997E-8</v>
      </c>
      <c r="Q2020" s="1">
        <v>2.95333940938456E-8</v>
      </c>
      <c r="R2020" s="1">
        <v>117.39698945324299</v>
      </c>
      <c r="S2020" s="1">
        <v>20.8588987092458</v>
      </c>
      <c r="T2020" s="1">
        <v>9.3501489955095204E-2</v>
      </c>
      <c r="U2020" s="1">
        <v>5214.7246773114503</v>
      </c>
      <c r="V2020" s="1">
        <f t="shared" si="125"/>
        <v>0.58971747626127624</v>
      </c>
      <c r="W2020" s="1">
        <f t="shared" si="126"/>
        <v>6.2061639670588304</v>
      </c>
      <c r="X2020" s="1">
        <f t="shared" si="127"/>
        <v>223.08627080983888</v>
      </c>
    </row>
    <row r="2021" spans="1:24" hidden="1" x14ac:dyDescent="0.3">
      <c r="A2021" s="18" t="str">
        <f t="shared" si="124"/>
        <v>ConstMin - Off-Highway Tractors_1976_25</v>
      </c>
      <c r="B2021" s="1" t="s">
        <v>40</v>
      </c>
      <c r="C2021" s="1">
        <v>2020</v>
      </c>
      <c r="D2021" s="1" t="s">
        <v>89</v>
      </c>
      <c r="E2021" s="1">
        <v>1976</v>
      </c>
      <c r="F2021" s="1">
        <v>25</v>
      </c>
      <c r="G2021" s="1" t="s">
        <v>5</v>
      </c>
      <c r="H2021" s="1">
        <v>0</v>
      </c>
      <c r="I2021" s="1">
        <v>0</v>
      </c>
      <c r="J2021" s="1">
        <v>0</v>
      </c>
      <c r="K2021" s="1">
        <v>0</v>
      </c>
      <c r="L2021" s="1">
        <v>0</v>
      </c>
      <c r="M2021" s="1">
        <v>0</v>
      </c>
      <c r="N2021" s="1">
        <v>0</v>
      </c>
      <c r="O2021" s="1">
        <v>0</v>
      </c>
      <c r="P2021" s="1">
        <v>0</v>
      </c>
      <c r="Q2021" s="1">
        <v>0</v>
      </c>
      <c r="R2021" s="1">
        <v>0</v>
      </c>
      <c r="S2021" s="1">
        <v>0</v>
      </c>
      <c r="T2021" s="1">
        <v>0</v>
      </c>
      <c r="U2021" s="1">
        <v>0</v>
      </c>
      <c r="V2021" s="1">
        <f t="shared" si="125"/>
        <v>0</v>
      </c>
      <c r="W2021" s="1">
        <f t="shared" si="126"/>
        <v>0</v>
      </c>
      <c r="X2021" s="1" t="e">
        <f t="shared" si="127"/>
        <v>#DIV/0!</v>
      </c>
    </row>
    <row r="2022" spans="1:24" hidden="1" x14ac:dyDescent="0.3">
      <c r="A2022" s="18" t="str">
        <f t="shared" si="124"/>
        <v>ConstMin - Off-Highway Tractors_1976_100</v>
      </c>
      <c r="B2022" s="1" t="s">
        <v>40</v>
      </c>
      <c r="C2022" s="1">
        <v>2020</v>
      </c>
      <c r="D2022" s="1" t="s">
        <v>89</v>
      </c>
      <c r="E2022" s="1">
        <v>1976</v>
      </c>
      <c r="F2022" s="1">
        <v>100</v>
      </c>
      <c r="G2022" s="1" t="s">
        <v>5</v>
      </c>
      <c r="H2022" s="1">
        <v>8.8660633656489006E-6</v>
      </c>
      <c r="I2022" s="1">
        <v>1.0727936672435101E-5</v>
      </c>
      <c r="J2022" s="1">
        <v>1.2767131246534399E-5</v>
      </c>
      <c r="K2022" s="1">
        <v>3.4777415994529103E-5</v>
      </c>
      <c r="L2022" s="1">
        <v>8.4959181544281897E-5</v>
      </c>
      <c r="M2022" s="1">
        <v>2.9037444452281601E-3</v>
      </c>
      <c r="N2022" s="1">
        <v>6.2290509498208504E-6</v>
      </c>
      <c r="O2022" s="1">
        <v>5.73072687383518E-6</v>
      </c>
      <c r="P2022" s="1">
        <v>2.65805755084313E-8</v>
      </c>
      <c r="Q2022" s="1">
        <v>2.3699971809475402E-8</v>
      </c>
      <c r="R2022" s="1">
        <v>94.2087906225089</v>
      </c>
      <c r="S2022" s="1">
        <v>47.662583550626699</v>
      </c>
      <c r="T2022" s="1">
        <v>0.18700297991018999</v>
      </c>
      <c r="U2022" s="1">
        <v>4098.9821853538897</v>
      </c>
      <c r="V2022" s="1">
        <f t="shared" si="125"/>
        <v>0.86662012673005318</v>
      </c>
      <c r="W2022" s="1">
        <f t="shared" si="126"/>
        <v>6.8631405017489469</v>
      </c>
      <c r="X2022" s="1">
        <f t="shared" si="127"/>
        <v>254.87606440024175</v>
      </c>
    </row>
    <row r="2023" spans="1:24" hidden="1" x14ac:dyDescent="0.3">
      <c r="A2023" s="18" t="str">
        <f t="shared" si="124"/>
        <v>ConstMin - Off-Highway Tractors_1977_50</v>
      </c>
      <c r="B2023" s="1" t="s">
        <v>40</v>
      </c>
      <c r="C2023" s="1">
        <v>2020</v>
      </c>
      <c r="D2023" s="1" t="s">
        <v>89</v>
      </c>
      <c r="E2023" s="1">
        <v>1977</v>
      </c>
      <c r="F2023" s="1">
        <v>50</v>
      </c>
      <c r="G2023" s="1" t="s">
        <v>5</v>
      </c>
      <c r="H2023" s="1">
        <v>3.6788270911063699E-6</v>
      </c>
      <c r="I2023" s="1">
        <v>4.4513807802387104E-6</v>
      </c>
      <c r="J2023" s="1">
        <v>5.29751101119317E-6</v>
      </c>
      <c r="K2023" s="1">
        <v>1.22320562197134E-5</v>
      </c>
      <c r="L2023" s="1">
        <v>8.4227509383824893E-6</v>
      </c>
      <c r="M2023" s="1">
        <v>6.43632558120263E-4</v>
      </c>
      <c r="N2023" s="1">
        <v>1.15796214103751E-6</v>
      </c>
      <c r="O2023" s="1">
        <v>1.06532516975451E-6</v>
      </c>
      <c r="P2023" s="1">
        <v>5.8403373747581598E-9</v>
      </c>
      <c r="Q2023" s="1">
        <v>5.2532424153848599E-9</v>
      </c>
      <c r="R2023" s="1">
        <v>20.881949513645001</v>
      </c>
      <c r="S2023" s="1">
        <v>20.8588987092458</v>
      </c>
      <c r="T2023" s="1">
        <v>9.3501489955095204E-2</v>
      </c>
      <c r="U2023" s="1">
        <v>834.35594836983296</v>
      </c>
      <c r="V2023" s="1">
        <f t="shared" si="125"/>
        <v>1.7665745946114333</v>
      </c>
      <c r="W2023" s="1">
        <f t="shared" si="126"/>
        <v>3.3426522149130076</v>
      </c>
      <c r="X2023" s="1">
        <f t="shared" si="127"/>
        <v>223.08627080983888</v>
      </c>
    </row>
    <row r="2024" spans="1:24" hidden="1" x14ac:dyDescent="0.3">
      <c r="A2024" s="18" t="str">
        <f t="shared" si="124"/>
        <v>ConstMin - Off-Highway Tractors_1977_175</v>
      </c>
      <c r="B2024" s="1" t="s">
        <v>40</v>
      </c>
      <c r="C2024" s="1">
        <v>2020</v>
      </c>
      <c r="D2024" s="1" t="s">
        <v>89</v>
      </c>
      <c r="E2024" s="1">
        <v>1977</v>
      </c>
      <c r="F2024" s="1">
        <v>175</v>
      </c>
      <c r="G2024" s="1" t="s">
        <v>5</v>
      </c>
      <c r="H2024" s="1">
        <v>1.13635404809092E-5</v>
      </c>
      <c r="I2024" s="1">
        <v>1.37498839819001E-5</v>
      </c>
      <c r="J2024" s="1">
        <v>1.6363498292509199E-5</v>
      </c>
      <c r="K2024" s="1">
        <v>5.8764058942446303E-5</v>
      </c>
      <c r="L2024" s="1">
        <v>1.4470324851268299E-4</v>
      </c>
      <c r="M2024" s="1">
        <v>5.3571792193354197E-3</v>
      </c>
      <c r="N2024" s="1">
        <v>7.5240721877966503E-6</v>
      </c>
      <c r="O2024" s="1">
        <v>6.9221464127729197E-6</v>
      </c>
      <c r="P2024" s="1">
        <v>4.9188872379100597E-8</v>
      </c>
      <c r="Q2024" s="1">
        <v>4.3724576618718399E-8</v>
      </c>
      <c r="R2024" s="1">
        <v>173.80777989296101</v>
      </c>
      <c r="S2024" s="1">
        <v>52.773013734391903</v>
      </c>
      <c r="T2024" s="1">
        <v>0.18700297991018999</v>
      </c>
      <c r="U2024" s="1">
        <v>7520.1544571508502</v>
      </c>
      <c r="V2024" s="1">
        <f t="shared" si="125"/>
        <v>0.6054257294343891</v>
      </c>
      <c r="W2024" s="1">
        <f t="shared" si="126"/>
        <v>6.3714770173799185</v>
      </c>
      <c r="X2024" s="1">
        <f t="shared" si="127"/>
        <v>282.20413257444699</v>
      </c>
    </row>
    <row r="2025" spans="1:24" hidden="1" x14ac:dyDescent="0.3">
      <c r="A2025" s="18" t="str">
        <f t="shared" si="124"/>
        <v>ConstMin - Off-Highway Tractors_1977_600</v>
      </c>
      <c r="B2025" s="1" t="s">
        <v>40</v>
      </c>
      <c r="C2025" s="1">
        <v>2020</v>
      </c>
      <c r="D2025" s="1" t="s">
        <v>89</v>
      </c>
      <c r="E2025" s="1">
        <v>1977</v>
      </c>
      <c r="F2025" s="1">
        <v>600</v>
      </c>
      <c r="G2025" s="1" t="s">
        <v>5</v>
      </c>
      <c r="H2025" s="1">
        <v>2.2209175893531599E-5</v>
      </c>
      <c r="I2025" s="1">
        <v>2.6873102831173201E-5</v>
      </c>
      <c r="J2025" s="1">
        <v>3.1981213286685498E-5</v>
      </c>
      <c r="K2025" s="1">
        <v>3.24763038229344E-4</v>
      </c>
      <c r="L2025" s="1">
        <v>3.0662906147542099E-4</v>
      </c>
      <c r="M2025" s="1">
        <v>1.20898473152027E-2</v>
      </c>
      <c r="N2025" s="1">
        <v>1.42961678554562E-5</v>
      </c>
      <c r="O2025" s="1">
        <v>1.3152474427019701E-5</v>
      </c>
      <c r="P2025" s="1">
        <v>1.11110358700698E-7</v>
      </c>
      <c r="Q2025" s="1">
        <v>9.8675708539720595E-8</v>
      </c>
      <c r="R2025" s="1">
        <v>392.24178155476102</v>
      </c>
      <c r="S2025" s="1">
        <v>40.257674508844403</v>
      </c>
      <c r="T2025" s="1">
        <v>0.18700297991018999</v>
      </c>
      <c r="U2025" s="1">
        <v>17432.6160072651</v>
      </c>
      <c r="V2025" s="1">
        <f t="shared" si="125"/>
        <v>0.51043900181572688</v>
      </c>
      <c r="W2025" s="1">
        <f t="shared" si="126"/>
        <v>5.824241177153791</v>
      </c>
      <c r="X2025" s="1">
        <f t="shared" si="127"/>
        <v>215.27825133149506</v>
      </c>
    </row>
    <row r="2026" spans="1:24" hidden="1" x14ac:dyDescent="0.3">
      <c r="A2026" s="18" t="str">
        <f t="shared" si="124"/>
        <v>ConstMin - Off-Highway Tractors_1978_25</v>
      </c>
      <c r="B2026" s="1" t="s">
        <v>40</v>
      </c>
      <c r="C2026" s="1">
        <v>2020</v>
      </c>
      <c r="D2026" s="1" t="s">
        <v>89</v>
      </c>
      <c r="E2026" s="1">
        <v>1978</v>
      </c>
      <c r="F2026" s="1">
        <v>25</v>
      </c>
      <c r="G2026" s="1" t="s">
        <v>5</v>
      </c>
      <c r="H2026" s="1">
        <v>0</v>
      </c>
      <c r="I2026" s="1">
        <v>0</v>
      </c>
      <c r="J2026" s="1">
        <v>0</v>
      </c>
      <c r="K2026" s="1">
        <v>0</v>
      </c>
      <c r="L2026" s="1">
        <v>0</v>
      </c>
      <c r="M2026" s="1">
        <v>0</v>
      </c>
      <c r="N2026" s="1">
        <v>0</v>
      </c>
      <c r="O2026" s="1">
        <v>0</v>
      </c>
      <c r="P2026" s="1">
        <v>0</v>
      </c>
      <c r="Q2026" s="1">
        <v>0</v>
      </c>
      <c r="R2026" s="1">
        <v>0</v>
      </c>
      <c r="S2026" s="1">
        <v>0</v>
      </c>
      <c r="T2026" s="1">
        <v>0</v>
      </c>
      <c r="U2026" s="1">
        <v>0</v>
      </c>
      <c r="V2026" s="1">
        <f t="shared" si="125"/>
        <v>0</v>
      </c>
      <c r="W2026" s="1">
        <f t="shared" si="126"/>
        <v>0</v>
      </c>
      <c r="X2026" s="1" t="e">
        <f t="shared" si="127"/>
        <v>#DIV/0!</v>
      </c>
    </row>
    <row r="2027" spans="1:24" hidden="1" x14ac:dyDescent="0.3">
      <c r="A2027" s="18" t="str">
        <f t="shared" si="124"/>
        <v>ConstMin - Off-Highway Tractors_1978_50</v>
      </c>
      <c r="B2027" s="1" t="s">
        <v>40</v>
      </c>
      <c r="C2027" s="1">
        <v>2020</v>
      </c>
      <c r="D2027" s="1" t="s">
        <v>89</v>
      </c>
      <c r="E2027" s="1">
        <v>1978</v>
      </c>
      <c r="F2027" s="1">
        <v>50</v>
      </c>
      <c r="G2027" s="1" t="s">
        <v>5</v>
      </c>
      <c r="H2027" s="1">
        <v>4.1386804774946699E-6</v>
      </c>
      <c r="I2027" s="1">
        <v>5.0078033777685498E-6</v>
      </c>
      <c r="J2027" s="1">
        <v>5.95969988759232E-6</v>
      </c>
      <c r="K2027" s="1">
        <v>1.37610632471776E-5</v>
      </c>
      <c r="L2027" s="1">
        <v>9.4755948056803005E-6</v>
      </c>
      <c r="M2027" s="1">
        <v>7.2408662788529604E-4</v>
      </c>
      <c r="N2027" s="1">
        <v>1.3027074086672E-6</v>
      </c>
      <c r="O2027" s="1">
        <v>1.19849081597383E-6</v>
      </c>
      <c r="P2027" s="1">
        <v>6.57037954660295E-9</v>
      </c>
      <c r="Q2027" s="1">
        <v>5.9098977173079703E-9</v>
      </c>
      <c r="R2027" s="1">
        <v>23.492193202850601</v>
      </c>
      <c r="S2027" s="1">
        <v>20.8588987092458</v>
      </c>
      <c r="T2027" s="1">
        <v>9.3501489955095204E-2</v>
      </c>
      <c r="U2027" s="1">
        <v>938.65044191606205</v>
      </c>
      <c r="V2027" s="1">
        <f t="shared" si="125"/>
        <v>1.7665745946114337</v>
      </c>
      <c r="W2027" s="1">
        <f t="shared" si="126"/>
        <v>3.3426522149130076</v>
      </c>
      <c r="X2027" s="1">
        <f t="shared" si="127"/>
        <v>223.08627080983888</v>
      </c>
    </row>
    <row r="2028" spans="1:24" hidden="1" x14ac:dyDescent="0.3">
      <c r="A2028" s="18" t="str">
        <f t="shared" si="124"/>
        <v>ConstMin - Off-Highway Tractors_1978_100</v>
      </c>
      <c r="B2028" s="1" t="s">
        <v>40</v>
      </c>
      <c r="C2028" s="1">
        <v>2020</v>
      </c>
      <c r="D2028" s="1" t="s">
        <v>89</v>
      </c>
      <c r="E2028" s="1">
        <v>1978</v>
      </c>
      <c r="F2028" s="1">
        <v>100</v>
      </c>
      <c r="G2028" s="1" t="s">
        <v>5</v>
      </c>
      <c r="H2028" s="1">
        <v>2.1708473784905402E-5</v>
      </c>
      <c r="I2028" s="1">
        <v>2.6267253279735599E-5</v>
      </c>
      <c r="J2028" s="1">
        <v>3.12602022502638E-5</v>
      </c>
      <c r="K2028" s="1">
        <v>8.5152179979793195E-5</v>
      </c>
      <c r="L2028" s="1">
        <v>2.0802176673887101E-4</v>
      </c>
      <c r="M2028" s="1">
        <v>7.10979129830378E-3</v>
      </c>
      <c r="N2028" s="1">
        <v>1.52517733826425E-5</v>
      </c>
      <c r="O2028" s="1">
        <v>1.4031631512031099E-5</v>
      </c>
      <c r="P2028" s="1">
        <v>6.5082292198376295E-8</v>
      </c>
      <c r="Q2028" s="1">
        <v>5.80291608023422E-8</v>
      </c>
      <c r="R2028" s="1">
        <v>230.66934863787699</v>
      </c>
      <c r="S2028" s="1">
        <v>116.288360304045</v>
      </c>
      <c r="T2028" s="1">
        <v>0.37400595982038098</v>
      </c>
      <c r="U2028" s="1">
        <v>10088.0152563759</v>
      </c>
      <c r="V2028" s="1">
        <f t="shared" si="125"/>
        <v>0.86217918163248985</v>
      </c>
      <c r="W2028" s="1">
        <f t="shared" si="126"/>
        <v>6.8279707321750776</v>
      </c>
      <c r="X2028" s="1">
        <f t="shared" si="127"/>
        <v>310.92648994121191</v>
      </c>
    </row>
    <row r="2029" spans="1:24" hidden="1" x14ac:dyDescent="0.3">
      <c r="A2029" s="18" t="str">
        <f t="shared" si="124"/>
        <v>ConstMin - Off-Highway Tractors_1979_25</v>
      </c>
      <c r="B2029" s="1" t="s">
        <v>40</v>
      </c>
      <c r="C2029" s="1">
        <v>2020</v>
      </c>
      <c r="D2029" s="1" t="s">
        <v>89</v>
      </c>
      <c r="E2029" s="1">
        <v>1979</v>
      </c>
      <c r="F2029" s="1">
        <v>25</v>
      </c>
      <c r="G2029" s="1" t="s">
        <v>5</v>
      </c>
      <c r="H2029" s="1">
        <v>0</v>
      </c>
      <c r="I2029" s="1">
        <v>0</v>
      </c>
      <c r="J2029" s="1">
        <v>0</v>
      </c>
      <c r="K2029" s="1">
        <v>0</v>
      </c>
      <c r="L2029" s="1">
        <v>0</v>
      </c>
      <c r="M2029" s="1">
        <v>0</v>
      </c>
      <c r="N2029" s="1">
        <v>0</v>
      </c>
      <c r="O2029" s="1">
        <v>0</v>
      </c>
      <c r="P2029" s="1">
        <v>0</v>
      </c>
      <c r="Q2029" s="1">
        <v>0</v>
      </c>
      <c r="R2029" s="1">
        <v>0</v>
      </c>
      <c r="S2029" s="1">
        <v>0</v>
      </c>
      <c r="T2029" s="1">
        <v>0</v>
      </c>
      <c r="U2029" s="1">
        <v>0</v>
      </c>
      <c r="V2029" s="1">
        <f t="shared" si="125"/>
        <v>0</v>
      </c>
      <c r="W2029" s="1">
        <f t="shared" si="126"/>
        <v>0</v>
      </c>
      <c r="X2029" s="1" t="e">
        <f t="shared" si="127"/>
        <v>#DIV/0!</v>
      </c>
    </row>
    <row r="2030" spans="1:24" hidden="1" x14ac:dyDescent="0.3">
      <c r="A2030" s="18" t="str">
        <f t="shared" si="124"/>
        <v>ConstMin - Off-Highway Tractors_1979_50</v>
      </c>
      <c r="B2030" s="1" t="s">
        <v>40</v>
      </c>
      <c r="C2030" s="1">
        <v>2020</v>
      </c>
      <c r="D2030" s="1" t="s">
        <v>89</v>
      </c>
      <c r="E2030" s="1">
        <v>1979</v>
      </c>
      <c r="F2030" s="1">
        <v>50</v>
      </c>
      <c r="G2030" s="1" t="s">
        <v>5</v>
      </c>
      <c r="H2030" s="1">
        <v>6.8978007958244501E-6</v>
      </c>
      <c r="I2030" s="1">
        <v>8.3463389629475805E-6</v>
      </c>
      <c r="J2030" s="1">
        <v>9.9328331459872002E-6</v>
      </c>
      <c r="K2030" s="1">
        <v>2.2935105411962701E-5</v>
      </c>
      <c r="L2030" s="1">
        <v>1.5792658009467101E-5</v>
      </c>
      <c r="M2030" s="1">
        <v>1.20681104647549E-3</v>
      </c>
      <c r="N2030" s="1">
        <v>2.1711790144453398E-6</v>
      </c>
      <c r="O2030" s="1">
        <v>1.99748469328971E-6</v>
      </c>
      <c r="P2030" s="1">
        <v>1.09506325776715E-8</v>
      </c>
      <c r="Q2030" s="1">
        <v>9.8498295288466193E-9</v>
      </c>
      <c r="R2030" s="1">
        <v>39.153655338084398</v>
      </c>
      <c r="S2030" s="1">
        <v>41.7177974184916</v>
      </c>
      <c r="T2030" s="1">
        <v>0.18700297991018999</v>
      </c>
      <c r="U2030" s="1">
        <v>1564.4174031934299</v>
      </c>
      <c r="V2030" s="1">
        <f t="shared" si="125"/>
        <v>1.7665745946114411</v>
      </c>
      <c r="W2030" s="1">
        <f t="shared" si="126"/>
        <v>3.3426522149130085</v>
      </c>
      <c r="X2030" s="1">
        <f t="shared" si="127"/>
        <v>223.08627080983939</v>
      </c>
    </row>
    <row r="2031" spans="1:24" hidden="1" x14ac:dyDescent="0.3">
      <c r="A2031" s="18" t="str">
        <f t="shared" si="124"/>
        <v>ConstMin - Off-Highway Tractors_1979_175</v>
      </c>
      <c r="B2031" s="1" t="s">
        <v>40</v>
      </c>
      <c r="C2031" s="1">
        <v>2020</v>
      </c>
      <c r="D2031" s="1" t="s">
        <v>89</v>
      </c>
      <c r="E2031" s="1">
        <v>1979</v>
      </c>
      <c r="F2031" s="1">
        <v>175</v>
      </c>
      <c r="G2031" s="1" t="s">
        <v>5</v>
      </c>
      <c r="H2031" s="1">
        <v>4.2982278927548797E-6</v>
      </c>
      <c r="I2031" s="1">
        <v>5.2008557502334103E-6</v>
      </c>
      <c r="J2031" s="1">
        <v>6.1894481655670298E-6</v>
      </c>
      <c r="K2031" s="1">
        <v>2.22273434641477E-5</v>
      </c>
      <c r="L2031" s="1">
        <v>5.4733605250438099E-5</v>
      </c>
      <c r="M2031" s="1">
        <v>2.0263382865330299E-3</v>
      </c>
      <c r="N2031" s="1">
        <v>2.8459595844288501E-6</v>
      </c>
      <c r="O2031" s="1">
        <v>2.61828281767454E-6</v>
      </c>
      <c r="P2031" s="1">
        <v>1.8605555515748301E-8</v>
      </c>
      <c r="Q2031" s="1">
        <v>1.6538700692553501E-8</v>
      </c>
      <c r="R2031" s="1">
        <v>65.742314093816205</v>
      </c>
      <c r="S2031" s="1">
        <v>20.8588987092458</v>
      </c>
      <c r="T2031" s="1">
        <v>9.3501489955095204E-2</v>
      </c>
      <c r="U2031" s="1">
        <v>2920.24581929441</v>
      </c>
      <c r="V2031" s="1">
        <f t="shared" si="125"/>
        <v>0.58971747626127724</v>
      </c>
      <c r="W2031" s="1">
        <f t="shared" si="126"/>
        <v>6.2061639670588375</v>
      </c>
      <c r="X2031" s="1">
        <f t="shared" si="127"/>
        <v>223.08627080983888</v>
      </c>
    </row>
    <row r="2032" spans="1:24" hidden="1" x14ac:dyDescent="0.3">
      <c r="A2032" s="18" t="str">
        <f t="shared" si="124"/>
        <v>ConstMin - Off-Highway Tractors_1980_25</v>
      </c>
      <c r="B2032" s="1" t="s">
        <v>40</v>
      </c>
      <c r="C2032" s="1">
        <v>2020</v>
      </c>
      <c r="D2032" s="1" t="s">
        <v>89</v>
      </c>
      <c r="E2032" s="1">
        <v>1980</v>
      </c>
      <c r="F2032" s="1">
        <v>25</v>
      </c>
      <c r="G2032" s="1" t="s">
        <v>5</v>
      </c>
      <c r="H2032" s="1">
        <v>0</v>
      </c>
      <c r="I2032" s="1">
        <v>0</v>
      </c>
      <c r="J2032" s="1">
        <v>0</v>
      </c>
      <c r="K2032" s="1">
        <v>0</v>
      </c>
      <c r="L2032" s="1">
        <v>0</v>
      </c>
      <c r="M2032" s="1">
        <v>0</v>
      </c>
      <c r="N2032" s="1">
        <v>0</v>
      </c>
      <c r="O2032" s="1">
        <v>0</v>
      </c>
      <c r="P2032" s="1">
        <v>0</v>
      </c>
      <c r="Q2032" s="1">
        <v>0</v>
      </c>
      <c r="R2032" s="1">
        <v>0</v>
      </c>
      <c r="S2032" s="1">
        <v>0</v>
      </c>
      <c r="T2032" s="1">
        <v>0</v>
      </c>
      <c r="U2032" s="1">
        <v>0</v>
      </c>
      <c r="V2032" s="1">
        <f t="shared" si="125"/>
        <v>0</v>
      </c>
      <c r="W2032" s="1">
        <f t="shared" si="126"/>
        <v>0</v>
      </c>
      <c r="X2032" s="1" t="e">
        <f t="shared" si="127"/>
        <v>#DIV/0!</v>
      </c>
    </row>
    <row r="2033" spans="1:24" hidden="1" x14ac:dyDescent="0.3">
      <c r="A2033" s="18" t="str">
        <f t="shared" si="124"/>
        <v>ConstMin - Off-Highway Tractors_1980_50</v>
      </c>
      <c r="B2033" s="1" t="s">
        <v>40</v>
      </c>
      <c r="C2033" s="1">
        <v>2020</v>
      </c>
      <c r="D2033" s="1" t="s">
        <v>89</v>
      </c>
      <c r="E2033" s="1">
        <v>1980</v>
      </c>
      <c r="F2033" s="1">
        <v>50</v>
      </c>
      <c r="G2033" s="1" t="s">
        <v>5</v>
      </c>
      <c r="H2033" s="1">
        <v>6.5299180867138096E-6</v>
      </c>
      <c r="I2033" s="1">
        <v>7.9012008849237107E-6</v>
      </c>
      <c r="J2033" s="1">
        <v>9.4030820448678898E-6</v>
      </c>
      <c r="K2033" s="1">
        <v>2.1711899789991399E-5</v>
      </c>
      <c r="L2033" s="1">
        <v>1.49503829156289E-5</v>
      </c>
      <c r="M2033" s="1">
        <v>1.14244779066346E-3</v>
      </c>
      <c r="N2033" s="1">
        <v>2.0553828003415899E-6</v>
      </c>
      <c r="O2033" s="1">
        <v>1.89095217631426E-6</v>
      </c>
      <c r="P2033" s="1">
        <v>1.0366598840195699E-8</v>
      </c>
      <c r="Q2033" s="1">
        <v>9.3245052873081396E-9</v>
      </c>
      <c r="R2033" s="1">
        <v>37.065460386719899</v>
      </c>
      <c r="S2033" s="1">
        <v>41.7177974184916</v>
      </c>
      <c r="T2033" s="1">
        <v>0.18700297991018999</v>
      </c>
      <c r="U2033" s="1">
        <v>1480.9818083564501</v>
      </c>
      <c r="V2033" s="1">
        <f t="shared" si="125"/>
        <v>1.7665745946114375</v>
      </c>
      <c r="W2033" s="1">
        <f t="shared" si="126"/>
        <v>3.3426522149130107</v>
      </c>
      <c r="X2033" s="1">
        <f t="shared" si="127"/>
        <v>223.08627080983939</v>
      </c>
    </row>
    <row r="2034" spans="1:24" hidden="1" x14ac:dyDescent="0.3">
      <c r="A2034" s="18" t="str">
        <f t="shared" si="124"/>
        <v>ConstMin - Off-Highway Tractors_1980_75</v>
      </c>
      <c r="B2034" s="1" t="s">
        <v>40</v>
      </c>
      <c r="C2034" s="1">
        <v>2020</v>
      </c>
      <c r="D2034" s="1" t="s">
        <v>89</v>
      </c>
      <c r="E2034" s="1">
        <v>1980</v>
      </c>
      <c r="F2034" s="1">
        <v>75</v>
      </c>
      <c r="G2034" s="1" t="s">
        <v>5</v>
      </c>
      <c r="H2034" s="1">
        <v>1.1092516283389201E-5</v>
      </c>
      <c r="I2034" s="1">
        <v>1.3421944702900901E-5</v>
      </c>
      <c r="J2034" s="1">
        <v>1.59732234480804E-5</v>
      </c>
      <c r="K2034" s="1">
        <v>4.3510748491619903E-5</v>
      </c>
      <c r="L2034" s="1">
        <v>1.06294199109233E-4</v>
      </c>
      <c r="M2034" s="1">
        <v>3.6329350708556498E-3</v>
      </c>
      <c r="N2034" s="1">
        <v>7.7932952023168705E-6</v>
      </c>
      <c r="O2034" s="1">
        <v>7.16983158613152E-6</v>
      </c>
      <c r="P2034" s="1">
        <v>3.3255510872107398E-8</v>
      </c>
      <c r="Q2034" s="1">
        <v>2.9651527670221001E-8</v>
      </c>
      <c r="R2034" s="1">
        <v>117.866577411056</v>
      </c>
      <c r="S2034" s="1">
        <v>83.435594836983299</v>
      </c>
      <c r="T2034" s="1">
        <v>0.37400595982038098</v>
      </c>
      <c r="U2034" s="1">
        <v>5235.5835760207001</v>
      </c>
      <c r="V2034" s="1">
        <f t="shared" si="125"/>
        <v>0.84886562923903508</v>
      </c>
      <c r="W2034" s="1">
        <f t="shared" si="126"/>
        <v>6.7225349387571942</v>
      </c>
      <c r="X2034" s="1">
        <f t="shared" si="127"/>
        <v>223.08627080983905</v>
      </c>
    </row>
    <row r="2035" spans="1:24" hidden="1" x14ac:dyDescent="0.3">
      <c r="A2035" s="18" t="str">
        <f t="shared" si="124"/>
        <v>ConstMin - Off-Highway Tractors_1980_600</v>
      </c>
      <c r="B2035" s="1" t="s">
        <v>40</v>
      </c>
      <c r="C2035" s="1">
        <v>2020</v>
      </c>
      <c r="D2035" s="1" t="s">
        <v>89</v>
      </c>
      <c r="E2035" s="1">
        <v>1980</v>
      </c>
      <c r="F2035" s="1">
        <v>600</v>
      </c>
      <c r="G2035" s="1" t="s">
        <v>5</v>
      </c>
      <c r="H2035" s="1">
        <v>8.8197116441717596E-6</v>
      </c>
      <c r="I2035" s="1">
        <v>1.06718510894478E-5</v>
      </c>
      <c r="J2035" s="1">
        <v>1.27003847676073E-5</v>
      </c>
      <c r="K2035" s="1">
        <v>1.3608107721662201E-4</v>
      </c>
      <c r="L2035" s="1">
        <v>1.17740065024253E-4</v>
      </c>
      <c r="M2035" s="1">
        <v>5.0658457163325898E-3</v>
      </c>
      <c r="N2035" s="1">
        <v>5.9903304650890798E-6</v>
      </c>
      <c r="O2035" s="1">
        <v>5.5111040278819603E-6</v>
      </c>
      <c r="P2035" s="1">
        <v>4.6571664532002403E-8</v>
      </c>
      <c r="Q2035" s="1">
        <v>4.1346751731383902E-8</v>
      </c>
      <c r="R2035" s="1">
        <v>164.35578523454001</v>
      </c>
      <c r="S2035" s="1">
        <v>20.8588987092458</v>
      </c>
      <c r="T2035" s="1">
        <v>9.3501489955095204E-2</v>
      </c>
      <c r="U2035" s="1">
        <v>7300.6145482360398</v>
      </c>
      <c r="V2035" s="1">
        <f t="shared" si="125"/>
        <v>0.4840262751931057</v>
      </c>
      <c r="W2035" s="1">
        <f t="shared" si="126"/>
        <v>5.3401499549626923</v>
      </c>
      <c r="X2035" s="1">
        <f t="shared" si="127"/>
        <v>223.08627080983888</v>
      </c>
    </row>
    <row r="2036" spans="1:24" hidden="1" x14ac:dyDescent="0.3">
      <c r="A2036" s="18" t="str">
        <f t="shared" si="124"/>
        <v>ConstMin - Off-Highway Tractors_1981_50</v>
      </c>
      <c r="B2036" s="1" t="s">
        <v>40</v>
      </c>
      <c r="C2036" s="1">
        <v>2020</v>
      </c>
      <c r="D2036" s="1" t="s">
        <v>89</v>
      </c>
      <c r="E2036" s="1">
        <v>1981</v>
      </c>
      <c r="F2036" s="1">
        <v>50</v>
      </c>
      <c r="G2036" s="1" t="s">
        <v>5</v>
      </c>
      <c r="H2036" s="1">
        <v>4.0467098002170104E-6</v>
      </c>
      <c r="I2036" s="1">
        <v>4.8965188582625803E-6</v>
      </c>
      <c r="J2036" s="1">
        <v>5.8272621123124898E-6</v>
      </c>
      <c r="K2036" s="1">
        <v>1.34552618416848E-5</v>
      </c>
      <c r="L2036" s="1">
        <v>9.26502603222074E-6</v>
      </c>
      <c r="M2036" s="1">
        <v>7.0799581393228995E-4</v>
      </c>
      <c r="N2036" s="1">
        <v>1.2737583551412599E-6</v>
      </c>
      <c r="O2036" s="1">
        <v>1.1718576867299601E-6</v>
      </c>
      <c r="P2036" s="1">
        <v>6.4243711122339799E-9</v>
      </c>
      <c r="Q2036" s="1">
        <v>5.7785666569233504E-9</v>
      </c>
      <c r="R2036" s="1">
        <v>22.970144465009501</v>
      </c>
      <c r="S2036" s="1">
        <v>20.8588987092458</v>
      </c>
      <c r="T2036" s="1">
        <v>9.3501489955095204E-2</v>
      </c>
      <c r="U2036" s="1">
        <v>917.79154320681596</v>
      </c>
      <c r="V2036" s="1">
        <f t="shared" si="125"/>
        <v>1.7665745946114337</v>
      </c>
      <c r="W2036" s="1">
        <f t="shared" si="126"/>
        <v>3.3426522149130093</v>
      </c>
      <c r="X2036" s="1">
        <f t="shared" si="127"/>
        <v>223.08627080983888</v>
      </c>
    </row>
    <row r="2037" spans="1:24" hidden="1" x14ac:dyDescent="0.3">
      <c r="A2037" s="18" t="str">
        <f t="shared" si="124"/>
        <v>ConstMin - Off-Highway Tractors_1981_75</v>
      </c>
      <c r="B2037" s="1" t="s">
        <v>40</v>
      </c>
      <c r="C2037" s="1">
        <v>2020</v>
      </c>
      <c r="D2037" s="1" t="s">
        <v>89</v>
      </c>
      <c r="E2037" s="1">
        <v>1981</v>
      </c>
      <c r="F2037" s="1">
        <v>75</v>
      </c>
      <c r="G2037" s="1" t="s">
        <v>5</v>
      </c>
      <c r="H2037" s="1">
        <v>4.9496487001577396E-6</v>
      </c>
      <c r="I2037" s="1">
        <v>5.9890749271908697E-6</v>
      </c>
      <c r="J2037" s="1">
        <v>7.1274941282271503E-6</v>
      </c>
      <c r="K2037" s="1">
        <v>1.9415154705424001E-5</v>
      </c>
      <c r="L2037" s="1">
        <v>4.7430080877427102E-5</v>
      </c>
      <c r="M2037" s="1">
        <v>1.6210706292264199E-3</v>
      </c>
      <c r="N2037" s="1">
        <v>3.4774863054162899E-6</v>
      </c>
      <c r="O2037" s="1">
        <v>3.1992874009829898E-6</v>
      </c>
      <c r="P2037" s="1">
        <v>1.483911242102E-8</v>
      </c>
      <c r="Q2037" s="1">
        <v>1.32309605540428E-8</v>
      </c>
      <c r="R2037" s="1">
        <v>52.593851275052998</v>
      </c>
      <c r="S2037" s="1">
        <v>41.7177974184916</v>
      </c>
      <c r="T2037" s="1">
        <v>0.18700297991018999</v>
      </c>
      <c r="U2037" s="1">
        <v>2336.1966554355299</v>
      </c>
      <c r="V2037" s="1">
        <f t="shared" si="125"/>
        <v>0.84886562923903985</v>
      </c>
      <c r="W2037" s="1">
        <f t="shared" si="126"/>
        <v>6.722534938757259</v>
      </c>
      <c r="X2037" s="1">
        <f t="shared" si="127"/>
        <v>223.08627080983939</v>
      </c>
    </row>
    <row r="2038" spans="1:24" hidden="1" x14ac:dyDescent="0.3">
      <c r="A2038" s="18" t="str">
        <f t="shared" si="124"/>
        <v>ConstMin - Off-Highway Tractors_1981_175</v>
      </c>
      <c r="B2038" s="1" t="s">
        <v>40</v>
      </c>
      <c r="C2038" s="1">
        <v>2020</v>
      </c>
      <c r="D2038" s="1" t="s">
        <v>89</v>
      </c>
      <c r="E2038" s="1">
        <v>1981</v>
      </c>
      <c r="F2038" s="1">
        <v>175</v>
      </c>
      <c r="G2038" s="1" t="s">
        <v>5</v>
      </c>
      <c r="H2038" s="1">
        <v>7.5543749021301803E-6</v>
      </c>
      <c r="I2038" s="1">
        <v>9.1407936315775199E-6</v>
      </c>
      <c r="J2038" s="1">
        <v>1.0878299859067399E-5</v>
      </c>
      <c r="K2038" s="1">
        <v>4.0676961682316701E-5</v>
      </c>
      <c r="L2038" s="1">
        <v>9.3759679017865597E-5</v>
      </c>
      <c r="M2038" s="1">
        <v>3.7894100955468599E-3</v>
      </c>
      <c r="N2038" s="1">
        <v>5.3221656287237201E-6</v>
      </c>
      <c r="O2038" s="1">
        <v>4.8963923784258301E-6</v>
      </c>
      <c r="P2038" s="1">
        <v>3.4808344315280301E-8</v>
      </c>
      <c r="Q2038" s="1">
        <v>3.0928655786699298E-8</v>
      </c>
      <c r="R2038" s="1">
        <v>122.943237260724</v>
      </c>
      <c r="S2038" s="1">
        <v>36.398778247633899</v>
      </c>
      <c r="T2038" s="1">
        <v>9.3501489955095204E-2</v>
      </c>
      <c r="U2038" s="1">
        <v>5459.81673714509</v>
      </c>
      <c r="V2038" s="1">
        <f t="shared" si="125"/>
        <v>0.5543632590703419</v>
      </c>
      <c r="W2038" s="1">
        <f t="shared" si="126"/>
        <v>5.6862591285482225</v>
      </c>
      <c r="X2038" s="1">
        <f t="shared" si="127"/>
        <v>389.28554256316863</v>
      </c>
    </row>
    <row r="2039" spans="1:24" hidden="1" x14ac:dyDescent="0.3">
      <c r="A2039" s="18" t="str">
        <f t="shared" si="124"/>
        <v>ConstMin - Off-Highway Tractors_1981_300</v>
      </c>
      <c r="B2039" s="1" t="s">
        <v>40</v>
      </c>
      <c r="C2039" s="1">
        <v>2020</v>
      </c>
      <c r="D2039" s="1" t="s">
        <v>89</v>
      </c>
      <c r="E2039" s="1">
        <v>1981</v>
      </c>
      <c r="F2039" s="1">
        <v>300</v>
      </c>
      <c r="G2039" s="1" t="s">
        <v>5</v>
      </c>
      <c r="H2039" s="1">
        <v>6.2325330727181498E-6</v>
      </c>
      <c r="I2039" s="1">
        <v>7.5413650179889601E-6</v>
      </c>
      <c r="J2039" s="1">
        <v>8.9748476247141402E-6</v>
      </c>
      <c r="K2039" s="1">
        <v>3.3559429107925301E-5</v>
      </c>
      <c r="L2039" s="1">
        <v>7.7353892007862596E-5</v>
      </c>
      <c r="M2039" s="1">
        <v>3.12635049922239E-3</v>
      </c>
      <c r="N2039" s="1">
        <v>4.3909090731187997E-6</v>
      </c>
      <c r="O2039" s="1">
        <v>4.0396363472692998E-6</v>
      </c>
      <c r="P2039" s="1">
        <v>2.8717684780294799E-8</v>
      </c>
      <c r="Q2039" s="1">
        <v>2.5516852497082601E-8</v>
      </c>
      <c r="R2039" s="1">
        <v>101.430998887602</v>
      </c>
      <c r="S2039" s="1">
        <v>20.8588987092458</v>
      </c>
      <c r="T2039" s="1">
        <v>9.3501489955095204E-2</v>
      </c>
      <c r="U2039" s="1">
        <v>4505.5221211970902</v>
      </c>
      <c r="V2039" s="1">
        <f t="shared" si="125"/>
        <v>0.55423434706478947</v>
      </c>
      <c r="W2039" s="1">
        <f t="shared" si="126"/>
        <v>5.6849368420215516</v>
      </c>
      <c r="X2039" s="1">
        <f t="shared" si="127"/>
        <v>223.08627080983888</v>
      </c>
    </row>
    <row r="2040" spans="1:24" hidden="1" x14ac:dyDescent="0.3">
      <c r="A2040" s="18" t="str">
        <f t="shared" si="124"/>
        <v>ConstMin - Off-Highway Tractors_1982_300</v>
      </c>
      <c r="B2040" s="1" t="s">
        <v>40</v>
      </c>
      <c r="C2040" s="1">
        <v>2020</v>
      </c>
      <c r="D2040" s="1" t="s">
        <v>89</v>
      </c>
      <c r="E2040" s="1">
        <v>1982</v>
      </c>
      <c r="F2040" s="1">
        <v>300</v>
      </c>
      <c r="G2040" s="1" t="s">
        <v>5</v>
      </c>
      <c r="H2040" s="1">
        <v>1.3272987099307101E-5</v>
      </c>
      <c r="I2040" s="1">
        <v>1.6060314390161601E-5</v>
      </c>
      <c r="J2040" s="1">
        <v>1.9113101423002299E-5</v>
      </c>
      <c r="K2040" s="1">
        <v>7.1469154581692705E-5</v>
      </c>
      <c r="L2040" s="1">
        <v>1.6473514038711399E-4</v>
      </c>
      <c r="M2040" s="1">
        <v>6.6579686557513996E-3</v>
      </c>
      <c r="N2040" s="1">
        <v>9.3510100631233802E-6</v>
      </c>
      <c r="O2040" s="1">
        <v>8.60292925807351E-6</v>
      </c>
      <c r="P2040" s="1">
        <v>6.1158032402479902E-8</v>
      </c>
      <c r="Q2040" s="1">
        <v>5.4341445132676001E-8</v>
      </c>
      <c r="R2040" s="1">
        <v>216.010460593967</v>
      </c>
      <c r="S2040" s="1">
        <v>41.7177974184916</v>
      </c>
      <c r="T2040" s="1">
        <v>0.18700297991018999</v>
      </c>
      <c r="U2040" s="1">
        <v>9595.0934062530796</v>
      </c>
      <c r="V2040" s="1">
        <f t="shared" si="125"/>
        <v>0.55423434706478603</v>
      </c>
      <c r="W2040" s="1">
        <f t="shared" si="126"/>
        <v>5.6849368420215143</v>
      </c>
      <c r="X2040" s="1">
        <f t="shared" si="127"/>
        <v>223.08627080983939</v>
      </c>
    </row>
    <row r="2041" spans="1:24" hidden="1" x14ac:dyDescent="0.3">
      <c r="A2041" s="18" t="str">
        <f t="shared" si="124"/>
        <v>ConstMin - Off-Highway Tractors_1983_50</v>
      </c>
      <c r="B2041" s="1" t="s">
        <v>40</v>
      </c>
      <c r="C2041" s="1">
        <v>2020</v>
      </c>
      <c r="D2041" s="1" t="s">
        <v>89</v>
      </c>
      <c r="E2041" s="1">
        <v>1983</v>
      </c>
      <c r="F2041" s="1">
        <v>50</v>
      </c>
      <c r="G2041" s="1" t="s">
        <v>5</v>
      </c>
      <c r="H2041" s="1">
        <v>6.9044387791405699E-6</v>
      </c>
      <c r="I2041" s="1">
        <v>8.3543709227600903E-6</v>
      </c>
      <c r="J2041" s="1">
        <v>9.9423918419624203E-6</v>
      </c>
      <c r="K2041" s="1">
        <v>2.29571766273522E-5</v>
      </c>
      <c r="L2041" s="1">
        <v>1.5807855809967201E-5</v>
      </c>
      <c r="M2041" s="1">
        <v>1.2079724009171899E-3</v>
      </c>
      <c r="N2041" s="1">
        <v>2.17326841228399E-6</v>
      </c>
      <c r="O2041" s="1">
        <v>1.9994069393012699E-6</v>
      </c>
      <c r="P2041" s="1">
        <v>1.09611707359198E-8</v>
      </c>
      <c r="Q2041" s="1">
        <v>9.8593083476780898E-9</v>
      </c>
      <c r="R2041" s="1">
        <v>39.191334203942198</v>
      </c>
      <c r="S2041" s="1">
        <v>39.110435079835902</v>
      </c>
      <c r="T2041" s="1">
        <v>9.3501489955095204E-2</v>
      </c>
      <c r="U2041" s="1">
        <v>1564.4174031934299</v>
      </c>
      <c r="V2041" s="1">
        <f t="shared" si="125"/>
        <v>1.7682746281486255</v>
      </c>
      <c r="W2041" s="1">
        <f t="shared" si="126"/>
        <v>3.345868960407846</v>
      </c>
      <c r="X2041" s="1">
        <f t="shared" si="127"/>
        <v>418.28675776844824</v>
      </c>
    </row>
    <row r="2042" spans="1:24" hidden="1" x14ac:dyDescent="0.3">
      <c r="A2042" s="18" t="str">
        <f t="shared" si="124"/>
        <v>ConstMin - Off-Highway Tractors_1983_75</v>
      </c>
      <c r="B2042" s="1" t="s">
        <v>40</v>
      </c>
      <c r="C2042" s="1">
        <v>2020</v>
      </c>
      <c r="D2042" s="1" t="s">
        <v>89</v>
      </c>
      <c r="E2042" s="1">
        <v>1983</v>
      </c>
      <c r="F2042" s="1">
        <v>75</v>
      </c>
      <c r="G2042" s="1" t="s">
        <v>5</v>
      </c>
      <c r="H2042" s="1">
        <v>3.1819170215299701E-6</v>
      </c>
      <c r="I2042" s="1">
        <v>3.8501195960512702E-6</v>
      </c>
      <c r="J2042" s="1">
        <v>4.5819605110031602E-6</v>
      </c>
      <c r="K2042" s="1">
        <v>1.24811708820583E-5</v>
      </c>
      <c r="L2042" s="1">
        <v>3.0490766278345899E-5</v>
      </c>
      <c r="M2042" s="1">
        <v>1.0421168330741299E-3</v>
      </c>
      <c r="N2042" s="1">
        <v>2.2355269106247601E-6</v>
      </c>
      <c r="O2042" s="1">
        <v>2.0566847577747698E-6</v>
      </c>
      <c r="P2042" s="1">
        <v>9.53942941351291E-9</v>
      </c>
      <c r="Q2042" s="1">
        <v>8.5056174990275506E-9</v>
      </c>
      <c r="R2042" s="1">
        <v>33.810332962533998</v>
      </c>
      <c r="S2042" s="1">
        <v>20.8588987092458</v>
      </c>
      <c r="T2042" s="1">
        <v>9.3501489955095204E-2</v>
      </c>
      <c r="U2042" s="1">
        <v>1501.8407070656899</v>
      </c>
      <c r="V2042" s="1">
        <f t="shared" si="125"/>
        <v>0.84886562923904352</v>
      </c>
      <c r="W2042" s="1">
        <f t="shared" si="126"/>
        <v>6.7225349387572733</v>
      </c>
      <c r="X2042" s="1">
        <f t="shared" si="127"/>
        <v>223.08627080983888</v>
      </c>
    </row>
    <row r="2043" spans="1:24" hidden="1" x14ac:dyDescent="0.3">
      <c r="A2043" s="18" t="str">
        <f t="shared" si="124"/>
        <v>ConstMin - Off-Highway Tractors_1983_175</v>
      </c>
      <c r="B2043" s="1" t="s">
        <v>40</v>
      </c>
      <c r="C2043" s="1">
        <v>2020</v>
      </c>
      <c r="D2043" s="1" t="s">
        <v>89</v>
      </c>
      <c r="E2043" s="1">
        <v>1983</v>
      </c>
      <c r="F2043" s="1">
        <v>175</v>
      </c>
      <c r="G2043" s="1" t="s">
        <v>5</v>
      </c>
      <c r="H2043" s="1">
        <v>3.38305539676311E-6</v>
      </c>
      <c r="I2043" s="1">
        <v>4.0934970300833602E-6</v>
      </c>
      <c r="J2043" s="1">
        <v>4.8715997713388803E-6</v>
      </c>
      <c r="K2043" s="1">
        <v>1.8216254359375701E-5</v>
      </c>
      <c r="L2043" s="1">
        <v>4.1988144910669502E-5</v>
      </c>
      <c r="M2043" s="1">
        <v>1.6970013323899899E-3</v>
      </c>
      <c r="N2043" s="1">
        <v>2.38341112083858E-6</v>
      </c>
      <c r="O2043" s="1">
        <v>2.1927382311714899E-6</v>
      </c>
      <c r="P2043" s="1">
        <v>1.5588127226117901E-8</v>
      </c>
      <c r="Q2043" s="1">
        <v>1.3850696745844199E-8</v>
      </c>
      <c r="R2043" s="1">
        <v>55.057339316471797</v>
      </c>
      <c r="S2043" s="1">
        <v>19.607364786691001</v>
      </c>
      <c r="T2043" s="1">
        <v>9.3501489955095204E-2</v>
      </c>
      <c r="U2043" s="1">
        <v>2450.92059833638</v>
      </c>
      <c r="V2043" s="1">
        <f t="shared" si="125"/>
        <v>0.55303655496974391</v>
      </c>
      <c r="W2043" s="1">
        <f t="shared" si="126"/>
        <v>5.6726507532104335</v>
      </c>
      <c r="X2043" s="1">
        <f t="shared" si="127"/>
        <v>209.70109456124803</v>
      </c>
    </row>
    <row r="2044" spans="1:24" hidden="1" x14ac:dyDescent="0.3">
      <c r="A2044" s="18" t="str">
        <f t="shared" si="124"/>
        <v>ConstMin - Off-Highway Tractors_1984_25</v>
      </c>
      <c r="B2044" s="1" t="s">
        <v>40</v>
      </c>
      <c r="C2044" s="1">
        <v>2020</v>
      </c>
      <c r="D2044" s="1" t="s">
        <v>89</v>
      </c>
      <c r="E2044" s="1">
        <v>1984</v>
      </c>
      <c r="F2044" s="1">
        <v>25</v>
      </c>
      <c r="G2044" s="1" t="s">
        <v>5</v>
      </c>
      <c r="H2044" s="1">
        <v>0</v>
      </c>
      <c r="I2044" s="1">
        <v>0</v>
      </c>
      <c r="J2044" s="1">
        <v>0</v>
      </c>
      <c r="K2044" s="1">
        <v>0</v>
      </c>
      <c r="L2044" s="1">
        <v>0</v>
      </c>
      <c r="M2044" s="1">
        <v>0</v>
      </c>
      <c r="N2044" s="1">
        <v>0</v>
      </c>
      <c r="O2044" s="1">
        <v>0</v>
      </c>
      <c r="P2044" s="1">
        <v>0</v>
      </c>
      <c r="Q2044" s="1">
        <v>0</v>
      </c>
      <c r="R2044" s="1">
        <v>0</v>
      </c>
      <c r="S2044" s="1">
        <v>0</v>
      </c>
      <c r="T2044" s="1">
        <v>0</v>
      </c>
      <c r="U2044" s="1">
        <v>0</v>
      </c>
      <c r="V2044" s="1">
        <f t="shared" si="125"/>
        <v>0</v>
      </c>
      <c r="W2044" s="1">
        <f t="shared" si="126"/>
        <v>0</v>
      </c>
      <c r="X2044" s="1" t="e">
        <f t="shared" si="127"/>
        <v>#DIV/0!</v>
      </c>
    </row>
    <row r="2045" spans="1:24" hidden="1" x14ac:dyDescent="0.3">
      <c r="A2045" s="18" t="str">
        <f t="shared" si="124"/>
        <v>ConstMin - Off-Highway Tractors_1985_25</v>
      </c>
      <c r="B2045" s="1" t="s">
        <v>40</v>
      </c>
      <c r="C2045" s="1">
        <v>2020</v>
      </c>
      <c r="D2045" s="1" t="s">
        <v>89</v>
      </c>
      <c r="E2045" s="1">
        <v>1985</v>
      </c>
      <c r="F2045" s="1">
        <v>25</v>
      </c>
      <c r="G2045" s="1" t="s">
        <v>5</v>
      </c>
      <c r="H2045" s="1">
        <v>0</v>
      </c>
      <c r="I2045" s="1">
        <v>0</v>
      </c>
      <c r="J2045" s="1">
        <v>0</v>
      </c>
      <c r="K2045" s="1">
        <v>0</v>
      </c>
      <c r="L2045" s="1">
        <v>0</v>
      </c>
      <c r="M2045" s="1">
        <v>0</v>
      </c>
      <c r="N2045" s="1">
        <v>0</v>
      </c>
      <c r="O2045" s="1">
        <v>0</v>
      </c>
      <c r="P2045" s="1">
        <v>0</v>
      </c>
      <c r="Q2045" s="1">
        <v>0</v>
      </c>
      <c r="R2045" s="1">
        <v>0</v>
      </c>
      <c r="S2045" s="1">
        <v>0</v>
      </c>
      <c r="T2045" s="1">
        <v>0</v>
      </c>
      <c r="U2045" s="1">
        <v>0</v>
      </c>
      <c r="V2045" s="1">
        <f t="shared" si="125"/>
        <v>0</v>
      </c>
      <c r="W2045" s="1">
        <f t="shared" si="126"/>
        <v>0</v>
      </c>
      <c r="X2045" s="1" t="e">
        <f t="shared" si="127"/>
        <v>#DIV/0!</v>
      </c>
    </row>
    <row r="2046" spans="1:24" hidden="1" x14ac:dyDescent="0.3">
      <c r="A2046" s="18" t="str">
        <f t="shared" si="124"/>
        <v>ConstMin - Off-Highway Tractors_1985_50</v>
      </c>
      <c r="B2046" s="1" t="s">
        <v>40</v>
      </c>
      <c r="C2046" s="1">
        <v>2020</v>
      </c>
      <c r="D2046" s="1" t="s">
        <v>89</v>
      </c>
      <c r="E2046" s="1">
        <v>1985</v>
      </c>
      <c r="F2046" s="1">
        <v>50</v>
      </c>
      <c r="G2046" s="1" t="s">
        <v>5</v>
      </c>
      <c r="H2046" s="1">
        <v>5.1503579275489199E-6</v>
      </c>
      <c r="I2046" s="1">
        <v>6.2319330923341898E-6</v>
      </c>
      <c r="J2046" s="1">
        <v>7.4165154156704399E-6</v>
      </c>
      <c r="K2046" s="1">
        <v>1.7124878707598801E-5</v>
      </c>
      <c r="L2046" s="1">
        <v>1.17918513137354E-5</v>
      </c>
      <c r="M2046" s="1">
        <v>9.0108558136836896E-4</v>
      </c>
      <c r="N2046" s="1">
        <v>1.6211469974525201E-6</v>
      </c>
      <c r="O2046" s="1">
        <v>1.4914552376563201E-6</v>
      </c>
      <c r="P2046" s="1">
        <v>8.1764723246614303E-9</v>
      </c>
      <c r="Q2046" s="1">
        <v>7.3545393815388101E-9</v>
      </c>
      <c r="R2046" s="1">
        <v>29.234729319103</v>
      </c>
      <c r="S2046" s="1">
        <v>41.7177974184916</v>
      </c>
      <c r="T2046" s="1">
        <v>0.18700297991018999</v>
      </c>
      <c r="U2046" s="1">
        <v>1168.09832771776</v>
      </c>
      <c r="V2046" s="1">
        <f t="shared" si="125"/>
        <v>1.7665745946114415</v>
      </c>
      <c r="W2046" s="1">
        <f t="shared" si="126"/>
        <v>3.3426522149130014</v>
      </c>
      <c r="X2046" s="1">
        <f t="shared" si="127"/>
        <v>223.08627080983939</v>
      </c>
    </row>
    <row r="2047" spans="1:24" hidden="1" x14ac:dyDescent="0.3">
      <c r="A2047" s="18" t="str">
        <f t="shared" si="124"/>
        <v>ConstMin - Off-Highway Tractors_1985_75</v>
      </c>
      <c r="B2047" s="1" t="s">
        <v>40</v>
      </c>
      <c r="C2047" s="1">
        <v>2020</v>
      </c>
      <c r="D2047" s="1" t="s">
        <v>89</v>
      </c>
      <c r="E2047" s="1">
        <v>1985</v>
      </c>
      <c r="F2047" s="1">
        <v>75</v>
      </c>
      <c r="G2047" s="1" t="s">
        <v>5</v>
      </c>
      <c r="H2047" s="1">
        <v>1.16710713275986E-5</v>
      </c>
      <c r="I2047" s="1">
        <v>1.4121996306394399E-5</v>
      </c>
      <c r="J2047" s="1">
        <v>1.6806342711742101E-5</v>
      </c>
      <c r="K2047" s="1">
        <v>4.5780149083337098E-5</v>
      </c>
      <c r="L2047" s="1">
        <v>1.11838211260646E-4</v>
      </c>
      <c r="M2047" s="1">
        <v>3.8224189405955101E-3</v>
      </c>
      <c r="N2047" s="1">
        <v>8.1997719777502003E-6</v>
      </c>
      <c r="O2047" s="1">
        <v>7.5437902195301798E-6</v>
      </c>
      <c r="P2047" s="1">
        <v>3.49900265646046E-8</v>
      </c>
      <c r="Q2047" s="1">
        <v>3.1198069542583397E-8</v>
      </c>
      <c r="R2047" s="1">
        <v>124.014172885582</v>
      </c>
      <c r="S2047" s="1">
        <v>84.061361798260606</v>
      </c>
      <c r="T2047" s="1">
        <v>0.28050446986528499</v>
      </c>
      <c r="U2047" s="1">
        <v>5379.9271550886797</v>
      </c>
      <c r="V2047" s="1">
        <f t="shared" si="125"/>
        <v>0.86917714683433467</v>
      </c>
      <c r="W2047" s="1">
        <f t="shared" si="126"/>
        <v>6.8833906525360513</v>
      </c>
      <c r="X2047" s="1">
        <f t="shared" si="127"/>
        <v>299.67922378788438</v>
      </c>
    </row>
    <row r="2048" spans="1:24" hidden="1" x14ac:dyDescent="0.3">
      <c r="A2048" s="18" t="str">
        <f t="shared" si="124"/>
        <v>ConstMin - Off-Highway Tractors_1986_25</v>
      </c>
      <c r="B2048" s="1" t="s">
        <v>40</v>
      </c>
      <c r="C2048" s="1">
        <v>2020</v>
      </c>
      <c r="D2048" s="1" t="s">
        <v>89</v>
      </c>
      <c r="E2048" s="1">
        <v>1986</v>
      </c>
      <c r="F2048" s="1">
        <v>25</v>
      </c>
      <c r="G2048" s="1" t="s">
        <v>5</v>
      </c>
      <c r="H2048" s="1">
        <v>0</v>
      </c>
      <c r="I2048" s="1">
        <v>0</v>
      </c>
      <c r="J2048" s="1">
        <v>0</v>
      </c>
      <c r="K2048" s="1">
        <v>0</v>
      </c>
      <c r="L2048" s="1">
        <v>0</v>
      </c>
      <c r="M2048" s="1">
        <v>0</v>
      </c>
      <c r="N2048" s="1">
        <v>0</v>
      </c>
      <c r="O2048" s="1">
        <v>0</v>
      </c>
      <c r="P2048" s="1">
        <v>0</v>
      </c>
      <c r="Q2048" s="1">
        <v>0</v>
      </c>
      <c r="R2048" s="1">
        <v>0</v>
      </c>
      <c r="S2048" s="1">
        <v>0</v>
      </c>
      <c r="T2048" s="1">
        <v>0</v>
      </c>
      <c r="U2048" s="1">
        <v>0</v>
      </c>
      <c r="V2048" s="1">
        <f t="shared" si="125"/>
        <v>0</v>
      </c>
      <c r="W2048" s="1">
        <f t="shared" si="126"/>
        <v>0</v>
      </c>
      <c r="X2048" s="1" t="e">
        <f t="shared" si="127"/>
        <v>#DIV/0!</v>
      </c>
    </row>
    <row r="2049" spans="1:24" hidden="1" x14ac:dyDescent="0.3">
      <c r="A2049" s="18" t="str">
        <f t="shared" si="124"/>
        <v>ConstMin - Off-Highway Tractors_1986_50</v>
      </c>
      <c r="B2049" s="1" t="s">
        <v>40</v>
      </c>
      <c r="C2049" s="1">
        <v>2020</v>
      </c>
      <c r="D2049" s="1" t="s">
        <v>89</v>
      </c>
      <c r="E2049" s="1">
        <v>1986</v>
      </c>
      <c r="F2049" s="1">
        <v>50</v>
      </c>
      <c r="G2049" s="1" t="s">
        <v>5</v>
      </c>
      <c r="H2049" s="1">
        <v>2.9800212024768201E-5</v>
      </c>
      <c r="I2049" s="1">
        <v>3.60582565499695E-5</v>
      </c>
      <c r="J2049" s="1">
        <v>4.2912305315666201E-5</v>
      </c>
      <c r="K2049" s="1">
        <v>9.9085349710394002E-5</v>
      </c>
      <c r="L2049" s="1">
        <v>6.8228203603917496E-5</v>
      </c>
      <c r="M2049" s="1">
        <v>5.2137233479650899E-3</v>
      </c>
      <c r="N2049" s="1">
        <v>9.3800324029892697E-6</v>
      </c>
      <c r="O2049" s="1">
        <v>8.6296298107501204E-6</v>
      </c>
      <c r="P2049" s="1">
        <v>4.7309451559907299E-8</v>
      </c>
      <c r="Q2049" s="1">
        <v>4.25537090814709E-8</v>
      </c>
      <c r="R2049" s="1">
        <v>169.15351213475401</v>
      </c>
      <c r="S2049" s="1">
        <v>199.30677716684301</v>
      </c>
      <c r="T2049" s="1">
        <v>0.56100893973057098</v>
      </c>
      <c r="U2049" s="1">
        <v>6743.2126274782104</v>
      </c>
      <c r="V2049" s="1">
        <f t="shared" si="125"/>
        <v>1.7706245069807749</v>
      </c>
      <c r="W2049" s="1">
        <f t="shared" si="126"/>
        <v>3.3503153210127277</v>
      </c>
      <c r="X2049" s="1">
        <f t="shared" si="127"/>
        <v>355.2648862646675</v>
      </c>
    </row>
    <row r="2050" spans="1:24" hidden="1" x14ac:dyDescent="0.3">
      <c r="A2050" s="18" t="str">
        <f t="shared" si="124"/>
        <v>ConstMin - Off-Highway Tractors_1986_75</v>
      </c>
      <c r="B2050" s="1" t="s">
        <v>40</v>
      </c>
      <c r="C2050" s="1">
        <v>2020</v>
      </c>
      <c r="D2050" s="1" t="s">
        <v>89</v>
      </c>
      <c r="E2050" s="1">
        <v>1986</v>
      </c>
      <c r="F2050" s="1">
        <v>75</v>
      </c>
      <c r="G2050" s="1" t="s">
        <v>5</v>
      </c>
      <c r="H2050" s="1">
        <v>1.1618419726235801E-5</v>
      </c>
      <c r="I2050" s="1">
        <v>1.40582878687453E-5</v>
      </c>
      <c r="J2050" s="1">
        <v>1.67305244057795E-5</v>
      </c>
      <c r="K2050" s="1">
        <v>4.55736214996895E-5</v>
      </c>
      <c r="L2050" s="1">
        <v>1.1133367652247601E-4</v>
      </c>
      <c r="M2050" s="1">
        <v>3.8051748956699901E-3</v>
      </c>
      <c r="N2050" s="1">
        <v>8.1627804185933397E-6</v>
      </c>
      <c r="O2050" s="1">
        <v>7.5097579851058698E-6</v>
      </c>
      <c r="P2050" s="1">
        <v>3.4832176365711802E-8</v>
      </c>
      <c r="Q2050" s="1">
        <v>3.1057325966030799E-8</v>
      </c>
      <c r="R2050" s="1">
        <v>123.454708838895</v>
      </c>
      <c r="S2050" s="1">
        <v>78.950931614495403</v>
      </c>
      <c r="T2050" s="1">
        <v>0.28050446986528499</v>
      </c>
      <c r="U2050" s="1">
        <v>5579.19916742434</v>
      </c>
      <c r="V2050" s="1">
        <f t="shared" si="125"/>
        <v>0.83435172368892152</v>
      </c>
      <c r="W2050" s="1">
        <f t="shared" si="126"/>
        <v>6.6075930282855424</v>
      </c>
      <c r="X2050" s="1">
        <f t="shared" si="127"/>
        <v>281.46051167174755</v>
      </c>
    </row>
    <row r="2051" spans="1:24" hidden="1" x14ac:dyDescent="0.3">
      <c r="A2051" s="18" t="str">
        <f t="shared" si="124"/>
        <v>ConstMin - Off-Highway Tractors_1986_175</v>
      </c>
      <c r="B2051" s="1" t="s">
        <v>40</v>
      </c>
      <c r="C2051" s="1">
        <v>2020</v>
      </c>
      <c r="D2051" s="1" t="s">
        <v>89</v>
      </c>
      <c r="E2051" s="1">
        <v>1986</v>
      </c>
      <c r="F2051" s="1">
        <v>175</v>
      </c>
      <c r="G2051" s="1" t="s">
        <v>5</v>
      </c>
      <c r="H2051" s="1">
        <v>4.7262270574422901E-6</v>
      </c>
      <c r="I2051" s="1">
        <v>5.7187347395051703E-6</v>
      </c>
      <c r="J2051" s="1">
        <v>6.8057669627169002E-6</v>
      </c>
      <c r="K2051" s="1">
        <v>2.65369613353904E-5</v>
      </c>
      <c r="L2051" s="1">
        <v>6.2670977321184899E-5</v>
      </c>
      <c r="M2051" s="1">
        <v>2.5329228581662902E-3</v>
      </c>
      <c r="N2051" s="1">
        <v>3.5574494805360702E-6</v>
      </c>
      <c r="O2051" s="1">
        <v>3.2728535220931802E-6</v>
      </c>
      <c r="P2051" s="1">
        <v>2.3276341128940499E-8</v>
      </c>
      <c r="Q2051" s="1">
        <v>2.0673375865691902E-8</v>
      </c>
      <c r="R2051" s="1">
        <v>82.177892617270302</v>
      </c>
      <c r="S2051" s="1">
        <v>20.8588987092458</v>
      </c>
      <c r="T2051" s="1">
        <v>9.3501489955095204E-2</v>
      </c>
      <c r="U2051" s="1">
        <v>3650.3072741180199</v>
      </c>
      <c r="V2051" s="1">
        <f t="shared" si="125"/>
        <v>0.51875121786830136</v>
      </c>
      <c r="W2051" s="1">
        <f t="shared" si="126"/>
        <v>5.6849368420215347</v>
      </c>
      <c r="X2051" s="1">
        <f t="shared" si="127"/>
        <v>223.08627080983888</v>
      </c>
    </row>
    <row r="2052" spans="1:24" hidden="1" x14ac:dyDescent="0.3">
      <c r="A2052" s="18" t="str">
        <f t="shared" si="124"/>
        <v>ConstMin - Off-Highway Tractors_1986_300</v>
      </c>
      <c r="B2052" s="1" t="s">
        <v>40</v>
      </c>
      <c r="C2052" s="1">
        <v>2020</v>
      </c>
      <c r="D2052" s="1" t="s">
        <v>89</v>
      </c>
      <c r="E2052" s="1">
        <v>1986</v>
      </c>
      <c r="F2052" s="1">
        <v>300</v>
      </c>
      <c r="G2052" s="1" t="s">
        <v>5</v>
      </c>
      <c r="H2052" s="1">
        <v>5.8065075277148104E-6</v>
      </c>
      <c r="I2052" s="1">
        <v>7.0258741085349204E-6</v>
      </c>
      <c r="J2052" s="1">
        <v>8.3613708399093296E-6</v>
      </c>
      <c r="K2052" s="1">
        <v>3.2602552497765397E-5</v>
      </c>
      <c r="L2052" s="1">
        <v>7.6995772137455798E-5</v>
      </c>
      <c r="M2052" s="1">
        <v>3.1118766543185902E-3</v>
      </c>
      <c r="N2052" s="1">
        <v>4.3705807903728801E-6</v>
      </c>
      <c r="O2052" s="1">
        <v>4.0209343271430499E-6</v>
      </c>
      <c r="P2052" s="1">
        <v>2.8596647672698199E-8</v>
      </c>
      <c r="Q2052" s="1">
        <v>2.5398718920707199E-8</v>
      </c>
      <c r="R2052" s="1">
        <v>100.961410929789</v>
      </c>
      <c r="S2052" s="1">
        <v>20.8588987092458</v>
      </c>
      <c r="T2052" s="1">
        <v>9.3501489955095204E-2</v>
      </c>
      <c r="U2052" s="1">
        <v>4484.6632224878504</v>
      </c>
      <c r="V2052" s="1">
        <f t="shared" si="125"/>
        <v>0.51875121786830147</v>
      </c>
      <c r="W2052" s="1">
        <f t="shared" si="126"/>
        <v>5.6849368420215418</v>
      </c>
      <c r="X2052" s="1">
        <f t="shared" si="127"/>
        <v>223.08627080983888</v>
      </c>
    </row>
    <row r="2053" spans="1:24" hidden="1" x14ac:dyDescent="0.3">
      <c r="A2053" s="18" t="str">
        <f t="shared" si="124"/>
        <v>ConstMin - Off-Highway Tractors_1987_50</v>
      </c>
      <c r="B2053" s="1" t="s">
        <v>40</v>
      </c>
      <c r="C2053" s="1">
        <v>2020</v>
      </c>
      <c r="D2053" s="1" t="s">
        <v>89</v>
      </c>
      <c r="E2053" s="1">
        <v>1987</v>
      </c>
      <c r="F2053" s="1">
        <v>50</v>
      </c>
      <c r="G2053" s="1" t="s">
        <v>5</v>
      </c>
      <c r="H2053" s="1">
        <v>1.1043119256635201E-5</v>
      </c>
      <c r="I2053" s="1">
        <v>1.33621743005286E-5</v>
      </c>
      <c r="J2053" s="1">
        <v>1.5902091729554699E-5</v>
      </c>
      <c r="K2053" s="1">
        <v>3.6718239874529897E-5</v>
      </c>
      <c r="L2053" s="1">
        <v>2.5283450615647499E-5</v>
      </c>
      <c r="M2053" s="1">
        <v>1.93205902880249E-3</v>
      </c>
      <c r="N2053" s="1">
        <v>3.4759758209511898E-6</v>
      </c>
      <c r="O2053" s="1">
        <v>3.1978977552751001E-6</v>
      </c>
      <c r="P2053" s="1">
        <v>1.75315502825228E-8</v>
      </c>
      <c r="Q2053" s="1">
        <v>1.5769206064985999E-8</v>
      </c>
      <c r="R2053" s="1">
        <v>62.683527406792798</v>
      </c>
      <c r="S2053" s="1">
        <v>59.969333789081702</v>
      </c>
      <c r="T2053" s="1">
        <v>0.18700297991018999</v>
      </c>
      <c r="U2053" s="1">
        <v>2548.6966860359698</v>
      </c>
      <c r="V2053" s="1">
        <f t="shared" si="125"/>
        <v>1.7359914383112887</v>
      </c>
      <c r="W2053" s="1">
        <f t="shared" si="126"/>
        <v>3.2847838093231578</v>
      </c>
      <c r="X2053" s="1">
        <f t="shared" si="127"/>
        <v>320.68651428914427</v>
      </c>
    </row>
    <row r="2054" spans="1:24" hidden="1" x14ac:dyDescent="0.3">
      <c r="A2054" s="18" t="str">
        <f t="shared" si="124"/>
        <v>ConstMin - Off-Highway Tractors_1987_100</v>
      </c>
      <c r="B2054" s="1" t="s">
        <v>40</v>
      </c>
      <c r="C2054" s="1">
        <v>2020</v>
      </c>
      <c r="D2054" s="1" t="s">
        <v>89</v>
      </c>
      <c r="E2054" s="1">
        <v>1987</v>
      </c>
      <c r="F2054" s="1">
        <v>100</v>
      </c>
      <c r="G2054" s="1" t="s">
        <v>5</v>
      </c>
      <c r="H2054" s="1">
        <v>1.5415797185605099E-5</v>
      </c>
      <c r="I2054" s="1">
        <v>1.8653114594582198E-5</v>
      </c>
      <c r="J2054" s="1">
        <v>2.2198747947271399E-5</v>
      </c>
      <c r="K2054" s="1">
        <v>6.0468955555659201E-5</v>
      </c>
      <c r="L2054" s="1">
        <v>1.4772210142509001E-4</v>
      </c>
      <c r="M2054" s="1">
        <v>5.0488625673372704E-3</v>
      </c>
      <c r="N2054" s="1">
        <v>1.08307128136808E-5</v>
      </c>
      <c r="O2054" s="1">
        <v>9.9642557885863498E-6</v>
      </c>
      <c r="P2054" s="1">
        <v>4.6216764331082601E-8</v>
      </c>
      <c r="Q2054" s="1">
        <v>4.12081375523412E-8</v>
      </c>
      <c r="R2054" s="1">
        <v>163.80478566898299</v>
      </c>
      <c r="S2054" s="1">
        <v>79.472404082226603</v>
      </c>
      <c r="T2054" s="1">
        <v>0.18700297991018999</v>
      </c>
      <c r="U2054" s="1">
        <v>7152.5163674003898</v>
      </c>
      <c r="V2054" s="1">
        <f t="shared" si="125"/>
        <v>0.86353729460065454</v>
      </c>
      <c r="W2054" s="1">
        <f t="shared" si="126"/>
        <v>6.8387262175720824</v>
      </c>
      <c r="X2054" s="1">
        <f t="shared" si="127"/>
        <v>424.97934589274462</v>
      </c>
    </row>
    <row r="2055" spans="1:24" hidden="1" x14ac:dyDescent="0.3">
      <c r="A2055" s="18" t="str">
        <f t="shared" si="124"/>
        <v>ConstMin - Off-Highway Tractors_1988_50</v>
      </c>
      <c r="B2055" s="1" t="s">
        <v>40</v>
      </c>
      <c r="C2055" s="1">
        <v>2020</v>
      </c>
      <c r="D2055" s="1" t="s">
        <v>89</v>
      </c>
      <c r="E2055" s="1">
        <v>1988</v>
      </c>
      <c r="F2055" s="1">
        <v>50</v>
      </c>
      <c r="G2055" s="1" t="s">
        <v>5</v>
      </c>
      <c r="H2055" s="1">
        <v>1.7060779178344298E-5</v>
      </c>
      <c r="I2055" s="1">
        <v>2.06435428057966E-5</v>
      </c>
      <c r="J2055" s="1">
        <v>2.4567522016815801E-5</v>
      </c>
      <c r="K2055" s="1">
        <v>5.7970898060919001E-5</v>
      </c>
      <c r="L2055" s="1">
        <v>3.9376353171597602E-5</v>
      </c>
      <c r="M2055" s="1">
        <v>3.0503422110949299E-3</v>
      </c>
      <c r="N2055" s="1">
        <v>5.4878839690341E-6</v>
      </c>
      <c r="O2055" s="1">
        <v>5.0488532515113699E-6</v>
      </c>
      <c r="P2055" s="1">
        <v>2.7690103079663099E-8</v>
      </c>
      <c r="Q2055" s="1">
        <v>2.48964830672357E-8</v>
      </c>
      <c r="R2055" s="1">
        <v>98.964993687474205</v>
      </c>
      <c r="S2055" s="1">
        <v>101.687131207573</v>
      </c>
      <c r="T2055" s="1">
        <v>0.28050446986528499</v>
      </c>
      <c r="U2055" s="1">
        <v>4101.3809587054602</v>
      </c>
      <c r="V2055" s="1">
        <f t="shared" si="125"/>
        <v>1.666643535080506</v>
      </c>
      <c r="W2055" s="1">
        <f t="shared" si="126"/>
        <v>3.1790252800048631</v>
      </c>
      <c r="X2055" s="1">
        <f t="shared" si="127"/>
        <v>362.51519006598807</v>
      </c>
    </row>
    <row r="2056" spans="1:24" hidden="1" x14ac:dyDescent="0.3">
      <c r="A2056" s="18" t="str">
        <f t="shared" si="124"/>
        <v>ConstMin - Off-Highway Tractors_1988_75</v>
      </c>
      <c r="B2056" s="1" t="s">
        <v>40</v>
      </c>
      <c r="C2056" s="1">
        <v>2020</v>
      </c>
      <c r="D2056" s="1" t="s">
        <v>89</v>
      </c>
      <c r="E2056" s="1">
        <v>1988</v>
      </c>
      <c r="F2056" s="1">
        <v>75</v>
      </c>
      <c r="G2056" s="1" t="s">
        <v>5</v>
      </c>
      <c r="H2056" s="1">
        <v>6.9814677060330304E-6</v>
      </c>
      <c r="I2056" s="1">
        <v>8.4475759242999603E-6</v>
      </c>
      <c r="J2056" s="1">
        <v>1.0053313496687499E-5</v>
      </c>
      <c r="K2056" s="1">
        <v>2.8955930044291299E-5</v>
      </c>
      <c r="L2056" s="1">
        <v>6.5448236678455603E-5</v>
      </c>
      <c r="M2056" s="1">
        <v>3.3255178067342099E-3</v>
      </c>
      <c r="N2056" s="1">
        <v>5.8605149800448696E-6</v>
      </c>
      <c r="O2056" s="1">
        <v>5.3916737816412802E-6</v>
      </c>
      <c r="P2056" s="1">
        <v>3.0536617269492199E-8</v>
      </c>
      <c r="Q2056" s="1">
        <v>2.7142429286788101E-8</v>
      </c>
      <c r="R2056" s="1">
        <v>107.89276283623801</v>
      </c>
      <c r="S2056" s="1">
        <v>66.227003401855498</v>
      </c>
      <c r="T2056" s="1">
        <v>0.28050446986528499</v>
      </c>
      <c r="U2056" s="1">
        <v>4790.4199127342099</v>
      </c>
      <c r="V2056" s="1">
        <f t="shared" si="125"/>
        <v>0.58391162350356873</v>
      </c>
      <c r="W2056" s="1">
        <f t="shared" si="126"/>
        <v>4.5238996934531528</v>
      </c>
      <c r="X2056" s="1">
        <f t="shared" si="127"/>
        <v>236.09963660708033</v>
      </c>
    </row>
    <row r="2057" spans="1:24" hidden="1" x14ac:dyDescent="0.3">
      <c r="A2057" s="18" t="str">
        <f t="shared" si="124"/>
        <v>ConstMin - Off-Highway Tractors_1988_175</v>
      </c>
      <c r="B2057" s="1" t="s">
        <v>40</v>
      </c>
      <c r="C2057" s="1">
        <v>2020</v>
      </c>
      <c r="D2057" s="1" t="s">
        <v>89</v>
      </c>
      <c r="E2057" s="1">
        <v>1988</v>
      </c>
      <c r="F2057" s="1">
        <v>175</v>
      </c>
      <c r="G2057" s="1" t="s">
        <v>5</v>
      </c>
      <c r="H2057" s="1">
        <v>1.17570158186137E-5</v>
      </c>
      <c r="I2057" s="1">
        <v>1.4225989140522601E-5</v>
      </c>
      <c r="J2057" s="1">
        <v>1.6930102778803801E-5</v>
      </c>
      <c r="K2057" s="1">
        <v>5.48957071303893E-5</v>
      </c>
      <c r="L2057" s="1">
        <v>1.4982323820712801E-4</v>
      </c>
      <c r="M2057" s="1">
        <v>8.1495172138231504E-3</v>
      </c>
      <c r="N2057" s="1">
        <v>7.9032038281645504E-6</v>
      </c>
      <c r="O2057" s="1">
        <v>7.2709475219113897E-6</v>
      </c>
      <c r="P2057" s="1">
        <v>7.4993617643035905E-8</v>
      </c>
      <c r="Q2057" s="1">
        <v>6.6515263953700599E-8</v>
      </c>
      <c r="R2057" s="1">
        <v>264.40211091347197</v>
      </c>
      <c r="S2057" s="1">
        <v>93.656455204513705</v>
      </c>
      <c r="T2057" s="1">
        <v>0.18700297991018999</v>
      </c>
      <c r="U2057" s="1">
        <v>11753.885128166399</v>
      </c>
      <c r="V2057" s="1">
        <f t="shared" si="125"/>
        <v>0.40076485718734406</v>
      </c>
      <c r="W2057" s="1">
        <f t="shared" si="126"/>
        <v>4.2207180161828335</v>
      </c>
      <c r="X2057" s="1">
        <f t="shared" si="127"/>
        <v>500.82867796808978</v>
      </c>
    </row>
    <row r="2058" spans="1:24" hidden="1" x14ac:dyDescent="0.3">
      <c r="A2058" s="18" t="str">
        <f t="shared" ref="A2058:A2121" si="128">D2058&amp;"_"&amp;E2058&amp;"_"&amp;F2058</f>
        <v>ConstMin - Off-Highway Tractors_1988_300</v>
      </c>
      <c r="B2058" s="1" t="s">
        <v>40</v>
      </c>
      <c r="C2058" s="1">
        <v>2020</v>
      </c>
      <c r="D2058" s="1" t="s">
        <v>89</v>
      </c>
      <c r="E2058" s="1">
        <v>1988</v>
      </c>
      <c r="F2058" s="1">
        <v>300</v>
      </c>
      <c r="G2058" s="1" t="s">
        <v>5</v>
      </c>
      <c r="H2058" s="1">
        <v>1.00707506016014E-5</v>
      </c>
      <c r="I2058" s="1">
        <v>1.21856082279377E-5</v>
      </c>
      <c r="J2058" s="1">
        <v>1.4501880866306001E-5</v>
      </c>
      <c r="K2058" s="1">
        <v>4.7022219255114401E-5</v>
      </c>
      <c r="L2058" s="1">
        <v>1.2833464627303801E-4</v>
      </c>
      <c r="M2058" s="1">
        <v>6.9806621552668396E-3</v>
      </c>
      <c r="N2058" s="1">
        <v>6.7696765858780096E-6</v>
      </c>
      <c r="O2058" s="1">
        <v>6.2281024590077599E-6</v>
      </c>
      <c r="P2058" s="1">
        <v>6.4237560929293599E-8</v>
      </c>
      <c r="Q2058" s="1">
        <v>5.6975226095799299E-8</v>
      </c>
      <c r="R2058" s="1">
        <v>226.479895802377</v>
      </c>
      <c r="S2058" s="1">
        <v>46.828227602256803</v>
      </c>
      <c r="T2058" s="1">
        <v>9.3501489955095204E-2</v>
      </c>
      <c r="U2058" s="1">
        <v>10068.0689344852</v>
      </c>
      <c r="V2058" s="1">
        <f t="shared" si="125"/>
        <v>0.400764857187343</v>
      </c>
      <c r="W2058" s="1">
        <f t="shared" si="126"/>
        <v>4.2207180161828202</v>
      </c>
      <c r="X2058" s="1">
        <f t="shared" si="127"/>
        <v>500.82867796808813</v>
      </c>
    </row>
    <row r="2059" spans="1:24" hidden="1" x14ac:dyDescent="0.3">
      <c r="A2059" s="18" t="str">
        <f t="shared" si="128"/>
        <v>ConstMin - Off-Highway Tractors_1988_600</v>
      </c>
      <c r="B2059" s="1" t="s">
        <v>40</v>
      </c>
      <c r="C2059" s="1">
        <v>2020</v>
      </c>
      <c r="D2059" s="1" t="s">
        <v>89</v>
      </c>
      <c r="E2059" s="1">
        <v>1988</v>
      </c>
      <c r="F2059" s="1">
        <v>600</v>
      </c>
      <c r="G2059" s="1" t="s">
        <v>5</v>
      </c>
      <c r="H2059" s="1">
        <v>1.5902771859864799E-5</v>
      </c>
      <c r="I2059" s="1">
        <v>1.92423539504364E-5</v>
      </c>
      <c r="J2059" s="1">
        <v>2.2899991478205301E-5</v>
      </c>
      <c r="K2059" s="1">
        <v>7.6540197065055106E-5</v>
      </c>
      <c r="L2059" s="1">
        <v>2.08776098389423E-4</v>
      </c>
      <c r="M2059" s="1">
        <v>1.20930562656169E-2</v>
      </c>
      <c r="N2059" s="1">
        <v>1.02632571604934E-5</v>
      </c>
      <c r="O2059" s="1">
        <v>9.4421965876539404E-6</v>
      </c>
      <c r="P2059" s="1">
        <v>1.1132921915965701E-7</v>
      </c>
      <c r="Q2059" s="1">
        <v>9.8701899561619806E-8</v>
      </c>
      <c r="R2059" s="1">
        <v>392.34589241692299</v>
      </c>
      <c r="S2059" s="1">
        <v>48.392645005450298</v>
      </c>
      <c r="T2059" s="1">
        <v>0.18700297991018999</v>
      </c>
      <c r="U2059" s="1">
        <v>17421.352201962101</v>
      </c>
      <c r="V2059" s="1">
        <f t="shared" ref="V2059:V2122" si="129">IFERROR(CONVERT(I2059,"ton","g")*365/U2059,0)</f>
        <v>0.36573366562184711</v>
      </c>
      <c r="W2059" s="1">
        <f t="shared" ref="W2059:W2122" si="130">IFERROR(CONVERT(L2059,"ton","g")*365/U2059,0)</f>
        <v>3.9681448514493916</v>
      </c>
      <c r="X2059" s="1">
        <f t="shared" ref="X2059:X2122" si="131">S2059/T2059</f>
        <v>258.7800741394139</v>
      </c>
    </row>
    <row r="2060" spans="1:24" hidden="1" x14ac:dyDescent="0.3">
      <c r="A2060" s="18" t="str">
        <f t="shared" si="128"/>
        <v>ConstMin - Off-Highway Tractors_1989_25</v>
      </c>
      <c r="B2060" s="1" t="s">
        <v>40</v>
      </c>
      <c r="C2060" s="1">
        <v>2020</v>
      </c>
      <c r="D2060" s="1" t="s">
        <v>89</v>
      </c>
      <c r="E2060" s="1">
        <v>1989</v>
      </c>
      <c r="F2060" s="1">
        <v>25</v>
      </c>
      <c r="G2060" s="1" t="s">
        <v>5</v>
      </c>
      <c r="H2060" s="1">
        <v>0</v>
      </c>
      <c r="I2060" s="1">
        <v>0</v>
      </c>
      <c r="J2060" s="1">
        <v>0</v>
      </c>
      <c r="K2060" s="1">
        <v>0</v>
      </c>
      <c r="L2060" s="1">
        <v>0</v>
      </c>
      <c r="M2060" s="1">
        <v>0</v>
      </c>
      <c r="N2060" s="1">
        <v>0</v>
      </c>
      <c r="O2060" s="1">
        <v>0</v>
      </c>
      <c r="P2060" s="1">
        <v>0</v>
      </c>
      <c r="Q2060" s="1">
        <v>0</v>
      </c>
      <c r="R2060" s="1">
        <v>0</v>
      </c>
      <c r="S2060" s="1">
        <v>0</v>
      </c>
      <c r="T2060" s="1">
        <v>0</v>
      </c>
      <c r="U2060" s="1">
        <v>0</v>
      </c>
      <c r="V2060" s="1">
        <f t="shared" si="129"/>
        <v>0</v>
      </c>
      <c r="W2060" s="1">
        <f t="shared" si="130"/>
        <v>0</v>
      </c>
      <c r="X2060" s="1" t="e">
        <f t="shared" si="131"/>
        <v>#DIV/0!</v>
      </c>
    </row>
    <row r="2061" spans="1:24" hidden="1" x14ac:dyDescent="0.3">
      <c r="A2061" s="18" t="str">
        <f t="shared" si="128"/>
        <v>ConstMin - Off-Highway Tractors_1989_50</v>
      </c>
      <c r="B2061" s="1" t="s">
        <v>40</v>
      </c>
      <c r="C2061" s="1">
        <v>2020</v>
      </c>
      <c r="D2061" s="1" t="s">
        <v>89</v>
      </c>
      <c r="E2061" s="1">
        <v>1989</v>
      </c>
      <c r="F2061" s="1">
        <v>50</v>
      </c>
      <c r="G2061" s="1" t="s">
        <v>5</v>
      </c>
      <c r="H2061" s="1">
        <v>8.3313888177955706E-6</v>
      </c>
      <c r="I2061" s="1">
        <v>1.00809804695326E-5</v>
      </c>
      <c r="J2061" s="1">
        <v>1.19971998976256E-5</v>
      </c>
      <c r="K2061" s="1">
        <v>2.8309263417192799E-5</v>
      </c>
      <c r="L2061" s="1">
        <v>1.92288819326512E-5</v>
      </c>
      <c r="M2061" s="1">
        <v>1.4895912268898101E-3</v>
      </c>
      <c r="N2061" s="1">
        <v>2.6799300697242399E-6</v>
      </c>
      <c r="O2061" s="1">
        <v>2.4655356641463001E-6</v>
      </c>
      <c r="P2061" s="1">
        <v>1.35220679401525E-8</v>
      </c>
      <c r="Q2061" s="1">
        <v>1.2157843347043001E-8</v>
      </c>
      <c r="R2061" s="1">
        <v>48.328146864922097</v>
      </c>
      <c r="S2061" s="1">
        <v>48.288350511904</v>
      </c>
      <c r="T2061" s="1">
        <v>9.3501489955095204E-2</v>
      </c>
      <c r="U2061" s="1">
        <v>1931.5340204761601</v>
      </c>
      <c r="V2061" s="1">
        <f t="shared" si="129"/>
        <v>1.7281801487707598</v>
      </c>
      <c r="W2061" s="1">
        <f t="shared" si="130"/>
        <v>3.2964027794218373</v>
      </c>
      <c r="X2061" s="1">
        <f t="shared" si="131"/>
        <v>516.4447169247768</v>
      </c>
    </row>
    <row r="2062" spans="1:24" hidden="1" x14ac:dyDescent="0.3">
      <c r="A2062" s="18" t="str">
        <f t="shared" si="128"/>
        <v>ConstMin - Off-Highway Tractors_1989_75</v>
      </c>
      <c r="B2062" s="1" t="s">
        <v>40</v>
      </c>
      <c r="C2062" s="1">
        <v>2020</v>
      </c>
      <c r="D2062" s="1" t="s">
        <v>89</v>
      </c>
      <c r="E2062" s="1">
        <v>1989</v>
      </c>
      <c r="F2062" s="1">
        <v>75</v>
      </c>
      <c r="G2062" s="1" t="s">
        <v>5</v>
      </c>
      <c r="H2062" s="1">
        <v>2.1231434803364399E-5</v>
      </c>
      <c r="I2062" s="1">
        <v>2.56900361120709E-5</v>
      </c>
      <c r="J2062" s="1">
        <v>3.05732661168447E-5</v>
      </c>
      <c r="K2062" s="1">
        <v>8.8058266082774198E-5</v>
      </c>
      <c r="L2062" s="1">
        <v>1.99035507796305E-4</v>
      </c>
      <c r="M2062" s="1">
        <v>1.0113276673913501E-2</v>
      </c>
      <c r="N2062" s="1">
        <v>1.7822490477960601E-5</v>
      </c>
      <c r="O2062" s="1">
        <v>1.6396691239723701E-5</v>
      </c>
      <c r="P2062" s="1">
        <v>9.2865315141722597E-8</v>
      </c>
      <c r="Q2062" s="1">
        <v>8.2543204677346796E-8</v>
      </c>
      <c r="R2062" s="1">
        <v>328.11412390161797</v>
      </c>
      <c r="S2062" s="1">
        <v>198.88959919265801</v>
      </c>
      <c r="T2062" s="1">
        <v>0.74801191964076197</v>
      </c>
      <c r="U2062" s="1">
        <v>14071.439142880599</v>
      </c>
      <c r="V2062" s="1">
        <f t="shared" si="129"/>
        <v>0.60452574185274666</v>
      </c>
      <c r="W2062" s="1">
        <f t="shared" si="130"/>
        <v>4.6836091424980157</v>
      </c>
      <c r="X2062" s="1">
        <f t="shared" si="131"/>
        <v>265.89094902147571</v>
      </c>
    </row>
    <row r="2063" spans="1:24" hidden="1" x14ac:dyDescent="0.3">
      <c r="A2063" s="18" t="str">
        <f t="shared" si="128"/>
        <v>ConstMin - Off-Highway Tractors_1989_175</v>
      </c>
      <c r="B2063" s="1" t="s">
        <v>40</v>
      </c>
      <c r="C2063" s="1">
        <v>2020</v>
      </c>
      <c r="D2063" s="1" t="s">
        <v>89</v>
      </c>
      <c r="E2063" s="1">
        <v>1989</v>
      </c>
      <c r="F2063" s="1">
        <v>175</v>
      </c>
      <c r="G2063" s="1" t="s">
        <v>5</v>
      </c>
      <c r="H2063" s="1">
        <v>6.3789936224674201E-6</v>
      </c>
      <c r="I2063" s="1">
        <v>7.7185822831855793E-6</v>
      </c>
      <c r="J2063" s="1">
        <v>9.1857508163530896E-6</v>
      </c>
      <c r="K2063" s="1">
        <v>2.9784715023619101E-5</v>
      </c>
      <c r="L2063" s="1">
        <v>8.1289461183473694E-5</v>
      </c>
      <c r="M2063" s="1">
        <v>4.4216763109957199E-3</v>
      </c>
      <c r="N2063" s="1">
        <v>4.2880342762748797E-6</v>
      </c>
      <c r="O2063" s="1">
        <v>3.9449915341728899E-6</v>
      </c>
      <c r="P2063" s="1">
        <v>4.0689220466413397E-8</v>
      </c>
      <c r="Q2063" s="1">
        <v>3.6089127641185899E-8</v>
      </c>
      <c r="R2063" s="1">
        <v>143.45641830418401</v>
      </c>
      <c r="S2063" s="1">
        <v>48.288350511904</v>
      </c>
      <c r="T2063" s="1">
        <v>9.3501489955095204E-2</v>
      </c>
      <c r="U2063" s="1">
        <v>6374.0622675713303</v>
      </c>
      <c r="V2063" s="1">
        <f t="shared" si="129"/>
        <v>0.40096811346479588</v>
      </c>
      <c r="W2063" s="1">
        <f t="shared" si="130"/>
        <v>4.2228586415813849</v>
      </c>
      <c r="X2063" s="1">
        <f t="shared" si="131"/>
        <v>516.4447169247768</v>
      </c>
    </row>
    <row r="2064" spans="1:24" hidden="1" x14ac:dyDescent="0.3">
      <c r="A2064" s="18" t="str">
        <f t="shared" si="128"/>
        <v>ConstMin - Off-Highway Tractors_1989_300</v>
      </c>
      <c r="B2064" s="1" t="s">
        <v>40</v>
      </c>
      <c r="C2064" s="1">
        <v>2020</v>
      </c>
      <c r="D2064" s="1" t="s">
        <v>89</v>
      </c>
      <c r="E2064" s="1">
        <v>1989</v>
      </c>
      <c r="F2064" s="1">
        <v>300</v>
      </c>
      <c r="G2064" s="1" t="s">
        <v>5</v>
      </c>
      <c r="H2064" s="1">
        <v>4.9487329406243304E-6</v>
      </c>
      <c r="I2064" s="1">
        <v>5.9879668581554398E-6</v>
      </c>
      <c r="J2064" s="1">
        <v>7.1261754344990397E-6</v>
      </c>
      <c r="K2064" s="1">
        <v>2.3818300220584E-5</v>
      </c>
      <c r="L2064" s="1">
        <v>6.4968369314426594E-5</v>
      </c>
      <c r="M2064" s="1">
        <v>3.7631996749899199E-3</v>
      </c>
      <c r="N2064" s="1">
        <v>3.19379031754934E-6</v>
      </c>
      <c r="O2064" s="1">
        <v>2.9382870921453899E-6</v>
      </c>
      <c r="P2064" s="1">
        <v>3.4644185237910199E-8</v>
      </c>
      <c r="Q2064" s="1">
        <v>3.0714729857599502E-8</v>
      </c>
      <c r="R2064" s="1">
        <v>122.092869031373</v>
      </c>
      <c r="S2064" s="1">
        <v>20.8588987092458</v>
      </c>
      <c r="T2064" s="1">
        <v>9.3501489955095204E-2</v>
      </c>
      <c r="U2064" s="1">
        <v>5423.3136644039096</v>
      </c>
      <c r="V2064" s="1">
        <f t="shared" si="129"/>
        <v>0.36559754056722449</v>
      </c>
      <c r="W2064" s="1">
        <f t="shared" si="130"/>
        <v>3.9666679189560945</v>
      </c>
      <c r="X2064" s="1">
        <f t="shared" si="131"/>
        <v>223.08627080983888</v>
      </c>
    </row>
    <row r="2065" spans="1:24" hidden="1" x14ac:dyDescent="0.3">
      <c r="A2065" s="18" t="str">
        <f t="shared" si="128"/>
        <v>ConstMin - Off-Highway Tractors_1990_50</v>
      </c>
      <c r="B2065" s="1" t="s">
        <v>40</v>
      </c>
      <c r="C2065" s="1">
        <v>2020</v>
      </c>
      <c r="D2065" s="1" t="s">
        <v>89</v>
      </c>
      <c r="E2065" s="1">
        <v>1990</v>
      </c>
      <c r="F2065" s="1">
        <v>50</v>
      </c>
      <c r="G2065" s="1" t="s">
        <v>5</v>
      </c>
      <c r="H2065" s="1">
        <v>2.5157196891558999E-5</v>
      </c>
      <c r="I2065" s="1">
        <v>3.04402082387864E-5</v>
      </c>
      <c r="J2065" s="1">
        <v>3.6226363523845E-5</v>
      </c>
      <c r="K2065" s="1">
        <v>8.5481752108379906E-5</v>
      </c>
      <c r="L2065" s="1">
        <v>5.8062920764301102E-5</v>
      </c>
      <c r="M2065" s="1">
        <v>4.4979223275191504E-3</v>
      </c>
      <c r="N2065" s="1">
        <v>8.0922316667848308E-6</v>
      </c>
      <c r="O2065" s="1">
        <v>7.44485313344204E-6</v>
      </c>
      <c r="P2065" s="1">
        <v>4.0830806602717803E-8</v>
      </c>
      <c r="Q2065" s="1">
        <v>3.6711437378242702E-8</v>
      </c>
      <c r="R2065" s="1">
        <v>145.930136340308</v>
      </c>
      <c r="S2065" s="1">
        <v>132.871184777895</v>
      </c>
      <c r="T2065" s="1">
        <v>0.37400595982038098</v>
      </c>
      <c r="U2065" s="1">
        <v>5647.0253530605696</v>
      </c>
      <c r="V2065" s="1">
        <f t="shared" si="129"/>
        <v>1.7849106555390533</v>
      </c>
      <c r="W2065" s="1">
        <f t="shared" si="130"/>
        <v>3.4046129103633427</v>
      </c>
      <c r="X2065" s="1">
        <f t="shared" si="131"/>
        <v>355.2648862646663</v>
      </c>
    </row>
    <row r="2066" spans="1:24" hidden="1" x14ac:dyDescent="0.3">
      <c r="A2066" s="18" t="str">
        <f t="shared" si="128"/>
        <v>ConstMin - Off-Highway Tractors_1990_75</v>
      </c>
      <c r="B2066" s="1" t="s">
        <v>40</v>
      </c>
      <c r="C2066" s="1">
        <v>2020</v>
      </c>
      <c r="D2066" s="1" t="s">
        <v>89</v>
      </c>
      <c r="E2066" s="1">
        <v>1990</v>
      </c>
      <c r="F2066" s="1">
        <v>75</v>
      </c>
      <c r="G2066" s="1" t="s">
        <v>5</v>
      </c>
      <c r="H2066" s="1">
        <v>2.7171852725054299E-5</v>
      </c>
      <c r="I2066" s="1">
        <v>3.2877941797315703E-5</v>
      </c>
      <c r="J2066" s="1">
        <v>3.9127467924078201E-5</v>
      </c>
      <c r="K2066" s="1">
        <v>1.12696398495198E-4</v>
      </c>
      <c r="L2066" s="1">
        <v>2.5472435353453401E-4</v>
      </c>
      <c r="M2066" s="1">
        <v>1.29429059739176E-2</v>
      </c>
      <c r="N2066" s="1">
        <v>2.2809107860392399E-5</v>
      </c>
      <c r="O2066" s="1">
        <v>2.0984379231561001E-5</v>
      </c>
      <c r="P2066" s="1">
        <v>1.1884842874099E-7</v>
      </c>
      <c r="Q2066" s="1">
        <v>1.05638258634855E-7</v>
      </c>
      <c r="R2066" s="1">
        <v>419.91833026057299</v>
      </c>
      <c r="S2066" s="1">
        <v>246.03071027555399</v>
      </c>
      <c r="T2066" s="1">
        <v>0.84151340959585696</v>
      </c>
      <c r="U2066" s="1">
        <v>18069.5888324601</v>
      </c>
      <c r="V2066" s="1">
        <f t="shared" si="129"/>
        <v>0.60248321561456186</v>
      </c>
      <c r="W2066" s="1">
        <f t="shared" si="130"/>
        <v>4.667784515189946</v>
      </c>
      <c r="X2066" s="1">
        <f t="shared" si="131"/>
        <v>292.36695157800523</v>
      </c>
    </row>
    <row r="2067" spans="1:24" hidden="1" x14ac:dyDescent="0.3">
      <c r="A2067" s="18" t="str">
        <f t="shared" si="128"/>
        <v>ConstMin - Off-Highway Tractors_1990_300</v>
      </c>
      <c r="B2067" s="1" t="s">
        <v>40</v>
      </c>
      <c r="C2067" s="1">
        <v>2020</v>
      </c>
      <c r="D2067" s="1" t="s">
        <v>89</v>
      </c>
      <c r="E2067" s="1">
        <v>1990</v>
      </c>
      <c r="F2067" s="1">
        <v>300</v>
      </c>
      <c r="G2067" s="1" t="s">
        <v>5</v>
      </c>
      <c r="H2067" s="1">
        <v>1.19536693100237E-5</v>
      </c>
      <c r="I2067" s="1">
        <v>1.4463939865128701E-5</v>
      </c>
      <c r="J2067" s="1">
        <v>1.7213283806434099E-5</v>
      </c>
      <c r="K2067" s="1">
        <v>5.5813919084609901E-5</v>
      </c>
      <c r="L2067" s="1">
        <v>1.5232925362314301E-4</v>
      </c>
      <c r="M2067" s="1">
        <v>8.2858299515220103E-3</v>
      </c>
      <c r="N2067" s="1">
        <v>8.03539660991388E-6</v>
      </c>
      <c r="O2067" s="1">
        <v>7.3925648811207701E-6</v>
      </c>
      <c r="P2067" s="1">
        <v>7.6247996897983998E-8</v>
      </c>
      <c r="Q2067" s="1">
        <v>6.76278301941783E-8</v>
      </c>
      <c r="R2067" s="1">
        <v>268.82462756646402</v>
      </c>
      <c r="S2067" s="1">
        <v>54.441725631131597</v>
      </c>
      <c r="T2067" s="1">
        <v>0.18700297991018999</v>
      </c>
      <c r="U2067" s="1">
        <v>12249.3882670046</v>
      </c>
      <c r="V2067" s="1">
        <f t="shared" si="129"/>
        <v>0.3909856404717294</v>
      </c>
      <c r="W2067" s="1">
        <f t="shared" si="130"/>
        <v>4.1177266599410824</v>
      </c>
      <c r="X2067" s="1">
        <f t="shared" si="131"/>
        <v>291.1275834068407</v>
      </c>
    </row>
    <row r="2068" spans="1:24" hidden="1" x14ac:dyDescent="0.3">
      <c r="A2068" s="18" t="str">
        <f t="shared" si="128"/>
        <v>ConstMin - Off-Highway Tractors_1991_25</v>
      </c>
      <c r="B2068" s="1" t="s">
        <v>40</v>
      </c>
      <c r="C2068" s="1">
        <v>2020</v>
      </c>
      <c r="D2068" s="1" t="s">
        <v>89</v>
      </c>
      <c r="E2068" s="1">
        <v>1991</v>
      </c>
      <c r="F2068" s="1">
        <v>25</v>
      </c>
      <c r="G2068" s="1" t="s">
        <v>5</v>
      </c>
      <c r="H2068" s="1">
        <v>0</v>
      </c>
      <c r="I2068" s="1">
        <v>0</v>
      </c>
      <c r="J2068" s="1">
        <v>0</v>
      </c>
      <c r="K2068" s="1">
        <v>0</v>
      </c>
      <c r="L2068" s="1">
        <v>0</v>
      </c>
      <c r="M2068" s="1">
        <v>0</v>
      </c>
      <c r="N2068" s="1">
        <v>0</v>
      </c>
      <c r="O2068" s="1">
        <v>0</v>
      </c>
      <c r="P2068" s="1">
        <v>0</v>
      </c>
      <c r="Q2068" s="1">
        <v>0</v>
      </c>
      <c r="R2068" s="1">
        <v>0</v>
      </c>
      <c r="S2068" s="1">
        <v>0</v>
      </c>
      <c r="T2068" s="1">
        <v>0</v>
      </c>
      <c r="U2068" s="1">
        <v>0</v>
      </c>
      <c r="V2068" s="1">
        <f t="shared" si="129"/>
        <v>0</v>
      </c>
      <c r="W2068" s="1">
        <f t="shared" si="130"/>
        <v>0</v>
      </c>
      <c r="X2068" s="1" t="e">
        <f t="shared" si="131"/>
        <v>#DIV/0!</v>
      </c>
    </row>
    <row r="2069" spans="1:24" hidden="1" x14ac:dyDescent="0.3">
      <c r="A2069" s="18" t="str">
        <f t="shared" si="128"/>
        <v>ConstMin - Off-Highway Tractors_1991_50</v>
      </c>
      <c r="B2069" s="1" t="s">
        <v>40</v>
      </c>
      <c r="C2069" s="1">
        <v>2020</v>
      </c>
      <c r="D2069" s="1" t="s">
        <v>89</v>
      </c>
      <c r="E2069" s="1">
        <v>1991</v>
      </c>
      <c r="F2069" s="1">
        <v>50</v>
      </c>
      <c r="G2069" s="1" t="s">
        <v>5</v>
      </c>
      <c r="H2069" s="1">
        <v>2.4783815065201699E-5</v>
      </c>
      <c r="I2069" s="1">
        <v>2.9988416228894001E-5</v>
      </c>
      <c r="J2069" s="1">
        <v>3.5688693693890397E-5</v>
      </c>
      <c r="K2069" s="1">
        <v>8.4213036326568694E-5</v>
      </c>
      <c r="L2069" s="1">
        <v>5.7201153871428799E-5</v>
      </c>
      <c r="M2069" s="1">
        <v>4.4311643949600504E-3</v>
      </c>
      <c r="N2069" s="1">
        <v>7.9721271793065496E-6</v>
      </c>
      <c r="O2069" s="1">
        <v>7.3343570049620303E-6</v>
      </c>
      <c r="P2069" s="1">
        <v>4.0224797864674297E-8</v>
      </c>
      <c r="Q2069" s="1">
        <v>3.6166568107012803E-8</v>
      </c>
      <c r="R2069" s="1">
        <v>143.76424873914999</v>
      </c>
      <c r="S2069" s="1">
        <v>153.52149450004899</v>
      </c>
      <c r="T2069" s="1">
        <v>0.46750744977547598</v>
      </c>
      <c r="U2069" s="1">
        <v>5803.11249210186</v>
      </c>
      <c r="V2069" s="1">
        <f t="shared" si="129"/>
        <v>1.7111226553123595</v>
      </c>
      <c r="W2069" s="1">
        <f t="shared" si="130"/>
        <v>3.2638666061031909</v>
      </c>
      <c r="X2069" s="1">
        <f t="shared" si="131"/>
        <v>328.38299063208268</v>
      </c>
    </row>
    <row r="2070" spans="1:24" hidden="1" x14ac:dyDescent="0.3">
      <c r="A2070" s="18" t="str">
        <f t="shared" si="128"/>
        <v>ConstMin - Off-Highway Tractors_1991_75</v>
      </c>
      <c r="B2070" s="1" t="s">
        <v>40</v>
      </c>
      <c r="C2070" s="1">
        <v>2020</v>
      </c>
      <c r="D2070" s="1" t="s">
        <v>89</v>
      </c>
      <c r="E2070" s="1">
        <v>1991</v>
      </c>
      <c r="F2070" s="1">
        <v>75</v>
      </c>
      <c r="G2070" s="1" t="s">
        <v>5</v>
      </c>
      <c r="H2070" s="1">
        <v>7.3626273231093E-6</v>
      </c>
      <c r="I2070" s="1">
        <v>8.9087790609622599E-6</v>
      </c>
      <c r="J2070" s="1">
        <v>1.0602183345277401E-5</v>
      </c>
      <c r="K2070" s="1">
        <v>3.0536805538169501E-5</v>
      </c>
      <c r="L2070" s="1">
        <v>6.9021443041513106E-5</v>
      </c>
      <c r="M2070" s="1">
        <v>3.50707749406182E-3</v>
      </c>
      <c r="N2070" s="1">
        <v>6.1804751574346998E-6</v>
      </c>
      <c r="O2070" s="1">
        <v>5.6860371448399199E-6</v>
      </c>
      <c r="P2070" s="1">
        <v>3.2203791828673599E-8</v>
      </c>
      <c r="Q2070" s="1">
        <v>2.8624295047555298E-8</v>
      </c>
      <c r="R2070" s="1">
        <v>113.783266939326</v>
      </c>
      <c r="S2070" s="1">
        <v>81.871177433789796</v>
      </c>
      <c r="T2070" s="1">
        <v>0.28050446986528499</v>
      </c>
      <c r="U2070" s="1">
        <v>5048.7226084170397</v>
      </c>
      <c r="V2070" s="1">
        <f t="shared" si="129"/>
        <v>0.58428572941834112</v>
      </c>
      <c r="W2070" s="1">
        <f t="shared" si="130"/>
        <v>4.5267981074682764</v>
      </c>
      <c r="X2070" s="1">
        <f t="shared" si="131"/>
        <v>291.87120430953996</v>
      </c>
    </row>
    <row r="2071" spans="1:24" hidden="1" x14ac:dyDescent="0.3">
      <c r="A2071" s="18" t="str">
        <f t="shared" si="128"/>
        <v>ConstMin - Off-Highway Tractors_1992_50</v>
      </c>
      <c r="B2071" s="1" t="s">
        <v>40</v>
      </c>
      <c r="C2071" s="1">
        <v>2020</v>
      </c>
      <c r="D2071" s="1" t="s">
        <v>89</v>
      </c>
      <c r="E2071" s="1">
        <v>1992</v>
      </c>
      <c r="F2071" s="1">
        <v>50</v>
      </c>
      <c r="G2071" s="1" t="s">
        <v>5</v>
      </c>
      <c r="H2071" s="1">
        <v>2.34859028427189E-5</v>
      </c>
      <c r="I2071" s="1">
        <v>2.8417942439689801E-5</v>
      </c>
      <c r="J2071" s="1">
        <v>3.38197000935152E-5</v>
      </c>
      <c r="K2071" s="1">
        <v>7.9802854566694704E-5</v>
      </c>
      <c r="L2071" s="1">
        <v>5.4205566769341E-5</v>
      </c>
      <c r="M2071" s="1">
        <v>4.1991072071171504E-3</v>
      </c>
      <c r="N2071" s="1">
        <v>7.5546320810745798E-6</v>
      </c>
      <c r="O2071" s="1">
        <v>6.9502615145886101E-6</v>
      </c>
      <c r="P2071" s="1">
        <v>3.8118251448873902E-8</v>
      </c>
      <c r="Q2071" s="1">
        <v>3.4272548535455497E-8</v>
      </c>
      <c r="R2071" s="1">
        <v>136.23540884490001</v>
      </c>
      <c r="S2071" s="1">
        <v>135.58284161009701</v>
      </c>
      <c r="T2071" s="1">
        <v>0.28050446986528499</v>
      </c>
      <c r="U2071" s="1">
        <v>5468.5079449406103</v>
      </c>
      <c r="V2071" s="1">
        <f t="shared" si="129"/>
        <v>1.7207286253973257</v>
      </c>
      <c r="W2071" s="1">
        <f t="shared" si="130"/>
        <v>3.2821894334482726</v>
      </c>
      <c r="X2071" s="1">
        <f t="shared" si="131"/>
        <v>483.35358675464954</v>
      </c>
    </row>
    <row r="2072" spans="1:24" hidden="1" x14ac:dyDescent="0.3">
      <c r="A2072" s="18" t="str">
        <f t="shared" si="128"/>
        <v>ConstMin - Off-Highway Tractors_1992_100</v>
      </c>
      <c r="B2072" s="1" t="s">
        <v>40</v>
      </c>
      <c r="C2072" s="1">
        <v>2020</v>
      </c>
      <c r="D2072" s="1" t="s">
        <v>89</v>
      </c>
      <c r="E2072" s="1">
        <v>1992</v>
      </c>
      <c r="F2072" s="1">
        <v>100</v>
      </c>
      <c r="G2072" s="1" t="s">
        <v>5</v>
      </c>
      <c r="H2072" s="1">
        <v>6.29529185510004E-6</v>
      </c>
      <c r="I2072" s="1">
        <v>7.6173031446710503E-6</v>
      </c>
      <c r="J2072" s="1">
        <v>9.0652202713440593E-6</v>
      </c>
      <c r="K2072" s="1">
        <v>2.6109986931136401E-5</v>
      </c>
      <c r="L2072" s="1">
        <v>5.90156351989565E-5</v>
      </c>
      <c r="M2072" s="1">
        <v>2.99866819474549E-3</v>
      </c>
      <c r="N2072" s="1">
        <v>5.2845123366662099E-6</v>
      </c>
      <c r="O2072" s="1">
        <v>4.8617513497329099E-6</v>
      </c>
      <c r="P2072" s="1">
        <v>2.75353157922395E-8</v>
      </c>
      <c r="Q2072" s="1">
        <v>2.4474726692367201E-8</v>
      </c>
      <c r="R2072" s="1">
        <v>97.288487135774005</v>
      </c>
      <c r="S2072" s="1">
        <v>57.257676956879699</v>
      </c>
      <c r="T2072" s="1">
        <v>0.18700297991018999</v>
      </c>
      <c r="U2072" s="1">
        <v>4437.4699641581801</v>
      </c>
      <c r="V2072" s="1">
        <f t="shared" si="129"/>
        <v>0.56840045080740975</v>
      </c>
      <c r="W2072" s="1">
        <f t="shared" si="130"/>
        <v>4.403725703793179</v>
      </c>
      <c r="X2072" s="1">
        <f t="shared" si="131"/>
        <v>306.18590668650444</v>
      </c>
    </row>
    <row r="2073" spans="1:24" hidden="1" x14ac:dyDescent="0.3">
      <c r="A2073" s="18" t="str">
        <f t="shared" si="128"/>
        <v>ConstMin - Off-Highway Tractors_1992_175</v>
      </c>
      <c r="B2073" s="1" t="s">
        <v>40</v>
      </c>
      <c r="C2073" s="1">
        <v>2020</v>
      </c>
      <c r="D2073" s="1" t="s">
        <v>89</v>
      </c>
      <c r="E2073" s="1">
        <v>1992</v>
      </c>
      <c r="F2073" s="1">
        <v>175</v>
      </c>
      <c r="G2073" s="1" t="s">
        <v>5</v>
      </c>
      <c r="H2073" s="1">
        <v>6.1689340794125804E-6</v>
      </c>
      <c r="I2073" s="1">
        <v>7.46441023608922E-6</v>
      </c>
      <c r="J2073" s="1">
        <v>8.88326507435411E-6</v>
      </c>
      <c r="K2073" s="1">
        <v>2.8803907705385701E-5</v>
      </c>
      <c r="L2073" s="1">
        <v>7.8612608362797895E-5</v>
      </c>
      <c r="M2073" s="1">
        <v>4.2760710070253796E-3</v>
      </c>
      <c r="N2073" s="1">
        <v>4.14682978948792E-6</v>
      </c>
      <c r="O2073" s="1">
        <v>3.8150834063288896E-6</v>
      </c>
      <c r="P2073" s="1">
        <v>3.9349329009502803E-8</v>
      </c>
      <c r="Q2073" s="1">
        <v>3.4900716724006902E-8</v>
      </c>
      <c r="R2073" s="1">
        <v>138.732414572447</v>
      </c>
      <c r="S2073" s="1">
        <v>38.484668118558503</v>
      </c>
      <c r="T2073" s="1">
        <v>9.3501489955095204E-2</v>
      </c>
      <c r="U2073" s="1">
        <v>6157.54689896936</v>
      </c>
      <c r="V2073" s="1">
        <f t="shared" si="129"/>
        <v>0.40139907940463682</v>
      </c>
      <c r="W2073" s="1">
        <f t="shared" si="130"/>
        <v>4.2273974270413017</v>
      </c>
      <c r="X2073" s="1">
        <f t="shared" si="131"/>
        <v>411.59416964415277</v>
      </c>
    </row>
    <row r="2074" spans="1:24" hidden="1" x14ac:dyDescent="0.3">
      <c r="A2074" s="18" t="str">
        <f t="shared" si="128"/>
        <v>ConstMin - Off-Highway Tractors_1993_50</v>
      </c>
      <c r="B2074" s="1" t="s">
        <v>40</v>
      </c>
      <c r="C2074" s="1">
        <v>2020</v>
      </c>
      <c r="D2074" s="1" t="s">
        <v>89</v>
      </c>
      <c r="E2074" s="1">
        <v>1993</v>
      </c>
      <c r="F2074" s="1">
        <v>50</v>
      </c>
      <c r="G2074" s="1" t="s">
        <v>5</v>
      </c>
      <c r="H2074" s="1">
        <v>1.7327477393922301E-5</v>
      </c>
      <c r="I2074" s="1">
        <v>2.0966247646646E-5</v>
      </c>
      <c r="J2074" s="1">
        <v>2.4951567447248199E-5</v>
      </c>
      <c r="K2074" s="1">
        <v>5.8877113123354602E-5</v>
      </c>
      <c r="L2074" s="1">
        <v>3.9991893822880602E-5</v>
      </c>
      <c r="M2074" s="1">
        <v>3.0980258963532199E-3</v>
      </c>
      <c r="N2074" s="1">
        <v>5.5736718950450197E-6</v>
      </c>
      <c r="O2074" s="1">
        <v>5.1277781434414196E-6</v>
      </c>
      <c r="P2074" s="1">
        <v>2.8122961450509899E-8</v>
      </c>
      <c r="Q2074" s="1">
        <v>2.52856708961614E-8</v>
      </c>
      <c r="R2074" s="1">
        <v>100.512038341486</v>
      </c>
      <c r="S2074" s="1">
        <v>101.582836714027</v>
      </c>
      <c r="T2074" s="1">
        <v>0.28050446986528499</v>
      </c>
      <c r="U2074" s="1">
        <v>3792.42590399034</v>
      </c>
      <c r="V2074" s="1">
        <f t="shared" si="129"/>
        <v>1.8305947292288911</v>
      </c>
      <c r="W2074" s="1">
        <f t="shared" si="130"/>
        <v>3.4917526148632532</v>
      </c>
      <c r="X2074" s="1">
        <f t="shared" si="131"/>
        <v>362.14337961463912</v>
      </c>
    </row>
    <row r="2075" spans="1:24" hidden="1" x14ac:dyDescent="0.3">
      <c r="A2075" s="18" t="str">
        <f t="shared" si="128"/>
        <v>ConstMin - Off-Highway Tractors_1993_100</v>
      </c>
      <c r="B2075" s="1" t="s">
        <v>40</v>
      </c>
      <c r="C2075" s="1">
        <v>2020</v>
      </c>
      <c r="D2075" s="1" t="s">
        <v>89</v>
      </c>
      <c r="E2075" s="1">
        <v>1993</v>
      </c>
      <c r="F2075" s="1">
        <v>100</v>
      </c>
      <c r="G2075" s="1" t="s">
        <v>5</v>
      </c>
      <c r="H2075" s="1">
        <v>1.8665968709327301E-5</v>
      </c>
      <c r="I2075" s="1">
        <v>2.2585822138285999E-5</v>
      </c>
      <c r="J2075" s="1">
        <v>2.6878994941431301E-5</v>
      </c>
      <c r="K2075" s="1">
        <v>7.7417887887549393E-5</v>
      </c>
      <c r="L2075" s="1">
        <v>1.7498537404462999E-4</v>
      </c>
      <c r="M2075" s="1">
        <v>8.8912552398072893E-3</v>
      </c>
      <c r="N2075" s="1">
        <v>1.56689386593495E-5</v>
      </c>
      <c r="O2075" s="1">
        <v>1.4415423566601599E-5</v>
      </c>
      <c r="P2075" s="1">
        <v>8.1644084946276396E-8</v>
      </c>
      <c r="Q2075" s="1">
        <v>7.2569230009401106E-8</v>
      </c>
      <c r="R2075" s="1">
        <v>288.46698428809998</v>
      </c>
      <c r="S2075" s="1">
        <v>156.54603481288899</v>
      </c>
      <c r="T2075" s="1">
        <v>0.37400595982038098</v>
      </c>
      <c r="U2075" s="1">
        <v>12797.638345953699</v>
      </c>
      <c r="V2075" s="1">
        <f t="shared" si="129"/>
        <v>0.58437909480386374</v>
      </c>
      <c r="W2075" s="1">
        <f t="shared" si="130"/>
        <v>4.5275214628904603</v>
      </c>
      <c r="X2075" s="1">
        <f t="shared" si="131"/>
        <v>418.56561560695809</v>
      </c>
    </row>
    <row r="2076" spans="1:24" hidden="1" x14ac:dyDescent="0.3">
      <c r="A2076" s="18" t="str">
        <f t="shared" si="128"/>
        <v>ConstMin - Off-Highway Tractors_1993_175</v>
      </c>
      <c r="B2076" s="1" t="s">
        <v>40</v>
      </c>
      <c r="C2076" s="1">
        <v>2020</v>
      </c>
      <c r="D2076" s="1" t="s">
        <v>89</v>
      </c>
      <c r="E2076" s="1">
        <v>1993</v>
      </c>
      <c r="F2076" s="1">
        <v>175</v>
      </c>
      <c r="G2076" s="1" t="s">
        <v>5</v>
      </c>
      <c r="H2076" s="1">
        <v>8.4111903758491297E-6</v>
      </c>
      <c r="I2076" s="1">
        <v>1.01775403547774E-5</v>
      </c>
      <c r="J2076" s="1">
        <v>1.21121141412227E-5</v>
      </c>
      <c r="K2076" s="1">
        <v>3.9273421981753002E-5</v>
      </c>
      <c r="L2076" s="1">
        <v>1.07186364187008E-4</v>
      </c>
      <c r="M2076" s="1">
        <v>5.8303179832591596E-3</v>
      </c>
      <c r="N2076" s="1">
        <v>5.6541007517050097E-6</v>
      </c>
      <c r="O2076" s="1">
        <v>5.2017726915686099E-6</v>
      </c>
      <c r="P2076" s="1">
        <v>5.3651845391800102E-8</v>
      </c>
      <c r="Q2076" s="1">
        <v>4.7586271605476002E-8</v>
      </c>
      <c r="R2076" s="1">
        <v>189.158246019253</v>
      </c>
      <c r="S2076" s="1">
        <v>54.233136644039099</v>
      </c>
      <c r="T2076" s="1">
        <v>9.3501489955095204E-2</v>
      </c>
      <c r="U2076" s="1">
        <v>8406.1361798260605</v>
      </c>
      <c r="V2076" s="1">
        <f t="shared" si="129"/>
        <v>0.4008990364446417</v>
      </c>
      <c r="W2076" s="1">
        <f t="shared" si="130"/>
        <v>4.2221311460980981</v>
      </c>
      <c r="X2076" s="1">
        <f t="shared" si="131"/>
        <v>580.02430410558134</v>
      </c>
    </row>
    <row r="2077" spans="1:24" hidden="1" x14ac:dyDescent="0.3">
      <c r="A2077" s="18" t="str">
        <f t="shared" si="128"/>
        <v>ConstMin - Off-Highway Tractors_1993_300</v>
      </c>
      <c r="B2077" s="1" t="s">
        <v>40</v>
      </c>
      <c r="C2077" s="1">
        <v>2020</v>
      </c>
      <c r="D2077" s="1" t="s">
        <v>89</v>
      </c>
      <c r="E2077" s="1">
        <v>1993</v>
      </c>
      <c r="F2077" s="1">
        <v>300</v>
      </c>
      <c r="G2077" s="1" t="s">
        <v>5</v>
      </c>
      <c r="H2077" s="1">
        <v>1.1721400781828399E-5</v>
      </c>
      <c r="I2077" s="1">
        <v>1.4182894946012401E-5</v>
      </c>
      <c r="J2077" s="1">
        <v>1.6878817125833E-5</v>
      </c>
      <c r="K2077" s="1">
        <v>5.4729413858442902E-5</v>
      </c>
      <c r="L2077" s="1">
        <v>1.49369384931572E-4</v>
      </c>
      <c r="M2077" s="1">
        <v>8.1248302218321199E-3</v>
      </c>
      <c r="N2077" s="1">
        <v>7.8792629830211802E-6</v>
      </c>
      <c r="O2077" s="1">
        <v>7.2489219443794802E-6</v>
      </c>
      <c r="P2077" s="1">
        <v>7.4766442610508497E-8</v>
      </c>
      <c r="Q2077" s="1">
        <v>6.6313772043760105E-8</v>
      </c>
      <c r="R2077" s="1">
        <v>263.60116864618601</v>
      </c>
      <c r="S2077" s="1">
        <v>54.233136644039099</v>
      </c>
      <c r="T2077" s="1">
        <v>9.3501489955095204E-2</v>
      </c>
      <c r="U2077" s="1">
        <v>11714.357515112401</v>
      </c>
      <c r="V2077" s="1">
        <f t="shared" si="129"/>
        <v>0.40089903644464386</v>
      </c>
      <c r="W2077" s="1">
        <f t="shared" si="130"/>
        <v>4.2221311460981026</v>
      </c>
      <c r="X2077" s="1">
        <f t="shared" si="131"/>
        <v>580.02430410558134</v>
      </c>
    </row>
    <row r="2078" spans="1:24" hidden="1" x14ac:dyDescent="0.3">
      <c r="A2078" s="18" t="str">
        <f t="shared" si="128"/>
        <v>ConstMin - Off-Highway Tractors_1994_50</v>
      </c>
      <c r="B2078" s="1" t="s">
        <v>40</v>
      </c>
      <c r="C2078" s="1">
        <v>2020</v>
      </c>
      <c r="D2078" s="1" t="s">
        <v>89</v>
      </c>
      <c r="E2078" s="1">
        <v>1994</v>
      </c>
      <c r="F2078" s="1">
        <v>50</v>
      </c>
      <c r="G2078" s="1" t="s">
        <v>5</v>
      </c>
      <c r="H2078" s="1">
        <v>2.0223692358489801E-5</v>
      </c>
      <c r="I2078" s="1">
        <v>2.4470667753772701E-5</v>
      </c>
      <c r="J2078" s="1">
        <v>2.9122116996225401E-5</v>
      </c>
      <c r="K2078" s="1">
        <v>6.8718174936437896E-5</v>
      </c>
      <c r="L2078" s="1">
        <v>4.6676370663799701E-5</v>
      </c>
      <c r="M2078" s="1">
        <v>3.6158478941925002E-3</v>
      </c>
      <c r="N2078" s="1">
        <v>6.5052877086475703E-6</v>
      </c>
      <c r="O2078" s="1">
        <v>5.98486469195577E-6</v>
      </c>
      <c r="P2078" s="1">
        <v>3.2823596167799702E-8</v>
      </c>
      <c r="Q2078" s="1">
        <v>2.9512064431337999E-8</v>
      </c>
      <c r="R2078" s="1">
        <v>117.31220278238099</v>
      </c>
      <c r="S2078" s="1">
        <v>122.44173542327199</v>
      </c>
      <c r="T2078" s="1">
        <v>0.28050446986528499</v>
      </c>
      <c r="U2078" s="1">
        <v>4693.5998578921299</v>
      </c>
      <c r="V2078" s="1">
        <f t="shared" si="129"/>
        <v>1.7263480522683166</v>
      </c>
      <c r="W2078" s="1">
        <f t="shared" si="130"/>
        <v>3.2929081622622016</v>
      </c>
      <c r="X2078" s="1">
        <f t="shared" si="131"/>
        <v>436.50546988458268</v>
      </c>
    </row>
    <row r="2079" spans="1:24" hidden="1" x14ac:dyDescent="0.3">
      <c r="A2079" s="18" t="str">
        <f t="shared" si="128"/>
        <v>ConstMin - Off-Highway Tractors_1994_100</v>
      </c>
      <c r="B2079" s="1" t="s">
        <v>40</v>
      </c>
      <c r="C2079" s="1">
        <v>2020</v>
      </c>
      <c r="D2079" s="1" t="s">
        <v>89</v>
      </c>
      <c r="E2079" s="1">
        <v>1994</v>
      </c>
      <c r="F2079" s="1">
        <v>100</v>
      </c>
      <c r="G2079" s="1" t="s">
        <v>5</v>
      </c>
      <c r="H2079" s="1">
        <v>2.3695396098078402E-5</v>
      </c>
      <c r="I2079" s="1">
        <v>2.8671429278674901E-5</v>
      </c>
      <c r="J2079" s="1">
        <v>3.41213703812329E-5</v>
      </c>
      <c r="K2079" s="1">
        <v>9.82776488667019E-5</v>
      </c>
      <c r="L2079" s="1">
        <v>2.2213407800721399E-4</v>
      </c>
      <c r="M2079" s="1">
        <v>1.12869478138079E-2</v>
      </c>
      <c r="N2079" s="1">
        <v>1.9890835228082901E-5</v>
      </c>
      <c r="O2079" s="1">
        <v>1.8299568409836301E-5</v>
      </c>
      <c r="P2079" s="1">
        <v>1.03642568033475E-7</v>
      </c>
      <c r="Q2079" s="1">
        <v>9.2122550743699897E-8</v>
      </c>
      <c r="R2079" s="1">
        <v>366.19259146776102</v>
      </c>
      <c r="S2079" s="1">
        <v>199.828249634575</v>
      </c>
      <c r="T2079" s="1">
        <v>0.37400595982038098</v>
      </c>
      <c r="U2079" s="1">
        <v>16136.1311579919</v>
      </c>
      <c r="V2079" s="1">
        <f t="shared" si="129"/>
        <v>0.58835375371208842</v>
      </c>
      <c r="W2079" s="1">
        <f t="shared" si="130"/>
        <v>4.5583154349450155</v>
      </c>
      <c r="X2079" s="1">
        <f t="shared" si="131"/>
        <v>534.29161858956456</v>
      </c>
    </row>
    <row r="2080" spans="1:24" hidden="1" x14ac:dyDescent="0.3">
      <c r="A2080" s="18" t="str">
        <f t="shared" si="128"/>
        <v>ConstMin - Off-Highway Tractors_1994_300</v>
      </c>
      <c r="B2080" s="1" t="s">
        <v>40</v>
      </c>
      <c r="C2080" s="1">
        <v>2020</v>
      </c>
      <c r="D2080" s="1" t="s">
        <v>89</v>
      </c>
      <c r="E2080" s="1">
        <v>1994</v>
      </c>
      <c r="F2080" s="1">
        <v>300</v>
      </c>
      <c r="G2080" s="1" t="s">
        <v>5</v>
      </c>
      <c r="H2080" s="1">
        <v>4.1761792514919899E-6</v>
      </c>
      <c r="I2080" s="1">
        <v>5.0531768943053101E-6</v>
      </c>
      <c r="J2080" s="1">
        <v>6.0136981221484699E-6</v>
      </c>
      <c r="K2080" s="1">
        <v>1.9499362478611001E-5</v>
      </c>
      <c r="L2080" s="1">
        <v>5.3218325844332003E-5</v>
      </c>
      <c r="M2080" s="1">
        <v>2.8947689807614801E-3</v>
      </c>
      <c r="N2080" s="1">
        <v>2.8072766386210801E-6</v>
      </c>
      <c r="O2080" s="1">
        <v>2.5826945075313899E-6</v>
      </c>
      <c r="P2080" s="1">
        <v>2.6638289411785199E-8</v>
      </c>
      <c r="Q2080" s="1">
        <v>2.36267152750765E-8</v>
      </c>
      <c r="R2080" s="1">
        <v>93.917591562594694</v>
      </c>
      <c r="S2080" s="1">
        <v>20.8588987092458</v>
      </c>
      <c r="T2080" s="1">
        <v>9.3501489955095204E-2</v>
      </c>
      <c r="U2080" s="1">
        <v>4171.77974184916</v>
      </c>
      <c r="V2080" s="1">
        <f t="shared" si="129"/>
        <v>0.40108066976371165</v>
      </c>
      <c r="W2080" s="1">
        <f t="shared" si="130"/>
        <v>4.2240440459155</v>
      </c>
      <c r="X2080" s="1">
        <f t="shared" si="131"/>
        <v>223.08627080983888</v>
      </c>
    </row>
    <row r="2081" spans="1:24" hidden="1" x14ac:dyDescent="0.3">
      <c r="A2081" s="18" t="str">
        <f t="shared" si="128"/>
        <v>ConstMin - Off-Highway Tractors_1995_50</v>
      </c>
      <c r="B2081" s="1" t="s">
        <v>40</v>
      </c>
      <c r="C2081" s="1">
        <v>2020</v>
      </c>
      <c r="D2081" s="1" t="s">
        <v>89</v>
      </c>
      <c r="E2081" s="1">
        <v>1995</v>
      </c>
      <c r="F2081" s="1">
        <v>50</v>
      </c>
      <c r="G2081" s="1" t="s">
        <v>5</v>
      </c>
      <c r="H2081" s="1">
        <v>6.5059311322605406E-5</v>
      </c>
      <c r="I2081" s="1">
        <v>7.8721766700352505E-5</v>
      </c>
      <c r="J2081" s="1">
        <v>9.3685408304551704E-5</v>
      </c>
      <c r="K2081" s="1">
        <v>2.2106532563200099E-4</v>
      </c>
      <c r="L2081" s="1">
        <v>1.50157175880429E-4</v>
      </c>
      <c r="M2081" s="1">
        <v>1.1632127787223801E-2</v>
      </c>
      <c r="N2081" s="1">
        <v>2.0927411808771401E-5</v>
      </c>
      <c r="O2081" s="1">
        <v>1.9253218864069599E-5</v>
      </c>
      <c r="P2081" s="1">
        <v>1.05593010611234E-7</v>
      </c>
      <c r="Q2081" s="1">
        <v>9.4939863283925994E-8</v>
      </c>
      <c r="R2081" s="1">
        <v>377.39157555744703</v>
      </c>
      <c r="S2081" s="1">
        <v>390.58287833062798</v>
      </c>
      <c r="T2081" s="1">
        <v>0.84151340959585696</v>
      </c>
      <c r="U2081" s="1">
        <v>15276.1303524867</v>
      </c>
      <c r="V2081" s="1">
        <f t="shared" si="129"/>
        <v>1.7063577025148113</v>
      </c>
      <c r="W2081" s="1">
        <f t="shared" si="130"/>
        <v>3.2547777367183248</v>
      </c>
      <c r="X2081" s="1">
        <f t="shared" si="131"/>
        <v>464.14338010158184</v>
      </c>
    </row>
    <row r="2082" spans="1:24" hidden="1" x14ac:dyDescent="0.3">
      <c r="A2082" s="18" t="str">
        <f t="shared" si="128"/>
        <v>ConstMin - Off-Highway Tractors_1995_100</v>
      </c>
      <c r="B2082" s="1" t="s">
        <v>40</v>
      </c>
      <c r="C2082" s="1">
        <v>2020</v>
      </c>
      <c r="D2082" s="1" t="s">
        <v>89</v>
      </c>
      <c r="E2082" s="1">
        <v>1995</v>
      </c>
      <c r="F2082" s="1">
        <v>100</v>
      </c>
      <c r="G2082" s="1" t="s">
        <v>5</v>
      </c>
      <c r="H2082" s="1">
        <v>3.2315501322229102E-5</v>
      </c>
      <c r="I2082" s="1">
        <v>3.9101756599897199E-5</v>
      </c>
      <c r="J2082" s="1">
        <v>4.6534321904009998E-5</v>
      </c>
      <c r="K2082" s="1">
        <v>1.34029896725593E-4</v>
      </c>
      <c r="L2082" s="1">
        <v>3.0294383186683298E-4</v>
      </c>
      <c r="M2082" s="1">
        <v>1.5393006113563999E-2</v>
      </c>
      <c r="N2082" s="1">
        <v>2.71268861450045E-5</v>
      </c>
      <c r="O2082" s="1">
        <v>2.4956735253404099E-5</v>
      </c>
      <c r="P2082" s="1">
        <v>1.4134651011791299E-7</v>
      </c>
      <c r="Q2082" s="1">
        <v>1.25635646605906E-7</v>
      </c>
      <c r="R2082" s="1">
        <v>499.40913098838598</v>
      </c>
      <c r="S2082" s="1">
        <v>245.92641578200801</v>
      </c>
      <c r="T2082" s="1">
        <v>0.56100893973057098</v>
      </c>
      <c r="U2082" s="1">
        <v>21436.585908998299</v>
      </c>
      <c r="V2082" s="1">
        <f t="shared" si="129"/>
        <v>0.60398930694937747</v>
      </c>
      <c r="W2082" s="1">
        <f t="shared" si="130"/>
        <v>4.6794530723031054</v>
      </c>
      <c r="X2082" s="1">
        <f t="shared" si="131"/>
        <v>438.36452214133368</v>
      </c>
    </row>
    <row r="2083" spans="1:24" hidden="1" x14ac:dyDescent="0.3">
      <c r="A2083" s="18" t="str">
        <f t="shared" si="128"/>
        <v>ConstMin - Off-Highway Tractors_1995_300</v>
      </c>
      <c r="B2083" s="1" t="s">
        <v>40</v>
      </c>
      <c r="C2083" s="1">
        <v>2020</v>
      </c>
      <c r="D2083" s="1" t="s">
        <v>89</v>
      </c>
      <c r="E2083" s="1">
        <v>1995</v>
      </c>
      <c r="F2083" s="1">
        <v>300</v>
      </c>
      <c r="G2083" s="1" t="s">
        <v>5</v>
      </c>
      <c r="H2083" s="1">
        <v>1.03024371388343E-5</v>
      </c>
      <c r="I2083" s="1">
        <v>1.24659489379895E-5</v>
      </c>
      <c r="J2083" s="1">
        <v>1.4835509479921401E-5</v>
      </c>
      <c r="K2083" s="1">
        <v>4.8104007056561003E-5</v>
      </c>
      <c r="L2083" s="1">
        <v>1.3128709847628101E-4</v>
      </c>
      <c r="M2083" s="1">
        <v>7.1412584709068501E-3</v>
      </c>
      <c r="N2083" s="1">
        <v>6.9254189916247399E-6</v>
      </c>
      <c r="O2083" s="1">
        <v>6.3713854722947602E-6</v>
      </c>
      <c r="P2083" s="1">
        <v>6.5715402913547406E-8</v>
      </c>
      <c r="Q2083" s="1">
        <v>5.8285991634973601E-8</v>
      </c>
      <c r="R2083" s="1">
        <v>231.690266398088</v>
      </c>
      <c r="S2083" s="1">
        <v>57.1533824633335</v>
      </c>
      <c r="T2083" s="1">
        <v>9.3501489955095204E-2</v>
      </c>
      <c r="U2083" s="1">
        <v>10287.608843399999</v>
      </c>
      <c r="V2083" s="1">
        <f t="shared" si="129"/>
        <v>0.40123563878478458</v>
      </c>
      <c r="W2083" s="1">
        <f t="shared" si="130"/>
        <v>4.225676126492079</v>
      </c>
      <c r="X2083" s="1">
        <f t="shared" si="131"/>
        <v>611.25638201895867</v>
      </c>
    </row>
    <row r="2084" spans="1:24" hidden="1" x14ac:dyDescent="0.3">
      <c r="A2084" s="18" t="str">
        <f t="shared" si="128"/>
        <v>ConstMin - Off-Highway Tractors_1996_50</v>
      </c>
      <c r="B2084" s="1" t="s">
        <v>40</v>
      </c>
      <c r="C2084" s="1">
        <v>2020</v>
      </c>
      <c r="D2084" s="1" t="s">
        <v>89</v>
      </c>
      <c r="E2084" s="1">
        <v>1996</v>
      </c>
      <c r="F2084" s="1">
        <v>50</v>
      </c>
      <c r="G2084" s="1" t="s">
        <v>5</v>
      </c>
      <c r="H2084" s="1">
        <v>4.1477639113314202E-5</v>
      </c>
      <c r="I2084" s="1">
        <v>5.0187943327110103E-5</v>
      </c>
      <c r="J2084" s="1">
        <v>5.9727800323172398E-5</v>
      </c>
      <c r="K2084" s="1">
        <v>1.40937055905255E-4</v>
      </c>
      <c r="L2084" s="1">
        <v>9.5730572992998894E-5</v>
      </c>
      <c r="M2084" s="1">
        <v>7.4158977196364297E-3</v>
      </c>
      <c r="N2084" s="1">
        <v>1.3341973914782699E-5</v>
      </c>
      <c r="O2084" s="1">
        <v>1.2274616001600099E-5</v>
      </c>
      <c r="P2084" s="1">
        <v>6.7319322906809596E-8</v>
      </c>
      <c r="Q2084" s="1">
        <v>6.0527560263150495E-8</v>
      </c>
      <c r="R2084" s="1">
        <v>240.600634362048</v>
      </c>
      <c r="S2084" s="1">
        <v>301.20249736150902</v>
      </c>
      <c r="T2084" s="1">
        <v>0.56100893973057098</v>
      </c>
      <c r="U2084" s="1">
        <v>9688.6803317952199</v>
      </c>
      <c r="V2084" s="1">
        <f t="shared" si="129"/>
        <v>1.7152339830696588</v>
      </c>
      <c r="W2084" s="1">
        <f t="shared" si="130"/>
        <v>3.2717087238684637</v>
      </c>
      <c r="X2084" s="1">
        <f t="shared" si="131"/>
        <v>536.89429174901193</v>
      </c>
    </row>
    <row r="2085" spans="1:24" hidden="1" x14ac:dyDescent="0.3">
      <c r="A2085" s="18" t="str">
        <f t="shared" si="128"/>
        <v>ConstMin - Off-Highway Tractors_1996_100</v>
      </c>
      <c r="B2085" s="1" t="s">
        <v>40</v>
      </c>
      <c r="C2085" s="1">
        <v>2020</v>
      </c>
      <c r="D2085" s="1" t="s">
        <v>89</v>
      </c>
      <c r="E2085" s="1">
        <v>1996</v>
      </c>
      <c r="F2085" s="1">
        <v>100</v>
      </c>
      <c r="G2085" s="1" t="s">
        <v>5</v>
      </c>
      <c r="H2085" s="1">
        <v>1.88930118299312E-5</v>
      </c>
      <c r="I2085" s="1">
        <v>2.28605443142167E-5</v>
      </c>
      <c r="J2085" s="1">
        <v>2.7205937035100901E-5</v>
      </c>
      <c r="K2085" s="1">
        <v>7.8359558750190999E-5</v>
      </c>
      <c r="L2085" s="1">
        <v>1.7711380498769099E-4</v>
      </c>
      <c r="M2085" s="1">
        <v>8.9994038372450992E-3</v>
      </c>
      <c r="N2085" s="1">
        <v>1.5859527467526002E-5</v>
      </c>
      <c r="O2085" s="1">
        <v>1.4590765270123899E-5</v>
      </c>
      <c r="P2085" s="1">
        <v>8.2637161068588204E-8</v>
      </c>
      <c r="Q2085" s="1">
        <v>7.3451924323193802E-8</v>
      </c>
      <c r="R2085" s="1">
        <v>291.97574642757797</v>
      </c>
      <c r="S2085" s="1">
        <v>143.613517613157</v>
      </c>
      <c r="T2085" s="1">
        <v>0.28050446986528499</v>
      </c>
      <c r="U2085" s="1">
        <v>12925.2165851841</v>
      </c>
      <c r="V2085" s="1">
        <f t="shared" si="129"/>
        <v>0.58564890861551111</v>
      </c>
      <c r="W2085" s="1">
        <f t="shared" si="130"/>
        <v>4.5373594419304979</v>
      </c>
      <c r="X2085" s="1">
        <f t="shared" si="131"/>
        <v>511.9829915085802</v>
      </c>
    </row>
    <row r="2086" spans="1:24" hidden="1" x14ac:dyDescent="0.3">
      <c r="A2086" s="18" t="str">
        <f t="shared" si="128"/>
        <v>ConstMin - Off-Highway Tractors_1996_300</v>
      </c>
      <c r="B2086" s="1" t="s">
        <v>40</v>
      </c>
      <c r="C2086" s="1">
        <v>2020</v>
      </c>
      <c r="D2086" s="1" t="s">
        <v>89</v>
      </c>
      <c r="E2086" s="1">
        <v>1996</v>
      </c>
      <c r="F2086" s="1">
        <v>300</v>
      </c>
      <c r="G2086" s="1" t="s">
        <v>5</v>
      </c>
      <c r="H2086" s="1">
        <v>1.69204388718295E-5</v>
      </c>
      <c r="I2086" s="1">
        <v>2.04737310349137E-5</v>
      </c>
      <c r="J2086" s="1">
        <v>2.4365431975434499E-5</v>
      </c>
      <c r="K2086" s="1">
        <v>5.7221339477013801E-5</v>
      </c>
      <c r="L2086" s="1">
        <v>3.5772877211574002E-4</v>
      </c>
      <c r="M2086" s="1">
        <v>2.4937430245385798E-2</v>
      </c>
      <c r="N2086" s="1">
        <v>9.2763177737843699E-6</v>
      </c>
      <c r="O2086" s="1">
        <v>8.5342123518816198E-6</v>
      </c>
      <c r="P2086" s="1">
        <v>2.30051296322545E-7</v>
      </c>
      <c r="Q2086" s="1">
        <v>2.0353595330595999E-7</v>
      </c>
      <c r="R2086" s="1">
        <v>809.067460640935</v>
      </c>
      <c r="S2086" s="1">
        <v>177.404933522135</v>
      </c>
      <c r="T2086" s="1">
        <v>0.37400595982038098</v>
      </c>
      <c r="U2086" s="1">
        <v>35347.9330042855</v>
      </c>
      <c r="V2086" s="1">
        <f t="shared" si="129"/>
        <v>0.19178806219510786</v>
      </c>
      <c r="W2086" s="1">
        <f t="shared" si="130"/>
        <v>3.3510310298848904</v>
      </c>
      <c r="X2086" s="1">
        <f t="shared" si="131"/>
        <v>474.33718330941832</v>
      </c>
    </row>
    <row r="2087" spans="1:24" hidden="1" x14ac:dyDescent="0.3">
      <c r="A2087" s="18" t="str">
        <f t="shared" si="128"/>
        <v>ConstMin - Off-Highway Tractors_1996_600</v>
      </c>
      <c r="B2087" s="1" t="s">
        <v>40</v>
      </c>
      <c r="C2087" s="1">
        <v>2020</v>
      </c>
      <c r="D2087" s="1" t="s">
        <v>89</v>
      </c>
      <c r="E2087" s="1">
        <v>1996</v>
      </c>
      <c r="F2087" s="1">
        <v>600</v>
      </c>
      <c r="G2087" s="1" t="s">
        <v>5</v>
      </c>
      <c r="H2087" s="1">
        <v>9.4999273453999197E-6</v>
      </c>
      <c r="I2087" s="1">
        <v>1.1494912087933901E-5</v>
      </c>
      <c r="J2087" s="1">
        <v>1.3679895377375799E-5</v>
      </c>
      <c r="K2087" s="1">
        <v>3.3055547272359301E-5</v>
      </c>
      <c r="L2087" s="1">
        <v>2.0639693235141099E-4</v>
      </c>
      <c r="M2087" s="1">
        <v>1.5332126992414E-2</v>
      </c>
      <c r="N2087" s="1">
        <v>5.7033014520798801E-6</v>
      </c>
      <c r="O2087" s="1">
        <v>5.2470373359134898E-6</v>
      </c>
      <c r="P2087" s="1">
        <v>1.4146811967125801E-7</v>
      </c>
      <c r="Q2087" s="1">
        <v>1.2513875940310501E-7</v>
      </c>
      <c r="R2087" s="1">
        <v>497.433974949044</v>
      </c>
      <c r="S2087" s="1">
        <v>68.000009792141299</v>
      </c>
      <c r="T2087" s="1">
        <v>0.18700297991018999</v>
      </c>
      <c r="U2087" s="1">
        <v>22100.0031824459</v>
      </c>
      <c r="V2087" s="1">
        <f t="shared" si="129"/>
        <v>0.17222727041803471</v>
      </c>
      <c r="W2087" s="1">
        <f t="shared" si="130"/>
        <v>3.0924273286833412</v>
      </c>
      <c r="X2087" s="1">
        <f t="shared" si="131"/>
        <v>363.63062142003815</v>
      </c>
    </row>
    <row r="2088" spans="1:24" hidden="1" x14ac:dyDescent="0.3">
      <c r="A2088" s="18" t="str">
        <f t="shared" si="128"/>
        <v>ConstMin - Off-Highway Tractors_1996_9999</v>
      </c>
      <c r="B2088" s="1" t="s">
        <v>40</v>
      </c>
      <c r="C2088" s="1">
        <v>2020</v>
      </c>
      <c r="D2088" s="1" t="s">
        <v>89</v>
      </c>
      <c r="E2088" s="1">
        <v>1996</v>
      </c>
      <c r="F2088" s="1">
        <v>9999</v>
      </c>
      <c r="G2088" s="1" t="s">
        <v>5</v>
      </c>
      <c r="H2088" s="1">
        <v>3.2320694103142098E-5</v>
      </c>
      <c r="I2088" s="1">
        <v>3.9108039864802003E-5</v>
      </c>
      <c r="J2088" s="1">
        <v>4.65417995085247E-5</v>
      </c>
      <c r="K2088" s="1">
        <v>1.8421155263026101E-4</v>
      </c>
      <c r="L2088" s="1">
        <v>5.1219278086773296E-4</v>
      </c>
      <c r="M2088" s="1">
        <v>2.91047156416516E-2</v>
      </c>
      <c r="N2088" s="1">
        <v>1.7825416645184099E-5</v>
      </c>
      <c r="O2088" s="1">
        <v>1.6399383313569399E-5</v>
      </c>
      <c r="P2088" s="1">
        <v>2.6811790877749602E-7</v>
      </c>
      <c r="Q2088" s="1">
        <v>2.3754877649907699E-7</v>
      </c>
      <c r="R2088" s="1">
        <v>944.27044587822604</v>
      </c>
      <c r="S2088" s="1">
        <v>34.938655337986702</v>
      </c>
      <c r="T2088" s="1">
        <v>9.3501489955095204E-2</v>
      </c>
      <c r="U2088" s="1">
        <v>41926.386405584097</v>
      </c>
      <c r="V2088" s="1">
        <f t="shared" si="129"/>
        <v>0.30886394718616123</v>
      </c>
      <c r="W2088" s="1">
        <f t="shared" si="130"/>
        <v>4.0451499120375427</v>
      </c>
      <c r="X2088" s="1">
        <f t="shared" si="131"/>
        <v>373.66950360648002</v>
      </c>
    </row>
    <row r="2089" spans="1:24" hidden="1" x14ac:dyDescent="0.3">
      <c r="A2089" s="18" t="str">
        <f t="shared" si="128"/>
        <v>ConstMin - Off-Highway Tractors_1997_50</v>
      </c>
      <c r="B2089" s="1" t="s">
        <v>40</v>
      </c>
      <c r="C2089" s="1">
        <v>2020</v>
      </c>
      <c r="D2089" s="1" t="s">
        <v>89</v>
      </c>
      <c r="E2089" s="1">
        <v>1997</v>
      </c>
      <c r="F2089" s="1">
        <v>50</v>
      </c>
      <c r="G2089" s="1" t="s">
        <v>5</v>
      </c>
      <c r="H2089" s="1">
        <v>7.1508309747086996E-5</v>
      </c>
      <c r="I2089" s="1">
        <v>8.6525054793975295E-5</v>
      </c>
      <c r="J2089" s="1">
        <v>1.0297196603580499E-4</v>
      </c>
      <c r="K2089" s="1">
        <v>2.4297840629218501E-4</v>
      </c>
      <c r="L2089" s="1">
        <v>1.65041492529214E-4</v>
      </c>
      <c r="M2089" s="1">
        <v>1.27851614152806E-2</v>
      </c>
      <c r="N2089" s="1">
        <v>2.3001839635313E-5</v>
      </c>
      <c r="O2089" s="1">
        <v>2.11616924644879E-5</v>
      </c>
      <c r="P2089" s="1">
        <v>1.16059908357683E-7</v>
      </c>
      <c r="Q2089" s="1">
        <v>1.04350768752976E-7</v>
      </c>
      <c r="R2089" s="1">
        <v>414.80048178017501</v>
      </c>
      <c r="S2089" s="1">
        <v>504.99393775084098</v>
      </c>
      <c r="T2089" s="1">
        <v>1.12201787946114</v>
      </c>
      <c r="U2089" s="1">
        <v>16117.723179881001</v>
      </c>
      <c r="V2089" s="1">
        <f t="shared" si="129"/>
        <v>1.7775703235603209</v>
      </c>
      <c r="W2089" s="1">
        <f t="shared" si="130"/>
        <v>3.3906116554861825</v>
      </c>
      <c r="X2089" s="1">
        <f t="shared" si="131"/>
        <v>450.07655135885113</v>
      </c>
    </row>
    <row r="2090" spans="1:24" hidden="1" x14ac:dyDescent="0.3">
      <c r="A2090" s="18" t="str">
        <f t="shared" si="128"/>
        <v>ConstMin - Off-Highway Tractors_1997_100</v>
      </c>
      <c r="B2090" s="1" t="s">
        <v>40</v>
      </c>
      <c r="C2090" s="1">
        <v>2020</v>
      </c>
      <c r="D2090" s="1" t="s">
        <v>89</v>
      </c>
      <c r="E2090" s="1">
        <v>1997</v>
      </c>
      <c r="F2090" s="1">
        <v>100</v>
      </c>
      <c r="G2090" s="1" t="s">
        <v>5</v>
      </c>
      <c r="H2090" s="1">
        <v>4.5172614833440101E-5</v>
      </c>
      <c r="I2090" s="1">
        <v>5.46588639484626E-5</v>
      </c>
      <c r="J2090" s="1">
        <v>6.5048565360153798E-5</v>
      </c>
      <c r="K2090" s="1">
        <v>1.87355314113175E-4</v>
      </c>
      <c r="L2090" s="1">
        <v>4.2347370373838099E-4</v>
      </c>
      <c r="M2090" s="1">
        <v>2.1517299990593201E-2</v>
      </c>
      <c r="N2090" s="1">
        <v>3.7919646278733397E-5</v>
      </c>
      <c r="O2090" s="1">
        <v>3.4886074576434801E-5</v>
      </c>
      <c r="P2090" s="1">
        <v>1.9758293074089899E-7</v>
      </c>
      <c r="Q2090" s="1">
        <v>1.7562130993694001E-7</v>
      </c>
      <c r="R2090" s="1">
        <v>698.10510112443001</v>
      </c>
      <c r="S2090" s="1">
        <v>384.4295032114</v>
      </c>
      <c r="T2090" s="1">
        <v>0.84151340959585696</v>
      </c>
      <c r="U2090" s="1">
        <v>30967.932203140499</v>
      </c>
      <c r="V2090" s="1">
        <f t="shared" si="129"/>
        <v>0.58443604624285495</v>
      </c>
      <c r="W2090" s="1">
        <f t="shared" si="130"/>
        <v>4.5279626984936403</v>
      </c>
      <c r="X2090" s="1">
        <f t="shared" si="131"/>
        <v>456.83110789170325</v>
      </c>
    </row>
    <row r="2091" spans="1:24" hidden="1" x14ac:dyDescent="0.3">
      <c r="A2091" s="18" t="str">
        <f t="shared" si="128"/>
        <v>ConstMin - Off-Highway Tractors_1997_175</v>
      </c>
      <c r="B2091" s="1" t="s">
        <v>40</v>
      </c>
      <c r="C2091" s="1">
        <v>2020</v>
      </c>
      <c r="D2091" s="1" t="s">
        <v>89</v>
      </c>
      <c r="E2091" s="1">
        <v>1997</v>
      </c>
      <c r="F2091" s="1">
        <v>175</v>
      </c>
      <c r="G2091" s="1" t="s">
        <v>5</v>
      </c>
      <c r="H2091" s="1">
        <v>1.05360114054155E-5</v>
      </c>
      <c r="I2091" s="1">
        <v>1.27485738005527E-5</v>
      </c>
      <c r="J2091" s="1">
        <v>1.5171856423798299E-5</v>
      </c>
      <c r="K2091" s="1">
        <v>4.9194609019614901E-5</v>
      </c>
      <c r="L2091" s="1">
        <v>1.15647164887608E-4</v>
      </c>
      <c r="M2091" s="1">
        <v>7.3031632888961003E-3</v>
      </c>
      <c r="N2091" s="1">
        <v>7.8693670568488798E-6</v>
      </c>
      <c r="O2091" s="1">
        <v>7.2398176923009702E-6</v>
      </c>
      <c r="P2091" s="1">
        <v>6.7205286019046995E-8</v>
      </c>
      <c r="Q2091" s="1">
        <v>5.9607436994419505E-8</v>
      </c>
      <c r="R2091" s="1">
        <v>236.94308991146201</v>
      </c>
      <c r="S2091" s="1">
        <v>60.177922776174199</v>
      </c>
      <c r="T2091" s="1">
        <v>9.3501489955095204E-2</v>
      </c>
      <c r="U2091" s="1">
        <v>10531.1364858304</v>
      </c>
      <c r="V2091" s="1">
        <f t="shared" si="129"/>
        <v>0.40084360722396833</v>
      </c>
      <c r="W2091" s="1">
        <f t="shared" si="130"/>
        <v>3.6362049170366109</v>
      </c>
      <c r="X2091" s="1">
        <f t="shared" si="131"/>
        <v>643.60389128638587</v>
      </c>
    </row>
    <row r="2092" spans="1:24" hidden="1" x14ac:dyDescent="0.3">
      <c r="A2092" s="18" t="str">
        <f t="shared" si="128"/>
        <v>ConstMin - Off-Highway Tractors_1997_300</v>
      </c>
      <c r="B2092" s="1" t="s">
        <v>40</v>
      </c>
      <c r="C2092" s="1">
        <v>2020</v>
      </c>
      <c r="D2092" s="1" t="s">
        <v>89</v>
      </c>
      <c r="E2092" s="1">
        <v>1997</v>
      </c>
      <c r="F2092" s="1">
        <v>300</v>
      </c>
      <c r="G2092" s="1" t="s">
        <v>5</v>
      </c>
      <c r="H2092" s="1">
        <v>2.6327894246097701E-5</v>
      </c>
      <c r="I2092" s="1">
        <v>3.1856752037778203E-5</v>
      </c>
      <c r="J2092" s="1">
        <v>3.7912167714380597E-5</v>
      </c>
      <c r="K2092" s="1">
        <v>9.0280268139414097E-5</v>
      </c>
      <c r="L2092" s="1">
        <v>5.6405994047900501E-4</v>
      </c>
      <c r="M2092" s="1">
        <v>4.0586281978184903E-2</v>
      </c>
      <c r="N2092" s="1">
        <v>1.5097435669247501E-5</v>
      </c>
      <c r="O2092" s="1">
        <v>1.38896408157077E-5</v>
      </c>
      <c r="P2092" s="1">
        <v>3.7445046744665701E-7</v>
      </c>
      <c r="Q2092" s="1">
        <v>3.3125977746255098E-7</v>
      </c>
      <c r="R2092" s="1">
        <v>1316.7772209818099</v>
      </c>
      <c r="S2092" s="1">
        <v>242.27610850789</v>
      </c>
      <c r="T2092" s="1">
        <v>0.46750744977547598</v>
      </c>
      <c r="U2092" s="1">
        <v>58958.7896762811</v>
      </c>
      <c r="V2092" s="1">
        <f t="shared" si="129"/>
        <v>0.17891285095504361</v>
      </c>
      <c r="W2092" s="1">
        <f t="shared" si="130"/>
        <v>3.1678550261795406</v>
      </c>
      <c r="X2092" s="1">
        <f t="shared" si="131"/>
        <v>518.22940709125589</v>
      </c>
    </row>
    <row r="2093" spans="1:24" hidden="1" x14ac:dyDescent="0.3">
      <c r="A2093" s="18" t="str">
        <f t="shared" si="128"/>
        <v>ConstMin - Off-Highway Tractors_1997_600</v>
      </c>
      <c r="B2093" s="1" t="s">
        <v>40</v>
      </c>
      <c r="C2093" s="1">
        <v>2020</v>
      </c>
      <c r="D2093" s="1" t="s">
        <v>89</v>
      </c>
      <c r="E2093" s="1">
        <v>1997</v>
      </c>
      <c r="F2093" s="1">
        <v>600</v>
      </c>
      <c r="G2093" s="1" t="s">
        <v>5</v>
      </c>
      <c r="H2093" s="1">
        <v>2.14942001295961E-5</v>
      </c>
      <c r="I2093" s="1">
        <v>2.6007982156811301E-5</v>
      </c>
      <c r="J2093" s="1">
        <v>3.0951648186618497E-5</v>
      </c>
      <c r="K2093" s="1">
        <v>7.4790313929028207E-5</v>
      </c>
      <c r="L2093" s="1">
        <v>4.6698641040072102E-4</v>
      </c>
      <c r="M2093" s="1">
        <v>3.4689929091605898E-2</v>
      </c>
      <c r="N2093" s="1">
        <v>1.2904088458085001E-5</v>
      </c>
      <c r="O2093" s="1">
        <v>1.18717613814382E-5</v>
      </c>
      <c r="P2093" s="1">
        <v>3.2008077173812101E-7</v>
      </c>
      <c r="Q2093" s="1">
        <v>2.8313453785329899E-7</v>
      </c>
      <c r="R2093" s="1">
        <v>1125.47654524879</v>
      </c>
      <c r="S2093" s="1">
        <v>87.085902111101305</v>
      </c>
      <c r="T2093" s="1">
        <v>0.18700297991018999</v>
      </c>
      <c r="U2093" s="1">
        <v>50074.393713883197</v>
      </c>
      <c r="V2093" s="1">
        <f t="shared" si="129"/>
        <v>0.1719806395054396</v>
      </c>
      <c r="W2093" s="1">
        <f t="shared" si="130"/>
        <v>3.0879989465092885</v>
      </c>
      <c r="X2093" s="1">
        <f t="shared" si="131"/>
        <v>465.6925903155402</v>
      </c>
    </row>
    <row r="2094" spans="1:24" hidden="1" x14ac:dyDescent="0.3">
      <c r="A2094" s="18" t="str">
        <f t="shared" si="128"/>
        <v>ConstMin - Off-Highway Tractors_1998_50</v>
      </c>
      <c r="B2094" s="1" t="s">
        <v>40</v>
      </c>
      <c r="C2094" s="1">
        <v>2020</v>
      </c>
      <c r="D2094" s="1" t="s">
        <v>89</v>
      </c>
      <c r="E2094" s="1">
        <v>1998</v>
      </c>
      <c r="F2094" s="1">
        <v>50</v>
      </c>
      <c r="G2094" s="1" t="s">
        <v>5</v>
      </c>
      <c r="H2094" s="1">
        <v>7.32616865303022E-5</v>
      </c>
      <c r="I2094" s="1">
        <v>8.8646640701665595E-5</v>
      </c>
      <c r="J2094" s="1">
        <v>1.05496828603635E-4</v>
      </c>
      <c r="K2094" s="1">
        <v>2.4893621312501498E-4</v>
      </c>
      <c r="L2094" s="1">
        <v>1.69088293835124E-4</v>
      </c>
      <c r="M2094" s="1">
        <v>1.30986523266795E-2</v>
      </c>
      <c r="N2094" s="1">
        <v>2.3565842500580499E-5</v>
      </c>
      <c r="O2094" s="1">
        <v>2.1680575100534099E-5</v>
      </c>
      <c r="P2094" s="1">
        <v>1.18905685995222E-7</v>
      </c>
      <c r="Q2094" s="1">
        <v>1.06909439429003E-7</v>
      </c>
      <c r="R2094" s="1">
        <v>424.97134915198302</v>
      </c>
      <c r="S2094" s="1">
        <v>440.22705725863301</v>
      </c>
      <c r="T2094" s="1">
        <v>0.93501489955095196</v>
      </c>
      <c r="U2094" s="1">
        <v>16464.491941472799</v>
      </c>
      <c r="V2094" s="1">
        <f t="shared" si="129"/>
        <v>1.7827996875748948</v>
      </c>
      <c r="W2094" s="1">
        <f t="shared" si="130"/>
        <v>3.4005863621650705</v>
      </c>
      <c r="X2094" s="1">
        <f t="shared" si="131"/>
        <v>470.82357454416547</v>
      </c>
    </row>
    <row r="2095" spans="1:24" hidden="1" x14ac:dyDescent="0.3">
      <c r="A2095" s="18" t="str">
        <f t="shared" si="128"/>
        <v>ConstMin - Off-Highway Tractors_1998_75</v>
      </c>
      <c r="B2095" s="1" t="s">
        <v>40</v>
      </c>
      <c r="C2095" s="1">
        <v>2020</v>
      </c>
      <c r="D2095" s="1" t="s">
        <v>89</v>
      </c>
      <c r="E2095" s="1">
        <v>1998</v>
      </c>
      <c r="F2095" s="1">
        <v>75</v>
      </c>
      <c r="G2095" s="1" t="s">
        <v>5</v>
      </c>
      <c r="H2095" s="1">
        <v>7.8240390053891295E-5</v>
      </c>
      <c r="I2095" s="1">
        <v>9.4670871965208398E-5</v>
      </c>
      <c r="J2095" s="1">
        <v>1.12666161677603E-4</v>
      </c>
      <c r="K2095" s="1">
        <v>3.2450529837455098E-4</v>
      </c>
      <c r="L2095" s="1">
        <v>5.9015695615474099E-4</v>
      </c>
      <c r="M2095" s="1">
        <v>3.7268640533165101E-2</v>
      </c>
      <c r="N2095" s="1">
        <v>7.2975578148472197E-5</v>
      </c>
      <c r="O2095" s="1">
        <v>6.7137531896594495E-5</v>
      </c>
      <c r="P2095" s="1">
        <v>3.42219852141813E-7</v>
      </c>
      <c r="Q2095" s="1">
        <v>3.0418163398125099E-7</v>
      </c>
      <c r="R2095" s="1">
        <v>1209.1399980271401</v>
      </c>
      <c r="S2095" s="1">
        <v>791.17802804169401</v>
      </c>
      <c r="T2095" s="1">
        <v>1.4960238392815199</v>
      </c>
      <c r="U2095" s="1">
        <v>54541.835308124202</v>
      </c>
      <c r="V2095" s="1">
        <f t="shared" si="129"/>
        <v>0.57474503759752327</v>
      </c>
      <c r="W2095" s="1">
        <f t="shared" si="130"/>
        <v>3.5828314972978061</v>
      </c>
      <c r="X2095" s="1">
        <f t="shared" si="131"/>
        <v>528.85389073857607</v>
      </c>
    </row>
    <row r="2096" spans="1:24" hidden="1" x14ac:dyDescent="0.3">
      <c r="A2096" s="18" t="str">
        <f t="shared" si="128"/>
        <v>ConstMin - Off-Highway Tractors_1998_175</v>
      </c>
      <c r="B2096" s="1" t="s">
        <v>40</v>
      </c>
      <c r="C2096" s="1">
        <v>2020</v>
      </c>
      <c r="D2096" s="1" t="s">
        <v>89</v>
      </c>
      <c r="E2096" s="1">
        <v>1998</v>
      </c>
      <c r="F2096" s="1">
        <v>175</v>
      </c>
      <c r="G2096" s="1" t="s">
        <v>5</v>
      </c>
      <c r="H2096" s="1">
        <v>3.1460392436729597E-5</v>
      </c>
      <c r="I2096" s="1">
        <v>3.8067074848442799E-5</v>
      </c>
      <c r="J2096" s="1">
        <v>4.5302965108890599E-5</v>
      </c>
      <c r="K2096" s="1">
        <v>1.4689445995977701E-4</v>
      </c>
      <c r="L2096" s="1">
        <v>3.4532092378803498E-4</v>
      </c>
      <c r="M2096" s="1">
        <v>2.1807150187792199E-2</v>
      </c>
      <c r="N2096" s="1">
        <v>2.3497827243228399E-5</v>
      </c>
      <c r="O2096" s="1">
        <v>2.16180010637701E-5</v>
      </c>
      <c r="P2096" s="1">
        <v>2.0067410622724999E-7</v>
      </c>
      <c r="Q2096" s="1">
        <v>1.7798702828170599E-7</v>
      </c>
      <c r="R2096" s="1">
        <v>707.50897155961695</v>
      </c>
      <c r="S2096" s="1">
        <v>218.079786005165</v>
      </c>
      <c r="T2096" s="1">
        <v>0.46750744977547598</v>
      </c>
      <c r="U2096" s="1">
        <v>31534.337056346802</v>
      </c>
      <c r="V2096" s="1">
        <f t="shared" si="129"/>
        <v>0.39971864029017329</v>
      </c>
      <c r="W2096" s="1">
        <f t="shared" si="130"/>
        <v>3.6259999138322629</v>
      </c>
      <c r="X2096" s="1">
        <f t="shared" si="131"/>
        <v>466.47339226337351</v>
      </c>
    </row>
    <row r="2097" spans="1:24" hidden="1" x14ac:dyDescent="0.3">
      <c r="A2097" s="18" t="str">
        <f t="shared" si="128"/>
        <v>ConstMin - Off-Highway Tractors_1998_300</v>
      </c>
      <c r="B2097" s="1" t="s">
        <v>40</v>
      </c>
      <c r="C2097" s="1">
        <v>2020</v>
      </c>
      <c r="D2097" s="1" t="s">
        <v>89</v>
      </c>
      <c r="E2097" s="1">
        <v>1998</v>
      </c>
      <c r="F2097" s="1">
        <v>300</v>
      </c>
      <c r="G2097" s="1" t="s">
        <v>5</v>
      </c>
      <c r="H2097" s="1">
        <v>4.1929710030519803E-5</v>
      </c>
      <c r="I2097" s="1">
        <v>5.0734949136928997E-5</v>
      </c>
      <c r="J2097" s="1">
        <v>6.0378782443948598E-5</v>
      </c>
      <c r="K2097" s="1">
        <v>1.4377619103671E-4</v>
      </c>
      <c r="L2097" s="1">
        <v>8.9829688631016798E-4</v>
      </c>
      <c r="M2097" s="1">
        <v>6.4632063384791702E-2</v>
      </c>
      <c r="N2097" s="1">
        <v>2.4042074601637599E-5</v>
      </c>
      <c r="O2097" s="1">
        <v>2.2118708633506601E-5</v>
      </c>
      <c r="P2097" s="1">
        <v>5.9629758676440397E-7</v>
      </c>
      <c r="Q2097" s="1">
        <v>5.2751821281139999E-7</v>
      </c>
      <c r="R2097" s="1">
        <v>2096.9161170242401</v>
      </c>
      <c r="S2097" s="1">
        <v>385.993920614594</v>
      </c>
      <c r="T2097" s="1">
        <v>0.84151340959585696</v>
      </c>
      <c r="U2097" s="1">
        <v>93499.199967144697</v>
      </c>
      <c r="V2097" s="1">
        <f t="shared" si="129"/>
        <v>0.17967511652637783</v>
      </c>
      <c r="W2097" s="1">
        <f t="shared" si="130"/>
        <v>3.1812705140879047</v>
      </c>
      <c r="X2097" s="1">
        <f t="shared" si="131"/>
        <v>458.69016014845261</v>
      </c>
    </row>
    <row r="2098" spans="1:24" hidden="1" x14ac:dyDescent="0.3">
      <c r="A2098" s="18" t="str">
        <f t="shared" si="128"/>
        <v>ConstMin - Off-Highway Tractors_1999_25</v>
      </c>
      <c r="B2098" s="1" t="s">
        <v>40</v>
      </c>
      <c r="C2098" s="1">
        <v>2020</v>
      </c>
      <c r="D2098" s="1" t="s">
        <v>89</v>
      </c>
      <c r="E2098" s="1">
        <v>1999</v>
      </c>
      <c r="F2098" s="1">
        <v>25</v>
      </c>
      <c r="G2098" s="1" t="s">
        <v>5</v>
      </c>
      <c r="H2098" s="1">
        <v>0</v>
      </c>
      <c r="I2098" s="1">
        <v>0</v>
      </c>
      <c r="J2098" s="1">
        <v>0</v>
      </c>
      <c r="K2098" s="1">
        <v>0</v>
      </c>
      <c r="L2098" s="1">
        <v>0</v>
      </c>
      <c r="M2098" s="1">
        <v>0</v>
      </c>
      <c r="N2098" s="1">
        <v>0</v>
      </c>
      <c r="O2098" s="1">
        <v>0</v>
      </c>
      <c r="P2098" s="1">
        <v>0</v>
      </c>
      <c r="Q2098" s="1">
        <v>0</v>
      </c>
      <c r="R2098" s="1">
        <v>0</v>
      </c>
      <c r="S2098" s="1">
        <v>0</v>
      </c>
      <c r="T2098" s="1">
        <v>0</v>
      </c>
      <c r="U2098" s="1">
        <v>0</v>
      </c>
      <c r="V2098" s="1">
        <f t="shared" si="129"/>
        <v>0</v>
      </c>
      <c r="W2098" s="1">
        <f t="shared" si="130"/>
        <v>0</v>
      </c>
      <c r="X2098" s="1" t="e">
        <f t="shared" si="131"/>
        <v>#DIV/0!</v>
      </c>
    </row>
    <row r="2099" spans="1:24" hidden="1" x14ac:dyDescent="0.3">
      <c r="A2099" s="18" t="str">
        <f t="shared" si="128"/>
        <v>ConstMin - Off-Highway Tractors_1999_50</v>
      </c>
      <c r="B2099" s="1" t="s">
        <v>40</v>
      </c>
      <c r="C2099" s="1">
        <v>2020</v>
      </c>
      <c r="D2099" s="1" t="s">
        <v>89</v>
      </c>
      <c r="E2099" s="1">
        <v>1999</v>
      </c>
      <c r="F2099" s="1">
        <v>50</v>
      </c>
      <c r="G2099" s="1" t="s">
        <v>5</v>
      </c>
      <c r="H2099" s="1">
        <v>2.5677857643639302E-4</v>
      </c>
      <c r="I2099" s="1">
        <v>3.10702077488036E-4</v>
      </c>
      <c r="J2099" s="1">
        <v>3.6976115006840602E-4</v>
      </c>
      <c r="K2099" s="1">
        <v>8.88191109835238E-4</v>
      </c>
      <c r="L2099" s="1">
        <v>6.2514738490504896E-4</v>
      </c>
      <c r="M2099" s="1">
        <v>5.7043644940470803E-2</v>
      </c>
      <c r="N2099" s="1">
        <v>9.0024096734285001E-5</v>
      </c>
      <c r="O2099" s="1">
        <v>8.2822168995542198E-5</v>
      </c>
      <c r="P2099" s="1">
        <v>5.19693429036529E-7</v>
      </c>
      <c r="Q2099" s="1">
        <v>4.6558256158546101E-7</v>
      </c>
      <c r="R2099" s="1">
        <v>1850.7182377474301</v>
      </c>
      <c r="S2099" s="1">
        <v>1934.558560789</v>
      </c>
      <c r="T2099" s="1">
        <v>3.7400595982038101</v>
      </c>
      <c r="U2099" s="1">
        <v>73416.497381942594</v>
      </c>
      <c r="V2099" s="1">
        <f t="shared" si="129"/>
        <v>1.4013257320044976</v>
      </c>
      <c r="W2099" s="1">
        <f t="shared" si="130"/>
        <v>2.8195341461677161</v>
      </c>
      <c r="X2099" s="1">
        <f t="shared" si="131"/>
        <v>517.25340465646195</v>
      </c>
    </row>
    <row r="2100" spans="1:24" hidden="1" x14ac:dyDescent="0.3">
      <c r="A2100" s="18" t="str">
        <f t="shared" si="128"/>
        <v>ConstMin - Off-Highway Tractors_1999_100</v>
      </c>
      <c r="B2100" s="1" t="s">
        <v>40</v>
      </c>
      <c r="C2100" s="1">
        <v>2020</v>
      </c>
      <c r="D2100" s="1" t="s">
        <v>89</v>
      </c>
      <c r="E2100" s="1">
        <v>1999</v>
      </c>
      <c r="F2100" s="1">
        <v>100</v>
      </c>
      <c r="G2100" s="1" t="s">
        <v>5</v>
      </c>
      <c r="H2100" s="1">
        <v>4.8553766699154401E-5</v>
      </c>
      <c r="I2100" s="1">
        <v>5.8750057705976802E-5</v>
      </c>
      <c r="J2100" s="1">
        <v>6.9917424046782295E-5</v>
      </c>
      <c r="K2100" s="1">
        <v>2.01378783248203E-4</v>
      </c>
      <c r="L2100" s="1">
        <v>3.6623466658695702E-4</v>
      </c>
      <c r="M2100" s="1">
        <v>2.31278611519645E-2</v>
      </c>
      <c r="N2100" s="1">
        <v>4.5286573772399099E-5</v>
      </c>
      <c r="O2100" s="1">
        <v>4.1663647870607203E-5</v>
      </c>
      <c r="P2100" s="1">
        <v>2.1237193282481999E-7</v>
      </c>
      <c r="Q2100" s="1">
        <v>1.8876649362714499E-7</v>
      </c>
      <c r="R2100" s="1">
        <v>750.35798428903502</v>
      </c>
      <c r="S2100" s="1">
        <v>428.858957462094</v>
      </c>
      <c r="T2100" s="1">
        <v>0.93501489955095296</v>
      </c>
      <c r="U2100" s="1">
        <v>33193.683307566003</v>
      </c>
      <c r="V2100" s="1">
        <f t="shared" si="129"/>
        <v>0.5860591515520106</v>
      </c>
      <c r="W2100" s="1">
        <f t="shared" si="130"/>
        <v>3.65336114294659</v>
      </c>
      <c r="X2100" s="1">
        <f t="shared" si="131"/>
        <v>458.66537278502869</v>
      </c>
    </row>
    <row r="2101" spans="1:24" hidden="1" x14ac:dyDescent="0.3">
      <c r="A2101" s="18" t="str">
        <f t="shared" si="128"/>
        <v>ConstMin - Off-Highway Tractors_1999_300</v>
      </c>
      <c r="B2101" s="1" t="s">
        <v>40</v>
      </c>
      <c r="C2101" s="1">
        <v>2020</v>
      </c>
      <c r="D2101" s="1" t="s">
        <v>89</v>
      </c>
      <c r="E2101" s="1">
        <v>1999</v>
      </c>
      <c r="F2101" s="1">
        <v>300</v>
      </c>
      <c r="G2101" s="1" t="s">
        <v>5</v>
      </c>
      <c r="H2101" s="1">
        <v>6.92705798237172E-6</v>
      </c>
      <c r="I2101" s="1">
        <v>8.3817401586697802E-6</v>
      </c>
      <c r="J2101" s="1">
        <v>9.9749634946152798E-6</v>
      </c>
      <c r="K2101" s="1">
        <v>2.34258425203241E-5</v>
      </c>
      <c r="L2101" s="1">
        <v>1.4645057171264899E-4</v>
      </c>
      <c r="M2101" s="1">
        <v>1.02091338498751E-2</v>
      </c>
      <c r="N2101" s="1">
        <v>3.79763146621986E-6</v>
      </c>
      <c r="O2101" s="1">
        <v>3.4938209489222699E-6</v>
      </c>
      <c r="P2101" s="1">
        <v>9.4180693575221702E-8</v>
      </c>
      <c r="Q2101" s="1">
        <v>8.3325578061394899E-8</v>
      </c>
      <c r="R2101" s="1">
        <v>331.224104407879</v>
      </c>
      <c r="S2101" s="1">
        <v>62.576696127737399</v>
      </c>
      <c r="T2101" s="1">
        <v>9.3501489955095204E-2</v>
      </c>
      <c r="U2101" s="1">
        <v>14705.5235900183</v>
      </c>
      <c r="V2101" s="1">
        <f t="shared" si="129"/>
        <v>0.18873059179540871</v>
      </c>
      <c r="W2101" s="1">
        <f t="shared" si="130"/>
        <v>3.2976091533349003</v>
      </c>
      <c r="X2101" s="1">
        <f t="shared" si="131"/>
        <v>669.25881242951664</v>
      </c>
    </row>
    <row r="2102" spans="1:24" hidden="1" x14ac:dyDescent="0.3">
      <c r="A2102" s="18" t="str">
        <f t="shared" si="128"/>
        <v>ConstMin - Off-Highway Tractors_1999_600</v>
      </c>
      <c r="B2102" s="1" t="s">
        <v>40</v>
      </c>
      <c r="C2102" s="1">
        <v>2020</v>
      </c>
      <c r="D2102" s="1" t="s">
        <v>89</v>
      </c>
      <c r="E2102" s="1">
        <v>1999</v>
      </c>
      <c r="F2102" s="1">
        <v>600</v>
      </c>
      <c r="G2102" s="1" t="s">
        <v>5</v>
      </c>
      <c r="H2102" s="1">
        <v>3.4877978743851798E-5</v>
      </c>
      <c r="I2102" s="1">
        <v>4.2202354280060597E-5</v>
      </c>
      <c r="J2102" s="1">
        <v>5.0224289391146503E-5</v>
      </c>
      <c r="K2102" s="1">
        <v>1.21359946577907E-4</v>
      </c>
      <c r="L2102" s="1">
        <v>7.5776451309751496E-4</v>
      </c>
      <c r="M2102" s="1">
        <v>5.6290283061837601E-2</v>
      </c>
      <c r="N2102" s="1">
        <v>2.0939068224742002E-5</v>
      </c>
      <c r="O2102" s="1">
        <v>1.9263942766762601E-5</v>
      </c>
      <c r="P2102" s="1">
        <v>5.19385242795149E-7</v>
      </c>
      <c r="Q2102" s="1">
        <v>4.5943372320704199E-7</v>
      </c>
      <c r="R2102" s="1">
        <v>1826.2762412749901</v>
      </c>
      <c r="S2102" s="1">
        <v>247.38653869165501</v>
      </c>
      <c r="T2102" s="1">
        <v>0.46750744977547598</v>
      </c>
      <c r="U2102" s="1">
        <v>79163.692381329703</v>
      </c>
      <c r="V2102" s="1">
        <f t="shared" si="129"/>
        <v>0.17652216167282417</v>
      </c>
      <c r="W2102" s="1">
        <f t="shared" si="130"/>
        <v>3.1695442629400241</v>
      </c>
      <c r="X2102" s="1">
        <f t="shared" si="131"/>
        <v>529.16063436093748</v>
      </c>
    </row>
    <row r="2103" spans="1:24" hidden="1" x14ac:dyDescent="0.3">
      <c r="A2103" s="18" t="str">
        <f t="shared" si="128"/>
        <v>ConstMin - Off-Highway Tractors_2000_25</v>
      </c>
      <c r="B2103" s="1" t="s">
        <v>40</v>
      </c>
      <c r="C2103" s="1">
        <v>2020</v>
      </c>
      <c r="D2103" s="1" t="s">
        <v>89</v>
      </c>
      <c r="E2103" s="1">
        <v>2000</v>
      </c>
      <c r="F2103" s="1">
        <v>25</v>
      </c>
      <c r="G2103" s="1" t="s">
        <v>5</v>
      </c>
      <c r="H2103" s="1">
        <v>0</v>
      </c>
      <c r="I2103" s="1">
        <v>0</v>
      </c>
      <c r="J2103" s="1">
        <v>0</v>
      </c>
      <c r="K2103" s="1">
        <v>0</v>
      </c>
      <c r="L2103" s="1">
        <v>0</v>
      </c>
      <c r="M2103" s="1">
        <v>0</v>
      </c>
      <c r="N2103" s="1">
        <v>0</v>
      </c>
      <c r="O2103" s="1">
        <v>0</v>
      </c>
      <c r="P2103" s="1">
        <v>0</v>
      </c>
      <c r="Q2103" s="1">
        <v>0</v>
      </c>
      <c r="R2103" s="1">
        <v>0</v>
      </c>
      <c r="S2103" s="1">
        <v>0</v>
      </c>
      <c r="T2103" s="1">
        <v>0</v>
      </c>
      <c r="U2103" s="1">
        <v>0</v>
      </c>
      <c r="V2103" s="1">
        <f t="shared" si="129"/>
        <v>0</v>
      </c>
      <c r="W2103" s="1">
        <f t="shared" si="130"/>
        <v>0</v>
      </c>
      <c r="X2103" s="1" t="e">
        <f t="shared" si="131"/>
        <v>#DIV/0!</v>
      </c>
    </row>
    <row r="2104" spans="1:24" hidden="1" x14ac:dyDescent="0.3">
      <c r="A2104" s="18" t="str">
        <f t="shared" si="128"/>
        <v>ConstMin - Off-Highway Tractors_2000_50</v>
      </c>
      <c r="B2104" s="1" t="s">
        <v>40</v>
      </c>
      <c r="C2104" s="1">
        <v>2020</v>
      </c>
      <c r="D2104" s="1" t="s">
        <v>89</v>
      </c>
      <c r="E2104" s="1">
        <v>2000</v>
      </c>
      <c r="F2104" s="1">
        <v>50</v>
      </c>
      <c r="G2104" s="1" t="s">
        <v>5</v>
      </c>
      <c r="H2104" s="1">
        <v>1.88247539927188E-4</v>
      </c>
      <c r="I2104" s="1">
        <v>2.27779523311898E-4</v>
      </c>
      <c r="J2104" s="1">
        <v>2.7107645749515101E-4</v>
      </c>
      <c r="K2104" s="1">
        <v>6.5114385215505005E-4</v>
      </c>
      <c r="L2104" s="1">
        <v>4.5830325463090899E-4</v>
      </c>
      <c r="M2104" s="1">
        <v>4.1819399334444202E-2</v>
      </c>
      <c r="N2104" s="1">
        <v>6.5997775124336798E-5</v>
      </c>
      <c r="O2104" s="1">
        <v>6.0717953114389802E-5</v>
      </c>
      <c r="P2104" s="1">
        <v>3.8099365955744198E-7</v>
      </c>
      <c r="Q2104" s="1">
        <v>3.4132431555547798E-7</v>
      </c>
      <c r="R2104" s="1">
        <v>1356.7843555696099</v>
      </c>
      <c r="S2104" s="1">
        <v>1386.38670271002</v>
      </c>
      <c r="T2104" s="1">
        <v>2.8050446986528499</v>
      </c>
      <c r="U2104" s="1">
        <v>55547.893888581501</v>
      </c>
      <c r="V2104" s="1">
        <f t="shared" si="129"/>
        <v>1.3577996213022812</v>
      </c>
      <c r="W2104" s="1">
        <f t="shared" si="130"/>
        <v>2.7319575374093619</v>
      </c>
      <c r="X2104" s="1">
        <f t="shared" si="131"/>
        <v>494.24763297919844</v>
      </c>
    </row>
    <row r="2105" spans="1:24" hidden="1" x14ac:dyDescent="0.3">
      <c r="A2105" s="18" t="str">
        <f t="shared" si="128"/>
        <v>ConstMin - Off-Highway Tractors_2000_75</v>
      </c>
      <c r="B2105" s="1" t="s">
        <v>40</v>
      </c>
      <c r="C2105" s="1">
        <v>2020</v>
      </c>
      <c r="D2105" s="1" t="s">
        <v>89</v>
      </c>
      <c r="E2105" s="1">
        <v>2000</v>
      </c>
      <c r="F2105" s="1">
        <v>75</v>
      </c>
      <c r="G2105" s="1" t="s">
        <v>5</v>
      </c>
      <c r="H2105" s="1">
        <v>3.8872510809407701E-5</v>
      </c>
      <c r="I2105" s="1">
        <v>4.7035738079383303E-5</v>
      </c>
      <c r="J2105" s="1">
        <v>5.5976415565547103E-5</v>
      </c>
      <c r="K2105" s="1">
        <v>1.61225368509617E-4</v>
      </c>
      <c r="L2105" s="1">
        <v>2.9321022865007199E-4</v>
      </c>
      <c r="M2105" s="1">
        <v>1.8516339591092501E-2</v>
      </c>
      <c r="N2105" s="1">
        <v>3.6256771578532999E-5</v>
      </c>
      <c r="O2105" s="1">
        <v>3.3356229852250403E-5</v>
      </c>
      <c r="P2105" s="1">
        <v>1.7002656674402501E-7</v>
      </c>
      <c r="Q2105" s="1">
        <v>1.5112787457750399E-7</v>
      </c>
      <c r="R2105" s="1">
        <v>600.74224592978703</v>
      </c>
      <c r="S2105" s="1">
        <v>365.34361089243998</v>
      </c>
      <c r="T2105" s="1">
        <v>0.74801191964076197</v>
      </c>
      <c r="U2105" s="1">
        <v>26761.4194978712</v>
      </c>
      <c r="V2105" s="1">
        <f t="shared" si="129"/>
        <v>0.58197913962043091</v>
      </c>
      <c r="W2105" s="1">
        <f t="shared" si="130"/>
        <v>3.6279272647892093</v>
      </c>
      <c r="X2105" s="1">
        <f t="shared" si="131"/>
        <v>488.41950415429056</v>
      </c>
    </row>
    <row r="2106" spans="1:24" hidden="1" x14ac:dyDescent="0.3">
      <c r="A2106" s="18" t="str">
        <f t="shared" si="128"/>
        <v>ConstMin - Off-Highway Tractors_2000_300</v>
      </c>
      <c r="B2106" s="1" t="s">
        <v>40</v>
      </c>
      <c r="C2106" s="1">
        <v>2020</v>
      </c>
      <c r="D2106" s="1" t="s">
        <v>89</v>
      </c>
      <c r="E2106" s="1">
        <v>2000</v>
      </c>
      <c r="F2106" s="1">
        <v>300</v>
      </c>
      <c r="G2106" s="1" t="s">
        <v>5</v>
      </c>
      <c r="H2106" s="1">
        <v>4.0874532628183502E-6</v>
      </c>
      <c r="I2106" s="1">
        <v>4.9458184480102103E-6</v>
      </c>
      <c r="J2106" s="1">
        <v>5.88593269845843E-6</v>
      </c>
      <c r="K2106" s="1">
        <v>1.3822900961366501E-5</v>
      </c>
      <c r="L2106" s="1">
        <v>8.6416176782676003E-5</v>
      </c>
      <c r="M2106" s="1">
        <v>6.0241097405877098E-3</v>
      </c>
      <c r="N2106" s="1">
        <v>2.2408706794550799E-6</v>
      </c>
      <c r="O2106" s="1">
        <v>2.0616010250986701E-6</v>
      </c>
      <c r="P2106" s="1">
        <v>5.5573258406122401E-8</v>
      </c>
      <c r="Q2106" s="1">
        <v>4.9167973877224797E-8</v>
      </c>
      <c r="R2106" s="1">
        <v>195.44560616230399</v>
      </c>
      <c r="S2106" s="1">
        <v>41.300619444306697</v>
      </c>
      <c r="T2106" s="1">
        <v>9.3501489955095204E-2</v>
      </c>
      <c r="U2106" s="1">
        <v>8673.1300833044097</v>
      </c>
      <c r="V2106" s="1">
        <f t="shared" si="129"/>
        <v>0.18882126840124697</v>
      </c>
      <c r="W2106" s="1">
        <f t="shared" si="130"/>
        <v>3.2991935070030669</v>
      </c>
      <c r="X2106" s="1">
        <f t="shared" si="131"/>
        <v>441.71081620348116</v>
      </c>
    </row>
    <row r="2107" spans="1:24" hidden="1" x14ac:dyDescent="0.3">
      <c r="A2107" s="18" t="str">
        <f t="shared" si="128"/>
        <v>ConstMin - Off-Highway Tractors_2000_600</v>
      </c>
      <c r="B2107" s="1" t="s">
        <v>40</v>
      </c>
      <c r="C2107" s="1">
        <v>2020</v>
      </c>
      <c r="D2107" s="1" t="s">
        <v>89</v>
      </c>
      <c r="E2107" s="1">
        <v>2000</v>
      </c>
      <c r="F2107" s="1">
        <v>600</v>
      </c>
      <c r="G2107" s="1" t="s">
        <v>5</v>
      </c>
      <c r="H2107" s="1">
        <v>5.8645458607528498E-5</v>
      </c>
      <c r="I2107" s="1">
        <v>7.0961004915109498E-5</v>
      </c>
      <c r="J2107" s="1">
        <v>8.4449460394841097E-5</v>
      </c>
      <c r="K2107" s="1">
        <v>2.04060268971325E-4</v>
      </c>
      <c r="L2107" s="1">
        <v>1.2741405605377299E-3</v>
      </c>
      <c r="M2107" s="1">
        <v>9.4649104799141806E-2</v>
      </c>
      <c r="N2107" s="1">
        <v>3.52079249738859E-5</v>
      </c>
      <c r="O2107" s="1">
        <v>3.2391290975975101E-5</v>
      </c>
      <c r="P2107" s="1">
        <v>8.7331854811321105E-7</v>
      </c>
      <c r="Q2107" s="1">
        <v>7.7251326962262499E-7</v>
      </c>
      <c r="R2107" s="1">
        <v>3070.7859678504201</v>
      </c>
      <c r="S2107" s="1">
        <v>426.46018411053001</v>
      </c>
      <c r="T2107" s="1">
        <v>0.74801191964076197</v>
      </c>
      <c r="U2107" s="1">
        <v>134868.033224955</v>
      </c>
      <c r="V2107" s="1">
        <f t="shared" si="129"/>
        <v>0.17422053119613096</v>
      </c>
      <c r="W2107" s="1">
        <f t="shared" si="130"/>
        <v>3.1282173292356177</v>
      </c>
      <c r="X2107" s="1">
        <f t="shared" si="131"/>
        <v>570.12485083839374</v>
      </c>
    </row>
    <row r="2108" spans="1:24" hidden="1" x14ac:dyDescent="0.3">
      <c r="A2108" s="18" t="str">
        <f t="shared" si="128"/>
        <v>ConstMin - Off-Highway Tractors_2001_50</v>
      </c>
      <c r="B2108" s="1" t="s">
        <v>40</v>
      </c>
      <c r="C2108" s="1">
        <v>2020</v>
      </c>
      <c r="D2108" s="1" t="s">
        <v>89</v>
      </c>
      <c r="E2108" s="1">
        <v>2001</v>
      </c>
      <c r="F2108" s="1">
        <v>50</v>
      </c>
      <c r="G2108" s="1" t="s">
        <v>5</v>
      </c>
      <c r="H2108" s="1">
        <v>1.50682125826865E-4</v>
      </c>
      <c r="I2108" s="1">
        <v>1.82325372250507E-4</v>
      </c>
      <c r="J2108" s="1">
        <v>2.16982261190686E-4</v>
      </c>
      <c r="K2108" s="1">
        <v>5.2120596051224305E-4</v>
      </c>
      <c r="L2108" s="1">
        <v>3.6684733679848998E-4</v>
      </c>
      <c r="M2108" s="1">
        <v>3.3474201017202998E-2</v>
      </c>
      <c r="N2108" s="1">
        <v>5.2827702605967399E-5</v>
      </c>
      <c r="O2108" s="1">
        <v>4.8601486397489998E-5</v>
      </c>
      <c r="P2108" s="1">
        <v>3.0496512502036999E-7</v>
      </c>
      <c r="Q2108" s="1">
        <v>2.7321192874123202E-7</v>
      </c>
      <c r="R2108" s="1">
        <v>1086.0335867599599</v>
      </c>
      <c r="S2108" s="1">
        <v>1311.6075508373699</v>
      </c>
      <c r="T2108" s="1">
        <v>2.5245402287875698</v>
      </c>
      <c r="U2108" s="1">
        <v>42748.690545810801</v>
      </c>
      <c r="V2108" s="1">
        <f t="shared" si="129"/>
        <v>1.4122542599001595</v>
      </c>
      <c r="W2108" s="1">
        <f t="shared" si="130"/>
        <v>2.8415228650397308</v>
      </c>
      <c r="X2108" s="1">
        <f t="shared" si="131"/>
        <v>519.5431373526892</v>
      </c>
    </row>
    <row r="2109" spans="1:24" hidden="1" x14ac:dyDescent="0.3">
      <c r="A2109" s="18" t="str">
        <f t="shared" si="128"/>
        <v>ConstMin - Off-Highway Tractors_2001_100</v>
      </c>
      <c r="B2109" s="1" t="s">
        <v>40</v>
      </c>
      <c r="C2109" s="1">
        <v>2020</v>
      </c>
      <c r="D2109" s="1" t="s">
        <v>89</v>
      </c>
      <c r="E2109" s="1">
        <v>2001</v>
      </c>
      <c r="F2109" s="1">
        <v>100</v>
      </c>
      <c r="G2109" s="1" t="s">
        <v>5</v>
      </c>
      <c r="H2109" s="1">
        <v>1.07922180763381E-4</v>
      </c>
      <c r="I2109" s="1">
        <v>1.3058583872369099E-4</v>
      </c>
      <c r="J2109" s="1">
        <v>1.5540794029926899E-4</v>
      </c>
      <c r="K2109" s="1">
        <v>4.4761176990210598E-4</v>
      </c>
      <c r="L2109" s="1">
        <v>8.1404279371599805E-4</v>
      </c>
      <c r="M2109" s="1">
        <v>5.1407117956024297E-2</v>
      </c>
      <c r="N2109" s="1">
        <v>1.00660075068989E-4</v>
      </c>
      <c r="O2109" s="1">
        <v>9.2607269063470197E-5</v>
      </c>
      <c r="P2109" s="1">
        <v>4.7204663369171798E-7</v>
      </c>
      <c r="Q2109" s="1">
        <v>4.1957798606082899E-7</v>
      </c>
      <c r="R2109" s="1">
        <v>1667.8473272620099</v>
      </c>
      <c r="S2109" s="1">
        <v>927.38663661306896</v>
      </c>
      <c r="T2109" s="1">
        <v>1.5895253292366101</v>
      </c>
      <c r="U2109" s="1">
        <v>73263.544292432402</v>
      </c>
      <c r="V2109" s="1">
        <f t="shared" si="129"/>
        <v>0.59019667520100605</v>
      </c>
      <c r="W2109" s="1">
        <f t="shared" si="130"/>
        <v>3.6791535362353009</v>
      </c>
      <c r="X2109" s="1">
        <f t="shared" si="131"/>
        <v>583.43621177679393</v>
      </c>
    </row>
    <row r="2110" spans="1:24" hidden="1" x14ac:dyDescent="0.3">
      <c r="A2110" s="18" t="str">
        <f t="shared" si="128"/>
        <v>ConstMin - Off-Highway Tractors_2001_175</v>
      </c>
      <c r="B2110" s="1" t="s">
        <v>40</v>
      </c>
      <c r="C2110" s="1">
        <v>2020</v>
      </c>
      <c r="D2110" s="1" t="s">
        <v>89</v>
      </c>
      <c r="E2110" s="1">
        <v>2001</v>
      </c>
      <c r="F2110" s="1">
        <v>175</v>
      </c>
      <c r="G2110" s="1" t="s">
        <v>5</v>
      </c>
      <c r="H2110" s="1">
        <v>3.2143122085016799E-5</v>
      </c>
      <c r="I2110" s="1">
        <v>3.8893177722870297E-5</v>
      </c>
      <c r="J2110" s="1">
        <v>4.6286095802424198E-5</v>
      </c>
      <c r="K2110" s="1">
        <v>1.5008225245745E-4</v>
      </c>
      <c r="L2110" s="1">
        <v>3.5281481736606802E-4</v>
      </c>
      <c r="M2110" s="1">
        <v>2.2280392471969099E-2</v>
      </c>
      <c r="N2110" s="1">
        <v>2.4007759322478401E-5</v>
      </c>
      <c r="O2110" s="1">
        <v>2.20871385766801E-5</v>
      </c>
      <c r="P2110" s="1">
        <v>2.0502898394342601E-7</v>
      </c>
      <c r="Q2110" s="1">
        <v>1.81849568186853E-7</v>
      </c>
      <c r="R2110" s="1">
        <v>722.86279628651403</v>
      </c>
      <c r="S2110" s="1">
        <v>218.392669485803</v>
      </c>
      <c r="T2110" s="1">
        <v>0.37400595982038098</v>
      </c>
      <c r="U2110" s="1">
        <v>32158.320581784599</v>
      </c>
      <c r="V2110" s="1">
        <f t="shared" si="129"/>
        <v>0.40046878347256404</v>
      </c>
      <c r="W2110" s="1">
        <f t="shared" si="130"/>
        <v>3.6328047481345505</v>
      </c>
      <c r="X2110" s="1">
        <f t="shared" si="131"/>
        <v>583.92831384475164</v>
      </c>
    </row>
    <row r="2111" spans="1:24" hidden="1" x14ac:dyDescent="0.3">
      <c r="A2111" s="18" t="str">
        <f t="shared" si="128"/>
        <v>ConstMin - Off-Highway Tractors_2001_300</v>
      </c>
      <c r="B2111" s="1" t="s">
        <v>40</v>
      </c>
      <c r="C2111" s="1">
        <v>2020</v>
      </c>
      <c r="D2111" s="1" t="s">
        <v>89</v>
      </c>
      <c r="E2111" s="1">
        <v>2001</v>
      </c>
      <c r="F2111" s="1">
        <v>300</v>
      </c>
      <c r="G2111" s="1" t="s">
        <v>5</v>
      </c>
      <c r="H2111" s="1">
        <v>4.9573897234258998E-5</v>
      </c>
      <c r="I2111" s="1">
        <v>5.9984415653453402E-5</v>
      </c>
      <c r="J2111" s="1">
        <v>7.1386412017332995E-5</v>
      </c>
      <c r="K2111" s="1">
        <v>1.7364099380918899E-4</v>
      </c>
      <c r="L2111" s="1">
        <v>9.9570320539585496E-4</v>
      </c>
      <c r="M2111" s="1">
        <v>7.7477222792964498E-2</v>
      </c>
      <c r="N2111" s="1">
        <v>2.66766613693348E-5</v>
      </c>
      <c r="O2111" s="1">
        <v>2.4542528459788001E-5</v>
      </c>
      <c r="P2111" s="1">
        <v>7.1482812999664098E-7</v>
      </c>
      <c r="Q2111" s="1">
        <v>6.3235867711678795E-7</v>
      </c>
      <c r="R2111" s="1">
        <v>2513.66316760783</v>
      </c>
      <c r="S2111" s="1">
        <v>484.03074454804897</v>
      </c>
      <c r="T2111" s="1">
        <v>0.84151340959585696</v>
      </c>
      <c r="U2111" s="1">
        <v>111487.580471618</v>
      </c>
      <c r="V2111" s="1">
        <f t="shared" si="129"/>
        <v>0.1781560367108011</v>
      </c>
      <c r="W2111" s="1">
        <f t="shared" si="130"/>
        <v>2.9572770674036502</v>
      </c>
      <c r="X2111" s="1">
        <f t="shared" si="131"/>
        <v>575.19076823803471</v>
      </c>
    </row>
    <row r="2112" spans="1:24" hidden="1" x14ac:dyDescent="0.3">
      <c r="A2112" s="18" t="str">
        <f t="shared" si="128"/>
        <v>ConstMin - Off-Highway Tractors_2002_50</v>
      </c>
      <c r="B2112" s="1" t="s">
        <v>40</v>
      </c>
      <c r="C2112" s="1">
        <v>2020</v>
      </c>
      <c r="D2112" s="1" t="s">
        <v>89</v>
      </c>
      <c r="E2112" s="1">
        <v>2002</v>
      </c>
      <c r="F2112" s="1">
        <v>50</v>
      </c>
      <c r="G2112" s="1" t="s">
        <v>5</v>
      </c>
      <c r="H2112" s="1">
        <v>1.20572975749347E-4</v>
      </c>
      <c r="I2112" s="1">
        <v>1.4589330065671E-4</v>
      </c>
      <c r="J2112" s="1">
        <v>1.7362508507906001E-4</v>
      </c>
      <c r="K2112" s="1">
        <v>4.1749684748452402E-4</v>
      </c>
      <c r="L2112" s="1">
        <v>2.95979705990967E-4</v>
      </c>
      <c r="M2112" s="1">
        <v>2.71033921161788E-2</v>
      </c>
      <c r="N2112" s="1">
        <v>4.2373794357168201E-5</v>
      </c>
      <c r="O2112" s="1">
        <v>3.8983890808594698E-5</v>
      </c>
      <c r="P2112" s="1">
        <v>2.4696711184680102E-7</v>
      </c>
      <c r="Q2112" s="1">
        <v>2.21214242923545E-7</v>
      </c>
      <c r="R2112" s="1">
        <v>879.33970815817497</v>
      </c>
      <c r="S2112" s="1">
        <v>1008.84063607267</v>
      </c>
      <c r="T2112" s="1">
        <v>2.2440357589222799</v>
      </c>
      <c r="U2112" s="1">
        <v>35435.527342052599</v>
      </c>
      <c r="V2112" s="1">
        <f t="shared" si="129"/>
        <v>1.3632799586258808</v>
      </c>
      <c r="W2112" s="1">
        <f t="shared" si="130"/>
        <v>2.7657418093988935</v>
      </c>
      <c r="X2112" s="1">
        <f t="shared" si="131"/>
        <v>449.56531198824371</v>
      </c>
    </row>
    <row r="2113" spans="1:24" hidden="1" x14ac:dyDescent="0.3">
      <c r="A2113" s="18" t="str">
        <f t="shared" si="128"/>
        <v>ConstMin - Off-Highway Tractors_2002_100</v>
      </c>
      <c r="B2113" s="1" t="s">
        <v>40</v>
      </c>
      <c r="C2113" s="1">
        <v>2020</v>
      </c>
      <c r="D2113" s="1" t="s">
        <v>89</v>
      </c>
      <c r="E2113" s="1">
        <v>2002</v>
      </c>
      <c r="F2113" s="1">
        <v>100</v>
      </c>
      <c r="G2113" s="1" t="s">
        <v>5</v>
      </c>
      <c r="H2113" s="1">
        <v>9.9077073699318594E-5</v>
      </c>
      <c r="I2113" s="1">
        <v>1.1988325917617501E-4</v>
      </c>
      <c r="J2113" s="1">
        <v>1.42670986127018E-4</v>
      </c>
      <c r="K2113" s="1">
        <v>4.1185779083432501E-4</v>
      </c>
      <c r="L2113" s="1">
        <v>7.4935824183252904E-4</v>
      </c>
      <c r="M2113" s="1">
        <v>4.7522901837444897E-2</v>
      </c>
      <c r="N2113" s="1">
        <v>9.22131987239124E-5</v>
      </c>
      <c r="O2113" s="1">
        <v>8.4836142825999399E-5</v>
      </c>
      <c r="P2113" s="1">
        <v>4.3640048264253899E-7</v>
      </c>
      <c r="Q2113" s="1">
        <v>3.8787553625898102E-7</v>
      </c>
      <c r="R2113" s="1">
        <v>1541.8282129941699</v>
      </c>
      <c r="S2113" s="1">
        <v>853.96331315652401</v>
      </c>
      <c r="T2113" s="1">
        <v>1.3090208593713299</v>
      </c>
      <c r="U2113" s="1">
        <v>68317.065052521895</v>
      </c>
      <c r="V2113" s="1">
        <f t="shared" si="129"/>
        <v>0.5810559349440001</v>
      </c>
      <c r="W2113" s="1">
        <f t="shared" si="130"/>
        <v>3.6320254955374569</v>
      </c>
      <c r="X2113" s="1">
        <f t="shared" si="131"/>
        <v>652.36799478248827</v>
      </c>
    </row>
    <row r="2114" spans="1:24" hidden="1" x14ac:dyDescent="0.3">
      <c r="A2114" s="18" t="str">
        <f t="shared" si="128"/>
        <v>ConstMin - Off-Highway Tractors_2002_175</v>
      </c>
      <c r="B2114" s="1" t="s">
        <v>40</v>
      </c>
      <c r="C2114" s="1">
        <v>2020</v>
      </c>
      <c r="D2114" s="1" t="s">
        <v>89</v>
      </c>
      <c r="E2114" s="1">
        <v>2002</v>
      </c>
      <c r="F2114" s="1">
        <v>175</v>
      </c>
      <c r="G2114" s="1" t="s">
        <v>5</v>
      </c>
      <c r="H2114" s="1">
        <v>2.9741304157143101E-5</v>
      </c>
      <c r="I2114" s="1">
        <v>3.5986978030143103E-5</v>
      </c>
      <c r="J2114" s="1">
        <v>4.2827477986285997E-5</v>
      </c>
      <c r="K2114" s="1">
        <v>1.39183364311475E-4</v>
      </c>
      <c r="L2114" s="1">
        <v>3.27341540799256E-4</v>
      </c>
      <c r="M2114" s="1">
        <v>2.0759389891647599E-2</v>
      </c>
      <c r="N2114" s="1">
        <v>2.2166803470945701E-5</v>
      </c>
      <c r="O2114" s="1">
        <v>2.0393459193270101E-5</v>
      </c>
      <c r="P2114" s="1">
        <v>1.9103861533670801E-7</v>
      </c>
      <c r="Q2114" s="1">
        <v>1.69435349595752E-7</v>
      </c>
      <c r="R2114" s="1">
        <v>673.51554265292305</v>
      </c>
      <c r="S2114" s="1">
        <v>186.582848954203</v>
      </c>
      <c r="T2114" s="1">
        <v>0.28050446986528499</v>
      </c>
      <c r="U2114" s="1">
        <v>29915.450115657299</v>
      </c>
      <c r="V2114" s="1">
        <f t="shared" si="129"/>
        <v>0.39832580058889328</v>
      </c>
      <c r="W2114" s="1">
        <f t="shared" si="130"/>
        <v>3.6232156308220871</v>
      </c>
      <c r="X2114" s="1">
        <f t="shared" si="131"/>
        <v>665.1688974646687</v>
      </c>
    </row>
    <row r="2115" spans="1:24" hidden="1" x14ac:dyDescent="0.3">
      <c r="A2115" s="18" t="str">
        <f t="shared" si="128"/>
        <v>ConstMin - Off-Highway Tractors_2002_300</v>
      </c>
      <c r="B2115" s="1" t="s">
        <v>40</v>
      </c>
      <c r="C2115" s="1">
        <v>2020</v>
      </c>
      <c r="D2115" s="1" t="s">
        <v>89</v>
      </c>
      <c r="E2115" s="1">
        <v>2002</v>
      </c>
      <c r="F2115" s="1">
        <v>300</v>
      </c>
      <c r="G2115" s="1" t="s">
        <v>5</v>
      </c>
      <c r="H2115" s="1">
        <v>2.5213915727381799E-5</v>
      </c>
      <c r="I2115" s="1">
        <v>3.0508838030132E-5</v>
      </c>
      <c r="J2115" s="1">
        <v>3.6308038647429799E-5</v>
      </c>
      <c r="K2115" s="1">
        <v>8.5461690367375002E-5</v>
      </c>
      <c r="L2115" s="1">
        <v>5.3451646505488595E-4</v>
      </c>
      <c r="M2115" s="1">
        <v>3.7419422178156199E-2</v>
      </c>
      <c r="N2115" s="1">
        <v>1.38143869796324E-5</v>
      </c>
      <c r="O2115" s="1">
        <v>1.27092360212618E-5</v>
      </c>
      <c r="P2115" s="1">
        <v>3.4520469745457901E-7</v>
      </c>
      <c r="Q2115" s="1">
        <v>3.0541229349798199E-7</v>
      </c>
      <c r="R2115" s="1">
        <v>1214.03194244257</v>
      </c>
      <c r="S2115" s="1">
        <v>259.69328893010999</v>
      </c>
      <c r="T2115" s="1">
        <v>0.46750744977547598</v>
      </c>
      <c r="U2115" s="1">
        <v>53496.8175196027</v>
      </c>
      <c r="V2115" s="1">
        <f t="shared" si="129"/>
        <v>0.18883666461772042</v>
      </c>
      <c r="W2115" s="1">
        <f t="shared" si="130"/>
        <v>3.3084284083362796</v>
      </c>
      <c r="X2115" s="1">
        <f t="shared" si="131"/>
        <v>555.48481431649839</v>
      </c>
    </row>
    <row r="2116" spans="1:24" hidden="1" x14ac:dyDescent="0.3">
      <c r="A2116" s="18" t="str">
        <f t="shared" si="128"/>
        <v>ConstMin - Off-Highway Tractors_2002_600</v>
      </c>
      <c r="B2116" s="1" t="s">
        <v>40</v>
      </c>
      <c r="C2116" s="1">
        <v>2020</v>
      </c>
      <c r="D2116" s="1" t="s">
        <v>89</v>
      </c>
      <c r="E2116" s="1">
        <v>2002</v>
      </c>
      <c r="F2116" s="1">
        <v>600</v>
      </c>
      <c r="G2116" s="1" t="s">
        <v>5</v>
      </c>
      <c r="H2116" s="1">
        <v>5.6728381960200302E-5</v>
      </c>
      <c r="I2116" s="1">
        <v>6.8641342171842302E-5</v>
      </c>
      <c r="J2116" s="1">
        <v>8.1688870022688395E-5</v>
      </c>
      <c r="K2116" s="1">
        <v>2.2035357506407699E-4</v>
      </c>
      <c r="L2116" s="1">
        <v>9.919646727683249E-4</v>
      </c>
      <c r="M2116" s="1">
        <v>0.102588125211775</v>
      </c>
      <c r="N2116" s="1">
        <v>2.86994425337377E-5</v>
      </c>
      <c r="O2116" s="1">
        <v>2.6403487131038701E-5</v>
      </c>
      <c r="P2116" s="1">
        <v>9.46776241214499E-7</v>
      </c>
      <c r="Q2116" s="1">
        <v>8.37310486982251E-7</v>
      </c>
      <c r="R2116" s="1">
        <v>3328.3587418700699</v>
      </c>
      <c r="S2116" s="1">
        <v>379.319073027635</v>
      </c>
      <c r="T2116" s="1">
        <v>0.56100893973057098</v>
      </c>
      <c r="U2116" s="1">
        <v>145451.70806190901</v>
      </c>
      <c r="V2116" s="1">
        <f t="shared" si="129"/>
        <v>0.15626277840334443</v>
      </c>
      <c r="W2116" s="1">
        <f t="shared" si="130"/>
        <v>2.2582186032534932</v>
      </c>
      <c r="X2116" s="1">
        <f t="shared" si="131"/>
        <v>676.13730577948729</v>
      </c>
    </row>
    <row r="2117" spans="1:24" hidden="1" x14ac:dyDescent="0.3">
      <c r="A2117" s="18" t="str">
        <f t="shared" si="128"/>
        <v>ConstMin - Off-Highway Tractors_2003_50</v>
      </c>
      <c r="B2117" s="1" t="s">
        <v>40</v>
      </c>
      <c r="C2117" s="1">
        <v>2020</v>
      </c>
      <c r="D2117" s="1" t="s">
        <v>89</v>
      </c>
      <c r="E2117" s="1">
        <v>2003</v>
      </c>
      <c r="F2117" s="1">
        <v>50</v>
      </c>
      <c r="G2117" s="1" t="s">
        <v>5</v>
      </c>
      <c r="H2117" s="1">
        <v>3.0634441601654202E-4</v>
      </c>
      <c r="I2117" s="1">
        <v>3.7067674338001598E-4</v>
      </c>
      <c r="J2117" s="1">
        <v>4.4113595906382E-4</v>
      </c>
      <c r="K2117" s="1">
        <v>1.0631871724878499E-3</v>
      </c>
      <c r="L2117" s="1">
        <v>7.6556477377925903E-4</v>
      </c>
      <c r="M2117" s="1">
        <v>7.0632739768374406E-2</v>
      </c>
      <c r="N2117" s="1">
        <v>1.0822894408784101E-4</v>
      </c>
      <c r="O2117" s="1">
        <v>9.9570628560813896E-5</v>
      </c>
      <c r="P2117" s="1">
        <v>6.4384437458234702E-7</v>
      </c>
      <c r="Q2117" s="1">
        <v>5.7649492677891299E-7</v>
      </c>
      <c r="R2117" s="1">
        <v>2291.6014537257502</v>
      </c>
      <c r="S2117" s="1">
        <v>2358.4113825608702</v>
      </c>
      <c r="T2117" s="1">
        <v>4.1140655580241896</v>
      </c>
      <c r="U2117" s="1">
        <v>92782.047800292698</v>
      </c>
      <c r="V2117" s="1">
        <f t="shared" si="129"/>
        <v>1.3228785843758644</v>
      </c>
      <c r="W2117" s="1">
        <f t="shared" si="130"/>
        <v>2.7321628946838712</v>
      </c>
      <c r="X2117" s="1">
        <f t="shared" si="131"/>
        <v>573.25566384350827</v>
      </c>
    </row>
    <row r="2118" spans="1:24" hidden="1" x14ac:dyDescent="0.3">
      <c r="A2118" s="18" t="str">
        <f t="shared" si="128"/>
        <v>ConstMin - Off-Highway Tractors_2003_75</v>
      </c>
      <c r="B2118" s="1" t="s">
        <v>40</v>
      </c>
      <c r="C2118" s="1">
        <v>2020</v>
      </c>
      <c r="D2118" s="1" t="s">
        <v>89</v>
      </c>
      <c r="E2118" s="1">
        <v>2003</v>
      </c>
      <c r="F2118" s="1">
        <v>75</v>
      </c>
      <c r="G2118" s="1" t="s">
        <v>5</v>
      </c>
      <c r="H2118" s="1">
        <v>1.01107802758361E-4</v>
      </c>
      <c r="I2118" s="1">
        <v>1.22340441337617E-4</v>
      </c>
      <c r="J2118" s="1">
        <v>1.4559523597203999E-4</v>
      </c>
      <c r="K2118" s="1">
        <v>4.2235029914916003E-4</v>
      </c>
      <c r="L2118" s="1">
        <v>7.69193449413592E-4</v>
      </c>
      <c r="M2118" s="1">
        <v>4.9221373245372103E-2</v>
      </c>
      <c r="N2118" s="1">
        <v>9.3669587278777204E-5</v>
      </c>
      <c r="O2118" s="1">
        <v>8.6176020296475E-5</v>
      </c>
      <c r="P2118" s="1">
        <v>4.5204277123616502E-7</v>
      </c>
      <c r="Q2118" s="1">
        <v>4.0173823156373599E-7</v>
      </c>
      <c r="R2118" s="1">
        <v>1596.93324729244</v>
      </c>
      <c r="S2118" s="1">
        <v>973.17191927986403</v>
      </c>
      <c r="T2118" s="1">
        <v>1.77652830914681</v>
      </c>
      <c r="U2118" s="1">
        <v>70273.256486945902</v>
      </c>
      <c r="V2118" s="1">
        <f t="shared" si="129"/>
        <v>0.57645918604531132</v>
      </c>
      <c r="W2118" s="1">
        <f t="shared" si="130"/>
        <v>3.6243831141387775</v>
      </c>
      <c r="X2118" s="1">
        <f t="shared" si="131"/>
        <v>547.79420866489681</v>
      </c>
    </row>
    <row r="2119" spans="1:24" hidden="1" x14ac:dyDescent="0.3">
      <c r="A2119" s="18" t="str">
        <f t="shared" si="128"/>
        <v>ConstMin - Off-Highway Tractors_2003_175</v>
      </c>
      <c r="B2119" s="1" t="s">
        <v>40</v>
      </c>
      <c r="C2119" s="1">
        <v>2020</v>
      </c>
      <c r="D2119" s="1" t="s">
        <v>89</v>
      </c>
      <c r="E2119" s="1">
        <v>2003</v>
      </c>
      <c r="F2119" s="1">
        <v>175</v>
      </c>
      <c r="G2119" s="1" t="s">
        <v>5</v>
      </c>
      <c r="H2119" s="1">
        <v>2.6567166992138099E-5</v>
      </c>
      <c r="I2119" s="1">
        <v>3.2146272060487101E-5</v>
      </c>
      <c r="J2119" s="1">
        <v>3.8256720468678899E-5</v>
      </c>
      <c r="K2119" s="1">
        <v>2.0064294517200699E-4</v>
      </c>
      <c r="L2119" s="1">
        <v>3.4442929054469902E-4</v>
      </c>
      <c r="M2119" s="1">
        <v>3.0225680301004299E-2</v>
      </c>
      <c r="N2119" s="1">
        <v>1.9769070619575298E-5</v>
      </c>
      <c r="O2119" s="1">
        <v>1.8187544970009201E-5</v>
      </c>
      <c r="P2119" s="1">
        <v>2.7865438877082699E-7</v>
      </c>
      <c r="Q2119" s="1">
        <v>2.4669793935661902E-7</v>
      </c>
      <c r="R2119" s="1">
        <v>980.63890972900799</v>
      </c>
      <c r="S2119" s="1">
        <v>282.32519402964198</v>
      </c>
      <c r="T2119" s="1">
        <v>0.46750744977547598</v>
      </c>
      <c r="U2119" s="1">
        <v>43591.009958176699</v>
      </c>
      <c r="V2119" s="1">
        <f t="shared" si="129"/>
        <v>0.24418685718768443</v>
      </c>
      <c r="W2119" s="1">
        <f t="shared" si="130"/>
        <v>2.6163253338751051</v>
      </c>
      <c r="X2119" s="1">
        <f t="shared" si="131"/>
        <v>603.89453508223414</v>
      </c>
    </row>
    <row r="2120" spans="1:24" hidden="1" x14ac:dyDescent="0.3">
      <c r="A2120" s="18" t="str">
        <f t="shared" si="128"/>
        <v>ConstMin - Off-Highway Tractors_2003_300</v>
      </c>
      <c r="B2120" s="1" t="s">
        <v>40</v>
      </c>
      <c r="C2120" s="1">
        <v>2020</v>
      </c>
      <c r="D2120" s="1" t="s">
        <v>89</v>
      </c>
      <c r="E2120" s="1">
        <v>2003</v>
      </c>
      <c r="F2120" s="1">
        <v>300</v>
      </c>
      <c r="G2120" s="1" t="s">
        <v>5</v>
      </c>
      <c r="H2120" s="1">
        <v>2.3353314336861599E-5</v>
      </c>
      <c r="I2120" s="1">
        <v>2.8257510347602598E-5</v>
      </c>
      <c r="J2120" s="1">
        <v>3.3628772645080698E-5</v>
      </c>
      <c r="K2120" s="1">
        <v>9.0981283086735506E-5</v>
      </c>
      <c r="L2120" s="1">
        <v>4.3489527233375698E-4</v>
      </c>
      <c r="M2120" s="1">
        <v>4.0234504103464498E-2</v>
      </c>
      <c r="N2120" s="1">
        <v>1.1789804336972799E-5</v>
      </c>
      <c r="O2120" s="1">
        <v>1.08466199900149E-5</v>
      </c>
      <c r="P2120" s="1">
        <v>3.7128734393987499E-7</v>
      </c>
      <c r="Q2120" s="1">
        <v>3.2838861373883898E-7</v>
      </c>
      <c r="R2120" s="1">
        <v>1305.3641752505901</v>
      </c>
      <c r="S2120" s="1">
        <v>278.46629776843099</v>
      </c>
      <c r="T2120" s="1">
        <v>0.46750744977547598</v>
      </c>
      <c r="U2120" s="1">
        <v>57920.989935833801</v>
      </c>
      <c r="V2120" s="1">
        <f t="shared" si="129"/>
        <v>0.16154239603362494</v>
      </c>
      <c r="W2120" s="1">
        <f t="shared" si="130"/>
        <v>2.4862071517369673</v>
      </c>
      <c r="X2120" s="1">
        <f t="shared" si="131"/>
        <v>595.64034306226893</v>
      </c>
    </row>
    <row r="2121" spans="1:24" hidden="1" x14ac:dyDescent="0.3">
      <c r="A2121" s="18" t="str">
        <f t="shared" si="128"/>
        <v>ConstMin - Off-Highway Tractors_2003_600</v>
      </c>
      <c r="B2121" s="1" t="s">
        <v>40</v>
      </c>
      <c r="C2121" s="1">
        <v>2020</v>
      </c>
      <c r="D2121" s="1" t="s">
        <v>89</v>
      </c>
      <c r="E2121" s="1">
        <v>2003</v>
      </c>
      <c r="F2121" s="1">
        <v>600</v>
      </c>
      <c r="G2121" s="1" t="s">
        <v>5</v>
      </c>
      <c r="H2121" s="1">
        <v>8.1117681129310807E-5</v>
      </c>
      <c r="I2121" s="1">
        <v>9.8152394166466005E-5</v>
      </c>
      <c r="J2121" s="1">
        <v>1.16809460826207E-4</v>
      </c>
      <c r="K2121" s="1">
        <v>3.2766707208323897E-4</v>
      </c>
      <c r="L2121" s="1">
        <v>1.3793058016142101E-3</v>
      </c>
      <c r="M2121" s="1">
        <v>0.153761435694235</v>
      </c>
      <c r="N2121" s="1">
        <v>4.0951809854275697E-5</v>
      </c>
      <c r="O2121" s="1">
        <v>3.76756650659336E-5</v>
      </c>
      <c r="P2121" s="1">
        <v>1.41916719531208E-6</v>
      </c>
      <c r="Q2121" s="1">
        <v>1.2549801678747599E-6</v>
      </c>
      <c r="R2121" s="1">
        <v>4988.6204431452197</v>
      </c>
      <c r="S2121" s="1">
        <v>542.53995542748396</v>
      </c>
      <c r="T2121" s="1">
        <v>0.84151340959585696</v>
      </c>
      <c r="U2121" s="1">
        <v>221699.952170648</v>
      </c>
      <c r="V2121" s="1">
        <f t="shared" si="129"/>
        <v>0.146596600307414</v>
      </c>
      <c r="W2121" s="1">
        <f t="shared" si="130"/>
        <v>2.0600775255466797</v>
      </c>
      <c r="X2121" s="1">
        <f t="shared" si="131"/>
        <v>644.71932264043517</v>
      </c>
    </row>
    <row r="2122" spans="1:24" hidden="1" x14ac:dyDescent="0.3">
      <c r="A2122" s="18" t="str">
        <f t="shared" ref="A2122:A2185" si="132">D2122&amp;"_"&amp;E2122&amp;"_"&amp;F2122</f>
        <v>ConstMin - Off-Highway Tractors_2004_50</v>
      </c>
      <c r="B2122" s="1" t="s">
        <v>40</v>
      </c>
      <c r="C2122" s="1">
        <v>2020</v>
      </c>
      <c r="D2122" s="1" t="s">
        <v>89</v>
      </c>
      <c r="E2122" s="1">
        <v>2004</v>
      </c>
      <c r="F2122" s="1">
        <v>50</v>
      </c>
      <c r="G2122" s="1" t="s">
        <v>5</v>
      </c>
      <c r="H2122" s="1">
        <v>1.9728209426980901E-4</v>
      </c>
      <c r="I2122" s="1">
        <v>2.38711334066469E-4</v>
      </c>
      <c r="J2122" s="1">
        <v>2.8408621574852502E-4</v>
      </c>
      <c r="K2122" s="1">
        <v>1.1097992648368799E-3</v>
      </c>
      <c r="L2122" s="1">
        <v>9.3528245642119398E-4</v>
      </c>
      <c r="M2122" s="1">
        <v>9.4864654260930006E-2</v>
      </c>
      <c r="N2122" s="1">
        <v>1.02378762632383E-4</v>
      </c>
      <c r="O2122" s="1">
        <v>9.4188461621792807E-5</v>
      </c>
      <c r="P2122" s="1">
        <v>8.7115231071199803E-7</v>
      </c>
      <c r="Q2122" s="1">
        <v>7.7427255535327003E-7</v>
      </c>
      <c r="R2122" s="1">
        <v>3077.77923275284</v>
      </c>
      <c r="S2122" s="1">
        <v>3291.7428053060798</v>
      </c>
      <c r="T2122" s="1">
        <v>5.3295849274404299</v>
      </c>
      <c r="U2122" s="1">
        <v>123180.48076698001</v>
      </c>
      <c r="V2122" s="1">
        <f t="shared" si="129"/>
        <v>0.64168183576119364</v>
      </c>
      <c r="W2122" s="1">
        <f t="shared" si="130"/>
        <v>2.5141402101354684</v>
      </c>
      <c r="X2122" s="1">
        <f t="shared" si="131"/>
        <v>617.63586660527471</v>
      </c>
    </row>
    <row r="2123" spans="1:24" hidden="1" x14ac:dyDescent="0.3">
      <c r="A2123" s="18" t="str">
        <f t="shared" si="132"/>
        <v>ConstMin - Off-Highway Tractors_2004_100</v>
      </c>
      <c r="B2123" s="1" t="s">
        <v>40</v>
      </c>
      <c r="C2123" s="1">
        <v>2020</v>
      </c>
      <c r="D2123" s="1" t="s">
        <v>89</v>
      </c>
      <c r="E2123" s="1">
        <v>2004</v>
      </c>
      <c r="F2123" s="1">
        <v>100</v>
      </c>
      <c r="G2123" s="1" t="s">
        <v>5</v>
      </c>
      <c r="H2123" s="1">
        <v>9.7906713080661895E-5</v>
      </c>
      <c r="I2123" s="1">
        <v>1.184671228276E-4</v>
      </c>
      <c r="J2123" s="1">
        <v>1.4098566683615299E-4</v>
      </c>
      <c r="K2123" s="1">
        <v>6.8947479765643399E-4</v>
      </c>
      <c r="L2123" s="1">
        <v>1.0627954682008399E-3</v>
      </c>
      <c r="M2123" s="1">
        <v>8.7706588832147298E-2</v>
      </c>
      <c r="N2123" s="1">
        <v>9.2613652990259997E-5</v>
      </c>
      <c r="O2123" s="1">
        <v>8.5204560751039196E-5</v>
      </c>
      <c r="P2123" s="1">
        <v>8.0795370745955702E-7</v>
      </c>
      <c r="Q2123" s="1">
        <v>7.15849387587485E-7</v>
      </c>
      <c r="R2123" s="1">
        <v>2845.54368311602</v>
      </c>
      <c r="S2123" s="1">
        <v>1647.7487035368699</v>
      </c>
      <c r="T2123" s="1">
        <v>2.7115432086977602</v>
      </c>
      <c r="U2123" s="1">
        <v>124433.436577439</v>
      </c>
      <c r="V2123" s="1">
        <f t="shared" ref="V2123:V2186" si="133">IFERROR(CONVERT(I2123,"ton","g")*365/U2123,0)</f>
        <v>0.31524582681776031</v>
      </c>
      <c r="W2123" s="1">
        <f t="shared" ref="W2123:W2186" si="134">IFERROR(CONVERT(L2123,"ton","g")*365/U2123,0)</f>
        <v>2.8281419191610997</v>
      </c>
      <c r="X2123" s="1">
        <f t="shared" ref="X2123:X2186" si="135">S2123/T2123</f>
        <v>607.67930905597268</v>
      </c>
    </row>
    <row r="2124" spans="1:24" hidden="1" x14ac:dyDescent="0.3">
      <c r="A2124" s="18" t="str">
        <f t="shared" si="132"/>
        <v>ConstMin - Off-Highway Tractors_2004_175</v>
      </c>
      <c r="B2124" s="1" t="s">
        <v>40</v>
      </c>
      <c r="C2124" s="1">
        <v>2020</v>
      </c>
      <c r="D2124" s="1" t="s">
        <v>89</v>
      </c>
      <c r="E2124" s="1">
        <v>2004</v>
      </c>
      <c r="F2124" s="1">
        <v>175</v>
      </c>
      <c r="G2124" s="1" t="s">
        <v>5</v>
      </c>
      <c r="H2124" s="1">
        <v>4.4566327285693799E-5</v>
      </c>
      <c r="I2124" s="1">
        <v>5.3925256015689601E-5</v>
      </c>
      <c r="J2124" s="1">
        <v>6.4175511291399194E-5</v>
      </c>
      <c r="K2124" s="1">
        <v>4.2666364255912199E-4</v>
      </c>
      <c r="L2124" s="1">
        <v>6.4477588079876497E-4</v>
      </c>
      <c r="M2124" s="1">
        <v>6.4943155759382601E-2</v>
      </c>
      <c r="N2124" s="1">
        <v>3.3001535409655703E-5</v>
      </c>
      <c r="O2124" s="1">
        <v>3.0361412576883301E-5</v>
      </c>
      <c r="P2124" s="1">
        <v>5.9909469152552499E-7</v>
      </c>
      <c r="Q2124" s="1">
        <v>5.3005730695243703E-7</v>
      </c>
      <c r="R2124" s="1">
        <v>2107.0091665108298</v>
      </c>
      <c r="S2124" s="1">
        <v>582.27615746859703</v>
      </c>
      <c r="T2124" s="1">
        <v>0.93501489955095196</v>
      </c>
      <c r="U2124" s="1">
        <v>93688.233736697293</v>
      </c>
      <c r="V2124" s="1">
        <f t="shared" si="133"/>
        <v>0.19058809312023262</v>
      </c>
      <c r="W2124" s="1">
        <f t="shared" si="134"/>
        <v>2.2788321222916599</v>
      </c>
      <c r="X2124" s="1">
        <f t="shared" si="135"/>
        <v>622.74532496566587</v>
      </c>
    </row>
    <row r="2125" spans="1:24" hidden="1" x14ac:dyDescent="0.3">
      <c r="A2125" s="18" t="str">
        <f t="shared" si="132"/>
        <v>ConstMin - Off-Highway Tractors_2004_300</v>
      </c>
      <c r="B2125" s="1" t="s">
        <v>40</v>
      </c>
      <c r="C2125" s="1">
        <v>2020</v>
      </c>
      <c r="D2125" s="1" t="s">
        <v>89</v>
      </c>
      <c r="E2125" s="1">
        <v>2004</v>
      </c>
      <c r="F2125" s="1">
        <v>300</v>
      </c>
      <c r="G2125" s="1" t="s">
        <v>5</v>
      </c>
      <c r="H2125" s="1">
        <v>3.0632336347952502E-5</v>
      </c>
      <c r="I2125" s="1">
        <v>3.7065126981022497E-5</v>
      </c>
      <c r="J2125" s="1">
        <v>4.4110564341051601E-5</v>
      </c>
      <c r="K2125" s="1">
        <v>1.29671649545754E-4</v>
      </c>
      <c r="L2125" s="1">
        <v>5.57439752402897E-4</v>
      </c>
      <c r="M2125" s="1">
        <v>5.7940609292789803E-2</v>
      </c>
      <c r="N2125" s="1">
        <v>1.5357588452457801E-5</v>
      </c>
      <c r="O2125" s="1">
        <v>1.41289813762611E-5</v>
      </c>
      <c r="P2125" s="1">
        <v>5.3477069649532597E-7</v>
      </c>
      <c r="Q2125" s="1">
        <v>4.72903464049519E-7</v>
      </c>
      <c r="R2125" s="1">
        <v>1879.81925832875</v>
      </c>
      <c r="S2125" s="1">
        <v>365.86508336017101</v>
      </c>
      <c r="T2125" s="1">
        <v>0.56100893973057098</v>
      </c>
      <c r="U2125" s="1">
        <v>82685.508839398797</v>
      </c>
      <c r="V2125" s="1">
        <f t="shared" si="133"/>
        <v>0.14843102606720904</v>
      </c>
      <c r="W2125" s="1">
        <f t="shared" si="134"/>
        <v>2.232323511590204</v>
      </c>
      <c r="X2125" s="1">
        <f t="shared" si="135"/>
        <v>652.1555316674287</v>
      </c>
    </row>
    <row r="2126" spans="1:24" hidden="1" x14ac:dyDescent="0.3">
      <c r="A2126" s="18" t="str">
        <f t="shared" si="132"/>
        <v>ConstMin - Off-Highway Tractors_2004_600</v>
      </c>
      <c r="B2126" s="1" t="s">
        <v>40</v>
      </c>
      <c r="C2126" s="1">
        <v>2020</v>
      </c>
      <c r="D2126" s="1" t="s">
        <v>89</v>
      </c>
      <c r="E2126" s="1">
        <v>2004</v>
      </c>
      <c r="F2126" s="1">
        <v>600</v>
      </c>
      <c r="G2126" s="1" t="s">
        <v>5</v>
      </c>
      <c r="H2126" s="1">
        <v>5.3962843782394103E-5</v>
      </c>
      <c r="I2126" s="1">
        <v>6.5295040976696893E-5</v>
      </c>
      <c r="J2126" s="1">
        <v>7.77064950466476E-5</v>
      </c>
      <c r="K2126" s="1">
        <v>2.2353853782358299E-4</v>
      </c>
      <c r="L2126" s="1">
        <v>9.3342396034482001E-4</v>
      </c>
      <c r="M2126" s="1">
        <v>0.10576277016980699</v>
      </c>
      <c r="N2126" s="1">
        <v>2.7619004053839801E-5</v>
      </c>
      <c r="O2126" s="1">
        <v>2.5409483729532599E-5</v>
      </c>
      <c r="P2126" s="1">
        <v>9.76210374354006E-7</v>
      </c>
      <c r="Q2126" s="1">
        <v>8.6322151235988604E-7</v>
      </c>
      <c r="R2126" s="1">
        <v>3431.3566012869401</v>
      </c>
      <c r="S2126" s="1">
        <v>407.06140831093199</v>
      </c>
      <c r="T2126" s="1">
        <v>0.74801191964076197</v>
      </c>
      <c r="U2126" s="1">
        <v>149696.83290634499</v>
      </c>
      <c r="V2126" s="1">
        <f t="shared" si="133"/>
        <v>0.14442959294409058</v>
      </c>
      <c r="W2126" s="1">
        <f t="shared" si="134"/>
        <v>2.0646903749547691</v>
      </c>
      <c r="X2126" s="1">
        <f t="shared" si="135"/>
        <v>544.1910718567508</v>
      </c>
    </row>
    <row r="2127" spans="1:24" hidden="1" x14ac:dyDescent="0.3">
      <c r="A2127" s="18" t="str">
        <f t="shared" si="132"/>
        <v>ConstMin - Off-Highway Tractors_2005_50</v>
      </c>
      <c r="B2127" s="1" t="s">
        <v>40</v>
      </c>
      <c r="C2127" s="1">
        <v>2020</v>
      </c>
      <c r="D2127" s="1" t="s">
        <v>89</v>
      </c>
      <c r="E2127" s="1">
        <v>2005</v>
      </c>
      <c r="F2127" s="1">
        <v>50</v>
      </c>
      <c r="G2127" s="1" t="s">
        <v>5</v>
      </c>
      <c r="H2127" s="1">
        <v>1.4064855804505E-4</v>
      </c>
      <c r="I2127" s="1">
        <v>1.7018475523451E-4</v>
      </c>
      <c r="J2127" s="1">
        <v>2.0253392358487201E-4</v>
      </c>
      <c r="K2127" s="1">
        <v>1.1109052378646799E-3</v>
      </c>
      <c r="L2127" s="1">
        <v>1.0213006741645299E-3</v>
      </c>
      <c r="M2127" s="1">
        <v>0.106442589296003</v>
      </c>
      <c r="N2127" s="1">
        <v>9.8693111051934506E-5</v>
      </c>
      <c r="O2127" s="1">
        <v>9.0797662167779706E-5</v>
      </c>
      <c r="P2127" s="1">
        <v>9.79895067880972E-7</v>
      </c>
      <c r="Q2127" s="1">
        <v>8.68770104679316E-7</v>
      </c>
      <c r="R2127" s="1">
        <v>3453.4125841494101</v>
      </c>
      <c r="S2127" s="1">
        <v>3765.86557296724</v>
      </c>
      <c r="T2127" s="1">
        <v>5.9840953571261002</v>
      </c>
      <c r="U2127" s="1">
        <v>138748.609704011</v>
      </c>
      <c r="V2127" s="1">
        <f t="shared" si="133"/>
        <v>0.40614453607455214</v>
      </c>
      <c r="W2127" s="1">
        <f t="shared" si="134"/>
        <v>2.437325763577372</v>
      </c>
      <c r="X2127" s="1">
        <f t="shared" si="135"/>
        <v>629.31242706262969</v>
      </c>
    </row>
    <row r="2128" spans="1:24" hidden="1" x14ac:dyDescent="0.3">
      <c r="A2128" s="18" t="str">
        <f t="shared" si="132"/>
        <v>ConstMin - Off-Highway Tractors_2005_100</v>
      </c>
      <c r="B2128" s="1" t="s">
        <v>40</v>
      </c>
      <c r="C2128" s="1">
        <v>2020</v>
      </c>
      <c r="D2128" s="1" t="s">
        <v>89</v>
      </c>
      <c r="E2128" s="1">
        <v>2005</v>
      </c>
      <c r="F2128" s="1">
        <v>100</v>
      </c>
      <c r="G2128" s="1" t="s">
        <v>5</v>
      </c>
      <c r="H2128" s="1">
        <v>1.12593238931588E-4</v>
      </c>
      <c r="I2128" s="1">
        <v>1.3623781910722201E-4</v>
      </c>
      <c r="J2128" s="1">
        <v>1.6213426406148701E-4</v>
      </c>
      <c r="K2128" s="1">
        <v>1.0780950770886799E-3</v>
      </c>
      <c r="L2128" s="1">
        <v>1.55614264514428E-3</v>
      </c>
      <c r="M2128" s="1">
        <v>0.142532908435022</v>
      </c>
      <c r="N2128" s="1">
        <v>1.0955412376987501E-4</v>
      </c>
      <c r="O2128" s="1">
        <v>1.0078979386828501E-4</v>
      </c>
      <c r="P2128" s="1">
        <v>1.3144096256605101E-6</v>
      </c>
      <c r="Q2128" s="1">
        <v>1.1633344378441399E-6</v>
      </c>
      <c r="R2128" s="1">
        <v>4624.32324223255</v>
      </c>
      <c r="S2128" s="1">
        <v>2352.9880688964699</v>
      </c>
      <c r="T2128" s="1">
        <v>3.5530566182936201</v>
      </c>
      <c r="U2128" s="1">
        <v>201675.84579988901</v>
      </c>
      <c r="V2128" s="1">
        <f t="shared" si="133"/>
        <v>0.22368270010415098</v>
      </c>
      <c r="W2128" s="1">
        <f t="shared" si="134"/>
        <v>2.5549600756537374</v>
      </c>
      <c r="X2128" s="1">
        <f t="shared" si="135"/>
        <v>662.24333628167983</v>
      </c>
    </row>
    <row r="2129" spans="1:24" hidden="1" x14ac:dyDescent="0.3">
      <c r="A2129" s="18" t="str">
        <f t="shared" si="132"/>
        <v>ConstMin - Off-Highway Tractors_2005_175</v>
      </c>
      <c r="B2129" s="1" t="s">
        <v>40</v>
      </c>
      <c r="C2129" s="1">
        <v>2020</v>
      </c>
      <c r="D2129" s="1" t="s">
        <v>89</v>
      </c>
      <c r="E2129" s="1">
        <v>2005</v>
      </c>
      <c r="F2129" s="1">
        <v>175</v>
      </c>
      <c r="G2129" s="1" t="s">
        <v>5</v>
      </c>
      <c r="H2129" s="1">
        <v>2.6548128940518199E-5</v>
      </c>
      <c r="I2129" s="1">
        <v>3.21232360180271E-5</v>
      </c>
      <c r="J2129" s="1">
        <v>3.8229305674346298E-5</v>
      </c>
      <c r="K2129" s="1">
        <v>2.9884230509949901E-4</v>
      </c>
      <c r="L2129" s="1">
        <v>4.21185163668592E-4</v>
      </c>
      <c r="M2129" s="1">
        <v>4.5979147026661699E-2</v>
      </c>
      <c r="N2129" s="1">
        <v>1.9572158570697698E-5</v>
      </c>
      <c r="O2129" s="1">
        <v>1.8006385885041901E-5</v>
      </c>
      <c r="P2129" s="1">
        <v>4.2430357218693498E-7</v>
      </c>
      <c r="Q2129" s="1">
        <v>3.7527561702144999E-7</v>
      </c>
      <c r="R2129" s="1">
        <v>1491.74278830035</v>
      </c>
      <c r="S2129" s="1">
        <v>426.77306759116902</v>
      </c>
      <c r="T2129" s="1">
        <v>0.74801191964076197</v>
      </c>
      <c r="U2129" s="1">
        <v>67216.758145609201</v>
      </c>
      <c r="V2129" s="1">
        <f t="shared" si="133"/>
        <v>0.15824512021128773</v>
      </c>
      <c r="W2129" s="1">
        <f t="shared" si="134"/>
        <v>2.0748375667552272</v>
      </c>
      <c r="X2129" s="1">
        <f t="shared" si="135"/>
        <v>570.54313759616264</v>
      </c>
    </row>
    <row r="2130" spans="1:24" hidden="1" x14ac:dyDescent="0.3">
      <c r="A2130" s="18" t="str">
        <f t="shared" si="132"/>
        <v>ConstMin - Off-Highway Tractors_2005_300</v>
      </c>
      <c r="B2130" s="1" t="s">
        <v>40</v>
      </c>
      <c r="C2130" s="1">
        <v>2020</v>
      </c>
      <c r="D2130" s="1" t="s">
        <v>89</v>
      </c>
      <c r="E2130" s="1">
        <v>2005</v>
      </c>
      <c r="F2130" s="1">
        <v>300</v>
      </c>
      <c r="G2130" s="1" t="s">
        <v>5</v>
      </c>
      <c r="H2130" s="1">
        <v>2.3220064099301301E-5</v>
      </c>
      <c r="I2130" s="1">
        <v>2.8096277560154599E-5</v>
      </c>
      <c r="J2130" s="1">
        <v>3.34368923029939E-5</v>
      </c>
      <c r="K2130" s="1">
        <v>1.03010072343319E-4</v>
      </c>
      <c r="L2130" s="1">
        <v>4.20058607288271E-4</v>
      </c>
      <c r="M2130" s="1">
        <v>4.6524793492008901E-2</v>
      </c>
      <c r="N2130" s="1">
        <v>1.1937402587416599E-5</v>
      </c>
      <c r="O2130" s="1">
        <v>1.0982410380423301E-5</v>
      </c>
      <c r="P2130" s="1">
        <v>4.2944818629910799E-7</v>
      </c>
      <c r="Q2130" s="1">
        <v>3.7972911011996297E-7</v>
      </c>
      <c r="R2130" s="1">
        <v>1509.44568694637</v>
      </c>
      <c r="S2130" s="1">
        <v>308.08593393555998</v>
      </c>
      <c r="T2130" s="1">
        <v>0.46750744977547598</v>
      </c>
      <c r="U2130" s="1">
        <v>67655.671092249104</v>
      </c>
      <c r="V2130" s="1">
        <f t="shared" si="133"/>
        <v>0.13750965074010349</v>
      </c>
      <c r="W2130" s="1">
        <f t="shared" si="134"/>
        <v>2.0558635304949129</v>
      </c>
      <c r="X2130" s="1">
        <f t="shared" si="135"/>
        <v>658.99684397226315</v>
      </c>
    </row>
    <row r="2131" spans="1:24" hidden="1" x14ac:dyDescent="0.3">
      <c r="A2131" s="18" t="str">
        <f t="shared" si="132"/>
        <v>ConstMin - Off-Highway Tractors_2005_600</v>
      </c>
      <c r="B2131" s="1" t="s">
        <v>40</v>
      </c>
      <c r="C2131" s="1">
        <v>2020</v>
      </c>
      <c r="D2131" s="1" t="s">
        <v>89</v>
      </c>
      <c r="E2131" s="1">
        <v>2005</v>
      </c>
      <c r="F2131" s="1">
        <v>600</v>
      </c>
      <c r="G2131" s="1" t="s">
        <v>5</v>
      </c>
      <c r="H2131" s="1">
        <v>4.3575113312306101E-5</v>
      </c>
      <c r="I2131" s="1">
        <v>5.27258871078903E-5</v>
      </c>
      <c r="J2131" s="1">
        <v>6.2748163169720699E-5</v>
      </c>
      <c r="K2131" s="1">
        <v>1.8797807014624601E-4</v>
      </c>
      <c r="L2131" s="1">
        <v>7.3166078836566103E-4</v>
      </c>
      <c r="M2131" s="1">
        <v>8.9698357720071606E-2</v>
      </c>
      <c r="N2131" s="1">
        <v>2.2680605066652299E-5</v>
      </c>
      <c r="O2131" s="1">
        <v>2.0866156661320099E-5</v>
      </c>
      <c r="P2131" s="1">
        <v>8.2799854657148601E-7</v>
      </c>
      <c r="Q2131" s="1">
        <v>7.3210593749578298E-7</v>
      </c>
      <c r="R2131" s="1">
        <v>2910.1644311433602</v>
      </c>
      <c r="S2131" s="1">
        <v>415.92644026236098</v>
      </c>
      <c r="T2131" s="1">
        <v>0.65451042968566697</v>
      </c>
      <c r="U2131" s="1">
        <v>129947.30355054</v>
      </c>
      <c r="V2131" s="1">
        <f t="shared" si="133"/>
        <v>0.13435233661122278</v>
      </c>
      <c r="W2131" s="1">
        <f t="shared" si="134"/>
        <v>1.864365720819243</v>
      </c>
      <c r="X2131" s="1">
        <f t="shared" si="135"/>
        <v>635.47717713545444</v>
      </c>
    </row>
    <row r="2132" spans="1:24" hidden="1" x14ac:dyDescent="0.3">
      <c r="A2132" s="18" t="str">
        <f t="shared" si="132"/>
        <v>ConstMin - Off-Highway Tractors_2005_750</v>
      </c>
      <c r="B2132" s="1" t="s">
        <v>40</v>
      </c>
      <c r="C2132" s="1">
        <v>2020</v>
      </c>
      <c r="D2132" s="1" t="s">
        <v>89</v>
      </c>
      <c r="E2132" s="1">
        <v>2005</v>
      </c>
      <c r="F2132" s="1">
        <v>750</v>
      </c>
      <c r="G2132" s="1" t="s">
        <v>5</v>
      </c>
      <c r="H2132" s="1">
        <v>3.1538548465245898E-5</v>
      </c>
      <c r="I2132" s="1">
        <v>3.8161643642947502E-5</v>
      </c>
      <c r="J2132" s="1">
        <v>4.5415509789954098E-5</v>
      </c>
      <c r="K2132" s="1">
        <v>1.3393005272217099E-4</v>
      </c>
      <c r="L2132" s="1">
        <v>5.6056412696748497E-4</v>
      </c>
      <c r="M2132" s="1">
        <v>6.3908017404344097E-2</v>
      </c>
      <c r="N2132" s="1">
        <v>1.6397616734189701E-5</v>
      </c>
      <c r="O2132" s="1">
        <v>1.50858073954545E-5</v>
      </c>
      <c r="P2132" s="1">
        <v>5.8991515745615698E-7</v>
      </c>
      <c r="Q2132" s="1">
        <v>5.2160864685301399E-7</v>
      </c>
      <c r="R2132" s="1">
        <v>2073.4252425827399</v>
      </c>
      <c r="S2132" s="1">
        <v>143.92640109379599</v>
      </c>
      <c r="T2132" s="1">
        <v>0.18700297991018999</v>
      </c>
      <c r="U2132" s="1">
        <v>92040.933499482606</v>
      </c>
      <c r="V2132" s="1">
        <f t="shared" si="133"/>
        <v>0.13728865733129517</v>
      </c>
      <c r="W2132" s="1">
        <f t="shared" si="134"/>
        <v>2.0166609452021906</v>
      </c>
      <c r="X2132" s="1">
        <f t="shared" si="135"/>
        <v>769.64763429394577</v>
      </c>
    </row>
    <row r="2133" spans="1:24" hidden="1" x14ac:dyDescent="0.3">
      <c r="A2133" s="18" t="str">
        <f t="shared" si="132"/>
        <v>ConstMin - Off-Highway Tractors_2006_50</v>
      </c>
      <c r="B2133" s="1" t="s">
        <v>40</v>
      </c>
      <c r="C2133" s="1">
        <v>2020</v>
      </c>
      <c r="D2133" s="1" t="s">
        <v>89</v>
      </c>
      <c r="E2133" s="1">
        <v>2006</v>
      </c>
      <c r="F2133" s="1">
        <v>50</v>
      </c>
      <c r="G2133" s="1" t="s">
        <v>5</v>
      </c>
      <c r="H2133" s="1">
        <v>1.13150468516744E-4</v>
      </c>
      <c r="I2133" s="1">
        <v>1.3691206690526E-4</v>
      </c>
      <c r="J2133" s="1">
        <v>1.6293667466411201E-4</v>
      </c>
      <c r="K2133" s="1">
        <v>1.15948478175682E-3</v>
      </c>
      <c r="L2133" s="1">
        <v>1.1296471751264701E-3</v>
      </c>
      <c r="M2133" s="1">
        <v>0.119875300328387</v>
      </c>
      <c r="N2133" s="1">
        <v>1.0035713062647E-4</v>
      </c>
      <c r="O2133" s="1">
        <v>9.2328560176352896E-5</v>
      </c>
      <c r="P2133" s="1">
        <v>1.10491208555724E-6</v>
      </c>
      <c r="Q2133" s="1">
        <v>9.7840608635652705E-7</v>
      </c>
      <c r="R2133" s="1">
        <v>3889.2221001080802</v>
      </c>
      <c r="S2133" s="1">
        <v>4289.5282250628497</v>
      </c>
      <c r="T2133" s="1">
        <v>6.5451042968566702</v>
      </c>
      <c r="U2133" s="1">
        <v>156690.33816408101</v>
      </c>
      <c r="V2133" s="1">
        <f t="shared" si="133"/>
        <v>0.28932643093928678</v>
      </c>
      <c r="W2133" s="1">
        <f t="shared" si="134"/>
        <v>2.3872021859559873</v>
      </c>
      <c r="X2133" s="1">
        <f t="shared" si="135"/>
        <v>655.37965943841789</v>
      </c>
    </row>
    <row r="2134" spans="1:24" hidden="1" x14ac:dyDescent="0.3">
      <c r="A2134" s="18" t="str">
        <f t="shared" si="132"/>
        <v>ConstMin - Off-Highway Tractors_2006_100</v>
      </c>
      <c r="B2134" s="1" t="s">
        <v>40</v>
      </c>
      <c r="C2134" s="1">
        <v>2020</v>
      </c>
      <c r="D2134" s="1" t="s">
        <v>89</v>
      </c>
      <c r="E2134" s="1">
        <v>2006</v>
      </c>
      <c r="F2134" s="1">
        <v>100</v>
      </c>
      <c r="G2134" s="1" t="s">
        <v>5</v>
      </c>
      <c r="H2134" s="1">
        <v>8.1397196642578394E-5</v>
      </c>
      <c r="I2134" s="1">
        <v>9.8490607937519906E-5</v>
      </c>
      <c r="J2134" s="1">
        <v>1.1721196316531201E-4</v>
      </c>
      <c r="K2134" s="1">
        <v>9.6954438010312999E-4</v>
      </c>
      <c r="L2134" s="1">
        <v>1.3555905342000601E-3</v>
      </c>
      <c r="M2134" s="1">
        <v>0.131681181468357</v>
      </c>
      <c r="N2134" s="1">
        <v>8.2000491686646097E-5</v>
      </c>
      <c r="O2134" s="1">
        <v>7.5440452351714405E-5</v>
      </c>
      <c r="P2134" s="1">
        <v>1.21501590957757E-6</v>
      </c>
      <c r="Q2134" s="1">
        <v>1.07476410114777E-6</v>
      </c>
      <c r="R2134" s="1">
        <v>4272.2509118402504</v>
      </c>
      <c r="S2134" s="1">
        <v>2481.6874739325199</v>
      </c>
      <c r="T2134" s="1">
        <v>3.7400595982038101</v>
      </c>
      <c r="U2134" s="1">
        <v>192144.652669225</v>
      </c>
      <c r="V2134" s="1">
        <f t="shared" si="133"/>
        <v>0.1697286340746621</v>
      </c>
      <c r="W2134" s="1">
        <f t="shared" si="134"/>
        <v>2.3360859939079326</v>
      </c>
      <c r="X2134" s="1">
        <f t="shared" si="135"/>
        <v>663.54222674001448</v>
      </c>
    </row>
    <row r="2135" spans="1:24" hidden="1" x14ac:dyDescent="0.3">
      <c r="A2135" s="18" t="str">
        <f t="shared" si="132"/>
        <v>ConstMin - Off-Highway Tractors_2006_175</v>
      </c>
      <c r="B2135" s="1" t="s">
        <v>40</v>
      </c>
      <c r="C2135" s="1">
        <v>2020</v>
      </c>
      <c r="D2135" s="1" t="s">
        <v>89</v>
      </c>
      <c r="E2135" s="1">
        <v>2006</v>
      </c>
      <c r="F2135" s="1">
        <v>175</v>
      </c>
      <c r="G2135" s="1" t="s">
        <v>5</v>
      </c>
      <c r="H2135" s="1">
        <v>1.59266913122395E-4</v>
      </c>
      <c r="I2135" s="1">
        <v>1.9271296487809899E-4</v>
      </c>
      <c r="J2135" s="1">
        <v>2.2934435489625001E-4</v>
      </c>
      <c r="K2135" s="1">
        <v>1.8322734227901899E-3</v>
      </c>
      <c r="L2135" s="1">
        <v>2.5937425470211298E-3</v>
      </c>
      <c r="M2135" s="1">
        <v>0.28507617522622603</v>
      </c>
      <c r="N2135" s="1">
        <v>1.18628188612764E-4</v>
      </c>
      <c r="O2135" s="1">
        <v>1.09137933523743E-4</v>
      </c>
      <c r="P2135" s="1">
        <v>2.6308926064030201E-6</v>
      </c>
      <c r="Q2135" s="1">
        <v>2.32675341919896E-6</v>
      </c>
      <c r="R2135" s="1">
        <v>9248.9825499237104</v>
      </c>
      <c r="S2135" s="1">
        <v>2416.0862374919402</v>
      </c>
      <c r="T2135" s="1">
        <v>3.3660536383834301</v>
      </c>
      <c r="U2135" s="1">
        <v>410063.52530765999</v>
      </c>
      <c r="V2135" s="1">
        <f t="shared" si="133"/>
        <v>0.15561390200295411</v>
      </c>
      <c r="W2135" s="1">
        <f t="shared" si="134"/>
        <v>2.0944226497078229</v>
      </c>
      <c r="X2135" s="1">
        <f t="shared" si="135"/>
        <v>717.78007633065579</v>
      </c>
    </row>
    <row r="2136" spans="1:24" hidden="1" x14ac:dyDescent="0.3">
      <c r="A2136" s="18" t="str">
        <f t="shared" si="132"/>
        <v>ConstMin - Off-Highway Tractors_2006_300</v>
      </c>
      <c r="B2136" s="1" t="s">
        <v>40</v>
      </c>
      <c r="C2136" s="1">
        <v>2020</v>
      </c>
      <c r="D2136" s="1" t="s">
        <v>89</v>
      </c>
      <c r="E2136" s="1">
        <v>2006</v>
      </c>
      <c r="F2136" s="1">
        <v>300</v>
      </c>
      <c r="G2136" s="1" t="s">
        <v>5</v>
      </c>
      <c r="H2136" s="1">
        <v>2.07692113043524E-5</v>
      </c>
      <c r="I2136" s="1">
        <v>2.5130745678266399E-5</v>
      </c>
      <c r="J2136" s="1">
        <v>2.9907664278267501E-5</v>
      </c>
      <c r="K2136" s="1">
        <v>9.4420888427485504E-5</v>
      </c>
      <c r="L2136" s="1">
        <v>3.8673775274388801E-4</v>
      </c>
      <c r="M2136" s="1">
        <v>4.3124104911642799E-2</v>
      </c>
      <c r="N2136" s="1">
        <v>1.0862841306690401E-5</v>
      </c>
      <c r="O2136" s="1">
        <v>9.9938140021552405E-6</v>
      </c>
      <c r="P2136" s="1">
        <v>3.9808065950167002E-7</v>
      </c>
      <c r="Q2136" s="1">
        <v>3.5197314708405301E-7</v>
      </c>
      <c r="R2136" s="1">
        <v>1399.1140911454499</v>
      </c>
      <c r="S2136" s="1">
        <v>307.77305045492199</v>
      </c>
      <c r="T2136" s="1">
        <v>0.46750744977547598</v>
      </c>
      <c r="U2136" s="1">
        <v>62170.156191894202</v>
      </c>
      <c r="V2136" s="1">
        <f t="shared" si="133"/>
        <v>0.13384804042518372</v>
      </c>
      <c r="W2136" s="1">
        <f t="shared" si="134"/>
        <v>2.0597912623012746</v>
      </c>
      <c r="X2136" s="1">
        <f t="shared" si="135"/>
        <v>658.32758515983505</v>
      </c>
    </row>
    <row r="2137" spans="1:24" hidden="1" x14ac:dyDescent="0.3">
      <c r="A2137" s="18" t="str">
        <f t="shared" si="132"/>
        <v>ConstMin - Off-Highway Tractors_2006_600</v>
      </c>
      <c r="B2137" s="1" t="s">
        <v>40</v>
      </c>
      <c r="C2137" s="1">
        <v>2020</v>
      </c>
      <c r="D2137" s="1" t="s">
        <v>89</v>
      </c>
      <c r="E2137" s="1">
        <v>2006</v>
      </c>
      <c r="F2137" s="1">
        <v>600</v>
      </c>
      <c r="G2137" s="1" t="s">
        <v>5</v>
      </c>
      <c r="H2137" s="1">
        <v>3.2474108569940203E-5</v>
      </c>
      <c r="I2137" s="1">
        <v>3.9293671369627601E-5</v>
      </c>
      <c r="J2137" s="1">
        <v>4.6762716340713903E-5</v>
      </c>
      <c r="K2137" s="1">
        <v>1.44265015884728E-4</v>
      </c>
      <c r="L2137" s="1">
        <v>3.4401304934489801E-4</v>
      </c>
      <c r="M2137" s="1">
        <v>6.9449552772272993E-2</v>
      </c>
      <c r="N2137" s="1">
        <v>1.7248770543768699E-5</v>
      </c>
      <c r="O2137" s="1">
        <v>1.5868868900267202E-5</v>
      </c>
      <c r="P2137" s="1">
        <v>6.41121333265451E-7</v>
      </c>
      <c r="Q2137" s="1">
        <v>5.6683791357342099E-7</v>
      </c>
      <c r="R2137" s="1">
        <v>2253.2142546848099</v>
      </c>
      <c r="S2137" s="1">
        <v>312.25771367740998</v>
      </c>
      <c r="T2137" s="1">
        <v>0.46750744977547598</v>
      </c>
      <c r="U2137" s="1">
        <v>100297.17763318399</v>
      </c>
      <c r="V2137" s="1">
        <f t="shared" si="133"/>
        <v>0.1297246468793665</v>
      </c>
      <c r="W2137" s="1">
        <f t="shared" si="134"/>
        <v>1.1357292355902329</v>
      </c>
      <c r="X2137" s="1">
        <f t="shared" si="135"/>
        <v>667.92029480465851</v>
      </c>
    </row>
    <row r="2138" spans="1:24" hidden="1" x14ac:dyDescent="0.3">
      <c r="A2138" s="18" t="str">
        <f t="shared" si="132"/>
        <v>ConstMin - Off-Highway Tractors_2006_750</v>
      </c>
      <c r="B2138" s="1" t="s">
        <v>40</v>
      </c>
      <c r="C2138" s="1">
        <v>2020</v>
      </c>
      <c r="D2138" s="1" t="s">
        <v>89</v>
      </c>
      <c r="E2138" s="1">
        <v>2006</v>
      </c>
      <c r="F2138" s="1">
        <v>750</v>
      </c>
      <c r="G2138" s="1" t="s">
        <v>5</v>
      </c>
      <c r="H2138" s="1">
        <v>6.4757670332020798E-5</v>
      </c>
      <c r="I2138" s="1">
        <v>7.8356781101745099E-5</v>
      </c>
      <c r="J2138" s="1">
        <v>9.3251045278109894E-5</v>
      </c>
      <c r="K2138" s="1">
        <v>2.8768353468383503E-4</v>
      </c>
      <c r="L2138" s="1">
        <v>6.86007549411576E-4</v>
      </c>
      <c r="M2138" s="1">
        <v>0.13849159965228899</v>
      </c>
      <c r="N2138" s="1">
        <v>3.4396331283439599E-5</v>
      </c>
      <c r="O2138" s="1">
        <v>3.1644624780764401E-5</v>
      </c>
      <c r="P2138" s="1">
        <v>1.27848078887253E-6</v>
      </c>
      <c r="Q2138" s="1">
        <v>1.13034981883555E-6</v>
      </c>
      <c r="R2138" s="1">
        <v>4493.2074294828799</v>
      </c>
      <c r="S2138" s="1">
        <v>312.98777513223303</v>
      </c>
      <c r="T2138" s="1">
        <v>0.46750744977547598</v>
      </c>
      <c r="U2138" s="1">
        <v>204506.21227140099</v>
      </c>
      <c r="V2138" s="1">
        <f t="shared" si="133"/>
        <v>0.12686992480595638</v>
      </c>
      <c r="W2138" s="1">
        <f t="shared" si="134"/>
        <v>1.1107363649503808</v>
      </c>
      <c r="X2138" s="1">
        <f t="shared" si="135"/>
        <v>669.48189870032616</v>
      </c>
    </row>
    <row r="2139" spans="1:24" hidden="1" x14ac:dyDescent="0.3">
      <c r="A2139" s="18" t="str">
        <f t="shared" si="132"/>
        <v>ConstMin - Off-Highway Tractors_2007_50</v>
      </c>
      <c r="B2139" s="1" t="s">
        <v>40</v>
      </c>
      <c r="C2139" s="1">
        <v>2020</v>
      </c>
      <c r="D2139" s="1" t="s">
        <v>89</v>
      </c>
      <c r="E2139" s="1">
        <v>2007</v>
      </c>
      <c r="F2139" s="1">
        <v>50</v>
      </c>
      <c r="G2139" s="1" t="s">
        <v>5</v>
      </c>
      <c r="H2139" s="1">
        <v>5.3885167932052002E-5</v>
      </c>
      <c r="I2139" s="1">
        <v>6.5201053197782904E-5</v>
      </c>
      <c r="J2139" s="1">
        <v>7.7594641822154901E-5</v>
      </c>
      <c r="K2139" s="1">
        <v>5.5839465071159597E-4</v>
      </c>
      <c r="L2139" s="1">
        <v>5.5452796932717004E-4</v>
      </c>
      <c r="M2139" s="1">
        <v>5.9393621884158899E-2</v>
      </c>
      <c r="N2139" s="1">
        <v>4.8516136291119003E-5</v>
      </c>
      <c r="O2139" s="1">
        <v>4.4634845387829503E-5</v>
      </c>
      <c r="P2139" s="1">
        <v>5.4750693352717097E-7</v>
      </c>
      <c r="Q2139" s="1">
        <v>4.8476275749073405E-7</v>
      </c>
      <c r="R2139" s="1">
        <v>1926.96065164836</v>
      </c>
      <c r="S2139" s="1">
        <v>2134.1782214364798</v>
      </c>
      <c r="T2139" s="1">
        <v>3.2725521484283302</v>
      </c>
      <c r="U2139" s="1">
        <v>76952.369012938405</v>
      </c>
      <c r="V2139" s="1">
        <f t="shared" si="133"/>
        <v>0.28055707000130548</v>
      </c>
      <c r="W2139" s="1">
        <f t="shared" si="134"/>
        <v>2.3861078108090261</v>
      </c>
      <c r="X2139" s="1">
        <f t="shared" si="135"/>
        <v>652.14490851167534</v>
      </c>
    </row>
    <row r="2140" spans="1:24" hidden="1" x14ac:dyDescent="0.3">
      <c r="A2140" s="18" t="str">
        <f t="shared" si="132"/>
        <v>ConstMin - Off-Highway Tractors_2007_75</v>
      </c>
      <c r="B2140" s="1" t="s">
        <v>40</v>
      </c>
      <c r="C2140" s="1">
        <v>2020</v>
      </c>
      <c r="D2140" s="1" t="s">
        <v>89</v>
      </c>
      <c r="E2140" s="1">
        <v>2007</v>
      </c>
      <c r="F2140" s="1">
        <v>75</v>
      </c>
      <c r="G2140" s="1" t="s">
        <v>5</v>
      </c>
      <c r="H2140" s="1">
        <v>7.4707207059388205E-5</v>
      </c>
      <c r="I2140" s="1">
        <v>9.0395720541859703E-5</v>
      </c>
      <c r="J2140" s="1">
        <v>1.0757837816551901E-4</v>
      </c>
      <c r="K2140" s="1">
        <v>9.0935829633361398E-4</v>
      </c>
      <c r="L2140" s="1">
        <v>1.277169427037E-3</v>
      </c>
      <c r="M2140" s="1">
        <v>0.12495343360138</v>
      </c>
      <c r="N2140" s="1">
        <v>7.5984377533800103E-5</v>
      </c>
      <c r="O2140" s="1">
        <v>6.9905627331096103E-5</v>
      </c>
      <c r="P2140" s="1">
        <v>1.1530152438372001E-6</v>
      </c>
      <c r="Q2140" s="1">
        <v>1.01985312747354E-6</v>
      </c>
      <c r="R2140" s="1">
        <v>4053.9765415861398</v>
      </c>
      <c r="S2140" s="1">
        <v>2418.6935998305999</v>
      </c>
      <c r="T2140" s="1">
        <v>3.5530566182936201</v>
      </c>
      <c r="U2140" s="1">
        <v>179874.424029507</v>
      </c>
      <c r="V2140" s="1">
        <f t="shared" si="133"/>
        <v>0.16640526199294989</v>
      </c>
      <c r="W2140" s="1">
        <f t="shared" si="134"/>
        <v>2.3510815760029491</v>
      </c>
      <c r="X2140" s="1">
        <f t="shared" si="135"/>
        <v>680.73601399354959</v>
      </c>
    </row>
    <row r="2141" spans="1:24" hidden="1" x14ac:dyDescent="0.3">
      <c r="A2141" s="18" t="str">
        <f t="shared" si="132"/>
        <v>ConstMin - Off-Highway Tractors_2007_175</v>
      </c>
      <c r="B2141" s="1" t="s">
        <v>40</v>
      </c>
      <c r="C2141" s="1">
        <v>2020</v>
      </c>
      <c r="D2141" s="1" t="s">
        <v>89</v>
      </c>
      <c r="E2141" s="1">
        <v>2007</v>
      </c>
      <c r="F2141" s="1">
        <v>175</v>
      </c>
      <c r="G2141" s="1" t="s">
        <v>5</v>
      </c>
      <c r="H2141" s="1">
        <v>5.07536096877063E-5</v>
      </c>
      <c r="I2141" s="1">
        <v>6.1411867722124702E-5</v>
      </c>
      <c r="J2141" s="1">
        <v>7.30851979502971E-5</v>
      </c>
      <c r="K2141" s="1">
        <v>7.1829725448611795E-4</v>
      </c>
      <c r="L2141" s="1">
        <v>5.5687267054481003E-4</v>
      </c>
      <c r="M2141" s="1">
        <v>0.11306102769139</v>
      </c>
      <c r="N2141" s="1">
        <v>3.9686868367660201E-5</v>
      </c>
      <c r="O2141" s="1">
        <v>3.65119188982474E-5</v>
      </c>
      <c r="P2141" s="1">
        <v>1.04378266148639E-6</v>
      </c>
      <c r="Q2141" s="1">
        <v>9.2278890914097803E-7</v>
      </c>
      <c r="R2141" s="1">
        <v>3668.1405289806498</v>
      </c>
      <c r="S2141" s="1">
        <v>1030.9510687044699</v>
      </c>
      <c r="T2141" s="1">
        <v>1.4960238392815199</v>
      </c>
      <c r="U2141" s="1">
        <v>163276.875506071</v>
      </c>
      <c r="V2141" s="1">
        <f t="shared" si="133"/>
        <v>0.1245421117601775</v>
      </c>
      <c r="W2141" s="1">
        <f t="shared" si="134"/>
        <v>1.1293272936265739</v>
      </c>
      <c r="X2141" s="1">
        <f t="shared" si="135"/>
        <v>689.127433423517</v>
      </c>
    </row>
    <row r="2142" spans="1:24" hidden="1" x14ac:dyDescent="0.3">
      <c r="A2142" s="18" t="str">
        <f t="shared" si="132"/>
        <v>ConstMin - Off-Highway Tractors_2007_300</v>
      </c>
      <c r="B2142" s="1" t="s">
        <v>40</v>
      </c>
      <c r="C2142" s="1">
        <v>2020</v>
      </c>
      <c r="D2142" s="1" t="s">
        <v>89</v>
      </c>
      <c r="E2142" s="1">
        <v>2007</v>
      </c>
      <c r="F2142" s="1">
        <v>300</v>
      </c>
      <c r="G2142" s="1" t="s">
        <v>5</v>
      </c>
      <c r="H2142" s="1">
        <v>3.7870174444719102E-5</v>
      </c>
      <c r="I2142" s="1">
        <v>4.58229110781101E-5</v>
      </c>
      <c r="J2142" s="1">
        <v>5.4533051200395501E-5</v>
      </c>
      <c r="K2142" s="1">
        <v>1.82582014566405E-4</v>
      </c>
      <c r="L2142" s="1">
        <v>4.1523685621084998E-4</v>
      </c>
      <c r="M2142" s="1">
        <v>8.4361306868962996E-2</v>
      </c>
      <c r="N2142" s="1">
        <v>2.06103028392136E-5</v>
      </c>
      <c r="O2142" s="1">
        <v>1.89614786120766E-5</v>
      </c>
      <c r="P2142" s="1">
        <v>7.7882601289022197E-7</v>
      </c>
      <c r="Q2142" s="1">
        <v>6.8854564591266099E-7</v>
      </c>
      <c r="R2142" s="1">
        <v>2737.00969399008</v>
      </c>
      <c r="S2142" s="1">
        <v>565.06756603346901</v>
      </c>
      <c r="T2142" s="1">
        <v>0.84151340959585696</v>
      </c>
      <c r="U2142" s="1">
        <v>121489.526697195</v>
      </c>
      <c r="V2142" s="1">
        <f t="shared" si="133"/>
        <v>0.12489137198021817</v>
      </c>
      <c r="W2142" s="1">
        <f t="shared" si="134"/>
        <v>1.1317373656275465</v>
      </c>
      <c r="X2142" s="1">
        <f t="shared" si="135"/>
        <v>671.48967513761534</v>
      </c>
    </row>
    <row r="2143" spans="1:24" hidden="1" x14ac:dyDescent="0.3">
      <c r="A2143" s="18" t="str">
        <f t="shared" si="132"/>
        <v>ConstMin - Off-Highway Tractors_2007_600</v>
      </c>
      <c r="B2143" s="1" t="s">
        <v>40</v>
      </c>
      <c r="C2143" s="1">
        <v>2020</v>
      </c>
      <c r="D2143" s="1" t="s">
        <v>89</v>
      </c>
      <c r="E2143" s="1">
        <v>2007</v>
      </c>
      <c r="F2143" s="1">
        <v>600</v>
      </c>
      <c r="G2143" s="1" t="s">
        <v>5</v>
      </c>
      <c r="H2143" s="1">
        <v>1.0211691216307899E-4</v>
      </c>
      <c r="I2143" s="1">
        <v>1.2356146371732499E-4</v>
      </c>
      <c r="J2143" s="1">
        <v>1.4704835351483399E-4</v>
      </c>
      <c r="K2143" s="1">
        <v>4.6823793538572697E-4</v>
      </c>
      <c r="L2143" s="1">
        <v>1.1196860377406901E-3</v>
      </c>
      <c r="M2143" s="1">
        <v>0.227480234506862</v>
      </c>
      <c r="N2143" s="1">
        <v>4.64994112927032E-5</v>
      </c>
      <c r="O2143" s="1">
        <v>4.2779458389286901E-5</v>
      </c>
      <c r="P2143" s="1">
        <v>2.10010407173401E-6</v>
      </c>
      <c r="Q2143" s="1">
        <v>1.85666309371169E-6</v>
      </c>
      <c r="R2143" s="1">
        <v>7380.3456838751699</v>
      </c>
      <c r="S2143" s="1">
        <v>926.030808196968</v>
      </c>
      <c r="T2143" s="1">
        <v>1.3090208593713299</v>
      </c>
      <c r="U2143" s="1">
        <v>323670.49965310597</v>
      </c>
      <c r="V2143" s="1">
        <f t="shared" si="133"/>
        <v>0.12640624393215694</v>
      </c>
      <c r="W2143" s="1">
        <f t="shared" si="134"/>
        <v>1.1454647926304453</v>
      </c>
      <c r="X2143" s="1">
        <f t="shared" si="135"/>
        <v>707.42249947163054</v>
      </c>
    </row>
    <row r="2144" spans="1:24" hidden="1" x14ac:dyDescent="0.3">
      <c r="A2144" s="18" t="str">
        <f t="shared" si="132"/>
        <v>ConstMin - Off-Highway Tractors_2008_50</v>
      </c>
      <c r="B2144" s="1" t="s">
        <v>40</v>
      </c>
      <c r="C2144" s="1">
        <v>2020</v>
      </c>
      <c r="D2144" s="1" t="s">
        <v>89</v>
      </c>
      <c r="E2144" s="1">
        <v>2008</v>
      </c>
      <c r="F2144" s="1">
        <v>50</v>
      </c>
      <c r="G2144" s="1" t="s">
        <v>5</v>
      </c>
      <c r="H2144" s="1">
        <v>5.3671160098697003E-5</v>
      </c>
      <c r="I2144" s="1">
        <v>6.4942103719423406E-5</v>
      </c>
      <c r="J2144" s="1">
        <v>7.7286470542123798E-5</v>
      </c>
      <c r="K2144" s="1">
        <v>8.5498148071017598E-4</v>
      </c>
      <c r="L2144" s="1">
        <v>9.0045367293676095E-4</v>
      </c>
      <c r="M2144" s="1">
        <v>9.8500299010866293E-2</v>
      </c>
      <c r="N2144" s="1">
        <v>3.53415284543227E-5</v>
      </c>
      <c r="O2144" s="1">
        <v>3.25142061779769E-5</v>
      </c>
      <c r="P2144" s="1">
        <v>9.0907397742461502E-7</v>
      </c>
      <c r="Q2144" s="1">
        <v>8.0394619905988197E-7</v>
      </c>
      <c r="R2144" s="1">
        <v>3195.7337227174798</v>
      </c>
      <c r="S2144" s="1">
        <v>3495.2213622147701</v>
      </c>
      <c r="T2144" s="1">
        <v>4.9555789676200499</v>
      </c>
      <c r="U2144" s="1">
        <v>126685.28748706701</v>
      </c>
      <c r="V2144" s="1">
        <f t="shared" si="133"/>
        <v>0.16974178790553715</v>
      </c>
      <c r="W2144" s="1">
        <f t="shared" si="134"/>
        <v>2.3535519734738681</v>
      </c>
      <c r="X2144" s="1">
        <f t="shared" si="135"/>
        <v>705.31039562736976</v>
      </c>
    </row>
    <row r="2145" spans="1:24" hidden="1" x14ac:dyDescent="0.3">
      <c r="A2145" s="18" t="str">
        <f t="shared" si="132"/>
        <v>ConstMin - Off-Highway Tractors_2008_100</v>
      </c>
      <c r="B2145" s="1" t="s">
        <v>40</v>
      </c>
      <c r="C2145" s="1">
        <v>2020</v>
      </c>
      <c r="D2145" s="1" t="s">
        <v>89</v>
      </c>
      <c r="E2145" s="1">
        <v>2008</v>
      </c>
      <c r="F2145" s="1">
        <v>100</v>
      </c>
      <c r="G2145" s="1" t="s">
        <v>5</v>
      </c>
      <c r="H2145" s="1">
        <v>6.08861299885681E-5</v>
      </c>
      <c r="I2145" s="1">
        <v>7.3672217286167393E-5</v>
      </c>
      <c r="J2145" s="1">
        <v>8.76760271835381E-5</v>
      </c>
      <c r="K2145" s="1">
        <v>1.0054535668665701E-3</v>
      </c>
      <c r="L2145" s="1">
        <v>8.1833570775303804E-4</v>
      </c>
      <c r="M2145" s="1">
        <v>0.14168413557505699</v>
      </c>
      <c r="N2145" s="1">
        <v>5.8783364720114301E-5</v>
      </c>
      <c r="O2145" s="1">
        <v>5.4080695542505099E-5</v>
      </c>
      <c r="P2145" s="1">
        <v>1.3081135129184E-6</v>
      </c>
      <c r="Q2145" s="1">
        <v>1.1564068678622599E-6</v>
      </c>
      <c r="R2145" s="1">
        <v>4596.7857415471999</v>
      </c>
      <c r="S2145" s="1">
        <v>2548.6445387891999</v>
      </c>
      <c r="T2145" s="1">
        <v>3.6465581082487102</v>
      </c>
      <c r="U2145" s="1">
        <v>204152.962543011</v>
      </c>
      <c r="V2145" s="1">
        <f t="shared" si="133"/>
        <v>0.11949140151964009</v>
      </c>
      <c r="W2145" s="1">
        <f t="shared" si="134"/>
        <v>1.3272857019241222</v>
      </c>
      <c r="X2145" s="1">
        <f t="shared" si="135"/>
        <v>698.91784612564629</v>
      </c>
    </row>
    <row r="2146" spans="1:24" hidden="1" x14ac:dyDescent="0.3">
      <c r="A2146" s="18" t="str">
        <f t="shared" si="132"/>
        <v>ConstMin - Off-Highway Tractors_2008_175</v>
      </c>
      <c r="B2146" s="1" t="s">
        <v>40</v>
      </c>
      <c r="C2146" s="1">
        <v>2020</v>
      </c>
      <c r="D2146" s="1" t="s">
        <v>89</v>
      </c>
      <c r="E2146" s="1">
        <v>2008</v>
      </c>
      <c r="F2146" s="1">
        <v>175</v>
      </c>
      <c r="G2146" s="1" t="s">
        <v>5</v>
      </c>
      <c r="H2146" s="1">
        <v>4.1979005299677498E-5</v>
      </c>
      <c r="I2146" s="1">
        <v>5.0794596412609798E-5</v>
      </c>
      <c r="J2146" s="1">
        <v>6.0449767631535597E-5</v>
      </c>
      <c r="K2146" s="1">
        <v>6.1319134182674997E-4</v>
      </c>
      <c r="L2146" s="1">
        <v>4.7799066012840102E-4</v>
      </c>
      <c r="M2146" s="1">
        <v>9.7686600861350503E-2</v>
      </c>
      <c r="N2146" s="1">
        <v>3.3457687604076699E-5</v>
      </c>
      <c r="O2146" s="1">
        <v>3.0781072595750601E-5</v>
      </c>
      <c r="P2146" s="1">
        <v>9.0190169915039802E-7</v>
      </c>
      <c r="Q2146" s="1">
        <v>7.9730490414956905E-7</v>
      </c>
      <c r="R2146" s="1">
        <v>3169.33418238478</v>
      </c>
      <c r="S2146" s="1">
        <v>881.601353946274</v>
      </c>
      <c r="T2146" s="1">
        <v>1.3090208593713299</v>
      </c>
      <c r="U2146" s="1">
        <v>140867.30205555799</v>
      </c>
      <c r="V2146" s="1">
        <f t="shared" si="133"/>
        <v>0.11939768814098961</v>
      </c>
      <c r="W2146" s="1">
        <f t="shared" si="134"/>
        <v>1.1235639970189559</v>
      </c>
      <c r="X2146" s="1">
        <f t="shared" si="135"/>
        <v>673.48151684127606</v>
      </c>
    </row>
    <row r="2147" spans="1:24" hidden="1" x14ac:dyDescent="0.3">
      <c r="A2147" s="18" t="str">
        <f t="shared" si="132"/>
        <v>ConstMin - Off-Highway Tractors_2008_300</v>
      </c>
      <c r="B2147" s="1" t="s">
        <v>40</v>
      </c>
      <c r="C2147" s="1">
        <v>2020</v>
      </c>
      <c r="D2147" s="1" t="s">
        <v>89</v>
      </c>
      <c r="E2147" s="1">
        <v>2008</v>
      </c>
      <c r="F2147" s="1">
        <v>300</v>
      </c>
      <c r="G2147" s="1" t="s">
        <v>5</v>
      </c>
      <c r="H2147" s="1">
        <v>4.37644207761976E-5</v>
      </c>
      <c r="I2147" s="1">
        <v>5.2954949139199102E-5</v>
      </c>
      <c r="J2147" s="1">
        <v>6.3020765917724497E-5</v>
      </c>
      <c r="K2147" s="1">
        <v>2.17777748408802E-4</v>
      </c>
      <c r="L2147" s="1">
        <v>4.9800544332824796E-4</v>
      </c>
      <c r="M2147" s="1">
        <v>0.101841324580538</v>
      </c>
      <c r="N2147" s="1">
        <v>2.4395728412623898E-5</v>
      </c>
      <c r="O2147" s="1">
        <v>2.2444070139614E-5</v>
      </c>
      <c r="P2147" s="1">
        <v>9.4026061786387397E-7</v>
      </c>
      <c r="Q2147" s="1">
        <v>8.3121520062305198E-7</v>
      </c>
      <c r="R2147" s="1">
        <v>3304.1296178435</v>
      </c>
      <c r="S2147" s="1">
        <v>674.78537324410195</v>
      </c>
      <c r="T2147" s="1">
        <v>0.93501489955095196</v>
      </c>
      <c r="U2147" s="1">
        <v>146293.46891932099</v>
      </c>
      <c r="V2147" s="1">
        <f t="shared" si="133"/>
        <v>0.11985888074377131</v>
      </c>
      <c r="W2147" s="1">
        <f t="shared" si="134"/>
        <v>1.1271916225379683</v>
      </c>
      <c r="X2147" s="1">
        <f t="shared" si="135"/>
        <v>721.68408606982928</v>
      </c>
    </row>
    <row r="2148" spans="1:24" hidden="1" x14ac:dyDescent="0.3">
      <c r="A2148" s="18" t="str">
        <f t="shared" si="132"/>
        <v>ConstMin - Off-Highway Tractors_2008_600</v>
      </c>
      <c r="B2148" s="1" t="s">
        <v>40</v>
      </c>
      <c r="C2148" s="1">
        <v>2020</v>
      </c>
      <c r="D2148" s="1" t="s">
        <v>89</v>
      </c>
      <c r="E2148" s="1">
        <v>2008</v>
      </c>
      <c r="F2148" s="1">
        <v>600</v>
      </c>
      <c r="G2148" s="1" t="s">
        <v>5</v>
      </c>
      <c r="H2148" s="1">
        <v>1.0777194978542299E-4</v>
      </c>
      <c r="I2148" s="1">
        <v>1.30404059240362E-4</v>
      </c>
      <c r="J2148" s="1">
        <v>1.55191607691009E-4</v>
      </c>
      <c r="K2148" s="1">
        <v>5.1135424506987997E-4</v>
      </c>
      <c r="L2148" s="1">
        <v>1.2263618866499399E-3</v>
      </c>
      <c r="M2148" s="1">
        <v>0.25078906390426098</v>
      </c>
      <c r="N2148" s="1">
        <v>5.99448316568247E-5</v>
      </c>
      <c r="O2148" s="1">
        <v>5.5149245124278802E-5</v>
      </c>
      <c r="P2148" s="1">
        <v>2.3154361076052301E-6</v>
      </c>
      <c r="Q2148" s="1">
        <v>2.0469066258303901E-6</v>
      </c>
      <c r="R2148" s="1">
        <v>8136.5749835864499</v>
      </c>
      <c r="S2148" s="1">
        <v>854.17190214361597</v>
      </c>
      <c r="T2148" s="1">
        <v>1.3090208593713299</v>
      </c>
      <c r="U2148" s="1">
        <v>357204.03753218602</v>
      </c>
      <c r="V2148" s="1">
        <f t="shared" si="133"/>
        <v>0.12088247738992115</v>
      </c>
      <c r="W2148" s="1">
        <f t="shared" si="134"/>
        <v>1.1368178559654696</v>
      </c>
      <c r="X2148" s="1">
        <f t="shared" si="135"/>
        <v>652.52734211878055</v>
      </c>
    </row>
    <row r="2149" spans="1:24" hidden="1" x14ac:dyDescent="0.3">
      <c r="A2149" s="18" t="str">
        <f t="shared" si="132"/>
        <v>ConstMin - Off-Highway Tractors_2009_50</v>
      </c>
      <c r="B2149" s="1" t="s">
        <v>40</v>
      </c>
      <c r="C2149" s="1">
        <v>2020</v>
      </c>
      <c r="D2149" s="1" t="s">
        <v>89</v>
      </c>
      <c r="E2149" s="1">
        <v>2009</v>
      </c>
      <c r="F2149" s="1">
        <v>50</v>
      </c>
      <c r="G2149" s="1" t="s">
        <v>5</v>
      </c>
      <c r="H2149" s="1">
        <v>3.1735593554621699E-5</v>
      </c>
      <c r="I2149" s="1">
        <v>3.8400068201092199E-5</v>
      </c>
      <c r="J2149" s="1">
        <v>4.5699254718655203E-5</v>
      </c>
      <c r="K2149" s="1">
        <v>5.1657881476633802E-4</v>
      </c>
      <c r="L2149" s="1">
        <v>5.5587420862506995E-4</v>
      </c>
      <c r="M2149" s="1">
        <v>6.1432706723294803E-2</v>
      </c>
      <c r="N2149" s="1">
        <v>2.1462466403064101E-5</v>
      </c>
      <c r="O2149" s="1">
        <v>1.9745469090818999E-5</v>
      </c>
      <c r="P2149" s="1">
        <v>5.67023771311058E-7</v>
      </c>
      <c r="Q2149" s="1">
        <v>5.0140549383210505E-7</v>
      </c>
      <c r="R2149" s="1">
        <v>1993.11651360356</v>
      </c>
      <c r="S2149" s="1">
        <v>1872.5033371289901</v>
      </c>
      <c r="T2149" s="1">
        <v>2.6180417187426599</v>
      </c>
      <c r="U2149" s="1">
        <v>79581.391827982297</v>
      </c>
      <c r="V2149" s="1">
        <f t="shared" si="133"/>
        <v>0.15977508820448288</v>
      </c>
      <c r="W2149" s="1">
        <f t="shared" si="134"/>
        <v>2.3128826294933909</v>
      </c>
      <c r="X2149" s="1">
        <f t="shared" si="135"/>
        <v>715.23051894997229</v>
      </c>
    </row>
    <row r="2150" spans="1:24" hidden="1" x14ac:dyDescent="0.3">
      <c r="A2150" s="18" t="str">
        <f t="shared" si="132"/>
        <v>ConstMin - Off-Highway Tractors_2009_100</v>
      </c>
      <c r="B2150" s="1" t="s">
        <v>40</v>
      </c>
      <c r="C2150" s="1">
        <v>2020</v>
      </c>
      <c r="D2150" s="1" t="s">
        <v>89</v>
      </c>
      <c r="E2150" s="1">
        <v>2009</v>
      </c>
      <c r="F2150" s="1">
        <v>100</v>
      </c>
      <c r="G2150" s="1" t="s">
        <v>5</v>
      </c>
      <c r="H2150" s="1">
        <v>2.1940618541311201E-5</v>
      </c>
      <c r="I2150" s="1">
        <v>2.65481484349866E-5</v>
      </c>
      <c r="J2150" s="1">
        <v>3.15944906994882E-5</v>
      </c>
      <c r="K2150" s="1">
        <v>3.7495593836593899E-4</v>
      </c>
      <c r="L2150" s="1">
        <v>3.0692276207417899E-4</v>
      </c>
      <c r="M2150" s="1">
        <v>5.35041135193405E-2</v>
      </c>
      <c r="N2150" s="1">
        <v>2.1797254811620902E-5</v>
      </c>
      <c r="O2150" s="1">
        <v>2.00534744266912E-5</v>
      </c>
      <c r="P2150" s="1">
        <v>4.9401384447484602E-7</v>
      </c>
      <c r="Q2150" s="1">
        <v>4.36693381947978E-7</v>
      </c>
      <c r="R2150" s="1">
        <v>1735.8820388859699</v>
      </c>
      <c r="S2150" s="1">
        <v>1001.0185490567</v>
      </c>
      <c r="T2150" s="1">
        <v>1.58952532923662</v>
      </c>
      <c r="U2150" s="1">
        <v>77843.913050174495</v>
      </c>
      <c r="V2150" s="1">
        <f t="shared" si="133"/>
        <v>0.11292710091259432</v>
      </c>
      <c r="W2150" s="1">
        <f t="shared" si="134"/>
        <v>1.3055485888215952</v>
      </c>
      <c r="X2150" s="1">
        <f t="shared" si="135"/>
        <v>629.75941977435843</v>
      </c>
    </row>
    <row r="2151" spans="1:24" hidden="1" x14ac:dyDescent="0.3">
      <c r="A2151" s="18" t="str">
        <f t="shared" si="132"/>
        <v>ConstMin - Off-Highway Tractors_2009_175</v>
      </c>
      <c r="B2151" s="1" t="s">
        <v>40</v>
      </c>
      <c r="C2151" s="1">
        <v>2020</v>
      </c>
      <c r="D2151" s="1" t="s">
        <v>89</v>
      </c>
      <c r="E2151" s="1">
        <v>2009</v>
      </c>
      <c r="F2151" s="1">
        <v>175</v>
      </c>
      <c r="G2151" s="1" t="s">
        <v>5</v>
      </c>
      <c r="H2151" s="1">
        <v>2.3797688369287501E-5</v>
      </c>
      <c r="I2151" s="1">
        <v>2.87952029268378E-5</v>
      </c>
      <c r="J2151" s="1">
        <v>3.4268671251773998E-5</v>
      </c>
      <c r="K2151" s="1">
        <v>3.5975377004987698E-4</v>
      </c>
      <c r="L2151" s="1">
        <v>2.8203757414183201E-4</v>
      </c>
      <c r="M2151" s="1">
        <v>5.8032740399311999E-2</v>
      </c>
      <c r="N2151" s="1">
        <v>1.93692047551937E-5</v>
      </c>
      <c r="O2151" s="1">
        <v>1.7819668374778198E-5</v>
      </c>
      <c r="P2151" s="1">
        <v>5.3582753370376998E-7</v>
      </c>
      <c r="Q2151" s="1">
        <v>4.7365542575570098E-7</v>
      </c>
      <c r="R2151" s="1">
        <v>1882.8083506155799</v>
      </c>
      <c r="S2151" s="1">
        <v>522.51541266660695</v>
      </c>
      <c r="T2151" s="1">
        <v>0.93501489955095296</v>
      </c>
      <c r="U2151" s="1">
        <v>83079.950613990601</v>
      </c>
      <c r="V2151" s="1">
        <f t="shared" si="133"/>
        <v>0.11476580688712544</v>
      </c>
      <c r="W2151" s="1">
        <f t="shared" si="134"/>
        <v>1.1240854892085805</v>
      </c>
      <c r="X2151" s="1">
        <f t="shared" si="135"/>
        <v>558.83110837864547</v>
      </c>
    </row>
    <row r="2152" spans="1:24" hidden="1" x14ac:dyDescent="0.3">
      <c r="A2152" s="18" t="str">
        <f t="shared" si="132"/>
        <v>ConstMin - Off-Highway Tractors_2009_300</v>
      </c>
      <c r="B2152" s="1" t="s">
        <v>40</v>
      </c>
      <c r="C2152" s="1">
        <v>2020</v>
      </c>
      <c r="D2152" s="1" t="s">
        <v>89</v>
      </c>
      <c r="E2152" s="1">
        <v>2009</v>
      </c>
      <c r="F2152" s="1">
        <v>300</v>
      </c>
      <c r="G2152" s="1" t="s">
        <v>5</v>
      </c>
      <c r="H2152" s="1">
        <v>7.0493792827146703E-6</v>
      </c>
      <c r="I2152" s="1">
        <v>8.5297489320847506E-6</v>
      </c>
      <c r="J2152" s="1">
        <v>1.0151106167109101E-5</v>
      </c>
      <c r="K2152" s="1">
        <v>3.6304059628593597E-5</v>
      </c>
      <c r="L2152" s="1">
        <v>8.3495939760272895E-5</v>
      </c>
      <c r="M2152" s="1">
        <v>1.7190526724353301E-2</v>
      </c>
      <c r="N2152" s="1">
        <v>4.0339727271510697E-6</v>
      </c>
      <c r="O2152" s="1">
        <v>3.7112549089789802E-6</v>
      </c>
      <c r="P2152" s="1">
        <v>1.5872346324503699E-7</v>
      </c>
      <c r="Q2152" s="1">
        <v>1.4030676818916601E-7</v>
      </c>
      <c r="R2152" s="1">
        <v>557.72770759032505</v>
      </c>
      <c r="S2152" s="1">
        <v>109.822101704179</v>
      </c>
      <c r="T2152" s="1">
        <v>0.18700297991018999</v>
      </c>
      <c r="U2152" s="1">
        <v>25204.172341109101</v>
      </c>
      <c r="V2152" s="1">
        <f t="shared" si="133"/>
        <v>0.11206046190725644</v>
      </c>
      <c r="W2152" s="1">
        <f t="shared" si="134"/>
        <v>1.0969365747357114</v>
      </c>
      <c r="X2152" s="1">
        <f t="shared" si="135"/>
        <v>587.27460790690145</v>
      </c>
    </row>
    <row r="2153" spans="1:24" hidden="1" x14ac:dyDescent="0.3">
      <c r="A2153" s="18" t="str">
        <f t="shared" si="132"/>
        <v>ConstMin - Off-Highway Tractors_2009_600</v>
      </c>
      <c r="B2153" s="1" t="s">
        <v>40</v>
      </c>
      <c r="C2153" s="1">
        <v>2020</v>
      </c>
      <c r="D2153" s="1" t="s">
        <v>89</v>
      </c>
      <c r="E2153" s="1">
        <v>2009</v>
      </c>
      <c r="F2153" s="1">
        <v>600</v>
      </c>
      <c r="G2153" s="1" t="s">
        <v>5</v>
      </c>
      <c r="H2153" s="1">
        <v>9.2204180846285796E-5</v>
      </c>
      <c r="I2153" s="1">
        <v>1.11567058824005E-4</v>
      </c>
      <c r="J2153" s="1">
        <v>1.3277402041865101E-4</v>
      </c>
      <c r="K2153" s="1">
        <v>4.5399161707557201E-4</v>
      </c>
      <c r="L2153" s="1">
        <v>1.09210675448606E-3</v>
      </c>
      <c r="M2153" s="1">
        <v>0.22484794353763199</v>
      </c>
      <c r="N2153" s="1">
        <v>5.26539780176847E-5</v>
      </c>
      <c r="O2153" s="1">
        <v>4.8441659776269899E-5</v>
      </c>
      <c r="P2153" s="1">
        <v>2.0760646182678298E-6</v>
      </c>
      <c r="Q2153" s="1">
        <v>1.8351786886816301E-6</v>
      </c>
      <c r="R2153" s="1">
        <v>7294.9439023288596</v>
      </c>
      <c r="S2153" s="1">
        <v>822.67496509265504</v>
      </c>
      <c r="T2153" s="1">
        <v>1.3090208593713299</v>
      </c>
      <c r="U2153" s="1">
        <v>326376.77984889998</v>
      </c>
      <c r="V2153" s="1">
        <f t="shared" si="133"/>
        <v>0.11318928893782546</v>
      </c>
      <c r="W2153" s="1">
        <f t="shared" si="134"/>
        <v>1.1079864279605462</v>
      </c>
      <c r="X2153" s="1">
        <f t="shared" si="135"/>
        <v>628.46589433857662</v>
      </c>
    </row>
    <row r="2154" spans="1:24" hidden="1" x14ac:dyDescent="0.3">
      <c r="A2154" s="18" t="str">
        <f t="shared" si="132"/>
        <v>ConstMin - Off-Highway Tractors_2010_50</v>
      </c>
      <c r="B2154" s="1" t="s">
        <v>40</v>
      </c>
      <c r="C2154" s="1">
        <v>2020</v>
      </c>
      <c r="D2154" s="1" t="s">
        <v>89</v>
      </c>
      <c r="E2154" s="1">
        <v>2010</v>
      </c>
      <c r="F2154" s="1">
        <v>50</v>
      </c>
      <c r="G2154" s="1" t="s">
        <v>5</v>
      </c>
      <c r="H2154" s="1">
        <v>1.1288431737422E-5</v>
      </c>
      <c r="I2154" s="1">
        <v>1.36590024022807E-5</v>
      </c>
      <c r="J2154" s="1">
        <v>1.6255341701887799E-5</v>
      </c>
      <c r="K2154" s="1">
        <v>1.88241208224699E-4</v>
      </c>
      <c r="L2154" s="1">
        <v>2.0727230960918E-4</v>
      </c>
      <c r="M2154" s="1">
        <v>2.31509481162381E-2</v>
      </c>
      <c r="N2154" s="1">
        <v>7.2741396246934202E-6</v>
      </c>
      <c r="O2154" s="1">
        <v>6.6922084547179396E-6</v>
      </c>
      <c r="P2154" s="1">
        <v>2.1370334330757499E-7</v>
      </c>
      <c r="Q2154" s="1">
        <v>1.8895492632594901E-7</v>
      </c>
      <c r="R2154" s="1">
        <v>751.10701541914602</v>
      </c>
      <c r="S2154" s="1">
        <v>923.42344585831199</v>
      </c>
      <c r="T2154" s="1">
        <v>1.3090208593713299</v>
      </c>
      <c r="U2154" s="1">
        <v>29681.4679025886</v>
      </c>
      <c r="V2154" s="1">
        <f t="shared" si="133"/>
        <v>0.15237797817238269</v>
      </c>
      <c r="W2154" s="1">
        <f t="shared" si="134"/>
        <v>2.312301772792229</v>
      </c>
      <c r="X2154" s="1">
        <f t="shared" si="135"/>
        <v>705.43065776797107</v>
      </c>
    </row>
    <row r="2155" spans="1:24" hidden="1" x14ac:dyDescent="0.3">
      <c r="A2155" s="18" t="str">
        <f t="shared" si="132"/>
        <v>ConstMin - Off-Highway Tractors_2010_100</v>
      </c>
      <c r="B2155" s="1" t="s">
        <v>40</v>
      </c>
      <c r="C2155" s="1">
        <v>2020</v>
      </c>
      <c r="D2155" s="1" t="s">
        <v>89</v>
      </c>
      <c r="E2155" s="1">
        <v>2010</v>
      </c>
      <c r="F2155" s="1">
        <v>100</v>
      </c>
      <c r="G2155" s="1" t="s">
        <v>5</v>
      </c>
      <c r="H2155" s="1">
        <v>2.36587692227508E-5</v>
      </c>
      <c r="I2155" s="1">
        <v>2.8627110759528501E-5</v>
      </c>
      <c r="J2155" s="1">
        <v>3.4068627680761201E-5</v>
      </c>
      <c r="K2155" s="1">
        <v>4.19704800376731E-4</v>
      </c>
      <c r="L2155" s="1">
        <v>3.4560812285132402E-4</v>
      </c>
      <c r="M2155" s="1">
        <v>6.0674300292511502E-2</v>
      </c>
      <c r="N2155" s="1">
        <v>2.4252298267826E-5</v>
      </c>
      <c r="O2155" s="1">
        <v>2.2312114406399901E-5</v>
      </c>
      <c r="P2155" s="1">
        <v>5.60254232482556E-7</v>
      </c>
      <c r="Q2155" s="1">
        <v>4.9521548249717899E-7</v>
      </c>
      <c r="R2155" s="1">
        <v>1968.51085219219</v>
      </c>
      <c r="S2155" s="1">
        <v>1164.76090392428</v>
      </c>
      <c r="T2155" s="1">
        <v>1.8700297991018999</v>
      </c>
      <c r="U2155" s="1">
        <v>87822.972155891199</v>
      </c>
      <c r="V2155" s="1">
        <f t="shared" si="133"/>
        <v>0.10793392945767065</v>
      </c>
      <c r="W2155" s="1">
        <f t="shared" si="134"/>
        <v>1.3030599932064946</v>
      </c>
      <c r="X2155" s="1">
        <f t="shared" si="135"/>
        <v>622.8568681010687</v>
      </c>
    </row>
    <row r="2156" spans="1:24" hidden="1" x14ac:dyDescent="0.3">
      <c r="A2156" s="18" t="str">
        <f t="shared" si="132"/>
        <v>ConstMin - Off-Highway Tractors_2010_175</v>
      </c>
      <c r="B2156" s="1" t="s">
        <v>40</v>
      </c>
      <c r="C2156" s="1">
        <v>2020</v>
      </c>
      <c r="D2156" s="1" t="s">
        <v>89</v>
      </c>
      <c r="E2156" s="1">
        <v>2010</v>
      </c>
      <c r="F2156" s="1">
        <v>175</v>
      </c>
      <c r="G2156" s="1" t="s">
        <v>5</v>
      </c>
      <c r="H2156" s="1">
        <v>2.86102390014143E-5</v>
      </c>
      <c r="I2156" s="1">
        <v>3.4618389191711403E-5</v>
      </c>
      <c r="J2156" s="1">
        <v>4.1198744162036701E-5</v>
      </c>
      <c r="K2156" s="1">
        <v>4.4898563541040902E-4</v>
      </c>
      <c r="L2156" s="1">
        <v>3.5409824208820502E-4</v>
      </c>
      <c r="M2156" s="1">
        <v>7.3372634741415393E-2</v>
      </c>
      <c r="N2156" s="1">
        <v>2.38322407723803E-5</v>
      </c>
      <c r="O2156" s="1">
        <v>2.19256615105898E-5</v>
      </c>
      <c r="P2156" s="1">
        <v>6.7750808767625796E-7</v>
      </c>
      <c r="Q2156" s="1">
        <v>5.9885758122280002E-7</v>
      </c>
      <c r="R2156" s="1">
        <v>2380.49432867109</v>
      </c>
      <c r="S2156" s="1">
        <v>685.944884053549</v>
      </c>
      <c r="T2156" s="1">
        <v>1.0285163895060401</v>
      </c>
      <c r="U2156" s="1">
        <v>105635.51214424599</v>
      </c>
      <c r="V2156" s="1">
        <f t="shared" si="133"/>
        <v>0.10851393553764715</v>
      </c>
      <c r="W2156" s="1">
        <f t="shared" si="134"/>
        <v>1.1099474791609762</v>
      </c>
      <c r="X2156" s="1">
        <f t="shared" si="135"/>
        <v>666.92654687105573</v>
      </c>
    </row>
    <row r="2157" spans="1:24" hidden="1" x14ac:dyDescent="0.3">
      <c r="A2157" s="18" t="str">
        <f t="shared" si="132"/>
        <v>ConstMin - Off-Highway Tractors_2010_300</v>
      </c>
      <c r="B2157" s="1" t="s">
        <v>40</v>
      </c>
      <c r="C2157" s="1">
        <v>2020</v>
      </c>
      <c r="D2157" s="1" t="s">
        <v>89</v>
      </c>
      <c r="E2157" s="1">
        <v>2010</v>
      </c>
      <c r="F2157" s="1">
        <v>300</v>
      </c>
      <c r="G2157" s="1" t="s">
        <v>5</v>
      </c>
      <c r="H2157" s="1">
        <v>7.7224701374952692E-6</v>
      </c>
      <c r="I2157" s="1">
        <v>9.3441888663692694E-6</v>
      </c>
      <c r="J2157" s="1">
        <v>1.11203569979931E-5</v>
      </c>
      <c r="K2157" s="1">
        <v>4.1286349727506101E-5</v>
      </c>
      <c r="L2157" s="1">
        <v>9.5525230712155805E-5</v>
      </c>
      <c r="M2157" s="1">
        <v>1.9804727275151899E-2</v>
      </c>
      <c r="N2157" s="1">
        <v>4.5483173536283298E-6</v>
      </c>
      <c r="O2157" s="1">
        <v>4.1844519653380598E-6</v>
      </c>
      <c r="P2157" s="1">
        <v>1.8287285103535001E-7</v>
      </c>
      <c r="Q2157" s="1">
        <v>1.6164352165590401E-7</v>
      </c>
      <c r="R2157" s="1">
        <v>642.54256543367296</v>
      </c>
      <c r="S2157" s="1">
        <v>143.30063413251801</v>
      </c>
      <c r="T2157" s="1">
        <v>0.28050446986528499</v>
      </c>
      <c r="U2157" s="1">
        <v>28182.458046062002</v>
      </c>
      <c r="V2157" s="1">
        <f t="shared" si="133"/>
        <v>0.1097871065642515</v>
      </c>
      <c r="W2157" s="1">
        <f t="shared" si="134"/>
        <v>1.1223487489123396</v>
      </c>
      <c r="X2157" s="1">
        <f t="shared" si="135"/>
        <v>510.86756015452994</v>
      </c>
    </row>
    <row r="2158" spans="1:24" hidden="1" x14ac:dyDescent="0.3">
      <c r="A2158" s="18" t="str">
        <f t="shared" si="132"/>
        <v>ConstMin - Off-Highway Tractors_2010_600</v>
      </c>
      <c r="B2158" s="1" t="s">
        <v>40</v>
      </c>
      <c r="C2158" s="1">
        <v>2020</v>
      </c>
      <c r="D2158" s="1" t="s">
        <v>89</v>
      </c>
      <c r="E2158" s="1">
        <v>2010</v>
      </c>
      <c r="F2158" s="1">
        <v>600</v>
      </c>
      <c r="G2158" s="1" t="s">
        <v>5</v>
      </c>
      <c r="H2158" s="1">
        <v>6.1851954938713894E-5</v>
      </c>
      <c r="I2158" s="1">
        <v>7.48408654758439E-5</v>
      </c>
      <c r="J2158" s="1">
        <v>8.9066815111748095E-5</v>
      </c>
      <c r="K2158" s="1">
        <v>3.1704580730661502E-4</v>
      </c>
      <c r="L2158" s="1">
        <v>7.6509486735741095E-4</v>
      </c>
      <c r="M2158" s="1">
        <v>0.15862296353191499</v>
      </c>
      <c r="N2158" s="1">
        <v>3.63575523028613E-5</v>
      </c>
      <c r="O2158" s="1">
        <v>3.3448948118632401E-5</v>
      </c>
      <c r="P2158" s="1">
        <v>1.46469240286649E-6</v>
      </c>
      <c r="Q2158" s="1">
        <v>1.2946593045471799E-6</v>
      </c>
      <c r="R2158" s="1">
        <v>5146.3473598228002</v>
      </c>
      <c r="S2158" s="1">
        <v>620.86512008070201</v>
      </c>
      <c r="T2158" s="1">
        <v>0.93501489955095196</v>
      </c>
      <c r="U2158" s="1">
        <v>229568.05623482299</v>
      </c>
      <c r="V2158" s="1">
        <f t="shared" si="133"/>
        <v>0.10794833416109022</v>
      </c>
      <c r="W2158" s="1">
        <f t="shared" si="134"/>
        <v>1.1035510597227165</v>
      </c>
      <c r="X2158" s="1">
        <f t="shared" si="135"/>
        <v>664.01628506548639</v>
      </c>
    </row>
    <row r="2159" spans="1:24" hidden="1" x14ac:dyDescent="0.3">
      <c r="A2159" s="18" t="str">
        <f t="shared" si="132"/>
        <v>ConstMin - Off-Highway Tractors_2010_9999</v>
      </c>
      <c r="B2159" s="1" t="s">
        <v>40</v>
      </c>
      <c r="C2159" s="1">
        <v>2020</v>
      </c>
      <c r="D2159" s="1" t="s">
        <v>89</v>
      </c>
      <c r="E2159" s="1">
        <v>2010</v>
      </c>
      <c r="F2159" s="1">
        <v>9999</v>
      </c>
      <c r="G2159" s="1" t="s">
        <v>5</v>
      </c>
      <c r="H2159" s="1">
        <v>2.8192339434592799E-5</v>
      </c>
      <c r="I2159" s="1">
        <v>3.4112730715857303E-5</v>
      </c>
      <c r="J2159" s="1">
        <v>4.0596968785813699E-5</v>
      </c>
      <c r="K2159" s="1">
        <v>1.4451059832723301E-4</v>
      </c>
      <c r="L2159" s="1">
        <v>5.8078887860022095E-4</v>
      </c>
      <c r="M2159" s="1">
        <v>7.2300906809555907E-2</v>
      </c>
      <c r="N2159" s="1">
        <v>1.6571900703039301E-5</v>
      </c>
      <c r="O2159" s="1">
        <v>1.5246148646796099E-5</v>
      </c>
      <c r="P2159" s="1">
        <v>6.6761196844621598E-7</v>
      </c>
      <c r="Q2159" s="1">
        <v>5.9011028191612796E-7</v>
      </c>
      <c r="R2159" s="1">
        <v>2345.7232962192602</v>
      </c>
      <c r="S2159" s="1">
        <v>52.147246773114503</v>
      </c>
      <c r="T2159" s="1">
        <v>9.3501489955095204E-2</v>
      </c>
      <c r="U2159" s="1">
        <v>104294.493546229</v>
      </c>
      <c r="V2159" s="1">
        <f t="shared" si="133"/>
        <v>0.10830380308596835</v>
      </c>
      <c r="W2159" s="1">
        <f t="shared" si="134"/>
        <v>1.8439345963352876</v>
      </c>
      <c r="X2159" s="1">
        <f t="shared" si="135"/>
        <v>557.71567702459731</v>
      </c>
    </row>
    <row r="2160" spans="1:24" hidden="1" x14ac:dyDescent="0.3">
      <c r="A2160" s="18" t="str">
        <f t="shared" si="132"/>
        <v>ConstMin - Off-Highway Tractors_2011_50</v>
      </c>
      <c r="B2160" s="1" t="s">
        <v>40</v>
      </c>
      <c r="C2160" s="1">
        <v>2020</v>
      </c>
      <c r="D2160" s="1" t="s">
        <v>89</v>
      </c>
      <c r="E2160" s="1">
        <v>2011</v>
      </c>
      <c r="F2160" s="1">
        <v>50</v>
      </c>
      <c r="G2160" s="1" t="s">
        <v>5</v>
      </c>
      <c r="H2160" s="1">
        <v>1.65574455492542E-5</v>
      </c>
      <c r="I2160" s="1">
        <v>2.00345091145975E-5</v>
      </c>
      <c r="J2160" s="1">
        <v>2.3842721590925999E-5</v>
      </c>
      <c r="K2160" s="1">
        <v>2.8371836523963598E-4</v>
      </c>
      <c r="L2160" s="1">
        <v>3.2019607894766402E-4</v>
      </c>
      <c r="M2160" s="1">
        <v>3.61584538506814E-2</v>
      </c>
      <c r="N2160" s="1">
        <v>1.2700427926480901E-5</v>
      </c>
      <c r="O2160" s="1">
        <v>1.16843936923624E-5</v>
      </c>
      <c r="P2160" s="1">
        <v>3.3380611403807501E-7</v>
      </c>
      <c r="Q2160" s="1">
        <v>2.9512043952202197E-7</v>
      </c>
      <c r="R2160" s="1">
        <v>1173.12121376605</v>
      </c>
      <c r="S2160" s="1">
        <v>1295.6504933248</v>
      </c>
      <c r="T2160" s="1">
        <v>1.8700297991018999</v>
      </c>
      <c r="U2160" s="1">
        <v>46643.4177596929</v>
      </c>
      <c r="V2160" s="1">
        <f t="shared" si="133"/>
        <v>0.14222532701321072</v>
      </c>
      <c r="W2160" s="1">
        <f t="shared" si="134"/>
        <v>2.2730775072246772</v>
      </c>
      <c r="X2160" s="1">
        <f t="shared" si="135"/>
        <v>692.85018556765715</v>
      </c>
    </row>
    <row r="2161" spans="1:24" hidden="1" x14ac:dyDescent="0.3">
      <c r="A2161" s="18" t="str">
        <f t="shared" si="132"/>
        <v>ConstMin - Off-Highway Tractors_2011_100</v>
      </c>
      <c r="B2161" s="1" t="s">
        <v>40</v>
      </c>
      <c r="C2161" s="1">
        <v>2020</v>
      </c>
      <c r="D2161" s="1" t="s">
        <v>89</v>
      </c>
      <c r="E2161" s="1">
        <v>2011</v>
      </c>
      <c r="F2161" s="1">
        <v>100</v>
      </c>
      <c r="G2161" s="1" t="s">
        <v>5</v>
      </c>
      <c r="H2161" s="1">
        <v>1.6916098773987401E-5</v>
      </c>
      <c r="I2161" s="1">
        <v>2.0468479516524701E-5</v>
      </c>
      <c r="J2161" s="1">
        <v>2.43591822345418E-5</v>
      </c>
      <c r="K2161" s="1">
        <v>3.1260023868063299E-4</v>
      </c>
      <c r="L2161" s="1">
        <v>2.5902255795403798E-4</v>
      </c>
      <c r="M2161" s="1">
        <v>4.5805481979818402E-2</v>
      </c>
      <c r="N2161" s="1">
        <v>1.91154004006206E-5</v>
      </c>
      <c r="O2161" s="1">
        <v>1.75861683685709E-5</v>
      </c>
      <c r="P2161" s="1">
        <v>4.2298691361059501E-7</v>
      </c>
      <c r="Q2161" s="1">
        <v>3.7385818625503402E-7</v>
      </c>
      <c r="R2161" s="1">
        <v>1486.10841711338</v>
      </c>
      <c r="S2161" s="1">
        <v>839.67496754068998</v>
      </c>
      <c r="T2161" s="1">
        <v>1.2155193694162301</v>
      </c>
      <c r="U2161" s="1">
        <v>65688.418614529393</v>
      </c>
      <c r="V2161" s="1">
        <f t="shared" si="133"/>
        <v>0.10317758930589667</v>
      </c>
      <c r="W2161" s="1">
        <f t="shared" si="134"/>
        <v>1.3056818941518615</v>
      </c>
      <c r="X2161" s="1">
        <f t="shared" si="135"/>
        <v>690.79521780385573</v>
      </c>
    </row>
    <row r="2162" spans="1:24" hidden="1" x14ac:dyDescent="0.3">
      <c r="A2162" s="18" t="str">
        <f t="shared" si="132"/>
        <v>ConstMin - Off-Highway Tractors_2011_175</v>
      </c>
      <c r="B2162" s="1" t="s">
        <v>40</v>
      </c>
      <c r="C2162" s="1">
        <v>2020</v>
      </c>
      <c r="D2162" s="1" t="s">
        <v>89</v>
      </c>
      <c r="E2162" s="1">
        <v>2011</v>
      </c>
      <c r="F2162" s="1">
        <v>175</v>
      </c>
      <c r="G2162" s="1" t="s">
        <v>5</v>
      </c>
      <c r="H2162" s="1">
        <v>1.7692311152764201E-5</v>
      </c>
      <c r="I2162" s="1">
        <v>2.1407696494844699E-5</v>
      </c>
      <c r="J2162" s="1">
        <v>2.54769280599805E-5</v>
      </c>
      <c r="K2162" s="1">
        <v>2.8923698376819501E-4</v>
      </c>
      <c r="L2162" s="1">
        <v>2.2953646032429801E-4</v>
      </c>
      <c r="M2162" s="1">
        <v>4.7907313058225702E-2</v>
      </c>
      <c r="N2162" s="1">
        <v>1.6104520295816498E-5</v>
      </c>
      <c r="O2162" s="1">
        <v>1.48161586721512E-5</v>
      </c>
      <c r="P2162" s="1">
        <v>4.4239609789072298E-7</v>
      </c>
      <c r="Q2162" s="1">
        <v>3.9101304896631398E-7</v>
      </c>
      <c r="R2162" s="1">
        <v>1554.30001169911</v>
      </c>
      <c r="S2162" s="1">
        <v>420.306808991303</v>
      </c>
      <c r="T2162" s="1">
        <v>0.65451042968566697</v>
      </c>
      <c r="U2162" s="1">
        <v>68269.834546158803</v>
      </c>
      <c r="V2162" s="1">
        <f t="shared" si="133"/>
        <v>0.10383163418132331</v>
      </c>
      <c r="W2162" s="1">
        <f t="shared" si="134"/>
        <v>1.1132980040803422</v>
      </c>
      <c r="X2162" s="1">
        <f t="shared" si="135"/>
        <v>642.16976525975019</v>
      </c>
    </row>
    <row r="2163" spans="1:24" hidden="1" x14ac:dyDescent="0.3">
      <c r="A2163" s="18" t="str">
        <f t="shared" si="132"/>
        <v>ConstMin - Off-Highway Tractors_2011_300</v>
      </c>
      <c r="B2163" s="1" t="s">
        <v>40</v>
      </c>
      <c r="C2163" s="1">
        <v>2020</v>
      </c>
      <c r="D2163" s="1" t="s">
        <v>89</v>
      </c>
      <c r="E2163" s="1">
        <v>2011</v>
      </c>
      <c r="F2163" s="1">
        <v>300</v>
      </c>
      <c r="G2163" s="1" t="s">
        <v>5</v>
      </c>
      <c r="H2163" s="1">
        <v>4.79688066870622E-6</v>
      </c>
      <c r="I2163" s="1">
        <v>5.8042256091345201E-6</v>
      </c>
      <c r="J2163" s="1">
        <v>6.9075081629369498E-6</v>
      </c>
      <c r="K2163" s="1">
        <v>3.7096201544550802E-5</v>
      </c>
      <c r="L2163" s="1">
        <v>4.7910120840362301E-5</v>
      </c>
      <c r="M2163" s="1">
        <v>1.80356709020628E-2</v>
      </c>
      <c r="N2163" s="1">
        <v>3.65590902490198E-7</v>
      </c>
      <c r="O2163" s="1">
        <v>3.3634363029098201E-7</v>
      </c>
      <c r="P2163" s="1">
        <v>1.66604815246884E-7</v>
      </c>
      <c r="Q2163" s="1">
        <v>1.47204721354285E-7</v>
      </c>
      <c r="R2163" s="1">
        <v>585.14747967616199</v>
      </c>
      <c r="S2163" s="1">
        <v>122.128851942634</v>
      </c>
      <c r="T2163" s="1">
        <v>0.18700297991018999</v>
      </c>
      <c r="U2163" s="1">
        <v>26013.4454637811</v>
      </c>
      <c r="V2163" s="1">
        <f t="shared" si="133"/>
        <v>7.3881381504083229E-2</v>
      </c>
      <c r="W2163" s="1">
        <f t="shared" si="134"/>
        <v>0.60984292377314098</v>
      </c>
      <c r="X2163" s="1">
        <f t="shared" si="135"/>
        <v>653.085057795804</v>
      </c>
    </row>
    <row r="2164" spans="1:24" hidden="1" x14ac:dyDescent="0.3">
      <c r="A2164" s="18" t="str">
        <f t="shared" si="132"/>
        <v>ConstMin - Off-Highway Tractors_2011_600</v>
      </c>
      <c r="B2164" s="1" t="s">
        <v>40</v>
      </c>
      <c r="C2164" s="1">
        <v>2020</v>
      </c>
      <c r="D2164" s="1" t="s">
        <v>89</v>
      </c>
      <c r="E2164" s="1">
        <v>2011</v>
      </c>
      <c r="F2164" s="1">
        <v>600</v>
      </c>
      <c r="G2164" s="1" t="s">
        <v>5</v>
      </c>
      <c r="H2164" s="1">
        <v>2.92641177288485E-5</v>
      </c>
      <c r="I2164" s="1">
        <v>3.5409582451906699E-5</v>
      </c>
      <c r="J2164" s="1">
        <v>4.2140329529541898E-5</v>
      </c>
      <c r="K2164" s="1">
        <v>2.1762515161556601E-4</v>
      </c>
      <c r="L2164" s="1">
        <v>2.9228315513920601E-4</v>
      </c>
      <c r="M2164" s="1">
        <v>0.110029419751875</v>
      </c>
      <c r="N2164" s="1">
        <v>2.2303442486833202E-6</v>
      </c>
      <c r="O2164" s="1">
        <v>2.0519167087886599E-6</v>
      </c>
      <c r="P2164" s="1">
        <v>1.0163986274215301E-6</v>
      </c>
      <c r="Q2164" s="1">
        <v>8.9804533267992005E-7</v>
      </c>
      <c r="R2164" s="1">
        <v>3569.78334810249</v>
      </c>
      <c r="S2164" s="1">
        <v>378.90189505345</v>
      </c>
      <c r="T2164" s="1">
        <v>0.74801191964076197</v>
      </c>
      <c r="U2164" s="1">
        <v>159554.159172446</v>
      </c>
      <c r="V2164" s="1">
        <f t="shared" si="133"/>
        <v>7.3485436237543597E-2</v>
      </c>
      <c r="W2164" s="1">
        <f t="shared" si="134"/>
        <v>0.60657465219936901</v>
      </c>
      <c r="X2164" s="1">
        <f t="shared" si="135"/>
        <v>506.54526365759028</v>
      </c>
    </row>
    <row r="2165" spans="1:24" hidden="1" x14ac:dyDescent="0.3">
      <c r="A2165" s="18" t="str">
        <f t="shared" si="132"/>
        <v>ConstMin - Off-Highway Tractors_2011_9999</v>
      </c>
      <c r="B2165" s="1" t="s">
        <v>40</v>
      </c>
      <c r="C2165" s="1">
        <v>2020</v>
      </c>
      <c r="D2165" s="1" t="s">
        <v>89</v>
      </c>
      <c r="E2165" s="1">
        <v>2011</v>
      </c>
      <c r="F2165" s="1">
        <v>9999</v>
      </c>
      <c r="G2165" s="1" t="s">
        <v>5</v>
      </c>
      <c r="H2165" s="1">
        <v>2.7328568424250899E-5</v>
      </c>
      <c r="I2165" s="1">
        <v>3.3067567793343599E-5</v>
      </c>
      <c r="J2165" s="1">
        <v>3.93531385309213E-5</v>
      </c>
      <c r="K2165" s="1">
        <v>1.4636404089648299E-4</v>
      </c>
      <c r="L2165" s="1">
        <v>3.4078229916058501E-4</v>
      </c>
      <c r="M2165" s="1">
        <v>7.4000410213742804E-2</v>
      </c>
      <c r="N2165" s="1">
        <v>9.2041067594400694E-6</v>
      </c>
      <c r="O2165" s="1">
        <v>8.4677782186848694E-6</v>
      </c>
      <c r="P2165" s="1">
        <v>6.8335063335912795E-7</v>
      </c>
      <c r="Q2165" s="1">
        <v>6.0398140023562395E-7</v>
      </c>
      <c r="R2165" s="1">
        <v>2400.8618124996401</v>
      </c>
      <c r="S2165" s="1">
        <v>53.294486202122997</v>
      </c>
      <c r="T2165" s="1">
        <v>9.3501489955095204E-2</v>
      </c>
      <c r="U2165" s="1">
        <v>106588.972404246</v>
      </c>
      <c r="V2165" s="1">
        <f t="shared" si="133"/>
        <v>0.10272557430896344</v>
      </c>
      <c r="W2165" s="1">
        <f t="shared" si="134"/>
        <v>1.0586523210408871</v>
      </c>
      <c r="X2165" s="1">
        <f t="shared" si="135"/>
        <v>569.98542191913816</v>
      </c>
    </row>
    <row r="2166" spans="1:24" hidden="1" x14ac:dyDescent="0.3">
      <c r="A2166" s="18" t="str">
        <f t="shared" si="132"/>
        <v>ConstMin - Off-Highway Tractors_2012_25</v>
      </c>
      <c r="B2166" s="1" t="s">
        <v>40</v>
      </c>
      <c r="C2166" s="1">
        <v>2020</v>
      </c>
      <c r="D2166" s="1" t="s">
        <v>89</v>
      </c>
      <c r="E2166" s="1">
        <v>2012</v>
      </c>
      <c r="F2166" s="1">
        <v>25</v>
      </c>
      <c r="G2166" s="1" t="s">
        <v>5</v>
      </c>
      <c r="H2166" s="1">
        <v>0</v>
      </c>
      <c r="I2166" s="1">
        <v>0</v>
      </c>
      <c r="J2166" s="1">
        <v>0</v>
      </c>
      <c r="K2166" s="1">
        <v>0</v>
      </c>
      <c r="L2166" s="1">
        <v>0</v>
      </c>
      <c r="M2166" s="1">
        <v>0</v>
      </c>
      <c r="N2166" s="1">
        <v>0</v>
      </c>
      <c r="O2166" s="1">
        <v>0</v>
      </c>
      <c r="P2166" s="1">
        <v>0</v>
      </c>
      <c r="Q2166" s="1">
        <v>0</v>
      </c>
      <c r="R2166" s="1">
        <v>0</v>
      </c>
      <c r="S2166" s="1">
        <v>0</v>
      </c>
      <c r="T2166" s="1">
        <v>0</v>
      </c>
      <c r="U2166" s="1">
        <v>0</v>
      </c>
      <c r="V2166" s="1">
        <f t="shared" si="133"/>
        <v>0</v>
      </c>
      <c r="W2166" s="1">
        <f t="shared" si="134"/>
        <v>0</v>
      </c>
      <c r="X2166" s="1" t="e">
        <f t="shared" si="135"/>
        <v>#DIV/0!</v>
      </c>
    </row>
    <row r="2167" spans="1:24" hidden="1" x14ac:dyDescent="0.3">
      <c r="A2167" s="18" t="str">
        <f t="shared" si="132"/>
        <v>ConstMin - Off-Highway Tractors_2012_50</v>
      </c>
      <c r="B2167" s="1" t="s">
        <v>40</v>
      </c>
      <c r="C2167" s="1">
        <v>2020</v>
      </c>
      <c r="D2167" s="1" t="s">
        <v>89</v>
      </c>
      <c r="E2167" s="1">
        <v>2012</v>
      </c>
      <c r="F2167" s="1">
        <v>50</v>
      </c>
      <c r="G2167" s="1" t="s">
        <v>5</v>
      </c>
      <c r="H2167" s="1">
        <v>2.3469978020223701E-5</v>
      </c>
      <c r="I2167" s="1">
        <v>2.83986734044707E-5</v>
      </c>
      <c r="J2167" s="1">
        <v>3.3796768349122201E-5</v>
      </c>
      <c r="K2167" s="1">
        <v>4.1476474250269602E-4</v>
      </c>
      <c r="L2167" s="1">
        <v>4.8064136716565597E-4</v>
      </c>
      <c r="M2167" s="1">
        <v>5.4896942111156602E-2</v>
      </c>
      <c r="N2167" s="1">
        <v>1.8690036635618901E-5</v>
      </c>
      <c r="O2167" s="1">
        <v>1.71948337047694E-5</v>
      </c>
      <c r="P2167" s="1">
        <v>5.0684535474777196E-7</v>
      </c>
      <c r="Q2167" s="1">
        <v>4.4806146167542101E-7</v>
      </c>
      <c r="R2167" s="1">
        <v>1781.0708286209299</v>
      </c>
      <c r="S2167" s="1">
        <v>1827.23952692993</v>
      </c>
      <c r="T2167" s="1">
        <v>2.7115432086977602</v>
      </c>
      <c r="U2167" s="1">
        <v>71388.358069366004</v>
      </c>
      <c r="V2167" s="1">
        <f t="shared" si="133"/>
        <v>0.13172228642893746</v>
      </c>
      <c r="W2167" s="1">
        <f t="shared" si="134"/>
        <v>2.2293710320082694</v>
      </c>
      <c r="X2167" s="1">
        <f t="shared" si="135"/>
        <v>673.87439044627138</v>
      </c>
    </row>
    <row r="2168" spans="1:24" hidden="1" x14ac:dyDescent="0.3">
      <c r="A2168" s="18" t="str">
        <f t="shared" si="132"/>
        <v>ConstMin - Off-Highway Tractors_2012_75</v>
      </c>
      <c r="B2168" s="1" t="s">
        <v>40</v>
      </c>
      <c r="C2168" s="1">
        <v>2020</v>
      </c>
      <c r="D2168" s="1" t="s">
        <v>89</v>
      </c>
      <c r="E2168" s="1">
        <v>2012</v>
      </c>
      <c r="F2168" s="1">
        <v>75</v>
      </c>
      <c r="G2168" s="1" t="s">
        <v>5</v>
      </c>
      <c r="H2168" s="1">
        <v>1.58558137421724E-5</v>
      </c>
      <c r="I2168" s="1">
        <v>1.9185534628028599E-5</v>
      </c>
      <c r="J2168" s="1">
        <v>2.2832371788728301E-5</v>
      </c>
      <c r="K2168" s="1">
        <v>3.3506067485843501E-4</v>
      </c>
      <c r="L2168" s="1">
        <v>2.4493533979893102E-4</v>
      </c>
      <c r="M2168" s="1">
        <v>4.9789763919115201E-2</v>
      </c>
      <c r="N2168" s="1">
        <v>7.7704200518542498E-6</v>
      </c>
      <c r="O2168" s="1">
        <v>7.1487864477059102E-6</v>
      </c>
      <c r="P2168" s="1">
        <v>4.5985538455942198E-7</v>
      </c>
      <c r="Q2168" s="1">
        <v>4.0637735983365599E-7</v>
      </c>
      <c r="R2168" s="1">
        <v>1615.3740567315999</v>
      </c>
      <c r="S2168" s="1">
        <v>975.98787060561199</v>
      </c>
      <c r="T2168" s="1">
        <v>1.4960238392815199</v>
      </c>
      <c r="U2168" s="1">
        <v>71552.110763773904</v>
      </c>
      <c r="V2168" s="1">
        <f t="shared" si="133"/>
        <v>8.878509356312192E-2</v>
      </c>
      <c r="W2168" s="1">
        <f t="shared" si="134"/>
        <v>1.1334897610407488</v>
      </c>
      <c r="X2168" s="1">
        <f t="shared" si="135"/>
        <v>652.38791319952475</v>
      </c>
    </row>
    <row r="2169" spans="1:24" hidden="1" x14ac:dyDescent="0.3">
      <c r="A2169" s="18" t="str">
        <f t="shared" si="132"/>
        <v>ConstMin - Off-Highway Tractors_2012_175</v>
      </c>
      <c r="B2169" s="1" t="s">
        <v>40</v>
      </c>
      <c r="C2169" s="1">
        <v>2020</v>
      </c>
      <c r="D2169" s="1" t="s">
        <v>89</v>
      </c>
      <c r="E2169" s="1">
        <v>2012</v>
      </c>
      <c r="F2169" s="1">
        <v>175</v>
      </c>
      <c r="G2169" s="1" t="s">
        <v>5</v>
      </c>
      <c r="H2169" s="1">
        <v>2.9591138686326598E-5</v>
      </c>
      <c r="I2169" s="1">
        <v>3.5805277810455203E-5</v>
      </c>
      <c r="J2169" s="1">
        <v>4.2611239708310299E-5</v>
      </c>
      <c r="K2169" s="1">
        <v>5.7462637902040204E-4</v>
      </c>
      <c r="L2169" s="1">
        <v>4.2436321680321002E-4</v>
      </c>
      <c r="M2169" s="1">
        <v>9.6516135145837498E-2</v>
      </c>
      <c r="N2169" s="1">
        <v>2.0412226643373801E-6</v>
      </c>
      <c r="O2169" s="1">
        <v>1.87792485119039E-6</v>
      </c>
      <c r="P2169" s="1">
        <v>8.9145179915623196E-7</v>
      </c>
      <c r="Q2169" s="1">
        <v>7.8775172032610905E-7</v>
      </c>
      <c r="R2169" s="1">
        <v>3131.3597112825501</v>
      </c>
      <c r="S2169" s="1">
        <v>895.99399405565396</v>
      </c>
      <c r="T2169" s="1">
        <v>1.3090208593713299</v>
      </c>
      <c r="U2169" s="1">
        <v>138431.07208159799</v>
      </c>
      <c r="V2169" s="1">
        <f t="shared" si="133"/>
        <v>8.5645010334204963E-2</v>
      </c>
      <c r="W2169" s="1">
        <f t="shared" si="134"/>
        <v>1.0150624240640498</v>
      </c>
      <c r="X2169" s="1">
        <f t="shared" si="135"/>
        <v>684.47648304547556</v>
      </c>
    </row>
    <row r="2170" spans="1:24" hidden="1" x14ac:dyDescent="0.3">
      <c r="A2170" s="18" t="str">
        <f t="shared" si="132"/>
        <v>ConstMin - Off-Highway Tractors_2012_300</v>
      </c>
      <c r="B2170" s="1" t="s">
        <v>40</v>
      </c>
      <c r="C2170" s="1">
        <v>2020</v>
      </c>
      <c r="D2170" s="1" t="s">
        <v>89</v>
      </c>
      <c r="E2170" s="1">
        <v>2012</v>
      </c>
      <c r="F2170" s="1">
        <v>300</v>
      </c>
      <c r="G2170" s="1" t="s">
        <v>5</v>
      </c>
      <c r="H2170" s="1">
        <v>1.5941561790650399E-5</v>
      </c>
      <c r="I2170" s="1">
        <v>1.92892897666871E-5</v>
      </c>
      <c r="J2170" s="1">
        <v>2.2955848978536699E-5</v>
      </c>
      <c r="K2170" s="1">
        <v>1.2907420079160599E-4</v>
      </c>
      <c r="L2170" s="1">
        <v>1.67804841838238E-4</v>
      </c>
      <c r="M2170" s="1">
        <v>6.3635950264439106E-2</v>
      </c>
      <c r="N2170" s="1">
        <v>1.2660809447011101E-6</v>
      </c>
      <c r="O2170" s="1">
        <v>1.1647944691250199E-6</v>
      </c>
      <c r="P2170" s="1">
        <v>5.8786767142553099E-7</v>
      </c>
      <c r="Q2170" s="1">
        <v>5.1938807143129296E-7</v>
      </c>
      <c r="R2170" s="1">
        <v>2064.5983238569302</v>
      </c>
      <c r="S2170" s="1">
        <v>400.28226623042701</v>
      </c>
      <c r="T2170" s="1">
        <v>0.65451042968566697</v>
      </c>
      <c r="U2170" s="1">
        <v>91836.188509437998</v>
      </c>
      <c r="V2170" s="1">
        <f t="shared" si="133"/>
        <v>6.9549015547308898E-2</v>
      </c>
      <c r="W2170" s="1">
        <f t="shared" si="134"/>
        <v>0.60503324358145827</v>
      </c>
      <c r="X2170" s="1">
        <f t="shared" si="135"/>
        <v>611.5750766915437</v>
      </c>
    </row>
    <row r="2171" spans="1:24" hidden="1" x14ac:dyDescent="0.3">
      <c r="A2171" s="18" t="str">
        <f t="shared" si="132"/>
        <v>ConstMin - Off-Highway Tractors_2012_600</v>
      </c>
      <c r="B2171" s="1" t="s">
        <v>40</v>
      </c>
      <c r="C2171" s="1">
        <v>2020</v>
      </c>
      <c r="D2171" s="1" t="s">
        <v>89</v>
      </c>
      <c r="E2171" s="1">
        <v>2012</v>
      </c>
      <c r="F2171" s="1">
        <v>600</v>
      </c>
      <c r="G2171" s="1" t="s">
        <v>5</v>
      </c>
      <c r="H2171" s="1">
        <v>3.84298074304119E-5</v>
      </c>
      <c r="I2171" s="1">
        <v>4.6500066990798398E-5</v>
      </c>
      <c r="J2171" s="1">
        <v>5.5338922699793203E-5</v>
      </c>
      <c r="K2171" s="1">
        <v>3.00142393930792E-4</v>
      </c>
      <c r="L2171" s="1">
        <v>4.0452170511400698E-4</v>
      </c>
      <c r="M2171" s="1">
        <v>0.15340512720327801</v>
      </c>
      <c r="N2171" s="1">
        <v>3.0521003860935E-6</v>
      </c>
      <c r="O2171" s="1">
        <v>2.80793235520602E-6</v>
      </c>
      <c r="P2171" s="1">
        <v>1.4171535828250799E-6</v>
      </c>
      <c r="Q2171" s="1">
        <v>1.25207202587038E-6</v>
      </c>
      <c r="R2171" s="1">
        <v>4977.0604065598</v>
      </c>
      <c r="S2171" s="1">
        <v>618.36205223559205</v>
      </c>
      <c r="T2171" s="1">
        <v>1.3090208593713299</v>
      </c>
      <c r="U2171" s="1">
        <v>221152.77111025801</v>
      </c>
      <c r="V2171" s="1">
        <f t="shared" si="133"/>
        <v>6.962252882705014E-2</v>
      </c>
      <c r="W2171" s="1">
        <f t="shared" si="134"/>
        <v>0.60567276346162224</v>
      </c>
      <c r="X2171" s="1">
        <f t="shared" si="135"/>
        <v>472.38517843983516</v>
      </c>
    </row>
    <row r="2172" spans="1:24" hidden="1" x14ac:dyDescent="0.3">
      <c r="A2172" s="18" t="str">
        <f t="shared" si="132"/>
        <v>ConstMin - Off-Highway Tractors_2013_50</v>
      </c>
      <c r="B2172" s="1" t="s">
        <v>40</v>
      </c>
      <c r="C2172" s="1">
        <v>2020</v>
      </c>
      <c r="D2172" s="1" t="s">
        <v>89</v>
      </c>
      <c r="E2172" s="1">
        <v>2013</v>
      </c>
      <c r="F2172" s="1">
        <v>50</v>
      </c>
      <c r="G2172" s="1" t="s">
        <v>5</v>
      </c>
      <c r="H2172" s="1">
        <v>2.4991840677672199E-5</v>
      </c>
      <c r="I2172" s="1">
        <v>3.0240127219983299E-5</v>
      </c>
      <c r="J2172" s="1">
        <v>3.5988250575847901E-5</v>
      </c>
      <c r="K2172" s="1">
        <v>4.5750930041032399E-4</v>
      </c>
      <c r="L2172" s="1">
        <v>3.2932777530831503E-4</v>
      </c>
      <c r="M2172" s="1">
        <v>6.3039939269880593E-2</v>
      </c>
      <c r="N2172" s="1">
        <v>1.5276915330794399E-6</v>
      </c>
      <c r="O2172" s="1">
        <v>1.4054762104330799E-6</v>
      </c>
      <c r="P2172" s="1">
        <v>5.8208574584285196E-7</v>
      </c>
      <c r="Q2172" s="1">
        <v>5.1452350981589798E-7</v>
      </c>
      <c r="R2172" s="1">
        <v>2045.26140352726</v>
      </c>
      <c r="S2172" s="1">
        <v>2150.9696348974198</v>
      </c>
      <c r="T2172" s="1">
        <v>3.1790506584732401</v>
      </c>
      <c r="U2172" s="1">
        <v>81547.054687729003</v>
      </c>
      <c r="V2172" s="1">
        <f t="shared" si="133"/>
        <v>0.12279026446703521</v>
      </c>
      <c r="W2172" s="1">
        <f t="shared" si="134"/>
        <v>1.337237913461089</v>
      </c>
      <c r="X2172" s="1">
        <f t="shared" si="135"/>
        <v>676.60753664442609</v>
      </c>
    </row>
    <row r="2173" spans="1:24" hidden="1" x14ac:dyDescent="0.3">
      <c r="A2173" s="18" t="str">
        <f t="shared" si="132"/>
        <v>ConstMin - Off-Highway Tractors_2013_75</v>
      </c>
      <c r="B2173" s="1" t="s">
        <v>40</v>
      </c>
      <c r="C2173" s="1">
        <v>2020</v>
      </c>
      <c r="D2173" s="1" t="s">
        <v>89</v>
      </c>
      <c r="E2173" s="1">
        <v>2013</v>
      </c>
      <c r="F2173" s="1">
        <v>75</v>
      </c>
      <c r="G2173" s="1" t="s">
        <v>5</v>
      </c>
      <c r="H2173" s="1">
        <v>2.5845381457567801E-5</v>
      </c>
      <c r="I2173" s="1">
        <v>3.1272911563656997E-5</v>
      </c>
      <c r="J2173" s="1">
        <v>3.7217349298897599E-5</v>
      </c>
      <c r="K2173" s="1">
        <v>5.7425560130503297E-4</v>
      </c>
      <c r="L2173" s="1">
        <v>4.22613776632286E-4</v>
      </c>
      <c r="M2173" s="1">
        <v>8.6584415116586905E-2</v>
      </c>
      <c r="N2173" s="1">
        <v>1.31321547819679E-5</v>
      </c>
      <c r="O2173" s="1">
        <v>1.2081582399410501E-5</v>
      </c>
      <c r="P2173" s="1">
        <v>7.9974049490402003E-7</v>
      </c>
      <c r="Q2173" s="1">
        <v>7.0669035657570903E-7</v>
      </c>
      <c r="R2173" s="1">
        <v>2809.1359927681201</v>
      </c>
      <c r="S2173" s="1">
        <v>1880.2211296514099</v>
      </c>
      <c r="T2173" s="1">
        <v>2.8050446986528499</v>
      </c>
      <c r="U2173" s="1">
        <v>125034.705121819</v>
      </c>
      <c r="V2173" s="1">
        <f t="shared" si="133"/>
        <v>8.2818306030886801E-2</v>
      </c>
      <c r="W2173" s="1">
        <f t="shared" si="134"/>
        <v>1.1191844742296404</v>
      </c>
      <c r="X2173" s="1">
        <f t="shared" si="135"/>
        <v>670.29988169329511</v>
      </c>
    </row>
    <row r="2174" spans="1:24" hidden="1" x14ac:dyDescent="0.3">
      <c r="A2174" s="18" t="str">
        <f t="shared" si="132"/>
        <v>ConstMin - Off-Highway Tractors_2013_175</v>
      </c>
      <c r="B2174" s="1" t="s">
        <v>40</v>
      </c>
      <c r="C2174" s="1">
        <v>2020</v>
      </c>
      <c r="D2174" s="1" t="s">
        <v>89</v>
      </c>
      <c r="E2174" s="1">
        <v>2013</v>
      </c>
      <c r="F2174" s="1">
        <v>175</v>
      </c>
      <c r="G2174" s="1" t="s">
        <v>5</v>
      </c>
      <c r="H2174" s="1">
        <v>3.4632604471995702E-5</v>
      </c>
      <c r="I2174" s="1">
        <v>4.19054514111148E-5</v>
      </c>
      <c r="J2174" s="1">
        <v>4.9870950439673797E-5</v>
      </c>
      <c r="K2174" s="1">
        <v>7.0601814345536097E-4</v>
      </c>
      <c r="L2174" s="1">
        <v>5.25067077718414E-4</v>
      </c>
      <c r="M2174" s="1">
        <v>0.120316409364884</v>
      </c>
      <c r="N2174" s="1">
        <v>2.4830768526214701E-6</v>
      </c>
      <c r="O2174" s="1">
        <v>2.28443070441175E-6</v>
      </c>
      <c r="P2174" s="1">
        <v>1.11134589327402E-6</v>
      </c>
      <c r="Q2174" s="1">
        <v>9.8200635901380597E-7</v>
      </c>
      <c r="R2174" s="1">
        <v>3903.5333970024499</v>
      </c>
      <c r="S2174" s="1">
        <v>1081.0124256066599</v>
      </c>
      <c r="T2174" s="1">
        <v>1.4960238392815199</v>
      </c>
      <c r="U2174" s="1">
        <v>173637.62086307001</v>
      </c>
      <c r="V2174" s="1">
        <f t="shared" si="133"/>
        <v>7.9912606707668712E-2</v>
      </c>
      <c r="W2174" s="1">
        <f t="shared" si="134"/>
        <v>1.0012892705822853</v>
      </c>
      <c r="X2174" s="1">
        <f t="shared" si="135"/>
        <v>722.59037404499293</v>
      </c>
    </row>
    <row r="2175" spans="1:24" hidden="1" x14ac:dyDescent="0.3">
      <c r="A2175" s="18" t="str">
        <f t="shared" si="132"/>
        <v>ConstMin - Off-Highway Tractors_2013_300</v>
      </c>
      <c r="B2175" s="1" t="s">
        <v>40</v>
      </c>
      <c r="C2175" s="1">
        <v>2020</v>
      </c>
      <c r="D2175" s="1" t="s">
        <v>89</v>
      </c>
      <c r="E2175" s="1">
        <v>2013</v>
      </c>
      <c r="F2175" s="1">
        <v>300</v>
      </c>
      <c r="G2175" s="1" t="s">
        <v>5</v>
      </c>
      <c r="H2175" s="1">
        <v>2.3116983723148601E-5</v>
      </c>
      <c r="I2175" s="1">
        <v>2.79715503050098E-5</v>
      </c>
      <c r="J2175" s="1">
        <v>3.3288456561333997E-5</v>
      </c>
      <c r="K2175" s="1">
        <v>1.9690743744743699E-4</v>
      </c>
      <c r="L2175" s="1">
        <v>2.5776533906842202E-4</v>
      </c>
      <c r="M2175" s="1">
        <v>9.8494817325951903E-2</v>
      </c>
      <c r="N2175" s="1">
        <v>1.9218635688091601E-6</v>
      </c>
      <c r="O2175" s="1">
        <v>1.76811448330443E-6</v>
      </c>
      <c r="P2175" s="1">
        <v>9.0993992182039295E-7</v>
      </c>
      <c r="Q2175" s="1">
        <v>8.0390145828451798E-7</v>
      </c>
      <c r="R2175" s="1">
        <v>3195.5558754874301</v>
      </c>
      <c r="S2175" s="1">
        <v>661.95715053791605</v>
      </c>
      <c r="T2175" s="1">
        <v>1.0285163895060401</v>
      </c>
      <c r="U2175" s="1">
        <v>143403.989975623</v>
      </c>
      <c r="V2175" s="1">
        <f t="shared" si="133"/>
        <v>6.4586820159143923E-2</v>
      </c>
      <c r="W2175" s="1">
        <f t="shared" si="134"/>
        <v>0.59518487234835793</v>
      </c>
      <c r="X2175" s="1">
        <f t="shared" si="135"/>
        <v>643.60389128639031</v>
      </c>
    </row>
    <row r="2176" spans="1:24" hidden="1" x14ac:dyDescent="0.3">
      <c r="A2176" s="18" t="str">
        <f t="shared" si="132"/>
        <v>ConstMin - Off-Highway Tractors_2013_600</v>
      </c>
      <c r="B2176" s="1" t="s">
        <v>40</v>
      </c>
      <c r="C2176" s="1">
        <v>2020</v>
      </c>
      <c r="D2176" s="1" t="s">
        <v>89</v>
      </c>
      <c r="E2176" s="1">
        <v>2013</v>
      </c>
      <c r="F2176" s="1">
        <v>600</v>
      </c>
      <c r="G2176" s="1" t="s">
        <v>5</v>
      </c>
      <c r="H2176" s="1">
        <v>6.2151681380665495E-5</v>
      </c>
      <c r="I2176" s="1">
        <v>7.5203534470605202E-5</v>
      </c>
      <c r="J2176" s="1">
        <v>8.9498421188158301E-5</v>
      </c>
      <c r="K2176" s="1">
        <v>5.1232791812145899E-4</v>
      </c>
      <c r="L2176" s="1">
        <v>6.9302074252521495E-4</v>
      </c>
      <c r="M2176" s="1">
        <v>0.26481043450142699</v>
      </c>
      <c r="N2176" s="1">
        <v>5.1670690958754004E-6</v>
      </c>
      <c r="O2176" s="1">
        <v>4.7537035682053701E-6</v>
      </c>
      <c r="P2176" s="1">
        <v>2.44643924024989E-6</v>
      </c>
      <c r="Q2176" s="1">
        <v>2.1613471677414199E-6</v>
      </c>
      <c r="R2176" s="1">
        <v>8591.4829108318299</v>
      </c>
      <c r="S2176" s="1">
        <v>999.45413165351295</v>
      </c>
      <c r="T2176" s="1">
        <v>1.6830268191917099</v>
      </c>
      <c r="U2176" s="1">
        <v>389628.59066764603</v>
      </c>
      <c r="V2176" s="1">
        <f t="shared" si="133"/>
        <v>6.3911062181925465E-2</v>
      </c>
      <c r="W2176" s="1">
        <f t="shared" si="134"/>
        <v>0.58895758132492371</v>
      </c>
      <c r="X2176" s="1">
        <f t="shared" si="135"/>
        <v>593.84325921408106</v>
      </c>
    </row>
    <row r="2177" spans="1:24" hidden="1" x14ac:dyDescent="0.3">
      <c r="A2177" s="18" t="str">
        <f t="shared" si="132"/>
        <v>ConstMin - Off-Highway Tractors_2013_9999</v>
      </c>
      <c r="B2177" s="1" t="s">
        <v>40</v>
      </c>
      <c r="C2177" s="1">
        <v>2020</v>
      </c>
      <c r="D2177" s="1" t="s">
        <v>89</v>
      </c>
      <c r="E2177" s="1">
        <v>2013</v>
      </c>
      <c r="F2177" s="1">
        <v>9999</v>
      </c>
      <c r="G2177" s="1" t="s">
        <v>5</v>
      </c>
      <c r="H2177" s="1">
        <v>7.1371851356475398E-6</v>
      </c>
      <c r="I2177" s="1">
        <v>8.6359940141335293E-6</v>
      </c>
      <c r="J2177" s="1">
        <v>1.0277546595332399E-5</v>
      </c>
      <c r="K2177" s="1">
        <v>5.8833150134716099E-5</v>
      </c>
      <c r="L2177" s="1">
        <v>1.3798790144709799E-4</v>
      </c>
      <c r="M2177" s="1">
        <v>3.0409492630008101E-2</v>
      </c>
      <c r="N2177" s="1">
        <v>3.6286159991374599E-6</v>
      </c>
      <c r="O2177" s="1">
        <v>3.33832671920646E-6</v>
      </c>
      <c r="P2177" s="1">
        <v>2.8093672436363299E-7</v>
      </c>
      <c r="Q2177" s="1">
        <v>2.4819819087592298E-7</v>
      </c>
      <c r="R2177" s="1">
        <v>986.602498310437</v>
      </c>
      <c r="S2177" s="1">
        <v>43.803687289416203</v>
      </c>
      <c r="T2177" s="1">
        <v>9.3501489955095204E-2</v>
      </c>
      <c r="U2177" s="1">
        <v>43803.687289416201</v>
      </c>
      <c r="V2177" s="1">
        <f t="shared" si="133"/>
        <v>6.5281520831692058E-2</v>
      </c>
      <c r="W2177" s="1">
        <f t="shared" si="134"/>
        <v>1.0430831758449288</v>
      </c>
      <c r="X2177" s="1">
        <f t="shared" si="135"/>
        <v>468.48116870066195</v>
      </c>
    </row>
    <row r="2178" spans="1:24" hidden="1" x14ac:dyDescent="0.3">
      <c r="A2178" s="18" t="str">
        <f t="shared" si="132"/>
        <v>ConstMin - Off-Highway Tractors_2014_50</v>
      </c>
      <c r="B2178" s="1" t="s">
        <v>40</v>
      </c>
      <c r="C2178" s="1">
        <v>2020</v>
      </c>
      <c r="D2178" s="1" t="s">
        <v>89</v>
      </c>
      <c r="E2178" s="1">
        <v>2014</v>
      </c>
      <c r="F2178" s="1">
        <v>50</v>
      </c>
      <c r="G2178" s="1" t="s">
        <v>5</v>
      </c>
      <c r="H2178" s="1">
        <v>2.2508161812369898E-5</v>
      </c>
      <c r="I2178" s="1">
        <v>2.7234875792967601E-5</v>
      </c>
      <c r="J2178" s="1">
        <v>3.2411753009812699E-5</v>
      </c>
      <c r="K2178" s="1">
        <v>4.2915361163309702E-4</v>
      </c>
      <c r="L2178" s="1">
        <v>3.1857439684430001E-4</v>
      </c>
      <c r="M2178" s="1">
        <v>6.1723133428314002E-2</v>
      </c>
      <c r="N2178" s="1">
        <v>1.42614228197154E-6</v>
      </c>
      <c r="O2178" s="1">
        <v>1.3120508994138101E-6</v>
      </c>
      <c r="P2178" s="1">
        <v>5.6998573317847097E-7</v>
      </c>
      <c r="Q2178" s="1">
        <v>5.0377591755619798E-7</v>
      </c>
      <c r="R2178" s="1">
        <v>2002.53908820006</v>
      </c>
      <c r="S2178" s="1">
        <v>1973.6689958688401</v>
      </c>
      <c r="T2178" s="1">
        <v>2.8050446986528499</v>
      </c>
      <c r="U2178" s="1">
        <v>79999.383299216905</v>
      </c>
      <c r="V2178" s="1">
        <f t="shared" si="133"/>
        <v>0.11272684718467539</v>
      </c>
      <c r="W2178" s="1">
        <f t="shared" si="134"/>
        <v>1.3185992703991127</v>
      </c>
      <c r="X2178" s="1">
        <f t="shared" si="135"/>
        <v>703.61409813423427</v>
      </c>
    </row>
    <row r="2179" spans="1:24" hidden="1" x14ac:dyDescent="0.3">
      <c r="A2179" s="18" t="str">
        <f t="shared" si="132"/>
        <v>ConstMin - Off-Highway Tractors_2014_75</v>
      </c>
      <c r="B2179" s="1" t="s">
        <v>40</v>
      </c>
      <c r="C2179" s="1">
        <v>2020</v>
      </c>
      <c r="D2179" s="1" t="s">
        <v>89</v>
      </c>
      <c r="E2179" s="1">
        <v>2014</v>
      </c>
      <c r="F2179" s="1">
        <v>75</v>
      </c>
      <c r="G2179" s="1" t="s">
        <v>5</v>
      </c>
      <c r="H2179" s="1">
        <v>2.33609628324995E-5</v>
      </c>
      <c r="I2179" s="1">
        <v>2.8266765027324401E-5</v>
      </c>
      <c r="J2179" s="1">
        <v>3.3639786478799303E-5</v>
      </c>
      <c r="K2179" s="1">
        <v>5.4879059926345901E-4</v>
      </c>
      <c r="L2179" s="1">
        <v>4.0671428104315503E-4</v>
      </c>
      <c r="M2179" s="1">
        <v>8.4003488808091303E-2</v>
      </c>
      <c r="N2179" s="1">
        <v>2.0507992014605198E-6</v>
      </c>
      <c r="O2179" s="1">
        <v>1.88673526534368E-6</v>
      </c>
      <c r="P2179" s="1">
        <v>7.7595308381813602E-7</v>
      </c>
      <c r="Q2179" s="1">
        <v>6.8562518300156799E-7</v>
      </c>
      <c r="R2179" s="1">
        <v>2725.4006810712599</v>
      </c>
      <c r="S2179" s="1">
        <v>1742.86528165103</v>
      </c>
      <c r="T2179" s="1">
        <v>2.6180417187426599</v>
      </c>
      <c r="U2179" s="1">
        <v>120568.930377073</v>
      </c>
      <c r="V2179" s="1">
        <f t="shared" si="133"/>
        <v>7.7629949089215528E-2</v>
      </c>
      <c r="W2179" s="1">
        <f t="shared" si="134"/>
        <v>1.1169728442825491</v>
      </c>
      <c r="X2179" s="1">
        <f t="shared" si="135"/>
        <v>665.71333419700363</v>
      </c>
    </row>
    <row r="2180" spans="1:24" hidden="1" x14ac:dyDescent="0.3">
      <c r="A2180" s="18" t="str">
        <f t="shared" si="132"/>
        <v>ConstMin - Off-Highway Tractors_2014_175</v>
      </c>
      <c r="B2180" s="1" t="s">
        <v>40</v>
      </c>
      <c r="C2180" s="1">
        <v>2020</v>
      </c>
      <c r="D2180" s="1" t="s">
        <v>89</v>
      </c>
      <c r="E2180" s="1">
        <v>2014</v>
      </c>
      <c r="F2180" s="1">
        <v>175</v>
      </c>
      <c r="G2180" s="1" t="s">
        <v>5</v>
      </c>
      <c r="H2180" s="1">
        <v>2.8508267823784399E-5</v>
      </c>
      <c r="I2180" s="1">
        <v>3.44950040667791E-5</v>
      </c>
      <c r="J2180" s="1">
        <v>4.1051905666249499E-5</v>
      </c>
      <c r="K2180" s="1">
        <v>6.1333404923101E-4</v>
      </c>
      <c r="L2180" s="1">
        <v>4.59495846148513E-4</v>
      </c>
      <c r="M2180" s="1">
        <v>0.106105469318791</v>
      </c>
      <c r="N2180" s="1">
        <v>2.1343406808275599E-6</v>
      </c>
      <c r="O2180" s="1">
        <v>1.9635934263613601E-6</v>
      </c>
      <c r="P2180" s="1">
        <v>9.8014243521510193E-7</v>
      </c>
      <c r="Q2180" s="1">
        <v>8.6601857674459595E-7</v>
      </c>
      <c r="R2180" s="1">
        <v>3442.4750977600702</v>
      </c>
      <c r="S2180" s="1">
        <v>983.80995762157897</v>
      </c>
      <c r="T2180" s="1">
        <v>1.3090208593713299</v>
      </c>
      <c r="U2180" s="1">
        <v>153052.72054998501</v>
      </c>
      <c r="V2180" s="1">
        <f t="shared" si="133"/>
        <v>7.4628334157385845E-2</v>
      </c>
      <c r="W2180" s="1">
        <f t="shared" si="134"/>
        <v>0.9940978549797248</v>
      </c>
      <c r="X2180" s="1">
        <f t="shared" si="135"/>
        <v>751.56171162472026</v>
      </c>
    </row>
    <row r="2181" spans="1:24" hidden="1" x14ac:dyDescent="0.3">
      <c r="A2181" s="18" t="str">
        <f t="shared" si="132"/>
        <v>ConstMin - Off-Highway Tractors_2014_300</v>
      </c>
      <c r="B2181" s="1" t="s">
        <v>40</v>
      </c>
      <c r="C2181" s="1">
        <v>2020</v>
      </c>
      <c r="D2181" s="1" t="s">
        <v>89</v>
      </c>
      <c r="E2181" s="1">
        <v>2014</v>
      </c>
      <c r="F2181" s="1">
        <v>300</v>
      </c>
      <c r="G2181" s="1" t="s">
        <v>5</v>
      </c>
      <c r="H2181" s="1">
        <v>3.6057701745940601E-6</v>
      </c>
      <c r="I2181" s="1">
        <v>4.3629819112588098E-6</v>
      </c>
      <c r="J2181" s="1">
        <v>5.1923090514154402E-6</v>
      </c>
      <c r="K2181" s="1">
        <v>4.8347705312437703E-5</v>
      </c>
      <c r="L2181" s="1">
        <v>1.27159744586635E-5</v>
      </c>
      <c r="M2181" s="1">
        <v>2.45500289764564E-2</v>
      </c>
      <c r="N2181" s="1">
        <v>4.6940564709104101E-7</v>
      </c>
      <c r="O2181" s="1">
        <v>4.31853195323758E-7</v>
      </c>
      <c r="P2181" s="1">
        <v>2.2686901953373101E-7</v>
      </c>
      <c r="Q2181" s="1">
        <v>2.00374036227593E-7</v>
      </c>
      <c r="R2181" s="1">
        <v>796.49865311676103</v>
      </c>
      <c r="S2181" s="1">
        <v>172.398797831916</v>
      </c>
      <c r="T2181" s="1">
        <v>0.28050446986528499</v>
      </c>
      <c r="U2181" s="1">
        <v>35629.084885262797</v>
      </c>
      <c r="V2181" s="1">
        <f t="shared" si="133"/>
        <v>4.054780462621202E-2</v>
      </c>
      <c r="W2181" s="1">
        <f t="shared" si="134"/>
        <v>0.1181771683836817</v>
      </c>
      <c r="X2181" s="1">
        <f t="shared" si="135"/>
        <v>614.60267608110564</v>
      </c>
    </row>
    <row r="2182" spans="1:24" hidden="1" x14ac:dyDescent="0.3">
      <c r="A2182" s="18" t="str">
        <f t="shared" si="132"/>
        <v>ConstMin - Off-Highway Tractors_2014_600</v>
      </c>
      <c r="B2182" s="1" t="s">
        <v>40</v>
      </c>
      <c r="C2182" s="1">
        <v>2020</v>
      </c>
      <c r="D2182" s="1" t="s">
        <v>89</v>
      </c>
      <c r="E2182" s="1">
        <v>2014</v>
      </c>
      <c r="F2182" s="1">
        <v>600</v>
      </c>
      <c r="G2182" s="1" t="s">
        <v>5</v>
      </c>
      <c r="H2182" s="1">
        <v>3.1648091551206902E-5</v>
      </c>
      <c r="I2182" s="1">
        <v>3.8294190776960401E-5</v>
      </c>
      <c r="J2182" s="1">
        <v>4.5573251833737998E-5</v>
      </c>
      <c r="K2182" s="1">
        <v>4.1207211468835499E-4</v>
      </c>
      <c r="L2182" s="1">
        <v>1.1160897792824499E-4</v>
      </c>
      <c r="M2182" s="1">
        <v>0.21547728418912501</v>
      </c>
      <c r="N2182" s="1">
        <v>4.1200054841163801E-6</v>
      </c>
      <c r="O2182" s="1">
        <v>3.7904050453870701E-6</v>
      </c>
      <c r="P2182" s="1">
        <v>1.9912449082100501E-6</v>
      </c>
      <c r="Q2182" s="1">
        <v>1.75869662678367E-6</v>
      </c>
      <c r="R2182" s="1">
        <v>6990.9231797032598</v>
      </c>
      <c r="S2182" s="1">
        <v>895.88969956210804</v>
      </c>
      <c r="T2182" s="1">
        <v>1.3090208593713299</v>
      </c>
      <c r="U2182" s="1">
        <v>317080.96152358898</v>
      </c>
      <c r="V2182" s="1">
        <f t="shared" si="133"/>
        <v>3.9989993242898661E-2</v>
      </c>
      <c r="W2182" s="1">
        <f t="shared" si="134"/>
        <v>0.11655141896568398</v>
      </c>
      <c r="X2182" s="1">
        <f t="shared" si="135"/>
        <v>684.39680937732942</v>
      </c>
    </row>
    <row r="2183" spans="1:24" hidden="1" x14ac:dyDescent="0.3">
      <c r="A2183" s="18" t="str">
        <f t="shared" si="132"/>
        <v>ConstMin - Off-Highway Tractors_2015_25</v>
      </c>
      <c r="B2183" s="1" t="s">
        <v>40</v>
      </c>
      <c r="C2183" s="1">
        <v>2020</v>
      </c>
      <c r="D2183" s="1" t="s">
        <v>89</v>
      </c>
      <c r="E2183" s="1">
        <v>2015</v>
      </c>
      <c r="F2183" s="1">
        <v>25</v>
      </c>
      <c r="G2183" s="1" t="s">
        <v>5</v>
      </c>
      <c r="H2183" s="1">
        <v>0</v>
      </c>
      <c r="I2183" s="1">
        <v>0</v>
      </c>
      <c r="J2183" s="1">
        <v>0</v>
      </c>
      <c r="K2183" s="1">
        <v>0</v>
      </c>
      <c r="L2183" s="1">
        <v>0</v>
      </c>
      <c r="M2183" s="1">
        <v>0</v>
      </c>
      <c r="N2183" s="1">
        <v>0</v>
      </c>
      <c r="O2183" s="1">
        <v>0</v>
      </c>
      <c r="P2183" s="1">
        <v>0</v>
      </c>
      <c r="Q2183" s="1">
        <v>0</v>
      </c>
      <c r="R2183" s="1">
        <v>0</v>
      </c>
      <c r="S2183" s="1">
        <v>0</v>
      </c>
      <c r="T2183" s="1">
        <v>0</v>
      </c>
      <c r="U2183" s="1">
        <v>0</v>
      </c>
      <c r="V2183" s="1">
        <f t="shared" si="133"/>
        <v>0</v>
      </c>
      <c r="W2183" s="1">
        <f t="shared" si="134"/>
        <v>0</v>
      </c>
      <c r="X2183" s="1" t="e">
        <f t="shared" si="135"/>
        <v>#DIV/0!</v>
      </c>
    </row>
    <row r="2184" spans="1:24" hidden="1" x14ac:dyDescent="0.3">
      <c r="A2184" s="18" t="str">
        <f t="shared" si="132"/>
        <v>ConstMin - Off-Highway Tractors_2015_50</v>
      </c>
      <c r="B2184" s="1" t="s">
        <v>40</v>
      </c>
      <c r="C2184" s="1">
        <v>2020</v>
      </c>
      <c r="D2184" s="1" t="s">
        <v>89</v>
      </c>
      <c r="E2184" s="1">
        <v>2015</v>
      </c>
      <c r="F2184" s="1">
        <v>50</v>
      </c>
      <c r="G2184" s="1" t="s">
        <v>5</v>
      </c>
      <c r="H2184" s="1">
        <v>2.4522110367682001E-5</v>
      </c>
      <c r="I2184" s="1">
        <v>2.9671753544895201E-5</v>
      </c>
      <c r="J2184" s="1">
        <v>3.5311838929462101E-5</v>
      </c>
      <c r="K2184" s="1">
        <v>4.9029005651269795E-4</v>
      </c>
      <c r="L2184" s="1">
        <v>3.7627939577421498E-4</v>
      </c>
      <c r="M2184" s="1">
        <v>7.3820817635658301E-2</v>
      </c>
      <c r="N2184" s="1">
        <v>1.62054904562752E-6</v>
      </c>
      <c r="O2184" s="1">
        <v>1.49090512197732E-6</v>
      </c>
      <c r="P2184" s="1">
        <v>6.8177440465360502E-7</v>
      </c>
      <c r="Q2184" s="1">
        <v>6.0251558975605903E-7</v>
      </c>
      <c r="R2184" s="1">
        <v>2395.0351290895601</v>
      </c>
      <c r="S2184" s="1">
        <v>2436.527958227</v>
      </c>
      <c r="T2184" s="1">
        <v>3.5530566182936201</v>
      </c>
      <c r="U2184" s="1">
        <v>95473.424468421203</v>
      </c>
      <c r="V2184" s="1">
        <f t="shared" si="133"/>
        <v>0.1029080416232865</v>
      </c>
      <c r="W2184" s="1">
        <f t="shared" si="134"/>
        <v>1.3050181096890332</v>
      </c>
      <c r="X2184" s="1">
        <f t="shared" si="135"/>
        <v>685.75545508676953</v>
      </c>
    </row>
    <row r="2185" spans="1:24" hidden="1" x14ac:dyDescent="0.3">
      <c r="A2185" s="18" t="str">
        <f t="shared" si="132"/>
        <v>ConstMin - Off-Highway Tractors_2015_75</v>
      </c>
      <c r="B2185" s="1" t="s">
        <v>40</v>
      </c>
      <c r="C2185" s="1">
        <v>2020</v>
      </c>
      <c r="D2185" s="1" t="s">
        <v>89</v>
      </c>
      <c r="E2185" s="1">
        <v>2015</v>
      </c>
      <c r="F2185" s="1">
        <v>75</v>
      </c>
      <c r="G2185" s="1" t="s">
        <v>5</v>
      </c>
      <c r="H2185" s="1">
        <v>3.3603300363987097E-5</v>
      </c>
      <c r="I2185" s="1">
        <v>4.0659993440424398E-5</v>
      </c>
      <c r="J2185" s="1">
        <v>4.8388752524141401E-5</v>
      </c>
      <c r="K2185" s="1">
        <v>1.09827422992869E-3</v>
      </c>
      <c r="L2185" s="1">
        <v>4.5384482102272698E-4</v>
      </c>
      <c r="M2185" s="1">
        <v>0.17076758354522301</v>
      </c>
      <c r="N2185" s="1">
        <v>3.9792865947248904E-6</v>
      </c>
      <c r="O2185" s="1">
        <v>3.6609436671469002E-6</v>
      </c>
      <c r="P2185" s="1">
        <v>1.57782289723787E-6</v>
      </c>
      <c r="Q2185" s="1">
        <v>1.3937820604857E-6</v>
      </c>
      <c r="R2185" s="1">
        <v>5540.3661812462396</v>
      </c>
      <c r="S2185" s="1">
        <v>3446.6201282222301</v>
      </c>
      <c r="T2185" s="1">
        <v>5.1425819475302399</v>
      </c>
      <c r="U2185" s="1">
        <v>247091.330283277</v>
      </c>
      <c r="V2185" s="1">
        <f t="shared" si="133"/>
        <v>5.4487690120119864E-2</v>
      </c>
      <c r="W2185" s="1">
        <f t="shared" si="134"/>
        <v>0.60818888243897096</v>
      </c>
      <c r="X2185" s="1">
        <f t="shared" si="135"/>
        <v>670.21199922297649</v>
      </c>
    </row>
    <row r="2186" spans="1:24" hidden="1" x14ac:dyDescent="0.3">
      <c r="A2186" s="18" t="str">
        <f t="shared" ref="A2186:A2249" si="136">D2186&amp;"_"&amp;E2186&amp;"_"&amp;F2186</f>
        <v>ConstMin - Off-Highway Tractors_2015_175</v>
      </c>
      <c r="B2186" s="1" t="s">
        <v>40</v>
      </c>
      <c r="C2186" s="1">
        <v>2020</v>
      </c>
      <c r="D2186" s="1" t="s">
        <v>89</v>
      </c>
      <c r="E2186" s="1">
        <v>2015</v>
      </c>
      <c r="F2186" s="1">
        <v>175</v>
      </c>
      <c r="G2186" s="1" t="s">
        <v>5</v>
      </c>
      <c r="H2186" s="1">
        <v>9.2146827260477594E-6</v>
      </c>
      <c r="I2186" s="1">
        <v>1.1149766098517701E-5</v>
      </c>
      <c r="J2186" s="1">
        <v>1.3269143125508699E-5</v>
      </c>
      <c r="K2186" s="1">
        <v>3.8470203987044901E-4</v>
      </c>
      <c r="L2186" s="1">
        <v>3.47126493054785E-5</v>
      </c>
      <c r="M2186" s="1">
        <v>6.7599482098753896E-2</v>
      </c>
      <c r="N2186" s="1">
        <v>1.3236779055256499E-6</v>
      </c>
      <c r="O2186" s="1">
        <v>1.2177836730836E-6</v>
      </c>
      <c r="P2186" s="1">
        <v>6.2471429518447499E-7</v>
      </c>
      <c r="Q2186" s="1">
        <v>5.5173788544250403E-7</v>
      </c>
      <c r="R2186" s="1">
        <v>2193.1907491711499</v>
      </c>
      <c r="S2186" s="1">
        <v>604.17800111330496</v>
      </c>
      <c r="T2186" s="1">
        <v>0.93501489955095296</v>
      </c>
      <c r="U2186" s="1">
        <v>97272.658179242106</v>
      </c>
      <c r="V2186" s="1">
        <f t="shared" si="133"/>
        <v>3.7954526119608326E-2</v>
      </c>
      <c r="W2186" s="1">
        <f t="shared" si="134"/>
        <v>0.11816410704084117</v>
      </c>
      <c r="X2186" s="1">
        <f t="shared" si="135"/>
        <v>646.16938340069817</v>
      </c>
    </row>
    <row r="2187" spans="1:24" hidden="1" x14ac:dyDescent="0.3">
      <c r="A2187" s="18" t="str">
        <f t="shared" si="136"/>
        <v>ConstMin - Off-Highway Tractors_2015_300</v>
      </c>
      <c r="B2187" s="1" t="s">
        <v>40</v>
      </c>
      <c r="C2187" s="1">
        <v>2020</v>
      </c>
      <c r="D2187" s="1" t="s">
        <v>89</v>
      </c>
      <c r="E2187" s="1">
        <v>2015</v>
      </c>
      <c r="F2187" s="1">
        <v>300</v>
      </c>
      <c r="G2187" s="1" t="s">
        <v>5</v>
      </c>
      <c r="H2187" s="1">
        <v>1.44372956076896E-5</v>
      </c>
      <c r="I2187" s="1">
        <v>1.74691276853045E-5</v>
      </c>
      <c r="J2187" s="1">
        <v>2.0789705675073101E-5</v>
      </c>
      <c r="K2187" s="1">
        <v>2.05353297464765E-4</v>
      </c>
      <c r="L2187" s="1">
        <v>5.4386764498424199E-5</v>
      </c>
      <c r="M2187" s="1">
        <v>0.10591289304271299</v>
      </c>
      <c r="N2187" s="1">
        <v>1.9826684215442701E-6</v>
      </c>
      <c r="O2187" s="1">
        <v>1.8240549478207201E-6</v>
      </c>
      <c r="P2187" s="1">
        <v>9.7878410120759198E-7</v>
      </c>
      <c r="Q2187" s="1">
        <v>8.6444679506741499E-7</v>
      </c>
      <c r="R2187" s="1">
        <v>3436.2271725675701</v>
      </c>
      <c r="S2187" s="1">
        <v>698.77310675973501</v>
      </c>
      <c r="T2187" s="1">
        <v>1.12201787946114</v>
      </c>
      <c r="U2187" s="1">
        <v>151924.91962801199</v>
      </c>
      <c r="V2187" s="1">
        <f t="shared" ref="V2187:V2250" si="137">IFERROR(CONVERT(I2187,"ton","g")*365/U2187,0)</f>
        <v>3.8074201553295932E-2</v>
      </c>
      <c r="W2187" s="1">
        <f t="shared" ref="W2187:W2250" si="138">IFERROR(CONVERT(L2187,"ton","g")*365/U2187,0)</f>
        <v>0.11853669345416706</v>
      </c>
      <c r="X2187" s="1">
        <f t="shared" ref="X2187:X2250" si="139">S2187/T2187</f>
        <v>622.78250601080231</v>
      </c>
    </row>
    <row r="2188" spans="1:24" hidden="1" x14ac:dyDescent="0.3">
      <c r="A2188" s="18" t="str">
        <f t="shared" si="136"/>
        <v>ConstMin - Off-Highway Tractors_2015_600</v>
      </c>
      <c r="B2188" s="1" t="s">
        <v>40</v>
      </c>
      <c r="C2188" s="1">
        <v>2020</v>
      </c>
      <c r="D2188" s="1" t="s">
        <v>89</v>
      </c>
      <c r="E2188" s="1">
        <v>2015</v>
      </c>
      <c r="F2188" s="1">
        <v>600</v>
      </c>
      <c r="G2188" s="1" t="s">
        <v>5</v>
      </c>
      <c r="H2188" s="1">
        <v>5.6902142639088202E-5</v>
      </c>
      <c r="I2188" s="1">
        <v>6.8851592593296694E-5</v>
      </c>
      <c r="J2188" s="1">
        <v>8.1939085400286997E-5</v>
      </c>
      <c r="K2188" s="1">
        <v>7.8876978849084199E-4</v>
      </c>
      <c r="L2188" s="1">
        <v>2.1435617273913099E-4</v>
      </c>
      <c r="M2188" s="1">
        <v>0.41743763589802901</v>
      </c>
      <c r="N2188" s="1">
        <v>7.8143500274828505E-6</v>
      </c>
      <c r="O2188" s="1">
        <v>7.1892020252842301E-6</v>
      </c>
      <c r="P2188" s="1">
        <v>3.8577108935915601E-6</v>
      </c>
      <c r="Q2188" s="1">
        <v>3.40706986775483E-6</v>
      </c>
      <c r="R2188" s="1">
        <v>13543.304371326099</v>
      </c>
      <c r="S2188" s="1">
        <v>1763.3070023860901</v>
      </c>
      <c r="T2188" s="1">
        <v>2.6180417187426599</v>
      </c>
      <c r="U2188" s="1">
        <v>599895.06275513</v>
      </c>
      <c r="V2188" s="1">
        <f t="shared" si="137"/>
        <v>3.8003824453967147E-2</v>
      </c>
      <c r="W2188" s="1">
        <f t="shared" si="138"/>
        <v>0.11831758791001894</v>
      </c>
      <c r="X2188" s="1">
        <f t="shared" si="139"/>
        <v>673.52135367534765</v>
      </c>
    </row>
    <row r="2189" spans="1:24" hidden="1" x14ac:dyDescent="0.3">
      <c r="A2189" s="18" t="str">
        <f t="shared" si="136"/>
        <v>ConstMin - Off-Highway Tractors_2016_50</v>
      </c>
      <c r="B2189" s="1" t="s">
        <v>40</v>
      </c>
      <c r="C2189" s="1">
        <v>2020</v>
      </c>
      <c r="D2189" s="1" t="s">
        <v>89</v>
      </c>
      <c r="E2189" s="1">
        <v>2016</v>
      </c>
      <c r="F2189" s="1">
        <v>50</v>
      </c>
      <c r="G2189" s="1" t="s">
        <v>5</v>
      </c>
      <c r="H2189" s="1">
        <v>2.8363983175395199E-5</v>
      </c>
      <c r="I2189" s="1">
        <v>3.4320419642228203E-5</v>
      </c>
      <c r="J2189" s="1">
        <v>4.0844135772569102E-5</v>
      </c>
      <c r="K2189" s="1">
        <v>5.9986727645309904E-4</v>
      </c>
      <c r="L2189" s="1">
        <v>4.7730720423689698E-4</v>
      </c>
      <c r="M2189" s="1">
        <v>9.4860508293573897E-2</v>
      </c>
      <c r="N2189" s="1">
        <v>1.9706972541435501E-6</v>
      </c>
      <c r="O2189" s="1">
        <v>1.81304147381207E-6</v>
      </c>
      <c r="P2189" s="1">
        <v>8.7618152252057297E-7</v>
      </c>
      <c r="Q2189" s="1">
        <v>7.74238716525054E-7</v>
      </c>
      <c r="R2189" s="1">
        <v>3077.6447214079299</v>
      </c>
      <c r="S2189" s="1">
        <v>3084.1967631490802</v>
      </c>
      <c r="T2189" s="1">
        <v>4.2075670479792899</v>
      </c>
      <c r="U2189" s="1">
        <v>123299.332820115</v>
      </c>
      <c r="V2189" s="1">
        <f t="shared" si="137"/>
        <v>9.2168063638803518E-2</v>
      </c>
      <c r="W2189" s="1">
        <f t="shared" si="138"/>
        <v>1.2818165172210454</v>
      </c>
      <c r="X2189" s="1">
        <f t="shared" si="139"/>
        <v>733.01191115428207</v>
      </c>
    </row>
    <row r="2190" spans="1:24" hidden="1" x14ac:dyDescent="0.3">
      <c r="A2190" s="18" t="str">
        <f t="shared" si="136"/>
        <v>ConstMin - Off-Highway Tractors_2016_75</v>
      </c>
      <c r="B2190" s="1" t="s">
        <v>40</v>
      </c>
      <c r="C2190" s="1">
        <v>2020</v>
      </c>
      <c r="D2190" s="1" t="s">
        <v>89</v>
      </c>
      <c r="E2190" s="1">
        <v>2016</v>
      </c>
      <c r="F2190" s="1">
        <v>75</v>
      </c>
      <c r="G2190" s="1" t="s">
        <v>5</v>
      </c>
      <c r="H2190" s="1">
        <v>1.48114328480555E-5</v>
      </c>
      <c r="I2190" s="1">
        <v>1.7921833746147199E-5</v>
      </c>
      <c r="J2190" s="1">
        <v>2.1328463301199901E-5</v>
      </c>
      <c r="K2190" s="1">
        <v>5.1856264079718905E-4</v>
      </c>
      <c r="L2190" s="1">
        <v>2.1593045751666399E-4</v>
      </c>
      <c r="M2190" s="1">
        <v>8.1951681558457098E-2</v>
      </c>
      <c r="N2190" s="1">
        <v>1.8166701258357601E-6</v>
      </c>
      <c r="O2190" s="1">
        <v>1.6713365157689001E-6</v>
      </c>
      <c r="P2190" s="1">
        <v>7.57239594170801E-7</v>
      </c>
      <c r="Q2190" s="1">
        <v>6.6887860805599298E-7</v>
      </c>
      <c r="R2190" s="1">
        <v>2658.8320545186798</v>
      </c>
      <c r="S2190" s="1">
        <v>1652.3376612529</v>
      </c>
      <c r="T2190" s="1">
        <v>2.3375372488773798</v>
      </c>
      <c r="U2190" s="1">
        <v>117646.441481207</v>
      </c>
      <c r="V2190" s="1">
        <f t="shared" si="137"/>
        <v>5.0441994395728516E-2</v>
      </c>
      <c r="W2190" s="1">
        <f t="shared" si="138"/>
        <v>0.60774824062097965</v>
      </c>
      <c r="X2190" s="1">
        <f t="shared" si="139"/>
        <v>706.87115768805302</v>
      </c>
    </row>
    <row r="2191" spans="1:24" hidden="1" x14ac:dyDescent="0.3">
      <c r="A2191" s="18" t="str">
        <f t="shared" si="136"/>
        <v>ConstMin - Off-Highway Tractors_2016_175</v>
      </c>
      <c r="B2191" s="1" t="s">
        <v>40</v>
      </c>
      <c r="C2191" s="1">
        <v>2020</v>
      </c>
      <c r="D2191" s="1" t="s">
        <v>89</v>
      </c>
      <c r="E2191" s="1">
        <v>2016</v>
      </c>
      <c r="F2191" s="1">
        <v>175</v>
      </c>
      <c r="G2191" s="1" t="s">
        <v>5</v>
      </c>
      <c r="H2191" s="1">
        <v>9.8023596866340305E-6</v>
      </c>
      <c r="I2191" s="1">
        <v>1.1860855220827101E-5</v>
      </c>
      <c r="J2191" s="1">
        <v>1.4115397948753001E-5</v>
      </c>
      <c r="K2191" s="1">
        <v>4.37268619090345E-4</v>
      </c>
      <c r="L2191" s="1">
        <v>3.97446531583466E-5</v>
      </c>
      <c r="M2191" s="1">
        <v>7.8091181205817803E-2</v>
      </c>
      <c r="N2191" s="1">
        <v>1.4865138950370501E-6</v>
      </c>
      <c r="O2191" s="1">
        <v>1.36759278343409E-6</v>
      </c>
      <c r="P2191" s="1">
        <v>7.2169762612168695E-7</v>
      </c>
      <c r="Q2191" s="1">
        <v>6.37369723147621E-7</v>
      </c>
      <c r="R2191" s="1">
        <v>2533.5823721585198</v>
      </c>
      <c r="S2191" s="1">
        <v>734.96329602027595</v>
      </c>
      <c r="T2191" s="1">
        <v>1.0285163895060401</v>
      </c>
      <c r="U2191" s="1">
        <v>113184.347587122</v>
      </c>
      <c r="V2191" s="1">
        <f t="shared" si="137"/>
        <v>3.4699101841458128E-2</v>
      </c>
      <c r="W2191" s="1">
        <f t="shared" si="138"/>
        <v>0.11627355211058121</v>
      </c>
      <c r="X2191" s="1">
        <f t="shared" si="139"/>
        <v>714.5858865440664</v>
      </c>
    </row>
    <row r="2192" spans="1:24" hidden="1" x14ac:dyDescent="0.3">
      <c r="A2192" s="18" t="str">
        <f t="shared" si="136"/>
        <v>ConstMin - Off-Highway Tractors_2016_300</v>
      </c>
      <c r="B2192" s="1" t="s">
        <v>40</v>
      </c>
      <c r="C2192" s="1">
        <v>2020</v>
      </c>
      <c r="D2192" s="1" t="s">
        <v>89</v>
      </c>
      <c r="E2192" s="1">
        <v>2016</v>
      </c>
      <c r="F2192" s="1">
        <v>300</v>
      </c>
      <c r="G2192" s="1" t="s">
        <v>5</v>
      </c>
      <c r="H2192" s="1">
        <v>1.50252215609251E-5</v>
      </c>
      <c r="I2192" s="1">
        <v>1.8180518088719399E-5</v>
      </c>
      <c r="J2192" s="1">
        <v>2.1636319047732201E-5</v>
      </c>
      <c r="K2192" s="1">
        <v>2.2835885586396801E-4</v>
      </c>
      <c r="L2192" s="1">
        <v>6.0921271883193099E-5</v>
      </c>
      <c r="M2192" s="1">
        <v>0.11969947411455099</v>
      </c>
      <c r="N2192" s="1">
        <v>2.1917725110399599E-6</v>
      </c>
      <c r="O2192" s="1">
        <v>2.0164307101567698E-6</v>
      </c>
      <c r="P2192" s="1">
        <v>1.10623024242396E-6</v>
      </c>
      <c r="Q2192" s="1">
        <v>9.7697101643563691E-7</v>
      </c>
      <c r="R2192" s="1">
        <v>3883.5176122381199</v>
      </c>
      <c r="S2192" s="1">
        <v>794.72404082226501</v>
      </c>
      <c r="T2192" s="1">
        <v>1.2155193694162301</v>
      </c>
      <c r="U2192" s="1">
        <v>173372.10613630299</v>
      </c>
      <c r="V2192" s="1">
        <f t="shared" si="137"/>
        <v>3.4722871309418965E-2</v>
      </c>
      <c r="W2192" s="1">
        <f t="shared" si="138"/>
        <v>0.1163532014480254</v>
      </c>
      <c r="X2192" s="1">
        <f t="shared" si="139"/>
        <v>653.81437829653191</v>
      </c>
    </row>
    <row r="2193" spans="1:24" hidden="1" x14ac:dyDescent="0.3">
      <c r="A2193" s="18" t="str">
        <f t="shared" si="136"/>
        <v>ConstMin - Off-Highway Tractors_2016_600</v>
      </c>
      <c r="B2193" s="1" t="s">
        <v>40</v>
      </c>
      <c r="C2193" s="1">
        <v>2020</v>
      </c>
      <c r="D2193" s="1" t="s">
        <v>89</v>
      </c>
      <c r="E2193" s="1">
        <v>2016</v>
      </c>
      <c r="F2193" s="1">
        <v>600</v>
      </c>
      <c r="G2193" s="1" t="s">
        <v>5</v>
      </c>
      <c r="H2193" s="1">
        <v>3.5119046592003903E-5</v>
      </c>
      <c r="I2193" s="1">
        <v>4.24940463763247E-5</v>
      </c>
      <c r="J2193" s="1">
        <v>5.0571427092485599E-5</v>
      </c>
      <c r="K2193" s="1">
        <v>5.22134346572076E-4</v>
      </c>
      <c r="L2193" s="1">
        <v>1.42393706278115E-4</v>
      </c>
      <c r="M2193" s="1">
        <v>0.27977833081673598</v>
      </c>
      <c r="N2193" s="1">
        <v>5.1229168649641004E-6</v>
      </c>
      <c r="O2193" s="1">
        <v>4.71308351576697E-6</v>
      </c>
      <c r="P2193" s="1">
        <v>2.5856358435475102E-6</v>
      </c>
      <c r="Q2193" s="1">
        <v>2.2835131253217801E-6</v>
      </c>
      <c r="R2193" s="1">
        <v>9077.0998225905805</v>
      </c>
      <c r="S2193" s="1">
        <v>1219.3069240489599</v>
      </c>
      <c r="T2193" s="1">
        <v>1.6830268191917099</v>
      </c>
      <c r="U2193" s="1">
        <v>407180.77335879498</v>
      </c>
      <c r="V2193" s="1">
        <f t="shared" si="137"/>
        <v>3.4556474228492222E-2</v>
      </c>
      <c r="W2193" s="1">
        <f t="shared" si="138"/>
        <v>0.11579561987866302</v>
      </c>
      <c r="X2193" s="1">
        <f t="shared" si="139"/>
        <v>724.47266445495143</v>
      </c>
    </row>
    <row r="2194" spans="1:24" hidden="1" x14ac:dyDescent="0.3">
      <c r="A2194" s="18" t="str">
        <f t="shared" si="136"/>
        <v>ConstMin - Off-Highway Tractors_2016_750</v>
      </c>
      <c r="B2194" s="1" t="s">
        <v>40</v>
      </c>
      <c r="C2194" s="1">
        <v>2020</v>
      </c>
      <c r="D2194" s="1" t="s">
        <v>89</v>
      </c>
      <c r="E2194" s="1">
        <v>2016</v>
      </c>
      <c r="F2194" s="1">
        <v>750</v>
      </c>
      <c r="G2194" s="1" t="s">
        <v>5</v>
      </c>
      <c r="H2194" s="1">
        <v>1.06601464085273E-5</v>
      </c>
      <c r="I2194" s="1">
        <v>1.2898777154318E-5</v>
      </c>
      <c r="J2194" s="1">
        <v>1.5350610828279301E-5</v>
      </c>
      <c r="K2194" s="1">
        <v>1.5849030994612401E-4</v>
      </c>
      <c r="L2194" s="1">
        <v>4.32226356886112E-5</v>
      </c>
      <c r="M2194" s="1">
        <v>8.4924798873066906E-2</v>
      </c>
      <c r="N2194" s="1">
        <v>1.5550263779559701E-6</v>
      </c>
      <c r="O2194" s="1">
        <v>1.4306242677195E-6</v>
      </c>
      <c r="P2194" s="1">
        <v>7.8485207675393598E-7</v>
      </c>
      <c r="Q2194" s="1">
        <v>6.9314479189951695E-7</v>
      </c>
      <c r="R2194" s="1">
        <v>2755.2915714877199</v>
      </c>
      <c r="S2194" s="1">
        <v>200.349722102306</v>
      </c>
      <c r="T2194" s="1">
        <v>0.28050446986528499</v>
      </c>
      <c r="U2194" s="1">
        <v>122547.24668590999</v>
      </c>
      <c r="V2194" s="1">
        <f t="shared" si="137"/>
        <v>3.4852471615318716E-2</v>
      </c>
      <c r="W2194" s="1">
        <f t="shared" si="138"/>
        <v>0.11678748035214295</v>
      </c>
      <c r="X2194" s="1">
        <f t="shared" si="139"/>
        <v>714.24787704283608</v>
      </c>
    </row>
    <row r="2195" spans="1:24" hidden="1" x14ac:dyDescent="0.3">
      <c r="A2195" s="18" t="str">
        <f t="shared" si="136"/>
        <v>ConstMin - Off-Highway Tractors_2016_9999</v>
      </c>
      <c r="B2195" s="1" t="s">
        <v>40</v>
      </c>
      <c r="C2195" s="1">
        <v>2020</v>
      </c>
      <c r="D2195" s="1" t="s">
        <v>89</v>
      </c>
      <c r="E2195" s="1">
        <v>2016</v>
      </c>
      <c r="F2195" s="1">
        <v>9999</v>
      </c>
      <c r="G2195" s="1" t="s">
        <v>5</v>
      </c>
      <c r="H2195" s="1">
        <v>9.3721349633725898E-6</v>
      </c>
      <c r="I2195" s="1">
        <v>1.13402833056808E-5</v>
      </c>
      <c r="J2195" s="1">
        <v>1.3495874347256499E-5</v>
      </c>
      <c r="K2195" s="1">
        <v>1.39340729318091E-4</v>
      </c>
      <c r="L2195" s="1">
        <v>3.3081201540803302E-4</v>
      </c>
      <c r="M2195" s="1">
        <v>7.4663765981579297E-2</v>
      </c>
      <c r="N2195" s="1">
        <v>2.8425418561640098E-6</v>
      </c>
      <c r="O2195" s="1">
        <v>2.6151385076708901E-6</v>
      </c>
      <c r="P2195" s="1">
        <v>6.9002237940532605E-7</v>
      </c>
      <c r="Q2195" s="1">
        <v>6.0939562083730703E-7</v>
      </c>
      <c r="R2195" s="1">
        <v>2422.3836598313001</v>
      </c>
      <c r="S2195" s="1">
        <v>63.0981685954686</v>
      </c>
      <c r="T2195" s="1">
        <v>9.3501489955095204E-2</v>
      </c>
      <c r="U2195" s="1">
        <v>107582.37745527401</v>
      </c>
      <c r="V2195" s="1">
        <f t="shared" si="137"/>
        <v>3.4903691989523006E-2</v>
      </c>
      <c r="W2195" s="1">
        <f t="shared" si="138"/>
        <v>1.018189791294825</v>
      </c>
      <c r="X2195" s="1">
        <f t="shared" si="139"/>
        <v>674.83596919976321</v>
      </c>
    </row>
    <row r="2196" spans="1:24" hidden="1" x14ac:dyDescent="0.3">
      <c r="A2196" s="18" t="str">
        <f t="shared" si="136"/>
        <v>ConstMin - Off-Highway Tractors_2017_25</v>
      </c>
      <c r="B2196" s="1" t="s">
        <v>40</v>
      </c>
      <c r="C2196" s="1">
        <v>2020</v>
      </c>
      <c r="D2196" s="1" t="s">
        <v>89</v>
      </c>
      <c r="E2196" s="1">
        <v>2017</v>
      </c>
      <c r="F2196" s="1">
        <v>25</v>
      </c>
      <c r="G2196" s="1" t="s">
        <v>5</v>
      </c>
      <c r="H2196" s="1">
        <v>0</v>
      </c>
      <c r="I2196" s="1">
        <v>0</v>
      </c>
      <c r="J2196" s="1">
        <v>0</v>
      </c>
      <c r="K2196" s="1">
        <v>0</v>
      </c>
      <c r="L2196" s="1">
        <v>0</v>
      </c>
      <c r="M2196" s="1">
        <v>0</v>
      </c>
      <c r="N2196" s="1">
        <v>0</v>
      </c>
      <c r="O2196" s="1">
        <v>0</v>
      </c>
      <c r="P2196" s="1">
        <v>0</v>
      </c>
      <c r="Q2196" s="1">
        <v>0</v>
      </c>
      <c r="R2196" s="1">
        <v>0</v>
      </c>
      <c r="S2196" s="1">
        <v>0</v>
      </c>
      <c r="T2196" s="1">
        <v>0</v>
      </c>
      <c r="U2196" s="1">
        <v>0</v>
      </c>
      <c r="V2196" s="1">
        <f t="shared" si="137"/>
        <v>0</v>
      </c>
      <c r="W2196" s="1">
        <f t="shared" si="138"/>
        <v>0</v>
      </c>
      <c r="X2196" s="1" t="e">
        <f t="shared" si="139"/>
        <v>#DIV/0!</v>
      </c>
    </row>
    <row r="2197" spans="1:24" hidden="1" x14ac:dyDescent="0.3">
      <c r="A2197" s="18" t="str">
        <f t="shared" si="136"/>
        <v>ConstMin - Off-Highway Tractors_2017_50</v>
      </c>
      <c r="B2197" s="1" t="s">
        <v>40</v>
      </c>
      <c r="C2197" s="1">
        <v>2020</v>
      </c>
      <c r="D2197" s="1" t="s">
        <v>89</v>
      </c>
      <c r="E2197" s="1">
        <v>2017</v>
      </c>
      <c r="F2197" s="1">
        <v>50</v>
      </c>
      <c r="G2197" s="1" t="s">
        <v>5</v>
      </c>
      <c r="H2197" s="1">
        <v>3.5211867404968699E-5</v>
      </c>
      <c r="I2197" s="1">
        <v>4.26063595600121E-5</v>
      </c>
      <c r="J2197" s="1">
        <v>5.0705089063154899E-5</v>
      </c>
      <c r="K2197" s="1">
        <v>7.9672444267965396E-4</v>
      </c>
      <c r="L2197" s="1">
        <v>6.5936419171445503E-4</v>
      </c>
      <c r="M2197" s="1">
        <v>0.132808557730832</v>
      </c>
      <c r="N2197" s="1">
        <v>2.5993465611574101E-6</v>
      </c>
      <c r="O2197" s="1">
        <v>2.3913988362648101E-6</v>
      </c>
      <c r="P2197" s="1">
        <v>1.2268246220851899E-6</v>
      </c>
      <c r="Q2197" s="1">
        <v>1.08396559464808E-6</v>
      </c>
      <c r="R2197" s="1">
        <v>4308.8273930932201</v>
      </c>
      <c r="S2197" s="1">
        <v>4526.4853143998898</v>
      </c>
      <c r="T2197" s="1">
        <v>5.7970923772159102</v>
      </c>
      <c r="U2197" s="1">
        <v>172809.52805136301</v>
      </c>
      <c r="V2197" s="1">
        <f t="shared" si="137"/>
        <v>8.1638561682966751E-2</v>
      </c>
      <c r="W2197" s="1">
        <f t="shared" si="138"/>
        <v>1.2634157152290804</v>
      </c>
      <c r="X2197" s="1">
        <f t="shared" si="139"/>
        <v>780.81993866272705</v>
      </c>
    </row>
    <row r="2198" spans="1:24" hidden="1" x14ac:dyDescent="0.3">
      <c r="A2198" s="18" t="str">
        <f t="shared" si="136"/>
        <v>ConstMin - Off-Highway Tractors_2017_75</v>
      </c>
      <c r="B2198" s="1" t="s">
        <v>40</v>
      </c>
      <c r="C2198" s="1">
        <v>2020</v>
      </c>
      <c r="D2198" s="1" t="s">
        <v>89</v>
      </c>
      <c r="E2198" s="1">
        <v>2017</v>
      </c>
      <c r="F2198" s="1">
        <v>75</v>
      </c>
      <c r="G2198" s="1" t="s">
        <v>5</v>
      </c>
      <c r="H2198" s="1">
        <v>2.8072602323481901E-5</v>
      </c>
      <c r="I2198" s="1">
        <v>3.3967848811413099E-5</v>
      </c>
      <c r="J2198" s="1">
        <v>4.04245473458139E-5</v>
      </c>
      <c r="K2198" s="1">
        <v>1.0627228491723901E-3</v>
      </c>
      <c r="L2198" s="1">
        <v>4.4607242655283802E-4</v>
      </c>
      <c r="M2198" s="1">
        <v>0.170807792443775</v>
      </c>
      <c r="N2198" s="1">
        <v>3.5884888995363702E-6</v>
      </c>
      <c r="O2198" s="1">
        <v>3.3014097875734598E-6</v>
      </c>
      <c r="P2198" s="1">
        <v>1.57836056938643E-6</v>
      </c>
      <c r="Q2198" s="1">
        <v>1.3941102401103701E-6</v>
      </c>
      <c r="R2198" s="1">
        <v>5541.6707146775798</v>
      </c>
      <c r="S2198" s="1">
        <v>3565.2029673842899</v>
      </c>
      <c r="T2198" s="1">
        <v>5.0490804575751396</v>
      </c>
      <c r="U2198" s="1">
        <v>245140.71514625699</v>
      </c>
      <c r="V2198" s="1">
        <f t="shared" si="137"/>
        <v>4.5881879054623619E-2</v>
      </c>
      <c r="W2198" s="1">
        <f t="shared" si="138"/>
        <v>0.60252979923247463</v>
      </c>
      <c r="X2198" s="1">
        <f t="shared" si="139"/>
        <v>706.10935938551211</v>
      </c>
    </row>
    <row r="2199" spans="1:24" hidden="1" x14ac:dyDescent="0.3">
      <c r="A2199" s="18" t="str">
        <f t="shared" si="136"/>
        <v>ConstMin - Off-Highway Tractors_2017_175</v>
      </c>
      <c r="B2199" s="1" t="s">
        <v>40</v>
      </c>
      <c r="C2199" s="1">
        <v>2020</v>
      </c>
      <c r="D2199" s="1" t="s">
        <v>89</v>
      </c>
      <c r="E2199" s="1">
        <v>2017</v>
      </c>
      <c r="F2199" s="1">
        <v>175</v>
      </c>
      <c r="G2199" s="1" t="s">
        <v>5</v>
      </c>
      <c r="H2199" s="1">
        <v>1.5330843475115901E-5</v>
      </c>
      <c r="I2199" s="1">
        <v>1.8550320604890299E-5</v>
      </c>
      <c r="J2199" s="1">
        <v>2.2076414604167001E-5</v>
      </c>
      <c r="K2199" s="1">
        <v>7.3717316996214596E-4</v>
      </c>
      <c r="L2199" s="1">
        <v>6.7517653714065706E-5</v>
      </c>
      <c r="M2199" s="1">
        <v>0.13388302299884</v>
      </c>
      <c r="N2199" s="1">
        <v>2.4739676857132398E-6</v>
      </c>
      <c r="O2199" s="1">
        <v>2.27605027085618E-6</v>
      </c>
      <c r="P2199" s="1">
        <v>1.2373550170503099E-6</v>
      </c>
      <c r="Q2199" s="1">
        <v>1.09273523572442E-6</v>
      </c>
      <c r="R2199" s="1">
        <v>4343.6872354017596</v>
      </c>
      <c r="S2199" s="1">
        <v>1260.60754349327</v>
      </c>
      <c r="T2199" s="1">
        <v>1.77652830914681</v>
      </c>
      <c r="U2199" s="1">
        <v>194332.60499430401</v>
      </c>
      <c r="V2199" s="1">
        <f t="shared" si="137"/>
        <v>3.160780579257616E-2</v>
      </c>
      <c r="W2199" s="1">
        <f t="shared" si="138"/>
        <v>0.11504301901941266</v>
      </c>
      <c r="X2199" s="1">
        <f t="shared" si="139"/>
        <v>709.59046191540028</v>
      </c>
    </row>
    <row r="2200" spans="1:24" hidden="1" x14ac:dyDescent="0.3">
      <c r="A2200" s="18" t="str">
        <f t="shared" si="136"/>
        <v>ConstMin - Off-Highway Tractors_2017_300</v>
      </c>
      <c r="B2200" s="1" t="s">
        <v>40</v>
      </c>
      <c r="C2200" s="1">
        <v>2020</v>
      </c>
      <c r="D2200" s="1" t="s">
        <v>89</v>
      </c>
      <c r="E2200" s="1">
        <v>2017</v>
      </c>
      <c r="F2200" s="1">
        <v>300</v>
      </c>
      <c r="G2200" s="1" t="s">
        <v>5</v>
      </c>
      <c r="H2200" s="1">
        <v>9.0939001776649806E-6</v>
      </c>
      <c r="I2200" s="1">
        <v>1.10036192149746E-5</v>
      </c>
      <c r="J2200" s="1">
        <v>1.3095216255837499E-5</v>
      </c>
      <c r="K2200" s="1">
        <v>1.48984448099957E-4</v>
      </c>
      <c r="L2200" s="1">
        <v>4.0049903588309802E-5</v>
      </c>
      <c r="M2200" s="1">
        <v>7.94162988234587E-2</v>
      </c>
      <c r="N2200" s="1">
        <v>1.42098365456523E-6</v>
      </c>
      <c r="O2200" s="1">
        <v>1.30730496220002E-6</v>
      </c>
      <c r="P2200" s="1">
        <v>7.33970249429043E-7</v>
      </c>
      <c r="Q2200" s="1">
        <v>6.48185155006281E-7</v>
      </c>
      <c r="R2200" s="1">
        <v>2576.5743539066598</v>
      </c>
      <c r="S2200" s="1">
        <v>535.34363537279398</v>
      </c>
      <c r="T2200" s="1">
        <v>0.74801191964076197</v>
      </c>
      <c r="U2200" s="1">
        <v>116102.65092147401</v>
      </c>
      <c r="V2200" s="1">
        <f t="shared" si="137"/>
        <v>3.1382101144458406E-2</v>
      </c>
      <c r="W2200" s="1">
        <f t="shared" si="138"/>
        <v>0.11422152118129679</v>
      </c>
      <c r="X2200" s="1">
        <f t="shared" si="139"/>
        <v>715.68864254181483</v>
      </c>
    </row>
    <row r="2201" spans="1:24" hidden="1" x14ac:dyDescent="0.3">
      <c r="A2201" s="18" t="str">
        <f t="shared" si="136"/>
        <v>ConstMin - Off-Highway Tractors_2017_600</v>
      </c>
      <c r="B2201" s="1" t="s">
        <v>40</v>
      </c>
      <c r="C2201" s="1">
        <v>2020</v>
      </c>
      <c r="D2201" s="1" t="s">
        <v>89</v>
      </c>
      <c r="E2201" s="1">
        <v>2017</v>
      </c>
      <c r="F2201" s="1">
        <v>600</v>
      </c>
      <c r="G2201" s="1" t="s">
        <v>5</v>
      </c>
      <c r="H2201" s="1">
        <v>4.5259126372448403E-5</v>
      </c>
      <c r="I2201" s="1">
        <v>5.4763542910662503E-5</v>
      </c>
      <c r="J2201" s="1">
        <v>6.5173141976325696E-5</v>
      </c>
      <c r="K2201" s="1">
        <v>7.2821570455630397E-4</v>
      </c>
      <c r="L2201" s="1">
        <v>1.9932302007883999E-4</v>
      </c>
      <c r="M2201" s="1">
        <v>0.39524431039069802</v>
      </c>
      <c r="N2201" s="1">
        <v>7.0720458261798397E-6</v>
      </c>
      <c r="O2201" s="1">
        <v>6.5062821600854499E-6</v>
      </c>
      <c r="P2201" s="1">
        <v>3.6528718837395698E-6</v>
      </c>
      <c r="Q2201" s="1">
        <v>3.2259309284288802E-6</v>
      </c>
      <c r="R2201" s="1">
        <v>12823.2663668201</v>
      </c>
      <c r="S2201" s="1">
        <v>1832.87142958143</v>
      </c>
      <c r="T2201" s="1">
        <v>2.4310387388324699</v>
      </c>
      <c r="U2201" s="1">
        <v>573124.797019116</v>
      </c>
      <c r="V2201" s="1">
        <f t="shared" si="137"/>
        <v>3.1639596652907297E-2</v>
      </c>
      <c r="W2201" s="1">
        <f t="shared" si="138"/>
        <v>0.11515872830254666</v>
      </c>
      <c r="X2201" s="1">
        <f t="shared" si="139"/>
        <v>753.94579292540789</v>
      </c>
    </row>
    <row r="2202" spans="1:24" hidden="1" x14ac:dyDescent="0.3">
      <c r="A2202" s="18" t="str">
        <f t="shared" si="136"/>
        <v>ConstMin - Off-Highway Tractors_2018_50</v>
      </c>
      <c r="B2202" s="1" t="s">
        <v>40</v>
      </c>
      <c r="C2202" s="1">
        <v>2020</v>
      </c>
      <c r="D2202" s="1" t="s">
        <v>89</v>
      </c>
      <c r="E2202" s="1">
        <v>2018</v>
      </c>
      <c r="F2202" s="1">
        <v>50</v>
      </c>
      <c r="G2202" s="1" t="s">
        <v>5</v>
      </c>
      <c r="H2202" s="1">
        <v>2.2009172037411801E-5</v>
      </c>
      <c r="I2202" s="1">
        <v>2.6631098165268299E-5</v>
      </c>
      <c r="J2202" s="1">
        <v>3.1693207733873E-5</v>
      </c>
      <c r="K2202" s="1">
        <v>5.4103900311714597E-4</v>
      </c>
      <c r="L2202" s="1">
        <v>4.6741739025995399E-4</v>
      </c>
      <c r="M2202" s="1">
        <v>9.5459665475773503E-2</v>
      </c>
      <c r="N2202" s="1">
        <v>1.7511888520534301E-6</v>
      </c>
      <c r="O2202" s="1">
        <v>1.6110937438891599E-6</v>
      </c>
      <c r="P2202" s="1">
        <v>8.8191167213576696E-7</v>
      </c>
      <c r="Q2202" s="1">
        <v>7.7912895690103203E-7</v>
      </c>
      <c r="R2202" s="1">
        <v>3097.0837163307001</v>
      </c>
      <c r="S2202" s="1">
        <v>3241.68144840389</v>
      </c>
      <c r="T2202" s="1">
        <v>4.1140655580241896</v>
      </c>
      <c r="U2202" s="1">
        <v>123478.593352839</v>
      </c>
      <c r="V2202" s="1">
        <f t="shared" si="137"/>
        <v>7.1414434690857648E-2</v>
      </c>
      <c r="W2202" s="1">
        <f t="shared" si="138"/>
        <v>1.2534349309569417</v>
      </c>
      <c r="X2202" s="1">
        <f t="shared" si="139"/>
        <v>787.95084878538773</v>
      </c>
    </row>
    <row r="2203" spans="1:24" hidden="1" x14ac:dyDescent="0.3">
      <c r="A2203" s="18" t="str">
        <f t="shared" si="136"/>
        <v>ConstMin - Off-Highway Tractors_2018_75</v>
      </c>
      <c r="B2203" s="1" t="s">
        <v>40</v>
      </c>
      <c r="C2203" s="1">
        <v>2020</v>
      </c>
      <c r="D2203" s="1" t="s">
        <v>89</v>
      </c>
      <c r="E2203" s="1">
        <v>2018</v>
      </c>
      <c r="F2203" s="1">
        <v>75</v>
      </c>
      <c r="G2203" s="1" t="s">
        <v>5</v>
      </c>
      <c r="H2203" s="1">
        <v>1.44737942833575E-5</v>
      </c>
      <c r="I2203" s="1">
        <v>1.7513291082862502E-5</v>
      </c>
      <c r="J2203" s="1">
        <v>2.08422637680348E-5</v>
      </c>
      <c r="K2203" s="1">
        <v>5.99376913154116E-4</v>
      </c>
      <c r="L2203" s="1">
        <v>2.5370191763655198E-4</v>
      </c>
      <c r="M2203" s="1">
        <v>9.80391501179525E-2</v>
      </c>
      <c r="N2203" s="1">
        <v>1.9437648404753802E-6</v>
      </c>
      <c r="O2203" s="1">
        <v>1.7882636532373499E-6</v>
      </c>
      <c r="P2203" s="1">
        <v>9.0598634819298197E-7</v>
      </c>
      <c r="Q2203" s="1">
        <v>8.0018236378850102E-7</v>
      </c>
      <c r="R2203" s="1">
        <v>3180.77225475163</v>
      </c>
      <c r="S2203" s="1">
        <v>1987.85304699112</v>
      </c>
      <c r="T2203" s="1">
        <v>2.7115432086977602</v>
      </c>
      <c r="U2203" s="1">
        <v>142097.21953146899</v>
      </c>
      <c r="V2203" s="1">
        <f t="shared" si="137"/>
        <v>4.0810393908670604E-2</v>
      </c>
      <c r="W2203" s="1">
        <f t="shared" si="138"/>
        <v>0.59118957968238783</v>
      </c>
      <c r="X2203" s="1">
        <f t="shared" si="139"/>
        <v>733.10764166129661</v>
      </c>
    </row>
    <row r="2204" spans="1:24" hidden="1" x14ac:dyDescent="0.3">
      <c r="A2204" s="18" t="str">
        <f t="shared" si="136"/>
        <v>ConstMin - Off-Highway Tractors_2018_175</v>
      </c>
      <c r="B2204" s="1" t="s">
        <v>40</v>
      </c>
      <c r="C2204" s="1">
        <v>2020</v>
      </c>
      <c r="D2204" s="1" t="s">
        <v>89</v>
      </c>
      <c r="E2204" s="1">
        <v>2018</v>
      </c>
      <c r="F2204" s="1">
        <v>175</v>
      </c>
      <c r="G2204" s="1" t="s">
        <v>5</v>
      </c>
      <c r="H2204" s="1">
        <v>4.3139614637738004E-6</v>
      </c>
      <c r="I2204" s="1">
        <v>5.2198933711663001E-6</v>
      </c>
      <c r="J2204" s="1">
        <v>6.2121045078342704E-6</v>
      </c>
      <c r="K2204" s="1">
        <v>2.2603572214092201E-4</v>
      </c>
      <c r="L2204" s="1">
        <v>2.0868988927386901E-5</v>
      </c>
      <c r="M2204" s="1">
        <v>4.1774822222118799E-2</v>
      </c>
      <c r="N2204" s="1">
        <v>7.4818955895539696E-7</v>
      </c>
      <c r="O2204" s="1">
        <v>6.8833439423896502E-7</v>
      </c>
      <c r="P2204" s="1">
        <v>3.8609952940139201E-7</v>
      </c>
      <c r="Q2204" s="1">
        <v>3.4096048315721102E-7</v>
      </c>
      <c r="R2204" s="1">
        <v>1355.3381002531301</v>
      </c>
      <c r="S2204" s="1">
        <v>411.33748254632701</v>
      </c>
      <c r="T2204" s="1">
        <v>0.56100893973057098</v>
      </c>
      <c r="U2204" s="1">
        <v>59712.491216308503</v>
      </c>
      <c r="V2204" s="1">
        <f t="shared" si="137"/>
        <v>2.8945765663372695E-2</v>
      </c>
      <c r="W2204" s="1">
        <f t="shared" si="138"/>
        <v>0.11572436832913532</v>
      </c>
      <c r="X2204" s="1">
        <f t="shared" si="139"/>
        <v>733.21021006167052</v>
      </c>
    </row>
    <row r="2205" spans="1:24" hidden="1" x14ac:dyDescent="0.3">
      <c r="A2205" s="18" t="str">
        <f t="shared" si="136"/>
        <v>ConstMin - Off-Highway Tractors_2018_300</v>
      </c>
      <c r="B2205" s="1" t="s">
        <v>40</v>
      </c>
      <c r="C2205" s="1">
        <v>2020</v>
      </c>
      <c r="D2205" s="1" t="s">
        <v>89</v>
      </c>
      <c r="E2205" s="1">
        <v>2018</v>
      </c>
      <c r="F2205" s="1">
        <v>300</v>
      </c>
      <c r="G2205" s="1" t="s">
        <v>5</v>
      </c>
      <c r="H2205" s="1">
        <v>1.43209722432208E-5</v>
      </c>
      <c r="I2205" s="1">
        <v>1.73283764142972E-5</v>
      </c>
      <c r="J2205" s="1">
        <v>2.0622200030237999E-5</v>
      </c>
      <c r="K2205" s="1">
        <v>2.5566368172391402E-4</v>
      </c>
      <c r="L2205" s="1">
        <v>6.9278368312485894E-5</v>
      </c>
      <c r="M2205" s="1">
        <v>0.13867904813991999</v>
      </c>
      <c r="N2205" s="1">
        <v>2.4222319073393998E-6</v>
      </c>
      <c r="O2205" s="1">
        <v>2.2284533547522401E-6</v>
      </c>
      <c r="P2205" s="1">
        <v>1.28172694404205E-6</v>
      </c>
      <c r="Q2205" s="1">
        <v>1.1318797481927601E-6</v>
      </c>
      <c r="R2205" s="1">
        <v>4499.2889892264702</v>
      </c>
      <c r="S2205" s="1">
        <v>970.66885143475395</v>
      </c>
      <c r="T2205" s="1">
        <v>1.2155193694162301</v>
      </c>
      <c r="U2205" s="1">
        <v>199883.116560833</v>
      </c>
      <c r="V2205" s="1">
        <f t="shared" si="137"/>
        <v>2.8705846730398315E-2</v>
      </c>
      <c r="W2205" s="1">
        <f t="shared" si="138"/>
        <v>0.11476517908910858</v>
      </c>
      <c r="X2205" s="1">
        <f t="shared" si="139"/>
        <v>798.56304708737878</v>
      </c>
    </row>
    <row r="2206" spans="1:24" hidden="1" x14ac:dyDescent="0.3">
      <c r="A2206" s="18" t="str">
        <f t="shared" si="136"/>
        <v>ConstMin - Off-Highway Tractors_2018_600</v>
      </c>
      <c r="B2206" s="1" t="s">
        <v>40</v>
      </c>
      <c r="C2206" s="1">
        <v>2020</v>
      </c>
      <c r="D2206" s="1" t="s">
        <v>89</v>
      </c>
      <c r="E2206" s="1">
        <v>2018</v>
      </c>
      <c r="F2206" s="1">
        <v>600</v>
      </c>
      <c r="G2206" s="1" t="s">
        <v>5</v>
      </c>
      <c r="H2206" s="1">
        <v>6.5868399271132094E-5</v>
      </c>
      <c r="I2206" s="1">
        <v>7.9700763118069806E-5</v>
      </c>
      <c r="J2206" s="1">
        <v>9.4850494950430198E-5</v>
      </c>
      <c r="K2206" s="1">
        <v>1.1597023626939199E-3</v>
      </c>
      <c r="L2206" s="1">
        <v>3.1864144049434102E-4</v>
      </c>
      <c r="M2206" s="1">
        <v>0.63784544500774998</v>
      </c>
      <c r="N2206" s="1">
        <v>1.1140901308249701E-5</v>
      </c>
      <c r="O2206" s="1">
        <v>1.02496292035897E-5</v>
      </c>
      <c r="P2206" s="1">
        <v>5.89522140486617E-6</v>
      </c>
      <c r="Q2206" s="1">
        <v>5.2060087761263497E-6</v>
      </c>
      <c r="R2206" s="1">
        <v>20694.193002075401</v>
      </c>
      <c r="S2206" s="1">
        <v>2379.06169228303</v>
      </c>
      <c r="T2206" s="1">
        <v>3.1790506584732401</v>
      </c>
      <c r="U2206" s="1">
        <v>924833.05011981598</v>
      </c>
      <c r="V2206" s="1">
        <f t="shared" si="137"/>
        <v>2.8535647986477883E-2</v>
      </c>
      <c r="W2206" s="1">
        <f t="shared" si="138"/>
        <v>0.11408472923127215</v>
      </c>
      <c r="X2206" s="1">
        <f t="shared" si="139"/>
        <v>748.35601815341624</v>
      </c>
    </row>
    <row r="2207" spans="1:24" hidden="1" x14ac:dyDescent="0.3">
      <c r="A2207" s="18" t="str">
        <f t="shared" si="136"/>
        <v>ConstMin - Off-Highway Tractors_2019_50</v>
      </c>
      <c r="B2207" s="1" t="s">
        <v>40</v>
      </c>
      <c r="C2207" s="1">
        <v>2020</v>
      </c>
      <c r="D2207" s="1" t="s">
        <v>89</v>
      </c>
      <c r="E2207" s="1">
        <v>2019</v>
      </c>
      <c r="F2207" s="1">
        <v>50</v>
      </c>
      <c r="G2207" s="1" t="s">
        <v>5</v>
      </c>
      <c r="H2207" s="1">
        <v>1.36027208877765E-5</v>
      </c>
      <c r="I2207" s="1">
        <v>1.6459292274209602E-5</v>
      </c>
      <c r="J2207" s="1">
        <v>1.95879180783982E-5</v>
      </c>
      <c r="K2207" s="1">
        <v>3.7123675933611899E-4</v>
      </c>
      <c r="L2207" s="1">
        <v>3.3620884843773002E-4</v>
      </c>
      <c r="M2207" s="1">
        <v>6.9654145715019794E-2</v>
      </c>
      <c r="N2207" s="1">
        <v>1.1905776360183999E-6</v>
      </c>
      <c r="O2207" s="1">
        <v>1.09533142513693E-6</v>
      </c>
      <c r="P2207" s="1">
        <v>6.4357903811251705E-7</v>
      </c>
      <c r="Q2207" s="1">
        <v>5.6850777366854296E-7</v>
      </c>
      <c r="R2207" s="1">
        <v>2259.85204739338</v>
      </c>
      <c r="S2207" s="1">
        <v>2452.5893102331202</v>
      </c>
      <c r="T2207" s="1">
        <v>2.9920476785630501</v>
      </c>
      <c r="U2207" s="1">
        <v>90439.230814846407</v>
      </c>
      <c r="V2207" s="1">
        <f t="shared" si="137"/>
        <v>6.0261910748888925E-2</v>
      </c>
      <c r="W2207" s="1">
        <f t="shared" si="138"/>
        <v>1.2309513240303738</v>
      </c>
      <c r="X2207" s="1">
        <f t="shared" si="139"/>
        <v>819.7026163069005</v>
      </c>
    </row>
    <row r="2208" spans="1:24" hidden="1" x14ac:dyDescent="0.3">
      <c r="A2208" s="18" t="str">
        <f t="shared" si="136"/>
        <v>ConstMin - Off-Highway Tractors_2019_75</v>
      </c>
      <c r="B2208" s="1" t="s">
        <v>40</v>
      </c>
      <c r="C2208" s="1">
        <v>2020</v>
      </c>
      <c r="D2208" s="1" t="s">
        <v>89</v>
      </c>
      <c r="E2208" s="1">
        <v>2019</v>
      </c>
      <c r="F2208" s="1">
        <v>75</v>
      </c>
      <c r="G2208" s="1" t="s">
        <v>5</v>
      </c>
      <c r="H2208" s="1">
        <v>1.50013660490458E-5</v>
      </c>
      <c r="I2208" s="1">
        <v>1.8151652919345502E-5</v>
      </c>
      <c r="J2208" s="1">
        <v>2.1601967110626E-5</v>
      </c>
      <c r="K2208" s="1">
        <v>6.8970284362531397E-4</v>
      </c>
      <c r="L2208" s="1">
        <v>2.9450978599477001E-4</v>
      </c>
      <c r="M2208" s="1">
        <v>0.114885977077336</v>
      </c>
      <c r="N2208" s="1">
        <v>2.1391804349539498E-6</v>
      </c>
      <c r="O2208" s="1">
        <v>1.9680460001576401E-6</v>
      </c>
      <c r="P2208" s="1">
        <v>1.0617277908901799E-6</v>
      </c>
      <c r="Q2208" s="1">
        <v>9.3768390069979996E-7</v>
      </c>
      <c r="R2208" s="1">
        <v>3727.3490019851702</v>
      </c>
      <c r="S2208" s="1">
        <v>2233.15369581185</v>
      </c>
      <c r="T2208" s="1">
        <v>2.8050446986528499</v>
      </c>
      <c r="U2208" s="1">
        <v>165848.88114229299</v>
      </c>
      <c r="V2208" s="1">
        <f t="shared" si="137"/>
        <v>3.6240337490300562E-2</v>
      </c>
      <c r="W2208" s="1">
        <f t="shared" si="138"/>
        <v>0.58799791325183071</v>
      </c>
      <c r="X2208" s="1">
        <f t="shared" si="139"/>
        <v>796.12053843004492</v>
      </c>
    </row>
    <row r="2209" spans="1:24" hidden="1" x14ac:dyDescent="0.3">
      <c r="A2209" s="18" t="str">
        <f t="shared" si="136"/>
        <v>ConstMin - Off-Highway Tractors_2019_175</v>
      </c>
      <c r="B2209" s="1" t="s">
        <v>40</v>
      </c>
      <c r="C2209" s="1">
        <v>2020</v>
      </c>
      <c r="D2209" s="1" t="s">
        <v>89</v>
      </c>
      <c r="E2209" s="1">
        <v>2019</v>
      </c>
      <c r="F2209" s="1">
        <v>175</v>
      </c>
      <c r="G2209" s="1" t="s">
        <v>5</v>
      </c>
      <c r="H2209" s="1">
        <v>1.11713311128581E-5</v>
      </c>
      <c r="I2209" s="1">
        <v>1.35173106465584E-5</v>
      </c>
      <c r="J2209" s="1">
        <v>1.6086716802515701E-5</v>
      </c>
      <c r="K2209" s="1">
        <v>6.4663815091979798E-4</v>
      </c>
      <c r="L2209" s="1">
        <v>6.0204757077598097E-5</v>
      </c>
      <c r="M2209" s="1">
        <v>0.121694870857824</v>
      </c>
      <c r="N2209" s="1">
        <v>2.1089803218142199E-6</v>
      </c>
      <c r="O2209" s="1">
        <v>1.9402618960690799E-6</v>
      </c>
      <c r="P2209" s="1">
        <v>1.12479429157809E-6</v>
      </c>
      <c r="Q2209" s="1">
        <v>9.9325717641159911E-7</v>
      </c>
      <c r="R2209" s="1">
        <v>3948.2560620368899</v>
      </c>
      <c r="S2209" s="1">
        <v>1114.80384151564</v>
      </c>
      <c r="T2209" s="1">
        <v>1.4025223493264201</v>
      </c>
      <c r="U2209" s="1">
        <v>175247.16388625899</v>
      </c>
      <c r="V2209" s="1">
        <f t="shared" si="137"/>
        <v>2.5540411898534413E-2</v>
      </c>
      <c r="W2209" s="1">
        <f t="shared" si="138"/>
        <v>0.1137544541380025</v>
      </c>
      <c r="X2209" s="1">
        <f t="shared" si="139"/>
        <v>794.85638289545921</v>
      </c>
    </row>
    <row r="2210" spans="1:24" hidden="1" x14ac:dyDescent="0.3">
      <c r="A2210" s="18" t="str">
        <f t="shared" si="136"/>
        <v>ConstMin - Off-Highway Tractors_2019_300</v>
      </c>
      <c r="B2210" s="1" t="s">
        <v>40</v>
      </c>
      <c r="C2210" s="1">
        <v>2020</v>
      </c>
      <c r="D2210" s="1" t="s">
        <v>89</v>
      </c>
      <c r="E2210" s="1">
        <v>2019</v>
      </c>
      <c r="F2210" s="1">
        <v>300</v>
      </c>
      <c r="G2210" s="1" t="s">
        <v>5</v>
      </c>
      <c r="H2210" s="1">
        <v>1.6179695849285601E-5</v>
      </c>
      <c r="I2210" s="1">
        <v>1.95774319776356E-5</v>
      </c>
      <c r="J2210" s="1">
        <v>2.32987620229713E-5</v>
      </c>
      <c r="K2210" s="1">
        <v>3.19103367211781E-4</v>
      </c>
      <c r="L2210" s="1">
        <v>8.7195934697028701E-5</v>
      </c>
      <c r="M2210" s="1">
        <v>0.17625348107634101</v>
      </c>
      <c r="N2210" s="1">
        <v>3.0018549643878701E-6</v>
      </c>
      <c r="O2210" s="1">
        <v>2.7617065672368401E-6</v>
      </c>
      <c r="P2210" s="1">
        <v>1.6290654485927399E-6</v>
      </c>
      <c r="Q2210" s="1">
        <v>1.4385572186615E-6</v>
      </c>
      <c r="R2210" s="1">
        <v>5718.3500850071196</v>
      </c>
      <c r="S2210" s="1">
        <v>1201.0553876783699</v>
      </c>
      <c r="T2210" s="1">
        <v>1.4960238392815199</v>
      </c>
      <c r="U2210" s="1">
        <v>254698.80814954499</v>
      </c>
      <c r="V2210" s="1">
        <f t="shared" si="137"/>
        <v>2.545173610606756E-2</v>
      </c>
      <c r="W2210" s="1">
        <f t="shared" si="138"/>
        <v>0.11335950097877454</v>
      </c>
      <c r="X2210" s="1">
        <f t="shared" si="139"/>
        <v>802.83171707690735</v>
      </c>
    </row>
    <row r="2211" spans="1:24" hidden="1" x14ac:dyDescent="0.3">
      <c r="A2211" s="18" t="str">
        <f t="shared" si="136"/>
        <v>ConstMin - Off-Highway Tractors_2019_600</v>
      </c>
      <c r="B2211" s="1" t="s">
        <v>40</v>
      </c>
      <c r="C2211" s="1">
        <v>2020</v>
      </c>
      <c r="D2211" s="1" t="s">
        <v>89</v>
      </c>
      <c r="E2211" s="1">
        <v>2019</v>
      </c>
      <c r="F2211" s="1">
        <v>600</v>
      </c>
      <c r="G2211" s="1" t="s">
        <v>5</v>
      </c>
      <c r="H2211" s="1">
        <v>3.3713689486417403E-5</v>
      </c>
      <c r="I2211" s="1">
        <v>4.0793564278565098E-5</v>
      </c>
      <c r="J2211" s="1">
        <v>4.8547712860441102E-5</v>
      </c>
      <c r="K2211" s="1">
        <v>6.5863554487535498E-4</v>
      </c>
      <c r="L2211" s="1">
        <v>1.8169047763548301E-4</v>
      </c>
      <c r="M2211" s="1">
        <v>0.36726000211989701</v>
      </c>
      <c r="N2211" s="1">
        <v>6.2549758101356104E-6</v>
      </c>
      <c r="O2211" s="1">
        <v>5.75457774532476E-6</v>
      </c>
      <c r="P2211" s="1">
        <v>3.39448943901699E-6</v>
      </c>
      <c r="Q2211" s="1">
        <v>2.9975267662735002E-6</v>
      </c>
      <c r="R2211" s="1">
        <v>11915.346304180999</v>
      </c>
      <c r="S2211" s="1">
        <v>1644.82845771757</v>
      </c>
      <c r="T2211" s="1">
        <v>1.963531289057</v>
      </c>
      <c r="U2211" s="1">
        <v>529391.34003712295</v>
      </c>
      <c r="V2211" s="1">
        <f t="shared" si="137"/>
        <v>2.5515461086711051E-2</v>
      </c>
      <c r="W2211" s="1">
        <f t="shared" si="138"/>
        <v>0.1136433257039529</v>
      </c>
      <c r="X2211" s="1">
        <f t="shared" si="139"/>
        <v>837.68894689094088</v>
      </c>
    </row>
    <row r="2212" spans="1:24" hidden="1" x14ac:dyDescent="0.3">
      <c r="A2212" s="18" t="str">
        <f t="shared" si="136"/>
        <v>ConstMin - Off-Highway Tractors_2020_50</v>
      </c>
      <c r="B2212" s="1" t="s">
        <v>40</v>
      </c>
      <c r="C2212" s="1">
        <v>2020</v>
      </c>
      <c r="D2212" s="1" t="s">
        <v>89</v>
      </c>
      <c r="E2212" s="1">
        <v>2020</v>
      </c>
      <c r="F2212" s="1">
        <v>50</v>
      </c>
      <c r="G2212" s="1" t="s">
        <v>5</v>
      </c>
      <c r="H2212" s="1">
        <v>8.3873603452128492E-6</v>
      </c>
      <c r="I2212" s="1">
        <v>1.01487060177075E-5</v>
      </c>
      <c r="J2212" s="1">
        <v>1.20777988971065E-5</v>
      </c>
      <c r="K2212" s="1">
        <v>2.6243310369314799E-4</v>
      </c>
      <c r="L2212" s="1">
        <v>2.5036572008244799E-4</v>
      </c>
      <c r="M2212" s="1">
        <v>5.26443523222088E-2</v>
      </c>
      <c r="N2212" s="1">
        <v>8.3261407545471005E-7</v>
      </c>
      <c r="O2212" s="1">
        <v>7.6600494941833296E-7</v>
      </c>
      <c r="P2212" s="1">
        <v>4.8647152358393102E-7</v>
      </c>
      <c r="Q2212" s="1">
        <v>4.2967612663531198E-7</v>
      </c>
      <c r="R2212" s="1">
        <v>1707.98803370275</v>
      </c>
      <c r="S2212" s="1">
        <v>1761.11681802162</v>
      </c>
      <c r="T2212" s="1">
        <v>2.0570327790120899</v>
      </c>
      <c r="U2212" s="1">
        <v>68443.403609476707</v>
      </c>
      <c r="V2212" s="1">
        <f t="shared" si="137"/>
        <v>4.9098437858641347E-2</v>
      </c>
      <c r="W2212" s="1">
        <f t="shared" si="138"/>
        <v>1.2112446382774269</v>
      </c>
      <c r="X2212" s="1">
        <f t="shared" si="139"/>
        <v>856.14426565794133</v>
      </c>
    </row>
    <row r="2213" spans="1:24" hidden="1" x14ac:dyDescent="0.3">
      <c r="A2213" s="18" t="str">
        <f t="shared" si="136"/>
        <v>ConstMin - Off-Highway Tractors_2020_100</v>
      </c>
      <c r="B2213" s="1" t="s">
        <v>40</v>
      </c>
      <c r="C2213" s="1">
        <v>2020</v>
      </c>
      <c r="D2213" s="1" t="s">
        <v>89</v>
      </c>
      <c r="E2213" s="1">
        <v>2020</v>
      </c>
      <c r="F2213" s="1">
        <v>100</v>
      </c>
      <c r="G2213" s="1" t="s">
        <v>5</v>
      </c>
      <c r="H2213" s="1">
        <v>5.2585182275377904E-6</v>
      </c>
      <c r="I2213" s="1">
        <v>6.36280705532073E-6</v>
      </c>
      <c r="J2213" s="1">
        <v>7.5722662476544197E-6</v>
      </c>
      <c r="K2213" s="1">
        <v>2.7369584009671698E-4</v>
      </c>
      <c r="L2213" s="1">
        <v>1.17952257343892E-4</v>
      </c>
      <c r="M2213" s="1">
        <v>4.6460736018412198E-2</v>
      </c>
      <c r="N2213" s="1">
        <v>8.0794189732203003E-7</v>
      </c>
      <c r="O2213" s="1">
        <v>7.4330654553626796E-7</v>
      </c>
      <c r="P2213" s="1">
        <v>4.2939478956473398E-7</v>
      </c>
      <c r="Q2213" s="1">
        <v>3.7920628163175902E-7</v>
      </c>
      <c r="R2213" s="1">
        <v>1507.3674127622201</v>
      </c>
      <c r="S2213" s="1">
        <v>839.46637855359802</v>
      </c>
      <c r="T2213" s="1">
        <v>1.0285163895060401</v>
      </c>
      <c r="U2213" s="1">
        <v>66241.528780411201</v>
      </c>
      <c r="V2213" s="1">
        <f t="shared" si="137"/>
        <v>3.180585009442391E-2</v>
      </c>
      <c r="W2213" s="1">
        <f t="shared" si="138"/>
        <v>0.58960955169017526</v>
      </c>
      <c r="X2213" s="1">
        <f t="shared" si="139"/>
        <v>816.19154261291249</v>
      </c>
    </row>
    <row r="2214" spans="1:24" hidden="1" x14ac:dyDescent="0.3">
      <c r="A2214" s="18" t="str">
        <f t="shared" si="136"/>
        <v>ConstMin - Off-Highway Tractors_2020_175</v>
      </c>
      <c r="B2214" s="1" t="s">
        <v>40</v>
      </c>
      <c r="C2214" s="1">
        <v>2020</v>
      </c>
      <c r="D2214" s="1" t="s">
        <v>89</v>
      </c>
      <c r="E2214" s="1">
        <v>2020</v>
      </c>
      <c r="F2214" s="1">
        <v>175</v>
      </c>
      <c r="G2214" s="1" t="s">
        <v>5</v>
      </c>
      <c r="H2214" s="1">
        <v>6.0065300238963398E-6</v>
      </c>
      <c r="I2214" s="1">
        <v>7.2679013289145797E-6</v>
      </c>
      <c r="J2214" s="1">
        <v>8.6494032344107392E-6</v>
      </c>
      <c r="K2214" s="1">
        <v>3.9101316572080801E-4</v>
      </c>
      <c r="L2214" s="1">
        <v>3.6726968356247199E-5</v>
      </c>
      <c r="M2214" s="1">
        <v>7.4986189847050105E-2</v>
      </c>
      <c r="N2214" s="1">
        <v>1.25516382861685E-6</v>
      </c>
      <c r="O2214" s="1">
        <v>1.1547507223274999E-6</v>
      </c>
      <c r="P2214" s="1">
        <v>6.9310431608493503E-7</v>
      </c>
      <c r="Q2214" s="1">
        <v>6.1202720108360503E-7</v>
      </c>
      <c r="R2214" s="1">
        <v>2432.8443470600801</v>
      </c>
      <c r="S2214" s="1">
        <v>675.51543469892601</v>
      </c>
      <c r="T2214" s="1">
        <v>0.84151340959585696</v>
      </c>
      <c r="U2214" s="1">
        <v>107331.89684660699</v>
      </c>
      <c r="V2214" s="1">
        <f t="shared" si="137"/>
        <v>2.2421714517880449E-2</v>
      </c>
      <c r="W2214" s="1">
        <f t="shared" si="138"/>
        <v>0.11330390470697076</v>
      </c>
      <c r="X2214" s="1">
        <f t="shared" si="139"/>
        <v>802.7387644640711</v>
      </c>
    </row>
    <row r="2215" spans="1:24" hidden="1" x14ac:dyDescent="0.3">
      <c r="A2215" s="18" t="str">
        <f t="shared" si="136"/>
        <v>ConstMin - Off-Highway Tractors_2020_300</v>
      </c>
      <c r="B2215" s="1" t="s">
        <v>40</v>
      </c>
      <c r="C2215" s="1">
        <v>2020</v>
      </c>
      <c r="D2215" s="1" t="s">
        <v>89</v>
      </c>
      <c r="E2215" s="1">
        <v>2020</v>
      </c>
      <c r="F2215" s="1">
        <v>300</v>
      </c>
      <c r="G2215" s="1" t="s">
        <v>5</v>
      </c>
      <c r="H2215" s="1">
        <v>1.92470431574496E-6</v>
      </c>
      <c r="I2215" s="1">
        <v>2.32889222205141E-6</v>
      </c>
      <c r="J2215" s="1">
        <v>2.7715742146727501E-6</v>
      </c>
      <c r="K2215" s="1">
        <v>4.2691932828303E-5</v>
      </c>
      <c r="L2215" s="1">
        <v>1.1768617524306201E-5</v>
      </c>
      <c r="M2215" s="1">
        <v>2.4028223058188702E-2</v>
      </c>
      <c r="N2215" s="1">
        <v>3.9857689978372897E-7</v>
      </c>
      <c r="O2215" s="1">
        <v>3.6669074780103098E-7</v>
      </c>
      <c r="P2215" s="1">
        <v>2.2209509702321901E-7</v>
      </c>
      <c r="Q2215" s="1">
        <v>1.96115126469441E-7</v>
      </c>
      <c r="R2215" s="1">
        <v>779.56923476506904</v>
      </c>
      <c r="S2215" s="1">
        <v>168.957079544891</v>
      </c>
      <c r="T2215" s="1">
        <v>0.18700297991018999</v>
      </c>
      <c r="U2215" s="1">
        <v>34636.2013067027</v>
      </c>
      <c r="V2215" s="1">
        <f t="shared" si="137"/>
        <v>2.226423288102963E-2</v>
      </c>
      <c r="W2215" s="1">
        <f t="shared" si="138"/>
        <v>0.11250810096231907</v>
      </c>
      <c r="X2215" s="1">
        <f t="shared" si="139"/>
        <v>903.49939677984969</v>
      </c>
    </row>
    <row r="2216" spans="1:24" hidden="1" x14ac:dyDescent="0.3">
      <c r="A2216" s="18" t="str">
        <f t="shared" si="136"/>
        <v>ConstMin - Off-Highway Tractors_2020_600</v>
      </c>
      <c r="B2216" s="1" t="s">
        <v>40</v>
      </c>
      <c r="C2216" s="1">
        <v>2020</v>
      </c>
      <c r="D2216" s="1" t="s">
        <v>89</v>
      </c>
      <c r="E2216" s="1">
        <v>2020</v>
      </c>
      <c r="F2216" s="1">
        <v>600</v>
      </c>
      <c r="G2216" s="1" t="s">
        <v>5</v>
      </c>
      <c r="H2216" s="1">
        <v>2.33473124438434E-5</v>
      </c>
      <c r="I2216" s="1">
        <v>2.8250248057050499E-5</v>
      </c>
      <c r="J2216" s="1">
        <v>3.3620129919134499E-5</v>
      </c>
      <c r="K2216" s="1">
        <v>5.1535107726347399E-4</v>
      </c>
      <c r="L2216" s="1">
        <v>1.4275729945860199E-4</v>
      </c>
      <c r="M2216" s="1">
        <v>0.29147044905583702</v>
      </c>
      <c r="N2216" s="1">
        <v>4.8348722118115899E-6</v>
      </c>
      <c r="O2216" s="1">
        <v>4.44808243486667E-6</v>
      </c>
      <c r="P2216" s="1">
        <v>2.6940884270006999E-6</v>
      </c>
      <c r="Q2216" s="1">
        <v>2.3789426226093699E-6</v>
      </c>
      <c r="R2216" s="1">
        <v>9456.4377222915009</v>
      </c>
      <c r="S2216" s="1">
        <v>1252.1596895160201</v>
      </c>
      <c r="T2216" s="1">
        <v>1.4960238392815199</v>
      </c>
      <c r="U2216" s="1">
        <v>422525.63523106399</v>
      </c>
      <c r="V2216" s="1">
        <f t="shared" si="137"/>
        <v>2.2138989939540218E-2</v>
      </c>
      <c r="W2216" s="1">
        <f t="shared" si="138"/>
        <v>0.11187520938320199</v>
      </c>
      <c r="X2216" s="1">
        <f t="shared" si="139"/>
        <v>836.99180229466265</v>
      </c>
    </row>
    <row r="2217" spans="1:24" hidden="1" x14ac:dyDescent="0.3">
      <c r="A2217" s="18" t="str">
        <f t="shared" si="136"/>
        <v>ConstMin - Off-Highway Tractors_2021_50</v>
      </c>
      <c r="B2217" s="1" t="s">
        <v>40</v>
      </c>
      <c r="C2217" s="1">
        <v>2020</v>
      </c>
      <c r="D2217" s="1" t="s">
        <v>89</v>
      </c>
      <c r="E2217" s="1">
        <v>2021</v>
      </c>
      <c r="F2217" s="1">
        <v>50</v>
      </c>
      <c r="G2217" s="1" t="s">
        <v>5</v>
      </c>
      <c r="H2217" s="1">
        <v>6.2626219809071101E-6</v>
      </c>
      <c r="I2217" s="1">
        <v>7.5777725968975998E-6</v>
      </c>
      <c r="J2217" s="1">
        <v>9.0181756525062399E-6</v>
      </c>
      <c r="K2217" s="1">
        <v>1.9595191527027101E-4</v>
      </c>
      <c r="L2217" s="1">
        <v>1.8694151643894601E-4</v>
      </c>
      <c r="M2217" s="1">
        <v>3.9308157090431499E-2</v>
      </c>
      <c r="N2217" s="1">
        <v>6.2169109182621901E-7</v>
      </c>
      <c r="O2217" s="1">
        <v>5.7195580448012196E-7</v>
      </c>
      <c r="P2217" s="1">
        <v>3.63235527184778E-7</v>
      </c>
      <c r="Q2217" s="1">
        <v>3.20827893947966E-7</v>
      </c>
      <c r="R2217" s="1">
        <v>1275.3098666016299</v>
      </c>
      <c r="S2217" s="1">
        <v>1358.64436742672</v>
      </c>
      <c r="T2217" s="1">
        <v>1.58952532923662</v>
      </c>
      <c r="U2217" s="1">
        <v>51069.0441638634</v>
      </c>
      <c r="V2217" s="1">
        <f t="shared" si="137"/>
        <v>4.9132904641387774E-2</v>
      </c>
      <c r="W2217" s="1">
        <f t="shared" si="138"/>
        <v>1.2120949241036292</v>
      </c>
      <c r="X2217" s="1">
        <f t="shared" si="139"/>
        <v>854.74848524698746</v>
      </c>
    </row>
    <row r="2218" spans="1:24" hidden="1" x14ac:dyDescent="0.3">
      <c r="A2218" s="18" t="str">
        <f t="shared" si="136"/>
        <v>ConstMin - Off-Highway Tractors_2021_100</v>
      </c>
      <c r="B2218" s="1" t="s">
        <v>40</v>
      </c>
      <c r="C2218" s="1">
        <v>2020</v>
      </c>
      <c r="D2218" s="1" t="s">
        <v>89</v>
      </c>
      <c r="E2218" s="1">
        <v>2021</v>
      </c>
      <c r="F2218" s="1">
        <v>100</v>
      </c>
      <c r="G2218" s="1" t="s">
        <v>5</v>
      </c>
      <c r="H2218" s="1">
        <v>5.9217106626506699E-6</v>
      </c>
      <c r="I2218" s="1">
        <v>7.1652699018073196E-6</v>
      </c>
      <c r="J2218" s="1">
        <v>8.5272633542169704E-6</v>
      </c>
      <c r="K2218" s="1">
        <v>3.08213740923505E-4</v>
      </c>
      <c r="L2218" s="1">
        <v>1.3282812947937501E-4</v>
      </c>
      <c r="M2218" s="1">
        <v>5.2320259048270597E-2</v>
      </c>
      <c r="N2218" s="1">
        <v>9.0983770354149602E-7</v>
      </c>
      <c r="O2218" s="1">
        <v>8.3705068725817601E-7</v>
      </c>
      <c r="P2218" s="1">
        <v>4.8354909003381704E-7</v>
      </c>
      <c r="Q2218" s="1">
        <v>4.2703092090152298E-7</v>
      </c>
      <c r="R2218" s="1">
        <v>1697.47318435478</v>
      </c>
      <c r="S2218" s="1">
        <v>922.69338440348895</v>
      </c>
      <c r="T2218" s="1">
        <v>1.12201787946114</v>
      </c>
      <c r="U2218" s="1">
        <v>75199.510828884304</v>
      </c>
      <c r="V2218" s="1">
        <f t="shared" si="137"/>
        <v>3.1550492231360555E-2</v>
      </c>
      <c r="W2218" s="1">
        <f t="shared" si="138"/>
        <v>0.5848757862126196</v>
      </c>
      <c r="X2218" s="1">
        <f t="shared" si="139"/>
        <v>822.35176577277139</v>
      </c>
    </row>
    <row r="2219" spans="1:24" hidden="1" x14ac:dyDescent="0.3">
      <c r="A2219" s="18" t="str">
        <f t="shared" si="136"/>
        <v>ConstMin - Off-Highway Tractors_2021_175</v>
      </c>
      <c r="B2219" s="1" t="s">
        <v>40</v>
      </c>
      <c r="C2219" s="1">
        <v>2020</v>
      </c>
      <c r="D2219" s="1" t="s">
        <v>89</v>
      </c>
      <c r="E2219" s="1">
        <v>2021</v>
      </c>
      <c r="F2219" s="1">
        <v>175</v>
      </c>
      <c r="G2219" s="1" t="s">
        <v>5</v>
      </c>
      <c r="H2219" s="1">
        <v>1.9809004916166799E-6</v>
      </c>
      <c r="I2219" s="1">
        <v>2.3968895948561898E-6</v>
      </c>
      <c r="J2219" s="1">
        <v>2.8524967079280299E-6</v>
      </c>
      <c r="K2219" s="1">
        <v>1.2895268468207901E-4</v>
      </c>
      <c r="L2219" s="1">
        <v>1.21122294208207E-5</v>
      </c>
      <c r="M2219" s="1">
        <v>2.4729782377101599E-2</v>
      </c>
      <c r="N2219" s="1">
        <v>4.13941932409379E-7</v>
      </c>
      <c r="O2219" s="1">
        <v>3.8082657781662899E-7</v>
      </c>
      <c r="P2219" s="1">
        <v>2.2857967495576901E-7</v>
      </c>
      <c r="Q2219" s="1">
        <v>2.0184115931927899E-7</v>
      </c>
      <c r="R2219" s="1">
        <v>802.33055423770895</v>
      </c>
      <c r="S2219" s="1">
        <v>237.269972817671</v>
      </c>
      <c r="T2219" s="1">
        <v>0.28050446986528499</v>
      </c>
      <c r="U2219" s="1">
        <v>35590.495922650603</v>
      </c>
      <c r="V2219" s="1">
        <f t="shared" si="137"/>
        <v>2.2299883346808894E-2</v>
      </c>
      <c r="W2219" s="1">
        <f t="shared" si="138"/>
        <v>0.11268825386606676</v>
      </c>
      <c r="X2219" s="1">
        <f t="shared" si="139"/>
        <v>845.86877682064119</v>
      </c>
    </row>
    <row r="2220" spans="1:24" hidden="1" x14ac:dyDescent="0.3">
      <c r="A2220" s="18" t="str">
        <f t="shared" si="136"/>
        <v>ConstMin - Off-Highway Tractors_2021_300</v>
      </c>
      <c r="B2220" s="1" t="s">
        <v>40</v>
      </c>
      <c r="C2220" s="1">
        <v>2020</v>
      </c>
      <c r="D2220" s="1" t="s">
        <v>89</v>
      </c>
      <c r="E2220" s="1">
        <v>2021</v>
      </c>
      <c r="F2220" s="1">
        <v>300</v>
      </c>
      <c r="G2220" s="1" t="s">
        <v>5</v>
      </c>
      <c r="H2220" s="1">
        <v>1.80504987774626E-6</v>
      </c>
      <c r="I2220" s="1">
        <v>2.18411035207297E-6</v>
      </c>
      <c r="J2220" s="1">
        <v>2.5992718239546102E-6</v>
      </c>
      <c r="K2220" s="1">
        <v>4.0037873611070999E-5</v>
      </c>
      <c r="L2220" s="1">
        <v>1.1036989655872999E-5</v>
      </c>
      <c r="M2220" s="1">
        <v>2.2534443726674899E-2</v>
      </c>
      <c r="N2220" s="1">
        <v>3.73798291166941E-7</v>
      </c>
      <c r="O2220" s="1">
        <v>3.43894427873585E-7</v>
      </c>
      <c r="P2220" s="1">
        <v>2.0828795594747601E-7</v>
      </c>
      <c r="Q2220" s="1">
        <v>1.8392310037546701E-7</v>
      </c>
      <c r="R2220" s="1">
        <v>731.10520945799601</v>
      </c>
      <c r="S2220" s="1">
        <v>154.147261461326</v>
      </c>
      <c r="T2220" s="1">
        <v>0.18700297991018999</v>
      </c>
      <c r="U2220" s="1">
        <v>32525.072168339899</v>
      </c>
      <c r="V2220" s="1">
        <f t="shared" si="137"/>
        <v>2.2235398084341326E-2</v>
      </c>
      <c r="W2220" s="1">
        <f t="shared" si="138"/>
        <v>0.11236238975662087</v>
      </c>
      <c r="X2220" s="1">
        <f t="shared" si="139"/>
        <v>824.30377064235404</v>
      </c>
    </row>
    <row r="2221" spans="1:24" hidden="1" x14ac:dyDescent="0.3">
      <c r="A2221" s="18" t="str">
        <f t="shared" si="136"/>
        <v>ConstMin - Off-Highway Tractors_2021_600</v>
      </c>
      <c r="B2221" s="1" t="s">
        <v>40</v>
      </c>
      <c r="C2221" s="1">
        <v>2020</v>
      </c>
      <c r="D2221" s="1" t="s">
        <v>89</v>
      </c>
      <c r="E2221" s="1">
        <v>2021</v>
      </c>
      <c r="F2221" s="1">
        <v>600</v>
      </c>
      <c r="G2221" s="1" t="s">
        <v>5</v>
      </c>
      <c r="H2221" s="1">
        <v>1.5117924791114701E-5</v>
      </c>
      <c r="I2221" s="1">
        <v>1.8292688997248802E-5</v>
      </c>
      <c r="J2221" s="1">
        <v>2.1769811699205199E-5</v>
      </c>
      <c r="K2221" s="1">
        <v>3.3370174172418001E-4</v>
      </c>
      <c r="L2221" s="1">
        <v>9.2438653133581505E-5</v>
      </c>
      <c r="M2221" s="1">
        <v>0.18873385698063699</v>
      </c>
      <c r="N2221" s="1">
        <v>3.1306915795394998E-6</v>
      </c>
      <c r="O2221" s="1">
        <v>2.8802362531763401E-6</v>
      </c>
      <c r="P2221" s="1">
        <v>1.74448456617752E-6</v>
      </c>
      <c r="Q2221" s="1">
        <v>1.5404203690463501E-6</v>
      </c>
      <c r="R2221" s="1">
        <v>6123.2621365446303</v>
      </c>
      <c r="S2221" s="1">
        <v>737.15348038474701</v>
      </c>
      <c r="T2221" s="1">
        <v>0.84151340959585696</v>
      </c>
      <c r="U2221" s="1">
        <v>271478.26871656702</v>
      </c>
      <c r="V2221" s="1">
        <f t="shared" si="137"/>
        <v>2.2311618762223664E-2</v>
      </c>
      <c r="W2221" s="1">
        <f t="shared" si="138"/>
        <v>0.11274755657410966</v>
      </c>
      <c r="X2221" s="1">
        <f t="shared" si="139"/>
        <v>875.98542337996776</v>
      </c>
    </row>
    <row r="2222" spans="1:24" hidden="1" x14ac:dyDescent="0.3">
      <c r="A2222" s="18" t="str">
        <f t="shared" si="136"/>
        <v>ConstMin - Off-Highway Trucks_1964_25</v>
      </c>
      <c r="B2222" s="1" t="s">
        <v>40</v>
      </c>
      <c r="C2222" s="1">
        <v>2020</v>
      </c>
      <c r="D2222" s="1" t="s">
        <v>90</v>
      </c>
      <c r="E2222" s="1">
        <v>1964</v>
      </c>
      <c r="F2222" s="1">
        <v>25</v>
      </c>
      <c r="G2222" s="1" t="s">
        <v>5</v>
      </c>
      <c r="H2222" s="1">
        <v>0</v>
      </c>
      <c r="I2222" s="1">
        <v>0</v>
      </c>
      <c r="J2222" s="1">
        <v>0</v>
      </c>
      <c r="K2222" s="1">
        <v>0</v>
      </c>
      <c r="L2222" s="1">
        <v>0</v>
      </c>
      <c r="M2222" s="1">
        <v>0</v>
      </c>
      <c r="N2222" s="1">
        <v>0</v>
      </c>
      <c r="O2222" s="1">
        <v>0</v>
      </c>
      <c r="P2222" s="1">
        <v>0</v>
      </c>
      <c r="Q2222" s="1">
        <v>0</v>
      </c>
      <c r="R2222" s="1">
        <v>0</v>
      </c>
      <c r="S2222" s="1">
        <v>0</v>
      </c>
      <c r="T2222" s="1">
        <v>0</v>
      </c>
      <c r="U2222" s="1">
        <v>0</v>
      </c>
      <c r="V2222" s="1">
        <f t="shared" si="137"/>
        <v>0</v>
      </c>
      <c r="W2222" s="1">
        <f t="shared" si="138"/>
        <v>0</v>
      </c>
      <c r="X2222" s="1" t="e">
        <f t="shared" si="139"/>
        <v>#DIV/0!</v>
      </c>
    </row>
    <row r="2223" spans="1:24" hidden="1" x14ac:dyDescent="0.3">
      <c r="A2223" s="18" t="str">
        <f t="shared" si="136"/>
        <v>ConstMin - Off-Highway Trucks_1968_175</v>
      </c>
      <c r="B2223" s="1" t="s">
        <v>40</v>
      </c>
      <c r="C2223" s="1">
        <v>2020</v>
      </c>
      <c r="D2223" s="1" t="s">
        <v>90</v>
      </c>
      <c r="E2223" s="1">
        <v>1968</v>
      </c>
      <c r="F2223" s="1">
        <v>175</v>
      </c>
      <c r="G2223" s="1" t="s">
        <v>5</v>
      </c>
      <c r="H2223" s="1">
        <v>6.1617507532991699E-6</v>
      </c>
      <c r="I2223" s="1">
        <v>7.4557184114919902E-6</v>
      </c>
      <c r="J2223" s="1">
        <v>8.8729210847507999E-6</v>
      </c>
      <c r="K2223" s="1">
        <v>2.4141759991929101E-5</v>
      </c>
      <c r="L2223" s="1">
        <v>6.9340203132619798E-5</v>
      </c>
      <c r="M2223" s="1">
        <v>2.2008645637227602E-3</v>
      </c>
      <c r="N2223" s="1">
        <v>4.3275105134703904E-6</v>
      </c>
      <c r="O2223" s="1">
        <v>3.9813096723927597E-6</v>
      </c>
      <c r="P2223" s="1">
        <v>2.0163231812920499E-8</v>
      </c>
      <c r="Q2223" s="1">
        <v>1.79631607052818E-8</v>
      </c>
      <c r="R2223" s="1">
        <v>71.404626950897296</v>
      </c>
      <c r="S2223" s="1">
        <v>20.6672182257321</v>
      </c>
      <c r="T2223" s="1">
        <v>9.2642268619699694E-2</v>
      </c>
      <c r="U2223" s="1">
        <v>3616.76318950313</v>
      </c>
      <c r="V2223" s="1">
        <f t="shared" si="137"/>
        <v>0.68258701750768946</v>
      </c>
      <c r="W2223" s="1">
        <f t="shared" si="138"/>
        <v>6.3482443726305879</v>
      </c>
      <c r="X2223" s="1">
        <f t="shared" si="139"/>
        <v>223.08627080983817</v>
      </c>
    </row>
    <row r="2224" spans="1:24" hidden="1" x14ac:dyDescent="0.3">
      <c r="A2224" s="18" t="str">
        <f t="shared" si="136"/>
        <v>ConstMin - Off-Highway Trucks_1969_175</v>
      </c>
      <c r="B2224" s="1" t="s">
        <v>40</v>
      </c>
      <c r="C2224" s="1">
        <v>2020</v>
      </c>
      <c r="D2224" s="1" t="s">
        <v>90</v>
      </c>
      <c r="E2224" s="1">
        <v>1969</v>
      </c>
      <c r="F2224" s="1">
        <v>175</v>
      </c>
      <c r="G2224" s="1" t="s">
        <v>5</v>
      </c>
      <c r="H2224" s="1">
        <v>4.7644243209450497E-5</v>
      </c>
      <c r="I2224" s="1">
        <v>5.7649534283435199E-5</v>
      </c>
      <c r="J2224" s="1">
        <v>6.8607710221608794E-5</v>
      </c>
      <c r="K2224" s="1">
        <v>1.86753553114327E-4</v>
      </c>
      <c r="L2224" s="1">
        <v>5.0544116325802995E-4</v>
      </c>
      <c r="M2224" s="1">
        <v>1.6472228051136701E-2</v>
      </c>
      <c r="N2224" s="1">
        <v>3.3466095080690799E-5</v>
      </c>
      <c r="O2224" s="1">
        <v>3.0788807474235497E-5</v>
      </c>
      <c r="P2224" s="1">
        <v>1.5086458987755899E-7</v>
      </c>
      <c r="Q2224" s="1">
        <v>1.3444411097978499E-7</v>
      </c>
      <c r="R2224" s="1">
        <v>534.42329820241002</v>
      </c>
      <c r="S2224" s="1">
        <v>197.371934055742</v>
      </c>
      <c r="T2224" s="1">
        <v>0.370569074478799</v>
      </c>
      <c r="U2224" s="1">
        <v>26941.268998608801</v>
      </c>
      <c r="V2224" s="1">
        <f t="shared" si="137"/>
        <v>0.70854323480642467</v>
      </c>
      <c r="W2224" s="1">
        <f t="shared" si="138"/>
        <v>6.2121389404193259</v>
      </c>
      <c r="X2224" s="1">
        <f t="shared" si="139"/>
        <v>532.61847155848955</v>
      </c>
    </row>
    <row r="2225" spans="1:24" hidden="1" x14ac:dyDescent="0.3">
      <c r="A2225" s="18" t="str">
        <f t="shared" si="136"/>
        <v>ConstMin - Off-Highway Trucks_1969_300</v>
      </c>
      <c r="B2225" s="1" t="s">
        <v>40</v>
      </c>
      <c r="C2225" s="1">
        <v>2020</v>
      </c>
      <c r="D2225" s="1" t="s">
        <v>90</v>
      </c>
      <c r="E2225" s="1">
        <v>1969</v>
      </c>
      <c r="F2225" s="1">
        <v>300</v>
      </c>
      <c r="G2225" s="1" t="s">
        <v>5</v>
      </c>
      <c r="H2225" s="1">
        <v>8.6634604455687202E-5</v>
      </c>
      <c r="I2225" s="1">
        <v>1.04827871391381E-4</v>
      </c>
      <c r="J2225" s="1">
        <v>1.2475383041618901E-4</v>
      </c>
      <c r="K2225" s="1">
        <v>3.3943466905814998E-4</v>
      </c>
      <c r="L2225" s="1">
        <v>9.7492763206221496E-4</v>
      </c>
      <c r="M2225" s="1">
        <v>3.09442946611512E-2</v>
      </c>
      <c r="N2225" s="1">
        <v>6.0845070925920997E-5</v>
      </c>
      <c r="O2225" s="1">
        <v>5.5977465251847298E-5</v>
      </c>
      <c r="P2225" s="1">
        <v>2.83496311778822E-7</v>
      </c>
      <c r="Q2225" s="1">
        <v>2.5256317316028802E-7</v>
      </c>
      <c r="R2225" s="1">
        <v>1003.95356123171</v>
      </c>
      <c r="S2225" s="1">
        <v>224.96267038709399</v>
      </c>
      <c r="T2225" s="1">
        <v>0.64849588033789796</v>
      </c>
      <c r="U2225" s="1">
        <v>50070.262923299102</v>
      </c>
      <c r="V2225" s="1">
        <f t="shared" si="137"/>
        <v>0.69324300474508604</v>
      </c>
      <c r="W2225" s="1">
        <f t="shared" si="138"/>
        <v>6.4473479437205405</v>
      </c>
      <c r="X2225" s="1">
        <f t="shared" si="139"/>
        <v>346.89915110929843</v>
      </c>
    </row>
    <row r="2226" spans="1:24" hidden="1" x14ac:dyDescent="0.3">
      <c r="A2226" s="18" t="str">
        <f t="shared" si="136"/>
        <v>ConstMin - Off-Highway Trucks_1969_600</v>
      </c>
      <c r="B2226" s="1" t="s">
        <v>40</v>
      </c>
      <c r="C2226" s="1">
        <v>2020</v>
      </c>
      <c r="D2226" s="1" t="s">
        <v>90</v>
      </c>
      <c r="E2226" s="1">
        <v>1969</v>
      </c>
      <c r="F2226" s="1">
        <v>600</v>
      </c>
      <c r="G2226" s="1" t="s">
        <v>5</v>
      </c>
      <c r="H2226" s="1">
        <v>4.1349319143937999E-4</v>
      </c>
      <c r="I2226" s="1">
        <v>5.0032676164164997E-4</v>
      </c>
      <c r="J2226" s="1">
        <v>5.9543019567270805E-4</v>
      </c>
      <c r="K2226" s="1">
        <v>4.5588850858270602E-3</v>
      </c>
      <c r="L2226" s="1">
        <v>5.0205204123267601E-3</v>
      </c>
      <c r="M2226" s="1">
        <v>0.169712122770207</v>
      </c>
      <c r="N2226" s="1">
        <v>2.8038300355269399E-4</v>
      </c>
      <c r="O2226" s="1">
        <v>2.57952363268478E-4</v>
      </c>
      <c r="P2226" s="1">
        <v>1.55666794222073E-6</v>
      </c>
      <c r="Q2226" s="1">
        <v>1.3851675315263801E-6</v>
      </c>
      <c r="R2226" s="1">
        <v>5506.1229187831404</v>
      </c>
      <c r="S2226" s="1">
        <v>726.55605672561501</v>
      </c>
      <c r="T2226" s="1">
        <v>1.48227629791519</v>
      </c>
      <c r="U2226" s="1">
        <v>281502.20810286002</v>
      </c>
      <c r="V2226" s="1">
        <f t="shared" si="137"/>
        <v>0.58851905381257796</v>
      </c>
      <c r="W2226" s="1">
        <f t="shared" si="138"/>
        <v>5.9054844738157533</v>
      </c>
      <c r="X2226" s="1">
        <f t="shared" si="139"/>
        <v>490.16236564499508</v>
      </c>
    </row>
    <row r="2227" spans="1:24" hidden="1" x14ac:dyDescent="0.3">
      <c r="A2227" s="18" t="str">
        <f t="shared" si="136"/>
        <v>ConstMin - Off-Highway Trucks_1970_25</v>
      </c>
      <c r="B2227" s="1" t="s">
        <v>40</v>
      </c>
      <c r="C2227" s="1">
        <v>2020</v>
      </c>
      <c r="D2227" s="1" t="s">
        <v>90</v>
      </c>
      <c r="E2227" s="1">
        <v>1970</v>
      </c>
      <c r="F2227" s="1">
        <v>25</v>
      </c>
      <c r="G2227" s="1" t="s">
        <v>5</v>
      </c>
      <c r="H2227" s="1">
        <v>0</v>
      </c>
      <c r="I2227" s="1">
        <v>0</v>
      </c>
      <c r="J2227" s="1">
        <v>0</v>
      </c>
      <c r="K2227" s="1">
        <v>0</v>
      </c>
      <c r="L2227" s="1">
        <v>0</v>
      </c>
      <c r="M2227" s="1">
        <v>0</v>
      </c>
      <c r="N2227" s="1">
        <v>0</v>
      </c>
      <c r="O2227" s="1">
        <v>0</v>
      </c>
      <c r="P2227" s="1">
        <v>0</v>
      </c>
      <c r="Q2227" s="1">
        <v>0</v>
      </c>
      <c r="R2227" s="1">
        <v>0</v>
      </c>
      <c r="S2227" s="1">
        <v>0</v>
      </c>
      <c r="T2227" s="1">
        <v>0</v>
      </c>
      <c r="U2227" s="1">
        <v>0</v>
      </c>
      <c r="V2227" s="1">
        <f t="shared" si="137"/>
        <v>0</v>
      </c>
      <c r="W2227" s="1">
        <f t="shared" si="138"/>
        <v>0</v>
      </c>
      <c r="X2227" s="1" t="e">
        <f t="shared" si="139"/>
        <v>#DIV/0!</v>
      </c>
    </row>
    <row r="2228" spans="1:24" hidden="1" x14ac:dyDescent="0.3">
      <c r="A2228" s="18" t="str">
        <f t="shared" si="136"/>
        <v>ConstMin - Off-Highway Trucks_1970_600</v>
      </c>
      <c r="B2228" s="1" t="s">
        <v>40</v>
      </c>
      <c r="C2228" s="1">
        <v>2020</v>
      </c>
      <c r="D2228" s="1" t="s">
        <v>90</v>
      </c>
      <c r="E2228" s="1">
        <v>1970</v>
      </c>
      <c r="F2228" s="1">
        <v>600</v>
      </c>
      <c r="G2228" s="1" t="s">
        <v>5</v>
      </c>
      <c r="H2228" s="1">
        <v>4.7439689604166798E-5</v>
      </c>
      <c r="I2228" s="1">
        <v>5.7402024421041798E-5</v>
      </c>
      <c r="J2228" s="1">
        <v>6.8313153030000206E-5</v>
      </c>
      <c r="K2228" s="1">
        <v>6.2755968654451099E-4</v>
      </c>
      <c r="L2228" s="1">
        <v>6.4156562946417705E-4</v>
      </c>
      <c r="M2228" s="1">
        <v>2.3361959023618002E-2</v>
      </c>
      <c r="N2228" s="1">
        <v>3.2836980958887398E-5</v>
      </c>
      <c r="O2228" s="1">
        <v>3.0210022482176399E-5</v>
      </c>
      <c r="P2228" s="1">
        <v>2.1456970605397999E-7</v>
      </c>
      <c r="Q2228" s="1">
        <v>1.9067716898563399E-7</v>
      </c>
      <c r="R2228" s="1">
        <v>757.95303192210702</v>
      </c>
      <c r="S2228" s="1">
        <v>98.6859670278712</v>
      </c>
      <c r="T2228" s="1">
        <v>0.185284537239399</v>
      </c>
      <c r="U2228" s="1">
        <v>34786.803377324599</v>
      </c>
      <c r="V2228" s="1">
        <f t="shared" si="137"/>
        <v>0.5463881694672893</v>
      </c>
      <c r="W2228" s="1">
        <f t="shared" si="138"/>
        <v>6.106820681180757</v>
      </c>
      <c r="X2228" s="1">
        <f t="shared" si="139"/>
        <v>532.61847155849205</v>
      </c>
    </row>
    <row r="2229" spans="1:24" hidden="1" x14ac:dyDescent="0.3">
      <c r="A2229" s="18" t="str">
        <f t="shared" si="136"/>
        <v>ConstMin - Off-Highway Trucks_1971_300</v>
      </c>
      <c r="B2229" s="1" t="s">
        <v>40</v>
      </c>
      <c r="C2229" s="1">
        <v>2020</v>
      </c>
      <c r="D2229" s="1" t="s">
        <v>90</v>
      </c>
      <c r="E2229" s="1">
        <v>1971</v>
      </c>
      <c r="F2229" s="1">
        <v>300</v>
      </c>
      <c r="G2229" s="1" t="s">
        <v>5</v>
      </c>
      <c r="H2229" s="1">
        <v>1.9069856315392601E-5</v>
      </c>
      <c r="I2229" s="1">
        <v>2.30745261416251E-5</v>
      </c>
      <c r="J2229" s="1">
        <v>2.7460593094165402E-5</v>
      </c>
      <c r="K2229" s="1">
        <v>8.9669394255736698E-5</v>
      </c>
      <c r="L2229" s="1">
        <v>2.3917762758286499E-4</v>
      </c>
      <c r="M2229" s="1">
        <v>8.1746398081131207E-3</v>
      </c>
      <c r="N2229" s="1">
        <v>1.37773804102322E-5</v>
      </c>
      <c r="O2229" s="1">
        <v>1.26751899774136E-5</v>
      </c>
      <c r="P2229" s="1">
        <v>7.5006503271039295E-8</v>
      </c>
      <c r="Q2229" s="1">
        <v>6.6720311191046701E-8</v>
      </c>
      <c r="R2229" s="1">
        <v>265.21718581761797</v>
      </c>
      <c r="S2229" s="1">
        <v>62.001654677196498</v>
      </c>
      <c r="T2229" s="1">
        <v>0.27792680585909901</v>
      </c>
      <c r="U2229" s="1">
        <v>13433.6918467259</v>
      </c>
      <c r="V2229" s="1">
        <f t="shared" si="137"/>
        <v>0.56875602452374574</v>
      </c>
      <c r="W2229" s="1">
        <f t="shared" si="138"/>
        <v>5.8954067261929328</v>
      </c>
      <c r="X2229" s="1">
        <f t="shared" si="139"/>
        <v>223.08627080983896</v>
      </c>
    </row>
    <row r="2230" spans="1:24" hidden="1" x14ac:dyDescent="0.3">
      <c r="A2230" s="18" t="str">
        <f t="shared" si="136"/>
        <v>ConstMin - Off-Highway Trucks_1971_600</v>
      </c>
      <c r="B2230" s="1" t="s">
        <v>40</v>
      </c>
      <c r="C2230" s="1">
        <v>2020</v>
      </c>
      <c r="D2230" s="1" t="s">
        <v>90</v>
      </c>
      <c r="E2230" s="1">
        <v>1971</v>
      </c>
      <c r="F2230" s="1">
        <v>600</v>
      </c>
      <c r="G2230" s="1" t="s">
        <v>5</v>
      </c>
      <c r="H2230" s="1">
        <v>4.67077556873004E-5</v>
      </c>
      <c r="I2230" s="1">
        <v>5.6516384381633503E-5</v>
      </c>
      <c r="J2230" s="1">
        <v>6.7259168189712606E-5</v>
      </c>
      <c r="K2230" s="1">
        <v>6.1787724082716796E-4</v>
      </c>
      <c r="L2230" s="1">
        <v>6.31667089907558E-4</v>
      </c>
      <c r="M2230" s="1">
        <v>2.3001513786380899E-2</v>
      </c>
      <c r="N2230" s="1">
        <v>3.2330348215464198E-5</v>
      </c>
      <c r="O2230" s="1">
        <v>2.9743920358227001E-5</v>
      </c>
      <c r="P2230" s="1">
        <v>2.1125916910267699E-7</v>
      </c>
      <c r="Q2230" s="1">
        <v>1.8773526341422E-7</v>
      </c>
      <c r="R2230" s="1">
        <v>746.258783159426</v>
      </c>
      <c r="S2230" s="1">
        <v>98.6859670278712</v>
      </c>
      <c r="T2230" s="1">
        <v>0.185284537239399</v>
      </c>
      <c r="U2230" s="1">
        <v>35428.262163005696</v>
      </c>
      <c r="V2230" s="1">
        <f t="shared" si="137"/>
        <v>0.52821790836958471</v>
      </c>
      <c r="W2230" s="1">
        <f t="shared" si="138"/>
        <v>5.9037369900347647</v>
      </c>
      <c r="X2230" s="1">
        <f t="shared" si="139"/>
        <v>532.61847155849205</v>
      </c>
    </row>
    <row r="2231" spans="1:24" hidden="1" x14ac:dyDescent="0.3">
      <c r="A2231" s="18" t="str">
        <f t="shared" si="136"/>
        <v>ConstMin - Off-Highway Trucks_1973_300</v>
      </c>
      <c r="B2231" s="1" t="s">
        <v>40</v>
      </c>
      <c r="C2231" s="1">
        <v>2020</v>
      </c>
      <c r="D2231" s="1" t="s">
        <v>90</v>
      </c>
      <c r="E2231" s="1">
        <v>1973</v>
      </c>
      <c r="F2231" s="1">
        <v>300</v>
      </c>
      <c r="G2231" s="1" t="s">
        <v>5</v>
      </c>
      <c r="H2231" s="1">
        <v>4.8506909895153898E-5</v>
      </c>
      <c r="I2231" s="1">
        <v>5.8693360973136197E-5</v>
      </c>
      <c r="J2231" s="1">
        <v>6.9849950249021602E-5</v>
      </c>
      <c r="K2231" s="1">
        <v>2.5084285280485802E-4</v>
      </c>
      <c r="L2231" s="1">
        <v>6.17686666310815E-4</v>
      </c>
      <c r="M2231" s="1">
        <v>2.28678914041852E-2</v>
      </c>
      <c r="N2231" s="1">
        <v>3.2117586263826498E-5</v>
      </c>
      <c r="O2231" s="1">
        <v>2.95481793627203E-5</v>
      </c>
      <c r="P2231" s="1">
        <v>2.09969789287568E-7</v>
      </c>
      <c r="Q2231" s="1">
        <v>1.86644655493692E-7</v>
      </c>
      <c r="R2231" s="1">
        <v>741.92355212783696</v>
      </c>
      <c r="S2231" s="1">
        <v>150.250676501073</v>
      </c>
      <c r="T2231" s="1">
        <v>0.27792680585909901</v>
      </c>
      <c r="U2231" s="1">
        <v>37562.669125268199</v>
      </c>
      <c r="V2231" s="1">
        <f t="shared" si="137"/>
        <v>0.51739369881699249</v>
      </c>
      <c r="W2231" s="1">
        <f t="shared" si="138"/>
        <v>5.4450313237090686</v>
      </c>
      <c r="X2231" s="1">
        <f t="shared" si="139"/>
        <v>540.61239626251029</v>
      </c>
    </row>
    <row r="2232" spans="1:24" hidden="1" x14ac:dyDescent="0.3">
      <c r="A2232" s="18" t="str">
        <f t="shared" si="136"/>
        <v>ConstMin - Off-Highway Trucks_1973_600</v>
      </c>
      <c r="B2232" s="1" t="s">
        <v>40</v>
      </c>
      <c r="C2232" s="1">
        <v>2020</v>
      </c>
      <c r="D2232" s="1" t="s">
        <v>90</v>
      </c>
      <c r="E2232" s="1">
        <v>1973</v>
      </c>
      <c r="F2232" s="1">
        <v>600</v>
      </c>
      <c r="G2232" s="1" t="s">
        <v>5</v>
      </c>
      <c r="H2232" s="1">
        <v>1.5941015625066899E-5</v>
      </c>
      <c r="I2232" s="1">
        <v>1.9288628906331E-5</v>
      </c>
      <c r="J2232" s="1">
        <v>2.2955062500096301E-5</v>
      </c>
      <c r="K2232" s="1">
        <v>2.3310422195206199E-4</v>
      </c>
      <c r="L2232" s="1">
        <v>2.20088250167937E-4</v>
      </c>
      <c r="M2232" s="1">
        <v>8.6776945655354706E-3</v>
      </c>
      <c r="N2232" s="1">
        <v>1.02613188465395E-5</v>
      </c>
      <c r="O2232" s="1">
        <v>9.4404133388163595E-6</v>
      </c>
      <c r="P2232" s="1">
        <v>7.9751359197010496E-8</v>
      </c>
      <c r="Q2232" s="1">
        <v>7.0826176495111105E-8</v>
      </c>
      <c r="R2232" s="1">
        <v>281.538243406395</v>
      </c>
      <c r="S2232" s="1">
        <v>41.334436451464299</v>
      </c>
      <c r="T2232" s="1">
        <v>0.185284537239399</v>
      </c>
      <c r="U2232" s="1">
        <v>14260.3805757552</v>
      </c>
      <c r="V2232" s="1">
        <f t="shared" si="137"/>
        <v>0.44787708454430147</v>
      </c>
      <c r="W2232" s="1">
        <f t="shared" si="138"/>
        <v>5.1103935021176436</v>
      </c>
      <c r="X2232" s="1">
        <f t="shared" si="139"/>
        <v>223.08627080983919</v>
      </c>
    </row>
    <row r="2233" spans="1:24" hidden="1" x14ac:dyDescent="0.3">
      <c r="A2233" s="18" t="str">
        <f t="shared" si="136"/>
        <v>ConstMin - Off-Highway Trucks_1973_750</v>
      </c>
      <c r="B2233" s="1" t="s">
        <v>40</v>
      </c>
      <c r="C2233" s="1">
        <v>2020</v>
      </c>
      <c r="D2233" s="1" t="s">
        <v>90</v>
      </c>
      <c r="E2233" s="1">
        <v>1973</v>
      </c>
      <c r="F2233" s="1">
        <v>750</v>
      </c>
      <c r="G2233" s="1" t="s">
        <v>5</v>
      </c>
      <c r="H2233" s="1">
        <v>1.46703549593007E-5</v>
      </c>
      <c r="I2233" s="1">
        <v>1.7751129500753799E-5</v>
      </c>
      <c r="J2233" s="1">
        <v>2.1125311141393E-5</v>
      </c>
      <c r="K2233" s="1">
        <v>2.14523450637043E-4</v>
      </c>
      <c r="L2233" s="1">
        <v>2.02544983850203E-4</v>
      </c>
      <c r="M2233" s="1">
        <v>7.9859942740797395E-3</v>
      </c>
      <c r="N2233" s="1">
        <v>9.4433876341342004E-6</v>
      </c>
      <c r="O2233" s="1">
        <v>8.6879166234034597E-6</v>
      </c>
      <c r="P2233" s="1">
        <v>7.3394366797248698E-8</v>
      </c>
      <c r="Q2233" s="1">
        <v>6.5180611702022599E-8</v>
      </c>
      <c r="R2233" s="1">
        <v>259.09678922182701</v>
      </c>
      <c r="S2233" s="1">
        <v>20.6672182257321</v>
      </c>
      <c r="T2233" s="1">
        <v>9.2642268619699694E-2</v>
      </c>
      <c r="U2233" s="1">
        <v>13123.6835733399</v>
      </c>
      <c r="V2233" s="1">
        <f t="shared" si="137"/>
        <v>0.44787708454430009</v>
      </c>
      <c r="W2233" s="1">
        <f t="shared" si="138"/>
        <v>5.1103935021176579</v>
      </c>
      <c r="X2233" s="1">
        <f t="shared" si="139"/>
        <v>223.08627080983817</v>
      </c>
    </row>
    <row r="2234" spans="1:24" hidden="1" x14ac:dyDescent="0.3">
      <c r="A2234" s="18" t="str">
        <f t="shared" si="136"/>
        <v>ConstMin - Off-Highway Trucks_1973_9999</v>
      </c>
      <c r="B2234" s="1" t="s">
        <v>40</v>
      </c>
      <c r="C2234" s="1">
        <v>2020</v>
      </c>
      <c r="D2234" s="1" t="s">
        <v>90</v>
      </c>
      <c r="E2234" s="1">
        <v>1973</v>
      </c>
      <c r="F2234" s="1">
        <v>9999</v>
      </c>
      <c r="G2234" s="1" t="s">
        <v>5</v>
      </c>
      <c r="H2234" s="1">
        <v>1.39629169283141E-4</v>
      </c>
      <c r="I2234" s="1">
        <v>1.6895129483260099E-4</v>
      </c>
      <c r="J2234" s="1">
        <v>2.0106600376772299E-4</v>
      </c>
      <c r="K2234" s="1">
        <v>2.04178639762313E-3</v>
      </c>
      <c r="L2234" s="1">
        <v>1.9277780200908699E-3</v>
      </c>
      <c r="M2234" s="1">
        <v>7.6008913859493099E-2</v>
      </c>
      <c r="N2234" s="1">
        <v>8.9880059087247695E-5</v>
      </c>
      <c r="O2234" s="1">
        <v>8.2689654360267896E-5</v>
      </c>
      <c r="P2234" s="1">
        <v>6.9855122758737105E-7</v>
      </c>
      <c r="Q2234" s="1">
        <v>6.2037453698763203E-7</v>
      </c>
      <c r="R2234" s="1">
        <v>2466.0255013146102</v>
      </c>
      <c r="S2234" s="1">
        <v>156.037497604278</v>
      </c>
      <c r="T2234" s="1">
        <v>0.185284537239399</v>
      </c>
      <c r="U2234" s="1">
        <v>124829.998083422</v>
      </c>
      <c r="V2234" s="1">
        <f t="shared" si="137"/>
        <v>0.44815800827078578</v>
      </c>
      <c r="W2234" s="1">
        <f t="shared" si="138"/>
        <v>5.1135989145755554</v>
      </c>
      <c r="X2234" s="1">
        <f t="shared" si="139"/>
        <v>842.15067230714442</v>
      </c>
    </row>
    <row r="2235" spans="1:24" hidden="1" x14ac:dyDescent="0.3">
      <c r="A2235" s="18" t="str">
        <f t="shared" si="136"/>
        <v>ConstMin - Off-Highway Trucks_1974_300</v>
      </c>
      <c r="B2235" s="1" t="s">
        <v>40</v>
      </c>
      <c r="C2235" s="1">
        <v>2020</v>
      </c>
      <c r="D2235" s="1" t="s">
        <v>90</v>
      </c>
      <c r="E2235" s="1">
        <v>1974</v>
      </c>
      <c r="F2235" s="1">
        <v>300</v>
      </c>
      <c r="G2235" s="1" t="s">
        <v>5</v>
      </c>
      <c r="H2235" s="1">
        <v>1.22713004287183E-5</v>
      </c>
      <c r="I2235" s="1">
        <v>1.48482735187492E-5</v>
      </c>
      <c r="J2235" s="1">
        <v>1.76706726173544E-5</v>
      </c>
      <c r="K2235" s="1">
        <v>6.3458340550213695E-5</v>
      </c>
      <c r="L2235" s="1">
        <v>1.56262657619235E-4</v>
      </c>
      <c r="M2235" s="1">
        <v>5.7851297103569798E-3</v>
      </c>
      <c r="N2235" s="1">
        <v>8.1251217803933792E-6</v>
      </c>
      <c r="O2235" s="1">
        <v>7.4751120379619103E-6</v>
      </c>
      <c r="P2235" s="1">
        <v>5.31182540976468E-8</v>
      </c>
      <c r="Q2235" s="1">
        <v>4.7217450996740703E-8</v>
      </c>
      <c r="R2235" s="1">
        <v>187.69216227093</v>
      </c>
      <c r="S2235" s="1">
        <v>41.334436451464299</v>
      </c>
      <c r="T2235" s="1">
        <v>0.185284537239399</v>
      </c>
      <c r="U2235" s="1">
        <v>9506.9203838367994</v>
      </c>
      <c r="V2235" s="1">
        <f t="shared" si="137"/>
        <v>0.51715973331139597</v>
      </c>
      <c r="W2235" s="1">
        <f t="shared" si="138"/>
        <v>5.4425690797552813</v>
      </c>
      <c r="X2235" s="1">
        <f t="shared" si="139"/>
        <v>223.08627080983919</v>
      </c>
    </row>
    <row r="2236" spans="1:24" hidden="1" x14ac:dyDescent="0.3">
      <c r="A2236" s="18" t="str">
        <f t="shared" si="136"/>
        <v>ConstMin - Off-Highway Trucks_1974_600</v>
      </c>
      <c r="B2236" s="1" t="s">
        <v>40</v>
      </c>
      <c r="C2236" s="1">
        <v>2020</v>
      </c>
      <c r="D2236" s="1" t="s">
        <v>90</v>
      </c>
      <c r="E2236" s="1">
        <v>1974</v>
      </c>
      <c r="F2236" s="1">
        <v>600</v>
      </c>
      <c r="G2236" s="1" t="s">
        <v>5</v>
      </c>
      <c r="H2236" s="1">
        <v>6.9752600797008395E-5</v>
      </c>
      <c r="I2236" s="1">
        <v>8.4400646964380199E-5</v>
      </c>
      <c r="J2236" s="1">
        <v>1.00443745147692E-4</v>
      </c>
      <c r="K2236" s="1">
        <v>1.01998681391112E-3</v>
      </c>
      <c r="L2236" s="1">
        <v>9.6303323546938603E-4</v>
      </c>
      <c r="M2236" s="1">
        <v>3.7970715235756701E-2</v>
      </c>
      <c r="N2236" s="1">
        <v>4.4900130204249997E-5</v>
      </c>
      <c r="O2236" s="1">
        <v>4.1308119787909997E-5</v>
      </c>
      <c r="P2236" s="1">
        <v>3.4896551461504001E-7</v>
      </c>
      <c r="Q2236" s="1">
        <v>3.09911873323391E-7</v>
      </c>
      <c r="R2236" s="1">
        <v>1231.9180385556299</v>
      </c>
      <c r="S2236" s="1">
        <v>112.63633933024001</v>
      </c>
      <c r="T2236" s="1">
        <v>0.185284537239399</v>
      </c>
      <c r="U2236" s="1">
        <v>62414.999041711199</v>
      </c>
      <c r="V2236" s="1">
        <f t="shared" si="137"/>
        <v>0.44776011782329994</v>
      </c>
      <c r="W2236" s="1">
        <f t="shared" si="138"/>
        <v>5.1090588815451818</v>
      </c>
      <c r="X2236" s="1">
        <f t="shared" si="139"/>
        <v>607.91008795681068</v>
      </c>
    </row>
    <row r="2237" spans="1:24" hidden="1" x14ac:dyDescent="0.3">
      <c r="A2237" s="18" t="str">
        <f t="shared" si="136"/>
        <v>ConstMin - Off-Highway Trucks_1975_25</v>
      </c>
      <c r="B2237" s="1" t="s">
        <v>40</v>
      </c>
      <c r="C2237" s="1">
        <v>2020</v>
      </c>
      <c r="D2237" s="1" t="s">
        <v>90</v>
      </c>
      <c r="E2237" s="1">
        <v>1975</v>
      </c>
      <c r="F2237" s="1">
        <v>25</v>
      </c>
      <c r="G2237" s="1" t="s">
        <v>5</v>
      </c>
      <c r="H2237" s="1">
        <v>0</v>
      </c>
      <c r="I2237" s="1">
        <v>0</v>
      </c>
      <c r="J2237" s="1">
        <v>0</v>
      </c>
      <c r="K2237" s="1">
        <v>0</v>
      </c>
      <c r="L2237" s="1">
        <v>0</v>
      </c>
      <c r="M2237" s="1">
        <v>0</v>
      </c>
      <c r="N2237" s="1">
        <v>0</v>
      </c>
      <c r="O2237" s="1">
        <v>0</v>
      </c>
      <c r="P2237" s="1">
        <v>0</v>
      </c>
      <c r="Q2237" s="1">
        <v>0</v>
      </c>
      <c r="R2237" s="1">
        <v>0</v>
      </c>
      <c r="S2237" s="1">
        <v>0</v>
      </c>
      <c r="T2237" s="1">
        <v>0</v>
      </c>
      <c r="U2237" s="1">
        <v>0</v>
      </c>
      <c r="V2237" s="1">
        <f t="shared" si="137"/>
        <v>0</v>
      </c>
      <c r="W2237" s="1">
        <f t="shared" si="138"/>
        <v>0</v>
      </c>
      <c r="X2237" s="1" t="e">
        <f t="shared" si="139"/>
        <v>#DIV/0!</v>
      </c>
    </row>
    <row r="2238" spans="1:24" hidden="1" x14ac:dyDescent="0.3">
      <c r="A2238" s="18" t="str">
        <f t="shared" si="136"/>
        <v>ConstMin - Off-Highway Trucks_1975_175</v>
      </c>
      <c r="B2238" s="1" t="s">
        <v>40</v>
      </c>
      <c r="C2238" s="1">
        <v>2020</v>
      </c>
      <c r="D2238" s="1" t="s">
        <v>90</v>
      </c>
      <c r="E2238" s="1">
        <v>1975</v>
      </c>
      <c r="F2238" s="1">
        <v>175</v>
      </c>
      <c r="G2238" s="1" t="s">
        <v>5</v>
      </c>
      <c r="H2238" s="1">
        <v>1.9186447059164999E-5</v>
      </c>
      <c r="I2238" s="1">
        <v>2.3215600941589599E-5</v>
      </c>
      <c r="J2238" s="1">
        <v>2.7628483765197599E-5</v>
      </c>
      <c r="K2238" s="1">
        <v>9.9218505691519296E-5</v>
      </c>
      <c r="L2238" s="1">
        <v>2.4432008857996798E-4</v>
      </c>
      <c r="M2238" s="1">
        <v>9.0451770423942805E-3</v>
      </c>
      <c r="N2238" s="1">
        <v>1.27038059082925E-5</v>
      </c>
      <c r="O2238" s="1">
        <v>1.16875014356291E-5</v>
      </c>
      <c r="P2238" s="1">
        <v>8.30515539929792E-8</v>
      </c>
      <c r="Q2238" s="1">
        <v>7.3825519070296195E-8</v>
      </c>
      <c r="R2238" s="1">
        <v>293.46080765846801</v>
      </c>
      <c r="S2238" s="1">
        <v>99.0993113923858</v>
      </c>
      <c r="T2238" s="1">
        <v>9.2642268619699694E-2</v>
      </c>
      <c r="U2238" s="1">
        <v>14864.896708857799</v>
      </c>
      <c r="V2238" s="1">
        <f t="shared" si="137"/>
        <v>0.51713821835238782</v>
      </c>
      <c r="W2238" s="1">
        <f t="shared" si="138"/>
        <v>5.4423426571567814</v>
      </c>
      <c r="X2238" s="1">
        <f t="shared" si="139"/>
        <v>1069.6986685331783</v>
      </c>
    </row>
    <row r="2239" spans="1:24" hidden="1" x14ac:dyDescent="0.3">
      <c r="A2239" s="18" t="str">
        <f t="shared" si="136"/>
        <v>ConstMin - Off-Highway Trucks_1975_750</v>
      </c>
      <c r="B2239" s="1" t="s">
        <v>40</v>
      </c>
      <c r="C2239" s="1">
        <v>2020</v>
      </c>
      <c r="D2239" s="1" t="s">
        <v>90</v>
      </c>
      <c r="E2239" s="1">
        <v>1975</v>
      </c>
      <c r="F2239" s="1">
        <v>750</v>
      </c>
      <c r="G2239" s="1" t="s">
        <v>5</v>
      </c>
      <c r="H2239" s="1">
        <v>7.5759360307903201E-5</v>
      </c>
      <c r="I2239" s="1">
        <v>9.1668825972562905E-5</v>
      </c>
      <c r="J2239" s="1">
        <v>1.0909347884337999E-4</v>
      </c>
      <c r="K2239" s="1">
        <v>1.1078231874003001E-3</v>
      </c>
      <c r="L2239" s="1">
        <v>1.04596503988049E-3</v>
      </c>
      <c r="M2239" s="1">
        <v>4.1240571159001899E-2</v>
      </c>
      <c r="N2239" s="1">
        <v>4.8766714117438801E-5</v>
      </c>
      <c r="O2239" s="1">
        <v>4.4865376988043699E-5</v>
      </c>
      <c r="P2239" s="1">
        <v>3.7901675141391603E-7</v>
      </c>
      <c r="Q2239" s="1">
        <v>3.3659999779980999E-7</v>
      </c>
      <c r="R2239" s="1">
        <v>1338.0049128826799</v>
      </c>
      <c r="S2239" s="1">
        <v>112.63633933024001</v>
      </c>
      <c r="T2239" s="1">
        <v>0.185284537239399</v>
      </c>
      <c r="U2239" s="1">
        <v>68144.985294795406</v>
      </c>
      <c r="V2239" s="1">
        <f t="shared" si="137"/>
        <v>0.44542682471995909</v>
      </c>
      <c r="W2239" s="1">
        <f t="shared" si="138"/>
        <v>5.0824354030834789</v>
      </c>
      <c r="X2239" s="1">
        <f t="shared" si="139"/>
        <v>607.91008795681068</v>
      </c>
    </row>
    <row r="2240" spans="1:24" hidden="1" x14ac:dyDescent="0.3">
      <c r="A2240" s="18" t="str">
        <f t="shared" si="136"/>
        <v>ConstMin - Off-Highway Trucks_1976_300</v>
      </c>
      <c r="B2240" s="1" t="s">
        <v>40</v>
      </c>
      <c r="C2240" s="1">
        <v>2020</v>
      </c>
      <c r="D2240" s="1" t="s">
        <v>90</v>
      </c>
      <c r="E2240" s="1">
        <v>1976</v>
      </c>
      <c r="F2240" s="1">
        <v>300</v>
      </c>
      <c r="G2240" s="1" t="s">
        <v>5</v>
      </c>
      <c r="H2240" s="1">
        <v>2.2672768306854998E-5</v>
      </c>
      <c r="I2240" s="1">
        <v>2.74340496512946E-5</v>
      </c>
      <c r="J2240" s="1">
        <v>3.2648786361871299E-5</v>
      </c>
      <c r="K2240" s="1">
        <v>1.17247251893967E-4</v>
      </c>
      <c r="L2240" s="1">
        <v>2.88714880040172E-4</v>
      </c>
      <c r="M2240" s="1">
        <v>1.0688753511491201E-2</v>
      </c>
      <c r="N2240" s="1">
        <v>1.50121826665342E-5</v>
      </c>
      <c r="O2240" s="1">
        <v>1.38112080532115E-5</v>
      </c>
      <c r="P2240" s="1">
        <v>9.8142643888181698E-8</v>
      </c>
      <c r="Q2240" s="1">
        <v>8.7240169263885806E-8</v>
      </c>
      <c r="R2240" s="1">
        <v>346.78483612236698</v>
      </c>
      <c r="S2240" s="1">
        <v>78.018748802139001</v>
      </c>
      <c r="T2240" s="1">
        <v>9.2642268619699694E-2</v>
      </c>
      <c r="U2240" s="1">
        <v>17554.218480481199</v>
      </c>
      <c r="V2240" s="1">
        <f t="shared" si="137"/>
        <v>0.51748411346944301</v>
      </c>
      <c r="W2240" s="1">
        <f t="shared" si="138"/>
        <v>5.4459828440229794</v>
      </c>
      <c r="X2240" s="1">
        <f t="shared" si="139"/>
        <v>842.1506723071426</v>
      </c>
    </row>
    <row r="2241" spans="1:24" hidden="1" x14ac:dyDescent="0.3">
      <c r="A2241" s="18" t="str">
        <f t="shared" si="136"/>
        <v>ConstMin - Off-Highway Trucks_1976_600</v>
      </c>
      <c r="B2241" s="1" t="s">
        <v>40</v>
      </c>
      <c r="C2241" s="1">
        <v>2020</v>
      </c>
      <c r="D2241" s="1" t="s">
        <v>90</v>
      </c>
      <c r="E2241" s="1">
        <v>1976</v>
      </c>
      <c r="F2241" s="1">
        <v>600</v>
      </c>
      <c r="G2241" s="1" t="s">
        <v>5</v>
      </c>
      <c r="H2241" s="1">
        <v>3.3707248411596998E-5</v>
      </c>
      <c r="I2241" s="1">
        <v>4.0785770578032403E-5</v>
      </c>
      <c r="J2241" s="1">
        <v>4.8538437712699801E-5</v>
      </c>
      <c r="K2241" s="1">
        <v>4.9289845138692195E-4</v>
      </c>
      <c r="L2241" s="1">
        <v>4.6537620283232302E-4</v>
      </c>
      <c r="M2241" s="1">
        <v>1.8348969302841502E-2</v>
      </c>
      <c r="N2241" s="1">
        <v>2.1697539951408101E-5</v>
      </c>
      <c r="O2241" s="1">
        <v>1.99617367552954E-5</v>
      </c>
      <c r="P2241" s="1">
        <v>1.68634103299478E-7</v>
      </c>
      <c r="Q2241" s="1">
        <v>1.4976182078450799E-7</v>
      </c>
      <c r="R2241" s="1">
        <v>595.31210125290795</v>
      </c>
      <c r="S2241" s="1">
        <v>77.708740528752998</v>
      </c>
      <c r="T2241" s="1">
        <v>0.185284537239399</v>
      </c>
      <c r="U2241" s="1">
        <v>31044.6418412368</v>
      </c>
      <c r="V2241" s="1">
        <f t="shared" si="137"/>
        <v>0.43502139713399041</v>
      </c>
      <c r="W2241" s="1">
        <f t="shared" si="138"/>
        <v>4.9637067800815124</v>
      </c>
      <c r="X2241" s="1">
        <f t="shared" si="139"/>
        <v>419.40218912249827</v>
      </c>
    </row>
    <row r="2242" spans="1:24" hidden="1" x14ac:dyDescent="0.3">
      <c r="A2242" s="18" t="str">
        <f t="shared" si="136"/>
        <v>ConstMin - Off-Highway Trucks_1977_175</v>
      </c>
      <c r="B2242" s="1" t="s">
        <v>40</v>
      </c>
      <c r="C2242" s="1">
        <v>2020</v>
      </c>
      <c r="D2242" s="1" t="s">
        <v>90</v>
      </c>
      <c r="E2242" s="1">
        <v>1977</v>
      </c>
      <c r="F2242" s="1">
        <v>175</v>
      </c>
      <c r="G2242" s="1" t="s">
        <v>5</v>
      </c>
      <c r="H2242" s="1">
        <v>4.1348947096768498E-6</v>
      </c>
      <c r="I2242" s="1">
        <v>5.0032225987089901E-6</v>
      </c>
      <c r="J2242" s="1">
        <v>5.9542483819346599E-6</v>
      </c>
      <c r="K2242" s="1">
        <v>2.13827017071372E-5</v>
      </c>
      <c r="L2242" s="1">
        <v>5.2653721589090203E-5</v>
      </c>
      <c r="M2242" s="1">
        <v>1.94933718501159E-3</v>
      </c>
      <c r="N2242" s="1">
        <v>2.7378127738281999E-6</v>
      </c>
      <c r="O2242" s="1">
        <v>2.5187877519219399E-6</v>
      </c>
      <c r="P2242" s="1">
        <v>1.7898542141598398E-8</v>
      </c>
      <c r="Q2242" s="1">
        <v>1.5910228053249601E-8</v>
      </c>
      <c r="R2242" s="1">
        <v>63.244098156508997</v>
      </c>
      <c r="S2242" s="1">
        <v>20.6672182257321</v>
      </c>
      <c r="T2242" s="1">
        <v>9.2642268619699694E-2</v>
      </c>
      <c r="U2242" s="1">
        <v>3203.4188249884801</v>
      </c>
      <c r="V2242" s="1">
        <f t="shared" si="137"/>
        <v>0.51715973331139908</v>
      </c>
      <c r="W2242" s="1">
        <f t="shared" si="138"/>
        <v>5.4425690797553079</v>
      </c>
      <c r="X2242" s="1">
        <f t="shared" si="139"/>
        <v>223.08627080983817</v>
      </c>
    </row>
    <row r="2243" spans="1:24" hidden="1" x14ac:dyDescent="0.3">
      <c r="A2243" s="18" t="str">
        <f t="shared" si="136"/>
        <v>ConstMin - Off-Highway Trucks_1977_600</v>
      </c>
      <c r="B2243" s="1" t="s">
        <v>40</v>
      </c>
      <c r="C2243" s="1">
        <v>2020</v>
      </c>
      <c r="D2243" s="1" t="s">
        <v>90</v>
      </c>
      <c r="E2243" s="1">
        <v>1977</v>
      </c>
      <c r="F2243" s="1">
        <v>600</v>
      </c>
      <c r="G2243" s="1" t="s">
        <v>5</v>
      </c>
      <c r="H2243" s="1">
        <v>9.5877122962359099E-6</v>
      </c>
      <c r="I2243" s="1">
        <v>1.1601131878445401E-5</v>
      </c>
      <c r="J2243" s="1">
        <v>1.38063057065797E-5</v>
      </c>
      <c r="K2243" s="1">
        <v>1.40200365376965E-4</v>
      </c>
      <c r="L2243" s="1">
        <v>1.3237191857926601E-4</v>
      </c>
      <c r="M2243" s="1">
        <v>5.2191931082568397E-3</v>
      </c>
      <c r="N2243" s="1">
        <v>6.1716627845128999E-6</v>
      </c>
      <c r="O2243" s="1">
        <v>5.6779297617518698E-6</v>
      </c>
      <c r="P2243" s="1">
        <v>4.7966397198201797E-8</v>
      </c>
      <c r="Q2243" s="1">
        <v>4.2598352529668299E-8</v>
      </c>
      <c r="R2243" s="1">
        <v>169.330972483556</v>
      </c>
      <c r="S2243" s="1">
        <v>20.6672182257321</v>
      </c>
      <c r="T2243" s="1">
        <v>9.2642268619699694E-2</v>
      </c>
      <c r="U2243" s="1">
        <v>8576.8955636788505</v>
      </c>
      <c r="V2243" s="1">
        <f t="shared" si="137"/>
        <v>0.44787708454429942</v>
      </c>
      <c r="W2243" s="1">
        <f t="shared" si="138"/>
        <v>5.1103935021176268</v>
      </c>
      <c r="X2243" s="1">
        <f t="shared" si="139"/>
        <v>223.08627080983817</v>
      </c>
    </row>
    <row r="2244" spans="1:24" hidden="1" x14ac:dyDescent="0.3">
      <c r="A2244" s="18" t="str">
        <f t="shared" si="136"/>
        <v>ConstMin - Off-Highway Trucks_1978_50</v>
      </c>
      <c r="B2244" s="1" t="s">
        <v>40</v>
      </c>
      <c r="C2244" s="1">
        <v>2020</v>
      </c>
      <c r="D2244" s="1" t="s">
        <v>90</v>
      </c>
      <c r="E2244" s="1">
        <v>1978</v>
      </c>
      <c r="F2244" s="1">
        <v>50</v>
      </c>
      <c r="G2244" s="1" t="s">
        <v>5</v>
      </c>
      <c r="H2244" s="1">
        <v>1.7541370422356E-5</v>
      </c>
      <c r="I2244" s="1">
        <v>2.1225058211050801E-5</v>
      </c>
      <c r="J2244" s="1">
        <v>2.5259573408192601E-5</v>
      </c>
      <c r="K2244" s="1">
        <v>5.8324847529746002E-5</v>
      </c>
      <c r="L2244" s="1">
        <v>4.0161331458766803E-5</v>
      </c>
      <c r="M2244" s="1">
        <v>3.06896650434329E-3</v>
      </c>
      <c r="N2244" s="1">
        <v>5.5213910162042499E-6</v>
      </c>
      <c r="O2244" s="1">
        <v>5.0796797349079103E-6</v>
      </c>
      <c r="P2244" s="1">
        <v>2.7847876169508501E-8</v>
      </c>
      <c r="Q2244" s="1">
        <v>2.50484920450516E-8</v>
      </c>
      <c r="R2244" s="1">
        <v>99.569238370924396</v>
      </c>
      <c r="S2244" s="1">
        <v>94.552523382724701</v>
      </c>
      <c r="T2244" s="1">
        <v>9.2642268619699694E-2</v>
      </c>
      <c r="U2244" s="1">
        <v>4538.5211223707802</v>
      </c>
      <c r="V2244" s="1">
        <f t="shared" si="137"/>
        <v>1.5485425019209444</v>
      </c>
      <c r="W2244" s="1">
        <f t="shared" si="138"/>
        <v>2.930099323131897</v>
      </c>
      <c r="X2244" s="1">
        <f t="shared" si="139"/>
        <v>1020.6196889550134</v>
      </c>
    </row>
    <row r="2245" spans="1:24" hidden="1" x14ac:dyDescent="0.3">
      <c r="A2245" s="18" t="str">
        <f t="shared" si="136"/>
        <v>ConstMin - Off-Highway Trucks_1978_175</v>
      </c>
      <c r="B2245" s="1" t="s">
        <v>40</v>
      </c>
      <c r="C2245" s="1">
        <v>2020</v>
      </c>
      <c r="D2245" s="1" t="s">
        <v>90</v>
      </c>
      <c r="E2245" s="1">
        <v>1978</v>
      </c>
      <c r="F2245" s="1">
        <v>175</v>
      </c>
      <c r="G2245" s="1" t="s">
        <v>5</v>
      </c>
      <c r="H2245" s="1">
        <v>3.5746831683657901E-6</v>
      </c>
      <c r="I2245" s="1">
        <v>4.3253666337226103E-6</v>
      </c>
      <c r="J2245" s="1">
        <v>5.14754376244674E-6</v>
      </c>
      <c r="K2245" s="1">
        <v>1.8485690508105701E-5</v>
      </c>
      <c r="L2245" s="1">
        <v>4.5519991567342499E-5</v>
      </c>
      <c r="M2245" s="1">
        <v>1.68523343736485E-3</v>
      </c>
      <c r="N2245" s="1">
        <v>2.36688330124502E-6</v>
      </c>
      <c r="O2245" s="1">
        <v>2.1775326371454199E-6</v>
      </c>
      <c r="P2245" s="1">
        <v>1.5473578367575299E-8</v>
      </c>
      <c r="Q2245" s="1">
        <v>1.3754648768615701E-8</v>
      </c>
      <c r="R2245" s="1">
        <v>54.675542922401299</v>
      </c>
      <c r="S2245" s="1">
        <v>20.6672182257321</v>
      </c>
      <c r="T2245" s="1">
        <v>9.2642268619699694E-2</v>
      </c>
      <c r="U2245" s="1">
        <v>2769.4072422481099</v>
      </c>
      <c r="V2245" s="1">
        <f t="shared" si="137"/>
        <v>0.5171597333113982</v>
      </c>
      <c r="W2245" s="1">
        <f t="shared" si="138"/>
        <v>5.442569079755299</v>
      </c>
      <c r="X2245" s="1">
        <f t="shared" si="139"/>
        <v>223.08627080983817</v>
      </c>
    </row>
    <row r="2246" spans="1:24" hidden="1" x14ac:dyDescent="0.3">
      <c r="A2246" s="18" t="str">
        <f t="shared" si="136"/>
        <v>ConstMin - Off-Highway Trucks_1978_300</v>
      </c>
      <c r="B2246" s="1" t="s">
        <v>40</v>
      </c>
      <c r="C2246" s="1">
        <v>2020</v>
      </c>
      <c r="D2246" s="1" t="s">
        <v>90</v>
      </c>
      <c r="E2246" s="1">
        <v>1978</v>
      </c>
      <c r="F2246" s="1">
        <v>300</v>
      </c>
      <c r="G2246" s="1" t="s">
        <v>5</v>
      </c>
      <c r="H2246" s="1">
        <v>1.06706960249725E-5</v>
      </c>
      <c r="I2246" s="1">
        <v>1.29115421902167E-5</v>
      </c>
      <c r="J2246" s="1">
        <v>1.53658022759604E-5</v>
      </c>
      <c r="K2246" s="1">
        <v>5.5181165695837997E-5</v>
      </c>
      <c r="L2246" s="1">
        <v>1.3588057184281299E-4</v>
      </c>
      <c r="M2246" s="1">
        <v>5.0305475742234602E-3</v>
      </c>
      <c r="N2246" s="1">
        <v>7.0653232872985904E-6</v>
      </c>
      <c r="O2246" s="1">
        <v>6.5000974243146996E-6</v>
      </c>
      <c r="P2246" s="1">
        <v>4.6189786171866701E-8</v>
      </c>
      <c r="Q2246" s="1">
        <v>4.1058653040644098E-8</v>
      </c>
      <c r="R2246" s="1">
        <v>163.210575887765</v>
      </c>
      <c r="S2246" s="1">
        <v>41.334436451464299</v>
      </c>
      <c r="T2246" s="1">
        <v>0.185284537239399</v>
      </c>
      <c r="U2246" s="1">
        <v>8266.8872902928706</v>
      </c>
      <c r="V2246" s="1">
        <f t="shared" si="137"/>
        <v>0.51715973331139597</v>
      </c>
      <c r="W2246" s="1">
        <f t="shared" si="138"/>
        <v>5.4425690797552786</v>
      </c>
      <c r="X2246" s="1">
        <f t="shared" si="139"/>
        <v>223.08627080983919</v>
      </c>
    </row>
    <row r="2247" spans="1:24" hidden="1" x14ac:dyDescent="0.3">
      <c r="A2247" s="18" t="str">
        <f t="shared" si="136"/>
        <v>ConstMin - Off-Highway Trucks_1978_600</v>
      </c>
      <c r="B2247" s="1" t="s">
        <v>40</v>
      </c>
      <c r="C2247" s="1">
        <v>2020</v>
      </c>
      <c r="D2247" s="1" t="s">
        <v>90</v>
      </c>
      <c r="E2247" s="1">
        <v>1978</v>
      </c>
      <c r="F2247" s="1">
        <v>600</v>
      </c>
      <c r="G2247" s="1" t="s">
        <v>5</v>
      </c>
      <c r="H2247" s="1">
        <v>5.1562804366627299E-5</v>
      </c>
      <c r="I2247" s="1">
        <v>6.2390993283619096E-5</v>
      </c>
      <c r="J2247" s="1">
        <v>7.4250438287943403E-5</v>
      </c>
      <c r="K2247" s="1">
        <v>7.5399884651318201E-4</v>
      </c>
      <c r="L2247" s="1">
        <v>7.11897388078436E-4</v>
      </c>
      <c r="M2247" s="1">
        <v>2.8068868242776799E-2</v>
      </c>
      <c r="N2247" s="1">
        <v>3.3191258867829002E-5</v>
      </c>
      <c r="O2247" s="1">
        <v>3.0535958158402702E-5</v>
      </c>
      <c r="P2247" s="1">
        <v>2.5796372257371798E-7</v>
      </c>
      <c r="Q2247" s="1">
        <v>2.2909432927918E-7</v>
      </c>
      <c r="R2247" s="1">
        <v>910.663517803741</v>
      </c>
      <c r="S2247" s="1">
        <v>104.472788131076</v>
      </c>
      <c r="T2247" s="1">
        <v>0.27792680585909901</v>
      </c>
      <c r="U2247" s="1">
        <v>41963.236565982203</v>
      </c>
      <c r="V2247" s="1">
        <f t="shared" si="137"/>
        <v>0.49231324852507069</v>
      </c>
      <c r="W2247" s="1">
        <f t="shared" si="138"/>
        <v>5.6174216388605931</v>
      </c>
      <c r="X2247" s="1">
        <f t="shared" si="139"/>
        <v>375.90036631457826</v>
      </c>
    </row>
    <row r="2248" spans="1:24" hidden="1" x14ac:dyDescent="0.3">
      <c r="A2248" s="18" t="str">
        <f t="shared" si="136"/>
        <v>ConstMin - Off-Highway Trucks_1979_300</v>
      </c>
      <c r="B2248" s="1" t="s">
        <v>40</v>
      </c>
      <c r="C2248" s="1">
        <v>2020</v>
      </c>
      <c r="D2248" s="1" t="s">
        <v>90</v>
      </c>
      <c r="E2248" s="1">
        <v>1979</v>
      </c>
      <c r="F2248" s="1">
        <v>300</v>
      </c>
      <c r="G2248" s="1" t="s">
        <v>5</v>
      </c>
      <c r="H2248" s="1">
        <v>2.3176607602562901E-5</v>
      </c>
      <c r="I2248" s="1">
        <v>2.80436951991012E-5</v>
      </c>
      <c r="J2248" s="1">
        <v>3.3374314947690597E-5</v>
      </c>
      <c r="K2248" s="1">
        <v>1.198527463805E-4</v>
      </c>
      <c r="L2248" s="1">
        <v>2.9513076626328698E-4</v>
      </c>
      <c r="M2248" s="1">
        <v>1.09262813673021E-2</v>
      </c>
      <c r="N2248" s="1">
        <v>1.5345786725790599E-5</v>
      </c>
      <c r="O2248" s="1">
        <v>1.4118123787727299E-5</v>
      </c>
      <c r="P2248" s="1">
        <v>1.00323591530141E-7</v>
      </c>
      <c r="Q2248" s="1">
        <v>8.9178839691972097E-8</v>
      </c>
      <c r="R2248" s="1">
        <v>354.49116581397499</v>
      </c>
      <c r="S2248" s="1">
        <v>78.018748802139001</v>
      </c>
      <c r="T2248" s="1">
        <v>9.2642268619699694E-2</v>
      </c>
      <c r="U2248" s="1">
        <v>17944.3122244919</v>
      </c>
      <c r="V2248" s="1">
        <f t="shared" si="137"/>
        <v>0.51748411346944367</v>
      </c>
      <c r="W2248" s="1">
        <f t="shared" si="138"/>
        <v>5.4459828440229776</v>
      </c>
      <c r="X2248" s="1">
        <f t="shared" si="139"/>
        <v>842.1506723071426</v>
      </c>
    </row>
    <row r="2249" spans="1:24" hidden="1" x14ac:dyDescent="0.3">
      <c r="A2249" s="18" t="str">
        <f t="shared" si="136"/>
        <v>ConstMin - Off-Highway Trucks_1979_600</v>
      </c>
      <c r="B2249" s="1" t="s">
        <v>40</v>
      </c>
      <c r="C2249" s="1">
        <v>2020</v>
      </c>
      <c r="D2249" s="1" t="s">
        <v>90</v>
      </c>
      <c r="E2249" s="1">
        <v>1979</v>
      </c>
      <c r="F2249" s="1">
        <v>600</v>
      </c>
      <c r="G2249" s="1" t="s">
        <v>5</v>
      </c>
      <c r="H2249" s="1">
        <v>7.0423404845415695E-5</v>
      </c>
      <c r="I2249" s="1">
        <v>8.5212319862953002E-5</v>
      </c>
      <c r="J2249" s="1">
        <v>1.01409702977398E-4</v>
      </c>
      <c r="K2249" s="1">
        <v>1.0297959289301401E-3</v>
      </c>
      <c r="L2249" s="1">
        <v>9.7229463340612503E-4</v>
      </c>
      <c r="M2249" s="1">
        <v>3.8335875949622997E-2</v>
      </c>
      <c r="N2249" s="1">
        <v>4.5331930434935E-5</v>
      </c>
      <c r="O2249" s="1">
        <v>4.1705376000140197E-5</v>
      </c>
      <c r="P2249" s="1">
        <v>3.52321482382317E-7</v>
      </c>
      <c r="Q2249" s="1">
        <v>3.1289226598114701E-7</v>
      </c>
      <c r="R2249" s="1">
        <v>1243.76527576438</v>
      </c>
      <c r="S2249" s="1">
        <v>164.614393167956</v>
      </c>
      <c r="T2249" s="1">
        <v>0.185284537239399</v>
      </c>
      <c r="U2249" s="1">
        <v>62141.933420903697</v>
      </c>
      <c r="V2249" s="1">
        <f t="shared" si="137"/>
        <v>0.4540526641867908</v>
      </c>
      <c r="W2249" s="1">
        <f t="shared" si="138"/>
        <v>5.1808584648627249</v>
      </c>
      <c r="X2249" s="1">
        <f t="shared" si="139"/>
        <v>888.44107350018146</v>
      </c>
    </row>
    <row r="2250" spans="1:24" hidden="1" x14ac:dyDescent="0.3">
      <c r="A2250" s="18" t="str">
        <f t="shared" ref="A2250:A2313" si="140">D2250&amp;"_"&amp;E2250&amp;"_"&amp;F2250</f>
        <v>ConstMin - Off-Highway Trucks_1979_750</v>
      </c>
      <c r="B2250" s="1" t="s">
        <v>40</v>
      </c>
      <c r="C2250" s="1">
        <v>2020</v>
      </c>
      <c r="D2250" s="1" t="s">
        <v>90</v>
      </c>
      <c r="E2250" s="1">
        <v>1979</v>
      </c>
      <c r="F2250" s="1">
        <v>750</v>
      </c>
      <c r="G2250" s="1" t="s">
        <v>5</v>
      </c>
      <c r="H2250" s="1">
        <v>2.9109680706643899E-5</v>
      </c>
      <c r="I2250" s="1">
        <v>3.5222713655039201E-5</v>
      </c>
      <c r="J2250" s="1">
        <v>4.1917940217567301E-5</v>
      </c>
      <c r="K2250" s="1">
        <v>4.2566857921680899E-4</v>
      </c>
      <c r="L2250" s="1">
        <v>4.0190028291536302E-4</v>
      </c>
      <c r="M2250" s="1">
        <v>1.5846224858803899E-2</v>
      </c>
      <c r="N2250" s="1">
        <v>1.8738060502376501E-5</v>
      </c>
      <c r="O2250" s="1">
        <v>1.72390156621864E-5</v>
      </c>
      <c r="P2250" s="1">
        <v>1.45632916794541E-7</v>
      </c>
      <c r="Q2250" s="1">
        <v>1.29334757078029E-7</v>
      </c>
      <c r="R2250" s="1">
        <v>514.11331404646</v>
      </c>
      <c r="S2250" s="1">
        <v>41.334436451464299</v>
      </c>
      <c r="T2250" s="1">
        <v>0.185284537239399</v>
      </c>
      <c r="U2250" s="1">
        <v>26040.694964422499</v>
      </c>
      <c r="V2250" s="1">
        <f t="shared" si="137"/>
        <v>0.44787708454430192</v>
      </c>
      <c r="W2250" s="1">
        <f t="shared" si="138"/>
        <v>5.110393502117649</v>
      </c>
      <c r="X2250" s="1">
        <f t="shared" si="139"/>
        <v>223.08627080983919</v>
      </c>
    </row>
    <row r="2251" spans="1:24" hidden="1" x14ac:dyDescent="0.3">
      <c r="A2251" s="18" t="str">
        <f t="shared" si="140"/>
        <v>ConstMin - Off-Highway Trucks_1980_25</v>
      </c>
      <c r="B2251" s="1" t="s">
        <v>40</v>
      </c>
      <c r="C2251" s="1">
        <v>2020</v>
      </c>
      <c r="D2251" s="1" t="s">
        <v>90</v>
      </c>
      <c r="E2251" s="1">
        <v>1980</v>
      </c>
      <c r="F2251" s="1">
        <v>25</v>
      </c>
      <c r="G2251" s="1" t="s">
        <v>5</v>
      </c>
      <c r="H2251" s="1">
        <v>0</v>
      </c>
      <c r="I2251" s="1">
        <v>0</v>
      </c>
      <c r="J2251" s="1">
        <v>0</v>
      </c>
      <c r="K2251" s="1">
        <v>0</v>
      </c>
      <c r="L2251" s="1">
        <v>0</v>
      </c>
      <c r="M2251" s="1">
        <v>0</v>
      </c>
      <c r="N2251" s="1">
        <v>0</v>
      </c>
      <c r="O2251" s="1">
        <v>0</v>
      </c>
      <c r="P2251" s="1">
        <v>0</v>
      </c>
      <c r="Q2251" s="1">
        <v>0</v>
      </c>
      <c r="R2251" s="1">
        <v>0</v>
      </c>
      <c r="S2251" s="1">
        <v>0</v>
      </c>
      <c r="T2251" s="1">
        <v>0</v>
      </c>
      <c r="U2251" s="1">
        <v>0</v>
      </c>
      <c r="V2251" s="1">
        <f t="shared" ref="V2251:V2314" si="141">IFERROR(CONVERT(I2251,"ton","g")*365/U2251,0)</f>
        <v>0</v>
      </c>
      <c r="W2251" s="1">
        <f t="shared" ref="W2251:W2314" si="142">IFERROR(CONVERT(L2251,"ton","g")*365/U2251,0)</f>
        <v>0</v>
      </c>
      <c r="X2251" s="1" t="e">
        <f t="shared" ref="X2251:X2314" si="143">S2251/T2251</f>
        <v>#DIV/0!</v>
      </c>
    </row>
    <row r="2252" spans="1:24" hidden="1" x14ac:dyDescent="0.3">
      <c r="A2252" s="18" t="str">
        <f t="shared" si="140"/>
        <v>ConstMin - Off-Highway Trucks_1980_300</v>
      </c>
      <c r="B2252" s="1" t="s">
        <v>40</v>
      </c>
      <c r="C2252" s="1">
        <v>2020</v>
      </c>
      <c r="D2252" s="1" t="s">
        <v>90</v>
      </c>
      <c r="E2252" s="1">
        <v>1980</v>
      </c>
      <c r="F2252" s="1">
        <v>300</v>
      </c>
      <c r="G2252" s="1" t="s">
        <v>5</v>
      </c>
      <c r="H2252" s="1">
        <v>5.18152031025009E-5</v>
      </c>
      <c r="I2252" s="1">
        <v>6.2696395754026105E-5</v>
      </c>
      <c r="J2252" s="1">
        <v>7.4613892467601407E-5</v>
      </c>
      <c r="K2252" s="1">
        <v>2.7900191061044102E-4</v>
      </c>
      <c r="L2252" s="1">
        <v>6.4309448155215295E-4</v>
      </c>
      <c r="M2252" s="1">
        <v>2.5991436258221898E-2</v>
      </c>
      <c r="N2252" s="1">
        <v>3.65045548533351E-5</v>
      </c>
      <c r="O2252" s="1">
        <v>3.35841904650683E-5</v>
      </c>
      <c r="P2252" s="1">
        <v>2.3874926168271799E-7</v>
      </c>
      <c r="Q2252" s="1">
        <v>2.1213860869193399E-7</v>
      </c>
      <c r="R2252" s="1">
        <v>843.26352494725597</v>
      </c>
      <c r="S2252" s="1">
        <v>201.81538597427399</v>
      </c>
      <c r="T2252" s="1">
        <v>0.27792680585909901</v>
      </c>
      <c r="U2252" s="1">
        <v>42381.231054597702</v>
      </c>
      <c r="V2252" s="1">
        <f t="shared" si="141"/>
        <v>0.48984379179170373</v>
      </c>
      <c r="W2252" s="1">
        <f t="shared" si="142"/>
        <v>5.0244648920444117</v>
      </c>
      <c r="X2252" s="1">
        <f t="shared" si="143"/>
        <v>726.1458114860236</v>
      </c>
    </row>
    <row r="2253" spans="1:24" hidden="1" x14ac:dyDescent="0.3">
      <c r="A2253" s="18" t="str">
        <f t="shared" si="140"/>
        <v>ConstMin - Off-Highway Trucks_1980_600</v>
      </c>
      <c r="B2253" s="1" t="s">
        <v>40</v>
      </c>
      <c r="C2253" s="1">
        <v>2020</v>
      </c>
      <c r="D2253" s="1" t="s">
        <v>90</v>
      </c>
      <c r="E2253" s="1">
        <v>1980</v>
      </c>
      <c r="F2253" s="1">
        <v>600</v>
      </c>
      <c r="G2253" s="1" t="s">
        <v>5</v>
      </c>
      <c r="H2253" s="1">
        <v>4.8868311026803603E-5</v>
      </c>
      <c r="I2253" s="1">
        <v>5.9130656342432299E-5</v>
      </c>
      <c r="J2253" s="1">
        <v>7.0370367878597206E-5</v>
      </c>
      <c r="K2253" s="1">
        <v>7.5399884651318201E-4</v>
      </c>
      <c r="L2253" s="1">
        <v>6.523748564641E-4</v>
      </c>
      <c r="M2253" s="1">
        <v>2.8068868242776799E-2</v>
      </c>
      <c r="N2253" s="1">
        <v>3.3191258867829002E-5</v>
      </c>
      <c r="O2253" s="1">
        <v>3.0535958158402702E-5</v>
      </c>
      <c r="P2253" s="1">
        <v>2.5804455737391302E-7</v>
      </c>
      <c r="Q2253" s="1">
        <v>2.2909432927918E-7</v>
      </c>
      <c r="R2253" s="1">
        <v>910.663517803741</v>
      </c>
      <c r="S2253" s="1">
        <v>104.472788131076</v>
      </c>
      <c r="T2253" s="1">
        <v>0.27792680585909901</v>
      </c>
      <c r="U2253" s="1">
        <v>41963.236565982203</v>
      </c>
      <c r="V2253" s="1">
        <f t="shared" si="141"/>
        <v>0.46658666546675309</v>
      </c>
      <c r="W2253" s="1">
        <f t="shared" si="142"/>
        <v>5.1477427740558586</v>
      </c>
      <c r="X2253" s="1">
        <f t="shared" si="143"/>
        <v>375.90036631457826</v>
      </c>
    </row>
    <row r="2254" spans="1:24" hidden="1" x14ac:dyDescent="0.3">
      <c r="A2254" s="18" t="str">
        <f t="shared" si="140"/>
        <v>ConstMin - Off-Highway Trucks_1980_750</v>
      </c>
      <c r="B2254" s="1" t="s">
        <v>40</v>
      </c>
      <c r="C2254" s="1">
        <v>2020</v>
      </c>
      <c r="D2254" s="1" t="s">
        <v>90</v>
      </c>
      <c r="E2254" s="1">
        <v>1980</v>
      </c>
      <c r="F2254" s="1">
        <v>750</v>
      </c>
      <c r="G2254" s="1" t="s">
        <v>5</v>
      </c>
      <c r="H2254" s="1">
        <v>5.5212930763016098E-5</v>
      </c>
      <c r="I2254" s="1">
        <v>6.6807646223249499E-5</v>
      </c>
      <c r="J2254" s="1">
        <v>7.9506620298743205E-5</v>
      </c>
      <c r="K2254" s="1">
        <v>8.5189124062610999E-4</v>
      </c>
      <c r="L2254" s="1">
        <v>7.37073310385717E-4</v>
      </c>
      <c r="M2254" s="1">
        <v>3.1713076354012597E-2</v>
      </c>
      <c r="N2254" s="1">
        <v>3.7500511871622498E-5</v>
      </c>
      <c r="O2254" s="1">
        <v>3.45004709218927E-5</v>
      </c>
      <c r="P2254" s="1">
        <v>2.9154672999123197E-7</v>
      </c>
      <c r="Q2254" s="1">
        <v>2.5883786598953999E-7</v>
      </c>
      <c r="R2254" s="1">
        <v>1028.8958365948899</v>
      </c>
      <c r="S2254" s="1">
        <v>77.192060073109701</v>
      </c>
      <c r="T2254" s="1">
        <v>9.2642268619699694E-2</v>
      </c>
      <c r="U2254" s="1">
        <v>52104.640549349002</v>
      </c>
      <c r="V2254" s="1">
        <f t="shared" si="141"/>
        <v>0.42455930860422852</v>
      </c>
      <c r="W2254" s="1">
        <f t="shared" si="142"/>
        <v>4.6840646653270026</v>
      </c>
      <c r="X2254" s="1">
        <f t="shared" si="143"/>
        <v>833.22722147474894</v>
      </c>
    </row>
    <row r="2255" spans="1:24" hidden="1" x14ac:dyDescent="0.3">
      <c r="A2255" s="18" t="str">
        <f t="shared" si="140"/>
        <v>ConstMin - Off-Highway Trucks_1981_175</v>
      </c>
      <c r="B2255" s="1" t="s">
        <v>40</v>
      </c>
      <c r="C2255" s="1">
        <v>2020</v>
      </c>
      <c r="D2255" s="1" t="s">
        <v>90</v>
      </c>
      <c r="E2255" s="1">
        <v>1981</v>
      </c>
      <c r="F2255" s="1">
        <v>175</v>
      </c>
      <c r="G2255" s="1" t="s">
        <v>5</v>
      </c>
      <c r="H2255" s="1">
        <v>1.6099796677197099E-5</v>
      </c>
      <c r="I2255" s="1">
        <v>1.9480753979408499E-5</v>
      </c>
      <c r="J2255" s="1">
        <v>2.3183707215163799E-5</v>
      </c>
      <c r="K2255" s="1">
        <v>8.6690271665862195E-5</v>
      </c>
      <c r="L2255" s="1">
        <v>1.9981954672136399E-4</v>
      </c>
      <c r="M2255" s="1">
        <v>8.0759470975711404E-3</v>
      </c>
      <c r="N2255" s="1">
        <v>1.13425380147147E-5</v>
      </c>
      <c r="O2255" s="1">
        <v>1.04351349735376E-5</v>
      </c>
      <c r="P2255" s="1">
        <v>7.4183142007932499E-8</v>
      </c>
      <c r="Q2255" s="1">
        <v>6.5914794554935897E-8</v>
      </c>
      <c r="R2255" s="1">
        <v>262.015209514677</v>
      </c>
      <c r="S2255" s="1">
        <v>78.018748802139001</v>
      </c>
      <c r="T2255" s="1">
        <v>9.2642268619699694E-2</v>
      </c>
      <c r="U2255" s="1">
        <v>13263.1872963636</v>
      </c>
      <c r="V2255" s="1">
        <f t="shared" si="141"/>
        <v>0.48634724472378826</v>
      </c>
      <c r="W2255" s="1">
        <f t="shared" si="142"/>
        <v>4.9885998299970531</v>
      </c>
      <c r="X2255" s="1">
        <f t="shared" si="143"/>
        <v>842.1506723071426</v>
      </c>
    </row>
    <row r="2256" spans="1:24" hidden="1" x14ac:dyDescent="0.3">
      <c r="A2256" s="18" t="str">
        <f t="shared" si="140"/>
        <v>ConstMin - Off-Highway Trucks_1981_600</v>
      </c>
      <c r="B2256" s="1" t="s">
        <v>40</v>
      </c>
      <c r="C2256" s="1">
        <v>2020</v>
      </c>
      <c r="D2256" s="1" t="s">
        <v>90</v>
      </c>
      <c r="E2256" s="1">
        <v>1981</v>
      </c>
      <c r="F2256" s="1">
        <v>600</v>
      </c>
      <c r="G2256" s="1" t="s">
        <v>5</v>
      </c>
      <c r="H2256" s="1">
        <v>9.8530391940540797E-6</v>
      </c>
      <c r="I2256" s="1">
        <v>1.19221774248054E-5</v>
      </c>
      <c r="J2256" s="1">
        <v>1.41883764394378E-5</v>
      </c>
      <c r="K2256" s="1">
        <v>1.52024492577432E-4</v>
      </c>
      <c r="L2256" s="1">
        <v>1.31534626323192E-4</v>
      </c>
      <c r="M2256" s="1">
        <v>5.6593660210013897E-3</v>
      </c>
      <c r="N2256" s="1">
        <v>6.6921644651344701E-6</v>
      </c>
      <c r="O2256" s="1">
        <v>6.1567913079237097E-6</v>
      </c>
      <c r="P2256" s="1">
        <v>5.2028054258371299E-8</v>
      </c>
      <c r="Q2256" s="1">
        <v>4.6190984670724602E-8</v>
      </c>
      <c r="R2256" s="1">
        <v>183.61189787373499</v>
      </c>
      <c r="S2256" s="1">
        <v>20.6672182257321</v>
      </c>
      <c r="T2256" s="1">
        <v>9.2642268619699694E-2</v>
      </c>
      <c r="U2256" s="1">
        <v>9300.2482015794794</v>
      </c>
      <c r="V2256" s="1">
        <f t="shared" si="141"/>
        <v>0.42447258131395654</v>
      </c>
      <c r="W2256" s="1">
        <f t="shared" si="142"/>
        <v>4.6831078231905563</v>
      </c>
      <c r="X2256" s="1">
        <f t="shared" si="143"/>
        <v>223.08627080983817</v>
      </c>
    </row>
    <row r="2257" spans="1:24" hidden="1" x14ac:dyDescent="0.3">
      <c r="A2257" s="18" t="str">
        <f t="shared" si="140"/>
        <v>ConstMin - Off-Highway Trucks_1981_9999</v>
      </c>
      <c r="B2257" s="1" t="s">
        <v>40</v>
      </c>
      <c r="C2257" s="1">
        <v>2020</v>
      </c>
      <c r="D2257" s="1" t="s">
        <v>90</v>
      </c>
      <c r="E2257" s="1">
        <v>1981</v>
      </c>
      <c r="F2257" s="1">
        <v>9999</v>
      </c>
      <c r="G2257" s="1" t="s">
        <v>5</v>
      </c>
      <c r="H2257" s="1">
        <v>2.2727677074284701E-5</v>
      </c>
      <c r="I2257" s="1">
        <v>2.7500489259884499E-5</v>
      </c>
      <c r="J2257" s="1">
        <v>3.2727854986970003E-5</v>
      </c>
      <c r="K2257" s="1">
        <v>3.5066982954527602E-4</v>
      </c>
      <c r="L2257" s="1">
        <v>3.0340653805216498E-4</v>
      </c>
      <c r="M2257" s="1">
        <v>1.30542709551098E-2</v>
      </c>
      <c r="N2257" s="1">
        <v>1.5436592699576799E-5</v>
      </c>
      <c r="O2257" s="1">
        <v>1.4201665283610699E-5</v>
      </c>
      <c r="P2257" s="1">
        <v>1.2001137848930901E-7</v>
      </c>
      <c r="Q2257" s="1">
        <v>1.06547204640471E-7</v>
      </c>
      <c r="R2257" s="1">
        <v>423.53144442874998</v>
      </c>
      <c r="S2257" s="1">
        <v>20.6672182257321</v>
      </c>
      <c r="T2257" s="1">
        <v>9.2642268619699694E-2</v>
      </c>
      <c r="U2257" s="1">
        <v>21452.57251831</v>
      </c>
      <c r="V2257" s="1">
        <f t="shared" si="141"/>
        <v>0.42447258131395721</v>
      </c>
      <c r="W2257" s="1">
        <f t="shared" si="142"/>
        <v>4.6831078231905892</v>
      </c>
      <c r="X2257" s="1">
        <f t="shared" si="143"/>
        <v>223.08627080983817</v>
      </c>
    </row>
    <row r="2258" spans="1:24" hidden="1" x14ac:dyDescent="0.3">
      <c r="A2258" s="18" t="str">
        <f t="shared" si="140"/>
        <v>ConstMin - Off-Highway Trucks_1982_50</v>
      </c>
      <c r="B2258" s="1" t="s">
        <v>40</v>
      </c>
      <c r="C2258" s="1">
        <v>2020</v>
      </c>
      <c r="D2258" s="1" t="s">
        <v>90</v>
      </c>
      <c r="E2258" s="1">
        <v>1982</v>
      </c>
      <c r="F2258" s="1">
        <v>50</v>
      </c>
      <c r="G2258" s="1" t="s">
        <v>5</v>
      </c>
      <c r="H2258" s="1">
        <v>1.6445034770958701E-5</v>
      </c>
      <c r="I2258" s="1">
        <v>1.9898492072860101E-5</v>
      </c>
      <c r="J2258" s="1">
        <v>2.3680850070180599E-5</v>
      </c>
      <c r="K2258" s="1">
        <v>5.4679544559136902E-5</v>
      </c>
      <c r="L2258" s="1">
        <v>3.7651248242593903E-5</v>
      </c>
      <c r="M2258" s="1">
        <v>2.8771560978218401E-3</v>
      </c>
      <c r="N2258" s="1">
        <v>5.1763040776914899E-6</v>
      </c>
      <c r="O2258" s="1">
        <v>4.7621997514761701E-6</v>
      </c>
      <c r="P2258" s="1">
        <v>2.61073839089142E-8</v>
      </c>
      <c r="Q2258" s="1">
        <v>2.34829612922358E-8</v>
      </c>
      <c r="R2258" s="1">
        <v>93.3461609727416</v>
      </c>
      <c r="S2258" s="1">
        <v>94.552523382724701</v>
      </c>
      <c r="T2258" s="1">
        <v>9.2642268619699694E-2</v>
      </c>
      <c r="U2258" s="1">
        <v>4254.8635522226105</v>
      </c>
      <c r="V2258" s="1">
        <f t="shared" si="141"/>
        <v>1.5485425019209407</v>
      </c>
      <c r="W2258" s="1">
        <f t="shared" si="142"/>
        <v>2.9300993231318966</v>
      </c>
      <c r="X2258" s="1">
        <f t="shared" si="143"/>
        <v>1020.6196889550134</v>
      </c>
    </row>
    <row r="2259" spans="1:24" hidden="1" x14ac:dyDescent="0.3">
      <c r="A2259" s="18" t="str">
        <f t="shared" si="140"/>
        <v>ConstMin - Off-Highway Trucks_1982_300</v>
      </c>
      <c r="B2259" s="1" t="s">
        <v>40</v>
      </c>
      <c r="C2259" s="1">
        <v>2020</v>
      </c>
      <c r="D2259" s="1" t="s">
        <v>90</v>
      </c>
      <c r="E2259" s="1">
        <v>1982</v>
      </c>
      <c r="F2259" s="1">
        <v>300</v>
      </c>
      <c r="G2259" s="1" t="s">
        <v>5</v>
      </c>
      <c r="H2259" s="1">
        <v>5.7664699237549097E-6</v>
      </c>
      <c r="I2259" s="1">
        <v>6.9774286077434497E-6</v>
      </c>
      <c r="J2259" s="1">
        <v>8.3037166902070792E-6</v>
      </c>
      <c r="K2259" s="1">
        <v>3.10498855523663E-5</v>
      </c>
      <c r="L2259" s="1">
        <v>7.1569438387943994E-5</v>
      </c>
      <c r="M2259" s="1">
        <v>2.8925648551784899E-3</v>
      </c>
      <c r="N2259" s="1">
        <v>4.0625608901966896E-6</v>
      </c>
      <c r="O2259" s="1">
        <v>3.73755601898095E-6</v>
      </c>
      <c r="P2259" s="1">
        <v>2.65702024575415E-8</v>
      </c>
      <c r="Q2259" s="1">
        <v>2.3608725498370299E-8</v>
      </c>
      <c r="R2259" s="1">
        <v>93.846081135464999</v>
      </c>
      <c r="S2259" s="1">
        <v>20.6672182257321</v>
      </c>
      <c r="T2259" s="1">
        <v>9.2642268619699694E-2</v>
      </c>
      <c r="U2259" s="1">
        <v>4753.4601919183997</v>
      </c>
      <c r="V2259" s="1">
        <f t="shared" si="141"/>
        <v>0.48604238242560033</v>
      </c>
      <c r="W2259" s="1">
        <f t="shared" si="142"/>
        <v>4.985472772065882</v>
      </c>
      <c r="X2259" s="1">
        <f t="shared" si="143"/>
        <v>223.08627080983817</v>
      </c>
    </row>
    <row r="2260" spans="1:24" hidden="1" x14ac:dyDescent="0.3">
      <c r="A2260" s="18" t="str">
        <f t="shared" si="140"/>
        <v>ConstMin - Off-Highway Trucks_1982_600</v>
      </c>
      <c r="B2260" s="1" t="s">
        <v>40</v>
      </c>
      <c r="C2260" s="1">
        <v>2020</v>
      </c>
      <c r="D2260" s="1" t="s">
        <v>90</v>
      </c>
      <c r="E2260" s="1">
        <v>1982</v>
      </c>
      <c r="F2260" s="1">
        <v>600</v>
      </c>
      <c r="G2260" s="1" t="s">
        <v>5</v>
      </c>
      <c r="H2260" s="1">
        <v>1.4490683602621699E-4</v>
      </c>
      <c r="I2260" s="1">
        <v>1.75337271591722E-4</v>
      </c>
      <c r="J2260" s="1">
        <v>2.0866584387775199E-4</v>
      </c>
      <c r="K2260" s="1">
        <v>2.23579626387568E-3</v>
      </c>
      <c r="L2260" s="1">
        <v>1.9344555677690599E-3</v>
      </c>
      <c r="M2260" s="1">
        <v>8.3231255642673294E-2</v>
      </c>
      <c r="N2260" s="1">
        <v>9.8420432488984604E-5</v>
      </c>
      <c r="O2260" s="1">
        <v>9.0546797889865801E-5</v>
      </c>
      <c r="P2260" s="1">
        <v>7.6516702904526897E-7</v>
      </c>
      <c r="Q2260" s="1">
        <v>6.7932231971729203E-7</v>
      </c>
      <c r="R2260" s="1">
        <v>2700.3464264821</v>
      </c>
      <c r="S2260" s="1">
        <v>310.93829820614002</v>
      </c>
      <c r="T2260" s="1">
        <v>0.46321134309849799</v>
      </c>
      <c r="U2260" s="1">
        <v>135880.03631608299</v>
      </c>
      <c r="V2260" s="1">
        <f t="shared" si="141"/>
        <v>0.42727471253761229</v>
      </c>
      <c r="W2260" s="1">
        <f t="shared" si="142"/>
        <v>4.7140230889410706</v>
      </c>
      <c r="X2260" s="1">
        <f t="shared" si="143"/>
        <v>671.26658886680502</v>
      </c>
    </row>
    <row r="2261" spans="1:24" hidden="1" x14ac:dyDescent="0.3">
      <c r="A2261" s="18" t="str">
        <f t="shared" si="140"/>
        <v>ConstMin - Off-Highway Trucks_1982_750</v>
      </c>
      <c r="B2261" s="1" t="s">
        <v>40</v>
      </c>
      <c r="C2261" s="1">
        <v>2020</v>
      </c>
      <c r="D2261" s="1" t="s">
        <v>90</v>
      </c>
      <c r="E2261" s="1">
        <v>1982</v>
      </c>
      <c r="F2261" s="1">
        <v>750</v>
      </c>
      <c r="G2261" s="1" t="s">
        <v>5</v>
      </c>
      <c r="H2261" s="1">
        <v>1.57050114170357E-4</v>
      </c>
      <c r="I2261" s="1">
        <v>1.9003063814613199E-4</v>
      </c>
      <c r="J2261" s="1">
        <v>2.2615216440531399E-4</v>
      </c>
      <c r="K2261" s="1">
        <v>2.4231573066698202E-3</v>
      </c>
      <c r="L2261" s="1">
        <v>2.09656408287492E-3</v>
      </c>
      <c r="M2261" s="1">
        <v>9.0206083851413696E-2</v>
      </c>
      <c r="N2261" s="1">
        <v>1.06668122657059E-4</v>
      </c>
      <c r="O2261" s="1">
        <v>9.8134672844494794E-5</v>
      </c>
      <c r="P2261" s="1">
        <v>8.2928847641950203E-7</v>
      </c>
      <c r="Q2261" s="1">
        <v>7.3624992992580405E-7</v>
      </c>
      <c r="R2261" s="1">
        <v>2926.6370463143699</v>
      </c>
      <c r="S2261" s="1">
        <v>231.57618021932899</v>
      </c>
      <c r="T2261" s="1">
        <v>0.27792680585909901</v>
      </c>
      <c r="U2261" s="1">
        <v>148208.75534037</v>
      </c>
      <c r="V2261" s="1">
        <f t="shared" si="141"/>
        <v>0.42455930860423008</v>
      </c>
      <c r="W2261" s="1">
        <f t="shared" si="142"/>
        <v>4.6840646653269991</v>
      </c>
      <c r="X2261" s="1">
        <f t="shared" si="143"/>
        <v>833.22722147474872</v>
      </c>
    </row>
    <row r="2262" spans="1:24" hidden="1" x14ac:dyDescent="0.3">
      <c r="A2262" s="18" t="str">
        <f t="shared" si="140"/>
        <v>ConstMin - Off-Highway Trucks_1983_600</v>
      </c>
      <c r="B2262" s="1" t="s">
        <v>40</v>
      </c>
      <c r="C2262" s="1">
        <v>2020</v>
      </c>
      <c r="D2262" s="1" t="s">
        <v>90</v>
      </c>
      <c r="E2262" s="1">
        <v>1983</v>
      </c>
      <c r="F2262" s="1">
        <v>600</v>
      </c>
      <c r="G2262" s="1" t="s">
        <v>5</v>
      </c>
      <c r="H2262" s="1">
        <v>4.4541384690350002E-5</v>
      </c>
      <c r="I2262" s="1">
        <v>5.3895075475323499E-5</v>
      </c>
      <c r="J2262" s="1">
        <v>6.4139593954104098E-5</v>
      </c>
      <c r="K2262" s="1">
        <v>6.8723784335831498E-4</v>
      </c>
      <c r="L2262" s="1">
        <v>5.9461190357370098E-4</v>
      </c>
      <c r="M2262" s="1">
        <v>2.5583578232088702E-2</v>
      </c>
      <c r="N2262" s="1">
        <v>3.02524191756513E-5</v>
      </c>
      <c r="O2262" s="1">
        <v>2.78322256415992E-5</v>
      </c>
      <c r="P2262" s="1">
        <v>2.35196626520169E-7</v>
      </c>
      <c r="Q2262" s="1">
        <v>2.08809726311286E-7</v>
      </c>
      <c r="R2262" s="1">
        <v>830.03102046469496</v>
      </c>
      <c r="S2262" s="1">
        <v>131.03016355114201</v>
      </c>
      <c r="T2262" s="1">
        <v>0.185284537239399</v>
      </c>
      <c r="U2262" s="1">
        <v>41602.0769274876</v>
      </c>
      <c r="V2262" s="1">
        <f t="shared" si="141"/>
        <v>0.42896580362844311</v>
      </c>
      <c r="W2262" s="1">
        <f t="shared" si="142"/>
        <v>4.7326805058528398</v>
      </c>
      <c r="X2262" s="1">
        <f t="shared" si="143"/>
        <v>707.18347846719121</v>
      </c>
    </row>
    <row r="2263" spans="1:24" hidden="1" x14ac:dyDescent="0.3">
      <c r="A2263" s="18" t="str">
        <f t="shared" si="140"/>
        <v>ConstMin - Off-Highway Trucks_1983_750</v>
      </c>
      <c r="B2263" s="1" t="s">
        <v>40</v>
      </c>
      <c r="C2263" s="1">
        <v>2020</v>
      </c>
      <c r="D2263" s="1" t="s">
        <v>90</v>
      </c>
      <c r="E2263" s="1">
        <v>1983</v>
      </c>
      <c r="F2263" s="1">
        <v>750</v>
      </c>
      <c r="G2263" s="1" t="s">
        <v>5</v>
      </c>
      <c r="H2263" s="1">
        <v>9.9707204669541595E-5</v>
      </c>
      <c r="I2263" s="1">
        <v>1.2064571765014501E-4</v>
      </c>
      <c r="J2263" s="1">
        <v>1.4357837472413901E-4</v>
      </c>
      <c r="K2263" s="1">
        <v>1.53840220237309E-3</v>
      </c>
      <c r="L2263" s="1">
        <v>1.3310563014762599E-3</v>
      </c>
      <c r="M2263" s="1">
        <v>5.7269595202296103E-2</v>
      </c>
      <c r="N2263" s="1">
        <v>6.7720933497357805E-5</v>
      </c>
      <c r="O2263" s="1">
        <v>6.23032588175692E-5</v>
      </c>
      <c r="P2263" s="1">
        <v>5.2649459241245595E-7</v>
      </c>
      <c r="Q2263" s="1">
        <v>4.67426737247821E-7</v>
      </c>
      <c r="R2263" s="1">
        <v>1858.04894515261</v>
      </c>
      <c r="S2263" s="1">
        <v>144.773863671253</v>
      </c>
      <c r="T2263" s="1">
        <v>0.46321134309849799</v>
      </c>
      <c r="U2263" s="1">
        <v>94103.011386315004</v>
      </c>
      <c r="V2263" s="1">
        <f t="shared" si="141"/>
        <v>0.42451886099028724</v>
      </c>
      <c r="W2263" s="1">
        <f t="shared" si="142"/>
        <v>4.6836184161565813</v>
      </c>
      <c r="X2263" s="1">
        <f t="shared" si="143"/>
        <v>312.54386540458285</v>
      </c>
    </row>
    <row r="2264" spans="1:24" hidden="1" x14ac:dyDescent="0.3">
      <c r="A2264" s="18" t="str">
        <f t="shared" si="140"/>
        <v>ConstMin - Off-Highway Trucks_1983_9999</v>
      </c>
      <c r="B2264" s="1" t="s">
        <v>40</v>
      </c>
      <c r="C2264" s="1">
        <v>2020</v>
      </c>
      <c r="D2264" s="1" t="s">
        <v>90</v>
      </c>
      <c r="E2264" s="1">
        <v>1983</v>
      </c>
      <c r="F2264" s="1">
        <v>9999</v>
      </c>
      <c r="G2264" s="1" t="s">
        <v>5</v>
      </c>
      <c r="H2264" s="1">
        <v>1.8830252681970001E-5</v>
      </c>
      <c r="I2264" s="1">
        <v>2.2784605745183699E-5</v>
      </c>
      <c r="J2264" s="1">
        <v>2.7115563862036802E-5</v>
      </c>
      <c r="K2264" s="1">
        <v>2.9053569692575899E-4</v>
      </c>
      <c r="L2264" s="1">
        <v>2.51377285862102E-4</v>
      </c>
      <c r="M2264" s="1">
        <v>1.08156772845804E-2</v>
      </c>
      <c r="N2264" s="1">
        <v>1.27894698667014E-5</v>
      </c>
      <c r="O2264" s="1">
        <v>1.17663122773653E-5</v>
      </c>
      <c r="P2264" s="1">
        <v>9.9431392582665102E-8</v>
      </c>
      <c r="Q2264" s="1">
        <v>8.8276104037384894E-8</v>
      </c>
      <c r="R2264" s="1">
        <v>350.902738158695</v>
      </c>
      <c r="S2264" s="1">
        <v>20.6672182257321</v>
      </c>
      <c r="T2264" s="1">
        <v>9.2642268619699694E-2</v>
      </c>
      <c r="U2264" s="1">
        <v>17773.807674129599</v>
      </c>
      <c r="V2264" s="1">
        <f t="shared" si="141"/>
        <v>0.4244725813139591</v>
      </c>
      <c r="W2264" s="1">
        <f t="shared" si="142"/>
        <v>4.6831078231906078</v>
      </c>
      <c r="X2264" s="1">
        <f t="shared" si="143"/>
        <v>223.08627080983817</v>
      </c>
    </row>
    <row r="2265" spans="1:24" hidden="1" x14ac:dyDescent="0.3">
      <c r="A2265" s="18" t="str">
        <f t="shared" si="140"/>
        <v>ConstMin - Off-Highway Trucks_1984_175</v>
      </c>
      <c r="B2265" s="1" t="s">
        <v>40</v>
      </c>
      <c r="C2265" s="1">
        <v>2020</v>
      </c>
      <c r="D2265" s="1" t="s">
        <v>90</v>
      </c>
      <c r="E2265" s="1">
        <v>1984</v>
      </c>
      <c r="F2265" s="1">
        <v>175</v>
      </c>
      <c r="G2265" s="1" t="s">
        <v>5</v>
      </c>
      <c r="H2265" s="1">
        <v>1.2785132655421199E-5</v>
      </c>
      <c r="I2265" s="1">
        <v>1.5470010513059701E-5</v>
      </c>
      <c r="J2265" s="1">
        <v>1.84105910238065E-5</v>
      </c>
      <c r="K2265" s="1">
        <v>6.8842274558184702E-5</v>
      </c>
      <c r="L2265" s="1">
        <v>1.5868022827873E-4</v>
      </c>
      <c r="M2265" s="1">
        <v>6.4132521068947304E-3</v>
      </c>
      <c r="N2265" s="1">
        <v>9.0073095999205706E-6</v>
      </c>
      <c r="O2265" s="1">
        <v>8.2867248319269299E-6</v>
      </c>
      <c r="P2265" s="1">
        <v>5.8910142182769701E-8</v>
      </c>
      <c r="Q2265" s="1">
        <v>5.2344101558331499E-8</v>
      </c>
      <c r="R2265" s="1">
        <v>208.07090167342</v>
      </c>
      <c r="S2265" s="1">
        <v>78.018748802139001</v>
      </c>
      <c r="T2265" s="1">
        <v>9.2642268619699694E-2</v>
      </c>
      <c r="U2265" s="1">
        <v>10532.531088288701</v>
      </c>
      <c r="V2265" s="1">
        <f t="shared" si="141"/>
        <v>0.48634724472379048</v>
      </c>
      <c r="W2265" s="1">
        <f t="shared" si="142"/>
        <v>4.9885998299970655</v>
      </c>
      <c r="X2265" s="1">
        <f t="shared" si="143"/>
        <v>842.1506723071426</v>
      </c>
    </row>
    <row r="2266" spans="1:24" hidden="1" x14ac:dyDescent="0.3">
      <c r="A2266" s="18" t="str">
        <f t="shared" si="140"/>
        <v>ConstMin - Off-Highway Trucks_1984_300</v>
      </c>
      <c r="B2266" s="1" t="s">
        <v>40</v>
      </c>
      <c r="C2266" s="1">
        <v>2020</v>
      </c>
      <c r="D2266" s="1" t="s">
        <v>90</v>
      </c>
      <c r="E2266" s="1">
        <v>1984</v>
      </c>
      <c r="F2266" s="1">
        <v>300</v>
      </c>
      <c r="G2266" s="1" t="s">
        <v>5</v>
      </c>
      <c r="H2266" s="1">
        <v>9.7779272620192006E-6</v>
      </c>
      <c r="I2266" s="1">
        <v>1.1831291987043201E-5</v>
      </c>
      <c r="J2266" s="1">
        <v>1.40802152573076E-5</v>
      </c>
      <c r="K2266" s="1">
        <v>5.26498059366211E-5</v>
      </c>
      <c r="L2266" s="1">
        <v>1.2135687378825199E-4</v>
      </c>
      <c r="M2266" s="1">
        <v>4.9047838848678702E-3</v>
      </c>
      <c r="N2266" s="1">
        <v>6.8886902051161203E-6</v>
      </c>
      <c r="O2266" s="1">
        <v>6.3375949887068398E-6</v>
      </c>
      <c r="P2266" s="1">
        <v>4.5053821558439902E-8</v>
      </c>
      <c r="Q2266" s="1">
        <v>4.0032186714628003E-8</v>
      </c>
      <c r="R2266" s="1">
        <v>159.13031149057099</v>
      </c>
      <c r="S2266" s="1">
        <v>41.334436451464299</v>
      </c>
      <c r="T2266" s="1">
        <v>0.185284537239399</v>
      </c>
      <c r="U2266" s="1">
        <v>8060.2151080355497</v>
      </c>
      <c r="V2266" s="1">
        <f t="shared" si="141"/>
        <v>0.48604238242559861</v>
      </c>
      <c r="W2266" s="1">
        <f t="shared" si="142"/>
        <v>4.9854727720658447</v>
      </c>
      <c r="X2266" s="1">
        <f t="shared" si="143"/>
        <v>223.08627080983919</v>
      </c>
    </row>
    <row r="2267" spans="1:24" hidden="1" x14ac:dyDescent="0.3">
      <c r="A2267" s="18" t="str">
        <f t="shared" si="140"/>
        <v>ConstMin - Off-Highway Trucks_1984_600</v>
      </c>
      <c r="B2267" s="1" t="s">
        <v>40</v>
      </c>
      <c r="C2267" s="1">
        <v>2020</v>
      </c>
      <c r="D2267" s="1" t="s">
        <v>90</v>
      </c>
      <c r="E2267" s="1">
        <v>1984</v>
      </c>
      <c r="F2267" s="1">
        <v>600</v>
      </c>
      <c r="G2267" s="1" t="s">
        <v>5</v>
      </c>
      <c r="H2267" s="1">
        <v>1.68782594096429E-4</v>
      </c>
      <c r="I2267" s="1">
        <v>2.0422693885667901E-4</v>
      </c>
      <c r="J2267" s="1">
        <v>2.43046935498858E-4</v>
      </c>
      <c r="K2267" s="1">
        <v>2.6041800624214098E-3</v>
      </c>
      <c r="L2267" s="1">
        <v>2.2531885854803302E-3</v>
      </c>
      <c r="M2267" s="1">
        <v>9.6944958723216096E-2</v>
      </c>
      <c r="N2267" s="1">
        <v>1.14636799499078E-4</v>
      </c>
      <c r="O2267" s="1">
        <v>1.0546585553915199E-4</v>
      </c>
      <c r="P2267" s="1">
        <v>8.9124074212725497E-7</v>
      </c>
      <c r="Q2267" s="1">
        <v>7.9125172071760699E-7</v>
      </c>
      <c r="R2267" s="1">
        <v>3145.2724199858399</v>
      </c>
      <c r="S2267" s="1">
        <v>385.54695600103298</v>
      </c>
      <c r="T2267" s="1">
        <v>0.55585361171819803</v>
      </c>
      <c r="U2267" s="1">
        <v>157495.93152642201</v>
      </c>
      <c r="V2267" s="1">
        <f t="shared" si="141"/>
        <v>0.42937058519992832</v>
      </c>
      <c r="W2267" s="1">
        <f t="shared" si="142"/>
        <v>4.7371463673184699</v>
      </c>
      <c r="X2267" s="1">
        <f t="shared" si="143"/>
        <v>693.61239699292321</v>
      </c>
    </row>
    <row r="2268" spans="1:24" hidden="1" x14ac:dyDescent="0.3">
      <c r="A2268" s="18" t="str">
        <f t="shared" si="140"/>
        <v>ConstMin - Off-Highway Trucks_1985_300</v>
      </c>
      <c r="B2268" s="1" t="s">
        <v>40</v>
      </c>
      <c r="C2268" s="1">
        <v>2020</v>
      </c>
      <c r="D2268" s="1" t="s">
        <v>90</v>
      </c>
      <c r="E2268" s="1">
        <v>1985</v>
      </c>
      <c r="F2268" s="1">
        <v>300</v>
      </c>
      <c r="G2268" s="1" t="s">
        <v>5</v>
      </c>
      <c r="H2268" s="1">
        <v>6.3551103657457796E-5</v>
      </c>
      <c r="I2268" s="1">
        <v>7.6896835425523997E-5</v>
      </c>
      <c r="J2268" s="1">
        <v>9.1513589266739302E-5</v>
      </c>
      <c r="K2268" s="1">
        <v>3.5682864155324998E-4</v>
      </c>
      <c r="L2268" s="1">
        <v>8.4270385820358902E-4</v>
      </c>
      <c r="M2268" s="1">
        <v>3.4058889079862202E-2</v>
      </c>
      <c r="N2268" s="1">
        <v>4.7835162793906399E-5</v>
      </c>
      <c r="O2268" s="1">
        <v>4.4008349770393898E-5</v>
      </c>
      <c r="P2268" s="1">
        <v>3.1298478678088898E-7</v>
      </c>
      <c r="Q2268" s="1">
        <v>2.77984074108615E-7</v>
      </c>
      <c r="R2268" s="1">
        <v>1105.0031470341301</v>
      </c>
      <c r="S2268" s="1">
        <v>249.556660075716</v>
      </c>
      <c r="T2268" s="1">
        <v>0.46321134309849799</v>
      </c>
      <c r="U2268" s="1">
        <v>55900.691856960402</v>
      </c>
      <c r="V2268" s="1">
        <f t="shared" si="141"/>
        <v>0.45549108905937219</v>
      </c>
      <c r="W2268" s="1">
        <f t="shared" si="142"/>
        <v>4.9916761334014534</v>
      </c>
      <c r="X2268" s="1">
        <f t="shared" si="143"/>
        <v>538.75334400576173</v>
      </c>
    </row>
    <row r="2269" spans="1:24" hidden="1" x14ac:dyDescent="0.3">
      <c r="A2269" s="18" t="str">
        <f t="shared" si="140"/>
        <v>ConstMin - Off-Highway Trucks_1985_600</v>
      </c>
      <c r="B2269" s="1" t="s">
        <v>40</v>
      </c>
      <c r="C2269" s="1">
        <v>2020</v>
      </c>
      <c r="D2269" s="1" t="s">
        <v>90</v>
      </c>
      <c r="E2269" s="1">
        <v>1985</v>
      </c>
      <c r="F2269" s="1">
        <v>600</v>
      </c>
      <c r="G2269" s="1" t="s">
        <v>5</v>
      </c>
      <c r="H2269" s="1">
        <v>8.0368037880853795E-5</v>
      </c>
      <c r="I2269" s="1">
        <v>9.7245325835833095E-5</v>
      </c>
      <c r="J2269" s="1">
        <v>1.1572997454842901E-4</v>
      </c>
      <c r="K2269" s="1">
        <v>1.29682676469375E-3</v>
      </c>
      <c r="L2269" s="1">
        <v>1.14959702165674E-3</v>
      </c>
      <c r="M2269" s="1">
        <v>4.9462187289168499E-2</v>
      </c>
      <c r="N2269" s="1">
        <v>5.8488723103622302E-5</v>
      </c>
      <c r="O2269" s="1">
        <v>5.3809625255332501E-5</v>
      </c>
      <c r="P2269" s="1">
        <v>4.5489140944092098E-7</v>
      </c>
      <c r="Q2269" s="1">
        <v>4.0370372341639499E-7</v>
      </c>
      <c r="R2269" s="1">
        <v>1604.74619373415</v>
      </c>
      <c r="S2269" s="1">
        <v>194.37518741301099</v>
      </c>
      <c r="T2269" s="1">
        <v>0.370569074478799</v>
      </c>
      <c r="U2269" s="1">
        <v>72890.695279879204</v>
      </c>
      <c r="V2269" s="1">
        <f t="shared" si="141"/>
        <v>0.44175883469060429</v>
      </c>
      <c r="W2269" s="1">
        <f t="shared" si="142"/>
        <v>5.2223038617629838</v>
      </c>
      <c r="X2269" s="1">
        <f t="shared" si="143"/>
        <v>524.53159424163334</v>
      </c>
    </row>
    <row r="2270" spans="1:24" hidden="1" x14ac:dyDescent="0.3">
      <c r="A2270" s="18" t="str">
        <f t="shared" si="140"/>
        <v>ConstMin - Off-Highway Trucks_1985_750</v>
      </c>
      <c r="B2270" s="1" t="s">
        <v>40</v>
      </c>
      <c r="C2270" s="1">
        <v>2020</v>
      </c>
      <c r="D2270" s="1" t="s">
        <v>90</v>
      </c>
      <c r="E2270" s="1">
        <v>1985</v>
      </c>
      <c r="F2270" s="1">
        <v>750</v>
      </c>
      <c r="G2270" s="1" t="s">
        <v>5</v>
      </c>
      <c r="H2270" s="1">
        <v>1.21076136193803E-4</v>
      </c>
      <c r="I2270" s="1">
        <v>1.46502124794501E-4</v>
      </c>
      <c r="J2270" s="1">
        <v>1.74349636119076E-4</v>
      </c>
      <c r="K2270" s="1">
        <v>1.95369674465123E-3</v>
      </c>
      <c r="L2270" s="1">
        <v>1.7318920460451001E-3</v>
      </c>
      <c r="M2270" s="1">
        <v>7.4515823486260097E-2</v>
      </c>
      <c r="N2270" s="1">
        <v>8.8114489180317297E-5</v>
      </c>
      <c r="O2270" s="1">
        <v>8.1065330045891899E-5</v>
      </c>
      <c r="P2270" s="1">
        <v>6.8530345763214098E-7</v>
      </c>
      <c r="Q2270" s="1">
        <v>6.0818813407852896E-7</v>
      </c>
      <c r="R2270" s="1">
        <v>2417.5838285002001</v>
      </c>
      <c r="S2270" s="1">
        <v>181.974856477571</v>
      </c>
      <c r="T2270" s="1">
        <v>0.27792680585909901</v>
      </c>
      <c r="U2270" s="1">
        <v>120831.304701107</v>
      </c>
      <c r="V2270" s="1">
        <f t="shared" si="141"/>
        <v>0.40146996423455994</v>
      </c>
      <c r="W2270" s="1">
        <f t="shared" si="142"/>
        <v>4.7460242556833103</v>
      </c>
      <c r="X2270" s="1">
        <f t="shared" si="143"/>
        <v>654.7582048268747</v>
      </c>
    </row>
    <row r="2271" spans="1:24" hidden="1" x14ac:dyDescent="0.3">
      <c r="A2271" s="18" t="str">
        <f t="shared" si="140"/>
        <v>ConstMin - Off-Highway Trucks_1986_175</v>
      </c>
      <c r="B2271" s="1" t="s">
        <v>40</v>
      </c>
      <c r="C2271" s="1">
        <v>2020</v>
      </c>
      <c r="D2271" s="1" t="s">
        <v>90</v>
      </c>
      <c r="E2271" s="1">
        <v>1986</v>
      </c>
      <c r="F2271" s="1">
        <v>175</v>
      </c>
      <c r="G2271" s="1" t="s">
        <v>5</v>
      </c>
      <c r="H2271" s="1">
        <v>1.3739434597356E-5</v>
      </c>
      <c r="I2271" s="1">
        <v>1.6624715862800701E-5</v>
      </c>
      <c r="J2271" s="1">
        <v>1.9784785820192601E-5</v>
      </c>
      <c r="K2271" s="1">
        <v>7.7144589172039395E-5</v>
      </c>
      <c r="L2271" s="1">
        <v>1.8218841024594901E-4</v>
      </c>
      <c r="M2271" s="1">
        <v>7.3633635301383902E-3</v>
      </c>
      <c r="N2271" s="1">
        <v>1.0341725836945799E-5</v>
      </c>
      <c r="O2271" s="1">
        <v>9.5143877699901704E-6</v>
      </c>
      <c r="P2271" s="1">
        <v>6.7665764407835097E-8</v>
      </c>
      <c r="Q2271" s="1">
        <v>6.0098783270676904E-8</v>
      </c>
      <c r="R2271" s="1">
        <v>238.89622043985301</v>
      </c>
      <c r="S2271" s="1">
        <v>78.018748802139001</v>
      </c>
      <c r="T2271" s="1">
        <v>9.2642268619699694E-2</v>
      </c>
      <c r="U2271" s="1">
        <v>12092.906064331501</v>
      </c>
      <c r="V2271" s="1">
        <f t="shared" si="141"/>
        <v>0.45521037597813291</v>
      </c>
      <c r="W2271" s="1">
        <f t="shared" si="142"/>
        <v>4.988599829997046</v>
      </c>
      <c r="X2271" s="1">
        <f t="shared" si="143"/>
        <v>842.1506723071426</v>
      </c>
    </row>
    <row r="2272" spans="1:24" hidden="1" x14ac:dyDescent="0.3">
      <c r="A2272" s="18" t="str">
        <f t="shared" si="140"/>
        <v>ConstMin - Off-Highway Trucks_1986_300</v>
      </c>
      <c r="B2272" s="1" t="s">
        <v>40</v>
      </c>
      <c r="C2272" s="1">
        <v>2020</v>
      </c>
      <c r="D2272" s="1" t="s">
        <v>90</v>
      </c>
      <c r="E2272" s="1">
        <v>1986</v>
      </c>
      <c r="F2272" s="1">
        <v>300</v>
      </c>
      <c r="G2272" s="1" t="s">
        <v>5</v>
      </c>
      <c r="H2272" s="1">
        <v>6.7168932538678999E-5</v>
      </c>
      <c r="I2272" s="1">
        <v>8.1274408371801498E-5</v>
      </c>
      <c r="J2272" s="1">
        <v>9.67232628556977E-5</v>
      </c>
      <c r="K2272" s="1">
        <v>3.7714213558816799E-4</v>
      </c>
      <c r="L2272" s="1">
        <v>8.9067719274956803E-4</v>
      </c>
      <c r="M2272" s="1">
        <v>3.59977890435762E-2</v>
      </c>
      <c r="N2272" s="1">
        <v>5.0558316658023397E-5</v>
      </c>
      <c r="O2272" s="1">
        <v>4.6513651325381602E-5</v>
      </c>
      <c r="P2272" s="1">
        <v>3.3080234361046199E-7</v>
      </c>
      <c r="Q2272" s="1">
        <v>2.9380911496471698E-7</v>
      </c>
      <c r="R2272" s="1">
        <v>1167.9086210401799</v>
      </c>
      <c r="S2272" s="1">
        <v>282.10752878124401</v>
      </c>
      <c r="T2272" s="1">
        <v>0.370569074478799</v>
      </c>
      <c r="U2272" s="1">
        <v>57479.408989178497</v>
      </c>
      <c r="V2272" s="1">
        <f t="shared" si="141"/>
        <v>0.46819861369968691</v>
      </c>
      <c r="W2272" s="1">
        <f t="shared" si="142"/>
        <v>5.1309364811563656</v>
      </c>
      <c r="X2272" s="1">
        <f t="shared" si="143"/>
        <v>761.28189913857466</v>
      </c>
    </row>
    <row r="2273" spans="1:24" hidden="1" x14ac:dyDescent="0.3">
      <c r="A2273" s="18" t="str">
        <f t="shared" si="140"/>
        <v>ConstMin - Off-Highway Trucks_1986_750</v>
      </c>
      <c r="B2273" s="1" t="s">
        <v>40</v>
      </c>
      <c r="C2273" s="1">
        <v>2020</v>
      </c>
      <c r="D2273" s="1" t="s">
        <v>90</v>
      </c>
      <c r="E2273" s="1">
        <v>1986</v>
      </c>
      <c r="F2273" s="1">
        <v>750</v>
      </c>
      <c r="G2273" s="1" t="s">
        <v>5</v>
      </c>
      <c r="H2273" s="1">
        <v>4.6843240386917803E-4</v>
      </c>
      <c r="I2273" s="1">
        <v>5.6680320868170598E-4</v>
      </c>
      <c r="J2273" s="1">
        <v>6.7454266157161702E-4</v>
      </c>
      <c r="K2273" s="1">
        <v>7.5586725121742299E-3</v>
      </c>
      <c r="L2273" s="1">
        <v>6.7005305907039603E-3</v>
      </c>
      <c r="M2273" s="1">
        <v>0.28829484834309299</v>
      </c>
      <c r="N2273" s="1">
        <v>3.40906831684585E-4</v>
      </c>
      <c r="O2273" s="1">
        <v>3.1363428514981801E-4</v>
      </c>
      <c r="P2273" s="1">
        <v>2.6513758708374802E-6</v>
      </c>
      <c r="Q2273" s="1">
        <v>2.3530237964902598E-6</v>
      </c>
      <c r="R2273" s="1">
        <v>9353.4088544656097</v>
      </c>
      <c r="S2273" s="1">
        <v>712.08900396760203</v>
      </c>
      <c r="T2273" s="1">
        <v>0.92642268619699697</v>
      </c>
      <c r="U2273" s="1">
        <v>472827.09863448801</v>
      </c>
      <c r="V2273" s="1">
        <f t="shared" si="141"/>
        <v>0.3969342205410441</v>
      </c>
      <c r="W2273" s="1">
        <f t="shared" si="142"/>
        <v>4.6924044297816652</v>
      </c>
      <c r="X2273" s="1">
        <f t="shared" si="143"/>
        <v>768.64374607530021</v>
      </c>
    </row>
    <row r="2274" spans="1:24" hidden="1" x14ac:dyDescent="0.3">
      <c r="A2274" s="18" t="str">
        <f t="shared" si="140"/>
        <v>ConstMin - Off-Highway Trucks_1986_9999</v>
      </c>
      <c r="B2274" s="1" t="s">
        <v>40</v>
      </c>
      <c r="C2274" s="1">
        <v>2020</v>
      </c>
      <c r="D2274" s="1" t="s">
        <v>90</v>
      </c>
      <c r="E2274" s="1">
        <v>1986</v>
      </c>
      <c r="F2274" s="1">
        <v>9999</v>
      </c>
      <c r="G2274" s="1" t="s">
        <v>5</v>
      </c>
      <c r="H2274" s="1">
        <v>2.1211074562748802E-5</v>
      </c>
      <c r="I2274" s="1">
        <v>2.5665400220926E-5</v>
      </c>
      <c r="J2274" s="1">
        <v>3.0543947370358298E-5</v>
      </c>
      <c r="K2274" s="1">
        <v>3.42264038368923E-4</v>
      </c>
      <c r="L2274" s="1">
        <v>3.0340653805216498E-4</v>
      </c>
      <c r="M2274" s="1">
        <v>1.30542709551098E-2</v>
      </c>
      <c r="N2274" s="1">
        <v>1.5436592699576799E-5</v>
      </c>
      <c r="O2274" s="1">
        <v>1.4201665283610699E-5</v>
      </c>
      <c r="P2274" s="1">
        <v>1.2005687656465601E-7</v>
      </c>
      <c r="Q2274" s="1">
        <v>1.06547204640471E-7</v>
      </c>
      <c r="R2274" s="1">
        <v>423.53144442874998</v>
      </c>
      <c r="S2274" s="1">
        <v>20.6672182257321</v>
      </c>
      <c r="T2274" s="1">
        <v>9.2642268619699694E-2</v>
      </c>
      <c r="U2274" s="1">
        <v>21452.57251831</v>
      </c>
      <c r="V2274" s="1">
        <f t="shared" si="141"/>
        <v>0.39614781319996134</v>
      </c>
      <c r="W2274" s="1">
        <f t="shared" si="142"/>
        <v>4.6831078231905892</v>
      </c>
      <c r="X2274" s="1">
        <f t="shared" si="143"/>
        <v>223.08627080983817</v>
      </c>
    </row>
    <row r="2275" spans="1:24" hidden="1" x14ac:dyDescent="0.3">
      <c r="A2275" s="18" t="str">
        <f t="shared" si="140"/>
        <v>ConstMin - Off-Highway Trucks_1987_300</v>
      </c>
      <c r="B2275" s="1" t="s">
        <v>40</v>
      </c>
      <c r="C2275" s="1">
        <v>2020</v>
      </c>
      <c r="D2275" s="1" t="s">
        <v>90</v>
      </c>
      <c r="E2275" s="1">
        <v>1987</v>
      </c>
      <c r="F2275" s="1">
        <v>300</v>
      </c>
      <c r="G2275" s="1" t="s">
        <v>5</v>
      </c>
      <c r="H2275" s="1">
        <v>1.1089731584362899E-4</v>
      </c>
      <c r="I2275" s="1">
        <v>1.34185752170791E-4</v>
      </c>
      <c r="J2275" s="1">
        <v>1.5969213481482601E-4</v>
      </c>
      <c r="K2275" s="1">
        <v>6.2266957278467696E-4</v>
      </c>
      <c r="L2275" s="1">
        <v>1.47052671861634E-3</v>
      </c>
      <c r="M2275" s="1">
        <v>5.9433104418311303E-2</v>
      </c>
      <c r="N2275" s="1">
        <v>8.3472840776774594E-5</v>
      </c>
      <c r="O2275" s="1">
        <v>7.6795013514632595E-5</v>
      </c>
      <c r="P2275" s="1">
        <v>5.4616160469808295E-7</v>
      </c>
      <c r="Q2275" s="1">
        <v>4.8508500862682096E-7</v>
      </c>
      <c r="R2275" s="1">
        <v>1928.2416189866999</v>
      </c>
      <c r="S2275" s="1">
        <v>465.32241835235999</v>
      </c>
      <c r="T2275" s="1">
        <v>0.64849588033789796</v>
      </c>
      <c r="U2275" s="1">
        <v>98714.827321893506</v>
      </c>
      <c r="V2275" s="1">
        <f t="shared" si="141"/>
        <v>0.45010373364381417</v>
      </c>
      <c r="W2275" s="1">
        <f t="shared" si="142"/>
        <v>4.9326367051976669</v>
      </c>
      <c r="X2275" s="1">
        <f t="shared" si="143"/>
        <v>717.54105532621782</v>
      </c>
    </row>
    <row r="2276" spans="1:24" hidden="1" x14ac:dyDescent="0.3">
      <c r="A2276" s="18" t="str">
        <f t="shared" si="140"/>
        <v>ConstMin - Off-Highway Trucks_1987_600</v>
      </c>
      <c r="B2276" s="1" t="s">
        <v>40</v>
      </c>
      <c r="C2276" s="1">
        <v>2020</v>
      </c>
      <c r="D2276" s="1" t="s">
        <v>90</v>
      </c>
      <c r="E2276" s="1">
        <v>1987</v>
      </c>
      <c r="F2276" s="1">
        <v>600</v>
      </c>
      <c r="G2276" s="1" t="s">
        <v>5</v>
      </c>
      <c r="H2276" s="1">
        <v>1.3199293997802E-4</v>
      </c>
      <c r="I2276" s="1">
        <v>1.5971145737340401E-4</v>
      </c>
      <c r="J2276" s="1">
        <v>1.9006983356834899E-4</v>
      </c>
      <c r="K2276" s="1">
        <v>2.12985139151807E-3</v>
      </c>
      <c r="L2276" s="1">
        <v>1.8880477199580601E-3</v>
      </c>
      <c r="M2276" s="1">
        <v>8.1234526687333303E-2</v>
      </c>
      <c r="N2276" s="1">
        <v>9.6059313149495995E-5</v>
      </c>
      <c r="O2276" s="1">
        <v>8.8374568097536303E-5</v>
      </c>
      <c r="P2276" s="1">
        <v>7.4709369652480299E-7</v>
      </c>
      <c r="Q2276" s="1">
        <v>6.6302528640553203E-7</v>
      </c>
      <c r="R2276" s="1">
        <v>2635.5647545299898</v>
      </c>
      <c r="S2276" s="1">
        <v>390.09374401069499</v>
      </c>
      <c r="T2276" s="1">
        <v>0.46321134309849799</v>
      </c>
      <c r="U2276" s="1">
        <v>133412.06045165699</v>
      </c>
      <c r="V2276" s="1">
        <f t="shared" si="141"/>
        <v>0.39639629056967524</v>
      </c>
      <c r="W2276" s="1">
        <f t="shared" si="142"/>
        <v>4.6860452275513333</v>
      </c>
      <c r="X2276" s="1">
        <f t="shared" si="143"/>
        <v>842.15067230714351</v>
      </c>
    </row>
    <row r="2277" spans="1:24" hidden="1" x14ac:dyDescent="0.3">
      <c r="A2277" s="18" t="str">
        <f t="shared" si="140"/>
        <v>ConstMin - Off-Highway Trucks_1987_750</v>
      </c>
      <c r="B2277" s="1" t="s">
        <v>40</v>
      </c>
      <c r="C2277" s="1">
        <v>2020</v>
      </c>
      <c r="D2277" s="1" t="s">
        <v>90</v>
      </c>
      <c r="E2277" s="1">
        <v>1987</v>
      </c>
      <c r="F2277" s="1">
        <v>750</v>
      </c>
      <c r="G2277" s="1" t="s">
        <v>5</v>
      </c>
      <c r="H2277" s="1">
        <v>1.8671614665730001E-4</v>
      </c>
      <c r="I2277" s="1">
        <v>2.25926537455333E-4</v>
      </c>
      <c r="J2277" s="1">
        <v>2.6887125118651197E-4</v>
      </c>
      <c r="K2277" s="1">
        <v>3.01287057355617E-3</v>
      </c>
      <c r="L2277" s="1">
        <v>2.6708170530512802E-3</v>
      </c>
      <c r="M2277" s="1">
        <v>0.11491370524146401</v>
      </c>
      <c r="N2277" s="1">
        <v>1.3588472841659201E-4</v>
      </c>
      <c r="O2277" s="1">
        <v>1.25013950143264E-4</v>
      </c>
      <c r="P2277" s="1">
        <v>1.0568327081001299E-6</v>
      </c>
      <c r="Q2277" s="1">
        <v>9.37910214247889E-7</v>
      </c>
      <c r="R2277" s="1">
        <v>3728.24861173316</v>
      </c>
      <c r="S2277" s="1">
        <v>292.33780180298101</v>
      </c>
      <c r="T2277" s="1">
        <v>0.27792680585909901</v>
      </c>
      <c r="U2277" s="1">
        <v>188557.88216292299</v>
      </c>
      <c r="V2277" s="1">
        <f t="shared" si="141"/>
        <v>0.39674471970177139</v>
      </c>
      <c r="W2277" s="1">
        <f t="shared" si="142"/>
        <v>4.6901642233906982</v>
      </c>
      <c r="X2277" s="1">
        <f t="shared" si="143"/>
        <v>1051.8517668683889</v>
      </c>
    </row>
    <row r="2278" spans="1:24" hidden="1" x14ac:dyDescent="0.3">
      <c r="A2278" s="18" t="str">
        <f t="shared" si="140"/>
        <v>ConstMin - Off-Highway Trucks_1988_75</v>
      </c>
      <c r="B2278" s="1" t="s">
        <v>40</v>
      </c>
      <c r="C2278" s="1">
        <v>2020</v>
      </c>
      <c r="D2278" s="1" t="s">
        <v>90</v>
      </c>
      <c r="E2278" s="1">
        <v>1988</v>
      </c>
      <c r="F2278" s="1">
        <v>75</v>
      </c>
      <c r="G2278" s="1" t="s">
        <v>5</v>
      </c>
      <c r="H2278" s="1">
        <v>6.9811993542081297E-6</v>
      </c>
      <c r="I2278" s="1">
        <v>8.4472512185918298E-6</v>
      </c>
      <c r="J2278" s="1">
        <v>1.00529270700597E-5</v>
      </c>
      <c r="K2278" s="1">
        <v>2.8954817043845501E-5</v>
      </c>
      <c r="L2278" s="1">
        <v>6.5445720996296894E-5</v>
      </c>
      <c r="M2278" s="1">
        <v>3.32538998135282E-3</v>
      </c>
      <c r="N2278" s="1">
        <v>5.8602897151069003E-6</v>
      </c>
      <c r="O2278" s="1">
        <v>5.3914665378983403E-6</v>
      </c>
      <c r="P2278" s="1">
        <v>3.0535443511005303E-8</v>
      </c>
      <c r="Q2278" s="1">
        <v>2.7141385993208899E-8</v>
      </c>
      <c r="R2278" s="1">
        <v>107.888615682514</v>
      </c>
      <c r="S2278" s="1">
        <v>78.018748802139001</v>
      </c>
      <c r="T2278" s="1">
        <v>9.2642268619699694E-2</v>
      </c>
      <c r="U2278" s="1">
        <v>5461.3124161497299</v>
      </c>
      <c r="V2278" s="1">
        <f t="shared" si="141"/>
        <v>0.51216157180351785</v>
      </c>
      <c r="W2278" s="1">
        <f t="shared" si="142"/>
        <v>3.9680107132963349</v>
      </c>
      <c r="X2278" s="1">
        <f t="shared" si="143"/>
        <v>842.1506723071426</v>
      </c>
    </row>
    <row r="2279" spans="1:24" hidden="1" x14ac:dyDescent="0.3">
      <c r="A2279" s="18" t="str">
        <f t="shared" si="140"/>
        <v>ConstMin - Off-Highway Trucks_1988_175</v>
      </c>
      <c r="B2279" s="1" t="s">
        <v>40</v>
      </c>
      <c r="C2279" s="1">
        <v>2020</v>
      </c>
      <c r="D2279" s="1" t="s">
        <v>90</v>
      </c>
      <c r="E2279" s="1">
        <v>1988</v>
      </c>
      <c r="F2279" s="1">
        <v>175</v>
      </c>
      <c r="G2279" s="1" t="s">
        <v>5</v>
      </c>
      <c r="H2279" s="1">
        <v>7.2204249025325197E-5</v>
      </c>
      <c r="I2279" s="1">
        <v>8.7367141320643493E-5</v>
      </c>
      <c r="J2279" s="1">
        <v>1.03974118596468E-4</v>
      </c>
      <c r="K2279" s="1">
        <v>3.3713515140369201E-4</v>
      </c>
      <c r="L2279" s="1">
        <v>9.2012076603326597E-4</v>
      </c>
      <c r="M2279" s="1">
        <v>5.0049245439600203E-2</v>
      </c>
      <c r="N2279" s="1">
        <v>4.85365424450012E-5</v>
      </c>
      <c r="O2279" s="1">
        <v>4.4653619049401097E-5</v>
      </c>
      <c r="P2279" s="1">
        <v>4.6056396683884302E-7</v>
      </c>
      <c r="Q2279" s="1">
        <v>4.0849521312156499E-7</v>
      </c>
      <c r="R2279" s="1">
        <v>1623.7926488959199</v>
      </c>
      <c r="S2279" s="1">
        <v>474.41599437168202</v>
      </c>
      <c r="T2279" s="1">
        <v>0.46321134309849799</v>
      </c>
      <c r="U2279" s="1">
        <v>82073.967026301005</v>
      </c>
      <c r="V2279" s="1">
        <f t="shared" si="141"/>
        <v>0.35247741998033416</v>
      </c>
      <c r="W2279" s="1">
        <f t="shared" si="142"/>
        <v>3.712171289792471</v>
      </c>
      <c r="X2279" s="1">
        <f t="shared" si="143"/>
        <v>1024.1890692879717</v>
      </c>
    </row>
    <row r="2280" spans="1:24" hidden="1" x14ac:dyDescent="0.3">
      <c r="A2280" s="18" t="str">
        <f t="shared" si="140"/>
        <v>ConstMin - Off-Highway Trucks_1988_300</v>
      </c>
      <c r="B2280" s="1" t="s">
        <v>40</v>
      </c>
      <c r="C2280" s="1">
        <v>2020</v>
      </c>
      <c r="D2280" s="1" t="s">
        <v>90</v>
      </c>
      <c r="E2280" s="1">
        <v>1988</v>
      </c>
      <c r="F2280" s="1">
        <v>300</v>
      </c>
      <c r="G2280" s="1" t="s">
        <v>5</v>
      </c>
      <c r="H2280" s="1">
        <v>2.42602955797596E-5</v>
      </c>
      <c r="I2280" s="1">
        <v>2.9354957651509101E-5</v>
      </c>
      <c r="J2280" s="1">
        <v>3.4934825634853801E-5</v>
      </c>
      <c r="K2280" s="1">
        <v>1.13275860268442E-4</v>
      </c>
      <c r="L2280" s="1">
        <v>3.0915634542798699E-4</v>
      </c>
      <c r="M2280" s="1">
        <v>1.6816316273613699E-2</v>
      </c>
      <c r="N2280" s="1">
        <v>1.63080550248818E-5</v>
      </c>
      <c r="O2280" s="1">
        <v>1.5003410622891301E-5</v>
      </c>
      <c r="P2280" s="1">
        <v>1.54747374562097E-7</v>
      </c>
      <c r="Q2280" s="1">
        <v>1.3725251279561201E-7</v>
      </c>
      <c r="R2280" s="1">
        <v>545.58686163522998</v>
      </c>
      <c r="S2280" s="1">
        <v>144.46385539786701</v>
      </c>
      <c r="T2280" s="1">
        <v>0.27792680585909901</v>
      </c>
      <c r="U2280" s="1">
        <v>30385.564252018201</v>
      </c>
      <c r="V2280" s="1">
        <f t="shared" si="141"/>
        <v>0.31989153903583262</v>
      </c>
      <c r="W2280" s="1">
        <f t="shared" si="142"/>
        <v>3.3689879684281583</v>
      </c>
      <c r="X2280" s="1">
        <f t="shared" si="143"/>
        <v>519.79101098692172</v>
      </c>
    </row>
    <row r="2281" spans="1:24" hidden="1" x14ac:dyDescent="0.3">
      <c r="A2281" s="18" t="str">
        <f t="shared" si="140"/>
        <v>ConstMin - Off-Highway Trucks_1988_600</v>
      </c>
      <c r="B2281" s="1" t="s">
        <v>40</v>
      </c>
      <c r="C2281" s="1">
        <v>2020</v>
      </c>
      <c r="D2281" s="1" t="s">
        <v>90</v>
      </c>
      <c r="E2281" s="1">
        <v>1988</v>
      </c>
      <c r="F2281" s="1">
        <v>600</v>
      </c>
      <c r="G2281" s="1" t="s">
        <v>5</v>
      </c>
      <c r="H2281" s="1">
        <v>1.00093982116841E-4</v>
      </c>
      <c r="I2281" s="1">
        <v>1.2111371836137701E-4</v>
      </c>
      <c r="J2281" s="1">
        <v>1.44135334248251E-4</v>
      </c>
      <c r="K2281" s="1">
        <v>4.8175331846295199E-4</v>
      </c>
      <c r="L2281" s="1">
        <v>1.31406218002504E-3</v>
      </c>
      <c r="M2281" s="1">
        <v>7.6115168365303396E-2</v>
      </c>
      <c r="N2281" s="1">
        <v>6.4598190034759407E-5</v>
      </c>
      <c r="O2281" s="1">
        <v>5.9430334831978697E-5</v>
      </c>
      <c r="P2281" s="1">
        <v>7.0071965880188595E-7</v>
      </c>
      <c r="Q2281" s="1">
        <v>6.2124177198018503E-7</v>
      </c>
      <c r="R2281" s="1">
        <v>2469.4728117372001</v>
      </c>
      <c r="S2281" s="1">
        <v>331.295508158487</v>
      </c>
      <c r="T2281" s="1">
        <v>0.55585361171819803</v>
      </c>
      <c r="U2281" s="1">
        <v>130254.350624311</v>
      </c>
      <c r="V2281" s="1">
        <f t="shared" si="141"/>
        <v>0.3078858291492732</v>
      </c>
      <c r="W2281" s="1">
        <f t="shared" si="142"/>
        <v>3.3405061732439658</v>
      </c>
      <c r="X2281" s="1">
        <f t="shared" si="143"/>
        <v>596.01215351362043</v>
      </c>
    </row>
    <row r="2282" spans="1:24" hidden="1" x14ac:dyDescent="0.3">
      <c r="A2282" s="18" t="str">
        <f t="shared" si="140"/>
        <v>ConstMin - Off-Highway Trucks_1988_750</v>
      </c>
      <c r="B2282" s="1" t="s">
        <v>40</v>
      </c>
      <c r="C2282" s="1">
        <v>2020</v>
      </c>
      <c r="D2282" s="1" t="s">
        <v>90</v>
      </c>
      <c r="E2282" s="1">
        <v>1988</v>
      </c>
      <c r="F2282" s="1">
        <v>750</v>
      </c>
      <c r="G2282" s="1" t="s">
        <v>5</v>
      </c>
      <c r="H2282" s="1">
        <v>1.37486737950013E-4</v>
      </c>
      <c r="I2282" s="1">
        <v>1.66358952919516E-4</v>
      </c>
      <c r="J2282" s="1">
        <v>1.9798090264801999E-4</v>
      </c>
      <c r="K2282" s="1">
        <v>6.6172501933981203E-4</v>
      </c>
      <c r="L2282" s="1">
        <v>1.8049648817471599E-3</v>
      </c>
      <c r="M2282" s="1">
        <v>0.104550003763921</v>
      </c>
      <c r="N2282" s="1">
        <v>8.8730553401170306E-5</v>
      </c>
      <c r="O2282" s="1">
        <v>8.16321091290767E-5</v>
      </c>
      <c r="P2282" s="1">
        <v>9.6249203067632107E-7</v>
      </c>
      <c r="Q2282" s="1">
        <v>8.5332307598811201E-7</v>
      </c>
      <c r="R2282" s="1">
        <v>3392.0097308714298</v>
      </c>
      <c r="S2282" s="1">
        <v>260.51028573535399</v>
      </c>
      <c r="T2282" s="1">
        <v>0.27792680585909901</v>
      </c>
      <c r="U2282" s="1">
        <v>171502.604775774</v>
      </c>
      <c r="V2282" s="1">
        <f t="shared" si="141"/>
        <v>0.32119151094889264</v>
      </c>
      <c r="W2282" s="1">
        <f t="shared" si="142"/>
        <v>3.4848704407182467</v>
      </c>
      <c r="X2282" s="1">
        <f t="shared" si="143"/>
        <v>937.33414785267348</v>
      </c>
    </row>
    <row r="2283" spans="1:24" hidden="1" x14ac:dyDescent="0.3">
      <c r="A2283" s="18" t="str">
        <f t="shared" si="140"/>
        <v>ConstMin - Off-Highway Trucks_1988_9999</v>
      </c>
      <c r="B2283" s="1" t="s">
        <v>40</v>
      </c>
      <c r="C2283" s="1">
        <v>2020</v>
      </c>
      <c r="D2283" s="1" t="s">
        <v>90</v>
      </c>
      <c r="E2283" s="1">
        <v>1988</v>
      </c>
      <c r="F2283" s="1">
        <v>9999</v>
      </c>
      <c r="G2283" s="1" t="s">
        <v>5</v>
      </c>
      <c r="H2283" s="1">
        <v>8.1672501913999105E-5</v>
      </c>
      <c r="I2283" s="1">
        <v>9.8823727315938906E-5</v>
      </c>
      <c r="J2283" s="1">
        <v>1.17608402756158E-4</v>
      </c>
      <c r="K2283" s="1">
        <v>4.6549180957450699E-4</v>
      </c>
      <c r="L2283" s="1">
        <v>1.2697062140119299E-3</v>
      </c>
      <c r="M2283" s="1">
        <v>7.3545912608297001E-2</v>
      </c>
      <c r="N2283" s="1">
        <v>4.0539405910750202E-5</v>
      </c>
      <c r="O2283" s="1">
        <v>3.7296253437890198E-5</v>
      </c>
      <c r="P2283" s="1">
        <v>6.7751825959946304E-7</v>
      </c>
      <c r="Q2283" s="1">
        <v>6.0027185187841896E-7</v>
      </c>
      <c r="R2283" s="1">
        <v>2386.1161382306</v>
      </c>
      <c r="S2283" s="1">
        <v>134.95693501403099</v>
      </c>
      <c r="T2283" s="1">
        <v>0.185284537239399</v>
      </c>
      <c r="U2283" s="1">
        <v>120884.62612412999</v>
      </c>
      <c r="V2283" s="1">
        <f t="shared" si="141"/>
        <v>0.27069408070793211</v>
      </c>
      <c r="W2283" s="1">
        <f t="shared" si="142"/>
        <v>3.4779294983713278</v>
      </c>
      <c r="X2283" s="1">
        <f t="shared" si="143"/>
        <v>728.37667419412526</v>
      </c>
    </row>
    <row r="2284" spans="1:24" hidden="1" x14ac:dyDescent="0.3">
      <c r="A2284" s="18" t="str">
        <f t="shared" si="140"/>
        <v>ConstMin - Off-Highway Trucks_1989_25</v>
      </c>
      <c r="B2284" s="1" t="s">
        <v>40</v>
      </c>
      <c r="C2284" s="1">
        <v>2020</v>
      </c>
      <c r="D2284" s="1" t="s">
        <v>90</v>
      </c>
      <c r="E2284" s="1">
        <v>1989</v>
      </c>
      <c r="F2284" s="1">
        <v>25</v>
      </c>
      <c r="G2284" s="1" t="s">
        <v>5</v>
      </c>
      <c r="H2284" s="1">
        <v>0</v>
      </c>
      <c r="I2284" s="1">
        <v>0</v>
      </c>
      <c r="J2284" s="1">
        <v>0</v>
      </c>
      <c r="K2284" s="1">
        <v>0</v>
      </c>
      <c r="L2284" s="1">
        <v>0</v>
      </c>
      <c r="M2284" s="1">
        <v>0</v>
      </c>
      <c r="N2284" s="1">
        <v>0</v>
      </c>
      <c r="O2284" s="1">
        <v>0</v>
      </c>
      <c r="P2284" s="1">
        <v>0</v>
      </c>
      <c r="Q2284" s="1">
        <v>0</v>
      </c>
      <c r="R2284" s="1">
        <v>0</v>
      </c>
      <c r="S2284" s="1">
        <v>0</v>
      </c>
      <c r="T2284" s="1">
        <v>0</v>
      </c>
      <c r="U2284" s="1">
        <v>0</v>
      </c>
      <c r="V2284" s="1">
        <f t="shared" si="141"/>
        <v>0</v>
      </c>
      <c r="W2284" s="1">
        <f t="shared" si="142"/>
        <v>0</v>
      </c>
      <c r="X2284" s="1" t="e">
        <f t="shared" si="143"/>
        <v>#DIV/0!</v>
      </c>
    </row>
    <row r="2285" spans="1:24" hidden="1" x14ac:dyDescent="0.3">
      <c r="A2285" s="18" t="str">
        <f t="shared" si="140"/>
        <v>ConstMin - Off-Highway Trucks_1989_300</v>
      </c>
      <c r="B2285" s="1" t="s">
        <v>40</v>
      </c>
      <c r="C2285" s="1">
        <v>2020</v>
      </c>
      <c r="D2285" s="1" t="s">
        <v>90</v>
      </c>
      <c r="E2285" s="1">
        <v>1989</v>
      </c>
      <c r="F2285" s="1">
        <v>300</v>
      </c>
      <c r="G2285" s="1" t="s">
        <v>5</v>
      </c>
      <c r="H2285" s="1">
        <v>9.6377426198921603E-5</v>
      </c>
      <c r="I2285" s="1">
        <v>1.1661668570069501E-4</v>
      </c>
      <c r="J2285" s="1">
        <v>1.38783493726447E-4</v>
      </c>
      <c r="K2285" s="1">
        <v>4.5000423952993598E-4</v>
      </c>
      <c r="L2285" s="1">
        <v>1.22816693504232E-3</v>
      </c>
      <c r="M2285" s="1">
        <v>6.6805174540004203E-2</v>
      </c>
      <c r="N2285" s="1">
        <v>6.4786035456212699E-5</v>
      </c>
      <c r="O2285" s="1">
        <v>5.9603152619715699E-5</v>
      </c>
      <c r="P2285" s="1">
        <v>6.1475564558983897E-7</v>
      </c>
      <c r="Q2285" s="1">
        <v>5.4525485392733201E-7</v>
      </c>
      <c r="R2285" s="1">
        <v>2167.42031520094</v>
      </c>
      <c r="S2285" s="1">
        <v>540.75776487628195</v>
      </c>
      <c r="T2285" s="1">
        <v>0.83378041757729704</v>
      </c>
      <c r="U2285" s="1">
        <v>110554.920819151</v>
      </c>
      <c r="V2285" s="1">
        <f t="shared" si="141"/>
        <v>0.34927798847225111</v>
      </c>
      <c r="W2285" s="1">
        <f t="shared" si="142"/>
        <v>3.678475974533332</v>
      </c>
      <c r="X2285" s="1">
        <f t="shared" si="143"/>
        <v>648.56136397104831</v>
      </c>
    </row>
    <row r="2286" spans="1:24" hidden="1" x14ac:dyDescent="0.3">
      <c r="A2286" s="18" t="str">
        <f t="shared" si="140"/>
        <v>ConstMin - Off-Highway Trucks_1989_600</v>
      </c>
      <c r="B2286" s="1" t="s">
        <v>40</v>
      </c>
      <c r="C2286" s="1">
        <v>2020</v>
      </c>
      <c r="D2286" s="1" t="s">
        <v>90</v>
      </c>
      <c r="E2286" s="1">
        <v>1989</v>
      </c>
      <c r="F2286" s="1">
        <v>600</v>
      </c>
      <c r="G2286" s="1" t="s">
        <v>5</v>
      </c>
      <c r="H2286" s="1">
        <v>7.3818889361027101E-5</v>
      </c>
      <c r="I2286" s="1">
        <v>8.9320856126842696E-5</v>
      </c>
      <c r="J2286" s="1">
        <v>1.06299200679879E-4</v>
      </c>
      <c r="K2286" s="1">
        <v>3.5529103910974001E-4</v>
      </c>
      <c r="L2286" s="1">
        <v>9.6911531172319597E-4</v>
      </c>
      <c r="M2286" s="1">
        <v>5.61346154226878E-2</v>
      </c>
      <c r="N2286" s="1">
        <v>4.7640892511720499E-5</v>
      </c>
      <c r="O2286" s="1">
        <v>4.3829621110782798E-5</v>
      </c>
      <c r="P2286" s="1">
        <v>5.1677779095462495E-7</v>
      </c>
      <c r="Q2286" s="1">
        <v>4.58163184862815E-7</v>
      </c>
      <c r="R2286" s="1">
        <v>1821.2257761600299</v>
      </c>
      <c r="S2286" s="1">
        <v>275.39068285788102</v>
      </c>
      <c r="T2286" s="1">
        <v>0.46321134309849799</v>
      </c>
      <c r="U2286" s="1">
        <v>100517.59924312599</v>
      </c>
      <c r="V2286" s="1">
        <f t="shared" si="141"/>
        <v>0.29423841359159025</v>
      </c>
      <c r="W2286" s="1">
        <f t="shared" si="142"/>
        <v>3.1924341556222404</v>
      </c>
      <c r="X2286" s="1">
        <f t="shared" si="143"/>
        <v>594.52491170822111</v>
      </c>
    </row>
    <row r="2287" spans="1:24" hidden="1" x14ac:dyDescent="0.3">
      <c r="A2287" s="18" t="str">
        <f t="shared" si="140"/>
        <v>ConstMin - Off-Highway Trucks_1989_750</v>
      </c>
      <c r="B2287" s="1" t="s">
        <v>40</v>
      </c>
      <c r="C2287" s="1">
        <v>2020</v>
      </c>
      <c r="D2287" s="1" t="s">
        <v>90</v>
      </c>
      <c r="E2287" s="1">
        <v>1989</v>
      </c>
      <c r="F2287" s="1">
        <v>750</v>
      </c>
      <c r="G2287" s="1" t="s">
        <v>5</v>
      </c>
      <c r="H2287" s="1">
        <v>6.4081569107999698E-5</v>
      </c>
      <c r="I2287" s="1">
        <v>7.7538698620679606E-5</v>
      </c>
      <c r="J2287" s="1">
        <v>9.22774595155196E-5</v>
      </c>
      <c r="K2287" s="1">
        <v>3.0842522114920998E-4</v>
      </c>
      <c r="L2287" s="1">
        <v>8.4128101031276002E-4</v>
      </c>
      <c r="M2287" s="1">
        <v>4.8729996735213797E-2</v>
      </c>
      <c r="N2287" s="1">
        <v>4.1356665919555198E-5</v>
      </c>
      <c r="O2287" s="1">
        <v>3.8048132645990802E-5</v>
      </c>
      <c r="P2287" s="1">
        <v>4.4861053872779801E-7</v>
      </c>
      <c r="Q2287" s="1">
        <v>3.9772768254392598E-7</v>
      </c>
      <c r="R2287" s="1">
        <v>1580.9910775748599</v>
      </c>
      <c r="S2287" s="1">
        <v>119.869865709246</v>
      </c>
      <c r="T2287" s="1">
        <v>0.185284537239399</v>
      </c>
      <c r="U2287" s="1">
        <v>78514.762039556503</v>
      </c>
      <c r="V2287" s="1">
        <f t="shared" si="141"/>
        <v>0.32700605143699896</v>
      </c>
      <c r="W2287" s="1">
        <f t="shared" si="142"/>
        <v>3.5479571649392438</v>
      </c>
      <c r="X2287" s="1">
        <f t="shared" si="143"/>
        <v>646.95018534853114</v>
      </c>
    </row>
    <row r="2288" spans="1:24" hidden="1" x14ac:dyDescent="0.3">
      <c r="A2288" s="18" t="str">
        <f t="shared" si="140"/>
        <v>ConstMin - Off-Highway Trucks_1990_25</v>
      </c>
      <c r="B2288" s="1" t="s">
        <v>40</v>
      </c>
      <c r="C2288" s="1">
        <v>2020</v>
      </c>
      <c r="D2288" s="1" t="s">
        <v>90</v>
      </c>
      <c r="E2288" s="1">
        <v>1990</v>
      </c>
      <c r="F2288" s="1">
        <v>25</v>
      </c>
      <c r="G2288" s="1" t="s">
        <v>5</v>
      </c>
      <c r="H2288" s="1">
        <v>1.03010883839375E-5</v>
      </c>
      <c r="I2288" s="1">
        <v>1.2464316944564299E-5</v>
      </c>
      <c r="J2288" s="1">
        <v>1.483356727287E-5</v>
      </c>
      <c r="K2288" s="1">
        <v>3.5002114403998198E-5</v>
      </c>
      <c r="L2288" s="1">
        <v>2.3774957170339899E-5</v>
      </c>
      <c r="M2288" s="1">
        <v>1.84175906558996E-3</v>
      </c>
      <c r="N2288" s="1">
        <v>3.3135167634998998E-6</v>
      </c>
      <c r="O2288" s="1">
        <v>3.0484354224198999E-6</v>
      </c>
      <c r="P2288" s="1">
        <v>1.67189432676093E-8</v>
      </c>
      <c r="Q2288" s="1">
        <v>1.5032189904335099E-8</v>
      </c>
      <c r="R2288" s="1">
        <v>59.753844547996799</v>
      </c>
      <c r="S2288" s="1">
        <v>108.91624004960801</v>
      </c>
      <c r="T2288" s="1">
        <v>9.2642268619699694E-2</v>
      </c>
      <c r="U2288" s="1">
        <v>2722.9060012402101</v>
      </c>
      <c r="V2288" s="1">
        <f t="shared" si="141"/>
        <v>1.5157390355527891</v>
      </c>
      <c r="W2288" s="1">
        <f t="shared" si="142"/>
        <v>2.8911837537471698</v>
      </c>
      <c r="X2288" s="1">
        <f t="shared" si="143"/>
        <v>1175.6646471678455</v>
      </c>
    </row>
    <row r="2289" spans="1:24" hidden="1" x14ac:dyDescent="0.3">
      <c r="A2289" s="18" t="str">
        <f t="shared" si="140"/>
        <v>ConstMin - Off-Highway Trucks_1990_175</v>
      </c>
      <c r="B2289" s="1" t="s">
        <v>40</v>
      </c>
      <c r="C2289" s="1">
        <v>2020</v>
      </c>
      <c r="D2289" s="1" t="s">
        <v>90</v>
      </c>
      <c r="E2289" s="1">
        <v>1990</v>
      </c>
      <c r="F2289" s="1">
        <v>175</v>
      </c>
      <c r="G2289" s="1" t="s">
        <v>5</v>
      </c>
      <c r="H2289" s="1">
        <v>4.2805991756367298E-5</v>
      </c>
      <c r="I2289" s="1">
        <v>5.1795250025204399E-5</v>
      </c>
      <c r="J2289" s="1">
        <v>6.1640628129168903E-5</v>
      </c>
      <c r="K2289" s="1">
        <v>1.99869186461677E-4</v>
      </c>
      <c r="L2289" s="1">
        <v>5.4548980783482304E-4</v>
      </c>
      <c r="M2289" s="1">
        <v>2.96714890968327E-2</v>
      </c>
      <c r="N2289" s="1">
        <v>2.87746893545637E-5</v>
      </c>
      <c r="O2289" s="1">
        <v>2.64727142061986E-5</v>
      </c>
      <c r="P2289" s="1">
        <v>2.7304345151306102E-7</v>
      </c>
      <c r="Q2289" s="1">
        <v>2.4217470524849699E-7</v>
      </c>
      <c r="R2289" s="1">
        <v>962.65878644218105</v>
      </c>
      <c r="S2289" s="1">
        <v>296.88458981264199</v>
      </c>
      <c r="T2289" s="1">
        <v>0.370569074478799</v>
      </c>
      <c r="U2289" s="1">
        <v>48392.188139460697</v>
      </c>
      <c r="V2289" s="1">
        <f t="shared" si="141"/>
        <v>0.35440780248574022</v>
      </c>
      <c r="W2289" s="1">
        <f t="shared" si="142"/>
        <v>3.7325014162308876</v>
      </c>
      <c r="X2289" s="1">
        <f t="shared" si="143"/>
        <v>801.15857004583188</v>
      </c>
    </row>
    <row r="2290" spans="1:24" hidden="1" x14ac:dyDescent="0.3">
      <c r="A2290" s="18" t="str">
        <f t="shared" si="140"/>
        <v>ConstMin - Off-Highway Trucks_1990_300</v>
      </c>
      <c r="B2290" s="1" t="s">
        <v>40</v>
      </c>
      <c r="C2290" s="1">
        <v>2020</v>
      </c>
      <c r="D2290" s="1" t="s">
        <v>90</v>
      </c>
      <c r="E2290" s="1">
        <v>1990</v>
      </c>
      <c r="F2290" s="1">
        <v>300</v>
      </c>
      <c r="G2290" s="1" t="s">
        <v>5</v>
      </c>
      <c r="H2290" s="1">
        <v>5.3676565908235202E-5</v>
      </c>
      <c r="I2290" s="1">
        <v>6.4948644748964696E-5</v>
      </c>
      <c r="J2290" s="1">
        <v>7.72942549078588E-5</v>
      </c>
      <c r="K2290" s="1">
        <v>2.5062593155641001E-4</v>
      </c>
      <c r="L2290" s="1">
        <v>6.8401684953745098E-4</v>
      </c>
      <c r="M2290" s="1">
        <v>3.7206558585684897E-2</v>
      </c>
      <c r="N2290" s="1">
        <v>3.6082016705044301E-5</v>
      </c>
      <c r="O2290" s="1">
        <v>3.3195455368640802E-5</v>
      </c>
      <c r="P2290" s="1">
        <v>3.4238278847429798E-7</v>
      </c>
      <c r="Q2290" s="1">
        <v>3.0367492947163901E-7</v>
      </c>
      <c r="R2290" s="1">
        <v>1207.1258176121801</v>
      </c>
      <c r="S2290" s="1">
        <v>292.54447398523899</v>
      </c>
      <c r="T2290" s="1">
        <v>0.370569074478799</v>
      </c>
      <c r="U2290" s="1">
        <v>62311.972958855898</v>
      </c>
      <c r="V2290" s="1">
        <f t="shared" si="141"/>
        <v>0.34513356037015563</v>
      </c>
      <c r="W2290" s="1">
        <f t="shared" si="142"/>
        <v>3.6348282792736888</v>
      </c>
      <c r="X2290" s="1">
        <f t="shared" si="143"/>
        <v>789.44654082831744</v>
      </c>
    </row>
    <row r="2291" spans="1:24" hidden="1" x14ac:dyDescent="0.3">
      <c r="A2291" s="18" t="str">
        <f t="shared" si="140"/>
        <v>ConstMin - Off-Highway Trucks_1990_600</v>
      </c>
      <c r="B2291" s="1" t="s">
        <v>40</v>
      </c>
      <c r="C2291" s="1">
        <v>2020</v>
      </c>
      <c r="D2291" s="1" t="s">
        <v>90</v>
      </c>
      <c r="E2291" s="1">
        <v>1990</v>
      </c>
      <c r="F2291" s="1">
        <v>600</v>
      </c>
      <c r="G2291" s="1" t="s">
        <v>5</v>
      </c>
      <c r="H2291" s="1">
        <v>7.4189918751366602E-5</v>
      </c>
      <c r="I2291" s="1">
        <v>8.9769801689153594E-5</v>
      </c>
      <c r="J2291" s="1">
        <v>1.06833483001968E-4</v>
      </c>
      <c r="K2291" s="1">
        <v>3.57076807207514E-4</v>
      </c>
      <c r="L2291" s="1">
        <v>9.7398629076920801E-4</v>
      </c>
      <c r="M2291" s="1">
        <v>5.6416759902474897E-2</v>
      </c>
      <c r="N2291" s="1">
        <v>4.78803457391649E-5</v>
      </c>
      <c r="O2291" s="1">
        <v>4.40499180800317E-5</v>
      </c>
      <c r="P2291" s="1">
        <v>5.1937522570850005E-7</v>
      </c>
      <c r="Q2291" s="1">
        <v>4.6046601017795E-7</v>
      </c>
      <c r="R2291" s="1">
        <v>1830.3796430801201</v>
      </c>
      <c r="S2291" s="1">
        <v>264.64372938050002</v>
      </c>
      <c r="T2291" s="1">
        <v>0.370569074478799</v>
      </c>
      <c r="U2291" s="1">
        <v>95470.225374015601</v>
      </c>
      <c r="V2291" s="1">
        <f t="shared" si="141"/>
        <v>0.31135146867473412</v>
      </c>
      <c r="W2291" s="1">
        <f t="shared" si="142"/>
        <v>3.3781077421795156</v>
      </c>
      <c r="X2291" s="1">
        <f t="shared" si="143"/>
        <v>714.15492442999539</v>
      </c>
    </row>
    <row r="2292" spans="1:24" hidden="1" x14ac:dyDescent="0.3">
      <c r="A2292" s="18" t="str">
        <f t="shared" si="140"/>
        <v>ConstMin - Off-Highway Trucks_1990_750</v>
      </c>
      <c r="B2292" s="1" t="s">
        <v>40</v>
      </c>
      <c r="C2292" s="1">
        <v>2020</v>
      </c>
      <c r="D2292" s="1" t="s">
        <v>90</v>
      </c>
      <c r="E2292" s="1">
        <v>1990</v>
      </c>
      <c r="F2292" s="1">
        <v>750</v>
      </c>
      <c r="G2292" s="1" t="s">
        <v>5</v>
      </c>
      <c r="H2292" s="1">
        <v>1.05018485174804E-5</v>
      </c>
      <c r="I2292" s="1">
        <v>1.27072367061513E-5</v>
      </c>
      <c r="J2292" s="1">
        <v>1.51226618651718E-5</v>
      </c>
      <c r="K2292" s="1">
        <v>5.0545500002044398E-5</v>
      </c>
      <c r="L2292" s="1">
        <v>1.37871245256923E-4</v>
      </c>
      <c r="M2292" s="1">
        <v>7.9859942740797395E-3</v>
      </c>
      <c r="N2292" s="1">
        <v>6.7776342982992701E-6</v>
      </c>
      <c r="O2292" s="1">
        <v>6.23542355443532E-6</v>
      </c>
      <c r="P2292" s="1">
        <v>7.3519421990503298E-8</v>
      </c>
      <c r="Q2292" s="1">
        <v>6.5180611702022599E-8</v>
      </c>
      <c r="R2292" s="1">
        <v>259.09678922182701</v>
      </c>
      <c r="S2292" s="1">
        <v>20.6672182257321</v>
      </c>
      <c r="T2292" s="1">
        <v>9.2642268619699694E-2</v>
      </c>
      <c r="U2292" s="1">
        <v>13123.6835733399</v>
      </c>
      <c r="V2292" s="1">
        <f t="shared" si="141"/>
        <v>0.32061509822930878</v>
      </c>
      <c r="W2292" s="1">
        <f t="shared" si="142"/>
        <v>3.4786164658164802</v>
      </c>
      <c r="X2292" s="1">
        <f t="shared" si="143"/>
        <v>223.08627080983817</v>
      </c>
    </row>
    <row r="2293" spans="1:24" hidden="1" x14ac:dyDescent="0.3">
      <c r="A2293" s="18" t="str">
        <f t="shared" si="140"/>
        <v>ConstMin - Off-Highway Trucks_1991_25</v>
      </c>
      <c r="B2293" s="1" t="s">
        <v>40</v>
      </c>
      <c r="C2293" s="1">
        <v>2020</v>
      </c>
      <c r="D2293" s="1" t="s">
        <v>90</v>
      </c>
      <c r="E2293" s="1">
        <v>1991</v>
      </c>
      <c r="F2293" s="1">
        <v>25</v>
      </c>
      <c r="G2293" s="1" t="s">
        <v>5</v>
      </c>
      <c r="H2293" s="1">
        <v>0</v>
      </c>
      <c r="I2293" s="1">
        <v>0</v>
      </c>
      <c r="J2293" s="1">
        <v>0</v>
      </c>
      <c r="K2293" s="1">
        <v>0</v>
      </c>
      <c r="L2293" s="1">
        <v>0</v>
      </c>
      <c r="M2293" s="1">
        <v>0</v>
      </c>
      <c r="N2293" s="1">
        <v>0</v>
      </c>
      <c r="O2293" s="1">
        <v>0</v>
      </c>
      <c r="P2293" s="1">
        <v>0</v>
      </c>
      <c r="Q2293" s="1">
        <v>0</v>
      </c>
      <c r="R2293" s="1">
        <v>0</v>
      </c>
      <c r="S2293" s="1">
        <v>0</v>
      </c>
      <c r="T2293" s="1">
        <v>0</v>
      </c>
      <c r="U2293" s="1">
        <v>0</v>
      </c>
      <c r="V2293" s="1">
        <f t="shared" si="141"/>
        <v>0</v>
      </c>
      <c r="W2293" s="1">
        <f t="shared" si="142"/>
        <v>0</v>
      </c>
      <c r="X2293" s="1" t="e">
        <f t="shared" si="143"/>
        <v>#DIV/0!</v>
      </c>
    </row>
    <row r="2294" spans="1:24" hidden="1" x14ac:dyDescent="0.3">
      <c r="A2294" s="18" t="str">
        <f t="shared" si="140"/>
        <v>ConstMin - Off-Highway Trucks_1991_300</v>
      </c>
      <c r="B2294" s="1" t="s">
        <v>40</v>
      </c>
      <c r="C2294" s="1">
        <v>2020</v>
      </c>
      <c r="D2294" s="1" t="s">
        <v>90</v>
      </c>
      <c r="E2294" s="1">
        <v>1991</v>
      </c>
      <c r="F2294" s="1">
        <v>300</v>
      </c>
      <c r="G2294" s="1" t="s">
        <v>5</v>
      </c>
      <c r="H2294" s="1">
        <v>1.04159975285119E-5</v>
      </c>
      <c r="I2294" s="1">
        <v>1.2603357009499399E-5</v>
      </c>
      <c r="J2294" s="1">
        <v>1.49990364410571E-5</v>
      </c>
      <c r="K2294" s="1">
        <v>4.8634241768288199E-5</v>
      </c>
      <c r="L2294" s="1">
        <v>1.3273423315535699E-4</v>
      </c>
      <c r="M2294" s="1">
        <v>7.2199742236764303E-3</v>
      </c>
      <c r="N2294" s="1">
        <v>7.0017556165195501E-6</v>
      </c>
      <c r="O2294" s="1">
        <v>6.4416151671979803E-6</v>
      </c>
      <c r="P2294" s="1">
        <v>6.6439762272611296E-8</v>
      </c>
      <c r="Q2294" s="1">
        <v>5.8928459027263099E-8</v>
      </c>
      <c r="R2294" s="1">
        <v>234.24411230678999</v>
      </c>
      <c r="S2294" s="1">
        <v>59.314916307851298</v>
      </c>
      <c r="T2294" s="1">
        <v>9.2642268619699694E-2</v>
      </c>
      <c r="U2294" s="1">
        <v>11862.9832615702</v>
      </c>
      <c r="V2294" s="1">
        <f t="shared" si="141"/>
        <v>0.35178791947911192</v>
      </c>
      <c r="W2294" s="1">
        <f t="shared" si="142"/>
        <v>3.7049097070077419</v>
      </c>
      <c r="X2294" s="1">
        <f t="shared" si="143"/>
        <v>640.25759722423743</v>
      </c>
    </row>
    <row r="2295" spans="1:24" hidden="1" x14ac:dyDescent="0.3">
      <c r="A2295" s="18" t="str">
        <f t="shared" si="140"/>
        <v>ConstMin - Off-Highway Trucks_1991_600</v>
      </c>
      <c r="B2295" s="1" t="s">
        <v>40</v>
      </c>
      <c r="C2295" s="1">
        <v>2020</v>
      </c>
      <c r="D2295" s="1" t="s">
        <v>90</v>
      </c>
      <c r="E2295" s="1">
        <v>1991</v>
      </c>
      <c r="F2295" s="1">
        <v>600</v>
      </c>
      <c r="G2295" s="1" t="s">
        <v>5</v>
      </c>
      <c r="H2295" s="1">
        <v>1.5792535139416599E-4</v>
      </c>
      <c r="I2295" s="1">
        <v>1.9108967518693999E-4</v>
      </c>
      <c r="J2295" s="1">
        <v>2.2741250600759899E-4</v>
      </c>
      <c r="K2295" s="1">
        <v>7.6009626647440996E-4</v>
      </c>
      <c r="L2295" s="1">
        <v>2.0732887946449401E-3</v>
      </c>
      <c r="M2295" s="1">
        <v>0.120092281836533</v>
      </c>
      <c r="N2295" s="1">
        <v>1.0192113097027E-4</v>
      </c>
      <c r="O2295" s="1">
        <v>9.3767440492648906E-5</v>
      </c>
      <c r="P2295" s="1">
        <v>1.1055749407183199E-6</v>
      </c>
      <c r="Q2295" s="1">
        <v>9.8017706025702999E-7</v>
      </c>
      <c r="R2295" s="1">
        <v>3896.2618261774501</v>
      </c>
      <c r="S2295" s="1">
        <v>555.53482590768101</v>
      </c>
      <c r="T2295" s="1">
        <v>0.741138148957598</v>
      </c>
      <c r="U2295" s="1">
        <v>199089.79323466501</v>
      </c>
      <c r="V2295" s="1">
        <f t="shared" si="141"/>
        <v>0.31781678300473576</v>
      </c>
      <c r="W2295" s="1">
        <f t="shared" si="142"/>
        <v>3.4482552461780278</v>
      </c>
      <c r="X2295" s="1">
        <f t="shared" si="143"/>
        <v>749.56986992105874</v>
      </c>
    </row>
    <row r="2296" spans="1:24" hidden="1" x14ac:dyDescent="0.3">
      <c r="A2296" s="18" t="str">
        <f t="shared" si="140"/>
        <v>ConstMin - Off-Highway Trucks_1991_9999</v>
      </c>
      <c r="B2296" s="1" t="s">
        <v>40</v>
      </c>
      <c r="C2296" s="1">
        <v>2020</v>
      </c>
      <c r="D2296" s="1" t="s">
        <v>90</v>
      </c>
      <c r="E2296" s="1">
        <v>1991</v>
      </c>
      <c r="F2296" s="1">
        <v>9999</v>
      </c>
      <c r="G2296" s="1" t="s">
        <v>5</v>
      </c>
      <c r="H2296" s="1">
        <v>4.5263606047856299E-5</v>
      </c>
      <c r="I2296" s="1">
        <v>5.4768963317906097E-5</v>
      </c>
      <c r="J2296" s="1">
        <v>6.5179592708913099E-5</v>
      </c>
      <c r="K2296" s="1">
        <v>2.5797958178470801E-4</v>
      </c>
      <c r="L2296" s="1">
        <v>7.0368215152841098E-4</v>
      </c>
      <c r="M2296" s="1">
        <v>4.0759780057153097E-2</v>
      </c>
      <c r="N2296" s="1">
        <v>2.2467288935149098E-5</v>
      </c>
      <c r="O2296" s="1">
        <v>2.0669905820337098E-5</v>
      </c>
      <c r="P2296" s="1">
        <v>3.75486471873134E-7</v>
      </c>
      <c r="Q2296" s="1">
        <v>3.3267584545961702E-7</v>
      </c>
      <c r="R2296" s="1">
        <v>1322.4061750799599</v>
      </c>
      <c r="S2296" s="1">
        <v>78.018748802139001</v>
      </c>
      <c r="T2296" s="1">
        <v>9.2642268619699694E-2</v>
      </c>
      <c r="U2296" s="1">
        <v>66940.086472235198</v>
      </c>
      <c r="V2296" s="1">
        <f t="shared" si="141"/>
        <v>0.27091737079552164</v>
      </c>
      <c r="W2296" s="1">
        <f t="shared" si="142"/>
        <v>3.480798372268723</v>
      </c>
      <c r="X2296" s="1">
        <f t="shared" si="143"/>
        <v>842.1506723071426</v>
      </c>
    </row>
    <row r="2297" spans="1:24" hidden="1" x14ac:dyDescent="0.3">
      <c r="A2297" s="18" t="str">
        <f t="shared" si="140"/>
        <v>ConstMin - Off-Highway Trucks_1992_300</v>
      </c>
      <c r="B2297" s="1" t="s">
        <v>40</v>
      </c>
      <c r="C2297" s="1">
        <v>2020</v>
      </c>
      <c r="D2297" s="1" t="s">
        <v>90</v>
      </c>
      <c r="E2297" s="1">
        <v>1992</v>
      </c>
      <c r="F2297" s="1">
        <v>300</v>
      </c>
      <c r="G2297" s="1" t="s">
        <v>5</v>
      </c>
      <c r="H2297" s="1">
        <v>2.2193956716429799E-5</v>
      </c>
      <c r="I2297" s="1">
        <v>2.6854687626880099E-5</v>
      </c>
      <c r="J2297" s="1">
        <v>3.1959297671659E-5</v>
      </c>
      <c r="K2297" s="1">
        <v>1.0362773740941701E-4</v>
      </c>
      <c r="L2297" s="1">
        <v>2.8282435910479401E-4</v>
      </c>
      <c r="M2297" s="1">
        <v>1.5384008586348599E-2</v>
      </c>
      <c r="N2297" s="1">
        <v>1.49190378229914E-5</v>
      </c>
      <c r="O2297" s="1">
        <v>1.37255147971521E-5</v>
      </c>
      <c r="P2297" s="1">
        <v>1.4156696985496399E-7</v>
      </c>
      <c r="Q2297" s="1">
        <v>1.25562209998319E-7</v>
      </c>
      <c r="R2297" s="1">
        <v>499.11721612689001</v>
      </c>
      <c r="S2297" s="1">
        <v>119.353185253603</v>
      </c>
      <c r="T2297" s="1">
        <v>0.27792680585909901</v>
      </c>
      <c r="U2297" s="1">
        <v>25462.012854101999</v>
      </c>
      <c r="V2297" s="1">
        <f t="shared" si="141"/>
        <v>0.34923356128760985</v>
      </c>
      <c r="W2297" s="1">
        <f t="shared" si="142"/>
        <v>3.6780080826629256</v>
      </c>
      <c r="X2297" s="1">
        <f t="shared" si="143"/>
        <v>429.44107130893906</v>
      </c>
    </row>
    <row r="2298" spans="1:24" hidden="1" x14ac:dyDescent="0.3">
      <c r="A2298" s="18" t="str">
        <f t="shared" si="140"/>
        <v>ConstMin - Off-Highway Trucks_1992_600</v>
      </c>
      <c r="B2298" s="1" t="s">
        <v>40</v>
      </c>
      <c r="C2298" s="1">
        <v>2020</v>
      </c>
      <c r="D2298" s="1" t="s">
        <v>90</v>
      </c>
      <c r="E2298" s="1">
        <v>1992</v>
      </c>
      <c r="F2298" s="1">
        <v>600</v>
      </c>
      <c r="G2298" s="1" t="s">
        <v>5</v>
      </c>
      <c r="H2298" s="1">
        <v>1.07716726918037E-4</v>
      </c>
      <c r="I2298" s="1">
        <v>1.3033723957082499E-4</v>
      </c>
      <c r="J2298" s="1">
        <v>1.5511208676197399E-4</v>
      </c>
      <c r="K2298" s="1">
        <v>5.1844166401689195E-4</v>
      </c>
      <c r="L2298" s="1">
        <v>1.41413573529175E-3</v>
      </c>
      <c r="M2298" s="1">
        <v>8.1911785621189101E-2</v>
      </c>
      <c r="N2298" s="1">
        <v>6.9517721727277597E-5</v>
      </c>
      <c r="O2298" s="1">
        <v>6.3956303989095407E-5</v>
      </c>
      <c r="P2298" s="1">
        <v>7.5408357762362604E-7</v>
      </c>
      <c r="Q2298" s="1">
        <v>6.6855298277925205E-7</v>
      </c>
      <c r="R2298" s="1">
        <v>2657.53767477154</v>
      </c>
      <c r="S2298" s="1">
        <v>414.17105324367299</v>
      </c>
      <c r="T2298" s="1">
        <v>0.46321134309849799</v>
      </c>
      <c r="U2298" s="1">
        <v>139575.64494311699</v>
      </c>
      <c r="V2298" s="1">
        <f t="shared" si="141"/>
        <v>0.30920568926481407</v>
      </c>
      <c r="W2298" s="1">
        <f t="shared" si="142"/>
        <v>3.3548264194078214</v>
      </c>
      <c r="X2298" s="1">
        <f t="shared" si="143"/>
        <v>894.12977340583609</v>
      </c>
    </row>
    <row r="2299" spans="1:24" hidden="1" x14ac:dyDescent="0.3">
      <c r="A2299" s="18" t="str">
        <f t="shared" si="140"/>
        <v>ConstMin - Off-Highway Trucks_1992_750</v>
      </c>
      <c r="B2299" s="1" t="s">
        <v>40</v>
      </c>
      <c r="C2299" s="1">
        <v>2020</v>
      </c>
      <c r="D2299" s="1" t="s">
        <v>90</v>
      </c>
      <c r="E2299" s="1">
        <v>1992</v>
      </c>
      <c r="F2299" s="1">
        <v>750</v>
      </c>
      <c r="G2299" s="1" t="s">
        <v>5</v>
      </c>
      <c r="H2299" s="1">
        <v>5.4929135775762001E-5</v>
      </c>
      <c r="I2299" s="1">
        <v>6.6464254288671994E-5</v>
      </c>
      <c r="J2299" s="1">
        <v>7.9097955517097295E-5</v>
      </c>
      <c r="K2299" s="1">
        <v>2.6437446967976101E-4</v>
      </c>
      <c r="L2299" s="1">
        <v>7.2112527024983497E-4</v>
      </c>
      <c r="M2299" s="1">
        <v>4.1770147708303298E-2</v>
      </c>
      <c r="N2299" s="1">
        <v>3.5449910936161598E-5</v>
      </c>
      <c r="O2299" s="1">
        <v>3.2613918061268697E-5</v>
      </c>
      <c r="P2299" s="1">
        <v>3.8453785597364402E-7</v>
      </c>
      <c r="Q2299" s="1">
        <v>3.4092233040384699E-7</v>
      </c>
      <c r="R2299" s="1">
        <v>1355.1864408004401</v>
      </c>
      <c r="S2299" s="1">
        <v>99.202647483514497</v>
      </c>
      <c r="T2299" s="1">
        <v>9.2642268619699694E-2</v>
      </c>
      <c r="U2299" s="1">
        <v>68648.232058591995</v>
      </c>
      <c r="V2299" s="1">
        <f t="shared" si="141"/>
        <v>0.32058808704739139</v>
      </c>
      <c r="W2299" s="1">
        <f t="shared" si="142"/>
        <v>3.4783233993242924</v>
      </c>
      <c r="X2299" s="1">
        <f t="shared" si="143"/>
        <v>1070.8140998872277</v>
      </c>
    </row>
    <row r="2300" spans="1:24" hidden="1" x14ac:dyDescent="0.3">
      <c r="A2300" s="18" t="str">
        <f t="shared" si="140"/>
        <v>ConstMin - Off-Highway Trucks_1993_25</v>
      </c>
      <c r="B2300" s="1" t="s">
        <v>40</v>
      </c>
      <c r="C2300" s="1">
        <v>2020</v>
      </c>
      <c r="D2300" s="1" t="s">
        <v>90</v>
      </c>
      <c r="E2300" s="1">
        <v>1993</v>
      </c>
      <c r="F2300" s="1">
        <v>25</v>
      </c>
      <c r="G2300" s="1" t="s">
        <v>5</v>
      </c>
      <c r="H2300" s="1">
        <v>0</v>
      </c>
      <c r="I2300" s="1">
        <v>0</v>
      </c>
      <c r="J2300" s="1">
        <v>0</v>
      </c>
      <c r="K2300" s="1">
        <v>0</v>
      </c>
      <c r="L2300" s="1">
        <v>0</v>
      </c>
      <c r="M2300" s="1">
        <v>0</v>
      </c>
      <c r="N2300" s="1">
        <v>0</v>
      </c>
      <c r="O2300" s="1">
        <v>0</v>
      </c>
      <c r="P2300" s="1">
        <v>0</v>
      </c>
      <c r="Q2300" s="1">
        <v>0</v>
      </c>
      <c r="R2300" s="1">
        <v>0</v>
      </c>
      <c r="S2300" s="1">
        <v>0</v>
      </c>
      <c r="T2300" s="1">
        <v>0</v>
      </c>
      <c r="U2300" s="1">
        <v>0</v>
      </c>
      <c r="V2300" s="1">
        <f t="shared" si="141"/>
        <v>0</v>
      </c>
      <c r="W2300" s="1">
        <f t="shared" si="142"/>
        <v>0</v>
      </c>
      <c r="X2300" s="1" t="e">
        <f t="shared" si="143"/>
        <v>#DIV/0!</v>
      </c>
    </row>
    <row r="2301" spans="1:24" hidden="1" x14ac:dyDescent="0.3">
      <c r="A2301" s="18" t="str">
        <f t="shared" si="140"/>
        <v>ConstMin - Off-Highway Trucks_1993_100</v>
      </c>
      <c r="B2301" s="1" t="s">
        <v>40</v>
      </c>
      <c r="C2301" s="1">
        <v>2020</v>
      </c>
      <c r="D2301" s="1" t="s">
        <v>90</v>
      </c>
      <c r="E2301" s="1">
        <v>1993</v>
      </c>
      <c r="F2301" s="1">
        <v>100</v>
      </c>
      <c r="G2301" s="1" t="s">
        <v>5</v>
      </c>
      <c r="H2301" s="1">
        <v>1.03304560717663E-5</v>
      </c>
      <c r="I2301" s="1">
        <v>1.2499851846837299E-5</v>
      </c>
      <c r="J2301" s="1">
        <v>1.4875856743343499E-5</v>
      </c>
      <c r="K2301" s="1">
        <v>4.2845999714529998E-5</v>
      </c>
      <c r="L2301" s="1">
        <v>9.6843552452028698E-5</v>
      </c>
      <c r="M2301" s="1">
        <v>4.92075836555937E-3</v>
      </c>
      <c r="N2301" s="1">
        <v>8.6717858061515097E-6</v>
      </c>
      <c r="O2301" s="1">
        <v>7.9780429416593892E-6</v>
      </c>
      <c r="P2301" s="1">
        <v>4.5184937690140701E-8</v>
      </c>
      <c r="Q2301" s="1">
        <v>4.0162568278571E-8</v>
      </c>
      <c r="R2301" s="1">
        <v>159.64858592386099</v>
      </c>
      <c r="S2301" s="1">
        <v>84.218914269858601</v>
      </c>
      <c r="T2301" s="1">
        <v>9.2642268619699694E-2</v>
      </c>
      <c r="U2301" s="1">
        <v>8085.0157699064303</v>
      </c>
      <c r="V2301" s="1">
        <f t="shared" si="141"/>
        <v>0.51193237430910299</v>
      </c>
      <c r="W2301" s="1">
        <f t="shared" si="142"/>
        <v>3.9662349882842189</v>
      </c>
      <c r="X2301" s="1">
        <f t="shared" si="143"/>
        <v>909.07655355009376</v>
      </c>
    </row>
    <row r="2302" spans="1:24" hidden="1" x14ac:dyDescent="0.3">
      <c r="A2302" s="18" t="str">
        <f t="shared" si="140"/>
        <v>ConstMin - Off-Highway Trucks_1993_175</v>
      </c>
      <c r="B2302" s="1" t="s">
        <v>40</v>
      </c>
      <c r="C2302" s="1">
        <v>2020</v>
      </c>
      <c r="D2302" s="1" t="s">
        <v>90</v>
      </c>
      <c r="E2302" s="1">
        <v>1993</v>
      </c>
      <c r="F2302" s="1">
        <v>175</v>
      </c>
      <c r="G2302" s="1" t="s">
        <v>5</v>
      </c>
      <c r="H2302" s="1">
        <v>4.2015235693022902E-5</v>
      </c>
      <c r="I2302" s="1">
        <v>5.08384351885577E-5</v>
      </c>
      <c r="J2302" s="1">
        <v>6.0501939397953003E-5</v>
      </c>
      <c r="K2302" s="1">
        <v>1.96176998415437E-4</v>
      </c>
      <c r="L2302" s="1">
        <v>5.3541296215646504E-4</v>
      </c>
      <c r="M2302" s="1">
        <v>2.9123367001091499E-2</v>
      </c>
      <c r="N2302" s="1">
        <v>2.8243133860943201E-5</v>
      </c>
      <c r="O2302" s="1">
        <v>2.59836831520677E-5</v>
      </c>
      <c r="P2302" s="1">
        <v>2.6799951359732901E-7</v>
      </c>
      <c r="Q2302" s="1">
        <v>2.3770100638750999E-7</v>
      </c>
      <c r="R2302" s="1">
        <v>944.87556869445302</v>
      </c>
      <c r="S2302" s="1">
        <v>304.32478837390602</v>
      </c>
      <c r="T2302" s="1">
        <v>0.370569074478799</v>
      </c>
      <c r="U2302" s="1">
        <v>48235.478957264102</v>
      </c>
      <c r="V2302" s="1">
        <f t="shared" si="141"/>
        <v>0.34899096196455354</v>
      </c>
      <c r="W2302" s="1">
        <f t="shared" si="142"/>
        <v>3.6754531098024721</v>
      </c>
      <c r="X2302" s="1">
        <f t="shared" si="143"/>
        <v>821.23633441871857</v>
      </c>
    </row>
    <row r="2303" spans="1:24" hidden="1" x14ac:dyDescent="0.3">
      <c r="A2303" s="18" t="str">
        <f t="shared" si="140"/>
        <v>ConstMin - Off-Highway Trucks_1993_300</v>
      </c>
      <c r="B2303" s="1" t="s">
        <v>40</v>
      </c>
      <c r="C2303" s="1">
        <v>2020</v>
      </c>
      <c r="D2303" s="1" t="s">
        <v>90</v>
      </c>
      <c r="E2303" s="1">
        <v>1993</v>
      </c>
      <c r="F2303" s="1">
        <v>300</v>
      </c>
      <c r="G2303" s="1" t="s">
        <v>5</v>
      </c>
      <c r="H2303" s="1">
        <v>8.3921624864853896E-5</v>
      </c>
      <c r="I2303" s="1">
        <v>1.01545166086473E-4</v>
      </c>
      <c r="J2303" s="1">
        <v>1.20847139805389E-4</v>
      </c>
      <c r="K2303" s="1">
        <v>3.9184577205328799E-4</v>
      </c>
      <c r="L2303" s="1">
        <v>1.06943885989759E-3</v>
      </c>
      <c r="M2303" s="1">
        <v>5.8171285724167403E-2</v>
      </c>
      <c r="N2303" s="1">
        <v>5.64130998146353E-5</v>
      </c>
      <c r="O2303" s="1">
        <v>5.19000518294644E-5</v>
      </c>
      <c r="P2303" s="1">
        <v>5.3530473584403202E-7</v>
      </c>
      <c r="Q2303" s="1">
        <v>4.7478621407242201E-7</v>
      </c>
      <c r="R2303" s="1">
        <v>1887.30330110011</v>
      </c>
      <c r="S2303" s="1">
        <v>453.85211223707802</v>
      </c>
      <c r="T2303" s="1">
        <v>0.46321134309849799</v>
      </c>
      <c r="U2303" s="1">
        <v>96579.729484050302</v>
      </c>
      <c r="V2303" s="1">
        <f t="shared" si="141"/>
        <v>0.3481463692131575</v>
      </c>
      <c r="W2303" s="1">
        <f t="shared" si="142"/>
        <v>3.6665581486345324</v>
      </c>
      <c r="X2303" s="1">
        <f t="shared" si="143"/>
        <v>979.79490139681275</v>
      </c>
    </row>
    <row r="2304" spans="1:24" hidden="1" x14ac:dyDescent="0.3">
      <c r="A2304" s="18" t="str">
        <f t="shared" si="140"/>
        <v>ConstMin - Off-Highway Trucks_1993_600</v>
      </c>
      <c r="B2304" s="1" t="s">
        <v>40</v>
      </c>
      <c r="C2304" s="1">
        <v>2020</v>
      </c>
      <c r="D2304" s="1" t="s">
        <v>90</v>
      </c>
      <c r="E2304" s="1">
        <v>1993</v>
      </c>
      <c r="F2304" s="1">
        <v>600</v>
      </c>
      <c r="G2304" s="1" t="s">
        <v>5</v>
      </c>
      <c r="H2304" s="1">
        <v>5.1080212207150898E-5</v>
      </c>
      <c r="I2304" s="1">
        <v>6.1807056770652605E-5</v>
      </c>
      <c r="J2304" s="1">
        <v>7.3555505578297404E-5</v>
      </c>
      <c r="K2304" s="1">
        <v>2.4584956276253798E-4</v>
      </c>
      <c r="L2304" s="1">
        <v>6.7059551023474395E-4</v>
      </c>
      <c r="M2304" s="1">
        <v>3.88432837824777E-2</v>
      </c>
      <c r="N2304" s="1">
        <v>3.2965910491218099E-5</v>
      </c>
      <c r="O2304" s="1">
        <v>3.0328637651920599E-5</v>
      </c>
      <c r="P2304" s="1">
        <v>3.5759301520785701E-7</v>
      </c>
      <c r="Q2304" s="1">
        <v>3.1703366050170398E-7</v>
      </c>
      <c r="R2304" s="1">
        <v>1260.22756409151</v>
      </c>
      <c r="S2304" s="1">
        <v>194.37518741301099</v>
      </c>
      <c r="T2304" s="1">
        <v>0.185284537239399</v>
      </c>
      <c r="U2304" s="1">
        <v>65115.687783358699</v>
      </c>
      <c r="V2304" s="1">
        <f t="shared" si="141"/>
        <v>0.31429757608208003</v>
      </c>
      <c r="W2304" s="1">
        <f t="shared" si="142"/>
        <v>3.4100724805647511</v>
      </c>
      <c r="X2304" s="1">
        <f t="shared" si="143"/>
        <v>1049.0631884832694</v>
      </c>
    </row>
    <row r="2305" spans="1:24" hidden="1" x14ac:dyDescent="0.3">
      <c r="A2305" s="18" t="str">
        <f t="shared" si="140"/>
        <v>ConstMin - Off-Highway Trucks_1993_750</v>
      </c>
      <c r="B2305" s="1" t="s">
        <v>40</v>
      </c>
      <c r="C2305" s="1">
        <v>2020</v>
      </c>
      <c r="D2305" s="1" t="s">
        <v>90</v>
      </c>
      <c r="E2305" s="1">
        <v>1993</v>
      </c>
      <c r="F2305" s="1">
        <v>750</v>
      </c>
      <c r="G2305" s="1" t="s">
        <v>5</v>
      </c>
      <c r="H2305" s="1">
        <v>1.1163382282361001E-5</v>
      </c>
      <c r="I2305" s="1">
        <v>1.3507692561656899E-5</v>
      </c>
      <c r="J2305" s="1">
        <v>1.6075270486599899E-5</v>
      </c>
      <c r="K2305" s="1">
        <v>5.3729468506110203E-5</v>
      </c>
      <c r="L2305" s="1">
        <v>1.4655604810775199E-4</v>
      </c>
      <c r="M2305" s="1">
        <v>8.4890490315020894E-3</v>
      </c>
      <c r="N2305" s="1">
        <v>7.2045718918929203E-6</v>
      </c>
      <c r="O2305" s="1">
        <v>6.6282061405414897E-6</v>
      </c>
      <c r="P2305" s="1">
        <v>7.81505666828186E-8</v>
      </c>
      <c r="Q2305" s="1">
        <v>6.9286477006087003E-8</v>
      </c>
      <c r="R2305" s="1">
        <v>275.41784681060398</v>
      </c>
      <c r="S2305" s="1">
        <v>20.6672182257321</v>
      </c>
      <c r="T2305" s="1">
        <v>9.2642268619699694E-2</v>
      </c>
      <c r="U2305" s="1">
        <v>13950.3723023692</v>
      </c>
      <c r="V2305" s="1">
        <f t="shared" si="141"/>
        <v>0.32061509822930861</v>
      </c>
      <c r="W2305" s="1">
        <f t="shared" si="142"/>
        <v>3.4786164658164576</v>
      </c>
      <c r="X2305" s="1">
        <f t="shared" si="143"/>
        <v>223.08627080983817</v>
      </c>
    </row>
    <row r="2306" spans="1:24" hidden="1" x14ac:dyDescent="0.3">
      <c r="A2306" s="18" t="str">
        <f t="shared" si="140"/>
        <v>ConstMin - Off-Highway Trucks_1994_25</v>
      </c>
      <c r="B2306" s="1" t="s">
        <v>40</v>
      </c>
      <c r="C2306" s="1">
        <v>2020</v>
      </c>
      <c r="D2306" s="1" t="s">
        <v>90</v>
      </c>
      <c r="E2306" s="1">
        <v>1994</v>
      </c>
      <c r="F2306" s="1">
        <v>25</v>
      </c>
      <c r="G2306" s="1" t="s">
        <v>5</v>
      </c>
      <c r="H2306" s="1">
        <v>0</v>
      </c>
      <c r="I2306" s="1">
        <v>0</v>
      </c>
      <c r="J2306" s="1">
        <v>0</v>
      </c>
      <c r="K2306" s="1">
        <v>0</v>
      </c>
      <c r="L2306" s="1">
        <v>0</v>
      </c>
      <c r="M2306" s="1">
        <v>0</v>
      </c>
      <c r="N2306" s="1">
        <v>0</v>
      </c>
      <c r="O2306" s="1">
        <v>0</v>
      </c>
      <c r="P2306" s="1">
        <v>0</v>
      </c>
      <c r="Q2306" s="1">
        <v>0</v>
      </c>
      <c r="R2306" s="1">
        <v>0</v>
      </c>
      <c r="S2306" s="1">
        <v>0</v>
      </c>
      <c r="T2306" s="1">
        <v>0</v>
      </c>
      <c r="U2306" s="1">
        <v>0</v>
      </c>
      <c r="V2306" s="1">
        <f t="shared" si="141"/>
        <v>0</v>
      </c>
      <c r="W2306" s="1">
        <f t="shared" si="142"/>
        <v>0</v>
      </c>
      <c r="X2306" s="1" t="e">
        <f t="shared" si="143"/>
        <v>#DIV/0!</v>
      </c>
    </row>
    <row r="2307" spans="1:24" hidden="1" x14ac:dyDescent="0.3">
      <c r="A2307" s="18" t="str">
        <f t="shared" si="140"/>
        <v>ConstMin - Off-Highway Trucks_1994_50</v>
      </c>
      <c r="B2307" s="1" t="s">
        <v>40</v>
      </c>
      <c r="C2307" s="1">
        <v>2020</v>
      </c>
      <c r="D2307" s="1" t="s">
        <v>90</v>
      </c>
      <c r="E2307" s="1">
        <v>1994</v>
      </c>
      <c r="F2307" s="1">
        <v>50</v>
      </c>
      <c r="G2307" s="1" t="s">
        <v>5</v>
      </c>
      <c r="H2307" s="1">
        <v>2.7369553316816799E-6</v>
      </c>
      <c r="I2307" s="1">
        <v>3.3117159513348401E-6</v>
      </c>
      <c r="J2307" s="1">
        <v>3.9412156776216304E-6</v>
      </c>
      <c r="K2307" s="1">
        <v>9.2999127924710404E-6</v>
      </c>
      <c r="L2307" s="1">
        <v>6.3169049097113801E-6</v>
      </c>
      <c r="M2307" s="1">
        <v>4.89347543323644E-4</v>
      </c>
      <c r="N2307" s="1">
        <v>8.8038729835760995E-7</v>
      </c>
      <c r="O2307" s="1">
        <v>8.0995631448900102E-7</v>
      </c>
      <c r="P2307" s="1">
        <v>4.4421520533421702E-9</v>
      </c>
      <c r="Q2307" s="1">
        <v>3.9939888652615698E-9</v>
      </c>
      <c r="R2307" s="1">
        <v>15.8763421231422</v>
      </c>
      <c r="S2307" s="1">
        <v>20.6672182257321</v>
      </c>
      <c r="T2307" s="1">
        <v>9.2642268619699694E-2</v>
      </c>
      <c r="U2307" s="1">
        <v>723.35263790062595</v>
      </c>
      <c r="V2307" s="1">
        <f t="shared" si="141"/>
        <v>1.5159735046927056</v>
      </c>
      <c r="W2307" s="1">
        <f t="shared" si="142"/>
        <v>2.8916309899482342</v>
      </c>
      <c r="X2307" s="1">
        <f t="shared" si="143"/>
        <v>223.08627080983817</v>
      </c>
    </row>
    <row r="2308" spans="1:24" hidden="1" x14ac:dyDescent="0.3">
      <c r="A2308" s="18" t="str">
        <f t="shared" si="140"/>
        <v>ConstMin - Off-Highway Trucks_1994_175</v>
      </c>
      <c r="B2308" s="1" t="s">
        <v>40</v>
      </c>
      <c r="C2308" s="1">
        <v>2020</v>
      </c>
      <c r="D2308" s="1" t="s">
        <v>90</v>
      </c>
      <c r="E2308" s="1">
        <v>1994</v>
      </c>
      <c r="F2308" s="1">
        <v>175</v>
      </c>
      <c r="G2308" s="1" t="s">
        <v>5</v>
      </c>
      <c r="H2308" s="1">
        <v>5.2202084463446402E-5</v>
      </c>
      <c r="I2308" s="1">
        <v>6.3164522200770195E-5</v>
      </c>
      <c r="J2308" s="1">
        <v>7.5171001627362798E-5</v>
      </c>
      <c r="K2308" s="1">
        <v>2.43741301748039E-4</v>
      </c>
      <c r="L2308" s="1">
        <v>6.6522708280218395E-4</v>
      </c>
      <c r="M2308" s="1">
        <v>3.6184504001327999E-2</v>
      </c>
      <c r="N2308" s="1">
        <v>3.5090852996600197E-5</v>
      </c>
      <c r="O2308" s="1">
        <v>3.2283584756872199E-5</v>
      </c>
      <c r="P2308" s="1">
        <v>3.32977621432064E-7</v>
      </c>
      <c r="Q2308" s="1">
        <v>2.9533305734965998E-7</v>
      </c>
      <c r="R2308" s="1">
        <v>1173.9663822146699</v>
      </c>
      <c r="S2308" s="1">
        <v>360.43628585676902</v>
      </c>
      <c r="T2308" s="1">
        <v>0.370569074478799</v>
      </c>
      <c r="U2308" s="1">
        <v>59201.659951974303</v>
      </c>
      <c r="V2308" s="1">
        <f t="shared" si="141"/>
        <v>0.35328722377364574</v>
      </c>
      <c r="W2308" s="1">
        <f t="shared" si="142"/>
        <v>3.7206998655862398</v>
      </c>
      <c r="X2308" s="1">
        <f t="shared" si="143"/>
        <v>972.65614073089716</v>
      </c>
    </row>
    <row r="2309" spans="1:24" hidden="1" x14ac:dyDescent="0.3">
      <c r="A2309" s="18" t="str">
        <f t="shared" si="140"/>
        <v>ConstMin - Off-Highway Trucks_1994_300</v>
      </c>
      <c r="B2309" s="1" t="s">
        <v>40</v>
      </c>
      <c r="C2309" s="1">
        <v>2020</v>
      </c>
      <c r="D2309" s="1" t="s">
        <v>90</v>
      </c>
      <c r="E2309" s="1">
        <v>1994</v>
      </c>
      <c r="F2309" s="1">
        <v>300</v>
      </c>
      <c r="G2309" s="1" t="s">
        <v>5</v>
      </c>
      <c r="H2309" s="1">
        <v>1.29263238334756E-4</v>
      </c>
      <c r="I2309" s="1">
        <v>1.5640851838505401E-4</v>
      </c>
      <c r="J2309" s="1">
        <v>1.8613906320204799E-4</v>
      </c>
      <c r="K2309" s="1">
        <v>6.03554250825799E-4</v>
      </c>
      <c r="L2309" s="1">
        <v>1.64724086853669E-3</v>
      </c>
      <c r="M2309" s="1">
        <v>8.9600371571825294E-2</v>
      </c>
      <c r="N2309" s="1">
        <v>8.6892263803098799E-5</v>
      </c>
      <c r="O2309" s="1">
        <v>7.9940882698850899E-5</v>
      </c>
      <c r="P2309" s="1">
        <v>8.2452197228737804E-7</v>
      </c>
      <c r="Q2309" s="1">
        <v>7.3130618772614598E-7</v>
      </c>
      <c r="R2309" s="1">
        <v>2906.9853784759698</v>
      </c>
      <c r="S2309" s="1">
        <v>749.39333286504905</v>
      </c>
      <c r="T2309" s="1">
        <v>0.92642268619699697</v>
      </c>
      <c r="U2309" s="1">
        <v>145382.30657581901</v>
      </c>
      <c r="V2309" s="1">
        <f t="shared" si="141"/>
        <v>0.35623570650249775</v>
      </c>
      <c r="W2309" s="1">
        <f t="shared" si="142"/>
        <v>3.751752274376313</v>
      </c>
      <c r="X2309" s="1">
        <f t="shared" si="143"/>
        <v>808.91081795647654</v>
      </c>
    </row>
    <row r="2310" spans="1:24" hidden="1" x14ac:dyDescent="0.3">
      <c r="A2310" s="18" t="str">
        <f t="shared" si="140"/>
        <v>ConstMin - Off-Highway Trucks_1994_600</v>
      </c>
      <c r="B2310" s="1" t="s">
        <v>40</v>
      </c>
      <c r="C2310" s="1">
        <v>2020</v>
      </c>
      <c r="D2310" s="1" t="s">
        <v>90</v>
      </c>
      <c r="E2310" s="1">
        <v>1994</v>
      </c>
      <c r="F2310" s="1">
        <v>600</v>
      </c>
      <c r="G2310" s="1" t="s">
        <v>5</v>
      </c>
      <c r="H2310" s="1">
        <v>1.7989760335909201E-4</v>
      </c>
      <c r="I2310" s="1">
        <v>2.1767610006450099E-4</v>
      </c>
      <c r="J2310" s="1">
        <v>2.59052548837092E-4</v>
      </c>
      <c r="K2310" s="1">
        <v>8.6584893086387297E-4</v>
      </c>
      <c r="L2310" s="1">
        <v>2.36174674892422E-3</v>
      </c>
      <c r="M2310" s="1">
        <v>0.136800795398547</v>
      </c>
      <c r="N2310" s="1">
        <v>1.1610148105630301E-4</v>
      </c>
      <c r="O2310" s="1">
        <v>1.06813362571799E-4</v>
      </c>
      <c r="P2310" s="1">
        <v>1.25939426705903E-6</v>
      </c>
      <c r="Q2310" s="1">
        <v>1.11654970181256E-6</v>
      </c>
      <c r="R2310" s="1">
        <v>4438.35114755829</v>
      </c>
      <c r="S2310" s="1">
        <v>739.47306811669705</v>
      </c>
      <c r="T2310" s="1">
        <v>0.83378041757729704</v>
      </c>
      <c r="U2310" s="1">
        <v>226689.57721488501</v>
      </c>
      <c r="V2310" s="1">
        <f t="shared" si="141"/>
        <v>0.31795656471547534</v>
      </c>
      <c r="W2310" s="1">
        <f t="shared" si="142"/>
        <v>3.4497718527361227</v>
      </c>
      <c r="X2310" s="1">
        <f t="shared" si="143"/>
        <v>886.89186328622657</v>
      </c>
    </row>
    <row r="2311" spans="1:24" hidden="1" x14ac:dyDescent="0.3">
      <c r="A2311" s="18" t="str">
        <f t="shared" si="140"/>
        <v>ConstMin - Off-Highway Trucks_1994_750</v>
      </c>
      <c r="B2311" s="1" t="s">
        <v>40</v>
      </c>
      <c r="C2311" s="1">
        <v>2020</v>
      </c>
      <c r="D2311" s="1" t="s">
        <v>90</v>
      </c>
      <c r="E2311" s="1">
        <v>1994</v>
      </c>
      <c r="F2311" s="1">
        <v>750</v>
      </c>
      <c r="G2311" s="1" t="s">
        <v>5</v>
      </c>
      <c r="H2311" s="1">
        <v>3.1235146245945897E-5</v>
      </c>
      <c r="I2311" s="1">
        <v>3.7794526957594603E-5</v>
      </c>
      <c r="J2311" s="1">
        <v>4.49786105941621E-5</v>
      </c>
      <c r="K2311" s="1">
        <v>1.5033506548969901E-4</v>
      </c>
      <c r="L2311" s="1">
        <v>4.1006385700027799E-4</v>
      </c>
      <c r="M2311" s="1">
        <v>2.3752361182411499E-2</v>
      </c>
      <c r="N2311" s="1">
        <v>2.0158393844334999E-5</v>
      </c>
      <c r="O2311" s="1">
        <v>1.8545722336788199E-5</v>
      </c>
      <c r="P2311" s="1">
        <v>2.18665303919441E-7</v>
      </c>
      <c r="Q2311" s="1">
        <v>1.9386357892365999E-7</v>
      </c>
      <c r="R2311" s="1">
        <v>770.61920001303201</v>
      </c>
      <c r="S2311" s="1">
        <v>57.144858394149502</v>
      </c>
      <c r="T2311" s="1">
        <v>9.2642268619699694E-2</v>
      </c>
      <c r="U2311" s="1">
        <v>39029.938283204101</v>
      </c>
      <c r="V2311" s="1">
        <f t="shared" si="141"/>
        <v>0.32064143990881339</v>
      </c>
      <c r="W2311" s="1">
        <f t="shared" si="142"/>
        <v>3.4789022683272401</v>
      </c>
      <c r="X2311" s="1">
        <f t="shared" si="143"/>
        <v>616.83353878920525</v>
      </c>
    </row>
    <row r="2312" spans="1:24" hidden="1" x14ac:dyDescent="0.3">
      <c r="A2312" s="18" t="str">
        <f t="shared" si="140"/>
        <v>ConstMin - Off-Highway Trucks_1995_25</v>
      </c>
      <c r="B2312" s="1" t="s">
        <v>40</v>
      </c>
      <c r="C2312" s="1">
        <v>2020</v>
      </c>
      <c r="D2312" s="1" t="s">
        <v>90</v>
      </c>
      <c r="E2312" s="1">
        <v>1995</v>
      </c>
      <c r="F2312" s="1">
        <v>25</v>
      </c>
      <c r="G2312" s="1" t="s">
        <v>5</v>
      </c>
      <c r="H2312" s="1">
        <v>0</v>
      </c>
      <c r="I2312" s="1">
        <v>0</v>
      </c>
      <c r="J2312" s="1">
        <v>0</v>
      </c>
      <c r="K2312" s="1">
        <v>0</v>
      </c>
      <c r="L2312" s="1">
        <v>0</v>
      </c>
      <c r="M2312" s="1">
        <v>0</v>
      </c>
      <c r="N2312" s="1">
        <v>0</v>
      </c>
      <c r="O2312" s="1">
        <v>0</v>
      </c>
      <c r="P2312" s="1">
        <v>0</v>
      </c>
      <c r="Q2312" s="1">
        <v>0</v>
      </c>
      <c r="R2312" s="1">
        <v>0</v>
      </c>
      <c r="S2312" s="1">
        <v>0</v>
      </c>
      <c r="T2312" s="1">
        <v>0</v>
      </c>
      <c r="U2312" s="1">
        <v>0</v>
      </c>
      <c r="V2312" s="1">
        <f t="shared" si="141"/>
        <v>0</v>
      </c>
      <c r="W2312" s="1">
        <f t="shared" si="142"/>
        <v>0</v>
      </c>
      <c r="X2312" s="1" t="e">
        <f t="shared" si="143"/>
        <v>#DIV/0!</v>
      </c>
    </row>
    <row r="2313" spans="1:24" hidden="1" x14ac:dyDescent="0.3">
      <c r="A2313" s="18" t="str">
        <f t="shared" si="140"/>
        <v>ConstMin - Off-Highway Trucks_1995_175</v>
      </c>
      <c r="B2313" s="1" t="s">
        <v>40</v>
      </c>
      <c r="C2313" s="1">
        <v>2020</v>
      </c>
      <c r="D2313" s="1" t="s">
        <v>90</v>
      </c>
      <c r="E2313" s="1">
        <v>1995</v>
      </c>
      <c r="F2313" s="1">
        <v>175</v>
      </c>
      <c r="G2313" s="1" t="s">
        <v>5</v>
      </c>
      <c r="H2313" s="1">
        <v>2.94108608089112E-5</v>
      </c>
      <c r="I2313" s="1">
        <v>3.5587141578782501E-5</v>
      </c>
      <c r="J2313" s="1">
        <v>4.2351639564832099E-5</v>
      </c>
      <c r="K2313" s="1">
        <v>1.29924310783146E-4</v>
      </c>
      <c r="L2313" s="1">
        <v>3.2699978825432999E-4</v>
      </c>
      <c r="M2313" s="1">
        <v>1.7310400549255801E-2</v>
      </c>
      <c r="N2313" s="1">
        <v>2.2142751057673701E-5</v>
      </c>
      <c r="O2313" s="1">
        <v>2.0371330973059799E-5</v>
      </c>
      <c r="P2313" s="1">
        <v>1.5916091175782E-7</v>
      </c>
      <c r="Q2313" s="1">
        <v>1.4128516223329499E-7</v>
      </c>
      <c r="R2313" s="1">
        <v>561.61688182186595</v>
      </c>
      <c r="S2313" s="1">
        <v>195.615220506555</v>
      </c>
      <c r="T2313" s="1">
        <v>0.185284537239399</v>
      </c>
      <c r="U2313" s="1">
        <v>28441.709041796901</v>
      </c>
      <c r="V2313" s="1">
        <f t="shared" si="141"/>
        <v>0.4143105740432938</v>
      </c>
      <c r="W2313" s="1">
        <f t="shared" si="142"/>
        <v>3.8069781379817682</v>
      </c>
      <c r="X2313" s="1">
        <f t="shared" si="143"/>
        <v>1055.7557766075652</v>
      </c>
    </row>
    <row r="2314" spans="1:24" hidden="1" x14ac:dyDescent="0.3">
      <c r="A2314" s="18" t="str">
        <f t="shared" ref="A2314:A2377" si="144">D2314&amp;"_"&amp;E2314&amp;"_"&amp;F2314</f>
        <v>ConstMin - Off-Highway Trucks_1995_300</v>
      </c>
      <c r="B2314" s="1" t="s">
        <v>40</v>
      </c>
      <c r="C2314" s="1">
        <v>2020</v>
      </c>
      <c r="D2314" s="1" t="s">
        <v>90</v>
      </c>
      <c r="E2314" s="1">
        <v>1995</v>
      </c>
      <c r="F2314" s="1">
        <v>300</v>
      </c>
      <c r="G2314" s="1" t="s">
        <v>5</v>
      </c>
      <c r="H2314" s="1">
        <v>1.01521802036842E-4</v>
      </c>
      <c r="I2314" s="1">
        <v>1.22841380464579E-4</v>
      </c>
      <c r="J2314" s="1">
        <v>1.46191394933053E-4</v>
      </c>
      <c r="K2314" s="1">
        <v>4.7402429306427302E-4</v>
      </c>
      <c r="L2314" s="1">
        <v>1.2937232852661201E-3</v>
      </c>
      <c r="M2314" s="1">
        <v>7.0371060653650203E-2</v>
      </c>
      <c r="N2314" s="1">
        <v>6.8244145187714897E-5</v>
      </c>
      <c r="O2314" s="1">
        <v>6.2784613572697696E-5</v>
      </c>
      <c r="P2314" s="1">
        <v>6.4756969981525602E-7</v>
      </c>
      <c r="Q2314" s="1">
        <v>5.7435913702224802E-7</v>
      </c>
      <c r="R2314" s="1">
        <v>2283.1115630365598</v>
      </c>
      <c r="S2314" s="1">
        <v>513.683709000573</v>
      </c>
      <c r="T2314" s="1">
        <v>0.55585361171819803</v>
      </c>
      <c r="U2314" s="1">
        <v>114722.69501012799</v>
      </c>
      <c r="V2314" s="1">
        <f t="shared" si="141"/>
        <v>0.3545552727180889</v>
      </c>
      <c r="W2314" s="1">
        <f t="shared" si="142"/>
        <v>3.7340545221366597</v>
      </c>
      <c r="X2314" s="1">
        <f t="shared" si="143"/>
        <v>924.1348768297579</v>
      </c>
    </row>
    <row r="2315" spans="1:24" hidden="1" x14ac:dyDescent="0.3">
      <c r="A2315" s="18" t="str">
        <f t="shared" si="144"/>
        <v>ConstMin - Off-Highway Trucks_1995_600</v>
      </c>
      <c r="B2315" s="1" t="s">
        <v>40</v>
      </c>
      <c r="C2315" s="1">
        <v>2020</v>
      </c>
      <c r="D2315" s="1" t="s">
        <v>90</v>
      </c>
      <c r="E2315" s="1">
        <v>1995</v>
      </c>
      <c r="F2315" s="1">
        <v>600</v>
      </c>
      <c r="G2315" s="1" t="s">
        <v>5</v>
      </c>
      <c r="H2315" s="1">
        <v>5.4630412444240002E-4</v>
      </c>
      <c r="I2315" s="1">
        <v>6.6102799057530398E-4</v>
      </c>
      <c r="J2315" s="1">
        <v>7.8667793919705601E-4</v>
      </c>
      <c r="K2315" s="1">
        <v>2.6293671135284198E-3</v>
      </c>
      <c r="L2315" s="1">
        <v>7.1720354564719204E-3</v>
      </c>
      <c r="M2315" s="1">
        <v>0.41542987431605599</v>
      </c>
      <c r="N2315" s="1">
        <v>3.5257122257667902E-4</v>
      </c>
      <c r="O2315" s="1">
        <v>3.2436552477054501E-4</v>
      </c>
      <c r="P2315" s="1">
        <v>3.8244660826310802E-6</v>
      </c>
      <c r="Q2315" s="1">
        <v>3.39068278762762E-6</v>
      </c>
      <c r="R2315" s="1">
        <v>13478.1647579531</v>
      </c>
      <c r="S2315" s="1">
        <v>2130.7901990729802</v>
      </c>
      <c r="T2315" s="1">
        <v>2.2234144468727899</v>
      </c>
      <c r="U2315" s="1">
        <v>688777.93185034301</v>
      </c>
      <c r="V2315" s="1">
        <f t="shared" ref="V2315:V2378" si="145">IFERROR(CONVERT(I2315,"ton","g")*365/U2315,0)</f>
        <v>0.31778195043997554</v>
      </c>
      <c r="W2315" s="1">
        <f t="shared" ref="W2315:W2378" si="146">IFERROR(CONVERT(L2315,"ton","g")*365/U2315,0)</f>
        <v>3.4478773190810421</v>
      </c>
      <c r="X2315" s="1">
        <f t="shared" ref="X2315:X2378" si="147">S2315/T2315</f>
        <v>958.34143835393138</v>
      </c>
    </row>
    <row r="2316" spans="1:24" hidden="1" x14ac:dyDescent="0.3">
      <c r="A2316" s="18" t="str">
        <f t="shared" si="144"/>
        <v>ConstMin - Off-Highway Trucks_1995_750</v>
      </c>
      <c r="B2316" s="1" t="s">
        <v>40</v>
      </c>
      <c r="C2316" s="1">
        <v>2020</v>
      </c>
      <c r="D2316" s="1" t="s">
        <v>90</v>
      </c>
      <c r="E2316" s="1">
        <v>1995</v>
      </c>
      <c r="F2316" s="1">
        <v>750</v>
      </c>
      <c r="G2316" s="1" t="s">
        <v>5</v>
      </c>
      <c r="H2316" s="1">
        <v>5.5498522616505799E-5</v>
      </c>
      <c r="I2316" s="1">
        <v>6.7153212365972002E-5</v>
      </c>
      <c r="J2316" s="1">
        <v>7.9917872567768298E-5</v>
      </c>
      <c r="K2316" s="1">
        <v>2.6711493413343103E-4</v>
      </c>
      <c r="L2316" s="1">
        <v>7.2860034215128098E-4</v>
      </c>
      <c r="M2316" s="1">
        <v>4.2203130534359902E-2</v>
      </c>
      <c r="N2316" s="1">
        <v>3.58173791751485E-5</v>
      </c>
      <c r="O2316" s="1">
        <v>3.2951988841136601E-5</v>
      </c>
      <c r="P2316" s="1">
        <v>3.8852391531841499E-7</v>
      </c>
      <c r="Q2316" s="1">
        <v>3.4445627802392498E-7</v>
      </c>
      <c r="R2316" s="1">
        <v>1369.2340917464901</v>
      </c>
      <c r="S2316" s="1">
        <v>103.749435493175</v>
      </c>
      <c r="T2316" s="1">
        <v>0.185284537239399</v>
      </c>
      <c r="U2316" s="1">
        <v>69097.124038454902</v>
      </c>
      <c r="V2316" s="1">
        <f t="shared" si="145"/>
        <v>0.32180695183879093</v>
      </c>
      <c r="W2316" s="1">
        <f t="shared" si="146"/>
        <v>3.4915478642867459</v>
      </c>
      <c r="X2316" s="1">
        <f t="shared" si="147"/>
        <v>559.9465397326943</v>
      </c>
    </row>
    <row r="2317" spans="1:24" hidden="1" x14ac:dyDescent="0.3">
      <c r="A2317" s="18" t="str">
        <f t="shared" si="144"/>
        <v>ConstMin - Off-Highway Trucks_1995_9999</v>
      </c>
      <c r="B2317" s="1" t="s">
        <v>40</v>
      </c>
      <c r="C2317" s="1">
        <v>2020</v>
      </c>
      <c r="D2317" s="1" t="s">
        <v>90</v>
      </c>
      <c r="E2317" s="1">
        <v>1995</v>
      </c>
      <c r="F2317" s="1">
        <v>9999</v>
      </c>
      <c r="G2317" s="1" t="s">
        <v>5</v>
      </c>
      <c r="H2317" s="1">
        <v>1.3732803251818401E-4</v>
      </c>
      <c r="I2317" s="1">
        <v>1.6616691934700299E-4</v>
      </c>
      <c r="J2317" s="1">
        <v>1.97752366826185E-4</v>
      </c>
      <c r="K2317" s="1">
        <v>7.8270008710531905E-4</v>
      </c>
      <c r="L2317" s="1">
        <v>2.1349444691920699E-3</v>
      </c>
      <c r="M2317" s="1">
        <v>0.12366359841513</v>
      </c>
      <c r="N2317" s="1">
        <v>6.8164886867817703E-5</v>
      </c>
      <c r="O2317" s="1">
        <v>6.2711695918392306E-5</v>
      </c>
      <c r="P2317" s="1">
        <v>1.1392114531266801E-6</v>
      </c>
      <c r="Q2317" s="1">
        <v>1.00932566607685E-6</v>
      </c>
      <c r="R2317" s="1">
        <v>4012.1292594678098</v>
      </c>
      <c r="S2317" s="1">
        <v>229.50945839675501</v>
      </c>
      <c r="T2317" s="1">
        <v>0.27792680585909901</v>
      </c>
      <c r="U2317" s="1">
        <v>201968.32338914499</v>
      </c>
      <c r="V2317" s="1">
        <f t="shared" si="145"/>
        <v>0.27242684997882954</v>
      </c>
      <c r="W2317" s="1">
        <f t="shared" si="146"/>
        <v>3.5001924505029947</v>
      </c>
      <c r="X2317" s="1">
        <f t="shared" si="147"/>
        <v>825.79101244775131</v>
      </c>
    </row>
    <row r="2318" spans="1:24" hidden="1" x14ac:dyDescent="0.3">
      <c r="A2318" s="18" t="str">
        <f t="shared" si="144"/>
        <v>ConstMin - Off-Highway Trucks_1996_25</v>
      </c>
      <c r="B2318" s="1" t="s">
        <v>40</v>
      </c>
      <c r="C2318" s="1">
        <v>2020</v>
      </c>
      <c r="D2318" s="1" t="s">
        <v>90</v>
      </c>
      <c r="E2318" s="1">
        <v>1996</v>
      </c>
      <c r="F2318" s="1">
        <v>25</v>
      </c>
      <c r="G2318" s="1" t="s">
        <v>5</v>
      </c>
      <c r="H2318" s="1">
        <v>0</v>
      </c>
      <c r="I2318" s="1">
        <v>0</v>
      </c>
      <c r="J2318" s="1">
        <v>0</v>
      </c>
      <c r="K2318" s="1">
        <v>0</v>
      </c>
      <c r="L2318" s="1">
        <v>0</v>
      </c>
      <c r="M2318" s="1">
        <v>0</v>
      </c>
      <c r="N2318" s="1">
        <v>0</v>
      </c>
      <c r="O2318" s="1">
        <v>0</v>
      </c>
      <c r="P2318" s="1">
        <v>0</v>
      </c>
      <c r="Q2318" s="1">
        <v>0</v>
      </c>
      <c r="R2318" s="1">
        <v>0</v>
      </c>
      <c r="S2318" s="1">
        <v>0</v>
      </c>
      <c r="T2318" s="1">
        <v>0</v>
      </c>
      <c r="U2318" s="1">
        <v>0</v>
      </c>
      <c r="V2318" s="1">
        <f t="shared" si="145"/>
        <v>0</v>
      </c>
      <c r="W2318" s="1">
        <f t="shared" si="146"/>
        <v>0</v>
      </c>
      <c r="X2318" s="1" t="e">
        <f t="shared" si="147"/>
        <v>#DIV/0!</v>
      </c>
    </row>
    <row r="2319" spans="1:24" hidden="1" x14ac:dyDescent="0.3">
      <c r="A2319" s="18" t="str">
        <f t="shared" si="144"/>
        <v>ConstMin - Off-Highway Trucks_1996_175</v>
      </c>
      <c r="B2319" s="1" t="s">
        <v>40</v>
      </c>
      <c r="C2319" s="1">
        <v>2020</v>
      </c>
      <c r="D2319" s="1" t="s">
        <v>90</v>
      </c>
      <c r="E2319" s="1">
        <v>1996</v>
      </c>
      <c r="F2319" s="1">
        <v>175</v>
      </c>
      <c r="G2319" s="1" t="s">
        <v>5</v>
      </c>
      <c r="H2319" s="1">
        <v>3.7679043864861101E-5</v>
      </c>
      <c r="I2319" s="1">
        <v>4.5591643076481901E-5</v>
      </c>
      <c r="J2319" s="1">
        <v>5.4257823165399999E-5</v>
      </c>
      <c r="K2319" s="1">
        <v>1.7593050727071201E-4</v>
      </c>
      <c r="L2319" s="1">
        <v>4.8015554724732299E-4</v>
      </c>
      <c r="M2319" s="1">
        <v>2.61176833742909E-2</v>
      </c>
      <c r="N2319" s="1">
        <v>2.5328294892900899E-5</v>
      </c>
      <c r="O2319" s="1">
        <v>2.33020313014688E-5</v>
      </c>
      <c r="P2319" s="1">
        <v>2.4034056365586701E-7</v>
      </c>
      <c r="Q2319" s="1">
        <v>2.1316902068179801E-7</v>
      </c>
      <c r="R2319" s="1">
        <v>847.359473591766</v>
      </c>
      <c r="S2319" s="1">
        <v>245.93989688621301</v>
      </c>
      <c r="T2319" s="1">
        <v>0.27792680585909901</v>
      </c>
      <c r="U2319" s="1">
        <v>42957.501989458498</v>
      </c>
      <c r="V2319" s="1">
        <f t="shared" si="145"/>
        <v>0.35142675780917365</v>
      </c>
      <c r="W2319" s="1">
        <f t="shared" si="146"/>
        <v>3.701106076176035</v>
      </c>
      <c r="X2319" s="1">
        <f t="shared" si="147"/>
        <v>884.90887421236198</v>
      </c>
    </row>
    <row r="2320" spans="1:24" hidden="1" x14ac:dyDescent="0.3">
      <c r="A2320" s="18" t="str">
        <f t="shared" si="144"/>
        <v>ConstMin - Off-Highway Trucks_1996_300</v>
      </c>
      <c r="B2320" s="1" t="s">
        <v>40</v>
      </c>
      <c r="C2320" s="1">
        <v>2020</v>
      </c>
      <c r="D2320" s="1" t="s">
        <v>90</v>
      </c>
      <c r="E2320" s="1">
        <v>1996</v>
      </c>
      <c r="F2320" s="1">
        <v>300</v>
      </c>
      <c r="G2320" s="1" t="s">
        <v>5</v>
      </c>
      <c r="H2320" s="1">
        <v>4.7344532819616301E-5</v>
      </c>
      <c r="I2320" s="1">
        <v>5.7286884711735797E-5</v>
      </c>
      <c r="J2320" s="1">
        <v>6.8176127260247498E-5</v>
      </c>
      <c r="K2320" s="1">
        <v>1.60109179517928E-4</v>
      </c>
      <c r="L2320" s="1">
        <v>1.00094930871751E-3</v>
      </c>
      <c r="M2320" s="1">
        <v>6.9776617121627998E-2</v>
      </c>
      <c r="N2320" s="1">
        <v>2.5955764777313799E-5</v>
      </c>
      <c r="O2320" s="1">
        <v>2.38793035951286E-5</v>
      </c>
      <c r="P2320" s="1">
        <v>6.4369909264418302E-7</v>
      </c>
      <c r="Q2320" s="1">
        <v>5.6950736882535902E-7</v>
      </c>
      <c r="R2320" s="1">
        <v>2263.8254973026301</v>
      </c>
      <c r="S2320" s="1">
        <v>515.33708645863203</v>
      </c>
      <c r="T2320" s="1">
        <v>0.64849588033789796</v>
      </c>
      <c r="U2320" s="1">
        <v>115803.605285632</v>
      </c>
      <c r="V2320" s="1">
        <f t="shared" si="145"/>
        <v>0.16380295269582609</v>
      </c>
      <c r="W2320" s="1">
        <f t="shared" si="146"/>
        <v>2.8620591448078092</v>
      </c>
      <c r="X2320" s="1">
        <f t="shared" si="147"/>
        <v>794.66516609190535</v>
      </c>
    </row>
    <row r="2321" spans="1:24" hidden="1" x14ac:dyDescent="0.3">
      <c r="A2321" s="18" t="str">
        <f t="shared" si="144"/>
        <v>ConstMin - Off-Highway Trucks_1996_600</v>
      </c>
      <c r="B2321" s="1" t="s">
        <v>40</v>
      </c>
      <c r="C2321" s="1">
        <v>2020</v>
      </c>
      <c r="D2321" s="1" t="s">
        <v>90</v>
      </c>
      <c r="E2321" s="1">
        <v>1996</v>
      </c>
      <c r="F2321" s="1">
        <v>600</v>
      </c>
      <c r="G2321" s="1" t="s">
        <v>5</v>
      </c>
      <c r="H2321" s="1">
        <v>4.32245612760269E-4</v>
      </c>
      <c r="I2321" s="1">
        <v>5.2301719143992595E-4</v>
      </c>
      <c r="J2321" s="1">
        <v>6.22433682374788E-4</v>
      </c>
      <c r="K2321" s="1">
        <v>1.5040236379055699E-3</v>
      </c>
      <c r="L2321" s="1">
        <v>9.3910369261166193E-3</v>
      </c>
      <c r="M2321" s="1">
        <v>0.69761003277181299</v>
      </c>
      <c r="N2321" s="1">
        <v>2.59499566815584E-4</v>
      </c>
      <c r="O2321" s="1">
        <v>2.3873960147033699E-4</v>
      </c>
      <c r="P2321" s="1">
        <v>6.4367833405542603E-6</v>
      </c>
      <c r="Q2321" s="1">
        <v>5.6937993072596501E-6</v>
      </c>
      <c r="R2321" s="1">
        <v>22633.189233151399</v>
      </c>
      <c r="S2321" s="1">
        <v>3343.9559089234599</v>
      </c>
      <c r="T2321" s="1">
        <v>3.3351216703091899</v>
      </c>
      <c r="U2321" s="1">
        <v>1142345.05791038</v>
      </c>
      <c r="V2321" s="1">
        <f t="shared" si="145"/>
        <v>0.15160281231527142</v>
      </c>
      <c r="W2321" s="1">
        <f t="shared" si="146"/>
        <v>2.7221048023989654</v>
      </c>
      <c r="X2321" s="1">
        <f t="shared" si="147"/>
        <v>1002.6488504731076</v>
      </c>
    </row>
    <row r="2322" spans="1:24" hidden="1" x14ac:dyDescent="0.3">
      <c r="A2322" s="18" t="str">
        <f t="shared" si="144"/>
        <v>ConstMin - Off-Highway Trucks_1996_9999</v>
      </c>
      <c r="B2322" s="1" t="s">
        <v>40</v>
      </c>
      <c r="C2322" s="1">
        <v>2020</v>
      </c>
      <c r="D2322" s="1" t="s">
        <v>90</v>
      </c>
      <c r="E2322" s="1">
        <v>1996</v>
      </c>
      <c r="F2322" s="1">
        <v>9999</v>
      </c>
      <c r="G2322" s="1" t="s">
        <v>5</v>
      </c>
      <c r="H2322" s="1">
        <v>1.5969467661154001E-4</v>
      </c>
      <c r="I2322" s="1">
        <v>1.93230558699964E-4</v>
      </c>
      <c r="J2322" s="1">
        <v>2.2996033432061801E-4</v>
      </c>
      <c r="K2322" s="1">
        <v>9.1017860666981897E-4</v>
      </c>
      <c r="L2322" s="1">
        <v>2.5307148492051202E-3</v>
      </c>
      <c r="M2322" s="1">
        <v>0.14380471339607001</v>
      </c>
      <c r="N2322" s="1">
        <v>8.8074350678685198E-5</v>
      </c>
      <c r="O2322" s="1">
        <v>8.1028402624390395E-5</v>
      </c>
      <c r="P2322" s="1">
        <v>1.3247550501034001E-6</v>
      </c>
      <c r="Q2322" s="1">
        <v>1.1737147389665499E-6</v>
      </c>
      <c r="R2322" s="1">
        <v>4665.5855535509199</v>
      </c>
      <c r="S2322" s="1">
        <v>256.48017818133599</v>
      </c>
      <c r="T2322" s="1">
        <v>0.27792680585909901</v>
      </c>
      <c r="U2322" s="1">
        <v>234764.85642864899</v>
      </c>
      <c r="V2322" s="1">
        <f t="shared" si="145"/>
        <v>0.2725406738455286</v>
      </c>
      <c r="W2322" s="1">
        <f t="shared" si="146"/>
        <v>3.5694288468326891</v>
      </c>
      <c r="X2322" s="1">
        <f t="shared" si="147"/>
        <v>922.83354025003314</v>
      </c>
    </row>
    <row r="2323" spans="1:24" hidden="1" x14ac:dyDescent="0.3">
      <c r="A2323" s="18" t="str">
        <f t="shared" si="144"/>
        <v>ConstMin - Off-Highway Trucks_1997_25</v>
      </c>
      <c r="B2323" s="1" t="s">
        <v>40</v>
      </c>
      <c r="C2323" s="1">
        <v>2020</v>
      </c>
      <c r="D2323" s="1" t="s">
        <v>90</v>
      </c>
      <c r="E2323" s="1">
        <v>1997</v>
      </c>
      <c r="F2323" s="1">
        <v>25</v>
      </c>
      <c r="G2323" s="1" t="s">
        <v>5</v>
      </c>
      <c r="H2323" s="1">
        <v>0</v>
      </c>
      <c r="I2323" s="1">
        <v>0</v>
      </c>
      <c r="J2323" s="1">
        <v>0</v>
      </c>
      <c r="K2323" s="1">
        <v>0</v>
      </c>
      <c r="L2323" s="1">
        <v>0</v>
      </c>
      <c r="M2323" s="1">
        <v>0</v>
      </c>
      <c r="N2323" s="1">
        <v>0</v>
      </c>
      <c r="O2323" s="1">
        <v>0</v>
      </c>
      <c r="P2323" s="1">
        <v>0</v>
      </c>
      <c r="Q2323" s="1">
        <v>0</v>
      </c>
      <c r="R2323" s="1">
        <v>0</v>
      </c>
      <c r="S2323" s="1">
        <v>0</v>
      </c>
      <c r="T2323" s="1">
        <v>0</v>
      </c>
      <c r="U2323" s="1">
        <v>0</v>
      </c>
      <c r="V2323" s="1">
        <f t="shared" si="145"/>
        <v>0</v>
      </c>
      <c r="W2323" s="1">
        <f t="shared" si="146"/>
        <v>0</v>
      </c>
      <c r="X2323" s="1" t="e">
        <f t="shared" si="147"/>
        <v>#DIV/0!</v>
      </c>
    </row>
    <row r="2324" spans="1:24" hidden="1" x14ac:dyDescent="0.3">
      <c r="A2324" s="18" t="str">
        <f t="shared" si="144"/>
        <v>ConstMin - Off-Highway Trucks_1997_175</v>
      </c>
      <c r="B2324" s="1" t="s">
        <v>40</v>
      </c>
      <c r="C2324" s="1">
        <v>2020</v>
      </c>
      <c r="D2324" s="1" t="s">
        <v>90</v>
      </c>
      <c r="E2324" s="1">
        <v>1997</v>
      </c>
      <c r="F2324" s="1">
        <v>175</v>
      </c>
      <c r="G2324" s="1" t="s">
        <v>5</v>
      </c>
      <c r="H2324" s="1">
        <v>2.22682891213104E-5</v>
      </c>
      <c r="I2324" s="1">
        <v>2.6944629836785599E-5</v>
      </c>
      <c r="J2324" s="1">
        <v>3.2066336334686997E-5</v>
      </c>
      <c r="K2324" s="1">
        <v>1.03974809318784E-4</v>
      </c>
      <c r="L2324" s="1">
        <v>2.4442499202814499E-4</v>
      </c>
      <c r="M2324" s="1">
        <v>1.54355329886685E-2</v>
      </c>
      <c r="N2324" s="1">
        <v>1.66322277074942E-5</v>
      </c>
      <c r="O2324" s="1">
        <v>1.5301649490894601E-5</v>
      </c>
      <c r="P2324" s="1">
        <v>1.4204110853403899E-7</v>
      </c>
      <c r="Q2324" s="1">
        <v>1.2598274524359E-7</v>
      </c>
      <c r="R2324" s="1">
        <v>500.78886861617099</v>
      </c>
      <c r="S2324" s="1">
        <v>158.51756379136501</v>
      </c>
      <c r="T2324" s="1">
        <v>0.185284537239399</v>
      </c>
      <c r="U2324" s="1">
        <v>25362.810206618498</v>
      </c>
      <c r="V2324" s="1">
        <f t="shared" si="145"/>
        <v>0.35177376785216014</v>
      </c>
      <c r="W2324" s="1">
        <f t="shared" si="146"/>
        <v>3.1910737287468396</v>
      </c>
      <c r="X2324" s="1">
        <f t="shared" si="147"/>
        <v>855.53584855573013</v>
      </c>
    </row>
    <row r="2325" spans="1:24" hidden="1" x14ac:dyDescent="0.3">
      <c r="A2325" s="18" t="str">
        <f t="shared" si="144"/>
        <v>ConstMin - Off-Highway Trucks_1997_300</v>
      </c>
      <c r="B2325" s="1" t="s">
        <v>40</v>
      </c>
      <c r="C2325" s="1">
        <v>2020</v>
      </c>
      <c r="D2325" s="1" t="s">
        <v>90</v>
      </c>
      <c r="E2325" s="1">
        <v>1997</v>
      </c>
      <c r="F2325" s="1">
        <v>300</v>
      </c>
      <c r="G2325" s="1" t="s">
        <v>5</v>
      </c>
      <c r="H2325" s="1">
        <v>5.2191413379461299E-5</v>
      </c>
      <c r="I2325" s="1">
        <v>6.3151610189148103E-5</v>
      </c>
      <c r="J2325" s="1">
        <v>7.5155635266424203E-5</v>
      </c>
      <c r="K2325" s="1">
        <v>1.76500302704524E-4</v>
      </c>
      <c r="L2325" s="1">
        <v>1.10342115619137E-3</v>
      </c>
      <c r="M2325" s="1">
        <v>7.6919974736901195E-2</v>
      </c>
      <c r="N2325" s="1">
        <v>2.8612977431505301E-5</v>
      </c>
      <c r="O2325" s="1">
        <v>2.63239392369848E-5</v>
      </c>
      <c r="P2325" s="1">
        <v>7.0959756988576599E-7</v>
      </c>
      <c r="Q2325" s="1">
        <v>6.2781049339446102E-7</v>
      </c>
      <c r="R2325" s="1">
        <v>2495.5838681279001</v>
      </c>
      <c r="S2325" s="1">
        <v>563.38836883345903</v>
      </c>
      <c r="T2325" s="1">
        <v>0.55585361171819803</v>
      </c>
      <c r="U2325" s="1">
        <v>123006.460528638</v>
      </c>
      <c r="V2325" s="1">
        <f t="shared" si="145"/>
        <v>0.16999850691330334</v>
      </c>
      <c r="W2325" s="1">
        <f t="shared" si="146"/>
        <v>2.9703114217872675</v>
      </c>
      <c r="X2325" s="1">
        <f t="shared" si="147"/>
        <v>1013.5552903793687</v>
      </c>
    </row>
    <row r="2326" spans="1:24" hidden="1" x14ac:dyDescent="0.3">
      <c r="A2326" s="18" t="str">
        <f t="shared" si="144"/>
        <v>ConstMin - Off-Highway Trucks_1997_600</v>
      </c>
      <c r="B2326" s="1" t="s">
        <v>40</v>
      </c>
      <c r="C2326" s="1">
        <v>2020</v>
      </c>
      <c r="D2326" s="1" t="s">
        <v>90</v>
      </c>
      <c r="E2326" s="1">
        <v>1997</v>
      </c>
      <c r="F2326" s="1">
        <v>600</v>
      </c>
      <c r="G2326" s="1" t="s">
        <v>5</v>
      </c>
      <c r="H2326" s="1">
        <v>4.3892389028465299E-4</v>
      </c>
      <c r="I2326" s="1">
        <v>5.3109790724443096E-4</v>
      </c>
      <c r="J2326" s="1">
        <v>6.3205040200990095E-4</v>
      </c>
      <c r="K2326" s="1">
        <v>1.5272610912437899E-3</v>
      </c>
      <c r="L2326" s="1">
        <v>9.5361302457083394E-3</v>
      </c>
      <c r="M2326" s="1">
        <v>0.70838824142243195</v>
      </c>
      <c r="N2326" s="1">
        <v>2.4976386430382498E-4</v>
      </c>
      <c r="O2326" s="1">
        <v>2.29782755159519E-4</v>
      </c>
      <c r="P2326" s="1">
        <v>6.5362328762893799E-6</v>
      </c>
      <c r="Q2326" s="1">
        <v>5.7817695973435803E-6</v>
      </c>
      <c r="R2326" s="1">
        <v>22982.876342745501</v>
      </c>
      <c r="S2326" s="1">
        <v>3397.7940124014999</v>
      </c>
      <c r="T2326" s="1">
        <v>3.61304847616828</v>
      </c>
      <c r="U2326" s="1">
        <v>1172937.3148382001</v>
      </c>
      <c r="V2326" s="1">
        <f t="shared" si="145"/>
        <v>0.14992994718738148</v>
      </c>
      <c r="W2326" s="1">
        <f t="shared" si="146"/>
        <v>2.6920676670130765</v>
      </c>
      <c r="X2326" s="1">
        <f t="shared" si="147"/>
        <v>940.42303467927388</v>
      </c>
    </row>
    <row r="2327" spans="1:24" hidden="1" x14ac:dyDescent="0.3">
      <c r="A2327" s="18" t="str">
        <f t="shared" si="144"/>
        <v>ConstMin - Off-Highway Trucks_1997_9999</v>
      </c>
      <c r="B2327" s="1" t="s">
        <v>40</v>
      </c>
      <c r="C2327" s="1">
        <v>2020</v>
      </c>
      <c r="D2327" s="1" t="s">
        <v>90</v>
      </c>
      <c r="E2327" s="1">
        <v>1997</v>
      </c>
      <c r="F2327" s="1">
        <v>9999</v>
      </c>
      <c r="G2327" s="1" t="s">
        <v>5</v>
      </c>
      <c r="H2327" s="1">
        <v>1.2347886162714699E-4</v>
      </c>
      <c r="I2327" s="1">
        <v>1.49409422568848E-4</v>
      </c>
      <c r="J2327" s="1">
        <v>1.7780956074309201E-4</v>
      </c>
      <c r="K2327" s="1">
        <v>7.0376684191143899E-4</v>
      </c>
      <c r="L2327" s="1">
        <v>1.9567952752921301E-3</v>
      </c>
      <c r="M2327" s="1">
        <v>0.111192449764363</v>
      </c>
      <c r="N2327" s="1">
        <v>6.81007081207133E-5</v>
      </c>
      <c r="O2327" s="1">
        <v>6.2652651471056296E-5</v>
      </c>
      <c r="P2327" s="1">
        <v>1.02432497433519E-6</v>
      </c>
      <c r="Q2327" s="1">
        <v>9.0753782729486995E-7</v>
      </c>
      <c r="R2327" s="1">
        <v>3607.5165760090199</v>
      </c>
      <c r="S2327" s="1">
        <v>194.891867868654</v>
      </c>
      <c r="T2327" s="1">
        <v>0.185284537239399</v>
      </c>
      <c r="U2327" s="1">
        <v>182808.57206079701</v>
      </c>
      <c r="V2327" s="1">
        <f t="shared" si="145"/>
        <v>0.27062631977882012</v>
      </c>
      <c r="W2327" s="1">
        <f t="shared" si="146"/>
        <v>3.5443568070070715</v>
      </c>
      <c r="X2327" s="1">
        <f t="shared" si="147"/>
        <v>1051.8517668683908</v>
      </c>
    </row>
    <row r="2328" spans="1:24" hidden="1" x14ac:dyDescent="0.3">
      <c r="A2328" s="18" t="str">
        <f t="shared" si="144"/>
        <v>ConstMin - Off-Highway Trucks_1998_175</v>
      </c>
      <c r="B2328" s="1" t="s">
        <v>40</v>
      </c>
      <c r="C2328" s="1">
        <v>2020</v>
      </c>
      <c r="D2328" s="1" t="s">
        <v>90</v>
      </c>
      <c r="E2328" s="1">
        <v>1998</v>
      </c>
      <c r="F2328" s="1">
        <v>175</v>
      </c>
      <c r="G2328" s="1" t="s">
        <v>5</v>
      </c>
      <c r="H2328" s="1">
        <v>5.5895061841132E-5</v>
      </c>
      <c r="I2328" s="1">
        <v>6.7633024827769704E-5</v>
      </c>
      <c r="J2328" s="1">
        <v>8.0488889051230102E-5</v>
      </c>
      <c r="K2328" s="1">
        <v>2.6098450424876402E-4</v>
      </c>
      <c r="L2328" s="1">
        <v>6.1352490846981701E-4</v>
      </c>
      <c r="M2328" s="1">
        <v>3.8744335779563897E-2</v>
      </c>
      <c r="N2328" s="1">
        <v>4.1748128524903503E-5</v>
      </c>
      <c r="O2328" s="1">
        <v>3.8408278242911203E-5</v>
      </c>
      <c r="P2328" s="1">
        <v>3.56533746362004E-7</v>
      </c>
      <c r="Q2328" s="1">
        <v>3.1622606020357301E-7</v>
      </c>
      <c r="R2328" s="1">
        <v>1257.0173051087099</v>
      </c>
      <c r="S2328" s="1">
        <v>375.213346888167</v>
      </c>
      <c r="T2328" s="1">
        <v>0.370569074478799</v>
      </c>
      <c r="U2328" s="1">
        <v>63973.875644432599</v>
      </c>
      <c r="V2328" s="1">
        <f t="shared" si="145"/>
        <v>0.35006182305501254</v>
      </c>
      <c r="W2328" s="1">
        <f t="shared" si="146"/>
        <v>3.1755440259478069</v>
      </c>
      <c r="X2328" s="1">
        <f t="shared" si="147"/>
        <v>1012.5328116381544</v>
      </c>
    </row>
    <row r="2329" spans="1:24" hidden="1" x14ac:dyDescent="0.3">
      <c r="A2329" s="18" t="str">
        <f t="shared" si="144"/>
        <v>ConstMin - Off-Highway Trucks_1998_300</v>
      </c>
      <c r="B2329" s="1" t="s">
        <v>40</v>
      </c>
      <c r="C2329" s="1">
        <v>2020</v>
      </c>
      <c r="D2329" s="1" t="s">
        <v>90</v>
      </c>
      <c r="E2329" s="1">
        <v>1998</v>
      </c>
      <c r="F2329" s="1">
        <v>300</v>
      </c>
      <c r="G2329" s="1" t="s">
        <v>5</v>
      </c>
      <c r="H2329" s="1">
        <v>4.83550933985074E-5</v>
      </c>
      <c r="I2329" s="1">
        <v>5.8509663012194E-5</v>
      </c>
      <c r="J2329" s="1">
        <v>6.9631334493850706E-5</v>
      </c>
      <c r="K2329" s="1">
        <v>1.6352668129698001E-4</v>
      </c>
      <c r="L2329" s="1">
        <v>1.02231439255331E-3</v>
      </c>
      <c r="M2329" s="1">
        <v>7.1265986524852498E-2</v>
      </c>
      <c r="N2329" s="1">
        <v>2.6509785930692901E-5</v>
      </c>
      <c r="O2329" s="1">
        <v>2.43890030562375E-5</v>
      </c>
      <c r="P2329" s="1">
        <v>6.5743873456171197E-7</v>
      </c>
      <c r="Q2329" s="1">
        <v>5.8166340167746498E-7</v>
      </c>
      <c r="R2329" s="1">
        <v>2312.1464473430301</v>
      </c>
      <c r="S2329" s="1">
        <v>617.43314449374896</v>
      </c>
      <c r="T2329" s="1">
        <v>0.55585361171819803</v>
      </c>
      <c r="U2329" s="1">
        <v>117415.20297789401</v>
      </c>
      <c r="V2329" s="1">
        <f t="shared" si="145"/>
        <v>0.16500300906158907</v>
      </c>
      <c r="W2329" s="1">
        <f t="shared" si="146"/>
        <v>2.8830272179675873</v>
      </c>
      <c r="X2329" s="1">
        <f t="shared" si="147"/>
        <v>1110.783723407324</v>
      </c>
    </row>
    <row r="2330" spans="1:24" hidden="1" x14ac:dyDescent="0.3">
      <c r="A2330" s="18" t="str">
        <f t="shared" si="144"/>
        <v>ConstMin - Off-Highway Trucks_1998_600</v>
      </c>
      <c r="B2330" s="1" t="s">
        <v>40</v>
      </c>
      <c r="C2330" s="1">
        <v>2020</v>
      </c>
      <c r="D2330" s="1" t="s">
        <v>90</v>
      </c>
      <c r="E2330" s="1">
        <v>1998</v>
      </c>
      <c r="F2330" s="1">
        <v>600</v>
      </c>
      <c r="G2330" s="1" t="s">
        <v>5</v>
      </c>
      <c r="H2330" s="1">
        <v>3.48800317983552E-4</v>
      </c>
      <c r="I2330" s="1">
        <v>4.2204838476009798E-4</v>
      </c>
      <c r="J2330" s="1">
        <v>5.0227245789631505E-4</v>
      </c>
      <c r="K2330" s="1">
        <v>1.2136709029992999E-3</v>
      </c>
      <c r="L2330" s="1">
        <v>7.5780911808617001E-3</v>
      </c>
      <c r="M2330" s="1">
        <v>0.56293596528480605</v>
      </c>
      <c r="N2330" s="1">
        <v>2.0940300780350501E-4</v>
      </c>
      <c r="O2330" s="1">
        <v>1.9265076717922501E-4</v>
      </c>
      <c r="P2330" s="1">
        <v>5.1941581584583103E-6</v>
      </c>
      <c r="Q2330" s="1">
        <v>4.5946076727635002E-6</v>
      </c>
      <c r="R2330" s="1">
        <v>18263.837430510899</v>
      </c>
      <c r="S2330" s="1">
        <v>2530.1841912852601</v>
      </c>
      <c r="T2330" s="1">
        <v>2.4086989841121902</v>
      </c>
      <c r="U2330" s="1">
        <v>921604.21009849303</v>
      </c>
      <c r="V2330" s="1">
        <f t="shared" si="145"/>
        <v>0.15163742227979643</v>
      </c>
      <c r="W2330" s="1">
        <f t="shared" si="146"/>
        <v>2.7227262417324845</v>
      </c>
      <c r="X2330" s="1">
        <f t="shared" si="147"/>
        <v>1050.4360270728671</v>
      </c>
    </row>
    <row r="2331" spans="1:24" hidden="1" x14ac:dyDescent="0.3">
      <c r="A2331" s="18" t="str">
        <f t="shared" si="144"/>
        <v>ConstMin - Off-Highway Trucks_1999_25</v>
      </c>
      <c r="B2331" s="1" t="s">
        <v>40</v>
      </c>
      <c r="C2331" s="1">
        <v>2020</v>
      </c>
      <c r="D2331" s="1" t="s">
        <v>90</v>
      </c>
      <c r="E2331" s="1">
        <v>1999</v>
      </c>
      <c r="F2331" s="1">
        <v>25</v>
      </c>
      <c r="G2331" s="1" t="s">
        <v>5</v>
      </c>
      <c r="H2331" s="1">
        <v>9.2294627363106805E-6</v>
      </c>
      <c r="I2331" s="1">
        <v>1.11676499109359E-5</v>
      </c>
      <c r="J2331" s="1">
        <v>1.3290426340287299E-5</v>
      </c>
      <c r="K2331" s="1">
        <v>3.1924496446366798E-5</v>
      </c>
      <c r="L2331" s="1">
        <v>2.2469843760943399E-5</v>
      </c>
      <c r="M2331" s="1">
        <v>2.05033536141527E-3</v>
      </c>
      <c r="N2331" s="1">
        <v>3.2357607776711401E-6</v>
      </c>
      <c r="O2331" s="1">
        <v>2.9768999154574499E-6</v>
      </c>
      <c r="P2331" s="1">
        <v>1.8679483328260899E-8</v>
      </c>
      <c r="Q2331" s="1">
        <v>1.67345615917982E-8</v>
      </c>
      <c r="R2331" s="1">
        <v>66.520872760316294</v>
      </c>
      <c r="S2331" s="1">
        <v>121.21323489391899</v>
      </c>
      <c r="T2331" s="1">
        <v>9.2642268619699694E-2</v>
      </c>
      <c r="U2331" s="1">
        <v>3030.3308723479799</v>
      </c>
      <c r="V2331" s="1">
        <f t="shared" si="145"/>
        <v>1.2202823826132045</v>
      </c>
      <c r="W2331" s="1">
        <f t="shared" si="146"/>
        <v>2.4552663004505466</v>
      </c>
      <c r="X2331" s="1">
        <f t="shared" si="147"/>
        <v>1308.4009782997034</v>
      </c>
    </row>
    <row r="2332" spans="1:24" hidden="1" x14ac:dyDescent="0.3">
      <c r="A2332" s="18" t="str">
        <f t="shared" si="144"/>
        <v>ConstMin - Off-Highway Trucks_1999_175</v>
      </c>
      <c r="B2332" s="1" t="s">
        <v>40</v>
      </c>
      <c r="C2332" s="1">
        <v>2020</v>
      </c>
      <c r="D2332" s="1" t="s">
        <v>90</v>
      </c>
      <c r="E2332" s="1">
        <v>1999</v>
      </c>
      <c r="F2332" s="1">
        <v>175</v>
      </c>
      <c r="G2332" s="1" t="s">
        <v>5</v>
      </c>
      <c r="H2332" s="1">
        <v>6.9015295173821694E-5</v>
      </c>
      <c r="I2332" s="1">
        <v>8.3508507160324195E-5</v>
      </c>
      <c r="J2332" s="1">
        <v>9.93820250503032E-5</v>
      </c>
      <c r="K2332" s="1">
        <v>3.2224532907247497E-4</v>
      </c>
      <c r="L2332" s="1">
        <v>7.5753745071227899E-4</v>
      </c>
      <c r="M2332" s="1">
        <v>4.7838783643183197E-2</v>
      </c>
      <c r="N2332" s="1">
        <v>5.1547655878620003E-5</v>
      </c>
      <c r="O2332" s="1">
        <v>4.7423843408330402E-5</v>
      </c>
      <c r="P2332" s="1">
        <v>4.4022281994319E-7</v>
      </c>
      <c r="Q2332" s="1">
        <v>3.9045372109319602E-7</v>
      </c>
      <c r="R2332" s="1">
        <v>1552.0766502997201</v>
      </c>
      <c r="S2332" s="1">
        <v>492.08646595468298</v>
      </c>
      <c r="T2332" s="1">
        <v>0.370569074478799</v>
      </c>
      <c r="U2332" s="1">
        <v>78610.812936260598</v>
      </c>
      <c r="V2332" s="1">
        <f t="shared" si="145"/>
        <v>0.35175237085221706</v>
      </c>
      <c r="W2332" s="1">
        <f t="shared" si="146"/>
        <v>3.1908796284169396</v>
      </c>
      <c r="X2332" s="1">
        <f t="shared" si="147"/>
        <v>1327.9210269955656</v>
      </c>
    </row>
    <row r="2333" spans="1:24" hidden="1" x14ac:dyDescent="0.3">
      <c r="A2333" s="18" t="str">
        <f t="shared" si="144"/>
        <v>ConstMin - Off-Highway Trucks_1999_300</v>
      </c>
      <c r="B2333" s="1" t="s">
        <v>40</v>
      </c>
      <c r="C2333" s="1">
        <v>2020</v>
      </c>
      <c r="D2333" s="1" t="s">
        <v>90</v>
      </c>
      <c r="E2333" s="1">
        <v>1999</v>
      </c>
      <c r="F2333" s="1">
        <v>300</v>
      </c>
      <c r="G2333" s="1" t="s">
        <v>5</v>
      </c>
      <c r="H2333" s="1">
        <v>5.6296898622065199E-5</v>
      </c>
      <c r="I2333" s="1">
        <v>6.8119247332698894E-5</v>
      </c>
      <c r="J2333" s="1">
        <v>8.1067534015773795E-5</v>
      </c>
      <c r="K2333" s="1">
        <v>1.90384184001245E-4</v>
      </c>
      <c r="L2333" s="1">
        <v>1.19021856173746E-3</v>
      </c>
      <c r="M2333" s="1">
        <v>8.2970660102476806E-2</v>
      </c>
      <c r="N2333" s="1">
        <v>3.0863733810489097E-5</v>
      </c>
      <c r="O2333" s="1">
        <v>2.8394635105649999E-5</v>
      </c>
      <c r="P2333" s="1">
        <v>7.6541599216478603E-7</v>
      </c>
      <c r="Q2333" s="1">
        <v>6.7719537395025704E-7</v>
      </c>
      <c r="R2333" s="1">
        <v>2691.8916911751098</v>
      </c>
      <c r="S2333" s="1">
        <v>612.57634821070201</v>
      </c>
      <c r="T2333" s="1">
        <v>0.64849588033789796</v>
      </c>
      <c r="U2333" s="1">
        <v>139229.85285760299</v>
      </c>
      <c r="V2333" s="1">
        <f t="shared" si="145"/>
        <v>0.16200412663263461</v>
      </c>
      <c r="W2333" s="1">
        <f t="shared" si="146"/>
        <v>2.8306290240477932</v>
      </c>
      <c r="X2333" s="1">
        <f t="shared" si="147"/>
        <v>944.61100954337576</v>
      </c>
    </row>
    <row r="2334" spans="1:24" hidden="1" x14ac:dyDescent="0.3">
      <c r="A2334" s="18" t="str">
        <f t="shared" si="144"/>
        <v>ConstMin - Off-Highway Trucks_1999_600</v>
      </c>
      <c r="B2334" s="1" t="s">
        <v>40</v>
      </c>
      <c r="C2334" s="1">
        <v>2020</v>
      </c>
      <c r="D2334" s="1" t="s">
        <v>90</v>
      </c>
      <c r="E2334" s="1">
        <v>1999</v>
      </c>
      <c r="F2334" s="1">
        <v>600</v>
      </c>
      <c r="G2334" s="1" t="s">
        <v>5</v>
      </c>
      <c r="H2334" s="1">
        <v>5.1255457071384405E-4</v>
      </c>
      <c r="I2334" s="1">
        <v>6.2019103056375202E-4</v>
      </c>
      <c r="J2334" s="1">
        <v>7.3807858182793596E-4</v>
      </c>
      <c r="K2334" s="1">
        <v>1.78346330723249E-3</v>
      </c>
      <c r="L2334" s="1">
        <v>1.11358421187566E-2</v>
      </c>
      <c r="M2334" s="1">
        <v>0.82722230212973402</v>
      </c>
      <c r="N2334" s="1">
        <v>3.0771321938982498E-4</v>
      </c>
      <c r="O2334" s="1">
        <v>2.8309616183863899E-4</v>
      </c>
      <c r="P2334" s="1">
        <v>7.6327037788249505E-6</v>
      </c>
      <c r="Q2334" s="1">
        <v>6.7516772258874101E-6</v>
      </c>
      <c r="R2334" s="1">
        <v>26838.316570068</v>
      </c>
      <c r="S2334" s="1">
        <v>4140.9871797988199</v>
      </c>
      <c r="T2334" s="1">
        <v>4.5394711623652801</v>
      </c>
      <c r="U2334" s="1">
        <v>1389766.0035059501</v>
      </c>
      <c r="V2334" s="1">
        <f t="shared" si="145"/>
        <v>0.14776527893791849</v>
      </c>
      <c r="W2334" s="1">
        <f t="shared" si="146"/>
        <v>2.6531999590367237</v>
      </c>
      <c r="X2334" s="1">
        <f t="shared" si="147"/>
        <v>912.21797246557878</v>
      </c>
    </row>
    <row r="2335" spans="1:24" hidden="1" x14ac:dyDescent="0.3">
      <c r="A2335" s="18" t="str">
        <f t="shared" si="144"/>
        <v>ConstMin - Off-Highway Trucks_1999_750</v>
      </c>
      <c r="B2335" s="1" t="s">
        <v>40</v>
      </c>
      <c r="C2335" s="1">
        <v>2020</v>
      </c>
      <c r="D2335" s="1" t="s">
        <v>90</v>
      </c>
      <c r="E2335" s="1">
        <v>1999</v>
      </c>
      <c r="F2335" s="1">
        <v>750</v>
      </c>
      <c r="G2335" s="1" t="s">
        <v>5</v>
      </c>
      <c r="H2335" s="1">
        <v>1.3386724623560601E-4</v>
      </c>
      <c r="I2335" s="1">
        <v>1.6197936794508399E-4</v>
      </c>
      <c r="J2335" s="1">
        <v>1.9276883457927299E-4</v>
      </c>
      <c r="K2335" s="1">
        <v>4.6579883458839E-4</v>
      </c>
      <c r="L2335" s="1">
        <v>2.90842108163482E-3</v>
      </c>
      <c r="M2335" s="1">
        <v>0.21605108594887601</v>
      </c>
      <c r="N2335" s="1">
        <v>8.0367484095672306E-5</v>
      </c>
      <c r="O2335" s="1">
        <v>7.3938085368018504E-5</v>
      </c>
      <c r="P2335" s="1">
        <v>1.99348341539588E-6</v>
      </c>
      <c r="Q2335" s="1">
        <v>1.76337991961017E-6</v>
      </c>
      <c r="R2335" s="1">
        <v>7009.5395458687099</v>
      </c>
      <c r="S2335" s="1">
        <v>512.23700372477197</v>
      </c>
      <c r="T2335" s="1">
        <v>0.46321134309849799</v>
      </c>
      <c r="U2335" s="1">
        <v>361639.32462968898</v>
      </c>
      <c r="V2335" s="1">
        <f t="shared" si="145"/>
        <v>0.14831075684304895</v>
      </c>
      <c r="W2335" s="1">
        <f t="shared" si="146"/>
        <v>2.6629942893824623</v>
      </c>
      <c r="X2335" s="1">
        <f t="shared" si="147"/>
        <v>1105.8386444043731</v>
      </c>
    </row>
    <row r="2336" spans="1:24" hidden="1" x14ac:dyDescent="0.3">
      <c r="A2336" s="18" t="str">
        <f t="shared" si="144"/>
        <v>ConstMin - Off-Highway Trucks_1999_9999</v>
      </c>
      <c r="B2336" s="1" t="s">
        <v>40</v>
      </c>
      <c r="C2336" s="1">
        <v>2020</v>
      </c>
      <c r="D2336" s="1" t="s">
        <v>90</v>
      </c>
      <c r="E2336" s="1">
        <v>1999</v>
      </c>
      <c r="F2336" s="1">
        <v>9999</v>
      </c>
      <c r="G2336" s="1" t="s">
        <v>5</v>
      </c>
      <c r="H2336" s="1">
        <v>1.76483296564326E-3</v>
      </c>
      <c r="I2336" s="1">
        <v>2.13544788842834E-3</v>
      </c>
      <c r="J2336" s="1">
        <v>2.5413594705262898E-3</v>
      </c>
      <c r="K2336" s="1">
        <v>1.0058652196538301E-2</v>
      </c>
      <c r="L2336" s="1">
        <v>2.79676761134902E-2</v>
      </c>
      <c r="M2336" s="1">
        <v>1.5892282961542701</v>
      </c>
      <c r="N2336" s="1">
        <v>9.7333562272379395E-4</v>
      </c>
      <c r="O2336" s="1">
        <v>8.9546877290589105E-4</v>
      </c>
      <c r="P2336" s="1">
        <v>1.46402587326816E-5</v>
      </c>
      <c r="Q2336" s="1">
        <v>1.2971067712095899E-5</v>
      </c>
      <c r="R2336" s="1">
        <v>51560.761846588699</v>
      </c>
      <c r="S2336" s="1">
        <v>1111.06965181536</v>
      </c>
      <c r="T2336" s="1">
        <v>1.2969917606757899</v>
      </c>
      <c r="U2336" s="1">
        <v>2611013.6817661002</v>
      </c>
      <c r="V2336" s="1">
        <f t="shared" si="145"/>
        <v>0.27081232821806733</v>
      </c>
      <c r="W2336" s="1">
        <f t="shared" si="146"/>
        <v>3.5467929347212785</v>
      </c>
      <c r="X2336" s="1">
        <f t="shared" si="147"/>
        <v>856.65127990978419</v>
      </c>
    </row>
    <row r="2337" spans="1:24" hidden="1" x14ac:dyDescent="0.3">
      <c r="A2337" s="18" t="str">
        <f t="shared" si="144"/>
        <v>ConstMin - Off-Highway Trucks_2000_50</v>
      </c>
      <c r="B2337" s="1" t="s">
        <v>40</v>
      </c>
      <c r="C2337" s="1">
        <v>2020</v>
      </c>
      <c r="D2337" s="1" t="s">
        <v>90</v>
      </c>
      <c r="E2337" s="1">
        <v>2000</v>
      </c>
      <c r="F2337" s="1">
        <v>50</v>
      </c>
      <c r="G2337" s="1" t="s">
        <v>5</v>
      </c>
      <c r="H2337" s="1">
        <v>8.6342314176564601E-6</v>
      </c>
      <c r="I2337" s="1">
        <v>1.0447420015364301E-5</v>
      </c>
      <c r="J2337" s="1">
        <v>1.2433293241425301E-5</v>
      </c>
      <c r="K2337" s="1">
        <v>2.9865605191258001E-5</v>
      </c>
      <c r="L2337" s="1">
        <v>2.1020706891994201E-5</v>
      </c>
      <c r="M2337" s="1">
        <v>1.91810406521456E-3</v>
      </c>
      <c r="N2337" s="1">
        <v>3.02707840800671E-6</v>
      </c>
      <c r="O2337" s="1">
        <v>2.7849121353661798E-6</v>
      </c>
      <c r="P2337" s="1">
        <v>1.74747963588323E-8</v>
      </c>
      <c r="Q2337" s="1">
        <v>1.5655307528157199E-8</v>
      </c>
      <c r="R2337" s="1">
        <v>62.230773981827703</v>
      </c>
      <c r="S2337" s="1">
        <v>94.552523382724701</v>
      </c>
      <c r="T2337" s="1">
        <v>9.2642268619699694E-2</v>
      </c>
      <c r="U2337" s="1">
        <v>2836.57570148174</v>
      </c>
      <c r="V2337" s="1">
        <f t="shared" si="145"/>
        <v>1.2195602965772201</v>
      </c>
      <c r="W2337" s="1">
        <f t="shared" si="146"/>
        <v>2.4538134289386404</v>
      </c>
      <c r="X2337" s="1">
        <f t="shared" si="147"/>
        <v>1020.6196889550134</v>
      </c>
    </row>
    <row r="2338" spans="1:24" hidden="1" x14ac:dyDescent="0.3">
      <c r="A2338" s="18" t="str">
        <f t="shared" si="144"/>
        <v>ConstMin - Off-Highway Trucks_2000_100</v>
      </c>
      <c r="B2338" s="1" t="s">
        <v>40</v>
      </c>
      <c r="C2338" s="1">
        <v>2020</v>
      </c>
      <c r="D2338" s="1" t="s">
        <v>90</v>
      </c>
      <c r="E2338" s="1">
        <v>2000</v>
      </c>
      <c r="F2338" s="1">
        <v>100</v>
      </c>
      <c r="G2338" s="1" t="s">
        <v>5</v>
      </c>
      <c r="H2338" s="1">
        <v>2.1399288378677501E-5</v>
      </c>
      <c r="I2338" s="1">
        <v>2.58931389381998E-5</v>
      </c>
      <c r="J2338" s="1">
        <v>3.0814975265295599E-5</v>
      </c>
      <c r="K2338" s="1">
        <v>8.8754445824499806E-5</v>
      </c>
      <c r="L2338" s="1">
        <v>1.6141201347205899E-4</v>
      </c>
      <c r="M2338" s="1">
        <v>1.01932312160144E-2</v>
      </c>
      <c r="N2338" s="1">
        <v>1.99593258715127E-5</v>
      </c>
      <c r="O2338" s="1">
        <v>1.8362579801791601E-5</v>
      </c>
      <c r="P2338" s="1">
        <v>9.3599498926920605E-8</v>
      </c>
      <c r="Q2338" s="1">
        <v>8.3195782901626897E-8</v>
      </c>
      <c r="R2338" s="1">
        <v>330.70816096589101</v>
      </c>
      <c r="S2338" s="1">
        <v>209.35892062666699</v>
      </c>
      <c r="T2338" s="1">
        <v>0.185284537239399</v>
      </c>
      <c r="U2338" s="1">
        <v>16748.713650133301</v>
      </c>
      <c r="V2338" s="1">
        <f t="shared" si="145"/>
        <v>0.51190791527237167</v>
      </c>
      <c r="W2338" s="1">
        <f t="shared" si="146"/>
        <v>3.1911189876827786</v>
      </c>
      <c r="X2338" s="1">
        <f t="shared" si="147"/>
        <v>1129.9319616518371</v>
      </c>
    </row>
    <row r="2339" spans="1:24" hidden="1" x14ac:dyDescent="0.3">
      <c r="A2339" s="18" t="str">
        <f t="shared" si="144"/>
        <v>ConstMin - Off-Highway Trucks_2000_175</v>
      </c>
      <c r="B2339" s="1" t="s">
        <v>40</v>
      </c>
      <c r="C2339" s="1">
        <v>2020</v>
      </c>
      <c r="D2339" s="1" t="s">
        <v>90</v>
      </c>
      <c r="E2339" s="1">
        <v>2000</v>
      </c>
      <c r="F2339" s="1">
        <v>175</v>
      </c>
      <c r="G2339" s="1" t="s">
        <v>5</v>
      </c>
      <c r="H2339" s="1">
        <v>7.4307718260923901E-5</v>
      </c>
      <c r="I2339" s="1">
        <v>8.9912339095718006E-5</v>
      </c>
      <c r="J2339" s="1">
        <v>1.0700311429573E-4</v>
      </c>
      <c r="K2339" s="1">
        <v>3.46956642919626E-4</v>
      </c>
      <c r="L2339" s="1">
        <v>8.1562904741409197E-4</v>
      </c>
      <c r="M2339" s="1">
        <v>5.15072904919101E-2</v>
      </c>
      <c r="N2339" s="1">
        <v>5.5500576798119203E-5</v>
      </c>
      <c r="O2339" s="1">
        <v>5.1060530654269701E-5</v>
      </c>
      <c r="P2339" s="1">
        <v>4.73981212338219E-7</v>
      </c>
      <c r="Q2339" s="1">
        <v>4.2039558083246201E-7</v>
      </c>
      <c r="R2339" s="1">
        <v>1671.09731486849</v>
      </c>
      <c r="S2339" s="1">
        <v>523.08729329328105</v>
      </c>
      <c r="T2339" s="1">
        <v>0.46321134309849799</v>
      </c>
      <c r="U2339" s="1">
        <v>85786.316100098105</v>
      </c>
      <c r="V2339" s="1">
        <f t="shared" si="145"/>
        <v>0.34704826563027263</v>
      </c>
      <c r="W2339" s="1">
        <f t="shared" si="146"/>
        <v>3.1482068996268908</v>
      </c>
      <c r="X2339" s="1">
        <f t="shared" si="147"/>
        <v>1129.2627028394056</v>
      </c>
    </row>
    <row r="2340" spans="1:24" hidden="1" x14ac:dyDescent="0.3">
      <c r="A2340" s="18" t="str">
        <f t="shared" si="144"/>
        <v>ConstMin - Off-Highway Trucks_2000_300</v>
      </c>
      <c r="B2340" s="1" t="s">
        <v>40</v>
      </c>
      <c r="C2340" s="1">
        <v>2020</v>
      </c>
      <c r="D2340" s="1" t="s">
        <v>90</v>
      </c>
      <c r="E2340" s="1">
        <v>2000</v>
      </c>
      <c r="F2340" s="1">
        <v>300</v>
      </c>
      <c r="G2340" s="1" t="s">
        <v>5</v>
      </c>
      <c r="H2340" s="1">
        <v>9.4115249978036903E-5</v>
      </c>
      <c r="I2340" s="1">
        <v>1.13879452473424E-4</v>
      </c>
      <c r="J2340" s="1">
        <v>1.35525959968373E-4</v>
      </c>
      <c r="K2340" s="1">
        <v>3.1827783603906898E-4</v>
      </c>
      <c r="L2340" s="1">
        <v>1.9897671134323598E-3</v>
      </c>
      <c r="M2340" s="1">
        <v>0.13870754175660199</v>
      </c>
      <c r="N2340" s="1">
        <v>5.1596945727508898E-5</v>
      </c>
      <c r="O2340" s="1">
        <v>4.7469190069308202E-5</v>
      </c>
      <c r="P2340" s="1">
        <v>1.27959655332667E-6</v>
      </c>
      <c r="Q2340" s="1">
        <v>1.1321123092617101E-6</v>
      </c>
      <c r="R2340" s="1">
        <v>4500.2134332396099</v>
      </c>
      <c r="S2340" s="1">
        <v>1168.9378628474101</v>
      </c>
      <c r="T2340" s="1">
        <v>1.20434949205609</v>
      </c>
      <c r="U2340" s="1">
        <v>230550.51387236599</v>
      </c>
      <c r="V2340" s="1">
        <f t="shared" si="145"/>
        <v>0.16355652567459897</v>
      </c>
      <c r="W2340" s="1">
        <f t="shared" si="146"/>
        <v>2.857753430545515</v>
      </c>
      <c r="X2340" s="1">
        <f t="shared" si="147"/>
        <v>970.59688284650292</v>
      </c>
    </row>
    <row r="2341" spans="1:24" hidden="1" x14ac:dyDescent="0.3">
      <c r="A2341" s="18" t="str">
        <f t="shared" si="144"/>
        <v>ConstMin - Off-Highway Trucks_2000_600</v>
      </c>
      <c r="B2341" s="1" t="s">
        <v>40</v>
      </c>
      <c r="C2341" s="1">
        <v>2020</v>
      </c>
      <c r="D2341" s="1" t="s">
        <v>90</v>
      </c>
      <c r="E2341" s="1">
        <v>2000</v>
      </c>
      <c r="F2341" s="1">
        <v>600</v>
      </c>
      <c r="G2341" s="1" t="s">
        <v>5</v>
      </c>
      <c r="H2341" s="1">
        <v>2.6669803538521402E-4</v>
      </c>
      <c r="I2341" s="1">
        <v>3.2270462281610901E-4</v>
      </c>
      <c r="J2341" s="1">
        <v>3.8404517095470798E-4</v>
      </c>
      <c r="K2341" s="1">
        <v>9.2799125673209996E-4</v>
      </c>
      <c r="L2341" s="1">
        <v>5.79432393178361E-3</v>
      </c>
      <c r="M2341" s="1">
        <v>0.43042941261371298</v>
      </c>
      <c r="N2341" s="1">
        <v>1.60112728990066E-4</v>
      </c>
      <c r="O2341" s="1">
        <v>1.47303710670861E-4</v>
      </c>
      <c r="P2341" s="1">
        <v>3.9715324353753296E-6</v>
      </c>
      <c r="Q2341" s="1">
        <v>3.5131070028142499E-6</v>
      </c>
      <c r="R2341" s="1">
        <v>13964.8082589818</v>
      </c>
      <c r="S2341" s="1">
        <v>1925.35804990921</v>
      </c>
      <c r="T2341" s="1">
        <v>1.76020310377429</v>
      </c>
      <c r="U2341" s="1">
        <v>718057.21798193001</v>
      </c>
      <c r="V2341" s="1">
        <f t="shared" si="145"/>
        <v>0.14881089728710578</v>
      </c>
      <c r="W2341" s="1">
        <f t="shared" si="146"/>
        <v>2.6719745627946017</v>
      </c>
      <c r="X2341" s="1">
        <f t="shared" si="147"/>
        <v>1093.8272099286662</v>
      </c>
    </row>
    <row r="2342" spans="1:24" hidden="1" x14ac:dyDescent="0.3">
      <c r="A2342" s="18" t="str">
        <f t="shared" si="144"/>
        <v>ConstMin - Off-Highway Trucks_2000_750</v>
      </c>
      <c r="B2342" s="1" t="s">
        <v>40</v>
      </c>
      <c r="C2342" s="1">
        <v>2020</v>
      </c>
      <c r="D2342" s="1" t="s">
        <v>90</v>
      </c>
      <c r="E2342" s="1">
        <v>2000</v>
      </c>
      <c r="F2342" s="1">
        <v>750</v>
      </c>
      <c r="G2342" s="1" t="s">
        <v>5</v>
      </c>
      <c r="H2342" s="1">
        <v>1.5797319530704899E-4</v>
      </c>
      <c r="I2342" s="1">
        <v>1.91147566321529E-4</v>
      </c>
      <c r="J2342" s="1">
        <v>2.2748140124215099E-4</v>
      </c>
      <c r="K2342" s="1">
        <v>5.4967688018860302E-4</v>
      </c>
      <c r="L2342" s="1">
        <v>3.4321507649122699E-3</v>
      </c>
      <c r="M2342" s="1">
        <v>0.25495617006144</v>
      </c>
      <c r="N2342" s="1">
        <v>9.4839541548774294E-5</v>
      </c>
      <c r="O2342" s="1">
        <v>8.7252378224872399E-5</v>
      </c>
      <c r="P2342" s="1">
        <v>2.35245703319722E-6</v>
      </c>
      <c r="Q2342" s="1">
        <v>2.0809179860981699E-6</v>
      </c>
      <c r="R2342" s="1">
        <v>8271.7721536089502</v>
      </c>
      <c r="S2342" s="1">
        <v>673.75131415886904</v>
      </c>
      <c r="T2342" s="1">
        <v>0.64849588033789796</v>
      </c>
      <c r="U2342" s="1">
        <v>430430.83955978003</v>
      </c>
      <c r="V2342" s="1">
        <f t="shared" si="145"/>
        <v>0.14704626353636346</v>
      </c>
      <c r="W2342" s="1">
        <f t="shared" si="146"/>
        <v>2.6402896755948828</v>
      </c>
      <c r="X2342" s="1">
        <f t="shared" si="147"/>
        <v>1038.9446326286788</v>
      </c>
    </row>
    <row r="2343" spans="1:24" hidden="1" x14ac:dyDescent="0.3">
      <c r="A2343" s="18" t="str">
        <f t="shared" si="144"/>
        <v>ConstMin - Off-Highway Trucks_2000_9999</v>
      </c>
      <c r="B2343" s="1" t="s">
        <v>40</v>
      </c>
      <c r="C2343" s="1">
        <v>2020</v>
      </c>
      <c r="D2343" s="1" t="s">
        <v>90</v>
      </c>
      <c r="E2343" s="1">
        <v>2000</v>
      </c>
      <c r="F2343" s="1">
        <v>9999</v>
      </c>
      <c r="G2343" s="1" t="s">
        <v>5</v>
      </c>
      <c r="H2343" s="1">
        <v>1.65887799564149E-4</v>
      </c>
      <c r="I2343" s="1">
        <v>2.0072423747261999E-4</v>
      </c>
      <c r="J2343" s="1">
        <v>2.38878431372374E-4</v>
      </c>
      <c r="K2343" s="1">
        <v>5.7721620398030104E-4</v>
      </c>
      <c r="L2343" s="1">
        <v>3.6041047157213601E-3</v>
      </c>
      <c r="M2343" s="1">
        <v>0.26772971170576798</v>
      </c>
      <c r="N2343" s="1">
        <v>9.9591090935519005E-5</v>
      </c>
      <c r="O2343" s="1">
        <v>9.1623803660677503E-5</v>
      </c>
      <c r="P2343" s="1">
        <v>2.4703173221747101E-6</v>
      </c>
      <c r="Q2343" s="1">
        <v>2.1851739158426798E-6</v>
      </c>
      <c r="R2343" s="1">
        <v>8686.1956447174507</v>
      </c>
      <c r="S2343" s="1">
        <v>486.40298094260697</v>
      </c>
      <c r="T2343" s="1">
        <v>0.46321134309849799</v>
      </c>
      <c r="U2343" s="1">
        <v>437178.999271215</v>
      </c>
      <c r="V2343" s="1">
        <f t="shared" si="145"/>
        <v>0.15202994060259198</v>
      </c>
      <c r="W2343" s="1">
        <f t="shared" si="146"/>
        <v>2.7297741057872056</v>
      </c>
      <c r="X2343" s="1">
        <f t="shared" si="147"/>
        <v>1050.0670767019137</v>
      </c>
    </row>
    <row r="2344" spans="1:24" hidden="1" x14ac:dyDescent="0.3">
      <c r="A2344" s="18" t="str">
        <f t="shared" si="144"/>
        <v>ConstMin - Off-Highway Trucks_2001_25</v>
      </c>
      <c r="B2344" s="1" t="s">
        <v>40</v>
      </c>
      <c r="C2344" s="1">
        <v>2020</v>
      </c>
      <c r="D2344" s="1" t="s">
        <v>90</v>
      </c>
      <c r="E2344" s="1">
        <v>2001</v>
      </c>
      <c r="F2344" s="1">
        <v>25</v>
      </c>
      <c r="G2344" s="1" t="s">
        <v>5</v>
      </c>
      <c r="H2344" s="1">
        <v>0</v>
      </c>
      <c r="I2344" s="1">
        <v>0</v>
      </c>
      <c r="J2344" s="1">
        <v>0</v>
      </c>
      <c r="K2344" s="1">
        <v>0</v>
      </c>
      <c r="L2344" s="1">
        <v>0</v>
      </c>
      <c r="M2344" s="1">
        <v>0</v>
      </c>
      <c r="N2344" s="1">
        <v>0</v>
      </c>
      <c r="O2344" s="1">
        <v>0</v>
      </c>
      <c r="P2344" s="1">
        <v>0</v>
      </c>
      <c r="Q2344" s="1">
        <v>0</v>
      </c>
      <c r="R2344" s="1">
        <v>0</v>
      </c>
      <c r="S2344" s="1">
        <v>0</v>
      </c>
      <c r="T2344" s="1">
        <v>0</v>
      </c>
      <c r="U2344" s="1">
        <v>0</v>
      </c>
      <c r="V2344" s="1">
        <f t="shared" si="145"/>
        <v>0</v>
      </c>
      <c r="W2344" s="1">
        <f t="shared" si="146"/>
        <v>0</v>
      </c>
      <c r="X2344" s="1" t="e">
        <f t="shared" si="147"/>
        <v>#DIV/0!</v>
      </c>
    </row>
    <row r="2345" spans="1:24" hidden="1" x14ac:dyDescent="0.3">
      <c r="A2345" s="18" t="str">
        <f t="shared" si="144"/>
        <v>ConstMin - Off-Highway Trucks_2001_175</v>
      </c>
      <c r="B2345" s="1" t="s">
        <v>40</v>
      </c>
      <c r="C2345" s="1">
        <v>2020</v>
      </c>
      <c r="D2345" s="1" t="s">
        <v>90</v>
      </c>
      <c r="E2345" s="1">
        <v>2001</v>
      </c>
      <c r="F2345" s="1">
        <v>175</v>
      </c>
      <c r="G2345" s="1" t="s">
        <v>5</v>
      </c>
      <c r="H2345" s="1">
        <v>3.6024817354961998E-5</v>
      </c>
      <c r="I2345" s="1">
        <v>4.35900289995041E-5</v>
      </c>
      <c r="J2345" s="1">
        <v>5.1875736991145297E-5</v>
      </c>
      <c r="K2345" s="1">
        <v>1.6820661411485099E-4</v>
      </c>
      <c r="L2345" s="1">
        <v>3.9542174285744198E-4</v>
      </c>
      <c r="M2345" s="1">
        <v>2.4971036331710401E-2</v>
      </c>
      <c r="N2345" s="1">
        <v>2.6907004938929801E-5</v>
      </c>
      <c r="O2345" s="1">
        <v>2.4754444543815401E-5</v>
      </c>
      <c r="P2345" s="1">
        <v>2.29788869901918E-7</v>
      </c>
      <c r="Q2345" s="1">
        <v>2.0381024166485201E-7</v>
      </c>
      <c r="R2345" s="1">
        <v>810.15777310124895</v>
      </c>
      <c r="S2345" s="1">
        <v>241.289772785423</v>
      </c>
      <c r="T2345" s="1">
        <v>0.27792680585909901</v>
      </c>
      <c r="U2345" s="1">
        <v>41019.261373521898</v>
      </c>
      <c r="V2345" s="1">
        <f t="shared" si="145"/>
        <v>0.35187460347012101</v>
      </c>
      <c r="W2345" s="1">
        <f t="shared" si="146"/>
        <v>3.1919884470140971</v>
      </c>
      <c r="X2345" s="1">
        <f t="shared" si="147"/>
        <v>868.17740390162317</v>
      </c>
    </row>
    <row r="2346" spans="1:24" hidden="1" x14ac:dyDescent="0.3">
      <c r="A2346" s="18" t="str">
        <f t="shared" si="144"/>
        <v>ConstMin - Off-Highway Trucks_2001_300</v>
      </c>
      <c r="B2346" s="1" t="s">
        <v>40</v>
      </c>
      <c r="C2346" s="1">
        <v>2020</v>
      </c>
      <c r="D2346" s="1" t="s">
        <v>90</v>
      </c>
      <c r="E2346" s="1">
        <v>2001</v>
      </c>
      <c r="F2346" s="1">
        <v>300</v>
      </c>
      <c r="G2346" s="1" t="s">
        <v>5</v>
      </c>
      <c r="H2346" s="1">
        <v>7.4248119568935398E-5</v>
      </c>
      <c r="I2346" s="1">
        <v>8.9840224678411801E-5</v>
      </c>
      <c r="J2346" s="1">
        <v>1.06917292179266E-4</v>
      </c>
      <c r="K2346" s="1">
        <v>2.5109141007313398E-4</v>
      </c>
      <c r="L2346" s="1">
        <v>1.56973993680023E-3</v>
      </c>
      <c r="M2346" s="1">
        <v>0.109427262296606</v>
      </c>
      <c r="N2346" s="1">
        <v>4.0705158799046501E-5</v>
      </c>
      <c r="O2346" s="1">
        <v>3.7448746095122801E-5</v>
      </c>
      <c r="P2346" s="1">
        <v>1.0094818630728601E-6</v>
      </c>
      <c r="Q2346" s="1">
        <v>8.9313060447847697E-7</v>
      </c>
      <c r="R2346" s="1">
        <v>3550.2470126241901</v>
      </c>
      <c r="S2346" s="1">
        <v>847.25261116389095</v>
      </c>
      <c r="T2346" s="1">
        <v>0.83378041757729704</v>
      </c>
      <c r="U2346" s="1">
        <v>179805.831924781</v>
      </c>
      <c r="V2346" s="1">
        <f t="shared" si="145"/>
        <v>0.16544576556721682</v>
      </c>
      <c r="W2346" s="1">
        <f t="shared" si="146"/>
        <v>2.8907633135934816</v>
      </c>
      <c r="X2346" s="1">
        <f t="shared" si="147"/>
        <v>1016.1579635388174</v>
      </c>
    </row>
    <row r="2347" spans="1:24" hidden="1" x14ac:dyDescent="0.3">
      <c r="A2347" s="18" t="str">
        <f t="shared" si="144"/>
        <v>ConstMin - Off-Highway Trucks_2001_600</v>
      </c>
      <c r="B2347" s="1" t="s">
        <v>40</v>
      </c>
      <c r="C2347" s="1">
        <v>2020</v>
      </c>
      <c r="D2347" s="1" t="s">
        <v>90</v>
      </c>
      <c r="E2347" s="1">
        <v>2001</v>
      </c>
      <c r="F2347" s="1">
        <v>600</v>
      </c>
      <c r="G2347" s="1" t="s">
        <v>5</v>
      </c>
      <c r="H2347" s="1">
        <v>1.37682381699699E-4</v>
      </c>
      <c r="I2347" s="1">
        <v>1.66595681856635E-4</v>
      </c>
      <c r="J2347" s="1">
        <v>1.9826262964756601E-4</v>
      </c>
      <c r="K2347" s="1">
        <v>5.13422508277441E-4</v>
      </c>
      <c r="L2347" s="1">
        <v>2.4929668264918898E-3</v>
      </c>
      <c r="M2347" s="1">
        <v>0.238140334897914</v>
      </c>
      <c r="N2347" s="1">
        <v>7.1482267983082696E-5</v>
      </c>
      <c r="O2347" s="1">
        <v>6.5763686544436102E-5</v>
      </c>
      <c r="P2347" s="1">
        <v>2.1975950222772998E-6</v>
      </c>
      <c r="Q2347" s="1">
        <v>1.9436694000584199E-6</v>
      </c>
      <c r="R2347" s="1">
        <v>7726.2009010606598</v>
      </c>
      <c r="S2347" s="1">
        <v>1156.4341958208399</v>
      </c>
      <c r="T2347" s="1">
        <v>0.92642268619699697</v>
      </c>
      <c r="U2347" s="1">
        <v>387868.02927831101</v>
      </c>
      <c r="V2347" s="1">
        <f t="shared" si="145"/>
        <v>0.14222251605314284</v>
      </c>
      <c r="W2347" s="1">
        <f t="shared" si="146"/>
        <v>2.1282425243519265</v>
      </c>
      <c r="X2347" s="1">
        <f t="shared" si="147"/>
        <v>1248.2792283164499</v>
      </c>
    </row>
    <row r="2348" spans="1:24" hidden="1" x14ac:dyDescent="0.3">
      <c r="A2348" s="18" t="str">
        <f t="shared" si="144"/>
        <v>ConstMin - Off-Highway Trucks_2001_750</v>
      </c>
      <c r="B2348" s="1" t="s">
        <v>40</v>
      </c>
      <c r="C2348" s="1">
        <v>2020</v>
      </c>
      <c r="D2348" s="1" t="s">
        <v>90</v>
      </c>
      <c r="E2348" s="1">
        <v>2001</v>
      </c>
      <c r="F2348" s="1">
        <v>750</v>
      </c>
      <c r="G2348" s="1" t="s">
        <v>5</v>
      </c>
      <c r="H2348" s="1">
        <v>1.6743724933609701E-4</v>
      </c>
      <c r="I2348" s="1">
        <v>2.02599071696677E-4</v>
      </c>
      <c r="J2348" s="1">
        <v>2.4110963904397899E-4</v>
      </c>
      <c r="K2348" s="1">
        <v>5.8260760417954305E-4</v>
      </c>
      <c r="L2348" s="1">
        <v>3.63776830788741E-3</v>
      </c>
      <c r="M2348" s="1">
        <v>0.27023040037507401</v>
      </c>
      <c r="N2348" s="1">
        <v>1.00521306379593E-4</v>
      </c>
      <c r="O2348" s="1">
        <v>9.2479601869226001E-5</v>
      </c>
      <c r="P2348" s="1">
        <v>2.4933909455607602E-6</v>
      </c>
      <c r="Q2348" s="1">
        <v>2.20558420059217E-6</v>
      </c>
      <c r="R2348" s="1">
        <v>8767.3277345767692</v>
      </c>
      <c r="S2348" s="1">
        <v>651.84406283959299</v>
      </c>
      <c r="T2348" s="1">
        <v>0.55585361171819803</v>
      </c>
      <c r="U2348" s="1">
        <v>444557.65085660201</v>
      </c>
      <c r="V2348" s="1">
        <f t="shared" si="145"/>
        <v>0.15090303097234742</v>
      </c>
      <c r="W2348" s="1">
        <f t="shared" si="146"/>
        <v>2.7095398761610485</v>
      </c>
      <c r="X2348" s="1">
        <f t="shared" si="147"/>
        <v>1172.6901635570543</v>
      </c>
    </row>
    <row r="2349" spans="1:24" hidden="1" x14ac:dyDescent="0.3">
      <c r="A2349" s="18" t="str">
        <f t="shared" si="144"/>
        <v>ConstMin - Off-Highway Trucks_2001_9999</v>
      </c>
      <c r="B2349" s="1" t="s">
        <v>40</v>
      </c>
      <c r="C2349" s="1">
        <v>2020</v>
      </c>
      <c r="D2349" s="1" t="s">
        <v>90</v>
      </c>
      <c r="E2349" s="1">
        <v>2001</v>
      </c>
      <c r="F2349" s="1">
        <v>9999</v>
      </c>
      <c r="G2349" s="1" t="s">
        <v>5</v>
      </c>
      <c r="H2349" s="1">
        <v>3.6841487999183202E-4</v>
      </c>
      <c r="I2349" s="1">
        <v>4.4578200479011599E-4</v>
      </c>
      <c r="J2349" s="1">
        <v>5.3051742718823801E-4</v>
      </c>
      <c r="K2349" s="1">
        <v>1.2819209072485701E-3</v>
      </c>
      <c r="L2349" s="1">
        <v>8.0042402745056397E-3</v>
      </c>
      <c r="M2349" s="1">
        <v>0.59459230797853702</v>
      </c>
      <c r="N2349" s="1">
        <v>2.21178651544392E-4</v>
      </c>
      <c r="O2349" s="1">
        <v>2.0348435942083999E-4</v>
      </c>
      <c r="P2349" s="1">
        <v>5.4862483086877302E-6</v>
      </c>
      <c r="Q2349" s="1">
        <v>4.8529824862445699E-6</v>
      </c>
      <c r="R2349" s="1">
        <v>19290.892605978901</v>
      </c>
      <c r="S2349" s="1">
        <v>1041.6277985769</v>
      </c>
      <c r="T2349" s="1">
        <v>1.1117072234363901</v>
      </c>
      <c r="U2349" s="1">
        <v>977046.87506513402</v>
      </c>
      <c r="V2349" s="1">
        <f t="shared" si="145"/>
        <v>0.15107608906800182</v>
      </c>
      <c r="W2349" s="1">
        <f t="shared" si="146"/>
        <v>2.712647221375037</v>
      </c>
      <c r="X2349" s="1">
        <f t="shared" si="147"/>
        <v>936.96233740132755</v>
      </c>
    </row>
    <row r="2350" spans="1:24" hidden="1" x14ac:dyDescent="0.3">
      <c r="A2350" s="18" t="str">
        <f t="shared" si="144"/>
        <v>ConstMin - Off-Highway Trucks_2002_50</v>
      </c>
      <c r="B2350" s="1" t="s">
        <v>40</v>
      </c>
      <c r="C2350" s="1">
        <v>2020</v>
      </c>
      <c r="D2350" s="1" t="s">
        <v>90</v>
      </c>
      <c r="E2350" s="1">
        <v>2002</v>
      </c>
      <c r="F2350" s="1">
        <v>50</v>
      </c>
      <c r="G2350" s="1" t="s">
        <v>5</v>
      </c>
      <c r="H2350" s="1">
        <v>1.16067965168138E-5</v>
      </c>
      <c r="I2350" s="1">
        <v>1.40442237853447E-5</v>
      </c>
      <c r="J2350" s="1">
        <v>1.6713786984211801E-5</v>
      </c>
      <c r="K2350" s="1">
        <v>4.0147638572388002E-5</v>
      </c>
      <c r="L2350" s="1">
        <v>2.82576474654167E-5</v>
      </c>
      <c r="M2350" s="1">
        <v>2.5784626918259499E-3</v>
      </c>
      <c r="N2350" s="1">
        <v>4.0692311130700501E-6</v>
      </c>
      <c r="O2350" s="1">
        <v>3.74369262402444E-6</v>
      </c>
      <c r="P2350" s="1">
        <v>2.3490962391273999E-8</v>
      </c>
      <c r="Q2350" s="1">
        <v>2.1045065866069201E-8</v>
      </c>
      <c r="R2350" s="1">
        <v>83.6553823671956</v>
      </c>
      <c r="S2350" s="1">
        <v>108.91624004960801</v>
      </c>
      <c r="T2350" s="1">
        <v>9.2642268619699694E-2</v>
      </c>
      <c r="U2350" s="1">
        <v>3812.0684017363001</v>
      </c>
      <c r="V2350" s="1">
        <f t="shared" si="145"/>
        <v>1.2199040044909579</v>
      </c>
      <c r="W2350" s="1">
        <f t="shared" si="146"/>
        <v>2.4545049856388004</v>
      </c>
      <c r="X2350" s="1">
        <f t="shared" si="147"/>
        <v>1175.6646471678455</v>
      </c>
    </row>
    <row r="2351" spans="1:24" hidden="1" x14ac:dyDescent="0.3">
      <c r="A2351" s="18" t="str">
        <f t="shared" si="144"/>
        <v>ConstMin - Off-Highway Trucks_2002_175</v>
      </c>
      <c r="B2351" s="1" t="s">
        <v>40</v>
      </c>
      <c r="C2351" s="1">
        <v>2020</v>
      </c>
      <c r="D2351" s="1" t="s">
        <v>90</v>
      </c>
      <c r="E2351" s="1">
        <v>2002</v>
      </c>
      <c r="F2351" s="1">
        <v>175</v>
      </c>
      <c r="G2351" s="1" t="s">
        <v>5</v>
      </c>
      <c r="H2351" s="1">
        <v>1.12809864530372E-4</v>
      </c>
      <c r="I2351" s="1">
        <v>1.3649993608175001E-4</v>
      </c>
      <c r="J2351" s="1">
        <v>1.62446204923736E-4</v>
      </c>
      <c r="K2351" s="1">
        <v>5.2673036935731599E-4</v>
      </c>
      <c r="L2351" s="1">
        <v>1.23824287031305E-3</v>
      </c>
      <c r="M2351" s="1">
        <v>7.8195517218222793E-2</v>
      </c>
      <c r="N2351" s="1">
        <v>8.4257903438354295E-5</v>
      </c>
      <c r="O2351" s="1">
        <v>7.75172711632859E-5</v>
      </c>
      <c r="P2351" s="1">
        <v>7.19572039152954E-7</v>
      </c>
      <c r="Q2351" s="1">
        <v>6.3822129965490402E-7</v>
      </c>
      <c r="R2351" s="1">
        <v>2536.9674391754102</v>
      </c>
      <c r="S2351" s="1">
        <v>858.41290900578599</v>
      </c>
      <c r="T2351" s="1">
        <v>0.83378041757729704</v>
      </c>
      <c r="U2351" s="1">
        <v>127903.52344186199</v>
      </c>
      <c r="V2351" s="1">
        <f t="shared" si="145"/>
        <v>0.35337721219563106</v>
      </c>
      <c r="W2351" s="1">
        <f t="shared" si="146"/>
        <v>3.2056191826367044</v>
      </c>
      <c r="X2351" s="1">
        <f t="shared" si="147"/>
        <v>1029.5431397874074</v>
      </c>
    </row>
    <row r="2352" spans="1:24" hidden="1" x14ac:dyDescent="0.3">
      <c r="A2352" s="18" t="str">
        <f t="shared" si="144"/>
        <v>ConstMin - Off-Highway Trucks_2002_300</v>
      </c>
      <c r="B2352" s="1" t="s">
        <v>40</v>
      </c>
      <c r="C2352" s="1">
        <v>2020</v>
      </c>
      <c r="D2352" s="1" t="s">
        <v>90</v>
      </c>
      <c r="E2352" s="1">
        <v>2002</v>
      </c>
      <c r="F2352" s="1">
        <v>300</v>
      </c>
      <c r="G2352" s="1" t="s">
        <v>5</v>
      </c>
      <c r="H2352" s="1">
        <v>1.09175794017727E-4</v>
      </c>
      <c r="I2352" s="1">
        <v>1.3210271076145001E-4</v>
      </c>
      <c r="J2352" s="1">
        <v>1.5721314338552699E-4</v>
      </c>
      <c r="K2352" s="1">
        <v>3.6920940523367302E-4</v>
      </c>
      <c r="L2352" s="1">
        <v>2.3081743348716999E-3</v>
      </c>
      <c r="M2352" s="1">
        <v>0.16090384938740601</v>
      </c>
      <c r="N2352" s="1">
        <v>5.9853610546696199E-5</v>
      </c>
      <c r="O2352" s="1">
        <v>5.5065321702960497E-5</v>
      </c>
      <c r="P2352" s="1">
        <v>1.48436060855587E-6</v>
      </c>
      <c r="Q2352" s="1">
        <v>1.3132755882785601E-6</v>
      </c>
      <c r="R2352" s="1">
        <v>5220.3481894574297</v>
      </c>
      <c r="S2352" s="1">
        <v>1201.90207591745</v>
      </c>
      <c r="T2352" s="1">
        <v>1.0190649548166899</v>
      </c>
      <c r="U2352" s="1">
        <v>268679.74588009302</v>
      </c>
      <c r="V2352" s="1">
        <f t="shared" si="145"/>
        <v>0.16280412379744508</v>
      </c>
      <c r="W2352" s="1">
        <f t="shared" si="146"/>
        <v>2.8446070333796456</v>
      </c>
      <c r="X2352" s="1">
        <f t="shared" si="147"/>
        <v>1179.4165526314748</v>
      </c>
    </row>
    <row r="2353" spans="1:24" hidden="1" x14ac:dyDescent="0.3">
      <c r="A2353" s="18" t="str">
        <f t="shared" si="144"/>
        <v>ConstMin - Off-Highway Trucks_2002_600</v>
      </c>
      <c r="B2353" s="1" t="s">
        <v>40</v>
      </c>
      <c r="C2353" s="1">
        <v>2020</v>
      </c>
      <c r="D2353" s="1" t="s">
        <v>90</v>
      </c>
      <c r="E2353" s="1">
        <v>2002</v>
      </c>
      <c r="F2353" s="1">
        <v>600</v>
      </c>
      <c r="G2353" s="1" t="s">
        <v>5</v>
      </c>
      <c r="H2353" s="1">
        <v>2.8066945984215702E-4</v>
      </c>
      <c r="I2353" s="1">
        <v>3.3961004640901098E-4</v>
      </c>
      <c r="J2353" s="1">
        <v>4.0416402217270702E-4</v>
      </c>
      <c r="K2353" s="1">
        <v>1.0919527596111899E-3</v>
      </c>
      <c r="L2353" s="1">
        <v>4.7906676343652203E-3</v>
      </c>
      <c r="M2353" s="1">
        <v>0.50647954009447704</v>
      </c>
      <c r="N2353" s="1">
        <v>1.3993570291124201E-4</v>
      </c>
      <c r="O2353" s="1">
        <v>1.2874084667834201E-4</v>
      </c>
      <c r="P2353" s="1">
        <v>4.6742344356746403E-6</v>
      </c>
      <c r="Q2353" s="1">
        <v>4.13381791983832E-6</v>
      </c>
      <c r="R2353" s="1">
        <v>16432.1708908498</v>
      </c>
      <c r="S2353" s="1">
        <v>2196.6152891219399</v>
      </c>
      <c r="T2353" s="1">
        <v>2.3160567154924898</v>
      </c>
      <c r="U2353" s="1">
        <v>813362.70925607404</v>
      </c>
      <c r="V2353" s="1">
        <f t="shared" si="145"/>
        <v>0.13825628169771631</v>
      </c>
      <c r="W2353" s="1">
        <f t="shared" si="146"/>
        <v>1.9502953489757422</v>
      </c>
      <c r="X2353" s="1">
        <f t="shared" si="147"/>
        <v>948.42897172094865</v>
      </c>
    </row>
    <row r="2354" spans="1:24" hidden="1" x14ac:dyDescent="0.3">
      <c r="A2354" s="18" t="str">
        <f t="shared" si="144"/>
        <v>ConstMin - Off-Highway Trucks_2002_750</v>
      </c>
      <c r="B2354" s="1" t="s">
        <v>40</v>
      </c>
      <c r="C2354" s="1">
        <v>2020</v>
      </c>
      <c r="D2354" s="1" t="s">
        <v>90</v>
      </c>
      <c r="E2354" s="1">
        <v>2002</v>
      </c>
      <c r="F2354" s="1">
        <v>750</v>
      </c>
      <c r="G2354" s="1" t="s">
        <v>5</v>
      </c>
      <c r="H2354" s="1">
        <v>2.4307044415252199E-4</v>
      </c>
      <c r="I2354" s="1">
        <v>2.9411523742455198E-4</v>
      </c>
      <c r="J2354" s="1">
        <v>3.50021439579633E-4</v>
      </c>
      <c r="K2354" s="1">
        <v>9.0641834913270396E-4</v>
      </c>
      <c r="L2354" s="1">
        <v>4.4011916869260096E-3</v>
      </c>
      <c r="M2354" s="1">
        <v>0.42042326882839698</v>
      </c>
      <c r="N2354" s="1">
        <v>1.2619789411818001E-4</v>
      </c>
      <c r="O2354" s="1">
        <v>1.16102062588726E-4</v>
      </c>
      <c r="P2354" s="1">
        <v>3.8797295016104698E-6</v>
      </c>
      <c r="Q2354" s="1">
        <v>3.4314382023716901E-6</v>
      </c>
      <c r="R2354" s="1">
        <v>13640.1699436649</v>
      </c>
      <c r="S2354" s="1">
        <v>1038.5277158430399</v>
      </c>
      <c r="T2354" s="1">
        <v>1.20434949205609</v>
      </c>
      <c r="U2354" s="1">
        <v>692138.77923570096</v>
      </c>
      <c r="V2354" s="1">
        <f t="shared" si="145"/>
        <v>0.14070610557755145</v>
      </c>
      <c r="W2354" s="1">
        <f t="shared" si="146"/>
        <v>2.1055506936342003</v>
      </c>
      <c r="X2354" s="1">
        <f t="shared" si="147"/>
        <v>862.31423909188038</v>
      </c>
    </row>
    <row r="2355" spans="1:24" hidden="1" x14ac:dyDescent="0.3">
      <c r="A2355" s="18" t="str">
        <f t="shared" si="144"/>
        <v>ConstMin - Off-Highway Trucks_2002_9999</v>
      </c>
      <c r="B2355" s="1" t="s">
        <v>40</v>
      </c>
      <c r="C2355" s="1">
        <v>2020</v>
      </c>
      <c r="D2355" s="1" t="s">
        <v>90</v>
      </c>
      <c r="E2355" s="1">
        <v>2002</v>
      </c>
      <c r="F2355" s="1">
        <v>9999</v>
      </c>
      <c r="G2355" s="1" t="s">
        <v>5</v>
      </c>
      <c r="H2355" s="1">
        <v>1.91199401707727E-4</v>
      </c>
      <c r="I2355" s="1">
        <v>2.3135127606634901E-4</v>
      </c>
      <c r="J2355" s="1">
        <v>2.7532713845912699E-4</v>
      </c>
      <c r="K2355" s="1">
        <v>6.6528938925590703E-4</v>
      </c>
      <c r="L2355" s="1">
        <v>4.1540286093881499E-3</v>
      </c>
      <c r="M2355" s="1">
        <v>0.30858062396403002</v>
      </c>
      <c r="N2355" s="1">
        <v>1.14786964757632E-4</v>
      </c>
      <c r="O2355" s="1">
        <v>1.05604007577021E-4</v>
      </c>
      <c r="P2355" s="1">
        <v>2.8472449165581502E-6</v>
      </c>
      <c r="Q2355" s="1">
        <v>2.51859357007679E-6</v>
      </c>
      <c r="R2355" s="1">
        <v>10011.558503698199</v>
      </c>
      <c r="S2355" s="1">
        <v>529.80413921664399</v>
      </c>
      <c r="T2355" s="1">
        <v>0.46321134309849799</v>
      </c>
      <c r="U2355" s="1">
        <v>507079.37024642702</v>
      </c>
      <c r="V2355" s="1">
        <f t="shared" si="145"/>
        <v>0.15107220138061853</v>
      </c>
      <c r="W2355" s="1">
        <f t="shared" si="146"/>
        <v>2.7125774159912588</v>
      </c>
      <c r="X2355" s="1">
        <f t="shared" si="147"/>
        <v>1143.7633104420449</v>
      </c>
    </row>
    <row r="2356" spans="1:24" hidden="1" x14ac:dyDescent="0.3">
      <c r="A2356" s="18" t="str">
        <f t="shared" si="144"/>
        <v>ConstMin - Off-Highway Trucks_2003_175</v>
      </c>
      <c r="B2356" s="1" t="s">
        <v>40</v>
      </c>
      <c r="C2356" s="1">
        <v>2020</v>
      </c>
      <c r="D2356" s="1" t="s">
        <v>90</v>
      </c>
      <c r="E2356" s="1">
        <v>2003</v>
      </c>
      <c r="F2356" s="1">
        <v>175</v>
      </c>
      <c r="G2356" s="1" t="s">
        <v>5</v>
      </c>
      <c r="H2356" s="1">
        <v>2.4905559029045599E-5</v>
      </c>
      <c r="I2356" s="1">
        <v>3.0135726425145201E-5</v>
      </c>
      <c r="J2356" s="1">
        <v>3.5864005001825703E-5</v>
      </c>
      <c r="K2356" s="1">
        <v>1.85068383880092E-4</v>
      </c>
      <c r="L2356" s="1">
        <v>3.16518885454994E-4</v>
      </c>
      <c r="M2356" s="1">
        <v>2.7474242686825998E-2</v>
      </c>
      <c r="N2356" s="1">
        <v>1.8481862897607E-5</v>
      </c>
      <c r="O2356" s="1">
        <v>1.7003313865798501E-5</v>
      </c>
      <c r="P2356" s="1">
        <v>2.5326583178476698E-7</v>
      </c>
      <c r="Q2356" s="1">
        <v>2.24241075427455E-7</v>
      </c>
      <c r="R2356" s="1">
        <v>891.37154650391903</v>
      </c>
      <c r="S2356" s="1">
        <v>265.67709029178701</v>
      </c>
      <c r="T2356" s="1">
        <v>0.27792680585909901</v>
      </c>
      <c r="U2356" s="1">
        <v>44102.396988436602</v>
      </c>
      <c r="V2356" s="1">
        <f t="shared" si="145"/>
        <v>0.22626015019862072</v>
      </c>
      <c r="W2356" s="1">
        <f t="shared" si="146"/>
        <v>2.3764355155544226</v>
      </c>
      <c r="X2356" s="1">
        <f t="shared" si="147"/>
        <v>955.92467042015994</v>
      </c>
    </row>
    <row r="2357" spans="1:24" hidden="1" x14ac:dyDescent="0.3">
      <c r="A2357" s="18" t="str">
        <f t="shared" si="144"/>
        <v>ConstMin - Off-Highway Trucks_2003_300</v>
      </c>
      <c r="B2357" s="1" t="s">
        <v>40</v>
      </c>
      <c r="C2357" s="1">
        <v>2020</v>
      </c>
      <c r="D2357" s="1" t="s">
        <v>90</v>
      </c>
      <c r="E2357" s="1">
        <v>2003</v>
      </c>
      <c r="F2357" s="1">
        <v>300</v>
      </c>
      <c r="G2357" s="1" t="s">
        <v>5</v>
      </c>
      <c r="H2357" s="1">
        <v>8.9946133575966093E-5</v>
      </c>
      <c r="I2357" s="1">
        <v>1.08834821626919E-4</v>
      </c>
      <c r="J2357" s="1">
        <v>1.2952243234939099E-4</v>
      </c>
      <c r="K2357" s="1">
        <v>3.4337421683000699E-4</v>
      </c>
      <c r="L2357" s="1">
        <v>1.63511650584252E-3</v>
      </c>
      <c r="M2357" s="1">
        <v>0.14964470700134599</v>
      </c>
      <c r="N2357" s="1">
        <v>4.49186529140714E-5</v>
      </c>
      <c r="O2357" s="1">
        <v>4.1325160680945601E-5</v>
      </c>
      <c r="P2357" s="1">
        <v>1.38084114342139E-6</v>
      </c>
      <c r="Q2357" s="1">
        <v>1.22137998169823E-6</v>
      </c>
      <c r="R2357" s="1">
        <v>4855.0577144707204</v>
      </c>
      <c r="S2357" s="1">
        <v>1209.03226620533</v>
      </c>
      <c r="T2357" s="1">
        <v>0.92642268619699697</v>
      </c>
      <c r="U2357" s="1">
        <v>250511.48555774501</v>
      </c>
      <c r="V2357" s="1">
        <f t="shared" si="145"/>
        <v>0.1438562808262876</v>
      </c>
      <c r="W2357" s="1">
        <f t="shared" si="146"/>
        <v>2.1612731636066771</v>
      </c>
      <c r="X2357" s="1">
        <f t="shared" si="147"/>
        <v>1305.0546842375556</v>
      </c>
    </row>
    <row r="2358" spans="1:24" hidden="1" x14ac:dyDescent="0.3">
      <c r="A2358" s="18" t="str">
        <f t="shared" si="144"/>
        <v>ConstMin - Off-Highway Trucks_2003_600</v>
      </c>
      <c r="B2358" s="1" t="s">
        <v>40</v>
      </c>
      <c r="C2358" s="1">
        <v>2020</v>
      </c>
      <c r="D2358" s="1" t="s">
        <v>90</v>
      </c>
      <c r="E2358" s="1">
        <v>2003</v>
      </c>
      <c r="F2358" s="1">
        <v>600</v>
      </c>
      <c r="G2358" s="1" t="s">
        <v>5</v>
      </c>
      <c r="H2358" s="1">
        <v>3.9045370919424301E-4</v>
      </c>
      <c r="I2358" s="1">
        <v>4.7244898812503399E-4</v>
      </c>
      <c r="J2358" s="1">
        <v>5.6225334123970996E-4</v>
      </c>
      <c r="K2358" s="1">
        <v>1.5311277231685599E-3</v>
      </c>
      <c r="L2358" s="1">
        <v>6.3588950207088598E-3</v>
      </c>
      <c r="M2358" s="1">
        <v>0.71018169809144405</v>
      </c>
      <c r="N2358" s="1">
        <v>1.93117922525856E-4</v>
      </c>
      <c r="O2358" s="1">
        <v>1.7766848872378699E-4</v>
      </c>
      <c r="P2358" s="1">
        <v>6.5542683780309399E-6</v>
      </c>
      <c r="Q2358" s="1">
        <v>5.7964075495803703E-6</v>
      </c>
      <c r="R2358" s="1">
        <v>23041.063069232099</v>
      </c>
      <c r="S2358" s="1">
        <v>3081.68890963892</v>
      </c>
      <c r="T2358" s="1">
        <v>2.8719103272106898</v>
      </c>
      <c r="U2358" s="1">
        <v>1178298.6659983899</v>
      </c>
      <c r="V2358" s="1">
        <f t="shared" si="145"/>
        <v>0.13276638730104534</v>
      </c>
      <c r="W2358" s="1">
        <f t="shared" si="146"/>
        <v>1.7869601593954316</v>
      </c>
      <c r="X2358" s="1">
        <f t="shared" si="147"/>
        <v>1073.0449625953243</v>
      </c>
    </row>
    <row r="2359" spans="1:24" hidden="1" x14ac:dyDescent="0.3">
      <c r="A2359" s="18" t="str">
        <f t="shared" si="144"/>
        <v>ConstMin - Off-Highway Trucks_2003_750</v>
      </c>
      <c r="B2359" s="1" t="s">
        <v>40</v>
      </c>
      <c r="C2359" s="1">
        <v>2020</v>
      </c>
      <c r="D2359" s="1" t="s">
        <v>90</v>
      </c>
      <c r="E2359" s="1">
        <v>2003</v>
      </c>
      <c r="F2359" s="1">
        <v>750</v>
      </c>
      <c r="G2359" s="1" t="s">
        <v>5</v>
      </c>
      <c r="H2359" s="1">
        <v>2.4869465250914198E-4</v>
      </c>
      <c r="I2359" s="1">
        <v>3.0092052953606201E-4</v>
      </c>
      <c r="J2359" s="1">
        <v>3.58120299613164E-4</v>
      </c>
      <c r="K2359" s="1">
        <v>9.6755383453770002E-4</v>
      </c>
      <c r="L2359" s="1">
        <v>4.2448986907420404E-3</v>
      </c>
      <c r="M2359" s="1">
        <v>0.44877969016515801</v>
      </c>
      <c r="N2359" s="1">
        <v>1.1630531419422599E-4</v>
      </c>
      <c r="O2359" s="1">
        <v>1.07000889058688E-4</v>
      </c>
      <c r="P2359" s="1">
        <v>4.1417299530205704E-6</v>
      </c>
      <c r="Q2359" s="1">
        <v>3.6628795013479999E-6</v>
      </c>
      <c r="R2359" s="1">
        <v>14560.162804919801</v>
      </c>
      <c r="S2359" s="1">
        <v>1094.3292050525099</v>
      </c>
      <c r="T2359" s="1">
        <v>1.1117072234363901</v>
      </c>
      <c r="U2359" s="1">
        <v>732106.23818013503</v>
      </c>
      <c r="V2359" s="1">
        <f t="shared" si="145"/>
        <v>0.13610256518869171</v>
      </c>
      <c r="W2359" s="1">
        <f t="shared" si="146"/>
        <v>1.919914210129936</v>
      </c>
      <c r="X2359" s="1">
        <f t="shared" si="147"/>
        <v>984.36816994841229</v>
      </c>
    </row>
    <row r="2360" spans="1:24" hidden="1" x14ac:dyDescent="0.3">
      <c r="A2360" s="18" t="str">
        <f t="shared" si="144"/>
        <v>ConstMin - Off-Highway Trucks_2003_9999</v>
      </c>
      <c r="B2360" s="1" t="s">
        <v>40</v>
      </c>
      <c r="C2360" s="1">
        <v>2020</v>
      </c>
      <c r="D2360" s="1" t="s">
        <v>90</v>
      </c>
      <c r="E2360" s="1">
        <v>2003</v>
      </c>
      <c r="F2360" s="1">
        <v>9999</v>
      </c>
      <c r="G2360" s="1" t="s">
        <v>5</v>
      </c>
      <c r="H2360" s="1">
        <v>1.4741843163442399E-4</v>
      </c>
      <c r="I2360" s="1">
        <v>1.78376302277653E-4</v>
      </c>
      <c r="J2360" s="1">
        <v>2.1228254155357E-4</v>
      </c>
      <c r="K2360" s="1">
        <v>5.1295096883750304E-4</v>
      </c>
      <c r="L2360" s="1">
        <v>3.2028362907569699E-3</v>
      </c>
      <c r="M2360" s="1">
        <v>0.23792162115176099</v>
      </c>
      <c r="N2360" s="1">
        <v>7.8652672197841394E-5</v>
      </c>
      <c r="O2360" s="1">
        <v>7.2360458422014099E-5</v>
      </c>
      <c r="P2360" s="1">
        <v>2.1952808237324399E-6</v>
      </c>
      <c r="Q2360" s="1">
        <v>1.94188428786417E-6</v>
      </c>
      <c r="R2360" s="1">
        <v>7719.1049744368802</v>
      </c>
      <c r="S2360" s="1">
        <v>478.65277410795699</v>
      </c>
      <c r="T2360" s="1">
        <v>0.370569074478799</v>
      </c>
      <c r="U2360" s="1">
        <v>405658.22605649399</v>
      </c>
      <c r="V2360" s="1">
        <f t="shared" si="145"/>
        <v>0.14560137299965173</v>
      </c>
      <c r="W2360" s="1">
        <f t="shared" si="146"/>
        <v>2.6143459387416024</v>
      </c>
      <c r="X2360" s="1">
        <f t="shared" si="147"/>
        <v>1291.6695079889664</v>
      </c>
    </row>
    <row r="2361" spans="1:24" hidden="1" x14ac:dyDescent="0.3">
      <c r="A2361" s="18" t="str">
        <f t="shared" si="144"/>
        <v>ConstMin - Off-Highway Trucks_2004_50</v>
      </c>
      <c r="B2361" s="1" t="s">
        <v>40</v>
      </c>
      <c r="C2361" s="1">
        <v>2020</v>
      </c>
      <c r="D2361" s="1" t="s">
        <v>90</v>
      </c>
      <c r="E2361" s="1">
        <v>2004</v>
      </c>
      <c r="F2361" s="1">
        <v>50</v>
      </c>
      <c r="G2361" s="1" t="s">
        <v>5</v>
      </c>
      <c r="H2361" s="1">
        <v>3.2980477803063702E-5</v>
      </c>
      <c r="I2361" s="1">
        <v>3.9906378141707102E-5</v>
      </c>
      <c r="J2361" s="1">
        <v>4.7491888036411797E-5</v>
      </c>
      <c r="K2361" s="1">
        <v>1.8357800832927799E-4</v>
      </c>
      <c r="L2361" s="1">
        <v>1.4872343061463701E-4</v>
      </c>
      <c r="M2361" s="1">
        <v>1.48066102397276E-2</v>
      </c>
      <c r="N2361" s="1">
        <v>1.6813102120357699E-5</v>
      </c>
      <c r="O2361" s="1">
        <v>1.5468053950729099E-5</v>
      </c>
      <c r="P2361" s="1">
        <v>1.35905040166788E-7</v>
      </c>
      <c r="Q2361" s="1">
        <v>1.2084956231327799E-7</v>
      </c>
      <c r="R2361" s="1">
        <v>480.384162661392</v>
      </c>
      <c r="S2361" s="1">
        <v>787.31767830926697</v>
      </c>
      <c r="T2361" s="1">
        <v>0.64849588033789796</v>
      </c>
      <c r="U2361" s="1">
        <v>22269.842900747801</v>
      </c>
      <c r="V2361" s="1">
        <f t="shared" si="145"/>
        <v>0.5933538447335821</v>
      </c>
      <c r="W2361" s="1">
        <f t="shared" si="146"/>
        <v>2.2113161721618484</v>
      </c>
      <c r="X2361" s="1">
        <f t="shared" si="147"/>
        <v>1214.0673552144019</v>
      </c>
    </row>
    <row r="2362" spans="1:24" hidden="1" x14ac:dyDescent="0.3">
      <c r="A2362" s="18" t="str">
        <f t="shared" si="144"/>
        <v>ConstMin - Off-Highway Trucks_2004_100</v>
      </c>
      <c r="B2362" s="1" t="s">
        <v>40</v>
      </c>
      <c r="C2362" s="1">
        <v>2020</v>
      </c>
      <c r="D2362" s="1" t="s">
        <v>90</v>
      </c>
      <c r="E2362" s="1">
        <v>2004</v>
      </c>
      <c r="F2362" s="1">
        <v>100</v>
      </c>
      <c r="G2362" s="1" t="s">
        <v>5</v>
      </c>
      <c r="H2362" s="1">
        <v>8.0571994708573503E-6</v>
      </c>
      <c r="I2362" s="1">
        <v>9.7492113597373998E-6</v>
      </c>
      <c r="J2362" s="1">
        <v>1.1602367238034501E-5</v>
      </c>
      <c r="K2362" s="1">
        <v>5.5406004323666199E-5</v>
      </c>
      <c r="L2362" s="1">
        <v>8.4859294659678895E-5</v>
      </c>
      <c r="M2362" s="1">
        <v>6.8739782764992603E-3</v>
      </c>
      <c r="N2362" s="1">
        <v>7.6235329257375301E-6</v>
      </c>
      <c r="O2362" s="1">
        <v>7.0136502916785298E-6</v>
      </c>
      <c r="P2362" s="1">
        <v>6.3311622097769503E-8</v>
      </c>
      <c r="Q2362" s="1">
        <v>5.6104486618889699E-8</v>
      </c>
      <c r="R2362" s="1">
        <v>223.01865484705499</v>
      </c>
      <c r="S2362" s="1">
        <v>112.94634760362599</v>
      </c>
      <c r="T2362" s="1">
        <v>9.2642268619699694E-2</v>
      </c>
      <c r="U2362" s="1">
        <v>11294.6347603626</v>
      </c>
      <c r="V2362" s="1">
        <f t="shared" si="145"/>
        <v>0.28581557752746101</v>
      </c>
      <c r="W2362" s="1">
        <f t="shared" si="146"/>
        <v>2.4878020812939288</v>
      </c>
      <c r="X2362" s="1">
        <f t="shared" si="147"/>
        <v>1219.1664699757664</v>
      </c>
    </row>
    <row r="2363" spans="1:24" hidden="1" x14ac:dyDescent="0.3">
      <c r="A2363" s="18" t="str">
        <f t="shared" si="144"/>
        <v>ConstMin - Off-Highway Trucks_2004_175</v>
      </c>
      <c r="B2363" s="1" t="s">
        <v>40</v>
      </c>
      <c r="C2363" s="1">
        <v>2020</v>
      </c>
      <c r="D2363" s="1" t="s">
        <v>90</v>
      </c>
      <c r="E2363" s="1">
        <v>2004</v>
      </c>
      <c r="F2363" s="1">
        <v>175</v>
      </c>
      <c r="G2363" s="1" t="s">
        <v>5</v>
      </c>
      <c r="H2363" s="1">
        <v>9.0039533416965502E-5</v>
      </c>
      <c r="I2363" s="1">
        <v>1.0894783543452801E-4</v>
      </c>
      <c r="J2363" s="1">
        <v>1.2965692812043E-4</v>
      </c>
      <c r="K2363" s="1">
        <v>8.3046171598172096E-4</v>
      </c>
      <c r="L2363" s="1">
        <v>1.2444866673512599E-3</v>
      </c>
      <c r="M2363" s="1">
        <v>0.123285816024538</v>
      </c>
      <c r="N2363" s="1">
        <v>6.5749555561305805E-5</v>
      </c>
      <c r="O2363" s="1">
        <v>6.04895911164013E-5</v>
      </c>
      <c r="P2363" s="1">
        <v>1.13713732255037E-6</v>
      </c>
      <c r="Q2363" s="1">
        <v>1.0062422569904E-6</v>
      </c>
      <c r="R2363" s="1">
        <v>3999.8725258580098</v>
      </c>
      <c r="S2363" s="1">
        <v>1308.4415858711</v>
      </c>
      <c r="T2363" s="1">
        <v>1.20434949205609</v>
      </c>
      <c r="U2363" s="1">
        <v>202607.14710450199</v>
      </c>
      <c r="V2363" s="1">
        <f t="shared" si="145"/>
        <v>0.17805429146390764</v>
      </c>
      <c r="W2363" s="1">
        <f t="shared" si="146"/>
        <v>2.0338742014261499</v>
      </c>
      <c r="X2363" s="1">
        <f t="shared" si="147"/>
        <v>1086.430138843918</v>
      </c>
    </row>
    <row r="2364" spans="1:24" hidden="1" x14ac:dyDescent="0.3">
      <c r="A2364" s="18" t="str">
        <f t="shared" si="144"/>
        <v>ConstMin - Off-Highway Trucks_2004_300</v>
      </c>
      <c r="B2364" s="1" t="s">
        <v>40</v>
      </c>
      <c r="C2364" s="1">
        <v>2020</v>
      </c>
      <c r="D2364" s="1" t="s">
        <v>90</v>
      </c>
      <c r="E2364" s="1">
        <v>2004</v>
      </c>
      <c r="F2364" s="1">
        <v>300</v>
      </c>
      <c r="G2364" s="1" t="s">
        <v>5</v>
      </c>
      <c r="H2364" s="1">
        <v>3.1242026688424403E-5</v>
      </c>
      <c r="I2364" s="1">
        <v>3.7802852292993601E-5</v>
      </c>
      <c r="J2364" s="1">
        <v>4.49885184313312E-5</v>
      </c>
      <c r="K2364" s="1">
        <v>1.2637833712505001E-4</v>
      </c>
      <c r="L2364" s="1">
        <v>5.3867512429651499E-4</v>
      </c>
      <c r="M2364" s="1">
        <v>5.5076497603656897E-2</v>
      </c>
      <c r="N2364" s="1">
        <v>1.52171367171503E-5</v>
      </c>
      <c r="O2364" s="1">
        <v>1.3999765779778299E-5</v>
      </c>
      <c r="P2364" s="1">
        <v>5.0827227286032805E-7</v>
      </c>
      <c r="Q2364" s="1">
        <v>4.4952696946743301E-7</v>
      </c>
      <c r="R2364" s="1">
        <v>1786.89630883007</v>
      </c>
      <c r="S2364" s="1">
        <v>403.94078022193497</v>
      </c>
      <c r="T2364" s="1">
        <v>0.370569074478799</v>
      </c>
      <c r="U2364" s="1">
        <v>89371.897624103207</v>
      </c>
      <c r="V2364" s="1">
        <f t="shared" si="145"/>
        <v>0.14005937715024547</v>
      </c>
      <c r="W2364" s="1">
        <f t="shared" si="146"/>
        <v>1.9957886196138763</v>
      </c>
      <c r="X2364" s="1">
        <f t="shared" si="147"/>
        <v>1090.055290744574</v>
      </c>
    </row>
    <row r="2365" spans="1:24" hidden="1" x14ac:dyDescent="0.3">
      <c r="A2365" s="18" t="str">
        <f t="shared" si="144"/>
        <v>ConstMin - Off-Highway Trucks_2004_600</v>
      </c>
      <c r="B2365" s="1" t="s">
        <v>40</v>
      </c>
      <c r="C2365" s="1">
        <v>2020</v>
      </c>
      <c r="D2365" s="1" t="s">
        <v>90</v>
      </c>
      <c r="E2365" s="1">
        <v>2004</v>
      </c>
      <c r="F2365" s="1">
        <v>600</v>
      </c>
      <c r="G2365" s="1" t="s">
        <v>5</v>
      </c>
      <c r="H2365" s="1">
        <v>7.0512796575760198E-4</v>
      </c>
      <c r="I2365" s="1">
        <v>8.5320483856669805E-4</v>
      </c>
      <c r="J2365" s="1">
        <v>1.01538427069094E-3</v>
      </c>
      <c r="K2365" s="1">
        <v>2.7650934062860102E-3</v>
      </c>
      <c r="L2365" s="1">
        <v>1.1483652491537599E-2</v>
      </c>
      <c r="M2365" s="1">
        <v>1.28253097435521</v>
      </c>
      <c r="N2365" s="1">
        <v>3.4875542133535698E-4</v>
      </c>
      <c r="O2365" s="1">
        <v>3.2085498762852798E-4</v>
      </c>
      <c r="P2365" s="1">
        <v>1.18364810465436E-5</v>
      </c>
      <c r="Q2365" s="1">
        <v>1.0467845401115899E-5</v>
      </c>
      <c r="R2365" s="1">
        <v>41610.305007546398</v>
      </c>
      <c r="S2365" s="1">
        <v>5223.3293982804198</v>
      </c>
      <c r="T2365" s="1">
        <v>4.07625981926678</v>
      </c>
      <c r="U2365" s="1">
        <v>2116516.8145895801</v>
      </c>
      <c r="V2365" s="1">
        <f t="shared" si="145"/>
        <v>0.13348122612201718</v>
      </c>
      <c r="W2365" s="1">
        <f t="shared" si="146"/>
        <v>1.7965814838845033</v>
      </c>
      <c r="X2365" s="1">
        <f t="shared" si="147"/>
        <v>1281.4024693891984</v>
      </c>
    </row>
    <row r="2366" spans="1:24" hidden="1" x14ac:dyDescent="0.3">
      <c r="A2366" s="18" t="str">
        <f t="shared" si="144"/>
        <v>ConstMin - Off-Highway Trucks_2004_750</v>
      </c>
      <c r="B2366" s="1" t="s">
        <v>40</v>
      </c>
      <c r="C2366" s="1">
        <v>2020</v>
      </c>
      <c r="D2366" s="1" t="s">
        <v>90</v>
      </c>
      <c r="E2366" s="1">
        <v>2004</v>
      </c>
      <c r="F2366" s="1">
        <v>750</v>
      </c>
      <c r="G2366" s="1" t="s">
        <v>5</v>
      </c>
      <c r="H2366" s="1">
        <v>1.2786003481492399E-4</v>
      </c>
      <c r="I2366" s="1">
        <v>1.5471064212605799E-4</v>
      </c>
      <c r="J2366" s="1">
        <v>1.8411845013349099E-4</v>
      </c>
      <c r="K2366" s="1">
        <v>5.0139117488326099E-4</v>
      </c>
      <c r="L2366" s="1">
        <v>2.08231736461187E-3</v>
      </c>
      <c r="M2366" s="1">
        <v>0.23255985153856201</v>
      </c>
      <c r="N2366" s="1">
        <v>6.3239415367566794E-5</v>
      </c>
      <c r="O2366" s="1">
        <v>5.8180262138161501E-5</v>
      </c>
      <c r="P2366" s="1">
        <v>2.1462953565757802E-6</v>
      </c>
      <c r="Q2366" s="1">
        <v>1.89812224506783E-6</v>
      </c>
      <c r="R2366" s="1">
        <v>7545.1482642704404</v>
      </c>
      <c r="S2366" s="1">
        <v>632.41687770740498</v>
      </c>
      <c r="T2366" s="1">
        <v>0.46321134309849799</v>
      </c>
      <c r="U2366" s="1">
        <v>387545.06265909702</v>
      </c>
      <c r="V2366" s="1">
        <f t="shared" si="145"/>
        <v>0.13218634094217444</v>
      </c>
      <c r="W2366" s="1">
        <f t="shared" si="146"/>
        <v>1.7791530648817186</v>
      </c>
      <c r="X2366" s="1">
        <f t="shared" si="147"/>
        <v>1365.287977356217</v>
      </c>
    </row>
    <row r="2367" spans="1:24" hidden="1" x14ac:dyDescent="0.3">
      <c r="A2367" s="18" t="str">
        <f t="shared" si="144"/>
        <v>ConstMin - Off-Highway Trucks_2004_9999</v>
      </c>
      <c r="B2367" s="1" t="s">
        <v>40</v>
      </c>
      <c r="C2367" s="1">
        <v>2020</v>
      </c>
      <c r="D2367" s="1" t="s">
        <v>90</v>
      </c>
      <c r="E2367" s="1">
        <v>2004</v>
      </c>
      <c r="F2367" s="1">
        <v>9999</v>
      </c>
      <c r="G2367" s="1" t="s">
        <v>5</v>
      </c>
      <c r="H2367" s="1">
        <v>3.4264443525929499E-4</v>
      </c>
      <c r="I2367" s="1">
        <v>4.1459976666374701E-4</v>
      </c>
      <c r="J2367" s="1">
        <v>4.9340798677338497E-4</v>
      </c>
      <c r="K2367" s="1">
        <v>1.19225115261633E-3</v>
      </c>
      <c r="L2367" s="1">
        <v>7.44434749377794E-3</v>
      </c>
      <c r="M2367" s="1">
        <v>0.55300086028377504</v>
      </c>
      <c r="N2367" s="1">
        <v>2.05707310604612E-4</v>
      </c>
      <c r="O2367" s="1">
        <v>1.8925072575624299E-4</v>
      </c>
      <c r="P2367" s="1">
        <v>5.1024878622281899E-6</v>
      </c>
      <c r="Q2367" s="1">
        <v>4.5135186813284798E-6</v>
      </c>
      <c r="R2367" s="1">
        <v>17941.5038903149</v>
      </c>
      <c r="S2367" s="1">
        <v>887.14034233955397</v>
      </c>
      <c r="T2367" s="1">
        <v>0.64849588033789796</v>
      </c>
      <c r="U2367" s="1">
        <v>910485.773707113</v>
      </c>
      <c r="V2367" s="1">
        <f t="shared" si="145"/>
        <v>0.15078026062684474</v>
      </c>
      <c r="W2367" s="1">
        <f t="shared" si="146"/>
        <v>2.7073354728127135</v>
      </c>
      <c r="X2367" s="1">
        <f t="shared" si="147"/>
        <v>1367.9968820731915</v>
      </c>
    </row>
    <row r="2368" spans="1:24" hidden="1" x14ac:dyDescent="0.3">
      <c r="A2368" s="18" t="str">
        <f t="shared" si="144"/>
        <v>ConstMin - Off-Highway Trucks_2005_50</v>
      </c>
      <c r="B2368" s="1" t="s">
        <v>40</v>
      </c>
      <c r="C2368" s="1">
        <v>2020</v>
      </c>
      <c r="D2368" s="1" t="s">
        <v>90</v>
      </c>
      <c r="E2368" s="1">
        <v>2005</v>
      </c>
      <c r="F2368" s="1">
        <v>50</v>
      </c>
      <c r="G2368" s="1" t="s">
        <v>5</v>
      </c>
      <c r="H2368" s="1">
        <v>1.69514494303585E-5</v>
      </c>
      <c r="I2368" s="1">
        <v>2.05112538107338E-5</v>
      </c>
      <c r="J2368" s="1">
        <v>2.44100871797162E-5</v>
      </c>
      <c r="K2368" s="1">
        <v>1.30885565301182E-4</v>
      </c>
      <c r="L2368" s="1">
        <v>1.13840161259623E-4</v>
      </c>
      <c r="M2368" s="1">
        <v>1.1536247523895799E-2</v>
      </c>
      <c r="N2368" s="1">
        <v>1.1502207756678E-5</v>
      </c>
      <c r="O2368" s="1">
        <v>1.05820311361438E-5</v>
      </c>
      <c r="P2368" s="1">
        <v>1.06149785884979E-7</v>
      </c>
      <c r="Q2368" s="1">
        <v>9.4157301463896103E-8</v>
      </c>
      <c r="R2368" s="1">
        <v>374.28084600700498</v>
      </c>
      <c r="S2368" s="1">
        <v>593.14916307851297</v>
      </c>
      <c r="T2368" s="1">
        <v>0.370569074478799</v>
      </c>
      <c r="U2368" s="1">
        <v>16904.751147737599</v>
      </c>
      <c r="V2368" s="1">
        <f t="shared" si="145"/>
        <v>0.40176493264244323</v>
      </c>
      <c r="W2368" s="1">
        <f t="shared" si="146"/>
        <v>2.2298483136385627</v>
      </c>
      <c r="X2368" s="1">
        <f t="shared" si="147"/>
        <v>1600.6439930605927</v>
      </c>
    </row>
    <row r="2369" spans="1:24" hidden="1" x14ac:dyDescent="0.3">
      <c r="A2369" s="18" t="str">
        <f t="shared" si="144"/>
        <v>ConstMin - Off-Highway Trucks_2005_100</v>
      </c>
      <c r="B2369" s="1" t="s">
        <v>40</v>
      </c>
      <c r="C2369" s="1">
        <v>2020</v>
      </c>
      <c r="D2369" s="1" t="s">
        <v>90</v>
      </c>
      <c r="E2369" s="1">
        <v>2005</v>
      </c>
      <c r="F2369" s="1">
        <v>100</v>
      </c>
      <c r="G2369" s="1" t="s">
        <v>5</v>
      </c>
      <c r="H2369" s="1">
        <v>6.8696763808477097E-6</v>
      </c>
      <c r="I2369" s="1">
        <v>8.3123084208257297E-6</v>
      </c>
      <c r="J2369" s="1">
        <v>9.8923339884207003E-6</v>
      </c>
      <c r="K2369" s="1">
        <v>6.2653589313128296E-5</v>
      </c>
      <c r="L2369" s="1">
        <v>8.9360279597441904E-5</v>
      </c>
      <c r="M2369" s="1">
        <v>7.9917248090063606E-3</v>
      </c>
      <c r="N2369" s="1">
        <v>6.59167340266055E-6</v>
      </c>
      <c r="O2369" s="1">
        <v>6.06433953044771E-6</v>
      </c>
      <c r="P2369" s="1">
        <v>7.3681368791862695E-8</v>
      </c>
      <c r="Q2369" s="1">
        <v>6.5227383557733601E-8</v>
      </c>
      <c r="R2369" s="1">
        <v>259.28271011646501</v>
      </c>
      <c r="S2369" s="1">
        <v>158.20755551797899</v>
      </c>
      <c r="T2369" s="1">
        <v>9.2642268619699694E-2</v>
      </c>
      <c r="U2369" s="1">
        <v>13131.227107992299</v>
      </c>
      <c r="V2369" s="1">
        <f t="shared" si="145"/>
        <v>0.20960659208835633</v>
      </c>
      <c r="W2369" s="1">
        <f t="shared" si="146"/>
        <v>2.2533456082494374</v>
      </c>
      <c r="X2369" s="1">
        <f t="shared" si="147"/>
        <v>1707.7254030493089</v>
      </c>
    </row>
    <row r="2370" spans="1:24" hidden="1" x14ac:dyDescent="0.3">
      <c r="A2370" s="18" t="str">
        <f t="shared" si="144"/>
        <v>ConstMin - Off-Highway Trucks_2005_175</v>
      </c>
      <c r="B2370" s="1" t="s">
        <v>40</v>
      </c>
      <c r="C2370" s="1">
        <v>2020</v>
      </c>
      <c r="D2370" s="1" t="s">
        <v>90</v>
      </c>
      <c r="E2370" s="1">
        <v>2005</v>
      </c>
      <c r="F2370" s="1">
        <v>175</v>
      </c>
      <c r="G2370" s="1" t="s">
        <v>5</v>
      </c>
      <c r="H2370" s="1">
        <v>1.0693087200345099E-4</v>
      </c>
      <c r="I2370" s="1">
        <v>1.2938635512417599E-4</v>
      </c>
      <c r="J2370" s="1">
        <v>1.5398045568497E-4</v>
      </c>
      <c r="K2370" s="1">
        <v>1.1277508704036099E-3</v>
      </c>
      <c r="L2370" s="1">
        <v>1.56759197303301E-3</v>
      </c>
      <c r="M2370" s="1">
        <v>0.16741974211988001</v>
      </c>
      <c r="N2370" s="1">
        <v>7.6502398226210004E-5</v>
      </c>
      <c r="O2370" s="1">
        <v>7.0382206368113195E-5</v>
      </c>
      <c r="P2370" s="1">
        <v>1.5446706158633401E-6</v>
      </c>
      <c r="Q2370" s="1">
        <v>1.3664574288248101E-6</v>
      </c>
      <c r="R2370" s="1">
        <v>5431.7491531893202</v>
      </c>
      <c r="S2370" s="1">
        <v>1667.01782208755</v>
      </c>
      <c r="T2370" s="1">
        <v>1.2969917606757899</v>
      </c>
      <c r="U2370" s="1">
        <v>275415.15874917997</v>
      </c>
      <c r="V2370" s="1">
        <f t="shared" si="145"/>
        <v>0.15555688555805139</v>
      </c>
      <c r="W2370" s="1">
        <f t="shared" si="146"/>
        <v>1.884663378273435</v>
      </c>
      <c r="X2370" s="1">
        <f t="shared" si="147"/>
        <v>1285.2956145372582</v>
      </c>
    </row>
    <row r="2371" spans="1:24" hidden="1" x14ac:dyDescent="0.3">
      <c r="A2371" s="18" t="str">
        <f t="shared" si="144"/>
        <v>ConstMin - Off-Highway Trucks_2005_300</v>
      </c>
      <c r="B2371" s="1" t="s">
        <v>40</v>
      </c>
      <c r="C2371" s="1">
        <v>2020</v>
      </c>
      <c r="D2371" s="1" t="s">
        <v>90</v>
      </c>
      <c r="E2371" s="1">
        <v>2005</v>
      </c>
      <c r="F2371" s="1">
        <v>300</v>
      </c>
      <c r="G2371" s="1" t="s">
        <v>5</v>
      </c>
      <c r="H2371" s="1">
        <v>5.9478013223051799E-5</v>
      </c>
      <c r="I2371" s="1">
        <v>7.1968395999892694E-5</v>
      </c>
      <c r="J2371" s="1">
        <v>8.5648339041194605E-5</v>
      </c>
      <c r="K2371" s="1">
        <v>2.4531440911305003E-4</v>
      </c>
      <c r="L2371" s="1">
        <v>9.8650990784863502E-4</v>
      </c>
      <c r="M2371" s="1">
        <v>0.10690960787281401</v>
      </c>
      <c r="N2371" s="1">
        <v>2.9071660711528701E-5</v>
      </c>
      <c r="O2371" s="1">
        <v>2.6745927854606399E-5</v>
      </c>
      <c r="P2371" s="1">
        <v>9.8664800257021799E-7</v>
      </c>
      <c r="Q2371" s="1">
        <v>8.7258184752159698E-7</v>
      </c>
      <c r="R2371" s="1">
        <v>3468.5644875449998</v>
      </c>
      <c r="S2371" s="1">
        <v>837.22901032441098</v>
      </c>
      <c r="T2371" s="1">
        <v>0.55585361171819803</v>
      </c>
      <c r="U2371" s="1">
        <v>174422.71048425199</v>
      </c>
      <c r="V2371" s="1">
        <f t="shared" si="145"/>
        <v>0.13662412485004438</v>
      </c>
      <c r="W2371" s="1">
        <f t="shared" si="146"/>
        <v>1.8727811137533013</v>
      </c>
      <c r="X2371" s="1">
        <f t="shared" si="147"/>
        <v>1506.2041384177644</v>
      </c>
    </row>
    <row r="2372" spans="1:24" hidden="1" x14ac:dyDescent="0.3">
      <c r="A2372" s="18" t="str">
        <f t="shared" si="144"/>
        <v>ConstMin - Off-Highway Trucks_2005_600</v>
      </c>
      <c r="B2372" s="1" t="s">
        <v>40</v>
      </c>
      <c r="C2372" s="1">
        <v>2020</v>
      </c>
      <c r="D2372" s="1" t="s">
        <v>90</v>
      </c>
      <c r="E2372" s="1">
        <v>2005</v>
      </c>
      <c r="F2372" s="1">
        <v>600</v>
      </c>
      <c r="G2372" s="1" t="s">
        <v>5</v>
      </c>
      <c r="H2372" s="1">
        <v>8.3693517559566704E-4</v>
      </c>
      <c r="I2372" s="1">
        <v>1.0126915624707499E-3</v>
      </c>
      <c r="J2372" s="1">
        <v>1.2051866528577601E-3</v>
      </c>
      <c r="K2372" s="1">
        <v>3.3082187635350901E-3</v>
      </c>
      <c r="L2372" s="1">
        <v>1.2771770268785799E-2</v>
      </c>
      <c r="M2372" s="1">
        <v>1.5344483569818299</v>
      </c>
      <c r="N2372" s="1">
        <v>4.0521286316129597E-4</v>
      </c>
      <c r="O2372" s="1">
        <v>3.7279583410839199E-4</v>
      </c>
      <c r="P2372" s="1">
        <v>1.41616279624867E-5</v>
      </c>
      <c r="Q2372" s="1">
        <v>1.25239612126775E-5</v>
      </c>
      <c r="R2372" s="1">
        <v>49783.487049458701</v>
      </c>
      <c r="S2372" s="1">
        <v>6705.8922977033199</v>
      </c>
      <c r="T2372" s="1">
        <v>5.37325157994258</v>
      </c>
      <c r="U2372" s="1">
        <v>2560494.6693954701</v>
      </c>
      <c r="V2372" s="1">
        <f t="shared" si="145"/>
        <v>0.13096097996808193</v>
      </c>
      <c r="W2372" s="1">
        <f t="shared" si="146"/>
        <v>1.6516416373082121</v>
      </c>
      <c r="X2372" s="1">
        <f t="shared" si="147"/>
        <v>1248.0138325804915</v>
      </c>
    </row>
    <row r="2373" spans="1:24" hidden="1" x14ac:dyDescent="0.3">
      <c r="A2373" s="18" t="str">
        <f t="shared" si="144"/>
        <v>ConstMin - Off-Highway Trucks_2005_750</v>
      </c>
      <c r="B2373" s="1" t="s">
        <v>40</v>
      </c>
      <c r="C2373" s="1">
        <v>2020</v>
      </c>
      <c r="D2373" s="1" t="s">
        <v>90</v>
      </c>
      <c r="E2373" s="1">
        <v>2005</v>
      </c>
      <c r="F2373" s="1">
        <v>750</v>
      </c>
      <c r="G2373" s="1" t="s">
        <v>5</v>
      </c>
      <c r="H2373" s="1">
        <v>1.14761206680736E-4</v>
      </c>
      <c r="I2373" s="1">
        <v>1.38861060083691E-4</v>
      </c>
      <c r="J2373" s="1">
        <v>1.6525613762026099E-4</v>
      </c>
      <c r="K2373" s="1">
        <v>4.50025344760495E-4</v>
      </c>
      <c r="L2373" s="1">
        <v>1.8689909931669699E-3</v>
      </c>
      <c r="M2373" s="1">
        <v>0.20873488128397699</v>
      </c>
      <c r="N2373" s="1">
        <v>5.6760751143790402E-5</v>
      </c>
      <c r="O2373" s="1">
        <v>5.22198910522871E-5</v>
      </c>
      <c r="P2373" s="1">
        <v>1.9264146562327402E-6</v>
      </c>
      <c r="Q2373" s="1">
        <v>1.70366604065797E-6</v>
      </c>
      <c r="R2373" s="1">
        <v>6772.1733428753296</v>
      </c>
      <c r="S2373" s="1">
        <v>495.08321259741399</v>
      </c>
      <c r="T2373" s="1">
        <v>0.370569074478799</v>
      </c>
      <c r="U2373" s="1">
        <v>345939.39480244298</v>
      </c>
      <c r="V2373" s="1">
        <f t="shared" si="145"/>
        <v>0.13291348817740709</v>
      </c>
      <c r="W2373" s="1">
        <f t="shared" si="146"/>
        <v>1.7889400536353404</v>
      </c>
      <c r="X2373" s="1">
        <f t="shared" si="147"/>
        <v>1336.0079043124217</v>
      </c>
    </row>
    <row r="2374" spans="1:24" hidden="1" x14ac:dyDescent="0.3">
      <c r="A2374" s="18" t="str">
        <f t="shared" si="144"/>
        <v>ConstMin - Off-Highway Trucks_2005_9999</v>
      </c>
      <c r="B2374" s="1" t="s">
        <v>40</v>
      </c>
      <c r="C2374" s="1">
        <v>2020</v>
      </c>
      <c r="D2374" s="1" t="s">
        <v>90</v>
      </c>
      <c r="E2374" s="1">
        <v>2005</v>
      </c>
      <c r="F2374" s="1">
        <v>9999</v>
      </c>
      <c r="G2374" s="1" t="s">
        <v>5</v>
      </c>
      <c r="H2374" s="1">
        <v>4.4723885320510198E-4</v>
      </c>
      <c r="I2374" s="1">
        <v>5.4115901237817296E-4</v>
      </c>
      <c r="J2374" s="1">
        <v>6.4402394861534705E-4</v>
      </c>
      <c r="K2374" s="1">
        <v>1.5561934861865699E-3</v>
      </c>
      <c r="L2374" s="1">
        <v>9.7167824525094103E-3</v>
      </c>
      <c r="M2374" s="1">
        <v>0.72180793009986899</v>
      </c>
      <c r="N2374" s="1">
        <v>2.6850079039249898E-4</v>
      </c>
      <c r="O2374" s="1">
        <v>2.47020727161099E-4</v>
      </c>
      <c r="P2374" s="1">
        <v>6.6600551042627104E-6</v>
      </c>
      <c r="Q2374" s="1">
        <v>5.8912992923103099E-6</v>
      </c>
      <c r="R2374" s="1">
        <v>23418.263362739501</v>
      </c>
      <c r="S2374" s="1">
        <v>1242.9265040955299</v>
      </c>
      <c r="T2374" s="1">
        <v>1.0190649548166899</v>
      </c>
      <c r="U2374" s="1">
        <v>1187128.9726583399</v>
      </c>
      <c r="V2374" s="1">
        <f t="shared" si="145"/>
        <v>0.15094390868745827</v>
      </c>
      <c r="W2374" s="1">
        <f t="shared" si="146"/>
        <v>2.7102738561111224</v>
      </c>
      <c r="X2374" s="1">
        <f t="shared" si="147"/>
        <v>1219.6734842276157</v>
      </c>
    </row>
    <row r="2375" spans="1:24" hidden="1" x14ac:dyDescent="0.3">
      <c r="A2375" s="18" t="str">
        <f t="shared" si="144"/>
        <v>ConstMin - Off-Highway Trucks_2006_50</v>
      </c>
      <c r="B2375" s="1" t="s">
        <v>40</v>
      </c>
      <c r="C2375" s="1">
        <v>2020</v>
      </c>
      <c r="D2375" s="1" t="s">
        <v>90</v>
      </c>
      <c r="E2375" s="1">
        <v>2006</v>
      </c>
      <c r="F2375" s="1">
        <v>50</v>
      </c>
      <c r="G2375" s="1" t="s">
        <v>5</v>
      </c>
      <c r="H2375" s="1">
        <v>1.9390094833457601E-5</v>
      </c>
      <c r="I2375" s="1">
        <v>2.34620147484838E-5</v>
      </c>
      <c r="J2375" s="1">
        <v>2.7921736560179001E-5</v>
      </c>
      <c r="K2375" s="1">
        <v>1.9098496340436499E-4</v>
      </c>
      <c r="L2375" s="1">
        <v>1.7304625789658399E-4</v>
      </c>
      <c r="M2375" s="1">
        <v>1.7683041240163701E-2</v>
      </c>
      <c r="N2375" s="1">
        <v>1.63005967503738E-5</v>
      </c>
      <c r="O2375" s="1">
        <v>1.49965490103439E-5</v>
      </c>
      <c r="P2375" s="1">
        <v>1.62906782723E-7</v>
      </c>
      <c r="Q2375" s="1">
        <v>1.4432660545812599E-7</v>
      </c>
      <c r="R2375" s="1">
        <v>573.70679864800604</v>
      </c>
      <c r="S2375" s="1">
        <v>986.44632591419702</v>
      </c>
      <c r="T2375" s="1">
        <v>0.55585361171819803</v>
      </c>
      <c r="U2375" s="1">
        <v>26140.827636726201</v>
      </c>
      <c r="V2375" s="1">
        <f t="shared" si="145"/>
        <v>0.29719025910431873</v>
      </c>
      <c r="W2375" s="1">
        <f t="shared" si="146"/>
        <v>2.1919542193042907</v>
      </c>
      <c r="X2375" s="1">
        <f t="shared" si="147"/>
        <v>1774.6512842922702</v>
      </c>
    </row>
    <row r="2376" spans="1:24" hidden="1" x14ac:dyDescent="0.3">
      <c r="A2376" s="18" t="str">
        <f t="shared" si="144"/>
        <v>ConstMin - Off-Highway Trucks_2006_100</v>
      </c>
      <c r="B2376" s="1" t="s">
        <v>40</v>
      </c>
      <c r="C2376" s="1">
        <v>2020</v>
      </c>
      <c r="D2376" s="1" t="s">
        <v>90</v>
      </c>
      <c r="E2376" s="1">
        <v>2006</v>
      </c>
      <c r="F2376" s="1">
        <v>100</v>
      </c>
      <c r="G2376" s="1" t="s">
        <v>5</v>
      </c>
      <c r="H2376" s="1">
        <v>4.2963746249676796E-6</v>
      </c>
      <c r="I2376" s="1">
        <v>5.1986132962108896E-6</v>
      </c>
      <c r="J2376" s="1">
        <v>6.18677945995346E-6</v>
      </c>
      <c r="K2376" s="1">
        <v>4.72000783721216E-5</v>
      </c>
      <c r="L2376" s="1">
        <v>6.4825888557159807E-5</v>
      </c>
      <c r="M2376" s="1">
        <v>6.11570791141998E-3</v>
      </c>
      <c r="N2376" s="1">
        <v>4.1807372127014699E-6</v>
      </c>
      <c r="O2376" s="1">
        <v>3.8462782356853503E-6</v>
      </c>
      <c r="P2376" s="1">
        <v>5.6413861279598803E-8</v>
      </c>
      <c r="Q2376" s="1">
        <v>4.9915585833949099E-8</v>
      </c>
      <c r="R2376" s="1">
        <v>198.417407937603</v>
      </c>
      <c r="S2376" s="1">
        <v>114.18638069716999</v>
      </c>
      <c r="T2376" s="1">
        <v>9.2642268619699694E-2</v>
      </c>
      <c r="U2376" s="1">
        <v>10048.4015013509</v>
      </c>
      <c r="V2376" s="1">
        <f t="shared" si="145"/>
        <v>0.17130858749624009</v>
      </c>
      <c r="W2376" s="1">
        <f t="shared" si="146"/>
        <v>2.136191089652693</v>
      </c>
      <c r="X2376" s="1">
        <f t="shared" si="147"/>
        <v>1232.5516462243575</v>
      </c>
    </row>
    <row r="2377" spans="1:24" hidden="1" x14ac:dyDescent="0.3">
      <c r="A2377" s="18" t="str">
        <f t="shared" si="144"/>
        <v>ConstMin - Off-Highway Trucks_2006_175</v>
      </c>
      <c r="B2377" s="1" t="s">
        <v>40</v>
      </c>
      <c r="C2377" s="1">
        <v>2020</v>
      </c>
      <c r="D2377" s="1" t="s">
        <v>90</v>
      </c>
      <c r="E2377" s="1">
        <v>2006</v>
      </c>
      <c r="F2377" s="1">
        <v>175</v>
      </c>
      <c r="G2377" s="1" t="s">
        <v>5</v>
      </c>
      <c r="H2377" s="1">
        <v>5.7325022730701799E-5</v>
      </c>
      <c r="I2377" s="1">
        <v>6.9363277504149197E-5</v>
      </c>
      <c r="J2377" s="1">
        <v>8.2548032732210602E-5</v>
      </c>
      <c r="K2377" s="1">
        <v>6.0458072649373796E-4</v>
      </c>
      <c r="L2377" s="1">
        <v>8.4037700060729103E-4</v>
      </c>
      <c r="M2377" s="1">
        <v>8.97527565498632E-2</v>
      </c>
      <c r="N2377" s="1">
        <v>4.1012493727060598E-5</v>
      </c>
      <c r="O2377" s="1">
        <v>3.7731494228895699E-5</v>
      </c>
      <c r="P2377" s="1">
        <v>8.2808899344760498E-7</v>
      </c>
      <c r="Q2377" s="1">
        <v>7.3254993343166795E-7</v>
      </c>
      <c r="R2377" s="1">
        <v>2911.9293412663501</v>
      </c>
      <c r="S2377" s="1">
        <v>852.41941572032397</v>
      </c>
      <c r="T2377" s="1">
        <v>0.64849588033789796</v>
      </c>
      <c r="U2377" s="1">
        <v>147468.55891961601</v>
      </c>
      <c r="V2377" s="1">
        <f t="shared" si="145"/>
        <v>0.15574667017254901</v>
      </c>
      <c r="W2377" s="1">
        <f t="shared" si="146"/>
        <v>1.8869627307670169</v>
      </c>
      <c r="X2377" s="1">
        <f t="shared" si="147"/>
        <v>1314.4561770788303</v>
      </c>
    </row>
    <row r="2378" spans="1:24" hidden="1" x14ac:dyDescent="0.3">
      <c r="A2378" s="18" t="str">
        <f t="shared" ref="A2378:A2441" si="148">D2378&amp;"_"&amp;E2378&amp;"_"&amp;F2378</f>
        <v>ConstMin - Off-Highway Trucks_2006_300</v>
      </c>
      <c r="B2378" s="1" t="s">
        <v>40</v>
      </c>
      <c r="C2378" s="1">
        <v>2020</v>
      </c>
      <c r="D2378" s="1" t="s">
        <v>90</v>
      </c>
      <c r="E2378" s="1">
        <v>2006</v>
      </c>
      <c r="F2378" s="1">
        <v>300</v>
      </c>
      <c r="G2378" s="1" t="s">
        <v>5</v>
      </c>
      <c r="H2378" s="1">
        <v>3.69897603647138E-5</v>
      </c>
      <c r="I2378" s="1">
        <v>4.4757610041303699E-5</v>
      </c>
      <c r="J2378" s="1">
        <v>5.3265254925187797E-5</v>
      </c>
      <c r="K2378" s="1">
        <v>1.52562614576141E-4</v>
      </c>
      <c r="L2378" s="1">
        <v>6.1351687979036495E-4</v>
      </c>
      <c r="M2378" s="1">
        <v>6.6487775256895199E-2</v>
      </c>
      <c r="N2378" s="1">
        <v>1.8079853459310501E-5</v>
      </c>
      <c r="O2378" s="1">
        <v>1.66334651825657E-5</v>
      </c>
      <c r="P2378" s="1">
        <v>6.1360276178914597E-7</v>
      </c>
      <c r="Q2378" s="1">
        <v>5.4266428364681198E-7</v>
      </c>
      <c r="R2378" s="1">
        <v>2157.1226450132999</v>
      </c>
      <c r="S2378" s="1">
        <v>526.29071211826999</v>
      </c>
      <c r="T2378" s="1">
        <v>0.370569074478799</v>
      </c>
      <c r="U2378" s="1">
        <v>109863.186154688</v>
      </c>
      <c r="V2378" s="1">
        <f t="shared" si="145"/>
        <v>0.13489731293135487</v>
      </c>
      <c r="W2378" s="1">
        <f t="shared" si="146"/>
        <v>1.8491107645241598</v>
      </c>
      <c r="X2378" s="1">
        <f t="shared" si="147"/>
        <v>1420.222971543137</v>
      </c>
    </row>
    <row r="2379" spans="1:24" hidden="1" x14ac:dyDescent="0.3">
      <c r="A2379" s="18" t="str">
        <f t="shared" si="148"/>
        <v>ConstMin - Off-Highway Trucks_2006_600</v>
      </c>
      <c r="B2379" s="1" t="s">
        <v>40</v>
      </c>
      <c r="C2379" s="1">
        <v>2020</v>
      </c>
      <c r="D2379" s="1" t="s">
        <v>90</v>
      </c>
      <c r="E2379" s="1">
        <v>2006</v>
      </c>
      <c r="F2379" s="1">
        <v>600</v>
      </c>
      <c r="G2379" s="1" t="s">
        <v>5</v>
      </c>
      <c r="H2379" s="1">
        <v>6.6171646532819396E-4</v>
      </c>
      <c r="I2379" s="1">
        <v>8.0067692304711504E-4</v>
      </c>
      <c r="J2379" s="1">
        <v>9.5287171007259999E-4</v>
      </c>
      <c r="K2379" s="1">
        <v>2.6156181393389398E-3</v>
      </c>
      <c r="L2379" s="1">
        <v>6.1676496297767402E-3</v>
      </c>
      <c r="M2379" s="1">
        <v>1.2131999856356901</v>
      </c>
      <c r="N2379" s="1">
        <v>3.2460868826933101E-4</v>
      </c>
      <c r="O2379" s="1">
        <v>2.9863999320778399E-4</v>
      </c>
      <c r="P2379" s="1">
        <v>1.11967840184995E-5</v>
      </c>
      <c r="Q2379" s="1">
        <v>9.9019751914024606E-6</v>
      </c>
      <c r="R2379" s="1">
        <v>39360.937432978302</v>
      </c>
      <c r="S2379" s="1">
        <v>5373.3734025992399</v>
      </c>
      <c r="T2379" s="1">
        <v>3.7056907447879799</v>
      </c>
      <c r="U2379" s="1">
        <v>2022403.41440328</v>
      </c>
      <c r="V2379" s="1">
        <f t="shared" ref="V2379:V2442" si="149">IFERROR(CONVERT(I2379,"ton","g")*365/U2379,0)</f>
        <v>0.1310925835054412</v>
      </c>
      <c r="W2379" s="1">
        <f t="shared" ref="W2379:W2442" si="150">IFERROR(CONVERT(L2379,"ton","g")*365/U2379,0)</f>
        <v>1.0098119489279118</v>
      </c>
      <c r="X2379" s="1">
        <f t="shared" ref="X2379:X2442" si="151">S2379/T2379</f>
        <v>1450.0328744801061</v>
      </c>
    </row>
    <row r="2380" spans="1:24" hidden="1" x14ac:dyDescent="0.3">
      <c r="A2380" s="18" t="str">
        <f t="shared" si="148"/>
        <v>ConstMin - Off-Highway Trucks_2006_750</v>
      </c>
      <c r="B2380" s="1" t="s">
        <v>40</v>
      </c>
      <c r="C2380" s="1">
        <v>2020</v>
      </c>
      <c r="D2380" s="1" t="s">
        <v>90</v>
      </c>
      <c r="E2380" s="1">
        <v>2006</v>
      </c>
      <c r="F2380" s="1">
        <v>750</v>
      </c>
      <c r="G2380" s="1" t="s">
        <v>5</v>
      </c>
      <c r="H2380" s="1">
        <v>3.6362903882020201E-4</v>
      </c>
      <c r="I2380" s="1">
        <v>4.3999113697244498E-4</v>
      </c>
      <c r="J2380" s="1">
        <v>5.2362581590109202E-4</v>
      </c>
      <c r="K2380" s="1">
        <v>1.43734478400319E-3</v>
      </c>
      <c r="L2380" s="1">
        <v>3.38927112164748E-3</v>
      </c>
      <c r="M2380" s="1">
        <v>0.66668243543643801</v>
      </c>
      <c r="N2380" s="1">
        <v>1.6668035066407899E-4</v>
      </c>
      <c r="O2380" s="1">
        <v>1.5334592261095301E-4</v>
      </c>
      <c r="P2380" s="1">
        <v>6.1529008629172401E-6</v>
      </c>
      <c r="Q2380" s="1">
        <v>5.44137241542772E-6</v>
      </c>
      <c r="R2380" s="1">
        <v>21629.777398265702</v>
      </c>
      <c r="S2380" s="1">
        <v>1569.1585437887099</v>
      </c>
      <c r="T2380" s="1">
        <v>1.20434949205609</v>
      </c>
      <c r="U2380" s="1">
        <v>1099497.32118241</v>
      </c>
      <c r="V2380" s="1">
        <f t="shared" si="149"/>
        <v>0.13250685717005706</v>
      </c>
      <c r="W2380" s="1">
        <f t="shared" si="150"/>
        <v>1.0207061613035793</v>
      </c>
      <c r="X2380" s="1">
        <f t="shared" si="151"/>
        <v>1302.9096239413118</v>
      </c>
    </row>
    <row r="2381" spans="1:24" hidden="1" x14ac:dyDescent="0.3">
      <c r="A2381" s="18" t="str">
        <f t="shared" si="148"/>
        <v>ConstMin - Off-Highway Trucks_2006_9999</v>
      </c>
      <c r="B2381" s="1" t="s">
        <v>40</v>
      </c>
      <c r="C2381" s="1">
        <v>2020</v>
      </c>
      <c r="D2381" s="1" t="s">
        <v>90</v>
      </c>
      <c r="E2381" s="1">
        <v>2006</v>
      </c>
      <c r="F2381" s="1">
        <v>9999</v>
      </c>
      <c r="G2381" s="1" t="s">
        <v>5</v>
      </c>
      <c r="H2381" s="1">
        <v>6.2923040616128E-4</v>
      </c>
      <c r="I2381" s="1">
        <v>7.6136879145514904E-4</v>
      </c>
      <c r="J2381" s="1">
        <v>9.0609178487224297E-4</v>
      </c>
      <c r="K2381" s="1">
        <v>2.3464226099777301E-3</v>
      </c>
      <c r="L2381" s="1">
        <v>1.13932553273337E-2</v>
      </c>
      <c r="M2381" s="1">
        <v>1.0883392471959601</v>
      </c>
      <c r="N2381" s="1">
        <v>3.2668534609191002E-4</v>
      </c>
      <c r="O2381" s="1">
        <v>3.0055051840455698E-4</v>
      </c>
      <c r="P2381" s="1">
        <v>1.0043359152964E-5</v>
      </c>
      <c r="Q2381" s="1">
        <v>8.8828786293772104E-6</v>
      </c>
      <c r="R2381" s="1">
        <v>35309.968283826398</v>
      </c>
      <c r="S2381" s="1">
        <v>1925.04804163582</v>
      </c>
      <c r="T2381" s="1">
        <v>1.20434949205609</v>
      </c>
      <c r="U2381" s="1">
        <v>1796917.05249381</v>
      </c>
      <c r="V2381" s="1">
        <f t="shared" si="149"/>
        <v>0.14029934441272576</v>
      </c>
      <c r="W2381" s="1">
        <f t="shared" si="150"/>
        <v>2.0994638486516903</v>
      </c>
      <c r="X2381" s="1">
        <f t="shared" si="151"/>
        <v>1598.4131303525016</v>
      </c>
    </row>
    <row r="2382" spans="1:24" hidden="1" x14ac:dyDescent="0.3">
      <c r="A2382" s="18" t="str">
        <f t="shared" si="148"/>
        <v>ConstMin - Off-Highway Trucks_2007_50</v>
      </c>
      <c r="B2382" s="1" t="s">
        <v>40</v>
      </c>
      <c r="C2382" s="1">
        <v>2020</v>
      </c>
      <c r="D2382" s="1" t="s">
        <v>90</v>
      </c>
      <c r="E2382" s="1">
        <v>2007</v>
      </c>
      <c r="F2382" s="1">
        <v>50</v>
      </c>
      <c r="G2382" s="1" t="s">
        <v>5</v>
      </c>
      <c r="H2382" s="1">
        <v>1.3019149247529E-5</v>
      </c>
      <c r="I2382" s="1">
        <v>1.5753170589510101E-5</v>
      </c>
      <c r="J2382" s="1">
        <v>1.87475749164418E-5</v>
      </c>
      <c r="K2382" s="1">
        <v>1.2823360401027499E-4</v>
      </c>
      <c r="L2382" s="1">
        <v>1.16188965429639E-4</v>
      </c>
      <c r="M2382" s="1">
        <v>1.1872977158351001E-2</v>
      </c>
      <c r="N2382" s="1">
        <v>1.09447583283975E-5</v>
      </c>
      <c r="O2382" s="1">
        <v>1.0069177662125699E-5</v>
      </c>
      <c r="P2382" s="1">
        <v>1.09380987350608E-7</v>
      </c>
      <c r="Q2382" s="1">
        <v>9.6905643473509903E-8</v>
      </c>
      <c r="R2382" s="1">
        <v>385.20566815549603</v>
      </c>
      <c r="S2382" s="1">
        <v>674.16465852338297</v>
      </c>
      <c r="T2382" s="1">
        <v>0.46321134309849799</v>
      </c>
      <c r="U2382" s="1">
        <v>17528.281121607899</v>
      </c>
      <c r="V2382" s="1">
        <f t="shared" si="149"/>
        <v>0.29758925539756181</v>
      </c>
      <c r="W2382" s="1">
        <f t="shared" si="150"/>
        <v>2.1948970533362706</v>
      </c>
      <c r="X2382" s="1">
        <f t="shared" si="151"/>
        <v>1455.4148307633898</v>
      </c>
    </row>
    <row r="2383" spans="1:24" hidden="1" x14ac:dyDescent="0.3">
      <c r="A2383" s="18" t="str">
        <f t="shared" si="148"/>
        <v>ConstMin - Off-Highway Trucks_2007_175</v>
      </c>
      <c r="B2383" s="1" t="s">
        <v>40</v>
      </c>
      <c r="C2383" s="1">
        <v>2020</v>
      </c>
      <c r="D2383" s="1" t="s">
        <v>90</v>
      </c>
      <c r="E2383" s="1">
        <v>2007</v>
      </c>
      <c r="F2383" s="1">
        <v>175</v>
      </c>
      <c r="G2383" s="1" t="s">
        <v>5</v>
      </c>
      <c r="H2383" s="1">
        <v>3.5887472229763902E-5</v>
      </c>
      <c r="I2383" s="1">
        <v>4.3423841398014298E-5</v>
      </c>
      <c r="J2383" s="1">
        <v>5.1677960010859999E-5</v>
      </c>
      <c r="K2383" s="1">
        <v>4.4321028203758402E-4</v>
      </c>
      <c r="L2383" s="1">
        <v>3.3477927531803801E-4</v>
      </c>
      <c r="M2383" s="1">
        <v>6.5796580673048596E-2</v>
      </c>
      <c r="N2383" s="1">
        <v>2.59187299437184E-5</v>
      </c>
      <c r="O2383" s="1">
        <v>2.3845231548220901E-5</v>
      </c>
      <c r="P2383" s="1">
        <v>6.0724539373109405E-7</v>
      </c>
      <c r="Q2383" s="1">
        <v>5.37022846371247E-7</v>
      </c>
      <c r="R2383" s="1">
        <v>2134.6975979551698</v>
      </c>
      <c r="S2383" s="1">
        <v>638.61704317512397</v>
      </c>
      <c r="T2383" s="1">
        <v>0.55585361171819803</v>
      </c>
      <c r="U2383" s="1">
        <v>108139.152644321</v>
      </c>
      <c r="V2383" s="1">
        <f t="shared" si="149"/>
        <v>0.1329639407780451</v>
      </c>
      <c r="W2383" s="1">
        <f t="shared" si="150"/>
        <v>1.0250952081623068</v>
      </c>
      <c r="X2383" s="1">
        <f t="shared" si="151"/>
        <v>1148.8942946706707</v>
      </c>
    </row>
    <row r="2384" spans="1:24" hidden="1" x14ac:dyDescent="0.3">
      <c r="A2384" s="18" t="str">
        <f t="shared" si="148"/>
        <v>ConstMin - Off-Highway Trucks_2007_300</v>
      </c>
      <c r="B2384" s="1" t="s">
        <v>40</v>
      </c>
      <c r="C2384" s="1">
        <v>2020</v>
      </c>
      <c r="D2384" s="1" t="s">
        <v>90</v>
      </c>
      <c r="E2384" s="1">
        <v>2007</v>
      </c>
      <c r="F2384" s="1">
        <v>300</v>
      </c>
      <c r="G2384" s="1" t="s">
        <v>5</v>
      </c>
      <c r="H2384" s="1">
        <v>7.3848893654771699E-5</v>
      </c>
      <c r="I2384" s="1">
        <v>8.9357161322273701E-5</v>
      </c>
      <c r="J2384" s="1">
        <v>1.06342406862871E-4</v>
      </c>
      <c r="K2384" s="1">
        <v>3.1067819288930999E-4</v>
      </c>
      <c r="L2384" s="1">
        <v>6.8832215227313605E-4</v>
      </c>
      <c r="M2384" s="1">
        <v>0.13539556806516001</v>
      </c>
      <c r="N2384" s="1">
        <v>3.6325450245519303E-5</v>
      </c>
      <c r="O2384" s="1">
        <v>3.3419414225877801E-5</v>
      </c>
      <c r="P2384" s="1">
        <v>1.24958370477832E-6</v>
      </c>
      <c r="Q2384" s="1">
        <v>1.1050804252231901E-6</v>
      </c>
      <c r="R2384" s="1">
        <v>4392.7600943078496</v>
      </c>
      <c r="S2384" s="1">
        <v>1058.7815897042601</v>
      </c>
      <c r="T2384" s="1">
        <v>1.1117072234363901</v>
      </c>
      <c r="U2384" s="1">
        <v>221638.27944475799</v>
      </c>
      <c r="V2384" s="1">
        <f t="shared" si="149"/>
        <v>0.13349751892133627</v>
      </c>
      <c r="W2384" s="1">
        <f t="shared" si="150"/>
        <v>1.0283372724392152</v>
      </c>
      <c r="X2384" s="1">
        <f t="shared" si="151"/>
        <v>952.39247113234376</v>
      </c>
    </row>
    <row r="2385" spans="1:24" hidden="1" x14ac:dyDescent="0.3">
      <c r="A2385" s="18" t="str">
        <f t="shared" si="148"/>
        <v>ConstMin - Off-Highway Trucks_2007_600</v>
      </c>
      <c r="B2385" s="1" t="s">
        <v>40</v>
      </c>
      <c r="C2385" s="1">
        <v>2020</v>
      </c>
      <c r="D2385" s="1" t="s">
        <v>90</v>
      </c>
      <c r="E2385" s="1">
        <v>2007</v>
      </c>
      <c r="F2385" s="1">
        <v>600</v>
      </c>
      <c r="G2385" s="1" t="s">
        <v>5</v>
      </c>
      <c r="H2385" s="1">
        <v>5.4424720759499098E-4</v>
      </c>
      <c r="I2385" s="1">
        <v>6.5853912118993903E-4</v>
      </c>
      <c r="J2385" s="1">
        <v>7.8371597893678703E-4</v>
      </c>
      <c r="K2385" s="1">
        <v>2.1512882677990901E-3</v>
      </c>
      <c r="L2385" s="1">
        <v>5.0727558770438403E-3</v>
      </c>
      <c r="M2385" s="1">
        <v>0.99783024759559102</v>
      </c>
      <c r="N2385" s="1">
        <v>2.6698349128131998E-4</v>
      </c>
      <c r="O2385" s="1">
        <v>2.4562481197881497E-4</v>
      </c>
      <c r="P2385" s="1">
        <v>9.2091080627564896E-6</v>
      </c>
      <c r="Q2385" s="1">
        <v>8.1441563418295805E-6</v>
      </c>
      <c r="R2385" s="1">
        <v>32373.503469639101</v>
      </c>
      <c r="S2385" s="1">
        <v>4050.5681000612499</v>
      </c>
      <c r="T2385" s="1">
        <v>2.9645525958303902</v>
      </c>
      <c r="U2385" s="1">
        <v>1623138.5858464199</v>
      </c>
      <c r="V2385" s="1">
        <f t="shared" si="149"/>
        <v>0.13434285650391373</v>
      </c>
      <c r="W2385" s="1">
        <f t="shared" si="150"/>
        <v>1.0348489450978682</v>
      </c>
      <c r="X2385" s="1">
        <f t="shared" si="151"/>
        <v>1366.333694250636</v>
      </c>
    </row>
    <row r="2386" spans="1:24" hidden="1" x14ac:dyDescent="0.3">
      <c r="A2386" s="18" t="str">
        <f t="shared" si="148"/>
        <v>ConstMin - Off-Highway Trucks_2007_750</v>
      </c>
      <c r="B2386" s="1" t="s">
        <v>40</v>
      </c>
      <c r="C2386" s="1">
        <v>2020</v>
      </c>
      <c r="D2386" s="1" t="s">
        <v>90</v>
      </c>
      <c r="E2386" s="1">
        <v>2007</v>
      </c>
      <c r="F2386" s="1">
        <v>750</v>
      </c>
      <c r="G2386" s="1" t="s">
        <v>5</v>
      </c>
      <c r="H2386" s="1">
        <v>7.0199464902623396E-4</v>
      </c>
      <c r="I2386" s="1">
        <v>8.4941352532174404E-4</v>
      </c>
      <c r="J2386" s="1">
        <v>1.0108722945977699E-3</v>
      </c>
      <c r="K2386" s="1">
        <v>2.7748288487898102E-3</v>
      </c>
      <c r="L2386" s="1">
        <v>6.5430698252680096E-3</v>
      </c>
      <c r="M2386" s="1">
        <v>1.28704655655283</v>
      </c>
      <c r="N2386" s="1">
        <v>3.3522764184670898E-4</v>
      </c>
      <c r="O2386" s="1">
        <v>3.0840943049897202E-4</v>
      </c>
      <c r="P2386" s="1">
        <v>1.18783238428119E-5</v>
      </c>
      <c r="Q2386" s="1">
        <v>1.05047009759799E-5</v>
      </c>
      <c r="R2386" s="1">
        <v>41756.808098923197</v>
      </c>
      <c r="S2386" s="1">
        <v>3150.5107463306099</v>
      </c>
      <c r="T2386" s="1">
        <v>2.2234144468727899</v>
      </c>
      <c r="U2386" s="1">
        <v>2112286.18413358</v>
      </c>
      <c r="V2386" s="1">
        <f t="shared" si="149"/>
        <v>0.13315424433347381</v>
      </c>
      <c r="W2386" s="1">
        <f t="shared" si="150"/>
        <v>1.0256930131583504</v>
      </c>
      <c r="X2386" s="1">
        <f t="shared" si="151"/>
        <v>1416.9696300938278</v>
      </c>
    </row>
    <row r="2387" spans="1:24" hidden="1" x14ac:dyDescent="0.3">
      <c r="A2387" s="18" t="str">
        <f t="shared" si="148"/>
        <v>ConstMin - Off-Highway Trucks_2007_9999</v>
      </c>
      <c r="B2387" s="1" t="s">
        <v>40</v>
      </c>
      <c r="C2387" s="1">
        <v>2020</v>
      </c>
      <c r="D2387" s="1" t="s">
        <v>90</v>
      </c>
      <c r="E2387" s="1">
        <v>2007</v>
      </c>
      <c r="F2387" s="1">
        <v>9999</v>
      </c>
      <c r="G2387" s="1" t="s">
        <v>5</v>
      </c>
      <c r="H2387" s="1">
        <v>6.8324682399507203E-4</v>
      </c>
      <c r="I2387" s="1">
        <v>8.2672865703403698E-4</v>
      </c>
      <c r="J2387" s="1">
        <v>9.8387542655290297E-4</v>
      </c>
      <c r="K2387" s="1">
        <v>2.6581917939222099E-3</v>
      </c>
      <c r="L2387" s="1">
        <v>1.1662146810831499E-2</v>
      </c>
      <c r="M2387" s="1">
        <v>1.23294688842401</v>
      </c>
      <c r="N2387" s="1">
        <v>3.4065204184093701E-4</v>
      </c>
      <c r="O2387" s="1">
        <v>3.13399878493662E-4</v>
      </c>
      <c r="P2387" s="1">
        <v>1.13787080168221E-5</v>
      </c>
      <c r="Q2387" s="1">
        <v>1.00631467573701E-5</v>
      </c>
      <c r="R2387" s="1">
        <v>40001.603946618801</v>
      </c>
      <c r="S2387" s="1">
        <v>2087.5957129812</v>
      </c>
      <c r="T2387" s="1">
        <v>1.48227629791519</v>
      </c>
      <c r="U2387" s="1">
        <v>2022918.4219885301</v>
      </c>
      <c r="V2387" s="1">
        <f t="shared" si="149"/>
        <v>0.13532350043128527</v>
      </c>
      <c r="W2387" s="1">
        <f t="shared" si="150"/>
        <v>1.9089244282967859</v>
      </c>
      <c r="X2387" s="1">
        <f t="shared" si="151"/>
        <v>1408.371513406365</v>
      </c>
    </row>
    <row r="2388" spans="1:24" hidden="1" x14ac:dyDescent="0.3">
      <c r="A2388" s="18" t="str">
        <f t="shared" si="148"/>
        <v>ConstMin - Off-Highway Trucks_2008_50</v>
      </c>
      <c r="B2388" s="1" t="s">
        <v>40</v>
      </c>
      <c r="C2388" s="1">
        <v>2020</v>
      </c>
      <c r="D2388" s="1" t="s">
        <v>90</v>
      </c>
      <c r="E2388" s="1">
        <v>2008</v>
      </c>
      <c r="F2388" s="1">
        <v>50</v>
      </c>
      <c r="G2388" s="1" t="s">
        <v>5</v>
      </c>
      <c r="H2388" s="1">
        <v>1.13069442826861E-5</v>
      </c>
      <c r="I2388" s="1">
        <v>1.3681402582050201E-5</v>
      </c>
      <c r="J2388" s="1">
        <v>1.6281999767068E-5</v>
      </c>
      <c r="K2388" s="1">
        <v>1.6332252852768801E-4</v>
      </c>
      <c r="L2388" s="1">
        <v>1.5400837902279399E-4</v>
      </c>
      <c r="M2388" s="1">
        <v>1.5893948591726201E-2</v>
      </c>
      <c r="N2388" s="1">
        <v>6.5848870918325497E-6</v>
      </c>
      <c r="O2388" s="1">
        <v>6.0580961244859398E-6</v>
      </c>
      <c r="P2388" s="1">
        <v>1.46608228465088E-7</v>
      </c>
      <c r="Q2388" s="1">
        <v>1.2972427177060499E-7</v>
      </c>
      <c r="R2388" s="1">
        <v>515.66165800282795</v>
      </c>
      <c r="S2388" s="1">
        <v>897.26727927016202</v>
      </c>
      <c r="T2388" s="1">
        <v>0.55585361171819803</v>
      </c>
      <c r="U2388" s="1">
        <v>23478.493807569201</v>
      </c>
      <c r="V2388" s="1">
        <f t="shared" si="149"/>
        <v>0.19295186936925166</v>
      </c>
      <c r="W2388" s="1">
        <f t="shared" si="150"/>
        <v>2.172014488482604</v>
      </c>
      <c r="X2388" s="1">
        <f t="shared" si="151"/>
        <v>1614.2150745348597</v>
      </c>
    </row>
    <row r="2389" spans="1:24" hidden="1" x14ac:dyDescent="0.3">
      <c r="A2389" s="18" t="str">
        <f t="shared" si="148"/>
        <v>ConstMin - Off-Highway Trucks_2008_100</v>
      </c>
      <c r="B2389" s="1" t="s">
        <v>40</v>
      </c>
      <c r="C2389" s="1">
        <v>2020</v>
      </c>
      <c r="D2389" s="1" t="s">
        <v>90</v>
      </c>
      <c r="E2389" s="1">
        <v>2008</v>
      </c>
      <c r="F2389" s="1">
        <v>100</v>
      </c>
      <c r="G2389" s="1" t="s">
        <v>5</v>
      </c>
      <c r="H2389" s="1">
        <v>2.3882503152439399E-6</v>
      </c>
      <c r="I2389" s="1">
        <v>2.8897828814451699E-6</v>
      </c>
      <c r="J2389" s="1">
        <v>3.4390804539512798E-6</v>
      </c>
      <c r="K2389" s="1">
        <v>3.3352579055246998E-5</v>
      </c>
      <c r="L2389" s="1">
        <v>2.6303989951237201E-5</v>
      </c>
      <c r="M2389" s="1">
        <v>4.3786506758772504E-3</v>
      </c>
      <c r="N2389" s="1">
        <v>2.00984532085085E-6</v>
      </c>
      <c r="O2389" s="1">
        <v>1.8490576951827799E-6</v>
      </c>
      <c r="P2389" s="1">
        <v>4.04111494318602E-8</v>
      </c>
      <c r="Q2389" s="1">
        <v>3.5737958191316399E-8</v>
      </c>
      <c r="R2389" s="1">
        <v>142.06049895703299</v>
      </c>
      <c r="S2389" s="1">
        <v>71.921919425547998</v>
      </c>
      <c r="T2389" s="1">
        <v>9.2642268619699694E-2</v>
      </c>
      <c r="U2389" s="1">
        <v>7192.1919425548003</v>
      </c>
      <c r="V2389" s="1">
        <f t="shared" si="149"/>
        <v>0.13304315816488155</v>
      </c>
      <c r="W2389" s="1">
        <f t="shared" si="150"/>
        <v>1.2110134356183135</v>
      </c>
      <c r="X2389" s="1">
        <f t="shared" si="151"/>
        <v>776.34022241824005</v>
      </c>
    </row>
    <row r="2390" spans="1:24" hidden="1" x14ac:dyDescent="0.3">
      <c r="A2390" s="18" t="str">
        <f t="shared" si="148"/>
        <v>ConstMin - Off-Highway Trucks_2008_175</v>
      </c>
      <c r="B2390" s="1" t="s">
        <v>40</v>
      </c>
      <c r="C2390" s="1">
        <v>2020</v>
      </c>
      <c r="D2390" s="1" t="s">
        <v>90</v>
      </c>
      <c r="E2390" s="1">
        <v>2008</v>
      </c>
      <c r="F2390" s="1">
        <v>175</v>
      </c>
      <c r="G2390" s="1" t="s">
        <v>5</v>
      </c>
      <c r="H2390" s="1">
        <v>1.6947846829624001E-4</v>
      </c>
      <c r="I2390" s="1">
        <v>2.0506894663845001E-4</v>
      </c>
      <c r="J2390" s="1">
        <v>2.4404899434658499E-4</v>
      </c>
      <c r="K2390" s="1">
        <v>2.0930590834585599E-3</v>
      </c>
      <c r="L2390" s="1">
        <v>1.58099401470716E-3</v>
      </c>
      <c r="M2390" s="1">
        <v>0.31072413348605499</v>
      </c>
      <c r="N2390" s="1">
        <v>1.22401115991728E-4</v>
      </c>
      <c r="O2390" s="1">
        <v>1.1260902671239E-4</v>
      </c>
      <c r="P2390" s="1">
        <v>2.86771435309223E-6</v>
      </c>
      <c r="Q2390" s="1">
        <v>2.53608860664201E-6</v>
      </c>
      <c r="R2390" s="1">
        <v>10081.1023094865</v>
      </c>
      <c r="S2390" s="1">
        <v>3276.6841135987102</v>
      </c>
      <c r="T2390" s="1">
        <v>2.68662578997129</v>
      </c>
      <c r="U2390" s="1">
        <v>510032.83064774401</v>
      </c>
      <c r="V2390" s="1">
        <f t="shared" si="149"/>
        <v>0.1331344256069433</v>
      </c>
      <c r="W2390" s="1">
        <f t="shared" si="150"/>
        <v>1.0264095733965581</v>
      </c>
      <c r="X2390" s="1">
        <f t="shared" si="151"/>
        <v>1219.6280277774472</v>
      </c>
    </row>
    <row r="2391" spans="1:24" hidden="1" x14ac:dyDescent="0.3">
      <c r="A2391" s="18" t="str">
        <f t="shared" si="148"/>
        <v>ConstMin - Off-Highway Trucks_2008_300</v>
      </c>
      <c r="B2391" s="1" t="s">
        <v>40</v>
      </c>
      <c r="C2391" s="1">
        <v>2020</v>
      </c>
      <c r="D2391" s="1" t="s">
        <v>90</v>
      </c>
      <c r="E2391" s="1">
        <v>2008</v>
      </c>
      <c r="F2391" s="1">
        <v>300</v>
      </c>
      <c r="G2391" s="1" t="s">
        <v>5</v>
      </c>
      <c r="H2391" s="1">
        <v>2.44428335903054E-4</v>
      </c>
      <c r="I2391" s="1">
        <v>2.9575828644269597E-4</v>
      </c>
      <c r="J2391" s="1">
        <v>3.51976803700398E-4</v>
      </c>
      <c r="K2391" s="1">
        <v>1.0282964297921499E-3</v>
      </c>
      <c r="L2391" s="1">
        <v>2.2782391166460002E-3</v>
      </c>
      <c r="M2391" s="1">
        <v>0.448138242199348</v>
      </c>
      <c r="N2391" s="1">
        <v>1.20231582560313E-4</v>
      </c>
      <c r="O2391" s="1">
        <v>1.10613055955488E-4</v>
      </c>
      <c r="P2391" s="1">
        <v>4.1359274379705202E-6</v>
      </c>
      <c r="Q2391" s="1">
        <v>3.65764408928137E-6</v>
      </c>
      <c r="R2391" s="1">
        <v>14539.351732097801</v>
      </c>
      <c r="S2391" s="1">
        <v>3626.7867903426099</v>
      </c>
      <c r="T2391" s="1">
        <v>2.4086989841121902</v>
      </c>
      <c r="U2391" s="1">
        <v>740980.43962692202</v>
      </c>
      <c r="V2391" s="1">
        <f t="shared" si="149"/>
        <v>0.13216570545158451</v>
      </c>
      <c r="W2391" s="1">
        <f t="shared" si="150"/>
        <v>1.0180782545791944</v>
      </c>
      <c r="X2391" s="1">
        <f t="shared" si="151"/>
        <v>1505.7036243486391</v>
      </c>
    </row>
    <row r="2392" spans="1:24" hidden="1" x14ac:dyDescent="0.3">
      <c r="A2392" s="18" t="str">
        <f t="shared" si="148"/>
        <v>ConstMin - Off-Highway Trucks_2008_600</v>
      </c>
      <c r="B2392" s="1" t="s">
        <v>40</v>
      </c>
      <c r="C2392" s="1">
        <v>2020</v>
      </c>
      <c r="D2392" s="1" t="s">
        <v>90</v>
      </c>
      <c r="E2392" s="1">
        <v>2008</v>
      </c>
      <c r="F2392" s="1">
        <v>600</v>
      </c>
      <c r="G2392" s="1" t="s">
        <v>5</v>
      </c>
      <c r="H2392" s="1">
        <v>3.9994293928834402E-4</v>
      </c>
      <c r="I2392" s="1">
        <v>4.8393095653889598E-4</v>
      </c>
      <c r="J2392" s="1">
        <v>5.7591783257521505E-4</v>
      </c>
      <c r="K2392" s="1">
        <v>1.58088556279809E-3</v>
      </c>
      <c r="L2392" s="1">
        <v>3.7277414885092102E-3</v>
      </c>
      <c r="M2392" s="1">
        <v>0.73326083545324106</v>
      </c>
      <c r="N2392" s="1">
        <v>1.85288709424388E-4</v>
      </c>
      <c r="O2392" s="1">
        <v>1.70465612670437E-4</v>
      </c>
      <c r="P2392" s="1">
        <v>6.7673617713508996E-6</v>
      </c>
      <c r="Q2392" s="1">
        <v>5.9847763661821399E-6</v>
      </c>
      <c r="R2392" s="1">
        <v>23789.840263808801</v>
      </c>
      <c r="S2392" s="1">
        <v>3024.8540595181598</v>
      </c>
      <c r="T2392" s="1">
        <v>2.3160567154924898</v>
      </c>
      <c r="U2392" s="1">
        <v>1203891.9156882199</v>
      </c>
      <c r="V2392" s="1">
        <f t="shared" si="149"/>
        <v>0.13310197721377112</v>
      </c>
      <c r="W2392" s="1">
        <f t="shared" si="150"/>
        <v>1.0252903972314953</v>
      </c>
      <c r="X2392" s="1">
        <f t="shared" si="151"/>
        <v>1306.0362638291224</v>
      </c>
    </row>
    <row r="2393" spans="1:24" hidden="1" x14ac:dyDescent="0.3">
      <c r="A2393" s="18" t="str">
        <f t="shared" si="148"/>
        <v>ConstMin - Off-Highway Trucks_2008_750</v>
      </c>
      <c r="B2393" s="1" t="s">
        <v>40</v>
      </c>
      <c r="C2393" s="1">
        <v>2020</v>
      </c>
      <c r="D2393" s="1" t="s">
        <v>90</v>
      </c>
      <c r="E2393" s="1">
        <v>2008</v>
      </c>
      <c r="F2393" s="1">
        <v>750</v>
      </c>
      <c r="G2393" s="1" t="s">
        <v>5</v>
      </c>
      <c r="H2393" s="1">
        <v>2.1944193407831899E-4</v>
      </c>
      <c r="I2393" s="1">
        <v>2.6552474023476698E-4</v>
      </c>
      <c r="J2393" s="1">
        <v>3.1599638507278001E-4</v>
      </c>
      <c r="K2393" s="1">
        <v>8.6740520053735898E-4</v>
      </c>
      <c r="L2393" s="1">
        <v>2.0453487775982299E-3</v>
      </c>
      <c r="M2393" s="1">
        <v>0.402327832570473</v>
      </c>
      <c r="N2393" s="1">
        <v>1.07648459883975E-4</v>
      </c>
      <c r="O2393" s="1">
        <v>9.9036583093257697E-5</v>
      </c>
      <c r="P2393" s="1">
        <v>3.7131370748922502E-6</v>
      </c>
      <c r="Q2393" s="1">
        <v>3.2837456842171701E-6</v>
      </c>
      <c r="R2393" s="1">
        <v>13053.0834428376</v>
      </c>
      <c r="S2393" s="1">
        <v>946.97193910304804</v>
      </c>
      <c r="T2393" s="1">
        <v>0.64849588033789796</v>
      </c>
      <c r="U2393" s="1">
        <v>658686.62449896301</v>
      </c>
      <c r="V2393" s="1">
        <f t="shared" si="149"/>
        <v>0.13347955456828273</v>
      </c>
      <c r="W2393" s="1">
        <f t="shared" si="150"/>
        <v>1.0281988922358276</v>
      </c>
      <c r="X2393" s="1">
        <f t="shared" si="151"/>
        <v>1460.2589897866885</v>
      </c>
    </row>
    <row r="2394" spans="1:24" hidden="1" x14ac:dyDescent="0.3">
      <c r="A2394" s="18" t="str">
        <f t="shared" si="148"/>
        <v>ConstMin - Off-Highway Trucks_2008_9999</v>
      </c>
      <c r="B2394" s="1" t="s">
        <v>40</v>
      </c>
      <c r="C2394" s="1">
        <v>2020</v>
      </c>
      <c r="D2394" s="1" t="s">
        <v>90</v>
      </c>
      <c r="E2394" s="1">
        <v>2008</v>
      </c>
      <c r="F2394" s="1">
        <v>9999</v>
      </c>
      <c r="G2394" s="1" t="s">
        <v>5</v>
      </c>
      <c r="H2394" s="1">
        <v>3.41310300856067E-4</v>
      </c>
      <c r="I2394" s="1">
        <v>4.1298546403584099E-4</v>
      </c>
      <c r="J2394" s="1">
        <v>4.91486833232737E-4</v>
      </c>
      <c r="K2394" s="1">
        <v>1.33841644102233E-3</v>
      </c>
      <c r="L2394" s="1">
        <v>5.5585497628108799E-3</v>
      </c>
      <c r="M2394" s="1">
        <v>0.62079658441015895</v>
      </c>
      <c r="N2394" s="1">
        <v>1.68811653432669E-4</v>
      </c>
      <c r="O2394" s="1">
        <v>1.5530672115805501E-4</v>
      </c>
      <c r="P2394" s="1">
        <v>5.72933297679153E-6</v>
      </c>
      <c r="Q2394" s="1">
        <v>5.06685826781954E-6</v>
      </c>
      <c r="R2394" s="1">
        <v>20141.061495950598</v>
      </c>
      <c r="S2394" s="1">
        <v>891.89380253147203</v>
      </c>
      <c r="T2394" s="1">
        <v>0.46321134309849799</v>
      </c>
      <c r="U2394" s="1">
        <v>1019612.99505397</v>
      </c>
      <c r="V2394" s="1">
        <f t="shared" si="149"/>
        <v>0.1341182891066286</v>
      </c>
      <c r="W2394" s="1">
        <f t="shared" si="150"/>
        <v>1.8051559897942384</v>
      </c>
      <c r="X2394" s="1">
        <f t="shared" si="151"/>
        <v>1925.4576033597225</v>
      </c>
    </row>
    <row r="2395" spans="1:24" hidden="1" x14ac:dyDescent="0.3">
      <c r="A2395" s="18" t="str">
        <f t="shared" si="148"/>
        <v>ConstMin - Off-Highway Trucks_2009_25</v>
      </c>
      <c r="B2395" s="1" t="s">
        <v>40</v>
      </c>
      <c r="C2395" s="1">
        <v>2020</v>
      </c>
      <c r="D2395" s="1" t="s">
        <v>90</v>
      </c>
      <c r="E2395" s="1">
        <v>2009</v>
      </c>
      <c r="F2395" s="1">
        <v>25</v>
      </c>
      <c r="G2395" s="1" t="s">
        <v>5</v>
      </c>
      <c r="H2395" s="1">
        <v>0</v>
      </c>
      <c r="I2395" s="1">
        <v>0</v>
      </c>
      <c r="J2395" s="1">
        <v>0</v>
      </c>
      <c r="K2395" s="1">
        <v>0</v>
      </c>
      <c r="L2395" s="1">
        <v>0</v>
      </c>
      <c r="M2395" s="1">
        <v>0</v>
      </c>
      <c r="N2395" s="1">
        <v>0</v>
      </c>
      <c r="O2395" s="1">
        <v>0</v>
      </c>
      <c r="P2395" s="1">
        <v>0</v>
      </c>
      <c r="Q2395" s="1">
        <v>0</v>
      </c>
      <c r="R2395" s="1">
        <v>0</v>
      </c>
      <c r="S2395" s="1">
        <v>0</v>
      </c>
      <c r="T2395" s="1">
        <v>0</v>
      </c>
      <c r="U2395" s="1">
        <v>0</v>
      </c>
      <c r="V2395" s="1">
        <f t="shared" si="149"/>
        <v>0</v>
      </c>
      <c r="W2395" s="1">
        <f t="shared" si="150"/>
        <v>0</v>
      </c>
      <c r="X2395" s="1" t="e">
        <f t="shared" si="151"/>
        <v>#DIV/0!</v>
      </c>
    </row>
    <row r="2396" spans="1:24" hidden="1" x14ac:dyDescent="0.3">
      <c r="A2396" s="18" t="str">
        <f t="shared" si="148"/>
        <v>ConstMin - Off-Highway Trucks_2009_50</v>
      </c>
      <c r="B2396" s="1" t="s">
        <v>40</v>
      </c>
      <c r="C2396" s="1">
        <v>2020</v>
      </c>
      <c r="D2396" s="1" t="s">
        <v>90</v>
      </c>
      <c r="E2396" s="1">
        <v>2009</v>
      </c>
      <c r="F2396" s="1">
        <v>50</v>
      </c>
      <c r="G2396" s="1" t="s">
        <v>5</v>
      </c>
      <c r="H2396" s="1">
        <v>4.1439187155617002E-6</v>
      </c>
      <c r="I2396" s="1">
        <v>5.0141416458296596E-6</v>
      </c>
      <c r="J2396" s="1">
        <v>5.9672429504088496E-6</v>
      </c>
      <c r="K2396" s="1">
        <v>5.9856603669224598E-5</v>
      </c>
      <c r="L2396" s="1">
        <v>5.6443030780926698E-5</v>
      </c>
      <c r="M2396" s="1">
        <v>5.8250248154387303E-3</v>
      </c>
      <c r="N2396" s="1">
        <v>2.4133166466106501E-6</v>
      </c>
      <c r="O2396" s="1">
        <v>2.22025131488179E-6</v>
      </c>
      <c r="P2396" s="1">
        <v>5.3730925580142202E-8</v>
      </c>
      <c r="Q2396" s="1">
        <v>4.754306948129E-8</v>
      </c>
      <c r="R2396" s="1">
        <v>188.98651501870199</v>
      </c>
      <c r="S2396" s="1">
        <v>329.84880288268499</v>
      </c>
      <c r="T2396" s="1">
        <v>0.185284537239399</v>
      </c>
      <c r="U2396" s="1">
        <v>8576.0688749498295</v>
      </c>
      <c r="V2396" s="1">
        <f t="shared" si="149"/>
        <v>0.19359624914887863</v>
      </c>
      <c r="W2396" s="1">
        <f t="shared" si="150"/>
        <v>2.1792681223655501</v>
      </c>
      <c r="X2396" s="1">
        <f t="shared" si="151"/>
        <v>1780.2284410625161</v>
      </c>
    </row>
    <row r="2397" spans="1:24" hidden="1" x14ac:dyDescent="0.3">
      <c r="A2397" s="18" t="str">
        <f t="shared" si="148"/>
        <v>ConstMin - Off-Highway Trucks_2009_100</v>
      </c>
      <c r="B2397" s="1" t="s">
        <v>40</v>
      </c>
      <c r="C2397" s="1">
        <v>2020</v>
      </c>
      <c r="D2397" s="1" t="s">
        <v>90</v>
      </c>
      <c r="E2397" s="1">
        <v>2009</v>
      </c>
      <c r="F2397" s="1">
        <v>100</v>
      </c>
      <c r="G2397" s="1" t="s">
        <v>5</v>
      </c>
      <c r="H2397" s="1">
        <v>5.8528488570274098E-6</v>
      </c>
      <c r="I2397" s="1">
        <v>7.0819471170031701E-6</v>
      </c>
      <c r="J2397" s="1">
        <v>8.4281023541194694E-6</v>
      </c>
      <c r="K2397" s="1">
        <v>8.1736660079736995E-5</v>
      </c>
      <c r="L2397" s="1">
        <v>6.4462789573895097E-5</v>
      </c>
      <c r="M2397" s="1">
        <v>1.07306928591414E-2</v>
      </c>
      <c r="N2397" s="1">
        <v>4.9254974714584002E-6</v>
      </c>
      <c r="O2397" s="1">
        <v>4.5314576737417296E-6</v>
      </c>
      <c r="P2397" s="1">
        <v>9.9034991539095503E-8</v>
      </c>
      <c r="Q2397" s="1">
        <v>8.7582472581469895E-8</v>
      </c>
      <c r="R2397" s="1">
        <v>348.14551206894203</v>
      </c>
      <c r="S2397" s="1">
        <v>178.15142110581101</v>
      </c>
      <c r="T2397" s="1">
        <v>9.2642268619699694E-2</v>
      </c>
      <c r="U2397" s="1">
        <v>17636.9906894753</v>
      </c>
      <c r="V2397" s="1">
        <f t="shared" si="149"/>
        <v>0.13295871050275765</v>
      </c>
      <c r="W2397" s="1">
        <f t="shared" si="150"/>
        <v>1.2102447583345697</v>
      </c>
      <c r="X2397" s="1">
        <f t="shared" si="151"/>
        <v>1923.0036543808085</v>
      </c>
    </row>
    <row r="2398" spans="1:24" hidden="1" x14ac:dyDescent="0.3">
      <c r="A2398" s="18" t="str">
        <f t="shared" si="148"/>
        <v>ConstMin - Off-Highway Trucks_2009_175</v>
      </c>
      <c r="B2398" s="1" t="s">
        <v>40</v>
      </c>
      <c r="C2398" s="1">
        <v>2020</v>
      </c>
      <c r="D2398" s="1" t="s">
        <v>90</v>
      </c>
      <c r="E2398" s="1">
        <v>2009</v>
      </c>
      <c r="F2398" s="1">
        <v>175</v>
      </c>
      <c r="G2398" s="1" t="s">
        <v>5</v>
      </c>
      <c r="H2398" s="1">
        <v>4.0497766969687303E-6</v>
      </c>
      <c r="I2398" s="1">
        <v>4.9002298033321596E-6</v>
      </c>
      <c r="J2398" s="1">
        <v>5.83167844363497E-6</v>
      </c>
      <c r="K2398" s="1">
        <v>5.00147422075638E-5</v>
      </c>
      <c r="L2398" s="1">
        <v>3.7778679399064198E-5</v>
      </c>
      <c r="M2398" s="1">
        <v>7.4249157879930101E-3</v>
      </c>
      <c r="N2398" s="1">
        <v>2.9248387255885199E-6</v>
      </c>
      <c r="O2398" s="1">
        <v>2.6908516275414399E-6</v>
      </c>
      <c r="P2398" s="1">
        <v>6.8525535293460701E-8</v>
      </c>
      <c r="Q2398" s="1">
        <v>6.0601164524771494E-8</v>
      </c>
      <c r="R2398" s="1">
        <v>240.89321565825</v>
      </c>
      <c r="S2398" s="1">
        <v>69.751861511846101</v>
      </c>
      <c r="T2398" s="1">
        <v>9.2642268619699694E-2</v>
      </c>
      <c r="U2398" s="1">
        <v>12206.575764572999</v>
      </c>
      <c r="V2398" s="1">
        <f t="shared" si="149"/>
        <v>0.13292638589414837</v>
      </c>
      <c r="W2398" s="1">
        <f t="shared" si="150"/>
        <v>1.024805676043296</v>
      </c>
      <c r="X2398" s="1">
        <f t="shared" si="151"/>
        <v>752.91616398320673</v>
      </c>
    </row>
    <row r="2399" spans="1:24" hidden="1" x14ac:dyDescent="0.3">
      <c r="A2399" s="18" t="str">
        <f t="shared" si="148"/>
        <v>ConstMin - Off-Highway Trucks_2009_300</v>
      </c>
      <c r="B2399" s="1" t="s">
        <v>40</v>
      </c>
      <c r="C2399" s="1">
        <v>2020</v>
      </c>
      <c r="D2399" s="1" t="s">
        <v>90</v>
      </c>
      <c r="E2399" s="1">
        <v>2009</v>
      </c>
      <c r="F2399" s="1">
        <v>300</v>
      </c>
      <c r="G2399" s="1" t="s">
        <v>5</v>
      </c>
      <c r="H2399" s="1">
        <v>1.67018821009588E-5</v>
      </c>
      <c r="I2399" s="1">
        <v>2.0209277342160199E-5</v>
      </c>
      <c r="J2399" s="1">
        <v>2.4050710225380699E-5</v>
      </c>
      <c r="K2399" s="1">
        <v>7.02638901163949E-5</v>
      </c>
      <c r="L2399" s="1">
        <v>1.55672954133705E-4</v>
      </c>
      <c r="M2399" s="1">
        <v>3.0621458262977599E-2</v>
      </c>
      <c r="N2399" s="1">
        <v>8.2154702289938707E-6</v>
      </c>
      <c r="O2399" s="1">
        <v>7.5582326106743596E-6</v>
      </c>
      <c r="P2399" s="1">
        <v>2.8260951084862101E-7</v>
      </c>
      <c r="Q2399" s="1">
        <v>2.4992822587752601E-7</v>
      </c>
      <c r="R2399" s="1">
        <v>993.47948983371305</v>
      </c>
      <c r="S2399" s="1">
        <v>263.19702410469898</v>
      </c>
      <c r="T2399" s="1">
        <v>0.27792680585909901</v>
      </c>
      <c r="U2399" s="1">
        <v>50182.899262629297</v>
      </c>
      <c r="V2399" s="1">
        <f t="shared" si="149"/>
        <v>0.13334711868838217</v>
      </c>
      <c r="W2399" s="1">
        <f t="shared" si="150"/>
        <v>1.0271787328155555</v>
      </c>
      <c r="X2399" s="1">
        <f t="shared" si="151"/>
        <v>947.00121958776583</v>
      </c>
    </row>
    <row r="2400" spans="1:24" hidden="1" x14ac:dyDescent="0.3">
      <c r="A2400" s="18" t="str">
        <f t="shared" si="148"/>
        <v>ConstMin - Off-Highway Trucks_2009_600</v>
      </c>
      <c r="B2400" s="1" t="s">
        <v>40</v>
      </c>
      <c r="C2400" s="1">
        <v>2020</v>
      </c>
      <c r="D2400" s="1" t="s">
        <v>90</v>
      </c>
      <c r="E2400" s="1">
        <v>2009</v>
      </c>
      <c r="F2400" s="1">
        <v>600</v>
      </c>
      <c r="G2400" s="1" t="s">
        <v>5</v>
      </c>
      <c r="H2400" s="1">
        <v>3.8815481388736497E-5</v>
      </c>
      <c r="I2400" s="1">
        <v>4.69667324803711E-5</v>
      </c>
      <c r="J2400" s="1">
        <v>5.5894293199780498E-5</v>
      </c>
      <c r="K2400" s="1">
        <v>1.5342897226714399E-4</v>
      </c>
      <c r="L2400" s="1">
        <v>3.6178681045530601E-4</v>
      </c>
      <c r="M2400" s="1">
        <v>7.1164832569039799E-2</v>
      </c>
      <c r="N2400" s="1">
        <v>1.9041150036807901E-5</v>
      </c>
      <c r="O2400" s="1">
        <v>1.7517858033863299E-5</v>
      </c>
      <c r="P2400" s="1">
        <v>6.5678970443665197E-7</v>
      </c>
      <c r="Q2400" s="1">
        <v>5.8083779668832195E-7</v>
      </c>
      <c r="R2400" s="1">
        <v>2308.86461864786</v>
      </c>
      <c r="S2400" s="1">
        <v>343.17915863828199</v>
      </c>
      <c r="T2400" s="1">
        <v>0.27792680585909901</v>
      </c>
      <c r="U2400" s="1">
        <v>114049.87372078899</v>
      </c>
      <c r="V2400" s="1">
        <f t="shared" si="149"/>
        <v>0.13635910400769091</v>
      </c>
      <c r="W2400" s="1">
        <f t="shared" si="150"/>
        <v>1.0503801884898769</v>
      </c>
      <c r="X2400" s="1">
        <f t="shared" si="151"/>
        <v>1234.7825089324563</v>
      </c>
    </row>
    <row r="2401" spans="1:24" hidden="1" x14ac:dyDescent="0.3">
      <c r="A2401" s="18" t="str">
        <f t="shared" si="148"/>
        <v>ConstMin - Off-Highway Trucks_2009_9999</v>
      </c>
      <c r="B2401" s="1" t="s">
        <v>40</v>
      </c>
      <c r="C2401" s="1">
        <v>2020</v>
      </c>
      <c r="D2401" s="1" t="s">
        <v>90</v>
      </c>
      <c r="E2401" s="1">
        <v>2009</v>
      </c>
      <c r="F2401" s="1">
        <v>9999</v>
      </c>
      <c r="G2401" s="1" t="s">
        <v>5</v>
      </c>
      <c r="H2401" s="1">
        <v>1.6771419346506901E-4</v>
      </c>
      <c r="I2401" s="1">
        <v>2.0293417409273301E-4</v>
      </c>
      <c r="J2401" s="1">
        <v>2.4150843858969899E-4</v>
      </c>
      <c r="K2401" s="1">
        <v>6.5767553268516695E-4</v>
      </c>
      <c r="L2401" s="1">
        <v>2.7313787130568098E-3</v>
      </c>
      <c r="M2401" s="1">
        <v>0.30504909520479401</v>
      </c>
      <c r="N2401" s="1">
        <v>8.2951233033263394E-5</v>
      </c>
      <c r="O2401" s="1">
        <v>7.6315134390602302E-5</v>
      </c>
      <c r="P2401" s="1">
        <v>2.8152987380847599E-6</v>
      </c>
      <c r="Q2401" s="1">
        <v>2.4897697070898801E-6</v>
      </c>
      <c r="R2401" s="1">
        <v>9896.9819423885801</v>
      </c>
      <c r="S2401" s="1">
        <v>432.46154137344598</v>
      </c>
      <c r="T2401" s="1">
        <v>0.27792680585909901</v>
      </c>
      <c r="U2401" s="1">
        <v>501332.979388876</v>
      </c>
      <c r="V2401" s="1">
        <f t="shared" si="149"/>
        <v>0.13403478254678974</v>
      </c>
      <c r="W2401" s="1">
        <f t="shared" si="150"/>
        <v>1.8040320389320261</v>
      </c>
      <c r="X2401" s="1">
        <f t="shared" si="151"/>
        <v>1556.0267388986281</v>
      </c>
    </row>
    <row r="2402" spans="1:24" hidden="1" x14ac:dyDescent="0.3">
      <c r="A2402" s="18" t="str">
        <f t="shared" si="148"/>
        <v>ConstMin - Off-Highway Trucks_2010_50</v>
      </c>
      <c r="B2402" s="1" t="s">
        <v>40</v>
      </c>
      <c r="C2402" s="1">
        <v>2020</v>
      </c>
      <c r="D2402" s="1" t="s">
        <v>90</v>
      </c>
      <c r="E2402" s="1">
        <v>2010</v>
      </c>
      <c r="F2402" s="1">
        <v>50</v>
      </c>
      <c r="G2402" s="1" t="s">
        <v>5</v>
      </c>
      <c r="H2402" s="1">
        <v>1.8034052446011401E-6</v>
      </c>
      <c r="I2402" s="1">
        <v>2.1821203459673801E-6</v>
      </c>
      <c r="J2402" s="1">
        <v>2.5969035522256401E-6</v>
      </c>
      <c r="K2402" s="1">
        <v>2.6049186866460901E-5</v>
      </c>
      <c r="L2402" s="1">
        <v>2.45636231592224E-5</v>
      </c>
      <c r="M2402" s="1">
        <v>2.5350111870304998E-3</v>
      </c>
      <c r="N2402" s="1">
        <v>1.0502589930244201E-6</v>
      </c>
      <c r="O2402" s="1">
        <v>9.66238273582466E-7</v>
      </c>
      <c r="P2402" s="1">
        <v>2.3383333419311E-8</v>
      </c>
      <c r="Q2402" s="1">
        <v>2.0690420525146101E-8</v>
      </c>
      <c r="R2402" s="1">
        <v>82.245646147386495</v>
      </c>
      <c r="S2402" s="1">
        <v>78.018748802139001</v>
      </c>
      <c r="T2402" s="1">
        <v>9.2642268619699694E-2</v>
      </c>
      <c r="U2402" s="1">
        <v>3744.89994250267</v>
      </c>
      <c r="V2402" s="1">
        <f t="shared" si="149"/>
        <v>0.19294213538973784</v>
      </c>
      <c r="W2402" s="1">
        <f t="shared" si="150"/>
        <v>2.1719049153304746</v>
      </c>
      <c r="X2402" s="1">
        <f t="shared" si="151"/>
        <v>842.1506723071426</v>
      </c>
    </row>
    <row r="2403" spans="1:24" hidden="1" x14ac:dyDescent="0.3">
      <c r="A2403" s="18" t="str">
        <f t="shared" si="148"/>
        <v>ConstMin - Off-Highway Trucks_2010_100</v>
      </c>
      <c r="B2403" s="1" t="s">
        <v>40</v>
      </c>
      <c r="C2403" s="1">
        <v>2020</v>
      </c>
      <c r="D2403" s="1" t="s">
        <v>90</v>
      </c>
      <c r="E2403" s="1">
        <v>2010</v>
      </c>
      <c r="F2403" s="1">
        <v>100</v>
      </c>
      <c r="G2403" s="1" t="s">
        <v>5</v>
      </c>
      <c r="H2403" s="1">
        <v>1.04833585825934E-5</v>
      </c>
      <c r="I2403" s="1">
        <v>1.2684863884938E-5</v>
      </c>
      <c r="J2403" s="1">
        <v>1.50960363589345E-5</v>
      </c>
      <c r="K2403" s="1">
        <v>1.46403014649967E-4</v>
      </c>
      <c r="L2403" s="1">
        <v>1.15462837815468E-4</v>
      </c>
      <c r="M2403" s="1">
        <v>1.92203324961971E-2</v>
      </c>
      <c r="N2403" s="1">
        <v>8.8223286560625E-6</v>
      </c>
      <c r="O2403" s="1">
        <v>8.1165423635774992E-6</v>
      </c>
      <c r="P2403" s="1">
        <v>1.7738700483985099E-7</v>
      </c>
      <c r="Q2403" s="1">
        <v>1.56873770030689E-7</v>
      </c>
      <c r="R2403" s="1">
        <v>623.58252042629704</v>
      </c>
      <c r="S2403" s="1">
        <v>350.206012835031</v>
      </c>
      <c r="T2403" s="1">
        <v>0.185284537239399</v>
      </c>
      <c r="U2403" s="1">
        <v>31343.438148735298</v>
      </c>
      <c r="V2403" s="1">
        <f t="shared" si="149"/>
        <v>0.13400709057943205</v>
      </c>
      <c r="W2403" s="1">
        <f t="shared" si="150"/>
        <v>1.2197875441192658</v>
      </c>
      <c r="X2403" s="1">
        <f t="shared" si="151"/>
        <v>1890.0984294363611</v>
      </c>
    </row>
    <row r="2404" spans="1:24" hidden="1" x14ac:dyDescent="0.3">
      <c r="A2404" s="18" t="str">
        <f t="shared" si="148"/>
        <v>ConstMin - Off-Highway Trucks_2010_175</v>
      </c>
      <c r="B2404" s="1" t="s">
        <v>40</v>
      </c>
      <c r="C2404" s="1">
        <v>2020</v>
      </c>
      <c r="D2404" s="1" t="s">
        <v>90</v>
      </c>
      <c r="E2404" s="1">
        <v>2010</v>
      </c>
      <c r="F2404" s="1">
        <v>175</v>
      </c>
      <c r="G2404" s="1" t="s">
        <v>5</v>
      </c>
      <c r="H2404" s="1">
        <v>3.1308677474507902E-5</v>
      </c>
      <c r="I2404" s="1">
        <v>3.7883499744154597E-5</v>
      </c>
      <c r="J2404" s="1">
        <v>4.5084495563291497E-5</v>
      </c>
      <c r="K2404" s="1">
        <v>3.8666216681017301E-4</v>
      </c>
      <c r="L2404" s="1">
        <v>2.9206560687740298E-4</v>
      </c>
      <c r="M2404" s="1">
        <v>5.7401755967348998E-2</v>
      </c>
      <c r="N2404" s="1">
        <v>2.2611822620477901E-5</v>
      </c>
      <c r="O2404" s="1">
        <v>2.0802876810839698E-5</v>
      </c>
      <c r="P2404" s="1">
        <v>5.2976844004185504E-7</v>
      </c>
      <c r="Q2404" s="1">
        <v>4.6850541564571502E-7</v>
      </c>
      <c r="R2404" s="1">
        <v>1862.3367556256801</v>
      </c>
      <c r="S2404" s="1">
        <v>570.725231303594</v>
      </c>
      <c r="T2404" s="1">
        <v>0.46321134309849799</v>
      </c>
      <c r="U2404" s="1">
        <v>94626.243350135905</v>
      </c>
      <c r="V2404" s="1">
        <f t="shared" si="149"/>
        <v>0.13256445624245722</v>
      </c>
      <c r="W2404" s="1">
        <f t="shared" si="150"/>
        <v>1.0220153529717191</v>
      </c>
      <c r="X2404" s="1">
        <f t="shared" si="151"/>
        <v>1232.1054736827421</v>
      </c>
    </row>
    <row r="2405" spans="1:24" hidden="1" x14ac:dyDescent="0.3">
      <c r="A2405" s="18" t="str">
        <f t="shared" si="148"/>
        <v>ConstMin - Off-Highway Trucks_2010_300</v>
      </c>
      <c r="B2405" s="1" t="s">
        <v>40</v>
      </c>
      <c r="C2405" s="1">
        <v>2020</v>
      </c>
      <c r="D2405" s="1" t="s">
        <v>90</v>
      </c>
      <c r="E2405" s="1">
        <v>2010</v>
      </c>
      <c r="F2405" s="1">
        <v>300</v>
      </c>
      <c r="G2405" s="1" t="s">
        <v>5</v>
      </c>
      <c r="H2405" s="1">
        <v>1.24771493388609E-4</v>
      </c>
      <c r="I2405" s="1">
        <v>1.50973507000217E-4</v>
      </c>
      <c r="J2405" s="1">
        <v>1.7967095047959701E-4</v>
      </c>
      <c r="K2405" s="1">
        <v>5.2490674093624596E-4</v>
      </c>
      <c r="L2405" s="1">
        <v>1.16295557890232E-3</v>
      </c>
      <c r="M2405" s="1">
        <v>0.228757756408144</v>
      </c>
      <c r="N2405" s="1">
        <v>6.1373711247930299E-5</v>
      </c>
      <c r="O2405" s="1">
        <v>5.6463814348095899E-5</v>
      </c>
      <c r="P2405" s="1">
        <v>2.1112357578181201E-6</v>
      </c>
      <c r="Q2405" s="1">
        <v>1.8670900557317599E-6</v>
      </c>
      <c r="R2405" s="1">
        <v>7421.7934750233599</v>
      </c>
      <c r="S2405" s="1">
        <v>1825.8453941523101</v>
      </c>
      <c r="T2405" s="1">
        <v>1.5749185665348899</v>
      </c>
      <c r="U2405" s="1">
        <v>379453.63397294702</v>
      </c>
      <c r="V2405" s="1">
        <f t="shared" si="149"/>
        <v>0.13174393402224019</v>
      </c>
      <c r="W2405" s="1">
        <f t="shared" si="150"/>
        <v>1.0148293306684808</v>
      </c>
      <c r="X2405" s="1">
        <f t="shared" si="151"/>
        <v>1159.3268585114881</v>
      </c>
    </row>
    <row r="2406" spans="1:24" hidden="1" x14ac:dyDescent="0.3">
      <c r="A2406" s="18" t="str">
        <f t="shared" si="148"/>
        <v>ConstMin - Off-Highway Trucks_2010_600</v>
      </c>
      <c r="B2406" s="1" t="s">
        <v>40</v>
      </c>
      <c r="C2406" s="1">
        <v>2020</v>
      </c>
      <c r="D2406" s="1" t="s">
        <v>90</v>
      </c>
      <c r="E2406" s="1">
        <v>2010</v>
      </c>
      <c r="F2406" s="1">
        <v>600</v>
      </c>
      <c r="G2406" s="1" t="s">
        <v>5</v>
      </c>
      <c r="H2406" s="1">
        <v>1.9667945015427001E-4</v>
      </c>
      <c r="I2406" s="1">
        <v>2.3798213468666601E-4</v>
      </c>
      <c r="J2406" s="1">
        <v>2.8321840822214799E-4</v>
      </c>
      <c r="K2406" s="1">
        <v>7.7743015991535002E-4</v>
      </c>
      <c r="L2406" s="1">
        <v>1.83318687306206E-3</v>
      </c>
      <c r="M2406" s="1">
        <v>0.36059478432904302</v>
      </c>
      <c r="N2406" s="1">
        <v>9.6482196936789104E-5</v>
      </c>
      <c r="O2406" s="1">
        <v>8.8763621181845996E-5</v>
      </c>
      <c r="P2406" s="1">
        <v>3.3279772223325099E-6</v>
      </c>
      <c r="Q2406" s="1">
        <v>2.94312615467463E-6</v>
      </c>
      <c r="R2406" s="1">
        <v>11699.1006533821</v>
      </c>
      <c r="S2406" s="1">
        <v>1714.34575182448</v>
      </c>
      <c r="T2406" s="1">
        <v>1.48227629791519</v>
      </c>
      <c r="U2406" s="1">
        <v>589520.64540864399</v>
      </c>
      <c r="V2406" s="1">
        <f t="shared" si="149"/>
        <v>0.13366999675339766</v>
      </c>
      <c r="W2406" s="1">
        <f t="shared" si="150"/>
        <v>1.0296658767819111</v>
      </c>
      <c r="X2406" s="1">
        <f t="shared" si="151"/>
        <v>1156.5628852297605</v>
      </c>
    </row>
    <row r="2407" spans="1:24" hidden="1" x14ac:dyDescent="0.3">
      <c r="A2407" s="18" t="str">
        <f t="shared" si="148"/>
        <v>ConstMin - Off-Highway Trucks_2010_750</v>
      </c>
      <c r="B2407" s="1" t="s">
        <v>40</v>
      </c>
      <c r="C2407" s="1">
        <v>2020</v>
      </c>
      <c r="D2407" s="1" t="s">
        <v>90</v>
      </c>
      <c r="E2407" s="1">
        <v>2010</v>
      </c>
      <c r="F2407" s="1">
        <v>750</v>
      </c>
      <c r="G2407" s="1" t="s">
        <v>5</v>
      </c>
      <c r="H2407" s="1">
        <v>3.42025132596768E-5</v>
      </c>
      <c r="I2407" s="1">
        <v>4.1385041044208902E-5</v>
      </c>
      <c r="J2407" s="1">
        <v>4.9251619093934598E-5</v>
      </c>
      <c r="K2407" s="1">
        <v>1.3519493435699999E-4</v>
      </c>
      <c r="L2407" s="1">
        <v>3.1879079529758202E-4</v>
      </c>
      <c r="M2407" s="1">
        <v>6.2707353934081805E-2</v>
      </c>
      <c r="N2407" s="1">
        <v>1.6778232893496999E-5</v>
      </c>
      <c r="O2407" s="1">
        <v>1.5435974262017199E-5</v>
      </c>
      <c r="P2407" s="1">
        <v>5.7873450930154997E-7</v>
      </c>
      <c r="Q2407" s="1">
        <v>5.1180899301479695E-7</v>
      </c>
      <c r="R2407" s="1">
        <v>2034.4710385845499</v>
      </c>
      <c r="S2407" s="1">
        <v>156.037497604278</v>
      </c>
      <c r="T2407" s="1">
        <v>0.185284537239399</v>
      </c>
      <c r="U2407" s="1">
        <v>102984.748418823</v>
      </c>
      <c r="V2407" s="1">
        <f t="shared" si="149"/>
        <v>0.13306354164809553</v>
      </c>
      <c r="W2407" s="1">
        <f t="shared" si="150"/>
        <v>1.0249943263749679</v>
      </c>
      <c r="X2407" s="1">
        <f t="shared" si="151"/>
        <v>842.15067230714442</v>
      </c>
    </row>
    <row r="2408" spans="1:24" hidden="1" x14ac:dyDescent="0.3">
      <c r="A2408" s="18" t="str">
        <f t="shared" si="148"/>
        <v>ConstMin - Off-Highway Trucks_2010_9999</v>
      </c>
      <c r="B2408" s="1" t="s">
        <v>40</v>
      </c>
      <c r="C2408" s="1">
        <v>2020</v>
      </c>
      <c r="D2408" s="1" t="s">
        <v>90</v>
      </c>
      <c r="E2408" s="1">
        <v>2010</v>
      </c>
      <c r="F2408" s="1">
        <v>9999</v>
      </c>
      <c r="G2408" s="1" t="s">
        <v>5</v>
      </c>
      <c r="H2408" s="1">
        <v>7.7852084534814003E-5</v>
      </c>
      <c r="I2408" s="1">
        <v>9.4201022287124906E-5</v>
      </c>
      <c r="J2408" s="1">
        <v>1.12107001730132E-4</v>
      </c>
      <c r="K2408" s="1">
        <v>3.0773198970288898E-4</v>
      </c>
      <c r="L2408" s="1">
        <v>1.2085368342761799E-3</v>
      </c>
      <c r="M2408" s="1">
        <v>0.14273507278151301</v>
      </c>
      <c r="N2408" s="1">
        <v>3.8190772580133703E-5</v>
      </c>
      <c r="O2408" s="1">
        <v>3.5135510773723001E-5</v>
      </c>
      <c r="P2408" s="1">
        <v>1.31732096993225E-6</v>
      </c>
      <c r="Q2408" s="1">
        <v>1.1649844760631E-6</v>
      </c>
      <c r="R2408" s="1">
        <v>4630.88224181021</v>
      </c>
      <c r="S2408" s="1">
        <v>269.70719784580501</v>
      </c>
      <c r="T2408" s="1">
        <v>0.185284537239399</v>
      </c>
      <c r="U2408" s="1">
        <v>234645.26212584999</v>
      </c>
      <c r="V2408" s="1">
        <f t="shared" si="149"/>
        <v>0.1329328840268143</v>
      </c>
      <c r="W2408" s="1">
        <f t="shared" si="150"/>
        <v>1.7054410125539201</v>
      </c>
      <c r="X2408" s="1">
        <f t="shared" si="151"/>
        <v>1455.6379170342032</v>
      </c>
    </row>
    <row r="2409" spans="1:24" hidden="1" x14ac:dyDescent="0.3">
      <c r="A2409" s="18" t="str">
        <f t="shared" si="148"/>
        <v>ConstMin - Off-Highway Trucks_2011_100</v>
      </c>
      <c r="B2409" s="1" t="s">
        <v>40</v>
      </c>
      <c r="C2409" s="1">
        <v>2020</v>
      </c>
      <c r="D2409" s="1" t="s">
        <v>90</v>
      </c>
      <c r="E2409" s="1">
        <v>2011</v>
      </c>
      <c r="F2409" s="1">
        <v>100</v>
      </c>
      <c r="G2409" s="1" t="s">
        <v>5</v>
      </c>
      <c r="H2409" s="1">
        <v>5.1977661495500703E-6</v>
      </c>
      <c r="I2409" s="1">
        <v>6.2892970409555899E-6</v>
      </c>
      <c r="J2409" s="1">
        <v>7.4847832553521097E-6</v>
      </c>
      <c r="K2409" s="1">
        <v>7.2588248102397205E-5</v>
      </c>
      <c r="L2409" s="1">
        <v>5.7247763223965401E-5</v>
      </c>
      <c r="M2409" s="1">
        <v>9.5296552955566691E-3</v>
      </c>
      <c r="N2409" s="1">
        <v>4.6585325633085801E-6</v>
      </c>
      <c r="O2409" s="1">
        <v>4.2858499582438996E-6</v>
      </c>
      <c r="P2409" s="1">
        <v>8.7950456131260702E-8</v>
      </c>
      <c r="Q2409" s="1">
        <v>7.7779765443843802E-8</v>
      </c>
      <c r="R2409" s="1">
        <v>309.17917102489298</v>
      </c>
      <c r="S2409" s="1">
        <v>180.73482338402701</v>
      </c>
      <c r="T2409" s="1">
        <v>0.185284537239399</v>
      </c>
      <c r="U2409" s="1">
        <v>15814.2970461024</v>
      </c>
      <c r="V2409" s="1">
        <f t="shared" si="149"/>
        <v>0.13168636669406783</v>
      </c>
      <c r="W2409" s="1">
        <f t="shared" si="150"/>
        <v>1.1986633627310512</v>
      </c>
      <c r="X2409" s="1">
        <f t="shared" si="151"/>
        <v>975.4447191160184</v>
      </c>
    </row>
    <row r="2410" spans="1:24" hidden="1" x14ac:dyDescent="0.3">
      <c r="A2410" s="18" t="str">
        <f t="shared" si="148"/>
        <v>ConstMin - Off-Highway Trucks_2011_175</v>
      </c>
      <c r="B2410" s="1" t="s">
        <v>40</v>
      </c>
      <c r="C2410" s="1">
        <v>2020</v>
      </c>
      <c r="D2410" s="1" t="s">
        <v>90</v>
      </c>
      <c r="E2410" s="1">
        <v>2011</v>
      </c>
      <c r="F2410" s="1">
        <v>175</v>
      </c>
      <c r="G2410" s="1" t="s">
        <v>5</v>
      </c>
      <c r="H2410" s="1">
        <v>3.5437833858357702E-5</v>
      </c>
      <c r="I2410" s="1">
        <v>4.2879778968612799E-5</v>
      </c>
      <c r="J2410" s="1">
        <v>5.1030480756035097E-5</v>
      </c>
      <c r="K2410" s="1">
        <v>4.3765724815071801E-4</v>
      </c>
      <c r="L2410" s="1">
        <v>3.3058478630051101E-4</v>
      </c>
      <c r="M2410" s="1">
        <v>6.4972207555083705E-2</v>
      </c>
      <c r="N2410" s="1">
        <v>2.7257600542720099E-5</v>
      </c>
      <c r="O2410" s="1">
        <v>2.5076992499302499E-5</v>
      </c>
      <c r="P2410" s="1">
        <v>5.9963714458684899E-7</v>
      </c>
      <c r="Q2410" s="1">
        <v>5.3029442380349495E-7</v>
      </c>
      <c r="R2410" s="1">
        <v>2107.95172002752</v>
      </c>
      <c r="S2410" s="1">
        <v>685.32495636527904</v>
      </c>
      <c r="T2410" s="1">
        <v>0.55585361171819803</v>
      </c>
      <c r="U2410" s="1">
        <v>107139.134845105</v>
      </c>
      <c r="V2410" s="1">
        <f t="shared" si="149"/>
        <v>0.13252353245865925</v>
      </c>
      <c r="W2410" s="1">
        <f t="shared" si="150"/>
        <v>1.0216998480729809</v>
      </c>
      <c r="X2410" s="1">
        <f t="shared" si="151"/>
        <v>1232.9234566757107</v>
      </c>
    </row>
    <row r="2411" spans="1:24" hidden="1" x14ac:dyDescent="0.3">
      <c r="A2411" s="18" t="str">
        <f t="shared" si="148"/>
        <v>ConstMin - Off-Highway Trucks_2011_300</v>
      </c>
      <c r="B2411" s="1" t="s">
        <v>40</v>
      </c>
      <c r="C2411" s="1">
        <v>2020</v>
      </c>
      <c r="D2411" s="1" t="s">
        <v>90</v>
      </c>
      <c r="E2411" s="1">
        <v>2011</v>
      </c>
      <c r="F2411" s="1">
        <v>300</v>
      </c>
      <c r="G2411" s="1" t="s">
        <v>5</v>
      </c>
      <c r="H2411" s="1">
        <v>1.23680826666916E-4</v>
      </c>
      <c r="I2411" s="1">
        <v>1.4965380026696901E-4</v>
      </c>
      <c r="J2411" s="1">
        <v>1.7810039040035901E-4</v>
      </c>
      <c r="K2411" s="1">
        <v>7.1867177711419997E-4</v>
      </c>
      <c r="L2411" s="1">
        <v>8.8283453795451501E-4</v>
      </c>
      <c r="M2411" s="1">
        <v>0.31320181377984202</v>
      </c>
      <c r="N2411" s="1">
        <v>7.3278896784985304E-6</v>
      </c>
      <c r="O2411" s="1">
        <v>6.7416585042186501E-6</v>
      </c>
      <c r="P2411" s="1">
        <v>2.8919956653784101E-6</v>
      </c>
      <c r="Q2411" s="1">
        <v>2.5563111001235402E-6</v>
      </c>
      <c r="R2411" s="1">
        <v>10161.4879179413</v>
      </c>
      <c r="S2411" s="1">
        <v>2522.4339844506098</v>
      </c>
      <c r="T2411" s="1">
        <v>2.03812990963339</v>
      </c>
      <c r="U2411" s="1">
        <v>515035.15718873398</v>
      </c>
      <c r="V2411" s="1">
        <f t="shared" si="149"/>
        <v>9.6214266786334948E-2</v>
      </c>
      <c r="W2411" s="1">
        <f t="shared" si="150"/>
        <v>0.56758517064998559</v>
      </c>
      <c r="X2411" s="1">
        <f t="shared" si="151"/>
        <v>1237.6217887427667</v>
      </c>
    </row>
    <row r="2412" spans="1:24" hidden="1" x14ac:dyDescent="0.3">
      <c r="A2412" s="18" t="str">
        <f t="shared" si="148"/>
        <v>ConstMin - Off-Highway Trucks_2011_600</v>
      </c>
      <c r="B2412" s="1" t="s">
        <v>40</v>
      </c>
      <c r="C2412" s="1">
        <v>2020</v>
      </c>
      <c r="D2412" s="1" t="s">
        <v>90</v>
      </c>
      <c r="E2412" s="1">
        <v>2011</v>
      </c>
      <c r="F2412" s="1">
        <v>600</v>
      </c>
      <c r="G2412" s="1" t="s">
        <v>5</v>
      </c>
      <c r="H2412" s="1">
        <v>7.1659445161383002E-5</v>
      </c>
      <c r="I2412" s="1">
        <v>8.6707928645273494E-5</v>
      </c>
      <c r="J2412" s="1">
        <v>1.03189601032391E-4</v>
      </c>
      <c r="K2412" s="1">
        <v>3.9123461657707202E-4</v>
      </c>
      <c r="L2412" s="1">
        <v>5.1150558145524505E-4</v>
      </c>
      <c r="M2412" s="1">
        <v>0.181466026738693</v>
      </c>
      <c r="N2412" s="1">
        <v>4.2457066524887099E-6</v>
      </c>
      <c r="O2412" s="1">
        <v>3.90605012028961E-6</v>
      </c>
      <c r="P2412" s="1">
        <v>1.6755936257464901E-6</v>
      </c>
      <c r="Q2412" s="1">
        <v>1.4811013156312999E-6</v>
      </c>
      <c r="R2412" s="1">
        <v>5887.4653884291201</v>
      </c>
      <c r="S2412" s="1">
        <v>839.70907651149798</v>
      </c>
      <c r="T2412" s="1">
        <v>0.741138148957598</v>
      </c>
      <c r="U2412" s="1">
        <v>293898.17677902401</v>
      </c>
      <c r="V2412" s="1">
        <f t="shared" si="149"/>
        <v>9.7690092387158714E-2</v>
      </c>
      <c r="W2412" s="1">
        <f t="shared" si="150"/>
        <v>0.5762913298659923</v>
      </c>
      <c r="X2412" s="1">
        <f t="shared" si="151"/>
        <v>1132.9993978754687</v>
      </c>
    </row>
    <row r="2413" spans="1:24" hidden="1" x14ac:dyDescent="0.3">
      <c r="A2413" s="18" t="str">
        <f t="shared" si="148"/>
        <v>ConstMin - Off-Highway Trucks_2011_750</v>
      </c>
      <c r="B2413" s="1" t="s">
        <v>40</v>
      </c>
      <c r="C2413" s="1">
        <v>2020</v>
      </c>
      <c r="D2413" s="1" t="s">
        <v>90</v>
      </c>
      <c r="E2413" s="1">
        <v>2011</v>
      </c>
      <c r="F2413" s="1">
        <v>750</v>
      </c>
      <c r="G2413" s="1" t="s">
        <v>5</v>
      </c>
      <c r="H2413" s="1">
        <v>1.0761322194186199E-5</v>
      </c>
      <c r="I2413" s="1">
        <v>1.30211998549653E-5</v>
      </c>
      <c r="J2413" s="1">
        <v>1.5496303959628201E-5</v>
      </c>
      <c r="K2413" s="1">
        <v>5.8752921586583098E-5</v>
      </c>
      <c r="L2413" s="1">
        <v>7.6814387186056694E-5</v>
      </c>
      <c r="M2413" s="1">
        <v>2.72513187429234E-2</v>
      </c>
      <c r="N2413" s="1">
        <v>6.3759099901673198E-7</v>
      </c>
      <c r="O2413" s="1">
        <v>5.8658371909539396E-7</v>
      </c>
      <c r="P2413" s="1">
        <v>2.5162911647688702E-7</v>
      </c>
      <c r="Q2413" s="1">
        <v>2.2242160016514999E-7</v>
      </c>
      <c r="R2413" s="1">
        <v>884.13902465084095</v>
      </c>
      <c r="S2413" s="1">
        <v>68.925172782816801</v>
      </c>
      <c r="T2413" s="1">
        <v>9.2642268619699694E-2</v>
      </c>
      <c r="U2413" s="1">
        <v>44801.362308830903</v>
      </c>
      <c r="V2413" s="1">
        <f t="shared" si="149"/>
        <v>9.623839804407032E-2</v>
      </c>
      <c r="W2413" s="1">
        <f t="shared" si="150"/>
        <v>0.56772752525598635</v>
      </c>
      <c r="X2413" s="1">
        <f t="shared" si="151"/>
        <v>743.99271315081307</v>
      </c>
    </row>
    <row r="2414" spans="1:24" hidden="1" x14ac:dyDescent="0.3">
      <c r="A2414" s="18" t="str">
        <f t="shared" si="148"/>
        <v>ConstMin - Off-Highway Trucks_2011_9999</v>
      </c>
      <c r="B2414" s="1" t="s">
        <v>40</v>
      </c>
      <c r="C2414" s="1">
        <v>2020</v>
      </c>
      <c r="D2414" s="1" t="s">
        <v>90</v>
      </c>
      <c r="E2414" s="1">
        <v>2011</v>
      </c>
      <c r="F2414" s="1">
        <v>9999</v>
      </c>
      <c r="G2414" s="1" t="s">
        <v>5</v>
      </c>
      <c r="H2414" s="1">
        <v>1.30633138378039E-5</v>
      </c>
      <c r="I2414" s="1">
        <v>1.58066097437427E-5</v>
      </c>
      <c r="J2414" s="1">
        <v>1.88111719264377E-5</v>
      </c>
      <c r="K2414" s="1">
        <v>7.1320962212995006E-5</v>
      </c>
      <c r="L2414" s="1">
        <v>1.61547242027354E-4</v>
      </c>
      <c r="M2414" s="1">
        <v>3.30807425713135E-2</v>
      </c>
      <c r="N2414" s="1">
        <v>4.8040156206012396E-6</v>
      </c>
      <c r="O2414" s="1">
        <v>4.4196943709531398E-6</v>
      </c>
      <c r="P2414" s="1">
        <v>3.0545597092546299E-7</v>
      </c>
      <c r="Q2414" s="1">
        <v>2.7000057379878603E-7</v>
      </c>
      <c r="R2414" s="1">
        <v>1073.2682608001001</v>
      </c>
      <c r="S2414" s="1">
        <v>70.165205876360702</v>
      </c>
      <c r="T2414" s="1">
        <v>9.2642268619699694E-2</v>
      </c>
      <c r="U2414" s="1">
        <v>54378.034554179598</v>
      </c>
      <c r="V2414" s="1">
        <f t="shared" si="149"/>
        <v>9.6250684176082124E-2</v>
      </c>
      <c r="W2414" s="1">
        <f t="shared" si="150"/>
        <v>0.98370446439643922</v>
      </c>
      <c r="X2414" s="1">
        <f t="shared" si="151"/>
        <v>757.37788939940299</v>
      </c>
    </row>
    <row r="2415" spans="1:24" hidden="1" x14ac:dyDescent="0.3">
      <c r="A2415" s="18" t="str">
        <f t="shared" si="148"/>
        <v>ConstMin - Off-Highway Trucks_2012_25</v>
      </c>
      <c r="B2415" s="1" t="s">
        <v>40</v>
      </c>
      <c r="C2415" s="1">
        <v>2020</v>
      </c>
      <c r="D2415" s="1" t="s">
        <v>90</v>
      </c>
      <c r="E2415" s="1">
        <v>2012</v>
      </c>
      <c r="F2415" s="1">
        <v>25</v>
      </c>
      <c r="G2415" s="1" t="s">
        <v>5</v>
      </c>
      <c r="H2415" s="1">
        <v>0</v>
      </c>
      <c r="I2415" s="1">
        <v>0</v>
      </c>
      <c r="J2415" s="1">
        <v>0</v>
      </c>
      <c r="K2415" s="1">
        <v>0</v>
      </c>
      <c r="L2415" s="1">
        <v>0</v>
      </c>
      <c r="M2415" s="1">
        <v>0</v>
      </c>
      <c r="N2415" s="1">
        <v>0</v>
      </c>
      <c r="O2415" s="1">
        <v>0</v>
      </c>
      <c r="P2415" s="1">
        <v>0</v>
      </c>
      <c r="Q2415" s="1">
        <v>0</v>
      </c>
      <c r="R2415" s="1">
        <v>0</v>
      </c>
      <c r="S2415" s="1">
        <v>0</v>
      </c>
      <c r="T2415" s="1">
        <v>0</v>
      </c>
      <c r="U2415" s="1">
        <v>0</v>
      </c>
      <c r="V2415" s="1">
        <f t="shared" si="149"/>
        <v>0</v>
      </c>
      <c r="W2415" s="1">
        <f t="shared" si="150"/>
        <v>0</v>
      </c>
      <c r="X2415" s="1" t="e">
        <f t="shared" si="151"/>
        <v>#DIV/0!</v>
      </c>
    </row>
    <row r="2416" spans="1:24" hidden="1" x14ac:dyDescent="0.3">
      <c r="A2416" s="18" t="str">
        <f t="shared" si="148"/>
        <v>ConstMin - Off-Highway Trucks_2012_175</v>
      </c>
      <c r="B2416" s="1" t="s">
        <v>40</v>
      </c>
      <c r="C2416" s="1">
        <v>2020</v>
      </c>
      <c r="D2416" s="1" t="s">
        <v>90</v>
      </c>
      <c r="E2416" s="1">
        <v>2012</v>
      </c>
      <c r="F2416" s="1">
        <v>175</v>
      </c>
      <c r="G2416" s="1" t="s">
        <v>5</v>
      </c>
      <c r="H2416" s="1">
        <v>1.2487254911823601E-4</v>
      </c>
      <c r="I2416" s="1">
        <v>1.5109578443306599E-4</v>
      </c>
      <c r="J2416" s="1">
        <v>1.7981647073026099E-4</v>
      </c>
      <c r="K2416" s="1">
        <v>1.7677587729152801E-3</v>
      </c>
      <c r="L2416" s="1">
        <v>1.23185811597089E-3</v>
      </c>
      <c r="M2416" s="1">
        <v>0.26072470432626899</v>
      </c>
      <c r="N2416" s="1">
        <v>8.9551403693029797E-6</v>
      </c>
      <c r="O2416" s="1">
        <v>8.2387291397587394E-6</v>
      </c>
      <c r="P2416" s="1">
        <v>2.4067830125695401E-6</v>
      </c>
      <c r="Q2416" s="1">
        <v>2.1279999872994501E-6</v>
      </c>
      <c r="R2416" s="1">
        <v>8458.9258949263403</v>
      </c>
      <c r="S2416" s="1">
        <v>2777.2607851738899</v>
      </c>
      <c r="T2416" s="1">
        <v>1.8528453723939899</v>
      </c>
      <c r="U2416" s="1">
        <v>426669.34679350199</v>
      </c>
      <c r="V2416" s="1">
        <f t="shared" si="149"/>
        <v>0.1172598962061282</v>
      </c>
      <c r="W2416" s="1">
        <f t="shared" si="150"/>
        <v>0.95599990007273894</v>
      </c>
      <c r="X2416" s="1">
        <f t="shared" si="151"/>
        <v>1498.9166535713116</v>
      </c>
    </row>
    <row r="2417" spans="1:24" hidden="1" x14ac:dyDescent="0.3">
      <c r="A2417" s="18" t="str">
        <f t="shared" si="148"/>
        <v>ConstMin - Off-Highway Trucks_2012_300</v>
      </c>
      <c r="B2417" s="1" t="s">
        <v>40</v>
      </c>
      <c r="C2417" s="1">
        <v>2020</v>
      </c>
      <c r="D2417" s="1" t="s">
        <v>90</v>
      </c>
      <c r="E2417" s="1">
        <v>2012</v>
      </c>
      <c r="F2417" s="1">
        <v>300</v>
      </c>
      <c r="G2417" s="1" t="s">
        <v>5</v>
      </c>
      <c r="H2417" s="1">
        <v>1.5800112549828601E-4</v>
      </c>
      <c r="I2417" s="1">
        <v>1.91181361852926E-4</v>
      </c>
      <c r="J2417" s="1">
        <v>2.2752162071753201E-4</v>
      </c>
      <c r="K2417" s="1">
        <v>9.18096625871527E-4</v>
      </c>
      <c r="L2417" s="1">
        <v>1.12781305223023E-3</v>
      </c>
      <c r="M2417" s="1">
        <v>0.40011245412023799</v>
      </c>
      <c r="N2417" s="1">
        <v>9.3613120799082607E-6</v>
      </c>
      <c r="O2417" s="1">
        <v>8.6124071135155997E-6</v>
      </c>
      <c r="P2417" s="1">
        <v>3.69449802673565E-6</v>
      </c>
      <c r="Q2417" s="1">
        <v>3.2656640631212901E-6</v>
      </c>
      <c r="R2417" s="1">
        <v>12981.207928823</v>
      </c>
      <c r="S2417" s="1">
        <v>3299.4180536470099</v>
      </c>
      <c r="T2417" s="1">
        <v>2.5013412527318901</v>
      </c>
      <c r="U2417" s="1">
        <v>663549.63078901102</v>
      </c>
      <c r="V2417" s="1">
        <f t="shared" si="149"/>
        <v>9.5402716223795508E-2</v>
      </c>
      <c r="W2417" s="1">
        <f t="shared" si="150"/>
        <v>0.56279768871081792</v>
      </c>
      <c r="X2417" s="1">
        <f t="shared" si="151"/>
        <v>1319.0595445717308</v>
      </c>
    </row>
    <row r="2418" spans="1:24" hidden="1" x14ac:dyDescent="0.3">
      <c r="A2418" s="18" t="str">
        <f t="shared" si="148"/>
        <v>ConstMin - Off-Highway Trucks_2012_600</v>
      </c>
      <c r="B2418" s="1" t="s">
        <v>40</v>
      </c>
      <c r="C2418" s="1">
        <v>2020</v>
      </c>
      <c r="D2418" s="1" t="s">
        <v>90</v>
      </c>
      <c r="E2418" s="1">
        <v>2012</v>
      </c>
      <c r="F2418" s="1">
        <v>600</v>
      </c>
      <c r="G2418" s="1" t="s">
        <v>5</v>
      </c>
      <c r="H2418" s="1">
        <v>3.3941046707756202E-4</v>
      </c>
      <c r="I2418" s="1">
        <v>4.1068666516385E-4</v>
      </c>
      <c r="J2418" s="1">
        <v>4.8875107259168998E-4</v>
      </c>
      <c r="K2418" s="1">
        <v>1.85305822073116E-3</v>
      </c>
      <c r="L2418" s="1">
        <v>2.4227141017282498E-3</v>
      </c>
      <c r="M2418" s="1">
        <v>0.85950245296178396</v>
      </c>
      <c r="N2418" s="1">
        <v>2.01095232421933E-5</v>
      </c>
      <c r="O2418" s="1">
        <v>1.8500761382817802E-5</v>
      </c>
      <c r="P2418" s="1">
        <v>7.9363441046189105E-6</v>
      </c>
      <c r="Q2418" s="1">
        <v>7.0151434775344499E-6</v>
      </c>
      <c r="R2418" s="1">
        <v>27885.610513581902</v>
      </c>
      <c r="S2418" s="1">
        <v>3451.4254436972701</v>
      </c>
      <c r="T2418" s="1">
        <v>2.5013412527318901</v>
      </c>
      <c r="U2418" s="1">
        <v>1413422.63448002</v>
      </c>
      <c r="V2418" s="1">
        <f t="shared" si="149"/>
        <v>9.6211538758007156E-2</v>
      </c>
      <c r="W2418" s="1">
        <f t="shared" si="150"/>
        <v>0.56756907752288921</v>
      </c>
      <c r="X2418" s="1">
        <f t="shared" si="151"/>
        <v>1379.8298972312259</v>
      </c>
    </row>
    <row r="2419" spans="1:24" hidden="1" x14ac:dyDescent="0.3">
      <c r="A2419" s="18" t="str">
        <f t="shared" si="148"/>
        <v>ConstMin - Off-Highway Trucks_2012_750</v>
      </c>
      <c r="B2419" s="1" t="s">
        <v>40</v>
      </c>
      <c r="C2419" s="1">
        <v>2020</v>
      </c>
      <c r="D2419" s="1" t="s">
        <v>90</v>
      </c>
      <c r="E2419" s="1">
        <v>2012</v>
      </c>
      <c r="F2419" s="1">
        <v>750</v>
      </c>
      <c r="G2419" s="1" t="s">
        <v>5</v>
      </c>
      <c r="H2419" s="1">
        <v>1.8275189029214801E-4</v>
      </c>
      <c r="I2419" s="1">
        <v>2.211297872535E-4</v>
      </c>
      <c r="J2419" s="1">
        <v>2.6316272202069399E-4</v>
      </c>
      <c r="K2419" s="1">
        <v>9.9775913093050794E-4</v>
      </c>
      <c r="L2419" s="1">
        <v>1.30448417086413E-3</v>
      </c>
      <c r="M2419" s="1">
        <v>0.46278978766323597</v>
      </c>
      <c r="N2419" s="1">
        <v>1.08277550101155E-5</v>
      </c>
      <c r="O2419" s="1">
        <v>9.9615346093062701E-6</v>
      </c>
      <c r="P2419" s="1">
        <v>4.2732385350879904E-6</v>
      </c>
      <c r="Q2419" s="1">
        <v>3.77722803373971E-6</v>
      </c>
      <c r="R2419" s="1">
        <v>15014.704988880399</v>
      </c>
      <c r="S2419" s="1">
        <v>1189.8117532553999</v>
      </c>
      <c r="T2419" s="1">
        <v>1.0190649548166899</v>
      </c>
      <c r="U2419" s="1">
        <v>759208.06328178803</v>
      </c>
      <c r="V2419" s="1">
        <f t="shared" si="149"/>
        <v>9.644396057434676E-2</v>
      </c>
      <c r="W2419" s="1">
        <f t="shared" si="150"/>
        <v>0.56894017539325559</v>
      </c>
      <c r="X2419" s="1">
        <f t="shared" si="151"/>
        <v>1167.5524191384093</v>
      </c>
    </row>
    <row r="2420" spans="1:24" hidden="1" x14ac:dyDescent="0.3">
      <c r="A2420" s="18" t="str">
        <f t="shared" si="148"/>
        <v>ConstMin - Off-Highway Trucks_2012_9999</v>
      </c>
      <c r="B2420" s="1" t="s">
        <v>40</v>
      </c>
      <c r="C2420" s="1">
        <v>2020</v>
      </c>
      <c r="D2420" s="1" t="s">
        <v>90</v>
      </c>
      <c r="E2420" s="1">
        <v>2012</v>
      </c>
      <c r="F2420" s="1">
        <v>9999</v>
      </c>
      <c r="G2420" s="1" t="s">
        <v>5</v>
      </c>
      <c r="H2420" s="1">
        <v>8.9354872940888302E-5</v>
      </c>
      <c r="I2420" s="1">
        <v>1.08119396258474E-4</v>
      </c>
      <c r="J2420" s="1">
        <v>1.28671017034879E-4</v>
      </c>
      <c r="K2420" s="1">
        <v>4.3504555474631801E-4</v>
      </c>
      <c r="L2420" s="1">
        <v>9.8541028254274889E-4</v>
      </c>
      <c r="M2420" s="1">
        <v>0.20178681774339499</v>
      </c>
      <c r="N2420" s="1">
        <v>2.93036657922941E-5</v>
      </c>
      <c r="O2420" s="1">
        <v>2.6959372528910599E-5</v>
      </c>
      <c r="P2420" s="1">
        <v>1.86293855315653E-6</v>
      </c>
      <c r="Q2420" s="1">
        <v>1.6469568800729801E-6</v>
      </c>
      <c r="R2420" s="1">
        <v>6546.7510732254405</v>
      </c>
      <c r="S2420" s="1">
        <v>352.066062475347</v>
      </c>
      <c r="T2420" s="1">
        <v>0.370569074478799</v>
      </c>
      <c r="U2420" s="1">
        <v>332779.75888073101</v>
      </c>
      <c r="V2420" s="1">
        <f t="shared" si="149"/>
        <v>0.10758093385986806</v>
      </c>
      <c r="W2420" s="1">
        <f t="shared" si="150"/>
        <v>0.9805026859161412</v>
      </c>
      <c r="X2420" s="1">
        <f t="shared" si="151"/>
        <v>950.06865581139959</v>
      </c>
    </row>
    <row r="2421" spans="1:24" hidden="1" x14ac:dyDescent="0.3">
      <c r="A2421" s="18" t="str">
        <f t="shared" si="148"/>
        <v>ConstMin - Off-Highway Trucks_2013_75</v>
      </c>
      <c r="B2421" s="1" t="s">
        <v>40</v>
      </c>
      <c r="C2421" s="1">
        <v>2020</v>
      </c>
      <c r="D2421" s="1" t="s">
        <v>90</v>
      </c>
      <c r="E2421" s="1">
        <v>2013</v>
      </c>
      <c r="F2421" s="1">
        <v>75</v>
      </c>
      <c r="G2421" s="1" t="s">
        <v>5</v>
      </c>
      <c r="H2421" s="1">
        <v>3.4238982836209998E-6</v>
      </c>
      <c r="I2421" s="1">
        <v>4.1429169231814102E-6</v>
      </c>
      <c r="J2421" s="1">
        <v>4.93041352841424E-6</v>
      </c>
      <c r="K2421" s="1">
        <v>5.2086808947302701E-5</v>
      </c>
      <c r="L2421" s="1">
        <v>3.6040507820916198E-5</v>
      </c>
      <c r="M2421" s="1">
        <v>6.8381500819954099E-3</v>
      </c>
      <c r="N2421" s="1">
        <v>1.34171061281183E-6</v>
      </c>
      <c r="O2421" s="1">
        <v>1.2343737637868801E-6</v>
      </c>
      <c r="P2421" s="1">
        <v>6.31193717074246E-8</v>
      </c>
      <c r="Q2421" s="1">
        <v>5.5812061711759503E-8</v>
      </c>
      <c r="R2421" s="1">
        <v>221.856248534081</v>
      </c>
      <c r="S2421" s="1">
        <v>165.234409714728</v>
      </c>
      <c r="T2421" s="1">
        <v>9.2642268619699694E-2</v>
      </c>
      <c r="U2421" s="1">
        <v>11235.9398606015</v>
      </c>
      <c r="V2421" s="1">
        <f t="shared" si="149"/>
        <v>0.1220914971355859</v>
      </c>
      <c r="W2421" s="1">
        <f t="shared" si="150"/>
        <v>1.0621114637276963</v>
      </c>
      <c r="X2421" s="1">
        <f t="shared" si="151"/>
        <v>1783.5747351246548</v>
      </c>
    </row>
    <row r="2422" spans="1:24" hidden="1" x14ac:dyDescent="0.3">
      <c r="A2422" s="18" t="str">
        <f t="shared" si="148"/>
        <v>ConstMin - Off-Highway Trucks_2013_175</v>
      </c>
      <c r="B2422" s="1" t="s">
        <v>40</v>
      </c>
      <c r="C2422" s="1">
        <v>2020</v>
      </c>
      <c r="D2422" s="1" t="s">
        <v>90</v>
      </c>
      <c r="E2422" s="1">
        <v>2013</v>
      </c>
      <c r="F2422" s="1">
        <v>175</v>
      </c>
      <c r="G2422" s="1" t="s">
        <v>5</v>
      </c>
      <c r="H2422" s="1">
        <v>7.1340690901555603E-5</v>
      </c>
      <c r="I2422" s="1">
        <v>8.6322235990882195E-5</v>
      </c>
      <c r="J2422" s="1">
        <v>1.0273059489824E-4</v>
      </c>
      <c r="K2422" s="1">
        <v>1.00577343908015E-3</v>
      </c>
      <c r="L2422" s="1">
        <v>7.0116524822329696E-4</v>
      </c>
      <c r="M2422" s="1">
        <v>0.14931163807619999</v>
      </c>
      <c r="N2422" s="1">
        <v>3.8547861902667002E-6</v>
      </c>
      <c r="O2422" s="1">
        <v>3.5464032950453601E-6</v>
      </c>
      <c r="P2422" s="1">
        <v>1.3783199193144499E-6</v>
      </c>
      <c r="Q2422" s="1">
        <v>1.21866151790589E-6</v>
      </c>
      <c r="R2422" s="1">
        <v>4844.25166000423</v>
      </c>
      <c r="S2422" s="1">
        <v>1603.67279822568</v>
      </c>
      <c r="T2422" s="1">
        <v>1.20434949205609</v>
      </c>
      <c r="U2422" s="1">
        <v>247335.689264808</v>
      </c>
      <c r="V2422" s="1">
        <f t="shared" si="149"/>
        <v>0.11556451330549465</v>
      </c>
      <c r="W2422" s="1">
        <f t="shared" si="150"/>
        <v>0.93869001106748973</v>
      </c>
      <c r="X2422" s="1">
        <f t="shared" si="151"/>
        <v>1331.567629499189</v>
      </c>
    </row>
    <row r="2423" spans="1:24" hidden="1" x14ac:dyDescent="0.3">
      <c r="A2423" s="18" t="str">
        <f t="shared" si="148"/>
        <v>ConstMin - Off-Highway Trucks_2013_300</v>
      </c>
      <c r="B2423" s="1" t="s">
        <v>40</v>
      </c>
      <c r="C2423" s="1">
        <v>2020</v>
      </c>
      <c r="D2423" s="1" t="s">
        <v>90</v>
      </c>
      <c r="E2423" s="1">
        <v>2013</v>
      </c>
      <c r="F2423" s="1">
        <v>300</v>
      </c>
      <c r="G2423" s="1" t="s">
        <v>5</v>
      </c>
      <c r="H2423" s="1">
        <v>1.5137272210411301E-4</v>
      </c>
      <c r="I2423" s="1">
        <v>1.83160993745977E-4</v>
      </c>
      <c r="J2423" s="1">
        <v>2.1797671982992301E-4</v>
      </c>
      <c r="K2423" s="1">
        <v>8.7958098383471501E-4</v>
      </c>
      <c r="L2423" s="1">
        <v>1.0804994660780999E-3</v>
      </c>
      <c r="M2423" s="1">
        <v>0.38332708793643699</v>
      </c>
      <c r="N2423" s="1">
        <v>8.9685898599323704E-6</v>
      </c>
      <c r="O2423" s="1">
        <v>8.2511026711377806E-6</v>
      </c>
      <c r="P2423" s="1">
        <v>3.5395078443369499E-6</v>
      </c>
      <c r="Q2423" s="1">
        <v>3.1286641607980802E-6</v>
      </c>
      <c r="R2423" s="1">
        <v>12436.6252087663</v>
      </c>
      <c r="S2423" s="1">
        <v>3001.5001029230798</v>
      </c>
      <c r="T2423" s="1">
        <v>2.5013412527318901</v>
      </c>
      <c r="U2423" s="1">
        <v>636429.18849017203</v>
      </c>
      <c r="V2423" s="1">
        <f t="shared" si="149"/>
        <v>9.5295304561027944E-2</v>
      </c>
      <c r="W2423" s="1">
        <f t="shared" si="150"/>
        <v>0.56216404809827147</v>
      </c>
      <c r="X2423" s="1">
        <f t="shared" si="151"/>
        <v>1199.9562633226999</v>
      </c>
    </row>
    <row r="2424" spans="1:24" hidden="1" x14ac:dyDescent="0.3">
      <c r="A2424" s="18" t="str">
        <f t="shared" si="148"/>
        <v>ConstMin - Off-Highway Trucks_2013_600</v>
      </c>
      <c r="B2424" s="1" t="s">
        <v>40</v>
      </c>
      <c r="C2424" s="1">
        <v>2020</v>
      </c>
      <c r="D2424" s="1" t="s">
        <v>90</v>
      </c>
      <c r="E2424" s="1">
        <v>2013</v>
      </c>
      <c r="F2424" s="1">
        <v>600</v>
      </c>
      <c r="G2424" s="1" t="s">
        <v>5</v>
      </c>
      <c r="H2424" s="1">
        <v>3.0794988116712599E-4</v>
      </c>
      <c r="I2424" s="1">
        <v>3.72619356212223E-4</v>
      </c>
      <c r="J2424" s="1">
        <v>4.4344782888066199E-4</v>
      </c>
      <c r="K2424" s="1">
        <v>1.68129481622475E-3</v>
      </c>
      <c r="L2424" s="1">
        <v>2.1981482367149298E-3</v>
      </c>
      <c r="M2424" s="1">
        <v>0.77983357593962899</v>
      </c>
      <c r="N2424" s="1">
        <v>1.8245534223155898E-5</v>
      </c>
      <c r="O2424" s="1">
        <v>1.67858914853034E-5</v>
      </c>
      <c r="P2424" s="1">
        <v>7.2007096450573302E-6</v>
      </c>
      <c r="Q2424" s="1">
        <v>6.3648968132246797E-6</v>
      </c>
      <c r="R2424" s="1">
        <v>25300.8415381837</v>
      </c>
      <c r="S2424" s="1">
        <v>3307.5816048461702</v>
      </c>
      <c r="T2424" s="1">
        <v>2.8719103272106898</v>
      </c>
      <c r="U2424" s="1">
        <v>1296998.7738228999</v>
      </c>
      <c r="V2424" s="1">
        <f t="shared" si="149"/>
        <v>9.5129331824747157E-2</v>
      </c>
      <c r="W2424" s="1">
        <f t="shared" si="150"/>
        <v>0.56118494523763018</v>
      </c>
      <c r="X2424" s="1">
        <f t="shared" si="151"/>
        <v>1151.7008638840828</v>
      </c>
    </row>
    <row r="2425" spans="1:24" hidden="1" x14ac:dyDescent="0.3">
      <c r="A2425" s="18" t="str">
        <f t="shared" si="148"/>
        <v>ConstMin - Off-Highway Trucks_2013_750</v>
      </c>
      <c r="B2425" s="1" t="s">
        <v>40</v>
      </c>
      <c r="C2425" s="1">
        <v>2020</v>
      </c>
      <c r="D2425" s="1" t="s">
        <v>90</v>
      </c>
      <c r="E2425" s="1">
        <v>2013</v>
      </c>
      <c r="F2425" s="1">
        <v>750</v>
      </c>
      <c r="G2425" s="1" t="s">
        <v>5</v>
      </c>
      <c r="H2425" s="1">
        <v>4.3269362692061801E-4</v>
      </c>
      <c r="I2425" s="1">
        <v>5.2355928857394799E-4</v>
      </c>
      <c r="J2425" s="1">
        <v>6.2307882276569E-4</v>
      </c>
      <c r="K2425" s="1">
        <v>2.36235048767664E-3</v>
      </c>
      <c r="L2425" s="1">
        <v>3.0885698979606501E-3</v>
      </c>
      <c r="M2425" s="1">
        <v>1.0957270614586401</v>
      </c>
      <c r="N2425" s="1">
        <v>2.5636400144727001E-5</v>
      </c>
      <c r="O2425" s="1">
        <v>2.3585488133148799E-5</v>
      </c>
      <c r="P2425" s="1">
        <v>1.0117559262934799E-5</v>
      </c>
      <c r="Q2425" s="1">
        <v>8.9431769762399396E-6</v>
      </c>
      <c r="R2425" s="1">
        <v>35549.657781355803</v>
      </c>
      <c r="S2425" s="1">
        <v>2866.02648745341</v>
      </c>
      <c r="T2425" s="1">
        <v>2.03812990963339</v>
      </c>
      <c r="U2425" s="1">
        <v>1803121.48240193</v>
      </c>
      <c r="V2425" s="1">
        <f t="shared" si="149"/>
        <v>9.6145615049241032E-2</v>
      </c>
      <c r="W2425" s="1">
        <f t="shared" si="150"/>
        <v>0.56718018177239637</v>
      </c>
      <c r="X2425" s="1">
        <f t="shared" si="151"/>
        <v>1406.2040274797491</v>
      </c>
    </row>
    <row r="2426" spans="1:24" hidden="1" x14ac:dyDescent="0.3">
      <c r="A2426" s="18" t="str">
        <f t="shared" si="148"/>
        <v>ConstMin - Off-Highway Trucks_2013_9999</v>
      </c>
      <c r="B2426" s="1" t="s">
        <v>40</v>
      </c>
      <c r="C2426" s="1">
        <v>2020</v>
      </c>
      <c r="D2426" s="1" t="s">
        <v>90</v>
      </c>
      <c r="E2426" s="1">
        <v>2013</v>
      </c>
      <c r="F2426" s="1">
        <v>9999</v>
      </c>
      <c r="G2426" s="1" t="s">
        <v>5</v>
      </c>
      <c r="H2426" s="1">
        <v>4.7658963149604803E-4</v>
      </c>
      <c r="I2426" s="1">
        <v>5.7667345411021903E-4</v>
      </c>
      <c r="J2426" s="1">
        <v>6.8628906935431003E-4</v>
      </c>
      <c r="K2426" s="1">
        <v>2.0372220130158401E-3</v>
      </c>
      <c r="L2426" s="1">
        <v>4.61445818155493E-3</v>
      </c>
      <c r="M2426" s="1">
        <v>0.94492299153124504</v>
      </c>
      <c r="N2426" s="1">
        <v>1.3722257902148101E-4</v>
      </c>
      <c r="O2426" s="1">
        <v>1.26244772699763E-4</v>
      </c>
      <c r="P2426" s="1">
        <v>8.7219839701709505E-6</v>
      </c>
      <c r="Q2426" s="1">
        <v>7.7123344301932908E-6</v>
      </c>
      <c r="R2426" s="1">
        <v>30656.9858135594</v>
      </c>
      <c r="S2426" s="1">
        <v>944.90521728047497</v>
      </c>
      <c r="T2426" s="1">
        <v>0.64849588033789796</v>
      </c>
      <c r="U2426" s="1">
        <v>1557076.22967372</v>
      </c>
      <c r="V2426" s="1">
        <f t="shared" si="149"/>
        <v>0.12263337649123919</v>
      </c>
      <c r="W2426" s="1">
        <f t="shared" si="150"/>
        <v>0.98129467109742752</v>
      </c>
      <c r="X2426" s="1">
        <f t="shared" si="151"/>
        <v>1457.0720430608337</v>
      </c>
    </row>
    <row r="2427" spans="1:24" hidden="1" x14ac:dyDescent="0.3">
      <c r="A2427" s="18" t="str">
        <f t="shared" si="148"/>
        <v>ConstMin - Off-Highway Trucks_2014_25</v>
      </c>
      <c r="B2427" s="1" t="s">
        <v>40</v>
      </c>
      <c r="C2427" s="1">
        <v>2020</v>
      </c>
      <c r="D2427" s="1" t="s">
        <v>90</v>
      </c>
      <c r="E2427" s="1">
        <v>2014</v>
      </c>
      <c r="F2427" s="1">
        <v>25</v>
      </c>
      <c r="G2427" s="1" t="s">
        <v>5</v>
      </c>
      <c r="H2427" s="1">
        <v>2.1074368819951898E-6</v>
      </c>
      <c r="I2427" s="1">
        <v>2.5499986272141798E-6</v>
      </c>
      <c r="J2427" s="1">
        <v>3.0347091100730699E-6</v>
      </c>
      <c r="K2427" s="1">
        <v>3.10896727172565E-5</v>
      </c>
      <c r="L2427" s="1">
        <v>1.8151892557871799E-5</v>
      </c>
      <c r="M2427" s="1">
        <v>3.1500290471225098E-3</v>
      </c>
      <c r="N2427" s="1">
        <v>1.06818074875008E-7</v>
      </c>
      <c r="O2427" s="1">
        <v>9.8272628885007495E-8</v>
      </c>
      <c r="P2427" s="1">
        <v>2.90603575839233E-8</v>
      </c>
      <c r="Q2427" s="1">
        <v>2.5710113621918999E-8</v>
      </c>
      <c r="R2427" s="1">
        <v>102.199223296962</v>
      </c>
      <c r="S2427" s="1">
        <v>186.21163621384699</v>
      </c>
      <c r="T2427" s="1">
        <v>9.2642268619699694E-2</v>
      </c>
      <c r="U2427" s="1">
        <v>4655.2909053461699</v>
      </c>
      <c r="V2427" s="1">
        <f t="shared" si="149"/>
        <v>0.18137679456833772</v>
      </c>
      <c r="W2427" s="1">
        <f t="shared" si="150"/>
        <v>1.2911113176137103</v>
      </c>
      <c r="X2427" s="1">
        <f t="shared" si="151"/>
        <v>2010.0072999966503</v>
      </c>
    </row>
    <row r="2428" spans="1:24" hidden="1" x14ac:dyDescent="0.3">
      <c r="A2428" s="18" t="str">
        <f t="shared" si="148"/>
        <v>ConstMin - Off-Highway Trucks_2014_175</v>
      </c>
      <c r="B2428" s="1" t="s">
        <v>40</v>
      </c>
      <c r="C2428" s="1">
        <v>2020</v>
      </c>
      <c r="D2428" s="1" t="s">
        <v>90</v>
      </c>
      <c r="E2428" s="1">
        <v>2014</v>
      </c>
      <c r="F2428" s="1">
        <v>175</v>
      </c>
      <c r="G2428" s="1" t="s">
        <v>5</v>
      </c>
      <c r="H2428" s="1">
        <v>7.9441886455208703E-5</v>
      </c>
      <c r="I2428" s="1">
        <v>9.6124682610802494E-5</v>
      </c>
      <c r="J2428" s="1">
        <v>1.1439631649549999E-4</v>
      </c>
      <c r="K2428" s="1">
        <v>1.1677895703059199E-3</v>
      </c>
      <c r="L2428" s="1">
        <v>8.2022464777720702E-4</v>
      </c>
      <c r="M2428" s="1">
        <v>0.17523726884951199</v>
      </c>
      <c r="N2428" s="1">
        <v>4.4899833070518798E-6</v>
      </c>
      <c r="O2428" s="1">
        <v>4.1307846424877304E-6</v>
      </c>
      <c r="P2428" s="1">
        <v>1.6177721968816401E-6</v>
      </c>
      <c r="Q2428" s="1">
        <v>1.43026303107626E-6</v>
      </c>
      <c r="R2428" s="1">
        <v>5685.3801984653601</v>
      </c>
      <c r="S2428" s="1">
        <v>1905.4141843213699</v>
      </c>
      <c r="T2428" s="1">
        <v>1.2969917606757899</v>
      </c>
      <c r="U2428" s="1">
        <v>291012.82644252997</v>
      </c>
      <c r="V2428" s="1">
        <f t="shared" si="149"/>
        <v>0.10937331830961693</v>
      </c>
      <c r="W2428" s="1">
        <f t="shared" si="150"/>
        <v>0.93327425433442424</v>
      </c>
      <c r="X2428" s="1">
        <f t="shared" si="151"/>
        <v>1469.1027669509367</v>
      </c>
    </row>
    <row r="2429" spans="1:24" hidden="1" x14ac:dyDescent="0.3">
      <c r="A2429" s="18" t="str">
        <f t="shared" si="148"/>
        <v>ConstMin - Off-Highway Trucks_2014_300</v>
      </c>
      <c r="B2429" s="1" t="s">
        <v>40</v>
      </c>
      <c r="C2429" s="1">
        <v>2020</v>
      </c>
      <c r="D2429" s="1" t="s">
        <v>90</v>
      </c>
      <c r="E2429" s="1">
        <v>2014</v>
      </c>
      <c r="F2429" s="1">
        <v>300</v>
      </c>
      <c r="G2429" s="1" t="s">
        <v>5</v>
      </c>
      <c r="H2429" s="1">
        <v>9.7318295259733295E-5</v>
      </c>
      <c r="I2429" s="1">
        <v>1.17755137264277E-4</v>
      </c>
      <c r="J2429" s="1">
        <v>1.4013834517401499E-4</v>
      </c>
      <c r="K2429" s="1">
        <v>8.9258687894974698E-4</v>
      </c>
      <c r="L2429" s="1">
        <v>2.2156988546543699E-4</v>
      </c>
      <c r="M2429" s="1">
        <v>0.39585278335604002</v>
      </c>
      <c r="N2429" s="1">
        <v>9.0547568633212093E-6</v>
      </c>
      <c r="O2429" s="1">
        <v>8.3303763142555102E-6</v>
      </c>
      <c r="P2429" s="1">
        <v>3.6569357429889901E-6</v>
      </c>
      <c r="Q2429" s="1">
        <v>3.2308972029745301E-6</v>
      </c>
      <c r="R2429" s="1">
        <v>12843.007602067401</v>
      </c>
      <c r="S2429" s="1">
        <v>3225.1194041254998</v>
      </c>
      <c r="T2429" s="1">
        <v>2.2234144468727899</v>
      </c>
      <c r="U2429" s="1">
        <v>654027.33916161803</v>
      </c>
      <c r="V2429" s="1">
        <f t="shared" si="149"/>
        <v>5.9617335351284502E-2</v>
      </c>
      <c r="W2429" s="1">
        <f t="shared" si="150"/>
        <v>0.11217689922005594</v>
      </c>
      <c r="X2429" s="1">
        <f t="shared" si="151"/>
        <v>1450.5255233281398</v>
      </c>
    </row>
    <row r="2430" spans="1:24" hidden="1" x14ac:dyDescent="0.3">
      <c r="A2430" s="18" t="str">
        <f t="shared" si="148"/>
        <v>ConstMin - Off-Highway Trucks_2014_600</v>
      </c>
      <c r="B2430" s="1" t="s">
        <v>40</v>
      </c>
      <c r="C2430" s="1">
        <v>2020</v>
      </c>
      <c r="D2430" s="1" t="s">
        <v>90</v>
      </c>
      <c r="E2430" s="1">
        <v>2014</v>
      </c>
      <c r="F2430" s="1">
        <v>600</v>
      </c>
      <c r="G2430" s="1" t="s">
        <v>5</v>
      </c>
      <c r="H2430" s="1">
        <v>5.1801047997304304E-4</v>
      </c>
      <c r="I2430" s="1">
        <v>6.2679268076738196E-4</v>
      </c>
      <c r="J2430" s="1">
        <v>7.4593509116118297E-4</v>
      </c>
      <c r="K2430" s="1">
        <v>4.4800268612410002E-3</v>
      </c>
      <c r="L2430" s="1">
        <v>1.1793827913980401E-3</v>
      </c>
      <c r="M2430" s="1">
        <v>2.10706414202645</v>
      </c>
      <c r="N2430" s="1">
        <v>4.8197093221678802E-5</v>
      </c>
      <c r="O2430" s="1">
        <v>4.4341325763944501E-5</v>
      </c>
      <c r="P2430" s="1">
        <v>1.9465312605410102E-5</v>
      </c>
      <c r="Q2430" s="1">
        <v>1.7197574273055401E-5</v>
      </c>
      <c r="R2430" s="1">
        <v>68361.375571661003</v>
      </c>
      <c r="S2430" s="1">
        <v>8960.7891422218308</v>
      </c>
      <c r="T2430" s="1">
        <v>6.1143897289001803</v>
      </c>
      <c r="U2430" s="1">
        <v>3466467.7027152702</v>
      </c>
      <c r="V2430" s="1">
        <f t="shared" si="149"/>
        <v>5.9872219626341767E-2</v>
      </c>
      <c r="W2430" s="1">
        <f t="shared" si="150"/>
        <v>0.11265649340968836</v>
      </c>
      <c r="X2430" s="1">
        <f t="shared" si="151"/>
        <v>1465.5246949450905</v>
      </c>
    </row>
    <row r="2431" spans="1:24" hidden="1" x14ac:dyDescent="0.3">
      <c r="A2431" s="18" t="str">
        <f t="shared" si="148"/>
        <v>ConstMin - Off-Highway Trucks_2014_750</v>
      </c>
      <c r="B2431" s="1" t="s">
        <v>40</v>
      </c>
      <c r="C2431" s="1">
        <v>2020</v>
      </c>
      <c r="D2431" s="1" t="s">
        <v>90</v>
      </c>
      <c r="E2431" s="1">
        <v>2014</v>
      </c>
      <c r="F2431" s="1">
        <v>750</v>
      </c>
      <c r="G2431" s="1" t="s">
        <v>5</v>
      </c>
      <c r="H2431" s="1">
        <v>9.3047279187969407E-5</v>
      </c>
      <c r="I2431" s="1">
        <v>1.1258720781744299E-4</v>
      </c>
      <c r="J2431" s="1">
        <v>1.3398808203067601E-4</v>
      </c>
      <c r="K2431" s="1">
        <v>8.0472176962363001E-4</v>
      </c>
      <c r="L2431" s="1">
        <v>2.1184582957937701E-4</v>
      </c>
      <c r="M2431" s="1">
        <v>0.37847995951799501</v>
      </c>
      <c r="N2431" s="1">
        <v>8.6573700000809094E-6</v>
      </c>
      <c r="O2431" s="1">
        <v>7.9647804000744394E-6</v>
      </c>
      <c r="P2431" s="1">
        <v>3.4964435016275199E-6</v>
      </c>
      <c r="Q2431" s="1">
        <v>3.0891025502497599E-6</v>
      </c>
      <c r="R2431" s="1">
        <v>12279.3654653878</v>
      </c>
      <c r="S2431" s="1">
        <v>1017.75716152618</v>
      </c>
      <c r="T2431" s="1">
        <v>0.92642268619699697</v>
      </c>
      <c r="U2431" s="1">
        <v>628057.94437780604</v>
      </c>
      <c r="V2431" s="1">
        <f t="shared" si="149"/>
        <v>5.9357819106352544E-2</v>
      </c>
      <c r="W2431" s="1">
        <f t="shared" si="150"/>
        <v>0.11168858944434776</v>
      </c>
      <c r="X2431" s="1">
        <f t="shared" si="151"/>
        <v>1098.5883406030509</v>
      </c>
    </row>
    <row r="2432" spans="1:24" hidden="1" x14ac:dyDescent="0.3">
      <c r="A2432" s="18" t="str">
        <f t="shared" si="148"/>
        <v>ConstMin - Off-Highway Trucks_2014_9999</v>
      </c>
      <c r="B2432" s="1" t="s">
        <v>40</v>
      </c>
      <c r="C2432" s="1">
        <v>2020</v>
      </c>
      <c r="D2432" s="1" t="s">
        <v>90</v>
      </c>
      <c r="E2432" s="1">
        <v>2014</v>
      </c>
      <c r="F2432" s="1">
        <v>9999</v>
      </c>
      <c r="G2432" s="1" t="s">
        <v>5</v>
      </c>
      <c r="H2432" s="1">
        <v>6.4276781373573302E-4</v>
      </c>
      <c r="I2432" s="1">
        <v>7.7774905462023802E-4</v>
      </c>
      <c r="J2432" s="1">
        <v>9.2558565177945596E-4</v>
      </c>
      <c r="K2432" s="1">
        <v>2.93718437927177E-3</v>
      </c>
      <c r="L2432" s="1">
        <v>6.6818293726294302E-3</v>
      </c>
      <c r="M2432" s="1">
        <v>1.3814282984833299</v>
      </c>
      <c r="N2432" s="1">
        <v>1.95798909463344E-4</v>
      </c>
      <c r="O2432" s="1">
        <v>1.8013499670627601E-4</v>
      </c>
      <c r="P2432" s="1">
        <v>1.2752706657432E-5</v>
      </c>
      <c r="Q2432" s="1">
        <v>1.12750320658105E-5</v>
      </c>
      <c r="R2432" s="1">
        <v>44818.919772948298</v>
      </c>
      <c r="S2432" s="1">
        <v>1739.2497497864899</v>
      </c>
      <c r="T2432" s="1">
        <v>1.1117072234363901</v>
      </c>
      <c r="U2432" s="1">
        <v>2273571.7576695802</v>
      </c>
      <c r="V2432" s="1">
        <f t="shared" si="149"/>
        <v>0.11327118051369543</v>
      </c>
      <c r="W2432" s="1">
        <f t="shared" si="150"/>
        <v>0.97313998201949881</v>
      </c>
      <c r="X2432" s="1">
        <f t="shared" si="151"/>
        <v>1564.485426666841</v>
      </c>
    </row>
    <row r="2433" spans="1:24" hidden="1" x14ac:dyDescent="0.3">
      <c r="A2433" s="18" t="str">
        <f t="shared" si="148"/>
        <v>ConstMin - Off-Highway Trucks_2015_75</v>
      </c>
      <c r="B2433" s="1" t="s">
        <v>40</v>
      </c>
      <c r="C2433" s="1">
        <v>2020</v>
      </c>
      <c r="D2433" s="1" t="s">
        <v>90</v>
      </c>
      <c r="E2433" s="1">
        <v>2015</v>
      </c>
      <c r="F2433" s="1">
        <v>75</v>
      </c>
      <c r="G2433" s="1" t="s">
        <v>5</v>
      </c>
      <c r="H2433" s="1">
        <v>1.2362116714689699E-5</v>
      </c>
      <c r="I2433" s="1">
        <v>1.4958161224774501E-5</v>
      </c>
      <c r="J2433" s="1">
        <v>1.7801448069153101E-5</v>
      </c>
      <c r="K2433" s="1">
        <v>2.7546094145508001E-4</v>
      </c>
      <c r="L2433" s="1">
        <v>1.07703875835998E-4</v>
      </c>
      <c r="M2433" s="1">
        <v>3.7900500129534699E-2</v>
      </c>
      <c r="N2433" s="1">
        <v>1.23003020604707E-6</v>
      </c>
      <c r="O2433" s="1">
        <v>1.1316277895633099E-6</v>
      </c>
      <c r="P2433" s="1">
        <v>3.5003805565969701E-7</v>
      </c>
      <c r="Q2433" s="1">
        <v>3.0933878706547499E-7</v>
      </c>
      <c r="R2433" s="1">
        <v>1229.63998676238</v>
      </c>
      <c r="S2433" s="1">
        <v>867.91982938962303</v>
      </c>
      <c r="T2433" s="1">
        <v>0.55585361171819803</v>
      </c>
      <c r="U2433" s="1">
        <v>62345.574411154601</v>
      </c>
      <c r="V2433" s="1">
        <f t="shared" si="149"/>
        <v>7.9444014131799523E-2</v>
      </c>
      <c r="W2433" s="1">
        <f t="shared" si="150"/>
        <v>0.57202406802468453</v>
      </c>
      <c r="X2433" s="1">
        <f t="shared" si="151"/>
        <v>1561.4179904431992</v>
      </c>
    </row>
    <row r="2434" spans="1:24" hidden="1" x14ac:dyDescent="0.3">
      <c r="A2434" s="18" t="str">
        <f t="shared" si="148"/>
        <v>ConstMin - Off-Highway Trucks_2015_175</v>
      </c>
      <c r="B2434" s="1" t="s">
        <v>40</v>
      </c>
      <c r="C2434" s="1">
        <v>2020</v>
      </c>
      <c r="D2434" s="1" t="s">
        <v>90</v>
      </c>
      <c r="E2434" s="1">
        <v>2015</v>
      </c>
      <c r="F2434" s="1">
        <v>175</v>
      </c>
      <c r="G2434" s="1" t="s">
        <v>5</v>
      </c>
      <c r="H2434" s="1">
        <v>4.1287872375282899E-5</v>
      </c>
      <c r="I2434" s="1">
        <v>4.9958325574092403E-5</v>
      </c>
      <c r="J2434" s="1">
        <v>5.9454536220407402E-5</v>
      </c>
      <c r="K2434" s="1">
        <v>1.1884884191263299E-3</v>
      </c>
      <c r="L2434" s="1">
        <v>1.0172632956281999E-4</v>
      </c>
      <c r="M2434" s="1">
        <v>0.184882224765233</v>
      </c>
      <c r="N2434" s="1">
        <v>4.4336805494088696E-6</v>
      </c>
      <c r="O2434" s="1">
        <v>4.0789861054561604E-6</v>
      </c>
      <c r="P2434" s="1">
        <v>1.70808921783263E-6</v>
      </c>
      <c r="Q2434" s="1">
        <v>1.5089838646819401E-6</v>
      </c>
      <c r="R2434" s="1">
        <v>5998.3001711305596</v>
      </c>
      <c r="S2434" s="1">
        <v>1951.19207269137</v>
      </c>
      <c r="T2434" s="1">
        <v>1.2969917606757899</v>
      </c>
      <c r="U2434" s="1">
        <v>307173.38058655598</v>
      </c>
      <c r="V2434" s="1">
        <f t="shared" si="149"/>
        <v>5.3853371461525856E-2</v>
      </c>
      <c r="W2434" s="1">
        <f t="shared" si="150"/>
        <v>0.10965751454658654</v>
      </c>
      <c r="X2434" s="1">
        <f t="shared" si="151"/>
        <v>1504.3982019397818</v>
      </c>
    </row>
    <row r="2435" spans="1:24" hidden="1" x14ac:dyDescent="0.3">
      <c r="A2435" s="18" t="str">
        <f t="shared" si="148"/>
        <v>ConstMin - Off-Highway Trucks_2015_300</v>
      </c>
      <c r="B2435" s="1" t="s">
        <v>40</v>
      </c>
      <c r="C2435" s="1">
        <v>2020</v>
      </c>
      <c r="D2435" s="1" t="s">
        <v>90</v>
      </c>
      <c r="E2435" s="1">
        <v>2015</v>
      </c>
      <c r="F2435" s="1">
        <v>300</v>
      </c>
      <c r="G2435" s="1" t="s">
        <v>5</v>
      </c>
      <c r="H2435" s="1">
        <v>1.6097145510182999E-4</v>
      </c>
      <c r="I2435" s="1">
        <v>1.9477546067321399E-4</v>
      </c>
      <c r="J2435" s="1">
        <v>2.3179889534663499E-4</v>
      </c>
      <c r="K2435" s="1">
        <v>1.57848290815533E-3</v>
      </c>
      <c r="L2435" s="1">
        <v>3.9660642096197099E-4</v>
      </c>
      <c r="M2435" s="1">
        <v>0.72081119783589598</v>
      </c>
      <c r="N2435" s="1">
        <v>1.5872078792498201E-5</v>
      </c>
      <c r="O2435" s="1">
        <v>1.46023124890983E-5</v>
      </c>
      <c r="P2435" s="1">
        <v>6.6594278421299197E-6</v>
      </c>
      <c r="Q2435" s="1">
        <v>5.8831640975632104E-6</v>
      </c>
      <c r="R2435" s="1">
        <v>23385.925482139301</v>
      </c>
      <c r="S2435" s="1">
        <v>5585.9357420508904</v>
      </c>
      <c r="T2435" s="1">
        <v>4.1689020878864804</v>
      </c>
      <c r="U2435" s="1">
        <v>1197128.0954741901</v>
      </c>
      <c r="V2435" s="1">
        <f t="shared" si="149"/>
        <v>5.3874371594641181E-2</v>
      </c>
      <c r="W2435" s="1">
        <f t="shared" si="150"/>
        <v>0.10970027551660845</v>
      </c>
      <c r="X2435" s="1">
        <f t="shared" si="151"/>
        <v>1339.9057172107412</v>
      </c>
    </row>
    <row r="2436" spans="1:24" hidden="1" x14ac:dyDescent="0.3">
      <c r="A2436" s="18" t="str">
        <f t="shared" si="148"/>
        <v>ConstMin - Off-Highway Trucks_2015_600</v>
      </c>
      <c r="B2436" s="1" t="s">
        <v>40</v>
      </c>
      <c r="C2436" s="1">
        <v>2020</v>
      </c>
      <c r="D2436" s="1" t="s">
        <v>90</v>
      </c>
      <c r="E2436" s="1">
        <v>2015</v>
      </c>
      <c r="F2436" s="1">
        <v>600</v>
      </c>
      <c r="G2436" s="1" t="s">
        <v>5</v>
      </c>
      <c r="H2436" s="1">
        <v>7.8348794216573695E-4</v>
      </c>
      <c r="I2436" s="1">
        <v>9.4802041002054198E-4</v>
      </c>
      <c r="J2436" s="1">
        <v>1.1282226367186599E-3</v>
      </c>
      <c r="K2436" s="1">
        <v>7.2887339974215199E-3</v>
      </c>
      <c r="L2436" s="1">
        <v>1.9303816842100401E-3</v>
      </c>
      <c r="M2436" s="1">
        <v>3.50836663385572</v>
      </c>
      <c r="N2436" s="1">
        <v>7.7253338755993499E-5</v>
      </c>
      <c r="O2436" s="1">
        <v>7.1073071655514003E-5</v>
      </c>
      <c r="P2436" s="1">
        <v>3.2413084746801498E-5</v>
      </c>
      <c r="Q2436" s="1">
        <v>2.8634816833253201E-5</v>
      </c>
      <c r="R2436" s="1">
        <v>113825.091660206</v>
      </c>
      <c r="S2436" s="1">
        <v>14925.244986076999</v>
      </c>
      <c r="T2436" s="1">
        <v>9.8200804736881793</v>
      </c>
      <c r="U2436" s="1">
        <v>5737348.6551667796</v>
      </c>
      <c r="V2436" s="1">
        <f t="shared" si="149"/>
        <v>5.4713569074751507E-2</v>
      </c>
      <c r="W2436" s="1">
        <f t="shared" si="150"/>
        <v>0.11140906936526042</v>
      </c>
      <c r="X2436" s="1">
        <f t="shared" si="151"/>
        <v>1519.869926327747</v>
      </c>
    </row>
    <row r="2437" spans="1:24" hidden="1" x14ac:dyDescent="0.3">
      <c r="A2437" s="18" t="str">
        <f t="shared" si="148"/>
        <v>ConstMin - Off-Highway Trucks_2015_750</v>
      </c>
      <c r="B2437" s="1" t="s">
        <v>40</v>
      </c>
      <c r="C2437" s="1">
        <v>2020</v>
      </c>
      <c r="D2437" s="1" t="s">
        <v>90</v>
      </c>
      <c r="E2437" s="1">
        <v>2015</v>
      </c>
      <c r="F2437" s="1">
        <v>750</v>
      </c>
      <c r="G2437" s="1" t="s">
        <v>5</v>
      </c>
      <c r="H2437" s="1">
        <v>2.1432650829136899E-4</v>
      </c>
      <c r="I2437" s="1">
        <v>2.5933507503255598E-4</v>
      </c>
      <c r="J2437" s="1">
        <v>3.0863017193957098E-4</v>
      </c>
      <c r="K2437" s="1">
        <v>1.9938646448262598E-3</v>
      </c>
      <c r="L2437" s="1">
        <v>5.2806424168150301E-4</v>
      </c>
      <c r="M2437" s="1">
        <v>0.95972883559856803</v>
      </c>
      <c r="N2437" s="1">
        <v>2.11329842596605E-5</v>
      </c>
      <c r="O2437" s="1">
        <v>1.9442345518887699E-5</v>
      </c>
      <c r="P2437" s="1">
        <v>8.8667392347241403E-6</v>
      </c>
      <c r="Q2437" s="1">
        <v>7.8331777391103994E-6</v>
      </c>
      <c r="R2437" s="1">
        <v>31137.345118600901</v>
      </c>
      <c r="S2437" s="1">
        <v>2479.5495066322101</v>
      </c>
      <c r="T2437" s="1">
        <v>2.03812990963339</v>
      </c>
      <c r="U2437" s="1">
        <v>1604268.53079104</v>
      </c>
      <c r="V2437" s="1">
        <f t="shared" si="149"/>
        <v>5.3526986665133787E-2</v>
      </c>
      <c r="W2437" s="1">
        <f t="shared" si="150"/>
        <v>0.10899292206914714</v>
      </c>
      <c r="X2437" s="1">
        <f t="shared" si="151"/>
        <v>1216.5806972913815</v>
      </c>
    </row>
    <row r="2438" spans="1:24" hidden="1" x14ac:dyDescent="0.3">
      <c r="A2438" s="18" t="str">
        <f t="shared" si="148"/>
        <v>ConstMin - Off-Highway Trucks_2015_9999</v>
      </c>
      <c r="B2438" s="1" t="s">
        <v>40</v>
      </c>
      <c r="C2438" s="1">
        <v>2020</v>
      </c>
      <c r="D2438" s="1" t="s">
        <v>90</v>
      </c>
      <c r="E2438" s="1">
        <v>2015</v>
      </c>
      <c r="F2438" s="1">
        <v>9999</v>
      </c>
      <c r="G2438" s="1" t="s">
        <v>5</v>
      </c>
      <c r="H2438" s="1">
        <v>2.6368104131562002E-4</v>
      </c>
      <c r="I2438" s="1">
        <v>3.190540599919E-4</v>
      </c>
      <c r="J2438" s="1">
        <v>3.79700699494493E-4</v>
      </c>
      <c r="K2438" s="1">
        <v>2.4530064432135299E-3</v>
      </c>
      <c r="L2438" s="1">
        <v>5.62129544197043E-3</v>
      </c>
      <c r="M2438" s="1">
        <v>1.1807326157118601</v>
      </c>
      <c r="N2438" s="1">
        <v>5.6630552114805201E-5</v>
      </c>
      <c r="O2438" s="1">
        <v>5.2100107945620703E-5</v>
      </c>
      <c r="P2438" s="1">
        <v>1.0908548145186499E-5</v>
      </c>
      <c r="Q2438" s="1">
        <v>9.6369808826962595E-6</v>
      </c>
      <c r="R2438" s="1">
        <v>38307.5693722164</v>
      </c>
      <c r="S2438" s="1">
        <v>1300.38137076306</v>
      </c>
      <c r="T2438" s="1">
        <v>0.83378041757729704</v>
      </c>
      <c r="U2438" s="1">
        <v>1931815.4877984701</v>
      </c>
      <c r="V2438" s="1">
        <f t="shared" si="149"/>
        <v>5.4687394497589956E-2</v>
      </c>
      <c r="W2438" s="1">
        <f t="shared" si="150"/>
        <v>0.96351697085548982</v>
      </c>
      <c r="X2438" s="1">
        <f t="shared" si="151"/>
        <v>1559.6209065949979</v>
      </c>
    </row>
    <row r="2439" spans="1:24" hidden="1" x14ac:dyDescent="0.3">
      <c r="A2439" s="18" t="str">
        <f t="shared" si="148"/>
        <v>ConstMin - Off-Highway Trucks_2016_175</v>
      </c>
      <c r="B2439" s="1" t="s">
        <v>40</v>
      </c>
      <c r="C2439" s="1">
        <v>2020</v>
      </c>
      <c r="D2439" s="1" t="s">
        <v>90</v>
      </c>
      <c r="E2439" s="1">
        <v>2016</v>
      </c>
      <c r="F2439" s="1">
        <v>175</v>
      </c>
      <c r="G2439" s="1" t="s">
        <v>5</v>
      </c>
      <c r="H2439" s="1">
        <v>3.8665933189870799E-5</v>
      </c>
      <c r="I2439" s="1">
        <v>4.6785779159743601E-5</v>
      </c>
      <c r="J2439" s="1">
        <v>5.5678943793413902E-5</v>
      </c>
      <c r="K2439" s="1">
        <v>1.2052678479405E-3</v>
      </c>
      <c r="L2439" s="1">
        <v>1.04540944763956E-4</v>
      </c>
      <c r="M2439" s="1">
        <v>0.19348150698386299</v>
      </c>
      <c r="N2439" s="1">
        <v>4.4101961567332296E-6</v>
      </c>
      <c r="O2439" s="1">
        <v>4.05738046419457E-6</v>
      </c>
      <c r="P2439" s="1">
        <v>1.78767250464088E-6</v>
      </c>
      <c r="Q2439" s="1">
        <v>1.57917005014264E-6</v>
      </c>
      <c r="R2439" s="1">
        <v>6277.2944122973804</v>
      </c>
      <c r="S2439" s="1">
        <v>2011.7470220927701</v>
      </c>
      <c r="T2439" s="1">
        <v>1.6675608351545901</v>
      </c>
      <c r="U2439" s="1">
        <v>319979.54023619997</v>
      </c>
      <c r="V2439" s="1">
        <f t="shared" si="149"/>
        <v>4.8415035780289592E-2</v>
      </c>
      <c r="W2439" s="1">
        <f t="shared" si="150"/>
        <v>0.108181453256788</v>
      </c>
      <c r="X2439" s="1">
        <f t="shared" si="151"/>
        <v>1206.4009778127659</v>
      </c>
    </row>
    <row r="2440" spans="1:24" hidden="1" x14ac:dyDescent="0.3">
      <c r="A2440" s="18" t="str">
        <f t="shared" si="148"/>
        <v>ConstMin - Off-Highway Trucks_2016_300</v>
      </c>
      <c r="B2440" s="1" t="s">
        <v>40</v>
      </c>
      <c r="C2440" s="1">
        <v>2020</v>
      </c>
      <c r="D2440" s="1" t="s">
        <v>90</v>
      </c>
      <c r="E2440" s="1">
        <v>2016</v>
      </c>
      <c r="F2440" s="1">
        <v>300</v>
      </c>
      <c r="G2440" s="1" t="s">
        <v>5</v>
      </c>
      <c r="H2440" s="1">
        <v>1.10605927505929E-4</v>
      </c>
      <c r="I2440" s="1">
        <v>1.3383317228217399E-4</v>
      </c>
      <c r="J2440" s="1">
        <v>1.5927253560853801E-4</v>
      </c>
      <c r="K2440" s="1">
        <v>1.1745327923556299E-3</v>
      </c>
      <c r="L2440" s="1">
        <v>2.9904484914882698E-4</v>
      </c>
      <c r="M2440" s="1">
        <v>0.55346398676345199</v>
      </c>
      <c r="N2440" s="1">
        <v>1.1694324114070899E-5</v>
      </c>
      <c r="O2440" s="1">
        <v>1.07587781849452E-5</v>
      </c>
      <c r="P2440" s="1">
        <v>5.1137308514372097E-6</v>
      </c>
      <c r="Q2440" s="1">
        <v>4.51729865739717E-6</v>
      </c>
      <c r="R2440" s="1">
        <v>17956.529518905299</v>
      </c>
      <c r="S2440" s="1">
        <v>4320.2752979070501</v>
      </c>
      <c r="T2440" s="1">
        <v>3.5204062075485898</v>
      </c>
      <c r="U2440" s="1">
        <v>904756.60054590402</v>
      </c>
      <c r="V2440" s="1">
        <f t="shared" si="149"/>
        <v>4.8980206618362249E-2</v>
      </c>
      <c r="W2440" s="1">
        <f t="shared" si="150"/>
        <v>0.10944430479899392</v>
      </c>
      <c r="X2440" s="1">
        <f t="shared" si="151"/>
        <v>1227.2093171075969</v>
      </c>
    </row>
    <row r="2441" spans="1:24" hidden="1" x14ac:dyDescent="0.3">
      <c r="A2441" s="18" t="str">
        <f t="shared" si="148"/>
        <v>ConstMin - Off-Highway Trucks_2016_600</v>
      </c>
      <c r="B2441" s="1" t="s">
        <v>40</v>
      </c>
      <c r="C2441" s="1">
        <v>2020</v>
      </c>
      <c r="D2441" s="1" t="s">
        <v>90</v>
      </c>
      <c r="E2441" s="1">
        <v>2016</v>
      </c>
      <c r="F2441" s="1">
        <v>600</v>
      </c>
      <c r="G2441" s="1" t="s">
        <v>5</v>
      </c>
      <c r="H2441" s="1">
        <v>3.9030957012128301E-4</v>
      </c>
      <c r="I2441" s="1">
        <v>4.7227457984675298E-4</v>
      </c>
      <c r="J2441" s="1">
        <v>5.6204578097464796E-4</v>
      </c>
      <c r="K2441" s="1">
        <v>3.9585186878517697E-3</v>
      </c>
      <c r="L2441" s="1">
        <v>1.05527858361845E-3</v>
      </c>
      <c r="M2441" s="1">
        <v>1.9530805954289701</v>
      </c>
      <c r="N2441" s="1">
        <v>4.12672875744141E-5</v>
      </c>
      <c r="O2441" s="1">
        <v>3.7965904568461002E-5</v>
      </c>
      <c r="P2441" s="1">
        <v>1.80454893815108E-5</v>
      </c>
      <c r="Q2441" s="1">
        <v>1.5940781265846901E-5</v>
      </c>
      <c r="R2441" s="1">
        <v>63365.548984871501</v>
      </c>
      <c r="S2441" s="1">
        <v>8651.09087710924</v>
      </c>
      <c r="T2441" s="1">
        <v>5.7438206544213797</v>
      </c>
      <c r="U2441" s="1">
        <v>3201601.2931495402</v>
      </c>
      <c r="V2441" s="1">
        <f t="shared" si="149"/>
        <v>4.8844528794987935E-2</v>
      </c>
      <c r="W2441" s="1">
        <f t="shared" si="150"/>
        <v>0.10914113815105403</v>
      </c>
      <c r="X2441" s="1">
        <f t="shared" si="151"/>
        <v>1506.1561628756551</v>
      </c>
    </row>
    <row r="2442" spans="1:24" hidden="1" x14ac:dyDescent="0.3">
      <c r="A2442" s="18" t="str">
        <f t="shared" ref="A2442:A2505" si="152">D2442&amp;"_"&amp;E2442&amp;"_"&amp;F2442</f>
        <v>ConstMin - Off-Highway Trucks_2016_750</v>
      </c>
      <c r="B2442" s="1" t="s">
        <v>40</v>
      </c>
      <c r="C2442" s="1">
        <v>2020</v>
      </c>
      <c r="D2442" s="1" t="s">
        <v>90</v>
      </c>
      <c r="E2442" s="1">
        <v>2016</v>
      </c>
      <c r="F2442" s="1">
        <v>750</v>
      </c>
      <c r="G2442" s="1" t="s">
        <v>5</v>
      </c>
      <c r="H2442" s="1">
        <v>9.5240552301951097E-5</v>
      </c>
      <c r="I2442" s="1">
        <v>1.1524106828536E-4</v>
      </c>
      <c r="J2442" s="1">
        <v>1.3714639531480901E-4</v>
      </c>
      <c r="K2442" s="1">
        <v>9.65929444188228E-4</v>
      </c>
      <c r="L2442" s="1">
        <v>2.5750153936787099E-4</v>
      </c>
      <c r="M2442" s="1">
        <v>0.476576770948964</v>
      </c>
      <c r="N2442" s="1">
        <v>1.00697486340633E-5</v>
      </c>
      <c r="O2442" s="1">
        <v>9.2641687433383007E-6</v>
      </c>
      <c r="P2442" s="1">
        <v>4.4033313728895698E-6</v>
      </c>
      <c r="Q2442" s="1">
        <v>3.8897555379236399E-6</v>
      </c>
      <c r="R2442" s="1">
        <v>15462.008477937599</v>
      </c>
      <c r="S2442" s="1">
        <v>1238.68972435925</v>
      </c>
      <c r="T2442" s="1">
        <v>0.92642268619699697</v>
      </c>
      <c r="U2442" s="1">
        <v>787435.05777517997</v>
      </c>
      <c r="V2442" s="1">
        <f t="shared" si="149"/>
        <v>4.845974560211054E-2</v>
      </c>
      <c r="W2442" s="1">
        <f t="shared" si="150"/>
        <v>0.10828135555824348</v>
      </c>
      <c r="X2442" s="1">
        <f t="shared" si="151"/>
        <v>1337.0675640987615</v>
      </c>
    </row>
    <row r="2443" spans="1:24" hidden="1" x14ac:dyDescent="0.3">
      <c r="A2443" s="18" t="str">
        <f t="shared" si="152"/>
        <v>ConstMin - Off-Highway Trucks_2016_9999</v>
      </c>
      <c r="B2443" s="1" t="s">
        <v>40</v>
      </c>
      <c r="C2443" s="1">
        <v>2020</v>
      </c>
      <c r="D2443" s="1" t="s">
        <v>90</v>
      </c>
      <c r="E2443" s="1">
        <v>2016</v>
      </c>
      <c r="F2443" s="1">
        <v>9999</v>
      </c>
      <c r="G2443" s="1" t="s">
        <v>5</v>
      </c>
      <c r="H2443" s="1">
        <v>2.1289645980069501E-4</v>
      </c>
      <c r="I2443" s="1">
        <v>2.5760471635884099E-4</v>
      </c>
      <c r="J2443" s="1">
        <v>3.0657090211300099E-4</v>
      </c>
      <c r="K2443" s="1">
        <v>2.1591953649423901E-3</v>
      </c>
      <c r="L2443" s="1">
        <v>4.9873885314121796E-3</v>
      </c>
      <c r="M2443" s="1">
        <v>1.0653183429324</v>
      </c>
      <c r="N2443" s="1">
        <v>4.8565497911794897E-5</v>
      </c>
      <c r="O2443" s="1">
        <v>4.4680258078851298E-5</v>
      </c>
      <c r="P2443" s="1">
        <v>9.8430094950039301E-6</v>
      </c>
      <c r="Q2443" s="1">
        <v>8.6949851034948998E-6</v>
      </c>
      <c r="R2443" s="1">
        <v>34563.080397989499</v>
      </c>
      <c r="S2443" s="1">
        <v>1529.89082915982</v>
      </c>
      <c r="T2443" s="1">
        <v>1.0190649548166899</v>
      </c>
      <c r="U2443" s="1">
        <v>1699654.76237584</v>
      </c>
      <c r="V2443" s="1">
        <f t="shared" ref="V2443:V2506" si="153">IFERROR(CONVERT(I2443,"ton","g")*365/U2443,0)</f>
        <v>5.0185897497634753E-2</v>
      </c>
      <c r="W2443" s="1">
        <f t="shared" ref="W2443:W2506" si="154">IFERROR(CONVERT(L2443,"ton","g")*365/U2443,0)</f>
        <v>0.97163038455270345</v>
      </c>
      <c r="X2443" s="1">
        <f t="shared" ref="X2443:X2506" si="155">S2443/T2443</f>
        <v>1501.269199699854</v>
      </c>
    </row>
    <row r="2444" spans="1:24" hidden="1" x14ac:dyDescent="0.3">
      <c r="A2444" s="18" t="str">
        <f t="shared" si="152"/>
        <v>ConstMin - Off-Highway Trucks_2017_50</v>
      </c>
      <c r="B2444" s="1" t="s">
        <v>40</v>
      </c>
      <c r="C2444" s="1">
        <v>2020</v>
      </c>
      <c r="D2444" s="1" t="s">
        <v>90</v>
      </c>
      <c r="E2444" s="1">
        <v>2017</v>
      </c>
      <c r="F2444" s="1">
        <v>50</v>
      </c>
      <c r="G2444" s="1" t="s">
        <v>5</v>
      </c>
      <c r="H2444" s="1">
        <v>2.8765653540834201E-6</v>
      </c>
      <c r="I2444" s="1">
        <v>3.4806440784409401E-6</v>
      </c>
      <c r="J2444" s="1">
        <v>4.1422541098801202E-6</v>
      </c>
      <c r="K2444" s="1">
        <v>4.9554363485715499E-5</v>
      </c>
      <c r="L2444" s="1">
        <v>3.3918081570461902E-5</v>
      </c>
      <c r="M2444" s="1">
        <v>6.3580287606963496E-3</v>
      </c>
      <c r="N2444" s="1">
        <v>1.66715178944921E-7</v>
      </c>
      <c r="O2444" s="1">
        <v>1.53377964629328E-7</v>
      </c>
      <c r="P2444" s="1">
        <v>5.8696831980066402E-8</v>
      </c>
      <c r="Q2444" s="1">
        <v>5.18933760303749E-8</v>
      </c>
      <c r="R2444" s="1">
        <v>206.27924102365901</v>
      </c>
      <c r="S2444" s="1">
        <v>191.791785134794</v>
      </c>
      <c r="T2444" s="1">
        <v>9.2642268619699694E-2</v>
      </c>
      <c r="U2444" s="1">
        <v>9397.7974716049393</v>
      </c>
      <c r="V2444" s="1">
        <f t="shared" si="153"/>
        <v>0.12263717419414805</v>
      </c>
      <c r="W2444" s="1">
        <f t="shared" si="154"/>
        <v>1.1950712523732809</v>
      </c>
      <c r="X2444" s="1">
        <f t="shared" si="155"/>
        <v>2070.2405931152994</v>
      </c>
    </row>
    <row r="2445" spans="1:24" hidden="1" x14ac:dyDescent="0.3">
      <c r="A2445" s="18" t="str">
        <f t="shared" si="152"/>
        <v>ConstMin - Off-Highway Trucks_2017_100</v>
      </c>
      <c r="B2445" s="1" t="s">
        <v>40</v>
      </c>
      <c r="C2445" s="1">
        <v>2020</v>
      </c>
      <c r="D2445" s="1" t="s">
        <v>90</v>
      </c>
      <c r="E2445" s="1">
        <v>2017</v>
      </c>
      <c r="F2445" s="1">
        <v>100</v>
      </c>
      <c r="G2445" s="1" t="s">
        <v>5</v>
      </c>
      <c r="H2445" s="1">
        <v>3.8746127233733702E-6</v>
      </c>
      <c r="I2445" s="1">
        <v>4.6882813952817799E-6</v>
      </c>
      <c r="J2445" s="1">
        <v>5.5794423216576499E-6</v>
      </c>
      <c r="K2445" s="1">
        <v>1.0346397177188601E-4</v>
      </c>
      <c r="L2445" s="1">
        <v>4.1650842274884898E-5</v>
      </c>
      <c r="M2445" s="1">
        <v>1.51988134370124E-2</v>
      </c>
      <c r="N2445" s="1">
        <v>4.1667898049135598E-7</v>
      </c>
      <c r="O2445" s="1">
        <v>3.8334466205204802E-7</v>
      </c>
      <c r="P2445" s="1">
        <v>1.4040432917790799E-7</v>
      </c>
      <c r="Q2445" s="1">
        <v>1.2405067208535501E-7</v>
      </c>
      <c r="R2445" s="1">
        <v>493.10876346267702</v>
      </c>
      <c r="S2445" s="1">
        <v>307.42487110776602</v>
      </c>
      <c r="T2445" s="1">
        <v>0.27792680585909901</v>
      </c>
      <c r="U2445" s="1">
        <v>25003.889516764899</v>
      </c>
      <c r="V2445" s="1">
        <f t="shared" si="153"/>
        <v>6.2086145739743956E-2</v>
      </c>
      <c r="W2445" s="1">
        <f t="shared" si="154"/>
        <v>0.55157530993426429</v>
      </c>
      <c r="X2445" s="1">
        <f t="shared" si="155"/>
        <v>1106.1360927654516</v>
      </c>
    </row>
    <row r="2446" spans="1:24" hidden="1" x14ac:dyDescent="0.3">
      <c r="A2446" s="18" t="str">
        <f t="shared" si="152"/>
        <v>ConstMin - Off-Highway Trucks_2017_175</v>
      </c>
      <c r="B2446" s="1" t="s">
        <v>40</v>
      </c>
      <c r="C2446" s="1">
        <v>2020</v>
      </c>
      <c r="D2446" s="1" t="s">
        <v>90</v>
      </c>
      <c r="E2446" s="1">
        <v>2017</v>
      </c>
      <c r="F2446" s="1">
        <v>175</v>
      </c>
      <c r="G2446" s="1" t="s">
        <v>5</v>
      </c>
      <c r="H2446" s="1">
        <v>6.2974919639039898E-5</v>
      </c>
      <c r="I2446" s="1">
        <v>7.6199652763238299E-5</v>
      </c>
      <c r="J2446" s="1">
        <v>9.0683884280217503E-5</v>
      </c>
      <c r="K2446" s="1">
        <v>2.1620532780260099E-3</v>
      </c>
      <c r="L2446" s="1">
        <v>1.90275734188307E-4</v>
      </c>
      <c r="M2446" s="1">
        <v>0.35900692690847003</v>
      </c>
      <c r="N2446" s="1">
        <v>7.7396612657078097E-6</v>
      </c>
      <c r="O2446" s="1">
        <v>7.1204883644511801E-6</v>
      </c>
      <c r="P2446" s="1">
        <v>3.31730782895088E-6</v>
      </c>
      <c r="Q2446" s="1">
        <v>2.9301662758647398E-6</v>
      </c>
      <c r="R2446" s="1">
        <v>11647.584368084001</v>
      </c>
      <c r="S2446" s="1">
        <v>3813.7217791943599</v>
      </c>
      <c r="T2446" s="1">
        <v>2.3160567154924898</v>
      </c>
      <c r="U2446" s="1">
        <v>590516.68029045395</v>
      </c>
      <c r="V2446" s="1">
        <f t="shared" si="153"/>
        <v>4.272769091523243E-2</v>
      </c>
      <c r="W2446" s="1">
        <f t="shared" si="154"/>
        <v>0.10669396072352126</v>
      </c>
      <c r="X2446" s="1">
        <f t="shared" si="155"/>
        <v>1646.6443821015862</v>
      </c>
    </row>
    <row r="2447" spans="1:24" hidden="1" x14ac:dyDescent="0.3">
      <c r="A2447" s="18" t="str">
        <f t="shared" si="152"/>
        <v>ConstMin - Off-Highway Trucks_2017_300</v>
      </c>
      <c r="B2447" s="1" t="s">
        <v>40</v>
      </c>
      <c r="C2447" s="1">
        <v>2020</v>
      </c>
      <c r="D2447" s="1" t="s">
        <v>90</v>
      </c>
      <c r="E2447" s="1">
        <v>2017</v>
      </c>
      <c r="F2447" s="1">
        <v>300</v>
      </c>
      <c r="G2447" s="1" t="s">
        <v>5</v>
      </c>
      <c r="H2447" s="1">
        <v>1.12480405637528E-4</v>
      </c>
      <c r="I2447" s="1">
        <v>1.3610129082140899E-4</v>
      </c>
      <c r="J2447" s="1">
        <v>1.6197178411804099E-4</v>
      </c>
      <c r="K2447" s="1">
        <v>1.3155939566815501E-3</v>
      </c>
      <c r="L2447" s="1">
        <v>3.3985421318761801E-4</v>
      </c>
      <c r="M2447" s="1">
        <v>0.64122741238583203</v>
      </c>
      <c r="N2447" s="1">
        <v>1.2954596238381601E-5</v>
      </c>
      <c r="O2447" s="1">
        <v>1.1918228539311101E-5</v>
      </c>
      <c r="P2447" s="1">
        <v>5.9250910102572198E-6</v>
      </c>
      <c r="Q2447" s="1">
        <v>5.2336119392259303E-6</v>
      </c>
      <c r="R2447" s="1">
        <v>20803.917209086001</v>
      </c>
      <c r="S2447" s="1">
        <v>4944.63196050642</v>
      </c>
      <c r="T2447" s="1">
        <v>3.61304847616828</v>
      </c>
      <c r="U2447" s="1">
        <v>1058658.38128791</v>
      </c>
      <c r="V2447" s="1">
        <f t="shared" si="153"/>
        <v>4.2569152573757103E-2</v>
      </c>
      <c r="W2447" s="1">
        <f t="shared" si="154"/>
        <v>0.10629807966334255</v>
      </c>
      <c r="X2447" s="1">
        <f t="shared" si="155"/>
        <v>1368.5484690065146</v>
      </c>
    </row>
    <row r="2448" spans="1:24" hidden="1" x14ac:dyDescent="0.3">
      <c r="A2448" s="18" t="str">
        <f t="shared" si="152"/>
        <v>ConstMin - Off-Highway Trucks_2017_600</v>
      </c>
      <c r="B2448" s="1" t="s">
        <v>40</v>
      </c>
      <c r="C2448" s="1">
        <v>2020</v>
      </c>
      <c r="D2448" s="1" t="s">
        <v>90</v>
      </c>
      <c r="E2448" s="1">
        <v>2017</v>
      </c>
      <c r="F2448" s="1">
        <v>600</v>
      </c>
      <c r="G2448" s="1" t="s">
        <v>5</v>
      </c>
      <c r="H2448" s="1">
        <v>5.2209363431989896E-4</v>
      </c>
      <c r="I2448" s="1">
        <v>6.3173329752707805E-4</v>
      </c>
      <c r="J2448" s="1">
        <v>7.5181483342065395E-4</v>
      </c>
      <c r="K2448" s="1">
        <v>5.8753968209366196E-3</v>
      </c>
      <c r="L2448" s="1">
        <v>1.57748116479811E-3</v>
      </c>
      <c r="M2448" s="1">
        <v>2.9763472869835099</v>
      </c>
      <c r="N2448" s="1">
        <v>6.0130581792522797E-5</v>
      </c>
      <c r="O2448" s="1">
        <v>5.5320135249120997E-5</v>
      </c>
      <c r="P2448" s="1">
        <v>2.7502143877308602E-5</v>
      </c>
      <c r="Q2448" s="1">
        <v>2.4292546443829798E-5</v>
      </c>
      <c r="R2448" s="1">
        <v>96564.309865522693</v>
      </c>
      <c r="S2448" s="1">
        <v>13167.394739887301</v>
      </c>
      <c r="T2448" s="1">
        <v>8.7083732502517801</v>
      </c>
      <c r="U2448" s="1">
        <v>4839157.6455760496</v>
      </c>
      <c r="V2448" s="1">
        <f t="shared" si="153"/>
        <v>4.3226751425113299E-2</v>
      </c>
      <c r="W2448" s="1">
        <f t="shared" si="154"/>
        <v>0.10794014888158286</v>
      </c>
      <c r="X2448" s="1">
        <f t="shared" si="155"/>
        <v>1512.0383981596792</v>
      </c>
    </row>
    <row r="2449" spans="1:24" hidden="1" x14ac:dyDescent="0.3">
      <c r="A2449" s="18" t="str">
        <f t="shared" si="152"/>
        <v>ConstMin - Off-Highway Trucks_2017_750</v>
      </c>
      <c r="B2449" s="1" t="s">
        <v>40</v>
      </c>
      <c r="C2449" s="1">
        <v>2020</v>
      </c>
      <c r="D2449" s="1" t="s">
        <v>90</v>
      </c>
      <c r="E2449" s="1">
        <v>2017</v>
      </c>
      <c r="F2449" s="1">
        <v>750</v>
      </c>
      <c r="G2449" s="1" t="s">
        <v>5</v>
      </c>
      <c r="H2449" s="1">
        <v>9.3267521764646395E-5</v>
      </c>
      <c r="I2449" s="1">
        <v>1.1285370133522201E-4</v>
      </c>
      <c r="J2449" s="1">
        <v>1.3430523134109001E-4</v>
      </c>
      <c r="K2449" s="1">
        <v>1.0495889335760001E-3</v>
      </c>
      <c r="L2449" s="1">
        <v>2.8180339540585E-4</v>
      </c>
      <c r="M2449" s="1">
        <v>0.53169875501257602</v>
      </c>
      <c r="N2449" s="1">
        <v>1.0741809471323E-5</v>
      </c>
      <c r="O2449" s="1">
        <v>9.8824647136172304E-6</v>
      </c>
      <c r="P2449" s="1">
        <v>4.9130206423464004E-6</v>
      </c>
      <c r="Q2449" s="1">
        <v>4.3396537617624504E-6</v>
      </c>
      <c r="R2449" s="1">
        <v>17250.380544866599</v>
      </c>
      <c r="S2449" s="1">
        <v>1352.3594246007799</v>
      </c>
      <c r="T2449" s="1">
        <v>1.0190649548166899</v>
      </c>
      <c r="U2449" s="1">
        <v>879648.33481987403</v>
      </c>
      <c r="V2449" s="1">
        <f t="shared" si="153"/>
        <v>4.2481057887241117E-2</v>
      </c>
      <c r="W2449" s="1">
        <f t="shared" si="154"/>
        <v>0.10607810121794142</v>
      </c>
      <c r="X2449" s="1">
        <f t="shared" si="155"/>
        <v>1327.0591027674416</v>
      </c>
    </row>
    <row r="2450" spans="1:24" hidden="1" x14ac:dyDescent="0.3">
      <c r="A2450" s="18" t="str">
        <f t="shared" si="152"/>
        <v>ConstMin - Off-Highway Trucks_2017_9999</v>
      </c>
      <c r="B2450" s="1" t="s">
        <v>40</v>
      </c>
      <c r="C2450" s="1">
        <v>2020</v>
      </c>
      <c r="D2450" s="1" t="s">
        <v>90</v>
      </c>
      <c r="E2450" s="1">
        <v>2017</v>
      </c>
      <c r="F2450" s="1">
        <v>9999</v>
      </c>
      <c r="G2450" s="1" t="s">
        <v>5</v>
      </c>
      <c r="H2450" s="1">
        <v>5.0700582045383805E-4</v>
      </c>
      <c r="I2450" s="1">
        <v>6.1347704274914501E-4</v>
      </c>
      <c r="J2450" s="1">
        <v>7.3008838145352702E-4</v>
      </c>
      <c r="K2450" s="1">
        <v>5.7056056421205597E-3</v>
      </c>
      <c r="L2450" s="1">
        <v>1.3292999898528E-2</v>
      </c>
      <c r="M2450" s="1">
        <v>2.89033479628295</v>
      </c>
      <c r="N2450" s="1">
        <v>1.24622733384874E-4</v>
      </c>
      <c r="O2450" s="1">
        <v>1.14652914714084E-4</v>
      </c>
      <c r="P2450" s="1">
        <v>2.6707368380229499E-5</v>
      </c>
      <c r="Q2450" s="1">
        <v>2.3590524057453499E-5</v>
      </c>
      <c r="R2450" s="1">
        <v>93773.729330570393</v>
      </c>
      <c r="S2450" s="1">
        <v>3708.2156301519899</v>
      </c>
      <c r="T2450" s="1">
        <v>2.2234144468727899</v>
      </c>
      <c r="U2450" s="1">
        <v>4596052.3153876401</v>
      </c>
      <c r="V2450" s="1">
        <f t="shared" si="153"/>
        <v>4.4197932326739756E-2</v>
      </c>
      <c r="W2450" s="1">
        <f t="shared" si="154"/>
        <v>0.95769371792897096</v>
      </c>
      <c r="X2450" s="1">
        <f t="shared" si="155"/>
        <v>1667.8022558356397</v>
      </c>
    </row>
    <row r="2451" spans="1:24" hidden="1" x14ac:dyDescent="0.3">
      <c r="A2451" s="18" t="str">
        <f t="shared" si="152"/>
        <v>ConstMin - Off-Highway Trucks_2018_50</v>
      </c>
      <c r="B2451" s="1" t="s">
        <v>40</v>
      </c>
      <c r="C2451" s="1">
        <v>2020</v>
      </c>
      <c r="D2451" s="1" t="s">
        <v>90</v>
      </c>
      <c r="E2451" s="1">
        <v>2018</v>
      </c>
      <c r="F2451" s="1">
        <v>50</v>
      </c>
      <c r="G2451" s="1" t="s">
        <v>5</v>
      </c>
      <c r="H2451" s="1">
        <v>6.6489984290013996E-6</v>
      </c>
      <c r="I2451" s="1">
        <v>8.0452880990916905E-6</v>
      </c>
      <c r="J2451" s="1">
        <v>9.5745577377620197E-6</v>
      </c>
      <c r="K2451" s="1">
        <v>1.2513745354472499E-4</v>
      </c>
      <c r="L2451" s="1">
        <v>9.2006859035473194E-5</v>
      </c>
      <c r="M2451" s="1">
        <v>1.7760118646156502E-2</v>
      </c>
      <c r="N2451" s="1">
        <v>4.1648095542717E-7</v>
      </c>
      <c r="O2451" s="1">
        <v>3.8316247899299699E-7</v>
      </c>
      <c r="P2451" s="1">
        <v>1.64001634457454E-7</v>
      </c>
      <c r="Q2451" s="1">
        <v>1.44955700884267E-7</v>
      </c>
      <c r="R2451" s="1">
        <v>576.20749019984896</v>
      </c>
      <c r="S2451" s="1">
        <v>840.74243742278497</v>
      </c>
      <c r="T2451" s="1">
        <v>0.55585361171819803</v>
      </c>
      <c r="U2451" s="1">
        <v>27184.005476670001</v>
      </c>
      <c r="V2451" s="1">
        <f t="shared" si="153"/>
        <v>9.7997896171413773E-2</v>
      </c>
      <c r="W2451" s="1">
        <f t="shared" si="154"/>
        <v>1.120715443345548</v>
      </c>
      <c r="X2451" s="1">
        <f t="shared" si="155"/>
        <v>1512.524916090709</v>
      </c>
    </row>
    <row r="2452" spans="1:24" hidden="1" x14ac:dyDescent="0.3">
      <c r="A2452" s="18" t="str">
        <f t="shared" si="152"/>
        <v>ConstMin - Off-Highway Trucks_2018_100</v>
      </c>
      <c r="B2452" s="1" t="s">
        <v>40</v>
      </c>
      <c r="C2452" s="1">
        <v>2020</v>
      </c>
      <c r="D2452" s="1" t="s">
        <v>90</v>
      </c>
      <c r="E2452" s="1">
        <v>2018</v>
      </c>
      <c r="F2452" s="1">
        <v>100</v>
      </c>
      <c r="G2452" s="1" t="s">
        <v>5</v>
      </c>
      <c r="H2452" s="1">
        <v>3.5033427494672699E-6</v>
      </c>
      <c r="I2452" s="1">
        <v>4.2390447268554002E-6</v>
      </c>
      <c r="J2452" s="1">
        <v>5.04481355923288E-6</v>
      </c>
      <c r="K2452" s="1">
        <v>1.05872012202463E-4</v>
      </c>
      <c r="L2452" s="1">
        <v>4.33388098023398E-5</v>
      </c>
      <c r="M2452" s="1">
        <v>1.6130849730433501E-2</v>
      </c>
      <c r="N2452" s="1">
        <v>3.9916664024848901E-7</v>
      </c>
      <c r="O2452" s="1">
        <v>3.6723330902860899E-7</v>
      </c>
      <c r="P2452" s="1">
        <v>1.49032605021494E-7</v>
      </c>
      <c r="Q2452" s="1">
        <v>1.3165782701794199E-7</v>
      </c>
      <c r="R2452" s="1">
        <v>523.34765454821604</v>
      </c>
      <c r="S2452" s="1">
        <v>311.45497866178403</v>
      </c>
      <c r="T2452" s="1">
        <v>0.27792680585909901</v>
      </c>
      <c r="U2452" s="1">
        <v>26681.3098386928</v>
      </c>
      <c r="V2452" s="1">
        <f t="shared" si="153"/>
        <v>5.2607716777960091E-2</v>
      </c>
      <c r="W2452" s="1">
        <f t="shared" si="154"/>
        <v>0.53784660896151604</v>
      </c>
      <c r="X2452" s="1">
        <f t="shared" si="155"/>
        <v>1120.6367003680921</v>
      </c>
    </row>
    <row r="2453" spans="1:24" hidden="1" x14ac:dyDescent="0.3">
      <c r="A2453" s="18" t="str">
        <f t="shared" si="152"/>
        <v>ConstMin - Off-Highway Trucks_2018_175</v>
      </c>
      <c r="B2453" s="1" t="s">
        <v>40</v>
      </c>
      <c r="C2453" s="1">
        <v>2020</v>
      </c>
      <c r="D2453" s="1" t="s">
        <v>90</v>
      </c>
      <c r="E2453" s="1">
        <v>2018</v>
      </c>
      <c r="F2453" s="1">
        <v>175</v>
      </c>
      <c r="G2453" s="1" t="s">
        <v>5</v>
      </c>
      <c r="H2453" s="1">
        <v>5.3049411157166398E-5</v>
      </c>
      <c r="I2453" s="1">
        <v>6.4189787500171401E-5</v>
      </c>
      <c r="J2453" s="1">
        <v>7.6391152066319695E-5</v>
      </c>
      <c r="K2453" s="1">
        <v>2.05333109644853E-3</v>
      </c>
      <c r="L2453" s="1">
        <v>1.8361436162190399E-4</v>
      </c>
      <c r="M2453" s="1">
        <v>0.35358404398656901</v>
      </c>
      <c r="N2453" s="1">
        <v>7.1689254639866297E-6</v>
      </c>
      <c r="O2453" s="1">
        <v>6.5954114268676999E-6</v>
      </c>
      <c r="P2453" s="1">
        <v>3.2674683522981099E-6</v>
      </c>
      <c r="Q2453" s="1">
        <v>2.8859054344582802E-6</v>
      </c>
      <c r="R2453" s="1">
        <v>11471.644903921</v>
      </c>
      <c r="S2453" s="1">
        <v>3667.39787415617</v>
      </c>
      <c r="T2453" s="1">
        <v>2.2234144468727899</v>
      </c>
      <c r="U2453" s="1">
        <v>582352.220767049</v>
      </c>
      <c r="V2453" s="1">
        <f t="shared" si="153"/>
        <v>3.649797779883731E-2</v>
      </c>
      <c r="W2453" s="1">
        <f t="shared" si="154"/>
        <v>0.10440216668431941</v>
      </c>
      <c r="X2453" s="1">
        <f t="shared" si="155"/>
        <v>1649.4441148002472</v>
      </c>
    </row>
    <row r="2454" spans="1:24" hidden="1" x14ac:dyDescent="0.3">
      <c r="A2454" s="18" t="str">
        <f t="shared" si="152"/>
        <v>ConstMin - Off-Highway Trucks_2018_300</v>
      </c>
      <c r="B2454" s="1" t="s">
        <v>40</v>
      </c>
      <c r="C2454" s="1">
        <v>2020</v>
      </c>
      <c r="D2454" s="1" t="s">
        <v>90</v>
      </c>
      <c r="E2454" s="1">
        <v>2018</v>
      </c>
      <c r="F2454" s="1">
        <v>300</v>
      </c>
      <c r="G2454" s="1" t="s">
        <v>5</v>
      </c>
      <c r="H2454" s="1">
        <v>8.0008111389748401E-5</v>
      </c>
      <c r="I2454" s="1">
        <v>9.6809814781595601E-5</v>
      </c>
      <c r="J2454" s="1">
        <v>1.15211680401237E-4</v>
      </c>
      <c r="K2454" s="1">
        <v>1.0550544769602E-3</v>
      </c>
      <c r="L2454" s="1">
        <v>2.7692368259997702E-4</v>
      </c>
      <c r="M2454" s="1">
        <v>0.53326871985634705</v>
      </c>
      <c r="N2454" s="1">
        <v>1.0260187899948E-5</v>
      </c>
      <c r="O2454" s="1">
        <v>9.4393728679522299E-6</v>
      </c>
      <c r="P2454" s="1">
        <v>4.9279335282089896E-6</v>
      </c>
      <c r="Q2454" s="1">
        <v>4.3524676037657904E-6</v>
      </c>
      <c r="R2454" s="1">
        <v>17301.316325215499</v>
      </c>
      <c r="S2454" s="1">
        <v>4075.3687619321299</v>
      </c>
      <c r="T2454" s="1">
        <v>2.5013412527318901</v>
      </c>
      <c r="U2454" s="1">
        <v>880732.47132866597</v>
      </c>
      <c r="V2454" s="1">
        <f t="shared" si="153"/>
        <v>3.6396865304232008E-2</v>
      </c>
      <c r="W2454" s="1">
        <f t="shared" si="154"/>
        <v>0.10411293522130979</v>
      </c>
      <c r="X2454" s="1">
        <f t="shared" si="155"/>
        <v>1629.2733978145261</v>
      </c>
    </row>
    <row r="2455" spans="1:24" hidden="1" x14ac:dyDescent="0.3">
      <c r="A2455" s="18" t="str">
        <f t="shared" si="152"/>
        <v>ConstMin - Off-Highway Trucks_2018_600</v>
      </c>
      <c r="B2455" s="1" t="s">
        <v>40</v>
      </c>
      <c r="C2455" s="1">
        <v>2020</v>
      </c>
      <c r="D2455" s="1" t="s">
        <v>90</v>
      </c>
      <c r="E2455" s="1">
        <v>2018</v>
      </c>
      <c r="F2455" s="1">
        <v>600</v>
      </c>
      <c r="G2455" s="1" t="s">
        <v>5</v>
      </c>
      <c r="H2455" s="1">
        <v>3.9536902752138802E-4</v>
      </c>
      <c r="I2455" s="1">
        <v>4.7839652330087899E-4</v>
      </c>
      <c r="J2455" s="1">
        <v>5.6933139963079901E-4</v>
      </c>
      <c r="K2455" s="1">
        <v>5.0574739621059199E-3</v>
      </c>
      <c r="L2455" s="1">
        <v>1.3684493382657599E-3</v>
      </c>
      <c r="M2455" s="1">
        <v>2.6352069998266998</v>
      </c>
      <c r="N2455" s="1">
        <v>5.0701865619952102E-5</v>
      </c>
      <c r="O2455" s="1">
        <v>4.6645716370355903E-5</v>
      </c>
      <c r="P2455" s="1">
        <v>2.4351934483828698E-5</v>
      </c>
      <c r="Q2455" s="1">
        <v>2.1508205279792701E-5</v>
      </c>
      <c r="R2455" s="1">
        <v>85496.388947594402</v>
      </c>
      <c r="S2455" s="1">
        <v>11178.7950022074</v>
      </c>
      <c r="T2455" s="1">
        <v>6.5776010719986804</v>
      </c>
      <c r="U2455" s="1">
        <v>4346861.1697965804</v>
      </c>
      <c r="V2455" s="1">
        <f t="shared" si="153"/>
        <v>3.6441886032028789E-2</v>
      </c>
      <c r="W2455" s="1">
        <f t="shared" si="154"/>
        <v>0.10424171664458752</v>
      </c>
      <c r="X2455" s="1">
        <f t="shared" si="155"/>
        <v>1699.5246260519405</v>
      </c>
    </row>
    <row r="2456" spans="1:24" hidden="1" x14ac:dyDescent="0.3">
      <c r="A2456" s="18" t="str">
        <f t="shared" si="152"/>
        <v>ConstMin - Off-Highway Trucks_2018_9999</v>
      </c>
      <c r="B2456" s="1" t="s">
        <v>40</v>
      </c>
      <c r="C2456" s="1">
        <v>2020</v>
      </c>
      <c r="D2456" s="1" t="s">
        <v>90</v>
      </c>
      <c r="E2456" s="1">
        <v>2018</v>
      </c>
      <c r="F2456" s="1">
        <v>9999</v>
      </c>
      <c r="G2456" s="1" t="s">
        <v>5</v>
      </c>
      <c r="H2456" s="1">
        <v>2.4576149436155402E-4</v>
      </c>
      <c r="I2456" s="1">
        <v>2.9737140817748101E-4</v>
      </c>
      <c r="J2456" s="1">
        <v>3.5389655188063898E-4</v>
      </c>
      <c r="K2456" s="1">
        <v>3.1437271817013101E-3</v>
      </c>
      <c r="L2456" s="1">
        <v>7.3932092731470401E-3</v>
      </c>
      <c r="M2456" s="1">
        <v>1.63804538329549</v>
      </c>
      <c r="N2456" s="1">
        <v>6.6422823423100397E-5</v>
      </c>
      <c r="O2456" s="1">
        <v>6.1108997549252307E-5</v>
      </c>
      <c r="P2456" s="1">
        <v>1.51371690566142E-5</v>
      </c>
      <c r="Q2456" s="1">
        <v>1.3369506214826E-5</v>
      </c>
      <c r="R2456" s="1">
        <v>53144.578476473704</v>
      </c>
      <c r="S2456" s="1">
        <v>1803.52479846851</v>
      </c>
      <c r="T2456" s="1">
        <v>1.0190649548166899</v>
      </c>
      <c r="U2456" s="1">
        <v>2707073.70649157</v>
      </c>
      <c r="V2456" s="1">
        <f t="shared" si="153"/>
        <v>3.637372084914569E-2</v>
      </c>
      <c r="W2456" s="1">
        <f t="shared" si="154"/>
        <v>0.90431871688305132</v>
      </c>
      <c r="X2456" s="1">
        <f t="shared" si="155"/>
        <v>1769.7839474746036</v>
      </c>
    </row>
    <row r="2457" spans="1:24" hidden="1" x14ac:dyDescent="0.3">
      <c r="A2457" s="18" t="str">
        <f t="shared" si="152"/>
        <v>ConstMin - Off-Highway Trucks_2019_50</v>
      </c>
      <c r="B2457" s="1" t="s">
        <v>40</v>
      </c>
      <c r="C2457" s="1">
        <v>2020</v>
      </c>
      <c r="D2457" s="1" t="s">
        <v>90</v>
      </c>
      <c r="E2457" s="1">
        <v>2019</v>
      </c>
      <c r="F2457" s="1">
        <v>50</v>
      </c>
      <c r="G2457" s="1" t="s">
        <v>5</v>
      </c>
      <c r="H2457" s="1">
        <v>3.7532111759069901E-6</v>
      </c>
      <c r="I2457" s="1">
        <v>4.5413855228474599E-6</v>
      </c>
      <c r="J2457" s="1">
        <v>5.4046240933060702E-6</v>
      </c>
      <c r="K2457" s="1">
        <v>8.0206202618471898E-5</v>
      </c>
      <c r="L2457" s="1">
        <v>6.4224552914923604E-5</v>
      </c>
      <c r="M2457" s="1">
        <v>1.27922161698015E-2</v>
      </c>
      <c r="N2457" s="1">
        <v>2.6320698081248199E-7</v>
      </c>
      <c r="O2457" s="1">
        <v>2.4215042234748402E-7</v>
      </c>
      <c r="P2457" s="1">
        <v>1.1815778601893E-7</v>
      </c>
      <c r="Q2457" s="1">
        <v>1.0440834871099999E-7</v>
      </c>
      <c r="R2457" s="1">
        <v>415.029365521182</v>
      </c>
      <c r="S2457" s="1">
        <v>716.94580025064897</v>
      </c>
      <c r="T2457" s="1">
        <v>0.370569074478799</v>
      </c>
      <c r="U2457" s="1">
        <v>18999.063706642199</v>
      </c>
      <c r="V2457" s="1">
        <f t="shared" si="153"/>
        <v>7.9148879837719968E-2</v>
      </c>
      <c r="W2457" s="1">
        <f t="shared" si="154"/>
        <v>1.119328318576075</v>
      </c>
      <c r="X2457" s="1">
        <f t="shared" si="155"/>
        <v>1934.7156835983271</v>
      </c>
    </row>
    <row r="2458" spans="1:24" hidden="1" x14ac:dyDescent="0.3">
      <c r="A2458" s="18" t="str">
        <f t="shared" si="152"/>
        <v>ConstMin - Off-Highway Trucks_2019_175</v>
      </c>
      <c r="B2458" s="1" t="s">
        <v>40</v>
      </c>
      <c r="C2458" s="1">
        <v>2020</v>
      </c>
      <c r="D2458" s="1" t="s">
        <v>90</v>
      </c>
      <c r="E2458" s="1">
        <v>2019</v>
      </c>
      <c r="F2458" s="1">
        <v>175</v>
      </c>
      <c r="G2458" s="1" t="s">
        <v>5</v>
      </c>
      <c r="H2458" s="1">
        <v>4.9785255775822999E-5</v>
      </c>
      <c r="I2458" s="1">
        <v>6.0240159488745797E-5</v>
      </c>
      <c r="J2458" s="1">
        <v>7.1690768317185101E-5</v>
      </c>
      <c r="K2458" s="1">
        <v>2.2473707966804502E-3</v>
      </c>
      <c r="L2458" s="1">
        <v>2.0452600145806399E-4</v>
      </c>
      <c r="M2458" s="1">
        <v>0.402465943099723</v>
      </c>
      <c r="N2458" s="1">
        <v>7.6240648117018201E-6</v>
      </c>
      <c r="O2458" s="1">
        <v>7.0141396267656804E-6</v>
      </c>
      <c r="P2458" s="1">
        <v>3.7195036755754399E-6</v>
      </c>
      <c r="Q2458" s="1">
        <v>3.2848729237906102E-6</v>
      </c>
      <c r="R2458" s="1">
        <v>13057.5642868576</v>
      </c>
      <c r="S2458" s="1">
        <v>4267.78056361369</v>
      </c>
      <c r="T2458" s="1">
        <v>2.2234144468727899</v>
      </c>
      <c r="U2458" s="1">
        <v>660616.86640936998</v>
      </c>
      <c r="V2458" s="1">
        <f t="shared" si="153"/>
        <v>3.0194306282159682E-2</v>
      </c>
      <c r="W2458" s="1">
        <f t="shared" si="154"/>
        <v>0.10251501295981705</v>
      </c>
      <c r="X2458" s="1">
        <f t="shared" si="155"/>
        <v>1919.4714550929903</v>
      </c>
    </row>
    <row r="2459" spans="1:24" hidden="1" x14ac:dyDescent="0.3">
      <c r="A2459" s="18" t="str">
        <f t="shared" si="152"/>
        <v>ConstMin - Off-Highway Trucks_2019_300</v>
      </c>
      <c r="B2459" s="1" t="s">
        <v>40</v>
      </c>
      <c r="C2459" s="1">
        <v>2020</v>
      </c>
      <c r="D2459" s="1" t="s">
        <v>90</v>
      </c>
      <c r="E2459" s="1">
        <v>2019</v>
      </c>
      <c r="F2459" s="1">
        <v>300</v>
      </c>
      <c r="G2459" s="1" t="s">
        <v>5</v>
      </c>
      <c r="H2459" s="1">
        <v>6.2153585030789193E-5</v>
      </c>
      <c r="I2459" s="1">
        <v>7.5205837887255003E-5</v>
      </c>
      <c r="J2459" s="1">
        <v>8.9501162444336502E-5</v>
      </c>
      <c r="K2459" s="1">
        <v>9.5591829903256395E-4</v>
      </c>
      <c r="L2459" s="1">
        <v>2.5533712792140297E-4</v>
      </c>
      <c r="M2459" s="1">
        <v>0.50245199761719805</v>
      </c>
      <c r="N2459" s="1">
        <v>9.1654521527838704E-6</v>
      </c>
      <c r="O2459" s="1">
        <v>8.4322159805611605E-6</v>
      </c>
      <c r="P2459" s="1">
        <v>4.6435532843938697E-6</v>
      </c>
      <c r="Q2459" s="1">
        <v>4.1009456595642397E-6</v>
      </c>
      <c r="R2459" s="1">
        <v>16301.5017107197</v>
      </c>
      <c r="S2459" s="1">
        <v>3836.2490470603998</v>
      </c>
      <c r="T2459" s="1">
        <v>2.03812990963339</v>
      </c>
      <c r="U2459" s="1">
        <v>827409.16946825595</v>
      </c>
      <c r="V2459" s="1">
        <f t="shared" si="153"/>
        <v>3.0096765563932898E-2</v>
      </c>
      <c r="W2459" s="1">
        <f t="shared" si="154"/>
        <v>0.10218384496080116</v>
      </c>
      <c r="X2459" s="1">
        <f t="shared" si="155"/>
        <v>1882.2397085328323</v>
      </c>
    </row>
    <row r="2460" spans="1:24" hidden="1" x14ac:dyDescent="0.3">
      <c r="A2460" s="18" t="str">
        <f t="shared" si="152"/>
        <v>ConstMin - Off-Highway Trucks_2019_600</v>
      </c>
      <c r="B2460" s="1" t="s">
        <v>40</v>
      </c>
      <c r="C2460" s="1">
        <v>2020</v>
      </c>
      <c r="D2460" s="1" t="s">
        <v>90</v>
      </c>
      <c r="E2460" s="1">
        <v>2019</v>
      </c>
      <c r="F2460" s="1">
        <v>600</v>
      </c>
      <c r="G2460" s="1" t="s">
        <v>5</v>
      </c>
      <c r="H2460" s="1">
        <v>3.8662654969058298E-4</v>
      </c>
      <c r="I2460" s="1">
        <v>4.67818125125606E-4</v>
      </c>
      <c r="J2460" s="1">
        <v>5.5674223155443995E-4</v>
      </c>
      <c r="K2460" s="1">
        <v>5.8206332278386798E-3</v>
      </c>
      <c r="L2460" s="1">
        <v>1.58832531908259E-3</v>
      </c>
      <c r="M2460" s="1">
        <v>3.1255040578535702</v>
      </c>
      <c r="N2460" s="1">
        <v>5.7013720776195698E-5</v>
      </c>
      <c r="O2460" s="1">
        <v>5.2452623114100098E-5</v>
      </c>
      <c r="P2460" s="1">
        <v>2.8885236205767001E-5</v>
      </c>
      <c r="Q2460" s="1">
        <v>2.5509943956418002E-5</v>
      </c>
      <c r="R2460" s="1">
        <v>101403.53702957901</v>
      </c>
      <c r="S2460" s="1">
        <v>13670.1248232283</v>
      </c>
      <c r="T2460" s="1">
        <v>7.4113814895759802</v>
      </c>
      <c r="U2460" s="1">
        <v>5129543.4633561196</v>
      </c>
      <c r="V2460" s="1">
        <f t="shared" si="153"/>
        <v>3.019860842256445E-2</v>
      </c>
      <c r="W2460" s="1">
        <f t="shared" si="154"/>
        <v>0.10252961948779032</v>
      </c>
      <c r="X2460" s="1">
        <f t="shared" si="155"/>
        <v>1844.477287055749</v>
      </c>
    </row>
    <row r="2461" spans="1:24" hidden="1" x14ac:dyDescent="0.3">
      <c r="A2461" s="18" t="str">
        <f t="shared" si="152"/>
        <v>ConstMin - Off-Highway Trucks_2019_750</v>
      </c>
      <c r="B2461" s="1" t="s">
        <v>40</v>
      </c>
      <c r="C2461" s="1">
        <v>2020</v>
      </c>
      <c r="D2461" s="1" t="s">
        <v>90</v>
      </c>
      <c r="E2461" s="1">
        <v>2019</v>
      </c>
      <c r="F2461" s="1">
        <v>750</v>
      </c>
      <c r="G2461" s="1" t="s">
        <v>5</v>
      </c>
      <c r="H2461" s="1">
        <v>1.14454624437708E-4</v>
      </c>
      <c r="I2461" s="1">
        <v>1.3849009556962701E-4</v>
      </c>
      <c r="J2461" s="1">
        <v>1.648146591903E-4</v>
      </c>
      <c r="K2461" s="1">
        <v>1.723105644491E-3</v>
      </c>
      <c r="L2461" s="1">
        <v>4.7019838142514902E-4</v>
      </c>
      <c r="M2461" s="1">
        <v>0.92525563339210704</v>
      </c>
      <c r="N2461" s="1">
        <v>1.68780028284612E-5</v>
      </c>
      <c r="O2461" s="1">
        <v>1.5527762602184301E-5</v>
      </c>
      <c r="P2461" s="1">
        <v>8.5510135410292293E-6</v>
      </c>
      <c r="Q2461" s="1">
        <v>7.5518120969588998E-6</v>
      </c>
      <c r="R2461" s="1">
        <v>30018.9000384586</v>
      </c>
      <c r="S2461" s="1">
        <v>2120.97327041576</v>
      </c>
      <c r="T2461" s="1">
        <v>1.2969917606757899</v>
      </c>
      <c r="U2461" s="1">
        <v>1501346.07927287</v>
      </c>
      <c r="V2461" s="1">
        <f t="shared" si="153"/>
        <v>3.054404152572579E-2</v>
      </c>
      <c r="W2461" s="1">
        <f t="shared" si="154"/>
        <v>0.1037024260002645</v>
      </c>
      <c r="X2461" s="1">
        <f t="shared" si="155"/>
        <v>1635.30203870427</v>
      </c>
    </row>
    <row r="2462" spans="1:24" hidden="1" x14ac:dyDescent="0.3">
      <c r="A2462" s="18" t="str">
        <f t="shared" si="152"/>
        <v>ConstMin - Off-Highway Trucks_2019_9999</v>
      </c>
      <c r="B2462" s="1" t="s">
        <v>40</v>
      </c>
      <c r="C2462" s="1">
        <v>2020</v>
      </c>
      <c r="D2462" s="1" t="s">
        <v>90</v>
      </c>
      <c r="E2462" s="1">
        <v>2019</v>
      </c>
      <c r="F2462" s="1">
        <v>9999</v>
      </c>
      <c r="G2462" s="1" t="s">
        <v>5</v>
      </c>
      <c r="H2462" s="1">
        <v>1.13289311111659E-4</v>
      </c>
      <c r="I2462" s="1">
        <v>1.3708006644510699E-4</v>
      </c>
      <c r="J2462" s="1">
        <v>1.6313660800078899E-4</v>
      </c>
      <c r="K2462" s="1">
        <v>1.7055619412148599E-3</v>
      </c>
      <c r="L2462" s="1">
        <v>4.0521423541596503E-3</v>
      </c>
      <c r="M2462" s="1">
        <v>0.91583519516262102</v>
      </c>
      <c r="N2462" s="1">
        <v>3.4698026029135599E-5</v>
      </c>
      <c r="O2462" s="1">
        <v>3.1922183946804698E-5</v>
      </c>
      <c r="P2462" s="1">
        <v>8.4639518772515506E-6</v>
      </c>
      <c r="Q2462" s="1">
        <v>7.4749237465261902E-6</v>
      </c>
      <c r="R2462" s="1">
        <v>29713.264294861299</v>
      </c>
      <c r="S2462" s="1">
        <v>746.39658622231798</v>
      </c>
      <c r="T2462" s="1">
        <v>0.370569074478799</v>
      </c>
      <c r="U2462" s="1">
        <v>1504002.6582659001</v>
      </c>
      <c r="V2462" s="1">
        <f t="shared" si="153"/>
        <v>3.0179657243364078E-2</v>
      </c>
      <c r="W2462" s="1">
        <f t="shared" si="154"/>
        <v>0.89212290686208517</v>
      </c>
      <c r="X2462" s="1">
        <f t="shared" si="155"/>
        <v>2014.1901675743338</v>
      </c>
    </row>
    <row r="2463" spans="1:24" hidden="1" x14ac:dyDescent="0.3">
      <c r="A2463" s="18" t="str">
        <f t="shared" si="152"/>
        <v>ConstMin - Off-Highway Trucks_2020_50</v>
      </c>
      <c r="B2463" s="1" t="s">
        <v>40</v>
      </c>
      <c r="C2463" s="1">
        <v>2020</v>
      </c>
      <c r="D2463" s="1" t="s">
        <v>90</v>
      </c>
      <c r="E2463" s="1">
        <v>2020</v>
      </c>
      <c r="F2463" s="1">
        <v>50</v>
      </c>
      <c r="G2463" s="1" t="s">
        <v>5</v>
      </c>
      <c r="H2463" s="1">
        <v>2.15935996049602E-6</v>
      </c>
      <c r="I2463" s="1">
        <v>2.61282555220019E-6</v>
      </c>
      <c r="J2463" s="1">
        <v>3.1094783431142702E-6</v>
      </c>
      <c r="K2463" s="1">
        <v>5.63397967418939E-5</v>
      </c>
      <c r="L2463" s="1">
        <v>5.0042539219060902E-5</v>
      </c>
      <c r="M2463" s="1">
        <v>1.03076807571965E-2</v>
      </c>
      <c r="N2463" s="1">
        <v>1.81382563930862E-7</v>
      </c>
      <c r="O2463" s="1">
        <v>1.6687195881639301E-7</v>
      </c>
      <c r="P2463" s="1">
        <v>9.5234839545050895E-8</v>
      </c>
      <c r="Q2463" s="1">
        <v>8.4129904671220098E-8</v>
      </c>
      <c r="R2463" s="1">
        <v>334.42135028590297</v>
      </c>
      <c r="S2463" s="1">
        <v>588.49903897772401</v>
      </c>
      <c r="T2463" s="1">
        <v>0.27792680585909901</v>
      </c>
      <c r="U2463" s="1">
        <v>15300.975013420801</v>
      </c>
      <c r="V2463" s="1">
        <f t="shared" si="153"/>
        <v>5.6543138297595226E-2</v>
      </c>
      <c r="W2463" s="1">
        <f t="shared" si="154"/>
        <v>1.0829510655403287</v>
      </c>
      <c r="X2463" s="1">
        <f t="shared" si="155"/>
        <v>2117.4605204367235</v>
      </c>
    </row>
    <row r="2464" spans="1:24" hidden="1" x14ac:dyDescent="0.3">
      <c r="A2464" s="18" t="str">
        <f t="shared" si="152"/>
        <v>ConstMin - Off-Highway Trucks_2020_175</v>
      </c>
      <c r="B2464" s="1" t="s">
        <v>40</v>
      </c>
      <c r="C2464" s="1">
        <v>2020</v>
      </c>
      <c r="D2464" s="1" t="s">
        <v>90</v>
      </c>
      <c r="E2464" s="1">
        <v>2020</v>
      </c>
      <c r="F2464" s="1">
        <v>175</v>
      </c>
      <c r="G2464" s="1" t="s">
        <v>5</v>
      </c>
      <c r="H2464" s="1">
        <v>1.5107752595693999E-5</v>
      </c>
      <c r="I2464" s="1">
        <v>1.8280380640789699E-5</v>
      </c>
      <c r="J2464" s="1">
        <v>2.1755163737799399E-5</v>
      </c>
      <c r="K2464" s="1">
        <v>8.3874210616779804E-4</v>
      </c>
      <c r="L2464" s="1">
        <v>7.7824806948515298E-5</v>
      </c>
      <c r="M2464" s="1">
        <v>0.15669391846819999</v>
      </c>
      <c r="N2464" s="1">
        <v>2.7521076321690199E-6</v>
      </c>
      <c r="O2464" s="1">
        <v>2.5319390215955E-6</v>
      </c>
      <c r="P2464" s="1">
        <v>1.4482597506784599E-6</v>
      </c>
      <c r="Q2464" s="1">
        <v>1.27891469806007E-6</v>
      </c>
      <c r="R2464" s="1">
        <v>5083.7616171939799</v>
      </c>
      <c r="S2464" s="1">
        <v>1597.36929666684</v>
      </c>
      <c r="T2464" s="1">
        <v>0.741138148957598</v>
      </c>
      <c r="U2464" s="1">
        <v>256777.114439194</v>
      </c>
      <c r="V2464" s="1">
        <f t="shared" si="153"/>
        <v>2.3573144647844657E-2</v>
      </c>
      <c r="W2464" s="1">
        <f t="shared" si="154"/>
        <v>0.10035761658564044</v>
      </c>
      <c r="X2464" s="1">
        <f t="shared" si="155"/>
        <v>2155.2922338615558</v>
      </c>
    </row>
    <row r="2465" spans="1:24" hidden="1" x14ac:dyDescent="0.3">
      <c r="A2465" s="18" t="str">
        <f t="shared" si="152"/>
        <v>ConstMin - Off-Highway Trucks_2020_300</v>
      </c>
      <c r="B2465" s="1" t="s">
        <v>40</v>
      </c>
      <c r="C2465" s="1">
        <v>2020</v>
      </c>
      <c r="D2465" s="1" t="s">
        <v>90</v>
      </c>
      <c r="E2465" s="1">
        <v>2020</v>
      </c>
      <c r="F2465" s="1">
        <v>300</v>
      </c>
      <c r="G2465" s="1" t="s">
        <v>5</v>
      </c>
      <c r="H2465" s="1">
        <v>4.1832512136215199E-5</v>
      </c>
      <c r="I2465" s="1">
        <v>5.0617339684820399E-5</v>
      </c>
      <c r="J2465" s="1">
        <v>6.0238817476149898E-5</v>
      </c>
      <c r="K2465" s="1">
        <v>7.9130431213271198E-4</v>
      </c>
      <c r="L2465" s="1">
        <v>2.1549248708906401E-4</v>
      </c>
      <c r="M2465" s="1">
        <v>0.43387659444862497</v>
      </c>
      <c r="N2465" s="1">
        <v>7.46554370920079E-6</v>
      </c>
      <c r="O2465" s="1">
        <v>6.86830021246473E-6</v>
      </c>
      <c r="P2465" s="1">
        <v>4.01014930664911E-6</v>
      </c>
      <c r="Q2465" s="1">
        <v>3.5412424375436501E-6</v>
      </c>
      <c r="R2465" s="1">
        <v>14076.648277223299</v>
      </c>
      <c r="S2465" s="1">
        <v>3254.2601818237899</v>
      </c>
      <c r="T2465" s="1">
        <v>1.6675608351545901</v>
      </c>
      <c r="U2465" s="1">
        <v>713225.35651637998</v>
      </c>
      <c r="V2465" s="1">
        <f t="shared" si="153"/>
        <v>2.3499636361077658E-2</v>
      </c>
      <c r="W2465" s="1">
        <f t="shared" si="154"/>
        <v>0.10004467079205002</v>
      </c>
      <c r="X2465" s="1">
        <f t="shared" si="155"/>
        <v>1951.509122317631</v>
      </c>
    </row>
    <row r="2466" spans="1:24" hidden="1" x14ac:dyDescent="0.3">
      <c r="A2466" s="18" t="str">
        <f t="shared" si="152"/>
        <v>ConstMin - Off-Highway Trucks_2020_600</v>
      </c>
      <c r="B2466" s="1" t="s">
        <v>40</v>
      </c>
      <c r="C2466" s="1">
        <v>2020</v>
      </c>
      <c r="D2466" s="1" t="s">
        <v>90</v>
      </c>
      <c r="E2466" s="1">
        <v>2020</v>
      </c>
      <c r="F2466" s="1">
        <v>600</v>
      </c>
      <c r="G2466" s="1" t="s">
        <v>5</v>
      </c>
      <c r="H2466" s="1">
        <v>1.35731706680577E-4</v>
      </c>
      <c r="I2466" s="1">
        <v>1.6423536508349901E-4</v>
      </c>
      <c r="J2466" s="1">
        <v>1.95453657620032E-4</v>
      </c>
      <c r="K2466" s="1">
        <v>2.5387179428239199E-3</v>
      </c>
      <c r="L2466" s="1">
        <v>6.9919690584681598E-4</v>
      </c>
      <c r="M2466" s="1">
        <v>1.40777609677153</v>
      </c>
      <c r="N2466" s="1">
        <v>2.4223048944532101E-5</v>
      </c>
      <c r="O2466" s="1">
        <v>2.2285205028969501E-5</v>
      </c>
      <c r="P2466" s="1">
        <v>1.30115162021122E-5</v>
      </c>
      <c r="Q2466" s="1">
        <v>1.1490079253485E-5</v>
      </c>
      <c r="R2466" s="1">
        <v>45673.745071495498</v>
      </c>
      <c r="S2466" s="1">
        <v>6164.9278606447797</v>
      </c>
      <c r="T2466" s="1">
        <v>3.1498371330697901</v>
      </c>
      <c r="U2466" s="1">
        <v>2306226.9841041402</v>
      </c>
      <c r="V2466" s="1">
        <f t="shared" si="153"/>
        <v>2.3580512052647634E-2</v>
      </c>
      <c r="W2466" s="1">
        <f t="shared" si="154"/>
        <v>0.10038898173430794</v>
      </c>
      <c r="X2466" s="1">
        <f t="shared" si="155"/>
        <v>1957.2211515064976</v>
      </c>
    </row>
    <row r="2467" spans="1:24" hidden="1" x14ac:dyDescent="0.3">
      <c r="A2467" s="18" t="str">
        <f t="shared" si="152"/>
        <v>ConstMin - Off-Highway Trucks_2020_750</v>
      </c>
      <c r="B2467" s="1" t="s">
        <v>40</v>
      </c>
      <c r="C2467" s="1">
        <v>2020</v>
      </c>
      <c r="D2467" s="1" t="s">
        <v>90</v>
      </c>
      <c r="E2467" s="1">
        <v>2020</v>
      </c>
      <c r="F2467" s="1">
        <v>750</v>
      </c>
      <c r="G2467" s="1" t="s">
        <v>5</v>
      </c>
      <c r="H2467" s="1">
        <v>5.6584374090187401E-5</v>
      </c>
      <c r="I2467" s="1">
        <v>6.8467092649126794E-5</v>
      </c>
      <c r="J2467" s="1">
        <v>8.1481498689869904E-5</v>
      </c>
      <c r="K2467" s="1">
        <v>1.05835084004565E-3</v>
      </c>
      <c r="L2467" s="1">
        <v>2.9148398889762897E-4</v>
      </c>
      <c r="M2467" s="1">
        <v>0.58687930213982098</v>
      </c>
      <c r="N2467" s="1">
        <v>1.00982010511951E-5</v>
      </c>
      <c r="O2467" s="1">
        <v>9.2903449670995594E-6</v>
      </c>
      <c r="P2467" s="1">
        <v>5.4242926598830103E-6</v>
      </c>
      <c r="Q2467" s="1">
        <v>4.79002996945395E-6</v>
      </c>
      <c r="R2467" s="1">
        <v>19040.652625899402</v>
      </c>
      <c r="S2467" s="1">
        <v>1394.21054150789</v>
      </c>
      <c r="T2467" s="1">
        <v>0.741138148957598</v>
      </c>
      <c r="U2467" s="1">
        <v>951200.14194375998</v>
      </c>
      <c r="V2467" s="1">
        <f t="shared" si="153"/>
        <v>2.3834090324600835E-2</v>
      </c>
      <c r="W2467" s="1">
        <f t="shared" si="154"/>
        <v>0.10146853693881273</v>
      </c>
      <c r="X2467" s="1">
        <f t="shared" si="155"/>
        <v>1881.1749786039627</v>
      </c>
    </row>
    <row r="2468" spans="1:24" hidden="1" x14ac:dyDescent="0.3">
      <c r="A2468" s="18" t="str">
        <f t="shared" si="152"/>
        <v>ConstMin - Off-Highway Trucks_2020_9999</v>
      </c>
      <c r="B2468" s="1" t="s">
        <v>40</v>
      </c>
      <c r="C2468" s="1">
        <v>2020</v>
      </c>
      <c r="D2468" s="1" t="s">
        <v>90</v>
      </c>
      <c r="E2468" s="1">
        <v>2020</v>
      </c>
      <c r="F2468" s="1">
        <v>9999</v>
      </c>
      <c r="G2468" s="1" t="s">
        <v>5</v>
      </c>
      <c r="H2468" s="1">
        <v>5.45484195536372E-5</v>
      </c>
      <c r="I2468" s="1">
        <v>6.60035876599011E-5</v>
      </c>
      <c r="J2468" s="1">
        <v>7.8549724157237697E-5</v>
      </c>
      <c r="K2468" s="1">
        <v>1.02027046487673E-3</v>
      </c>
      <c r="L2468" s="1">
        <v>2.4511205596502699E-3</v>
      </c>
      <c r="M2468" s="1">
        <v>0.56576287915536705</v>
      </c>
      <c r="N2468" s="1">
        <v>1.9873653718569702E-5</v>
      </c>
      <c r="O2468" s="1">
        <v>1.8283761421084099E-5</v>
      </c>
      <c r="P2468" s="1">
        <v>5.22912193605629E-6</v>
      </c>
      <c r="Q2468" s="1">
        <v>4.61768056375093E-6</v>
      </c>
      <c r="R2468" s="1">
        <v>18355.553537751999</v>
      </c>
      <c r="S2468" s="1">
        <v>383.06688981394598</v>
      </c>
      <c r="T2468" s="1">
        <v>0.185284537239399</v>
      </c>
      <c r="U2468" s="1">
        <v>928937.20779881906</v>
      </c>
      <c r="V2468" s="1">
        <f t="shared" si="153"/>
        <v>2.3527175096207411E-2</v>
      </c>
      <c r="W2468" s="1">
        <f t="shared" si="154"/>
        <v>0.87370921238332289</v>
      </c>
      <c r="X2468" s="1">
        <f t="shared" si="155"/>
        <v>2067.4520147301878</v>
      </c>
    </row>
    <row r="2469" spans="1:24" hidden="1" x14ac:dyDescent="0.3">
      <c r="A2469" s="18" t="str">
        <f t="shared" si="152"/>
        <v>ConstMin - Off-Highway Trucks_2021_50</v>
      </c>
      <c r="B2469" s="1" t="s">
        <v>40</v>
      </c>
      <c r="C2469" s="1">
        <v>2020</v>
      </c>
      <c r="D2469" s="1" t="s">
        <v>90</v>
      </c>
      <c r="E2469" s="1">
        <v>2021</v>
      </c>
      <c r="F2469" s="1">
        <v>50</v>
      </c>
      <c r="G2469" s="1" t="s">
        <v>5</v>
      </c>
      <c r="H2469" s="1">
        <v>2.9928681417104998E-6</v>
      </c>
      <c r="I2469" s="1">
        <v>3.6213704514696999E-6</v>
      </c>
      <c r="J2469" s="1">
        <v>4.3097301240631201E-6</v>
      </c>
      <c r="K2469" s="1">
        <v>7.8086833998962594E-5</v>
      </c>
      <c r="L2469" s="1">
        <v>6.9358848964033698E-5</v>
      </c>
      <c r="M2469" s="1">
        <v>1.4286422790783499E-2</v>
      </c>
      <c r="N2469" s="1">
        <v>2.5139583347916999E-7</v>
      </c>
      <c r="O2469" s="1">
        <v>2.31284166800837E-7</v>
      </c>
      <c r="P2469" s="1">
        <v>1.31995277521873E-7</v>
      </c>
      <c r="Q2469" s="1">
        <v>1.1660386228417299E-7</v>
      </c>
      <c r="R2469" s="1">
        <v>463.507253764479</v>
      </c>
      <c r="S2469" s="1">
        <v>782.25420984396305</v>
      </c>
      <c r="T2469" s="1">
        <v>0.370569074478799</v>
      </c>
      <c r="U2469" s="1">
        <v>21120.863665787001</v>
      </c>
      <c r="V2469" s="1">
        <f t="shared" si="153"/>
        <v>5.6774050680767935E-2</v>
      </c>
      <c r="W2469" s="1">
        <f t="shared" si="154"/>
        <v>1.0873736501179172</v>
      </c>
      <c r="X2469" s="1">
        <f t="shared" si="155"/>
        <v>2110.9538375381007</v>
      </c>
    </row>
    <row r="2470" spans="1:24" hidden="1" x14ac:dyDescent="0.3">
      <c r="A2470" s="18" t="str">
        <f t="shared" si="152"/>
        <v>ConstMin - Off-Highway Trucks_2021_175</v>
      </c>
      <c r="B2470" s="1" t="s">
        <v>40</v>
      </c>
      <c r="C2470" s="1">
        <v>2020</v>
      </c>
      <c r="D2470" s="1" t="s">
        <v>90</v>
      </c>
      <c r="E2470" s="1">
        <v>2021</v>
      </c>
      <c r="F2470" s="1">
        <v>175</v>
      </c>
      <c r="G2470" s="1" t="s">
        <v>5</v>
      </c>
      <c r="H2470" s="1">
        <v>1.44924489434553E-5</v>
      </c>
      <c r="I2470" s="1">
        <v>1.75358632215809E-5</v>
      </c>
      <c r="J2470" s="1">
        <v>2.0869126478575602E-5</v>
      </c>
      <c r="K2470" s="1">
        <v>8.0458208945171001E-4</v>
      </c>
      <c r="L2470" s="1">
        <v>7.46551834292738E-5</v>
      </c>
      <c r="M2470" s="1">
        <v>0.150312139331536</v>
      </c>
      <c r="N2470" s="1">
        <v>2.6400206843121801E-6</v>
      </c>
      <c r="O2470" s="1">
        <v>2.4288190295672002E-6</v>
      </c>
      <c r="P2470" s="1">
        <v>1.38927549684333E-6</v>
      </c>
      <c r="Q2470" s="1">
        <v>1.22682747465383E-6</v>
      </c>
      <c r="R2470" s="1">
        <v>4876.7118213784197</v>
      </c>
      <c r="S2470" s="1">
        <v>1567.91851069517</v>
      </c>
      <c r="T2470" s="1">
        <v>0.741138148957598</v>
      </c>
      <c r="U2470" s="1">
        <v>246555.18580681499</v>
      </c>
      <c r="V2470" s="1">
        <f t="shared" si="153"/>
        <v>2.3550580065189546E-2</v>
      </c>
      <c r="W2470" s="1">
        <f t="shared" si="154"/>
        <v>0.10026155270581663</v>
      </c>
      <c r="X2470" s="1">
        <f t="shared" si="155"/>
        <v>2115.554991873551</v>
      </c>
    </row>
    <row r="2471" spans="1:24" hidden="1" x14ac:dyDescent="0.3">
      <c r="A2471" s="18" t="str">
        <f t="shared" si="152"/>
        <v>ConstMin - Off-Highway Trucks_2021_300</v>
      </c>
      <c r="B2471" s="1" t="s">
        <v>40</v>
      </c>
      <c r="C2471" s="1">
        <v>2020</v>
      </c>
      <c r="D2471" s="1" t="s">
        <v>90</v>
      </c>
      <c r="E2471" s="1">
        <v>2021</v>
      </c>
      <c r="F2471" s="1">
        <v>300</v>
      </c>
      <c r="G2471" s="1" t="s">
        <v>5</v>
      </c>
      <c r="H2471" s="1">
        <v>2.9858980247326701E-5</v>
      </c>
      <c r="I2471" s="1">
        <v>3.6129366099265303E-5</v>
      </c>
      <c r="J2471" s="1">
        <v>4.2996931556150401E-5</v>
      </c>
      <c r="K2471" s="1">
        <v>5.6481283621358897E-4</v>
      </c>
      <c r="L2471" s="1">
        <v>1.5381304126532E-4</v>
      </c>
      <c r="M2471" s="1">
        <v>0.30969004733051603</v>
      </c>
      <c r="N2471" s="1">
        <v>5.3287146949895899E-6</v>
      </c>
      <c r="O2471" s="1">
        <v>4.9024175193904199E-6</v>
      </c>
      <c r="P2471" s="1">
        <v>2.8623422984058902E-6</v>
      </c>
      <c r="Q2471" s="1">
        <v>2.5276485344534602E-6</v>
      </c>
      <c r="R2471" s="1">
        <v>10047.5525230124</v>
      </c>
      <c r="S2471" s="1">
        <v>2343.0425302512499</v>
      </c>
      <c r="T2471" s="1">
        <v>1.1117072234363901</v>
      </c>
      <c r="U2471" s="1">
        <v>510002.257418024</v>
      </c>
      <c r="V2471" s="1">
        <f t="shared" si="153"/>
        <v>2.3457236368574733E-2</v>
      </c>
      <c r="W2471" s="1">
        <f t="shared" si="154"/>
        <v>9.9864161901343743E-2</v>
      </c>
      <c r="X2471" s="1">
        <f t="shared" si="155"/>
        <v>2107.6075434759596</v>
      </c>
    </row>
    <row r="2472" spans="1:24" hidden="1" x14ac:dyDescent="0.3">
      <c r="A2472" s="18" t="str">
        <f t="shared" si="152"/>
        <v>ConstMin - Off-Highway Trucks_2021_600</v>
      </c>
      <c r="B2472" s="1" t="s">
        <v>40</v>
      </c>
      <c r="C2472" s="1">
        <v>2020</v>
      </c>
      <c r="D2472" s="1" t="s">
        <v>90</v>
      </c>
      <c r="E2472" s="1">
        <v>2021</v>
      </c>
      <c r="F2472" s="1">
        <v>600</v>
      </c>
      <c r="G2472" s="1" t="s">
        <v>5</v>
      </c>
      <c r="H2472" s="1">
        <v>1.04802658814595E-4</v>
      </c>
      <c r="I2472" s="1">
        <v>1.2681121716566E-4</v>
      </c>
      <c r="J2472" s="1">
        <v>1.5091582869301701E-4</v>
      </c>
      <c r="K2472" s="1">
        <v>1.9602228314597502E-3</v>
      </c>
      <c r="L2472" s="1">
        <v>5.3987160818755298E-4</v>
      </c>
      <c r="M2472" s="1">
        <v>1.08698756956249</v>
      </c>
      <c r="N2472" s="1">
        <v>1.8703367076620599E-5</v>
      </c>
      <c r="O2472" s="1">
        <v>1.7207097710491001E-5</v>
      </c>
      <c r="P2472" s="1">
        <v>1.00465950553444E-5</v>
      </c>
      <c r="Q2472" s="1">
        <v>8.8718464182398102E-6</v>
      </c>
      <c r="R2472" s="1">
        <v>35266.114591615202</v>
      </c>
      <c r="S2472" s="1">
        <v>4595.9759890383202</v>
      </c>
      <c r="T2472" s="1">
        <v>2.3160567154924898</v>
      </c>
      <c r="U2472" s="1">
        <v>1787283.1426172201</v>
      </c>
      <c r="V2472" s="1">
        <f t="shared" si="153"/>
        <v>2.3493780806517189E-2</v>
      </c>
      <c r="W2472" s="1">
        <f t="shared" si="154"/>
        <v>0.10001974202211963</v>
      </c>
      <c r="X2472" s="1">
        <f t="shared" si="155"/>
        <v>1984.3969961076816</v>
      </c>
    </row>
    <row r="2473" spans="1:24" hidden="1" x14ac:dyDescent="0.3">
      <c r="A2473" s="18" t="str">
        <f t="shared" si="152"/>
        <v>ConstMin - Off-Highway Trucks_2021_750</v>
      </c>
      <c r="B2473" s="1" t="s">
        <v>40</v>
      </c>
      <c r="C2473" s="1">
        <v>2020</v>
      </c>
      <c r="D2473" s="1" t="s">
        <v>90</v>
      </c>
      <c r="E2473" s="1">
        <v>2021</v>
      </c>
      <c r="F2473" s="1">
        <v>750</v>
      </c>
      <c r="G2473" s="1" t="s">
        <v>5</v>
      </c>
      <c r="H2473" s="1">
        <v>2.5720922473927799E-5</v>
      </c>
      <c r="I2473" s="1">
        <v>3.1122316193452597E-5</v>
      </c>
      <c r="J2473" s="1">
        <v>3.7038128362456E-5</v>
      </c>
      <c r="K2473" s="1">
        <v>4.8108263711891597E-4</v>
      </c>
      <c r="L2473" s="1">
        <v>1.32496598245968E-4</v>
      </c>
      <c r="M2473" s="1">
        <v>0.26677112320499902</v>
      </c>
      <c r="N2473" s="1">
        <v>4.5902256681313901E-6</v>
      </c>
      <c r="O2473" s="1">
        <v>4.2230076146808797E-6</v>
      </c>
      <c r="P2473" s="1">
        <v>2.4656597024184602E-6</v>
      </c>
      <c r="Q2473" s="1">
        <v>2.1773500453631599E-6</v>
      </c>
      <c r="R2473" s="1">
        <v>8655.0952965065608</v>
      </c>
      <c r="S2473" s="1">
        <v>607.51287974539696</v>
      </c>
      <c r="T2473" s="1">
        <v>0.370569074478799</v>
      </c>
      <c r="U2473" s="1">
        <v>438928.05561604898</v>
      </c>
      <c r="V2473" s="1">
        <f t="shared" si="153"/>
        <v>2.3478328250976819E-2</v>
      </c>
      <c r="W2473" s="1">
        <f t="shared" si="154"/>
        <v>9.9953956075128955E-2</v>
      </c>
      <c r="X2473" s="1">
        <f t="shared" si="155"/>
        <v>1639.4052326138024</v>
      </c>
    </row>
    <row r="2474" spans="1:24" hidden="1" x14ac:dyDescent="0.3">
      <c r="A2474" s="18" t="str">
        <f t="shared" si="152"/>
        <v>ConstMin - Off-Highway Trucks_2021_9999</v>
      </c>
      <c r="B2474" s="1" t="s">
        <v>40</v>
      </c>
      <c r="C2474" s="1">
        <v>2020</v>
      </c>
      <c r="D2474" s="1" t="s">
        <v>90</v>
      </c>
      <c r="E2474" s="1">
        <v>2021</v>
      </c>
      <c r="F2474" s="1">
        <v>9999</v>
      </c>
      <c r="G2474" s="1" t="s">
        <v>5</v>
      </c>
      <c r="H2474" s="1">
        <v>7.4540665995059599E-5</v>
      </c>
      <c r="I2474" s="1">
        <v>9.0194205854022099E-5</v>
      </c>
      <c r="J2474" s="1">
        <v>1.07338559032885E-4</v>
      </c>
      <c r="K2474" s="1">
        <v>1.3942042788649401E-3</v>
      </c>
      <c r="L2474" s="1">
        <v>3.34946750878562E-3</v>
      </c>
      <c r="M2474" s="1">
        <v>0.77311757430580597</v>
      </c>
      <c r="N2474" s="1">
        <v>2.71574391349822E-5</v>
      </c>
      <c r="O2474" s="1">
        <v>2.4984844004183599E-5</v>
      </c>
      <c r="P2474" s="1">
        <v>7.1456191558352803E-6</v>
      </c>
      <c r="Q2474" s="1">
        <v>6.3100817107264001E-6</v>
      </c>
      <c r="R2474" s="1">
        <v>25082.948261528101</v>
      </c>
      <c r="S2474" s="1">
        <v>648.22729965009</v>
      </c>
      <c r="T2474" s="1">
        <v>0.27792680585909901</v>
      </c>
      <c r="U2474" s="1">
        <v>1322815.84281928</v>
      </c>
      <c r="V2474" s="1">
        <f t="shared" si="153"/>
        <v>2.2577084168928854E-2</v>
      </c>
      <c r="W2474" s="1">
        <f t="shared" si="154"/>
        <v>0.83842647264212411</v>
      </c>
      <c r="X2474" s="1">
        <f t="shared" si="155"/>
        <v>2332.3669613168686</v>
      </c>
    </row>
    <row r="2475" spans="1:24" hidden="1" x14ac:dyDescent="0.3">
      <c r="A2475" s="18" t="str">
        <f t="shared" si="152"/>
        <v>ConstMin - Other Construction Equipment_1958_600</v>
      </c>
      <c r="B2475" s="1" t="s">
        <v>40</v>
      </c>
      <c r="C2475" s="1">
        <v>2020</v>
      </c>
      <c r="D2475" s="1" t="s">
        <v>91</v>
      </c>
      <c r="E2475" s="1">
        <v>1958</v>
      </c>
      <c r="F2475" s="1">
        <v>600</v>
      </c>
      <c r="G2475" s="1" t="s">
        <v>5</v>
      </c>
      <c r="H2475" s="1">
        <v>1.06169108109569E-5</v>
      </c>
      <c r="I2475" s="1">
        <v>1.2846462081257899E-5</v>
      </c>
      <c r="J2475" s="1">
        <v>1.5288351567777999E-5</v>
      </c>
      <c r="K2475" s="1">
        <v>1.17054590875224E-4</v>
      </c>
      <c r="L2475" s="1">
        <v>1.2890760608830001E-4</v>
      </c>
      <c r="M2475" s="1">
        <v>4.3575529374916501E-3</v>
      </c>
      <c r="N2475" s="1">
        <v>7.1991544316965703E-6</v>
      </c>
      <c r="O2475" s="1">
        <v>6.6232220771608396E-6</v>
      </c>
      <c r="P2475" s="1">
        <v>3.9969230562908397E-8</v>
      </c>
      <c r="Q2475" s="1">
        <v>3.5565761286797397E-8</v>
      </c>
      <c r="R2475" s="1">
        <v>141.376006070118</v>
      </c>
      <c r="S2475" s="1">
        <v>20.568203437621101</v>
      </c>
      <c r="T2475" s="1">
        <v>9.2198427823260001E-2</v>
      </c>
      <c r="U2475" s="1">
        <v>6581.82510003878</v>
      </c>
      <c r="V2475" s="1">
        <f t="shared" si="153"/>
        <v>0.64628756885511229</v>
      </c>
      <c r="W2475" s="1">
        <f t="shared" si="154"/>
        <v>6.4851616591999628</v>
      </c>
      <c r="X2475" s="1">
        <f t="shared" si="155"/>
        <v>223.0862708098382</v>
      </c>
    </row>
    <row r="2476" spans="1:24" hidden="1" x14ac:dyDescent="0.3">
      <c r="A2476" s="18" t="str">
        <f t="shared" si="152"/>
        <v>ConstMin - Other Construction Equipment_1963_600</v>
      </c>
      <c r="B2476" s="1" t="s">
        <v>40</v>
      </c>
      <c r="C2476" s="1">
        <v>2020</v>
      </c>
      <c r="D2476" s="1" t="s">
        <v>91</v>
      </c>
      <c r="E2476" s="1">
        <v>1963</v>
      </c>
      <c r="F2476" s="1">
        <v>600</v>
      </c>
      <c r="G2476" s="1" t="s">
        <v>5</v>
      </c>
      <c r="H2476" s="1">
        <v>1.7371322913382299E-5</v>
      </c>
      <c r="I2476" s="1">
        <v>2.1019300725192601E-5</v>
      </c>
      <c r="J2476" s="1">
        <v>2.50147049952705E-5</v>
      </c>
      <c r="K2476" s="1">
        <v>1.9152398779585401E-4</v>
      </c>
      <c r="L2476" s="1">
        <v>2.10917816983067E-4</v>
      </c>
      <c r="M2476" s="1">
        <v>7.1298007996077701E-3</v>
      </c>
      <c r="N2476" s="1">
        <v>1.1779211350936799E-5</v>
      </c>
      <c r="O2476" s="1">
        <v>1.08368744428619E-5</v>
      </c>
      <c r="P2476" s="1">
        <v>6.5397404487108699E-8</v>
      </c>
      <c r="Q2476" s="1">
        <v>5.8192475662093598E-8</v>
      </c>
      <c r="R2476" s="1">
        <v>231.31853487115899</v>
      </c>
      <c r="S2476" s="1">
        <v>25.607413279838301</v>
      </c>
      <c r="T2476" s="1">
        <v>9.2198427823260001E-2</v>
      </c>
      <c r="U2476" s="1">
        <v>10755.1135775321</v>
      </c>
      <c r="V2476" s="1">
        <f t="shared" si="153"/>
        <v>0.64713049145925616</v>
      </c>
      <c r="W2476" s="1">
        <f t="shared" si="154"/>
        <v>6.4936199517890909</v>
      </c>
      <c r="X2476" s="1">
        <f t="shared" si="155"/>
        <v>277.74240715824885</v>
      </c>
    </row>
    <row r="2477" spans="1:24" hidden="1" x14ac:dyDescent="0.3">
      <c r="A2477" s="18" t="str">
        <f t="shared" si="152"/>
        <v>ConstMin - Other Construction Equipment_1966_600</v>
      </c>
      <c r="B2477" s="1" t="s">
        <v>40</v>
      </c>
      <c r="C2477" s="1">
        <v>2020</v>
      </c>
      <c r="D2477" s="1" t="s">
        <v>91</v>
      </c>
      <c r="E2477" s="1">
        <v>1966</v>
      </c>
      <c r="F2477" s="1">
        <v>600</v>
      </c>
      <c r="G2477" s="1" t="s">
        <v>5</v>
      </c>
      <c r="H2477" s="1">
        <v>1.7371322913382299E-5</v>
      </c>
      <c r="I2477" s="1">
        <v>2.1019300725192601E-5</v>
      </c>
      <c r="J2477" s="1">
        <v>2.50147049952705E-5</v>
      </c>
      <c r="K2477" s="1">
        <v>1.9152398779585401E-4</v>
      </c>
      <c r="L2477" s="1">
        <v>2.10917816983067E-4</v>
      </c>
      <c r="M2477" s="1">
        <v>7.1298007996077701E-3</v>
      </c>
      <c r="N2477" s="1">
        <v>1.1779211350936799E-5</v>
      </c>
      <c r="O2477" s="1">
        <v>1.08368744428619E-5</v>
      </c>
      <c r="P2477" s="1">
        <v>6.5397404487108699E-8</v>
      </c>
      <c r="Q2477" s="1">
        <v>5.8192475662093598E-8</v>
      </c>
      <c r="R2477" s="1">
        <v>231.31853487115899</v>
      </c>
      <c r="S2477" s="1">
        <v>25.607413279838301</v>
      </c>
      <c r="T2477" s="1">
        <v>9.2198427823260001E-2</v>
      </c>
      <c r="U2477" s="1">
        <v>10755.1135775321</v>
      </c>
      <c r="V2477" s="1">
        <f t="shared" si="153"/>
        <v>0.64713049145925616</v>
      </c>
      <c r="W2477" s="1">
        <f t="shared" si="154"/>
        <v>6.4936199517890909</v>
      </c>
      <c r="X2477" s="1">
        <f t="shared" si="155"/>
        <v>277.74240715824885</v>
      </c>
    </row>
    <row r="2478" spans="1:24" hidden="1" x14ac:dyDescent="0.3">
      <c r="A2478" s="18" t="str">
        <f t="shared" si="152"/>
        <v>ConstMin - Other Construction Equipment_1969_50</v>
      </c>
      <c r="B2478" s="1" t="s">
        <v>40</v>
      </c>
      <c r="C2478" s="1">
        <v>2020</v>
      </c>
      <c r="D2478" s="1" t="s">
        <v>91</v>
      </c>
      <c r="E2478" s="1">
        <v>1969</v>
      </c>
      <c r="F2478" s="1">
        <v>50</v>
      </c>
      <c r="G2478" s="1" t="s">
        <v>5</v>
      </c>
      <c r="H2478" s="1">
        <v>4.0405515787526198E-5</v>
      </c>
      <c r="I2478" s="1">
        <v>4.8890674102906797E-5</v>
      </c>
      <c r="J2478" s="1">
        <v>5.8183942734037802E-5</v>
      </c>
      <c r="K2478" s="1">
        <v>1.34347858287328E-4</v>
      </c>
      <c r="L2478" s="1">
        <v>9.2509266564323801E-5</v>
      </c>
      <c r="M2478" s="1">
        <v>7.0691839666411297E-3</v>
      </c>
      <c r="N2478" s="1">
        <v>1.2718199690374101E-5</v>
      </c>
      <c r="O2478" s="1">
        <v>1.17007437151442E-5</v>
      </c>
      <c r="P2478" s="1">
        <v>6.4145946019251894E-8</v>
      </c>
      <c r="Q2478" s="1">
        <v>5.76977292201848E-8</v>
      </c>
      <c r="R2478" s="1">
        <v>229.35188848306501</v>
      </c>
      <c r="S2478" s="1">
        <v>261.93607077810498</v>
      </c>
      <c r="T2478" s="1">
        <v>1.1063811338791201</v>
      </c>
      <c r="U2478" s="1">
        <v>9735.2906305862598</v>
      </c>
      <c r="V2478" s="1">
        <f t="shared" si="153"/>
        <v>1.6628983594305644</v>
      </c>
      <c r="W2478" s="1">
        <f t="shared" si="154"/>
        <v>3.1464795776418359</v>
      </c>
      <c r="X2478" s="1">
        <f t="shared" si="155"/>
        <v>236.750304896941</v>
      </c>
    </row>
    <row r="2479" spans="1:24" hidden="1" x14ac:dyDescent="0.3">
      <c r="A2479" s="18" t="str">
        <f t="shared" si="152"/>
        <v>ConstMin - Other Construction Equipment_1969_100</v>
      </c>
      <c r="B2479" s="1" t="s">
        <v>40</v>
      </c>
      <c r="C2479" s="1">
        <v>2020</v>
      </c>
      <c r="D2479" s="1" t="s">
        <v>91</v>
      </c>
      <c r="E2479" s="1">
        <v>1969</v>
      </c>
      <c r="F2479" s="1">
        <v>100</v>
      </c>
      <c r="G2479" s="1" t="s">
        <v>5</v>
      </c>
      <c r="H2479" s="1">
        <v>3.5107544766762301E-5</v>
      </c>
      <c r="I2479" s="1">
        <v>4.24801291677824E-5</v>
      </c>
      <c r="J2479" s="1">
        <v>5.0554864464137701E-5</v>
      </c>
      <c r="K2479" s="1">
        <v>1.3771046275517799E-4</v>
      </c>
      <c r="L2479" s="1">
        <v>3.3641855989544398E-4</v>
      </c>
      <c r="M2479" s="1">
        <v>1.14981513099781E-2</v>
      </c>
      <c r="N2479" s="1">
        <v>2.4665590133561299E-5</v>
      </c>
      <c r="O2479" s="1">
        <v>2.26923429228764E-5</v>
      </c>
      <c r="P2479" s="1">
        <v>1.0525288463469701E-7</v>
      </c>
      <c r="Q2479" s="1">
        <v>9.3846365287201601E-8</v>
      </c>
      <c r="R2479" s="1">
        <v>373.04485630192602</v>
      </c>
      <c r="S2479" s="1">
        <v>196.83770689803401</v>
      </c>
      <c r="T2479" s="1">
        <v>0.82978585040934005</v>
      </c>
      <c r="U2479" s="1">
        <v>17277.976494383001</v>
      </c>
      <c r="V2479" s="1">
        <f t="shared" si="153"/>
        <v>0.81410711523834034</v>
      </c>
      <c r="W2479" s="1">
        <f t="shared" si="154"/>
        <v>6.4472671970317874</v>
      </c>
      <c r="X2479" s="1">
        <f t="shared" si="155"/>
        <v>237.21506796112803</v>
      </c>
    </row>
    <row r="2480" spans="1:24" hidden="1" x14ac:dyDescent="0.3">
      <c r="A2480" s="18" t="str">
        <f t="shared" si="152"/>
        <v>ConstMin - Other Construction Equipment_1969_175</v>
      </c>
      <c r="B2480" s="1" t="s">
        <v>40</v>
      </c>
      <c r="C2480" s="1">
        <v>2020</v>
      </c>
      <c r="D2480" s="1" t="s">
        <v>91</v>
      </c>
      <c r="E2480" s="1">
        <v>1969</v>
      </c>
      <c r="F2480" s="1">
        <v>175</v>
      </c>
      <c r="G2480" s="1" t="s">
        <v>5</v>
      </c>
      <c r="H2480" s="1">
        <v>7.4101964178448698E-5</v>
      </c>
      <c r="I2480" s="1">
        <v>8.9663376655922894E-5</v>
      </c>
      <c r="J2480" s="1">
        <v>1.06706828416966E-4</v>
      </c>
      <c r="K2480" s="1">
        <v>2.9033174267374901E-4</v>
      </c>
      <c r="L2480" s="1">
        <v>8.3389371858454304E-4</v>
      </c>
      <c r="M2480" s="1">
        <v>2.6467864993610601E-2</v>
      </c>
      <c r="N2480" s="1">
        <v>5.2043167906352501E-5</v>
      </c>
      <c r="O2480" s="1">
        <v>4.7879714473844298E-5</v>
      </c>
      <c r="P2480" s="1">
        <v>2.4248547877772999E-7</v>
      </c>
      <c r="Q2480" s="1">
        <v>2.1602715598351599E-7</v>
      </c>
      <c r="R2480" s="1">
        <v>858.72073057447506</v>
      </c>
      <c r="S2480" s="1">
        <v>256.89686093588801</v>
      </c>
      <c r="T2480" s="1">
        <v>1.1063811338791201</v>
      </c>
      <c r="U2480" s="1">
        <v>39947.461875530702</v>
      </c>
      <c r="V2480" s="1">
        <f t="shared" si="153"/>
        <v>0.74321505736179827</v>
      </c>
      <c r="W2480" s="1">
        <f t="shared" si="154"/>
        <v>6.9121015849062912</v>
      </c>
      <c r="X2480" s="1">
        <f t="shared" si="155"/>
        <v>232.19562686790698</v>
      </c>
    </row>
    <row r="2481" spans="1:24" hidden="1" x14ac:dyDescent="0.3">
      <c r="A2481" s="18" t="str">
        <f t="shared" si="152"/>
        <v>ConstMin - Other Construction Equipment_1969_300</v>
      </c>
      <c r="B2481" s="1" t="s">
        <v>40</v>
      </c>
      <c r="C2481" s="1">
        <v>2020</v>
      </c>
      <c r="D2481" s="1" t="s">
        <v>91</v>
      </c>
      <c r="E2481" s="1">
        <v>1969</v>
      </c>
      <c r="F2481" s="1">
        <v>300</v>
      </c>
      <c r="G2481" s="1" t="s">
        <v>5</v>
      </c>
      <c r="H2481" s="1">
        <v>6.2861321663962996E-5</v>
      </c>
      <c r="I2481" s="1">
        <v>7.6062199213395201E-5</v>
      </c>
      <c r="J2481" s="1">
        <v>9.0520303196106697E-5</v>
      </c>
      <c r="K2481" s="1">
        <v>2.4629086783075298E-4</v>
      </c>
      <c r="L2481" s="1">
        <v>7.0739907988493704E-4</v>
      </c>
      <c r="M2481" s="1">
        <v>2.24529132738642E-2</v>
      </c>
      <c r="N2481" s="1">
        <v>4.4148658600932503E-5</v>
      </c>
      <c r="O2481" s="1">
        <v>4.0616765912857902E-5</v>
      </c>
      <c r="P2481" s="1">
        <v>2.0570247832540101E-7</v>
      </c>
      <c r="Q2481" s="1">
        <v>1.83257659779825E-7</v>
      </c>
      <c r="R2481" s="1">
        <v>728.46004370629896</v>
      </c>
      <c r="S2481" s="1">
        <v>154.05584374778201</v>
      </c>
      <c r="T2481" s="1">
        <v>0.64538899476281997</v>
      </c>
      <c r="U2481" s="1">
        <v>33628.189892373099</v>
      </c>
      <c r="V2481" s="1">
        <f t="shared" si="153"/>
        <v>0.74895200493684355</v>
      </c>
      <c r="W2481" s="1">
        <f t="shared" si="154"/>
        <v>6.965456753148918</v>
      </c>
      <c r="X2481" s="1">
        <f t="shared" si="155"/>
        <v>238.70230976652681</v>
      </c>
    </row>
    <row r="2482" spans="1:24" hidden="1" x14ac:dyDescent="0.3">
      <c r="A2482" s="18" t="str">
        <f t="shared" si="152"/>
        <v>ConstMin - Other Construction Equipment_1969_600</v>
      </c>
      <c r="B2482" s="1" t="s">
        <v>40</v>
      </c>
      <c r="C2482" s="1">
        <v>2020</v>
      </c>
      <c r="D2482" s="1" t="s">
        <v>91</v>
      </c>
      <c r="E2482" s="1">
        <v>1969</v>
      </c>
      <c r="F2482" s="1">
        <v>600</v>
      </c>
      <c r="G2482" s="1" t="s">
        <v>5</v>
      </c>
      <c r="H2482" s="1">
        <v>2.6733532482543099E-4</v>
      </c>
      <c r="I2482" s="1">
        <v>3.2347574303877102E-4</v>
      </c>
      <c r="J2482" s="1">
        <v>3.8496286774862001E-4</v>
      </c>
      <c r="K2482" s="1">
        <v>2.9474512531122601E-3</v>
      </c>
      <c r="L2482" s="1">
        <v>3.2459118626596401E-3</v>
      </c>
      <c r="M2482" s="1">
        <v>0.109723802971586</v>
      </c>
      <c r="N2482" s="1">
        <v>1.81275732907148E-4</v>
      </c>
      <c r="O2482" s="1">
        <v>1.66773674274576E-4</v>
      </c>
      <c r="P2482" s="1">
        <v>1.0064309125146E-6</v>
      </c>
      <c r="Q2482" s="1">
        <v>8.9555092960347998E-7</v>
      </c>
      <c r="R2482" s="1">
        <v>3559.8679482427101</v>
      </c>
      <c r="S2482" s="1">
        <v>499.395979465442</v>
      </c>
      <c r="T2482" s="1">
        <v>2.12056383993498</v>
      </c>
      <c r="U2482" s="1">
        <v>166626.83051498799</v>
      </c>
      <c r="V2482" s="1">
        <f t="shared" si="153"/>
        <v>0.64281408811749874</v>
      </c>
      <c r="W2482" s="1">
        <f t="shared" si="154"/>
        <v>6.4503070755918879</v>
      </c>
      <c r="X2482" s="1">
        <f t="shared" si="155"/>
        <v>235.50150675056042</v>
      </c>
    </row>
    <row r="2483" spans="1:24" hidden="1" x14ac:dyDescent="0.3">
      <c r="A2483" s="18" t="str">
        <f t="shared" si="152"/>
        <v>ConstMin - Other Construction Equipment_1970_25</v>
      </c>
      <c r="B2483" s="1" t="s">
        <v>40</v>
      </c>
      <c r="C2483" s="1">
        <v>2020</v>
      </c>
      <c r="D2483" s="1" t="s">
        <v>91</v>
      </c>
      <c r="E2483" s="1">
        <v>1970</v>
      </c>
      <c r="F2483" s="1">
        <v>25</v>
      </c>
      <c r="G2483" s="1" t="s">
        <v>5</v>
      </c>
      <c r="H2483" s="1">
        <v>0</v>
      </c>
      <c r="I2483" s="1">
        <v>0</v>
      </c>
      <c r="J2483" s="1">
        <v>0</v>
      </c>
      <c r="K2483" s="1">
        <v>0</v>
      </c>
      <c r="L2483" s="1">
        <v>0</v>
      </c>
      <c r="M2483" s="1">
        <v>0</v>
      </c>
      <c r="N2483" s="1">
        <v>0</v>
      </c>
      <c r="O2483" s="1">
        <v>0</v>
      </c>
      <c r="P2483" s="1">
        <v>0</v>
      </c>
      <c r="Q2483" s="1">
        <v>0</v>
      </c>
      <c r="R2483" s="1">
        <v>0</v>
      </c>
      <c r="S2483" s="1">
        <v>0</v>
      </c>
      <c r="T2483" s="1">
        <v>0</v>
      </c>
      <c r="U2483" s="1">
        <v>0</v>
      </c>
      <c r="V2483" s="1">
        <f t="shared" si="153"/>
        <v>0</v>
      </c>
      <c r="W2483" s="1">
        <f t="shared" si="154"/>
        <v>0</v>
      </c>
      <c r="X2483" s="1" t="e">
        <f t="shared" si="155"/>
        <v>#DIV/0!</v>
      </c>
    </row>
    <row r="2484" spans="1:24" hidden="1" x14ac:dyDescent="0.3">
      <c r="A2484" s="18" t="str">
        <f t="shared" si="152"/>
        <v>ConstMin - Other Construction Equipment_1970_75</v>
      </c>
      <c r="B2484" s="1" t="s">
        <v>40</v>
      </c>
      <c r="C2484" s="1">
        <v>2020</v>
      </c>
      <c r="D2484" s="1" t="s">
        <v>91</v>
      </c>
      <c r="E2484" s="1">
        <v>1970</v>
      </c>
      <c r="F2484" s="1">
        <v>75</v>
      </c>
      <c r="G2484" s="1" t="s">
        <v>5</v>
      </c>
      <c r="H2484" s="1">
        <v>6.028831342597E-6</v>
      </c>
      <c r="I2484" s="1">
        <v>7.29488592454237E-6</v>
      </c>
      <c r="J2484" s="1">
        <v>8.6815171333396806E-6</v>
      </c>
      <c r="K2484" s="1">
        <v>2.3648282999498501E-5</v>
      </c>
      <c r="L2484" s="1">
        <v>5.7771364292304303E-5</v>
      </c>
      <c r="M2484" s="1">
        <v>1.9745161748008998E-3</v>
      </c>
      <c r="N2484" s="1">
        <v>4.2356901876445201E-6</v>
      </c>
      <c r="O2484" s="1">
        <v>3.8968349726329504E-6</v>
      </c>
      <c r="P2484" s="1">
        <v>1.80745162898763E-8</v>
      </c>
      <c r="Q2484" s="1">
        <v>1.6115735583080099E-8</v>
      </c>
      <c r="R2484" s="1">
        <v>64.061002750522405</v>
      </c>
      <c r="S2484" s="1">
        <v>41.136406875242301</v>
      </c>
      <c r="T2484" s="1">
        <v>0.18439685564652</v>
      </c>
      <c r="U2484" s="1">
        <v>2982.3894984550702</v>
      </c>
      <c r="V2484" s="1">
        <f t="shared" si="153"/>
        <v>0.80992115747725979</v>
      </c>
      <c r="W2484" s="1">
        <f t="shared" si="154"/>
        <v>6.4141167827238963</v>
      </c>
      <c r="X2484" s="1">
        <f t="shared" si="155"/>
        <v>223.08627080983874</v>
      </c>
    </row>
    <row r="2485" spans="1:24" hidden="1" x14ac:dyDescent="0.3">
      <c r="A2485" s="18" t="str">
        <f t="shared" si="152"/>
        <v>ConstMin - Other Construction Equipment_1970_175</v>
      </c>
      <c r="B2485" s="1" t="s">
        <v>40</v>
      </c>
      <c r="C2485" s="1">
        <v>2020</v>
      </c>
      <c r="D2485" s="1" t="s">
        <v>91</v>
      </c>
      <c r="E2485" s="1">
        <v>1970</v>
      </c>
      <c r="F2485" s="1">
        <v>175</v>
      </c>
      <c r="G2485" s="1" t="s">
        <v>5</v>
      </c>
      <c r="H2485" s="1">
        <v>4.6061649968359001E-6</v>
      </c>
      <c r="I2485" s="1">
        <v>5.5734596461714399E-6</v>
      </c>
      <c r="J2485" s="1">
        <v>6.6328775954437002E-6</v>
      </c>
      <c r="K2485" s="1">
        <v>2.1658895498591901E-5</v>
      </c>
      <c r="L2485" s="1">
        <v>5.7771364292304201E-5</v>
      </c>
      <c r="M2485" s="1">
        <v>1.9745161748008998E-3</v>
      </c>
      <c r="N2485" s="1">
        <v>3.3278115127946998E-6</v>
      </c>
      <c r="O2485" s="1">
        <v>3.06158659177112E-6</v>
      </c>
      <c r="P2485" s="1">
        <v>1.8117196280249102E-8</v>
      </c>
      <c r="Q2485" s="1">
        <v>1.6115735583080099E-8</v>
      </c>
      <c r="R2485" s="1">
        <v>64.061002750522405</v>
      </c>
      <c r="S2485" s="1">
        <v>20.568203437621101</v>
      </c>
      <c r="T2485" s="1">
        <v>9.2198427823260001E-2</v>
      </c>
      <c r="U2485" s="1">
        <v>2982.3894984550702</v>
      </c>
      <c r="V2485" s="1">
        <f t="shared" si="153"/>
        <v>0.6187982834101895</v>
      </c>
      <c r="W2485" s="1">
        <f t="shared" si="154"/>
        <v>6.4141167827238839</v>
      </c>
      <c r="X2485" s="1">
        <f t="shared" si="155"/>
        <v>223.0862708098382</v>
      </c>
    </row>
    <row r="2486" spans="1:24" hidden="1" x14ac:dyDescent="0.3">
      <c r="A2486" s="18" t="str">
        <f t="shared" si="152"/>
        <v>ConstMin - Other Construction Equipment_1970_300</v>
      </c>
      <c r="B2486" s="1" t="s">
        <v>40</v>
      </c>
      <c r="C2486" s="1">
        <v>2020</v>
      </c>
      <c r="D2486" s="1" t="s">
        <v>91</v>
      </c>
      <c r="E2486" s="1">
        <v>1970</v>
      </c>
      <c r="F2486" s="1">
        <v>300</v>
      </c>
      <c r="G2486" s="1" t="s">
        <v>5</v>
      </c>
      <c r="H2486" s="1">
        <v>3.8007543268135797E-5</v>
      </c>
      <c r="I2486" s="1">
        <v>4.5989127354444302E-5</v>
      </c>
      <c r="J2486" s="1">
        <v>5.4730862306115597E-5</v>
      </c>
      <c r="K2486" s="1">
        <v>4.2580032577853002E-4</v>
      </c>
      <c r="L2486" s="1">
        <v>5.0514381226581396E-4</v>
      </c>
      <c r="M2486" s="1">
        <v>1.8141098883839399E-2</v>
      </c>
      <c r="N2486" s="1">
        <v>2.6581650064383899E-5</v>
      </c>
      <c r="O2486" s="1">
        <v>2.4455118059233199E-5</v>
      </c>
      <c r="P2486" s="1">
        <v>1.66583229343846E-7</v>
      </c>
      <c r="Q2486" s="1">
        <v>1.4806521036878501E-7</v>
      </c>
      <c r="R2486" s="1">
        <v>588.56797443673497</v>
      </c>
      <c r="S2486" s="1">
        <v>97.390443277136299</v>
      </c>
      <c r="T2486" s="1">
        <v>0.36879371129304001</v>
      </c>
      <c r="U2486" s="1">
        <v>27373.3992269925</v>
      </c>
      <c r="V2486" s="1">
        <f t="shared" si="153"/>
        <v>0.55630765771924473</v>
      </c>
      <c r="W2486" s="1">
        <f t="shared" si="154"/>
        <v>6.1104740876499379</v>
      </c>
      <c r="X2486" s="1">
        <f t="shared" si="155"/>
        <v>264.07837307114698</v>
      </c>
    </row>
    <row r="2487" spans="1:24" hidden="1" x14ac:dyDescent="0.3">
      <c r="A2487" s="18" t="str">
        <f t="shared" si="152"/>
        <v>ConstMin - Other Construction Equipment_1971_25</v>
      </c>
      <c r="B2487" s="1" t="s">
        <v>40</v>
      </c>
      <c r="C2487" s="1">
        <v>2020</v>
      </c>
      <c r="D2487" s="1" t="s">
        <v>91</v>
      </c>
      <c r="E2487" s="1">
        <v>1971</v>
      </c>
      <c r="F2487" s="1">
        <v>25</v>
      </c>
      <c r="G2487" s="1" t="s">
        <v>5</v>
      </c>
      <c r="H2487" s="1">
        <v>0</v>
      </c>
      <c r="I2487" s="1">
        <v>0</v>
      </c>
      <c r="J2487" s="1">
        <v>0</v>
      </c>
      <c r="K2487" s="1">
        <v>0</v>
      </c>
      <c r="L2487" s="1">
        <v>0</v>
      </c>
      <c r="M2487" s="1">
        <v>0</v>
      </c>
      <c r="N2487" s="1">
        <v>0</v>
      </c>
      <c r="O2487" s="1">
        <v>0</v>
      </c>
      <c r="P2487" s="1">
        <v>0</v>
      </c>
      <c r="Q2487" s="1">
        <v>0</v>
      </c>
      <c r="R2487" s="1">
        <v>0</v>
      </c>
      <c r="S2487" s="1">
        <v>0</v>
      </c>
      <c r="T2487" s="1">
        <v>0</v>
      </c>
      <c r="U2487" s="1">
        <v>0</v>
      </c>
      <c r="V2487" s="1">
        <f t="shared" si="153"/>
        <v>0</v>
      </c>
      <c r="W2487" s="1">
        <f t="shared" si="154"/>
        <v>0</v>
      </c>
      <c r="X2487" s="1" t="e">
        <f t="shared" si="155"/>
        <v>#DIV/0!</v>
      </c>
    </row>
    <row r="2488" spans="1:24" hidden="1" x14ac:dyDescent="0.3">
      <c r="A2488" s="18" t="str">
        <f t="shared" si="152"/>
        <v>ConstMin - Other Construction Equipment_1971_75</v>
      </c>
      <c r="B2488" s="1" t="s">
        <v>40</v>
      </c>
      <c r="C2488" s="1">
        <v>2020</v>
      </c>
      <c r="D2488" s="1" t="s">
        <v>91</v>
      </c>
      <c r="E2488" s="1">
        <v>1971</v>
      </c>
      <c r="F2488" s="1">
        <v>75</v>
      </c>
      <c r="G2488" s="1" t="s">
        <v>5</v>
      </c>
      <c r="H2488" s="1">
        <v>2.9104703033226902E-6</v>
      </c>
      <c r="I2488" s="1">
        <v>3.5216690670204501E-6</v>
      </c>
      <c r="J2488" s="1">
        <v>4.1910772367846697E-6</v>
      </c>
      <c r="K2488" s="1">
        <v>1.14164124825165E-5</v>
      </c>
      <c r="L2488" s="1">
        <v>2.78896241411124E-5</v>
      </c>
      <c r="M2488" s="1">
        <v>9.5321470507629897E-4</v>
      </c>
      <c r="N2488" s="1">
        <v>2.04481595265597E-6</v>
      </c>
      <c r="O2488" s="1">
        <v>1.8812306764434899E-6</v>
      </c>
      <c r="P2488" s="1">
        <v>8.7256285537333901E-9</v>
      </c>
      <c r="Q2488" s="1">
        <v>7.7800102814869394E-9</v>
      </c>
      <c r="R2488" s="1">
        <v>30.926001327838399</v>
      </c>
      <c r="S2488" s="1">
        <v>20.568203437621101</v>
      </c>
      <c r="T2488" s="1">
        <v>9.2198427823260001E-2</v>
      </c>
      <c r="U2488" s="1">
        <v>1439.7742406334801</v>
      </c>
      <c r="V2488" s="1">
        <f t="shared" si="153"/>
        <v>0.8099211574772599</v>
      </c>
      <c r="W2488" s="1">
        <f t="shared" si="154"/>
        <v>6.4141167827238998</v>
      </c>
      <c r="X2488" s="1">
        <f t="shared" si="155"/>
        <v>223.0862708098382</v>
      </c>
    </row>
    <row r="2489" spans="1:24" hidden="1" x14ac:dyDescent="0.3">
      <c r="A2489" s="18" t="str">
        <f t="shared" si="152"/>
        <v>ConstMin - Other Construction Equipment_1972_100</v>
      </c>
      <c r="B2489" s="1" t="s">
        <v>40</v>
      </c>
      <c r="C2489" s="1">
        <v>2020</v>
      </c>
      <c r="D2489" s="1" t="s">
        <v>91</v>
      </c>
      <c r="E2489" s="1">
        <v>1972</v>
      </c>
      <c r="F2489" s="1">
        <v>100</v>
      </c>
      <c r="G2489" s="1" t="s">
        <v>5</v>
      </c>
      <c r="H2489" s="1">
        <v>8.2931692235431695E-6</v>
      </c>
      <c r="I2489" s="1">
        <v>1.00347347604872E-5</v>
      </c>
      <c r="J2489" s="1">
        <v>1.19421636819021E-5</v>
      </c>
      <c r="K2489" s="1">
        <v>3.25302204716509E-5</v>
      </c>
      <c r="L2489" s="1">
        <v>7.9469415069862698E-5</v>
      </c>
      <c r="M2489" s="1">
        <v>2.71611459032677E-3</v>
      </c>
      <c r="N2489" s="1">
        <v>5.8265513676661801E-6</v>
      </c>
      <c r="O2489" s="1">
        <v>5.3604272582528901E-6</v>
      </c>
      <c r="P2489" s="1">
        <v>2.4863031275487999E-8</v>
      </c>
      <c r="Q2489" s="1">
        <v>2.2168562156987999E-8</v>
      </c>
      <c r="R2489" s="1">
        <v>88.121346617584393</v>
      </c>
      <c r="S2489" s="1">
        <v>51.214826559676702</v>
      </c>
      <c r="T2489" s="1">
        <v>0.18439685564652</v>
      </c>
      <c r="U2489" s="1">
        <v>4097.1861247741399</v>
      </c>
      <c r="V2489" s="1">
        <f t="shared" si="153"/>
        <v>0.81097749970649191</v>
      </c>
      <c r="W2489" s="1">
        <f t="shared" si="154"/>
        <v>6.4224824148083046</v>
      </c>
      <c r="X2489" s="1">
        <f t="shared" si="155"/>
        <v>277.74240715824942</v>
      </c>
    </row>
    <row r="2490" spans="1:24" hidden="1" x14ac:dyDescent="0.3">
      <c r="A2490" s="18" t="str">
        <f t="shared" si="152"/>
        <v>ConstMin - Other Construction Equipment_1972_175</v>
      </c>
      <c r="B2490" s="1" t="s">
        <v>40</v>
      </c>
      <c r="C2490" s="1">
        <v>2020</v>
      </c>
      <c r="D2490" s="1" t="s">
        <v>91</v>
      </c>
      <c r="E2490" s="1">
        <v>1972</v>
      </c>
      <c r="F2490" s="1">
        <v>175</v>
      </c>
      <c r="G2490" s="1" t="s">
        <v>5</v>
      </c>
      <c r="H2490" s="1">
        <v>9.9121024615669808E-6</v>
      </c>
      <c r="I2490" s="1">
        <v>1.1993643978496E-5</v>
      </c>
      <c r="J2490" s="1">
        <v>1.42734275446564E-5</v>
      </c>
      <c r="K2490" s="1">
        <v>5.1258265350807702E-5</v>
      </c>
      <c r="L2490" s="1">
        <v>1.2622064647800201E-4</v>
      </c>
      <c r="M2490" s="1">
        <v>4.6729194493775796E-3</v>
      </c>
      <c r="N2490" s="1">
        <v>6.5630403287567404E-6</v>
      </c>
      <c r="O2490" s="1">
        <v>6.0379971024562004E-6</v>
      </c>
      <c r="P2490" s="1">
        <v>4.2906094611067499E-8</v>
      </c>
      <c r="Q2490" s="1">
        <v>3.8139740361860898E-8</v>
      </c>
      <c r="R2490" s="1">
        <v>151.607725234123</v>
      </c>
      <c r="S2490" s="1">
        <v>46.175616717459498</v>
      </c>
      <c r="T2490" s="1">
        <v>0.18439685564652</v>
      </c>
      <c r="U2490" s="1">
        <v>6926.3425076189296</v>
      </c>
      <c r="V2490" s="1">
        <f t="shared" si="153"/>
        <v>0.57337108806637183</v>
      </c>
      <c r="W2490" s="1">
        <f t="shared" si="154"/>
        <v>6.0341352083896203</v>
      </c>
      <c r="X2490" s="1">
        <f t="shared" si="155"/>
        <v>250.41433898404406</v>
      </c>
    </row>
    <row r="2491" spans="1:24" hidden="1" x14ac:dyDescent="0.3">
      <c r="A2491" s="18" t="str">
        <f t="shared" si="152"/>
        <v>ConstMin - Other Construction Equipment_1972_300</v>
      </c>
      <c r="B2491" s="1" t="s">
        <v>40</v>
      </c>
      <c r="C2491" s="1">
        <v>2020</v>
      </c>
      <c r="D2491" s="1" t="s">
        <v>91</v>
      </c>
      <c r="E2491" s="1">
        <v>1972</v>
      </c>
      <c r="F2491" s="1">
        <v>300</v>
      </c>
      <c r="G2491" s="1" t="s">
        <v>5</v>
      </c>
      <c r="H2491" s="1">
        <v>6.6615811399344503E-6</v>
      </c>
      <c r="I2491" s="1">
        <v>8.0605131793206805E-6</v>
      </c>
      <c r="J2491" s="1">
        <v>9.5926768415056099E-6</v>
      </c>
      <c r="K2491" s="1">
        <v>3.4448906783467202E-5</v>
      </c>
      <c r="L2491" s="1">
        <v>8.4828529699769597E-5</v>
      </c>
      <c r="M2491" s="1">
        <v>3.1405074950653302E-3</v>
      </c>
      <c r="N2491" s="1">
        <v>4.4107923464466999E-6</v>
      </c>
      <c r="O2491" s="1">
        <v>4.0579289587309597E-6</v>
      </c>
      <c r="P2491" s="1">
        <v>2.88357017855267E-8</v>
      </c>
      <c r="Q2491" s="1">
        <v>2.5632399994017399E-8</v>
      </c>
      <c r="R2491" s="1">
        <v>101.89030702658199</v>
      </c>
      <c r="S2491" s="1">
        <v>25.607413279838301</v>
      </c>
      <c r="T2491" s="1">
        <v>9.2198427823260001E-2</v>
      </c>
      <c r="U2491" s="1">
        <v>4737.3714567700999</v>
      </c>
      <c r="V2491" s="1">
        <f t="shared" si="153"/>
        <v>0.56339612296508701</v>
      </c>
      <c r="W2491" s="1">
        <f t="shared" si="154"/>
        <v>5.9291590605285407</v>
      </c>
      <c r="X2491" s="1">
        <f t="shared" si="155"/>
        <v>277.74240715824885</v>
      </c>
    </row>
    <row r="2492" spans="1:24" hidden="1" x14ac:dyDescent="0.3">
      <c r="A2492" s="18" t="str">
        <f t="shared" si="152"/>
        <v>ConstMin - Other Construction Equipment_1972_600</v>
      </c>
      <c r="B2492" s="1" t="s">
        <v>40</v>
      </c>
      <c r="C2492" s="1">
        <v>2020</v>
      </c>
      <c r="D2492" s="1" t="s">
        <v>91</v>
      </c>
      <c r="E2492" s="1">
        <v>1972</v>
      </c>
      <c r="F2492" s="1">
        <v>600</v>
      </c>
      <c r="G2492" s="1" t="s">
        <v>5</v>
      </c>
      <c r="H2492" s="1">
        <v>7.9548398564433296E-6</v>
      </c>
      <c r="I2492" s="1">
        <v>9.6253562262964298E-6</v>
      </c>
      <c r="J2492" s="1">
        <v>1.14549693932783E-5</v>
      </c>
      <c r="K2492" s="1">
        <v>1.16322999682254E-4</v>
      </c>
      <c r="L2492" s="1">
        <v>1.0982780680659499E-4</v>
      </c>
      <c r="M2492" s="1">
        <v>4.3303182316323302E-3</v>
      </c>
      <c r="N2492" s="1">
        <v>5.1205738743376303E-6</v>
      </c>
      <c r="O2492" s="1">
        <v>4.7109279643906197E-6</v>
      </c>
      <c r="P2492" s="1">
        <v>3.9797294329748302E-8</v>
      </c>
      <c r="Q2492" s="1">
        <v>3.53434752787549E-8</v>
      </c>
      <c r="R2492" s="1">
        <v>140.49240603218001</v>
      </c>
      <c r="S2492" s="1">
        <v>20.568203437621101</v>
      </c>
      <c r="T2492" s="1">
        <v>9.2198427823260001E-2</v>
      </c>
      <c r="U2492" s="1">
        <v>6540.6886931635299</v>
      </c>
      <c r="V2492" s="1">
        <f t="shared" si="153"/>
        <v>0.48728375462368972</v>
      </c>
      <c r="W2492" s="1">
        <f t="shared" si="154"/>
        <v>5.560033811174053</v>
      </c>
      <c r="X2492" s="1">
        <f t="shared" si="155"/>
        <v>223.0862708098382</v>
      </c>
    </row>
    <row r="2493" spans="1:24" hidden="1" x14ac:dyDescent="0.3">
      <c r="A2493" s="18" t="str">
        <f t="shared" si="152"/>
        <v>ConstMin - Other Construction Equipment_1973_25</v>
      </c>
      <c r="B2493" s="1" t="s">
        <v>40</v>
      </c>
      <c r="C2493" s="1">
        <v>2020</v>
      </c>
      <c r="D2493" s="1" t="s">
        <v>91</v>
      </c>
      <c r="E2493" s="1">
        <v>1973</v>
      </c>
      <c r="F2493" s="1">
        <v>25</v>
      </c>
      <c r="G2493" s="1" t="s">
        <v>5</v>
      </c>
      <c r="H2493" s="1">
        <v>0</v>
      </c>
      <c r="I2493" s="1">
        <v>0</v>
      </c>
      <c r="J2493" s="1">
        <v>0</v>
      </c>
      <c r="K2493" s="1">
        <v>0</v>
      </c>
      <c r="L2493" s="1">
        <v>0</v>
      </c>
      <c r="M2493" s="1">
        <v>0</v>
      </c>
      <c r="N2493" s="1">
        <v>0</v>
      </c>
      <c r="O2493" s="1">
        <v>0</v>
      </c>
      <c r="P2493" s="1">
        <v>0</v>
      </c>
      <c r="Q2493" s="1">
        <v>0</v>
      </c>
      <c r="R2493" s="1">
        <v>0</v>
      </c>
      <c r="S2493" s="1">
        <v>0</v>
      </c>
      <c r="T2493" s="1">
        <v>0</v>
      </c>
      <c r="U2493" s="1">
        <v>0</v>
      </c>
      <c r="V2493" s="1">
        <f t="shared" si="153"/>
        <v>0</v>
      </c>
      <c r="W2493" s="1">
        <f t="shared" si="154"/>
        <v>0</v>
      </c>
      <c r="X2493" s="1" t="e">
        <f t="shared" si="155"/>
        <v>#DIV/0!</v>
      </c>
    </row>
    <row r="2494" spans="1:24" hidden="1" x14ac:dyDescent="0.3">
      <c r="A2494" s="18" t="str">
        <f t="shared" si="152"/>
        <v>ConstMin - Other Construction Equipment_1973_100</v>
      </c>
      <c r="B2494" s="1" t="s">
        <v>40</v>
      </c>
      <c r="C2494" s="1">
        <v>2020</v>
      </c>
      <c r="D2494" s="1" t="s">
        <v>91</v>
      </c>
      <c r="E2494" s="1">
        <v>1973</v>
      </c>
      <c r="F2494" s="1">
        <v>100</v>
      </c>
      <c r="G2494" s="1" t="s">
        <v>5</v>
      </c>
      <c r="H2494" s="1">
        <v>8.2324731436841901E-6</v>
      </c>
      <c r="I2494" s="1">
        <v>9.9612925038578693E-6</v>
      </c>
      <c r="J2494" s="1">
        <v>1.18547613269052E-5</v>
      </c>
      <c r="K2494" s="1">
        <v>3.2292138164832401E-5</v>
      </c>
      <c r="L2494" s="1">
        <v>7.8887793999146507E-5</v>
      </c>
      <c r="M2494" s="1">
        <v>2.6962358800729602E-3</v>
      </c>
      <c r="N2494" s="1">
        <v>5.7839079803697497E-6</v>
      </c>
      <c r="O2494" s="1">
        <v>5.3211953419401701E-6</v>
      </c>
      <c r="P2494" s="1">
        <v>2.4681063623417299E-8</v>
      </c>
      <c r="Q2494" s="1">
        <v>2.2006314796205901E-8</v>
      </c>
      <c r="R2494" s="1">
        <v>87.476403755885798</v>
      </c>
      <c r="S2494" s="1">
        <v>41.136406875242301</v>
      </c>
      <c r="T2494" s="1">
        <v>0.18439685564652</v>
      </c>
      <c r="U2494" s="1">
        <v>4072.5042806489901</v>
      </c>
      <c r="V2494" s="1">
        <f t="shared" si="153"/>
        <v>0.80992115747726123</v>
      </c>
      <c r="W2494" s="1">
        <f t="shared" si="154"/>
        <v>6.4141167827238945</v>
      </c>
      <c r="X2494" s="1">
        <f t="shared" si="155"/>
        <v>223.08627080983874</v>
      </c>
    </row>
    <row r="2495" spans="1:24" hidden="1" x14ac:dyDescent="0.3">
      <c r="A2495" s="18" t="str">
        <f t="shared" si="152"/>
        <v>ConstMin - Other Construction Equipment_1973_300</v>
      </c>
      <c r="B2495" s="1" t="s">
        <v>40</v>
      </c>
      <c r="C2495" s="1">
        <v>2020</v>
      </c>
      <c r="D2495" s="1" t="s">
        <v>91</v>
      </c>
      <c r="E2495" s="1">
        <v>1973</v>
      </c>
      <c r="F2495" s="1">
        <v>300</v>
      </c>
      <c r="G2495" s="1" t="s">
        <v>5</v>
      </c>
      <c r="H2495" s="1">
        <v>3.3499012266603402E-5</v>
      </c>
      <c r="I2495" s="1">
        <v>4.0533804842590103E-5</v>
      </c>
      <c r="J2495" s="1">
        <v>4.8238577663908903E-5</v>
      </c>
      <c r="K2495" s="1">
        <v>4.3525157709384401E-4</v>
      </c>
      <c r="L2495" s="1">
        <v>4.5630586953255702E-4</v>
      </c>
      <c r="M2495" s="1">
        <v>1.78143163451761E-2</v>
      </c>
      <c r="N2495" s="1">
        <v>2.1669900207184199E-5</v>
      </c>
      <c r="O2495" s="1">
        <v>1.9936308190609501E-5</v>
      </c>
      <c r="P2495" s="1">
        <v>1.6369721864726701E-7</v>
      </c>
      <c r="Q2495" s="1">
        <v>1.4539805521783001E-7</v>
      </c>
      <c r="R2495" s="1">
        <v>577.965874856445</v>
      </c>
      <c r="S2495" s="1">
        <v>102.532494136541</v>
      </c>
      <c r="T2495" s="1">
        <v>0.46099213911629999</v>
      </c>
      <c r="U2495" s="1">
        <v>26756.275993101</v>
      </c>
      <c r="V2495" s="1">
        <f t="shared" si="153"/>
        <v>0.501626308688784</v>
      </c>
      <c r="W2495" s="1">
        <f t="shared" si="154"/>
        <v>5.6470156171012968</v>
      </c>
      <c r="X2495" s="1">
        <f t="shared" si="155"/>
        <v>222.41701199740828</v>
      </c>
    </row>
    <row r="2496" spans="1:24" hidden="1" x14ac:dyDescent="0.3">
      <c r="A2496" s="18" t="str">
        <f t="shared" si="152"/>
        <v>ConstMin - Other Construction Equipment_1974_50</v>
      </c>
      <c r="B2496" s="1" t="s">
        <v>40</v>
      </c>
      <c r="C2496" s="1">
        <v>2020</v>
      </c>
      <c r="D2496" s="1" t="s">
        <v>91</v>
      </c>
      <c r="E2496" s="1">
        <v>1974</v>
      </c>
      <c r="F2496" s="1">
        <v>50</v>
      </c>
      <c r="G2496" s="1" t="s">
        <v>5</v>
      </c>
      <c r="H2496" s="1">
        <v>3.8937734306051198E-6</v>
      </c>
      <c r="I2496" s="1">
        <v>4.7114658510321902E-6</v>
      </c>
      <c r="J2496" s="1">
        <v>5.60703374007137E-6</v>
      </c>
      <c r="K2496" s="1">
        <v>1.2946750236001E-5</v>
      </c>
      <c r="L2496" s="1">
        <v>8.9148750414945092E-6</v>
      </c>
      <c r="M2496" s="1">
        <v>6.8123869152202597E-4</v>
      </c>
      <c r="N2496" s="1">
        <v>1.2256194995732999E-6</v>
      </c>
      <c r="O2496" s="1">
        <v>1.1275699396074299E-6</v>
      </c>
      <c r="P2496" s="1">
        <v>6.1815763373549398E-9</v>
      </c>
      <c r="Q2496" s="1">
        <v>5.5601786207902E-9</v>
      </c>
      <c r="R2496" s="1">
        <v>22.102039096111799</v>
      </c>
      <c r="S2496" s="1">
        <v>20.568203437621101</v>
      </c>
      <c r="T2496" s="1">
        <v>9.2198427823260001E-2</v>
      </c>
      <c r="U2496" s="1">
        <v>925.56915469295302</v>
      </c>
      <c r="V2496" s="1">
        <f t="shared" si="153"/>
        <v>1.6855272391229152</v>
      </c>
      <c r="W2496" s="1">
        <f t="shared" si="154"/>
        <v>3.1892971722429149</v>
      </c>
      <c r="X2496" s="1">
        <f t="shared" si="155"/>
        <v>223.0862708098382</v>
      </c>
    </row>
    <row r="2497" spans="1:24" hidden="1" x14ac:dyDescent="0.3">
      <c r="A2497" s="18" t="str">
        <f t="shared" si="152"/>
        <v>ConstMin - Other Construction Equipment_1974_75</v>
      </c>
      <c r="B2497" s="1" t="s">
        <v>40</v>
      </c>
      <c r="C2497" s="1">
        <v>2020</v>
      </c>
      <c r="D2497" s="1" t="s">
        <v>91</v>
      </c>
      <c r="E2497" s="1">
        <v>1974</v>
      </c>
      <c r="F2497" s="1">
        <v>75</v>
      </c>
      <c r="G2497" s="1" t="s">
        <v>5</v>
      </c>
      <c r="H2497" s="1">
        <v>1.1808193802052E-5</v>
      </c>
      <c r="I2497" s="1">
        <v>1.4287914500483001E-5</v>
      </c>
      <c r="J2497" s="1">
        <v>1.70037990749549E-5</v>
      </c>
      <c r="K2497" s="1">
        <v>4.6318016357638401E-5</v>
      </c>
      <c r="L2497" s="1">
        <v>1.13152189372513E-4</v>
      </c>
      <c r="M2497" s="1">
        <v>3.86732823202384E-3</v>
      </c>
      <c r="N2497" s="1">
        <v>8.2961104364899495E-6</v>
      </c>
      <c r="O2497" s="1">
        <v>7.6324216015707603E-6</v>
      </c>
      <c r="P2497" s="1">
        <v>3.5401121560861201E-8</v>
      </c>
      <c r="Q2497" s="1">
        <v>3.1564613142032699E-8</v>
      </c>
      <c r="R2497" s="1">
        <v>125.47120538723</v>
      </c>
      <c r="S2497" s="1">
        <v>82.272813750484701</v>
      </c>
      <c r="T2497" s="1">
        <v>0.36879371129304001</v>
      </c>
      <c r="U2497" s="1">
        <v>5841.3697762844104</v>
      </c>
      <c r="V2497" s="1">
        <f t="shared" si="153"/>
        <v>0.80992115747726101</v>
      </c>
      <c r="W2497" s="1">
        <f t="shared" si="154"/>
        <v>6.4141167827238839</v>
      </c>
      <c r="X2497" s="1">
        <f t="shared" si="155"/>
        <v>223.08627080983899</v>
      </c>
    </row>
    <row r="2498" spans="1:24" hidden="1" x14ac:dyDescent="0.3">
      <c r="A2498" s="18" t="str">
        <f t="shared" si="152"/>
        <v>ConstMin - Other Construction Equipment_1974_175</v>
      </c>
      <c r="B2498" s="1" t="s">
        <v>40</v>
      </c>
      <c r="C2498" s="1">
        <v>2020</v>
      </c>
      <c r="D2498" s="1" t="s">
        <v>91</v>
      </c>
      <c r="E2498" s="1">
        <v>1974</v>
      </c>
      <c r="F2498" s="1">
        <v>175</v>
      </c>
      <c r="G2498" s="1" t="s">
        <v>5</v>
      </c>
      <c r="H2498" s="1">
        <v>6.2294785795062696E-6</v>
      </c>
      <c r="I2498" s="1">
        <v>7.5376690812025898E-6</v>
      </c>
      <c r="J2498" s="1">
        <v>8.9704491544890302E-6</v>
      </c>
      <c r="K2498" s="1">
        <v>3.22143831002152E-5</v>
      </c>
      <c r="L2498" s="1">
        <v>7.9326138584108794E-5</v>
      </c>
      <c r="M2498" s="1">
        <v>2.93679890079082E-3</v>
      </c>
      <c r="N2498" s="1">
        <v>4.12468689694745E-6</v>
      </c>
      <c r="O2498" s="1">
        <v>3.79471194519165E-6</v>
      </c>
      <c r="P2498" s="1">
        <v>2.6965277885925E-8</v>
      </c>
      <c r="Q2498" s="1">
        <v>2.39697578322433E-8</v>
      </c>
      <c r="R2498" s="1">
        <v>95.281206030263107</v>
      </c>
      <c r="S2498" s="1">
        <v>25.607413279838301</v>
      </c>
      <c r="T2498" s="1">
        <v>9.2198427823260001E-2</v>
      </c>
      <c r="U2498" s="1">
        <v>4430.0824974120396</v>
      </c>
      <c r="V2498" s="1">
        <f t="shared" si="153"/>
        <v>0.56339612296508756</v>
      </c>
      <c r="W2498" s="1">
        <f t="shared" si="154"/>
        <v>5.9291590605285363</v>
      </c>
      <c r="X2498" s="1">
        <f t="shared" si="155"/>
        <v>277.74240715824885</v>
      </c>
    </row>
    <row r="2499" spans="1:24" hidden="1" x14ac:dyDescent="0.3">
      <c r="A2499" s="18" t="str">
        <f t="shared" si="152"/>
        <v>ConstMin - Other Construction Equipment_1974_300</v>
      </c>
      <c r="B2499" s="1" t="s">
        <v>40</v>
      </c>
      <c r="C2499" s="1">
        <v>2020</v>
      </c>
      <c r="D2499" s="1" t="s">
        <v>91</v>
      </c>
      <c r="E2499" s="1">
        <v>1974</v>
      </c>
      <c r="F2499" s="1">
        <v>300</v>
      </c>
      <c r="G2499" s="1" t="s">
        <v>5</v>
      </c>
      <c r="H2499" s="1">
        <v>6.9323650342195398E-6</v>
      </c>
      <c r="I2499" s="1">
        <v>8.3881616914056395E-6</v>
      </c>
      <c r="J2499" s="1">
        <v>9.9826056492761298E-6</v>
      </c>
      <c r="K2499" s="1">
        <v>3.5849206342496897E-5</v>
      </c>
      <c r="L2499" s="1">
        <v>8.82766899992638E-5</v>
      </c>
      <c r="M2499" s="1">
        <v>3.2681647031187399E-3</v>
      </c>
      <c r="N2499" s="1">
        <v>4.5900848452340702E-6</v>
      </c>
      <c r="O2499" s="1">
        <v>4.22287805761534E-6</v>
      </c>
      <c r="P2499" s="1">
        <v>3.0007832464401099E-8</v>
      </c>
      <c r="Q2499" s="1">
        <v>2.6674320965097998E-8</v>
      </c>
      <c r="R2499" s="1">
        <v>106.03200455258801</v>
      </c>
      <c r="S2499" s="1">
        <v>20.568203437621101</v>
      </c>
      <c r="T2499" s="1">
        <v>9.2198427823260001E-2</v>
      </c>
      <c r="U2499" s="1">
        <v>4936.3688250290797</v>
      </c>
      <c r="V2499" s="1">
        <f t="shared" si="153"/>
        <v>0.56266226892266291</v>
      </c>
      <c r="W2499" s="1">
        <f t="shared" si="154"/>
        <v>5.9214360089004101</v>
      </c>
      <c r="X2499" s="1">
        <f t="shared" si="155"/>
        <v>223.0862708098382</v>
      </c>
    </row>
    <row r="2500" spans="1:24" hidden="1" x14ac:dyDescent="0.3">
      <c r="A2500" s="18" t="str">
        <f t="shared" si="152"/>
        <v>ConstMin - Other Construction Equipment_1974_600</v>
      </c>
      <c r="B2500" s="1" t="s">
        <v>40</v>
      </c>
      <c r="C2500" s="1">
        <v>2020</v>
      </c>
      <c r="D2500" s="1" t="s">
        <v>91</v>
      </c>
      <c r="E2500" s="1">
        <v>1974</v>
      </c>
      <c r="F2500" s="1">
        <v>600</v>
      </c>
      <c r="G2500" s="1" t="s">
        <v>5</v>
      </c>
      <c r="H2500" s="1">
        <v>2.8373634348005901E-5</v>
      </c>
      <c r="I2500" s="1">
        <v>3.4332097561087202E-5</v>
      </c>
      <c r="J2500" s="1">
        <v>4.0858033461128502E-5</v>
      </c>
      <c r="K2500" s="1">
        <v>4.14905431009291E-4</v>
      </c>
      <c r="L2500" s="1">
        <v>3.9173812267882297E-4</v>
      </c>
      <c r="M2500" s="1">
        <v>1.54455486637256E-2</v>
      </c>
      <c r="N2500" s="1">
        <v>1.8264263440165299E-5</v>
      </c>
      <c r="O2500" s="1">
        <v>1.6803122364952099E-5</v>
      </c>
      <c r="P2500" s="1">
        <v>1.4195054806007401E-7</v>
      </c>
      <c r="Q2500" s="1">
        <v>1.26064491836992E-7</v>
      </c>
      <c r="R2500" s="1">
        <v>501.11381616310302</v>
      </c>
      <c r="S2500" s="1">
        <v>67.875071344149902</v>
      </c>
      <c r="T2500" s="1">
        <v>0.27659528346978002</v>
      </c>
      <c r="U2500" s="1">
        <v>22806.023971634299</v>
      </c>
      <c r="V2500" s="1">
        <f t="shared" si="153"/>
        <v>0.49847038611363992</v>
      </c>
      <c r="W2500" s="1">
        <f t="shared" si="154"/>
        <v>5.6876761729952889</v>
      </c>
      <c r="X2500" s="1">
        <f t="shared" si="155"/>
        <v>245.39489789082296</v>
      </c>
    </row>
    <row r="2501" spans="1:24" hidden="1" x14ac:dyDescent="0.3">
      <c r="A2501" s="18" t="str">
        <f t="shared" si="152"/>
        <v>ConstMin - Other Construction Equipment_1974_750</v>
      </c>
      <c r="B2501" s="1" t="s">
        <v>40</v>
      </c>
      <c r="C2501" s="1">
        <v>2020</v>
      </c>
      <c r="D2501" s="1" t="s">
        <v>91</v>
      </c>
      <c r="E2501" s="1">
        <v>1974</v>
      </c>
      <c r="F2501" s="1">
        <v>750</v>
      </c>
      <c r="G2501" s="1" t="s">
        <v>5</v>
      </c>
      <c r="H2501" s="1">
        <v>1.6259892788327501E-5</v>
      </c>
      <c r="I2501" s="1">
        <v>1.96744702738763E-5</v>
      </c>
      <c r="J2501" s="1">
        <v>2.34142456151916E-5</v>
      </c>
      <c r="K2501" s="1">
        <v>2.3776713771529999E-4</v>
      </c>
      <c r="L2501" s="1">
        <v>2.2449080007637501E-4</v>
      </c>
      <c r="M2501" s="1">
        <v>8.8512794042799204E-3</v>
      </c>
      <c r="N2501" s="1">
        <v>1.0466581818614599E-5</v>
      </c>
      <c r="O2501" s="1">
        <v>9.6292552731254804E-6</v>
      </c>
      <c r="P2501" s="1">
        <v>8.1346670799800194E-8</v>
      </c>
      <c r="Q2501" s="1">
        <v>7.2242952613807301E-8</v>
      </c>
      <c r="R2501" s="1">
        <v>287.170012329928</v>
      </c>
      <c r="S2501" s="1">
        <v>20.568203437621101</v>
      </c>
      <c r="T2501" s="1">
        <v>9.2198427823260001E-2</v>
      </c>
      <c r="U2501" s="1">
        <v>13369.332234453699</v>
      </c>
      <c r="V2501" s="1">
        <f t="shared" si="153"/>
        <v>0.48728375462369056</v>
      </c>
      <c r="W2501" s="1">
        <f t="shared" si="154"/>
        <v>5.5600338111741152</v>
      </c>
      <c r="X2501" s="1">
        <f t="shared" si="155"/>
        <v>223.0862708098382</v>
      </c>
    </row>
    <row r="2502" spans="1:24" hidden="1" x14ac:dyDescent="0.3">
      <c r="A2502" s="18" t="str">
        <f t="shared" si="152"/>
        <v>ConstMin - Other Construction Equipment_1975_25</v>
      </c>
      <c r="B2502" s="1" t="s">
        <v>40</v>
      </c>
      <c r="C2502" s="1">
        <v>2020</v>
      </c>
      <c r="D2502" s="1" t="s">
        <v>91</v>
      </c>
      <c r="E2502" s="1">
        <v>1975</v>
      </c>
      <c r="F2502" s="1">
        <v>25</v>
      </c>
      <c r="G2502" s="1" t="s">
        <v>5</v>
      </c>
      <c r="H2502" s="1">
        <v>0</v>
      </c>
      <c r="I2502" s="1">
        <v>0</v>
      </c>
      <c r="J2502" s="1">
        <v>0</v>
      </c>
      <c r="K2502" s="1">
        <v>0</v>
      </c>
      <c r="L2502" s="1">
        <v>0</v>
      </c>
      <c r="M2502" s="1">
        <v>0</v>
      </c>
      <c r="N2502" s="1">
        <v>0</v>
      </c>
      <c r="O2502" s="1">
        <v>0</v>
      </c>
      <c r="P2502" s="1">
        <v>0</v>
      </c>
      <c r="Q2502" s="1">
        <v>0</v>
      </c>
      <c r="R2502" s="1">
        <v>0</v>
      </c>
      <c r="S2502" s="1">
        <v>0</v>
      </c>
      <c r="T2502" s="1">
        <v>0</v>
      </c>
      <c r="U2502" s="1">
        <v>0</v>
      </c>
      <c r="V2502" s="1">
        <f t="shared" si="153"/>
        <v>0</v>
      </c>
      <c r="W2502" s="1">
        <f t="shared" si="154"/>
        <v>0</v>
      </c>
      <c r="X2502" s="1" t="e">
        <f t="shared" si="155"/>
        <v>#DIV/0!</v>
      </c>
    </row>
    <row r="2503" spans="1:24" hidden="1" x14ac:dyDescent="0.3">
      <c r="A2503" s="18" t="str">
        <f t="shared" si="152"/>
        <v>ConstMin - Other Construction Equipment_1975_75</v>
      </c>
      <c r="B2503" s="1" t="s">
        <v>40</v>
      </c>
      <c r="C2503" s="1">
        <v>2020</v>
      </c>
      <c r="D2503" s="1" t="s">
        <v>91</v>
      </c>
      <c r="E2503" s="1">
        <v>1975</v>
      </c>
      <c r="F2503" s="1">
        <v>75</v>
      </c>
      <c r="G2503" s="1" t="s">
        <v>5</v>
      </c>
      <c r="H2503" s="1">
        <v>5.8209406066453804E-6</v>
      </c>
      <c r="I2503" s="1">
        <v>7.0433381340409096E-6</v>
      </c>
      <c r="J2503" s="1">
        <v>8.3821544735693496E-6</v>
      </c>
      <c r="K2503" s="1">
        <v>2.2832824965033E-5</v>
      </c>
      <c r="L2503" s="1">
        <v>5.5779248282224799E-5</v>
      </c>
      <c r="M2503" s="1">
        <v>1.9064294101525899E-3</v>
      </c>
      <c r="N2503" s="1">
        <v>4.0896319053119502E-6</v>
      </c>
      <c r="O2503" s="1">
        <v>3.76246135288699E-6</v>
      </c>
      <c r="P2503" s="1">
        <v>1.74512571074668E-8</v>
      </c>
      <c r="Q2503" s="1">
        <v>1.5560020562973799E-8</v>
      </c>
      <c r="R2503" s="1">
        <v>61.852002655676799</v>
      </c>
      <c r="S2503" s="1">
        <v>41.136406875242301</v>
      </c>
      <c r="T2503" s="1">
        <v>0.18439685564652</v>
      </c>
      <c r="U2503" s="1">
        <v>2879.5484812669602</v>
      </c>
      <c r="V2503" s="1">
        <f t="shared" si="153"/>
        <v>0.80992115747726101</v>
      </c>
      <c r="W2503" s="1">
        <f t="shared" si="154"/>
        <v>6.4141167827238998</v>
      </c>
      <c r="X2503" s="1">
        <f t="shared" si="155"/>
        <v>223.08627080983874</v>
      </c>
    </row>
    <row r="2504" spans="1:24" hidden="1" x14ac:dyDescent="0.3">
      <c r="A2504" s="18" t="str">
        <f t="shared" si="152"/>
        <v>ConstMin - Other Construction Equipment_1975_600</v>
      </c>
      <c r="B2504" s="1" t="s">
        <v>40</v>
      </c>
      <c r="C2504" s="1">
        <v>2020</v>
      </c>
      <c r="D2504" s="1" t="s">
        <v>91</v>
      </c>
      <c r="E2504" s="1">
        <v>1975</v>
      </c>
      <c r="F2504" s="1">
        <v>600</v>
      </c>
      <c r="G2504" s="1" t="s">
        <v>5</v>
      </c>
      <c r="H2504" s="1">
        <v>2.0994419963164799E-5</v>
      </c>
      <c r="I2504" s="1">
        <v>2.54032481554294E-5</v>
      </c>
      <c r="J2504" s="1">
        <v>3.0231964746957302E-5</v>
      </c>
      <c r="K2504" s="1">
        <v>3.0699975747798899E-4</v>
      </c>
      <c r="L2504" s="1">
        <v>2.8985763904013198E-4</v>
      </c>
      <c r="M2504" s="1">
        <v>1.14285794773606E-2</v>
      </c>
      <c r="N2504" s="1">
        <v>1.35142228266453E-5</v>
      </c>
      <c r="O2504" s="1">
        <v>1.24330850005136E-5</v>
      </c>
      <c r="P2504" s="1">
        <v>1.0503305228447199E-7</v>
      </c>
      <c r="Q2504" s="1">
        <v>9.3278529341969194E-8</v>
      </c>
      <c r="R2504" s="1">
        <v>370.78767481232899</v>
      </c>
      <c r="S2504" s="1">
        <v>41.547770943994799</v>
      </c>
      <c r="T2504" s="1">
        <v>9.2198427823260001E-2</v>
      </c>
      <c r="U2504" s="1">
        <v>17242.324941757801</v>
      </c>
      <c r="V2504" s="1">
        <f t="shared" si="153"/>
        <v>0.48784518851560343</v>
      </c>
      <c r="W2504" s="1">
        <f t="shared" si="154"/>
        <v>5.5664399172512313</v>
      </c>
      <c r="X2504" s="1">
        <f t="shared" si="155"/>
        <v>450.63426703587504</v>
      </c>
    </row>
    <row r="2505" spans="1:24" hidden="1" x14ac:dyDescent="0.3">
      <c r="A2505" s="18" t="str">
        <f t="shared" si="152"/>
        <v>ConstMin - Other Construction Equipment_1976_175</v>
      </c>
      <c r="B2505" s="1" t="s">
        <v>40</v>
      </c>
      <c r="C2505" s="1">
        <v>2020</v>
      </c>
      <c r="D2505" s="1" t="s">
        <v>91</v>
      </c>
      <c r="E2505" s="1">
        <v>1976</v>
      </c>
      <c r="F2505" s="1">
        <v>175</v>
      </c>
      <c r="G2505" s="1" t="s">
        <v>5</v>
      </c>
      <c r="H2505" s="1">
        <v>8.3920937155432893E-6</v>
      </c>
      <c r="I2505" s="1">
        <v>1.0154433395807299E-5</v>
      </c>
      <c r="J2505" s="1">
        <v>1.20846149503823E-5</v>
      </c>
      <c r="K2505" s="1">
        <v>3.7426996429422802E-5</v>
      </c>
      <c r="L2505" s="1">
        <v>9.1796110939777398E-5</v>
      </c>
      <c r="M2505" s="1">
        <v>3.2681647031187399E-3</v>
      </c>
      <c r="N2505" s="1">
        <v>5.7500096838751804E-6</v>
      </c>
      <c r="O2505" s="1">
        <v>5.2900089091651598E-6</v>
      </c>
      <c r="P2505" s="1">
        <v>2.99640406039614E-8</v>
      </c>
      <c r="Q2505" s="1">
        <v>2.6674320965097998E-8</v>
      </c>
      <c r="R2505" s="1">
        <v>106.03200455258801</v>
      </c>
      <c r="S2505" s="1">
        <v>41.136406875242301</v>
      </c>
      <c r="T2505" s="1">
        <v>0.18439685564652</v>
      </c>
      <c r="U2505" s="1">
        <v>4936.3688250290797</v>
      </c>
      <c r="V2505" s="1">
        <f t="shared" si="153"/>
        <v>0.68114048635506907</v>
      </c>
      <c r="W2505" s="1">
        <f t="shared" si="154"/>
        <v>6.1575122130241606</v>
      </c>
      <c r="X2505" s="1">
        <f t="shared" si="155"/>
        <v>223.08627080983874</v>
      </c>
    </row>
    <row r="2506" spans="1:24" hidden="1" x14ac:dyDescent="0.3">
      <c r="A2506" s="18" t="str">
        <f t="shared" ref="A2506:A2569" si="156">D2506&amp;"_"&amp;E2506&amp;"_"&amp;F2506</f>
        <v>ConstMin - Other Construction Equipment_1976_600</v>
      </c>
      <c r="B2506" s="1" t="s">
        <v>40</v>
      </c>
      <c r="C2506" s="1">
        <v>2020</v>
      </c>
      <c r="D2506" s="1" t="s">
        <v>91</v>
      </c>
      <c r="E2506" s="1">
        <v>1976</v>
      </c>
      <c r="F2506" s="1">
        <v>600</v>
      </c>
      <c r="G2506" s="1" t="s">
        <v>5</v>
      </c>
      <c r="H2506" s="1">
        <v>1.5709557955491801E-5</v>
      </c>
      <c r="I2506" s="1">
        <v>1.90085651261451E-5</v>
      </c>
      <c r="J2506" s="1">
        <v>2.2621763455908199E-5</v>
      </c>
      <c r="K2506" s="1">
        <v>2.2971963459262801E-4</v>
      </c>
      <c r="L2506" s="1">
        <v>2.16892649919944E-4</v>
      </c>
      <c r="M2506" s="1">
        <v>8.5516976398273704E-3</v>
      </c>
      <c r="N2506" s="1">
        <v>1.01123282801384E-5</v>
      </c>
      <c r="O2506" s="1">
        <v>9.3033420177273893E-6</v>
      </c>
      <c r="P2506" s="1">
        <v>7.8593398865037899E-8</v>
      </c>
      <c r="Q2506" s="1">
        <v>6.9797806525339997E-8</v>
      </c>
      <c r="R2506" s="1">
        <v>277.45041191260702</v>
      </c>
      <c r="S2506" s="1">
        <v>41.136406875242301</v>
      </c>
      <c r="T2506" s="1">
        <v>0.18439685564652</v>
      </c>
      <c r="U2506" s="1">
        <v>12916.8317588261</v>
      </c>
      <c r="V2506" s="1">
        <f t="shared" si="153"/>
        <v>0.48728375462368811</v>
      </c>
      <c r="W2506" s="1">
        <f t="shared" si="154"/>
        <v>5.5600338111740921</v>
      </c>
      <c r="X2506" s="1">
        <f t="shared" si="155"/>
        <v>223.08627080983874</v>
      </c>
    </row>
    <row r="2507" spans="1:24" hidden="1" x14ac:dyDescent="0.3">
      <c r="A2507" s="18" t="str">
        <f t="shared" si="156"/>
        <v>ConstMin - Other Construction Equipment_1977_50</v>
      </c>
      <c r="B2507" s="1" t="s">
        <v>40</v>
      </c>
      <c r="C2507" s="1">
        <v>2020</v>
      </c>
      <c r="D2507" s="1" t="s">
        <v>91</v>
      </c>
      <c r="E2507" s="1">
        <v>1977</v>
      </c>
      <c r="F2507" s="1">
        <v>50</v>
      </c>
      <c r="G2507" s="1" t="s">
        <v>5</v>
      </c>
      <c r="H2507" s="1">
        <v>7.1363252877818501E-6</v>
      </c>
      <c r="I2507" s="1">
        <v>8.6349535982160408E-6</v>
      </c>
      <c r="J2507" s="1">
        <v>1.02763084144058E-5</v>
      </c>
      <c r="K2507" s="1">
        <v>2.3728196504081501E-5</v>
      </c>
      <c r="L2507" s="1">
        <v>1.6338764781736599E-5</v>
      </c>
      <c r="M2507" s="1">
        <v>1.24854231710357E-3</v>
      </c>
      <c r="N2507" s="1">
        <v>2.2462579253473002E-6</v>
      </c>
      <c r="O2507" s="1">
        <v>2.0665572913195102E-6</v>
      </c>
      <c r="P2507" s="1">
        <v>1.1329303135073301E-8</v>
      </c>
      <c r="Q2507" s="1">
        <v>1.0190434549747899E-8</v>
      </c>
      <c r="R2507" s="1">
        <v>40.5075804548325</v>
      </c>
      <c r="S2507" s="1">
        <v>39.902314668985099</v>
      </c>
      <c r="T2507" s="1">
        <v>0.18439685564652</v>
      </c>
      <c r="U2507" s="1">
        <v>1695.84837343186</v>
      </c>
      <c r="V2507" s="1">
        <f t="shared" ref="V2507:V2570" si="157">IFERROR(CONVERT(I2507,"ton","g")*365/U2507,0)</f>
        <v>1.6860156037746847</v>
      </c>
      <c r="W2507" s="1">
        <f t="shared" ref="W2507:W2570" si="158">IFERROR(CONVERT(L2507,"ton","g")*365/U2507,0)</f>
        <v>3.1902212391857452</v>
      </c>
      <c r="X2507" s="1">
        <f t="shared" ref="X2507:X2570" si="159">S2507/T2507</f>
        <v>216.39368268554392</v>
      </c>
    </row>
    <row r="2508" spans="1:24" hidden="1" x14ac:dyDescent="0.3">
      <c r="A2508" s="18" t="str">
        <f t="shared" si="156"/>
        <v>ConstMin - Other Construction Equipment_1977_75</v>
      </c>
      <c r="B2508" s="1" t="s">
        <v>40</v>
      </c>
      <c r="C2508" s="1">
        <v>2020</v>
      </c>
      <c r="D2508" s="1" t="s">
        <v>91</v>
      </c>
      <c r="E2508" s="1">
        <v>1977</v>
      </c>
      <c r="F2508" s="1">
        <v>75</v>
      </c>
      <c r="G2508" s="1" t="s">
        <v>5</v>
      </c>
      <c r="H2508" s="1">
        <v>3.6800938429472802E-6</v>
      </c>
      <c r="I2508" s="1">
        <v>4.4529135499662097E-6</v>
      </c>
      <c r="J2508" s="1">
        <v>5.2993351338440799E-6</v>
      </c>
      <c r="K2508" s="1">
        <v>1.44352853342951E-5</v>
      </c>
      <c r="L2508" s="1">
        <v>3.52645529372515E-5</v>
      </c>
      <c r="M2508" s="1">
        <v>1.2052758494575E-3</v>
      </c>
      <c r="N2508" s="1">
        <v>2.5855321694018699E-6</v>
      </c>
      <c r="O2508" s="1">
        <v>2.37868959584972E-6</v>
      </c>
      <c r="P2508" s="1">
        <v>1.10329701284978E-8</v>
      </c>
      <c r="Q2508" s="1">
        <v>9.8372994571634397E-9</v>
      </c>
      <c r="R2508" s="1">
        <v>39.103847561553003</v>
      </c>
      <c r="S2508" s="1">
        <v>25.607413279838301</v>
      </c>
      <c r="T2508" s="1">
        <v>9.2198427823260001E-2</v>
      </c>
      <c r="U2508" s="1">
        <v>1818.1263428685199</v>
      </c>
      <c r="V2508" s="1">
        <f t="shared" si="157"/>
        <v>0.81097749970649669</v>
      </c>
      <c r="W2508" s="1">
        <f t="shared" si="158"/>
        <v>6.4224824148083073</v>
      </c>
      <c r="X2508" s="1">
        <f t="shared" si="159"/>
        <v>277.74240715824885</v>
      </c>
    </row>
    <row r="2509" spans="1:24" hidden="1" x14ac:dyDescent="0.3">
      <c r="A2509" s="18" t="str">
        <f t="shared" si="156"/>
        <v>ConstMin - Other Construction Equipment_1977_175</v>
      </c>
      <c r="B2509" s="1" t="s">
        <v>40</v>
      </c>
      <c r="C2509" s="1">
        <v>2020</v>
      </c>
      <c r="D2509" s="1" t="s">
        <v>91</v>
      </c>
      <c r="E2509" s="1">
        <v>1977</v>
      </c>
      <c r="F2509" s="1">
        <v>175</v>
      </c>
      <c r="G2509" s="1" t="s">
        <v>5</v>
      </c>
      <c r="H2509" s="1">
        <v>1.8255042172967599E-5</v>
      </c>
      <c r="I2509" s="1">
        <v>2.2088601029290799E-5</v>
      </c>
      <c r="J2509" s="1">
        <v>2.62872607290734E-5</v>
      </c>
      <c r="K2509" s="1">
        <v>9.4401949467362201E-5</v>
      </c>
      <c r="L2509" s="1">
        <v>2.3245958498605999E-4</v>
      </c>
      <c r="M2509" s="1">
        <v>8.60607948213068E-3</v>
      </c>
      <c r="N2509" s="1">
        <v>1.20871004359454E-5</v>
      </c>
      <c r="O2509" s="1">
        <v>1.11201324010697E-5</v>
      </c>
      <c r="P2509" s="1">
        <v>7.9019821439432105E-8</v>
      </c>
      <c r="Q2509" s="1">
        <v>7.0241663811629005E-8</v>
      </c>
      <c r="R2509" s="1">
        <v>279.21477089524399</v>
      </c>
      <c r="S2509" s="1">
        <v>87.312023592701905</v>
      </c>
      <c r="T2509" s="1">
        <v>0.36879371129304001</v>
      </c>
      <c r="U2509" s="1">
        <v>12987.6635094144</v>
      </c>
      <c r="V2509" s="1">
        <f t="shared" si="157"/>
        <v>0.56315219785501758</v>
      </c>
      <c r="W2509" s="1">
        <f t="shared" si="158"/>
        <v>5.9265920020815397</v>
      </c>
      <c r="X2509" s="1">
        <f t="shared" si="159"/>
        <v>236.75030489694169</v>
      </c>
    </row>
    <row r="2510" spans="1:24" hidden="1" x14ac:dyDescent="0.3">
      <c r="A2510" s="18" t="str">
        <f t="shared" si="156"/>
        <v>ConstMin - Other Construction Equipment_1977_300</v>
      </c>
      <c r="B2510" s="1" t="s">
        <v>40</v>
      </c>
      <c r="C2510" s="1">
        <v>2020</v>
      </c>
      <c r="D2510" s="1" t="s">
        <v>91</v>
      </c>
      <c r="E2510" s="1">
        <v>1977</v>
      </c>
      <c r="F2510" s="1">
        <v>300</v>
      </c>
      <c r="G2510" s="1" t="s">
        <v>5</v>
      </c>
      <c r="H2510" s="1">
        <v>1.26898316592268E-5</v>
      </c>
      <c r="I2510" s="1">
        <v>1.5354696307664399E-5</v>
      </c>
      <c r="J2510" s="1">
        <v>1.8273357589286601E-5</v>
      </c>
      <c r="K2510" s="1">
        <v>6.5622683075342196E-5</v>
      </c>
      <c r="L2510" s="1">
        <v>1.61592231510429E-4</v>
      </c>
      <c r="M2510" s="1">
        <v>5.9824402945441299E-3</v>
      </c>
      <c r="N2510" s="1">
        <v>8.4022413274643904E-6</v>
      </c>
      <c r="O2510" s="1">
        <v>7.7300620212672407E-6</v>
      </c>
      <c r="P2510" s="1">
        <v>5.4929932361013E-8</v>
      </c>
      <c r="Q2510" s="1">
        <v>4.8827873460271001E-8</v>
      </c>
      <c r="R2510" s="1">
        <v>194.093686876113</v>
      </c>
      <c r="S2510" s="1">
        <v>46.175616717459498</v>
      </c>
      <c r="T2510" s="1">
        <v>0.18439685564652</v>
      </c>
      <c r="U2510" s="1">
        <v>9004.2452599046101</v>
      </c>
      <c r="V2510" s="1">
        <f t="shared" si="157"/>
        <v>0.56465413902943773</v>
      </c>
      <c r="W2510" s="1">
        <f t="shared" si="158"/>
        <v>5.9423983730516339</v>
      </c>
      <c r="X2510" s="1">
        <f t="shared" si="159"/>
        <v>250.41433898404406</v>
      </c>
    </row>
    <row r="2511" spans="1:24" hidden="1" x14ac:dyDescent="0.3">
      <c r="A2511" s="18" t="str">
        <f t="shared" si="156"/>
        <v>ConstMin - Other Construction Equipment_1977_600</v>
      </c>
      <c r="B2511" s="1" t="s">
        <v>40</v>
      </c>
      <c r="C2511" s="1">
        <v>2020</v>
      </c>
      <c r="D2511" s="1" t="s">
        <v>91</v>
      </c>
      <c r="E2511" s="1">
        <v>1977</v>
      </c>
      <c r="F2511" s="1">
        <v>600</v>
      </c>
      <c r="G2511" s="1" t="s">
        <v>5</v>
      </c>
      <c r="H2511" s="1">
        <v>1.9646277895322901E-5</v>
      </c>
      <c r="I2511" s="1">
        <v>2.3771996253340701E-5</v>
      </c>
      <c r="J2511" s="1">
        <v>2.8290640169264999E-5</v>
      </c>
      <c r="K2511" s="1">
        <v>2.8728598169378098E-4</v>
      </c>
      <c r="L2511" s="1">
        <v>2.71244632462148E-4</v>
      </c>
      <c r="M2511" s="1">
        <v>1.0694701199411599E-2</v>
      </c>
      <c r="N2511" s="1">
        <v>1.2646416412428701E-5</v>
      </c>
      <c r="O2511" s="1">
        <v>1.1634703099434399E-5</v>
      </c>
      <c r="P2511" s="1">
        <v>9.8288427924905795E-8</v>
      </c>
      <c r="Q2511" s="1">
        <v>8.7288713493140398E-8</v>
      </c>
      <c r="R2511" s="1">
        <v>346.977802306738</v>
      </c>
      <c r="S2511" s="1">
        <v>51.214826559676702</v>
      </c>
      <c r="T2511" s="1">
        <v>0.18439685564652</v>
      </c>
      <c r="U2511" s="1">
        <v>16132.6703662981</v>
      </c>
      <c r="V2511" s="1">
        <f t="shared" si="157"/>
        <v>0.48791929600062217</v>
      </c>
      <c r="W2511" s="1">
        <f t="shared" si="158"/>
        <v>5.5672855028437143</v>
      </c>
      <c r="X2511" s="1">
        <f t="shared" si="159"/>
        <v>277.74240715824942</v>
      </c>
    </row>
    <row r="2512" spans="1:24" hidden="1" x14ac:dyDescent="0.3">
      <c r="A2512" s="18" t="str">
        <f t="shared" si="156"/>
        <v>ConstMin - Other Construction Equipment_1978_50</v>
      </c>
      <c r="B2512" s="1" t="s">
        <v>40</v>
      </c>
      <c r="C2512" s="1">
        <v>2020</v>
      </c>
      <c r="D2512" s="1" t="s">
        <v>91</v>
      </c>
      <c r="E2512" s="1">
        <v>1978</v>
      </c>
      <c r="F2512" s="1">
        <v>50</v>
      </c>
      <c r="G2512" s="1" t="s">
        <v>5</v>
      </c>
      <c r="H2512" s="1">
        <v>2.5958489537367402E-6</v>
      </c>
      <c r="I2512" s="1">
        <v>3.1409772340214599E-6</v>
      </c>
      <c r="J2512" s="1">
        <v>3.7380224933809101E-6</v>
      </c>
      <c r="K2512" s="1">
        <v>8.6311668240006899E-6</v>
      </c>
      <c r="L2512" s="1">
        <v>5.9432500276630104E-6</v>
      </c>
      <c r="M2512" s="1">
        <v>4.5415912768135002E-4</v>
      </c>
      <c r="N2512" s="1">
        <v>8.1707966638220097E-7</v>
      </c>
      <c r="O2512" s="1">
        <v>7.5171329307162498E-7</v>
      </c>
      <c r="P2512" s="1">
        <v>4.12105089156994E-9</v>
      </c>
      <c r="Q2512" s="1">
        <v>3.7067857471934598E-9</v>
      </c>
      <c r="R2512" s="1">
        <v>14.7346927307412</v>
      </c>
      <c r="S2512" s="1">
        <v>20.568203437621101</v>
      </c>
      <c r="T2512" s="1">
        <v>9.2198427823260001E-2</v>
      </c>
      <c r="U2512" s="1">
        <v>617.04610312863497</v>
      </c>
      <c r="V2512" s="1">
        <f t="shared" si="157"/>
        <v>1.6855272391229157</v>
      </c>
      <c r="W2512" s="1">
        <f t="shared" si="158"/>
        <v>3.1892971722429193</v>
      </c>
      <c r="X2512" s="1">
        <f t="shared" si="159"/>
        <v>223.0862708098382</v>
      </c>
    </row>
    <row r="2513" spans="1:24" hidden="1" x14ac:dyDescent="0.3">
      <c r="A2513" s="18" t="str">
        <f t="shared" si="156"/>
        <v>ConstMin - Other Construction Equipment_1978_100</v>
      </c>
      <c r="B2513" s="1" t="s">
        <v>40</v>
      </c>
      <c r="C2513" s="1">
        <v>2020</v>
      </c>
      <c r="D2513" s="1" t="s">
        <v>91</v>
      </c>
      <c r="E2513" s="1">
        <v>1978</v>
      </c>
      <c r="F2513" s="1">
        <v>100</v>
      </c>
      <c r="G2513" s="1" t="s">
        <v>5</v>
      </c>
      <c r="H2513" s="1">
        <v>1.1449008194755601E-5</v>
      </c>
      <c r="I2513" s="1">
        <v>1.3853299915654301E-5</v>
      </c>
      <c r="J2513" s="1">
        <v>1.64865718004481E-5</v>
      </c>
      <c r="K2513" s="1">
        <v>4.4909099370580401E-5</v>
      </c>
      <c r="L2513" s="1">
        <v>1.0971028805060001E-4</v>
      </c>
      <c r="M2513" s="1">
        <v>3.7496905422195999E-3</v>
      </c>
      <c r="N2513" s="1">
        <v>8.0437565612672197E-6</v>
      </c>
      <c r="O2513" s="1">
        <v>7.4002560363658398E-6</v>
      </c>
      <c r="P2513" s="1">
        <v>3.432427834843E-8</v>
      </c>
      <c r="Q2513" s="1">
        <v>3.0604470131970703E-8</v>
      </c>
      <c r="R2513" s="1">
        <v>121.65458009629</v>
      </c>
      <c r="S2513" s="1">
        <v>70.754619825416896</v>
      </c>
      <c r="T2513" s="1">
        <v>0.36879371129304001</v>
      </c>
      <c r="U2513" s="1">
        <v>5872.6334455096003</v>
      </c>
      <c r="V2513" s="1">
        <f t="shared" si="157"/>
        <v>0.78110414612767076</v>
      </c>
      <c r="W2513" s="1">
        <f t="shared" si="158"/>
        <v>6.1859023763968848</v>
      </c>
      <c r="X2513" s="1">
        <f t="shared" si="159"/>
        <v>191.85419289646168</v>
      </c>
    </row>
    <row r="2514" spans="1:24" hidden="1" x14ac:dyDescent="0.3">
      <c r="A2514" s="18" t="str">
        <f t="shared" si="156"/>
        <v>ConstMin - Other Construction Equipment_1978_175</v>
      </c>
      <c r="B2514" s="1" t="s">
        <v>40</v>
      </c>
      <c r="C2514" s="1">
        <v>2020</v>
      </c>
      <c r="D2514" s="1" t="s">
        <v>91</v>
      </c>
      <c r="E2514" s="1">
        <v>1978</v>
      </c>
      <c r="F2514" s="1">
        <v>175</v>
      </c>
      <c r="G2514" s="1" t="s">
        <v>5</v>
      </c>
      <c r="H2514" s="1">
        <v>1.3957932562821801E-5</v>
      </c>
      <c r="I2514" s="1">
        <v>1.6889098401014401E-5</v>
      </c>
      <c r="J2514" s="1">
        <v>2.0099422890463399E-5</v>
      </c>
      <c r="K2514" s="1">
        <v>7.2180388956622705E-5</v>
      </c>
      <c r="L2514" s="1">
        <v>1.7774021993889001E-4</v>
      </c>
      <c r="M2514" s="1">
        <v>6.5802683939971797E-3</v>
      </c>
      <c r="N2514" s="1">
        <v>9.24188129320294E-6</v>
      </c>
      <c r="O2514" s="1">
        <v>8.5025307897467003E-6</v>
      </c>
      <c r="P2514" s="1">
        <v>6.0419106585855494E-8</v>
      </c>
      <c r="Q2514" s="1">
        <v>5.3707266041540803E-8</v>
      </c>
      <c r="R2514" s="1">
        <v>213.48956117289501</v>
      </c>
      <c r="S2514" s="1">
        <v>63.350066587873201</v>
      </c>
      <c r="T2514" s="1">
        <v>0.27659528346978002</v>
      </c>
      <c r="U2514" s="1">
        <v>9861.4936988455993</v>
      </c>
      <c r="V2514" s="1">
        <f t="shared" si="157"/>
        <v>0.56709049110851861</v>
      </c>
      <c r="W2514" s="1">
        <f t="shared" si="158"/>
        <v>5.9680384483299163</v>
      </c>
      <c r="X2514" s="1">
        <f t="shared" si="159"/>
        <v>229.03523803143463</v>
      </c>
    </row>
    <row r="2515" spans="1:24" hidden="1" x14ac:dyDescent="0.3">
      <c r="A2515" s="18" t="str">
        <f t="shared" si="156"/>
        <v>ConstMin - Other Construction Equipment_1978_300</v>
      </c>
      <c r="B2515" s="1" t="s">
        <v>40</v>
      </c>
      <c r="C2515" s="1">
        <v>2020</v>
      </c>
      <c r="D2515" s="1" t="s">
        <v>91</v>
      </c>
      <c r="E2515" s="1">
        <v>1978</v>
      </c>
      <c r="F2515" s="1">
        <v>300</v>
      </c>
      <c r="G2515" s="1" t="s">
        <v>5</v>
      </c>
      <c r="H2515" s="1">
        <v>6.6615811399344503E-6</v>
      </c>
      <c r="I2515" s="1">
        <v>8.0605131793206805E-6</v>
      </c>
      <c r="J2515" s="1">
        <v>9.5926768415056099E-6</v>
      </c>
      <c r="K2515" s="1">
        <v>3.4448906783467202E-5</v>
      </c>
      <c r="L2515" s="1">
        <v>8.4828529699769597E-5</v>
      </c>
      <c r="M2515" s="1">
        <v>3.1405074950653302E-3</v>
      </c>
      <c r="N2515" s="1">
        <v>4.4107923464466999E-6</v>
      </c>
      <c r="O2515" s="1">
        <v>4.0579289587309597E-6</v>
      </c>
      <c r="P2515" s="1">
        <v>2.88357017855267E-8</v>
      </c>
      <c r="Q2515" s="1">
        <v>2.5632399994017399E-8</v>
      </c>
      <c r="R2515" s="1">
        <v>101.89030702658199</v>
      </c>
      <c r="S2515" s="1">
        <v>25.607413279838301</v>
      </c>
      <c r="T2515" s="1">
        <v>9.2198427823260001E-2</v>
      </c>
      <c r="U2515" s="1">
        <v>4737.3714567700999</v>
      </c>
      <c r="V2515" s="1">
        <f t="shared" si="157"/>
        <v>0.56339612296508701</v>
      </c>
      <c r="W2515" s="1">
        <f t="shared" si="158"/>
        <v>5.9291590605285407</v>
      </c>
      <c r="X2515" s="1">
        <f t="shared" si="159"/>
        <v>277.74240715824885</v>
      </c>
    </row>
    <row r="2516" spans="1:24" hidden="1" x14ac:dyDescent="0.3">
      <c r="A2516" s="18" t="str">
        <f t="shared" si="156"/>
        <v>ConstMin - Other Construction Equipment_1978_600</v>
      </c>
      <c r="B2516" s="1" t="s">
        <v>40</v>
      </c>
      <c r="C2516" s="1">
        <v>2020</v>
      </c>
      <c r="D2516" s="1" t="s">
        <v>91</v>
      </c>
      <c r="E2516" s="1">
        <v>1978</v>
      </c>
      <c r="F2516" s="1">
        <v>600</v>
      </c>
      <c r="G2516" s="1" t="s">
        <v>5</v>
      </c>
      <c r="H2516" s="1">
        <v>5.0387868525886997E-5</v>
      </c>
      <c r="I2516" s="1">
        <v>6.0969320916323299E-5</v>
      </c>
      <c r="J2516" s="1">
        <v>7.2558530677277301E-5</v>
      </c>
      <c r="K2516" s="1">
        <v>7.3681785181114502E-4</v>
      </c>
      <c r="L2516" s="1">
        <v>6.9567573825823805E-4</v>
      </c>
      <c r="M2516" s="1">
        <v>2.7429276977085301E-2</v>
      </c>
      <c r="N2516" s="1">
        <v>3.2434946248254999E-5</v>
      </c>
      <c r="O2516" s="1">
        <v>2.9840150548394601E-5</v>
      </c>
      <c r="P2516" s="1">
        <v>2.52085632214094E-7</v>
      </c>
      <c r="Q2516" s="1">
        <v>2.2387407134932399E-7</v>
      </c>
      <c r="R2516" s="1">
        <v>889.91268357225795</v>
      </c>
      <c r="S2516" s="1">
        <v>107.057498892818</v>
      </c>
      <c r="T2516" s="1">
        <v>0.46099213911629999</v>
      </c>
      <c r="U2516" s="1">
        <v>41174.314074177899</v>
      </c>
      <c r="V2516" s="1">
        <f t="shared" si="157"/>
        <v>0.49031320028766784</v>
      </c>
      <c r="W2516" s="1">
        <f t="shared" si="158"/>
        <v>5.5946005706053441</v>
      </c>
      <c r="X2516" s="1">
        <f t="shared" si="159"/>
        <v>232.23280791304194</v>
      </c>
    </row>
    <row r="2517" spans="1:24" hidden="1" x14ac:dyDescent="0.3">
      <c r="A2517" s="18" t="str">
        <f t="shared" si="156"/>
        <v>ConstMin - Other Construction Equipment_1979_50</v>
      </c>
      <c r="B2517" s="1" t="s">
        <v>40</v>
      </c>
      <c r="C2517" s="1">
        <v>2020</v>
      </c>
      <c r="D2517" s="1" t="s">
        <v>91</v>
      </c>
      <c r="E2517" s="1">
        <v>1979</v>
      </c>
      <c r="F2517" s="1">
        <v>50</v>
      </c>
      <c r="G2517" s="1" t="s">
        <v>5</v>
      </c>
      <c r="H2517" s="1">
        <v>1.05909524433539E-5</v>
      </c>
      <c r="I2517" s="1">
        <v>1.2815052456458301E-5</v>
      </c>
      <c r="J2517" s="1">
        <v>1.5250971518429699E-5</v>
      </c>
      <c r="K2517" s="1">
        <v>3.5214790611008897E-5</v>
      </c>
      <c r="L2517" s="1">
        <v>2.42482053169279E-5</v>
      </c>
      <c r="M2517" s="1">
        <v>1.852949770465E-3</v>
      </c>
      <c r="N2517" s="1">
        <v>3.3336500094230902E-6</v>
      </c>
      <c r="O2517" s="1">
        <v>3.0669580086692498E-6</v>
      </c>
      <c r="P2517" s="1">
        <v>1.6813710962045901E-8</v>
      </c>
      <c r="Q2517" s="1">
        <v>1.5123526933150501E-8</v>
      </c>
      <c r="R2517" s="1">
        <v>60.116914643308696</v>
      </c>
      <c r="S2517" s="1">
        <v>66.743820155080698</v>
      </c>
      <c r="T2517" s="1">
        <v>0.27659528346978002</v>
      </c>
      <c r="U2517" s="1">
        <v>2558.5131059447599</v>
      </c>
      <c r="V2517" s="1">
        <f t="shared" si="157"/>
        <v>1.6585224056042274</v>
      </c>
      <c r="W2517" s="1">
        <f t="shared" si="158"/>
        <v>3.1381995470138744</v>
      </c>
      <c r="X2517" s="1">
        <f t="shared" si="159"/>
        <v>241.30498292597579</v>
      </c>
    </row>
    <row r="2518" spans="1:24" hidden="1" x14ac:dyDescent="0.3">
      <c r="A2518" s="18" t="str">
        <f t="shared" si="156"/>
        <v>ConstMin - Other Construction Equipment_1979_100</v>
      </c>
      <c r="B2518" s="1" t="s">
        <v>40</v>
      </c>
      <c r="C2518" s="1">
        <v>2020</v>
      </c>
      <c r="D2518" s="1" t="s">
        <v>91</v>
      </c>
      <c r="E2518" s="1">
        <v>1979</v>
      </c>
      <c r="F2518" s="1">
        <v>100</v>
      </c>
      <c r="G2518" s="1" t="s">
        <v>5</v>
      </c>
      <c r="H2518" s="1">
        <v>1.77200314645638E-5</v>
      </c>
      <c r="I2518" s="1">
        <v>2.14412380721222E-5</v>
      </c>
      <c r="J2518" s="1">
        <v>2.5516845308971899E-5</v>
      </c>
      <c r="K2518" s="1">
        <v>6.9507387919980003E-5</v>
      </c>
      <c r="L2518" s="1">
        <v>1.6980246001863301E-4</v>
      </c>
      <c r="M2518" s="1">
        <v>5.80352754231975E-3</v>
      </c>
      <c r="N2518" s="1">
        <v>1.24496040997016E-5</v>
      </c>
      <c r="O2518" s="1">
        <v>1.14536357717254E-5</v>
      </c>
      <c r="P2518" s="1">
        <v>5.3124889246846102E-8</v>
      </c>
      <c r="Q2518" s="1">
        <v>4.7367611627987001E-8</v>
      </c>
      <c r="R2518" s="1">
        <v>188.28905966737199</v>
      </c>
      <c r="S2518" s="1">
        <v>112.91943687254</v>
      </c>
      <c r="T2518" s="1">
        <v>0.46099213911629999</v>
      </c>
      <c r="U2518" s="1">
        <v>8694.7966391856007</v>
      </c>
      <c r="V2518" s="1">
        <f t="shared" si="157"/>
        <v>0.81654294509856806</v>
      </c>
      <c r="W2518" s="1">
        <f t="shared" si="158"/>
        <v>6.4665575897349816</v>
      </c>
      <c r="X2518" s="1">
        <f t="shared" si="159"/>
        <v>244.94872534920268</v>
      </c>
    </row>
    <row r="2519" spans="1:24" hidden="1" x14ac:dyDescent="0.3">
      <c r="A2519" s="18" t="str">
        <f t="shared" si="156"/>
        <v>ConstMin - Other Construction Equipment_1979_175</v>
      </c>
      <c r="B2519" s="1" t="s">
        <v>40</v>
      </c>
      <c r="C2519" s="1">
        <v>2020</v>
      </c>
      <c r="D2519" s="1" t="s">
        <v>91</v>
      </c>
      <c r="E2519" s="1">
        <v>1979</v>
      </c>
      <c r="F2519" s="1">
        <v>175</v>
      </c>
      <c r="G2519" s="1" t="s">
        <v>5</v>
      </c>
      <c r="H2519" s="1">
        <v>7.9722197893524701E-6</v>
      </c>
      <c r="I2519" s="1">
        <v>9.6463859451164897E-6</v>
      </c>
      <c r="J2519" s="1">
        <v>1.14799964966675E-5</v>
      </c>
      <c r="K2519" s="1">
        <v>4.1226587293871502E-5</v>
      </c>
      <c r="L2519" s="1">
        <v>1.0151819349915301E-4</v>
      </c>
      <c r="M2519" s="1">
        <v>3.75838940858655E-3</v>
      </c>
      <c r="N2519" s="1">
        <v>5.27859757201918E-6</v>
      </c>
      <c r="O2519" s="1">
        <v>4.8563097662576501E-6</v>
      </c>
      <c r="P2519" s="1">
        <v>3.4509007334061199E-8</v>
      </c>
      <c r="Q2519" s="1">
        <v>3.0675469109862803E-8</v>
      </c>
      <c r="R2519" s="1">
        <v>121.936805235477</v>
      </c>
      <c r="S2519" s="1">
        <v>41.136406875242301</v>
      </c>
      <c r="T2519" s="1">
        <v>0.18439685564652</v>
      </c>
      <c r="U2519" s="1">
        <v>5676.8241487834403</v>
      </c>
      <c r="V2519" s="1">
        <f t="shared" si="157"/>
        <v>0.56266226892266336</v>
      </c>
      <c r="W2519" s="1">
        <f t="shared" si="158"/>
        <v>5.9214360089003888</v>
      </c>
      <c r="X2519" s="1">
        <f t="shared" si="159"/>
        <v>223.08627080983874</v>
      </c>
    </row>
    <row r="2520" spans="1:24" hidden="1" x14ac:dyDescent="0.3">
      <c r="A2520" s="18" t="str">
        <f t="shared" si="156"/>
        <v>ConstMin - Other Construction Equipment_1979_300</v>
      </c>
      <c r="B2520" s="1" t="s">
        <v>40</v>
      </c>
      <c r="C2520" s="1">
        <v>2020</v>
      </c>
      <c r="D2520" s="1" t="s">
        <v>91</v>
      </c>
      <c r="E2520" s="1">
        <v>1979</v>
      </c>
      <c r="F2520" s="1">
        <v>300</v>
      </c>
      <c r="G2520" s="1" t="s">
        <v>5</v>
      </c>
      <c r="H2520" s="1">
        <v>1.10262451480663E-5</v>
      </c>
      <c r="I2520" s="1">
        <v>1.3341756629160199E-5</v>
      </c>
      <c r="J2520" s="1">
        <v>1.5877793013215499E-5</v>
      </c>
      <c r="K2520" s="1">
        <v>5.7019810056855602E-5</v>
      </c>
      <c r="L2520" s="1">
        <v>1.40408131999258E-4</v>
      </c>
      <c r="M2520" s="1">
        <v>5.1981661414201002E-3</v>
      </c>
      <c r="N2520" s="1">
        <v>7.3007408733018196E-6</v>
      </c>
      <c r="O2520" s="1">
        <v>6.7166816034376703E-6</v>
      </c>
      <c r="P2520" s="1">
        <v>4.7728836476632703E-8</v>
      </c>
      <c r="Q2520" s="1">
        <v>4.2426733253017302E-8</v>
      </c>
      <c r="R2520" s="1">
        <v>168.648775701603</v>
      </c>
      <c r="S2520" s="1">
        <v>31.3665102423723</v>
      </c>
      <c r="T2520" s="1">
        <v>9.2198427823260001E-2</v>
      </c>
      <c r="U2520" s="1">
        <v>7841.6275605930696</v>
      </c>
      <c r="V2520" s="1">
        <f t="shared" si="157"/>
        <v>0.56337218807114453</v>
      </c>
      <c r="W2520" s="1">
        <f t="shared" si="158"/>
        <v>5.9289071706281886</v>
      </c>
      <c r="X2520" s="1">
        <f t="shared" si="159"/>
        <v>340.20656298500455</v>
      </c>
    </row>
    <row r="2521" spans="1:24" hidden="1" x14ac:dyDescent="0.3">
      <c r="A2521" s="18" t="str">
        <f t="shared" si="156"/>
        <v>ConstMin - Other Construction Equipment_1979_600</v>
      </c>
      <c r="B2521" s="1" t="s">
        <v>40</v>
      </c>
      <c r="C2521" s="1">
        <v>2020</v>
      </c>
      <c r="D2521" s="1" t="s">
        <v>91</v>
      </c>
      <c r="E2521" s="1">
        <v>1979</v>
      </c>
      <c r="F2521" s="1">
        <v>600</v>
      </c>
      <c r="G2521" s="1" t="s">
        <v>5</v>
      </c>
      <c r="H2521" s="1">
        <v>2.5282544706409799E-5</v>
      </c>
      <c r="I2521" s="1">
        <v>3.0591879094755797E-5</v>
      </c>
      <c r="J2521" s="1">
        <v>3.6406864377230101E-5</v>
      </c>
      <c r="K2521" s="1">
        <v>3.6970466947466797E-4</v>
      </c>
      <c r="L2521" s="1">
        <v>3.49061261534458E-4</v>
      </c>
      <c r="M2521" s="1">
        <v>1.3762874710236499E-2</v>
      </c>
      <c r="N2521" s="1">
        <v>1.6274512150681799E-5</v>
      </c>
      <c r="O2521" s="1">
        <v>1.4972551178627299E-5</v>
      </c>
      <c r="P2521" s="1">
        <v>1.2648612558441601E-7</v>
      </c>
      <c r="Q2521" s="1">
        <v>1.1233073323169699E-7</v>
      </c>
      <c r="R2521" s="1">
        <v>446.52131287628498</v>
      </c>
      <c r="S2521" s="1">
        <v>66.743820155080698</v>
      </c>
      <c r="T2521" s="1">
        <v>0.27659528346978002</v>
      </c>
      <c r="U2521" s="1">
        <v>20757.328068230101</v>
      </c>
      <c r="V2521" s="1">
        <f t="shared" si="157"/>
        <v>0.48800391427472611</v>
      </c>
      <c r="W2521" s="1">
        <f t="shared" si="158"/>
        <v>5.5682510192611998</v>
      </c>
      <c r="X2521" s="1">
        <f t="shared" si="159"/>
        <v>241.30498292597579</v>
      </c>
    </row>
    <row r="2522" spans="1:24" hidden="1" x14ac:dyDescent="0.3">
      <c r="A2522" s="18" t="str">
        <f t="shared" si="156"/>
        <v>ConstMin - Other Construction Equipment_1980_50</v>
      </c>
      <c r="B2522" s="1" t="s">
        <v>40</v>
      </c>
      <c r="C2522" s="1">
        <v>2020</v>
      </c>
      <c r="D2522" s="1" t="s">
        <v>91</v>
      </c>
      <c r="E2522" s="1">
        <v>1980</v>
      </c>
      <c r="F2522" s="1">
        <v>50</v>
      </c>
      <c r="G2522" s="1" t="s">
        <v>5</v>
      </c>
      <c r="H2522" s="1">
        <v>1.6362334306549301E-5</v>
      </c>
      <c r="I2522" s="1">
        <v>1.9798424510924699E-5</v>
      </c>
      <c r="J2522" s="1">
        <v>2.3561761401431101E-5</v>
      </c>
      <c r="K2522" s="1">
        <v>5.4404566500913497E-5</v>
      </c>
      <c r="L2522" s="1">
        <v>3.74619038137968E-5</v>
      </c>
      <c r="M2522" s="1">
        <v>2.86268716243908E-3</v>
      </c>
      <c r="N2522" s="1">
        <v>5.1502729529713797E-6</v>
      </c>
      <c r="O2522" s="1">
        <v>4.7382511167336696E-6</v>
      </c>
      <c r="P2522" s="1">
        <v>2.5976092439856599E-8</v>
      </c>
      <c r="Q2522" s="1">
        <v>2.3364867786711299E-8</v>
      </c>
      <c r="R2522" s="1">
        <v>92.876732298932296</v>
      </c>
      <c r="S2522" s="1">
        <v>87.312023592701905</v>
      </c>
      <c r="T2522" s="1">
        <v>0.36879371129304001</v>
      </c>
      <c r="U2522" s="1">
        <v>3885.3850498752299</v>
      </c>
      <c r="V2522" s="1">
        <f t="shared" si="157"/>
        <v>1.6872722656971442</v>
      </c>
      <c r="W2522" s="1">
        <f t="shared" si="158"/>
        <v>3.1925990520283682</v>
      </c>
      <c r="X2522" s="1">
        <f t="shared" si="159"/>
        <v>236.75030489694169</v>
      </c>
    </row>
    <row r="2523" spans="1:24" hidden="1" x14ac:dyDescent="0.3">
      <c r="A2523" s="18" t="str">
        <f t="shared" si="156"/>
        <v>ConstMin - Other Construction Equipment_1980_75</v>
      </c>
      <c r="B2523" s="1" t="s">
        <v>40</v>
      </c>
      <c r="C2523" s="1">
        <v>2020</v>
      </c>
      <c r="D2523" s="1" t="s">
        <v>91</v>
      </c>
      <c r="E2523" s="1">
        <v>1980</v>
      </c>
      <c r="F2523" s="1">
        <v>75</v>
      </c>
      <c r="G2523" s="1" t="s">
        <v>5</v>
      </c>
      <c r="H2523" s="1">
        <v>2.18070409950031E-5</v>
      </c>
      <c r="I2523" s="1">
        <v>2.6386519603953801E-5</v>
      </c>
      <c r="J2523" s="1">
        <v>3.1402139032804497E-5</v>
      </c>
      <c r="K2523" s="1">
        <v>8.5538813001419096E-5</v>
      </c>
      <c r="L2523" s="1">
        <v>2.0896628846758401E-4</v>
      </c>
      <c r="M2523" s="1">
        <v>7.1420732679896397E-3</v>
      </c>
      <c r="N2523" s="1">
        <v>1.53210239788044E-5</v>
      </c>
      <c r="O2523" s="1">
        <v>1.4095342060500099E-5</v>
      </c>
      <c r="P2523" s="1">
        <v>6.5377798000963804E-8</v>
      </c>
      <c r="Q2523" s="1">
        <v>5.8292641899229598E-8</v>
      </c>
      <c r="R2523" s="1">
        <v>231.71670159210001</v>
      </c>
      <c r="S2523" s="1">
        <v>160.02062274469199</v>
      </c>
      <c r="T2523" s="1">
        <v>0.46099213911629999</v>
      </c>
      <c r="U2523" s="1">
        <v>10785.3899729923</v>
      </c>
      <c r="V2523" s="1">
        <f t="shared" si="157"/>
        <v>0.81009296047905732</v>
      </c>
      <c r="W2523" s="1">
        <f t="shared" si="158"/>
        <v>6.4154773651793136</v>
      </c>
      <c r="X2523" s="1">
        <f t="shared" si="159"/>
        <v>347.12223738010783</v>
      </c>
    </row>
    <row r="2524" spans="1:24" hidden="1" x14ac:dyDescent="0.3">
      <c r="A2524" s="18" t="str">
        <f t="shared" si="156"/>
        <v>ConstMin - Other Construction Equipment_1980_175</v>
      </c>
      <c r="B2524" s="1" t="s">
        <v>40</v>
      </c>
      <c r="C2524" s="1">
        <v>2020</v>
      </c>
      <c r="D2524" s="1" t="s">
        <v>91</v>
      </c>
      <c r="E2524" s="1">
        <v>1980</v>
      </c>
      <c r="F2524" s="1">
        <v>175</v>
      </c>
      <c r="G2524" s="1" t="s">
        <v>5</v>
      </c>
      <c r="H2524" s="1">
        <v>1.3356255621020399E-5</v>
      </c>
      <c r="I2524" s="1">
        <v>1.6161069301434701E-5</v>
      </c>
      <c r="J2524" s="1">
        <v>1.9233008094269399E-5</v>
      </c>
      <c r="K2524" s="1">
        <v>7.19175186767972E-5</v>
      </c>
      <c r="L2524" s="1">
        <v>1.65768611715884E-4</v>
      </c>
      <c r="M2524" s="1">
        <v>6.6997376413934096E-3</v>
      </c>
      <c r="N2524" s="1">
        <v>9.4096739327298508E-6</v>
      </c>
      <c r="O2524" s="1">
        <v>8.6569000181114601E-6</v>
      </c>
      <c r="P2524" s="1">
        <v>6.15417093329961E-8</v>
      </c>
      <c r="Q2524" s="1">
        <v>5.4682357978451E-8</v>
      </c>
      <c r="R2524" s="1">
        <v>217.365609332807</v>
      </c>
      <c r="S2524" s="1">
        <v>61.704610312863501</v>
      </c>
      <c r="T2524" s="1">
        <v>0.27659528346978002</v>
      </c>
      <c r="U2524" s="1">
        <v>10119.5560913096</v>
      </c>
      <c r="V2524" s="1">
        <f t="shared" si="157"/>
        <v>0.52880704369049469</v>
      </c>
      <c r="W2524" s="1">
        <f t="shared" si="158"/>
        <v>5.4241218735676195</v>
      </c>
      <c r="X2524" s="1">
        <f t="shared" si="159"/>
        <v>223.08627080983891</v>
      </c>
    </row>
    <row r="2525" spans="1:24" hidden="1" x14ac:dyDescent="0.3">
      <c r="A2525" s="18" t="str">
        <f t="shared" si="156"/>
        <v>ConstMin - Other Construction Equipment_1980_300</v>
      </c>
      <c r="B2525" s="1" t="s">
        <v>40</v>
      </c>
      <c r="C2525" s="1">
        <v>2020</v>
      </c>
      <c r="D2525" s="1" t="s">
        <v>91</v>
      </c>
      <c r="E2525" s="1">
        <v>1980</v>
      </c>
      <c r="F2525" s="1">
        <v>300</v>
      </c>
      <c r="G2525" s="1" t="s">
        <v>5</v>
      </c>
      <c r="H2525" s="1">
        <v>5.1579035934835E-6</v>
      </c>
      <c r="I2525" s="1">
        <v>6.2410633481150303E-6</v>
      </c>
      <c r="J2525" s="1">
        <v>7.4273811746162401E-6</v>
      </c>
      <c r="K2525" s="1">
        <v>2.7773025505267199E-5</v>
      </c>
      <c r="L2525" s="1">
        <v>6.4016333792719503E-5</v>
      </c>
      <c r="M2525" s="1">
        <v>2.5872970566356698E-3</v>
      </c>
      <c r="N2525" s="1">
        <v>3.63381716914364E-6</v>
      </c>
      <c r="O2525" s="1">
        <v>3.3431117956121502E-6</v>
      </c>
      <c r="P2525" s="1">
        <v>2.3766107262742401E-8</v>
      </c>
      <c r="Q2525" s="1">
        <v>2.1117170764035899E-8</v>
      </c>
      <c r="R2525" s="1">
        <v>83.942003604132907</v>
      </c>
      <c r="S2525" s="1">
        <v>20.568203437621101</v>
      </c>
      <c r="T2525" s="1">
        <v>9.2198427823260001E-2</v>
      </c>
      <c r="U2525" s="1">
        <v>3907.9586531480199</v>
      </c>
      <c r="V2525" s="1">
        <f t="shared" si="157"/>
        <v>0.52880704369049458</v>
      </c>
      <c r="W2525" s="1">
        <f t="shared" si="158"/>
        <v>5.4241218735676195</v>
      </c>
      <c r="X2525" s="1">
        <f t="shared" si="159"/>
        <v>223.0862708098382</v>
      </c>
    </row>
    <row r="2526" spans="1:24" hidden="1" x14ac:dyDescent="0.3">
      <c r="A2526" s="18" t="str">
        <f t="shared" si="156"/>
        <v>ConstMin - Other Construction Equipment_1980_600</v>
      </c>
      <c r="B2526" s="1" t="s">
        <v>40</v>
      </c>
      <c r="C2526" s="1">
        <v>2020</v>
      </c>
      <c r="D2526" s="1" t="s">
        <v>91</v>
      </c>
      <c r="E2526" s="1">
        <v>1980</v>
      </c>
      <c r="F2526" s="1">
        <v>600</v>
      </c>
      <c r="G2526" s="1" t="s">
        <v>5</v>
      </c>
      <c r="H2526" s="1">
        <v>5.6551861171429002E-5</v>
      </c>
      <c r="I2526" s="1">
        <v>6.8427752017429096E-5</v>
      </c>
      <c r="J2526" s="1">
        <v>8.1434680086857794E-5</v>
      </c>
      <c r="K2526" s="1">
        <v>8.7254986299902296E-4</v>
      </c>
      <c r="L2526" s="1">
        <v>7.5494756293610003E-4</v>
      </c>
      <c r="M2526" s="1">
        <v>3.2482128126630198E-2</v>
      </c>
      <c r="N2526" s="1">
        <v>3.8409910720444301E-5</v>
      </c>
      <c r="O2526" s="1">
        <v>3.5337117862808703E-5</v>
      </c>
      <c r="P2526" s="1">
        <v>2.9861682710189E-7</v>
      </c>
      <c r="Q2526" s="1">
        <v>2.6511476317345598E-7</v>
      </c>
      <c r="R2526" s="1">
        <v>1053.8468743983201</v>
      </c>
      <c r="S2526" s="1">
        <v>105.000678549056</v>
      </c>
      <c r="T2526" s="1">
        <v>0.36879371129304001</v>
      </c>
      <c r="U2526" s="1">
        <v>48881.192477983299</v>
      </c>
      <c r="V2526" s="1">
        <f t="shared" si="157"/>
        <v>0.46353131717268825</v>
      </c>
      <c r="W2526" s="1">
        <f t="shared" si="158"/>
        <v>5.114033822928282</v>
      </c>
      <c r="X2526" s="1">
        <f t="shared" si="159"/>
        <v>284.71385312105679</v>
      </c>
    </row>
    <row r="2527" spans="1:24" hidden="1" x14ac:dyDescent="0.3">
      <c r="A2527" s="18" t="str">
        <f t="shared" si="156"/>
        <v>ConstMin - Other Construction Equipment_1981_25</v>
      </c>
      <c r="B2527" s="1" t="s">
        <v>40</v>
      </c>
      <c r="C2527" s="1">
        <v>2020</v>
      </c>
      <c r="D2527" s="1" t="s">
        <v>91</v>
      </c>
      <c r="E2527" s="1">
        <v>1981</v>
      </c>
      <c r="F2527" s="1">
        <v>25</v>
      </c>
      <c r="G2527" s="1" t="s">
        <v>5</v>
      </c>
      <c r="H2527" s="1">
        <v>0</v>
      </c>
      <c r="I2527" s="1">
        <v>0</v>
      </c>
      <c r="J2527" s="1">
        <v>0</v>
      </c>
      <c r="K2527" s="1">
        <v>0</v>
      </c>
      <c r="L2527" s="1">
        <v>0</v>
      </c>
      <c r="M2527" s="1">
        <v>0</v>
      </c>
      <c r="N2527" s="1">
        <v>0</v>
      </c>
      <c r="O2527" s="1">
        <v>0</v>
      </c>
      <c r="P2527" s="1">
        <v>0</v>
      </c>
      <c r="Q2527" s="1">
        <v>0</v>
      </c>
      <c r="R2527" s="1">
        <v>0</v>
      </c>
      <c r="S2527" s="1">
        <v>0</v>
      </c>
      <c r="T2527" s="1">
        <v>0</v>
      </c>
      <c r="U2527" s="1">
        <v>0</v>
      </c>
      <c r="V2527" s="1">
        <f t="shared" si="157"/>
        <v>0</v>
      </c>
      <c r="W2527" s="1">
        <f t="shared" si="158"/>
        <v>0</v>
      </c>
      <c r="X2527" s="1" t="e">
        <f t="shared" si="159"/>
        <v>#DIV/0!</v>
      </c>
    </row>
    <row r="2528" spans="1:24" hidden="1" x14ac:dyDescent="0.3">
      <c r="A2528" s="18" t="str">
        <f t="shared" si="156"/>
        <v>ConstMin - Other Construction Equipment_1981_50</v>
      </c>
      <c r="B2528" s="1" t="s">
        <v>40</v>
      </c>
      <c r="C2528" s="1">
        <v>2020</v>
      </c>
      <c r="D2528" s="1" t="s">
        <v>91</v>
      </c>
      <c r="E2528" s="1">
        <v>1981</v>
      </c>
      <c r="F2528" s="1">
        <v>50</v>
      </c>
      <c r="G2528" s="1" t="s">
        <v>5</v>
      </c>
      <c r="H2528" s="1">
        <v>2.8554338491104201E-6</v>
      </c>
      <c r="I2528" s="1">
        <v>3.4550749574236002E-6</v>
      </c>
      <c r="J2528" s="1">
        <v>4.111824742719E-6</v>
      </c>
      <c r="K2528" s="1">
        <v>9.4942835064007601E-6</v>
      </c>
      <c r="L2528" s="1">
        <v>6.5375750304293103E-6</v>
      </c>
      <c r="M2528" s="1">
        <v>4.9957504044948495E-4</v>
      </c>
      <c r="N2528" s="1">
        <v>8.9878763302042102E-7</v>
      </c>
      <c r="O2528" s="1">
        <v>8.2688462237878804E-7</v>
      </c>
      <c r="P2528" s="1">
        <v>4.5331559807269598E-9</v>
      </c>
      <c r="Q2528" s="1">
        <v>4.07746432191281E-9</v>
      </c>
      <c r="R2528" s="1">
        <v>16.2081620038153</v>
      </c>
      <c r="S2528" s="1">
        <v>20.568203437621101</v>
      </c>
      <c r="T2528" s="1">
        <v>9.2198427823260001E-2</v>
      </c>
      <c r="U2528" s="1">
        <v>678.75071344149899</v>
      </c>
      <c r="V2528" s="1">
        <f t="shared" si="157"/>
        <v>1.6855272391229121</v>
      </c>
      <c r="W2528" s="1">
        <f t="shared" si="158"/>
        <v>3.1892971722429162</v>
      </c>
      <c r="X2528" s="1">
        <f t="shared" si="159"/>
        <v>223.0862708098382</v>
      </c>
    </row>
    <row r="2529" spans="1:24" hidden="1" x14ac:dyDescent="0.3">
      <c r="A2529" s="18" t="str">
        <f t="shared" si="156"/>
        <v>ConstMin - Other Construction Equipment_1981_75</v>
      </c>
      <c r="B2529" s="1" t="s">
        <v>40</v>
      </c>
      <c r="C2529" s="1">
        <v>2020</v>
      </c>
      <c r="D2529" s="1" t="s">
        <v>91</v>
      </c>
      <c r="E2529" s="1">
        <v>1981</v>
      </c>
      <c r="F2529" s="1">
        <v>75</v>
      </c>
      <c r="G2529" s="1" t="s">
        <v>5</v>
      </c>
      <c r="H2529" s="1">
        <v>6.5387318386228304E-6</v>
      </c>
      <c r="I2529" s="1">
        <v>7.9118655247336299E-6</v>
      </c>
      <c r="J2529" s="1">
        <v>9.4157738476168799E-6</v>
      </c>
      <c r="K2529" s="1">
        <v>2.5648383938863801E-5</v>
      </c>
      <c r="L2529" s="1">
        <v>6.2657493234177304E-5</v>
      </c>
      <c r="M2529" s="1">
        <v>2.1415148383442601E-3</v>
      </c>
      <c r="N2529" s="1">
        <v>4.5939321760099298E-6</v>
      </c>
      <c r="O2529" s="1">
        <v>4.2264176019291296E-6</v>
      </c>
      <c r="P2529" s="1">
        <v>1.9603204736759401E-8</v>
      </c>
      <c r="Q2529" s="1">
        <v>1.7478756225169199E-8</v>
      </c>
      <c r="R2529" s="1">
        <v>69.479090473031604</v>
      </c>
      <c r="S2529" s="1">
        <v>46.175616717459498</v>
      </c>
      <c r="T2529" s="1">
        <v>0.18439685564652</v>
      </c>
      <c r="U2529" s="1">
        <v>3232.2931702221699</v>
      </c>
      <c r="V2529" s="1">
        <f t="shared" si="157"/>
        <v>0.81050696864670257</v>
      </c>
      <c r="W2529" s="1">
        <f t="shared" si="158"/>
        <v>6.4187560753497621</v>
      </c>
      <c r="X2529" s="1">
        <f t="shared" si="159"/>
        <v>250.41433898404406</v>
      </c>
    </row>
    <row r="2530" spans="1:24" hidden="1" x14ac:dyDescent="0.3">
      <c r="A2530" s="18" t="str">
        <f t="shared" si="156"/>
        <v>ConstMin - Other Construction Equipment_1981_300</v>
      </c>
      <c r="B2530" s="1" t="s">
        <v>40</v>
      </c>
      <c r="C2530" s="1">
        <v>2020</v>
      </c>
      <c r="D2530" s="1" t="s">
        <v>91</v>
      </c>
      <c r="E2530" s="1">
        <v>1981</v>
      </c>
      <c r="F2530" s="1">
        <v>300</v>
      </c>
      <c r="G2530" s="1" t="s">
        <v>5</v>
      </c>
      <c r="H2530" s="1">
        <v>1.4711551325154099E-5</v>
      </c>
      <c r="I2530" s="1">
        <v>1.7800977103436399E-5</v>
      </c>
      <c r="J2530" s="1">
        <v>2.11846339082219E-5</v>
      </c>
      <c r="K2530" s="1">
        <v>7.9215185543940394E-5</v>
      </c>
      <c r="L2530" s="1">
        <v>1.8258960509258699E-4</v>
      </c>
      <c r="M2530" s="1">
        <v>7.3795783019684202E-3</v>
      </c>
      <c r="N2530" s="1">
        <v>1.0364499223603701E-5</v>
      </c>
      <c r="O2530" s="1">
        <v>9.5353392857154702E-6</v>
      </c>
      <c r="P2530" s="1">
        <v>6.7786514512734197E-8</v>
      </c>
      <c r="Q2530" s="1">
        <v>6.0231126058589996E-8</v>
      </c>
      <c r="R2530" s="1">
        <v>239.42229085449799</v>
      </c>
      <c r="S2530" s="1">
        <v>53.168805886250702</v>
      </c>
      <c r="T2530" s="1">
        <v>0.18439685564652</v>
      </c>
      <c r="U2530" s="1">
        <v>11059.111624340099</v>
      </c>
      <c r="V2530" s="1">
        <f t="shared" si="157"/>
        <v>0.53298158087775283</v>
      </c>
      <c r="W2530" s="1">
        <f t="shared" si="158"/>
        <v>5.4669412700556208</v>
      </c>
      <c r="X2530" s="1">
        <f t="shared" si="159"/>
        <v>288.33900502171673</v>
      </c>
    </row>
    <row r="2531" spans="1:24" hidden="1" x14ac:dyDescent="0.3">
      <c r="A2531" s="18" t="str">
        <f t="shared" si="156"/>
        <v>ConstMin - Other Construction Equipment_1982_25</v>
      </c>
      <c r="B2531" s="1" t="s">
        <v>40</v>
      </c>
      <c r="C2531" s="1">
        <v>2020</v>
      </c>
      <c r="D2531" s="1" t="s">
        <v>91</v>
      </c>
      <c r="E2531" s="1">
        <v>1982</v>
      </c>
      <c r="F2531" s="1">
        <v>25</v>
      </c>
      <c r="G2531" s="1" t="s">
        <v>5</v>
      </c>
      <c r="H2531" s="1">
        <v>0</v>
      </c>
      <c r="I2531" s="1">
        <v>0</v>
      </c>
      <c r="J2531" s="1">
        <v>0</v>
      </c>
      <c r="K2531" s="1">
        <v>0</v>
      </c>
      <c r="L2531" s="1">
        <v>0</v>
      </c>
      <c r="M2531" s="1">
        <v>0</v>
      </c>
      <c r="N2531" s="1">
        <v>0</v>
      </c>
      <c r="O2531" s="1">
        <v>0</v>
      </c>
      <c r="P2531" s="1">
        <v>0</v>
      </c>
      <c r="Q2531" s="1">
        <v>0</v>
      </c>
      <c r="R2531" s="1">
        <v>0</v>
      </c>
      <c r="S2531" s="1">
        <v>0</v>
      </c>
      <c r="T2531" s="1">
        <v>0</v>
      </c>
      <c r="U2531" s="1">
        <v>0</v>
      </c>
      <c r="V2531" s="1">
        <f t="shared" si="157"/>
        <v>0</v>
      </c>
      <c r="W2531" s="1">
        <f t="shared" si="158"/>
        <v>0</v>
      </c>
      <c r="X2531" s="1" t="e">
        <f t="shared" si="159"/>
        <v>#DIV/0!</v>
      </c>
    </row>
    <row r="2532" spans="1:24" hidden="1" x14ac:dyDescent="0.3">
      <c r="A2532" s="18" t="str">
        <f t="shared" si="156"/>
        <v>ConstMin - Other Construction Equipment_1982_75</v>
      </c>
      <c r="B2532" s="1" t="s">
        <v>40</v>
      </c>
      <c r="C2532" s="1">
        <v>2020</v>
      </c>
      <c r="D2532" s="1" t="s">
        <v>91</v>
      </c>
      <c r="E2532" s="1">
        <v>1982</v>
      </c>
      <c r="F2532" s="1">
        <v>75</v>
      </c>
      <c r="G2532" s="1" t="s">
        <v>5</v>
      </c>
      <c r="H2532" s="1">
        <v>1.5140477224667401E-5</v>
      </c>
      <c r="I2532" s="1">
        <v>1.8319977441847599E-5</v>
      </c>
      <c r="J2532" s="1">
        <v>2.18022872035211E-5</v>
      </c>
      <c r="K2532" s="1">
        <v>5.9389004238118899E-5</v>
      </c>
      <c r="L2532" s="1">
        <v>1.4508384388288599E-4</v>
      </c>
      <c r="M2532" s="1">
        <v>4.9586919048614196E-3</v>
      </c>
      <c r="N2532" s="1">
        <v>1.06372806224753E-5</v>
      </c>
      <c r="O2532" s="1">
        <v>9.7862981726773303E-6</v>
      </c>
      <c r="P2532" s="1">
        <v>4.5391351438249198E-8</v>
      </c>
      <c r="Q2532" s="1">
        <v>4.0472176726921098E-8</v>
      </c>
      <c r="R2532" s="1">
        <v>160.87929783018899</v>
      </c>
      <c r="S2532" s="1">
        <v>99.344422603710299</v>
      </c>
      <c r="T2532" s="1">
        <v>0.36879371129304001</v>
      </c>
      <c r="U2532" s="1">
        <v>7152.7984274671398</v>
      </c>
      <c r="V2532" s="1">
        <f t="shared" si="157"/>
        <v>0.84808142036092993</v>
      </c>
      <c r="W2532" s="1">
        <f t="shared" si="158"/>
        <v>6.7163244486622196</v>
      </c>
      <c r="X2532" s="1">
        <f t="shared" si="159"/>
        <v>269.37667200288064</v>
      </c>
    </row>
    <row r="2533" spans="1:24" hidden="1" x14ac:dyDescent="0.3">
      <c r="A2533" s="18" t="str">
        <f t="shared" si="156"/>
        <v>ConstMin - Other Construction Equipment_1982_600</v>
      </c>
      <c r="B2533" s="1" t="s">
        <v>40</v>
      </c>
      <c r="C2533" s="1">
        <v>2020</v>
      </c>
      <c r="D2533" s="1" t="s">
        <v>91</v>
      </c>
      <c r="E2533" s="1">
        <v>1982</v>
      </c>
      <c r="F2533" s="1">
        <v>600</v>
      </c>
      <c r="G2533" s="1" t="s">
        <v>5</v>
      </c>
      <c r="H2533" s="1">
        <v>2.9101621690921699E-5</v>
      </c>
      <c r="I2533" s="1">
        <v>3.5212962246015298E-5</v>
      </c>
      <c r="J2533" s="1">
        <v>4.1906335234927303E-5</v>
      </c>
      <c r="K2533" s="1">
        <v>4.49014683044453E-4</v>
      </c>
      <c r="L2533" s="1">
        <v>3.8849646886863901E-4</v>
      </c>
      <c r="M2533" s="1">
        <v>1.6715322623808E-2</v>
      </c>
      <c r="N2533" s="1">
        <v>1.9765763103357801E-5</v>
      </c>
      <c r="O2533" s="1">
        <v>1.8184502055089201E-5</v>
      </c>
      <c r="P2533" s="1">
        <v>1.5366839840194401E-7</v>
      </c>
      <c r="Q2533" s="1">
        <v>1.36428216202548E-7</v>
      </c>
      <c r="R2533" s="1">
        <v>542.31023389190898</v>
      </c>
      <c r="S2533" s="1">
        <v>71.783029997297902</v>
      </c>
      <c r="T2533" s="1">
        <v>0.27659528346978002</v>
      </c>
      <c r="U2533" s="1">
        <v>25004.4221157254</v>
      </c>
      <c r="V2533" s="1">
        <f t="shared" si="157"/>
        <v>0.46630958219935165</v>
      </c>
      <c r="W2533" s="1">
        <f t="shared" si="158"/>
        <v>5.1446857784467852</v>
      </c>
      <c r="X2533" s="1">
        <f t="shared" si="159"/>
        <v>259.52369504211271</v>
      </c>
    </row>
    <row r="2534" spans="1:24" hidden="1" x14ac:dyDescent="0.3">
      <c r="A2534" s="18" t="str">
        <f t="shared" si="156"/>
        <v>ConstMin - Other Construction Equipment_1983_25</v>
      </c>
      <c r="B2534" s="1" t="s">
        <v>40</v>
      </c>
      <c r="C2534" s="1">
        <v>2020</v>
      </c>
      <c r="D2534" s="1" t="s">
        <v>91</v>
      </c>
      <c r="E2534" s="1">
        <v>1983</v>
      </c>
      <c r="F2534" s="1">
        <v>25</v>
      </c>
      <c r="G2534" s="1" t="s">
        <v>5</v>
      </c>
      <c r="H2534" s="1">
        <v>0</v>
      </c>
      <c r="I2534" s="1">
        <v>0</v>
      </c>
      <c r="J2534" s="1">
        <v>0</v>
      </c>
      <c r="K2534" s="1">
        <v>0</v>
      </c>
      <c r="L2534" s="1">
        <v>0</v>
      </c>
      <c r="M2534" s="1">
        <v>0</v>
      </c>
      <c r="N2534" s="1">
        <v>0</v>
      </c>
      <c r="O2534" s="1">
        <v>0</v>
      </c>
      <c r="P2534" s="1">
        <v>0</v>
      </c>
      <c r="Q2534" s="1">
        <v>0</v>
      </c>
      <c r="R2534" s="1">
        <v>0</v>
      </c>
      <c r="S2534" s="1">
        <v>0</v>
      </c>
      <c r="T2534" s="1">
        <v>0</v>
      </c>
      <c r="U2534" s="1">
        <v>0</v>
      </c>
      <c r="V2534" s="1">
        <f t="shared" si="157"/>
        <v>0</v>
      </c>
      <c r="W2534" s="1">
        <f t="shared" si="158"/>
        <v>0</v>
      </c>
      <c r="X2534" s="1" t="e">
        <f t="shared" si="159"/>
        <v>#DIV/0!</v>
      </c>
    </row>
    <row r="2535" spans="1:24" hidden="1" x14ac:dyDescent="0.3">
      <c r="A2535" s="18" t="str">
        <f t="shared" si="156"/>
        <v>ConstMin - Other Construction Equipment_1983_50</v>
      </c>
      <c r="B2535" s="1" t="s">
        <v>40</v>
      </c>
      <c r="C2535" s="1">
        <v>2020</v>
      </c>
      <c r="D2535" s="1" t="s">
        <v>91</v>
      </c>
      <c r="E2535" s="1">
        <v>1983</v>
      </c>
      <c r="F2535" s="1">
        <v>50</v>
      </c>
      <c r="G2535" s="1" t="s">
        <v>5</v>
      </c>
      <c r="H2535" s="1">
        <v>6.5469601147723298E-6</v>
      </c>
      <c r="I2535" s="1">
        <v>7.9218217388745208E-6</v>
      </c>
      <c r="J2535" s="1">
        <v>9.4276225652721599E-6</v>
      </c>
      <c r="K2535" s="1">
        <v>2.1768564330114501E-5</v>
      </c>
      <c r="L2535" s="1">
        <v>1.49894009923873E-5</v>
      </c>
      <c r="M2535" s="1">
        <v>1.14542939426788E-3</v>
      </c>
      <c r="N2535" s="1">
        <v>2.0607470163836999E-6</v>
      </c>
      <c r="O2535" s="1">
        <v>1.895887255073E-6</v>
      </c>
      <c r="P2535" s="1">
        <v>1.0393653983301699E-8</v>
      </c>
      <c r="Q2535" s="1">
        <v>9.3488407351082405E-9</v>
      </c>
      <c r="R2535" s="1">
        <v>37.162195232015698</v>
      </c>
      <c r="S2535" s="1">
        <v>40.5193607721137</v>
      </c>
      <c r="T2535" s="1">
        <v>0.18439685564652</v>
      </c>
      <c r="U2535" s="1">
        <v>1559.9953897263699</v>
      </c>
      <c r="V2535" s="1">
        <f t="shared" si="157"/>
        <v>1.6814747545217046</v>
      </c>
      <c r="W2535" s="1">
        <f t="shared" si="158"/>
        <v>3.181629199053738</v>
      </c>
      <c r="X2535" s="1">
        <f t="shared" si="159"/>
        <v>219.73997674769132</v>
      </c>
    </row>
    <row r="2536" spans="1:24" hidden="1" x14ac:dyDescent="0.3">
      <c r="A2536" s="18" t="str">
        <f t="shared" si="156"/>
        <v>ConstMin - Other Construction Equipment_1983_100</v>
      </c>
      <c r="B2536" s="1" t="s">
        <v>40</v>
      </c>
      <c r="C2536" s="1">
        <v>2020</v>
      </c>
      <c r="D2536" s="1" t="s">
        <v>91</v>
      </c>
      <c r="E2536" s="1">
        <v>1983</v>
      </c>
      <c r="F2536" s="1">
        <v>100</v>
      </c>
      <c r="G2536" s="1" t="s">
        <v>5</v>
      </c>
      <c r="H2536" s="1">
        <v>1.0394536797581001E-5</v>
      </c>
      <c r="I2536" s="1">
        <v>1.2577389525073001E-5</v>
      </c>
      <c r="J2536" s="1">
        <v>1.49681329885167E-5</v>
      </c>
      <c r="K2536" s="1">
        <v>4.07729017232732E-5</v>
      </c>
      <c r="L2536" s="1">
        <v>9.9605800503972902E-5</v>
      </c>
      <c r="M2536" s="1">
        <v>3.4043382324153498E-3</v>
      </c>
      <c r="N2536" s="1">
        <v>7.3029141166284798E-6</v>
      </c>
      <c r="O2536" s="1">
        <v>6.7186809872982E-6</v>
      </c>
      <c r="P2536" s="1">
        <v>3.1162959120476397E-8</v>
      </c>
      <c r="Q2536" s="1">
        <v>2.7785751005310501E-8</v>
      </c>
      <c r="R2536" s="1">
        <v>110.45000474228</v>
      </c>
      <c r="S2536" s="1">
        <v>61.704610312863501</v>
      </c>
      <c r="T2536" s="1">
        <v>0.27659528346978002</v>
      </c>
      <c r="U2536" s="1">
        <v>5142.0508594052899</v>
      </c>
      <c r="V2536" s="1">
        <f t="shared" si="157"/>
        <v>0.80992115747725701</v>
      </c>
      <c r="W2536" s="1">
        <f t="shared" si="158"/>
        <v>6.4141167827238972</v>
      </c>
      <c r="X2536" s="1">
        <f t="shared" si="159"/>
        <v>223.08627080983891</v>
      </c>
    </row>
    <row r="2537" spans="1:24" hidden="1" x14ac:dyDescent="0.3">
      <c r="A2537" s="18" t="str">
        <f t="shared" si="156"/>
        <v>ConstMin - Other Construction Equipment_1983_175</v>
      </c>
      <c r="B2537" s="1" t="s">
        <v>40</v>
      </c>
      <c r="C2537" s="1">
        <v>2020</v>
      </c>
      <c r="D2537" s="1" t="s">
        <v>91</v>
      </c>
      <c r="E2537" s="1">
        <v>1983</v>
      </c>
      <c r="F2537" s="1">
        <v>175</v>
      </c>
      <c r="G2537" s="1" t="s">
        <v>5</v>
      </c>
      <c r="H2537" s="1">
        <v>1.25165093431129E-5</v>
      </c>
      <c r="I2537" s="1">
        <v>1.51449763051667E-5</v>
      </c>
      <c r="J2537" s="1">
        <v>1.8023773454082699E-5</v>
      </c>
      <c r="K2537" s="1">
        <v>6.7395857042069896E-5</v>
      </c>
      <c r="L2537" s="1">
        <v>1.55346261423095E-4</v>
      </c>
      <c r="M2537" s="1">
        <v>6.27850583010178E-3</v>
      </c>
      <c r="N2537" s="1">
        <v>8.8180606179250194E-6</v>
      </c>
      <c r="O2537" s="1">
        <v>8.1126157684910196E-6</v>
      </c>
      <c r="P2537" s="1">
        <v>5.7672404730356599E-8</v>
      </c>
      <c r="Q2537" s="1">
        <v>5.12443205611874E-8</v>
      </c>
      <c r="R2537" s="1">
        <v>203.699207119373</v>
      </c>
      <c r="S2537" s="1">
        <v>62.321656415992202</v>
      </c>
      <c r="T2537" s="1">
        <v>0.27659528346978002</v>
      </c>
      <c r="U2537" s="1">
        <v>9452.1178897588197</v>
      </c>
      <c r="V2537" s="1">
        <f t="shared" si="157"/>
        <v>0.53055213831041992</v>
      </c>
      <c r="W2537" s="1">
        <f t="shared" si="158"/>
        <v>5.4420217975801837</v>
      </c>
      <c r="X2537" s="1">
        <f t="shared" si="159"/>
        <v>225.31713351793752</v>
      </c>
    </row>
    <row r="2538" spans="1:24" hidden="1" x14ac:dyDescent="0.3">
      <c r="A2538" s="18" t="str">
        <f t="shared" si="156"/>
        <v>ConstMin - Other Construction Equipment_1984_50</v>
      </c>
      <c r="B2538" s="1" t="s">
        <v>40</v>
      </c>
      <c r="C2538" s="1">
        <v>2020</v>
      </c>
      <c r="D2538" s="1" t="s">
        <v>91</v>
      </c>
      <c r="E2538" s="1">
        <v>1984</v>
      </c>
      <c r="F2538" s="1">
        <v>50</v>
      </c>
      <c r="G2538" s="1" t="s">
        <v>5</v>
      </c>
      <c r="H2538" s="1">
        <v>1.3079431375505899E-5</v>
      </c>
      <c r="I2538" s="1">
        <v>1.5826111964362099E-5</v>
      </c>
      <c r="J2538" s="1">
        <v>1.8834381180728501E-5</v>
      </c>
      <c r="K2538" s="1">
        <v>4.3488953393283301E-5</v>
      </c>
      <c r="L2538" s="1">
        <v>2.99456294528974E-5</v>
      </c>
      <c r="M2538" s="1">
        <v>2.2883238778269302E-3</v>
      </c>
      <c r="N2538" s="1">
        <v>4.1169334638609703E-6</v>
      </c>
      <c r="O2538" s="1">
        <v>3.7875787867520902E-6</v>
      </c>
      <c r="P2538" s="1">
        <v>2.07643061256187E-8</v>
      </c>
      <c r="Q2538" s="1">
        <v>1.86769918697809E-8</v>
      </c>
      <c r="R2538" s="1">
        <v>74.242148077788698</v>
      </c>
      <c r="S2538" s="1">
        <v>82.992700870801499</v>
      </c>
      <c r="T2538" s="1">
        <v>0.27659528346978002</v>
      </c>
      <c r="U2538" s="1">
        <v>3236.7153339612501</v>
      </c>
      <c r="V2538" s="1">
        <f t="shared" si="157"/>
        <v>1.6190427986327822</v>
      </c>
      <c r="W2538" s="1">
        <f t="shared" si="158"/>
        <v>3.0634975807965912</v>
      </c>
      <c r="X2538" s="1">
        <f t="shared" si="159"/>
        <v>300.05103423923362</v>
      </c>
    </row>
    <row r="2539" spans="1:24" hidden="1" x14ac:dyDescent="0.3">
      <c r="A2539" s="18" t="str">
        <f t="shared" si="156"/>
        <v>ConstMin - Other Construction Equipment_1984_75</v>
      </c>
      <c r="B2539" s="1" t="s">
        <v>40</v>
      </c>
      <c r="C2539" s="1">
        <v>2020</v>
      </c>
      <c r="D2539" s="1" t="s">
        <v>91</v>
      </c>
      <c r="E2539" s="1">
        <v>1984</v>
      </c>
      <c r="F2539" s="1">
        <v>75</v>
      </c>
      <c r="G2539" s="1" t="s">
        <v>5</v>
      </c>
      <c r="H2539" s="1">
        <v>2.9789324602591401E-5</v>
      </c>
      <c r="I2539" s="1">
        <v>3.6045082769135598E-5</v>
      </c>
      <c r="J2539" s="1">
        <v>4.2896627427731702E-5</v>
      </c>
      <c r="K2539" s="1">
        <v>1.16849574740723E-4</v>
      </c>
      <c r="L2539" s="1">
        <v>2.8545663758719101E-4</v>
      </c>
      <c r="M2539" s="1">
        <v>9.7563690078074205E-3</v>
      </c>
      <c r="N2539" s="1">
        <v>2.09291557095377E-5</v>
      </c>
      <c r="O2539" s="1">
        <v>1.92548232527747E-5</v>
      </c>
      <c r="P2539" s="1">
        <v>8.9308790078379904E-8</v>
      </c>
      <c r="Q2539" s="1">
        <v>7.9630172285945294E-8</v>
      </c>
      <c r="R2539" s="1">
        <v>316.53464773834099</v>
      </c>
      <c r="S2539" s="1">
        <v>206.71044454809299</v>
      </c>
      <c r="T2539" s="1">
        <v>0.82978585040934005</v>
      </c>
      <c r="U2539" s="1">
        <v>14676.441562914601</v>
      </c>
      <c r="V2539" s="1">
        <f t="shared" si="157"/>
        <v>0.81323087401722827</v>
      </c>
      <c r="W2539" s="1">
        <f t="shared" si="158"/>
        <v>6.4403278629124809</v>
      </c>
      <c r="X2539" s="1">
        <f t="shared" si="159"/>
        <v>249.11300240432041</v>
      </c>
    </row>
    <row r="2540" spans="1:24" hidden="1" x14ac:dyDescent="0.3">
      <c r="A2540" s="18" t="str">
        <f t="shared" si="156"/>
        <v>ConstMin - Other Construction Equipment_1984_175</v>
      </c>
      <c r="B2540" s="1" t="s">
        <v>40</v>
      </c>
      <c r="C2540" s="1">
        <v>2020</v>
      </c>
      <c r="D2540" s="1" t="s">
        <v>91</v>
      </c>
      <c r="E2540" s="1">
        <v>1984</v>
      </c>
      <c r="F2540" s="1">
        <v>175</v>
      </c>
      <c r="G2540" s="1" t="s">
        <v>5</v>
      </c>
      <c r="H2540" s="1">
        <v>8.9584641360502801E-6</v>
      </c>
      <c r="I2540" s="1">
        <v>1.0839741604620799E-5</v>
      </c>
      <c r="J2540" s="1">
        <v>1.29001883559124E-5</v>
      </c>
      <c r="K2540" s="1">
        <v>4.8237360088095598E-5</v>
      </c>
      <c r="L2540" s="1">
        <v>1.1118626395577599E-4</v>
      </c>
      <c r="M2540" s="1">
        <v>4.4937264667882599E-3</v>
      </c>
      <c r="N2540" s="1">
        <v>6.3113666621968503E-6</v>
      </c>
      <c r="O2540" s="1">
        <v>5.8064573292211001E-6</v>
      </c>
      <c r="P2540" s="1">
        <v>4.1277975772131699E-8</v>
      </c>
      <c r="Q2540" s="1">
        <v>3.6677191327009797E-8</v>
      </c>
      <c r="R2540" s="1">
        <v>145.79400625980901</v>
      </c>
      <c r="S2540" s="1">
        <v>41.136406875242301</v>
      </c>
      <c r="T2540" s="1">
        <v>0.18439685564652</v>
      </c>
      <c r="U2540" s="1">
        <v>6787.5071344149901</v>
      </c>
      <c r="V2540" s="1">
        <f t="shared" si="157"/>
        <v>0.52880704369049181</v>
      </c>
      <c r="W2540" s="1">
        <f t="shared" si="158"/>
        <v>5.4241218735676151</v>
      </c>
      <c r="X2540" s="1">
        <f t="shared" si="159"/>
        <v>223.08627080983874</v>
      </c>
    </row>
    <row r="2541" spans="1:24" hidden="1" x14ac:dyDescent="0.3">
      <c r="A2541" s="18" t="str">
        <f t="shared" si="156"/>
        <v>ConstMin - Other Construction Equipment_1984_300</v>
      </c>
      <c r="B2541" s="1" t="s">
        <v>40</v>
      </c>
      <c r="C2541" s="1">
        <v>2020</v>
      </c>
      <c r="D2541" s="1" t="s">
        <v>91</v>
      </c>
      <c r="E2541" s="1">
        <v>1984</v>
      </c>
      <c r="F2541" s="1">
        <v>300</v>
      </c>
      <c r="G2541" s="1" t="s">
        <v>5</v>
      </c>
      <c r="H2541" s="1">
        <v>1.27047309565804E-5</v>
      </c>
      <c r="I2541" s="1">
        <v>1.5372724457462202E-5</v>
      </c>
      <c r="J2541" s="1">
        <v>1.8294812577475699E-5</v>
      </c>
      <c r="K2541" s="1">
        <v>6.8409347034026599E-5</v>
      </c>
      <c r="L2541" s="1">
        <v>1.57682337973645E-4</v>
      </c>
      <c r="M2541" s="1">
        <v>6.3729211710815397E-3</v>
      </c>
      <c r="N2541" s="1">
        <v>8.9506654482064403E-6</v>
      </c>
      <c r="O2541" s="1">
        <v>8.2346122123499302E-6</v>
      </c>
      <c r="P2541" s="1">
        <v>5.8539674731386502E-8</v>
      </c>
      <c r="Q2541" s="1">
        <v>5.2014925881941199E-8</v>
      </c>
      <c r="R2541" s="1">
        <v>206.76240887754801</v>
      </c>
      <c r="S2541" s="1">
        <v>41.136406875242301</v>
      </c>
      <c r="T2541" s="1">
        <v>0.18439685564652</v>
      </c>
      <c r="U2541" s="1">
        <v>9625.9192088067102</v>
      </c>
      <c r="V2541" s="1">
        <f t="shared" si="157"/>
        <v>0.52880704369049114</v>
      </c>
      <c r="W2541" s="1">
        <f t="shared" si="158"/>
        <v>5.424121873567584</v>
      </c>
      <c r="X2541" s="1">
        <f t="shared" si="159"/>
        <v>223.08627080983874</v>
      </c>
    </row>
    <row r="2542" spans="1:24" hidden="1" x14ac:dyDescent="0.3">
      <c r="A2542" s="18" t="str">
        <f t="shared" si="156"/>
        <v>ConstMin - Other Construction Equipment_1984_600</v>
      </c>
      <c r="B2542" s="1" t="s">
        <v>40</v>
      </c>
      <c r="C2542" s="1">
        <v>2020</v>
      </c>
      <c r="D2542" s="1" t="s">
        <v>91</v>
      </c>
      <c r="E2542" s="1">
        <v>1984</v>
      </c>
      <c r="F2542" s="1">
        <v>600</v>
      </c>
      <c r="G2542" s="1" t="s">
        <v>5</v>
      </c>
      <c r="H2542" s="1">
        <v>8.5348839763031994E-6</v>
      </c>
      <c r="I2542" s="1">
        <v>1.03272096113268E-5</v>
      </c>
      <c r="J2542" s="1">
        <v>1.2290232925876601E-5</v>
      </c>
      <c r="K2542" s="1">
        <v>1.3168641473462799E-4</v>
      </c>
      <c r="L2542" s="1">
        <v>1.13937715300301E-4</v>
      </c>
      <c r="M2542" s="1">
        <v>4.9022470546781103E-3</v>
      </c>
      <c r="N2542" s="1">
        <v>5.7968760841558096E-6</v>
      </c>
      <c r="O2542" s="1">
        <v>5.3331259974233403E-6</v>
      </c>
      <c r="P2542" s="1">
        <v>4.5067658603852402E-8</v>
      </c>
      <c r="Q2542" s="1">
        <v>4.0011481447647097E-8</v>
      </c>
      <c r="R2542" s="1">
        <v>159.04800682888299</v>
      </c>
      <c r="S2542" s="1">
        <v>20.568203437621101</v>
      </c>
      <c r="T2542" s="1">
        <v>9.2198427823260001E-2</v>
      </c>
      <c r="U2542" s="1">
        <v>7404.5532375436296</v>
      </c>
      <c r="V2542" s="1">
        <f t="shared" si="157"/>
        <v>0.46181999547470437</v>
      </c>
      <c r="W2542" s="1">
        <f t="shared" si="158"/>
        <v>5.0951532064064411</v>
      </c>
      <c r="X2542" s="1">
        <f t="shared" si="159"/>
        <v>223.0862708098382</v>
      </c>
    </row>
    <row r="2543" spans="1:24" hidden="1" x14ac:dyDescent="0.3">
      <c r="A2543" s="18" t="str">
        <f t="shared" si="156"/>
        <v>ConstMin - Other Construction Equipment_1985_25</v>
      </c>
      <c r="B2543" s="1" t="s">
        <v>40</v>
      </c>
      <c r="C2543" s="1">
        <v>2020</v>
      </c>
      <c r="D2543" s="1" t="s">
        <v>91</v>
      </c>
      <c r="E2543" s="1">
        <v>1985</v>
      </c>
      <c r="F2543" s="1">
        <v>25</v>
      </c>
      <c r="G2543" s="1" t="s">
        <v>5</v>
      </c>
      <c r="H2543" s="1">
        <v>0</v>
      </c>
      <c r="I2543" s="1">
        <v>0</v>
      </c>
      <c r="J2543" s="1">
        <v>0</v>
      </c>
      <c r="K2543" s="1">
        <v>0</v>
      </c>
      <c r="L2543" s="1">
        <v>0</v>
      </c>
      <c r="M2543" s="1">
        <v>0</v>
      </c>
      <c r="N2543" s="1">
        <v>0</v>
      </c>
      <c r="O2543" s="1">
        <v>0</v>
      </c>
      <c r="P2543" s="1">
        <v>0</v>
      </c>
      <c r="Q2543" s="1">
        <v>0</v>
      </c>
      <c r="R2543" s="1">
        <v>0</v>
      </c>
      <c r="S2543" s="1">
        <v>0</v>
      </c>
      <c r="T2543" s="1">
        <v>0</v>
      </c>
      <c r="U2543" s="1">
        <v>0</v>
      </c>
      <c r="V2543" s="1">
        <f t="shared" si="157"/>
        <v>0</v>
      </c>
      <c r="W2543" s="1">
        <f t="shared" si="158"/>
        <v>0</v>
      </c>
      <c r="X2543" s="1" t="e">
        <f t="shared" si="159"/>
        <v>#DIV/0!</v>
      </c>
    </row>
    <row r="2544" spans="1:24" hidden="1" x14ac:dyDescent="0.3">
      <c r="A2544" s="18" t="str">
        <f t="shared" si="156"/>
        <v>ConstMin - Other Construction Equipment_1985_50</v>
      </c>
      <c r="B2544" s="1" t="s">
        <v>40</v>
      </c>
      <c r="C2544" s="1">
        <v>2020</v>
      </c>
      <c r="D2544" s="1" t="s">
        <v>91</v>
      </c>
      <c r="E2544" s="1">
        <v>1985</v>
      </c>
      <c r="F2544" s="1">
        <v>50</v>
      </c>
      <c r="G2544" s="1" t="s">
        <v>5</v>
      </c>
      <c r="H2544" s="1">
        <v>2.2303615446068E-5</v>
      </c>
      <c r="I2544" s="1">
        <v>2.6987374689742301E-5</v>
      </c>
      <c r="J2544" s="1">
        <v>3.2117206242337998E-5</v>
      </c>
      <c r="K2544" s="1">
        <v>7.4159255459089001E-5</v>
      </c>
      <c r="L2544" s="1">
        <v>5.1064590228184799E-5</v>
      </c>
      <c r="M2544" s="1">
        <v>3.9021494376802E-3</v>
      </c>
      <c r="N2544" s="1">
        <v>7.02037406358211E-6</v>
      </c>
      <c r="O2544" s="1">
        <v>6.45874413849554E-6</v>
      </c>
      <c r="P2544" s="1">
        <v>3.5408198226226002E-8</v>
      </c>
      <c r="Q2544" s="1">
        <v>3.18488191415599E-8</v>
      </c>
      <c r="R2544" s="1">
        <v>126.60094105604701</v>
      </c>
      <c r="S2544" s="1">
        <v>136.05866573986401</v>
      </c>
      <c r="T2544" s="1">
        <v>0.46099213911629999</v>
      </c>
      <c r="U2544" s="1">
        <v>5143.0175649668599</v>
      </c>
      <c r="V2544" s="1">
        <f t="shared" si="157"/>
        <v>1.7375256795072382</v>
      </c>
      <c r="W2544" s="1">
        <f t="shared" si="158"/>
        <v>3.2876868482027475</v>
      </c>
      <c r="X2544" s="1">
        <f t="shared" si="159"/>
        <v>295.14313628141684</v>
      </c>
    </row>
    <row r="2545" spans="1:24" hidden="1" x14ac:dyDescent="0.3">
      <c r="A2545" s="18" t="str">
        <f t="shared" si="156"/>
        <v>ConstMin - Other Construction Equipment_1985_75</v>
      </c>
      <c r="B2545" s="1" t="s">
        <v>40</v>
      </c>
      <c r="C2545" s="1">
        <v>2020</v>
      </c>
      <c r="D2545" s="1" t="s">
        <v>91</v>
      </c>
      <c r="E2545" s="1">
        <v>1985</v>
      </c>
      <c r="F2545" s="1">
        <v>75</v>
      </c>
      <c r="G2545" s="1" t="s">
        <v>5</v>
      </c>
      <c r="H2545" s="1">
        <v>2.9987303299198198E-5</v>
      </c>
      <c r="I2545" s="1">
        <v>3.6284636992029802E-5</v>
      </c>
      <c r="J2545" s="1">
        <v>4.3181716750845401E-5</v>
      </c>
      <c r="K2545" s="1">
        <v>1.17626152485094E-4</v>
      </c>
      <c r="L2545" s="1">
        <v>2.8735377133564597E-4</v>
      </c>
      <c r="M2545" s="1">
        <v>9.8212094580542204E-3</v>
      </c>
      <c r="N2545" s="1">
        <v>2.1068250067121499E-5</v>
      </c>
      <c r="O2545" s="1">
        <v>1.9382790061751801E-5</v>
      </c>
      <c r="P2545" s="1">
        <v>8.9902332835428695E-8</v>
      </c>
      <c r="Q2545" s="1">
        <v>8.0159391324310796E-8</v>
      </c>
      <c r="R2545" s="1">
        <v>318.63832473760698</v>
      </c>
      <c r="S2545" s="1">
        <v>202.49396284337999</v>
      </c>
      <c r="T2545" s="1">
        <v>0.82978585040934005</v>
      </c>
      <c r="U2545" s="1">
        <v>14894.5559335908</v>
      </c>
      <c r="V2545" s="1">
        <f t="shared" si="157"/>
        <v>0.80664755832037427</v>
      </c>
      <c r="W2545" s="1">
        <f t="shared" si="158"/>
        <v>6.3881917317504149</v>
      </c>
      <c r="X2545" s="1">
        <f t="shared" si="159"/>
        <v>244.03159290253996</v>
      </c>
    </row>
    <row r="2546" spans="1:24" hidden="1" x14ac:dyDescent="0.3">
      <c r="A2546" s="18" t="str">
        <f t="shared" si="156"/>
        <v>ConstMin - Other Construction Equipment_1985_175</v>
      </c>
      <c r="B2546" s="1" t="s">
        <v>40</v>
      </c>
      <c r="C2546" s="1">
        <v>2020</v>
      </c>
      <c r="D2546" s="1" t="s">
        <v>91</v>
      </c>
      <c r="E2546" s="1">
        <v>1985</v>
      </c>
      <c r="F2546" s="1">
        <v>175</v>
      </c>
      <c r="G2546" s="1" t="s">
        <v>5</v>
      </c>
      <c r="H2546" s="1">
        <v>2.61554554394108E-5</v>
      </c>
      <c r="I2546" s="1">
        <v>3.1648101081686999E-5</v>
      </c>
      <c r="J2546" s="1">
        <v>3.7663855832751498E-5</v>
      </c>
      <c r="K2546" s="1">
        <v>1.46858435125796E-4</v>
      </c>
      <c r="L2546" s="1">
        <v>3.4682801624762898E-4</v>
      </c>
      <c r="M2546" s="1">
        <v>1.40174710489017E-2</v>
      </c>
      <c r="N2546" s="1">
        <v>1.96873129951718E-5</v>
      </c>
      <c r="O2546" s="1">
        <v>1.8112327955558E-5</v>
      </c>
      <c r="P2546" s="1">
        <v>1.2881380767177801E-7</v>
      </c>
      <c r="Q2546" s="1">
        <v>1.1440871432231199E-7</v>
      </c>
      <c r="R2546" s="1">
        <v>454.78141069652702</v>
      </c>
      <c r="S2546" s="1">
        <v>143.56605999459501</v>
      </c>
      <c r="T2546" s="1">
        <v>0.55319056693956004</v>
      </c>
      <c r="U2546" s="1">
        <v>21367.415262529001</v>
      </c>
      <c r="V2546" s="1">
        <f t="shared" si="157"/>
        <v>0.490438174644167</v>
      </c>
      <c r="W2546" s="1">
        <f t="shared" si="158"/>
        <v>5.3746573535298374</v>
      </c>
      <c r="X2546" s="1">
        <f t="shared" si="159"/>
        <v>259.52369504211123</v>
      </c>
    </row>
    <row r="2547" spans="1:24" hidden="1" x14ac:dyDescent="0.3">
      <c r="A2547" s="18" t="str">
        <f t="shared" si="156"/>
        <v>ConstMin - Other Construction Equipment_1985_300</v>
      </c>
      <c r="B2547" s="1" t="s">
        <v>40</v>
      </c>
      <c r="C2547" s="1">
        <v>2020</v>
      </c>
      <c r="D2547" s="1" t="s">
        <v>91</v>
      </c>
      <c r="E2547" s="1">
        <v>1985</v>
      </c>
      <c r="F2547" s="1">
        <v>300</v>
      </c>
      <c r="G2547" s="1" t="s">
        <v>5</v>
      </c>
      <c r="H2547" s="1">
        <v>2.6949290550533302E-5</v>
      </c>
      <c r="I2547" s="1">
        <v>3.2608641566145299E-5</v>
      </c>
      <c r="J2547" s="1">
        <v>3.88069783927679E-5</v>
      </c>
      <c r="K2547" s="1">
        <v>1.5131568430034901E-4</v>
      </c>
      <c r="L2547" s="1">
        <v>3.5735447247608597E-4</v>
      </c>
      <c r="M2547" s="1">
        <v>1.4442910426684301E-2</v>
      </c>
      <c r="N2547" s="1">
        <v>2.0284835769547801E-5</v>
      </c>
      <c r="O2547" s="1">
        <v>1.8662048907984001E-5</v>
      </c>
      <c r="P2547" s="1">
        <v>1.32723390648229E-7</v>
      </c>
      <c r="Q2547" s="1">
        <v>1.17881093331648E-7</v>
      </c>
      <c r="R2547" s="1">
        <v>468.58432277095199</v>
      </c>
      <c r="S2547" s="1">
        <v>107.880227030323</v>
      </c>
      <c r="T2547" s="1">
        <v>0.46099213911629999</v>
      </c>
      <c r="U2547" s="1">
        <v>21899.6860871555</v>
      </c>
      <c r="V2547" s="1">
        <f t="shared" si="157"/>
        <v>0.49304143423200802</v>
      </c>
      <c r="W2547" s="1">
        <f t="shared" si="158"/>
        <v>5.4031861855219177</v>
      </c>
      <c r="X2547" s="1">
        <f t="shared" si="159"/>
        <v>234.01749807952098</v>
      </c>
    </row>
    <row r="2548" spans="1:24" hidden="1" x14ac:dyDescent="0.3">
      <c r="A2548" s="18" t="str">
        <f t="shared" si="156"/>
        <v>ConstMin - Other Construction Equipment_1985_600</v>
      </c>
      <c r="B2548" s="1" t="s">
        <v>40</v>
      </c>
      <c r="C2548" s="1">
        <v>2020</v>
      </c>
      <c r="D2548" s="1" t="s">
        <v>91</v>
      </c>
      <c r="E2548" s="1">
        <v>1985</v>
      </c>
      <c r="F2548" s="1">
        <v>600</v>
      </c>
      <c r="G2548" s="1" t="s">
        <v>5</v>
      </c>
      <c r="H2548" s="1">
        <v>1.80756890393129E-5</v>
      </c>
      <c r="I2548" s="1">
        <v>2.1871583737568599E-5</v>
      </c>
      <c r="J2548" s="1">
        <v>2.60289922166106E-5</v>
      </c>
      <c r="K2548" s="1">
        <v>2.9167114134619199E-4</v>
      </c>
      <c r="L2548" s="1">
        <v>2.5855749165848299E-4</v>
      </c>
      <c r="M2548" s="1">
        <v>1.1124610482200901E-2</v>
      </c>
      <c r="N2548" s="1">
        <v>1.3154781415653E-5</v>
      </c>
      <c r="O2548" s="1">
        <v>1.21023989024008E-5</v>
      </c>
      <c r="P2548" s="1">
        <v>1.02310270108855E-7</v>
      </c>
      <c r="Q2548" s="1">
        <v>9.0797575266248896E-8</v>
      </c>
      <c r="R2548" s="1">
        <v>360.92573552638601</v>
      </c>
      <c r="S2548" s="1">
        <v>40.622201789301798</v>
      </c>
      <c r="T2548" s="1">
        <v>0.18439685564652</v>
      </c>
      <c r="U2548" s="1">
        <v>16350.436220194</v>
      </c>
      <c r="V2548" s="1">
        <f t="shared" si="157"/>
        <v>0.44293447953240139</v>
      </c>
      <c r="W2548" s="1">
        <f t="shared" si="158"/>
        <v>5.236201885107965</v>
      </c>
      <c r="X2548" s="1">
        <f t="shared" si="159"/>
        <v>220.29769242471588</v>
      </c>
    </row>
    <row r="2549" spans="1:24" hidden="1" x14ac:dyDescent="0.3">
      <c r="A2549" s="18" t="str">
        <f t="shared" si="156"/>
        <v>ConstMin - Other Construction Equipment_1986_50</v>
      </c>
      <c r="B2549" s="1" t="s">
        <v>40</v>
      </c>
      <c r="C2549" s="1">
        <v>2020</v>
      </c>
      <c r="D2549" s="1" t="s">
        <v>91</v>
      </c>
      <c r="E2549" s="1">
        <v>1986</v>
      </c>
      <c r="F2549" s="1">
        <v>50</v>
      </c>
      <c r="G2549" s="1" t="s">
        <v>5</v>
      </c>
      <c r="H2549" s="1">
        <v>1.54275156813328E-5</v>
      </c>
      <c r="I2549" s="1">
        <v>1.86672939744127E-5</v>
      </c>
      <c r="J2549" s="1">
        <v>2.2215622581119301E-5</v>
      </c>
      <c r="K2549" s="1">
        <v>5.1347955565426999E-5</v>
      </c>
      <c r="L2549" s="1">
        <v>3.5623401335452801E-5</v>
      </c>
      <c r="M2549" s="1">
        <v>2.72996852782638E-3</v>
      </c>
      <c r="N2549" s="1">
        <v>4.8673269564029199E-6</v>
      </c>
      <c r="O2549" s="1">
        <v>4.4779407998906901E-6</v>
      </c>
      <c r="P2549" s="1">
        <v>2.4777087404327302E-8</v>
      </c>
      <c r="Q2549" s="1">
        <v>2.2281636132464899E-8</v>
      </c>
      <c r="R2549" s="1">
        <v>88.570822362374201</v>
      </c>
      <c r="S2549" s="1">
        <v>87.312023592701905</v>
      </c>
      <c r="T2549" s="1">
        <v>0.36879371129304001</v>
      </c>
      <c r="U2549" s="1">
        <v>3667.1049908934801</v>
      </c>
      <c r="V2549" s="1">
        <f t="shared" si="157"/>
        <v>1.6855693413600896</v>
      </c>
      <c r="W2549" s="1">
        <f t="shared" si="158"/>
        <v>3.2166265345320055</v>
      </c>
      <c r="X2549" s="1">
        <f t="shared" si="159"/>
        <v>236.75030489694169</v>
      </c>
    </row>
    <row r="2550" spans="1:24" hidden="1" x14ac:dyDescent="0.3">
      <c r="A2550" s="18" t="str">
        <f t="shared" si="156"/>
        <v>ConstMin - Other Construction Equipment_1986_100</v>
      </c>
      <c r="B2550" s="1" t="s">
        <v>40</v>
      </c>
      <c r="C2550" s="1">
        <v>2020</v>
      </c>
      <c r="D2550" s="1" t="s">
        <v>91</v>
      </c>
      <c r="E2550" s="1">
        <v>1986</v>
      </c>
      <c r="F2550" s="1">
        <v>100</v>
      </c>
      <c r="G2550" s="1" t="s">
        <v>5</v>
      </c>
      <c r="H2550" s="1">
        <v>3.5972650412212397E-5</v>
      </c>
      <c r="I2550" s="1">
        <v>4.3526906998776997E-5</v>
      </c>
      <c r="J2550" s="1">
        <v>5.1800616593585901E-5</v>
      </c>
      <c r="K2550" s="1">
        <v>1.4141121136031399E-4</v>
      </c>
      <c r="L2550" s="1">
        <v>3.4561182079296399E-4</v>
      </c>
      <c r="M2550" s="1">
        <v>1.1860491097667E-2</v>
      </c>
      <c r="N2550" s="1">
        <v>2.5221561507967901E-5</v>
      </c>
      <c r="O2550" s="1">
        <v>2.3203836587330499E-5</v>
      </c>
      <c r="P2550" s="1">
        <v>1.08576942492607E-7</v>
      </c>
      <c r="Q2550" s="1">
        <v>9.68037339247171E-8</v>
      </c>
      <c r="R2550" s="1">
        <v>384.80057166754</v>
      </c>
      <c r="S2550" s="1">
        <v>215.760454060646</v>
      </c>
      <c r="T2550" s="1">
        <v>0.92198427823259999</v>
      </c>
      <c r="U2550" s="1">
        <v>17584.477005942601</v>
      </c>
      <c r="V2550" s="1">
        <f t="shared" si="157"/>
        <v>0.81962831281823234</v>
      </c>
      <c r="W2550" s="1">
        <f t="shared" si="158"/>
        <v>6.5080028216692192</v>
      </c>
      <c r="X2550" s="1">
        <f t="shared" si="159"/>
        <v>234.01749807952098</v>
      </c>
    </row>
    <row r="2551" spans="1:24" hidden="1" x14ac:dyDescent="0.3">
      <c r="A2551" s="18" t="str">
        <f t="shared" si="156"/>
        <v>ConstMin - Other Construction Equipment_1986_175</v>
      </c>
      <c r="B2551" s="1" t="s">
        <v>40</v>
      </c>
      <c r="C2551" s="1">
        <v>2020</v>
      </c>
      <c r="D2551" s="1" t="s">
        <v>91</v>
      </c>
      <c r="E2551" s="1">
        <v>1986</v>
      </c>
      <c r="F2551" s="1">
        <v>175</v>
      </c>
      <c r="G2551" s="1" t="s">
        <v>5</v>
      </c>
      <c r="H2551" s="1">
        <v>1.0753746937712501E-5</v>
      </c>
      <c r="I2551" s="1">
        <v>1.30120337946321E-5</v>
      </c>
      <c r="J2551" s="1">
        <v>1.5485395590306001E-5</v>
      </c>
      <c r="K2551" s="1">
        <v>6.0512211270079698E-5</v>
      </c>
      <c r="L2551" s="1">
        <v>1.4297237304983199E-4</v>
      </c>
      <c r="M2551" s="1">
        <v>5.8018950267538297E-3</v>
      </c>
      <c r="N2551" s="1">
        <v>8.0777936669613202E-6</v>
      </c>
      <c r="O2551" s="1">
        <v>7.4315701736044099E-6</v>
      </c>
      <c r="P2551" s="1">
        <v>5.33187843666541E-8</v>
      </c>
      <c r="Q2551" s="1">
        <v>4.7354287255398199E-8</v>
      </c>
      <c r="R2551" s="1">
        <v>188.23609449772999</v>
      </c>
      <c r="S2551" s="1">
        <v>55.019944195636597</v>
      </c>
      <c r="T2551" s="1">
        <v>0.18439685564652</v>
      </c>
      <c r="U2551" s="1">
        <v>8390.5414898345898</v>
      </c>
      <c r="V2551" s="1">
        <f t="shared" si="157"/>
        <v>0.51350395631102996</v>
      </c>
      <c r="W2551" s="1">
        <f t="shared" si="158"/>
        <v>5.6422293672916934</v>
      </c>
      <c r="X2551" s="1">
        <f t="shared" si="159"/>
        <v>298.37788720815939</v>
      </c>
    </row>
    <row r="2552" spans="1:24" hidden="1" x14ac:dyDescent="0.3">
      <c r="A2552" s="18" t="str">
        <f t="shared" si="156"/>
        <v>ConstMin - Other Construction Equipment_1986_300</v>
      </c>
      <c r="B2552" s="1" t="s">
        <v>40</v>
      </c>
      <c r="C2552" s="1">
        <v>2020</v>
      </c>
      <c r="D2552" s="1" t="s">
        <v>91</v>
      </c>
      <c r="E2552" s="1">
        <v>1986</v>
      </c>
      <c r="F2552" s="1">
        <v>300</v>
      </c>
      <c r="G2552" s="1" t="s">
        <v>5</v>
      </c>
      <c r="H2552" s="1">
        <v>2.04625349266147E-5</v>
      </c>
      <c r="I2552" s="1">
        <v>2.47596672612037E-5</v>
      </c>
      <c r="J2552" s="1">
        <v>2.94660502943251E-5</v>
      </c>
      <c r="K2552" s="1">
        <v>1.15144353291252E-4</v>
      </c>
      <c r="L2552" s="1">
        <v>2.7205188982208699E-4</v>
      </c>
      <c r="M2552" s="1">
        <v>1.10400105482448E-2</v>
      </c>
      <c r="N2552" s="1">
        <v>1.5370655083998301E-5</v>
      </c>
      <c r="O2552" s="1">
        <v>1.4141002677278399E-5</v>
      </c>
      <c r="P2552" s="1">
        <v>1.01456496388353E-7</v>
      </c>
      <c r="Q2552" s="1">
        <v>9.0107081978130106E-8</v>
      </c>
      <c r="R2552" s="1">
        <v>358.18098383935597</v>
      </c>
      <c r="S2552" s="1">
        <v>72.5029171176147</v>
      </c>
      <c r="T2552" s="1">
        <v>0.27659528346978002</v>
      </c>
      <c r="U2552" s="1">
        <v>16409.8269076201</v>
      </c>
      <c r="V2552" s="1">
        <f t="shared" si="157"/>
        <v>0.4996080237866567</v>
      </c>
      <c r="W2552" s="1">
        <f t="shared" si="158"/>
        <v>5.489544976818495</v>
      </c>
      <c r="X2552" s="1">
        <f t="shared" si="159"/>
        <v>262.12636820156104</v>
      </c>
    </row>
    <row r="2553" spans="1:24" hidden="1" x14ac:dyDescent="0.3">
      <c r="A2553" s="18" t="str">
        <f t="shared" si="156"/>
        <v>ConstMin - Other Construction Equipment_1987_25</v>
      </c>
      <c r="B2553" s="1" t="s">
        <v>40</v>
      </c>
      <c r="C2553" s="1">
        <v>2020</v>
      </c>
      <c r="D2553" s="1" t="s">
        <v>91</v>
      </c>
      <c r="E2553" s="1">
        <v>1987</v>
      </c>
      <c r="F2553" s="1">
        <v>25</v>
      </c>
      <c r="G2553" s="1" t="s">
        <v>5</v>
      </c>
      <c r="H2553" s="1">
        <v>0</v>
      </c>
      <c r="I2553" s="1">
        <v>0</v>
      </c>
      <c r="J2553" s="1">
        <v>0</v>
      </c>
      <c r="K2553" s="1">
        <v>0</v>
      </c>
      <c r="L2553" s="1">
        <v>0</v>
      </c>
      <c r="M2553" s="1">
        <v>0</v>
      </c>
      <c r="N2553" s="1">
        <v>0</v>
      </c>
      <c r="O2553" s="1">
        <v>0</v>
      </c>
      <c r="P2553" s="1">
        <v>0</v>
      </c>
      <c r="Q2553" s="1">
        <v>0</v>
      </c>
      <c r="R2553" s="1">
        <v>0</v>
      </c>
      <c r="S2553" s="1">
        <v>0</v>
      </c>
      <c r="T2553" s="1">
        <v>0</v>
      </c>
      <c r="U2553" s="1">
        <v>0</v>
      </c>
      <c r="V2553" s="1">
        <f t="shared" si="157"/>
        <v>0</v>
      </c>
      <c r="W2553" s="1">
        <f t="shared" si="158"/>
        <v>0</v>
      </c>
      <c r="X2553" s="1" t="e">
        <f t="shared" si="159"/>
        <v>#DIV/0!</v>
      </c>
    </row>
    <row r="2554" spans="1:24" hidden="1" x14ac:dyDescent="0.3">
      <c r="A2554" s="18" t="str">
        <f t="shared" si="156"/>
        <v>ConstMin - Other Construction Equipment_1987_50</v>
      </c>
      <c r="B2554" s="1" t="s">
        <v>40</v>
      </c>
      <c r="C2554" s="1">
        <v>2020</v>
      </c>
      <c r="D2554" s="1" t="s">
        <v>91</v>
      </c>
      <c r="E2554" s="1">
        <v>1987</v>
      </c>
      <c r="F2554" s="1">
        <v>50</v>
      </c>
      <c r="G2554" s="1" t="s">
        <v>5</v>
      </c>
      <c r="H2554" s="1">
        <v>1.88404247492453E-5</v>
      </c>
      <c r="I2554" s="1">
        <v>2.2796913946586899E-5</v>
      </c>
      <c r="J2554" s="1">
        <v>2.71302116389133E-5</v>
      </c>
      <c r="K2554" s="1">
        <v>6.2779198322676996E-5</v>
      </c>
      <c r="L2554" s="1">
        <v>4.3924395027363002E-5</v>
      </c>
      <c r="M2554" s="1">
        <v>3.3768410528793899E-3</v>
      </c>
      <c r="N2554" s="1">
        <v>5.9598273843923197E-6</v>
      </c>
      <c r="O2554" s="1">
        <v>5.48304119364093E-6</v>
      </c>
      <c r="P2554" s="1">
        <v>3.0655357420825698E-8</v>
      </c>
      <c r="Q2554" s="1">
        <v>2.75613227224038E-8</v>
      </c>
      <c r="R2554" s="1">
        <v>109.557889034966</v>
      </c>
      <c r="S2554" s="1">
        <v>143.56605999459501</v>
      </c>
      <c r="T2554" s="1">
        <v>0.55319056693956004</v>
      </c>
      <c r="U2554" s="1">
        <v>4570.1862431612999</v>
      </c>
      <c r="V2554" s="1">
        <f t="shared" si="157"/>
        <v>1.6516984523486118</v>
      </c>
      <c r="W2554" s="1">
        <f t="shared" si="158"/>
        <v>3.1824419505652664</v>
      </c>
      <c r="X2554" s="1">
        <f t="shared" si="159"/>
        <v>259.52369504211123</v>
      </c>
    </row>
    <row r="2555" spans="1:24" hidden="1" x14ac:dyDescent="0.3">
      <c r="A2555" s="18" t="str">
        <f t="shared" si="156"/>
        <v>ConstMin - Other Construction Equipment_1987_100</v>
      </c>
      <c r="B2555" s="1" t="s">
        <v>40</v>
      </c>
      <c r="C2555" s="1">
        <v>2020</v>
      </c>
      <c r="D2555" s="1" t="s">
        <v>91</v>
      </c>
      <c r="E2555" s="1">
        <v>1987</v>
      </c>
      <c r="F2555" s="1">
        <v>100</v>
      </c>
      <c r="G2555" s="1" t="s">
        <v>5</v>
      </c>
      <c r="H2555" s="1">
        <v>3.1768884375930803E-5</v>
      </c>
      <c r="I2555" s="1">
        <v>3.8440350094876298E-5</v>
      </c>
      <c r="J2555" s="1">
        <v>4.5747193501340399E-5</v>
      </c>
      <c r="K2555" s="1">
        <v>1.25192363777443E-4</v>
      </c>
      <c r="L2555" s="1">
        <v>3.0612442150432999E-4</v>
      </c>
      <c r="M2555" s="1">
        <v>1.0553257034231701E-2</v>
      </c>
      <c r="N2555" s="1">
        <v>2.2222487010523399E-5</v>
      </c>
      <c r="O2555" s="1">
        <v>2.0444688049681499E-5</v>
      </c>
      <c r="P2555" s="1">
        <v>9.6617028278977706E-8</v>
      </c>
      <c r="Q2555" s="1">
        <v>8.61342652313841E-8</v>
      </c>
      <c r="R2555" s="1">
        <v>342.38880214038198</v>
      </c>
      <c r="S2555" s="1">
        <v>211.44113133874501</v>
      </c>
      <c r="T2555" s="1">
        <v>0.82978585040934005</v>
      </c>
      <c r="U2555" s="1">
        <v>15928.5652275188</v>
      </c>
      <c r="V2555" s="1">
        <f t="shared" si="157"/>
        <v>0.79909658876996814</v>
      </c>
      <c r="W2555" s="1">
        <f t="shared" si="158"/>
        <v>6.3637032534699962</v>
      </c>
      <c r="X2555" s="1">
        <f t="shared" si="159"/>
        <v>254.81409599168194</v>
      </c>
    </row>
    <row r="2556" spans="1:24" hidden="1" x14ac:dyDescent="0.3">
      <c r="A2556" s="18" t="str">
        <f t="shared" si="156"/>
        <v>ConstMin - Other Construction Equipment_1987_300</v>
      </c>
      <c r="B2556" s="1" t="s">
        <v>40</v>
      </c>
      <c r="C2556" s="1">
        <v>2020</v>
      </c>
      <c r="D2556" s="1" t="s">
        <v>91</v>
      </c>
      <c r="E2556" s="1">
        <v>1987</v>
      </c>
      <c r="F2556" s="1">
        <v>300</v>
      </c>
      <c r="G2556" s="1" t="s">
        <v>5</v>
      </c>
      <c r="H2556" s="1">
        <v>3.5971347655149499E-5</v>
      </c>
      <c r="I2556" s="1">
        <v>4.3525330662730901E-5</v>
      </c>
      <c r="J2556" s="1">
        <v>5.1798740623415299E-5</v>
      </c>
      <c r="K2556" s="1">
        <v>2.0291131877706801E-4</v>
      </c>
      <c r="L2556" s="1">
        <v>4.7965957020458403E-4</v>
      </c>
      <c r="M2556" s="1">
        <v>1.95533457925436E-2</v>
      </c>
      <c r="N2556" s="1">
        <v>2.6957595899890599E-5</v>
      </c>
      <c r="O2556" s="1">
        <v>2.4800988227899299E-5</v>
      </c>
      <c r="P2556" s="1">
        <v>1.79701238239013E-7</v>
      </c>
      <c r="Q2556" s="1">
        <v>1.5959177978825001E-7</v>
      </c>
      <c r="R2556" s="1">
        <v>634.38677007766705</v>
      </c>
      <c r="S2556" s="1">
        <v>140.48082947895199</v>
      </c>
      <c r="T2556" s="1">
        <v>0.55319056693956004</v>
      </c>
      <c r="U2556" s="1">
        <v>29196.599060042299</v>
      </c>
      <c r="V2556" s="1">
        <f t="shared" si="157"/>
        <v>0.49362644019979968</v>
      </c>
      <c r="W2556" s="1">
        <f t="shared" si="158"/>
        <v>5.4398816170417792</v>
      </c>
      <c r="X2556" s="1">
        <f t="shared" si="159"/>
        <v>253.94653827186556</v>
      </c>
    </row>
    <row r="2557" spans="1:24" hidden="1" x14ac:dyDescent="0.3">
      <c r="A2557" s="18" t="str">
        <f t="shared" si="156"/>
        <v>ConstMin - Other Construction Equipment_1988_50</v>
      </c>
      <c r="B2557" s="1" t="s">
        <v>40</v>
      </c>
      <c r="C2557" s="1">
        <v>2020</v>
      </c>
      <c r="D2557" s="1" t="s">
        <v>91</v>
      </c>
      <c r="E2557" s="1">
        <v>1988</v>
      </c>
      <c r="F2557" s="1">
        <v>50</v>
      </c>
      <c r="G2557" s="1" t="s">
        <v>5</v>
      </c>
      <c r="H2557" s="1">
        <v>1.3942286787753499E-5</v>
      </c>
      <c r="I2557" s="1">
        <v>1.6870167013181699E-5</v>
      </c>
      <c r="J2557" s="1">
        <v>2.0076892974365098E-5</v>
      </c>
      <c r="K2557" s="1">
        <v>4.7532816068773997E-5</v>
      </c>
      <c r="L2557" s="1">
        <v>3.3088045054383597E-5</v>
      </c>
      <c r="M2557" s="1">
        <v>2.5870714712675899E-3</v>
      </c>
      <c r="N2557" s="1">
        <v>4.5193547679411597E-6</v>
      </c>
      <c r="O2557" s="1">
        <v>4.1578063865058704E-6</v>
      </c>
      <c r="P2557" s="1">
        <v>2.35004901183151E-8</v>
      </c>
      <c r="Q2557" s="1">
        <v>2.11153295665873E-8</v>
      </c>
      <c r="R2557" s="1">
        <v>83.934684735303605</v>
      </c>
      <c r="S2557" s="1">
        <v>87.312023592701905</v>
      </c>
      <c r="T2557" s="1">
        <v>0.36879371129304001</v>
      </c>
      <c r="U2557" s="1">
        <v>3557.9649614025998</v>
      </c>
      <c r="V2557" s="1">
        <f t="shared" si="157"/>
        <v>1.570024089106113</v>
      </c>
      <c r="W2557" s="1">
        <f t="shared" si="158"/>
        <v>3.0793428278581749</v>
      </c>
      <c r="X2557" s="1">
        <f t="shared" si="159"/>
        <v>236.75030489694169</v>
      </c>
    </row>
    <row r="2558" spans="1:24" hidden="1" x14ac:dyDescent="0.3">
      <c r="A2558" s="18" t="str">
        <f t="shared" si="156"/>
        <v>ConstMin - Other Construction Equipment_1988_100</v>
      </c>
      <c r="B2558" s="1" t="s">
        <v>40</v>
      </c>
      <c r="C2558" s="1">
        <v>2020</v>
      </c>
      <c r="D2558" s="1" t="s">
        <v>91</v>
      </c>
      <c r="E2558" s="1">
        <v>1988</v>
      </c>
      <c r="F2558" s="1">
        <v>100</v>
      </c>
      <c r="G2558" s="1" t="s">
        <v>5</v>
      </c>
      <c r="H2558" s="1">
        <v>2.5584883806475902E-5</v>
      </c>
      <c r="I2558" s="1">
        <v>3.0957709405835902E-5</v>
      </c>
      <c r="J2558" s="1">
        <v>3.6842232681325397E-5</v>
      </c>
      <c r="K2558" s="1">
        <v>1.0687234235003E-4</v>
      </c>
      <c r="L2558" s="1">
        <v>2.4191430823980101E-4</v>
      </c>
      <c r="M2558" s="1">
        <v>1.24547078732804E-2</v>
      </c>
      <c r="N2558" s="1">
        <v>2.1332701453068199E-5</v>
      </c>
      <c r="O2558" s="1">
        <v>1.9626085336822801E-5</v>
      </c>
      <c r="P2558" s="1">
        <v>1.14382404262918E-7</v>
      </c>
      <c r="Q2558" s="1">
        <v>1.0165365136628001E-7</v>
      </c>
      <c r="R2558" s="1">
        <v>404.07928053950701</v>
      </c>
      <c r="S2558" s="1">
        <v>246.61275921707801</v>
      </c>
      <c r="T2558" s="1">
        <v>0.92198427823260098</v>
      </c>
      <c r="U2558" s="1">
        <v>18865.876080106402</v>
      </c>
      <c r="V2558" s="1">
        <f t="shared" si="157"/>
        <v>0.54335096473994204</v>
      </c>
      <c r="W2558" s="1">
        <f t="shared" si="158"/>
        <v>4.2459334133329891</v>
      </c>
      <c r="X2558" s="1">
        <f t="shared" si="159"/>
        <v>267.48043870099679</v>
      </c>
    </row>
    <row r="2559" spans="1:24" hidden="1" x14ac:dyDescent="0.3">
      <c r="A2559" s="18" t="str">
        <f t="shared" si="156"/>
        <v>ConstMin - Other Construction Equipment_1988_175</v>
      </c>
      <c r="B2559" s="1" t="s">
        <v>40</v>
      </c>
      <c r="C2559" s="1">
        <v>2020</v>
      </c>
      <c r="D2559" s="1" t="s">
        <v>91</v>
      </c>
      <c r="E2559" s="1">
        <v>1988</v>
      </c>
      <c r="F2559" s="1">
        <v>175</v>
      </c>
      <c r="G2559" s="1" t="s">
        <v>5</v>
      </c>
      <c r="H2559" s="1">
        <v>4.0258443829823498E-6</v>
      </c>
      <c r="I2559" s="1">
        <v>4.8712717034086398E-6</v>
      </c>
      <c r="J2559" s="1">
        <v>5.79721591149458E-6</v>
      </c>
      <c r="K2559" s="1">
        <v>1.89320611528405E-5</v>
      </c>
      <c r="L2559" s="1">
        <v>5.17445633527463E-5</v>
      </c>
      <c r="M2559" s="1">
        <v>2.8519203198431099E-3</v>
      </c>
      <c r="N2559" s="1">
        <v>2.6881638551296001E-6</v>
      </c>
      <c r="O2559" s="1">
        <v>2.47311074671923E-6</v>
      </c>
      <c r="P2559" s="1">
        <v>2.6246642338314599E-8</v>
      </c>
      <c r="Q2559" s="1">
        <v>2.3276990264837402E-8</v>
      </c>
      <c r="R2559" s="1">
        <v>92.527413948463604</v>
      </c>
      <c r="S2559" s="1">
        <v>25.607413279838301</v>
      </c>
      <c r="T2559" s="1">
        <v>9.2198427823260001E-2</v>
      </c>
      <c r="U2559" s="1">
        <v>4302.0454310128398</v>
      </c>
      <c r="V2559" s="1">
        <f t="shared" si="157"/>
        <v>0.37493498150489918</v>
      </c>
      <c r="W2559" s="1">
        <f t="shared" si="158"/>
        <v>3.982706792984962</v>
      </c>
      <c r="X2559" s="1">
        <f t="shared" si="159"/>
        <v>277.74240715824885</v>
      </c>
    </row>
    <row r="2560" spans="1:24" hidden="1" x14ac:dyDescent="0.3">
      <c r="A2560" s="18" t="str">
        <f t="shared" si="156"/>
        <v>ConstMin - Other Construction Equipment_1988_300</v>
      </c>
      <c r="B2560" s="1" t="s">
        <v>40</v>
      </c>
      <c r="C2560" s="1">
        <v>2020</v>
      </c>
      <c r="D2560" s="1" t="s">
        <v>91</v>
      </c>
      <c r="E2560" s="1">
        <v>1988</v>
      </c>
      <c r="F2560" s="1">
        <v>300</v>
      </c>
      <c r="G2560" s="1" t="s">
        <v>5</v>
      </c>
      <c r="H2560" s="1">
        <v>1.6723668181305901E-5</v>
      </c>
      <c r="I2560" s="1">
        <v>2.0235638499380201E-5</v>
      </c>
      <c r="J2560" s="1">
        <v>2.4082082181080501E-5</v>
      </c>
      <c r="K2560" s="1">
        <v>7.8645242733836195E-5</v>
      </c>
      <c r="L2560" s="1">
        <v>2.1495090852389901E-4</v>
      </c>
      <c r="M2560" s="1">
        <v>1.18470970488054E-2</v>
      </c>
      <c r="N2560" s="1">
        <v>1.1166840059740199E-5</v>
      </c>
      <c r="O2560" s="1">
        <v>1.0273492854961E-5</v>
      </c>
      <c r="P2560" s="1">
        <v>1.09030577335486E-7</v>
      </c>
      <c r="Q2560" s="1">
        <v>9.6694413498480499E-8</v>
      </c>
      <c r="R2560" s="1">
        <v>384.36601650313401</v>
      </c>
      <c r="S2560" s="1">
        <v>82.272813750484701</v>
      </c>
      <c r="T2560" s="1">
        <v>0.36879371129304001</v>
      </c>
      <c r="U2560" s="1">
        <v>17894.3369907304</v>
      </c>
      <c r="V2560" s="1">
        <f t="shared" si="157"/>
        <v>0.37444660833261717</v>
      </c>
      <c r="W2560" s="1">
        <f t="shared" si="158"/>
        <v>3.9775191011271471</v>
      </c>
      <c r="X2560" s="1">
        <f t="shared" si="159"/>
        <v>223.08627080983899</v>
      </c>
    </row>
    <row r="2561" spans="1:24" hidden="1" x14ac:dyDescent="0.3">
      <c r="A2561" s="18" t="str">
        <f t="shared" si="156"/>
        <v>ConstMin - Other Construction Equipment_1988_600</v>
      </c>
      <c r="B2561" s="1" t="s">
        <v>40</v>
      </c>
      <c r="C2561" s="1">
        <v>2020</v>
      </c>
      <c r="D2561" s="1" t="s">
        <v>91</v>
      </c>
      <c r="E2561" s="1">
        <v>1988</v>
      </c>
      <c r="F2561" s="1">
        <v>600</v>
      </c>
      <c r="G2561" s="1" t="s">
        <v>5</v>
      </c>
      <c r="H2561" s="1">
        <v>3.4667239577672098E-5</v>
      </c>
      <c r="I2561" s="1">
        <v>4.1947359888983303E-5</v>
      </c>
      <c r="J2561" s="1">
        <v>4.9920824991847897E-5</v>
      </c>
      <c r="K2561" s="1">
        <v>1.6790530876250399E-4</v>
      </c>
      <c r="L2561" s="1">
        <v>4.5870401267356401E-4</v>
      </c>
      <c r="M2561" s="1">
        <v>2.68388612428529E-2</v>
      </c>
      <c r="N2561" s="1">
        <v>2.2243677885931901E-5</v>
      </c>
      <c r="O2561" s="1">
        <v>2.04641836550573E-5</v>
      </c>
      <c r="P2561" s="1">
        <v>2.47098564822966E-7</v>
      </c>
      <c r="Q2561" s="1">
        <v>2.1905517749653601E-7</v>
      </c>
      <c r="R2561" s="1">
        <v>870.75729530180001</v>
      </c>
      <c r="S2561" s="1">
        <v>112.91943687254</v>
      </c>
      <c r="T2561" s="1">
        <v>0.46099213911629999</v>
      </c>
      <c r="U2561" s="1">
        <v>40491.722248744401</v>
      </c>
      <c r="V2561" s="1">
        <f t="shared" si="157"/>
        <v>0.34302595620392812</v>
      </c>
      <c r="W2561" s="1">
        <f t="shared" si="158"/>
        <v>3.7510675994474787</v>
      </c>
      <c r="X2561" s="1">
        <f t="shared" si="159"/>
        <v>244.94872534920268</v>
      </c>
    </row>
    <row r="2562" spans="1:24" hidden="1" x14ac:dyDescent="0.3">
      <c r="A2562" s="18" t="str">
        <f t="shared" si="156"/>
        <v>ConstMin - Other Construction Equipment_1989_50</v>
      </c>
      <c r="B2562" s="1" t="s">
        <v>40</v>
      </c>
      <c r="C2562" s="1">
        <v>2020</v>
      </c>
      <c r="D2562" s="1" t="s">
        <v>91</v>
      </c>
      <c r="E2562" s="1">
        <v>1989</v>
      </c>
      <c r="F2562" s="1">
        <v>50</v>
      </c>
      <c r="G2562" s="1" t="s">
        <v>5</v>
      </c>
      <c r="H2562" s="1">
        <v>2.5598748854656698E-5</v>
      </c>
      <c r="I2562" s="1">
        <v>3.0974486114134703E-5</v>
      </c>
      <c r="J2562" s="1">
        <v>3.68621983507057E-5</v>
      </c>
      <c r="K2562" s="1">
        <v>8.7378095263028195E-5</v>
      </c>
      <c r="L2562" s="1">
        <v>6.1356992047887794E-5</v>
      </c>
      <c r="M2562" s="1">
        <v>4.8128083338892002E-3</v>
      </c>
      <c r="N2562" s="1">
        <v>8.3208050159771204E-6</v>
      </c>
      <c r="O2562" s="1">
        <v>7.6551406146989503E-6</v>
      </c>
      <c r="P2562" s="1">
        <v>4.3728837329717797E-8</v>
      </c>
      <c r="Q2562" s="1">
        <v>3.9281494631880297E-8</v>
      </c>
      <c r="R2562" s="1">
        <v>156.146266032032</v>
      </c>
      <c r="S2562" s="1">
        <v>159.403576641564</v>
      </c>
      <c r="T2562" s="1">
        <v>0.55319056693956004</v>
      </c>
      <c r="U2562" s="1">
        <v>6535.5466423041298</v>
      </c>
      <c r="V2562" s="1">
        <f t="shared" si="157"/>
        <v>1.5693174074869851</v>
      </c>
      <c r="W2562" s="1">
        <f t="shared" si="158"/>
        <v>3.1086422333848214</v>
      </c>
      <c r="X2562" s="1">
        <f t="shared" si="159"/>
        <v>288.15309979604183</v>
      </c>
    </row>
    <row r="2563" spans="1:24" hidden="1" x14ac:dyDescent="0.3">
      <c r="A2563" s="18" t="str">
        <f t="shared" si="156"/>
        <v>ConstMin - Other Construction Equipment_1989_75</v>
      </c>
      <c r="B2563" s="1" t="s">
        <v>40</v>
      </c>
      <c r="C2563" s="1">
        <v>2020</v>
      </c>
      <c r="D2563" s="1" t="s">
        <v>91</v>
      </c>
      <c r="E2563" s="1">
        <v>1989</v>
      </c>
      <c r="F2563" s="1">
        <v>75</v>
      </c>
      <c r="G2563" s="1" t="s">
        <v>5</v>
      </c>
      <c r="H2563" s="1">
        <v>2.5715661048604999E-5</v>
      </c>
      <c r="I2563" s="1">
        <v>3.1115949868812101E-5</v>
      </c>
      <c r="J2563" s="1">
        <v>3.7030551909991297E-5</v>
      </c>
      <c r="K2563" s="1">
        <v>1.07689305003963E-4</v>
      </c>
      <c r="L2563" s="1">
        <v>2.43889057749005E-4</v>
      </c>
      <c r="M2563" s="1">
        <v>1.26139822421265E-2</v>
      </c>
      <c r="N2563" s="1">
        <v>2.13902315281934E-5</v>
      </c>
      <c r="O2563" s="1">
        <v>1.9679013005937899E-5</v>
      </c>
      <c r="P2563" s="1">
        <v>1.15851051472342E-7</v>
      </c>
      <c r="Q2563" s="1">
        <v>1.02953627353433E-7</v>
      </c>
      <c r="R2563" s="1">
        <v>409.246762027356</v>
      </c>
      <c r="S2563" s="1">
        <v>257.92527110776899</v>
      </c>
      <c r="T2563" s="1">
        <v>1.0141827060558599</v>
      </c>
      <c r="U2563" s="1">
        <v>19180.2610696505</v>
      </c>
      <c r="V2563" s="1">
        <f t="shared" si="157"/>
        <v>0.53717667856637685</v>
      </c>
      <c r="W2563" s="1">
        <f t="shared" si="158"/>
        <v>4.2104295235289682</v>
      </c>
      <c r="X2563" s="1">
        <f t="shared" si="159"/>
        <v>254.31834872321593</v>
      </c>
    </row>
    <row r="2564" spans="1:24" hidden="1" x14ac:dyDescent="0.3">
      <c r="A2564" s="18" t="str">
        <f t="shared" si="156"/>
        <v>ConstMin - Other Construction Equipment_1989_300</v>
      </c>
      <c r="B2564" s="1" t="s">
        <v>40</v>
      </c>
      <c r="C2564" s="1">
        <v>2020</v>
      </c>
      <c r="D2564" s="1" t="s">
        <v>91</v>
      </c>
      <c r="E2564" s="1">
        <v>1989</v>
      </c>
      <c r="F2564" s="1">
        <v>300</v>
      </c>
      <c r="G2564" s="1" t="s">
        <v>5</v>
      </c>
      <c r="H2564" s="1">
        <v>2.99374072154967E-5</v>
      </c>
      <c r="I2564" s="1">
        <v>3.6224262730750998E-5</v>
      </c>
      <c r="J2564" s="1">
        <v>4.31098663903152E-5</v>
      </c>
      <c r="K2564" s="1">
        <v>1.4343394687030199E-4</v>
      </c>
      <c r="L2564" s="1">
        <v>3.9213693343165902E-4</v>
      </c>
      <c r="M2564" s="1">
        <v>2.24419186846339E-2</v>
      </c>
      <c r="N2564" s="1">
        <v>1.9517898819897999E-5</v>
      </c>
      <c r="O2564" s="1">
        <v>1.79564669143061E-5</v>
      </c>
      <c r="P2564" s="1">
        <v>2.06588545329028E-7</v>
      </c>
      <c r="Q2564" s="1">
        <v>1.8316792342053701E-7</v>
      </c>
      <c r="R2564" s="1">
        <v>728.10333636709697</v>
      </c>
      <c r="S2564" s="1">
        <v>133.487640310161</v>
      </c>
      <c r="T2564" s="1">
        <v>0.55319056693956004</v>
      </c>
      <c r="U2564" s="1">
        <v>33883.612698729303</v>
      </c>
      <c r="V2564" s="1">
        <f t="shared" si="157"/>
        <v>0.35399607505361885</v>
      </c>
      <c r="W2564" s="1">
        <f t="shared" si="158"/>
        <v>3.8320982914174997</v>
      </c>
      <c r="X2564" s="1">
        <f t="shared" si="159"/>
        <v>241.30498292597505</v>
      </c>
    </row>
    <row r="2565" spans="1:24" hidden="1" x14ac:dyDescent="0.3">
      <c r="A2565" s="18" t="str">
        <f t="shared" si="156"/>
        <v>ConstMin - Other Construction Equipment_1990_50</v>
      </c>
      <c r="B2565" s="1" t="s">
        <v>40</v>
      </c>
      <c r="C2565" s="1">
        <v>2020</v>
      </c>
      <c r="D2565" s="1" t="s">
        <v>91</v>
      </c>
      <c r="E2565" s="1">
        <v>1990</v>
      </c>
      <c r="F2565" s="1">
        <v>50</v>
      </c>
      <c r="G2565" s="1" t="s">
        <v>5</v>
      </c>
      <c r="H2565" s="1">
        <v>1.78367560983529E-5</v>
      </c>
      <c r="I2565" s="1">
        <v>2.1582474879006999E-5</v>
      </c>
      <c r="J2565" s="1">
        <v>2.5684928781628199E-5</v>
      </c>
      <c r="K2565" s="1">
        <v>6.0958939501172302E-5</v>
      </c>
      <c r="L2565" s="1">
        <v>4.3185789337049703E-5</v>
      </c>
      <c r="M2565" s="1">
        <v>3.3984201082821299E-3</v>
      </c>
      <c r="N2565" s="1">
        <v>5.8142737058267899E-6</v>
      </c>
      <c r="O2565" s="1">
        <v>5.3491318093606504E-6</v>
      </c>
      <c r="P2565" s="1">
        <v>3.0884976548949401E-8</v>
      </c>
      <c r="Q2565" s="1">
        <v>2.7737448071712899E-8</v>
      </c>
      <c r="R2565" s="1">
        <v>110.257997722426</v>
      </c>
      <c r="S2565" s="1">
        <v>132.253548103904</v>
      </c>
      <c r="T2565" s="1">
        <v>0.55319056693956004</v>
      </c>
      <c r="U2565" s="1">
        <v>4672.9586996712796</v>
      </c>
      <c r="V2565" s="1">
        <f t="shared" si="157"/>
        <v>1.5293183588401322</v>
      </c>
      <c r="W2565" s="1">
        <f t="shared" si="158"/>
        <v>3.0601133949838863</v>
      </c>
      <c r="X2565" s="1">
        <f t="shared" si="159"/>
        <v>239.07412021787715</v>
      </c>
    </row>
    <row r="2566" spans="1:24" hidden="1" x14ac:dyDescent="0.3">
      <c r="A2566" s="18" t="str">
        <f t="shared" si="156"/>
        <v>ConstMin - Other Construction Equipment_1990_100</v>
      </c>
      <c r="B2566" s="1" t="s">
        <v>40</v>
      </c>
      <c r="C2566" s="1">
        <v>2020</v>
      </c>
      <c r="D2566" s="1" t="s">
        <v>91</v>
      </c>
      <c r="E2566" s="1">
        <v>1990</v>
      </c>
      <c r="F2566" s="1">
        <v>100</v>
      </c>
      <c r="G2566" s="1" t="s">
        <v>5</v>
      </c>
      <c r="H2566" s="1">
        <v>5.3915649329312698E-5</v>
      </c>
      <c r="I2566" s="1">
        <v>6.5237935688468396E-5</v>
      </c>
      <c r="J2566" s="1">
        <v>7.7638535034210395E-5</v>
      </c>
      <c r="K2566" s="1">
        <v>2.26358465283216E-4</v>
      </c>
      <c r="L2566" s="1">
        <v>5.1291118915041398E-4</v>
      </c>
      <c r="M2566" s="1">
        <v>2.6650117222325801E-2</v>
      </c>
      <c r="N2566" s="1">
        <v>4.4737257944499102E-5</v>
      </c>
      <c r="O2566" s="1">
        <v>4.11582773089392E-5</v>
      </c>
      <c r="P2566" s="1">
        <v>2.4477608045946801E-7</v>
      </c>
      <c r="Q2566" s="1">
        <v>2.1751467417398899E-7</v>
      </c>
      <c r="R2566" s="1">
        <v>864.63370342018197</v>
      </c>
      <c r="S2566" s="1">
        <v>531.89374089688397</v>
      </c>
      <c r="T2566" s="1">
        <v>2.0283654121117198</v>
      </c>
      <c r="U2566" s="1">
        <v>39916.2075554888</v>
      </c>
      <c r="V2566" s="1">
        <f t="shared" si="157"/>
        <v>0.54117725913324544</v>
      </c>
      <c r="W2566" s="1">
        <f t="shared" si="158"/>
        <v>4.2548230350007774</v>
      </c>
      <c r="X2566" s="1">
        <f t="shared" si="159"/>
        <v>262.22777105192915</v>
      </c>
    </row>
    <row r="2567" spans="1:24" hidden="1" x14ac:dyDescent="0.3">
      <c r="A2567" s="18" t="str">
        <f t="shared" si="156"/>
        <v>ConstMin - Other Construction Equipment_1990_175</v>
      </c>
      <c r="B2567" s="1" t="s">
        <v>40</v>
      </c>
      <c r="C2567" s="1">
        <v>2020</v>
      </c>
      <c r="D2567" s="1" t="s">
        <v>91</v>
      </c>
      <c r="E2567" s="1">
        <v>1990</v>
      </c>
      <c r="F2567" s="1">
        <v>175</v>
      </c>
      <c r="G2567" s="1" t="s">
        <v>5</v>
      </c>
      <c r="H2567" s="1">
        <v>1.64884889297862E-5</v>
      </c>
      <c r="I2567" s="1">
        <v>1.9951071605041299E-5</v>
      </c>
      <c r="J2567" s="1">
        <v>2.3743424058892201E-5</v>
      </c>
      <c r="K2567" s="1">
        <v>7.7934168351047095E-5</v>
      </c>
      <c r="L2567" s="1">
        <v>2.1322447166800701E-4</v>
      </c>
      <c r="M2567" s="1">
        <v>1.1860451693489E-2</v>
      </c>
      <c r="N2567" s="1">
        <v>1.0956848330330601E-5</v>
      </c>
      <c r="O2567" s="1">
        <v>1.00803004639042E-5</v>
      </c>
      <c r="P2567" s="1">
        <v>1.09161103025914E-7</v>
      </c>
      <c r="Q2567" s="1">
        <v>9.6803412313113904E-8</v>
      </c>
      <c r="R2567" s="1">
        <v>384.79929324238299</v>
      </c>
      <c r="S2567" s="1">
        <v>117.95864671475699</v>
      </c>
      <c r="T2567" s="1">
        <v>0.46099213911629999</v>
      </c>
      <c r="U2567" s="1">
        <v>17929.7143006431</v>
      </c>
      <c r="V2567" s="1">
        <f t="shared" si="157"/>
        <v>0.36845245842670404</v>
      </c>
      <c r="W2567" s="1">
        <f t="shared" si="158"/>
        <v>3.937787520293432</v>
      </c>
      <c r="X2567" s="1">
        <f t="shared" si="159"/>
        <v>255.87995261888437</v>
      </c>
    </row>
    <row r="2568" spans="1:24" hidden="1" x14ac:dyDescent="0.3">
      <c r="A2568" s="18" t="str">
        <f t="shared" si="156"/>
        <v>ConstMin - Other Construction Equipment_1990_300</v>
      </c>
      <c r="B2568" s="1" t="s">
        <v>40</v>
      </c>
      <c r="C2568" s="1">
        <v>2020</v>
      </c>
      <c r="D2568" s="1" t="s">
        <v>91</v>
      </c>
      <c r="E2568" s="1">
        <v>1990</v>
      </c>
      <c r="F2568" s="1">
        <v>300</v>
      </c>
      <c r="G2568" s="1" t="s">
        <v>5</v>
      </c>
      <c r="H2568" s="1">
        <v>1.65804186788377E-5</v>
      </c>
      <c r="I2568" s="1">
        <v>2.0062306601393602E-5</v>
      </c>
      <c r="J2568" s="1">
        <v>2.3875802897526301E-5</v>
      </c>
      <c r="K2568" s="1">
        <v>7.8368681699696494E-5</v>
      </c>
      <c r="L2568" s="1">
        <v>2.1441328116143899E-4</v>
      </c>
      <c r="M2568" s="1">
        <v>1.19265783320466E-2</v>
      </c>
      <c r="N2568" s="1">
        <v>1.1017937028130199E-5</v>
      </c>
      <c r="O2568" s="1">
        <v>1.0136502065879799E-5</v>
      </c>
      <c r="P2568" s="1">
        <v>1.09769718700163E-7</v>
      </c>
      <c r="Q2568" s="1">
        <v>9.7343129047568502E-8</v>
      </c>
      <c r="R2568" s="1">
        <v>386.94469920490701</v>
      </c>
      <c r="S2568" s="1">
        <v>78.981901200465302</v>
      </c>
      <c r="T2568" s="1">
        <v>0.27659528346978002</v>
      </c>
      <c r="U2568" s="1">
        <v>17981.546173305898</v>
      </c>
      <c r="V2568" s="1">
        <f t="shared" si="157"/>
        <v>0.36943873742773892</v>
      </c>
      <c r="W2568" s="1">
        <f t="shared" si="158"/>
        <v>3.9483282482841937</v>
      </c>
      <c r="X2568" s="1">
        <f t="shared" si="159"/>
        <v>285.55042663659384</v>
      </c>
    </row>
    <row r="2569" spans="1:24" hidden="1" x14ac:dyDescent="0.3">
      <c r="A2569" s="18" t="str">
        <f t="shared" si="156"/>
        <v>ConstMin - Other Construction Equipment_1990_600</v>
      </c>
      <c r="B2569" s="1" t="s">
        <v>40</v>
      </c>
      <c r="C2569" s="1">
        <v>2020</v>
      </c>
      <c r="D2569" s="1" t="s">
        <v>91</v>
      </c>
      <c r="E2569" s="1">
        <v>1990</v>
      </c>
      <c r="F2569" s="1">
        <v>600</v>
      </c>
      <c r="G2569" s="1" t="s">
        <v>5</v>
      </c>
      <c r="H2569" s="1">
        <v>4.5916252006796303E-5</v>
      </c>
      <c r="I2569" s="1">
        <v>5.5558664928223598E-5</v>
      </c>
      <c r="J2569" s="1">
        <v>6.6119402889786794E-5</v>
      </c>
      <c r="K2569" s="1">
        <v>2.23378951306986E-4</v>
      </c>
      <c r="L2569" s="1">
        <v>6.1092254461952403E-4</v>
      </c>
      <c r="M2569" s="1">
        <v>3.5996767533707501E-2</v>
      </c>
      <c r="N2569" s="1">
        <v>2.9339211321312301E-5</v>
      </c>
      <c r="O2569" s="1">
        <v>2.6992074415607301E-5</v>
      </c>
      <c r="P2569" s="1">
        <v>3.3143047966109798E-7</v>
      </c>
      <c r="Q2569" s="1">
        <v>2.9380077753848998E-7</v>
      </c>
      <c r="R2569" s="1">
        <v>1167.8754792774801</v>
      </c>
      <c r="S2569" s="1">
        <v>138.52685015237799</v>
      </c>
      <c r="T2569" s="1">
        <v>0.55319056693956004</v>
      </c>
      <c r="U2569" s="1">
        <v>54588.814083380697</v>
      </c>
      <c r="V2569" s="1">
        <f t="shared" si="157"/>
        <v>0.33700530874411933</v>
      </c>
      <c r="W2569" s="1">
        <f t="shared" si="158"/>
        <v>3.7057071301880278</v>
      </c>
      <c r="X2569" s="1">
        <f t="shared" si="159"/>
        <v>250.41433898404313</v>
      </c>
    </row>
    <row r="2570" spans="1:24" hidden="1" x14ac:dyDescent="0.3">
      <c r="A2570" s="18" t="str">
        <f t="shared" ref="A2570:A2633" si="160">D2570&amp;"_"&amp;E2570&amp;"_"&amp;F2570</f>
        <v>ConstMin - Other Construction Equipment_1991_50</v>
      </c>
      <c r="B2570" s="1" t="s">
        <v>40</v>
      </c>
      <c r="C2570" s="1">
        <v>2020</v>
      </c>
      <c r="D2570" s="1" t="s">
        <v>91</v>
      </c>
      <c r="E2570" s="1">
        <v>1991</v>
      </c>
      <c r="F2570" s="1">
        <v>50</v>
      </c>
      <c r="G2570" s="1" t="s">
        <v>5</v>
      </c>
      <c r="H2570" s="1">
        <v>4.6121004815836699E-6</v>
      </c>
      <c r="I2570" s="1">
        <v>5.5806415827162399E-6</v>
      </c>
      <c r="J2570" s="1">
        <v>6.6414246934804898E-6</v>
      </c>
      <c r="K2570" s="1">
        <v>1.5782358348536001E-5</v>
      </c>
      <c r="L2570" s="1">
        <v>1.12817605685498E-5</v>
      </c>
      <c r="M2570" s="1">
        <v>8.9067511186211501E-4</v>
      </c>
      <c r="N2570" s="1">
        <v>1.50779123238928E-6</v>
      </c>
      <c r="O2570" s="1">
        <v>1.3871679337981399E-6</v>
      </c>
      <c r="P2570" s="1">
        <v>8.09637009473693E-9</v>
      </c>
      <c r="Q2570" s="1">
        <v>7.2695705289157497E-9</v>
      </c>
      <c r="R2570" s="1">
        <v>28.896973101055501</v>
      </c>
      <c r="S2570" s="1">
        <v>30.2352590533031</v>
      </c>
      <c r="T2570" s="1">
        <v>9.2198427823260001E-2</v>
      </c>
      <c r="U2570" s="1">
        <v>1209.4103621321201</v>
      </c>
      <c r="V2570" s="1">
        <f t="shared" si="157"/>
        <v>1.5279144781994543</v>
      </c>
      <c r="W2570" s="1">
        <f t="shared" si="158"/>
        <v>3.0888142620829244</v>
      </c>
      <c r="X2570" s="1">
        <f t="shared" si="159"/>
        <v>327.93681809046302</v>
      </c>
    </row>
    <row r="2571" spans="1:24" hidden="1" x14ac:dyDescent="0.3">
      <c r="A2571" s="18" t="str">
        <f t="shared" si="160"/>
        <v>ConstMin - Other Construction Equipment_1991_100</v>
      </c>
      <c r="B2571" s="1" t="s">
        <v>40</v>
      </c>
      <c r="C2571" s="1">
        <v>2020</v>
      </c>
      <c r="D2571" s="1" t="s">
        <v>91</v>
      </c>
      <c r="E2571" s="1">
        <v>1991</v>
      </c>
      <c r="F2571" s="1">
        <v>100</v>
      </c>
      <c r="G2571" s="1" t="s">
        <v>5</v>
      </c>
      <c r="H2571" s="1">
        <v>9.9053038706072393E-6</v>
      </c>
      <c r="I2571" s="1">
        <v>1.19854176834347E-5</v>
      </c>
      <c r="J2571" s="1">
        <v>1.42636375736744E-5</v>
      </c>
      <c r="K2571" s="1">
        <v>4.1693755526532703E-5</v>
      </c>
      <c r="L2571" s="1">
        <v>9.4524491127261098E-5</v>
      </c>
      <c r="M2571" s="1">
        <v>4.9340957709806798E-3</v>
      </c>
      <c r="N2571" s="1">
        <v>8.1986036063598292E-6</v>
      </c>
      <c r="O2571" s="1">
        <v>7.5427153178510396E-6</v>
      </c>
      <c r="P2571" s="1">
        <v>4.5321003183528002E-8</v>
      </c>
      <c r="Q2571" s="1">
        <v>4.0271426388662597E-8</v>
      </c>
      <c r="R2571" s="1">
        <v>160.081303354228</v>
      </c>
      <c r="S2571" s="1">
        <v>94.819417847433698</v>
      </c>
      <c r="T2571" s="1">
        <v>0.36879371129304001</v>
      </c>
      <c r="U2571" s="1">
        <v>7609.25828225655</v>
      </c>
      <c r="V2571" s="1">
        <f t="shared" ref="V2571:V2634" si="161">IFERROR(CONVERT(I2571,"ton","g")*365/U2571,0)</f>
        <v>0.52155420172247025</v>
      </c>
      <c r="W2571" s="1">
        <f t="shared" ref="W2571:W2634" si="162">IFERROR(CONVERT(L2571,"ton","g")*365/U2571,0)</f>
        <v>4.1133022490521522</v>
      </c>
      <c r="X2571" s="1">
        <f t="shared" ref="X2571:X2634" si="163">S2571/T2571</f>
        <v>257.10692710833968</v>
      </c>
    </row>
    <row r="2572" spans="1:24" hidden="1" x14ac:dyDescent="0.3">
      <c r="A2572" s="18" t="str">
        <f t="shared" si="160"/>
        <v>ConstMin - Other Construction Equipment_1991_600</v>
      </c>
      <c r="B2572" s="1" t="s">
        <v>40</v>
      </c>
      <c r="C2572" s="1">
        <v>2020</v>
      </c>
      <c r="D2572" s="1" t="s">
        <v>91</v>
      </c>
      <c r="E2572" s="1">
        <v>1991</v>
      </c>
      <c r="F2572" s="1">
        <v>600</v>
      </c>
      <c r="G2572" s="1" t="s">
        <v>5</v>
      </c>
      <c r="H2572" s="1">
        <v>2.4708326017858798E-5</v>
      </c>
      <c r="I2572" s="1">
        <v>2.9897074481609101E-5</v>
      </c>
      <c r="J2572" s="1">
        <v>3.5579989465716697E-5</v>
      </c>
      <c r="K2572" s="1">
        <v>1.2047573483235E-4</v>
      </c>
      <c r="L2572" s="1">
        <v>3.2967354888252499E-4</v>
      </c>
      <c r="M2572" s="1">
        <v>1.9493615940449301E-2</v>
      </c>
      <c r="N2572" s="1">
        <v>1.5754424865117499E-5</v>
      </c>
      <c r="O2572" s="1">
        <v>1.4494070875908101E-5</v>
      </c>
      <c r="P2572" s="1">
        <v>1.7948689678453199E-7</v>
      </c>
      <c r="Q2572" s="1">
        <v>1.5910427276498399E-7</v>
      </c>
      <c r="R2572" s="1">
        <v>632.44890080714094</v>
      </c>
      <c r="S2572" s="1">
        <v>62.321656415992202</v>
      </c>
      <c r="T2572" s="1">
        <v>0.27659528346978002</v>
      </c>
      <c r="U2572" s="1">
        <v>28752.291585450599</v>
      </c>
      <c r="V2572" s="1">
        <f t="shared" si="161"/>
        <v>0.34430618950179787</v>
      </c>
      <c r="W2572" s="1">
        <f t="shared" si="162"/>
        <v>3.7966471757997806</v>
      </c>
      <c r="X2572" s="1">
        <f t="shared" si="163"/>
        <v>225.31713351793752</v>
      </c>
    </row>
    <row r="2573" spans="1:24" hidden="1" x14ac:dyDescent="0.3">
      <c r="A2573" s="18" t="str">
        <f t="shared" si="160"/>
        <v>ConstMin - Other Construction Equipment_1992_50</v>
      </c>
      <c r="B2573" s="1" t="s">
        <v>40</v>
      </c>
      <c r="C2573" s="1">
        <v>2020</v>
      </c>
      <c r="D2573" s="1" t="s">
        <v>91</v>
      </c>
      <c r="E2573" s="1">
        <v>1992</v>
      </c>
      <c r="F2573" s="1">
        <v>50</v>
      </c>
      <c r="G2573" s="1" t="s">
        <v>5</v>
      </c>
      <c r="H2573" s="1">
        <v>1.5310589955190298E-5</v>
      </c>
      <c r="I2573" s="1">
        <v>1.8525813845780199E-5</v>
      </c>
      <c r="J2573" s="1">
        <v>2.2047249535474001E-5</v>
      </c>
      <c r="K2573" s="1">
        <v>5.2460344483228302E-5</v>
      </c>
      <c r="L2573" s="1">
        <v>3.7844148704731599E-5</v>
      </c>
      <c r="M2573" s="1">
        <v>2.9974502426969099E-3</v>
      </c>
      <c r="N2573" s="1">
        <v>5.0202829895612898E-6</v>
      </c>
      <c r="O2573" s="1">
        <v>4.6186603503963901E-6</v>
      </c>
      <c r="P2573" s="1">
        <v>2.7253596278545799E-8</v>
      </c>
      <c r="Q2573" s="1">
        <v>2.44647859314768E-8</v>
      </c>
      <c r="R2573" s="1">
        <v>97.248972022892104</v>
      </c>
      <c r="S2573" s="1">
        <v>102.841017188105</v>
      </c>
      <c r="T2573" s="1">
        <v>0.46099213911629999</v>
      </c>
      <c r="U2573" s="1">
        <v>4072.5042806489901</v>
      </c>
      <c r="V2573" s="1">
        <f t="shared" si="161"/>
        <v>1.5062752737530356</v>
      </c>
      <c r="W2573" s="1">
        <f t="shared" si="162"/>
        <v>3.0769879220801113</v>
      </c>
      <c r="X2573" s="1">
        <f t="shared" si="163"/>
        <v>223.08627080983709</v>
      </c>
    </row>
    <row r="2574" spans="1:24" hidden="1" x14ac:dyDescent="0.3">
      <c r="A2574" s="18" t="str">
        <f t="shared" si="160"/>
        <v>ConstMin - Other Construction Equipment_1992_100</v>
      </c>
      <c r="B2574" s="1" t="s">
        <v>40</v>
      </c>
      <c r="C2574" s="1">
        <v>2020</v>
      </c>
      <c r="D2574" s="1" t="s">
        <v>91</v>
      </c>
      <c r="E2574" s="1">
        <v>1992</v>
      </c>
      <c r="F2574" s="1">
        <v>100</v>
      </c>
      <c r="G2574" s="1" t="s">
        <v>5</v>
      </c>
      <c r="H2574" s="1">
        <v>1.5655989747448998E-5</v>
      </c>
      <c r="I2574" s="1">
        <v>1.89437475944133E-5</v>
      </c>
      <c r="J2574" s="1">
        <v>2.25446252363266E-5</v>
      </c>
      <c r="K2574" s="1">
        <v>6.6072330703344904E-5</v>
      </c>
      <c r="L2574" s="1">
        <v>1.4987289653332401E-4</v>
      </c>
      <c r="M2574" s="1">
        <v>7.8596266314482095E-3</v>
      </c>
      <c r="N2574" s="1">
        <v>1.29255933296462E-5</v>
      </c>
      <c r="O2574" s="1">
        <v>1.18915458632745E-5</v>
      </c>
      <c r="P2574" s="1">
        <v>7.2196466229742801E-8</v>
      </c>
      <c r="Q2574" s="1">
        <v>6.4149215990557995E-8</v>
      </c>
      <c r="R2574" s="1">
        <v>254.99693022573001</v>
      </c>
      <c r="S2574" s="1">
        <v>130.608091828894</v>
      </c>
      <c r="T2574" s="1">
        <v>0.55319056693956004</v>
      </c>
      <c r="U2574" s="1">
        <v>11907.1043717342</v>
      </c>
      <c r="V2574" s="1">
        <f t="shared" si="161"/>
        <v>0.52680312045921696</v>
      </c>
      <c r="W2574" s="1">
        <f t="shared" si="162"/>
        <v>4.1677872433910927</v>
      </c>
      <c r="X2574" s="1">
        <f t="shared" si="163"/>
        <v>236.09963660707876</v>
      </c>
    </row>
    <row r="2575" spans="1:24" hidden="1" x14ac:dyDescent="0.3">
      <c r="A2575" s="18" t="str">
        <f t="shared" si="160"/>
        <v>ConstMin - Other Construction Equipment_1992_175</v>
      </c>
      <c r="B2575" s="1" t="s">
        <v>40</v>
      </c>
      <c r="C2575" s="1">
        <v>2020</v>
      </c>
      <c r="D2575" s="1" t="s">
        <v>91</v>
      </c>
      <c r="E2575" s="1">
        <v>1992</v>
      </c>
      <c r="F2575" s="1">
        <v>175</v>
      </c>
      <c r="G2575" s="1" t="s">
        <v>5</v>
      </c>
      <c r="H2575" s="1">
        <v>1.4765025027648501E-5</v>
      </c>
      <c r="I2575" s="1">
        <v>1.78656802834547E-5</v>
      </c>
      <c r="J2575" s="1">
        <v>2.1261636039813901E-5</v>
      </c>
      <c r="K2575" s="1">
        <v>7.0152755268536096E-5</v>
      </c>
      <c r="L2575" s="1">
        <v>1.9213429706814599E-4</v>
      </c>
      <c r="M2575" s="1">
        <v>1.0786924145536701E-2</v>
      </c>
      <c r="N2575" s="1">
        <v>9.7626756584756193E-6</v>
      </c>
      <c r="O2575" s="1">
        <v>8.9816616057975699E-6</v>
      </c>
      <c r="P2575" s="1">
        <v>9.9287512382694699E-8</v>
      </c>
      <c r="Q2575" s="1">
        <v>8.8041424781815596E-8</v>
      </c>
      <c r="R2575" s="1">
        <v>349.96987422834502</v>
      </c>
      <c r="S2575" s="1">
        <v>111.479662631906</v>
      </c>
      <c r="T2575" s="1">
        <v>0.36879371129304001</v>
      </c>
      <c r="U2575" s="1">
        <v>16526.859985180101</v>
      </c>
      <c r="V2575" s="1">
        <f t="shared" si="161"/>
        <v>0.35794624484940907</v>
      </c>
      <c r="W2575" s="1">
        <f t="shared" si="162"/>
        <v>3.8494895828856088</v>
      </c>
      <c r="X2575" s="1">
        <f t="shared" si="163"/>
        <v>302.28189694732976</v>
      </c>
    </row>
    <row r="2576" spans="1:24" hidden="1" x14ac:dyDescent="0.3">
      <c r="A2576" s="18" t="str">
        <f t="shared" si="160"/>
        <v>ConstMin - Other Construction Equipment_1992_300</v>
      </c>
      <c r="B2576" s="1" t="s">
        <v>40</v>
      </c>
      <c r="C2576" s="1">
        <v>2020</v>
      </c>
      <c r="D2576" s="1" t="s">
        <v>91</v>
      </c>
      <c r="E2576" s="1">
        <v>1992</v>
      </c>
      <c r="F2576" s="1">
        <v>300</v>
      </c>
      <c r="G2576" s="1" t="s">
        <v>5</v>
      </c>
      <c r="H2576" s="1">
        <v>2.7203808096250801E-5</v>
      </c>
      <c r="I2576" s="1">
        <v>3.2916607796463503E-5</v>
      </c>
      <c r="J2576" s="1">
        <v>3.9173483658601199E-5</v>
      </c>
      <c r="K2576" s="1">
        <v>1.29948383573964E-4</v>
      </c>
      <c r="L2576" s="1">
        <v>3.5588148153075402E-4</v>
      </c>
      <c r="M2576" s="1">
        <v>2.0199247979234398E-2</v>
      </c>
      <c r="N2576" s="1">
        <v>1.7859374533426001E-5</v>
      </c>
      <c r="O2576" s="1">
        <v>1.6430624570751902E-5</v>
      </c>
      <c r="P2576" s="1">
        <v>1.8593595045495001E-7</v>
      </c>
      <c r="Q2576" s="1">
        <v>1.6486354660691899E-7</v>
      </c>
      <c r="R2576" s="1">
        <v>655.34235519073104</v>
      </c>
      <c r="S2576" s="1">
        <v>130.50525081170599</v>
      </c>
      <c r="T2576" s="1">
        <v>0.46099213911629999</v>
      </c>
      <c r="U2576" s="1">
        <v>30468.888134100202</v>
      </c>
      <c r="V2576" s="1">
        <f t="shared" si="161"/>
        <v>0.3577231671941179</v>
      </c>
      <c r="W2576" s="1">
        <f t="shared" si="162"/>
        <v>3.8675628881963324</v>
      </c>
      <c r="X2576" s="1">
        <f t="shared" si="163"/>
        <v>283.09647765768489</v>
      </c>
    </row>
    <row r="2577" spans="1:24" hidden="1" x14ac:dyDescent="0.3">
      <c r="A2577" s="18" t="str">
        <f t="shared" si="160"/>
        <v>ConstMin - Other Construction Equipment_1993_50</v>
      </c>
      <c r="B2577" s="1" t="s">
        <v>40</v>
      </c>
      <c r="C2577" s="1">
        <v>2020</v>
      </c>
      <c r="D2577" s="1" t="s">
        <v>91</v>
      </c>
      <c r="E2577" s="1">
        <v>1993</v>
      </c>
      <c r="F2577" s="1">
        <v>50</v>
      </c>
      <c r="G2577" s="1" t="s">
        <v>5</v>
      </c>
      <c r="H2577" s="1">
        <v>1.7246459386361098E-5</v>
      </c>
      <c r="I2577" s="1">
        <v>2.0868215857497001E-5</v>
      </c>
      <c r="J2577" s="1">
        <v>2.4834901516360102E-5</v>
      </c>
      <c r="K2577" s="1">
        <v>5.91725486139335E-5</v>
      </c>
      <c r="L2577" s="1">
        <v>4.3083722630247898E-5</v>
      </c>
      <c r="M2577" s="1">
        <v>3.4235909150514901E-3</v>
      </c>
      <c r="N2577" s="1">
        <v>5.6723388665871099E-6</v>
      </c>
      <c r="O2577" s="1">
        <v>5.2185517572601396E-6</v>
      </c>
      <c r="P2577" s="1">
        <v>3.1135402041496901E-8</v>
      </c>
      <c r="Q2577" s="1">
        <v>2.79428888128345E-8</v>
      </c>
      <c r="R2577" s="1">
        <v>111.07463682736901</v>
      </c>
      <c r="S2577" s="1">
        <v>94.305212761493095</v>
      </c>
      <c r="T2577" s="1">
        <v>0.36879371129304001</v>
      </c>
      <c r="U2577" s="1">
        <v>4644.5317285035298</v>
      </c>
      <c r="V2577" s="1">
        <f t="shared" si="161"/>
        <v>1.4877569474182806</v>
      </c>
      <c r="W2577" s="1">
        <f t="shared" si="162"/>
        <v>3.0715662566220758</v>
      </c>
      <c r="X2577" s="1">
        <f t="shared" si="163"/>
        <v>255.71263791577798</v>
      </c>
    </row>
    <row r="2578" spans="1:24" hidden="1" x14ac:dyDescent="0.3">
      <c r="A2578" s="18" t="str">
        <f t="shared" si="160"/>
        <v>ConstMin - Other Construction Equipment_1993_100</v>
      </c>
      <c r="B2578" s="1" t="s">
        <v>40</v>
      </c>
      <c r="C2578" s="1">
        <v>2020</v>
      </c>
      <c r="D2578" s="1" t="s">
        <v>91</v>
      </c>
      <c r="E2578" s="1">
        <v>1993</v>
      </c>
      <c r="F2578" s="1">
        <v>100</v>
      </c>
      <c r="G2578" s="1" t="s">
        <v>5</v>
      </c>
      <c r="H2578" s="1">
        <v>2.8311145910467699E-5</v>
      </c>
      <c r="I2578" s="1">
        <v>3.4256486551665899E-5</v>
      </c>
      <c r="J2578" s="1">
        <v>4.0768050111073399E-5</v>
      </c>
      <c r="K2578" s="1">
        <v>1.1979737375587401E-4</v>
      </c>
      <c r="L2578" s="1">
        <v>2.7188371022855999E-4</v>
      </c>
      <c r="M2578" s="1">
        <v>1.4324747928937599E-2</v>
      </c>
      <c r="N2578" s="1">
        <v>2.33133693605788E-5</v>
      </c>
      <c r="O2578" s="1">
        <v>2.14482998117325E-5</v>
      </c>
      <c r="P2578" s="1">
        <v>1.31590064097093E-7</v>
      </c>
      <c r="Q2578" s="1">
        <v>1.1691666690971E-7</v>
      </c>
      <c r="R2578" s="1">
        <v>464.75067066429398</v>
      </c>
      <c r="S2578" s="1">
        <v>246.304236165513</v>
      </c>
      <c r="T2578" s="1">
        <v>0.92198427823260098</v>
      </c>
      <c r="U2578" s="1">
        <v>21502.3598172493</v>
      </c>
      <c r="V2578" s="1">
        <f t="shared" si="161"/>
        <v>0.52752773044826906</v>
      </c>
      <c r="W2578" s="1">
        <f t="shared" si="162"/>
        <v>4.18683324065971</v>
      </c>
      <c r="X2578" s="1">
        <f t="shared" si="163"/>
        <v>267.14580929478132</v>
      </c>
    </row>
    <row r="2579" spans="1:24" hidden="1" x14ac:dyDescent="0.3">
      <c r="A2579" s="18" t="str">
        <f t="shared" si="160"/>
        <v>ConstMin - Other Construction Equipment_1993_175</v>
      </c>
      <c r="B2579" s="1" t="s">
        <v>40</v>
      </c>
      <c r="C2579" s="1">
        <v>2020</v>
      </c>
      <c r="D2579" s="1" t="s">
        <v>91</v>
      </c>
      <c r="E2579" s="1">
        <v>1993</v>
      </c>
      <c r="F2579" s="1">
        <v>175</v>
      </c>
      <c r="G2579" s="1" t="s">
        <v>5</v>
      </c>
      <c r="H2579" s="1">
        <v>9.6892026702851003E-6</v>
      </c>
      <c r="I2579" s="1">
        <v>1.17239352310449E-5</v>
      </c>
      <c r="J2579" s="1">
        <v>1.39524518452105E-5</v>
      </c>
      <c r="K2579" s="1">
        <v>4.61585926463031E-5</v>
      </c>
      <c r="L2579" s="1">
        <v>1.2648574379195299E-4</v>
      </c>
      <c r="M2579" s="1">
        <v>7.1344858662765499E-3</v>
      </c>
      <c r="N2579" s="1">
        <v>6.39010178411368E-6</v>
      </c>
      <c r="O2579" s="1">
        <v>5.8788936413845901E-6</v>
      </c>
      <c r="P2579" s="1">
        <v>6.5671183859153997E-8</v>
      </c>
      <c r="Q2579" s="1">
        <v>5.8230714546427302E-8</v>
      </c>
      <c r="R2579" s="1">
        <v>231.470536699549</v>
      </c>
      <c r="S2579" s="1">
        <v>66.743820155080698</v>
      </c>
      <c r="T2579" s="1">
        <v>0.27659528346978002</v>
      </c>
      <c r="U2579" s="1">
        <v>10723.5071049163</v>
      </c>
      <c r="V2579" s="1">
        <f t="shared" si="161"/>
        <v>0.36201383428550382</v>
      </c>
      <c r="W2579" s="1">
        <f t="shared" si="162"/>
        <v>3.9056501243139112</v>
      </c>
      <c r="X2579" s="1">
        <f t="shared" si="163"/>
        <v>241.30498292597579</v>
      </c>
    </row>
    <row r="2580" spans="1:24" hidden="1" x14ac:dyDescent="0.3">
      <c r="A2580" s="18" t="str">
        <f t="shared" si="160"/>
        <v>ConstMin - Other Construction Equipment_1993_300</v>
      </c>
      <c r="B2580" s="1" t="s">
        <v>40</v>
      </c>
      <c r="C2580" s="1">
        <v>2020</v>
      </c>
      <c r="D2580" s="1" t="s">
        <v>91</v>
      </c>
      <c r="E2580" s="1">
        <v>1993</v>
      </c>
      <c r="F2580" s="1">
        <v>300</v>
      </c>
      <c r="G2580" s="1" t="s">
        <v>5</v>
      </c>
      <c r="H2580" s="1">
        <v>1.05378904120461E-5</v>
      </c>
      <c r="I2580" s="1">
        <v>1.27508473985758E-5</v>
      </c>
      <c r="J2580" s="1">
        <v>1.51745621933464E-5</v>
      </c>
      <c r="K2580" s="1">
        <v>5.0201673701465501E-5</v>
      </c>
      <c r="L2580" s="1">
        <v>1.3756476689805099E-4</v>
      </c>
      <c r="M2580" s="1">
        <v>7.7594031999851099E-3</v>
      </c>
      <c r="N2580" s="1">
        <v>6.94981771093753E-6</v>
      </c>
      <c r="O2580" s="1">
        <v>6.3938322940625298E-6</v>
      </c>
      <c r="P2580" s="1">
        <v>7.1423393883527494E-8</v>
      </c>
      <c r="Q2580" s="1">
        <v>6.3331205816065094E-8</v>
      </c>
      <c r="R2580" s="1">
        <v>251.74529136829199</v>
      </c>
      <c r="S2580" s="1">
        <v>53.5801699550032</v>
      </c>
      <c r="T2580" s="1">
        <v>0.18439685564652</v>
      </c>
      <c r="U2580" s="1">
        <v>11787.637390100699</v>
      </c>
      <c r="V2580" s="1">
        <f t="shared" si="161"/>
        <v>0.35817962809039328</v>
      </c>
      <c r="W2580" s="1">
        <f t="shared" si="162"/>
        <v>3.8642841142769111</v>
      </c>
      <c r="X2580" s="1">
        <f t="shared" si="163"/>
        <v>290.56986772981548</v>
      </c>
    </row>
    <row r="2581" spans="1:24" hidden="1" x14ac:dyDescent="0.3">
      <c r="A2581" s="18" t="str">
        <f t="shared" si="160"/>
        <v>ConstMin - Other Construction Equipment_1993_750</v>
      </c>
      <c r="B2581" s="1" t="s">
        <v>40</v>
      </c>
      <c r="C2581" s="1">
        <v>2020</v>
      </c>
      <c r="D2581" s="1" t="s">
        <v>91</v>
      </c>
      <c r="E2581" s="1">
        <v>1993</v>
      </c>
      <c r="F2581" s="1">
        <v>750</v>
      </c>
      <c r="G2581" s="1" t="s">
        <v>5</v>
      </c>
      <c r="H2581" s="1">
        <v>2.9501664781340799E-5</v>
      </c>
      <c r="I2581" s="1">
        <v>3.5697014385422399E-5</v>
      </c>
      <c r="J2581" s="1">
        <v>4.2482397285130802E-5</v>
      </c>
      <c r="K2581" s="1">
        <v>1.44508941489294E-4</v>
      </c>
      <c r="L2581" s="1">
        <v>3.9588223291384702E-4</v>
      </c>
      <c r="M2581" s="1">
        <v>2.3575043414417102E-2</v>
      </c>
      <c r="N2581" s="1">
        <v>1.872916700593E-5</v>
      </c>
      <c r="O2581" s="1">
        <v>1.7230833645455601E-5</v>
      </c>
      <c r="P2581" s="1">
        <v>2.17077917663556E-7</v>
      </c>
      <c r="Q2581" s="1">
        <v>1.9241633513824601E-7</v>
      </c>
      <c r="R2581" s="1">
        <v>764.86632031107104</v>
      </c>
      <c r="S2581" s="1">
        <v>48.746642147162198</v>
      </c>
      <c r="T2581" s="1">
        <v>0.18439685564652</v>
      </c>
      <c r="U2581" s="1">
        <v>35585.048767428401</v>
      </c>
      <c r="V2581" s="1">
        <f t="shared" si="161"/>
        <v>0.33216428134938636</v>
      </c>
      <c r="W2581" s="1">
        <f t="shared" si="162"/>
        <v>3.6837236855449245</v>
      </c>
      <c r="X2581" s="1">
        <f t="shared" si="163"/>
        <v>264.35723090965928</v>
      </c>
    </row>
    <row r="2582" spans="1:24" hidden="1" x14ac:dyDescent="0.3">
      <c r="A2582" s="18" t="str">
        <f t="shared" si="160"/>
        <v>ConstMin - Other Construction Equipment_1994_50</v>
      </c>
      <c r="B2582" s="1" t="s">
        <v>40</v>
      </c>
      <c r="C2582" s="1">
        <v>2020</v>
      </c>
      <c r="D2582" s="1" t="s">
        <v>91</v>
      </c>
      <c r="E2582" s="1">
        <v>1994</v>
      </c>
      <c r="F2582" s="1">
        <v>50</v>
      </c>
      <c r="G2582" s="1" t="s">
        <v>5</v>
      </c>
      <c r="H2582" s="1">
        <v>2.8400211115115799E-5</v>
      </c>
      <c r="I2582" s="1">
        <v>3.4364255449290103E-5</v>
      </c>
      <c r="J2582" s="1">
        <v>4.0896304005766703E-5</v>
      </c>
      <c r="K2582" s="1">
        <v>9.7575021007469202E-5</v>
      </c>
      <c r="L2582" s="1">
        <v>7.17168724098724E-5</v>
      </c>
      <c r="M2582" s="1">
        <v>5.7175505805704702E-3</v>
      </c>
      <c r="N2582" s="1">
        <v>9.3700751287014202E-6</v>
      </c>
      <c r="O2582" s="1">
        <v>8.6204691184053094E-6</v>
      </c>
      <c r="P2582" s="1">
        <v>5.2009584208608499E-8</v>
      </c>
      <c r="Q2582" s="1">
        <v>4.6665879224134798E-8</v>
      </c>
      <c r="R2582" s="1">
        <v>185.49963183011499</v>
      </c>
      <c r="S2582" s="1">
        <v>204.550783187142</v>
      </c>
      <c r="T2582" s="1">
        <v>0.73758742258608001</v>
      </c>
      <c r="U2582" s="1">
        <v>7696.22321741624</v>
      </c>
      <c r="V2582" s="1">
        <f t="shared" si="161"/>
        <v>1.4784882729487887</v>
      </c>
      <c r="W2582" s="1">
        <f t="shared" si="162"/>
        <v>3.085547859083654</v>
      </c>
      <c r="X2582" s="1">
        <f t="shared" si="163"/>
        <v>277.3241204004803</v>
      </c>
    </row>
    <row r="2583" spans="1:24" hidden="1" x14ac:dyDescent="0.3">
      <c r="A2583" s="18" t="str">
        <f t="shared" si="160"/>
        <v>ConstMin - Other Construction Equipment_1994_100</v>
      </c>
      <c r="B2583" s="1" t="s">
        <v>40</v>
      </c>
      <c r="C2583" s="1">
        <v>2020</v>
      </c>
      <c r="D2583" s="1" t="s">
        <v>91</v>
      </c>
      <c r="E2583" s="1">
        <v>1994</v>
      </c>
      <c r="F2583" s="1">
        <v>100</v>
      </c>
      <c r="G2583" s="1" t="s">
        <v>5</v>
      </c>
      <c r="H2583" s="1">
        <v>6.5028020409081599E-5</v>
      </c>
      <c r="I2583" s="1">
        <v>7.8683904694988702E-5</v>
      </c>
      <c r="J2583" s="1">
        <v>9.3640349389077502E-5</v>
      </c>
      <c r="K2583" s="1">
        <v>2.75902919373E-4</v>
      </c>
      <c r="L2583" s="1">
        <v>6.2650841927322195E-4</v>
      </c>
      <c r="M2583" s="1">
        <v>3.3163868490604001E-2</v>
      </c>
      <c r="N2583" s="1">
        <v>5.34078337687279E-5</v>
      </c>
      <c r="O2583" s="1">
        <v>4.9135207067229699E-5</v>
      </c>
      <c r="P2583" s="1">
        <v>3.04665570075639E-7</v>
      </c>
      <c r="Q2583" s="1">
        <v>2.7067903637735703E-7</v>
      </c>
      <c r="R2583" s="1">
        <v>1075.9651897046399</v>
      </c>
      <c r="S2583" s="1">
        <v>647.384203199127</v>
      </c>
      <c r="T2583" s="1">
        <v>2.2127622677582401</v>
      </c>
      <c r="U2583" s="1">
        <v>50954.531660131201</v>
      </c>
      <c r="V2583" s="1">
        <f t="shared" si="161"/>
        <v>0.51131871657937578</v>
      </c>
      <c r="W2583" s="1">
        <f t="shared" si="162"/>
        <v>4.0712961832632564</v>
      </c>
      <c r="X2583" s="1">
        <f t="shared" si="163"/>
        <v>292.5683489058203</v>
      </c>
    </row>
    <row r="2584" spans="1:24" hidden="1" x14ac:dyDescent="0.3">
      <c r="A2584" s="18" t="str">
        <f t="shared" si="160"/>
        <v>ConstMin - Other Construction Equipment_1994_175</v>
      </c>
      <c r="B2584" s="1" t="s">
        <v>40</v>
      </c>
      <c r="C2584" s="1">
        <v>2020</v>
      </c>
      <c r="D2584" s="1" t="s">
        <v>91</v>
      </c>
      <c r="E2584" s="1">
        <v>1994</v>
      </c>
      <c r="F2584" s="1">
        <v>175</v>
      </c>
      <c r="G2584" s="1" t="s">
        <v>5</v>
      </c>
      <c r="H2584" s="1">
        <v>1.7682688577273601E-5</v>
      </c>
      <c r="I2584" s="1">
        <v>2.1396053178501099E-5</v>
      </c>
      <c r="J2584" s="1">
        <v>2.5463071551274E-5</v>
      </c>
      <c r="K2584" s="1">
        <v>8.4466014601375705E-5</v>
      </c>
      <c r="L2584" s="1">
        <v>2.31580589604636E-4</v>
      </c>
      <c r="M2584" s="1">
        <v>1.31238467496077E-2</v>
      </c>
      <c r="N2584" s="1">
        <v>1.1631411854691599E-5</v>
      </c>
      <c r="O2584" s="1">
        <v>1.0700898906316299E-5</v>
      </c>
      <c r="P2584" s="1">
        <v>1.208059908681E-7</v>
      </c>
      <c r="Q2584" s="1">
        <v>1.0711507292203801E-7</v>
      </c>
      <c r="R2584" s="1">
        <v>425.78875445719098</v>
      </c>
      <c r="S2584" s="1">
        <v>123.92342571166699</v>
      </c>
      <c r="T2584" s="1">
        <v>0.46099213911629999</v>
      </c>
      <c r="U2584" s="1">
        <v>19877.317484151401</v>
      </c>
      <c r="V2584" s="1">
        <f t="shared" si="161"/>
        <v>0.35642199349398634</v>
      </c>
      <c r="W2584" s="1">
        <f t="shared" si="162"/>
        <v>3.857740243622795</v>
      </c>
      <c r="X2584" s="1">
        <f t="shared" si="163"/>
        <v>268.81895632585474</v>
      </c>
    </row>
    <row r="2585" spans="1:24" hidden="1" x14ac:dyDescent="0.3">
      <c r="A2585" s="18" t="str">
        <f t="shared" si="160"/>
        <v>ConstMin - Other Construction Equipment_1994_300</v>
      </c>
      <c r="B2585" s="1" t="s">
        <v>40</v>
      </c>
      <c r="C2585" s="1">
        <v>2020</v>
      </c>
      <c r="D2585" s="1" t="s">
        <v>91</v>
      </c>
      <c r="E2585" s="1">
        <v>1994</v>
      </c>
      <c r="F2585" s="1">
        <v>300</v>
      </c>
      <c r="G2585" s="1" t="s">
        <v>5</v>
      </c>
      <c r="H2585" s="1">
        <v>4.5446832313092497E-6</v>
      </c>
      <c r="I2585" s="1">
        <v>5.4990667098841904E-6</v>
      </c>
      <c r="J2585" s="1">
        <v>6.5443438530853198E-6</v>
      </c>
      <c r="K2585" s="1">
        <v>2.17088752367532E-5</v>
      </c>
      <c r="L2585" s="1">
        <v>5.9519253402763498E-5</v>
      </c>
      <c r="M2585" s="1">
        <v>3.3730009999650501E-3</v>
      </c>
      <c r="N2585" s="1">
        <v>2.9894256284311499E-6</v>
      </c>
      <c r="O2585" s="1">
        <v>2.75027157815665E-6</v>
      </c>
      <c r="P2585" s="1">
        <v>3.1048726472827199E-8</v>
      </c>
      <c r="Q2585" s="1">
        <v>2.7529980726737999E-8</v>
      </c>
      <c r="R2585" s="1">
        <v>109.433302747222</v>
      </c>
      <c r="S2585" s="1">
        <v>20.362521403244902</v>
      </c>
      <c r="T2585" s="1">
        <v>9.2198427823260001E-2</v>
      </c>
      <c r="U2585" s="1">
        <v>5090.6303508112396</v>
      </c>
      <c r="V2585" s="1">
        <f t="shared" si="161"/>
        <v>0.35768936394462286</v>
      </c>
      <c r="W2585" s="1">
        <f t="shared" si="162"/>
        <v>3.8714576518642847</v>
      </c>
      <c r="X2585" s="1">
        <f t="shared" si="163"/>
        <v>220.85540810173993</v>
      </c>
    </row>
    <row r="2586" spans="1:24" hidden="1" x14ac:dyDescent="0.3">
      <c r="A2586" s="18" t="str">
        <f t="shared" si="160"/>
        <v>ConstMin - Other Construction Equipment_1994_600</v>
      </c>
      <c r="B2586" s="1" t="s">
        <v>40</v>
      </c>
      <c r="C2586" s="1">
        <v>2020</v>
      </c>
      <c r="D2586" s="1" t="s">
        <v>91</v>
      </c>
      <c r="E2586" s="1">
        <v>1994</v>
      </c>
      <c r="F2586" s="1">
        <v>600</v>
      </c>
      <c r="G2586" s="1" t="s">
        <v>5</v>
      </c>
      <c r="H2586" s="1">
        <v>1.7368645141730901E-5</v>
      </c>
      <c r="I2586" s="1">
        <v>2.10160606214944E-5</v>
      </c>
      <c r="J2586" s="1">
        <v>2.5010849004092499E-5</v>
      </c>
      <c r="K2586" s="1">
        <v>8.5275831763376503E-5</v>
      </c>
      <c r="L2586" s="1">
        <v>2.3374560571558299E-4</v>
      </c>
      <c r="M2586" s="1">
        <v>1.3969384121678899E-2</v>
      </c>
      <c r="N2586" s="1">
        <v>1.1002027440972801E-5</v>
      </c>
      <c r="O2586" s="1">
        <v>1.0121865245694999E-5</v>
      </c>
      <c r="P2586" s="1">
        <v>1.28632824491458E-7</v>
      </c>
      <c r="Q2586" s="1">
        <v>1.1401623528667999E-7</v>
      </c>
      <c r="R2586" s="1">
        <v>453.22128330106699</v>
      </c>
      <c r="S2586" s="1">
        <v>55.945513350329598</v>
      </c>
      <c r="T2586" s="1">
        <v>0.18439685564652</v>
      </c>
      <c r="U2586" s="1">
        <v>21119.431289749398</v>
      </c>
      <c r="V2586" s="1">
        <f t="shared" si="161"/>
        <v>0.32950172609504563</v>
      </c>
      <c r="W2586" s="1">
        <f t="shared" si="162"/>
        <v>3.6647962687947309</v>
      </c>
      <c r="X2586" s="1">
        <f t="shared" si="163"/>
        <v>303.39732830138104</v>
      </c>
    </row>
    <row r="2587" spans="1:24" hidden="1" x14ac:dyDescent="0.3">
      <c r="A2587" s="18" t="str">
        <f t="shared" si="160"/>
        <v>ConstMin - Other Construction Equipment_1995_25</v>
      </c>
      <c r="B2587" s="1" t="s">
        <v>40</v>
      </c>
      <c r="C2587" s="1">
        <v>2020</v>
      </c>
      <c r="D2587" s="1" t="s">
        <v>91</v>
      </c>
      <c r="E2587" s="1">
        <v>1995</v>
      </c>
      <c r="F2587" s="1">
        <v>25</v>
      </c>
      <c r="G2587" s="1" t="s">
        <v>5</v>
      </c>
      <c r="H2587" s="1">
        <v>0</v>
      </c>
      <c r="I2587" s="1">
        <v>0</v>
      </c>
      <c r="J2587" s="1">
        <v>0</v>
      </c>
      <c r="K2587" s="1">
        <v>0</v>
      </c>
      <c r="L2587" s="1">
        <v>0</v>
      </c>
      <c r="M2587" s="1">
        <v>0</v>
      </c>
      <c r="N2587" s="1">
        <v>0</v>
      </c>
      <c r="O2587" s="1">
        <v>0</v>
      </c>
      <c r="P2587" s="1">
        <v>0</v>
      </c>
      <c r="Q2587" s="1">
        <v>0</v>
      </c>
      <c r="R2587" s="1">
        <v>0</v>
      </c>
      <c r="S2587" s="1">
        <v>0</v>
      </c>
      <c r="T2587" s="1">
        <v>0</v>
      </c>
      <c r="U2587" s="1">
        <v>0</v>
      </c>
      <c r="V2587" s="1">
        <f t="shared" si="161"/>
        <v>0</v>
      </c>
      <c r="W2587" s="1">
        <f t="shared" si="162"/>
        <v>0</v>
      </c>
      <c r="X2587" s="1" t="e">
        <f t="shared" si="163"/>
        <v>#DIV/0!</v>
      </c>
    </row>
    <row r="2588" spans="1:24" hidden="1" x14ac:dyDescent="0.3">
      <c r="A2588" s="18" t="str">
        <f t="shared" si="160"/>
        <v>ConstMin - Other Construction Equipment_1995_50</v>
      </c>
      <c r="B2588" s="1" t="s">
        <v>40</v>
      </c>
      <c r="C2588" s="1">
        <v>2020</v>
      </c>
      <c r="D2588" s="1" t="s">
        <v>91</v>
      </c>
      <c r="E2588" s="1">
        <v>1995</v>
      </c>
      <c r="F2588" s="1">
        <v>50</v>
      </c>
      <c r="G2588" s="1" t="s">
        <v>5</v>
      </c>
      <c r="H2588" s="1">
        <v>3.2040349375176703E-5</v>
      </c>
      <c r="I2588" s="1">
        <v>3.8768822743963899E-5</v>
      </c>
      <c r="J2588" s="1">
        <v>4.6138103100254501E-5</v>
      </c>
      <c r="K2588" s="1">
        <v>1.1023699769670601E-4</v>
      </c>
      <c r="L2588" s="1">
        <v>8.1802381732515498E-5</v>
      </c>
      <c r="M2588" s="1">
        <v>6.5430360088543698E-3</v>
      </c>
      <c r="N2588" s="1">
        <v>1.06050484630753E-5</v>
      </c>
      <c r="O2588" s="1">
        <v>9.7566445860293002E-6</v>
      </c>
      <c r="P2588" s="1">
        <v>5.9532402216704601E-8</v>
      </c>
      <c r="Q2588" s="1">
        <v>5.3403380319181801E-8</v>
      </c>
      <c r="R2588" s="1">
        <v>212.28159744108001</v>
      </c>
      <c r="S2588" s="1">
        <v>256.89686093588801</v>
      </c>
      <c r="T2588" s="1">
        <v>0.73758742258608001</v>
      </c>
      <c r="U2588" s="1">
        <v>9023.50224037308</v>
      </c>
      <c r="V2588" s="1">
        <f t="shared" si="161"/>
        <v>1.4226434988469308</v>
      </c>
      <c r="W2588" s="1">
        <f t="shared" si="162"/>
        <v>3.0017838645894184</v>
      </c>
      <c r="X2588" s="1">
        <f t="shared" si="163"/>
        <v>348.29344030186053</v>
      </c>
    </row>
    <row r="2589" spans="1:24" hidden="1" x14ac:dyDescent="0.3">
      <c r="A2589" s="18" t="str">
        <f t="shared" si="160"/>
        <v>ConstMin - Other Construction Equipment_1995_100</v>
      </c>
      <c r="B2589" s="1" t="s">
        <v>40</v>
      </c>
      <c r="C2589" s="1">
        <v>2020</v>
      </c>
      <c r="D2589" s="1" t="s">
        <v>91</v>
      </c>
      <c r="E2589" s="1">
        <v>1995</v>
      </c>
      <c r="F2589" s="1">
        <v>100</v>
      </c>
      <c r="G2589" s="1" t="s">
        <v>5</v>
      </c>
      <c r="H2589" s="1">
        <v>5.6406796048476101E-5</v>
      </c>
      <c r="I2589" s="1">
        <v>6.8252223218656093E-5</v>
      </c>
      <c r="J2589" s="1">
        <v>8.1225786309805606E-5</v>
      </c>
      <c r="K2589" s="1">
        <v>2.3997642326894001E-4</v>
      </c>
      <c r="L2589" s="1">
        <v>5.4522562701206595E-4</v>
      </c>
      <c r="M2589" s="1">
        <v>2.89973680469712E-2</v>
      </c>
      <c r="N2589" s="1">
        <v>4.6203120108373799E-5</v>
      </c>
      <c r="O2589" s="1">
        <v>4.2506870499703898E-5</v>
      </c>
      <c r="P2589" s="1">
        <v>2.6640284397092898E-7</v>
      </c>
      <c r="Q2589" s="1">
        <v>2.3667261986211099E-7</v>
      </c>
      <c r="R2589" s="1">
        <v>940.78767139106606</v>
      </c>
      <c r="S2589" s="1">
        <v>492.19710826227498</v>
      </c>
      <c r="T2589" s="1">
        <v>1.75177012864194</v>
      </c>
      <c r="U2589" s="1">
        <v>43883.257968225902</v>
      </c>
      <c r="V2589" s="1">
        <f t="shared" si="161"/>
        <v>0.51499918324780458</v>
      </c>
      <c r="W2589" s="1">
        <f t="shared" si="162"/>
        <v>4.1140162086358911</v>
      </c>
      <c r="X2589" s="1">
        <f t="shared" si="163"/>
        <v>280.97128739365525</v>
      </c>
    </row>
    <row r="2590" spans="1:24" hidden="1" x14ac:dyDescent="0.3">
      <c r="A2590" s="18" t="str">
        <f t="shared" si="160"/>
        <v>ConstMin - Other Construction Equipment_1995_175</v>
      </c>
      <c r="B2590" s="1" t="s">
        <v>40</v>
      </c>
      <c r="C2590" s="1">
        <v>2020</v>
      </c>
      <c r="D2590" s="1" t="s">
        <v>91</v>
      </c>
      <c r="E2590" s="1">
        <v>1995</v>
      </c>
      <c r="F2590" s="1">
        <v>175</v>
      </c>
      <c r="G2590" s="1" t="s">
        <v>5</v>
      </c>
      <c r="H2590" s="1">
        <v>2.06311528299878E-5</v>
      </c>
      <c r="I2590" s="1">
        <v>2.4963694924285201E-5</v>
      </c>
      <c r="J2590" s="1">
        <v>2.97088600751824E-5</v>
      </c>
      <c r="K2590" s="1">
        <v>9.8819330438596696E-5</v>
      </c>
      <c r="L2590" s="1">
        <v>2.71078766373965E-4</v>
      </c>
      <c r="M2590" s="1">
        <v>1.54348351521548E-2</v>
      </c>
      <c r="N2590" s="1">
        <v>1.3534767064385E-5</v>
      </c>
      <c r="O2590" s="1">
        <v>1.24519856992342E-5</v>
      </c>
      <c r="P2590" s="1">
        <v>1.4208377077814101E-7</v>
      </c>
      <c r="Q2590" s="1">
        <v>1.2597704959577601E-7</v>
      </c>
      <c r="R2590" s="1">
        <v>500.76622807901299</v>
      </c>
      <c r="S2590" s="1">
        <v>147.06265457899099</v>
      </c>
      <c r="T2590" s="1">
        <v>0.55319056693956004</v>
      </c>
      <c r="U2590" s="1">
        <v>23260.409865910398</v>
      </c>
      <c r="V2590" s="1">
        <f t="shared" si="161"/>
        <v>0.35536946146932502</v>
      </c>
      <c r="W2590" s="1">
        <f t="shared" si="162"/>
        <v>3.8589285566204397</v>
      </c>
      <c r="X2590" s="1">
        <f t="shared" si="163"/>
        <v>265.84447271505735</v>
      </c>
    </row>
    <row r="2591" spans="1:24" hidden="1" x14ac:dyDescent="0.3">
      <c r="A2591" s="18" t="str">
        <f t="shared" si="160"/>
        <v>ConstMin - Other Construction Equipment_1995_300</v>
      </c>
      <c r="B2591" s="1" t="s">
        <v>40</v>
      </c>
      <c r="C2591" s="1">
        <v>2020</v>
      </c>
      <c r="D2591" s="1" t="s">
        <v>91</v>
      </c>
      <c r="E2591" s="1">
        <v>1995</v>
      </c>
      <c r="F2591" s="1">
        <v>300</v>
      </c>
      <c r="G2591" s="1" t="s">
        <v>5</v>
      </c>
      <c r="H2591" s="1">
        <v>9.0184594624329894E-5</v>
      </c>
      <c r="I2591" s="1">
        <v>1.09123359495439E-4</v>
      </c>
      <c r="J2591" s="1">
        <v>1.29865816259035E-4</v>
      </c>
      <c r="K2591" s="1">
        <v>4.3823858519711399E-4</v>
      </c>
      <c r="L2591" s="1">
        <v>1.2020349288564499E-3</v>
      </c>
      <c r="M2591" s="1">
        <v>7.0397860591800906E-2</v>
      </c>
      <c r="N2591" s="1">
        <v>5.8018867191528601E-5</v>
      </c>
      <c r="O2591" s="1">
        <v>5.3377357816206298E-5</v>
      </c>
      <c r="P2591" s="1">
        <v>6.4815759475635099E-7</v>
      </c>
      <c r="Q2591" s="1">
        <v>5.7457787451469805E-7</v>
      </c>
      <c r="R2591" s="1">
        <v>2283.981057515</v>
      </c>
      <c r="S2591" s="1">
        <v>416.40327859464099</v>
      </c>
      <c r="T2591" s="1">
        <v>1.56737327299542</v>
      </c>
      <c r="U2591" s="1">
        <v>106293.117320745</v>
      </c>
      <c r="V2591" s="1">
        <f t="shared" si="161"/>
        <v>0.3399391502252388</v>
      </c>
      <c r="W2591" s="1">
        <f t="shared" si="162"/>
        <v>3.7445578485291766</v>
      </c>
      <c r="X2591" s="1">
        <f t="shared" si="163"/>
        <v>265.66950309089378</v>
      </c>
    </row>
    <row r="2592" spans="1:24" hidden="1" x14ac:dyDescent="0.3">
      <c r="A2592" s="18" t="str">
        <f t="shared" si="160"/>
        <v>ConstMin - Other Construction Equipment_1995_9999</v>
      </c>
      <c r="B2592" s="1" t="s">
        <v>40</v>
      </c>
      <c r="C2592" s="1">
        <v>2020</v>
      </c>
      <c r="D2592" s="1" t="s">
        <v>91</v>
      </c>
      <c r="E2592" s="1">
        <v>1995</v>
      </c>
      <c r="F2592" s="1">
        <v>9999</v>
      </c>
      <c r="G2592" s="1" t="s">
        <v>5</v>
      </c>
      <c r="H2592" s="1">
        <v>2.4173491310369701E-5</v>
      </c>
      <c r="I2592" s="1">
        <v>2.92499244855473E-5</v>
      </c>
      <c r="J2592" s="1">
        <v>3.4809827486932299E-5</v>
      </c>
      <c r="K2592" s="1">
        <v>1.3698263076466599E-4</v>
      </c>
      <c r="L2592" s="1">
        <v>3.7569126555582401E-4</v>
      </c>
      <c r="M2592" s="1">
        <v>2.2532934251759399E-2</v>
      </c>
      <c r="N2592" s="1">
        <v>1.22672585657143E-5</v>
      </c>
      <c r="O2592" s="1">
        <v>1.12858778804571E-5</v>
      </c>
      <c r="P2592" s="1">
        <v>2.0760294686033099E-7</v>
      </c>
      <c r="Q2592" s="1">
        <v>1.8391078024412599E-7</v>
      </c>
      <c r="R2592" s="1">
        <v>731.05623620675101</v>
      </c>
      <c r="S2592" s="1">
        <v>30.2352590533031</v>
      </c>
      <c r="T2592" s="1">
        <v>9.2198427823260001E-2</v>
      </c>
      <c r="U2592" s="1">
        <v>34014.666434965999</v>
      </c>
      <c r="V2592" s="1">
        <f t="shared" si="161"/>
        <v>0.28473911671054131</v>
      </c>
      <c r="W2592" s="1">
        <f t="shared" si="162"/>
        <v>3.657240180674235</v>
      </c>
      <c r="X2592" s="1">
        <f t="shared" si="163"/>
        <v>327.93681809046302</v>
      </c>
    </row>
    <row r="2593" spans="1:24" hidden="1" x14ac:dyDescent="0.3">
      <c r="A2593" s="18" t="str">
        <f t="shared" si="160"/>
        <v>ConstMin - Other Construction Equipment_1996_25</v>
      </c>
      <c r="B2593" s="1" t="s">
        <v>40</v>
      </c>
      <c r="C2593" s="1">
        <v>2020</v>
      </c>
      <c r="D2593" s="1" t="s">
        <v>91</v>
      </c>
      <c r="E2593" s="1">
        <v>1996</v>
      </c>
      <c r="F2593" s="1">
        <v>25</v>
      </c>
      <c r="G2593" s="1" t="s">
        <v>5</v>
      </c>
      <c r="H2593" s="1">
        <v>0</v>
      </c>
      <c r="I2593" s="1">
        <v>0</v>
      </c>
      <c r="J2593" s="1">
        <v>0</v>
      </c>
      <c r="K2593" s="1">
        <v>0</v>
      </c>
      <c r="L2593" s="1">
        <v>0</v>
      </c>
      <c r="M2593" s="1">
        <v>0</v>
      </c>
      <c r="N2593" s="1">
        <v>0</v>
      </c>
      <c r="O2593" s="1">
        <v>0</v>
      </c>
      <c r="P2593" s="1">
        <v>0</v>
      </c>
      <c r="Q2593" s="1">
        <v>0</v>
      </c>
      <c r="R2593" s="1">
        <v>0</v>
      </c>
      <c r="S2593" s="1">
        <v>0</v>
      </c>
      <c r="T2593" s="1">
        <v>0</v>
      </c>
      <c r="U2593" s="1">
        <v>0</v>
      </c>
      <c r="V2593" s="1">
        <f t="shared" si="161"/>
        <v>0</v>
      </c>
      <c r="W2593" s="1">
        <f t="shared" si="162"/>
        <v>0</v>
      </c>
      <c r="X2593" s="1" t="e">
        <f t="shared" si="163"/>
        <v>#DIV/0!</v>
      </c>
    </row>
    <row r="2594" spans="1:24" hidden="1" x14ac:dyDescent="0.3">
      <c r="A2594" s="18" t="str">
        <f t="shared" si="160"/>
        <v>ConstMin - Other Construction Equipment_1996_50</v>
      </c>
      <c r="B2594" s="1" t="s">
        <v>40</v>
      </c>
      <c r="C2594" s="1">
        <v>2020</v>
      </c>
      <c r="D2594" s="1" t="s">
        <v>91</v>
      </c>
      <c r="E2594" s="1">
        <v>1996</v>
      </c>
      <c r="F2594" s="1">
        <v>50</v>
      </c>
      <c r="G2594" s="1" t="s">
        <v>5</v>
      </c>
      <c r="H2594" s="1">
        <v>4.3942407292472102E-5</v>
      </c>
      <c r="I2594" s="1">
        <v>5.3170312823891202E-5</v>
      </c>
      <c r="J2594" s="1">
        <v>6.3277066501159801E-5</v>
      </c>
      <c r="K2594" s="1">
        <v>1.5140631615155999E-4</v>
      </c>
      <c r="L2594" s="1">
        <v>1.13450497016631E-4</v>
      </c>
      <c r="M2594" s="1">
        <v>9.1043541227388905E-3</v>
      </c>
      <c r="N2594" s="1">
        <v>1.45924811049211E-5</v>
      </c>
      <c r="O2594" s="1">
        <v>1.34250826165274E-5</v>
      </c>
      <c r="P2594" s="1">
        <v>8.2855996640625705E-8</v>
      </c>
      <c r="Q2594" s="1">
        <v>7.4308514444851001E-8</v>
      </c>
      <c r="R2594" s="1">
        <v>295.38074285834301</v>
      </c>
      <c r="S2594" s="1">
        <v>346.26570487235199</v>
      </c>
      <c r="T2594" s="1">
        <v>1.19857956170238</v>
      </c>
      <c r="U2594" s="1">
        <v>12518.8370223081</v>
      </c>
      <c r="V2594" s="1">
        <f t="shared" si="161"/>
        <v>1.4063513375923835</v>
      </c>
      <c r="W2594" s="1">
        <f t="shared" si="162"/>
        <v>3.0007583133527849</v>
      </c>
      <c r="X2594" s="1">
        <f t="shared" si="163"/>
        <v>288.89672069874109</v>
      </c>
    </row>
    <row r="2595" spans="1:24" hidden="1" x14ac:dyDescent="0.3">
      <c r="A2595" s="18" t="str">
        <f t="shared" si="160"/>
        <v>ConstMin - Other Construction Equipment_1996_100</v>
      </c>
      <c r="B2595" s="1" t="s">
        <v>40</v>
      </c>
      <c r="C2595" s="1">
        <v>2020</v>
      </c>
      <c r="D2595" s="1" t="s">
        <v>91</v>
      </c>
      <c r="E2595" s="1">
        <v>1996</v>
      </c>
      <c r="F2595" s="1">
        <v>100</v>
      </c>
      <c r="G2595" s="1" t="s">
        <v>5</v>
      </c>
      <c r="H2595" s="1">
        <v>8.5615579899675804E-5</v>
      </c>
      <c r="I2595" s="1">
        <v>1.03594851678607E-4</v>
      </c>
      <c r="J2595" s="1">
        <v>1.2328643505553301E-4</v>
      </c>
      <c r="K2595" s="1">
        <v>3.6524738117486101E-4</v>
      </c>
      <c r="L2595" s="1">
        <v>8.3029847975458104E-4</v>
      </c>
      <c r="M2595" s="1">
        <v>4.4368043346519899E-2</v>
      </c>
      <c r="N2595" s="1">
        <v>6.9936857827791307E-5</v>
      </c>
      <c r="O2595" s="1">
        <v>6.4341909201567996E-5</v>
      </c>
      <c r="P2595" s="1">
        <v>4.0763609616319402E-7</v>
      </c>
      <c r="Q2595" s="1">
        <v>3.6212600536597201E-7</v>
      </c>
      <c r="R2595" s="1">
        <v>1439.4723037117201</v>
      </c>
      <c r="S2595" s="1">
        <v>780.87184350928806</v>
      </c>
      <c r="T2595" s="1">
        <v>2.8581512625210599</v>
      </c>
      <c r="U2595" s="1">
        <v>66348.917283982693</v>
      </c>
      <c r="V2595" s="1">
        <f t="shared" si="161"/>
        <v>0.51700284553023756</v>
      </c>
      <c r="W2595" s="1">
        <f t="shared" si="162"/>
        <v>4.1437066583608519</v>
      </c>
      <c r="X2595" s="1">
        <f t="shared" si="163"/>
        <v>273.20871842888835</v>
      </c>
    </row>
    <row r="2596" spans="1:24" hidden="1" x14ac:dyDescent="0.3">
      <c r="A2596" s="18" t="str">
        <f t="shared" si="160"/>
        <v>ConstMin - Other Construction Equipment_1996_175</v>
      </c>
      <c r="B2596" s="1" t="s">
        <v>40</v>
      </c>
      <c r="C2596" s="1">
        <v>2020</v>
      </c>
      <c r="D2596" s="1" t="s">
        <v>91</v>
      </c>
      <c r="E2596" s="1">
        <v>1996</v>
      </c>
      <c r="F2596" s="1">
        <v>175</v>
      </c>
      <c r="G2596" s="1" t="s">
        <v>5</v>
      </c>
      <c r="H2596" s="1">
        <v>1.8480861394450001E-5</v>
      </c>
      <c r="I2596" s="1">
        <v>2.23618422872845E-5</v>
      </c>
      <c r="J2596" s="1">
        <v>2.6612440408008001E-5</v>
      </c>
      <c r="K2596" s="1">
        <v>8.8764878282341405E-5</v>
      </c>
      <c r="L2596" s="1">
        <v>2.4362987430438901E-4</v>
      </c>
      <c r="M2596" s="1">
        <v>1.3937800201654299E-2</v>
      </c>
      <c r="N2596" s="1">
        <v>1.20912388929415E-5</v>
      </c>
      <c r="O2596" s="1">
        <v>1.1123939781506199E-5</v>
      </c>
      <c r="P2596" s="1">
        <v>1.2830744900027899E-7</v>
      </c>
      <c r="Q2596" s="1">
        <v>1.13758451577288E-7</v>
      </c>
      <c r="R2596" s="1">
        <v>452.19657779933999</v>
      </c>
      <c r="S2596" s="1">
        <v>149.01663390556499</v>
      </c>
      <c r="T2596" s="1">
        <v>0.46099213911629999</v>
      </c>
      <c r="U2596" s="1">
        <v>21130.558687809102</v>
      </c>
      <c r="V2596" s="1">
        <f t="shared" si="161"/>
        <v>0.35041702725780199</v>
      </c>
      <c r="W2596" s="1">
        <f t="shared" si="162"/>
        <v>3.8177559437256483</v>
      </c>
      <c r="X2596" s="1">
        <f t="shared" si="163"/>
        <v>323.25200640345577</v>
      </c>
    </row>
    <row r="2597" spans="1:24" hidden="1" x14ac:dyDescent="0.3">
      <c r="A2597" s="18" t="str">
        <f t="shared" si="160"/>
        <v>ConstMin - Other Construction Equipment_1996_300</v>
      </c>
      <c r="B2597" s="1" t="s">
        <v>40</v>
      </c>
      <c r="C2597" s="1">
        <v>2020</v>
      </c>
      <c r="D2597" s="1" t="s">
        <v>91</v>
      </c>
      <c r="E2597" s="1">
        <v>1996</v>
      </c>
      <c r="F2597" s="1">
        <v>300</v>
      </c>
      <c r="G2597" s="1" t="s">
        <v>5</v>
      </c>
      <c r="H2597" s="1">
        <v>1.0410033409295601E-5</v>
      </c>
      <c r="I2597" s="1">
        <v>1.25961404252477E-5</v>
      </c>
      <c r="J2597" s="1">
        <v>1.49904481093857E-5</v>
      </c>
      <c r="K2597" s="1">
        <v>3.62126045582914E-5</v>
      </c>
      <c r="L2597" s="1">
        <v>2.2763079011901699E-4</v>
      </c>
      <c r="M2597" s="1">
        <v>1.6691310061346699E-2</v>
      </c>
      <c r="N2597" s="1">
        <v>5.6619244014099502E-6</v>
      </c>
      <c r="O2597" s="1">
        <v>5.2089704492971496E-6</v>
      </c>
      <c r="P2597" s="1">
        <v>1.54007138002225E-7</v>
      </c>
      <c r="Q2597" s="1">
        <v>1.3623222889576501E-7</v>
      </c>
      <c r="R2597" s="1">
        <v>541.53117274796398</v>
      </c>
      <c r="S2597" s="1">
        <v>107.880227030323</v>
      </c>
      <c r="T2597" s="1">
        <v>0.36879371129304001</v>
      </c>
      <c r="U2597" s="1">
        <v>25217.003068337999</v>
      </c>
      <c r="V2597" s="1">
        <f t="shared" si="161"/>
        <v>0.16539890232736362</v>
      </c>
      <c r="W2597" s="1">
        <f t="shared" si="162"/>
        <v>2.9890015155857177</v>
      </c>
      <c r="X2597" s="1">
        <f t="shared" si="163"/>
        <v>292.52187259940121</v>
      </c>
    </row>
    <row r="2598" spans="1:24" hidden="1" x14ac:dyDescent="0.3">
      <c r="A2598" s="18" t="str">
        <f t="shared" si="160"/>
        <v>ConstMin - Other Construction Equipment_1996_600</v>
      </c>
      <c r="B2598" s="1" t="s">
        <v>40</v>
      </c>
      <c r="C2598" s="1">
        <v>2020</v>
      </c>
      <c r="D2598" s="1" t="s">
        <v>91</v>
      </c>
      <c r="E2598" s="1">
        <v>1996</v>
      </c>
      <c r="F2598" s="1">
        <v>600</v>
      </c>
      <c r="G2598" s="1" t="s">
        <v>5</v>
      </c>
      <c r="H2598" s="1">
        <v>5.3395867302128397E-5</v>
      </c>
      <c r="I2598" s="1">
        <v>6.4608999435575399E-5</v>
      </c>
      <c r="J2598" s="1">
        <v>7.6890048915064901E-5</v>
      </c>
      <c r="K2598" s="1">
        <v>1.90480055861378E-4</v>
      </c>
      <c r="L2598" s="1">
        <v>1.19649866946482E-3</v>
      </c>
      <c r="M2598" s="1">
        <v>9.2362530783343305E-2</v>
      </c>
      <c r="N2598" s="1">
        <v>3.1330654388190797E-5</v>
      </c>
      <c r="O2598" s="1">
        <v>2.8824202037135601E-5</v>
      </c>
      <c r="P2598" s="1">
        <v>8.52335525127728E-7</v>
      </c>
      <c r="Q2598" s="1">
        <v>7.5385055989148503E-7</v>
      </c>
      <c r="R2598" s="1">
        <v>2996.6005921190099</v>
      </c>
      <c r="S2598" s="1">
        <v>392.64700362418802</v>
      </c>
      <c r="T2598" s="1">
        <v>1.47517484517216</v>
      </c>
      <c r="U2598" s="1">
        <v>138947.958407509</v>
      </c>
      <c r="V2598" s="1">
        <f t="shared" si="161"/>
        <v>0.15396763755746637</v>
      </c>
      <c r="W2598" s="1">
        <f t="shared" si="162"/>
        <v>2.8513376632901806</v>
      </c>
      <c r="X2598" s="1">
        <f t="shared" si="163"/>
        <v>266.16980685998902</v>
      </c>
    </row>
    <row r="2599" spans="1:24" hidden="1" x14ac:dyDescent="0.3">
      <c r="A2599" s="18" t="str">
        <f t="shared" si="160"/>
        <v>ConstMin - Other Construction Equipment_1997_50</v>
      </c>
      <c r="B2599" s="1" t="s">
        <v>40</v>
      </c>
      <c r="C2599" s="1">
        <v>2020</v>
      </c>
      <c r="D2599" s="1" t="s">
        <v>91</v>
      </c>
      <c r="E2599" s="1">
        <v>1997</v>
      </c>
      <c r="F2599" s="1">
        <v>50</v>
      </c>
      <c r="G2599" s="1" t="s">
        <v>5</v>
      </c>
      <c r="H2599" s="1">
        <v>4.4930894602840197E-5</v>
      </c>
      <c r="I2599" s="1">
        <v>5.4366382469436697E-5</v>
      </c>
      <c r="J2599" s="1">
        <v>6.4700488228089902E-5</v>
      </c>
      <c r="K2599" s="1">
        <v>1.5504326580689201E-4</v>
      </c>
      <c r="L2599" s="1">
        <v>1.17329979662608E-4</v>
      </c>
      <c r="M2599" s="1">
        <v>9.4468241539503103E-3</v>
      </c>
      <c r="N2599" s="1">
        <v>1.49712350607401E-5</v>
      </c>
      <c r="O2599" s="1">
        <v>1.3773536255880899E-5</v>
      </c>
      <c r="P2599" s="1">
        <v>8.5992647296224506E-8</v>
      </c>
      <c r="Q2599" s="1">
        <v>7.71037088011033E-8</v>
      </c>
      <c r="R2599" s="1">
        <v>306.49180585767198</v>
      </c>
      <c r="S2599" s="1">
        <v>295.35940136424</v>
      </c>
      <c r="T2599" s="1">
        <v>0.92198427823260098</v>
      </c>
      <c r="U2599" s="1">
        <v>13025.349600162899</v>
      </c>
      <c r="V2599" s="1">
        <f t="shared" si="161"/>
        <v>1.3820687529800182</v>
      </c>
      <c r="W2599" s="1">
        <f t="shared" si="162"/>
        <v>2.9826906134619571</v>
      </c>
      <c r="X2599" s="1">
        <f t="shared" si="163"/>
        <v>320.3518848829284</v>
      </c>
    </row>
    <row r="2600" spans="1:24" hidden="1" x14ac:dyDescent="0.3">
      <c r="A2600" s="18" t="str">
        <f t="shared" si="160"/>
        <v>ConstMin - Other Construction Equipment_1997_100</v>
      </c>
      <c r="B2600" s="1" t="s">
        <v>40</v>
      </c>
      <c r="C2600" s="1">
        <v>2020</v>
      </c>
      <c r="D2600" s="1" t="s">
        <v>91</v>
      </c>
      <c r="E2600" s="1">
        <v>1997</v>
      </c>
      <c r="F2600" s="1">
        <v>100</v>
      </c>
      <c r="G2600" s="1" t="s">
        <v>5</v>
      </c>
      <c r="H2600" s="1">
        <v>7.3942760061386297E-5</v>
      </c>
      <c r="I2600" s="1">
        <v>8.9470739674277498E-5</v>
      </c>
      <c r="J2600" s="1">
        <v>1.06477574488396E-4</v>
      </c>
      <c r="K2600" s="1">
        <v>3.1633207883712802E-4</v>
      </c>
      <c r="L2600" s="1">
        <v>7.1950237150803095E-4</v>
      </c>
      <c r="M2600" s="1">
        <v>3.8630625028299302E-2</v>
      </c>
      <c r="N2600" s="1">
        <v>6.0233732596024898E-5</v>
      </c>
      <c r="O2600" s="1">
        <v>5.5415033988342899E-5</v>
      </c>
      <c r="P2600" s="1">
        <v>3.5494100312897698E-7</v>
      </c>
      <c r="Q2600" s="1">
        <v>3.1529796833797098E-7</v>
      </c>
      <c r="R2600" s="1">
        <v>1253.3280850139399</v>
      </c>
      <c r="S2600" s="1">
        <v>661.57626357108495</v>
      </c>
      <c r="T2600" s="1">
        <v>2.12056383993498</v>
      </c>
      <c r="U2600" s="1">
        <v>58650.173974845296</v>
      </c>
      <c r="V2600" s="1">
        <f t="shared" si="161"/>
        <v>0.50512669845613001</v>
      </c>
      <c r="W2600" s="1">
        <f t="shared" si="162"/>
        <v>4.0621085594500261</v>
      </c>
      <c r="X2600" s="1">
        <f t="shared" si="163"/>
        <v>311.98130002602045</v>
      </c>
    </row>
    <row r="2601" spans="1:24" hidden="1" x14ac:dyDescent="0.3">
      <c r="A2601" s="18" t="str">
        <f t="shared" si="160"/>
        <v>ConstMin - Other Construction Equipment_1997_175</v>
      </c>
      <c r="B2601" s="1" t="s">
        <v>40</v>
      </c>
      <c r="C2601" s="1">
        <v>2020</v>
      </c>
      <c r="D2601" s="1" t="s">
        <v>91</v>
      </c>
      <c r="E2601" s="1">
        <v>1997</v>
      </c>
      <c r="F2601" s="1">
        <v>175</v>
      </c>
      <c r="G2601" s="1" t="s">
        <v>5</v>
      </c>
      <c r="H2601" s="1">
        <v>4.9964244688346399E-5</v>
      </c>
      <c r="I2601" s="1">
        <v>6.0456736072899103E-5</v>
      </c>
      <c r="J2601" s="1">
        <v>7.1948512351218807E-5</v>
      </c>
      <c r="K2601" s="1">
        <v>2.40655050024379E-4</v>
      </c>
      <c r="L2601" s="1">
        <v>5.6918488480917496E-4</v>
      </c>
      <c r="M2601" s="1">
        <v>3.79885928744133E-2</v>
      </c>
      <c r="N2601" s="1">
        <v>3.6221316408327698E-5</v>
      </c>
      <c r="O2601" s="1">
        <v>3.33236110956615E-5</v>
      </c>
      <c r="P2601" s="1">
        <v>3.4972445293349001E-7</v>
      </c>
      <c r="Q2601" s="1">
        <v>3.1005778820680302E-7</v>
      </c>
      <c r="R2601" s="1">
        <v>1232.49805885315</v>
      </c>
      <c r="S2601" s="1">
        <v>401.491331102365</v>
      </c>
      <c r="T2601" s="1">
        <v>1.1063811338791201</v>
      </c>
      <c r="U2601" s="1">
        <v>57346.345125787797</v>
      </c>
      <c r="V2601" s="1">
        <f t="shared" si="161"/>
        <v>0.34908207873513852</v>
      </c>
      <c r="W2601" s="1">
        <f t="shared" si="162"/>
        <v>3.286519512635</v>
      </c>
      <c r="X2601" s="1">
        <f t="shared" si="163"/>
        <v>362.88700051733775</v>
      </c>
    </row>
    <row r="2602" spans="1:24" hidden="1" x14ac:dyDescent="0.3">
      <c r="A2602" s="18" t="str">
        <f t="shared" si="160"/>
        <v>ConstMin - Other Construction Equipment_1997_300</v>
      </c>
      <c r="B2602" s="1" t="s">
        <v>40</v>
      </c>
      <c r="C2602" s="1">
        <v>2020</v>
      </c>
      <c r="D2602" s="1" t="s">
        <v>91</v>
      </c>
      <c r="E2602" s="1">
        <v>1997</v>
      </c>
      <c r="F2602" s="1">
        <v>300</v>
      </c>
      <c r="G2602" s="1" t="s">
        <v>5</v>
      </c>
      <c r="H2602" s="1">
        <v>2.1363262322203702E-5</v>
      </c>
      <c r="I2602" s="1">
        <v>2.5849547409866499E-5</v>
      </c>
      <c r="J2602" s="1">
        <v>3.0763097743973299E-5</v>
      </c>
      <c r="K2602" s="1">
        <v>7.4522976090577697E-5</v>
      </c>
      <c r="L2602" s="1">
        <v>4.68697339408286E-4</v>
      </c>
      <c r="M2602" s="1">
        <v>3.4532164708377097E-2</v>
      </c>
      <c r="N2602" s="1">
        <v>1.16099563687608E-5</v>
      </c>
      <c r="O2602" s="1">
        <v>1.06811598592599E-5</v>
      </c>
      <c r="P2602" s="1">
        <v>3.18626089911512E-7</v>
      </c>
      <c r="Q2602" s="1">
        <v>2.8184688616576602E-7</v>
      </c>
      <c r="R2602" s="1">
        <v>1120.3580535813501</v>
      </c>
      <c r="S2602" s="1">
        <v>245.68719006238501</v>
      </c>
      <c r="T2602" s="1">
        <v>0.73758742258608001</v>
      </c>
      <c r="U2602" s="1">
        <v>51932.129799436603</v>
      </c>
      <c r="V2602" s="1">
        <f t="shared" si="161"/>
        <v>0.16481829242121732</v>
      </c>
      <c r="W2602" s="1">
        <f t="shared" si="162"/>
        <v>2.9884428504212788</v>
      </c>
      <c r="X2602" s="1">
        <f t="shared" si="163"/>
        <v>333.09568810294098</v>
      </c>
    </row>
    <row r="2603" spans="1:24" hidden="1" x14ac:dyDescent="0.3">
      <c r="A2603" s="18" t="str">
        <f t="shared" si="160"/>
        <v>ConstMin - Other Construction Equipment_1997_600</v>
      </c>
      <c r="B2603" s="1" t="s">
        <v>40</v>
      </c>
      <c r="C2603" s="1">
        <v>2020</v>
      </c>
      <c r="D2603" s="1" t="s">
        <v>91</v>
      </c>
      <c r="E2603" s="1">
        <v>1997</v>
      </c>
      <c r="F2603" s="1">
        <v>600</v>
      </c>
      <c r="G2603" s="1" t="s">
        <v>5</v>
      </c>
      <c r="H2603" s="1">
        <v>2.9459207244195401E-5</v>
      </c>
      <c r="I2603" s="1">
        <v>3.5645640765476501E-5</v>
      </c>
      <c r="J2603" s="1">
        <v>4.2421258431641402E-5</v>
      </c>
      <c r="K2603" s="1">
        <v>1.0534630934595399E-4</v>
      </c>
      <c r="L2603" s="1">
        <v>6.6211286911699297E-4</v>
      </c>
      <c r="M2603" s="1">
        <v>5.1295486592793302E-2</v>
      </c>
      <c r="N2603" s="1">
        <v>1.7245902951233601E-5</v>
      </c>
      <c r="O2603" s="1">
        <v>1.5866230715134999E-5</v>
      </c>
      <c r="P2603" s="1">
        <v>4.7336843558444902E-7</v>
      </c>
      <c r="Q2603" s="1">
        <v>4.1866686588082298E-7</v>
      </c>
      <c r="R2603" s="1">
        <v>1664.2255706219501</v>
      </c>
      <c r="S2603" s="1">
        <v>236.63718054983099</v>
      </c>
      <c r="T2603" s="1">
        <v>0.82978585040934005</v>
      </c>
      <c r="U2603" s="1">
        <v>79957.074005781993</v>
      </c>
      <c r="V2603" s="1">
        <f t="shared" si="161"/>
        <v>0.14761759781107897</v>
      </c>
      <c r="W2603" s="1">
        <f t="shared" si="162"/>
        <v>2.7419765536523744</v>
      </c>
      <c r="X2603" s="1">
        <f t="shared" si="163"/>
        <v>285.17861618524341</v>
      </c>
    </row>
    <row r="2604" spans="1:24" hidden="1" x14ac:dyDescent="0.3">
      <c r="A2604" s="18" t="str">
        <f t="shared" si="160"/>
        <v>ConstMin - Other Construction Equipment_1997_750</v>
      </c>
      <c r="B2604" s="1" t="s">
        <v>40</v>
      </c>
      <c r="C2604" s="1">
        <v>2020</v>
      </c>
      <c r="D2604" s="1" t="s">
        <v>91</v>
      </c>
      <c r="E2604" s="1">
        <v>1997</v>
      </c>
      <c r="F2604" s="1">
        <v>750</v>
      </c>
      <c r="G2604" s="1" t="s">
        <v>5</v>
      </c>
      <c r="H2604" s="1">
        <v>3.1256171152945E-5</v>
      </c>
      <c r="I2604" s="1">
        <v>3.7819967095063399E-5</v>
      </c>
      <c r="J2604" s="1">
        <v>4.5008886460240797E-5</v>
      </c>
      <c r="K2604" s="1">
        <v>1.1177226352202699E-4</v>
      </c>
      <c r="L2604" s="1">
        <v>7.0250068130281896E-4</v>
      </c>
      <c r="M2604" s="1">
        <v>5.4424428160192703E-2</v>
      </c>
      <c r="N2604" s="1">
        <v>1.8297875087492399E-5</v>
      </c>
      <c r="O2604" s="1">
        <v>1.6834045080493E-5</v>
      </c>
      <c r="P2604" s="1">
        <v>5.0224314314990995E-7</v>
      </c>
      <c r="Q2604" s="1">
        <v>4.4420486632804802E-7</v>
      </c>
      <c r="R2604" s="1">
        <v>1765.7406338630101</v>
      </c>
      <c r="S2604" s="1">
        <v>126.49445114137001</v>
      </c>
      <c r="T2604" s="1">
        <v>0.27659528346978002</v>
      </c>
      <c r="U2604" s="1">
        <v>82221.393241890706</v>
      </c>
      <c r="V2604" s="1">
        <f t="shared" si="161"/>
        <v>0.15230877168399898</v>
      </c>
      <c r="W2604" s="1">
        <f t="shared" si="162"/>
        <v>2.8291144624071083</v>
      </c>
      <c r="X2604" s="1">
        <f t="shared" si="163"/>
        <v>457.32685516016915</v>
      </c>
    </row>
    <row r="2605" spans="1:24" hidden="1" x14ac:dyDescent="0.3">
      <c r="A2605" s="18" t="str">
        <f t="shared" si="160"/>
        <v>ConstMin - Other Construction Equipment_1998_50</v>
      </c>
      <c r="B2605" s="1" t="s">
        <v>40</v>
      </c>
      <c r="C2605" s="1">
        <v>2020</v>
      </c>
      <c r="D2605" s="1" t="s">
        <v>91</v>
      </c>
      <c r="E2605" s="1">
        <v>1998</v>
      </c>
      <c r="F2605" s="1">
        <v>50</v>
      </c>
      <c r="G2605" s="1" t="s">
        <v>5</v>
      </c>
      <c r="H2605" s="1">
        <v>6.4273911999375893E-5</v>
      </c>
      <c r="I2605" s="1">
        <v>7.7771433519244901E-5</v>
      </c>
      <c r="J2605" s="1">
        <v>9.2554433279101394E-5</v>
      </c>
      <c r="K2605" s="1">
        <v>2.2213076174136301E-4</v>
      </c>
      <c r="L2605" s="1">
        <v>1.69797101569159E-4</v>
      </c>
      <c r="M2605" s="1">
        <v>1.37165836666491E-2</v>
      </c>
      <c r="N2605" s="1">
        <v>2.1490842913285898E-5</v>
      </c>
      <c r="O2605" s="1">
        <v>1.9771575480223101E-5</v>
      </c>
      <c r="P2605" s="1">
        <v>1.2488840091119299E-7</v>
      </c>
      <c r="Q2605" s="1">
        <v>1.1195291195687499E-7</v>
      </c>
      <c r="R2605" s="1">
        <v>445.019450947564</v>
      </c>
      <c r="S2605" s="1">
        <v>503.71530218734199</v>
      </c>
      <c r="T2605" s="1">
        <v>1.6595717008186801</v>
      </c>
      <c r="U2605" s="1">
        <v>18497.545263657401</v>
      </c>
      <c r="V2605" s="1">
        <f t="shared" si="161"/>
        <v>1.3921774858336642</v>
      </c>
      <c r="W2605" s="1">
        <f t="shared" si="162"/>
        <v>3.039518384419388</v>
      </c>
      <c r="X2605" s="1">
        <f t="shared" si="163"/>
        <v>303.52126511849724</v>
      </c>
    </row>
    <row r="2606" spans="1:24" hidden="1" x14ac:dyDescent="0.3">
      <c r="A2606" s="18" t="str">
        <f t="shared" si="160"/>
        <v>ConstMin - Other Construction Equipment_1998_100</v>
      </c>
      <c r="B2606" s="1" t="s">
        <v>40</v>
      </c>
      <c r="C2606" s="1">
        <v>2020</v>
      </c>
      <c r="D2606" s="1" t="s">
        <v>91</v>
      </c>
      <c r="E2606" s="1">
        <v>1998</v>
      </c>
      <c r="F2606" s="1">
        <v>100</v>
      </c>
      <c r="G2606" s="1" t="s">
        <v>5</v>
      </c>
      <c r="H2606" s="1">
        <v>1.43230911872037E-4</v>
      </c>
      <c r="I2606" s="1">
        <v>1.7330940336516499E-4</v>
      </c>
      <c r="J2606" s="1">
        <v>2.0625251309573401E-4</v>
      </c>
      <c r="K2606" s="1">
        <v>6.1448890018694295E-4</v>
      </c>
      <c r="L2606" s="1">
        <v>1.1249659129819499E-3</v>
      </c>
      <c r="M2606" s="1">
        <v>7.5443213383539001E-2</v>
      </c>
      <c r="N2606" s="1">
        <v>1.2927241972068599E-4</v>
      </c>
      <c r="O2606" s="1">
        <v>1.1893062614303099E-4</v>
      </c>
      <c r="P2606" s="1">
        <v>6.9321299386960405E-7</v>
      </c>
      <c r="Q2606" s="1">
        <v>6.1575736575042103E-7</v>
      </c>
      <c r="R2606" s="1">
        <v>2447.6719723800002</v>
      </c>
      <c r="S2606" s="1">
        <v>1331.6883315687801</v>
      </c>
      <c r="T2606" s="1">
        <v>3.96453239640018</v>
      </c>
      <c r="U2606" s="1">
        <v>113534.172640259</v>
      </c>
      <c r="V2606" s="1">
        <f t="shared" si="161"/>
        <v>0.50545689871971955</v>
      </c>
      <c r="W2606" s="1">
        <f t="shared" si="162"/>
        <v>3.2809632397335151</v>
      </c>
      <c r="X2606" s="1">
        <f t="shared" si="163"/>
        <v>335.90047915309287</v>
      </c>
    </row>
    <row r="2607" spans="1:24" hidden="1" x14ac:dyDescent="0.3">
      <c r="A2607" s="18" t="str">
        <f t="shared" si="160"/>
        <v>ConstMin - Other Construction Equipment_1998_175</v>
      </c>
      <c r="B2607" s="1" t="s">
        <v>40</v>
      </c>
      <c r="C2607" s="1">
        <v>2020</v>
      </c>
      <c r="D2607" s="1" t="s">
        <v>91</v>
      </c>
      <c r="E2607" s="1">
        <v>1998</v>
      </c>
      <c r="F2607" s="1">
        <v>175</v>
      </c>
      <c r="G2607" s="1" t="s">
        <v>5</v>
      </c>
      <c r="H2607" s="1">
        <v>5.6146846477451502E-5</v>
      </c>
      <c r="I2607" s="1">
        <v>6.7937684237716301E-5</v>
      </c>
      <c r="J2607" s="1">
        <v>8.0851458927530095E-5</v>
      </c>
      <c r="K2607" s="1">
        <v>2.7120282926249402E-4</v>
      </c>
      <c r="L2607" s="1">
        <v>6.4178429352515498E-4</v>
      </c>
      <c r="M2607" s="1">
        <v>4.3039765777684397E-2</v>
      </c>
      <c r="N2607" s="1">
        <v>3.8333604065104802E-5</v>
      </c>
      <c r="O2607" s="1">
        <v>3.5266915739896399E-5</v>
      </c>
      <c r="P2607" s="1">
        <v>3.9623957332790699E-7</v>
      </c>
      <c r="Q2607" s="1">
        <v>3.5128478241045601E-7</v>
      </c>
      <c r="R2607" s="1">
        <v>1396.3778008271299</v>
      </c>
      <c r="S2607" s="1">
        <v>421.44248843685801</v>
      </c>
      <c r="T2607" s="1">
        <v>1.2907779895256399</v>
      </c>
      <c r="U2607" s="1">
        <v>65142.967498382903</v>
      </c>
      <c r="V2607" s="1">
        <f t="shared" si="161"/>
        <v>0.34532800644547723</v>
      </c>
      <c r="W2607" s="1">
        <f t="shared" si="162"/>
        <v>3.2621967195052375</v>
      </c>
      <c r="X2607" s="1">
        <f t="shared" si="163"/>
        <v>326.50269206382876</v>
      </c>
    </row>
    <row r="2608" spans="1:24" hidden="1" x14ac:dyDescent="0.3">
      <c r="A2608" s="18" t="str">
        <f t="shared" si="160"/>
        <v>ConstMin - Other Construction Equipment_1998_300</v>
      </c>
      <c r="B2608" s="1" t="s">
        <v>40</v>
      </c>
      <c r="C2608" s="1">
        <v>2020</v>
      </c>
      <c r="D2608" s="1" t="s">
        <v>91</v>
      </c>
      <c r="E2608" s="1">
        <v>1998</v>
      </c>
      <c r="F2608" s="1">
        <v>300</v>
      </c>
      <c r="G2608" s="1" t="s">
        <v>5</v>
      </c>
      <c r="H2608" s="1">
        <v>3.1639870657400403E-5</v>
      </c>
      <c r="I2608" s="1">
        <v>3.82842434954545E-5</v>
      </c>
      <c r="J2608" s="1">
        <v>4.5561413746656598E-5</v>
      </c>
      <c r="K2608" s="1">
        <v>1.1068499419745001E-4</v>
      </c>
      <c r="L2608" s="1">
        <v>6.9650533003281698E-4</v>
      </c>
      <c r="M2608" s="1">
        <v>5.1562930056578998E-2</v>
      </c>
      <c r="N2608" s="1">
        <v>1.7180775985357298E-5</v>
      </c>
      <c r="O2608" s="1">
        <v>1.5806313906528701E-5</v>
      </c>
      <c r="P2608" s="1">
        <v>4.7577566313423898E-7</v>
      </c>
      <c r="Q2608" s="1">
        <v>4.2084970347962298E-7</v>
      </c>
      <c r="R2608" s="1">
        <v>1672.90247926815</v>
      </c>
      <c r="S2608" s="1">
        <v>367.45095441310201</v>
      </c>
      <c r="T2608" s="1">
        <v>1.1063811338791201</v>
      </c>
      <c r="U2608" s="1">
        <v>78144.569638519795</v>
      </c>
      <c r="V2608" s="1">
        <f t="shared" si="161"/>
        <v>0.16222204305935872</v>
      </c>
      <c r="W2608" s="1">
        <f t="shared" si="162"/>
        <v>2.9513060027703473</v>
      </c>
      <c r="X2608" s="1">
        <f t="shared" si="163"/>
        <v>332.11968566814755</v>
      </c>
    </row>
    <row r="2609" spans="1:24" hidden="1" x14ac:dyDescent="0.3">
      <c r="A2609" s="18" t="str">
        <f t="shared" si="160"/>
        <v>ConstMin - Other Construction Equipment_1998_600</v>
      </c>
      <c r="B2609" s="1" t="s">
        <v>40</v>
      </c>
      <c r="C2609" s="1">
        <v>2020</v>
      </c>
      <c r="D2609" s="1" t="s">
        <v>91</v>
      </c>
      <c r="E2609" s="1">
        <v>1998</v>
      </c>
      <c r="F2609" s="1">
        <v>600</v>
      </c>
      <c r="G2609" s="1" t="s">
        <v>5</v>
      </c>
      <c r="H2609" s="1">
        <v>2.8919150435560099E-5</v>
      </c>
      <c r="I2609" s="1">
        <v>3.49921720270277E-5</v>
      </c>
      <c r="J2609" s="1">
        <v>4.1643576627206501E-5</v>
      </c>
      <c r="K2609" s="1">
        <v>1.0366966421028E-4</v>
      </c>
      <c r="L2609" s="1">
        <v>6.5195308463182004E-4</v>
      </c>
      <c r="M2609" s="1">
        <v>5.0691207791486503E-2</v>
      </c>
      <c r="N2609" s="1">
        <v>1.4339949770793599E-5</v>
      </c>
      <c r="O2609" s="1">
        <v>1.31927537891301E-5</v>
      </c>
      <c r="P2609" s="1">
        <v>4.6779778009911301E-7</v>
      </c>
      <c r="Q2609" s="1">
        <v>4.1373482353819601E-7</v>
      </c>
      <c r="R2609" s="1">
        <v>1644.6204104077101</v>
      </c>
      <c r="S2609" s="1">
        <v>229.232627312288</v>
      </c>
      <c r="T2609" s="1">
        <v>0.82978585040934005</v>
      </c>
      <c r="U2609" s="1">
        <v>76232.583727297606</v>
      </c>
      <c r="V2609" s="1">
        <f t="shared" si="161"/>
        <v>0.15199134634495742</v>
      </c>
      <c r="W2609" s="1">
        <f t="shared" si="162"/>
        <v>2.8318112694005091</v>
      </c>
      <c r="X2609" s="1">
        <f t="shared" si="163"/>
        <v>276.25516535285061</v>
      </c>
    </row>
    <row r="2610" spans="1:24" hidden="1" x14ac:dyDescent="0.3">
      <c r="A2610" s="18" t="str">
        <f t="shared" si="160"/>
        <v>ConstMin - Other Construction Equipment_1998_750</v>
      </c>
      <c r="B2610" s="1" t="s">
        <v>40</v>
      </c>
      <c r="C2610" s="1">
        <v>2020</v>
      </c>
      <c r="D2610" s="1" t="s">
        <v>91</v>
      </c>
      <c r="E2610" s="1">
        <v>1998</v>
      </c>
      <c r="F2610" s="1">
        <v>750</v>
      </c>
      <c r="G2610" s="1" t="s">
        <v>5</v>
      </c>
      <c r="H2610" s="1">
        <v>1.03954043185175E-5</v>
      </c>
      <c r="I2610" s="1">
        <v>1.2578439225406201E-5</v>
      </c>
      <c r="J2610" s="1">
        <v>1.4969382218665199E-5</v>
      </c>
      <c r="K2610" s="1">
        <v>3.7265550986091201E-5</v>
      </c>
      <c r="L2610" s="1">
        <v>2.3435390768322101E-4</v>
      </c>
      <c r="M2610" s="1">
        <v>1.82216832946283E-2</v>
      </c>
      <c r="N2610" s="1">
        <v>6.0714675914968196E-6</v>
      </c>
      <c r="O2610" s="1">
        <v>5.5857501841770702E-6</v>
      </c>
      <c r="P2610" s="1">
        <v>1.6815663635317501E-7</v>
      </c>
      <c r="Q2610" s="1">
        <v>1.48722929496623E-7</v>
      </c>
      <c r="R2610" s="1">
        <v>591.18244689691403</v>
      </c>
      <c r="S2610" s="1">
        <v>42.370499081499602</v>
      </c>
      <c r="T2610" s="1">
        <v>9.2198427823260001E-2</v>
      </c>
      <c r="U2610" s="1">
        <v>27540.8244029747</v>
      </c>
      <c r="V2610" s="1">
        <f t="shared" si="161"/>
        <v>0.15123016298422057</v>
      </c>
      <c r="W2610" s="1">
        <f t="shared" si="162"/>
        <v>2.8176293592401538</v>
      </c>
      <c r="X2610" s="1">
        <f t="shared" si="163"/>
        <v>459.55771786826813</v>
      </c>
    </row>
    <row r="2611" spans="1:24" hidden="1" x14ac:dyDescent="0.3">
      <c r="A2611" s="18" t="str">
        <f t="shared" si="160"/>
        <v>ConstMin - Other Construction Equipment_1999_50</v>
      </c>
      <c r="B2611" s="1" t="s">
        <v>40</v>
      </c>
      <c r="C2611" s="1">
        <v>2020</v>
      </c>
      <c r="D2611" s="1" t="s">
        <v>91</v>
      </c>
      <c r="E2611" s="1">
        <v>1999</v>
      </c>
      <c r="F2611" s="1">
        <v>50</v>
      </c>
      <c r="G2611" s="1" t="s">
        <v>5</v>
      </c>
      <c r="H2611" s="1">
        <v>1.13528714049662E-4</v>
      </c>
      <c r="I2611" s="1">
        <v>1.3736974400009101E-4</v>
      </c>
      <c r="J2611" s="1">
        <v>1.6348134823151401E-4</v>
      </c>
      <c r="K2611" s="1">
        <v>4.0004143376831599E-4</v>
      </c>
      <c r="L2611" s="1">
        <v>3.1727807701616303E-4</v>
      </c>
      <c r="M2611" s="1">
        <v>3.0558325834740802E-2</v>
      </c>
      <c r="N2611" s="1">
        <v>4.1515520892607603E-5</v>
      </c>
      <c r="O2611" s="1">
        <v>3.8194279221198999E-5</v>
      </c>
      <c r="P2611" s="1">
        <v>2.7912101528273102E-7</v>
      </c>
      <c r="Q2611" s="1">
        <v>2.4941294748519599E-7</v>
      </c>
      <c r="R2611" s="1">
        <v>991.43122772751406</v>
      </c>
      <c r="S2611" s="1">
        <v>1189.97340988357</v>
      </c>
      <c r="T2611" s="1">
        <v>3.2269449738141001</v>
      </c>
      <c r="U2611" s="1">
        <v>40867.0868194301</v>
      </c>
      <c r="V2611" s="1">
        <f t="shared" si="161"/>
        <v>1.1130277931604067</v>
      </c>
      <c r="W2611" s="1">
        <f t="shared" si="162"/>
        <v>2.5707212345044734</v>
      </c>
      <c r="X2611" s="1">
        <f t="shared" si="163"/>
        <v>368.76160564866291</v>
      </c>
    </row>
    <row r="2612" spans="1:24" hidden="1" x14ac:dyDescent="0.3">
      <c r="A2612" s="18" t="str">
        <f t="shared" si="160"/>
        <v>ConstMin - Other Construction Equipment_1999_100</v>
      </c>
      <c r="B2612" s="1" t="s">
        <v>40</v>
      </c>
      <c r="C2612" s="1">
        <v>2020</v>
      </c>
      <c r="D2612" s="1" t="s">
        <v>91</v>
      </c>
      <c r="E2612" s="1">
        <v>1999</v>
      </c>
      <c r="F2612" s="1">
        <v>100</v>
      </c>
      <c r="G2612" s="1" t="s">
        <v>5</v>
      </c>
      <c r="H2612" s="1">
        <v>1.07903411862703E-4</v>
      </c>
      <c r="I2612" s="1">
        <v>1.3056312835387E-4</v>
      </c>
      <c r="J2612" s="1">
        <v>1.5538091308229201E-4</v>
      </c>
      <c r="K2612" s="1">
        <v>4.6425752246578899E-4</v>
      </c>
      <c r="L2612" s="1">
        <v>8.50400204320193E-4</v>
      </c>
      <c r="M2612" s="1">
        <v>5.7305348243993998E-2</v>
      </c>
      <c r="N2612" s="1">
        <v>9.7106394818315995E-5</v>
      </c>
      <c r="O2612" s="1">
        <v>8.9337883232850805E-5</v>
      </c>
      <c r="P2612" s="1">
        <v>5.2657926079766301E-7</v>
      </c>
      <c r="Q2612" s="1">
        <v>4.6771854876785203E-7</v>
      </c>
      <c r="R2612" s="1">
        <v>1859.20891321556</v>
      </c>
      <c r="S2612" s="1">
        <v>1056.4857695734099</v>
      </c>
      <c r="T2612" s="1">
        <v>2.95034969034432</v>
      </c>
      <c r="U2612" s="1">
        <v>88645.759103269098</v>
      </c>
      <c r="V2612" s="1">
        <f t="shared" si="161"/>
        <v>0.48769823598247364</v>
      </c>
      <c r="W2612" s="1">
        <f t="shared" si="162"/>
        <v>3.176537547430788</v>
      </c>
      <c r="X2612" s="1">
        <f t="shared" si="163"/>
        <v>358.08832187960502</v>
      </c>
    </row>
    <row r="2613" spans="1:24" hidden="1" x14ac:dyDescent="0.3">
      <c r="A2613" s="18" t="str">
        <f t="shared" si="160"/>
        <v>ConstMin - Other Construction Equipment_1999_175</v>
      </c>
      <c r="B2613" s="1" t="s">
        <v>40</v>
      </c>
      <c r="C2613" s="1">
        <v>2020</v>
      </c>
      <c r="D2613" s="1" t="s">
        <v>91</v>
      </c>
      <c r="E2613" s="1">
        <v>1999</v>
      </c>
      <c r="F2613" s="1">
        <v>175</v>
      </c>
      <c r="G2613" s="1" t="s">
        <v>5</v>
      </c>
      <c r="H2613" s="1">
        <v>6.7801695362409997E-5</v>
      </c>
      <c r="I2613" s="1">
        <v>8.2040051388516103E-5</v>
      </c>
      <c r="J2613" s="1">
        <v>9.7634441321870399E-5</v>
      </c>
      <c r="K2613" s="1">
        <v>3.2844256130254201E-4</v>
      </c>
      <c r="L2613" s="1">
        <v>7.7766616091189296E-4</v>
      </c>
      <c r="M2613" s="1">
        <v>5.2404068040235903E-2</v>
      </c>
      <c r="N2613" s="1">
        <v>4.8873451725967102E-5</v>
      </c>
      <c r="O2613" s="1">
        <v>4.4963575587889698E-5</v>
      </c>
      <c r="P2613" s="1">
        <v>4.82467546185762E-7</v>
      </c>
      <c r="Q2613" s="1">
        <v>4.2771495862744002E-7</v>
      </c>
      <c r="R2613" s="1">
        <v>1700.1922747999799</v>
      </c>
      <c r="S2613" s="1">
        <v>530.96817174219098</v>
      </c>
      <c r="T2613" s="1">
        <v>1.47517484517216</v>
      </c>
      <c r="U2613" s="1">
        <v>79379.741675457495</v>
      </c>
      <c r="V2613" s="1">
        <f t="shared" si="161"/>
        <v>0.34221957149166754</v>
      </c>
      <c r="W2613" s="1">
        <f t="shared" si="162"/>
        <v>3.24393483239689</v>
      </c>
      <c r="X2613" s="1">
        <f t="shared" si="163"/>
        <v>359.93575505974985</v>
      </c>
    </row>
    <row r="2614" spans="1:24" hidden="1" x14ac:dyDescent="0.3">
      <c r="A2614" s="18" t="str">
        <f t="shared" si="160"/>
        <v>ConstMin - Other Construction Equipment_1999_300</v>
      </c>
      <c r="B2614" s="1" t="s">
        <v>40</v>
      </c>
      <c r="C2614" s="1">
        <v>2020</v>
      </c>
      <c r="D2614" s="1" t="s">
        <v>91</v>
      </c>
      <c r="E2614" s="1">
        <v>1999</v>
      </c>
      <c r="F2614" s="1">
        <v>300</v>
      </c>
      <c r="G2614" s="1" t="s">
        <v>5</v>
      </c>
      <c r="H2614" s="1">
        <v>4.2015588134152602E-5</v>
      </c>
      <c r="I2614" s="1">
        <v>5.0838861642324598E-5</v>
      </c>
      <c r="J2614" s="1">
        <v>6.0502446913179699E-5</v>
      </c>
      <c r="K2614" s="1">
        <v>1.4740517078780401E-4</v>
      </c>
      <c r="L2614" s="1">
        <v>9.2807739898064304E-4</v>
      </c>
      <c r="M2614" s="1">
        <v>6.9038158149433898E-2</v>
      </c>
      <c r="N2614" s="1">
        <v>2.27959354109904E-5</v>
      </c>
      <c r="O2614" s="1">
        <v>2.0972260578111201E-5</v>
      </c>
      <c r="P2614" s="1">
        <v>6.3703154157320897E-7</v>
      </c>
      <c r="Q2614" s="1">
        <v>5.6348016596588705E-7</v>
      </c>
      <c r="R2614" s="1">
        <v>2239.86700921699</v>
      </c>
      <c r="S2614" s="1">
        <v>465.66412582774302</v>
      </c>
      <c r="T2614" s="1">
        <v>1.2907779895256399</v>
      </c>
      <c r="U2614" s="1">
        <v>103942.88522940699</v>
      </c>
      <c r="V2614" s="1">
        <f t="shared" si="161"/>
        <v>0.16195324358536894</v>
      </c>
      <c r="W2614" s="1">
        <f t="shared" si="162"/>
        <v>2.9565009956488679</v>
      </c>
      <c r="X2614" s="1">
        <f t="shared" si="163"/>
        <v>360.76236936676793</v>
      </c>
    </row>
    <row r="2615" spans="1:24" hidden="1" x14ac:dyDescent="0.3">
      <c r="A2615" s="18" t="str">
        <f t="shared" si="160"/>
        <v>ConstMin - Other Construction Equipment_1999_600</v>
      </c>
      <c r="B2615" s="1" t="s">
        <v>40</v>
      </c>
      <c r="C2615" s="1">
        <v>2020</v>
      </c>
      <c r="D2615" s="1" t="s">
        <v>91</v>
      </c>
      <c r="E2615" s="1">
        <v>1999</v>
      </c>
      <c r="F2615" s="1">
        <v>600</v>
      </c>
      <c r="G2615" s="1" t="s">
        <v>5</v>
      </c>
      <c r="H2615" s="1">
        <v>1.1156110452989E-4</v>
      </c>
      <c r="I2615" s="1">
        <v>1.34988936481167E-4</v>
      </c>
      <c r="J2615" s="1">
        <v>1.6064799052304199E-4</v>
      </c>
      <c r="K2615" s="1">
        <v>4.0092075261651298E-4</v>
      </c>
      <c r="L2615" s="1">
        <v>2.5227668575244899E-3</v>
      </c>
      <c r="M2615" s="1">
        <v>0.19686489131124901</v>
      </c>
      <c r="N2615" s="1">
        <v>6.2515424103292395E-5</v>
      </c>
      <c r="O2615" s="1">
        <v>5.7514190175029003E-5</v>
      </c>
      <c r="P2615" s="1">
        <v>1.8167667154817E-6</v>
      </c>
      <c r="Q2615" s="1">
        <v>1.60678477819195E-6</v>
      </c>
      <c r="R2615" s="1">
        <v>6387.06459066757</v>
      </c>
      <c r="S2615" s="1">
        <v>611.80121125204198</v>
      </c>
      <c r="T2615" s="1">
        <v>1.75177012864194</v>
      </c>
      <c r="U2615" s="1">
        <v>299468.06683188799</v>
      </c>
      <c r="V2615" s="1">
        <f t="shared" si="161"/>
        <v>0.14925753238775386</v>
      </c>
      <c r="W2615" s="1">
        <f t="shared" si="162"/>
        <v>2.7894282728588418</v>
      </c>
      <c r="X2615" s="1">
        <f t="shared" si="163"/>
        <v>349.24742764414015</v>
      </c>
    </row>
    <row r="2616" spans="1:24" hidden="1" x14ac:dyDescent="0.3">
      <c r="A2616" s="18" t="str">
        <f t="shared" si="160"/>
        <v>ConstMin - Other Construction Equipment_2000_50</v>
      </c>
      <c r="B2616" s="1" t="s">
        <v>40</v>
      </c>
      <c r="C2616" s="1">
        <v>2020</v>
      </c>
      <c r="D2616" s="1" t="s">
        <v>91</v>
      </c>
      <c r="E2616" s="1">
        <v>2000</v>
      </c>
      <c r="F2616" s="1">
        <v>50</v>
      </c>
      <c r="G2616" s="1" t="s">
        <v>5</v>
      </c>
      <c r="H2616" s="1">
        <v>9.7646567700760404E-5</v>
      </c>
      <c r="I2616" s="1">
        <v>1.1815234691792E-4</v>
      </c>
      <c r="J2616" s="1">
        <v>1.4061105748909501E-4</v>
      </c>
      <c r="K2616" s="1">
        <v>3.44636990106804E-4</v>
      </c>
      <c r="L2616" s="1">
        <v>2.7600532715097299E-4</v>
      </c>
      <c r="M2616" s="1">
        <v>2.6689791700012299E-2</v>
      </c>
      <c r="N2616" s="1">
        <v>3.5838156812851798E-5</v>
      </c>
      <c r="O2616" s="1">
        <v>3.2971104267823698E-5</v>
      </c>
      <c r="P2616" s="1">
        <v>2.4383096312974399E-7</v>
      </c>
      <c r="Q2616" s="1">
        <v>2.1783849192739801E-7</v>
      </c>
      <c r="R2616" s="1">
        <v>865.92089815509496</v>
      </c>
      <c r="S2616" s="1">
        <v>923.40949333200297</v>
      </c>
      <c r="T2616" s="1">
        <v>2.3049606955814999</v>
      </c>
      <c r="U2616" s="1">
        <v>36012.970239948103</v>
      </c>
      <c r="V2616" s="1">
        <f t="shared" si="161"/>
        <v>1.0863556094598958</v>
      </c>
      <c r="W2616" s="1">
        <f t="shared" si="162"/>
        <v>2.5377399875058844</v>
      </c>
      <c r="X2616" s="1">
        <f t="shared" si="163"/>
        <v>400.61832512030901</v>
      </c>
    </row>
    <row r="2617" spans="1:24" hidden="1" x14ac:dyDescent="0.3">
      <c r="A2617" s="18" t="str">
        <f t="shared" si="160"/>
        <v>ConstMin - Other Construction Equipment_2000_100</v>
      </c>
      <c r="B2617" s="1" t="s">
        <v>40</v>
      </c>
      <c r="C2617" s="1">
        <v>2020</v>
      </c>
      <c r="D2617" s="1" t="s">
        <v>91</v>
      </c>
      <c r="E2617" s="1">
        <v>2000</v>
      </c>
      <c r="F2617" s="1">
        <v>100</v>
      </c>
      <c r="G2617" s="1" t="s">
        <v>5</v>
      </c>
      <c r="H2617" s="1">
        <v>1.21752730325887E-4</v>
      </c>
      <c r="I2617" s="1">
        <v>1.47320803694323E-4</v>
      </c>
      <c r="J2617" s="1">
        <v>1.7532393166927701E-4</v>
      </c>
      <c r="K2617" s="1">
        <v>5.2537100227673605E-4</v>
      </c>
      <c r="L2617" s="1">
        <v>9.6287972690776004E-4</v>
      </c>
      <c r="M2617" s="1">
        <v>6.5199601984207101E-2</v>
      </c>
      <c r="N2617" s="1">
        <v>1.0709537021192199E-4</v>
      </c>
      <c r="O2617" s="1">
        <v>9.85277405949683E-5</v>
      </c>
      <c r="P2617" s="1">
        <v>5.9915007195859995E-7</v>
      </c>
      <c r="Q2617" s="1">
        <v>5.3215038656520199E-7</v>
      </c>
      <c r="R2617" s="1">
        <v>2115.32928185023</v>
      </c>
      <c r="S2617" s="1">
        <v>1282.9416894216199</v>
      </c>
      <c r="T2617" s="1">
        <v>3.5035402572838801</v>
      </c>
      <c r="U2617" s="1">
        <v>101014.777230249</v>
      </c>
      <c r="V2617" s="1">
        <f t="shared" si="161"/>
        <v>0.48291174678690174</v>
      </c>
      <c r="W2617" s="1">
        <f t="shared" si="162"/>
        <v>3.1562815244445988</v>
      </c>
      <c r="X2617" s="1">
        <f t="shared" si="163"/>
        <v>366.18437215167626</v>
      </c>
    </row>
    <row r="2618" spans="1:24" hidden="1" x14ac:dyDescent="0.3">
      <c r="A2618" s="18" t="str">
        <f t="shared" si="160"/>
        <v>ConstMin - Other Construction Equipment_2000_175</v>
      </c>
      <c r="B2618" s="1" t="s">
        <v>40</v>
      </c>
      <c r="C2618" s="1">
        <v>2020</v>
      </c>
      <c r="D2618" s="1" t="s">
        <v>91</v>
      </c>
      <c r="E2618" s="1">
        <v>2000</v>
      </c>
      <c r="F2618" s="1">
        <v>175</v>
      </c>
      <c r="G2618" s="1" t="s">
        <v>5</v>
      </c>
      <c r="H2618" s="1">
        <v>4.1539383697851598E-5</v>
      </c>
      <c r="I2618" s="1">
        <v>5.0262654274400501E-5</v>
      </c>
      <c r="J2618" s="1">
        <v>5.9816712524906398E-5</v>
      </c>
      <c r="K2618" s="1">
        <v>2.0181160837738499E-4</v>
      </c>
      <c r="L2618" s="1">
        <v>4.7810277955379602E-4</v>
      </c>
      <c r="M2618" s="1">
        <v>3.2373836589703997E-2</v>
      </c>
      <c r="N2618" s="1">
        <v>2.98551911147088E-5</v>
      </c>
      <c r="O2618" s="1">
        <v>2.7466775825532101E-5</v>
      </c>
      <c r="P2618" s="1">
        <v>2.9806599246371098E-7</v>
      </c>
      <c r="Q2618" s="1">
        <v>2.64230902206775E-7</v>
      </c>
      <c r="R2618" s="1">
        <v>1050.3334747445699</v>
      </c>
      <c r="S2618" s="1">
        <v>322.61227091908802</v>
      </c>
      <c r="T2618" s="1">
        <v>0.82978585040934005</v>
      </c>
      <c r="U2618" s="1">
        <v>49072.910987581301</v>
      </c>
      <c r="V2618" s="1">
        <f t="shared" si="161"/>
        <v>0.3391502947690927</v>
      </c>
      <c r="W2618" s="1">
        <f t="shared" si="162"/>
        <v>3.2260273747257542</v>
      </c>
      <c r="X2618" s="1">
        <f t="shared" si="163"/>
        <v>388.78979529470257</v>
      </c>
    </row>
    <row r="2619" spans="1:24" hidden="1" x14ac:dyDescent="0.3">
      <c r="A2619" s="18" t="str">
        <f t="shared" si="160"/>
        <v>ConstMin - Other Construction Equipment_2000_300</v>
      </c>
      <c r="B2619" s="1" t="s">
        <v>40</v>
      </c>
      <c r="C2619" s="1">
        <v>2020</v>
      </c>
      <c r="D2619" s="1" t="s">
        <v>91</v>
      </c>
      <c r="E2619" s="1">
        <v>2000</v>
      </c>
      <c r="F2619" s="1">
        <v>300</v>
      </c>
      <c r="G2619" s="1" t="s">
        <v>5</v>
      </c>
      <c r="H2619" s="1">
        <v>2.88881190075433E-5</v>
      </c>
      <c r="I2619" s="1">
        <v>3.4954623999127398E-5</v>
      </c>
      <c r="J2619" s="1">
        <v>4.1598891370862298E-5</v>
      </c>
      <c r="K2619" s="1">
        <v>1.0164520695245101E-4</v>
      </c>
      <c r="L2619" s="1">
        <v>6.4031928404569298E-4</v>
      </c>
      <c r="M2619" s="1">
        <v>4.7863401759244598E-2</v>
      </c>
      <c r="N2619" s="1">
        <v>1.5660253976190901E-5</v>
      </c>
      <c r="O2619" s="1">
        <v>1.44074336580956E-5</v>
      </c>
      <c r="P2619" s="1">
        <v>4.4165424191968198E-7</v>
      </c>
      <c r="Q2619" s="1">
        <v>3.9065465084705799E-7</v>
      </c>
      <c r="R2619" s="1">
        <v>1552.8753579633201</v>
      </c>
      <c r="S2619" s="1">
        <v>331.86796246601699</v>
      </c>
      <c r="T2619" s="1">
        <v>0.82978585040934005</v>
      </c>
      <c r="U2619" s="1">
        <v>71425.360366297406</v>
      </c>
      <c r="V2619" s="1">
        <f t="shared" si="161"/>
        <v>0.16204692538428195</v>
      </c>
      <c r="W2619" s="1">
        <f t="shared" si="162"/>
        <v>2.9684705304356744</v>
      </c>
      <c r="X2619" s="1">
        <f t="shared" si="163"/>
        <v>399.94410883519384</v>
      </c>
    </row>
    <row r="2620" spans="1:24" hidden="1" x14ac:dyDescent="0.3">
      <c r="A2620" s="18" t="str">
        <f t="shared" si="160"/>
        <v>ConstMin - Other Construction Equipment_2000_600</v>
      </c>
      <c r="B2620" s="1" t="s">
        <v>40</v>
      </c>
      <c r="C2620" s="1">
        <v>2020</v>
      </c>
      <c r="D2620" s="1" t="s">
        <v>91</v>
      </c>
      <c r="E2620" s="1">
        <v>2000</v>
      </c>
      <c r="F2620" s="1">
        <v>600</v>
      </c>
      <c r="G2620" s="1" t="s">
        <v>5</v>
      </c>
      <c r="H2620" s="1">
        <v>7.3582859707137702E-5</v>
      </c>
      <c r="I2620" s="1">
        <v>8.9035260245636704E-5</v>
      </c>
      <c r="J2620" s="1">
        <v>1.0595931797827801E-4</v>
      </c>
      <c r="K2620" s="1">
        <v>2.6510250911207598E-4</v>
      </c>
      <c r="L2620" s="1">
        <v>1.6691230217933701E-3</v>
      </c>
      <c r="M2620" s="1">
        <v>0.130725434318301</v>
      </c>
      <c r="N2620" s="1">
        <v>4.0517679679058002E-5</v>
      </c>
      <c r="O2620" s="1">
        <v>3.7276265304733403E-5</v>
      </c>
      <c r="P2620" s="1">
        <v>1.2064139833130901E-6</v>
      </c>
      <c r="Q2620" s="1">
        <v>1.0669634213907999E-6</v>
      </c>
      <c r="R2620" s="1">
        <v>4241.2427481240502</v>
      </c>
      <c r="S2620" s="1">
        <v>582.902885422184</v>
      </c>
      <c r="T2620" s="1">
        <v>1.75177012864194</v>
      </c>
      <c r="U2620" s="1">
        <v>201162.85366911901</v>
      </c>
      <c r="V2620" s="1">
        <f t="shared" si="161"/>
        <v>0.14655574426088458</v>
      </c>
      <c r="W2620" s="1">
        <f t="shared" si="162"/>
        <v>2.7474459674406568</v>
      </c>
      <c r="X2620" s="1">
        <f t="shared" si="163"/>
        <v>332.75078498688612</v>
      </c>
    </row>
    <row r="2621" spans="1:24" hidden="1" x14ac:dyDescent="0.3">
      <c r="A2621" s="18" t="str">
        <f t="shared" si="160"/>
        <v>ConstMin - Other Construction Equipment_2001_50</v>
      </c>
      <c r="B2621" s="1" t="s">
        <v>40</v>
      </c>
      <c r="C2621" s="1">
        <v>2020</v>
      </c>
      <c r="D2621" s="1" t="s">
        <v>91</v>
      </c>
      <c r="E2621" s="1">
        <v>2001</v>
      </c>
      <c r="F2621" s="1">
        <v>50</v>
      </c>
      <c r="G2621" s="1" t="s">
        <v>5</v>
      </c>
      <c r="H2621" s="1">
        <v>1.05124872789052E-4</v>
      </c>
      <c r="I2621" s="1">
        <v>1.2720109607475299E-4</v>
      </c>
      <c r="J2621" s="1">
        <v>1.51379816816235E-4</v>
      </c>
      <c r="K2621" s="1">
        <v>3.7165245579529098E-4</v>
      </c>
      <c r="L2621" s="1">
        <v>3.0060000159113601E-4</v>
      </c>
      <c r="M2621" s="1">
        <v>2.9185148727746999E-2</v>
      </c>
      <c r="N2621" s="1">
        <v>3.8727708677169001E-5</v>
      </c>
      <c r="O2621" s="1">
        <v>3.5629491982995502E-5</v>
      </c>
      <c r="P2621" s="1">
        <v>2.6667742718592298E-7</v>
      </c>
      <c r="Q2621" s="1">
        <v>2.3820526053510901E-7</v>
      </c>
      <c r="R2621" s="1">
        <v>946.880008775379</v>
      </c>
      <c r="S2621" s="1">
        <v>994.36979519179602</v>
      </c>
      <c r="T2621" s="1">
        <v>2.39715912340476</v>
      </c>
      <c r="U2621" s="1">
        <v>39545.321854935202</v>
      </c>
      <c r="V2621" s="1">
        <f t="shared" si="161"/>
        <v>1.0650851748826864</v>
      </c>
      <c r="W2621" s="1">
        <f t="shared" si="162"/>
        <v>2.5169956481843361</v>
      </c>
      <c r="X2621" s="1">
        <f t="shared" si="163"/>
        <v>414.81176008852577</v>
      </c>
    </row>
    <row r="2622" spans="1:24" hidden="1" x14ac:dyDescent="0.3">
      <c r="A2622" s="18" t="str">
        <f t="shared" si="160"/>
        <v>ConstMin - Other Construction Equipment_2001_100</v>
      </c>
      <c r="B2622" s="1" t="s">
        <v>40</v>
      </c>
      <c r="C2622" s="1">
        <v>2020</v>
      </c>
      <c r="D2622" s="1" t="s">
        <v>91</v>
      </c>
      <c r="E2622" s="1">
        <v>2001</v>
      </c>
      <c r="F2622" s="1">
        <v>100</v>
      </c>
      <c r="G2622" s="1" t="s">
        <v>5</v>
      </c>
      <c r="H2622" s="1">
        <v>1.7322738566602101E-4</v>
      </c>
      <c r="I2622" s="1">
        <v>2.0960513665588501E-4</v>
      </c>
      <c r="J2622" s="1">
        <v>2.4944743535907E-4</v>
      </c>
      <c r="K2622" s="1">
        <v>7.4969574916888598E-4</v>
      </c>
      <c r="L2622" s="1">
        <v>1.37478574904601E-3</v>
      </c>
      <c r="M2622" s="1">
        <v>9.3544711351558604E-2</v>
      </c>
      <c r="N2622" s="1">
        <v>1.5496779576900399E-4</v>
      </c>
      <c r="O2622" s="1">
        <v>1.42570372107483E-4</v>
      </c>
      <c r="P2622" s="1">
        <v>8.5967042519219302E-7</v>
      </c>
      <c r="Q2622" s="1">
        <v>7.6349935876786499E-7</v>
      </c>
      <c r="R2622" s="1">
        <v>3034.9551387155698</v>
      </c>
      <c r="S2622" s="1">
        <v>1684.12449747242</v>
      </c>
      <c r="T2622" s="1">
        <v>3.96453239640018</v>
      </c>
      <c r="U2622" s="1">
        <v>139547.33917428399</v>
      </c>
      <c r="V2622" s="1">
        <f t="shared" si="161"/>
        <v>0.49735783298782726</v>
      </c>
      <c r="W2622" s="1">
        <f t="shared" si="162"/>
        <v>3.2621359947424402</v>
      </c>
      <c r="X2622" s="1">
        <f t="shared" si="163"/>
        <v>424.79776404440923</v>
      </c>
    </row>
    <row r="2623" spans="1:24" hidden="1" x14ac:dyDescent="0.3">
      <c r="A2623" s="18" t="str">
        <f t="shared" si="160"/>
        <v>ConstMin - Other Construction Equipment_2001_175</v>
      </c>
      <c r="B2623" s="1" t="s">
        <v>40</v>
      </c>
      <c r="C2623" s="1">
        <v>2020</v>
      </c>
      <c r="D2623" s="1" t="s">
        <v>91</v>
      </c>
      <c r="E2623" s="1">
        <v>2001</v>
      </c>
      <c r="F2623" s="1">
        <v>175</v>
      </c>
      <c r="G2623" s="1" t="s">
        <v>5</v>
      </c>
      <c r="H2623" s="1">
        <v>5.5010472396480403E-5</v>
      </c>
      <c r="I2623" s="1">
        <v>6.6562671599741305E-5</v>
      </c>
      <c r="J2623" s="1">
        <v>7.9215080250931896E-5</v>
      </c>
      <c r="K2623" s="1">
        <v>2.68050263123378E-4</v>
      </c>
      <c r="L2623" s="1">
        <v>6.3538243539322796E-4</v>
      </c>
      <c r="M2623" s="1">
        <v>4.3233403137873702E-2</v>
      </c>
      <c r="N2623" s="1">
        <v>3.9419151431471099E-5</v>
      </c>
      <c r="O2623" s="1">
        <v>3.6265619316953399E-5</v>
      </c>
      <c r="P2623" s="1">
        <v>3.9806393797314799E-7</v>
      </c>
      <c r="Q2623" s="1">
        <v>3.5286522451350901E-7</v>
      </c>
      <c r="R2623" s="1">
        <v>1402.6601517250299</v>
      </c>
      <c r="S2623" s="1">
        <v>422.67658064311502</v>
      </c>
      <c r="T2623" s="1">
        <v>1.1063811338791201</v>
      </c>
      <c r="U2623" s="1">
        <v>64634.293790009702</v>
      </c>
      <c r="V2623" s="1">
        <f t="shared" si="161"/>
        <v>0.34100153775427033</v>
      </c>
      <c r="W2623" s="1">
        <f t="shared" si="162"/>
        <v>3.2550734867436741</v>
      </c>
      <c r="X2623" s="1">
        <f t="shared" si="163"/>
        <v>382.03523876184914</v>
      </c>
    </row>
    <row r="2624" spans="1:24" hidden="1" x14ac:dyDescent="0.3">
      <c r="A2624" s="18" t="str">
        <f t="shared" si="160"/>
        <v>ConstMin - Other Construction Equipment_2001_300</v>
      </c>
      <c r="B2624" s="1" t="s">
        <v>40</v>
      </c>
      <c r="C2624" s="1">
        <v>2020</v>
      </c>
      <c r="D2624" s="1" t="s">
        <v>91</v>
      </c>
      <c r="E2624" s="1">
        <v>2001</v>
      </c>
      <c r="F2624" s="1">
        <v>300</v>
      </c>
      <c r="G2624" s="1" t="s">
        <v>5</v>
      </c>
      <c r="H2624" s="1">
        <v>3.2688569089514102E-5</v>
      </c>
      <c r="I2624" s="1">
        <v>3.9553168598312E-5</v>
      </c>
      <c r="J2624" s="1">
        <v>4.70715394889003E-5</v>
      </c>
      <c r="K2624" s="1">
        <v>1.15357656530477E-4</v>
      </c>
      <c r="L2624" s="1">
        <v>7.2710437131517003E-4</v>
      </c>
      <c r="M2624" s="1">
        <v>5.4615503210015501E-2</v>
      </c>
      <c r="N2624" s="1">
        <v>1.7705227676745499E-5</v>
      </c>
      <c r="O2624" s="1">
        <v>1.6288809462605899E-5</v>
      </c>
      <c r="P2624" s="1">
        <v>5.0396675480459698E-7</v>
      </c>
      <c r="Q2624" s="1">
        <v>4.4576439519834298E-7</v>
      </c>
      <c r="R2624" s="1">
        <v>1771.9398534229499</v>
      </c>
      <c r="S2624" s="1">
        <v>368.068000516231</v>
      </c>
      <c r="T2624" s="1">
        <v>0.92198427823259999</v>
      </c>
      <c r="U2624" s="1">
        <v>82447.232115635794</v>
      </c>
      <c r="V2624" s="1">
        <f t="shared" si="161"/>
        <v>0.15885240739263456</v>
      </c>
      <c r="W2624" s="1">
        <f t="shared" si="162"/>
        <v>2.9201776722902562</v>
      </c>
      <c r="X2624" s="1">
        <f t="shared" si="163"/>
        <v>399.21288161420699</v>
      </c>
    </row>
    <row r="2625" spans="1:24" hidden="1" x14ac:dyDescent="0.3">
      <c r="A2625" s="18" t="str">
        <f t="shared" si="160"/>
        <v>ConstMin - Other Construction Equipment_2001_600</v>
      </c>
      <c r="B2625" s="1" t="s">
        <v>40</v>
      </c>
      <c r="C2625" s="1">
        <v>2020</v>
      </c>
      <c r="D2625" s="1" t="s">
        <v>91</v>
      </c>
      <c r="E2625" s="1">
        <v>2001</v>
      </c>
      <c r="F2625" s="1">
        <v>600</v>
      </c>
      <c r="G2625" s="1" t="s">
        <v>5</v>
      </c>
      <c r="H2625" s="1">
        <v>6.5748052096593107E-5</v>
      </c>
      <c r="I2625" s="1">
        <v>7.9555143036877596E-5</v>
      </c>
      <c r="J2625" s="1">
        <v>9.4677195019094001E-5</v>
      </c>
      <c r="K2625" s="1">
        <v>2.5887554731332302E-4</v>
      </c>
      <c r="L2625" s="1">
        <v>1.4403932748426999E-3</v>
      </c>
      <c r="M2625" s="1">
        <v>0.12819810488032099</v>
      </c>
      <c r="N2625" s="1">
        <v>3.7227920285071599E-5</v>
      </c>
      <c r="O2625" s="1">
        <v>3.4249686662265903E-5</v>
      </c>
      <c r="P2625" s="1">
        <v>1.18328261354423E-6</v>
      </c>
      <c r="Q2625" s="1">
        <v>1.04633569826874E-6</v>
      </c>
      <c r="R2625" s="1">
        <v>4159.2463278646501</v>
      </c>
      <c r="S2625" s="1">
        <v>470.18913058402001</v>
      </c>
      <c r="T2625" s="1">
        <v>1.19857956170238</v>
      </c>
      <c r="U2625" s="1">
        <v>192573.08274215099</v>
      </c>
      <c r="V2625" s="1">
        <f t="shared" si="161"/>
        <v>0.13679218255334122</v>
      </c>
      <c r="W2625" s="1">
        <f t="shared" si="162"/>
        <v>2.4767039851785917</v>
      </c>
      <c r="X2625" s="1">
        <f t="shared" si="163"/>
        <v>392.28862697791686</v>
      </c>
    </row>
    <row r="2626" spans="1:24" hidden="1" x14ac:dyDescent="0.3">
      <c r="A2626" s="18" t="str">
        <f t="shared" si="160"/>
        <v>ConstMin - Other Construction Equipment_2002_50</v>
      </c>
      <c r="B2626" s="1" t="s">
        <v>40</v>
      </c>
      <c r="C2626" s="1">
        <v>2020</v>
      </c>
      <c r="D2626" s="1" t="s">
        <v>91</v>
      </c>
      <c r="E2626" s="1">
        <v>2002</v>
      </c>
      <c r="F2626" s="1">
        <v>50</v>
      </c>
      <c r="G2626" s="1" t="s">
        <v>5</v>
      </c>
      <c r="H2626" s="1">
        <v>8.7486899940420899E-5</v>
      </c>
      <c r="I2626" s="1">
        <v>1.05859148927909E-4</v>
      </c>
      <c r="J2626" s="1">
        <v>1.25981135914206E-4</v>
      </c>
      <c r="K2626" s="1">
        <v>3.0982972794961602E-4</v>
      </c>
      <c r="L2626" s="1">
        <v>2.5313351265195502E-4</v>
      </c>
      <c r="M2626" s="1">
        <v>2.46760039891596E-2</v>
      </c>
      <c r="N2626" s="1">
        <v>3.2354340939029703E-5</v>
      </c>
      <c r="O2626" s="1">
        <v>2.9765993663907301E-5</v>
      </c>
      <c r="P2626" s="1">
        <v>2.2551728710621899E-7</v>
      </c>
      <c r="Q2626" s="1">
        <v>2.01402227346364E-7</v>
      </c>
      <c r="R2626" s="1">
        <v>800.58577366723705</v>
      </c>
      <c r="S2626" s="1">
        <v>934.82484623988296</v>
      </c>
      <c r="T2626" s="1">
        <v>2.3049606955814999</v>
      </c>
      <c r="U2626" s="1">
        <v>32831.048599944603</v>
      </c>
      <c r="V2626" s="1">
        <f t="shared" si="161"/>
        <v>1.067658211848469</v>
      </c>
      <c r="W2626" s="1">
        <f t="shared" si="162"/>
        <v>2.5530157403868561</v>
      </c>
      <c r="X2626" s="1">
        <f t="shared" si="163"/>
        <v>405.57084033228756</v>
      </c>
    </row>
    <row r="2627" spans="1:24" hidden="1" x14ac:dyDescent="0.3">
      <c r="A2627" s="18" t="str">
        <f t="shared" si="160"/>
        <v>ConstMin - Other Construction Equipment_2002_100</v>
      </c>
      <c r="B2627" s="1" t="s">
        <v>40</v>
      </c>
      <c r="C2627" s="1">
        <v>2020</v>
      </c>
      <c r="D2627" s="1" t="s">
        <v>91</v>
      </c>
      <c r="E2627" s="1">
        <v>2002</v>
      </c>
      <c r="F2627" s="1">
        <v>100</v>
      </c>
      <c r="G2627" s="1" t="s">
        <v>5</v>
      </c>
      <c r="H2627" s="1">
        <v>1.7265882433145801E-4</v>
      </c>
      <c r="I2627" s="1">
        <v>2.0891717744106399E-4</v>
      </c>
      <c r="J2627" s="1">
        <v>2.4862870703729902E-4</v>
      </c>
      <c r="K2627" s="1">
        <v>7.4947344079161996E-4</v>
      </c>
      <c r="L2627" s="1">
        <v>1.3751585664002E-3</v>
      </c>
      <c r="M2627" s="1">
        <v>9.4028309123752193E-2</v>
      </c>
      <c r="N2627" s="1">
        <v>1.5398587701969901E-4</v>
      </c>
      <c r="O2627" s="1">
        <v>1.4166700685812301E-4</v>
      </c>
      <c r="P2627" s="1">
        <v>8.6415858326002199E-7</v>
      </c>
      <c r="Q2627" s="1">
        <v>7.6744641877410901E-7</v>
      </c>
      <c r="R2627" s="1">
        <v>3050.6449358466398</v>
      </c>
      <c r="S2627" s="1">
        <v>1784.1888071964499</v>
      </c>
      <c r="T2627" s="1">
        <v>4.4255245355164803</v>
      </c>
      <c r="U2627" s="1">
        <v>139575.60356297201</v>
      </c>
      <c r="V2627" s="1">
        <f t="shared" si="161"/>
        <v>0.49562503559375615</v>
      </c>
      <c r="W2627" s="1">
        <f t="shared" si="162"/>
        <v>3.2623598584248938</v>
      </c>
      <c r="X2627" s="1">
        <f t="shared" si="163"/>
        <v>403.15872002915614</v>
      </c>
    </row>
    <row r="2628" spans="1:24" hidden="1" x14ac:dyDescent="0.3">
      <c r="A2628" s="18" t="str">
        <f t="shared" si="160"/>
        <v>ConstMin - Other Construction Equipment_2002_175</v>
      </c>
      <c r="B2628" s="1" t="s">
        <v>40</v>
      </c>
      <c r="C2628" s="1">
        <v>2020</v>
      </c>
      <c r="D2628" s="1" t="s">
        <v>91</v>
      </c>
      <c r="E2628" s="1">
        <v>2002</v>
      </c>
      <c r="F2628" s="1">
        <v>175</v>
      </c>
      <c r="G2628" s="1" t="s">
        <v>5</v>
      </c>
      <c r="H2628" s="1">
        <v>4.2501762968183497E-5</v>
      </c>
      <c r="I2628" s="1">
        <v>5.1427133191501997E-5</v>
      </c>
      <c r="J2628" s="1">
        <v>6.1202538674184198E-5</v>
      </c>
      <c r="K2628" s="1">
        <v>2.0772104585473899E-4</v>
      </c>
      <c r="L2628" s="1">
        <v>4.9265833759642899E-4</v>
      </c>
      <c r="M2628" s="1">
        <v>3.3686173792433403E-2</v>
      </c>
      <c r="N2628" s="1">
        <v>3.0363015974619699E-5</v>
      </c>
      <c r="O2628" s="1">
        <v>2.7933974696650101E-5</v>
      </c>
      <c r="P2628" s="1">
        <v>3.10170329333824E-7</v>
      </c>
      <c r="Q2628" s="1">
        <v>2.7494202203700801E-7</v>
      </c>
      <c r="R2628" s="1">
        <v>1092.91081000602</v>
      </c>
      <c r="S2628" s="1">
        <v>356.54980659116302</v>
      </c>
      <c r="T2628" s="1">
        <v>1.0141827060558599</v>
      </c>
      <c r="U2628" s="1">
        <v>52283.167093776901</v>
      </c>
      <c r="V2628" s="1">
        <f t="shared" si="161"/>
        <v>0.32570095237159757</v>
      </c>
      <c r="W2628" s="1">
        <f t="shared" si="162"/>
        <v>3.1201290017752696</v>
      </c>
      <c r="X2628" s="1">
        <f t="shared" si="163"/>
        <v>351.56368222623263</v>
      </c>
    </row>
    <row r="2629" spans="1:24" hidden="1" x14ac:dyDescent="0.3">
      <c r="A2629" s="18" t="str">
        <f t="shared" si="160"/>
        <v>ConstMin - Other Construction Equipment_2002_300</v>
      </c>
      <c r="B2629" s="1" t="s">
        <v>40</v>
      </c>
      <c r="C2629" s="1">
        <v>2020</v>
      </c>
      <c r="D2629" s="1" t="s">
        <v>91</v>
      </c>
      <c r="E2629" s="1">
        <v>2002</v>
      </c>
      <c r="F2629" s="1">
        <v>300</v>
      </c>
      <c r="G2629" s="1" t="s">
        <v>5</v>
      </c>
      <c r="H2629" s="1">
        <v>2.3709300364529299E-5</v>
      </c>
      <c r="I2629" s="1">
        <v>2.8688253441080501E-5</v>
      </c>
      <c r="J2629" s="1">
        <v>3.4141392524922299E-5</v>
      </c>
      <c r="K2629" s="1">
        <v>8.3920875431319405E-5</v>
      </c>
      <c r="L2629" s="1">
        <v>5.2925318913656398E-4</v>
      </c>
      <c r="M2629" s="1">
        <v>3.9948933905910401E-2</v>
      </c>
      <c r="N2629" s="1">
        <v>1.28305047722983E-5</v>
      </c>
      <c r="O2629" s="1">
        <v>1.1804064390514401E-5</v>
      </c>
      <c r="P2629" s="1">
        <v>3.6863642626383499E-7</v>
      </c>
      <c r="Q2629" s="1">
        <v>3.2605782817581202E-7</v>
      </c>
      <c r="R2629" s="1">
        <v>1296.0991646903101</v>
      </c>
      <c r="S2629" s="1">
        <v>273.04290063442102</v>
      </c>
      <c r="T2629" s="1">
        <v>0.64538899476281997</v>
      </c>
      <c r="U2629" s="1">
        <v>59055.278794359103</v>
      </c>
      <c r="V2629" s="1">
        <f t="shared" si="161"/>
        <v>0.16085478535819947</v>
      </c>
      <c r="W2629" s="1">
        <f t="shared" si="162"/>
        <v>2.9675179882786948</v>
      </c>
      <c r="X2629" s="1">
        <f t="shared" si="163"/>
        <v>423.06717785723026</v>
      </c>
    </row>
    <row r="2630" spans="1:24" hidden="1" x14ac:dyDescent="0.3">
      <c r="A2630" s="18" t="str">
        <f t="shared" si="160"/>
        <v>ConstMin - Other Construction Equipment_2002_600</v>
      </c>
      <c r="B2630" s="1" t="s">
        <v>40</v>
      </c>
      <c r="C2630" s="1">
        <v>2020</v>
      </c>
      <c r="D2630" s="1" t="s">
        <v>91</v>
      </c>
      <c r="E2630" s="1">
        <v>2002</v>
      </c>
      <c r="F2630" s="1">
        <v>600</v>
      </c>
      <c r="G2630" s="1" t="s">
        <v>5</v>
      </c>
      <c r="H2630" s="1">
        <v>7.4936487685210604E-5</v>
      </c>
      <c r="I2630" s="1">
        <v>9.0673150099104794E-5</v>
      </c>
      <c r="J2630" s="1">
        <v>1.07908542266703E-4</v>
      </c>
      <c r="K2630" s="1">
        <v>3.4051109762743602E-4</v>
      </c>
      <c r="L2630" s="1">
        <v>1.5843436223291301E-3</v>
      </c>
      <c r="M2630" s="1">
        <v>0.16934564451512299</v>
      </c>
      <c r="N2630" s="1">
        <v>4.1687603847229302E-5</v>
      </c>
      <c r="O2630" s="1">
        <v>3.8352595539450899E-5</v>
      </c>
      <c r="P2630" s="1">
        <v>1.56343637012268E-6</v>
      </c>
      <c r="Q2630" s="1">
        <v>1.38217638527432E-6</v>
      </c>
      <c r="R2630" s="1">
        <v>5494.2329354005897</v>
      </c>
      <c r="S2630" s="1">
        <v>641.31658318502798</v>
      </c>
      <c r="T2630" s="1">
        <v>1.75177012864194</v>
      </c>
      <c r="U2630" s="1">
        <v>259143.82550548701</v>
      </c>
      <c r="V2630" s="1">
        <f t="shared" si="161"/>
        <v>0.11585810986263272</v>
      </c>
      <c r="W2630" s="1">
        <f t="shared" si="162"/>
        <v>2.0244036658629563</v>
      </c>
      <c r="X2630" s="1">
        <f t="shared" si="163"/>
        <v>366.09631178161982</v>
      </c>
    </row>
    <row r="2631" spans="1:24" hidden="1" x14ac:dyDescent="0.3">
      <c r="A2631" s="18" t="str">
        <f t="shared" si="160"/>
        <v>ConstMin - Other Construction Equipment_2002_9999</v>
      </c>
      <c r="B2631" s="1" t="s">
        <v>40</v>
      </c>
      <c r="C2631" s="1">
        <v>2020</v>
      </c>
      <c r="D2631" s="1" t="s">
        <v>91</v>
      </c>
      <c r="E2631" s="1">
        <v>2002</v>
      </c>
      <c r="F2631" s="1">
        <v>9999</v>
      </c>
      <c r="G2631" s="1" t="s">
        <v>5</v>
      </c>
      <c r="H2631" s="1">
        <v>2.12512032374637E-5</v>
      </c>
      <c r="I2631" s="1">
        <v>2.57139559173311E-5</v>
      </c>
      <c r="J2631" s="1">
        <v>3.06017326619477E-5</v>
      </c>
      <c r="K2631" s="1">
        <v>7.6955562988971507E-5</v>
      </c>
      <c r="L2631" s="1">
        <v>4.85101355684917E-4</v>
      </c>
      <c r="M2631" s="1">
        <v>3.8272142976233797E-2</v>
      </c>
      <c r="N2631" s="1">
        <v>1.22919653941003E-5</v>
      </c>
      <c r="O2631" s="1">
        <v>1.13086081625722E-5</v>
      </c>
      <c r="P2631" s="1">
        <v>3.5320740548537199E-7</v>
      </c>
      <c r="Q2631" s="1">
        <v>3.12372086020015E-7</v>
      </c>
      <c r="R2631" s="1">
        <v>1241.69752963209</v>
      </c>
      <c r="S2631" s="1">
        <v>70.034732705100097</v>
      </c>
      <c r="T2631" s="1">
        <v>0.18439685564652</v>
      </c>
      <c r="U2631" s="1">
        <v>58373.949709700901</v>
      </c>
      <c r="V2631" s="1">
        <f t="shared" si="161"/>
        <v>0.14586074118976342</v>
      </c>
      <c r="W2631" s="1">
        <f t="shared" si="162"/>
        <v>2.7517058643112535</v>
      </c>
      <c r="X2631" s="1">
        <f t="shared" si="163"/>
        <v>379.80437605375084</v>
      </c>
    </row>
    <row r="2632" spans="1:24" hidden="1" x14ac:dyDescent="0.3">
      <c r="A2632" s="18" t="str">
        <f t="shared" si="160"/>
        <v>ConstMin - Other Construction Equipment_2003_50</v>
      </c>
      <c r="B2632" s="1" t="s">
        <v>40</v>
      </c>
      <c r="C2632" s="1">
        <v>2020</v>
      </c>
      <c r="D2632" s="1" t="s">
        <v>91</v>
      </c>
      <c r="E2632" s="1">
        <v>2003</v>
      </c>
      <c r="F2632" s="1">
        <v>50</v>
      </c>
      <c r="G2632" s="1" t="s">
        <v>5</v>
      </c>
      <c r="H2632" s="1">
        <v>8.6844909976730602E-5</v>
      </c>
      <c r="I2632" s="1">
        <v>1.0508234107184399E-4</v>
      </c>
      <c r="J2632" s="1">
        <v>1.2505667036649199E-4</v>
      </c>
      <c r="K2632" s="1">
        <v>3.0810297129375602E-4</v>
      </c>
      <c r="L2632" s="1">
        <v>2.5431829877070898E-4</v>
      </c>
      <c r="M2632" s="1">
        <v>2.4892135022835399E-2</v>
      </c>
      <c r="N2632" s="1">
        <v>3.2244425078393903E-5</v>
      </c>
      <c r="O2632" s="1">
        <v>2.9664871072122401E-5</v>
      </c>
      <c r="P2632" s="1">
        <v>2.2753478539429499E-7</v>
      </c>
      <c r="Q2632" s="1">
        <v>2.0316625978857401E-7</v>
      </c>
      <c r="R2632" s="1">
        <v>807.59790702906002</v>
      </c>
      <c r="S2632" s="1">
        <v>919.29585264447906</v>
      </c>
      <c r="T2632" s="1">
        <v>1.8439685564652</v>
      </c>
      <c r="U2632" s="1">
        <v>33830.087377316799</v>
      </c>
      <c r="V2632" s="1">
        <f t="shared" si="161"/>
        <v>1.0285258724940887</v>
      </c>
      <c r="W2632" s="1">
        <f t="shared" si="162"/>
        <v>2.489218906490867</v>
      </c>
      <c r="X2632" s="1">
        <f t="shared" si="163"/>
        <v>498.54204369228808</v>
      </c>
    </row>
    <row r="2633" spans="1:24" hidden="1" x14ac:dyDescent="0.3">
      <c r="A2633" s="18" t="str">
        <f t="shared" si="160"/>
        <v>ConstMin - Other Construction Equipment_2003_100</v>
      </c>
      <c r="B2633" s="1" t="s">
        <v>40</v>
      </c>
      <c r="C2633" s="1">
        <v>2020</v>
      </c>
      <c r="D2633" s="1" t="s">
        <v>91</v>
      </c>
      <c r="E2633" s="1">
        <v>2003</v>
      </c>
      <c r="F2633" s="1">
        <v>100</v>
      </c>
      <c r="G2633" s="1" t="s">
        <v>5</v>
      </c>
      <c r="H2633" s="1">
        <v>1.63120928481579E-4</v>
      </c>
      <c r="I2633" s="1">
        <v>1.9737632346271099E-4</v>
      </c>
      <c r="J2633" s="1">
        <v>2.34894137013474E-4</v>
      </c>
      <c r="K2633" s="1">
        <v>7.1022240401209596E-4</v>
      </c>
      <c r="L2633" s="1">
        <v>1.30388721274752E-3</v>
      </c>
      <c r="M2633" s="1">
        <v>8.9593792342917297E-2</v>
      </c>
      <c r="N2633" s="1">
        <v>1.4502470730945E-4</v>
      </c>
      <c r="O2633" s="1">
        <v>1.3342273072469401E-4</v>
      </c>
      <c r="P2633" s="1">
        <v>8.2344541334897505E-7</v>
      </c>
      <c r="Q2633" s="1">
        <v>7.3125248894424905E-7</v>
      </c>
      <c r="R2633" s="1">
        <v>2906.7719226397699</v>
      </c>
      <c r="S2633" s="1">
        <v>1789.6393811074099</v>
      </c>
      <c r="T2633" s="1">
        <v>4.0567308242234397</v>
      </c>
      <c r="U2633" s="1">
        <v>135565.18311888599</v>
      </c>
      <c r="V2633" s="1">
        <f t="shared" si="161"/>
        <v>0.48209817864415666</v>
      </c>
      <c r="W2633" s="1">
        <f t="shared" si="162"/>
        <v>3.1847875134919255</v>
      </c>
      <c r="X2633" s="1">
        <f t="shared" si="163"/>
        <v>441.15310052645458</v>
      </c>
    </row>
    <row r="2634" spans="1:24" hidden="1" x14ac:dyDescent="0.3">
      <c r="A2634" s="18" t="str">
        <f t="shared" ref="A2634:A2697" si="164">D2634&amp;"_"&amp;E2634&amp;"_"&amp;F2634</f>
        <v>ConstMin - Other Construction Equipment_2003_175</v>
      </c>
      <c r="B2634" s="1" t="s">
        <v>40</v>
      </c>
      <c r="C2634" s="1">
        <v>2020</v>
      </c>
      <c r="D2634" s="1" t="s">
        <v>91</v>
      </c>
      <c r="E2634" s="1">
        <v>2003</v>
      </c>
      <c r="F2634" s="1">
        <v>175</v>
      </c>
      <c r="G2634" s="1" t="s">
        <v>5</v>
      </c>
      <c r="H2634" s="1">
        <v>2.2522554965456401E-5</v>
      </c>
      <c r="I2634" s="1">
        <v>2.7252291508202301E-5</v>
      </c>
      <c r="J2634" s="1">
        <v>3.2432479150257303E-5</v>
      </c>
      <c r="K2634" s="1">
        <v>1.8747945733407301E-4</v>
      </c>
      <c r="L2634" s="1">
        <v>3.2858116860491003E-4</v>
      </c>
      <c r="M2634" s="1">
        <v>3.05707331518415E-2</v>
      </c>
      <c r="N2634" s="1">
        <v>1.6031166727392302E-5</v>
      </c>
      <c r="O2634" s="1">
        <v>1.47486733892009E-5</v>
      </c>
      <c r="P2634" s="1">
        <v>2.8196591185484002E-7</v>
      </c>
      <c r="Q2634" s="1">
        <v>2.4951421433944703E-7</v>
      </c>
      <c r="R2634" s="1">
        <v>991.83376946662895</v>
      </c>
      <c r="S2634" s="1">
        <v>316.54465090499002</v>
      </c>
      <c r="T2634" s="1">
        <v>0.64538899476281997</v>
      </c>
      <c r="U2634" s="1">
        <v>45853.753716808496</v>
      </c>
      <c r="V2634" s="1">
        <f t="shared" si="161"/>
        <v>0.19679621096498567</v>
      </c>
      <c r="W2634" s="1">
        <f t="shared" si="162"/>
        <v>2.3727740089831046</v>
      </c>
      <c r="X2634" s="1">
        <f t="shared" si="163"/>
        <v>490.47110110906056</v>
      </c>
    </row>
    <row r="2635" spans="1:24" hidden="1" x14ac:dyDescent="0.3">
      <c r="A2635" s="18" t="str">
        <f t="shared" si="164"/>
        <v>ConstMin - Other Construction Equipment_2003_300</v>
      </c>
      <c r="B2635" s="1" t="s">
        <v>40</v>
      </c>
      <c r="C2635" s="1">
        <v>2020</v>
      </c>
      <c r="D2635" s="1" t="s">
        <v>91</v>
      </c>
      <c r="E2635" s="1">
        <v>2003</v>
      </c>
      <c r="F2635" s="1">
        <v>300</v>
      </c>
      <c r="G2635" s="1" t="s">
        <v>5</v>
      </c>
      <c r="H2635" s="1">
        <v>1.2541376822223301E-5</v>
      </c>
      <c r="I2635" s="1">
        <v>1.51750659548902E-5</v>
      </c>
      <c r="J2635" s="1">
        <v>1.8059582624001501E-5</v>
      </c>
      <c r="K2635" s="1">
        <v>5.5291008925325502E-5</v>
      </c>
      <c r="L2635" s="1">
        <v>2.69982761779806E-4</v>
      </c>
      <c r="M2635" s="1">
        <v>2.6464782792267601E-2</v>
      </c>
      <c r="N2635" s="1">
        <v>6.7790666309586603E-6</v>
      </c>
      <c r="O2635" s="1">
        <v>6.2367413004819603E-6</v>
      </c>
      <c r="P2635" s="1">
        <v>2.4430379991848801E-7</v>
      </c>
      <c r="Q2635" s="1">
        <v>2.16001999470497E-7</v>
      </c>
      <c r="R2635" s="1">
        <v>858.62073194633695</v>
      </c>
      <c r="S2635" s="1">
        <v>176.88654956354199</v>
      </c>
      <c r="T2635" s="1">
        <v>0.46099213911629999</v>
      </c>
      <c r="U2635" s="1">
        <v>39870.2282716224</v>
      </c>
      <c r="V2635" s="1">
        <f t="shared" ref="V2635:V2698" si="165">IFERROR(CONVERT(I2635,"ton","g")*365/U2635,0)</f>
        <v>0.12602899290364536</v>
      </c>
      <c r="W2635" s="1">
        <f t="shared" ref="W2635:W2698" si="166">IFERROR(CONVERT(L2635,"ton","g")*365/U2635,0)</f>
        <v>2.2422080846040013</v>
      </c>
      <c r="X2635" s="1">
        <f t="shared" ref="X2635:X2698" si="167">S2635/T2635</f>
        <v>383.70838579292285</v>
      </c>
    </row>
    <row r="2636" spans="1:24" hidden="1" x14ac:dyDescent="0.3">
      <c r="A2636" s="18" t="str">
        <f t="shared" si="164"/>
        <v>ConstMin - Other Construction Equipment_2003_600</v>
      </c>
      <c r="B2636" s="1" t="s">
        <v>40</v>
      </c>
      <c r="C2636" s="1">
        <v>2020</v>
      </c>
      <c r="D2636" s="1" t="s">
        <v>91</v>
      </c>
      <c r="E2636" s="1">
        <v>2003</v>
      </c>
      <c r="F2636" s="1">
        <v>600</v>
      </c>
      <c r="G2636" s="1" t="s">
        <v>5</v>
      </c>
      <c r="H2636" s="1">
        <v>6.9674379230476405E-5</v>
      </c>
      <c r="I2636" s="1">
        <v>8.4305998868876406E-5</v>
      </c>
      <c r="J2636" s="1">
        <v>1.0033110609188599E-4</v>
      </c>
      <c r="K2636" s="1">
        <v>3.41081856647705E-4</v>
      </c>
      <c r="L2636" s="1">
        <v>1.46324308374124E-3</v>
      </c>
      <c r="M2636" s="1">
        <v>0.17035759396391001</v>
      </c>
      <c r="N2636" s="1">
        <v>3.9757481942213099E-5</v>
      </c>
      <c r="O2636" s="1">
        <v>3.6576883386836097E-5</v>
      </c>
      <c r="P2636" s="1">
        <v>1.5729502078722501E-6</v>
      </c>
      <c r="Q2636" s="1">
        <v>1.3904357806382201E-6</v>
      </c>
      <c r="R2636" s="1">
        <v>5527.0645208033702</v>
      </c>
      <c r="S2636" s="1">
        <v>715.87632064640502</v>
      </c>
      <c r="T2636" s="1">
        <v>1.75177012864194</v>
      </c>
      <c r="U2636" s="1">
        <v>259835.08021746101</v>
      </c>
      <c r="V2636" s="1">
        <f t="shared" si="165"/>
        <v>0.10743586737444034</v>
      </c>
      <c r="W2636" s="1">
        <f t="shared" si="166"/>
        <v>1.8646928094155693</v>
      </c>
      <c r="X2636" s="1">
        <f t="shared" si="167"/>
        <v>408.65882397560244</v>
      </c>
    </row>
    <row r="2637" spans="1:24" hidden="1" x14ac:dyDescent="0.3">
      <c r="A2637" s="18" t="str">
        <f t="shared" si="164"/>
        <v>ConstMin - Other Construction Equipment_2004_50</v>
      </c>
      <c r="B2637" s="1" t="s">
        <v>40</v>
      </c>
      <c r="C2637" s="1">
        <v>2020</v>
      </c>
      <c r="D2637" s="1" t="s">
        <v>91</v>
      </c>
      <c r="E2637" s="1">
        <v>2004</v>
      </c>
      <c r="F2637" s="1">
        <v>50</v>
      </c>
      <c r="G2637" s="1" t="s">
        <v>5</v>
      </c>
      <c r="H2637" s="1">
        <v>5.8702392175381398E-5</v>
      </c>
      <c r="I2637" s="1">
        <v>7.1029894532211502E-5</v>
      </c>
      <c r="J2637" s="1">
        <v>8.4531444732549203E-5</v>
      </c>
      <c r="K2637" s="1">
        <v>3.4342017247709802E-4</v>
      </c>
      <c r="L2637" s="1">
        <v>3.2988468118683298E-4</v>
      </c>
      <c r="M2637" s="1">
        <v>3.53405999830314E-2</v>
      </c>
      <c r="N2637" s="1">
        <v>3.2504645609873599E-5</v>
      </c>
      <c r="O2637" s="1">
        <v>2.9904273961083701E-5</v>
      </c>
      <c r="P2637" s="1">
        <v>3.2498030104606601E-7</v>
      </c>
      <c r="Q2637" s="1">
        <v>2.8844522619895302E-7</v>
      </c>
      <c r="R2637" s="1">
        <v>1146.5868457351901</v>
      </c>
      <c r="S2637" s="1">
        <v>1370.97360013464</v>
      </c>
      <c r="T2637" s="1">
        <v>3.2269449738141001</v>
      </c>
      <c r="U2637" s="1">
        <v>47670.710610395901</v>
      </c>
      <c r="V2637" s="1">
        <f t="shared" si="165"/>
        <v>0.49337614199783891</v>
      </c>
      <c r="W2637" s="1">
        <f t="shared" si="166"/>
        <v>2.2913905811071928</v>
      </c>
      <c r="X2637" s="1">
        <f t="shared" si="167"/>
        <v>424.8518680237093</v>
      </c>
    </row>
    <row r="2638" spans="1:24" hidden="1" x14ac:dyDescent="0.3">
      <c r="A2638" s="18" t="str">
        <f t="shared" si="164"/>
        <v>ConstMin - Other Construction Equipment_2004_100</v>
      </c>
      <c r="B2638" s="1" t="s">
        <v>40</v>
      </c>
      <c r="C2638" s="1">
        <v>2020</v>
      </c>
      <c r="D2638" s="1" t="s">
        <v>91</v>
      </c>
      <c r="E2638" s="1">
        <v>2004</v>
      </c>
      <c r="F2638" s="1">
        <v>100</v>
      </c>
      <c r="G2638" s="1" t="s">
        <v>5</v>
      </c>
      <c r="H2638" s="1">
        <v>1.26542180038782E-4</v>
      </c>
      <c r="I2638" s="1">
        <v>1.5311603784692599E-4</v>
      </c>
      <c r="J2638" s="1">
        <v>1.8222073925584599E-4</v>
      </c>
      <c r="K2638" s="1">
        <v>9.6371744218790695E-4</v>
      </c>
      <c r="L2638" s="1">
        <v>1.5152718620381901E-3</v>
      </c>
      <c r="M2638" s="1">
        <v>0.13206503821631399</v>
      </c>
      <c r="N2638" s="1">
        <v>1.1959633608707801E-4</v>
      </c>
      <c r="O2638" s="1">
        <v>1.10028629200112E-4</v>
      </c>
      <c r="P2638" s="1">
        <v>1.21721050607125E-6</v>
      </c>
      <c r="Q2638" s="1">
        <v>1.0778970883224601E-6</v>
      </c>
      <c r="R2638" s="1">
        <v>4284.7047212850803</v>
      </c>
      <c r="S2638" s="1">
        <v>2464.58497691295</v>
      </c>
      <c r="T2638" s="1">
        <v>5.8085009528653799</v>
      </c>
      <c r="U2638" s="1">
        <v>202330.69048561601</v>
      </c>
      <c r="V2638" s="1">
        <f t="shared" si="165"/>
        <v>0.25058064309211681</v>
      </c>
      <c r="W2638" s="1">
        <f t="shared" si="166"/>
        <v>2.4798042255280439</v>
      </c>
      <c r="X2638" s="1">
        <f t="shared" si="167"/>
        <v>424.30654602839491</v>
      </c>
    </row>
    <row r="2639" spans="1:24" hidden="1" x14ac:dyDescent="0.3">
      <c r="A2639" s="18" t="str">
        <f t="shared" si="164"/>
        <v>ConstMin - Other Construction Equipment_2004_175</v>
      </c>
      <c r="B2639" s="1" t="s">
        <v>40</v>
      </c>
      <c r="C2639" s="1">
        <v>2020</v>
      </c>
      <c r="D2639" s="1" t="s">
        <v>91</v>
      </c>
      <c r="E2639" s="1">
        <v>2004</v>
      </c>
      <c r="F2639" s="1">
        <v>175</v>
      </c>
      <c r="G2639" s="1" t="s">
        <v>5</v>
      </c>
      <c r="H2639" s="1">
        <v>3.70752037050739E-5</v>
      </c>
      <c r="I2639" s="1">
        <v>4.4860996483139399E-5</v>
      </c>
      <c r="J2639" s="1">
        <v>5.3388293335306401E-5</v>
      </c>
      <c r="K2639" s="1">
        <v>4.0280850405097402E-4</v>
      </c>
      <c r="L2639" s="1">
        <v>6.2467191643234801E-4</v>
      </c>
      <c r="M2639" s="1">
        <v>6.6045754322972702E-2</v>
      </c>
      <c r="N2639" s="1">
        <v>2.8857783016468401E-5</v>
      </c>
      <c r="O2639" s="1">
        <v>2.6549160375151001E-5</v>
      </c>
      <c r="P2639" s="1">
        <v>6.0951349574957798E-7</v>
      </c>
      <c r="Q2639" s="1">
        <v>5.3905656820533302E-7</v>
      </c>
      <c r="R2639" s="1">
        <v>2142.7817626112401</v>
      </c>
      <c r="S2639" s="1">
        <v>660.65069441639196</v>
      </c>
      <c r="T2639" s="1">
        <v>1.56737327299542</v>
      </c>
      <c r="U2639" s="1">
        <v>99952.563884644798</v>
      </c>
      <c r="V2639" s="1">
        <f t="shared" si="165"/>
        <v>0.14861531905622971</v>
      </c>
      <c r="W2639" s="1">
        <f t="shared" si="166"/>
        <v>2.0694104777844466</v>
      </c>
      <c r="X2639" s="1">
        <f t="shared" si="167"/>
        <v>421.50182461247215</v>
      </c>
    </row>
    <row r="2640" spans="1:24" hidden="1" x14ac:dyDescent="0.3">
      <c r="A2640" s="18" t="str">
        <f t="shared" si="164"/>
        <v>ConstMin - Other Construction Equipment_2004_300</v>
      </c>
      <c r="B2640" s="1" t="s">
        <v>40</v>
      </c>
      <c r="C2640" s="1">
        <v>2020</v>
      </c>
      <c r="D2640" s="1" t="s">
        <v>91</v>
      </c>
      <c r="E2640" s="1">
        <v>2004</v>
      </c>
      <c r="F2640" s="1">
        <v>300</v>
      </c>
      <c r="G2640" s="1" t="s">
        <v>5</v>
      </c>
      <c r="H2640" s="1">
        <v>2.2299455929052E-5</v>
      </c>
      <c r="I2640" s="1">
        <v>2.6982341674152899E-5</v>
      </c>
      <c r="J2640" s="1">
        <v>3.2111216537834902E-5</v>
      </c>
      <c r="K2640" s="1">
        <v>1.10454352147764E-4</v>
      </c>
      <c r="L2640" s="1">
        <v>4.8742095167426703E-4</v>
      </c>
      <c r="M2640" s="1">
        <v>5.31604173692641E-2</v>
      </c>
      <c r="N2640" s="1">
        <v>1.23993478836554E-5</v>
      </c>
      <c r="O2640" s="1">
        <v>1.14074000529629E-5</v>
      </c>
      <c r="P2640" s="1">
        <v>4.9082543800134602E-7</v>
      </c>
      <c r="Q2640" s="1">
        <v>4.3388818017437798E-7</v>
      </c>
      <c r="R2640" s="1">
        <v>1724.7311958104001</v>
      </c>
      <c r="S2640" s="1">
        <v>352.95037098957903</v>
      </c>
      <c r="T2640" s="1">
        <v>0.92198427823260098</v>
      </c>
      <c r="U2640" s="1">
        <v>81072.700216306403</v>
      </c>
      <c r="V2640" s="1">
        <f t="shared" si="165"/>
        <v>0.11020304641508653</v>
      </c>
      <c r="W2640" s="1">
        <f t="shared" si="166"/>
        <v>1.9907565625595862</v>
      </c>
      <c r="X2640" s="1">
        <f t="shared" si="167"/>
        <v>382.81604070968297</v>
      </c>
    </row>
    <row r="2641" spans="1:24" hidden="1" x14ac:dyDescent="0.3">
      <c r="A2641" s="18" t="str">
        <f t="shared" si="164"/>
        <v>ConstMin - Other Construction Equipment_2004_600</v>
      </c>
      <c r="B2641" s="1" t="s">
        <v>40</v>
      </c>
      <c r="C2641" s="1">
        <v>2020</v>
      </c>
      <c r="D2641" s="1" t="s">
        <v>91</v>
      </c>
      <c r="E2641" s="1">
        <v>2004</v>
      </c>
      <c r="F2641" s="1">
        <v>600</v>
      </c>
      <c r="G2641" s="1" t="s">
        <v>5</v>
      </c>
      <c r="H2641" s="1">
        <v>1.10754141402969E-4</v>
      </c>
      <c r="I2641" s="1">
        <v>1.3401251109759299E-4</v>
      </c>
      <c r="J2641" s="1">
        <v>1.59485963620276E-4</v>
      </c>
      <c r="K2641" s="1">
        <v>5.5452958026396405E-4</v>
      </c>
      <c r="L2641" s="1">
        <v>2.3539077536075398E-3</v>
      </c>
      <c r="M2641" s="1">
        <v>0.278160665683581</v>
      </c>
      <c r="N2641" s="1">
        <v>5.8785901299076998E-5</v>
      </c>
      <c r="O2641" s="1">
        <v>5.4083029195150797E-5</v>
      </c>
      <c r="P2641" s="1">
        <v>2.5684106743211799E-6</v>
      </c>
      <c r="Q2641" s="1">
        <v>2.2703099599688701E-6</v>
      </c>
      <c r="R2641" s="1">
        <v>9024.6164588850897</v>
      </c>
      <c r="S2641" s="1">
        <v>991.38740569334095</v>
      </c>
      <c r="T2641" s="1">
        <v>2.7659528346978002</v>
      </c>
      <c r="U2641" s="1">
        <v>420548.62722458399</v>
      </c>
      <c r="V2641" s="1">
        <f t="shared" si="165"/>
        <v>0.10551585587447665</v>
      </c>
      <c r="W2641" s="1">
        <f t="shared" si="166"/>
        <v>1.8533686835447063</v>
      </c>
      <c r="X2641" s="1">
        <f t="shared" si="167"/>
        <v>358.42527510114144</v>
      </c>
    </row>
    <row r="2642" spans="1:24" hidden="1" x14ac:dyDescent="0.3">
      <c r="A2642" s="18" t="str">
        <f t="shared" si="164"/>
        <v>ConstMin - Other Construction Equipment_2005_50</v>
      </c>
      <c r="B2642" s="1" t="s">
        <v>40</v>
      </c>
      <c r="C2642" s="1">
        <v>2020</v>
      </c>
      <c r="D2642" s="1" t="s">
        <v>91</v>
      </c>
      <c r="E2642" s="1">
        <v>2005</v>
      </c>
      <c r="F2642" s="1">
        <v>50</v>
      </c>
      <c r="G2642" s="1" t="s">
        <v>5</v>
      </c>
      <c r="H2642" s="1">
        <v>6.9554831043827902E-5</v>
      </c>
      <c r="I2642" s="1">
        <v>8.4161345563031704E-5</v>
      </c>
      <c r="J2642" s="1">
        <v>1.0015895670311199E-4</v>
      </c>
      <c r="K2642" s="1">
        <v>5.8106459485423104E-4</v>
      </c>
      <c r="L2642" s="1">
        <v>6.0262911632096396E-4</v>
      </c>
      <c r="M2642" s="1">
        <v>6.6271935924829106E-2</v>
      </c>
      <c r="N2642" s="1">
        <v>5.2947698847493302E-5</v>
      </c>
      <c r="O2642" s="1">
        <v>4.8711882939693799E-5</v>
      </c>
      <c r="P2642" s="1">
        <v>6.1063026800564804E-7</v>
      </c>
      <c r="Q2642" s="1">
        <v>5.4090263203392801E-7</v>
      </c>
      <c r="R2642" s="1">
        <v>2150.1199755889602</v>
      </c>
      <c r="S2642" s="1">
        <v>2297.2626419479102</v>
      </c>
      <c r="T2642" s="1">
        <v>4.7021198189862599</v>
      </c>
      <c r="U2642" s="1">
        <v>89413.065573854896</v>
      </c>
      <c r="V2642" s="1">
        <f t="shared" si="165"/>
        <v>0.31167379268858947</v>
      </c>
      <c r="W2642" s="1">
        <f t="shared" si="166"/>
        <v>2.2317098308232199</v>
      </c>
      <c r="X2642" s="1">
        <f t="shared" si="167"/>
        <v>488.55893307354768</v>
      </c>
    </row>
    <row r="2643" spans="1:24" hidden="1" x14ac:dyDescent="0.3">
      <c r="A2643" s="18" t="str">
        <f t="shared" si="164"/>
        <v>ConstMin - Other Construction Equipment_2005_100</v>
      </c>
      <c r="B2643" s="1" t="s">
        <v>40</v>
      </c>
      <c r="C2643" s="1">
        <v>2020</v>
      </c>
      <c r="D2643" s="1" t="s">
        <v>91</v>
      </c>
      <c r="E2643" s="1">
        <v>2005</v>
      </c>
      <c r="F2643" s="1">
        <v>100</v>
      </c>
      <c r="G2643" s="1" t="s">
        <v>5</v>
      </c>
      <c r="H2643" s="1">
        <v>9.8804168562690795E-5</v>
      </c>
      <c r="I2643" s="1">
        <v>1.19553043960855E-4</v>
      </c>
      <c r="J2643" s="1">
        <v>1.4227800273027401E-4</v>
      </c>
      <c r="K2643" s="1">
        <v>1.0531847482389901E-3</v>
      </c>
      <c r="L2643" s="1">
        <v>1.5570457603407699E-3</v>
      </c>
      <c r="M2643" s="1">
        <v>0.149236596490325</v>
      </c>
      <c r="N2643" s="1">
        <v>9.9311228072310493E-5</v>
      </c>
      <c r="O2643" s="1">
        <v>9.1366329826525703E-5</v>
      </c>
      <c r="P2643" s="1">
        <v>1.37680221830887E-6</v>
      </c>
      <c r="Q2643" s="1">
        <v>1.21804903856987E-6</v>
      </c>
      <c r="R2643" s="1">
        <v>4841.8170183940401</v>
      </c>
      <c r="S2643" s="1">
        <v>2932.1002410500801</v>
      </c>
      <c r="T2643" s="1">
        <v>6.36169151980494</v>
      </c>
      <c r="U2643" s="1">
        <v>228661.32459551399</v>
      </c>
      <c r="V2643" s="1">
        <f t="shared" si="165"/>
        <v>0.17312369948086562</v>
      </c>
      <c r="W2643" s="1">
        <f t="shared" si="166"/>
        <v>2.2547441149173366</v>
      </c>
      <c r="X2643" s="1">
        <f t="shared" si="167"/>
        <v>460.89946862748593</v>
      </c>
    </row>
    <row r="2644" spans="1:24" hidden="1" x14ac:dyDescent="0.3">
      <c r="A2644" s="18" t="str">
        <f t="shared" si="164"/>
        <v>ConstMin - Other Construction Equipment_2005_175</v>
      </c>
      <c r="B2644" s="1" t="s">
        <v>40</v>
      </c>
      <c r="C2644" s="1">
        <v>2020</v>
      </c>
      <c r="D2644" s="1" t="s">
        <v>91</v>
      </c>
      <c r="E2644" s="1">
        <v>2005</v>
      </c>
      <c r="F2644" s="1">
        <v>175</v>
      </c>
      <c r="G2644" s="1" t="s">
        <v>5</v>
      </c>
      <c r="H2644" s="1">
        <v>3.8603221010571602E-5</v>
      </c>
      <c r="I2644" s="1">
        <v>4.6709897422791701E-5</v>
      </c>
      <c r="J2644" s="1">
        <v>5.55886382552232E-5</v>
      </c>
      <c r="K2644" s="1">
        <v>5.0369178892733396E-4</v>
      </c>
      <c r="L2644" s="1">
        <v>7.2979508861493905E-4</v>
      </c>
      <c r="M2644" s="1">
        <v>8.3045962648543498E-2</v>
      </c>
      <c r="N2644" s="1">
        <v>2.9569340063557E-5</v>
      </c>
      <c r="O2644" s="1">
        <v>2.7203792858472398E-5</v>
      </c>
      <c r="P2644" s="1">
        <v>7.6664301187525297E-7</v>
      </c>
      <c r="Q2644" s="1">
        <v>6.7780998320827598E-7</v>
      </c>
      <c r="R2644" s="1">
        <v>2694.3347993513098</v>
      </c>
      <c r="S2644" s="1">
        <v>870.75489253169303</v>
      </c>
      <c r="T2644" s="1">
        <v>1.8439685564652</v>
      </c>
      <c r="U2644" s="1">
        <v>126520.685884855</v>
      </c>
      <c r="V2644" s="1">
        <f t="shared" si="165"/>
        <v>0.1222463713043144</v>
      </c>
      <c r="W2644" s="1">
        <f t="shared" si="166"/>
        <v>1.9099763926125701</v>
      </c>
      <c r="X2644" s="1">
        <f t="shared" si="167"/>
        <v>472.217863736727</v>
      </c>
    </row>
    <row r="2645" spans="1:24" hidden="1" x14ac:dyDescent="0.3">
      <c r="A2645" s="18" t="str">
        <f t="shared" si="164"/>
        <v>ConstMin - Other Construction Equipment_2005_300</v>
      </c>
      <c r="B2645" s="1" t="s">
        <v>40</v>
      </c>
      <c r="C2645" s="1">
        <v>2020</v>
      </c>
      <c r="D2645" s="1" t="s">
        <v>91</v>
      </c>
      <c r="E2645" s="1">
        <v>2005</v>
      </c>
      <c r="F2645" s="1">
        <v>300</v>
      </c>
      <c r="G2645" s="1" t="s">
        <v>5</v>
      </c>
      <c r="H2645" s="1">
        <v>4.6045975375150002E-5</v>
      </c>
      <c r="I2645" s="1">
        <v>5.5715630203931498E-5</v>
      </c>
      <c r="J2645" s="1">
        <v>6.6306204540215994E-5</v>
      </c>
      <c r="K2645" s="1">
        <v>2.4149317593518199E-4</v>
      </c>
      <c r="L2645" s="1">
        <v>1.0125547315246201E-3</v>
      </c>
      <c r="M2645" s="1">
        <v>0.116873321612545</v>
      </c>
      <c r="N2645" s="1">
        <v>2.66946489973988E-5</v>
      </c>
      <c r="O2645" s="1">
        <v>2.4559077077606901E-5</v>
      </c>
      <c r="P2645" s="1">
        <v>1.07917043839431E-6</v>
      </c>
      <c r="Q2645" s="1">
        <v>9.5390433963600491E-7</v>
      </c>
      <c r="R2645" s="1">
        <v>3791.82620676122</v>
      </c>
      <c r="S2645" s="1">
        <v>775.31842858112998</v>
      </c>
      <c r="T2645" s="1">
        <v>1.6595717008186801</v>
      </c>
      <c r="U2645" s="1">
        <v>176083.429779981</v>
      </c>
      <c r="V2645" s="1">
        <f t="shared" si="165"/>
        <v>0.1047724643410836</v>
      </c>
      <c r="W2645" s="1">
        <f t="shared" si="166"/>
        <v>1.9040950288770635</v>
      </c>
      <c r="X2645" s="1">
        <f t="shared" si="167"/>
        <v>467.1798321209377</v>
      </c>
    </row>
    <row r="2646" spans="1:24" hidden="1" x14ac:dyDescent="0.3">
      <c r="A2646" s="18" t="str">
        <f t="shared" si="164"/>
        <v>ConstMin - Other Construction Equipment_2005_600</v>
      </c>
      <c r="B2646" s="1" t="s">
        <v>40</v>
      </c>
      <c r="C2646" s="1">
        <v>2020</v>
      </c>
      <c r="D2646" s="1" t="s">
        <v>91</v>
      </c>
      <c r="E2646" s="1">
        <v>2005</v>
      </c>
      <c r="F2646" s="1">
        <v>600</v>
      </c>
      <c r="G2646" s="1" t="s">
        <v>5</v>
      </c>
      <c r="H2646" s="1">
        <v>1.35900922649216E-4</v>
      </c>
      <c r="I2646" s="1">
        <v>1.6444011640555199E-4</v>
      </c>
      <c r="J2646" s="1">
        <v>1.9569732861487199E-4</v>
      </c>
      <c r="K2646" s="1">
        <v>7.1685494508752403E-4</v>
      </c>
      <c r="L2646" s="1">
        <v>2.83543230424416E-3</v>
      </c>
      <c r="M2646" s="1">
        <v>0.36114239619544802</v>
      </c>
      <c r="N2646" s="1">
        <v>7.9583003379792106E-5</v>
      </c>
      <c r="O2646" s="1">
        <v>7.3216363109408804E-5</v>
      </c>
      <c r="P2646" s="1">
        <v>3.3348635214320501E-6</v>
      </c>
      <c r="Q2646" s="1">
        <v>2.9475956891123601E-6</v>
      </c>
      <c r="R2646" s="1">
        <v>11716.867317300899</v>
      </c>
      <c r="S2646" s="1">
        <v>1614.70681087045</v>
      </c>
      <c r="T2646" s="1">
        <v>3.4113418294606199</v>
      </c>
      <c r="U2646" s="1">
        <v>553015.26236081996</v>
      </c>
      <c r="V2646" s="1">
        <f t="shared" si="165"/>
        <v>9.8459870199037944E-2</v>
      </c>
      <c r="W2646" s="1">
        <f t="shared" si="166"/>
        <v>1.6977383787878007</v>
      </c>
      <c r="X2646" s="1">
        <f t="shared" si="167"/>
        <v>473.33480243044346</v>
      </c>
    </row>
    <row r="2647" spans="1:24" hidden="1" x14ac:dyDescent="0.3">
      <c r="A2647" s="18" t="str">
        <f t="shared" si="164"/>
        <v>ConstMin - Other Construction Equipment_2005_750</v>
      </c>
      <c r="B2647" s="1" t="s">
        <v>40</v>
      </c>
      <c r="C2647" s="1">
        <v>2020</v>
      </c>
      <c r="D2647" s="1" t="s">
        <v>91</v>
      </c>
      <c r="E2647" s="1">
        <v>2005</v>
      </c>
      <c r="F2647" s="1">
        <v>750</v>
      </c>
      <c r="G2647" s="1" t="s">
        <v>5</v>
      </c>
      <c r="H2647" s="1">
        <v>6.0939886474954803E-5</v>
      </c>
      <c r="I2647" s="1">
        <v>7.3737262634695407E-5</v>
      </c>
      <c r="J2647" s="1">
        <v>8.7753436523934999E-5</v>
      </c>
      <c r="K2647" s="1">
        <v>3.1004944588928297E-4</v>
      </c>
      <c r="L2647" s="1">
        <v>1.3177563106121499E-3</v>
      </c>
      <c r="M2647" s="1">
        <v>0.15619896409287501</v>
      </c>
      <c r="N2647" s="1">
        <v>3.5676888982755101E-5</v>
      </c>
      <c r="O2647" s="1">
        <v>3.28227378641347E-5</v>
      </c>
      <c r="P2647" s="1">
        <v>1.44230868800642E-6</v>
      </c>
      <c r="Q2647" s="1">
        <v>1.2748749469857399E-6</v>
      </c>
      <c r="R2647" s="1">
        <v>5067.70336758139</v>
      </c>
      <c r="S2647" s="1">
        <v>379.277671389734</v>
      </c>
      <c r="T2647" s="1">
        <v>0.82978585040934005</v>
      </c>
      <c r="U2647" s="1">
        <v>236205.70534882901</v>
      </c>
      <c r="V2647" s="1">
        <f t="shared" si="165"/>
        <v>0.10336778934473487</v>
      </c>
      <c r="W2647" s="1">
        <f t="shared" si="166"/>
        <v>1.8472825252257128</v>
      </c>
      <c r="X2647" s="1">
        <f t="shared" si="167"/>
        <v>457.07898152593617</v>
      </c>
    </row>
    <row r="2648" spans="1:24" hidden="1" x14ac:dyDescent="0.3">
      <c r="A2648" s="18" t="str">
        <f t="shared" si="164"/>
        <v>ConstMin - Other Construction Equipment_2006_50</v>
      </c>
      <c r="B2648" s="1" t="s">
        <v>40</v>
      </c>
      <c r="C2648" s="1">
        <v>2020</v>
      </c>
      <c r="D2648" s="1" t="s">
        <v>91</v>
      </c>
      <c r="E2648" s="1">
        <v>2006</v>
      </c>
      <c r="F2648" s="1">
        <v>50</v>
      </c>
      <c r="G2648" s="1" t="s">
        <v>5</v>
      </c>
      <c r="H2648" s="1">
        <v>6.8547099168554695E-5</v>
      </c>
      <c r="I2648" s="1">
        <v>8.2941989993951201E-5</v>
      </c>
      <c r="J2648" s="1">
        <v>9.8707822802718796E-5</v>
      </c>
      <c r="K2648" s="1">
        <v>7.5412847118599198E-4</v>
      </c>
      <c r="L2648" s="1">
        <v>8.2205814447447597E-4</v>
      </c>
      <c r="M2648" s="1">
        <v>9.1795934575848295E-2</v>
      </c>
      <c r="N2648" s="1">
        <v>6.6812994359449906E-5</v>
      </c>
      <c r="O2648" s="1">
        <v>6.1467954810693901E-5</v>
      </c>
      <c r="P2648" s="1">
        <v>8.4664252524933004E-7</v>
      </c>
      <c r="Q2648" s="1">
        <v>7.4922607781385096E-7</v>
      </c>
      <c r="R2648" s="1">
        <v>2978.2180021610302</v>
      </c>
      <c r="S2648" s="1">
        <v>3252.7585326426001</v>
      </c>
      <c r="T2648" s="1">
        <v>6.36169151980494</v>
      </c>
      <c r="U2648" s="1">
        <v>121200.611411943</v>
      </c>
      <c r="V2648" s="1">
        <f t="shared" si="165"/>
        <v>0.22659913150752253</v>
      </c>
      <c r="W2648" s="1">
        <f t="shared" si="166"/>
        <v>2.245878855814607</v>
      </c>
      <c r="X2648" s="1">
        <f t="shared" si="167"/>
        <v>511.30403329307222</v>
      </c>
    </row>
    <row r="2649" spans="1:24" hidden="1" x14ac:dyDescent="0.3">
      <c r="A2649" s="18" t="str">
        <f t="shared" si="164"/>
        <v>ConstMin - Other Construction Equipment_2006_100</v>
      </c>
      <c r="B2649" s="1" t="s">
        <v>40</v>
      </c>
      <c r="C2649" s="1">
        <v>2020</v>
      </c>
      <c r="D2649" s="1" t="s">
        <v>91</v>
      </c>
      <c r="E2649" s="1">
        <v>2006</v>
      </c>
      <c r="F2649" s="1">
        <v>100</v>
      </c>
      <c r="G2649" s="1" t="s">
        <v>5</v>
      </c>
      <c r="H2649" s="1">
        <v>1.1227916584335799E-4</v>
      </c>
      <c r="I2649" s="1">
        <v>1.3585779067046299E-4</v>
      </c>
      <c r="J2649" s="1">
        <v>1.61681998814435E-4</v>
      </c>
      <c r="K2649" s="1">
        <v>1.52255162931025E-3</v>
      </c>
      <c r="L2649" s="1">
        <v>2.1831938422896802E-3</v>
      </c>
      <c r="M2649" s="1">
        <v>0.220525250028211</v>
      </c>
      <c r="N2649" s="1">
        <v>1.16227480906325E-4</v>
      </c>
      <c r="O2649" s="1">
        <v>1.06929282433819E-4</v>
      </c>
      <c r="P2649" s="1">
        <v>2.0354969235305499E-6</v>
      </c>
      <c r="Q2649" s="1">
        <v>1.7998974453605699E-6</v>
      </c>
      <c r="R2649" s="1">
        <v>7154.6988720116997</v>
      </c>
      <c r="S2649" s="1">
        <v>4256.4868603985096</v>
      </c>
      <c r="T2649" s="1">
        <v>8.9432474988562198</v>
      </c>
      <c r="U2649" s="1">
        <v>336437.98720283899</v>
      </c>
      <c r="V2649" s="1">
        <f t="shared" si="165"/>
        <v>0.13371130343761967</v>
      </c>
      <c r="W2649" s="1">
        <f t="shared" si="166"/>
        <v>2.1487004379278813</v>
      </c>
      <c r="X2649" s="1">
        <f t="shared" si="167"/>
        <v>475.94420940971219</v>
      </c>
    </row>
    <row r="2650" spans="1:24" hidden="1" x14ac:dyDescent="0.3">
      <c r="A2650" s="18" t="str">
        <f t="shared" si="164"/>
        <v>ConstMin - Other Construction Equipment_2006_175</v>
      </c>
      <c r="B2650" s="1" t="s">
        <v>40</v>
      </c>
      <c r="C2650" s="1">
        <v>2020</v>
      </c>
      <c r="D2650" s="1" t="s">
        <v>91</v>
      </c>
      <c r="E2650" s="1">
        <v>2006</v>
      </c>
      <c r="F2650" s="1">
        <v>175</v>
      </c>
      <c r="G2650" s="1" t="s">
        <v>5</v>
      </c>
      <c r="H2650" s="1">
        <v>3.4984871865318198E-5</v>
      </c>
      <c r="I2650" s="1">
        <v>4.23316949570351E-5</v>
      </c>
      <c r="J2650" s="1">
        <v>5.0378215486058201E-5</v>
      </c>
      <c r="K2650" s="1">
        <v>4.6320385144342898E-4</v>
      </c>
      <c r="L2650" s="1">
        <v>6.72801585700412E-4</v>
      </c>
      <c r="M2650" s="1">
        <v>7.6836044420694402E-2</v>
      </c>
      <c r="N2650" s="1">
        <v>2.7921921752578699E-5</v>
      </c>
      <c r="O2650" s="1">
        <v>2.5688168012372398E-5</v>
      </c>
      <c r="P2650" s="1">
        <v>7.0933778873547298E-7</v>
      </c>
      <c r="Q2650" s="1">
        <v>6.2712546543639396E-7</v>
      </c>
      <c r="R2650" s="1">
        <v>2492.8608414512901</v>
      </c>
      <c r="S2650" s="1">
        <v>840.21111042682503</v>
      </c>
      <c r="T2650" s="1">
        <v>1.56737327299542</v>
      </c>
      <c r="U2650" s="1">
        <v>118321.494021283</v>
      </c>
      <c r="V2650" s="1">
        <f t="shared" si="165"/>
        <v>0.11846515141115514</v>
      </c>
      <c r="W2650" s="1">
        <f t="shared" si="166"/>
        <v>1.8828336970811193</v>
      </c>
      <c r="X2650" s="1">
        <f t="shared" si="167"/>
        <v>536.06318603423085</v>
      </c>
    </row>
    <row r="2651" spans="1:24" hidden="1" x14ac:dyDescent="0.3">
      <c r="A2651" s="18" t="str">
        <f t="shared" si="164"/>
        <v>ConstMin - Other Construction Equipment_2006_300</v>
      </c>
      <c r="B2651" s="1" t="s">
        <v>40</v>
      </c>
      <c r="C2651" s="1">
        <v>2020</v>
      </c>
      <c r="D2651" s="1" t="s">
        <v>91</v>
      </c>
      <c r="E2651" s="1">
        <v>2006</v>
      </c>
      <c r="F2651" s="1">
        <v>300</v>
      </c>
      <c r="G2651" s="1" t="s">
        <v>5</v>
      </c>
      <c r="H2651" s="1">
        <v>3.3354068075442398E-5</v>
      </c>
      <c r="I2651" s="1">
        <v>4.03584223712852E-5</v>
      </c>
      <c r="J2651" s="1">
        <v>4.8029858028637002E-5</v>
      </c>
      <c r="K2651" s="1">
        <v>1.7788567081196001E-4</v>
      </c>
      <c r="L2651" s="1">
        <v>7.4772215090881803E-4</v>
      </c>
      <c r="M2651" s="1">
        <v>8.6613985705112806E-2</v>
      </c>
      <c r="N2651" s="1">
        <v>1.95767373315867E-5</v>
      </c>
      <c r="O2651" s="1">
        <v>1.8010598345059801E-5</v>
      </c>
      <c r="P2651" s="1">
        <v>7.99788629060933E-7</v>
      </c>
      <c r="Q2651" s="1">
        <v>7.06931707744062E-7</v>
      </c>
      <c r="R2651" s="1">
        <v>2810.0953779466599</v>
      </c>
      <c r="S2651" s="1">
        <v>600.48869936134997</v>
      </c>
      <c r="T2651" s="1">
        <v>1.1063811338791201</v>
      </c>
      <c r="U2651" s="1">
        <v>131607.106610029</v>
      </c>
      <c r="V2651" s="1">
        <f t="shared" si="165"/>
        <v>0.10154146865473145</v>
      </c>
      <c r="W2651" s="1">
        <f t="shared" si="166"/>
        <v>1.881262965397186</v>
      </c>
      <c r="X2651" s="1">
        <f t="shared" si="167"/>
        <v>542.75030635777057</v>
      </c>
    </row>
    <row r="2652" spans="1:24" hidden="1" x14ac:dyDescent="0.3">
      <c r="A2652" s="18" t="str">
        <f t="shared" si="164"/>
        <v>ConstMin - Other Construction Equipment_2006_600</v>
      </c>
      <c r="B2652" s="1" t="s">
        <v>40</v>
      </c>
      <c r="C2652" s="1">
        <v>2020</v>
      </c>
      <c r="D2652" s="1" t="s">
        <v>91</v>
      </c>
      <c r="E2652" s="1">
        <v>2006</v>
      </c>
      <c r="F2652" s="1">
        <v>600</v>
      </c>
      <c r="G2652" s="1" t="s">
        <v>5</v>
      </c>
      <c r="H2652" s="1">
        <v>2.2755667925506199E-4</v>
      </c>
      <c r="I2652" s="1">
        <v>2.7534358189862498E-4</v>
      </c>
      <c r="J2652" s="1">
        <v>3.2768161812728901E-4</v>
      </c>
      <c r="K2652" s="1">
        <v>1.22481157887231E-3</v>
      </c>
      <c r="L2652" s="1">
        <v>2.96657233670861E-3</v>
      </c>
      <c r="M2652" s="1">
        <v>0.61997000805925595</v>
      </c>
      <c r="N2652" s="1">
        <v>1.2234064587011E-4</v>
      </c>
      <c r="O2652" s="1">
        <v>1.12553394200502E-4</v>
      </c>
      <c r="P2652" s="1">
        <v>5.7251034771630304E-6</v>
      </c>
      <c r="Q2652" s="1">
        <v>5.0601118627607297E-6</v>
      </c>
      <c r="R2652" s="1">
        <v>20114.244136556601</v>
      </c>
      <c r="S2652" s="1">
        <v>2162.6437504486798</v>
      </c>
      <c r="T2652" s="1">
        <v>4.6099213911629997</v>
      </c>
      <c r="U2652" s="1">
        <v>948826.19471132301</v>
      </c>
      <c r="V2652" s="1">
        <f t="shared" si="165"/>
        <v>9.6089712171626929E-2</v>
      </c>
      <c r="W2652" s="1">
        <f t="shared" si="166"/>
        <v>1.0352777428296562</v>
      </c>
      <c r="X2652" s="1">
        <f t="shared" si="167"/>
        <v>469.12811888601078</v>
      </c>
    </row>
    <row r="2653" spans="1:24" hidden="1" x14ac:dyDescent="0.3">
      <c r="A2653" s="18" t="str">
        <f t="shared" si="164"/>
        <v>ConstMin - Other Construction Equipment_2007_50</v>
      </c>
      <c r="B2653" s="1" t="s">
        <v>40</v>
      </c>
      <c r="C2653" s="1">
        <v>2020</v>
      </c>
      <c r="D2653" s="1" t="s">
        <v>91</v>
      </c>
      <c r="E2653" s="1">
        <v>2007</v>
      </c>
      <c r="F2653" s="1">
        <v>50</v>
      </c>
      <c r="G2653" s="1" t="s">
        <v>5</v>
      </c>
      <c r="H2653" s="1">
        <v>7.8838956925189905E-5</v>
      </c>
      <c r="I2653" s="1">
        <v>9.5395137879479702E-5</v>
      </c>
      <c r="J2653" s="1">
        <v>1.13528097972273E-4</v>
      </c>
      <c r="K2653" s="1">
        <v>8.7505565075001303E-4</v>
      </c>
      <c r="L2653" s="1">
        <v>9.6599235093493404E-4</v>
      </c>
      <c r="M2653" s="1">
        <v>0.108433952041536</v>
      </c>
      <c r="N2653" s="1">
        <v>7.7740411230749605E-5</v>
      </c>
      <c r="O2653" s="1">
        <v>7.1521178332289604E-5</v>
      </c>
      <c r="P2653" s="1">
        <v>1.0001604920456199E-6</v>
      </c>
      <c r="Q2653" s="1">
        <v>8.8502333970801701E-7</v>
      </c>
      <c r="R2653" s="1">
        <v>3518.0201553341699</v>
      </c>
      <c r="S2653" s="1">
        <v>3465.8451202563501</v>
      </c>
      <c r="T2653" s="1">
        <v>6.0850962363351604</v>
      </c>
      <c r="U2653" s="1">
        <v>147613.494440009</v>
      </c>
      <c r="V2653" s="1">
        <f t="shared" si="165"/>
        <v>0.2139876844878516</v>
      </c>
      <c r="W2653" s="1">
        <f t="shared" si="166"/>
        <v>2.1668868141969297</v>
      </c>
      <c r="X2653" s="1">
        <f t="shared" si="167"/>
        <v>569.56291004260379</v>
      </c>
    </row>
    <row r="2654" spans="1:24" hidden="1" x14ac:dyDescent="0.3">
      <c r="A2654" s="18" t="str">
        <f t="shared" si="164"/>
        <v>ConstMin - Other Construction Equipment_2007_100</v>
      </c>
      <c r="B2654" s="1" t="s">
        <v>40</v>
      </c>
      <c r="C2654" s="1">
        <v>2020</v>
      </c>
      <c r="D2654" s="1" t="s">
        <v>91</v>
      </c>
      <c r="E2654" s="1">
        <v>2007</v>
      </c>
      <c r="F2654" s="1">
        <v>100</v>
      </c>
      <c r="G2654" s="1" t="s">
        <v>5</v>
      </c>
      <c r="H2654" s="1">
        <v>7.0068985025894897E-5</v>
      </c>
      <c r="I2654" s="1">
        <v>8.4783471881332801E-5</v>
      </c>
      <c r="J2654" s="1">
        <v>1.00899338437288E-4</v>
      </c>
      <c r="K2654" s="1">
        <v>9.6446134151115205E-4</v>
      </c>
      <c r="L2654" s="1">
        <v>1.38663541686244E-3</v>
      </c>
      <c r="M2654" s="1">
        <v>0.14062348208308001</v>
      </c>
      <c r="N2654" s="1">
        <v>7.5405779684052497E-5</v>
      </c>
      <c r="O2654" s="1">
        <v>6.9373317309328296E-5</v>
      </c>
      <c r="P2654" s="1">
        <v>1.2980317597389399E-6</v>
      </c>
      <c r="Q2654" s="1">
        <v>1.14774995664516E-6</v>
      </c>
      <c r="R2654" s="1">
        <v>4562.3740071010498</v>
      </c>
      <c r="S2654" s="1">
        <v>2699.16533711902</v>
      </c>
      <c r="T2654" s="1">
        <v>5.0709135302792996</v>
      </c>
      <c r="U2654" s="1">
        <v>212350.698431164</v>
      </c>
      <c r="V2654" s="1">
        <f t="shared" si="165"/>
        <v>0.13220445917564222</v>
      </c>
      <c r="W2654" s="1">
        <f t="shared" si="166"/>
        <v>2.1622066340556696</v>
      </c>
      <c r="X2654" s="1">
        <f t="shared" si="167"/>
        <v>532.28384215227459</v>
      </c>
    </row>
    <row r="2655" spans="1:24" hidden="1" x14ac:dyDescent="0.3">
      <c r="A2655" s="18" t="str">
        <f t="shared" si="164"/>
        <v>ConstMin - Other Construction Equipment_2007_175</v>
      </c>
      <c r="B2655" s="1" t="s">
        <v>40</v>
      </c>
      <c r="C2655" s="1">
        <v>2020</v>
      </c>
      <c r="D2655" s="1" t="s">
        <v>91</v>
      </c>
      <c r="E2655" s="1">
        <v>2007</v>
      </c>
      <c r="F2655" s="1">
        <v>175</v>
      </c>
      <c r="G2655" s="1" t="s">
        <v>5</v>
      </c>
      <c r="H2655" s="1">
        <v>3.4621350787866202E-5</v>
      </c>
      <c r="I2655" s="1">
        <v>4.1891834453318099E-5</v>
      </c>
      <c r="J2655" s="1">
        <v>4.9854745134527398E-5</v>
      </c>
      <c r="K2655" s="1">
        <v>5.80748038398086E-4</v>
      </c>
      <c r="L2655" s="1">
        <v>4.62620231219155E-4</v>
      </c>
      <c r="M2655" s="1">
        <v>9.69740975725185E-2</v>
      </c>
      <c r="N2655" s="1">
        <v>3.00796686163285E-5</v>
      </c>
      <c r="O2655" s="1">
        <v>2.76732951270222E-5</v>
      </c>
      <c r="P2655" s="1">
        <v>8.9553498253873402E-7</v>
      </c>
      <c r="Q2655" s="1">
        <v>7.9148954808845698E-7</v>
      </c>
      <c r="R2655" s="1">
        <v>3146.2177978607501</v>
      </c>
      <c r="S2655" s="1">
        <v>933.07654894768496</v>
      </c>
      <c r="T2655" s="1">
        <v>1.6595717008186801</v>
      </c>
      <c r="U2655" s="1">
        <v>146648.53094294399</v>
      </c>
      <c r="V2655" s="1">
        <f t="shared" si="165"/>
        <v>9.4588919072953151E-2</v>
      </c>
      <c r="W2655" s="1">
        <f t="shared" si="166"/>
        <v>1.0445650848988675</v>
      </c>
      <c r="X2655" s="1">
        <f t="shared" si="167"/>
        <v>562.23937084935278</v>
      </c>
    </row>
    <row r="2656" spans="1:24" hidden="1" x14ac:dyDescent="0.3">
      <c r="A2656" s="18" t="str">
        <f t="shared" si="164"/>
        <v>ConstMin - Other Construction Equipment_2007_300</v>
      </c>
      <c r="B2656" s="1" t="s">
        <v>40</v>
      </c>
      <c r="C2656" s="1">
        <v>2020</v>
      </c>
      <c r="D2656" s="1" t="s">
        <v>91</v>
      </c>
      <c r="E2656" s="1">
        <v>2007</v>
      </c>
      <c r="F2656" s="1">
        <v>300</v>
      </c>
      <c r="G2656" s="1" t="s">
        <v>5</v>
      </c>
      <c r="H2656" s="1">
        <v>3.0004831031628599E-5</v>
      </c>
      <c r="I2656" s="1">
        <v>3.63058455482706E-5</v>
      </c>
      <c r="J2656" s="1">
        <v>4.3206956685545202E-5</v>
      </c>
      <c r="K2656" s="1">
        <v>1.7146820981239601E-4</v>
      </c>
      <c r="L2656" s="1">
        <v>4.0073765572674598E-4</v>
      </c>
      <c r="M2656" s="1">
        <v>8.4043266536204905E-2</v>
      </c>
      <c r="N2656" s="1">
        <v>1.8613971912989101E-5</v>
      </c>
      <c r="O2656" s="1">
        <v>1.7124854159949999E-5</v>
      </c>
      <c r="P2656" s="1">
        <v>7.7612153259498097E-7</v>
      </c>
      <c r="Q2656" s="1">
        <v>6.8594984347108196E-7</v>
      </c>
      <c r="R2656" s="1">
        <v>2726.6912256525702</v>
      </c>
      <c r="S2656" s="1">
        <v>582.08015728467899</v>
      </c>
      <c r="T2656" s="1">
        <v>1.1063811338791201</v>
      </c>
      <c r="U2656" s="1">
        <v>126893.47428806</v>
      </c>
      <c r="V2656" s="1">
        <f t="shared" si="165"/>
        <v>9.4738361229579834E-2</v>
      </c>
      <c r="W2656" s="1">
        <f t="shared" si="166"/>
        <v>1.0457056766811454</v>
      </c>
      <c r="X2656" s="1">
        <f t="shared" si="167"/>
        <v>526.11178865987006</v>
      </c>
    </row>
    <row r="2657" spans="1:24" hidden="1" x14ac:dyDescent="0.3">
      <c r="A2657" s="18" t="str">
        <f t="shared" si="164"/>
        <v>ConstMin - Other Construction Equipment_2007_600</v>
      </c>
      <c r="B2657" s="1" t="s">
        <v>40</v>
      </c>
      <c r="C2657" s="1">
        <v>2020</v>
      </c>
      <c r="D2657" s="1" t="s">
        <v>91</v>
      </c>
      <c r="E2657" s="1">
        <v>2007</v>
      </c>
      <c r="F2657" s="1">
        <v>600</v>
      </c>
      <c r="G2657" s="1" t="s">
        <v>5</v>
      </c>
      <c r="H2657" s="1">
        <v>1.7873626236777199E-4</v>
      </c>
      <c r="I2657" s="1">
        <v>2.1627087746500399E-4</v>
      </c>
      <c r="J2657" s="1">
        <v>2.5738021780959201E-4</v>
      </c>
      <c r="K2657" s="1">
        <v>9.8398457649287192E-4</v>
      </c>
      <c r="L2657" s="1">
        <v>2.3871606108735901E-3</v>
      </c>
      <c r="M2657" s="1">
        <v>0.50063869121693005</v>
      </c>
      <c r="N2657" s="1">
        <v>8.87080799967393E-5</v>
      </c>
      <c r="O2657" s="1">
        <v>8.1611433597000198E-5</v>
      </c>
      <c r="P2657" s="1">
        <v>4.6232908871556702E-6</v>
      </c>
      <c r="Q2657" s="1">
        <v>4.0861456964893499E-6</v>
      </c>
      <c r="R2657" s="1">
        <v>16242.6709815631</v>
      </c>
      <c r="S2657" s="1">
        <v>2078.9311624575598</v>
      </c>
      <c r="T2657" s="1">
        <v>4.1489292520466998</v>
      </c>
      <c r="U2657" s="1">
        <v>766109.23260075005</v>
      </c>
      <c r="V2657" s="1">
        <f t="shared" si="165"/>
        <v>9.3475101798429008E-2</v>
      </c>
      <c r="W2657" s="1">
        <f t="shared" si="166"/>
        <v>1.0317620371550784</v>
      </c>
      <c r="X2657" s="1">
        <f t="shared" si="167"/>
        <v>501.07655160232162</v>
      </c>
    </row>
    <row r="2658" spans="1:24" hidden="1" x14ac:dyDescent="0.3">
      <c r="A2658" s="18" t="str">
        <f t="shared" si="164"/>
        <v>ConstMin - Other Construction Equipment_2007_750</v>
      </c>
      <c r="B2658" s="1" t="s">
        <v>40</v>
      </c>
      <c r="C2658" s="1">
        <v>2020</v>
      </c>
      <c r="D2658" s="1" t="s">
        <v>91</v>
      </c>
      <c r="E2658" s="1">
        <v>2007</v>
      </c>
      <c r="F2658" s="1">
        <v>750</v>
      </c>
      <c r="G2658" s="1" t="s">
        <v>5</v>
      </c>
      <c r="H2658" s="1">
        <v>1.0918422140062E-4</v>
      </c>
      <c r="I2658" s="1">
        <v>1.3211290789475001E-4</v>
      </c>
      <c r="J2658" s="1">
        <v>1.5722527881689301E-4</v>
      </c>
      <c r="K2658" s="1">
        <v>6.0108446059776804E-4</v>
      </c>
      <c r="L2658" s="1">
        <v>1.4582394708476201E-3</v>
      </c>
      <c r="M2658" s="1">
        <v>0.30582403917047701</v>
      </c>
      <c r="N2658" s="1">
        <v>5.9771330954875498E-5</v>
      </c>
      <c r="O2658" s="1">
        <v>5.4989624478485502E-5</v>
      </c>
      <c r="P2658" s="1">
        <v>2.82421937851652E-6</v>
      </c>
      <c r="Q2658" s="1">
        <v>2.4960946955614999E-6</v>
      </c>
      <c r="R2658" s="1">
        <v>9922.1241459069206</v>
      </c>
      <c r="S2658" s="1">
        <v>766.474101102953</v>
      </c>
      <c r="T2658" s="1">
        <v>1.56737327299542</v>
      </c>
      <c r="U2658" s="1">
        <v>464528.39198021899</v>
      </c>
      <c r="V2658" s="1">
        <f t="shared" si="165"/>
        <v>9.417195561116512E-2</v>
      </c>
      <c r="W2658" s="1">
        <f t="shared" si="166"/>
        <v>1.0394537892430125</v>
      </c>
      <c r="X2658" s="1">
        <f t="shared" si="167"/>
        <v>489.0182283369794</v>
      </c>
    </row>
    <row r="2659" spans="1:24" hidden="1" x14ac:dyDescent="0.3">
      <c r="A2659" s="18" t="str">
        <f t="shared" si="164"/>
        <v>ConstMin - Other Construction Equipment_2007_9999</v>
      </c>
      <c r="B2659" s="1" t="s">
        <v>40</v>
      </c>
      <c r="C2659" s="1">
        <v>2020</v>
      </c>
      <c r="D2659" s="1" t="s">
        <v>91</v>
      </c>
      <c r="E2659" s="1">
        <v>2007</v>
      </c>
      <c r="F2659" s="1">
        <v>9999</v>
      </c>
      <c r="G2659" s="1" t="s">
        <v>5</v>
      </c>
      <c r="H2659" s="1">
        <v>3.8472961998233203E-5</v>
      </c>
      <c r="I2659" s="1">
        <v>4.6552284017862198E-5</v>
      </c>
      <c r="J2659" s="1">
        <v>5.5401065277455899E-5</v>
      </c>
      <c r="K2659" s="1">
        <v>1.9547069932639499E-4</v>
      </c>
      <c r="L2659" s="1">
        <v>8.7833045824389604E-4</v>
      </c>
      <c r="M2659" s="1">
        <v>9.9452976621665398E-2</v>
      </c>
      <c r="N2659" s="1">
        <v>2.2456077303971201E-5</v>
      </c>
      <c r="O2659" s="1">
        <v>2.06595911196535E-5</v>
      </c>
      <c r="P2659" s="1">
        <v>9.1833790032751398E-7</v>
      </c>
      <c r="Q2659" s="1">
        <v>8.1172182565008103E-7</v>
      </c>
      <c r="R2659" s="1">
        <v>3226.6422986130001</v>
      </c>
      <c r="S2659" s="1">
        <v>147.98822373368401</v>
      </c>
      <c r="T2659" s="1">
        <v>0.27659528346978002</v>
      </c>
      <c r="U2659" s="1">
        <v>150200.128331366</v>
      </c>
      <c r="V2659" s="1">
        <f t="shared" si="165"/>
        <v>0.10262644634159705</v>
      </c>
      <c r="W2659" s="1">
        <f t="shared" si="166"/>
        <v>1.9363160271270616</v>
      </c>
      <c r="X2659" s="1">
        <f t="shared" si="167"/>
        <v>535.03523949226258</v>
      </c>
    </row>
    <row r="2660" spans="1:24" hidden="1" x14ac:dyDescent="0.3">
      <c r="A2660" s="18" t="str">
        <f t="shared" si="164"/>
        <v>ConstMin - Other Construction Equipment_2008_25</v>
      </c>
      <c r="B2660" s="1" t="s">
        <v>40</v>
      </c>
      <c r="C2660" s="1">
        <v>2020</v>
      </c>
      <c r="D2660" s="1" t="s">
        <v>91</v>
      </c>
      <c r="E2660" s="1">
        <v>2008</v>
      </c>
      <c r="F2660" s="1">
        <v>25</v>
      </c>
      <c r="G2660" s="1" t="s">
        <v>5</v>
      </c>
      <c r="H2660" s="1">
        <v>0</v>
      </c>
      <c r="I2660" s="1">
        <v>0</v>
      </c>
      <c r="J2660" s="1">
        <v>0</v>
      </c>
      <c r="K2660" s="1">
        <v>0</v>
      </c>
      <c r="L2660" s="1">
        <v>0</v>
      </c>
      <c r="M2660" s="1">
        <v>0</v>
      </c>
      <c r="N2660" s="1">
        <v>0</v>
      </c>
      <c r="O2660" s="1">
        <v>0</v>
      </c>
      <c r="P2660" s="1">
        <v>0</v>
      </c>
      <c r="Q2660" s="1">
        <v>0</v>
      </c>
      <c r="R2660" s="1">
        <v>0</v>
      </c>
      <c r="S2660" s="1">
        <v>0</v>
      </c>
      <c r="T2660" s="1">
        <v>0</v>
      </c>
      <c r="U2660" s="1">
        <v>0</v>
      </c>
      <c r="V2660" s="1">
        <f t="shared" si="165"/>
        <v>0</v>
      </c>
      <c r="W2660" s="1">
        <f t="shared" si="166"/>
        <v>0</v>
      </c>
      <c r="X2660" s="1" t="e">
        <f t="shared" si="167"/>
        <v>#DIV/0!</v>
      </c>
    </row>
    <row r="2661" spans="1:24" hidden="1" x14ac:dyDescent="0.3">
      <c r="A2661" s="18" t="str">
        <f t="shared" si="164"/>
        <v>ConstMin - Other Construction Equipment_2008_50</v>
      </c>
      <c r="B2661" s="1" t="s">
        <v>40</v>
      </c>
      <c r="C2661" s="1">
        <v>2020</v>
      </c>
      <c r="D2661" s="1" t="s">
        <v>91</v>
      </c>
      <c r="E2661" s="1">
        <v>2008</v>
      </c>
      <c r="F2661" s="1">
        <v>50</v>
      </c>
      <c r="G2661" s="1" t="s">
        <v>5</v>
      </c>
      <c r="H2661" s="1">
        <v>4.6071187084991203E-5</v>
      </c>
      <c r="I2661" s="1">
        <v>5.5746136372839397E-5</v>
      </c>
      <c r="J2661" s="1">
        <v>6.6342509402387401E-5</v>
      </c>
      <c r="K2661" s="1">
        <v>8.1665987235520095E-4</v>
      </c>
      <c r="L2661" s="1">
        <v>9.4876801086153401E-4</v>
      </c>
      <c r="M2661" s="1">
        <v>0.108479928471221</v>
      </c>
      <c r="N2661" s="1">
        <v>3.4576279240267799E-5</v>
      </c>
      <c r="O2661" s="1">
        <v>3.1810176901046399E-5</v>
      </c>
      <c r="P2661" s="1">
        <v>1.0015686000336999E-6</v>
      </c>
      <c r="Q2661" s="1">
        <v>8.8539859314645603E-7</v>
      </c>
      <c r="R2661" s="1">
        <v>3519.5118099612901</v>
      </c>
      <c r="S2661" s="1">
        <v>3822.9091319334598</v>
      </c>
      <c r="T2661" s="1">
        <v>6.2694930919816798</v>
      </c>
      <c r="U2661" s="1">
        <v>146394.93205227499</v>
      </c>
      <c r="V2661" s="1">
        <f t="shared" si="165"/>
        <v>0.12608903795842658</v>
      </c>
      <c r="W2661" s="1">
        <f t="shared" si="166"/>
        <v>2.1459647882170811</v>
      </c>
      <c r="X2661" s="1">
        <f t="shared" si="167"/>
        <v>609.76367241280479</v>
      </c>
    </row>
    <row r="2662" spans="1:24" hidden="1" x14ac:dyDescent="0.3">
      <c r="A2662" s="18" t="str">
        <f t="shared" si="164"/>
        <v>ConstMin - Other Construction Equipment_2008_100</v>
      </c>
      <c r="B2662" s="1" t="s">
        <v>40</v>
      </c>
      <c r="C2662" s="1">
        <v>2020</v>
      </c>
      <c r="D2662" s="1" t="s">
        <v>91</v>
      </c>
      <c r="E2662" s="1">
        <v>2008</v>
      </c>
      <c r="F2662" s="1">
        <v>100</v>
      </c>
      <c r="G2662" s="1" t="s">
        <v>5</v>
      </c>
      <c r="H2662" s="1">
        <v>3.3344865955962398E-5</v>
      </c>
      <c r="I2662" s="1">
        <v>4.0347287806714501E-5</v>
      </c>
      <c r="J2662" s="1">
        <v>4.8016606976585803E-5</v>
      </c>
      <c r="K2662" s="1">
        <v>6.4726763782401505E-4</v>
      </c>
      <c r="L2662" s="1">
        <v>5.4016966883333405E-4</v>
      </c>
      <c r="M2662" s="1">
        <v>9.6310128157040195E-2</v>
      </c>
      <c r="N2662" s="1">
        <v>3.4259956948514501E-5</v>
      </c>
      <c r="O2662" s="1">
        <v>3.1519160392633299E-5</v>
      </c>
      <c r="P2662" s="1">
        <v>8.8943455056455199E-7</v>
      </c>
      <c r="Q2662" s="1">
        <v>7.8607031897721502E-7</v>
      </c>
      <c r="R2662" s="1">
        <v>3124.67604140717</v>
      </c>
      <c r="S2662" s="1">
        <v>1816.5837276107</v>
      </c>
      <c r="T2662" s="1">
        <v>3.96453239640018</v>
      </c>
      <c r="U2662" s="1">
        <v>146171.62087286101</v>
      </c>
      <c r="V2662" s="1">
        <f t="shared" si="165"/>
        <v>9.1398671689655403E-2</v>
      </c>
      <c r="W2662" s="1">
        <f t="shared" si="166"/>
        <v>1.2236458236033307</v>
      </c>
      <c r="X2662" s="1">
        <f t="shared" si="167"/>
        <v>458.20882413778969</v>
      </c>
    </row>
    <row r="2663" spans="1:24" hidden="1" x14ac:dyDescent="0.3">
      <c r="A2663" s="18" t="str">
        <f t="shared" si="164"/>
        <v>ConstMin - Other Construction Equipment_2008_175</v>
      </c>
      <c r="B2663" s="1" t="s">
        <v>40</v>
      </c>
      <c r="C2663" s="1">
        <v>2020</v>
      </c>
      <c r="D2663" s="1" t="s">
        <v>91</v>
      </c>
      <c r="E2663" s="1">
        <v>2008</v>
      </c>
      <c r="F2663" s="1">
        <v>175</v>
      </c>
      <c r="G2663" s="1" t="s">
        <v>5</v>
      </c>
      <c r="H2663" s="1">
        <v>3.5228775942006498E-5</v>
      </c>
      <c r="I2663" s="1">
        <v>4.2626818889827897E-5</v>
      </c>
      <c r="J2663" s="1">
        <v>5.0729437356489398E-5</v>
      </c>
      <c r="K2663" s="1">
        <v>6.05001991110485E-4</v>
      </c>
      <c r="L2663" s="1">
        <v>4.8356000530658602E-4</v>
      </c>
      <c r="M2663" s="1">
        <v>0.10175143394701799</v>
      </c>
      <c r="N2663" s="1">
        <v>2.92723172635117E-5</v>
      </c>
      <c r="O2663" s="1">
        <v>2.69305318824308E-5</v>
      </c>
      <c r="P2663" s="1">
        <v>9.3968560372380803E-7</v>
      </c>
      <c r="Q2663" s="1">
        <v>8.30481525356327E-7</v>
      </c>
      <c r="R2663" s="1">
        <v>3301.2132152357899</v>
      </c>
      <c r="S2663" s="1">
        <v>999.82036910276599</v>
      </c>
      <c r="T2663" s="1">
        <v>1.9361669842884599</v>
      </c>
      <c r="U2663" s="1">
        <v>154115.16832312601</v>
      </c>
      <c r="V2663" s="1">
        <f t="shared" si="165"/>
        <v>9.1585377427864725E-2</v>
      </c>
      <c r="W2663" s="1">
        <f t="shared" si="166"/>
        <v>1.0389474689511073</v>
      </c>
      <c r="X2663" s="1">
        <f t="shared" si="167"/>
        <v>516.39160114601339</v>
      </c>
    </row>
    <row r="2664" spans="1:24" hidden="1" x14ac:dyDescent="0.3">
      <c r="A2664" s="18" t="str">
        <f t="shared" si="164"/>
        <v>ConstMin - Other Construction Equipment_2008_300</v>
      </c>
      <c r="B2664" s="1" t="s">
        <v>40</v>
      </c>
      <c r="C2664" s="1">
        <v>2020</v>
      </c>
      <c r="D2664" s="1" t="s">
        <v>91</v>
      </c>
      <c r="E2664" s="1">
        <v>2008</v>
      </c>
      <c r="F2664" s="1">
        <v>300</v>
      </c>
      <c r="G2664" s="1" t="s">
        <v>5</v>
      </c>
      <c r="H2664" s="1">
        <v>1.8838469484857401E-5</v>
      </c>
      <c r="I2664" s="1">
        <v>2.27945480766775E-5</v>
      </c>
      <c r="J2664" s="1">
        <v>2.71273960581947E-5</v>
      </c>
      <c r="K2664" s="1">
        <v>1.10219064969079E-4</v>
      </c>
      <c r="L2664" s="1">
        <v>2.5846180597929299E-4</v>
      </c>
      <c r="M2664" s="1">
        <v>5.4411237183117002E-2</v>
      </c>
      <c r="N2664" s="1">
        <v>1.19051494249296E-5</v>
      </c>
      <c r="O2664" s="1">
        <v>1.09527374709352E-5</v>
      </c>
      <c r="P2664" s="1">
        <v>5.0249371707527098E-7</v>
      </c>
      <c r="Q2664" s="1">
        <v>4.4409720334642798E-7</v>
      </c>
      <c r="R2664" s="1">
        <v>1765.3126671390501</v>
      </c>
      <c r="S2664" s="1">
        <v>366.31970322403299</v>
      </c>
      <c r="T2664" s="1">
        <v>0.73758742258608001</v>
      </c>
      <c r="U2664" s="1">
        <v>81139.814264123401</v>
      </c>
      <c r="V2664" s="1">
        <f t="shared" si="165"/>
        <v>9.3021979661075546E-2</v>
      </c>
      <c r="W2664" s="1">
        <f t="shared" si="166"/>
        <v>1.0547534778094652</v>
      </c>
      <c r="X2664" s="1">
        <f t="shared" si="167"/>
        <v>496.64581039040388</v>
      </c>
    </row>
    <row r="2665" spans="1:24" hidden="1" x14ac:dyDescent="0.3">
      <c r="A2665" s="18" t="str">
        <f t="shared" si="164"/>
        <v>ConstMin - Other Construction Equipment_2008_600</v>
      </c>
      <c r="B2665" s="1" t="s">
        <v>40</v>
      </c>
      <c r="C2665" s="1">
        <v>2020</v>
      </c>
      <c r="D2665" s="1" t="s">
        <v>91</v>
      </c>
      <c r="E2665" s="1">
        <v>2008</v>
      </c>
      <c r="F2665" s="1">
        <v>600</v>
      </c>
      <c r="G2665" s="1" t="s">
        <v>5</v>
      </c>
      <c r="H2665" s="1">
        <v>1.2482794957969899E-4</v>
      </c>
      <c r="I2665" s="1">
        <v>1.5104181899143601E-4</v>
      </c>
      <c r="J2665" s="1">
        <v>1.7975224739476701E-4</v>
      </c>
      <c r="K2665" s="1">
        <v>7.0469423048173305E-4</v>
      </c>
      <c r="L2665" s="1">
        <v>1.71262624657459E-3</v>
      </c>
      <c r="M2665" s="1">
        <v>0.36054113510244201</v>
      </c>
      <c r="N2665" s="1">
        <v>7.4032063967687794E-5</v>
      </c>
      <c r="O2665" s="1">
        <v>6.8109498850272798E-5</v>
      </c>
      <c r="P2665" s="1">
        <v>3.3296367536442902E-6</v>
      </c>
      <c r="Q2665" s="1">
        <v>2.9426882768992098E-6</v>
      </c>
      <c r="R2665" s="1">
        <v>11697.360063309099</v>
      </c>
      <c r="S2665" s="1">
        <v>1561.3323229498201</v>
      </c>
      <c r="T2665" s="1">
        <v>3.2269449738141001</v>
      </c>
      <c r="U2665" s="1">
        <v>556414.230404375</v>
      </c>
      <c r="V2665" s="1">
        <f t="shared" si="165"/>
        <v>8.988507377825572E-2</v>
      </c>
      <c r="W2665" s="1">
        <f t="shared" si="166"/>
        <v>1.0191848691696601</v>
      </c>
      <c r="X2665" s="1">
        <f t="shared" si="167"/>
        <v>483.84225191928118</v>
      </c>
    </row>
    <row r="2666" spans="1:24" hidden="1" x14ac:dyDescent="0.3">
      <c r="A2666" s="18" t="str">
        <f t="shared" si="164"/>
        <v>ConstMin - Other Construction Equipment_2008_750</v>
      </c>
      <c r="B2666" s="1" t="s">
        <v>40</v>
      </c>
      <c r="C2666" s="1">
        <v>2020</v>
      </c>
      <c r="D2666" s="1" t="s">
        <v>91</v>
      </c>
      <c r="E2666" s="1">
        <v>2008</v>
      </c>
      <c r="F2666" s="1">
        <v>750</v>
      </c>
      <c r="G2666" s="1" t="s">
        <v>5</v>
      </c>
      <c r="H2666" s="1">
        <v>5.0785474984591097E-5</v>
      </c>
      <c r="I2666" s="1">
        <v>6.14504247313553E-5</v>
      </c>
      <c r="J2666" s="1">
        <v>7.3131083977811198E-5</v>
      </c>
      <c r="K2666" s="1">
        <v>2.8670046519562299E-4</v>
      </c>
      <c r="L2666" s="1">
        <v>6.9677133763889503E-4</v>
      </c>
      <c r="M2666" s="1">
        <v>0.14668391862008801</v>
      </c>
      <c r="N2666" s="1">
        <v>1.9593790253020401E-5</v>
      </c>
      <c r="O2666" s="1">
        <v>1.8026287032778699E-5</v>
      </c>
      <c r="P2666" s="1">
        <v>1.3546420062921301E-6</v>
      </c>
      <c r="Q2666" s="1">
        <v>1.19721442495133E-6</v>
      </c>
      <c r="R2666" s="1">
        <v>4758.9981961663898</v>
      </c>
      <c r="S2666" s="1">
        <v>368.89072865373601</v>
      </c>
      <c r="T2666" s="1">
        <v>0.73758742258608001</v>
      </c>
      <c r="U2666" s="1">
        <v>224516.11972687999</v>
      </c>
      <c r="V2666" s="1">
        <f t="shared" si="165"/>
        <v>9.0628744129713404E-2</v>
      </c>
      <c r="W2666" s="1">
        <f t="shared" si="166"/>
        <v>1.0276171654119148</v>
      </c>
      <c r="X2666" s="1">
        <f t="shared" si="167"/>
        <v>500.13153337180813</v>
      </c>
    </row>
    <row r="2667" spans="1:24" hidden="1" x14ac:dyDescent="0.3">
      <c r="A2667" s="18" t="str">
        <f t="shared" si="164"/>
        <v>ConstMin - Other Construction Equipment_2008_9999</v>
      </c>
      <c r="B2667" s="1" t="s">
        <v>40</v>
      </c>
      <c r="C2667" s="1">
        <v>2020</v>
      </c>
      <c r="D2667" s="1" t="s">
        <v>91</v>
      </c>
      <c r="E2667" s="1">
        <v>2008</v>
      </c>
      <c r="F2667" s="1">
        <v>9999</v>
      </c>
      <c r="G2667" s="1" t="s">
        <v>5</v>
      </c>
      <c r="H2667" s="1">
        <v>2.4018238938062799E-5</v>
      </c>
      <c r="I2667" s="1">
        <v>2.9062069115056001E-5</v>
      </c>
      <c r="J2667" s="1">
        <v>3.4586264070810497E-5</v>
      </c>
      <c r="K2667" s="1">
        <v>1.29773804558997E-4</v>
      </c>
      <c r="L2667" s="1">
        <v>5.5402976456504695E-4</v>
      </c>
      <c r="M2667" s="1">
        <v>6.6395881757508296E-2</v>
      </c>
      <c r="N2667" s="1">
        <v>1.46512432305247E-5</v>
      </c>
      <c r="O2667" s="1">
        <v>1.34791437720827E-5</v>
      </c>
      <c r="P2667" s="1">
        <v>6.1314230645865897E-7</v>
      </c>
      <c r="Q2667" s="1">
        <v>5.41914261258126E-7</v>
      </c>
      <c r="R2667" s="1">
        <v>2154.1412616282901</v>
      </c>
      <c r="S2667" s="1">
        <v>120.52967214445999</v>
      </c>
      <c r="T2667" s="1">
        <v>0.18439685564652</v>
      </c>
      <c r="U2667" s="1">
        <v>100340.95206026299</v>
      </c>
      <c r="V2667" s="1">
        <f t="shared" si="165"/>
        <v>9.5904042681716192E-2</v>
      </c>
      <c r="W2667" s="1">
        <f t="shared" si="166"/>
        <v>1.8282832504950859</v>
      </c>
      <c r="X2667" s="1">
        <f t="shared" si="167"/>
        <v>653.6427734728278</v>
      </c>
    </row>
    <row r="2668" spans="1:24" hidden="1" x14ac:dyDescent="0.3">
      <c r="A2668" s="18" t="str">
        <f t="shared" si="164"/>
        <v>ConstMin - Other Construction Equipment_2009_50</v>
      </c>
      <c r="B2668" s="1" t="s">
        <v>40</v>
      </c>
      <c r="C2668" s="1">
        <v>2020</v>
      </c>
      <c r="D2668" s="1" t="s">
        <v>91</v>
      </c>
      <c r="E2668" s="1">
        <v>2009</v>
      </c>
      <c r="F2668" s="1">
        <v>50</v>
      </c>
      <c r="G2668" s="1" t="s">
        <v>5</v>
      </c>
      <c r="H2668" s="1">
        <v>9.0568789595463998E-6</v>
      </c>
      <c r="I2668" s="1">
        <v>1.09588235410511E-5</v>
      </c>
      <c r="J2668" s="1">
        <v>1.30419057017468E-5</v>
      </c>
      <c r="K2668" s="1">
        <v>1.6354864098147001E-4</v>
      </c>
      <c r="L2668" s="1">
        <v>1.9290028897834801E-4</v>
      </c>
      <c r="M2668" s="1">
        <v>2.2194710311312E-2</v>
      </c>
      <c r="N2668" s="1">
        <v>6.9511612783340198E-6</v>
      </c>
      <c r="O2668" s="1">
        <v>6.3950683760672998E-6</v>
      </c>
      <c r="P2668" s="1">
        <v>2.0492939717076301E-7</v>
      </c>
      <c r="Q2668" s="1">
        <v>1.8115024190988499E-7</v>
      </c>
      <c r="R2668" s="1">
        <v>720.08293294602902</v>
      </c>
      <c r="S2668" s="1">
        <v>793.52128862342499</v>
      </c>
      <c r="T2668" s="1">
        <v>1.47517484517216</v>
      </c>
      <c r="U2668" s="1">
        <v>29856.238484456298</v>
      </c>
      <c r="V2668" s="1">
        <f t="shared" si="165"/>
        <v>0.12153949948648422</v>
      </c>
      <c r="W2668" s="1">
        <f t="shared" si="166"/>
        <v>2.1393723957141018</v>
      </c>
      <c r="X2668" s="1">
        <f t="shared" si="167"/>
        <v>537.91677049022428</v>
      </c>
    </row>
    <row r="2669" spans="1:24" hidden="1" x14ac:dyDescent="0.3">
      <c r="A2669" s="18" t="str">
        <f t="shared" si="164"/>
        <v>ConstMin - Other Construction Equipment_2009_100</v>
      </c>
      <c r="B2669" s="1" t="s">
        <v>40</v>
      </c>
      <c r="C2669" s="1">
        <v>2020</v>
      </c>
      <c r="D2669" s="1" t="s">
        <v>91</v>
      </c>
      <c r="E2669" s="1">
        <v>2009</v>
      </c>
      <c r="F2669" s="1">
        <v>100</v>
      </c>
      <c r="G2669" s="1" t="s">
        <v>5</v>
      </c>
      <c r="H2669" s="1">
        <v>1.5957001445018299E-5</v>
      </c>
      <c r="I2669" s="1">
        <v>1.9307971748472101E-5</v>
      </c>
      <c r="J2669" s="1">
        <v>2.29780820808263E-5</v>
      </c>
      <c r="K2669" s="1">
        <v>3.1796311067416698E-4</v>
      </c>
      <c r="L2669" s="1">
        <v>2.6631898745625699E-4</v>
      </c>
      <c r="M2669" s="1">
        <v>4.7680256553682597E-2</v>
      </c>
      <c r="N2669" s="1">
        <v>1.2375307029345799E-5</v>
      </c>
      <c r="O2669" s="1">
        <v>1.13852824669981E-5</v>
      </c>
      <c r="P2669" s="1">
        <v>4.4034890719650497E-7</v>
      </c>
      <c r="Q2669" s="1">
        <v>3.8915984429960401E-7</v>
      </c>
      <c r="R2669" s="1">
        <v>1546.9334134672499</v>
      </c>
      <c r="S2669" s="1">
        <v>886.18104510990895</v>
      </c>
      <c r="T2669" s="1">
        <v>1.56737327299542</v>
      </c>
      <c r="U2669" s="1">
        <v>71415.766576504393</v>
      </c>
      <c r="V2669" s="1">
        <f t="shared" si="165"/>
        <v>8.9522283833603888E-2</v>
      </c>
      <c r="W2669" s="1">
        <f t="shared" si="166"/>
        <v>1.2348000243590413</v>
      </c>
      <c r="X2669" s="1">
        <f t="shared" si="167"/>
        <v>565.39246928481884</v>
      </c>
    </row>
    <row r="2670" spans="1:24" hidden="1" x14ac:dyDescent="0.3">
      <c r="A2670" s="18" t="str">
        <f t="shared" si="164"/>
        <v>ConstMin - Other Construction Equipment_2009_175</v>
      </c>
      <c r="B2670" s="1" t="s">
        <v>40</v>
      </c>
      <c r="C2670" s="1">
        <v>2020</v>
      </c>
      <c r="D2670" s="1" t="s">
        <v>91</v>
      </c>
      <c r="E2670" s="1">
        <v>2009</v>
      </c>
      <c r="F2670" s="1">
        <v>175</v>
      </c>
      <c r="G2670" s="1" t="s">
        <v>5</v>
      </c>
      <c r="H2670" s="1">
        <v>3.2358067949689099E-6</v>
      </c>
      <c r="I2670" s="1">
        <v>3.9153262219123897E-6</v>
      </c>
      <c r="J2670" s="1">
        <v>4.6595617847552397E-6</v>
      </c>
      <c r="K2670" s="1">
        <v>5.7045941738657E-5</v>
      </c>
      <c r="L2670" s="1">
        <v>4.5761064232017503E-5</v>
      </c>
      <c r="M2670" s="1">
        <v>9.6687399994210103E-3</v>
      </c>
      <c r="N2670" s="1">
        <v>2.90303280081058E-6</v>
      </c>
      <c r="O2670" s="1">
        <v>2.6707901767457302E-6</v>
      </c>
      <c r="P2670" s="1">
        <v>8.9295221973451093E-8</v>
      </c>
      <c r="Q2670" s="1">
        <v>7.8914956099526796E-8</v>
      </c>
      <c r="R2670" s="1">
        <v>313.69162106734802</v>
      </c>
      <c r="S2670" s="1">
        <v>105.30920160062</v>
      </c>
      <c r="T2670" s="1">
        <v>0.27659528346978002</v>
      </c>
      <c r="U2670" s="1">
        <v>15691.0710384924</v>
      </c>
      <c r="V2670" s="1">
        <f t="shared" si="165"/>
        <v>8.2623571714990171E-2</v>
      </c>
      <c r="W2670" s="1">
        <f t="shared" si="166"/>
        <v>0.96567753439498039</v>
      </c>
      <c r="X2670" s="1">
        <f t="shared" si="167"/>
        <v>380.7339021821237</v>
      </c>
    </row>
    <row r="2671" spans="1:24" hidden="1" x14ac:dyDescent="0.3">
      <c r="A2671" s="18" t="str">
        <f t="shared" si="164"/>
        <v>ConstMin - Other Construction Equipment_2009_300</v>
      </c>
      <c r="B2671" s="1" t="s">
        <v>40</v>
      </c>
      <c r="C2671" s="1">
        <v>2020</v>
      </c>
      <c r="D2671" s="1" t="s">
        <v>91</v>
      </c>
      <c r="E2671" s="1">
        <v>2009</v>
      </c>
      <c r="F2671" s="1">
        <v>300</v>
      </c>
      <c r="G2671" s="1" t="s">
        <v>5</v>
      </c>
      <c r="H2671" s="1">
        <v>1.5906779716497199E-5</v>
      </c>
      <c r="I2671" s="1">
        <v>1.9247203456961599E-5</v>
      </c>
      <c r="J2671" s="1">
        <v>2.2905762791755899E-5</v>
      </c>
      <c r="K2671" s="1">
        <v>9.5538790871530502E-5</v>
      </c>
      <c r="L2671" s="1">
        <v>2.24855793734174E-4</v>
      </c>
      <c r="M2671" s="1">
        <v>4.7530191711694203E-2</v>
      </c>
      <c r="N2671" s="1">
        <v>1.0263107973827101E-5</v>
      </c>
      <c r="O2671" s="1">
        <v>9.4420593359209596E-6</v>
      </c>
      <c r="P2671" s="1">
        <v>4.3896298996462499E-7</v>
      </c>
      <c r="Q2671" s="1">
        <v>3.8793503523261998E-7</v>
      </c>
      <c r="R2671" s="1">
        <v>1542.0647249358201</v>
      </c>
      <c r="S2671" s="1">
        <v>329.91398313944302</v>
      </c>
      <c r="T2671" s="1">
        <v>0.82978585040934005</v>
      </c>
      <c r="U2671" s="1">
        <v>69978.421534799796</v>
      </c>
      <c r="V2671" s="1">
        <f t="shared" si="165"/>
        <v>9.1073514399419617E-2</v>
      </c>
      <c r="W2671" s="1">
        <f t="shared" si="166"/>
        <v>1.0639679376920237</v>
      </c>
      <c r="X2671" s="1">
        <f t="shared" si="167"/>
        <v>397.58930930997894</v>
      </c>
    </row>
    <row r="2672" spans="1:24" hidden="1" x14ac:dyDescent="0.3">
      <c r="A2672" s="18" t="str">
        <f t="shared" si="164"/>
        <v>ConstMin - Other Construction Equipment_2009_600</v>
      </c>
      <c r="B2672" s="1" t="s">
        <v>40</v>
      </c>
      <c r="C2672" s="1">
        <v>2020</v>
      </c>
      <c r="D2672" s="1" t="s">
        <v>91</v>
      </c>
      <c r="E2672" s="1">
        <v>2009</v>
      </c>
      <c r="F2672" s="1">
        <v>600</v>
      </c>
      <c r="G2672" s="1" t="s">
        <v>5</v>
      </c>
      <c r="H2672" s="1">
        <v>6.6693834217294696E-5</v>
      </c>
      <c r="I2672" s="1">
        <v>8.0699539402926602E-5</v>
      </c>
      <c r="J2672" s="1">
        <v>9.6039121272904404E-5</v>
      </c>
      <c r="K2672" s="1">
        <v>3.87181516400892E-4</v>
      </c>
      <c r="L2672" s="1">
        <v>9.4277379189152495E-4</v>
      </c>
      <c r="M2672" s="1">
        <v>0.19928425381086601</v>
      </c>
      <c r="N2672" s="1">
        <v>4.2960829395155401E-5</v>
      </c>
      <c r="O2672" s="1">
        <v>3.9523963043542998E-5</v>
      </c>
      <c r="P2672" s="1">
        <v>1.84048093970056E-6</v>
      </c>
      <c r="Q2672" s="1">
        <v>1.62653128967716E-6</v>
      </c>
      <c r="R2672" s="1">
        <v>6465.5581425160899</v>
      </c>
      <c r="S2672" s="1">
        <v>710.73426978700002</v>
      </c>
      <c r="T2672" s="1">
        <v>1.3829764173489001</v>
      </c>
      <c r="U2672" s="1">
        <v>300166.77327337599</v>
      </c>
      <c r="V2672" s="1">
        <f t="shared" si="165"/>
        <v>8.9021937050678485E-2</v>
      </c>
      <c r="W2672" s="1">
        <f t="shared" si="166"/>
        <v>1.0400003491439151</v>
      </c>
      <c r="X2672" s="1">
        <f t="shared" si="167"/>
        <v>513.91640585559935</v>
      </c>
    </row>
    <row r="2673" spans="1:24" hidden="1" x14ac:dyDescent="0.3">
      <c r="A2673" s="18" t="str">
        <f t="shared" si="164"/>
        <v>ConstMin - Other Construction Equipment_2009_750</v>
      </c>
      <c r="B2673" s="1" t="s">
        <v>40</v>
      </c>
      <c r="C2673" s="1">
        <v>2020</v>
      </c>
      <c r="D2673" s="1" t="s">
        <v>91</v>
      </c>
      <c r="E2673" s="1">
        <v>2009</v>
      </c>
      <c r="F2673" s="1">
        <v>750</v>
      </c>
      <c r="G2673" s="1" t="s">
        <v>5</v>
      </c>
      <c r="H2673" s="1">
        <v>2.4025868592344E-5</v>
      </c>
      <c r="I2673" s="1">
        <v>2.9071300996736301E-5</v>
      </c>
      <c r="J2673" s="1">
        <v>3.4597250772975398E-5</v>
      </c>
      <c r="K2673" s="1">
        <v>1.3947874407886499E-4</v>
      </c>
      <c r="L2673" s="1">
        <v>3.39625986451652E-4</v>
      </c>
      <c r="M2673" s="1">
        <v>7.1790403877268996E-2</v>
      </c>
      <c r="N2673" s="1">
        <v>1.10316243232102E-5</v>
      </c>
      <c r="O2673" s="1">
        <v>1.0149094377353399E-5</v>
      </c>
      <c r="P2673" s="1">
        <v>6.6301710979592897E-7</v>
      </c>
      <c r="Q2673" s="1">
        <v>5.8594362561008304E-7</v>
      </c>
      <c r="R2673" s="1">
        <v>2329.1605907997</v>
      </c>
      <c r="S2673" s="1">
        <v>167.11665293067199</v>
      </c>
      <c r="T2673" s="1">
        <v>0.27659528346978002</v>
      </c>
      <c r="U2673" s="1">
        <v>109795.640975451</v>
      </c>
      <c r="V2673" s="1">
        <f t="shared" si="165"/>
        <v>8.7673424433672834E-2</v>
      </c>
      <c r="W2673" s="1">
        <f t="shared" si="166"/>
        <v>1.0242463267200645</v>
      </c>
      <c r="X2673" s="1">
        <f t="shared" si="167"/>
        <v>604.19198344331369</v>
      </c>
    </row>
    <row r="2674" spans="1:24" hidden="1" x14ac:dyDescent="0.3">
      <c r="A2674" s="18" t="str">
        <f t="shared" si="164"/>
        <v>ConstMin - Other Construction Equipment_2010_50</v>
      </c>
      <c r="B2674" s="1" t="s">
        <v>40</v>
      </c>
      <c r="C2674" s="1">
        <v>2020</v>
      </c>
      <c r="D2674" s="1" t="s">
        <v>91</v>
      </c>
      <c r="E2674" s="1">
        <v>2010</v>
      </c>
      <c r="F2674" s="1">
        <v>50</v>
      </c>
      <c r="G2674" s="1" t="s">
        <v>5</v>
      </c>
      <c r="H2674" s="1">
        <v>3.9717678279957102E-6</v>
      </c>
      <c r="I2674" s="1">
        <v>4.8058390718748196E-6</v>
      </c>
      <c r="J2674" s="1">
        <v>5.71934567231383E-6</v>
      </c>
      <c r="K2674" s="1">
        <v>7.3251149913093394E-5</v>
      </c>
      <c r="L2674" s="1">
        <v>8.7842965457416301E-5</v>
      </c>
      <c r="M2674" s="1">
        <v>1.0175370095898899E-2</v>
      </c>
      <c r="N2674" s="1">
        <v>3.1266767911345201E-6</v>
      </c>
      <c r="O2674" s="1">
        <v>2.8765426478437601E-6</v>
      </c>
      <c r="P2674" s="1">
        <v>9.3957189630357998E-8</v>
      </c>
      <c r="Q2674" s="1">
        <v>8.3050002840327106E-8</v>
      </c>
      <c r="R2674" s="1">
        <v>330.12867659424899</v>
      </c>
      <c r="S2674" s="1">
        <v>382.05437885381298</v>
      </c>
      <c r="T2674" s="1">
        <v>0.82978585040934005</v>
      </c>
      <c r="U2674" s="1">
        <v>14263.363477209001</v>
      </c>
      <c r="V2674" s="1">
        <f t="shared" si="165"/>
        <v>0.11156703078424966</v>
      </c>
      <c r="W2674" s="1">
        <f t="shared" si="166"/>
        <v>2.0392648785769869</v>
      </c>
      <c r="X2674" s="1">
        <f t="shared" si="167"/>
        <v>460.42527558808393</v>
      </c>
    </row>
    <row r="2675" spans="1:24" hidden="1" x14ac:dyDescent="0.3">
      <c r="A2675" s="18" t="str">
        <f t="shared" si="164"/>
        <v>ConstMin - Other Construction Equipment_2010_75</v>
      </c>
      <c r="B2675" s="1" t="s">
        <v>40</v>
      </c>
      <c r="C2675" s="1">
        <v>2020</v>
      </c>
      <c r="D2675" s="1" t="s">
        <v>91</v>
      </c>
      <c r="E2675" s="1">
        <v>2010</v>
      </c>
      <c r="F2675" s="1">
        <v>75</v>
      </c>
      <c r="G2675" s="1" t="s">
        <v>5</v>
      </c>
      <c r="H2675" s="1">
        <v>1.42058840051719E-5</v>
      </c>
      <c r="I2675" s="1">
        <v>1.7189119646258E-5</v>
      </c>
      <c r="J2675" s="1">
        <v>2.0456472967447601E-5</v>
      </c>
      <c r="K2675" s="1">
        <v>2.9144653304780799E-4</v>
      </c>
      <c r="L2675" s="1">
        <v>2.4506919609400702E-4</v>
      </c>
      <c r="M2675" s="1">
        <v>4.4070378006660998E-2</v>
      </c>
      <c r="N2675" s="1">
        <v>1.6479692938192699E-5</v>
      </c>
      <c r="O2675" s="1">
        <v>1.5161317503137299E-5</v>
      </c>
      <c r="P2675" s="1">
        <v>4.0702632335603602E-7</v>
      </c>
      <c r="Q2675" s="1">
        <v>3.5969650087741102E-7</v>
      </c>
      <c r="R2675" s="1">
        <v>1429.8148795797699</v>
      </c>
      <c r="S2675" s="1">
        <v>912.09698144131096</v>
      </c>
      <c r="T2675" s="1">
        <v>2.2127622677582401</v>
      </c>
      <c r="U2675" s="1">
        <v>68179.249362738003</v>
      </c>
      <c r="V2675" s="1">
        <f t="shared" si="165"/>
        <v>8.3481456920517047E-2</v>
      </c>
      <c r="W2675" s="1">
        <f t="shared" si="166"/>
        <v>1.1902141562393145</v>
      </c>
      <c r="X2675" s="1">
        <f t="shared" si="167"/>
        <v>412.19836162759623</v>
      </c>
    </row>
    <row r="2676" spans="1:24" hidden="1" x14ac:dyDescent="0.3">
      <c r="A2676" s="18" t="str">
        <f t="shared" si="164"/>
        <v>ConstMin - Other Construction Equipment_2010_175</v>
      </c>
      <c r="B2676" s="1" t="s">
        <v>40</v>
      </c>
      <c r="C2676" s="1">
        <v>2020</v>
      </c>
      <c r="D2676" s="1" t="s">
        <v>91</v>
      </c>
      <c r="E2676" s="1">
        <v>2010</v>
      </c>
      <c r="F2676" s="1">
        <v>175</v>
      </c>
      <c r="G2676" s="1" t="s">
        <v>5</v>
      </c>
      <c r="H2676" s="1">
        <v>1.5983223630721301E-5</v>
      </c>
      <c r="I2676" s="1">
        <v>1.9339700593172799E-5</v>
      </c>
      <c r="J2676" s="1">
        <v>2.30158420282388E-5</v>
      </c>
      <c r="K2676" s="1">
        <v>2.9012499312202602E-4</v>
      </c>
      <c r="L2676" s="1">
        <v>2.3364658839616001E-4</v>
      </c>
      <c r="M2676" s="1">
        <v>4.9584151673661502E-2</v>
      </c>
      <c r="N2676" s="1">
        <v>1.30182485703203E-5</v>
      </c>
      <c r="O2676" s="1">
        <v>1.1976788684694599E-5</v>
      </c>
      <c r="P2676" s="1">
        <v>4.5795057508714801E-7</v>
      </c>
      <c r="Q2676" s="1">
        <v>4.04699180326866E-7</v>
      </c>
      <c r="R2676" s="1">
        <v>1608.7031938692701</v>
      </c>
      <c r="S2676" s="1">
        <v>485.30676011067197</v>
      </c>
      <c r="T2676" s="1">
        <v>1.2907779895256399</v>
      </c>
      <c r="U2676" s="1">
        <v>75777.184114423493</v>
      </c>
      <c r="V2676" s="1">
        <f t="shared" si="165"/>
        <v>8.4508400947546997E-2</v>
      </c>
      <c r="W2676" s="1">
        <f t="shared" si="166"/>
        <v>1.0209620090592035</v>
      </c>
      <c r="X2676" s="1">
        <f t="shared" si="167"/>
        <v>375.98003998272537</v>
      </c>
    </row>
    <row r="2677" spans="1:24" hidden="1" x14ac:dyDescent="0.3">
      <c r="A2677" s="18" t="str">
        <f t="shared" si="164"/>
        <v>ConstMin - Other Construction Equipment_2010_300</v>
      </c>
      <c r="B2677" s="1" t="s">
        <v>40</v>
      </c>
      <c r="C2677" s="1">
        <v>2020</v>
      </c>
      <c r="D2677" s="1" t="s">
        <v>91</v>
      </c>
      <c r="E2677" s="1">
        <v>2010</v>
      </c>
      <c r="F2677" s="1">
        <v>300</v>
      </c>
      <c r="G2677" s="1" t="s">
        <v>5</v>
      </c>
      <c r="H2677" s="1">
        <v>1.4829611167803E-5</v>
      </c>
      <c r="I2677" s="1">
        <v>1.7943829513041698E-5</v>
      </c>
      <c r="J2677" s="1">
        <v>2.1354640081636398E-5</v>
      </c>
      <c r="K2677" s="1">
        <v>9.17084952153768E-5</v>
      </c>
      <c r="L2677" s="1">
        <v>2.1669267758259801E-4</v>
      </c>
      <c r="M2677" s="1">
        <v>4.6005343252059801E-2</v>
      </c>
      <c r="N2677" s="1">
        <v>9.7930189074920992E-6</v>
      </c>
      <c r="O2677" s="1">
        <v>9.0095773948927296E-6</v>
      </c>
      <c r="P2677" s="1">
        <v>4.2489732481505002E-7</v>
      </c>
      <c r="Q2677" s="1">
        <v>3.7548942709157201E-7</v>
      </c>
      <c r="R2677" s="1">
        <v>1492.5926959834101</v>
      </c>
      <c r="S2677" s="1">
        <v>343.90036147702602</v>
      </c>
      <c r="T2677" s="1">
        <v>1.1063811338791201</v>
      </c>
      <c r="U2677" s="1">
        <v>69439.214654902898</v>
      </c>
      <c r="V2677" s="1">
        <f t="shared" si="165"/>
        <v>8.5565547697895039E-2</v>
      </c>
      <c r="W2677" s="1">
        <f t="shared" si="166"/>
        <v>1.0333038232447731</v>
      </c>
      <c r="X2677" s="1">
        <f t="shared" si="167"/>
        <v>310.83353732837566</v>
      </c>
    </row>
    <row r="2678" spans="1:24" hidden="1" x14ac:dyDescent="0.3">
      <c r="A2678" s="18" t="str">
        <f t="shared" si="164"/>
        <v>ConstMin - Other Construction Equipment_2010_600</v>
      </c>
      <c r="B2678" s="1" t="s">
        <v>40</v>
      </c>
      <c r="C2678" s="1">
        <v>2020</v>
      </c>
      <c r="D2678" s="1" t="s">
        <v>91</v>
      </c>
      <c r="E2678" s="1">
        <v>2010</v>
      </c>
      <c r="F2678" s="1">
        <v>600</v>
      </c>
      <c r="G2678" s="1" t="s">
        <v>5</v>
      </c>
      <c r="H2678" s="1">
        <v>1.0539047105162E-4</v>
      </c>
      <c r="I2678" s="1">
        <v>1.2752246997246001E-4</v>
      </c>
      <c r="J2678" s="1">
        <v>1.5176227831433301E-4</v>
      </c>
      <c r="K2678" s="1">
        <v>6.3114284400764601E-4</v>
      </c>
      <c r="L2678" s="1">
        <v>1.53998261353269E-3</v>
      </c>
      <c r="M2678" s="1">
        <v>0.32694888229792701</v>
      </c>
      <c r="N2678" s="1">
        <v>6.9488520239949301E-5</v>
      </c>
      <c r="O2678" s="1">
        <v>6.3929438620753397E-5</v>
      </c>
      <c r="P2678" s="1">
        <v>3.0196428418875001E-6</v>
      </c>
      <c r="Q2678" s="1">
        <v>2.6685128253397299E-6</v>
      </c>
      <c r="R2678" s="1">
        <v>10607.4964163206</v>
      </c>
      <c r="S2678" s="1">
        <v>1195.1154607429701</v>
      </c>
      <c r="T2678" s="1">
        <v>2.95034969034432</v>
      </c>
      <c r="U2678" s="1">
        <v>496383.25186691602</v>
      </c>
      <c r="V2678" s="1">
        <f t="shared" si="165"/>
        <v>8.5066427988501545E-2</v>
      </c>
      <c r="W2678" s="1">
        <f t="shared" si="166"/>
        <v>1.0272763703989907</v>
      </c>
      <c r="X2678" s="1">
        <f t="shared" si="167"/>
        <v>405.07586766892513</v>
      </c>
    </row>
    <row r="2679" spans="1:24" hidden="1" x14ac:dyDescent="0.3">
      <c r="A2679" s="18" t="str">
        <f t="shared" si="164"/>
        <v>ConstMin - Other Construction Equipment_2010_9999</v>
      </c>
      <c r="B2679" s="1" t="s">
        <v>40</v>
      </c>
      <c r="C2679" s="1">
        <v>2020</v>
      </c>
      <c r="D2679" s="1" t="s">
        <v>91</v>
      </c>
      <c r="E2679" s="1">
        <v>2010</v>
      </c>
      <c r="F2679" s="1">
        <v>9999</v>
      </c>
      <c r="G2679" s="1" t="s">
        <v>5</v>
      </c>
      <c r="H2679" s="1">
        <v>6.2250232669888E-6</v>
      </c>
      <c r="I2679" s="1">
        <v>7.5322781530564502E-6</v>
      </c>
      <c r="J2679" s="1">
        <v>8.9640335044638798E-6</v>
      </c>
      <c r="K2679" s="1">
        <v>3.7279261109068503E-5</v>
      </c>
      <c r="L2679" s="1">
        <v>1.5148617288099499E-4</v>
      </c>
      <c r="M2679" s="1">
        <v>1.9311654830954299E-2</v>
      </c>
      <c r="N2679" s="1">
        <v>4.1044285215352601E-6</v>
      </c>
      <c r="O2679" s="1">
        <v>3.7760742398124401E-6</v>
      </c>
      <c r="P2679" s="1">
        <v>1.78359075172355E-7</v>
      </c>
      <c r="Q2679" s="1">
        <v>1.5761913065044999E-7</v>
      </c>
      <c r="R2679" s="1">
        <v>626.54537300392099</v>
      </c>
      <c r="S2679" s="1">
        <v>36.508561101777602</v>
      </c>
      <c r="T2679" s="1">
        <v>9.2198427823260001E-2</v>
      </c>
      <c r="U2679" s="1">
        <v>29206.848881422</v>
      </c>
      <c r="V2679" s="1">
        <f t="shared" si="165"/>
        <v>8.5394568115003053E-2</v>
      </c>
      <c r="W2679" s="1">
        <f t="shared" si="166"/>
        <v>1.7174214820144476</v>
      </c>
      <c r="X2679" s="1">
        <f t="shared" si="167"/>
        <v>395.97813068746439</v>
      </c>
    </row>
    <row r="2680" spans="1:24" hidden="1" x14ac:dyDescent="0.3">
      <c r="A2680" s="18" t="str">
        <f t="shared" si="164"/>
        <v>ConstMin - Other Construction Equipment_2011_50</v>
      </c>
      <c r="B2680" s="1" t="s">
        <v>40</v>
      </c>
      <c r="C2680" s="1">
        <v>2020</v>
      </c>
      <c r="D2680" s="1" t="s">
        <v>91</v>
      </c>
      <c r="E2680" s="1">
        <v>2011</v>
      </c>
      <c r="F2680" s="1">
        <v>50</v>
      </c>
      <c r="G2680" s="1" t="s">
        <v>5</v>
      </c>
      <c r="H2680" s="1">
        <v>1.9051365619416901E-6</v>
      </c>
      <c r="I2680" s="1">
        <v>2.3052152399494501E-6</v>
      </c>
      <c r="J2680" s="1">
        <v>2.7433966491960401E-6</v>
      </c>
      <c r="K2680" s="1">
        <v>3.5992038465695598E-5</v>
      </c>
      <c r="L2680" s="1">
        <v>4.3953786310031E-5</v>
      </c>
      <c r="M2680" s="1">
        <v>5.1282531638453801E-3</v>
      </c>
      <c r="N2680" s="1">
        <v>1.6439446503205499E-6</v>
      </c>
      <c r="O2680" s="1">
        <v>1.5124290782949099E-6</v>
      </c>
      <c r="P2680" s="1">
        <v>4.73560895855753E-8</v>
      </c>
      <c r="Q2680" s="1">
        <v>4.1856112928504802E-8</v>
      </c>
      <c r="R2680" s="1">
        <v>166.38052613957399</v>
      </c>
      <c r="S2680" s="1">
        <v>183.98257974952099</v>
      </c>
      <c r="T2680" s="1">
        <v>0.46099213911629999</v>
      </c>
      <c r="U2680" s="1">
        <v>7028.1345464317201</v>
      </c>
      <c r="V2680" s="1">
        <f t="shared" si="165"/>
        <v>0.10860754971504617</v>
      </c>
      <c r="W2680" s="1">
        <f t="shared" si="166"/>
        <v>2.07083180307965</v>
      </c>
      <c r="X2680" s="1">
        <f t="shared" si="167"/>
        <v>399.1013384788011</v>
      </c>
    </row>
    <row r="2681" spans="1:24" hidden="1" x14ac:dyDescent="0.3">
      <c r="A2681" s="18" t="str">
        <f t="shared" si="164"/>
        <v>ConstMin - Other Construction Equipment_2011_100</v>
      </c>
      <c r="B2681" s="1" t="s">
        <v>40</v>
      </c>
      <c r="C2681" s="1">
        <v>2020</v>
      </c>
      <c r="D2681" s="1" t="s">
        <v>91</v>
      </c>
      <c r="E2681" s="1">
        <v>2011</v>
      </c>
      <c r="F2681" s="1">
        <v>100</v>
      </c>
      <c r="G2681" s="1" t="s">
        <v>5</v>
      </c>
      <c r="H2681" s="1">
        <v>1.31372193381026E-5</v>
      </c>
      <c r="I2681" s="1">
        <v>1.5896035399104199E-5</v>
      </c>
      <c r="J2681" s="1">
        <v>1.8917595846867799E-5</v>
      </c>
      <c r="K2681" s="1">
        <v>2.7842486961887299E-4</v>
      </c>
      <c r="L2681" s="1">
        <v>2.3511055571958099E-4</v>
      </c>
      <c r="M2681" s="1">
        <v>4.2479592621745499E-2</v>
      </c>
      <c r="N2681" s="1">
        <v>1.6691593376257001E-5</v>
      </c>
      <c r="O2681" s="1">
        <v>1.5356265906156401E-5</v>
      </c>
      <c r="P2681" s="1">
        <v>3.92350783516615E-7</v>
      </c>
      <c r="Q2681" s="1">
        <v>3.4671272441616697E-7</v>
      </c>
      <c r="R2681" s="1">
        <v>1378.2035997031501</v>
      </c>
      <c r="S2681" s="1">
        <v>818.40881478294705</v>
      </c>
      <c r="T2681" s="1">
        <v>1.9361669842884599</v>
      </c>
      <c r="U2681" s="1">
        <v>64225.606036299803</v>
      </c>
      <c r="V2681" s="1">
        <f t="shared" si="165"/>
        <v>8.1953821772146426E-2</v>
      </c>
      <c r="W2681" s="1">
        <f t="shared" si="166"/>
        <v>1.2121392596595928</v>
      </c>
      <c r="X2681" s="1">
        <f t="shared" si="167"/>
        <v>422.69536740588092</v>
      </c>
    </row>
    <row r="2682" spans="1:24" hidden="1" x14ac:dyDescent="0.3">
      <c r="A2682" s="18" t="str">
        <f t="shared" si="164"/>
        <v>ConstMin - Other Construction Equipment_2011_175</v>
      </c>
      <c r="B2682" s="1" t="s">
        <v>40</v>
      </c>
      <c r="C2682" s="1">
        <v>2020</v>
      </c>
      <c r="D2682" s="1" t="s">
        <v>91</v>
      </c>
      <c r="E2682" s="1">
        <v>2011</v>
      </c>
      <c r="F2682" s="1">
        <v>175</v>
      </c>
      <c r="G2682" s="1" t="s">
        <v>5</v>
      </c>
      <c r="H2682" s="1">
        <v>5.0449487147264299E-6</v>
      </c>
      <c r="I2682" s="1">
        <v>6.1043879448189901E-6</v>
      </c>
      <c r="J2682" s="1">
        <v>7.2647261492060704E-6</v>
      </c>
      <c r="K2682" s="1">
        <v>9.4603230669108504E-5</v>
      </c>
      <c r="L2682" s="1">
        <v>7.6509050758552806E-5</v>
      </c>
      <c r="M2682" s="1">
        <v>1.6312992931282601E-2</v>
      </c>
      <c r="N2682" s="1">
        <v>5.0201509674237498E-6</v>
      </c>
      <c r="O2682" s="1">
        <v>4.6185388900298496E-6</v>
      </c>
      <c r="P2682" s="1">
        <v>1.5067036106210901E-7</v>
      </c>
      <c r="Q2682" s="1">
        <v>1.3314445533762799E-7</v>
      </c>
      <c r="R2682" s="1">
        <v>529.25709010488094</v>
      </c>
      <c r="S2682" s="1">
        <v>147.98822373368401</v>
      </c>
      <c r="T2682" s="1">
        <v>0.27659528346978002</v>
      </c>
      <c r="U2682" s="1">
        <v>24270.068692324199</v>
      </c>
      <c r="V2682" s="1">
        <f t="shared" si="165"/>
        <v>8.3283644401092163E-2</v>
      </c>
      <c r="W2682" s="1">
        <f t="shared" si="166"/>
        <v>1.0438315248703229</v>
      </c>
      <c r="X2682" s="1">
        <f t="shared" si="167"/>
        <v>535.03523949226258</v>
      </c>
    </row>
    <row r="2683" spans="1:24" hidden="1" x14ac:dyDescent="0.3">
      <c r="A2683" s="18" t="str">
        <f t="shared" si="164"/>
        <v>ConstMin - Other Construction Equipment_2011_300</v>
      </c>
      <c r="B2683" s="1" t="s">
        <v>40</v>
      </c>
      <c r="C2683" s="1">
        <v>2020</v>
      </c>
      <c r="D2683" s="1" t="s">
        <v>91</v>
      </c>
      <c r="E2683" s="1">
        <v>2011</v>
      </c>
      <c r="F2683" s="1">
        <v>300</v>
      </c>
      <c r="G2683" s="1" t="s">
        <v>5</v>
      </c>
      <c r="H2683" s="1">
        <v>6.1077725528363101E-6</v>
      </c>
      <c r="I2683" s="1">
        <v>7.3904047889319298E-6</v>
      </c>
      <c r="J2683" s="1">
        <v>8.7951924760842903E-6</v>
      </c>
      <c r="K2683" s="1">
        <v>5.4354665846702097E-5</v>
      </c>
      <c r="L2683" s="1">
        <v>7.1557199601668804E-5</v>
      </c>
      <c r="M2683" s="1">
        <v>2.7510687257826901E-2</v>
      </c>
      <c r="N2683" s="1">
        <v>5.2833353984937297E-7</v>
      </c>
      <c r="O2683" s="1">
        <v>4.8606685666142298E-7</v>
      </c>
      <c r="P2683" s="1">
        <v>2.5416671351140101E-7</v>
      </c>
      <c r="Q2683" s="1">
        <v>2.24538531116694E-7</v>
      </c>
      <c r="R2683" s="1">
        <v>892.55395047352204</v>
      </c>
      <c r="S2683" s="1">
        <v>184.805307887026</v>
      </c>
      <c r="T2683" s="1">
        <v>0.55319056693956004</v>
      </c>
      <c r="U2683" s="1">
        <v>41334.787197398196</v>
      </c>
      <c r="V2683" s="1">
        <f t="shared" si="165"/>
        <v>5.9202646464522057E-2</v>
      </c>
      <c r="W2683" s="1">
        <f t="shared" si="166"/>
        <v>0.57322646201373817</v>
      </c>
      <c r="X2683" s="1">
        <f t="shared" si="167"/>
        <v>334.07169053773345</v>
      </c>
    </row>
    <row r="2684" spans="1:24" hidden="1" x14ac:dyDescent="0.3">
      <c r="A2684" s="18" t="str">
        <f t="shared" si="164"/>
        <v>ConstMin - Other Construction Equipment_2011_600</v>
      </c>
      <c r="B2684" s="1" t="s">
        <v>40</v>
      </c>
      <c r="C2684" s="1">
        <v>2020</v>
      </c>
      <c r="D2684" s="1" t="s">
        <v>91</v>
      </c>
      <c r="E2684" s="1">
        <v>2011</v>
      </c>
      <c r="F2684" s="1">
        <v>600</v>
      </c>
      <c r="G2684" s="1" t="s">
        <v>5</v>
      </c>
      <c r="H2684" s="1">
        <v>2.8029320428868401E-5</v>
      </c>
      <c r="I2684" s="1">
        <v>3.3915477718930803E-5</v>
      </c>
      <c r="J2684" s="1">
        <v>4.0362221417570603E-5</v>
      </c>
      <c r="K2684" s="1">
        <v>2.42042700656977E-4</v>
      </c>
      <c r="L2684" s="1">
        <v>3.2838480137841299E-4</v>
      </c>
      <c r="M2684" s="1">
        <v>0.12624993182006</v>
      </c>
      <c r="N2684" s="1">
        <v>2.4245876796573801E-6</v>
      </c>
      <c r="O2684" s="1">
        <v>2.23062066528479E-6</v>
      </c>
      <c r="P2684" s="1">
        <v>1.166402349422E-6</v>
      </c>
      <c r="Q2684" s="1">
        <v>1.03043497164521E-6</v>
      </c>
      <c r="R2684" s="1">
        <v>4096.0399984536198</v>
      </c>
      <c r="S2684" s="1">
        <v>506.59485066860998</v>
      </c>
      <c r="T2684" s="1">
        <v>1.3829764173489001</v>
      </c>
      <c r="U2684" s="1">
        <v>191695.16520650199</v>
      </c>
      <c r="V2684" s="1">
        <f t="shared" si="165"/>
        <v>5.8583508813053069E-2</v>
      </c>
      <c r="W2684" s="1">
        <f t="shared" si="166"/>
        <v>0.56723169477535584</v>
      </c>
      <c r="X2684" s="1">
        <f t="shared" si="167"/>
        <v>366.30765666975594</v>
      </c>
    </row>
    <row r="2685" spans="1:24" hidden="1" x14ac:dyDescent="0.3">
      <c r="A2685" s="18" t="str">
        <f t="shared" si="164"/>
        <v>ConstMin - Other Construction Equipment_2012_50</v>
      </c>
      <c r="B2685" s="1" t="s">
        <v>40</v>
      </c>
      <c r="C2685" s="1">
        <v>2020</v>
      </c>
      <c r="D2685" s="1" t="s">
        <v>91</v>
      </c>
      <c r="E2685" s="1">
        <v>2012</v>
      </c>
      <c r="F2685" s="1">
        <v>50</v>
      </c>
      <c r="G2685" s="1" t="s">
        <v>5</v>
      </c>
      <c r="H2685" s="1">
        <v>1.4006971176653101E-6</v>
      </c>
      <c r="I2685" s="1">
        <v>1.6948435123750299E-6</v>
      </c>
      <c r="J2685" s="1">
        <v>2.0170038494380501E-6</v>
      </c>
      <c r="K2685" s="1">
        <v>2.7201408178776799E-5</v>
      </c>
      <c r="L2685" s="1">
        <v>3.3886631687036203E-5</v>
      </c>
      <c r="M2685" s="1">
        <v>3.9841813745203703E-3</v>
      </c>
      <c r="N2685" s="1">
        <v>1.2490001931926E-6</v>
      </c>
      <c r="O2685" s="1">
        <v>1.1490801777371901E-6</v>
      </c>
      <c r="P2685" s="1">
        <v>3.6793711713113798E-8</v>
      </c>
      <c r="Q2685" s="1">
        <v>3.2518352782436501E-8</v>
      </c>
      <c r="R2685" s="1">
        <v>129.26237690479499</v>
      </c>
      <c r="S2685" s="1">
        <v>186.245082127659</v>
      </c>
      <c r="T2685" s="1">
        <v>0.46099213911629999</v>
      </c>
      <c r="U2685" s="1">
        <v>5512.8544309787303</v>
      </c>
      <c r="V2685" s="1">
        <f t="shared" si="165"/>
        <v>0.10179857086435093</v>
      </c>
      <c r="W2685" s="1">
        <f t="shared" si="166"/>
        <v>2.0353564514713707</v>
      </c>
      <c r="X2685" s="1">
        <f t="shared" si="167"/>
        <v>404.00923643661685</v>
      </c>
    </row>
    <row r="2686" spans="1:24" hidden="1" x14ac:dyDescent="0.3">
      <c r="A2686" s="18" t="str">
        <f t="shared" si="164"/>
        <v>ConstMin - Other Construction Equipment_2012_100</v>
      </c>
      <c r="B2686" s="1" t="s">
        <v>40</v>
      </c>
      <c r="C2686" s="1">
        <v>2020</v>
      </c>
      <c r="D2686" s="1" t="s">
        <v>91</v>
      </c>
      <c r="E2686" s="1">
        <v>2012</v>
      </c>
      <c r="F2686" s="1">
        <v>100</v>
      </c>
      <c r="G2686" s="1" t="s">
        <v>5</v>
      </c>
      <c r="H2686" s="1">
        <v>1.03203210303533E-5</v>
      </c>
      <c r="I2686" s="1">
        <v>1.24875884467275E-5</v>
      </c>
      <c r="J2686" s="1">
        <v>1.4861262283708801E-5</v>
      </c>
      <c r="K2686" s="1">
        <v>2.4843548950239102E-4</v>
      </c>
      <c r="L2686" s="1">
        <v>1.8465960120908601E-4</v>
      </c>
      <c r="M2686" s="1">
        <v>3.8267977062776799E-2</v>
      </c>
      <c r="N2686" s="1">
        <v>5.5611750784388001E-6</v>
      </c>
      <c r="O2686" s="1">
        <v>5.1162810721636997E-6</v>
      </c>
      <c r="P2686" s="1">
        <v>3.5349681601573202E-7</v>
      </c>
      <c r="Q2686" s="1">
        <v>3.12338084394406E-7</v>
      </c>
      <c r="R2686" s="1">
        <v>1241.5623711579201</v>
      </c>
      <c r="S2686" s="1">
        <v>706.414947065099</v>
      </c>
      <c r="T2686" s="1">
        <v>1.75177012864194</v>
      </c>
      <c r="U2686" s="1">
        <v>58186.283797730503</v>
      </c>
      <c r="V2686" s="1">
        <f t="shared" si="165"/>
        <v>7.10634940520187E-2</v>
      </c>
      <c r="W2686" s="1">
        <f t="shared" si="166"/>
        <v>1.0508479301789393</v>
      </c>
      <c r="X2686" s="1">
        <f t="shared" si="167"/>
        <v>403.25778794546932</v>
      </c>
    </row>
    <row r="2687" spans="1:24" hidden="1" x14ac:dyDescent="0.3">
      <c r="A2687" s="18" t="str">
        <f t="shared" si="164"/>
        <v>ConstMin - Other Construction Equipment_2012_175</v>
      </c>
      <c r="B2687" s="1" t="s">
        <v>40</v>
      </c>
      <c r="C2687" s="1">
        <v>2020</v>
      </c>
      <c r="D2687" s="1" t="s">
        <v>91</v>
      </c>
      <c r="E2687" s="1">
        <v>2012</v>
      </c>
      <c r="F2687" s="1">
        <v>175</v>
      </c>
      <c r="G2687" s="1" t="s">
        <v>5</v>
      </c>
      <c r="H2687" s="1">
        <v>1.18510308836213E-5</v>
      </c>
      <c r="I2687" s="1">
        <v>1.43397473691817E-5</v>
      </c>
      <c r="J2687" s="1">
        <v>1.7065484472414599E-5</v>
      </c>
      <c r="K2687" s="1">
        <v>2.61049253013331E-4</v>
      </c>
      <c r="L2687" s="1">
        <v>1.9617390158949101E-4</v>
      </c>
      <c r="M2687" s="1">
        <v>4.5444785000163301E-2</v>
      </c>
      <c r="N2687" s="1">
        <v>9.0434567089561795E-7</v>
      </c>
      <c r="O2687" s="1">
        <v>8.3199801722396805E-7</v>
      </c>
      <c r="P2687" s="1">
        <v>4.1980404319499899E-7</v>
      </c>
      <c r="Q2687" s="1">
        <v>3.70914225995846E-7</v>
      </c>
      <c r="R2687" s="1">
        <v>1474.40600084519</v>
      </c>
      <c r="S2687" s="1">
        <v>446.84421968231999</v>
      </c>
      <c r="T2687" s="1">
        <v>1.0141827060558599</v>
      </c>
      <c r="U2687" s="1">
        <v>68326.5434096057</v>
      </c>
      <c r="V2687" s="1">
        <f t="shared" si="165"/>
        <v>6.9492934355523076E-2</v>
      </c>
      <c r="W2687" s="1">
        <f t="shared" si="166"/>
        <v>0.95069318269330805</v>
      </c>
      <c r="X2687" s="1">
        <f t="shared" si="167"/>
        <v>440.59538484943204</v>
      </c>
    </row>
    <row r="2688" spans="1:24" hidden="1" x14ac:dyDescent="0.3">
      <c r="A2688" s="18" t="str">
        <f t="shared" si="164"/>
        <v>ConstMin - Other Construction Equipment_2012_300</v>
      </c>
      <c r="B2688" s="1" t="s">
        <v>40</v>
      </c>
      <c r="C2688" s="1">
        <v>2020</v>
      </c>
      <c r="D2688" s="1" t="s">
        <v>91</v>
      </c>
      <c r="E2688" s="1">
        <v>2012</v>
      </c>
      <c r="F2688" s="1">
        <v>300</v>
      </c>
      <c r="G2688" s="1" t="s">
        <v>5</v>
      </c>
      <c r="H2688" s="1">
        <v>1.21656622055252E-5</v>
      </c>
      <c r="I2688" s="1">
        <v>1.47204512686855E-5</v>
      </c>
      <c r="J2688" s="1">
        <v>1.75185535759564E-5</v>
      </c>
      <c r="K2688" s="1">
        <v>1.12372372100861E-4</v>
      </c>
      <c r="L2688" s="1">
        <v>1.4861716577875699E-4</v>
      </c>
      <c r="M2688" s="1">
        <v>5.7418749077672797E-2</v>
      </c>
      <c r="N2688" s="1">
        <v>1.0885918793953699E-6</v>
      </c>
      <c r="O2688" s="1">
        <v>1.00150452904374E-6</v>
      </c>
      <c r="P2688" s="1">
        <v>5.3049984023202297E-7</v>
      </c>
      <c r="Q2688" s="1">
        <v>4.6864411112778199E-7</v>
      </c>
      <c r="R2688" s="1">
        <v>1862.8880783755701</v>
      </c>
      <c r="S2688" s="1">
        <v>404.67940263519603</v>
      </c>
      <c r="T2688" s="1">
        <v>1.1063811338791201</v>
      </c>
      <c r="U2688" s="1">
        <v>86028.096343532205</v>
      </c>
      <c r="V2688" s="1">
        <f t="shared" si="165"/>
        <v>5.6659066089194354E-2</v>
      </c>
      <c r="W2688" s="1">
        <f t="shared" si="166"/>
        <v>0.57202796735994887</v>
      </c>
      <c r="X2688" s="1">
        <f t="shared" si="167"/>
        <v>365.76853151529798</v>
      </c>
    </row>
    <row r="2689" spans="1:24" hidden="1" x14ac:dyDescent="0.3">
      <c r="A2689" s="18" t="str">
        <f t="shared" si="164"/>
        <v>ConstMin - Other Construction Equipment_2012_600</v>
      </c>
      <c r="B2689" s="1" t="s">
        <v>40</v>
      </c>
      <c r="C2689" s="1">
        <v>2020</v>
      </c>
      <c r="D2689" s="1" t="s">
        <v>91</v>
      </c>
      <c r="E2689" s="1">
        <v>2012</v>
      </c>
      <c r="F2689" s="1">
        <v>600</v>
      </c>
      <c r="G2689" s="1" t="s">
        <v>5</v>
      </c>
      <c r="H2689" s="1">
        <v>5.70827238007376E-5</v>
      </c>
      <c r="I2689" s="1">
        <v>6.9070095798892596E-5</v>
      </c>
      <c r="J2689" s="1">
        <v>8.2199122273062203E-5</v>
      </c>
      <c r="K2689" s="1">
        <v>5.1274272269277699E-4</v>
      </c>
      <c r="L2689" s="1">
        <v>6.9732929312670802E-4</v>
      </c>
      <c r="M2689" s="1">
        <v>0.26941555167428999</v>
      </c>
      <c r="N2689" s="1">
        <v>5.1078016579344197E-6</v>
      </c>
      <c r="O2689" s="1">
        <v>4.6991775252996603E-6</v>
      </c>
      <c r="P2689" s="1">
        <v>2.4891679009915798E-6</v>
      </c>
      <c r="Q2689" s="1">
        <v>2.1989335150370699E-6</v>
      </c>
      <c r="R2689" s="1">
        <v>8740.8908658752898</v>
      </c>
      <c r="S2689" s="1">
        <v>1084.6642082829501</v>
      </c>
      <c r="T2689" s="1">
        <v>2.7659528346978002</v>
      </c>
      <c r="U2689" s="1">
        <v>411070.41575015901</v>
      </c>
      <c r="V2689" s="1">
        <f t="shared" si="165"/>
        <v>5.5636837611951817E-2</v>
      </c>
      <c r="W2689" s="1">
        <f t="shared" si="166"/>
        <v>0.56170758408546817</v>
      </c>
      <c r="X2689" s="1">
        <f t="shared" si="167"/>
        <v>392.14848303856104</v>
      </c>
    </row>
    <row r="2690" spans="1:24" hidden="1" x14ac:dyDescent="0.3">
      <c r="A2690" s="18" t="str">
        <f t="shared" si="164"/>
        <v>ConstMin - Other Construction Equipment_2012_9999</v>
      </c>
      <c r="B2690" s="1" t="s">
        <v>40</v>
      </c>
      <c r="C2690" s="1">
        <v>2020</v>
      </c>
      <c r="D2690" s="1" t="s">
        <v>91</v>
      </c>
      <c r="E2690" s="1">
        <v>2012</v>
      </c>
      <c r="F2690" s="1">
        <v>9999</v>
      </c>
      <c r="G2690" s="1" t="s">
        <v>5</v>
      </c>
      <c r="H2690" s="1">
        <v>1.98308119449976E-5</v>
      </c>
      <c r="I2690" s="1">
        <v>2.3995282453447099E-5</v>
      </c>
      <c r="J2690" s="1">
        <v>2.8556369200796599E-5</v>
      </c>
      <c r="K2690" s="1">
        <v>1.6150991239154499E-4</v>
      </c>
      <c r="L2690" s="1">
        <v>3.8090159776797602E-4</v>
      </c>
      <c r="M2690" s="1">
        <v>8.4863773237609894E-2</v>
      </c>
      <c r="N2690" s="1">
        <v>9.8132263424728701E-6</v>
      </c>
      <c r="O2690" s="1">
        <v>9.0281682350750398E-6</v>
      </c>
      <c r="P2690" s="1">
        <v>7.8401274452445505E-7</v>
      </c>
      <c r="Q2690" s="1">
        <v>6.9264670886663802E-7</v>
      </c>
      <c r="R2690" s="1">
        <v>2753.3116619530401</v>
      </c>
      <c r="S2690" s="1">
        <v>145.31435728679301</v>
      </c>
      <c r="T2690" s="1">
        <v>0.36879371129304001</v>
      </c>
      <c r="U2690" s="1">
        <v>127910.57194805</v>
      </c>
      <c r="V2690" s="1">
        <f t="shared" si="165"/>
        <v>6.2116650061953077E-2</v>
      </c>
      <c r="W2690" s="1">
        <f t="shared" si="166"/>
        <v>0.986040956279437</v>
      </c>
      <c r="X2690" s="1">
        <f t="shared" si="167"/>
        <v>394.0261258178765</v>
      </c>
    </row>
    <row r="2691" spans="1:24" hidden="1" x14ac:dyDescent="0.3">
      <c r="A2691" s="18" t="str">
        <f t="shared" si="164"/>
        <v>ConstMin - Other Construction Equipment_2013_25</v>
      </c>
      <c r="B2691" s="1" t="s">
        <v>40</v>
      </c>
      <c r="C2691" s="1">
        <v>2020</v>
      </c>
      <c r="D2691" s="1" t="s">
        <v>91</v>
      </c>
      <c r="E2691" s="1">
        <v>2013</v>
      </c>
      <c r="F2691" s="1">
        <v>25</v>
      </c>
      <c r="G2691" s="1" t="s">
        <v>5</v>
      </c>
      <c r="H2691" s="1">
        <v>0</v>
      </c>
      <c r="I2691" s="1">
        <v>0</v>
      </c>
      <c r="J2691" s="1">
        <v>0</v>
      </c>
      <c r="K2691" s="1">
        <v>0</v>
      </c>
      <c r="L2691" s="1">
        <v>0</v>
      </c>
      <c r="M2691" s="1">
        <v>0</v>
      </c>
      <c r="N2691" s="1">
        <v>0</v>
      </c>
      <c r="O2691" s="1">
        <v>0</v>
      </c>
      <c r="P2691" s="1">
        <v>0</v>
      </c>
      <c r="Q2691" s="1">
        <v>0</v>
      </c>
      <c r="R2691" s="1">
        <v>0</v>
      </c>
      <c r="S2691" s="1">
        <v>0</v>
      </c>
      <c r="T2691" s="1">
        <v>0</v>
      </c>
      <c r="U2691" s="1">
        <v>0</v>
      </c>
      <c r="V2691" s="1">
        <f t="shared" si="165"/>
        <v>0</v>
      </c>
      <c r="W2691" s="1">
        <f t="shared" si="166"/>
        <v>0</v>
      </c>
      <c r="X2691" s="1" t="e">
        <f t="shared" si="167"/>
        <v>#DIV/0!</v>
      </c>
    </row>
    <row r="2692" spans="1:24" hidden="1" x14ac:dyDescent="0.3">
      <c r="A2692" s="18" t="str">
        <f t="shared" si="164"/>
        <v>ConstMin - Other Construction Equipment_2013_50</v>
      </c>
      <c r="B2692" s="1" t="s">
        <v>40</v>
      </c>
      <c r="C2692" s="1">
        <v>2020</v>
      </c>
      <c r="D2692" s="1" t="s">
        <v>91</v>
      </c>
      <c r="E2692" s="1">
        <v>2013</v>
      </c>
      <c r="F2692" s="1">
        <v>50</v>
      </c>
      <c r="G2692" s="1" t="s">
        <v>5</v>
      </c>
      <c r="H2692" s="1">
        <v>4.4483469926081303E-6</v>
      </c>
      <c r="I2692" s="1">
        <v>5.3824998610558397E-6</v>
      </c>
      <c r="J2692" s="1">
        <v>6.40561966935571E-6</v>
      </c>
      <c r="K2692" s="1">
        <v>8.9170982233953503E-5</v>
      </c>
      <c r="L2692" s="1">
        <v>6.8555121520915004E-5</v>
      </c>
      <c r="M2692" s="1">
        <v>1.3458189005566199E-2</v>
      </c>
      <c r="N2692" s="1">
        <v>2.9465053778477099E-7</v>
      </c>
      <c r="O2692" s="1">
        <v>2.7107849476198899E-7</v>
      </c>
      <c r="P2692" s="1">
        <v>1.24294181077644E-7</v>
      </c>
      <c r="Q2692" s="1">
        <v>1.09843929469299E-7</v>
      </c>
      <c r="R2692" s="1">
        <v>436.63612073958399</v>
      </c>
      <c r="S2692" s="1">
        <v>455.27718309174497</v>
      </c>
      <c r="T2692" s="1">
        <v>1.19857956170238</v>
      </c>
      <c r="U2692" s="1">
        <v>17930.9167494594</v>
      </c>
      <c r="V2692" s="1">
        <f t="shared" si="165"/>
        <v>9.9396280675914439E-2</v>
      </c>
      <c r="W2692" s="1">
        <f t="shared" si="166"/>
        <v>1.2659775710849013</v>
      </c>
      <c r="X2692" s="1">
        <f t="shared" si="167"/>
        <v>379.8472772596761</v>
      </c>
    </row>
    <row r="2693" spans="1:24" hidden="1" x14ac:dyDescent="0.3">
      <c r="A2693" s="18" t="str">
        <f t="shared" si="164"/>
        <v>ConstMin - Other Construction Equipment_2013_100</v>
      </c>
      <c r="B2693" s="1" t="s">
        <v>40</v>
      </c>
      <c r="C2693" s="1">
        <v>2020</v>
      </c>
      <c r="D2693" s="1" t="s">
        <v>91</v>
      </c>
      <c r="E2693" s="1">
        <v>2013</v>
      </c>
      <c r="F2693" s="1">
        <v>100</v>
      </c>
      <c r="G2693" s="1" t="s">
        <v>5</v>
      </c>
      <c r="H2693" s="1">
        <v>1.6758827329665599E-5</v>
      </c>
      <c r="I2693" s="1">
        <v>2.02781810688954E-5</v>
      </c>
      <c r="J2693" s="1">
        <v>2.4132711354718601E-5</v>
      </c>
      <c r="K2693" s="1">
        <v>4.20389516377313E-4</v>
      </c>
      <c r="L2693" s="1">
        <v>3.1396722288770001E-4</v>
      </c>
      <c r="M2693" s="1">
        <v>6.5417770559316094E-2</v>
      </c>
      <c r="N2693" s="1">
        <v>9.3120441666774293E-6</v>
      </c>
      <c r="O2693" s="1">
        <v>8.5670806333432297E-6</v>
      </c>
      <c r="P2693" s="1">
        <v>6.0431696571865198E-7</v>
      </c>
      <c r="Q2693" s="1">
        <v>5.3393104914668097E-7</v>
      </c>
      <c r="R2693" s="1">
        <v>2122.4075209999</v>
      </c>
      <c r="S2693" s="1">
        <v>1161.79497117403</v>
      </c>
      <c r="T2693" s="1">
        <v>2.7659528346978002</v>
      </c>
      <c r="U2693" s="1">
        <v>100727.624000788</v>
      </c>
      <c r="V2693" s="1">
        <f t="shared" si="165"/>
        <v>6.6660567646149693E-2</v>
      </c>
      <c r="W2693" s="1">
        <f t="shared" si="166"/>
        <v>1.0321060468328953</v>
      </c>
      <c r="X2693" s="1">
        <f t="shared" si="167"/>
        <v>420.03426688979107</v>
      </c>
    </row>
    <row r="2694" spans="1:24" hidden="1" x14ac:dyDescent="0.3">
      <c r="A2694" s="18" t="str">
        <f t="shared" si="164"/>
        <v>ConstMin - Other Construction Equipment_2013_175</v>
      </c>
      <c r="B2694" s="1" t="s">
        <v>40</v>
      </c>
      <c r="C2694" s="1">
        <v>2020</v>
      </c>
      <c r="D2694" s="1" t="s">
        <v>91</v>
      </c>
      <c r="E2694" s="1">
        <v>2013</v>
      </c>
      <c r="F2694" s="1">
        <v>175</v>
      </c>
      <c r="G2694" s="1" t="s">
        <v>5</v>
      </c>
      <c r="H2694" s="1">
        <v>1.54502968621998E-5</v>
      </c>
      <c r="I2694" s="1">
        <v>1.8694859203261799E-5</v>
      </c>
      <c r="J2694" s="1">
        <v>2.22484274815677E-5</v>
      </c>
      <c r="K2694" s="1">
        <v>3.5412400111622602E-4</v>
      </c>
      <c r="L2694" s="1">
        <v>2.67450460860185E-4</v>
      </c>
      <c r="M2694" s="1">
        <v>6.2276203589548697E-2</v>
      </c>
      <c r="N2694" s="1">
        <v>1.2177486588081401E-6</v>
      </c>
      <c r="O2694" s="1">
        <v>1.1203287661034799E-6</v>
      </c>
      <c r="P2694" s="1">
        <v>5.7531087704391896E-7</v>
      </c>
      <c r="Q2694" s="1">
        <v>5.0829000186257104E-7</v>
      </c>
      <c r="R2694" s="1">
        <v>2020.48284048341</v>
      </c>
      <c r="S2694" s="1">
        <v>589.58755153941104</v>
      </c>
      <c r="T2694" s="1">
        <v>1.56737327299542</v>
      </c>
      <c r="U2694" s="1">
        <v>93744.420694766304</v>
      </c>
      <c r="V2694" s="1">
        <f t="shared" si="165"/>
        <v>6.6033660071537423E-2</v>
      </c>
      <c r="W2694" s="1">
        <f t="shared" si="166"/>
        <v>0.94468391692065334</v>
      </c>
      <c r="X2694" s="1">
        <f t="shared" si="167"/>
        <v>376.16282075082563</v>
      </c>
    </row>
    <row r="2695" spans="1:24" hidden="1" x14ac:dyDescent="0.3">
      <c r="A2695" s="18" t="str">
        <f t="shared" si="164"/>
        <v>ConstMin - Other Construction Equipment_2013_300</v>
      </c>
      <c r="B2695" s="1" t="s">
        <v>40</v>
      </c>
      <c r="C2695" s="1">
        <v>2020</v>
      </c>
      <c r="D2695" s="1" t="s">
        <v>91</v>
      </c>
      <c r="E2695" s="1">
        <v>2013</v>
      </c>
      <c r="F2695" s="1">
        <v>300</v>
      </c>
      <c r="G2695" s="1" t="s">
        <v>5</v>
      </c>
      <c r="H2695" s="1">
        <v>1.8960318496737601E-5</v>
      </c>
      <c r="I2695" s="1">
        <v>2.29419853810525E-5</v>
      </c>
      <c r="J2695" s="1">
        <v>2.7302858635302101E-5</v>
      </c>
      <c r="K2695" s="1">
        <v>1.8258711728097801E-4</v>
      </c>
      <c r="L2695" s="1">
        <v>2.42668841181641E-4</v>
      </c>
      <c r="M2695" s="1">
        <v>9.4246406141901704E-2</v>
      </c>
      <c r="N2695" s="1">
        <v>1.7623523318499E-6</v>
      </c>
      <c r="O2695" s="1">
        <v>1.6213641453019E-6</v>
      </c>
      <c r="P2695" s="1">
        <v>8.7078595352565304E-7</v>
      </c>
      <c r="Q2695" s="1">
        <v>7.6922649731730401E-7</v>
      </c>
      <c r="R2695" s="1">
        <v>3057.7208534095598</v>
      </c>
      <c r="S2695" s="1">
        <v>659.31376119294703</v>
      </c>
      <c r="T2695" s="1">
        <v>1.6595717008186801</v>
      </c>
      <c r="U2695" s="1">
        <v>140653.602387828</v>
      </c>
      <c r="V2695" s="1">
        <f t="shared" si="165"/>
        <v>5.4009323769372432E-2</v>
      </c>
      <c r="W2695" s="1">
        <f t="shared" si="166"/>
        <v>0.57128360054409522</v>
      </c>
      <c r="X2695" s="1">
        <f t="shared" si="167"/>
        <v>397.27946726718841</v>
      </c>
    </row>
    <row r="2696" spans="1:24" hidden="1" x14ac:dyDescent="0.3">
      <c r="A2696" s="18" t="str">
        <f t="shared" si="164"/>
        <v>ConstMin - Other Construction Equipment_2013_600</v>
      </c>
      <c r="B2696" s="1" t="s">
        <v>40</v>
      </c>
      <c r="C2696" s="1">
        <v>2020</v>
      </c>
      <c r="D2696" s="1" t="s">
        <v>91</v>
      </c>
      <c r="E2696" s="1">
        <v>2013</v>
      </c>
      <c r="F2696" s="1">
        <v>600</v>
      </c>
      <c r="G2696" s="1" t="s">
        <v>5</v>
      </c>
      <c r="H2696" s="1">
        <v>6.5482891563687401E-5</v>
      </c>
      <c r="I2696" s="1">
        <v>7.9234298792061697E-5</v>
      </c>
      <c r="J2696" s="1">
        <v>9.4295363851709901E-5</v>
      </c>
      <c r="K2696" s="1">
        <v>6.1466521063480704E-4</v>
      </c>
      <c r="L2696" s="1">
        <v>8.3810076374599303E-4</v>
      </c>
      <c r="M2696" s="1">
        <v>0.32549702130369101</v>
      </c>
      <c r="N2696" s="1">
        <v>6.0866027468576199E-6</v>
      </c>
      <c r="O2696" s="1">
        <v>5.5996745271090101E-6</v>
      </c>
      <c r="P2696" s="1">
        <v>3.00741689437938E-6</v>
      </c>
      <c r="Q2696" s="1">
        <v>2.6566629310795099E-6</v>
      </c>
      <c r="R2696" s="1">
        <v>10560.3923853017</v>
      </c>
      <c r="S2696" s="1">
        <v>1403.5742025832701</v>
      </c>
      <c r="T2696" s="1">
        <v>3.3191434016373602</v>
      </c>
      <c r="U2696" s="1">
        <v>487858.99991456798</v>
      </c>
      <c r="V2696" s="1">
        <f t="shared" si="165"/>
        <v>5.3778353105900178E-2</v>
      </c>
      <c r="W2696" s="1">
        <f t="shared" si="166"/>
        <v>0.56884050844370282</v>
      </c>
      <c r="X2696" s="1">
        <f t="shared" si="167"/>
        <v>422.87242000176178</v>
      </c>
    </row>
    <row r="2697" spans="1:24" hidden="1" x14ac:dyDescent="0.3">
      <c r="A2697" s="18" t="str">
        <f t="shared" si="164"/>
        <v>ConstMin - Other Construction Equipment_2013_750</v>
      </c>
      <c r="B2697" s="1" t="s">
        <v>40</v>
      </c>
      <c r="C2697" s="1">
        <v>2020</v>
      </c>
      <c r="D2697" s="1" t="s">
        <v>91</v>
      </c>
      <c r="E2697" s="1">
        <v>2013</v>
      </c>
      <c r="F2697" s="1">
        <v>750</v>
      </c>
      <c r="G2697" s="1" t="s">
        <v>5</v>
      </c>
      <c r="H2697" s="1">
        <v>1.46637519959515E-5</v>
      </c>
      <c r="I2697" s="1">
        <v>1.7743139915101301E-5</v>
      </c>
      <c r="J2697" s="1">
        <v>2.11158028741702E-5</v>
      </c>
      <c r="K2697" s="1">
        <v>1.3764355840215E-4</v>
      </c>
      <c r="L2697" s="1">
        <v>1.8767805534726701E-4</v>
      </c>
      <c r="M2697" s="1">
        <v>7.2889383499141203E-2</v>
      </c>
      <c r="N2697" s="1">
        <v>1.36298857681005E-6</v>
      </c>
      <c r="O2697" s="1">
        <v>1.2539494906652501E-6</v>
      </c>
      <c r="P2697" s="1">
        <v>6.7345858489958403E-7</v>
      </c>
      <c r="Q2697" s="1">
        <v>5.9491334954717402E-7</v>
      </c>
      <c r="R2697" s="1">
        <v>2364.8157743216202</v>
      </c>
      <c r="S2697" s="1">
        <v>181.20587228544201</v>
      </c>
      <c r="T2697" s="1">
        <v>0.46099213911629999</v>
      </c>
      <c r="U2697" s="1">
        <v>109448.34686040699</v>
      </c>
      <c r="V2697" s="1">
        <f t="shared" si="165"/>
        <v>5.3679674246573661E-2</v>
      </c>
      <c r="W2697" s="1">
        <f t="shared" si="166"/>
        <v>0.56779673284869081</v>
      </c>
      <c r="X2697" s="1">
        <f t="shared" si="167"/>
        <v>393.07800916693515</v>
      </c>
    </row>
    <row r="2698" spans="1:24" hidden="1" x14ac:dyDescent="0.3">
      <c r="A2698" s="18" t="str">
        <f t="shared" ref="A2698:A2761" si="168">D2698&amp;"_"&amp;E2698&amp;"_"&amp;F2698</f>
        <v>ConstMin - Other Construction Equipment_2014_50</v>
      </c>
      <c r="B2698" s="1" t="s">
        <v>40</v>
      </c>
      <c r="C2698" s="1">
        <v>2020</v>
      </c>
      <c r="D2698" s="1" t="s">
        <v>91</v>
      </c>
      <c r="E2698" s="1">
        <v>2014</v>
      </c>
      <c r="F2698" s="1">
        <v>50</v>
      </c>
      <c r="G2698" s="1" t="s">
        <v>5</v>
      </c>
      <c r="H2698" s="1">
        <v>3.1319593727644399E-6</v>
      </c>
      <c r="I2698" s="1">
        <v>3.7896708410449799E-6</v>
      </c>
      <c r="J2698" s="1">
        <v>4.5100214967808001E-6</v>
      </c>
      <c r="K2698" s="1">
        <v>6.5134649760424098E-5</v>
      </c>
      <c r="L2698" s="1">
        <v>5.1288054217427403E-5</v>
      </c>
      <c r="M2698" s="1">
        <v>1.01556095370071E-2</v>
      </c>
      <c r="N2698" s="1">
        <v>2.14364810551274E-7</v>
      </c>
      <c r="O2698" s="1">
        <v>1.9721562570717201E-7</v>
      </c>
      <c r="P2698" s="1">
        <v>9.3799687717483502E-8</v>
      </c>
      <c r="Q2698" s="1">
        <v>8.2888719815078505E-8</v>
      </c>
      <c r="R2698" s="1">
        <v>329.48756702337101</v>
      </c>
      <c r="S2698" s="1">
        <v>354.904350316153</v>
      </c>
      <c r="T2698" s="1">
        <v>1.0141827060558599</v>
      </c>
      <c r="U2698" s="1">
        <v>13679.9495030953</v>
      </c>
      <c r="V2698" s="1">
        <f t="shared" si="165"/>
        <v>9.1728775598330717E-2</v>
      </c>
      <c r="W2698" s="1">
        <f t="shared" si="166"/>
        <v>1.2414245493912484</v>
      </c>
      <c r="X2698" s="1">
        <f t="shared" si="167"/>
        <v>349.94123662034258</v>
      </c>
    </row>
    <row r="2699" spans="1:24" hidden="1" x14ac:dyDescent="0.3">
      <c r="A2699" s="18" t="str">
        <f t="shared" si="168"/>
        <v>ConstMin - Other Construction Equipment_2014_100</v>
      </c>
      <c r="B2699" s="1" t="s">
        <v>40</v>
      </c>
      <c r="C2699" s="1">
        <v>2020</v>
      </c>
      <c r="D2699" s="1" t="s">
        <v>91</v>
      </c>
      <c r="E2699" s="1">
        <v>2014</v>
      </c>
      <c r="F2699" s="1">
        <v>100</v>
      </c>
      <c r="G2699" s="1" t="s">
        <v>5</v>
      </c>
      <c r="H2699" s="1">
        <v>2.4440734520273699E-5</v>
      </c>
      <c r="I2699" s="1">
        <v>2.9573288769531199E-5</v>
      </c>
      <c r="J2699" s="1">
        <v>3.5194657709194198E-5</v>
      </c>
      <c r="K2699" s="1">
        <v>6.42102254237762E-4</v>
      </c>
      <c r="L2699" s="1">
        <v>4.8200844812317498E-4</v>
      </c>
      <c r="M2699" s="1">
        <v>0.10100676897734299</v>
      </c>
      <c r="N2699" s="1">
        <v>2.2715149156527898E-6</v>
      </c>
      <c r="O2699" s="1">
        <v>2.0897937224005701E-6</v>
      </c>
      <c r="P2699" s="1">
        <v>9.3312444803055404E-7</v>
      </c>
      <c r="Q2699" s="1">
        <v>8.2440366997969002E-7</v>
      </c>
      <c r="R2699" s="1">
        <v>3277.05338039656</v>
      </c>
      <c r="S2699" s="1">
        <v>1677.5426723723799</v>
      </c>
      <c r="T2699" s="1">
        <v>3.5957386851071398</v>
      </c>
      <c r="U2699" s="1">
        <v>151064.86834286599</v>
      </c>
      <c r="V2699" s="1">
        <f t="shared" ref="V2699:V2762" si="169">IFERROR(CONVERT(I2699,"ton","g")*365/U2699,0)</f>
        <v>6.4822346524612412E-2</v>
      </c>
      <c r="W2699" s="1">
        <f t="shared" ref="W2699:W2762" si="170">IFERROR(CONVERT(L2699,"ton","g")*365/U2699,0)</f>
        <v>1.0565249910325214</v>
      </c>
      <c r="X2699" s="1">
        <f t="shared" ref="X2699:X2762" si="171">S2699/T2699</f>
        <v>466.53631403206248</v>
      </c>
    </row>
    <row r="2700" spans="1:24" hidden="1" x14ac:dyDescent="0.3">
      <c r="A2700" s="18" t="str">
        <f t="shared" si="168"/>
        <v>ConstMin - Other Construction Equipment_2014_175</v>
      </c>
      <c r="B2700" s="1" t="s">
        <v>40</v>
      </c>
      <c r="C2700" s="1">
        <v>2020</v>
      </c>
      <c r="D2700" s="1" t="s">
        <v>91</v>
      </c>
      <c r="E2700" s="1">
        <v>2014</v>
      </c>
      <c r="F2700" s="1">
        <v>175</v>
      </c>
      <c r="G2700" s="1" t="s">
        <v>5</v>
      </c>
      <c r="H2700" s="1">
        <v>5.8387747464306997E-6</v>
      </c>
      <c r="I2700" s="1">
        <v>7.0649174431811496E-6</v>
      </c>
      <c r="J2700" s="1">
        <v>8.4078356348602099E-6</v>
      </c>
      <c r="K2700" s="1">
        <v>1.3991880037679801E-4</v>
      </c>
      <c r="L2700" s="1">
        <v>1.0623876161852801E-4</v>
      </c>
      <c r="M2700" s="1">
        <v>2.48729435001422E-2</v>
      </c>
      <c r="N2700" s="1">
        <v>4.7731237168509502E-7</v>
      </c>
      <c r="O2700" s="1">
        <v>4.3912738195028702E-7</v>
      </c>
      <c r="P2700" s="1">
        <v>2.2978753430652399E-7</v>
      </c>
      <c r="Q2700" s="1">
        <v>2.03009621160283E-7</v>
      </c>
      <c r="R2700" s="1">
        <v>806.97525921096496</v>
      </c>
      <c r="S2700" s="1">
        <v>247.538328371771</v>
      </c>
      <c r="T2700" s="1">
        <v>0.64538899476281997</v>
      </c>
      <c r="U2700" s="1">
        <v>37908.7268592197</v>
      </c>
      <c r="V2700" s="1">
        <f t="shared" si="169"/>
        <v>6.1710134474565512E-2</v>
      </c>
      <c r="W2700" s="1">
        <f t="shared" si="170"/>
        <v>0.92796671986851564</v>
      </c>
      <c r="X2700" s="1">
        <f t="shared" si="171"/>
        <v>383.54903845663063</v>
      </c>
    </row>
    <row r="2701" spans="1:24" hidden="1" x14ac:dyDescent="0.3">
      <c r="A2701" s="18" t="str">
        <f t="shared" si="168"/>
        <v>ConstMin - Other Construction Equipment_2014_300</v>
      </c>
      <c r="B2701" s="1" t="s">
        <v>40</v>
      </c>
      <c r="C2701" s="1">
        <v>2020</v>
      </c>
      <c r="D2701" s="1" t="s">
        <v>91</v>
      </c>
      <c r="E2701" s="1">
        <v>2014</v>
      </c>
      <c r="F2701" s="1">
        <v>300</v>
      </c>
      <c r="G2701" s="1" t="s">
        <v>5</v>
      </c>
      <c r="H2701" s="1">
        <v>1.12291788449314E-5</v>
      </c>
      <c r="I2701" s="1">
        <v>1.3587306402367E-5</v>
      </c>
      <c r="J2701" s="1">
        <v>1.6170017536701301E-5</v>
      </c>
      <c r="K2701" s="1">
        <v>1.67381647121887E-4</v>
      </c>
      <c r="L2701" s="1">
        <v>4.4561177730342802E-5</v>
      </c>
      <c r="M2701" s="1">
        <v>8.7333691419123199E-2</v>
      </c>
      <c r="N2701" s="1">
        <v>1.6092483176782199E-6</v>
      </c>
      <c r="O2701" s="1">
        <v>1.48050845226396E-6</v>
      </c>
      <c r="P2701" s="1">
        <v>8.0710641197743603E-7</v>
      </c>
      <c r="Q2701" s="1">
        <v>7.1280584903125204E-7</v>
      </c>
      <c r="R2701" s="1">
        <v>2833.44543722355</v>
      </c>
      <c r="S2701" s="1">
        <v>596.27221765663796</v>
      </c>
      <c r="T2701" s="1">
        <v>1.3829764173489001</v>
      </c>
      <c r="U2701" s="1">
        <v>129629.580118553</v>
      </c>
      <c r="V2701" s="1">
        <f t="shared" si="169"/>
        <v>3.4707062310549978E-2</v>
      </c>
      <c r="W2701" s="1">
        <f t="shared" si="170"/>
        <v>0.11382591415242345</v>
      </c>
      <c r="X2701" s="1">
        <f t="shared" si="171"/>
        <v>431.15139938514886</v>
      </c>
    </row>
    <row r="2702" spans="1:24" hidden="1" x14ac:dyDescent="0.3">
      <c r="A2702" s="18" t="str">
        <f t="shared" si="168"/>
        <v>ConstMin - Other Construction Equipment_2014_600</v>
      </c>
      <c r="B2702" s="1" t="s">
        <v>40</v>
      </c>
      <c r="C2702" s="1">
        <v>2020</v>
      </c>
      <c r="D2702" s="1" t="s">
        <v>91</v>
      </c>
      <c r="E2702" s="1">
        <v>2014</v>
      </c>
      <c r="F2702" s="1">
        <v>600</v>
      </c>
      <c r="G2702" s="1" t="s">
        <v>5</v>
      </c>
      <c r="H2702" s="1">
        <v>4.6621238877663899E-5</v>
      </c>
      <c r="I2702" s="1">
        <v>5.6411699041973299E-5</v>
      </c>
      <c r="J2702" s="1">
        <v>6.7134583983836005E-5</v>
      </c>
      <c r="K2702" s="1">
        <v>6.7907575333380496E-4</v>
      </c>
      <c r="L2702" s="1">
        <v>1.8500883638290799E-4</v>
      </c>
      <c r="M2702" s="1">
        <v>0.36259150788723299</v>
      </c>
      <c r="N2702" s="1">
        <v>6.6812677283004702E-6</v>
      </c>
      <c r="O2702" s="1">
        <v>6.1467663100364302E-6</v>
      </c>
      <c r="P2702" s="1">
        <v>3.3509396681733799E-6</v>
      </c>
      <c r="Q2702" s="1">
        <v>2.9594231439355798E-6</v>
      </c>
      <c r="R2702" s="1">
        <v>11763.8821502296</v>
      </c>
      <c r="S2702" s="1">
        <v>1364.9059801205401</v>
      </c>
      <c r="T2702" s="1">
        <v>3.0425481181675802</v>
      </c>
      <c r="U2702" s="1">
        <v>541285.19727807504</v>
      </c>
      <c r="V2702" s="1">
        <f t="shared" si="169"/>
        <v>3.4508940881403716E-2</v>
      </c>
      <c r="W2702" s="1">
        <f t="shared" si="170"/>
        <v>0.11317615150227417</v>
      </c>
      <c r="X2702" s="1">
        <f t="shared" si="171"/>
        <v>448.60621002851224</v>
      </c>
    </row>
    <row r="2703" spans="1:24" hidden="1" x14ac:dyDescent="0.3">
      <c r="A2703" s="18" t="str">
        <f t="shared" si="168"/>
        <v>ConstMin - Other Construction Equipment_2014_9999</v>
      </c>
      <c r="B2703" s="1" t="s">
        <v>40</v>
      </c>
      <c r="C2703" s="1">
        <v>2020</v>
      </c>
      <c r="D2703" s="1" t="s">
        <v>91</v>
      </c>
      <c r="E2703" s="1">
        <v>2014</v>
      </c>
      <c r="F2703" s="1">
        <v>9999</v>
      </c>
      <c r="G2703" s="1" t="s">
        <v>5</v>
      </c>
      <c r="H2703" s="1">
        <v>3.2802661452456799E-6</v>
      </c>
      <c r="I2703" s="1">
        <v>3.9691220357472697E-6</v>
      </c>
      <c r="J2703" s="1">
        <v>4.7235832491537802E-6</v>
      </c>
      <c r="K2703" s="1">
        <v>3.2347262004114599E-5</v>
      </c>
      <c r="L2703" s="1">
        <v>7.6703917695453104E-5</v>
      </c>
      <c r="M2703" s="1">
        <v>1.72717733603572E-2</v>
      </c>
      <c r="N2703" s="1">
        <v>1.93592009789305E-6</v>
      </c>
      <c r="O2703" s="1">
        <v>1.7810464900616001E-6</v>
      </c>
      <c r="P2703" s="1">
        <v>1.5958770208052299E-7</v>
      </c>
      <c r="Q2703" s="1">
        <v>1.4096989231018601E-7</v>
      </c>
      <c r="R2703" s="1">
        <v>560.363665218297</v>
      </c>
      <c r="S2703" s="1">
        <v>30.029577018926901</v>
      </c>
      <c r="T2703" s="1">
        <v>9.2198427823260001E-2</v>
      </c>
      <c r="U2703" s="1">
        <v>26125.732006466402</v>
      </c>
      <c r="V2703" s="1">
        <f t="shared" si="169"/>
        <v>5.0305397510576937E-2</v>
      </c>
      <c r="W2703" s="1">
        <f t="shared" si="170"/>
        <v>0.97215984682161038</v>
      </c>
      <c r="X2703" s="1">
        <f t="shared" si="171"/>
        <v>325.70595538236478</v>
      </c>
    </row>
    <row r="2704" spans="1:24" hidden="1" x14ac:dyDescent="0.3">
      <c r="A2704" s="18" t="str">
        <f t="shared" si="168"/>
        <v>ConstMin - Other Construction Equipment_2015_25</v>
      </c>
      <c r="B2704" s="1" t="s">
        <v>40</v>
      </c>
      <c r="C2704" s="1">
        <v>2020</v>
      </c>
      <c r="D2704" s="1" t="s">
        <v>91</v>
      </c>
      <c r="E2704" s="1">
        <v>2015</v>
      </c>
      <c r="F2704" s="1">
        <v>25</v>
      </c>
      <c r="G2704" s="1" t="s">
        <v>5</v>
      </c>
      <c r="H2704" s="1">
        <v>0</v>
      </c>
      <c r="I2704" s="1">
        <v>0</v>
      </c>
      <c r="J2704" s="1">
        <v>0</v>
      </c>
      <c r="K2704" s="1">
        <v>0</v>
      </c>
      <c r="L2704" s="1">
        <v>0</v>
      </c>
      <c r="M2704" s="1">
        <v>0</v>
      </c>
      <c r="N2704" s="1">
        <v>0</v>
      </c>
      <c r="O2704" s="1">
        <v>0</v>
      </c>
      <c r="P2704" s="1">
        <v>0</v>
      </c>
      <c r="Q2704" s="1">
        <v>0</v>
      </c>
      <c r="R2704" s="1">
        <v>0</v>
      </c>
      <c r="S2704" s="1">
        <v>0</v>
      </c>
      <c r="T2704" s="1">
        <v>0</v>
      </c>
      <c r="U2704" s="1">
        <v>0</v>
      </c>
      <c r="V2704" s="1">
        <f t="shared" si="169"/>
        <v>0</v>
      </c>
      <c r="W2704" s="1">
        <f t="shared" si="170"/>
        <v>0</v>
      </c>
      <c r="X2704" s="1" t="e">
        <f t="shared" si="171"/>
        <v>#DIV/0!</v>
      </c>
    </row>
    <row r="2705" spans="1:24" hidden="1" x14ac:dyDescent="0.3">
      <c r="A2705" s="18" t="str">
        <f t="shared" si="168"/>
        <v>ConstMin - Other Construction Equipment_2015_50</v>
      </c>
      <c r="B2705" s="1" t="s">
        <v>40</v>
      </c>
      <c r="C2705" s="1">
        <v>2020</v>
      </c>
      <c r="D2705" s="1" t="s">
        <v>91</v>
      </c>
      <c r="E2705" s="1">
        <v>2015</v>
      </c>
      <c r="F2705" s="1">
        <v>50</v>
      </c>
      <c r="G2705" s="1" t="s">
        <v>5</v>
      </c>
      <c r="H2705" s="1">
        <v>5.6672384001521001E-6</v>
      </c>
      <c r="I2705" s="1">
        <v>6.85735846418405E-6</v>
      </c>
      <c r="J2705" s="1">
        <v>8.1608232962190305E-6</v>
      </c>
      <c r="K2705" s="1">
        <v>1.2303803860534899E-4</v>
      </c>
      <c r="L2705" s="1">
        <v>9.94545196158404E-5</v>
      </c>
      <c r="M2705" s="1">
        <v>1.9873685634368001E-2</v>
      </c>
      <c r="N2705" s="1">
        <v>4.0310216097959202E-7</v>
      </c>
      <c r="O2705" s="1">
        <v>3.7085398810122502E-7</v>
      </c>
      <c r="P2705" s="1">
        <v>1.8357206221597499E-7</v>
      </c>
      <c r="Q2705" s="1">
        <v>1.62206350513703E-7</v>
      </c>
      <c r="R2705" s="1">
        <v>644.77984345438097</v>
      </c>
      <c r="S2705" s="1">
        <v>759.99511702010295</v>
      </c>
      <c r="T2705" s="1">
        <v>1.6595717008186801</v>
      </c>
      <c r="U2705" s="1">
        <v>26768.7168994858</v>
      </c>
      <c r="V2705" s="1">
        <f t="shared" si="169"/>
        <v>8.4823834001959308E-2</v>
      </c>
      <c r="W2705" s="1">
        <f t="shared" si="170"/>
        <v>1.2302278941228511</v>
      </c>
      <c r="X2705" s="1">
        <f t="shared" si="171"/>
        <v>457.94653924575312</v>
      </c>
    </row>
    <row r="2706" spans="1:24" hidden="1" x14ac:dyDescent="0.3">
      <c r="A2706" s="18" t="str">
        <f t="shared" si="168"/>
        <v>ConstMin - Other Construction Equipment_2015_100</v>
      </c>
      <c r="B2706" s="1" t="s">
        <v>40</v>
      </c>
      <c r="C2706" s="1">
        <v>2020</v>
      </c>
      <c r="D2706" s="1" t="s">
        <v>91</v>
      </c>
      <c r="E2706" s="1">
        <v>2015</v>
      </c>
      <c r="F2706" s="1">
        <v>100</v>
      </c>
      <c r="G2706" s="1" t="s">
        <v>5</v>
      </c>
      <c r="H2706" s="1">
        <v>1.64886520114333E-5</v>
      </c>
      <c r="I2706" s="1">
        <v>1.9951268933834301E-5</v>
      </c>
      <c r="J2706" s="1">
        <v>2.3743658896463899E-5</v>
      </c>
      <c r="K2706" s="1">
        <v>5.9539013140079205E-4</v>
      </c>
      <c r="L2706" s="1">
        <v>2.4872690843330298E-4</v>
      </c>
      <c r="M2706" s="1">
        <v>9.4741328254641002E-2</v>
      </c>
      <c r="N2706" s="1">
        <v>2.0553227438688001E-6</v>
      </c>
      <c r="O2706" s="1">
        <v>1.8908969243593E-6</v>
      </c>
      <c r="P2706" s="1">
        <v>8.7543590389227004E-7</v>
      </c>
      <c r="Q2706" s="1">
        <v>7.7326598506874301E-7</v>
      </c>
      <c r="R2706" s="1">
        <v>3073.7780562981102</v>
      </c>
      <c r="S2706" s="1">
        <v>1708.2921365116199</v>
      </c>
      <c r="T2706" s="1">
        <v>4.3333261076932201</v>
      </c>
      <c r="U2706" s="1">
        <v>144332.51221463099</v>
      </c>
      <c r="V2706" s="1">
        <f t="shared" si="169"/>
        <v>4.57714797004702E-2</v>
      </c>
      <c r="W2706" s="1">
        <f t="shared" si="170"/>
        <v>0.57062027874372945</v>
      </c>
      <c r="X2706" s="1">
        <f t="shared" si="171"/>
        <v>394.22191961938518</v>
      </c>
    </row>
    <row r="2707" spans="1:24" hidden="1" x14ac:dyDescent="0.3">
      <c r="A2707" s="18" t="str">
        <f t="shared" si="168"/>
        <v>ConstMin - Other Construction Equipment_2015_175</v>
      </c>
      <c r="B2707" s="1" t="s">
        <v>40</v>
      </c>
      <c r="C2707" s="1">
        <v>2020</v>
      </c>
      <c r="D2707" s="1" t="s">
        <v>91</v>
      </c>
      <c r="E2707" s="1">
        <v>2015</v>
      </c>
      <c r="F2707" s="1">
        <v>175</v>
      </c>
      <c r="G2707" s="1" t="s">
        <v>5</v>
      </c>
      <c r="H2707" s="1">
        <v>9.4530557504213294E-6</v>
      </c>
      <c r="I2707" s="1">
        <v>1.14381974580098E-5</v>
      </c>
      <c r="J2707" s="1">
        <v>1.36124002806067E-5</v>
      </c>
      <c r="K2707" s="1">
        <v>4.3439240257653301E-4</v>
      </c>
      <c r="L2707" s="1">
        <v>3.96057298455186E-5</v>
      </c>
      <c r="M2707" s="1">
        <v>7.8109791548501006E-2</v>
      </c>
      <c r="N2707" s="1">
        <v>1.46908579019721E-6</v>
      </c>
      <c r="O2707" s="1">
        <v>1.3515589269814399E-6</v>
      </c>
      <c r="P2707" s="1">
        <v>7.2188016708704595E-7</v>
      </c>
      <c r="Q2707" s="1">
        <v>6.3752161826280002E-7</v>
      </c>
      <c r="R2707" s="1">
        <v>2534.1861642312401</v>
      </c>
      <c r="S2707" s="1">
        <v>742.71782613250105</v>
      </c>
      <c r="T2707" s="1">
        <v>2.0283654121117198</v>
      </c>
      <c r="U2707" s="1">
        <v>118767.33237882399</v>
      </c>
      <c r="V2707" s="1">
        <f t="shared" si="169"/>
        <v>3.1889608551443245E-2</v>
      </c>
      <c r="W2707" s="1">
        <f t="shared" si="170"/>
        <v>0.11042047716035491</v>
      </c>
      <c r="X2707" s="1">
        <f t="shared" si="171"/>
        <v>366.16569267924052</v>
      </c>
    </row>
    <row r="2708" spans="1:24" hidden="1" x14ac:dyDescent="0.3">
      <c r="A2708" s="18" t="str">
        <f t="shared" si="168"/>
        <v>ConstMin - Other Construction Equipment_2015_300</v>
      </c>
      <c r="B2708" s="1" t="s">
        <v>40</v>
      </c>
      <c r="C2708" s="1">
        <v>2020</v>
      </c>
      <c r="D2708" s="1" t="s">
        <v>91</v>
      </c>
      <c r="E2708" s="1">
        <v>2015</v>
      </c>
      <c r="F2708" s="1">
        <v>300</v>
      </c>
      <c r="G2708" s="1" t="s">
        <v>5</v>
      </c>
      <c r="H2708" s="1">
        <v>1.28400398005283E-5</v>
      </c>
      <c r="I2708" s="1">
        <v>1.5536448158639199E-5</v>
      </c>
      <c r="J2708" s="1">
        <v>1.8489657312760799E-5</v>
      </c>
      <c r="K2708" s="1">
        <v>2.0102908694892701E-4</v>
      </c>
      <c r="L2708" s="1">
        <v>5.3796270853767703E-5</v>
      </c>
      <c r="M2708" s="1">
        <v>0.10609615121004901</v>
      </c>
      <c r="N2708" s="1">
        <v>1.9245718549933502E-6</v>
      </c>
      <c r="O2708" s="1">
        <v>1.77060610659388E-6</v>
      </c>
      <c r="P2708" s="1">
        <v>9.8052633151947502E-7</v>
      </c>
      <c r="Q2708" s="1">
        <v>8.6594252359367801E-7</v>
      </c>
      <c r="R2708" s="1">
        <v>3442.1727819839798</v>
      </c>
      <c r="S2708" s="1">
        <v>753.00192785131105</v>
      </c>
      <c r="T2708" s="1">
        <v>2.12056383993498</v>
      </c>
      <c r="U2708" s="1">
        <v>158392.31856280999</v>
      </c>
      <c r="V2708" s="1">
        <f t="shared" si="169"/>
        <v>3.2479267404443346E-2</v>
      </c>
      <c r="W2708" s="1">
        <f t="shared" si="170"/>
        <v>0.1124622210031834</v>
      </c>
      <c r="X2708" s="1">
        <f t="shared" si="171"/>
        <v>355.09514671079148</v>
      </c>
    </row>
    <row r="2709" spans="1:24" hidden="1" x14ac:dyDescent="0.3">
      <c r="A2709" s="18" t="str">
        <f t="shared" si="168"/>
        <v>ConstMin - Other Construction Equipment_2015_600</v>
      </c>
      <c r="B2709" s="1" t="s">
        <v>40</v>
      </c>
      <c r="C2709" s="1">
        <v>2020</v>
      </c>
      <c r="D2709" s="1" t="s">
        <v>91</v>
      </c>
      <c r="E2709" s="1">
        <v>2015</v>
      </c>
      <c r="F2709" s="1">
        <v>600</v>
      </c>
      <c r="G2709" s="1" t="s">
        <v>5</v>
      </c>
      <c r="H2709" s="1">
        <v>5.9373509439503402E-5</v>
      </c>
      <c r="I2709" s="1">
        <v>7.1841946421799104E-5</v>
      </c>
      <c r="J2709" s="1">
        <v>8.5497853592884904E-5</v>
      </c>
      <c r="K2709" s="1">
        <v>9.1080382399450497E-4</v>
      </c>
      <c r="L2709" s="1">
        <v>2.4875883914431699E-4</v>
      </c>
      <c r="M2709" s="1">
        <v>0.49059823281121101</v>
      </c>
      <c r="N2709" s="1">
        <v>8.8993949376035699E-6</v>
      </c>
      <c r="O2709" s="1">
        <v>8.1874433425952893E-6</v>
      </c>
      <c r="P2709" s="1">
        <v>4.5340427525588802E-6</v>
      </c>
      <c r="Q2709" s="1">
        <v>4.0041968247280003E-6</v>
      </c>
      <c r="R2709" s="1">
        <v>15916.919366178099</v>
      </c>
      <c r="S2709" s="1">
        <v>2092.1976536748198</v>
      </c>
      <c r="T2709" s="1">
        <v>4.5177229633397404</v>
      </c>
      <c r="U2709" s="1">
        <v>729152.23126132705</v>
      </c>
      <c r="V2709" s="1">
        <f t="shared" si="169"/>
        <v>3.2624846859687334E-2</v>
      </c>
      <c r="W2709" s="1">
        <f t="shared" si="170"/>
        <v>0.11296630222722324</v>
      </c>
      <c r="X2709" s="1">
        <f t="shared" si="171"/>
        <v>463.10888707707659</v>
      </c>
    </row>
    <row r="2710" spans="1:24" hidden="1" x14ac:dyDescent="0.3">
      <c r="A2710" s="18" t="str">
        <f t="shared" si="168"/>
        <v>ConstMin - Other Construction Equipment_2015_750</v>
      </c>
      <c r="B2710" s="1" t="s">
        <v>40</v>
      </c>
      <c r="C2710" s="1">
        <v>2020</v>
      </c>
      <c r="D2710" s="1" t="s">
        <v>91</v>
      </c>
      <c r="E2710" s="1">
        <v>2015</v>
      </c>
      <c r="F2710" s="1">
        <v>750</v>
      </c>
      <c r="G2710" s="1" t="s">
        <v>5</v>
      </c>
      <c r="H2710" s="1">
        <v>5.0101085340741996E-6</v>
      </c>
      <c r="I2710" s="1">
        <v>6.0622313262297802E-6</v>
      </c>
      <c r="J2710" s="1">
        <v>7.21455628906685E-6</v>
      </c>
      <c r="K2710" s="1">
        <v>7.6856262237822302E-5</v>
      </c>
      <c r="L2710" s="1">
        <v>2.0990990673933801E-5</v>
      </c>
      <c r="M2710" s="1">
        <v>4.1398098515864498E-2</v>
      </c>
      <c r="N2710" s="1">
        <v>7.5095669678099003E-7</v>
      </c>
      <c r="O2710" s="1">
        <v>6.9088016103851105E-7</v>
      </c>
      <c r="P2710" s="1">
        <v>3.82595647501658E-7</v>
      </c>
      <c r="Q2710" s="1">
        <v>3.3788571491000501E-7</v>
      </c>
      <c r="R2710" s="1">
        <v>1343.1157144907099</v>
      </c>
      <c r="S2710" s="1">
        <v>103.14954023967</v>
      </c>
      <c r="T2710" s="1">
        <v>0.18439685564652</v>
      </c>
      <c r="U2710" s="1">
        <v>62663.345695599703</v>
      </c>
      <c r="V2710" s="1">
        <f t="shared" si="169"/>
        <v>3.2033731143572004E-2</v>
      </c>
      <c r="W2710" s="1">
        <f t="shared" si="170"/>
        <v>0.11091951387216588</v>
      </c>
      <c r="X2710" s="1">
        <f t="shared" si="171"/>
        <v>559.38882405567028</v>
      </c>
    </row>
    <row r="2711" spans="1:24" hidden="1" x14ac:dyDescent="0.3">
      <c r="A2711" s="18" t="str">
        <f t="shared" si="168"/>
        <v>ConstMin - Other Construction Equipment_2016_50</v>
      </c>
      <c r="B2711" s="1" t="s">
        <v>40</v>
      </c>
      <c r="C2711" s="1">
        <v>2020</v>
      </c>
      <c r="D2711" s="1" t="s">
        <v>91</v>
      </c>
      <c r="E2711" s="1">
        <v>2016</v>
      </c>
      <c r="F2711" s="1">
        <v>50</v>
      </c>
      <c r="G2711" s="1" t="s">
        <v>5</v>
      </c>
      <c r="H2711" s="1">
        <v>4.7566881363848603E-6</v>
      </c>
      <c r="I2711" s="1">
        <v>5.7555926450256802E-6</v>
      </c>
      <c r="J2711" s="1">
        <v>6.8496309163942002E-6</v>
      </c>
      <c r="K2711" s="1">
        <v>1.0865136446304101E-4</v>
      </c>
      <c r="L2711" s="1">
        <v>9.0386675782534707E-5</v>
      </c>
      <c r="M2711" s="1">
        <v>1.8236827754255999E-2</v>
      </c>
      <c r="N2711" s="1">
        <v>3.5414726983796998E-7</v>
      </c>
      <c r="O2711" s="1">
        <v>3.2581548825093201E-7</v>
      </c>
      <c r="P2711" s="1">
        <v>1.6846581587827601E-7</v>
      </c>
      <c r="Q2711" s="1">
        <v>1.48846536540223E-7</v>
      </c>
      <c r="R2711" s="1">
        <v>591.67379221089197</v>
      </c>
      <c r="S2711" s="1">
        <v>602.33983767073596</v>
      </c>
      <c r="T2711" s="1">
        <v>1.47517484517216</v>
      </c>
      <c r="U2711" s="1">
        <v>24582.994624936899</v>
      </c>
      <c r="V2711" s="1">
        <f t="shared" si="169"/>
        <v>7.7525372818222374E-2</v>
      </c>
      <c r="W2711" s="1">
        <f t="shared" si="170"/>
        <v>1.2174698888561684</v>
      </c>
      <c r="X2711" s="1">
        <f t="shared" si="171"/>
        <v>408.31759004163331</v>
      </c>
    </row>
    <row r="2712" spans="1:24" hidden="1" x14ac:dyDescent="0.3">
      <c r="A2712" s="18" t="str">
        <f t="shared" si="168"/>
        <v>ConstMin - Other Construction Equipment_2016_100</v>
      </c>
      <c r="B2712" s="1" t="s">
        <v>40</v>
      </c>
      <c r="C2712" s="1">
        <v>2020</v>
      </c>
      <c r="D2712" s="1" t="s">
        <v>91</v>
      </c>
      <c r="E2712" s="1">
        <v>2016</v>
      </c>
      <c r="F2712" s="1">
        <v>100</v>
      </c>
      <c r="G2712" s="1" t="s">
        <v>5</v>
      </c>
      <c r="H2712" s="1">
        <v>1.8955670137183999E-5</v>
      </c>
      <c r="I2712" s="1">
        <v>2.2936360865992601E-5</v>
      </c>
      <c r="J2712" s="1">
        <v>2.7296164997544901E-5</v>
      </c>
      <c r="K2712" s="1">
        <v>7.2522216029306699E-4</v>
      </c>
      <c r="L2712" s="1">
        <v>3.0472219846113099E-4</v>
      </c>
      <c r="M2712" s="1">
        <v>0.116815120705274</v>
      </c>
      <c r="N2712" s="1">
        <v>2.4369646641931098E-6</v>
      </c>
      <c r="O2712" s="1">
        <v>2.2420074910576601E-6</v>
      </c>
      <c r="P2712" s="1">
        <v>1.0794450513009699E-6</v>
      </c>
      <c r="Q2712" s="1">
        <v>9.5342931165484697E-7</v>
      </c>
      <c r="R2712" s="1">
        <v>3789.9379424216399</v>
      </c>
      <c r="S2712" s="1">
        <v>2012.7015473884201</v>
      </c>
      <c r="T2712" s="1">
        <v>4.24112767986996</v>
      </c>
      <c r="U2712" s="1">
        <v>173354.85936419299</v>
      </c>
      <c r="V2712" s="1">
        <f t="shared" si="169"/>
        <v>4.3810387406807989E-2</v>
      </c>
      <c r="W2712" s="1">
        <f t="shared" si="170"/>
        <v>0.58204514848866973</v>
      </c>
      <c r="X2712" s="1">
        <f t="shared" si="171"/>
        <v>474.56754413253901</v>
      </c>
    </row>
    <row r="2713" spans="1:24" hidden="1" x14ac:dyDescent="0.3">
      <c r="A2713" s="18" t="str">
        <f t="shared" si="168"/>
        <v>ConstMin - Other Construction Equipment_2016_175</v>
      </c>
      <c r="B2713" s="1" t="s">
        <v>40</v>
      </c>
      <c r="C2713" s="1">
        <v>2020</v>
      </c>
      <c r="D2713" s="1" t="s">
        <v>91</v>
      </c>
      <c r="E2713" s="1">
        <v>2016</v>
      </c>
      <c r="F2713" s="1">
        <v>175</v>
      </c>
      <c r="G2713" s="1" t="s">
        <v>5</v>
      </c>
      <c r="H2713" s="1">
        <v>9.4550170178543804E-6</v>
      </c>
      <c r="I2713" s="1">
        <v>1.1440570591603801E-5</v>
      </c>
      <c r="J2713" s="1">
        <v>1.36152245057103E-5</v>
      </c>
      <c r="K2713" s="1">
        <v>4.5927172113029602E-4</v>
      </c>
      <c r="L2713" s="1">
        <v>4.2106120866996499E-5</v>
      </c>
      <c r="M2713" s="1">
        <v>8.3591537202947902E-2</v>
      </c>
      <c r="N2713" s="1">
        <v>1.5387366308606099E-6</v>
      </c>
      <c r="O2713" s="1">
        <v>1.4156377003917599E-6</v>
      </c>
      <c r="P2713" s="1">
        <v>7.7256156530964098E-7</v>
      </c>
      <c r="Q2713" s="1">
        <v>6.8226288937934198E-7</v>
      </c>
      <c r="R2713" s="1">
        <v>2712.0353649259901</v>
      </c>
      <c r="S2713" s="1">
        <v>824.47643479704504</v>
      </c>
      <c r="T2713" s="1">
        <v>2.2127622677582401</v>
      </c>
      <c r="U2713" s="1">
        <v>124976.886241318</v>
      </c>
      <c r="V2713" s="1">
        <f t="shared" si="169"/>
        <v>3.0311441178873258E-2</v>
      </c>
      <c r="W2713" s="1">
        <f t="shared" si="170"/>
        <v>0.11155887686818372</v>
      </c>
      <c r="X2713" s="1">
        <f t="shared" si="171"/>
        <v>372.60054855884994</v>
      </c>
    </row>
    <row r="2714" spans="1:24" hidden="1" x14ac:dyDescent="0.3">
      <c r="A2714" s="18" t="str">
        <f t="shared" si="168"/>
        <v>ConstMin - Other Construction Equipment_2016_300</v>
      </c>
      <c r="B2714" s="1" t="s">
        <v>40</v>
      </c>
      <c r="C2714" s="1">
        <v>2020</v>
      </c>
      <c r="D2714" s="1" t="s">
        <v>91</v>
      </c>
      <c r="E2714" s="1">
        <v>2016</v>
      </c>
      <c r="F2714" s="1">
        <v>300</v>
      </c>
      <c r="G2714" s="1" t="s">
        <v>5</v>
      </c>
      <c r="H2714" s="1">
        <v>1.06954881926632E-5</v>
      </c>
      <c r="I2714" s="1">
        <v>1.2941540713122501E-5</v>
      </c>
      <c r="J2714" s="1">
        <v>1.5401502997435001E-5</v>
      </c>
      <c r="K2714" s="1">
        <v>1.7700939600198199E-4</v>
      </c>
      <c r="L2714" s="1">
        <v>4.7630323427382799E-5</v>
      </c>
      <c r="M2714" s="1">
        <v>9.4558507665551197E-2</v>
      </c>
      <c r="N2714" s="1">
        <v>1.68690176508371E-6</v>
      </c>
      <c r="O2714" s="1">
        <v>1.5519496238770099E-6</v>
      </c>
      <c r="P2714" s="1">
        <v>8.7391943179704803E-7</v>
      </c>
      <c r="Q2714" s="1">
        <v>7.7177382799729701E-7</v>
      </c>
      <c r="R2714" s="1">
        <v>3067.8466436259801</v>
      </c>
      <c r="S2714" s="1">
        <v>657.77114593512499</v>
      </c>
      <c r="T2714" s="1">
        <v>1.47517484517216</v>
      </c>
      <c r="U2714" s="1">
        <v>142243.01030846999</v>
      </c>
      <c r="V2714" s="1">
        <f t="shared" si="169"/>
        <v>3.0126151020526036E-2</v>
      </c>
      <c r="W2714" s="1">
        <f t="shared" si="170"/>
        <v>0.11087693100365177</v>
      </c>
      <c r="X2714" s="1">
        <f t="shared" si="171"/>
        <v>445.89368378116558</v>
      </c>
    </row>
    <row r="2715" spans="1:24" hidden="1" x14ac:dyDescent="0.3">
      <c r="A2715" s="18" t="str">
        <f t="shared" si="168"/>
        <v>ConstMin - Other Construction Equipment_2016_600</v>
      </c>
      <c r="B2715" s="1" t="s">
        <v>40</v>
      </c>
      <c r="C2715" s="1">
        <v>2020</v>
      </c>
      <c r="D2715" s="1" t="s">
        <v>91</v>
      </c>
      <c r="E2715" s="1">
        <v>2016</v>
      </c>
      <c r="F2715" s="1">
        <v>600</v>
      </c>
      <c r="G2715" s="1" t="s">
        <v>5</v>
      </c>
      <c r="H2715" s="1">
        <v>3.8455967518487199E-5</v>
      </c>
      <c r="I2715" s="1">
        <v>4.6531720697369498E-5</v>
      </c>
      <c r="J2715" s="1">
        <v>5.53765932266216E-5</v>
      </c>
      <c r="K2715" s="1">
        <v>6.2538124309310299E-4</v>
      </c>
      <c r="L2715" s="1">
        <v>1.7125634076945999E-4</v>
      </c>
      <c r="M2715" s="1">
        <v>0.33998811778198901</v>
      </c>
      <c r="N2715" s="1">
        <v>6.0653088775730399E-6</v>
      </c>
      <c r="O2715" s="1">
        <v>5.5800841673671998E-6</v>
      </c>
      <c r="P2715" s="1">
        <v>3.1422050754088798E-6</v>
      </c>
      <c r="Q2715" s="1">
        <v>2.77493731248674E-6</v>
      </c>
      <c r="R2715" s="1">
        <v>11030.5400514498</v>
      </c>
      <c r="S2715" s="1">
        <v>1556.2931131076</v>
      </c>
      <c r="T2715" s="1">
        <v>3.5957386851071398</v>
      </c>
      <c r="U2715" s="1">
        <v>508867.94303456898</v>
      </c>
      <c r="V2715" s="1">
        <f t="shared" si="169"/>
        <v>3.0278378988005464E-2</v>
      </c>
      <c r="W2715" s="1">
        <f t="shared" si="170"/>
        <v>0.11143719407328638</v>
      </c>
      <c r="X2715" s="1">
        <f t="shared" si="171"/>
        <v>432.81596617503595</v>
      </c>
    </row>
    <row r="2716" spans="1:24" hidden="1" x14ac:dyDescent="0.3">
      <c r="A2716" s="18" t="str">
        <f t="shared" si="168"/>
        <v>ConstMin - Other Construction Equipment_2016_750</v>
      </c>
      <c r="B2716" s="1" t="s">
        <v>40</v>
      </c>
      <c r="C2716" s="1">
        <v>2020</v>
      </c>
      <c r="D2716" s="1" t="s">
        <v>91</v>
      </c>
      <c r="E2716" s="1">
        <v>2016</v>
      </c>
      <c r="F2716" s="1">
        <v>750</v>
      </c>
      <c r="G2716" s="1" t="s">
        <v>5</v>
      </c>
      <c r="H2716" s="1">
        <v>5.4694422884509296E-6</v>
      </c>
      <c r="I2716" s="1">
        <v>6.6180251690256297E-6</v>
      </c>
      <c r="J2716" s="1">
        <v>7.8759968953693393E-6</v>
      </c>
      <c r="K2716" s="1">
        <v>8.8945535325124096E-5</v>
      </c>
      <c r="L2716" s="1">
        <v>2.4357121477168701E-5</v>
      </c>
      <c r="M2716" s="1">
        <v>4.8355184096556397E-2</v>
      </c>
      <c r="N2716" s="1">
        <v>8.6264522798878895E-7</v>
      </c>
      <c r="O2716" s="1">
        <v>7.9363360974968595E-7</v>
      </c>
      <c r="P2716" s="1">
        <v>4.4690357381242302E-7</v>
      </c>
      <c r="Q2716" s="1">
        <v>3.9466851217353998E-7</v>
      </c>
      <c r="R2716" s="1">
        <v>1568.83069429596</v>
      </c>
      <c r="S2716" s="1">
        <v>123.100697574162</v>
      </c>
      <c r="T2716" s="1">
        <v>0.27659528346978002</v>
      </c>
      <c r="U2716" s="1">
        <v>74968.324822665105</v>
      </c>
      <c r="V2716" s="1">
        <f t="shared" si="169"/>
        <v>2.9230699520288769E-2</v>
      </c>
      <c r="W2716" s="1">
        <f t="shared" si="170"/>
        <v>0.10758129213689807</v>
      </c>
      <c r="X2716" s="1">
        <f t="shared" si="171"/>
        <v>445.05711026562614</v>
      </c>
    </row>
    <row r="2717" spans="1:24" hidden="1" x14ac:dyDescent="0.3">
      <c r="A2717" s="18" t="str">
        <f t="shared" si="168"/>
        <v>ConstMin - Other Construction Equipment_2016_9999</v>
      </c>
      <c r="B2717" s="1" t="s">
        <v>40</v>
      </c>
      <c r="C2717" s="1">
        <v>2020</v>
      </c>
      <c r="D2717" s="1" t="s">
        <v>91</v>
      </c>
      <c r="E2717" s="1">
        <v>2016</v>
      </c>
      <c r="F2717" s="1">
        <v>9999</v>
      </c>
      <c r="G2717" s="1" t="s">
        <v>5</v>
      </c>
      <c r="H2717" s="1">
        <v>2.13861821590137E-6</v>
      </c>
      <c r="I2717" s="1">
        <v>2.58772804124066E-6</v>
      </c>
      <c r="J2717" s="1">
        <v>3.07961023089798E-6</v>
      </c>
      <c r="K2717" s="1">
        <v>3.4778782193400597E-5</v>
      </c>
      <c r="L2717" s="1">
        <v>8.2980638061828303E-5</v>
      </c>
      <c r="M2717" s="1">
        <v>1.8907462971229E-2</v>
      </c>
      <c r="N2717" s="1">
        <v>6.9608974410497296E-7</v>
      </c>
      <c r="O2717" s="1">
        <v>6.4040256457657504E-7</v>
      </c>
      <c r="P2717" s="1">
        <v>1.74744713135526E-7</v>
      </c>
      <c r="Q2717" s="1">
        <v>1.5432017102717701E-7</v>
      </c>
      <c r="R2717" s="1">
        <v>613.43181325290197</v>
      </c>
      <c r="S2717" s="1">
        <v>32.806284483005797</v>
      </c>
      <c r="T2717" s="1">
        <v>9.2198427823260001E-2</v>
      </c>
      <c r="U2717" s="1">
        <v>28541.467500215</v>
      </c>
      <c r="V2717" s="1">
        <f t="shared" si="169"/>
        <v>3.0021399475940253E-2</v>
      </c>
      <c r="W2717" s="1">
        <f t="shared" si="170"/>
        <v>0.96269578731626759</v>
      </c>
      <c r="X2717" s="1">
        <f t="shared" si="171"/>
        <v>355.82260194169345</v>
      </c>
    </row>
    <row r="2718" spans="1:24" hidden="1" x14ac:dyDescent="0.3">
      <c r="A2718" s="18" t="str">
        <f t="shared" si="168"/>
        <v>ConstMin - Other Construction Equipment_2017_50</v>
      </c>
      <c r="B2718" s="1" t="s">
        <v>40</v>
      </c>
      <c r="C2718" s="1">
        <v>2020</v>
      </c>
      <c r="D2718" s="1" t="s">
        <v>91</v>
      </c>
      <c r="E2718" s="1">
        <v>2017</v>
      </c>
      <c r="F2718" s="1">
        <v>50</v>
      </c>
      <c r="G2718" s="1" t="s">
        <v>5</v>
      </c>
      <c r="H2718" s="1">
        <v>7.9084705748904399E-6</v>
      </c>
      <c r="I2718" s="1">
        <v>9.5692493956174399E-6</v>
      </c>
      <c r="J2718" s="1">
        <v>1.13881976278422E-5</v>
      </c>
      <c r="K2718" s="1">
        <v>1.91973299429122E-4</v>
      </c>
      <c r="L2718" s="1">
        <v>1.6482668745747899E-4</v>
      </c>
      <c r="M2718" s="1">
        <v>3.3596693891551399E-2</v>
      </c>
      <c r="N2718" s="1">
        <v>6.2209066702803104E-7</v>
      </c>
      <c r="O2718" s="1">
        <v>5.7232341366578899E-7</v>
      </c>
      <c r="P2718" s="1">
        <v>3.1038084204745501E-7</v>
      </c>
      <c r="Q2718" s="1">
        <v>2.7421169911485702E-7</v>
      </c>
      <c r="R2718" s="1">
        <v>1090.0077331663999</v>
      </c>
      <c r="S2718" s="1">
        <v>1293.1229501232399</v>
      </c>
      <c r="T2718" s="1">
        <v>2.5815559790512799</v>
      </c>
      <c r="U2718" s="1">
        <v>46460.060279427897</v>
      </c>
      <c r="V2718" s="1">
        <f t="shared" si="169"/>
        <v>6.8200365971389579E-2</v>
      </c>
      <c r="W2718" s="1">
        <f t="shared" si="170"/>
        <v>1.1747254086198462</v>
      </c>
      <c r="X2718" s="1">
        <f t="shared" si="171"/>
        <v>500.90835163623365</v>
      </c>
    </row>
    <row r="2719" spans="1:24" hidden="1" x14ac:dyDescent="0.3">
      <c r="A2719" s="18" t="str">
        <f t="shared" si="168"/>
        <v>ConstMin - Other Construction Equipment_2017_100</v>
      </c>
      <c r="B2719" s="1" t="s">
        <v>40</v>
      </c>
      <c r="C2719" s="1">
        <v>2020</v>
      </c>
      <c r="D2719" s="1" t="s">
        <v>91</v>
      </c>
      <c r="E2719" s="1">
        <v>2017</v>
      </c>
      <c r="F2719" s="1">
        <v>100</v>
      </c>
      <c r="G2719" s="1" t="s">
        <v>5</v>
      </c>
      <c r="H2719" s="1">
        <v>2.5068202661937499E-5</v>
      </c>
      <c r="I2719" s="1">
        <v>3.03325252209444E-5</v>
      </c>
      <c r="J2719" s="1">
        <v>3.6098211833189999E-5</v>
      </c>
      <c r="K2719" s="1">
        <v>1.0244474866031E-3</v>
      </c>
      <c r="L2719" s="1">
        <v>4.33110595369297E-4</v>
      </c>
      <c r="M2719" s="1">
        <v>0.16715400223270499</v>
      </c>
      <c r="N2719" s="1">
        <v>3.3417042830328599E-6</v>
      </c>
      <c r="O2719" s="1">
        <v>3.0743679403902398E-6</v>
      </c>
      <c r="P2719" s="1">
        <v>1.54466959890199E-6</v>
      </c>
      <c r="Q2719" s="1">
        <v>1.36428849558929E-6</v>
      </c>
      <c r="R2719" s="1">
        <v>5423.1275152100798</v>
      </c>
      <c r="S2719" s="1">
        <v>2918.2167037296899</v>
      </c>
      <c r="T2719" s="1">
        <v>6.36169151980494</v>
      </c>
      <c r="U2719" s="1">
        <v>243692.24125928199</v>
      </c>
      <c r="V2719" s="1">
        <f t="shared" si="169"/>
        <v>4.1215015342004009E-2</v>
      </c>
      <c r="W2719" s="1">
        <f t="shared" si="170"/>
        <v>0.58849896943642233</v>
      </c>
      <c r="X2719" s="1">
        <f t="shared" si="171"/>
        <v>458.71710293478162</v>
      </c>
    </row>
    <row r="2720" spans="1:24" hidden="1" x14ac:dyDescent="0.3">
      <c r="A2720" s="18" t="str">
        <f t="shared" si="168"/>
        <v>ConstMin - Other Construction Equipment_2017_175</v>
      </c>
      <c r="B2720" s="1" t="s">
        <v>40</v>
      </c>
      <c r="C2720" s="1">
        <v>2020</v>
      </c>
      <c r="D2720" s="1" t="s">
        <v>91</v>
      </c>
      <c r="E2720" s="1">
        <v>2017</v>
      </c>
      <c r="F2720" s="1">
        <v>175</v>
      </c>
      <c r="G2720" s="1" t="s">
        <v>5</v>
      </c>
      <c r="H2720" s="1">
        <v>9.6152219539900199E-6</v>
      </c>
      <c r="I2720" s="1">
        <v>1.1634418564327901E-5</v>
      </c>
      <c r="J2720" s="1">
        <v>1.3845919613745601E-5</v>
      </c>
      <c r="K2720" s="1">
        <v>4.9746991389298804E-4</v>
      </c>
      <c r="L2720" s="1">
        <v>4.5877459898668303E-5</v>
      </c>
      <c r="M2720" s="1">
        <v>9.1714120812918007E-2</v>
      </c>
      <c r="N2720" s="1">
        <v>1.64989642302501E-6</v>
      </c>
      <c r="O2720" s="1">
        <v>1.5179047091830101E-6</v>
      </c>
      <c r="P2720" s="1">
        <v>8.47654072754727E-7</v>
      </c>
      <c r="Q2720" s="1">
        <v>7.4855832487909805E-7</v>
      </c>
      <c r="R2720" s="1">
        <v>2975.5636447245101</v>
      </c>
      <c r="S2720" s="1">
        <v>921.55835502261698</v>
      </c>
      <c r="T2720" s="1">
        <v>2.12056383993498</v>
      </c>
      <c r="U2720" s="1">
        <v>139515.92139951099</v>
      </c>
      <c r="V2720" s="1">
        <f t="shared" si="169"/>
        <v>2.7612740604631168E-2</v>
      </c>
      <c r="W2720" s="1">
        <f t="shared" si="170"/>
        <v>0.10888403170102702</v>
      </c>
      <c r="X2720" s="1">
        <f t="shared" si="171"/>
        <v>434.58175494064517</v>
      </c>
    </row>
    <row r="2721" spans="1:24" hidden="1" x14ac:dyDescent="0.3">
      <c r="A2721" s="18" t="str">
        <f t="shared" si="168"/>
        <v>ConstMin - Other Construction Equipment_2017_300</v>
      </c>
      <c r="B2721" s="1" t="s">
        <v>40</v>
      </c>
      <c r="C2721" s="1">
        <v>2020</v>
      </c>
      <c r="D2721" s="1" t="s">
        <v>91</v>
      </c>
      <c r="E2721" s="1">
        <v>2017</v>
      </c>
      <c r="F2721" s="1">
        <v>300</v>
      </c>
      <c r="G2721" s="1" t="s">
        <v>5</v>
      </c>
      <c r="H2721" s="1">
        <v>1.6743450964630499E-5</v>
      </c>
      <c r="I2721" s="1">
        <v>2.0259575667202899E-5</v>
      </c>
      <c r="J2721" s="1">
        <v>2.4110569389068E-5</v>
      </c>
      <c r="K2721" s="1">
        <v>2.9515286397144497E-4</v>
      </c>
      <c r="L2721" s="1">
        <v>7.9888639479237404E-5</v>
      </c>
      <c r="M2721" s="1">
        <v>0.159706233713935</v>
      </c>
      <c r="N2721" s="1">
        <v>2.7990245702813498E-6</v>
      </c>
      <c r="O2721" s="1">
        <v>2.5751026046588398E-6</v>
      </c>
      <c r="P2721" s="1">
        <v>1.4760610280294799E-6</v>
      </c>
      <c r="Q2721" s="1">
        <v>1.3035008101480301E-6</v>
      </c>
      <c r="R2721" s="1">
        <v>5181.4928678695796</v>
      </c>
      <c r="S2721" s="1">
        <v>1110.27162156279</v>
      </c>
      <c r="T2721" s="1">
        <v>2.2127622677582401</v>
      </c>
      <c r="U2721" s="1">
        <v>240790.15792642999</v>
      </c>
      <c r="V2721" s="1">
        <f t="shared" si="169"/>
        <v>2.7859942389209729E-2</v>
      </c>
      <c r="W2721" s="1">
        <f t="shared" si="170"/>
        <v>0.10985881096448387</v>
      </c>
      <c r="X2721" s="1">
        <f t="shared" si="171"/>
        <v>501.75820409646235</v>
      </c>
    </row>
    <row r="2722" spans="1:24" hidden="1" x14ac:dyDescent="0.3">
      <c r="A2722" s="18" t="str">
        <f t="shared" si="168"/>
        <v>ConstMin - Other Construction Equipment_2017_600</v>
      </c>
      <c r="B2722" s="1" t="s">
        <v>40</v>
      </c>
      <c r="C2722" s="1">
        <v>2020</v>
      </c>
      <c r="D2722" s="1" t="s">
        <v>91</v>
      </c>
      <c r="E2722" s="1">
        <v>2017</v>
      </c>
      <c r="F2722" s="1">
        <v>600</v>
      </c>
      <c r="G2722" s="1" t="s">
        <v>5</v>
      </c>
      <c r="H2722" s="1">
        <v>5.75293058197005E-5</v>
      </c>
      <c r="I2722" s="1">
        <v>6.9610460041837598E-5</v>
      </c>
      <c r="J2722" s="1">
        <v>8.2842200380368701E-5</v>
      </c>
      <c r="K2722" s="1">
        <v>9.9955714926918196E-4</v>
      </c>
      <c r="L2722" s="1">
        <v>2.7449167927385198E-4</v>
      </c>
      <c r="M2722" s="1">
        <v>0.54873925214402797</v>
      </c>
      <c r="N2722" s="1">
        <v>9.6172492063152496E-6</v>
      </c>
      <c r="O2722" s="1">
        <v>8.8478692698100301E-6</v>
      </c>
      <c r="P2722" s="1">
        <v>5.0716406354598203E-6</v>
      </c>
      <c r="Q2722" s="1">
        <v>4.4787360085829401E-6</v>
      </c>
      <c r="R2722" s="1">
        <v>17803.2407075433</v>
      </c>
      <c r="S2722" s="1">
        <v>2204.91140851299</v>
      </c>
      <c r="T2722" s="1">
        <v>4.1489292520466998</v>
      </c>
      <c r="U2722" s="1">
        <v>816797.18177581299</v>
      </c>
      <c r="V2722" s="1">
        <f t="shared" si="169"/>
        <v>2.8219471373933623E-2</v>
      </c>
      <c r="W2722" s="1">
        <f t="shared" si="170"/>
        <v>0.11127652483543268</v>
      </c>
      <c r="X2722" s="1">
        <f t="shared" si="171"/>
        <v>531.44107179588309</v>
      </c>
    </row>
    <row r="2723" spans="1:24" hidden="1" x14ac:dyDescent="0.3">
      <c r="A2723" s="18" t="str">
        <f t="shared" si="168"/>
        <v>ConstMin - Other Construction Equipment_2017_750</v>
      </c>
      <c r="B2723" s="1" t="s">
        <v>40</v>
      </c>
      <c r="C2723" s="1">
        <v>2020</v>
      </c>
      <c r="D2723" s="1" t="s">
        <v>91</v>
      </c>
      <c r="E2723" s="1">
        <v>2017</v>
      </c>
      <c r="F2723" s="1">
        <v>750</v>
      </c>
      <c r="G2723" s="1" t="s">
        <v>5</v>
      </c>
      <c r="H2723" s="1">
        <v>2.6997223291276402E-5</v>
      </c>
      <c r="I2723" s="1">
        <v>3.2666640182444499E-5</v>
      </c>
      <c r="J2723" s="1">
        <v>3.8876001539438002E-5</v>
      </c>
      <c r="K2723" s="1">
        <v>4.6906993169333399E-4</v>
      </c>
      <c r="L2723" s="1">
        <v>1.2881283810686899E-4</v>
      </c>
      <c r="M2723" s="1">
        <v>0.25751112250944702</v>
      </c>
      <c r="N2723" s="1">
        <v>4.5131610849688398E-6</v>
      </c>
      <c r="O2723" s="1">
        <v>4.1521081981713403E-6</v>
      </c>
      <c r="P2723" s="1">
        <v>2.3800081147812601E-6</v>
      </c>
      <c r="Q2723" s="1">
        <v>2.1017711645146902E-6</v>
      </c>
      <c r="R2723" s="1">
        <v>8354.6647720073506</v>
      </c>
      <c r="S2723" s="1">
        <v>628.05009196776302</v>
      </c>
      <c r="T2723" s="1">
        <v>0.92198427823260098</v>
      </c>
      <c r="U2723" s="1">
        <v>388637.396909651</v>
      </c>
      <c r="V2723" s="1">
        <f t="shared" si="169"/>
        <v>2.7832260524655449E-2</v>
      </c>
      <c r="W2723" s="1">
        <f t="shared" si="170"/>
        <v>0.10974965435953689</v>
      </c>
      <c r="X2723" s="1">
        <f t="shared" si="171"/>
        <v>681.1939279178431</v>
      </c>
    </row>
    <row r="2724" spans="1:24" hidden="1" x14ac:dyDescent="0.3">
      <c r="A2724" s="18" t="str">
        <f t="shared" si="168"/>
        <v>ConstMin - Other Construction Equipment_2017_9999</v>
      </c>
      <c r="B2724" s="1" t="s">
        <v>40</v>
      </c>
      <c r="C2724" s="1">
        <v>2020</v>
      </c>
      <c r="D2724" s="1" t="s">
        <v>91</v>
      </c>
      <c r="E2724" s="1">
        <v>2017</v>
      </c>
      <c r="F2724" s="1">
        <v>9999</v>
      </c>
      <c r="G2724" s="1" t="s">
        <v>5</v>
      </c>
      <c r="H2724" s="1">
        <v>5.5993864435008601E-6</v>
      </c>
      <c r="I2724" s="1">
        <v>6.7752575966360498E-6</v>
      </c>
      <c r="J2724" s="1">
        <v>8.0631164786412503E-6</v>
      </c>
      <c r="K2724" s="1">
        <v>9.7287924326137297E-5</v>
      </c>
      <c r="L2724" s="1">
        <v>2.3291043131869199E-4</v>
      </c>
      <c r="M2724" s="1">
        <v>5.3409355209356302E-2</v>
      </c>
      <c r="N2724" s="1">
        <v>1.92162130182199E-6</v>
      </c>
      <c r="O2724" s="1">
        <v>1.76789159767623E-6</v>
      </c>
      <c r="P2724" s="1">
        <v>4.9362799386981605E-7</v>
      </c>
      <c r="Q2724" s="1">
        <v>4.3591997736031498E-7</v>
      </c>
      <c r="R2724" s="1">
        <v>1732.8077098761601</v>
      </c>
      <c r="S2724" s="1">
        <v>83.918270025494394</v>
      </c>
      <c r="T2724" s="1">
        <v>0.18439685564652</v>
      </c>
      <c r="U2724" s="1">
        <v>80751.178060169506</v>
      </c>
      <c r="V2724" s="1">
        <f t="shared" si="169"/>
        <v>2.7782130413998136E-2</v>
      </c>
      <c r="W2724" s="1">
        <f t="shared" si="170"/>
        <v>0.95505563963932771</v>
      </c>
      <c r="X2724" s="1">
        <f t="shared" si="171"/>
        <v>455.09599245207153</v>
      </c>
    </row>
    <row r="2725" spans="1:24" hidden="1" x14ac:dyDescent="0.3">
      <c r="A2725" s="18" t="str">
        <f t="shared" si="168"/>
        <v>ConstMin - Other Construction Equipment_2018_50</v>
      </c>
      <c r="B2725" s="1" t="s">
        <v>40</v>
      </c>
      <c r="C2725" s="1">
        <v>2020</v>
      </c>
      <c r="D2725" s="1" t="s">
        <v>91</v>
      </c>
      <c r="E2725" s="1">
        <v>2018</v>
      </c>
      <c r="F2725" s="1">
        <v>50</v>
      </c>
      <c r="G2725" s="1" t="s">
        <v>5</v>
      </c>
      <c r="H2725" s="1">
        <v>4.2826910644456904E-6</v>
      </c>
      <c r="I2725" s="1">
        <v>5.1820561879792797E-6</v>
      </c>
      <c r="J2725" s="1">
        <v>6.1670751328017902E-6</v>
      </c>
      <c r="K2725" s="1">
        <v>1.1195302870055E-4</v>
      </c>
      <c r="L2725" s="1">
        <v>9.9524257187743004E-5</v>
      </c>
      <c r="M2725" s="1">
        <v>2.05051049600509E-2</v>
      </c>
      <c r="N2725" s="1">
        <v>3.6036590489702802E-7</v>
      </c>
      <c r="O2725" s="1">
        <v>3.3153663250526497E-7</v>
      </c>
      <c r="P2725" s="1">
        <v>1.8945138343291799E-7</v>
      </c>
      <c r="Q2725" s="1">
        <v>1.6735991016776801E-7</v>
      </c>
      <c r="R2725" s="1">
        <v>665.265548092068</v>
      </c>
      <c r="S2725" s="1">
        <v>766.78262415451798</v>
      </c>
      <c r="T2725" s="1">
        <v>1.3829764173489001</v>
      </c>
      <c r="U2725" s="1">
        <v>28319.838252106802</v>
      </c>
      <c r="V2725" s="1">
        <f t="shared" si="169"/>
        <v>6.0589860104543168E-2</v>
      </c>
      <c r="W2725" s="1">
        <f t="shared" si="170"/>
        <v>1.1636617978018022</v>
      </c>
      <c r="X2725" s="1">
        <f t="shared" si="171"/>
        <v>554.44374505272026</v>
      </c>
    </row>
    <row r="2726" spans="1:24" hidden="1" x14ac:dyDescent="0.3">
      <c r="A2726" s="18" t="str">
        <f t="shared" si="168"/>
        <v>ConstMin - Other Construction Equipment_2018_100</v>
      </c>
      <c r="B2726" s="1" t="s">
        <v>40</v>
      </c>
      <c r="C2726" s="1">
        <v>2020</v>
      </c>
      <c r="D2726" s="1" t="s">
        <v>91</v>
      </c>
      <c r="E2726" s="1">
        <v>2018</v>
      </c>
      <c r="F2726" s="1">
        <v>100</v>
      </c>
      <c r="G2726" s="1" t="s">
        <v>5</v>
      </c>
      <c r="H2726" s="1">
        <v>2.04128555340273E-5</v>
      </c>
      <c r="I2726" s="1">
        <v>2.4699555196173102E-5</v>
      </c>
      <c r="J2726" s="1">
        <v>2.9394511968999401E-5</v>
      </c>
      <c r="K2726" s="1">
        <v>8.9990672910526099E-4</v>
      </c>
      <c r="L2726" s="1">
        <v>3.8296166105343299E-4</v>
      </c>
      <c r="M2726" s="1">
        <v>0.14884828010741399</v>
      </c>
      <c r="N2726" s="1">
        <v>2.8406483039183501E-6</v>
      </c>
      <c r="O2726" s="1">
        <v>2.6133964396048799E-6</v>
      </c>
      <c r="P2726" s="1">
        <v>1.37556378016742E-6</v>
      </c>
      <c r="Q2726" s="1">
        <v>1.2148796524541999E-6</v>
      </c>
      <c r="R2726" s="1">
        <v>4829.21852100455</v>
      </c>
      <c r="S2726" s="1">
        <v>2709.0380747690801</v>
      </c>
      <c r="T2726" s="1">
        <v>5.2553103859258199</v>
      </c>
      <c r="U2726" s="1">
        <v>227464.14431306699</v>
      </c>
      <c r="V2726" s="1">
        <f t="shared" si="169"/>
        <v>3.5955454709773745E-2</v>
      </c>
      <c r="W2726" s="1">
        <f t="shared" si="170"/>
        <v>0.55748213075998476</v>
      </c>
      <c r="X2726" s="1">
        <f t="shared" si="171"/>
        <v>515.48583733971657</v>
      </c>
    </row>
    <row r="2727" spans="1:24" hidden="1" x14ac:dyDescent="0.3">
      <c r="A2727" s="18" t="str">
        <f t="shared" si="168"/>
        <v>ConstMin - Other Construction Equipment_2018_175</v>
      </c>
      <c r="B2727" s="1" t="s">
        <v>40</v>
      </c>
      <c r="C2727" s="1">
        <v>2020</v>
      </c>
      <c r="D2727" s="1" t="s">
        <v>91</v>
      </c>
      <c r="E2727" s="1">
        <v>2018</v>
      </c>
      <c r="F2727" s="1">
        <v>175</v>
      </c>
      <c r="G2727" s="1" t="s">
        <v>5</v>
      </c>
      <c r="H2727" s="1">
        <v>7.0293283103324301E-6</v>
      </c>
      <c r="I2727" s="1">
        <v>8.5054872555022399E-6</v>
      </c>
      <c r="J2727" s="1">
        <v>1.0122232766878699E-5</v>
      </c>
      <c r="K2727" s="1">
        <v>3.9095435234441498E-4</v>
      </c>
      <c r="L2727" s="1">
        <v>3.6281148276599597E-5</v>
      </c>
      <c r="M2727" s="1">
        <v>7.3061871317009794E-2</v>
      </c>
      <c r="N2727" s="1">
        <v>1.28247103642115E-6</v>
      </c>
      <c r="O2727" s="1">
        <v>1.1798733535074599E-6</v>
      </c>
      <c r="P2727" s="1">
        <v>6.7528235302581297E-7</v>
      </c>
      <c r="Q2727" s="1">
        <v>5.9632117192895495E-7</v>
      </c>
      <c r="R2727" s="1">
        <v>2370.4119516109899</v>
      </c>
      <c r="S2727" s="1">
        <v>713.71665928545497</v>
      </c>
      <c r="T2727" s="1">
        <v>1.47517484517216</v>
      </c>
      <c r="U2727" s="1">
        <v>111562.835304557</v>
      </c>
      <c r="V2727" s="1">
        <f t="shared" si="169"/>
        <v>2.524458617009926E-2</v>
      </c>
      <c r="W2727" s="1">
        <f t="shared" si="170"/>
        <v>0.10768372775190101</v>
      </c>
      <c r="X2727" s="1">
        <f t="shared" si="171"/>
        <v>483.81834981883844</v>
      </c>
    </row>
    <row r="2728" spans="1:24" hidden="1" x14ac:dyDescent="0.3">
      <c r="A2728" s="18" t="str">
        <f t="shared" si="168"/>
        <v>ConstMin - Other Construction Equipment_2018_300</v>
      </c>
      <c r="B2728" s="1" t="s">
        <v>40</v>
      </c>
      <c r="C2728" s="1">
        <v>2020</v>
      </c>
      <c r="D2728" s="1" t="s">
        <v>91</v>
      </c>
      <c r="E2728" s="1">
        <v>2018</v>
      </c>
      <c r="F2728" s="1">
        <v>300</v>
      </c>
      <c r="G2728" s="1" t="s">
        <v>5</v>
      </c>
      <c r="H2728" s="1">
        <v>1.36947969219877E-5</v>
      </c>
      <c r="I2728" s="1">
        <v>1.65707042756052E-5</v>
      </c>
      <c r="J2728" s="1">
        <v>1.97205075676624E-5</v>
      </c>
      <c r="K2728" s="1">
        <v>2.59518896630163E-4</v>
      </c>
      <c r="L2728" s="1">
        <v>7.0684272495028999E-5</v>
      </c>
      <c r="M2728" s="1">
        <v>0.14234183498814701</v>
      </c>
      <c r="N2728" s="1">
        <v>2.44811281877665E-6</v>
      </c>
      <c r="O2728" s="1">
        <v>2.2522637932745199E-6</v>
      </c>
      <c r="P2728" s="1">
        <v>1.3156100101480701E-6</v>
      </c>
      <c r="Q2728" s="1">
        <v>1.16177492205689E-6</v>
      </c>
      <c r="R2728" s="1">
        <v>4618.1240746784897</v>
      </c>
      <c r="S2728" s="1">
        <v>996.11809248399402</v>
      </c>
      <c r="T2728" s="1">
        <v>1.8439685564652</v>
      </c>
      <c r="U2728" s="1">
        <v>213717.13674243999</v>
      </c>
      <c r="V2728" s="1">
        <f t="shared" si="169"/>
        <v>2.5673803944039356E-2</v>
      </c>
      <c r="W2728" s="1">
        <f t="shared" si="170"/>
        <v>0.10951460624615786</v>
      </c>
      <c r="X2728" s="1">
        <f t="shared" si="171"/>
        <v>540.20340476602541</v>
      </c>
    </row>
    <row r="2729" spans="1:24" hidden="1" x14ac:dyDescent="0.3">
      <c r="A2729" s="18" t="str">
        <f t="shared" si="168"/>
        <v>ConstMin - Other Construction Equipment_2018_600</v>
      </c>
      <c r="B2729" s="1" t="s">
        <v>40</v>
      </c>
      <c r="C2729" s="1">
        <v>2020</v>
      </c>
      <c r="D2729" s="1" t="s">
        <v>91</v>
      </c>
      <c r="E2729" s="1">
        <v>2018</v>
      </c>
      <c r="F2729" s="1">
        <v>600</v>
      </c>
      <c r="G2729" s="1" t="s">
        <v>5</v>
      </c>
      <c r="H2729" s="1">
        <v>2.2919232035140398E-5</v>
      </c>
      <c r="I2729" s="1">
        <v>2.77322707625199E-5</v>
      </c>
      <c r="J2729" s="1">
        <v>3.3003694130602202E-5</v>
      </c>
      <c r="K2729" s="1">
        <v>4.2948814492524298E-4</v>
      </c>
      <c r="L2729" s="1">
        <v>1.1829523663455E-4</v>
      </c>
      <c r="M2729" s="1">
        <v>0.238219344396638</v>
      </c>
      <c r="N2729" s="1">
        <v>4.0970936671326497E-6</v>
      </c>
      <c r="O2729" s="1">
        <v>3.76932617376204E-6</v>
      </c>
      <c r="P2729" s="1">
        <v>2.20176839876502E-6</v>
      </c>
      <c r="Q2729" s="1">
        <v>1.9443142649657E-6</v>
      </c>
      <c r="R2729" s="1">
        <v>7728.7642772333702</v>
      </c>
      <c r="S2729" s="1">
        <v>960.94646460566196</v>
      </c>
      <c r="T2729" s="1">
        <v>1.75177012864194</v>
      </c>
      <c r="U2729" s="1">
        <v>361720.479729457</v>
      </c>
      <c r="V2729" s="1">
        <f t="shared" si="169"/>
        <v>2.5386389219501419E-2</v>
      </c>
      <c r="W2729" s="1">
        <f t="shared" si="170"/>
        <v>0.10828860520417165</v>
      </c>
      <c r="X2729" s="1">
        <f t="shared" si="171"/>
        <v>548.55739853872024</v>
      </c>
    </row>
    <row r="2730" spans="1:24" hidden="1" x14ac:dyDescent="0.3">
      <c r="A2730" s="18" t="str">
        <f t="shared" si="168"/>
        <v>ConstMin - Other Construction Equipment_2018_750</v>
      </c>
      <c r="B2730" s="1" t="s">
        <v>40</v>
      </c>
      <c r="C2730" s="1">
        <v>2020</v>
      </c>
      <c r="D2730" s="1" t="s">
        <v>91</v>
      </c>
      <c r="E2730" s="1">
        <v>2018</v>
      </c>
      <c r="F2730" s="1">
        <v>750</v>
      </c>
      <c r="G2730" s="1" t="s">
        <v>5</v>
      </c>
      <c r="H2730" s="1">
        <v>1.4678794603907299E-5</v>
      </c>
      <c r="I2730" s="1">
        <v>1.7761341470727899E-5</v>
      </c>
      <c r="J2730" s="1">
        <v>2.11374642296266E-5</v>
      </c>
      <c r="K2730" s="1">
        <v>2.7506891393676698E-4</v>
      </c>
      <c r="L2730" s="1">
        <v>7.5763074369893395E-5</v>
      </c>
      <c r="M2730" s="1">
        <v>0.152569371509236</v>
      </c>
      <c r="N2730" s="1">
        <v>2.6240144661304799E-6</v>
      </c>
      <c r="O2730" s="1">
        <v>2.4140933088400502E-6</v>
      </c>
      <c r="P2730" s="1">
        <v>1.41013913735385E-6</v>
      </c>
      <c r="Q2730" s="1">
        <v>1.24525070024685E-6</v>
      </c>
      <c r="R2730" s="1">
        <v>4949.9452334869602</v>
      </c>
      <c r="S2730" s="1">
        <v>366.42254424122098</v>
      </c>
      <c r="T2730" s="1">
        <v>0.55319056693956004</v>
      </c>
      <c r="U2730" s="1">
        <v>228220.17463823999</v>
      </c>
      <c r="V2730" s="1">
        <f t="shared" si="169"/>
        <v>2.5769757467523621E-2</v>
      </c>
      <c r="W2730" s="1">
        <f t="shared" si="170"/>
        <v>0.10992390719607589</v>
      </c>
      <c r="X2730" s="1">
        <f t="shared" si="171"/>
        <v>662.38031907954644</v>
      </c>
    </row>
    <row r="2731" spans="1:24" hidden="1" x14ac:dyDescent="0.3">
      <c r="A2731" s="18" t="str">
        <f t="shared" si="168"/>
        <v>ConstMin - Other Construction Equipment_2018_9999</v>
      </c>
      <c r="B2731" s="1" t="s">
        <v>40</v>
      </c>
      <c r="C2731" s="1">
        <v>2020</v>
      </c>
      <c r="D2731" s="1" t="s">
        <v>91</v>
      </c>
      <c r="E2731" s="1">
        <v>2018</v>
      </c>
      <c r="F2731" s="1">
        <v>9999</v>
      </c>
      <c r="G2731" s="1" t="s">
        <v>5</v>
      </c>
      <c r="H2731" s="1">
        <v>3.7199876821333098E-6</v>
      </c>
      <c r="I2731" s="1">
        <v>4.5011850953813004E-6</v>
      </c>
      <c r="J2731" s="1">
        <v>5.3567822622719598E-6</v>
      </c>
      <c r="K2731" s="1">
        <v>6.9709604854759695E-5</v>
      </c>
      <c r="L2731" s="1">
        <v>1.6748629799593701E-4</v>
      </c>
      <c r="M2731" s="1">
        <v>3.8665040148058202E-2</v>
      </c>
      <c r="N2731" s="1">
        <v>1.3573918438741499E-6</v>
      </c>
      <c r="O2731" s="1">
        <v>1.2488004963642101E-6</v>
      </c>
      <c r="P2731" s="1">
        <v>3.5736587114953401E-7</v>
      </c>
      <c r="Q2731" s="1">
        <v>3.1557885991899302E-7</v>
      </c>
      <c r="R2731" s="1">
        <v>1254.44464567304</v>
      </c>
      <c r="S2731" s="1">
        <v>55.636990298765298</v>
      </c>
      <c r="T2731" s="1">
        <v>9.2198427823260001E-2</v>
      </c>
      <c r="U2731" s="1">
        <v>58418.839813703496</v>
      </c>
      <c r="V2731" s="1">
        <f t="shared" si="169"/>
        <v>2.5513059688716009E-2</v>
      </c>
      <c r="W2731" s="1">
        <f t="shared" si="170"/>
        <v>0.94932508378672642</v>
      </c>
      <c r="X2731" s="1">
        <f t="shared" si="171"/>
        <v>603.44836254061465</v>
      </c>
    </row>
    <row r="2732" spans="1:24" hidden="1" x14ac:dyDescent="0.3">
      <c r="A2732" s="18" t="str">
        <f t="shared" si="168"/>
        <v>ConstMin - Other Construction Equipment_2019_25</v>
      </c>
      <c r="B2732" s="1" t="s">
        <v>40</v>
      </c>
      <c r="C2732" s="1">
        <v>2020</v>
      </c>
      <c r="D2732" s="1" t="s">
        <v>91</v>
      </c>
      <c r="E2732" s="1">
        <v>2019</v>
      </c>
      <c r="F2732" s="1">
        <v>25</v>
      </c>
      <c r="G2732" s="1" t="s">
        <v>5</v>
      </c>
      <c r="H2732" s="1">
        <v>0</v>
      </c>
      <c r="I2732" s="1">
        <v>0</v>
      </c>
      <c r="J2732" s="1">
        <v>0</v>
      </c>
      <c r="K2732" s="1">
        <v>0</v>
      </c>
      <c r="L2732" s="1">
        <v>0</v>
      </c>
      <c r="M2732" s="1">
        <v>0</v>
      </c>
      <c r="N2732" s="1">
        <v>0</v>
      </c>
      <c r="O2732" s="1">
        <v>0</v>
      </c>
      <c r="P2732" s="1">
        <v>0</v>
      </c>
      <c r="Q2732" s="1">
        <v>0</v>
      </c>
      <c r="R2732" s="1">
        <v>0</v>
      </c>
      <c r="S2732" s="1">
        <v>0</v>
      </c>
      <c r="T2732" s="1">
        <v>0</v>
      </c>
      <c r="U2732" s="1">
        <v>0</v>
      </c>
      <c r="V2732" s="1">
        <f t="shared" si="169"/>
        <v>0</v>
      </c>
      <c r="W2732" s="1">
        <f t="shared" si="170"/>
        <v>0</v>
      </c>
      <c r="X2732" s="1" t="e">
        <f t="shared" si="171"/>
        <v>#DIV/0!</v>
      </c>
    </row>
    <row r="2733" spans="1:24" hidden="1" x14ac:dyDescent="0.3">
      <c r="A2733" s="18" t="str">
        <f t="shared" si="168"/>
        <v>ConstMin - Other Construction Equipment_2019_50</v>
      </c>
      <c r="B2733" s="1" t="s">
        <v>40</v>
      </c>
      <c r="C2733" s="1">
        <v>2020</v>
      </c>
      <c r="D2733" s="1" t="s">
        <v>91</v>
      </c>
      <c r="E2733" s="1">
        <v>2019</v>
      </c>
      <c r="F2733" s="1">
        <v>50</v>
      </c>
      <c r="G2733" s="1" t="s">
        <v>5</v>
      </c>
      <c r="H2733" s="1">
        <v>7.1223425560534302E-6</v>
      </c>
      <c r="I2733" s="1">
        <v>8.6180344928246506E-6</v>
      </c>
      <c r="J2733" s="1">
        <v>1.02561732807169E-5</v>
      </c>
      <c r="K2733" s="1">
        <v>2.0416649863392799E-4</v>
      </c>
      <c r="L2733" s="1">
        <v>1.8860812216586601E-4</v>
      </c>
      <c r="M2733" s="1">
        <v>3.9301099793601801E-2</v>
      </c>
      <c r="N2733" s="1">
        <v>6.5213947062241495E-7</v>
      </c>
      <c r="O2733" s="1">
        <v>5.99968312972622E-7</v>
      </c>
      <c r="P2733" s="1">
        <v>3.6314448735850599E-7</v>
      </c>
      <c r="Q2733" s="1">
        <v>3.2077029323995902E-7</v>
      </c>
      <c r="R2733" s="1">
        <v>1275.0809003782099</v>
      </c>
      <c r="S2733" s="1">
        <v>1440.4941277538001</v>
      </c>
      <c r="T2733" s="1">
        <v>2.4893575512280202</v>
      </c>
      <c r="U2733" s="1">
        <v>54365.315414115597</v>
      </c>
      <c r="V2733" s="1">
        <f t="shared" si="169"/>
        <v>5.2489799833089802E-2</v>
      </c>
      <c r="W2733" s="1">
        <f t="shared" si="170"/>
        <v>1.1487541141340252</v>
      </c>
      <c r="X2733" s="1">
        <f t="shared" si="171"/>
        <v>578.66099911729941</v>
      </c>
    </row>
    <row r="2734" spans="1:24" hidden="1" x14ac:dyDescent="0.3">
      <c r="A2734" s="18" t="str">
        <f t="shared" si="168"/>
        <v>ConstMin - Other Construction Equipment_2019_100</v>
      </c>
      <c r="B2734" s="1" t="s">
        <v>40</v>
      </c>
      <c r="C2734" s="1">
        <v>2020</v>
      </c>
      <c r="D2734" s="1" t="s">
        <v>91</v>
      </c>
      <c r="E2734" s="1">
        <v>2019</v>
      </c>
      <c r="F2734" s="1">
        <v>100</v>
      </c>
      <c r="G2734" s="1" t="s">
        <v>5</v>
      </c>
      <c r="H2734" s="1">
        <v>2.7035533713325801E-5</v>
      </c>
      <c r="I2734" s="1">
        <v>3.2712995793124202E-5</v>
      </c>
      <c r="J2734" s="1">
        <v>3.8931168547189101E-5</v>
      </c>
      <c r="K2734" s="1">
        <v>1.3016835574937099E-3</v>
      </c>
      <c r="L2734" s="1">
        <v>5.5781958408967201E-4</v>
      </c>
      <c r="M2734" s="1">
        <v>0.218425525452111</v>
      </c>
      <c r="N2734" s="1">
        <v>3.9620147316634696E-6</v>
      </c>
      <c r="O2734" s="1">
        <v>3.6450535531303902E-6</v>
      </c>
      <c r="P2734" s="1">
        <v>2.0186412375014401E-6</v>
      </c>
      <c r="Q2734" s="1">
        <v>1.7827597756379401E-6</v>
      </c>
      <c r="R2734" s="1">
        <v>7086.5756205734497</v>
      </c>
      <c r="S2734" s="1">
        <v>3967.6064431171199</v>
      </c>
      <c r="T2734" s="1">
        <v>6.36169151980494</v>
      </c>
      <c r="U2734" s="1">
        <v>329771.34711995203</v>
      </c>
      <c r="V2734" s="1">
        <f t="shared" si="169"/>
        <v>3.284702190615213E-2</v>
      </c>
      <c r="W2734" s="1">
        <f t="shared" si="170"/>
        <v>0.56010498745349679</v>
      </c>
      <c r="X2734" s="1">
        <f t="shared" si="171"/>
        <v>623.67161795967957</v>
      </c>
    </row>
    <row r="2735" spans="1:24" hidden="1" x14ac:dyDescent="0.3">
      <c r="A2735" s="18" t="str">
        <f t="shared" si="168"/>
        <v>ConstMin - Other Construction Equipment_2019_175</v>
      </c>
      <c r="B2735" s="1" t="s">
        <v>40</v>
      </c>
      <c r="C2735" s="1">
        <v>2020</v>
      </c>
      <c r="D2735" s="1" t="s">
        <v>91</v>
      </c>
      <c r="E2735" s="1">
        <v>2019</v>
      </c>
      <c r="F2735" s="1">
        <v>175</v>
      </c>
      <c r="G2735" s="1" t="s">
        <v>5</v>
      </c>
      <c r="H2735" s="1">
        <v>6.58884805483173E-6</v>
      </c>
      <c r="I2735" s="1">
        <v>7.9725061463463903E-6</v>
      </c>
      <c r="J2735" s="1">
        <v>9.4879411989576902E-6</v>
      </c>
      <c r="K2735" s="1">
        <v>3.9845610388963398E-4</v>
      </c>
      <c r="L2735" s="1">
        <v>3.7224785851421298E-5</v>
      </c>
      <c r="M2735" s="1">
        <v>7.5539009301803406E-2</v>
      </c>
      <c r="N2735" s="1">
        <v>1.29162563502324E-6</v>
      </c>
      <c r="O2735" s="1">
        <v>1.1882955842213801E-6</v>
      </c>
      <c r="P2735" s="1">
        <v>6.9819793655520095E-7</v>
      </c>
      <c r="Q2735" s="1">
        <v>6.1653923915737997E-7</v>
      </c>
      <c r="R2735" s="1">
        <v>2450.7799654477399</v>
      </c>
      <c r="S2735" s="1">
        <v>717.41893590422706</v>
      </c>
      <c r="T2735" s="1">
        <v>1.2907779895256399</v>
      </c>
      <c r="U2735" s="1">
        <v>114530.80869613901</v>
      </c>
      <c r="V2735" s="1">
        <f t="shared" si="169"/>
        <v>2.3049480216011053E-2</v>
      </c>
      <c r="W2735" s="1">
        <f t="shared" si="170"/>
        <v>0.10762136137339823</v>
      </c>
      <c r="X2735" s="1">
        <f t="shared" si="171"/>
        <v>555.803508989085</v>
      </c>
    </row>
    <row r="2736" spans="1:24" hidden="1" x14ac:dyDescent="0.3">
      <c r="A2736" s="18" t="str">
        <f t="shared" si="168"/>
        <v>ConstMin - Other Construction Equipment_2019_300</v>
      </c>
      <c r="B2736" s="1" t="s">
        <v>40</v>
      </c>
      <c r="C2736" s="1">
        <v>2020</v>
      </c>
      <c r="D2736" s="1" t="s">
        <v>91</v>
      </c>
      <c r="E2736" s="1">
        <v>2019</v>
      </c>
      <c r="F2736" s="1">
        <v>300</v>
      </c>
      <c r="G2736" s="1" t="s">
        <v>5</v>
      </c>
      <c r="H2736" s="1">
        <v>7.9326747938961107E-6</v>
      </c>
      <c r="I2736" s="1">
        <v>9.5985365006142898E-6</v>
      </c>
      <c r="J2736" s="1">
        <v>1.14230517032104E-5</v>
      </c>
      <c r="K2736" s="1">
        <v>1.6345526841987599E-4</v>
      </c>
      <c r="L2736" s="1">
        <v>4.4816957072671799E-5</v>
      </c>
      <c r="M2736" s="1">
        <v>9.0945547697806606E-2</v>
      </c>
      <c r="N2736" s="1">
        <v>1.53316063585534E-6</v>
      </c>
      <c r="O2736" s="1">
        <v>1.41050778498691E-6</v>
      </c>
      <c r="P2736" s="1">
        <v>8.4059870957263495E-7</v>
      </c>
      <c r="Q2736" s="1">
        <v>7.4228533443340095E-7</v>
      </c>
      <c r="R2736" s="1">
        <v>2950.6281364367201</v>
      </c>
      <c r="S2736" s="1">
        <v>636.58589639437503</v>
      </c>
      <c r="T2736" s="1">
        <v>1.19857956170238</v>
      </c>
      <c r="U2736" s="1">
        <v>136914.93587066699</v>
      </c>
      <c r="V2736" s="1">
        <f t="shared" si="169"/>
        <v>2.3213615894245757E-2</v>
      </c>
      <c r="W2736" s="1">
        <f t="shared" si="170"/>
        <v>0.10838773462676547</v>
      </c>
      <c r="X2736" s="1">
        <f t="shared" si="171"/>
        <v>531.11692935111637</v>
      </c>
    </row>
    <row r="2737" spans="1:24" hidden="1" x14ac:dyDescent="0.3">
      <c r="A2737" s="18" t="str">
        <f t="shared" si="168"/>
        <v>ConstMin - Other Construction Equipment_2019_600</v>
      </c>
      <c r="B2737" s="1" t="s">
        <v>40</v>
      </c>
      <c r="C2737" s="1">
        <v>2020</v>
      </c>
      <c r="D2737" s="1" t="s">
        <v>91</v>
      </c>
      <c r="E2737" s="1">
        <v>2019</v>
      </c>
      <c r="F2737" s="1">
        <v>600</v>
      </c>
      <c r="G2737" s="1" t="s">
        <v>5</v>
      </c>
      <c r="H2737" s="1">
        <v>5.1335625974183E-5</v>
      </c>
      <c r="I2737" s="1">
        <v>6.2116107428761402E-5</v>
      </c>
      <c r="J2737" s="1">
        <v>7.3923301402823506E-5</v>
      </c>
      <c r="K2737" s="1">
        <v>1.04966993827483E-3</v>
      </c>
      <c r="L2737" s="1">
        <v>2.90029101830066E-4</v>
      </c>
      <c r="M2737" s="1">
        <v>0.58854632793269701</v>
      </c>
      <c r="N2737" s="1">
        <v>9.9217178323220399E-6</v>
      </c>
      <c r="O2737" s="1">
        <v>9.1279804057362796E-6</v>
      </c>
      <c r="P2737" s="1">
        <v>5.4398626024863603E-6</v>
      </c>
      <c r="Q2737" s="1">
        <v>4.8036360098759199E-6</v>
      </c>
      <c r="R2737" s="1">
        <v>19094.737441848501</v>
      </c>
      <c r="S2737" s="1">
        <v>2031.6242945510301</v>
      </c>
      <c r="T2737" s="1">
        <v>3.2269449738141001</v>
      </c>
      <c r="U2737" s="1">
        <v>891997.87995780702</v>
      </c>
      <c r="V2737" s="1">
        <f t="shared" si="169"/>
        <v>2.3058391619873626E-2</v>
      </c>
      <c r="W2737" s="1">
        <f t="shared" si="170"/>
        <v>0.10766297000866687</v>
      </c>
      <c r="X2737" s="1">
        <f t="shared" si="171"/>
        <v>629.58132569262375</v>
      </c>
    </row>
    <row r="2738" spans="1:24" hidden="1" x14ac:dyDescent="0.3">
      <c r="A2738" s="18" t="str">
        <f t="shared" si="168"/>
        <v>ConstMin - Other Construction Equipment_2020_50</v>
      </c>
      <c r="B2738" s="1" t="s">
        <v>40</v>
      </c>
      <c r="C2738" s="1">
        <v>2020</v>
      </c>
      <c r="D2738" s="1" t="s">
        <v>91</v>
      </c>
      <c r="E2738" s="1">
        <v>2020</v>
      </c>
      <c r="F2738" s="1">
        <v>50</v>
      </c>
      <c r="G2738" s="1" t="s">
        <v>5</v>
      </c>
      <c r="H2738" s="1">
        <v>3.4161511295183E-6</v>
      </c>
      <c r="I2738" s="1">
        <v>4.1335428667171402E-6</v>
      </c>
      <c r="J2738" s="1">
        <v>4.9192576265063502E-6</v>
      </c>
      <c r="K2738" s="1">
        <v>1.10210042480981E-4</v>
      </c>
      <c r="L2738" s="1">
        <v>1.06239171862974E-4</v>
      </c>
      <c r="M2738" s="1">
        <v>2.2402442187447101E-2</v>
      </c>
      <c r="N2738" s="1">
        <v>3.48880545171277E-7</v>
      </c>
      <c r="O2738" s="1">
        <v>3.2097010155757399E-7</v>
      </c>
      <c r="P2738" s="1">
        <v>2.0701920321808899E-7</v>
      </c>
      <c r="Q2738" s="1">
        <v>1.8284572155735299E-7</v>
      </c>
      <c r="R2738" s="1">
        <v>726.82256489146005</v>
      </c>
      <c r="S2738" s="1">
        <v>835.27474160179599</v>
      </c>
      <c r="T2738" s="1">
        <v>1.19857956170238</v>
      </c>
      <c r="U2738" s="1">
        <v>30712.409729666</v>
      </c>
      <c r="V2738" s="1">
        <f t="shared" si="169"/>
        <v>4.456533274325996E-2</v>
      </c>
      <c r="W2738" s="1">
        <f t="shared" si="170"/>
        <v>1.1454058170205994</v>
      </c>
      <c r="X2738" s="1">
        <f t="shared" si="171"/>
        <v>696.88718904519715</v>
      </c>
    </row>
    <row r="2739" spans="1:24" hidden="1" x14ac:dyDescent="0.3">
      <c r="A2739" s="18" t="str">
        <f t="shared" si="168"/>
        <v>ConstMin - Other Construction Equipment_2020_100</v>
      </c>
      <c r="B2739" s="1" t="s">
        <v>40</v>
      </c>
      <c r="C2739" s="1">
        <v>2020</v>
      </c>
      <c r="D2739" s="1" t="s">
        <v>91</v>
      </c>
      <c r="E2739" s="1">
        <v>2020</v>
      </c>
      <c r="F2739" s="1">
        <v>100</v>
      </c>
      <c r="G2739" s="1" t="s">
        <v>5</v>
      </c>
      <c r="H2739" s="1">
        <v>1.3605514828702299E-5</v>
      </c>
      <c r="I2739" s="1">
        <v>1.6462672942729799E-5</v>
      </c>
      <c r="J2739" s="1">
        <v>1.95919413533313E-5</v>
      </c>
      <c r="K2739" s="1">
        <v>7.2678651935376604E-4</v>
      </c>
      <c r="L2739" s="1">
        <v>3.1377456100373398E-4</v>
      </c>
      <c r="M2739" s="1">
        <v>0.123823261065746</v>
      </c>
      <c r="N2739" s="1">
        <v>2.12432796307409E-6</v>
      </c>
      <c r="O2739" s="1">
        <v>1.9543817260281599E-6</v>
      </c>
      <c r="P2739" s="1">
        <v>1.1443992890415699E-6</v>
      </c>
      <c r="Q2739" s="1">
        <v>1.0106288111676099E-6</v>
      </c>
      <c r="R2739" s="1">
        <v>4017.3093383300502</v>
      </c>
      <c r="S2739" s="1">
        <v>2306.3126514604601</v>
      </c>
      <c r="T2739" s="1">
        <v>3.2269449738141001</v>
      </c>
      <c r="U2739" s="1">
        <v>186415.95688518899</v>
      </c>
      <c r="V2739" s="1">
        <f t="shared" si="169"/>
        <v>2.9241918781102539E-2</v>
      </c>
      <c r="W2739" s="1">
        <f t="shared" si="170"/>
        <v>0.55734389308264154</v>
      </c>
      <c r="X2739" s="1">
        <f t="shared" si="171"/>
        <v>714.70467274020632</v>
      </c>
    </row>
    <row r="2740" spans="1:24" hidden="1" x14ac:dyDescent="0.3">
      <c r="A2740" s="18" t="str">
        <f t="shared" si="168"/>
        <v>ConstMin - Other Construction Equipment_2020_175</v>
      </c>
      <c r="B2740" s="1" t="s">
        <v>40</v>
      </c>
      <c r="C2740" s="1">
        <v>2020</v>
      </c>
      <c r="D2740" s="1" t="s">
        <v>91</v>
      </c>
      <c r="E2740" s="1">
        <v>2020</v>
      </c>
      <c r="F2740" s="1">
        <v>175</v>
      </c>
      <c r="G2740" s="1" t="s">
        <v>5</v>
      </c>
      <c r="H2740" s="1">
        <v>3.6463384585128701E-6</v>
      </c>
      <c r="I2740" s="1">
        <v>4.4120695348005803E-6</v>
      </c>
      <c r="J2740" s="1">
        <v>5.2507273802585401E-6</v>
      </c>
      <c r="K2740" s="1">
        <v>2.4325813622534E-4</v>
      </c>
      <c r="L2740" s="1">
        <v>2.2887584778175701E-5</v>
      </c>
      <c r="M2740" s="1">
        <v>4.6819651506409501E-2</v>
      </c>
      <c r="N2740" s="1">
        <v>7.7843611969178597E-7</v>
      </c>
      <c r="O2740" s="1">
        <v>7.1616123011644299E-7</v>
      </c>
      <c r="P2740" s="1">
        <v>4.3276150663626699E-7</v>
      </c>
      <c r="Q2740" s="1">
        <v>3.8213570159552301E-7</v>
      </c>
      <c r="R2740" s="1">
        <v>1519.0120304955301</v>
      </c>
      <c r="S2740" s="1">
        <v>464.32719260429798</v>
      </c>
      <c r="T2740" s="1">
        <v>0.73758742258608001</v>
      </c>
      <c r="U2740" s="1">
        <v>70287.528780475594</v>
      </c>
      <c r="V2740" s="1">
        <f t="shared" si="169"/>
        <v>2.0785126628881594E-2</v>
      </c>
      <c r="W2740" s="1">
        <f t="shared" si="170"/>
        <v>0.10782272221490424</v>
      </c>
      <c r="X2740" s="1">
        <f t="shared" si="171"/>
        <v>629.52157044151431</v>
      </c>
    </row>
    <row r="2741" spans="1:24" hidden="1" x14ac:dyDescent="0.3">
      <c r="A2741" s="18" t="str">
        <f t="shared" si="168"/>
        <v>ConstMin - Other Construction Equipment_2020_300</v>
      </c>
      <c r="B2741" s="1" t="s">
        <v>40</v>
      </c>
      <c r="C2741" s="1">
        <v>2020</v>
      </c>
      <c r="D2741" s="1" t="s">
        <v>91</v>
      </c>
      <c r="E2741" s="1">
        <v>2020</v>
      </c>
      <c r="F2741" s="1">
        <v>300</v>
      </c>
      <c r="G2741" s="1" t="s">
        <v>5</v>
      </c>
      <c r="H2741" s="1">
        <v>4.4839080550425902E-6</v>
      </c>
      <c r="I2741" s="1">
        <v>5.4255287466015296E-6</v>
      </c>
      <c r="J2741" s="1">
        <v>6.4568275992613296E-6</v>
      </c>
      <c r="K2741" s="1">
        <v>1.0192553434425301E-4</v>
      </c>
      <c r="L2741" s="1">
        <v>2.81448984824046E-5</v>
      </c>
      <c r="M2741" s="1">
        <v>5.7574198037967199E-2</v>
      </c>
      <c r="N2741" s="1">
        <v>9.5018245435823301E-7</v>
      </c>
      <c r="O2741" s="1">
        <v>8.7416785800957402E-7</v>
      </c>
      <c r="P2741" s="1">
        <v>5.3216749558408205E-7</v>
      </c>
      <c r="Q2741" s="1">
        <v>4.6991286464458801E-7</v>
      </c>
      <c r="R2741" s="1">
        <v>1867.9314486958999</v>
      </c>
      <c r="S2741" s="1">
        <v>397.37769041484103</v>
      </c>
      <c r="T2741" s="1">
        <v>0.73758742258608001</v>
      </c>
      <c r="U2741" s="1">
        <v>86181.286608718699</v>
      </c>
      <c r="V2741" s="1">
        <f t="shared" si="169"/>
        <v>2.0845758213249483E-2</v>
      </c>
      <c r="W2741" s="1">
        <f t="shared" si="170"/>
        <v>0.10813724820242816</v>
      </c>
      <c r="X2741" s="1">
        <f t="shared" si="171"/>
        <v>538.75334400576105</v>
      </c>
    </row>
    <row r="2742" spans="1:24" hidden="1" x14ac:dyDescent="0.3">
      <c r="A2742" s="18" t="str">
        <f t="shared" si="168"/>
        <v>ConstMin - Other Construction Equipment_2020_600</v>
      </c>
      <c r="B2742" s="1" t="s">
        <v>40</v>
      </c>
      <c r="C2742" s="1">
        <v>2020</v>
      </c>
      <c r="D2742" s="1" t="s">
        <v>91</v>
      </c>
      <c r="E2742" s="1">
        <v>2020</v>
      </c>
      <c r="F2742" s="1">
        <v>600</v>
      </c>
      <c r="G2742" s="1" t="s">
        <v>5</v>
      </c>
      <c r="H2742" s="1">
        <v>1.29768370235664E-5</v>
      </c>
      <c r="I2742" s="1">
        <v>1.57019727985153E-5</v>
      </c>
      <c r="J2742" s="1">
        <v>1.8686645313935599E-5</v>
      </c>
      <c r="K2742" s="1">
        <v>2.9381117765525102E-4</v>
      </c>
      <c r="L2742" s="1">
        <v>8.1453891598033096E-5</v>
      </c>
      <c r="M2742" s="1">
        <v>0.16662495651779</v>
      </c>
      <c r="N2742" s="1">
        <v>2.7499142938473999E-6</v>
      </c>
      <c r="O2742" s="1">
        <v>2.5299211503396102E-6</v>
      </c>
      <c r="P2742" s="1">
        <v>1.54014104987453E-6</v>
      </c>
      <c r="Q2742" s="1">
        <v>1.35997049558415E-6</v>
      </c>
      <c r="R2742" s="1">
        <v>5405.9632096293799</v>
      </c>
      <c r="S2742" s="1">
        <v>640.49385504752297</v>
      </c>
      <c r="T2742" s="1">
        <v>1.0141827060558599</v>
      </c>
      <c r="U2742" s="1">
        <v>248919.202757105</v>
      </c>
      <c r="V2742" s="1">
        <f t="shared" si="169"/>
        <v>2.0887401746509406E-2</v>
      </c>
      <c r="W2742" s="1">
        <f t="shared" si="170"/>
        <v>0.10835327378643889</v>
      </c>
      <c r="X2742" s="1">
        <f t="shared" si="171"/>
        <v>631.53695209258024</v>
      </c>
    </row>
    <row r="2743" spans="1:24" hidden="1" x14ac:dyDescent="0.3">
      <c r="A2743" s="18" t="str">
        <f t="shared" si="168"/>
        <v>ConstMin - Other Construction Equipment_2020_750</v>
      </c>
      <c r="B2743" s="1" t="s">
        <v>40</v>
      </c>
      <c r="C2743" s="1">
        <v>2020</v>
      </c>
      <c r="D2743" s="1" t="s">
        <v>91</v>
      </c>
      <c r="E2743" s="1">
        <v>2020</v>
      </c>
      <c r="F2743" s="1">
        <v>750</v>
      </c>
      <c r="G2743" s="1" t="s">
        <v>5</v>
      </c>
      <c r="H2743" s="1">
        <v>5.2101336243861499E-6</v>
      </c>
      <c r="I2743" s="1">
        <v>6.3042616855072497E-6</v>
      </c>
      <c r="J2743" s="1">
        <v>7.5025924191160601E-6</v>
      </c>
      <c r="K2743" s="1">
        <v>1.17963683534141E-4</v>
      </c>
      <c r="L2743" s="1">
        <v>3.2703320437893798E-5</v>
      </c>
      <c r="M2743" s="1">
        <v>6.6899066932769896E-2</v>
      </c>
      <c r="N2743" s="1">
        <v>1.1040765095943901E-6</v>
      </c>
      <c r="O2743" s="1">
        <v>1.0157503888268301E-6</v>
      </c>
      <c r="P2743" s="1">
        <v>6.1835874610092995E-7</v>
      </c>
      <c r="Q2743" s="1">
        <v>5.4602119101506305E-7</v>
      </c>
      <c r="R2743" s="1">
        <v>2170.4665504802401</v>
      </c>
      <c r="S2743" s="1">
        <v>165.57403767285001</v>
      </c>
      <c r="T2743" s="1">
        <v>0.27659528346978002</v>
      </c>
      <c r="U2743" s="1">
        <v>101386.502401675</v>
      </c>
      <c r="V2743" s="1">
        <f t="shared" si="169"/>
        <v>2.0589352624289712E-2</v>
      </c>
      <c r="W2743" s="1">
        <f t="shared" si="170"/>
        <v>0.10680714571681968</v>
      </c>
      <c r="X2743" s="1">
        <f t="shared" si="171"/>
        <v>598.61482667306632</v>
      </c>
    </row>
    <row r="2744" spans="1:24" hidden="1" x14ac:dyDescent="0.3">
      <c r="A2744" s="18" t="str">
        <f t="shared" si="168"/>
        <v>ConstMin - Other Construction Equipment_2021_50</v>
      </c>
      <c r="B2744" s="1" t="s">
        <v>40</v>
      </c>
      <c r="C2744" s="1">
        <v>2020</v>
      </c>
      <c r="D2744" s="1" t="s">
        <v>91</v>
      </c>
      <c r="E2744" s="1">
        <v>2021</v>
      </c>
      <c r="F2744" s="1">
        <v>50</v>
      </c>
      <c r="G2744" s="1" t="s">
        <v>5</v>
      </c>
      <c r="H2744" s="1">
        <v>6.0005544173716102E-6</v>
      </c>
      <c r="I2744" s="1">
        <v>7.2606708450196501E-6</v>
      </c>
      <c r="J2744" s="1">
        <v>8.6407983610151202E-6</v>
      </c>
      <c r="K2744" s="1">
        <v>1.93586680499471E-4</v>
      </c>
      <c r="L2744" s="1">
        <v>1.86611747504906E-4</v>
      </c>
      <c r="M2744" s="1">
        <v>3.9350446842424301E-2</v>
      </c>
      <c r="N2744" s="1">
        <v>6.1281735411914105E-7</v>
      </c>
      <c r="O2744" s="1">
        <v>5.6379196578961002E-7</v>
      </c>
      <c r="P2744" s="1">
        <v>3.6363437894102198E-7</v>
      </c>
      <c r="Q2744" s="1">
        <v>3.2117305721869002E-7</v>
      </c>
      <c r="R2744" s="1">
        <v>1276.6819110311999</v>
      </c>
      <c r="S2744" s="1">
        <v>1367.57984656743</v>
      </c>
      <c r="T2744" s="1">
        <v>1.8439685564652</v>
      </c>
      <c r="U2744" s="1">
        <v>53677.5089777717</v>
      </c>
      <c r="V2744" s="1">
        <f t="shared" si="169"/>
        <v>4.4789168129145372E-2</v>
      </c>
      <c r="W2744" s="1">
        <f t="shared" si="170"/>
        <v>1.1511587720030076</v>
      </c>
      <c r="X2744" s="1">
        <f t="shared" si="171"/>
        <v>741.65030730730871</v>
      </c>
    </row>
    <row r="2745" spans="1:24" hidden="1" x14ac:dyDescent="0.3">
      <c r="A2745" s="18" t="str">
        <f t="shared" si="168"/>
        <v>ConstMin - Other Construction Equipment_2021_100</v>
      </c>
      <c r="B2745" s="1" t="s">
        <v>40</v>
      </c>
      <c r="C2745" s="1">
        <v>2020</v>
      </c>
      <c r="D2745" s="1" t="s">
        <v>91</v>
      </c>
      <c r="E2745" s="1">
        <v>2021</v>
      </c>
      <c r="F2745" s="1">
        <v>100</v>
      </c>
      <c r="G2745" s="1" t="s">
        <v>5</v>
      </c>
      <c r="H2745" s="1">
        <v>7.4764528200475802E-6</v>
      </c>
      <c r="I2745" s="1">
        <v>9.0465079122575705E-6</v>
      </c>
      <c r="J2745" s="1">
        <v>1.0766092060868501E-5</v>
      </c>
      <c r="K2745" s="1">
        <v>3.99381073822496E-4</v>
      </c>
      <c r="L2745" s="1">
        <v>1.7242425082853699E-4</v>
      </c>
      <c r="M2745" s="1">
        <v>6.8042906206643106E-2</v>
      </c>
      <c r="N2745" s="1">
        <v>1.1673529440227799E-6</v>
      </c>
      <c r="O2745" s="1">
        <v>1.07396470850095E-6</v>
      </c>
      <c r="P2745" s="1">
        <v>6.2886611786019196E-7</v>
      </c>
      <c r="Q2745" s="1">
        <v>5.5535705340127103E-7</v>
      </c>
      <c r="R2745" s="1">
        <v>2207.5771560072499</v>
      </c>
      <c r="S2745" s="1">
        <v>1176.08987256317</v>
      </c>
      <c r="T2745" s="1">
        <v>1.75177012864194</v>
      </c>
      <c r="U2745" s="1">
        <v>102876.914115789</v>
      </c>
      <c r="V2745" s="1">
        <f t="shared" si="169"/>
        <v>2.9117336086249022E-2</v>
      </c>
      <c r="W2745" s="1">
        <f t="shared" si="170"/>
        <v>0.55496937707771599</v>
      </c>
      <c r="X2745" s="1">
        <f t="shared" si="171"/>
        <v>671.37226131086834</v>
      </c>
    </row>
    <row r="2746" spans="1:24" hidden="1" x14ac:dyDescent="0.3">
      <c r="A2746" s="18" t="str">
        <f t="shared" si="168"/>
        <v>ConstMin - Other Construction Equipment_2021_175</v>
      </c>
      <c r="B2746" s="1" t="s">
        <v>40</v>
      </c>
      <c r="C2746" s="1">
        <v>2020</v>
      </c>
      <c r="D2746" s="1" t="s">
        <v>91</v>
      </c>
      <c r="E2746" s="1">
        <v>2021</v>
      </c>
      <c r="F2746" s="1">
        <v>175</v>
      </c>
      <c r="G2746" s="1" t="s">
        <v>5</v>
      </c>
      <c r="H2746" s="1">
        <v>3.4361922243229299E-7</v>
      </c>
      <c r="I2746" s="1">
        <v>4.1577925914307402E-7</v>
      </c>
      <c r="J2746" s="1">
        <v>4.9481168030250196E-7</v>
      </c>
      <c r="K2746" s="1">
        <v>2.2923865288734199E-5</v>
      </c>
      <c r="L2746" s="1">
        <v>2.1568524629053302E-6</v>
      </c>
      <c r="M2746" s="1">
        <v>4.4121335493756504E-3</v>
      </c>
      <c r="N2746" s="1">
        <v>7.3357319186105902E-8</v>
      </c>
      <c r="O2746" s="1">
        <v>6.7488733651217499E-8</v>
      </c>
      <c r="P2746" s="1">
        <v>4.0782054134829101E-8</v>
      </c>
      <c r="Q2746" s="1">
        <v>3.6011240903683299E-8</v>
      </c>
      <c r="R2746" s="1">
        <v>143.146813912894</v>
      </c>
      <c r="S2746" s="1">
        <v>53.2716469034388</v>
      </c>
      <c r="T2746" s="1">
        <v>9.2198427823260001E-2</v>
      </c>
      <c r="U2746" s="1">
        <v>6658.9558629298599</v>
      </c>
      <c r="V2746" s="1">
        <f t="shared" si="169"/>
        <v>2.0674988918166142E-2</v>
      </c>
      <c r="W2746" s="1">
        <f t="shared" si="170"/>
        <v>0.10725138348794393</v>
      </c>
      <c r="X2746" s="1">
        <f t="shared" si="171"/>
        <v>577.79344139748252</v>
      </c>
    </row>
    <row r="2747" spans="1:24" hidden="1" x14ac:dyDescent="0.3">
      <c r="A2747" s="18" t="str">
        <f t="shared" si="168"/>
        <v>ConstMin - Other Construction Equipment_2021_300</v>
      </c>
      <c r="B2747" s="1" t="s">
        <v>40</v>
      </c>
      <c r="C2747" s="1">
        <v>2020</v>
      </c>
      <c r="D2747" s="1" t="s">
        <v>91</v>
      </c>
      <c r="E2747" s="1">
        <v>2021</v>
      </c>
      <c r="F2747" s="1">
        <v>300</v>
      </c>
      <c r="G2747" s="1" t="s">
        <v>5</v>
      </c>
      <c r="H2747" s="1">
        <v>7.0940742689245803E-7</v>
      </c>
      <c r="I2747" s="1">
        <v>8.5838298653987404E-7</v>
      </c>
      <c r="J2747" s="1">
        <v>1.0215466947251401E-6</v>
      </c>
      <c r="K2747" s="1">
        <v>1.6125828220870801E-5</v>
      </c>
      <c r="L2747" s="1">
        <v>4.4528566972059502E-6</v>
      </c>
      <c r="M2747" s="1">
        <v>9.1089208753017594E-3</v>
      </c>
      <c r="N2747" s="1">
        <v>1.5033013205223501E-7</v>
      </c>
      <c r="O2747" s="1">
        <v>1.38303721488056E-7</v>
      </c>
      <c r="P2747" s="1">
        <v>8.4195208528762297E-8</v>
      </c>
      <c r="Q2747" s="1">
        <v>7.4345787665357302E-8</v>
      </c>
      <c r="R2747" s="1">
        <v>295.52890611586702</v>
      </c>
      <c r="S2747" s="1">
        <v>62.527338450368397</v>
      </c>
      <c r="T2747" s="1">
        <v>9.2198427823260001E-2</v>
      </c>
      <c r="U2747" s="1">
        <v>13756.014459081</v>
      </c>
      <c r="V2747" s="1">
        <f t="shared" si="169"/>
        <v>2.0662224607647533E-2</v>
      </c>
      <c r="W2747" s="1">
        <f t="shared" si="170"/>
        <v>0.107185168702156</v>
      </c>
      <c r="X2747" s="1">
        <f t="shared" si="171"/>
        <v>678.18226326191086</v>
      </c>
    </row>
    <row r="2748" spans="1:24" hidden="1" x14ac:dyDescent="0.3">
      <c r="A2748" s="18" t="str">
        <f t="shared" si="168"/>
        <v>ConstMin - Other Construction Equipment_2021_600</v>
      </c>
      <c r="B2748" s="1" t="s">
        <v>40</v>
      </c>
      <c r="C2748" s="1">
        <v>2020</v>
      </c>
      <c r="D2748" s="1" t="s">
        <v>91</v>
      </c>
      <c r="E2748" s="1">
        <v>2021</v>
      </c>
      <c r="F2748" s="1">
        <v>600</v>
      </c>
      <c r="G2748" s="1" t="s">
        <v>5</v>
      </c>
      <c r="H2748" s="1">
        <v>2.47762725699976E-5</v>
      </c>
      <c r="I2748" s="1">
        <v>2.9979289809697201E-5</v>
      </c>
      <c r="J2748" s="1">
        <v>3.5677832500796602E-5</v>
      </c>
      <c r="K2748" s="1">
        <v>5.60964571603896E-4</v>
      </c>
      <c r="L2748" s="1">
        <v>1.5551738967322401E-4</v>
      </c>
      <c r="M2748" s="1">
        <v>0.31813186311514402</v>
      </c>
      <c r="N2748" s="1">
        <v>5.2503260975509302E-6</v>
      </c>
      <c r="O2748" s="1">
        <v>4.8303000097468599E-6</v>
      </c>
      <c r="P2748" s="1">
        <v>2.9405435529964301E-6</v>
      </c>
      <c r="Q2748" s="1">
        <v>2.5965495000481602E-6</v>
      </c>
      <c r="R2748" s="1">
        <v>10321.437939146301</v>
      </c>
      <c r="S2748" s="1">
        <v>1153.77337183336</v>
      </c>
      <c r="T2748" s="1">
        <v>1.6595717008186801</v>
      </c>
      <c r="U2748" s="1">
        <v>476594.11027090199</v>
      </c>
      <c r="V2748" s="1">
        <f t="shared" si="169"/>
        <v>2.082865709107605E-2</v>
      </c>
      <c r="W2748" s="1">
        <f t="shared" si="170"/>
        <v>0.10804853623167103</v>
      </c>
      <c r="X2748" s="1">
        <f t="shared" si="171"/>
        <v>695.22357561543993</v>
      </c>
    </row>
    <row r="2749" spans="1:24" hidden="1" x14ac:dyDescent="0.3">
      <c r="A2749" s="18" t="str">
        <f t="shared" si="168"/>
        <v>ConstMin - Other Construction Equipment_2021_9999</v>
      </c>
      <c r="B2749" s="1" t="s">
        <v>40</v>
      </c>
      <c r="C2749" s="1">
        <v>2020</v>
      </c>
      <c r="D2749" s="1" t="s">
        <v>91</v>
      </c>
      <c r="E2749" s="1">
        <v>2021</v>
      </c>
      <c r="F2749" s="1">
        <v>9999</v>
      </c>
      <c r="G2749" s="1" t="s">
        <v>5</v>
      </c>
      <c r="H2749" s="1">
        <v>2.5472043941425599E-6</v>
      </c>
      <c r="I2749" s="1">
        <v>3.0821173169124902E-6</v>
      </c>
      <c r="J2749" s="1">
        <v>3.6679743275652802E-6</v>
      </c>
      <c r="K2749" s="1">
        <v>5.7671767119563798E-5</v>
      </c>
      <c r="L2749" s="1">
        <v>1.39651841119799E-4</v>
      </c>
      <c r="M2749" s="1">
        <v>3.27065694548795E-2</v>
      </c>
      <c r="N2749" s="1">
        <v>1.0875764426140901E-6</v>
      </c>
      <c r="O2749" s="1">
        <v>1.00057032720496E-6</v>
      </c>
      <c r="P2749" s="1">
        <v>3.0231203818891597E-7</v>
      </c>
      <c r="Q2749" s="1">
        <v>2.6694662312281599E-7</v>
      </c>
      <c r="R2749" s="1">
        <v>1061.1286261154301</v>
      </c>
      <c r="S2749" s="1">
        <v>61.704610312863501</v>
      </c>
      <c r="T2749" s="1">
        <v>9.2198427823260001E-2</v>
      </c>
      <c r="U2749" s="1">
        <v>49363.688250290797</v>
      </c>
      <c r="V2749" s="1">
        <f t="shared" si="169"/>
        <v>2.0674269123789456E-2</v>
      </c>
      <c r="W2749" s="1">
        <f t="shared" si="170"/>
        <v>0.93675854942331105</v>
      </c>
      <c r="X2749" s="1">
        <f t="shared" si="171"/>
        <v>669.25881242951675</v>
      </c>
    </row>
    <row r="2750" spans="1:24" hidden="1" x14ac:dyDescent="0.3">
      <c r="A2750" s="18" t="str">
        <f t="shared" si="168"/>
        <v>ConstMin - Pavers_1969_50</v>
      </c>
      <c r="B2750" s="1" t="s">
        <v>40</v>
      </c>
      <c r="C2750" s="1">
        <v>2020</v>
      </c>
      <c r="D2750" s="1" t="s">
        <v>92</v>
      </c>
      <c r="E2750" s="1">
        <v>1969</v>
      </c>
      <c r="F2750" s="1">
        <v>50</v>
      </c>
      <c r="G2750" s="1" t="s">
        <v>5</v>
      </c>
      <c r="H2750" s="1">
        <v>9.1796172686050802E-6</v>
      </c>
      <c r="I2750" s="1">
        <v>1.11073368950121E-5</v>
      </c>
      <c r="J2750" s="1">
        <v>1.3218648866791301E-5</v>
      </c>
      <c r="K2750" s="1">
        <v>3.05221179806146E-5</v>
      </c>
      <c r="L2750" s="1">
        <v>2.1016924157716499E-5</v>
      </c>
      <c r="M2750" s="1">
        <v>1.60602833425921E-3</v>
      </c>
      <c r="N2750" s="1">
        <v>2.8894125771652201E-6</v>
      </c>
      <c r="O2750" s="1">
        <v>2.6582595709920002E-6</v>
      </c>
      <c r="P2750" s="1">
        <v>1.4573139887280301E-8</v>
      </c>
      <c r="Q2750" s="1">
        <v>1.31081873646671E-8</v>
      </c>
      <c r="R2750" s="1">
        <v>52.105820580968597</v>
      </c>
      <c r="S2750" s="1">
        <v>62.510216431553602</v>
      </c>
      <c r="T2750" s="1">
        <v>0.27743214843702602</v>
      </c>
      <c r="U2750" s="1">
        <v>2187.85757510437</v>
      </c>
      <c r="V2750" s="1">
        <f t="shared" si="169"/>
        <v>1.6810456157962406</v>
      </c>
      <c r="W2750" s="1">
        <f t="shared" si="170"/>
        <v>3.1808171973893229</v>
      </c>
      <c r="X2750" s="1">
        <f t="shared" si="171"/>
        <v>225.31713351793735</v>
      </c>
    </row>
    <row r="2751" spans="1:24" hidden="1" x14ac:dyDescent="0.3">
      <c r="A2751" s="18" t="str">
        <f t="shared" si="168"/>
        <v>ConstMin - Pavers_1969_100</v>
      </c>
      <c r="B2751" s="1" t="s">
        <v>40</v>
      </c>
      <c r="C2751" s="1">
        <v>2020</v>
      </c>
      <c r="D2751" s="1" t="s">
        <v>92</v>
      </c>
      <c r="E2751" s="1">
        <v>1969</v>
      </c>
      <c r="F2751" s="1">
        <v>100</v>
      </c>
      <c r="G2751" s="1" t="s">
        <v>5</v>
      </c>
      <c r="H2751" s="1">
        <v>1.8860364523123901E-5</v>
      </c>
      <c r="I2751" s="1">
        <v>2.2821041072979901E-5</v>
      </c>
      <c r="J2751" s="1">
        <v>2.7158924913298399E-5</v>
      </c>
      <c r="K2751" s="1">
        <v>7.3980380669333694E-5</v>
      </c>
      <c r="L2751" s="1">
        <v>1.8072971818808401E-4</v>
      </c>
      <c r="M2751" s="1">
        <v>6.1770005988436997E-3</v>
      </c>
      <c r="N2751" s="1">
        <v>1.32507705733202E-5</v>
      </c>
      <c r="O2751" s="1">
        <v>1.2190708927454501E-5</v>
      </c>
      <c r="P2751" s="1">
        <v>5.6543622873909301E-8</v>
      </c>
      <c r="Q2751" s="1">
        <v>5.0415848509081E-8</v>
      </c>
      <c r="R2751" s="1">
        <v>200.40598167923599</v>
      </c>
      <c r="S2751" s="1">
        <v>123.782606795155</v>
      </c>
      <c r="T2751" s="1">
        <v>0.55486429687405203</v>
      </c>
      <c r="U2751" s="1">
        <v>9324.9563785683895</v>
      </c>
      <c r="V2751" s="1">
        <f t="shared" si="169"/>
        <v>0.81035859801599774</v>
      </c>
      <c r="W2751" s="1">
        <f t="shared" si="170"/>
        <v>6.4175810640000037</v>
      </c>
      <c r="X2751" s="1">
        <f t="shared" si="171"/>
        <v>223.0862708098378</v>
      </c>
    </row>
    <row r="2752" spans="1:24" hidden="1" x14ac:dyDescent="0.3">
      <c r="A2752" s="18" t="str">
        <f t="shared" si="168"/>
        <v>ConstMin - Pavers_1969_175</v>
      </c>
      <c r="B2752" s="1" t="s">
        <v>40</v>
      </c>
      <c r="C2752" s="1">
        <v>2020</v>
      </c>
      <c r="D2752" s="1" t="s">
        <v>92</v>
      </c>
      <c r="E2752" s="1">
        <v>1969</v>
      </c>
      <c r="F2752" s="1">
        <v>175</v>
      </c>
      <c r="G2752" s="1" t="s">
        <v>5</v>
      </c>
      <c r="H2752" s="1">
        <v>1.2205081974601101E-5</v>
      </c>
      <c r="I2752" s="1">
        <v>1.47681491892673E-5</v>
      </c>
      <c r="J2752" s="1">
        <v>1.7575318043425499E-5</v>
      </c>
      <c r="K2752" s="1">
        <v>4.7819551862735601E-5</v>
      </c>
      <c r="L2752" s="1">
        <v>1.37347792413703E-4</v>
      </c>
      <c r="M2752" s="1">
        <v>4.35943183856447E-3</v>
      </c>
      <c r="N2752" s="1">
        <v>8.5718528187097194E-6</v>
      </c>
      <c r="O2752" s="1">
        <v>7.8861045932129396E-6</v>
      </c>
      <c r="P2752" s="1">
        <v>3.9938956800194299E-8</v>
      </c>
      <c r="Q2752" s="1">
        <v>3.5581096624771697E-8</v>
      </c>
      <c r="R2752" s="1">
        <v>141.43696494618601</v>
      </c>
      <c r="S2752" s="1">
        <v>41.260868931718498</v>
      </c>
      <c r="T2752" s="1">
        <v>0.18495476562468399</v>
      </c>
      <c r="U2752" s="1">
        <v>6581.1085946091098</v>
      </c>
      <c r="V2752" s="1">
        <f t="shared" si="169"/>
        <v>0.74304585273599821</v>
      </c>
      <c r="W2752" s="1">
        <f t="shared" si="170"/>
        <v>6.9105279359999585</v>
      </c>
      <c r="X2752" s="1">
        <f t="shared" si="171"/>
        <v>223.08627080983871</v>
      </c>
    </row>
    <row r="2753" spans="1:24" hidden="1" x14ac:dyDescent="0.3">
      <c r="A2753" s="18" t="str">
        <f t="shared" si="168"/>
        <v>ConstMin - Pavers_1970_50</v>
      </c>
      <c r="B2753" s="1" t="s">
        <v>40</v>
      </c>
      <c r="C2753" s="1">
        <v>2020</v>
      </c>
      <c r="D2753" s="1" t="s">
        <v>92</v>
      </c>
      <c r="E2753" s="1">
        <v>1970</v>
      </c>
      <c r="F2753" s="1">
        <v>50</v>
      </c>
      <c r="G2753" s="1" t="s">
        <v>5</v>
      </c>
      <c r="H2753" s="1">
        <v>2.4314352579473001E-6</v>
      </c>
      <c r="I2753" s="1">
        <v>2.94203666211623E-6</v>
      </c>
      <c r="J2753" s="1">
        <v>3.5012667714441101E-6</v>
      </c>
      <c r="K2753" s="1">
        <v>8.0844932456068502E-6</v>
      </c>
      <c r="L2753" s="1">
        <v>5.5668214605685498E-6</v>
      </c>
      <c r="M2753" s="1">
        <v>4.2539397917334E-4</v>
      </c>
      <c r="N2753" s="1">
        <v>7.6532816230839198E-7</v>
      </c>
      <c r="O2753" s="1">
        <v>7.0410190932372096E-7</v>
      </c>
      <c r="P2753" s="1">
        <v>3.8600352393903399E-9</v>
      </c>
      <c r="Q2753" s="1">
        <v>3.4720084719909099E-9</v>
      </c>
      <c r="R2753" s="1">
        <v>13.801439166547601</v>
      </c>
      <c r="S2753" s="1">
        <v>20.630434465859199</v>
      </c>
      <c r="T2753" s="1">
        <v>9.2477382812341996E-2</v>
      </c>
      <c r="U2753" s="1">
        <v>577.65216504405998</v>
      </c>
      <c r="V2753" s="1">
        <f t="shared" si="169"/>
        <v>1.6864375967999952</v>
      </c>
      <c r="W2753" s="1">
        <f t="shared" si="170"/>
        <v>3.191019719999999</v>
      </c>
      <c r="X2753" s="1">
        <f t="shared" si="171"/>
        <v>223.08627080983817</v>
      </c>
    </row>
    <row r="2754" spans="1:24" hidden="1" x14ac:dyDescent="0.3">
      <c r="A2754" s="18" t="str">
        <f t="shared" si="168"/>
        <v>ConstMin - Pavers_1971_25</v>
      </c>
      <c r="B2754" s="1" t="s">
        <v>40</v>
      </c>
      <c r="C2754" s="1">
        <v>2020</v>
      </c>
      <c r="D2754" s="1" t="s">
        <v>92</v>
      </c>
      <c r="E2754" s="1">
        <v>1971</v>
      </c>
      <c r="F2754" s="1">
        <v>25</v>
      </c>
      <c r="G2754" s="1" t="s">
        <v>5</v>
      </c>
      <c r="H2754" s="1">
        <v>0</v>
      </c>
      <c r="I2754" s="1">
        <v>0</v>
      </c>
      <c r="J2754" s="1">
        <v>0</v>
      </c>
      <c r="K2754" s="1">
        <v>0</v>
      </c>
      <c r="L2754" s="1">
        <v>0</v>
      </c>
      <c r="M2754" s="1">
        <v>0</v>
      </c>
      <c r="N2754" s="1">
        <v>0</v>
      </c>
      <c r="O2754" s="1">
        <v>0</v>
      </c>
      <c r="P2754" s="1">
        <v>0</v>
      </c>
      <c r="Q2754" s="1">
        <v>0</v>
      </c>
      <c r="R2754" s="1">
        <v>0</v>
      </c>
      <c r="S2754" s="1">
        <v>0</v>
      </c>
      <c r="T2754" s="1">
        <v>0</v>
      </c>
      <c r="U2754" s="1">
        <v>0</v>
      </c>
      <c r="V2754" s="1">
        <f t="shared" si="169"/>
        <v>0</v>
      </c>
      <c r="W2754" s="1">
        <f t="shared" si="170"/>
        <v>0</v>
      </c>
      <c r="X2754" s="1" t="e">
        <f t="shared" si="171"/>
        <v>#DIV/0!</v>
      </c>
    </row>
    <row r="2755" spans="1:24" hidden="1" x14ac:dyDescent="0.3">
      <c r="A2755" s="18" t="str">
        <f t="shared" si="168"/>
        <v>ConstMin - Pavers_1972_25</v>
      </c>
      <c r="B2755" s="1" t="s">
        <v>40</v>
      </c>
      <c r="C2755" s="1">
        <v>2020</v>
      </c>
      <c r="D2755" s="1" t="s">
        <v>92</v>
      </c>
      <c r="E2755" s="1">
        <v>1972</v>
      </c>
      <c r="F2755" s="1">
        <v>25</v>
      </c>
      <c r="G2755" s="1" t="s">
        <v>5</v>
      </c>
      <c r="H2755" s="1">
        <v>0</v>
      </c>
      <c r="I2755" s="1">
        <v>0</v>
      </c>
      <c r="J2755" s="1">
        <v>0</v>
      </c>
      <c r="K2755" s="1">
        <v>0</v>
      </c>
      <c r="L2755" s="1">
        <v>0</v>
      </c>
      <c r="M2755" s="1">
        <v>0</v>
      </c>
      <c r="N2755" s="1">
        <v>0</v>
      </c>
      <c r="O2755" s="1">
        <v>0</v>
      </c>
      <c r="P2755" s="1">
        <v>0</v>
      </c>
      <c r="Q2755" s="1">
        <v>0</v>
      </c>
      <c r="R2755" s="1">
        <v>0</v>
      </c>
      <c r="S2755" s="1">
        <v>0</v>
      </c>
      <c r="T2755" s="1">
        <v>0</v>
      </c>
      <c r="U2755" s="1">
        <v>0</v>
      </c>
      <c r="V2755" s="1">
        <f t="shared" si="169"/>
        <v>0</v>
      </c>
      <c r="W2755" s="1">
        <f t="shared" si="170"/>
        <v>0</v>
      </c>
      <c r="X2755" s="1" t="e">
        <f t="shared" si="171"/>
        <v>#DIV/0!</v>
      </c>
    </row>
    <row r="2756" spans="1:24" hidden="1" x14ac:dyDescent="0.3">
      <c r="A2756" s="18" t="str">
        <f t="shared" si="168"/>
        <v>ConstMin - Pavers_1975_25</v>
      </c>
      <c r="B2756" s="1" t="s">
        <v>40</v>
      </c>
      <c r="C2756" s="1">
        <v>2020</v>
      </c>
      <c r="D2756" s="1" t="s">
        <v>92</v>
      </c>
      <c r="E2756" s="1">
        <v>1975</v>
      </c>
      <c r="F2756" s="1">
        <v>25</v>
      </c>
      <c r="G2756" s="1" t="s">
        <v>5</v>
      </c>
      <c r="H2756" s="1">
        <v>0</v>
      </c>
      <c r="I2756" s="1">
        <v>0</v>
      </c>
      <c r="J2756" s="1">
        <v>0</v>
      </c>
      <c r="K2756" s="1">
        <v>0</v>
      </c>
      <c r="L2756" s="1">
        <v>0</v>
      </c>
      <c r="M2756" s="1">
        <v>0</v>
      </c>
      <c r="N2756" s="1">
        <v>0</v>
      </c>
      <c r="O2756" s="1">
        <v>0</v>
      </c>
      <c r="P2756" s="1">
        <v>0</v>
      </c>
      <c r="Q2756" s="1">
        <v>0</v>
      </c>
      <c r="R2756" s="1">
        <v>0</v>
      </c>
      <c r="S2756" s="1">
        <v>0</v>
      </c>
      <c r="T2756" s="1">
        <v>0</v>
      </c>
      <c r="U2756" s="1">
        <v>0</v>
      </c>
      <c r="V2756" s="1">
        <f t="shared" si="169"/>
        <v>0</v>
      </c>
      <c r="W2756" s="1">
        <f t="shared" si="170"/>
        <v>0</v>
      </c>
      <c r="X2756" s="1" t="e">
        <f t="shared" si="171"/>
        <v>#DIV/0!</v>
      </c>
    </row>
    <row r="2757" spans="1:24" hidden="1" x14ac:dyDescent="0.3">
      <c r="A2757" s="18" t="str">
        <f t="shared" si="168"/>
        <v>ConstMin - Pavers_1978_25</v>
      </c>
      <c r="B2757" s="1" t="s">
        <v>40</v>
      </c>
      <c r="C2757" s="1">
        <v>2020</v>
      </c>
      <c r="D2757" s="1" t="s">
        <v>92</v>
      </c>
      <c r="E2757" s="1">
        <v>1978</v>
      </c>
      <c r="F2757" s="1">
        <v>25</v>
      </c>
      <c r="G2757" s="1" t="s">
        <v>5</v>
      </c>
      <c r="H2757" s="1">
        <v>0</v>
      </c>
      <c r="I2757" s="1">
        <v>0</v>
      </c>
      <c r="J2757" s="1">
        <v>0</v>
      </c>
      <c r="K2757" s="1">
        <v>0</v>
      </c>
      <c r="L2757" s="1">
        <v>0</v>
      </c>
      <c r="M2757" s="1">
        <v>0</v>
      </c>
      <c r="N2757" s="1">
        <v>0</v>
      </c>
      <c r="O2757" s="1">
        <v>0</v>
      </c>
      <c r="P2757" s="1">
        <v>0</v>
      </c>
      <c r="Q2757" s="1">
        <v>0</v>
      </c>
      <c r="R2757" s="1">
        <v>0</v>
      </c>
      <c r="S2757" s="1">
        <v>0</v>
      </c>
      <c r="T2757" s="1">
        <v>0</v>
      </c>
      <c r="U2757" s="1">
        <v>0</v>
      </c>
      <c r="V2757" s="1">
        <f t="shared" si="169"/>
        <v>0</v>
      </c>
      <c r="W2757" s="1">
        <f t="shared" si="170"/>
        <v>0</v>
      </c>
      <c r="X2757" s="1" t="e">
        <f t="shared" si="171"/>
        <v>#DIV/0!</v>
      </c>
    </row>
    <row r="2758" spans="1:24" hidden="1" x14ac:dyDescent="0.3">
      <c r="A2758" s="18" t="str">
        <f t="shared" si="168"/>
        <v>ConstMin - Pavers_1978_175</v>
      </c>
      <c r="B2758" s="1" t="s">
        <v>40</v>
      </c>
      <c r="C2758" s="1">
        <v>2020</v>
      </c>
      <c r="D2758" s="1" t="s">
        <v>92</v>
      </c>
      <c r="E2758" s="1">
        <v>1978</v>
      </c>
      <c r="F2758" s="1">
        <v>175</v>
      </c>
      <c r="G2758" s="1" t="s">
        <v>5</v>
      </c>
      <c r="H2758" s="1">
        <v>4.0583054584365098E-6</v>
      </c>
      <c r="I2758" s="1">
        <v>4.9105496047081701E-6</v>
      </c>
      <c r="J2758" s="1">
        <v>5.8439598601485704E-6</v>
      </c>
      <c r="K2758" s="1">
        <v>2.0986637181137899E-5</v>
      </c>
      <c r="L2758" s="1">
        <v>5.1678434575834901E-5</v>
      </c>
      <c r="M2758" s="1">
        <v>1.91323027397813E-3</v>
      </c>
      <c r="N2758" s="1">
        <v>2.6871011970876798E-6</v>
      </c>
      <c r="O2758" s="1">
        <v>2.4721331013206699E-6</v>
      </c>
      <c r="P2758" s="1">
        <v>1.75670135206372E-8</v>
      </c>
      <c r="Q2758" s="1">
        <v>1.5615528299272802E-8</v>
      </c>
      <c r="R2758" s="1">
        <v>62.072649192683699</v>
      </c>
      <c r="S2758" s="1">
        <v>20.630434465859199</v>
      </c>
      <c r="T2758" s="1">
        <v>9.2477382812341996E-2</v>
      </c>
      <c r="U2758" s="1">
        <v>2888.2608252202899</v>
      </c>
      <c r="V2758" s="1">
        <f t="shared" si="169"/>
        <v>0.56296616428800128</v>
      </c>
      <c r="W2758" s="1">
        <f t="shared" si="170"/>
        <v>5.924634192000017</v>
      </c>
      <c r="X2758" s="1">
        <f t="shared" si="171"/>
        <v>223.08627080983817</v>
      </c>
    </row>
    <row r="2759" spans="1:24" hidden="1" x14ac:dyDescent="0.3">
      <c r="A2759" s="18" t="str">
        <f t="shared" si="168"/>
        <v>ConstMin - Pavers_1979_100</v>
      </c>
      <c r="B2759" s="1" t="s">
        <v>40</v>
      </c>
      <c r="C2759" s="1">
        <v>2020</v>
      </c>
      <c r="D2759" s="1" t="s">
        <v>92</v>
      </c>
      <c r="E2759" s="1">
        <v>1979</v>
      </c>
      <c r="F2759" s="1">
        <v>100</v>
      </c>
      <c r="G2759" s="1" t="s">
        <v>5</v>
      </c>
      <c r="H2759" s="1">
        <v>4.1507156241999403E-6</v>
      </c>
      <c r="I2759" s="1">
        <v>5.0223659052819204E-6</v>
      </c>
      <c r="J2759" s="1">
        <v>5.9770304988479096E-6</v>
      </c>
      <c r="K2759" s="1">
        <v>1.63092559573533E-5</v>
      </c>
      <c r="L2759" s="1">
        <v>3.9856421747894901E-5</v>
      </c>
      <c r="M2759" s="1">
        <v>1.3665930528415199E-3</v>
      </c>
      <c r="N2759" s="1">
        <v>2.9114661670081499E-6</v>
      </c>
      <c r="O2759" s="1">
        <v>2.6785488736474999E-6</v>
      </c>
      <c r="P2759" s="1">
        <v>1.2510309020124199E-8</v>
      </c>
      <c r="Q2759" s="1">
        <v>1.11539487851949E-8</v>
      </c>
      <c r="R2759" s="1">
        <v>44.337606566202602</v>
      </c>
      <c r="S2759" s="1">
        <v>20.630434465859199</v>
      </c>
      <c r="T2759" s="1">
        <v>9.2477382812341996E-2</v>
      </c>
      <c r="U2759" s="1">
        <v>2063.0434465859198</v>
      </c>
      <c r="V2759" s="1">
        <f t="shared" si="169"/>
        <v>0.80609936070925881</v>
      </c>
      <c r="W2759" s="1">
        <f t="shared" si="170"/>
        <v>6.3970321352627986</v>
      </c>
      <c r="X2759" s="1">
        <f t="shared" si="171"/>
        <v>223.08627080983817</v>
      </c>
    </row>
    <row r="2760" spans="1:24" hidden="1" x14ac:dyDescent="0.3">
      <c r="A2760" s="18" t="str">
        <f t="shared" si="168"/>
        <v>ConstMin - Pavers_1980_25</v>
      </c>
      <c r="B2760" s="1" t="s">
        <v>40</v>
      </c>
      <c r="C2760" s="1">
        <v>2020</v>
      </c>
      <c r="D2760" s="1" t="s">
        <v>92</v>
      </c>
      <c r="E2760" s="1">
        <v>1980</v>
      </c>
      <c r="F2760" s="1">
        <v>25</v>
      </c>
      <c r="G2760" s="1" t="s">
        <v>5</v>
      </c>
      <c r="H2760" s="1">
        <v>0</v>
      </c>
      <c r="I2760" s="1">
        <v>0</v>
      </c>
      <c r="J2760" s="1">
        <v>0</v>
      </c>
      <c r="K2760" s="1">
        <v>0</v>
      </c>
      <c r="L2760" s="1">
        <v>0</v>
      </c>
      <c r="M2760" s="1">
        <v>0</v>
      </c>
      <c r="N2760" s="1">
        <v>0</v>
      </c>
      <c r="O2760" s="1">
        <v>0</v>
      </c>
      <c r="P2760" s="1">
        <v>0</v>
      </c>
      <c r="Q2760" s="1">
        <v>0</v>
      </c>
      <c r="R2760" s="1">
        <v>0</v>
      </c>
      <c r="S2760" s="1">
        <v>0</v>
      </c>
      <c r="T2760" s="1">
        <v>0</v>
      </c>
      <c r="U2760" s="1">
        <v>0</v>
      </c>
      <c r="V2760" s="1">
        <f t="shared" si="169"/>
        <v>0</v>
      </c>
      <c r="W2760" s="1">
        <f t="shared" si="170"/>
        <v>0</v>
      </c>
      <c r="X2760" s="1" t="e">
        <f t="shared" si="171"/>
        <v>#DIV/0!</v>
      </c>
    </row>
    <row r="2761" spans="1:24" hidden="1" x14ac:dyDescent="0.3">
      <c r="A2761" s="18" t="str">
        <f t="shared" si="168"/>
        <v>ConstMin - Pavers_1980_75</v>
      </c>
      <c r="B2761" s="1" t="s">
        <v>40</v>
      </c>
      <c r="C2761" s="1">
        <v>2020</v>
      </c>
      <c r="D2761" s="1" t="s">
        <v>92</v>
      </c>
      <c r="E2761" s="1">
        <v>1980</v>
      </c>
      <c r="F2761" s="1">
        <v>75</v>
      </c>
      <c r="G2761" s="1" t="s">
        <v>5</v>
      </c>
      <c r="H2761" s="1">
        <v>3.0938914243356401E-6</v>
      </c>
      <c r="I2761" s="1">
        <v>3.7436086234461298E-6</v>
      </c>
      <c r="J2761" s="1">
        <v>4.4552036510433299E-6</v>
      </c>
      <c r="K2761" s="1">
        <v>1.21812360055021E-5</v>
      </c>
      <c r="L2761" s="1">
        <v>2.9780551585832801E-5</v>
      </c>
      <c r="M2761" s="1">
        <v>1.0249447896311401E-3</v>
      </c>
      <c r="N2761" s="1">
        <v>2.1660353992492901E-6</v>
      </c>
      <c r="O2761" s="1">
        <v>1.9927525673093502E-6</v>
      </c>
      <c r="P2761" s="1">
        <v>9.3833061239076095E-9</v>
      </c>
      <c r="Q2761" s="1">
        <v>8.3654615888961796E-9</v>
      </c>
      <c r="R2761" s="1">
        <v>33.253204924652003</v>
      </c>
      <c r="S2761" s="1">
        <v>20.630434465859199</v>
      </c>
      <c r="T2761" s="1">
        <v>9.2477382812341996E-2</v>
      </c>
      <c r="U2761" s="1">
        <v>1547.2825849394401</v>
      </c>
      <c r="V2761" s="1">
        <f t="shared" si="169"/>
        <v>0.8011418190862114</v>
      </c>
      <c r="W2761" s="1">
        <f t="shared" si="170"/>
        <v>6.3731141982738215</v>
      </c>
      <c r="X2761" s="1">
        <f t="shared" si="171"/>
        <v>223.08627080983817</v>
      </c>
    </row>
    <row r="2762" spans="1:24" hidden="1" x14ac:dyDescent="0.3">
      <c r="A2762" s="18" t="str">
        <f t="shared" ref="A2762:A2825" si="172">D2762&amp;"_"&amp;E2762&amp;"_"&amp;F2762</f>
        <v>ConstMin - Pavers_1981_100</v>
      </c>
      <c r="B2762" s="1" t="s">
        <v>40</v>
      </c>
      <c r="C2762" s="1">
        <v>2020</v>
      </c>
      <c r="D2762" s="1" t="s">
        <v>92</v>
      </c>
      <c r="E2762" s="1">
        <v>1981</v>
      </c>
      <c r="F2762" s="1">
        <v>100</v>
      </c>
      <c r="G2762" s="1" t="s">
        <v>5</v>
      </c>
      <c r="H2762" s="1">
        <v>7.29739748310397E-6</v>
      </c>
      <c r="I2762" s="1">
        <v>8.8298509545558092E-6</v>
      </c>
      <c r="J2762" s="1">
        <v>1.0508252375669699E-5</v>
      </c>
      <c r="K2762" s="1">
        <v>2.8789791302027899E-5</v>
      </c>
      <c r="L2762" s="1">
        <v>7.0413920816166702E-5</v>
      </c>
      <c r="M2762" s="1">
        <v>2.4325356340579199E-3</v>
      </c>
      <c r="N2762" s="1">
        <v>5.0990382511621303E-6</v>
      </c>
      <c r="O2762" s="1">
        <v>4.6911151910691598E-6</v>
      </c>
      <c r="P2762" s="1">
        <v>2.2271076345660301E-8</v>
      </c>
      <c r="Q2762" s="1">
        <v>1.9854028837646898E-8</v>
      </c>
      <c r="R2762" s="1">
        <v>78.920939687840701</v>
      </c>
      <c r="S2762" s="1">
        <v>41.260868931718498</v>
      </c>
      <c r="T2762" s="1">
        <v>0.18495476562468399</v>
      </c>
      <c r="U2762" s="1">
        <v>3672.2173349229502</v>
      </c>
      <c r="V2762" s="1">
        <f t="shared" si="169"/>
        <v>0.79618427746316112</v>
      </c>
      <c r="W2762" s="1">
        <f t="shared" si="170"/>
        <v>6.3491962612848178</v>
      </c>
      <c r="X2762" s="1">
        <f t="shared" si="171"/>
        <v>223.08627080983871</v>
      </c>
    </row>
    <row r="2763" spans="1:24" hidden="1" x14ac:dyDescent="0.3">
      <c r="A2763" s="18" t="str">
        <f t="shared" si="172"/>
        <v>ConstMin - Pavers_1981_175</v>
      </c>
      <c r="B2763" s="1" t="s">
        <v>40</v>
      </c>
      <c r="C2763" s="1">
        <v>2020</v>
      </c>
      <c r="D2763" s="1" t="s">
        <v>92</v>
      </c>
      <c r="E2763" s="1">
        <v>1981</v>
      </c>
      <c r="F2763" s="1">
        <v>175</v>
      </c>
      <c r="G2763" s="1" t="s">
        <v>5</v>
      </c>
      <c r="H2763" s="1">
        <v>3.8539444442355399E-6</v>
      </c>
      <c r="I2763" s="1">
        <v>4.6632727775250102E-6</v>
      </c>
      <c r="J2763" s="1">
        <v>5.5496799996991803E-6</v>
      </c>
      <c r="K2763" s="1">
        <v>2.08715346947112E-5</v>
      </c>
      <c r="L2763" s="1">
        <v>4.8166698386892601E-5</v>
      </c>
      <c r="M2763" s="1">
        <v>1.96763722270509E-3</v>
      </c>
      <c r="N2763" s="1">
        <v>2.70040051509347E-6</v>
      </c>
      <c r="O2763" s="1">
        <v>2.484368473886E-6</v>
      </c>
      <c r="P2763" s="1">
        <v>1.8076163573319099E-8</v>
      </c>
      <c r="Q2763" s="1">
        <v>1.6059590500816599E-8</v>
      </c>
      <c r="R2763" s="1">
        <v>63.837822725585497</v>
      </c>
      <c r="S2763" s="1">
        <v>21.249347499835</v>
      </c>
      <c r="T2763" s="1">
        <v>9.2477382812341996E-2</v>
      </c>
      <c r="U2763" s="1">
        <v>2974.9086499769001</v>
      </c>
      <c r="V2763" s="1">
        <f t="shared" ref="V2763:V2826" si="173">IFERROR(CONVERT(I2763,"ton","g")*365/U2763,0)</f>
        <v>0.51904592577161923</v>
      </c>
      <c r="W2763" s="1">
        <f t="shared" ref="W2763:W2826" si="174">IFERROR(CONVERT(L2763,"ton","g")*365/U2763,0)</f>
        <v>5.3611979715361917</v>
      </c>
      <c r="X2763" s="1">
        <f t="shared" ref="X2763:X2826" si="175">S2763/T2763</f>
        <v>229.77885893413358</v>
      </c>
    </row>
    <row r="2764" spans="1:24" hidden="1" x14ac:dyDescent="0.3">
      <c r="A2764" s="18" t="str">
        <f t="shared" si="172"/>
        <v>ConstMin - Pavers_1983_25</v>
      </c>
      <c r="B2764" s="1" t="s">
        <v>40</v>
      </c>
      <c r="C2764" s="1">
        <v>2020</v>
      </c>
      <c r="D2764" s="1" t="s">
        <v>92</v>
      </c>
      <c r="E2764" s="1">
        <v>1983</v>
      </c>
      <c r="F2764" s="1">
        <v>25</v>
      </c>
      <c r="G2764" s="1" t="s">
        <v>5</v>
      </c>
      <c r="H2764" s="1">
        <v>0</v>
      </c>
      <c r="I2764" s="1">
        <v>0</v>
      </c>
      <c r="J2764" s="1">
        <v>0</v>
      </c>
      <c r="K2764" s="1">
        <v>0</v>
      </c>
      <c r="L2764" s="1">
        <v>0</v>
      </c>
      <c r="M2764" s="1">
        <v>0</v>
      </c>
      <c r="N2764" s="1">
        <v>0</v>
      </c>
      <c r="O2764" s="1">
        <v>0</v>
      </c>
      <c r="P2764" s="1">
        <v>0</v>
      </c>
      <c r="Q2764" s="1">
        <v>0</v>
      </c>
      <c r="R2764" s="1">
        <v>0</v>
      </c>
      <c r="S2764" s="1">
        <v>0</v>
      </c>
      <c r="T2764" s="1">
        <v>0</v>
      </c>
      <c r="U2764" s="1">
        <v>0</v>
      </c>
      <c r="V2764" s="1">
        <f t="shared" si="173"/>
        <v>0</v>
      </c>
      <c r="W2764" s="1">
        <f t="shared" si="174"/>
        <v>0</v>
      </c>
      <c r="X2764" s="1" t="e">
        <f t="shared" si="175"/>
        <v>#DIV/0!</v>
      </c>
    </row>
    <row r="2765" spans="1:24" hidden="1" x14ac:dyDescent="0.3">
      <c r="A2765" s="18" t="str">
        <f t="shared" si="172"/>
        <v>ConstMin - Pavers_1983_50</v>
      </c>
      <c r="B2765" s="1" t="s">
        <v>40</v>
      </c>
      <c r="C2765" s="1">
        <v>2020</v>
      </c>
      <c r="D2765" s="1" t="s">
        <v>92</v>
      </c>
      <c r="E2765" s="1">
        <v>1983</v>
      </c>
      <c r="F2765" s="1">
        <v>50</v>
      </c>
      <c r="G2765" s="1" t="s">
        <v>5</v>
      </c>
      <c r="H2765" s="1">
        <v>2.6387263949492301E-6</v>
      </c>
      <c r="I2765" s="1">
        <v>3.1928589378885701E-6</v>
      </c>
      <c r="J2765" s="1">
        <v>3.7997660087268902E-6</v>
      </c>
      <c r="K2765" s="1">
        <v>8.8147806846507997E-6</v>
      </c>
      <c r="L2765" s="1">
        <v>6.28125104085166E-6</v>
      </c>
      <c r="M2765" s="1">
        <v>4.8616454762667499E-4</v>
      </c>
      <c r="N2765" s="1">
        <v>8.3955716974624697E-7</v>
      </c>
      <c r="O2765" s="1">
        <v>7.7239259616654705E-7</v>
      </c>
      <c r="P2765" s="1">
        <v>4.41567054772722E-9</v>
      </c>
      <c r="Q2765" s="1">
        <v>3.9680096822753303E-9</v>
      </c>
      <c r="R2765" s="1">
        <v>15.773073333197299</v>
      </c>
      <c r="S2765" s="1">
        <v>20.630434465859199</v>
      </c>
      <c r="T2765" s="1">
        <v>9.2477382812341996E-2</v>
      </c>
      <c r="U2765" s="1">
        <v>660.17390290749699</v>
      </c>
      <c r="V2765" s="1">
        <f t="shared" si="173"/>
        <v>1.6014374482602138</v>
      </c>
      <c r="W2765" s="1">
        <f t="shared" si="174"/>
        <v>3.1504776234791345</v>
      </c>
      <c r="X2765" s="1">
        <f t="shared" si="175"/>
        <v>223.08627080983817</v>
      </c>
    </row>
    <row r="2766" spans="1:24" hidden="1" x14ac:dyDescent="0.3">
      <c r="A2766" s="18" t="str">
        <f t="shared" si="172"/>
        <v>ConstMin - Pavers_1984_50</v>
      </c>
      <c r="B2766" s="1" t="s">
        <v>40</v>
      </c>
      <c r="C2766" s="1">
        <v>2020</v>
      </c>
      <c r="D2766" s="1" t="s">
        <v>92</v>
      </c>
      <c r="E2766" s="1">
        <v>1984</v>
      </c>
      <c r="F2766" s="1">
        <v>50</v>
      </c>
      <c r="G2766" s="1" t="s">
        <v>5</v>
      </c>
      <c r="H2766" s="1">
        <v>4.3789247816549103E-6</v>
      </c>
      <c r="I2766" s="1">
        <v>5.2984989858024403E-6</v>
      </c>
      <c r="J2766" s="1">
        <v>6.30565168558307E-6</v>
      </c>
      <c r="K2766" s="1">
        <v>1.4642914670805799E-5</v>
      </c>
      <c r="L2766" s="1">
        <v>1.05108438903916E-5</v>
      </c>
      <c r="M2766" s="1">
        <v>8.1569236290339399E-4</v>
      </c>
      <c r="N2766" s="1">
        <v>1.39649758963335E-6</v>
      </c>
      <c r="O2766" s="1">
        <v>1.2847777824626799E-6</v>
      </c>
      <c r="P2766" s="1">
        <v>7.4101126664680999E-9</v>
      </c>
      <c r="Q2766" s="1">
        <v>6.6575714119001204E-9</v>
      </c>
      <c r="R2766" s="1">
        <v>26.4642403898278</v>
      </c>
      <c r="S2766" s="1">
        <v>22.177717050798702</v>
      </c>
      <c r="T2766" s="1">
        <v>9.2477382812341996E-2</v>
      </c>
      <c r="U2766" s="1">
        <v>1108.8858525399301</v>
      </c>
      <c r="V2766" s="1">
        <f t="shared" si="173"/>
        <v>1.5821753483847545</v>
      </c>
      <c r="W2766" s="1">
        <f t="shared" si="174"/>
        <v>3.1386243799723101</v>
      </c>
      <c r="X2766" s="1">
        <f t="shared" si="175"/>
        <v>239.8177411205767</v>
      </c>
    </row>
    <row r="2767" spans="1:24" hidden="1" x14ac:dyDescent="0.3">
      <c r="A2767" s="18" t="str">
        <f t="shared" si="172"/>
        <v>ConstMin - Pavers_1984_100</v>
      </c>
      <c r="B2767" s="1" t="s">
        <v>40</v>
      </c>
      <c r="C2767" s="1">
        <v>2020</v>
      </c>
      <c r="D2767" s="1" t="s">
        <v>92</v>
      </c>
      <c r="E2767" s="1">
        <v>1984</v>
      </c>
      <c r="F2767" s="1">
        <v>100</v>
      </c>
      <c r="G2767" s="1" t="s">
        <v>5</v>
      </c>
      <c r="H2767" s="1">
        <v>9.54137650514053E-6</v>
      </c>
      <c r="I2767" s="1">
        <v>1.154506557122E-5</v>
      </c>
      <c r="J2767" s="1">
        <v>1.37395821674023E-5</v>
      </c>
      <c r="K2767" s="1">
        <v>3.7878285915018202E-5</v>
      </c>
      <c r="L2767" s="1">
        <v>9.2758740341145806E-5</v>
      </c>
      <c r="M2767" s="1">
        <v>3.2410933339850501E-3</v>
      </c>
      <c r="N2767" s="1">
        <v>6.6272971764828299E-6</v>
      </c>
      <c r="O2767" s="1">
        <v>6.0971134023642002E-6</v>
      </c>
      <c r="P2767" s="1">
        <v>2.9679273887508101E-8</v>
      </c>
      <c r="Q2767" s="1">
        <v>2.6453368089452701E-8</v>
      </c>
      <c r="R2767" s="1">
        <v>105.15370379482999</v>
      </c>
      <c r="S2767" s="1">
        <v>63.438585982517303</v>
      </c>
      <c r="T2767" s="1">
        <v>0.27743214843702602</v>
      </c>
      <c r="U2767" s="1">
        <v>4905.9173159813299</v>
      </c>
      <c r="V2767" s="1">
        <f t="shared" si="173"/>
        <v>0.77922841364511064</v>
      </c>
      <c r="W2767" s="1">
        <f t="shared" si="174"/>
        <v>6.2607046830407675</v>
      </c>
      <c r="X2767" s="1">
        <f t="shared" si="175"/>
        <v>228.66342758008506</v>
      </c>
    </row>
    <row r="2768" spans="1:24" hidden="1" x14ac:dyDescent="0.3">
      <c r="A2768" s="18" t="str">
        <f t="shared" si="172"/>
        <v>ConstMin - Pavers_1985_25</v>
      </c>
      <c r="B2768" s="1" t="s">
        <v>40</v>
      </c>
      <c r="C2768" s="1">
        <v>2020</v>
      </c>
      <c r="D2768" s="1" t="s">
        <v>92</v>
      </c>
      <c r="E2768" s="1">
        <v>1985</v>
      </c>
      <c r="F2768" s="1">
        <v>25</v>
      </c>
      <c r="G2768" s="1" t="s">
        <v>5</v>
      </c>
      <c r="H2768" s="1">
        <v>0</v>
      </c>
      <c r="I2768" s="1">
        <v>0</v>
      </c>
      <c r="J2768" s="1">
        <v>0</v>
      </c>
      <c r="K2768" s="1">
        <v>0</v>
      </c>
      <c r="L2768" s="1">
        <v>0</v>
      </c>
      <c r="M2768" s="1">
        <v>0</v>
      </c>
      <c r="N2768" s="1">
        <v>0</v>
      </c>
      <c r="O2768" s="1">
        <v>0</v>
      </c>
      <c r="P2768" s="1">
        <v>0</v>
      </c>
      <c r="Q2768" s="1">
        <v>0</v>
      </c>
      <c r="R2768" s="1">
        <v>0</v>
      </c>
      <c r="S2768" s="1">
        <v>0</v>
      </c>
      <c r="T2768" s="1">
        <v>0</v>
      </c>
      <c r="U2768" s="1">
        <v>0</v>
      </c>
      <c r="V2768" s="1">
        <f t="shared" si="173"/>
        <v>0</v>
      </c>
      <c r="W2768" s="1">
        <f t="shared" si="174"/>
        <v>0</v>
      </c>
      <c r="X2768" s="1" t="e">
        <f t="shared" si="175"/>
        <v>#DIV/0!</v>
      </c>
    </row>
    <row r="2769" spans="1:24" hidden="1" x14ac:dyDescent="0.3">
      <c r="A2769" s="18" t="str">
        <f t="shared" si="172"/>
        <v>ConstMin - Pavers_1985_50</v>
      </c>
      <c r="B2769" s="1" t="s">
        <v>40</v>
      </c>
      <c r="C2769" s="1">
        <v>2020</v>
      </c>
      <c r="D2769" s="1" t="s">
        <v>92</v>
      </c>
      <c r="E2769" s="1">
        <v>1985</v>
      </c>
      <c r="F2769" s="1">
        <v>50</v>
      </c>
      <c r="G2769" s="1" t="s">
        <v>5</v>
      </c>
      <c r="H2769" s="1">
        <v>2.7423971859943901E-6</v>
      </c>
      <c r="I2769" s="1">
        <v>3.31830059505321E-6</v>
      </c>
      <c r="J2769" s="1">
        <v>3.9490519478319196E-6</v>
      </c>
      <c r="K2769" s="1">
        <v>9.1800008767801601E-6</v>
      </c>
      <c r="L2769" s="1">
        <v>6.6384803876211099E-6</v>
      </c>
      <c r="M2769" s="1">
        <v>5.16549831853342E-4</v>
      </c>
      <c r="N2769" s="1">
        <v>8.7667799520071898E-7</v>
      </c>
      <c r="O2769" s="1">
        <v>8.0654375558466199E-7</v>
      </c>
      <c r="P2769" s="1">
        <v>4.6934874452193701E-9</v>
      </c>
      <c r="Q2769" s="1">
        <v>4.2160102874175401E-9</v>
      </c>
      <c r="R2769" s="1">
        <v>16.7588904165221</v>
      </c>
      <c r="S2769" s="1">
        <v>20.630434465859199</v>
      </c>
      <c r="T2769" s="1">
        <v>9.2477382812341996E-2</v>
      </c>
      <c r="U2769" s="1">
        <v>701.43477183921505</v>
      </c>
      <c r="V2769" s="1">
        <f t="shared" si="173"/>
        <v>1.5664517941636298</v>
      </c>
      <c r="W2769" s="1">
        <f t="shared" si="174"/>
        <v>3.1337906906961241</v>
      </c>
      <c r="X2769" s="1">
        <f t="shared" si="175"/>
        <v>223.08627080983817</v>
      </c>
    </row>
    <row r="2770" spans="1:24" hidden="1" x14ac:dyDescent="0.3">
      <c r="A2770" s="18" t="str">
        <f t="shared" si="172"/>
        <v>ConstMin - Pavers_1985_175</v>
      </c>
      <c r="B2770" s="1" t="s">
        <v>40</v>
      </c>
      <c r="C2770" s="1">
        <v>2020</v>
      </c>
      <c r="D2770" s="1" t="s">
        <v>92</v>
      </c>
      <c r="E2770" s="1">
        <v>1985</v>
      </c>
      <c r="F2770" s="1">
        <v>175</v>
      </c>
      <c r="G2770" s="1" t="s">
        <v>5</v>
      </c>
      <c r="H2770" s="1">
        <v>3.7865712953520701E-6</v>
      </c>
      <c r="I2770" s="1">
        <v>4.58175126737601E-6</v>
      </c>
      <c r="J2770" s="1">
        <v>5.45266266530699E-6</v>
      </c>
      <c r="K2770" s="1">
        <v>2.1563958760240399E-5</v>
      </c>
      <c r="L2770" s="1">
        <v>5.1073209908244497E-5</v>
      </c>
      <c r="M2770" s="1">
        <v>2.11821923190436E-3</v>
      </c>
      <c r="N2770" s="1">
        <v>2.81200471401745E-6</v>
      </c>
      <c r="O2770" s="1">
        <v>2.5870443368960502E-6</v>
      </c>
      <c r="P2770" s="1">
        <v>1.9470390118857301E-8</v>
      </c>
      <c r="Q2770" s="1">
        <v>1.7288620617052098E-8</v>
      </c>
      <c r="R2770" s="1">
        <v>68.723290177614103</v>
      </c>
      <c r="S2770" s="1">
        <v>20.630434465859199</v>
      </c>
      <c r="T2770" s="1">
        <v>9.2477382812341996E-2</v>
      </c>
      <c r="U2770" s="1">
        <v>3197.7173422081801</v>
      </c>
      <c r="V2770" s="1">
        <f t="shared" si="173"/>
        <v>0.47443862337114923</v>
      </c>
      <c r="W2770" s="1">
        <f t="shared" si="174"/>
        <v>5.2886117089220619</v>
      </c>
      <c r="X2770" s="1">
        <f t="shared" si="175"/>
        <v>223.08627080983817</v>
      </c>
    </row>
    <row r="2771" spans="1:24" hidden="1" x14ac:dyDescent="0.3">
      <c r="A2771" s="18" t="str">
        <f t="shared" si="172"/>
        <v>ConstMin - Pavers_1986_25</v>
      </c>
      <c r="B2771" s="1" t="s">
        <v>40</v>
      </c>
      <c r="C2771" s="1">
        <v>2020</v>
      </c>
      <c r="D2771" s="1" t="s">
        <v>92</v>
      </c>
      <c r="E2771" s="1">
        <v>1986</v>
      </c>
      <c r="F2771" s="1">
        <v>25</v>
      </c>
      <c r="G2771" s="1" t="s">
        <v>5</v>
      </c>
      <c r="H2771" s="1">
        <v>0</v>
      </c>
      <c r="I2771" s="1">
        <v>0</v>
      </c>
      <c r="J2771" s="1">
        <v>0</v>
      </c>
      <c r="K2771" s="1">
        <v>0</v>
      </c>
      <c r="L2771" s="1">
        <v>0</v>
      </c>
      <c r="M2771" s="1">
        <v>0</v>
      </c>
      <c r="N2771" s="1">
        <v>0</v>
      </c>
      <c r="O2771" s="1">
        <v>0</v>
      </c>
      <c r="P2771" s="1">
        <v>0</v>
      </c>
      <c r="Q2771" s="1">
        <v>0</v>
      </c>
      <c r="R2771" s="1">
        <v>0</v>
      </c>
      <c r="S2771" s="1">
        <v>0</v>
      </c>
      <c r="T2771" s="1">
        <v>0</v>
      </c>
      <c r="U2771" s="1">
        <v>0</v>
      </c>
      <c r="V2771" s="1">
        <f t="shared" si="173"/>
        <v>0</v>
      </c>
      <c r="W2771" s="1">
        <f t="shared" si="174"/>
        <v>0</v>
      </c>
      <c r="X2771" s="1" t="e">
        <f t="shared" si="175"/>
        <v>#DIV/0!</v>
      </c>
    </row>
    <row r="2772" spans="1:24" hidden="1" x14ac:dyDescent="0.3">
      <c r="A2772" s="18" t="str">
        <f t="shared" si="172"/>
        <v>ConstMin - Pavers_1986_100</v>
      </c>
      <c r="B2772" s="1" t="s">
        <v>40</v>
      </c>
      <c r="C2772" s="1">
        <v>2020</v>
      </c>
      <c r="D2772" s="1" t="s">
        <v>92</v>
      </c>
      <c r="E2772" s="1">
        <v>1986</v>
      </c>
      <c r="F2772" s="1">
        <v>100</v>
      </c>
      <c r="G2772" s="1" t="s">
        <v>5</v>
      </c>
      <c r="H2772" s="1">
        <v>1.6196345841935099E-5</v>
      </c>
      <c r="I2772" s="1">
        <v>1.9597578468741501E-5</v>
      </c>
      <c r="J2772" s="1">
        <v>2.33227380123866E-5</v>
      </c>
      <c r="K2772" s="1">
        <v>6.4572921684944001E-5</v>
      </c>
      <c r="L2772" s="1">
        <v>1.58265162901114E-4</v>
      </c>
      <c r="M2772" s="1">
        <v>5.5724238737238198E-3</v>
      </c>
      <c r="N2772" s="1">
        <v>1.1203350280259201E-5</v>
      </c>
      <c r="O2772" s="1">
        <v>1.03070822578385E-5</v>
      </c>
      <c r="P2772" s="1">
        <v>5.10339317913537E-8</v>
      </c>
      <c r="Q2772" s="1">
        <v>4.5481374552341201E-8</v>
      </c>
      <c r="R2772" s="1">
        <v>180.791155654976</v>
      </c>
      <c r="S2772" s="1">
        <v>105.52467229286999</v>
      </c>
      <c r="T2772" s="1">
        <v>0.46238691406171001</v>
      </c>
      <c r="U2772" s="1">
        <v>8357.5540455953196</v>
      </c>
      <c r="V2772" s="1">
        <f t="shared" si="173"/>
        <v>0.77644700485845186</v>
      </c>
      <c r="W2772" s="1">
        <f t="shared" si="174"/>
        <v>6.2703926357028239</v>
      </c>
      <c r="X2772" s="1">
        <f t="shared" si="175"/>
        <v>228.21725503846483</v>
      </c>
    </row>
    <row r="2773" spans="1:24" hidden="1" x14ac:dyDescent="0.3">
      <c r="A2773" s="18" t="str">
        <f t="shared" si="172"/>
        <v>ConstMin - Pavers_1986_175</v>
      </c>
      <c r="B2773" s="1" t="s">
        <v>40</v>
      </c>
      <c r="C2773" s="1">
        <v>2020</v>
      </c>
      <c r="D2773" s="1" t="s">
        <v>92</v>
      </c>
      <c r="E2773" s="1">
        <v>1986</v>
      </c>
      <c r="F2773" s="1">
        <v>175</v>
      </c>
      <c r="G2773" s="1" t="s">
        <v>5</v>
      </c>
      <c r="H2773" s="1">
        <v>1.5546135573033099E-5</v>
      </c>
      <c r="I2773" s="1">
        <v>1.881082404337E-5</v>
      </c>
      <c r="J2773" s="1">
        <v>2.2386435225167601E-5</v>
      </c>
      <c r="K2773" s="1">
        <v>8.8723449909008104E-5</v>
      </c>
      <c r="L2773" s="1">
        <v>2.10228226014202E-4</v>
      </c>
      <c r="M2773" s="1">
        <v>8.7524446530980998E-3</v>
      </c>
      <c r="N2773" s="1">
        <v>1.15209619426078E-5</v>
      </c>
      <c r="O2773" s="1">
        <v>1.05992849871992E-5</v>
      </c>
      <c r="P2773" s="1">
        <v>8.04543072278507E-8</v>
      </c>
      <c r="Q2773" s="1">
        <v>7.1436276661088702E-8</v>
      </c>
      <c r="R2773" s="1">
        <v>283.96342767485697</v>
      </c>
      <c r="S2773" s="1">
        <v>85.100542171669503</v>
      </c>
      <c r="T2773" s="1">
        <v>0.36990953124936798</v>
      </c>
      <c r="U2773" s="1">
        <v>13254.4094432375</v>
      </c>
      <c r="V2773" s="1">
        <f t="shared" si="173"/>
        <v>0.4699331038548914</v>
      </c>
      <c r="W2773" s="1">
        <f t="shared" si="174"/>
        <v>5.251933809012578</v>
      </c>
      <c r="X2773" s="1">
        <f t="shared" si="175"/>
        <v>230.05771677264642</v>
      </c>
    </row>
    <row r="2774" spans="1:24" hidden="1" x14ac:dyDescent="0.3">
      <c r="A2774" s="18" t="str">
        <f t="shared" si="172"/>
        <v>ConstMin - Pavers_1987_25</v>
      </c>
      <c r="B2774" s="1" t="s">
        <v>40</v>
      </c>
      <c r="C2774" s="1">
        <v>2020</v>
      </c>
      <c r="D2774" s="1" t="s">
        <v>92</v>
      </c>
      <c r="E2774" s="1">
        <v>1987</v>
      </c>
      <c r="F2774" s="1">
        <v>25</v>
      </c>
      <c r="G2774" s="1" t="s">
        <v>5</v>
      </c>
      <c r="H2774" s="1">
        <v>0</v>
      </c>
      <c r="I2774" s="1">
        <v>0</v>
      </c>
      <c r="J2774" s="1">
        <v>0</v>
      </c>
      <c r="K2774" s="1">
        <v>0</v>
      </c>
      <c r="L2774" s="1">
        <v>0</v>
      </c>
      <c r="M2774" s="1">
        <v>0</v>
      </c>
      <c r="N2774" s="1">
        <v>0</v>
      </c>
      <c r="O2774" s="1">
        <v>0</v>
      </c>
      <c r="P2774" s="1">
        <v>0</v>
      </c>
      <c r="Q2774" s="1">
        <v>0</v>
      </c>
      <c r="R2774" s="1">
        <v>0</v>
      </c>
      <c r="S2774" s="1">
        <v>0</v>
      </c>
      <c r="T2774" s="1">
        <v>0</v>
      </c>
      <c r="U2774" s="1">
        <v>0</v>
      </c>
      <c r="V2774" s="1">
        <f t="shared" si="173"/>
        <v>0</v>
      </c>
      <c r="W2774" s="1">
        <f t="shared" si="174"/>
        <v>0</v>
      </c>
      <c r="X2774" s="1" t="e">
        <f t="shared" si="175"/>
        <v>#DIV/0!</v>
      </c>
    </row>
    <row r="2775" spans="1:24" hidden="1" x14ac:dyDescent="0.3">
      <c r="A2775" s="18" t="str">
        <f t="shared" si="172"/>
        <v>ConstMin - Pavers_1987_50</v>
      </c>
      <c r="B2775" s="1" t="s">
        <v>40</v>
      </c>
      <c r="C2775" s="1">
        <v>2020</v>
      </c>
      <c r="D2775" s="1" t="s">
        <v>92</v>
      </c>
      <c r="E2775" s="1">
        <v>1987</v>
      </c>
      <c r="F2775" s="1">
        <v>50</v>
      </c>
      <c r="G2775" s="1" t="s">
        <v>5</v>
      </c>
      <c r="H2775" s="1">
        <v>8.4436032671431393E-6</v>
      </c>
      <c r="I2775" s="1">
        <v>1.0216759953243099E-5</v>
      </c>
      <c r="J2775" s="1">
        <v>1.2158788704686099E-5</v>
      </c>
      <c r="K2775" s="1">
        <v>2.8325288211552901E-5</v>
      </c>
      <c r="L2775" s="1">
        <v>2.0794910191456301E-5</v>
      </c>
      <c r="M2775" s="1">
        <v>1.6267444152333801E-3</v>
      </c>
      <c r="N2775" s="1">
        <v>2.7125322343989802E-6</v>
      </c>
      <c r="O2775" s="1">
        <v>2.4955296556470601E-6</v>
      </c>
      <c r="P2775" s="1">
        <v>1.4786750749365899E-8</v>
      </c>
      <c r="Q2775" s="1">
        <v>1.32772692327004E-8</v>
      </c>
      <c r="R2775" s="1">
        <v>52.777931013490097</v>
      </c>
      <c r="S2775" s="1">
        <v>45.593260169548998</v>
      </c>
      <c r="T2775" s="1">
        <v>0.18495476562468399</v>
      </c>
      <c r="U2775" s="1">
        <v>2211.27311822312</v>
      </c>
      <c r="V2775" s="1">
        <f t="shared" si="173"/>
        <v>1.5298871747623122</v>
      </c>
      <c r="W2775" s="1">
        <f t="shared" si="174"/>
        <v>3.1138899756712437</v>
      </c>
      <c r="X2775" s="1">
        <f t="shared" si="175"/>
        <v>246.51032924487208</v>
      </c>
    </row>
    <row r="2776" spans="1:24" hidden="1" x14ac:dyDescent="0.3">
      <c r="A2776" s="18" t="str">
        <f t="shared" si="172"/>
        <v>ConstMin - Pavers_1987_175</v>
      </c>
      <c r="B2776" s="1" t="s">
        <v>40</v>
      </c>
      <c r="C2776" s="1">
        <v>2020</v>
      </c>
      <c r="D2776" s="1" t="s">
        <v>92</v>
      </c>
      <c r="E2776" s="1">
        <v>1987</v>
      </c>
      <c r="F2776" s="1">
        <v>175</v>
      </c>
      <c r="G2776" s="1" t="s">
        <v>5</v>
      </c>
      <c r="H2776" s="1">
        <v>4.6568690050798298E-6</v>
      </c>
      <c r="I2776" s="1">
        <v>5.6348114961466002E-6</v>
      </c>
      <c r="J2776" s="1">
        <v>6.70589136731496E-6</v>
      </c>
      <c r="K2776" s="1">
        <v>1.8606702981515001E-5</v>
      </c>
      <c r="L2776" s="1">
        <v>4.5623832322736598E-5</v>
      </c>
      <c r="M2776" s="1">
        <v>1.6125798023530001E-3</v>
      </c>
      <c r="N2776" s="1">
        <v>3.21445501906377E-6</v>
      </c>
      <c r="O2776" s="1">
        <v>2.9572986175386702E-6</v>
      </c>
      <c r="P2776" s="1">
        <v>1.47693939066909E-8</v>
      </c>
      <c r="Q2776" s="1">
        <v>1.31616595665299E-8</v>
      </c>
      <c r="R2776" s="1">
        <v>52.318375748119102</v>
      </c>
      <c r="S2776" s="1">
        <v>20.630434465859199</v>
      </c>
      <c r="T2776" s="1">
        <v>9.2477382812341996E-2</v>
      </c>
      <c r="U2776" s="1">
        <v>2434.39126697139</v>
      </c>
      <c r="V2776" s="1">
        <f t="shared" si="173"/>
        <v>0.76643902772487515</v>
      </c>
      <c r="W2776" s="1">
        <f t="shared" si="174"/>
        <v>6.2056886393509298</v>
      </c>
      <c r="X2776" s="1">
        <f t="shared" si="175"/>
        <v>223.08627080983817</v>
      </c>
    </row>
    <row r="2777" spans="1:24" hidden="1" x14ac:dyDescent="0.3">
      <c r="A2777" s="18" t="str">
        <f t="shared" si="172"/>
        <v>ConstMin - Pavers_1988_50</v>
      </c>
      <c r="B2777" s="1" t="s">
        <v>40</v>
      </c>
      <c r="C2777" s="1">
        <v>2020</v>
      </c>
      <c r="D2777" s="1" t="s">
        <v>92</v>
      </c>
      <c r="E2777" s="1">
        <v>1988</v>
      </c>
      <c r="F2777" s="1">
        <v>50</v>
      </c>
      <c r="G2777" s="1" t="s">
        <v>5</v>
      </c>
      <c r="H2777" s="1">
        <v>1.0832050094114701E-5</v>
      </c>
      <c r="I2777" s="1">
        <v>1.31067806138789E-5</v>
      </c>
      <c r="J2777" s="1">
        <v>1.55981521355253E-5</v>
      </c>
      <c r="K2777" s="1">
        <v>3.7176625222409501E-5</v>
      </c>
      <c r="L2777" s="1">
        <v>2.71280959013147E-5</v>
      </c>
      <c r="M2777" s="1">
        <v>2.15735518009337E-3</v>
      </c>
      <c r="N2777" s="1">
        <v>3.5652472446487599E-6</v>
      </c>
      <c r="O2777" s="1">
        <v>3.2800274650768601E-6</v>
      </c>
      <c r="P2777" s="1">
        <v>1.96208570040438E-8</v>
      </c>
      <c r="Q2777" s="1">
        <v>1.7608042965096699E-8</v>
      </c>
      <c r="R2777" s="1">
        <v>69.993012916063094</v>
      </c>
      <c r="S2777" s="1">
        <v>82.521737863437096</v>
      </c>
      <c r="T2777" s="1">
        <v>0.36990953124936798</v>
      </c>
      <c r="U2777" s="1">
        <v>2929.5216941520098</v>
      </c>
      <c r="V2777" s="1">
        <f t="shared" si="173"/>
        <v>1.4814531178651704</v>
      </c>
      <c r="W2777" s="1">
        <f t="shared" si="174"/>
        <v>3.0662756506499758</v>
      </c>
      <c r="X2777" s="1">
        <f t="shared" si="175"/>
        <v>223.08627080983896</v>
      </c>
    </row>
    <row r="2778" spans="1:24" hidden="1" x14ac:dyDescent="0.3">
      <c r="A2778" s="18" t="str">
        <f t="shared" si="172"/>
        <v>ConstMin - Pavers_1988_75</v>
      </c>
      <c r="B2778" s="1" t="s">
        <v>40</v>
      </c>
      <c r="C2778" s="1">
        <v>2020</v>
      </c>
      <c r="D2778" s="1" t="s">
        <v>92</v>
      </c>
      <c r="E2778" s="1">
        <v>1988</v>
      </c>
      <c r="F2778" s="1">
        <v>75</v>
      </c>
      <c r="G2778" s="1" t="s">
        <v>5</v>
      </c>
      <c r="H2778" s="1">
        <v>9.2041675530112692E-6</v>
      </c>
      <c r="I2778" s="1">
        <v>1.11370427391436E-5</v>
      </c>
      <c r="J2778" s="1">
        <v>1.32540012763362E-5</v>
      </c>
      <c r="K2778" s="1">
        <v>3.8971517164775797E-5</v>
      </c>
      <c r="L2778" s="1">
        <v>8.8458225354387697E-5</v>
      </c>
      <c r="M2778" s="1">
        <v>4.6657326450677298E-3</v>
      </c>
      <c r="N2778" s="1">
        <v>7.5746929713271899E-6</v>
      </c>
      <c r="O2778" s="1">
        <v>6.9687175336210198E-6</v>
      </c>
      <c r="P2778" s="1">
        <v>4.2860887088428502E-8</v>
      </c>
      <c r="Q2778" s="1">
        <v>3.8081082631211197E-8</v>
      </c>
      <c r="R2778" s="1">
        <v>151.37455728314001</v>
      </c>
      <c r="S2778" s="1">
        <v>95.003150715282004</v>
      </c>
      <c r="T2778" s="1">
        <v>0.36990953124936798</v>
      </c>
      <c r="U2778" s="1">
        <v>7030.2331529308603</v>
      </c>
      <c r="V2778" s="1">
        <f t="shared" si="173"/>
        <v>0.52455225533670957</v>
      </c>
      <c r="W2778" s="1">
        <f t="shared" si="174"/>
        <v>4.166362893592976</v>
      </c>
      <c r="X2778" s="1">
        <f t="shared" si="175"/>
        <v>256.82806926982721</v>
      </c>
    </row>
    <row r="2779" spans="1:24" hidden="1" x14ac:dyDescent="0.3">
      <c r="A2779" s="18" t="str">
        <f t="shared" si="172"/>
        <v>ConstMin - Pavers_1988_175</v>
      </c>
      <c r="B2779" s="1" t="s">
        <v>40</v>
      </c>
      <c r="C2779" s="1">
        <v>2020</v>
      </c>
      <c r="D2779" s="1" t="s">
        <v>92</v>
      </c>
      <c r="E2779" s="1">
        <v>1988</v>
      </c>
      <c r="F2779" s="1">
        <v>175</v>
      </c>
      <c r="G2779" s="1" t="s">
        <v>5</v>
      </c>
      <c r="H2779" s="1">
        <v>2.9269488704203201E-6</v>
      </c>
      <c r="I2779" s="1">
        <v>3.5416081332085902E-6</v>
      </c>
      <c r="J2779" s="1">
        <v>4.2148063734052697E-6</v>
      </c>
      <c r="K2779" s="1">
        <v>1.39525429529122E-5</v>
      </c>
      <c r="L2779" s="1">
        <v>3.8238122875161701E-5</v>
      </c>
      <c r="M2779" s="1">
        <v>2.1592170234896102E-3</v>
      </c>
      <c r="N2779" s="1">
        <v>1.92916582924741E-6</v>
      </c>
      <c r="O2779" s="1">
        <v>1.77483256290762E-6</v>
      </c>
      <c r="P2779" s="1">
        <v>1.9875223706270699E-8</v>
      </c>
      <c r="Q2779" s="1">
        <v>1.7623239080607899E-8</v>
      </c>
      <c r="R2779" s="1">
        <v>70.053418374600199</v>
      </c>
      <c r="S2779" s="1">
        <v>20.630434465859199</v>
      </c>
      <c r="T2779" s="1">
        <v>9.2477382812341996E-2</v>
      </c>
      <c r="U2779" s="1">
        <v>3259.6086456057601</v>
      </c>
      <c r="V2779" s="1">
        <f t="shared" si="173"/>
        <v>0.35976892290762075</v>
      </c>
      <c r="W2779" s="1">
        <f t="shared" si="174"/>
        <v>3.8843620647388941</v>
      </c>
      <c r="X2779" s="1">
        <f t="shared" si="175"/>
        <v>223.08627080983817</v>
      </c>
    </row>
    <row r="2780" spans="1:24" hidden="1" x14ac:dyDescent="0.3">
      <c r="A2780" s="18" t="str">
        <f t="shared" si="172"/>
        <v>ConstMin - Pavers_1989_50</v>
      </c>
      <c r="B2780" s="1" t="s">
        <v>40</v>
      </c>
      <c r="C2780" s="1">
        <v>2020</v>
      </c>
      <c r="D2780" s="1" t="s">
        <v>92</v>
      </c>
      <c r="E2780" s="1">
        <v>1989</v>
      </c>
      <c r="F2780" s="1">
        <v>50</v>
      </c>
      <c r="G2780" s="1" t="s">
        <v>5</v>
      </c>
      <c r="H2780" s="1">
        <v>6.5058443234746099E-6</v>
      </c>
      <c r="I2780" s="1">
        <v>7.8720716314042792E-6</v>
      </c>
      <c r="J2780" s="1">
        <v>9.3684158258034396E-6</v>
      </c>
      <c r="K2780" s="1">
        <v>2.23541020390195E-5</v>
      </c>
      <c r="L2780" s="1">
        <v>1.6439495180989799E-5</v>
      </c>
      <c r="M2780" s="1">
        <v>1.31087981520366E-3</v>
      </c>
      <c r="N2780" s="1">
        <v>2.1468820298433298E-6</v>
      </c>
      <c r="O2780" s="1">
        <v>1.97513146745587E-6</v>
      </c>
      <c r="P2780" s="1">
        <v>1.19245586480992E-8</v>
      </c>
      <c r="Q2780" s="1">
        <v>1.0699224829165699E-8</v>
      </c>
      <c r="R2780" s="1">
        <v>42.530051928206603</v>
      </c>
      <c r="S2780" s="1">
        <v>43.839673239950898</v>
      </c>
      <c r="T2780" s="1">
        <v>0.18495476562468399</v>
      </c>
      <c r="U2780" s="1">
        <v>1819.3464394579601</v>
      </c>
      <c r="V2780" s="1">
        <f t="shared" si="173"/>
        <v>1.4327229998528757</v>
      </c>
      <c r="W2780" s="1">
        <f t="shared" si="174"/>
        <v>2.9920005755299499</v>
      </c>
      <c r="X2780" s="1">
        <f t="shared" si="175"/>
        <v>237.02916273545358</v>
      </c>
    </row>
    <row r="2781" spans="1:24" hidden="1" x14ac:dyDescent="0.3">
      <c r="A2781" s="18" t="str">
        <f t="shared" si="172"/>
        <v>ConstMin - Pavers_1989_175</v>
      </c>
      <c r="B2781" s="1" t="s">
        <v>40</v>
      </c>
      <c r="C2781" s="1">
        <v>2020</v>
      </c>
      <c r="D2781" s="1" t="s">
        <v>92</v>
      </c>
      <c r="E2781" s="1">
        <v>1989</v>
      </c>
      <c r="F2781" s="1">
        <v>175</v>
      </c>
      <c r="G2781" s="1" t="s">
        <v>5</v>
      </c>
      <c r="H2781" s="1">
        <v>2.2515868479923899E-5</v>
      </c>
      <c r="I2781" s="1">
        <v>2.7244200860707999E-5</v>
      </c>
      <c r="J2781" s="1">
        <v>3.2422850611090498E-5</v>
      </c>
      <c r="K2781" s="1">
        <v>1.00324148232402E-4</v>
      </c>
      <c r="L2781" s="1">
        <v>2.47948769610187E-4</v>
      </c>
      <c r="M2781" s="1">
        <v>1.3566724654671101E-2</v>
      </c>
      <c r="N2781" s="1">
        <v>1.7026764014720199E-5</v>
      </c>
      <c r="O2781" s="1">
        <v>1.5664622893542601E-5</v>
      </c>
      <c r="P2781" s="1">
        <v>1.24755621333561E-7</v>
      </c>
      <c r="Q2781" s="1">
        <v>1.10729782846767E-7</v>
      </c>
      <c r="R2781" s="1">
        <v>440.15744034413899</v>
      </c>
      <c r="S2781" s="1">
        <v>162.980432280288</v>
      </c>
      <c r="T2781" s="1">
        <v>0.647341679686394</v>
      </c>
      <c r="U2781" s="1">
        <v>20286.937732002702</v>
      </c>
      <c r="V2781" s="1">
        <f t="shared" si="173"/>
        <v>0.44467854706820681</v>
      </c>
      <c r="W2781" s="1">
        <f t="shared" si="174"/>
        <v>4.0470079919511432</v>
      </c>
      <c r="X2781" s="1">
        <f t="shared" si="175"/>
        <v>251.76879134253213</v>
      </c>
    </row>
    <row r="2782" spans="1:24" hidden="1" x14ac:dyDescent="0.3">
      <c r="A2782" s="18" t="str">
        <f t="shared" si="172"/>
        <v>ConstMin - Pavers_1990_50</v>
      </c>
      <c r="B2782" s="1" t="s">
        <v>40</v>
      </c>
      <c r="C2782" s="1">
        <v>2020</v>
      </c>
      <c r="D2782" s="1" t="s">
        <v>92</v>
      </c>
      <c r="E2782" s="1">
        <v>1990</v>
      </c>
      <c r="F2782" s="1">
        <v>50</v>
      </c>
      <c r="G2782" s="1" t="s">
        <v>5</v>
      </c>
      <c r="H2782" s="1">
        <v>5.5889184566417901E-6</v>
      </c>
      <c r="I2782" s="1">
        <v>6.7625913325365697E-6</v>
      </c>
      <c r="J2782" s="1">
        <v>8.0480425775641803E-6</v>
      </c>
      <c r="K2782" s="1">
        <v>1.9225901195132801E-5</v>
      </c>
      <c r="L2782" s="1">
        <v>1.42509868993488E-5</v>
      </c>
      <c r="M2782" s="1">
        <v>1.1394481585000199E-3</v>
      </c>
      <c r="N2782" s="1">
        <v>1.84918952440599E-6</v>
      </c>
      <c r="O2782" s="1">
        <v>1.7012543624535101E-6</v>
      </c>
      <c r="P2782" s="1">
        <v>1.03670957421813E-8</v>
      </c>
      <c r="Q2782" s="1">
        <v>9.3000226928328104E-9</v>
      </c>
      <c r="R2782" s="1">
        <v>36.968140624681197</v>
      </c>
      <c r="S2782" s="1">
        <v>41.260868931718498</v>
      </c>
      <c r="T2782" s="1">
        <v>0.18495476562468399</v>
      </c>
      <c r="U2782" s="1">
        <v>1547.2825849394401</v>
      </c>
      <c r="V2782" s="1">
        <f t="shared" si="173"/>
        <v>1.4472118393876636</v>
      </c>
      <c r="W2782" s="1">
        <f t="shared" si="174"/>
        <v>3.0497476410363209</v>
      </c>
      <c r="X2782" s="1">
        <f t="shared" si="175"/>
        <v>223.08627080983871</v>
      </c>
    </row>
    <row r="2783" spans="1:24" hidden="1" x14ac:dyDescent="0.3">
      <c r="A2783" s="18" t="str">
        <f t="shared" si="172"/>
        <v>ConstMin - Pavers_1990_100</v>
      </c>
      <c r="B2783" s="1" t="s">
        <v>40</v>
      </c>
      <c r="C2783" s="1">
        <v>2020</v>
      </c>
      <c r="D2783" s="1" t="s">
        <v>92</v>
      </c>
      <c r="E2783" s="1">
        <v>1990</v>
      </c>
      <c r="F2783" s="1">
        <v>100</v>
      </c>
      <c r="G2783" s="1" t="s">
        <v>5</v>
      </c>
      <c r="H2783" s="1">
        <v>7.7563942624820707E-6</v>
      </c>
      <c r="I2783" s="1">
        <v>9.3852370576033098E-6</v>
      </c>
      <c r="J2783" s="1">
        <v>1.11692077379741E-5</v>
      </c>
      <c r="K2783" s="1">
        <v>3.2988354422659803E-5</v>
      </c>
      <c r="L2783" s="1">
        <v>7.4944714717955805E-5</v>
      </c>
      <c r="M2783" s="1">
        <v>3.9837150950026799E-3</v>
      </c>
      <c r="N2783" s="1">
        <v>6.3552771814543604E-6</v>
      </c>
      <c r="O2783" s="1">
        <v>5.8468550069380097E-6</v>
      </c>
      <c r="P2783" s="1">
        <v>3.6598729813392602E-8</v>
      </c>
      <c r="Q2783" s="1">
        <v>3.2514547071695398E-8</v>
      </c>
      <c r="R2783" s="1">
        <v>129.247248979359</v>
      </c>
      <c r="S2783" s="1">
        <v>76.126303179020695</v>
      </c>
      <c r="T2783" s="1">
        <v>0.27743214843702602</v>
      </c>
      <c r="U2783" s="1">
        <v>5887.1007791776001</v>
      </c>
      <c r="V2783" s="1">
        <f t="shared" si="173"/>
        <v>0.52787655896257768</v>
      </c>
      <c r="W2783" s="1">
        <f t="shared" si="174"/>
        <v>4.2152966275578896</v>
      </c>
      <c r="X2783" s="1">
        <f t="shared" si="175"/>
        <v>274.39611309610183</v>
      </c>
    </row>
    <row r="2784" spans="1:24" hidden="1" x14ac:dyDescent="0.3">
      <c r="A2784" s="18" t="str">
        <f t="shared" si="172"/>
        <v>ConstMin - Pavers_1990_300</v>
      </c>
      <c r="B2784" s="1" t="s">
        <v>40</v>
      </c>
      <c r="C2784" s="1">
        <v>2020</v>
      </c>
      <c r="D2784" s="1" t="s">
        <v>92</v>
      </c>
      <c r="E2784" s="1">
        <v>1990</v>
      </c>
      <c r="F2784" s="1">
        <v>300</v>
      </c>
      <c r="G2784" s="1" t="s">
        <v>5</v>
      </c>
      <c r="H2784" s="1">
        <v>3.6567041353054099E-6</v>
      </c>
      <c r="I2784" s="1">
        <v>4.4246120037195396E-6</v>
      </c>
      <c r="J2784" s="1">
        <v>5.2656539548397898E-6</v>
      </c>
      <c r="K2784" s="1">
        <v>1.75094087402091E-5</v>
      </c>
      <c r="L2784" s="1">
        <v>4.8028405313685502E-5</v>
      </c>
      <c r="M2784" s="1">
        <v>2.7331861056830498E-3</v>
      </c>
      <c r="N2784" s="1">
        <v>2.3996669384726399E-6</v>
      </c>
      <c r="O2784" s="1">
        <v>2.2076935833948302E-6</v>
      </c>
      <c r="P2784" s="1">
        <v>2.5159959853641302E-8</v>
      </c>
      <c r="Q2784" s="1">
        <v>2.23078975703898E-8</v>
      </c>
      <c r="R2784" s="1">
        <v>88.675213132405304</v>
      </c>
      <c r="S2784" s="1">
        <v>20.630434465859199</v>
      </c>
      <c r="T2784" s="1">
        <v>9.2477382812341996E-2</v>
      </c>
      <c r="U2784" s="1">
        <v>4126.0868931718496</v>
      </c>
      <c r="V2784" s="1">
        <f t="shared" si="173"/>
        <v>0.35507935650744032</v>
      </c>
      <c r="W2784" s="1">
        <f t="shared" si="174"/>
        <v>3.854325585729474</v>
      </c>
      <c r="X2784" s="1">
        <f t="shared" si="175"/>
        <v>223.08627080983817</v>
      </c>
    </row>
    <row r="2785" spans="1:24" hidden="1" x14ac:dyDescent="0.3">
      <c r="A2785" s="18" t="str">
        <f t="shared" si="172"/>
        <v>ConstMin - Pavers_1991_75</v>
      </c>
      <c r="B2785" s="1" t="s">
        <v>40</v>
      </c>
      <c r="C2785" s="1">
        <v>2020</v>
      </c>
      <c r="D2785" s="1" t="s">
        <v>92</v>
      </c>
      <c r="E2785" s="1">
        <v>1991</v>
      </c>
      <c r="F2785" s="1">
        <v>75</v>
      </c>
      <c r="G2785" s="1" t="s">
        <v>5</v>
      </c>
      <c r="H2785" s="1">
        <v>4.3740278630322304E-6</v>
      </c>
      <c r="I2785" s="1">
        <v>5.292573714269E-6</v>
      </c>
      <c r="J2785" s="1">
        <v>6.2986001227664203E-6</v>
      </c>
      <c r="K2785" s="1">
        <v>1.8645210739696502E-5</v>
      </c>
      <c r="L2785" s="1">
        <v>4.2378423283084303E-5</v>
      </c>
      <c r="M2785" s="1">
        <v>2.2614380930968498E-3</v>
      </c>
      <c r="N2785" s="1">
        <v>3.5758640602029199E-6</v>
      </c>
      <c r="O2785" s="1">
        <v>3.2897949353866801E-6</v>
      </c>
      <c r="P2785" s="1">
        <v>2.0776895818073001E-8</v>
      </c>
      <c r="Q2785" s="1">
        <v>1.8457553709089501E-8</v>
      </c>
      <c r="R2785" s="1">
        <v>73.369868401620494</v>
      </c>
      <c r="S2785" s="1">
        <v>49.306738373403597</v>
      </c>
      <c r="T2785" s="1">
        <v>0.18495476562468399</v>
      </c>
      <c r="U2785" s="1">
        <v>3500.77842451166</v>
      </c>
      <c r="V2785" s="1">
        <f t="shared" si="173"/>
        <v>0.50060005439978605</v>
      </c>
      <c r="W2785" s="1">
        <f t="shared" si="174"/>
        <v>4.0083789373955439</v>
      </c>
      <c r="X2785" s="1">
        <f t="shared" si="175"/>
        <v>266.58809361775718</v>
      </c>
    </row>
    <row r="2786" spans="1:24" hidden="1" x14ac:dyDescent="0.3">
      <c r="A2786" s="18" t="str">
        <f t="shared" si="172"/>
        <v>ConstMin - Pavers_1991_175</v>
      </c>
      <c r="B2786" s="1" t="s">
        <v>40</v>
      </c>
      <c r="C2786" s="1">
        <v>2020</v>
      </c>
      <c r="D2786" s="1" t="s">
        <v>92</v>
      </c>
      <c r="E2786" s="1">
        <v>1991</v>
      </c>
      <c r="F2786" s="1">
        <v>175</v>
      </c>
      <c r="G2786" s="1" t="s">
        <v>5</v>
      </c>
      <c r="H2786" s="1">
        <v>4.5589595864225996E-6</v>
      </c>
      <c r="I2786" s="1">
        <v>5.51634109957134E-6</v>
      </c>
      <c r="J2786" s="1">
        <v>6.5649018044485402E-6</v>
      </c>
      <c r="K2786" s="1">
        <v>2.1879387163214301E-5</v>
      </c>
      <c r="L2786" s="1">
        <v>6.0042112428292898E-5</v>
      </c>
      <c r="M2786" s="1">
        <v>3.4302242964567701E-3</v>
      </c>
      <c r="N2786" s="1">
        <v>2.9850951736481799E-6</v>
      </c>
      <c r="O2786" s="1">
        <v>2.7462875597563298E-6</v>
      </c>
      <c r="P2786" s="1">
        <v>3.15773559361869E-8</v>
      </c>
      <c r="Q2786" s="1">
        <v>2.7997029580134102E-8</v>
      </c>
      <c r="R2786" s="1">
        <v>111.289849581699</v>
      </c>
      <c r="S2786" s="1">
        <v>29.604673458508</v>
      </c>
      <c r="T2786" s="1">
        <v>9.2477382812341996E-2</v>
      </c>
      <c r="U2786" s="1">
        <v>5180.8178552389099</v>
      </c>
      <c r="V2786" s="1">
        <f t="shared" si="173"/>
        <v>0.35256678022438148</v>
      </c>
      <c r="W2786" s="1">
        <f t="shared" si="174"/>
        <v>3.8374810176909691</v>
      </c>
      <c r="X2786" s="1">
        <f t="shared" si="175"/>
        <v>320.12879861211826</v>
      </c>
    </row>
    <row r="2787" spans="1:24" hidden="1" x14ac:dyDescent="0.3">
      <c r="A2787" s="18" t="str">
        <f t="shared" si="172"/>
        <v>ConstMin - Pavers_1992_25</v>
      </c>
      <c r="B2787" s="1" t="s">
        <v>40</v>
      </c>
      <c r="C2787" s="1">
        <v>2020</v>
      </c>
      <c r="D2787" s="1" t="s">
        <v>92</v>
      </c>
      <c r="E2787" s="1">
        <v>1992</v>
      </c>
      <c r="F2787" s="1">
        <v>25</v>
      </c>
      <c r="G2787" s="1" t="s">
        <v>5</v>
      </c>
      <c r="H2787" s="1">
        <v>0</v>
      </c>
      <c r="I2787" s="1">
        <v>0</v>
      </c>
      <c r="J2787" s="1">
        <v>0</v>
      </c>
      <c r="K2787" s="1">
        <v>0</v>
      </c>
      <c r="L2787" s="1">
        <v>0</v>
      </c>
      <c r="M2787" s="1">
        <v>0</v>
      </c>
      <c r="N2787" s="1">
        <v>0</v>
      </c>
      <c r="O2787" s="1">
        <v>0</v>
      </c>
      <c r="P2787" s="1">
        <v>0</v>
      </c>
      <c r="Q2787" s="1">
        <v>0</v>
      </c>
      <c r="R2787" s="1">
        <v>0</v>
      </c>
      <c r="S2787" s="1">
        <v>0</v>
      </c>
      <c r="T2787" s="1">
        <v>0</v>
      </c>
      <c r="U2787" s="1">
        <v>0</v>
      </c>
      <c r="V2787" s="1">
        <f t="shared" si="173"/>
        <v>0</v>
      </c>
      <c r="W2787" s="1">
        <f t="shared" si="174"/>
        <v>0</v>
      </c>
      <c r="X2787" s="1" t="e">
        <f t="shared" si="175"/>
        <v>#DIV/0!</v>
      </c>
    </row>
    <row r="2788" spans="1:24" hidden="1" x14ac:dyDescent="0.3">
      <c r="A2788" s="18" t="str">
        <f t="shared" si="172"/>
        <v>ConstMin - Pavers_1992_50</v>
      </c>
      <c r="B2788" s="1" t="s">
        <v>40</v>
      </c>
      <c r="C2788" s="1">
        <v>2020</v>
      </c>
      <c r="D2788" s="1" t="s">
        <v>92</v>
      </c>
      <c r="E2788" s="1">
        <v>1992</v>
      </c>
      <c r="F2788" s="1">
        <v>50</v>
      </c>
      <c r="G2788" s="1" t="s">
        <v>5</v>
      </c>
      <c r="H2788" s="1">
        <v>6.8988404262675403E-6</v>
      </c>
      <c r="I2788" s="1">
        <v>8.3475969157837302E-6</v>
      </c>
      <c r="J2788" s="1">
        <v>9.9343302138252592E-6</v>
      </c>
      <c r="K2788" s="1">
        <v>2.3789244279349998E-5</v>
      </c>
      <c r="L2788" s="1">
        <v>1.79197610627137E-5</v>
      </c>
      <c r="M2788" s="1">
        <v>1.4405949583135001E-3</v>
      </c>
      <c r="N2788" s="1">
        <v>2.2951016754053799E-6</v>
      </c>
      <c r="O2788" s="1">
        <v>2.1114935413729501E-6</v>
      </c>
      <c r="P2788" s="1">
        <v>1.31120495908779E-8</v>
      </c>
      <c r="Q2788" s="1">
        <v>1.17579423895272E-8</v>
      </c>
      <c r="R2788" s="1">
        <v>46.738516890708802</v>
      </c>
      <c r="S2788" s="1">
        <v>59.209346917016099</v>
      </c>
      <c r="T2788" s="1">
        <v>0.18495476562468399</v>
      </c>
      <c r="U2788" s="1">
        <v>1953.9084482615301</v>
      </c>
      <c r="V2788" s="1">
        <f t="shared" si="173"/>
        <v>1.4146397589451452</v>
      </c>
      <c r="W2788" s="1">
        <f t="shared" si="174"/>
        <v>3.0368028937980744</v>
      </c>
      <c r="X2788" s="1">
        <f t="shared" si="175"/>
        <v>320.12879861211883</v>
      </c>
    </row>
    <row r="2789" spans="1:24" hidden="1" x14ac:dyDescent="0.3">
      <c r="A2789" s="18" t="str">
        <f t="shared" si="172"/>
        <v>ConstMin - Pavers_1992_75</v>
      </c>
      <c r="B2789" s="1" t="s">
        <v>40</v>
      </c>
      <c r="C2789" s="1">
        <v>2020</v>
      </c>
      <c r="D2789" s="1" t="s">
        <v>92</v>
      </c>
      <c r="E2789" s="1">
        <v>1992</v>
      </c>
      <c r="F2789" s="1">
        <v>75</v>
      </c>
      <c r="G2789" s="1" t="s">
        <v>5</v>
      </c>
      <c r="H2789" s="1">
        <v>4.0274073474844802E-6</v>
      </c>
      <c r="I2789" s="1">
        <v>4.8731628904562196E-6</v>
      </c>
      <c r="J2789" s="1">
        <v>5.7994665803776501E-6</v>
      </c>
      <c r="K2789" s="1">
        <v>1.72070801558433E-5</v>
      </c>
      <c r="L2789" s="1">
        <v>3.9127622103395999E-5</v>
      </c>
      <c r="M2789" s="1">
        <v>2.0961513430896601E-3</v>
      </c>
      <c r="N2789" s="1">
        <v>3.28499391696838E-6</v>
      </c>
      <c r="O2789" s="1">
        <v>3.02219440361091E-6</v>
      </c>
      <c r="P2789" s="1">
        <v>1.9259136461382699E-8</v>
      </c>
      <c r="Q2789" s="1">
        <v>1.7108505475148799E-8</v>
      </c>
      <c r="R2789" s="1">
        <v>68.007321828456696</v>
      </c>
      <c r="S2789" s="1">
        <v>50.235107924367298</v>
      </c>
      <c r="T2789" s="1">
        <v>0.18495476562468399</v>
      </c>
      <c r="U2789" s="1">
        <v>3139.69424527296</v>
      </c>
      <c r="V2789" s="1">
        <f t="shared" si="173"/>
        <v>0.51393970638714803</v>
      </c>
      <c r="W2789" s="1">
        <f t="shared" si="174"/>
        <v>4.1265270764556821</v>
      </c>
      <c r="X2789" s="1">
        <f t="shared" si="175"/>
        <v>271.60753471097877</v>
      </c>
    </row>
    <row r="2790" spans="1:24" hidden="1" x14ac:dyDescent="0.3">
      <c r="A2790" s="18" t="str">
        <f t="shared" si="172"/>
        <v>ConstMin - Pavers_1993_75</v>
      </c>
      <c r="B2790" s="1" t="s">
        <v>40</v>
      </c>
      <c r="C2790" s="1">
        <v>2020</v>
      </c>
      <c r="D2790" s="1" t="s">
        <v>92</v>
      </c>
      <c r="E2790" s="1">
        <v>1993</v>
      </c>
      <c r="F2790" s="1">
        <v>75</v>
      </c>
      <c r="G2790" s="1" t="s">
        <v>5</v>
      </c>
      <c r="H2790" s="1">
        <v>4.6469434240153901E-6</v>
      </c>
      <c r="I2790" s="1">
        <v>5.6228015430586197E-6</v>
      </c>
      <c r="J2790" s="1">
        <v>6.6915985305821598E-6</v>
      </c>
      <c r="K2790" s="1">
        <v>1.9900132254790001E-5</v>
      </c>
      <c r="L2790" s="1">
        <v>4.5272311447373699E-5</v>
      </c>
      <c r="M2790" s="1">
        <v>2.4348813049993199E-3</v>
      </c>
      <c r="N2790" s="1">
        <v>3.78155403478931E-6</v>
      </c>
      <c r="O2790" s="1">
        <v>3.4790297120061599E-6</v>
      </c>
      <c r="P2790" s="1">
        <v>2.2372276858542E-8</v>
      </c>
      <c r="Q2790" s="1">
        <v>1.9873173888540401E-8</v>
      </c>
      <c r="R2790" s="1">
        <v>78.997042398239898</v>
      </c>
      <c r="S2790" s="1">
        <v>54.670651334527101</v>
      </c>
      <c r="T2790" s="1">
        <v>0.18495476562468399</v>
      </c>
      <c r="U2790" s="1">
        <v>3744.9396164150999</v>
      </c>
      <c r="V2790" s="1">
        <f t="shared" si="173"/>
        <v>0.49716040887459495</v>
      </c>
      <c r="W2790" s="1">
        <f t="shared" si="174"/>
        <v>4.0029157524970946</v>
      </c>
      <c r="X2790" s="1">
        <f t="shared" si="175"/>
        <v>295.58930882303679</v>
      </c>
    </row>
    <row r="2791" spans="1:24" hidden="1" x14ac:dyDescent="0.3">
      <c r="A2791" s="18" t="str">
        <f t="shared" si="172"/>
        <v>ConstMin - Pavers_1993_175</v>
      </c>
      <c r="B2791" s="1" t="s">
        <v>40</v>
      </c>
      <c r="C2791" s="1">
        <v>2020</v>
      </c>
      <c r="D2791" s="1" t="s">
        <v>92</v>
      </c>
      <c r="E2791" s="1">
        <v>1993</v>
      </c>
      <c r="F2791" s="1">
        <v>175</v>
      </c>
      <c r="G2791" s="1" t="s">
        <v>5</v>
      </c>
      <c r="H2791" s="1">
        <v>4.5186713015614596E-6</v>
      </c>
      <c r="I2791" s="1">
        <v>5.4675922748893597E-6</v>
      </c>
      <c r="J2791" s="1">
        <v>6.5068866742485E-6</v>
      </c>
      <c r="K2791" s="1">
        <v>2.1786559519227599E-5</v>
      </c>
      <c r="L2791" s="1">
        <v>5.9841513462949403E-5</v>
      </c>
      <c r="M2791" s="1">
        <v>3.4457213097626102E-3</v>
      </c>
      <c r="N2791" s="1">
        <v>2.9452346122517301E-6</v>
      </c>
      <c r="O2791" s="1">
        <v>2.7096158432715899E-6</v>
      </c>
      <c r="P2791" s="1">
        <v>3.17218421579616E-8</v>
      </c>
      <c r="Q2791" s="1">
        <v>2.8123514119461601E-8</v>
      </c>
      <c r="R2791" s="1">
        <v>111.79263311149801</v>
      </c>
      <c r="S2791" s="1">
        <v>29.9141299754959</v>
      </c>
      <c r="T2791" s="1">
        <v>9.2477382812341996E-2</v>
      </c>
      <c r="U2791" s="1">
        <v>5205.0586157362904</v>
      </c>
      <c r="V2791" s="1">
        <f t="shared" si="173"/>
        <v>0.34782364129078164</v>
      </c>
      <c r="W2791" s="1">
        <f t="shared" si="174"/>
        <v>3.8068480725285219</v>
      </c>
      <c r="X2791" s="1">
        <f t="shared" si="175"/>
        <v>323.47509267426597</v>
      </c>
    </row>
    <row r="2792" spans="1:24" hidden="1" x14ac:dyDescent="0.3">
      <c r="A2792" s="18" t="str">
        <f t="shared" si="172"/>
        <v>ConstMin - Pavers_1994_75</v>
      </c>
      <c r="B2792" s="1" t="s">
        <v>40</v>
      </c>
      <c r="C2792" s="1">
        <v>2020</v>
      </c>
      <c r="D2792" s="1" t="s">
        <v>92</v>
      </c>
      <c r="E2792" s="1">
        <v>1994</v>
      </c>
      <c r="F2792" s="1">
        <v>75</v>
      </c>
      <c r="G2792" s="1" t="s">
        <v>5</v>
      </c>
      <c r="H2792" s="1">
        <v>1.3390997862226001E-5</v>
      </c>
      <c r="I2792" s="1">
        <v>1.6203107413293399E-5</v>
      </c>
      <c r="J2792" s="1">
        <v>1.9283036921605399E-5</v>
      </c>
      <c r="K2792" s="1">
        <v>5.7480394807310602E-5</v>
      </c>
      <c r="L2792" s="1">
        <v>1.30827354143563E-4</v>
      </c>
      <c r="M2792" s="1">
        <v>7.0640921942273201E-3</v>
      </c>
      <c r="N2792" s="1">
        <v>1.08716074055773E-5</v>
      </c>
      <c r="O2792" s="1">
        <v>1.00018788131312E-5</v>
      </c>
      <c r="P2792" s="1">
        <v>6.4909305595953995E-8</v>
      </c>
      <c r="Q2792" s="1">
        <v>5.7656170858234003E-8</v>
      </c>
      <c r="R2792" s="1">
        <v>229.186691534684</v>
      </c>
      <c r="S2792" s="1">
        <v>160.607932316714</v>
      </c>
      <c r="T2792" s="1">
        <v>0.55486429687405203</v>
      </c>
      <c r="U2792" s="1">
        <v>10493.051578025301</v>
      </c>
      <c r="V2792" s="1">
        <f t="shared" si="173"/>
        <v>0.51131096249416519</v>
      </c>
      <c r="W2792" s="1">
        <f t="shared" si="174"/>
        <v>4.1284340504235191</v>
      </c>
      <c r="X2792" s="1">
        <f t="shared" si="175"/>
        <v>289.45443637576523</v>
      </c>
    </row>
    <row r="2793" spans="1:24" hidden="1" x14ac:dyDescent="0.3">
      <c r="A2793" s="18" t="str">
        <f t="shared" si="172"/>
        <v>ConstMin - Pavers_1994_175</v>
      </c>
      <c r="B2793" s="1" t="s">
        <v>40</v>
      </c>
      <c r="C2793" s="1">
        <v>2020</v>
      </c>
      <c r="D2793" s="1" t="s">
        <v>92</v>
      </c>
      <c r="E2793" s="1">
        <v>1994</v>
      </c>
      <c r="F2793" s="1">
        <v>175</v>
      </c>
      <c r="G2793" s="1" t="s">
        <v>5</v>
      </c>
      <c r="H2793" s="1">
        <v>2.6700864492087E-6</v>
      </c>
      <c r="I2793" s="1">
        <v>3.23080460354253E-6</v>
      </c>
      <c r="J2793" s="1">
        <v>3.8449244868605299E-6</v>
      </c>
      <c r="K2793" s="1">
        <v>1.2903999501713099E-5</v>
      </c>
      <c r="L2793" s="1">
        <v>3.5459881180168899E-5</v>
      </c>
      <c r="M2793" s="1">
        <v>2.0498895792622901E-3</v>
      </c>
      <c r="N2793" s="1">
        <v>1.7362775180556901E-6</v>
      </c>
      <c r="O2793" s="1">
        <v>1.5973753166112399E-6</v>
      </c>
      <c r="P2793" s="1">
        <v>1.8872143139799001E-8</v>
      </c>
      <c r="Q2793" s="1">
        <v>1.67309231777923E-8</v>
      </c>
      <c r="R2793" s="1">
        <v>66.506409849304006</v>
      </c>
      <c r="S2793" s="1">
        <v>20.630434465859199</v>
      </c>
      <c r="T2793" s="1">
        <v>9.2477382812341996E-2</v>
      </c>
      <c r="U2793" s="1">
        <v>3094.5651698788902</v>
      </c>
      <c r="V2793" s="1">
        <f t="shared" si="173"/>
        <v>0.3457002237070797</v>
      </c>
      <c r="W2793" s="1">
        <f t="shared" si="174"/>
        <v>3.7942526277106334</v>
      </c>
      <c r="X2793" s="1">
        <f t="shared" si="175"/>
        <v>223.08627080983817</v>
      </c>
    </row>
    <row r="2794" spans="1:24" hidden="1" x14ac:dyDescent="0.3">
      <c r="A2794" s="18" t="str">
        <f t="shared" si="172"/>
        <v>ConstMin - Pavers_1995_50</v>
      </c>
      <c r="B2794" s="1" t="s">
        <v>40</v>
      </c>
      <c r="C2794" s="1">
        <v>2020</v>
      </c>
      <c r="D2794" s="1" t="s">
        <v>92</v>
      </c>
      <c r="E2794" s="1">
        <v>1995</v>
      </c>
      <c r="F2794" s="1">
        <v>50</v>
      </c>
      <c r="G2794" s="1" t="s">
        <v>5</v>
      </c>
      <c r="H2794" s="1">
        <v>1.23850205027852E-5</v>
      </c>
      <c r="I2794" s="1">
        <v>1.49858748083701E-5</v>
      </c>
      <c r="J2794" s="1">
        <v>1.7834429524010701E-5</v>
      </c>
      <c r="K2794" s="1">
        <v>4.2870950534835902E-5</v>
      </c>
      <c r="L2794" s="1">
        <v>3.3110776627185697E-5</v>
      </c>
      <c r="M2794" s="1">
        <v>2.6837578929422199E-3</v>
      </c>
      <c r="N2794" s="1">
        <v>4.1560229852174498E-6</v>
      </c>
      <c r="O2794" s="1">
        <v>3.8235411464000501E-6</v>
      </c>
      <c r="P2794" s="1">
        <v>2.4441122023587399E-8</v>
      </c>
      <c r="Q2794" s="1">
        <v>2.19044711426697E-8</v>
      </c>
      <c r="R2794" s="1">
        <v>87.071569205475697</v>
      </c>
      <c r="S2794" s="1">
        <v>106.246737499175</v>
      </c>
      <c r="T2794" s="1">
        <v>0.36990953124936798</v>
      </c>
      <c r="U2794" s="1">
        <v>3824.8825499703098</v>
      </c>
      <c r="V2794" s="1">
        <f t="shared" si="173"/>
        <v>1.297336380632236</v>
      </c>
      <c r="W2794" s="1">
        <f t="shared" si="174"/>
        <v>2.8664202563231944</v>
      </c>
      <c r="X2794" s="1">
        <f t="shared" si="175"/>
        <v>287.22357366766698</v>
      </c>
    </row>
    <row r="2795" spans="1:24" hidden="1" x14ac:dyDescent="0.3">
      <c r="A2795" s="18" t="str">
        <f t="shared" si="172"/>
        <v>ConstMin - Pavers_1995_100</v>
      </c>
      <c r="B2795" s="1" t="s">
        <v>40</v>
      </c>
      <c r="C2795" s="1">
        <v>2020</v>
      </c>
      <c r="D2795" s="1" t="s">
        <v>92</v>
      </c>
      <c r="E2795" s="1">
        <v>1995</v>
      </c>
      <c r="F2795" s="1">
        <v>100</v>
      </c>
      <c r="G2795" s="1" t="s">
        <v>5</v>
      </c>
      <c r="H2795" s="1">
        <v>2.0937786655567299E-5</v>
      </c>
      <c r="I2795" s="1">
        <v>2.53347218532364E-5</v>
      </c>
      <c r="J2795" s="1">
        <v>3.0150412784016899E-5</v>
      </c>
      <c r="K2795" s="1">
        <v>9.0088065101820794E-5</v>
      </c>
      <c r="L2795" s="1">
        <v>2.0513977925917801E-4</v>
      </c>
      <c r="M2795" s="1">
        <v>1.1120572320164701E-2</v>
      </c>
      <c r="N2795" s="1">
        <v>1.69579393408242E-5</v>
      </c>
      <c r="O2795" s="1">
        <v>1.5601304193558301E-5</v>
      </c>
      <c r="P2795" s="1">
        <v>1.0218707236975401E-7</v>
      </c>
      <c r="Q2795" s="1">
        <v>9.0764616330562803E-8</v>
      </c>
      <c r="R2795" s="1">
        <v>360.79472180636299</v>
      </c>
      <c r="S2795" s="1">
        <v>187.53064929466001</v>
      </c>
      <c r="T2795" s="1">
        <v>0.647341679686394</v>
      </c>
      <c r="U2795" s="1">
        <v>16690.227787224801</v>
      </c>
      <c r="V2795" s="1">
        <f t="shared" si="173"/>
        <v>0.50262313809595349</v>
      </c>
      <c r="W2795" s="1">
        <f t="shared" si="174"/>
        <v>4.069829548430099</v>
      </c>
      <c r="X2795" s="1">
        <f t="shared" si="175"/>
        <v>289.69345738020394</v>
      </c>
    </row>
    <row r="2796" spans="1:24" hidden="1" x14ac:dyDescent="0.3">
      <c r="A2796" s="18" t="str">
        <f t="shared" si="172"/>
        <v>ConstMin - Pavers_1995_175</v>
      </c>
      <c r="B2796" s="1" t="s">
        <v>40</v>
      </c>
      <c r="C2796" s="1">
        <v>2020</v>
      </c>
      <c r="D2796" s="1" t="s">
        <v>92</v>
      </c>
      <c r="E2796" s="1">
        <v>1995</v>
      </c>
      <c r="F2796" s="1">
        <v>175</v>
      </c>
      <c r="G2796" s="1" t="s">
        <v>5</v>
      </c>
      <c r="H2796" s="1">
        <v>3.6444106213330698E-5</v>
      </c>
      <c r="I2796" s="1">
        <v>4.4097368518130198E-5</v>
      </c>
      <c r="J2796" s="1">
        <v>5.2479512947196298E-5</v>
      </c>
      <c r="K2796" s="1">
        <v>1.7654642733079599E-4</v>
      </c>
      <c r="L2796" s="1">
        <v>4.8536959626161699E-4</v>
      </c>
      <c r="M2796" s="1">
        <v>2.81700862052057E-2</v>
      </c>
      <c r="N2796" s="1">
        <v>2.3642287902928699E-5</v>
      </c>
      <c r="O2796" s="1">
        <v>2.1750904870694399E-5</v>
      </c>
      <c r="P2796" s="1">
        <v>2.5935309377657701E-7</v>
      </c>
      <c r="Q2796" s="1">
        <v>2.2992045668172001E-7</v>
      </c>
      <c r="R2796" s="1">
        <v>913.94742312308404</v>
      </c>
      <c r="S2796" s="1">
        <v>262.522278578059</v>
      </c>
      <c r="T2796" s="1">
        <v>0.92477382812342002</v>
      </c>
      <c r="U2796" s="1">
        <v>42266.086851067499</v>
      </c>
      <c r="V2796" s="1">
        <f t="shared" si="173"/>
        <v>0.34546911986884632</v>
      </c>
      <c r="W2796" s="1">
        <f t="shared" si="174"/>
        <v>3.8024991709575149</v>
      </c>
      <c r="X2796" s="1">
        <f t="shared" si="175"/>
        <v>283.87727960551979</v>
      </c>
    </row>
    <row r="2797" spans="1:24" hidden="1" x14ac:dyDescent="0.3">
      <c r="A2797" s="18" t="str">
        <f t="shared" si="172"/>
        <v>ConstMin - Pavers_1996_50</v>
      </c>
      <c r="B2797" s="1" t="s">
        <v>40</v>
      </c>
      <c r="C2797" s="1">
        <v>2020</v>
      </c>
      <c r="D2797" s="1" t="s">
        <v>92</v>
      </c>
      <c r="E2797" s="1">
        <v>1996</v>
      </c>
      <c r="F2797" s="1">
        <v>50</v>
      </c>
      <c r="G2797" s="1" t="s">
        <v>5</v>
      </c>
      <c r="H2797" s="1">
        <v>2.7676255385245401E-6</v>
      </c>
      <c r="I2797" s="1">
        <v>3.3488269016146902E-6</v>
      </c>
      <c r="J2797" s="1">
        <v>3.9853807754753297E-6</v>
      </c>
      <c r="K2797" s="1">
        <v>9.5935712867151501E-6</v>
      </c>
      <c r="L2797" s="1">
        <v>7.4760455034370399E-6</v>
      </c>
      <c r="M2797" s="1">
        <v>6.0770568453334401E-4</v>
      </c>
      <c r="N2797" s="1">
        <v>9.3165435113734503E-7</v>
      </c>
      <c r="O2797" s="1">
        <v>8.5712200304635801E-7</v>
      </c>
      <c r="P2797" s="1">
        <v>5.5355116583139102E-9</v>
      </c>
      <c r="Q2797" s="1">
        <v>4.9600121028441604E-9</v>
      </c>
      <c r="R2797" s="1">
        <v>19.7163416664966</v>
      </c>
      <c r="S2797" s="1">
        <v>20.630434465859199</v>
      </c>
      <c r="T2797" s="1">
        <v>9.2477382812341996E-2</v>
      </c>
      <c r="U2797" s="1">
        <v>825.21737863437102</v>
      </c>
      <c r="V2797" s="1">
        <f t="shared" si="173"/>
        <v>1.343732851920727</v>
      </c>
      <c r="W2797" s="1">
        <f t="shared" si="174"/>
        <v>2.9997991059432891</v>
      </c>
      <c r="X2797" s="1">
        <f t="shared" si="175"/>
        <v>223.08627080983817</v>
      </c>
    </row>
    <row r="2798" spans="1:24" hidden="1" x14ac:dyDescent="0.3">
      <c r="A2798" s="18" t="str">
        <f t="shared" si="172"/>
        <v>ConstMin - Pavers_1996_100</v>
      </c>
      <c r="B2798" s="1" t="s">
        <v>40</v>
      </c>
      <c r="C2798" s="1">
        <v>2020</v>
      </c>
      <c r="D2798" s="1" t="s">
        <v>92</v>
      </c>
      <c r="E2798" s="1">
        <v>1996</v>
      </c>
      <c r="F2798" s="1">
        <v>100</v>
      </c>
      <c r="G2798" s="1" t="s">
        <v>5</v>
      </c>
      <c r="H2798" s="1">
        <v>3.0565029330951299E-5</v>
      </c>
      <c r="I2798" s="1">
        <v>3.6983685490450998E-5</v>
      </c>
      <c r="J2798" s="1">
        <v>4.40136422365698E-5</v>
      </c>
      <c r="K2798" s="1">
        <v>1.3184050480002701E-4</v>
      </c>
      <c r="L2798" s="1">
        <v>3.0036278060144799E-4</v>
      </c>
      <c r="M2798" s="1">
        <v>1.6350308871267399E-2</v>
      </c>
      <c r="N2798" s="1">
        <v>2.4692488539013799E-5</v>
      </c>
      <c r="O2798" s="1">
        <v>2.2717089455892698E-5</v>
      </c>
      <c r="P2798" s="1">
        <v>1.50249763014353E-7</v>
      </c>
      <c r="Q2798" s="1">
        <v>1.3344902302337599E-7</v>
      </c>
      <c r="R2798" s="1">
        <v>530.467764681527</v>
      </c>
      <c r="S2798" s="1">
        <v>303.164234475802</v>
      </c>
      <c r="T2798" s="1">
        <v>1.0172512109357601</v>
      </c>
      <c r="U2798" s="1">
        <v>25024.829536729801</v>
      </c>
      <c r="V2798" s="1">
        <f t="shared" si="173"/>
        <v>0.4893590901659563</v>
      </c>
      <c r="W2798" s="1">
        <f t="shared" si="174"/>
        <v>3.9743269251192448</v>
      </c>
      <c r="X2798" s="1">
        <f t="shared" si="175"/>
        <v>298.02297723187178</v>
      </c>
    </row>
    <row r="2799" spans="1:24" hidden="1" x14ac:dyDescent="0.3">
      <c r="A2799" s="18" t="str">
        <f t="shared" si="172"/>
        <v>ConstMin - Pavers_1996_175</v>
      </c>
      <c r="B2799" s="1" t="s">
        <v>40</v>
      </c>
      <c r="C2799" s="1">
        <v>2020</v>
      </c>
      <c r="D2799" s="1" t="s">
        <v>92</v>
      </c>
      <c r="E2799" s="1">
        <v>1996</v>
      </c>
      <c r="F2799" s="1">
        <v>175</v>
      </c>
      <c r="G2799" s="1" t="s">
        <v>5</v>
      </c>
      <c r="H2799" s="1">
        <v>2.87785460726378E-5</v>
      </c>
      <c r="I2799" s="1">
        <v>3.4822040747891802E-5</v>
      </c>
      <c r="J2799" s="1">
        <v>4.1441106344598497E-5</v>
      </c>
      <c r="K2799" s="1">
        <v>1.3976265075814199E-4</v>
      </c>
      <c r="L2799" s="1">
        <v>3.8442898274681603E-4</v>
      </c>
      <c r="M2799" s="1">
        <v>2.2404612514271199E-2</v>
      </c>
      <c r="N2799" s="1">
        <v>1.8622419348878998E-5</v>
      </c>
      <c r="O2799" s="1">
        <v>1.7132625800968701E-5</v>
      </c>
      <c r="P2799" s="1">
        <v>2.0627839711758501E-7</v>
      </c>
      <c r="Q2799" s="1">
        <v>1.8286343547313299E-7</v>
      </c>
      <c r="R2799" s="1">
        <v>726.89297875508305</v>
      </c>
      <c r="S2799" s="1">
        <v>207.64532289887299</v>
      </c>
      <c r="T2799" s="1">
        <v>0.73981906249873597</v>
      </c>
      <c r="U2799" s="1">
        <v>33638.5423096175</v>
      </c>
      <c r="V2799" s="1">
        <f t="shared" si="173"/>
        <v>0.34277224760082847</v>
      </c>
      <c r="W2799" s="1">
        <f t="shared" si="174"/>
        <v>3.7841431354652579</v>
      </c>
      <c r="X2799" s="1">
        <f t="shared" si="175"/>
        <v>280.67041446262783</v>
      </c>
    </row>
    <row r="2800" spans="1:24" hidden="1" x14ac:dyDescent="0.3">
      <c r="A2800" s="18" t="str">
        <f t="shared" si="172"/>
        <v>ConstMin - Pavers_1996_300</v>
      </c>
      <c r="B2800" s="1" t="s">
        <v>40</v>
      </c>
      <c r="C2800" s="1">
        <v>2020</v>
      </c>
      <c r="D2800" s="1" t="s">
        <v>92</v>
      </c>
      <c r="E2800" s="1">
        <v>1996</v>
      </c>
      <c r="F2800" s="1">
        <v>300</v>
      </c>
      <c r="G2800" s="1" t="s">
        <v>5</v>
      </c>
      <c r="H2800" s="1">
        <v>3.8924222472148204E-6</v>
      </c>
      <c r="I2800" s="1">
        <v>4.70983091912993E-6</v>
      </c>
      <c r="J2800" s="1">
        <v>5.6050880359893402E-6</v>
      </c>
      <c r="K2800" s="1">
        <v>1.3690648211526501E-5</v>
      </c>
      <c r="L2800" s="1">
        <v>8.6238847200787399E-5</v>
      </c>
      <c r="M2800" s="1">
        <v>6.4422747682675802E-3</v>
      </c>
      <c r="N2800" s="1">
        <v>2.1103138967734499E-6</v>
      </c>
      <c r="O2800" s="1">
        <v>1.94148878503157E-6</v>
      </c>
      <c r="P2800" s="1">
        <v>5.9445252392209502E-8</v>
      </c>
      <c r="Q2800" s="1">
        <v>5.2580980618919199E-8</v>
      </c>
      <c r="R2800" s="1">
        <v>209.01250995891399</v>
      </c>
      <c r="S2800" s="1">
        <v>54.0517383005513</v>
      </c>
      <c r="T2800" s="1">
        <v>0.18495476562468399</v>
      </c>
      <c r="U2800" s="1">
        <v>9783.3646323997891</v>
      </c>
      <c r="V2800" s="1">
        <f t="shared" si="173"/>
        <v>0.1594063717238634</v>
      </c>
      <c r="W2800" s="1">
        <f t="shared" si="174"/>
        <v>2.9187930458585818</v>
      </c>
      <c r="X2800" s="1">
        <f t="shared" si="175"/>
        <v>292.24301476088908</v>
      </c>
    </row>
    <row r="2801" spans="1:24" hidden="1" x14ac:dyDescent="0.3">
      <c r="A2801" s="18" t="str">
        <f t="shared" si="172"/>
        <v>ConstMin - Pavers_1997_50</v>
      </c>
      <c r="B2801" s="1" t="s">
        <v>40</v>
      </c>
      <c r="C2801" s="1">
        <v>2020</v>
      </c>
      <c r="D2801" s="1" t="s">
        <v>92</v>
      </c>
      <c r="E2801" s="1">
        <v>1997</v>
      </c>
      <c r="F2801" s="1">
        <v>50</v>
      </c>
      <c r="G2801" s="1" t="s">
        <v>5</v>
      </c>
      <c r="H2801" s="1">
        <v>4.19961594159806E-6</v>
      </c>
      <c r="I2801" s="1">
        <v>5.0815352893336496E-6</v>
      </c>
      <c r="J2801" s="1">
        <v>6.0474469559011999E-6</v>
      </c>
      <c r="K2801" s="1">
        <v>1.4579118051696499E-5</v>
      </c>
      <c r="L2801" s="1">
        <v>1.14692210341784E-5</v>
      </c>
      <c r="M2801" s="1">
        <v>9.3510246209814202E-4</v>
      </c>
      <c r="N2801" s="1">
        <v>1.4184549161485899E-6</v>
      </c>
      <c r="O2801" s="1">
        <v>1.3049785228566999E-6</v>
      </c>
      <c r="P2801" s="1">
        <v>8.5194975161013997E-9</v>
      </c>
      <c r="Q2801" s="1">
        <v>7.6321805891412095E-9</v>
      </c>
      <c r="R2801" s="1">
        <v>30.338369551482401</v>
      </c>
      <c r="S2801" s="1">
        <v>34.349673385655699</v>
      </c>
      <c r="T2801" s="1">
        <v>9.2477382812341996E-2</v>
      </c>
      <c r="U2801" s="1">
        <v>1270.93791526926</v>
      </c>
      <c r="V2801" s="1">
        <f t="shared" si="173"/>
        <v>1.323912280393797</v>
      </c>
      <c r="W2801" s="1">
        <f t="shared" si="174"/>
        <v>2.9881210518348609</v>
      </c>
      <c r="X2801" s="1">
        <f t="shared" si="175"/>
        <v>371.43864089838195</v>
      </c>
    </row>
    <row r="2802" spans="1:24" hidden="1" x14ac:dyDescent="0.3">
      <c r="A2802" s="18" t="str">
        <f t="shared" si="172"/>
        <v>ConstMin - Pavers_1997_75</v>
      </c>
      <c r="B2802" s="1" t="s">
        <v>40</v>
      </c>
      <c r="C2802" s="1">
        <v>2020</v>
      </c>
      <c r="D2802" s="1" t="s">
        <v>92</v>
      </c>
      <c r="E2802" s="1">
        <v>1997</v>
      </c>
      <c r="F2802" s="1">
        <v>75</v>
      </c>
      <c r="G2802" s="1" t="s">
        <v>5</v>
      </c>
      <c r="H2802" s="1">
        <v>2.2430234365614101E-5</v>
      </c>
      <c r="I2802" s="1">
        <v>2.7140583582392999E-5</v>
      </c>
      <c r="J2802" s="1">
        <v>3.2299537486484299E-5</v>
      </c>
      <c r="K2802" s="1">
        <v>9.7007457851506506E-5</v>
      </c>
      <c r="L2802" s="1">
        <v>2.2112004139738701E-4</v>
      </c>
      <c r="M2802" s="1">
        <v>1.2089119997137901E-2</v>
      </c>
      <c r="N2802" s="1">
        <v>1.59398107681134E-5</v>
      </c>
      <c r="O2802" s="1">
        <v>1.4664625906664301E-5</v>
      </c>
      <c r="P2802" s="1">
        <v>1.11097002530338E-7</v>
      </c>
      <c r="Q2802" s="1">
        <v>9.8669772267449597E-8</v>
      </c>
      <c r="R2802" s="1">
        <v>392.21818452114599</v>
      </c>
      <c r="S2802" s="1">
        <v>248.90619183059201</v>
      </c>
      <c r="T2802" s="1">
        <v>0.92477382812342002</v>
      </c>
      <c r="U2802" s="1">
        <v>18468.8394338299</v>
      </c>
      <c r="V2802" s="1">
        <f t="shared" si="173"/>
        <v>0.48659559916215694</v>
      </c>
      <c r="W2802" s="1">
        <f t="shared" si="174"/>
        <v>3.9643966646437052</v>
      </c>
      <c r="X2802" s="1">
        <f t="shared" si="175"/>
        <v>269.15358573207055</v>
      </c>
    </row>
    <row r="2803" spans="1:24" hidden="1" x14ac:dyDescent="0.3">
      <c r="A2803" s="18" t="str">
        <f t="shared" si="172"/>
        <v>ConstMin - Pavers_1997_175</v>
      </c>
      <c r="B2803" s="1" t="s">
        <v>40</v>
      </c>
      <c r="C2803" s="1">
        <v>2020</v>
      </c>
      <c r="D2803" s="1" t="s">
        <v>92</v>
      </c>
      <c r="E2803" s="1">
        <v>1997</v>
      </c>
      <c r="F2803" s="1">
        <v>175</v>
      </c>
      <c r="G2803" s="1" t="s">
        <v>5</v>
      </c>
      <c r="H2803" s="1">
        <v>5.9751434480637399E-5</v>
      </c>
      <c r="I2803" s="1">
        <v>7.2299235721571298E-5</v>
      </c>
      <c r="J2803" s="1">
        <v>8.6042065652117898E-5</v>
      </c>
      <c r="K2803" s="1">
        <v>2.9095187785336402E-4</v>
      </c>
      <c r="L2803" s="1">
        <v>6.89578389246468E-4</v>
      </c>
      <c r="M2803" s="1">
        <v>4.6868360991350701E-2</v>
      </c>
      <c r="N2803" s="1">
        <v>4.2846169771935201E-5</v>
      </c>
      <c r="O2803" s="1">
        <v>3.9418476190180401E-5</v>
      </c>
      <c r="P2803" s="1">
        <v>4.3152869709969402E-7</v>
      </c>
      <c r="Q2803" s="1">
        <v>3.8253326186356099E-7</v>
      </c>
      <c r="R2803" s="1">
        <v>1520.5923560905401</v>
      </c>
      <c r="S2803" s="1">
        <v>436.53999329758199</v>
      </c>
      <c r="T2803" s="1">
        <v>1.38716074218513</v>
      </c>
      <c r="U2803" s="1">
        <v>70923.197577747196</v>
      </c>
      <c r="V2803" s="1">
        <f t="shared" si="173"/>
        <v>0.33754680336086224</v>
      </c>
      <c r="W2803" s="1">
        <f t="shared" si="174"/>
        <v>3.2194666877706646</v>
      </c>
      <c r="X2803" s="1">
        <f t="shared" si="175"/>
        <v>314.70036602241265</v>
      </c>
    </row>
    <row r="2804" spans="1:24" hidden="1" x14ac:dyDescent="0.3">
      <c r="A2804" s="18" t="str">
        <f t="shared" si="172"/>
        <v>ConstMin - Pavers_1997_300</v>
      </c>
      <c r="B2804" s="1" t="s">
        <v>40</v>
      </c>
      <c r="C2804" s="1">
        <v>2020</v>
      </c>
      <c r="D2804" s="1" t="s">
        <v>92</v>
      </c>
      <c r="E2804" s="1">
        <v>1997</v>
      </c>
      <c r="F2804" s="1">
        <v>300</v>
      </c>
      <c r="G2804" s="1" t="s">
        <v>5</v>
      </c>
      <c r="H2804" s="1">
        <v>5.0695359044847901E-6</v>
      </c>
      <c r="I2804" s="1">
        <v>6.1341384444266001E-6</v>
      </c>
      <c r="J2804" s="1">
        <v>7.3001317024580998E-6</v>
      </c>
      <c r="K2804" s="1">
        <v>1.7878090196817799E-5</v>
      </c>
      <c r="L2804" s="1">
        <v>1.12671922443539E-4</v>
      </c>
      <c r="M2804" s="1">
        <v>8.4536952696571393E-3</v>
      </c>
      <c r="N2804" s="1">
        <v>2.7463803201957398E-6</v>
      </c>
      <c r="O2804" s="1">
        <v>2.5266698945800801E-6</v>
      </c>
      <c r="P2804" s="1">
        <v>7.8006519013403006E-8</v>
      </c>
      <c r="Q2804" s="1">
        <v>6.8997924354540406E-8</v>
      </c>
      <c r="R2804" s="1">
        <v>274.27083294275297</v>
      </c>
      <c r="S2804" s="1">
        <v>68.286738081994201</v>
      </c>
      <c r="T2804" s="1">
        <v>0.18495476562468399</v>
      </c>
      <c r="U2804" s="1">
        <v>12769.620021332899</v>
      </c>
      <c r="V2804" s="1">
        <f t="shared" si="173"/>
        <v>0.1590611799642537</v>
      </c>
      <c r="W2804" s="1">
        <f t="shared" si="174"/>
        <v>2.9216375037954427</v>
      </c>
      <c r="X2804" s="1">
        <f t="shared" si="175"/>
        <v>369.20777819028353</v>
      </c>
    </row>
    <row r="2805" spans="1:24" hidden="1" x14ac:dyDescent="0.3">
      <c r="A2805" s="18" t="str">
        <f t="shared" si="172"/>
        <v>ConstMin - Pavers_1998_50</v>
      </c>
      <c r="B2805" s="1" t="s">
        <v>40</v>
      </c>
      <c r="C2805" s="1">
        <v>2020</v>
      </c>
      <c r="D2805" s="1" t="s">
        <v>92</v>
      </c>
      <c r="E2805" s="1">
        <v>1998</v>
      </c>
      <c r="F2805" s="1">
        <v>50</v>
      </c>
      <c r="G2805" s="1" t="s">
        <v>5</v>
      </c>
      <c r="H2805" s="1">
        <v>1.21598501904525E-5</v>
      </c>
      <c r="I2805" s="1">
        <v>1.47134187304476E-5</v>
      </c>
      <c r="J2805" s="1">
        <v>1.7510184274251701E-5</v>
      </c>
      <c r="K2805" s="1">
        <v>4.2280827094621797E-5</v>
      </c>
      <c r="L2805" s="1">
        <v>3.3596362021402298E-5</v>
      </c>
      <c r="M2805" s="1">
        <v>2.7477578990863999E-3</v>
      </c>
      <c r="N2805" s="1">
        <v>4.12183449198437E-6</v>
      </c>
      <c r="O2805" s="1">
        <v>3.7920877326256199E-6</v>
      </c>
      <c r="P2805" s="1">
        <v>2.5039588928385901E-8</v>
      </c>
      <c r="Q2805" s="1">
        <v>2.2426830589251101E-8</v>
      </c>
      <c r="R2805" s="1">
        <v>89.147978921414804</v>
      </c>
      <c r="S2805" s="1">
        <v>111.81695480495701</v>
      </c>
      <c r="T2805" s="1">
        <v>0.36990953124936798</v>
      </c>
      <c r="U2805" s="1">
        <v>4025.4103729784601</v>
      </c>
      <c r="V2805" s="1">
        <f t="shared" si="173"/>
        <v>1.2102972153618821</v>
      </c>
      <c r="W2805" s="1">
        <f t="shared" si="174"/>
        <v>2.76357141366804</v>
      </c>
      <c r="X2805" s="1">
        <f t="shared" si="175"/>
        <v>302.28189694733112</v>
      </c>
    </row>
    <row r="2806" spans="1:24" hidden="1" x14ac:dyDescent="0.3">
      <c r="A2806" s="18" t="str">
        <f t="shared" si="172"/>
        <v>ConstMin - Pavers_1998_100</v>
      </c>
      <c r="B2806" s="1" t="s">
        <v>40</v>
      </c>
      <c r="C2806" s="1">
        <v>2020</v>
      </c>
      <c r="D2806" s="1" t="s">
        <v>92</v>
      </c>
      <c r="E2806" s="1">
        <v>1998</v>
      </c>
      <c r="F2806" s="1">
        <v>100</v>
      </c>
      <c r="G2806" s="1" t="s">
        <v>5</v>
      </c>
      <c r="H2806" s="1">
        <v>5.8068147353488197E-5</v>
      </c>
      <c r="I2806" s="1">
        <v>7.0262458297720696E-5</v>
      </c>
      <c r="J2806" s="1">
        <v>8.3618132189023004E-5</v>
      </c>
      <c r="K2806" s="1">
        <v>2.5183626476415398E-4</v>
      </c>
      <c r="L2806" s="1">
        <v>4.6199939161652002E-4</v>
      </c>
      <c r="M2806" s="1">
        <v>3.1544008446416798E-2</v>
      </c>
      <c r="N2806" s="1">
        <v>5.1835605630953002E-5</v>
      </c>
      <c r="O2806" s="1">
        <v>4.7688757180476699E-5</v>
      </c>
      <c r="P2806" s="1">
        <v>2.8989795684431701E-7</v>
      </c>
      <c r="Q2806" s="1">
        <v>2.57457956455665E-7</v>
      </c>
      <c r="R2806" s="1">
        <v>1023.41061452797</v>
      </c>
      <c r="S2806" s="1">
        <v>624.79270779854801</v>
      </c>
      <c r="T2806" s="1">
        <v>1.94202503905918</v>
      </c>
      <c r="U2806" s="1">
        <v>48555.319006058598</v>
      </c>
      <c r="V2806" s="1">
        <f t="shared" si="173"/>
        <v>0.47915401263120494</v>
      </c>
      <c r="W2806" s="1">
        <f t="shared" si="174"/>
        <v>3.1505994479759356</v>
      </c>
      <c r="X2806" s="1">
        <f t="shared" si="175"/>
        <v>321.72227197504662</v>
      </c>
    </row>
    <row r="2807" spans="1:24" hidden="1" x14ac:dyDescent="0.3">
      <c r="A2807" s="18" t="str">
        <f t="shared" si="172"/>
        <v>ConstMin - Pavers_1998_175</v>
      </c>
      <c r="B2807" s="1" t="s">
        <v>40</v>
      </c>
      <c r="C2807" s="1">
        <v>2020</v>
      </c>
      <c r="D2807" s="1" t="s">
        <v>92</v>
      </c>
      <c r="E2807" s="1">
        <v>1998</v>
      </c>
      <c r="F2807" s="1">
        <v>175</v>
      </c>
      <c r="G2807" s="1" t="s">
        <v>5</v>
      </c>
      <c r="H2807" s="1">
        <v>4.2232991117686299E-5</v>
      </c>
      <c r="I2807" s="1">
        <v>5.11019192524004E-5</v>
      </c>
      <c r="J2807" s="1">
        <v>6.08155072094683E-5</v>
      </c>
      <c r="K2807" s="1">
        <v>2.0622300815082499E-4</v>
      </c>
      <c r="L2807" s="1">
        <v>4.8902280605472804E-4</v>
      </c>
      <c r="M2807" s="1">
        <v>3.3389090558553797E-2</v>
      </c>
      <c r="N2807" s="1">
        <v>3.01984917380622E-5</v>
      </c>
      <c r="O2807" s="1">
        <v>2.7782612399017201E-5</v>
      </c>
      <c r="P2807" s="1">
        <v>3.0743171066379902E-7</v>
      </c>
      <c r="Q2807" s="1">
        <v>2.7251726861919802E-7</v>
      </c>
      <c r="R2807" s="1">
        <v>1083.2722716615001</v>
      </c>
      <c r="S2807" s="1">
        <v>318.43075598053798</v>
      </c>
      <c r="T2807" s="1">
        <v>1.0172512109357601</v>
      </c>
      <c r="U2807" s="1">
        <v>49733.094434051302</v>
      </c>
      <c r="V2807" s="1">
        <f t="shared" si="173"/>
        <v>0.34023605163090992</v>
      </c>
      <c r="W2807" s="1">
        <f t="shared" si="174"/>
        <v>3.2559088019323927</v>
      </c>
      <c r="X2807" s="1">
        <f t="shared" si="175"/>
        <v>313.03059908635197</v>
      </c>
    </row>
    <row r="2808" spans="1:24" hidden="1" x14ac:dyDescent="0.3">
      <c r="A2808" s="18" t="str">
        <f t="shared" si="172"/>
        <v>ConstMin - Pavers_1998_300</v>
      </c>
      <c r="B2808" s="1" t="s">
        <v>40</v>
      </c>
      <c r="C2808" s="1">
        <v>2020</v>
      </c>
      <c r="D2808" s="1" t="s">
        <v>92</v>
      </c>
      <c r="E2808" s="1">
        <v>1998</v>
      </c>
      <c r="F2808" s="1">
        <v>300</v>
      </c>
      <c r="G2808" s="1" t="s">
        <v>5</v>
      </c>
      <c r="H2808" s="1">
        <v>2.5566402084179298E-6</v>
      </c>
      <c r="I2808" s="1">
        <v>3.0935346521857001E-6</v>
      </c>
      <c r="J2808" s="1">
        <v>3.6815619001218202E-6</v>
      </c>
      <c r="K2808" s="1">
        <v>9.0413479464765799E-6</v>
      </c>
      <c r="L2808" s="1">
        <v>5.7010425119650099E-5</v>
      </c>
      <c r="M2808" s="1">
        <v>4.2969999830137998E-3</v>
      </c>
      <c r="N2808" s="1">
        <v>1.3839111681849499E-6</v>
      </c>
      <c r="O2808" s="1">
        <v>1.2731982747301501E-6</v>
      </c>
      <c r="P2808" s="1">
        <v>3.9651196587658897E-8</v>
      </c>
      <c r="Q2808" s="1">
        <v>3.5071536212526902E-8</v>
      </c>
      <c r="R2808" s="1">
        <v>139.41143214924401</v>
      </c>
      <c r="S2808" s="1">
        <v>35.2780429366193</v>
      </c>
      <c r="T2808" s="1">
        <v>9.2477382812341996E-2</v>
      </c>
      <c r="U2808" s="1">
        <v>6491.1599003379597</v>
      </c>
      <c r="V2808" s="1">
        <f t="shared" si="173"/>
        <v>0.15780518849596595</v>
      </c>
      <c r="W2808" s="1">
        <f t="shared" si="174"/>
        <v>2.9081752408640829</v>
      </c>
      <c r="X2808" s="1">
        <f t="shared" si="175"/>
        <v>381.47752308482399</v>
      </c>
    </row>
    <row r="2809" spans="1:24" hidden="1" x14ac:dyDescent="0.3">
      <c r="A2809" s="18" t="str">
        <f t="shared" si="172"/>
        <v>ConstMin - Pavers_1999_50</v>
      </c>
      <c r="B2809" s="1" t="s">
        <v>40</v>
      </c>
      <c r="C2809" s="1">
        <v>2020</v>
      </c>
      <c r="D2809" s="1" t="s">
        <v>92</v>
      </c>
      <c r="E2809" s="1">
        <v>1999</v>
      </c>
      <c r="F2809" s="1">
        <v>50</v>
      </c>
      <c r="G2809" s="1" t="s">
        <v>5</v>
      </c>
      <c r="H2809" s="1">
        <v>1.5938507025134099E-5</v>
      </c>
      <c r="I2809" s="1">
        <v>1.9285593500412301E-5</v>
      </c>
      <c r="J2809" s="1">
        <v>2.2951450116193098E-5</v>
      </c>
      <c r="K2809" s="1">
        <v>5.6512564687154103E-5</v>
      </c>
      <c r="L2809" s="1">
        <v>4.6490584989879797E-5</v>
      </c>
      <c r="M2809" s="1">
        <v>4.5443846225514499E-3</v>
      </c>
      <c r="N2809" s="1">
        <v>5.9100542437962996E-6</v>
      </c>
      <c r="O2809" s="1">
        <v>5.4372499042925999E-6</v>
      </c>
      <c r="P2809" s="1">
        <v>4.1536934257678701E-8</v>
      </c>
      <c r="Q2809" s="1">
        <v>3.7090656384336297E-8</v>
      </c>
      <c r="R2809" s="1">
        <v>147.43755433355901</v>
      </c>
      <c r="S2809" s="1">
        <v>165.456084416191</v>
      </c>
      <c r="T2809" s="1">
        <v>0.46238691406171001</v>
      </c>
      <c r="U2809" s="1">
        <v>6254.2399909320302</v>
      </c>
      <c r="V2809" s="1">
        <f t="shared" si="173"/>
        <v>1.0210501347943377</v>
      </c>
      <c r="W2809" s="1">
        <f t="shared" si="174"/>
        <v>2.4613822784126165</v>
      </c>
      <c r="X2809" s="1">
        <f t="shared" si="175"/>
        <v>357.83037837898087</v>
      </c>
    </row>
    <row r="2810" spans="1:24" hidden="1" x14ac:dyDescent="0.3">
      <c r="A2810" s="18" t="str">
        <f t="shared" si="172"/>
        <v>ConstMin - Pavers_1999_75</v>
      </c>
      <c r="B2810" s="1" t="s">
        <v>40</v>
      </c>
      <c r="C2810" s="1">
        <v>2020</v>
      </c>
      <c r="D2810" s="1" t="s">
        <v>92</v>
      </c>
      <c r="E2810" s="1">
        <v>1999</v>
      </c>
      <c r="F2810" s="1">
        <v>75</v>
      </c>
      <c r="G2810" s="1" t="s">
        <v>5</v>
      </c>
      <c r="H2810" s="1">
        <v>6.4032892023665694E-5</v>
      </c>
      <c r="I2810" s="1">
        <v>7.7479799348635495E-5</v>
      </c>
      <c r="J2810" s="1">
        <v>9.2207364514078596E-5</v>
      </c>
      <c r="K2810" s="1">
        <v>2.7851991773431201E-4</v>
      </c>
      <c r="L2810" s="1">
        <v>5.1123478629821301E-4</v>
      </c>
      <c r="M2810" s="1">
        <v>3.5072112794424001E-2</v>
      </c>
      <c r="N2810" s="1">
        <v>5.6987794118657702E-5</v>
      </c>
      <c r="O2810" s="1">
        <v>5.2428770589165001E-5</v>
      </c>
      <c r="P2810" s="1">
        <v>3.2233808884485799E-7</v>
      </c>
      <c r="Q2810" s="1">
        <v>2.8625386985846701E-7</v>
      </c>
      <c r="R2810" s="1">
        <v>1137.87607458661</v>
      </c>
      <c r="S2810" s="1">
        <v>721.75574978808697</v>
      </c>
      <c r="T2810" s="1">
        <v>2.3119345703085501</v>
      </c>
      <c r="U2810" s="1">
        <v>53005.742264437104</v>
      </c>
      <c r="V2810" s="1">
        <f t="shared" si="173"/>
        <v>0.48400981380452002</v>
      </c>
      <c r="W2810" s="1">
        <f t="shared" si="174"/>
        <v>3.1936408690628526</v>
      </c>
      <c r="X2810" s="1">
        <f t="shared" si="175"/>
        <v>312.18692737128873</v>
      </c>
    </row>
    <row r="2811" spans="1:24" hidden="1" x14ac:dyDescent="0.3">
      <c r="A2811" s="18" t="str">
        <f t="shared" si="172"/>
        <v>ConstMin - Pavers_1999_175</v>
      </c>
      <c r="B2811" s="1" t="s">
        <v>40</v>
      </c>
      <c r="C2811" s="1">
        <v>2020</v>
      </c>
      <c r="D2811" s="1" t="s">
        <v>92</v>
      </c>
      <c r="E2811" s="1">
        <v>1999</v>
      </c>
      <c r="F2811" s="1">
        <v>175</v>
      </c>
      <c r="G2811" s="1" t="s">
        <v>5</v>
      </c>
      <c r="H2811" s="1">
        <v>5.4869284195227497E-5</v>
      </c>
      <c r="I2811" s="1">
        <v>6.6391833876225295E-5</v>
      </c>
      <c r="J2811" s="1">
        <v>7.9011769241127603E-5</v>
      </c>
      <c r="K2811" s="1">
        <v>2.6871447827248702E-4</v>
      </c>
      <c r="L2811" s="1">
        <v>6.3756414085793802E-4</v>
      </c>
      <c r="M2811" s="1">
        <v>4.3738654061005598E-2</v>
      </c>
      <c r="N2811" s="1">
        <v>3.9116496571198897E-5</v>
      </c>
      <c r="O2811" s="1">
        <v>3.5987176845502902E-5</v>
      </c>
      <c r="P2811" s="1">
        <v>4.0273946896554302E-7</v>
      </c>
      <c r="Q2811" s="1">
        <v>3.5698901462686298E-7</v>
      </c>
      <c r="R2811" s="1">
        <v>1419.0524614916101</v>
      </c>
      <c r="S2811" s="1">
        <v>413.53705886814902</v>
      </c>
      <c r="T2811" s="1">
        <v>1.20220597656044</v>
      </c>
      <c r="U2811" s="1">
        <v>66293.171590863305</v>
      </c>
      <c r="V2811" s="1">
        <f t="shared" si="173"/>
        <v>0.33161523041267627</v>
      </c>
      <c r="W2811" s="1">
        <f t="shared" si="174"/>
        <v>3.184517840968633</v>
      </c>
      <c r="X2811" s="1">
        <f t="shared" si="175"/>
        <v>343.98186910640328</v>
      </c>
    </row>
    <row r="2812" spans="1:24" hidden="1" x14ac:dyDescent="0.3">
      <c r="A2812" s="18" t="str">
        <f t="shared" si="172"/>
        <v>ConstMin - Pavers_1999_300</v>
      </c>
      <c r="B2812" s="1" t="s">
        <v>40</v>
      </c>
      <c r="C2812" s="1">
        <v>2020</v>
      </c>
      <c r="D2812" s="1" t="s">
        <v>92</v>
      </c>
      <c r="E2812" s="1">
        <v>1999</v>
      </c>
      <c r="F2812" s="1">
        <v>300</v>
      </c>
      <c r="G2812" s="1" t="s">
        <v>5</v>
      </c>
      <c r="H2812" s="1">
        <v>1.8658267267664499E-5</v>
      </c>
      <c r="I2812" s="1">
        <v>2.25765033938741E-5</v>
      </c>
      <c r="J2812" s="1">
        <v>2.6867904865437E-5</v>
      </c>
      <c r="K2812" s="1">
        <v>6.6451285291230694E-5</v>
      </c>
      <c r="L2812" s="1">
        <v>4.1920552091554298E-4</v>
      </c>
      <c r="M2812" s="1">
        <v>3.2007825902032203E-2</v>
      </c>
      <c r="N2812" s="1">
        <v>1.0215177351183299E-5</v>
      </c>
      <c r="O2812" s="1">
        <v>9.3979631630886597E-6</v>
      </c>
      <c r="P2812" s="1">
        <v>2.95368475638544E-7</v>
      </c>
      <c r="Q2812" s="1">
        <v>2.6124357217708099E-7</v>
      </c>
      <c r="R2812" s="1">
        <v>1038.4586610717799</v>
      </c>
      <c r="S2812" s="1">
        <v>229.41043126035501</v>
      </c>
      <c r="T2812" s="1">
        <v>0.647341679686394</v>
      </c>
      <c r="U2812" s="1">
        <v>48521.458077489398</v>
      </c>
      <c r="V2812" s="1">
        <f t="shared" si="173"/>
        <v>0.15406764271184681</v>
      </c>
      <c r="W2812" s="1">
        <f t="shared" si="174"/>
        <v>2.8607621513601722</v>
      </c>
      <c r="X2812" s="1">
        <f t="shared" si="175"/>
        <v>354.38847591505828</v>
      </c>
    </row>
    <row r="2813" spans="1:24" hidden="1" x14ac:dyDescent="0.3">
      <c r="A2813" s="18" t="str">
        <f t="shared" si="172"/>
        <v>ConstMin - Pavers_2000_50</v>
      </c>
      <c r="B2813" s="1" t="s">
        <v>40</v>
      </c>
      <c r="C2813" s="1">
        <v>2020</v>
      </c>
      <c r="D2813" s="1" t="s">
        <v>92</v>
      </c>
      <c r="E2813" s="1">
        <v>2000</v>
      </c>
      <c r="F2813" s="1">
        <v>50</v>
      </c>
      <c r="G2813" s="1" t="s">
        <v>5</v>
      </c>
      <c r="H2813" s="1">
        <v>1.95596041927976E-5</v>
      </c>
      <c r="I2813" s="1">
        <v>2.3667121073285101E-5</v>
      </c>
      <c r="J2813" s="1">
        <v>2.8165830037628499E-5</v>
      </c>
      <c r="K2813" s="1">
        <v>6.9478507824083296E-5</v>
      </c>
      <c r="L2813" s="1">
        <v>5.7758091322639898E-5</v>
      </c>
      <c r="M2813" s="1">
        <v>5.6689065892465704E-3</v>
      </c>
      <c r="N2813" s="1">
        <v>7.2823261779610403E-6</v>
      </c>
      <c r="O2813" s="1">
        <v>6.69974008372416E-6</v>
      </c>
      <c r="P2813" s="1">
        <v>5.1825064593156E-8</v>
      </c>
      <c r="Q2813" s="1">
        <v>4.6268853506196298E-8</v>
      </c>
      <c r="R2813" s="1">
        <v>183.921431103392</v>
      </c>
      <c r="S2813" s="1">
        <v>189.79999708590501</v>
      </c>
      <c r="T2813" s="1">
        <v>0.55486429687405203</v>
      </c>
      <c r="U2813" s="1">
        <v>7781.7998805221196</v>
      </c>
      <c r="V2813" s="1">
        <f t="shared" si="173"/>
        <v>1.007056820218728</v>
      </c>
      <c r="W2813" s="1">
        <f t="shared" si="174"/>
        <v>2.4576575921157016</v>
      </c>
      <c r="X2813" s="1">
        <f t="shared" si="175"/>
        <v>342.06561524175248</v>
      </c>
    </row>
    <row r="2814" spans="1:24" hidden="1" x14ac:dyDescent="0.3">
      <c r="A2814" s="18" t="str">
        <f t="shared" si="172"/>
        <v>ConstMin - Pavers_2000_100</v>
      </c>
      <c r="B2814" s="1" t="s">
        <v>40</v>
      </c>
      <c r="C2814" s="1">
        <v>2020</v>
      </c>
      <c r="D2814" s="1" t="s">
        <v>92</v>
      </c>
      <c r="E2814" s="1">
        <v>2000</v>
      </c>
      <c r="F2814" s="1">
        <v>100</v>
      </c>
      <c r="G2814" s="1" t="s">
        <v>5</v>
      </c>
      <c r="H2814" s="1">
        <v>5.94295673640563E-5</v>
      </c>
      <c r="I2814" s="1">
        <v>7.1909776510508094E-5</v>
      </c>
      <c r="J2814" s="1">
        <v>8.5578577004241099E-5</v>
      </c>
      <c r="K2814" s="1">
        <v>2.5929533630825402E-4</v>
      </c>
      <c r="L2814" s="1">
        <v>4.76224209977139E-4</v>
      </c>
      <c r="M2814" s="1">
        <v>3.2832727257746698E-2</v>
      </c>
      <c r="N2814" s="1">
        <v>5.2722160294922498E-5</v>
      </c>
      <c r="O2814" s="1">
        <v>4.8504387471328699E-5</v>
      </c>
      <c r="P2814" s="1">
        <v>3.0177195875099502E-7</v>
      </c>
      <c r="Q2814" s="1">
        <v>2.6797630615033298E-7</v>
      </c>
      <c r="R2814" s="1">
        <v>1065.2216770914699</v>
      </c>
      <c r="S2814" s="1">
        <v>628.09357731308501</v>
      </c>
      <c r="T2814" s="1">
        <v>1.84954765624684</v>
      </c>
      <c r="U2814" s="1">
        <v>49682.201965464999</v>
      </c>
      <c r="V2814" s="1">
        <f t="shared" si="173"/>
        <v>0.47926498834851872</v>
      </c>
      <c r="W2814" s="1">
        <f t="shared" si="174"/>
        <v>3.1739438157289221</v>
      </c>
      <c r="X2814" s="1">
        <f t="shared" si="175"/>
        <v>339.59307574027702</v>
      </c>
    </row>
    <row r="2815" spans="1:24" hidden="1" x14ac:dyDescent="0.3">
      <c r="A2815" s="18" t="str">
        <f t="shared" si="172"/>
        <v>ConstMin - Pavers_2000_175</v>
      </c>
      <c r="B2815" s="1" t="s">
        <v>40</v>
      </c>
      <c r="C2815" s="1">
        <v>2020</v>
      </c>
      <c r="D2815" s="1" t="s">
        <v>92</v>
      </c>
      <c r="E2815" s="1">
        <v>2000</v>
      </c>
      <c r="F2815" s="1">
        <v>175</v>
      </c>
      <c r="G2815" s="1" t="s">
        <v>5</v>
      </c>
      <c r="H2815" s="1">
        <v>4.16686530567181E-5</v>
      </c>
      <c r="I2815" s="1">
        <v>5.0419070198628899E-5</v>
      </c>
      <c r="J2815" s="1">
        <v>6.0002860401674101E-5</v>
      </c>
      <c r="K2815" s="1">
        <v>2.0469822830651701E-4</v>
      </c>
      <c r="L2815" s="1">
        <v>4.8595866656217903E-4</v>
      </c>
      <c r="M2815" s="1">
        <v>3.35038581061224E-2</v>
      </c>
      <c r="N2815" s="1">
        <v>2.9611557732594498E-5</v>
      </c>
      <c r="O2815" s="1">
        <v>2.7242633113986998E-5</v>
      </c>
      <c r="P2815" s="1">
        <v>3.0850972369796002E-7</v>
      </c>
      <c r="Q2815" s="1">
        <v>2.7345398591416799E-7</v>
      </c>
      <c r="R2815" s="1">
        <v>1086.9957783484999</v>
      </c>
      <c r="S2815" s="1">
        <v>310.69434305584002</v>
      </c>
      <c r="T2815" s="1">
        <v>0.92477382812342002</v>
      </c>
      <c r="U2815" s="1">
        <v>50922.802826852298</v>
      </c>
      <c r="V2815" s="1">
        <f t="shared" si="173"/>
        <v>0.32784693930376207</v>
      </c>
      <c r="W2815" s="1">
        <f t="shared" si="174"/>
        <v>3.1599166909047929</v>
      </c>
      <c r="X2815" s="1">
        <f t="shared" si="175"/>
        <v>335.96792383961679</v>
      </c>
    </row>
    <row r="2816" spans="1:24" hidden="1" x14ac:dyDescent="0.3">
      <c r="A2816" s="18" t="str">
        <f t="shared" si="172"/>
        <v>ConstMin - Pavers_2000_300</v>
      </c>
      <c r="B2816" s="1" t="s">
        <v>40</v>
      </c>
      <c r="C2816" s="1">
        <v>2020</v>
      </c>
      <c r="D2816" s="1" t="s">
        <v>92</v>
      </c>
      <c r="E2816" s="1">
        <v>2000</v>
      </c>
      <c r="F2816" s="1">
        <v>300</v>
      </c>
      <c r="G2816" s="1" t="s">
        <v>5</v>
      </c>
      <c r="H2816" s="1">
        <v>1.47439840627747E-5</v>
      </c>
      <c r="I2816" s="1">
        <v>1.7840220715957401E-5</v>
      </c>
      <c r="J2816" s="1">
        <v>2.12313370503956E-5</v>
      </c>
      <c r="K2816" s="1">
        <v>5.24558365713253E-5</v>
      </c>
      <c r="L2816" s="1">
        <v>3.3113242788623701E-4</v>
      </c>
      <c r="M2816" s="1">
        <v>2.5201975870837001E-2</v>
      </c>
      <c r="N2816" s="1">
        <v>7.9668124765751706E-6</v>
      </c>
      <c r="O2816" s="1">
        <v>7.3294674784491501E-6</v>
      </c>
      <c r="P2816" s="1">
        <v>2.3256244546651601E-7</v>
      </c>
      <c r="Q2816" s="1">
        <v>2.05695139137833E-7</v>
      </c>
      <c r="R2816" s="1">
        <v>817.65035211376903</v>
      </c>
      <c r="S2816" s="1">
        <v>200.63097518048099</v>
      </c>
      <c r="T2816" s="1">
        <v>0.55486429687405203</v>
      </c>
      <c r="U2816" s="1">
        <v>37919.254309110998</v>
      </c>
      <c r="V2816" s="1">
        <f t="shared" si="173"/>
        <v>0.15578621849556806</v>
      </c>
      <c r="W2816" s="1">
        <f t="shared" si="174"/>
        <v>2.8915487976845293</v>
      </c>
      <c r="X2816" s="1">
        <f t="shared" si="175"/>
        <v>361.58566393761316</v>
      </c>
    </row>
    <row r="2817" spans="1:24" hidden="1" x14ac:dyDescent="0.3">
      <c r="A2817" s="18" t="str">
        <f t="shared" si="172"/>
        <v>ConstMin - Pavers_2000_600</v>
      </c>
      <c r="B2817" s="1" t="s">
        <v>40</v>
      </c>
      <c r="C2817" s="1">
        <v>2020</v>
      </c>
      <c r="D2817" s="1" t="s">
        <v>92</v>
      </c>
      <c r="E2817" s="1">
        <v>2000</v>
      </c>
      <c r="F2817" s="1">
        <v>600</v>
      </c>
      <c r="G2817" s="1" t="s">
        <v>5</v>
      </c>
      <c r="H2817" s="1">
        <v>3.45034813546673E-6</v>
      </c>
      <c r="I2817" s="1">
        <v>4.1749212439147402E-6</v>
      </c>
      <c r="J2817" s="1">
        <v>4.9685013150720899E-6</v>
      </c>
      <c r="K2817" s="1">
        <v>1.2549405215628101E-5</v>
      </c>
      <c r="L2817" s="1">
        <v>7.9187626188814599E-5</v>
      </c>
      <c r="M2817" s="1">
        <v>6.2863280430710197E-3</v>
      </c>
      <c r="N2817" s="1">
        <v>1.9872250073588798E-6</v>
      </c>
      <c r="O2817" s="1">
        <v>1.82824700677017E-6</v>
      </c>
      <c r="P2817" s="1">
        <v>5.8016709804647001E-8</v>
      </c>
      <c r="Q2817" s="1">
        <v>5.1308164411896602E-8</v>
      </c>
      <c r="R2817" s="1">
        <v>203.952990204532</v>
      </c>
      <c r="S2817" s="1">
        <v>20.630434465859199</v>
      </c>
      <c r="T2817" s="1">
        <v>9.2477382812341996E-2</v>
      </c>
      <c r="U2817" s="1">
        <v>9489.9998542952708</v>
      </c>
      <c r="V2817" s="1">
        <f t="shared" si="173"/>
        <v>0.14567018851275015</v>
      </c>
      <c r="W2817" s="1">
        <f t="shared" si="174"/>
        <v>2.7629925837799556</v>
      </c>
      <c r="X2817" s="1">
        <f t="shared" si="175"/>
        <v>223.08627080983817</v>
      </c>
    </row>
    <row r="2818" spans="1:24" hidden="1" x14ac:dyDescent="0.3">
      <c r="A2818" s="18" t="str">
        <f t="shared" si="172"/>
        <v>ConstMin - Pavers_2001_50</v>
      </c>
      <c r="B2818" s="1" t="s">
        <v>40</v>
      </c>
      <c r="C2818" s="1">
        <v>2020</v>
      </c>
      <c r="D2818" s="1" t="s">
        <v>92</v>
      </c>
      <c r="E2818" s="1">
        <v>2001</v>
      </c>
      <c r="F2818" s="1">
        <v>50</v>
      </c>
      <c r="G2818" s="1" t="s">
        <v>5</v>
      </c>
      <c r="H2818" s="1">
        <v>2.2058504605838899E-5</v>
      </c>
      <c r="I2818" s="1">
        <v>2.6690790573065E-5</v>
      </c>
      <c r="J2818" s="1">
        <v>3.1764246632408001E-5</v>
      </c>
      <c r="K2818" s="1">
        <v>7.8508139950451199E-5</v>
      </c>
      <c r="L2818" s="1">
        <v>6.5989417723841894E-5</v>
      </c>
      <c r="M2818" s="1">
        <v>6.5044271407080599E-3</v>
      </c>
      <c r="N2818" s="1">
        <v>8.2484215922500205E-6</v>
      </c>
      <c r="O2818" s="1">
        <v>7.58854786487002E-6</v>
      </c>
      <c r="P2818" s="1">
        <v>5.9474899427017703E-8</v>
      </c>
      <c r="Q2818" s="1">
        <v>5.3088259927589802E-8</v>
      </c>
      <c r="R2818" s="1">
        <v>211.028975234141</v>
      </c>
      <c r="S2818" s="1">
        <v>210.94619241341101</v>
      </c>
      <c r="T2818" s="1">
        <v>0.55486429687405203</v>
      </c>
      <c r="U2818" s="1">
        <v>8754.2669851565606</v>
      </c>
      <c r="V2818" s="1">
        <f t="shared" si="173"/>
        <v>1.0095556202282534</v>
      </c>
      <c r="W2818" s="1">
        <f t="shared" si="174"/>
        <v>2.495991542713015</v>
      </c>
      <c r="X2818" s="1">
        <f t="shared" si="175"/>
        <v>380.17618650510042</v>
      </c>
    </row>
    <row r="2819" spans="1:24" hidden="1" x14ac:dyDescent="0.3">
      <c r="A2819" s="18" t="str">
        <f t="shared" si="172"/>
        <v>ConstMin - Pavers_2001_100</v>
      </c>
      <c r="B2819" s="1" t="s">
        <v>40</v>
      </c>
      <c r="C2819" s="1">
        <v>2020</v>
      </c>
      <c r="D2819" s="1" t="s">
        <v>92</v>
      </c>
      <c r="E2819" s="1">
        <v>2001</v>
      </c>
      <c r="F2819" s="1">
        <v>100</v>
      </c>
      <c r="G2819" s="1" t="s">
        <v>5</v>
      </c>
      <c r="H2819" s="1">
        <v>6.0584181104302597E-5</v>
      </c>
      <c r="I2819" s="1">
        <v>7.3306859136206099E-5</v>
      </c>
      <c r="J2819" s="1">
        <v>8.7241220790195697E-5</v>
      </c>
      <c r="K2819" s="1">
        <v>2.6519113091696202E-4</v>
      </c>
      <c r="L2819" s="1">
        <v>4.8734928781293802E-4</v>
      </c>
      <c r="M2819" s="1">
        <v>3.3773723821122599E-2</v>
      </c>
      <c r="N2819" s="1">
        <v>5.3565009720604597E-5</v>
      </c>
      <c r="O2819" s="1">
        <v>4.92798089429562E-5</v>
      </c>
      <c r="P2819" s="1">
        <v>3.1043730022242701E-7</v>
      </c>
      <c r="Q2819" s="1">
        <v>2.7565659360175502E-7</v>
      </c>
      <c r="R2819" s="1">
        <v>1095.75127426772</v>
      </c>
      <c r="S2819" s="1">
        <v>675.54357658456195</v>
      </c>
      <c r="T2819" s="1">
        <v>1.94202503905918</v>
      </c>
      <c r="U2819" s="1">
        <v>51341.311820426701</v>
      </c>
      <c r="V2819" s="1">
        <f t="shared" si="173"/>
        <v>0.47278778978377123</v>
      </c>
      <c r="W2819" s="1">
        <f t="shared" si="174"/>
        <v>3.143127332868823</v>
      </c>
      <c r="X2819" s="1">
        <f t="shared" si="175"/>
        <v>347.8552351270564</v>
      </c>
    </row>
    <row r="2820" spans="1:24" hidden="1" x14ac:dyDescent="0.3">
      <c r="A2820" s="18" t="str">
        <f t="shared" si="172"/>
        <v>ConstMin - Pavers_2001_175</v>
      </c>
      <c r="B2820" s="1" t="s">
        <v>40</v>
      </c>
      <c r="C2820" s="1">
        <v>2020</v>
      </c>
      <c r="D2820" s="1" t="s">
        <v>92</v>
      </c>
      <c r="E2820" s="1">
        <v>2001</v>
      </c>
      <c r="F2820" s="1">
        <v>175</v>
      </c>
      <c r="G2820" s="1" t="s">
        <v>5</v>
      </c>
      <c r="H2820" s="1">
        <v>3.54751027766575E-5</v>
      </c>
      <c r="I2820" s="1">
        <v>4.2924874359755603E-5</v>
      </c>
      <c r="J2820" s="1">
        <v>5.1084147998386801E-5</v>
      </c>
      <c r="K2820" s="1">
        <v>1.7483966407414399E-4</v>
      </c>
      <c r="L2820" s="1">
        <v>4.1532644483934899E-4</v>
      </c>
      <c r="M2820" s="1">
        <v>2.87824790030205E-2</v>
      </c>
      <c r="N2820" s="1">
        <v>2.5125606401248901E-5</v>
      </c>
      <c r="O2820" s="1">
        <v>2.3115557889148901E-5</v>
      </c>
      <c r="P2820" s="1">
        <v>2.6504403899084901E-7</v>
      </c>
      <c r="Q2820" s="1">
        <v>2.34918724373076E-7</v>
      </c>
      <c r="R2820" s="1">
        <v>933.815833018067</v>
      </c>
      <c r="S2820" s="1">
        <v>286.14412604146798</v>
      </c>
      <c r="T2820" s="1">
        <v>0.83229644531107805</v>
      </c>
      <c r="U2820" s="1">
        <v>43462.113366520702</v>
      </c>
      <c r="V2820" s="1">
        <f t="shared" si="173"/>
        <v>0.32702939661208863</v>
      </c>
      <c r="W2820" s="1">
        <f t="shared" si="174"/>
        <v>3.1642249087209571</v>
      </c>
      <c r="X2820" s="1">
        <f t="shared" si="175"/>
        <v>343.80073068138495</v>
      </c>
    </row>
    <row r="2821" spans="1:24" hidden="1" x14ac:dyDescent="0.3">
      <c r="A2821" s="18" t="str">
        <f t="shared" si="172"/>
        <v>ConstMin - Pavers_2001_300</v>
      </c>
      <c r="B2821" s="1" t="s">
        <v>40</v>
      </c>
      <c r="C2821" s="1">
        <v>2020</v>
      </c>
      <c r="D2821" s="1" t="s">
        <v>92</v>
      </c>
      <c r="E2821" s="1">
        <v>2001</v>
      </c>
      <c r="F2821" s="1">
        <v>300</v>
      </c>
      <c r="G2821" s="1" t="s">
        <v>5</v>
      </c>
      <c r="H2821" s="1">
        <v>7.5361270509303804E-6</v>
      </c>
      <c r="I2821" s="1">
        <v>9.1187137316257604E-6</v>
      </c>
      <c r="J2821" s="1">
        <v>1.0852022953339699E-5</v>
      </c>
      <c r="K2821" s="1">
        <v>2.6899034661687899E-5</v>
      </c>
      <c r="L2821" s="1">
        <v>1.6990474339828701E-4</v>
      </c>
      <c r="M2821" s="1">
        <v>1.29981775497551E-2</v>
      </c>
      <c r="N2821" s="1">
        <v>4.0681888007977597E-6</v>
      </c>
      <c r="O2821" s="1">
        <v>3.7427336967339401E-6</v>
      </c>
      <c r="P2821" s="1">
        <v>1.1994851363989E-7</v>
      </c>
      <c r="Q2821" s="1">
        <v>1.06089377806643E-7</v>
      </c>
      <c r="R2821" s="1">
        <v>421.711555667862</v>
      </c>
      <c r="S2821" s="1">
        <v>101.708041916686</v>
      </c>
      <c r="T2821" s="1">
        <v>0.27743214843702602</v>
      </c>
      <c r="U2821" s="1">
        <v>19595.7494092815</v>
      </c>
      <c r="V2821" s="1">
        <f t="shared" si="173"/>
        <v>0.15408497971361185</v>
      </c>
      <c r="W2821" s="1">
        <f t="shared" si="174"/>
        <v>2.8709936193055521</v>
      </c>
      <c r="X2821" s="1">
        <f t="shared" si="175"/>
        <v>366.60510503083452</v>
      </c>
    </row>
    <row r="2822" spans="1:24" hidden="1" x14ac:dyDescent="0.3">
      <c r="A2822" s="18" t="str">
        <f t="shared" si="172"/>
        <v>ConstMin - Pavers_2002_50</v>
      </c>
      <c r="B2822" s="1" t="s">
        <v>40</v>
      </c>
      <c r="C2822" s="1">
        <v>2020</v>
      </c>
      <c r="D2822" s="1" t="s">
        <v>92</v>
      </c>
      <c r="E2822" s="1">
        <v>2002</v>
      </c>
      <c r="F2822" s="1">
        <v>50</v>
      </c>
      <c r="G2822" s="1" t="s">
        <v>5</v>
      </c>
      <c r="H2822" s="1">
        <v>1.23287993576754E-5</v>
      </c>
      <c r="I2822" s="1">
        <v>1.49178472227872E-5</v>
      </c>
      <c r="J2822" s="1">
        <v>1.77534710750526E-5</v>
      </c>
      <c r="K2822" s="1">
        <v>4.3971067619058698E-5</v>
      </c>
      <c r="L2822" s="1">
        <v>3.7393115540440801E-5</v>
      </c>
      <c r="M2822" s="1">
        <v>3.7020943265074499E-3</v>
      </c>
      <c r="N2822" s="1">
        <v>4.6315602741505799E-6</v>
      </c>
      <c r="O2822" s="1">
        <v>4.2610354522185402E-6</v>
      </c>
      <c r="P2822" s="1">
        <v>3.38578339955595E-8</v>
      </c>
      <c r="Q2822" s="1">
        <v>3.0215996217722E-8</v>
      </c>
      <c r="R2822" s="1">
        <v>120.110373295372</v>
      </c>
      <c r="S2822" s="1">
        <v>119.24391121266601</v>
      </c>
      <c r="T2822" s="1">
        <v>0.36990953124936798</v>
      </c>
      <c r="U2822" s="1">
        <v>5008.2442709319903</v>
      </c>
      <c r="V2822" s="1">
        <f t="shared" si="173"/>
        <v>0.98630049914690188</v>
      </c>
      <c r="W2822" s="1">
        <f t="shared" si="174"/>
        <v>2.4722634554038452</v>
      </c>
      <c r="X2822" s="1">
        <f t="shared" si="175"/>
        <v>322.35966132021571</v>
      </c>
    </row>
    <row r="2823" spans="1:24" hidden="1" x14ac:dyDescent="0.3">
      <c r="A2823" s="18" t="str">
        <f t="shared" si="172"/>
        <v>ConstMin - Pavers_2002_75</v>
      </c>
      <c r="B2823" s="1" t="s">
        <v>40</v>
      </c>
      <c r="C2823" s="1">
        <v>2020</v>
      </c>
      <c r="D2823" s="1" t="s">
        <v>92</v>
      </c>
      <c r="E2823" s="1">
        <v>2002</v>
      </c>
      <c r="F2823" s="1">
        <v>75</v>
      </c>
      <c r="G2823" s="1" t="s">
        <v>5</v>
      </c>
      <c r="H2823" s="1">
        <v>2.7762346629773299E-5</v>
      </c>
      <c r="I2823" s="1">
        <v>3.3592439422025798E-5</v>
      </c>
      <c r="J2823" s="1">
        <v>3.99777791468736E-5</v>
      </c>
      <c r="K2823" s="1">
        <v>1.2193680507006401E-4</v>
      </c>
      <c r="L2823" s="1">
        <v>2.24229644804971E-4</v>
      </c>
      <c r="M2823" s="1">
        <v>1.5623029833915799E-2</v>
      </c>
      <c r="N2823" s="1">
        <v>2.4458202802050901E-5</v>
      </c>
      <c r="O2823" s="1">
        <v>2.2501546577886799E-5</v>
      </c>
      <c r="P2823" s="1">
        <v>1.4360978812577801E-7</v>
      </c>
      <c r="Q2823" s="1">
        <v>1.2751306928916201E-7</v>
      </c>
      <c r="R2823" s="1">
        <v>506.87199726935398</v>
      </c>
      <c r="S2823" s="1">
        <v>350.30477723028997</v>
      </c>
      <c r="T2823" s="1">
        <v>0.83229644531107805</v>
      </c>
      <c r="U2823" s="1">
        <v>23587.188333506201</v>
      </c>
      <c r="V2823" s="1">
        <f t="shared" si="173"/>
        <v>0.47157846951208754</v>
      </c>
      <c r="W2823" s="1">
        <f t="shared" si="174"/>
        <v>3.1477878515436033</v>
      </c>
      <c r="X2823" s="1">
        <f t="shared" si="175"/>
        <v>420.88943092789555</v>
      </c>
    </row>
    <row r="2824" spans="1:24" hidden="1" x14ac:dyDescent="0.3">
      <c r="A2824" s="18" t="str">
        <f t="shared" si="172"/>
        <v>ConstMin - Pavers_2002_175</v>
      </c>
      <c r="B2824" s="1" t="s">
        <v>40</v>
      </c>
      <c r="C2824" s="1">
        <v>2020</v>
      </c>
      <c r="D2824" s="1" t="s">
        <v>92</v>
      </c>
      <c r="E2824" s="1">
        <v>2002</v>
      </c>
      <c r="F2824" s="1">
        <v>175</v>
      </c>
      <c r="G2824" s="1" t="s">
        <v>5</v>
      </c>
      <c r="H2824" s="1">
        <v>3.3365850885089699E-5</v>
      </c>
      <c r="I2824" s="1">
        <v>4.0372679570958499E-5</v>
      </c>
      <c r="J2824" s="1">
        <v>4.8046825274529101E-5</v>
      </c>
      <c r="K2824" s="1">
        <v>1.6500673579471E-4</v>
      </c>
      <c r="L2824" s="1">
        <v>3.9221839567394798E-4</v>
      </c>
      <c r="M2824" s="1">
        <v>2.7327518189463201E-2</v>
      </c>
      <c r="N2824" s="1">
        <v>2.35478830800857E-5</v>
      </c>
      <c r="O2824" s="1">
        <v>2.1664052433678799E-5</v>
      </c>
      <c r="P2824" s="1">
        <v>2.5165548228794301E-7</v>
      </c>
      <c r="Q2824" s="1">
        <v>2.2304352980425999E-7</v>
      </c>
      <c r="R2824" s="1">
        <v>886.611231775134</v>
      </c>
      <c r="S2824" s="1">
        <v>252.72282220677599</v>
      </c>
      <c r="T2824" s="1">
        <v>0.73981906249873597</v>
      </c>
      <c r="U2824" s="1">
        <v>41478.1331946871</v>
      </c>
      <c r="V2824" s="1">
        <f t="shared" si="173"/>
        <v>0.32229752738478445</v>
      </c>
      <c r="W2824" s="1">
        <f t="shared" si="174"/>
        <v>3.1311030247165563</v>
      </c>
      <c r="X2824" s="1">
        <f t="shared" si="175"/>
        <v>341.60085217756574</v>
      </c>
    </row>
    <row r="2825" spans="1:24" hidden="1" x14ac:dyDescent="0.3">
      <c r="A2825" s="18" t="str">
        <f t="shared" si="172"/>
        <v>ConstMin - Pavers_2002_300</v>
      </c>
      <c r="B2825" s="1" t="s">
        <v>40</v>
      </c>
      <c r="C2825" s="1">
        <v>2020</v>
      </c>
      <c r="D2825" s="1" t="s">
        <v>92</v>
      </c>
      <c r="E2825" s="1">
        <v>2002</v>
      </c>
      <c r="F2825" s="1">
        <v>300</v>
      </c>
      <c r="G2825" s="1" t="s">
        <v>5</v>
      </c>
      <c r="H2825" s="1">
        <v>1.79425107687207E-5</v>
      </c>
      <c r="I2825" s="1">
        <v>2.1710438030152101E-5</v>
      </c>
      <c r="J2825" s="1">
        <v>2.5837215506957901E-5</v>
      </c>
      <c r="K2825" s="1">
        <v>6.4261753264327798E-5</v>
      </c>
      <c r="L2825" s="1">
        <v>4.0615744864126301E-4</v>
      </c>
      <c r="M2825" s="1">
        <v>3.1239639180481001E-2</v>
      </c>
      <c r="N2825" s="1">
        <v>9.6760087953739295E-6</v>
      </c>
      <c r="O2825" s="1">
        <v>8.9019280917440107E-6</v>
      </c>
      <c r="P2825" s="1">
        <v>2.8828768113670201E-7</v>
      </c>
      <c r="Q2825" s="1">
        <v>2.5497373542367901E-7</v>
      </c>
      <c r="R2825" s="1">
        <v>1013.53568889751</v>
      </c>
      <c r="S2825" s="1">
        <v>224.76858350553599</v>
      </c>
      <c r="T2825" s="1">
        <v>0.55486429687405203</v>
      </c>
      <c r="U2825" s="1">
        <v>47014.095383241402</v>
      </c>
      <c r="V2825" s="1">
        <f t="shared" si="173"/>
        <v>0.15290761080222628</v>
      </c>
      <c r="W2825" s="1">
        <f t="shared" si="174"/>
        <v>2.8605855393157338</v>
      </c>
      <c r="X2825" s="1">
        <f t="shared" si="175"/>
        <v>405.08748674553112</v>
      </c>
    </row>
    <row r="2826" spans="1:24" hidden="1" x14ac:dyDescent="0.3">
      <c r="A2826" s="18" t="str">
        <f t="shared" ref="A2826:A2889" si="176">D2826&amp;"_"&amp;E2826&amp;"_"&amp;F2826</f>
        <v>ConstMin - Pavers_2003_50</v>
      </c>
      <c r="B2826" s="1" t="s">
        <v>40</v>
      </c>
      <c r="C2826" s="1">
        <v>2020</v>
      </c>
      <c r="D2826" s="1" t="s">
        <v>92</v>
      </c>
      <c r="E2826" s="1">
        <v>2003</v>
      </c>
      <c r="F2826" s="1">
        <v>50</v>
      </c>
      <c r="G2826" s="1" t="s">
        <v>5</v>
      </c>
      <c r="H2826" s="1">
        <v>1.92156966557995E-5</v>
      </c>
      <c r="I2826" s="1">
        <v>2.3250992953517399E-5</v>
      </c>
      <c r="J2826" s="1">
        <v>2.7670603184351199E-5</v>
      </c>
      <c r="K2826" s="1">
        <v>6.8686932457096995E-5</v>
      </c>
      <c r="L2826" s="1">
        <v>5.9135139639494699E-5</v>
      </c>
      <c r="M2826" s="1">
        <v>5.8816102689230997E-3</v>
      </c>
      <c r="N2826" s="1">
        <v>7.2545583729146297E-6</v>
      </c>
      <c r="O2826" s="1">
        <v>6.6741937030814601E-6</v>
      </c>
      <c r="P2826" s="1">
        <v>5.3801932821028598E-8</v>
      </c>
      <c r="Q2826" s="1">
        <v>4.8004912345805797E-8</v>
      </c>
      <c r="R2826" s="1">
        <v>190.822367739264</v>
      </c>
      <c r="S2826" s="1">
        <v>199.59945345718799</v>
      </c>
      <c r="T2826" s="1">
        <v>0.46238691406171001</v>
      </c>
      <c r="U2826" s="1">
        <v>7983.9781382875399</v>
      </c>
      <c r="V2826" s="1">
        <f t="shared" si="173"/>
        <v>0.96429689005360641</v>
      </c>
      <c r="W2826" s="1">
        <f t="shared" si="174"/>
        <v>2.4525331611106074</v>
      </c>
      <c r="X2826" s="1">
        <f t="shared" si="175"/>
        <v>431.6719340170373</v>
      </c>
    </row>
    <row r="2827" spans="1:24" hidden="1" x14ac:dyDescent="0.3">
      <c r="A2827" s="18" t="str">
        <f t="shared" si="176"/>
        <v>ConstMin - Pavers_2003_75</v>
      </c>
      <c r="B2827" s="1" t="s">
        <v>40</v>
      </c>
      <c r="C2827" s="1">
        <v>2020</v>
      </c>
      <c r="D2827" s="1" t="s">
        <v>92</v>
      </c>
      <c r="E2827" s="1">
        <v>2003</v>
      </c>
      <c r="F2827" s="1">
        <v>75</v>
      </c>
      <c r="G2827" s="1" t="s">
        <v>5</v>
      </c>
      <c r="H2827" s="1">
        <v>8.6921708275891404E-5</v>
      </c>
      <c r="I2827" s="1">
        <v>1.0517526701382799E-4</v>
      </c>
      <c r="J2827" s="1">
        <v>1.2516725991728301E-4</v>
      </c>
      <c r="K2827" s="1">
        <v>3.8314211532732299E-4</v>
      </c>
      <c r="L2827" s="1">
        <v>7.0503010291618701E-4</v>
      </c>
      <c r="M2827" s="1">
        <v>4.9397550742530098E-2</v>
      </c>
      <c r="N2827" s="1">
        <v>7.6287511281504706E-5</v>
      </c>
      <c r="O2827" s="1">
        <v>7.01845103789844E-5</v>
      </c>
      <c r="P2827" s="1">
        <v>4.54097202401101E-7</v>
      </c>
      <c r="Q2827" s="1">
        <v>4.0317616861187199E-7</v>
      </c>
      <c r="R2827" s="1">
        <v>1602.6491321629101</v>
      </c>
      <c r="S2827" s="1">
        <v>1032.8627015332399</v>
      </c>
      <c r="T2827" s="1">
        <v>2.5893667187455698</v>
      </c>
      <c r="U2827" s="1">
        <v>75103.873582917397</v>
      </c>
      <c r="V2827" s="1">
        <f t="shared" ref="V2827:V2890" si="177">IFERROR(CONVERT(I2827,"ton","g")*365/U2827,0)</f>
        <v>0.46370298013438743</v>
      </c>
      <c r="W2827" s="1">
        <f t="shared" ref="W2827:W2890" si="178">IFERROR(CONVERT(L2827,"ton","g")*365/U2827,0)</f>
        <v>3.1083787005143249</v>
      </c>
      <c r="X2827" s="1">
        <f t="shared" ref="X2827:X2890" si="179">S2827/T2827</f>
        <v>398.88621957480586</v>
      </c>
    </row>
    <row r="2828" spans="1:24" hidden="1" x14ac:dyDescent="0.3">
      <c r="A2828" s="18" t="str">
        <f t="shared" si="176"/>
        <v>ConstMin - Pavers_2003_175</v>
      </c>
      <c r="B2828" s="1" t="s">
        <v>40</v>
      </c>
      <c r="C2828" s="1">
        <v>2020</v>
      </c>
      <c r="D2828" s="1" t="s">
        <v>92</v>
      </c>
      <c r="E2828" s="1">
        <v>2003</v>
      </c>
      <c r="F2828" s="1">
        <v>175</v>
      </c>
      <c r="G2828" s="1" t="s">
        <v>5</v>
      </c>
      <c r="H2828" s="1">
        <v>2.6387204089567701E-5</v>
      </c>
      <c r="I2828" s="1">
        <v>3.1928516948376999E-5</v>
      </c>
      <c r="J2828" s="1">
        <v>3.79975738889775E-5</v>
      </c>
      <c r="K2828" s="1">
        <v>2.2633854452222999E-4</v>
      </c>
      <c r="L2828" s="1">
        <v>3.9904291423666202E-4</v>
      </c>
      <c r="M2828" s="1">
        <v>3.77200177657743E-2</v>
      </c>
      <c r="N2828" s="1">
        <v>2.0089205110946901E-5</v>
      </c>
      <c r="O2828" s="1">
        <v>1.8482068702071101E-5</v>
      </c>
      <c r="P2828" s="1">
        <v>3.4794865408139799E-7</v>
      </c>
      <c r="Q2828" s="1">
        <v>3.0786571427483798E-7</v>
      </c>
      <c r="R2828" s="1">
        <v>1223.78443523597</v>
      </c>
      <c r="S2828" s="1">
        <v>366.29336394133099</v>
      </c>
      <c r="T2828" s="1">
        <v>1.1097285937481001</v>
      </c>
      <c r="U2828" s="1">
        <v>56744.946963911199</v>
      </c>
      <c r="V2828" s="1">
        <f t="shared" si="177"/>
        <v>0.18631171033007388</v>
      </c>
      <c r="W2828" s="1">
        <f t="shared" si="178"/>
        <v>2.3285255612321412</v>
      </c>
      <c r="X2828" s="1">
        <f t="shared" si="179"/>
        <v>330.07472818572501</v>
      </c>
    </row>
    <row r="2829" spans="1:24" hidden="1" x14ac:dyDescent="0.3">
      <c r="A2829" s="18" t="str">
        <f t="shared" si="176"/>
        <v>ConstMin - Pavers_2003_300</v>
      </c>
      <c r="B2829" s="1" t="s">
        <v>40</v>
      </c>
      <c r="C2829" s="1">
        <v>2020</v>
      </c>
      <c r="D2829" s="1" t="s">
        <v>92</v>
      </c>
      <c r="E2829" s="1">
        <v>2003</v>
      </c>
      <c r="F2829" s="1">
        <v>300</v>
      </c>
      <c r="G2829" s="1" t="s">
        <v>5</v>
      </c>
      <c r="H2829" s="1">
        <v>1.0680417975381E-5</v>
      </c>
      <c r="I2829" s="1">
        <v>1.29233057502111E-5</v>
      </c>
      <c r="J2829" s="1">
        <v>1.5379801884548701E-5</v>
      </c>
      <c r="K2829" s="1">
        <v>4.8949954791088601E-5</v>
      </c>
      <c r="L2829" s="1">
        <v>2.40476212202883E-4</v>
      </c>
      <c r="M2829" s="1">
        <v>2.39451656394764E-2</v>
      </c>
      <c r="N2829" s="1">
        <v>4.58805409358622E-6</v>
      </c>
      <c r="O2829" s="1">
        <v>4.2210097660993197E-6</v>
      </c>
      <c r="P2829" s="1">
        <v>2.2106451858793499E-7</v>
      </c>
      <c r="Q2829" s="1">
        <v>1.95437222983381E-7</v>
      </c>
      <c r="R2829" s="1">
        <v>776.87452828634798</v>
      </c>
      <c r="S2829" s="1">
        <v>159.266954076433</v>
      </c>
      <c r="T2829" s="1">
        <v>0.36990953124936798</v>
      </c>
      <c r="U2829" s="1">
        <v>36153.598575350399</v>
      </c>
      <c r="V2829" s="1">
        <f t="shared" si="177"/>
        <v>0.11836156215588364</v>
      </c>
      <c r="W2829" s="1">
        <f t="shared" si="178"/>
        <v>2.2024658928461904</v>
      </c>
      <c r="X2829" s="1">
        <f t="shared" si="179"/>
        <v>430.55650266298761</v>
      </c>
    </row>
    <row r="2830" spans="1:24" hidden="1" x14ac:dyDescent="0.3">
      <c r="A2830" s="18" t="str">
        <f t="shared" si="176"/>
        <v>ConstMin - Pavers_2004_50</v>
      </c>
      <c r="B2830" s="1" t="s">
        <v>40</v>
      </c>
      <c r="C2830" s="1">
        <v>2020</v>
      </c>
      <c r="D2830" s="1" t="s">
        <v>92</v>
      </c>
      <c r="E2830" s="1">
        <v>2004</v>
      </c>
      <c r="F2830" s="1">
        <v>50</v>
      </c>
      <c r="G2830" s="1" t="s">
        <v>5</v>
      </c>
      <c r="H2830" s="1">
        <v>2.5542293209587901E-6</v>
      </c>
      <c r="I2830" s="1">
        <v>3.09061747836014E-6</v>
      </c>
      <c r="J2830" s="1">
        <v>3.6780902221806699E-6</v>
      </c>
      <c r="K2830" s="1">
        <v>1.51689092924527E-5</v>
      </c>
      <c r="L2830" s="1">
        <v>1.52381611609054E-5</v>
      </c>
      <c r="M2830" s="1">
        <v>1.6596680631993E-3</v>
      </c>
      <c r="N2830" s="1">
        <v>1.4493211457961199E-6</v>
      </c>
      <c r="O2830" s="1">
        <v>1.3333754541324299E-6</v>
      </c>
      <c r="P2830" s="1">
        <v>1.5267827420559401E-8</v>
      </c>
      <c r="Q2830" s="1">
        <v>1.3545987621448301E-8</v>
      </c>
      <c r="R2830" s="1">
        <v>53.846102512827102</v>
      </c>
      <c r="S2830" s="1">
        <v>61.478694708260598</v>
      </c>
      <c r="T2830" s="1">
        <v>0.18495476562468399</v>
      </c>
      <c r="U2830" s="1">
        <v>2151.7543147891201</v>
      </c>
      <c r="V2830" s="1">
        <f t="shared" si="177"/>
        <v>0.47559926470715036</v>
      </c>
      <c r="W2830" s="1">
        <f t="shared" si="178"/>
        <v>2.3449224287248289</v>
      </c>
      <c r="X2830" s="1">
        <f t="shared" si="179"/>
        <v>332.39854350665985</v>
      </c>
    </row>
    <row r="2831" spans="1:24" hidden="1" x14ac:dyDescent="0.3">
      <c r="A2831" s="18" t="str">
        <f t="shared" si="176"/>
        <v>ConstMin - Pavers_2004_75</v>
      </c>
      <c r="B2831" s="1" t="s">
        <v>40</v>
      </c>
      <c r="C2831" s="1">
        <v>2020</v>
      </c>
      <c r="D2831" s="1" t="s">
        <v>92</v>
      </c>
      <c r="E2831" s="1">
        <v>2004</v>
      </c>
      <c r="F2831" s="1">
        <v>75</v>
      </c>
      <c r="G2831" s="1" t="s">
        <v>5</v>
      </c>
      <c r="H2831" s="1">
        <v>4.3674533183183703E-5</v>
      </c>
      <c r="I2831" s="1">
        <v>5.2846185151652197E-5</v>
      </c>
      <c r="J2831" s="1">
        <v>6.2891327783784495E-5</v>
      </c>
      <c r="K2831" s="1">
        <v>3.4155610617517501E-4</v>
      </c>
      <c r="L2831" s="1">
        <v>5.4042288303127097E-4</v>
      </c>
      <c r="M2831" s="1">
        <v>4.7884710835506397E-2</v>
      </c>
      <c r="N2831" s="1">
        <v>4.1264363547299703E-5</v>
      </c>
      <c r="O2831" s="1">
        <v>3.7963214463515701E-5</v>
      </c>
      <c r="P2831" s="1">
        <v>4.4140766247196699E-7</v>
      </c>
      <c r="Q2831" s="1">
        <v>3.9082857266291199E-7</v>
      </c>
      <c r="R2831" s="1">
        <v>1553.5667074748801</v>
      </c>
      <c r="S2831" s="1">
        <v>982.00868057490095</v>
      </c>
      <c r="T2831" s="1">
        <v>2.49688933593323</v>
      </c>
      <c r="U2831" s="1">
        <v>72777.754438162199</v>
      </c>
      <c r="V2831" s="1">
        <f t="shared" si="177"/>
        <v>0.24043826831449969</v>
      </c>
      <c r="W2831" s="1">
        <f t="shared" si="178"/>
        <v>2.4588026889866388</v>
      </c>
      <c r="X2831" s="1">
        <f t="shared" si="179"/>
        <v>393.29283298327209</v>
      </c>
    </row>
    <row r="2832" spans="1:24" hidden="1" x14ac:dyDescent="0.3">
      <c r="A2832" s="18" t="str">
        <f t="shared" si="176"/>
        <v>ConstMin - Pavers_2004_175</v>
      </c>
      <c r="B2832" s="1" t="s">
        <v>40</v>
      </c>
      <c r="C2832" s="1">
        <v>2020</v>
      </c>
      <c r="D2832" s="1" t="s">
        <v>92</v>
      </c>
      <c r="E2832" s="1">
        <v>2004</v>
      </c>
      <c r="F2832" s="1">
        <v>175</v>
      </c>
      <c r="G2832" s="1" t="s">
        <v>5</v>
      </c>
      <c r="H2832" s="1">
        <v>1.0339436199426299E-5</v>
      </c>
      <c r="I2832" s="1">
        <v>1.2510717801305799E-5</v>
      </c>
      <c r="J2832" s="1">
        <v>1.48887881271739E-5</v>
      </c>
      <c r="K2832" s="1">
        <v>1.1742195563061101E-4</v>
      </c>
      <c r="L2832" s="1">
        <v>1.83590593704706E-4</v>
      </c>
      <c r="M2832" s="1">
        <v>1.9696269014914201E-2</v>
      </c>
      <c r="N2832" s="1">
        <v>8.1969701098455696E-6</v>
      </c>
      <c r="O2832" s="1">
        <v>7.5412125010579204E-6</v>
      </c>
      <c r="P2832" s="1">
        <v>1.81791591651411E-7</v>
      </c>
      <c r="Q2832" s="1">
        <v>1.6075829991596699E-7</v>
      </c>
      <c r="R2832" s="1">
        <v>639.023756625685</v>
      </c>
      <c r="S2832" s="1">
        <v>183.30141022915899</v>
      </c>
      <c r="T2832" s="1">
        <v>0.46238691406171001</v>
      </c>
      <c r="U2832" s="1">
        <v>29878.129867353</v>
      </c>
      <c r="V2832" s="1">
        <f t="shared" si="177"/>
        <v>0.13864921596683283</v>
      </c>
      <c r="W2832" s="1">
        <f t="shared" si="178"/>
        <v>2.0346308085844624</v>
      </c>
      <c r="X2832" s="1">
        <f t="shared" si="179"/>
        <v>396.4243032290824</v>
      </c>
    </row>
    <row r="2833" spans="1:24" hidden="1" x14ac:dyDescent="0.3">
      <c r="A2833" s="18" t="str">
        <f t="shared" si="176"/>
        <v>ConstMin - Pavers_2004_300</v>
      </c>
      <c r="B2833" s="1" t="s">
        <v>40</v>
      </c>
      <c r="C2833" s="1">
        <v>2020</v>
      </c>
      <c r="D2833" s="1" t="s">
        <v>92</v>
      </c>
      <c r="E2833" s="1">
        <v>2004</v>
      </c>
      <c r="F2833" s="1">
        <v>300</v>
      </c>
      <c r="G2833" s="1" t="s">
        <v>5</v>
      </c>
      <c r="H2833" s="1">
        <v>1.48378676954768E-5</v>
      </c>
      <c r="I2833" s="1">
        <v>1.7953819911526899E-5</v>
      </c>
      <c r="J2833" s="1">
        <v>2.1366529481486601E-5</v>
      </c>
      <c r="K2833" s="1">
        <v>7.8411571863188495E-5</v>
      </c>
      <c r="L2833" s="1">
        <v>3.4340367180359701E-4</v>
      </c>
      <c r="M2833" s="1">
        <v>3.9153681457176001E-2</v>
      </c>
      <c r="N2833" s="1">
        <v>8.7342055567633795E-6</v>
      </c>
      <c r="O2833" s="1">
        <v>8.0354691122223107E-6</v>
      </c>
      <c r="P2833" s="1">
        <v>3.6155006597696E-7</v>
      </c>
      <c r="Q2833" s="1">
        <v>3.19567084595607E-7</v>
      </c>
      <c r="R2833" s="1">
        <v>1270.29807480515</v>
      </c>
      <c r="S2833" s="1">
        <v>235.805865944771</v>
      </c>
      <c r="T2833" s="1">
        <v>0.55486429687405203</v>
      </c>
      <c r="U2833" s="1">
        <v>58897.105291375301</v>
      </c>
      <c r="V2833" s="1">
        <f t="shared" si="177"/>
        <v>0.10093726082584074</v>
      </c>
      <c r="W2833" s="1">
        <f t="shared" si="178"/>
        <v>1.9306323757395427</v>
      </c>
      <c r="X2833" s="1">
        <f t="shared" si="179"/>
        <v>424.97934589274229</v>
      </c>
    </row>
    <row r="2834" spans="1:24" hidden="1" x14ac:dyDescent="0.3">
      <c r="A2834" s="18" t="str">
        <f t="shared" si="176"/>
        <v>ConstMin - Pavers_2005_50</v>
      </c>
      <c r="B2834" s="1" t="s">
        <v>40</v>
      </c>
      <c r="C2834" s="1">
        <v>2020</v>
      </c>
      <c r="D2834" s="1" t="s">
        <v>92</v>
      </c>
      <c r="E2834" s="1">
        <v>2005</v>
      </c>
      <c r="F2834" s="1">
        <v>50</v>
      </c>
      <c r="G2834" s="1" t="s">
        <v>5</v>
      </c>
      <c r="H2834" s="1">
        <v>9.1924892482406601E-7</v>
      </c>
      <c r="I2834" s="1">
        <v>1.11229119903712E-6</v>
      </c>
      <c r="J2834" s="1">
        <v>1.3237184517466501E-6</v>
      </c>
      <c r="K2834" s="1">
        <v>7.8702163170897299E-6</v>
      </c>
      <c r="L2834" s="1">
        <v>8.5517809979997805E-6</v>
      </c>
      <c r="M2834" s="1">
        <v>9.57929323987758E-4</v>
      </c>
      <c r="N2834" s="1">
        <v>7.2469452951085899E-7</v>
      </c>
      <c r="O2834" s="1">
        <v>6.6671896714999004E-7</v>
      </c>
      <c r="P2834" s="1">
        <v>8.8289541849796701E-9</v>
      </c>
      <c r="Q2834" s="1">
        <v>7.8184903672526194E-9</v>
      </c>
      <c r="R2834" s="1">
        <v>31.078961946195999</v>
      </c>
      <c r="S2834" s="1">
        <v>30.2235864924838</v>
      </c>
      <c r="T2834" s="1">
        <v>9.2477382812341996E-2</v>
      </c>
      <c r="U2834" s="1">
        <v>1299.6142191767999</v>
      </c>
      <c r="V2834" s="1">
        <f t="shared" si="177"/>
        <v>0.28339530252085499</v>
      </c>
      <c r="W2834" s="1">
        <f t="shared" si="178"/>
        <v>2.178866977566877</v>
      </c>
      <c r="X2834" s="1">
        <f t="shared" si="179"/>
        <v>326.82138673641367</v>
      </c>
    </row>
    <row r="2835" spans="1:24" hidden="1" x14ac:dyDescent="0.3">
      <c r="A2835" s="18" t="str">
        <f t="shared" si="176"/>
        <v>ConstMin - Pavers_2005_100</v>
      </c>
      <c r="B2835" s="1" t="s">
        <v>40</v>
      </c>
      <c r="C2835" s="1">
        <v>2020</v>
      </c>
      <c r="D2835" s="1" t="s">
        <v>92</v>
      </c>
      <c r="E2835" s="1">
        <v>2005</v>
      </c>
      <c r="F2835" s="1">
        <v>100</v>
      </c>
      <c r="G2835" s="1" t="s">
        <v>5</v>
      </c>
      <c r="H2835" s="1">
        <v>4.5591547173156703E-5</v>
      </c>
      <c r="I2835" s="1">
        <v>5.5165772079519598E-5</v>
      </c>
      <c r="J2835" s="1">
        <v>6.5651827929345604E-5</v>
      </c>
      <c r="K2835" s="1">
        <v>5.0681552758614695E-4</v>
      </c>
      <c r="L2835" s="1">
        <v>7.5572613481576605E-4</v>
      </c>
      <c r="M2835" s="1">
        <v>7.35630402375302E-2</v>
      </c>
      <c r="N2835" s="1">
        <v>4.64430286013333E-5</v>
      </c>
      <c r="O2835" s="1">
        <v>4.2727586313226701E-5</v>
      </c>
      <c r="P2835" s="1">
        <v>6.7875904166781405E-7</v>
      </c>
      <c r="Q2835" s="1">
        <v>6.0041164528574E-7</v>
      </c>
      <c r="R2835" s="1">
        <v>2386.6718252983601</v>
      </c>
      <c r="S2835" s="1">
        <v>1429.1733476223999</v>
      </c>
      <c r="T2835" s="1">
        <v>3.5141405468689899</v>
      </c>
      <c r="U2835" s="1">
        <v>112340.547088108</v>
      </c>
      <c r="V2835" s="1">
        <f t="shared" si="177"/>
        <v>0.16260045889741714</v>
      </c>
      <c r="W2835" s="1">
        <f t="shared" si="178"/>
        <v>2.2274938188970776</v>
      </c>
      <c r="X2835" s="1">
        <f t="shared" si="179"/>
        <v>406.69214237767386</v>
      </c>
    </row>
    <row r="2836" spans="1:24" hidden="1" x14ac:dyDescent="0.3">
      <c r="A2836" s="18" t="str">
        <f t="shared" si="176"/>
        <v>ConstMin - Pavers_2005_175</v>
      </c>
      <c r="B2836" s="1" t="s">
        <v>40</v>
      </c>
      <c r="C2836" s="1">
        <v>2020</v>
      </c>
      <c r="D2836" s="1" t="s">
        <v>92</v>
      </c>
      <c r="E2836" s="1">
        <v>2005</v>
      </c>
      <c r="F2836" s="1">
        <v>175</v>
      </c>
      <c r="G2836" s="1" t="s">
        <v>5</v>
      </c>
      <c r="H2836" s="1">
        <v>1.25974554736198E-5</v>
      </c>
      <c r="I2836" s="1">
        <v>1.524292112308E-5</v>
      </c>
      <c r="J2836" s="1">
        <v>1.81403358820125E-5</v>
      </c>
      <c r="K2836" s="1">
        <v>1.7444994809173801E-4</v>
      </c>
      <c r="L2836" s="1">
        <v>2.5526124057327599E-4</v>
      </c>
      <c r="M2836" s="1">
        <v>2.9460166922759601E-2</v>
      </c>
      <c r="N2836" s="1">
        <v>1.02892656028099E-5</v>
      </c>
      <c r="O2836" s="1">
        <v>9.4661243545851692E-6</v>
      </c>
      <c r="P2836" s="1">
        <v>2.71995929304195E-7</v>
      </c>
      <c r="Q2836" s="1">
        <v>2.40449922071906E-7</v>
      </c>
      <c r="R2836" s="1">
        <v>955.80267123415695</v>
      </c>
      <c r="S2836" s="1">
        <v>295.32466937877501</v>
      </c>
      <c r="T2836" s="1">
        <v>0.73981906249873597</v>
      </c>
      <c r="U2836" s="1">
        <v>44335.615990488601</v>
      </c>
      <c r="V2836" s="1">
        <f t="shared" si="177"/>
        <v>0.11384240347939839</v>
      </c>
      <c r="W2836" s="1">
        <f t="shared" si="178"/>
        <v>1.9064294112231728</v>
      </c>
      <c r="X2836" s="1">
        <f t="shared" si="179"/>
        <v>399.18499583035492</v>
      </c>
    </row>
    <row r="2837" spans="1:24" hidden="1" x14ac:dyDescent="0.3">
      <c r="A2837" s="18" t="str">
        <f t="shared" si="176"/>
        <v>ConstMin - Pavers_2005_300</v>
      </c>
      <c r="B2837" s="1" t="s">
        <v>40</v>
      </c>
      <c r="C2837" s="1">
        <v>2020</v>
      </c>
      <c r="D2837" s="1" t="s">
        <v>92</v>
      </c>
      <c r="E2837" s="1">
        <v>2005</v>
      </c>
      <c r="F2837" s="1">
        <v>300</v>
      </c>
      <c r="G2837" s="1" t="s">
        <v>5</v>
      </c>
      <c r="H2837" s="1">
        <v>3.8626780201112103E-5</v>
      </c>
      <c r="I2837" s="1">
        <v>4.67384040433456E-5</v>
      </c>
      <c r="J2837" s="1">
        <v>5.5622563489601399E-5</v>
      </c>
      <c r="K2837" s="1">
        <v>2.1693315852151001E-4</v>
      </c>
      <c r="L2837" s="1">
        <v>9.1863833203178699E-4</v>
      </c>
      <c r="M2837" s="1">
        <v>0.107531726798709</v>
      </c>
      <c r="N2837" s="1">
        <v>2.3558766603241099E-5</v>
      </c>
      <c r="O2837" s="1">
        <v>2.16740652749818E-5</v>
      </c>
      <c r="P2837" s="1">
        <v>9.9302533754950094E-7</v>
      </c>
      <c r="Q2837" s="1">
        <v>8.7765949856285902E-7</v>
      </c>
      <c r="R2837" s="1">
        <v>3488.74845095415</v>
      </c>
      <c r="S2837" s="1">
        <v>754.55814058880298</v>
      </c>
      <c r="T2837" s="1">
        <v>1.7570702734344901</v>
      </c>
      <c r="U2837" s="1">
        <v>161991.71870851199</v>
      </c>
      <c r="V2837" s="1">
        <f t="shared" si="177"/>
        <v>9.5536574642287889E-2</v>
      </c>
      <c r="W2837" s="1">
        <f t="shared" si="178"/>
        <v>1.8777611553879545</v>
      </c>
      <c r="X2837" s="1">
        <f t="shared" si="179"/>
        <v>429.44107130894196</v>
      </c>
    </row>
    <row r="2838" spans="1:24" hidden="1" x14ac:dyDescent="0.3">
      <c r="A2838" s="18" t="str">
        <f t="shared" si="176"/>
        <v>ConstMin - Pavers_2005_600</v>
      </c>
      <c r="B2838" s="1" t="s">
        <v>40</v>
      </c>
      <c r="C2838" s="1">
        <v>2020</v>
      </c>
      <c r="D2838" s="1" t="s">
        <v>92</v>
      </c>
      <c r="E2838" s="1">
        <v>2005</v>
      </c>
      <c r="F2838" s="1">
        <v>600</v>
      </c>
      <c r="G2838" s="1" t="s">
        <v>5</v>
      </c>
      <c r="H2838" s="1">
        <v>7.9274849713771106E-6</v>
      </c>
      <c r="I2838" s="1">
        <v>9.5922568153662996E-6</v>
      </c>
      <c r="J2838" s="1">
        <v>1.1415578358783E-5</v>
      </c>
      <c r="K2838" s="1">
        <v>4.5415751419912801E-5</v>
      </c>
      <c r="L2838" s="1">
        <v>1.8065629338382899E-4</v>
      </c>
      <c r="M2838" s="1">
        <v>2.3309916962826801E-2</v>
      </c>
      <c r="N2838" s="1">
        <v>5.0562358039652003E-6</v>
      </c>
      <c r="O2838" s="1">
        <v>4.6517369396479897E-6</v>
      </c>
      <c r="P2838" s="1">
        <v>2.1527391753245901E-7</v>
      </c>
      <c r="Q2838" s="1">
        <v>1.9025240868150799E-7</v>
      </c>
      <c r="R2838" s="1">
        <v>756.26458457382103</v>
      </c>
      <c r="S2838" s="1">
        <v>83.140650897412897</v>
      </c>
      <c r="T2838" s="1">
        <v>0.18495476562468399</v>
      </c>
      <c r="U2838" s="1">
        <v>35168.495329605597</v>
      </c>
      <c r="V2838" s="1">
        <f t="shared" si="177"/>
        <v>9.0314110884737592E-2</v>
      </c>
      <c r="W2838" s="1">
        <f t="shared" si="178"/>
        <v>1.7009357471075766</v>
      </c>
      <c r="X2838" s="1">
        <f t="shared" si="179"/>
        <v>449.51883568182564</v>
      </c>
    </row>
    <row r="2839" spans="1:24" hidden="1" x14ac:dyDescent="0.3">
      <c r="A2839" s="18" t="str">
        <f t="shared" si="176"/>
        <v>ConstMin - Pavers_2006_50</v>
      </c>
      <c r="B2839" s="1" t="s">
        <v>40</v>
      </c>
      <c r="C2839" s="1">
        <v>2020</v>
      </c>
      <c r="D2839" s="1" t="s">
        <v>92</v>
      </c>
      <c r="E2839" s="1">
        <v>2006</v>
      </c>
      <c r="F2839" s="1">
        <v>50</v>
      </c>
      <c r="G2839" s="1" t="s">
        <v>5</v>
      </c>
      <c r="H2839" s="1">
        <v>3.3068040345491101E-6</v>
      </c>
      <c r="I2839" s="1">
        <v>4.0012328818044196E-6</v>
      </c>
      <c r="J2839" s="1">
        <v>4.7617978097507201E-6</v>
      </c>
      <c r="K2839" s="1">
        <v>3.7679465516849599E-5</v>
      </c>
      <c r="L2839" s="1">
        <v>4.3117633252003502E-5</v>
      </c>
      <c r="M2839" s="1">
        <v>4.9101869304615303E-3</v>
      </c>
      <c r="N2839" s="1">
        <v>3.3743228972817401E-6</v>
      </c>
      <c r="O2839" s="1">
        <v>3.1043770654992001E-6</v>
      </c>
      <c r="P2839" s="1">
        <v>4.5297909091233999E-8</v>
      </c>
      <c r="Q2839" s="1">
        <v>4.0076285646428198E-8</v>
      </c>
      <c r="R2839" s="1">
        <v>159.30560735446599</v>
      </c>
      <c r="S2839" s="1">
        <v>170.819997377314</v>
      </c>
      <c r="T2839" s="1">
        <v>0.36990953124936798</v>
      </c>
      <c r="U2839" s="1">
        <v>6661.9798977152705</v>
      </c>
      <c r="V2839" s="1">
        <f t="shared" si="177"/>
        <v>0.19887450511123278</v>
      </c>
      <c r="W2839" s="1">
        <f t="shared" si="178"/>
        <v>2.1430889497970931</v>
      </c>
      <c r="X2839" s="1">
        <f t="shared" si="179"/>
        <v>461.7885805763645</v>
      </c>
    </row>
    <row r="2840" spans="1:24" hidden="1" x14ac:dyDescent="0.3">
      <c r="A2840" s="18" t="str">
        <f t="shared" si="176"/>
        <v>ConstMin - Pavers_2006_100</v>
      </c>
      <c r="B2840" s="1" t="s">
        <v>40</v>
      </c>
      <c r="C2840" s="1">
        <v>2020</v>
      </c>
      <c r="D2840" s="1" t="s">
        <v>92</v>
      </c>
      <c r="E2840" s="1">
        <v>2006</v>
      </c>
      <c r="F2840" s="1">
        <v>100</v>
      </c>
      <c r="G2840" s="1" t="s">
        <v>5</v>
      </c>
      <c r="H2840" s="1">
        <v>2.4437962584838399E-5</v>
      </c>
      <c r="I2840" s="1">
        <v>2.95699347276544E-5</v>
      </c>
      <c r="J2840" s="1">
        <v>3.51906661221673E-5</v>
      </c>
      <c r="K2840" s="1">
        <v>3.5114455635880799E-4</v>
      </c>
      <c r="L2840" s="1">
        <v>5.0860640857448001E-4</v>
      </c>
      <c r="M2840" s="1">
        <v>5.2146823863483002E-2</v>
      </c>
      <c r="N2840" s="1">
        <v>2.6847220380747999E-5</v>
      </c>
      <c r="O2840" s="1">
        <v>2.4699442750288199E-5</v>
      </c>
      <c r="P2840" s="1">
        <v>4.8139010818350997E-7</v>
      </c>
      <c r="Q2840" s="1">
        <v>4.2561536623830498E-7</v>
      </c>
      <c r="R2840" s="1">
        <v>1691.8462707890601</v>
      </c>
      <c r="S2840" s="1">
        <v>1022.75378864497</v>
      </c>
      <c r="T2840" s="1">
        <v>2.3119345703085501</v>
      </c>
      <c r="U2840" s="1">
        <v>78547.490967934005</v>
      </c>
      <c r="V2840" s="1">
        <f t="shared" si="177"/>
        <v>0.12465412356604064</v>
      </c>
      <c r="W2840" s="1">
        <f t="shared" si="178"/>
        <v>2.1440658116039235</v>
      </c>
      <c r="X2840" s="1">
        <f t="shared" si="179"/>
        <v>442.38007501590909</v>
      </c>
    </row>
    <row r="2841" spans="1:24" hidden="1" x14ac:dyDescent="0.3">
      <c r="A2841" s="18" t="str">
        <f t="shared" si="176"/>
        <v>ConstMin - Pavers_2006_175</v>
      </c>
      <c r="B2841" s="1" t="s">
        <v>40</v>
      </c>
      <c r="C2841" s="1">
        <v>2020</v>
      </c>
      <c r="D2841" s="1" t="s">
        <v>92</v>
      </c>
      <c r="E2841" s="1">
        <v>2006</v>
      </c>
      <c r="F2841" s="1">
        <v>175</v>
      </c>
      <c r="G2841" s="1" t="s">
        <v>5</v>
      </c>
      <c r="H2841" s="1">
        <v>2.1902468763761899E-5</v>
      </c>
      <c r="I2841" s="1">
        <v>2.65019872041519E-5</v>
      </c>
      <c r="J2841" s="1">
        <v>3.1539555019817199E-5</v>
      </c>
      <c r="K2841" s="1">
        <v>3.0892425535683401E-4</v>
      </c>
      <c r="L2841" s="1">
        <v>4.5334280243657701E-4</v>
      </c>
      <c r="M2841" s="1">
        <v>5.2535946606309197E-2</v>
      </c>
      <c r="N2841" s="1">
        <v>1.80617964414778E-5</v>
      </c>
      <c r="O2841" s="1">
        <v>1.6616852726159501E-5</v>
      </c>
      <c r="P2841" s="1">
        <v>4.8506380572775495E-7</v>
      </c>
      <c r="Q2841" s="1">
        <v>4.2879133375519899E-7</v>
      </c>
      <c r="R2841" s="1">
        <v>1704.4709296379499</v>
      </c>
      <c r="S2841" s="1">
        <v>508.02444872178398</v>
      </c>
      <c r="T2841" s="1">
        <v>1.29468335937278</v>
      </c>
      <c r="U2841" s="1">
        <v>79396.9638430903</v>
      </c>
      <c r="V2841" s="1">
        <f t="shared" si="177"/>
        <v>0.11052566723912054</v>
      </c>
      <c r="W2841" s="1">
        <f t="shared" si="178"/>
        <v>1.8906512685775378</v>
      </c>
      <c r="X2841" s="1">
        <f t="shared" si="179"/>
        <v>392.39281562087939</v>
      </c>
    </row>
    <row r="2842" spans="1:24" hidden="1" x14ac:dyDescent="0.3">
      <c r="A2842" s="18" t="str">
        <f t="shared" si="176"/>
        <v>ConstMin - Pavers_2006_300</v>
      </c>
      <c r="B2842" s="1" t="s">
        <v>40</v>
      </c>
      <c r="C2842" s="1">
        <v>2020</v>
      </c>
      <c r="D2842" s="1" t="s">
        <v>92</v>
      </c>
      <c r="E2842" s="1">
        <v>2006</v>
      </c>
      <c r="F2842" s="1">
        <v>300</v>
      </c>
      <c r="G2842" s="1" t="s">
        <v>5</v>
      </c>
      <c r="H2842" s="1">
        <v>4.5216210358285602E-5</v>
      </c>
      <c r="I2842" s="1">
        <v>5.4711614533525499E-5</v>
      </c>
      <c r="J2842" s="1">
        <v>6.5111342915931199E-5</v>
      </c>
      <c r="K2842" s="1">
        <v>2.5938969000098398E-4</v>
      </c>
      <c r="L2842" s="1">
        <v>1.10164048843319E-3</v>
      </c>
      <c r="M2842" s="1">
        <v>0.12947933387497099</v>
      </c>
      <c r="N2842" s="1">
        <v>2.6756686725096899E-5</v>
      </c>
      <c r="O2842" s="1">
        <v>2.4616151787089099E-5</v>
      </c>
      <c r="P2842" s="1">
        <v>1.1957441662338399E-6</v>
      </c>
      <c r="Q2842" s="1">
        <v>1.05679291708652E-6</v>
      </c>
      <c r="R2842" s="1">
        <v>4200.8143915745304</v>
      </c>
      <c r="S2842" s="1">
        <v>880.19748648588597</v>
      </c>
      <c r="T2842" s="1">
        <v>2.0345024218715202</v>
      </c>
      <c r="U2842" s="1">
        <v>195083.77018659899</v>
      </c>
      <c r="V2842" s="1">
        <f t="shared" si="177"/>
        <v>9.2863915546163217E-2</v>
      </c>
      <c r="W2842" s="1">
        <f t="shared" si="178"/>
        <v>1.8698525011980045</v>
      </c>
      <c r="X2842" s="1">
        <f t="shared" si="179"/>
        <v>432.63526109553624</v>
      </c>
    </row>
    <row r="2843" spans="1:24" hidden="1" x14ac:dyDescent="0.3">
      <c r="A2843" s="18" t="str">
        <f t="shared" si="176"/>
        <v>ConstMin - Pavers_2006_600</v>
      </c>
      <c r="B2843" s="1" t="s">
        <v>40</v>
      </c>
      <c r="C2843" s="1">
        <v>2020</v>
      </c>
      <c r="D2843" s="1" t="s">
        <v>92</v>
      </c>
      <c r="E2843" s="1">
        <v>2006</v>
      </c>
      <c r="F2843" s="1">
        <v>600</v>
      </c>
      <c r="G2843" s="1" t="s">
        <v>5</v>
      </c>
      <c r="H2843" s="1">
        <v>1.80285204779371E-5</v>
      </c>
      <c r="I2843" s="1">
        <v>2.1814509778303902E-5</v>
      </c>
      <c r="J2843" s="1">
        <v>2.5961069488229499E-5</v>
      </c>
      <c r="K2843" s="1">
        <v>1.0597024261522E-4</v>
      </c>
      <c r="L2843" s="1">
        <v>2.5824874331730098E-4</v>
      </c>
      <c r="M2843" s="1">
        <v>5.4685423731389203E-2</v>
      </c>
      <c r="N2843" s="1">
        <v>1.17215349382337E-5</v>
      </c>
      <c r="O2843" s="1">
        <v>1.0783812143175E-5</v>
      </c>
      <c r="P2843" s="1">
        <v>5.05053006157745E-7</v>
      </c>
      <c r="Q2843" s="1">
        <v>4.4633507709432802E-7</v>
      </c>
      <c r="R2843" s="1">
        <v>1774.2083477352301</v>
      </c>
      <c r="S2843" s="1">
        <v>255.81738737665501</v>
      </c>
      <c r="T2843" s="1">
        <v>0.55486429687405203</v>
      </c>
      <c r="U2843" s="1">
        <v>82501.107428971198</v>
      </c>
      <c r="V2843" s="1">
        <f t="shared" si="177"/>
        <v>8.7553654906402698E-2</v>
      </c>
      <c r="W2843" s="1">
        <f t="shared" si="178"/>
        <v>1.036494589252839</v>
      </c>
      <c r="X2843" s="1">
        <f t="shared" si="179"/>
        <v>461.04495967366717</v>
      </c>
    </row>
    <row r="2844" spans="1:24" hidden="1" x14ac:dyDescent="0.3">
      <c r="A2844" s="18" t="str">
        <f t="shared" si="176"/>
        <v>ConstMin - Pavers_2006_750</v>
      </c>
      <c r="B2844" s="1" t="s">
        <v>40</v>
      </c>
      <c r="C2844" s="1">
        <v>2020</v>
      </c>
      <c r="D2844" s="1" t="s">
        <v>92</v>
      </c>
      <c r="E2844" s="1">
        <v>2006</v>
      </c>
      <c r="F2844" s="1">
        <v>750</v>
      </c>
      <c r="G2844" s="1" t="s">
        <v>5</v>
      </c>
      <c r="H2844" s="1">
        <v>5.8245607792932896E-6</v>
      </c>
      <c r="I2844" s="1">
        <v>7.0477185429448898E-6</v>
      </c>
      <c r="J2844" s="1">
        <v>8.3873675221823493E-6</v>
      </c>
      <c r="K2844" s="1">
        <v>3.4236315712326801E-5</v>
      </c>
      <c r="L2844" s="1">
        <v>8.3433662982412702E-5</v>
      </c>
      <c r="M2844" s="1">
        <v>1.7667482734075601E-2</v>
      </c>
      <c r="N2844" s="1">
        <v>3.78693264141684E-6</v>
      </c>
      <c r="O2844" s="1">
        <v>3.4839780301034898E-6</v>
      </c>
      <c r="P2844" s="1">
        <v>1.6316990264012899E-7</v>
      </c>
      <c r="Q2844" s="1">
        <v>1.4419961902297699E-7</v>
      </c>
      <c r="R2844" s="1">
        <v>573.20202005260899</v>
      </c>
      <c r="S2844" s="1">
        <v>35.587499453607201</v>
      </c>
      <c r="T2844" s="1">
        <v>9.2477382812341996E-2</v>
      </c>
      <c r="U2844" s="1">
        <v>26690.6245902054</v>
      </c>
      <c r="V2844" s="1">
        <f t="shared" si="177"/>
        <v>8.7433611106167985E-2</v>
      </c>
      <c r="W2844" s="1">
        <f t="shared" si="178"/>
        <v>1.0350734635494081</v>
      </c>
      <c r="X2844" s="1">
        <f t="shared" si="179"/>
        <v>384.82381714697169</v>
      </c>
    </row>
    <row r="2845" spans="1:24" hidden="1" x14ac:dyDescent="0.3">
      <c r="A2845" s="18" t="str">
        <f t="shared" si="176"/>
        <v>ConstMin - Pavers_2007_50</v>
      </c>
      <c r="B2845" s="1" t="s">
        <v>40</v>
      </c>
      <c r="C2845" s="1">
        <v>2020</v>
      </c>
      <c r="D2845" s="1" t="s">
        <v>92</v>
      </c>
      <c r="E2845" s="1">
        <v>2007</v>
      </c>
      <c r="F2845" s="1">
        <v>50</v>
      </c>
      <c r="G2845" s="1" t="s">
        <v>5</v>
      </c>
      <c r="H2845" s="1">
        <v>3.32630064808875E-6</v>
      </c>
      <c r="I2845" s="1">
        <v>4.0248237841873898E-6</v>
      </c>
      <c r="J2845" s="1">
        <v>4.7898729332478101E-6</v>
      </c>
      <c r="K2845" s="1">
        <v>3.8330873038262798E-5</v>
      </c>
      <c r="L2845" s="1">
        <v>4.45150897874908E-5</v>
      </c>
      <c r="M2845" s="1">
        <v>5.0983200320255002E-3</v>
      </c>
      <c r="N2845" s="1">
        <v>3.4441615898805E-6</v>
      </c>
      <c r="O2845" s="1">
        <v>3.16862866269006E-6</v>
      </c>
      <c r="P2845" s="1">
        <v>4.7036708014997902E-8</v>
      </c>
      <c r="Q2845" s="1">
        <v>4.1611802730523597E-8</v>
      </c>
      <c r="R2845" s="1">
        <v>165.40937864313</v>
      </c>
      <c r="S2845" s="1">
        <v>174.01771471952301</v>
      </c>
      <c r="T2845" s="1">
        <v>0.36990953124936798</v>
      </c>
      <c r="U2845" s="1">
        <v>6917.2041601010396</v>
      </c>
      <c r="V2845" s="1">
        <f t="shared" si="177"/>
        <v>0.19266590970837263</v>
      </c>
      <c r="W2845" s="1">
        <f t="shared" si="178"/>
        <v>2.1309107502673941</v>
      </c>
      <c r="X2845" s="1">
        <f t="shared" si="179"/>
        <v>470.43317357024802</v>
      </c>
    </row>
    <row r="2846" spans="1:24" hidden="1" x14ac:dyDescent="0.3">
      <c r="A2846" s="18" t="str">
        <f t="shared" si="176"/>
        <v>ConstMin - Pavers_2007_100</v>
      </c>
      <c r="B2846" s="1" t="s">
        <v>40</v>
      </c>
      <c r="C2846" s="1">
        <v>2020</v>
      </c>
      <c r="D2846" s="1" t="s">
        <v>92</v>
      </c>
      <c r="E2846" s="1">
        <v>2007</v>
      </c>
      <c r="F2846" s="1">
        <v>100</v>
      </c>
      <c r="G2846" s="1" t="s">
        <v>5</v>
      </c>
      <c r="H2846" s="1">
        <v>2.0624973826002101E-5</v>
      </c>
      <c r="I2846" s="1">
        <v>2.4956218329462598E-5</v>
      </c>
      <c r="J2846" s="1">
        <v>2.9699962309443101E-5</v>
      </c>
      <c r="K2846" s="1">
        <v>3.0168675595295899E-4</v>
      </c>
      <c r="L2846" s="1">
        <v>4.3826878015923101E-4</v>
      </c>
      <c r="M2846" s="1">
        <v>4.5129868017394797E-2</v>
      </c>
      <c r="N2846" s="1">
        <v>2.28560773477795E-5</v>
      </c>
      <c r="O2846" s="1">
        <v>2.1027591159957199E-5</v>
      </c>
      <c r="P2846" s="1">
        <v>4.1662926122866799E-7</v>
      </c>
      <c r="Q2846" s="1">
        <v>3.6834391591700802E-7</v>
      </c>
      <c r="R2846" s="1">
        <v>1464.18886615834</v>
      </c>
      <c r="S2846" s="1">
        <v>842.95955227500997</v>
      </c>
      <c r="T2846" s="1">
        <v>1.84954765624684</v>
      </c>
      <c r="U2846" s="1">
        <v>67984.687890979505</v>
      </c>
      <c r="V2846" s="1">
        <f t="shared" si="177"/>
        <v>0.1215503654677256</v>
      </c>
      <c r="W2846" s="1">
        <f t="shared" si="178"/>
        <v>2.1346074833204089</v>
      </c>
      <c r="X2846" s="1">
        <f t="shared" si="179"/>
        <v>455.76525126450099</v>
      </c>
    </row>
    <row r="2847" spans="1:24" hidden="1" x14ac:dyDescent="0.3">
      <c r="A2847" s="18" t="str">
        <f t="shared" si="176"/>
        <v>ConstMin - Pavers_2007_175</v>
      </c>
      <c r="B2847" s="1" t="s">
        <v>40</v>
      </c>
      <c r="C2847" s="1">
        <v>2020</v>
      </c>
      <c r="D2847" s="1" t="s">
        <v>92</v>
      </c>
      <c r="E2847" s="1">
        <v>2007</v>
      </c>
      <c r="F2847" s="1">
        <v>175</v>
      </c>
      <c r="G2847" s="1" t="s">
        <v>5</v>
      </c>
      <c r="H2847" s="1">
        <v>7.9697432442644003E-6</v>
      </c>
      <c r="I2847" s="1">
        <v>9.6433893255599201E-6</v>
      </c>
      <c r="J2847" s="1">
        <v>1.14764302717407E-5</v>
      </c>
      <c r="K2847" s="1">
        <v>1.4586766851575601E-4</v>
      </c>
      <c r="L2847" s="1">
        <v>1.17599616911231E-4</v>
      </c>
      <c r="M2847" s="1">
        <v>2.4987135873678099E-2</v>
      </c>
      <c r="N2847" s="1">
        <v>7.3278719802266696E-6</v>
      </c>
      <c r="O2847" s="1">
        <v>6.7416422218085401E-6</v>
      </c>
      <c r="P2847" s="1">
        <v>2.3077937037475E-7</v>
      </c>
      <c r="Q2847" s="1">
        <v>2.0394164396211901E-7</v>
      </c>
      <c r="R2847" s="1">
        <v>810.68010500991397</v>
      </c>
      <c r="S2847" s="1">
        <v>255.404778687337</v>
      </c>
      <c r="T2847" s="1">
        <v>0.55486429687405203</v>
      </c>
      <c r="U2847" s="1">
        <v>37587.0699301532</v>
      </c>
      <c r="V2847" s="1">
        <f t="shared" si="177"/>
        <v>8.4953216992266531E-2</v>
      </c>
      <c r="W2847" s="1">
        <f t="shared" si="178"/>
        <v>1.0359911268113351</v>
      </c>
      <c r="X2847" s="1">
        <f t="shared" si="179"/>
        <v>460.3013387709662</v>
      </c>
    </row>
    <row r="2848" spans="1:24" hidden="1" x14ac:dyDescent="0.3">
      <c r="A2848" s="18" t="str">
        <f t="shared" si="176"/>
        <v>ConstMin - Pavers_2007_300</v>
      </c>
      <c r="B2848" s="1" t="s">
        <v>40</v>
      </c>
      <c r="C2848" s="1">
        <v>2020</v>
      </c>
      <c r="D2848" s="1" t="s">
        <v>92</v>
      </c>
      <c r="E2848" s="1">
        <v>2007</v>
      </c>
      <c r="F2848" s="1">
        <v>300</v>
      </c>
      <c r="G2848" s="1" t="s">
        <v>5</v>
      </c>
      <c r="H2848" s="1">
        <v>5.1642344714355E-5</v>
      </c>
      <c r="I2848" s="1">
        <v>6.2487237104369599E-5</v>
      </c>
      <c r="J2848" s="1">
        <v>7.4364976388671203E-5</v>
      </c>
      <c r="K2848" s="1">
        <v>3.1720678493929E-4</v>
      </c>
      <c r="L2848" s="1">
        <v>7.6171062145910095E-4</v>
      </c>
      <c r="M2848" s="1">
        <v>0.16191165068480301</v>
      </c>
      <c r="N2848" s="1">
        <v>3.295035014321E-5</v>
      </c>
      <c r="O2848" s="1">
        <v>3.0314322131753199E-5</v>
      </c>
      <c r="P2848" s="1">
        <v>1.49540423481417E-6</v>
      </c>
      <c r="Q2848" s="1">
        <v>1.32150112698845E-6</v>
      </c>
      <c r="R2848" s="1">
        <v>5253.0451926567202</v>
      </c>
      <c r="S2848" s="1">
        <v>991.49868042919695</v>
      </c>
      <c r="T2848" s="1">
        <v>2.2194571874962001</v>
      </c>
      <c r="U2848" s="1">
        <v>246614.629482235</v>
      </c>
      <c r="V2848" s="1">
        <f t="shared" si="177"/>
        <v>8.3899831261730673E-2</v>
      </c>
      <c r="W2848" s="1">
        <f t="shared" si="178"/>
        <v>1.0227271291247038</v>
      </c>
      <c r="X2848" s="1">
        <f t="shared" si="179"/>
        <v>446.73025729670422</v>
      </c>
    </row>
    <row r="2849" spans="1:24" hidden="1" x14ac:dyDescent="0.3">
      <c r="A2849" s="18" t="str">
        <f t="shared" si="176"/>
        <v>ConstMin - Pavers_2008_50</v>
      </c>
      <c r="B2849" s="1" t="s">
        <v>40</v>
      </c>
      <c r="C2849" s="1">
        <v>2020</v>
      </c>
      <c r="D2849" s="1" t="s">
        <v>92</v>
      </c>
      <c r="E2849" s="1">
        <v>2008</v>
      </c>
      <c r="F2849" s="1">
        <v>50</v>
      </c>
      <c r="G2849" s="1" t="s">
        <v>5</v>
      </c>
      <c r="H2849" s="1">
        <v>1.39609840452758E-6</v>
      </c>
      <c r="I2849" s="1">
        <v>1.6892790694783799E-6</v>
      </c>
      <c r="J2849" s="1">
        <v>2.0103817025197201E-6</v>
      </c>
      <c r="K2849" s="1">
        <v>2.6442952501216299E-5</v>
      </c>
      <c r="L2849" s="1">
        <v>3.2353549988166297E-5</v>
      </c>
      <c r="M2849" s="1">
        <v>3.7776038187918599E-3</v>
      </c>
      <c r="N2849" s="1">
        <v>1.13463821215648E-6</v>
      </c>
      <c r="O2849" s="1">
        <v>1.0438671551839599E-6</v>
      </c>
      <c r="P2849" s="1">
        <v>3.4883937726687201E-8</v>
      </c>
      <c r="Q2849" s="1">
        <v>3.0832294542951397E-8</v>
      </c>
      <c r="R2849" s="1">
        <v>122.560195613698</v>
      </c>
      <c r="S2849" s="1">
        <v>140.905867401818</v>
      </c>
      <c r="T2849" s="1">
        <v>0.36990953124936798</v>
      </c>
      <c r="U2849" s="1">
        <v>5002.1582927645704</v>
      </c>
      <c r="V2849" s="1">
        <f t="shared" si="177"/>
        <v>0.11182336860707466</v>
      </c>
      <c r="W2849" s="1">
        <f t="shared" si="178"/>
        <v>2.1416727475296757</v>
      </c>
      <c r="X2849" s="1">
        <f t="shared" si="179"/>
        <v>380.91980740779775</v>
      </c>
    </row>
    <row r="2850" spans="1:24" hidden="1" x14ac:dyDescent="0.3">
      <c r="A2850" s="18" t="str">
        <f t="shared" si="176"/>
        <v>ConstMin - Pavers_2008_100</v>
      </c>
      <c r="B2850" s="1" t="s">
        <v>40</v>
      </c>
      <c r="C2850" s="1">
        <v>2020</v>
      </c>
      <c r="D2850" s="1" t="s">
        <v>92</v>
      </c>
      <c r="E2850" s="1">
        <v>2008</v>
      </c>
      <c r="F2850" s="1">
        <v>100</v>
      </c>
      <c r="G2850" s="1" t="s">
        <v>5</v>
      </c>
      <c r="H2850" s="1">
        <v>1.5883632896959399E-5</v>
      </c>
      <c r="I2850" s="1">
        <v>1.9219195805320901E-5</v>
      </c>
      <c r="J2850" s="1">
        <v>2.2872431371621499E-5</v>
      </c>
      <c r="K2850" s="1">
        <v>3.3778340699394601E-4</v>
      </c>
      <c r="L2850" s="1">
        <v>2.8535887449196499E-4</v>
      </c>
      <c r="M2850" s="1">
        <v>5.1583376915232002E-2</v>
      </c>
      <c r="N2850" s="1">
        <v>1.9005382310645E-5</v>
      </c>
      <c r="O2850" s="1">
        <v>1.74849517257934E-5</v>
      </c>
      <c r="P2850" s="1">
        <v>4.7643739161522201E-7</v>
      </c>
      <c r="Q2850" s="1">
        <v>4.2101658799126201E-7</v>
      </c>
      <c r="R2850" s="1">
        <v>1673.5658550789601</v>
      </c>
      <c r="S2850" s="1">
        <v>953.64183318434505</v>
      </c>
      <c r="T2850" s="1">
        <v>2.2194571874962001</v>
      </c>
      <c r="U2850" s="1">
        <v>77999.9549392029</v>
      </c>
      <c r="V2850" s="1">
        <f t="shared" si="177"/>
        <v>8.1588596103496905E-2</v>
      </c>
      <c r="W2850" s="1">
        <f t="shared" si="178"/>
        <v>1.2113945969075188</v>
      </c>
      <c r="X2850" s="1">
        <f t="shared" si="179"/>
        <v>429.67345284103516</v>
      </c>
    </row>
    <row r="2851" spans="1:24" hidden="1" x14ac:dyDescent="0.3">
      <c r="A2851" s="18" t="str">
        <f t="shared" si="176"/>
        <v>ConstMin - Pavers_2008_175</v>
      </c>
      <c r="B2851" s="1" t="s">
        <v>40</v>
      </c>
      <c r="C2851" s="1">
        <v>2020</v>
      </c>
      <c r="D2851" s="1" t="s">
        <v>92</v>
      </c>
      <c r="E2851" s="1">
        <v>2008</v>
      </c>
      <c r="F2851" s="1">
        <v>175</v>
      </c>
      <c r="G2851" s="1" t="s">
        <v>5</v>
      </c>
      <c r="H2851" s="1">
        <v>1.4841783529100001E-5</v>
      </c>
      <c r="I2851" s="1">
        <v>1.7958558070211001E-5</v>
      </c>
      <c r="J2851" s="1">
        <v>2.1372168281904001E-5</v>
      </c>
      <c r="K2851" s="1">
        <v>2.79267694002112E-4</v>
      </c>
      <c r="L2851" s="1">
        <v>2.25952072556827E-4</v>
      </c>
      <c r="M2851" s="1">
        <v>4.81998871947239E-2</v>
      </c>
      <c r="N2851" s="1">
        <v>1.2134411326748901E-5</v>
      </c>
      <c r="O2851" s="1">
        <v>1.1163658420608901E-5</v>
      </c>
      <c r="P2851" s="1">
        <v>4.45186606703547E-7</v>
      </c>
      <c r="Q2851" s="1">
        <v>3.93400999737458E-7</v>
      </c>
      <c r="R2851" s="1">
        <v>1563.79225734497</v>
      </c>
      <c r="S2851" s="1">
        <v>452.73488435328102</v>
      </c>
      <c r="T2851" s="1">
        <v>1.1097285937481001</v>
      </c>
      <c r="U2851" s="1">
        <v>72663.948938701695</v>
      </c>
      <c r="V2851" s="1">
        <f t="shared" si="177"/>
        <v>8.183537333370916E-2</v>
      </c>
      <c r="W2851" s="1">
        <f t="shared" si="178"/>
        <v>1.0296412518711766</v>
      </c>
      <c r="X2851" s="1">
        <f t="shared" si="179"/>
        <v>407.96901774349374</v>
      </c>
    </row>
    <row r="2852" spans="1:24" hidden="1" x14ac:dyDescent="0.3">
      <c r="A2852" s="18" t="str">
        <f t="shared" si="176"/>
        <v>ConstMin - Pavers_2008_300</v>
      </c>
      <c r="B2852" s="1" t="s">
        <v>40</v>
      </c>
      <c r="C2852" s="1">
        <v>2020</v>
      </c>
      <c r="D2852" s="1" t="s">
        <v>92</v>
      </c>
      <c r="E2852" s="1">
        <v>2008</v>
      </c>
      <c r="F2852" s="1">
        <v>300</v>
      </c>
      <c r="G2852" s="1" t="s">
        <v>5</v>
      </c>
      <c r="H2852" s="1">
        <v>3.2179392139880197E-5</v>
      </c>
      <c r="I2852" s="1">
        <v>3.8937064489255099E-5</v>
      </c>
      <c r="J2852" s="1">
        <v>4.63383246814276E-5</v>
      </c>
      <c r="K2852" s="1">
        <v>2.0443218903767299E-4</v>
      </c>
      <c r="L2852" s="1">
        <v>4.8971185856307197E-4</v>
      </c>
      <c r="M2852" s="1">
        <v>0.104505167326818</v>
      </c>
      <c r="N2852" s="1">
        <v>1.7770206167243899E-5</v>
      </c>
      <c r="O2852" s="1">
        <v>1.6348589673864401E-5</v>
      </c>
      <c r="P2852" s="1">
        <v>9.6523671595449896E-7</v>
      </c>
      <c r="Q2852" s="1">
        <v>8.5295712701586899E-7</v>
      </c>
      <c r="R2852" s="1">
        <v>3390.5550620481199</v>
      </c>
      <c r="S2852" s="1">
        <v>662.546402871071</v>
      </c>
      <c r="T2852" s="1">
        <v>1.4796381249974699</v>
      </c>
      <c r="U2852" s="1">
        <v>158011.78984751599</v>
      </c>
      <c r="V2852" s="1">
        <f t="shared" si="177"/>
        <v>8.1594768511162749E-2</v>
      </c>
      <c r="W2852" s="1">
        <f t="shared" si="178"/>
        <v>1.0262182386053202</v>
      </c>
      <c r="X2852" s="1">
        <f t="shared" si="179"/>
        <v>447.77597419112453</v>
      </c>
    </row>
    <row r="2853" spans="1:24" hidden="1" x14ac:dyDescent="0.3">
      <c r="A2853" s="18" t="str">
        <f t="shared" si="176"/>
        <v>ConstMin - Pavers_2009_100</v>
      </c>
      <c r="B2853" s="1" t="s">
        <v>40</v>
      </c>
      <c r="C2853" s="1">
        <v>2020</v>
      </c>
      <c r="D2853" s="1" t="s">
        <v>92</v>
      </c>
      <c r="E2853" s="1">
        <v>2009</v>
      </c>
      <c r="F2853" s="1">
        <v>100</v>
      </c>
      <c r="G2853" s="1" t="s">
        <v>5</v>
      </c>
      <c r="H2853" s="1">
        <v>2.3646940540869799E-6</v>
      </c>
      <c r="I2853" s="1">
        <v>2.86127980544525E-6</v>
      </c>
      <c r="J2853" s="1">
        <v>3.40515943788525E-6</v>
      </c>
      <c r="K2853" s="1">
        <v>5.18040333671554E-5</v>
      </c>
      <c r="L2853" s="1">
        <v>4.3926758725099803E-5</v>
      </c>
      <c r="M2853" s="1">
        <v>7.9732092575877499E-3</v>
      </c>
      <c r="N2853" s="1">
        <v>2.90316614484484E-6</v>
      </c>
      <c r="O2853" s="1">
        <v>2.6709128532572499E-6</v>
      </c>
      <c r="P2853" s="1">
        <v>7.3645332806642904E-8</v>
      </c>
      <c r="Q2853" s="1">
        <v>6.5076262116113994E-8</v>
      </c>
      <c r="R2853" s="1">
        <v>258.681993441923</v>
      </c>
      <c r="S2853" s="1">
        <v>151.01478029008899</v>
      </c>
      <c r="T2853" s="1">
        <v>0.46238691406171001</v>
      </c>
      <c r="U2853" s="1">
        <v>12594.6326761935</v>
      </c>
      <c r="V2853" s="1">
        <f t="shared" si="177"/>
        <v>7.5225212734146313E-2</v>
      </c>
      <c r="W2853" s="1">
        <f t="shared" si="178"/>
        <v>1.1548677495743711</v>
      </c>
      <c r="X2853" s="1">
        <f t="shared" si="179"/>
        <v>326.59830046560228</v>
      </c>
    </row>
    <row r="2854" spans="1:24" hidden="1" x14ac:dyDescent="0.3">
      <c r="A2854" s="18" t="str">
        <f t="shared" si="176"/>
        <v>ConstMin - Pavers_2009_175</v>
      </c>
      <c r="B2854" s="1" t="s">
        <v>40</v>
      </c>
      <c r="C2854" s="1">
        <v>2020</v>
      </c>
      <c r="D2854" s="1" t="s">
        <v>92</v>
      </c>
      <c r="E2854" s="1">
        <v>2009</v>
      </c>
      <c r="F2854" s="1">
        <v>175</v>
      </c>
      <c r="G2854" s="1" t="s">
        <v>5</v>
      </c>
      <c r="H2854" s="1">
        <v>1.4138635725463E-6</v>
      </c>
      <c r="I2854" s="1">
        <v>1.7107749227810301E-6</v>
      </c>
      <c r="J2854" s="1">
        <v>2.03596354446668E-6</v>
      </c>
      <c r="K2854" s="1">
        <v>2.7406593499204499E-5</v>
      </c>
      <c r="L2854" s="1">
        <v>2.2256741369947801E-5</v>
      </c>
      <c r="M2854" s="1">
        <v>4.7672256400817297E-3</v>
      </c>
      <c r="N2854" s="1">
        <v>1.35065909149078E-6</v>
      </c>
      <c r="O2854" s="1">
        <v>1.2426063641715199E-6</v>
      </c>
      <c r="P2854" s="1">
        <v>4.40329492787448E-8</v>
      </c>
      <c r="Q2854" s="1">
        <v>3.8909454812738397E-8</v>
      </c>
      <c r="R2854" s="1">
        <v>154.667385731813</v>
      </c>
      <c r="S2854" s="1">
        <v>45.593260169548998</v>
      </c>
      <c r="T2854" s="1">
        <v>9.2477382812341996E-2</v>
      </c>
      <c r="U2854" s="1">
        <v>7203.7351067887403</v>
      </c>
      <c r="V2854" s="1">
        <f t="shared" si="177"/>
        <v>7.8636421438033205E-2</v>
      </c>
      <c r="W2854" s="1">
        <f t="shared" si="178"/>
        <v>1.0230396008841538</v>
      </c>
      <c r="X2854" s="1">
        <f t="shared" si="179"/>
        <v>493.02065848974416</v>
      </c>
    </row>
    <row r="2855" spans="1:24" hidden="1" x14ac:dyDescent="0.3">
      <c r="A2855" s="18" t="str">
        <f t="shared" si="176"/>
        <v>ConstMin - Pavers_2009_300</v>
      </c>
      <c r="B2855" s="1" t="s">
        <v>40</v>
      </c>
      <c r="C2855" s="1">
        <v>2020</v>
      </c>
      <c r="D2855" s="1" t="s">
        <v>92</v>
      </c>
      <c r="E2855" s="1">
        <v>2009</v>
      </c>
      <c r="F2855" s="1">
        <v>300</v>
      </c>
      <c r="G2855" s="1" t="s">
        <v>5</v>
      </c>
      <c r="H2855" s="1">
        <v>5.6746627859283304E-6</v>
      </c>
      <c r="I2855" s="1">
        <v>6.86634197097328E-6</v>
      </c>
      <c r="J2855" s="1">
        <v>8.1715144117367894E-6</v>
      </c>
      <c r="K2855" s="1">
        <v>3.7476123479036503E-5</v>
      </c>
      <c r="L2855" s="1">
        <v>8.9297050146175795E-5</v>
      </c>
      <c r="M2855" s="1">
        <v>1.9133669228902299E-2</v>
      </c>
      <c r="N2855" s="1">
        <v>3.9504465218676302E-6</v>
      </c>
      <c r="O2855" s="1">
        <v>3.6344108001182201E-6</v>
      </c>
      <c r="P2855" s="1">
        <v>1.7673002082991199E-7</v>
      </c>
      <c r="Q2855" s="1">
        <v>1.56166436093235E-7</v>
      </c>
      <c r="R2855" s="1">
        <v>620.77082616144799</v>
      </c>
      <c r="S2855" s="1">
        <v>132.55054144314499</v>
      </c>
      <c r="T2855" s="1">
        <v>0.27743214843702602</v>
      </c>
      <c r="U2855" s="1">
        <v>28940.2015484201</v>
      </c>
      <c r="V2855" s="1">
        <f t="shared" si="177"/>
        <v>7.8561990507298882E-2</v>
      </c>
      <c r="W2855" s="1">
        <f t="shared" si="178"/>
        <v>1.0217018079743634</v>
      </c>
      <c r="X2855" s="1">
        <f t="shared" si="179"/>
        <v>477.77642998440206</v>
      </c>
    </row>
    <row r="2856" spans="1:24" hidden="1" x14ac:dyDescent="0.3">
      <c r="A2856" s="18" t="str">
        <f t="shared" si="176"/>
        <v>ConstMin - Pavers_2009_600</v>
      </c>
      <c r="B2856" s="1" t="s">
        <v>40</v>
      </c>
      <c r="C2856" s="1">
        <v>2020</v>
      </c>
      <c r="D2856" s="1" t="s">
        <v>92</v>
      </c>
      <c r="E2856" s="1">
        <v>2009</v>
      </c>
      <c r="F2856" s="1">
        <v>600</v>
      </c>
      <c r="G2856" s="1" t="s">
        <v>5</v>
      </c>
      <c r="H2856" s="1">
        <v>6.3138437176255098E-6</v>
      </c>
      <c r="I2856" s="1">
        <v>7.6397508983268697E-6</v>
      </c>
      <c r="J2856" s="1">
        <v>9.0919349533807407E-6</v>
      </c>
      <c r="K2856" s="1">
        <v>4.0541415577118803E-5</v>
      </c>
      <c r="L2856" s="1">
        <v>9.9355263975511805E-5</v>
      </c>
      <c r="M2856" s="1">
        <v>2.1288841612861799E-2</v>
      </c>
      <c r="N2856" s="1">
        <v>4.3893518034617596E-6</v>
      </c>
      <c r="O2856" s="1">
        <v>4.0382036591848196E-6</v>
      </c>
      <c r="P2856" s="1">
        <v>1.9663648287608799E-7</v>
      </c>
      <c r="Q2856" s="1">
        <v>1.7375666336972301E-7</v>
      </c>
      <c r="R2856" s="1">
        <v>690.69302066086902</v>
      </c>
      <c r="S2856" s="1">
        <v>91.702281200744494</v>
      </c>
      <c r="T2856" s="1">
        <v>0.18495476562468399</v>
      </c>
      <c r="U2856" s="1">
        <v>32095.7984202605</v>
      </c>
      <c r="V2856" s="1">
        <f t="shared" si="177"/>
        <v>7.8816948240046911E-2</v>
      </c>
      <c r="W2856" s="1">
        <f t="shared" si="178"/>
        <v>1.0250175434187385</v>
      </c>
      <c r="X2856" s="1">
        <f t="shared" si="179"/>
        <v>495.80923687486722</v>
      </c>
    </row>
    <row r="2857" spans="1:24" hidden="1" x14ac:dyDescent="0.3">
      <c r="A2857" s="18" t="str">
        <f t="shared" si="176"/>
        <v>ConstMin - Pavers_2010_50</v>
      </c>
      <c r="B2857" s="1" t="s">
        <v>40</v>
      </c>
      <c r="C2857" s="1">
        <v>2020</v>
      </c>
      <c r="D2857" s="1" t="s">
        <v>92</v>
      </c>
      <c r="E2857" s="1">
        <v>2010</v>
      </c>
      <c r="F2857" s="1">
        <v>50</v>
      </c>
      <c r="G2857" s="1" t="s">
        <v>5</v>
      </c>
      <c r="H2857" s="1">
        <v>2.0024194799149401E-7</v>
      </c>
      <c r="I2857" s="1">
        <v>2.4229275706970698E-7</v>
      </c>
      <c r="J2857" s="1">
        <v>2.88348405107751E-7</v>
      </c>
      <c r="K2857" s="1">
        <v>3.9769741065162904E-6</v>
      </c>
      <c r="L2857" s="1">
        <v>5.0320010594670802E-6</v>
      </c>
      <c r="M2857" s="1">
        <v>5.9510555593478005E-4</v>
      </c>
      <c r="N2857" s="1">
        <v>1.7218122350759401E-7</v>
      </c>
      <c r="O2857" s="1">
        <v>1.58406725626987E-7</v>
      </c>
      <c r="P2857" s="1">
        <v>5.4960387285310599E-9</v>
      </c>
      <c r="Q2857" s="1">
        <v>4.8571715470671304E-9</v>
      </c>
      <c r="R2857" s="1">
        <v>19.307544370677601</v>
      </c>
      <c r="S2857" s="1">
        <v>23.1060866017623</v>
      </c>
      <c r="T2857" s="1">
        <v>9.2477382812341996E-2</v>
      </c>
      <c r="U2857" s="1">
        <v>808.71303106168295</v>
      </c>
      <c r="V2857" s="1">
        <f t="shared" si="177"/>
        <v>9.9205235275145534E-2</v>
      </c>
      <c r="W2857" s="1">
        <f t="shared" si="178"/>
        <v>2.0603209730515983</v>
      </c>
      <c r="X2857" s="1">
        <f t="shared" si="179"/>
        <v>249.85662330701871</v>
      </c>
    </row>
    <row r="2858" spans="1:24" hidden="1" x14ac:dyDescent="0.3">
      <c r="A2858" s="18" t="str">
        <f t="shared" si="176"/>
        <v>ConstMin - Pavers_2010_100</v>
      </c>
      <c r="B2858" s="1" t="s">
        <v>40</v>
      </c>
      <c r="C2858" s="1">
        <v>2020</v>
      </c>
      <c r="D2858" s="1" t="s">
        <v>92</v>
      </c>
      <c r="E2858" s="1">
        <v>2010</v>
      </c>
      <c r="F2858" s="1">
        <v>100</v>
      </c>
      <c r="G2858" s="1" t="s">
        <v>5</v>
      </c>
      <c r="H2858" s="1">
        <v>8.8773100573713198E-6</v>
      </c>
      <c r="I2858" s="1">
        <v>1.07415451694193E-5</v>
      </c>
      <c r="J2858" s="1">
        <v>1.27833264826147E-5</v>
      </c>
      <c r="K2858" s="1">
        <v>2.0079657185836E-4</v>
      </c>
      <c r="L2858" s="1">
        <v>1.7092224719274899E-4</v>
      </c>
      <c r="M2858" s="1">
        <v>3.11562072138085E-2</v>
      </c>
      <c r="N2858" s="1">
        <v>1.12060238431696E-5</v>
      </c>
      <c r="O2858" s="1">
        <v>1.0309541935716E-5</v>
      </c>
      <c r="P2858" s="1">
        <v>2.8778826725091098E-7</v>
      </c>
      <c r="Q2858" s="1">
        <v>2.54292774927518E-7</v>
      </c>
      <c r="R2858" s="1">
        <v>1010.82883062271</v>
      </c>
      <c r="S2858" s="1">
        <v>524.52879629447204</v>
      </c>
      <c r="T2858" s="1">
        <v>1.6645928906221501</v>
      </c>
      <c r="U2858" s="1">
        <v>46216.815051279598</v>
      </c>
      <c r="V2858" s="1">
        <f t="shared" si="177"/>
        <v>7.695827883381072E-2</v>
      </c>
      <c r="W2858" s="1">
        <f t="shared" si="178"/>
        <v>1.2245800535112594</v>
      </c>
      <c r="X2858" s="1">
        <f t="shared" si="179"/>
        <v>315.10935751889866</v>
      </c>
    </row>
    <row r="2859" spans="1:24" hidden="1" x14ac:dyDescent="0.3">
      <c r="A2859" s="18" t="str">
        <f t="shared" si="176"/>
        <v>ConstMin - Pavers_2010_175</v>
      </c>
      <c r="B2859" s="1" t="s">
        <v>40</v>
      </c>
      <c r="C2859" s="1">
        <v>2020</v>
      </c>
      <c r="D2859" s="1" t="s">
        <v>92</v>
      </c>
      <c r="E2859" s="1">
        <v>2010</v>
      </c>
      <c r="F2859" s="1">
        <v>175</v>
      </c>
      <c r="G2859" s="1" t="s">
        <v>5</v>
      </c>
      <c r="H2859" s="1">
        <v>1.15011936612685E-5</v>
      </c>
      <c r="I2859" s="1">
        <v>1.3916444330134899E-5</v>
      </c>
      <c r="J2859" s="1">
        <v>1.6561718872226601E-5</v>
      </c>
      <c r="K2859" s="1">
        <v>2.3019194480874999E-4</v>
      </c>
      <c r="L2859" s="1">
        <v>1.8765994206460101E-4</v>
      </c>
      <c r="M2859" s="1">
        <v>4.0365107290476897E-2</v>
      </c>
      <c r="N2859" s="1">
        <v>1.1227299125100501E-5</v>
      </c>
      <c r="O2859" s="1">
        <v>1.03291151950924E-5</v>
      </c>
      <c r="P2859" s="1">
        <v>3.7285039879227901E-7</v>
      </c>
      <c r="Q2859" s="1">
        <v>3.2945457939415298E-7</v>
      </c>
      <c r="R2859" s="1">
        <v>1309.60145181951</v>
      </c>
      <c r="S2859" s="1">
        <v>389.502602715423</v>
      </c>
      <c r="T2859" s="1">
        <v>1.20220597656044</v>
      </c>
      <c r="U2859" s="1">
        <v>60642.559068924304</v>
      </c>
      <c r="V2859" s="1">
        <f t="shared" si="177"/>
        <v>7.5987012020852923E-2</v>
      </c>
      <c r="W2859" s="1">
        <f t="shared" si="178"/>
        <v>1.0246667852230882</v>
      </c>
      <c r="X2859" s="1">
        <f t="shared" si="179"/>
        <v>323.98990714536762</v>
      </c>
    </row>
    <row r="2860" spans="1:24" hidden="1" x14ac:dyDescent="0.3">
      <c r="A2860" s="18" t="str">
        <f t="shared" si="176"/>
        <v>ConstMin - Pavers_2010_300</v>
      </c>
      <c r="B2860" s="1" t="s">
        <v>40</v>
      </c>
      <c r="C2860" s="1">
        <v>2020</v>
      </c>
      <c r="D2860" s="1" t="s">
        <v>92</v>
      </c>
      <c r="E2860" s="1">
        <v>2010</v>
      </c>
      <c r="F2860" s="1">
        <v>300</v>
      </c>
      <c r="G2860" s="1" t="s">
        <v>5</v>
      </c>
      <c r="H2860" s="1">
        <v>4.5798903936523799E-6</v>
      </c>
      <c r="I2860" s="1">
        <v>5.5416673763193696E-6</v>
      </c>
      <c r="J2860" s="1">
        <v>6.5950421668594202E-6</v>
      </c>
      <c r="K2860" s="1">
        <v>3.0774331524211302E-5</v>
      </c>
      <c r="L2860" s="1">
        <v>7.4702911886754506E-5</v>
      </c>
      <c r="M2860" s="1">
        <v>1.60737896050707E-2</v>
      </c>
      <c r="N2860" s="1">
        <v>3.2697684763829E-6</v>
      </c>
      <c r="O2860" s="1">
        <v>3.0081869982722702E-6</v>
      </c>
      <c r="P2860" s="1">
        <v>1.4847275943616099E-7</v>
      </c>
      <c r="Q2860" s="1">
        <v>1.31192109945364E-7</v>
      </c>
      <c r="R2860" s="1">
        <v>521.49640162131402</v>
      </c>
      <c r="S2860" s="1">
        <v>92.733802924037406</v>
      </c>
      <c r="T2860" s="1">
        <v>0.18495476562468399</v>
      </c>
      <c r="U2860" s="1">
        <v>24284.600170624599</v>
      </c>
      <c r="V2860" s="1">
        <f t="shared" si="177"/>
        <v>7.5561069795680544E-2</v>
      </c>
      <c r="W2860" s="1">
        <f t="shared" si="178"/>
        <v>1.0185800690846674</v>
      </c>
      <c r="X2860" s="1">
        <f t="shared" si="179"/>
        <v>501.38639364511289</v>
      </c>
    </row>
    <row r="2861" spans="1:24" hidden="1" x14ac:dyDescent="0.3">
      <c r="A2861" s="18" t="str">
        <f t="shared" si="176"/>
        <v>ConstMin - Pavers_2011_25</v>
      </c>
      <c r="B2861" s="1" t="s">
        <v>40</v>
      </c>
      <c r="C2861" s="1">
        <v>2020</v>
      </c>
      <c r="D2861" s="1" t="s">
        <v>92</v>
      </c>
      <c r="E2861" s="1">
        <v>2011</v>
      </c>
      <c r="F2861" s="1">
        <v>25</v>
      </c>
      <c r="G2861" s="1" t="s">
        <v>5</v>
      </c>
      <c r="H2861" s="1">
        <v>0</v>
      </c>
      <c r="I2861" s="1">
        <v>0</v>
      </c>
      <c r="J2861" s="1">
        <v>0</v>
      </c>
      <c r="K2861" s="1">
        <v>0</v>
      </c>
      <c r="L2861" s="1">
        <v>0</v>
      </c>
      <c r="M2861" s="1">
        <v>0</v>
      </c>
      <c r="N2861" s="1">
        <v>0</v>
      </c>
      <c r="O2861" s="1">
        <v>0</v>
      </c>
      <c r="P2861" s="1">
        <v>0</v>
      </c>
      <c r="Q2861" s="1">
        <v>0</v>
      </c>
      <c r="R2861" s="1">
        <v>0</v>
      </c>
      <c r="S2861" s="1">
        <v>0</v>
      </c>
      <c r="T2861" s="1">
        <v>0</v>
      </c>
      <c r="U2861" s="1">
        <v>0</v>
      </c>
      <c r="V2861" s="1">
        <f t="shared" si="177"/>
        <v>0</v>
      </c>
      <c r="W2861" s="1">
        <f t="shared" si="178"/>
        <v>0</v>
      </c>
      <c r="X2861" s="1" t="e">
        <f t="shared" si="179"/>
        <v>#DIV/0!</v>
      </c>
    </row>
    <row r="2862" spans="1:24" hidden="1" x14ac:dyDescent="0.3">
      <c r="A2862" s="18" t="str">
        <f t="shared" si="176"/>
        <v>ConstMin - Pavers_2011_100</v>
      </c>
      <c r="B2862" s="1" t="s">
        <v>40</v>
      </c>
      <c r="C2862" s="1">
        <v>2020</v>
      </c>
      <c r="D2862" s="1" t="s">
        <v>92</v>
      </c>
      <c r="E2862" s="1">
        <v>2011</v>
      </c>
      <c r="F2862" s="1">
        <v>100</v>
      </c>
      <c r="G2862" s="1" t="s">
        <v>5</v>
      </c>
      <c r="H2862" s="1">
        <v>4.7567628739051303E-6</v>
      </c>
      <c r="I2862" s="1">
        <v>5.7556830774252098E-6</v>
      </c>
      <c r="J2862" s="1">
        <v>6.8497385384233899E-6</v>
      </c>
      <c r="K2862" s="1">
        <v>1.1136992470044E-4</v>
      </c>
      <c r="L2862" s="1">
        <v>9.5181641385351306E-5</v>
      </c>
      <c r="M2862" s="1">
        <v>1.7426020571942501E-2</v>
      </c>
      <c r="N2862" s="1">
        <v>6.5904115789510002E-6</v>
      </c>
      <c r="O2862" s="1">
        <v>6.0631786526349197E-6</v>
      </c>
      <c r="P2862" s="1">
        <v>1.60969499143426E-7</v>
      </c>
      <c r="Q2862" s="1">
        <v>1.4222883731558001E-7</v>
      </c>
      <c r="R2862" s="1">
        <v>565.36804612524099</v>
      </c>
      <c r="S2862" s="1">
        <v>343.08412516723899</v>
      </c>
      <c r="T2862" s="1">
        <v>1.0172512109357601</v>
      </c>
      <c r="U2862" s="1">
        <v>26854.130160817502</v>
      </c>
      <c r="V2862" s="1">
        <f t="shared" si="177"/>
        <v>7.0969931108148906E-2</v>
      </c>
      <c r="W2862" s="1">
        <f t="shared" si="178"/>
        <v>1.1736286451165696</v>
      </c>
      <c r="X2862" s="1">
        <f t="shared" si="179"/>
        <v>337.26588032432915</v>
      </c>
    </row>
    <row r="2863" spans="1:24" hidden="1" x14ac:dyDescent="0.3">
      <c r="A2863" s="18" t="str">
        <f t="shared" si="176"/>
        <v>ConstMin - Pavers_2011_175</v>
      </c>
      <c r="B2863" s="1" t="s">
        <v>40</v>
      </c>
      <c r="C2863" s="1">
        <v>2020</v>
      </c>
      <c r="D2863" s="1" t="s">
        <v>92</v>
      </c>
      <c r="E2863" s="1">
        <v>2011</v>
      </c>
      <c r="F2863" s="1">
        <v>175</v>
      </c>
      <c r="G2863" s="1" t="s">
        <v>5</v>
      </c>
      <c r="H2863" s="1">
        <v>6.8238010522843098E-6</v>
      </c>
      <c r="I2863" s="1">
        <v>8.2567992732640105E-6</v>
      </c>
      <c r="J2863" s="1">
        <v>9.8262735152894007E-6</v>
      </c>
      <c r="K2863" s="1">
        <v>1.4137383067211901E-4</v>
      </c>
      <c r="L2863" s="1">
        <v>1.1571548819567001E-4</v>
      </c>
      <c r="M2863" s="1">
        <v>2.4998449716356601E-2</v>
      </c>
      <c r="N2863" s="1">
        <v>7.2635965842453301E-6</v>
      </c>
      <c r="O2863" s="1">
        <v>6.6825088575057102E-6</v>
      </c>
      <c r="P2863" s="1">
        <v>2.3091835072678799E-7</v>
      </c>
      <c r="Q2863" s="1">
        <v>2.0403398602513299E-7</v>
      </c>
      <c r="R2863" s="1">
        <v>811.04717017564894</v>
      </c>
      <c r="S2863" s="1">
        <v>246.63684403934701</v>
      </c>
      <c r="T2863" s="1">
        <v>0.73981906249873597</v>
      </c>
      <c r="U2863" s="1">
        <v>37673.777927010298</v>
      </c>
      <c r="V2863" s="1">
        <f t="shared" si="177"/>
        <v>7.2570673573221264E-2</v>
      </c>
      <c r="W2863" s="1">
        <f t="shared" si="178"/>
        <v>1.0170467566537142</v>
      </c>
      <c r="X2863" s="1">
        <f t="shared" si="179"/>
        <v>333.37454594145225</v>
      </c>
    </row>
    <row r="2864" spans="1:24" hidden="1" x14ac:dyDescent="0.3">
      <c r="A2864" s="18" t="str">
        <f t="shared" si="176"/>
        <v>ConstMin - Pavers_2012_50</v>
      </c>
      <c r="B2864" s="1" t="s">
        <v>40</v>
      </c>
      <c r="C2864" s="1">
        <v>2020</v>
      </c>
      <c r="D2864" s="1" t="s">
        <v>92</v>
      </c>
      <c r="E2864" s="1">
        <v>2012</v>
      </c>
      <c r="F2864" s="1">
        <v>50</v>
      </c>
      <c r="G2864" s="1" t="s">
        <v>5</v>
      </c>
      <c r="H2864" s="1">
        <v>5.02479892463736E-7</v>
      </c>
      <c r="I2864" s="1">
        <v>6.0800066988112002E-7</v>
      </c>
      <c r="J2864" s="1">
        <v>7.2357104514777998E-7</v>
      </c>
      <c r="K2864" s="1">
        <v>1.05767540725651E-5</v>
      </c>
      <c r="L2864" s="1">
        <v>1.38958117421523E-5</v>
      </c>
      <c r="M2864" s="1">
        <v>1.6659928577096601E-3</v>
      </c>
      <c r="N2864" s="1">
        <v>4.9272715947077499E-7</v>
      </c>
      <c r="O2864" s="1">
        <v>4.5330898671311302E-7</v>
      </c>
      <c r="P2864" s="1">
        <v>1.53878557652292E-8</v>
      </c>
      <c r="Q2864" s="1">
        <v>1.35976097439951E-8</v>
      </c>
      <c r="R2864" s="1">
        <v>54.051303505199598</v>
      </c>
      <c r="S2864" s="1">
        <v>51.679238336977498</v>
      </c>
      <c r="T2864" s="1">
        <v>0.18495476562468399</v>
      </c>
      <c r="U2864" s="1">
        <v>2196.3676293215399</v>
      </c>
      <c r="V2864" s="1">
        <f t="shared" si="177"/>
        <v>9.166164016706671E-2</v>
      </c>
      <c r="W2864" s="1">
        <f t="shared" si="178"/>
        <v>2.0949202177482937</v>
      </c>
      <c r="X2864" s="1">
        <f t="shared" si="179"/>
        <v>279.41555418932342</v>
      </c>
    </row>
    <row r="2865" spans="1:24" hidden="1" x14ac:dyDescent="0.3">
      <c r="A2865" s="18" t="str">
        <f t="shared" si="176"/>
        <v>ConstMin - Pavers_2012_100</v>
      </c>
      <c r="B2865" s="1" t="s">
        <v>40</v>
      </c>
      <c r="C2865" s="1">
        <v>2020</v>
      </c>
      <c r="D2865" s="1" t="s">
        <v>92</v>
      </c>
      <c r="E2865" s="1">
        <v>2012</v>
      </c>
      <c r="F2865" s="1">
        <v>100</v>
      </c>
      <c r="G2865" s="1" t="s">
        <v>5</v>
      </c>
      <c r="H2865" s="1">
        <v>6.2023338154096203E-6</v>
      </c>
      <c r="I2865" s="1">
        <v>7.5048239166456403E-6</v>
      </c>
      <c r="J2865" s="1">
        <v>8.9313606941898494E-6</v>
      </c>
      <c r="K2865" s="1">
        <v>1.6538075035280701E-4</v>
      </c>
      <c r="L2865" s="1">
        <v>1.2434346043634E-4</v>
      </c>
      <c r="M2865" s="1">
        <v>2.6102580792014E-2</v>
      </c>
      <c r="N2865" s="1">
        <v>3.60887287568013E-6</v>
      </c>
      <c r="O2865" s="1">
        <v>3.3201630456257198E-6</v>
      </c>
      <c r="P2865" s="1">
        <v>2.41145234094589E-7</v>
      </c>
      <c r="Q2865" s="1">
        <v>2.1304575543550501E-7</v>
      </c>
      <c r="R2865" s="1">
        <v>846.86948694231603</v>
      </c>
      <c r="S2865" s="1">
        <v>474.60314488709201</v>
      </c>
      <c r="T2865" s="1">
        <v>1.29468335937278</v>
      </c>
      <c r="U2865" s="1">
        <v>39764.963496611403</v>
      </c>
      <c r="V2865" s="1">
        <f t="shared" si="177"/>
        <v>6.2492589310790291E-2</v>
      </c>
      <c r="W2865" s="1">
        <f t="shared" si="178"/>
        <v>1.0354066788023755</v>
      </c>
      <c r="X2865" s="1">
        <f t="shared" si="179"/>
        <v>366.57854714145503</v>
      </c>
    </row>
    <row r="2866" spans="1:24" hidden="1" x14ac:dyDescent="0.3">
      <c r="A2866" s="18" t="str">
        <f t="shared" si="176"/>
        <v>ConstMin - Pavers_2012_175</v>
      </c>
      <c r="B2866" s="1" t="s">
        <v>40</v>
      </c>
      <c r="C2866" s="1">
        <v>2020</v>
      </c>
      <c r="D2866" s="1" t="s">
        <v>92</v>
      </c>
      <c r="E2866" s="1">
        <v>2012</v>
      </c>
      <c r="F2866" s="1">
        <v>175</v>
      </c>
      <c r="G2866" s="1" t="s">
        <v>5</v>
      </c>
      <c r="H2866" s="1">
        <v>8.8592553653326593E-6</v>
      </c>
      <c r="I2866" s="1">
        <v>1.0719698992052501E-5</v>
      </c>
      <c r="J2866" s="1">
        <v>1.2757327726079E-5</v>
      </c>
      <c r="K2866" s="1">
        <v>2.1534996621329301E-4</v>
      </c>
      <c r="L2866" s="1">
        <v>1.6378359677628499E-4</v>
      </c>
      <c r="M2866" s="1">
        <v>3.84098403271253E-2</v>
      </c>
      <c r="N2866" s="1">
        <v>7.3279888499176004E-7</v>
      </c>
      <c r="O2866" s="1">
        <v>6.7417497419241899E-7</v>
      </c>
      <c r="P2866" s="1">
        <v>3.5485224421684199E-7</v>
      </c>
      <c r="Q2866" s="1">
        <v>3.13495953287236E-7</v>
      </c>
      <c r="R2866" s="1">
        <v>1246.16496853524</v>
      </c>
      <c r="S2866" s="1">
        <v>375.680211623297</v>
      </c>
      <c r="T2866" s="1">
        <v>1.0172512109357601</v>
      </c>
      <c r="U2866" s="1">
        <v>57683.988857431701</v>
      </c>
      <c r="V2866" s="1">
        <f t="shared" si="177"/>
        <v>6.153410765267564E-2</v>
      </c>
      <c r="W2866" s="1">
        <f t="shared" si="178"/>
        <v>0.94016422319752602</v>
      </c>
      <c r="X2866" s="1">
        <f t="shared" si="179"/>
        <v>369.30918104065188</v>
      </c>
    </row>
    <row r="2867" spans="1:24" hidden="1" x14ac:dyDescent="0.3">
      <c r="A2867" s="18" t="str">
        <f t="shared" si="176"/>
        <v>ConstMin - Pavers_2012_300</v>
      </c>
      <c r="B2867" s="1" t="s">
        <v>40</v>
      </c>
      <c r="C2867" s="1">
        <v>2020</v>
      </c>
      <c r="D2867" s="1" t="s">
        <v>92</v>
      </c>
      <c r="E2867" s="1">
        <v>2012</v>
      </c>
      <c r="F2867" s="1">
        <v>300</v>
      </c>
      <c r="G2867" s="1" t="s">
        <v>5</v>
      </c>
      <c r="H2867" s="1">
        <v>1.6434427819511399E-6</v>
      </c>
      <c r="I2867" s="1">
        <v>1.98856576616088E-6</v>
      </c>
      <c r="J2867" s="1">
        <v>2.3665576060096499E-6</v>
      </c>
      <c r="K2867" s="1">
        <v>1.6835646247000599E-5</v>
      </c>
      <c r="L2867" s="1">
        <v>2.2530084700219101E-5</v>
      </c>
      <c r="M2867" s="1">
        <v>8.8135077563926897E-3</v>
      </c>
      <c r="N2867" s="1">
        <v>1.6166375525039199E-7</v>
      </c>
      <c r="O2867" s="1">
        <v>1.4873065483036101E-7</v>
      </c>
      <c r="P2867" s="1">
        <v>8.1435946683710402E-8</v>
      </c>
      <c r="Q2867" s="1">
        <v>7.1934665501421804E-8</v>
      </c>
      <c r="R2867" s="1">
        <v>285.94455281226197</v>
      </c>
      <c r="S2867" s="1">
        <v>65.501629429103204</v>
      </c>
      <c r="T2867" s="1">
        <v>0.18495476562468399</v>
      </c>
      <c r="U2867" s="1">
        <v>13427.8340329661</v>
      </c>
      <c r="V2867" s="1">
        <f t="shared" si="177"/>
        <v>4.90368533963337E-2</v>
      </c>
      <c r="W2867" s="1">
        <f t="shared" si="178"/>
        <v>0.55557853768374865</v>
      </c>
      <c r="X2867" s="1">
        <f t="shared" si="179"/>
        <v>354.1494549106194</v>
      </c>
    </row>
    <row r="2868" spans="1:24" hidden="1" x14ac:dyDescent="0.3">
      <c r="A2868" s="18" t="str">
        <f t="shared" si="176"/>
        <v>ConstMin - Pavers_2012_600</v>
      </c>
      <c r="B2868" s="1" t="s">
        <v>40</v>
      </c>
      <c r="C2868" s="1">
        <v>2020</v>
      </c>
      <c r="D2868" s="1" t="s">
        <v>92</v>
      </c>
      <c r="E2868" s="1">
        <v>2012</v>
      </c>
      <c r="F2868" s="1">
        <v>600</v>
      </c>
      <c r="G2868" s="1" t="s">
        <v>5</v>
      </c>
      <c r="H2868" s="1">
        <v>1.8106407088314401E-6</v>
      </c>
      <c r="I2868" s="1">
        <v>2.1908752576860399E-6</v>
      </c>
      <c r="J2868" s="1">
        <v>2.6073226207172801E-6</v>
      </c>
      <c r="K2868" s="1">
        <v>1.8139276349553901E-5</v>
      </c>
      <c r="L2868" s="1">
        <v>2.4822214061633101E-5</v>
      </c>
      <c r="M2868" s="1">
        <v>9.7101621708912504E-3</v>
      </c>
      <c r="N2868" s="1">
        <v>1.78110841225274E-7</v>
      </c>
      <c r="O2868" s="1">
        <v>1.6386197392725199E-7</v>
      </c>
      <c r="P2868" s="1">
        <v>8.9720945473194002E-8</v>
      </c>
      <c r="Q2868" s="1">
        <v>7.9253038294654195E-8</v>
      </c>
      <c r="R2868" s="1">
        <v>315.03551780233198</v>
      </c>
      <c r="S2868" s="1">
        <v>31.874021249752499</v>
      </c>
      <c r="T2868" s="1">
        <v>9.2477382812341996E-2</v>
      </c>
      <c r="U2868" s="1">
        <v>14662.0497748861</v>
      </c>
      <c r="V2868" s="1">
        <f t="shared" si="177"/>
        <v>4.9477934566389839E-2</v>
      </c>
      <c r="W2868" s="1">
        <f t="shared" si="178"/>
        <v>0.5605759062848491</v>
      </c>
      <c r="X2868" s="1">
        <f t="shared" si="179"/>
        <v>344.66828840120036</v>
      </c>
    </row>
    <row r="2869" spans="1:24" hidden="1" x14ac:dyDescent="0.3">
      <c r="A2869" s="18" t="str">
        <f t="shared" si="176"/>
        <v>ConstMin - Pavers_2013_50</v>
      </c>
      <c r="B2869" s="1" t="s">
        <v>40</v>
      </c>
      <c r="C2869" s="1">
        <v>2020</v>
      </c>
      <c r="D2869" s="1" t="s">
        <v>92</v>
      </c>
      <c r="E2869" s="1">
        <v>2013</v>
      </c>
      <c r="F2869" s="1">
        <v>50</v>
      </c>
      <c r="G2869" s="1" t="s">
        <v>5</v>
      </c>
      <c r="H2869" s="1">
        <v>2.9074417666374901E-6</v>
      </c>
      <c r="I2869" s="1">
        <v>3.5180045376313702E-6</v>
      </c>
      <c r="J2869" s="1">
        <v>4.1867161439579899E-6</v>
      </c>
      <c r="K2869" s="1">
        <v>6.3327748503950402E-5</v>
      </c>
      <c r="L2869" s="1">
        <v>5.1287341386926397E-5</v>
      </c>
      <c r="M2869" s="1">
        <v>1.02552933851505E-2</v>
      </c>
      <c r="N2869" s="1">
        <v>2.0740721616656399E-7</v>
      </c>
      <c r="O2869" s="1">
        <v>1.90814638873239E-7</v>
      </c>
      <c r="P2869" s="1">
        <v>9.4728049856566097E-8</v>
      </c>
      <c r="Q2869" s="1">
        <v>8.3702325983052997E-8</v>
      </c>
      <c r="R2869" s="1">
        <v>332.721699694248</v>
      </c>
      <c r="S2869" s="1">
        <v>308.11553874760801</v>
      </c>
      <c r="T2869" s="1">
        <v>0.83229644531107805</v>
      </c>
      <c r="U2869" s="1">
        <v>13762.4940640598</v>
      </c>
      <c r="V2869" s="1">
        <f t="shared" si="177"/>
        <v>8.4642377041628677E-2</v>
      </c>
      <c r="W2869" s="1">
        <f t="shared" si="178"/>
        <v>1.2339615940511972</v>
      </c>
      <c r="X2869" s="1">
        <f t="shared" si="179"/>
        <v>370.19927272721577</v>
      </c>
    </row>
    <row r="2870" spans="1:24" hidden="1" x14ac:dyDescent="0.3">
      <c r="A2870" s="18" t="str">
        <f t="shared" si="176"/>
        <v>ConstMin - Pavers_2013_100</v>
      </c>
      <c r="B2870" s="1" t="s">
        <v>40</v>
      </c>
      <c r="C2870" s="1">
        <v>2020</v>
      </c>
      <c r="D2870" s="1" t="s">
        <v>92</v>
      </c>
      <c r="E2870" s="1">
        <v>2013</v>
      </c>
      <c r="F2870" s="1">
        <v>100</v>
      </c>
      <c r="G2870" s="1" t="s">
        <v>5</v>
      </c>
      <c r="H2870" s="1">
        <v>7.7344458496987596E-6</v>
      </c>
      <c r="I2870" s="1">
        <v>9.3586794781354907E-6</v>
      </c>
      <c r="J2870" s="1">
        <v>1.11376020235662E-5</v>
      </c>
      <c r="K2870" s="1">
        <v>2.1490272239965501E-4</v>
      </c>
      <c r="L2870" s="1">
        <v>1.62267333148799E-4</v>
      </c>
      <c r="M2870" s="1">
        <v>3.4224556600182997E-2</v>
      </c>
      <c r="N2870" s="1">
        <v>4.6441744694788997E-6</v>
      </c>
      <c r="O2870" s="1">
        <v>4.2726405119205898E-6</v>
      </c>
      <c r="P2870" s="1">
        <v>3.1619096489765998E-7</v>
      </c>
      <c r="Q2870" s="1">
        <v>2.7933623013866802E-7</v>
      </c>
      <c r="R2870" s="1">
        <v>1110.37804728077</v>
      </c>
      <c r="S2870" s="1">
        <v>618.39727311413196</v>
      </c>
      <c r="T2870" s="1">
        <v>1.5721155078098099</v>
      </c>
      <c r="U2870" s="1">
        <v>51799.865700854301</v>
      </c>
      <c r="V2870" s="1">
        <f t="shared" si="177"/>
        <v>5.9823875012017955E-2</v>
      </c>
      <c r="W2870" s="1">
        <f t="shared" si="178"/>
        <v>1.0372682042917047</v>
      </c>
      <c r="X2870" s="1">
        <f t="shared" si="179"/>
        <v>393.35358632499663</v>
      </c>
    </row>
    <row r="2871" spans="1:24" hidden="1" x14ac:dyDescent="0.3">
      <c r="A2871" s="18" t="str">
        <f t="shared" si="176"/>
        <v>ConstMin - Pavers_2013_175</v>
      </c>
      <c r="B2871" s="1" t="s">
        <v>40</v>
      </c>
      <c r="C2871" s="1">
        <v>2020</v>
      </c>
      <c r="D2871" s="1" t="s">
        <v>92</v>
      </c>
      <c r="E2871" s="1">
        <v>2013</v>
      </c>
      <c r="F2871" s="1">
        <v>175</v>
      </c>
      <c r="G2871" s="1" t="s">
        <v>5</v>
      </c>
      <c r="H2871" s="1">
        <v>1.7197584657463402E-5</v>
      </c>
      <c r="I2871" s="1">
        <v>2.0809077435530702E-5</v>
      </c>
      <c r="J2871" s="1">
        <v>2.47645219067473E-5</v>
      </c>
      <c r="K2871" s="1">
        <v>4.3490406411940299E-4</v>
      </c>
      <c r="L2871" s="1">
        <v>3.3224138744181999E-4</v>
      </c>
      <c r="M2871" s="1">
        <v>7.8266046975086795E-2</v>
      </c>
      <c r="N2871" s="1">
        <v>1.46989271117093E-6</v>
      </c>
      <c r="O2871" s="1">
        <v>1.3523012942772599E-6</v>
      </c>
      <c r="P2871" s="1">
        <v>7.2309249012818296E-7</v>
      </c>
      <c r="Q2871" s="1">
        <v>6.3879695404906205E-7</v>
      </c>
      <c r="R2871" s="1">
        <v>2539.25569946222</v>
      </c>
      <c r="S2871" s="1">
        <v>764.66705347707398</v>
      </c>
      <c r="T2871" s="1">
        <v>2.0345024218715202</v>
      </c>
      <c r="U2871" s="1">
        <v>118314.847728907</v>
      </c>
      <c r="V2871" s="1">
        <f t="shared" si="177"/>
        <v>5.8237426839104427E-2</v>
      </c>
      <c r="W2871" s="1">
        <f t="shared" si="178"/>
        <v>0.92982899189120538</v>
      </c>
      <c r="X2871" s="1">
        <f t="shared" si="179"/>
        <v>375.84966488939529</v>
      </c>
    </row>
    <row r="2872" spans="1:24" hidden="1" x14ac:dyDescent="0.3">
      <c r="A2872" s="18" t="str">
        <f t="shared" si="176"/>
        <v>ConstMin - Pavers_2013_300</v>
      </c>
      <c r="B2872" s="1" t="s">
        <v>40</v>
      </c>
      <c r="C2872" s="1">
        <v>2020</v>
      </c>
      <c r="D2872" s="1" t="s">
        <v>92</v>
      </c>
      <c r="E2872" s="1">
        <v>2013</v>
      </c>
      <c r="F2872" s="1">
        <v>300</v>
      </c>
      <c r="G2872" s="1" t="s">
        <v>5</v>
      </c>
      <c r="H2872" s="1">
        <v>9.0204186481742399E-7</v>
      </c>
      <c r="I2872" s="1">
        <v>1.0914706564290799E-6</v>
      </c>
      <c r="J2872" s="1">
        <v>1.29894028533709E-6</v>
      </c>
      <c r="K2872" s="1">
        <v>9.6342157858141706E-6</v>
      </c>
      <c r="L2872" s="1">
        <v>1.29495099369212E-5</v>
      </c>
      <c r="M2872" s="1">
        <v>5.0887765865105898E-3</v>
      </c>
      <c r="N2872" s="1">
        <v>9.2205854343887196E-8</v>
      </c>
      <c r="O2872" s="1">
        <v>8.4829385996376203E-8</v>
      </c>
      <c r="P2872" s="1">
        <v>4.70212018919637E-8</v>
      </c>
      <c r="Q2872" s="1">
        <v>4.1533910411163303E-8</v>
      </c>
      <c r="R2872" s="1">
        <v>165.099752063626</v>
      </c>
      <c r="S2872" s="1">
        <v>42.395542827340797</v>
      </c>
      <c r="T2872" s="1">
        <v>9.2477382812341996E-2</v>
      </c>
      <c r="U2872" s="1">
        <v>7673.5932517486899</v>
      </c>
      <c r="V2872" s="1">
        <f t="shared" si="177"/>
        <v>4.7097937600130084E-2</v>
      </c>
      <c r="W2872" s="1">
        <f t="shared" si="178"/>
        <v>0.55878296623818402</v>
      </c>
      <c r="X2872" s="1">
        <f t="shared" si="179"/>
        <v>458.44228651421895</v>
      </c>
    </row>
    <row r="2873" spans="1:24" hidden="1" x14ac:dyDescent="0.3">
      <c r="A2873" s="18" t="str">
        <f t="shared" si="176"/>
        <v>ConstMin - Pavers_2013_600</v>
      </c>
      <c r="B2873" s="1" t="s">
        <v>40</v>
      </c>
      <c r="C2873" s="1">
        <v>2020</v>
      </c>
      <c r="D2873" s="1" t="s">
        <v>92</v>
      </c>
      <c r="E2873" s="1">
        <v>2013</v>
      </c>
      <c r="F2873" s="1">
        <v>600</v>
      </c>
      <c r="G2873" s="1" t="s">
        <v>5</v>
      </c>
      <c r="H2873" s="1">
        <v>3.4041121878806602E-6</v>
      </c>
      <c r="I2873" s="1">
        <v>4.1189757473355996E-6</v>
      </c>
      <c r="J2873" s="1">
        <v>4.9019215505481498E-6</v>
      </c>
      <c r="K2873" s="1">
        <v>3.5630104749113601E-5</v>
      </c>
      <c r="L2873" s="1">
        <v>4.8868668210069803E-5</v>
      </c>
      <c r="M2873" s="1">
        <v>1.92039494786072E-2</v>
      </c>
      <c r="N2873" s="1">
        <v>3.47965083227601E-7</v>
      </c>
      <c r="O2873" s="1">
        <v>3.2012787656939298E-7</v>
      </c>
      <c r="P2873" s="1">
        <v>1.77447913109474E-7</v>
      </c>
      <c r="Q2873" s="1">
        <v>1.5674005404350199E-7</v>
      </c>
      <c r="R2873" s="1">
        <v>623.05099146326199</v>
      </c>
      <c r="S2873" s="1">
        <v>70.762390217897305</v>
      </c>
      <c r="T2873" s="1">
        <v>0.18495476562468399</v>
      </c>
      <c r="U2873" s="1">
        <v>29012.579989337901</v>
      </c>
      <c r="V2873" s="1">
        <f t="shared" si="177"/>
        <v>4.7010133517320897E-2</v>
      </c>
      <c r="W2873" s="1">
        <f t="shared" si="178"/>
        <v>0.55774123429959088</v>
      </c>
      <c r="X2873" s="1">
        <f t="shared" si="179"/>
        <v>382.59295443887379</v>
      </c>
    </row>
    <row r="2874" spans="1:24" hidden="1" x14ac:dyDescent="0.3">
      <c r="A2874" s="18" t="str">
        <f t="shared" si="176"/>
        <v>ConstMin - Pavers_2014_50</v>
      </c>
      <c r="B2874" s="1" t="s">
        <v>40</v>
      </c>
      <c r="C2874" s="1">
        <v>2020</v>
      </c>
      <c r="D2874" s="1" t="s">
        <v>92</v>
      </c>
      <c r="E2874" s="1">
        <v>2014</v>
      </c>
      <c r="F2874" s="1">
        <v>50</v>
      </c>
      <c r="G2874" s="1" t="s">
        <v>5</v>
      </c>
      <c r="H2874" s="1">
        <v>6.9041123364485198E-7</v>
      </c>
      <c r="I2874" s="1">
        <v>8.3539759271026998E-7</v>
      </c>
      <c r="J2874" s="1">
        <v>9.9419217644858604E-7</v>
      </c>
      <c r="K2874" s="1">
        <v>1.5627585626253801E-5</v>
      </c>
      <c r="L2874" s="1">
        <v>1.2936002614561401E-5</v>
      </c>
      <c r="M2874" s="1">
        <v>2.6057393086458499E-3</v>
      </c>
      <c r="N2874" s="1">
        <v>5.0983720280109599E-8</v>
      </c>
      <c r="O2874" s="1">
        <v>4.6905022657700797E-8</v>
      </c>
      <c r="P2874" s="1">
        <v>2.4070639799179201E-8</v>
      </c>
      <c r="Q2874" s="1">
        <v>2.12676939457377E-8</v>
      </c>
      <c r="R2874" s="1">
        <v>84.540342160093005</v>
      </c>
      <c r="S2874" s="1">
        <v>112.95162870057899</v>
      </c>
      <c r="T2874" s="1">
        <v>0.36990953124936798</v>
      </c>
      <c r="U2874" s="1">
        <v>3557.9763040682501</v>
      </c>
      <c r="V2874" s="1">
        <f t="shared" si="177"/>
        <v>7.7746127955271638E-2</v>
      </c>
      <c r="W2874" s="1">
        <f t="shared" si="178"/>
        <v>1.2038867759225413</v>
      </c>
      <c r="X2874" s="1">
        <f t="shared" si="179"/>
        <v>305.34933317096562</v>
      </c>
    </row>
    <row r="2875" spans="1:24" hidden="1" x14ac:dyDescent="0.3">
      <c r="A2875" s="18" t="str">
        <f t="shared" si="176"/>
        <v>ConstMin - Pavers_2014_100</v>
      </c>
      <c r="B2875" s="1" t="s">
        <v>40</v>
      </c>
      <c r="C2875" s="1">
        <v>2020</v>
      </c>
      <c r="D2875" s="1" t="s">
        <v>92</v>
      </c>
      <c r="E2875" s="1">
        <v>2014</v>
      </c>
      <c r="F2875" s="1">
        <v>100</v>
      </c>
      <c r="G2875" s="1" t="s">
        <v>5</v>
      </c>
      <c r="H2875" s="1">
        <v>7.5166294302232698E-6</v>
      </c>
      <c r="I2875" s="1">
        <v>9.0951216105701504E-6</v>
      </c>
      <c r="J2875" s="1">
        <v>1.08239463795215E-5</v>
      </c>
      <c r="K2875" s="1">
        <v>2.1843181062459999E-4</v>
      </c>
      <c r="L2875" s="1">
        <v>1.65664073342826E-4</v>
      </c>
      <c r="M2875" s="1">
        <v>3.5110875454500097E-2</v>
      </c>
      <c r="N2875" s="1">
        <v>7.3743221778192195E-7</v>
      </c>
      <c r="O2875" s="1">
        <v>6.7843764035936897E-7</v>
      </c>
      <c r="P2875" s="1">
        <v>3.24391956738087E-7</v>
      </c>
      <c r="Q2875" s="1">
        <v>2.8657024547911597E-7</v>
      </c>
      <c r="R2875" s="1">
        <v>1139.1336864033401</v>
      </c>
      <c r="S2875" s="1">
        <v>619.42879483742399</v>
      </c>
      <c r="T2875" s="1">
        <v>1.5721155078098099</v>
      </c>
      <c r="U2875" s="1">
        <v>52906.506476702401</v>
      </c>
      <c r="V2875" s="1">
        <f t="shared" si="177"/>
        <v>5.6923032161898347E-2</v>
      </c>
      <c r="W2875" s="1">
        <f t="shared" si="178"/>
        <v>1.0368307075746315</v>
      </c>
      <c r="X2875" s="1">
        <f t="shared" si="179"/>
        <v>394.00972241561323</v>
      </c>
    </row>
    <row r="2876" spans="1:24" hidden="1" x14ac:dyDescent="0.3">
      <c r="A2876" s="18" t="str">
        <f t="shared" si="176"/>
        <v>ConstMin - Pavers_2014_175</v>
      </c>
      <c r="B2876" s="1" t="s">
        <v>40</v>
      </c>
      <c r="C2876" s="1">
        <v>2020</v>
      </c>
      <c r="D2876" s="1" t="s">
        <v>92</v>
      </c>
      <c r="E2876" s="1">
        <v>2014</v>
      </c>
      <c r="F2876" s="1">
        <v>175</v>
      </c>
      <c r="G2876" s="1" t="s">
        <v>5</v>
      </c>
      <c r="H2876" s="1">
        <v>2.0193124336332501E-5</v>
      </c>
      <c r="I2876" s="1">
        <v>2.44336804469623E-5</v>
      </c>
      <c r="J2876" s="1">
        <v>2.9078099044318799E-5</v>
      </c>
      <c r="K2876" s="1">
        <v>5.33099722261641E-4</v>
      </c>
      <c r="L2876" s="1">
        <v>4.0914588144331799E-4</v>
      </c>
      <c r="M2876" s="1">
        <v>9.6828322134768399E-2</v>
      </c>
      <c r="N2876" s="1">
        <v>1.7889715335218499E-6</v>
      </c>
      <c r="O2876" s="1">
        <v>1.6458538108400999E-6</v>
      </c>
      <c r="P2876" s="1">
        <v>8.9462006311791198E-7</v>
      </c>
      <c r="Q2876" s="1">
        <v>7.9029974856223899E-7</v>
      </c>
      <c r="R2876" s="1">
        <v>3141.4882743259</v>
      </c>
      <c r="S2876" s="1">
        <v>892.98835585471898</v>
      </c>
      <c r="T2876" s="1">
        <v>2.2194571874962001</v>
      </c>
      <c r="U2876" s="1">
        <v>146189.63542304901</v>
      </c>
      <c r="V2876" s="1">
        <f t="shared" si="177"/>
        <v>5.5342771889897016E-2</v>
      </c>
      <c r="W2876" s="1">
        <f t="shared" si="178"/>
        <v>0.92672355421688035</v>
      </c>
      <c r="X2876" s="1">
        <f t="shared" si="179"/>
        <v>402.34538466682989</v>
      </c>
    </row>
    <row r="2877" spans="1:24" hidden="1" x14ac:dyDescent="0.3">
      <c r="A2877" s="18" t="str">
        <f t="shared" si="176"/>
        <v>ConstMin - Pavers_2014_300</v>
      </c>
      <c r="B2877" s="1" t="s">
        <v>40</v>
      </c>
      <c r="C2877" s="1">
        <v>2020</v>
      </c>
      <c r="D2877" s="1" t="s">
        <v>92</v>
      </c>
      <c r="E2877" s="1">
        <v>2014</v>
      </c>
      <c r="F2877" s="1">
        <v>300</v>
      </c>
      <c r="G2877" s="1" t="s">
        <v>5</v>
      </c>
      <c r="H2877" s="1">
        <v>4.0935371326636599E-6</v>
      </c>
      <c r="I2877" s="1">
        <v>4.9531799305230302E-6</v>
      </c>
      <c r="J2877" s="1">
        <v>5.8946934710356696E-6</v>
      </c>
      <c r="K2877" s="1">
        <v>6.6868788246500702E-5</v>
      </c>
      <c r="L2877" s="1">
        <v>1.8036189524117999E-5</v>
      </c>
      <c r="M2877" s="1">
        <v>3.5766265318808603E-2</v>
      </c>
      <c r="N2877" s="1">
        <v>6.3988327704350098E-7</v>
      </c>
      <c r="O2877" s="1">
        <v>5.8869261488002103E-7</v>
      </c>
      <c r="P2877" s="1">
        <v>3.3055405382084998E-7</v>
      </c>
      <c r="Q2877" s="1">
        <v>2.91919449447066E-7</v>
      </c>
      <c r="R2877" s="1">
        <v>1160.3970887679</v>
      </c>
      <c r="S2877" s="1">
        <v>243.954887558786</v>
      </c>
      <c r="T2877" s="1">
        <v>0.55486429687405203</v>
      </c>
      <c r="U2877" s="1">
        <v>53985.8034319984</v>
      </c>
      <c r="V2877" s="1">
        <f t="shared" si="177"/>
        <v>3.0380375414496688E-2</v>
      </c>
      <c r="W2877" s="1">
        <f t="shared" si="178"/>
        <v>0.11062513707872848</v>
      </c>
      <c r="X2877" s="1">
        <f t="shared" si="179"/>
        <v>439.66585872105776</v>
      </c>
    </row>
    <row r="2878" spans="1:24" hidden="1" x14ac:dyDescent="0.3">
      <c r="A2878" s="18" t="str">
        <f t="shared" si="176"/>
        <v>ConstMin - Pavers_2015_50</v>
      </c>
      <c r="B2878" s="1" t="s">
        <v>40</v>
      </c>
      <c r="C2878" s="1">
        <v>2020</v>
      </c>
      <c r="D2878" s="1" t="s">
        <v>92</v>
      </c>
      <c r="E2878" s="1">
        <v>2015</v>
      </c>
      <c r="F2878" s="1">
        <v>50</v>
      </c>
      <c r="G2878" s="1" t="s">
        <v>5</v>
      </c>
      <c r="H2878" s="1">
        <v>2.2237659311494801E-6</v>
      </c>
      <c r="I2878" s="1">
        <v>2.6907567766908702E-6</v>
      </c>
      <c r="J2878" s="1">
        <v>3.2022229408552498E-6</v>
      </c>
      <c r="K2878" s="1">
        <v>5.2576639504279101E-5</v>
      </c>
      <c r="L2878" s="1">
        <v>4.4544295893970898E-5</v>
      </c>
      <c r="M2878" s="1">
        <v>9.0410124549145706E-3</v>
      </c>
      <c r="N2878" s="1">
        <v>1.70799718244807E-7</v>
      </c>
      <c r="O2878" s="1">
        <v>1.5713574078522299E-7</v>
      </c>
      <c r="P2878" s="1">
        <v>8.3521930750284205E-8</v>
      </c>
      <c r="Q2878" s="1">
        <v>7.3791528267135304E-8</v>
      </c>
      <c r="R2878" s="1">
        <v>293.32569220416201</v>
      </c>
      <c r="S2878" s="1">
        <v>340.40216868667801</v>
      </c>
      <c r="T2878" s="1">
        <v>0.83229644531107805</v>
      </c>
      <c r="U2878" s="1">
        <v>12065.3657567833</v>
      </c>
      <c r="V2878" s="1">
        <f t="shared" si="177"/>
        <v>7.3845247683851561E-2</v>
      </c>
      <c r="W2878" s="1">
        <f t="shared" si="178"/>
        <v>1.2224756216124386</v>
      </c>
      <c r="X2878" s="1">
        <f t="shared" si="179"/>
        <v>408.99149648470473</v>
      </c>
    </row>
    <row r="2879" spans="1:24" hidden="1" x14ac:dyDescent="0.3">
      <c r="A2879" s="18" t="str">
        <f t="shared" si="176"/>
        <v>ConstMin - Pavers_2015_100</v>
      </c>
      <c r="B2879" s="1" t="s">
        <v>40</v>
      </c>
      <c r="C2879" s="1">
        <v>2020</v>
      </c>
      <c r="D2879" s="1" t="s">
        <v>92</v>
      </c>
      <c r="E2879" s="1">
        <v>2015</v>
      </c>
      <c r="F2879" s="1">
        <v>100</v>
      </c>
      <c r="G2879" s="1" t="s">
        <v>5</v>
      </c>
      <c r="H2879" s="1">
        <v>1.0334747397012099E-5</v>
      </c>
      <c r="I2879" s="1">
        <v>1.2505044350384599E-5</v>
      </c>
      <c r="J2879" s="1">
        <v>1.48820362516974E-5</v>
      </c>
      <c r="K2879" s="1">
        <v>4.10625766383922E-4</v>
      </c>
      <c r="L2879" s="1">
        <v>1.73155704903341E-4</v>
      </c>
      <c r="M2879" s="1">
        <v>6.6640408953147198E-2</v>
      </c>
      <c r="N2879" s="1">
        <v>1.3563523743816401E-6</v>
      </c>
      <c r="O2879" s="1">
        <v>1.24784418443111E-6</v>
      </c>
      <c r="P2879" s="1">
        <v>6.1581358639351503E-7</v>
      </c>
      <c r="Q2879" s="1">
        <v>5.4391005935696198E-7</v>
      </c>
      <c r="R2879" s="1">
        <v>2162.07467719223</v>
      </c>
      <c r="S2879" s="1">
        <v>1178.30726451755</v>
      </c>
      <c r="T2879" s="1">
        <v>3.32918578124431</v>
      </c>
      <c r="U2879" s="1">
        <v>100483.42505746899</v>
      </c>
      <c r="V2879" s="1">
        <f t="shared" si="177"/>
        <v>4.1207797917312765E-2</v>
      </c>
      <c r="W2879" s="1">
        <f t="shared" si="178"/>
        <v>0.57059895958443896</v>
      </c>
      <c r="X2879" s="1">
        <f t="shared" si="179"/>
        <v>353.93256548066483</v>
      </c>
    </row>
    <row r="2880" spans="1:24" hidden="1" x14ac:dyDescent="0.3">
      <c r="A2880" s="18" t="str">
        <f t="shared" si="176"/>
        <v>ConstMin - Pavers_2015_175</v>
      </c>
      <c r="B2880" s="1" t="s">
        <v>40</v>
      </c>
      <c r="C2880" s="1">
        <v>2020</v>
      </c>
      <c r="D2880" s="1" t="s">
        <v>92</v>
      </c>
      <c r="E2880" s="1">
        <v>2015</v>
      </c>
      <c r="F2880" s="1">
        <v>175</v>
      </c>
      <c r="G2880" s="1" t="s">
        <v>5</v>
      </c>
      <c r="H2880" s="1">
        <v>9.72631747786204E-6</v>
      </c>
      <c r="I2880" s="1">
        <v>1.1768844148213E-5</v>
      </c>
      <c r="J2880" s="1">
        <v>1.4005897168121299E-5</v>
      </c>
      <c r="K2880" s="1">
        <v>4.8986056902129899E-4</v>
      </c>
      <c r="L2880" s="1">
        <v>4.5064674399506699E-5</v>
      </c>
      <c r="M2880" s="1">
        <v>8.9828797326957699E-2</v>
      </c>
      <c r="N2880" s="1">
        <v>1.6315937678802399E-6</v>
      </c>
      <c r="O2880" s="1">
        <v>1.50106626644982E-6</v>
      </c>
      <c r="P2880" s="1">
        <v>8.30219989299267E-7</v>
      </c>
      <c r="Q2880" s="1">
        <v>7.3317056803209703E-7</v>
      </c>
      <c r="R2880" s="1">
        <v>2914.39640053523</v>
      </c>
      <c r="S2880" s="1">
        <v>884.94248641303398</v>
      </c>
      <c r="T2880" s="1">
        <v>2.2194571874962001</v>
      </c>
      <c r="U2880" s="1">
        <v>136391.76071840801</v>
      </c>
      <c r="V2880" s="1">
        <f t="shared" si="177"/>
        <v>2.8571581254603649E-2</v>
      </c>
      <c r="W2880" s="1">
        <f t="shared" si="178"/>
        <v>0.1094048820854909</v>
      </c>
      <c r="X2880" s="1">
        <f t="shared" si="179"/>
        <v>398.72023276617</v>
      </c>
    </row>
    <row r="2881" spans="1:24" hidden="1" x14ac:dyDescent="0.3">
      <c r="A2881" s="18" t="str">
        <f t="shared" si="176"/>
        <v>ConstMin - Pavers_2015_300</v>
      </c>
      <c r="B2881" s="1" t="s">
        <v>40</v>
      </c>
      <c r="C2881" s="1">
        <v>2020</v>
      </c>
      <c r="D2881" s="1" t="s">
        <v>92</v>
      </c>
      <c r="E2881" s="1">
        <v>2015</v>
      </c>
      <c r="F2881" s="1">
        <v>300</v>
      </c>
      <c r="G2881" s="1" t="s">
        <v>5</v>
      </c>
      <c r="H2881" s="1">
        <v>3.1103790092859298E-6</v>
      </c>
      <c r="I2881" s="1">
        <v>3.7635586012359799E-6</v>
      </c>
      <c r="J2881" s="1">
        <v>4.4789457733717402E-6</v>
      </c>
      <c r="K2881" s="1">
        <v>5.3373941681904897E-5</v>
      </c>
      <c r="L2881" s="1">
        <v>1.4411231962309E-5</v>
      </c>
      <c r="M2881" s="1">
        <v>2.87263505711296E-2</v>
      </c>
      <c r="N2881" s="1">
        <v>5.0720515558397697E-7</v>
      </c>
      <c r="O2881" s="1">
        <v>4.6662874313725802E-7</v>
      </c>
      <c r="P2881" s="1">
        <v>2.6549604551605201E-7</v>
      </c>
      <c r="Q2881" s="1">
        <v>2.3446061165736701E-7</v>
      </c>
      <c r="R2881" s="1">
        <v>931.99480785978403</v>
      </c>
      <c r="S2881" s="1">
        <v>202.28140993775</v>
      </c>
      <c r="T2881" s="1">
        <v>0.46238691406171001</v>
      </c>
      <c r="U2881" s="1">
        <v>43571.415700591402</v>
      </c>
      <c r="V2881" s="1">
        <f t="shared" si="177"/>
        <v>2.8601289396435643E-2</v>
      </c>
      <c r="W2881" s="1">
        <f t="shared" si="178"/>
        <v>0.10951863902897647</v>
      </c>
      <c r="X2881" s="1">
        <f t="shared" si="179"/>
        <v>437.47217705809379</v>
      </c>
    </row>
    <row r="2882" spans="1:24" hidden="1" x14ac:dyDescent="0.3">
      <c r="A2882" s="18" t="str">
        <f t="shared" si="176"/>
        <v>ConstMin - Pavers_2016_50</v>
      </c>
      <c r="B2882" s="1" t="s">
        <v>40</v>
      </c>
      <c r="C2882" s="1">
        <v>2020</v>
      </c>
      <c r="D2882" s="1" t="s">
        <v>92</v>
      </c>
      <c r="E2882" s="1">
        <v>2016</v>
      </c>
      <c r="F2882" s="1">
        <v>50</v>
      </c>
      <c r="G2882" s="1" t="s">
        <v>5</v>
      </c>
      <c r="H2882" s="1">
        <v>1.6153628928759499E-6</v>
      </c>
      <c r="I2882" s="1">
        <v>1.9545891003798999E-6</v>
      </c>
      <c r="J2882" s="1">
        <v>2.3261225657413699E-6</v>
      </c>
      <c r="K2882" s="1">
        <v>4.0141067917458699E-5</v>
      </c>
      <c r="L2882" s="1">
        <v>3.4860263578417699E-5</v>
      </c>
      <c r="M2882" s="1">
        <v>7.1310421356646E-3</v>
      </c>
      <c r="N2882" s="1">
        <v>1.2979625112931201E-7</v>
      </c>
      <c r="O2882" s="1">
        <v>1.1941255103896701E-7</v>
      </c>
      <c r="P2882" s="1">
        <v>6.5881560055167599E-8</v>
      </c>
      <c r="Q2882" s="1">
        <v>5.82026072801157E-8</v>
      </c>
      <c r="R2882" s="1">
        <v>231.35880865243499</v>
      </c>
      <c r="S2882" s="1">
        <v>243.64543104179799</v>
      </c>
      <c r="T2882" s="1">
        <v>0.73981906249873597</v>
      </c>
      <c r="U2882" s="1">
        <v>9867.6399571928196</v>
      </c>
      <c r="V2882" s="1">
        <f t="shared" si="177"/>
        <v>6.5588965099298707E-2</v>
      </c>
      <c r="W2882" s="1">
        <f t="shared" si="178"/>
        <v>1.1697847955628073</v>
      </c>
      <c r="X2882" s="1">
        <f t="shared" si="179"/>
        <v>329.33110728302472</v>
      </c>
    </row>
    <row r="2883" spans="1:24" hidden="1" x14ac:dyDescent="0.3">
      <c r="A2883" s="18" t="str">
        <f t="shared" si="176"/>
        <v>ConstMin - Pavers_2016_100</v>
      </c>
      <c r="B2883" s="1" t="s">
        <v>40</v>
      </c>
      <c r="C2883" s="1">
        <v>2020</v>
      </c>
      <c r="D2883" s="1" t="s">
        <v>92</v>
      </c>
      <c r="E2883" s="1">
        <v>2016</v>
      </c>
      <c r="F2883" s="1">
        <v>100</v>
      </c>
      <c r="G2883" s="1" t="s">
        <v>5</v>
      </c>
      <c r="H2883" s="1">
        <v>6.9080556826089802E-6</v>
      </c>
      <c r="I2883" s="1">
        <v>8.35874737595687E-6</v>
      </c>
      <c r="J2883" s="1">
        <v>9.9476001829569307E-6</v>
      </c>
      <c r="K2883" s="1">
        <v>2.8930375571509801E-4</v>
      </c>
      <c r="L2883" s="1">
        <v>1.2257693711266701E-4</v>
      </c>
      <c r="M2883" s="1">
        <v>4.7418805773584601E-2</v>
      </c>
      <c r="N2883" s="1">
        <v>9.3360147780979601E-7</v>
      </c>
      <c r="O2883" s="1">
        <v>8.58913359585012E-7</v>
      </c>
      <c r="P2883" s="1">
        <v>4.3820313344975202E-7</v>
      </c>
      <c r="Q2883" s="1">
        <v>3.87025918179463E-7</v>
      </c>
      <c r="R2883" s="1">
        <v>1538.4509308435499</v>
      </c>
      <c r="S2883" s="1">
        <v>830.78759594015298</v>
      </c>
      <c r="T2883" s="1">
        <v>2.3119345703085501</v>
      </c>
      <c r="U2883" s="1">
        <v>72245.289342955701</v>
      </c>
      <c r="V2883" s="1">
        <f t="shared" si="177"/>
        <v>3.8310715742032105E-2</v>
      </c>
      <c r="W2883" s="1">
        <f t="shared" si="178"/>
        <v>0.56180788616245914</v>
      </c>
      <c r="X2883" s="1">
        <f t="shared" si="179"/>
        <v>359.34736502048861</v>
      </c>
    </row>
    <row r="2884" spans="1:24" hidden="1" x14ac:dyDescent="0.3">
      <c r="A2884" s="18" t="str">
        <f t="shared" si="176"/>
        <v>ConstMin - Pavers_2016_175</v>
      </c>
      <c r="B2884" s="1" t="s">
        <v>40</v>
      </c>
      <c r="C2884" s="1">
        <v>2020</v>
      </c>
      <c r="D2884" s="1" t="s">
        <v>92</v>
      </c>
      <c r="E2884" s="1">
        <v>2016</v>
      </c>
      <c r="F2884" s="1">
        <v>175</v>
      </c>
      <c r="G2884" s="1" t="s">
        <v>5</v>
      </c>
      <c r="H2884" s="1">
        <v>9.9562533968957693E-6</v>
      </c>
      <c r="I2884" s="1">
        <v>1.20470666102438E-5</v>
      </c>
      <c r="J2884" s="1">
        <v>1.43370048915299E-5</v>
      </c>
      <c r="K2884" s="1">
        <v>5.2729778899693303E-4</v>
      </c>
      <c r="L2884" s="1">
        <v>4.8729517853109902E-5</v>
      </c>
      <c r="M2884" s="1">
        <v>9.7653291516758597E-2</v>
      </c>
      <c r="N2884" s="1">
        <v>1.7424977230278099E-6</v>
      </c>
      <c r="O2884" s="1">
        <v>1.6030979051855901E-6</v>
      </c>
      <c r="P2884" s="1">
        <v>9.0255442029809301E-7</v>
      </c>
      <c r="Q2884" s="1">
        <v>7.9703303775680905E-7</v>
      </c>
      <c r="R2884" s="1">
        <v>3168.2534973831898</v>
      </c>
      <c r="S2884" s="1">
        <v>941.67618119414703</v>
      </c>
      <c r="T2884" s="1">
        <v>2.4044119531208898</v>
      </c>
      <c r="U2884" s="1">
        <v>146973.92089560899</v>
      </c>
      <c r="V2884" s="1">
        <f t="shared" si="177"/>
        <v>2.7141236671462263E-2</v>
      </c>
      <c r="W2884" s="1">
        <f t="shared" si="178"/>
        <v>0.10978434997718803</v>
      </c>
      <c r="X2884" s="1">
        <f t="shared" si="179"/>
        <v>391.64510888904283</v>
      </c>
    </row>
    <row r="2885" spans="1:24" hidden="1" x14ac:dyDescent="0.3">
      <c r="A2885" s="18" t="str">
        <f t="shared" si="176"/>
        <v>ConstMin - Pavers_2016_300</v>
      </c>
      <c r="B2885" s="1" t="s">
        <v>40</v>
      </c>
      <c r="C2885" s="1">
        <v>2020</v>
      </c>
      <c r="D2885" s="1" t="s">
        <v>92</v>
      </c>
      <c r="E2885" s="1">
        <v>2016</v>
      </c>
      <c r="F2885" s="1">
        <v>300</v>
      </c>
      <c r="G2885" s="1" t="s">
        <v>5</v>
      </c>
      <c r="H2885" s="1">
        <v>5.3772135748104698E-7</v>
      </c>
      <c r="I2885" s="1">
        <v>6.5064284255206701E-7</v>
      </c>
      <c r="J2885" s="1">
        <v>7.7431875477270802E-7</v>
      </c>
      <c r="K2885" s="1">
        <v>9.7031784066854397E-6</v>
      </c>
      <c r="L2885" s="1">
        <v>2.6318034952325402E-6</v>
      </c>
      <c r="M2885" s="1">
        <v>5.27409843679309E-3</v>
      </c>
      <c r="N2885" s="1">
        <v>9.18574017272168E-8</v>
      </c>
      <c r="O2885" s="1">
        <v>8.4508809589039498E-8</v>
      </c>
      <c r="P2885" s="1">
        <v>4.8745523917112101E-8</v>
      </c>
      <c r="Q2885" s="1">
        <v>4.3046482440217901E-8</v>
      </c>
      <c r="R2885" s="1">
        <v>171.11231540050301</v>
      </c>
      <c r="S2885" s="1">
        <v>36.206412487583002</v>
      </c>
      <c r="T2885" s="1">
        <v>9.2477382812341996E-2</v>
      </c>
      <c r="U2885" s="1">
        <v>7965.4107472682599</v>
      </c>
      <c r="V2885" s="1">
        <f t="shared" si="177"/>
        <v>2.7047247905815551E-2</v>
      </c>
      <c r="W2885" s="1">
        <f t="shared" si="178"/>
        <v>0.10940417218106878</v>
      </c>
      <c r="X2885" s="1">
        <f t="shared" si="179"/>
        <v>391.5164052712671</v>
      </c>
    </row>
    <row r="2886" spans="1:24" hidden="1" x14ac:dyDescent="0.3">
      <c r="A2886" s="18" t="str">
        <f t="shared" si="176"/>
        <v>ConstMin - Pavers_2016_600</v>
      </c>
      <c r="B2886" s="1" t="s">
        <v>40</v>
      </c>
      <c r="C2886" s="1">
        <v>2020</v>
      </c>
      <c r="D2886" s="1" t="s">
        <v>92</v>
      </c>
      <c r="E2886" s="1">
        <v>2016</v>
      </c>
      <c r="F2886" s="1">
        <v>600</v>
      </c>
      <c r="G2886" s="1" t="s">
        <v>5</v>
      </c>
      <c r="H2886" s="1">
        <v>2.7746374693120901E-6</v>
      </c>
      <c r="I2886" s="1">
        <v>3.3573113378676302E-6</v>
      </c>
      <c r="J2886" s="1">
        <v>3.9954779558094102E-6</v>
      </c>
      <c r="K2886" s="1">
        <v>4.9402703915084003E-5</v>
      </c>
      <c r="L2886" s="1">
        <v>1.35800828591714E-5</v>
      </c>
      <c r="M2886" s="1">
        <v>2.7214301489005301E-2</v>
      </c>
      <c r="N2886" s="1">
        <v>4.73983383996371E-7</v>
      </c>
      <c r="O2886" s="1">
        <v>4.3606471327666198E-7</v>
      </c>
      <c r="P2886" s="1">
        <v>2.5152647414871299E-7</v>
      </c>
      <c r="Q2886" s="1">
        <v>2.22119470314927E-7</v>
      </c>
      <c r="R2886" s="1">
        <v>882.93804061468802</v>
      </c>
      <c r="S2886" s="1">
        <v>113.57054173455499</v>
      </c>
      <c r="T2886" s="1">
        <v>0.27743214843702602</v>
      </c>
      <c r="U2886" s="1">
        <v>41036.822413419301</v>
      </c>
      <c r="V2886" s="1">
        <f t="shared" si="177"/>
        <v>2.7089843302133577E-2</v>
      </c>
      <c r="W2886" s="1">
        <f t="shared" si="178"/>
        <v>0.10957646749514775</v>
      </c>
      <c r="X2886" s="1">
        <f t="shared" si="179"/>
        <v>409.36330693605333</v>
      </c>
    </row>
    <row r="2887" spans="1:24" hidden="1" x14ac:dyDescent="0.3">
      <c r="A2887" s="18" t="str">
        <f t="shared" si="176"/>
        <v>ConstMin - Pavers_2017_50</v>
      </c>
      <c r="B2887" s="1" t="s">
        <v>40</v>
      </c>
      <c r="C2887" s="1">
        <v>2020</v>
      </c>
      <c r="D2887" s="1" t="s">
        <v>92</v>
      </c>
      <c r="E2887" s="1">
        <v>2017</v>
      </c>
      <c r="F2887" s="1">
        <v>50</v>
      </c>
      <c r="G2887" s="1" t="s">
        <v>5</v>
      </c>
      <c r="H2887" s="1">
        <v>1.15511213715255E-6</v>
      </c>
      <c r="I2887" s="1">
        <v>1.3976856859545901E-6</v>
      </c>
      <c r="J2887" s="1">
        <v>1.6633614774996799E-6</v>
      </c>
      <c r="K2887" s="1">
        <v>3.0400869068745401E-5</v>
      </c>
      <c r="L2887" s="1">
        <v>2.7106978394833901E-5</v>
      </c>
      <c r="M2887" s="1">
        <v>5.5899293989088803E-3</v>
      </c>
      <c r="N2887" s="1">
        <v>9.7799756202434499E-8</v>
      </c>
      <c r="O2887" s="1">
        <v>8.9975775706239795E-8</v>
      </c>
      <c r="P2887" s="1">
        <v>5.1647016064102597E-8</v>
      </c>
      <c r="Q2887" s="1">
        <v>4.5624252295621202E-8</v>
      </c>
      <c r="R2887" s="1">
        <v>181.35910314071501</v>
      </c>
      <c r="S2887" s="1">
        <v>189.490540568917</v>
      </c>
      <c r="T2887" s="1">
        <v>0.55486429687405203</v>
      </c>
      <c r="U2887" s="1">
        <v>7484.8763524722399</v>
      </c>
      <c r="V2887" s="1">
        <f t="shared" si="177"/>
        <v>6.1832027551985635E-2</v>
      </c>
      <c r="W2887" s="1">
        <f t="shared" si="178"/>
        <v>1.1991819418367458</v>
      </c>
      <c r="X2887" s="1">
        <f t="shared" si="179"/>
        <v>341.50789956472767</v>
      </c>
    </row>
    <row r="2888" spans="1:24" hidden="1" x14ac:dyDescent="0.3">
      <c r="A2888" s="18" t="str">
        <f t="shared" si="176"/>
        <v>ConstMin - Pavers_2017_100</v>
      </c>
      <c r="B2888" s="1" t="s">
        <v>40</v>
      </c>
      <c r="C2888" s="1">
        <v>2020</v>
      </c>
      <c r="D2888" s="1" t="s">
        <v>92</v>
      </c>
      <c r="E2888" s="1">
        <v>2017</v>
      </c>
      <c r="F2888" s="1">
        <v>100</v>
      </c>
      <c r="G2888" s="1" t="s">
        <v>5</v>
      </c>
      <c r="H2888" s="1">
        <v>9.6775441923489296E-6</v>
      </c>
      <c r="I2888" s="1">
        <v>1.1709828472742201E-5</v>
      </c>
      <c r="J2888" s="1">
        <v>1.39356636369824E-5</v>
      </c>
      <c r="K2888" s="1">
        <v>4.2950749218546001E-4</v>
      </c>
      <c r="L2888" s="1">
        <v>1.8288132612557099E-4</v>
      </c>
      <c r="M2888" s="1">
        <v>7.1123897748848502E-2</v>
      </c>
      <c r="N2888" s="1">
        <v>1.3519456834732701E-6</v>
      </c>
      <c r="O2888" s="1">
        <v>1.24379002879541E-6</v>
      </c>
      <c r="P2888" s="1">
        <v>6.5728537983964295E-7</v>
      </c>
      <c r="Q2888" s="1">
        <v>5.8050369218881798E-7</v>
      </c>
      <c r="R2888" s="1">
        <v>2307.5365334884</v>
      </c>
      <c r="S2888" s="1">
        <v>1447.0186734353699</v>
      </c>
      <c r="T2888" s="1">
        <v>3.6066179296813301</v>
      </c>
      <c r="U2888" s="1">
        <v>108860.32789383001</v>
      </c>
      <c r="V2888" s="1">
        <f t="shared" si="177"/>
        <v>3.5617997253601257E-2</v>
      </c>
      <c r="W2888" s="1">
        <f t="shared" si="178"/>
        <v>0.55627344045545435</v>
      </c>
      <c r="X2888" s="1">
        <f t="shared" si="179"/>
        <v>401.21207781031137</v>
      </c>
    </row>
    <row r="2889" spans="1:24" hidden="1" x14ac:dyDescent="0.3">
      <c r="A2889" s="18" t="str">
        <f t="shared" si="176"/>
        <v>ConstMin - Pavers_2017_175</v>
      </c>
      <c r="B2889" s="1" t="s">
        <v>40</v>
      </c>
      <c r="C2889" s="1">
        <v>2020</v>
      </c>
      <c r="D2889" s="1" t="s">
        <v>92</v>
      </c>
      <c r="E2889" s="1">
        <v>2017</v>
      </c>
      <c r="F2889" s="1">
        <v>175</v>
      </c>
      <c r="G2889" s="1" t="s">
        <v>5</v>
      </c>
      <c r="H2889" s="1">
        <v>1.85537615649569E-5</v>
      </c>
      <c r="I2889" s="1">
        <v>2.2450051493597899E-5</v>
      </c>
      <c r="J2889" s="1">
        <v>2.6717416653538001E-5</v>
      </c>
      <c r="K2889" s="1">
        <v>1.0385223870290599E-3</v>
      </c>
      <c r="L2889" s="1">
        <v>9.6427521093715897E-5</v>
      </c>
      <c r="M2889" s="1">
        <v>0.194301905046043</v>
      </c>
      <c r="N2889" s="1">
        <v>3.40353675013109E-6</v>
      </c>
      <c r="O2889" s="1">
        <v>3.1312538101206001E-6</v>
      </c>
      <c r="P2889" s="1">
        <v>1.79586085672299E-6</v>
      </c>
      <c r="Q2889" s="1">
        <v>1.58586602883945E-6</v>
      </c>
      <c r="R2889" s="1">
        <v>6303.9113239178396</v>
      </c>
      <c r="S2889" s="1">
        <v>1777.10562488911</v>
      </c>
      <c r="T2889" s="1">
        <v>4.2539596093677297</v>
      </c>
      <c r="U2889" s="1">
        <v>290827.198786202</v>
      </c>
      <c r="V2889" s="1">
        <f t="shared" si="177"/>
        <v>2.5560592810630049E-2</v>
      </c>
      <c r="W2889" s="1">
        <f t="shared" si="178"/>
        <v>0.10978792646056003</v>
      </c>
      <c r="X2889" s="1">
        <f t="shared" si="179"/>
        <v>417.75329059911854</v>
      </c>
    </row>
    <row r="2890" spans="1:24" hidden="1" x14ac:dyDescent="0.3">
      <c r="A2890" s="18" t="str">
        <f t="shared" ref="A2890:A2953" si="180">D2890&amp;"_"&amp;E2890&amp;"_"&amp;F2890</f>
        <v>ConstMin - Pavers_2017_300</v>
      </c>
      <c r="B2890" s="1" t="s">
        <v>40</v>
      </c>
      <c r="C2890" s="1">
        <v>2020</v>
      </c>
      <c r="D2890" s="1" t="s">
        <v>92</v>
      </c>
      <c r="E2890" s="1">
        <v>2017</v>
      </c>
      <c r="F2890" s="1">
        <v>300</v>
      </c>
      <c r="G2890" s="1" t="s">
        <v>5</v>
      </c>
      <c r="H2890" s="1">
        <v>4.6916382583218596E-6</v>
      </c>
      <c r="I2890" s="1">
        <v>5.6768822925694496E-6</v>
      </c>
      <c r="J2890" s="1">
        <v>6.7559590919834799E-6</v>
      </c>
      <c r="K2890" s="1">
        <v>8.9190527309080696E-5</v>
      </c>
      <c r="L2890" s="1">
        <v>2.4383359974447501E-5</v>
      </c>
      <c r="M2890" s="1">
        <v>4.9132584149436997E-2</v>
      </c>
      <c r="N2890" s="1">
        <v>8.4367880846784103E-7</v>
      </c>
      <c r="O2890" s="1">
        <v>7.7618450379041301E-7</v>
      </c>
      <c r="P2890" s="1">
        <v>4.5411435694731599E-7</v>
      </c>
      <c r="Q2890" s="1">
        <v>4.0101354689869699E-7</v>
      </c>
      <c r="R2890" s="1">
        <v>1594.0525828585401</v>
      </c>
      <c r="S2890" s="1">
        <v>335.347712242542</v>
      </c>
      <c r="T2890" s="1">
        <v>0.73981906249873597</v>
      </c>
      <c r="U2890" s="1">
        <v>74676.499396932501</v>
      </c>
      <c r="V2890" s="1">
        <f t="shared" si="177"/>
        <v>2.5171815434407867E-2</v>
      </c>
      <c r="W2890" s="1">
        <f t="shared" si="178"/>
        <v>0.10811804883657659</v>
      </c>
      <c r="X2890" s="1">
        <f t="shared" si="179"/>
        <v>453.28341650174087</v>
      </c>
    </row>
    <row r="2891" spans="1:24" hidden="1" x14ac:dyDescent="0.3">
      <c r="A2891" s="18" t="str">
        <f t="shared" si="180"/>
        <v>ConstMin - Pavers_2018_50</v>
      </c>
      <c r="B2891" s="1" t="s">
        <v>40</v>
      </c>
      <c r="C2891" s="1">
        <v>2020</v>
      </c>
      <c r="D2891" s="1" t="s">
        <v>92</v>
      </c>
      <c r="E2891" s="1">
        <v>2018</v>
      </c>
      <c r="F2891" s="1">
        <v>50</v>
      </c>
      <c r="G2891" s="1" t="s">
        <v>5</v>
      </c>
      <c r="H2891" s="1">
        <v>7.6176828357960399E-7</v>
      </c>
      <c r="I2891" s="1">
        <v>9.2173962313132097E-7</v>
      </c>
      <c r="J2891" s="1">
        <v>1.09694632835463E-6</v>
      </c>
      <c r="K2891" s="1">
        <v>2.1439632176750001E-5</v>
      </c>
      <c r="L2891" s="1">
        <v>1.9662764640811201E-5</v>
      </c>
      <c r="M2891" s="1">
        <v>4.0886556429427599E-3</v>
      </c>
      <c r="N2891" s="1">
        <v>6.8583217443501904E-8</v>
      </c>
      <c r="O2891" s="1">
        <v>6.3096560048021796E-8</v>
      </c>
      <c r="P2891" s="1">
        <v>3.7778796000160299E-8</v>
      </c>
      <c r="Q2891" s="1">
        <v>3.3371057716748199E-8</v>
      </c>
      <c r="R2891" s="1">
        <v>132.651929485918</v>
      </c>
      <c r="S2891" s="1">
        <v>152.25260635804099</v>
      </c>
      <c r="T2891" s="1">
        <v>0.36990953124936798</v>
      </c>
      <c r="U2891" s="1">
        <v>5481.0938288894904</v>
      </c>
      <c r="V2891" s="1">
        <f t="shared" ref="V2891:V2954" si="181">IFERROR(CONVERT(I2891,"ton","g")*365/U2891,0)</f>
        <v>5.5683896948091227E-2</v>
      </c>
      <c r="W2891" s="1">
        <f t="shared" ref="W2891:W2954" si="182">IFERROR(CONVERT(L2891,"ton","g")*365/U2891,0)</f>
        <v>1.1878618782318657</v>
      </c>
      <c r="X2891" s="1">
        <f t="shared" ref="X2891:X2954" si="183">S2891/T2891</f>
        <v>411.59416964415169</v>
      </c>
    </row>
    <row r="2892" spans="1:24" hidden="1" x14ac:dyDescent="0.3">
      <c r="A2892" s="18" t="str">
        <f t="shared" si="180"/>
        <v>ConstMin - Pavers_2018_100</v>
      </c>
      <c r="B2892" s="1" t="s">
        <v>40</v>
      </c>
      <c r="C2892" s="1">
        <v>2020</v>
      </c>
      <c r="D2892" s="1" t="s">
        <v>92</v>
      </c>
      <c r="E2892" s="1">
        <v>2018</v>
      </c>
      <c r="F2892" s="1">
        <v>100</v>
      </c>
      <c r="G2892" s="1" t="s">
        <v>5</v>
      </c>
      <c r="H2892" s="1">
        <v>6.1228027600860601E-6</v>
      </c>
      <c r="I2892" s="1">
        <v>7.4085913397041297E-6</v>
      </c>
      <c r="J2892" s="1">
        <v>8.8168359745239308E-6</v>
      </c>
      <c r="K2892" s="1">
        <v>2.8982132651882403E-4</v>
      </c>
      <c r="L2892" s="1">
        <v>1.2403828844570599E-4</v>
      </c>
      <c r="M2892" s="1">
        <v>4.8503221411232499E-2</v>
      </c>
      <c r="N2892" s="1">
        <v>8.8823899053802803E-7</v>
      </c>
      <c r="O2892" s="1">
        <v>8.1717987129498602E-7</v>
      </c>
      <c r="P2892" s="1">
        <v>4.4825265138652299E-7</v>
      </c>
      <c r="Q2892" s="1">
        <v>3.95876772835162E-7</v>
      </c>
      <c r="R2892" s="1">
        <v>1573.6336019366699</v>
      </c>
      <c r="S2892" s="1">
        <v>927.85379010202098</v>
      </c>
      <c r="T2892" s="1">
        <v>2.1269798046838599</v>
      </c>
      <c r="U2892" s="1">
        <v>73623.181171138596</v>
      </c>
      <c r="V2892" s="1">
        <f t="shared" si="181"/>
        <v>3.3320358194224811E-2</v>
      </c>
      <c r="W2892" s="1">
        <f t="shared" si="182"/>
        <v>0.55786586292861395</v>
      </c>
      <c r="X2892" s="1">
        <f t="shared" si="183"/>
        <v>436.23065346402336</v>
      </c>
    </row>
    <row r="2893" spans="1:24" hidden="1" x14ac:dyDescent="0.3">
      <c r="A2893" s="18" t="str">
        <f t="shared" si="180"/>
        <v>ConstMin - Pavers_2018_175</v>
      </c>
      <c r="B2893" s="1" t="s">
        <v>40</v>
      </c>
      <c r="C2893" s="1">
        <v>2020</v>
      </c>
      <c r="D2893" s="1" t="s">
        <v>92</v>
      </c>
      <c r="E2893" s="1">
        <v>2018</v>
      </c>
      <c r="F2893" s="1">
        <v>175</v>
      </c>
      <c r="G2893" s="1" t="s">
        <v>5</v>
      </c>
      <c r="H2893" s="1">
        <v>9.9795704753293093E-6</v>
      </c>
      <c r="I2893" s="1">
        <v>1.20752802751484E-5</v>
      </c>
      <c r="J2893" s="1">
        <v>1.43705814844742E-5</v>
      </c>
      <c r="K2893" s="1">
        <v>5.9384854885998503E-4</v>
      </c>
      <c r="L2893" s="1">
        <v>5.5410149117051802E-5</v>
      </c>
      <c r="M2893" s="1">
        <v>0.11228287911648099</v>
      </c>
      <c r="N2893" s="1">
        <v>1.9292951246814401E-6</v>
      </c>
      <c r="O2893" s="1">
        <v>1.77495151470692E-6</v>
      </c>
      <c r="P2893" s="1">
        <v>1.0378115131914199E-6</v>
      </c>
      <c r="Q2893" s="1">
        <v>9.1643776507965097E-7</v>
      </c>
      <c r="R2893" s="1">
        <v>3642.8943554452198</v>
      </c>
      <c r="S2893" s="1">
        <v>1047.6134621763299</v>
      </c>
      <c r="T2893" s="1">
        <v>2.49688933593323</v>
      </c>
      <c r="U2893" s="1">
        <v>169519.37837957</v>
      </c>
      <c r="V2893" s="1">
        <f t="shared" si="181"/>
        <v>2.3586661224612008E-2</v>
      </c>
      <c r="W2893" s="1">
        <f t="shared" si="182"/>
        <v>0.10823271889753906</v>
      </c>
      <c r="X2893" s="1">
        <f t="shared" si="183"/>
        <v>419.56743821198506</v>
      </c>
    </row>
    <row r="2894" spans="1:24" hidden="1" x14ac:dyDescent="0.3">
      <c r="A2894" s="18" t="str">
        <f t="shared" si="180"/>
        <v>ConstMin - Pavers_2018_300</v>
      </c>
      <c r="B2894" s="1" t="s">
        <v>40</v>
      </c>
      <c r="C2894" s="1">
        <v>2020</v>
      </c>
      <c r="D2894" s="1" t="s">
        <v>92</v>
      </c>
      <c r="E2894" s="1">
        <v>2018</v>
      </c>
      <c r="F2894" s="1">
        <v>300</v>
      </c>
      <c r="G2894" s="1" t="s">
        <v>5</v>
      </c>
      <c r="H2894" s="1">
        <v>1.00646355124376E-5</v>
      </c>
      <c r="I2894" s="1">
        <v>1.2178208970049401E-5</v>
      </c>
      <c r="J2894" s="1">
        <v>1.44930751379101E-5</v>
      </c>
      <c r="K2894" s="1">
        <v>2.0406515684360301E-4</v>
      </c>
      <c r="L2894" s="1">
        <v>5.5882460666178101E-5</v>
      </c>
      <c r="M2894" s="1">
        <v>0.11323996913376</v>
      </c>
      <c r="N2894" s="1">
        <v>1.9161055315291999E-6</v>
      </c>
      <c r="O2894" s="1">
        <v>1.76281708900686E-6</v>
      </c>
      <c r="P2894" s="1">
        <v>1.04665773308628E-6</v>
      </c>
      <c r="Q2894" s="1">
        <v>9.2424940513837495E-7</v>
      </c>
      <c r="R2894" s="1">
        <v>3673.94608700958</v>
      </c>
      <c r="S2894" s="1">
        <v>842.44379141336299</v>
      </c>
      <c r="T2894" s="1">
        <v>1.7570702734344901</v>
      </c>
      <c r="U2894" s="1">
        <v>171060.42880382901</v>
      </c>
      <c r="V2894" s="1">
        <f t="shared" si="181"/>
        <v>2.3573413071779417E-2</v>
      </c>
      <c r="W2894" s="1">
        <f t="shared" si="182"/>
        <v>0.10817192675795728</v>
      </c>
      <c r="X2894" s="1">
        <f t="shared" si="183"/>
        <v>479.45936150104262</v>
      </c>
    </row>
    <row r="2895" spans="1:24" hidden="1" x14ac:dyDescent="0.3">
      <c r="A2895" s="18" t="str">
        <f t="shared" si="180"/>
        <v>ConstMin - Pavers_2018_600</v>
      </c>
      <c r="B2895" s="1" t="s">
        <v>40</v>
      </c>
      <c r="C2895" s="1">
        <v>2020</v>
      </c>
      <c r="D2895" s="1" t="s">
        <v>92</v>
      </c>
      <c r="E2895" s="1">
        <v>2018</v>
      </c>
      <c r="F2895" s="1">
        <v>600</v>
      </c>
      <c r="G2895" s="1" t="s">
        <v>5</v>
      </c>
      <c r="H2895" s="1">
        <v>1.0257464034922101E-6</v>
      </c>
      <c r="I2895" s="1">
        <v>1.2411531482255699E-6</v>
      </c>
      <c r="J2895" s="1">
        <v>1.4770748210287799E-6</v>
      </c>
      <c r="K2895" s="1">
        <v>2.0624493513112E-5</v>
      </c>
      <c r="L2895" s="1">
        <v>5.69531136778787E-6</v>
      </c>
      <c r="M2895" s="1">
        <v>1.15409535623006E-2</v>
      </c>
      <c r="N2895" s="1">
        <v>1.95281622990597E-7</v>
      </c>
      <c r="O2895" s="1">
        <v>1.7965909315134901E-7</v>
      </c>
      <c r="P2895" s="1">
        <v>1.06671066634637E-7</v>
      </c>
      <c r="Q2895" s="1">
        <v>9.4195711516719905E-8</v>
      </c>
      <c r="R2895" s="1">
        <v>374.43352824027397</v>
      </c>
      <c r="S2895" s="1">
        <v>39.6104341744498</v>
      </c>
      <c r="T2895" s="1">
        <v>9.2477382812341996E-2</v>
      </c>
      <c r="U2895" s="1">
        <v>17428.591036757902</v>
      </c>
      <c r="V2895" s="1">
        <f t="shared" si="181"/>
        <v>2.3580428601482996E-2</v>
      </c>
      <c r="W2895" s="1">
        <f t="shared" si="182"/>
        <v>0.10820411909951401</v>
      </c>
      <c r="X2895" s="1">
        <f t="shared" si="183"/>
        <v>428.32563995489073</v>
      </c>
    </row>
    <row r="2896" spans="1:24" hidden="1" x14ac:dyDescent="0.3">
      <c r="A2896" s="18" t="str">
        <f t="shared" si="180"/>
        <v>ConstMin - Pavers_2019_50</v>
      </c>
      <c r="B2896" s="1" t="s">
        <v>40</v>
      </c>
      <c r="C2896" s="1">
        <v>2020</v>
      </c>
      <c r="D2896" s="1" t="s">
        <v>92</v>
      </c>
      <c r="E2896" s="1">
        <v>2019</v>
      </c>
      <c r="F2896" s="1">
        <v>50</v>
      </c>
      <c r="G2896" s="1" t="s">
        <v>5</v>
      </c>
      <c r="H2896" s="1">
        <v>5.5581052565837901E-7</v>
      </c>
      <c r="I2896" s="1">
        <v>6.7253073604663903E-7</v>
      </c>
      <c r="J2896" s="1">
        <v>8.0036715694806605E-7</v>
      </c>
      <c r="K2896" s="1">
        <v>1.6937703410974301E-5</v>
      </c>
      <c r="L2896" s="1">
        <v>1.6009233951718399E-5</v>
      </c>
      <c r="M2896" s="1">
        <v>3.35758937056581E-3</v>
      </c>
      <c r="N2896" s="1">
        <v>5.3844136985525699E-8</v>
      </c>
      <c r="O2896" s="1">
        <v>4.9536606026683697E-8</v>
      </c>
      <c r="P2896" s="1">
        <v>3.1025904497327598E-8</v>
      </c>
      <c r="Q2896" s="1">
        <v>2.7404193079377999E-8</v>
      </c>
      <c r="R2896" s="1">
        <v>108.93328940424</v>
      </c>
      <c r="S2896" s="1">
        <v>114.18945476853099</v>
      </c>
      <c r="T2896" s="1">
        <v>0.27743214843702602</v>
      </c>
      <c r="U2896" s="1">
        <v>4529.51503915173</v>
      </c>
      <c r="V2896" s="1">
        <f t="shared" si="181"/>
        <v>4.9164206258692389E-2</v>
      </c>
      <c r="W2896" s="1">
        <f t="shared" si="182"/>
        <v>1.1703275967321163</v>
      </c>
      <c r="X2896" s="1">
        <f t="shared" si="183"/>
        <v>411.59416964415254</v>
      </c>
    </row>
    <row r="2897" spans="1:24" hidden="1" x14ac:dyDescent="0.3">
      <c r="A2897" s="18" t="str">
        <f t="shared" si="180"/>
        <v>ConstMin - Pavers_2019_100</v>
      </c>
      <c r="B2897" s="1" t="s">
        <v>40</v>
      </c>
      <c r="C2897" s="1">
        <v>2020</v>
      </c>
      <c r="D2897" s="1" t="s">
        <v>92</v>
      </c>
      <c r="E2897" s="1">
        <v>2019</v>
      </c>
      <c r="F2897" s="1">
        <v>100</v>
      </c>
      <c r="G2897" s="1" t="s">
        <v>5</v>
      </c>
      <c r="H2897" s="1">
        <v>4.8864152432974499E-6</v>
      </c>
      <c r="I2897" s="1">
        <v>5.9125624443899101E-6</v>
      </c>
      <c r="J2897" s="1">
        <v>7.0364379503483303E-6</v>
      </c>
      <c r="K2897" s="1">
        <v>2.4856468952839901E-4</v>
      </c>
      <c r="L2897" s="1">
        <v>1.0694925970598E-4</v>
      </c>
      <c r="M2897" s="1">
        <v>4.2055859788013801E-2</v>
      </c>
      <c r="N2897" s="1">
        <v>7.40285602783079E-7</v>
      </c>
      <c r="O2897" s="1">
        <v>6.8106275456043302E-7</v>
      </c>
      <c r="P2897" s="1">
        <v>3.8868068745572597E-7</v>
      </c>
      <c r="Q2897" s="1">
        <v>3.4325427398996102E-7</v>
      </c>
      <c r="R2897" s="1">
        <v>1364.4560545710301</v>
      </c>
      <c r="S2897" s="1">
        <v>810.98237885292804</v>
      </c>
      <c r="T2897" s="1">
        <v>1.84954765624684</v>
      </c>
      <c r="U2897" s="1">
        <v>63581.018502069499</v>
      </c>
      <c r="V2897" s="1">
        <f t="shared" si="181"/>
        <v>3.07919264401318E-2</v>
      </c>
      <c r="W2897" s="1">
        <f t="shared" si="182"/>
        <v>0.55697910485796076</v>
      </c>
      <c r="X2897" s="1">
        <f t="shared" si="183"/>
        <v>438.47606527673844</v>
      </c>
    </row>
    <row r="2898" spans="1:24" hidden="1" x14ac:dyDescent="0.3">
      <c r="A2898" s="18" t="str">
        <f t="shared" si="180"/>
        <v>ConstMin - Pavers_2019_175</v>
      </c>
      <c r="B2898" s="1" t="s">
        <v>40</v>
      </c>
      <c r="C2898" s="1">
        <v>2020</v>
      </c>
      <c r="D2898" s="1" t="s">
        <v>92</v>
      </c>
      <c r="E2898" s="1">
        <v>2019</v>
      </c>
      <c r="F2898" s="1">
        <v>175</v>
      </c>
      <c r="G2898" s="1" t="s">
        <v>5</v>
      </c>
      <c r="H2898" s="1">
        <v>6.8476488862958296E-6</v>
      </c>
      <c r="I2898" s="1">
        <v>8.2856551524179592E-6</v>
      </c>
      <c r="J2898" s="1">
        <v>9.8606143962660007E-6</v>
      </c>
      <c r="K2898" s="1">
        <v>4.3622305919097999E-4</v>
      </c>
      <c r="L2898" s="1">
        <v>4.0910364295331002E-5</v>
      </c>
      <c r="M2898" s="1">
        <v>8.33822625620321E-2</v>
      </c>
      <c r="N2898" s="1">
        <v>1.4042272956264099E-6</v>
      </c>
      <c r="O2898" s="1">
        <v>1.29188911197629E-6</v>
      </c>
      <c r="P2898" s="1">
        <v>7.7070493851568298E-7</v>
      </c>
      <c r="Q2898" s="1">
        <v>6.80554817893129E-7</v>
      </c>
      <c r="R2898" s="1">
        <v>2705.2456796762999</v>
      </c>
      <c r="S2898" s="1">
        <v>776.94216198426</v>
      </c>
      <c r="T2898" s="1">
        <v>1.7570702734344901</v>
      </c>
      <c r="U2898" s="1">
        <v>125578.388392298</v>
      </c>
      <c r="V2898" s="1">
        <f t="shared" si="181"/>
        <v>2.1847439708085069E-2</v>
      </c>
      <c r="W2898" s="1">
        <f t="shared" si="182"/>
        <v>0.10787158057346995</v>
      </c>
      <c r="X2898" s="1">
        <f t="shared" si="183"/>
        <v>442.18047151045107</v>
      </c>
    </row>
    <row r="2899" spans="1:24" hidden="1" x14ac:dyDescent="0.3">
      <c r="A2899" s="18" t="str">
        <f t="shared" si="180"/>
        <v>ConstMin - Pavers_2019_300</v>
      </c>
      <c r="B2899" s="1" t="s">
        <v>40</v>
      </c>
      <c r="C2899" s="1">
        <v>2020</v>
      </c>
      <c r="D2899" s="1" t="s">
        <v>92</v>
      </c>
      <c r="E2899" s="1">
        <v>2019</v>
      </c>
      <c r="F2899" s="1">
        <v>300</v>
      </c>
      <c r="G2899" s="1" t="s">
        <v>5</v>
      </c>
      <c r="H2899" s="1">
        <v>6.0997264092157899E-6</v>
      </c>
      <c r="I2899" s="1">
        <v>7.3806689551511103E-6</v>
      </c>
      <c r="J2899" s="1">
        <v>8.7836060292707395E-6</v>
      </c>
      <c r="K2899" s="1">
        <v>1.3240058494749999E-4</v>
      </c>
      <c r="L2899" s="1">
        <v>3.6442001283429798E-5</v>
      </c>
      <c r="M2899" s="1">
        <v>7.4274980720414704E-2</v>
      </c>
      <c r="N2899" s="1">
        <v>1.2377586703280599E-6</v>
      </c>
      <c r="O2899" s="1">
        <v>1.1387379767018201E-6</v>
      </c>
      <c r="P2899" s="1">
        <v>6.8652603911766095E-7</v>
      </c>
      <c r="Q2899" s="1">
        <v>6.0622240780036597E-7</v>
      </c>
      <c r="R2899" s="1">
        <v>2409.7699502032401</v>
      </c>
      <c r="S2899" s="1">
        <v>514.21357906154196</v>
      </c>
      <c r="T2899" s="1">
        <v>1.1097285937481001</v>
      </c>
      <c r="U2899" s="1">
        <v>112184.262498593</v>
      </c>
      <c r="V2899" s="1">
        <f t="shared" si="181"/>
        <v>2.1784740441859341E-2</v>
      </c>
      <c r="W2899" s="1">
        <f t="shared" si="182"/>
        <v>0.10756200338552774</v>
      </c>
      <c r="X2899" s="1">
        <f t="shared" si="183"/>
        <v>463.36877499460422</v>
      </c>
    </row>
    <row r="2900" spans="1:24" hidden="1" x14ac:dyDescent="0.3">
      <c r="A2900" s="18" t="str">
        <f t="shared" si="180"/>
        <v>ConstMin - Pavers_2019_600</v>
      </c>
      <c r="B2900" s="1" t="s">
        <v>40</v>
      </c>
      <c r="C2900" s="1">
        <v>2020</v>
      </c>
      <c r="D2900" s="1" t="s">
        <v>92</v>
      </c>
      <c r="E2900" s="1">
        <v>2019</v>
      </c>
      <c r="F2900" s="1">
        <v>600</v>
      </c>
      <c r="G2900" s="1" t="s">
        <v>5</v>
      </c>
      <c r="H2900" s="1">
        <v>1.7757741422529601E-6</v>
      </c>
      <c r="I2900" s="1">
        <v>2.1486867121260799E-6</v>
      </c>
      <c r="J2900" s="1">
        <v>2.55711476484426E-6</v>
      </c>
      <c r="K2900" s="1">
        <v>3.8326587053319299E-5</v>
      </c>
      <c r="L2900" s="1">
        <v>1.0609125595091E-5</v>
      </c>
      <c r="M2900" s="1">
        <v>2.1623197719224701E-2</v>
      </c>
      <c r="N2900" s="1">
        <v>3.6034072574093799E-7</v>
      </c>
      <c r="O2900" s="1">
        <v>3.3151346768166301E-7</v>
      </c>
      <c r="P2900" s="1">
        <v>1.9986391297920899E-7</v>
      </c>
      <c r="Q2900" s="1">
        <v>1.7648563296212201E-7</v>
      </c>
      <c r="R2900" s="1">
        <v>701.54083630437594</v>
      </c>
      <c r="S2900" s="1">
        <v>86.854129101267503</v>
      </c>
      <c r="T2900" s="1">
        <v>0.18495476562468399</v>
      </c>
      <c r="U2900" s="1">
        <v>32136.027767469001</v>
      </c>
      <c r="V2900" s="1">
        <f t="shared" si="181"/>
        <v>2.2139586472569257E-2</v>
      </c>
      <c r="W2900" s="1">
        <f t="shared" si="182"/>
        <v>0.10931405317737297</v>
      </c>
      <c r="X2900" s="1">
        <f t="shared" si="183"/>
        <v>469.59660005471079</v>
      </c>
    </row>
    <row r="2901" spans="1:24" hidden="1" x14ac:dyDescent="0.3">
      <c r="A2901" s="18" t="str">
        <f t="shared" si="180"/>
        <v>ConstMin - Pavers_2020_50</v>
      </c>
      <c r="B2901" s="1" t="s">
        <v>40</v>
      </c>
      <c r="C2901" s="1">
        <v>2020</v>
      </c>
      <c r="D2901" s="1" t="s">
        <v>92</v>
      </c>
      <c r="E2901" s="1">
        <v>2020</v>
      </c>
      <c r="F2901" s="1">
        <v>50</v>
      </c>
      <c r="G2901" s="1" t="s">
        <v>5</v>
      </c>
      <c r="H2901" s="1">
        <v>4.46479449563776E-7</v>
      </c>
      <c r="I2901" s="1">
        <v>5.4024013397216897E-7</v>
      </c>
      <c r="J2901" s="1">
        <v>6.4293040737183804E-7</v>
      </c>
      <c r="K2901" s="1">
        <v>1.4977334514498499E-5</v>
      </c>
      <c r="L2901" s="1">
        <v>1.4621294514493699E-5</v>
      </c>
      <c r="M2901" s="1">
        <v>3.0936904971725601E-3</v>
      </c>
      <c r="N2901" s="1">
        <v>4.7281690461805599E-8</v>
      </c>
      <c r="O2901" s="1">
        <v>4.34991552248611E-8</v>
      </c>
      <c r="P2901" s="1">
        <v>2.8589308473422002E-8</v>
      </c>
      <c r="Q2901" s="1">
        <v>2.5250285950859701E-8</v>
      </c>
      <c r="R2901" s="1">
        <v>100.371381089658</v>
      </c>
      <c r="S2901" s="1">
        <v>115.32412866415299</v>
      </c>
      <c r="T2901" s="1">
        <v>0.27743214843702602</v>
      </c>
      <c r="U2901" s="1">
        <v>4190.1100081308996</v>
      </c>
      <c r="V2901" s="1">
        <f t="shared" si="181"/>
        <v>4.2692345941105839E-2</v>
      </c>
      <c r="W2901" s="1">
        <f t="shared" si="182"/>
        <v>1.15544426314635</v>
      </c>
      <c r="X2901" s="1">
        <f t="shared" si="183"/>
        <v>415.68408460899866</v>
      </c>
    </row>
    <row r="2902" spans="1:24" hidden="1" x14ac:dyDescent="0.3">
      <c r="A2902" s="18" t="str">
        <f t="shared" si="180"/>
        <v>ConstMin - Pavers_2020_100</v>
      </c>
      <c r="B2902" s="1" t="s">
        <v>40</v>
      </c>
      <c r="C2902" s="1">
        <v>2020</v>
      </c>
      <c r="D2902" s="1" t="s">
        <v>92</v>
      </c>
      <c r="E2902" s="1">
        <v>2020</v>
      </c>
      <c r="F2902" s="1">
        <v>100</v>
      </c>
      <c r="G2902" s="1" t="s">
        <v>5</v>
      </c>
      <c r="H2902" s="1">
        <v>5.1664147205077203E-6</v>
      </c>
      <c r="I2902" s="1">
        <v>6.2513618118143396E-6</v>
      </c>
      <c r="J2902" s="1">
        <v>7.43963719753111E-6</v>
      </c>
      <c r="K2902" s="1">
        <v>2.8503104777456299E-4</v>
      </c>
      <c r="L2902" s="1">
        <v>1.2331985348635E-4</v>
      </c>
      <c r="M2902" s="1">
        <v>4.8773279666204601E-2</v>
      </c>
      <c r="N2902" s="1">
        <v>8.2313000783292499E-7</v>
      </c>
      <c r="O2902" s="1">
        <v>7.5727960720629103E-7</v>
      </c>
      <c r="P2902" s="1">
        <v>4.5077816552113102E-7</v>
      </c>
      <c r="Q2902" s="1">
        <v>3.98080952008117E-7</v>
      </c>
      <c r="R2902" s="1">
        <v>1582.3953446032299</v>
      </c>
      <c r="S2902" s="1">
        <v>828.72455249356699</v>
      </c>
      <c r="T2902" s="1">
        <v>1.6645928906221501</v>
      </c>
      <c r="U2902" s="1">
        <v>73710.444919011206</v>
      </c>
      <c r="V2902" s="1">
        <f t="shared" si="181"/>
        <v>2.8082398862693921E-2</v>
      </c>
      <c r="W2902" s="1">
        <f t="shared" si="182"/>
        <v>0.55397806390725468</v>
      </c>
      <c r="X2902" s="1">
        <f t="shared" si="183"/>
        <v>497.85419435729233</v>
      </c>
    </row>
    <row r="2903" spans="1:24" hidden="1" x14ac:dyDescent="0.3">
      <c r="A2903" s="18" t="str">
        <f t="shared" si="180"/>
        <v>ConstMin - Pavers_2020_175</v>
      </c>
      <c r="B2903" s="1" t="s">
        <v>40</v>
      </c>
      <c r="C2903" s="1">
        <v>2020</v>
      </c>
      <c r="D2903" s="1" t="s">
        <v>92</v>
      </c>
      <c r="E2903" s="1">
        <v>2020</v>
      </c>
      <c r="F2903" s="1">
        <v>175</v>
      </c>
      <c r="G2903" s="1" t="s">
        <v>5</v>
      </c>
      <c r="H2903" s="1">
        <v>4.9985102564193902E-6</v>
      </c>
      <c r="I2903" s="1">
        <v>6.0481974102674596E-6</v>
      </c>
      <c r="J2903" s="1">
        <v>7.1978547692439301E-6</v>
      </c>
      <c r="K2903" s="1">
        <v>3.43747363471431E-4</v>
      </c>
      <c r="L2903" s="1">
        <v>3.2408666631575799E-5</v>
      </c>
      <c r="M2903" s="1">
        <v>6.6448724405655496E-2</v>
      </c>
      <c r="N2903" s="1">
        <v>1.0958662440159099E-6</v>
      </c>
      <c r="O2903" s="1">
        <v>1.00819694449464E-6</v>
      </c>
      <c r="P2903" s="1">
        <v>6.1420145480674199E-7</v>
      </c>
      <c r="Q2903" s="1">
        <v>5.4234555584862903E-7</v>
      </c>
      <c r="R2903" s="1">
        <v>2155.8556831516598</v>
      </c>
      <c r="S2903" s="1">
        <v>678.43183740978202</v>
      </c>
      <c r="T2903" s="1">
        <v>1.38716074218513</v>
      </c>
      <c r="U2903" s="1">
        <v>100362.683147487</v>
      </c>
      <c r="V2903" s="1">
        <f t="shared" si="181"/>
        <v>1.9954566392662586E-2</v>
      </c>
      <c r="W2903" s="1">
        <f t="shared" si="182"/>
        <v>0.10692456712798497</v>
      </c>
      <c r="X2903" s="1">
        <f t="shared" si="183"/>
        <v>489.0794677054368</v>
      </c>
    </row>
    <row r="2904" spans="1:24" hidden="1" x14ac:dyDescent="0.3">
      <c r="A2904" s="18" t="str">
        <f t="shared" si="180"/>
        <v>ConstMin - Pavers_2020_300</v>
      </c>
      <c r="B2904" s="1" t="s">
        <v>40</v>
      </c>
      <c r="C2904" s="1">
        <v>2020</v>
      </c>
      <c r="D2904" s="1" t="s">
        <v>92</v>
      </c>
      <c r="E2904" s="1">
        <v>2020</v>
      </c>
      <c r="F2904" s="1">
        <v>300</v>
      </c>
      <c r="G2904" s="1" t="s">
        <v>5</v>
      </c>
      <c r="H2904" s="1">
        <v>4.1913763131097502E-6</v>
      </c>
      <c r="I2904" s="1">
        <v>5.0715653388627904E-6</v>
      </c>
      <c r="J2904" s="1">
        <v>6.0355818908780399E-6</v>
      </c>
      <c r="K2904" s="1">
        <v>9.8214034993330003E-5</v>
      </c>
      <c r="L2904" s="1">
        <v>2.7175480431315898E-5</v>
      </c>
      <c r="M2904" s="1">
        <v>5.5718923283700497E-2</v>
      </c>
      <c r="N2904" s="1">
        <v>9.1394887174039201E-7</v>
      </c>
      <c r="O2904" s="1">
        <v>8.4083296200116096E-7</v>
      </c>
      <c r="P2904" s="1">
        <v>5.1502333637275103E-7</v>
      </c>
      <c r="Q2904" s="1">
        <v>4.5477036150619698E-7</v>
      </c>
      <c r="R2904" s="1">
        <v>1807.7391025136501</v>
      </c>
      <c r="S2904" s="1">
        <v>391.97825485132603</v>
      </c>
      <c r="T2904" s="1">
        <v>0.73981906249873597</v>
      </c>
      <c r="U2904" s="1">
        <v>84226.327511178693</v>
      </c>
      <c r="V2904" s="1">
        <f t="shared" si="181"/>
        <v>1.9938053682707416E-2</v>
      </c>
      <c r="W2904" s="1">
        <f t="shared" si="182"/>
        <v>0.10683608540759454</v>
      </c>
      <c r="X2904" s="1">
        <f t="shared" si="183"/>
        <v>529.82989317336728</v>
      </c>
    </row>
    <row r="2905" spans="1:24" hidden="1" x14ac:dyDescent="0.3">
      <c r="A2905" s="18" t="str">
        <f t="shared" si="180"/>
        <v>ConstMin - Pavers_2020_750</v>
      </c>
      <c r="B2905" s="1" t="s">
        <v>40</v>
      </c>
      <c r="C2905" s="1">
        <v>2020</v>
      </c>
      <c r="D2905" s="1" t="s">
        <v>92</v>
      </c>
      <c r="E2905" s="1">
        <v>2020</v>
      </c>
      <c r="F2905" s="1">
        <v>750</v>
      </c>
      <c r="G2905" s="1" t="s">
        <v>5</v>
      </c>
      <c r="H2905" s="1">
        <v>1.8656480196101801E-6</v>
      </c>
      <c r="I2905" s="1">
        <v>2.2574341037283102E-6</v>
      </c>
      <c r="J2905" s="1">
        <v>2.68653314823866E-6</v>
      </c>
      <c r="K2905" s="1">
        <v>4.35901054894718E-5</v>
      </c>
      <c r="L2905" s="1">
        <v>1.20962370021659E-5</v>
      </c>
      <c r="M2905" s="1">
        <v>2.48013757566715E-2</v>
      </c>
      <c r="N2905" s="1">
        <v>4.0681312657472502E-7</v>
      </c>
      <c r="O2905" s="1">
        <v>3.7426807644874698E-7</v>
      </c>
      <c r="P2905" s="1">
        <v>2.2924504882835301E-7</v>
      </c>
      <c r="Q2905" s="1">
        <v>2.02425494858978E-7</v>
      </c>
      <c r="R2905" s="1">
        <v>804.65332259183799</v>
      </c>
      <c r="S2905" s="1">
        <v>49.925651407379398</v>
      </c>
      <c r="T2905" s="1">
        <v>9.2477382812341996E-2</v>
      </c>
      <c r="U2905" s="1">
        <v>37444.238555534597</v>
      </c>
      <c r="V2905" s="1">
        <f t="shared" si="181"/>
        <v>1.9962672364361597E-2</v>
      </c>
      <c r="W2905" s="1">
        <f t="shared" si="182"/>
        <v>0.10696800217428075</v>
      </c>
      <c r="X2905" s="1">
        <f t="shared" si="183"/>
        <v>539.86877535980977</v>
      </c>
    </row>
    <row r="2906" spans="1:24" hidden="1" x14ac:dyDescent="0.3">
      <c r="A2906" s="18" t="str">
        <f t="shared" si="180"/>
        <v>ConstMin - Pavers_2021_50</v>
      </c>
      <c r="B2906" s="1" t="s">
        <v>40</v>
      </c>
      <c r="C2906" s="1">
        <v>2020</v>
      </c>
      <c r="D2906" s="1" t="s">
        <v>92</v>
      </c>
      <c r="E2906" s="1">
        <v>2021</v>
      </c>
      <c r="F2906" s="1">
        <v>50</v>
      </c>
      <c r="G2906" s="1" t="s">
        <v>5</v>
      </c>
      <c r="H2906" s="1">
        <v>1.4920887353274501E-7</v>
      </c>
      <c r="I2906" s="1">
        <v>1.8054273697462099E-7</v>
      </c>
      <c r="J2906" s="1">
        <v>2.1486077788715199E-7</v>
      </c>
      <c r="K2906" s="1">
        <v>5.0052722776263303E-6</v>
      </c>
      <c r="L2906" s="1">
        <v>4.8862873447582596E-6</v>
      </c>
      <c r="M2906" s="1">
        <v>1.0338797778779701E-3</v>
      </c>
      <c r="N2906" s="1">
        <v>1.5801058210904701E-8</v>
      </c>
      <c r="O2906" s="1">
        <v>1.4536973554032301E-8</v>
      </c>
      <c r="P2906" s="1">
        <v>9.5542549977770192E-9</v>
      </c>
      <c r="Q2906" s="1">
        <v>8.4383877618298007E-9</v>
      </c>
      <c r="R2906" s="1">
        <v>33.543090778189402</v>
      </c>
      <c r="S2906" s="1">
        <v>38.991521140473999</v>
      </c>
      <c r="T2906" s="1">
        <v>9.2477382812341996E-2</v>
      </c>
      <c r="U2906" s="1">
        <v>1403.6947610570601</v>
      </c>
      <c r="V2906" s="1">
        <f t="shared" si="181"/>
        <v>4.2588852977496795E-2</v>
      </c>
      <c r="W2906" s="1">
        <f t="shared" si="182"/>
        <v>1.1526432844593779</v>
      </c>
      <c r="X2906" s="1">
        <f t="shared" si="183"/>
        <v>421.63305183059532</v>
      </c>
    </row>
    <row r="2907" spans="1:24" hidden="1" x14ac:dyDescent="0.3">
      <c r="A2907" s="18" t="str">
        <f t="shared" si="180"/>
        <v>ConstMin - Pavers_2021_100</v>
      </c>
      <c r="B2907" s="1" t="s">
        <v>40</v>
      </c>
      <c r="C2907" s="1">
        <v>2020</v>
      </c>
      <c r="D2907" s="1" t="s">
        <v>92</v>
      </c>
      <c r="E2907" s="1">
        <v>2021</v>
      </c>
      <c r="F2907" s="1">
        <v>100</v>
      </c>
      <c r="G2907" s="1" t="s">
        <v>5</v>
      </c>
      <c r="H2907" s="1">
        <v>2.9372600930989701E-6</v>
      </c>
      <c r="I2907" s="1">
        <v>3.5540847126497501E-6</v>
      </c>
      <c r="J2907" s="1">
        <v>4.2296545340625101E-6</v>
      </c>
      <c r="K2907" s="1">
        <v>1.6204860957041699E-4</v>
      </c>
      <c r="L2907" s="1">
        <v>7.0110996489393705E-5</v>
      </c>
      <c r="M2907" s="1">
        <v>2.7729056942416602E-2</v>
      </c>
      <c r="N2907" s="1">
        <v>4.67973837609826E-7</v>
      </c>
      <c r="O2907" s="1">
        <v>4.3053593060104002E-7</v>
      </c>
      <c r="P2907" s="1">
        <v>2.5628076491224102E-7</v>
      </c>
      <c r="Q2907" s="1">
        <v>2.2632083512672001E-7</v>
      </c>
      <c r="R2907" s="1">
        <v>899.638714398812</v>
      </c>
      <c r="S2907" s="1">
        <v>523.90988326049603</v>
      </c>
      <c r="T2907" s="1">
        <v>1.1097285937481001</v>
      </c>
      <c r="U2907" s="1">
        <v>41607.176562271001</v>
      </c>
      <c r="V2907" s="1">
        <f t="shared" si="181"/>
        <v>2.8284475517644E-2</v>
      </c>
      <c r="W2907" s="1">
        <f t="shared" si="182"/>
        <v>0.55796440548076154</v>
      </c>
      <c r="X2907" s="1">
        <f t="shared" si="183"/>
        <v>472.10632060132315</v>
      </c>
    </row>
    <row r="2908" spans="1:24" hidden="1" x14ac:dyDescent="0.3">
      <c r="A2908" s="18" t="str">
        <f t="shared" si="180"/>
        <v>ConstMin - Pavers_2021_175</v>
      </c>
      <c r="B2908" s="1" t="s">
        <v>40</v>
      </c>
      <c r="C2908" s="1">
        <v>2020</v>
      </c>
      <c r="D2908" s="1" t="s">
        <v>92</v>
      </c>
      <c r="E2908" s="1">
        <v>2021</v>
      </c>
      <c r="F2908" s="1">
        <v>175</v>
      </c>
      <c r="G2908" s="1" t="s">
        <v>5</v>
      </c>
      <c r="H2908" s="1">
        <v>3.0324948266776E-7</v>
      </c>
      <c r="I2908" s="1">
        <v>3.6693187402798903E-7</v>
      </c>
      <c r="J2908" s="1">
        <v>4.3667925504157398E-7</v>
      </c>
      <c r="K2908" s="1">
        <v>2.0854455586490998E-5</v>
      </c>
      <c r="L2908" s="1">
        <v>1.9661680952551101E-6</v>
      </c>
      <c r="M2908" s="1">
        <v>4.0313093834446001E-3</v>
      </c>
      <c r="N2908" s="1">
        <v>6.6483983131594198E-8</v>
      </c>
      <c r="O2908" s="1">
        <v>6.1165264481066602E-8</v>
      </c>
      <c r="P2908" s="1">
        <v>3.7262356956200599E-8</v>
      </c>
      <c r="Q2908" s="1">
        <v>3.2903005255823503E-8</v>
      </c>
      <c r="R2908" s="1">
        <v>130.79139325211699</v>
      </c>
      <c r="S2908" s="1">
        <v>46.8310862375005</v>
      </c>
      <c r="T2908" s="1">
        <v>9.2477382812341996E-2</v>
      </c>
      <c r="U2908" s="1">
        <v>6088.0412108750697</v>
      </c>
      <c r="V2908" s="1">
        <f t="shared" si="181"/>
        <v>1.9957055085675246E-2</v>
      </c>
      <c r="W2908" s="1">
        <f t="shared" si="182"/>
        <v>0.10693790254293996</v>
      </c>
      <c r="X2908" s="1">
        <f t="shared" si="183"/>
        <v>506.40583473833391</v>
      </c>
    </row>
    <row r="2909" spans="1:24" hidden="1" x14ac:dyDescent="0.3">
      <c r="A2909" s="18" t="str">
        <f t="shared" si="180"/>
        <v>ConstMin - Pavers_2021_300</v>
      </c>
      <c r="B2909" s="1" t="s">
        <v>40</v>
      </c>
      <c r="C2909" s="1">
        <v>2020</v>
      </c>
      <c r="D2909" s="1" t="s">
        <v>92</v>
      </c>
      <c r="E2909" s="1">
        <v>2021</v>
      </c>
      <c r="F2909" s="1">
        <v>300</v>
      </c>
      <c r="G2909" s="1" t="s">
        <v>5</v>
      </c>
      <c r="H2909" s="1">
        <v>2.4650307299499598E-6</v>
      </c>
      <c r="I2909" s="1">
        <v>2.9826871832394499E-6</v>
      </c>
      <c r="J2909" s="1">
        <v>3.5496442511279401E-6</v>
      </c>
      <c r="K2909" s="1">
        <v>5.7761602940232001E-5</v>
      </c>
      <c r="L2909" s="1">
        <v>1.59824337783324E-5</v>
      </c>
      <c r="M2909" s="1">
        <v>3.2769393123792602E-2</v>
      </c>
      <c r="N2909" s="1">
        <v>5.3751128177074502E-7</v>
      </c>
      <c r="O2909" s="1">
        <v>4.9451037922908498E-7</v>
      </c>
      <c r="P2909" s="1">
        <v>3.0289533937320401E-7</v>
      </c>
      <c r="Q2909" s="1">
        <v>2.6745938146305398E-7</v>
      </c>
      <c r="R2909" s="1">
        <v>1063.1668708654099</v>
      </c>
      <c r="S2909" s="1">
        <v>223.84021395457299</v>
      </c>
      <c r="T2909" s="1">
        <v>0.46238691406171001</v>
      </c>
      <c r="U2909" s="1">
        <v>49423.9192411697</v>
      </c>
      <c r="V2909" s="1">
        <f t="shared" si="181"/>
        <v>1.9982928175385967E-2</v>
      </c>
      <c r="W2909" s="1">
        <f t="shared" si="182"/>
        <v>0.10707654093092317</v>
      </c>
      <c r="X2909" s="1">
        <f t="shared" si="183"/>
        <v>484.09720765735022</v>
      </c>
    </row>
    <row r="2910" spans="1:24" hidden="1" x14ac:dyDescent="0.3">
      <c r="A2910" s="18" t="str">
        <f t="shared" si="180"/>
        <v>ConstMin - Pavers_2021_600</v>
      </c>
      <c r="B2910" s="1" t="s">
        <v>40</v>
      </c>
      <c r="C2910" s="1">
        <v>2020</v>
      </c>
      <c r="D2910" s="1" t="s">
        <v>92</v>
      </c>
      <c r="E2910" s="1">
        <v>2021</v>
      </c>
      <c r="F2910" s="1">
        <v>600</v>
      </c>
      <c r="G2910" s="1" t="s">
        <v>5</v>
      </c>
      <c r="H2910" s="1">
        <v>7.7646129641436004E-7</v>
      </c>
      <c r="I2910" s="1">
        <v>9.3951816866137604E-7</v>
      </c>
      <c r="J2910" s="1">
        <v>1.1181042668366701E-6</v>
      </c>
      <c r="K2910" s="1">
        <v>1.81417016840432E-5</v>
      </c>
      <c r="L2910" s="1">
        <v>5.0343150292623604E-6</v>
      </c>
      <c r="M2910" s="1">
        <v>1.0322047980362599E-2</v>
      </c>
      <c r="N2910" s="1">
        <v>1.69310954873787E-7</v>
      </c>
      <c r="O2910" s="1">
        <v>1.5576607848388399E-7</v>
      </c>
      <c r="P2910" s="1">
        <v>9.5409158608079495E-8</v>
      </c>
      <c r="Q2910" s="1">
        <v>8.4247168015305701E-8</v>
      </c>
      <c r="R2910" s="1">
        <v>334.88747901885898</v>
      </c>
      <c r="S2910" s="1">
        <v>47.965760133122799</v>
      </c>
      <c r="T2910" s="1">
        <v>9.2477382812341996E-2</v>
      </c>
      <c r="U2910" s="1">
        <v>15588.872043264901</v>
      </c>
      <c r="V2910" s="1">
        <f t="shared" si="181"/>
        <v>1.9956257147204174E-2</v>
      </c>
      <c r="W2910" s="1">
        <f t="shared" si="182"/>
        <v>0.10693362686869405</v>
      </c>
      <c r="X2910" s="1">
        <f t="shared" si="183"/>
        <v>518.6755796328755</v>
      </c>
    </row>
    <row r="2911" spans="1:24" hidden="1" x14ac:dyDescent="0.3">
      <c r="A2911" s="18" t="str">
        <f t="shared" si="180"/>
        <v>ConstMin - Paving Equipment_1969_25</v>
      </c>
      <c r="B2911" s="1" t="s">
        <v>40</v>
      </c>
      <c r="C2911" s="1">
        <v>2020</v>
      </c>
      <c r="D2911" s="1" t="s">
        <v>93</v>
      </c>
      <c r="E2911" s="1">
        <v>1969</v>
      </c>
      <c r="F2911" s="1">
        <v>25</v>
      </c>
      <c r="G2911" s="1" t="s">
        <v>5</v>
      </c>
      <c r="H2911" s="1">
        <v>0</v>
      </c>
      <c r="I2911" s="1">
        <v>0</v>
      </c>
      <c r="J2911" s="1">
        <v>0</v>
      </c>
      <c r="K2911" s="1">
        <v>0</v>
      </c>
      <c r="L2911" s="1">
        <v>0</v>
      </c>
      <c r="M2911" s="1">
        <v>0</v>
      </c>
      <c r="N2911" s="1">
        <v>0</v>
      </c>
      <c r="O2911" s="1">
        <v>0</v>
      </c>
      <c r="P2911" s="1">
        <v>0</v>
      </c>
      <c r="Q2911" s="1">
        <v>0</v>
      </c>
      <c r="R2911" s="1">
        <v>0</v>
      </c>
      <c r="S2911" s="1">
        <v>0</v>
      </c>
      <c r="T2911" s="1">
        <v>0</v>
      </c>
      <c r="U2911" s="1">
        <v>0</v>
      </c>
      <c r="V2911" s="1">
        <f t="shared" si="181"/>
        <v>0</v>
      </c>
      <c r="W2911" s="1">
        <f t="shared" si="182"/>
        <v>0</v>
      </c>
      <c r="X2911" s="1" t="e">
        <f t="shared" si="183"/>
        <v>#DIV/0!</v>
      </c>
    </row>
    <row r="2912" spans="1:24" hidden="1" x14ac:dyDescent="0.3">
      <c r="A2912" s="18" t="str">
        <f t="shared" si="180"/>
        <v>ConstMin - Paving Equipment_1969_75</v>
      </c>
      <c r="B2912" s="1" t="s">
        <v>40</v>
      </c>
      <c r="C2912" s="1">
        <v>2020</v>
      </c>
      <c r="D2912" s="1" t="s">
        <v>93</v>
      </c>
      <c r="E2912" s="1">
        <v>1969</v>
      </c>
      <c r="F2912" s="1">
        <v>75</v>
      </c>
      <c r="G2912" s="1" t="s">
        <v>5</v>
      </c>
      <c r="H2912" s="1">
        <v>2.1367223983295902E-6</v>
      </c>
      <c r="I2912" s="1">
        <v>2.5854341019788001E-6</v>
      </c>
      <c r="J2912" s="1">
        <v>3.0768802535946099E-6</v>
      </c>
      <c r="K2912" s="1">
        <v>8.3813616761915999E-6</v>
      </c>
      <c r="L2912" s="1">
        <v>2.0475173553660998E-5</v>
      </c>
      <c r="M2912" s="1">
        <v>6.9980278047449397E-4</v>
      </c>
      <c r="N2912" s="1">
        <v>1.5012020708521399E-6</v>
      </c>
      <c r="O2912" s="1">
        <v>1.38110590518396E-6</v>
      </c>
      <c r="P2912" s="1">
        <v>6.4059220769170696E-9</v>
      </c>
      <c r="Q2912" s="1">
        <v>5.7116962192362597E-9</v>
      </c>
      <c r="R2912" s="1">
        <v>22.704330517484902</v>
      </c>
      <c r="S2912" s="1">
        <v>20.597257510909898</v>
      </c>
      <c r="T2912" s="1">
        <v>9.2328664763360602E-2</v>
      </c>
      <c r="U2912" s="1">
        <v>1235.83545065459</v>
      </c>
      <c r="V2912" s="1">
        <f t="shared" si="181"/>
        <v>0.69272589830400166</v>
      </c>
      <c r="W2912" s="1">
        <f t="shared" si="182"/>
        <v>5.4859967160000176</v>
      </c>
      <c r="X2912" s="1">
        <f t="shared" si="183"/>
        <v>223.08627080983896</v>
      </c>
    </row>
    <row r="2913" spans="1:24" hidden="1" x14ac:dyDescent="0.3">
      <c r="A2913" s="18" t="str">
        <f t="shared" si="180"/>
        <v>ConstMin - Paving Equipment_1969_175</v>
      </c>
      <c r="B2913" s="1" t="s">
        <v>40</v>
      </c>
      <c r="C2913" s="1">
        <v>2020</v>
      </c>
      <c r="D2913" s="1" t="s">
        <v>93</v>
      </c>
      <c r="E2913" s="1">
        <v>1969</v>
      </c>
      <c r="F2913" s="1">
        <v>175</v>
      </c>
      <c r="G2913" s="1" t="s">
        <v>5</v>
      </c>
      <c r="H2913" s="1">
        <v>4.08173904021741E-6</v>
      </c>
      <c r="I2913" s="1">
        <v>4.9389042386630597E-6</v>
      </c>
      <c r="J2913" s="1">
        <v>5.8777042179130702E-6</v>
      </c>
      <c r="K2913" s="1">
        <v>1.5992267166252099E-5</v>
      </c>
      <c r="L2913" s="1">
        <v>4.5933148794030403E-5</v>
      </c>
      <c r="M2913" s="1">
        <v>1.45792245932186E-3</v>
      </c>
      <c r="N2913" s="1">
        <v>2.8666801558511098E-6</v>
      </c>
      <c r="O2913" s="1">
        <v>2.63734574338302E-6</v>
      </c>
      <c r="P2913" s="1">
        <v>1.3356763972266299E-8</v>
      </c>
      <c r="Q2913" s="1">
        <v>1.18993671234088E-8</v>
      </c>
      <c r="R2913" s="1">
        <v>47.300688578093599</v>
      </c>
      <c r="S2913" s="1">
        <v>20.597257510909898</v>
      </c>
      <c r="T2913" s="1">
        <v>9.2328664763360602E-2</v>
      </c>
      <c r="U2913" s="1">
        <v>2574.65718886373</v>
      </c>
      <c r="V2913" s="1">
        <f t="shared" si="181"/>
        <v>0.63518435798400164</v>
      </c>
      <c r="W2913" s="1">
        <f t="shared" si="182"/>
        <v>5.9073867840000158</v>
      </c>
      <c r="X2913" s="1">
        <f t="shared" si="183"/>
        <v>223.08627080983896</v>
      </c>
    </row>
    <row r="2914" spans="1:24" hidden="1" x14ac:dyDescent="0.3">
      <c r="A2914" s="18" t="str">
        <f t="shared" si="180"/>
        <v>ConstMin - Paving Equipment_1970_175</v>
      </c>
      <c r="B2914" s="1" t="s">
        <v>40</v>
      </c>
      <c r="C2914" s="1">
        <v>2020</v>
      </c>
      <c r="D2914" s="1" t="s">
        <v>93</v>
      </c>
      <c r="E2914" s="1">
        <v>1970</v>
      </c>
      <c r="F2914" s="1">
        <v>175</v>
      </c>
      <c r="G2914" s="1" t="s">
        <v>5</v>
      </c>
      <c r="H2914" s="1">
        <v>3.8091777946641399E-6</v>
      </c>
      <c r="I2914" s="1">
        <v>4.6091051315436102E-6</v>
      </c>
      <c r="J2914" s="1">
        <v>5.4852160243163602E-6</v>
      </c>
      <c r="K2914" s="1">
        <v>1.7911339226202401E-5</v>
      </c>
      <c r="L2914" s="1">
        <v>4.7775404958542301E-5</v>
      </c>
      <c r="M2914" s="1">
        <v>1.6328731544404799E-3</v>
      </c>
      <c r="N2914" s="1">
        <v>2.75201294961706E-6</v>
      </c>
      <c r="O2914" s="1">
        <v>2.5318519136477001E-6</v>
      </c>
      <c r="P2914" s="1">
        <v>1.49824467468497E-8</v>
      </c>
      <c r="Q2914" s="1">
        <v>1.33272911782179E-8</v>
      </c>
      <c r="R2914" s="1">
        <v>52.9767712074648</v>
      </c>
      <c r="S2914" s="1">
        <v>20.597257510909898</v>
      </c>
      <c r="T2914" s="1">
        <v>9.2328664763360602E-2</v>
      </c>
      <c r="U2914" s="1">
        <v>2883.61605152738</v>
      </c>
      <c r="V2914" s="1">
        <f t="shared" si="181"/>
        <v>0.52925842569600123</v>
      </c>
      <c r="W2914" s="1">
        <f t="shared" si="182"/>
        <v>5.4859967160000078</v>
      </c>
      <c r="X2914" s="1">
        <f t="shared" si="183"/>
        <v>223.08627080983896</v>
      </c>
    </row>
    <row r="2915" spans="1:24" hidden="1" x14ac:dyDescent="0.3">
      <c r="A2915" s="18" t="str">
        <f t="shared" si="180"/>
        <v>ConstMin - Paving Equipment_1971_175</v>
      </c>
      <c r="B2915" s="1" t="s">
        <v>40</v>
      </c>
      <c r="C2915" s="1">
        <v>2020</v>
      </c>
      <c r="D2915" s="1" t="s">
        <v>93</v>
      </c>
      <c r="E2915" s="1">
        <v>1971</v>
      </c>
      <c r="F2915" s="1">
        <v>175</v>
      </c>
      <c r="G2915" s="1" t="s">
        <v>5</v>
      </c>
      <c r="H2915" s="1">
        <v>7.4785283941535602E-6</v>
      </c>
      <c r="I2915" s="1">
        <v>9.0490193569258108E-6</v>
      </c>
      <c r="J2915" s="1">
        <v>1.0769080887581101E-5</v>
      </c>
      <c r="K2915" s="1">
        <v>2.93347658666706E-5</v>
      </c>
      <c r="L2915" s="1">
        <v>7.1663107437813496E-5</v>
      </c>
      <c r="M2915" s="1">
        <v>2.4493097316607201E-3</v>
      </c>
      <c r="N2915" s="1">
        <v>5.2542072479824898E-6</v>
      </c>
      <c r="O2915" s="1">
        <v>4.83387066814389E-6</v>
      </c>
      <c r="P2915" s="1">
        <v>2.24207272692098E-8</v>
      </c>
      <c r="Q2915" s="1">
        <v>1.9990936767326898E-8</v>
      </c>
      <c r="R2915" s="1">
        <v>79.465156811197204</v>
      </c>
      <c r="S2915" s="1">
        <v>41.194515021819797</v>
      </c>
      <c r="T2915" s="1">
        <v>0.18465732952672101</v>
      </c>
      <c r="U2915" s="1">
        <v>4325.4240772910798</v>
      </c>
      <c r="V2915" s="1">
        <f t="shared" si="181"/>
        <v>0.69272589830400011</v>
      </c>
      <c r="W2915" s="1">
        <f t="shared" si="182"/>
        <v>5.4859967159999989</v>
      </c>
      <c r="X2915" s="1">
        <f t="shared" si="183"/>
        <v>223.08627080983919</v>
      </c>
    </row>
    <row r="2916" spans="1:24" hidden="1" x14ac:dyDescent="0.3">
      <c r="A2916" s="18" t="str">
        <f t="shared" si="180"/>
        <v>ConstMin - Paving Equipment_1977_25</v>
      </c>
      <c r="B2916" s="1" t="s">
        <v>40</v>
      </c>
      <c r="C2916" s="1">
        <v>2020</v>
      </c>
      <c r="D2916" s="1" t="s">
        <v>93</v>
      </c>
      <c r="E2916" s="1">
        <v>1977</v>
      </c>
      <c r="F2916" s="1">
        <v>25</v>
      </c>
      <c r="G2916" s="1" t="s">
        <v>5</v>
      </c>
      <c r="H2916" s="1">
        <v>0</v>
      </c>
      <c r="I2916" s="1">
        <v>0</v>
      </c>
      <c r="J2916" s="1">
        <v>0</v>
      </c>
      <c r="K2916" s="1">
        <v>0</v>
      </c>
      <c r="L2916" s="1">
        <v>0</v>
      </c>
      <c r="M2916" s="1">
        <v>0</v>
      </c>
      <c r="N2916" s="1">
        <v>0</v>
      </c>
      <c r="O2916" s="1">
        <v>0</v>
      </c>
      <c r="P2916" s="1">
        <v>0</v>
      </c>
      <c r="Q2916" s="1">
        <v>0</v>
      </c>
      <c r="R2916" s="1">
        <v>0</v>
      </c>
      <c r="S2916" s="1">
        <v>0</v>
      </c>
      <c r="T2916" s="1">
        <v>0</v>
      </c>
      <c r="U2916" s="1">
        <v>0</v>
      </c>
      <c r="V2916" s="1">
        <f t="shared" si="181"/>
        <v>0</v>
      </c>
      <c r="W2916" s="1">
        <f t="shared" si="182"/>
        <v>0</v>
      </c>
      <c r="X2916" s="1" t="e">
        <f t="shared" si="183"/>
        <v>#DIV/0!</v>
      </c>
    </row>
    <row r="2917" spans="1:24" hidden="1" x14ac:dyDescent="0.3">
      <c r="A2917" s="18" t="str">
        <f t="shared" si="180"/>
        <v>ConstMin - Paving Equipment_1978_175</v>
      </c>
      <c r="B2917" s="1" t="s">
        <v>40</v>
      </c>
      <c r="C2917" s="1">
        <v>2020</v>
      </c>
      <c r="D2917" s="1" t="s">
        <v>93</v>
      </c>
      <c r="E2917" s="1">
        <v>1978</v>
      </c>
      <c r="F2917" s="1">
        <v>175</v>
      </c>
      <c r="G2917" s="1" t="s">
        <v>5</v>
      </c>
      <c r="H2917" s="1">
        <v>3.4636175925763001E-6</v>
      </c>
      <c r="I2917" s="1">
        <v>4.1909772870173198E-6</v>
      </c>
      <c r="J2917" s="1">
        <v>4.9876093333098703E-6</v>
      </c>
      <c r="K2917" s="1">
        <v>1.7911339226202401E-5</v>
      </c>
      <c r="L2917" s="1">
        <v>4.4105683267770602E-5</v>
      </c>
      <c r="M2917" s="1">
        <v>1.6328731544404799E-3</v>
      </c>
      <c r="N2917" s="1">
        <v>2.2933441246808901E-6</v>
      </c>
      <c r="O2917" s="1">
        <v>2.1098765947064101E-6</v>
      </c>
      <c r="P2917" s="1">
        <v>1.4992813552912301E-8</v>
      </c>
      <c r="Q2917" s="1">
        <v>1.33272911782179E-8</v>
      </c>
      <c r="R2917" s="1">
        <v>52.9767712074648</v>
      </c>
      <c r="S2917" s="1">
        <v>20.597257510909898</v>
      </c>
      <c r="T2917" s="1">
        <v>9.2328664763360602E-2</v>
      </c>
      <c r="U2917" s="1">
        <v>2883.61605152738</v>
      </c>
      <c r="V2917" s="1">
        <f t="shared" si="181"/>
        <v>0.48124526947200053</v>
      </c>
      <c r="W2917" s="1">
        <f t="shared" si="182"/>
        <v>5.0646066480000105</v>
      </c>
      <c r="X2917" s="1">
        <f t="shared" si="183"/>
        <v>223.08627080983896</v>
      </c>
    </row>
    <row r="2918" spans="1:24" hidden="1" x14ac:dyDescent="0.3">
      <c r="A2918" s="18" t="str">
        <f t="shared" si="180"/>
        <v>ConstMin - Paving Equipment_1979_175</v>
      </c>
      <c r="B2918" s="1" t="s">
        <v>40</v>
      </c>
      <c r="C2918" s="1">
        <v>2020</v>
      </c>
      <c r="D2918" s="1" t="s">
        <v>93</v>
      </c>
      <c r="E2918" s="1">
        <v>1979</v>
      </c>
      <c r="F2918" s="1">
        <v>175</v>
      </c>
      <c r="G2918" s="1" t="s">
        <v>5</v>
      </c>
      <c r="H2918" s="1">
        <v>3.7392641970767801E-6</v>
      </c>
      <c r="I2918" s="1">
        <v>4.5245096784629003E-6</v>
      </c>
      <c r="J2918" s="1">
        <v>5.3845404437905597E-6</v>
      </c>
      <c r="K2918" s="1">
        <v>1.46673829333353E-5</v>
      </c>
      <c r="L2918" s="1">
        <v>3.5831553718906701E-5</v>
      </c>
      <c r="M2918" s="1">
        <v>1.22465486583036E-3</v>
      </c>
      <c r="N2918" s="1">
        <v>2.6271036239912398E-6</v>
      </c>
      <c r="O2918" s="1">
        <v>2.4169353340719399E-6</v>
      </c>
      <c r="P2918" s="1">
        <v>1.1210363634604801E-8</v>
      </c>
      <c r="Q2918" s="1">
        <v>9.9954683836634608E-9</v>
      </c>
      <c r="R2918" s="1">
        <v>39.732578405598602</v>
      </c>
      <c r="S2918" s="1">
        <v>20.597257510909898</v>
      </c>
      <c r="T2918" s="1">
        <v>9.2328664763360602E-2</v>
      </c>
      <c r="U2918" s="1">
        <v>2162.7120386455399</v>
      </c>
      <c r="V2918" s="1">
        <f t="shared" si="181"/>
        <v>0.69272589830399933</v>
      </c>
      <c r="W2918" s="1">
        <f t="shared" si="182"/>
        <v>5.4859967159999909</v>
      </c>
      <c r="X2918" s="1">
        <f t="shared" si="183"/>
        <v>223.08627080983896</v>
      </c>
    </row>
    <row r="2919" spans="1:24" hidden="1" x14ac:dyDescent="0.3">
      <c r="A2919" s="18" t="str">
        <f t="shared" si="180"/>
        <v>ConstMin - Paving Equipment_1980_300</v>
      </c>
      <c r="B2919" s="1" t="s">
        <v>40</v>
      </c>
      <c r="C2919" s="1">
        <v>2020</v>
      </c>
      <c r="D2919" s="1" t="s">
        <v>93</v>
      </c>
      <c r="E2919" s="1">
        <v>1980</v>
      </c>
      <c r="F2919" s="1">
        <v>300</v>
      </c>
      <c r="G2919" s="1" t="s">
        <v>5</v>
      </c>
      <c r="H2919" s="1">
        <v>5.8128798721973999E-6</v>
      </c>
      <c r="I2919" s="1">
        <v>7.0335846453588497E-6</v>
      </c>
      <c r="J2919" s="1">
        <v>8.3705470159642595E-6</v>
      </c>
      <c r="K2919" s="1">
        <v>3.12997825615736E-5</v>
      </c>
      <c r="L2919" s="1">
        <v>7.2145446585257105E-5</v>
      </c>
      <c r="M2919" s="1">
        <v>2.91584491864372E-3</v>
      </c>
      <c r="N2919" s="1">
        <v>4.0952573655015899E-6</v>
      </c>
      <c r="O2919" s="1">
        <v>3.7676367762614602E-6</v>
      </c>
      <c r="P2919" s="1">
        <v>2.6784045890779699E-8</v>
      </c>
      <c r="Q2919" s="1">
        <v>2.37987342468177E-8</v>
      </c>
      <c r="R2919" s="1">
        <v>94.601377156187198</v>
      </c>
      <c r="S2919" s="1">
        <v>20.597257510909898</v>
      </c>
      <c r="T2919" s="1">
        <v>9.2328664763360602E-2</v>
      </c>
      <c r="U2919" s="1">
        <v>5149.3143777274699</v>
      </c>
      <c r="V2919" s="1">
        <f t="shared" si="181"/>
        <v>0.45228888144000035</v>
      </c>
      <c r="W2919" s="1">
        <f t="shared" si="182"/>
        <v>4.639253664000007</v>
      </c>
      <c r="X2919" s="1">
        <f t="shared" si="183"/>
        <v>223.08627080983896</v>
      </c>
    </row>
    <row r="2920" spans="1:24" hidden="1" x14ac:dyDescent="0.3">
      <c r="A2920" s="18" t="str">
        <f t="shared" si="180"/>
        <v>ConstMin - Paving Equipment_1982_175</v>
      </c>
      <c r="B2920" s="1" t="s">
        <v>40</v>
      </c>
      <c r="C2920" s="1">
        <v>2020</v>
      </c>
      <c r="D2920" s="1" t="s">
        <v>93</v>
      </c>
      <c r="E2920" s="1">
        <v>1982</v>
      </c>
      <c r="F2920" s="1">
        <v>175</v>
      </c>
      <c r="G2920" s="1" t="s">
        <v>5</v>
      </c>
      <c r="H2920" s="1">
        <v>3.7202431182063299E-6</v>
      </c>
      <c r="I2920" s="1">
        <v>4.5014941730296597E-6</v>
      </c>
      <c r="J2920" s="1">
        <v>5.3571500902171201E-6</v>
      </c>
      <c r="K2920" s="1">
        <v>2.00318608394071E-5</v>
      </c>
      <c r="L2920" s="1">
        <v>4.61730858145645E-5</v>
      </c>
      <c r="M2920" s="1">
        <v>1.8661407479319801E-3</v>
      </c>
      <c r="N2920" s="1">
        <v>2.62096471392101E-6</v>
      </c>
      <c r="O2920" s="1">
        <v>2.4112875368073302E-6</v>
      </c>
      <c r="P2920" s="1">
        <v>1.7141789370099E-8</v>
      </c>
      <c r="Q2920" s="1">
        <v>1.5231189917963301E-8</v>
      </c>
      <c r="R2920" s="1">
        <v>60.544881379959797</v>
      </c>
      <c r="S2920" s="1">
        <v>20.597257510909898</v>
      </c>
      <c r="T2920" s="1">
        <v>9.2328664763360602E-2</v>
      </c>
      <c r="U2920" s="1">
        <v>3295.5612017455801</v>
      </c>
      <c r="V2920" s="1">
        <f t="shared" si="181"/>
        <v>0.45228888144000007</v>
      </c>
      <c r="W2920" s="1">
        <f t="shared" si="182"/>
        <v>4.6392536640000026</v>
      </c>
      <c r="X2920" s="1">
        <f t="shared" si="183"/>
        <v>223.08627080983896</v>
      </c>
    </row>
    <row r="2921" spans="1:24" hidden="1" x14ac:dyDescent="0.3">
      <c r="A2921" s="18" t="str">
        <f t="shared" si="180"/>
        <v>ConstMin - Paving Equipment_1983_300</v>
      </c>
      <c r="B2921" s="1" t="s">
        <v>40</v>
      </c>
      <c r="C2921" s="1">
        <v>2020</v>
      </c>
      <c r="D2921" s="1" t="s">
        <v>93</v>
      </c>
      <c r="E2921" s="1">
        <v>1983</v>
      </c>
      <c r="F2921" s="1">
        <v>300</v>
      </c>
      <c r="G2921" s="1" t="s">
        <v>5</v>
      </c>
      <c r="H2921" s="1">
        <v>5.8128798721973999E-6</v>
      </c>
      <c r="I2921" s="1">
        <v>7.0335846453588497E-6</v>
      </c>
      <c r="J2921" s="1">
        <v>8.3705470159642595E-6</v>
      </c>
      <c r="K2921" s="1">
        <v>3.12997825615736E-5</v>
      </c>
      <c r="L2921" s="1">
        <v>7.2145446585257105E-5</v>
      </c>
      <c r="M2921" s="1">
        <v>2.91584491864372E-3</v>
      </c>
      <c r="N2921" s="1">
        <v>4.0952573655015899E-6</v>
      </c>
      <c r="O2921" s="1">
        <v>3.7676367762614602E-6</v>
      </c>
      <c r="P2921" s="1">
        <v>2.6784045890779699E-8</v>
      </c>
      <c r="Q2921" s="1">
        <v>2.37987342468177E-8</v>
      </c>
      <c r="R2921" s="1">
        <v>94.601377156187198</v>
      </c>
      <c r="S2921" s="1">
        <v>20.597257510909898</v>
      </c>
      <c r="T2921" s="1">
        <v>9.2328664763360602E-2</v>
      </c>
      <c r="U2921" s="1">
        <v>5149.3143777274699</v>
      </c>
      <c r="V2921" s="1">
        <f t="shared" si="181"/>
        <v>0.45228888144000035</v>
      </c>
      <c r="W2921" s="1">
        <f t="shared" si="182"/>
        <v>4.639253664000007</v>
      </c>
      <c r="X2921" s="1">
        <f t="shared" si="183"/>
        <v>223.08627080983896</v>
      </c>
    </row>
    <row r="2922" spans="1:24" hidden="1" x14ac:dyDescent="0.3">
      <c r="A2922" s="18" t="str">
        <f t="shared" si="180"/>
        <v>ConstMin - Paving Equipment_1984_175</v>
      </c>
      <c r="B2922" s="1" t="s">
        <v>40</v>
      </c>
      <c r="C2922" s="1">
        <v>2020</v>
      </c>
      <c r="D2922" s="1" t="s">
        <v>93</v>
      </c>
      <c r="E2922" s="1">
        <v>1984</v>
      </c>
      <c r="F2922" s="1">
        <v>175</v>
      </c>
      <c r="G2922" s="1" t="s">
        <v>5</v>
      </c>
      <c r="H2922" s="1">
        <v>3.7392641970767801E-6</v>
      </c>
      <c r="I2922" s="1">
        <v>4.5245096784629003E-6</v>
      </c>
      <c r="J2922" s="1">
        <v>5.3845404437905597E-6</v>
      </c>
      <c r="K2922" s="1">
        <v>1.46673829333353E-5</v>
      </c>
      <c r="L2922" s="1">
        <v>3.5831553718906701E-5</v>
      </c>
      <c r="M2922" s="1">
        <v>1.22465486583036E-3</v>
      </c>
      <c r="N2922" s="1">
        <v>2.6271036239912398E-6</v>
      </c>
      <c r="O2922" s="1">
        <v>2.4169353340719399E-6</v>
      </c>
      <c r="P2922" s="1">
        <v>1.1210363634604801E-8</v>
      </c>
      <c r="Q2922" s="1">
        <v>9.9954683836634608E-9</v>
      </c>
      <c r="R2922" s="1">
        <v>39.732578405598602</v>
      </c>
      <c r="S2922" s="1">
        <v>20.597257510909898</v>
      </c>
      <c r="T2922" s="1">
        <v>9.2328664763360602E-2</v>
      </c>
      <c r="U2922" s="1">
        <v>2162.7120386455399</v>
      </c>
      <c r="V2922" s="1">
        <f t="shared" si="181"/>
        <v>0.69272589830399933</v>
      </c>
      <c r="W2922" s="1">
        <f t="shared" si="182"/>
        <v>5.4859967159999909</v>
      </c>
      <c r="X2922" s="1">
        <f t="shared" si="183"/>
        <v>223.08627080983896</v>
      </c>
    </row>
    <row r="2923" spans="1:24" hidden="1" x14ac:dyDescent="0.3">
      <c r="A2923" s="18" t="str">
        <f t="shared" si="180"/>
        <v>ConstMin - Paving Equipment_1985_100</v>
      </c>
      <c r="B2923" s="1" t="s">
        <v>40</v>
      </c>
      <c r="C2923" s="1">
        <v>2020</v>
      </c>
      <c r="D2923" s="1" t="s">
        <v>93</v>
      </c>
      <c r="E2923" s="1">
        <v>1985</v>
      </c>
      <c r="F2923" s="1">
        <v>100</v>
      </c>
      <c r="G2923" s="1" t="s">
        <v>5</v>
      </c>
      <c r="H2923" s="1">
        <v>5.8759865954063699E-6</v>
      </c>
      <c r="I2923" s="1">
        <v>7.1099437804417102E-6</v>
      </c>
      <c r="J2923" s="1">
        <v>8.4614206973851696E-6</v>
      </c>
      <c r="K2923" s="1">
        <v>2.30487446095269E-5</v>
      </c>
      <c r="L2923" s="1">
        <v>5.6306727272567797E-5</v>
      </c>
      <c r="M2923" s="1">
        <v>1.92445764630485E-3</v>
      </c>
      <c r="N2923" s="1">
        <v>4.1283056948433802E-6</v>
      </c>
      <c r="O2923" s="1">
        <v>3.7980412392559099E-6</v>
      </c>
      <c r="P2923" s="1">
        <v>1.7616285711521898E-8</v>
      </c>
      <c r="Q2923" s="1">
        <v>1.5707164602899701E-8</v>
      </c>
      <c r="R2923" s="1">
        <v>62.4369089230835</v>
      </c>
      <c r="S2923" s="1">
        <v>41.194515021819797</v>
      </c>
      <c r="T2923" s="1">
        <v>0.18465732952672101</v>
      </c>
      <c r="U2923" s="1">
        <v>3398.5474893001301</v>
      </c>
      <c r="V2923" s="1">
        <f t="shared" si="181"/>
        <v>0.692725898304001</v>
      </c>
      <c r="W2923" s="1">
        <f t="shared" si="182"/>
        <v>5.4859967160000096</v>
      </c>
      <c r="X2923" s="1">
        <f t="shared" si="183"/>
        <v>223.08627080983919</v>
      </c>
    </row>
    <row r="2924" spans="1:24" hidden="1" x14ac:dyDescent="0.3">
      <c r="A2924" s="18" t="str">
        <f t="shared" si="180"/>
        <v>ConstMin - Paving Equipment_1985_175</v>
      </c>
      <c r="B2924" s="1" t="s">
        <v>40</v>
      </c>
      <c r="C2924" s="1">
        <v>2020</v>
      </c>
      <c r="D2924" s="1" t="s">
        <v>93</v>
      </c>
      <c r="E2924" s="1">
        <v>1985</v>
      </c>
      <c r="F2924" s="1">
        <v>175</v>
      </c>
      <c r="G2924" s="1" t="s">
        <v>5</v>
      </c>
      <c r="H2924" s="1">
        <v>3.1556224308663802E-6</v>
      </c>
      <c r="I2924" s="1">
        <v>3.8183031413483201E-6</v>
      </c>
      <c r="J2924" s="1">
        <v>4.54409630044759E-6</v>
      </c>
      <c r="K2924" s="1">
        <v>1.7718283404333501E-5</v>
      </c>
      <c r="L2924" s="1">
        <v>4.1844359019449099E-5</v>
      </c>
      <c r="M2924" s="1">
        <v>1.69119005281336E-3</v>
      </c>
      <c r="N2924" s="1">
        <v>2.37524927199092E-6</v>
      </c>
      <c r="O2924" s="1">
        <v>2.1852293302316399E-6</v>
      </c>
      <c r="P2924" s="1">
        <v>1.55412220535025E-8</v>
      </c>
      <c r="Q2924" s="1">
        <v>1.38032658631543E-8</v>
      </c>
      <c r="R2924" s="1">
        <v>54.868798750588503</v>
      </c>
      <c r="S2924" s="1">
        <v>20.597257510909898</v>
      </c>
      <c r="T2924" s="1">
        <v>9.2328664763360602E-2</v>
      </c>
      <c r="U2924" s="1">
        <v>2986.60233908193</v>
      </c>
      <c r="V2924" s="1">
        <f t="shared" si="181"/>
        <v>0.42333249340800033</v>
      </c>
      <c r="W2924" s="1">
        <f t="shared" si="182"/>
        <v>4.6392536640000079</v>
      </c>
      <c r="X2924" s="1">
        <f t="shared" si="183"/>
        <v>223.08627080983896</v>
      </c>
    </row>
    <row r="2925" spans="1:24" hidden="1" x14ac:dyDescent="0.3">
      <c r="A2925" s="18" t="str">
        <f t="shared" si="180"/>
        <v>ConstMin - Paving Equipment_1986_100</v>
      </c>
      <c r="B2925" s="1" t="s">
        <v>40</v>
      </c>
      <c r="C2925" s="1">
        <v>2020</v>
      </c>
      <c r="D2925" s="1" t="s">
        <v>93</v>
      </c>
      <c r="E2925" s="1">
        <v>1986</v>
      </c>
      <c r="F2925" s="1">
        <v>100</v>
      </c>
      <c r="G2925" s="1" t="s">
        <v>5</v>
      </c>
      <c r="H2925" s="1">
        <v>5.8254231991325896E-6</v>
      </c>
      <c r="I2925" s="1">
        <v>7.0487620709504303E-6</v>
      </c>
      <c r="J2925" s="1">
        <v>8.3886094067509193E-6</v>
      </c>
      <c r="K2925" s="1">
        <v>2.2850408076864299E-5</v>
      </c>
      <c r="L2925" s="1">
        <v>5.5822202790127899E-5</v>
      </c>
      <c r="M2925" s="1">
        <v>1.9078975141462299E-3</v>
      </c>
      <c r="N2925" s="1">
        <v>4.0927812508375203E-6</v>
      </c>
      <c r="O2925" s="1">
        <v>3.7653587507705201E-6</v>
      </c>
      <c r="P2925" s="1">
        <v>1.7464695979169501E-8</v>
      </c>
      <c r="Q2925" s="1">
        <v>1.5572003030411599E-8</v>
      </c>
      <c r="R2925" s="1">
        <v>61.899633672922803</v>
      </c>
      <c r="S2925" s="1">
        <v>33.676516030337702</v>
      </c>
      <c r="T2925" s="1">
        <v>9.2328664763360602E-2</v>
      </c>
      <c r="U2925" s="1">
        <v>3367.6516030337698</v>
      </c>
      <c r="V2925" s="1">
        <f t="shared" si="181"/>
        <v>0.69306552495727702</v>
      </c>
      <c r="W2925" s="1">
        <f t="shared" si="182"/>
        <v>5.488686366710481</v>
      </c>
      <c r="X2925" s="1">
        <f t="shared" si="183"/>
        <v>364.74605277408688</v>
      </c>
    </row>
    <row r="2926" spans="1:24" hidden="1" x14ac:dyDescent="0.3">
      <c r="A2926" s="18" t="str">
        <f t="shared" si="180"/>
        <v>ConstMin - Paving Equipment_1987_75</v>
      </c>
      <c r="B2926" s="1" t="s">
        <v>40</v>
      </c>
      <c r="C2926" s="1">
        <v>2020</v>
      </c>
      <c r="D2926" s="1" t="s">
        <v>93</v>
      </c>
      <c r="E2926" s="1">
        <v>1987</v>
      </c>
      <c r="F2926" s="1">
        <v>75</v>
      </c>
      <c r="G2926" s="1" t="s">
        <v>5</v>
      </c>
      <c r="H2926" s="1">
        <v>1.2111057532367901E-5</v>
      </c>
      <c r="I2926" s="1">
        <v>1.46543796141652E-5</v>
      </c>
      <c r="J2926" s="1">
        <v>1.7439922846609901E-5</v>
      </c>
      <c r="K2926" s="1">
        <v>4.7506008988016002E-5</v>
      </c>
      <c r="L2926" s="1">
        <v>1.16054385486606E-4</v>
      </c>
      <c r="M2926" s="1">
        <v>3.9665198166422503E-3</v>
      </c>
      <c r="N2926" s="1">
        <v>8.5088941184000198E-6</v>
      </c>
      <c r="O2926" s="1">
        <v>7.8281825889280201E-6</v>
      </c>
      <c r="P2926" s="1">
        <v>3.6309111039440802E-8</v>
      </c>
      <c r="Q2926" s="1">
        <v>3.2374201521291297E-8</v>
      </c>
      <c r="R2926" s="1">
        <v>128.689367110169</v>
      </c>
      <c r="S2926" s="1">
        <v>94.438425687521899</v>
      </c>
      <c r="T2926" s="1">
        <v>0.27698599429008097</v>
      </c>
      <c r="U2926" s="1">
        <v>6925.4845504182704</v>
      </c>
      <c r="V2926" s="1">
        <f t="shared" si="181"/>
        <v>0.70065765855433426</v>
      </c>
      <c r="W2926" s="1">
        <f t="shared" si="182"/>
        <v>5.5488117641914663</v>
      </c>
      <c r="X2926" s="1">
        <f t="shared" si="183"/>
        <v>340.95018388770495</v>
      </c>
    </row>
    <row r="2927" spans="1:24" hidden="1" x14ac:dyDescent="0.3">
      <c r="A2927" s="18" t="str">
        <f t="shared" si="180"/>
        <v>ConstMin - Paving Equipment_1988_100</v>
      </c>
      <c r="B2927" s="1" t="s">
        <v>40</v>
      </c>
      <c r="C2927" s="1">
        <v>2020</v>
      </c>
      <c r="D2927" s="1" t="s">
        <v>93</v>
      </c>
      <c r="E2927" s="1">
        <v>1988</v>
      </c>
      <c r="F2927" s="1">
        <v>100</v>
      </c>
      <c r="G2927" s="1" t="s">
        <v>5</v>
      </c>
      <c r="H2927" s="1">
        <v>5.8765591362419302E-6</v>
      </c>
      <c r="I2927" s="1">
        <v>7.1106365548527398E-6</v>
      </c>
      <c r="J2927" s="1">
        <v>8.4622451561883894E-6</v>
      </c>
      <c r="K2927" s="1">
        <v>2.43732754221749E-5</v>
      </c>
      <c r="L2927" s="1">
        <v>5.5090197276332297E-5</v>
      </c>
      <c r="M2927" s="1">
        <v>2.7992111218979698E-3</v>
      </c>
      <c r="N2927" s="1">
        <v>4.9330118392303704E-6</v>
      </c>
      <c r="O2927" s="1">
        <v>4.5383708920919398E-6</v>
      </c>
      <c r="P2927" s="1">
        <v>2.5703798221380599E-8</v>
      </c>
      <c r="Q2927" s="1">
        <v>2.2846784876944999E-8</v>
      </c>
      <c r="R2927" s="1">
        <v>90.817322069939706</v>
      </c>
      <c r="S2927" s="1">
        <v>61.791772532729702</v>
      </c>
      <c r="T2927" s="1">
        <v>0.27698599429008097</v>
      </c>
      <c r="U2927" s="1">
        <v>4943.3418026183799</v>
      </c>
      <c r="V2927" s="1">
        <f t="shared" si="181"/>
        <v>0.47629545955199953</v>
      </c>
      <c r="W2927" s="1">
        <f t="shared" si="182"/>
        <v>3.6901352819999973</v>
      </c>
      <c r="X2927" s="1">
        <f t="shared" si="183"/>
        <v>223.08627080983965</v>
      </c>
    </row>
    <row r="2928" spans="1:24" hidden="1" x14ac:dyDescent="0.3">
      <c r="A2928" s="18" t="str">
        <f t="shared" si="180"/>
        <v>ConstMin - Paving Equipment_1988_175</v>
      </c>
      <c r="B2928" s="1" t="s">
        <v>40</v>
      </c>
      <c r="C2928" s="1">
        <v>2020</v>
      </c>
      <c r="D2928" s="1" t="s">
        <v>93</v>
      </c>
      <c r="E2928" s="1">
        <v>1988</v>
      </c>
      <c r="F2928" s="1">
        <v>175</v>
      </c>
      <c r="G2928" s="1" t="s">
        <v>5</v>
      </c>
      <c r="H2928" s="1">
        <v>3.9266567422502898E-6</v>
      </c>
      <c r="I2928" s="1">
        <v>4.7512546581228496E-6</v>
      </c>
      <c r="J2928" s="1">
        <v>5.6543857088404098E-6</v>
      </c>
      <c r="K2928" s="1">
        <v>1.8334295185932298E-5</v>
      </c>
      <c r="L2928" s="1">
        <v>5.00385844102025E-5</v>
      </c>
      <c r="M2928" s="1">
        <v>2.7218094461589799E-3</v>
      </c>
      <c r="N2928" s="1">
        <v>2.6395446834483899E-6</v>
      </c>
      <c r="O2928" s="1">
        <v>2.4283811087725199E-6</v>
      </c>
      <c r="P2928" s="1">
        <v>2.5046678416265599E-8</v>
      </c>
      <c r="Q2928" s="1">
        <v>2.2215042804726902E-8</v>
      </c>
      <c r="R2928" s="1">
        <v>88.306109943297699</v>
      </c>
      <c r="S2928" s="1">
        <v>34.088461180555903</v>
      </c>
      <c r="T2928" s="1">
        <v>9.2328664763360602E-2</v>
      </c>
      <c r="U2928" s="1">
        <v>4806.4730264583804</v>
      </c>
      <c r="V2928" s="1">
        <f t="shared" si="181"/>
        <v>0.32731838496986632</v>
      </c>
      <c r="W2928" s="1">
        <f t="shared" si="182"/>
        <v>3.447204962446011</v>
      </c>
      <c r="X2928" s="1">
        <f t="shared" si="183"/>
        <v>369.2077781902837</v>
      </c>
    </row>
    <row r="2929" spans="1:24" hidden="1" x14ac:dyDescent="0.3">
      <c r="A2929" s="18" t="str">
        <f t="shared" si="180"/>
        <v>ConstMin - Paving Equipment_1988_300</v>
      </c>
      <c r="B2929" s="1" t="s">
        <v>40</v>
      </c>
      <c r="C2929" s="1">
        <v>2020</v>
      </c>
      <c r="D2929" s="1" t="s">
        <v>93</v>
      </c>
      <c r="E2929" s="1">
        <v>1988</v>
      </c>
      <c r="F2929" s="1">
        <v>300</v>
      </c>
      <c r="G2929" s="1" t="s">
        <v>5</v>
      </c>
      <c r="H2929" s="1">
        <v>5.8482121693089398E-6</v>
      </c>
      <c r="I2929" s="1">
        <v>7.0763367248638196E-6</v>
      </c>
      <c r="J2929" s="1">
        <v>8.4214255238048701E-6</v>
      </c>
      <c r="K2929" s="1">
        <v>2.7306397085431101E-5</v>
      </c>
      <c r="L2929" s="1">
        <v>7.4525551249237903E-5</v>
      </c>
      <c r="M2929" s="1">
        <v>4.0537587495984798E-3</v>
      </c>
      <c r="N2929" s="1">
        <v>3.9312367625827196E-6</v>
      </c>
      <c r="O2929" s="1">
        <v>3.6167378215761E-6</v>
      </c>
      <c r="P2929" s="1">
        <v>3.73035635986934E-8</v>
      </c>
      <c r="Q2929" s="1">
        <v>3.3086233964486897E-8</v>
      </c>
      <c r="R2929" s="1">
        <v>131.51973821342199</v>
      </c>
      <c r="S2929" s="1">
        <v>34.088461180555903</v>
      </c>
      <c r="T2929" s="1">
        <v>9.2328664763360602E-2</v>
      </c>
      <c r="U2929" s="1">
        <v>7158.57684791674</v>
      </c>
      <c r="V2929" s="1">
        <f t="shared" si="181"/>
        <v>0.32731838496986626</v>
      </c>
      <c r="W2929" s="1">
        <f t="shared" si="182"/>
        <v>3.4472049624460164</v>
      </c>
      <c r="X2929" s="1">
        <f t="shared" si="183"/>
        <v>369.2077781902837</v>
      </c>
    </row>
    <row r="2930" spans="1:24" hidden="1" x14ac:dyDescent="0.3">
      <c r="A2930" s="18" t="str">
        <f t="shared" si="180"/>
        <v>ConstMin - Paving Equipment_1989_100</v>
      </c>
      <c r="B2930" s="1" t="s">
        <v>40</v>
      </c>
      <c r="C2930" s="1">
        <v>2020</v>
      </c>
      <c r="D2930" s="1" t="s">
        <v>93</v>
      </c>
      <c r="E2930" s="1">
        <v>1989</v>
      </c>
      <c r="F2930" s="1">
        <v>100</v>
      </c>
      <c r="G2930" s="1" t="s">
        <v>5</v>
      </c>
      <c r="H2930" s="1">
        <v>8.2812907016554805E-6</v>
      </c>
      <c r="I2930" s="1">
        <v>1.00203617490031E-5</v>
      </c>
      <c r="J2930" s="1">
        <v>1.1925058610383801E-5</v>
      </c>
      <c r="K2930" s="1">
        <v>3.4347000420321298E-5</v>
      </c>
      <c r="L2930" s="1">
        <v>7.7633514422286297E-5</v>
      </c>
      <c r="M2930" s="1">
        <v>3.9446690654028902E-3</v>
      </c>
      <c r="N2930" s="1">
        <v>6.9516368555595898E-6</v>
      </c>
      <c r="O2930" s="1">
        <v>6.3955059071148199E-6</v>
      </c>
      <c r="P2930" s="1">
        <v>3.6221983013017503E-8</v>
      </c>
      <c r="Q2930" s="1">
        <v>3.2195858627087998E-8</v>
      </c>
      <c r="R2930" s="1">
        <v>127.98044355050899</v>
      </c>
      <c r="S2930" s="1">
        <v>74.871031052157505</v>
      </c>
      <c r="T2930" s="1">
        <v>0.27698599429008097</v>
      </c>
      <c r="U2930" s="1">
        <v>6663.5217636420202</v>
      </c>
      <c r="V2930" s="1">
        <f t="shared" si="181"/>
        <v>0.49792987109529929</v>
      </c>
      <c r="W2930" s="1">
        <f t="shared" si="182"/>
        <v>3.8577495301314717</v>
      </c>
      <c r="X2930" s="1">
        <f t="shared" si="183"/>
        <v>270.30619813125577</v>
      </c>
    </row>
    <row r="2931" spans="1:24" hidden="1" x14ac:dyDescent="0.3">
      <c r="A2931" s="18" t="str">
        <f t="shared" si="180"/>
        <v>ConstMin - Paving Equipment_1989_175</v>
      </c>
      <c r="B2931" s="1" t="s">
        <v>40</v>
      </c>
      <c r="C2931" s="1">
        <v>2020</v>
      </c>
      <c r="D2931" s="1" t="s">
        <v>93</v>
      </c>
      <c r="E2931" s="1">
        <v>1989</v>
      </c>
      <c r="F2931" s="1">
        <v>175</v>
      </c>
      <c r="G2931" s="1" t="s">
        <v>5</v>
      </c>
      <c r="H2931" s="1">
        <v>5.5555633282811503E-6</v>
      </c>
      <c r="I2931" s="1">
        <v>6.7222316272201899E-6</v>
      </c>
      <c r="J2931" s="1">
        <v>8.0000111927248506E-6</v>
      </c>
      <c r="K2931" s="1">
        <v>2.5939964878741799E-5</v>
      </c>
      <c r="L2931" s="1">
        <v>7.0796237816578297E-5</v>
      </c>
      <c r="M2931" s="1">
        <v>3.8509056783467099E-3</v>
      </c>
      <c r="N2931" s="1">
        <v>3.7345147817330301E-6</v>
      </c>
      <c r="O2931" s="1">
        <v>3.43575359919439E-6</v>
      </c>
      <c r="P2931" s="1">
        <v>3.5436865822122497E-8</v>
      </c>
      <c r="Q2931" s="1">
        <v>3.1430574466615801E-8</v>
      </c>
      <c r="R2931" s="1">
        <v>124.938393719386</v>
      </c>
      <c r="S2931" s="1">
        <v>48.197582575529196</v>
      </c>
      <c r="T2931" s="1">
        <v>0.18465732952672101</v>
      </c>
      <c r="U2931" s="1">
        <v>6795.8591431496097</v>
      </c>
      <c r="V2931" s="1">
        <f t="shared" si="181"/>
        <v>0.32753499229659128</v>
      </c>
      <c r="W2931" s="1">
        <f t="shared" si="182"/>
        <v>3.4494861965161903</v>
      </c>
      <c r="X2931" s="1">
        <f t="shared" si="183"/>
        <v>261.01093684751203</v>
      </c>
    </row>
    <row r="2932" spans="1:24" hidden="1" x14ac:dyDescent="0.3">
      <c r="A2932" s="18" t="str">
        <f t="shared" si="180"/>
        <v>ConstMin - Paving Equipment_1990_25</v>
      </c>
      <c r="B2932" s="1" t="s">
        <v>40</v>
      </c>
      <c r="C2932" s="1">
        <v>2020</v>
      </c>
      <c r="D2932" s="1" t="s">
        <v>93</v>
      </c>
      <c r="E2932" s="1">
        <v>1990</v>
      </c>
      <c r="F2932" s="1">
        <v>25</v>
      </c>
      <c r="G2932" s="1" t="s">
        <v>5</v>
      </c>
      <c r="H2932" s="1">
        <v>0</v>
      </c>
      <c r="I2932" s="1">
        <v>0</v>
      </c>
      <c r="J2932" s="1">
        <v>0</v>
      </c>
      <c r="K2932" s="1">
        <v>0</v>
      </c>
      <c r="L2932" s="1">
        <v>0</v>
      </c>
      <c r="M2932" s="1">
        <v>0</v>
      </c>
      <c r="N2932" s="1">
        <v>0</v>
      </c>
      <c r="O2932" s="1">
        <v>0</v>
      </c>
      <c r="P2932" s="1">
        <v>0</v>
      </c>
      <c r="Q2932" s="1">
        <v>0</v>
      </c>
      <c r="R2932" s="1">
        <v>0</v>
      </c>
      <c r="S2932" s="1">
        <v>0</v>
      </c>
      <c r="T2932" s="1">
        <v>0</v>
      </c>
      <c r="U2932" s="1">
        <v>0</v>
      </c>
      <c r="V2932" s="1">
        <f t="shared" si="181"/>
        <v>0</v>
      </c>
      <c r="W2932" s="1">
        <f t="shared" si="182"/>
        <v>0</v>
      </c>
      <c r="X2932" s="1" t="e">
        <f t="shared" si="183"/>
        <v>#DIV/0!</v>
      </c>
    </row>
    <row r="2933" spans="1:24" hidden="1" x14ac:dyDescent="0.3">
      <c r="A2933" s="18" t="str">
        <f t="shared" si="180"/>
        <v>ConstMin - Paving Equipment_1990_100</v>
      </c>
      <c r="B2933" s="1" t="s">
        <v>40</v>
      </c>
      <c r="C2933" s="1">
        <v>2020</v>
      </c>
      <c r="D2933" s="1" t="s">
        <v>93</v>
      </c>
      <c r="E2933" s="1">
        <v>1990</v>
      </c>
      <c r="F2933" s="1">
        <v>100</v>
      </c>
      <c r="G2933" s="1" t="s">
        <v>5</v>
      </c>
      <c r="H2933" s="1">
        <v>5.9001682900403897E-6</v>
      </c>
      <c r="I2933" s="1">
        <v>7.13920363094887E-6</v>
      </c>
      <c r="J2933" s="1">
        <v>8.4962423376581597E-6</v>
      </c>
      <c r="K2933" s="1">
        <v>2.4505397194958601E-5</v>
      </c>
      <c r="L2933" s="1">
        <v>5.5404797243469802E-5</v>
      </c>
      <c r="M2933" s="1">
        <v>2.8225378812471199E-3</v>
      </c>
      <c r="N2933" s="1">
        <v>4.94632155831321E-6</v>
      </c>
      <c r="O2933" s="1">
        <v>4.5506158336481499E-6</v>
      </c>
      <c r="P2933" s="1">
        <v>2.5918757405062201E-8</v>
      </c>
      <c r="Q2933" s="1">
        <v>2.3037174750919602E-8</v>
      </c>
      <c r="R2933" s="1">
        <v>91.574133087189196</v>
      </c>
      <c r="S2933" s="1">
        <v>61.791772532729702</v>
      </c>
      <c r="T2933" s="1">
        <v>0.27698599429008097</v>
      </c>
      <c r="U2933" s="1">
        <v>4984.5363176401997</v>
      </c>
      <c r="V2933" s="1">
        <f t="shared" si="181"/>
        <v>0.47425684248553823</v>
      </c>
      <c r="W2933" s="1">
        <f t="shared" si="182"/>
        <v>3.6805371519774246</v>
      </c>
      <c r="X2933" s="1">
        <f t="shared" si="183"/>
        <v>223.08627080983965</v>
      </c>
    </row>
    <row r="2934" spans="1:24" hidden="1" x14ac:dyDescent="0.3">
      <c r="A2934" s="18" t="str">
        <f t="shared" si="180"/>
        <v>ConstMin - Paving Equipment_1990_175</v>
      </c>
      <c r="B2934" s="1" t="s">
        <v>40</v>
      </c>
      <c r="C2934" s="1">
        <v>2020</v>
      </c>
      <c r="D2934" s="1" t="s">
        <v>93</v>
      </c>
      <c r="E2934" s="1">
        <v>1990</v>
      </c>
      <c r="F2934" s="1">
        <v>175</v>
      </c>
      <c r="G2934" s="1" t="s">
        <v>5</v>
      </c>
      <c r="H2934" s="1">
        <v>2.5131388157335E-6</v>
      </c>
      <c r="I2934" s="1">
        <v>3.04089796703754E-6</v>
      </c>
      <c r="J2934" s="1">
        <v>3.6189198946562402E-6</v>
      </c>
      <c r="K2934" s="1">
        <v>1.17507609793633E-5</v>
      </c>
      <c r="L2934" s="1">
        <v>3.2079682165913901E-5</v>
      </c>
      <c r="M2934" s="1">
        <v>1.7495069511862301E-3</v>
      </c>
      <c r="N2934" s="1">
        <v>1.6871559411701E-6</v>
      </c>
      <c r="O2934" s="1">
        <v>1.5521834658764999E-6</v>
      </c>
      <c r="P2934" s="1">
        <v>1.6099665207695401E-8</v>
      </c>
      <c r="Q2934" s="1">
        <v>1.4279240548090601E-8</v>
      </c>
      <c r="R2934" s="1">
        <v>56.760826293712299</v>
      </c>
      <c r="S2934" s="1">
        <v>20.597257510909898</v>
      </c>
      <c r="T2934" s="1">
        <v>9.2328664763360602E-2</v>
      </c>
      <c r="U2934" s="1">
        <v>3089.5886266364801</v>
      </c>
      <c r="V2934" s="1">
        <f t="shared" si="181"/>
        <v>0.32590407533568788</v>
      </c>
      <c r="W2934" s="1">
        <f t="shared" si="182"/>
        <v>3.4380960054145286</v>
      </c>
      <c r="X2934" s="1">
        <f t="shared" si="183"/>
        <v>223.08627080983896</v>
      </c>
    </row>
    <row r="2935" spans="1:24" hidden="1" x14ac:dyDescent="0.3">
      <c r="A2935" s="18" t="str">
        <f t="shared" si="180"/>
        <v>ConstMin - Paving Equipment_1990_600</v>
      </c>
      <c r="B2935" s="1" t="s">
        <v>40</v>
      </c>
      <c r="C2935" s="1">
        <v>2020</v>
      </c>
      <c r="D2935" s="1" t="s">
        <v>93</v>
      </c>
      <c r="E2935" s="1">
        <v>1990</v>
      </c>
      <c r="F2935" s="1">
        <v>600</v>
      </c>
      <c r="G2935" s="1" t="s">
        <v>5</v>
      </c>
      <c r="H2935" s="1">
        <v>6.87757546655967E-6</v>
      </c>
      <c r="I2935" s="1">
        <v>8.3218663145372005E-6</v>
      </c>
      <c r="J2935" s="1">
        <v>9.9037086718459203E-6</v>
      </c>
      <c r="K2935" s="1">
        <v>3.3142782661474803E-5</v>
      </c>
      <c r="L2935" s="1">
        <v>9.04302605405147E-5</v>
      </c>
      <c r="M2935" s="1">
        <v>5.2485208535586999E-3</v>
      </c>
      <c r="N2935" s="1">
        <v>4.4335674059792696E-6</v>
      </c>
      <c r="O2935" s="1">
        <v>4.0788820135009199E-6</v>
      </c>
      <c r="P2935" s="1">
        <v>4.8318850852505497E-8</v>
      </c>
      <c r="Q2935" s="1">
        <v>4.2837721644271997E-8</v>
      </c>
      <c r="R2935" s="1">
        <v>170.282478881137</v>
      </c>
      <c r="S2935" s="1">
        <v>20.597257510909898</v>
      </c>
      <c r="T2935" s="1">
        <v>9.2328664763360602E-2</v>
      </c>
      <c r="U2935" s="1">
        <v>9268.7658799094606</v>
      </c>
      <c r="V2935" s="1">
        <f t="shared" si="181"/>
        <v>0.29729487536304089</v>
      </c>
      <c r="W2935" s="1">
        <f t="shared" si="182"/>
        <v>3.2305797786580688</v>
      </c>
      <c r="X2935" s="1">
        <f t="shared" si="183"/>
        <v>223.08627080983896</v>
      </c>
    </row>
    <row r="2936" spans="1:24" hidden="1" x14ac:dyDescent="0.3">
      <c r="A2936" s="18" t="str">
        <f t="shared" si="180"/>
        <v>ConstMin - Paving Equipment_1991_75</v>
      </c>
      <c r="B2936" s="1" t="s">
        <v>40</v>
      </c>
      <c r="C2936" s="1">
        <v>2020</v>
      </c>
      <c r="D2936" s="1" t="s">
        <v>93</v>
      </c>
      <c r="E2936" s="1">
        <v>1991</v>
      </c>
      <c r="F2936" s="1">
        <v>75</v>
      </c>
      <c r="G2936" s="1" t="s">
        <v>5</v>
      </c>
      <c r="H2936" s="1">
        <v>1.6909610510077599E-6</v>
      </c>
      <c r="I2936" s="1">
        <v>2.0460628717194002E-6</v>
      </c>
      <c r="J2936" s="1">
        <v>2.4349839134511801E-6</v>
      </c>
      <c r="K2936" s="1">
        <v>7.0443958921108798E-6</v>
      </c>
      <c r="L2936" s="1">
        <v>1.5936744722632999E-5</v>
      </c>
      <c r="M2936" s="1">
        <v>8.1643657722024201E-4</v>
      </c>
      <c r="N2936" s="1">
        <v>1.4135467516702999E-6</v>
      </c>
      <c r="O2936" s="1">
        <v>1.3004630115366799E-6</v>
      </c>
      <c r="P2936" s="1">
        <v>7.4976322088145596E-9</v>
      </c>
      <c r="Q2936" s="1">
        <v>6.66364558910897E-9</v>
      </c>
      <c r="R2936" s="1">
        <v>26.4883856037324</v>
      </c>
      <c r="S2936" s="1">
        <v>20.597257510909898</v>
      </c>
      <c r="T2936" s="1">
        <v>9.2328664763360602E-2</v>
      </c>
      <c r="U2936" s="1">
        <v>1441.80802576369</v>
      </c>
      <c r="V2936" s="1">
        <f t="shared" si="181"/>
        <v>0.46989425645779631</v>
      </c>
      <c r="W2936" s="1">
        <f t="shared" si="182"/>
        <v>3.6599974102977311</v>
      </c>
      <c r="X2936" s="1">
        <f t="shared" si="183"/>
        <v>223.08627080983896</v>
      </c>
    </row>
    <row r="2937" spans="1:24" hidden="1" x14ac:dyDescent="0.3">
      <c r="A2937" s="18" t="str">
        <f t="shared" si="180"/>
        <v>ConstMin - Paving Equipment_1991_175</v>
      </c>
      <c r="B2937" s="1" t="s">
        <v>40</v>
      </c>
      <c r="C2937" s="1">
        <v>2020</v>
      </c>
      <c r="D2937" s="1" t="s">
        <v>93</v>
      </c>
      <c r="E2937" s="1">
        <v>1991</v>
      </c>
      <c r="F2937" s="1">
        <v>175</v>
      </c>
      <c r="G2937" s="1" t="s">
        <v>5</v>
      </c>
      <c r="H2937" s="1">
        <v>4.08553625166603E-6</v>
      </c>
      <c r="I2937" s="1">
        <v>4.94349886451589E-6</v>
      </c>
      <c r="J2937" s="1">
        <v>5.88317220239908E-6</v>
      </c>
      <c r="K2937" s="1">
        <v>1.9160860617110301E-5</v>
      </c>
      <c r="L2937" s="1">
        <v>5.2341379254717101E-5</v>
      </c>
      <c r="M2937" s="1">
        <v>2.87055027831719E-3</v>
      </c>
      <c r="N2937" s="1">
        <v>2.73498301144901E-6</v>
      </c>
      <c r="O2937" s="1">
        <v>2.5161843705330899E-6</v>
      </c>
      <c r="P2937" s="1">
        <v>2.6417094787241101E-8</v>
      </c>
      <c r="Q2937" s="1">
        <v>2.3429045481464001E-8</v>
      </c>
      <c r="R2937" s="1">
        <v>93.131842433923296</v>
      </c>
      <c r="S2937" s="1">
        <v>36.457145794310499</v>
      </c>
      <c r="T2937" s="1">
        <v>9.2328664763360602E-2</v>
      </c>
      <c r="U2937" s="1">
        <v>5067.5432654091601</v>
      </c>
      <c r="V2937" s="1">
        <f t="shared" si="181"/>
        <v>0.32301714489317268</v>
      </c>
      <c r="W2937" s="1">
        <f t="shared" si="182"/>
        <v>3.4200802609641441</v>
      </c>
      <c r="X2937" s="1">
        <f t="shared" si="183"/>
        <v>394.8626993334147</v>
      </c>
    </row>
    <row r="2938" spans="1:24" hidden="1" x14ac:dyDescent="0.3">
      <c r="A2938" s="18" t="str">
        <f t="shared" si="180"/>
        <v>ConstMin - Paving Equipment_1991_600</v>
      </c>
      <c r="B2938" s="1" t="s">
        <v>40</v>
      </c>
      <c r="C2938" s="1">
        <v>2020</v>
      </c>
      <c r="D2938" s="1" t="s">
        <v>93</v>
      </c>
      <c r="E2938" s="1">
        <v>1991</v>
      </c>
      <c r="F2938" s="1">
        <v>600</v>
      </c>
      <c r="G2938" s="1" t="s">
        <v>5</v>
      </c>
      <c r="H2938" s="1">
        <v>7.3450485290613499E-6</v>
      </c>
      <c r="I2938" s="1">
        <v>8.8875087201642299E-6</v>
      </c>
      <c r="J2938" s="1">
        <v>1.0576869881848301E-5</v>
      </c>
      <c r="K2938" s="1">
        <v>3.5490144270167001E-5</v>
      </c>
      <c r="L2938" s="1">
        <v>9.6899257091359102E-5</v>
      </c>
      <c r="M2938" s="1">
        <v>5.6481550793735704E-3</v>
      </c>
      <c r="N2938" s="1">
        <v>4.7232479120864898E-6</v>
      </c>
      <c r="O2938" s="1">
        <v>4.3453880791195701E-6</v>
      </c>
      <c r="P2938" s="1">
        <v>5.1999643263286902E-8</v>
      </c>
      <c r="Q2938" s="1">
        <v>4.6099482472253402E-8</v>
      </c>
      <c r="R2938" s="1">
        <v>183.248171219266</v>
      </c>
      <c r="S2938" s="1">
        <v>29.7630371032648</v>
      </c>
      <c r="T2938" s="1">
        <v>9.2328664763360602E-2</v>
      </c>
      <c r="U2938" s="1">
        <v>9970.6174295937108</v>
      </c>
      <c r="V2938" s="1">
        <f t="shared" si="181"/>
        <v>0.29515258264960204</v>
      </c>
      <c r="W2938" s="1">
        <f t="shared" si="182"/>
        <v>3.2180070802579097</v>
      </c>
      <c r="X2938" s="1">
        <f t="shared" si="183"/>
        <v>322.35966132021724</v>
      </c>
    </row>
    <row r="2939" spans="1:24" hidden="1" x14ac:dyDescent="0.3">
      <c r="A2939" s="18" t="str">
        <f t="shared" si="180"/>
        <v>ConstMin - Paving Equipment_1992_50</v>
      </c>
      <c r="B2939" s="1" t="s">
        <v>40</v>
      </c>
      <c r="C2939" s="1">
        <v>2020</v>
      </c>
      <c r="D2939" s="1" t="s">
        <v>93</v>
      </c>
      <c r="E2939" s="1">
        <v>1992</v>
      </c>
      <c r="F2939" s="1">
        <v>50</v>
      </c>
      <c r="G2939" s="1" t="s">
        <v>5</v>
      </c>
      <c r="H2939" s="1">
        <v>2.4410050998423302E-6</v>
      </c>
      <c r="I2939" s="1">
        <v>2.9536161708092201E-6</v>
      </c>
      <c r="J2939" s="1">
        <v>3.51504734377296E-6</v>
      </c>
      <c r="K2939" s="1">
        <v>8.3234875789647803E-6</v>
      </c>
      <c r="L2939" s="1">
        <v>5.80152024844218E-6</v>
      </c>
      <c r="M2939" s="1">
        <v>4.5382305654749098E-4</v>
      </c>
      <c r="N2939" s="1">
        <v>7.9156820859444004E-7</v>
      </c>
      <c r="O2939" s="1">
        <v>7.2824275190688497E-7</v>
      </c>
      <c r="P2939" s="1">
        <v>4.1225890628912099E-9</v>
      </c>
      <c r="Q2939" s="1">
        <v>3.7040427797771902E-9</v>
      </c>
      <c r="R2939" s="1">
        <v>14.7237892729193</v>
      </c>
      <c r="S2939" s="1">
        <v>20.597257510909898</v>
      </c>
      <c r="T2939" s="1">
        <v>9.2328664763360602E-2</v>
      </c>
      <c r="U2939" s="1">
        <v>720.90401288184705</v>
      </c>
      <c r="V2939" s="1">
        <f t="shared" si="181"/>
        <v>1.3566418643605149</v>
      </c>
      <c r="W2939" s="1">
        <f t="shared" si="182"/>
        <v>2.6647285194865131</v>
      </c>
      <c r="X2939" s="1">
        <f t="shared" si="183"/>
        <v>223.08627080983896</v>
      </c>
    </row>
    <row r="2940" spans="1:24" hidden="1" x14ac:dyDescent="0.3">
      <c r="A2940" s="18" t="str">
        <f t="shared" si="180"/>
        <v>ConstMin - Paving Equipment_1992_175</v>
      </c>
      <c r="B2940" s="1" t="s">
        <v>40</v>
      </c>
      <c r="C2940" s="1">
        <v>2020</v>
      </c>
      <c r="D2940" s="1" t="s">
        <v>93</v>
      </c>
      <c r="E2940" s="1">
        <v>1992</v>
      </c>
      <c r="F2940" s="1">
        <v>175</v>
      </c>
      <c r="G2940" s="1" t="s">
        <v>5</v>
      </c>
      <c r="H2940" s="1">
        <v>8.5317482891965601E-6</v>
      </c>
      <c r="I2940" s="1">
        <v>1.0323415429927799E-5</v>
      </c>
      <c r="J2940" s="1">
        <v>1.2285717536443001E-5</v>
      </c>
      <c r="K2940" s="1">
        <v>4.0136639679617601E-5</v>
      </c>
      <c r="L2940" s="1">
        <v>1.09708536429143E-4</v>
      </c>
      <c r="M2940" s="1">
        <v>6.0507403828616198E-3</v>
      </c>
      <c r="N2940" s="1">
        <v>5.6948681247788098E-6</v>
      </c>
      <c r="O2940" s="1">
        <v>5.2392786747965103E-6</v>
      </c>
      <c r="P2940" s="1">
        <v>5.5686143049714398E-8</v>
      </c>
      <c r="Q2940" s="1">
        <v>4.9385329599487798E-8</v>
      </c>
      <c r="R2940" s="1">
        <v>196.309608022471</v>
      </c>
      <c r="S2940" s="1">
        <v>75.282976202375707</v>
      </c>
      <c r="T2940" s="1">
        <v>0.18465732952672101</v>
      </c>
      <c r="U2940" s="1">
        <v>10690.1826207373</v>
      </c>
      <c r="V2940" s="1">
        <f t="shared" si="181"/>
        <v>0.31976202141379029</v>
      </c>
      <c r="W2940" s="1">
        <f t="shared" si="182"/>
        <v>3.398160580967394</v>
      </c>
      <c r="X2940" s="1">
        <f t="shared" si="183"/>
        <v>407.69015990498127</v>
      </c>
    </row>
    <row r="2941" spans="1:24" hidden="1" x14ac:dyDescent="0.3">
      <c r="A2941" s="18" t="str">
        <f t="shared" si="180"/>
        <v>ConstMin - Paving Equipment_1992_300</v>
      </c>
      <c r="B2941" s="1" t="s">
        <v>40</v>
      </c>
      <c r="C2941" s="1">
        <v>2020</v>
      </c>
      <c r="D2941" s="1" t="s">
        <v>93</v>
      </c>
      <c r="E2941" s="1">
        <v>1992</v>
      </c>
      <c r="F2941" s="1">
        <v>300</v>
      </c>
      <c r="G2941" s="1" t="s">
        <v>5</v>
      </c>
      <c r="H2941" s="1">
        <v>6.3968355060345396E-6</v>
      </c>
      <c r="I2941" s="1">
        <v>7.7401709623018007E-6</v>
      </c>
      <c r="J2941" s="1">
        <v>9.21144312868974E-6</v>
      </c>
      <c r="K2941" s="1">
        <v>3.0093185252617301E-5</v>
      </c>
      <c r="L2941" s="1">
        <v>8.2255996937189896E-5</v>
      </c>
      <c r="M2941" s="1">
        <v>4.5366541073296497E-3</v>
      </c>
      <c r="N2941" s="1">
        <v>4.26983232368662E-6</v>
      </c>
      <c r="O2941" s="1">
        <v>3.9282457377916896E-6</v>
      </c>
      <c r="P2941" s="1">
        <v>4.1751711956340001E-8</v>
      </c>
      <c r="Q2941" s="1">
        <v>3.7027560958314698E-8</v>
      </c>
      <c r="R2941" s="1">
        <v>147.186746280829</v>
      </c>
      <c r="S2941" s="1">
        <v>37.281036094746902</v>
      </c>
      <c r="T2941" s="1">
        <v>9.2328664763360602E-2</v>
      </c>
      <c r="U2941" s="1">
        <v>8015.4227603705904</v>
      </c>
      <c r="V2941" s="1">
        <f t="shared" si="181"/>
        <v>0.31975159577338763</v>
      </c>
      <c r="W2941" s="1">
        <f t="shared" si="182"/>
        <v>3.398049786070322</v>
      </c>
      <c r="X2941" s="1">
        <f t="shared" si="183"/>
        <v>403.78615016580835</v>
      </c>
    </row>
    <row r="2942" spans="1:24" hidden="1" x14ac:dyDescent="0.3">
      <c r="A2942" s="18" t="str">
        <f t="shared" si="180"/>
        <v>ConstMin - Paving Equipment_1992_600</v>
      </c>
      <c r="B2942" s="1" t="s">
        <v>40</v>
      </c>
      <c r="C2942" s="1">
        <v>2020</v>
      </c>
      <c r="D2942" s="1" t="s">
        <v>93</v>
      </c>
      <c r="E2942" s="1">
        <v>1992</v>
      </c>
      <c r="F2942" s="1">
        <v>600</v>
      </c>
      <c r="G2942" s="1" t="s">
        <v>5</v>
      </c>
      <c r="H2942" s="1">
        <v>7.4629094992183397E-6</v>
      </c>
      <c r="I2942" s="1">
        <v>9.0301204940541993E-6</v>
      </c>
      <c r="J2942" s="1">
        <v>1.07465896788744E-5</v>
      </c>
      <c r="K2942" s="1">
        <v>3.61572575507768E-5</v>
      </c>
      <c r="L2942" s="1">
        <v>9.8786753693219407E-5</v>
      </c>
      <c r="M2942" s="1">
        <v>5.7830363947018902E-3</v>
      </c>
      <c r="N2942" s="1">
        <v>4.78699665531814E-6</v>
      </c>
      <c r="O2942" s="1">
        <v>4.4040369228926901E-6</v>
      </c>
      <c r="P2942" s="1">
        <v>5.3243152084191903E-8</v>
      </c>
      <c r="Q2942" s="1">
        <v>4.72003656357699E-8</v>
      </c>
      <c r="R2942" s="1">
        <v>187.62424694987499</v>
      </c>
      <c r="S2942" s="1">
        <v>29.7630371032648</v>
      </c>
      <c r="T2942" s="1">
        <v>9.2328664763360602E-2</v>
      </c>
      <c r="U2942" s="1">
        <v>10208.721726419801</v>
      </c>
      <c r="V2942" s="1">
        <f t="shared" si="181"/>
        <v>0.29289420577983161</v>
      </c>
      <c r="W2942" s="1">
        <f t="shared" si="182"/>
        <v>3.2041729436052067</v>
      </c>
      <c r="X2942" s="1">
        <f t="shared" si="183"/>
        <v>322.35966132021724</v>
      </c>
    </row>
    <row r="2943" spans="1:24" hidden="1" x14ac:dyDescent="0.3">
      <c r="A2943" s="18" t="str">
        <f t="shared" si="180"/>
        <v>ConstMin - Paving Equipment_1993_100</v>
      </c>
      <c r="B2943" s="1" t="s">
        <v>40</v>
      </c>
      <c r="C2943" s="1">
        <v>2020</v>
      </c>
      <c r="D2943" s="1" t="s">
        <v>93</v>
      </c>
      <c r="E2943" s="1">
        <v>1993</v>
      </c>
      <c r="F2943" s="1">
        <v>100</v>
      </c>
      <c r="G2943" s="1" t="s">
        <v>5</v>
      </c>
      <c r="H2943" s="1">
        <v>6.1436986074203798E-6</v>
      </c>
      <c r="I2943" s="1">
        <v>7.4338753149786603E-6</v>
      </c>
      <c r="J2943" s="1">
        <v>8.8469259946853505E-6</v>
      </c>
      <c r="K2943" s="1">
        <v>2.5752996182631099E-5</v>
      </c>
      <c r="L2943" s="1">
        <v>5.8335620391526003E-5</v>
      </c>
      <c r="M2943" s="1">
        <v>3.0224470576342101E-3</v>
      </c>
      <c r="N2943" s="1">
        <v>5.10554440647062E-6</v>
      </c>
      <c r="O2943" s="1">
        <v>4.6971008539529704E-6</v>
      </c>
      <c r="P2943" s="1">
        <v>2.7759710969394101E-8</v>
      </c>
      <c r="Q2943" s="1">
        <v>2.4668806574654999E-8</v>
      </c>
      <c r="R2943" s="1">
        <v>98.059966154461605</v>
      </c>
      <c r="S2943" s="1">
        <v>59.114129056311398</v>
      </c>
      <c r="T2943" s="1">
        <v>0.18465732952672101</v>
      </c>
      <c r="U2943" s="1">
        <v>5674.9563894059002</v>
      </c>
      <c r="V2943" s="1">
        <f t="shared" si="181"/>
        <v>0.4337518547193327</v>
      </c>
      <c r="W2943" s="1">
        <f t="shared" si="182"/>
        <v>3.4037675463890888</v>
      </c>
      <c r="X2943" s="1">
        <f t="shared" si="183"/>
        <v>320.12879861211917</v>
      </c>
    </row>
    <row r="2944" spans="1:24" hidden="1" x14ac:dyDescent="0.3">
      <c r="A2944" s="18" t="str">
        <f t="shared" si="180"/>
        <v>ConstMin - Paving Equipment_1993_600</v>
      </c>
      <c r="B2944" s="1" t="s">
        <v>40</v>
      </c>
      <c r="C2944" s="1">
        <v>2020</v>
      </c>
      <c r="D2944" s="1" t="s">
        <v>93</v>
      </c>
      <c r="E2944" s="1">
        <v>1993</v>
      </c>
      <c r="F2944" s="1">
        <v>600</v>
      </c>
      <c r="G2944" s="1" t="s">
        <v>5</v>
      </c>
      <c r="H2944" s="1">
        <v>1.24179601735765E-5</v>
      </c>
      <c r="I2944" s="1">
        <v>1.50257318100276E-5</v>
      </c>
      <c r="J2944" s="1">
        <v>1.7881862649950198E-5</v>
      </c>
      <c r="K2944" s="1">
        <v>6.0329092272550702E-5</v>
      </c>
      <c r="L2944" s="1">
        <v>1.64938973546947E-4</v>
      </c>
      <c r="M2944" s="1">
        <v>9.6974967174084294E-3</v>
      </c>
      <c r="N2944" s="1">
        <v>7.9450076383431501E-6</v>
      </c>
      <c r="O2944" s="1">
        <v>7.3094070272756999E-6</v>
      </c>
      <c r="P2944" s="1">
        <v>8.9285627490802302E-8</v>
      </c>
      <c r="Q2944" s="1">
        <v>7.9149664565953497E-8</v>
      </c>
      <c r="R2944" s="1">
        <v>314.62460111258599</v>
      </c>
      <c r="S2944" s="1">
        <v>38.104926395183298</v>
      </c>
      <c r="T2944" s="1">
        <v>9.2328664763360602E-2</v>
      </c>
      <c r="U2944" s="1">
        <v>17147.216877832499</v>
      </c>
      <c r="V2944" s="1">
        <f t="shared" si="181"/>
        <v>0.29015535677974824</v>
      </c>
      <c r="W2944" s="1">
        <f t="shared" si="182"/>
        <v>3.185064615918495</v>
      </c>
      <c r="X2944" s="1">
        <f t="shared" si="183"/>
        <v>412.70960099820189</v>
      </c>
    </row>
    <row r="2945" spans="1:24" hidden="1" x14ac:dyDescent="0.3">
      <c r="A2945" s="18" t="str">
        <f t="shared" si="180"/>
        <v>ConstMin - Paving Equipment_1994_100</v>
      </c>
      <c r="B2945" s="1" t="s">
        <v>40</v>
      </c>
      <c r="C2945" s="1">
        <v>2020</v>
      </c>
      <c r="D2945" s="1" t="s">
        <v>93</v>
      </c>
      <c r="E2945" s="1">
        <v>1994</v>
      </c>
      <c r="F2945" s="1">
        <v>100</v>
      </c>
      <c r="G2945" s="1" t="s">
        <v>5</v>
      </c>
      <c r="H2945" s="1">
        <v>5.4982238189698298E-6</v>
      </c>
      <c r="I2945" s="1">
        <v>6.6528508209535001E-6</v>
      </c>
      <c r="J2945" s="1">
        <v>7.9174422993165608E-6</v>
      </c>
      <c r="K2945" s="1">
        <v>2.3120444694213299E-5</v>
      </c>
      <c r="L2945" s="1">
        <v>5.2406157419130302E-5</v>
      </c>
      <c r="M2945" s="1">
        <v>2.7307322988828898E-3</v>
      </c>
      <c r="N2945" s="1">
        <v>4.55522366030637E-6</v>
      </c>
      <c r="O2945" s="1">
        <v>4.1908057674818601E-6</v>
      </c>
      <c r="P2945" s="1">
        <v>2.5082027602381798E-8</v>
      </c>
      <c r="Q2945" s="1">
        <v>2.2287869929153899E-8</v>
      </c>
      <c r="R2945" s="1">
        <v>88.595602073159299</v>
      </c>
      <c r="S2945" s="1">
        <v>52.5230066528202</v>
      </c>
      <c r="T2945" s="1">
        <v>0.18465732952672101</v>
      </c>
      <c r="U2945" s="1">
        <v>4963.4241286915103</v>
      </c>
      <c r="V2945" s="1">
        <f t="shared" si="181"/>
        <v>0.44382830759773251</v>
      </c>
      <c r="W2945" s="1">
        <f t="shared" si="182"/>
        <v>3.4961457548058141</v>
      </c>
      <c r="X2945" s="1">
        <f t="shared" si="183"/>
        <v>284.43499528254472</v>
      </c>
    </row>
    <row r="2946" spans="1:24" hidden="1" x14ac:dyDescent="0.3">
      <c r="A2946" s="18" t="str">
        <f t="shared" si="180"/>
        <v>ConstMin - Paving Equipment_1994_175</v>
      </c>
      <c r="B2946" s="1" t="s">
        <v>40</v>
      </c>
      <c r="C2946" s="1">
        <v>2020</v>
      </c>
      <c r="D2946" s="1" t="s">
        <v>93</v>
      </c>
      <c r="E2946" s="1">
        <v>1994</v>
      </c>
      <c r="F2946" s="1">
        <v>175</v>
      </c>
      <c r="G2946" s="1" t="s">
        <v>5</v>
      </c>
      <c r="H2946" s="1">
        <v>7.6331968281973798E-6</v>
      </c>
      <c r="I2946" s="1">
        <v>9.2361681621188304E-6</v>
      </c>
      <c r="J2946" s="1">
        <v>1.0991803432604201E-5</v>
      </c>
      <c r="K2946" s="1">
        <v>3.6136601327247898E-5</v>
      </c>
      <c r="L2946" s="1">
        <v>9.8899703712162601E-5</v>
      </c>
      <c r="M2946" s="1">
        <v>5.5169758869740198E-3</v>
      </c>
      <c r="N2946" s="1">
        <v>5.0646382788734298E-6</v>
      </c>
      <c r="O2946" s="1">
        <v>4.6594672165635604E-6</v>
      </c>
      <c r="P2946" s="1">
        <v>5.0778182126721501E-8</v>
      </c>
      <c r="Q2946" s="1">
        <v>4.50288155384025E-8</v>
      </c>
      <c r="R2946" s="1">
        <v>178.992206789921</v>
      </c>
      <c r="S2946" s="1">
        <v>59.423087918975099</v>
      </c>
      <c r="T2946" s="1">
        <v>0.18465732952672101</v>
      </c>
      <c r="U2946" s="1">
        <v>9893.9441385093505</v>
      </c>
      <c r="V2946" s="1">
        <f t="shared" si="181"/>
        <v>0.30910852172183484</v>
      </c>
      <c r="W2946" s="1">
        <f t="shared" si="182"/>
        <v>3.3098943930640754</v>
      </c>
      <c r="X2946" s="1">
        <f t="shared" si="183"/>
        <v>321.80194564319328</v>
      </c>
    </row>
    <row r="2947" spans="1:24" hidden="1" x14ac:dyDescent="0.3">
      <c r="A2947" s="18" t="str">
        <f t="shared" si="180"/>
        <v>ConstMin - Paving Equipment_1994_300</v>
      </c>
      <c r="B2947" s="1" t="s">
        <v>40</v>
      </c>
      <c r="C2947" s="1">
        <v>2020</v>
      </c>
      <c r="D2947" s="1" t="s">
        <v>93</v>
      </c>
      <c r="E2947" s="1">
        <v>1994</v>
      </c>
      <c r="F2947" s="1">
        <v>300</v>
      </c>
      <c r="G2947" s="1" t="s">
        <v>5</v>
      </c>
      <c r="H2947" s="1">
        <v>1.0013643251888901E-5</v>
      </c>
      <c r="I2947" s="1">
        <v>1.21165083347856E-5</v>
      </c>
      <c r="J2947" s="1">
        <v>1.44196462827201E-5</v>
      </c>
      <c r="K2947" s="1">
        <v>4.7405961377816803E-5</v>
      </c>
      <c r="L2947" s="1">
        <v>1.2974201674359099E-4</v>
      </c>
      <c r="M2947" s="1">
        <v>7.23746938600533E-3</v>
      </c>
      <c r="N2947" s="1">
        <v>6.6440682804292701E-6</v>
      </c>
      <c r="O2947" s="1">
        <v>6.1125428179949301E-6</v>
      </c>
      <c r="P2947" s="1">
        <v>6.6613584352771306E-8</v>
      </c>
      <c r="Q2947" s="1">
        <v>5.9071252190304197E-8</v>
      </c>
      <c r="R2947" s="1">
        <v>234.81172358107401</v>
      </c>
      <c r="S2947" s="1">
        <v>59.423087918975099</v>
      </c>
      <c r="T2947" s="1">
        <v>0.18465732952672101</v>
      </c>
      <c r="U2947" s="1">
        <v>12775.9639025796</v>
      </c>
      <c r="V2947" s="1">
        <f t="shared" si="181"/>
        <v>0.31403091889849805</v>
      </c>
      <c r="W2947" s="1">
        <f t="shared" si="182"/>
        <v>3.3626027905055813</v>
      </c>
      <c r="X2947" s="1">
        <f t="shared" si="183"/>
        <v>321.80194564319328</v>
      </c>
    </row>
    <row r="2948" spans="1:24" hidden="1" x14ac:dyDescent="0.3">
      <c r="A2948" s="18" t="str">
        <f t="shared" si="180"/>
        <v>ConstMin - Paving Equipment_1995_25</v>
      </c>
      <c r="B2948" s="1" t="s">
        <v>40</v>
      </c>
      <c r="C2948" s="1">
        <v>2020</v>
      </c>
      <c r="D2948" s="1" t="s">
        <v>93</v>
      </c>
      <c r="E2948" s="1">
        <v>1995</v>
      </c>
      <c r="F2948" s="1">
        <v>25</v>
      </c>
      <c r="G2948" s="1" t="s">
        <v>5</v>
      </c>
      <c r="H2948" s="1">
        <v>0</v>
      </c>
      <c r="I2948" s="1">
        <v>0</v>
      </c>
      <c r="J2948" s="1">
        <v>0</v>
      </c>
      <c r="K2948" s="1">
        <v>0</v>
      </c>
      <c r="L2948" s="1">
        <v>0</v>
      </c>
      <c r="M2948" s="1">
        <v>0</v>
      </c>
      <c r="N2948" s="1">
        <v>0</v>
      </c>
      <c r="O2948" s="1">
        <v>0</v>
      </c>
      <c r="P2948" s="1">
        <v>0</v>
      </c>
      <c r="Q2948" s="1">
        <v>0</v>
      </c>
      <c r="R2948" s="1">
        <v>0</v>
      </c>
      <c r="S2948" s="1">
        <v>0</v>
      </c>
      <c r="T2948" s="1">
        <v>0</v>
      </c>
      <c r="U2948" s="1">
        <v>0</v>
      </c>
      <c r="V2948" s="1">
        <f t="shared" si="181"/>
        <v>0</v>
      </c>
      <c r="W2948" s="1">
        <f t="shared" si="182"/>
        <v>0</v>
      </c>
      <c r="X2948" s="1" t="e">
        <f t="shared" si="183"/>
        <v>#DIV/0!</v>
      </c>
    </row>
    <row r="2949" spans="1:24" hidden="1" x14ac:dyDescent="0.3">
      <c r="A2949" s="18" t="str">
        <f t="shared" si="180"/>
        <v>ConstMin - Paving Equipment_1995_100</v>
      </c>
      <c r="B2949" s="1" t="s">
        <v>40</v>
      </c>
      <c r="C2949" s="1">
        <v>2020</v>
      </c>
      <c r="D2949" s="1" t="s">
        <v>93</v>
      </c>
      <c r="E2949" s="1">
        <v>1995</v>
      </c>
      <c r="F2949" s="1">
        <v>100</v>
      </c>
      <c r="G2949" s="1" t="s">
        <v>5</v>
      </c>
      <c r="H2949" s="1">
        <v>6.6192339714626297E-6</v>
      </c>
      <c r="I2949" s="1">
        <v>8.0092731054697906E-6</v>
      </c>
      <c r="J2949" s="1">
        <v>9.5316969189061895E-6</v>
      </c>
      <c r="K2949" s="1">
        <v>2.79241183165953E-5</v>
      </c>
      <c r="L2949" s="1">
        <v>6.3335773650340598E-5</v>
      </c>
      <c r="M2949" s="1">
        <v>3.3191888962914098E-3</v>
      </c>
      <c r="N2949" s="1">
        <v>5.4668912721923796E-6</v>
      </c>
      <c r="O2949" s="1">
        <v>5.0295399704169899E-6</v>
      </c>
      <c r="P2949" s="1">
        <v>3.0488970365877701E-8</v>
      </c>
      <c r="Q2949" s="1">
        <v>2.7090773570554E-8</v>
      </c>
      <c r="R2949" s="1">
        <v>107.687428306971</v>
      </c>
      <c r="S2949" s="1">
        <v>81.153194592985002</v>
      </c>
      <c r="T2949" s="1">
        <v>0.27698599429008097</v>
      </c>
      <c r="U2949" s="1">
        <v>6275.8470485241796</v>
      </c>
      <c r="V2949" s="1">
        <f t="shared" si="181"/>
        <v>0.42258040285436582</v>
      </c>
      <c r="W2949" s="1">
        <f t="shared" si="182"/>
        <v>3.341683619949924</v>
      </c>
      <c r="X2949" s="1">
        <f t="shared" si="183"/>
        <v>292.98663566358937</v>
      </c>
    </row>
    <row r="2950" spans="1:24" hidden="1" x14ac:dyDescent="0.3">
      <c r="A2950" s="18" t="str">
        <f t="shared" si="180"/>
        <v>ConstMin - Paving Equipment_1995_175</v>
      </c>
      <c r="B2950" s="1" t="s">
        <v>40</v>
      </c>
      <c r="C2950" s="1">
        <v>2020</v>
      </c>
      <c r="D2950" s="1" t="s">
        <v>93</v>
      </c>
      <c r="E2950" s="1">
        <v>1995</v>
      </c>
      <c r="F2950" s="1">
        <v>175</v>
      </c>
      <c r="G2950" s="1" t="s">
        <v>5</v>
      </c>
      <c r="H2950" s="1">
        <v>2.79702674173904E-6</v>
      </c>
      <c r="I2950" s="1">
        <v>3.3844023575042401E-6</v>
      </c>
      <c r="J2950" s="1">
        <v>4.02771850810422E-6</v>
      </c>
      <c r="K2950" s="1">
        <v>1.32843201729947E-5</v>
      </c>
      <c r="L2950" s="1">
        <v>3.63802896497867E-5</v>
      </c>
      <c r="M2950" s="1">
        <v>2.0410914430506002E-3</v>
      </c>
      <c r="N2950" s="1">
        <v>1.85009044582159E-6</v>
      </c>
      <c r="O2950" s="1">
        <v>1.70208321015587E-6</v>
      </c>
      <c r="P2950" s="1">
        <v>1.8786991798609799E-8</v>
      </c>
      <c r="Q2950" s="1">
        <v>1.6659113972772401E-8</v>
      </c>
      <c r="R2950" s="1">
        <v>66.220964009330999</v>
      </c>
      <c r="S2950" s="1">
        <v>20.597257510909898</v>
      </c>
      <c r="T2950" s="1">
        <v>9.2328664763360602E-2</v>
      </c>
      <c r="U2950" s="1">
        <v>3604.5200644092301</v>
      </c>
      <c r="V2950" s="1">
        <f t="shared" si="181"/>
        <v>0.31090173255469017</v>
      </c>
      <c r="W2950" s="1">
        <f t="shared" si="182"/>
        <v>3.3420066198337572</v>
      </c>
      <c r="X2950" s="1">
        <f t="shared" si="183"/>
        <v>223.08627080983896</v>
      </c>
    </row>
    <row r="2951" spans="1:24" hidden="1" x14ac:dyDescent="0.3">
      <c r="A2951" s="18" t="str">
        <f t="shared" si="180"/>
        <v>ConstMin - Paving Equipment_1996_50</v>
      </c>
      <c r="B2951" s="1" t="s">
        <v>40</v>
      </c>
      <c r="C2951" s="1">
        <v>2020</v>
      </c>
      <c r="D2951" s="1" t="s">
        <v>93</v>
      </c>
      <c r="E2951" s="1">
        <v>1996</v>
      </c>
      <c r="F2951" s="1">
        <v>50</v>
      </c>
      <c r="G2951" s="1" t="s">
        <v>5</v>
      </c>
      <c r="H2951" s="1">
        <v>3.4580691356438699E-6</v>
      </c>
      <c r="I2951" s="1">
        <v>4.1842636541290798E-6</v>
      </c>
      <c r="J2951" s="1">
        <v>4.9796195553271796E-6</v>
      </c>
      <c r="K2951" s="1">
        <v>1.1866048406983099E-5</v>
      </c>
      <c r="L2951" s="1">
        <v>8.6468516742615494E-6</v>
      </c>
      <c r="M2951" s="1">
        <v>6.87308965185091E-4</v>
      </c>
      <c r="N2951" s="1">
        <v>1.1376657927340899E-6</v>
      </c>
      <c r="O2951" s="1">
        <v>1.04665252931536E-6</v>
      </c>
      <c r="P2951" s="1">
        <v>6.2507701565645099E-9</v>
      </c>
      <c r="Q2951" s="1">
        <v>5.6097233783968298E-9</v>
      </c>
      <c r="R2951" s="1">
        <v>22.298982439898399</v>
      </c>
      <c r="S2951" s="1">
        <v>40.473611008937901</v>
      </c>
      <c r="T2951" s="1">
        <v>9.2328664763360602E-2</v>
      </c>
      <c r="U2951" s="1">
        <v>1092.7874972413199</v>
      </c>
      <c r="V2951" s="1">
        <f t="shared" si="181"/>
        <v>1.267861823851345</v>
      </c>
      <c r="W2951" s="1">
        <f t="shared" si="182"/>
        <v>2.6200579218957385</v>
      </c>
      <c r="X2951" s="1">
        <f t="shared" si="183"/>
        <v>438.364522141333</v>
      </c>
    </row>
    <row r="2952" spans="1:24" hidden="1" x14ac:dyDescent="0.3">
      <c r="A2952" s="18" t="str">
        <f t="shared" si="180"/>
        <v>ConstMin - Paving Equipment_1996_100</v>
      </c>
      <c r="B2952" s="1" t="s">
        <v>40</v>
      </c>
      <c r="C2952" s="1">
        <v>2020</v>
      </c>
      <c r="D2952" s="1" t="s">
        <v>93</v>
      </c>
      <c r="E2952" s="1">
        <v>1996</v>
      </c>
      <c r="F2952" s="1">
        <v>100</v>
      </c>
      <c r="G2952" s="1" t="s">
        <v>5</v>
      </c>
      <c r="H2952" s="1">
        <v>1.2444725898413999E-5</v>
      </c>
      <c r="I2952" s="1">
        <v>1.50581183370809E-5</v>
      </c>
      <c r="J2952" s="1">
        <v>1.79204052937161E-5</v>
      </c>
      <c r="K2952" s="1">
        <v>5.2671737633964602E-5</v>
      </c>
      <c r="L2952" s="1">
        <v>1.1954576472441301E-4</v>
      </c>
      <c r="M2952" s="1">
        <v>6.3011160168558603E-3</v>
      </c>
      <c r="N2952" s="1">
        <v>1.0245489511671601E-5</v>
      </c>
      <c r="O2952" s="1">
        <v>9.4258503507379499E-6</v>
      </c>
      <c r="P2952" s="1">
        <v>5.7883600622991901E-8</v>
      </c>
      <c r="Q2952" s="1">
        <v>5.1428861865970303E-8</v>
      </c>
      <c r="R2952" s="1">
        <v>204.43276972793899</v>
      </c>
      <c r="S2952" s="1">
        <v>110.60727283358599</v>
      </c>
      <c r="T2952" s="1">
        <v>0.36931465905344202</v>
      </c>
      <c r="U2952" s="1">
        <v>10894.816374108201</v>
      </c>
      <c r="V2952" s="1">
        <f t="shared" si="181"/>
        <v>0.45765624360197033</v>
      </c>
      <c r="W2952" s="1">
        <f t="shared" si="182"/>
        <v>3.6333135653193311</v>
      </c>
      <c r="X2952" s="1">
        <f t="shared" si="183"/>
        <v>299.49331856220869</v>
      </c>
    </row>
    <row r="2953" spans="1:24" hidden="1" x14ac:dyDescent="0.3">
      <c r="A2953" s="18" t="str">
        <f t="shared" si="180"/>
        <v>ConstMin - Paving Equipment_1996_175</v>
      </c>
      <c r="B2953" s="1" t="s">
        <v>40</v>
      </c>
      <c r="C2953" s="1">
        <v>2020</v>
      </c>
      <c r="D2953" s="1" t="s">
        <v>93</v>
      </c>
      <c r="E2953" s="1">
        <v>1996</v>
      </c>
      <c r="F2953" s="1">
        <v>175</v>
      </c>
      <c r="G2953" s="1" t="s">
        <v>5</v>
      </c>
      <c r="H2953" s="1">
        <v>3.7366796013254002E-6</v>
      </c>
      <c r="I2953" s="1">
        <v>4.5213823176037402E-6</v>
      </c>
      <c r="J2953" s="1">
        <v>5.3808186259085804E-6</v>
      </c>
      <c r="K2953" s="1">
        <v>1.7805457141385601E-5</v>
      </c>
      <c r="L2953" s="1">
        <v>4.8793558270451899E-5</v>
      </c>
      <c r="M2953" s="1">
        <v>2.7533623854298001E-3</v>
      </c>
      <c r="N2953" s="1">
        <v>2.4638033492702999E-6</v>
      </c>
      <c r="O2953" s="1">
        <v>2.2666990813286799E-6</v>
      </c>
      <c r="P2953" s="1">
        <v>2.53441003016589E-8</v>
      </c>
      <c r="Q2953" s="1">
        <v>2.24725736533708E-8</v>
      </c>
      <c r="R2953" s="1">
        <v>89.329810308588094</v>
      </c>
      <c r="S2953" s="1">
        <v>33.573529742783101</v>
      </c>
      <c r="T2953" s="1">
        <v>9.2328664763360602E-2</v>
      </c>
      <c r="U2953" s="1">
        <v>4868.1618127035499</v>
      </c>
      <c r="V2953" s="1">
        <f t="shared" si="181"/>
        <v>0.30753519665458368</v>
      </c>
      <c r="W2953" s="1">
        <f t="shared" si="182"/>
        <v>3.3188382410742712</v>
      </c>
      <c r="X2953" s="1">
        <f t="shared" si="183"/>
        <v>363.63062142003713</v>
      </c>
    </row>
    <row r="2954" spans="1:24" hidden="1" x14ac:dyDescent="0.3">
      <c r="A2954" s="18" t="str">
        <f t="shared" ref="A2954:A3017" si="184">D2954&amp;"_"&amp;E2954&amp;"_"&amp;F2954</f>
        <v>ConstMin - Paving Equipment_1996_300</v>
      </c>
      <c r="B2954" s="1" t="s">
        <v>40</v>
      </c>
      <c r="C2954" s="1">
        <v>2020</v>
      </c>
      <c r="D2954" s="1" t="s">
        <v>93</v>
      </c>
      <c r="E2954" s="1">
        <v>1996</v>
      </c>
      <c r="F2954" s="1">
        <v>300</v>
      </c>
      <c r="G2954" s="1" t="s">
        <v>5</v>
      </c>
      <c r="H2954" s="1">
        <v>2.5870959767989401E-6</v>
      </c>
      <c r="I2954" s="1">
        <v>3.13038613192672E-6</v>
      </c>
      <c r="J2954" s="1">
        <v>3.7254182065904799E-6</v>
      </c>
      <c r="K2954" s="1">
        <v>8.9283928093905292E-6</v>
      </c>
      <c r="L2954" s="1">
        <v>5.6038283848962497E-5</v>
      </c>
      <c r="M2954" s="1">
        <v>4.0529142219914898E-3</v>
      </c>
      <c r="N2954" s="1">
        <v>1.41028727744566E-6</v>
      </c>
      <c r="O2954" s="1">
        <v>1.2974642952500101E-6</v>
      </c>
      <c r="P2954" s="1">
        <v>3.7393589007927602E-8</v>
      </c>
      <c r="Q2954" s="1">
        <v>3.30793410436891E-8</v>
      </c>
      <c r="R2954" s="1">
        <v>131.492338445294</v>
      </c>
      <c r="S2954" s="1">
        <v>40.473611008937901</v>
      </c>
      <c r="T2954" s="1">
        <v>9.2328664763360602E-2</v>
      </c>
      <c r="U2954" s="1">
        <v>7163.82914858202</v>
      </c>
      <c r="V2954" s="1">
        <f t="shared" si="181"/>
        <v>0.14469092459583346</v>
      </c>
      <c r="W2954" s="1">
        <f t="shared" si="182"/>
        <v>2.5901696344021343</v>
      </c>
      <c r="X2954" s="1">
        <f t="shared" si="183"/>
        <v>438.364522141333</v>
      </c>
    </row>
    <row r="2955" spans="1:24" hidden="1" x14ac:dyDescent="0.3">
      <c r="A2955" s="18" t="str">
        <f t="shared" si="184"/>
        <v>ConstMin - Paving Equipment_1997_100</v>
      </c>
      <c r="B2955" s="1" t="s">
        <v>40</v>
      </c>
      <c r="C2955" s="1">
        <v>2020</v>
      </c>
      <c r="D2955" s="1" t="s">
        <v>93</v>
      </c>
      <c r="E2955" s="1">
        <v>1997</v>
      </c>
      <c r="F2955" s="1">
        <v>100</v>
      </c>
      <c r="G2955" s="1" t="s">
        <v>5</v>
      </c>
      <c r="H2955" s="1">
        <v>2.50210194632493E-5</v>
      </c>
      <c r="I2955" s="1">
        <v>3.02754335505316E-5</v>
      </c>
      <c r="J2955" s="1">
        <v>3.6030268027078998E-5</v>
      </c>
      <c r="K2955" s="1">
        <v>1.06252962943777E-4</v>
      </c>
      <c r="L2955" s="1">
        <v>2.4131708030648101E-4</v>
      </c>
      <c r="M2955" s="1">
        <v>1.27934069584124E-2</v>
      </c>
      <c r="N2955" s="1">
        <v>2.0532188663059299E-5</v>
      </c>
      <c r="O2955" s="1">
        <v>1.8889613570014601E-5</v>
      </c>
      <c r="P2955" s="1">
        <v>1.17530761201548E-7</v>
      </c>
      <c r="Q2955" s="1">
        <v>1.04418067767563E-7</v>
      </c>
      <c r="R2955" s="1">
        <v>415.06799934624303</v>
      </c>
      <c r="S2955" s="1">
        <v>250.05070618244599</v>
      </c>
      <c r="T2955" s="1">
        <v>0.64630065334352405</v>
      </c>
      <c r="U2955" s="1">
        <v>22218.791320782999</v>
      </c>
      <c r="V2955" s="1">
        <f t="shared" ref="V2955:V3018" si="185">IFERROR(CONVERT(I2955,"ton","g")*365/U2955,0)</f>
        <v>0.45118904016196559</v>
      </c>
      <c r="W2955" s="1">
        <f t="shared" ref="W2955:W3018" si="186">IFERROR(CONVERT(L2955,"ton","g")*365/U2955,0)</f>
        <v>3.5963026477041935</v>
      </c>
      <c r="X2955" s="1">
        <f t="shared" ref="X2955:X3018" si="187">S2955/T2955</f>
        <v>386.89533251877765</v>
      </c>
    </row>
    <row r="2956" spans="1:24" hidden="1" x14ac:dyDescent="0.3">
      <c r="A2956" s="18" t="str">
        <f t="shared" si="184"/>
        <v>ConstMin - Paving Equipment_1997_175</v>
      </c>
      <c r="B2956" s="1" t="s">
        <v>40</v>
      </c>
      <c r="C2956" s="1">
        <v>2020</v>
      </c>
      <c r="D2956" s="1" t="s">
        <v>93</v>
      </c>
      <c r="E2956" s="1">
        <v>1997</v>
      </c>
      <c r="F2956" s="1">
        <v>175</v>
      </c>
      <c r="G2956" s="1" t="s">
        <v>5</v>
      </c>
      <c r="H2956" s="1">
        <v>1.8695843402630399E-5</v>
      </c>
      <c r="I2956" s="1">
        <v>2.2621970517182799E-5</v>
      </c>
      <c r="J2956" s="1">
        <v>2.6922014499787798E-5</v>
      </c>
      <c r="K2956" s="1">
        <v>8.9384069227797997E-5</v>
      </c>
      <c r="L2956" s="1">
        <v>2.1110430929885301E-4</v>
      </c>
      <c r="M2956" s="1">
        <v>1.39115490069441E-2</v>
      </c>
      <c r="N2956" s="1">
        <v>1.3652587882570099E-5</v>
      </c>
      <c r="O2956" s="1">
        <v>1.25603808519645E-5</v>
      </c>
      <c r="P2956" s="1">
        <v>1.2805829422655101E-7</v>
      </c>
      <c r="Q2956" s="1">
        <v>1.13544192855031E-7</v>
      </c>
      <c r="R2956" s="1">
        <v>451.34488669749101</v>
      </c>
      <c r="S2956" s="1">
        <v>161.070553735315</v>
      </c>
      <c r="T2956" s="1">
        <v>0.46164332381680301</v>
      </c>
      <c r="U2956" s="1">
        <v>24482.724167767901</v>
      </c>
      <c r="V2956" s="1">
        <f t="shared" si="185"/>
        <v>0.3059562244777374</v>
      </c>
      <c r="W2956" s="1">
        <f t="shared" si="186"/>
        <v>2.8551304757027438</v>
      </c>
      <c r="X2956" s="1">
        <f t="shared" si="187"/>
        <v>348.90692754658727</v>
      </c>
    </row>
    <row r="2957" spans="1:24" hidden="1" x14ac:dyDescent="0.3">
      <c r="A2957" s="18" t="str">
        <f t="shared" si="184"/>
        <v>ConstMin - Paving Equipment_1998_50</v>
      </c>
      <c r="B2957" s="1" t="s">
        <v>40</v>
      </c>
      <c r="C2957" s="1">
        <v>2020</v>
      </c>
      <c r="D2957" s="1" t="s">
        <v>93</v>
      </c>
      <c r="E2957" s="1">
        <v>1998</v>
      </c>
      <c r="F2957" s="1">
        <v>50</v>
      </c>
      <c r="G2957" s="1" t="s">
        <v>5</v>
      </c>
      <c r="H2957" s="1">
        <v>7.7174933129665202E-6</v>
      </c>
      <c r="I2957" s="1">
        <v>9.3381669086894904E-6</v>
      </c>
      <c r="J2957" s="1">
        <v>1.1113190370671701E-5</v>
      </c>
      <c r="K2957" s="1">
        <v>2.6575135616745399E-5</v>
      </c>
      <c r="L2957" s="1">
        <v>1.9833269909266102E-5</v>
      </c>
      <c r="M2957" s="1">
        <v>1.5894588029322801E-3</v>
      </c>
      <c r="N2957" s="1">
        <v>2.5593500607567199E-6</v>
      </c>
      <c r="O2957" s="1">
        <v>2.3546020558961801E-6</v>
      </c>
      <c r="P2957" s="1">
        <v>1.44638100717366E-8</v>
      </c>
      <c r="Q2957" s="1">
        <v>1.2972949077430801E-8</v>
      </c>
      <c r="R2957" s="1">
        <v>51.568240385143397</v>
      </c>
      <c r="S2957" s="1">
        <v>77.0337430908031</v>
      </c>
      <c r="T2957" s="1">
        <v>0.27698599429008097</v>
      </c>
      <c r="U2957" s="1">
        <v>2465.0797789056901</v>
      </c>
      <c r="V2957" s="1">
        <f t="shared" si="185"/>
        <v>1.2543515004846286</v>
      </c>
      <c r="W2957" s="1">
        <f t="shared" si="186"/>
        <v>2.6641087178528391</v>
      </c>
      <c r="X2957" s="1">
        <f t="shared" si="187"/>
        <v>278.11421760960036</v>
      </c>
    </row>
    <row r="2958" spans="1:24" hidden="1" x14ac:dyDescent="0.3">
      <c r="A2958" s="18" t="str">
        <f t="shared" si="184"/>
        <v>ConstMin - Paving Equipment_1998_175</v>
      </c>
      <c r="B2958" s="1" t="s">
        <v>40</v>
      </c>
      <c r="C2958" s="1">
        <v>2020</v>
      </c>
      <c r="D2958" s="1" t="s">
        <v>93</v>
      </c>
      <c r="E2958" s="1">
        <v>1998</v>
      </c>
      <c r="F2958" s="1">
        <v>175</v>
      </c>
      <c r="G2958" s="1" t="s">
        <v>5</v>
      </c>
      <c r="H2958" s="1">
        <v>3.1206997412291898E-5</v>
      </c>
      <c r="I2958" s="1">
        <v>3.7760466868873203E-5</v>
      </c>
      <c r="J2958" s="1">
        <v>4.4938076273700303E-5</v>
      </c>
      <c r="K2958" s="1">
        <v>1.3845684100449599E-4</v>
      </c>
      <c r="L2958" s="1">
        <v>2.7934980859807399E-4</v>
      </c>
      <c r="M2958" s="1">
        <v>1.8519498162199499E-2</v>
      </c>
      <c r="N2958" s="1">
        <v>2.6509899163747599E-5</v>
      </c>
      <c r="O2958" s="1">
        <v>2.4389107230647799E-5</v>
      </c>
      <c r="P2958" s="1">
        <v>1.7028573470220901E-7</v>
      </c>
      <c r="Q2958" s="1">
        <v>1.5115365441027001E-7</v>
      </c>
      <c r="R2958" s="1">
        <v>600.84472229080802</v>
      </c>
      <c r="S2958" s="1">
        <v>286.19889311409298</v>
      </c>
      <c r="T2958" s="1">
        <v>0.83095798287024503</v>
      </c>
      <c r="U2958" s="1">
        <v>33010.366393672302</v>
      </c>
      <c r="V2958" s="1">
        <f t="shared" si="185"/>
        <v>0.37877003248678198</v>
      </c>
      <c r="W2958" s="1">
        <f t="shared" si="186"/>
        <v>2.8021193817677559</v>
      </c>
      <c r="X2958" s="1">
        <f t="shared" si="187"/>
        <v>344.42041476696812</v>
      </c>
    </row>
    <row r="2959" spans="1:24" hidden="1" x14ac:dyDescent="0.3">
      <c r="A2959" s="18" t="str">
        <f t="shared" si="184"/>
        <v>ConstMin - Paving Equipment_1998_600</v>
      </c>
      <c r="B2959" s="1" t="s">
        <v>40</v>
      </c>
      <c r="C2959" s="1">
        <v>2020</v>
      </c>
      <c r="D2959" s="1" t="s">
        <v>93</v>
      </c>
      <c r="E2959" s="1">
        <v>1998</v>
      </c>
      <c r="F2959" s="1">
        <v>600</v>
      </c>
      <c r="G2959" s="1" t="s">
        <v>5</v>
      </c>
      <c r="H2959" s="1">
        <v>4.2932482084592301E-6</v>
      </c>
      <c r="I2959" s="1">
        <v>5.1948303322356701E-6</v>
      </c>
      <c r="J2959" s="1">
        <v>6.1822774201812997E-6</v>
      </c>
      <c r="K2959" s="1">
        <v>1.5300201680476301E-5</v>
      </c>
      <c r="L2959" s="1">
        <v>9.6085471360110095E-5</v>
      </c>
      <c r="M2959" s="1">
        <v>7.4062886249609897E-3</v>
      </c>
      <c r="N2959" s="1">
        <v>2.52146491692271E-6</v>
      </c>
      <c r="O2959" s="1">
        <v>2.3197477235688999E-6</v>
      </c>
      <c r="P2959" s="1">
        <v>6.8346013788377295E-8</v>
      </c>
      <c r="Q2959" s="1">
        <v>6.0449132124167198E-8</v>
      </c>
      <c r="R2959" s="1">
        <v>240.288877867829</v>
      </c>
      <c r="S2959" s="1">
        <v>30.071995965928402</v>
      </c>
      <c r="T2959" s="1">
        <v>9.2328664763360602E-2</v>
      </c>
      <c r="U2959" s="1">
        <v>13081.3182451788</v>
      </c>
      <c r="V2959" s="1">
        <f t="shared" si="185"/>
        <v>0.13149476309094674</v>
      </c>
      <c r="W2959" s="1">
        <f t="shared" si="186"/>
        <v>2.4321749672124677</v>
      </c>
      <c r="X2959" s="1">
        <f t="shared" si="187"/>
        <v>325.70595538236432</v>
      </c>
    </row>
    <row r="2960" spans="1:24" hidden="1" x14ac:dyDescent="0.3">
      <c r="A2960" s="18" t="str">
        <f t="shared" si="184"/>
        <v>ConstMin - Paving Equipment_1999_50</v>
      </c>
      <c r="B2960" s="1" t="s">
        <v>40</v>
      </c>
      <c r="C2960" s="1">
        <v>2020</v>
      </c>
      <c r="D2960" s="1" t="s">
        <v>93</v>
      </c>
      <c r="E2960" s="1">
        <v>1999</v>
      </c>
      <c r="F2960" s="1">
        <v>50</v>
      </c>
      <c r="G2960" s="1" t="s">
        <v>5</v>
      </c>
      <c r="H2960" s="1">
        <v>1.30948007861027E-5</v>
      </c>
      <c r="I2960" s="1">
        <v>1.5844708951184301E-5</v>
      </c>
      <c r="J2960" s="1">
        <v>1.88565131319879E-5</v>
      </c>
      <c r="K2960" s="1">
        <v>4.5990844989966302E-5</v>
      </c>
      <c r="L2960" s="1">
        <v>3.5753957949563398E-5</v>
      </c>
      <c r="M2960" s="1">
        <v>3.4147711393994E-3</v>
      </c>
      <c r="N2960" s="1">
        <v>4.7532570976425096E-6</v>
      </c>
      <c r="O2960" s="1">
        <v>4.3729965298311103E-6</v>
      </c>
      <c r="P2960" s="1">
        <v>3.11784085997335E-8</v>
      </c>
      <c r="Q2960" s="1">
        <v>2.7870902989610999E-8</v>
      </c>
      <c r="R2960" s="1">
        <v>110.788488919584</v>
      </c>
      <c r="S2960" s="1">
        <v>155.09734905715101</v>
      </c>
      <c r="T2960" s="1">
        <v>0.46164332381680301</v>
      </c>
      <c r="U2960" s="1">
        <v>5676.56297549175</v>
      </c>
      <c r="V2960" s="1">
        <f t="shared" si="185"/>
        <v>0.92424563151946182</v>
      </c>
      <c r="W2960" s="1">
        <f t="shared" si="186"/>
        <v>2.0855819785786944</v>
      </c>
      <c r="X2960" s="1">
        <f t="shared" si="187"/>
        <v>335.96792383961633</v>
      </c>
    </row>
    <row r="2961" spans="1:24" hidden="1" x14ac:dyDescent="0.3">
      <c r="A2961" s="18" t="str">
        <f t="shared" si="184"/>
        <v>ConstMin - Paving Equipment_1999_100</v>
      </c>
      <c r="B2961" s="1" t="s">
        <v>40</v>
      </c>
      <c r="C2961" s="1">
        <v>2020</v>
      </c>
      <c r="D2961" s="1" t="s">
        <v>93</v>
      </c>
      <c r="E2961" s="1">
        <v>1999</v>
      </c>
      <c r="F2961" s="1">
        <v>100</v>
      </c>
      <c r="G2961" s="1" t="s">
        <v>5</v>
      </c>
      <c r="H2961" s="1">
        <v>2.0993545154568301E-5</v>
      </c>
      <c r="I2961" s="1">
        <v>2.5402189637027701E-5</v>
      </c>
      <c r="J2961" s="1">
        <v>3.0230705022578401E-5</v>
      </c>
      <c r="K2961" s="1">
        <v>8.9783002097025005E-5</v>
      </c>
      <c r="L2961" s="1">
        <v>1.6426911800956201E-4</v>
      </c>
      <c r="M2961" s="1">
        <v>1.0957689811760801E-2</v>
      </c>
      <c r="N2961" s="1">
        <v>1.9007565998014901E-5</v>
      </c>
      <c r="O2961" s="1">
        <v>1.7486960718173701E-5</v>
      </c>
      <c r="P2961" s="1">
        <v>1.00679470048551E-7</v>
      </c>
      <c r="Q2961" s="1">
        <v>8.9435191193384197E-8</v>
      </c>
      <c r="R2961" s="1">
        <v>355.51017820421902</v>
      </c>
      <c r="S2961" s="1">
        <v>234.39679047415399</v>
      </c>
      <c r="T2961" s="1">
        <v>0.55397198858016306</v>
      </c>
      <c r="U2961" s="1">
        <v>19767.462663320301</v>
      </c>
      <c r="V2961" s="1">
        <f t="shared" si="185"/>
        <v>0.42550907548095152</v>
      </c>
      <c r="W2961" s="1">
        <f t="shared" si="186"/>
        <v>2.7516525753525078</v>
      </c>
      <c r="X2961" s="1">
        <f t="shared" si="187"/>
        <v>423.12029363599379</v>
      </c>
    </row>
    <row r="2962" spans="1:24" hidden="1" x14ac:dyDescent="0.3">
      <c r="A2962" s="18" t="str">
        <f t="shared" si="184"/>
        <v>ConstMin - Paving Equipment_1999_175</v>
      </c>
      <c r="B2962" s="1" t="s">
        <v>40</v>
      </c>
      <c r="C2962" s="1">
        <v>2020</v>
      </c>
      <c r="D2962" s="1" t="s">
        <v>93</v>
      </c>
      <c r="E2962" s="1">
        <v>1999</v>
      </c>
      <c r="F2962" s="1">
        <v>175</v>
      </c>
      <c r="G2962" s="1" t="s">
        <v>5</v>
      </c>
      <c r="H2962" s="1">
        <v>1.6586417933033701E-5</v>
      </c>
      <c r="I2962" s="1">
        <v>2.00695656989707E-5</v>
      </c>
      <c r="J2962" s="1">
        <v>2.3884441823568502E-5</v>
      </c>
      <c r="K2962" s="1">
        <v>7.9863552467812401E-5</v>
      </c>
      <c r="L2962" s="1">
        <v>1.8887747816942699E-4</v>
      </c>
      <c r="M2962" s="1">
        <v>1.2599208197415E-2</v>
      </c>
      <c r="N2962" s="1">
        <v>1.20280631402556E-5</v>
      </c>
      <c r="O2962" s="1">
        <v>1.10658180890351E-5</v>
      </c>
      <c r="P2962" s="1">
        <v>1.15988335395765E-7</v>
      </c>
      <c r="Q2962" s="1">
        <v>1.02833043586583E-7</v>
      </c>
      <c r="R2962" s="1">
        <v>408.76743441739097</v>
      </c>
      <c r="S2962" s="1">
        <v>142.32704940038701</v>
      </c>
      <c r="T2962" s="1">
        <v>0.36931465905344202</v>
      </c>
      <c r="U2962" s="1">
        <v>22167.437944110301</v>
      </c>
      <c r="V2962" s="1">
        <f t="shared" si="185"/>
        <v>0.29978581115461883</v>
      </c>
      <c r="W2962" s="1">
        <f t="shared" si="186"/>
        <v>2.8213260242479721</v>
      </c>
      <c r="X2962" s="1">
        <f t="shared" si="187"/>
        <v>385.38153282399617</v>
      </c>
    </row>
    <row r="2963" spans="1:24" hidden="1" x14ac:dyDescent="0.3">
      <c r="A2963" s="18" t="str">
        <f t="shared" si="184"/>
        <v>ConstMin - Paving Equipment_1999_300</v>
      </c>
      <c r="B2963" s="1" t="s">
        <v>40</v>
      </c>
      <c r="C2963" s="1">
        <v>2020</v>
      </c>
      <c r="D2963" s="1" t="s">
        <v>93</v>
      </c>
      <c r="E2963" s="1">
        <v>1999</v>
      </c>
      <c r="F2963" s="1">
        <v>300</v>
      </c>
      <c r="G2963" s="1" t="s">
        <v>5</v>
      </c>
      <c r="H2963" s="1">
        <v>2.0125185810947901E-5</v>
      </c>
      <c r="I2963" s="1">
        <v>2.43514748312469E-5</v>
      </c>
      <c r="J2963" s="1">
        <v>2.8980267567764999E-5</v>
      </c>
      <c r="K2963" s="1">
        <v>7.0888410198005801E-5</v>
      </c>
      <c r="L2963" s="1">
        <v>4.4568968159974098E-4</v>
      </c>
      <c r="M2963" s="1">
        <v>3.3507485873833502E-2</v>
      </c>
      <c r="N2963" s="1">
        <v>1.12769463977905E-5</v>
      </c>
      <c r="O2963" s="1">
        <v>1.03747906859672E-5</v>
      </c>
      <c r="P2963" s="1">
        <v>3.09189568226889E-7</v>
      </c>
      <c r="Q2963" s="1">
        <v>2.73483595266542E-7</v>
      </c>
      <c r="R2963" s="1">
        <v>1087.11347727662</v>
      </c>
      <c r="S2963" s="1">
        <v>257.05377373615499</v>
      </c>
      <c r="T2963" s="1">
        <v>0.55397198858016405</v>
      </c>
      <c r="U2963" s="1">
        <v>59208.052550561202</v>
      </c>
      <c r="V2963" s="1">
        <f t="shared" si="185"/>
        <v>0.13618619723652831</v>
      </c>
      <c r="W2963" s="1">
        <f t="shared" si="186"/>
        <v>2.4925300543498907</v>
      </c>
      <c r="X2963" s="1">
        <f t="shared" si="187"/>
        <v>464.0194432844637</v>
      </c>
    </row>
    <row r="2964" spans="1:24" hidden="1" x14ac:dyDescent="0.3">
      <c r="A2964" s="18" t="str">
        <f t="shared" si="184"/>
        <v>ConstMin - Paving Equipment_2000_50</v>
      </c>
      <c r="B2964" s="1" t="s">
        <v>40</v>
      </c>
      <c r="C2964" s="1">
        <v>2020</v>
      </c>
      <c r="D2964" s="1" t="s">
        <v>93</v>
      </c>
      <c r="E2964" s="1">
        <v>2000</v>
      </c>
      <c r="F2964" s="1">
        <v>50</v>
      </c>
      <c r="G2964" s="1" t="s">
        <v>5</v>
      </c>
      <c r="H2964" s="1">
        <v>1.06114048528988E-5</v>
      </c>
      <c r="I2964" s="1">
        <v>1.2839799872007599E-5</v>
      </c>
      <c r="J2964" s="1">
        <v>1.5280422988174298E-5</v>
      </c>
      <c r="K2964" s="1">
        <v>3.7344902222524603E-5</v>
      </c>
      <c r="L2964" s="1">
        <v>2.93967362242738E-5</v>
      </c>
      <c r="M2964" s="1">
        <v>2.8224512709926299E-3</v>
      </c>
      <c r="N2964" s="1">
        <v>3.8695598261177401E-6</v>
      </c>
      <c r="O2964" s="1">
        <v>3.5599950400283299E-6</v>
      </c>
      <c r="P2964" s="1">
        <v>2.5776619553422301E-8</v>
      </c>
      <c r="Q2964" s="1">
        <v>2.3036467849665501E-8</v>
      </c>
      <c r="R2964" s="1">
        <v>91.571323112866295</v>
      </c>
      <c r="S2964" s="1">
        <v>151.286856417633</v>
      </c>
      <c r="T2964" s="1">
        <v>0.36931465905344202</v>
      </c>
      <c r="U2964" s="1">
        <v>4387.3188361113598</v>
      </c>
      <c r="V2964" s="1">
        <f t="shared" si="185"/>
        <v>0.96905328617172604</v>
      </c>
      <c r="W2964" s="1">
        <f t="shared" si="186"/>
        <v>2.2186485868024501</v>
      </c>
      <c r="X2964" s="1">
        <f t="shared" si="187"/>
        <v>409.64216477456665</v>
      </c>
    </row>
    <row r="2965" spans="1:24" hidden="1" x14ac:dyDescent="0.3">
      <c r="A2965" s="18" t="str">
        <f t="shared" si="184"/>
        <v>ConstMin - Paving Equipment_2000_100</v>
      </c>
      <c r="B2965" s="1" t="s">
        <v>40</v>
      </c>
      <c r="C2965" s="1">
        <v>2020</v>
      </c>
      <c r="D2965" s="1" t="s">
        <v>93</v>
      </c>
      <c r="E2965" s="1">
        <v>2000</v>
      </c>
      <c r="F2965" s="1">
        <v>100</v>
      </c>
      <c r="G2965" s="1" t="s">
        <v>5</v>
      </c>
      <c r="H2965" s="1">
        <v>3.7329873070714501E-5</v>
      </c>
      <c r="I2965" s="1">
        <v>4.5169146415564501E-5</v>
      </c>
      <c r="J2965" s="1">
        <v>5.3755017221828899E-5</v>
      </c>
      <c r="K2965" s="1">
        <v>1.6025019523865599E-4</v>
      </c>
      <c r="L2965" s="1">
        <v>2.93409885038288E-4</v>
      </c>
      <c r="M2965" s="1">
        <v>1.9697052606604801E-2</v>
      </c>
      <c r="N2965" s="1">
        <v>3.3671258667454897E-5</v>
      </c>
      <c r="O2965" s="1">
        <v>3.0977557974058503E-5</v>
      </c>
      <c r="P2965" s="1">
        <v>1.8098912323904699E-7</v>
      </c>
      <c r="Q2965" s="1">
        <v>1.6076469548600699E-7</v>
      </c>
      <c r="R2965" s="1">
        <v>639.04917939511495</v>
      </c>
      <c r="S2965" s="1">
        <v>375.17904556122397</v>
      </c>
      <c r="T2965" s="1">
        <v>0.92328664763360602</v>
      </c>
      <c r="U2965" s="1">
        <v>33916.185718734603</v>
      </c>
      <c r="V2965" s="1">
        <f t="shared" si="185"/>
        <v>0.44098465702181688</v>
      </c>
      <c r="W2965" s="1">
        <f t="shared" si="186"/>
        <v>2.8645495385282476</v>
      </c>
      <c r="X2965" s="1">
        <f t="shared" si="187"/>
        <v>406.35164228012184</v>
      </c>
    </row>
    <row r="2966" spans="1:24" hidden="1" x14ac:dyDescent="0.3">
      <c r="A2966" s="18" t="str">
        <f t="shared" si="184"/>
        <v>ConstMin - Paving Equipment_2000_175</v>
      </c>
      <c r="B2966" s="1" t="s">
        <v>40</v>
      </c>
      <c r="C2966" s="1">
        <v>2020</v>
      </c>
      <c r="D2966" s="1" t="s">
        <v>93</v>
      </c>
      <c r="E2966" s="1">
        <v>2000</v>
      </c>
      <c r="F2966" s="1">
        <v>175</v>
      </c>
      <c r="G2966" s="1" t="s">
        <v>5</v>
      </c>
      <c r="H2966" s="1">
        <v>1.68537320517837E-5</v>
      </c>
      <c r="I2966" s="1">
        <v>2.0393015782658301E-5</v>
      </c>
      <c r="J2966" s="1">
        <v>2.4269374154568599E-5</v>
      </c>
      <c r="K2966" s="1">
        <v>8.1457382828578804E-5</v>
      </c>
      <c r="L2966" s="1">
        <v>1.9278628521245299E-4</v>
      </c>
      <c r="M2966" s="1">
        <v>1.29420370454325E-2</v>
      </c>
      <c r="N2966" s="1">
        <v>1.2176210774790699E-5</v>
      </c>
      <c r="O2966" s="1">
        <v>1.12021139128074E-5</v>
      </c>
      <c r="P2966" s="1">
        <v>1.19149938686428E-7</v>
      </c>
      <c r="Q2966" s="1">
        <v>1.0563116655737E-7</v>
      </c>
      <c r="R2966" s="1">
        <v>419.89013883282701</v>
      </c>
      <c r="S2966" s="1">
        <v>158.18693768378799</v>
      </c>
      <c r="T2966" s="1">
        <v>0.36931465905344202</v>
      </c>
      <c r="U2966" s="1">
        <v>22937.105964149199</v>
      </c>
      <c r="V2966" s="1">
        <f t="shared" si="185"/>
        <v>0.29439568154656437</v>
      </c>
      <c r="W2966" s="1">
        <f t="shared" si="186"/>
        <v>2.7830827197325974</v>
      </c>
      <c r="X2966" s="1">
        <f t="shared" si="187"/>
        <v>428.32563995489113</v>
      </c>
    </row>
    <row r="2967" spans="1:24" hidden="1" x14ac:dyDescent="0.3">
      <c r="A2967" s="18" t="str">
        <f t="shared" si="184"/>
        <v>ConstMin - Paving Equipment_2000_300</v>
      </c>
      <c r="B2967" s="1" t="s">
        <v>40</v>
      </c>
      <c r="C2967" s="1">
        <v>2020</v>
      </c>
      <c r="D2967" s="1" t="s">
        <v>93</v>
      </c>
      <c r="E2967" s="1">
        <v>2000</v>
      </c>
      <c r="F2967" s="1">
        <v>300</v>
      </c>
      <c r="G2967" s="1" t="s">
        <v>5</v>
      </c>
      <c r="H2967" s="1">
        <v>1.05431496891276E-5</v>
      </c>
      <c r="I2967" s="1">
        <v>1.27572111238444E-5</v>
      </c>
      <c r="J2967" s="1">
        <v>1.5182135552343801E-5</v>
      </c>
      <c r="K2967" s="1">
        <v>3.6905369510286003E-5</v>
      </c>
      <c r="L2967" s="1">
        <v>2.3226052627860601E-4</v>
      </c>
      <c r="M2967" s="1">
        <v>1.72121223113063E-2</v>
      </c>
      <c r="N2967" s="1">
        <v>5.7240294170163901E-6</v>
      </c>
      <c r="O2967" s="1">
        <v>5.2661070636550802E-6</v>
      </c>
      <c r="P2967" s="1">
        <v>1.58818312043822E-7</v>
      </c>
      <c r="Q2967" s="1">
        <v>1.40483028466766E-7</v>
      </c>
      <c r="R2967" s="1">
        <v>558.42835262572896</v>
      </c>
      <c r="S2967" s="1">
        <v>130.483626331614</v>
      </c>
      <c r="T2967" s="1">
        <v>0.27698599429008097</v>
      </c>
      <c r="U2967" s="1">
        <v>30402.684935266101</v>
      </c>
      <c r="V2967" s="1">
        <f t="shared" si="185"/>
        <v>0.13894163484640726</v>
      </c>
      <c r="W2967" s="1">
        <f t="shared" si="186"/>
        <v>2.5296012520416498</v>
      </c>
      <c r="X2967" s="1">
        <f t="shared" si="187"/>
        <v>471.08384186011062</v>
      </c>
    </row>
    <row r="2968" spans="1:24" hidden="1" x14ac:dyDescent="0.3">
      <c r="A2968" s="18" t="str">
        <f t="shared" si="184"/>
        <v>ConstMin - Paving Equipment_2000_600</v>
      </c>
      <c r="B2968" s="1" t="s">
        <v>40</v>
      </c>
      <c r="C2968" s="1">
        <v>2020</v>
      </c>
      <c r="D2968" s="1" t="s">
        <v>93</v>
      </c>
      <c r="E2968" s="1">
        <v>2000</v>
      </c>
      <c r="F2968" s="1">
        <v>600</v>
      </c>
      <c r="G2968" s="1" t="s">
        <v>5</v>
      </c>
      <c r="H2968" s="1">
        <v>3.40039067328716E-5</v>
      </c>
      <c r="I2968" s="1">
        <v>4.1144727146774601E-5</v>
      </c>
      <c r="J2968" s="1">
        <v>4.8965625695335099E-5</v>
      </c>
      <c r="K2968" s="1">
        <v>1.21961999114895E-4</v>
      </c>
      <c r="L2968" s="1">
        <v>7.6708456955418595E-4</v>
      </c>
      <c r="M2968" s="1">
        <v>5.9689147464541299E-2</v>
      </c>
      <c r="N2968" s="1">
        <v>1.5971875544145201E-5</v>
      </c>
      <c r="O2968" s="1">
        <v>1.4694125500613599E-5</v>
      </c>
      <c r="P2968" s="1">
        <v>5.5083565190964004E-7</v>
      </c>
      <c r="Q2968" s="1">
        <v>4.87174797550097E-7</v>
      </c>
      <c r="R2968" s="1">
        <v>1936.5486536406199</v>
      </c>
      <c r="S2968" s="1">
        <v>226.878791482672</v>
      </c>
      <c r="T2968" s="1">
        <v>0.55397198858016405</v>
      </c>
      <c r="U2968" s="1">
        <v>102051.172063554</v>
      </c>
      <c r="V2968" s="1">
        <f t="shared" si="185"/>
        <v>0.13350108345798242</v>
      </c>
      <c r="W2968" s="1">
        <f t="shared" si="186"/>
        <v>2.4889366934934629</v>
      </c>
      <c r="X2968" s="1">
        <f t="shared" si="187"/>
        <v>409.54921216172806</v>
      </c>
    </row>
    <row r="2969" spans="1:24" hidden="1" x14ac:dyDescent="0.3">
      <c r="A2969" s="18" t="str">
        <f t="shared" si="184"/>
        <v>ConstMin - Paving Equipment_2001_50</v>
      </c>
      <c r="B2969" s="1" t="s">
        <v>40</v>
      </c>
      <c r="C2969" s="1">
        <v>2020</v>
      </c>
      <c r="D2969" s="1" t="s">
        <v>93</v>
      </c>
      <c r="E2969" s="1">
        <v>2001</v>
      </c>
      <c r="F2969" s="1">
        <v>50</v>
      </c>
      <c r="G2969" s="1" t="s">
        <v>5</v>
      </c>
      <c r="H2969" s="1">
        <v>1.1190439981800801E-5</v>
      </c>
      <c r="I2969" s="1">
        <v>1.3540432377979001E-5</v>
      </c>
      <c r="J2969" s="1">
        <v>1.6114233573793199E-5</v>
      </c>
      <c r="K2969" s="1">
        <v>3.9468225288385402E-5</v>
      </c>
      <c r="L2969" s="1">
        <v>3.1476614080904102E-5</v>
      </c>
      <c r="M2969" s="1">
        <v>3.0385827411884502E-3</v>
      </c>
      <c r="N2969" s="1">
        <v>4.1006511134471999E-6</v>
      </c>
      <c r="O2969" s="1">
        <v>3.7725990243714201E-6</v>
      </c>
      <c r="P2969" s="1">
        <v>2.7757491124564999E-8</v>
      </c>
      <c r="Q2969" s="1">
        <v>2.4800503854693102E-8</v>
      </c>
      <c r="R2969" s="1">
        <v>98.583470637099893</v>
      </c>
      <c r="S2969" s="1">
        <v>153.55255474383301</v>
      </c>
      <c r="T2969" s="1">
        <v>0.36931465905344202</v>
      </c>
      <c r="U2969" s="1">
        <v>4836.9054744307496</v>
      </c>
      <c r="V2969" s="1">
        <f t="shared" si="185"/>
        <v>0.92694407556699088</v>
      </c>
      <c r="W2969" s="1">
        <f t="shared" si="186"/>
        <v>2.1548101365399268</v>
      </c>
      <c r="X2969" s="1">
        <f t="shared" si="187"/>
        <v>415.77703722183702</v>
      </c>
    </row>
    <row r="2970" spans="1:24" hidden="1" x14ac:dyDescent="0.3">
      <c r="A2970" s="18" t="str">
        <f t="shared" si="184"/>
        <v>ConstMin - Paving Equipment_2001_100</v>
      </c>
      <c r="B2970" s="1" t="s">
        <v>40</v>
      </c>
      <c r="C2970" s="1">
        <v>2020</v>
      </c>
      <c r="D2970" s="1" t="s">
        <v>93</v>
      </c>
      <c r="E2970" s="1">
        <v>2001</v>
      </c>
      <c r="F2970" s="1">
        <v>100</v>
      </c>
      <c r="G2970" s="1" t="s">
        <v>5</v>
      </c>
      <c r="H2970" s="1">
        <v>3.7957919824001E-5</v>
      </c>
      <c r="I2970" s="1">
        <v>4.5929082987041203E-5</v>
      </c>
      <c r="J2970" s="1">
        <v>5.4659404546561397E-5</v>
      </c>
      <c r="K2970" s="1">
        <v>1.6358630954126899E-4</v>
      </c>
      <c r="L2970" s="1">
        <v>2.9974313100422498E-4</v>
      </c>
      <c r="M2970" s="1">
        <v>2.0254513072358201E-2</v>
      </c>
      <c r="N2970" s="1">
        <v>3.41024195675623E-5</v>
      </c>
      <c r="O2970" s="1">
        <v>3.1374226002157298E-5</v>
      </c>
      <c r="P2970" s="1">
        <v>1.8612428029589001E-7</v>
      </c>
      <c r="Q2970" s="1">
        <v>1.6531461286766899E-7</v>
      </c>
      <c r="R2970" s="1">
        <v>657.13537027351197</v>
      </c>
      <c r="S2970" s="1">
        <v>385.88961946689699</v>
      </c>
      <c r="T2970" s="1">
        <v>1.01561531239696</v>
      </c>
      <c r="U2970" s="1">
        <v>34694.984877523697</v>
      </c>
      <c r="V2970" s="1">
        <f t="shared" si="185"/>
        <v>0.4383385559791923</v>
      </c>
      <c r="W2970" s="1">
        <f t="shared" si="186"/>
        <v>2.8606922382087392</v>
      </c>
      <c r="X2970" s="1">
        <f t="shared" si="187"/>
        <v>379.95648032930546</v>
      </c>
    </row>
    <row r="2971" spans="1:24" hidden="1" x14ac:dyDescent="0.3">
      <c r="A2971" s="18" t="str">
        <f t="shared" si="184"/>
        <v>ConstMin - Paving Equipment_2001_175</v>
      </c>
      <c r="B2971" s="1" t="s">
        <v>40</v>
      </c>
      <c r="C2971" s="1">
        <v>2020</v>
      </c>
      <c r="D2971" s="1" t="s">
        <v>93</v>
      </c>
      <c r="E2971" s="1">
        <v>2001</v>
      </c>
      <c r="F2971" s="1">
        <v>175</v>
      </c>
      <c r="G2971" s="1" t="s">
        <v>5</v>
      </c>
      <c r="H2971" s="1">
        <v>4.4950010119963502E-6</v>
      </c>
      <c r="I2971" s="1">
        <v>5.4389512245155898E-6</v>
      </c>
      <c r="J2971" s="1">
        <v>6.4728014572747502E-6</v>
      </c>
      <c r="K2971" s="1">
        <v>2.1810795315891699E-5</v>
      </c>
      <c r="L2971" s="1">
        <v>5.1658649254009197E-5</v>
      </c>
      <c r="M2971" s="1">
        <v>3.4907248186479599E-3</v>
      </c>
      <c r="N2971" s="1">
        <v>3.2347240224771E-6</v>
      </c>
      <c r="O2971" s="1">
        <v>2.9759461006789301E-6</v>
      </c>
      <c r="P2971" s="1">
        <v>3.2138632024252799E-8</v>
      </c>
      <c r="Q2971" s="1">
        <v>2.84908267091294E-8</v>
      </c>
      <c r="R2971" s="1">
        <v>113.252722394777</v>
      </c>
      <c r="S2971" s="1">
        <v>44.078131073347201</v>
      </c>
      <c r="T2971" s="1">
        <v>9.2328664763360602E-2</v>
      </c>
      <c r="U2971" s="1">
        <v>6170.9383502686096</v>
      </c>
      <c r="V2971" s="1">
        <f t="shared" si="185"/>
        <v>0.29184520156137689</v>
      </c>
      <c r="W2971" s="1">
        <f t="shared" si="186"/>
        <v>2.7719183867598538</v>
      </c>
      <c r="X2971" s="1">
        <f t="shared" si="187"/>
        <v>477.40461953305555</v>
      </c>
    </row>
    <row r="2972" spans="1:24" hidden="1" x14ac:dyDescent="0.3">
      <c r="A2972" s="18" t="str">
        <f t="shared" si="184"/>
        <v>ConstMin - Paving Equipment_2001_300</v>
      </c>
      <c r="B2972" s="1" t="s">
        <v>40</v>
      </c>
      <c r="C2972" s="1">
        <v>2020</v>
      </c>
      <c r="D2972" s="1" t="s">
        <v>93</v>
      </c>
      <c r="E2972" s="1">
        <v>2001</v>
      </c>
      <c r="F2972" s="1">
        <v>300</v>
      </c>
      <c r="G2972" s="1" t="s">
        <v>5</v>
      </c>
      <c r="H2972" s="1">
        <v>2.88483267431834E-6</v>
      </c>
      <c r="I2972" s="1">
        <v>3.4906475359251999E-6</v>
      </c>
      <c r="J2972" s="1">
        <v>4.1541590510184202E-6</v>
      </c>
      <c r="K2972" s="1">
        <v>1.0137822391633999E-5</v>
      </c>
      <c r="L2972" s="1">
        <v>6.3848710205598598E-5</v>
      </c>
      <c r="M2972" s="1">
        <v>4.7627567100901004E-3</v>
      </c>
      <c r="N2972" s="1">
        <v>1.5644373653666301E-6</v>
      </c>
      <c r="O2972" s="1">
        <v>1.4392823761373E-6</v>
      </c>
      <c r="P2972" s="1">
        <v>4.39475027317052E-8</v>
      </c>
      <c r="Q2972" s="1">
        <v>3.8872980006908203E-8</v>
      </c>
      <c r="R2972" s="1">
        <v>154.52239621988201</v>
      </c>
      <c r="S2972" s="1">
        <v>44.490076223565403</v>
      </c>
      <c r="T2972" s="1">
        <v>9.2328664763360602E-2</v>
      </c>
      <c r="U2972" s="1">
        <v>8408.6244062538608</v>
      </c>
      <c r="V2972" s="1">
        <f t="shared" si="185"/>
        <v>0.13745788120331393</v>
      </c>
      <c r="W2972" s="1">
        <f t="shared" si="186"/>
        <v>2.5142923575352518</v>
      </c>
      <c r="X2972" s="1">
        <f t="shared" si="187"/>
        <v>481.86634494925238</v>
      </c>
    </row>
    <row r="2973" spans="1:24" hidden="1" x14ac:dyDescent="0.3">
      <c r="A2973" s="18" t="str">
        <f t="shared" si="184"/>
        <v>ConstMin - Paving Equipment_2002_50</v>
      </c>
      <c r="B2973" s="1" t="s">
        <v>40</v>
      </c>
      <c r="C2973" s="1">
        <v>2020</v>
      </c>
      <c r="D2973" s="1" t="s">
        <v>93</v>
      </c>
      <c r="E2973" s="1">
        <v>2002</v>
      </c>
      <c r="F2973" s="1">
        <v>50</v>
      </c>
      <c r="G2973" s="1" t="s">
        <v>5</v>
      </c>
      <c r="H2973" s="1">
        <v>1.3228925068997499E-5</v>
      </c>
      <c r="I2973" s="1">
        <v>1.6006999333486898E-5</v>
      </c>
      <c r="J2973" s="1">
        <v>1.9049652099356399E-5</v>
      </c>
      <c r="K2973" s="1">
        <v>4.6765730380591501E-5</v>
      </c>
      <c r="L2973" s="1">
        <v>3.7810545303378697E-5</v>
      </c>
      <c r="M2973" s="1">
        <v>3.6704438885648001E-3</v>
      </c>
      <c r="N2973" s="1">
        <v>4.8727868597374998E-6</v>
      </c>
      <c r="O2973" s="1">
        <v>4.4829639109584998E-6</v>
      </c>
      <c r="P2973" s="1">
        <v>3.3538206229482201E-8</v>
      </c>
      <c r="Q2973" s="1">
        <v>2.9957669598025503E-8</v>
      </c>
      <c r="R2973" s="1">
        <v>119.08350969305</v>
      </c>
      <c r="S2973" s="1">
        <v>131.616475494714</v>
      </c>
      <c r="T2973" s="1">
        <v>0.36931465905344202</v>
      </c>
      <c r="U2973" s="1">
        <v>5659.50844627271</v>
      </c>
      <c r="V2973" s="1">
        <f t="shared" si="185"/>
        <v>0.93652594889295837</v>
      </c>
      <c r="W2973" s="1">
        <f t="shared" si="186"/>
        <v>2.2121920592779354</v>
      </c>
      <c r="X2973" s="1">
        <f t="shared" si="187"/>
        <v>356.38031761871741</v>
      </c>
    </row>
    <row r="2974" spans="1:24" hidden="1" x14ac:dyDescent="0.3">
      <c r="A2974" s="18" t="str">
        <f t="shared" si="184"/>
        <v>ConstMin - Paving Equipment_2002_100</v>
      </c>
      <c r="B2974" s="1" t="s">
        <v>40</v>
      </c>
      <c r="C2974" s="1">
        <v>2020</v>
      </c>
      <c r="D2974" s="1" t="s">
        <v>93</v>
      </c>
      <c r="E2974" s="1">
        <v>2002</v>
      </c>
      <c r="F2974" s="1">
        <v>100</v>
      </c>
      <c r="G2974" s="1" t="s">
        <v>5</v>
      </c>
      <c r="H2974" s="1">
        <v>2.6307398309303699E-5</v>
      </c>
      <c r="I2974" s="1">
        <v>3.1831951954257502E-5</v>
      </c>
      <c r="J2974" s="1">
        <v>3.7882653565397298E-5</v>
      </c>
      <c r="K2974" s="1">
        <v>1.1384049457953499E-4</v>
      </c>
      <c r="L2974" s="1">
        <v>2.0875520395795201E-4</v>
      </c>
      <c r="M2974" s="1">
        <v>1.42016922361595E-2</v>
      </c>
      <c r="N2974" s="1">
        <v>2.35371329735818E-5</v>
      </c>
      <c r="O2974" s="1">
        <v>2.1654162335695199E-5</v>
      </c>
      <c r="P2974" s="1">
        <v>1.3051246562011001E-7</v>
      </c>
      <c r="Q2974" s="1">
        <v>1.15912302887721E-7</v>
      </c>
      <c r="R2974" s="1">
        <v>460.75826423372899</v>
      </c>
      <c r="S2974" s="1">
        <v>269.61810081780999</v>
      </c>
      <c r="T2974" s="1">
        <v>0.64630065334352405</v>
      </c>
      <c r="U2974" s="1">
        <v>25382.618348419601</v>
      </c>
      <c r="V2974" s="1">
        <f t="shared" si="185"/>
        <v>0.41525555564193628</v>
      </c>
      <c r="W2974" s="1">
        <f t="shared" si="186"/>
        <v>2.723262410589018</v>
      </c>
      <c r="X2974" s="1">
        <f t="shared" si="187"/>
        <v>417.17132641439804</v>
      </c>
    </row>
    <row r="2975" spans="1:24" hidden="1" x14ac:dyDescent="0.3">
      <c r="A2975" s="18" t="str">
        <f t="shared" si="184"/>
        <v>ConstMin - Paving Equipment_2002_175</v>
      </c>
      <c r="B2975" s="1" t="s">
        <v>40</v>
      </c>
      <c r="C2975" s="1">
        <v>2020</v>
      </c>
      <c r="D2975" s="1" t="s">
        <v>93</v>
      </c>
      <c r="E2975" s="1">
        <v>2002</v>
      </c>
      <c r="F2975" s="1">
        <v>175</v>
      </c>
      <c r="G2975" s="1" t="s">
        <v>5</v>
      </c>
      <c r="H2975" s="1">
        <v>3.73527891662155E-6</v>
      </c>
      <c r="I2975" s="1">
        <v>4.5196874891120802E-6</v>
      </c>
      <c r="J2975" s="1">
        <v>5.3788016399350403E-6</v>
      </c>
      <c r="K2975" s="1">
        <v>1.8198857913323499E-5</v>
      </c>
      <c r="L2975" s="1">
        <v>4.3137370851062401E-5</v>
      </c>
      <c r="M2975" s="1">
        <v>2.9346509839690499E-3</v>
      </c>
      <c r="N2975" s="1">
        <v>2.6769197494117001E-6</v>
      </c>
      <c r="O2975" s="1">
        <v>2.4627661694587602E-6</v>
      </c>
      <c r="P2975" s="1">
        <v>2.7020245319607999E-8</v>
      </c>
      <c r="Q2975" s="1">
        <v>2.3952226823890099E-8</v>
      </c>
      <c r="R2975" s="1">
        <v>95.211519234488506</v>
      </c>
      <c r="S2975" s="1">
        <v>33.470543455228601</v>
      </c>
      <c r="T2975" s="1">
        <v>9.2328664763360602E-2</v>
      </c>
      <c r="U2975" s="1">
        <v>5187.9342355604304</v>
      </c>
      <c r="V2975" s="1">
        <f t="shared" si="185"/>
        <v>0.28847125594407064</v>
      </c>
      <c r="W2975" s="1">
        <f t="shared" si="186"/>
        <v>2.7532637107119524</v>
      </c>
      <c r="X2975" s="1">
        <f t="shared" si="187"/>
        <v>362.51519006598846</v>
      </c>
    </row>
    <row r="2976" spans="1:24" hidden="1" x14ac:dyDescent="0.3">
      <c r="A2976" s="18" t="str">
        <f t="shared" si="184"/>
        <v>ConstMin - Paving Equipment_2002_300</v>
      </c>
      <c r="B2976" s="1" t="s">
        <v>40</v>
      </c>
      <c r="C2976" s="1">
        <v>2020</v>
      </c>
      <c r="D2976" s="1" t="s">
        <v>93</v>
      </c>
      <c r="E2976" s="1">
        <v>2002</v>
      </c>
      <c r="F2976" s="1">
        <v>300</v>
      </c>
      <c r="G2976" s="1" t="s">
        <v>5</v>
      </c>
      <c r="H2976" s="1">
        <v>5.2834007767023601E-6</v>
      </c>
      <c r="I2976" s="1">
        <v>6.3929149398098604E-6</v>
      </c>
      <c r="J2976" s="1">
        <v>7.6080971184513999E-6</v>
      </c>
      <c r="K2976" s="1">
        <v>1.8642938993180301E-5</v>
      </c>
      <c r="L2976" s="1">
        <v>1.17504744678233E-4</v>
      </c>
      <c r="M2976" s="1">
        <v>8.8245612398426803E-3</v>
      </c>
      <c r="N2976" s="1">
        <v>2.8617630511981E-6</v>
      </c>
      <c r="O2976" s="1">
        <v>2.6328220071022499E-6</v>
      </c>
      <c r="P2976" s="1">
        <v>8.1428942879962103E-8</v>
      </c>
      <c r="Q2976" s="1">
        <v>7.2024882547412797E-8</v>
      </c>
      <c r="R2976" s="1">
        <v>286.30317090955998</v>
      </c>
      <c r="S2976" s="1">
        <v>81.359167168094103</v>
      </c>
      <c r="T2976" s="1">
        <v>0.18465732952672101</v>
      </c>
      <c r="U2976" s="1">
        <v>15661.639679858101</v>
      </c>
      <c r="V2976" s="1">
        <f t="shared" si="185"/>
        <v>0.13516065837058097</v>
      </c>
      <c r="W2976" s="1">
        <f t="shared" si="186"/>
        <v>2.4843156528607526</v>
      </c>
      <c r="X2976" s="1">
        <f t="shared" si="187"/>
        <v>440.59538484943243</v>
      </c>
    </row>
    <row r="2977" spans="1:24" hidden="1" x14ac:dyDescent="0.3">
      <c r="A2977" s="18" t="str">
        <f t="shared" si="184"/>
        <v>ConstMin - Paving Equipment_2002_600</v>
      </c>
      <c r="B2977" s="1" t="s">
        <v>40</v>
      </c>
      <c r="C2977" s="1">
        <v>2020</v>
      </c>
      <c r="D2977" s="1" t="s">
        <v>93</v>
      </c>
      <c r="E2977" s="1">
        <v>2002</v>
      </c>
      <c r="F2977" s="1">
        <v>600</v>
      </c>
      <c r="G2977" s="1" t="s">
        <v>5</v>
      </c>
      <c r="H2977" s="1">
        <v>1.1992372772974299E-5</v>
      </c>
      <c r="I2977" s="1">
        <v>1.4510771055299001E-5</v>
      </c>
      <c r="J2977" s="1">
        <v>1.7269016793083099E-5</v>
      </c>
      <c r="K2977" s="1">
        <v>5.1204898138756597E-5</v>
      </c>
      <c r="L2977" s="1">
        <v>2.5219699626433898E-4</v>
      </c>
      <c r="M2977" s="1">
        <v>2.5353094141181198E-2</v>
      </c>
      <c r="N2977" s="1">
        <v>6.6213955664704896E-6</v>
      </c>
      <c r="O2977" s="1">
        <v>6.0916839211528497E-6</v>
      </c>
      <c r="P2977" s="1">
        <v>2.34042157156507E-7</v>
      </c>
      <c r="Q2977" s="1">
        <v>2.06928546145443E-7</v>
      </c>
      <c r="R2977" s="1">
        <v>822.55321796805902</v>
      </c>
      <c r="S2977" s="1">
        <v>74.562072189493904</v>
      </c>
      <c r="T2977" s="1">
        <v>0.18465732952672101</v>
      </c>
      <c r="U2977" s="1">
        <v>44737.243313696301</v>
      </c>
      <c r="V2977" s="1">
        <f t="shared" si="185"/>
        <v>0.10740138235080623</v>
      </c>
      <c r="W2977" s="1">
        <f t="shared" si="186"/>
        <v>1.8666345103432549</v>
      </c>
      <c r="X2977" s="1">
        <f t="shared" si="187"/>
        <v>403.78615016580932</v>
      </c>
    </row>
    <row r="2978" spans="1:24" hidden="1" x14ac:dyDescent="0.3">
      <c r="A2978" s="18" t="str">
        <f t="shared" si="184"/>
        <v>ConstMin - Paving Equipment_2003_50</v>
      </c>
      <c r="B2978" s="1" t="s">
        <v>40</v>
      </c>
      <c r="C2978" s="1">
        <v>2020</v>
      </c>
      <c r="D2978" s="1" t="s">
        <v>93</v>
      </c>
      <c r="E2978" s="1">
        <v>2003</v>
      </c>
      <c r="F2978" s="1">
        <v>50</v>
      </c>
      <c r="G2978" s="1" t="s">
        <v>5</v>
      </c>
      <c r="H2978" s="1">
        <v>1.23513008579514E-5</v>
      </c>
      <c r="I2978" s="1">
        <v>1.49450740381212E-5</v>
      </c>
      <c r="J2978" s="1">
        <v>1.7785873235450099E-5</v>
      </c>
      <c r="K2978" s="1">
        <v>4.3770809831073697E-5</v>
      </c>
      <c r="L2978" s="1">
        <v>3.5900684306133099E-5</v>
      </c>
      <c r="M2978" s="1">
        <v>3.5050877076134002E-3</v>
      </c>
      <c r="N2978" s="1">
        <v>4.5746048309534298E-6</v>
      </c>
      <c r="O2978" s="1">
        <v>4.2086364444771602E-6</v>
      </c>
      <c r="P2978" s="1">
        <v>3.2035735060145799E-8</v>
      </c>
      <c r="Q2978" s="1">
        <v>2.8608054678051699E-8</v>
      </c>
      <c r="R2978" s="1">
        <v>113.718710509365</v>
      </c>
      <c r="S2978" s="1">
        <v>179.40211292002499</v>
      </c>
      <c r="T2978" s="1">
        <v>0.46164332381680301</v>
      </c>
      <c r="U2978" s="1">
        <v>5884.3893037768303</v>
      </c>
      <c r="V2978" s="1">
        <f t="shared" si="185"/>
        <v>0.84097923812601516</v>
      </c>
      <c r="W2978" s="1">
        <f t="shared" si="186"/>
        <v>2.0201793620401438</v>
      </c>
      <c r="X2978" s="1">
        <f t="shared" si="187"/>
        <v>388.61628375073894</v>
      </c>
    </row>
    <row r="2979" spans="1:24" hidden="1" x14ac:dyDescent="0.3">
      <c r="A2979" s="18" t="str">
        <f t="shared" si="184"/>
        <v>ConstMin - Paving Equipment_2003_75</v>
      </c>
      <c r="B2979" s="1" t="s">
        <v>40</v>
      </c>
      <c r="C2979" s="1">
        <v>2020</v>
      </c>
      <c r="D2979" s="1" t="s">
        <v>93</v>
      </c>
      <c r="E2979" s="1">
        <v>2003</v>
      </c>
      <c r="F2979" s="1">
        <v>75</v>
      </c>
      <c r="G2979" s="1" t="s">
        <v>5</v>
      </c>
      <c r="H2979" s="1">
        <v>2.8819059295268699E-6</v>
      </c>
      <c r="I2979" s="1">
        <v>3.48710617472751E-6</v>
      </c>
      <c r="J2979" s="1">
        <v>4.1499445385186902E-6</v>
      </c>
      <c r="K2979" s="1">
        <v>1.25241447854952E-5</v>
      </c>
      <c r="L2979" s="1">
        <v>2.29847315594531E-5</v>
      </c>
      <c r="M2979" s="1">
        <v>1.57455625606761E-3</v>
      </c>
      <c r="N2979" s="1">
        <v>2.5671775002617602E-6</v>
      </c>
      <c r="O2979" s="1">
        <v>2.36180330024082E-6</v>
      </c>
      <c r="P2979" s="1">
        <v>1.44710962570648E-8</v>
      </c>
      <c r="Q2979" s="1">
        <v>1.28513164932816E-8</v>
      </c>
      <c r="R2979" s="1">
        <v>51.084743664341097</v>
      </c>
      <c r="S2979" s="1">
        <v>41.194515021819797</v>
      </c>
      <c r="T2979" s="1">
        <v>0.18465732952672101</v>
      </c>
      <c r="U2979" s="1">
        <v>2780.62976397283</v>
      </c>
      <c r="V2979" s="1">
        <f t="shared" si="185"/>
        <v>0.41525092105134015</v>
      </c>
      <c r="W2979" s="1">
        <f t="shared" si="186"/>
        <v>2.7370634766882396</v>
      </c>
      <c r="X2979" s="1">
        <f t="shared" si="187"/>
        <v>223.08627080983919</v>
      </c>
    </row>
    <row r="2980" spans="1:24" hidden="1" x14ac:dyDescent="0.3">
      <c r="A2980" s="18" t="str">
        <f t="shared" si="184"/>
        <v>ConstMin - Paving Equipment_2003_175</v>
      </c>
      <c r="B2980" s="1" t="s">
        <v>40</v>
      </c>
      <c r="C2980" s="1">
        <v>2020</v>
      </c>
      <c r="D2980" s="1" t="s">
        <v>93</v>
      </c>
      <c r="E2980" s="1">
        <v>2003</v>
      </c>
      <c r="F2980" s="1">
        <v>175</v>
      </c>
      <c r="G2980" s="1" t="s">
        <v>5</v>
      </c>
      <c r="H2980" s="1">
        <v>8.6548594719040001E-6</v>
      </c>
      <c r="I2980" s="1">
        <v>1.0472379961003799E-5</v>
      </c>
      <c r="J2980" s="1">
        <v>1.2462997639541701E-5</v>
      </c>
      <c r="K2980" s="1">
        <v>7.1717767465334805E-5</v>
      </c>
      <c r="L2980" s="1">
        <v>1.2557953498664199E-4</v>
      </c>
      <c r="M2980" s="1">
        <v>1.16548206986332E-2</v>
      </c>
      <c r="N2980" s="1">
        <v>6.5468572302568102E-6</v>
      </c>
      <c r="O2980" s="1">
        <v>6.0231086518362698E-6</v>
      </c>
      <c r="P2980" s="1">
        <v>1.07494951386512E-7</v>
      </c>
      <c r="Q2980" s="1">
        <v>9.51250797762248E-8</v>
      </c>
      <c r="R2980" s="1">
        <v>378.12782207634899</v>
      </c>
      <c r="S2980" s="1">
        <v>131.51348920715901</v>
      </c>
      <c r="T2980" s="1">
        <v>0.27698599429008097</v>
      </c>
      <c r="U2980" s="1">
        <v>20559.942146052599</v>
      </c>
      <c r="V2980" s="1">
        <f t="shared" si="185"/>
        <v>0.16866000288254165</v>
      </c>
      <c r="W2980" s="1">
        <f t="shared" si="186"/>
        <v>2.0224862745340184</v>
      </c>
      <c r="X2980" s="1">
        <f t="shared" si="187"/>
        <v>474.8019463736062</v>
      </c>
    </row>
    <row r="2981" spans="1:24" hidden="1" x14ac:dyDescent="0.3">
      <c r="A2981" s="18" t="str">
        <f t="shared" si="184"/>
        <v>ConstMin - Paving Equipment_2003_300</v>
      </c>
      <c r="B2981" s="1" t="s">
        <v>40</v>
      </c>
      <c r="C2981" s="1">
        <v>2020</v>
      </c>
      <c r="D2981" s="1" t="s">
        <v>93</v>
      </c>
      <c r="E2981" s="1">
        <v>2003</v>
      </c>
      <c r="F2981" s="1">
        <v>300</v>
      </c>
      <c r="G2981" s="1" t="s">
        <v>5</v>
      </c>
      <c r="H2981" s="1">
        <v>2.8326269448720099E-6</v>
      </c>
      <c r="I2981" s="1">
        <v>3.4274786032951302E-6</v>
      </c>
      <c r="J2981" s="1">
        <v>4.0789828006156902E-6</v>
      </c>
      <c r="K2981" s="1">
        <v>1.24154904675826E-5</v>
      </c>
      <c r="L2981" s="1">
        <v>6.0567307402764998E-5</v>
      </c>
      <c r="M2981" s="1">
        <v>5.9225103024681796E-3</v>
      </c>
      <c r="N2981" s="1">
        <v>1.52607903322371E-6</v>
      </c>
      <c r="O2981" s="1">
        <v>1.40399271056581E-6</v>
      </c>
      <c r="P2981" s="1">
        <v>5.4671566005461101E-8</v>
      </c>
      <c r="Q2981" s="1">
        <v>4.8338732921379498E-8</v>
      </c>
      <c r="R2981" s="1">
        <v>192.14932428429799</v>
      </c>
      <c r="S2981" s="1">
        <v>46.240843111992703</v>
      </c>
      <c r="T2981" s="1">
        <v>9.2328664763360602E-2</v>
      </c>
      <c r="U2981" s="1">
        <v>10450.4305433103</v>
      </c>
      <c r="V2981" s="1">
        <f t="shared" si="185"/>
        <v>0.10859983610582799</v>
      </c>
      <c r="W2981" s="1">
        <f t="shared" si="186"/>
        <v>1.9190782550729761</v>
      </c>
      <c r="X2981" s="1">
        <f t="shared" si="187"/>
        <v>500.82867796808824</v>
      </c>
    </row>
    <row r="2982" spans="1:24" hidden="1" x14ac:dyDescent="0.3">
      <c r="A2982" s="18" t="str">
        <f t="shared" si="184"/>
        <v>ConstMin - Paving Equipment_2003_600</v>
      </c>
      <c r="B2982" s="1" t="s">
        <v>40</v>
      </c>
      <c r="C2982" s="1">
        <v>2020</v>
      </c>
      <c r="D2982" s="1" t="s">
        <v>93</v>
      </c>
      <c r="E2982" s="1">
        <v>2003</v>
      </c>
      <c r="F2982" s="1">
        <v>600</v>
      </c>
      <c r="G2982" s="1" t="s">
        <v>5</v>
      </c>
      <c r="H2982" s="1">
        <v>2.8785426769631301E-6</v>
      </c>
      <c r="I2982" s="1">
        <v>3.4830366391253799E-6</v>
      </c>
      <c r="J2982" s="1">
        <v>4.1451014548268997E-6</v>
      </c>
      <c r="K2982" s="1">
        <v>1.40546895618588E-5</v>
      </c>
      <c r="L2982" s="1">
        <v>5.9541737138991101E-5</v>
      </c>
      <c r="M2982" s="1">
        <v>7.0012143479481603E-3</v>
      </c>
      <c r="N2982" s="1">
        <v>1.63921532982676E-6</v>
      </c>
      <c r="O2982" s="1">
        <v>1.5080781034406201E-6</v>
      </c>
      <c r="P2982" s="1">
        <v>6.4643342380532306E-8</v>
      </c>
      <c r="Q2982" s="1">
        <v>5.7142970329618002E-8</v>
      </c>
      <c r="R2982" s="1">
        <v>227.14668905972701</v>
      </c>
      <c r="S2982" s="1">
        <v>36.869090944528701</v>
      </c>
      <c r="T2982" s="1">
        <v>9.2328664763360602E-2</v>
      </c>
      <c r="U2982" s="1">
        <v>12351.1454664171</v>
      </c>
      <c r="V2982" s="1">
        <f t="shared" si="185"/>
        <v>9.3376890362954545E-2</v>
      </c>
      <c r="W2982" s="1">
        <f t="shared" si="186"/>
        <v>1.5962571850072611</v>
      </c>
      <c r="X2982" s="1">
        <f t="shared" si="187"/>
        <v>399.32442474961152</v>
      </c>
    </row>
    <row r="2983" spans="1:24" hidden="1" x14ac:dyDescent="0.3">
      <c r="A2983" s="18" t="str">
        <f t="shared" si="184"/>
        <v>ConstMin - Paving Equipment_2004_50</v>
      </c>
      <c r="B2983" s="1" t="s">
        <v>40</v>
      </c>
      <c r="C2983" s="1">
        <v>2020</v>
      </c>
      <c r="D2983" s="1" t="s">
        <v>93</v>
      </c>
      <c r="E2983" s="1">
        <v>2004</v>
      </c>
      <c r="F2983" s="1">
        <v>50</v>
      </c>
      <c r="G2983" s="1" t="s">
        <v>5</v>
      </c>
      <c r="H2983" s="1">
        <v>1.2982911694430599E-5</v>
      </c>
      <c r="I2983" s="1">
        <v>1.5709323150261E-5</v>
      </c>
      <c r="J2983" s="1">
        <v>1.8695392839980099E-5</v>
      </c>
      <c r="K2983" s="1">
        <v>7.5908978961631397E-5</v>
      </c>
      <c r="L2983" s="1">
        <v>7.2788737409327795E-5</v>
      </c>
      <c r="M2983" s="1">
        <v>7.7926347021290499E-3</v>
      </c>
      <c r="N2983" s="1">
        <v>7.1821538355717802E-6</v>
      </c>
      <c r="O2983" s="1">
        <v>6.6075815287260402E-6</v>
      </c>
      <c r="P2983" s="1">
        <v>7.1657284962409597E-8</v>
      </c>
      <c r="Q2983" s="1">
        <v>6.3602436869228899E-8</v>
      </c>
      <c r="R2983" s="1">
        <v>252.82345085739399</v>
      </c>
      <c r="S2983" s="1">
        <v>333.26362652652199</v>
      </c>
      <c r="T2983" s="1">
        <v>0.73862931810688504</v>
      </c>
      <c r="U2983" s="1">
        <v>12247.438274849699</v>
      </c>
      <c r="V2983" s="1">
        <f t="shared" si="185"/>
        <v>0.42471814431777122</v>
      </c>
      <c r="W2983" s="1">
        <f t="shared" si="186"/>
        <v>1.9679203988626086</v>
      </c>
      <c r="X2983" s="1">
        <f t="shared" si="187"/>
        <v>451.19198271289889</v>
      </c>
    </row>
    <row r="2984" spans="1:24" hidden="1" x14ac:dyDescent="0.3">
      <c r="A2984" s="18" t="str">
        <f t="shared" si="184"/>
        <v>ConstMin - Paving Equipment_2004_100</v>
      </c>
      <c r="B2984" s="1" t="s">
        <v>40</v>
      </c>
      <c r="C2984" s="1">
        <v>2020</v>
      </c>
      <c r="D2984" s="1" t="s">
        <v>93</v>
      </c>
      <c r="E2984" s="1">
        <v>2004</v>
      </c>
      <c r="F2984" s="1">
        <v>100</v>
      </c>
      <c r="G2984" s="1" t="s">
        <v>5</v>
      </c>
      <c r="H2984" s="1">
        <v>1.5107051958316501E-5</v>
      </c>
      <c r="I2984" s="1">
        <v>1.82795328695629E-5</v>
      </c>
      <c r="J2984" s="1">
        <v>2.17541548199757E-5</v>
      </c>
      <c r="K2984" s="1">
        <v>1.14931575237787E-4</v>
      </c>
      <c r="L2984" s="1">
        <v>1.8066354876531101E-4</v>
      </c>
      <c r="M2984" s="1">
        <v>1.5735358714293199E-2</v>
      </c>
      <c r="N2984" s="1">
        <v>1.26433929319649E-5</v>
      </c>
      <c r="O2984" s="1">
        <v>1.16319214974077E-5</v>
      </c>
      <c r="P2984" s="1">
        <v>1.45027983170697E-7</v>
      </c>
      <c r="Q2984" s="1">
        <v>1.2842988251034901E-7</v>
      </c>
      <c r="R2984" s="1">
        <v>510.51638408504601</v>
      </c>
      <c r="S2984" s="1">
        <v>311.94546500272997</v>
      </c>
      <c r="T2984" s="1">
        <v>0.64630065334352405</v>
      </c>
      <c r="U2984" s="1">
        <v>27941.400936673101</v>
      </c>
      <c r="V2984" s="1">
        <f t="shared" si="185"/>
        <v>0.21662347419803993</v>
      </c>
      <c r="W2984" s="1">
        <f t="shared" si="186"/>
        <v>2.1409718658431176</v>
      </c>
      <c r="X2984" s="1">
        <f t="shared" si="187"/>
        <v>482.66308163071528</v>
      </c>
    </row>
    <row r="2985" spans="1:24" hidden="1" x14ac:dyDescent="0.3">
      <c r="A2985" s="18" t="str">
        <f t="shared" si="184"/>
        <v>ConstMin - Paving Equipment_2004_175</v>
      </c>
      <c r="B2985" s="1" t="s">
        <v>40</v>
      </c>
      <c r="C2985" s="1">
        <v>2020</v>
      </c>
      <c r="D2985" s="1" t="s">
        <v>93</v>
      </c>
      <c r="E2985" s="1">
        <v>2004</v>
      </c>
      <c r="F2985" s="1">
        <v>175</v>
      </c>
      <c r="G2985" s="1" t="s">
        <v>5</v>
      </c>
      <c r="H2985" s="1">
        <v>1.40894975928516E-5</v>
      </c>
      <c r="I2985" s="1">
        <v>1.7048292087350499E-5</v>
      </c>
      <c r="J2985" s="1">
        <v>2.0288876533706399E-5</v>
      </c>
      <c r="K2985" s="1">
        <v>1.52812206380731E-4</v>
      </c>
      <c r="L2985" s="1">
        <v>2.36902033088348E-4</v>
      </c>
      <c r="M2985" s="1">
        <v>2.5032475437735398E-2</v>
      </c>
      <c r="N2985" s="1">
        <v>1.09589026194574E-5</v>
      </c>
      <c r="O2985" s="1">
        <v>1.0082190409900799E-5</v>
      </c>
      <c r="P2985" s="1">
        <v>2.3101496449861699E-7</v>
      </c>
      <c r="Q2985" s="1">
        <v>2.04311699388924E-7</v>
      </c>
      <c r="R2985" s="1">
        <v>812.15109723314902</v>
      </c>
      <c r="S2985" s="1">
        <v>307.82601350054802</v>
      </c>
      <c r="T2985" s="1">
        <v>0.64630065334352405</v>
      </c>
      <c r="U2985" s="1">
        <v>44195.020509721602</v>
      </c>
      <c r="V2985" s="1">
        <f t="shared" si="185"/>
        <v>0.12773094886959832</v>
      </c>
      <c r="W2985" s="1">
        <f t="shared" si="186"/>
        <v>1.7749415202689887</v>
      </c>
      <c r="X2985" s="1">
        <f t="shared" si="187"/>
        <v>476.28918817900563</v>
      </c>
    </row>
    <row r="2986" spans="1:24" hidden="1" x14ac:dyDescent="0.3">
      <c r="A2986" s="18" t="str">
        <f t="shared" si="184"/>
        <v>ConstMin - Paving Equipment_2004_300</v>
      </c>
      <c r="B2986" s="1" t="s">
        <v>40</v>
      </c>
      <c r="C2986" s="1">
        <v>2020</v>
      </c>
      <c r="D2986" s="1" t="s">
        <v>93</v>
      </c>
      <c r="E2986" s="1">
        <v>2004</v>
      </c>
      <c r="F2986" s="1">
        <v>300</v>
      </c>
      <c r="G2986" s="1" t="s">
        <v>5</v>
      </c>
      <c r="H2986" s="1">
        <v>2.19589123457567E-6</v>
      </c>
      <c r="I2986" s="1">
        <v>2.6570283938365599E-6</v>
      </c>
      <c r="J2986" s="1">
        <v>3.1620833777889599E-6</v>
      </c>
      <c r="K2986" s="1">
        <v>1.0853013920135101E-5</v>
      </c>
      <c r="L2986" s="1">
        <v>4.7877050584267497E-5</v>
      </c>
      <c r="M2986" s="1">
        <v>5.2186213459877598E-3</v>
      </c>
      <c r="N2986" s="1">
        <v>1.21919615364825E-6</v>
      </c>
      <c r="O2986" s="1">
        <v>1.12166046135639E-6</v>
      </c>
      <c r="P2986" s="1">
        <v>4.8182865604328198E-8</v>
      </c>
      <c r="Q2986" s="1">
        <v>4.2593685882890499E-8</v>
      </c>
      <c r="R2986" s="1">
        <v>169.31242228642</v>
      </c>
      <c r="S2986" s="1">
        <v>38.413885257846999</v>
      </c>
      <c r="T2986" s="1">
        <v>9.2328664763360602E-2</v>
      </c>
      <c r="U2986" s="1">
        <v>9219.3324618832794</v>
      </c>
      <c r="V2986" s="1">
        <f t="shared" si="185"/>
        <v>9.5430086966637059E-2</v>
      </c>
      <c r="W2986" s="1">
        <f t="shared" si="186"/>
        <v>1.719556746763081</v>
      </c>
      <c r="X2986" s="1">
        <f t="shared" si="187"/>
        <v>416.05589506035005</v>
      </c>
    </row>
    <row r="2987" spans="1:24" hidden="1" x14ac:dyDescent="0.3">
      <c r="A2987" s="18" t="str">
        <f t="shared" si="184"/>
        <v>ConstMin - Paving Equipment_2004_600</v>
      </c>
      <c r="B2987" s="1" t="s">
        <v>40</v>
      </c>
      <c r="C2987" s="1">
        <v>2020</v>
      </c>
      <c r="D2987" s="1" t="s">
        <v>93</v>
      </c>
      <c r="E2987" s="1">
        <v>2004</v>
      </c>
      <c r="F2987" s="1">
        <v>600</v>
      </c>
      <c r="G2987" s="1" t="s">
        <v>5</v>
      </c>
      <c r="H2987" s="1">
        <v>3.8435276225823099E-6</v>
      </c>
      <c r="I2987" s="1">
        <v>4.6506684233245903E-6</v>
      </c>
      <c r="J2987" s="1">
        <v>5.5346797765185197E-6</v>
      </c>
      <c r="K2987" s="1">
        <v>1.9193265300042901E-5</v>
      </c>
      <c r="L2987" s="1">
        <v>8.1456161387592906E-5</v>
      </c>
      <c r="M2987" s="1">
        <v>9.6207182625578196E-3</v>
      </c>
      <c r="N2987" s="1">
        <v>3.3329860159121598E-7</v>
      </c>
      <c r="O2987" s="1">
        <v>3.0663471346391898E-7</v>
      </c>
      <c r="P2987" s="1">
        <v>8.8833005576575794E-8</v>
      </c>
      <c r="Q2987" s="1">
        <v>7.8523009138846396E-8</v>
      </c>
      <c r="R2987" s="1">
        <v>312.13360870131203</v>
      </c>
      <c r="S2987" s="1">
        <v>36.251173219201398</v>
      </c>
      <c r="T2987" s="1">
        <v>9.2328664763360602E-2</v>
      </c>
      <c r="U2987" s="1">
        <v>17001.800239805401</v>
      </c>
      <c r="V2987" s="1">
        <f t="shared" si="185"/>
        <v>9.0575151348690333E-2</v>
      </c>
      <c r="W2987" s="1">
        <f t="shared" si="186"/>
        <v>1.5864180101428049</v>
      </c>
      <c r="X2987" s="1">
        <f t="shared" si="187"/>
        <v>392.63183662531628</v>
      </c>
    </row>
    <row r="2988" spans="1:24" hidden="1" x14ac:dyDescent="0.3">
      <c r="A2988" s="18" t="str">
        <f t="shared" si="184"/>
        <v>ConstMin - Paving Equipment_2005_50</v>
      </c>
      <c r="B2988" s="1" t="s">
        <v>40</v>
      </c>
      <c r="C2988" s="1">
        <v>2020</v>
      </c>
      <c r="D2988" s="1" t="s">
        <v>93</v>
      </c>
      <c r="E2988" s="1">
        <v>2005</v>
      </c>
      <c r="F2988" s="1">
        <v>50</v>
      </c>
      <c r="G2988" s="1" t="s">
        <v>5</v>
      </c>
      <c r="H2988" s="1">
        <v>4.6572834239391003E-6</v>
      </c>
      <c r="I2988" s="1">
        <v>5.6353129429663102E-6</v>
      </c>
      <c r="J2988" s="1">
        <v>6.7064881304723098E-6</v>
      </c>
      <c r="K2988" s="1">
        <v>3.8972969459414702E-5</v>
      </c>
      <c r="L2988" s="1">
        <v>4.0553655543782997E-5</v>
      </c>
      <c r="M2988" s="1">
        <v>4.4657677650086804E-3</v>
      </c>
      <c r="N2988" s="1">
        <v>3.5538924670734499E-6</v>
      </c>
      <c r="O2988" s="1">
        <v>3.2695810697075798E-6</v>
      </c>
      <c r="P2988" s="1">
        <v>4.1148519130375803E-8</v>
      </c>
      <c r="Q2988" s="1">
        <v>3.6448996161593501E-8</v>
      </c>
      <c r="R2988" s="1">
        <v>144.88691697157699</v>
      </c>
      <c r="S2988" s="1">
        <v>231.20421555996299</v>
      </c>
      <c r="T2988" s="1">
        <v>0.46164332381680301</v>
      </c>
      <c r="U2988" s="1">
        <v>7074.8489961348896</v>
      </c>
      <c r="V2988" s="1">
        <f t="shared" si="185"/>
        <v>0.26374817569511422</v>
      </c>
      <c r="W2988" s="1">
        <f t="shared" si="186"/>
        <v>1.8980228384283295</v>
      </c>
      <c r="X2988" s="1">
        <f t="shared" si="187"/>
        <v>500.82867796808711</v>
      </c>
    </row>
    <row r="2989" spans="1:24" hidden="1" x14ac:dyDescent="0.3">
      <c r="A2989" s="18" t="str">
        <f t="shared" si="184"/>
        <v>ConstMin - Paving Equipment_2005_100</v>
      </c>
      <c r="B2989" s="1" t="s">
        <v>40</v>
      </c>
      <c r="C2989" s="1">
        <v>2020</v>
      </c>
      <c r="D2989" s="1" t="s">
        <v>93</v>
      </c>
      <c r="E2989" s="1">
        <v>2005</v>
      </c>
      <c r="F2989" s="1">
        <v>100</v>
      </c>
      <c r="G2989" s="1" t="s">
        <v>5</v>
      </c>
      <c r="H2989" s="1">
        <v>1.40459251890387E-5</v>
      </c>
      <c r="I2989" s="1">
        <v>1.69955694787368E-5</v>
      </c>
      <c r="J2989" s="1">
        <v>2.0226132272215702E-5</v>
      </c>
      <c r="K2989" s="1">
        <v>1.5016666948750401E-4</v>
      </c>
      <c r="L2989" s="1">
        <v>2.22146968133787E-4</v>
      </c>
      <c r="M2989" s="1">
        <v>2.1316112492573602E-2</v>
      </c>
      <c r="N2989" s="1">
        <v>1.4131244812650199E-5</v>
      </c>
      <c r="O2989" s="1">
        <v>1.3000745227638199E-5</v>
      </c>
      <c r="P2989" s="1">
        <v>1.9665665323894601E-7</v>
      </c>
      <c r="Q2989" s="1">
        <v>1.7397924462388599E-7</v>
      </c>
      <c r="R2989" s="1">
        <v>691.57779431961205</v>
      </c>
      <c r="S2989" s="1">
        <v>468.27864951053698</v>
      </c>
      <c r="T2989" s="1">
        <v>1.01561531239696</v>
      </c>
      <c r="U2989" s="1">
        <v>37377.150388204602</v>
      </c>
      <c r="V2989" s="1">
        <f t="shared" si="185"/>
        <v>0.15056295646627652</v>
      </c>
      <c r="W2989" s="1">
        <f t="shared" si="186"/>
        <v>1.9679896183583869</v>
      </c>
      <c r="X2989" s="1">
        <f t="shared" si="187"/>
        <v>461.0787606237933</v>
      </c>
    </row>
    <row r="2990" spans="1:24" hidden="1" x14ac:dyDescent="0.3">
      <c r="A2990" s="18" t="str">
        <f t="shared" si="184"/>
        <v>ConstMin - Paving Equipment_2005_175</v>
      </c>
      <c r="B2990" s="1" t="s">
        <v>40</v>
      </c>
      <c r="C2990" s="1">
        <v>2020</v>
      </c>
      <c r="D2990" s="1" t="s">
        <v>93</v>
      </c>
      <c r="E2990" s="1">
        <v>2005</v>
      </c>
      <c r="F2990" s="1">
        <v>175</v>
      </c>
      <c r="G2990" s="1" t="s">
        <v>5</v>
      </c>
      <c r="H2990" s="1">
        <v>1.13333755390725E-5</v>
      </c>
      <c r="I2990" s="1">
        <v>1.37133844022778E-5</v>
      </c>
      <c r="J2990" s="1">
        <v>1.6320060776264399E-5</v>
      </c>
      <c r="K2990" s="1">
        <v>1.4849773592631699E-4</v>
      </c>
      <c r="L2990" s="1">
        <v>2.1531129906543099E-4</v>
      </c>
      <c r="M2990" s="1">
        <v>2.45264741078869E-2</v>
      </c>
      <c r="N2990" s="1">
        <v>8.9975218634023204E-6</v>
      </c>
      <c r="O2990" s="1">
        <v>8.2777201143301305E-6</v>
      </c>
      <c r="P2990" s="1">
        <v>2.26419414931636E-7</v>
      </c>
      <c r="Q2990" s="1">
        <v>2.0018178455682699E-7</v>
      </c>
      <c r="R2990" s="1">
        <v>795.73444134707597</v>
      </c>
      <c r="S2990" s="1">
        <v>285.889934251429</v>
      </c>
      <c r="T2990" s="1">
        <v>0.55397198858016306</v>
      </c>
      <c r="U2990" s="1">
        <v>43312.325039091498</v>
      </c>
      <c r="V2990" s="1">
        <f t="shared" si="185"/>
        <v>0.10483873040940098</v>
      </c>
      <c r="W2990" s="1">
        <f t="shared" si="186"/>
        <v>1.6460534157468267</v>
      </c>
      <c r="X2990" s="1">
        <f t="shared" si="187"/>
        <v>516.07290647342722</v>
      </c>
    </row>
    <row r="2991" spans="1:24" hidden="1" x14ac:dyDescent="0.3">
      <c r="A2991" s="18" t="str">
        <f t="shared" si="184"/>
        <v>ConstMin - Paving Equipment_2005_300</v>
      </c>
      <c r="B2991" s="1" t="s">
        <v>40</v>
      </c>
      <c r="C2991" s="1">
        <v>2020</v>
      </c>
      <c r="D2991" s="1" t="s">
        <v>93</v>
      </c>
      <c r="E2991" s="1">
        <v>2005</v>
      </c>
      <c r="F2991" s="1">
        <v>300</v>
      </c>
      <c r="G2991" s="1" t="s">
        <v>5</v>
      </c>
      <c r="H2991" s="1">
        <v>8.4721121522615E-6</v>
      </c>
      <c r="I2991" s="1">
        <v>1.0251255704236401E-5</v>
      </c>
      <c r="J2991" s="1">
        <v>1.21998414992565E-5</v>
      </c>
      <c r="K2991" s="1">
        <v>4.47334994432911E-5</v>
      </c>
      <c r="L2991" s="1">
        <v>1.8460232280027701E-4</v>
      </c>
      <c r="M2991" s="1">
        <v>2.19420602092333E-2</v>
      </c>
      <c r="N2991" s="1">
        <v>4.9800418382675998E-6</v>
      </c>
      <c r="O2991" s="1">
        <v>4.5816384912062003E-6</v>
      </c>
      <c r="P2991" s="1">
        <v>2.0261106468804201E-7</v>
      </c>
      <c r="Q2991" s="1">
        <v>1.79088145740656E-7</v>
      </c>
      <c r="R2991" s="1">
        <v>711.88597862843994</v>
      </c>
      <c r="S2991" s="1">
        <v>171.266196203215</v>
      </c>
      <c r="T2991" s="1">
        <v>0.36931465905344202</v>
      </c>
      <c r="U2991" s="1">
        <v>38724.423243586403</v>
      </c>
      <c r="V2991" s="1">
        <f t="shared" si="185"/>
        <v>8.7655810365760145E-2</v>
      </c>
      <c r="W2991" s="1">
        <f t="shared" si="186"/>
        <v>1.5784862525449266</v>
      </c>
      <c r="X2991" s="1">
        <f t="shared" si="187"/>
        <v>463.74058544595101</v>
      </c>
    </row>
    <row r="2992" spans="1:24" hidden="1" x14ac:dyDescent="0.3">
      <c r="A2992" s="18" t="str">
        <f t="shared" si="184"/>
        <v>ConstMin - Paving Equipment_2005_750</v>
      </c>
      <c r="B2992" s="1" t="s">
        <v>40</v>
      </c>
      <c r="C2992" s="1">
        <v>2020</v>
      </c>
      <c r="D2992" s="1" t="s">
        <v>93</v>
      </c>
      <c r="E2992" s="1">
        <v>2005</v>
      </c>
      <c r="F2992" s="1">
        <v>750</v>
      </c>
      <c r="G2992" s="1" t="s">
        <v>5</v>
      </c>
      <c r="H2992" s="1">
        <v>6.5360978539418402E-6</v>
      </c>
      <c r="I2992" s="1">
        <v>7.9086784032696206E-6</v>
      </c>
      <c r="J2992" s="1">
        <v>9.4119809096762507E-6</v>
      </c>
      <c r="K2992" s="1">
        <v>3.34256063406102E-5</v>
      </c>
      <c r="L2992" s="1">
        <v>1.4211970828898501E-4</v>
      </c>
      <c r="M2992" s="1">
        <v>1.6862407694972398E-2</v>
      </c>
      <c r="N2992" s="1">
        <v>3.8398611306055596E-6</v>
      </c>
      <c r="O2992" s="1">
        <v>3.5326722401571201E-6</v>
      </c>
      <c r="P2992" s="1">
        <v>1.5570523854180401E-7</v>
      </c>
      <c r="Q2992" s="1">
        <v>1.3762870478063899E-7</v>
      </c>
      <c r="R2992" s="1">
        <v>547.08224704058398</v>
      </c>
      <c r="S2992" s="1">
        <v>42.533336760028902</v>
      </c>
      <c r="T2992" s="1">
        <v>9.2328664763360602E-2</v>
      </c>
      <c r="U2992" s="1">
        <v>29773.335732020201</v>
      </c>
      <c r="V2992" s="1">
        <f t="shared" si="185"/>
        <v>8.7955909117487907E-2</v>
      </c>
      <c r="W2992" s="1">
        <f t="shared" si="186"/>
        <v>1.5805761100238918</v>
      </c>
      <c r="X2992" s="1">
        <f t="shared" si="187"/>
        <v>460.67314922231702</v>
      </c>
    </row>
    <row r="2993" spans="1:24" hidden="1" x14ac:dyDescent="0.3">
      <c r="A2993" s="18" t="str">
        <f t="shared" si="184"/>
        <v>ConstMin - Paving Equipment_2006_50</v>
      </c>
      <c r="B2993" s="1" t="s">
        <v>40</v>
      </c>
      <c r="C2993" s="1">
        <v>2020</v>
      </c>
      <c r="D2993" s="1" t="s">
        <v>93</v>
      </c>
      <c r="E2993" s="1">
        <v>2006</v>
      </c>
      <c r="F2993" s="1">
        <v>50</v>
      </c>
      <c r="G2993" s="1" t="s">
        <v>5</v>
      </c>
      <c r="H2993" s="1">
        <v>3.57934484017455E-6</v>
      </c>
      <c r="I2993" s="1">
        <v>4.3310072566112103E-6</v>
      </c>
      <c r="J2993" s="1">
        <v>5.1542565698513598E-6</v>
      </c>
      <c r="K2993" s="1">
        <v>3.9595125212456597E-5</v>
      </c>
      <c r="L2993" s="1">
        <v>4.3502452588245999E-5</v>
      </c>
      <c r="M2993" s="1">
        <v>4.8736480197617603E-3</v>
      </c>
      <c r="N2993" s="1">
        <v>3.5139924845567598E-6</v>
      </c>
      <c r="O2993" s="1">
        <v>3.2328730857922198E-6</v>
      </c>
      <c r="P2993" s="1">
        <v>4.4951912517416398E-8</v>
      </c>
      <c r="Q2993" s="1">
        <v>3.9778059969248899E-8</v>
      </c>
      <c r="R2993" s="1">
        <v>158.12014263722901</v>
      </c>
      <c r="S2993" s="1">
        <v>188.258933649716</v>
      </c>
      <c r="T2993" s="1">
        <v>0.55397198858016306</v>
      </c>
      <c r="U2993" s="1">
        <v>8063.7576579961897</v>
      </c>
      <c r="V2993" s="1">
        <f t="shared" si="185"/>
        <v>0.17784433863383295</v>
      </c>
      <c r="W2993" s="1">
        <f t="shared" si="186"/>
        <v>1.786343095522732</v>
      </c>
      <c r="X2993" s="1">
        <f t="shared" si="187"/>
        <v>339.83475253365418</v>
      </c>
    </row>
    <row r="2994" spans="1:24" hidden="1" x14ac:dyDescent="0.3">
      <c r="A2994" s="18" t="str">
        <f t="shared" si="184"/>
        <v>ConstMin - Paving Equipment_2006_100</v>
      </c>
      <c r="B2994" s="1" t="s">
        <v>40</v>
      </c>
      <c r="C2994" s="1">
        <v>2020</v>
      </c>
      <c r="D2994" s="1" t="s">
        <v>93</v>
      </c>
      <c r="E2994" s="1">
        <v>2006</v>
      </c>
      <c r="F2994" s="1">
        <v>100</v>
      </c>
      <c r="G2994" s="1" t="s">
        <v>5</v>
      </c>
      <c r="H2994" s="1">
        <v>1.35067750569509E-5</v>
      </c>
      <c r="I2994" s="1">
        <v>1.6343197818910601E-5</v>
      </c>
      <c r="J2994" s="1">
        <v>1.9449756082009301E-5</v>
      </c>
      <c r="K2994" s="1">
        <v>1.8486801873919699E-4</v>
      </c>
      <c r="L2994" s="1">
        <v>2.6552458404662302E-4</v>
      </c>
      <c r="M2994" s="1">
        <v>2.6887611408591298E-2</v>
      </c>
      <c r="N2994" s="1">
        <v>1.3429751658783801E-5</v>
      </c>
      <c r="O2994" s="1">
        <v>1.2355371526081101E-5</v>
      </c>
      <c r="P2994" s="1">
        <v>2.4818409821682601E-7</v>
      </c>
      <c r="Q2994" s="1">
        <v>2.1945306979577299E-7</v>
      </c>
      <c r="R2994" s="1">
        <v>872.33894074047203</v>
      </c>
      <c r="S2994" s="1">
        <v>561.275267172295</v>
      </c>
      <c r="T2994" s="1">
        <v>1.20027264192368</v>
      </c>
      <c r="U2994" s="1">
        <v>47190.297463024501</v>
      </c>
      <c r="V2994" s="1">
        <f t="shared" si="185"/>
        <v>0.11467610225688669</v>
      </c>
      <c r="W2994" s="1">
        <f t="shared" si="186"/>
        <v>1.8631191208256159</v>
      </c>
      <c r="X2994" s="1">
        <f t="shared" si="187"/>
        <v>467.62314458216571</v>
      </c>
    </row>
    <row r="2995" spans="1:24" hidden="1" x14ac:dyDescent="0.3">
      <c r="A2995" s="18" t="str">
        <f t="shared" si="184"/>
        <v>ConstMin - Paving Equipment_2006_300</v>
      </c>
      <c r="B2995" s="1" t="s">
        <v>40</v>
      </c>
      <c r="C2995" s="1">
        <v>2020</v>
      </c>
      <c r="D2995" s="1" t="s">
        <v>93</v>
      </c>
      <c r="E2995" s="1">
        <v>2006</v>
      </c>
      <c r="F2995" s="1">
        <v>300</v>
      </c>
      <c r="G2995" s="1" t="s">
        <v>5</v>
      </c>
      <c r="H2995" s="1">
        <v>2.0765593842990401E-6</v>
      </c>
      <c r="I2995" s="1">
        <v>2.51263685500184E-6</v>
      </c>
      <c r="J2995" s="1">
        <v>2.9902455133906198E-6</v>
      </c>
      <c r="K2995" s="1">
        <v>1.1204411639986999E-5</v>
      </c>
      <c r="L2995" s="1">
        <v>4.7176934801630699E-5</v>
      </c>
      <c r="M2995" s="1">
        <v>5.47811593745614E-3</v>
      </c>
      <c r="N2995" s="1">
        <v>1.22933305445203E-6</v>
      </c>
      <c r="O2995" s="1">
        <v>1.1309864100958601E-6</v>
      </c>
      <c r="P2995" s="1">
        <v>5.0585601745475598E-8</v>
      </c>
      <c r="Q2995" s="1">
        <v>4.4711645854408797E-8</v>
      </c>
      <c r="R2995" s="1">
        <v>177.73143852439901</v>
      </c>
      <c r="S2995" s="1">
        <v>48.403555150638297</v>
      </c>
      <c r="T2995" s="1">
        <v>9.2328664763360602E-2</v>
      </c>
      <c r="U2995" s="1">
        <v>9680.7110301276498</v>
      </c>
      <c r="V2995" s="1">
        <f t="shared" si="185"/>
        <v>8.5943110872514078E-2</v>
      </c>
      <c r="W2995" s="1">
        <f t="shared" si="186"/>
        <v>1.6136563985403078</v>
      </c>
      <c r="X2995" s="1">
        <f t="shared" si="187"/>
        <v>524.25273640312196</v>
      </c>
    </row>
    <row r="2996" spans="1:24" hidden="1" x14ac:dyDescent="0.3">
      <c r="A2996" s="18" t="str">
        <f t="shared" si="184"/>
        <v>ConstMin - Paving Equipment_2006_600</v>
      </c>
      <c r="B2996" s="1" t="s">
        <v>40</v>
      </c>
      <c r="C2996" s="1">
        <v>2020</v>
      </c>
      <c r="D2996" s="1" t="s">
        <v>93</v>
      </c>
      <c r="E2996" s="1">
        <v>2006</v>
      </c>
      <c r="F2996" s="1">
        <v>600</v>
      </c>
      <c r="G2996" s="1" t="s">
        <v>5</v>
      </c>
      <c r="H2996" s="1">
        <v>1.13197354859366E-5</v>
      </c>
      <c r="I2996" s="1">
        <v>1.36968799379833E-5</v>
      </c>
      <c r="J2996" s="1">
        <v>1.6300419099748801E-5</v>
      </c>
      <c r="K2996" s="1">
        <v>6.1788559751542194E-5</v>
      </c>
      <c r="L2996" s="1">
        <v>1.4980829272967199E-4</v>
      </c>
      <c r="M2996" s="1">
        <v>3.1376645749081097E-2</v>
      </c>
      <c r="N2996" s="1">
        <v>6.9660633081358103E-6</v>
      </c>
      <c r="O2996" s="1">
        <v>6.4087782434849402E-6</v>
      </c>
      <c r="P2996" s="1">
        <v>2.8975305806564001E-7</v>
      </c>
      <c r="Q2996" s="1">
        <v>2.5609196461870001E-7</v>
      </c>
      <c r="R2996" s="1">
        <v>1017.98071612998</v>
      </c>
      <c r="S2996" s="1">
        <v>135.73592699689601</v>
      </c>
      <c r="T2996" s="1">
        <v>0.27698599429008203</v>
      </c>
      <c r="U2996" s="1">
        <v>55560.072272803904</v>
      </c>
      <c r="V2996" s="1">
        <f t="shared" si="185"/>
        <v>8.1629558499926091E-2</v>
      </c>
      <c r="W2996" s="1">
        <f t="shared" si="186"/>
        <v>0.89281536017839647</v>
      </c>
      <c r="X2996" s="1">
        <f t="shared" si="187"/>
        <v>490.04617487894507</v>
      </c>
    </row>
    <row r="2997" spans="1:24" hidden="1" x14ac:dyDescent="0.3">
      <c r="A2997" s="18" t="str">
        <f t="shared" si="184"/>
        <v>ConstMin - Paving Equipment_2007_50</v>
      </c>
      <c r="B2997" s="1" t="s">
        <v>40</v>
      </c>
      <c r="C2997" s="1">
        <v>2020</v>
      </c>
      <c r="D2997" s="1" t="s">
        <v>93</v>
      </c>
      <c r="E2997" s="1">
        <v>2007</v>
      </c>
      <c r="F2997" s="1">
        <v>50</v>
      </c>
      <c r="G2997" s="1" t="s">
        <v>5</v>
      </c>
      <c r="H2997" s="1">
        <v>3.6109798699649301E-6</v>
      </c>
      <c r="I2997" s="1">
        <v>4.3692856426575602E-6</v>
      </c>
      <c r="J2997" s="1">
        <v>5.1998110127494898E-6</v>
      </c>
      <c r="K2997" s="1">
        <v>4.0426477244030301E-5</v>
      </c>
      <c r="L2997" s="1">
        <v>4.51690648638659E-5</v>
      </c>
      <c r="M2997" s="1">
        <v>5.0952442223920098E-3</v>
      </c>
      <c r="N2997" s="1">
        <v>3.6010614791942999E-6</v>
      </c>
      <c r="O2997" s="1">
        <v>3.3129765608587499E-6</v>
      </c>
      <c r="P2997" s="1">
        <v>4.6999730252936701E-8</v>
      </c>
      <c r="Q2997" s="1">
        <v>4.15866983857784E-8</v>
      </c>
      <c r="R2997" s="1">
        <v>165.309587386971</v>
      </c>
      <c r="S2997" s="1">
        <v>266.528512191174</v>
      </c>
      <c r="T2997" s="1">
        <v>0.55397198858016306</v>
      </c>
      <c r="U2997" s="1">
        <v>7951.4339470367004</v>
      </c>
      <c r="V2997" s="1">
        <f t="shared" si="185"/>
        <v>0.18195063801504455</v>
      </c>
      <c r="W2997" s="1">
        <f t="shared" si="186"/>
        <v>1.8809802889253342</v>
      </c>
      <c r="X2997" s="1">
        <f t="shared" si="187"/>
        <v>481.122724046553</v>
      </c>
    </row>
    <row r="2998" spans="1:24" hidden="1" x14ac:dyDescent="0.3">
      <c r="A2998" s="18" t="str">
        <f t="shared" si="184"/>
        <v>ConstMin - Paving Equipment_2007_100</v>
      </c>
      <c r="B2998" s="1" t="s">
        <v>40</v>
      </c>
      <c r="C2998" s="1">
        <v>2020</v>
      </c>
      <c r="D2998" s="1" t="s">
        <v>93</v>
      </c>
      <c r="E2998" s="1">
        <v>2007</v>
      </c>
      <c r="F2998" s="1">
        <v>100</v>
      </c>
      <c r="G2998" s="1" t="s">
        <v>5</v>
      </c>
      <c r="H2998" s="1">
        <v>7.1822948333290698E-6</v>
      </c>
      <c r="I2998" s="1">
        <v>8.6905767483281696E-6</v>
      </c>
      <c r="J2998" s="1">
        <v>1.0342504559993801E-5</v>
      </c>
      <c r="K2998" s="1">
        <v>1.00288582160619E-4</v>
      </c>
      <c r="L2998" s="1">
        <v>1.44551078158209E-4</v>
      </c>
      <c r="M2998" s="1">
        <v>1.4714281539228199E-2</v>
      </c>
      <c r="N2998" s="1">
        <v>7.7823201733635392E-6</v>
      </c>
      <c r="O2998" s="1">
        <v>7.1597345594944596E-6</v>
      </c>
      <c r="P2998" s="1">
        <v>1.3582536103248501E-7</v>
      </c>
      <c r="Q2998" s="1">
        <v>1.2009598787161601E-7</v>
      </c>
      <c r="R2998" s="1">
        <v>477.38865965557699</v>
      </c>
      <c r="S2998" s="1">
        <v>318.63957369377601</v>
      </c>
      <c r="T2998" s="1">
        <v>0.64630065334352405</v>
      </c>
      <c r="U2998" s="1">
        <v>25764.285530096698</v>
      </c>
      <c r="V2998" s="1">
        <f t="shared" si="185"/>
        <v>0.11169123585885748</v>
      </c>
      <c r="W2998" s="1">
        <f t="shared" si="186"/>
        <v>1.8577695165429085</v>
      </c>
      <c r="X2998" s="1">
        <f t="shared" si="187"/>
        <v>493.02065848974405</v>
      </c>
    </row>
    <row r="2999" spans="1:24" hidden="1" x14ac:dyDescent="0.3">
      <c r="A2999" s="18" t="str">
        <f t="shared" si="184"/>
        <v>ConstMin - Paving Equipment_2007_175</v>
      </c>
      <c r="B2999" s="1" t="s">
        <v>40</v>
      </c>
      <c r="C2999" s="1">
        <v>2020</v>
      </c>
      <c r="D2999" s="1" t="s">
        <v>93</v>
      </c>
      <c r="E2999" s="1">
        <v>2007</v>
      </c>
      <c r="F2999" s="1">
        <v>175</v>
      </c>
      <c r="G2999" s="1" t="s">
        <v>5</v>
      </c>
      <c r="H2999" s="1">
        <v>7.8338541075203808E-6</v>
      </c>
      <c r="I2999" s="1">
        <v>9.4789634700996594E-6</v>
      </c>
      <c r="J2999" s="1">
        <v>1.1280749914829299E-5</v>
      </c>
      <c r="K2999" s="1">
        <v>1.3411128722638099E-4</v>
      </c>
      <c r="L2999" s="1">
        <v>1.0714351565198501E-4</v>
      </c>
      <c r="M2999" s="1">
        <v>2.2533929067135802E-2</v>
      </c>
      <c r="N2999" s="1">
        <v>6.8957950859981402E-6</v>
      </c>
      <c r="O2999" s="1">
        <v>6.3441314791182902E-6</v>
      </c>
      <c r="P2999" s="1">
        <v>2.0810233353791601E-7</v>
      </c>
      <c r="Q2999" s="1">
        <v>1.8391889979349501E-7</v>
      </c>
      <c r="R2999" s="1">
        <v>731.08851189604502</v>
      </c>
      <c r="S2999" s="1">
        <v>270.64796369335602</v>
      </c>
      <c r="T2999" s="1">
        <v>0.55397198858016306</v>
      </c>
      <c r="U2999" s="1">
        <v>40010.790632667798</v>
      </c>
      <c r="V2999" s="1">
        <f t="shared" si="185"/>
        <v>7.8446273353215384E-2</v>
      </c>
      <c r="W2999" s="1">
        <f t="shared" si="186"/>
        <v>0.88670133009508878</v>
      </c>
      <c r="X2999" s="1">
        <f t="shared" si="187"/>
        <v>488.55893307354773</v>
      </c>
    </row>
    <row r="3000" spans="1:24" hidden="1" x14ac:dyDescent="0.3">
      <c r="A3000" s="18" t="str">
        <f t="shared" si="184"/>
        <v>ConstMin - Paving Equipment_2007_300</v>
      </c>
      <c r="B3000" s="1" t="s">
        <v>40</v>
      </c>
      <c r="C3000" s="1">
        <v>2020</v>
      </c>
      <c r="D3000" s="1" t="s">
        <v>93</v>
      </c>
      <c r="E3000" s="1">
        <v>2007</v>
      </c>
      <c r="F3000" s="1">
        <v>300</v>
      </c>
      <c r="G3000" s="1" t="s">
        <v>5</v>
      </c>
      <c r="H3000" s="1">
        <v>1.6759735453265599E-5</v>
      </c>
      <c r="I3000" s="1">
        <v>2.0279279898451401E-5</v>
      </c>
      <c r="J3000" s="1">
        <v>2.41340190527025E-5</v>
      </c>
      <c r="K3000" s="1">
        <v>9.4742713640624698E-5</v>
      </c>
      <c r="L3000" s="1">
        <v>2.29115379747096E-4</v>
      </c>
      <c r="M3000" s="1">
        <v>4.8209053258382602E-2</v>
      </c>
      <c r="N3000" s="1">
        <v>1.05493946200754E-5</v>
      </c>
      <c r="O3000" s="1">
        <v>9.70544305046936E-6</v>
      </c>
      <c r="P3000" s="1">
        <v>4.4521381294994402E-7</v>
      </c>
      <c r="Q3000" s="1">
        <v>3.9347581191684E-7</v>
      </c>
      <c r="R3000" s="1">
        <v>1564.0896401857699</v>
      </c>
      <c r="S3000" s="1">
        <v>307.31108206277497</v>
      </c>
      <c r="T3000" s="1">
        <v>0.64630065334352405</v>
      </c>
      <c r="U3000" s="1">
        <v>85017.377417081807</v>
      </c>
      <c r="V3000" s="1">
        <f t="shared" si="185"/>
        <v>7.8982963773523054E-2</v>
      </c>
      <c r="W3000" s="1">
        <f t="shared" si="186"/>
        <v>0.89234981859014384</v>
      </c>
      <c r="X3000" s="1">
        <f t="shared" si="187"/>
        <v>475.49245149754148</v>
      </c>
    </row>
    <row r="3001" spans="1:24" hidden="1" x14ac:dyDescent="0.3">
      <c r="A3001" s="18" t="str">
        <f t="shared" si="184"/>
        <v>ConstMin - Paving Equipment_2008_50</v>
      </c>
      <c r="B3001" s="1" t="s">
        <v>40</v>
      </c>
      <c r="C3001" s="1">
        <v>2020</v>
      </c>
      <c r="D3001" s="1" t="s">
        <v>93</v>
      </c>
      <c r="E3001" s="1">
        <v>2008</v>
      </c>
      <c r="F3001" s="1">
        <v>50</v>
      </c>
      <c r="G3001" s="1" t="s">
        <v>5</v>
      </c>
      <c r="H3001" s="1">
        <v>2.4048668950355901E-6</v>
      </c>
      <c r="I3001" s="1">
        <v>2.9098889429930701E-6</v>
      </c>
      <c r="J3001" s="1">
        <v>3.4630083288512502E-6</v>
      </c>
      <c r="K3001" s="1">
        <v>4.3456099579010401E-5</v>
      </c>
      <c r="L3001" s="1">
        <v>5.1282600639873601E-5</v>
      </c>
      <c r="M3001" s="1">
        <v>5.9017727965951002E-3</v>
      </c>
      <c r="N3001" s="1">
        <v>1.8472300245348199E-6</v>
      </c>
      <c r="O3001" s="1">
        <v>1.6994516225720399E-6</v>
      </c>
      <c r="P3001" s="1">
        <v>5.4492670281098899E-8</v>
      </c>
      <c r="Q3001" s="1">
        <v>4.8169476186201399E-8</v>
      </c>
      <c r="R3001" s="1">
        <v>191.476518744527</v>
      </c>
      <c r="S3001" s="1">
        <v>264.05684128986502</v>
      </c>
      <c r="T3001" s="1">
        <v>0.55397198858016306</v>
      </c>
      <c r="U3001" s="1">
        <v>9682.0841806283897</v>
      </c>
      <c r="V3001" s="1">
        <f t="shared" si="185"/>
        <v>9.9516744551011574E-2</v>
      </c>
      <c r="W3001" s="1">
        <f t="shared" si="186"/>
        <v>1.7538392590819909</v>
      </c>
      <c r="X3001" s="1">
        <f t="shared" si="187"/>
        <v>476.66099863035657</v>
      </c>
    </row>
    <row r="3002" spans="1:24" hidden="1" x14ac:dyDescent="0.3">
      <c r="A3002" s="18" t="str">
        <f t="shared" si="184"/>
        <v>ConstMin - Paving Equipment_2008_75</v>
      </c>
      <c r="B3002" s="1" t="s">
        <v>40</v>
      </c>
      <c r="C3002" s="1">
        <v>2020</v>
      </c>
      <c r="D3002" s="1" t="s">
        <v>93</v>
      </c>
      <c r="E3002" s="1">
        <v>2008</v>
      </c>
      <c r="F3002" s="1">
        <v>75</v>
      </c>
      <c r="G3002" s="1" t="s">
        <v>5</v>
      </c>
      <c r="H3002" s="1">
        <v>3.20838857245477E-6</v>
      </c>
      <c r="I3002" s="1">
        <v>3.8821501726702698E-6</v>
      </c>
      <c r="J3002" s="1">
        <v>4.6200795443348596E-6</v>
      </c>
      <c r="K3002" s="1">
        <v>6.3991076387556604E-5</v>
      </c>
      <c r="L3002" s="1">
        <v>5.3604403106179198E-5</v>
      </c>
      <c r="M3002" s="1">
        <v>9.5984236989822697E-3</v>
      </c>
      <c r="N3002" s="1">
        <v>3.6328551940136701E-6</v>
      </c>
      <c r="O3002" s="1">
        <v>3.3422267784925699E-6</v>
      </c>
      <c r="P3002" s="1">
        <v>8.8645935451593195E-8</v>
      </c>
      <c r="Q3002" s="1">
        <v>7.8341043908017199E-8</v>
      </c>
      <c r="R3002" s="1">
        <v>311.410286139177</v>
      </c>
      <c r="S3002" s="1">
        <v>262.40906068899199</v>
      </c>
      <c r="T3002" s="1">
        <v>0.55397198858016306</v>
      </c>
      <c r="U3002" s="1">
        <v>17100.323788232599</v>
      </c>
      <c r="V3002" s="1">
        <f t="shared" si="185"/>
        <v>7.517208534216728E-2</v>
      </c>
      <c r="W3002" s="1">
        <f t="shared" si="186"/>
        <v>1.0379698326409617</v>
      </c>
      <c r="X3002" s="1">
        <f t="shared" si="187"/>
        <v>473.68651501955827</v>
      </c>
    </row>
    <row r="3003" spans="1:24" hidden="1" x14ac:dyDescent="0.3">
      <c r="A3003" s="18" t="str">
        <f t="shared" si="184"/>
        <v>ConstMin - Paving Equipment_2008_175</v>
      </c>
      <c r="B3003" s="1" t="s">
        <v>40</v>
      </c>
      <c r="C3003" s="1">
        <v>2020</v>
      </c>
      <c r="D3003" s="1" t="s">
        <v>93</v>
      </c>
      <c r="E3003" s="1">
        <v>2008</v>
      </c>
      <c r="F3003" s="1">
        <v>175</v>
      </c>
      <c r="G3003" s="1" t="s">
        <v>5</v>
      </c>
      <c r="H3003" s="1">
        <v>8.2550727008647101E-6</v>
      </c>
      <c r="I3003" s="1">
        <v>9.9886379680463006E-6</v>
      </c>
      <c r="J3003" s="1">
        <v>1.18873046892451E-5</v>
      </c>
      <c r="K3003" s="1">
        <v>1.45670131751261E-4</v>
      </c>
      <c r="L3003" s="1">
        <v>1.16868503423068E-4</v>
      </c>
      <c r="M3003" s="1">
        <v>2.4696411815286302E-2</v>
      </c>
      <c r="N3003" s="1">
        <v>7.4106379014390299E-6</v>
      </c>
      <c r="O3003" s="1">
        <v>6.8177868693239002E-6</v>
      </c>
      <c r="P3003" s="1">
        <v>2.2808292239651399E-7</v>
      </c>
      <c r="Q3003" s="1">
        <v>2.01568793279771E-7</v>
      </c>
      <c r="R3003" s="1">
        <v>801.24788311071495</v>
      </c>
      <c r="S3003" s="1">
        <v>299.69009678373902</v>
      </c>
      <c r="T3003" s="1">
        <v>0.55397198858016306</v>
      </c>
      <c r="U3003" s="1">
        <v>43604.909082033999</v>
      </c>
      <c r="V3003" s="1">
        <f t="shared" si="185"/>
        <v>7.5850681654817412E-2</v>
      </c>
      <c r="W3003" s="1">
        <f t="shared" si="186"/>
        <v>0.88746390418551802</v>
      </c>
      <c r="X3003" s="1">
        <f t="shared" si="187"/>
        <v>540.98420671385998</v>
      </c>
    </row>
    <row r="3004" spans="1:24" hidden="1" x14ac:dyDescent="0.3">
      <c r="A3004" s="18" t="str">
        <f t="shared" si="184"/>
        <v>ConstMin - Paving Equipment_2008_300</v>
      </c>
      <c r="B3004" s="1" t="s">
        <v>40</v>
      </c>
      <c r="C3004" s="1">
        <v>2020</v>
      </c>
      <c r="D3004" s="1" t="s">
        <v>93</v>
      </c>
      <c r="E3004" s="1">
        <v>2008</v>
      </c>
      <c r="F3004" s="1">
        <v>300</v>
      </c>
      <c r="G3004" s="1" t="s">
        <v>5</v>
      </c>
      <c r="H3004" s="1">
        <v>2.4686085688076901E-5</v>
      </c>
      <c r="I3004" s="1">
        <v>2.9870163682572999E-5</v>
      </c>
      <c r="J3004" s="1">
        <v>3.5547963390830703E-5</v>
      </c>
      <c r="K3004" s="1">
        <v>1.4569185596036599E-4</v>
      </c>
      <c r="L3004" s="1">
        <v>3.4933126650810501E-4</v>
      </c>
      <c r="M3004" s="1">
        <v>7.3852497773439399E-2</v>
      </c>
      <c r="N3004" s="1">
        <v>1.5925159335244801E-5</v>
      </c>
      <c r="O3004" s="1">
        <v>1.46511465884252E-5</v>
      </c>
      <c r="P3004" s="1">
        <v>6.8206238397846495E-7</v>
      </c>
      <c r="Q3004" s="1">
        <v>6.0277415878184501E-7</v>
      </c>
      <c r="R3004" s="1">
        <v>2396.0629562704398</v>
      </c>
      <c r="S3004" s="1">
        <v>483.41763378105497</v>
      </c>
      <c r="T3004" s="1">
        <v>0.92328664763360602</v>
      </c>
      <c r="U3004" s="1">
        <v>130478.271044661</v>
      </c>
      <c r="V3004" s="1">
        <f t="shared" si="185"/>
        <v>7.5803282085741969E-2</v>
      </c>
      <c r="W3004" s="1">
        <f t="shared" si="186"/>
        <v>0.88651862835062911</v>
      </c>
      <c r="X3004" s="1">
        <f t="shared" si="187"/>
        <v>523.5834775906917</v>
      </c>
    </row>
    <row r="3005" spans="1:24" hidden="1" x14ac:dyDescent="0.3">
      <c r="A3005" s="18" t="str">
        <f t="shared" si="184"/>
        <v>ConstMin - Paving Equipment_2008_750</v>
      </c>
      <c r="B3005" s="1" t="s">
        <v>40</v>
      </c>
      <c r="C3005" s="1">
        <v>2020</v>
      </c>
      <c r="D3005" s="1" t="s">
        <v>93</v>
      </c>
      <c r="E3005" s="1">
        <v>2008</v>
      </c>
      <c r="F3005" s="1">
        <v>750</v>
      </c>
      <c r="G3005" s="1" t="s">
        <v>5</v>
      </c>
      <c r="H3005" s="1">
        <v>6.7156187878768699E-6</v>
      </c>
      <c r="I3005" s="1">
        <v>8.1258987333310094E-6</v>
      </c>
      <c r="J3005" s="1">
        <v>9.6704910545426897E-6</v>
      </c>
      <c r="K3005" s="1">
        <v>3.9025557499497799E-5</v>
      </c>
      <c r="L3005" s="1">
        <v>9.5032304683594795E-5</v>
      </c>
      <c r="M3005" s="1">
        <v>2.0090881472492401E-2</v>
      </c>
      <c r="N3005" s="1">
        <v>6.4936474496204095E-7</v>
      </c>
      <c r="O3005" s="1">
        <v>5.9741556536507799E-7</v>
      </c>
      <c r="P3005" s="1">
        <v>1.8554869403868999E-7</v>
      </c>
      <c r="Q3005" s="1">
        <v>1.6397907374667999E-7</v>
      </c>
      <c r="R3005" s="1">
        <v>651.82652322386502</v>
      </c>
      <c r="S3005" s="1">
        <v>50.6692534768383</v>
      </c>
      <c r="T3005" s="1">
        <v>9.2328664763360602E-2</v>
      </c>
      <c r="U3005" s="1">
        <v>35468.4774337868</v>
      </c>
      <c r="V3005" s="1">
        <f t="shared" si="185"/>
        <v>7.5860807398627772E-2</v>
      </c>
      <c r="W3005" s="1">
        <f t="shared" si="186"/>
        <v>0.88719138631138883</v>
      </c>
      <c r="X3005" s="1">
        <f t="shared" si="187"/>
        <v>548.79222619220332</v>
      </c>
    </row>
    <row r="3006" spans="1:24" hidden="1" x14ac:dyDescent="0.3">
      <c r="A3006" s="18" t="str">
        <f t="shared" si="184"/>
        <v>ConstMin - Paving Equipment_2009_50</v>
      </c>
      <c r="B3006" s="1" t="s">
        <v>40</v>
      </c>
      <c r="C3006" s="1">
        <v>2020</v>
      </c>
      <c r="D3006" s="1" t="s">
        <v>93</v>
      </c>
      <c r="E3006" s="1">
        <v>2009</v>
      </c>
      <c r="F3006" s="1">
        <v>50</v>
      </c>
      <c r="G3006" s="1" t="s">
        <v>5</v>
      </c>
      <c r="H3006" s="1">
        <v>7.70965342756116E-7</v>
      </c>
      <c r="I3006" s="1">
        <v>9.3286806473490101E-7</v>
      </c>
      <c r="J3006" s="1">
        <v>1.1101900935687999E-6</v>
      </c>
      <c r="K3006" s="1">
        <v>1.4262758166676099E-5</v>
      </c>
      <c r="L3006" s="1">
        <v>1.71445488233376E-5</v>
      </c>
      <c r="M3006" s="1">
        <v>1.98784277229319E-3</v>
      </c>
      <c r="N3006" s="1">
        <v>6.0917139884352997E-7</v>
      </c>
      <c r="O3006" s="1">
        <v>5.6043768693604698E-7</v>
      </c>
      <c r="P3006" s="1">
        <v>1.8355463272560399E-8</v>
      </c>
      <c r="Q3006" s="1">
        <v>1.6224505480308E-8</v>
      </c>
      <c r="R3006" s="1">
        <v>64.493369529535997</v>
      </c>
      <c r="S3006" s="1">
        <v>71.781442425521007</v>
      </c>
      <c r="T3006" s="1">
        <v>0.18465732952672101</v>
      </c>
      <c r="U3006" s="1">
        <v>3266.0556303612002</v>
      </c>
      <c r="V3006" s="1">
        <f t="shared" si="185"/>
        <v>9.4576937908293787E-2</v>
      </c>
      <c r="W3006" s="1">
        <f t="shared" si="186"/>
        <v>1.7381653320840149</v>
      </c>
      <c r="X3006" s="1">
        <f t="shared" si="187"/>
        <v>388.72782688614484</v>
      </c>
    </row>
    <row r="3007" spans="1:24" hidden="1" x14ac:dyDescent="0.3">
      <c r="A3007" s="18" t="str">
        <f t="shared" si="184"/>
        <v>ConstMin - Paving Equipment_2009_100</v>
      </c>
      <c r="B3007" s="1" t="s">
        <v>40</v>
      </c>
      <c r="C3007" s="1">
        <v>2020</v>
      </c>
      <c r="D3007" s="1" t="s">
        <v>93</v>
      </c>
      <c r="E3007" s="1">
        <v>2009</v>
      </c>
      <c r="F3007" s="1">
        <v>100</v>
      </c>
      <c r="G3007" s="1" t="s">
        <v>5</v>
      </c>
      <c r="H3007" s="1">
        <v>1.80509051444892E-6</v>
      </c>
      <c r="I3007" s="1">
        <v>2.1841595224831998E-6</v>
      </c>
      <c r="J3007" s="1">
        <v>2.5993303408064501E-6</v>
      </c>
      <c r="K3007" s="1">
        <v>3.7189150583070101E-5</v>
      </c>
      <c r="L3007" s="1">
        <v>3.1288684153883898E-5</v>
      </c>
      <c r="M3007" s="1">
        <v>5.63009853315304E-3</v>
      </c>
      <c r="N3007" s="1">
        <v>2.10160462661443E-6</v>
      </c>
      <c r="O3007" s="1">
        <v>1.93347625648528E-6</v>
      </c>
      <c r="P3007" s="1">
        <v>5.1998900279386601E-8</v>
      </c>
      <c r="Q3007" s="1">
        <v>4.59521073693561E-8</v>
      </c>
      <c r="R3007" s="1">
        <v>182.66234646287199</v>
      </c>
      <c r="S3007" s="1">
        <v>107.929629357167</v>
      </c>
      <c r="T3007" s="1">
        <v>0.27698599429008097</v>
      </c>
      <c r="U3007" s="1">
        <v>10073.4320733356</v>
      </c>
      <c r="V3007" s="1">
        <f t="shared" si="185"/>
        <v>7.1795213741011776E-2</v>
      </c>
      <c r="W3007" s="1">
        <f t="shared" si="186"/>
        <v>1.0284861263014184</v>
      </c>
      <c r="X3007" s="1">
        <f t="shared" si="187"/>
        <v>389.65735301451673</v>
      </c>
    </row>
    <row r="3008" spans="1:24" hidden="1" x14ac:dyDescent="0.3">
      <c r="A3008" s="18" t="str">
        <f t="shared" si="184"/>
        <v>ConstMin - Paving Equipment_2009_175</v>
      </c>
      <c r="B3008" s="1" t="s">
        <v>40</v>
      </c>
      <c r="C3008" s="1">
        <v>2020</v>
      </c>
      <c r="D3008" s="1" t="s">
        <v>93</v>
      </c>
      <c r="E3008" s="1">
        <v>2009</v>
      </c>
      <c r="F3008" s="1">
        <v>175</v>
      </c>
      <c r="G3008" s="1" t="s">
        <v>5</v>
      </c>
      <c r="H3008" s="1">
        <v>2.0139561223962399E-6</v>
      </c>
      <c r="I3008" s="1">
        <v>2.43688690809945E-6</v>
      </c>
      <c r="J3008" s="1">
        <v>2.9000968162505802E-6</v>
      </c>
      <c r="K3008" s="1">
        <v>3.6711262541290101E-5</v>
      </c>
      <c r="L3008" s="1">
        <v>2.9581119698238799E-5</v>
      </c>
      <c r="M3008" s="1">
        <v>6.28155281952674E-3</v>
      </c>
      <c r="N3008" s="1">
        <v>1.84680035489927E-6</v>
      </c>
      <c r="O3008" s="1">
        <v>1.6990563265073199E-6</v>
      </c>
      <c r="P3008" s="1">
        <v>5.8015652255262699E-8</v>
      </c>
      <c r="Q3008" s="1">
        <v>5.1269189679264901E-8</v>
      </c>
      <c r="R3008" s="1">
        <v>203.798063335606</v>
      </c>
      <c r="S3008" s="1">
        <v>75.385962489930293</v>
      </c>
      <c r="T3008" s="1">
        <v>0.18465732952672101</v>
      </c>
      <c r="U3008" s="1">
        <v>11270.2013922445</v>
      </c>
      <c r="V3008" s="1">
        <f t="shared" si="185"/>
        <v>7.1596583486434634E-2</v>
      </c>
      <c r="W3008" s="1">
        <f t="shared" si="186"/>
        <v>0.86910356777653874</v>
      </c>
      <c r="X3008" s="1">
        <f t="shared" si="187"/>
        <v>408.24787558200609</v>
      </c>
    </row>
    <row r="3009" spans="1:24" hidden="1" x14ac:dyDescent="0.3">
      <c r="A3009" s="18" t="str">
        <f t="shared" si="184"/>
        <v>ConstMin - Paving Equipment_2009_300</v>
      </c>
      <c r="B3009" s="1" t="s">
        <v>40</v>
      </c>
      <c r="C3009" s="1">
        <v>2020</v>
      </c>
      <c r="D3009" s="1" t="s">
        <v>93</v>
      </c>
      <c r="E3009" s="1">
        <v>2009</v>
      </c>
      <c r="F3009" s="1">
        <v>300</v>
      </c>
      <c r="G3009" s="1" t="s">
        <v>5</v>
      </c>
      <c r="H3009" s="1">
        <v>3.1681029519628499E-6</v>
      </c>
      <c r="I3009" s="1">
        <v>3.8334045718750496E-6</v>
      </c>
      <c r="J3009" s="1">
        <v>4.5620682508265099E-6</v>
      </c>
      <c r="K3009" s="1">
        <v>1.9674702230271401E-5</v>
      </c>
      <c r="L3009" s="1">
        <v>4.6514125981881898E-5</v>
      </c>
      <c r="M3009" s="1">
        <v>9.8813503477797708E-3</v>
      </c>
      <c r="N3009" s="1">
        <v>2.0991636651572199E-6</v>
      </c>
      <c r="O3009" s="1">
        <v>1.9312305719446398E-6</v>
      </c>
      <c r="P3009" s="1">
        <v>9.12629411961867E-8</v>
      </c>
      <c r="Q3009" s="1">
        <v>8.0650253181467295E-8</v>
      </c>
      <c r="R3009" s="1">
        <v>320.58952967140101</v>
      </c>
      <c r="S3009" s="1">
        <v>82.492016331194193</v>
      </c>
      <c r="T3009" s="1">
        <v>0.18465732952672101</v>
      </c>
      <c r="U3009" s="1">
        <v>17075.847380557199</v>
      </c>
      <c r="V3009" s="1">
        <f t="shared" si="185"/>
        <v>7.4334597230061278E-2</v>
      </c>
      <c r="W3009" s="1">
        <f t="shared" si="186"/>
        <v>0.90196814751548249</v>
      </c>
      <c r="X3009" s="1">
        <f t="shared" si="187"/>
        <v>446.73025729670326</v>
      </c>
    </row>
    <row r="3010" spans="1:24" hidden="1" x14ac:dyDescent="0.3">
      <c r="A3010" s="18" t="str">
        <f t="shared" si="184"/>
        <v>ConstMin - Paving Equipment_2009_600</v>
      </c>
      <c r="B3010" s="1" t="s">
        <v>40</v>
      </c>
      <c r="C3010" s="1">
        <v>2020</v>
      </c>
      <c r="D3010" s="1" t="s">
        <v>93</v>
      </c>
      <c r="E3010" s="1">
        <v>2009</v>
      </c>
      <c r="F3010" s="1">
        <v>600</v>
      </c>
      <c r="G3010" s="1" t="s">
        <v>5</v>
      </c>
      <c r="H3010" s="1">
        <v>1.11882207495985E-5</v>
      </c>
      <c r="I3010" s="1">
        <v>1.35377471070142E-5</v>
      </c>
      <c r="J3010" s="1">
        <v>1.61110378794218E-5</v>
      </c>
      <c r="K3010" s="1">
        <v>6.7302608409508104E-5</v>
      </c>
      <c r="L3010" s="1">
        <v>1.6426559280136401E-4</v>
      </c>
      <c r="M3010" s="1">
        <v>3.4896192033969702E-2</v>
      </c>
      <c r="N3010" s="1">
        <v>7.4018088100482796E-6</v>
      </c>
      <c r="O3010" s="1">
        <v>6.8096641052444197E-6</v>
      </c>
      <c r="P3010" s="1">
        <v>3.2229695431076102E-7</v>
      </c>
      <c r="Q3010" s="1">
        <v>2.8481802826079501E-7</v>
      </c>
      <c r="R3010" s="1">
        <v>1132.16851925576</v>
      </c>
      <c r="S3010" s="1">
        <v>189.59775538792499</v>
      </c>
      <c r="T3010" s="1">
        <v>0.36931465905344202</v>
      </c>
      <c r="U3010" s="1">
        <v>61334.873867993898</v>
      </c>
      <c r="V3010" s="1">
        <f t="shared" si="185"/>
        <v>7.3084877125555614E-2</v>
      </c>
      <c r="W3010" s="1">
        <f t="shared" si="186"/>
        <v>0.8868041758310008</v>
      </c>
      <c r="X3010" s="1">
        <f t="shared" si="187"/>
        <v>513.37728070114076</v>
      </c>
    </row>
    <row r="3011" spans="1:24" hidden="1" x14ac:dyDescent="0.3">
      <c r="A3011" s="18" t="str">
        <f t="shared" si="184"/>
        <v>ConstMin - Paving Equipment_2009_750</v>
      </c>
      <c r="B3011" s="1" t="s">
        <v>40</v>
      </c>
      <c r="C3011" s="1">
        <v>2020</v>
      </c>
      <c r="D3011" s="1" t="s">
        <v>93</v>
      </c>
      <c r="E3011" s="1">
        <v>2009</v>
      </c>
      <c r="F3011" s="1">
        <v>750</v>
      </c>
      <c r="G3011" s="1" t="s">
        <v>5</v>
      </c>
      <c r="H3011" s="1">
        <v>5.4302572340007098E-6</v>
      </c>
      <c r="I3011" s="1">
        <v>6.5706112531408602E-6</v>
      </c>
      <c r="J3011" s="1">
        <v>7.8195704169610198E-6</v>
      </c>
      <c r="K3011" s="1">
        <v>3.2665647591549599E-5</v>
      </c>
      <c r="L3011" s="1">
        <v>7.9727102599314696E-5</v>
      </c>
      <c r="M3011" s="1">
        <v>1.6937036144763402E-2</v>
      </c>
      <c r="N3011" s="1">
        <v>3.5925038247835002E-6</v>
      </c>
      <c r="O3011" s="1">
        <v>3.3051035188008199E-6</v>
      </c>
      <c r="P3011" s="1">
        <v>1.56428390788161E-7</v>
      </c>
      <c r="Q3011" s="1">
        <v>1.38237812155476E-7</v>
      </c>
      <c r="R3011" s="1">
        <v>549.50348490550596</v>
      </c>
      <c r="S3011" s="1">
        <v>46.034870536883602</v>
      </c>
      <c r="T3011" s="1">
        <v>9.2328664763360602E-2</v>
      </c>
      <c r="U3011" s="1">
        <v>29922.665848974299</v>
      </c>
      <c r="V3011" s="1">
        <f t="shared" si="185"/>
        <v>7.2709991026985527E-2</v>
      </c>
      <c r="W3011" s="1">
        <f t="shared" si="186"/>
        <v>0.88225534752686618</v>
      </c>
      <c r="X3011" s="1">
        <f t="shared" si="187"/>
        <v>498.59781525998983</v>
      </c>
    </row>
    <row r="3012" spans="1:24" hidden="1" x14ac:dyDescent="0.3">
      <c r="A3012" s="18" t="str">
        <f t="shared" si="184"/>
        <v>ConstMin - Paving Equipment_2010_50</v>
      </c>
      <c r="B3012" s="1" t="s">
        <v>40</v>
      </c>
      <c r="C3012" s="1">
        <v>2020</v>
      </c>
      <c r="D3012" s="1" t="s">
        <v>93</v>
      </c>
      <c r="E3012" s="1">
        <v>2010</v>
      </c>
      <c r="F3012" s="1">
        <v>50</v>
      </c>
      <c r="G3012" s="1" t="s">
        <v>5</v>
      </c>
      <c r="H3012" s="1">
        <v>7.5762021308212197E-7</v>
      </c>
      <c r="I3012" s="1">
        <v>9.16720457829368E-7</v>
      </c>
      <c r="J3012" s="1">
        <v>1.0909731068382499E-6</v>
      </c>
      <c r="K3012" s="1">
        <v>1.4383558225401101E-5</v>
      </c>
      <c r="L3012" s="1">
        <v>1.7629046357219299E-5</v>
      </c>
      <c r="M3012" s="1">
        <v>2.0597563460103599E-3</v>
      </c>
      <c r="N3012" s="1">
        <v>6.1746383608642099E-7</v>
      </c>
      <c r="O3012" s="1">
        <v>5.6806672919950699E-7</v>
      </c>
      <c r="P3012" s="1">
        <v>1.9020740278556001E-8</v>
      </c>
      <c r="Q3012" s="1">
        <v>1.6811454401593401E-8</v>
      </c>
      <c r="R3012" s="1">
        <v>66.826526230143699</v>
      </c>
      <c r="S3012" s="1">
        <v>88.877166159576205</v>
      </c>
      <c r="T3012" s="1">
        <v>0.18465732952672101</v>
      </c>
      <c r="U3012" s="1">
        <v>3288.4551479043198</v>
      </c>
      <c r="V3012" s="1">
        <f t="shared" si="185"/>
        <v>9.2306779951762577E-2</v>
      </c>
      <c r="W3012" s="1">
        <f t="shared" si="186"/>
        <v>1.7751109282630999</v>
      </c>
      <c r="X3012" s="1">
        <f t="shared" si="187"/>
        <v>481.30862927222802</v>
      </c>
    </row>
    <row r="3013" spans="1:24" hidden="1" x14ac:dyDescent="0.3">
      <c r="A3013" s="18" t="str">
        <f t="shared" si="184"/>
        <v>ConstMin - Paving Equipment_2010_100</v>
      </c>
      <c r="B3013" s="1" t="s">
        <v>40</v>
      </c>
      <c r="C3013" s="1">
        <v>2020</v>
      </c>
      <c r="D3013" s="1" t="s">
        <v>93</v>
      </c>
      <c r="E3013" s="1">
        <v>2010</v>
      </c>
      <c r="F3013" s="1">
        <v>100</v>
      </c>
      <c r="G3013" s="1" t="s">
        <v>5</v>
      </c>
      <c r="H3013" s="1">
        <v>5.4558195606097402E-6</v>
      </c>
      <c r="I3013" s="1">
        <v>6.6015416683377902E-6</v>
      </c>
      <c r="J3013" s="1">
        <v>7.8563801672780297E-6</v>
      </c>
      <c r="K3013" s="1">
        <v>1.16387267599183E-4</v>
      </c>
      <c r="L3013" s="1">
        <v>9.8362762488796106E-5</v>
      </c>
      <c r="M3013" s="1">
        <v>1.7788545019238301E-2</v>
      </c>
      <c r="N3013" s="1">
        <v>6.5457541391490802E-6</v>
      </c>
      <c r="O3013" s="1">
        <v>6.0220938080171498E-6</v>
      </c>
      <c r="P3013" s="1">
        <v>1.6430024573974E-7</v>
      </c>
      <c r="Q3013" s="1">
        <v>1.4518771311998299E-7</v>
      </c>
      <c r="R3013" s="1">
        <v>577.12975256843504</v>
      </c>
      <c r="S3013" s="1">
        <v>389.28816695619702</v>
      </c>
      <c r="T3013" s="1">
        <v>0.92328664763360602</v>
      </c>
      <c r="U3013" s="1">
        <v>31259.8398065826</v>
      </c>
      <c r="V3013" s="1">
        <f t="shared" si="185"/>
        <v>6.9927374329222025E-2</v>
      </c>
      <c r="W3013" s="1">
        <f t="shared" si="186"/>
        <v>1.0419156703349699</v>
      </c>
      <c r="X3013" s="1">
        <f t="shared" si="187"/>
        <v>421.63305183059555</v>
      </c>
    </row>
    <row r="3014" spans="1:24" hidden="1" x14ac:dyDescent="0.3">
      <c r="A3014" s="18" t="str">
        <f t="shared" si="184"/>
        <v>ConstMin - Paving Equipment_2010_175</v>
      </c>
      <c r="B3014" s="1" t="s">
        <v>40</v>
      </c>
      <c r="C3014" s="1">
        <v>2020</v>
      </c>
      <c r="D3014" s="1" t="s">
        <v>93</v>
      </c>
      <c r="E3014" s="1">
        <v>2010</v>
      </c>
      <c r="F3014" s="1">
        <v>175</v>
      </c>
      <c r="G3014" s="1" t="s">
        <v>5</v>
      </c>
      <c r="H3014" s="1">
        <v>2.9267355912869399E-6</v>
      </c>
      <c r="I3014" s="1">
        <v>3.5413500654572001E-6</v>
      </c>
      <c r="J3014" s="1">
        <v>4.2144992514531999E-6</v>
      </c>
      <c r="K3014" s="1">
        <v>5.5242899213324899E-5</v>
      </c>
      <c r="L3014" s="1">
        <v>4.4714059193797202E-5</v>
      </c>
      <c r="M3014" s="1">
        <v>9.5425384301376197E-3</v>
      </c>
      <c r="N3014" s="1">
        <v>2.7465472089357902E-6</v>
      </c>
      <c r="O3014" s="1">
        <v>2.5268234322209299E-6</v>
      </c>
      <c r="P3014" s="1">
        <v>8.8137698016161701E-8</v>
      </c>
      <c r="Q3014" s="1">
        <v>7.7884915856404396E-8</v>
      </c>
      <c r="R3014" s="1">
        <v>309.59715013813502</v>
      </c>
      <c r="S3014" s="1">
        <v>116.065546073977</v>
      </c>
      <c r="T3014" s="1">
        <v>0.27698599429008097</v>
      </c>
      <c r="U3014" s="1">
        <v>17332.454880380599</v>
      </c>
      <c r="V3014" s="1">
        <f t="shared" si="185"/>
        <v>6.7654607936485964E-2</v>
      </c>
      <c r="W3014" s="1">
        <f t="shared" si="186"/>
        <v>0.85422567328559851</v>
      </c>
      <c r="X3014" s="1">
        <f t="shared" si="187"/>
        <v>419.03037867114779</v>
      </c>
    </row>
    <row r="3015" spans="1:24" hidden="1" x14ac:dyDescent="0.3">
      <c r="A3015" s="18" t="str">
        <f t="shared" si="184"/>
        <v>ConstMin - Paving Equipment_2010_300</v>
      </c>
      <c r="B3015" s="1" t="s">
        <v>40</v>
      </c>
      <c r="C3015" s="1">
        <v>2020</v>
      </c>
      <c r="D3015" s="1" t="s">
        <v>93</v>
      </c>
      <c r="E3015" s="1">
        <v>2010</v>
      </c>
      <c r="F3015" s="1">
        <v>300</v>
      </c>
      <c r="G3015" s="1" t="s">
        <v>5</v>
      </c>
      <c r="H3015" s="1">
        <v>3.7909333000366499E-6</v>
      </c>
      <c r="I3015" s="1">
        <v>4.5870292930443504E-6</v>
      </c>
      <c r="J3015" s="1">
        <v>5.45894395205278E-6</v>
      </c>
      <c r="K3015" s="1">
        <v>2.4378275688938102E-5</v>
      </c>
      <c r="L3015" s="1">
        <v>5.7894914348861197E-5</v>
      </c>
      <c r="M3015" s="1">
        <v>1.23602305617847E-2</v>
      </c>
      <c r="N3015" s="1">
        <v>2.5830532344430502E-6</v>
      </c>
      <c r="O3015" s="1">
        <v>2.3764089756876E-6</v>
      </c>
      <c r="P3015" s="1">
        <v>1.14162733180526E-7</v>
      </c>
      <c r="Q3015" s="1">
        <v>1.00882540250506E-7</v>
      </c>
      <c r="R3015" s="1">
        <v>401.01406821619298</v>
      </c>
      <c r="S3015" s="1">
        <v>105.45795845585801</v>
      </c>
      <c r="T3015" s="1">
        <v>0.27698599429008097</v>
      </c>
      <c r="U3015" s="1">
        <v>22040.7133172744</v>
      </c>
      <c r="V3015" s="1">
        <f t="shared" si="185"/>
        <v>6.8911938764809291E-2</v>
      </c>
      <c r="W3015" s="1">
        <f t="shared" si="186"/>
        <v>0.86976789061548021</v>
      </c>
      <c r="X3015" s="1">
        <f t="shared" si="187"/>
        <v>380.73390218212387</v>
      </c>
    </row>
    <row r="3016" spans="1:24" hidden="1" x14ac:dyDescent="0.3">
      <c r="A3016" s="18" t="str">
        <f t="shared" si="184"/>
        <v>ConstMin - Paving Equipment_2010_600</v>
      </c>
      <c r="B3016" s="1" t="s">
        <v>40</v>
      </c>
      <c r="C3016" s="1">
        <v>2020</v>
      </c>
      <c r="D3016" s="1" t="s">
        <v>93</v>
      </c>
      <c r="E3016" s="1">
        <v>2010</v>
      </c>
      <c r="F3016" s="1">
        <v>600</v>
      </c>
      <c r="G3016" s="1" t="s">
        <v>5</v>
      </c>
      <c r="H3016" s="1">
        <v>7.4473308726978196E-6</v>
      </c>
      <c r="I3016" s="1">
        <v>9.0112703559643603E-6</v>
      </c>
      <c r="J3016" s="1">
        <v>1.0724156456684799E-5</v>
      </c>
      <c r="K3016" s="1">
        <v>4.6489642456740302E-5</v>
      </c>
      <c r="L3016" s="1">
        <v>1.13735206841624E-4</v>
      </c>
      <c r="M3016" s="1">
        <v>2.42818111981957E-2</v>
      </c>
      <c r="N3016" s="1">
        <v>5.0670835152390299E-6</v>
      </c>
      <c r="O3016" s="1">
        <v>4.66171683401991E-6</v>
      </c>
      <c r="P3016" s="1">
        <v>2.24273966339286E-7</v>
      </c>
      <c r="Q3016" s="1">
        <v>1.9818487877814E-7</v>
      </c>
      <c r="R3016" s="1">
        <v>787.79662269017695</v>
      </c>
      <c r="S3016" s="1">
        <v>135.632940709341</v>
      </c>
      <c r="T3016" s="1">
        <v>0.27698599429008097</v>
      </c>
      <c r="U3016" s="1">
        <v>43402.541026989296</v>
      </c>
      <c r="V3016" s="1">
        <f t="shared" si="185"/>
        <v>6.874790433812511E-2</v>
      </c>
      <c r="W3016" s="1">
        <f t="shared" si="186"/>
        <v>0.86769753996444887</v>
      </c>
      <c r="X3016" s="1">
        <f t="shared" si="187"/>
        <v>489.67436442759549</v>
      </c>
    </row>
    <row r="3017" spans="1:24" hidden="1" x14ac:dyDescent="0.3">
      <c r="A3017" s="18" t="str">
        <f t="shared" si="184"/>
        <v>ConstMin - Paving Equipment_2011_25</v>
      </c>
      <c r="B3017" s="1" t="s">
        <v>40</v>
      </c>
      <c r="C3017" s="1">
        <v>2020</v>
      </c>
      <c r="D3017" s="1" t="s">
        <v>93</v>
      </c>
      <c r="E3017" s="1">
        <v>2011</v>
      </c>
      <c r="F3017" s="1">
        <v>25</v>
      </c>
      <c r="G3017" s="1" t="s">
        <v>5</v>
      </c>
      <c r="H3017" s="1">
        <v>0</v>
      </c>
      <c r="I3017" s="1">
        <v>0</v>
      </c>
      <c r="J3017" s="1">
        <v>0</v>
      </c>
      <c r="K3017" s="1">
        <v>0</v>
      </c>
      <c r="L3017" s="1">
        <v>0</v>
      </c>
      <c r="M3017" s="1">
        <v>0</v>
      </c>
      <c r="N3017" s="1">
        <v>0</v>
      </c>
      <c r="O3017" s="1">
        <v>0</v>
      </c>
      <c r="P3017" s="1">
        <v>0</v>
      </c>
      <c r="Q3017" s="1">
        <v>0</v>
      </c>
      <c r="R3017" s="1">
        <v>0</v>
      </c>
      <c r="S3017" s="1">
        <v>0</v>
      </c>
      <c r="T3017" s="1">
        <v>0</v>
      </c>
      <c r="U3017" s="1">
        <v>0</v>
      </c>
      <c r="V3017" s="1">
        <f t="shared" si="185"/>
        <v>0</v>
      </c>
      <c r="W3017" s="1">
        <f t="shared" si="186"/>
        <v>0</v>
      </c>
      <c r="X3017" s="1" t="e">
        <f t="shared" si="187"/>
        <v>#DIV/0!</v>
      </c>
    </row>
    <row r="3018" spans="1:24" hidden="1" x14ac:dyDescent="0.3">
      <c r="A3018" s="18" t="str">
        <f t="shared" ref="A3018:A3081" si="188">D3018&amp;"_"&amp;E3018&amp;"_"&amp;F3018</f>
        <v>ConstMin - Paving Equipment_2011_50</v>
      </c>
      <c r="B3018" s="1" t="s">
        <v>40</v>
      </c>
      <c r="C3018" s="1">
        <v>2020</v>
      </c>
      <c r="D3018" s="1" t="s">
        <v>93</v>
      </c>
      <c r="E3018" s="1">
        <v>2011</v>
      </c>
      <c r="F3018" s="1">
        <v>50</v>
      </c>
      <c r="G3018" s="1" t="s">
        <v>5</v>
      </c>
      <c r="H3018" s="1">
        <v>6.3860814013761797E-7</v>
      </c>
      <c r="I3018" s="1">
        <v>7.7271584956651896E-7</v>
      </c>
      <c r="J3018" s="1">
        <v>9.19595721798171E-7</v>
      </c>
      <c r="K3018" s="1">
        <v>1.2476604918730499E-5</v>
      </c>
      <c r="L3018" s="1">
        <v>1.5608785925794602E-5</v>
      </c>
      <c r="M3018" s="1">
        <v>1.8381315410356299E-3</v>
      </c>
      <c r="N3018" s="1">
        <v>5.7353256484713995E-7</v>
      </c>
      <c r="O3018" s="1">
        <v>5.2764995965936899E-7</v>
      </c>
      <c r="P3018" s="1">
        <v>1.69752794114712E-8</v>
      </c>
      <c r="Q3018" s="1">
        <v>1.50025825365734E-8</v>
      </c>
      <c r="R3018" s="1">
        <v>59.636153508835797</v>
      </c>
      <c r="S3018" s="1">
        <v>72.193387575739195</v>
      </c>
      <c r="T3018" s="1">
        <v>0.18465732952672101</v>
      </c>
      <c r="U3018" s="1">
        <v>2996.02558439317</v>
      </c>
      <c r="V3018" s="1">
        <f t="shared" si="185"/>
        <v>8.5400989637101396E-2</v>
      </c>
      <c r="W3018" s="1">
        <f t="shared" si="186"/>
        <v>1.7250917861259265</v>
      </c>
      <c r="X3018" s="1">
        <f t="shared" si="187"/>
        <v>390.9586895942432</v>
      </c>
    </row>
    <row r="3019" spans="1:24" hidden="1" x14ac:dyDescent="0.3">
      <c r="A3019" s="18" t="str">
        <f t="shared" si="188"/>
        <v>ConstMin - Paving Equipment_2011_100</v>
      </c>
      <c r="B3019" s="1" t="s">
        <v>40</v>
      </c>
      <c r="C3019" s="1">
        <v>2020</v>
      </c>
      <c r="D3019" s="1" t="s">
        <v>93</v>
      </c>
      <c r="E3019" s="1">
        <v>2011</v>
      </c>
      <c r="F3019" s="1">
        <v>100</v>
      </c>
      <c r="G3019" s="1" t="s">
        <v>5</v>
      </c>
      <c r="H3019" s="1">
        <v>3.1180277162748599E-6</v>
      </c>
      <c r="I3019" s="1">
        <v>3.77281353669258E-6</v>
      </c>
      <c r="J3019" s="1">
        <v>4.4899599114358003E-6</v>
      </c>
      <c r="K3019" s="1">
        <v>6.9058742079396198E-5</v>
      </c>
      <c r="L3019" s="1">
        <v>5.8636032418562103E-5</v>
      </c>
      <c r="M3019" s="1">
        <v>1.0658787408566401E-2</v>
      </c>
      <c r="N3019" s="1">
        <v>4.1157663612253801E-6</v>
      </c>
      <c r="O3019" s="1">
        <v>3.7865050523273501E-6</v>
      </c>
      <c r="P3019" s="1">
        <v>9.84522346236902E-8</v>
      </c>
      <c r="Q3019" s="1">
        <v>8.6995589960178495E-8</v>
      </c>
      <c r="R3019" s="1">
        <v>345.81261891473503</v>
      </c>
      <c r="S3019" s="1">
        <v>225.12802459424501</v>
      </c>
      <c r="T3019" s="1">
        <v>0.55397198858016306</v>
      </c>
      <c r="U3019" s="1">
        <v>19060.8394156461</v>
      </c>
      <c r="V3019" s="1">
        <f t="shared" ref="V3019:V3082" si="189">IFERROR(CONVERT(I3019,"ton","g")*365/U3019,0)</f>
        <v>6.5540827418039321E-2</v>
      </c>
      <c r="W3019" s="1">
        <f t="shared" ref="W3019:W3082" si="190">IFERROR(CONVERT(L3019,"ton","g")*365/U3019,0)</f>
        <v>1.0186175499657835</v>
      </c>
      <c r="X3019" s="1">
        <f t="shared" ref="X3019:X3082" si="191">S3019/T3019</f>
        <v>406.38882332525668</v>
      </c>
    </row>
    <row r="3020" spans="1:24" hidden="1" x14ac:dyDescent="0.3">
      <c r="A3020" s="18" t="str">
        <f t="shared" si="188"/>
        <v>ConstMin - Paving Equipment_2011_300</v>
      </c>
      <c r="B3020" s="1" t="s">
        <v>40</v>
      </c>
      <c r="C3020" s="1">
        <v>2020</v>
      </c>
      <c r="D3020" s="1" t="s">
        <v>93</v>
      </c>
      <c r="E3020" s="1">
        <v>2011</v>
      </c>
      <c r="F3020" s="1">
        <v>300</v>
      </c>
      <c r="G3020" s="1" t="s">
        <v>5</v>
      </c>
      <c r="H3020" s="1">
        <v>2.55318836098542E-6</v>
      </c>
      <c r="I3020" s="1">
        <v>3.0893579167923602E-6</v>
      </c>
      <c r="J3020" s="1">
        <v>3.6765912398190099E-6</v>
      </c>
      <c r="K3020" s="1">
        <v>2.3772973750789602E-5</v>
      </c>
      <c r="L3020" s="1">
        <v>3.1471010661756401E-5</v>
      </c>
      <c r="M3020" s="1">
        <v>1.2171406191351E-2</v>
      </c>
      <c r="N3020" s="1">
        <v>2.3013374645276801E-7</v>
      </c>
      <c r="O3020" s="1">
        <v>2.1172304673654701E-7</v>
      </c>
      <c r="P3020" s="1">
        <v>1.1245409058301501E-7</v>
      </c>
      <c r="Q3020" s="1">
        <v>9.9341381122823994E-8</v>
      </c>
      <c r="R3020" s="1">
        <v>394.88786947034498</v>
      </c>
      <c r="S3020" s="1">
        <v>107.826643069613</v>
      </c>
      <c r="T3020" s="1">
        <v>0.27698599429008097</v>
      </c>
      <c r="U3020" s="1">
        <v>21852.8663287749</v>
      </c>
      <c r="V3020" s="1">
        <f t="shared" si="189"/>
        <v>4.6811053775127724E-2</v>
      </c>
      <c r="W3020" s="1">
        <f t="shared" si="190"/>
        <v>0.47685998583637473</v>
      </c>
      <c r="X3020" s="1">
        <f t="shared" si="191"/>
        <v>389.28554256316897</v>
      </c>
    </row>
    <row r="3021" spans="1:24" hidden="1" x14ac:dyDescent="0.3">
      <c r="A3021" s="18" t="str">
        <f t="shared" si="188"/>
        <v>ConstMin - Paving Equipment_2012_50</v>
      </c>
      <c r="B3021" s="1" t="s">
        <v>40</v>
      </c>
      <c r="C3021" s="1">
        <v>2020</v>
      </c>
      <c r="D3021" s="1" t="s">
        <v>93</v>
      </c>
      <c r="E3021" s="1">
        <v>2012</v>
      </c>
      <c r="F3021" s="1">
        <v>50</v>
      </c>
      <c r="G3021" s="1" t="s">
        <v>5</v>
      </c>
      <c r="H3021" s="1">
        <v>1.50934082821638E-6</v>
      </c>
      <c r="I3021" s="1">
        <v>1.82630240214182E-6</v>
      </c>
      <c r="J3021" s="1">
        <v>2.1734507926315899E-6</v>
      </c>
      <c r="K3021" s="1">
        <v>3.0443832297275299E-5</v>
      </c>
      <c r="L3021" s="1">
        <v>3.8921538395486697E-5</v>
      </c>
      <c r="M3021" s="1">
        <v>4.62071507817021E-3</v>
      </c>
      <c r="N3021" s="1">
        <v>1.40767266551235E-6</v>
      </c>
      <c r="O3021" s="1">
        <v>1.29505885227136E-6</v>
      </c>
      <c r="P3021" s="1">
        <v>4.2675522159273903E-8</v>
      </c>
      <c r="Q3021" s="1">
        <v>3.7713655301937899E-8</v>
      </c>
      <c r="R3021" s="1">
        <v>149.914011903138</v>
      </c>
      <c r="S3021" s="1">
        <v>234.911721911927</v>
      </c>
      <c r="T3021" s="1">
        <v>0.64630065334352405</v>
      </c>
      <c r="U3021" s="1">
        <v>7315.82219668574</v>
      </c>
      <c r="V3021" s="1">
        <f t="shared" si="189"/>
        <v>8.2660523074033349E-2</v>
      </c>
      <c r="W3021" s="1">
        <f t="shared" si="190"/>
        <v>1.7616330783138112</v>
      </c>
      <c r="X3021" s="1">
        <f t="shared" si="191"/>
        <v>363.47127408374422</v>
      </c>
    </row>
    <row r="3022" spans="1:24" hidden="1" x14ac:dyDescent="0.3">
      <c r="A3022" s="18" t="str">
        <f t="shared" si="188"/>
        <v>ConstMin - Paving Equipment_2012_175</v>
      </c>
      <c r="B3022" s="1" t="s">
        <v>40</v>
      </c>
      <c r="C3022" s="1">
        <v>2020</v>
      </c>
      <c r="D3022" s="1" t="s">
        <v>93</v>
      </c>
      <c r="E3022" s="1">
        <v>2012</v>
      </c>
      <c r="F3022" s="1">
        <v>175</v>
      </c>
      <c r="G3022" s="1" t="s">
        <v>5</v>
      </c>
      <c r="H3022" s="1">
        <v>9.7060405757662508E-6</v>
      </c>
      <c r="I3022" s="1">
        <v>1.17443090966771E-5</v>
      </c>
      <c r="J3022" s="1">
        <v>1.39766984291034E-5</v>
      </c>
      <c r="K3022" s="1">
        <v>2.3387205990305399E-4</v>
      </c>
      <c r="L3022" s="1">
        <v>1.75848922437833E-4</v>
      </c>
      <c r="M3022" s="1">
        <v>3.8930582240034803E-2</v>
      </c>
      <c r="N3022" s="1">
        <v>2.8980467800338499E-6</v>
      </c>
      <c r="O3022" s="1">
        <v>2.6662030376311398E-6</v>
      </c>
      <c r="P3022" s="1">
        <v>3.5964135788961399E-7</v>
      </c>
      <c r="Q3022" s="1">
        <v>3.1774617877668999E-7</v>
      </c>
      <c r="R3022" s="1">
        <v>1263.05986640488</v>
      </c>
      <c r="S3022" s="1">
        <v>553.96324075592202</v>
      </c>
      <c r="T3022" s="1">
        <v>1.20027264192368</v>
      </c>
      <c r="U3022" s="1">
        <v>68847.1914492793</v>
      </c>
      <c r="V3022" s="1">
        <f t="shared" si="189"/>
        <v>5.6484572370714553E-2</v>
      </c>
      <c r="W3022" s="1">
        <f t="shared" si="190"/>
        <v>0.84575015047605417</v>
      </c>
      <c r="X3022" s="1">
        <f t="shared" si="191"/>
        <v>461.53117334082009</v>
      </c>
    </row>
    <row r="3023" spans="1:24" hidden="1" x14ac:dyDescent="0.3">
      <c r="A3023" s="18" t="str">
        <f t="shared" si="188"/>
        <v>ConstMin - Paving Equipment_2012_300</v>
      </c>
      <c r="B3023" s="1" t="s">
        <v>40</v>
      </c>
      <c r="C3023" s="1">
        <v>2020</v>
      </c>
      <c r="D3023" s="1" t="s">
        <v>93</v>
      </c>
      <c r="E3023" s="1">
        <v>2012</v>
      </c>
      <c r="F3023" s="1">
        <v>300</v>
      </c>
      <c r="G3023" s="1" t="s">
        <v>5</v>
      </c>
      <c r="H3023" s="1">
        <v>2.9569775361652401E-6</v>
      </c>
      <c r="I3023" s="1">
        <v>3.5779428187599399E-6</v>
      </c>
      <c r="J3023" s="1">
        <v>4.2580476520779399E-6</v>
      </c>
      <c r="K3023" s="1">
        <v>2.8703898257428199E-5</v>
      </c>
      <c r="L3023" s="1">
        <v>3.8184098255530901E-5</v>
      </c>
      <c r="M3023" s="1">
        <v>1.4844073083277299E-2</v>
      </c>
      <c r="N3023" s="1">
        <v>2.7686432142668899E-7</v>
      </c>
      <c r="O3023" s="1">
        <v>2.5471517571255298E-7</v>
      </c>
      <c r="P3023" s="1">
        <v>1.37152107741834E-7</v>
      </c>
      <c r="Q3023" s="1">
        <v>1.21155329006173E-7</v>
      </c>
      <c r="R3023" s="1">
        <v>481.59960336241397</v>
      </c>
      <c r="S3023" s="1">
        <v>116.88943637441299</v>
      </c>
      <c r="T3023" s="1">
        <v>0.27698599429008097</v>
      </c>
      <c r="U3023" s="1">
        <v>26105.3074569524</v>
      </c>
      <c r="V3023" s="1">
        <f t="shared" si="189"/>
        <v>4.5382998183808566E-2</v>
      </c>
      <c r="W3023" s="1">
        <f t="shared" si="190"/>
        <v>0.4843310666383781</v>
      </c>
      <c r="X3023" s="1">
        <f t="shared" si="191"/>
        <v>422.00486228194416</v>
      </c>
    </row>
    <row r="3024" spans="1:24" hidden="1" x14ac:dyDescent="0.3">
      <c r="A3024" s="18" t="str">
        <f t="shared" si="188"/>
        <v>ConstMin - Paving Equipment_2012_600</v>
      </c>
      <c r="B3024" s="1" t="s">
        <v>40</v>
      </c>
      <c r="C3024" s="1">
        <v>2020</v>
      </c>
      <c r="D3024" s="1" t="s">
        <v>93</v>
      </c>
      <c r="E3024" s="1">
        <v>2012</v>
      </c>
      <c r="F3024" s="1">
        <v>600</v>
      </c>
      <c r="G3024" s="1" t="s">
        <v>5</v>
      </c>
      <c r="H3024" s="1">
        <v>8.7631702784295103E-6</v>
      </c>
      <c r="I3024" s="1">
        <v>1.06034360368997E-5</v>
      </c>
      <c r="J3024" s="1">
        <v>1.26189652009384E-5</v>
      </c>
      <c r="K3024" s="1">
        <v>8.2952576359171206E-5</v>
      </c>
      <c r="L3024" s="1">
        <v>1.131607362075E-4</v>
      </c>
      <c r="M3024" s="1">
        <v>4.3991250681906603E-2</v>
      </c>
      <c r="N3024" s="1">
        <v>8.20503085671171E-7</v>
      </c>
      <c r="O3024" s="1">
        <v>7.5486283881747705E-7</v>
      </c>
      <c r="P3024" s="1">
        <v>4.0645803340997899E-7</v>
      </c>
      <c r="Q3024" s="1">
        <v>3.5905067428990998E-7</v>
      </c>
      <c r="R3024" s="1">
        <v>1427.24768067129</v>
      </c>
      <c r="S3024" s="1">
        <v>178.37225004447899</v>
      </c>
      <c r="T3024" s="1">
        <v>0.36931465905344202</v>
      </c>
      <c r="U3024" s="1">
        <v>77610.466301108507</v>
      </c>
      <c r="V3024" s="1">
        <f t="shared" si="189"/>
        <v>4.5239201299554541E-2</v>
      </c>
      <c r="W3024" s="1">
        <f t="shared" si="190"/>
        <v>0.48279645453434511</v>
      </c>
      <c r="X3024" s="1">
        <f t="shared" si="191"/>
        <v>482.98177630329985</v>
      </c>
    </row>
    <row r="3025" spans="1:24" hidden="1" x14ac:dyDescent="0.3">
      <c r="A3025" s="18" t="str">
        <f t="shared" si="188"/>
        <v>ConstMin - Paving Equipment_2013_50</v>
      </c>
      <c r="B3025" s="1" t="s">
        <v>40</v>
      </c>
      <c r="C3025" s="1">
        <v>2020</v>
      </c>
      <c r="D3025" s="1" t="s">
        <v>93</v>
      </c>
      <c r="E3025" s="1">
        <v>2013</v>
      </c>
      <c r="F3025" s="1">
        <v>50</v>
      </c>
      <c r="G3025" s="1" t="s">
        <v>5</v>
      </c>
      <c r="H3025" s="1">
        <v>1.15372754582636E-6</v>
      </c>
      <c r="I3025" s="1">
        <v>1.39601033044989E-6</v>
      </c>
      <c r="J3025" s="1">
        <v>1.66136766598996E-6</v>
      </c>
      <c r="K3025" s="1">
        <v>2.4116800624609701E-5</v>
      </c>
      <c r="L3025" s="1">
        <v>1.9051054590355901E-5</v>
      </c>
      <c r="M3025" s="1">
        <v>3.7766116389990798E-3</v>
      </c>
      <c r="N3025" s="1">
        <v>7.9327426913026306E-8</v>
      </c>
      <c r="O3025" s="1">
        <v>7.2981232759984196E-8</v>
      </c>
      <c r="P3025" s="1">
        <v>3.4882035658226103E-8</v>
      </c>
      <c r="Q3025" s="1">
        <v>3.0824196504862197E-8</v>
      </c>
      <c r="R3025" s="1">
        <v>122.528005433012</v>
      </c>
      <c r="S3025" s="1">
        <v>174.664743692516</v>
      </c>
      <c r="T3025" s="1">
        <v>0.36931465905344202</v>
      </c>
      <c r="U3025" s="1">
        <v>6156.9322151611896</v>
      </c>
      <c r="V3025" s="1">
        <f t="shared" si="189"/>
        <v>7.507802862032481E-2</v>
      </c>
      <c r="W3025" s="1">
        <f t="shared" si="190"/>
        <v>1.0245738090785941</v>
      </c>
      <c r="X3025" s="1">
        <f t="shared" si="191"/>
        <v>472.94289411685924</v>
      </c>
    </row>
    <row r="3026" spans="1:24" hidden="1" x14ac:dyDescent="0.3">
      <c r="A3026" s="18" t="str">
        <f t="shared" si="188"/>
        <v>ConstMin - Paving Equipment_2013_100</v>
      </c>
      <c r="B3026" s="1" t="s">
        <v>40</v>
      </c>
      <c r="C3026" s="1">
        <v>2020</v>
      </c>
      <c r="D3026" s="1" t="s">
        <v>93</v>
      </c>
      <c r="E3026" s="1">
        <v>2013</v>
      </c>
      <c r="F3026" s="1">
        <v>100</v>
      </c>
      <c r="G3026" s="1" t="s">
        <v>5</v>
      </c>
      <c r="H3026" s="1">
        <v>2.6916605514739401E-6</v>
      </c>
      <c r="I3026" s="1">
        <v>3.2569092672834701E-6</v>
      </c>
      <c r="J3026" s="1">
        <v>3.8759911941224698E-6</v>
      </c>
      <c r="K3026" s="1">
        <v>7.1162127183334401E-5</v>
      </c>
      <c r="L3026" s="1">
        <v>5.3455592222857101E-5</v>
      </c>
      <c r="M3026" s="1">
        <v>1.12102684622852E-2</v>
      </c>
      <c r="N3026" s="1">
        <v>1.5560574361828001E-6</v>
      </c>
      <c r="O3026" s="1">
        <v>1.43157284128817E-6</v>
      </c>
      <c r="P3026" s="1">
        <v>1.0356374146853E-7</v>
      </c>
      <c r="Q3026" s="1">
        <v>9.1496704184632298E-8</v>
      </c>
      <c r="R3026" s="1">
        <v>363.70481435481702</v>
      </c>
      <c r="S3026" s="1">
        <v>218.94884734097201</v>
      </c>
      <c r="T3026" s="1">
        <v>0.55397198858016306</v>
      </c>
      <c r="U3026" s="1">
        <v>19778.3792098011</v>
      </c>
      <c r="V3026" s="1">
        <f t="shared" si="189"/>
        <v>5.452599021176105E-2</v>
      </c>
      <c r="W3026" s="1">
        <f t="shared" si="190"/>
        <v>0.8949340798610923</v>
      </c>
      <c r="X3026" s="1">
        <f t="shared" si="191"/>
        <v>395.23450978476467</v>
      </c>
    </row>
    <row r="3027" spans="1:24" hidden="1" x14ac:dyDescent="0.3">
      <c r="A3027" s="18" t="str">
        <f t="shared" si="188"/>
        <v>ConstMin - Paving Equipment_2013_175</v>
      </c>
      <c r="B3027" s="1" t="s">
        <v>40</v>
      </c>
      <c r="C3027" s="1">
        <v>2020</v>
      </c>
      <c r="D3027" s="1" t="s">
        <v>93</v>
      </c>
      <c r="E3027" s="1">
        <v>2013</v>
      </c>
      <c r="F3027" s="1">
        <v>175</v>
      </c>
      <c r="G3027" s="1" t="s">
        <v>5</v>
      </c>
      <c r="H3027" s="1">
        <v>5.6545468271208898E-6</v>
      </c>
      <c r="I3027" s="1">
        <v>6.8420016608162801E-6</v>
      </c>
      <c r="J3027" s="1">
        <v>8.14254743105409E-6</v>
      </c>
      <c r="K3027" s="1">
        <v>1.36328421607103E-4</v>
      </c>
      <c r="L3027" s="1">
        <v>1.03585844909197E-4</v>
      </c>
      <c r="M3027" s="1">
        <v>2.4269225818319699E-2</v>
      </c>
      <c r="N3027" s="1">
        <v>4.6456798094629501E-7</v>
      </c>
      <c r="O3027" s="1">
        <v>4.27402542470591E-7</v>
      </c>
      <c r="P3027" s="1">
        <v>2.24211391782408E-7</v>
      </c>
      <c r="Q3027" s="1">
        <v>1.9808215859945401E-7</v>
      </c>
      <c r="R3027" s="1">
        <v>787.38830390042006</v>
      </c>
      <c r="S3027" s="1">
        <v>280.122702148374</v>
      </c>
      <c r="T3027" s="1">
        <v>0.64630065334352405</v>
      </c>
      <c r="U3027" s="1">
        <v>42898.7909575796</v>
      </c>
      <c r="V3027" s="1">
        <f t="shared" si="189"/>
        <v>5.2811283630767085E-2</v>
      </c>
      <c r="W3027" s="1">
        <f t="shared" si="190"/>
        <v>0.79954693185204506</v>
      </c>
      <c r="X3027" s="1">
        <f t="shared" si="191"/>
        <v>433.42475471625772</v>
      </c>
    </row>
    <row r="3028" spans="1:24" hidden="1" x14ac:dyDescent="0.3">
      <c r="A3028" s="18" t="str">
        <f t="shared" si="188"/>
        <v>ConstMin - Paving Equipment_2013_600</v>
      </c>
      <c r="B3028" s="1" t="s">
        <v>40</v>
      </c>
      <c r="C3028" s="1">
        <v>2020</v>
      </c>
      <c r="D3028" s="1" t="s">
        <v>93</v>
      </c>
      <c r="E3028" s="1">
        <v>2013</v>
      </c>
      <c r="F3028" s="1">
        <v>600</v>
      </c>
      <c r="G3028" s="1" t="s">
        <v>5</v>
      </c>
      <c r="H3028" s="1">
        <v>1.5524770872453901E-6</v>
      </c>
      <c r="I3028" s="1">
        <v>1.8784972755669201E-6</v>
      </c>
      <c r="J3028" s="1">
        <v>2.2355670056333599E-6</v>
      </c>
      <c r="K3028" s="1">
        <v>1.5412432789638299E-5</v>
      </c>
      <c r="L3028" s="1">
        <v>2.1080469089414402E-5</v>
      </c>
      <c r="M3028" s="1">
        <v>8.2384212336117195E-3</v>
      </c>
      <c r="N3028" s="1">
        <v>1.51509623891563E-7</v>
      </c>
      <c r="O3028" s="1">
        <v>1.3938885398023801E-7</v>
      </c>
      <c r="P3028" s="1">
        <v>7.6121715556845994E-8</v>
      </c>
      <c r="Q3028" s="1">
        <v>6.7240886611782897E-8</v>
      </c>
      <c r="R3028" s="1">
        <v>267.28650392523502</v>
      </c>
      <c r="S3028" s="1">
        <v>44.799035086228997</v>
      </c>
      <c r="T3028" s="1">
        <v>9.2328664763360602E-2</v>
      </c>
      <c r="U3028" s="1">
        <v>14559.6864030244</v>
      </c>
      <c r="V3028" s="1">
        <f t="shared" si="189"/>
        <v>4.2721564572485632E-2</v>
      </c>
      <c r="W3028" s="1">
        <f t="shared" si="190"/>
        <v>0.47942077592309068</v>
      </c>
      <c r="X3028" s="1">
        <f t="shared" si="191"/>
        <v>485.2126390113994</v>
      </c>
    </row>
    <row r="3029" spans="1:24" hidden="1" x14ac:dyDescent="0.3">
      <c r="A3029" s="18" t="str">
        <f t="shared" si="188"/>
        <v>ConstMin - Paving Equipment_2013_9999</v>
      </c>
      <c r="B3029" s="1" t="s">
        <v>40</v>
      </c>
      <c r="C3029" s="1">
        <v>2020</v>
      </c>
      <c r="D3029" s="1" t="s">
        <v>93</v>
      </c>
      <c r="E3029" s="1">
        <v>2013</v>
      </c>
      <c r="F3029" s="1">
        <v>9999</v>
      </c>
      <c r="G3029" s="1" t="s">
        <v>5</v>
      </c>
      <c r="H3029" s="1">
        <v>3.4857529662567899E-6</v>
      </c>
      <c r="I3029" s="1">
        <v>4.2177610891707096E-6</v>
      </c>
      <c r="J3029" s="1">
        <v>5.0194842714097702E-6</v>
      </c>
      <c r="K3029" s="1">
        <v>3.4605298690133599E-5</v>
      </c>
      <c r="L3029" s="1">
        <v>8.2088838872533901E-5</v>
      </c>
      <c r="M3029" s="1">
        <v>1.8497600697791002E-2</v>
      </c>
      <c r="N3029" s="1">
        <v>2.0689009216183502E-6</v>
      </c>
      <c r="O3029" s="1">
        <v>1.9033888478888799E-6</v>
      </c>
      <c r="P3029" s="1">
        <v>1.7091491911783101E-7</v>
      </c>
      <c r="Q3029" s="1">
        <v>1.5097493024945999E-7</v>
      </c>
      <c r="R3029" s="1">
        <v>600.13428317382102</v>
      </c>
      <c r="S3029" s="1">
        <v>39.649720708501498</v>
      </c>
      <c r="T3029" s="1">
        <v>9.2328664763360602E-2</v>
      </c>
      <c r="U3029" s="1">
        <v>32671.369863805299</v>
      </c>
      <c r="V3029" s="1">
        <f t="shared" si="189"/>
        <v>4.2746762907380706E-2</v>
      </c>
      <c r="W3029" s="1">
        <f t="shared" si="190"/>
        <v>0.83196559938778436</v>
      </c>
      <c r="X3029" s="1">
        <f t="shared" si="191"/>
        <v>429.44107130893934</v>
      </c>
    </row>
    <row r="3030" spans="1:24" hidden="1" x14ac:dyDescent="0.3">
      <c r="A3030" s="18" t="str">
        <f t="shared" si="188"/>
        <v>ConstMin - Paving Equipment_2014_25</v>
      </c>
      <c r="B3030" s="1" t="s">
        <v>40</v>
      </c>
      <c r="C3030" s="1">
        <v>2020</v>
      </c>
      <c r="D3030" s="1" t="s">
        <v>93</v>
      </c>
      <c r="E3030" s="1">
        <v>2014</v>
      </c>
      <c r="F3030" s="1">
        <v>25</v>
      </c>
      <c r="G3030" s="1" t="s">
        <v>5</v>
      </c>
      <c r="H3030" s="1">
        <v>0</v>
      </c>
      <c r="I3030" s="1">
        <v>0</v>
      </c>
      <c r="J3030" s="1">
        <v>0</v>
      </c>
      <c r="K3030" s="1">
        <v>0</v>
      </c>
      <c r="L3030" s="1">
        <v>0</v>
      </c>
      <c r="M3030" s="1">
        <v>0</v>
      </c>
      <c r="N3030" s="1">
        <v>0</v>
      </c>
      <c r="O3030" s="1">
        <v>0</v>
      </c>
      <c r="P3030" s="1">
        <v>0</v>
      </c>
      <c r="Q3030" s="1">
        <v>0</v>
      </c>
      <c r="R3030" s="1">
        <v>0</v>
      </c>
      <c r="S3030" s="1">
        <v>0</v>
      </c>
      <c r="T3030" s="1">
        <v>0</v>
      </c>
      <c r="U3030" s="1">
        <v>0</v>
      </c>
      <c r="V3030" s="1">
        <f t="shared" si="189"/>
        <v>0</v>
      </c>
      <c r="W3030" s="1">
        <f t="shared" si="190"/>
        <v>0</v>
      </c>
      <c r="X3030" s="1" t="e">
        <f t="shared" si="191"/>
        <v>#DIV/0!</v>
      </c>
    </row>
    <row r="3031" spans="1:24" hidden="1" x14ac:dyDescent="0.3">
      <c r="A3031" s="18" t="str">
        <f t="shared" si="188"/>
        <v>ConstMin - Paving Equipment_2014_50</v>
      </c>
      <c r="B3031" s="1" t="s">
        <v>40</v>
      </c>
      <c r="C3031" s="1">
        <v>2020</v>
      </c>
      <c r="D3031" s="1" t="s">
        <v>93</v>
      </c>
      <c r="E3031" s="1">
        <v>2014</v>
      </c>
      <c r="F3031" s="1">
        <v>50</v>
      </c>
      <c r="G3031" s="1" t="s">
        <v>5</v>
      </c>
      <c r="H3031" s="1">
        <v>9.1644082334903304E-7</v>
      </c>
      <c r="I3031" s="1">
        <v>1.1088933962523299E-6</v>
      </c>
      <c r="J3031" s="1">
        <v>1.3196747856226001E-6</v>
      </c>
      <c r="K3031" s="1">
        <v>1.9943343640384999E-5</v>
      </c>
      <c r="L3031" s="1">
        <v>1.6143058532585999E-5</v>
      </c>
      <c r="M3031" s="1">
        <v>3.22734783593612E-3</v>
      </c>
      <c r="N3031" s="1">
        <v>6.5323268052901801E-8</v>
      </c>
      <c r="O3031" s="1">
        <v>6.0097406608669699E-8</v>
      </c>
      <c r="P3031" s="1">
        <v>2.9810938011887202E-8</v>
      </c>
      <c r="Q3031" s="1">
        <v>2.6341179182194601E-8</v>
      </c>
      <c r="R3031" s="1">
        <v>104.707746248593</v>
      </c>
      <c r="S3031" s="1">
        <v>128.32091429296801</v>
      </c>
      <c r="T3031" s="1">
        <v>0.27698599429008097</v>
      </c>
      <c r="U3031" s="1">
        <v>5175.6102098164001</v>
      </c>
      <c r="V3031" s="1">
        <f t="shared" si="189"/>
        <v>7.0944190385994907E-2</v>
      </c>
      <c r="W3031" s="1">
        <f t="shared" si="190"/>
        <v>1.0327919904822267</v>
      </c>
      <c r="X3031" s="1">
        <f t="shared" si="191"/>
        <v>463.27582238176461</v>
      </c>
    </row>
    <row r="3032" spans="1:24" hidden="1" x14ac:dyDescent="0.3">
      <c r="A3032" s="18" t="str">
        <f t="shared" si="188"/>
        <v>ConstMin - Paving Equipment_2014_100</v>
      </c>
      <c r="B3032" s="1" t="s">
        <v>40</v>
      </c>
      <c r="C3032" s="1">
        <v>2020</v>
      </c>
      <c r="D3032" s="1" t="s">
        <v>93</v>
      </c>
      <c r="E3032" s="1">
        <v>2014</v>
      </c>
      <c r="F3032" s="1">
        <v>100</v>
      </c>
      <c r="G3032" s="1" t="s">
        <v>5</v>
      </c>
      <c r="H3032" s="1">
        <v>8.5310197861474402E-6</v>
      </c>
      <c r="I3032" s="1">
        <v>1.03225339412384E-5</v>
      </c>
      <c r="J3032" s="1">
        <v>1.22846684920523E-5</v>
      </c>
      <c r="K3032" s="1">
        <v>2.3678354646282401E-4</v>
      </c>
      <c r="L3032" s="1">
        <v>1.7876970075855899E-4</v>
      </c>
      <c r="M3032" s="1">
        <v>3.7700677224257698E-2</v>
      </c>
      <c r="N3032" s="1">
        <v>8.1633029651815898E-7</v>
      </c>
      <c r="O3032" s="1">
        <v>7.5102387279670604E-7</v>
      </c>
      <c r="P3032" s="1">
        <v>3.4830552671289501E-7</v>
      </c>
      <c r="Q3032" s="1">
        <v>3.0770785937494301E-7</v>
      </c>
      <c r="R3032" s="1">
        <v>1223.1569526662599</v>
      </c>
      <c r="S3032" s="1">
        <v>708.85461723796402</v>
      </c>
      <c r="T3032" s="1">
        <v>1.4772586362137701</v>
      </c>
      <c r="U3032" s="1">
        <v>66765.244261100801</v>
      </c>
      <c r="V3032" s="1">
        <f t="shared" si="189"/>
        <v>5.119463818698286E-2</v>
      </c>
      <c r="W3032" s="1">
        <f t="shared" si="190"/>
        <v>0.88660886960780949</v>
      </c>
      <c r="X3032" s="1">
        <f t="shared" si="191"/>
        <v>479.84462562003773</v>
      </c>
    </row>
    <row r="3033" spans="1:24" hidden="1" x14ac:dyDescent="0.3">
      <c r="A3033" s="18" t="str">
        <f t="shared" si="188"/>
        <v>ConstMin - Paving Equipment_2014_175</v>
      </c>
      <c r="B3033" s="1" t="s">
        <v>40</v>
      </c>
      <c r="C3033" s="1">
        <v>2020</v>
      </c>
      <c r="D3033" s="1" t="s">
        <v>93</v>
      </c>
      <c r="E3033" s="1">
        <v>2014</v>
      </c>
      <c r="F3033" s="1">
        <v>175</v>
      </c>
      <c r="G3033" s="1" t="s">
        <v>5</v>
      </c>
      <c r="H3033" s="1">
        <v>4.5416944859762202E-6</v>
      </c>
      <c r="I3033" s="1">
        <v>5.4954503280312296E-6</v>
      </c>
      <c r="J3033" s="1">
        <v>6.5400400598057602E-6</v>
      </c>
      <c r="K3033" s="1">
        <v>1.1473617239478599E-4</v>
      </c>
      <c r="L3033" s="1">
        <v>8.76418891523959E-5</v>
      </c>
      <c r="M3033" s="1">
        <v>2.06434553786464E-2</v>
      </c>
      <c r="N3033" s="1">
        <v>3.8785324970414998E-7</v>
      </c>
      <c r="O3033" s="1">
        <v>3.5682498972781802E-7</v>
      </c>
      <c r="P3033" s="1">
        <v>1.9072273156037001E-7</v>
      </c>
      <c r="Q3033" s="1">
        <v>1.6848910768579701E-7</v>
      </c>
      <c r="R3033" s="1">
        <v>669.75417505764597</v>
      </c>
      <c r="S3033" s="1">
        <v>258.59856804947401</v>
      </c>
      <c r="T3033" s="1">
        <v>0.55397198858016306</v>
      </c>
      <c r="U3033" s="1">
        <v>36720.996663025297</v>
      </c>
      <c r="V3033" s="1">
        <f t="shared" si="189"/>
        <v>4.9553852903556454E-2</v>
      </c>
      <c r="W3033" s="1">
        <f t="shared" si="190"/>
        <v>0.79028887971106876</v>
      </c>
      <c r="X3033" s="1">
        <f t="shared" si="191"/>
        <v>466.80802166958892</v>
      </c>
    </row>
    <row r="3034" spans="1:24" hidden="1" x14ac:dyDescent="0.3">
      <c r="A3034" s="18" t="str">
        <f t="shared" si="188"/>
        <v>ConstMin - Paving Equipment_2014_300</v>
      </c>
      <c r="B3034" s="1" t="s">
        <v>40</v>
      </c>
      <c r="C3034" s="1">
        <v>2020</v>
      </c>
      <c r="D3034" s="1" t="s">
        <v>93</v>
      </c>
      <c r="E3034" s="1">
        <v>2014</v>
      </c>
      <c r="F3034" s="1">
        <v>300</v>
      </c>
      <c r="G3034" s="1" t="s">
        <v>5</v>
      </c>
      <c r="H3034" s="1">
        <v>5.1142320773985998E-7</v>
      </c>
      <c r="I3034" s="1">
        <v>6.1882208136523103E-7</v>
      </c>
      <c r="J3034" s="1">
        <v>7.3644941914539899E-7</v>
      </c>
      <c r="K3034" s="1">
        <v>8.0282209212016595E-6</v>
      </c>
      <c r="L3034" s="1">
        <v>2.1489671855340699E-6</v>
      </c>
      <c r="M3034" s="1">
        <v>4.2395380651234103E-3</v>
      </c>
      <c r="N3034" s="1">
        <v>7.6841881481523804E-8</v>
      </c>
      <c r="O3034" s="1">
        <v>7.0694530963001897E-8</v>
      </c>
      <c r="P3034" s="1">
        <v>3.9181289170499402E-8</v>
      </c>
      <c r="Q3034" s="1">
        <v>3.4602539763352899E-8</v>
      </c>
      <c r="R3034" s="1">
        <v>137.547143506282</v>
      </c>
      <c r="S3034" s="1">
        <v>32.543666867237597</v>
      </c>
      <c r="T3034" s="1">
        <v>9.2328664763360602E-2</v>
      </c>
      <c r="U3034" s="1">
        <v>7485.0433794646597</v>
      </c>
      <c r="V3034" s="1">
        <f t="shared" si="189"/>
        <v>2.7375375264137795E-2</v>
      </c>
      <c r="W3034" s="1">
        <f t="shared" si="190"/>
        <v>9.5065746530127837E-2</v>
      </c>
      <c r="X3034" s="1">
        <f t="shared" si="191"/>
        <v>352.47630787954506</v>
      </c>
    </row>
    <row r="3035" spans="1:24" hidden="1" x14ac:dyDescent="0.3">
      <c r="A3035" s="18" t="str">
        <f t="shared" si="188"/>
        <v>ConstMin - Paving Equipment_2015_50</v>
      </c>
      <c r="B3035" s="1" t="s">
        <v>40</v>
      </c>
      <c r="C3035" s="1">
        <v>2020</v>
      </c>
      <c r="D3035" s="1" t="s">
        <v>93</v>
      </c>
      <c r="E3035" s="1">
        <v>2015</v>
      </c>
      <c r="F3035" s="1">
        <v>50</v>
      </c>
      <c r="G3035" s="1" t="s">
        <v>5</v>
      </c>
      <c r="H3035" s="1">
        <v>9.2476773316974304E-7</v>
      </c>
      <c r="I3035" s="1">
        <v>1.1189689571353899E-6</v>
      </c>
      <c r="J3035" s="1">
        <v>1.33166553576443E-6</v>
      </c>
      <c r="K3035" s="1">
        <v>2.1066169692495401E-5</v>
      </c>
      <c r="L3035" s="1">
        <v>1.74989968320034E-5</v>
      </c>
      <c r="M3035" s="1">
        <v>3.52895825942453E-3</v>
      </c>
      <c r="N3035" s="1">
        <v>6.8683213274681706E-8</v>
      </c>
      <c r="O3035" s="1">
        <v>6.3188556212707101E-8</v>
      </c>
      <c r="P3035" s="1">
        <v>3.2599226143171199E-8</v>
      </c>
      <c r="Q3035" s="1">
        <v>2.8802882912998499E-8</v>
      </c>
      <c r="R3035" s="1">
        <v>114.493164274164</v>
      </c>
      <c r="S3035" s="1">
        <v>172.91397680408801</v>
      </c>
      <c r="T3035" s="1">
        <v>0.36931465905344202</v>
      </c>
      <c r="U3035" s="1">
        <v>5576.47575193186</v>
      </c>
      <c r="V3035" s="1">
        <f t="shared" si="189"/>
        <v>6.6442630933125663E-2</v>
      </c>
      <c r="W3035" s="1">
        <f t="shared" si="190"/>
        <v>1.0390631311035188</v>
      </c>
      <c r="X3035" s="1">
        <f t="shared" si="191"/>
        <v>468.20231086214841</v>
      </c>
    </row>
    <row r="3036" spans="1:24" hidden="1" x14ac:dyDescent="0.3">
      <c r="A3036" s="18" t="str">
        <f t="shared" si="188"/>
        <v>ConstMin - Paving Equipment_2015_100</v>
      </c>
      <c r="B3036" s="1" t="s">
        <v>40</v>
      </c>
      <c r="C3036" s="1">
        <v>2020</v>
      </c>
      <c r="D3036" s="1" t="s">
        <v>93</v>
      </c>
      <c r="E3036" s="1">
        <v>2015</v>
      </c>
      <c r="F3036" s="1">
        <v>100</v>
      </c>
      <c r="G3036" s="1" t="s">
        <v>5</v>
      </c>
      <c r="H3036" s="1">
        <v>4.9409042440594102E-6</v>
      </c>
      <c r="I3036" s="1">
        <v>5.9784941353118903E-6</v>
      </c>
      <c r="J3036" s="1">
        <v>7.1149021114455596E-6</v>
      </c>
      <c r="K3036" s="1">
        <v>1.8846308600738699E-4</v>
      </c>
      <c r="L3036" s="1">
        <v>7.9164781192363201E-5</v>
      </c>
      <c r="M3036" s="1">
        <v>3.0338002749712899E-2</v>
      </c>
      <c r="N3036" s="1">
        <v>6.3417155371134096E-7</v>
      </c>
      <c r="O3036" s="1">
        <v>5.83437829414433E-7</v>
      </c>
      <c r="P3036" s="1">
        <v>2.80341653394078E-7</v>
      </c>
      <c r="Q3036" s="1">
        <v>2.4761470008339E-7</v>
      </c>
      <c r="R3036" s="1">
        <v>984.28308787629101</v>
      </c>
      <c r="S3036" s="1">
        <v>610.70868519847897</v>
      </c>
      <c r="T3036" s="1">
        <v>1.38492997145041</v>
      </c>
      <c r="U3036" s="1">
        <v>53538.794735733303</v>
      </c>
      <c r="V3036" s="1">
        <f t="shared" si="189"/>
        <v>3.6975309515173332E-2</v>
      </c>
      <c r="W3036" s="1">
        <f t="shared" si="190"/>
        <v>0.48961196934182427</v>
      </c>
      <c r="X3036" s="1">
        <f t="shared" si="191"/>
        <v>440.96719530078173</v>
      </c>
    </row>
    <row r="3037" spans="1:24" hidden="1" x14ac:dyDescent="0.3">
      <c r="A3037" s="18" t="str">
        <f t="shared" si="188"/>
        <v>ConstMin - Paving Equipment_2015_175</v>
      </c>
      <c r="B3037" s="1" t="s">
        <v>40</v>
      </c>
      <c r="C3037" s="1">
        <v>2020</v>
      </c>
      <c r="D3037" s="1" t="s">
        <v>93</v>
      </c>
      <c r="E3037" s="1">
        <v>2015</v>
      </c>
      <c r="F3037" s="1">
        <v>175</v>
      </c>
      <c r="G3037" s="1" t="s">
        <v>5</v>
      </c>
      <c r="H3037" s="1">
        <v>4.1506841592900899E-6</v>
      </c>
      <c r="I3037" s="1">
        <v>5.0223278327410102E-6</v>
      </c>
      <c r="J3037" s="1">
        <v>5.9769851893777302E-6</v>
      </c>
      <c r="K3037" s="1">
        <v>2.0103407062984599E-4</v>
      </c>
      <c r="L3037" s="1">
        <v>1.8425681503908899E-5</v>
      </c>
      <c r="M3037" s="1">
        <v>3.6567563379173801E-2</v>
      </c>
      <c r="N3037" s="1">
        <v>6.7386365062568003E-7</v>
      </c>
      <c r="O3037" s="1">
        <v>6.1995455857562602E-7</v>
      </c>
      <c r="P3037" s="1">
        <v>3.3796073735463799E-7</v>
      </c>
      <c r="Q3037" s="1">
        <v>2.9845953649668598E-7</v>
      </c>
      <c r="R3037" s="1">
        <v>1186.3943218643701</v>
      </c>
      <c r="S3037" s="1">
        <v>434.60213348019897</v>
      </c>
      <c r="T3037" s="1">
        <v>0.92328664763360602</v>
      </c>
      <c r="U3037" s="1">
        <v>65016.479168637801</v>
      </c>
      <c r="V3037" s="1">
        <f t="shared" si="189"/>
        <v>2.5578213677529597E-2</v>
      </c>
      <c r="W3037" s="1">
        <f t="shared" si="190"/>
        <v>9.384015427839365E-2</v>
      </c>
      <c r="X3037" s="1">
        <f t="shared" si="191"/>
        <v>470.71203140876031</v>
      </c>
    </row>
    <row r="3038" spans="1:24" hidden="1" x14ac:dyDescent="0.3">
      <c r="A3038" s="18" t="str">
        <f t="shared" si="188"/>
        <v>ConstMin - Paving Equipment_2015_300</v>
      </c>
      <c r="B3038" s="1" t="s">
        <v>40</v>
      </c>
      <c r="C3038" s="1">
        <v>2020</v>
      </c>
      <c r="D3038" s="1" t="s">
        <v>93</v>
      </c>
      <c r="E3038" s="1">
        <v>2015</v>
      </c>
      <c r="F3038" s="1">
        <v>300</v>
      </c>
      <c r="G3038" s="1" t="s">
        <v>5</v>
      </c>
      <c r="H3038" s="1">
        <v>4.6827007529613403E-6</v>
      </c>
      <c r="I3038" s="1">
        <v>5.6660679110832202E-6</v>
      </c>
      <c r="J3038" s="1">
        <v>6.7430890842643298E-6</v>
      </c>
      <c r="K3038" s="1">
        <v>7.6613601784987395E-5</v>
      </c>
      <c r="L3038" s="1">
        <v>2.0787405001429199E-5</v>
      </c>
      <c r="M3038" s="1">
        <v>4.1254634175515198E-2</v>
      </c>
      <c r="N3038" s="1">
        <v>7.3659507193779897E-7</v>
      </c>
      <c r="O3038" s="1">
        <v>6.7766746618277502E-7</v>
      </c>
      <c r="P3038" s="1">
        <v>3.8127907076230302E-7</v>
      </c>
      <c r="Q3038" s="1">
        <v>3.3671477825008999E-7</v>
      </c>
      <c r="R3038" s="1">
        <v>1338.4611719658101</v>
      </c>
      <c r="S3038" s="1">
        <v>295.67363156911102</v>
      </c>
      <c r="T3038" s="1">
        <v>0.64630065334352405</v>
      </c>
      <c r="U3038" s="1">
        <v>72043.413794487904</v>
      </c>
      <c r="V3038" s="1">
        <f t="shared" si="189"/>
        <v>2.6042105405797041E-2</v>
      </c>
      <c r="W3038" s="1">
        <f t="shared" si="190"/>
        <v>9.554205855904023E-2</v>
      </c>
      <c r="X3038" s="1">
        <f t="shared" si="191"/>
        <v>457.48620249646183</v>
      </c>
    </row>
    <row r="3039" spans="1:24" hidden="1" x14ac:dyDescent="0.3">
      <c r="A3039" s="18" t="str">
        <f t="shared" si="188"/>
        <v>ConstMin - Paving Equipment_2016_25</v>
      </c>
      <c r="B3039" s="1" t="s">
        <v>40</v>
      </c>
      <c r="C3039" s="1">
        <v>2020</v>
      </c>
      <c r="D3039" s="1" t="s">
        <v>93</v>
      </c>
      <c r="E3039" s="1">
        <v>2016</v>
      </c>
      <c r="F3039" s="1">
        <v>25</v>
      </c>
      <c r="G3039" s="1" t="s">
        <v>5</v>
      </c>
      <c r="H3039" s="1">
        <v>0</v>
      </c>
      <c r="I3039" s="1">
        <v>0</v>
      </c>
      <c r="J3039" s="1">
        <v>0</v>
      </c>
      <c r="K3039" s="1">
        <v>0</v>
      </c>
      <c r="L3039" s="1">
        <v>0</v>
      </c>
      <c r="M3039" s="1">
        <v>0</v>
      </c>
      <c r="N3039" s="1">
        <v>0</v>
      </c>
      <c r="O3039" s="1">
        <v>0</v>
      </c>
      <c r="P3039" s="1">
        <v>0</v>
      </c>
      <c r="Q3039" s="1">
        <v>0</v>
      </c>
      <c r="R3039" s="1">
        <v>0</v>
      </c>
      <c r="S3039" s="1">
        <v>0</v>
      </c>
      <c r="T3039" s="1">
        <v>0</v>
      </c>
      <c r="U3039" s="1">
        <v>0</v>
      </c>
      <c r="V3039" s="1">
        <f t="shared" si="189"/>
        <v>0</v>
      </c>
      <c r="W3039" s="1">
        <f t="shared" si="190"/>
        <v>0</v>
      </c>
      <c r="X3039" s="1" t="e">
        <f t="shared" si="191"/>
        <v>#DIV/0!</v>
      </c>
    </row>
    <row r="3040" spans="1:24" hidden="1" x14ac:dyDescent="0.3">
      <c r="A3040" s="18" t="str">
        <f t="shared" si="188"/>
        <v>ConstMin - Paving Equipment_2016_50</v>
      </c>
      <c r="B3040" s="1" t="s">
        <v>40</v>
      </c>
      <c r="C3040" s="1">
        <v>2020</v>
      </c>
      <c r="D3040" s="1" t="s">
        <v>93</v>
      </c>
      <c r="E3040" s="1">
        <v>2016</v>
      </c>
      <c r="F3040" s="1">
        <v>50</v>
      </c>
      <c r="G3040" s="1" t="s">
        <v>5</v>
      </c>
      <c r="H3040" s="1">
        <v>1.7293587284787899E-6</v>
      </c>
      <c r="I3040" s="1">
        <v>2.0925240614593301E-6</v>
      </c>
      <c r="J3040" s="1">
        <v>2.4902765690094598E-6</v>
      </c>
      <c r="K3040" s="1">
        <v>4.1516160575916503E-5</v>
      </c>
      <c r="L3040" s="1">
        <v>3.5448372399475803E-5</v>
      </c>
      <c r="M3040" s="1">
        <v>7.2127705752888498E-3</v>
      </c>
      <c r="N3040" s="1">
        <v>1.3467345828393301E-7</v>
      </c>
      <c r="O3040" s="1">
        <v>1.2389958162121799E-7</v>
      </c>
      <c r="P3040" s="1">
        <v>6.6633760134864906E-8</v>
      </c>
      <c r="Q3040" s="1">
        <v>5.8869663817515297E-8</v>
      </c>
      <c r="R3040" s="1">
        <v>234.01039786825501</v>
      </c>
      <c r="S3040" s="1">
        <v>323.99486064661198</v>
      </c>
      <c r="T3040" s="1">
        <v>0.64630065334352405</v>
      </c>
      <c r="U3040" s="1">
        <v>11478.6750629085</v>
      </c>
      <c r="V3040" s="1">
        <f t="shared" si="189"/>
        <v>6.0362511219789743E-2</v>
      </c>
      <c r="W3040" s="1">
        <f t="shared" si="190"/>
        <v>1.0225702136941623</v>
      </c>
      <c r="X3040" s="1">
        <f t="shared" si="191"/>
        <v>501.30671997696567</v>
      </c>
    </row>
    <row r="3041" spans="1:24" hidden="1" x14ac:dyDescent="0.3">
      <c r="A3041" s="18" t="str">
        <f t="shared" si="188"/>
        <v>ConstMin - Paving Equipment_2016_100</v>
      </c>
      <c r="B3041" s="1" t="s">
        <v>40</v>
      </c>
      <c r="C3041" s="1">
        <v>2020</v>
      </c>
      <c r="D3041" s="1" t="s">
        <v>93</v>
      </c>
      <c r="E3041" s="1">
        <v>2016</v>
      </c>
      <c r="F3041" s="1">
        <v>100</v>
      </c>
      <c r="G3041" s="1" t="s">
        <v>5</v>
      </c>
      <c r="H3041" s="1">
        <v>8.0991624216331193E-6</v>
      </c>
      <c r="I3041" s="1">
        <v>9.7999865301760696E-6</v>
      </c>
      <c r="J3041" s="1">
        <v>1.1662793887151599E-5</v>
      </c>
      <c r="K3041" s="1">
        <v>3.2711285428464997E-4</v>
      </c>
      <c r="L3041" s="1">
        <v>1.38147576578355E-4</v>
      </c>
      <c r="M3041" s="1">
        <v>5.3254673384533803E-2</v>
      </c>
      <c r="N3041" s="1">
        <v>1.07261359299194E-6</v>
      </c>
      <c r="O3041" s="1">
        <v>9.8680450555258794E-7</v>
      </c>
      <c r="P3041" s="1">
        <v>4.9212289041079895E-7</v>
      </c>
      <c r="Q3041" s="1">
        <v>4.3465748510010398E-7</v>
      </c>
      <c r="R3041" s="1">
        <v>1727.7892284213799</v>
      </c>
      <c r="S3041" s="1">
        <v>1018.22542505183</v>
      </c>
      <c r="T3041" s="1">
        <v>2.1235592895572899</v>
      </c>
      <c r="U3041" s="1">
        <v>93721.009775422906</v>
      </c>
      <c r="V3041" s="1">
        <f t="shared" si="189"/>
        <v>3.4623990528857104E-2</v>
      </c>
      <c r="W3041" s="1">
        <f t="shared" si="190"/>
        <v>0.4880843834126769</v>
      </c>
      <c r="X3041" s="1">
        <f t="shared" si="191"/>
        <v>479.48999119497392</v>
      </c>
    </row>
    <row r="3042" spans="1:24" hidden="1" x14ac:dyDescent="0.3">
      <c r="A3042" s="18" t="str">
        <f t="shared" si="188"/>
        <v>ConstMin - Paving Equipment_2016_175</v>
      </c>
      <c r="B3042" s="1" t="s">
        <v>40</v>
      </c>
      <c r="C3042" s="1">
        <v>2020</v>
      </c>
      <c r="D3042" s="1" t="s">
        <v>93</v>
      </c>
      <c r="E3042" s="1">
        <v>2016</v>
      </c>
      <c r="F3042" s="1">
        <v>175</v>
      </c>
      <c r="G3042" s="1" t="s">
        <v>5</v>
      </c>
      <c r="H3042" s="1">
        <v>4.8453939448187E-6</v>
      </c>
      <c r="I3042" s="1">
        <v>5.86292667323063E-6</v>
      </c>
      <c r="J3042" s="1">
        <v>6.97736728053893E-6</v>
      </c>
      <c r="K3042" s="1">
        <v>2.4788702870875501E-4</v>
      </c>
      <c r="L3042" s="1">
        <v>2.28372332280428E-5</v>
      </c>
      <c r="M3042" s="1">
        <v>4.55995017434037E-2</v>
      </c>
      <c r="N3042" s="1">
        <v>8.2359101860019999E-7</v>
      </c>
      <c r="O3042" s="1">
        <v>7.5770373711218397E-7</v>
      </c>
      <c r="P3042" s="1">
        <v>4.2144464532092602E-7</v>
      </c>
      <c r="Q3042" s="1">
        <v>3.7217700325548999E-7</v>
      </c>
      <c r="R3042" s="1">
        <v>1479.42561518959</v>
      </c>
      <c r="S3042" s="1">
        <v>547.68107721509398</v>
      </c>
      <c r="T3042" s="1">
        <v>1.1079439771603199</v>
      </c>
      <c r="U3042" s="1">
        <v>80372.198081315102</v>
      </c>
      <c r="V3042" s="1">
        <f t="shared" si="189"/>
        <v>2.4154453578264873E-2</v>
      </c>
      <c r="W3042" s="1">
        <f t="shared" si="190"/>
        <v>9.4086267935329634E-2</v>
      </c>
      <c r="X3042" s="1">
        <f t="shared" si="191"/>
        <v>494.3219950694712</v>
      </c>
    </row>
    <row r="3043" spans="1:24" hidden="1" x14ac:dyDescent="0.3">
      <c r="A3043" s="18" t="str">
        <f t="shared" si="188"/>
        <v>ConstMin - Paving Equipment_2016_300</v>
      </c>
      <c r="B3043" s="1" t="s">
        <v>40</v>
      </c>
      <c r="C3043" s="1">
        <v>2020</v>
      </c>
      <c r="D3043" s="1" t="s">
        <v>93</v>
      </c>
      <c r="E3043" s="1">
        <v>2016</v>
      </c>
      <c r="F3043" s="1">
        <v>300</v>
      </c>
      <c r="G3043" s="1" t="s">
        <v>5</v>
      </c>
      <c r="H3043" s="1">
        <v>1.54478380987788E-6</v>
      </c>
      <c r="I3043" s="1">
        <v>1.86918840995223E-6</v>
      </c>
      <c r="J3043" s="1">
        <v>2.22448868622414E-6</v>
      </c>
      <c r="K3043" s="1">
        <v>2.6926869289351001E-5</v>
      </c>
      <c r="L3043" s="1">
        <v>7.28085034051978E-6</v>
      </c>
      <c r="M3043" s="1">
        <v>1.4537800813292499E-2</v>
      </c>
      <c r="N3043" s="1">
        <v>2.5557406086444102E-7</v>
      </c>
      <c r="O3043" s="1">
        <v>2.3512813599528499E-7</v>
      </c>
      <c r="P3043" s="1">
        <v>1.34362834532301E-7</v>
      </c>
      <c r="Q3043" s="1">
        <v>1.1865557591096101E-7</v>
      </c>
      <c r="R3043" s="1">
        <v>471.66293686137402</v>
      </c>
      <c r="S3043" s="1">
        <v>131.71946178226801</v>
      </c>
      <c r="T3043" s="1">
        <v>0.27698599429008097</v>
      </c>
      <c r="U3043" s="1">
        <v>25553.5755857601</v>
      </c>
      <c r="V3043" s="1">
        <f t="shared" si="189"/>
        <v>2.4220884726716699E-2</v>
      </c>
      <c r="W3043" s="1">
        <f t="shared" si="190"/>
        <v>9.4345030105719749E-2</v>
      </c>
      <c r="X3043" s="1">
        <f t="shared" si="191"/>
        <v>475.54556727630529</v>
      </c>
    </row>
    <row r="3044" spans="1:24" hidden="1" x14ac:dyDescent="0.3">
      <c r="A3044" s="18" t="str">
        <f t="shared" si="188"/>
        <v>ConstMin - Paving Equipment_2016_600</v>
      </c>
      <c r="B3044" s="1" t="s">
        <v>40</v>
      </c>
      <c r="C3044" s="1">
        <v>2020</v>
      </c>
      <c r="D3044" s="1" t="s">
        <v>93</v>
      </c>
      <c r="E3044" s="1">
        <v>2016</v>
      </c>
      <c r="F3044" s="1">
        <v>600</v>
      </c>
      <c r="G3044" s="1" t="s">
        <v>5</v>
      </c>
      <c r="H3044" s="1">
        <v>2.13101810395587E-6</v>
      </c>
      <c r="I3044" s="1">
        <v>2.5785319057866098E-6</v>
      </c>
      <c r="J3044" s="1">
        <v>3.0686660696964601E-6</v>
      </c>
      <c r="K3044" s="1">
        <v>3.65924057470106E-5</v>
      </c>
      <c r="L3044" s="1">
        <v>1.00438804372681E-5</v>
      </c>
      <c r="M3044" s="1">
        <v>2.0054791179666701E-2</v>
      </c>
      <c r="N3044" s="1">
        <v>3.5256257032283298E-7</v>
      </c>
      <c r="O3044" s="1">
        <v>3.2435756469700597E-7</v>
      </c>
      <c r="P3044" s="1">
        <v>1.8535255940428101E-7</v>
      </c>
      <c r="Q3044" s="1">
        <v>1.6368450962828099E-7</v>
      </c>
      <c r="R3044" s="1">
        <v>650.65561341948796</v>
      </c>
      <c r="S3044" s="1">
        <v>85.890563820494293</v>
      </c>
      <c r="T3044" s="1">
        <v>0.18465732952672101</v>
      </c>
      <c r="U3044" s="1">
        <v>35687.529267415397</v>
      </c>
      <c r="V3044" s="1">
        <f t="shared" si="189"/>
        <v>2.3924596862300015E-2</v>
      </c>
      <c r="W3044" s="1">
        <f t="shared" si="190"/>
        <v>9.3190931574482896E-2</v>
      </c>
      <c r="X3044" s="1">
        <f t="shared" si="191"/>
        <v>465.13487463851482</v>
      </c>
    </row>
    <row r="3045" spans="1:24" hidden="1" x14ac:dyDescent="0.3">
      <c r="A3045" s="18" t="str">
        <f t="shared" si="188"/>
        <v>ConstMin - Paving Equipment_2017_50</v>
      </c>
      <c r="B3045" s="1" t="s">
        <v>40</v>
      </c>
      <c r="C3045" s="1">
        <v>2020</v>
      </c>
      <c r="D3045" s="1" t="s">
        <v>93</v>
      </c>
      <c r="E3045" s="1">
        <v>2017</v>
      </c>
      <c r="F3045" s="1">
        <v>50</v>
      </c>
      <c r="G3045" s="1" t="s">
        <v>5</v>
      </c>
      <c r="H3045" s="1">
        <v>1.9169321811768499E-6</v>
      </c>
      <c r="I3045" s="1">
        <v>2.3194879392239902E-6</v>
      </c>
      <c r="J3045" s="1">
        <v>2.7603823408946698E-6</v>
      </c>
      <c r="K3045" s="1">
        <v>4.8905779907510298E-5</v>
      </c>
      <c r="L3045" s="1">
        <v>4.3000332110731699E-5</v>
      </c>
      <c r="M3045" s="1">
        <v>8.8298125936288902E-3</v>
      </c>
      <c r="N3045" s="1">
        <v>1.57761344921053E-7</v>
      </c>
      <c r="O3045" s="1">
        <v>1.4514043732736901E-7</v>
      </c>
      <c r="P3045" s="1">
        <v>8.1578488307811602E-8</v>
      </c>
      <c r="Q3045" s="1">
        <v>7.2067743391072598E-8</v>
      </c>
      <c r="R3045" s="1">
        <v>286.47354529982198</v>
      </c>
      <c r="S3045" s="1">
        <v>419.56613549723397</v>
      </c>
      <c r="T3045" s="1">
        <v>0.83095798287024603</v>
      </c>
      <c r="U3045" s="1">
        <v>13938.9193904081</v>
      </c>
      <c r="V3045" s="1">
        <f t="shared" si="189"/>
        <v>5.510000176570376E-2</v>
      </c>
      <c r="W3045" s="1">
        <f t="shared" si="190"/>
        <v>1.0214833779303227</v>
      </c>
      <c r="X3045" s="1">
        <f t="shared" si="191"/>
        <v>504.91859293293436</v>
      </c>
    </row>
    <row r="3046" spans="1:24" hidden="1" x14ac:dyDescent="0.3">
      <c r="A3046" s="18" t="str">
        <f t="shared" si="188"/>
        <v>ConstMin - Paving Equipment_2017_100</v>
      </c>
      <c r="B3046" s="1" t="s">
        <v>40</v>
      </c>
      <c r="C3046" s="1">
        <v>2020</v>
      </c>
      <c r="D3046" s="1" t="s">
        <v>93</v>
      </c>
      <c r="E3046" s="1">
        <v>2017</v>
      </c>
      <c r="F3046" s="1">
        <v>100</v>
      </c>
      <c r="G3046" s="1" t="s">
        <v>5</v>
      </c>
      <c r="H3046" s="1">
        <v>1.15289788303951E-5</v>
      </c>
      <c r="I3046" s="1">
        <v>1.39500643847781E-5</v>
      </c>
      <c r="J3046" s="1">
        <v>1.6601729515769E-5</v>
      </c>
      <c r="K3046" s="1">
        <v>4.9601466970144905E-4</v>
      </c>
      <c r="L3046" s="1">
        <v>2.1065005893778301E-4</v>
      </c>
      <c r="M3046" s="1">
        <v>8.1694814794078904E-2</v>
      </c>
      <c r="N3046" s="1">
        <v>1.5820982149180401E-6</v>
      </c>
      <c r="O3046" s="1">
        <v>1.4555303577245901E-6</v>
      </c>
      <c r="P3046" s="1">
        <v>7.5496320717032299E-7</v>
      </c>
      <c r="Q3046" s="1">
        <v>6.6678209605592501E-7</v>
      </c>
      <c r="R3046" s="1">
        <v>2650.4982952366099</v>
      </c>
      <c r="S3046" s="1">
        <v>1600.92184003547</v>
      </c>
      <c r="T3046" s="1">
        <v>3.23150326671762</v>
      </c>
      <c r="U3046" s="1">
        <v>144265.928099196</v>
      </c>
      <c r="V3046" s="1">
        <f t="shared" si="189"/>
        <v>3.2018504161031552E-2</v>
      </c>
      <c r="W3046" s="1">
        <f t="shared" si="190"/>
        <v>0.48348879278152757</v>
      </c>
      <c r="X3046" s="1">
        <f t="shared" si="191"/>
        <v>495.41086853413481</v>
      </c>
    </row>
    <row r="3047" spans="1:24" hidden="1" x14ac:dyDescent="0.3">
      <c r="A3047" s="18" t="str">
        <f t="shared" si="188"/>
        <v>ConstMin - Paving Equipment_2017_175</v>
      </c>
      <c r="B3047" s="1" t="s">
        <v>40</v>
      </c>
      <c r="C3047" s="1">
        <v>2020</v>
      </c>
      <c r="D3047" s="1" t="s">
        <v>93</v>
      </c>
      <c r="E3047" s="1">
        <v>2017</v>
      </c>
      <c r="F3047" s="1">
        <v>175</v>
      </c>
      <c r="G3047" s="1" t="s">
        <v>5</v>
      </c>
      <c r="H3047" s="1">
        <v>9.6818399913858092E-6</v>
      </c>
      <c r="I3047" s="1">
        <v>1.17150263895768E-5</v>
      </c>
      <c r="J3047" s="1">
        <v>1.39418495875955E-5</v>
      </c>
      <c r="K3047" s="1">
        <v>5.2611680471731999E-4</v>
      </c>
      <c r="L3047" s="1">
        <v>4.8728813641042797E-5</v>
      </c>
      <c r="M3047" s="1">
        <v>9.7905716469972606E-2</v>
      </c>
      <c r="N3047" s="1">
        <v>1.73182342606992E-6</v>
      </c>
      <c r="O3047" s="1">
        <v>1.59327755198433E-6</v>
      </c>
      <c r="P3047" s="1">
        <v>9.0489644657428901E-7</v>
      </c>
      <c r="Q3047" s="1">
        <v>7.9909329629127201E-7</v>
      </c>
      <c r="R3047" s="1">
        <v>3176.4431469938199</v>
      </c>
      <c r="S3047" s="1">
        <v>1162.8181727784099</v>
      </c>
      <c r="T3047" s="1">
        <v>2.4005452838473702</v>
      </c>
      <c r="U3047" s="1">
        <v>173036.28886460399</v>
      </c>
      <c r="V3047" s="1">
        <f t="shared" si="189"/>
        <v>2.2417887208836244E-2</v>
      </c>
      <c r="W3047" s="1">
        <f t="shared" si="190"/>
        <v>9.3247510649846765E-2</v>
      </c>
      <c r="X3047" s="1">
        <f t="shared" si="191"/>
        <v>484.3975160988229</v>
      </c>
    </row>
    <row r="3048" spans="1:24" hidden="1" x14ac:dyDescent="0.3">
      <c r="A3048" s="18" t="str">
        <f t="shared" si="188"/>
        <v>ConstMin - Paving Equipment_2017_300</v>
      </c>
      <c r="B3048" s="1" t="s">
        <v>40</v>
      </c>
      <c r="C3048" s="1">
        <v>2020</v>
      </c>
      <c r="D3048" s="1" t="s">
        <v>93</v>
      </c>
      <c r="E3048" s="1">
        <v>2017</v>
      </c>
      <c r="F3048" s="1">
        <v>300</v>
      </c>
      <c r="G3048" s="1" t="s">
        <v>5</v>
      </c>
      <c r="H3048" s="1">
        <v>1.7642175869611601E-6</v>
      </c>
      <c r="I3048" s="1">
        <v>2.1347032802230002E-6</v>
      </c>
      <c r="J3048" s="1">
        <v>2.54047332522407E-6</v>
      </c>
      <c r="K3048" s="1">
        <v>3.26644614949628E-5</v>
      </c>
      <c r="L3048" s="1">
        <v>8.8793276994630099E-6</v>
      </c>
      <c r="M3048" s="1">
        <v>1.78403058730611E-2</v>
      </c>
      <c r="N3048" s="1">
        <v>3.0864493350382699E-7</v>
      </c>
      <c r="O3048" s="1">
        <v>2.8395333882352099E-7</v>
      </c>
      <c r="P3048" s="1">
        <v>1.6488954856157601E-7</v>
      </c>
      <c r="Q3048" s="1">
        <v>1.4561017825063599E-7</v>
      </c>
      <c r="R3048" s="1">
        <v>578.809076466325</v>
      </c>
      <c r="S3048" s="1">
        <v>138.72252933597801</v>
      </c>
      <c r="T3048" s="1">
        <v>0.27698599429008097</v>
      </c>
      <c r="U3048" s="1">
        <v>31443.773316154999</v>
      </c>
      <c r="V3048" s="1">
        <f t="shared" si="189"/>
        <v>2.2479749188584842E-2</v>
      </c>
      <c r="W3048" s="1">
        <f t="shared" si="190"/>
        <v>9.3504826406755198E-2</v>
      </c>
      <c r="X3048" s="1">
        <f t="shared" si="191"/>
        <v>500.82867796808938</v>
      </c>
    </row>
    <row r="3049" spans="1:24" hidden="1" x14ac:dyDescent="0.3">
      <c r="A3049" s="18" t="str">
        <f t="shared" si="188"/>
        <v>ConstMin - Paving Equipment_2017_600</v>
      </c>
      <c r="B3049" s="1" t="s">
        <v>40</v>
      </c>
      <c r="C3049" s="1">
        <v>2020</v>
      </c>
      <c r="D3049" s="1" t="s">
        <v>93</v>
      </c>
      <c r="E3049" s="1">
        <v>2017</v>
      </c>
      <c r="F3049" s="1">
        <v>600</v>
      </c>
      <c r="G3049" s="1" t="s">
        <v>5</v>
      </c>
      <c r="H3049" s="1">
        <v>3.2851833380919198E-6</v>
      </c>
      <c r="I3049" s="1">
        <v>3.9750718390912198E-6</v>
      </c>
      <c r="J3049" s="1">
        <v>4.7306640068523696E-6</v>
      </c>
      <c r="K3049" s="1">
        <v>6.00863486760874E-5</v>
      </c>
      <c r="L3049" s="1">
        <v>1.65343660710123E-5</v>
      </c>
      <c r="M3049" s="1">
        <v>3.3220775052807697E-2</v>
      </c>
      <c r="N3049" s="1">
        <v>5.7473363854159596E-7</v>
      </c>
      <c r="O3049" s="1">
        <v>5.2875494745826904E-7</v>
      </c>
      <c r="P3049" s="1">
        <v>3.0704398457621399E-7</v>
      </c>
      <c r="Q3049" s="1">
        <v>2.7114350008807398E-7</v>
      </c>
      <c r="R3049" s="1">
        <v>1077.81146044396</v>
      </c>
      <c r="S3049" s="1">
        <v>127.29105141742301</v>
      </c>
      <c r="T3049" s="1">
        <v>0.27698599429008203</v>
      </c>
      <c r="U3049" s="1">
        <v>58413.307369502698</v>
      </c>
      <c r="V3049" s="1">
        <f t="shared" si="189"/>
        <v>2.2533143669744696E-2</v>
      </c>
      <c r="W3049" s="1">
        <f t="shared" si="190"/>
        <v>9.3726921486643994E-2</v>
      </c>
      <c r="X3049" s="1">
        <f t="shared" si="191"/>
        <v>459.55771786826728</v>
      </c>
    </row>
    <row r="3050" spans="1:24" hidden="1" x14ac:dyDescent="0.3">
      <c r="A3050" s="18" t="str">
        <f t="shared" si="188"/>
        <v>ConstMin - Paving Equipment_2017_9999</v>
      </c>
      <c r="B3050" s="1" t="s">
        <v>40</v>
      </c>
      <c r="C3050" s="1">
        <v>2020</v>
      </c>
      <c r="D3050" s="1" t="s">
        <v>93</v>
      </c>
      <c r="E3050" s="1">
        <v>2017</v>
      </c>
      <c r="F3050" s="1">
        <v>9999</v>
      </c>
      <c r="G3050" s="1" t="s">
        <v>5</v>
      </c>
      <c r="H3050" s="1">
        <v>2.13838611606112E-6</v>
      </c>
      <c r="I3050" s="1">
        <v>2.5874472004339601E-6</v>
      </c>
      <c r="J3050" s="1">
        <v>3.0792760071280199E-6</v>
      </c>
      <c r="K3050" s="1">
        <v>3.9111306904527398E-5</v>
      </c>
      <c r="L3050" s="1">
        <v>9.3864824256872494E-5</v>
      </c>
      <c r="M3050" s="1">
        <v>2.1624012064718999E-2</v>
      </c>
      <c r="N3050" s="1">
        <v>7.6500069678331295E-7</v>
      </c>
      <c r="O3050" s="1">
        <v>7.0380064104064798E-7</v>
      </c>
      <c r="P3050" s="1">
        <v>1.99860563647937E-7</v>
      </c>
      <c r="Q3050" s="1">
        <v>1.7649227954057399E-7</v>
      </c>
      <c r="R3050" s="1">
        <v>701.5672568471</v>
      </c>
      <c r="S3050" s="1">
        <v>44.387089936010803</v>
      </c>
      <c r="T3050" s="1">
        <v>9.2328664763360602E-2</v>
      </c>
      <c r="U3050" s="1">
        <v>38172.8973449693</v>
      </c>
      <c r="V3050" s="1">
        <f t="shared" si="189"/>
        <v>2.2444243543280451E-2</v>
      </c>
      <c r="W3050" s="1">
        <f t="shared" si="190"/>
        <v>0.81420984181440692</v>
      </c>
      <c r="X3050" s="1">
        <f t="shared" si="191"/>
        <v>480.75091359520263</v>
      </c>
    </row>
    <row r="3051" spans="1:24" hidden="1" x14ac:dyDescent="0.3">
      <c r="A3051" s="18" t="str">
        <f t="shared" si="188"/>
        <v>ConstMin - Paving Equipment_2018_25</v>
      </c>
      <c r="B3051" s="1" t="s">
        <v>40</v>
      </c>
      <c r="C3051" s="1">
        <v>2020</v>
      </c>
      <c r="D3051" s="1" t="s">
        <v>93</v>
      </c>
      <c r="E3051" s="1">
        <v>2018</v>
      </c>
      <c r="F3051" s="1">
        <v>25</v>
      </c>
      <c r="G3051" s="1" t="s">
        <v>5</v>
      </c>
      <c r="H3051" s="1">
        <v>0</v>
      </c>
      <c r="I3051" s="1">
        <v>0</v>
      </c>
      <c r="J3051" s="1">
        <v>0</v>
      </c>
      <c r="K3051" s="1">
        <v>0</v>
      </c>
      <c r="L3051" s="1">
        <v>0</v>
      </c>
      <c r="M3051" s="1">
        <v>0</v>
      </c>
      <c r="N3051" s="1">
        <v>0</v>
      </c>
      <c r="O3051" s="1">
        <v>0</v>
      </c>
      <c r="P3051" s="1">
        <v>0</v>
      </c>
      <c r="Q3051" s="1">
        <v>0</v>
      </c>
      <c r="R3051" s="1">
        <v>0</v>
      </c>
      <c r="S3051" s="1">
        <v>0</v>
      </c>
      <c r="T3051" s="1">
        <v>0</v>
      </c>
      <c r="U3051" s="1">
        <v>0</v>
      </c>
      <c r="V3051" s="1">
        <f t="shared" si="189"/>
        <v>0</v>
      </c>
      <c r="W3051" s="1">
        <f t="shared" si="190"/>
        <v>0</v>
      </c>
      <c r="X3051" s="1" t="e">
        <f t="shared" si="191"/>
        <v>#DIV/0!</v>
      </c>
    </row>
    <row r="3052" spans="1:24" hidden="1" x14ac:dyDescent="0.3">
      <c r="A3052" s="18" t="str">
        <f t="shared" si="188"/>
        <v>ConstMin - Paving Equipment_2018_50</v>
      </c>
      <c r="B3052" s="1" t="s">
        <v>40</v>
      </c>
      <c r="C3052" s="1">
        <v>2020</v>
      </c>
      <c r="D3052" s="1" t="s">
        <v>93</v>
      </c>
      <c r="E3052" s="1">
        <v>2018</v>
      </c>
      <c r="F3052" s="1">
        <v>50</v>
      </c>
      <c r="G3052" s="1" t="s">
        <v>5</v>
      </c>
      <c r="H3052" s="1">
        <v>3.6201351715201401E-6</v>
      </c>
      <c r="I3052" s="1">
        <v>4.3803635575393697E-6</v>
      </c>
      <c r="J3052" s="1">
        <v>5.2129946469890001E-6</v>
      </c>
      <c r="K3052" s="1">
        <v>9.9206542258356095E-5</v>
      </c>
      <c r="L3052" s="1">
        <v>9.0000458380534598E-5</v>
      </c>
      <c r="M3052" s="1">
        <v>1.8655296150736099E-2</v>
      </c>
      <c r="N3052" s="1">
        <v>3.18051247998128E-7</v>
      </c>
      <c r="O3052" s="1">
        <v>2.9260714815827801E-7</v>
      </c>
      <c r="P3052" s="1">
        <v>1.7236886031784501E-7</v>
      </c>
      <c r="Q3052" s="1">
        <v>1.52262019337284E-7</v>
      </c>
      <c r="R3052" s="1">
        <v>605.25053847412596</v>
      </c>
      <c r="S3052" s="1">
        <v>852.41750208900601</v>
      </c>
      <c r="T3052" s="1">
        <v>1.6619159657404901</v>
      </c>
      <c r="U3052" s="1">
        <v>29834.612573115199</v>
      </c>
      <c r="V3052" s="1">
        <f t="shared" si="189"/>
        <v>4.8615902832301099E-2</v>
      </c>
      <c r="W3052" s="1">
        <f t="shared" si="190"/>
        <v>0.99887908435356021</v>
      </c>
      <c r="X3052" s="1">
        <f t="shared" si="191"/>
        <v>512.91251763695493</v>
      </c>
    </row>
    <row r="3053" spans="1:24" hidden="1" x14ac:dyDescent="0.3">
      <c r="A3053" s="18" t="str">
        <f t="shared" si="188"/>
        <v>ConstMin - Paving Equipment_2018_100</v>
      </c>
      <c r="B3053" s="1" t="s">
        <v>40</v>
      </c>
      <c r="C3053" s="1">
        <v>2020</v>
      </c>
      <c r="D3053" s="1" t="s">
        <v>93</v>
      </c>
      <c r="E3053" s="1">
        <v>2018</v>
      </c>
      <c r="F3053" s="1">
        <v>100</v>
      </c>
      <c r="G3053" s="1" t="s">
        <v>5</v>
      </c>
      <c r="H3053" s="1">
        <v>6.3432840297779399E-6</v>
      </c>
      <c r="I3053" s="1">
        <v>7.6753736760313106E-6</v>
      </c>
      <c r="J3053" s="1">
        <v>9.1343290028802399E-6</v>
      </c>
      <c r="K3053" s="1">
        <v>2.9279086836074699E-4</v>
      </c>
      <c r="L3053" s="1">
        <v>1.25063552557063E-4</v>
      </c>
      <c r="M3053" s="1">
        <v>4.8802500075010302E-2</v>
      </c>
      <c r="N3053" s="1">
        <v>9.0664180747211199E-7</v>
      </c>
      <c r="O3053" s="1">
        <v>8.3411046287434301E-7</v>
      </c>
      <c r="P3053" s="1">
        <v>4.51013016612128E-7</v>
      </c>
      <c r="Q3053" s="1">
        <v>3.9831944505666802E-7</v>
      </c>
      <c r="R3053" s="1">
        <v>1583.3433685863999</v>
      </c>
      <c r="S3053" s="1">
        <v>928.31839601671004</v>
      </c>
      <c r="T3053" s="1">
        <v>1.84657329526721</v>
      </c>
      <c r="U3053" s="1">
        <v>86565.690428558199</v>
      </c>
      <c r="V3053" s="1">
        <f t="shared" si="189"/>
        <v>2.9359072525743012E-2</v>
      </c>
      <c r="W3053" s="1">
        <f t="shared" si="190"/>
        <v>0.47838060592620285</v>
      </c>
      <c r="X3053" s="1">
        <f t="shared" si="191"/>
        <v>502.72491126997312</v>
      </c>
    </row>
    <row r="3054" spans="1:24" hidden="1" x14ac:dyDescent="0.3">
      <c r="A3054" s="18" t="str">
        <f t="shared" si="188"/>
        <v>ConstMin - Paving Equipment_2018_175</v>
      </c>
      <c r="B3054" s="1" t="s">
        <v>40</v>
      </c>
      <c r="C3054" s="1">
        <v>2020</v>
      </c>
      <c r="D3054" s="1" t="s">
        <v>93</v>
      </c>
      <c r="E3054" s="1">
        <v>2018</v>
      </c>
      <c r="F3054" s="1">
        <v>175</v>
      </c>
      <c r="G3054" s="1" t="s">
        <v>5</v>
      </c>
      <c r="H3054" s="1">
        <v>4.1089078654543703E-6</v>
      </c>
      <c r="I3054" s="1">
        <v>4.97177851719979E-6</v>
      </c>
      <c r="J3054" s="1">
        <v>5.9168273262542997E-6</v>
      </c>
      <c r="K3054" s="1">
        <v>2.38731212442252E-4</v>
      </c>
      <c r="L3054" s="1">
        <v>2.2233520006883299E-5</v>
      </c>
      <c r="M3054" s="1">
        <v>4.4957126734824097E-2</v>
      </c>
      <c r="N3054" s="1">
        <v>7.7819669577496399E-7</v>
      </c>
      <c r="O3054" s="1">
        <v>7.1594096011296702E-7</v>
      </c>
      <c r="P3054" s="1">
        <v>4.1552766438495801E-7</v>
      </c>
      <c r="Q3054" s="1">
        <v>3.6693402479040202E-7</v>
      </c>
      <c r="R3054" s="1">
        <v>1458.5844654858499</v>
      </c>
      <c r="S3054" s="1">
        <v>513.28365717187501</v>
      </c>
      <c r="T3054" s="1">
        <v>1.01561531239696</v>
      </c>
      <c r="U3054" s="1">
        <v>79652.291162944603</v>
      </c>
      <c r="V3054" s="1">
        <f t="shared" si="189"/>
        <v>2.0668173639429927E-2</v>
      </c>
      <c r="W3054" s="1">
        <f t="shared" si="190"/>
        <v>9.242693545745842E-2</v>
      </c>
      <c r="X3054" s="1">
        <f t="shared" si="191"/>
        <v>505.39180623465694</v>
      </c>
    </row>
    <row r="3055" spans="1:24" hidden="1" x14ac:dyDescent="0.3">
      <c r="A3055" s="18" t="str">
        <f t="shared" si="188"/>
        <v>ConstMin - Paving Equipment_2018_300</v>
      </c>
      <c r="B3055" s="1" t="s">
        <v>40</v>
      </c>
      <c r="C3055" s="1">
        <v>2020</v>
      </c>
      <c r="D3055" s="1" t="s">
        <v>93</v>
      </c>
      <c r="E3055" s="1">
        <v>2018</v>
      </c>
      <c r="F3055" s="1">
        <v>300</v>
      </c>
      <c r="G3055" s="1" t="s">
        <v>5</v>
      </c>
      <c r="H3055" s="1">
        <v>1.9968925922937702E-6</v>
      </c>
      <c r="I3055" s="1">
        <v>2.4162400366754599E-6</v>
      </c>
      <c r="J3055" s="1">
        <v>2.8755253329030199E-6</v>
      </c>
      <c r="K3055" s="1">
        <v>3.9531423990355701E-5</v>
      </c>
      <c r="L3055" s="1">
        <v>1.0805292514742399E-5</v>
      </c>
      <c r="M3055" s="1">
        <v>2.18487628068669E-2</v>
      </c>
      <c r="N3055" s="1">
        <v>3.7178352777238901E-7</v>
      </c>
      <c r="O3055" s="1">
        <v>3.42040845550598E-7</v>
      </c>
      <c r="P3055" s="1">
        <v>2.01942740522291E-7</v>
      </c>
      <c r="Q3055" s="1">
        <v>1.7832666488457901E-7</v>
      </c>
      <c r="R3055" s="1">
        <v>708.859047157384</v>
      </c>
      <c r="S3055" s="1">
        <v>177.34238716893401</v>
      </c>
      <c r="T3055" s="1">
        <v>0.36931465905344202</v>
      </c>
      <c r="U3055" s="1">
        <v>38749.311596412103</v>
      </c>
      <c r="V3055" s="1">
        <f t="shared" si="189"/>
        <v>2.0647367390211186E-2</v>
      </c>
      <c r="W3055" s="1">
        <f t="shared" si="190"/>
        <v>9.2333891055605938E-2</v>
      </c>
      <c r="X3055" s="1">
        <f t="shared" si="191"/>
        <v>480.19319791817827</v>
      </c>
    </row>
    <row r="3056" spans="1:24" hidden="1" x14ac:dyDescent="0.3">
      <c r="A3056" s="18" t="str">
        <f t="shared" si="188"/>
        <v>ConstMin - Paving Equipment_2018_600</v>
      </c>
      <c r="B3056" s="1" t="s">
        <v>40</v>
      </c>
      <c r="C3056" s="1">
        <v>2020</v>
      </c>
      <c r="D3056" s="1" t="s">
        <v>93</v>
      </c>
      <c r="E3056" s="1">
        <v>2018</v>
      </c>
      <c r="F3056" s="1">
        <v>600</v>
      </c>
      <c r="G3056" s="1" t="s">
        <v>5</v>
      </c>
      <c r="H3056" s="1">
        <v>4.7146922923047797E-6</v>
      </c>
      <c r="I3056" s="1">
        <v>5.7047776736887799E-6</v>
      </c>
      <c r="J3056" s="1">
        <v>6.7891569009188801E-6</v>
      </c>
      <c r="K3056" s="1">
        <v>9.2467004749064295E-5</v>
      </c>
      <c r="L3056" s="1">
        <v>2.5511451908806702E-5</v>
      </c>
      <c r="M3056" s="1">
        <v>5.1585244994877801E-2</v>
      </c>
      <c r="N3056" s="1">
        <v>8.7778628633246795E-7</v>
      </c>
      <c r="O3056" s="1">
        <v>8.0756338342587096E-7</v>
      </c>
      <c r="P3056" s="1">
        <v>4.7678973115609801E-7</v>
      </c>
      <c r="Q3056" s="1">
        <v>4.2103183500620398E-7</v>
      </c>
      <c r="R3056" s="1">
        <v>1673.62646286574</v>
      </c>
      <c r="S3056" s="1">
        <v>257.77467774903698</v>
      </c>
      <c r="T3056" s="1">
        <v>0.55397198858016306</v>
      </c>
      <c r="U3056" s="1">
        <v>90865.573906535705</v>
      </c>
      <c r="V3056" s="1">
        <f t="shared" si="189"/>
        <v>2.0788729606606101E-2</v>
      </c>
      <c r="W3056" s="1">
        <f t="shared" si="190"/>
        <v>9.2966055110292559E-2</v>
      </c>
      <c r="X3056" s="1">
        <f t="shared" si="191"/>
        <v>465.32077986418881</v>
      </c>
    </row>
    <row r="3057" spans="1:24" hidden="1" x14ac:dyDescent="0.3">
      <c r="A3057" s="18" t="str">
        <f t="shared" si="188"/>
        <v>ConstMin - Paving Equipment_2019_50</v>
      </c>
      <c r="B3057" s="1" t="s">
        <v>40</v>
      </c>
      <c r="C3057" s="1">
        <v>2020</v>
      </c>
      <c r="D3057" s="1" t="s">
        <v>93</v>
      </c>
      <c r="E3057" s="1">
        <v>2019</v>
      </c>
      <c r="F3057" s="1">
        <v>50</v>
      </c>
      <c r="G3057" s="1" t="s">
        <v>5</v>
      </c>
      <c r="H3057" s="1">
        <v>2.6074499925084602E-6</v>
      </c>
      <c r="I3057" s="1">
        <v>3.1550144909352401E-6</v>
      </c>
      <c r="J3057" s="1">
        <v>3.7547279892121898E-6</v>
      </c>
      <c r="K3057" s="1">
        <v>7.7833030276150197E-5</v>
      </c>
      <c r="L3057" s="1">
        <v>7.301514781382E-5</v>
      </c>
      <c r="M3057" s="1">
        <v>1.52811008512402E-2</v>
      </c>
      <c r="N3057" s="1">
        <v>2.4781934579076901E-7</v>
      </c>
      <c r="O3057" s="1">
        <v>2.27993798127507E-7</v>
      </c>
      <c r="P3057" s="1">
        <v>1.41203132012014E-7</v>
      </c>
      <c r="Q3057" s="1">
        <v>1.24722290898326E-7</v>
      </c>
      <c r="R3057" s="1">
        <v>495.77848799391199</v>
      </c>
      <c r="S3057" s="1">
        <v>683.41700421199096</v>
      </c>
      <c r="T3057" s="1">
        <v>1.2926013066870401</v>
      </c>
      <c r="U3057" s="1">
        <v>24261.303649525598</v>
      </c>
      <c r="V3057" s="1">
        <f t="shared" si="189"/>
        <v>4.3060178477244311E-2</v>
      </c>
      <c r="W3057" s="1">
        <f t="shared" si="190"/>
        <v>0.99652325066610881</v>
      </c>
      <c r="X3057" s="1">
        <f t="shared" si="191"/>
        <v>528.71446181932208</v>
      </c>
    </row>
    <row r="3058" spans="1:24" hidden="1" x14ac:dyDescent="0.3">
      <c r="A3058" s="18" t="str">
        <f t="shared" si="188"/>
        <v>ConstMin - Paving Equipment_2019_100</v>
      </c>
      <c r="B3058" s="1" t="s">
        <v>40</v>
      </c>
      <c r="C3058" s="1">
        <v>2020</v>
      </c>
      <c r="D3058" s="1" t="s">
        <v>93</v>
      </c>
      <c r="E3058" s="1">
        <v>2019</v>
      </c>
      <c r="F3058" s="1">
        <v>100</v>
      </c>
      <c r="G3058" s="1" t="s">
        <v>5</v>
      </c>
      <c r="H3058" s="1">
        <v>7.1175331357495103E-6</v>
      </c>
      <c r="I3058" s="1">
        <v>8.6122150942569096E-6</v>
      </c>
      <c r="J3058" s="1">
        <v>1.02492477154793E-5</v>
      </c>
      <c r="K3058" s="1">
        <v>3.55497046702577E-4</v>
      </c>
      <c r="L3058" s="1">
        <v>1.5275789811789101E-4</v>
      </c>
      <c r="M3058" s="1">
        <v>5.9986614460512601E-2</v>
      </c>
      <c r="N3058" s="1">
        <v>1.0663618338635501E-6</v>
      </c>
      <c r="O3058" s="1">
        <v>9.8105288715447393E-7</v>
      </c>
      <c r="P3058" s="1">
        <v>5.5439247301394296E-7</v>
      </c>
      <c r="Q3058" s="1">
        <v>4.8960268318251001E-7</v>
      </c>
      <c r="R3058" s="1">
        <v>1946.1996427235699</v>
      </c>
      <c r="S3058" s="1">
        <v>1219.9755623711901</v>
      </c>
      <c r="T3058" s="1">
        <v>2.3082166190840101</v>
      </c>
      <c r="U3058" s="1">
        <v>105991.47685880899</v>
      </c>
      <c r="V3058" s="1">
        <f t="shared" si="189"/>
        <v>2.6904970805841189E-2</v>
      </c>
      <c r="W3058" s="1">
        <f t="shared" si="190"/>
        <v>0.47722296113624196</v>
      </c>
      <c r="X3058" s="1">
        <f t="shared" si="191"/>
        <v>528.53599280267019</v>
      </c>
    </row>
    <row r="3059" spans="1:24" hidden="1" x14ac:dyDescent="0.3">
      <c r="A3059" s="18" t="str">
        <f t="shared" si="188"/>
        <v>ConstMin - Paving Equipment_2019_175</v>
      </c>
      <c r="B3059" s="1" t="s">
        <v>40</v>
      </c>
      <c r="C3059" s="1">
        <v>2020</v>
      </c>
      <c r="D3059" s="1" t="s">
        <v>93</v>
      </c>
      <c r="E3059" s="1">
        <v>2019</v>
      </c>
      <c r="F3059" s="1">
        <v>175</v>
      </c>
      <c r="G3059" s="1" t="s">
        <v>5</v>
      </c>
      <c r="H3059" s="1">
        <v>3.0033630508084099E-6</v>
      </c>
      <c r="I3059" s="1">
        <v>3.6340692914781799E-6</v>
      </c>
      <c r="J3059" s="1">
        <v>4.3248427931641103E-6</v>
      </c>
      <c r="K3059" s="1">
        <v>1.88047071139557E-4</v>
      </c>
      <c r="L3059" s="1">
        <v>1.7613502316708999E-5</v>
      </c>
      <c r="M3059" s="1">
        <v>3.5848232988932097E-2</v>
      </c>
      <c r="N3059" s="1">
        <v>6.0671708266386395E-7</v>
      </c>
      <c r="O3059" s="1">
        <v>5.5817971605075497E-7</v>
      </c>
      <c r="P3059" s="1">
        <v>3.3134459080267402E-7</v>
      </c>
      <c r="Q3059" s="1">
        <v>2.9258845855164002E-7</v>
      </c>
      <c r="R3059" s="1">
        <v>1163.0564395538099</v>
      </c>
      <c r="S3059" s="1">
        <v>443.14999534722602</v>
      </c>
      <c r="T3059" s="1">
        <v>0.83095798287024603</v>
      </c>
      <c r="U3059" s="1">
        <v>63271.971557909601</v>
      </c>
      <c r="V3059" s="1">
        <f t="shared" si="189"/>
        <v>1.9018244971941503E-2</v>
      </c>
      <c r="W3059" s="1">
        <f t="shared" si="190"/>
        <v>9.2177081669451794E-2</v>
      </c>
      <c r="X3059" s="1">
        <f t="shared" si="191"/>
        <v>533.30012405263074</v>
      </c>
    </row>
    <row r="3060" spans="1:24" hidden="1" x14ac:dyDescent="0.3">
      <c r="A3060" s="18" t="str">
        <f t="shared" si="188"/>
        <v>ConstMin - Paving Equipment_2019_300</v>
      </c>
      <c r="B3060" s="1" t="s">
        <v>40</v>
      </c>
      <c r="C3060" s="1">
        <v>2020</v>
      </c>
      <c r="D3060" s="1" t="s">
        <v>93</v>
      </c>
      <c r="E3060" s="1">
        <v>2019</v>
      </c>
      <c r="F3060" s="1">
        <v>300</v>
      </c>
      <c r="G3060" s="1" t="s">
        <v>5</v>
      </c>
      <c r="H3060" s="1">
        <v>2.7197837645703498E-6</v>
      </c>
      <c r="I3060" s="1">
        <v>3.29093835513012E-6</v>
      </c>
      <c r="J3060" s="1">
        <v>3.9164886209812999E-6</v>
      </c>
      <c r="K3060" s="1">
        <v>5.7925522134226302E-5</v>
      </c>
      <c r="L3060" s="1">
        <v>1.5950425182634101E-5</v>
      </c>
      <c r="M3060" s="1">
        <v>3.24634219781018E-2</v>
      </c>
      <c r="N3060" s="1">
        <v>5.4302753712676502E-7</v>
      </c>
      <c r="O3060" s="1">
        <v>4.9958533415662402E-7</v>
      </c>
      <c r="P3060" s="1">
        <v>3.0005884180427301E-7</v>
      </c>
      <c r="Q3060" s="1">
        <v>2.6496208610384799E-7</v>
      </c>
      <c r="R3060" s="1">
        <v>1053.2399740104599</v>
      </c>
      <c r="S3060" s="1">
        <v>249.53577474467301</v>
      </c>
      <c r="T3060" s="1">
        <v>0.46164332381680301</v>
      </c>
      <c r="U3060" s="1">
        <v>57332.311802186399</v>
      </c>
      <c r="V3060" s="1">
        <f t="shared" si="189"/>
        <v>1.9006795142323663E-2</v>
      </c>
      <c r="W3060" s="1">
        <f t="shared" si="190"/>
        <v>9.2121586965216787E-2</v>
      </c>
      <c r="X3060" s="1">
        <f t="shared" si="191"/>
        <v>540.53803417223889</v>
      </c>
    </row>
    <row r="3061" spans="1:24" hidden="1" x14ac:dyDescent="0.3">
      <c r="A3061" s="18" t="str">
        <f t="shared" si="188"/>
        <v>ConstMin - Paving Equipment_2020_50</v>
      </c>
      <c r="B3061" s="1" t="s">
        <v>40</v>
      </c>
      <c r="C3061" s="1">
        <v>2020</v>
      </c>
      <c r="D3061" s="1" t="s">
        <v>93</v>
      </c>
      <c r="E3061" s="1">
        <v>2020</v>
      </c>
      <c r="F3061" s="1">
        <v>50</v>
      </c>
      <c r="G3061" s="1" t="s">
        <v>5</v>
      </c>
      <c r="H3061" s="1">
        <v>5.59080928092038E-7</v>
      </c>
      <c r="I3061" s="1">
        <v>6.7648792299136601E-7</v>
      </c>
      <c r="J3061" s="1">
        <v>8.0507653645253502E-7</v>
      </c>
      <c r="K3061" s="1">
        <v>1.85252862400556E-5</v>
      </c>
      <c r="L3061" s="1">
        <v>1.8014275025398201E-5</v>
      </c>
      <c r="M3061" s="1">
        <v>3.8076054053459299E-3</v>
      </c>
      <c r="N3061" s="1">
        <v>5.8532366390908301E-8</v>
      </c>
      <c r="O3061" s="1">
        <v>5.3849777079635703E-8</v>
      </c>
      <c r="P3061" s="1">
        <v>3.5186427796938799E-8</v>
      </c>
      <c r="Q3061" s="1">
        <v>3.1077163459270598E-8</v>
      </c>
      <c r="R3061" s="1">
        <v>123.533564048603</v>
      </c>
      <c r="S3061" s="1">
        <v>194.644083478098</v>
      </c>
      <c r="T3061" s="1">
        <v>0.36931465905344202</v>
      </c>
      <c r="U3061" s="1">
        <v>6082.62760869058</v>
      </c>
      <c r="V3061" s="1">
        <f t="shared" si="189"/>
        <v>3.6826243427127009E-2</v>
      </c>
      <c r="W3061" s="1">
        <f t="shared" si="190"/>
        <v>0.98065028909170304</v>
      </c>
      <c r="X3061" s="1">
        <f t="shared" si="191"/>
        <v>527.04131478824365</v>
      </c>
    </row>
    <row r="3062" spans="1:24" hidden="1" x14ac:dyDescent="0.3">
      <c r="A3062" s="18" t="str">
        <f t="shared" si="188"/>
        <v>ConstMin - Paving Equipment_2020_100</v>
      </c>
      <c r="B3062" s="1" t="s">
        <v>40</v>
      </c>
      <c r="C3062" s="1">
        <v>2020</v>
      </c>
      <c r="D3062" s="1" t="s">
        <v>93</v>
      </c>
      <c r="E3062" s="1">
        <v>2020</v>
      </c>
      <c r="F3062" s="1">
        <v>100</v>
      </c>
      <c r="G3062" s="1" t="s">
        <v>5</v>
      </c>
      <c r="H3062" s="1">
        <v>1.3764270539073699E-6</v>
      </c>
      <c r="I3062" s="1">
        <v>1.66547673522792E-6</v>
      </c>
      <c r="J3062" s="1">
        <v>1.98205495762661E-6</v>
      </c>
      <c r="K3062" s="1">
        <v>7.5176980815758106E-5</v>
      </c>
      <c r="L3062" s="1">
        <v>3.2504164122754103E-5</v>
      </c>
      <c r="M3062" s="1">
        <v>1.28466848013541E-2</v>
      </c>
      <c r="N3062" s="1">
        <v>2.17913485385264E-7</v>
      </c>
      <c r="O3062" s="1">
        <v>2.0048040655444299E-7</v>
      </c>
      <c r="P3062" s="1">
        <v>1.18732679053158E-7</v>
      </c>
      <c r="Q3062" s="1">
        <v>1.04852914359474E-7</v>
      </c>
      <c r="R3062" s="1">
        <v>416.79654028543098</v>
      </c>
      <c r="S3062" s="1">
        <v>249.02084330689999</v>
      </c>
      <c r="T3062" s="1">
        <v>0.46164332381680301</v>
      </c>
      <c r="U3062" s="1">
        <v>22660.896740927899</v>
      </c>
      <c r="V3062" s="1">
        <f t="shared" si="189"/>
        <v>2.433604945772776E-2</v>
      </c>
      <c r="W3062" s="1">
        <f t="shared" si="190"/>
        <v>0.47495286421109495</v>
      </c>
      <c r="X3062" s="1">
        <f t="shared" si="191"/>
        <v>539.42260281818915</v>
      </c>
    </row>
    <row r="3063" spans="1:24" hidden="1" x14ac:dyDescent="0.3">
      <c r="A3063" s="18" t="str">
        <f t="shared" si="188"/>
        <v>ConstMin - Paving Equipment_2020_175</v>
      </c>
      <c r="B3063" s="1" t="s">
        <v>40</v>
      </c>
      <c r="C3063" s="1">
        <v>2020</v>
      </c>
      <c r="D3063" s="1" t="s">
        <v>93</v>
      </c>
      <c r="E3063" s="1">
        <v>2020</v>
      </c>
      <c r="F3063" s="1">
        <v>175</v>
      </c>
      <c r="G3063" s="1" t="s">
        <v>5</v>
      </c>
      <c r="H3063" s="1">
        <v>2.5037121329944601E-6</v>
      </c>
      <c r="I3063" s="1">
        <v>3.0294916809233001E-6</v>
      </c>
      <c r="J3063" s="1">
        <v>3.6053454715120199E-6</v>
      </c>
      <c r="K3063" s="1">
        <v>1.7055770489805101E-4</v>
      </c>
      <c r="L3063" s="1">
        <v>1.60701150276212E-5</v>
      </c>
      <c r="M3063" s="1">
        <v>3.2925885630477998E-2</v>
      </c>
      <c r="N3063" s="1">
        <v>5.4437148080016102E-7</v>
      </c>
      <c r="O3063" s="1">
        <v>5.0082176233614798E-7</v>
      </c>
      <c r="P3063" s="1">
        <v>3.0434102976255497E-7</v>
      </c>
      <c r="Q3063" s="1">
        <v>2.6873665226521802E-7</v>
      </c>
      <c r="R3063" s="1">
        <v>1068.2440978991301</v>
      </c>
      <c r="S3063" s="1">
        <v>391.965810432615</v>
      </c>
      <c r="T3063" s="1">
        <v>0.73862931810688504</v>
      </c>
      <c r="U3063" s="1">
        <v>58157.927122939298</v>
      </c>
      <c r="V3063" s="1">
        <f t="shared" si="189"/>
        <v>1.7248425055359135E-2</v>
      </c>
      <c r="W3063" s="1">
        <f t="shared" si="190"/>
        <v>9.1495275075469853E-2</v>
      </c>
      <c r="X3063" s="1">
        <f t="shared" si="191"/>
        <v>530.66646668890371</v>
      </c>
    </row>
    <row r="3064" spans="1:24" hidden="1" x14ac:dyDescent="0.3">
      <c r="A3064" s="18" t="str">
        <f t="shared" si="188"/>
        <v>ConstMin - Paving Equipment_2020_600</v>
      </c>
      <c r="B3064" s="1" t="s">
        <v>40</v>
      </c>
      <c r="C3064" s="1">
        <v>2020</v>
      </c>
      <c r="D3064" s="1" t="s">
        <v>93</v>
      </c>
      <c r="E3064" s="1">
        <v>2020</v>
      </c>
      <c r="F3064" s="1">
        <v>600</v>
      </c>
      <c r="G3064" s="1" t="s">
        <v>5</v>
      </c>
      <c r="H3064" s="1">
        <v>2.7515972883087202E-6</v>
      </c>
      <c r="I3064" s="1">
        <v>3.3294327188535502E-6</v>
      </c>
      <c r="J3064" s="1">
        <v>3.9623000951645601E-6</v>
      </c>
      <c r="K3064" s="1">
        <v>6.3662865236734298E-5</v>
      </c>
      <c r="L3064" s="1">
        <v>1.76611697287763E-5</v>
      </c>
      <c r="M3064" s="1">
        <v>3.6185780474542698E-2</v>
      </c>
      <c r="N3064" s="1">
        <v>5.9467140684612697E-7</v>
      </c>
      <c r="O3064" s="1">
        <v>5.4709769429843705E-7</v>
      </c>
      <c r="P3064" s="1">
        <v>3.3447293767521101E-7</v>
      </c>
      <c r="Q3064" s="1">
        <v>2.9534347575244002E-7</v>
      </c>
      <c r="R3064" s="1">
        <v>1174.00779598233</v>
      </c>
      <c r="S3064" s="1">
        <v>152.625678155842</v>
      </c>
      <c r="T3064" s="1">
        <v>0.27698599429008203</v>
      </c>
      <c r="U3064" s="1">
        <v>63877.244855709301</v>
      </c>
      <c r="V3064" s="1">
        <f t="shared" si="189"/>
        <v>1.7258882333005026E-2</v>
      </c>
      <c r="W3064" s="1">
        <f t="shared" si="190"/>
        <v>9.1550746313665957E-2</v>
      </c>
      <c r="X3064" s="1">
        <f t="shared" si="191"/>
        <v>551.02308890030054</v>
      </c>
    </row>
    <row r="3065" spans="1:24" hidden="1" x14ac:dyDescent="0.3">
      <c r="A3065" s="18" t="str">
        <f t="shared" si="188"/>
        <v>ConstMin - Paving Equipment_2021_50</v>
      </c>
      <c r="B3065" s="1" t="s">
        <v>40</v>
      </c>
      <c r="C3065" s="1">
        <v>2020</v>
      </c>
      <c r="D3065" s="1" t="s">
        <v>93</v>
      </c>
      <c r="E3065" s="1">
        <v>2021</v>
      </c>
      <c r="F3065" s="1">
        <v>50</v>
      </c>
      <c r="G3065" s="1" t="s">
        <v>5</v>
      </c>
      <c r="H3065" s="1">
        <v>2.1196203344279002E-6</v>
      </c>
      <c r="I3065" s="1">
        <v>2.56474060465775E-6</v>
      </c>
      <c r="J3065" s="1">
        <v>3.0522532815761698E-6</v>
      </c>
      <c r="K3065" s="1">
        <v>7.0234149373550101E-5</v>
      </c>
      <c r="L3065" s="1">
        <v>6.8296773749944404E-5</v>
      </c>
      <c r="M3065" s="1">
        <v>1.44356164503615E-2</v>
      </c>
      <c r="N3065" s="1">
        <v>2.2191133302964099E-7</v>
      </c>
      <c r="O3065" s="1">
        <v>2.0415842638727001E-7</v>
      </c>
      <c r="P3065" s="1">
        <v>1.33400844326409E-7</v>
      </c>
      <c r="Q3065" s="1">
        <v>1.17821560877436E-7</v>
      </c>
      <c r="R3065" s="1">
        <v>468.34767774203902</v>
      </c>
      <c r="S3065" s="1">
        <v>677.03185438360902</v>
      </c>
      <c r="T3065" s="1">
        <v>1.2926013066870401</v>
      </c>
      <c r="U3065" s="1">
        <v>22970.723630872399</v>
      </c>
      <c r="V3065" s="1">
        <f t="shared" si="189"/>
        <v>3.6970674291211453E-2</v>
      </c>
      <c r="W3065" s="1">
        <f t="shared" si="190"/>
        <v>0.984496355250982</v>
      </c>
      <c r="X3065" s="1">
        <f t="shared" si="191"/>
        <v>523.77469439424715</v>
      </c>
    </row>
    <row r="3066" spans="1:24" hidden="1" x14ac:dyDescent="0.3">
      <c r="A3066" s="18" t="str">
        <f t="shared" si="188"/>
        <v>ConstMin - Paving Equipment_2021_100</v>
      </c>
      <c r="B3066" s="1" t="s">
        <v>40</v>
      </c>
      <c r="C3066" s="1">
        <v>2020</v>
      </c>
      <c r="D3066" s="1" t="s">
        <v>93</v>
      </c>
      <c r="E3066" s="1">
        <v>2021</v>
      </c>
      <c r="F3066" s="1">
        <v>100</v>
      </c>
      <c r="G3066" s="1" t="s">
        <v>5</v>
      </c>
      <c r="H3066" s="1">
        <v>1.66831670568238E-6</v>
      </c>
      <c r="I3066" s="1">
        <v>2.0186632138756801E-6</v>
      </c>
      <c r="J3066" s="1">
        <v>2.4023760561826199E-6</v>
      </c>
      <c r="K3066" s="1">
        <v>9.1119258824255302E-5</v>
      </c>
      <c r="L3066" s="1">
        <v>3.93971041591296E-5</v>
      </c>
      <c r="M3066" s="1">
        <v>1.55709950671874E-2</v>
      </c>
      <c r="N3066" s="1">
        <v>2.6412493639214298E-7</v>
      </c>
      <c r="O3066" s="1">
        <v>2.4299494148077099E-7</v>
      </c>
      <c r="P3066" s="1">
        <v>1.4391152180022401E-7</v>
      </c>
      <c r="Q3066" s="1">
        <v>1.2708836851819601E-7</v>
      </c>
      <c r="R3066" s="1">
        <v>505.18378656890201</v>
      </c>
      <c r="S3066" s="1">
        <v>294.02585096823901</v>
      </c>
      <c r="T3066" s="1">
        <v>0.55397198858016306</v>
      </c>
      <c r="U3066" s="1">
        <v>27491.417065530299</v>
      </c>
      <c r="V3066" s="1">
        <f t="shared" si="189"/>
        <v>2.4313940141342714E-2</v>
      </c>
      <c r="W3066" s="1">
        <f t="shared" si="190"/>
        <v>0.47452136923237831</v>
      </c>
      <c r="X3066" s="1">
        <f t="shared" si="191"/>
        <v>530.75941930174281</v>
      </c>
    </row>
    <row r="3067" spans="1:24" hidden="1" x14ac:dyDescent="0.3">
      <c r="A3067" s="18" t="str">
        <f t="shared" si="188"/>
        <v>ConstMin - Paving Equipment_2021_175</v>
      </c>
      <c r="B3067" s="1" t="s">
        <v>40</v>
      </c>
      <c r="C3067" s="1">
        <v>2020</v>
      </c>
      <c r="D3067" s="1" t="s">
        <v>93</v>
      </c>
      <c r="E3067" s="1">
        <v>2021</v>
      </c>
      <c r="F3067" s="1">
        <v>175</v>
      </c>
      <c r="G3067" s="1" t="s">
        <v>5</v>
      </c>
      <c r="H3067" s="1">
        <v>8.5521507526803599E-7</v>
      </c>
      <c r="I3067" s="1">
        <v>1.03481024107432E-6</v>
      </c>
      <c r="J3067" s="1">
        <v>1.2315097083859701E-6</v>
      </c>
      <c r="K3067" s="1">
        <v>5.8258902255458799E-5</v>
      </c>
      <c r="L3067" s="1">
        <v>5.4892111803907204E-6</v>
      </c>
      <c r="M3067" s="1">
        <v>1.12467856774165E-2</v>
      </c>
      <c r="N3067" s="1">
        <v>1.85945776589529E-7</v>
      </c>
      <c r="O3067" s="1">
        <v>1.7107011446236699E-7</v>
      </c>
      <c r="P3067" s="1">
        <v>1.03956454596175E-7</v>
      </c>
      <c r="Q3067" s="1">
        <v>9.1794752785498197E-8</v>
      </c>
      <c r="R3067" s="1">
        <v>364.88957518322798</v>
      </c>
      <c r="S3067" s="1">
        <v>145.62261060213299</v>
      </c>
      <c r="T3067" s="1">
        <v>0.27698599429008097</v>
      </c>
      <c r="U3067" s="1">
        <v>19853.2159120908</v>
      </c>
      <c r="V3067" s="1">
        <f t="shared" si="189"/>
        <v>1.7259112238245451E-2</v>
      </c>
      <c r="W3067" s="1">
        <f t="shared" si="190"/>
        <v>9.1551965859401577E-2</v>
      </c>
      <c r="X3067" s="1">
        <f t="shared" si="191"/>
        <v>525.73997820852207</v>
      </c>
    </row>
    <row r="3068" spans="1:24" hidden="1" x14ac:dyDescent="0.3">
      <c r="A3068" s="18" t="str">
        <f t="shared" si="188"/>
        <v>ConstMin - Paving Equipment_2021_300</v>
      </c>
      <c r="B3068" s="1" t="s">
        <v>40</v>
      </c>
      <c r="C3068" s="1">
        <v>2020</v>
      </c>
      <c r="D3068" s="1" t="s">
        <v>93</v>
      </c>
      <c r="E3068" s="1">
        <v>2021</v>
      </c>
      <c r="F3068" s="1">
        <v>300</v>
      </c>
      <c r="G3068" s="1" t="s">
        <v>5</v>
      </c>
      <c r="H3068" s="1">
        <v>4.9169087044311704E-7</v>
      </c>
      <c r="I3068" s="1">
        <v>5.94945953236172E-7</v>
      </c>
      <c r="J3068" s="1">
        <v>7.0803485343808898E-7</v>
      </c>
      <c r="K3068" s="1">
        <v>1.1412913431513601E-5</v>
      </c>
      <c r="L3068" s="1">
        <v>3.1559254524208502E-6</v>
      </c>
      <c r="M3068" s="1">
        <v>6.4661416751604197E-3</v>
      </c>
      <c r="N3068" s="1">
        <v>1.06263552047446E-7</v>
      </c>
      <c r="O3068" s="1">
        <v>9.7762467883650405E-8</v>
      </c>
      <c r="P3068" s="1">
        <v>5.9767935723717297E-8</v>
      </c>
      <c r="Q3068" s="1">
        <v>5.27757791045329E-8</v>
      </c>
      <c r="R3068" s="1">
        <v>209.786845468352</v>
      </c>
      <c r="S3068" s="1">
        <v>50.7722397643929</v>
      </c>
      <c r="T3068" s="1">
        <v>9.2328664763360602E-2</v>
      </c>
      <c r="U3068" s="1">
        <v>11423.7539469884</v>
      </c>
      <c r="V3068" s="1">
        <f t="shared" si="189"/>
        <v>1.7244764788168131E-2</v>
      </c>
      <c r="W3068" s="1">
        <f t="shared" si="190"/>
        <v>9.1475858975019544E-2</v>
      </c>
      <c r="X3068" s="1">
        <f t="shared" si="191"/>
        <v>549.90765754625306</v>
      </c>
    </row>
    <row r="3069" spans="1:24" hidden="1" x14ac:dyDescent="0.3">
      <c r="A3069" s="18" t="str">
        <f t="shared" si="188"/>
        <v>ConstMin - Paving Equipment_2021_600</v>
      </c>
      <c r="B3069" s="1" t="s">
        <v>40</v>
      </c>
      <c r="C3069" s="1">
        <v>2020</v>
      </c>
      <c r="D3069" s="1" t="s">
        <v>93</v>
      </c>
      <c r="E3069" s="1">
        <v>2021</v>
      </c>
      <c r="F3069" s="1">
        <v>600</v>
      </c>
      <c r="G3069" s="1" t="s">
        <v>5</v>
      </c>
      <c r="H3069" s="1">
        <v>2.4737988533851199E-6</v>
      </c>
      <c r="I3069" s="1">
        <v>2.9932966125959899E-6</v>
      </c>
      <c r="J3069" s="1">
        <v>3.5622703488745702E-6</v>
      </c>
      <c r="K3069" s="1">
        <v>5.7235527776903002E-5</v>
      </c>
      <c r="L3069" s="1">
        <v>1.58781161800538E-5</v>
      </c>
      <c r="M3069" s="1">
        <v>3.2532501259219797E-2</v>
      </c>
      <c r="N3069" s="1">
        <v>5.3463399264398898E-7</v>
      </c>
      <c r="O3069" s="1">
        <v>4.9186327323246997E-7</v>
      </c>
      <c r="P3069" s="1">
        <v>3.0070489356306399E-7</v>
      </c>
      <c r="Q3069" s="1">
        <v>2.6552590190995598E-7</v>
      </c>
      <c r="R3069" s="1">
        <v>1055.48117520911</v>
      </c>
      <c r="S3069" s="1">
        <v>99.896698927912993</v>
      </c>
      <c r="T3069" s="1">
        <v>0.18465732952672101</v>
      </c>
      <c r="U3069" s="1">
        <v>57440.60188355</v>
      </c>
      <c r="V3069" s="1">
        <f t="shared" si="189"/>
        <v>1.7255175187444023E-2</v>
      </c>
      <c r="W3069" s="1">
        <f t="shared" si="190"/>
        <v>9.1531081544172138E-2</v>
      </c>
      <c r="X3069" s="1">
        <f t="shared" si="191"/>
        <v>540.98420671385998</v>
      </c>
    </row>
    <row r="3070" spans="1:24" hidden="1" x14ac:dyDescent="0.3">
      <c r="A3070" s="18" t="str">
        <f t="shared" si="188"/>
        <v>ConstMin - Rollers_1955_175</v>
      </c>
      <c r="B3070" s="1" t="s">
        <v>40</v>
      </c>
      <c r="C3070" s="1">
        <v>2020</v>
      </c>
      <c r="D3070" s="1" t="s">
        <v>94</v>
      </c>
      <c r="E3070" s="1">
        <v>1955</v>
      </c>
      <c r="F3070" s="1">
        <v>175</v>
      </c>
      <c r="G3070" s="1" t="s">
        <v>5</v>
      </c>
      <c r="H3070" s="1">
        <v>4.6524511334495403E-6</v>
      </c>
      <c r="I3070" s="1">
        <v>5.6294658714739399E-6</v>
      </c>
      <c r="J3070" s="1">
        <v>6.6995296321673397E-6</v>
      </c>
      <c r="K3070" s="1">
        <v>1.8228319050032801E-5</v>
      </c>
      <c r="L3070" s="1">
        <v>5.2355559251605403E-5</v>
      </c>
      <c r="M3070" s="1">
        <v>1.6617703707957399E-3</v>
      </c>
      <c r="N3070" s="1">
        <v>3.2675017214271501E-6</v>
      </c>
      <c r="O3070" s="1">
        <v>3.0061015837129801E-6</v>
      </c>
      <c r="P3070" s="1">
        <v>1.52243176424817E-8</v>
      </c>
      <c r="Q3070" s="1">
        <v>1.3563146373435699E-8</v>
      </c>
      <c r="R3070" s="1">
        <v>53.914309567515602</v>
      </c>
      <c r="S3070" s="1">
        <v>21.2209547478883</v>
      </c>
      <c r="T3070" s="1">
        <v>9.5124431776338794E-2</v>
      </c>
      <c r="U3070" s="1">
        <v>2779.94507197337</v>
      </c>
      <c r="V3070" s="1">
        <f t="shared" si="189"/>
        <v>0.67053210450818634</v>
      </c>
      <c r="W3070" s="1">
        <f t="shared" si="190"/>
        <v>6.2361304125803914</v>
      </c>
      <c r="X3070" s="1">
        <f t="shared" si="191"/>
        <v>223.08627080983825</v>
      </c>
    </row>
    <row r="3071" spans="1:24" hidden="1" x14ac:dyDescent="0.3">
      <c r="A3071" s="18" t="str">
        <f t="shared" si="188"/>
        <v>ConstMin - Rollers_1965_25</v>
      </c>
      <c r="B3071" s="1" t="s">
        <v>40</v>
      </c>
      <c r="C3071" s="1">
        <v>2020</v>
      </c>
      <c r="D3071" s="1" t="s">
        <v>94</v>
      </c>
      <c r="E3071" s="1">
        <v>1965</v>
      </c>
      <c r="F3071" s="1">
        <v>25</v>
      </c>
      <c r="G3071" s="1" t="s">
        <v>5</v>
      </c>
      <c r="H3071" s="1">
        <v>0</v>
      </c>
      <c r="I3071" s="1">
        <v>0</v>
      </c>
      <c r="J3071" s="1">
        <v>0</v>
      </c>
      <c r="K3071" s="1">
        <v>0</v>
      </c>
      <c r="L3071" s="1">
        <v>0</v>
      </c>
      <c r="M3071" s="1">
        <v>0</v>
      </c>
      <c r="N3071" s="1">
        <v>0</v>
      </c>
      <c r="O3071" s="1">
        <v>0</v>
      </c>
      <c r="P3071" s="1">
        <v>0</v>
      </c>
      <c r="Q3071" s="1">
        <v>0</v>
      </c>
      <c r="R3071" s="1">
        <v>0</v>
      </c>
      <c r="S3071" s="1">
        <v>0</v>
      </c>
      <c r="T3071" s="1">
        <v>0</v>
      </c>
      <c r="U3071" s="1">
        <v>0</v>
      </c>
      <c r="V3071" s="1">
        <f t="shared" si="189"/>
        <v>0</v>
      </c>
      <c r="W3071" s="1">
        <f t="shared" si="190"/>
        <v>0</v>
      </c>
      <c r="X3071" s="1" t="e">
        <f t="shared" si="191"/>
        <v>#DIV/0!</v>
      </c>
    </row>
    <row r="3072" spans="1:24" hidden="1" x14ac:dyDescent="0.3">
      <c r="A3072" s="18" t="str">
        <f t="shared" si="188"/>
        <v>ConstMin - Rollers_1969_50</v>
      </c>
      <c r="B3072" s="1" t="s">
        <v>40</v>
      </c>
      <c r="C3072" s="1">
        <v>2020</v>
      </c>
      <c r="D3072" s="1" t="s">
        <v>94</v>
      </c>
      <c r="E3072" s="1">
        <v>1969</v>
      </c>
      <c r="F3072" s="1">
        <v>50</v>
      </c>
      <c r="G3072" s="1" t="s">
        <v>5</v>
      </c>
      <c r="H3072" s="1">
        <v>8.7520081921116106E-5</v>
      </c>
      <c r="I3072" s="1">
        <v>1.0589929912455E-4</v>
      </c>
      <c r="J3072" s="1">
        <v>1.26028917966407E-4</v>
      </c>
      <c r="K3072" s="1">
        <v>2.9100322899140702E-4</v>
      </c>
      <c r="L3072" s="1">
        <v>2.00379043067963E-4</v>
      </c>
      <c r="M3072" s="1">
        <v>1.5312155972202E-2</v>
      </c>
      <c r="N3072" s="1">
        <v>2.7548166558346099E-5</v>
      </c>
      <c r="O3072" s="1">
        <v>2.5344313233678399E-5</v>
      </c>
      <c r="P3072" s="1">
        <v>1.3894287304817801E-7</v>
      </c>
      <c r="Q3072" s="1">
        <v>1.2497575862085301E-7</v>
      </c>
      <c r="R3072" s="1">
        <v>496.78603719241198</v>
      </c>
      <c r="S3072" s="1">
        <v>666.44408385743395</v>
      </c>
      <c r="T3072" s="1">
        <v>2.8537329532901601</v>
      </c>
      <c r="U3072" s="1">
        <v>23081.180104262399</v>
      </c>
      <c r="V3072" s="1">
        <f t="shared" si="189"/>
        <v>1.519230520866315</v>
      </c>
      <c r="W3072" s="1">
        <f t="shared" si="190"/>
        <v>2.8746361919997163</v>
      </c>
      <c r="X3072" s="1">
        <f t="shared" si="191"/>
        <v>233.53414449276664</v>
      </c>
    </row>
    <row r="3073" spans="1:24" hidden="1" x14ac:dyDescent="0.3">
      <c r="A3073" s="18" t="str">
        <f t="shared" si="188"/>
        <v>ConstMin - Rollers_1969_100</v>
      </c>
      <c r="B3073" s="1" t="s">
        <v>40</v>
      </c>
      <c r="C3073" s="1">
        <v>2020</v>
      </c>
      <c r="D3073" s="1" t="s">
        <v>94</v>
      </c>
      <c r="E3073" s="1">
        <v>1969</v>
      </c>
      <c r="F3073" s="1">
        <v>100</v>
      </c>
      <c r="G3073" s="1" t="s">
        <v>5</v>
      </c>
      <c r="H3073" s="1">
        <v>9.9524536764642097E-5</v>
      </c>
      <c r="I3073" s="1">
        <v>1.2042468948521701E-4</v>
      </c>
      <c r="J3073" s="1">
        <v>1.43315332941084E-4</v>
      </c>
      <c r="K3073" s="1">
        <v>3.90388165974205E-4</v>
      </c>
      <c r="L3073" s="1">
        <v>9.5369532546522005E-4</v>
      </c>
      <c r="M3073" s="1">
        <v>3.2595505905577797E-2</v>
      </c>
      <c r="N3073" s="1">
        <v>6.9923187405383598E-5</v>
      </c>
      <c r="O3073" s="1">
        <v>6.4329332412952904E-5</v>
      </c>
      <c r="P3073" s="1">
        <v>2.9837588062631701E-7</v>
      </c>
      <c r="Q3073" s="1">
        <v>2.6604013736376898E-7</v>
      </c>
      <c r="R3073" s="1">
        <v>1057.52529157297</v>
      </c>
      <c r="S3073" s="1">
        <v>652.22604417634898</v>
      </c>
      <c r="T3073" s="1">
        <v>2.8537329532901601</v>
      </c>
      <c r="U3073" s="1">
        <v>54417.392952446702</v>
      </c>
      <c r="V3073" s="1">
        <f t="shared" si="189"/>
        <v>0.73276784614118695</v>
      </c>
      <c r="W3073" s="1">
        <f t="shared" si="190"/>
        <v>5.8031062608789608</v>
      </c>
      <c r="X3073" s="1">
        <f t="shared" si="191"/>
        <v>228.55188444468033</v>
      </c>
    </row>
    <row r="3074" spans="1:24" hidden="1" x14ac:dyDescent="0.3">
      <c r="A3074" s="18" t="str">
        <f t="shared" si="188"/>
        <v>ConstMin - Rollers_1969_175</v>
      </c>
      <c r="B3074" s="1" t="s">
        <v>40</v>
      </c>
      <c r="C3074" s="1">
        <v>2020</v>
      </c>
      <c r="D3074" s="1" t="s">
        <v>94</v>
      </c>
      <c r="E3074" s="1">
        <v>1969</v>
      </c>
      <c r="F3074" s="1">
        <v>175</v>
      </c>
      <c r="G3074" s="1" t="s">
        <v>5</v>
      </c>
      <c r="H3074" s="1">
        <v>2.6528185204657699E-5</v>
      </c>
      <c r="I3074" s="1">
        <v>3.2099104097635797E-5</v>
      </c>
      <c r="J3074" s="1">
        <v>3.8200586694707099E-5</v>
      </c>
      <c r="K3074" s="1">
        <v>1.0393751806487499E-4</v>
      </c>
      <c r="L3074" s="1">
        <v>2.98530373018711E-4</v>
      </c>
      <c r="M3074" s="1">
        <v>9.4753820942115805E-3</v>
      </c>
      <c r="N3074" s="1">
        <v>1.86312307934523E-5</v>
      </c>
      <c r="O3074" s="1">
        <v>1.71407323299762E-5</v>
      </c>
      <c r="P3074" s="1">
        <v>8.6808760898224505E-8</v>
      </c>
      <c r="Q3074" s="1">
        <v>7.7336794870451205E-8</v>
      </c>
      <c r="R3074" s="1">
        <v>307.418336778499</v>
      </c>
      <c r="S3074" s="1">
        <v>108.33297398797001</v>
      </c>
      <c r="T3074" s="1">
        <v>0.47562215888169401</v>
      </c>
      <c r="U3074" s="1">
        <v>15794.947607446</v>
      </c>
      <c r="V3074" s="1">
        <f t="shared" si="189"/>
        <v>0.67291982328776279</v>
      </c>
      <c r="W3074" s="1">
        <f t="shared" si="190"/>
        <v>6.2583368447525265</v>
      </c>
      <c r="X3074" s="1">
        <f t="shared" si="191"/>
        <v>227.77108249684534</v>
      </c>
    </row>
    <row r="3075" spans="1:24" hidden="1" x14ac:dyDescent="0.3">
      <c r="A3075" s="18" t="str">
        <f t="shared" si="188"/>
        <v>ConstMin - Rollers_1969_300</v>
      </c>
      <c r="B3075" s="1" t="s">
        <v>40</v>
      </c>
      <c r="C3075" s="1">
        <v>2020</v>
      </c>
      <c r="D3075" s="1" t="s">
        <v>94</v>
      </c>
      <c r="E3075" s="1">
        <v>1969</v>
      </c>
      <c r="F3075" s="1">
        <v>300</v>
      </c>
      <c r="G3075" s="1" t="s">
        <v>5</v>
      </c>
      <c r="H3075" s="1">
        <v>4.3096255073686702E-5</v>
      </c>
      <c r="I3075" s="1">
        <v>5.2146468639160903E-5</v>
      </c>
      <c r="J3075" s="1">
        <v>6.2058607306108798E-5</v>
      </c>
      <c r="K3075" s="1">
        <v>3.6105751991406701E-4</v>
      </c>
      <c r="L3075" s="1">
        <v>5.0900166719329305E-4</v>
      </c>
      <c r="M3075" s="1">
        <v>1.6833353298060599E-2</v>
      </c>
      <c r="N3075" s="1">
        <v>2.96119008373107E-5</v>
      </c>
      <c r="O3075" s="1">
        <v>2.7242948770325899E-5</v>
      </c>
      <c r="P3075" s="1">
        <v>1.5433981151722399E-7</v>
      </c>
      <c r="Q3075" s="1">
        <v>1.3739156669884901E-7</v>
      </c>
      <c r="R3075" s="1">
        <v>546.13960913048197</v>
      </c>
      <c r="S3075" s="1">
        <v>106.104773739441</v>
      </c>
      <c r="T3075" s="1">
        <v>0.47562215888169401</v>
      </c>
      <c r="U3075" s="1">
        <v>28160.206950447799</v>
      </c>
      <c r="V3075" s="1">
        <f t="shared" si="189"/>
        <v>0.61316543047130645</v>
      </c>
      <c r="W3075" s="1">
        <f t="shared" si="190"/>
        <v>5.9851076116936897</v>
      </c>
      <c r="X3075" s="1">
        <f t="shared" si="191"/>
        <v>223.0862708098372</v>
      </c>
    </row>
    <row r="3076" spans="1:24" hidden="1" x14ac:dyDescent="0.3">
      <c r="A3076" s="18" t="str">
        <f t="shared" si="188"/>
        <v>ConstMin - Rollers_1970_50</v>
      </c>
      <c r="B3076" s="1" t="s">
        <v>40</v>
      </c>
      <c r="C3076" s="1">
        <v>2020</v>
      </c>
      <c r="D3076" s="1" t="s">
        <v>94</v>
      </c>
      <c r="E3076" s="1">
        <v>1970</v>
      </c>
      <c r="F3076" s="1">
        <v>50</v>
      </c>
      <c r="G3076" s="1" t="s">
        <v>5</v>
      </c>
      <c r="H3076" s="1">
        <v>4.0302797275440501E-6</v>
      </c>
      <c r="I3076" s="1">
        <v>4.87663847032831E-6</v>
      </c>
      <c r="J3076" s="1">
        <v>5.8036028076634397E-6</v>
      </c>
      <c r="K3076" s="1">
        <v>1.34006320459232E-5</v>
      </c>
      <c r="L3076" s="1">
        <v>9.2274090400119107E-6</v>
      </c>
      <c r="M3076" s="1">
        <v>7.0512127554200801E-4</v>
      </c>
      <c r="N3076" s="1">
        <v>1.2685867605926201E-6</v>
      </c>
      <c r="O3076" s="1">
        <v>1.1670998197452099E-6</v>
      </c>
      <c r="P3076" s="1">
        <v>6.3982874814665199E-9</v>
      </c>
      <c r="Q3076" s="1">
        <v>5.7551050610081598E-9</v>
      </c>
      <c r="R3076" s="1">
        <v>22.876883232674999</v>
      </c>
      <c r="S3076" s="1">
        <v>21.2209547478883</v>
      </c>
      <c r="T3076" s="1">
        <v>9.5124431776338794E-2</v>
      </c>
      <c r="U3076" s="1">
        <v>1061.04773739441</v>
      </c>
      <c r="V3076" s="1">
        <f t="shared" si="189"/>
        <v>1.5218583708397473</v>
      </c>
      <c r="W3076" s="1">
        <f t="shared" si="190"/>
        <v>2.8796085201204344</v>
      </c>
      <c r="X3076" s="1">
        <f t="shared" si="191"/>
        <v>223.08627080983825</v>
      </c>
    </row>
    <row r="3077" spans="1:24" hidden="1" x14ac:dyDescent="0.3">
      <c r="A3077" s="18" t="str">
        <f t="shared" si="188"/>
        <v>ConstMin - Rollers_1970_75</v>
      </c>
      <c r="B3077" s="1" t="s">
        <v>40</v>
      </c>
      <c r="C3077" s="1">
        <v>2020</v>
      </c>
      <c r="D3077" s="1" t="s">
        <v>94</v>
      </c>
      <c r="E3077" s="1">
        <v>1970</v>
      </c>
      <c r="F3077" s="1">
        <v>75</v>
      </c>
      <c r="G3077" s="1" t="s">
        <v>5</v>
      </c>
      <c r="H3077" s="1">
        <v>5.0351858693955601E-6</v>
      </c>
      <c r="I3077" s="1">
        <v>6.0925749019686197E-6</v>
      </c>
      <c r="J3077" s="1">
        <v>7.2506676519296004E-6</v>
      </c>
      <c r="K3077" s="1">
        <v>1.9750676976683999E-5</v>
      </c>
      <c r="L3077" s="1">
        <v>4.8249742049511198E-5</v>
      </c>
      <c r="M3077" s="1">
        <v>1.64908510078966E-3</v>
      </c>
      <c r="N3077" s="1">
        <v>3.53758235518627E-6</v>
      </c>
      <c r="O3077" s="1">
        <v>3.25457576677136E-6</v>
      </c>
      <c r="P3077" s="1">
        <v>1.5095553988369101E-8</v>
      </c>
      <c r="Q3077" s="1">
        <v>1.34596109049362E-8</v>
      </c>
      <c r="R3077" s="1">
        <v>53.502749952496401</v>
      </c>
      <c r="S3077" s="1">
        <v>42.441909495776699</v>
      </c>
      <c r="T3077" s="1">
        <v>0.19024886355267701</v>
      </c>
      <c r="U3077" s="1">
        <v>2758.7241172254799</v>
      </c>
      <c r="V3077" s="1">
        <f t="shared" si="189"/>
        <v>0.73127580772196177</v>
      </c>
      <c r="W3077" s="1">
        <f t="shared" si="190"/>
        <v>5.791290161772447</v>
      </c>
      <c r="X3077" s="1">
        <f t="shared" si="191"/>
        <v>223.08627080983945</v>
      </c>
    </row>
    <row r="3078" spans="1:24" hidden="1" x14ac:dyDescent="0.3">
      <c r="A3078" s="18" t="str">
        <f t="shared" si="188"/>
        <v>ConstMin - Rollers_1971_100</v>
      </c>
      <c r="B3078" s="1" t="s">
        <v>40</v>
      </c>
      <c r="C3078" s="1">
        <v>2020</v>
      </c>
      <c r="D3078" s="1" t="s">
        <v>94</v>
      </c>
      <c r="E3078" s="1">
        <v>1971</v>
      </c>
      <c r="F3078" s="1">
        <v>100</v>
      </c>
      <c r="G3078" s="1" t="s">
        <v>5</v>
      </c>
      <c r="H3078" s="1">
        <v>6.3133484362421203E-6</v>
      </c>
      <c r="I3078" s="1">
        <v>7.6391516078529698E-6</v>
      </c>
      <c r="J3078" s="1">
        <v>9.0912217481886605E-6</v>
      </c>
      <c r="K3078" s="1">
        <v>2.47643103630731E-5</v>
      </c>
      <c r="L3078" s="1">
        <v>6.0497753492848601E-5</v>
      </c>
      <c r="M3078" s="1">
        <v>2.0676990109901199E-3</v>
      </c>
      <c r="N3078" s="1">
        <v>4.4355840299643198E-6</v>
      </c>
      <c r="O3078" s="1">
        <v>4.0807373075671704E-6</v>
      </c>
      <c r="P3078" s="1">
        <v>1.8927502308493601E-8</v>
      </c>
      <c r="Q3078" s="1">
        <v>1.6876281365420001E-8</v>
      </c>
      <c r="R3078" s="1">
        <v>67.084217248130102</v>
      </c>
      <c r="S3078" s="1">
        <v>42.441909495776699</v>
      </c>
      <c r="T3078" s="1">
        <v>0.19024886355267701</v>
      </c>
      <c r="U3078" s="1">
        <v>3459.0156239058001</v>
      </c>
      <c r="V3078" s="1">
        <f t="shared" si="189"/>
        <v>0.73127580772196121</v>
      </c>
      <c r="W3078" s="1">
        <f t="shared" si="190"/>
        <v>5.7912901617724319</v>
      </c>
      <c r="X3078" s="1">
        <f t="shared" si="191"/>
        <v>223.08627080983945</v>
      </c>
    </row>
    <row r="3079" spans="1:24" hidden="1" x14ac:dyDescent="0.3">
      <c r="A3079" s="18" t="str">
        <f t="shared" si="188"/>
        <v>ConstMin - Rollers_1971_300</v>
      </c>
      <c r="B3079" s="1" t="s">
        <v>40</v>
      </c>
      <c r="C3079" s="1">
        <v>2020</v>
      </c>
      <c r="D3079" s="1" t="s">
        <v>94</v>
      </c>
      <c r="E3079" s="1">
        <v>1971</v>
      </c>
      <c r="F3079" s="1">
        <v>300</v>
      </c>
      <c r="G3079" s="1" t="s">
        <v>5</v>
      </c>
      <c r="H3079" s="1">
        <v>7.0837787846399901E-6</v>
      </c>
      <c r="I3079" s="1">
        <v>8.5713723294143902E-6</v>
      </c>
      <c r="J3079" s="1">
        <v>1.02006414498815E-5</v>
      </c>
      <c r="K3079" s="1">
        <v>9.3708327999870894E-5</v>
      </c>
      <c r="L3079" s="1">
        <v>9.5799720294825801E-5</v>
      </c>
      <c r="M3079" s="1">
        <v>3.4884492516704499E-3</v>
      </c>
      <c r="N3079" s="1">
        <v>4.9032763706734502E-6</v>
      </c>
      <c r="O3079" s="1">
        <v>4.5110142610195703E-6</v>
      </c>
      <c r="P3079" s="1">
        <v>3.20399299458764E-8</v>
      </c>
      <c r="Q3079" s="1">
        <v>2.8472253837365101E-8</v>
      </c>
      <c r="R3079" s="1">
        <v>113.17889413028</v>
      </c>
      <c r="S3079" s="1">
        <v>21.2209547478883</v>
      </c>
      <c r="T3079" s="1">
        <v>9.5124431776338794E-2</v>
      </c>
      <c r="U3079" s="1">
        <v>5835.7625556693001</v>
      </c>
      <c r="V3079" s="1">
        <f t="shared" si="189"/>
        <v>0.48634152056964247</v>
      </c>
      <c r="W3079" s="1">
        <f t="shared" si="190"/>
        <v>5.4356968578350413</v>
      </c>
      <c r="X3079" s="1">
        <f t="shared" si="191"/>
        <v>223.08627080983825</v>
      </c>
    </row>
    <row r="3080" spans="1:24" hidden="1" x14ac:dyDescent="0.3">
      <c r="A3080" s="18" t="str">
        <f t="shared" si="188"/>
        <v>ConstMin - Rollers_1972_50</v>
      </c>
      <c r="B3080" s="1" t="s">
        <v>40</v>
      </c>
      <c r="C3080" s="1">
        <v>2020</v>
      </c>
      <c r="D3080" s="1" t="s">
        <v>94</v>
      </c>
      <c r="E3080" s="1">
        <v>1972</v>
      </c>
      <c r="F3080" s="1">
        <v>50</v>
      </c>
      <c r="G3080" s="1" t="s">
        <v>5</v>
      </c>
      <c r="H3080" s="1">
        <v>2.4181678365264299E-6</v>
      </c>
      <c r="I3080" s="1">
        <v>2.9259830821969799E-6</v>
      </c>
      <c r="J3080" s="1">
        <v>3.4821616845980601E-6</v>
      </c>
      <c r="K3080" s="1">
        <v>8.04037922755392E-6</v>
      </c>
      <c r="L3080" s="1">
        <v>5.5364454240071401E-6</v>
      </c>
      <c r="M3080" s="1">
        <v>4.2307276532520499E-4</v>
      </c>
      <c r="N3080" s="1">
        <v>7.6115205635557401E-7</v>
      </c>
      <c r="O3080" s="1">
        <v>7.00259891847128E-7</v>
      </c>
      <c r="P3080" s="1">
        <v>3.8389724888798901E-9</v>
      </c>
      <c r="Q3080" s="1">
        <v>3.4530630366048901E-9</v>
      </c>
      <c r="R3080" s="1">
        <v>13.726129939605</v>
      </c>
      <c r="S3080" s="1">
        <v>21.2209547478883</v>
      </c>
      <c r="T3080" s="1">
        <v>9.5124431776338794E-2</v>
      </c>
      <c r="U3080" s="1">
        <v>636.62864243665103</v>
      </c>
      <c r="V3080" s="1">
        <f t="shared" si="189"/>
        <v>1.5218583708397322</v>
      </c>
      <c r="W3080" s="1">
        <f t="shared" si="190"/>
        <v>2.8796085201204078</v>
      </c>
      <c r="X3080" s="1">
        <f t="shared" si="191"/>
        <v>223.08627080983825</v>
      </c>
    </row>
    <row r="3081" spans="1:24" hidden="1" x14ac:dyDescent="0.3">
      <c r="A3081" s="18" t="str">
        <f t="shared" si="188"/>
        <v>ConstMin - Rollers_1972_100</v>
      </c>
      <c r="B3081" s="1" t="s">
        <v>40</v>
      </c>
      <c r="C3081" s="1">
        <v>2020</v>
      </c>
      <c r="D3081" s="1" t="s">
        <v>94</v>
      </c>
      <c r="E3081" s="1">
        <v>1972</v>
      </c>
      <c r="F3081" s="1">
        <v>100</v>
      </c>
      <c r="G3081" s="1" t="s">
        <v>5</v>
      </c>
      <c r="H3081" s="1">
        <v>1.50886847969013E-5</v>
      </c>
      <c r="I3081" s="1">
        <v>1.82573086042505E-5</v>
      </c>
      <c r="J3081" s="1">
        <v>2.17277061075378E-5</v>
      </c>
      <c r="K3081" s="1">
        <v>5.9185846790274697E-5</v>
      </c>
      <c r="L3081" s="1">
        <v>1.44587542188241E-4</v>
      </c>
      <c r="M3081" s="1">
        <v>4.9417292498218097E-3</v>
      </c>
      <c r="N3081" s="1">
        <v>1.0600892694929E-5</v>
      </c>
      <c r="O3081" s="1">
        <v>9.7528212793347303E-6</v>
      </c>
      <c r="P3081" s="1">
        <v>4.5236077053189497E-8</v>
      </c>
      <c r="Q3081" s="1">
        <v>4.03337298167898E-8</v>
      </c>
      <c r="R3081" s="1">
        <v>160.32896316845401</v>
      </c>
      <c r="S3081" s="1">
        <v>87.112019240081693</v>
      </c>
      <c r="T3081" s="1">
        <v>0.38049772710535501</v>
      </c>
      <c r="U3081" s="1">
        <v>8253.8638229977405</v>
      </c>
      <c r="V3081" s="1">
        <f t="shared" si="189"/>
        <v>0.73243326056346536</v>
      </c>
      <c r="W3081" s="1">
        <f t="shared" si="190"/>
        <v>5.8004565326313289</v>
      </c>
      <c r="X3081" s="1">
        <f t="shared" si="191"/>
        <v>228.94228541859721</v>
      </c>
    </row>
    <row r="3082" spans="1:24" hidden="1" x14ac:dyDescent="0.3">
      <c r="A3082" s="18" t="str">
        <f t="shared" ref="A3082:A3145" si="192">D3082&amp;"_"&amp;E3082&amp;"_"&amp;F3082</f>
        <v>ConstMin - Rollers_1973_50</v>
      </c>
      <c r="B3082" s="1" t="s">
        <v>40</v>
      </c>
      <c r="C3082" s="1">
        <v>2020</v>
      </c>
      <c r="D3082" s="1" t="s">
        <v>94</v>
      </c>
      <c r="E3082" s="1">
        <v>1973</v>
      </c>
      <c r="F3082" s="1">
        <v>50</v>
      </c>
      <c r="G3082" s="1" t="s">
        <v>5</v>
      </c>
      <c r="H3082" s="1">
        <v>4.0302797275440501E-6</v>
      </c>
      <c r="I3082" s="1">
        <v>4.87663847032831E-6</v>
      </c>
      <c r="J3082" s="1">
        <v>5.8036028076634397E-6</v>
      </c>
      <c r="K3082" s="1">
        <v>1.34006320459232E-5</v>
      </c>
      <c r="L3082" s="1">
        <v>9.2274090400119107E-6</v>
      </c>
      <c r="M3082" s="1">
        <v>7.0512127554200801E-4</v>
      </c>
      <c r="N3082" s="1">
        <v>1.2685867605926201E-6</v>
      </c>
      <c r="O3082" s="1">
        <v>1.1670998197452099E-6</v>
      </c>
      <c r="P3082" s="1">
        <v>6.3982874814665199E-9</v>
      </c>
      <c r="Q3082" s="1">
        <v>5.7551050610081598E-9</v>
      </c>
      <c r="R3082" s="1">
        <v>22.876883232674999</v>
      </c>
      <c r="S3082" s="1">
        <v>21.2209547478883</v>
      </c>
      <c r="T3082" s="1">
        <v>9.5124431776338794E-2</v>
      </c>
      <c r="U3082" s="1">
        <v>1061.04773739441</v>
      </c>
      <c r="V3082" s="1">
        <f t="shared" si="189"/>
        <v>1.5218583708397473</v>
      </c>
      <c r="W3082" s="1">
        <f t="shared" si="190"/>
        <v>2.8796085201204344</v>
      </c>
      <c r="X3082" s="1">
        <f t="shared" si="191"/>
        <v>223.08627080983825</v>
      </c>
    </row>
    <row r="3083" spans="1:24" hidden="1" x14ac:dyDescent="0.3">
      <c r="A3083" s="18" t="str">
        <f t="shared" si="192"/>
        <v>ConstMin - Rollers_1973_75</v>
      </c>
      <c r="B3083" s="1" t="s">
        <v>40</v>
      </c>
      <c r="C3083" s="1">
        <v>2020</v>
      </c>
      <c r="D3083" s="1" t="s">
        <v>94</v>
      </c>
      <c r="E3083" s="1">
        <v>1973</v>
      </c>
      <c r="F3083" s="1">
        <v>75</v>
      </c>
      <c r="G3083" s="1" t="s">
        <v>5</v>
      </c>
      <c r="H3083" s="1">
        <v>2.51377852790151E-6</v>
      </c>
      <c r="I3083" s="1">
        <v>3.0416720187608299E-6</v>
      </c>
      <c r="J3083" s="1">
        <v>3.6198410801781802E-6</v>
      </c>
      <c r="K3083" s="1">
        <v>9.8603763561696097E-6</v>
      </c>
      <c r="L3083" s="1">
        <v>2.4088319415983701E-5</v>
      </c>
      <c r="M3083" s="1">
        <v>8.2329328540656395E-4</v>
      </c>
      <c r="N3083" s="1">
        <v>1.76611128085685E-6</v>
      </c>
      <c r="O3083" s="1">
        <v>1.6248223783883E-6</v>
      </c>
      <c r="P3083" s="1">
        <v>7.5363413520414496E-9</v>
      </c>
      <c r="Q3083" s="1">
        <v>6.7196091195734601E-9</v>
      </c>
      <c r="R3083" s="1">
        <v>26.710843949523198</v>
      </c>
      <c r="S3083" s="1">
        <v>19.629383141796701</v>
      </c>
      <c r="T3083" s="1">
        <v>9.5124431776338794E-2</v>
      </c>
      <c r="U3083" s="1">
        <v>1374.05681992577</v>
      </c>
      <c r="V3083" s="1">
        <f t="shared" ref="V3083:V3146" si="193">IFERROR(CONVERT(I3083,"ton","g")*365/U3083,0)</f>
        <v>0.73298703213282579</v>
      </c>
      <c r="W3083" s="1">
        <f t="shared" ref="W3083:W3146" si="194">IFERROR(CONVERT(L3083,"ton","g")*365/U3083,0)</f>
        <v>5.8048420897735724</v>
      </c>
      <c r="X3083" s="1">
        <f t="shared" ref="X3083:X3146" si="195">S3083/T3083</f>
        <v>206.35480049910063</v>
      </c>
    </row>
    <row r="3084" spans="1:24" hidden="1" x14ac:dyDescent="0.3">
      <c r="A3084" s="18" t="str">
        <f t="shared" si="192"/>
        <v>ConstMin - Rollers_1973_175</v>
      </c>
      <c r="B3084" s="1" t="s">
        <v>40</v>
      </c>
      <c r="C3084" s="1">
        <v>2020</v>
      </c>
      <c r="D3084" s="1" t="s">
        <v>94</v>
      </c>
      <c r="E3084" s="1">
        <v>1973</v>
      </c>
      <c r="F3084" s="1">
        <v>175</v>
      </c>
      <c r="G3084" s="1" t="s">
        <v>5</v>
      </c>
      <c r="H3084" s="1">
        <v>7.6687055626083607E-6</v>
      </c>
      <c r="I3084" s="1">
        <v>9.2791337307561192E-6</v>
      </c>
      <c r="J3084" s="1">
        <v>1.1042936010156E-5</v>
      </c>
      <c r="K3084" s="1">
        <v>3.9657029994346203E-5</v>
      </c>
      <c r="L3084" s="1">
        <v>9.7653245364945397E-5</v>
      </c>
      <c r="M3084" s="1">
        <v>3.61530195173119E-3</v>
      </c>
      <c r="N3084" s="1">
        <v>5.0776335365689198E-6</v>
      </c>
      <c r="O3084" s="1">
        <v>4.6714228536433999E-6</v>
      </c>
      <c r="P3084" s="1">
        <v>3.3195198262879803E-8</v>
      </c>
      <c r="Q3084" s="1">
        <v>2.9507608522360199E-8</v>
      </c>
      <c r="R3084" s="1">
        <v>117.294490280472</v>
      </c>
      <c r="S3084" s="1">
        <v>42.441909495776699</v>
      </c>
      <c r="T3084" s="1">
        <v>0.19024886355267701</v>
      </c>
      <c r="U3084" s="1">
        <v>6047.9721031481804</v>
      </c>
      <c r="V3084" s="1">
        <f t="shared" si="193"/>
        <v>0.50802636945886159</v>
      </c>
      <c r="W3084" s="1">
        <f t="shared" si="194"/>
        <v>5.346449910964485</v>
      </c>
      <c r="X3084" s="1">
        <f t="shared" si="195"/>
        <v>223.08627080983945</v>
      </c>
    </row>
    <row r="3085" spans="1:24" hidden="1" x14ac:dyDescent="0.3">
      <c r="A3085" s="18" t="str">
        <f t="shared" si="192"/>
        <v>ConstMin - Rollers_1973_300</v>
      </c>
      <c r="B3085" s="1" t="s">
        <v>40</v>
      </c>
      <c r="C3085" s="1">
        <v>2020</v>
      </c>
      <c r="D3085" s="1" t="s">
        <v>94</v>
      </c>
      <c r="E3085" s="1">
        <v>1973</v>
      </c>
      <c r="F3085" s="1">
        <v>300</v>
      </c>
      <c r="G3085" s="1" t="s">
        <v>5</v>
      </c>
      <c r="H3085" s="1">
        <v>5.2470090691530899E-6</v>
      </c>
      <c r="I3085" s="1">
        <v>6.3488809736752401E-6</v>
      </c>
      <c r="J3085" s="1">
        <v>7.5556930595804503E-6</v>
      </c>
      <c r="K3085" s="1">
        <v>2.7133757364552701E-5</v>
      </c>
      <c r="L3085" s="1">
        <v>6.6815378407594203E-5</v>
      </c>
      <c r="M3085" s="1">
        <v>2.4736276511844999E-3</v>
      </c>
      <c r="N3085" s="1">
        <v>3.4741703144945201E-6</v>
      </c>
      <c r="O3085" s="1">
        <v>3.19623668933496E-6</v>
      </c>
      <c r="P3085" s="1">
        <v>2.2712504074601901E-8</v>
      </c>
      <c r="Q3085" s="1">
        <v>2.0189416357404301E-8</v>
      </c>
      <c r="R3085" s="1">
        <v>80.254124928744602</v>
      </c>
      <c r="S3085" s="1">
        <v>21.2209547478883</v>
      </c>
      <c r="T3085" s="1">
        <v>9.5124431776338794E-2</v>
      </c>
      <c r="U3085" s="1">
        <v>4138.0861758382298</v>
      </c>
      <c r="V3085" s="1">
        <f t="shared" si="193"/>
        <v>0.50802636945886137</v>
      </c>
      <c r="W3085" s="1">
        <f t="shared" si="194"/>
        <v>5.3464499109644832</v>
      </c>
      <c r="X3085" s="1">
        <f t="shared" si="195"/>
        <v>223.08627080983825</v>
      </c>
    </row>
    <row r="3086" spans="1:24" hidden="1" x14ac:dyDescent="0.3">
      <c r="A3086" s="18" t="str">
        <f t="shared" si="192"/>
        <v>ConstMin - Rollers_1974_50</v>
      </c>
      <c r="B3086" s="1" t="s">
        <v>40</v>
      </c>
      <c r="C3086" s="1">
        <v>2020</v>
      </c>
      <c r="D3086" s="1" t="s">
        <v>94</v>
      </c>
      <c r="E3086" s="1">
        <v>1974</v>
      </c>
      <c r="F3086" s="1">
        <v>50</v>
      </c>
      <c r="G3086" s="1" t="s">
        <v>5</v>
      </c>
      <c r="H3086" s="1">
        <v>2.7405902147299598E-6</v>
      </c>
      <c r="I3086" s="1">
        <v>3.3161141598232501E-6</v>
      </c>
      <c r="J3086" s="1">
        <v>3.9464499092111396E-6</v>
      </c>
      <c r="K3086" s="1">
        <v>9.1124297912277692E-6</v>
      </c>
      <c r="L3086" s="1">
        <v>6.2746381472081003E-6</v>
      </c>
      <c r="M3086" s="1">
        <v>4.7948246736856501E-4</v>
      </c>
      <c r="N3086" s="1">
        <v>8.6263899720298405E-7</v>
      </c>
      <c r="O3086" s="1">
        <v>7.9362787742674496E-7</v>
      </c>
      <c r="P3086" s="1">
        <v>4.3508354873972102E-9</v>
      </c>
      <c r="Q3086" s="1">
        <v>3.9134714414855501E-9</v>
      </c>
      <c r="R3086" s="1">
        <v>15.556280598219001</v>
      </c>
      <c r="S3086" s="1">
        <v>21.2209547478883</v>
      </c>
      <c r="T3086" s="1">
        <v>9.5124431776338794E-2</v>
      </c>
      <c r="U3086" s="1">
        <v>721.51246142820401</v>
      </c>
      <c r="V3086" s="1">
        <f t="shared" si="193"/>
        <v>1.521858370839736</v>
      </c>
      <c r="W3086" s="1">
        <f t="shared" si="194"/>
        <v>2.879608520120414</v>
      </c>
      <c r="X3086" s="1">
        <f t="shared" si="195"/>
        <v>223.08627080983825</v>
      </c>
    </row>
    <row r="3087" spans="1:24" hidden="1" x14ac:dyDescent="0.3">
      <c r="A3087" s="18" t="str">
        <f t="shared" si="192"/>
        <v>ConstMin - Rollers_1975_25</v>
      </c>
      <c r="B3087" s="1" t="s">
        <v>40</v>
      </c>
      <c r="C3087" s="1">
        <v>2020</v>
      </c>
      <c r="D3087" s="1" t="s">
        <v>94</v>
      </c>
      <c r="E3087" s="1">
        <v>1975</v>
      </c>
      <c r="F3087" s="1">
        <v>25</v>
      </c>
      <c r="G3087" s="1" t="s">
        <v>5</v>
      </c>
      <c r="H3087" s="1">
        <v>0</v>
      </c>
      <c r="I3087" s="1">
        <v>0</v>
      </c>
      <c r="J3087" s="1">
        <v>0</v>
      </c>
      <c r="K3087" s="1">
        <v>0</v>
      </c>
      <c r="L3087" s="1">
        <v>0</v>
      </c>
      <c r="M3087" s="1">
        <v>0</v>
      </c>
      <c r="N3087" s="1">
        <v>0</v>
      </c>
      <c r="O3087" s="1">
        <v>0</v>
      </c>
      <c r="P3087" s="1">
        <v>0</v>
      </c>
      <c r="Q3087" s="1">
        <v>0</v>
      </c>
      <c r="R3087" s="1">
        <v>0</v>
      </c>
      <c r="S3087" s="1">
        <v>0</v>
      </c>
      <c r="T3087" s="1">
        <v>0</v>
      </c>
      <c r="U3087" s="1">
        <v>0</v>
      </c>
      <c r="V3087" s="1">
        <f t="shared" si="193"/>
        <v>0</v>
      </c>
      <c r="W3087" s="1">
        <f t="shared" si="194"/>
        <v>0</v>
      </c>
      <c r="X3087" s="1" t="e">
        <f t="shared" si="195"/>
        <v>#DIV/0!</v>
      </c>
    </row>
    <row r="3088" spans="1:24" hidden="1" x14ac:dyDescent="0.3">
      <c r="A3088" s="18" t="str">
        <f t="shared" si="192"/>
        <v>ConstMin - Rollers_1975_50</v>
      </c>
      <c r="B3088" s="1" t="s">
        <v>40</v>
      </c>
      <c r="C3088" s="1">
        <v>2020</v>
      </c>
      <c r="D3088" s="1" t="s">
        <v>94</v>
      </c>
      <c r="E3088" s="1">
        <v>1975</v>
      </c>
      <c r="F3088" s="1">
        <v>50</v>
      </c>
      <c r="G3088" s="1" t="s">
        <v>5</v>
      </c>
      <c r="H3088" s="1">
        <v>3.5901591028253201E-6</v>
      </c>
      <c r="I3088" s="1">
        <v>4.3440925144186403E-6</v>
      </c>
      <c r="J3088" s="1">
        <v>5.1698291080684701E-6</v>
      </c>
      <c r="K3088" s="1">
        <v>1.19481070773964E-5</v>
      </c>
      <c r="L3088" s="1">
        <v>8.2832609405951306E-6</v>
      </c>
      <c r="M3088" s="1">
        <v>6.3460914798780697E-4</v>
      </c>
      <c r="N3088" s="1">
        <v>1.13243124538145E-6</v>
      </c>
      <c r="O3088" s="1">
        <v>1.04183674575093E-6</v>
      </c>
      <c r="P3088" s="1">
        <v>5.7595715128787702E-9</v>
      </c>
      <c r="Q3088" s="1">
        <v>5.1795945549073397E-9</v>
      </c>
      <c r="R3088" s="1">
        <v>20.5891949094075</v>
      </c>
      <c r="S3088" s="1">
        <v>21.2209547478883</v>
      </c>
      <c r="T3088" s="1">
        <v>9.5124431776338794E-2</v>
      </c>
      <c r="U3088" s="1">
        <v>954.94296365497598</v>
      </c>
      <c r="V3088" s="1">
        <f t="shared" si="193"/>
        <v>1.5062956895855275</v>
      </c>
      <c r="W3088" s="1">
        <f t="shared" si="194"/>
        <v>2.8721856657328533</v>
      </c>
      <c r="X3088" s="1">
        <f t="shared" si="195"/>
        <v>223.08627080983825</v>
      </c>
    </row>
    <row r="3089" spans="1:24" hidden="1" x14ac:dyDescent="0.3">
      <c r="A3089" s="18" t="str">
        <f t="shared" si="192"/>
        <v>ConstMin - Rollers_1975_100</v>
      </c>
      <c r="B3089" s="1" t="s">
        <v>40</v>
      </c>
      <c r="C3089" s="1">
        <v>2020</v>
      </c>
      <c r="D3089" s="1" t="s">
        <v>94</v>
      </c>
      <c r="E3089" s="1">
        <v>1975</v>
      </c>
      <c r="F3089" s="1">
        <v>100</v>
      </c>
      <c r="G3089" s="1" t="s">
        <v>5</v>
      </c>
      <c r="H3089" s="1">
        <v>1.05101162189235E-5</v>
      </c>
      <c r="I3089" s="1">
        <v>1.27172406248975E-5</v>
      </c>
      <c r="J3089" s="1">
        <v>1.5134567355249899E-5</v>
      </c>
      <c r="K3089" s="1">
        <v>4.1307517088880601E-5</v>
      </c>
      <c r="L3089" s="1">
        <v>1.00952163389923E-4</v>
      </c>
      <c r="M3089" s="1">
        <v>3.4630787116583001E-3</v>
      </c>
      <c r="N3089" s="1">
        <v>7.3704154695260903E-6</v>
      </c>
      <c r="O3089" s="1">
        <v>6.7807822319640099E-6</v>
      </c>
      <c r="P3089" s="1">
        <v>3.1702576598779303E-8</v>
      </c>
      <c r="Q3089" s="1">
        <v>2.8265182900366099E-8</v>
      </c>
      <c r="R3089" s="1">
        <v>112.355774900242</v>
      </c>
      <c r="S3089" s="1">
        <v>63.662864243665098</v>
      </c>
      <c r="T3089" s="1">
        <v>0.28537329532901601</v>
      </c>
      <c r="U3089" s="1">
        <v>5793.3206461735199</v>
      </c>
      <c r="V3089" s="1">
        <f t="shared" si="193"/>
        <v>0.72686527763034114</v>
      </c>
      <c r="W3089" s="1">
        <f t="shared" si="194"/>
        <v>5.7700113125280561</v>
      </c>
      <c r="X3089" s="1">
        <f t="shared" si="195"/>
        <v>223.08627080983925</v>
      </c>
    </row>
    <row r="3090" spans="1:24" hidden="1" x14ac:dyDescent="0.3">
      <c r="A3090" s="18" t="str">
        <f t="shared" si="192"/>
        <v>ConstMin - Rollers_1975_600</v>
      </c>
      <c r="B3090" s="1" t="s">
        <v>40</v>
      </c>
      <c r="C3090" s="1">
        <v>2020</v>
      </c>
      <c r="D3090" s="1" t="s">
        <v>94</v>
      </c>
      <c r="E3090" s="1">
        <v>1975</v>
      </c>
      <c r="F3090" s="1">
        <v>600</v>
      </c>
      <c r="G3090" s="1" t="s">
        <v>5</v>
      </c>
      <c r="H3090" s="1">
        <v>7.3734255259423798E-6</v>
      </c>
      <c r="I3090" s="1">
        <v>8.9218448863902792E-6</v>
      </c>
      <c r="J3090" s="1">
        <v>1.0617732757357001E-5</v>
      </c>
      <c r="K3090" s="1">
        <v>1.0707198441992601E-4</v>
      </c>
      <c r="L3090" s="1">
        <v>1.0202214648457599E-4</v>
      </c>
      <c r="M3090" s="1">
        <v>4.0339158619316501E-3</v>
      </c>
      <c r="N3090" s="1">
        <v>4.7387369221711904E-6</v>
      </c>
      <c r="O3090" s="1">
        <v>4.3596379683974899E-6</v>
      </c>
      <c r="P3090" s="1">
        <v>3.7074349861109702E-8</v>
      </c>
      <c r="Q3090" s="1">
        <v>3.2924278982844E-8</v>
      </c>
      <c r="R3090" s="1">
        <v>130.875957576106</v>
      </c>
      <c r="S3090" s="1">
        <v>21.2209547478883</v>
      </c>
      <c r="T3090" s="1">
        <v>9.5124431776338794E-2</v>
      </c>
      <c r="U3090" s="1">
        <v>6748.2636098285002</v>
      </c>
      <c r="V3090" s="1">
        <f t="shared" si="193"/>
        <v>0.43777527532477151</v>
      </c>
      <c r="W3090" s="1">
        <f t="shared" si="194"/>
        <v>5.0060019912069649</v>
      </c>
      <c r="X3090" s="1">
        <f t="shared" si="195"/>
        <v>223.08627080983825</v>
      </c>
    </row>
    <row r="3091" spans="1:24" hidden="1" x14ac:dyDescent="0.3">
      <c r="A3091" s="18" t="str">
        <f t="shared" si="192"/>
        <v>ConstMin - Rollers_1976_50</v>
      </c>
      <c r="B3091" s="1" t="s">
        <v>40</v>
      </c>
      <c r="C3091" s="1">
        <v>2020</v>
      </c>
      <c r="D3091" s="1" t="s">
        <v>94</v>
      </c>
      <c r="E3091" s="1">
        <v>1976</v>
      </c>
      <c r="F3091" s="1">
        <v>50</v>
      </c>
      <c r="G3091" s="1" t="s">
        <v>5</v>
      </c>
      <c r="H3091" s="1">
        <v>6.6261260369460502E-6</v>
      </c>
      <c r="I3091" s="1">
        <v>8.0176125047047193E-6</v>
      </c>
      <c r="J3091" s="1">
        <v>9.5416214932023106E-6</v>
      </c>
      <c r="K3091" s="1">
        <v>2.20742106348268E-5</v>
      </c>
      <c r="L3091" s="1">
        <v>1.5418511475900401E-5</v>
      </c>
      <c r="M3091" s="1">
        <v>1.1846037429105701E-3</v>
      </c>
      <c r="N3091" s="1">
        <v>2.0949473917368099E-6</v>
      </c>
      <c r="O3091" s="1">
        <v>1.92735160039786E-6</v>
      </c>
      <c r="P3091" s="1">
        <v>1.07534652860235E-8</v>
      </c>
      <c r="Q3091" s="1">
        <v>9.6685765024937107E-9</v>
      </c>
      <c r="R3091" s="1">
        <v>38.433163830894003</v>
      </c>
      <c r="S3091" s="1">
        <v>42.441909495776699</v>
      </c>
      <c r="T3091" s="1">
        <v>0.19024886355267701</v>
      </c>
      <c r="U3091" s="1">
        <v>1782.5601988226199</v>
      </c>
      <c r="V3091" s="1">
        <f t="shared" si="193"/>
        <v>1.4893249259752777</v>
      </c>
      <c r="W3091" s="1">
        <f t="shared" si="194"/>
        <v>2.8640912053332066</v>
      </c>
      <c r="X3091" s="1">
        <f t="shared" si="195"/>
        <v>223.08627080983945</v>
      </c>
    </row>
    <row r="3092" spans="1:24" hidden="1" x14ac:dyDescent="0.3">
      <c r="A3092" s="18" t="str">
        <f t="shared" si="192"/>
        <v>ConstMin - Rollers_1976_100</v>
      </c>
      <c r="B3092" s="1" t="s">
        <v>40</v>
      </c>
      <c r="C3092" s="1">
        <v>2020</v>
      </c>
      <c r="D3092" s="1" t="s">
        <v>94</v>
      </c>
      <c r="E3092" s="1">
        <v>1976</v>
      </c>
      <c r="F3092" s="1">
        <v>100</v>
      </c>
      <c r="G3092" s="1" t="s">
        <v>5</v>
      </c>
      <c r="H3092" s="1">
        <v>1.70403750284315E-5</v>
      </c>
      <c r="I3092" s="1">
        <v>2.0618853784402201E-5</v>
      </c>
      <c r="J3092" s="1">
        <v>2.4538140040941399E-5</v>
      </c>
      <c r="K3092" s="1">
        <v>6.7118638237760904E-5</v>
      </c>
      <c r="L3092" s="1">
        <v>1.6410448488879601E-4</v>
      </c>
      <c r="M3092" s="1">
        <v>5.6521960944785603E-3</v>
      </c>
      <c r="N3092" s="1">
        <v>1.19253475038455E-5</v>
      </c>
      <c r="O3092" s="1">
        <v>1.09713197035379E-5</v>
      </c>
      <c r="P3092" s="1">
        <v>5.1746144656955199E-8</v>
      </c>
      <c r="Q3092" s="1">
        <v>4.6132464694303697E-8</v>
      </c>
      <c r="R3092" s="1">
        <v>183.379277503965</v>
      </c>
      <c r="S3092" s="1">
        <v>108.33297398797001</v>
      </c>
      <c r="T3092" s="1">
        <v>0.47562215888169401</v>
      </c>
      <c r="U3092" s="1">
        <v>9381.6355473582098</v>
      </c>
      <c r="V3092" s="1">
        <f t="shared" si="193"/>
        <v>0.72773717722283149</v>
      </c>
      <c r="W3092" s="1">
        <f t="shared" si="194"/>
        <v>5.792025873568301</v>
      </c>
      <c r="X3092" s="1">
        <f t="shared" si="195"/>
        <v>227.77108249684534</v>
      </c>
    </row>
    <row r="3093" spans="1:24" hidden="1" x14ac:dyDescent="0.3">
      <c r="A3093" s="18" t="str">
        <f t="shared" si="192"/>
        <v>ConstMin - Rollers_1976_300</v>
      </c>
      <c r="B3093" s="1" t="s">
        <v>40</v>
      </c>
      <c r="C3093" s="1">
        <v>2020</v>
      </c>
      <c r="D3093" s="1" t="s">
        <v>94</v>
      </c>
      <c r="E3093" s="1">
        <v>1976</v>
      </c>
      <c r="F3093" s="1">
        <v>300</v>
      </c>
      <c r="G3093" s="1" t="s">
        <v>5</v>
      </c>
      <c r="H3093" s="1">
        <v>5.1808074303864398E-6</v>
      </c>
      <c r="I3093" s="1">
        <v>6.2687769907675997E-6</v>
      </c>
      <c r="J3093" s="1">
        <v>7.4603626997564801E-6</v>
      </c>
      <c r="K3093" s="1">
        <v>2.6903394090706699E-5</v>
      </c>
      <c r="L3093" s="1">
        <v>6.6301946331558405E-5</v>
      </c>
      <c r="M3093" s="1">
        <v>2.4736276511844999E-3</v>
      </c>
      <c r="N3093" s="1">
        <v>3.4169766740913698E-6</v>
      </c>
      <c r="O3093" s="1">
        <v>3.1436185401640599E-6</v>
      </c>
      <c r="P3093" s="1">
        <v>2.2714490123764899E-8</v>
      </c>
      <c r="Q3093" s="1">
        <v>2.0189416357404301E-8</v>
      </c>
      <c r="R3093" s="1">
        <v>80.254124928744602</v>
      </c>
      <c r="S3093" s="1">
        <v>21.2209547478883</v>
      </c>
      <c r="T3093" s="1">
        <v>9.5124431776338794E-2</v>
      </c>
      <c r="U3093" s="1">
        <v>4138.0861758382298</v>
      </c>
      <c r="V3093" s="1">
        <f t="shared" si="193"/>
        <v>0.50161658861960823</v>
      </c>
      <c r="W3093" s="1">
        <f t="shared" si="194"/>
        <v>5.3053659727659692</v>
      </c>
      <c r="X3093" s="1">
        <f t="shared" si="195"/>
        <v>223.08627080983825</v>
      </c>
    </row>
    <row r="3094" spans="1:24" hidden="1" x14ac:dyDescent="0.3">
      <c r="A3094" s="18" t="str">
        <f t="shared" si="192"/>
        <v>ConstMin - Rollers_1977_100</v>
      </c>
      <c r="B3094" s="1" t="s">
        <v>40</v>
      </c>
      <c r="C3094" s="1">
        <v>2020</v>
      </c>
      <c r="D3094" s="1" t="s">
        <v>94</v>
      </c>
      <c r="E3094" s="1">
        <v>1977</v>
      </c>
      <c r="F3094" s="1">
        <v>100</v>
      </c>
      <c r="G3094" s="1" t="s">
        <v>5</v>
      </c>
      <c r="H3094" s="1">
        <v>6.3441817682174902E-6</v>
      </c>
      <c r="I3094" s="1">
        <v>7.6764599395431596E-6</v>
      </c>
      <c r="J3094" s="1">
        <v>9.1356217462331892E-6</v>
      </c>
      <c r="K3094" s="1">
        <v>2.5043358921054801E-5</v>
      </c>
      <c r="L3094" s="1">
        <v>6.1257927272707904E-5</v>
      </c>
      <c r="M3094" s="1">
        <v>2.11844009101442E-3</v>
      </c>
      <c r="N3094" s="1">
        <v>4.4305853777145699E-6</v>
      </c>
      <c r="O3094" s="1">
        <v>4.0761385474974099E-6</v>
      </c>
      <c r="P3094" s="1">
        <v>1.9395703756671299E-8</v>
      </c>
      <c r="Q3094" s="1">
        <v>1.7290423239418101E-8</v>
      </c>
      <c r="R3094" s="1">
        <v>68.730455708206904</v>
      </c>
      <c r="S3094" s="1">
        <v>42.441909495776699</v>
      </c>
      <c r="T3094" s="1">
        <v>0.19024886355267701</v>
      </c>
      <c r="U3094" s="1">
        <v>3543.8994428973501</v>
      </c>
      <c r="V3094" s="1">
        <f t="shared" si="193"/>
        <v>0.71724610438402192</v>
      </c>
      <c r="W3094" s="1">
        <f t="shared" si="194"/>
        <v>5.7236030729034519</v>
      </c>
      <c r="X3094" s="1">
        <f t="shared" si="195"/>
        <v>223.08627080983945</v>
      </c>
    </row>
    <row r="3095" spans="1:24" hidden="1" x14ac:dyDescent="0.3">
      <c r="A3095" s="18" t="str">
        <f t="shared" si="192"/>
        <v>ConstMin - Rollers_1978_25</v>
      </c>
      <c r="B3095" s="1" t="s">
        <v>40</v>
      </c>
      <c r="C3095" s="1">
        <v>2020</v>
      </c>
      <c r="D3095" s="1" t="s">
        <v>94</v>
      </c>
      <c r="E3095" s="1">
        <v>1978</v>
      </c>
      <c r="F3095" s="1">
        <v>25</v>
      </c>
      <c r="G3095" s="1" t="s">
        <v>5</v>
      </c>
      <c r="H3095" s="1">
        <v>1.9271182917530598E-6</v>
      </c>
      <c r="I3095" s="1">
        <v>2.3318131330211999E-6</v>
      </c>
      <c r="J3095" s="1">
        <v>2.7750503401244001E-6</v>
      </c>
      <c r="K3095" s="1">
        <v>6.4334421077976997E-6</v>
      </c>
      <c r="L3095" s="1">
        <v>4.5629048361545803E-6</v>
      </c>
      <c r="M3095" s="1">
        <v>3.52560637771004E-4</v>
      </c>
      <c r="N3095" s="1">
        <v>6.1223180330943003E-7</v>
      </c>
      <c r="O3095" s="1">
        <v>5.6325325904467499E-7</v>
      </c>
      <c r="P3095" s="1">
        <v>3.20178438789381E-9</v>
      </c>
      <c r="Q3095" s="1">
        <v>2.8775525305040799E-9</v>
      </c>
      <c r="R3095" s="1">
        <v>11.438441616337499</v>
      </c>
      <c r="S3095" s="1">
        <v>21.2209547478883</v>
      </c>
      <c r="T3095" s="1">
        <v>9.5124431776338794E-2</v>
      </c>
      <c r="U3095" s="1">
        <v>530.52386869720897</v>
      </c>
      <c r="V3095" s="1">
        <f t="shared" si="193"/>
        <v>1.4553833987547717</v>
      </c>
      <c r="W3095" s="1">
        <f t="shared" si="194"/>
        <v>2.8479022845339048</v>
      </c>
      <c r="X3095" s="1">
        <f t="shared" si="195"/>
        <v>223.08627080983825</v>
      </c>
    </row>
    <row r="3096" spans="1:24" hidden="1" x14ac:dyDescent="0.3">
      <c r="A3096" s="18" t="str">
        <f t="shared" si="192"/>
        <v>ConstMin - Rollers_1978_100</v>
      </c>
      <c r="B3096" s="1" t="s">
        <v>40</v>
      </c>
      <c r="C3096" s="1">
        <v>2020</v>
      </c>
      <c r="D3096" s="1" t="s">
        <v>94</v>
      </c>
      <c r="E3096" s="1">
        <v>1978</v>
      </c>
      <c r="F3096" s="1">
        <v>100</v>
      </c>
      <c r="G3096" s="1" t="s">
        <v>5</v>
      </c>
      <c r="H3096" s="1">
        <v>1.9282263822472101E-5</v>
      </c>
      <c r="I3096" s="1">
        <v>2.3331539225191199E-5</v>
      </c>
      <c r="J3096" s="1">
        <v>2.7766459904359799E-5</v>
      </c>
      <c r="K3096" s="1">
        <v>7.6284919313876994E-5</v>
      </c>
      <c r="L3096" s="1">
        <v>1.8668201089872699E-4</v>
      </c>
      <c r="M3096" s="1">
        <v>6.4821729731039997E-3</v>
      </c>
      <c r="N3096" s="1">
        <v>1.34376380307407E-5</v>
      </c>
      <c r="O3096" s="1">
        <v>1.2362626988281401E-5</v>
      </c>
      <c r="P3096" s="1">
        <v>5.93524358348218E-8</v>
      </c>
      <c r="Q3096" s="1">
        <v>5.2906624403249402E-8</v>
      </c>
      <c r="R3096" s="1">
        <v>210.30696327481201</v>
      </c>
      <c r="S3096" s="1">
        <v>127.32572848733</v>
      </c>
      <c r="T3096" s="1">
        <v>0.57074659065803302</v>
      </c>
      <c r="U3096" s="1">
        <v>10843.907876170901</v>
      </c>
      <c r="V3096" s="1">
        <f t="shared" si="193"/>
        <v>0.71243651776086192</v>
      </c>
      <c r="W3096" s="1">
        <f t="shared" si="194"/>
        <v>5.7003989530911214</v>
      </c>
      <c r="X3096" s="1">
        <f t="shared" si="195"/>
        <v>223.08627080983851</v>
      </c>
    </row>
    <row r="3097" spans="1:24" hidden="1" x14ac:dyDescent="0.3">
      <c r="A3097" s="18" t="str">
        <f t="shared" si="192"/>
        <v>ConstMin - Rollers_1978_300</v>
      </c>
      <c r="B3097" s="1" t="s">
        <v>40</v>
      </c>
      <c r="C3097" s="1">
        <v>2020</v>
      </c>
      <c r="D3097" s="1" t="s">
        <v>94</v>
      </c>
      <c r="E3097" s="1">
        <v>1978</v>
      </c>
      <c r="F3097" s="1">
        <v>300</v>
      </c>
      <c r="G3097" s="1" t="s">
        <v>5</v>
      </c>
      <c r="H3097" s="1">
        <v>6.5535134791710103E-6</v>
      </c>
      <c r="I3097" s="1">
        <v>7.9297513097969193E-6</v>
      </c>
      <c r="J3097" s="1">
        <v>9.43705941000625E-6</v>
      </c>
      <c r="K3097" s="1">
        <v>3.4183410830147497E-5</v>
      </c>
      <c r="L3097" s="1">
        <v>8.4315759442418506E-5</v>
      </c>
      <c r="M3097" s="1">
        <v>3.17131750151859E-3</v>
      </c>
      <c r="N3097" s="1">
        <v>4.3042405533894999E-6</v>
      </c>
      <c r="O3097" s="1">
        <v>3.9599013091183402E-6</v>
      </c>
      <c r="P3097" s="1">
        <v>2.9123797604184599E-8</v>
      </c>
      <c r="Q3097" s="1">
        <v>2.5883867124877398E-8</v>
      </c>
      <c r="R3097" s="1">
        <v>102.8899037548</v>
      </c>
      <c r="S3097" s="1">
        <v>21.2209547478883</v>
      </c>
      <c r="T3097" s="1">
        <v>9.5124431776338794E-2</v>
      </c>
      <c r="U3097" s="1">
        <v>5305.2386869720904</v>
      </c>
      <c r="V3097" s="1">
        <f t="shared" si="193"/>
        <v>0.49492938559701549</v>
      </c>
      <c r="W3097" s="1">
        <f t="shared" si="194"/>
        <v>5.2625038776973527</v>
      </c>
      <c r="X3097" s="1">
        <f t="shared" si="195"/>
        <v>223.08627080983825</v>
      </c>
    </row>
    <row r="3098" spans="1:24" hidden="1" x14ac:dyDescent="0.3">
      <c r="A3098" s="18" t="str">
        <f t="shared" si="192"/>
        <v>ConstMin - Rollers_1979_50</v>
      </c>
      <c r="B3098" s="1" t="s">
        <v>40</v>
      </c>
      <c r="C3098" s="1">
        <v>2020</v>
      </c>
      <c r="D3098" s="1" t="s">
        <v>94</v>
      </c>
      <c r="E3098" s="1">
        <v>1979</v>
      </c>
      <c r="F3098" s="1">
        <v>50</v>
      </c>
      <c r="G3098" s="1" t="s">
        <v>5</v>
      </c>
      <c r="H3098" s="1">
        <v>1.09707654376498E-5</v>
      </c>
      <c r="I3098" s="1">
        <v>1.32746261795562E-5</v>
      </c>
      <c r="J3098" s="1">
        <v>1.57979022302157E-5</v>
      </c>
      <c r="K3098" s="1">
        <v>3.6664187838663399E-5</v>
      </c>
      <c r="L3098" s="1">
        <v>2.6207630805032298E-5</v>
      </c>
      <c r="M3098" s="1">
        <v>2.03074927356098E-3</v>
      </c>
      <c r="N3098" s="1">
        <v>3.4940135876762001E-6</v>
      </c>
      <c r="O3098" s="1">
        <v>3.2144925006621102E-6</v>
      </c>
      <c r="P3098" s="1">
        <v>1.84461611519538E-8</v>
      </c>
      <c r="Q3098" s="1">
        <v>1.6574702575703501E-8</v>
      </c>
      <c r="R3098" s="1">
        <v>65.885423710104106</v>
      </c>
      <c r="S3098" s="1">
        <v>84.883818991553497</v>
      </c>
      <c r="T3098" s="1">
        <v>0.38049772710535501</v>
      </c>
      <c r="U3098" s="1">
        <v>3055.8174836959201</v>
      </c>
      <c r="V3098" s="1">
        <f t="shared" si="193"/>
        <v>1.4384126351445146</v>
      </c>
      <c r="W3098" s="1">
        <f t="shared" si="194"/>
        <v>2.839807824134251</v>
      </c>
      <c r="X3098" s="1">
        <f t="shared" si="195"/>
        <v>223.08627080983914</v>
      </c>
    </row>
    <row r="3099" spans="1:24" hidden="1" x14ac:dyDescent="0.3">
      <c r="A3099" s="18" t="str">
        <f t="shared" si="192"/>
        <v>ConstMin - Rollers_1979_100</v>
      </c>
      <c r="B3099" s="1" t="s">
        <v>40</v>
      </c>
      <c r="C3099" s="1">
        <v>2020</v>
      </c>
      <c r="D3099" s="1" t="s">
        <v>94</v>
      </c>
      <c r="E3099" s="1">
        <v>1979</v>
      </c>
      <c r="F3099" s="1">
        <v>100</v>
      </c>
      <c r="G3099" s="1" t="s">
        <v>5</v>
      </c>
      <c r="H3099" s="1">
        <v>3.2607278587687599E-6</v>
      </c>
      <c r="I3099" s="1">
        <v>3.9454807091101998E-6</v>
      </c>
      <c r="J3099" s="1">
        <v>4.69544811662702E-6</v>
      </c>
      <c r="K3099" s="1">
        <v>1.29291465351407E-5</v>
      </c>
      <c r="L3099" s="1">
        <v>3.1654056270227998E-5</v>
      </c>
      <c r="M3099" s="1">
        <v>1.1036184905284701E-3</v>
      </c>
      <c r="N3099" s="1">
        <v>2.2674848162017301E-6</v>
      </c>
      <c r="O3099" s="1">
        <v>2.0860860309055902E-6</v>
      </c>
      <c r="P3099" s="1">
        <v>1.01056784112157E-8</v>
      </c>
      <c r="Q3099" s="1">
        <v>9.0075857594573394E-9</v>
      </c>
      <c r="R3099" s="1">
        <v>35.805686506670597</v>
      </c>
      <c r="S3099" s="1">
        <v>21.2209547478883</v>
      </c>
      <c r="T3099" s="1">
        <v>9.5124431776338794E-2</v>
      </c>
      <c r="U3099" s="1">
        <v>1846.22306306628</v>
      </c>
      <c r="V3099" s="1">
        <f t="shared" si="193"/>
        <v>0.70762693113770248</v>
      </c>
      <c r="W3099" s="1">
        <f t="shared" si="194"/>
        <v>5.6771948332787954</v>
      </c>
      <c r="X3099" s="1">
        <f t="shared" si="195"/>
        <v>223.08627080983825</v>
      </c>
    </row>
    <row r="3100" spans="1:24" hidden="1" x14ac:dyDescent="0.3">
      <c r="A3100" s="18" t="str">
        <f t="shared" si="192"/>
        <v>ConstMin - Rollers_1979_175</v>
      </c>
      <c r="B3100" s="1" t="s">
        <v>40</v>
      </c>
      <c r="C3100" s="1">
        <v>2020</v>
      </c>
      <c r="D3100" s="1" t="s">
        <v>94</v>
      </c>
      <c r="E3100" s="1">
        <v>1979</v>
      </c>
      <c r="F3100" s="1">
        <v>175</v>
      </c>
      <c r="G3100" s="1" t="s">
        <v>5</v>
      </c>
      <c r="H3100" s="1">
        <v>3.5984500775761501E-6</v>
      </c>
      <c r="I3100" s="1">
        <v>4.3541245938671501E-6</v>
      </c>
      <c r="J3100" s="1">
        <v>5.1817681117096596E-6</v>
      </c>
      <c r="K3100" s="1">
        <v>1.8812169089106902E-5</v>
      </c>
      <c r="L3100" s="1">
        <v>4.64217738731081E-5</v>
      </c>
      <c r="M3100" s="1">
        <v>1.75317364765883E-3</v>
      </c>
      <c r="N3100" s="1">
        <v>2.3583331823155801E-6</v>
      </c>
      <c r="O3100" s="1">
        <v>2.16966652773033E-6</v>
      </c>
      <c r="P3100" s="1">
        <v>1.6101006297102601E-8</v>
      </c>
      <c r="Q3100" s="1">
        <v>1.43091676317833E-8</v>
      </c>
      <c r="R3100" s="1">
        <v>56.8797882226214</v>
      </c>
      <c r="S3100" s="1">
        <v>23.449154996416599</v>
      </c>
      <c r="T3100" s="1">
        <v>9.5124431776338794E-2</v>
      </c>
      <c r="U3100" s="1">
        <v>2931.1443745520801</v>
      </c>
      <c r="V3100" s="1">
        <f t="shared" si="193"/>
        <v>0.49187216057884747</v>
      </c>
      <c r="W3100" s="1">
        <f t="shared" si="194"/>
        <v>5.2441260511997774</v>
      </c>
      <c r="X3100" s="1">
        <f t="shared" si="195"/>
        <v>246.51032924487157</v>
      </c>
    </row>
    <row r="3101" spans="1:24" hidden="1" x14ac:dyDescent="0.3">
      <c r="A3101" s="18" t="str">
        <f t="shared" si="192"/>
        <v>ConstMin - Rollers_1979_300</v>
      </c>
      <c r="B3101" s="1" t="s">
        <v>40</v>
      </c>
      <c r="C3101" s="1">
        <v>2020</v>
      </c>
      <c r="D3101" s="1" t="s">
        <v>94</v>
      </c>
      <c r="E3101" s="1">
        <v>1979</v>
      </c>
      <c r="F3101" s="1">
        <v>300</v>
      </c>
      <c r="G3101" s="1" t="s">
        <v>5</v>
      </c>
      <c r="H3101" s="1">
        <v>4.6866526665570999E-6</v>
      </c>
      <c r="I3101" s="1">
        <v>5.67084972653409E-6</v>
      </c>
      <c r="J3101" s="1">
        <v>6.74877983984222E-6</v>
      </c>
      <c r="K3101" s="1">
        <v>2.4501132577771601E-5</v>
      </c>
      <c r="L3101" s="1">
        <v>6.0460121890938803E-5</v>
      </c>
      <c r="M3101" s="1">
        <v>2.2833486010933801E-3</v>
      </c>
      <c r="N3101" s="1">
        <v>3.0715136403877099E-6</v>
      </c>
      <c r="O3101" s="1">
        <v>2.8257925491566902E-6</v>
      </c>
      <c r="P3101" s="1">
        <v>2.0970090586166199E-8</v>
      </c>
      <c r="Q3101" s="1">
        <v>1.8636384329911699E-8</v>
      </c>
      <c r="R3101" s="1">
        <v>74.080730703456496</v>
      </c>
      <c r="S3101" s="1">
        <v>21.2209547478883</v>
      </c>
      <c r="T3101" s="1">
        <v>9.5124431776338794E-2</v>
      </c>
      <c r="U3101" s="1">
        <v>3819.7718546198998</v>
      </c>
      <c r="V3101" s="1">
        <f t="shared" si="193"/>
        <v>0.49158578408572001</v>
      </c>
      <c r="W3101" s="1">
        <f t="shared" si="194"/>
        <v>5.2410728301630458</v>
      </c>
      <c r="X3101" s="1">
        <f t="shared" si="195"/>
        <v>223.08627080983825</v>
      </c>
    </row>
    <row r="3102" spans="1:24" hidden="1" x14ac:dyDescent="0.3">
      <c r="A3102" s="18" t="str">
        <f t="shared" si="192"/>
        <v>ConstMin - Rollers_1980_50</v>
      </c>
      <c r="B3102" s="1" t="s">
        <v>40</v>
      </c>
      <c r="C3102" s="1">
        <v>2020</v>
      </c>
      <c r="D3102" s="1" t="s">
        <v>94</v>
      </c>
      <c r="E3102" s="1">
        <v>1980</v>
      </c>
      <c r="F3102" s="1">
        <v>50</v>
      </c>
      <c r="G3102" s="1" t="s">
        <v>5</v>
      </c>
      <c r="H3102" s="1">
        <v>1.3476374882983E-5</v>
      </c>
      <c r="I3102" s="1">
        <v>1.6306413608409501E-5</v>
      </c>
      <c r="J3102" s="1">
        <v>1.9405979831495601E-5</v>
      </c>
      <c r="K3102" s="1">
        <v>4.5087799273734502E-5</v>
      </c>
      <c r="L3102" s="1">
        <v>3.2484683513421998E-5</v>
      </c>
      <c r="M3102" s="1">
        <v>2.5243341664403902E-3</v>
      </c>
      <c r="N3102" s="1">
        <v>4.3029262909994898E-6</v>
      </c>
      <c r="O3102" s="1">
        <v>3.9586921877195397E-6</v>
      </c>
      <c r="P3102" s="1">
        <v>2.29344299798988E-8</v>
      </c>
      <c r="Q3102" s="1">
        <v>2.0603276118409199E-8</v>
      </c>
      <c r="R3102" s="1">
        <v>81.899241972976697</v>
      </c>
      <c r="S3102" s="1">
        <v>106.104773739441</v>
      </c>
      <c r="T3102" s="1">
        <v>0.47562215888169401</v>
      </c>
      <c r="U3102" s="1">
        <v>3798.5508998720102</v>
      </c>
      <c r="V3102" s="1">
        <f t="shared" si="193"/>
        <v>1.421441871534272</v>
      </c>
      <c r="W3102" s="1">
        <f t="shared" si="194"/>
        <v>2.8317133637346092</v>
      </c>
      <c r="X3102" s="1">
        <f t="shared" si="195"/>
        <v>223.0862708098372</v>
      </c>
    </row>
    <row r="3103" spans="1:24" hidden="1" x14ac:dyDescent="0.3">
      <c r="A3103" s="18" t="str">
        <f t="shared" si="192"/>
        <v>ConstMin - Rollers_1980_100</v>
      </c>
      <c r="B3103" s="1" t="s">
        <v>40</v>
      </c>
      <c r="C3103" s="1">
        <v>2020</v>
      </c>
      <c r="D3103" s="1" t="s">
        <v>94</v>
      </c>
      <c r="E3103" s="1">
        <v>1980</v>
      </c>
      <c r="F3103" s="1">
        <v>100</v>
      </c>
      <c r="G3103" s="1" t="s">
        <v>5</v>
      </c>
      <c r="H3103" s="1">
        <v>3.0299797616124599E-5</v>
      </c>
      <c r="I3103" s="1">
        <v>3.6662755115510799E-5</v>
      </c>
      <c r="J3103" s="1">
        <v>4.3631708567219401E-5</v>
      </c>
      <c r="K3103" s="1">
        <v>1.20415051718515E-4</v>
      </c>
      <c r="L3103" s="1">
        <v>2.9494274518278399E-4</v>
      </c>
      <c r="M3103" s="1">
        <v>1.03253795382221E-2</v>
      </c>
      <c r="N3103" s="1">
        <v>2.10242067988652E-5</v>
      </c>
      <c r="O3103" s="1">
        <v>1.9342270254956E-5</v>
      </c>
      <c r="P3103" s="1">
        <v>9.4554260423071402E-8</v>
      </c>
      <c r="Q3103" s="1">
        <v>8.42743597426907E-8</v>
      </c>
      <c r="R3103" s="1">
        <v>334.99556774455402</v>
      </c>
      <c r="S3103" s="1">
        <v>221.758977115433</v>
      </c>
      <c r="T3103" s="1">
        <v>0.95124431776338803</v>
      </c>
      <c r="U3103" s="1">
        <v>17341.5520104268</v>
      </c>
      <c r="V3103" s="1">
        <f t="shared" si="193"/>
        <v>0.70004464195072724</v>
      </c>
      <c r="W3103" s="1">
        <f t="shared" si="194"/>
        <v>5.6316850110398446</v>
      </c>
      <c r="X3103" s="1">
        <f t="shared" si="195"/>
        <v>233.12515299628123</v>
      </c>
    </row>
    <row r="3104" spans="1:24" hidden="1" x14ac:dyDescent="0.3">
      <c r="A3104" s="18" t="str">
        <f t="shared" si="192"/>
        <v>ConstMin - Rollers_1980_175</v>
      </c>
      <c r="B3104" s="1" t="s">
        <v>40</v>
      </c>
      <c r="C3104" s="1">
        <v>2020</v>
      </c>
      <c r="D3104" s="1" t="s">
        <v>94</v>
      </c>
      <c r="E3104" s="1">
        <v>1980</v>
      </c>
      <c r="F3104" s="1">
        <v>175</v>
      </c>
      <c r="G3104" s="1" t="s">
        <v>5</v>
      </c>
      <c r="H3104" s="1">
        <v>3.15954653785841E-6</v>
      </c>
      <c r="I3104" s="1">
        <v>3.8230513108086798E-6</v>
      </c>
      <c r="J3104" s="1">
        <v>4.5497470145161204E-6</v>
      </c>
      <c r="K3104" s="1">
        <v>1.7236055791929001E-5</v>
      </c>
      <c r="L3104" s="1">
        <v>3.98372897435241E-5</v>
      </c>
      <c r="M3104" s="1">
        <v>1.64908510078966E-3</v>
      </c>
      <c r="N3104" s="1">
        <v>2.1984257261308199E-6</v>
      </c>
      <c r="O3104" s="1">
        <v>2.0225516680403602E-6</v>
      </c>
      <c r="P3104" s="1">
        <v>1.51518231683152E-8</v>
      </c>
      <c r="Q3104" s="1">
        <v>1.34596109049362E-8</v>
      </c>
      <c r="R3104" s="1">
        <v>53.502749952496401</v>
      </c>
      <c r="S3104" s="1">
        <v>21.2209547478883</v>
      </c>
      <c r="T3104" s="1">
        <v>9.5124431776338794E-2</v>
      </c>
      <c r="U3104" s="1">
        <v>2758.7241172254799</v>
      </c>
      <c r="V3104" s="1">
        <f t="shared" si="193"/>
        <v>0.45887083544443247</v>
      </c>
      <c r="W3104" s="1">
        <f t="shared" si="194"/>
        <v>4.78156554550299</v>
      </c>
      <c r="X3104" s="1">
        <f t="shared" si="195"/>
        <v>223.08627080983825</v>
      </c>
    </row>
    <row r="3105" spans="1:24" hidden="1" x14ac:dyDescent="0.3">
      <c r="A3105" s="18" t="str">
        <f t="shared" si="192"/>
        <v>ConstMin - Rollers_1981_50</v>
      </c>
      <c r="B3105" s="1" t="s">
        <v>40</v>
      </c>
      <c r="C3105" s="1">
        <v>2020</v>
      </c>
      <c r="D3105" s="1" t="s">
        <v>94</v>
      </c>
      <c r="E3105" s="1">
        <v>1981</v>
      </c>
      <c r="F3105" s="1">
        <v>50</v>
      </c>
      <c r="G3105" s="1" t="s">
        <v>5</v>
      </c>
      <c r="H3105" s="1">
        <v>2.23164449832379E-6</v>
      </c>
      <c r="I3105" s="1">
        <v>2.7002898429717899E-6</v>
      </c>
      <c r="J3105" s="1">
        <v>3.21356807758626E-6</v>
      </c>
      <c r="K3105" s="1">
        <v>7.4748563404501699E-6</v>
      </c>
      <c r="L3105" s="1">
        <v>5.4287976463742401E-6</v>
      </c>
      <c r="M3105" s="1">
        <v>4.2307276532520499E-4</v>
      </c>
      <c r="N3105" s="1">
        <v>7.1440216435499797E-7</v>
      </c>
      <c r="O3105" s="1">
        <v>6.5724999120659801E-7</v>
      </c>
      <c r="P3105" s="1">
        <v>3.8445681890259697E-9</v>
      </c>
      <c r="Q3105" s="1">
        <v>3.4530630366048901E-9</v>
      </c>
      <c r="R3105" s="1">
        <v>13.726129939605</v>
      </c>
      <c r="S3105" s="1">
        <v>21.2209547478883</v>
      </c>
      <c r="T3105" s="1">
        <v>9.5124431776338794E-2</v>
      </c>
      <c r="U3105" s="1">
        <v>636.62864243665103</v>
      </c>
      <c r="V3105" s="1">
        <f t="shared" si="193"/>
        <v>1.4044711079240173</v>
      </c>
      <c r="W3105" s="1">
        <f t="shared" si="194"/>
        <v>2.8236189033349564</v>
      </c>
      <c r="X3105" s="1">
        <f t="shared" si="195"/>
        <v>223.08627080983825</v>
      </c>
    </row>
    <row r="3106" spans="1:24" hidden="1" x14ac:dyDescent="0.3">
      <c r="A3106" s="18" t="str">
        <f t="shared" si="192"/>
        <v>ConstMin - Rollers_1981_75</v>
      </c>
      <c r="B3106" s="1" t="s">
        <v>40</v>
      </c>
      <c r="C3106" s="1">
        <v>2020</v>
      </c>
      <c r="D3106" s="1" t="s">
        <v>94</v>
      </c>
      <c r="E3106" s="1">
        <v>1981</v>
      </c>
      <c r="F3106" s="1">
        <v>75</v>
      </c>
      <c r="G3106" s="1" t="s">
        <v>5</v>
      </c>
      <c r="H3106" s="1">
        <v>5.4715820130145903E-6</v>
      </c>
      <c r="I3106" s="1">
        <v>6.6206142357476597E-6</v>
      </c>
      <c r="J3106" s="1">
        <v>7.8790780987410196E-6</v>
      </c>
      <c r="K3106" s="1">
        <v>2.17947059025104E-5</v>
      </c>
      <c r="L3106" s="1">
        <v>5.3408096771045903E-5</v>
      </c>
      <c r="M3106" s="1">
        <v>1.8774199608990001E-3</v>
      </c>
      <c r="N3106" s="1">
        <v>3.78815418205183E-6</v>
      </c>
      <c r="O3106" s="1">
        <v>3.48510184748768E-6</v>
      </c>
      <c r="P3106" s="1">
        <v>1.7193531120676802E-8</v>
      </c>
      <c r="Q3106" s="1">
        <v>1.5323249337927398E-8</v>
      </c>
      <c r="R3106" s="1">
        <v>60.910823022842003</v>
      </c>
      <c r="S3106" s="1">
        <v>42.441909495776699</v>
      </c>
      <c r="T3106" s="1">
        <v>0.19024886355267701</v>
      </c>
      <c r="U3106" s="1">
        <v>3140.7013026874702</v>
      </c>
      <c r="V3106" s="1">
        <f t="shared" si="193"/>
        <v>0.69800775789138048</v>
      </c>
      <c r="W3106" s="1">
        <f t="shared" si="194"/>
        <v>5.6307865936541335</v>
      </c>
      <c r="X3106" s="1">
        <f t="shared" si="195"/>
        <v>223.08627080983945</v>
      </c>
    </row>
    <row r="3107" spans="1:24" hidden="1" x14ac:dyDescent="0.3">
      <c r="A3107" s="18" t="str">
        <f t="shared" si="192"/>
        <v>ConstMin - Rollers_1982_25</v>
      </c>
      <c r="B3107" s="1" t="s">
        <v>40</v>
      </c>
      <c r="C3107" s="1">
        <v>2020</v>
      </c>
      <c r="D3107" s="1" t="s">
        <v>94</v>
      </c>
      <c r="E3107" s="1">
        <v>1982</v>
      </c>
      <c r="F3107" s="1">
        <v>25</v>
      </c>
      <c r="G3107" s="1" t="s">
        <v>5</v>
      </c>
      <c r="H3107" s="1">
        <v>0</v>
      </c>
      <c r="I3107" s="1">
        <v>0</v>
      </c>
      <c r="J3107" s="1">
        <v>0</v>
      </c>
      <c r="K3107" s="1">
        <v>0</v>
      </c>
      <c r="L3107" s="1">
        <v>0</v>
      </c>
      <c r="M3107" s="1">
        <v>0</v>
      </c>
      <c r="N3107" s="1">
        <v>0</v>
      </c>
      <c r="O3107" s="1">
        <v>0</v>
      </c>
      <c r="P3107" s="1">
        <v>0</v>
      </c>
      <c r="Q3107" s="1">
        <v>0</v>
      </c>
      <c r="R3107" s="1">
        <v>0</v>
      </c>
      <c r="S3107" s="1">
        <v>0</v>
      </c>
      <c r="T3107" s="1">
        <v>0</v>
      </c>
      <c r="U3107" s="1">
        <v>0</v>
      </c>
      <c r="V3107" s="1">
        <f t="shared" si="193"/>
        <v>0</v>
      </c>
      <c r="W3107" s="1">
        <f t="shared" si="194"/>
        <v>0</v>
      </c>
      <c r="X3107" s="1" t="e">
        <f t="shared" si="195"/>
        <v>#DIV/0!</v>
      </c>
    </row>
    <row r="3108" spans="1:24" hidden="1" x14ac:dyDescent="0.3">
      <c r="A3108" s="18" t="str">
        <f t="shared" si="192"/>
        <v>ConstMin - Rollers_1982_50</v>
      </c>
      <c r="B3108" s="1" t="s">
        <v>40</v>
      </c>
      <c r="C3108" s="1">
        <v>2020</v>
      </c>
      <c r="D3108" s="1" t="s">
        <v>94</v>
      </c>
      <c r="E3108" s="1">
        <v>1982</v>
      </c>
      <c r="F3108" s="1">
        <v>50</v>
      </c>
      <c r="G3108" s="1" t="s">
        <v>5</v>
      </c>
      <c r="H3108" s="1">
        <v>2.4251465491702198E-6</v>
      </c>
      <c r="I3108" s="1">
        <v>2.9344273244959698E-6</v>
      </c>
      <c r="J3108" s="1">
        <v>3.4922110308051198E-6</v>
      </c>
      <c r="K3108" s="1">
        <v>8.1324081052292701E-6</v>
      </c>
      <c r="L3108" s="1">
        <v>5.9545584201075301E-6</v>
      </c>
      <c r="M3108" s="1">
        <v>4.6538004185772502E-4</v>
      </c>
      <c r="N3108" s="1">
        <v>7.7840784759784805E-7</v>
      </c>
      <c r="O3108" s="1">
        <v>7.1613521979001998E-7</v>
      </c>
      <c r="P3108" s="1">
        <v>4.2299148798981502E-9</v>
      </c>
      <c r="Q3108" s="1">
        <v>3.7983693402653802E-9</v>
      </c>
      <c r="R3108" s="1">
        <v>15.0987429335655</v>
      </c>
      <c r="S3108" s="1">
        <v>21.2209547478883</v>
      </c>
      <c r="T3108" s="1">
        <v>9.5124431776338794E-2</v>
      </c>
      <c r="U3108" s="1">
        <v>700.29150668031605</v>
      </c>
      <c r="V3108" s="1">
        <f t="shared" si="193"/>
        <v>1.3875003443137692</v>
      </c>
      <c r="W3108" s="1">
        <f t="shared" si="194"/>
        <v>2.8155244429353044</v>
      </c>
      <c r="X3108" s="1">
        <f t="shared" si="195"/>
        <v>223.08627080983825</v>
      </c>
    </row>
    <row r="3109" spans="1:24" hidden="1" x14ac:dyDescent="0.3">
      <c r="A3109" s="18" t="str">
        <f t="shared" si="192"/>
        <v>ConstMin - Rollers_1982_75</v>
      </c>
      <c r="B3109" s="1" t="s">
        <v>40</v>
      </c>
      <c r="C3109" s="1">
        <v>2020</v>
      </c>
      <c r="D3109" s="1" t="s">
        <v>94</v>
      </c>
      <c r="E3109" s="1">
        <v>1982</v>
      </c>
      <c r="F3109" s="1">
        <v>75</v>
      </c>
      <c r="G3109" s="1" t="s">
        <v>5</v>
      </c>
      <c r="H3109" s="1">
        <v>7.8938126822884407E-6</v>
      </c>
      <c r="I3109" s="1">
        <v>9.5515133455690193E-6</v>
      </c>
      <c r="J3109" s="1">
        <v>1.13670902624953E-5</v>
      </c>
      <c r="K3109" s="1">
        <v>3.1516172684498097E-5</v>
      </c>
      <c r="L3109" s="1">
        <v>7.7266359109528899E-5</v>
      </c>
      <c r="M3109" s="1">
        <v>2.72733305130599E-3</v>
      </c>
      <c r="N3109" s="1">
        <v>5.4528155123601898E-6</v>
      </c>
      <c r="O3109" s="1">
        <v>5.0165902713713701E-6</v>
      </c>
      <c r="P3109" s="1">
        <v>2.49787322068926E-8</v>
      </c>
      <c r="Q3109" s="1">
        <v>2.2260125727394499E-8</v>
      </c>
      <c r="R3109" s="1">
        <v>88.485317229128597</v>
      </c>
      <c r="S3109" s="1">
        <v>63.662864243665098</v>
      </c>
      <c r="T3109" s="1">
        <v>0.28537329532901601</v>
      </c>
      <c r="U3109" s="1">
        <v>4562.5052707959903</v>
      </c>
      <c r="V3109" s="1">
        <f t="shared" si="193"/>
        <v>0.69319817126821981</v>
      </c>
      <c r="W3109" s="1">
        <f t="shared" si="194"/>
        <v>5.607582473841811</v>
      </c>
      <c r="X3109" s="1">
        <f t="shared" si="195"/>
        <v>223.08627080983925</v>
      </c>
    </row>
    <row r="3110" spans="1:24" hidden="1" x14ac:dyDescent="0.3">
      <c r="A3110" s="18" t="str">
        <f t="shared" si="192"/>
        <v>ConstMin - Rollers_1983_50</v>
      </c>
      <c r="B3110" s="1" t="s">
        <v>40</v>
      </c>
      <c r="C3110" s="1">
        <v>2020</v>
      </c>
      <c r="D3110" s="1" t="s">
        <v>94</v>
      </c>
      <c r="E3110" s="1">
        <v>1983</v>
      </c>
      <c r="F3110" s="1">
        <v>50</v>
      </c>
      <c r="G3110" s="1" t="s">
        <v>5</v>
      </c>
      <c r="H3110" s="1">
        <v>1.02628783188442E-5</v>
      </c>
      <c r="I3110" s="1">
        <v>1.24180827658015E-5</v>
      </c>
      <c r="J3110" s="1">
        <v>1.4778544779135701E-5</v>
      </c>
      <c r="K3110" s="1">
        <v>3.4456055348887403E-5</v>
      </c>
      <c r="L3110" s="1">
        <v>2.5437537703071501E-5</v>
      </c>
      <c r="M3110" s="1">
        <v>1.9938093688647799E-3</v>
      </c>
      <c r="N3110" s="1">
        <v>3.3030505804882701E-6</v>
      </c>
      <c r="O3110" s="1">
        <v>3.0388065340492001E-6</v>
      </c>
      <c r="P3110" s="1">
        <v>1.8125870027512601E-8</v>
      </c>
      <c r="Q3110" s="1">
        <v>1.6273204039431301E-8</v>
      </c>
      <c r="R3110" s="1">
        <v>64.686949184269395</v>
      </c>
      <c r="S3110" s="1">
        <v>87.112019240081693</v>
      </c>
      <c r="T3110" s="1">
        <v>0.38049772710535501</v>
      </c>
      <c r="U3110" s="1">
        <v>3005.3646637828201</v>
      </c>
      <c r="V3110" s="1">
        <f t="shared" si="193"/>
        <v>1.3681886235461056</v>
      </c>
      <c r="W3110" s="1">
        <f t="shared" si="194"/>
        <v>2.8026347023723721</v>
      </c>
      <c r="X3110" s="1">
        <f t="shared" si="195"/>
        <v>228.94228541859721</v>
      </c>
    </row>
    <row r="3111" spans="1:24" hidden="1" x14ac:dyDescent="0.3">
      <c r="A3111" s="18" t="str">
        <f t="shared" si="192"/>
        <v>ConstMin - Rollers_1983_75</v>
      </c>
      <c r="B3111" s="1" t="s">
        <v>40</v>
      </c>
      <c r="C3111" s="1">
        <v>2020</v>
      </c>
      <c r="D3111" s="1" t="s">
        <v>94</v>
      </c>
      <c r="E3111" s="1">
        <v>1983</v>
      </c>
      <c r="F3111" s="1">
        <v>75</v>
      </c>
      <c r="G3111" s="1" t="s">
        <v>5</v>
      </c>
      <c r="H3111" s="1">
        <v>1.2834154753238599E-5</v>
      </c>
      <c r="I3111" s="1">
        <v>1.5529327251418699E-5</v>
      </c>
      <c r="J3111" s="1">
        <v>1.8481182844663599E-5</v>
      </c>
      <c r="K3111" s="1">
        <v>5.1361084903872898E-5</v>
      </c>
      <c r="L3111" s="1">
        <v>1.2597774119130301E-4</v>
      </c>
      <c r="M3111" s="1">
        <v>4.4652150421381799E-3</v>
      </c>
      <c r="N3111" s="1">
        <v>8.8451365608469498E-6</v>
      </c>
      <c r="O3111" s="1">
        <v>8.1375256359791992E-6</v>
      </c>
      <c r="P3111" s="1">
        <v>4.0898102793454897E-8</v>
      </c>
      <c r="Q3111" s="1">
        <v>3.6444484911827302E-8</v>
      </c>
      <c r="R3111" s="1">
        <v>144.86898448675899</v>
      </c>
      <c r="S3111" s="1">
        <v>106.104773739441</v>
      </c>
      <c r="T3111" s="1">
        <v>0.47562215888169401</v>
      </c>
      <c r="U3111" s="1">
        <v>7469.7760712566997</v>
      </c>
      <c r="V3111" s="1">
        <f t="shared" si="193"/>
        <v>0.68838858464505692</v>
      </c>
      <c r="W3111" s="1">
        <f t="shared" si="194"/>
        <v>5.5843783540294574</v>
      </c>
      <c r="X3111" s="1">
        <f t="shared" si="195"/>
        <v>223.0862708098372</v>
      </c>
    </row>
    <row r="3112" spans="1:24" hidden="1" x14ac:dyDescent="0.3">
      <c r="A3112" s="18" t="str">
        <f t="shared" si="192"/>
        <v>ConstMin - Rollers_1983_175</v>
      </c>
      <c r="B3112" s="1" t="s">
        <v>40</v>
      </c>
      <c r="C3112" s="1">
        <v>2020</v>
      </c>
      <c r="D3112" s="1" t="s">
        <v>94</v>
      </c>
      <c r="E3112" s="1">
        <v>1983</v>
      </c>
      <c r="F3112" s="1">
        <v>175</v>
      </c>
      <c r="G3112" s="1" t="s">
        <v>5</v>
      </c>
      <c r="H3112" s="1">
        <v>3.36894768187034E-6</v>
      </c>
      <c r="I3112" s="1">
        <v>4.0764266950631103E-6</v>
      </c>
      <c r="J3112" s="1">
        <v>4.85128466189329E-6</v>
      </c>
      <c r="K3112" s="1">
        <v>1.85066289054372E-5</v>
      </c>
      <c r="L3112" s="1">
        <v>4.2835432192732102E-5</v>
      </c>
      <c r="M3112" s="1">
        <v>1.79524981520264E-3</v>
      </c>
      <c r="N3112" s="1">
        <v>2.3283228617535798E-6</v>
      </c>
      <c r="O3112" s="1">
        <v>2.1420570328132899E-6</v>
      </c>
      <c r="P3112" s="1">
        <v>1.6496906404160098E-8</v>
      </c>
      <c r="Q3112" s="1">
        <v>1.4652587654946101E-8</v>
      </c>
      <c r="R3112" s="1">
        <v>58.2449031399643</v>
      </c>
      <c r="S3112" s="1">
        <v>23.449154996416599</v>
      </c>
      <c r="T3112" s="1">
        <v>9.5124431776338794E-2</v>
      </c>
      <c r="U3112" s="1">
        <v>3001.4918395413301</v>
      </c>
      <c r="V3112" s="1">
        <f t="shared" si="193"/>
        <v>0.44970847350365495</v>
      </c>
      <c r="W3112" s="1">
        <f t="shared" si="194"/>
        <v>4.7255742011974631</v>
      </c>
      <c r="X3112" s="1">
        <f t="shared" si="195"/>
        <v>246.51032924487157</v>
      </c>
    </row>
    <row r="3113" spans="1:24" hidden="1" x14ac:dyDescent="0.3">
      <c r="A3113" s="18" t="str">
        <f t="shared" si="192"/>
        <v>ConstMin - Rollers_1984_25</v>
      </c>
      <c r="B3113" s="1" t="s">
        <v>40</v>
      </c>
      <c r="C3113" s="1">
        <v>2020</v>
      </c>
      <c r="D3113" s="1" t="s">
        <v>94</v>
      </c>
      <c r="E3113" s="1">
        <v>1984</v>
      </c>
      <c r="F3113" s="1">
        <v>25</v>
      </c>
      <c r="G3113" s="1" t="s">
        <v>5</v>
      </c>
      <c r="H3113" s="1">
        <v>0</v>
      </c>
      <c r="I3113" s="1">
        <v>0</v>
      </c>
      <c r="J3113" s="1">
        <v>0</v>
      </c>
      <c r="K3113" s="1">
        <v>0</v>
      </c>
      <c r="L3113" s="1">
        <v>0</v>
      </c>
      <c r="M3113" s="1">
        <v>0</v>
      </c>
      <c r="N3113" s="1">
        <v>0</v>
      </c>
      <c r="O3113" s="1">
        <v>0</v>
      </c>
      <c r="P3113" s="1">
        <v>0</v>
      </c>
      <c r="Q3113" s="1">
        <v>0</v>
      </c>
      <c r="R3113" s="1">
        <v>0</v>
      </c>
      <c r="S3113" s="1">
        <v>0</v>
      </c>
      <c r="T3113" s="1">
        <v>0</v>
      </c>
      <c r="U3113" s="1">
        <v>0</v>
      </c>
      <c r="V3113" s="1">
        <f t="shared" si="193"/>
        <v>0</v>
      </c>
      <c r="W3113" s="1">
        <f t="shared" si="194"/>
        <v>0</v>
      </c>
      <c r="X3113" s="1" t="e">
        <f t="shared" si="195"/>
        <v>#DIV/0!</v>
      </c>
    </row>
    <row r="3114" spans="1:24" hidden="1" x14ac:dyDescent="0.3">
      <c r="A3114" s="18" t="str">
        <f t="shared" si="192"/>
        <v>ConstMin - Rollers_1984_50</v>
      </c>
      <c r="B3114" s="1" t="s">
        <v>40</v>
      </c>
      <c r="C3114" s="1">
        <v>2020</v>
      </c>
      <c r="D3114" s="1" t="s">
        <v>94</v>
      </c>
      <c r="E3114" s="1">
        <v>1984</v>
      </c>
      <c r="F3114" s="1">
        <v>50</v>
      </c>
      <c r="G3114" s="1" t="s">
        <v>5</v>
      </c>
      <c r="H3114" s="1">
        <v>1.9141857803425099E-5</v>
      </c>
      <c r="I3114" s="1">
        <v>2.31616479421444E-5</v>
      </c>
      <c r="J3114" s="1">
        <v>2.75642752369322E-5</v>
      </c>
      <c r="K3114" s="1">
        <v>6.4343983987050603E-5</v>
      </c>
      <c r="L3114" s="1">
        <v>4.7901297687890303E-5</v>
      </c>
      <c r="M3114" s="1">
        <v>3.7653887412610401E-3</v>
      </c>
      <c r="N3114" s="1">
        <v>6.1777903470403901E-6</v>
      </c>
      <c r="O3114" s="1">
        <v>5.6835671192771601E-6</v>
      </c>
      <c r="P3114" s="1">
        <v>3.4238630495295701E-8</v>
      </c>
      <c r="Q3114" s="1">
        <v>3.0732596722226598E-8</v>
      </c>
      <c r="R3114" s="1">
        <v>122.163890875714</v>
      </c>
      <c r="S3114" s="1">
        <v>161.59757040516899</v>
      </c>
      <c r="T3114" s="1">
        <v>0.66587102243437102</v>
      </c>
      <c r="U3114" s="1">
        <v>5702.0856985824203</v>
      </c>
      <c r="V3114" s="1">
        <f t="shared" si="193"/>
        <v>1.3450062936848128</v>
      </c>
      <c r="W3114" s="1">
        <f t="shared" si="194"/>
        <v>2.781647792368493</v>
      </c>
      <c r="X3114" s="1">
        <f t="shared" si="195"/>
        <v>242.68599317384505</v>
      </c>
    </row>
    <row r="3115" spans="1:24" hidden="1" x14ac:dyDescent="0.3">
      <c r="A3115" s="18" t="str">
        <f t="shared" si="192"/>
        <v>ConstMin - Rollers_1984_100</v>
      </c>
      <c r="B3115" s="1" t="s">
        <v>40</v>
      </c>
      <c r="C3115" s="1">
        <v>2020</v>
      </c>
      <c r="D3115" s="1" t="s">
        <v>94</v>
      </c>
      <c r="E3115" s="1">
        <v>1984</v>
      </c>
      <c r="F3115" s="1">
        <v>100</v>
      </c>
      <c r="G3115" s="1" t="s">
        <v>5</v>
      </c>
      <c r="H3115" s="1">
        <v>4.0514431194696003E-5</v>
      </c>
      <c r="I3115" s="1">
        <v>4.9022461745582199E-5</v>
      </c>
      <c r="J3115" s="1">
        <v>5.8340780920362298E-5</v>
      </c>
      <c r="K3115" s="1">
        <v>1.6252075841497E-4</v>
      </c>
      <c r="L3115" s="1">
        <v>3.9881630644933002E-4</v>
      </c>
      <c r="M3115" s="1">
        <v>1.4194817136797201E-2</v>
      </c>
      <c r="N3115" s="1">
        <v>2.78569736053144E-5</v>
      </c>
      <c r="O3115" s="1">
        <v>2.5628415716889301E-5</v>
      </c>
      <c r="P3115" s="1">
        <v>1.3002269093047201E-7</v>
      </c>
      <c r="Q3115" s="1">
        <v>1.1585618925095101E-7</v>
      </c>
      <c r="R3115" s="1">
        <v>460.53520920648799</v>
      </c>
      <c r="S3115" s="1">
        <v>297.09336647043699</v>
      </c>
      <c r="T3115" s="1">
        <v>1.33174204486874</v>
      </c>
      <c r="U3115" s="1">
        <v>23746.248362887</v>
      </c>
      <c r="V3115" s="1">
        <f t="shared" si="193"/>
        <v>0.68357899802189936</v>
      </c>
      <c r="W3115" s="1">
        <f t="shared" si="194"/>
        <v>5.5611742342171535</v>
      </c>
      <c r="X3115" s="1">
        <f t="shared" si="195"/>
        <v>223.08627080983936</v>
      </c>
    </row>
    <row r="3116" spans="1:24" hidden="1" x14ac:dyDescent="0.3">
      <c r="A3116" s="18" t="str">
        <f t="shared" si="192"/>
        <v>ConstMin - Rollers_1984_300</v>
      </c>
      <c r="B3116" s="1" t="s">
        <v>40</v>
      </c>
      <c r="C3116" s="1">
        <v>2020</v>
      </c>
      <c r="D3116" s="1" t="s">
        <v>94</v>
      </c>
      <c r="E3116" s="1">
        <v>1984</v>
      </c>
      <c r="F3116" s="1">
        <v>300</v>
      </c>
      <c r="G3116" s="1" t="s">
        <v>5</v>
      </c>
      <c r="H3116" s="1">
        <v>5.4841702377214699E-6</v>
      </c>
      <c r="I3116" s="1">
        <v>6.6358459876429701E-6</v>
      </c>
      <c r="J3116" s="1">
        <v>7.8972051423189094E-6</v>
      </c>
      <c r="K3116" s="1">
        <v>3.01977193553637E-5</v>
      </c>
      <c r="L3116" s="1">
        <v>6.9929694245987305E-5</v>
      </c>
      <c r="M3116" s="1">
        <v>2.9429826414092502E-3</v>
      </c>
      <c r="N3116" s="1">
        <v>3.7813626512710502E-6</v>
      </c>
      <c r="O3116" s="1">
        <v>3.4788536391693701E-6</v>
      </c>
      <c r="P3116" s="1">
        <v>2.7044808884811699E-8</v>
      </c>
      <c r="Q3116" s="1">
        <v>2.40202286918862E-8</v>
      </c>
      <c r="R3116" s="1">
        <v>95.481830684455105</v>
      </c>
      <c r="S3116" s="1">
        <v>21.2209547478883</v>
      </c>
      <c r="T3116" s="1">
        <v>9.5124431776338794E-2</v>
      </c>
      <c r="U3116" s="1">
        <v>4923.2615015101001</v>
      </c>
      <c r="V3116" s="1">
        <f t="shared" si="193"/>
        <v>0.44630524877130928</v>
      </c>
      <c r="W3116" s="1">
        <f t="shared" si="194"/>
        <v>4.7032420048739922</v>
      </c>
      <c r="X3116" s="1">
        <f t="shared" si="195"/>
        <v>223.08627080983825</v>
      </c>
    </row>
    <row r="3117" spans="1:24" hidden="1" x14ac:dyDescent="0.3">
      <c r="A3117" s="18" t="str">
        <f t="shared" si="192"/>
        <v>ConstMin - Rollers_1984_600</v>
      </c>
      <c r="B3117" s="1" t="s">
        <v>40</v>
      </c>
      <c r="C3117" s="1">
        <v>2020</v>
      </c>
      <c r="D3117" s="1" t="s">
        <v>94</v>
      </c>
      <c r="E3117" s="1">
        <v>1984</v>
      </c>
      <c r="F3117" s="1">
        <v>600</v>
      </c>
      <c r="G3117" s="1" t="s">
        <v>5</v>
      </c>
      <c r="H3117" s="1">
        <v>8.9171843586142896E-6</v>
      </c>
      <c r="I3117" s="1">
        <v>1.07897930739232E-5</v>
      </c>
      <c r="J3117" s="1">
        <v>1.28407454764045E-5</v>
      </c>
      <c r="K3117" s="1">
        <v>1.2672119606655001E-4</v>
      </c>
      <c r="L3117" s="1">
        <v>1.22000627757509E-4</v>
      </c>
      <c r="M3117" s="1">
        <v>5.4138002239704696E-3</v>
      </c>
      <c r="N3117" s="1">
        <v>5.9468855724421897E-6</v>
      </c>
      <c r="O3117" s="1">
        <v>5.4711347266468198E-6</v>
      </c>
      <c r="P3117" s="1">
        <v>4.9785752329881303E-8</v>
      </c>
      <c r="Q3117" s="1">
        <v>4.4186709646946898E-8</v>
      </c>
      <c r="R3117" s="1">
        <v>175.644786031454</v>
      </c>
      <c r="S3117" s="1">
        <v>23.449154996416599</v>
      </c>
      <c r="T3117" s="1">
        <v>9.5124431776338794E-2</v>
      </c>
      <c r="U3117" s="1">
        <v>9051.37382861683</v>
      </c>
      <c r="V3117" s="1">
        <f t="shared" si="193"/>
        <v>0.39471825720179776</v>
      </c>
      <c r="W3117" s="1">
        <f t="shared" si="194"/>
        <v>4.4630953379775624</v>
      </c>
      <c r="X3117" s="1">
        <f t="shared" si="195"/>
        <v>246.51032924487157</v>
      </c>
    </row>
    <row r="3118" spans="1:24" hidden="1" x14ac:dyDescent="0.3">
      <c r="A3118" s="18" t="str">
        <f t="shared" si="192"/>
        <v>ConstMin - Rollers_1985_50</v>
      </c>
      <c r="B3118" s="1" t="s">
        <v>40</v>
      </c>
      <c r="C3118" s="1">
        <v>2020</v>
      </c>
      <c r="D3118" s="1" t="s">
        <v>94</v>
      </c>
      <c r="E3118" s="1">
        <v>1985</v>
      </c>
      <c r="F3118" s="1">
        <v>50</v>
      </c>
      <c r="G3118" s="1" t="s">
        <v>5</v>
      </c>
      <c r="H3118" s="1">
        <v>5.11150868459029E-5</v>
      </c>
      <c r="I3118" s="1">
        <v>6.1849255083542502E-5</v>
      </c>
      <c r="J3118" s="1">
        <v>7.3605725058100105E-5</v>
      </c>
      <c r="K3118" s="1">
        <v>1.7203356165356199E-4</v>
      </c>
      <c r="L3118" s="1">
        <v>1.2916184607300401E-4</v>
      </c>
      <c r="M3118" s="1">
        <v>1.0182499422986799E-2</v>
      </c>
      <c r="N3118" s="1">
        <v>1.6543535125501102E-5</v>
      </c>
      <c r="O3118" s="1">
        <v>1.5220052315460999E-5</v>
      </c>
      <c r="P3118" s="1">
        <v>9.2608804224295498E-8</v>
      </c>
      <c r="Q3118" s="1">
        <v>8.3108191449617897E-8</v>
      </c>
      <c r="R3118" s="1">
        <v>330.35997976006598</v>
      </c>
      <c r="S3118" s="1">
        <v>415.93071305861201</v>
      </c>
      <c r="T3118" s="1">
        <v>1.7122397719740901</v>
      </c>
      <c r="U3118" s="1">
        <v>15389.436383168601</v>
      </c>
      <c r="V3118" s="1">
        <f t="shared" si="193"/>
        <v>1.3307619027254278</v>
      </c>
      <c r="W3118" s="1">
        <f t="shared" si="194"/>
        <v>2.7790741183134511</v>
      </c>
      <c r="X3118" s="1">
        <f t="shared" si="195"/>
        <v>242.91616154849248</v>
      </c>
    </row>
    <row r="3119" spans="1:24" hidden="1" x14ac:dyDescent="0.3">
      <c r="A3119" s="18" t="str">
        <f t="shared" si="192"/>
        <v>ConstMin - Rollers_1985_100</v>
      </c>
      <c r="B3119" s="1" t="s">
        <v>40</v>
      </c>
      <c r="C3119" s="1">
        <v>2020</v>
      </c>
      <c r="D3119" s="1" t="s">
        <v>94</v>
      </c>
      <c r="E3119" s="1">
        <v>1985</v>
      </c>
      <c r="F3119" s="1">
        <v>100</v>
      </c>
      <c r="G3119" s="1" t="s">
        <v>5</v>
      </c>
      <c r="H3119" s="1">
        <v>3.7984919949312001E-5</v>
      </c>
      <c r="I3119" s="1">
        <v>4.5961753138667597E-5</v>
      </c>
      <c r="J3119" s="1">
        <v>5.4698284727009301E-5</v>
      </c>
      <c r="K3119" s="1">
        <v>1.52740643167048E-4</v>
      </c>
      <c r="L3119" s="1">
        <v>3.7499452835252798E-4</v>
      </c>
      <c r="M3119" s="1">
        <v>1.3402867374974901E-2</v>
      </c>
      <c r="N3119" s="1">
        <v>2.6055867788374502E-5</v>
      </c>
      <c r="O3119" s="1">
        <v>2.39713983653045E-5</v>
      </c>
      <c r="P3119" s="1">
        <v>1.2277660797924599E-7</v>
      </c>
      <c r="Q3119" s="1">
        <v>1.0939240175734E-7</v>
      </c>
      <c r="R3119" s="1">
        <v>434.84127136093701</v>
      </c>
      <c r="S3119" s="1">
        <v>290.93928959354901</v>
      </c>
      <c r="T3119" s="1">
        <v>1.2366176130924</v>
      </c>
      <c r="U3119" s="1">
        <v>22379.9453533499</v>
      </c>
      <c r="V3119" s="1">
        <f t="shared" si="193"/>
        <v>0.68002701305317959</v>
      </c>
      <c r="W3119" s="1">
        <f t="shared" si="194"/>
        <v>5.5482306834009494</v>
      </c>
      <c r="X3119" s="1">
        <f t="shared" si="195"/>
        <v>235.27021329253057</v>
      </c>
    </row>
    <row r="3120" spans="1:24" hidden="1" x14ac:dyDescent="0.3">
      <c r="A3120" s="18" t="str">
        <f t="shared" si="192"/>
        <v>ConstMin - Rollers_1985_175</v>
      </c>
      <c r="B3120" s="1" t="s">
        <v>40</v>
      </c>
      <c r="C3120" s="1">
        <v>2020</v>
      </c>
      <c r="D3120" s="1" t="s">
        <v>94</v>
      </c>
      <c r="E3120" s="1">
        <v>1985</v>
      </c>
      <c r="F3120" s="1">
        <v>175</v>
      </c>
      <c r="G3120" s="1" t="s">
        <v>5</v>
      </c>
      <c r="H3120" s="1">
        <v>1.31286429456492E-5</v>
      </c>
      <c r="I3120" s="1">
        <v>1.5885657964235499E-5</v>
      </c>
      <c r="J3120" s="1">
        <v>1.89052458417348E-5</v>
      </c>
      <c r="K3120" s="1">
        <v>7.5570494386468799E-5</v>
      </c>
      <c r="L3120" s="1">
        <v>1.7936934797501699E-4</v>
      </c>
      <c r="M3120" s="1">
        <v>7.5802959511238601E-3</v>
      </c>
      <c r="N3120" s="1">
        <v>9.6483009204492794E-6</v>
      </c>
      <c r="O3120" s="1">
        <v>8.8764368468133307E-6</v>
      </c>
      <c r="P3120" s="1">
        <v>6.9689735969650696E-8</v>
      </c>
      <c r="Q3120" s="1">
        <v>6.1869356528377105E-8</v>
      </c>
      <c r="R3120" s="1">
        <v>245.934353930366</v>
      </c>
      <c r="S3120" s="1">
        <v>91.250105415920004</v>
      </c>
      <c r="T3120" s="1">
        <v>0.38049772710535501</v>
      </c>
      <c r="U3120" s="1">
        <v>12638.1396001049</v>
      </c>
      <c r="V3120" s="1">
        <f t="shared" si="193"/>
        <v>0.4162082264711981</v>
      </c>
      <c r="W3120" s="1">
        <f t="shared" si="194"/>
        <v>4.6995219443886471</v>
      </c>
      <c r="X3120" s="1">
        <f t="shared" si="195"/>
        <v>239.81774112057707</v>
      </c>
    </row>
    <row r="3121" spans="1:24" hidden="1" x14ac:dyDescent="0.3">
      <c r="A3121" s="18" t="str">
        <f t="shared" si="192"/>
        <v>ConstMin - Rollers_1985_300</v>
      </c>
      <c r="B3121" s="1" t="s">
        <v>40</v>
      </c>
      <c r="C3121" s="1">
        <v>2020</v>
      </c>
      <c r="D3121" s="1" t="s">
        <v>94</v>
      </c>
      <c r="E3121" s="1">
        <v>1985</v>
      </c>
      <c r="F3121" s="1">
        <v>300</v>
      </c>
      <c r="G3121" s="1" t="s">
        <v>5</v>
      </c>
      <c r="H3121" s="1">
        <v>1.1643065791113101E-5</v>
      </c>
      <c r="I3121" s="1">
        <v>1.40881096072468E-5</v>
      </c>
      <c r="J3121" s="1">
        <v>1.67660147392028E-5</v>
      </c>
      <c r="K3121" s="1">
        <v>6.7019283078315796E-5</v>
      </c>
      <c r="L3121" s="1">
        <v>1.59072733414102E-4</v>
      </c>
      <c r="M3121" s="1">
        <v>6.7225443513407104E-3</v>
      </c>
      <c r="N3121" s="1">
        <v>8.5565433422405294E-6</v>
      </c>
      <c r="O3121" s="1">
        <v>7.8720198748612903E-6</v>
      </c>
      <c r="P3121" s="1">
        <v>6.1803964371568106E-8</v>
      </c>
      <c r="Q3121" s="1">
        <v>5.4868503279118297E-8</v>
      </c>
      <c r="R3121" s="1">
        <v>218.105547919945</v>
      </c>
      <c r="S3121" s="1">
        <v>51.4608152636293</v>
      </c>
      <c r="T3121" s="1">
        <v>0.19024886355267701</v>
      </c>
      <c r="U3121" s="1">
        <v>11218.457727471099</v>
      </c>
      <c r="V3121" s="1">
        <f t="shared" si="193"/>
        <v>0.41582267384612154</v>
      </c>
      <c r="W3121" s="1">
        <f t="shared" si="194"/>
        <v>4.695168563299525</v>
      </c>
      <c r="X3121" s="1">
        <f t="shared" si="195"/>
        <v>270.49210335693061</v>
      </c>
    </row>
    <row r="3122" spans="1:24" hidden="1" x14ac:dyDescent="0.3">
      <c r="A3122" s="18" t="str">
        <f t="shared" si="192"/>
        <v>ConstMin - Rollers_1985_600</v>
      </c>
      <c r="B3122" s="1" t="s">
        <v>40</v>
      </c>
      <c r="C3122" s="1">
        <v>2020</v>
      </c>
      <c r="D3122" s="1" t="s">
        <v>94</v>
      </c>
      <c r="E3122" s="1">
        <v>1985</v>
      </c>
      <c r="F3122" s="1">
        <v>600</v>
      </c>
      <c r="G3122" s="1" t="s">
        <v>5</v>
      </c>
      <c r="H3122" s="1">
        <v>6.2041691950102897E-6</v>
      </c>
      <c r="I3122" s="1">
        <v>7.5070447259624596E-6</v>
      </c>
      <c r="J3122" s="1">
        <v>8.9340036408148203E-6</v>
      </c>
      <c r="K3122" s="1">
        <v>9.1358973182330405E-5</v>
      </c>
      <c r="L3122" s="1">
        <v>9.1187180367758306E-5</v>
      </c>
      <c r="M3122" s="1">
        <v>4.0592864019437904E-3</v>
      </c>
      <c r="N3122" s="1">
        <v>4.4246018184706102E-6</v>
      </c>
      <c r="O3122" s="1">
        <v>4.0706336729929604E-6</v>
      </c>
      <c r="P3122" s="1">
        <v>3.7343990775106003E-8</v>
      </c>
      <c r="Q3122" s="1">
        <v>3.3131349919843002E-8</v>
      </c>
      <c r="R3122" s="1">
        <v>131.699076806145</v>
      </c>
      <c r="S3122" s="1">
        <v>21.2209547478883</v>
      </c>
      <c r="T3122" s="1">
        <v>9.5124431776338794E-2</v>
      </c>
      <c r="U3122" s="1">
        <v>6790.7055193242704</v>
      </c>
      <c r="V3122" s="1">
        <f t="shared" si="193"/>
        <v>0.36605193458270152</v>
      </c>
      <c r="W3122" s="1">
        <f t="shared" si="194"/>
        <v>4.44638935842762</v>
      </c>
      <c r="X3122" s="1">
        <f t="shared" si="195"/>
        <v>223.08627080983825</v>
      </c>
    </row>
    <row r="3123" spans="1:24" hidden="1" x14ac:dyDescent="0.3">
      <c r="A3123" s="18" t="str">
        <f t="shared" si="192"/>
        <v>ConstMin - Rollers_1986_25</v>
      </c>
      <c r="B3123" s="1" t="s">
        <v>40</v>
      </c>
      <c r="C3123" s="1">
        <v>2020</v>
      </c>
      <c r="D3123" s="1" t="s">
        <v>94</v>
      </c>
      <c r="E3123" s="1">
        <v>1986</v>
      </c>
      <c r="F3123" s="1">
        <v>25</v>
      </c>
      <c r="G3123" s="1" t="s">
        <v>5</v>
      </c>
      <c r="H3123" s="1">
        <v>0</v>
      </c>
      <c r="I3123" s="1">
        <v>0</v>
      </c>
      <c r="J3123" s="1">
        <v>0</v>
      </c>
      <c r="K3123" s="1">
        <v>0</v>
      </c>
      <c r="L3123" s="1">
        <v>0</v>
      </c>
      <c r="M3123" s="1">
        <v>0</v>
      </c>
      <c r="N3123" s="1">
        <v>0</v>
      </c>
      <c r="O3123" s="1">
        <v>0</v>
      </c>
      <c r="P3123" s="1">
        <v>0</v>
      </c>
      <c r="Q3123" s="1">
        <v>0</v>
      </c>
      <c r="R3123" s="1">
        <v>0</v>
      </c>
      <c r="S3123" s="1">
        <v>0</v>
      </c>
      <c r="T3123" s="1">
        <v>0</v>
      </c>
      <c r="U3123" s="1">
        <v>0</v>
      </c>
      <c r="V3123" s="1">
        <f t="shared" si="193"/>
        <v>0</v>
      </c>
      <c r="W3123" s="1">
        <f t="shared" si="194"/>
        <v>0</v>
      </c>
      <c r="X3123" s="1" t="e">
        <f t="shared" si="195"/>
        <v>#DIV/0!</v>
      </c>
    </row>
    <row r="3124" spans="1:24" hidden="1" x14ac:dyDescent="0.3">
      <c r="A3124" s="18" t="str">
        <f t="shared" si="192"/>
        <v>ConstMin - Rollers_1986_50</v>
      </c>
      <c r="B3124" s="1" t="s">
        <v>40</v>
      </c>
      <c r="C3124" s="1">
        <v>2020</v>
      </c>
      <c r="D3124" s="1" t="s">
        <v>94</v>
      </c>
      <c r="E3124" s="1">
        <v>1986</v>
      </c>
      <c r="F3124" s="1">
        <v>50</v>
      </c>
      <c r="G3124" s="1" t="s">
        <v>5</v>
      </c>
      <c r="H3124" s="1">
        <v>2.17943539897673E-5</v>
      </c>
      <c r="I3124" s="1">
        <v>2.63711683276184E-5</v>
      </c>
      <c r="J3124" s="1">
        <v>3.1383869745264898E-5</v>
      </c>
      <c r="K3124" s="1">
        <v>7.3444874257411294E-5</v>
      </c>
      <c r="L3124" s="1">
        <v>5.5618267559502997E-5</v>
      </c>
      <c r="M3124" s="1">
        <v>4.3974293388214201E-3</v>
      </c>
      <c r="N3124" s="1">
        <v>7.0742659180792598E-6</v>
      </c>
      <c r="O3124" s="1">
        <v>6.50832464463292E-6</v>
      </c>
      <c r="P3124" s="1">
        <v>4.0002584373182101E-8</v>
      </c>
      <c r="Q3124" s="1">
        <v>3.58912271138374E-8</v>
      </c>
      <c r="R3124" s="1">
        <v>142.66975199525601</v>
      </c>
      <c r="S3124" s="1">
        <v>197.46098392910099</v>
      </c>
      <c r="T3124" s="1">
        <v>0.85611988598704902</v>
      </c>
      <c r="U3124" s="1">
        <v>6625.9130162876199</v>
      </c>
      <c r="V3124" s="1">
        <f t="shared" si="193"/>
        <v>1.3178689970351571</v>
      </c>
      <c r="W3124" s="1">
        <f t="shared" si="194"/>
        <v>2.7794593540518648</v>
      </c>
      <c r="X3124" s="1">
        <f t="shared" si="195"/>
        <v>230.6464166539499</v>
      </c>
    </row>
    <row r="3125" spans="1:24" hidden="1" x14ac:dyDescent="0.3">
      <c r="A3125" s="18" t="str">
        <f t="shared" si="192"/>
        <v>ConstMin - Rollers_1986_75</v>
      </c>
      <c r="B3125" s="1" t="s">
        <v>40</v>
      </c>
      <c r="C3125" s="1">
        <v>2020</v>
      </c>
      <c r="D3125" s="1" t="s">
        <v>94</v>
      </c>
      <c r="E3125" s="1">
        <v>1986</v>
      </c>
      <c r="F3125" s="1">
        <v>75</v>
      </c>
      <c r="G3125" s="1" t="s">
        <v>5</v>
      </c>
      <c r="H3125" s="1">
        <v>2.4597614458885101E-5</v>
      </c>
      <c r="I3125" s="1">
        <v>2.97631134952509E-5</v>
      </c>
      <c r="J3125" s="1">
        <v>3.5420564820794502E-5</v>
      </c>
      <c r="K3125" s="1">
        <v>9.9150073584056001E-5</v>
      </c>
      <c r="L3125" s="1">
        <v>2.4354063871902601E-4</v>
      </c>
      <c r="M3125" s="1">
        <v>8.7411334129580097E-3</v>
      </c>
      <c r="N3125" s="1">
        <v>1.6832175734883599E-5</v>
      </c>
      <c r="O3125" s="1">
        <v>1.5485601676092899E-5</v>
      </c>
      <c r="P3125" s="1">
        <v>8.0078184836755503E-8</v>
      </c>
      <c r="Q3125" s="1">
        <v>7.13439558396435E-8</v>
      </c>
      <c r="R3125" s="1">
        <v>283.59644694561598</v>
      </c>
      <c r="S3125" s="1">
        <v>214.54385250115101</v>
      </c>
      <c r="T3125" s="1">
        <v>0.95124431776338803</v>
      </c>
      <c r="U3125" s="1">
        <v>14567.5275848281</v>
      </c>
      <c r="V3125" s="1">
        <f t="shared" si="193"/>
        <v>0.676520734936084</v>
      </c>
      <c r="W3125" s="1">
        <f t="shared" si="194"/>
        <v>5.5357209829303811</v>
      </c>
      <c r="X3125" s="1">
        <f t="shared" si="195"/>
        <v>225.54021978874678</v>
      </c>
    </row>
    <row r="3126" spans="1:24" hidden="1" x14ac:dyDescent="0.3">
      <c r="A3126" s="18" t="str">
        <f t="shared" si="192"/>
        <v>ConstMin - Rollers_1986_175</v>
      </c>
      <c r="B3126" s="1" t="s">
        <v>40</v>
      </c>
      <c r="C3126" s="1">
        <v>2020</v>
      </c>
      <c r="D3126" s="1" t="s">
        <v>94</v>
      </c>
      <c r="E3126" s="1">
        <v>1986</v>
      </c>
      <c r="F3126" s="1">
        <v>175</v>
      </c>
      <c r="G3126" s="1" t="s">
        <v>5</v>
      </c>
      <c r="H3126" s="1">
        <v>2.8358841762558099E-6</v>
      </c>
      <c r="I3126" s="1">
        <v>3.4314198532695299E-6</v>
      </c>
      <c r="J3126" s="1">
        <v>4.0836732138083698E-6</v>
      </c>
      <c r="K3126" s="1">
        <v>1.6363620329218401E-5</v>
      </c>
      <c r="L3126" s="1">
        <v>3.88584688263738E-5</v>
      </c>
      <c r="M3126" s="1">
        <v>1.64908510078966E-3</v>
      </c>
      <c r="N3126" s="1">
        <v>2.07908764123569E-6</v>
      </c>
      <c r="O3126" s="1">
        <v>1.9127606299368298E-6</v>
      </c>
      <c r="P3126" s="1">
        <v>1.51615330391633E-8</v>
      </c>
      <c r="Q3126" s="1">
        <v>1.34596109049362E-8</v>
      </c>
      <c r="R3126" s="1">
        <v>53.502749952496401</v>
      </c>
      <c r="S3126" s="1">
        <v>21.2209547478883</v>
      </c>
      <c r="T3126" s="1">
        <v>9.5124431776338794E-2</v>
      </c>
      <c r="U3126" s="1">
        <v>2758.7241172254799</v>
      </c>
      <c r="V3126" s="1">
        <f t="shared" si="193"/>
        <v>0.41186433736285238</v>
      </c>
      <c r="W3126" s="1">
        <f t="shared" si="194"/>
        <v>4.664080234559508</v>
      </c>
      <c r="X3126" s="1">
        <f t="shared" si="195"/>
        <v>223.08627080983825</v>
      </c>
    </row>
    <row r="3127" spans="1:24" hidden="1" x14ac:dyDescent="0.3">
      <c r="A3127" s="18" t="str">
        <f t="shared" si="192"/>
        <v>ConstMin - Rollers_1986_600</v>
      </c>
      <c r="B3127" s="1" t="s">
        <v>40</v>
      </c>
      <c r="C3127" s="1">
        <v>2020</v>
      </c>
      <c r="D3127" s="1" t="s">
        <v>94</v>
      </c>
      <c r="E3127" s="1">
        <v>1986</v>
      </c>
      <c r="F3127" s="1">
        <v>600</v>
      </c>
      <c r="G3127" s="1" t="s">
        <v>5</v>
      </c>
      <c r="H3127" s="1">
        <v>6.16830657052386E-6</v>
      </c>
      <c r="I3127" s="1">
        <v>7.4636509503338703E-6</v>
      </c>
      <c r="J3127" s="1">
        <v>8.8823614615543599E-6</v>
      </c>
      <c r="K3127" s="1">
        <v>8.9978595334255605E-5</v>
      </c>
      <c r="L3127" s="1">
        <v>9.0897862010660003E-5</v>
      </c>
      <c r="M3127" s="1">
        <v>4.0592864019437904E-3</v>
      </c>
      <c r="N3127" s="1">
        <v>4.3902079704136602E-6</v>
      </c>
      <c r="O3127" s="1">
        <v>4.0389913327805596E-6</v>
      </c>
      <c r="P3127" s="1">
        <v>3.7345066653840603E-8</v>
      </c>
      <c r="Q3127" s="1">
        <v>3.3131349919843002E-8</v>
      </c>
      <c r="R3127" s="1">
        <v>131.699076806145</v>
      </c>
      <c r="S3127" s="1">
        <v>21.2209547478883</v>
      </c>
      <c r="T3127" s="1">
        <v>9.5124431776338794E-2</v>
      </c>
      <c r="U3127" s="1">
        <v>6790.7055193242704</v>
      </c>
      <c r="V3127" s="1">
        <f t="shared" si="193"/>
        <v>0.36393600533257225</v>
      </c>
      <c r="W3127" s="1">
        <f t="shared" si="194"/>
        <v>4.4322818703025186</v>
      </c>
      <c r="X3127" s="1">
        <f t="shared" si="195"/>
        <v>223.08627080983825</v>
      </c>
    </row>
    <row r="3128" spans="1:24" hidden="1" x14ac:dyDescent="0.3">
      <c r="A3128" s="18" t="str">
        <f t="shared" si="192"/>
        <v>ConstMin - Rollers_1987_50</v>
      </c>
      <c r="B3128" s="1" t="s">
        <v>40</v>
      </c>
      <c r="C3128" s="1">
        <v>2020</v>
      </c>
      <c r="D3128" s="1" t="s">
        <v>94</v>
      </c>
      <c r="E3128" s="1">
        <v>1987</v>
      </c>
      <c r="F3128" s="1">
        <v>50</v>
      </c>
      <c r="G3128" s="1" t="s">
        <v>5</v>
      </c>
      <c r="H3128" s="1">
        <v>3.84370946861703E-5</v>
      </c>
      <c r="I3128" s="1">
        <v>4.6508884570266003E-5</v>
      </c>
      <c r="J3128" s="1">
        <v>5.5349416348085201E-5</v>
      </c>
      <c r="K3128" s="1">
        <v>1.29698557400649E-4</v>
      </c>
      <c r="L3128" s="1">
        <v>9.9078742465630293E-5</v>
      </c>
      <c r="M3128" s="1">
        <v>7.85645874032629E-3</v>
      </c>
      <c r="N3128" s="1">
        <v>1.2513393565705999E-5</v>
      </c>
      <c r="O3128" s="1">
        <v>1.15123220804495E-5</v>
      </c>
      <c r="P3128" s="1">
        <v>7.1483744357151301E-8</v>
      </c>
      <c r="Q3128" s="1">
        <v>6.4123360089082899E-8</v>
      </c>
      <c r="R3128" s="1">
        <v>254.89415148708801</v>
      </c>
      <c r="S3128" s="1">
        <v>324.99892196390999</v>
      </c>
      <c r="T3128" s="1">
        <v>1.42686647664508</v>
      </c>
      <c r="U3128" s="1">
        <v>11786.627569891099</v>
      </c>
      <c r="V3128" s="1">
        <f t="shared" si="193"/>
        <v>1.30657686338427</v>
      </c>
      <c r="W3128" s="1">
        <f t="shared" si="194"/>
        <v>2.7834250112625463</v>
      </c>
      <c r="X3128" s="1">
        <f t="shared" si="195"/>
        <v>227.77108249684562</v>
      </c>
    </row>
    <row r="3129" spans="1:24" hidden="1" x14ac:dyDescent="0.3">
      <c r="A3129" s="18" t="str">
        <f t="shared" si="192"/>
        <v>ConstMin - Rollers_1987_100</v>
      </c>
      <c r="B3129" s="1" t="s">
        <v>40</v>
      </c>
      <c r="C3129" s="1">
        <v>2020</v>
      </c>
      <c r="D3129" s="1" t="s">
        <v>94</v>
      </c>
      <c r="E3129" s="1">
        <v>1987</v>
      </c>
      <c r="F3129" s="1">
        <v>100</v>
      </c>
      <c r="G3129" s="1" t="s">
        <v>5</v>
      </c>
      <c r="H3129" s="1">
        <v>2.37141405097083E-5</v>
      </c>
      <c r="I3129" s="1">
        <v>2.8694110016747099E-5</v>
      </c>
      <c r="J3129" s="1">
        <v>3.4148362333979998E-5</v>
      </c>
      <c r="K3129" s="1">
        <v>9.5824521696442295E-5</v>
      </c>
      <c r="L3129" s="1">
        <v>2.3548595160601801E-4</v>
      </c>
      <c r="M3129" s="1">
        <v>8.4877488274555501E-3</v>
      </c>
      <c r="N3129" s="1">
        <v>1.61878793348003E-5</v>
      </c>
      <c r="O3129" s="1">
        <v>1.48928489880163E-5</v>
      </c>
      <c r="P3129" s="1">
        <v>7.7762022904795994E-8</v>
      </c>
      <c r="Q3129" s="1">
        <v>6.9275864915446502E-8</v>
      </c>
      <c r="R3129" s="1">
        <v>275.37566312223203</v>
      </c>
      <c r="S3129" s="1">
        <v>188.12376384002999</v>
      </c>
      <c r="T3129" s="1">
        <v>0.85611988598704902</v>
      </c>
      <c r="U3129" s="1">
        <v>14213.795490135601</v>
      </c>
      <c r="V3129" s="1">
        <f t="shared" si="193"/>
        <v>0.66845364736645774</v>
      </c>
      <c r="W3129" s="1">
        <f t="shared" si="194"/>
        <v>5.4858451146500773</v>
      </c>
      <c r="X3129" s="1">
        <f t="shared" si="195"/>
        <v>219.73997674769097</v>
      </c>
    </row>
    <row r="3130" spans="1:24" hidden="1" x14ac:dyDescent="0.3">
      <c r="A3130" s="18" t="str">
        <f t="shared" si="192"/>
        <v>ConstMin - Rollers_1987_175</v>
      </c>
      <c r="B3130" s="1" t="s">
        <v>40</v>
      </c>
      <c r="C3130" s="1">
        <v>2020</v>
      </c>
      <c r="D3130" s="1" t="s">
        <v>94</v>
      </c>
      <c r="E3130" s="1">
        <v>1987</v>
      </c>
      <c r="F3130" s="1">
        <v>175</v>
      </c>
      <c r="G3130" s="1" t="s">
        <v>5</v>
      </c>
      <c r="H3130" s="1">
        <v>3.6915306131050898E-6</v>
      </c>
      <c r="I3130" s="1">
        <v>4.4667520418571602E-6</v>
      </c>
      <c r="J3130" s="1">
        <v>5.3158040828713303E-6</v>
      </c>
      <c r="K3130" s="1">
        <v>2.13534692930497E-5</v>
      </c>
      <c r="L3130" s="1">
        <v>5.0732578269486401E-5</v>
      </c>
      <c r="M3130" s="1">
        <v>2.1620783337392702E-3</v>
      </c>
      <c r="N3130" s="1">
        <v>2.6997680671372899E-6</v>
      </c>
      <c r="O3130" s="1">
        <v>2.4837866217663102E-6</v>
      </c>
      <c r="P3130" s="1">
        <v>1.9878740486217798E-8</v>
      </c>
      <c r="Q3130" s="1">
        <v>1.76465927102176E-8</v>
      </c>
      <c r="R3130" s="1">
        <v>70.146250434480507</v>
      </c>
      <c r="S3130" s="1">
        <v>29.3910223258254</v>
      </c>
      <c r="T3130" s="1">
        <v>9.5124431776338794E-2</v>
      </c>
      <c r="U3130" s="1">
        <v>3615.0957460765198</v>
      </c>
      <c r="V3130" s="1">
        <f t="shared" si="193"/>
        <v>0.40912935497188169</v>
      </c>
      <c r="W3130" s="1">
        <f t="shared" si="194"/>
        <v>4.6468187239750129</v>
      </c>
      <c r="X3130" s="1">
        <f t="shared" si="195"/>
        <v>308.9744850716271</v>
      </c>
    </row>
    <row r="3131" spans="1:24" hidden="1" x14ac:dyDescent="0.3">
      <c r="A3131" s="18" t="str">
        <f t="shared" si="192"/>
        <v>ConstMin - Rollers_1988_50</v>
      </c>
      <c r="B3131" s="1" t="s">
        <v>40</v>
      </c>
      <c r="C3131" s="1">
        <v>2020</v>
      </c>
      <c r="D3131" s="1" t="s">
        <v>94</v>
      </c>
      <c r="E3131" s="1">
        <v>1988</v>
      </c>
      <c r="F3131" s="1">
        <v>50</v>
      </c>
      <c r="G3131" s="1" t="s">
        <v>5</v>
      </c>
      <c r="H3131" s="1">
        <v>3.5820133389726198E-5</v>
      </c>
      <c r="I3131" s="1">
        <v>4.3342361401568698E-5</v>
      </c>
      <c r="J3131" s="1">
        <v>5.1580992081205799E-5</v>
      </c>
      <c r="K3131" s="1">
        <v>1.2368842469824101E-4</v>
      </c>
      <c r="L3131" s="1">
        <v>9.4019562580379602E-5</v>
      </c>
      <c r="M3131" s="1">
        <v>7.5811409749211196E-3</v>
      </c>
      <c r="N3131" s="1">
        <v>1.1953770387574199E-5</v>
      </c>
      <c r="O3131" s="1">
        <v>1.0997468756568301E-5</v>
      </c>
      <c r="P3131" s="1">
        <v>6.9016803920394896E-8</v>
      </c>
      <c r="Q3131" s="1">
        <v>6.1876253499013204E-8</v>
      </c>
      <c r="R3131" s="1">
        <v>245.961769796841</v>
      </c>
      <c r="S3131" s="1">
        <v>330.51637019836102</v>
      </c>
      <c r="T3131" s="1">
        <v>1.42686647664508</v>
      </c>
      <c r="U3131" s="1">
        <v>11435.8664088633</v>
      </c>
      <c r="V3131" s="1">
        <f t="shared" si="193"/>
        <v>1.254966394364027</v>
      </c>
      <c r="W3131" s="1">
        <f t="shared" si="194"/>
        <v>2.7223110978653668</v>
      </c>
      <c r="X3131" s="1">
        <f t="shared" si="195"/>
        <v>231.63791119088287</v>
      </c>
    </row>
    <row r="3132" spans="1:24" hidden="1" x14ac:dyDescent="0.3">
      <c r="A3132" s="18" t="str">
        <f t="shared" si="192"/>
        <v>ConstMin - Rollers_1988_100</v>
      </c>
      <c r="B3132" s="1" t="s">
        <v>40</v>
      </c>
      <c r="C3132" s="1">
        <v>2020</v>
      </c>
      <c r="D3132" s="1" t="s">
        <v>94</v>
      </c>
      <c r="E3132" s="1">
        <v>1988</v>
      </c>
      <c r="F3132" s="1">
        <v>100</v>
      </c>
      <c r="G3132" s="1" t="s">
        <v>5</v>
      </c>
      <c r="H3132" s="1">
        <v>2.2040505106073001E-5</v>
      </c>
      <c r="I3132" s="1">
        <v>2.6669011178348301E-5</v>
      </c>
      <c r="J3132" s="1">
        <v>3.1738327352745097E-5</v>
      </c>
      <c r="K3132" s="1">
        <v>9.4409159213215403E-5</v>
      </c>
      <c r="L3132" s="1">
        <v>2.1478873831927301E-4</v>
      </c>
      <c r="M3132" s="1">
        <v>1.1556654955447099E-2</v>
      </c>
      <c r="N3132" s="1">
        <v>1.7931651214419302E-5</v>
      </c>
      <c r="O3132" s="1">
        <v>1.6497119117265701E-5</v>
      </c>
      <c r="P3132" s="1">
        <v>1.0618579103977E-7</v>
      </c>
      <c r="Q3132" s="1">
        <v>9.4323864176831602E-8</v>
      </c>
      <c r="R3132" s="1">
        <v>374.94294264891698</v>
      </c>
      <c r="S3132" s="1">
        <v>256.03081903327302</v>
      </c>
      <c r="T3132" s="1">
        <v>1.04636874953972</v>
      </c>
      <c r="U3132" s="1">
        <v>19341.964601513599</v>
      </c>
      <c r="V3132" s="1">
        <f t="shared" si="193"/>
        <v>0.45655692023382721</v>
      </c>
      <c r="W3132" s="1">
        <f t="shared" si="194"/>
        <v>3.6770498993067688</v>
      </c>
      <c r="X3132" s="1">
        <f t="shared" si="195"/>
        <v>244.68507793824753</v>
      </c>
    </row>
    <row r="3133" spans="1:24" hidden="1" x14ac:dyDescent="0.3">
      <c r="A3133" s="18" t="str">
        <f t="shared" si="192"/>
        <v>ConstMin - Rollers_1988_175</v>
      </c>
      <c r="B3133" s="1" t="s">
        <v>40</v>
      </c>
      <c r="C3133" s="1">
        <v>2020</v>
      </c>
      <c r="D3133" s="1" t="s">
        <v>94</v>
      </c>
      <c r="E3133" s="1">
        <v>1988</v>
      </c>
      <c r="F3133" s="1">
        <v>175</v>
      </c>
      <c r="G3133" s="1" t="s">
        <v>5</v>
      </c>
      <c r="H3133" s="1">
        <v>2.07797279613611E-6</v>
      </c>
      <c r="I3133" s="1">
        <v>2.5143470833246902E-6</v>
      </c>
      <c r="J3133" s="1">
        <v>2.9922808264359999E-6</v>
      </c>
      <c r="K3133" s="1">
        <v>1.00212538543473E-5</v>
      </c>
      <c r="L3133" s="1">
        <v>2.75268384962197E-5</v>
      </c>
      <c r="M3133" s="1">
        <v>1.58565875075929E-3</v>
      </c>
      <c r="N3133" s="1">
        <v>1.3540836922013101E-6</v>
      </c>
      <c r="O3133" s="1">
        <v>1.2457569968252001E-6</v>
      </c>
      <c r="P3133" s="1">
        <v>1.45978623203957E-8</v>
      </c>
      <c r="Q3133" s="1">
        <v>1.2941933562438699E-8</v>
      </c>
      <c r="R3133" s="1">
        <v>51.444951877400399</v>
      </c>
      <c r="S3133" s="1">
        <v>21.2209547478883</v>
      </c>
      <c r="T3133" s="1">
        <v>9.5124431776338794E-2</v>
      </c>
      <c r="U3133" s="1">
        <v>2652.6193434860402</v>
      </c>
      <c r="V3133" s="1">
        <f t="shared" si="193"/>
        <v>0.31386211458866264</v>
      </c>
      <c r="W3133" s="1">
        <f t="shared" si="194"/>
        <v>3.4361332990432008</v>
      </c>
      <c r="X3133" s="1">
        <f t="shared" si="195"/>
        <v>223.08627080983825</v>
      </c>
    </row>
    <row r="3134" spans="1:24" hidden="1" x14ac:dyDescent="0.3">
      <c r="A3134" s="18" t="str">
        <f t="shared" si="192"/>
        <v>ConstMin - Rollers_1988_300</v>
      </c>
      <c r="B3134" s="1" t="s">
        <v>40</v>
      </c>
      <c r="C3134" s="1">
        <v>2020</v>
      </c>
      <c r="D3134" s="1" t="s">
        <v>94</v>
      </c>
      <c r="E3134" s="1">
        <v>1988</v>
      </c>
      <c r="F3134" s="1">
        <v>300</v>
      </c>
      <c r="G3134" s="1" t="s">
        <v>5</v>
      </c>
      <c r="H3134" s="1">
        <v>4.0246094133193599E-6</v>
      </c>
      <c r="I3134" s="1">
        <v>4.8697773901164296E-6</v>
      </c>
      <c r="J3134" s="1">
        <v>5.7954375551798797E-6</v>
      </c>
      <c r="K3134" s="1">
        <v>1.9922928555047899E-5</v>
      </c>
      <c r="L3134" s="1">
        <v>5.47184161263884E-5</v>
      </c>
      <c r="M3134" s="1">
        <v>3.3108554715854102E-3</v>
      </c>
      <c r="N3134" s="1">
        <v>2.5292416712272398E-6</v>
      </c>
      <c r="O3134" s="1">
        <v>2.3269023375290602E-6</v>
      </c>
      <c r="P3134" s="1">
        <v>3.0489762458536701E-8</v>
      </c>
      <c r="Q3134" s="1">
        <v>2.7022757278372E-8</v>
      </c>
      <c r="R3134" s="1">
        <v>107.417059520012</v>
      </c>
      <c r="S3134" s="1">
        <v>21.2209547478883</v>
      </c>
      <c r="T3134" s="1">
        <v>9.5124431776338794E-2</v>
      </c>
      <c r="U3134" s="1">
        <v>5538.6691891988603</v>
      </c>
      <c r="V3134" s="1">
        <f t="shared" si="193"/>
        <v>0.29113356807912671</v>
      </c>
      <c r="W3134" s="1">
        <f t="shared" si="194"/>
        <v>3.2712722677725945</v>
      </c>
      <c r="X3134" s="1">
        <f t="shared" si="195"/>
        <v>223.08627080983825</v>
      </c>
    </row>
    <row r="3135" spans="1:24" hidden="1" x14ac:dyDescent="0.3">
      <c r="A3135" s="18" t="str">
        <f t="shared" si="192"/>
        <v>ConstMin - Rollers_1989_50</v>
      </c>
      <c r="B3135" s="1" t="s">
        <v>40</v>
      </c>
      <c r="C3135" s="1">
        <v>2020</v>
      </c>
      <c r="D3135" s="1" t="s">
        <v>94</v>
      </c>
      <c r="E3135" s="1">
        <v>1989</v>
      </c>
      <c r="F3135" s="1">
        <v>50</v>
      </c>
      <c r="G3135" s="1" t="s">
        <v>5</v>
      </c>
      <c r="H3135" s="1">
        <v>2.9539530797277899E-5</v>
      </c>
      <c r="I3135" s="1">
        <v>3.5742832264706199E-5</v>
      </c>
      <c r="J3135" s="1">
        <v>4.25369243480801E-5</v>
      </c>
      <c r="K3135" s="1">
        <v>1.02141629501871E-4</v>
      </c>
      <c r="L3135" s="1">
        <v>7.8340968453156603E-5</v>
      </c>
      <c r="M3135" s="1">
        <v>6.3355315163963997E-3</v>
      </c>
      <c r="N3135" s="1">
        <v>9.8885104682061904E-6</v>
      </c>
      <c r="O3135" s="1">
        <v>9.0974296307496907E-6</v>
      </c>
      <c r="P3135" s="1">
        <v>5.76889448364745E-8</v>
      </c>
      <c r="Q3135" s="1">
        <v>5.1709756546719599E-8</v>
      </c>
      <c r="R3135" s="1">
        <v>205.54934270863299</v>
      </c>
      <c r="S3135" s="1">
        <v>245.526446433068</v>
      </c>
      <c r="T3135" s="1">
        <v>1.04636874953972</v>
      </c>
      <c r="U3135" s="1">
        <v>9597.8519969290392</v>
      </c>
      <c r="V3135" s="1">
        <f t="shared" si="193"/>
        <v>1.2331148138076153</v>
      </c>
      <c r="W3135" s="1">
        <f t="shared" si="194"/>
        <v>2.7027351389557421</v>
      </c>
      <c r="X3135" s="1">
        <f t="shared" si="195"/>
        <v>234.64619575180447</v>
      </c>
    </row>
    <row r="3136" spans="1:24" hidden="1" x14ac:dyDescent="0.3">
      <c r="A3136" s="18" t="str">
        <f t="shared" si="192"/>
        <v>ConstMin - Rollers_1989_100</v>
      </c>
      <c r="B3136" s="1" t="s">
        <v>40</v>
      </c>
      <c r="C3136" s="1">
        <v>2020</v>
      </c>
      <c r="D3136" s="1" t="s">
        <v>94</v>
      </c>
      <c r="E3136" s="1">
        <v>1989</v>
      </c>
      <c r="F3136" s="1">
        <v>100</v>
      </c>
      <c r="G3136" s="1" t="s">
        <v>5</v>
      </c>
      <c r="H3136" s="1">
        <v>4.0414507199166899E-5</v>
      </c>
      <c r="I3136" s="1">
        <v>4.8901553710991898E-5</v>
      </c>
      <c r="J3136" s="1">
        <v>5.8196890366800297E-5</v>
      </c>
      <c r="K3136" s="1">
        <v>1.7355065403760499E-4</v>
      </c>
      <c r="L3136" s="1">
        <v>3.9504008784854098E-4</v>
      </c>
      <c r="M3136" s="1">
        <v>2.1345389059861501E-2</v>
      </c>
      <c r="N3136" s="1">
        <v>3.2797046881645401E-5</v>
      </c>
      <c r="O3136" s="1">
        <v>3.0173283131113698E-5</v>
      </c>
      <c r="P3136" s="1">
        <v>1.9613627216193601E-7</v>
      </c>
      <c r="Q3136" s="1">
        <v>1.7421819603042E-7</v>
      </c>
      <c r="R3136" s="1">
        <v>692.527640302892</v>
      </c>
      <c r="S3136" s="1">
        <v>461.34355621909299</v>
      </c>
      <c r="T3136" s="1">
        <v>1.9976130673031101</v>
      </c>
      <c r="U3136" s="1">
        <v>35633.297532731798</v>
      </c>
      <c r="V3136" s="1">
        <f t="shared" si="193"/>
        <v>0.45441770539410231</v>
      </c>
      <c r="W3136" s="1">
        <f t="shared" si="194"/>
        <v>3.6709101579827372</v>
      </c>
      <c r="X3136" s="1">
        <f t="shared" si="195"/>
        <v>230.94740606694805</v>
      </c>
    </row>
    <row r="3137" spans="1:24" hidden="1" x14ac:dyDescent="0.3">
      <c r="A3137" s="18" t="str">
        <f t="shared" si="192"/>
        <v>ConstMin - Rollers_1989_175</v>
      </c>
      <c r="B3137" s="1" t="s">
        <v>40</v>
      </c>
      <c r="C3137" s="1">
        <v>2020</v>
      </c>
      <c r="D3137" s="1" t="s">
        <v>94</v>
      </c>
      <c r="E3137" s="1">
        <v>1989</v>
      </c>
      <c r="F3137" s="1">
        <v>175</v>
      </c>
      <c r="G3137" s="1" t="s">
        <v>5</v>
      </c>
      <c r="H3137" s="1">
        <v>7.8543677692885994E-6</v>
      </c>
      <c r="I3137" s="1">
        <v>9.5037850008392006E-6</v>
      </c>
      <c r="J3137" s="1">
        <v>1.1310289587775501E-5</v>
      </c>
      <c r="K3137" s="1">
        <v>3.79745757276573E-5</v>
      </c>
      <c r="L3137" s="1">
        <v>1.0436176517264301E-4</v>
      </c>
      <c r="M3137" s="1">
        <v>6.0372649823935403E-3</v>
      </c>
      <c r="N3137" s="1">
        <v>5.1053192086548703E-6</v>
      </c>
      <c r="O3137" s="1">
        <v>4.6968936719624796E-6</v>
      </c>
      <c r="P3137" s="1">
        <v>5.5581877705317802E-8</v>
      </c>
      <c r="Q3137" s="1">
        <v>4.9275345192375202E-8</v>
      </c>
      <c r="R3137" s="1">
        <v>195.87241349478501</v>
      </c>
      <c r="S3137" s="1">
        <v>73.530608201433196</v>
      </c>
      <c r="T3137" s="1">
        <v>0.28537329532901601</v>
      </c>
      <c r="U3137" s="1">
        <v>10171.7341345315</v>
      </c>
      <c r="V3137" s="1">
        <f t="shared" si="193"/>
        <v>0.30937855266414221</v>
      </c>
      <c r="W3137" s="1">
        <f t="shared" si="194"/>
        <v>3.3973087416998964</v>
      </c>
      <c r="X3137" s="1">
        <f t="shared" si="195"/>
        <v>257.66464278536438</v>
      </c>
    </row>
    <row r="3138" spans="1:24" hidden="1" x14ac:dyDescent="0.3">
      <c r="A3138" s="18" t="str">
        <f t="shared" si="192"/>
        <v>ConstMin - Rollers_1990_50</v>
      </c>
      <c r="B3138" s="1" t="s">
        <v>40</v>
      </c>
      <c r="C3138" s="1">
        <v>2020</v>
      </c>
      <c r="D3138" s="1" t="s">
        <v>94</v>
      </c>
      <c r="E3138" s="1">
        <v>1990</v>
      </c>
      <c r="F3138" s="1">
        <v>50</v>
      </c>
      <c r="G3138" s="1" t="s">
        <v>5</v>
      </c>
      <c r="H3138" s="1">
        <v>6.4067018152327496E-5</v>
      </c>
      <c r="I3138" s="1">
        <v>7.7521091964316295E-5</v>
      </c>
      <c r="J3138" s="1">
        <v>9.22565061393516E-5</v>
      </c>
      <c r="K3138" s="1">
        <v>2.21843330579125E-4</v>
      </c>
      <c r="L3138" s="1">
        <v>1.7170705890642599E-4</v>
      </c>
      <c r="M3138" s="1">
        <v>1.3927200024274399E-2</v>
      </c>
      <c r="N3138" s="1">
        <v>2.15151124811924E-5</v>
      </c>
      <c r="O3138" s="1">
        <v>1.9793903482697001E-5</v>
      </c>
      <c r="P3138" s="1">
        <v>1.2684186040086701E-7</v>
      </c>
      <c r="Q3138" s="1">
        <v>1.1367193435450299E-7</v>
      </c>
      <c r="R3138" s="1">
        <v>451.85266671825599</v>
      </c>
      <c r="S3138" s="1">
        <v>595.77830454696596</v>
      </c>
      <c r="T3138" s="1">
        <v>2.3781107944084701</v>
      </c>
      <c r="U3138" s="1">
        <v>20733.084998234401</v>
      </c>
      <c r="V3138" s="1">
        <f t="shared" si="193"/>
        <v>1.2380681580872275</v>
      </c>
      <c r="W3138" s="1">
        <f t="shared" si="194"/>
        <v>2.7422864766753912</v>
      </c>
      <c r="X3138" s="1">
        <f t="shared" si="195"/>
        <v>250.52588211944916</v>
      </c>
    </row>
    <row r="3139" spans="1:24" hidden="1" x14ac:dyDescent="0.3">
      <c r="A3139" s="18" t="str">
        <f t="shared" si="192"/>
        <v>ConstMin - Rollers_1990_100</v>
      </c>
      <c r="B3139" s="1" t="s">
        <v>40</v>
      </c>
      <c r="C3139" s="1">
        <v>2020</v>
      </c>
      <c r="D3139" s="1" t="s">
        <v>94</v>
      </c>
      <c r="E3139" s="1">
        <v>1990</v>
      </c>
      <c r="F3139" s="1">
        <v>100</v>
      </c>
      <c r="G3139" s="1" t="s">
        <v>5</v>
      </c>
      <c r="H3139" s="1">
        <v>3.8214230372891801E-5</v>
      </c>
      <c r="I3139" s="1">
        <v>4.6239218751199103E-5</v>
      </c>
      <c r="J3139" s="1">
        <v>5.5028491736964199E-5</v>
      </c>
      <c r="K3139" s="1">
        <v>1.6452191430688399E-4</v>
      </c>
      <c r="L3139" s="1">
        <v>3.7467798322657998E-4</v>
      </c>
      <c r="M3139" s="1">
        <v>2.0331583007192199E-2</v>
      </c>
      <c r="N3139" s="1">
        <v>3.0931589556378E-5</v>
      </c>
      <c r="O3139" s="1">
        <v>2.8457062391867801E-5</v>
      </c>
      <c r="P3139" s="1">
        <v>1.8682914074717601E-7</v>
      </c>
      <c r="Q3139" s="1">
        <v>1.65943647315217E-7</v>
      </c>
      <c r="R3139" s="1">
        <v>659.63581943183999</v>
      </c>
      <c r="S3139" s="1">
        <v>416.99176079600602</v>
      </c>
      <c r="T3139" s="1">
        <v>1.7122397719740901</v>
      </c>
      <c r="U3139" s="1">
        <v>33822.665042342698</v>
      </c>
      <c r="V3139" s="1">
        <f t="shared" si="193"/>
        <v>0.45267995468881128</v>
      </c>
      <c r="W3139" s="1">
        <f t="shared" si="194"/>
        <v>3.6680812749567706</v>
      </c>
      <c r="X3139" s="1">
        <f t="shared" si="195"/>
        <v>243.53584563407514</v>
      </c>
    </row>
    <row r="3140" spans="1:24" hidden="1" x14ac:dyDescent="0.3">
      <c r="A3140" s="18" t="str">
        <f t="shared" si="192"/>
        <v>ConstMin - Rollers_1990_175</v>
      </c>
      <c r="B3140" s="1" t="s">
        <v>40</v>
      </c>
      <c r="C3140" s="1">
        <v>2020</v>
      </c>
      <c r="D3140" s="1" t="s">
        <v>94</v>
      </c>
      <c r="E3140" s="1">
        <v>1990</v>
      </c>
      <c r="F3140" s="1">
        <v>175</v>
      </c>
      <c r="G3140" s="1" t="s">
        <v>5</v>
      </c>
      <c r="H3140" s="1">
        <v>2.3755076292384902E-6</v>
      </c>
      <c r="I3140" s="1">
        <v>2.87436423137858E-6</v>
      </c>
      <c r="J3140" s="1">
        <v>3.42073098610343E-6</v>
      </c>
      <c r="K3140" s="1">
        <v>1.15146556112745E-5</v>
      </c>
      <c r="L3140" s="1">
        <v>3.1660341344949497E-5</v>
      </c>
      <c r="M3140" s="1">
        <v>1.8393641508807801E-3</v>
      </c>
      <c r="N3140" s="1">
        <v>1.54012227425157E-6</v>
      </c>
      <c r="O3140" s="1">
        <v>1.4169124923114499E-6</v>
      </c>
      <c r="P3140" s="1">
        <v>1.6934568516087401E-8</v>
      </c>
      <c r="Q3140" s="1">
        <v>1.5012642932428799E-8</v>
      </c>
      <c r="R3140" s="1">
        <v>59.676144177784401</v>
      </c>
      <c r="S3140" s="1">
        <v>21.2209547478883</v>
      </c>
      <c r="T3140" s="1">
        <v>9.5124431776338794E-2</v>
      </c>
      <c r="U3140" s="1">
        <v>3077.0384384438098</v>
      </c>
      <c r="V3140" s="1">
        <f t="shared" si="193"/>
        <v>0.30931250562080831</v>
      </c>
      <c r="W3140" s="1">
        <f t="shared" si="194"/>
        <v>3.4069932416044533</v>
      </c>
      <c r="X3140" s="1">
        <f t="shared" si="195"/>
        <v>223.08627080983825</v>
      </c>
    </row>
    <row r="3141" spans="1:24" hidden="1" x14ac:dyDescent="0.3">
      <c r="A3141" s="18" t="str">
        <f t="shared" si="192"/>
        <v>ConstMin - Rollers_1991_50</v>
      </c>
      <c r="B3141" s="1" t="s">
        <v>40</v>
      </c>
      <c r="C3141" s="1">
        <v>2020</v>
      </c>
      <c r="D3141" s="1" t="s">
        <v>94</v>
      </c>
      <c r="E3141" s="1">
        <v>1991</v>
      </c>
      <c r="F3141" s="1">
        <v>50</v>
      </c>
      <c r="G3141" s="1" t="s">
        <v>5</v>
      </c>
      <c r="H3141" s="1">
        <v>2.0580539910725401E-5</v>
      </c>
      <c r="I3141" s="1">
        <v>2.4902453291977701E-5</v>
      </c>
      <c r="J3141" s="1">
        <v>2.9635977471444501E-5</v>
      </c>
      <c r="K3141" s="1">
        <v>7.1366968920562606E-5</v>
      </c>
      <c r="L3141" s="1">
        <v>5.5751271561403602E-5</v>
      </c>
      <c r="M3141" s="1">
        <v>4.5354018980015703E-3</v>
      </c>
      <c r="N3141" s="1">
        <v>6.9339567140844902E-6</v>
      </c>
      <c r="O3141" s="1">
        <v>6.3792401769577299E-6</v>
      </c>
      <c r="P3141" s="1">
        <v>4.1314623527970703E-8</v>
      </c>
      <c r="Q3141" s="1">
        <v>3.7017340594114298E-8</v>
      </c>
      <c r="R3141" s="1">
        <v>147.14611972824099</v>
      </c>
      <c r="S3141" s="1">
        <v>211.46681406270699</v>
      </c>
      <c r="T3141" s="1">
        <v>0.85611988598704902</v>
      </c>
      <c r="U3141" s="1">
        <v>6790.4343626802802</v>
      </c>
      <c r="V3141" s="1">
        <f t="shared" si="193"/>
        <v>1.2143200875056661</v>
      </c>
      <c r="W3141" s="1">
        <f t="shared" si="194"/>
        <v>2.7186031901043757</v>
      </c>
      <c r="X3141" s="1">
        <f t="shared" si="195"/>
        <v>247.00607651333772</v>
      </c>
    </row>
    <row r="3142" spans="1:24" hidden="1" x14ac:dyDescent="0.3">
      <c r="A3142" s="18" t="str">
        <f t="shared" si="192"/>
        <v>ConstMin - Rollers_1991_100</v>
      </c>
      <c r="B3142" s="1" t="s">
        <v>40</v>
      </c>
      <c r="C3142" s="1">
        <v>2020</v>
      </c>
      <c r="D3142" s="1" t="s">
        <v>94</v>
      </c>
      <c r="E3142" s="1">
        <v>1991</v>
      </c>
      <c r="F3142" s="1">
        <v>100</v>
      </c>
      <c r="G3142" s="1" t="s">
        <v>5</v>
      </c>
      <c r="H3142" s="1">
        <v>2.8912427577689201E-5</v>
      </c>
      <c r="I3142" s="1">
        <v>3.4984037369003998E-5</v>
      </c>
      <c r="J3142" s="1">
        <v>4.1633895711872497E-5</v>
      </c>
      <c r="K3142" s="1">
        <v>1.24797647933634E-4</v>
      </c>
      <c r="L3142" s="1">
        <v>2.8435594992704297E-4</v>
      </c>
      <c r="M3142" s="1">
        <v>1.5496491037195101E-2</v>
      </c>
      <c r="N3142" s="1">
        <v>2.3341125844893499E-5</v>
      </c>
      <c r="O3142" s="1">
        <v>2.1473835777302E-5</v>
      </c>
      <c r="P3142" s="1">
        <v>1.4240537176904599E-7</v>
      </c>
      <c r="Q3142" s="1">
        <v>1.2648027664103001E-7</v>
      </c>
      <c r="R3142" s="1">
        <v>502.766585367326</v>
      </c>
      <c r="S3142" s="1">
        <v>312.69076821013499</v>
      </c>
      <c r="T3142" s="1">
        <v>1.2366176130924</v>
      </c>
      <c r="U3142" s="1">
        <v>26169.811985586701</v>
      </c>
      <c r="V3142" s="1">
        <f t="shared" si="193"/>
        <v>0.44264740895784133</v>
      </c>
      <c r="W3142" s="1">
        <f t="shared" si="194"/>
        <v>3.597910187703838</v>
      </c>
      <c r="X3142" s="1">
        <f t="shared" si="195"/>
        <v>252.85970772176827</v>
      </c>
    </row>
    <row r="3143" spans="1:24" hidden="1" x14ac:dyDescent="0.3">
      <c r="A3143" s="18" t="str">
        <f t="shared" si="192"/>
        <v>ConstMin - Rollers_1991_175</v>
      </c>
      <c r="B3143" s="1" t="s">
        <v>40</v>
      </c>
      <c r="C3143" s="1">
        <v>2020</v>
      </c>
      <c r="D3143" s="1" t="s">
        <v>94</v>
      </c>
      <c r="E3143" s="1">
        <v>1991</v>
      </c>
      <c r="F3143" s="1">
        <v>175</v>
      </c>
      <c r="G3143" s="1" t="s">
        <v>5</v>
      </c>
      <c r="H3143" s="1">
        <v>2.7896494922683501E-6</v>
      </c>
      <c r="I3143" s="1">
        <v>3.3754758856446999E-6</v>
      </c>
      <c r="J3143" s="1">
        <v>4.0170952688664201E-6</v>
      </c>
      <c r="K3143" s="1">
        <v>1.35572177353211E-5</v>
      </c>
      <c r="L3143" s="1">
        <v>3.7295233473266302E-5</v>
      </c>
      <c r="M3143" s="1">
        <v>2.1760391318310498E-3</v>
      </c>
      <c r="N3143" s="1">
        <v>1.80391513236394E-6</v>
      </c>
      <c r="O3143" s="1">
        <v>1.65960192177482E-6</v>
      </c>
      <c r="P3143" s="1">
        <v>2.0034871421584199E-8</v>
      </c>
      <c r="Q3143" s="1">
        <v>1.7760538867482501E-8</v>
      </c>
      <c r="R3143" s="1">
        <v>70.599193153497197</v>
      </c>
      <c r="S3143" s="1">
        <v>25.1468313762477</v>
      </c>
      <c r="T3143" s="1">
        <v>9.5124431776338794E-2</v>
      </c>
      <c r="U3143" s="1">
        <v>3646.2905495559198</v>
      </c>
      <c r="V3143" s="1">
        <f t="shared" si="193"/>
        <v>0.30652954360281198</v>
      </c>
      <c r="W3143" s="1">
        <f t="shared" si="194"/>
        <v>3.386808640446608</v>
      </c>
      <c r="X3143" s="1">
        <f t="shared" si="195"/>
        <v>264.35723090965899</v>
      </c>
    </row>
    <row r="3144" spans="1:24" hidden="1" x14ac:dyDescent="0.3">
      <c r="A3144" s="18" t="str">
        <f t="shared" si="192"/>
        <v>ConstMin - Rollers_1992_50</v>
      </c>
      <c r="B3144" s="1" t="s">
        <v>40</v>
      </c>
      <c r="C3144" s="1">
        <v>2020</v>
      </c>
      <c r="D3144" s="1" t="s">
        <v>94</v>
      </c>
      <c r="E3144" s="1">
        <v>1992</v>
      </c>
      <c r="F3144" s="1">
        <v>50</v>
      </c>
      <c r="G3144" s="1" t="s">
        <v>5</v>
      </c>
      <c r="H3144" s="1">
        <v>2.85226419011947E-5</v>
      </c>
      <c r="I3144" s="1">
        <v>3.4512396700445602E-5</v>
      </c>
      <c r="J3144" s="1">
        <v>4.1072604337720399E-5</v>
      </c>
      <c r="K3144" s="1">
        <v>9.9054779992934001E-5</v>
      </c>
      <c r="L3144" s="1">
        <v>7.8110677857668199E-5</v>
      </c>
      <c r="M3144" s="1">
        <v>6.3732441968837802E-3</v>
      </c>
      <c r="N3144" s="1">
        <v>9.6419311931250008E-6</v>
      </c>
      <c r="O3144" s="1">
        <v>8.8705766976749996E-6</v>
      </c>
      <c r="P3144" s="1">
        <v>5.8068123936783603E-8</v>
      </c>
      <c r="Q3144" s="1">
        <v>5.2017562375114499E-8</v>
      </c>
      <c r="R3144" s="1">
        <v>206.77288909395199</v>
      </c>
      <c r="S3144" s="1">
        <v>262.39710545763899</v>
      </c>
      <c r="T3144" s="1">
        <v>1.04636874953972</v>
      </c>
      <c r="U3144" s="1">
        <v>9541.7129257323504</v>
      </c>
      <c r="V3144" s="1">
        <f t="shared" si="193"/>
        <v>1.1976705600949165</v>
      </c>
      <c r="W3144" s="1">
        <f t="shared" si="194"/>
        <v>2.7106451085148544</v>
      </c>
      <c r="X3144" s="1">
        <f t="shared" si="195"/>
        <v>250.76924896033358</v>
      </c>
    </row>
    <row r="3145" spans="1:24" hidden="1" x14ac:dyDescent="0.3">
      <c r="A3145" s="18" t="str">
        <f t="shared" si="192"/>
        <v>ConstMin - Rollers_1992_100</v>
      </c>
      <c r="B3145" s="1" t="s">
        <v>40</v>
      </c>
      <c r="C3145" s="1">
        <v>2020</v>
      </c>
      <c r="D3145" s="1" t="s">
        <v>94</v>
      </c>
      <c r="E3145" s="1">
        <v>1992</v>
      </c>
      <c r="F3145" s="1">
        <v>100</v>
      </c>
      <c r="G3145" s="1" t="s">
        <v>5</v>
      </c>
      <c r="H3145" s="1">
        <v>1.75980797054807E-5</v>
      </c>
      <c r="I3145" s="1">
        <v>2.1293676443631599E-5</v>
      </c>
      <c r="J3145" s="1">
        <v>2.5341234775892199E-5</v>
      </c>
      <c r="K3145" s="1">
        <v>7.6159505822981496E-5</v>
      </c>
      <c r="L3145" s="1">
        <v>1.73621522001645E-4</v>
      </c>
      <c r="M3145" s="1">
        <v>9.5025600169734992E-3</v>
      </c>
      <c r="N3145" s="1">
        <v>1.41691101369975E-5</v>
      </c>
      <c r="O3145" s="1">
        <v>1.30355813260377E-5</v>
      </c>
      <c r="P3145" s="1">
        <v>8.7327937437099794E-8</v>
      </c>
      <c r="Q3145" s="1">
        <v>7.7558617422486005E-8</v>
      </c>
      <c r="R3145" s="1">
        <v>308.30009455137701</v>
      </c>
      <c r="S3145" s="1">
        <v>198.522031666495</v>
      </c>
      <c r="T3145" s="1">
        <v>0.76099545421071002</v>
      </c>
      <c r="U3145" s="1">
        <v>16154.730326860999</v>
      </c>
      <c r="V3145" s="1">
        <f t="shared" si="193"/>
        <v>0.43645506592300098</v>
      </c>
      <c r="W3145" s="1">
        <f t="shared" si="194"/>
        <v>3.5587087571034739</v>
      </c>
      <c r="X3145" s="1">
        <f t="shared" si="195"/>
        <v>260.87150792825469</v>
      </c>
    </row>
    <row r="3146" spans="1:24" hidden="1" x14ac:dyDescent="0.3">
      <c r="A3146" s="18" t="str">
        <f t="shared" ref="A3146:A3209" si="196">D3146&amp;"_"&amp;E3146&amp;"_"&amp;F3146</f>
        <v>ConstMin - Rollers_1992_175</v>
      </c>
      <c r="B3146" s="1" t="s">
        <v>40</v>
      </c>
      <c r="C3146" s="1">
        <v>2020</v>
      </c>
      <c r="D3146" s="1" t="s">
        <v>94</v>
      </c>
      <c r="E3146" s="1">
        <v>1992</v>
      </c>
      <c r="F3146" s="1">
        <v>175</v>
      </c>
      <c r="G3146" s="1" t="s">
        <v>5</v>
      </c>
      <c r="H3146" s="1">
        <v>5.5502591904553603E-6</v>
      </c>
      <c r="I3146" s="1">
        <v>6.7158136204509798E-6</v>
      </c>
      <c r="J3146" s="1">
        <v>7.9923732342557193E-6</v>
      </c>
      <c r="K3146" s="1">
        <v>2.7044218752687501E-5</v>
      </c>
      <c r="L3146" s="1">
        <v>7.4435020375647297E-5</v>
      </c>
      <c r="M3146" s="1">
        <v>4.3617416592307704E-3</v>
      </c>
      <c r="N3146" s="1">
        <v>3.5795421990011499E-6</v>
      </c>
      <c r="O3146" s="1">
        <v>3.2931788230810598E-6</v>
      </c>
      <c r="P3146" s="1">
        <v>4.0159956921255502E-8</v>
      </c>
      <c r="Q3146" s="1">
        <v>3.5599949070539198E-8</v>
      </c>
      <c r="R3146" s="1">
        <v>141.511904533891</v>
      </c>
      <c r="S3146" s="1">
        <v>49.020405467622098</v>
      </c>
      <c r="T3146" s="1">
        <v>0.19024886355267701</v>
      </c>
      <c r="U3146" s="1">
        <v>7353.0608201433197</v>
      </c>
      <c r="V3146" s="1">
        <f t="shared" si="193"/>
        <v>0.30242596661386839</v>
      </c>
      <c r="W3146" s="1">
        <f t="shared" si="194"/>
        <v>3.3519517156458045</v>
      </c>
      <c r="X3146" s="1">
        <f t="shared" si="195"/>
        <v>257.66464278536461</v>
      </c>
    </row>
    <row r="3147" spans="1:24" hidden="1" x14ac:dyDescent="0.3">
      <c r="A3147" s="18" t="str">
        <f t="shared" si="196"/>
        <v>ConstMin - Rollers_1993_50</v>
      </c>
      <c r="B3147" s="1" t="s">
        <v>40</v>
      </c>
      <c r="C3147" s="1">
        <v>2020</v>
      </c>
      <c r="D3147" s="1" t="s">
        <v>94</v>
      </c>
      <c r="E3147" s="1">
        <v>1993</v>
      </c>
      <c r="F3147" s="1">
        <v>50</v>
      </c>
      <c r="G3147" s="1" t="s">
        <v>5</v>
      </c>
      <c r="H3147" s="1">
        <v>3.36908177055831E-5</v>
      </c>
      <c r="I3147" s="1">
        <v>4.07658894237556E-5</v>
      </c>
      <c r="J3147" s="1">
        <v>4.8514777496039701E-5</v>
      </c>
      <c r="K3147" s="1">
        <v>1.17181670092075E-4</v>
      </c>
      <c r="L3147" s="1">
        <v>9.3290066760415795E-5</v>
      </c>
      <c r="M3147" s="1">
        <v>7.6344639131939703E-3</v>
      </c>
      <c r="N3147" s="1">
        <v>1.14280388388049E-5</v>
      </c>
      <c r="O3147" s="1">
        <v>1.05137957317005E-5</v>
      </c>
      <c r="P3147" s="1">
        <v>6.9573680398948695E-8</v>
      </c>
      <c r="Q3147" s="1">
        <v>6.2311468152954905E-8</v>
      </c>
      <c r="R3147" s="1">
        <v>247.69177380438401</v>
      </c>
      <c r="S3147" s="1">
        <v>342.40010485717801</v>
      </c>
      <c r="T3147" s="1">
        <v>1.33174204486874</v>
      </c>
      <c r="U3147" s="1">
        <v>11519.3178134093</v>
      </c>
      <c r="V3147" s="1">
        <f t="shared" ref="V3147:V3210" si="197">IFERROR(CONVERT(I3147,"ton","g")*365/U3147,0)</f>
        <v>1.1718142158964167</v>
      </c>
      <c r="W3147" s="1">
        <f t="shared" ref="W3147:W3210" si="198">IFERROR(CONVERT(L3147,"ton","g")*365/U3147,0)</f>
        <v>2.6816200499253058</v>
      </c>
      <c r="X3147" s="1">
        <f t="shared" ref="X3147:X3210" si="199">S3147/T3147</f>
        <v>257.10692710833939</v>
      </c>
    </row>
    <row r="3148" spans="1:24" hidden="1" x14ac:dyDescent="0.3">
      <c r="A3148" s="18" t="str">
        <f t="shared" si="196"/>
        <v>ConstMin - Rollers_1993_100</v>
      </c>
      <c r="B3148" s="1" t="s">
        <v>40</v>
      </c>
      <c r="C3148" s="1">
        <v>2020</v>
      </c>
      <c r="D3148" s="1" t="s">
        <v>94</v>
      </c>
      <c r="E3148" s="1">
        <v>1993</v>
      </c>
      <c r="F3148" s="1">
        <v>100</v>
      </c>
      <c r="G3148" s="1" t="s">
        <v>5</v>
      </c>
      <c r="H3148" s="1">
        <v>2.2756747584897701E-5</v>
      </c>
      <c r="I3148" s="1">
        <v>2.7535664577726201E-5</v>
      </c>
      <c r="J3148" s="1">
        <v>3.2769716522252702E-5</v>
      </c>
      <c r="K3148" s="1">
        <v>9.8746127393367495E-5</v>
      </c>
      <c r="L3148" s="1">
        <v>2.2522940316002001E-4</v>
      </c>
      <c r="M3148" s="1">
        <v>1.23804438036511E-2</v>
      </c>
      <c r="N3148" s="1">
        <v>1.8272877186826201E-5</v>
      </c>
      <c r="O3148" s="1">
        <v>1.6811047011880099E-5</v>
      </c>
      <c r="P3148" s="1">
        <v>1.1378064019710399E-7</v>
      </c>
      <c r="Q3148" s="1">
        <v>1.01047518013339E-7</v>
      </c>
      <c r="R3148" s="1">
        <v>401.66986458763898</v>
      </c>
      <c r="S3148" s="1">
        <v>226.85200625492601</v>
      </c>
      <c r="T3148" s="1">
        <v>0.85611988598704902</v>
      </c>
      <c r="U3148" s="1">
        <v>20794.7672400349</v>
      </c>
      <c r="V3148" s="1">
        <f t="shared" si="197"/>
        <v>0.43846012144062296</v>
      </c>
      <c r="W3148" s="1">
        <f t="shared" si="198"/>
        <v>3.5864074092994409</v>
      </c>
      <c r="X3148" s="1">
        <f t="shared" si="199"/>
        <v>264.97691499524137</v>
      </c>
    </row>
    <row r="3149" spans="1:24" hidden="1" x14ac:dyDescent="0.3">
      <c r="A3149" s="18" t="str">
        <f t="shared" si="196"/>
        <v>ConstMin - Rollers_1993_175</v>
      </c>
      <c r="B3149" s="1" t="s">
        <v>40</v>
      </c>
      <c r="C3149" s="1">
        <v>2020</v>
      </c>
      <c r="D3149" s="1" t="s">
        <v>94</v>
      </c>
      <c r="E3149" s="1">
        <v>1993</v>
      </c>
      <c r="F3149" s="1">
        <v>175</v>
      </c>
      <c r="G3149" s="1" t="s">
        <v>5</v>
      </c>
      <c r="H3149" s="1">
        <v>1.06183706153086E-5</v>
      </c>
      <c r="I3149" s="1">
        <v>1.2848228444523401E-5</v>
      </c>
      <c r="J3149" s="1">
        <v>1.5290453686044398E-5</v>
      </c>
      <c r="K3149" s="1">
        <v>5.1876825857112801E-5</v>
      </c>
      <c r="L3149" s="1">
        <v>1.4285597160183699E-4</v>
      </c>
      <c r="M3149" s="1">
        <v>8.4073352207098603E-3</v>
      </c>
      <c r="N3149" s="1">
        <v>6.8296649118049196E-6</v>
      </c>
      <c r="O3149" s="1">
        <v>6.2832917188605197E-6</v>
      </c>
      <c r="P3149" s="1">
        <v>7.7411432328871695E-8</v>
      </c>
      <c r="Q3149" s="1">
        <v>6.8619539867247796E-8</v>
      </c>
      <c r="R3149" s="1">
        <v>272.76673221112702</v>
      </c>
      <c r="S3149" s="1">
        <v>107.696345345533</v>
      </c>
      <c r="T3149" s="1">
        <v>0.38049772710535501</v>
      </c>
      <c r="U3149" s="1">
        <v>14000.524894919299</v>
      </c>
      <c r="V3149" s="1">
        <f t="shared" si="197"/>
        <v>0.30386979466565595</v>
      </c>
      <c r="W3149" s="1">
        <f t="shared" si="198"/>
        <v>3.3786459312152464</v>
      </c>
      <c r="X3149" s="1">
        <f t="shared" si="199"/>
        <v>283.04070608998211</v>
      </c>
    </row>
    <row r="3150" spans="1:24" hidden="1" x14ac:dyDescent="0.3">
      <c r="A3150" s="18" t="str">
        <f t="shared" si="196"/>
        <v>ConstMin - Rollers_1993_300</v>
      </c>
      <c r="B3150" s="1" t="s">
        <v>40</v>
      </c>
      <c r="C3150" s="1">
        <v>2020</v>
      </c>
      <c r="D3150" s="1" t="s">
        <v>94</v>
      </c>
      <c r="E3150" s="1">
        <v>1993</v>
      </c>
      <c r="F3150" s="1">
        <v>300</v>
      </c>
      <c r="G3150" s="1" t="s">
        <v>5</v>
      </c>
      <c r="H3150" s="1">
        <v>4.3618732212651296E-6</v>
      </c>
      <c r="I3150" s="1">
        <v>5.2778665977308003E-6</v>
      </c>
      <c r="J3150" s="1">
        <v>6.2810974386217799E-6</v>
      </c>
      <c r="K3150" s="1">
        <v>2.1310250480817E-5</v>
      </c>
      <c r="L3150" s="1">
        <v>5.8683168972225101E-5</v>
      </c>
      <c r="M3150" s="1">
        <v>3.45361182896963E-3</v>
      </c>
      <c r="N3150" s="1">
        <v>2.8055276622259802E-6</v>
      </c>
      <c r="O3150" s="1">
        <v>2.5810854492479001E-6</v>
      </c>
      <c r="P3150" s="1">
        <v>3.1799497863473898E-8</v>
      </c>
      <c r="Q3150" s="1">
        <v>2.8187915476501101E-8</v>
      </c>
      <c r="R3150" s="1">
        <v>112.04863231731601</v>
      </c>
      <c r="S3150" s="1">
        <v>26.738402982339299</v>
      </c>
      <c r="T3150" s="1">
        <v>9.5124431776338794E-2</v>
      </c>
      <c r="U3150" s="1">
        <v>5775.4950441852998</v>
      </c>
      <c r="V3150" s="1">
        <f t="shared" si="197"/>
        <v>0.30259224537708246</v>
      </c>
      <c r="W3150" s="1">
        <f t="shared" si="198"/>
        <v>3.3644412067525384</v>
      </c>
      <c r="X3150" s="1">
        <f t="shared" si="199"/>
        <v>281.08870122039662</v>
      </c>
    </row>
    <row r="3151" spans="1:24" hidden="1" x14ac:dyDescent="0.3">
      <c r="A3151" s="18" t="str">
        <f t="shared" si="196"/>
        <v>ConstMin - Rollers_1994_50</v>
      </c>
      <c r="B3151" s="1" t="s">
        <v>40</v>
      </c>
      <c r="C3151" s="1">
        <v>2020</v>
      </c>
      <c r="D3151" s="1" t="s">
        <v>94</v>
      </c>
      <c r="E3151" s="1">
        <v>1994</v>
      </c>
      <c r="F3151" s="1">
        <v>50</v>
      </c>
      <c r="G3151" s="1" t="s">
        <v>5</v>
      </c>
      <c r="H3151" s="1">
        <v>7.8315720795093098E-5</v>
      </c>
      <c r="I3151" s="1">
        <v>9.4762022162062602E-5</v>
      </c>
      <c r="J3151" s="1">
        <v>1.12774637944934E-4</v>
      </c>
      <c r="K3151" s="1">
        <v>2.7282079404078598E-4</v>
      </c>
      <c r="L3151" s="1">
        <v>2.1931024851586599E-4</v>
      </c>
      <c r="M3151" s="1">
        <v>1.8001094881165899E-2</v>
      </c>
      <c r="N3151" s="1">
        <v>2.66582911947672E-5</v>
      </c>
      <c r="O3151" s="1">
        <v>2.4525627899185801E-5</v>
      </c>
      <c r="P3151" s="1">
        <v>1.6407957758309899E-7</v>
      </c>
      <c r="Q3151" s="1">
        <v>1.4692251651980399E-7</v>
      </c>
      <c r="R3151" s="1">
        <v>584.02569875684196</v>
      </c>
      <c r="S3151" s="1">
        <v>799.39336535295502</v>
      </c>
      <c r="T3151" s="1">
        <v>3.0439818168428401</v>
      </c>
      <c r="U3151" s="1">
        <v>27054.469208663999</v>
      </c>
      <c r="V3151" s="1">
        <f t="shared" si="197"/>
        <v>1.1598021316730804</v>
      </c>
      <c r="W3151" s="1">
        <f t="shared" si="198"/>
        <v>2.6841606787522152</v>
      </c>
      <c r="X3151" s="1">
        <f t="shared" si="199"/>
        <v>262.61436941895749</v>
      </c>
    </row>
    <row r="3152" spans="1:24" hidden="1" x14ac:dyDescent="0.3">
      <c r="A3152" s="18" t="str">
        <f t="shared" si="196"/>
        <v>ConstMin - Rollers_1994_100</v>
      </c>
      <c r="B3152" s="1" t="s">
        <v>40</v>
      </c>
      <c r="C3152" s="1">
        <v>2020</v>
      </c>
      <c r="D3152" s="1" t="s">
        <v>94</v>
      </c>
      <c r="E3152" s="1">
        <v>1994</v>
      </c>
      <c r="F3152" s="1">
        <v>100</v>
      </c>
      <c r="G3152" s="1" t="s">
        <v>5</v>
      </c>
      <c r="H3152" s="1">
        <v>4.5414104491307502E-5</v>
      </c>
      <c r="I3152" s="1">
        <v>5.4951066434482003E-5</v>
      </c>
      <c r="J3152" s="1">
        <v>6.53963104674828E-5</v>
      </c>
      <c r="K3152" s="1">
        <v>1.9759046933967301E-4</v>
      </c>
      <c r="L3152" s="1">
        <v>4.5091912568084798E-4</v>
      </c>
      <c r="M3152" s="1">
        <v>2.4893844388047998E-2</v>
      </c>
      <c r="N3152" s="1">
        <v>3.6365183232998803E-5</v>
      </c>
      <c r="O3152" s="1">
        <v>3.3455968574358898E-5</v>
      </c>
      <c r="P3152" s="1">
        <v>2.2879351348794999E-7</v>
      </c>
      <c r="Q3152" s="1">
        <v>2.03180211397648E-7</v>
      </c>
      <c r="R3152" s="1">
        <v>807.65336550085203</v>
      </c>
      <c r="S3152" s="1">
        <v>490.62847377117902</v>
      </c>
      <c r="T3152" s="1">
        <v>1.9024886355267701</v>
      </c>
      <c r="U3152" s="1">
        <v>41973.265931124297</v>
      </c>
      <c r="V3152" s="1">
        <f t="shared" si="197"/>
        <v>0.43350285594240007</v>
      </c>
      <c r="W3152" s="1">
        <f t="shared" si="198"/>
        <v>3.5572508681839978</v>
      </c>
      <c r="X3152" s="1">
        <f t="shared" si="199"/>
        <v>257.88772905617463</v>
      </c>
    </row>
    <row r="3153" spans="1:24" hidden="1" x14ac:dyDescent="0.3">
      <c r="A3153" s="18" t="str">
        <f t="shared" si="196"/>
        <v>ConstMin - Rollers_1994_175</v>
      </c>
      <c r="B3153" s="1" t="s">
        <v>40</v>
      </c>
      <c r="C3153" s="1">
        <v>2020</v>
      </c>
      <c r="D3153" s="1" t="s">
        <v>94</v>
      </c>
      <c r="E3153" s="1">
        <v>1994</v>
      </c>
      <c r="F3153" s="1">
        <v>175</v>
      </c>
      <c r="G3153" s="1" t="s">
        <v>5</v>
      </c>
      <c r="H3153" s="1">
        <v>1.2410174960114599E-5</v>
      </c>
      <c r="I3153" s="1">
        <v>1.50163117017386E-5</v>
      </c>
      <c r="J3153" s="1">
        <v>1.7870651942565E-5</v>
      </c>
      <c r="K3153" s="1">
        <v>6.0794196677943498E-5</v>
      </c>
      <c r="L3153" s="1">
        <v>1.6749864903841901E-4</v>
      </c>
      <c r="M3153" s="1">
        <v>9.90049163266884E-3</v>
      </c>
      <c r="N3153" s="1">
        <v>7.9602314570090392E-6</v>
      </c>
      <c r="O3153" s="1">
        <v>7.3234129404483201E-6</v>
      </c>
      <c r="P3153" s="1">
        <v>9.1162649707210497E-8</v>
      </c>
      <c r="Q3153" s="1">
        <v>8.0806481775555E-8</v>
      </c>
      <c r="R3153" s="1">
        <v>321.21054757926902</v>
      </c>
      <c r="S3153" s="1">
        <v>108.439078761709</v>
      </c>
      <c r="T3153" s="1">
        <v>0.38049772710535501</v>
      </c>
      <c r="U3153" s="1">
        <v>16536.959511160701</v>
      </c>
      <c r="V3153" s="1">
        <f t="shared" si="197"/>
        <v>0.30067423328109477</v>
      </c>
      <c r="W3153" s="1">
        <f t="shared" si="198"/>
        <v>3.3538547198254292</v>
      </c>
      <c r="X3153" s="1">
        <f t="shared" si="199"/>
        <v>284.99271095956794</v>
      </c>
    </row>
    <row r="3154" spans="1:24" hidden="1" x14ac:dyDescent="0.3">
      <c r="A3154" s="18" t="str">
        <f t="shared" si="196"/>
        <v>ConstMin - Rollers_1994_300</v>
      </c>
      <c r="B3154" s="1" t="s">
        <v>40</v>
      </c>
      <c r="C3154" s="1">
        <v>2020</v>
      </c>
      <c r="D3154" s="1" t="s">
        <v>94</v>
      </c>
      <c r="E3154" s="1">
        <v>1994</v>
      </c>
      <c r="F3154" s="1">
        <v>300</v>
      </c>
      <c r="G3154" s="1" t="s">
        <v>5</v>
      </c>
      <c r="H3154" s="1">
        <v>6.2331406363203099E-6</v>
      </c>
      <c r="I3154" s="1">
        <v>7.5421001699475803E-6</v>
      </c>
      <c r="J3154" s="1">
        <v>8.9757225163012501E-6</v>
      </c>
      <c r="K3154" s="1">
        <v>3.0534523403869802E-5</v>
      </c>
      <c r="L3154" s="1">
        <v>8.4127954618335406E-5</v>
      </c>
      <c r="M3154" s="1">
        <v>4.9726258423811497E-3</v>
      </c>
      <c r="N3154" s="1">
        <v>3.99810980333996E-6</v>
      </c>
      <c r="O3154" s="1">
        <v>3.6782610190727599E-6</v>
      </c>
      <c r="P3154" s="1">
        <v>4.5787397698332001E-8</v>
      </c>
      <c r="Q3154" s="1">
        <v>4.0585903651807698E-8</v>
      </c>
      <c r="R3154" s="1">
        <v>161.33136908752701</v>
      </c>
      <c r="S3154" s="1">
        <v>42.441909495776699</v>
      </c>
      <c r="T3154" s="1">
        <v>0.19024886355267701</v>
      </c>
      <c r="U3154" s="1">
        <v>8318.6142611722407</v>
      </c>
      <c r="V3154" s="1">
        <f t="shared" si="197"/>
        <v>0.30021328768509858</v>
      </c>
      <c r="W3154" s="1">
        <f t="shared" si="198"/>
        <v>3.3487131267269796</v>
      </c>
      <c r="X3154" s="1">
        <f t="shared" si="199"/>
        <v>223.08627080983945</v>
      </c>
    </row>
    <row r="3155" spans="1:24" hidden="1" x14ac:dyDescent="0.3">
      <c r="A3155" s="18" t="str">
        <f t="shared" si="196"/>
        <v>ConstMin - Rollers_1995_50</v>
      </c>
      <c r="B3155" s="1" t="s">
        <v>40</v>
      </c>
      <c r="C3155" s="1">
        <v>2020</v>
      </c>
      <c r="D3155" s="1" t="s">
        <v>94</v>
      </c>
      <c r="E3155" s="1">
        <v>1995</v>
      </c>
      <c r="F3155" s="1">
        <v>50</v>
      </c>
      <c r="G3155" s="1" t="s">
        <v>5</v>
      </c>
      <c r="H3155" s="1">
        <v>1.17630153771433E-4</v>
      </c>
      <c r="I3155" s="1">
        <v>1.42332486063434E-4</v>
      </c>
      <c r="J3155" s="1">
        <v>1.6938742143086401E-4</v>
      </c>
      <c r="K3155" s="1">
        <v>4.1043676509291001E-4</v>
      </c>
      <c r="L3155" s="1">
        <v>3.3319630962274201E-4</v>
      </c>
      <c r="M3155" s="1">
        <v>2.7430954010986199E-2</v>
      </c>
      <c r="N3155" s="1">
        <v>4.0185001056953599E-5</v>
      </c>
      <c r="O3155" s="1">
        <v>3.69702009723973E-5</v>
      </c>
      <c r="P3155" s="1">
        <v>2.5008386866680898E-7</v>
      </c>
      <c r="Q3155" s="1">
        <v>2.2388775907457799E-7</v>
      </c>
      <c r="R3155" s="1">
        <v>889.96709309025005</v>
      </c>
      <c r="S3155" s="1">
        <v>1148.26586140824</v>
      </c>
      <c r="T3155" s="1">
        <v>4.2805994299352497</v>
      </c>
      <c r="U3155" s="1">
        <v>41337.5710106966</v>
      </c>
      <c r="V3155" s="1">
        <f t="shared" si="197"/>
        <v>1.1401124331979575</v>
      </c>
      <c r="W3155" s="1">
        <f t="shared" si="198"/>
        <v>2.6689708428704102</v>
      </c>
      <c r="X3155" s="1">
        <f t="shared" si="199"/>
        <v>268.24884696711956</v>
      </c>
    </row>
    <row r="3156" spans="1:24" hidden="1" x14ac:dyDescent="0.3">
      <c r="A3156" s="18" t="str">
        <f t="shared" si="196"/>
        <v>ConstMin - Rollers_1995_100</v>
      </c>
      <c r="B3156" s="1" t="s">
        <v>40</v>
      </c>
      <c r="C3156" s="1">
        <v>2020</v>
      </c>
      <c r="D3156" s="1" t="s">
        <v>94</v>
      </c>
      <c r="E3156" s="1">
        <v>1995</v>
      </c>
      <c r="F3156" s="1">
        <v>100</v>
      </c>
      <c r="G3156" s="1" t="s">
        <v>5</v>
      </c>
      <c r="H3156" s="1">
        <v>7.3426627991894704E-5</v>
      </c>
      <c r="I3156" s="1">
        <v>8.8846219870192605E-5</v>
      </c>
      <c r="J3156" s="1">
        <v>1.05734344308328E-4</v>
      </c>
      <c r="K3156" s="1">
        <v>3.2033822710465402E-4</v>
      </c>
      <c r="L3156" s="1">
        <v>7.3142733730398595E-4</v>
      </c>
      <c r="M3156" s="1">
        <v>4.0555978307827902E-2</v>
      </c>
      <c r="N3156" s="1">
        <v>5.8630709303591298E-5</v>
      </c>
      <c r="O3156" s="1">
        <v>5.3940252559303998E-5</v>
      </c>
      <c r="P3156" s="1">
        <v>3.7275733297375698E-7</v>
      </c>
      <c r="Q3156" s="1">
        <v>3.3101244297884198E-7</v>
      </c>
      <c r="R3156" s="1">
        <v>1315.7940517706099</v>
      </c>
      <c r="S3156" s="1">
        <v>781.03723949603102</v>
      </c>
      <c r="T3156" s="1">
        <v>3.0439818168428401</v>
      </c>
      <c r="U3156" s="1">
        <v>68413.980697105493</v>
      </c>
      <c r="V3156" s="1">
        <f t="shared" si="197"/>
        <v>0.43001409841748561</v>
      </c>
      <c r="W3156" s="1">
        <f t="shared" si="198"/>
        <v>3.5400950931644157</v>
      </c>
      <c r="X3156" s="1">
        <f t="shared" si="199"/>
        <v>256.58406866112887</v>
      </c>
    </row>
    <row r="3157" spans="1:24" hidden="1" x14ac:dyDescent="0.3">
      <c r="A3157" s="18" t="str">
        <f t="shared" si="196"/>
        <v>ConstMin - Rollers_1995_175</v>
      </c>
      <c r="B3157" s="1" t="s">
        <v>40</v>
      </c>
      <c r="C3157" s="1">
        <v>2020</v>
      </c>
      <c r="D3157" s="1" t="s">
        <v>94</v>
      </c>
      <c r="E3157" s="1">
        <v>1995</v>
      </c>
      <c r="F3157" s="1">
        <v>175</v>
      </c>
      <c r="G3157" s="1" t="s">
        <v>5</v>
      </c>
      <c r="H3157" s="1">
        <v>3.9169299790937399E-5</v>
      </c>
      <c r="I3157" s="1">
        <v>4.7394852747034302E-5</v>
      </c>
      <c r="J3157" s="1">
        <v>5.6403791698949903E-5</v>
      </c>
      <c r="K3157" s="1">
        <v>1.9240367791552499E-4</v>
      </c>
      <c r="L3157" s="1">
        <v>5.3038204219128598E-4</v>
      </c>
      <c r="M3157" s="1">
        <v>3.1486759927496402E-2</v>
      </c>
      <c r="N3157" s="1">
        <v>2.5054069612437099E-5</v>
      </c>
      <c r="O3157" s="1">
        <v>2.3049744043442102E-5</v>
      </c>
      <c r="P3157" s="1">
        <v>2.8993563132331798E-7</v>
      </c>
      <c r="Q3157" s="1">
        <v>2.5699070174019697E-7</v>
      </c>
      <c r="R3157" s="1">
        <v>1021.55324937957</v>
      </c>
      <c r="S3157" s="1">
        <v>358.52803046557398</v>
      </c>
      <c r="T3157" s="1">
        <v>1.2366176130924</v>
      </c>
      <c r="U3157" s="1">
        <v>52538.1460028398</v>
      </c>
      <c r="V3157" s="1">
        <f t="shared" si="197"/>
        <v>0.29870674947268588</v>
      </c>
      <c r="W3157" s="1">
        <f t="shared" si="198"/>
        <v>3.3427405428864323</v>
      </c>
      <c r="X3157" s="1">
        <f t="shared" si="199"/>
        <v>289.92634964094174</v>
      </c>
    </row>
    <row r="3158" spans="1:24" hidden="1" x14ac:dyDescent="0.3">
      <c r="A3158" s="18" t="str">
        <f t="shared" si="196"/>
        <v>ConstMin - Rollers_1995_300</v>
      </c>
      <c r="B3158" s="1" t="s">
        <v>40</v>
      </c>
      <c r="C3158" s="1">
        <v>2020</v>
      </c>
      <c r="D3158" s="1" t="s">
        <v>94</v>
      </c>
      <c r="E3158" s="1">
        <v>1995</v>
      </c>
      <c r="F3158" s="1">
        <v>300</v>
      </c>
      <c r="G3158" s="1" t="s">
        <v>5</v>
      </c>
      <c r="H3158" s="1">
        <v>4.4334051445537501E-6</v>
      </c>
      <c r="I3158" s="1">
        <v>5.3644202249100297E-6</v>
      </c>
      <c r="J3158" s="1">
        <v>6.3841034081574E-6</v>
      </c>
      <c r="K3158" s="1">
        <v>2.1777347566961399E-5</v>
      </c>
      <c r="L3158" s="1">
        <v>6.0031669878709803E-5</v>
      </c>
      <c r="M3158" s="1">
        <v>3.5638513885353899E-3</v>
      </c>
      <c r="N3158" s="1">
        <v>2.8357627454317E-6</v>
      </c>
      <c r="O3158" s="1">
        <v>2.6089017257971702E-6</v>
      </c>
      <c r="P3158" s="1">
        <v>3.2816571303519898E-8</v>
      </c>
      <c r="Q3158" s="1">
        <v>2.90876759420927E-8</v>
      </c>
      <c r="R3158" s="1">
        <v>115.625233420252</v>
      </c>
      <c r="S3158" s="1">
        <v>28.4360793621704</v>
      </c>
      <c r="T3158" s="1">
        <v>9.5124431776338794E-2</v>
      </c>
      <c r="U3158" s="1">
        <v>5971.5766660557802</v>
      </c>
      <c r="V3158" s="1">
        <f t="shared" si="197"/>
        <v>0.29745575754669634</v>
      </c>
      <c r="W3158" s="1">
        <f t="shared" si="198"/>
        <v>3.328741055304687</v>
      </c>
      <c r="X3158" s="1">
        <f t="shared" si="199"/>
        <v>298.9356028851841</v>
      </c>
    </row>
    <row r="3159" spans="1:24" hidden="1" x14ac:dyDescent="0.3">
      <c r="A3159" s="18" t="str">
        <f t="shared" si="196"/>
        <v>ConstMin - Rollers_1996_50</v>
      </c>
      <c r="B3159" s="1" t="s">
        <v>40</v>
      </c>
      <c r="C3159" s="1">
        <v>2020</v>
      </c>
      <c r="D3159" s="1" t="s">
        <v>94</v>
      </c>
      <c r="E3159" s="1">
        <v>1996</v>
      </c>
      <c r="F3159" s="1">
        <v>50</v>
      </c>
      <c r="G3159" s="1" t="s">
        <v>5</v>
      </c>
      <c r="H3159" s="1">
        <v>1.31637827672972E-4</v>
      </c>
      <c r="I3159" s="1">
        <v>1.5928177148429601E-4</v>
      </c>
      <c r="J3159" s="1">
        <v>1.8955847184908001E-4</v>
      </c>
      <c r="K3159" s="1">
        <v>4.6007309428306001E-4</v>
      </c>
      <c r="L3159" s="1">
        <v>3.7724350708257502E-4</v>
      </c>
      <c r="M3159" s="1">
        <v>3.11506523448568E-2</v>
      </c>
      <c r="N3159" s="1">
        <v>4.5136539022064799E-5</v>
      </c>
      <c r="O3159" s="1">
        <v>4.1525615900299599E-5</v>
      </c>
      <c r="P3159" s="1">
        <v>2.8405409420423402E-7</v>
      </c>
      <c r="Q3159" s="1">
        <v>2.5424743683387901E-7</v>
      </c>
      <c r="R3159" s="1">
        <v>1010.64860901717</v>
      </c>
      <c r="S3159" s="1">
        <v>1328.7500815390299</v>
      </c>
      <c r="T3159" s="1">
        <v>4.9464704523696197</v>
      </c>
      <c r="U3159" s="1">
        <v>47068.416349901701</v>
      </c>
      <c r="V3159" s="1">
        <f t="shared" si="197"/>
        <v>1.1205341359359997</v>
      </c>
      <c r="W3159" s="1">
        <f t="shared" si="198"/>
        <v>2.6538769835813625</v>
      </c>
      <c r="X3159" s="1">
        <f t="shared" si="199"/>
        <v>268.62590089919343</v>
      </c>
    </row>
    <row r="3160" spans="1:24" hidden="1" x14ac:dyDescent="0.3">
      <c r="A3160" s="18" t="str">
        <f t="shared" si="196"/>
        <v>ConstMin - Rollers_1996_100</v>
      </c>
      <c r="B3160" s="1" t="s">
        <v>40</v>
      </c>
      <c r="C3160" s="1">
        <v>2020</v>
      </c>
      <c r="D3160" s="1" t="s">
        <v>94</v>
      </c>
      <c r="E3160" s="1">
        <v>1996</v>
      </c>
      <c r="F3160" s="1">
        <v>100</v>
      </c>
      <c r="G3160" s="1" t="s">
        <v>5</v>
      </c>
      <c r="H3160" s="1">
        <v>5.5252182230409303E-5</v>
      </c>
      <c r="I3160" s="1">
        <v>6.6855140498795306E-5</v>
      </c>
      <c r="J3160" s="1">
        <v>7.9563142411789498E-5</v>
      </c>
      <c r="K3160" s="1">
        <v>2.4171267901682499E-4</v>
      </c>
      <c r="L3160" s="1">
        <v>5.5219662255745797E-4</v>
      </c>
      <c r="M3160" s="1">
        <v>3.0752192459186801E-2</v>
      </c>
      <c r="N3160" s="1">
        <v>4.1500745242993699E-5</v>
      </c>
      <c r="O3160" s="1">
        <v>3.8180685623554198E-5</v>
      </c>
      <c r="P3160" s="1">
        <v>2.8266170432186898E-7</v>
      </c>
      <c r="Q3160" s="1">
        <v>2.5099526081229302E-7</v>
      </c>
      <c r="R3160" s="1">
        <v>997.72101685174005</v>
      </c>
      <c r="S3160" s="1">
        <v>567.23612041105605</v>
      </c>
      <c r="T3160" s="1">
        <v>2.0927374990794498</v>
      </c>
      <c r="U3160" s="1">
        <v>51128.601217051102</v>
      </c>
      <c r="V3160" s="1">
        <f t="shared" si="197"/>
        <v>0.43297168433497812</v>
      </c>
      <c r="W3160" s="1">
        <f t="shared" si="198"/>
        <v>3.5761723028178656</v>
      </c>
      <c r="X3160" s="1">
        <f t="shared" si="199"/>
        <v>271.0498190339548</v>
      </c>
    </row>
    <row r="3161" spans="1:24" hidden="1" x14ac:dyDescent="0.3">
      <c r="A3161" s="18" t="str">
        <f t="shared" si="196"/>
        <v>ConstMin - Rollers_1996_175</v>
      </c>
      <c r="B3161" s="1" t="s">
        <v>40</v>
      </c>
      <c r="C3161" s="1">
        <v>2020</v>
      </c>
      <c r="D3161" s="1" t="s">
        <v>94</v>
      </c>
      <c r="E3161" s="1">
        <v>1996</v>
      </c>
      <c r="F3161" s="1">
        <v>175</v>
      </c>
      <c r="G3161" s="1" t="s">
        <v>5</v>
      </c>
      <c r="H3161" s="1">
        <v>2.8652671567831201E-5</v>
      </c>
      <c r="I3161" s="1">
        <v>3.46697325970758E-5</v>
      </c>
      <c r="J3161" s="1">
        <v>4.1259847057676902E-5</v>
      </c>
      <c r="K3161" s="1">
        <v>1.4113377044099401E-4</v>
      </c>
      <c r="L3161" s="1">
        <v>3.8925549173979398E-4</v>
      </c>
      <c r="M3161" s="1">
        <v>2.32100412793808E-2</v>
      </c>
      <c r="N3161" s="1">
        <v>1.8275113507773398E-5</v>
      </c>
      <c r="O3161" s="1">
        <v>1.68131044271515E-5</v>
      </c>
      <c r="P3161" s="1">
        <v>2.13728761711161E-7</v>
      </c>
      <c r="Q3161" s="1">
        <v>1.8943723677958201E-7</v>
      </c>
      <c r="R3161" s="1">
        <v>753.024228017822</v>
      </c>
      <c r="S3161" s="1">
        <v>279.58607880342902</v>
      </c>
      <c r="T3161" s="1">
        <v>0.95124431776338803</v>
      </c>
      <c r="U3161" s="1">
        <v>38750.630522155298</v>
      </c>
      <c r="V3161" s="1">
        <f t="shared" si="197"/>
        <v>0.29625133717236907</v>
      </c>
      <c r="W3161" s="1">
        <f t="shared" si="198"/>
        <v>3.3261710227130048</v>
      </c>
      <c r="X3161" s="1">
        <f t="shared" si="199"/>
        <v>293.91616179196257</v>
      </c>
    </row>
    <row r="3162" spans="1:24" hidden="1" x14ac:dyDescent="0.3">
      <c r="A3162" s="18" t="str">
        <f t="shared" si="196"/>
        <v>ConstMin - Rollers_1996_300</v>
      </c>
      <c r="B3162" s="1" t="s">
        <v>40</v>
      </c>
      <c r="C3162" s="1">
        <v>2020</v>
      </c>
      <c r="D3162" s="1" t="s">
        <v>94</v>
      </c>
      <c r="E3162" s="1">
        <v>1996</v>
      </c>
      <c r="F3162" s="1">
        <v>300</v>
      </c>
      <c r="G3162" s="1" t="s">
        <v>5</v>
      </c>
      <c r="H3162" s="1">
        <v>3.02504711224731E-6</v>
      </c>
      <c r="I3162" s="1">
        <v>3.6603070058192501E-6</v>
      </c>
      <c r="J3162" s="1">
        <v>4.3560678416361398E-6</v>
      </c>
      <c r="K3162" s="1">
        <v>1.0791219642565001E-5</v>
      </c>
      <c r="L3162" s="1">
        <v>6.8154277800236196E-5</v>
      </c>
      <c r="M3162" s="1">
        <v>5.2092293788962799E-3</v>
      </c>
      <c r="N3162" s="1">
        <v>1.6332742770156001E-6</v>
      </c>
      <c r="O3162" s="1">
        <v>1.5026123348543601E-6</v>
      </c>
      <c r="P3162" s="1">
        <v>4.8071157534610702E-8</v>
      </c>
      <c r="Q3162" s="1">
        <v>4.2517029910058798E-8</v>
      </c>
      <c r="R3162" s="1">
        <v>169.007710257539</v>
      </c>
      <c r="S3162" s="1">
        <v>42.9724333644739</v>
      </c>
      <c r="T3162" s="1">
        <v>0.19024886355267701</v>
      </c>
      <c r="U3162" s="1">
        <v>8701.9177563059693</v>
      </c>
      <c r="V3162" s="1">
        <f t="shared" si="197"/>
        <v>0.13928076369150061</v>
      </c>
      <c r="W3162" s="1">
        <f t="shared" si="198"/>
        <v>2.593383518313638</v>
      </c>
      <c r="X3162" s="1">
        <f t="shared" si="199"/>
        <v>225.87484919496242</v>
      </c>
    </row>
    <row r="3163" spans="1:24" hidden="1" x14ac:dyDescent="0.3">
      <c r="A3163" s="18" t="str">
        <f t="shared" si="196"/>
        <v>ConstMin - Rollers_1997_50</v>
      </c>
      <c r="B3163" s="1" t="s">
        <v>40</v>
      </c>
      <c r="C3163" s="1">
        <v>2020</v>
      </c>
      <c r="D3163" s="1" t="s">
        <v>94</v>
      </c>
      <c r="E3163" s="1">
        <v>1997</v>
      </c>
      <c r="F3163" s="1">
        <v>50</v>
      </c>
      <c r="G3163" s="1" t="s">
        <v>5</v>
      </c>
      <c r="H3163" s="1">
        <v>1.0416117386442499E-4</v>
      </c>
      <c r="I3163" s="1">
        <v>1.26035020375955E-4</v>
      </c>
      <c r="J3163" s="1">
        <v>1.4999209036477301E-4</v>
      </c>
      <c r="K3163" s="1">
        <v>3.6466226377785402E-4</v>
      </c>
      <c r="L3163" s="1">
        <v>3.0206276991657399E-4</v>
      </c>
      <c r="M3163" s="1">
        <v>2.50179169625371E-2</v>
      </c>
      <c r="N3163" s="1">
        <v>3.5850688432093901E-5</v>
      </c>
      <c r="O3163" s="1">
        <v>3.29826333575263E-5</v>
      </c>
      <c r="P3163" s="1">
        <v>2.2817821388748099E-7</v>
      </c>
      <c r="Q3163" s="1">
        <v>2.04192875071462E-7</v>
      </c>
      <c r="R3163" s="1">
        <v>811.67876353863596</v>
      </c>
      <c r="S3163" s="1">
        <v>1111.8719240156099</v>
      </c>
      <c r="T3163" s="1">
        <v>3.9001017028298901</v>
      </c>
      <c r="U3163" s="1">
        <v>37640.932452040601</v>
      </c>
      <c r="V3163" s="1">
        <f t="shared" si="197"/>
        <v>1.1087138257736437</v>
      </c>
      <c r="W3163" s="1">
        <f t="shared" si="198"/>
        <v>2.6572072449308006</v>
      </c>
      <c r="X3163" s="1">
        <f t="shared" si="199"/>
        <v>285.08793070930494</v>
      </c>
    </row>
    <row r="3164" spans="1:24" hidden="1" x14ac:dyDescent="0.3">
      <c r="A3164" s="18" t="str">
        <f t="shared" si="196"/>
        <v>ConstMin - Rollers_1997_100</v>
      </c>
      <c r="B3164" s="1" t="s">
        <v>40</v>
      </c>
      <c r="C3164" s="1">
        <v>2020</v>
      </c>
      <c r="D3164" s="1" t="s">
        <v>94</v>
      </c>
      <c r="E3164" s="1">
        <v>1997</v>
      </c>
      <c r="F3164" s="1">
        <v>100</v>
      </c>
      <c r="G3164" s="1" t="s">
        <v>5</v>
      </c>
      <c r="H3164" s="1">
        <v>7.7930697272775605E-5</v>
      </c>
      <c r="I3164" s="1">
        <v>9.4296143700058505E-5</v>
      </c>
      <c r="J3164" s="1">
        <v>1.1222020407279599E-4</v>
      </c>
      <c r="K3164" s="1">
        <v>3.4187593112087799E-4</v>
      </c>
      <c r="L3164" s="1">
        <v>7.8144227218148604E-4</v>
      </c>
      <c r="M3164" s="1">
        <v>4.37105448214027E-2</v>
      </c>
      <c r="N3164" s="1">
        <v>6.1867924514698395E-5</v>
      </c>
      <c r="O3164" s="1">
        <v>5.6918490553522499E-5</v>
      </c>
      <c r="P3164" s="1">
        <v>4.0178774271326698E-7</v>
      </c>
      <c r="Q3164" s="1">
        <v>3.5675959079197E-7</v>
      </c>
      <c r="R3164" s="1">
        <v>1418.14048816949</v>
      </c>
      <c r="S3164" s="1">
        <v>901.67836723777702</v>
      </c>
      <c r="T3164" s="1">
        <v>3.3293551121718501</v>
      </c>
      <c r="U3164" s="1">
        <v>72623.751921236995</v>
      </c>
      <c r="V3164" s="1">
        <f t="shared" si="197"/>
        <v>0.42993603917469353</v>
      </c>
      <c r="W3164" s="1">
        <f t="shared" si="198"/>
        <v>3.5629261405858794</v>
      </c>
      <c r="X3164" s="1">
        <f t="shared" si="199"/>
        <v>270.82673276314523</v>
      </c>
    </row>
    <row r="3165" spans="1:24" hidden="1" x14ac:dyDescent="0.3">
      <c r="A3165" s="18" t="str">
        <f t="shared" si="196"/>
        <v>ConstMin - Rollers_1997_175</v>
      </c>
      <c r="B3165" s="1" t="s">
        <v>40</v>
      </c>
      <c r="C3165" s="1">
        <v>2020</v>
      </c>
      <c r="D3165" s="1" t="s">
        <v>94</v>
      </c>
      <c r="E3165" s="1">
        <v>1997</v>
      </c>
      <c r="F3165" s="1">
        <v>175</v>
      </c>
      <c r="G3165" s="1" t="s">
        <v>5</v>
      </c>
      <c r="H3165" s="1">
        <v>5.93460477687039E-5</v>
      </c>
      <c r="I3165" s="1">
        <v>7.1808717800131793E-5</v>
      </c>
      <c r="J3165" s="1">
        <v>8.5458308786933706E-5</v>
      </c>
      <c r="K3165" s="1">
        <v>2.9313730607229702E-4</v>
      </c>
      <c r="L3165" s="1">
        <v>6.9662727401648302E-4</v>
      </c>
      <c r="M3165" s="1">
        <v>4.8445888854870903E-2</v>
      </c>
      <c r="N3165" s="1">
        <v>4.1935703595756199E-5</v>
      </c>
      <c r="O3165" s="1">
        <v>3.8580847308095702E-5</v>
      </c>
      <c r="P3165" s="1">
        <v>4.4612588612057301E-7</v>
      </c>
      <c r="Q3165" s="1">
        <v>3.95408832217396E-7</v>
      </c>
      <c r="R3165" s="1">
        <v>1571.7735102860399</v>
      </c>
      <c r="S3165" s="1">
        <v>563.31024378269694</v>
      </c>
      <c r="T3165" s="1">
        <v>1.9024886355267701</v>
      </c>
      <c r="U3165" s="1">
        <v>80722.357934060405</v>
      </c>
      <c r="V3165" s="1">
        <f t="shared" si="197"/>
        <v>0.29455875359547662</v>
      </c>
      <c r="W3165" s="1">
        <f t="shared" si="198"/>
        <v>2.8575591911562186</v>
      </c>
      <c r="X3165" s="1">
        <f t="shared" si="199"/>
        <v>296.09125293235979</v>
      </c>
    </row>
    <row r="3166" spans="1:24" hidden="1" x14ac:dyDescent="0.3">
      <c r="A3166" s="18" t="str">
        <f t="shared" si="196"/>
        <v>ConstMin - Rollers_1997_300</v>
      </c>
      <c r="B3166" s="1" t="s">
        <v>40</v>
      </c>
      <c r="C3166" s="1">
        <v>2020</v>
      </c>
      <c r="D3166" s="1" t="s">
        <v>94</v>
      </c>
      <c r="E3166" s="1">
        <v>1997</v>
      </c>
      <c r="F3166" s="1">
        <v>300</v>
      </c>
      <c r="G3166" s="1" t="s">
        <v>5</v>
      </c>
      <c r="H3166" s="1">
        <v>2.2759143468190299E-6</v>
      </c>
      <c r="I3166" s="1">
        <v>2.7538563596510302E-6</v>
      </c>
      <c r="J3166" s="1">
        <v>3.2773166594193998E-6</v>
      </c>
      <c r="K3166" s="1">
        <v>8.1415275796122897E-6</v>
      </c>
      <c r="L3166" s="1">
        <v>5.1446059370250403E-5</v>
      </c>
      <c r="M3166" s="1">
        <v>3.9495495914463599E-3</v>
      </c>
      <c r="N3166" s="1">
        <v>1.2277881501435199E-6</v>
      </c>
      <c r="O3166" s="1">
        <v>1.1295650981320399E-6</v>
      </c>
      <c r="P3166" s="1">
        <v>3.6447267187265198E-8</v>
      </c>
      <c r="Q3166" s="1">
        <v>3.2235692824562201E-8</v>
      </c>
      <c r="R3166" s="1">
        <v>128.13878684305101</v>
      </c>
      <c r="S3166" s="1">
        <v>30.027650968262002</v>
      </c>
      <c r="T3166" s="1">
        <v>9.5124431776338794E-2</v>
      </c>
      <c r="U3166" s="1">
        <v>6606.0832130176505</v>
      </c>
      <c r="V3166" s="1">
        <f t="shared" si="197"/>
        <v>0.138033927298571</v>
      </c>
      <c r="W3166" s="1">
        <f t="shared" si="198"/>
        <v>2.5786753887958747</v>
      </c>
      <c r="X3166" s="1">
        <f t="shared" si="199"/>
        <v>315.66707319592172</v>
      </c>
    </row>
    <row r="3167" spans="1:24" hidden="1" x14ac:dyDescent="0.3">
      <c r="A3167" s="18" t="str">
        <f t="shared" si="196"/>
        <v>ConstMin - Rollers_1997_600</v>
      </c>
      <c r="B3167" s="1" t="s">
        <v>40</v>
      </c>
      <c r="C3167" s="1">
        <v>2020</v>
      </c>
      <c r="D3167" s="1" t="s">
        <v>94</v>
      </c>
      <c r="E3167" s="1">
        <v>1997</v>
      </c>
      <c r="F3167" s="1">
        <v>600</v>
      </c>
      <c r="G3167" s="1" t="s">
        <v>5</v>
      </c>
      <c r="H3167" s="1">
        <v>5.1635474217224096E-6</v>
      </c>
      <c r="I3167" s="1">
        <v>6.2478923802841201E-6</v>
      </c>
      <c r="J3167" s="1">
        <v>7.4355082872802801E-6</v>
      </c>
      <c r="K3167" s="1">
        <v>1.8867947399408199E-5</v>
      </c>
      <c r="L3167" s="1">
        <v>1.19185677271224E-4</v>
      </c>
      <c r="M3167" s="1">
        <v>9.5230392716345001E-3</v>
      </c>
      <c r="N3167" s="1">
        <v>2.9604071300653002E-6</v>
      </c>
      <c r="O3167" s="1">
        <v>2.7235745596600701E-6</v>
      </c>
      <c r="P3167" s="1">
        <v>8.7890314270943303E-8</v>
      </c>
      <c r="Q3167" s="1">
        <v>7.7725766345988E-8</v>
      </c>
      <c r="R3167" s="1">
        <v>308.964521414986</v>
      </c>
      <c r="S3167" s="1">
        <v>50.611977073713703</v>
      </c>
      <c r="T3167" s="1">
        <v>0.19024886355267701</v>
      </c>
      <c r="U3167" s="1">
        <v>15942.7727782198</v>
      </c>
      <c r="V3167" s="1">
        <f t="shared" si="197"/>
        <v>0.1297652131622464</v>
      </c>
      <c r="W3167" s="1">
        <f t="shared" si="198"/>
        <v>2.4754195295988386</v>
      </c>
      <c r="X3167" s="1">
        <f t="shared" si="199"/>
        <v>266.0303779407335</v>
      </c>
    </row>
    <row r="3168" spans="1:24" hidden="1" x14ac:dyDescent="0.3">
      <c r="A3168" s="18" t="str">
        <f t="shared" si="196"/>
        <v>ConstMin - Rollers_1998_50</v>
      </c>
      <c r="B3168" s="1" t="s">
        <v>40</v>
      </c>
      <c r="C3168" s="1">
        <v>2020</v>
      </c>
      <c r="D3168" s="1" t="s">
        <v>94</v>
      </c>
      <c r="E3168" s="1">
        <v>1998</v>
      </c>
      <c r="F3168" s="1">
        <v>50</v>
      </c>
      <c r="G3168" s="1" t="s">
        <v>5</v>
      </c>
      <c r="H3168" s="1">
        <v>1.68390782038729E-4</v>
      </c>
      <c r="I3168" s="1">
        <v>2.03752846266862E-4</v>
      </c>
      <c r="J3168" s="1">
        <v>2.42482726135769E-4</v>
      </c>
      <c r="K3168" s="1">
        <v>5.9055896294750595E-4</v>
      </c>
      <c r="L3168" s="1">
        <v>4.9425772999048202E-4</v>
      </c>
      <c r="M3168" s="1">
        <v>4.1060094547156201E-2</v>
      </c>
      <c r="N3168" s="1">
        <v>5.8183194830746902E-5</v>
      </c>
      <c r="O3168" s="1">
        <v>5.3528539244287203E-5</v>
      </c>
      <c r="P3168" s="1">
        <v>3.74569212984239E-7</v>
      </c>
      <c r="Q3168" s="1">
        <v>3.35126971955527E-7</v>
      </c>
      <c r="R3168" s="1">
        <v>1332.1495479708101</v>
      </c>
      <c r="S3168" s="1">
        <v>1763.99186341822</v>
      </c>
      <c r="T3168" s="1">
        <v>5.9928392019093497</v>
      </c>
      <c r="U3168" s="1">
        <v>61823.714832181402</v>
      </c>
      <c r="V3168" s="1">
        <f t="shared" si="197"/>
        <v>1.0912824921441966</v>
      </c>
      <c r="W3168" s="1">
        <f t="shared" si="198"/>
        <v>2.647201338425031</v>
      </c>
      <c r="X3168" s="1">
        <f t="shared" si="199"/>
        <v>294.3499406518705</v>
      </c>
    </row>
    <row r="3169" spans="1:24" hidden="1" x14ac:dyDescent="0.3">
      <c r="A3169" s="18" t="str">
        <f t="shared" si="196"/>
        <v>ConstMin - Rollers_1998_100</v>
      </c>
      <c r="B3169" s="1" t="s">
        <v>40</v>
      </c>
      <c r="C3169" s="1">
        <v>2020</v>
      </c>
      <c r="D3169" s="1" t="s">
        <v>94</v>
      </c>
      <c r="E3169" s="1">
        <v>1998</v>
      </c>
      <c r="F3169" s="1">
        <v>100</v>
      </c>
      <c r="G3169" s="1" t="s">
        <v>5</v>
      </c>
      <c r="H3169" s="1">
        <v>1.99362396713729E-4</v>
      </c>
      <c r="I3169" s="1">
        <v>2.4122850002361199E-4</v>
      </c>
      <c r="J3169" s="1">
        <v>2.8708185126776999E-4</v>
      </c>
      <c r="K3169" s="1">
        <v>8.7705863485214102E-4</v>
      </c>
      <c r="L3169" s="1">
        <v>1.6133134991758401E-3</v>
      </c>
      <c r="M3169" s="1">
        <v>0.112693267279545</v>
      </c>
      <c r="N3169" s="1">
        <v>1.75333674455235E-4</v>
      </c>
      <c r="O3169" s="1">
        <v>1.6130698049881601E-4</v>
      </c>
      <c r="P3169" s="1">
        <v>1.0359242704898401E-6</v>
      </c>
      <c r="Q3169" s="1">
        <v>9.1978729809779996E-7</v>
      </c>
      <c r="R3169" s="1">
        <v>3656.2089474340501</v>
      </c>
      <c r="S3169" s="1">
        <v>2202.5228932833302</v>
      </c>
      <c r="T3169" s="1">
        <v>7.70507897388344</v>
      </c>
      <c r="U3169" s="1">
        <v>189090.669134472</v>
      </c>
      <c r="V3169" s="1">
        <f t="shared" si="197"/>
        <v>0.42242257379919845</v>
      </c>
      <c r="W3169" s="1">
        <f t="shared" si="198"/>
        <v>2.8251224071788474</v>
      </c>
      <c r="X3169" s="1">
        <f t="shared" si="199"/>
        <v>285.85338330065628</v>
      </c>
    </row>
    <row r="3170" spans="1:24" hidden="1" x14ac:dyDescent="0.3">
      <c r="A3170" s="18" t="str">
        <f t="shared" si="196"/>
        <v>ConstMin - Rollers_1998_175</v>
      </c>
      <c r="B3170" s="1" t="s">
        <v>40</v>
      </c>
      <c r="C3170" s="1">
        <v>2020</v>
      </c>
      <c r="D3170" s="1" t="s">
        <v>94</v>
      </c>
      <c r="E3170" s="1">
        <v>1998</v>
      </c>
      <c r="F3170" s="1">
        <v>175</v>
      </c>
      <c r="G3170" s="1" t="s">
        <v>5</v>
      </c>
      <c r="H3170" s="1">
        <v>1.0575525896559201E-4</v>
      </c>
      <c r="I3170" s="1">
        <v>1.27963863348366E-4</v>
      </c>
      <c r="J3170" s="1">
        <v>1.5228757291045199E-4</v>
      </c>
      <c r="K3170" s="1">
        <v>5.2385396518116005E-4</v>
      </c>
      <c r="L3170" s="1">
        <v>1.24557058058607E-3</v>
      </c>
      <c r="M3170" s="1">
        <v>8.7005667791927005E-2</v>
      </c>
      <c r="N3170" s="1">
        <v>7.4509274421258206E-5</v>
      </c>
      <c r="O3170" s="1">
        <v>6.8548532467557603E-5</v>
      </c>
      <c r="P3170" s="1">
        <v>8.0123788846823098E-7</v>
      </c>
      <c r="Q3170" s="1">
        <v>7.1012856428253202E-7</v>
      </c>
      <c r="R3170" s="1">
        <v>2822.8030718926302</v>
      </c>
      <c r="S3170" s="1">
        <v>1050.3311552467301</v>
      </c>
      <c r="T3170" s="1">
        <v>3.6147284075008699</v>
      </c>
      <c r="U3170" s="1">
        <v>146548.836450478</v>
      </c>
      <c r="V3170" s="1">
        <f t="shared" si="197"/>
        <v>0.28913027508897066</v>
      </c>
      <c r="W3170" s="1">
        <f t="shared" si="198"/>
        <v>2.814327070035104</v>
      </c>
      <c r="X3170" s="1">
        <f t="shared" si="199"/>
        <v>290.56986772981429</v>
      </c>
    </row>
    <row r="3171" spans="1:24" hidden="1" x14ac:dyDescent="0.3">
      <c r="A3171" s="18" t="str">
        <f t="shared" si="196"/>
        <v>ConstMin - Rollers_1998_300</v>
      </c>
      <c r="B3171" s="1" t="s">
        <v>40</v>
      </c>
      <c r="C3171" s="1">
        <v>2020</v>
      </c>
      <c r="D3171" s="1" t="s">
        <v>94</v>
      </c>
      <c r="E3171" s="1">
        <v>1998</v>
      </c>
      <c r="F3171" s="1">
        <v>300</v>
      </c>
      <c r="G3171" s="1" t="s">
        <v>5</v>
      </c>
      <c r="H3171" s="1">
        <v>1.10911899952596E-5</v>
      </c>
      <c r="I3171" s="1">
        <v>1.34203398942641E-5</v>
      </c>
      <c r="J3171" s="1">
        <v>1.59713135931739E-5</v>
      </c>
      <c r="K3171" s="1">
        <v>3.9788282017949899E-5</v>
      </c>
      <c r="L3171" s="1">
        <v>2.51551629008596E-4</v>
      </c>
      <c r="M3171" s="1">
        <v>1.93975182346337E-2</v>
      </c>
      <c r="N3171" s="1">
        <v>5.9783356943773499E-6</v>
      </c>
      <c r="O3171" s="1">
        <v>5.5000688388271598E-6</v>
      </c>
      <c r="P3171" s="1">
        <v>1.7900693991855699E-7</v>
      </c>
      <c r="Q3171" s="1">
        <v>1.5831993620860199E-7</v>
      </c>
      <c r="R3171" s="1">
        <v>629.33111657466202</v>
      </c>
      <c r="S3171" s="1">
        <v>165.94786612848699</v>
      </c>
      <c r="T3171" s="1">
        <v>0.57074659065803302</v>
      </c>
      <c r="U3171" s="1">
        <v>32249.201984302599</v>
      </c>
      <c r="V3171" s="1">
        <f t="shared" si="197"/>
        <v>0.13779489987751409</v>
      </c>
      <c r="W3171" s="1">
        <f t="shared" si="198"/>
        <v>2.582835591822823</v>
      </c>
      <c r="X3171" s="1">
        <f t="shared" si="199"/>
        <v>290.75577295548993</v>
      </c>
    </row>
    <row r="3172" spans="1:24" hidden="1" x14ac:dyDescent="0.3">
      <c r="A3172" s="18" t="str">
        <f t="shared" si="196"/>
        <v>ConstMin - Rollers_1999_50</v>
      </c>
      <c r="B3172" s="1" t="s">
        <v>40</v>
      </c>
      <c r="C3172" s="1">
        <v>2020</v>
      </c>
      <c r="D3172" s="1" t="s">
        <v>94</v>
      </c>
      <c r="E3172" s="1">
        <v>1999</v>
      </c>
      <c r="F3172" s="1">
        <v>50</v>
      </c>
      <c r="G3172" s="1" t="s">
        <v>5</v>
      </c>
      <c r="H3172" s="1">
        <v>3.4974336580258897E-4</v>
      </c>
      <c r="I3172" s="1">
        <v>4.2318947262113302E-4</v>
      </c>
      <c r="J3172" s="1">
        <v>5.0363044675572901E-4</v>
      </c>
      <c r="K3172" s="1">
        <v>1.25088590865191E-3</v>
      </c>
      <c r="L3172" s="1">
        <v>1.08032271889442E-3</v>
      </c>
      <c r="M3172" s="1">
        <v>0.107574105815452</v>
      </c>
      <c r="N3172" s="1">
        <v>1.3220764775961601E-4</v>
      </c>
      <c r="O3172" s="1">
        <v>1.2163103593884701E-4</v>
      </c>
      <c r="P3172" s="1">
        <v>9.8408365500767404E-7</v>
      </c>
      <c r="Q3172" s="1">
        <v>8.78005390400471E-7</v>
      </c>
      <c r="R3172" s="1">
        <v>3490.1233914802301</v>
      </c>
      <c r="S3172" s="1">
        <v>4553.1680507069304</v>
      </c>
      <c r="T3172" s="1">
        <v>15.1247846524378</v>
      </c>
      <c r="U3172" s="1">
        <v>161336.78489108701</v>
      </c>
      <c r="V3172" s="1">
        <f t="shared" si="197"/>
        <v>0.86854046745534408</v>
      </c>
      <c r="W3172" s="1">
        <f t="shared" si="198"/>
        <v>2.2172196143244305</v>
      </c>
      <c r="X3172" s="1">
        <f t="shared" si="199"/>
        <v>301.0401903456559</v>
      </c>
    </row>
    <row r="3173" spans="1:24" hidden="1" x14ac:dyDescent="0.3">
      <c r="A3173" s="18" t="str">
        <f t="shared" si="196"/>
        <v>ConstMin - Rollers_1999_100</v>
      </c>
      <c r="B3173" s="1" t="s">
        <v>40</v>
      </c>
      <c r="C3173" s="1">
        <v>2020</v>
      </c>
      <c r="D3173" s="1" t="s">
        <v>94</v>
      </c>
      <c r="E3173" s="1">
        <v>1999</v>
      </c>
      <c r="F3173" s="1">
        <v>100</v>
      </c>
      <c r="G3173" s="1" t="s">
        <v>5</v>
      </c>
      <c r="H3173" s="1">
        <v>1.08206743528081E-4</v>
      </c>
      <c r="I3173" s="1">
        <v>1.3093015966897801E-4</v>
      </c>
      <c r="J3173" s="1">
        <v>1.5581771068043699E-4</v>
      </c>
      <c r="K3173" s="1">
        <v>4.7739831380415098E-4</v>
      </c>
      <c r="L3173" s="1">
        <v>8.7862201951589196E-4</v>
      </c>
      <c r="M3173" s="1">
        <v>6.1647090471874902E-2</v>
      </c>
      <c r="N3173" s="1">
        <v>9.4876737655216699E-5</v>
      </c>
      <c r="O3173" s="1">
        <v>8.7286598642799399E-5</v>
      </c>
      <c r="P3173" s="1">
        <v>5.6671172088380303E-7</v>
      </c>
      <c r="Q3173" s="1">
        <v>5.0315526516825202E-7</v>
      </c>
      <c r="R3173" s="1">
        <v>2000.07195822474</v>
      </c>
      <c r="S3173" s="1">
        <v>1185.72084653826</v>
      </c>
      <c r="T3173" s="1">
        <v>4.1854749981588997</v>
      </c>
      <c r="U3173" s="1">
        <v>103076.869045655</v>
      </c>
      <c r="V3173" s="1">
        <f t="shared" si="197"/>
        <v>0.42059788043979696</v>
      </c>
      <c r="W3173" s="1">
        <f t="shared" si="198"/>
        <v>2.8224708504932554</v>
      </c>
      <c r="X3173" s="1">
        <f t="shared" si="199"/>
        <v>283.29421321590337</v>
      </c>
    </row>
    <row r="3174" spans="1:24" hidden="1" x14ac:dyDescent="0.3">
      <c r="A3174" s="18" t="str">
        <f t="shared" si="196"/>
        <v>ConstMin - Rollers_1999_175</v>
      </c>
      <c r="B3174" s="1" t="s">
        <v>40</v>
      </c>
      <c r="C3174" s="1">
        <v>2020</v>
      </c>
      <c r="D3174" s="1" t="s">
        <v>94</v>
      </c>
      <c r="E3174" s="1">
        <v>1999</v>
      </c>
      <c r="F3174" s="1">
        <v>175</v>
      </c>
      <c r="G3174" s="1" t="s">
        <v>5</v>
      </c>
      <c r="H3174" s="1">
        <v>7.9115730887430795E-5</v>
      </c>
      <c r="I3174" s="1">
        <v>9.5730034373791296E-5</v>
      </c>
      <c r="J3174" s="1">
        <v>1.139266524779E-4</v>
      </c>
      <c r="K3174" s="1">
        <v>3.9302111800571503E-4</v>
      </c>
      <c r="L3174" s="1">
        <v>9.3498550733128196E-4</v>
      </c>
      <c r="M3174" s="1">
        <v>6.5601743275341198E-2</v>
      </c>
      <c r="N3174" s="1">
        <v>5.5572932822727498E-5</v>
      </c>
      <c r="O3174" s="1">
        <v>5.1127098196909297E-5</v>
      </c>
      <c r="P3174" s="1">
        <v>6.04147177606582E-7</v>
      </c>
      <c r="Q3174" s="1">
        <v>5.3543260972329299E-7</v>
      </c>
      <c r="R3174" s="1">
        <v>2128.3763131616001</v>
      </c>
      <c r="S3174" s="1">
        <v>768.622980968516</v>
      </c>
      <c r="T3174" s="1">
        <v>2.6634840897374801</v>
      </c>
      <c r="U3174" s="1">
        <v>109858.184637</v>
      </c>
      <c r="V3174" s="1">
        <f t="shared" si="197"/>
        <v>0.28853891696959977</v>
      </c>
      <c r="W3174" s="1">
        <f t="shared" si="198"/>
        <v>2.818130249637719</v>
      </c>
      <c r="X3174" s="1">
        <f t="shared" si="199"/>
        <v>288.57802602615641</v>
      </c>
    </row>
    <row r="3175" spans="1:24" hidden="1" x14ac:dyDescent="0.3">
      <c r="A3175" s="18" t="str">
        <f t="shared" si="196"/>
        <v>ConstMin - Rollers_2000_50</v>
      </c>
      <c r="B3175" s="1" t="s">
        <v>40</v>
      </c>
      <c r="C3175" s="1">
        <v>2020</v>
      </c>
      <c r="D3175" s="1" t="s">
        <v>94</v>
      </c>
      <c r="E3175" s="1">
        <v>2000</v>
      </c>
      <c r="F3175" s="1">
        <v>50</v>
      </c>
      <c r="G3175" s="1" t="s">
        <v>5</v>
      </c>
      <c r="H3175" s="1">
        <v>2.03745515693559E-4</v>
      </c>
      <c r="I3175" s="1">
        <v>2.46532073989207E-4</v>
      </c>
      <c r="J3175" s="1">
        <v>2.9339354259872499E-4</v>
      </c>
      <c r="K3175" s="1">
        <v>7.3006492666835001E-4</v>
      </c>
      <c r="L3175" s="1">
        <v>6.3687378205280504E-4</v>
      </c>
      <c r="M3175" s="1">
        <v>6.3650409857150606E-2</v>
      </c>
      <c r="N3175" s="1">
        <v>7.7333850772894395E-5</v>
      </c>
      <c r="O3175" s="1">
        <v>7.1147142711062804E-5</v>
      </c>
      <c r="P3175" s="1">
        <v>5.82367238913804E-7</v>
      </c>
      <c r="Q3175" s="1">
        <v>5.1950608868319096E-7</v>
      </c>
      <c r="R3175" s="1">
        <v>2065.0674494180598</v>
      </c>
      <c r="S3175" s="1">
        <v>2724.1339609864299</v>
      </c>
      <c r="T3175" s="1">
        <v>9.13194545052853</v>
      </c>
      <c r="U3175" s="1">
        <v>95770.334565929094</v>
      </c>
      <c r="V3175" s="1">
        <f t="shared" si="197"/>
        <v>0.85237563183725618</v>
      </c>
      <c r="W3175" s="1">
        <f t="shared" si="198"/>
        <v>2.2019678153586151</v>
      </c>
      <c r="X3175" s="1">
        <f t="shared" si="199"/>
        <v>298.30817274853138</v>
      </c>
    </row>
    <row r="3176" spans="1:24" hidden="1" x14ac:dyDescent="0.3">
      <c r="A3176" s="18" t="str">
        <f t="shared" si="196"/>
        <v>ConstMin - Rollers_2000_100</v>
      </c>
      <c r="B3176" s="1" t="s">
        <v>40</v>
      </c>
      <c r="C3176" s="1">
        <v>2020</v>
      </c>
      <c r="D3176" s="1" t="s">
        <v>94</v>
      </c>
      <c r="E3176" s="1">
        <v>2000</v>
      </c>
      <c r="F3176" s="1">
        <v>100</v>
      </c>
      <c r="G3176" s="1" t="s">
        <v>5</v>
      </c>
      <c r="H3176" s="1">
        <v>8.9686427704273306E-5</v>
      </c>
      <c r="I3176" s="1">
        <v>1.0852057752217E-4</v>
      </c>
      <c r="J3176" s="1">
        <v>1.2914845589415301E-4</v>
      </c>
      <c r="K3176" s="1">
        <v>3.9683549815125999E-4</v>
      </c>
      <c r="L3176" s="1">
        <v>7.3074352090841401E-4</v>
      </c>
      <c r="M3176" s="1">
        <v>5.1500968918519602E-2</v>
      </c>
      <c r="N3176" s="1">
        <v>7.8395383108298094E-5</v>
      </c>
      <c r="O3176" s="1">
        <v>7.2123752459634302E-5</v>
      </c>
      <c r="P3176" s="1">
        <v>4.7346140497395302E-7</v>
      </c>
      <c r="Q3176" s="1">
        <v>4.2034398500026302E-7</v>
      </c>
      <c r="R3176" s="1">
        <v>1670.8922183818099</v>
      </c>
      <c r="S3176" s="1">
        <v>986.66829100306995</v>
      </c>
      <c r="T3176" s="1">
        <v>3.4244795439481899</v>
      </c>
      <c r="U3176" s="1">
        <v>86991.254323437301</v>
      </c>
      <c r="V3176" s="1">
        <f t="shared" si="197"/>
        <v>0.41307137854793624</v>
      </c>
      <c r="W3176" s="1">
        <f t="shared" si="198"/>
        <v>2.7814930627783063</v>
      </c>
      <c r="X3176" s="1">
        <f t="shared" si="199"/>
        <v>288.12211559176353</v>
      </c>
    </row>
    <row r="3177" spans="1:24" hidden="1" x14ac:dyDescent="0.3">
      <c r="A3177" s="18" t="str">
        <f t="shared" si="196"/>
        <v>ConstMin - Rollers_2000_175</v>
      </c>
      <c r="B3177" s="1" t="s">
        <v>40</v>
      </c>
      <c r="C3177" s="1">
        <v>2020</v>
      </c>
      <c r="D3177" s="1" t="s">
        <v>94</v>
      </c>
      <c r="E3177" s="1">
        <v>2000</v>
      </c>
      <c r="F3177" s="1">
        <v>175</v>
      </c>
      <c r="G3177" s="1" t="s">
        <v>5</v>
      </c>
      <c r="H3177" s="1">
        <v>5.9471007961419102E-5</v>
      </c>
      <c r="I3177" s="1">
        <v>7.1959919633317096E-5</v>
      </c>
      <c r="J3177" s="1">
        <v>8.5638251464443597E-5</v>
      </c>
      <c r="K3177" s="1">
        <v>2.9629153310050798E-4</v>
      </c>
      <c r="L3177" s="1">
        <v>7.0524710382624902E-4</v>
      </c>
      <c r="M3177" s="1">
        <v>4.9704045447956598E-2</v>
      </c>
      <c r="N3177" s="1">
        <v>4.1645978745359097E-5</v>
      </c>
      <c r="O3177" s="1">
        <v>3.8314300445730401E-5</v>
      </c>
      <c r="P3177" s="1">
        <v>4.5775441895782302E-7</v>
      </c>
      <c r="Q3177" s="1">
        <v>4.0567773719525598E-7</v>
      </c>
      <c r="R3177" s="1">
        <v>1612.5930153368799</v>
      </c>
      <c r="S3177" s="1">
        <v>580.39311235474702</v>
      </c>
      <c r="T3177" s="1">
        <v>1.8073642037504301</v>
      </c>
      <c r="U3177" s="1">
        <v>83179.497102209294</v>
      </c>
      <c r="V3177" s="1">
        <f t="shared" si="197"/>
        <v>0.28645933539975427</v>
      </c>
      <c r="W3177" s="1">
        <f t="shared" si="198"/>
        <v>2.8074602873949339</v>
      </c>
      <c r="X3177" s="1">
        <f t="shared" si="199"/>
        <v>321.12681613942743</v>
      </c>
    </row>
    <row r="3178" spans="1:24" hidden="1" x14ac:dyDescent="0.3">
      <c r="A3178" s="18" t="str">
        <f t="shared" si="196"/>
        <v>ConstMin - Rollers_2000_300</v>
      </c>
      <c r="B3178" s="1" t="s">
        <v>40</v>
      </c>
      <c r="C3178" s="1">
        <v>2020</v>
      </c>
      <c r="D3178" s="1" t="s">
        <v>94</v>
      </c>
      <c r="E3178" s="1">
        <v>2000</v>
      </c>
      <c r="F3178" s="1">
        <v>300</v>
      </c>
      <c r="G3178" s="1" t="s">
        <v>5</v>
      </c>
      <c r="H3178" s="1">
        <v>1.10515063684901E-5</v>
      </c>
      <c r="I3178" s="1">
        <v>1.3372322705873E-5</v>
      </c>
      <c r="J3178" s="1">
        <v>1.5914169170625801E-5</v>
      </c>
      <c r="K3178" s="1">
        <v>3.9874958378579301E-5</v>
      </c>
      <c r="L3178" s="1">
        <v>2.5236555373622099E-4</v>
      </c>
      <c r="M3178" s="1">
        <v>1.96345981350203E-2</v>
      </c>
      <c r="N3178" s="1">
        <v>5.94667970508395E-6</v>
      </c>
      <c r="O3178" s="1">
        <v>5.4709453286772398E-6</v>
      </c>
      <c r="P3178" s="1">
        <v>1.8120005167814499E-7</v>
      </c>
      <c r="Q3178" s="1">
        <v>1.6025495048473301E-7</v>
      </c>
      <c r="R3178" s="1">
        <v>637.02291284586101</v>
      </c>
      <c r="S3178" s="1">
        <v>157.88390332428901</v>
      </c>
      <c r="T3178" s="1">
        <v>0.47562215888169401</v>
      </c>
      <c r="U3178" s="1">
        <v>32966.159014111603</v>
      </c>
      <c r="V3178" s="1">
        <f t="shared" si="197"/>
        <v>0.13431579907609692</v>
      </c>
      <c r="W3178" s="1">
        <f t="shared" si="198"/>
        <v>2.5348386929426319</v>
      </c>
      <c r="X3178" s="1">
        <f t="shared" si="199"/>
        <v>331.95237096503939</v>
      </c>
    </row>
    <row r="3179" spans="1:24" hidden="1" x14ac:dyDescent="0.3">
      <c r="A3179" s="18" t="str">
        <f t="shared" si="196"/>
        <v>ConstMin - Rollers_2001_50</v>
      </c>
      <c r="B3179" s="1" t="s">
        <v>40</v>
      </c>
      <c r="C3179" s="1">
        <v>2020</v>
      </c>
      <c r="D3179" s="1" t="s">
        <v>94</v>
      </c>
      <c r="E3179" s="1">
        <v>2001</v>
      </c>
      <c r="F3179" s="1">
        <v>50</v>
      </c>
      <c r="G3179" s="1" t="s">
        <v>5</v>
      </c>
      <c r="H3179" s="1">
        <v>1.8951726932971399E-4</v>
      </c>
      <c r="I3179" s="1">
        <v>2.2931589588895399E-4</v>
      </c>
      <c r="J3179" s="1">
        <v>2.72904867834788E-4</v>
      </c>
      <c r="K3179" s="1">
        <v>6.8037995589377304E-4</v>
      </c>
      <c r="L3179" s="1">
        <v>5.9962018815737795E-4</v>
      </c>
      <c r="M3179" s="1">
        <v>6.0148326331673302E-2</v>
      </c>
      <c r="N3179" s="1">
        <v>7.2236018304223606E-5</v>
      </c>
      <c r="O3179" s="1">
        <v>6.64571368398857E-5</v>
      </c>
      <c r="P3179" s="1">
        <v>5.5041558737250397E-7</v>
      </c>
      <c r="Q3179" s="1">
        <v>4.9092255373587904E-7</v>
      </c>
      <c r="R3179" s="1">
        <v>1951.44620628958</v>
      </c>
      <c r="S3179" s="1">
        <v>2623.3344259339601</v>
      </c>
      <c r="T3179" s="1">
        <v>8.37094999631781</v>
      </c>
      <c r="U3179" s="1">
        <v>90713.712024057299</v>
      </c>
      <c r="V3179" s="1">
        <f t="shared" si="197"/>
        <v>0.83704695809572816</v>
      </c>
      <c r="W3179" s="1">
        <f t="shared" si="198"/>
        <v>2.1887285770759255</v>
      </c>
      <c r="X3179" s="1">
        <f t="shared" si="199"/>
        <v>313.38550906263987</v>
      </c>
    </row>
    <row r="3180" spans="1:24" hidden="1" x14ac:dyDescent="0.3">
      <c r="A3180" s="18" t="str">
        <f t="shared" si="196"/>
        <v>ConstMin - Rollers_2001_100</v>
      </c>
      <c r="B3180" s="1" t="s">
        <v>40</v>
      </c>
      <c r="C3180" s="1">
        <v>2020</v>
      </c>
      <c r="D3180" s="1" t="s">
        <v>94</v>
      </c>
      <c r="E3180" s="1">
        <v>2001</v>
      </c>
      <c r="F3180" s="1">
        <v>100</v>
      </c>
      <c r="G3180" s="1" t="s">
        <v>5</v>
      </c>
      <c r="H3180" s="1">
        <v>1.0806062526502399E-4</v>
      </c>
      <c r="I3180" s="1">
        <v>1.3075335657067899E-4</v>
      </c>
      <c r="J3180" s="1">
        <v>1.55607300381634E-4</v>
      </c>
      <c r="K3180" s="1">
        <v>4.7954004750027501E-4</v>
      </c>
      <c r="L3180" s="1">
        <v>8.8351682226563903E-4</v>
      </c>
      <c r="M3180" s="1">
        <v>6.2548064993532507E-2</v>
      </c>
      <c r="N3180" s="1">
        <v>9.4159441730021204E-5</v>
      </c>
      <c r="O3180" s="1">
        <v>8.6626686391619493E-5</v>
      </c>
      <c r="P3180" s="1">
        <v>5.7504606069208098E-7</v>
      </c>
      <c r="Q3180" s="1">
        <v>5.1050889809536099E-7</v>
      </c>
      <c r="R3180" s="1">
        <v>2029.3030843338399</v>
      </c>
      <c r="S3180" s="1">
        <v>1172.03333072587</v>
      </c>
      <c r="T3180" s="1">
        <v>4.0903505663825603</v>
      </c>
      <c r="U3180" s="1">
        <v>105537.51294350201</v>
      </c>
      <c r="V3180" s="1">
        <f t="shared" si="197"/>
        <v>0.4102367770841121</v>
      </c>
      <c r="W3180" s="1">
        <f t="shared" si="198"/>
        <v>2.7720213321631122</v>
      </c>
      <c r="X3180" s="1">
        <f t="shared" si="199"/>
        <v>286.53615667040424</v>
      </c>
    </row>
    <row r="3181" spans="1:24" hidden="1" x14ac:dyDescent="0.3">
      <c r="A3181" s="18" t="str">
        <f t="shared" si="196"/>
        <v>ConstMin - Rollers_2001_175</v>
      </c>
      <c r="B3181" s="1" t="s">
        <v>40</v>
      </c>
      <c r="C3181" s="1">
        <v>2020</v>
      </c>
      <c r="D3181" s="1" t="s">
        <v>94</v>
      </c>
      <c r="E3181" s="1">
        <v>2001</v>
      </c>
      <c r="F3181" s="1">
        <v>175</v>
      </c>
      <c r="G3181" s="1" t="s">
        <v>5</v>
      </c>
      <c r="H3181" s="1">
        <v>8.2649792254852299E-5</v>
      </c>
      <c r="I3181" s="1">
        <v>1.00006248628371E-4</v>
      </c>
      <c r="J3181" s="1">
        <v>1.19015700846987E-4</v>
      </c>
      <c r="K3181" s="1">
        <v>4.12983830650592E-4</v>
      </c>
      <c r="L3181" s="1">
        <v>9.8353635895196204E-4</v>
      </c>
      <c r="M3181" s="1">
        <v>6.9628890534846499E-2</v>
      </c>
      <c r="N3181" s="1">
        <v>5.7696744942607998E-5</v>
      </c>
      <c r="O3181" s="1">
        <v>5.3081005347199397E-5</v>
      </c>
      <c r="P3181" s="1">
        <v>6.4127412930635601E-7</v>
      </c>
      <c r="Q3181" s="1">
        <v>5.6830164428304099E-7</v>
      </c>
      <c r="R3181" s="1">
        <v>2259.0326708862699</v>
      </c>
      <c r="S3181" s="1">
        <v>807.88174725211002</v>
      </c>
      <c r="T3181" s="1">
        <v>2.6634840897374801</v>
      </c>
      <c r="U3181" s="1">
        <v>116681.20663884</v>
      </c>
      <c r="V3181" s="1">
        <f t="shared" si="197"/>
        <v>0.28380159088951468</v>
      </c>
      <c r="W3181" s="1">
        <f t="shared" si="198"/>
        <v>2.7911174271270567</v>
      </c>
      <c r="X3181" s="1">
        <f t="shared" si="199"/>
        <v>303.31765463323529</v>
      </c>
    </row>
    <row r="3182" spans="1:24" hidden="1" x14ac:dyDescent="0.3">
      <c r="A3182" s="18" t="str">
        <f t="shared" si="196"/>
        <v>ConstMin - Rollers_2001_300</v>
      </c>
      <c r="B3182" s="1" t="s">
        <v>40</v>
      </c>
      <c r="C3182" s="1">
        <v>2020</v>
      </c>
      <c r="D3182" s="1" t="s">
        <v>94</v>
      </c>
      <c r="E3182" s="1">
        <v>2001</v>
      </c>
      <c r="F3182" s="1">
        <v>300</v>
      </c>
      <c r="G3182" s="1" t="s">
        <v>5</v>
      </c>
      <c r="H3182" s="1">
        <v>2.33542017211536E-6</v>
      </c>
      <c r="I3182" s="1">
        <v>2.82585840825959E-6</v>
      </c>
      <c r="J3182" s="1">
        <v>3.3630050478461199E-6</v>
      </c>
      <c r="K3182" s="1">
        <v>8.4512137480417502E-6</v>
      </c>
      <c r="L3182" s="1">
        <v>5.3515690994773002E-5</v>
      </c>
      <c r="M3182" s="1">
        <v>4.1823710529801401E-3</v>
      </c>
      <c r="N3182" s="1">
        <v>1.2555501783592199E-6</v>
      </c>
      <c r="O3182" s="1">
        <v>1.1551061640904799E-6</v>
      </c>
      <c r="P3182" s="1">
        <v>3.8598031884269097E-8</v>
      </c>
      <c r="Q3182" s="1">
        <v>3.4135950295242598E-8</v>
      </c>
      <c r="R3182" s="1">
        <v>135.692422755504</v>
      </c>
      <c r="S3182" s="1">
        <v>33.316898954184701</v>
      </c>
      <c r="T3182" s="1">
        <v>9.5124431776338794E-2</v>
      </c>
      <c r="U3182" s="1">
        <v>6996.5487803787901</v>
      </c>
      <c r="V3182" s="1">
        <f t="shared" si="197"/>
        <v>0.13373809468541639</v>
      </c>
      <c r="W3182" s="1">
        <f t="shared" si="198"/>
        <v>2.5327123710428205</v>
      </c>
      <c r="X3182" s="1">
        <f t="shared" si="199"/>
        <v>350.24544517144682</v>
      </c>
    </row>
    <row r="3183" spans="1:24" hidden="1" x14ac:dyDescent="0.3">
      <c r="A3183" s="18" t="str">
        <f t="shared" si="196"/>
        <v>ConstMin - Rollers_2001_600</v>
      </c>
      <c r="B3183" s="1" t="s">
        <v>40</v>
      </c>
      <c r="C3183" s="1">
        <v>2020</v>
      </c>
      <c r="D3183" s="1" t="s">
        <v>94</v>
      </c>
      <c r="E3183" s="1">
        <v>2001</v>
      </c>
      <c r="F3183" s="1">
        <v>600</v>
      </c>
      <c r="G3183" s="1" t="s">
        <v>5</v>
      </c>
      <c r="H3183" s="1">
        <v>5.3065014735210901E-6</v>
      </c>
      <c r="I3183" s="1">
        <v>6.4208667829605199E-6</v>
      </c>
      <c r="J3183" s="1">
        <v>7.6413621218703792E-6</v>
      </c>
      <c r="K3183" s="1">
        <v>2.4653928930678499E-5</v>
      </c>
      <c r="L3183" s="1">
        <v>1.2238584934105501E-4</v>
      </c>
      <c r="M3183" s="1">
        <v>1.2637809791308E-2</v>
      </c>
      <c r="N3183" s="1">
        <v>3.05154587990556E-6</v>
      </c>
      <c r="O3183" s="1">
        <v>2.8074222095131198E-6</v>
      </c>
      <c r="P3183" s="1">
        <v>1.16683623768239E-7</v>
      </c>
      <c r="Q3183" s="1">
        <v>1.03148104606698E-7</v>
      </c>
      <c r="R3183" s="1">
        <v>410.01982061919398</v>
      </c>
      <c r="S3183" s="1">
        <v>65.891064492193394</v>
      </c>
      <c r="T3183" s="1">
        <v>0.19024886355267701</v>
      </c>
      <c r="U3183" s="1">
        <v>21118.086169747901</v>
      </c>
      <c r="V3183" s="1">
        <f t="shared" si="197"/>
        <v>0.10067640577998632</v>
      </c>
      <c r="W3183" s="1">
        <f t="shared" si="198"/>
        <v>1.9189570265943461</v>
      </c>
      <c r="X3183" s="1">
        <f t="shared" si="199"/>
        <v>346.34143543227611</v>
      </c>
    </row>
    <row r="3184" spans="1:24" hidden="1" x14ac:dyDescent="0.3">
      <c r="A3184" s="18" t="str">
        <f t="shared" si="196"/>
        <v>ConstMin - Rollers_2002_50</v>
      </c>
      <c r="B3184" s="1" t="s">
        <v>40</v>
      </c>
      <c r="C3184" s="1">
        <v>2020</v>
      </c>
      <c r="D3184" s="1" t="s">
        <v>94</v>
      </c>
      <c r="E3184" s="1">
        <v>2002</v>
      </c>
      <c r="F3184" s="1">
        <v>50</v>
      </c>
      <c r="G3184" s="1" t="s">
        <v>5</v>
      </c>
      <c r="H3184" s="1">
        <v>1.9155084725269101E-4</v>
      </c>
      <c r="I3184" s="1">
        <v>2.3177652517575599E-4</v>
      </c>
      <c r="J3184" s="1">
        <v>2.7583322004387501E-4</v>
      </c>
      <c r="K3184" s="1">
        <v>6.8908318390927805E-4</v>
      </c>
      <c r="L3184" s="1">
        <v>6.1385764958984197E-4</v>
      </c>
      <c r="M3184" s="1">
        <v>6.1812548368171703E-2</v>
      </c>
      <c r="N3184" s="1">
        <v>7.3338174158432503E-5</v>
      </c>
      <c r="O3184" s="1">
        <v>6.7471120225757902E-5</v>
      </c>
      <c r="P3184" s="1">
        <v>5.6574113807654402E-7</v>
      </c>
      <c r="Q3184" s="1">
        <v>5.0450571027520096E-7</v>
      </c>
      <c r="R3184" s="1">
        <v>2005.4400574507899</v>
      </c>
      <c r="S3184" s="1">
        <v>2643.0699138494901</v>
      </c>
      <c r="T3184" s="1">
        <v>8.0855767009888009</v>
      </c>
      <c r="U3184" s="1">
        <v>93284.820488805795</v>
      </c>
      <c r="V3184" s="1">
        <f t="shared" si="197"/>
        <v>0.8227105530587342</v>
      </c>
      <c r="W3184" s="1">
        <f t="shared" si="198"/>
        <v>2.1789401062529166</v>
      </c>
      <c r="X3184" s="1">
        <f t="shared" si="199"/>
        <v>326.88700034547492</v>
      </c>
    </row>
    <row r="3185" spans="1:24" hidden="1" x14ac:dyDescent="0.3">
      <c r="A3185" s="18" t="str">
        <f t="shared" si="196"/>
        <v>ConstMin - Rollers_2002_100</v>
      </c>
      <c r="B3185" s="1" t="s">
        <v>40</v>
      </c>
      <c r="C3185" s="1">
        <v>2020</v>
      </c>
      <c r="D3185" s="1" t="s">
        <v>94</v>
      </c>
      <c r="E3185" s="1">
        <v>2002</v>
      </c>
      <c r="F3185" s="1">
        <v>100</v>
      </c>
      <c r="G3185" s="1" t="s">
        <v>5</v>
      </c>
      <c r="H3185" s="1">
        <v>1.06402021271208E-4</v>
      </c>
      <c r="I3185" s="1">
        <v>1.2874644573816199E-4</v>
      </c>
      <c r="J3185" s="1">
        <v>1.5321891063053999E-4</v>
      </c>
      <c r="K3185" s="1">
        <v>4.7363422891790998E-4</v>
      </c>
      <c r="L3185" s="1">
        <v>8.7313042645972404E-4</v>
      </c>
      <c r="M3185" s="1">
        <v>6.2101810269263598E-2</v>
      </c>
      <c r="N3185" s="1">
        <v>9.2406640688994597E-5</v>
      </c>
      <c r="O3185" s="1">
        <v>8.5014109433875003E-5</v>
      </c>
      <c r="P3185" s="1">
        <v>5.70969972581181E-7</v>
      </c>
      <c r="Q3185" s="1">
        <v>5.0686662702622502E-7</v>
      </c>
      <c r="R3185" s="1">
        <v>2014.8248412666701</v>
      </c>
      <c r="S3185" s="1">
        <v>1183.4926462897299</v>
      </c>
      <c r="T3185" s="1">
        <v>3.9001017028298901</v>
      </c>
      <c r="U3185" s="1">
        <v>104118.487199196</v>
      </c>
      <c r="V3185" s="1">
        <f t="shared" si="197"/>
        <v>0.409445403274042</v>
      </c>
      <c r="W3185" s="1">
        <f t="shared" si="198"/>
        <v>2.7767697781708232</v>
      </c>
      <c r="X3185" s="1">
        <f t="shared" si="199"/>
        <v>303.45173958694329</v>
      </c>
    </row>
    <row r="3186" spans="1:24" hidden="1" x14ac:dyDescent="0.3">
      <c r="A3186" s="18" t="str">
        <f t="shared" si="196"/>
        <v>ConstMin - Rollers_2002_175</v>
      </c>
      <c r="B3186" s="1" t="s">
        <v>40</v>
      </c>
      <c r="C3186" s="1">
        <v>2020</v>
      </c>
      <c r="D3186" s="1" t="s">
        <v>94</v>
      </c>
      <c r="E3186" s="1">
        <v>2002</v>
      </c>
      <c r="F3186" s="1">
        <v>175</v>
      </c>
      <c r="G3186" s="1" t="s">
        <v>5</v>
      </c>
      <c r="H3186" s="1">
        <v>6.9718507089792098E-5</v>
      </c>
      <c r="I3186" s="1">
        <v>8.4359393578648401E-5</v>
      </c>
      <c r="J3186" s="1">
        <v>1.003946502093E-4</v>
      </c>
      <c r="K3186" s="1">
        <v>3.4944519449441698E-4</v>
      </c>
      <c r="L3186" s="1">
        <v>8.3268809454685802E-4</v>
      </c>
      <c r="M3186" s="1">
        <v>5.9225330482065103E-2</v>
      </c>
      <c r="N3186" s="1">
        <v>4.8509207287049802E-5</v>
      </c>
      <c r="O3186" s="1">
        <v>4.4628470704085803E-5</v>
      </c>
      <c r="P3186" s="1">
        <v>5.4547599588168704E-7</v>
      </c>
      <c r="Q3186" s="1">
        <v>4.8338918569037997E-7</v>
      </c>
      <c r="R3186" s="1">
        <v>1921.50062244728</v>
      </c>
      <c r="S3186" s="1">
        <v>677.90339942129401</v>
      </c>
      <c r="T3186" s="1">
        <v>2.2829863626321298</v>
      </c>
      <c r="U3186" s="1">
        <v>99002.1422904848</v>
      </c>
      <c r="V3186" s="1">
        <f t="shared" si="197"/>
        <v>0.28214831272604785</v>
      </c>
      <c r="W3186" s="1">
        <f t="shared" si="198"/>
        <v>2.7850074655222294</v>
      </c>
      <c r="X3186" s="1">
        <f t="shared" si="199"/>
        <v>296.93712170917962</v>
      </c>
    </row>
    <row r="3187" spans="1:24" hidden="1" x14ac:dyDescent="0.3">
      <c r="A3187" s="18" t="str">
        <f t="shared" si="196"/>
        <v>ConstMin - Rollers_2002_300</v>
      </c>
      <c r="B3187" s="1" t="s">
        <v>40</v>
      </c>
      <c r="C3187" s="1">
        <v>2020</v>
      </c>
      <c r="D3187" s="1" t="s">
        <v>94</v>
      </c>
      <c r="E3187" s="1">
        <v>2002</v>
      </c>
      <c r="F3187" s="1">
        <v>300</v>
      </c>
      <c r="G3187" s="1" t="s">
        <v>5</v>
      </c>
      <c r="H3187" s="1">
        <v>1.1041953850586E-5</v>
      </c>
      <c r="I3187" s="1">
        <v>1.33607641592091E-5</v>
      </c>
      <c r="J3187" s="1">
        <v>1.5900413544843901E-5</v>
      </c>
      <c r="K3187" s="1">
        <v>4.3582143621327901E-5</v>
      </c>
      <c r="L3187" s="1">
        <v>2.55757858040099E-4</v>
      </c>
      <c r="M3187" s="1">
        <v>2.1872891430579799E-2</v>
      </c>
      <c r="N3187" s="1">
        <v>5.1998699443242597E-6</v>
      </c>
      <c r="O3187" s="1">
        <v>4.7838803487783101E-6</v>
      </c>
      <c r="P3187" s="1">
        <v>2.0189446977653699E-7</v>
      </c>
      <c r="Q3187" s="1">
        <v>1.78523599467695E-7</v>
      </c>
      <c r="R3187" s="1">
        <v>709.64187378081999</v>
      </c>
      <c r="S3187" s="1">
        <v>158.94495106168301</v>
      </c>
      <c r="T3187" s="1">
        <v>0.57074659065803302</v>
      </c>
      <c r="U3187" s="1">
        <v>36677.661557607797</v>
      </c>
      <c r="V3187" s="1">
        <f t="shared" si="197"/>
        <v>0.12061970443349189</v>
      </c>
      <c r="W3187" s="1">
        <f t="shared" si="198"/>
        <v>2.3089575473178527</v>
      </c>
      <c r="X3187" s="1">
        <f t="shared" si="199"/>
        <v>278.48602806094738</v>
      </c>
    </row>
    <row r="3188" spans="1:24" hidden="1" x14ac:dyDescent="0.3">
      <c r="A3188" s="18" t="str">
        <f t="shared" si="196"/>
        <v>ConstMin - Rollers_2003_50</v>
      </c>
      <c r="B3188" s="1" t="s">
        <v>40</v>
      </c>
      <c r="C3188" s="1">
        <v>2020</v>
      </c>
      <c r="D3188" s="1" t="s">
        <v>94</v>
      </c>
      <c r="E3188" s="1">
        <v>2003</v>
      </c>
      <c r="F3188" s="1">
        <v>50</v>
      </c>
      <c r="G3188" s="1" t="s">
        <v>5</v>
      </c>
      <c r="H3188" s="1">
        <v>1.9125545410215601E-4</v>
      </c>
      <c r="I3188" s="1">
        <v>2.3141909946360899E-4</v>
      </c>
      <c r="J3188" s="1">
        <v>2.7540785390710499E-4</v>
      </c>
      <c r="K3188" s="1">
        <v>6.8951849089482595E-4</v>
      </c>
      <c r="L3188" s="1">
        <v>6.2124518458488902E-4</v>
      </c>
      <c r="M3188" s="1">
        <v>6.2805342719602503E-2</v>
      </c>
      <c r="N3188" s="1">
        <v>7.3574366586153696E-5</v>
      </c>
      <c r="O3188" s="1">
        <v>6.7688417259261397E-5</v>
      </c>
      <c r="P3188" s="1">
        <v>5.7492887599261898E-7</v>
      </c>
      <c r="Q3188" s="1">
        <v>5.1260876430951304E-7</v>
      </c>
      <c r="R3188" s="1">
        <v>2037.6501768154101</v>
      </c>
      <c r="S3188" s="1">
        <v>2686.2545567614502</v>
      </c>
      <c r="T3188" s="1">
        <v>8.3709499963178207</v>
      </c>
      <c r="U3188" s="1">
        <v>93713.653287018693</v>
      </c>
      <c r="V3188" s="1">
        <f t="shared" si="197"/>
        <v>0.81768292984218138</v>
      </c>
      <c r="W3188" s="1">
        <f t="shared" si="198"/>
        <v>2.195071987831323</v>
      </c>
      <c r="X3188" s="1">
        <f t="shared" si="199"/>
        <v>320.90199534617562</v>
      </c>
    </row>
    <row r="3189" spans="1:24" hidden="1" x14ac:dyDescent="0.3">
      <c r="A3189" s="18" t="str">
        <f t="shared" si="196"/>
        <v>ConstMin - Rollers_2003_100</v>
      </c>
      <c r="B3189" s="1" t="s">
        <v>40</v>
      </c>
      <c r="C3189" s="1">
        <v>2020</v>
      </c>
      <c r="D3189" s="1" t="s">
        <v>94</v>
      </c>
      <c r="E3189" s="1">
        <v>2003</v>
      </c>
      <c r="F3189" s="1">
        <v>100</v>
      </c>
      <c r="G3189" s="1" t="s">
        <v>5</v>
      </c>
      <c r="H3189" s="1">
        <v>9.4502494365745901E-5</v>
      </c>
      <c r="I3189" s="1">
        <v>1.14348018182552E-4</v>
      </c>
      <c r="J3189" s="1">
        <v>1.3608359188667401E-4</v>
      </c>
      <c r="K3189" s="1">
        <v>4.2202352416179599E-4</v>
      </c>
      <c r="L3189" s="1">
        <v>7.7844817532677496E-4</v>
      </c>
      <c r="M3189" s="1">
        <v>5.5636451595416803E-2</v>
      </c>
      <c r="N3189" s="1">
        <v>8.1785056599750905E-5</v>
      </c>
      <c r="O3189" s="1">
        <v>7.5242252071770801E-5</v>
      </c>
      <c r="P3189" s="1">
        <v>5.1155151117396201E-7</v>
      </c>
      <c r="Q3189" s="1">
        <v>4.5409723867315499E-7</v>
      </c>
      <c r="R3189" s="1">
        <v>1805.0633994136199</v>
      </c>
      <c r="S3189" s="1">
        <v>1035.26427737573</v>
      </c>
      <c r="T3189" s="1">
        <v>3.3293551121718501</v>
      </c>
      <c r="U3189" s="1">
        <v>92552.626397390603</v>
      </c>
      <c r="V3189" s="1">
        <f t="shared" si="197"/>
        <v>0.40909907294422393</v>
      </c>
      <c r="W3189" s="1">
        <f t="shared" si="198"/>
        <v>2.785027951712236</v>
      </c>
      <c r="X3189" s="1">
        <f t="shared" si="199"/>
        <v>310.95039204165647</v>
      </c>
    </row>
    <row r="3190" spans="1:24" hidden="1" x14ac:dyDescent="0.3">
      <c r="A3190" s="18" t="str">
        <f t="shared" si="196"/>
        <v>ConstMin - Rollers_2003_175</v>
      </c>
      <c r="B3190" s="1" t="s">
        <v>40</v>
      </c>
      <c r="C3190" s="1">
        <v>2020</v>
      </c>
      <c r="D3190" s="1" t="s">
        <v>94</v>
      </c>
      <c r="E3190" s="1">
        <v>2003</v>
      </c>
      <c r="F3190" s="1">
        <v>175</v>
      </c>
      <c r="G3190" s="1" t="s">
        <v>5</v>
      </c>
      <c r="H3190" s="1">
        <v>4.7333666910309599E-5</v>
      </c>
      <c r="I3190" s="1">
        <v>5.7273736961474598E-5</v>
      </c>
      <c r="J3190" s="1">
        <v>6.8160480350845795E-5</v>
      </c>
      <c r="K3190" s="1">
        <v>4.1936195763977801E-4</v>
      </c>
      <c r="L3190" s="1">
        <v>7.4391471031319903E-4</v>
      </c>
      <c r="M3190" s="1">
        <v>7.1462604134954893E-2</v>
      </c>
      <c r="N3190" s="1">
        <v>3.6260347381605098E-5</v>
      </c>
      <c r="O3190" s="1">
        <v>3.3359519591076697E-5</v>
      </c>
      <c r="P3190" s="1">
        <v>6.5928720466756704E-7</v>
      </c>
      <c r="Q3190" s="1">
        <v>5.8326816817967298E-7</v>
      </c>
      <c r="R3190" s="1">
        <v>2318.5254891672098</v>
      </c>
      <c r="S3190" s="1">
        <v>827.51113039390702</v>
      </c>
      <c r="T3190" s="1">
        <v>2.4732352261848001</v>
      </c>
      <c r="U3190" s="1">
        <v>119511.703639581</v>
      </c>
      <c r="V3190" s="1">
        <f t="shared" si="197"/>
        <v>0.15868419900350897</v>
      </c>
      <c r="W3190" s="1">
        <f t="shared" si="198"/>
        <v>2.0611106625080624</v>
      </c>
      <c r="X3190" s="1">
        <f t="shared" si="199"/>
        <v>334.58650500883471</v>
      </c>
    </row>
    <row r="3191" spans="1:24" hidden="1" x14ac:dyDescent="0.3">
      <c r="A3191" s="18" t="str">
        <f t="shared" si="196"/>
        <v>ConstMin - Rollers_2003_300</v>
      </c>
      <c r="B3191" s="1" t="s">
        <v>40</v>
      </c>
      <c r="C3191" s="1">
        <v>2020</v>
      </c>
      <c r="D3191" s="1" t="s">
        <v>94</v>
      </c>
      <c r="E3191" s="1">
        <v>2003</v>
      </c>
      <c r="F3191" s="1">
        <v>300</v>
      </c>
      <c r="G3191" s="1" t="s">
        <v>5</v>
      </c>
      <c r="H3191" s="1">
        <v>4.4029574929306601E-6</v>
      </c>
      <c r="I3191" s="1">
        <v>5.3275785664461001E-6</v>
      </c>
      <c r="J3191" s="1">
        <v>6.3402587898201604E-6</v>
      </c>
      <c r="K3191" s="1">
        <v>2.10503172478657E-5</v>
      </c>
      <c r="L3191" s="1">
        <v>1.04068611292859E-4</v>
      </c>
      <c r="M3191" s="1">
        <v>1.05290873910078E-2</v>
      </c>
      <c r="N3191" s="1">
        <v>1.7860008949017E-6</v>
      </c>
      <c r="O3191" s="1">
        <v>1.6431208233095601E-6</v>
      </c>
      <c r="P3191" s="1">
        <v>9.7214545747750605E-8</v>
      </c>
      <c r="Q3191" s="1">
        <v>8.5936995852533201E-8</v>
      </c>
      <c r="R3191" s="1">
        <v>341.604644684086</v>
      </c>
      <c r="S3191" s="1">
        <v>84.671609444074605</v>
      </c>
      <c r="T3191" s="1">
        <v>0.28537329532901601</v>
      </c>
      <c r="U3191" s="1">
        <v>17668.1425039969</v>
      </c>
      <c r="V3191" s="1">
        <f t="shared" si="197"/>
        <v>9.9845287135941735E-2</v>
      </c>
      <c r="W3191" s="1">
        <f t="shared" si="198"/>
        <v>1.950372058671608</v>
      </c>
      <c r="X3191" s="1">
        <f t="shared" si="199"/>
        <v>296.70474017708631</v>
      </c>
    </row>
    <row r="3192" spans="1:24" hidden="1" x14ac:dyDescent="0.3">
      <c r="A3192" s="18" t="str">
        <f t="shared" si="196"/>
        <v>ConstMin - Rollers_2004_50</v>
      </c>
      <c r="B3192" s="1" t="s">
        <v>40</v>
      </c>
      <c r="C3192" s="1">
        <v>2020</v>
      </c>
      <c r="D3192" s="1" t="s">
        <v>94</v>
      </c>
      <c r="E3192" s="1">
        <v>2004</v>
      </c>
      <c r="F3192" s="1">
        <v>50</v>
      </c>
      <c r="G3192" s="1" t="s">
        <v>5</v>
      </c>
      <c r="H3192" s="1">
        <v>1.5789110906877399E-4</v>
      </c>
      <c r="I3192" s="1">
        <v>1.9104824197321599E-4</v>
      </c>
      <c r="J3192" s="1">
        <v>2.2736319705903401E-4</v>
      </c>
      <c r="K3192" s="1">
        <v>9.5266190696094595E-4</v>
      </c>
      <c r="L3192" s="1">
        <v>1.0005567669902401E-3</v>
      </c>
      <c r="M3192" s="1">
        <v>0.110673705489039</v>
      </c>
      <c r="N3192" s="1">
        <v>9.1909458000835097E-5</v>
      </c>
      <c r="O3192" s="1">
        <v>8.4556701360768299E-5</v>
      </c>
      <c r="P3192" s="1">
        <v>1.018496558833E-6</v>
      </c>
      <c r="Q3192" s="1">
        <v>9.0330390625484805E-7</v>
      </c>
      <c r="R3192" s="1">
        <v>3590.6864892908502</v>
      </c>
      <c r="S3192" s="1">
        <v>4478.8947090893098</v>
      </c>
      <c r="T3192" s="1">
        <v>13.222296016911001</v>
      </c>
      <c r="U3192" s="1">
        <v>166653.54989503499</v>
      </c>
      <c r="V3192" s="1">
        <f t="shared" si="197"/>
        <v>0.37959202302229972</v>
      </c>
      <c r="W3192" s="1">
        <f t="shared" si="198"/>
        <v>1.9879971854633633</v>
      </c>
      <c r="X3192" s="1">
        <f t="shared" si="199"/>
        <v>338.73804544694133</v>
      </c>
    </row>
    <row r="3193" spans="1:24" hidden="1" x14ac:dyDescent="0.3">
      <c r="A3193" s="18" t="str">
        <f t="shared" si="196"/>
        <v>ConstMin - Rollers_2004_100</v>
      </c>
      <c r="B3193" s="1" t="s">
        <v>40</v>
      </c>
      <c r="C3193" s="1">
        <v>2020</v>
      </c>
      <c r="D3193" s="1" t="s">
        <v>94</v>
      </c>
      <c r="E3193" s="1">
        <v>2004</v>
      </c>
      <c r="F3193" s="1">
        <v>100</v>
      </c>
      <c r="G3193" s="1" t="s">
        <v>5</v>
      </c>
      <c r="H3193" s="1">
        <v>1.0477487314475901E-4</v>
      </c>
      <c r="I3193" s="1">
        <v>1.2677759650515799E-4</v>
      </c>
      <c r="J3193" s="1">
        <v>1.5087581732845301E-4</v>
      </c>
      <c r="K3193" s="1">
        <v>8.4114765510086504E-4</v>
      </c>
      <c r="L3193" s="1">
        <v>1.3389232990220199E-3</v>
      </c>
      <c r="M3193" s="1">
        <v>0.120482053070671</v>
      </c>
      <c r="N3193" s="1">
        <v>9.8961516298756504E-5</v>
      </c>
      <c r="O3193" s="1">
        <v>9.1044594994856001E-5</v>
      </c>
      <c r="P3193" s="1">
        <v>1.11077308341918E-6</v>
      </c>
      <c r="Q3193" s="1">
        <v>9.8335832067282895E-7</v>
      </c>
      <c r="R3193" s="1">
        <v>3908.90752461275</v>
      </c>
      <c r="S3193" s="1">
        <v>2178.54321441822</v>
      </c>
      <c r="T3193" s="1">
        <v>7.03920795144907</v>
      </c>
      <c r="U3193" s="1">
        <v>201368.04846784601</v>
      </c>
      <c r="V3193" s="1">
        <f t="shared" si="197"/>
        <v>0.20846855375731704</v>
      </c>
      <c r="W3193" s="1">
        <f t="shared" si="198"/>
        <v>2.2016776736080499</v>
      </c>
      <c r="X3193" s="1">
        <f t="shared" si="199"/>
        <v>309.48698055862263</v>
      </c>
    </row>
    <row r="3194" spans="1:24" hidden="1" x14ac:dyDescent="0.3">
      <c r="A3194" s="18" t="str">
        <f t="shared" si="196"/>
        <v>ConstMin - Rollers_2004_175</v>
      </c>
      <c r="B3194" s="1" t="s">
        <v>40</v>
      </c>
      <c r="C3194" s="1">
        <v>2020</v>
      </c>
      <c r="D3194" s="1" t="s">
        <v>94</v>
      </c>
      <c r="E3194" s="1">
        <v>2004</v>
      </c>
      <c r="F3194" s="1">
        <v>175</v>
      </c>
      <c r="G3194" s="1" t="s">
        <v>5</v>
      </c>
      <c r="H3194" s="1">
        <v>8.2381589275638305E-5</v>
      </c>
      <c r="I3194" s="1">
        <v>9.9681723023522397E-5</v>
      </c>
      <c r="J3194" s="1">
        <v>1.1862948855691901E-4</v>
      </c>
      <c r="K3194" s="1">
        <v>9.7821675757268889E-4</v>
      </c>
      <c r="L3194" s="1">
        <v>1.5414270465213501E-3</v>
      </c>
      <c r="M3194" s="1">
        <v>0.16763978132080601</v>
      </c>
      <c r="N3194" s="1">
        <v>6.6561164226642202E-5</v>
      </c>
      <c r="O3194" s="1">
        <v>6.12362710885109E-5</v>
      </c>
      <c r="P3194" s="1">
        <v>1.54744146587868E-6</v>
      </c>
      <c r="Q3194" s="1">
        <v>1.3682533592027401E-6</v>
      </c>
      <c r="R3194" s="1">
        <v>5438.8880827334897</v>
      </c>
      <c r="S3194" s="1">
        <v>1948.72027449858</v>
      </c>
      <c r="T3194" s="1">
        <v>5.8025903383566702</v>
      </c>
      <c r="U3194" s="1">
        <v>280168.47225168202</v>
      </c>
      <c r="V3194" s="1">
        <f t="shared" si="197"/>
        <v>0.11781073758525196</v>
      </c>
      <c r="W3194" s="1">
        <f t="shared" si="198"/>
        <v>1.8217648308675849</v>
      </c>
      <c r="X3194" s="1">
        <f t="shared" si="199"/>
        <v>335.83626636831815</v>
      </c>
    </row>
    <row r="3195" spans="1:24" hidden="1" x14ac:dyDescent="0.3">
      <c r="A3195" s="18" t="str">
        <f t="shared" si="196"/>
        <v>ConstMin - Rollers_2004_300</v>
      </c>
      <c r="B3195" s="1" t="s">
        <v>40</v>
      </c>
      <c r="C3195" s="1">
        <v>2020</v>
      </c>
      <c r="D3195" s="1" t="s">
        <v>94</v>
      </c>
      <c r="E3195" s="1">
        <v>2004</v>
      </c>
      <c r="F3195" s="1">
        <v>300</v>
      </c>
      <c r="G3195" s="1" t="s">
        <v>5</v>
      </c>
      <c r="H3195" s="1">
        <v>3.1038702209081798E-6</v>
      </c>
      <c r="I3195" s="1">
        <v>3.7556829672989002E-6</v>
      </c>
      <c r="J3195" s="1">
        <v>4.4695731181077803E-6</v>
      </c>
      <c r="K3195" s="1">
        <v>1.7220988140588801E-5</v>
      </c>
      <c r="L3195" s="1">
        <v>7.7231901166306799E-5</v>
      </c>
      <c r="M3195" s="1">
        <v>8.6624309928905793E-3</v>
      </c>
      <c r="N3195" s="1">
        <v>1.86612653066248E-6</v>
      </c>
      <c r="O3195" s="1">
        <v>1.7168364082094801E-6</v>
      </c>
      <c r="P3195" s="1">
        <v>7.9995354260583899E-8</v>
      </c>
      <c r="Q3195" s="1">
        <v>7.0701597267076795E-8</v>
      </c>
      <c r="R3195" s="1">
        <v>281.04303360175197</v>
      </c>
      <c r="S3195" s="1">
        <v>71.514617500383807</v>
      </c>
      <c r="T3195" s="1">
        <v>0.19024886355267701</v>
      </c>
      <c r="U3195" s="1">
        <v>14481.710043827699</v>
      </c>
      <c r="V3195" s="1">
        <f t="shared" si="197"/>
        <v>8.5873206068452237E-2</v>
      </c>
      <c r="W3195" s="1">
        <f t="shared" si="198"/>
        <v>1.7658974470580691</v>
      </c>
      <c r="X3195" s="1">
        <f t="shared" si="199"/>
        <v>375.90036631457986</v>
      </c>
    </row>
    <row r="3196" spans="1:24" hidden="1" x14ac:dyDescent="0.3">
      <c r="A3196" s="18" t="str">
        <f t="shared" si="196"/>
        <v>ConstMin - Rollers_2004_600</v>
      </c>
      <c r="B3196" s="1" t="s">
        <v>40</v>
      </c>
      <c r="C3196" s="1">
        <v>2020</v>
      </c>
      <c r="D3196" s="1" t="s">
        <v>94</v>
      </c>
      <c r="E3196" s="1">
        <v>2004</v>
      </c>
      <c r="F3196" s="1">
        <v>600</v>
      </c>
      <c r="G3196" s="1" t="s">
        <v>5</v>
      </c>
      <c r="H3196" s="1">
        <v>4.9426464103005403E-6</v>
      </c>
      <c r="I3196" s="1">
        <v>5.9806021564636503E-6</v>
      </c>
      <c r="J3196" s="1">
        <v>7.1174108308327803E-6</v>
      </c>
      <c r="K3196" s="1">
        <v>2.8386834247289501E-5</v>
      </c>
      <c r="L3196" s="1">
        <v>1.21705539148115E-4</v>
      </c>
      <c r="M3196" s="1">
        <v>1.4736143638750299E-2</v>
      </c>
      <c r="N3196" s="1">
        <v>3.1459685386253899E-6</v>
      </c>
      <c r="O3196" s="1">
        <v>2.8942910555353598E-6</v>
      </c>
      <c r="P3196" s="1">
        <v>1.3609467643702201E-7</v>
      </c>
      <c r="Q3196" s="1">
        <v>1.2027442338897699E-7</v>
      </c>
      <c r="R3196" s="1">
        <v>478.09795139777299</v>
      </c>
      <c r="S3196" s="1">
        <v>62.283502185052299</v>
      </c>
      <c r="T3196" s="1">
        <v>0.19024886355267701</v>
      </c>
      <c r="U3196" s="1">
        <v>25255.960136038699</v>
      </c>
      <c r="V3196" s="1">
        <f t="shared" si="197"/>
        <v>7.8409670780393806E-2</v>
      </c>
      <c r="W3196" s="1">
        <f t="shared" si="198"/>
        <v>1.5956405403827716</v>
      </c>
      <c r="X3196" s="1">
        <f t="shared" si="199"/>
        <v>327.3791024134394</v>
      </c>
    </row>
    <row r="3197" spans="1:24" hidden="1" x14ac:dyDescent="0.3">
      <c r="A3197" s="18" t="str">
        <f t="shared" si="196"/>
        <v>ConstMin - Rollers_2005_50</v>
      </c>
      <c r="B3197" s="1" t="s">
        <v>40</v>
      </c>
      <c r="C3197" s="1">
        <v>2020</v>
      </c>
      <c r="D3197" s="1" t="s">
        <v>94</v>
      </c>
      <c r="E3197" s="1">
        <v>2005</v>
      </c>
      <c r="F3197" s="1">
        <v>50</v>
      </c>
      <c r="G3197" s="1" t="s">
        <v>5</v>
      </c>
      <c r="H3197" s="1">
        <v>1.62393506400989E-4</v>
      </c>
      <c r="I3197" s="1">
        <v>1.9649614274519701E-4</v>
      </c>
      <c r="J3197" s="1">
        <v>2.33846649217424E-4</v>
      </c>
      <c r="K3197" s="1">
        <v>1.42386863281323E-3</v>
      </c>
      <c r="L3197" s="1">
        <v>1.6139652401313601E-3</v>
      </c>
      <c r="M3197" s="1">
        <v>0.18364931484077701</v>
      </c>
      <c r="N3197" s="1">
        <v>1.31912749581788E-4</v>
      </c>
      <c r="O3197" s="1">
        <v>1.21359729615245E-4</v>
      </c>
      <c r="P3197" s="1">
        <v>1.6930571851405299E-6</v>
      </c>
      <c r="Q3197" s="1">
        <v>1.49892101961951E-6</v>
      </c>
      <c r="R3197" s="1">
        <v>5958.2997664391796</v>
      </c>
      <c r="S3197" s="1">
        <v>7626.2806125223897</v>
      </c>
      <c r="T3197" s="1">
        <v>22.068868172110601</v>
      </c>
      <c r="U3197" s="1">
        <v>275828.10611928999</v>
      </c>
      <c r="V3197" s="1">
        <f t="shared" si="197"/>
        <v>0.23588705736509372</v>
      </c>
      <c r="W3197" s="1">
        <f t="shared" si="198"/>
        <v>1.9375113723113491</v>
      </c>
      <c r="X3197" s="1">
        <f t="shared" si="199"/>
        <v>345.56736453571534</v>
      </c>
    </row>
    <row r="3198" spans="1:24" hidden="1" x14ac:dyDescent="0.3">
      <c r="A3198" s="18" t="str">
        <f t="shared" si="196"/>
        <v>ConstMin - Rollers_2005_100</v>
      </c>
      <c r="B3198" s="1" t="s">
        <v>40</v>
      </c>
      <c r="C3198" s="1">
        <v>2020</v>
      </c>
      <c r="D3198" s="1" t="s">
        <v>94</v>
      </c>
      <c r="E3198" s="1">
        <v>2005</v>
      </c>
      <c r="F3198" s="1">
        <v>100</v>
      </c>
      <c r="G3198" s="1" t="s">
        <v>5</v>
      </c>
      <c r="H3198" s="1">
        <v>8.1818832459897099E-5</v>
      </c>
      <c r="I3198" s="1">
        <v>9.9000787276475505E-5</v>
      </c>
      <c r="J3198" s="1">
        <v>1.1781911874225099E-4</v>
      </c>
      <c r="K3198" s="1">
        <v>9.4505282586813304E-4</v>
      </c>
      <c r="L3198" s="1">
        <v>1.4197205053625001E-3</v>
      </c>
      <c r="M3198" s="1">
        <v>0.14002729430636299</v>
      </c>
      <c r="N3198" s="1">
        <v>8.4399320095816094E-5</v>
      </c>
      <c r="O3198" s="1">
        <v>7.76473744881508E-5</v>
      </c>
      <c r="P3198" s="1">
        <v>1.2921672126611299E-6</v>
      </c>
      <c r="Q3198" s="1">
        <v>1.1428839521575499E-6</v>
      </c>
      <c r="R3198" s="1">
        <v>4543.0313512689399</v>
      </c>
      <c r="S3198" s="1">
        <v>2612.8300533337501</v>
      </c>
      <c r="T3198" s="1">
        <v>8.0855767009888009</v>
      </c>
      <c r="U3198" s="1">
        <v>234447.703726782</v>
      </c>
      <c r="V3198" s="1">
        <f t="shared" si="197"/>
        <v>0.13982385301159583</v>
      </c>
      <c r="W3198" s="1">
        <f t="shared" si="198"/>
        <v>2.0051435621919014</v>
      </c>
      <c r="X3198" s="1">
        <f t="shared" si="199"/>
        <v>323.14702462895713</v>
      </c>
    </row>
    <row r="3199" spans="1:24" hidden="1" x14ac:dyDescent="0.3">
      <c r="A3199" s="18" t="str">
        <f t="shared" si="196"/>
        <v>ConstMin - Rollers_2005_175</v>
      </c>
      <c r="B3199" s="1" t="s">
        <v>40</v>
      </c>
      <c r="C3199" s="1">
        <v>2020</v>
      </c>
      <c r="D3199" s="1" t="s">
        <v>94</v>
      </c>
      <c r="E3199" s="1">
        <v>2005</v>
      </c>
      <c r="F3199" s="1">
        <v>175</v>
      </c>
      <c r="G3199" s="1" t="s">
        <v>5</v>
      </c>
      <c r="H3199" s="1">
        <v>7.8653361490140699E-5</v>
      </c>
      <c r="I3199" s="1">
        <v>9.5170567403070206E-5</v>
      </c>
      <c r="J3199" s="1">
        <v>1.13260840545802E-4</v>
      </c>
      <c r="K3199" s="1">
        <v>1.1510455866051599E-3</v>
      </c>
      <c r="L3199" s="1">
        <v>1.6987167674641099E-3</v>
      </c>
      <c r="M3199" s="1">
        <v>0.19841703574851999</v>
      </c>
      <c r="N3199" s="1">
        <v>6.6140426616591893E-5</v>
      </c>
      <c r="O3199" s="1">
        <v>6.0849192487264497E-5</v>
      </c>
      <c r="P3199" s="1">
        <v>1.8321042928287001E-6</v>
      </c>
      <c r="Q3199" s="1">
        <v>1.6194531724330499E-6</v>
      </c>
      <c r="R3199" s="1">
        <v>6437.4222075532698</v>
      </c>
      <c r="S3199" s="1">
        <v>2262.1537761249001</v>
      </c>
      <c r="T3199" s="1">
        <v>6.6587102243437197</v>
      </c>
      <c r="U3199" s="1">
        <v>332084.17433513497</v>
      </c>
      <c r="V3199" s="1">
        <f t="shared" si="197"/>
        <v>9.4894945281848428E-2</v>
      </c>
      <c r="W3199" s="1">
        <f t="shared" si="198"/>
        <v>1.6937971380915073</v>
      </c>
      <c r="X3199" s="1">
        <f t="shared" si="199"/>
        <v>339.72852097612599</v>
      </c>
    </row>
    <row r="3200" spans="1:24" hidden="1" x14ac:dyDescent="0.3">
      <c r="A3200" s="18" t="str">
        <f t="shared" si="196"/>
        <v>ConstMin - Rollers_2005_300</v>
      </c>
      <c r="B3200" s="1" t="s">
        <v>40</v>
      </c>
      <c r="C3200" s="1">
        <v>2020</v>
      </c>
      <c r="D3200" s="1" t="s">
        <v>94</v>
      </c>
      <c r="E3200" s="1">
        <v>2005</v>
      </c>
      <c r="F3200" s="1">
        <v>300</v>
      </c>
      <c r="G3200" s="1" t="s">
        <v>5</v>
      </c>
      <c r="H3200" s="1">
        <v>5.7134702672951997E-6</v>
      </c>
      <c r="I3200" s="1">
        <v>6.9132990234272001E-6</v>
      </c>
      <c r="J3200" s="1">
        <v>8.2273971849050904E-6</v>
      </c>
      <c r="K3200" s="1">
        <v>3.4211205361531899E-5</v>
      </c>
      <c r="L3200" s="1">
        <v>1.4612498759752801E-4</v>
      </c>
      <c r="M3200" s="1">
        <v>1.7309793476822599E-2</v>
      </c>
      <c r="N3200" s="1">
        <v>3.6571294439347702E-6</v>
      </c>
      <c r="O3200" s="1">
        <v>3.3645590884199799E-6</v>
      </c>
      <c r="P3200" s="1">
        <v>1.5986622078836701E-7</v>
      </c>
      <c r="Q3200" s="1">
        <v>1.41280207389705E-7</v>
      </c>
      <c r="R3200" s="1">
        <v>561.59718602534394</v>
      </c>
      <c r="S3200" s="1">
        <v>120.641127741745</v>
      </c>
      <c r="T3200" s="1">
        <v>0.38049772710535501</v>
      </c>
      <c r="U3200" s="1">
        <v>28953.870658018899</v>
      </c>
      <c r="V3200" s="1">
        <f t="shared" si="197"/>
        <v>7.9061911952389749E-2</v>
      </c>
      <c r="W3200" s="1">
        <f t="shared" si="198"/>
        <v>1.6711154637359451</v>
      </c>
      <c r="X3200" s="1">
        <f t="shared" si="199"/>
        <v>317.06136238848279</v>
      </c>
    </row>
    <row r="3201" spans="1:24" hidden="1" x14ac:dyDescent="0.3">
      <c r="A3201" s="18" t="str">
        <f t="shared" si="196"/>
        <v>ConstMin - Rollers_2006_50</v>
      </c>
      <c r="B3201" s="1" t="s">
        <v>40</v>
      </c>
      <c r="C3201" s="1">
        <v>2020</v>
      </c>
      <c r="D3201" s="1" t="s">
        <v>94</v>
      </c>
      <c r="E3201" s="1">
        <v>2006</v>
      </c>
      <c r="F3201" s="1">
        <v>50</v>
      </c>
      <c r="G3201" s="1" t="s">
        <v>5</v>
      </c>
      <c r="H3201" s="1">
        <v>9.8249040197722295E-5</v>
      </c>
      <c r="I3201" s="1">
        <v>1.18881338639244E-4</v>
      </c>
      <c r="J3201" s="1">
        <v>1.4147861788472001E-4</v>
      </c>
      <c r="K3201" s="1">
        <v>1.1555094458377E-3</v>
      </c>
      <c r="L3201" s="1">
        <v>1.3769770297641E-3</v>
      </c>
      <c r="M3201" s="1">
        <v>0.159240617693997</v>
      </c>
      <c r="N3201" s="1">
        <v>1.04444691822558E-4</v>
      </c>
      <c r="O3201" s="1">
        <v>9.6089116476754004E-5</v>
      </c>
      <c r="P3201" s="1">
        <v>1.46931100934173E-6</v>
      </c>
      <c r="Q3201" s="1">
        <v>1.29970051478639E-6</v>
      </c>
      <c r="R3201" s="1">
        <v>5166.3864688870699</v>
      </c>
      <c r="S3201" s="1">
        <v>6488.2008093931299</v>
      </c>
      <c r="T3201" s="1">
        <v>18.549264196386002</v>
      </c>
      <c r="U3201" s="1">
        <v>239763.97452557299</v>
      </c>
      <c r="V3201" s="1">
        <f t="shared" si="197"/>
        <v>0.16417928432183601</v>
      </c>
      <c r="W3201" s="1">
        <f t="shared" si="198"/>
        <v>1.9016534122341129</v>
      </c>
      <c r="X3201" s="1">
        <f t="shared" si="199"/>
        <v>349.78211214745875</v>
      </c>
    </row>
    <row r="3202" spans="1:24" hidden="1" x14ac:dyDescent="0.3">
      <c r="A3202" s="18" t="str">
        <f t="shared" si="196"/>
        <v>ConstMin - Rollers_2006_100</v>
      </c>
      <c r="B3202" s="1" t="s">
        <v>40</v>
      </c>
      <c r="C3202" s="1">
        <v>2020</v>
      </c>
      <c r="D3202" s="1" t="s">
        <v>94</v>
      </c>
      <c r="E3202" s="1">
        <v>2006</v>
      </c>
      <c r="F3202" s="1">
        <v>100</v>
      </c>
      <c r="G3202" s="1" t="s">
        <v>5</v>
      </c>
      <c r="H3202" s="1">
        <v>3.6966458285275199E-5</v>
      </c>
      <c r="I3202" s="1">
        <v>4.4729414525183003E-5</v>
      </c>
      <c r="J3202" s="1">
        <v>5.3231699930796298E-5</v>
      </c>
      <c r="K3202" s="1">
        <v>5.5797197306087199E-4</v>
      </c>
      <c r="L3202" s="1">
        <v>8.1470968206070397E-4</v>
      </c>
      <c r="M3202" s="1">
        <v>8.4510336563065003E-2</v>
      </c>
      <c r="N3202" s="1">
        <v>4.1605430102100899E-5</v>
      </c>
      <c r="O3202" s="1">
        <v>3.8276995693932798E-5</v>
      </c>
      <c r="P3202" s="1">
        <v>7.8023097780318501E-7</v>
      </c>
      <c r="Q3202" s="1">
        <v>6.8976200624175101E-7</v>
      </c>
      <c r="R3202" s="1">
        <v>2741.8447982883499</v>
      </c>
      <c r="S3202" s="1">
        <v>1667.6487288628</v>
      </c>
      <c r="T3202" s="1">
        <v>5.0415948841459501</v>
      </c>
      <c r="U3202" s="1">
        <v>141341.096038711</v>
      </c>
      <c r="V3202" s="1">
        <f t="shared" si="197"/>
        <v>0.10478843626960675</v>
      </c>
      <c r="W3202" s="1">
        <f t="shared" si="198"/>
        <v>1.9086356149102837</v>
      </c>
      <c r="X3202" s="1">
        <f t="shared" si="199"/>
        <v>330.77801116209696</v>
      </c>
    </row>
    <row r="3203" spans="1:24" hidden="1" x14ac:dyDescent="0.3">
      <c r="A3203" s="18" t="str">
        <f t="shared" si="196"/>
        <v>ConstMin - Rollers_2006_175</v>
      </c>
      <c r="B3203" s="1" t="s">
        <v>40</v>
      </c>
      <c r="C3203" s="1">
        <v>2020</v>
      </c>
      <c r="D3203" s="1" t="s">
        <v>94</v>
      </c>
      <c r="E3203" s="1">
        <v>2006</v>
      </c>
      <c r="F3203" s="1">
        <v>175</v>
      </c>
      <c r="G3203" s="1" t="s">
        <v>5</v>
      </c>
      <c r="H3203" s="1">
        <v>3.6716547697235403E-5</v>
      </c>
      <c r="I3203" s="1">
        <v>4.4427022713654898E-5</v>
      </c>
      <c r="J3203" s="1">
        <v>5.2871828684018998E-5</v>
      </c>
      <c r="K3203" s="1">
        <v>5.4662668908411196E-4</v>
      </c>
      <c r="L3203" s="1">
        <v>8.0877212879571804E-4</v>
      </c>
      <c r="M3203" s="1">
        <v>9.48015690234882E-2</v>
      </c>
      <c r="N3203" s="1">
        <v>3.1160829019258603E-5</v>
      </c>
      <c r="O3203" s="1">
        <v>2.8667962697717901E-5</v>
      </c>
      <c r="P3203" s="1">
        <v>8.7538602280404796E-7</v>
      </c>
      <c r="Q3203" s="1">
        <v>7.7375766212586396E-7</v>
      </c>
      <c r="R3203" s="1">
        <v>3075.7325017000098</v>
      </c>
      <c r="S3203" s="1">
        <v>1130.2280498725299</v>
      </c>
      <c r="T3203" s="1">
        <v>3.3293551121718501</v>
      </c>
      <c r="U3203" s="1">
        <v>158587.141512114</v>
      </c>
      <c r="V3203" s="1">
        <f t="shared" si="197"/>
        <v>9.2761516367514535E-2</v>
      </c>
      <c r="W3203" s="1">
        <f t="shared" si="198"/>
        <v>1.6886778469585548</v>
      </c>
      <c r="X3203" s="1">
        <f t="shared" si="199"/>
        <v>339.47356523805723</v>
      </c>
    </row>
    <row r="3204" spans="1:24" hidden="1" x14ac:dyDescent="0.3">
      <c r="A3204" s="18" t="str">
        <f t="shared" si="196"/>
        <v>ConstMin - Rollers_2006_300</v>
      </c>
      <c r="B3204" s="1" t="s">
        <v>40</v>
      </c>
      <c r="C3204" s="1">
        <v>2020</v>
      </c>
      <c r="D3204" s="1" t="s">
        <v>94</v>
      </c>
      <c r="E3204" s="1">
        <v>2006</v>
      </c>
      <c r="F3204" s="1">
        <v>300</v>
      </c>
      <c r="G3204" s="1" t="s">
        <v>5</v>
      </c>
      <c r="H3204" s="1">
        <v>8.9943498409314592E-6</v>
      </c>
      <c r="I3204" s="1">
        <v>1.0883163307527E-5</v>
      </c>
      <c r="J3204" s="1">
        <v>1.29518637709413E-5</v>
      </c>
      <c r="K3204" s="1">
        <v>5.4946149112156601E-5</v>
      </c>
      <c r="L3204" s="1">
        <v>2.35291951590004E-4</v>
      </c>
      <c r="M3204" s="1">
        <v>2.7970244346254901E-2</v>
      </c>
      <c r="N3204" s="1">
        <v>5.1615947855371899E-6</v>
      </c>
      <c r="O3204" s="1">
        <v>4.7486672026942098E-6</v>
      </c>
      <c r="P3204" s="1">
        <v>2.5832894937697801E-7</v>
      </c>
      <c r="Q3204" s="1">
        <v>2.2828937429384999E-7</v>
      </c>
      <c r="R3204" s="1">
        <v>907.46377409589695</v>
      </c>
      <c r="S3204" s="1">
        <v>208.81419471922101</v>
      </c>
      <c r="T3204" s="1">
        <v>0.57074659065803202</v>
      </c>
      <c r="U3204" s="1">
        <v>46913.589080251797</v>
      </c>
      <c r="V3204" s="1">
        <f t="shared" si="197"/>
        <v>7.6814832380421069E-2</v>
      </c>
      <c r="W3204" s="1">
        <f t="shared" si="198"/>
        <v>1.6607222836900781</v>
      </c>
      <c r="X3204" s="1">
        <f t="shared" si="199"/>
        <v>365.86148412813549</v>
      </c>
    </row>
    <row r="3205" spans="1:24" hidden="1" x14ac:dyDescent="0.3">
      <c r="A3205" s="18" t="str">
        <f t="shared" si="196"/>
        <v>ConstMin - Rollers_2006_600</v>
      </c>
      <c r="B3205" s="1" t="s">
        <v>40</v>
      </c>
      <c r="C3205" s="1">
        <v>2020</v>
      </c>
      <c r="D3205" s="1" t="s">
        <v>94</v>
      </c>
      <c r="E3205" s="1">
        <v>2006</v>
      </c>
      <c r="F3205" s="1">
        <v>600</v>
      </c>
      <c r="G3205" s="1" t="s">
        <v>5</v>
      </c>
      <c r="H3205" s="1">
        <v>6.5002836623158396E-6</v>
      </c>
      <c r="I3205" s="1">
        <v>7.8653432314021692E-6</v>
      </c>
      <c r="J3205" s="1">
        <v>9.3604084737348205E-6</v>
      </c>
      <c r="K3205" s="1">
        <v>4.1236230961603402E-5</v>
      </c>
      <c r="L3205" s="1">
        <v>1.00983482014641E-4</v>
      </c>
      <c r="M3205" s="1">
        <v>2.16043989304514E-2</v>
      </c>
      <c r="N3205" s="1">
        <v>4.4773171702626299E-6</v>
      </c>
      <c r="O3205" s="1">
        <v>4.1191317966416196E-6</v>
      </c>
      <c r="P3205" s="1">
        <v>1.99548373568778E-7</v>
      </c>
      <c r="Q3205" s="1">
        <v>1.7633219977528899E-7</v>
      </c>
      <c r="R3205" s="1">
        <v>700.93093030579303</v>
      </c>
      <c r="S3205" s="1">
        <v>112.577164937547</v>
      </c>
      <c r="T3205" s="1">
        <v>0.28537329532901601</v>
      </c>
      <c r="U3205" s="1">
        <v>36212.321388244498</v>
      </c>
      <c r="V3205" s="1">
        <f t="shared" si="197"/>
        <v>7.1920038940058925E-2</v>
      </c>
      <c r="W3205" s="1">
        <f t="shared" si="198"/>
        <v>0.92338449132129974</v>
      </c>
      <c r="X3205" s="1">
        <f t="shared" si="199"/>
        <v>394.49088888206296</v>
      </c>
    </row>
    <row r="3206" spans="1:24" hidden="1" x14ac:dyDescent="0.3">
      <c r="A3206" s="18" t="str">
        <f t="shared" si="196"/>
        <v>ConstMin - Rollers_2007_50</v>
      </c>
      <c r="B3206" s="1" t="s">
        <v>40</v>
      </c>
      <c r="C3206" s="1">
        <v>2020</v>
      </c>
      <c r="D3206" s="1" t="s">
        <v>94</v>
      </c>
      <c r="E3206" s="1">
        <v>2007</v>
      </c>
      <c r="F3206" s="1">
        <v>50</v>
      </c>
      <c r="G3206" s="1" t="s">
        <v>5</v>
      </c>
      <c r="H3206" s="1">
        <v>6.1227761377581006E-5</v>
      </c>
      <c r="I3206" s="1">
        <v>7.4085591266872993E-5</v>
      </c>
      <c r="J3206" s="1">
        <v>8.8167976383716701E-5</v>
      </c>
      <c r="K3206" s="1">
        <v>7.2809046686728401E-4</v>
      </c>
      <c r="L3206" s="1">
        <v>8.79395367570859E-4</v>
      </c>
      <c r="M3206" s="1">
        <v>0.10219976860961499</v>
      </c>
      <c r="N3206" s="1">
        <v>6.6018379203078799E-5</v>
      </c>
      <c r="O3206" s="1">
        <v>6.0736908866832498E-5</v>
      </c>
      <c r="P3206" s="1">
        <v>9.4305071045276902E-7</v>
      </c>
      <c r="Q3206" s="1">
        <v>8.3414077260248805E-7</v>
      </c>
      <c r="R3206" s="1">
        <v>3315.7589396113699</v>
      </c>
      <c r="S3206" s="1">
        <v>4273.7941814509704</v>
      </c>
      <c r="T3206" s="1">
        <v>11.9856784038186</v>
      </c>
      <c r="U3206" s="1">
        <v>153483.48151639401</v>
      </c>
      <c r="V3206" s="1">
        <f t="shared" si="197"/>
        <v>0.1598308871633333</v>
      </c>
      <c r="W3206" s="1">
        <f t="shared" si="198"/>
        <v>1.8971913345452942</v>
      </c>
      <c r="X3206" s="1">
        <f t="shared" si="199"/>
        <v>356.57507547418868</v>
      </c>
    </row>
    <row r="3207" spans="1:24" hidden="1" x14ac:dyDescent="0.3">
      <c r="A3207" s="18" t="str">
        <f t="shared" si="196"/>
        <v>ConstMin - Rollers_2007_100</v>
      </c>
      <c r="B3207" s="1" t="s">
        <v>40</v>
      </c>
      <c r="C3207" s="1">
        <v>2020</v>
      </c>
      <c r="D3207" s="1" t="s">
        <v>94</v>
      </c>
      <c r="E3207" s="1">
        <v>2007</v>
      </c>
      <c r="F3207" s="1">
        <v>100</v>
      </c>
      <c r="G3207" s="1" t="s">
        <v>5</v>
      </c>
      <c r="H3207" s="1">
        <v>3.7685382881610202E-5</v>
      </c>
      <c r="I3207" s="1">
        <v>4.5599313286748298E-5</v>
      </c>
      <c r="J3207" s="1">
        <v>5.42669513495187E-5</v>
      </c>
      <c r="K3207" s="1">
        <v>5.7831122690496603E-4</v>
      </c>
      <c r="L3207" s="1">
        <v>8.46607408597303E-4</v>
      </c>
      <c r="M3207" s="1">
        <v>8.8146337626861401E-2</v>
      </c>
      <c r="N3207" s="1">
        <v>4.2766571793177697E-5</v>
      </c>
      <c r="O3207" s="1">
        <v>3.93452460497235E-5</v>
      </c>
      <c r="P3207" s="1">
        <v>8.1382604305111597E-7</v>
      </c>
      <c r="Q3207" s="1">
        <v>7.1943855813419103E-7</v>
      </c>
      <c r="R3207" s="1">
        <v>2859.8108484637801</v>
      </c>
      <c r="S3207" s="1">
        <v>1707.8624381100501</v>
      </c>
      <c r="T3207" s="1">
        <v>4.7562215888169401</v>
      </c>
      <c r="U3207" s="1">
        <v>148379.08862300101</v>
      </c>
      <c r="V3207" s="1">
        <f t="shared" si="197"/>
        <v>0.10175932179205169</v>
      </c>
      <c r="W3207" s="1">
        <f t="shared" si="198"/>
        <v>1.8892871298573748</v>
      </c>
      <c r="X3207" s="1">
        <f t="shared" si="199"/>
        <v>359.07966149551555</v>
      </c>
    </row>
    <row r="3208" spans="1:24" hidden="1" x14ac:dyDescent="0.3">
      <c r="A3208" s="18" t="str">
        <f t="shared" si="196"/>
        <v>ConstMin - Rollers_2007_175</v>
      </c>
      <c r="B3208" s="1" t="s">
        <v>40</v>
      </c>
      <c r="C3208" s="1">
        <v>2020</v>
      </c>
      <c r="D3208" s="1" t="s">
        <v>94</v>
      </c>
      <c r="E3208" s="1">
        <v>2007</v>
      </c>
      <c r="F3208" s="1">
        <v>175</v>
      </c>
      <c r="G3208" s="1" t="s">
        <v>5</v>
      </c>
      <c r="H3208" s="1">
        <v>3.2554852390415603E-5</v>
      </c>
      <c r="I3208" s="1">
        <v>3.9391371392402898E-5</v>
      </c>
      <c r="J3208" s="1">
        <v>4.6878987442198497E-5</v>
      </c>
      <c r="K3208" s="1">
        <v>6.3934697478298399E-4</v>
      </c>
      <c r="L3208" s="1">
        <v>5.2003676303197005E-4</v>
      </c>
      <c r="M3208" s="1">
        <v>0.111582222701352</v>
      </c>
      <c r="N3208" s="1">
        <v>3.1374480241808297E-5</v>
      </c>
      <c r="O3208" s="1">
        <v>2.8864521822463702E-5</v>
      </c>
      <c r="P3208" s="1">
        <v>1.03065633870939E-6</v>
      </c>
      <c r="Q3208" s="1">
        <v>9.10719101609122E-7</v>
      </c>
      <c r="R3208" s="1">
        <v>3620.16232969149</v>
      </c>
      <c r="S3208" s="1">
        <v>1350.60766492935</v>
      </c>
      <c r="T3208" s="1">
        <v>3.9001017028298901</v>
      </c>
      <c r="U3208" s="1">
        <v>186746.215914256</v>
      </c>
      <c r="V3208" s="1">
        <f t="shared" si="197"/>
        <v>6.9845413234037854E-2</v>
      </c>
      <c r="W3208" s="1">
        <f t="shared" si="198"/>
        <v>0.92208474411897579</v>
      </c>
      <c r="X3208" s="1">
        <f t="shared" si="199"/>
        <v>346.3006269681012</v>
      </c>
    </row>
    <row r="3209" spans="1:24" hidden="1" x14ac:dyDescent="0.3">
      <c r="A3209" s="18" t="str">
        <f t="shared" si="196"/>
        <v>ConstMin - Rollers_2007_300</v>
      </c>
      <c r="B3209" s="1" t="s">
        <v>40</v>
      </c>
      <c r="C3209" s="1">
        <v>2020</v>
      </c>
      <c r="D3209" s="1" t="s">
        <v>94</v>
      </c>
      <c r="E3209" s="1">
        <v>2007</v>
      </c>
      <c r="F3209" s="1">
        <v>300</v>
      </c>
      <c r="G3209" s="1" t="s">
        <v>5</v>
      </c>
      <c r="H3209" s="1">
        <v>2.2001101481303599E-6</v>
      </c>
      <c r="I3209" s="1">
        <v>2.66213327923773E-6</v>
      </c>
      <c r="J3209" s="1">
        <v>3.1681586133077098E-6</v>
      </c>
      <c r="K3209" s="1">
        <v>1.4720883962220101E-5</v>
      </c>
      <c r="L3209" s="1">
        <v>3.5132591167933001E-5</v>
      </c>
      <c r="M3209" s="1">
        <v>7.5409090347607699E-3</v>
      </c>
      <c r="N3209" s="1">
        <v>1.54790260422049E-6</v>
      </c>
      <c r="O3209" s="1">
        <v>1.4240703958828501E-6</v>
      </c>
      <c r="P3209" s="1">
        <v>6.9653440379198403E-8</v>
      </c>
      <c r="Q3209" s="1">
        <v>6.1547885811833404E-8</v>
      </c>
      <c r="R3209" s="1">
        <v>244.65648880590101</v>
      </c>
      <c r="S3209" s="1">
        <v>59.418673294087398</v>
      </c>
      <c r="T3209" s="1">
        <v>0.19024886355267701</v>
      </c>
      <c r="U3209" s="1">
        <v>12656.1774116406</v>
      </c>
      <c r="V3209" s="1">
        <f t="shared" si="197"/>
        <v>6.9649153294937302E-2</v>
      </c>
      <c r="W3209" s="1">
        <f t="shared" si="198"/>
        <v>0.91917081950321533</v>
      </c>
      <c r="X3209" s="1">
        <f t="shared" si="199"/>
        <v>312.32077913377537</v>
      </c>
    </row>
    <row r="3210" spans="1:24" hidden="1" x14ac:dyDescent="0.3">
      <c r="A3210" s="18" t="str">
        <f t="shared" ref="A3210:A3273" si="200">D3210&amp;"_"&amp;E3210&amp;"_"&amp;F3210</f>
        <v>ConstMin - Rollers_2007_600</v>
      </c>
      <c r="B3210" s="1" t="s">
        <v>40</v>
      </c>
      <c r="C3210" s="1">
        <v>2020</v>
      </c>
      <c r="D3210" s="1" t="s">
        <v>94</v>
      </c>
      <c r="E3210" s="1">
        <v>2007</v>
      </c>
      <c r="F3210" s="1">
        <v>600</v>
      </c>
      <c r="G3210" s="1" t="s">
        <v>5</v>
      </c>
      <c r="H3210" s="1">
        <v>2.3376791322711702E-6</v>
      </c>
      <c r="I3210" s="1">
        <v>2.82859175004811E-6</v>
      </c>
      <c r="J3210" s="1">
        <v>3.3662579504704798E-6</v>
      </c>
      <c r="K3210" s="1">
        <v>1.52193963449756E-5</v>
      </c>
      <c r="L3210" s="1">
        <v>3.7329369761638498E-5</v>
      </c>
      <c r="M3210" s="1">
        <v>8.0124286976703107E-3</v>
      </c>
      <c r="N3210" s="1">
        <v>1.64247665565886E-6</v>
      </c>
      <c r="O3210" s="1">
        <v>1.51107852320615E-6</v>
      </c>
      <c r="P3210" s="1">
        <v>7.4008746427407494E-8</v>
      </c>
      <c r="Q3210" s="1">
        <v>6.5396365913769997E-8</v>
      </c>
      <c r="R3210" s="1">
        <v>259.95442498290902</v>
      </c>
      <c r="S3210" s="1">
        <v>37.879404224980703</v>
      </c>
      <c r="T3210" s="1">
        <v>9.5124431776338794E-2</v>
      </c>
      <c r="U3210" s="1">
        <v>13409.309095643101</v>
      </c>
      <c r="V3210" s="1">
        <f t="shared" si="197"/>
        <v>6.9847757804394381E-2</v>
      </c>
      <c r="W3210" s="1">
        <f t="shared" si="198"/>
        <v>0.92179183441981738</v>
      </c>
      <c r="X3210" s="1">
        <f t="shared" si="199"/>
        <v>398.20899339556223</v>
      </c>
    </row>
    <row r="3211" spans="1:24" hidden="1" x14ac:dyDescent="0.3">
      <c r="A3211" s="18" t="str">
        <f t="shared" si="200"/>
        <v>ConstMin - Rollers_2008_50</v>
      </c>
      <c r="B3211" s="1" t="s">
        <v>40</v>
      </c>
      <c r="C3211" s="1">
        <v>2020</v>
      </c>
      <c r="D3211" s="1" t="s">
        <v>94</v>
      </c>
      <c r="E3211" s="1">
        <v>2008</v>
      </c>
      <c r="F3211" s="1">
        <v>50</v>
      </c>
      <c r="G3211" s="1" t="s">
        <v>5</v>
      </c>
      <c r="H3211" s="1">
        <v>2.4234822796829298E-5</v>
      </c>
      <c r="I3211" s="1">
        <v>2.9324135584163501E-5</v>
      </c>
      <c r="J3211" s="1">
        <v>3.4898144827434202E-5</v>
      </c>
      <c r="K3211" s="1">
        <v>4.84078777130418E-4</v>
      </c>
      <c r="L3211" s="1">
        <v>6.1486487267216404E-4</v>
      </c>
      <c r="M3211" s="1">
        <v>7.2820842021153895E-2</v>
      </c>
      <c r="N3211" s="1">
        <v>2.0750956284267999E-5</v>
      </c>
      <c r="O3211" s="1">
        <v>1.9090879781526499E-5</v>
      </c>
      <c r="P3211" s="1">
        <v>6.7253775282075095E-7</v>
      </c>
      <c r="Q3211" s="1">
        <v>5.9435392321792296E-7</v>
      </c>
      <c r="R3211" s="1">
        <v>2362.5920215532701</v>
      </c>
      <c r="S3211" s="1">
        <v>3170.5167441082599</v>
      </c>
      <c r="T3211" s="1">
        <v>8.6563232916468298</v>
      </c>
      <c r="U3211" s="1">
        <v>109260.884720038</v>
      </c>
      <c r="V3211" s="1">
        <f t="shared" ref="V3211:V3274" si="201">IFERROR(CONVERT(I3211,"ton","g")*365/U3211,0)</f>
        <v>8.8868757196044826E-2</v>
      </c>
      <c r="W3211" s="1">
        <f t="shared" ref="W3211:W3274" si="202">IFERROR(CONVERT(L3211,"ton","g")*365/U3211,0)</f>
        <v>1.8633891840068129</v>
      </c>
      <c r="X3211" s="1">
        <f t="shared" ref="X3211:X3274" si="203">S3211/T3211</f>
        <v>366.26598121257115</v>
      </c>
    </row>
    <row r="3212" spans="1:24" hidden="1" x14ac:dyDescent="0.3">
      <c r="A3212" s="18" t="str">
        <f t="shared" si="200"/>
        <v>ConstMin - Rollers_2008_100</v>
      </c>
      <c r="B3212" s="1" t="s">
        <v>40</v>
      </c>
      <c r="C3212" s="1">
        <v>2020</v>
      </c>
      <c r="D3212" s="1" t="s">
        <v>94</v>
      </c>
      <c r="E3212" s="1">
        <v>2008</v>
      </c>
      <c r="F3212" s="1">
        <v>100</v>
      </c>
      <c r="G3212" s="1" t="s">
        <v>5</v>
      </c>
      <c r="H3212" s="1">
        <v>1.73483713074038E-5</v>
      </c>
      <c r="I3212" s="1">
        <v>2.0991529281958701E-5</v>
      </c>
      <c r="J3212" s="1">
        <v>2.4981654682661599E-5</v>
      </c>
      <c r="K3212" s="1">
        <v>3.9525115334174002E-4</v>
      </c>
      <c r="L3212" s="1">
        <v>3.3673346859410799E-4</v>
      </c>
      <c r="M3212" s="1">
        <v>6.1438082756724403E-2</v>
      </c>
      <c r="N3212" s="1">
        <v>2.11093593618969E-5</v>
      </c>
      <c r="O3212" s="1">
        <v>1.9420610612945102E-5</v>
      </c>
      <c r="P3212" s="1">
        <v>5.6750509207359204E-7</v>
      </c>
      <c r="Q3212" s="1">
        <v>5.0144937229425303E-7</v>
      </c>
      <c r="R3212" s="1">
        <v>1993.29093308754</v>
      </c>
      <c r="S3212" s="1">
        <v>1252.7790635415899</v>
      </c>
      <c r="T3212" s="1">
        <v>4.1854749981588997</v>
      </c>
      <c r="U3212" s="1">
        <v>102158.438181527</v>
      </c>
      <c r="V3212" s="1">
        <f t="shared" si="201"/>
        <v>6.8039080384202255E-2</v>
      </c>
      <c r="W3212" s="1">
        <f t="shared" si="202"/>
        <v>1.0914419445093402</v>
      </c>
      <c r="X3212" s="1">
        <f t="shared" si="203"/>
        <v>299.31586357406519</v>
      </c>
    </row>
    <row r="3213" spans="1:24" hidden="1" x14ac:dyDescent="0.3">
      <c r="A3213" s="18" t="str">
        <f t="shared" si="200"/>
        <v>ConstMin - Rollers_2008_175</v>
      </c>
      <c r="B3213" s="1" t="s">
        <v>40</v>
      </c>
      <c r="C3213" s="1">
        <v>2020</v>
      </c>
      <c r="D3213" s="1" t="s">
        <v>94</v>
      </c>
      <c r="E3213" s="1">
        <v>2008</v>
      </c>
      <c r="F3213" s="1">
        <v>175</v>
      </c>
      <c r="G3213" s="1" t="s">
        <v>5</v>
      </c>
      <c r="H3213" s="1">
        <v>2.99034918797453E-5</v>
      </c>
      <c r="I3213" s="1">
        <v>3.6183225174491902E-5</v>
      </c>
      <c r="J3213" s="1">
        <v>4.3061028306833297E-5</v>
      </c>
      <c r="K3213" s="1">
        <v>6.0285324724368102E-4</v>
      </c>
      <c r="L3213" s="1">
        <v>4.9188490078113495E-4</v>
      </c>
      <c r="M3213" s="1">
        <v>0.105901192467488</v>
      </c>
      <c r="N3213" s="1">
        <v>2.9335373333366699E-5</v>
      </c>
      <c r="O3213" s="1">
        <v>2.6988543466697399E-5</v>
      </c>
      <c r="P3213" s="1">
        <v>9.7821193769897096E-7</v>
      </c>
      <c r="Q3213" s="1">
        <v>8.6435129654534498E-7</v>
      </c>
      <c r="R3213" s="1">
        <v>3435.8475602902799</v>
      </c>
      <c r="S3213" s="1">
        <v>1241.00143365651</v>
      </c>
      <c r="T3213" s="1">
        <v>3.7098528392772101</v>
      </c>
      <c r="U3213" s="1">
        <v>177654.12831036601</v>
      </c>
      <c r="V3213" s="1">
        <f t="shared" si="201"/>
        <v>6.744046739911401E-2</v>
      </c>
      <c r="W3213" s="1">
        <f t="shared" si="202"/>
        <v>0.91680460918758833</v>
      </c>
      <c r="X3213" s="1">
        <f t="shared" si="203"/>
        <v>334.51500299895832</v>
      </c>
    </row>
    <row r="3214" spans="1:24" hidden="1" x14ac:dyDescent="0.3">
      <c r="A3214" s="18" t="str">
        <f t="shared" si="200"/>
        <v>ConstMin - Rollers_2008_300</v>
      </c>
      <c r="B3214" s="1" t="s">
        <v>40</v>
      </c>
      <c r="C3214" s="1">
        <v>2020</v>
      </c>
      <c r="D3214" s="1" t="s">
        <v>94</v>
      </c>
      <c r="E3214" s="1">
        <v>2008</v>
      </c>
      <c r="F3214" s="1">
        <v>300</v>
      </c>
      <c r="G3214" s="1" t="s">
        <v>5</v>
      </c>
      <c r="H3214" s="1">
        <v>1.6260634904070799E-6</v>
      </c>
      <c r="I3214" s="1">
        <v>1.96753682339256E-6</v>
      </c>
      <c r="J3214" s="1">
        <v>2.3415314261861899E-6</v>
      </c>
      <c r="K3214" s="1">
        <v>1.11686013581709E-5</v>
      </c>
      <c r="L3214" s="1">
        <v>2.67383900422712E-5</v>
      </c>
      <c r="M3214" s="1">
        <v>5.7585937908005399E-3</v>
      </c>
      <c r="N3214" s="1">
        <v>1.16862440572296E-6</v>
      </c>
      <c r="O3214" s="1">
        <v>1.0751344532651201E-6</v>
      </c>
      <c r="P3214" s="1">
        <v>5.3192273469910303E-8</v>
      </c>
      <c r="Q3214" s="1">
        <v>4.7000868388564099E-8</v>
      </c>
      <c r="R3214" s="1">
        <v>186.831233585013</v>
      </c>
      <c r="S3214" s="1">
        <v>45.200633613002204</v>
      </c>
      <c r="T3214" s="1">
        <v>0.19024886355267701</v>
      </c>
      <c r="U3214" s="1">
        <v>9627.7349595694704</v>
      </c>
      <c r="V3214" s="1">
        <f t="shared" si="201"/>
        <v>6.766862372186784E-2</v>
      </c>
      <c r="W3214" s="1">
        <f t="shared" si="202"/>
        <v>0.91960162228587128</v>
      </c>
      <c r="X3214" s="1">
        <f t="shared" si="203"/>
        <v>237.58687841247914</v>
      </c>
    </row>
    <row r="3215" spans="1:24" hidden="1" x14ac:dyDescent="0.3">
      <c r="A3215" s="18" t="str">
        <f t="shared" si="200"/>
        <v>ConstMin - Rollers_2008_600</v>
      </c>
      <c r="B3215" s="1" t="s">
        <v>40</v>
      </c>
      <c r="C3215" s="1">
        <v>2020</v>
      </c>
      <c r="D3215" s="1" t="s">
        <v>94</v>
      </c>
      <c r="E3215" s="1">
        <v>2008</v>
      </c>
      <c r="F3215" s="1">
        <v>600</v>
      </c>
      <c r="G3215" s="1" t="s">
        <v>5</v>
      </c>
      <c r="H3215" s="1">
        <v>3.0154391048289102E-6</v>
      </c>
      <c r="I3215" s="1">
        <v>3.6486813168429802E-6</v>
      </c>
      <c r="J3215" s="1">
        <v>4.3422323109536297E-6</v>
      </c>
      <c r="K3215" s="1">
        <v>2.0183091925775599E-5</v>
      </c>
      <c r="L3215" s="1">
        <v>4.9584771695137003E-5</v>
      </c>
      <c r="M3215" s="1">
        <v>1.0678973489071901E-2</v>
      </c>
      <c r="N3215" s="1">
        <v>2.1643731749493599E-6</v>
      </c>
      <c r="O3215" s="1">
        <v>1.9912233209534101E-6</v>
      </c>
      <c r="P3215" s="1">
        <v>9.8641942606906497E-8</v>
      </c>
      <c r="Q3215" s="1">
        <v>8.7160346035634906E-8</v>
      </c>
      <c r="R3215" s="1">
        <v>346.46753406574197</v>
      </c>
      <c r="S3215" s="1">
        <v>51.036396168671502</v>
      </c>
      <c r="T3215" s="1">
        <v>0.19024886355267701</v>
      </c>
      <c r="U3215" s="1">
        <v>18245.5116303</v>
      </c>
      <c r="V3215" s="1">
        <f t="shared" si="201"/>
        <v>6.6216845478158329E-2</v>
      </c>
      <c r="W3215" s="1">
        <f t="shared" si="202"/>
        <v>0.89987227721152696</v>
      </c>
      <c r="X3215" s="1">
        <f t="shared" si="203"/>
        <v>268.26124064883209</v>
      </c>
    </row>
    <row r="3216" spans="1:24" hidden="1" x14ac:dyDescent="0.3">
      <c r="A3216" s="18" t="str">
        <f t="shared" si="200"/>
        <v>ConstMin - Rollers_2009_50</v>
      </c>
      <c r="B3216" s="1" t="s">
        <v>40</v>
      </c>
      <c r="C3216" s="1">
        <v>2020</v>
      </c>
      <c r="D3216" s="1" t="s">
        <v>94</v>
      </c>
      <c r="E3216" s="1">
        <v>2009</v>
      </c>
      <c r="F3216" s="1">
        <v>50</v>
      </c>
      <c r="G3216" s="1" t="s">
        <v>5</v>
      </c>
      <c r="H3216" s="1">
        <v>6.9182085563965997E-6</v>
      </c>
      <c r="I3216" s="1">
        <v>8.3710323532398907E-6</v>
      </c>
      <c r="J3216" s="1">
        <v>9.9622203212111098E-6</v>
      </c>
      <c r="K3216" s="1">
        <v>1.4131814301284899E-4</v>
      </c>
      <c r="L3216" s="1">
        <v>1.8217412148729899E-4</v>
      </c>
      <c r="M3216" s="1">
        <v>2.1693029945523301E-2</v>
      </c>
      <c r="N3216" s="1">
        <v>6.1493892292066097E-6</v>
      </c>
      <c r="O3216" s="1">
        <v>5.65743809087008E-6</v>
      </c>
      <c r="P3216" s="1">
        <v>2.00355273509832E-7</v>
      </c>
      <c r="Q3216" s="1">
        <v>1.77055594205574E-7</v>
      </c>
      <c r="R3216" s="1">
        <v>703.80646598018495</v>
      </c>
      <c r="S3216" s="1">
        <v>930.11444659994697</v>
      </c>
      <c r="T3216" s="1">
        <v>2.8537329532901601</v>
      </c>
      <c r="U3216" s="1">
        <v>32616.013260771499</v>
      </c>
      <c r="V3216" s="1">
        <f t="shared" si="201"/>
        <v>8.498391735032515E-2</v>
      </c>
      <c r="W3216" s="1">
        <f t="shared" si="202"/>
        <v>1.8494577288131815</v>
      </c>
      <c r="X3216" s="1">
        <f t="shared" si="203"/>
        <v>325.92904165317509</v>
      </c>
    </row>
    <row r="3217" spans="1:24" hidden="1" x14ac:dyDescent="0.3">
      <c r="A3217" s="18" t="str">
        <f t="shared" si="200"/>
        <v>ConstMin - Rollers_2009_100</v>
      </c>
      <c r="B3217" s="1" t="s">
        <v>40</v>
      </c>
      <c r="C3217" s="1">
        <v>2020</v>
      </c>
      <c r="D3217" s="1" t="s">
        <v>94</v>
      </c>
      <c r="E3217" s="1">
        <v>2009</v>
      </c>
      <c r="F3217" s="1">
        <v>100</v>
      </c>
      <c r="G3217" s="1" t="s">
        <v>5</v>
      </c>
      <c r="H3217" s="1">
        <v>1.48856984325242E-5</v>
      </c>
      <c r="I3217" s="1">
        <v>1.8011695103354302E-5</v>
      </c>
      <c r="J3217" s="1">
        <v>2.14354057428349E-5</v>
      </c>
      <c r="K3217" s="1">
        <v>3.4877247035413201E-4</v>
      </c>
      <c r="L3217" s="1">
        <v>2.9810109483107002E-4</v>
      </c>
      <c r="M3217" s="1">
        <v>5.4581790602235801E-2</v>
      </c>
      <c r="N3217" s="1">
        <v>1.8921044206645201E-5</v>
      </c>
      <c r="O3217" s="1">
        <v>1.7407360670113598E-5</v>
      </c>
      <c r="P3217" s="1">
        <v>5.0418915114675895E-7</v>
      </c>
      <c r="Q3217" s="1">
        <v>4.4548923742565501E-7</v>
      </c>
      <c r="R3217" s="1">
        <v>1770.8460849913399</v>
      </c>
      <c r="S3217" s="1">
        <v>1056.4852321236201</v>
      </c>
      <c r="T3217" s="1">
        <v>3.2342306803955099</v>
      </c>
      <c r="U3217" s="1">
        <v>91230.607103381102</v>
      </c>
      <c r="V3217" s="1">
        <f t="shared" si="201"/>
        <v>6.5373633281696222E-2</v>
      </c>
      <c r="W3217" s="1">
        <f t="shared" si="202"/>
        <v>1.0819610004795883</v>
      </c>
      <c r="X3217" s="1">
        <f t="shared" si="203"/>
        <v>326.65735271376002</v>
      </c>
    </row>
    <row r="3218" spans="1:24" hidden="1" x14ac:dyDescent="0.3">
      <c r="A3218" s="18" t="str">
        <f t="shared" si="200"/>
        <v>ConstMin - Rollers_2009_175</v>
      </c>
      <c r="B3218" s="1" t="s">
        <v>40</v>
      </c>
      <c r="C3218" s="1">
        <v>2020</v>
      </c>
      <c r="D3218" s="1" t="s">
        <v>94</v>
      </c>
      <c r="E3218" s="1">
        <v>2009</v>
      </c>
      <c r="F3218" s="1">
        <v>175</v>
      </c>
      <c r="G3218" s="1" t="s">
        <v>5</v>
      </c>
      <c r="H3218" s="1">
        <v>1.0132964836795899E-5</v>
      </c>
      <c r="I3218" s="1">
        <v>1.2260887452522999E-5</v>
      </c>
      <c r="J3218" s="1">
        <v>1.45914693649861E-5</v>
      </c>
      <c r="K3218" s="1">
        <v>2.1008548693703699E-4</v>
      </c>
      <c r="L3218" s="1">
        <v>1.71970750266868E-4</v>
      </c>
      <c r="M3218" s="1">
        <v>3.7154814563042697E-2</v>
      </c>
      <c r="N3218" s="1">
        <v>1.0132810738744199E-5</v>
      </c>
      <c r="O3218" s="1">
        <v>9.32218587964475E-6</v>
      </c>
      <c r="P3218" s="1">
        <v>3.4321069735642702E-7</v>
      </c>
      <c r="Q3218" s="1">
        <v>3.0325260171481998E-7</v>
      </c>
      <c r="R3218" s="1">
        <v>1205.44703978341</v>
      </c>
      <c r="S3218" s="1">
        <v>435.560096200408</v>
      </c>
      <c r="T3218" s="1">
        <v>1.33174204486874</v>
      </c>
      <c r="U3218" s="1">
        <v>62533.985240201502</v>
      </c>
      <c r="V3218" s="1">
        <f t="shared" si="201"/>
        <v>6.4922375135177485E-2</v>
      </c>
      <c r="W3218" s="1">
        <f t="shared" si="202"/>
        <v>0.9105988130415541</v>
      </c>
      <c r="X3218" s="1">
        <f t="shared" si="203"/>
        <v>327.06040774085341</v>
      </c>
    </row>
    <row r="3219" spans="1:24" hidden="1" x14ac:dyDescent="0.3">
      <c r="A3219" s="18" t="str">
        <f t="shared" si="200"/>
        <v>ConstMin - Rollers_2009_300</v>
      </c>
      <c r="B3219" s="1" t="s">
        <v>40</v>
      </c>
      <c r="C3219" s="1">
        <v>2020</v>
      </c>
      <c r="D3219" s="1" t="s">
        <v>94</v>
      </c>
      <c r="E3219" s="1">
        <v>2009</v>
      </c>
      <c r="F3219" s="1">
        <v>300</v>
      </c>
      <c r="G3219" s="1" t="s">
        <v>5</v>
      </c>
      <c r="H3219" s="1">
        <v>8.5781429631915698E-7</v>
      </c>
      <c r="I3219" s="1">
        <v>1.0379552985461801E-6</v>
      </c>
      <c r="J3219" s="1">
        <v>1.23525258669958E-6</v>
      </c>
      <c r="K3219" s="1">
        <v>6.0593707056437E-6</v>
      </c>
      <c r="L3219" s="1">
        <v>1.45538043720359E-5</v>
      </c>
      <c r="M3219" s="1">
        <v>3.14537074021301E-3</v>
      </c>
      <c r="N3219" s="1">
        <v>6.3076801299714303E-7</v>
      </c>
      <c r="O3219" s="1">
        <v>5.8030657195737105E-7</v>
      </c>
      <c r="P3219" s="1">
        <v>2.90547779039864E-8</v>
      </c>
      <c r="Q3219" s="1">
        <v>2.5672093147143198E-8</v>
      </c>
      <c r="R3219" s="1">
        <v>102.048089659491</v>
      </c>
      <c r="S3219" s="1">
        <v>25.995669566163201</v>
      </c>
      <c r="T3219" s="1">
        <v>9.5124431776338794E-2</v>
      </c>
      <c r="U3219" s="1">
        <v>5251.12525236497</v>
      </c>
      <c r="V3219" s="1">
        <f t="shared" si="201"/>
        <v>6.5450787073683486E-2</v>
      </c>
      <c r="W3219" s="1">
        <f t="shared" si="202"/>
        <v>0.91772540917742118</v>
      </c>
      <c r="X3219" s="1">
        <f t="shared" si="203"/>
        <v>273.2806817420522</v>
      </c>
    </row>
    <row r="3220" spans="1:24" hidden="1" x14ac:dyDescent="0.3">
      <c r="A3220" s="18" t="str">
        <f t="shared" si="200"/>
        <v>ConstMin - Rollers_2009_600</v>
      </c>
      <c r="B3220" s="1" t="s">
        <v>40</v>
      </c>
      <c r="C3220" s="1">
        <v>2020</v>
      </c>
      <c r="D3220" s="1" t="s">
        <v>94</v>
      </c>
      <c r="E3220" s="1">
        <v>2009</v>
      </c>
      <c r="F3220" s="1">
        <v>600</v>
      </c>
      <c r="G3220" s="1" t="s">
        <v>5</v>
      </c>
      <c r="H3220" s="1">
        <v>4.4917060708422903E-6</v>
      </c>
      <c r="I3220" s="1">
        <v>5.4349643457191803E-6</v>
      </c>
      <c r="J3220" s="1">
        <v>6.4680567420129096E-6</v>
      </c>
      <c r="K3220" s="1">
        <v>3.0967094583857297E-5</v>
      </c>
      <c r="L3220" s="1">
        <v>7.6206950306413593E-5</v>
      </c>
      <c r="M3220" s="1">
        <v>1.64698593967103E-2</v>
      </c>
      <c r="N3220" s="1">
        <v>1.25416235994505E-6</v>
      </c>
      <c r="O3220" s="1">
        <v>1.1538293711494501E-6</v>
      </c>
      <c r="P3220" s="1">
        <v>1.52137266606891E-7</v>
      </c>
      <c r="Q3220" s="1">
        <v>1.34424778340776E-7</v>
      </c>
      <c r="R3220" s="1">
        <v>534.34644981814995</v>
      </c>
      <c r="S3220" s="1">
        <v>63.662864243665098</v>
      </c>
      <c r="T3220" s="1">
        <v>0.19024886355267701</v>
      </c>
      <c r="U3220" s="1">
        <v>26006.280043537201</v>
      </c>
      <c r="V3220" s="1">
        <f t="shared" si="201"/>
        <v>6.92001546798931E-2</v>
      </c>
      <c r="W3220" s="1">
        <f t="shared" si="202"/>
        <v>0.97029757942026185</v>
      </c>
      <c r="X3220" s="1">
        <f t="shared" si="203"/>
        <v>334.62940621475946</v>
      </c>
    </row>
    <row r="3221" spans="1:24" hidden="1" x14ac:dyDescent="0.3">
      <c r="A3221" s="18" t="str">
        <f t="shared" si="200"/>
        <v>ConstMin - Rollers_2010_25</v>
      </c>
      <c r="B3221" s="1" t="s">
        <v>40</v>
      </c>
      <c r="C3221" s="1">
        <v>2020</v>
      </c>
      <c r="D3221" s="1" t="s">
        <v>94</v>
      </c>
      <c r="E3221" s="1">
        <v>2010</v>
      </c>
      <c r="F3221" s="1">
        <v>25</v>
      </c>
      <c r="G3221" s="1" t="s">
        <v>5</v>
      </c>
      <c r="H3221" s="1">
        <v>0</v>
      </c>
      <c r="I3221" s="1">
        <v>0</v>
      </c>
      <c r="J3221" s="1">
        <v>0</v>
      </c>
      <c r="K3221" s="1">
        <v>0</v>
      </c>
      <c r="L3221" s="1">
        <v>0</v>
      </c>
      <c r="M3221" s="1">
        <v>0</v>
      </c>
      <c r="N3221" s="1">
        <v>0</v>
      </c>
      <c r="O3221" s="1">
        <v>0</v>
      </c>
      <c r="P3221" s="1">
        <v>0</v>
      </c>
      <c r="Q3221" s="1">
        <v>0</v>
      </c>
      <c r="R3221" s="1">
        <v>0</v>
      </c>
      <c r="S3221" s="1">
        <v>0</v>
      </c>
      <c r="T3221" s="1">
        <v>0</v>
      </c>
      <c r="U3221" s="1">
        <v>0</v>
      </c>
      <c r="V3221" s="1">
        <f t="shared" si="201"/>
        <v>0</v>
      </c>
      <c r="W3221" s="1">
        <f t="shared" si="202"/>
        <v>0</v>
      </c>
      <c r="X3221" s="1" t="e">
        <f t="shared" si="203"/>
        <v>#DIV/0!</v>
      </c>
    </row>
    <row r="3222" spans="1:24" hidden="1" x14ac:dyDescent="0.3">
      <c r="A3222" s="18" t="str">
        <f t="shared" si="200"/>
        <v>ConstMin - Rollers_2010_50</v>
      </c>
      <c r="B3222" s="1" t="s">
        <v>40</v>
      </c>
      <c r="C3222" s="1">
        <v>2020</v>
      </c>
      <c r="D3222" s="1" t="s">
        <v>94</v>
      </c>
      <c r="E3222" s="1">
        <v>2010</v>
      </c>
      <c r="F3222" s="1">
        <v>50</v>
      </c>
      <c r="G3222" s="1" t="s">
        <v>5</v>
      </c>
      <c r="H3222" s="1">
        <v>8.6034475390317606E-6</v>
      </c>
      <c r="I3222" s="1">
        <v>1.04101715222284E-5</v>
      </c>
      <c r="J3222" s="1">
        <v>1.23889644562057E-5</v>
      </c>
      <c r="K3222" s="1">
        <v>1.801113428935E-4</v>
      </c>
      <c r="L3222" s="1">
        <v>2.3583382255543001E-4</v>
      </c>
      <c r="M3222" s="1">
        <v>2.8240670584615001E-2</v>
      </c>
      <c r="N3222" s="1">
        <v>7.8711706642531201E-6</v>
      </c>
      <c r="O3222" s="1">
        <v>7.2414770111128703E-6</v>
      </c>
      <c r="P3222" s="1">
        <v>2.6084090112836698E-7</v>
      </c>
      <c r="Q3222" s="1">
        <v>2.30496556897749E-7</v>
      </c>
      <c r="R3222" s="1">
        <v>916.23745557821996</v>
      </c>
      <c r="S3222" s="1">
        <v>1244.39678641617</v>
      </c>
      <c r="T3222" s="1">
        <v>4.0903505663825701</v>
      </c>
      <c r="U3222" s="1">
        <v>42512.066959194402</v>
      </c>
      <c r="V3222" s="1">
        <f t="shared" si="201"/>
        <v>8.108383192722099E-2</v>
      </c>
      <c r="W3222" s="1">
        <f t="shared" si="202"/>
        <v>1.8368871242906504</v>
      </c>
      <c r="X3222" s="1">
        <f t="shared" si="203"/>
        <v>304.22741675090487</v>
      </c>
    </row>
    <row r="3223" spans="1:24" hidden="1" x14ac:dyDescent="0.3">
      <c r="A3223" s="18" t="str">
        <f t="shared" si="200"/>
        <v>ConstMin - Rollers_2010_100</v>
      </c>
      <c r="B3223" s="1" t="s">
        <v>40</v>
      </c>
      <c r="C3223" s="1">
        <v>2020</v>
      </c>
      <c r="D3223" s="1" t="s">
        <v>94</v>
      </c>
      <c r="E3223" s="1">
        <v>2010</v>
      </c>
      <c r="F3223" s="1">
        <v>100</v>
      </c>
      <c r="G3223" s="1" t="s">
        <v>5</v>
      </c>
      <c r="H3223" s="1">
        <v>2.3675772108246499E-5</v>
      </c>
      <c r="I3223" s="1">
        <v>2.8647684250978301E-5</v>
      </c>
      <c r="J3223" s="1">
        <v>3.4093111835875E-5</v>
      </c>
      <c r="K3223" s="1">
        <v>5.7162879158073501E-4</v>
      </c>
      <c r="L3223" s="1">
        <v>4.9022724256407699E-4</v>
      </c>
      <c r="M3223" s="1">
        <v>9.0086985533642999E-2</v>
      </c>
      <c r="N3223" s="1">
        <v>3.1641933961862503E-5</v>
      </c>
      <c r="O3223" s="1">
        <v>2.91105792449135E-5</v>
      </c>
      <c r="P3223" s="1">
        <v>8.3218858367081805E-7</v>
      </c>
      <c r="Q3223" s="1">
        <v>7.3527786546663399E-7</v>
      </c>
      <c r="R3223" s="1">
        <v>2922.7730325576499</v>
      </c>
      <c r="S3223" s="1">
        <v>1756.88284357767</v>
      </c>
      <c r="T3223" s="1">
        <v>5.9928392019093399</v>
      </c>
      <c r="U3223" s="1">
        <v>150115.87852346999</v>
      </c>
      <c r="V3223" s="1">
        <f t="shared" si="201"/>
        <v>6.319045606117113E-2</v>
      </c>
      <c r="W3223" s="1">
        <f t="shared" si="202"/>
        <v>1.0813328840070735</v>
      </c>
      <c r="X3223" s="1">
        <f t="shared" si="203"/>
        <v>293.16368825946819</v>
      </c>
    </row>
    <row r="3224" spans="1:24" hidden="1" x14ac:dyDescent="0.3">
      <c r="A3224" s="18" t="str">
        <f t="shared" si="200"/>
        <v>ConstMin - Rollers_2010_175</v>
      </c>
      <c r="B3224" s="1" t="s">
        <v>40</v>
      </c>
      <c r="C3224" s="1">
        <v>2020</v>
      </c>
      <c r="D3224" s="1" t="s">
        <v>94</v>
      </c>
      <c r="E3224" s="1">
        <v>2010</v>
      </c>
      <c r="F3224" s="1">
        <v>175</v>
      </c>
      <c r="G3224" s="1" t="s">
        <v>5</v>
      </c>
      <c r="H3224" s="1">
        <v>1.6636947066203999E-5</v>
      </c>
      <c r="I3224" s="1">
        <v>2.0130705950106802E-5</v>
      </c>
      <c r="J3224" s="1">
        <v>2.3957203775333699E-5</v>
      </c>
      <c r="K3224" s="1">
        <v>3.5545273038411302E-4</v>
      </c>
      <c r="L3224" s="1">
        <v>2.9194473112262699E-4</v>
      </c>
      <c r="M3224" s="1">
        <v>6.3304056265817102E-2</v>
      </c>
      <c r="N3224" s="1">
        <v>1.6985302308466499E-5</v>
      </c>
      <c r="O3224" s="1">
        <v>1.56264781237892E-5</v>
      </c>
      <c r="P3224" s="1">
        <v>5.8477828525846797E-7</v>
      </c>
      <c r="Q3224" s="1">
        <v>5.1667919723129197E-7</v>
      </c>
      <c r="R3224" s="1">
        <v>2053.8303885875398</v>
      </c>
      <c r="S3224" s="1">
        <v>730.53136719605698</v>
      </c>
      <c r="T3224" s="1">
        <v>2.3781107944084701</v>
      </c>
      <c r="U3224" s="1">
        <v>106803.685884063</v>
      </c>
      <c r="V3224" s="1">
        <f t="shared" si="201"/>
        <v>6.2411032153549845E-2</v>
      </c>
      <c r="W3224" s="1">
        <f t="shared" si="202"/>
        <v>0.90511341461709005</v>
      </c>
      <c r="X3224" s="1">
        <f t="shared" si="203"/>
        <v>307.18979490514818</v>
      </c>
    </row>
    <row r="3225" spans="1:24" hidden="1" x14ac:dyDescent="0.3">
      <c r="A3225" s="18" t="str">
        <f t="shared" si="200"/>
        <v>ConstMin - Rollers_2010_300</v>
      </c>
      <c r="B3225" s="1" t="s">
        <v>40</v>
      </c>
      <c r="C3225" s="1">
        <v>2020</v>
      </c>
      <c r="D3225" s="1" t="s">
        <v>94</v>
      </c>
      <c r="E3225" s="1">
        <v>2010</v>
      </c>
      <c r="F3225" s="1">
        <v>300</v>
      </c>
      <c r="G3225" s="1" t="s">
        <v>5</v>
      </c>
      <c r="H3225" s="1">
        <v>9.8640870627324497E-6</v>
      </c>
      <c r="I3225" s="1">
        <v>1.19355453459062E-5</v>
      </c>
      <c r="J3225" s="1">
        <v>1.42042853703347E-5</v>
      </c>
      <c r="K3225" s="1">
        <v>7.1803085943648401E-5</v>
      </c>
      <c r="L3225" s="1">
        <v>1.7304476027945299E-4</v>
      </c>
      <c r="M3225" s="1">
        <v>3.7533131526192302E-2</v>
      </c>
      <c r="N3225" s="1">
        <v>7.4344042762037997E-6</v>
      </c>
      <c r="O3225" s="1">
        <v>6.8396519341074896E-6</v>
      </c>
      <c r="P3225" s="1">
        <v>3.4671649162739302E-7</v>
      </c>
      <c r="Q3225" s="1">
        <v>3.06340373910623E-7</v>
      </c>
      <c r="R3225" s="1">
        <v>1217.72111701114</v>
      </c>
      <c r="S3225" s="1">
        <v>292.53086119964098</v>
      </c>
      <c r="T3225" s="1">
        <v>1.04636874953972</v>
      </c>
      <c r="U3225" s="1">
        <v>63053.697445849903</v>
      </c>
      <c r="V3225" s="1">
        <f t="shared" si="201"/>
        <v>6.2678747473917232E-2</v>
      </c>
      <c r="W3225" s="1">
        <f t="shared" si="202"/>
        <v>0.90873341074109781</v>
      </c>
      <c r="X3225" s="1">
        <f t="shared" si="203"/>
        <v>279.56765846487713</v>
      </c>
    </row>
    <row r="3226" spans="1:24" hidden="1" x14ac:dyDescent="0.3">
      <c r="A3226" s="18" t="str">
        <f t="shared" si="200"/>
        <v>ConstMin - Rollers_2010_600</v>
      </c>
      <c r="B3226" s="1" t="s">
        <v>40</v>
      </c>
      <c r="C3226" s="1">
        <v>2020</v>
      </c>
      <c r="D3226" s="1" t="s">
        <v>94</v>
      </c>
      <c r="E3226" s="1">
        <v>2010</v>
      </c>
      <c r="F3226" s="1">
        <v>600</v>
      </c>
      <c r="G3226" s="1" t="s">
        <v>5</v>
      </c>
      <c r="H3226" s="1">
        <v>7.35820606784354E-6</v>
      </c>
      <c r="I3226" s="1">
        <v>8.9034293420906792E-6</v>
      </c>
      <c r="J3226" s="1">
        <v>1.05958167376947E-5</v>
      </c>
      <c r="K3226" s="1">
        <v>5.2362353935425203E-5</v>
      </c>
      <c r="L3226" s="1">
        <v>1.2908432346541801E-4</v>
      </c>
      <c r="M3226" s="1">
        <v>2.79981831450597E-2</v>
      </c>
      <c r="N3226" s="1">
        <v>5.5394678309795602E-6</v>
      </c>
      <c r="O3226" s="1">
        <v>5.0963104045011901E-6</v>
      </c>
      <c r="P3226" s="1">
        <v>2.5863634174041798E-7</v>
      </c>
      <c r="Q3226" s="1">
        <v>2.2851740701386199E-7</v>
      </c>
      <c r="R3226" s="1">
        <v>908.37021765403199</v>
      </c>
      <c r="S3226" s="1">
        <v>148.971102330176</v>
      </c>
      <c r="T3226" s="1">
        <v>0.57074659065803202</v>
      </c>
      <c r="U3226" s="1">
        <v>46826.5831657854</v>
      </c>
      <c r="V3226" s="1">
        <f t="shared" si="201"/>
        <v>6.295836596787624E-2</v>
      </c>
      <c r="W3226" s="1">
        <f t="shared" si="202"/>
        <v>0.91278739519295771</v>
      </c>
      <c r="X3226" s="1">
        <f t="shared" si="203"/>
        <v>261.01093684751135</v>
      </c>
    </row>
    <row r="3227" spans="1:24" hidden="1" x14ac:dyDescent="0.3">
      <c r="A3227" s="18" t="str">
        <f t="shared" si="200"/>
        <v>ConstMin - Rollers_2011_50</v>
      </c>
      <c r="B3227" s="1" t="s">
        <v>40</v>
      </c>
      <c r="C3227" s="1">
        <v>2020</v>
      </c>
      <c r="D3227" s="1" t="s">
        <v>94</v>
      </c>
      <c r="E3227" s="1">
        <v>2011</v>
      </c>
      <c r="F3227" s="1">
        <v>50</v>
      </c>
      <c r="G3227" s="1" t="s">
        <v>5</v>
      </c>
      <c r="H3227" s="1">
        <v>6.0206253490573102E-6</v>
      </c>
      <c r="I3227" s="1">
        <v>7.2849566723593504E-6</v>
      </c>
      <c r="J3227" s="1">
        <v>8.6697005026425301E-6</v>
      </c>
      <c r="K3227" s="1">
        <v>1.2949208776232501E-4</v>
      </c>
      <c r="L3227" s="1">
        <v>1.7236867327958001E-4</v>
      </c>
      <c r="M3227" s="1">
        <v>2.0760688142280201E-2</v>
      </c>
      <c r="N3227" s="1">
        <v>6.0545391732001902E-6</v>
      </c>
      <c r="O3227" s="1">
        <v>5.5701760393441703E-6</v>
      </c>
      <c r="P3227" s="1">
        <v>1.91762238671873E-7</v>
      </c>
      <c r="Q3227" s="1">
        <v>1.6944594574289099E-7</v>
      </c>
      <c r="R3227" s="1">
        <v>673.55766296493198</v>
      </c>
      <c r="S3227" s="1">
        <v>888.30916574660705</v>
      </c>
      <c r="T3227" s="1">
        <v>2.7586085215138199</v>
      </c>
      <c r="U3227" s="1">
        <v>31213.346203303201</v>
      </c>
      <c r="V3227" s="1">
        <f t="shared" si="201"/>
        <v>7.7281446878949542E-2</v>
      </c>
      <c r="W3227" s="1">
        <f t="shared" si="202"/>
        <v>1.8285490314847246</v>
      </c>
      <c r="X3227" s="1">
        <f t="shared" si="203"/>
        <v>322.01349296896126</v>
      </c>
    </row>
    <row r="3228" spans="1:24" hidden="1" x14ac:dyDescent="0.3">
      <c r="A3228" s="18" t="str">
        <f t="shared" si="200"/>
        <v>ConstMin - Rollers_2011_100</v>
      </c>
      <c r="B3228" s="1" t="s">
        <v>40</v>
      </c>
      <c r="C3228" s="1">
        <v>2020</v>
      </c>
      <c r="D3228" s="1" t="s">
        <v>94</v>
      </c>
      <c r="E3228" s="1">
        <v>2011</v>
      </c>
      <c r="F3228" s="1">
        <v>100</v>
      </c>
      <c r="G3228" s="1" t="s">
        <v>5</v>
      </c>
      <c r="H3228" s="1">
        <v>1.3280341464199299E-5</v>
      </c>
      <c r="I3228" s="1">
        <v>1.6069213171681199E-5</v>
      </c>
      <c r="J3228" s="1">
        <v>1.9123691708447102E-5</v>
      </c>
      <c r="K3228" s="1">
        <v>3.3114975928725399E-4</v>
      </c>
      <c r="L3228" s="1">
        <v>2.8498696824301499E-4</v>
      </c>
      <c r="M3228" s="1">
        <v>5.2567592600058097E-2</v>
      </c>
      <c r="N3228" s="1">
        <v>1.9446599299519E-5</v>
      </c>
      <c r="O3228" s="1">
        <v>1.7890871355557501E-5</v>
      </c>
      <c r="P3228" s="1">
        <v>4.8561505245270399E-7</v>
      </c>
      <c r="Q3228" s="1">
        <v>4.2904962410198298E-7</v>
      </c>
      <c r="R3228" s="1">
        <v>1705.4976490532999</v>
      </c>
      <c r="S3228" s="1">
        <v>1035.1581726019899</v>
      </c>
      <c r="T3228" s="1">
        <v>3.4244795439481899</v>
      </c>
      <c r="U3228" s="1">
        <v>88017.199064852903</v>
      </c>
      <c r="V3228" s="1">
        <f t="shared" si="201"/>
        <v>6.0452695288354653E-2</v>
      </c>
      <c r="W3228" s="1">
        <f t="shared" si="202"/>
        <v>1.0721265670125237</v>
      </c>
      <c r="X3228" s="1">
        <f t="shared" si="203"/>
        <v>302.28189694733106</v>
      </c>
    </row>
    <row r="3229" spans="1:24" hidden="1" x14ac:dyDescent="0.3">
      <c r="A3229" s="18" t="str">
        <f t="shared" si="200"/>
        <v>ConstMin - Rollers_2011_175</v>
      </c>
      <c r="B3229" s="1" t="s">
        <v>40</v>
      </c>
      <c r="C3229" s="1">
        <v>2020</v>
      </c>
      <c r="D3229" s="1" t="s">
        <v>94</v>
      </c>
      <c r="E3229" s="1">
        <v>2011</v>
      </c>
      <c r="F3229" s="1">
        <v>175</v>
      </c>
      <c r="G3229" s="1" t="s">
        <v>5</v>
      </c>
      <c r="H3229" s="1">
        <v>9.1203357100060308E-6</v>
      </c>
      <c r="I3229" s="1">
        <v>1.1035606209107299E-5</v>
      </c>
      <c r="J3229" s="1">
        <v>1.3133283422408601E-5</v>
      </c>
      <c r="K3229" s="1">
        <v>2.0125029609637101E-4</v>
      </c>
      <c r="L3229" s="1">
        <v>1.6587107642029199E-4</v>
      </c>
      <c r="M3229" s="1">
        <v>3.6101036503601802E-2</v>
      </c>
      <c r="N3229" s="1">
        <v>1.01420983041846E-5</v>
      </c>
      <c r="O3229" s="1">
        <v>9.3307304398499004E-6</v>
      </c>
      <c r="P3229" s="1">
        <v>3.3349837548532198E-7</v>
      </c>
      <c r="Q3229" s="1">
        <v>2.9465180685381402E-7</v>
      </c>
      <c r="R3229" s="1">
        <v>1171.2583711739601</v>
      </c>
      <c r="S3229" s="1">
        <v>426.64729520629498</v>
      </c>
      <c r="T3229" s="1">
        <v>1.33174204486874</v>
      </c>
      <c r="U3229" s="1">
        <v>60309.642658089899</v>
      </c>
      <c r="V3229" s="1">
        <f t="shared" si="201"/>
        <v>6.0589593712276693E-2</v>
      </c>
      <c r="W3229" s="1">
        <f t="shared" si="202"/>
        <v>0.91069406958627486</v>
      </c>
      <c r="X3229" s="1">
        <f t="shared" si="203"/>
        <v>320.36781961655828</v>
      </c>
    </row>
    <row r="3230" spans="1:24" hidden="1" x14ac:dyDescent="0.3">
      <c r="A3230" s="18" t="str">
        <f t="shared" si="200"/>
        <v>ConstMin - Rollers_2011_300</v>
      </c>
      <c r="B3230" s="1" t="s">
        <v>40</v>
      </c>
      <c r="C3230" s="1">
        <v>2020</v>
      </c>
      <c r="D3230" s="1" t="s">
        <v>94</v>
      </c>
      <c r="E3230" s="1">
        <v>2011</v>
      </c>
      <c r="F3230" s="1">
        <v>300</v>
      </c>
      <c r="G3230" s="1" t="s">
        <v>5</v>
      </c>
      <c r="H3230" s="1">
        <v>5.0411266296424498E-6</v>
      </c>
      <c r="I3230" s="1">
        <v>6.0997632218673701E-6</v>
      </c>
      <c r="J3230" s="1">
        <v>7.2592223466851398E-6</v>
      </c>
      <c r="K3230" s="1">
        <v>5.3026602905369601E-5</v>
      </c>
      <c r="L3230" s="1">
        <v>7.1161445241025396E-5</v>
      </c>
      <c r="M3230" s="1">
        <v>2.7918723296858398E-2</v>
      </c>
      <c r="N3230" s="1">
        <v>5.0810834679966003E-7</v>
      </c>
      <c r="O3230" s="1">
        <v>4.67459679055687E-7</v>
      </c>
      <c r="P3230" s="1">
        <v>2.5797120842153501E-7</v>
      </c>
      <c r="Q3230" s="1">
        <v>2.2786886641468801E-7</v>
      </c>
      <c r="R3230" s="1">
        <v>905.79223038852297</v>
      </c>
      <c r="S3230" s="1">
        <v>237.038064533913</v>
      </c>
      <c r="T3230" s="1">
        <v>0.85611988598704902</v>
      </c>
      <c r="U3230" s="1">
        <v>46775.511401358803</v>
      </c>
      <c r="V3230" s="1">
        <f t="shared" si="201"/>
        <v>4.3180039310070605E-2</v>
      </c>
      <c r="W3230" s="1">
        <f t="shared" si="202"/>
        <v>0.50374971799777934</v>
      </c>
      <c r="X3230" s="1">
        <f t="shared" si="203"/>
        <v>276.87484943843344</v>
      </c>
    </row>
    <row r="3231" spans="1:24" hidden="1" x14ac:dyDescent="0.3">
      <c r="A3231" s="18" t="str">
        <f t="shared" si="200"/>
        <v>ConstMin - Rollers_2011_600</v>
      </c>
      <c r="B3231" s="1" t="s">
        <v>40</v>
      </c>
      <c r="C3231" s="1">
        <v>2020</v>
      </c>
      <c r="D3231" s="1" t="s">
        <v>94</v>
      </c>
      <c r="E3231" s="1">
        <v>2011</v>
      </c>
      <c r="F3231" s="1">
        <v>600</v>
      </c>
      <c r="G3231" s="1" t="s">
        <v>5</v>
      </c>
      <c r="H3231" s="1">
        <v>4.2322960768376104E-6</v>
      </c>
      <c r="I3231" s="1">
        <v>5.1210782529735003E-6</v>
      </c>
      <c r="J3231" s="1">
        <v>6.09450635064615E-6</v>
      </c>
      <c r="K3231" s="1">
        <v>4.3595060477820003E-5</v>
      </c>
      <c r="L3231" s="1">
        <v>5.9743848477189902E-5</v>
      </c>
      <c r="M3231" s="1">
        <v>2.34392650215948E-2</v>
      </c>
      <c r="N3231" s="1">
        <v>4.2658419848524398E-7</v>
      </c>
      <c r="O3231" s="1">
        <v>3.9245746260642399E-7</v>
      </c>
      <c r="P3231" s="1">
        <v>2.1658066014837599E-7</v>
      </c>
      <c r="Q3231" s="1">
        <v>1.9130813014881901E-7</v>
      </c>
      <c r="R3231" s="1">
        <v>760.461139889126</v>
      </c>
      <c r="S3231" s="1">
        <v>123.50595663271</v>
      </c>
      <c r="T3231" s="1">
        <v>0.47562215888169401</v>
      </c>
      <c r="U3231" s="1">
        <v>39200.790635222198</v>
      </c>
      <c r="V3231" s="1">
        <f t="shared" si="201"/>
        <v>4.3256879475620721E-2</v>
      </c>
      <c r="W3231" s="1">
        <f t="shared" si="202"/>
        <v>0.50464615561907966</v>
      </c>
      <c r="X3231" s="1">
        <f t="shared" si="203"/>
        <v>259.67241922265191</v>
      </c>
    </row>
    <row r="3232" spans="1:24" hidden="1" x14ac:dyDescent="0.3">
      <c r="A3232" s="18" t="str">
        <f t="shared" si="200"/>
        <v>ConstMin - Rollers_2012_50</v>
      </c>
      <c r="B3232" s="1" t="s">
        <v>40</v>
      </c>
      <c r="C3232" s="1">
        <v>2020</v>
      </c>
      <c r="D3232" s="1" t="s">
        <v>94</v>
      </c>
      <c r="E3232" s="1">
        <v>2012</v>
      </c>
      <c r="F3232" s="1">
        <v>50</v>
      </c>
      <c r="G3232" s="1" t="s">
        <v>5</v>
      </c>
      <c r="H3232" s="1">
        <v>1.2470924177162199E-5</v>
      </c>
      <c r="I3232" s="1">
        <v>1.50898182543662E-5</v>
      </c>
      <c r="J3232" s="1">
        <v>1.7958130815113499E-5</v>
      </c>
      <c r="K3232" s="1">
        <v>2.7635195657031399E-4</v>
      </c>
      <c r="L3232" s="1">
        <v>3.7430581728352798E-4</v>
      </c>
      <c r="M3232" s="1">
        <v>4.5352881330453197E-2</v>
      </c>
      <c r="N3232" s="1">
        <v>1.29845575123897E-5</v>
      </c>
      <c r="O3232" s="1">
        <v>1.19457929113985E-5</v>
      </c>
      <c r="P3232" s="1">
        <v>4.18935751393225E-7</v>
      </c>
      <c r="Q3232" s="1">
        <v>3.7016412059834899E-7</v>
      </c>
      <c r="R3232" s="1">
        <v>1471.4242874952499</v>
      </c>
      <c r="S3232" s="1">
        <v>1887.0734009559701</v>
      </c>
      <c r="T3232" s="1">
        <v>5.5172170430276504</v>
      </c>
      <c r="U3232" s="1">
        <v>68325.071413923099</v>
      </c>
      <c r="V3232" s="1">
        <f t="shared" si="201"/>
        <v>7.3129485074125908E-2</v>
      </c>
      <c r="W3232" s="1">
        <f t="shared" si="202"/>
        <v>1.8139908126642952</v>
      </c>
      <c r="X3232" s="1">
        <f t="shared" si="203"/>
        <v>342.03356261663617</v>
      </c>
    </row>
    <row r="3233" spans="1:24" hidden="1" x14ac:dyDescent="0.3">
      <c r="A3233" s="18" t="str">
        <f t="shared" si="200"/>
        <v>ConstMin - Rollers_2012_100</v>
      </c>
      <c r="B3233" s="1" t="s">
        <v>40</v>
      </c>
      <c r="C3233" s="1">
        <v>2020</v>
      </c>
      <c r="D3233" s="1" t="s">
        <v>94</v>
      </c>
      <c r="E3233" s="1">
        <v>2012</v>
      </c>
      <c r="F3233" s="1">
        <v>100</v>
      </c>
      <c r="G3233" s="1" t="s">
        <v>5</v>
      </c>
      <c r="H3233" s="1">
        <v>3.5627669051178699E-5</v>
      </c>
      <c r="I3233" s="1">
        <v>4.3109479551926303E-5</v>
      </c>
      <c r="J3233" s="1">
        <v>5.1303843433697402E-5</v>
      </c>
      <c r="K3233" s="1">
        <v>1.0101979359348899E-3</v>
      </c>
      <c r="L3233" s="1">
        <v>7.6432287996995097E-4</v>
      </c>
      <c r="M3233" s="1">
        <v>0.161566462284293</v>
      </c>
      <c r="N3233" s="1">
        <v>2.1729182685202101E-5</v>
      </c>
      <c r="O3233" s="1">
        <v>1.9990848070386002E-5</v>
      </c>
      <c r="P3233" s="1">
        <v>1.49269323713691E-6</v>
      </c>
      <c r="Q3233" s="1">
        <v>1.3186837456674101E-6</v>
      </c>
      <c r="R3233" s="1">
        <v>5241.8459351592501</v>
      </c>
      <c r="S3233" s="1">
        <v>3114.9178426687899</v>
      </c>
      <c r="T3233" s="1">
        <v>9.5124431776338803</v>
      </c>
      <c r="U3233" s="1">
        <v>269596.13928298402</v>
      </c>
      <c r="V3233" s="1">
        <f t="shared" si="201"/>
        <v>5.2947774651167095E-2</v>
      </c>
      <c r="W3233" s="1">
        <f t="shared" si="202"/>
        <v>0.93875398241897079</v>
      </c>
      <c r="X3233" s="1">
        <f t="shared" si="203"/>
        <v>327.45718260822167</v>
      </c>
    </row>
    <row r="3234" spans="1:24" hidden="1" x14ac:dyDescent="0.3">
      <c r="A3234" s="18" t="str">
        <f t="shared" si="200"/>
        <v>ConstMin - Rollers_2012_175</v>
      </c>
      <c r="B3234" s="1" t="s">
        <v>40</v>
      </c>
      <c r="C3234" s="1">
        <v>2020</v>
      </c>
      <c r="D3234" s="1" t="s">
        <v>94</v>
      </c>
      <c r="E3234" s="1">
        <v>2012</v>
      </c>
      <c r="F3234" s="1">
        <v>175</v>
      </c>
      <c r="G3234" s="1" t="s">
        <v>5</v>
      </c>
      <c r="H3234" s="1">
        <v>2.2510845010462701E-5</v>
      </c>
      <c r="I3234" s="1">
        <v>2.7238122462659898E-5</v>
      </c>
      <c r="J3234" s="1">
        <v>3.2415616815066302E-5</v>
      </c>
      <c r="K3234" s="1">
        <v>5.8045216893547603E-4</v>
      </c>
      <c r="L3234" s="1">
        <v>4.4437279786112602E-4</v>
      </c>
      <c r="M3234" s="1">
        <v>0.10490300938017399</v>
      </c>
      <c r="N3234" s="1">
        <v>1.9554375546230101E-6</v>
      </c>
      <c r="O3234" s="1">
        <v>1.7990025502531599E-6</v>
      </c>
      <c r="P3234" s="1">
        <v>9.6920501944789204E-7</v>
      </c>
      <c r="Q3234" s="1">
        <v>8.5620426037316804E-7</v>
      </c>
      <c r="R3234" s="1">
        <v>3403.4626093245702</v>
      </c>
      <c r="S3234" s="1">
        <v>1185.8269513119999</v>
      </c>
      <c r="T3234" s="1">
        <v>3.7098528392772101</v>
      </c>
      <c r="U3234" s="1">
        <v>175289.548059325</v>
      </c>
      <c r="V3234" s="1">
        <f t="shared" si="201"/>
        <v>5.1452886957897216E-2</v>
      </c>
      <c r="W3234" s="1">
        <f t="shared" si="202"/>
        <v>0.83942141632034717</v>
      </c>
      <c r="X3234" s="1">
        <f t="shared" si="203"/>
        <v>319.64258494496897</v>
      </c>
    </row>
    <row r="3235" spans="1:24" hidden="1" x14ac:dyDescent="0.3">
      <c r="A3235" s="18" t="str">
        <f t="shared" si="200"/>
        <v>ConstMin - Rollers_2012_300</v>
      </c>
      <c r="B3235" s="1" t="s">
        <v>40</v>
      </c>
      <c r="C3235" s="1">
        <v>2020</v>
      </c>
      <c r="D3235" s="1" t="s">
        <v>94</v>
      </c>
      <c r="E3235" s="1">
        <v>2012</v>
      </c>
      <c r="F3235" s="1">
        <v>300</v>
      </c>
      <c r="G3235" s="1" t="s">
        <v>5</v>
      </c>
      <c r="H3235" s="1">
        <v>9.8976724719655302E-6</v>
      </c>
      <c r="I3235" s="1">
        <v>1.1976183691078201E-5</v>
      </c>
      <c r="J3235" s="1">
        <v>1.42526483596303E-5</v>
      </c>
      <c r="K3235" s="1">
        <v>1.07906138520191E-4</v>
      </c>
      <c r="L3235" s="1">
        <v>1.45341380943461E-4</v>
      </c>
      <c r="M3235" s="1">
        <v>5.7237772648419401E-2</v>
      </c>
      <c r="N3235" s="1">
        <v>1.03109493048407E-6</v>
      </c>
      <c r="O3235" s="1">
        <v>9.4860733604534405E-7</v>
      </c>
      <c r="P3235" s="1">
        <v>5.2889466308647798E-7</v>
      </c>
      <c r="Q3235" s="1">
        <v>4.6716700584100801E-7</v>
      </c>
      <c r="R3235" s="1">
        <v>1857.0164974383599</v>
      </c>
      <c r="S3235" s="1">
        <v>449.67203110775398</v>
      </c>
      <c r="T3235" s="1">
        <v>1.42686647664508</v>
      </c>
      <c r="U3235" s="1">
        <v>95510.339407287</v>
      </c>
      <c r="V3235" s="1">
        <f t="shared" si="201"/>
        <v>4.1519934613605258E-2</v>
      </c>
      <c r="W3235" s="1">
        <f t="shared" si="202"/>
        <v>0.50388043379120129</v>
      </c>
      <c r="X3235" s="1">
        <f t="shared" si="203"/>
        <v>315.14653856403254</v>
      </c>
    </row>
    <row r="3236" spans="1:24" hidden="1" x14ac:dyDescent="0.3">
      <c r="A3236" s="18" t="str">
        <f t="shared" si="200"/>
        <v>ConstMin - Rollers_2012_600</v>
      </c>
      <c r="B3236" s="1" t="s">
        <v>40</v>
      </c>
      <c r="C3236" s="1">
        <v>2020</v>
      </c>
      <c r="D3236" s="1" t="s">
        <v>94</v>
      </c>
      <c r="E3236" s="1">
        <v>2012</v>
      </c>
      <c r="F3236" s="1">
        <v>600</v>
      </c>
      <c r="G3236" s="1" t="s">
        <v>5</v>
      </c>
      <c r="H3236" s="1">
        <v>6.0573025617224199E-6</v>
      </c>
      <c r="I3236" s="1">
        <v>7.3293360996841198E-6</v>
      </c>
      <c r="J3236" s="1">
        <v>8.7225156888802808E-6</v>
      </c>
      <c r="K3236" s="1">
        <v>6.4781389400490099E-5</v>
      </c>
      <c r="L3236" s="1">
        <v>8.8947853306593598E-5</v>
      </c>
      <c r="M3236" s="1">
        <v>3.5029094756628701E-2</v>
      </c>
      <c r="N3236" s="1">
        <v>6.3102249357013305E-7</v>
      </c>
      <c r="O3236" s="1">
        <v>5.8054069408452204E-7</v>
      </c>
      <c r="P3236" s="1">
        <v>3.2367963343596599E-7</v>
      </c>
      <c r="Q3236" s="1">
        <v>2.8590276241692799E-7</v>
      </c>
      <c r="R3236" s="1">
        <v>1136.48040172624</v>
      </c>
      <c r="S3236" s="1">
        <v>184.72841108036801</v>
      </c>
      <c r="T3236" s="1">
        <v>0.66587102243437102</v>
      </c>
      <c r="U3236" s="1">
        <v>58215.839263327398</v>
      </c>
      <c r="V3236" s="1">
        <f t="shared" si="201"/>
        <v>4.1688097450067553E-2</v>
      </c>
      <c r="W3236" s="1">
        <f t="shared" si="202"/>
        <v>0.50592123572821257</v>
      </c>
      <c r="X3236" s="1">
        <f t="shared" si="203"/>
        <v>277.42371248566388</v>
      </c>
    </row>
    <row r="3237" spans="1:24" hidden="1" x14ac:dyDescent="0.3">
      <c r="A3237" s="18" t="str">
        <f t="shared" si="200"/>
        <v>ConstMin - Rollers_2013_50</v>
      </c>
      <c r="B3237" s="1" t="s">
        <v>40</v>
      </c>
      <c r="C3237" s="1">
        <v>2020</v>
      </c>
      <c r="D3237" s="1" t="s">
        <v>94</v>
      </c>
      <c r="E3237" s="1">
        <v>2013</v>
      </c>
      <c r="F3237" s="1">
        <v>50</v>
      </c>
      <c r="G3237" s="1" t="s">
        <v>5</v>
      </c>
      <c r="H3237" s="1">
        <v>1.12049880573724E-5</v>
      </c>
      <c r="I3237" s="1">
        <v>1.35580355494206E-5</v>
      </c>
      <c r="J3237" s="1">
        <v>1.6135182802616201E-5</v>
      </c>
      <c r="K3237" s="1">
        <v>2.56662757910233E-4</v>
      </c>
      <c r="L3237" s="1">
        <v>2.1384275264168401E-4</v>
      </c>
      <c r="M3237" s="1">
        <v>4.3167544979687299E-2</v>
      </c>
      <c r="N3237" s="1">
        <v>8.3635618724731704E-7</v>
      </c>
      <c r="O3237" s="1">
        <v>7.6944769226753196E-7</v>
      </c>
      <c r="P3237" s="1">
        <v>3.9876921117077498E-7</v>
      </c>
      <c r="Q3237" s="1">
        <v>3.5232769907975302E-7</v>
      </c>
      <c r="R3237" s="1">
        <v>1400.52345631247</v>
      </c>
      <c r="S3237" s="1">
        <v>1821.5006507849901</v>
      </c>
      <c r="T3237" s="1">
        <v>5.4220926112513101</v>
      </c>
      <c r="U3237" s="1">
        <v>64711.207330519697</v>
      </c>
      <c r="V3237" s="1">
        <f t="shared" si="201"/>
        <v>6.9375458497882472E-2</v>
      </c>
      <c r="W3237" s="1">
        <f t="shared" si="202"/>
        <v>1.094217444473369</v>
      </c>
      <c r="X3237" s="1">
        <f t="shared" si="203"/>
        <v>335.94052728004294</v>
      </c>
    </row>
    <row r="3238" spans="1:24" hidden="1" x14ac:dyDescent="0.3">
      <c r="A3238" s="18" t="str">
        <f t="shared" si="200"/>
        <v>ConstMin - Rollers_2013_100</v>
      </c>
      <c r="B3238" s="1" t="s">
        <v>40</v>
      </c>
      <c r="C3238" s="1">
        <v>2020</v>
      </c>
      <c r="D3238" s="1" t="s">
        <v>94</v>
      </c>
      <c r="E3238" s="1">
        <v>2013</v>
      </c>
      <c r="F3238" s="1">
        <v>100</v>
      </c>
      <c r="G3238" s="1" t="s">
        <v>5</v>
      </c>
      <c r="H3238" s="1">
        <v>3.6392944902121899E-5</v>
      </c>
      <c r="I3238" s="1">
        <v>4.4035463331567497E-5</v>
      </c>
      <c r="J3238" s="1">
        <v>5.2405840659055501E-5</v>
      </c>
      <c r="K3238" s="1">
        <v>1.0720306822003601E-3</v>
      </c>
      <c r="L3238" s="1">
        <v>8.1411073173025803E-4</v>
      </c>
      <c r="M3238" s="1">
        <v>0.172786842137444</v>
      </c>
      <c r="N3238" s="1">
        <v>2.2861776071574101E-5</v>
      </c>
      <c r="O3238" s="1">
        <v>2.1032833985848101E-5</v>
      </c>
      <c r="P3238" s="1">
        <v>1.5964082549694101E-6</v>
      </c>
      <c r="Q3238" s="1">
        <v>1.4102629776650099E-6</v>
      </c>
      <c r="R3238" s="1">
        <v>5605.8788024549904</v>
      </c>
      <c r="S3238" s="1">
        <v>3323.3076182930499</v>
      </c>
      <c r="T3238" s="1">
        <v>10.0831897682919</v>
      </c>
      <c r="U3238" s="1">
        <v>288876.94712219102</v>
      </c>
      <c r="V3238" s="1">
        <f t="shared" si="201"/>
        <v>5.0475227511873604E-2</v>
      </c>
      <c r="W3238" s="1">
        <f t="shared" si="202"/>
        <v>0.93316661833520298</v>
      </c>
      <c r="X3238" s="1">
        <f t="shared" si="203"/>
        <v>329.58891924693199</v>
      </c>
    </row>
    <row r="3239" spans="1:24" hidden="1" x14ac:dyDescent="0.3">
      <c r="A3239" s="18" t="str">
        <f t="shared" si="200"/>
        <v>ConstMin - Rollers_2013_175</v>
      </c>
      <c r="B3239" s="1" t="s">
        <v>40</v>
      </c>
      <c r="C3239" s="1">
        <v>2020</v>
      </c>
      <c r="D3239" s="1" t="s">
        <v>94</v>
      </c>
      <c r="E3239" s="1">
        <v>2013</v>
      </c>
      <c r="F3239" s="1">
        <v>175</v>
      </c>
      <c r="G3239" s="1" t="s">
        <v>5</v>
      </c>
      <c r="H3239" s="1">
        <v>3.3613070606510003E-5</v>
      </c>
      <c r="I3239" s="1">
        <v>4.0671815433877103E-5</v>
      </c>
      <c r="J3239" s="1">
        <v>4.8402821673374402E-5</v>
      </c>
      <c r="K3239" s="1">
        <v>8.9900215916641798E-4</v>
      </c>
      <c r="L3239" s="1">
        <v>6.9090675953649395E-4</v>
      </c>
      <c r="M3239" s="1">
        <v>0.16372979084007599</v>
      </c>
      <c r="N3239" s="1">
        <v>3.0105162439870898E-6</v>
      </c>
      <c r="O3239" s="1">
        <v>2.7696749444681298E-6</v>
      </c>
      <c r="P3239" s="1">
        <v>1.5127547204176601E-6</v>
      </c>
      <c r="Q3239" s="1">
        <v>1.33634054252188E-6</v>
      </c>
      <c r="R3239" s="1">
        <v>5312.03274767107</v>
      </c>
      <c r="S3239" s="1">
        <v>1921.23913810007</v>
      </c>
      <c r="T3239" s="1">
        <v>5.6123414748039897</v>
      </c>
      <c r="U3239" s="1">
        <v>273369.53498898499</v>
      </c>
      <c r="V3239" s="1">
        <f t="shared" si="201"/>
        <v>4.9264269200979982E-2</v>
      </c>
      <c r="W3239" s="1">
        <f t="shared" si="202"/>
        <v>0.83686986261822605</v>
      </c>
      <c r="X3239" s="1">
        <f t="shared" si="203"/>
        <v>342.32399199608022</v>
      </c>
    </row>
    <row r="3240" spans="1:24" hidden="1" x14ac:dyDescent="0.3">
      <c r="A3240" s="18" t="str">
        <f t="shared" si="200"/>
        <v>ConstMin - Rollers_2013_300</v>
      </c>
      <c r="B3240" s="1" t="s">
        <v>40</v>
      </c>
      <c r="C3240" s="1">
        <v>2020</v>
      </c>
      <c r="D3240" s="1" t="s">
        <v>94</v>
      </c>
      <c r="E3240" s="1">
        <v>2013</v>
      </c>
      <c r="F3240" s="1">
        <v>300</v>
      </c>
      <c r="G3240" s="1" t="s">
        <v>5</v>
      </c>
      <c r="H3240" s="1">
        <v>5.1298563375839802E-6</v>
      </c>
      <c r="I3240" s="1">
        <v>6.2071261684766097E-6</v>
      </c>
      <c r="J3240" s="1">
        <v>7.3869931261209296E-6</v>
      </c>
      <c r="K3240" s="1">
        <v>5.7996323648116803E-5</v>
      </c>
      <c r="L3240" s="1">
        <v>7.8597609421888096E-5</v>
      </c>
      <c r="M3240" s="1">
        <v>3.1073731924631198E-2</v>
      </c>
      <c r="N3240" s="1">
        <v>5.5386566117730004E-7</v>
      </c>
      <c r="O3240" s="1">
        <v>5.0955640828311601E-7</v>
      </c>
      <c r="P3240" s="1">
        <v>2.8713816591324501E-7</v>
      </c>
      <c r="Q3240" s="1">
        <v>2.53619622704466E-7</v>
      </c>
      <c r="R3240" s="1">
        <v>1008.15301069565</v>
      </c>
      <c r="S3240" s="1">
        <v>232.05114016815901</v>
      </c>
      <c r="T3240" s="1">
        <v>0.85611988598704902</v>
      </c>
      <c r="U3240" s="1">
        <v>51832.022814556702</v>
      </c>
      <c r="V3240" s="1">
        <f t="shared" si="201"/>
        <v>3.9653453391096542E-2</v>
      </c>
      <c r="W3240" s="1">
        <f t="shared" si="202"/>
        <v>0.50211105063252837</v>
      </c>
      <c r="X3240" s="1">
        <f t="shared" si="203"/>
        <v>271.04981903395407</v>
      </c>
    </row>
    <row r="3241" spans="1:24" hidden="1" x14ac:dyDescent="0.3">
      <c r="A3241" s="18" t="str">
        <f t="shared" si="200"/>
        <v>ConstMin - Rollers_2013_600</v>
      </c>
      <c r="B3241" s="1" t="s">
        <v>40</v>
      </c>
      <c r="C3241" s="1">
        <v>2020</v>
      </c>
      <c r="D3241" s="1" t="s">
        <v>94</v>
      </c>
      <c r="E3241" s="1">
        <v>2013</v>
      </c>
      <c r="F3241" s="1">
        <v>600</v>
      </c>
      <c r="G3241" s="1" t="s">
        <v>5</v>
      </c>
      <c r="H3241" s="1">
        <v>1.1947482711319E-6</v>
      </c>
      <c r="I3241" s="1">
        <v>1.4456454080696E-6</v>
      </c>
      <c r="J3241" s="1">
        <v>1.7204375104299399E-6</v>
      </c>
      <c r="K3241" s="1">
        <v>1.33056732746793E-5</v>
      </c>
      <c r="L3241" s="1">
        <v>1.8305455707191999E-5</v>
      </c>
      <c r="M3241" s="1">
        <v>7.2371008175356596E-3</v>
      </c>
      <c r="N3241" s="1">
        <v>1.28995823193475E-7</v>
      </c>
      <c r="O3241" s="1">
        <v>1.1867615733799699E-7</v>
      </c>
      <c r="P3241" s="1">
        <v>6.6874743603912894E-8</v>
      </c>
      <c r="Q3241" s="1">
        <v>5.9068243984001601E-8</v>
      </c>
      <c r="R3241" s="1">
        <v>234.79976578298101</v>
      </c>
      <c r="S3241" s="1">
        <v>23.449154996416599</v>
      </c>
      <c r="T3241" s="1">
        <v>9.5124431776338794E-2</v>
      </c>
      <c r="U3241" s="1">
        <v>12099.763978150901</v>
      </c>
      <c r="V3241" s="1">
        <f t="shared" si="201"/>
        <v>3.9561566774963274E-2</v>
      </c>
      <c r="W3241" s="1">
        <f t="shared" si="202"/>
        <v>0.50094753821633053</v>
      </c>
      <c r="X3241" s="1">
        <f t="shared" si="203"/>
        <v>246.51032924487157</v>
      </c>
    </row>
    <row r="3242" spans="1:24" hidden="1" x14ac:dyDescent="0.3">
      <c r="A3242" s="18" t="str">
        <f t="shared" si="200"/>
        <v>ConstMin - Rollers_2014_50</v>
      </c>
      <c r="B3242" s="1" t="s">
        <v>40</v>
      </c>
      <c r="C3242" s="1">
        <v>2020</v>
      </c>
      <c r="D3242" s="1" t="s">
        <v>94</v>
      </c>
      <c r="E3242" s="1">
        <v>2014</v>
      </c>
      <c r="F3242" s="1">
        <v>50</v>
      </c>
      <c r="G3242" s="1" t="s">
        <v>5</v>
      </c>
      <c r="H3242" s="1">
        <v>1.96734318444372E-5</v>
      </c>
      <c r="I3242" s="1">
        <v>2.3804852531769099E-5</v>
      </c>
      <c r="J3242" s="1">
        <v>2.83297418559897E-5</v>
      </c>
      <c r="K3242" s="1">
        <v>4.67613515332321E-4</v>
      </c>
      <c r="L3242" s="1">
        <v>3.97255191256261E-4</v>
      </c>
      <c r="M3242" s="1">
        <v>8.0700125414571097E-2</v>
      </c>
      <c r="N3242" s="1">
        <v>1.51831422376479E-6</v>
      </c>
      <c r="O3242" s="1">
        <v>1.3968490858636E-6</v>
      </c>
      <c r="P3242" s="1">
        <v>7.45522476983995E-7</v>
      </c>
      <c r="Q3242" s="1">
        <v>6.5866357505719902E-7</v>
      </c>
      <c r="R3242" s="1">
        <v>2618.2266937730301</v>
      </c>
      <c r="S3242" s="1">
        <v>3373.3890714980698</v>
      </c>
      <c r="T3242" s="1">
        <v>9.5124431776338803</v>
      </c>
      <c r="U3242" s="1">
        <v>121104.66766678001</v>
      </c>
      <c r="V3242" s="1">
        <f t="shared" si="201"/>
        <v>6.5086844052780507E-2</v>
      </c>
      <c r="W3242" s="1">
        <f t="shared" si="202"/>
        <v>1.0861687400897424</v>
      </c>
      <c r="X3242" s="1">
        <f t="shared" si="203"/>
        <v>354.62909039286001</v>
      </c>
    </row>
    <row r="3243" spans="1:24" hidden="1" x14ac:dyDescent="0.3">
      <c r="A3243" s="18" t="str">
        <f t="shared" si="200"/>
        <v>ConstMin - Rollers_2014_100</v>
      </c>
      <c r="B3243" s="1" t="s">
        <v>40</v>
      </c>
      <c r="C3243" s="1">
        <v>2020</v>
      </c>
      <c r="D3243" s="1" t="s">
        <v>94</v>
      </c>
      <c r="E3243" s="1">
        <v>2014</v>
      </c>
      <c r="F3243" s="1">
        <v>100</v>
      </c>
      <c r="G3243" s="1" t="s">
        <v>5</v>
      </c>
      <c r="H3243" s="1">
        <v>3.9975476164640902E-5</v>
      </c>
      <c r="I3243" s="1">
        <v>4.83703261592155E-5</v>
      </c>
      <c r="J3243" s="1">
        <v>5.7564685677082902E-5</v>
      </c>
      <c r="K3243" s="1">
        <v>1.2272446969004099E-3</v>
      </c>
      <c r="L3243" s="1">
        <v>9.3556222852569297E-4</v>
      </c>
      <c r="M3243" s="1">
        <v>0.19938995352182601</v>
      </c>
      <c r="N3243" s="1">
        <v>4.04337755702922E-6</v>
      </c>
      <c r="O3243" s="1">
        <v>3.7199073524668801E-6</v>
      </c>
      <c r="P3243" s="1">
        <v>1.8422597366881501E-6</v>
      </c>
      <c r="Q3243" s="1">
        <v>1.62739399650873E-6</v>
      </c>
      <c r="R3243" s="1">
        <v>6468.9874532307804</v>
      </c>
      <c r="S3243" s="1">
        <v>3805.8721292600399</v>
      </c>
      <c r="T3243" s="1">
        <v>11.034434086055199</v>
      </c>
      <c r="U3243" s="1">
        <v>333046.62055274699</v>
      </c>
      <c r="V3243" s="1">
        <f t="shared" si="201"/>
        <v>4.8090864624258781E-2</v>
      </c>
      <c r="W3243" s="1">
        <f t="shared" si="202"/>
        <v>0.93015697953955367</v>
      </c>
      <c r="X3243" s="1">
        <f t="shared" si="203"/>
        <v>344.9086830895771</v>
      </c>
    </row>
    <row r="3244" spans="1:24" hidden="1" x14ac:dyDescent="0.3">
      <c r="A3244" s="18" t="str">
        <f t="shared" si="200"/>
        <v>ConstMin - Rollers_2014_175</v>
      </c>
      <c r="B3244" s="1" t="s">
        <v>40</v>
      </c>
      <c r="C3244" s="1">
        <v>2020</v>
      </c>
      <c r="D3244" s="1" t="s">
        <v>94</v>
      </c>
      <c r="E3244" s="1">
        <v>2014</v>
      </c>
      <c r="F3244" s="1">
        <v>175</v>
      </c>
      <c r="G3244" s="1" t="s">
        <v>5</v>
      </c>
      <c r="H3244" s="1">
        <v>3.2326834616817202E-5</v>
      </c>
      <c r="I3244" s="1">
        <v>3.9115469886348798E-5</v>
      </c>
      <c r="J3244" s="1">
        <v>4.6550641848216801E-5</v>
      </c>
      <c r="K3244" s="1">
        <v>8.9946115662859199E-4</v>
      </c>
      <c r="L3244" s="1">
        <v>6.9403348371866304E-4</v>
      </c>
      <c r="M3244" s="1">
        <v>0.165121737502575</v>
      </c>
      <c r="N3244" s="1">
        <v>2.99324843703698E-6</v>
      </c>
      <c r="O3244" s="1">
        <v>2.7537885620740201E-6</v>
      </c>
      <c r="P3244" s="1">
        <v>1.52566254468074E-6</v>
      </c>
      <c r="Q3244" s="1">
        <v>1.3477014240607999E-6</v>
      </c>
      <c r="R3244" s="1">
        <v>5357.1929241806001</v>
      </c>
      <c r="S3244" s="1">
        <v>1886.4367723135299</v>
      </c>
      <c r="T3244" s="1">
        <v>5.2318437476986297</v>
      </c>
      <c r="U3244" s="1">
        <v>275865.65381305001</v>
      </c>
      <c r="V3244" s="1">
        <f t="shared" si="201"/>
        <v>4.6950424107701956E-2</v>
      </c>
      <c r="W3244" s="1">
        <f t="shared" si="202"/>
        <v>0.83305061910835509</v>
      </c>
      <c r="X3244" s="1">
        <f t="shared" si="203"/>
        <v>360.56825533891964</v>
      </c>
    </row>
    <row r="3245" spans="1:24" hidden="1" x14ac:dyDescent="0.3">
      <c r="A3245" s="18" t="str">
        <f t="shared" si="200"/>
        <v>ConstMin - Rollers_2014_300</v>
      </c>
      <c r="B3245" s="1" t="s">
        <v>40</v>
      </c>
      <c r="C3245" s="1">
        <v>2020</v>
      </c>
      <c r="D3245" s="1" t="s">
        <v>94</v>
      </c>
      <c r="E3245" s="1">
        <v>2014</v>
      </c>
      <c r="F3245" s="1">
        <v>300</v>
      </c>
      <c r="G3245" s="1" t="s">
        <v>5</v>
      </c>
      <c r="H3245" s="1">
        <v>4.49481898935145E-6</v>
      </c>
      <c r="I3245" s="1">
        <v>5.4387309771152602E-6</v>
      </c>
      <c r="J3245" s="1">
        <v>6.4725393446660896E-6</v>
      </c>
      <c r="K3245" s="1">
        <v>7.7553689807554496E-5</v>
      </c>
      <c r="L3245" s="1">
        <v>2.09504550652667E-5</v>
      </c>
      <c r="M3245" s="1">
        <v>4.1786100617085299E-2</v>
      </c>
      <c r="N3245" s="1">
        <v>7.3667048613627602E-7</v>
      </c>
      <c r="O3245" s="1">
        <v>6.7773684724537404E-7</v>
      </c>
      <c r="P3245" s="1">
        <v>3.86198378030227E-7</v>
      </c>
      <c r="Q3245" s="1">
        <v>3.41052535900765E-7</v>
      </c>
      <c r="R3245" s="1">
        <v>1355.7040153568801</v>
      </c>
      <c r="S3245" s="1">
        <v>329.561427234706</v>
      </c>
      <c r="T3245" s="1">
        <v>1.14149318131606</v>
      </c>
      <c r="U3245" s="1">
        <v>70141.657096453302</v>
      </c>
      <c r="V3245" s="1">
        <f t="shared" si="201"/>
        <v>2.5674982490449513E-2</v>
      </c>
      <c r="W3245" s="1">
        <f t="shared" si="202"/>
        <v>9.8902219880156489E-2</v>
      </c>
      <c r="X3245" s="1">
        <f t="shared" si="203"/>
        <v>288.71081547306767</v>
      </c>
    </row>
    <row r="3246" spans="1:24" hidden="1" x14ac:dyDescent="0.3">
      <c r="A3246" s="18" t="str">
        <f t="shared" si="200"/>
        <v>ConstMin - Rollers_2014_600</v>
      </c>
      <c r="B3246" s="1" t="s">
        <v>40</v>
      </c>
      <c r="C3246" s="1">
        <v>2020</v>
      </c>
      <c r="D3246" s="1" t="s">
        <v>94</v>
      </c>
      <c r="E3246" s="1">
        <v>2014</v>
      </c>
      <c r="F3246" s="1">
        <v>600</v>
      </c>
      <c r="G3246" s="1" t="s">
        <v>5</v>
      </c>
      <c r="H3246" s="1">
        <v>3.0915235914862999E-6</v>
      </c>
      <c r="I3246" s="1">
        <v>3.7407435456984201E-6</v>
      </c>
      <c r="J3246" s="1">
        <v>4.4517939717402701E-6</v>
      </c>
      <c r="K3246" s="1">
        <v>5.2521470968602599E-5</v>
      </c>
      <c r="L3246" s="1">
        <v>1.4409662822927401E-5</v>
      </c>
      <c r="M3246" s="1">
        <v>2.8740359992244901E-2</v>
      </c>
      <c r="N3246" s="1">
        <v>5.0667984460272704E-7</v>
      </c>
      <c r="O3246" s="1">
        <v>4.6614545703450898E-7</v>
      </c>
      <c r="P3246" s="1">
        <v>2.6562613522429299E-7</v>
      </c>
      <c r="Q3246" s="1">
        <v>2.3457495466921499E-7</v>
      </c>
      <c r="R3246" s="1">
        <v>932.44932809925297</v>
      </c>
      <c r="S3246" s="1">
        <v>134.85916742283001</v>
      </c>
      <c r="T3246" s="1">
        <v>0.47562215888169401</v>
      </c>
      <c r="U3246" s="1">
        <v>47979.438058657899</v>
      </c>
      <c r="V3246" s="1">
        <f t="shared" si="201"/>
        <v>2.5816144234916429E-2</v>
      </c>
      <c r="W3246" s="1">
        <f t="shared" si="202"/>
        <v>9.9445986945825723E-2</v>
      </c>
      <c r="X3246" s="1">
        <f t="shared" si="203"/>
        <v>283.54265019930409</v>
      </c>
    </row>
    <row r="3247" spans="1:24" hidden="1" x14ac:dyDescent="0.3">
      <c r="A3247" s="18" t="str">
        <f t="shared" si="200"/>
        <v>ConstMin - Rollers_2015_50</v>
      </c>
      <c r="B3247" s="1" t="s">
        <v>40</v>
      </c>
      <c r="C3247" s="1">
        <v>2020</v>
      </c>
      <c r="D3247" s="1" t="s">
        <v>94</v>
      </c>
      <c r="E3247" s="1">
        <v>2015</v>
      </c>
      <c r="F3247" s="1">
        <v>50</v>
      </c>
      <c r="G3247" s="1" t="s">
        <v>5</v>
      </c>
      <c r="H3247" s="1">
        <v>2.5673912638714899E-5</v>
      </c>
      <c r="I3247" s="1">
        <v>3.1065434292845103E-5</v>
      </c>
      <c r="J3247" s="1">
        <v>3.6970434199749499E-5</v>
      </c>
      <c r="K3247" s="1">
        <v>6.3610206305825701E-4</v>
      </c>
      <c r="L3247" s="1">
        <v>5.5163576243948196E-4</v>
      </c>
      <c r="M3247" s="1">
        <v>0.112793186510409</v>
      </c>
      <c r="N3247" s="1">
        <v>2.05739445395206E-6</v>
      </c>
      <c r="O3247" s="1">
        <v>1.89280289763589E-6</v>
      </c>
      <c r="P3247" s="1">
        <v>1.0420587278529701E-6</v>
      </c>
      <c r="Q3247" s="1">
        <v>9.2060282542789902E-7</v>
      </c>
      <c r="R3247" s="1">
        <v>3659.4507168380701</v>
      </c>
      <c r="S3247" s="1">
        <v>4685.90512265497</v>
      </c>
      <c r="T3247" s="1">
        <v>12.8417982898057</v>
      </c>
      <c r="U3247" s="1">
        <v>168762.00523221001</v>
      </c>
      <c r="V3247" s="1">
        <f t="shared" si="201"/>
        <v>6.0952476127579612E-2</v>
      </c>
      <c r="W3247" s="1">
        <f t="shared" si="202"/>
        <v>1.0823465503250915</v>
      </c>
      <c r="X3247" s="1">
        <f t="shared" si="203"/>
        <v>364.89477695462767</v>
      </c>
    </row>
    <row r="3248" spans="1:24" hidden="1" x14ac:dyDescent="0.3">
      <c r="A3248" s="18" t="str">
        <f t="shared" si="200"/>
        <v>ConstMin - Rollers_2015_100</v>
      </c>
      <c r="B3248" s="1" t="s">
        <v>40</v>
      </c>
      <c r="C3248" s="1">
        <v>2020</v>
      </c>
      <c r="D3248" s="1" t="s">
        <v>94</v>
      </c>
      <c r="E3248" s="1">
        <v>2015</v>
      </c>
      <c r="F3248" s="1">
        <v>100</v>
      </c>
      <c r="G3248" s="1" t="s">
        <v>5</v>
      </c>
      <c r="H3248" s="1">
        <v>3.9440839665833799E-5</v>
      </c>
      <c r="I3248" s="1">
        <v>4.7723415995658897E-5</v>
      </c>
      <c r="J3248" s="1">
        <v>5.6794809118800699E-5</v>
      </c>
      <c r="K3248" s="1">
        <v>1.64669692590511E-3</v>
      </c>
      <c r="L3248" s="1">
        <v>6.9751152722040703E-4</v>
      </c>
      <c r="M3248" s="1">
        <v>0.26975333549646102</v>
      </c>
      <c r="N3248" s="1">
        <v>5.3211101811143903E-6</v>
      </c>
      <c r="O3248" s="1">
        <v>4.8954213666252301E-6</v>
      </c>
      <c r="P3248" s="1">
        <v>2.4928201364639901E-6</v>
      </c>
      <c r="Q3248" s="1">
        <v>2.2016904611851E-6</v>
      </c>
      <c r="R3248" s="1">
        <v>8751.8498899832302</v>
      </c>
      <c r="S3248" s="1">
        <v>5196.0568747941998</v>
      </c>
      <c r="T3248" s="1">
        <v>15.6004068113195</v>
      </c>
      <c r="U3248" s="1">
        <v>449680.70258508599</v>
      </c>
      <c r="V3248" s="1">
        <f t="shared" si="201"/>
        <v>3.5141142117758026E-2</v>
      </c>
      <c r="W3248" s="1">
        <f t="shared" si="202"/>
        <v>0.513612682483928</v>
      </c>
      <c r="X3248" s="1">
        <f t="shared" si="203"/>
        <v>333.07188316550776</v>
      </c>
    </row>
    <row r="3249" spans="1:24" hidden="1" x14ac:dyDescent="0.3">
      <c r="A3249" s="18" t="str">
        <f t="shared" si="200"/>
        <v>ConstMin - Rollers_2015_175</v>
      </c>
      <c r="B3249" s="1" t="s">
        <v>40</v>
      </c>
      <c r="C3249" s="1">
        <v>2020</v>
      </c>
      <c r="D3249" s="1" t="s">
        <v>94</v>
      </c>
      <c r="E3249" s="1">
        <v>2015</v>
      </c>
      <c r="F3249" s="1">
        <v>175</v>
      </c>
      <c r="G3249" s="1" t="s">
        <v>5</v>
      </c>
      <c r="H3249" s="1">
        <v>3.1991039766629902E-5</v>
      </c>
      <c r="I3249" s="1">
        <v>3.8709158117622197E-5</v>
      </c>
      <c r="J3249" s="1">
        <v>4.6067097263947098E-5</v>
      </c>
      <c r="K3249" s="1">
        <v>1.68934466208836E-3</v>
      </c>
      <c r="L3249" s="1">
        <v>1.5607834006793099E-4</v>
      </c>
      <c r="M3249" s="1">
        <v>0.312684812715116</v>
      </c>
      <c r="N3249" s="1">
        <v>5.5850838158993503E-6</v>
      </c>
      <c r="O3249" s="1">
        <v>5.1382771106273996E-6</v>
      </c>
      <c r="P3249" s="1">
        <v>2.8899664277529502E-6</v>
      </c>
      <c r="Q3249" s="1">
        <v>2.5520914069340699E-6</v>
      </c>
      <c r="R3249" s="1">
        <v>10144.714387771101</v>
      </c>
      <c r="S3249" s="1">
        <v>3567.2424931200298</v>
      </c>
      <c r="T3249" s="1">
        <v>9.8929409047392305</v>
      </c>
      <c r="U3249" s="1">
        <v>522978.32973654999</v>
      </c>
      <c r="V3249" s="1">
        <f t="shared" si="201"/>
        <v>2.4508607286823903E-2</v>
      </c>
      <c r="W3249" s="1">
        <f t="shared" si="202"/>
        <v>9.8820613227515189E-2</v>
      </c>
      <c r="X3249" s="1">
        <f t="shared" si="203"/>
        <v>360.58463579936438</v>
      </c>
    </row>
    <row r="3250" spans="1:24" hidden="1" x14ac:dyDescent="0.3">
      <c r="A3250" s="18" t="str">
        <f t="shared" si="200"/>
        <v>ConstMin - Rollers_2015_300</v>
      </c>
      <c r="B3250" s="1" t="s">
        <v>40</v>
      </c>
      <c r="C3250" s="1">
        <v>2020</v>
      </c>
      <c r="D3250" s="1" t="s">
        <v>94</v>
      </c>
      <c r="E3250" s="1">
        <v>2015</v>
      </c>
      <c r="F3250" s="1">
        <v>300</v>
      </c>
      <c r="G3250" s="1" t="s">
        <v>5</v>
      </c>
      <c r="H3250" s="1">
        <v>6.2185515994149E-6</v>
      </c>
      <c r="I3250" s="1">
        <v>7.5244474352920304E-6</v>
      </c>
      <c r="J3250" s="1">
        <v>8.9547143031574599E-6</v>
      </c>
      <c r="K3250" s="1">
        <v>1.1188596172568701E-4</v>
      </c>
      <c r="L3250" s="1">
        <v>3.0339158037491499E-5</v>
      </c>
      <c r="M3250" s="1">
        <v>6.0780976686184499E-2</v>
      </c>
      <c r="N3250" s="1">
        <v>1.05942414369514E-6</v>
      </c>
      <c r="O3250" s="1">
        <v>9.7467021219953206E-7</v>
      </c>
      <c r="P3250" s="1">
        <v>5.6176371517328997E-7</v>
      </c>
      <c r="Q3250" s="1">
        <v>4.9608616088175302E-7</v>
      </c>
      <c r="R3250" s="1">
        <v>1971.9718503018601</v>
      </c>
      <c r="S3250" s="1">
        <v>471.21130017686102</v>
      </c>
      <c r="T3250" s="1">
        <v>1.6171153401977501</v>
      </c>
      <c r="U3250" s="1">
        <v>101227.27460269901</v>
      </c>
      <c r="V3250" s="1">
        <f t="shared" si="201"/>
        <v>2.4613063324211822E-2</v>
      </c>
      <c r="W3250" s="1">
        <f t="shared" si="202"/>
        <v>9.9241788104944967E-2</v>
      </c>
      <c r="X3250" s="1">
        <f t="shared" si="203"/>
        <v>291.39003784308829</v>
      </c>
    </row>
    <row r="3251" spans="1:24" hidden="1" x14ac:dyDescent="0.3">
      <c r="A3251" s="18" t="str">
        <f t="shared" si="200"/>
        <v>ConstMin - Rollers_2015_600</v>
      </c>
      <c r="B3251" s="1" t="s">
        <v>40</v>
      </c>
      <c r="C3251" s="1">
        <v>2020</v>
      </c>
      <c r="D3251" s="1" t="s">
        <v>94</v>
      </c>
      <c r="E3251" s="1">
        <v>2015</v>
      </c>
      <c r="F3251" s="1">
        <v>600</v>
      </c>
      <c r="G3251" s="1" t="s">
        <v>5</v>
      </c>
      <c r="H3251" s="1">
        <v>1.9226918134979398E-6</v>
      </c>
      <c r="I3251" s="1">
        <v>2.3264570943325101E-6</v>
      </c>
      <c r="J3251" s="1">
        <v>2.7686762114370301E-6</v>
      </c>
      <c r="K3251" s="1">
        <v>3.41291481260761E-5</v>
      </c>
      <c r="L3251" s="1">
        <v>9.3804561809205902E-6</v>
      </c>
      <c r="M3251" s="1">
        <v>1.8792653630458199E-2</v>
      </c>
      <c r="N3251" s="1">
        <v>3.2755957646091901E-7</v>
      </c>
      <c r="O3251" s="1">
        <v>3.01354810344045E-7</v>
      </c>
      <c r="P3251" s="1">
        <v>1.7368972163638499E-7</v>
      </c>
      <c r="Q3251" s="1">
        <v>1.53383112621709E-7</v>
      </c>
      <c r="R3251" s="1">
        <v>609.70695063148196</v>
      </c>
      <c r="S3251" s="1">
        <v>82.337304421806905</v>
      </c>
      <c r="T3251" s="1">
        <v>0.28537329532901601</v>
      </c>
      <c r="U3251" s="1">
        <v>30162.8991865219</v>
      </c>
      <c r="V3251" s="1">
        <f t="shared" si="201"/>
        <v>2.5539392676914428E-2</v>
      </c>
      <c r="W3251" s="1">
        <f t="shared" si="202"/>
        <v>0.10297682019442357</v>
      </c>
      <c r="X3251" s="1">
        <f t="shared" si="203"/>
        <v>288.52491024739226</v>
      </c>
    </row>
    <row r="3252" spans="1:24" hidden="1" x14ac:dyDescent="0.3">
      <c r="A3252" s="18" t="str">
        <f t="shared" si="200"/>
        <v>ConstMin - Rollers_2016_50</v>
      </c>
      <c r="B3252" s="1" t="s">
        <v>40</v>
      </c>
      <c r="C3252" s="1">
        <v>2020</v>
      </c>
      <c r="D3252" s="1" t="s">
        <v>94</v>
      </c>
      <c r="E3252" s="1">
        <v>2016</v>
      </c>
      <c r="F3252" s="1">
        <v>50</v>
      </c>
      <c r="G3252" s="1" t="s">
        <v>5</v>
      </c>
      <c r="H3252" s="1">
        <v>1.9883687334347599E-5</v>
      </c>
      <c r="I3252" s="1">
        <v>2.4059261674560598E-5</v>
      </c>
      <c r="J3252" s="1">
        <v>2.8632509761460501E-5</v>
      </c>
      <c r="K3252" s="1">
        <v>5.1632115250554501E-4</v>
      </c>
      <c r="L3252" s="1">
        <v>4.5763489881166599E-4</v>
      </c>
      <c r="M3252" s="1">
        <v>9.4202180851997594E-2</v>
      </c>
      <c r="N3252" s="1">
        <v>1.66295819295477E-6</v>
      </c>
      <c r="O3252" s="1">
        <v>1.5299215375183899E-6</v>
      </c>
      <c r="P3252" s="1">
        <v>8.7034936772333299E-7</v>
      </c>
      <c r="Q3252" s="1">
        <v>7.6886553644634505E-7</v>
      </c>
      <c r="R3252" s="1">
        <v>3056.2860125840798</v>
      </c>
      <c r="S3252" s="1">
        <v>4120.68499294496</v>
      </c>
      <c r="T3252" s="1">
        <v>12.080802835595</v>
      </c>
      <c r="U3252" s="1">
        <v>141758.05302501199</v>
      </c>
      <c r="V3252" s="1">
        <f t="shared" si="201"/>
        <v>5.6198297183770361E-2</v>
      </c>
      <c r="W3252" s="1">
        <f t="shared" si="202"/>
        <v>1.0689564124187692</v>
      </c>
      <c r="X3252" s="1">
        <f t="shared" si="203"/>
        <v>341.09363831381569</v>
      </c>
    </row>
    <row r="3253" spans="1:24" hidden="1" x14ac:dyDescent="0.3">
      <c r="A3253" s="18" t="str">
        <f t="shared" si="200"/>
        <v>ConstMin - Rollers_2016_100</v>
      </c>
      <c r="B3253" s="1" t="s">
        <v>40</v>
      </c>
      <c r="C3253" s="1">
        <v>2020</v>
      </c>
      <c r="D3253" s="1" t="s">
        <v>94</v>
      </c>
      <c r="E3253" s="1">
        <v>2016</v>
      </c>
      <c r="F3253" s="1">
        <v>100</v>
      </c>
      <c r="G3253" s="1" t="s">
        <v>5</v>
      </c>
      <c r="H3253" s="1">
        <v>2.6594880964610201E-5</v>
      </c>
      <c r="I3253" s="1">
        <v>3.2179805967178398E-5</v>
      </c>
      <c r="J3253" s="1">
        <v>3.8296628589038697E-5</v>
      </c>
      <c r="K3253" s="1">
        <v>1.1646895446427801E-3</v>
      </c>
      <c r="L3253" s="1">
        <v>4.9536797769952196E-4</v>
      </c>
      <c r="M3253" s="1">
        <v>0.19242403604097699</v>
      </c>
      <c r="N3253" s="1">
        <v>3.6868334722811399E-6</v>
      </c>
      <c r="O3253" s="1">
        <v>3.3918867944986498E-6</v>
      </c>
      <c r="P3253" s="1">
        <v>1.7782577929239101E-6</v>
      </c>
      <c r="Q3253" s="1">
        <v>1.57053911446339E-6</v>
      </c>
      <c r="R3253" s="1">
        <v>6242.9859321515096</v>
      </c>
      <c r="S3253" s="1">
        <v>3563.9532451341101</v>
      </c>
      <c r="T3253" s="1">
        <v>11.034434086055301</v>
      </c>
      <c r="U3253" s="1">
        <v>319188.88158360502</v>
      </c>
      <c r="V3253" s="1">
        <f t="shared" si="201"/>
        <v>3.3382915780566159E-2</v>
      </c>
      <c r="W3253" s="1">
        <f t="shared" si="202"/>
        <v>0.5138883527389555</v>
      </c>
      <c r="X3253" s="1">
        <f t="shared" si="203"/>
        <v>322.98468750998609</v>
      </c>
    </row>
    <row r="3254" spans="1:24" hidden="1" x14ac:dyDescent="0.3">
      <c r="A3254" s="18" t="str">
        <f t="shared" si="200"/>
        <v>ConstMin - Rollers_2016_175</v>
      </c>
      <c r="B3254" s="1" t="s">
        <v>40</v>
      </c>
      <c r="C3254" s="1">
        <v>2020</v>
      </c>
      <c r="D3254" s="1" t="s">
        <v>94</v>
      </c>
      <c r="E3254" s="1">
        <v>2016</v>
      </c>
      <c r="F3254" s="1">
        <v>175</v>
      </c>
      <c r="G3254" s="1" t="s">
        <v>5</v>
      </c>
      <c r="H3254" s="1">
        <v>1.3611645571318E-5</v>
      </c>
      <c r="I3254" s="1">
        <v>1.64700911412947E-5</v>
      </c>
      <c r="J3254" s="1">
        <v>1.96007696226979E-5</v>
      </c>
      <c r="K3254" s="1">
        <v>7.5227921477524903E-4</v>
      </c>
      <c r="L3254" s="1">
        <v>6.9775765202553599E-5</v>
      </c>
      <c r="M3254" s="1">
        <v>0.140426361125607</v>
      </c>
      <c r="N3254" s="1">
        <v>2.4700491944295901E-6</v>
      </c>
      <c r="O3254" s="1">
        <v>2.2724452588752202E-6</v>
      </c>
      <c r="P3254" s="1">
        <v>1.2979029989153099E-6</v>
      </c>
      <c r="Q3254" s="1">
        <v>1.1461410818893799E-6</v>
      </c>
      <c r="R3254" s="1">
        <v>4555.9786347257796</v>
      </c>
      <c r="S3254" s="1">
        <v>1591.88992041284</v>
      </c>
      <c r="T3254" s="1">
        <v>4.6610971570405999</v>
      </c>
      <c r="U3254" s="1">
        <v>235859.60861627001</v>
      </c>
      <c r="V3254" s="1">
        <f t="shared" si="201"/>
        <v>2.3122299891316717E-2</v>
      </c>
      <c r="W3254" s="1">
        <f t="shared" si="202"/>
        <v>9.7957938078096135E-2</v>
      </c>
      <c r="X3254" s="1">
        <f t="shared" si="203"/>
        <v>341.52686948571454</v>
      </c>
    </row>
    <row r="3255" spans="1:24" hidden="1" x14ac:dyDescent="0.3">
      <c r="A3255" s="18" t="str">
        <f t="shared" si="200"/>
        <v>ConstMin - Rollers_2016_300</v>
      </c>
      <c r="B3255" s="1" t="s">
        <v>40</v>
      </c>
      <c r="C3255" s="1">
        <v>2020</v>
      </c>
      <c r="D3255" s="1" t="s">
        <v>94</v>
      </c>
      <c r="E3255" s="1">
        <v>2016</v>
      </c>
      <c r="F3255" s="1">
        <v>300</v>
      </c>
      <c r="G3255" s="1" t="s">
        <v>5</v>
      </c>
      <c r="H3255" s="1">
        <v>2.6861780106530898E-6</v>
      </c>
      <c r="I3255" s="1">
        <v>3.2502753928902398E-6</v>
      </c>
      <c r="J3255" s="1">
        <v>3.8680963353404499E-6</v>
      </c>
      <c r="K3255" s="1">
        <v>5.0582911530932899E-5</v>
      </c>
      <c r="L3255" s="1">
        <v>1.3769835923331601E-5</v>
      </c>
      <c r="M3255" s="1">
        <v>2.77123145320857E-2</v>
      </c>
      <c r="N3255" s="1">
        <v>4.7737633545174204E-7</v>
      </c>
      <c r="O3255" s="1">
        <v>4.3918622861560298E-7</v>
      </c>
      <c r="P3255" s="1">
        <v>2.5613350548837698E-7</v>
      </c>
      <c r="Q3255" s="1">
        <v>2.26184185824294E-7</v>
      </c>
      <c r="R3255" s="1">
        <v>899.09552533409601</v>
      </c>
      <c r="S3255" s="1">
        <v>212.74007134758</v>
      </c>
      <c r="T3255" s="1">
        <v>0.66587102243437102</v>
      </c>
      <c r="U3255" s="1">
        <v>46225.378359952898</v>
      </c>
      <c r="V3255" s="1">
        <f t="shared" si="201"/>
        <v>2.3282428933463144E-2</v>
      </c>
      <c r="W3255" s="1">
        <f t="shared" si="202"/>
        <v>9.8636326943771127E-2</v>
      </c>
      <c r="X3255" s="1">
        <f t="shared" si="203"/>
        <v>319.4914092669469</v>
      </c>
    </row>
    <row r="3256" spans="1:24" hidden="1" x14ac:dyDescent="0.3">
      <c r="A3256" s="18" t="str">
        <f t="shared" si="200"/>
        <v>ConstMin - Rollers_2016_600</v>
      </c>
      <c r="B3256" s="1" t="s">
        <v>40</v>
      </c>
      <c r="C3256" s="1">
        <v>2020</v>
      </c>
      <c r="D3256" s="1" t="s">
        <v>94</v>
      </c>
      <c r="E3256" s="1">
        <v>2016</v>
      </c>
      <c r="F3256" s="1">
        <v>600</v>
      </c>
      <c r="G3256" s="1" t="s">
        <v>5</v>
      </c>
      <c r="H3256" s="1">
        <v>2.4390999580974199E-6</v>
      </c>
      <c r="I3256" s="1">
        <v>2.9513109492978801E-6</v>
      </c>
      <c r="J3256" s="1">
        <v>3.5123039396602899E-6</v>
      </c>
      <c r="K3256" s="1">
        <v>4.5406332632505299E-5</v>
      </c>
      <c r="L3256" s="1">
        <v>1.25032689905166E-5</v>
      </c>
      <c r="M3256" s="1">
        <v>2.5163300773785698E-2</v>
      </c>
      <c r="N3256" s="1">
        <v>4.3346665603667602E-7</v>
      </c>
      <c r="O3256" s="1">
        <v>3.9878932355374198E-7</v>
      </c>
      <c r="P3256" s="1">
        <v>2.3257402153781801E-7</v>
      </c>
      <c r="Q3256" s="1">
        <v>2.0537947819482101E-7</v>
      </c>
      <c r="R3256" s="1">
        <v>816.39558118294497</v>
      </c>
      <c r="S3256" s="1">
        <v>112.683269711287</v>
      </c>
      <c r="T3256" s="1">
        <v>0.38049772710535501</v>
      </c>
      <c r="U3256" s="1">
        <v>40960.368540052899</v>
      </c>
      <c r="V3256" s="1">
        <f t="shared" si="201"/>
        <v>2.3858312030485208E-2</v>
      </c>
      <c r="W3256" s="1">
        <f t="shared" si="202"/>
        <v>0.10107606351943442</v>
      </c>
      <c r="X3256" s="1">
        <f t="shared" si="203"/>
        <v>296.14702450006075</v>
      </c>
    </row>
    <row r="3257" spans="1:24" hidden="1" x14ac:dyDescent="0.3">
      <c r="A3257" s="18" t="str">
        <f t="shared" si="200"/>
        <v>ConstMin - Rollers_2017_50</v>
      </c>
      <c r="B3257" s="1" t="s">
        <v>40</v>
      </c>
      <c r="C3257" s="1">
        <v>2020</v>
      </c>
      <c r="D3257" s="1" t="s">
        <v>94</v>
      </c>
      <c r="E3257" s="1">
        <v>2017</v>
      </c>
      <c r="F3257" s="1">
        <v>50</v>
      </c>
      <c r="G3257" s="1" t="s">
        <v>5</v>
      </c>
      <c r="H3257" s="1">
        <v>3.1007773385142402E-5</v>
      </c>
      <c r="I3257" s="1">
        <v>3.75194057960224E-5</v>
      </c>
      <c r="J3257" s="1">
        <v>4.4651193674605098E-5</v>
      </c>
      <c r="K3257" s="1">
        <v>8.4946656569804201E-4</v>
      </c>
      <c r="L3257" s="1">
        <v>7.7053536645720403E-4</v>
      </c>
      <c r="M3257" s="1">
        <v>0.159710297144632</v>
      </c>
      <c r="N3257" s="1">
        <v>2.72342093546581E-6</v>
      </c>
      <c r="O3257" s="1">
        <v>2.5055472606285398E-6</v>
      </c>
      <c r="P3257" s="1">
        <v>1.47567066678877E-6</v>
      </c>
      <c r="Q3257" s="1">
        <v>1.30353397532312E-6</v>
      </c>
      <c r="R3257" s="1">
        <v>5181.6247014034498</v>
      </c>
      <c r="S3257" s="1">
        <v>6767.0441547803803</v>
      </c>
      <c r="T3257" s="1">
        <v>18.549264196386002</v>
      </c>
      <c r="U3257" s="1">
        <v>240525.04121427101</v>
      </c>
      <c r="V3257" s="1">
        <f t="shared" si="201"/>
        <v>5.1651656560863062E-2</v>
      </c>
      <c r="W3257" s="1">
        <f t="shared" si="202"/>
        <v>1.0607691479076031</v>
      </c>
      <c r="X3257" s="1">
        <f t="shared" si="203"/>
        <v>364.8146947035678</v>
      </c>
    </row>
    <row r="3258" spans="1:24" hidden="1" x14ac:dyDescent="0.3">
      <c r="A3258" s="18" t="str">
        <f t="shared" si="200"/>
        <v>ConstMin - Rollers_2017_100</v>
      </c>
      <c r="B3258" s="1" t="s">
        <v>40</v>
      </c>
      <c r="C3258" s="1">
        <v>2020</v>
      </c>
      <c r="D3258" s="1" t="s">
        <v>94</v>
      </c>
      <c r="E3258" s="1">
        <v>2017</v>
      </c>
      <c r="F3258" s="1">
        <v>100</v>
      </c>
      <c r="G3258" s="1" t="s">
        <v>5</v>
      </c>
      <c r="H3258" s="1">
        <v>4.2066839457567803E-5</v>
      </c>
      <c r="I3258" s="1">
        <v>5.09008757436571E-5</v>
      </c>
      <c r="J3258" s="1">
        <v>6.05762488188977E-5</v>
      </c>
      <c r="K3258" s="1">
        <v>1.94110821437445E-3</v>
      </c>
      <c r="L3258" s="1">
        <v>8.2911053661891996E-4</v>
      </c>
      <c r="M3258" s="1">
        <v>0.32352849654424598</v>
      </c>
      <c r="N3258" s="1">
        <v>6.0115026880794097E-6</v>
      </c>
      <c r="O3258" s="1">
        <v>5.53058247303306E-6</v>
      </c>
      <c r="P3258" s="1">
        <v>2.9899193883186E-6</v>
      </c>
      <c r="Q3258" s="1">
        <v>2.6405960966231299E-6</v>
      </c>
      <c r="R3258" s="1">
        <v>10496.525767424</v>
      </c>
      <c r="S3258" s="1">
        <v>6137.3123226367898</v>
      </c>
      <c r="T3258" s="1">
        <v>17.312646583293599</v>
      </c>
      <c r="U3258" s="1">
        <v>540656.74982876796</v>
      </c>
      <c r="V3258" s="1">
        <f t="shared" si="201"/>
        <v>3.1173978084608887E-2</v>
      </c>
      <c r="W3258" s="1">
        <f t="shared" si="202"/>
        <v>0.5077844599068092</v>
      </c>
      <c r="X3258" s="1">
        <f t="shared" si="203"/>
        <v>354.49879330172365</v>
      </c>
    </row>
    <row r="3259" spans="1:24" hidden="1" x14ac:dyDescent="0.3">
      <c r="A3259" s="18" t="str">
        <f t="shared" si="200"/>
        <v>ConstMin - Rollers_2017_175</v>
      </c>
      <c r="B3259" s="1" t="s">
        <v>40</v>
      </c>
      <c r="C3259" s="1">
        <v>2020</v>
      </c>
      <c r="D3259" s="1" t="s">
        <v>94</v>
      </c>
      <c r="E3259" s="1">
        <v>2017</v>
      </c>
      <c r="F3259" s="1">
        <v>175</v>
      </c>
      <c r="G3259" s="1" t="s">
        <v>5</v>
      </c>
      <c r="H3259" s="1">
        <v>3.0002177263312398E-5</v>
      </c>
      <c r="I3259" s="1">
        <v>3.6302634488608001E-5</v>
      </c>
      <c r="J3259" s="1">
        <v>4.3203135259169899E-5</v>
      </c>
      <c r="K3259" s="1">
        <v>1.74264436376806E-3</v>
      </c>
      <c r="L3259" s="1">
        <v>1.6229222219686399E-4</v>
      </c>
      <c r="M3259" s="1">
        <v>0.32815305181429999</v>
      </c>
      <c r="N3259" s="1">
        <v>5.6807663960729799E-6</v>
      </c>
      <c r="O3259" s="1">
        <v>5.2263050843871403E-6</v>
      </c>
      <c r="P3259" s="1">
        <v>3.0330376350469301E-6</v>
      </c>
      <c r="Q3259" s="1">
        <v>2.6783410950549902E-6</v>
      </c>
      <c r="R3259" s="1">
        <v>10646.5643701237</v>
      </c>
      <c r="S3259" s="1">
        <v>3852.66433447913</v>
      </c>
      <c r="T3259" s="1">
        <v>10.178314200068201</v>
      </c>
      <c r="U3259" s="1">
        <v>548734.62109777599</v>
      </c>
      <c r="V3259" s="1">
        <f t="shared" si="201"/>
        <v>2.1906065498203849E-2</v>
      </c>
      <c r="W3259" s="1">
        <f t="shared" si="202"/>
        <v>9.7931847078734591E-2</v>
      </c>
      <c r="X3259" s="1">
        <f t="shared" si="203"/>
        <v>378.51693893015357</v>
      </c>
    </row>
    <row r="3260" spans="1:24" hidden="1" x14ac:dyDescent="0.3">
      <c r="A3260" s="18" t="str">
        <f t="shared" si="200"/>
        <v>ConstMin - Rollers_2017_300</v>
      </c>
      <c r="B3260" s="1" t="s">
        <v>40</v>
      </c>
      <c r="C3260" s="1">
        <v>2020</v>
      </c>
      <c r="D3260" s="1" t="s">
        <v>94</v>
      </c>
      <c r="E3260" s="1">
        <v>2017</v>
      </c>
      <c r="F3260" s="1">
        <v>300</v>
      </c>
      <c r="G3260" s="1" t="s">
        <v>5</v>
      </c>
      <c r="H3260" s="1">
        <v>2.8372106010792098E-6</v>
      </c>
      <c r="I3260" s="1">
        <v>3.4330248273058398E-6</v>
      </c>
      <c r="J3260" s="1">
        <v>4.0855832655540604E-6</v>
      </c>
      <c r="K3260" s="1">
        <v>5.6150353481963497E-5</v>
      </c>
      <c r="L3260" s="1">
        <v>1.53474599276068E-5</v>
      </c>
      <c r="M3260" s="1">
        <v>3.1032391723200999E-2</v>
      </c>
      <c r="N3260" s="1">
        <v>5.2809103143490901E-7</v>
      </c>
      <c r="O3260" s="1">
        <v>4.8584374892011596E-7</v>
      </c>
      <c r="P3260" s="1">
        <v>2.8682473462185299E-7</v>
      </c>
      <c r="Q3260" s="1">
        <v>2.53282209537786E-7</v>
      </c>
      <c r="R3260" s="1">
        <v>1006.81177338834</v>
      </c>
      <c r="S3260" s="1">
        <v>238.735740913744</v>
      </c>
      <c r="T3260" s="1">
        <v>0.66587102243437102</v>
      </c>
      <c r="U3260" s="1">
        <v>51532.814931523899</v>
      </c>
      <c r="V3260" s="1">
        <f t="shared" si="201"/>
        <v>2.2058789626020668E-2</v>
      </c>
      <c r="W3260" s="1">
        <f t="shared" si="202"/>
        <v>9.8614605738969963E-2</v>
      </c>
      <c r="X3260" s="1">
        <f t="shared" si="203"/>
        <v>358.53150665866985</v>
      </c>
    </row>
    <row r="3261" spans="1:24" hidden="1" x14ac:dyDescent="0.3">
      <c r="A3261" s="18" t="str">
        <f t="shared" si="200"/>
        <v>ConstMin - Rollers_2017_600</v>
      </c>
      <c r="B3261" s="1" t="s">
        <v>40</v>
      </c>
      <c r="C3261" s="1">
        <v>2020</v>
      </c>
      <c r="D3261" s="1" t="s">
        <v>94</v>
      </c>
      <c r="E3261" s="1">
        <v>2017</v>
      </c>
      <c r="F3261" s="1">
        <v>600</v>
      </c>
      <c r="G3261" s="1" t="s">
        <v>5</v>
      </c>
      <c r="H3261" s="1">
        <v>2.9073509012790999E-6</v>
      </c>
      <c r="I3261" s="1">
        <v>3.5178945905477202E-6</v>
      </c>
      <c r="J3261" s="1">
        <v>4.1865852978419103E-6</v>
      </c>
      <c r="K3261" s="1">
        <v>5.7003139677767199E-5</v>
      </c>
      <c r="L3261" s="1">
        <v>1.5726873231017899E-5</v>
      </c>
      <c r="M3261" s="1">
        <v>3.1799561164397298E-2</v>
      </c>
      <c r="N3261" s="1">
        <v>5.4114627078289002E-7</v>
      </c>
      <c r="O3261" s="1">
        <v>4.9785456912025896E-7</v>
      </c>
      <c r="P3261" s="1">
        <v>2.9391549234829098E-7</v>
      </c>
      <c r="Q3261" s="1">
        <v>2.59543743385685E-7</v>
      </c>
      <c r="R3261" s="1">
        <v>1031.70174102183</v>
      </c>
      <c r="S3261" s="1">
        <v>133.05538626926</v>
      </c>
      <c r="T3261" s="1">
        <v>0.38049772710535501</v>
      </c>
      <c r="U3261" s="1">
        <v>53321.946047405901</v>
      </c>
      <c r="V3261" s="1">
        <f t="shared" si="201"/>
        <v>2.1845673160956876E-2</v>
      </c>
      <c r="W3261" s="1">
        <f t="shared" si="202"/>
        <v>9.7661860981209062E-2</v>
      </c>
      <c r="X3261" s="1">
        <f t="shared" si="203"/>
        <v>349.68772949442257</v>
      </c>
    </row>
    <row r="3262" spans="1:24" hidden="1" x14ac:dyDescent="0.3">
      <c r="A3262" s="18" t="str">
        <f t="shared" si="200"/>
        <v>ConstMin - Rollers_2018_50</v>
      </c>
      <c r="B3262" s="1" t="s">
        <v>40</v>
      </c>
      <c r="C3262" s="1">
        <v>2020</v>
      </c>
      <c r="D3262" s="1" t="s">
        <v>94</v>
      </c>
      <c r="E3262" s="1">
        <v>2018</v>
      </c>
      <c r="F3262" s="1">
        <v>50</v>
      </c>
      <c r="G3262" s="1" t="s">
        <v>5</v>
      </c>
      <c r="H3262" s="1">
        <v>2.2848523666103101E-5</v>
      </c>
      <c r="I3262" s="1">
        <v>2.7646713635984802E-5</v>
      </c>
      <c r="J3262" s="1">
        <v>3.2901874079188602E-5</v>
      </c>
      <c r="K3262" s="1">
        <v>6.6576389862210402E-4</v>
      </c>
      <c r="L3262" s="1">
        <v>6.1892124338578497E-4</v>
      </c>
      <c r="M3262" s="1">
        <v>0.12920016845349799</v>
      </c>
      <c r="N3262" s="1">
        <v>2.123786886327E-6</v>
      </c>
      <c r="O3262" s="1">
        <v>1.9538839354208402E-6</v>
      </c>
      <c r="P3262" s="1">
        <v>1.1938341740705E-6</v>
      </c>
      <c r="Q3262" s="1">
        <v>1.0545144064448699E-6</v>
      </c>
      <c r="R3262" s="1">
        <v>4191.7571769206097</v>
      </c>
      <c r="S3262" s="1">
        <v>5313.6209640975003</v>
      </c>
      <c r="T3262" s="1">
        <v>13.888167039345401</v>
      </c>
      <c r="U3262" s="1">
        <v>194238.32250266001</v>
      </c>
      <c r="V3262" s="1">
        <f t="shared" si="201"/>
        <v>4.7129973557616202E-2</v>
      </c>
      <c r="W3262" s="1">
        <f t="shared" si="202"/>
        <v>1.0550889418209843</v>
      </c>
      <c r="X3262" s="1">
        <f t="shared" si="203"/>
        <v>382.60059437965617</v>
      </c>
    </row>
    <row r="3263" spans="1:24" hidden="1" x14ac:dyDescent="0.3">
      <c r="A3263" s="18" t="str">
        <f t="shared" si="200"/>
        <v>ConstMin - Rollers_2018_100</v>
      </c>
      <c r="B3263" s="1" t="s">
        <v>40</v>
      </c>
      <c r="C3263" s="1">
        <v>2020</v>
      </c>
      <c r="D3263" s="1" t="s">
        <v>94</v>
      </c>
      <c r="E3263" s="1">
        <v>2018</v>
      </c>
      <c r="F3263" s="1">
        <v>100</v>
      </c>
      <c r="G3263" s="1" t="s">
        <v>5</v>
      </c>
      <c r="H3263" s="1">
        <v>2.8568122736727599E-5</v>
      </c>
      <c r="I3263" s="1">
        <v>3.4567428511440398E-5</v>
      </c>
      <c r="J3263" s="1">
        <v>4.1138096740887699E-5</v>
      </c>
      <c r="K3263" s="1">
        <v>1.39620130861587E-3</v>
      </c>
      <c r="L3263" s="1">
        <v>5.9899434354207797E-4</v>
      </c>
      <c r="M3263" s="1">
        <v>0.23482535118040701</v>
      </c>
      <c r="N3263" s="1">
        <v>4.2243182074243203E-6</v>
      </c>
      <c r="O3263" s="1">
        <v>3.8863727508303703E-6</v>
      </c>
      <c r="P3263" s="1">
        <v>2.1702197816244501E-6</v>
      </c>
      <c r="Q3263" s="1">
        <v>1.9166129485917999E-6</v>
      </c>
      <c r="R3263" s="1">
        <v>7618.6499051481796</v>
      </c>
      <c r="S3263" s="1">
        <v>4423.7202267448101</v>
      </c>
      <c r="T3263" s="1">
        <v>11.9856784038186</v>
      </c>
      <c r="U3263" s="1">
        <v>391358.80450416199</v>
      </c>
      <c r="V3263" s="1">
        <f t="shared" si="201"/>
        <v>2.9246948833865943E-2</v>
      </c>
      <c r="W3263" s="1">
        <f t="shared" si="202"/>
        <v>0.50679954141084826</v>
      </c>
      <c r="X3263" s="1">
        <f t="shared" si="203"/>
        <v>369.08384137316972</v>
      </c>
    </row>
    <row r="3264" spans="1:24" hidden="1" x14ac:dyDescent="0.3">
      <c r="A3264" s="18" t="str">
        <f t="shared" si="200"/>
        <v>ConstMin - Rollers_2018_175</v>
      </c>
      <c r="B3264" s="1" t="s">
        <v>40</v>
      </c>
      <c r="C3264" s="1">
        <v>2020</v>
      </c>
      <c r="D3264" s="1" t="s">
        <v>94</v>
      </c>
      <c r="E3264" s="1">
        <v>2018</v>
      </c>
      <c r="F3264" s="1">
        <v>175</v>
      </c>
      <c r="G3264" s="1" t="s">
        <v>5</v>
      </c>
      <c r="H3264" s="1">
        <v>2.8714248569198E-5</v>
      </c>
      <c r="I3264" s="1">
        <v>3.4744240768729598E-5</v>
      </c>
      <c r="J3264" s="1">
        <v>4.1348517939645103E-5</v>
      </c>
      <c r="K3264" s="1">
        <v>1.7612547395417101E-3</v>
      </c>
      <c r="L3264" s="1">
        <v>1.64717150884526E-4</v>
      </c>
      <c r="M3264" s="1">
        <v>0.33466309437591002</v>
      </c>
      <c r="N3264" s="1">
        <v>5.6982346530126997E-6</v>
      </c>
      <c r="O3264" s="1">
        <v>5.2423758807716798E-6</v>
      </c>
      <c r="P3264" s="1">
        <v>3.0932648448239501E-6</v>
      </c>
      <c r="Q3264" s="1">
        <v>2.7314751872930898E-6</v>
      </c>
      <c r="R3264" s="1">
        <v>10857.7755315047</v>
      </c>
      <c r="S3264" s="1">
        <v>3890.2254243828902</v>
      </c>
      <c r="T3264" s="1">
        <v>10.0831897682919</v>
      </c>
      <c r="U3264" s="1">
        <v>560412.66255025298</v>
      </c>
      <c r="V3264" s="1">
        <f t="shared" si="201"/>
        <v>2.0528796374742163E-2</v>
      </c>
      <c r="W3264" s="1">
        <f t="shared" si="202"/>
        <v>9.7323895273586536E-2</v>
      </c>
      <c r="X3264" s="1">
        <f t="shared" si="203"/>
        <v>385.81297325339312</v>
      </c>
    </row>
    <row r="3265" spans="1:24" hidden="1" x14ac:dyDescent="0.3">
      <c r="A3265" s="18" t="str">
        <f t="shared" si="200"/>
        <v>ConstMin - Rollers_2018_300</v>
      </c>
      <c r="B3265" s="1" t="s">
        <v>40</v>
      </c>
      <c r="C3265" s="1">
        <v>2020</v>
      </c>
      <c r="D3265" s="1" t="s">
        <v>94</v>
      </c>
      <c r="E3265" s="1">
        <v>2018</v>
      </c>
      <c r="F3265" s="1">
        <v>300</v>
      </c>
      <c r="G3265" s="1" t="s">
        <v>5</v>
      </c>
      <c r="H3265" s="1">
        <v>2.5214411633542199E-6</v>
      </c>
      <c r="I3265" s="1">
        <v>3.0509438076586101E-6</v>
      </c>
      <c r="J3265" s="1">
        <v>3.63087527523008E-6</v>
      </c>
      <c r="K3265" s="1">
        <v>5.26966473217558E-5</v>
      </c>
      <c r="L3265" s="1">
        <v>1.44640596653535E-5</v>
      </c>
      <c r="M3265" s="1">
        <v>2.93872674390687E-2</v>
      </c>
      <c r="N3265" s="1">
        <v>4.9382360446891999E-7</v>
      </c>
      <c r="O3265" s="1">
        <v>4.5431771611140599E-7</v>
      </c>
      <c r="P3265" s="1">
        <v>2.7162421785476201E-7</v>
      </c>
      <c r="Q3265" s="1">
        <v>2.3985492628595202E-7</v>
      </c>
      <c r="R3265" s="1">
        <v>953.43752777023894</v>
      </c>
      <c r="S3265" s="1">
        <v>232.26334971563799</v>
      </c>
      <c r="T3265" s="1">
        <v>0.66587102243437102</v>
      </c>
      <c r="U3265" s="1">
        <v>48941.205832938002</v>
      </c>
      <c r="V3265" s="1">
        <f t="shared" si="201"/>
        <v>2.064182748457263E-2</v>
      </c>
      <c r="W3265" s="1">
        <f t="shared" si="202"/>
        <v>9.7859758540725164E-2</v>
      </c>
      <c r="X3265" s="1">
        <f t="shared" si="203"/>
        <v>348.8113191448125</v>
      </c>
    </row>
    <row r="3266" spans="1:24" hidden="1" x14ac:dyDescent="0.3">
      <c r="A3266" s="18" t="str">
        <f t="shared" si="200"/>
        <v>ConstMin - Rollers_2018_600</v>
      </c>
      <c r="B3266" s="1" t="s">
        <v>40</v>
      </c>
      <c r="C3266" s="1">
        <v>2020</v>
      </c>
      <c r="D3266" s="1" t="s">
        <v>94</v>
      </c>
      <c r="E3266" s="1">
        <v>2018</v>
      </c>
      <c r="F3266" s="1">
        <v>600</v>
      </c>
      <c r="G3266" s="1" t="s">
        <v>5</v>
      </c>
      <c r="H3266" s="1">
        <v>1.7505835498950899E-6</v>
      </c>
      <c r="I3266" s="1">
        <v>2.1182060953730698E-6</v>
      </c>
      <c r="J3266" s="1">
        <v>2.5208403118489399E-6</v>
      </c>
      <c r="K3266" s="1">
        <v>3.6325827593718797E-5</v>
      </c>
      <c r="L3266" s="1">
        <v>1.00420923092989E-5</v>
      </c>
      <c r="M3266" s="1">
        <v>2.04029614899939E-2</v>
      </c>
      <c r="N3266" s="1">
        <v>3.4285133878880299E-7</v>
      </c>
      <c r="O3266" s="1">
        <v>3.1542323168569897E-7</v>
      </c>
      <c r="P3266" s="1">
        <v>1.8858297962309799E-7</v>
      </c>
      <c r="Q3266" s="1">
        <v>1.6652622889638299E-7</v>
      </c>
      <c r="R3266" s="1">
        <v>661.95161569699201</v>
      </c>
      <c r="S3266" s="1">
        <v>101.436163694906</v>
      </c>
      <c r="T3266" s="1">
        <v>0.28537329532901601</v>
      </c>
      <c r="U3266" s="1">
        <v>34082.5510014885</v>
      </c>
      <c r="V3266" s="1">
        <f t="shared" si="201"/>
        <v>2.0579021497596568E-2</v>
      </c>
      <c r="W3266" s="1">
        <f t="shared" si="202"/>
        <v>9.7562004927341017E-2</v>
      </c>
      <c r="X3266" s="1">
        <f t="shared" si="203"/>
        <v>355.45079149034251</v>
      </c>
    </row>
    <row r="3267" spans="1:24" hidden="1" x14ac:dyDescent="0.3">
      <c r="A3267" s="18" t="str">
        <f t="shared" si="200"/>
        <v>ConstMin - Rollers_2019_50</v>
      </c>
      <c r="B3267" s="1" t="s">
        <v>40</v>
      </c>
      <c r="C3267" s="1">
        <v>2020</v>
      </c>
      <c r="D3267" s="1" t="s">
        <v>94</v>
      </c>
      <c r="E3267" s="1">
        <v>2019</v>
      </c>
      <c r="F3267" s="1">
        <v>50</v>
      </c>
      <c r="G3267" s="1" t="s">
        <v>5</v>
      </c>
      <c r="H3267" s="1">
        <v>1.89387842739187E-5</v>
      </c>
      <c r="I3267" s="1">
        <v>2.2915928971441699E-5</v>
      </c>
      <c r="J3267" s="1">
        <v>2.7271849354443E-5</v>
      </c>
      <c r="K3267" s="1">
        <v>5.9298892467878203E-4</v>
      </c>
      <c r="L3267" s="1">
        <v>5.6585743639619502E-4</v>
      </c>
      <c r="M3267" s="1">
        <v>0.11899060036178299</v>
      </c>
      <c r="N3267" s="1">
        <v>1.88126267010265E-6</v>
      </c>
      <c r="O3267" s="1">
        <v>1.7307616564944401E-6</v>
      </c>
      <c r="P3267" s="1">
        <v>1.0995589461564099E-6</v>
      </c>
      <c r="Q3267" s="1">
        <v>9.7118528415995804E-7</v>
      </c>
      <c r="R3267" s="1">
        <v>3860.5189840144599</v>
      </c>
      <c r="S3267" s="1">
        <v>5070.9593465553999</v>
      </c>
      <c r="T3267" s="1">
        <v>12.651549426253</v>
      </c>
      <c r="U3267" s="1">
        <v>178894.29514314199</v>
      </c>
      <c r="V3267" s="1">
        <f t="shared" si="201"/>
        <v>4.2415986954482031E-2</v>
      </c>
      <c r="W3267" s="1">
        <f t="shared" si="202"/>
        <v>1.0473676048738281</v>
      </c>
      <c r="X3267" s="1">
        <f t="shared" si="203"/>
        <v>400.817257689619</v>
      </c>
    </row>
    <row r="3268" spans="1:24" hidden="1" x14ac:dyDescent="0.3">
      <c r="A3268" s="18" t="str">
        <f t="shared" si="200"/>
        <v>ConstMin - Rollers_2019_100</v>
      </c>
      <c r="B3268" s="1" t="s">
        <v>40</v>
      </c>
      <c r="C3268" s="1">
        <v>2020</v>
      </c>
      <c r="D3268" s="1" t="s">
        <v>94</v>
      </c>
      <c r="E3268" s="1">
        <v>2019</v>
      </c>
      <c r="F3268" s="1">
        <v>100</v>
      </c>
      <c r="G3268" s="1" t="s">
        <v>5</v>
      </c>
      <c r="H3268" s="1">
        <v>3.1112658083663697E-5</v>
      </c>
      <c r="I3268" s="1">
        <v>3.7646316281233E-5</v>
      </c>
      <c r="J3268" s="1">
        <v>4.4802227640475699E-5</v>
      </c>
      <c r="K3268" s="1">
        <v>1.6203195894960399E-3</v>
      </c>
      <c r="L3268" s="1">
        <v>6.9832356984665396E-4</v>
      </c>
      <c r="M3268" s="1">
        <v>0.27507762185955698</v>
      </c>
      <c r="N3268" s="1">
        <v>4.7820413545528796E-6</v>
      </c>
      <c r="O3268" s="1">
        <v>4.3994780461886497E-6</v>
      </c>
      <c r="P3268" s="1">
        <v>2.5422956497369602E-6</v>
      </c>
      <c r="Q3268" s="1">
        <v>2.2451465707330101E-6</v>
      </c>
      <c r="R3268" s="1">
        <v>8924.5904973805009</v>
      </c>
      <c r="S3268" s="1">
        <v>5153.0844414297298</v>
      </c>
      <c r="T3268" s="1">
        <v>13.412544880463701</v>
      </c>
      <c r="U3268" s="1">
        <v>461036.59736621298</v>
      </c>
      <c r="V3268" s="1">
        <f t="shared" si="201"/>
        <v>2.7038069868135381E-2</v>
      </c>
      <c r="W3268" s="1">
        <f t="shared" si="202"/>
        <v>0.50154499396510788</v>
      </c>
      <c r="X3268" s="1">
        <f t="shared" si="203"/>
        <v>384.19885915427977</v>
      </c>
    </row>
    <row r="3269" spans="1:24" hidden="1" x14ac:dyDescent="0.3">
      <c r="A3269" s="18" t="str">
        <f t="shared" si="200"/>
        <v>ConstMin - Rollers_2019_175</v>
      </c>
      <c r="B3269" s="1" t="s">
        <v>40</v>
      </c>
      <c r="C3269" s="1">
        <v>2020</v>
      </c>
      <c r="D3269" s="1" t="s">
        <v>94</v>
      </c>
      <c r="E3269" s="1">
        <v>2019</v>
      </c>
      <c r="F3269" s="1">
        <v>175</v>
      </c>
      <c r="G3269" s="1" t="s">
        <v>5</v>
      </c>
      <c r="H3269" s="1">
        <v>2.9920564762409E-5</v>
      </c>
      <c r="I3269" s="1">
        <v>3.6203883362514802E-5</v>
      </c>
      <c r="J3269" s="1">
        <v>4.3085613257868903E-5</v>
      </c>
      <c r="K3269" s="1">
        <v>1.9488646387631401E-3</v>
      </c>
      <c r="L3269" s="1">
        <v>1.8305961519008999E-4</v>
      </c>
      <c r="M3269" s="1">
        <v>0.37377316544386402</v>
      </c>
      <c r="N3269" s="1">
        <v>6.2554612021769801E-6</v>
      </c>
      <c r="O3269" s="1">
        <v>5.7550243060028298E-6</v>
      </c>
      <c r="P3269" s="1">
        <v>3.4548206576705301E-6</v>
      </c>
      <c r="Q3269" s="1">
        <v>3.0506863297544498E-6</v>
      </c>
      <c r="R3269" s="1">
        <v>12126.6587152598</v>
      </c>
      <c r="S3269" s="1">
        <v>4367.4846966629102</v>
      </c>
      <c r="T3269" s="1">
        <v>11.034434086055301</v>
      </c>
      <c r="U3269" s="1">
        <v>625265.67549552501</v>
      </c>
      <c r="V3269" s="1">
        <f t="shared" si="201"/>
        <v>1.9172518671446977E-2</v>
      </c>
      <c r="W3269" s="1">
        <f t="shared" si="202"/>
        <v>9.6943022798869891E-2</v>
      </c>
      <c r="X3269" s="1">
        <f t="shared" si="203"/>
        <v>395.80504651183628</v>
      </c>
    </row>
    <row r="3270" spans="1:24" hidden="1" x14ac:dyDescent="0.3">
      <c r="A3270" s="18" t="str">
        <f t="shared" si="200"/>
        <v>ConstMin - Rollers_2019_300</v>
      </c>
      <c r="B3270" s="1" t="s">
        <v>40</v>
      </c>
      <c r="C3270" s="1">
        <v>2020</v>
      </c>
      <c r="D3270" s="1" t="s">
        <v>94</v>
      </c>
      <c r="E3270" s="1">
        <v>2019</v>
      </c>
      <c r="F3270" s="1">
        <v>300</v>
      </c>
      <c r="G3270" s="1" t="s">
        <v>5</v>
      </c>
      <c r="H3270" s="1">
        <v>1.7863444257682299E-6</v>
      </c>
      <c r="I3270" s="1">
        <v>2.16147675517956E-6</v>
      </c>
      <c r="J3270" s="1">
        <v>2.5723359731062601E-6</v>
      </c>
      <c r="K3270" s="1">
        <v>3.9645253521666399E-5</v>
      </c>
      <c r="L3270" s="1">
        <v>1.0929189531507E-5</v>
      </c>
      <c r="M3270" s="1">
        <v>2.2315341167331599E-2</v>
      </c>
      <c r="N3270" s="1">
        <v>3.7012004390359202E-7</v>
      </c>
      <c r="O3270" s="1">
        <v>3.40510440391304E-7</v>
      </c>
      <c r="P3270" s="1">
        <v>2.06262805293447E-7</v>
      </c>
      <c r="Q3270" s="1">
        <v>1.8213481474022299E-7</v>
      </c>
      <c r="R3270" s="1">
        <v>723.99666821844198</v>
      </c>
      <c r="S3270" s="1">
        <v>169.34321888814901</v>
      </c>
      <c r="T3270" s="1">
        <v>0.47562215888169401</v>
      </c>
      <c r="U3270" s="1">
        <v>37289.376799170401</v>
      </c>
      <c r="V3270" s="1">
        <f t="shared" si="201"/>
        <v>1.9193494158787915E-2</v>
      </c>
      <c r="W3270" s="1">
        <f t="shared" si="202"/>
        <v>9.704908226775702E-2</v>
      </c>
      <c r="X3270" s="1">
        <f t="shared" si="203"/>
        <v>356.04568821250263</v>
      </c>
    </row>
    <row r="3271" spans="1:24" hidden="1" x14ac:dyDescent="0.3">
      <c r="A3271" s="18" t="str">
        <f t="shared" si="200"/>
        <v>ConstMin - Rollers_2019_600</v>
      </c>
      <c r="B3271" s="1" t="s">
        <v>40</v>
      </c>
      <c r="C3271" s="1">
        <v>2020</v>
      </c>
      <c r="D3271" s="1" t="s">
        <v>94</v>
      </c>
      <c r="E3271" s="1">
        <v>2019</v>
      </c>
      <c r="F3271" s="1">
        <v>600</v>
      </c>
      <c r="G3271" s="1" t="s">
        <v>5</v>
      </c>
      <c r="H3271" s="1">
        <v>5.7062395296796696E-7</v>
      </c>
      <c r="I3271" s="1">
        <v>6.9045498309124002E-7</v>
      </c>
      <c r="J3271" s="1">
        <v>8.2169849227387205E-7</v>
      </c>
      <c r="K3271" s="1">
        <v>1.2602871895172599E-5</v>
      </c>
      <c r="L3271" s="1">
        <v>3.4911841430146201E-6</v>
      </c>
      <c r="M3271" s="1">
        <v>7.1283387487020098E-3</v>
      </c>
      <c r="N3271" s="1">
        <v>1.1822992222461001E-7</v>
      </c>
      <c r="O3271" s="1">
        <v>1.08771528446641E-7</v>
      </c>
      <c r="P3271" s="1">
        <v>6.5887908070243104E-8</v>
      </c>
      <c r="Q3271" s="1">
        <v>5.8180542599145297E-8</v>
      </c>
      <c r="R3271" s="1">
        <v>231.271100239682</v>
      </c>
      <c r="S3271" s="1">
        <v>33.635213275402997</v>
      </c>
      <c r="T3271" s="1">
        <v>9.5124431776338794E-2</v>
      </c>
      <c r="U3271" s="1">
        <v>11906.8654994926</v>
      </c>
      <c r="V3271" s="1">
        <f t="shared" si="201"/>
        <v>1.9201118202399149E-2</v>
      </c>
      <c r="W3271" s="1">
        <f t="shared" si="202"/>
        <v>9.7087632123739803E-2</v>
      </c>
      <c r="X3271" s="1">
        <f t="shared" si="203"/>
        <v>353.59173923359407</v>
      </c>
    </row>
    <row r="3272" spans="1:24" hidden="1" x14ac:dyDescent="0.3">
      <c r="A3272" s="18" t="str">
        <f t="shared" si="200"/>
        <v>ConstMin - Rollers_2020_50</v>
      </c>
      <c r="B3272" s="1" t="s">
        <v>40</v>
      </c>
      <c r="C3272" s="1">
        <v>2020</v>
      </c>
      <c r="D3272" s="1" t="s">
        <v>94</v>
      </c>
      <c r="E3272" s="1">
        <v>2020</v>
      </c>
      <c r="F3272" s="1">
        <v>50</v>
      </c>
      <c r="G3272" s="1" t="s">
        <v>5</v>
      </c>
      <c r="H3272" s="1">
        <v>1.5499214364287099E-5</v>
      </c>
      <c r="I3272" s="1">
        <v>1.87540493807874E-5</v>
      </c>
      <c r="J3272" s="1">
        <v>2.23188686845734E-5</v>
      </c>
      <c r="K3272" s="1">
        <v>5.2840554454271899E-4</v>
      </c>
      <c r="L3272" s="1">
        <v>5.1845565662025895E-4</v>
      </c>
      <c r="M3272" s="1">
        <v>0.109846850428873</v>
      </c>
      <c r="N3272" s="1">
        <v>1.6662581053321599E-6</v>
      </c>
      <c r="O3272" s="1">
        <v>1.53295745690559E-6</v>
      </c>
      <c r="P3272" s="1">
        <v>1.01512363059226E-6</v>
      </c>
      <c r="Q3272" s="1">
        <v>8.9655522640849797E-7</v>
      </c>
      <c r="R3272" s="1">
        <v>3563.8600874818399</v>
      </c>
      <c r="S3272" s="1">
        <v>4582.2407587115304</v>
      </c>
      <c r="T3272" s="1">
        <v>10.844185222502601</v>
      </c>
      <c r="U3272" s="1">
        <v>165643.98391798401</v>
      </c>
      <c r="V3272" s="1">
        <f t="shared" si="201"/>
        <v>3.7489356741482696E-2</v>
      </c>
      <c r="W3272" s="1">
        <f t="shared" si="202"/>
        <v>1.0363931901335586</v>
      </c>
      <c r="X3272" s="1">
        <f t="shared" si="203"/>
        <v>422.55279347340854</v>
      </c>
    </row>
    <row r="3273" spans="1:24" hidden="1" x14ac:dyDescent="0.3">
      <c r="A3273" s="18" t="str">
        <f t="shared" si="200"/>
        <v>ConstMin - Rollers_2020_100</v>
      </c>
      <c r="B3273" s="1" t="s">
        <v>40</v>
      </c>
      <c r="C3273" s="1">
        <v>2020</v>
      </c>
      <c r="D3273" s="1" t="s">
        <v>94</v>
      </c>
      <c r="E3273" s="1">
        <v>2020</v>
      </c>
      <c r="F3273" s="1">
        <v>100</v>
      </c>
      <c r="G3273" s="1" t="s">
        <v>5</v>
      </c>
      <c r="H3273" s="1">
        <v>1.6360367966181799E-5</v>
      </c>
      <c r="I3273" s="1">
        <v>1.9796045239080001E-5</v>
      </c>
      <c r="J3273" s="1">
        <v>2.35589298713019E-5</v>
      </c>
      <c r="K3273" s="1">
        <v>9.1449342813132103E-4</v>
      </c>
      <c r="L3273" s="1">
        <v>3.9599500259649198E-4</v>
      </c>
      <c r="M3273" s="1">
        <v>0.15675429476816799</v>
      </c>
      <c r="N3273" s="1">
        <v>2.6282192398478301E-6</v>
      </c>
      <c r="O3273" s="1">
        <v>2.41796170066E-6</v>
      </c>
      <c r="P3273" s="1">
        <v>1.4487803810521199E-6</v>
      </c>
      <c r="Q3273" s="1">
        <v>1.2794074813039799E-6</v>
      </c>
      <c r="R3273" s="1">
        <v>5085.7204597538503</v>
      </c>
      <c r="S3273" s="1">
        <v>2990.8813621673798</v>
      </c>
      <c r="T3273" s="1">
        <v>7.5148301103307604</v>
      </c>
      <c r="U3273" s="1">
        <v>261834.62659176701</v>
      </c>
      <c r="V3273" s="1">
        <f t="shared" si="201"/>
        <v>2.5034559757268614E-2</v>
      </c>
      <c r="W3273" s="1">
        <f t="shared" si="202"/>
        <v>0.50078490104230233</v>
      </c>
      <c r="X3273" s="1">
        <f t="shared" si="203"/>
        <v>397.99720263213482</v>
      </c>
    </row>
    <row r="3274" spans="1:24" hidden="1" x14ac:dyDescent="0.3">
      <c r="A3274" s="18" t="str">
        <f t="shared" ref="A3274:A3337" si="204">D3274&amp;"_"&amp;E3274&amp;"_"&amp;F3274</f>
        <v>ConstMin - Rollers_2020_175</v>
      </c>
      <c r="B3274" s="1" t="s">
        <v>40</v>
      </c>
      <c r="C3274" s="1">
        <v>2020</v>
      </c>
      <c r="D3274" s="1" t="s">
        <v>94</v>
      </c>
      <c r="E3274" s="1">
        <v>2020</v>
      </c>
      <c r="F3274" s="1">
        <v>175</v>
      </c>
      <c r="G3274" s="1" t="s">
        <v>5</v>
      </c>
      <c r="H3274" s="1">
        <v>1.7501089664848301E-5</v>
      </c>
      <c r="I3274" s="1">
        <v>2.11763184944665E-5</v>
      </c>
      <c r="J3274" s="1">
        <v>2.52015691173816E-5</v>
      </c>
      <c r="K3274" s="1">
        <v>1.2184491566228099E-3</v>
      </c>
      <c r="L3274" s="1">
        <v>1.1496915899643799E-4</v>
      </c>
      <c r="M3274" s="1">
        <v>0.23593947135254301</v>
      </c>
      <c r="N3274" s="1">
        <v>3.8785952453421497E-6</v>
      </c>
      <c r="O3274" s="1">
        <v>3.56830762571478E-6</v>
      </c>
      <c r="P3274" s="1">
        <v>2.1808523861180002E-6</v>
      </c>
      <c r="Q3274" s="1">
        <v>1.9257062476647899E-6</v>
      </c>
      <c r="R3274" s="1">
        <v>7654.7963071490803</v>
      </c>
      <c r="S3274" s="1">
        <v>2738.56421021499</v>
      </c>
      <c r="T3274" s="1">
        <v>6.65871022434371</v>
      </c>
      <c r="U3274" s="1">
        <v>394627.10269198002</v>
      </c>
      <c r="V3274" s="1">
        <f t="shared" si="201"/>
        <v>1.7768556676991318E-2</v>
      </c>
      <c r="W3274" s="1">
        <f t="shared" si="202"/>
        <v>9.6467949245665166E-2</v>
      </c>
      <c r="X3274" s="1">
        <f t="shared" si="203"/>
        <v>411.27547497156718</v>
      </c>
    </row>
    <row r="3275" spans="1:24" hidden="1" x14ac:dyDescent="0.3">
      <c r="A3275" s="18" t="str">
        <f t="shared" si="204"/>
        <v>ConstMin - Rollers_2020_300</v>
      </c>
      <c r="B3275" s="1" t="s">
        <v>40</v>
      </c>
      <c r="C3275" s="1">
        <v>2020</v>
      </c>
      <c r="D3275" s="1" t="s">
        <v>94</v>
      </c>
      <c r="E3275" s="1">
        <v>2020</v>
      </c>
      <c r="F3275" s="1">
        <v>300</v>
      </c>
      <c r="G3275" s="1" t="s">
        <v>5</v>
      </c>
      <c r="H3275" s="1">
        <v>1.5744011005081701E-6</v>
      </c>
      <c r="I3275" s="1">
        <v>1.9050253316148901E-6</v>
      </c>
      <c r="J3275" s="1">
        <v>2.2671375847317698E-6</v>
      </c>
      <c r="K3275" s="1">
        <v>3.7348803516932002E-5</v>
      </c>
      <c r="L3275" s="1">
        <v>1.0342645738913701E-5</v>
      </c>
      <c r="M3275" s="1">
        <v>2.12251562882316E-2</v>
      </c>
      <c r="N3275" s="1">
        <v>3.47309792274604E-7</v>
      </c>
      <c r="O3275" s="1">
        <v>3.1952500889263598E-7</v>
      </c>
      <c r="P3275" s="1">
        <v>1.9618986374582399E-7</v>
      </c>
      <c r="Q3275" s="1">
        <v>1.7323687231135501E-7</v>
      </c>
      <c r="R3275" s="1">
        <v>688.62682044008898</v>
      </c>
      <c r="S3275" s="1">
        <v>151.30540735244401</v>
      </c>
      <c r="T3275" s="1">
        <v>0.38049772710535501</v>
      </c>
      <c r="U3275" s="1">
        <v>35405.4653204719</v>
      </c>
      <c r="V3275" s="1">
        <f t="shared" ref="V3275:V3338" si="205">IFERROR(CONVERT(I3275,"ton","g")*365/U3275,0)</f>
        <v>1.7816362855190213E-2</v>
      </c>
      <c r="W3275" s="1">
        <f t="shared" ref="W3275:W3338" si="206">IFERROR(CONVERT(L3275,"ton","g")*365/U3275,0)</f>
        <v>9.6727495592391466E-2</v>
      </c>
      <c r="X3275" s="1">
        <f t="shared" ref="X3275:X3338" si="207">S3275/T3275</f>
        <v>397.65127771853798</v>
      </c>
    </row>
    <row r="3276" spans="1:24" hidden="1" x14ac:dyDescent="0.3">
      <c r="A3276" s="18" t="str">
        <f t="shared" si="204"/>
        <v>ConstMin - Rollers_2020_600</v>
      </c>
      <c r="B3276" s="1" t="s">
        <v>40</v>
      </c>
      <c r="C3276" s="1">
        <v>2020</v>
      </c>
      <c r="D3276" s="1" t="s">
        <v>94</v>
      </c>
      <c r="E3276" s="1">
        <v>2020</v>
      </c>
      <c r="F3276" s="1">
        <v>600</v>
      </c>
      <c r="G3276" s="1" t="s">
        <v>5</v>
      </c>
      <c r="H3276" s="1">
        <v>6.6677533461265799E-7</v>
      </c>
      <c r="I3276" s="1">
        <v>8.0679815488131695E-7</v>
      </c>
      <c r="J3276" s="1">
        <v>9.6015648184222808E-7</v>
      </c>
      <c r="K3276" s="1">
        <v>1.5778571100801599E-5</v>
      </c>
      <c r="L3276" s="1">
        <v>4.38021865655358E-6</v>
      </c>
      <c r="M3276" s="1">
        <v>8.9890757074061797E-3</v>
      </c>
      <c r="N3276" s="1">
        <v>1.4708932995753401E-7</v>
      </c>
      <c r="O3276" s="1">
        <v>1.35322183560931E-7</v>
      </c>
      <c r="P3276" s="1">
        <v>8.3088459481202296E-8</v>
      </c>
      <c r="Q3276" s="1">
        <v>7.3367627515866606E-8</v>
      </c>
      <c r="R3276" s="1">
        <v>291.64066162935598</v>
      </c>
      <c r="S3276" s="1">
        <v>37.454985130022898</v>
      </c>
      <c r="T3276" s="1">
        <v>9.5124431776338794E-2</v>
      </c>
      <c r="U3276" s="1">
        <v>15019.4490371392</v>
      </c>
      <c r="V3276" s="1">
        <f t="shared" si="205"/>
        <v>1.7786868545171516E-2</v>
      </c>
      <c r="W3276" s="1">
        <f t="shared" si="206"/>
        <v>9.6567366908129837E-2</v>
      </c>
      <c r="X3276" s="1">
        <f t="shared" si="207"/>
        <v>393.74726797936506</v>
      </c>
    </row>
    <row r="3277" spans="1:24" hidden="1" x14ac:dyDescent="0.3">
      <c r="A3277" s="18" t="str">
        <f t="shared" si="204"/>
        <v>ConstMin - Rollers_2021_50</v>
      </c>
      <c r="B3277" s="1" t="s">
        <v>40</v>
      </c>
      <c r="C3277" s="1">
        <v>2020</v>
      </c>
      <c r="D3277" s="1" t="s">
        <v>94</v>
      </c>
      <c r="E3277" s="1">
        <v>2021</v>
      </c>
      <c r="F3277" s="1">
        <v>50</v>
      </c>
      <c r="G3277" s="1" t="s">
        <v>5</v>
      </c>
      <c r="H3277" s="1">
        <v>8.7593831651612092E-6</v>
      </c>
      <c r="I3277" s="1">
        <v>1.0598853629845E-5</v>
      </c>
      <c r="J3277" s="1">
        <v>1.26135117578321E-5</v>
      </c>
      <c r="K3277" s="1">
        <v>2.9862846738284998E-4</v>
      </c>
      <c r="L3277" s="1">
        <v>2.9300528683222501E-4</v>
      </c>
      <c r="M3277" s="1">
        <v>6.2079962879260799E-2</v>
      </c>
      <c r="N3277" s="1">
        <v>9.4168600121373199E-7</v>
      </c>
      <c r="O3277" s="1">
        <v>8.6635112111663296E-7</v>
      </c>
      <c r="P3277" s="1">
        <v>5.7369726176931696E-7</v>
      </c>
      <c r="Q3277" s="1">
        <v>5.0668831156598403E-7</v>
      </c>
      <c r="R3277" s="1">
        <v>2014.1160267586299</v>
      </c>
      <c r="S3277" s="1">
        <v>2512.7732516974602</v>
      </c>
      <c r="T3277" s="1">
        <v>6.0879636336856802</v>
      </c>
      <c r="U3277" s="1">
        <v>93168.920723094896</v>
      </c>
      <c r="V3277" s="1">
        <f t="shared" si="205"/>
        <v>3.766833556673943E-2</v>
      </c>
      <c r="W3277" s="1">
        <f t="shared" si="206"/>
        <v>1.0413410593902501</v>
      </c>
      <c r="X3277" s="1">
        <f t="shared" si="207"/>
        <v>412.74445822801607</v>
      </c>
    </row>
    <row r="3278" spans="1:24" hidden="1" x14ac:dyDescent="0.3">
      <c r="A3278" s="18" t="str">
        <f t="shared" si="204"/>
        <v>ConstMin - Rollers_2021_100</v>
      </c>
      <c r="B3278" s="1" t="s">
        <v>40</v>
      </c>
      <c r="C3278" s="1">
        <v>2020</v>
      </c>
      <c r="D3278" s="1" t="s">
        <v>94</v>
      </c>
      <c r="E3278" s="1">
        <v>2021</v>
      </c>
      <c r="F3278" s="1">
        <v>100</v>
      </c>
      <c r="G3278" s="1" t="s">
        <v>5</v>
      </c>
      <c r="H3278" s="1">
        <v>8.5232489053417005E-6</v>
      </c>
      <c r="I3278" s="1">
        <v>1.03131311754634E-5</v>
      </c>
      <c r="J3278" s="1">
        <v>1.2273478423691999E-5</v>
      </c>
      <c r="K3278" s="1">
        <v>4.76422970826463E-4</v>
      </c>
      <c r="L3278" s="1">
        <v>2.06301226193571E-4</v>
      </c>
      <c r="M3278" s="1">
        <v>8.1664170026746002E-2</v>
      </c>
      <c r="N3278" s="1">
        <v>1.36922145060157E-6</v>
      </c>
      <c r="O3278" s="1">
        <v>1.25968373455344E-6</v>
      </c>
      <c r="P3278" s="1">
        <v>7.54770052996851E-7</v>
      </c>
      <c r="Q3278" s="1">
        <v>6.6653197758455305E-7</v>
      </c>
      <c r="R3278" s="1">
        <v>2649.5040595096698</v>
      </c>
      <c r="S3278" s="1">
        <v>1575.2314709357499</v>
      </c>
      <c r="T3278" s="1">
        <v>3.8049772710535499</v>
      </c>
      <c r="U3278" s="1">
        <v>136533.18774335599</v>
      </c>
      <c r="V3278" s="1">
        <f t="shared" si="205"/>
        <v>2.5011567613718796E-2</v>
      </c>
      <c r="W3278" s="1">
        <f t="shared" si="206"/>
        <v>0.50032497211030047</v>
      </c>
      <c r="X3278" s="1">
        <f t="shared" si="207"/>
        <v>413.99234705535793</v>
      </c>
    </row>
    <row r="3279" spans="1:24" hidden="1" x14ac:dyDescent="0.3">
      <c r="A3279" s="18" t="str">
        <f t="shared" si="204"/>
        <v>ConstMin - Rollers_2021_175</v>
      </c>
      <c r="B3279" s="1" t="s">
        <v>40</v>
      </c>
      <c r="C3279" s="1">
        <v>2020</v>
      </c>
      <c r="D3279" s="1" t="s">
        <v>94</v>
      </c>
      <c r="E3279" s="1">
        <v>2021</v>
      </c>
      <c r="F3279" s="1">
        <v>175</v>
      </c>
      <c r="G3279" s="1" t="s">
        <v>5</v>
      </c>
      <c r="H3279" s="1">
        <v>7.0784033586331999E-6</v>
      </c>
      <c r="I3279" s="1">
        <v>8.5648680639461805E-6</v>
      </c>
      <c r="J3279" s="1">
        <v>1.01929008364318E-5</v>
      </c>
      <c r="K3279" s="1">
        <v>4.9280786326611902E-4</v>
      </c>
      <c r="L3279" s="1">
        <v>4.6499852110018501E-5</v>
      </c>
      <c r="M3279" s="1">
        <v>9.54269007495228E-2</v>
      </c>
      <c r="N3279" s="1">
        <v>1.5687172705909599E-6</v>
      </c>
      <c r="O3279" s="1">
        <v>1.44321988894368E-6</v>
      </c>
      <c r="P3279" s="1">
        <v>8.8205666905339096E-7</v>
      </c>
      <c r="Q3279" s="1">
        <v>7.7886153560995995E-7</v>
      </c>
      <c r="R3279" s="1">
        <v>3096.0207008714001</v>
      </c>
      <c r="S3279" s="1">
        <v>1146.88649934962</v>
      </c>
      <c r="T3279" s="1">
        <v>2.7586085215138199</v>
      </c>
      <c r="U3279" s="1">
        <v>159654.510271532</v>
      </c>
      <c r="V3279" s="1">
        <f t="shared" si="205"/>
        <v>1.7763481419951044E-2</v>
      </c>
      <c r="W3279" s="1">
        <f t="shared" si="206"/>
        <v>9.6440394973955235E-2</v>
      </c>
      <c r="X3279" s="1">
        <f t="shared" si="207"/>
        <v>415.74818985923093</v>
      </c>
    </row>
    <row r="3280" spans="1:24" hidden="1" x14ac:dyDescent="0.3">
      <c r="A3280" s="18" t="str">
        <f t="shared" si="204"/>
        <v>ConstMin - Rollers_2021_300</v>
      </c>
      <c r="B3280" s="1" t="s">
        <v>40</v>
      </c>
      <c r="C3280" s="1">
        <v>2020</v>
      </c>
      <c r="D3280" s="1" t="s">
        <v>94</v>
      </c>
      <c r="E3280" s="1">
        <v>2021</v>
      </c>
      <c r="F3280" s="1">
        <v>300</v>
      </c>
      <c r="G3280" s="1" t="s">
        <v>5</v>
      </c>
      <c r="H3280" s="1">
        <v>3.0024496673888098E-7</v>
      </c>
      <c r="I3280" s="1">
        <v>3.6329640975404602E-7</v>
      </c>
      <c r="J3280" s="1">
        <v>4.3235275210398802E-7</v>
      </c>
      <c r="K3280" s="1">
        <v>7.1225752230856001E-6</v>
      </c>
      <c r="L3280" s="1">
        <v>1.9723864045000101E-6</v>
      </c>
      <c r="M3280" s="1">
        <v>4.0477273178548198E-3</v>
      </c>
      <c r="N3280" s="1">
        <v>6.6233450291617495E-8</v>
      </c>
      <c r="O3280" s="1">
        <v>6.0934774268288101E-8</v>
      </c>
      <c r="P3280" s="1">
        <v>3.7414239037217099E-8</v>
      </c>
      <c r="Q3280" s="1">
        <v>3.30370062294049E-8</v>
      </c>
      <c r="R3280" s="1">
        <v>131.324055052934</v>
      </c>
      <c r="S3280" s="1">
        <v>36.606146940107401</v>
      </c>
      <c r="T3280" s="1">
        <v>9.5124431776338794E-2</v>
      </c>
      <c r="U3280" s="1">
        <v>6772.13718391987</v>
      </c>
      <c r="V3280" s="1">
        <f t="shared" si="205"/>
        <v>1.7763312640801405E-2</v>
      </c>
      <c r="W3280" s="1">
        <f t="shared" si="206"/>
        <v>9.6439478648631671E-2</v>
      </c>
      <c r="X3280" s="1">
        <f t="shared" si="207"/>
        <v>384.82381714697186</v>
      </c>
    </row>
    <row r="3281" spans="1:24" hidden="1" x14ac:dyDescent="0.3">
      <c r="A3281" s="18" t="str">
        <f t="shared" si="204"/>
        <v>ConstMin - Rollers_2021_600</v>
      </c>
      <c r="B3281" s="1" t="s">
        <v>40</v>
      </c>
      <c r="C3281" s="1">
        <v>2020</v>
      </c>
      <c r="D3281" s="1" t="s">
        <v>94</v>
      </c>
      <c r="E3281" s="1">
        <v>2021</v>
      </c>
      <c r="F3281" s="1">
        <v>600</v>
      </c>
      <c r="G3281" s="1" t="s">
        <v>5</v>
      </c>
      <c r="H3281" s="1">
        <v>5.7749820175777898E-7</v>
      </c>
      <c r="I3281" s="1">
        <v>6.9877282412691304E-7</v>
      </c>
      <c r="J3281" s="1">
        <v>8.3159741053120203E-7</v>
      </c>
      <c r="K3281" s="1">
        <v>1.3665917084820701E-5</v>
      </c>
      <c r="L3281" s="1">
        <v>3.7937342102419499E-6</v>
      </c>
      <c r="M3281" s="1">
        <v>7.7854935343510401E-3</v>
      </c>
      <c r="N3281" s="1">
        <v>1.2739496969781801E-7</v>
      </c>
      <c r="O3281" s="1">
        <v>1.17203372121993E-7</v>
      </c>
      <c r="P3281" s="1">
        <v>7.1963423729662894E-8</v>
      </c>
      <c r="Q3281" s="1">
        <v>6.3544151617817105E-8</v>
      </c>
      <c r="R3281" s="1">
        <v>252.59176353342599</v>
      </c>
      <c r="S3281" s="1">
        <v>35.757308750191903</v>
      </c>
      <c r="T3281" s="1">
        <v>9.5124431776338794E-2</v>
      </c>
      <c r="U3281" s="1">
        <v>13015.660385069799</v>
      </c>
      <c r="V3281" s="1">
        <f t="shared" si="205"/>
        <v>1.7776996999565038E-2</v>
      </c>
      <c r="W3281" s="1">
        <f t="shared" si="206"/>
        <v>9.6513772923100288E-2</v>
      </c>
      <c r="X3281" s="1">
        <f t="shared" si="207"/>
        <v>375.90036631457872</v>
      </c>
    </row>
    <row r="3282" spans="1:24" hidden="1" x14ac:dyDescent="0.3">
      <c r="A3282" s="18" t="str">
        <f t="shared" si="204"/>
        <v>ConstMin - Rough Terrain Forklifts_1965_50</v>
      </c>
      <c r="B3282" s="1" t="s">
        <v>40</v>
      </c>
      <c r="C3282" s="1">
        <v>2020</v>
      </c>
      <c r="D3282" s="1" t="s">
        <v>95</v>
      </c>
      <c r="E3282" s="1">
        <v>1965</v>
      </c>
      <c r="F3282" s="1">
        <v>50</v>
      </c>
      <c r="G3282" s="1" t="s">
        <v>5</v>
      </c>
      <c r="H3282" s="1">
        <v>3.86762748319008E-6</v>
      </c>
      <c r="I3282" s="1">
        <v>4.6798292546599997E-6</v>
      </c>
      <c r="J3282" s="1">
        <v>5.5693835757937197E-6</v>
      </c>
      <c r="K3282" s="1">
        <v>1.2895739349649901E-5</v>
      </c>
      <c r="L3282" s="1">
        <v>9.0649136245917606E-6</v>
      </c>
      <c r="M3282" s="1">
        <v>6.9810990158852902E-4</v>
      </c>
      <c r="N3282" s="1">
        <v>1.22525003772717E-6</v>
      </c>
      <c r="O3282" s="1">
        <v>1.1272300347089999E-6</v>
      </c>
      <c r="P3282" s="1">
        <v>6.3383434195448399E-9</v>
      </c>
      <c r="Q3282" s="1">
        <v>5.6978791693439697E-9</v>
      </c>
      <c r="R3282" s="1">
        <v>22.649406926402602</v>
      </c>
      <c r="S3282" s="1">
        <v>24.4894658263302</v>
      </c>
      <c r="T3282" s="1">
        <v>0.109775764046032</v>
      </c>
      <c r="U3282" s="1">
        <v>979.57863305320905</v>
      </c>
      <c r="V3282" s="1">
        <f t="shared" si="205"/>
        <v>1.5819010163851943</v>
      </c>
      <c r="W3282" s="1">
        <f t="shared" si="206"/>
        <v>3.0641707839888963</v>
      </c>
      <c r="X3282" s="1">
        <f t="shared" si="207"/>
        <v>223.08627080984007</v>
      </c>
    </row>
    <row r="3283" spans="1:24" hidden="1" x14ac:dyDescent="0.3">
      <c r="A3283" s="18" t="str">
        <f t="shared" si="204"/>
        <v>ConstMin - Rough Terrain Forklifts_1969_25</v>
      </c>
      <c r="B3283" s="1" t="s">
        <v>40</v>
      </c>
      <c r="C3283" s="1">
        <v>2020</v>
      </c>
      <c r="D3283" s="1" t="s">
        <v>95</v>
      </c>
      <c r="E3283" s="1">
        <v>1969</v>
      </c>
      <c r="F3283" s="1">
        <v>25</v>
      </c>
      <c r="G3283" s="1" t="s">
        <v>5</v>
      </c>
      <c r="H3283" s="1">
        <v>0</v>
      </c>
      <c r="I3283" s="1">
        <v>0</v>
      </c>
      <c r="J3283" s="1">
        <v>0</v>
      </c>
      <c r="K3283" s="1">
        <v>0</v>
      </c>
      <c r="L3283" s="1">
        <v>0</v>
      </c>
      <c r="M3283" s="1">
        <v>0</v>
      </c>
      <c r="N3283" s="1">
        <v>0</v>
      </c>
      <c r="O3283" s="1">
        <v>0</v>
      </c>
      <c r="P3283" s="1">
        <v>0</v>
      </c>
      <c r="Q3283" s="1">
        <v>0</v>
      </c>
      <c r="R3283" s="1">
        <v>0</v>
      </c>
      <c r="S3283" s="1">
        <v>0</v>
      </c>
      <c r="T3283" s="1">
        <v>0</v>
      </c>
      <c r="U3283" s="1">
        <v>0</v>
      </c>
      <c r="V3283" s="1">
        <f t="shared" si="205"/>
        <v>0</v>
      </c>
      <c r="W3283" s="1">
        <f t="shared" si="206"/>
        <v>0</v>
      </c>
      <c r="X3283" s="1" t="e">
        <f t="shared" si="207"/>
        <v>#DIV/0!</v>
      </c>
    </row>
    <row r="3284" spans="1:24" hidden="1" x14ac:dyDescent="0.3">
      <c r="A3284" s="18" t="str">
        <f t="shared" si="204"/>
        <v>ConstMin - Rough Terrain Forklifts_1969_100</v>
      </c>
      <c r="B3284" s="1" t="s">
        <v>40</v>
      </c>
      <c r="C3284" s="1">
        <v>2020</v>
      </c>
      <c r="D3284" s="1" t="s">
        <v>95</v>
      </c>
      <c r="E3284" s="1">
        <v>1969</v>
      </c>
      <c r="F3284" s="1">
        <v>100</v>
      </c>
      <c r="G3284" s="1" t="s">
        <v>5</v>
      </c>
      <c r="H3284" s="1">
        <v>4.1609899228741403E-5</v>
      </c>
      <c r="I3284" s="1">
        <v>5.0347978066777102E-5</v>
      </c>
      <c r="J3284" s="1">
        <v>5.9918254889387603E-5</v>
      </c>
      <c r="K3284" s="1">
        <v>1.65458259994547E-4</v>
      </c>
      <c r="L3284" s="1">
        <v>4.0531766118743101E-4</v>
      </c>
      <c r="M3284" s="1">
        <v>1.4204116271941901E-2</v>
      </c>
      <c r="N3284" s="1">
        <v>2.8855874911702701E-5</v>
      </c>
      <c r="O3284" s="1">
        <v>2.6547404918766501E-5</v>
      </c>
      <c r="P3284" s="1">
        <v>1.3007580200545299E-7</v>
      </c>
      <c r="Q3284" s="1">
        <v>1.1593208754191201E-7</v>
      </c>
      <c r="R3284" s="1">
        <v>460.83690940509001</v>
      </c>
      <c r="S3284" s="1">
        <v>263.13931030391802</v>
      </c>
      <c r="T3284" s="1">
        <v>1.3173091685523901</v>
      </c>
      <c r="U3284" s="1">
        <v>22213.3434448224</v>
      </c>
      <c r="V3284" s="1">
        <f t="shared" si="205"/>
        <v>0.75051038082151367</v>
      </c>
      <c r="W3284" s="1">
        <f t="shared" si="206"/>
        <v>6.041853594358976</v>
      </c>
      <c r="X3284" s="1">
        <f t="shared" si="207"/>
        <v>199.75516498764338</v>
      </c>
    </row>
    <row r="3285" spans="1:24" hidden="1" x14ac:dyDescent="0.3">
      <c r="A3285" s="18" t="str">
        <f t="shared" si="204"/>
        <v>ConstMin - Rough Terrain Forklifts_1969_175</v>
      </c>
      <c r="B3285" s="1" t="s">
        <v>40</v>
      </c>
      <c r="C3285" s="1">
        <v>2020</v>
      </c>
      <c r="D3285" s="1" t="s">
        <v>95</v>
      </c>
      <c r="E3285" s="1">
        <v>1969</v>
      </c>
      <c r="F3285" s="1">
        <v>175</v>
      </c>
      <c r="G3285" s="1" t="s">
        <v>5</v>
      </c>
      <c r="H3285" s="1">
        <v>6.7662978286556298E-6</v>
      </c>
      <c r="I3285" s="1">
        <v>8.1872203726733208E-6</v>
      </c>
      <c r="J3285" s="1">
        <v>9.7434688732641193E-6</v>
      </c>
      <c r="K3285" s="1">
        <v>2.68772080833729E-5</v>
      </c>
      <c r="L3285" s="1">
        <v>7.7404325011211201E-5</v>
      </c>
      <c r="M3285" s="1">
        <v>2.5190684342881599E-3</v>
      </c>
      <c r="N3285" s="1">
        <v>4.6907603671932302E-6</v>
      </c>
      <c r="O3285" s="1">
        <v>4.3154995378177797E-6</v>
      </c>
      <c r="P3285" s="1">
        <v>2.3087047986420598E-8</v>
      </c>
      <c r="Q3285" s="1">
        <v>2.05602979204589E-8</v>
      </c>
      <c r="R3285" s="1">
        <v>81.728401092465106</v>
      </c>
      <c r="S3285" s="1">
        <v>23.142545205882001</v>
      </c>
      <c r="T3285" s="1">
        <v>0.109775764046032</v>
      </c>
      <c r="U3285" s="1">
        <v>3934.2326849999499</v>
      </c>
      <c r="V3285" s="1">
        <f t="shared" si="205"/>
        <v>0.68907269158226003</v>
      </c>
      <c r="W3285" s="1">
        <f t="shared" si="206"/>
        <v>6.514690474633885</v>
      </c>
      <c r="X3285" s="1">
        <f t="shared" si="207"/>
        <v>210.81652591529854</v>
      </c>
    </row>
    <row r="3286" spans="1:24" hidden="1" x14ac:dyDescent="0.3">
      <c r="A3286" s="18" t="str">
        <f t="shared" si="204"/>
        <v>ConstMin - Rough Terrain Forklifts_1970_50</v>
      </c>
      <c r="B3286" s="1" t="s">
        <v>40</v>
      </c>
      <c r="C3286" s="1">
        <v>2020</v>
      </c>
      <c r="D3286" s="1" t="s">
        <v>95</v>
      </c>
      <c r="E3286" s="1">
        <v>1970</v>
      </c>
      <c r="F3286" s="1">
        <v>50</v>
      </c>
      <c r="G3286" s="1" t="s">
        <v>5</v>
      </c>
      <c r="H3286" s="1">
        <v>4.5051768007672401E-6</v>
      </c>
      <c r="I3286" s="1">
        <v>5.4512639289283602E-6</v>
      </c>
      <c r="J3286" s="1">
        <v>6.4874545931048297E-6</v>
      </c>
      <c r="K3286" s="1">
        <v>1.50918545666182E-5</v>
      </c>
      <c r="L3286" s="1">
        <v>1.09702407062086E-5</v>
      </c>
      <c r="M3286" s="1">
        <v>8.5518462944594897E-4</v>
      </c>
      <c r="N3286" s="1">
        <v>1.4426160689150099E-6</v>
      </c>
      <c r="O3286" s="1">
        <v>1.3272067834018101E-6</v>
      </c>
      <c r="P3286" s="1">
        <v>7.7714506949266501E-9</v>
      </c>
      <c r="Q3286" s="1">
        <v>6.9799019824463602E-9</v>
      </c>
      <c r="R3286" s="1">
        <v>27.7455234848433</v>
      </c>
      <c r="S3286" s="1">
        <v>24.4894658263302</v>
      </c>
      <c r="T3286" s="1">
        <v>0.109775764046032</v>
      </c>
      <c r="U3286" s="1">
        <v>1199.9838254901799</v>
      </c>
      <c r="V3286" s="1">
        <f t="shared" si="205"/>
        <v>1.5042167410264011</v>
      </c>
      <c r="W3286" s="1">
        <f t="shared" si="206"/>
        <v>3.027118102977679</v>
      </c>
      <c r="X3286" s="1">
        <f t="shared" si="207"/>
        <v>223.08627080984007</v>
      </c>
    </row>
    <row r="3287" spans="1:24" hidden="1" x14ac:dyDescent="0.3">
      <c r="A3287" s="18" t="str">
        <f t="shared" si="204"/>
        <v>ConstMin - Rough Terrain Forklifts_1970_100</v>
      </c>
      <c r="B3287" s="1" t="s">
        <v>40</v>
      </c>
      <c r="C3287" s="1">
        <v>2020</v>
      </c>
      <c r="D3287" s="1" t="s">
        <v>95</v>
      </c>
      <c r="E3287" s="1">
        <v>1970</v>
      </c>
      <c r="F3287" s="1">
        <v>100</v>
      </c>
      <c r="G3287" s="1" t="s">
        <v>5</v>
      </c>
      <c r="H3287" s="1">
        <v>9.1439340225261707E-6</v>
      </c>
      <c r="I3287" s="1">
        <v>1.10641601672566E-5</v>
      </c>
      <c r="J3287" s="1">
        <v>1.3167264992437599E-5</v>
      </c>
      <c r="K3287" s="1">
        <v>3.6431563025627399E-5</v>
      </c>
      <c r="L3287" s="1">
        <v>8.9280200446106706E-5</v>
      </c>
      <c r="M3287" s="1">
        <v>3.13978350346802E-3</v>
      </c>
      <c r="N3287" s="1">
        <v>6.3291348499838404E-6</v>
      </c>
      <c r="O3287" s="1">
        <v>5.8228040619851296E-6</v>
      </c>
      <c r="P3287" s="1">
        <v>2.8754537537693001E-8</v>
      </c>
      <c r="Q3287" s="1">
        <v>2.5626490871926899E-8</v>
      </c>
      <c r="R3287" s="1">
        <v>101.866817916541</v>
      </c>
      <c r="S3287" s="1">
        <v>48.9789316526604</v>
      </c>
      <c r="T3287" s="1">
        <v>0.21955152809206499</v>
      </c>
      <c r="U3287" s="1">
        <v>4897.8931652660403</v>
      </c>
      <c r="V3287" s="1">
        <f t="shared" si="205"/>
        <v>0.74799336734790356</v>
      </c>
      <c r="W3287" s="1">
        <f t="shared" si="206"/>
        <v>6.035794561869376</v>
      </c>
      <c r="X3287" s="1">
        <f t="shared" si="207"/>
        <v>223.08627080983908</v>
      </c>
    </row>
    <row r="3288" spans="1:24" hidden="1" x14ac:dyDescent="0.3">
      <c r="A3288" s="18" t="str">
        <f t="shared" si="204"/>
        <v>ConstMin - Rough Terrain Forklifts_1972_25</v>
      </c>
      <c r="B3288" s="1" t="s">
        <v>40</v>
      </c>
      <c r="C3288" s="1">
        <v>2020</v>
      </c>
      <c r="D3288" s="1" t="s">
        <v>95</v>
      </c>
      <c r="E3288" s="1">
        <v>1972</v>
      </c>
      <c r="F3288" s="1">
        <v>25</v>
      </c>
      <c r="G3288" s="1" t="s">
        <v>5</v>
      </c>
      <c r="H3288" s="1">
        <v>0</v>
      </c>
      <c r="I3288" s="1">
        <v>0</v>
      </c>
      <c r="J3288" s="1">
        <v>0</v>
      </c>
      <c r="K3288" s="1">
        <v>0</v>
      </c>
      <c r="L3288" s="1">
        <v>0</v>
      </c>
      <c r="M3288" s="1">
        <v>0</v>
      </c>
      <c r="N3288" s="1">
        <v>0</v>
      </c>
      <c r="O3288" s="1">
        <v>0</v>
      </c>
      <c r="P3288" s="1">
        <v>0</v>
      </c>
      <c r="Q3288" s="1">
        <v>0</v>
      </c>
      <c r="R3288" s="1">
        <v>0</v>
      </c>
      <c r="S3288" s="1">
        <v>0</v>
      </c>
      <c r="T3288" s="1">
        <v>0</v>
      </c>
      <c r="U3288" s="1">
        <v>0</v>
      </c>
      <c r="V3288" s="1">
        <f t="shared" si="205"/>
        <v>0</v>
      </c>
      <c r="W3288" s="1">
        <f t="shared" si="206"/>
        <v>0</v>
      </c>
      <c r="X3288" s="1" t="e">
        <f t="shared" si="207"/>
        <v>#DIV/0!</v>
      </c>
    </row>
    <row r="3289" spans="1:24" hidden="1" x14ac:dyDescent="0.3">
      <c r="A3289" s="18" t="str">
        <f t="shared" si="204"/>
        <v>ConstMin - Rough Terrain Forklifts_1973_25</v>
      </c>
      <c r="B3289" s="1" t="s">
        <v>40</v>
      </c>
      <c r="C3289" s="1">
        <v>2020</v>
      </c>
      <c r="D3289" s="1" t="s">
        <v>95</v>
      </c>
      <c r="E3289" s="1">
        <v>1973</v>
      </c>
      <c r="F3289" s="1">
        <v>25</v>
      </c>
      <c r="G3289" s="1" t="s">
        <v>5</v>
      </c>
      <c r="H3289" s="1">
        <v>0</v>
      </c>
      <c r="I3289" s="1">
        <v>0</v>
      </c>
      <c r="J3289" s="1">
        <v>0</v>
      </c>
      <c r="K3289" s="1">
        <v>0</v>
      </c>
      <c r="L3289" s="1">
        <v>0</v>
      </c>
      <c r="M3289" s="1">
        <v>0</v>
      </c>
      <c r="N3289" s="1">
        <v>0</v>
      </c>
      <c r="O3289" s="1">
        <v>0</v>
      </c>
      <c r="P3289" s="1">
        <v>0</v>
      </c>
      <c r="Q3289" s="1">
        <v>0</v>
      </c>
      <c r="R3289" s="1">
        <v>0</v>
      </c>
      <c r="S3289" s="1">
        <v>0</v>
      </c>
      <c r="T3289" s="1">
        <v>0</v>
      </c>
      <c r="U3289" s="1">
        <v>0</v>
      </c>
      <c r="V3289" s="1">
        <f t="shared" si="205"/>
        <v>0</v>
      </c>
      <c r="W3289" s="1">
        <f t="shared" si="206"/>
        <v>0</v>
      </c>
      <c r="X3289" s="1" t="e">
        <f t="shared" si="207"/>
        <v>#DIV/0!</v>
      </c>
    </row>
    <row r="3290" spans="1:24" hidden="1" x14ac:dyDescent="0.3">
      <c r="A3290" s="18" t="str">
        <f t="shared" si="204"/>
        <v>ConstMin - Rough Terrain Forklifts_1974_25</v>
      </c>
      <c r="B3290" s="1" t="s">
        <v>40</v>
      </c>
      <c r="C3290" s="1">
        <v>2020</v>
      </c>
      <c r="D3290" s="1" t="s">
        <v>95</v>
      </c>
      <c r="E3290" s="1">
        <v>1974</v>
      </c>
      <c r="F3290" s="1">
        <v>25</v>
      </c>
      <c r="G3290" s="1" t="s">
        <v>5</v>
      </c>
      <c r="H3290" s="1">
        <v>0</v>
      </c>
      <c r="I3290" s="1">
        <v>0</v>
      </c>
      <c r="J3290" s="1">
        <v>0</v>
      </c>
      <c r="K3290" s="1">
        <v>0</v>
      </c>
      <c r="L3290" s="1">
        <v>0</v>
      </c>
      <c r="M3290" s="1">
        <v>0</v>
      </c>
      <c r="N3290" s="1">
        <v>0</v>
      </c>
      <c r="O3290" s="1">
        <v>0</v>
      </c>
      <c r="P3290" s="1">
        <v>0</v>
      </c>
      <c r="Q3290" s="1">
        <v>0</v>
      </c>
      <c r="R3290" s="1">
        <v>0</v>
      </c>
      <c r="S3290" s="1">
        <v>0</v>
      </c>
      <c r="T3290" s="1">
        <v>0</v>
      </c>
      <c r="U3290" s="1">
        <v>0</v>
      </c>
      <c r="V3290" s="1">
        <f t="shared" si="205"/>
        <v>0</v>
      </c>
      <c r="W3290" s="1">
        <f t="shared" si="206"/>
        <v>0</v>
      </c>
      <c r="X3290" s="1" t="e">
        <f t="shared" si="207"/>
        <v>#DIV/0!</v>
      </c>
    </row>
    <row r="3291" spans="1:24" hidden="1" x14ac:dyDescent="0.3">
      <c r="A3291" s="18" t="str">
        <f t="shared" si="204"/>
        <v>ConstMin - Rough Terrain Forklifts_1974_175</v>
      </c>
      <c r="B3291" s="1" t="s">
        <v>40</v>
      </c>
      <c r="C3291" s="1">
        <v>2020</v>
      </c>
      <c r="D3291" s="1" t="s">
        <v>95</v>
      </c>
      <c r="E3291" s="1">
        <v>1974</v>
      </c>
      <c r="F3291" s="1">
        <v>175</v>
      </c>
      <c r="G3291" s="1" t="s">
        <v>5</v>
      </c>
      <c r="H3291" s="1">
        <v>4.9620062716619601E-6</v>
      </c>
      <c r="I3291" s="1">
        <v>6.00402758871097E-6</v>
      </c>
      <c r="J3291" s="1">
        <v>7.1452890311932198E-6</v>
      </c>
      <c r="K3291" s="1">
        <v>2.62790893910851E-5</v>
      </c>
      <c r="L3291" s="1">
        <v>6.5008403813113493E-5</v>
      </c>
      <c r="M3291" s="1">
        <v>2.5118268027744099E-3</v>
      </c>
      <c r="N3291" s="1">
        <v>3.21159572942188E-6</v>
      </c>
      <c r="O3291" s="1">
        <v>2.95466807106813E-6</v>
      </c>
      <c r="P3291" s="1">
        <v>2.3074224258544999E-8</v>
      </c>
      <c r="Q3291" s="1">
        <v>2.05011926975415E-8</v>
      </c>
      <c r="R3291" s="1">
        <v>81.493454333233203</v>
      </c>
      <c r="S3291" s="1">
        <v>24.4894658263302</v>
      </c>
      <c r="T3291" s="1">
        <v>0.109775764046032</v>
      </c>
      <c r="U3291" s="1">
        <v>3918.3145322128298</v>
      </c>
      <c r="V3291" s="1">
        <f t="shared" si="205"/>
        <v>0.50737841212524548</v>
      </c>
      <c r="W3291" s="1">
        <f t="shared" si="206"/>
        <v>5.4936224416276742</v>
      </c>
      <c r="X3291" s="1">
        <f t="shared" si="207"/>
        <v>223.08627080984007</v>
      </c>
    </row>
    <row r="3292" spans="1:24" hidden="1" x14ac:dyDescent="0.3">
      <c r="A3292" s="18" t="str">
        <f t="shared" si="204"/>
        <v>ConstMin - Rough Terrain Forklifts_1976_25</v>
      </c>
      <c r="B3292" s="1" t="s">
        <v>40</v>
      </c>
      <c r="C3292" s="1">
        <v>2020</v>
      </c>
      <c r="D3292" s="1" t="s">
        <v>95</v>
      </c>
      <c r="E3292" s="1">
        <v>1976</v>
      </c>
      <c r="F3292" s="1">
        <v>25</v>
      </c>
      <c r="G3292" s="1" t="s">
        <v>5</v>
      </c>
      <c r="H3292" s="1">
        <v>0</v>
      </c>
      <c r="I3292" s="1">
        <v>0</v>
      </c>
      <c r="J3292" s="1">
        <v>0</v>
      </c>
      <c r="K3292" s="1">
        <v>0</v>
      </c>
      <c r="L3292" s="1">
        <v>0</v>
      </c>
      <c r="M3292" s="1">
        <v>0</v>
      </c>
      <c r="N3292" s="1">
        <v>0</v>
      </c>
      <c r="O3292" s="1">
        <v>0</v>
      </c>
      <c r="P3292" s="1">
        <v>0</v>
      </c>
      <c r="Q3292" s="1">
        <v>0</v>
      </c>
      <c r="R3292" s="1">
        <v>0</v>
      </c>
      <c r="S3292" s="1">
        <v>0</v>
      </c>
      <c r="T3292" s="1">
        <v>0</v>
      </c>
      <c r="U3292" s="1">
        <v>0</v>
      </c>
      <c r="V3292" s="1">
        <f t="shared" si="205"/>
        <v>0</v>
      </c>
      <c r="W3292" s="1">
        <f t="shared" si="206"/>
        <v>0</v>
      </c>
      <c r="X3292" s="1" t="e">
        <f t="shared" si="207"/>
        <v>#DIV/0!</v>
      </c>
    </row>
    <row r="3293" spans="1:24" hidden="1" x14ac:dyDescent="0.3">
      <c r="A3293" s="18" t="str">
        <f t="shared" si="204"/>
        <v>ConstMin - Rough Terrain Forklifts_1977_25</v>
      </c>
      <c r="B3293" s="1" t="s">
        <v>40</v>
      </c>
      <c r="C3293" s="1">
        <v>2020</v>
      </c>
      <c r="D3293" s="1" t="s">
        <v>95</v>
      </c>
      <c r="E3293" s="1">
        <v>1977</v>
      </c>
      <c r="F3293" s="1">
        <v>25</v>
      </c>
      <c r="G3293" s="1" t="s">
        <v>5</v>
      </c>
      <c r="H3293" s="1">
        <v>0</v>
      </c>
      <c r="I3293" s="1">
        <v>0</v>
      </c>
      <c r="J3293" s="1">
        <v>0</v>
      </c>
      <c r="K3293" s="1">
        <v>0</v>
      </c>
      <c r="L3293" s="1">
        <v>0</v>
      </c>
      <c r="M3293" s="1">
        <v>0</v>
      </c>
      <c r="N3293" s="1">
        <v>0</v>
      </c>
      <c r="O3293" s="1">
        <v>0</v>
      </c>
      <c r="P3293" s="1">
        <v>0</v>
      </c>
      <c r="Q3293" s="1">
        <v>0</v>
      </c>
      <c r="R3293" s="1">
        <v>0</v>
      </c>
      <c r="S3293" s="1">
        <v>0</v>
      </c>
      <c r="T3293" s="1">
        <v>0</v>
      </c>
      <c r="U3293" s="1">
        <v>0</v>
      </c>
      <c r="V3293" s="1">
        <f t="shared" si="205"/>
        <v>0</v>
      </c>
      <c r="W3293" s="1">
        <f t="shared" si="206"/>
        <v>0</v>
      </c>
      <c r="X3293" s="1" t="e">
        <f t="shared" si="207"/>
        <v>#DIV/0!</v>
      </c>
    </row>
    <row r="3294" spans="1:24" hidden="1" x14ac:dyDescent="0.3">
      <c r="A3294" s="18" t="str">
        <f t="shared" si="204"/>
        <v>ConstMin - Rough Terrain Forklifts_1978_100</v>
      </c>
      <c r="B3294" s="1" t="s">
        <v>40</v>
      </c>
      <c r="C3294" s="1">
        <v>2020</v>
      </c>
      <c r="D3294" s="1" t="s">
        <v>95</v>
      </c>
      <c r="E3294" s="1">
        <v>1978</v>
      </c>
      <c r="F3294" s="1">
        <v>100</v>
      </c>
      <c r="G3294" s="1" t="s">
        <v>5</v>
      </c>
      <c r="H3294" s="1">
        <v>2.8215638922994199E-6</v>
      </c>
      <c r="I3294" s="1">
        <v>3.4140923096822999E-6</v>
      </c>
      <c r="J3294" s="1">
        <v>4.0630520049111602E-6</v>
      </c>
      <c r="K3294" s="1">
        <v>1.1428030901481399E-5</v>
      </c>
      <c r="L3294" s="1">
        <v>2.8096869664060499E-5</v>
      </c>
      <c r="M3294" s="1">
        <v>1.0167314472867199E-3</v>
      </c>
      <c r="N3294" s="1">
        <v>1.9215852561621101E-6</v>
      </c>
      <c r="O3294" s="1">
        <v>1.7678584356691401E-6</v>
      </c>
      <c r="P3294" s="1">
        <v>9.3155395267667897E-9</v>
      </c>
      <c r="Q3294" s="1">
        <v>8.2984253928065703E-9</v>
      </c>
      <c r="R3294" s="1">
        <v>32.986732077667</v>
      </c>
      <c r="S3294" s="1">
        <v>19.8364673193275</v>
      </c>
      <c r="T3294" s="1">
        <v>0.109775764046032</v>
      </c>
      <c r="U3294" s="1">
        <v>1586.91738554619</v>
      </c>
      <c r="V3294" s="1">
        <f t="shared" si="205"/>
        <v>0.71237643021891273</v>
      </c>
      <c r="W3294" s="1">
        <f t="shared" si="206"/>
        <v>5.8626264014144471</v>
      </c>
      <c r="X3294" s="1">
        <f t="shared" si="207"/>
        <v>180.69987935597081</v>
      </c>
    </row>
    <row r="3295" spans="1:24" hidden="1" x14ac:dyDescent="0.3">
      <c r="A3295" s="18" t="str">
        <f t="shared" si="204"/>
        <v>ConstMin - Rough Terrain Forklifts_1979_25</v>
      </c>
      <c r="B3295" s="1" t="s">
        <v>40</v>
      </c>
      <c r="C3295" s="1">
        <v>2020</v>
      </c>
      <c r="D3295" s="1" t="s">
        <v>95</v>
      </c>
      <c r="E3295" s="1">
        <v>1979</v>
      </c>
      <c r="F3295" s="1">
        <v>25</v>
      </c>
      <c r="G3295" s="1" t="s">
        <v>5</v>
      </c>
      <c r="H3295" s="1">
        <v>0</v>
      </c>
      <c r="I3295" s="1">
        <v>0</v>
      </c>
      <c r="J3295" s="1">
        <v>0</v>
      </c>
      <c r="K3295" s="1">
        <v>0</v>
      </c>
      <c r="L3295" s="1">
        <v>0</v>
      </c>
      <c r="M3295" s="1">
        <v>0</v>
      </c>
      <c r="N3295" s="1">
        <v>0</v>
      </c>
      <c r="O3295" s="1">
        <v>0</v>
      </c>
      <c r="P3295" s="1">
        <v>0</v>
      </c>
      <c r="Q3295" s="1">
        <v>0</v>
      </c>
      <c r="R3295" s="1">
        <v>0</v>
      </c>
      <c r="S3295" s="1">
        <v>0</v>
      </c>
      <c r="T3295" s="1">
        <v>0</v>
      </c>
      <c r="U3295" s="1">
        <v>0</v>
      </c>
      <c r="V3295" s="1">
        <f t="shared" si="205"/>
        <v>0</v>
      </c>
      <c r="W3295" s="1">
        <f t="shared" si="206"/>
        <v>0</v>
      </c>
      <c r="X3295" s="1" t="e">
        <f t="shared" si="207"/>
        <v>#DIV/0!</v>
      </c>
    </row>
    <row r="3296" spans="1:24" hidden="1" x14ac:dyDescent="0.3">
      <c r="A3296" s="18" t="str">
        <f t="shared" si="204"/>
        <v>ConstMin - Rough Terrain Forklifts_1979_100</v>
      </c>
      <c r="B3296" s="1" t="s">
        <v>40</v>
      </c>
      <c r="C3296" s="1">
        <v>2020</v>
      </c>
      <c r="D3296" s="1" t="s">
        <v>95</v>
      </c>
      <c r="E3296" s="1">
        <v>1979</v>
      </c>
      <c r="F3296" s="1">
        <v>100</v>
      </c>
      <c r="G3296" s="1" t="s">
        <v>5</v>
      </c>
      <c r="H3296" s="1">
        <v>2.8041333310397401E-6</v>
      </c>
      <c r="I3296" s="1">
        <v>3.39300133055809E-6</v>
      </c>
      <c r="J3296" s="1">
        <v>4.0379519966972302E-6</v>
      </c>
      <c r="K3296" s="1">
        <v>1.1381866376957301E-5</v>
      </c>
      <c r="L3296" s="1">
        <v>2.7995115055005202E-5</v>
      </c>
      <c r="M3296" s="1">
        <v>1.0167314472867199E-3</v>
      </c>
      <c r="N3296" s="1">
        <v>1.9055941556671201E-6</v>
      </c>
      <c r="O3296" s="1">
        <v>1.7531466232137501E-6</v>
      </c>
      <c r="P3296" s="1">
        <v>9.31606244360458E-9</v>
      </c>
      <c r="Q3296" s="1">
        <v>8.2984253928065703E-9</v>
      </c>
      <c r="R3296" s="1">
        <v>32.986732077667</v>
      </c>
      <c r="S3296" s="1">
        <v>19.8364673193275</v>
      </c>
      <c r="T3296" s="1">
        <v>0.109775764046032</v>
      </c>
      <c r="U3296" s="1">
        <v>1586.91738554619</v>
      </c>
      <c r="V3296" s="1">
        <f t="shared" si="205"/>
        <v>0.70797563637519734</v>
      </c>
      <c r="W3296" s="1">
        <f t="shared" si="206"/>
        <v>5.8413945252429809</v>
      </c>
      <c r="X3296" s="1">
        <f t="shared" si="207"/>
        <v>180.69987935597081</v>
      </c>
    </row>
    <row r="3297" spans="1:24" hidden="1" x14ac:dyDescent="0.3">
      <c r="A3297" s="18" t="str">
        <f t="shared" si="204"/>
        <v>ConstMin - Rough Terrain Forklifts_1980_50</v>
      </c>
      <c r="B3297" s="1" t="s">
        <v>40</v>
      </c>
      <c r="C3297" s="1">
        <v>2020</v>
      </c>
      <c r="D3297" s="1" t="s">
        <v>95</v>
      </c>
      <c r="E3297" s="1">
        <v>1980</v>
      </c>
      <c r="F3297" s="1">
        <v>50</v>
      </c>
      <c r="G3297" s="1" t="s">
        <v>5</v>
      </c>
      <c r="H3297" s="1">
        <v>3.62761418394662E-6</v>
      </c>
      <c r="I3297" s="1">
        <v>4.3894131625754098E-6</v>
      </c>
      <c r="J3297" s="1">
        <v>5.2237644248831297E-6</v>
      </c>
      <c r="K3297" s="1">
        <v>1.22849816510478E-5</v>
      </c>
      <c r="L3297" s="1">
        <v>9.6096751936438702E-6</v>
      </c>
      <c r="M3297" s="1">
        <v>7.6792089174738205E-4</v>
      </c>
      <c r="N3297" s="1">
        <v>1.1906809597916799E-6</v>
      </c>
      <c r="O3297" s="1">
        <v>1.0954264830083401E-6</v>
      </c>
      <c r="P3297" s="1">
        <v>6.9909810429262096E-9</v>
      </c>
      <c r="Q3297" s="1">
        <v>6.2676670862783599E-9</v>
      </c>
      <c r="R3297" s="1">
        <v>24.9143476190429</v>
      </c>
      <c r="S3297" s="1">
        <v>24.4894658263302</v>
      </c>
      <c r="T3297" s="1">
        <v>0.109775764046032</v>
      </c>
      <c r="U3297" s="1">
        <v>1077.53649635853</v>
      </c>
      <c r="V3297" s="1">
        <f t="shared" si="205"/>
        <v>1.3488481903088074</v>
      </c>
      <c r="W3297" s="1">
        <f t="shared" si="206"/>
        <v>2.9530127409552751</v>
      </c>
      <c r="X3297" s="1">
        <f t="shared" si="207"/>
        <v>223.08627080984007</v>
      </c>
    </row>
    <row r="3298" spans="1:24" hidden="1" x14ac:dyDescent="0.3">
      <c r="A3298" s="18" t="str">
        <f t="shared" si="204"/>
        <v>ConstMin - Rough Terrain Forklifts_1980_75</v>
      </c>
      <c r="B3298" s="1" t="s">
        <v>40</v>
      </c>
      <c r="C3298" s="1">
        <v>2020</v>
      </c>
      <c r="D3298" s="1" t="s">
        <v>95</v>
      </c>
      <c r="E3298" s="1">
        <v>1980</v>
      </c>
      <c r="F3298" s="1">
        <v>75</v>
      </c>
      <c r="G3298" s="1" t="s">
        <v>5</v>
      </c>
      <c r="H3298" s="1">
        <v>9.2959666677183296E-6</v>
      </c>
      <c r="I3298" s="1">
        <v>1.12481196679391E-5</v>
      </c>
      <c r="J3298" s="1">
        <v>1.3386192001514301E-5</v>
      </c>
      <c r="K3298" s="1">
        <v>3.7813974176990898E-5</v>
      </c>
      <c r="L3298" s="1">
        <v>9.3047508248131995E-5</v>
      </c>
      <c r="M3298" s="1">
        <v>3.3916432518364E-3</v>
      </c>
      <c r="N3298" s="1">
        <v>6.3033945372958403E-6</v>
      </c>
      <c r="O3298" s="1">
        <v>5.7991229743121704E-6</v>
      </c>
      <c r="P3298" s="1">
        <v>3.1078544833276103E-8</v>
      </c>
      <c r="Q3298" s="1">
        <v>2.7682136280420501E-8</v>
      </c>
      <c r="R3298" s="1">
        <v>110.03813007841801</v>
      </c>
      <c r="S3298" s="1">
        <v>71.999029529410905</v>
      </c>
      <c r="T3298" s="1">
        <v>0.32932729213809803</v>
      </c>
      <c r="U3298" s="1">
        <v>5303.9285086665996</v>
      </c>
      <c r="V3298" s="1">
        <f t="shared" si="205"/>
        <v>0.70221623696808377</v>
      </c>
      <c r="W3298" s="1">
        <f t="shared" si="206"/>
        <v>5.808923893964189</v>
      </c>
      <c r="X3298" s="1">
        <f t="shared" si="207"/>
        <v>218.62454539364228</v>
      </c>
    </row>
    <row r="3299" spans="1:24" hidden="1" x14ac:dyDescent="0.3">
      <c r="A3299" s="18" t="str">
        <f t="shared" si="204"/>
        <v>ConstMin - Rough Terrain Forklifts_1981_25</v>
      </c>
      <c r="B3299" s="1" t="s">
        <v>40</v>
      </c>
      <c r="C3299" s="1">
        <v>2020</v>
      </c>
      <c r="D3299" s="1" t="s">
        <v>95</v>
      </c>
      <c r="E3299" s="1">
        <v>1981</v>
      </c>
      <c r="F3299" s="1">
        <v>25</v>
      </c>
      <c r="G3299" s="1" t="s">
        <v>5</v>
      </c>
      <c r="H3299" s="1">
        <v>0</v>
      </c>
      <c r="I3299" s="1">
        <v>0</v>
      </c>
      <c r="J3299" s="1">
        <v>0</v>
      </c>
      <c r="K3299" s="1">
        <v>0</v>
      </c>
      <c r="L3299" s="1">
        <v>0</v>
      </c>
      <c r="M3299" s="1">
        <v>0</v>
      </c>
      <c r="N3299" s="1">
        <v>0</v>
      </c>
      <c r="O3299" s="1">
        <v>0</v>
      </c>
      <c r="P3299" s="1">
        <v>0</v>
      </c>
      <c r="Q3299" s="1">
        <v>0</v>
      </c>
      <c r="R3299" s="1">
        <v>0</v>
      </c>
      <c r="S3299" s="1">
        <v>0</v>
      </c>
      <c r="T3299" s="1">
        <v>0</v>
      </c>
      <c r="U3299" s="1">
        <v>0</v>
      </c>
      <c r="V3299" s="1">
        <f t="shared" si="205"/>
        <v>0</v>
      </c>
      <c r="W3299" s="1">
        <f t="shared" si="206"/>
        <v>0</v>
      </c>
      <c r="X3299" s="1" t="e">
        <f t="shared" si="207"/>
        <v>#DIV/0!</v>
      </c>
    </row>
    <row r="3300" spans="1:24" hidden="1" x14ac:dyDescent="0.3">
      <c r="A3300" s="18" t="str">
        <f t="shared" si="204"/>
        <v>ConstMin - Rough Terrain Forklifts_1982_25</v>
      </c>
      <c r="B3300" s="1" t="s">
        <v>40</v>
      </c>
      <c r="C3300" s="1">
        <v>2020</v>
      </c>
      <c r="D3300" s="1" t="s">
        <v>95</v>
      </c>
      <c r="E3300" s="1">
        <v>1982</v>
      </c>
      <c r="F3300" s="1">
        <v>25</v>
      </c>
      <c r="G3300" s="1" t="s">
        <v>5</v>
      </c>
      <c r="H3300" s="1">
        <v>0</v>
      </c>
      <c r="I3300" s="1">
        <v>0</v>
      </c>
      <c r="J3300" s="1">
        <v>0</v>
      </c>
      <c r="K3300" s="1">
        <v>0</v>
      </c>
      <c r="L3300" s="1">
        <v>0</v>
      </c>
      <c r="M3300" s="1">
        <v>0</v>
      </c>
      <c r="N3300" s="1">
        <v>0</v>
      </c>
      <c r="O3300" s="1">
        <v>0</v>
      </c>
      <c r="P3300" s="1">
        <v>0</v>
      </c>
      <c r="Q3300" s="1">
        <v>0</v>
      </c>
      <c r="R3300" s="1">
        <v>0</v>
      </c>
      <c r="S3300" s="1">
        <v>0</v>
      </c>
      <c r="T3300" s="1">
        <v>0</v>
      </c>
      <c r="U3300" s="1">
        <v>0</v>
      </c>
      <c r="V3300" s="1">
        <f t="shared" si="205"/>
        <v>0</v>
      </c>
      <c r="W3300" s="1">
        <f t="shared" si="206"/>
        <v>0</v>
      </c>
      <c r="X3300" s="1" t="e">
        <f t="shared" si="207"/>
        <v>#DIV/0!</v>
      </c>
    </row>
    <row r="3301" spans="1:24" hidden="1" x14ac:dyDescent="0.3">
      <c r="A3301" s="18" t="str">
        <f t="shared" si="204"/>
        <v>ConstMin - Rough Terrain Forklifts_1982_50</v>
      </c>
      <c r="B3301" s="1" t="s">
        <v>40</v>
      </c>
      <c r="C3301" s="1">
        <v>2020</v>
      </c>
      <c r="D3301" s="1" t="s">
        <v>95</v>
      </c>
      <c r="E3301" s="1">
        <v>1982</v>
      </c>
      <c r="F3301" s="1">
        <v>50</v>
      </c>
      <c r="G3301" s="1" t="s">
        <v>5</v>
      </c>
      <c r="H3301" s="1">
        <v>1.1276503777227899E-5</v>
      </c>
      <c r="I3301" s="1">
        <v>1.36445695704457E-5</v>
      </c>
      <c r="J3301" s="1">
        <v>1.6238165439208099E-5</v>
      </c>
      <c r="K3301" s="1">
        <v>3.8282376681517599E-5</v>
      </c>
      <c r="L3301" s="1">
        <v>3.0422778128027501E-5</v>
      </c>
      <c r="M3301" s="1">
        <v>2.4433846555598502E-3</v>
      </c>
      <c r="N3301" s="1">
        <v>3.7218843525518698E-6</v>
      </c>
      <c r="O3301" s="1">
        <v>3.42413360434772E-6</v>
      </c>
      <c r="P3301" s="1">
        <v>2.2252007740825E-8</v>
      </c>
      <c r="Q3301" s="1">
        <v>1.9942577092703802E-8</v>
      </c>
      <c r="R3301" s="1">
        <v>79.272924242409402</v>
      </c>
      <c r="S3301" s="1">
        <v>73.468397478990696</v>
      </c>
      <c r="T3301" s="1">
        <v>0.32932729213809803</v>
      </c>
      <c r="U3301" s="1">
        <v>3428.5252156862298</v>
      </c>
      <c r="V3301" s="1">
        <f t="shared" si="205"/>
        <v>1.3177744801652851</v>
      </c>
      <c r="W3301" s="1">
        <f t="shared" si="206"/>
        <v>2.9381916685507945</v>
      </c>
      <c r="X3301" s="1">
        <f t="shared" si="207"/>
        <v>223.08627080983899</v>
      </c>
    </row>
    <row r="3302" spans="1:24" hidden="1" x14ac:dyDescent="0.3">
      <c r="A3302" s="18" t="str">
        <f t="shared" si="204"/>
        <v>ConstMin - Rough Terrain Forklifts_1982_75</v>
      </c>
      <c r="B3302" s="1" t="s">
        <v>40</v>
      </c>
      <c r="C3302" s="1">
        <v>2020</v>
      </c>
      <c r="D3302" s="1" t="s">
        <v>95</v>
      </c>
      <c r="E3302" s="1">
        <v>1982</v>
      </c>
      <c r="F3302" s="1">
        <v>75</v>
      </c>
      <c r="G3302" s="1" t="s">
        <v>5</v>
      </c>
      <c r="H3302" s="1">
        <v>2.4644209039388299E-6</v>
      </c>
      <c r="I3302" s="1">
        <v>2.9819492937659801E-6</v>
      </c>
      <c r="J3302" s="1">
        <v>3.5487661016719199E-6</v>
      </c>
      <c r="K3302" s="1">
        <v>1.0069039762888099E-5</v>
      </c>
      <c r="L3302" s="1">
        <v>2.4797738002392501E-5</v>
      </c>
      <c r="M3302" s="1">
        <v>9.10537216005726E-4</v>
      </c>
      <c r="N3302" s="1">
        <v>1.66359851018182E-6</v>
      </c>
      <c r="O3302" s="1">
        <v>1.53051062936727E-6</v>
      </c>
      <c r="P3302" s="1">
        <v>8.3444354848087304E-9</v>
      </c>
      <c r="Q3302" s="1">
        <v>7.4316823528588004E-9</v>
      </c>
      <c r="R3302" s="1">
        <v>29.541377195797001</v>
      </c>
      <c r="S3302" s="1">
        <v>24.4894658263302</v>
      </c>
      <c r="T3302" s="1">
        <v>0.109775764046032</v>
      </c>
      <c r="U3302" s="1">
        <v>1420.38901792715</v>
      </c>
      <c r="V3302" s="1">
        <f t="shared" si="205"/>
        <v>0.69515483724854599</v>
      </c>
      <c r="W3302" s="1">
        <f t="shared" si="206"/>
        <v>5.7808721165122812</v>
      </c>
      <c r="X3302" s="1">
        <f t="shared" si="207"/>
        <v>223.08627080984007</v>
      </c>
    </row>
    <row r="3303" spans="1:24" hidden="1" x14ac:dyDescent="0.3">
      <c r="A3303" s="18" t="str">
        <f t="shared" si="204"/>
        <v>ConstMin - Rough Terrain Forklifts_1983_100</v>
      </c>
      <c r="B3303" s="1" t="s">
        <v>40</v>
      </c>
      <c r="C3303" s="1">
        <v>2020</v>
      </c>
      <c r="D3303" s="1" t="s">
        <v>95</v>
      </c>
      <c r="E3303" s="1">
        <v>1983</v>
      </c>
      <c r="F3303" s="1">
        <v>100</v>
      </c>
      <c r="G3303" s="1" t="s">
        <v>5</v>
      </c>
      <c r="H3303" s="1">
        <v>1.01935229956347E-5</v>
      </c>
      <c r="I3303" s="1">
        <v>1.2334162824718E-5</v>
      </c>
      <c r="J3303" s="1">
        <v>1.4678673113714E-5</v>
      </c>
      <c r="K3303" s="1">
        <v>4.1741712013172399E-5</v>
      </c>
      <c r="L3303" s="1">
        <v>1.02844776606226E-4</v>
      </c>
      <c r="M3303" s="1">
        <v>3.79024040728974E-3</v>
      </c>
      <c r="N3303" s="1">
        <v>6.8653522287716897E-6</v>
      </c>
      <c r="O3303" s="1">
        <v>6.3161240504699603E-6</v>
      </c>
      <c r="P3303" s="1">
        <v>3.4736846516303003E-8</v>
      </c>
      <c r="Q3303" s="1">
        <v>3.0935432679525297E-8</v>
      </c>
      <c r="R3303" s="1">
        <v>122.970175810797</v>
      </c>
      <c r="S3303" s="1">
        <v>65.141979098038405</v>
      </c>
      <c r="T3303" s="1">
        <v>0.32932729213809803</v>
      </c>
      <c r="U3303" s="1">
        <v>5927.9200979214902</v>
      </c>
      <c r="V3303" s="1">
        <f t="shared" si="205"/>
        <v>0.68896305960698101</v>
      </c>
      <c r="W3303" s="1">
        <f t="shared" si="206"/>
        <v>5.7447151429867676</v>
      </c>
      <c r="X3303" s="1">
        <f t="shared" si="207"/>
        <v>197.80316011805721</v>
      </c>
    </row>
    <row r="3304" spans="1:24" hidden="1" x14ac:dyDescent="0.3">
      <c r="A3304" s="18" t="str">
        <f t="shared" si="204"/>
        <v>ConstMin - Rough Terrain Forklifts_1984_50</v>
      </c>
      <c r="B3304" s="1" t="s">
        <v>40</v>
      </c>
      <c r="C3304" s="1">
        <v>2020</v>
      </c>
      <c r="D3304" s="1" t="s">
        <v>95</v>
      </c>
      <c r="E3304" s="1">
        <v>1984</v>
      </c>
      <c r="F3304" s="1">
        <v>50</v>
      </c>
      <c r="G3304" s="1" t="s">
        <v>5</v>
      </c>
      <c r="H3304" s="1">
        <v>3.3405405871413702E-6</v>
      </c>
      <c r="I3304" s="1">
        <v>4.0420541104410598E-6</v>
      </c>
      <c r="J3304" s="1">
        <v>4.8103784454835798E-6</v>
      </c>
      <c r="K3304" s="1">
        <v>1.1370016048503001E-5</v>
      </c>
      <c r="L3304" s="1">
        <v>9.1835043623202206E-6</v>
      </c>
      <c r="M3304" s="1">
        <v>7.4130624224283805E-4</v>
      </c>
      <c r="N3304" s="1">
        <v>1.10897439774672E-6</v>
      </c>
      <c r="O3304" s="1">
        <v>1.02025644592698E-6</v>
      </c>
      <c r="P3304" s="1">
        <v>6.7535276175309098E-9</v>
      </c>
      <c r="Q3304" s="1">
        <v>6.0504418948489501E-9</v>
      </c>
      <c r="R3304" s="1">
        <v>24.050864626665401</v>
      </c>
      <c r="S3304" s="1">
        <v>23.142545205882001</v>
      </c>
      <c r="T3304" s="1">
        <v>0.109775764046032</v>
      </c>
      <c r="U3304" s="1">
        <v>1041.41453426469</v>
      </c>
      <c r="V3304" s="1">
        <f t="shared" si="205"/>
        <v>1.285189264801216</v>
      </c>
      <c r="W3304" s="1">
        <f t="shared" si="206"/>
        <v>2.919936472206508</v>
      </c>
      <c r="X3304" s="1">
        <f t="shared" si="207"/>
        <v>210.81652591529854</v>
      </c>
    </row>
    <row r="3305" spans="1:24" hidden="1" x14ac:dyDescent="0.3">
      <c r="A3305" s="18" t="str">
        <f t="shared" si="204"/>
        <v>ConstMin - Rough Terrain Forklifts_1984_100</v>
      </c>
      <c r="B3305" s="1" t="s">
        <v>40</v>
      </c>
      <c r="C3305" s="1">
        <v>2020</v>
      </c>
      <c r="D3305" s="1" t="s">
        <v>95</v>
      </c>
      <c r="E3305" s="1">
        <v>1984</v>
      </c>
      <c r="F3305" s="1">
        <v>100</v>
      </c>
      <c r="G3305" s="1" t="s">
        <v>5</v>
      </c>
      <c r="H3305" s="1">
        <v>1.3115346269287101E-5</v>
      </c>
      <c r="I3305" s="1">
        <v>1.5869568985837399E-5</v>
      </c>
      <c r="J3305" s="1">
        <v>1.8886098627773498E-5</v>
      </c>
      <c r="K3305" s="1">
        <v>5.3828063458799698E-5</v>
      </c>
      <c r="L3305" s="1">
        <v>1.3268144171477299E-4</v>
      </c>
      <c r="M3305" s="1">
        <v>4.9079427962805296E-3</v>
      </c>
      <c r="N3305" s="1">
        <v>8.8126811661595505E-6</v>
      </c>
      <c r="O3305" s="1">
        <v>8.1076666728667905E-6</v>
      </c>
      <c r="P3305" s="1">
        <v>4.4982904690786698E-8</v>
      </c>
      <c r="Q3305" s="1">
        <v>4.0057969324923401E-8</v>
      </c>
      <c r="R3305" s="1">
        <v>159.232798892435</v>
      </c>
      <c r="S3305" s="1">
        <v>99.427231254900803</v>
      </c>
      <c r="T3305" s="1">
        <v>0.43910305618413098</v>
      </c>
      <c r="U3305" s="1">
        <v>7655.8968066273601</v>
      </c>
      <c r="V3305" s="1">
        <f t="shared" si="205"/>
        <v>0.68636900156246317</v>
      </c>
      <c r="W3305" s="1">
        <f t="shared" si="206"/>
        <v>5.7385571565875413</v>
      </c>
      <c r="X3305" s="1">
        <f t="shared" si="207"/>
        <v>226.43256487198659</v>
      </c>
    </row>
    <row r="3306" spans="1:24" hidden="1" x14ac:dyDescent="0.3">
      <c r="A3306" s="18" t="str">
        <f t="shared" si="204"/>
        <v>ConstMin - Rough Terrain Forklifts_1985_100</v>
      </c>
      <c r="B3306" s="1" t="s">
        <v>40</v>
      </c>
      <c r="C3306" s="1">
        <v>2020</v>
      </c>
      <c r="D3306" s="1" t="s">
        <v>95</v>
      </c>
      <c r="E3306" s="1">
        <v>1985</v>
      </c>
      <c r="F3306" s="1">
        <v>100</v>
      </c>
      <c r="G3306" s="1" t="s">
        <v>5</v>
      </c>
      <c r="H3306" s="1">
        <v>4.1611853500612002E-5</v>
      </c>
      <c r="I3306" s="1">
        <v>5.0350342735740502E-5</v>
      </c>
      <c r="J3306" s="1">
        <v>5.9921069040881198E-5</v>
      </c>
      <c r="K3306" s="1">
        <v>1.7117468241150199E-4</v>
      </c>
      <c r="L3306" s="1">
        <v>4.2211607657071997E-4</v>
      </c>
      <c r="M3306" s="1">
        <v>1.56722715290642E-2</v>
      </c>
      <c r="N3306" s="1">
        <v>2.7894571269003799E-5</v>
      </c>
      <c r="O3306" s="1">
        <v>2.5663005567483501E-5</v>
      </c>
      <c r="P3306" s="1">
        <v>1.4364956681104199E-7</v>
      </c>
      <c r="Q3306" s="1">
        <v>1.27914973385366E-7</v>
      </c>
      <c r="R3306" s="1">
        <v>508.46958983840602</v>
      </c>
      <c r="S3306" s="1">
        <v>283.098224952377</v>
      </c>
      <c r="T3306" s="1">
        <v>1.3173091685523901</v>
      </c>
      <c r="U3306" s="1">
        <v>24676.728608348902</v>
      </c>
      <c r="V3306" s="1">
        <f t="shared" si="205"/>
        <v>0.67562147753189528</v>
      </c>
      <c r="W3306" s="1">
        <f t="shared" si="206"/>
        <v>5.6641260386145857</v>
      </c>
      <c r="X3306" s="1">
        <f t="shared" si="207"/>
        <v>214.90644088014486</v>
      </c>
    </row>
    <row r="3307" spans="1:24" hidden="1" x14ac:dyDescent="0.3">
      <c r="A3307" s="18" t="str">
        <f t="shared" si="204"/>
        <v>ConstMin - Rough Terrain Forklifts_1985_175</v>
      </c>
      <c r="B3307" s="1" t="s">
        <v>40</v>
      </c>
      <c r="C3307" s="1">
        <v>2020</v>
      </c>
      <c r="D3307" s="1" t="s">
        <v>95</v>
      </c>
      <c r="E3307" s="1">
        <v>1985</v>
      </c>
      <c r="F3307" s="1">
        <v>175</v>
      </c>
      <c r="G3307" s="1" t="s">
        <v>5</v>
      </c>
      <c r="H3307" s="1">
        <v>4.2075994214542804E-6</v>
      </c>
      <c r="I3307" s="1">
        <v>5.0911952999596803E-6</v>
      </c>
      <c r="J3307" s="1">
        <v>6.0589431668941701E-6</v>
      </c>
      <c r="K3307" s="1">
        <v>2.4777803121517E-5</v>
      </c>
      <c r="L3307" s="1">
        <v>5.9074681077652403E-5</v>
      </c>
      <c r="M3307" s="1">
        <v>2.5931586823554598E-3</v>
      </c>
      <c r="N3307" s="1">
        <v>3.02187993834183E-6</v>
      </c>
      <c r="O3307" s="1">
        <v>2.7801295432744802E-6</v>
      </c>
      <c r="P3307" s="1">
        <v>2.38488100245566E-8</v>
      </c>
      <c r="Q3307" s="1">
        <v>2.1165012565178299E-8</v>
      </c>
      <c r="R3307" s="1">
        <v>84.132177595184601</v>
      </c>
      <c r="S3307" s="1">
        <v>23.142545205882001</v>
      </c>
      <c r="T3307" s="1">
        <v>0.109775764046032</v>
      </c>
      <c r="U3307" s="1">
        <v>4049.94541102936</v>
      </c>
      <c r="V3307" s="1">
        <f t="shared" si="205"/>
        <v>0.41625473648245337</v>
      </c>
      <c r="W3307" s="1">
        <f t="shared" si="206"/>
        <v>4.8299297819036564</v>
      </c>
      <c r="X3307" s="1">
        <f t="shared" si="207"/>
        <v>210.81652591529854</v>
      </c>
    </row>
    <row r="3308" spans="1:24" hidden="1" x14ac:dyDescent="0.3">
      <c r="A3308" s="18" t="str">
        <f t="shared" si="204"/>
        <v>ConstMin - Rough Terrain Forklifts_1986_100</v>
      </c>
      <c r="B3308" s="1" t="s">
        <v>40</v>
      </c>
      <c r="C3308" s="1">
        <v>2020</v>
      </c>
      <c r="D3308" s="1" t="s">
        <v>95</v>
      </c>
      <c r="E3308" s="1">
        <v>1986</v>
      </c>
      <c r="F3308" s="1">
        <v>100</v>
      </c>
      <c r="G3308" s="1" t="s">
        <v>5</v>
      </c>
      <c r="H3308" s="1">
        <v>3.0154630819206099E-5</v>
      </c>
      <c r="I3308" s="1">
        <v>3.6487103291239397E-5</v>
      </c>
      <c r="J3308" s="1">
        <v>4.3422668379656802E-5</v>
      </c>
      <c r="K3308" s="1">
        <v>1.2433132506951101E-4</v>
      </c>
      <c r="L3308" s="1">
        <v>3.0673643755449502E-4</v>
      </c>
      <c r="M3308" s="1">
        <v>1.14309457699044E-2</v>
      </c>
      <c r="N3308" s="1">
        <v>2.0165786835528601E-5</v>
      </c>
      <c r="O3308" s="1">
        <v>1.8552523888686299E-5</v>
      </c>
      <c r="P3308" s="1">
        <v>1.04780123506841E-7</v>
      </c>
      <c r="Q3308" s="1">
        <v>9.3297842703609598E-8</v>
      </c>
      <c r="R3308" s="1">
        <v>370.86444656790798</v>
      </c>
      <c r="S3308" s="1">
        <v>193.344332698877</v>
      </c>
      <c r="T3308" s="1">
        <v>0.87820611236826096</v>
      </c>
      <c r="U3308" s="1">
        <v>17715.1744835346</v>
      </c>
      <c r="V3308" s="1">
        <f t="shared" si="205"/>
        <v>0.68199713868662448</v>
      </c>
      <c r="W3308" s="1">
        <f t="shared" si="206"/>
        <v>5.7333510712899391</v>
      </c>
      <c r="X3308" s="1">
        <f t="shared" si="207"/>
        <v>220.15826350545976</v>
      </c>
    </row>
    <row r="3309" spans="1:24" hidden="1" x14ac:dyDescent="0.3">
      <c r="A3309" s="18" t="str">
        <f t="shared" si="204"/>
        <v>ConstMin - Rough Terrain Forklifts_1987_100</v>
      </c>
      <c r="B3309" s="1" t="s">
        <v>40</v>
      </c>
      <c r="C3309" s="1">
        <v>2020</v>
      </c>
      <c r="D3309" s="1" t="s">
        <v>95</v>
      </c>
      <c r="E3309" s="1">
        <v>1987</v>
      </c>
      <c r="F3309" s="1">
        <v>100</v>
      </c>
      <c r="G3309" s="1" t="s">
        <v>5</v>
      </c>
      <c r="H3309" s="1">
        <v>2.7703049911409101E-5</v>
      </c>
      <c r="I3309" s="1">
        <v>3.3520690392805097E-5</v>
      </c>
      <c r="J3309" s="1">
        <v>3.9892391872429197E-5</v>
      </c>
      <c r="K3309" s="1">
        <v>1.14490375994311E-4</v>
      </c>
      <c r="L3309" s="1">
        <v>2.8258412538159801E-4</v>
      </c>
      <c r="M3309" s="1">
        <v>1.05703005910856E-2</v>
      </c>
      <c r="N3309" s="1">
        <v>1.8481239237802499E-5</v>
      </c>
      <c r="O3309" s="1">
        <v>1.7002740098778301E-5</v>
      </c>
      <c r="P3309" s="1">
        <v>9.6896579448199297E-8</v>
      </c>
      <c r="Q3309" s="1">
        <v>8.62733724512474E-8</v>
      </c>
      <c r="R3309" s="1">
        <v>342.94176157238201</v>
      </c>
      <c r="S3309" s="1">
        <v>177.79352189915701</v>
      </c>
      <c r="T3309" s="1">
        <v>0.87820611236826196</v>
      </c>
      <c r="U3309" s="1">
        <v>16690.3668682834</v>
      </c>
      <c r="V3309" s="1">
        <f t="shared" si="205"/>
        <v>0.66502147910167086</v>
      </c>
      <c r="W3309" s="1">
        <f t="shared" si="206"/>
        <v>5.6062244192995063</v>
      </c>
      <c r="X3309" s="1">
        <f t="shared" si="207"/>
        <v>202.45079075992822</v>
      </c>
    </row>
    <row r="3310" spans="1:24" hidden="1" x14ac:dyDescent="0.3">
      <c r="A3310" s="18" t="str">
        <f t="shared" si="204"/>
        <v>ConstMin - Rough Terrain Forklifts_1988_100</v>
      </c>
      <c r="B3310" s="1" t="s">
        <v>40</v>
      </c>
      <c r="C3310" s="1">
        <v>2020</v>
      </c>
      <c r="D3310" s="1" t="s">
        <v>95</v>
      </c>
      <c r="E3310" s="1">
        <v>1988</v>
      </c>
      <c r="F3310" s="1">
        <v>100</v>
      </c>
      <c r="G3310" s="1" t="s">
        <v>5</v>
      </c>
      <c r="H3310" s="1">
        <v>2.0929189638258499E-5</v>
      </c>
      <c r="I3310" s="1">
        <v>2.5324319462292801E-5</v>
      </c>
      <c r="J3310" s="1">
        <v>3.01380330790923E-5</v>
      </c>
      <c r="K3310" s="1">
        <v>9.1679595043765198E-5</v>
      </c>
      <c r="L3310" s="1">
        <v>2.09496809613572E-4</v>
      </c>
      <c r="M3310" s="1">
        <v>1.1691238035863799E-2</v>
      </c>
      <c r="N3310" s="1">
        <v>1.6641063614623899E-5</v>
      </c>
      <c r="O3310" s="1">
        <v>1.5309778525453999E-5</v>
      </c>
      <c r="P3310" s="1">
        <v>1.07463417824157E-7</v>
      </c>
      <c r="Q3310" s="1">
        <v>9.5422313187091502E-8</v>
      </c>
      <c r="R3310" s="1">
        <v>379.30934247626601</v>
      </c>
      <c r="S3310" s="1">
        <v>224.07861231092099</v>
      </c>
      <c r="T3310" s="1">
        <v>1.09775764046032</v>
      </c>
      <c r="U3310" s="1">
        <v>18105.551874722401</v>
      </c>
      <c r="V3310" s="1">
        <f t="shared" si="205"/>
        <v>0.46314248021847088</v>
      </c>
      <c r="W3310" s="1">
        <f t="shared" si="206"/>
        <v>3.8313713482708511</v>
      </c>
      <c r="X3310" s="1">
        <f t="shared" si="207"/>
        <v>204.12393779100336</v>
      </c>
    </row>
    <row r="3311" spans="1:24" hidden="1" x14ac:dyDescent="0.3">
      <c r="A3311" s="18" t="str">
        <f t="shared" si="204"/>
        <v>ConstMin - Rough Terrain Forklifts_1989_100</v>
      </c>
      <c r="B3311" s="1" t="s">
        <v>40</v>
      </c>
      <c r="C3311" s="1">
        <v>2020</v>
      </c>
      <c r="D3311" s="1" t="s">
        <v>95</v>
      </c>
      <c r="E3311" s="1">
        <v>1989</v>
      </c>
      <c r="F3311" s="1">
        <v>100</v>
      </c>
      <c r="G3311" s="1" t="s">
        <v>5</v>
      </c>
      <c r="H3311" s="1">
        <v>3.1403032189098803E-5</v>
      </c>
      <c r="I3311" s="1">
        <v>3.7997668948809502E-5</v>
      </c>
      <c r="J3311" s="1">
        <v>4.5220366352302197E-5</v>
      </c>
      <c r="K3311" s="1">
        <v>1.3788913536782199E-4</v>
      </c>
      <c r="L3311" s="1">
        <v>3.1523565976989001E-4</v>
      </c>
      <c r="M3311" s="1">
        <v>1.76583159655605E-2</v>
      </c>
      <c r="N3311" s="1">
        <v>2.4906294180018899E-5</v>
      </c>
      <c r="O3311" s="1">
        <v>2.29137906456174E-5</v>
      </c>
      <c r="P3311" s="1">
        <v>1.62317797176966E-7</v>
      </c>
      <c r="Q3311" s="1">
        <v>1.44124801090651E-7</v>
      </c>
      <c r="R3311" s="1">
        <v>572.90461434352596</v>
      </c>
      <c r="S3311" s="1">
        <v>324.60786952800697</v>
      </c>
      <c r="T3311" s="1">
        <v>1.64663646069049</v>
      </c>
      <c r="U3311" s="1">
        <v>27396.9041881638</v>
      </c>
      <c r="V3311" s="1">
        <f t="shared" si="205"/>
        <v>0.45924460639975606</v>
      </c>
      <c r="W3311" s="1">
        <f t="shared" si="206"/>
        <v>3.8099778354620968</v>
      </c>
      <c r="X3311" s="1">
        <f t="shared" si="207"/>
        <v>197.1339013056276</v>
      </c>
    </row>
    <row r="3312" spans="1:24" hidden="1" x14ac:dyDescent="0.3">
      <c r="A3312" s="18" t="str">
        <f t="shared" si="204"/>
        <v>ConstMin - Rough Terrain Forklifts_1989_175</v>
      </c>
      <c r="B3312" s="1" t="s">
        <v>40</v>
      </c>
      <c r="C3312" s="1">
        <v>2020</v>
      </c>
      <c r="D3312" s="1" t="s">
        <v>95</v>
      </c>
      <c r="E3312" s="1">
        <v>1989</v>
      </c>
      <c r="F3312" s="1">
        <v>175</v>
      </c>
      <c r="G3312" s="1" t="s">
        <v>5</v>
      </c>
      <c r="H3312" s="1">
        <v>2.4937148659113799E-6</v>
      </c>
      <c r="I3312" s="1">
        <v>3.0173949877527699E-6</v>
      </c>
      <c r="J3312" s="1">
        <v>3.5909494069123901E-6</v>
      </c>
      <c r="K3312" s="1">
        <v>1.23289400001671E-5</v>
      </c>
      <c r="L3312" s="1">
        <v>3.4027950168250102E-5</v>
      </c>
      <c r="M3312" s="1">
        <v>2.0408592772542099E-3</v>
      </c>
      <c r="N3312" s="1">
        <v>1.58439978899092E-6</v>
      </c>
      <c r="O3312" s="1">
        <v>1.45764780587164E-6</v>
      </c>
      <c r="P3312" s="1">
        <v>1.8793944666962201E-8</v>
      </c>
      <c r="Q3312" s="1">
        <v>1.6657219066752399E-8</v>
      </c>
      <c r="R3312" s="1">
        <v>66.213431645751996</v>
      </c>
      <c r="S3312" s="1">
        <v>24.4894658263302</v>
      </c>
      <c r="T3312" s="1">
        <v>0.109775764046032</v>
      </c>
      <c r="U3312" s="1">
        <v>3183.63055742293</v>
      </c>
      <c r="V3312" s="1">
        <f t="shared" si="205"/>
        <v>0.31383263318248383</v>
      </c>
      <c r="W3312" s="1">
        <f t="shared" si="206"/>
        <v>3.5391724472431787</v>
      </c>
      <c r="X3312" s="1">
        <f t="shared" si="207"/>
        <v>223.08627080984007</v>
      </c>
    </row>
    <row r="3313" spans="1:24" hidden="1" x14ac:dyDescent="0.3">
      <c r="A3313" s="18" t="str">
        <f t="shared" si="204"/>
        <v>ConstMin - Rough Terrain Forklifts_1990_25</v>
      </c>
      <c r="B3313" s="1" t="s">
        <v>40</v>
      </c>
      <c r="C3313" s="1">
        <v>2020</v>
      </c>
      <c r="D3313" s="1" t="s">
        <v>95</v>
      </c>
      <c r="E3313" s="1">
        <v>1990</v>
      </c>
      <c r="F3313" s="1">
        <v>25</v>
      </c>
      <c r="G3313" s="1" t="s">
        <v>5</v>
      </c>
      <c r="H3313" s="1">
        <v>0</v>
      </c>
      <c r="I3313" s="1">
        <v>0</v>
      </c>
      <c r="J3313" s="1">
        <v>0</v>
      </c>
      <c r="K3313" s="1">
        <v>0</v>
      </c>
      <c r="L3313" s="1">
        <v>0</v>
      </c>
      <c r="M3313" s="1">
        <v>0</v>
      </c>
      <c r="N3313" s="1">
        <v>0</v>
      </c>
      <c r="O3313" s="1">
        <v>0</v>
      </c>
      <c r="P3313" s="1">
        <v>0</v>
      </c>
      <c r="Q3313" s="1">
        <v>0</v>
      </c>
      <c r="R3313" s="1">
        <v>0</v>
      </c>
      <c r="S3313" s="1">
        <v>0</v>
      </c>
      <c r="T3313" s="1">
        <v>0</v>
      </c>
      <c r="U3313" s="1">
        <v>0</v>
      </c>
      <c r="V3313" s="1">
        <f t="shared" si="205"/>
        <v>0</v>
      </c>
      <c r="W3313" s="1">
        <f t="shared" si="206"/>
        <v>0</v>
      </c>
      <c r="X3313" s="1" t="e">
        <f t="shared" si="207"/>
        <v>#DIV/0!</v>
      </c>
    </row>
    <row r="3314" spans="1:24" hidden="1" x14ac:dyDescent="0.3">
      <c r="A3314" s="18" t="str">
        <f t="shared" si="204"/>
        <v>ConstMin - Rough Terrain Forklifts_1990_50</v>
      </c>
      <c r="B3314" s="1" t="s">
        <v>40</v>
      </c>
      <c r="C3314" s="1">
        <v>2020</v>
      </c>
      <c r="D3314" s="1" t="s">
        <v>95</v>
      </c>
      <c r="E3314" s="1">
        <v>1990</v>
      </c>
      <c r="F3314" s="1">
        <v>50</v>
      </c>
      <c r="G3314" s="1" t="s">
        <v>5</v>
      </c>
      <c r="H3314" s="1">
        <v>3.21204787538478E-6</v>
      </c>
      <c r="I3314" s="1">
        <v>3.8865779292155801E-6</v>
      </c>
      <c r="J3314" s="1">
        <v>4.6253489405540803E-6</v>
      </c>
      <c r="K3314" s="1">
        <v>1.12685051202304E-5</v>
      </c>
      <c r="L3314" s="1">
        <v>9.4487156777402304E-6</v>
      </c>
      <c r="M3314" s="1">
        <v>7.8537363928709604E-4</v>
      </c>
      <c r="N3314" s="1">
        <v>1.11063228953135E-6</v>
      </c>
      <c r="O3314" s="1">
        <v>1.0217817063688401E-6</v>
      </c>
      <c r="P3314" s="1">
        <v>7.1648073382840601E-9</v>
      </c>
      <c r="Q3314" s="1">
        <v>6.41011406551196E-9</v>
      </c>
      <c r="R3314" s="1">
        <v>25.480582792202998</v>
      </c>
      <c r="S3314" s="1">
        <v>24.4894658263302</v>
      </c>
      <c r="T3314" s="1">
        <v>0.109775764046032</v>
      </c>
      <c r="U3314" s="1">
        <v>1102.02596218486</v>
      </c>
      <c r="V3314" s="1">
        <f t="shared" si="205"/>
        <v>1.1677883941531055</v>
      </c>
      <c r="W3314" s="1">
        <f t="shared" si="206"/>
        <v>2.8390272134192163</v>
      </c>
      <c r="X3314" s="1">
        <f t="shared" si="207"/>
        <v>223.08627080984007</v>
      </c>
    </row>
    <row r="3315" spans="1:24" hidden="1" x14ac:dyDescent="0.3">
      <c r="A3315" s="18" t="str">
        <f t="shared" si="204"/>
        <v>ConstMin - Rough Terrain Forklifts_1990_100</v>
      </c>
      <c r="B3315" s="1" t="s">
        <v>40</v>
      </c>
      <c r="C3315" s="1">
        <v>2020</v>
      </c>
      <c r="D3315" s="1" t="s">
        <v>95</v>
      </c>
      <c r="E3315" s="1">
        <v>1990</v>
      </c>
      <c r="F3315" s="1">
        <v>100</v>
      </c>
      <c r="G3315" s="1" t="s">
        <v>5</v>
      </c>
      <c r="H3315" s="1">
        <v>4.7575345897858097E-5</v>
      </c>
      <c r="I3315" s="1">
        <v>5.7566168536408297E-5</v>
      </c>
      <c r="J3315" s="1">
        <v>6.8508498092915697E-5</v>
      </c>
      <c r="K3315" s="1">
        <v>2.0940639519062901E-4</v>
      </c>
      <c r="L3315" s="1">
        <v>4.78957969662735E-4</v>
      </c>
      <c r="M3315" s="1">
        <v>2.6930743915795599E-2</v>
      </c>
      <c r="N3315" s="1">
        <v>3.7636651496529803E-5</v>
      </c>
      <c r="O3315" s="1">
        <v>3.4625719376807399E-5</v>
      </c>
      <c r="P3315" s="1">
        <v>2.4756082251080099E-7</v>
      </c>
      <c r="Q3315" s="1">
        <v>2.1980511152124E-7</v>
      </c>
      <c r="R3315" s="1">
        <v>873.73832743474804</v>
      </c>
      <c r="S3315" s="1">
        <v>476.80989963864897</v>
      </c>
      <c r="T3315" s="1">
        <v>2.4150668090127101</v>
      </c>
      <c r="U3315" s="1">
        <v>41807.558927407103</v>
      </c>
      <c r="V3315" s="1">
        <f t="shared" si="205"/>
        <v>0.45593309215731009</v>
      </c>
      <c r="W3315" s="1">
        <f t="shared" si="206"/>
        <v>3.7934223116413563</v>
      </c>
      <c r="X3315" s="1">
        <f t="shared" si="207"/>
        <v>197.43134966670794</v>
      </c>
    </row>
    <row r="3316" spans="1:24" hidden="1" x14ac:dyDescent="0.3">
      <c r="A3316" s="18" t="str">
        <f t="shared" si="204"/>
        <v>ConstMin - Rough Terrain Forklifts_1991_100</v>
      </c>
      <c r="B3316" s="1" t="s">
        <v>40</v>
      </c>
      <c r="C3316" s="1">
        <v>2020</v>
      </c>
      <c r="D3316" s="1" t="s">
        <v>95</v>
      </c>
      <c r="E3316" s="1">
        <v>1991</v>
      </c>
      <c r="F3316" s="1">
        <v>100</v>
      </c>
      <c r="G3316" s="1" t="s">
        <v>5</v>
      </c>
      <c r="H3316" s="1">
        <v>1.22280024811892E-5</v>
      </c>
      <c r="I3316" s="1">
        <v>1.47958830022389E-5</v>
      </c>
      <c r="J3316" s="1">
        <v>1.7608323572912399E-5</v>
      </c>
      <c r="K3316" s="1">
        <v>5.3954111813351701E-5</v>
      </c>
      <c r="L3316" s="1">
        <v>1.2346271168172201E-4</v>
      </c>
      <c r="M3316" s="1">
        <v>6.9683499571679703E-3</v>
      </c>
      <c r="N3316" s="1">
        <v>9.6484654549085092E-6</v>
      </c>
      <c r="O3316" s="1">
        <v>8.8765882185158296E-6</v>
      </c>
      <c r="P3316" s="1">
        <v>6.4059010995666201E-8</v>
      </c>
      <c r="Q3316" s="1">
        <v>5.6874735590054099E-8</v>
      </c>
      <c r="R3316" s="1">
        <v>226.080440094522</v>
      </c>
      <c r="S3316" s="1">
        <v>114.488252738093</v>
      </c>
      <c r="T3316" s="1">
        <v>0.54887882023016299</v>
      </c>
      <c r="U3316" s="1">
        <v>10830.588709023599</v>
      </c>
      <c r="V3316" s="1">
        <f t="shared" si="205"/>
        <v>0.45235294837618356</v>
      </c>
      <c r="W3316" s="1">
        <f t="shared" si="206"/>
        <v>3.7746122779758835</v>
      </c>
      <c r="X3316" s="1">
        <f t="shared" si="207"/>
        <v>208.58566320719808</v>
      </c>
    </row>
    <row r="3317" spans="1:24" hidden="1" x14ac:dyDescent="0.3">
      <c r="A3317" s="18" t="str">
        <f t="shared" si="204"/>
        <v>ConstMin - Rough Terrain Forklifts_1992_100</v>
      </c>
      <c r="B3317" s="1" t="s">
        <v>40</v>
      </c>
      <c r="C3317" s="1">
        <v>2020</v>
      </c>
      <c r="D3317" s="1" t="s">
        <v>95</v>
      </c>
      <c r="E3317" s="1">
        <v>1992</v>
      </c>
      <c r="F3317" s="1">
        <v>100</v>
      </c>
      <c r="G3317" s="1" t="s">
        <v>5</v>
      </c>
      <c r="H3317" s="1">
        <v>4.92538444813743E-6</v>
      </c>
      <c r="I3317" s="1">
        <v>5.9597151822463003E-6</v>
      </c>
      <c r="J3317" s="1">
        <v>7.0925536053179099E-6</v>
      </c>
      <c r="K3317" s="1">
        <v>2.1786221885360401E-5</v>
      </c>
      <c r="L3317" s="1">
        <v>4.9876805991509402E-5</v>
      </c>
      <c r="M3317" s="1">
        <v>2.82580515312121E-3</v>
      </c>
      <c r="N3317" s="1">
        <v>3.87613007967963E-6</v>
      </c>
      <c r="O3317" s="1">
        <v>3.5660396733052601E-6</v>
      </c>
      <c r="P3317" s="1">
        <v>2.59782084690876E-8</v>
      </c>
      <c r="Q3317" s="1">
        <v>2.30638417847342E-8</v>
      </c>
      <c r="R3317" s="1">
        <v>91.680136124887298</v>
      </c>
      <c r="S3317" s="1">
        <v>48.9789316526604</v>
      </c>
      <c r="T3317" s="1">
        <v>0.21955152809206499</v>
      </c>
      <c r="U3317" s="1">
        <v>4408.1038487394399</v>
      </c>
      <c r="V3317" s="1">
        <f t="shared" si="205"/>
        <v>0.44767442908895622</v>
      </c>
      <c r="W3317" s="1">
        <f t="shared" si="206"/>
        <v>3.7465835135117405</v>
      </c>
      <c r="X3317" s="1">
        <f t="shared" si="207"/>
        <v>223.08627080983908</v>
      </c>
    </row>
    <row r="3318" spans="1:24" hidden="1" x14ac:dyDescent="0.3">
      <c r="A3318" s="18" t="str">
        <f t="shared" si="204"/>
        <v>ConstMin - Rough Terrain Forklifts_1993_100</v>
      </c>
      <c r="B3318" s="1" t="s">
        <v>40</v>
      </c>
      <c r="C3318" s="1">
        <v>2020</v>
      </c>
      <c r="D3318" s="1" t="s">
        <v>95</v>
      </c>
      <c r="E3318" s="1">
        <v>1993</v>
      </c>
      <c r="F3318" s="1">
        <v>100</v>
      </c>
      <c r="G3318" s="1" t="s">
        <v>5</v>
      </c>
      <c r="H3318" s="1">
        <v>1.31390324450216E-5</v>
      </c>
      <c r="I3318" s="1">
        <v>1.5898229258476101E-5</v>
      </c>
      <c r="J3318" s="1">
        <v>1.8920206720831101E-5</v>
      </c>
      <c r="K3318" s="1">
        <v>5.8262597730602202E-5</v>
      </c>
      <c r="L3318" s="1">
        <v>1.3344849255954899E-4</v>
      </c>
      <c r="M3318" s="1">
        <v>7.5894966866965402E-3</v>
      </c>
      <c r="N3318" s="1">
        <v>1.03123679198577E-5</v>
      </c>
      <c r="O3318" s="1">
        <v>9.4873784862691702E-6</v>
      </c>
      <c r="P3318" s="1">
        <v>6.9774489647830598E-8</v>
      </c>
      <c r="Q3318" s="1">
        <v>6.1944451695259794E-8</v>
      </c>
      <c r="R3318" s="1">
        <v>246.23286166322299</v>
      </c>
      <c r="S3318" s="1">
        <v>152.69181942716901</v>
      </c>
      <c r="T3318" s="1">
        <v>0.76843034832222901</v>
      </c>
      <c r="U3318" s="1">
        <v>11931.775032380199</v>
      </c>
      <c r="V3318" s="1">
        <f t="shared" si="205"/>
        <v>0.4411967449995905</v>
      </c>
      <c r="W3318" s="1">
        <f t="shared" si="206"/>
        <v>3.7033709594409667</v>
      </c>
      <c r="X3318" s="1">
        <f t="shared" si="207"/>
        <v>198.70612835704938</v>
      </c>
    </row>
    <row r="3319" spans="1:24" hidden="1" x14ac:dyDescent="0.3">
      <c r="A3319" s="18" t="str">
        <f t="shared" si="204"/>
        <v>ConstMin - Rough Terrain Forklifts_1994_100</v>
      </c>
      <c r="B3319" s="1" t="s">
        <v>40</v>
      </c>
      <c r="C3319" s="1">
        <v>2020</v>
      </c>
      <c r="D3319" s="1" t="s">
        <v>95</v>
      </c>
      <c r="E3319" s="1">
        <v>1994</v>
      </c>
      <c r="F3319" s="1">
        <v>100</v>
      </c>
      <c r="G3319" s="1" t="s">
        <v>5</v>
      </c>
      <c r="H3319" s="1">
        <v>2.1021588813139099E-5</v>
      </c>
      <c r="I3319" s="1">
        <v>2.5436122463898301E-5</v>
      </c>
      <c r="J3319" s="1">
        <v>3.0271087890920299E-5</v>
      </c>
      <c r="K3319" s="1">
        <v>9.3452039616425699E-5</v>
      </c>
      <c r="L3319" s="1">
        <v>2.1415164590540399E-4</v>
      </c>
      <c r="M3319" s="1">
        <v>1.22259546765467E-2</v>
      </c>
      <c r="N3319" s="1">
        <v>1.6454254754031799E-5</v>
      </c>
      <c r="O3319" s="1">
        <v>1.5137914373709199E-5</v>
      </c>
      <c r="P3319" s="1">
        <v>1.1240436636655E-7</v>
      </c>
      <c r="Q3319" s="1">
        <v>9.9786598525998794E-8</v>
      </c>
      <c r="R3319" s="1">
        <v>396.657634998101</v>
      </c>
      <c r="S3319" s="1">
        <v>219.670508462182</v>
      </c>
      <c r="T3319" s="1">
        <v>1.09775764046032</v>
      </c>
      <c r="U3319" s="1">
        <v>19243.136541287098</v>
      </c>
      <c r="V3319" s="1">
        <f t="shared" si="205"/>
        <v>0.43768699892018009</v>
      </c>
      <c r="W3319" s="1">
        <f t="shared" si="206"/>
        <v>3.6849716910738692</v>
      </c>
      <c r="X3319" s="1">
        <f t="shared" si="207"/>
        <v>200.10838491642664</v>
      </c>
    </row>
    <row r="3320" spans="1:24" hidden="1" x14ac:dyDescent="0.3">
      <c r="A3320" s="18" t="str">
        <f t="shared" si="204"/>
        <v>ConstMin - Rough Terrain Forklifts_1995_100</v>
      </c>
      <c r="B3320" s="1" t="s">
        <v>40</v>
      </c>
      <c r="C3320" s="1">
        <v>2020</v>
      </c>
      <c r="D3320" s="1" t="s">
        <v>95</v>
      </c>
      <c r="E3320" s="1">
        <v>1995</v>
      </c>
      <c r="F3320" s="1">
        <v>100</v>
      </c>
      <c r="G3320" s="1" t="s">
        <v>5</v>
      </c>
      <c r="H3320" s="1">
        <v>2.5808689642191099E-5</v>
      </c>
      <c r="I3320" s="1">
        <v>3.1228514467051303E-5</v>
      </c>
      <c r="J3320" s="1">
        <v>3.7164513084755203E-5</v>
      </c>
      <c r="K3320" s="1">
        <v>1.15026608453523E-4</v>
      </c>
      <c r="L3320" s="1">
        <v>2.6371902434458401E-4</v>
      </c>
      <c r="M3320" s="1">
        <v>1.51137165130852E-2</v>
      </c>
      <c r="N3320" s="1">
        <v>2.0145436441340998E-5</v>
      </c>
      <c r="O3320" s="1">
        <v>1.8533801526033699E-5</v>
      </c>
      <c r="P3320" s="1">
        <v>1.38959543607712E-7</v>
      </c>
      <c r="Q3320" s="1">
        <v>1.23356122431902E-7</v>
      </c>
      <c r="R3320" s="1">
        <v>490.34788748337002</v>
      </c>
      <c r="S3320" s="1">
        <v>258.608759126047</v>
      </c>
      <c r="T3320" s="1">
        <v>1.2075334045063599</v>
      </c>
      <c r="U3320" s="1">
        <v>23744.9860652098</v>
      </c>
      <c r="V3320" s="1">
        <f t="shared" si="205"/>
        <v>0.43547979225363548</v>
      </c>
      <c r="W3320" s="1">
        <f t="shared" si="206"/>
        <v>3.6775462392257321</v>
      </c>
      <c r="X3320" s="1">
        <f t="shared" si="207"/>
        <v>214.16281997744514</v>
      </c>
    </row>
    <row r="3321" spans="1:24" hidden="1" x14ac:dyDescent="0.3">
      <c r="A3321" s="18" t="str">
        <f t="shared" si="204"/>
        <v>ConstMin - Rough Terrain Forklifts_1996_50</v>
      </c>
      <c r="B3321" s="1" t="s">
        <v>40</v>
      </c>
      <c r="C3321" s="1">
        <v>2020</v>
      </c>
      <c r="D3321" s="1" t="s">
        <v>95</v>
      </c>
      <c r="E3321" s="1">
        <v>1996</v>
      </c>
      <c r="F3321" s="1">
        <v>50</v>
      </c>
      <c r="G3321" s="1" t="s">
        <v>5</v>
      </c>
      <c r="H3321" s="1">
        <v>2.5861235239525601E-6</v>
      </c>
      <c r="I3321" s="1">
        <v>3.1292094639825999E-6</v>
      </c>
      <c r="J3321" s="1">
        <v>3.72401787449169E-6</v>
      </c>
      <c r="K3321" s="1">
        <v>9.1625807767673897E-6</v>
      </c>
      <c r="L3321" s="1">
        <v>8.1241889136830101E-6</v>
      </c>
      <c r="M3321" s="1">
        <v>6.8591965156350996E-4</v>
      </c>
      <c r="N3321" s="1">
        <v>9.1386230573772504E-7</v>
      </c>
      <c r="O3321" s="1">
        <v>8.4075332127870702E-7</v>
      </c>
      <c r="P3321" s="1">
        <v>6.2640836315008898E-9</v>
      </c>
      <c r="Q3321" s="1">
        <v>5.5983839873839297E-9</v>
      </c>
      <c r="R3321" s="1">
        <v>22.253907689501698</v>
      </c>
      <c r="S3321" s="1">
        <v>25.346597130251801</v>
      </c>
      <c r="T3321" s="1">
        <v>0.109775764046032</v>
      </c>
      <c r="U3321" s="1">
        <v>963.17069094956798</v>
      </c>
      <c r="V3321" s="1">
        <f t="shared" si="205"/>
        <v>1.075771357810233</v>
      </c>
      <c r="W3321" s="1">
        <f t="shared" si="206"/>
        <v>2.7929641142195551</v>
      </c>
      <c r="X3321" s="1">
        <f t="shared" si="207"/>
        <v>230.89429028818489</v>
      </c>
    </row>
    <row r="3322" spans="1:24" hidden="1" x14ac:dyDescent="0.3">
      <c r="A3322" s="18" t="str">
        <f t="shared" si="204"/>
        <v>ConstMin - Rough Terrain Forklifts_1996_100</v>
      </c>
      <c r="B3322" s="1" t="s">
        <v>40</v>
      </c>
      <c r="C3322" s="1">
        <v>2020</v>
      </c>
      <c r="D3322" s="1" t="s">
        <v>95</v>
      </c>
      <c r="E3322" s="1">
        <v>1996</v>
      </c>
      <c r="F3322" s="1">
        <v>100</v>
      </c>
      <c r="G3322" s="1" t="s">
        <v>5</v>
      </c>
      <c r="H3322" s="1">
        <v>8.4482415376799805E-5</v>
      </c>
      <c r="I3322" s="1">
        <v>1.02223722605927E-4</v>
      </c>
      <c r="J3322" s="1">
        <v>1.21654678142591E-4</v>
      </c>
      <c r="K3322" s="1">
        <v>3.77502933415578E-4</v>
      </c>
      <c r="L3322" s="1">
        <v>8.6591591072390599E-4</v>
      </c>
      <c r="M3322" s="1">
        <v>4.9817325976232903E-2</v>
      </c>
      <c r="N3322" s="1">
        <v>6.5758965913368105E-5</v>
      </c>
      <c r="O3322" s="1">
        <v>6.0498248640298701E-5</v>
      </c>
      <c r="P3322" s="1">
        <v>4.58051411396902E-7</v>
      </c>
      <c r="Q3322" s="1">
        <v>4.06602317638664E-7</v>
      </c>
      <c r="R3322" s="1">
        <v>1616.2682773206</v>
      </c>
      <c r="S3322" s="1">
        <v>824.92765635993396</v>
      </c>
      <c r="T3322" s="1">
        <v>3.9519275056571699</v>
      </c>
      <c r="U3322" s="1">
        <v>78047.322154498193</v>
      </c>
      <c r="V3322" s="1">
        <f t="shared" si="205"/>
        <v>0.43369287387129163</v>
      </c>
      <c r="W3322" s="1">
        <f t="shared" si="206"/>
        <v>3.6737222073240514</v>
      </c>
      <c r="X3322" s="1">
        <f t="shared" si="207"/>
        <v>208.74058422859554</v>
      </c>
    </row>
    <row r="3323" spans="1:24" hidden="1" x14ac:dyDescent="0.3">
      <c r="A3323" s="18" t="str">
        <f t="shared" si="204"/>
        <v>ConstMin - Rough Terrain Forklifts_1996_175</v>
      </c>
      <c r="B3323" s="1" t="s">
        <v>40</v>
      </c>
      <c r="C3323" s="1">
        <v>2020</v>
      </c>
      <c r="D3323" s="1" t="s">
        <v>95</v>
      </c>
      <c r="E3323" s="1">
        <v>1996</v>
      </c>
      <c r="F3323" s="1">
        <v>175</v>
      </c>
      <c r="G3323" s="1" t="s">
        <v>5</v>
      </c>
      <c r="H3323" s="1">
        <v>2.2864196814677701E-6</v>
      </c>
      <c r="I3323" s="1">
        <v>2.766567814576E-6</v>
      </c>
      <c r="J3323" s="1">
        <v>3.2924443413135901E-6</v>
      </c>
      <c r="K3323" s="1">
        <v>1.15040995813317E-5</v>
      </c>
      <c r="L3323" s="1">
        <v>3.1855964028910701E-5</v>
      </c>
      <c r="M3323" s="1">
        <v>1.96236468966751E-3</v>
      </c>
      <c r="N3323" s="1">
        <v>1.42586854673109E-6</v>
      </c>
      <c r="O3323" s="1">
        <v>1.31179906299261E-6</v>
      </c>
      <c r="P3323" s="1">
        <v>1.8074442133536301E-8</v>
      </c>
      <c r="Q3323" s="1">
        <v>1.6016556794954299E-8</v>
      </c>
      <c r="R3323" s="1">
        <v>63.666761197838397</v>
      </c>
      <c r="S3323" s="1">
        <v>24.4894658263302</v>
      </c>
      <c r="T3323" s="1">
        <v>0.109775764046032</v>
      </c>
      <c r="U3323" s="1">
        <v>3061.1832282912801</v>
      </c>
      <c r="V3323" s="1">
        <f t="shared" si="205"/>
        <v>0.29925443512579064</v>
      </c>
      <c r="W3323" s="1">
        <f t="shared" si="206"/>
        <v>3.4457996910949378</v>
      </c>
      <c r="X3323" s="1">
        <f t="shared" si="207"/>
        <v>223.08627080984007</v>
      </c>
    </row>
    <row r="3324" spans="1:24" hidden="1" x14ac:dyDescent="0.3">
      <c r="A3324" s="18" t="str">
        <f t="shared" si="204"/>
        <v>ConstMin - Rough Terrain Forklifts_1996_300</v>
      </c>
      <c r="B3324" s="1" t="s">
        <v>40</v>
      </c>
      <c r="C3324" s="1">
        <v>2020</v>
      </c>
      <c r="D3324" s="1" t="s">
        <v>95</v>
      </c>
      <c r="E3324" s="1">
        <v>1996</v>
      </c>
      <c r="F3324" s="1">
        <v>300</v>
      </c>
      <c r="G3324" s="1" t="s">
        <v>5</v>
      </c>
      <c r="H3324" s="1">
        <v>1.72098156902639E-6</v>
      </c>
      <c r="I3324" s="1">
        <v>2.0823876985219398E-6</v>
      </c>
      <c r="J3324" s="1">
        <v>2.4782134593980098E-6</v>
      </c>
      <c r="K3324" s="1">
        <v>6.2709132081572E-6</v>
      </c>
      <c r="L3324" s="1">
        <v>3.9759053426580702E-5</v>
      </c>
      <c r="M3324" s="1">
        <v>3.13978350346802E-3</v>
      </c>
      <c r="N3324" s="1">
        <v>9.2328531011461E-7</v>
      </c>
      <c r="O3324" s="1">
        <v>8.4942248530544199E-7</v>
      </c>
      <c r="P3324" s="1">
        <v>2.89772261112979E-8</v>
      </c>
      <c r="Q3324" s="1">
        <v>2.5626490871926899E-8</v>
      </c>
      <c r="R3324" s="1">
        <v>101.866817916541</v>
      </c>
      <c r="S3324" s="1">
        <v>24.4894658263302</v>
      </c>
      <c r="T3324" s="1">
        <v>0.109775764046032</v>
      </c>
      <c r="U3324" s="1">
        <v>4897.8931652660403</v>
      </c>
      <c r="V3324" s="1">
        <f t="shared" si="205"/>
        <v>0.14077997454799074</v>
      </c>
      <c r="W3324" s="1">
        <f t="shared" si="206"/>
        <v>2.6879137508443471</v>
      </c>
      <c r="X3324" s="1">
        <f t="shared" si="207"/>
        <v>223.08627080984007</v>
      </c>
    </row>
    <row r="3325" spans="1:24" hidden="1" x14ac:dyDescent="0.3">
      <c r="A3325" s="18" t="str">
        <f t="shared" si="204"/>
        <v>ConstMin - Rough Terrain Forklifts_1997_50</v>
      </c>
      <c r="B3325" s="1" t="s">
        <v>40</v>
      </c>
      <c r="C3325" s="1">
        <v>2020</v>
      </c>
      <c r="D3325" s="1" t="s">
        <v>95</v>
      </c>
      <c r="E3325" s="1">
        <v>1997</v>
      </c>
      <c r="F3325" s="1">
        <v>50</v>
      </c>
      <c r="G3325" s="1" t="s">
        <v>5</v>
      </c>
      <c r="H3325" s="1">
        <v>1.5401557383182399E-5</v>
      </c>
      <c r="I3325" s="1">
        <v>1.86358844336507E-5</v>
      </c>
      <c r="J3325" s="1">
        <v>2.2178242631782599E-5</v>
      </c>
      <c r="K3325" s="1">
        <v>5.4665620193762001E-5</v>
      </c>
      <c r="L3325" s="1">
        <v>4.8947614143177202E-5</v>
      </c>
      <c r="M3325" s="1">
        <v>4.1434945064002301E-3</v>
      </c>
      <c r="N3325" s="1">
        <v>5.4639383661935698E-6</v>
      </c>
      <c r="O3325" s="1">
        <v>5.0268232968980901E-6</v>
      </c>
      <c r="P3325" s="1">
        <v>3.7846614815305102E-8</v>
      </c>
      <c r="Q3325" s="1">
        <v>3.38186451482597E-8</v>
      </c>
      <c r="R3325" s="1">
        <v>134.431116016582</v>
      </c>
      <c r="S3325" s="1">
        <v>128.447248259102</v>
      </c>
      <c r="T3325" s="1">
        <v>0.54887882023016299</v>
      </c>
      <c r="U3325" s="1">
        <v>5805.8156213114098</v>
      </c>
      <c r="V3325" s="1">
        <f t="shared" si="205"/>
        <v>1.062858303333329</v>
      </c>
      <c r="W3325" s="1">
        <f t="shared" si="206"/>
        <v>2.7916237786113158</v>
      </c>
      <c r="X3325" s="1">
        <f t="shared" si="207"/>
        <v>234.01749807952115</v>
      </c>
    </row>
    <row r="3326" spans="1:24" hidden="1" x14ac:dyDescent="0.3">
      <c r="A3326" s="18" t="str">
        <f t="shared" si="204"/>
        <v>ConstMin - Rough Terrain Forklifts_1997_100</v>
      </c>
      <c r="B3326" s="1" t="s">
        <v>40</v>
      </c>
      <c r="C3326" s="1">
        <v>2020</v>
      </c>
      <c r="D3326" s="1" t="s">
        <v>95</v>
      </c>
      <c r="E3326" s="1">
        <v>1997</v>
      </c>
      <c r="F3326" s="1">
        <v>100</v>
      </c>
      <c r="G3326" s="1" t="s">
        <v>5</v>
      </c>
      <c r="H3326" s="1">
        <v>7.8237856216301096E-5</v>
      </c>
      <c r="I3326" s="1">
        <v>9.4667806021724306E-5</v>
      </c>
      <c r="J3326" s="1">
        <v>1.12662512951473E-4</v>
      </c>
      <c r="K3326" s="1">
        <v>3.50513987865742E-4</v>
      </c>
      <c r="L3326" s="1">
        <v>8.0440495639057599E-4</v>
      </c>
      <c r="M3326" s="1">
        <v>4.6458030640441503E-2</v>
      </c>
      <c r="N3326" s="1">
        <v>6.0724352223101702E-5</v>
      </c>
      <c r="O3326" s="1">
        <v>5.5866404045253503E-5</v>
      </c>
      <c r="P3326" s="1">
        <v>4.2718039686409399E-7</v>
      </c>
      <c r="Q3326" s="1">
        <v>3.7918420070044799E-7</v>
      </c>
      <c r="R3326" s="1">
        <v>1507.2796397534</v>
      </c>
      <c r="S3326" s="1">
        <v>736.27579006861799</v>
      </c>
      <c r="T3326" s="1">
        <v>3.4030486854270099</v>
      </c>
      <c r="U3326" s="1">
        <v>72867.552384855502</v>
      </c>
      <c r="V3326" s="1">
        <f t="shared" si="205"/>
        <v>0.43018645413790135</v>
      </c>
      <c r="W3326" s="1">
        <f t="shared" si="206"/>
        <v>3.6553515965206276</v>
      </c>
      <c r="X3326" s="1">
        <f t="shared" si="207"/>
        <v>216.35770102896166</v>
      </c>
    </row>
    <row r="3327" spans="1:24" hidden="1" x14ac:dyDescent="0.3">
      <c r="A3327" s="18" t="str">
        <f t="shared" si="204"/>
        <v>ConstMin - Rough Terrain Forklifts_1997_175</v>
      </c>
      <c r="B3327" s="1" t="s">
        <v>40</v>
      </c>
      <c r="C3327" s="1">
        <v>2020</v>
      </c>
      <c r="D3327" s="1" t="s">
        <v>95</v>
      </c>
      <c r="E3327" s="1">
        <v>1997</v>
      </c>
      <c r="F3327" s="1">
        <v>175</v>
      </c>
      <c r="G3327" s="1" t="s">
        <v>5</v>
      </c>
      <c r="H3327" s="1">
        <v>1.0270040815019801E-5</v>
      </c>
      <c r="I3327" s="1">
        <v>1.2426749386173899E-5</v>
      </c>
      <c r="J3327" s="1">
        <v>1.47888587736285E-5</v>
      </c>
      <c r="K3327" s="1">
        <v>5.1809165873594799E-5</v>
      </c>
      <c r="L3327" s="1">
        <v>1.2360088355618901E-4</v>
      </c>
      <c r="M3327" s="1">
        <v>8.8762369964261092E-3</v>
      </c>
      <c r="N3327" s="1">
        <v>7.0960851195467704E-6</v>
      </c>
      <c r="O3327" s="1">
        <v>6.5283983099830297E-6</v>
      </c>
      <c r="P3327" s="1">
        <v>8.1757111675259603E-8</v>
      </c>
      <c r="Q3327" s="1">
        <v>7.2446653125837199E-8</v>
      </c>
      <c r="R3327" s="1">
        <v>287.979733921236</v>
      </c>
      <c r="S3327" s="1">
        <v>105.794492369746</v>
      </c>
      <c r="T3327" s="1">
        <v>0.43910305618413098</v>
      </c>
      <c r="U3327" s="1">
        <v>13885.5271235292</v>
      </c>
      <c r="V3327" s="1">
        <f t="shared" si="205"/>
        <v>0.29633555992419225</v>
      </c>
      <c r="W3327" s="1">
        <f t="shared" si="206"/>
        <v>2.9474592186191528</v>
      </c>
      <c r="X3327" s="1">
        <f t="shared" si="207"/>
        <v>240.93317247462457</v>
      </c>
    </row>
    <row r="3328" spans="1:24" hidden="1" x14ac:dyDescent="0.3">
      <c r="A3328" s="18" t="str">
        <f t="shared" si="204"/>
        <v>ConstMin - Rough Terrain Forklifts_1998_50</v>
      </c>
      <c r="B3328" s="1" t="s">
        <v>40</v>
      </c>
      <c r="C3328" s="1">
        <v>2020</v>
      </c>
      <c r="D3328" s="1" t="s">
        <v>95</v>
      </c>
      <c r="E3328" s="1">
        <v>1998</v>
      </c>
      <c r="F3328" s="1">
        <v>50</v>
      </c>
      <c r="G3328" s="1" t="s">
        <v>5</v>
      </c>
      <c r="H3328" s="1">
        <v>5.4758645893059197E-5</v>
      </c>
      <c r="I3328" s="1">
        <v>6.6257961530601694E-5</v>
      </c>
      <c r="J3328" s="1">
        <v>7.88524500860053E-5</v>
      </c>
      <c r="K3328" s="1">
        <v>1.94717360773478E-4</v>
      </c>
      <c r="L3328" s="1">
        <v>1.7609291299826299E-4</v>
      </c>
      <c r="M3328" s="1">
        <v>1.49459021929974E-2</v>
      </c>
      <c r="N3328" s="1">
        <v>1.9505011509266902E-5</v>
      </c>
      <c r="O3328" s="1">
        <v>1.7944610588525598E-5</v>
      </c>
      <c r="P3328" s="1">
        <v>1.36539518309172E-7</v>
      </c>
      <c r="Q3328" s="1">
        <v>1.2198644451074701E-7</v>
      </c>
      <c r="R3328" s="1">
        <v>484.90333668256301</v>
      </c>
      <c r="S3328" s="1">
        <v>429.05544127730502</v>
      </c>
      <c r="T3328" s="1">
        <v>1.7564122247365199</v>
      </c>
      <c r="U3328" s="1">
        <v>20970.0846924283</v>
      </c>
      <c r="V3328" s="1">
        <f t="shared" si="205"/>
        <v>1.0462283561213692</v>
      </c>
      <c r="W3328" s="1">
        <f t="shared" si="206"/>
        <v>2.7805473430646748</v>
      </c>
      <c r="X3328" s="1">
        <f t="shared" si="207"/>
        <v>244.27946653677373</v>
      </c>
    </row>
    <row r="3329" spans="1:24" hidden="1" x14ac:dyDescent="0.3">
      <c r="A3329" s="18" t="str">
        <f t="shared" si="204"/>
        <v>ConstMin - Rough Terrain Forklifts_1998_100</v>
      </c>
      <c r="B3329" s="1" t="s">
        <v>40</v>
      </c>
      <c r="C3329" s="1">
        <v>2020</v>
      </c>
      <c r="D3329" s="1" t="s">
        <v>95</v>
      </c>
      <c r="E3329" s="1">
        <v>1998</v>
      </c>
      <c r="F3329" s="1">
        <v>100</v>
      </c>
      <c r="G3329" s="1" t="s">
        <v>5</v>
      </c>
      <c r="H3329" s="1">
        <v>1.26032025810804E-4</v>
      </c>
      <c r="I3329" s="1">
        <v>1.5249875123107199E-4</v>
      </c>
      <c r="J3329" s="1">
        <v>1.8148611716755701E-4</v>
      </c>
      <c r="K3329" s="1">
        <v>5.6613070398636603E-4</v>
      </c>
      <c r="L3329" s="1">
        <v>1.0453793408556301E-3</v>
      </c>
      <c r="M3329" s="1">
        <v>7.5366061447917604E-2</v>
      </c>
      <c r="N3329" s="1">
        <v>1.08372848288512E-4</v>
      </c>
      <c r="O3329" s="1">
        <v>9.9703020425431695E-5</v>
      </c>
      <c r="P3329" s="1">
        <v>6.9301565254574301E-7</v>
      </c>
      <c r="Q3329" s="1">
        <v>6.1512766202347003E-7</v>
      </c>
      <c r="R3329" s="1">
        <v>2445.1688627964299</v>
      </c>
      <c r="S3329" s="1">
        <v>1238.7996288249101</v>
      </c>
      <c r="T3329" s="1">
        <v>5.7083397303936998</v>
      </c>
      <c r="U3329" s="1">
        <v>117400.087900945</v>
      </c>
      <c r="V3329" s="1">
        <f t="shared" si="205"/>
        <v>0.4301168593455667</v>
      </c>
      <c r="W3329" s="1">
        <f t="shared" si="206"/>
        <v>2.9484522022889057</v>
      </c>
      <c r="X3329" s="1">
        <f t="shared" si="207"/>
        <v>217.01575017145501</v>
      </c>
    </row>
    <row r="3330" spans="1:24" hidden="1" x14ac:dyDescent="0.3">
      <c r="A3330" s="18" t="str">
        <f t="shared" si="204"/>
        <v>ConstMin - Rough Terrain Forklifts_1998_175</v>
      </c>
      <c r="B3330" s="1" t="s">
        <v>40</v>
      </c>
      <c r="C3330" s="1">
        <v>2020</v>
      </c>
      <c r="D3330" s="1" t="s">
        <v>95</v>
      </c>
      <c r="E3330" s="1">
        <v>1998</v>
      </c>
      <c r="F3330" s="1">
        <v>175</v>
      </c>
      <c r="G3330" s="1" t="s">
        <v>5</v>
      </c>
      <c r="H3330" s="1">
        <v>1.3342585574868401E-5</v>
      </c>
      <c r="I3330" s="1">
        <v>1.6144528545590799E-5</v>
      </c>
      <c r="J3330" s="1">
        <v>1.92133232278106E-5</v>
      </c>
      <c r="K3330" s="1">
        <v>6.74877888139205E-5</v>
      </c>
      <c r="L3330" s="1">
        <v>1.6108276989787999E-4</v>
      </c>
      <c r="M3330" s="1">
        <v>1.1613175676867499E-2</v>
      </c>
      <c r="N3330" s="1">
        <v>9.1924493154816608E-6</v>
      </c>
      <c r="O3330" s="1">
        <v>8.4570533702431297E-6</v>
      </c>
      <c r="P3330" s="1">
        <v>1.06969290724767E-7</v>
      </c>
      <c r="Q3330" s="1">
        <v>9.4785178706943394E-8</v>
      </c>
      <c r="R3330" s="1">
        <v>376.77669520895398</v>
      </c>
      <c r="S3330" s="1">
        <v>138.610376577029</v>
      </c>
      <c r="T3330" s="1">
        <v>0.54887882023016299</v>
      </c>
      <c r="U3330" s="1">
        <v>18157.959331590799</v>
      </c>
      <c r="V3330" s="1">
        <f t="shared" si="205"/>
        <v>0.29440618448430589</v>
      </c>
      <c r="W3330" s="1">
        <f t="shared" si="206"/>
        <v>2.9374511332354802</v>
      </c>
      <c r="X3330" s="1">
        <f t="shared" si="207"/>
        <v>252.53365855673772</v>
      </c>
    </row>
    <row r="3331" spans="1:24" hidden="1" x14ac:dyDescent="0.3">
      <c r="A3331" s="18" t="str">
        <f t="shared" si="204"/>
        <v>ConstMin - Rough Terrain Forklifts_1999_75</v>
      </c>
      <c r="B3331" s="1" t="s">
        <v>40</v>
      </c>
      <c r="C3331" s="1">
        <v>2020</v>
      </c>
      <c r="D3331" s="1" t="s">
        <v>95</v>
      </c>
      <c r="E3331" s="1">
        <v>1999</v>
      </c>
      <c r="F3331" s="1">
        <v>75</v>
      </c>
      <c r="G3331" s="1" t="s">
        <v>5</v>
      </c>
      <c r="H3331" s="1">
        <v>1.6756261015094301E-5</v>
      </c>
      <c r="I3331" s="1">
        <v>2.0275075828264201E-5</v>
      </c>
      <c r="J3331" s="1">
        <v>2.4129015861735901E-5</v>
      </c>
      <c r="K3331" s="1">
        <v>6.07707637251225E-5</v>
      </c>
      <c r="L3331" s="1">
        <v>5.6435394931510201E-5</v>
      </c>
      <c r="M3331" s="1">
        <v>5.7645203034371196E-3</v>
      </c>
      <c r="N3331" s="1">
        <v>6.5301027709843997E-6</v>
      </c>
      <c r="O3331" s="1">
        <v>6.0076945493056498E-6</v>
      </c>
      <c r="P3331" s="1">
        <v>5.27931610925472E-8</v>
      </c>
      <c r="Q3331" s="1">
        <v>4.7049239787998397E-8</v>
      </c>
      <c r="R3331" s="1">
        <v>187.02351276062001</v>
      </c>
      <c r="S3331" s="1">
        <v>161.75292178291099</v>
      </c>
      <c r="T3331" s="1">
        <v>0.65865458427619605</v>
      </c>
      <c r="U3331" s="1">
        <v>8087.6460891455599</v>
      </c>
      <c r="V3331" s="1">
        <f t="shared" si="205"/>
        <v>0.83009720068325588</v>
      </c>
      <c r="W3331" s="1">
        <f t="shared" si="206"/>
        <v>2.3105641502358467</v>
      </c>
      <c r="X3331" s="1">
        <f t="shared" si="207"/>
        <v>245.58080311649746</v>
      </c>
    </row>
    <row r="3332" spans="1:24" hidden="1" x14ac:dyDescent="0.3">
      <c r="A3332" s="18" t="str">
        <f t="shared" si="204"/>
        <v>ConstMin - Rough Terrain Forklifts_1999_175</v>
      </c>
      <c r="B3332" s="1" t="s">
        <v>40</v>
      </c>
      <c r="C3332" s="1">
        <v>2020</v>
      </c>
      <c r="D3332" s="1" t="s">
        <v>95</v>
      </c>
      <c r="E3332" s="1">
        <v>1999</v>
      </c>
      <c r="F3332" s="1">
        <v>175</v>
      </c>
      <c r="G3332" s="1" t="s">
        <v>5</v>
      </c>
      <c r="H3332" s="1">
        <v>1.16856747376359E-4</v>
      </c>
      <c r="I3332" s="1">
        <v>1.41396664325394E-4</v>
      </c>
      <c r="J3332" s="1">
        <v>1.6827371622195699E-4</v>
      </c>
      <c r="K3332" s="1">
        <v>5.3211992241255005E-4</v>
      </c>
      <c r="L3332" s="1">
        <v>1.0110636013626001E-3</v>
      </c>
      <c r="M3332" s="1">
        <v>7.3178181636930906E-2</v>
      </c>
      <c r="N3332" s="1">
        <v>9.8445201209184293E-5</v>
      </c>
      <c r="O3332" s="1">
        <v>9.05695851124496E-5</v>
      </c>
      <c r="P3332" s="1">
        <v>6.7306287704164901E-7</v>
      </c>
      <c r="Q3332" s="1">
        <v>5.9727048112446995E-7</v>
      </c>
      <c r="R3332" s="1">
        <v>2374.1855118479102</v>
      </c>
      <c r="S3332" s="1">
        <v>1077.2916017002599</v>
      </c>
      <c r="T3332" s="1">
        <v>4.8301336180254397</v>
      </c>
      <c r="U3332" s="1">
        <v>114266.320015226</v>
      </c>
      <c r="V3332" s="1">
        <f t="shared" si="205"/>
        <v>0.40974109512951601</v>
      </c>
      <c r="W3332" s="1">
        <f t="shared" si="206"/>
        <v>2.9298732699559378</v>
      </c>
      <c r="X3332" s="1">
        <f t="shared" si="207"/>
        <v>223.0355693846534</v>
      </c>
    </row>
    <row r="3333" spans="1:24" hidden="1" x14ac:dyDescent="0.3">
      <c r="A3333" s="18" t="str">
        <f t="shared" si="204"/>
        <v>ConstMin - Rough Terrain Forklifts_2000_50</v>
      </c>
      <c r="B3333" s="1" t="s">
        <v>40</v>
      </c>
      <c r="C3333" s="1">
        <v>2020</v>
      </c>
      <c r="D3333" s="1" t="s">
        <v>95</v>
      </c>
      <c r="E3333" s="1">
        <v>2000</v>
      </c>
      <c r="F3333" s="1">
        <v>50</v>
      </c>
      <c r="G3333" s="1" t="s">
        <v>5</v>
      </c>
      <c r="H3333" s="1">
        <v>2.7379070940192799E-6</v>
      </c>
      <c r="I3333" s="1">
        <v>3.3128675837633299E-6</v>
      </c>
      <c r="J3333" s="1">
        <v>3.9425862153877596E-6</v>
      </c>
      <c r="K3333" s="1">
        <v>9.9490976755560393E-6</v>
      </c>
      <c r="L3333" s="1">
        <v>9.3292245458523794E-6</v>
      </c>
      <c r="M3333" s="1">
        <v>9.5598784951922801E-4</v>
      </c>
      <c r="N3333" s="1">
        <v>1.07151534934828E-6</v>
      </c>
      <c r="O3333" s="1">
        <v>9.8579412140042499E-7</v>
      </c>
      <c r="P3333" s="1">
        <v>8.7564445456340094E-9</v>
      </c>
      <c r="Q3333" s="1">
        <v>7.8026443136343001E-9</v>
      </c>
      <c r="R3333" s="1">
        <v>31.0159729452165</v>
      </c>
      <c r="S3333" s="1">
        <v>26.815965079831599</v>
      </c>
      <c r="T3333" s="1">
        <v>0.109775764046032</v>
      </c>
      <c r="U3333" s="1">
        <v>1340.7982539915799</v>
      </c>
      <c r="V3333" s="1">
        <f t="shared" si="205"/>
        <v>0.81814304401840154</v>
      </c>
      <c r="W3333" s="1">
        <f t="shared" si="206"/>
        <v>2.3039375934260486</v>
      </c>
      <c r="X3333" s="1">
        <f t="shared" si="207"/>
        <v>244.27946653677517</v>
      </c>
    </row>
    <row r="3334" spans="1:24" hidden="1" x14ac:dyDescent="0.3">
      <c r="A3334" s="18" t="str">
        <f t="shared" si="204"/>
        <v>ConstMin - Rough Terrain Forklifts_2000_175</v>
      </c>
      <c r="B3334" s="1" t="s">
        <v>40</v>
      </c>
      <c r="C3334" s="1">
        <v>2020</v>
      </c>
      <c r="D3334" s="1" t="s">
        <v>95</v>
      </c>
      <c r="E3334" s="1">
        <v>2000</v>
      </c>
      <c r="F3334" s="1">
        <v>175</v>
      </c>
      <c r="G3334" s="1" t="s">
        <v>5</v>
      </c>
      <c r="H3334" s="1">
        <v>2.4983783224440603E-4</v>
      </c>
      <c r="I3334" s="1">
        <v>3.02303777015732E-4</v>
      </c>
      <c r="J3334" s="1">
        <v>3.5976647843194502E-4</v>
      </c>
      <c r="K3334" s="1">
        <v>1.14542054949361E-3</v>
      </c>
      <c r="L3334" s="1">
        <v>2.1997895672253901E-3</v>
      </c>
      <c r="M3334" s="1">
        <v>0.15984247556714201</v>
      </c>
      <c r="N3334" s="1">
        <v>2.08446099157915E-4</v>
      </c>
      <c r="O3334" s="1">
        <v>1.9177041122528201E-4</v>
      </c>
      <c r="P3334" s="1">
        <v>1.47032782008849E-6</v>
      </c>
      <c r="Q3334" s="1">
        <v>1.3046127978388101E-6</v>
      </c>
      <c r="R3334" s="1">
        <v>5185.9130847532997</v>
      </c>
      <c r="S3334" s="1">
        <v>2276.7856378739202</v>
      </c>
      <c r="T3334" s="1">
        <v>10.5384733484191</v>
      </c>
      <c r="U3334" s="1">
        <v>248201.60640051699</v>
      </c>
      <c r="V3334" s="1">
        <f t="shared" si="205"/>
        <v>0.40329940940160325</v>
      </c>
      <c r="W3334" s="1">
        <f t="shared" si="206"/>
        <v>2.934709721551509</v>
      </c>
      <c r="X3334" s="1">
        <f t="shared" si="207"/>
        <v>216.04511038740407</v>
      </c>
    </row>
    <row r="3335" spans="1:24" hidden="1" x14ac:dyDescent="0.3">
      <c r="A3335" s="18" t="str">
        <f t="shared" si="204"/>
        <v>ConstMin - Rough Terrain Forklifts_2001_50</v>
      </c>
      <c r="B3335" s="1" t="s">
        <v>40</v>
      </c>
      <c r="C3335" s="1">
        <v>2020</v>
      </c>
      <c r="D3335" s="1" t="s">
        <v>95</v>
      </c>
      <c r="E3335" s="1">
        <v>2001</v>
      </c>
      <c r="F3335" s="1">
        <v>50</v>
      </c>
      <c r="G3335" s="1" t="s">
        <v>5</v>
      </c>
      <c r="H3335" s="1">
        <v>8.0908693070564595E-6</v>
      </c>
      <c r="I3335" s="1">
        <v>9.7899518615383107E-6</v>
      </c>
      <c r="J3335" s="1">
        <v>1.16508518021613E-5</v>
      </c>
      <c r="K3335" s="1">
        <v>2.94599219343214E-5</v>
      </c>
      <c r="L3335" s="1">
        <v>2.7897615392459201E-5</v>
      </c>
      <c r="M3335" s="1">
        <v>2.86796354855768E-3</v>
      </c>
      <c r="N3335" s="1">
        <v>3.1802360370084401E-6</v>
      </c>
      <c r="O3335" s="1">
        <v>2.9258171540477601E-6</v>
      </c>
      <c r="P3335" s="1">
        <v>2.6273019196152101E-8</v>
      </c>
      <c r="Q3335" s="1">
        <v>2.34079329409029E-8</v>
      </c>
      <c r="R3335" s="1">
        <v>93.047918835649597</v>
      </c>
      <c r="S3335" s="1">
        <v>80.447895239494798</v>
      </c>
      <c r="T3335" s="1">
        <v>0.32932729213809803</v>
      </c>
      <c r="U3335" s="1">
        <v>4022.39476197474</v>
      </c>
      <c r="V3335" s="1">
        <f t="shared" si="205"/>
        <v>0.80590614367326019</v>
      </c>
      <c r="W3335" s="1">
        <f t="shared" si="206"/>
        <v>2.2965240234678554</v>
      </c>
      <c r="X3335" s="1">
        <f t="shared" si="207"/>
        <v>244.27946653677364</v>
      </c>
    </row>
    <row r="3336" spans="1:24" hidden="1" x14ac:dyDescent="0.3">
      <c r="A3336" s="18" t="str">
        <f t="shared" si="204"/>
        <v>ConstMin - Rough Terrain Forklifts_2001_175</v>
      </c>
      <c r="B3336" s="1" t="s">
        <v>40</v>
      </c>
      <c r="C3336" s="1">
        <v>2020</v>
      </c>
      <c r="D3336" s="1" t="s">
        <v>95</v>
      </c>
      <c r="E3336" s="1">
        <v>2001</v>
      </c>
      <c r="F3336" s="1">
        <v>175</v>
      </c>
      <c r="G3336" s="1" t="s">
        <v>5</v>
      </c>
      <c r="H3336" s="1">
        <v>1.5614427004968101E-4</v>
      </c>
      <c r="I3336" s="1">
        <v>1.88934566760114E-4</v>
      </c>
      <c r="J3336" s="1">
        <v>2.24847748871541E-4</v>
      </c>
      <c r="K3336" s="1">
        <v>7.1547414445801002E-4</v>
      </c>
      <c r="L3336" s="1">
        <v>1.3635402034261699E-3</v>
      </c>
      <c r="M3336" s="1">
        <v>9.9470355693125095E-2</v>
      </c>
      <c r="N3336" s="1">
        <v>1.30575445962934E-4</v>
      </c>
      <c r="O3336" s="1">
        <v>1.2012941028589901E-4</v>
      </c>
      <c r="P3336" s="1">
        <v>9.1496843922017403E-7</v>
      </c>
      <c r="Q3336" s="1">
        <v>8.1186367129505402E-7</v>
      </c>
      <c r="R3336" s="1">
        <v>3227.2061434468901</v>
      </c>
      <c r="S3336" s="1">
        <v>1436.4296180434001</v>
      </c>
      <c r="T3336" s="1">
        <v>6.2572185506238602</v>
      </c>
      <c r="U3336" s="1">
        <v>155046.27148516799</v>
      </c>
      <c r="V3336" s="1">
        <f t="shared" si="205"/>
        <v>0.403495500254479</v>
      </c>
      <c r="W3336" s="1">
        <f t="shared" si="206"/>
        <v>2.9120258189550396</v>
      </c>
      <c r="X3336" s="1">
        <f t="shared" si="207"/>
        <v>229.56360025177392</v>
      </c>
    </row>
    <row r="3337" spans="1:24" hidden="1" x14ac:dyDescent="0.3">
      <c r="A3337" s="18" t="str">
        <f t="shared" si="204"/>
        <v>ConstMin - Rough Terrain Forklifts_2002_50</v>
      </c>
      <c r="B3337" s="1" t="s">
        <v>40</v>
      </c>
      <c r="C3337" s="1">
        <v>2020</v>
      </c>
      <c r="D3337" s="1" t="s">
        <v>95</v>
      </c>
      <c r="E3337" s="1">
        <v>2002</v>
      </c>
      <c r="F3337" s="1">
        <v>50</v>
      </c>
      <c r="G3337" s="1" t="s">
        <v>5</v>
      </c>
      <c r="H3337" s="1">
        <v>5.3120115547033799E-6</v>
      </c>
      <c r="I3337" s="1">
        <v>6.42753398119109E-6</v>
      </c>
      <c r="J3337" s="1">
        <v>7.6492966387728706E-6</v>
      </c>
      <c r="K3337" s="1">
        <v>1.9381700561316399E-5</v>
      </c>
      <c r="L3337" s="1">
        <v>1.8538371431574199E-5</v>
      </c>
      <c r="M3337" s="1">
        <v>1.91197569903845E-3</v>
      </c>
      <c r="N3337" s="1">
        <v>2.0972840173146699E-6</v>
      </c>
      <c r="O3337" s="1">
        <v>1.9295012959295001E-6</v>
      </c>
      <c r="P3337" s="1">
        <v>1.75178031702681E-8</v>
      </c>
      <c r="Q3337" s="1">
        <v>1.56052886272686E-8</v>
      </c>
      <c r="R3337" s="1">
        <v>62.031945890433001</v>
      </c>
      <c r="S3337" s="1">
        <v>53.631930159663199</v>
      </c>
      <c r="T3337" s="1">
        <v>0.21955152809206499</v>
      </c>
      <c r="U3337" s="1">
        <v>2681.5965079831599</v>
      </c>
      <c r="V3337" s="1">
        <f t="shared" si="205"/>
        <v>0.79366924332811917</v>
      </c>
      <c r="W3337" s="1">
        <f t="shared" si="206"/>
        <v>2.2891104535096649</v>
      </c>
      <c r="X3337" s="1">
        <f t="shared" si="207"/>
        <v>244.27946653677407</v>
      </c>
    </row>
    <row r="3338" spans="1:24" hidden="1" x14ac:dyDescent="0.3">
      <c r="A3338" s="18" t="str">
        <f t="shared" ref="A3338:A3401" si="208">D3338&amp;"_"&amp;E3338&amp;"_"&amp;F3338</f>
        <v>ConstMin - Rough Terrain Forklifts_2002_175</v>
      </c>
      <c r="B3338" s="1" t="s">
        <v>40</v>
      </c>
      <c r="C3338" s="1">
        <v>2020</v>
      </c>
      <c r="D3338" s="1" t="s">
        <v>95</v>
      </c>
      <c r="E3338" s="1">
        <v>2002</v>
      </c>
      <c r="F3338" s="1">
        <v>175</v>
      </c>
      <c r="G3338" s="1" t="s">
        <v>5</v>
      </c>
      <c r="H3338" s="1">
        <v>1.8907692833417E-4</v>
      </c>
      <c r="I3338" s="1">
        <v>2.2878308328434601E-4</v>
      </c>
      <c r="J3338" s="1">
        <v>2.7227077680120498E-4</v>
      </c>
      <c r="K3338" s="1">
        <v>8.69949909133258E-4</v>
      </c>
      <c r="L3338" s="1">
        <v>1.6643680689789699E-3</v>
      </c>
      <c r="M3338" s="1">
        <v>0.12189799426427</v>
      </c>
      <c r="N3338" s="1">
        <v>1.54681218745649E-4</v>
      </c>
      <c r="O3338" s="1">
        <v>1.4230672124599701E-4</v>
      </c>
      <c r="P3338" s="1">
        <v>1.12133510028619E-6</v>
      </c>
      <c r="Q3338" s="1">
        <v>9.9491504234898407E-7</v>
      </c>
      <c r="R3338" s="1">
        <v>3954.8461772585802</v>
      </c>
      <c r="S3338" s="1">
        <v>1807.0776833248999</v>
      </c>
      <c r="T3338" s="1">
        <v>8.0136307753603795</v>
      </c>
      <c r="U3338" s="1">
        <v>190401.78680397599</v>
      </c>
      <c r="V3338" s="1">
        <f t="shared" si="205"/>
        <v>0.3978702709385572</v>
      </c>
      <c r="W3338" s="1">
        <f t="shared" si="206"/>
        <v>2.8944560281282645</v>
      </c>
      <c r="X3338" s="1">
        <f t="shared" si="207"/>
        <v>225.50049209668438</v>
      </c>
    </row>
    <row r="3339" spans="1:24" hidden="1" x14ac:dyDescent="0.3">
      <c r="A3339" s="18" t="str">
        <f t="shared" si="208"/>
        <v>ConstMin - Rough Terrain Forklifts_2003_50</v>
      </c>
      <c r="B3339" s="1" t="s">
        <v>40</v>
      </c>
      <c r="C3339" s="1">
        <v>2020</v>
      </c>
      <c r="D3339" s="1" t="s">
        <v>95</v>
      </c>
      <c r="E3339" s="1">
        <v>2003</v>
      </c>
      <c r="F3339" s="1">
        <v>50</v>
      </c>
      <c r="G3339" s="1" t="s">
        <v>5</v>
      </c>
      <c r="H3339" s="1">
        <v>2.7937776327409201E-6</v>
      </c>
      <c r="I3339" s="1">
        <v>3.3804709356165199E-6</v>
      </c>
      <c r="J3339" s="1">
        <v>4.02303979114693E-6</v>
      </c>
      <c r="K3339" s="1">
        <v>1.02152102509361E-5</v>
      </c>
      <c r="L3339" s="1">
        <v>9.8706050088594906E-6</v>
      </c>
      <c r="M3339" s="1">
        <v>1.0213235857766401E-3</v>
      </c>
      <c r="N3339" s="1">
        <v>1.10809177736316E-6</v>
      </c>
      <c r="O3339" s="1">
        <v>1.0194444351741001E-6</v>
      </c>
      <c r="P3339" s="1">
        <v>9.3588297122076902E-9</v>
      </c>
      <c r="Q3339" s="1">
        <v>8.3359058098367796E-9</v>
      </c>
      <c r="R3339" s="1">
        <v>33.135718953635802</v>
      </c>
      <c r="S3339" s="1">
        <v>30.489384953781101</v>
      </c>
      <c r="T3339" s="1">
        <v>0.109775764046032</v>
      </c>
      <c r="U3339" s="1">
        <v>1433.00109282771</v>
      </c>
      <c r="V3339" s="1">
        <f t="shared" ref="V3339:V3402" si="209">IFERROR(CONVERT(I3339,"ton","g")*365/U3339,0)</f>
        <v>0.78112274769796186</v>
      </c>
      <c r="W3339" s="1">
        <f t="shared" ref="W3339:W3402" si="210">IFERROR(CONVERT(L3339,"ton","g")*365/U3339,0)</f>
        <v>2.280792899216403</v>
      </c>
      <c r="X3339" s="1">
        <f t="shared" ref="X3339:X3402" si="211">S3339/T3339</f>
        <v>277.7424071582509</v>
      </c>
    </row>
    <row r="3340" spans="1:24" hidden="1" x14ac:dyDescent="0.3">
      <c r="A3340" s="18" t="str">
        <f t="shared" si="208"/>
        <v>ConstMin - Rough Terrain Forklifts_2003_100</v>
      </c>
      <c r="B3340" s="1" t="s">
        <v>40</v>
      </c>
      <c r="C3340" s="1">
        <v>2020</v>
      </c>
      <c r="D3340" s="1" t="s">
        <v>95</v>
      </c>
      <c r="E3340" s="1">
        <v>2003</v>
      </c>
      <c r="F3340" s="1">
        <v>100</v>
      </c>
      <c r="G3340" s="1" t="s">
        <v>5</v>
      </c>
      <c r="H3340" s="1">
        <v>6.2103245505398507E-5</v>
      </c>
      <c r="I3340" s="1">
        <v>7.5144927061532193E-5</v>
      </c>
      <c r="J3340" s="1">
        <v>8.9428673527773794E-5</v>
      </c>
      <c r="K3340" s="1">
        <v>2.8280678343111E-4</v>
      </c>
      <c r="L3340" s="1">
        <v>5.23502783348438E-4</v>
      </c>
      <c r="M3340" s="1">
        <v>3.8494128458398197E-2</v>
      </c>
      <c r="N3340" s="1">
        <v>5.2589262825524E-5</v>
      </c>
      <c r="O3340" s="1">
        <v>4.8382121799481998E-5</v>
      </c>
      <c r="P3340" s="1">
        <v>3.5403421008609002E-7</v>
      </c>
      <c r="Q3340" s="1">
        <v>3.1418390168377099E-7</v>
      </c>
      <c r="R3340" s="1">
        <v>1248.8996041276</v>
      </c>
      <c r="S3340" s="1">
        <v>639.78729471287704</v>
      </c>
      <c r="T3340" s="1">
        <v>2.8541698651968499</v>
      </c>
      <c r="U3340" s="1">
        <v>59697.076037439998</v>
      </c>
      <c r="V3340" s="1">
        <f t="shared" si="209"/>
        <v>0.41680719576108777</v>
      </c>
      <c r="W3340" s="1">
        <f t="shared" si="210"/>
        <v>2.9037186624975297</v>
      </c>
      <c r="X3340" s="1">
        <f t="shared" si="211"/>
        <v>224.15880095796311</v>
      </c>
    </row>
    <row r="3341" spans="1:24" hidden="1" x14ac:dyDescent="0.3">
      <c r="A3341" s="18" t="str">
        <f t="shared" si="208"/>
        <v>ConstMin - Rough Terrain Forklifts_2003_175</v>
      </c>
      <c r="B3341" s="1" t="s">
        <v>40</v>
      </c>
      <c r="C3341" s="1">
        <v>2020</v>
      </c>
      <c r="D3341" s="1" t="s">
        <v>95</v>
      </c>
      <c r="E3341" s="1">
        <v>2003</v>
      </c>
      <c r="F3341" s="1">
        <v>175</v>
      </c>
      <c r="G3341" s="1" t="s">
        <v>5</v>
      </c>
      <c r="H3341" s="1">
        <v>2.2865531472895999E-5</v>
      </c>
      <c r="I3341" s="1">
        <v>2.7667293082204201E-5</v>
      </c>
      <c r="J3341" s="1">
        <v>3.2926365320970302E-5</v>
      </c>
      <c r="K3341" s="1">
        <v>2.1290261973997299E-4</v>
      </c>
      <c r="L3341" s="1">
        <v>3.8108802010543801E-4</v>
      </c>
      <c r="M3341" s="1">
        <v>3.7458599329077899E-2</v>
      </c>
      <c r="N3341" s="1">
        <v>1.76895414523228E-5</v>
      </c>
      <c r="O3341" s="1">
        <v>1.6274378136136902E-5</v>
      </c>
      <c r="P3341" s="1">
        <v>3.4563736117105801E-7</v>
      </c>
      <c r="Q3341" s="1">
        <v>3.0573205213719298E-7</v>
      </c>
      <c r="R3341" s="1">
        <v>1215.30300195831</v>
      </c>
      <c r="S3341" s="1">
        <v>454.40203840755697</v>
      </c>
      <c r="T3341" s="1">
        <v>1.7564122247365199</v>
      </c>
      <c r="U3341" s="1">
        <v>58390.661935371099</v>
      </c>
      <c r="V3341" s="1">
        <f t="shared" si="209"/>
        <v>0.15689600042226598</v>
      </c>
      <c r="W3341" s="1">
        <f t="shared" si="210"/>
        <v>2.1610782806158011</v>
      </c>
      <c r="X3341" s="1">
        <f t="shared" si="211"/>
        <v>258.71035967978531</v>
      </c>
    </row>
    <row r="3342" spans="1:24" hidden="1" x14ac:dyDescent="0.3">
      <c r="A3342" s="18" t="str">
        <f t="shared" si="208"/>
        <v>ConstMin - Rough Terrain Forklifts_2004_50</v>
      </c>
      <c r="B3342" s="1" t="s">
        <v>40</v>
      </c>
      <c r="C3342" s="1">
        <v>2020</v>
      </c>
      <c r="D3342" s="1" t="s">
        <v>95</v>
      </c>
      <c r="E3342" s="1">
        <v>2004</v>
      </c>
      <c r="F3342" s="1">
        <v>50</v>
      </c>
      <c r="G3342" s="1" t="s">
        <v>5</v>
      </c>
      <c r="H3342" s="1">
        <v>6.0180481798861102E-6</v>
      </c>
      <c r="I3342" s="1">
        <v>7.2818382976621898E-6</v>
      </c>
      <c r="J3342" s="1">
        <v>8.665989379036E-6</v>
      </c>
      <c r="K3342" s="1">
        <v>3.7281231555443803E-5</v>
      </c>
      <c r="L3342" s="1">
        <v>4.1930531661196303E-5</v>
      </c>
      <c r="M3342" s="1">
        <v>4.74151176476891E-3</v>
      </c>
      <c r="N3342" s="1">
        <v>3.6532798706389998E-6</v>
      </c>
      <c r="O3342" s="1">
        <v>3.3610174809878801E-6</v>
      </c>
      <c r="P3342" s="1">
        <v>4.3657086211336103E-8</v>
      </c>
      <c r="Q3342" s="1">
        <v>3.8699581619170097E-8</v>
      </c>
      <c r="R3342" s="1">
        <v>153.83312736606101</v>
      </c>
      <c r="S3342" s="1">
        <v>136.89611396918599</v>
      </c>
      <c r="T3342" s="1">
        <v>0.54887882023016299</v>
      </c>
      <c r="U3342" s="1">
        <v>6625.7719161085997</v>
      </c>
      <c r="V3342" s="1">
        <f t="shared" si="209"/>
        <v>0.36390929588974869</v>
      </c>
      <c r="W3342" s="1">
        <f t="shared" si="210"/>
        <v>2.0954750200931516</v>
      </c>
      <c r="X3342" s="1">
        <f t="shared" si="211"/>
        <v>249.41045076540016</v>
      </c>
    </row>
    <row r="3343" spans="1:24" hidden="1" x14ac:dyDescent="0.3">
      <c r="A3343" s="18" t="str">
        <f t="shared" si="208"/>
        <v>ConstMin - Rough Terrain Forklifts_2004_100</v>
      </c>
      <c r="B3343" s="1" t="s">
        <v>40</v>
      </c>
      <c r="C3343" s="1">
        <v>2020</v>
      </c>
      <c r="D3343" s="1" t="s">
        <v>95</v>
      </c>
      <c r="E3343" s="1">
        <v>2004</v>
      </c>
      <c r="F3343" s="1">
        <v>100</v>
      </c>
      <c r="G3343" s="1" t="s">
        <v>5</v>
      </c>
      <c r="H3343" s="1">
        <v>6.8316467251533798E-5</v>
      </c>
      <c r="I3343" s="1">
        <v>8.2662925374356002E-5</v>
      </c>
      <c r="J3343" s="1">
        <v>9.8375712842208797E-5</v>
      </c>
      <c r="K3343" s="1">
        <v>5.7082784555492403E-4</v>
      </c>
      <c r="L3343" s="1">
        <v>9.1667502732825602E-4</v>
      </c>
      <c r="M3343" s="1">
        <v>8.4323864988808103E-2</v>
      </c>
      <c r="N3343" s="1">
        <v>6.4493711183990002E-5</v>
      </c>
      <c r="O3343" s="1">
        <v>5.9334214289270801E-5</v>
      </c>
      <c r="P3343" s="1">
        <v>7.7756645535596004E-7</v>
      </c>
      <c r="Q3343" s="1">
        <v>6.8824005032017596E-7</v>
      </c>
      <c r="R3343" s="1">
        <v>2735.7949334233199</v>
      </c>
      <c r="S3343" s="1">
        <v>1362.8387732352701</v>
      </c>
      <c r="T3343" s="1">
        <v>6.1474427865778303</v>
      </c>
      <c r="U3343" s="1">
        <v>132025.00615716699</v>
      </c>
      <c r="V3343" s="1">
        <f t="shared" si="209"/>
        <v>0.20732094264436315</v>
      </c>
      <c r="W3343" s="1">
        <f t="shared" si="210"/>
        <v>2.2990467601234705</v>
      </c>
      <c r="X3343" s="1">
        <f t="shared" si="211"/>
        <v>221.6919816172763</v>
      </c>
    </row>
    <row r="3344" spans="1:24" hidden="1" x14ac:dyDescent="0.3">
      <c r="A3344" s="18" t="str">
        <f t="shared" si="208"/>
        <v>ConstMin - Rough Terrain Forklifts_2004_175</v>
      </c>
      <c r="B3344" s="1" t="s">
        <v>40</v>
      </c>
      <c r="C3344" s="1">
        <v>2020</v>
      </c>
      <c r="D3344" s="1" t="s">
        <v>95</v>
      </c>
      <c r="E3344" s="1">
        <v>2004</v>
      </c>
      <c r="F3344" s="1">
        <v>175</v>
      </c>
      <c r="G3344" s="1" t="s">
        <v>5</v>
      </c>
      <c r="H3344" s="1">
        <v>6.1408673566150896E-6</v>
      </c>
      <c r="I3344" s="1">
        <v>7.43044950150427E-6</v>
      </c>
      <c r="J3344" s="1">
        <v>8.8428489935257394E-6</v>
      </c>
      <c r="K3344" s="1">
        <v>7.8176176130040503E-5</v>
      </c>
      <c r="L3344" s="1">
        <v>1.2459870096408101E-4</v>
      </c>
      <c r="M3344" s="1">
        <v>1.3816558184613499E-2</v>
      </c>
      <c r="N3344" s="1">
        <v>5.1157693127434796E-6</v>
      </c>
      <c r="O3344" s="1">
        <v>4.7065077677240002E-6</v>
      </c>
      <c r="P3344" s="1">
        <v>1.27556706248018E-7</v>
      </c>
      <c r="Q3344" s="1">
        <v>1.1276889053285399E-7</v>
      </c>
      <c r="R3344" s="1">
        <v>448.26301408066701</v>
      </c>
      <c r="S3344" s="1">
        <v>172.52828674649601</v>
      </c>
      <c r="T3344" s="1">
        <v>0.65865458427619605</v>
      </c>
      <c r="U3344" s="1">
        <v>21566.035843312002</v>
      </c>
      <c r="V3344" s="1">
        <f t="shared" si="209"/>
        <v>0.11408626571658212</v>
      </c>
      <c r="W3344" s="1">
        <f t="shared" si="210"/>
        <v>1.9130741018092274</v>
      </c>
      <c r="X3344" s="1">
        <f t="shared" si="211"/>
        <v>261.94046297588523</v>
      </c>
    </row>
    <row r="3345" spans="1:24" hidden="1" x14ac:dyDescent="0.3">
      <c r="A3345" s="18" t="str">
        <f t="shared" si="208"/>
        <v>ConstMin - Rough Terrain Forklifts_2004_300</v>
      </c>
      <c r="B3345" s="1" t="s">
        <v>40</v>
      </c>
      <c r="C3345" s="1">
        <v>2020</v>
      </c>
      <c r="D3345" s="1" t="s">
        <v>95</v>
      </c>
      <c r="E3345" s="1">
        <v>2004</v>
      </c>
      <c r="F3345" s="1">
        <v>300</v>
      </c>
      <c r="G3345" s="1" t="s">
        <v>5</v>
      </c>
      <c r="H3345" s="1">
        <v>1.2702090489467699E-6</v>
      </c>
      <c r="I3345" s="1">
        <v>1.53695294922559E-6</v>
      </c>
      <c r="J3345" s="1">
        <v>1.8291010304833499E-6</v>
      </c>
      <c r="K3345" s="1">
        <v>7.7184732636115408E-6</v>
      </c>
      <c r="L3345" s="1">
        <v>3.50170192946456E-5</v>
      </c>
      <c r="M3345" s="1">
        <v>4.0038927785105401E-3</v>
      </c>
      <c r="N3345" s="1">
        <v>8.1464632754662998E-7</v>
      </c>
      <c r="O3345" s="1">
        <v>7.4947462134290004E-7</v>
      </c>
      <c r="P3345" s="1">
        <v>3.6979868060264497E-8</v>
      </c>
      <c r="Q3345" s="1">
        <v>3.2679234611985903E-8</v>
      </c>
      <c r="R3345" s="1">
        <v>129.90189169902499</v>
      </c>
      <c r="S3345" s="1">
        <v>31.224068928571</v>
      </c>
      <c r="T3345" s="1">
        <v>0.109775764046032</v>
      </c>
      <c r="U3345" s="1">
        <v>6244.8137857142101</v>
      </c>
      <c r="V3345" s="1">
        <f t="shared" si="209"/>
        <v>8.1494759164982028E-2</v>
      </c>
      <c r="W3345" s="1">
        <f t="shared" si="210"/>
        <v>1.8567279860652475</v>
      </c>
      <c r="X3345" s="1">
        <f t="shared" si="211"/>
        <v>284.43499528254608</v>
      </c>
    </row>
    <row r="3346" spans="1:24" hidden="1" x14ac:dyDescent="0.3">
      <c r="A3346" s="18" t="str">
        <f t="shared" si="208"/>
        <v>ConstMin - Rough Terrain Forklifts_2005_50</v>
      </c>
      <c r="B3346" s="1" t="s">
        <v>40</v>
      </c>
      <c r="C3346" s="1">
        <v>2020</v>
      </c>
      <c r="D3346" s="1" t="s">
        <v>95</v>
      </c>
      <c r="E3346" s="1">
        <v>2005</v>
      </c>
      <c r="F3346" s="1">
        <v>50</v>
      </c>
      <c r="G3346" s="1" t="s">
        <v>5</v>
      </c>
      <c r="H3346" s="1">
        <v>1.87542663265846E-6</v>
      </c>
      <c r="I3346" s="1">
        <v>2.2692662255167301E-6</v>
      </c>
      <c r="J3346" s="1">
        <v>2.70061435102818E-6</v>
      </c>
      <c r="K3346" s="1">
        <v>1.7111440112755101E-5</v>
      </c>
      <c r="L3346" s="1">
        <v>2.06947703400757E-5</v>
      </c>
      <c r="M3346" s="1">
        <v>2.4081387235833501E-3</v>
      </c>
      <c r="N3346" s="1">
        <v>1.6163448077097599E-6</v>
      </c>
      <c r="O3346" s="1">
        <v>1.48703722309298E-6</v>
      </c>
      <c r="P3346" s="1">
        <v>2.22081739350185E-8</v>
      </c>
      <c r="Q3346" s="1">
        <v>1.9654904534047899E-8</v>
      </c>
      <c r="R3346" s="1">
        <v>78.129408795887798</v>
      </c>
      <c r="S3346" s="1">
        <v>83.509078467786097</v>
      </c>
      <c r="T3346" s="1">
        <v>0.32932729213809803</v>
      </c>
      <c r="U3346" s="1">
        <v>3479.5449361577498</v>
      </c>
      <c r="V3346" s="1">
        <f t="shared" si="209"/>
        <v>0.21594920052007868</v>
      </c>
      <c r="W3346" s="1">
        <f t="shared" si="210"/>
        <v>1.9693674808333044</v>
      </c>
      <c r="X3346" s="1">
        <f t="shared" si="211"/>
        <v>253.57472782051701</v>
      </c>
    </row>
    <row r="3347" spans="1:24" hidden="1" x14ac:dyDescent="0.3">
      <c r="A3347" s="18" t="str">
        <f t="shared" si="208"/>
        <v>ConstMin - Rough Terrain Forklifts_2005_100</v>
      </c>
      <c r="B3347" s="1" t="s">
        <v>40</v>
      </c>
      <c r="C3347" s="1">
        <v>2020</v>
      </c>
      <c r="D3347" s="1" t="s">
        <v>95</v>
      </c>
      <c r="E3347" s="1">
        <v>2005</v>
      </c>
      <c r="F3347" s="1">
        <v>100</v>
      </c>
      <c r="G3347" s="1" t="s">
        <v>5</v>
      </c>
      <c r="H3347" s="1">
        <v>9.8805891344569294E-5</v>
      </c>
      <c r="I3347" s="1">
        <v>1.19555128526928E-4</v>
      </c>
      <c r="J3347" s="1">
        <v>1.4228048353617901E-4</v>
      </c>
      <c r="K3347" s="1">
        <v>1.21084530738294E-3</v>
      </c>
      <c r="L3347" s="1">
        <v>1.83885912252872E-3</v>
      </c>
      <c r="M3347" s="1">
        <v>0.18479257117254999</v>
      </c>
      <c r="N3347" s="1">
        <v>1.03983839561204E-4</v>
      </c>
      <c r="O3347" s="1">
        <v>9.5665132396307798E-5</v>
      </c>
      <c r="P3347" s="1">
        <v>1.7055347853385501E-6</v>
      </c>
      <c r="Q3347" s="1">
        <v>1.50825212411066E-6</v>
      </c>
      <c r="R3347" s="1">
        <v>5995.3914590517497</v>
      </c>
      <c r="S3347" s="1">
        <v>2975.7149925573799</v>
      </c>
      <c r="T3347" s="1">
        <v>12.953540157431799</v>
      </c>
      <c r="U3347" s="1">
        <v>289400.89198803803</v>
      </c>
      <c r="V3347" s="1">
        <f t="shared" si="209"/>
        <v>0.1367908178057396</v>
      </c>
      <c r="W3347" s="1">
        <f t="shared" si="210"/>
        <v>2.1039586197558466</v>
      </c>
      <c r="X3347" s="1">
        <f t="shared" si="211"/>
        <v>229.72214208562369</v>
      </c>
    </row>
    <row r="3348" spans="1:24" hidden="1" x14ac:dyDescent="0.3">
      <c r="A3348" s="18" t="str">
        <f t="shared" si="208"/>
        <v>ConstMin - Rough Terrain Forklifts_2005_175</v>
      </c>
      <c r="B3348" s="1" t="s">
        <v>40</v>
      </c>
      <c r="C3348" s="1">
        <v>2020</v>
      </c>
      <c r="D3348" s="1" t="s">
        <v>95</v>
      </c>
      <c r="E3348" s="1">
        <v>2005</v>
      </c>
      <c r="F3348" s="1">
        <v>175</v>
      </c>
      <c r="G3348" s="1" t="s">
        <v>5</v>
      </c>
      <c r="H3348" s="1">
        <v>2.7730074543759902E-5</v>
      </c>
      <c r="I3348" s="1">
        <v>3.3553390197949501E-5</v>
      </c>
      <c r="J3348" s="1">
        <v>3.9931307343014301E-5</v>
      </c>
      <c r="K3348" s="1">
        <v>4.4281069795058402E-4</v>
      </c>
      <c r="L3348" s="1">
        <v>6.6168997583326199E-4</v>
      </c>
      <c r="M3348" s="1">
        <v>7.86153420972657E-2</v>
      </c>
      <c r="N3348" s="1">
        <v>2.4454099870625099E-5</v>
      </c>
      <c r="O3348" s="1">
        <v>2.24977718809751E-5</v>
      </c>
      <c r="P3348" s="1">
        <v>7.2600592205716901E-7</v>
      </c>
      <c r="Q3348" s="1">
        <v>6.4164785388028902E-7</v>
      </c>
      <c r="R3348" s="1">
        <v>2550.5881950214998</v>
      </c>
      <c r="S3348" s="1">
        <v>968.31347877309702</v>
      </c>
      <c r="T3348" s="1">
        <v>3.73237597756511</v>
      </c>
      <c r="U3348" s="1">
        <v>122747.973338589</v>
      </c>
      <c r="V3348" s="1">
        <f t="shared" si="209"/>
        <v>9.0512941258849719E-2</v>
      </c>
      <c r="W3348" s="1">
        <f t="shared" si="210"/>
        <v>1.7849613872348971</v>
      </c>
      <c r="X3348" s="1">
        <f t="shared" si="211"/>
        <v>259.43621023003038</v>
      </c>
    </row>
    <row r="3349" spans="1:24" hidden="1" x14ac:dyDescent="0.3">
      <c r="A3349" s="18" t="str">
        <f t="shared" si="208"/>
        <v>ConstMin - Rough Terrain Forklifts_2005_300</v>
      </c>
      <c r="B3349" s="1" t="s">
        <v>40</v>
      </c>
      <c r="C3349" s="1">
        <v>2020</v>
      </c>
      <c r="D3349" s="1" t="s">
        <v>95</v>
      </c>
      <c r="E3349" s="1">
        <v>2005</v>
      </c>
      <c r="F3349" s="1">
        <v>300</v>
      </c>
      <c r="G3349" s="1" t="s">
        <v>5</v>
      </c>
      <c r="H3349" s="1">
        <v>9.937865860914721E-7</v>
      </c>
      <c r="I3349" s="1">
        <v>1.2024817691706801E-6</v>
      </c>
      <c r="J3349" s="1">
        <v>1.43105268397171E-6</v>
      </c>
      <c r="K3349" s="1">
        <v>6.5925157698323597E-6</v>
      </c>
      <c r="L3349" s="1">
        <v>2.85133496723244E-5</v>
      </c>
      <c r="M3349" s="1">
        <v>3.4352935761647698E-3</v>
      </c>
      <c r="N3349" s="1">
        <v>6.8823600086467905E-7</v>
      </c>
      <c r="O3349" s="1">
        <v>6.3317712079550501E-7</v>
      </c>
      <c r="P3349" s="1">
        <v>3.1731179131034001E-8</v>
      </c>
      <c r="Q3349" s="1">
        <v>2.8038404359643899E-8</v>
      </c>
      <c r="R3349" s="1">
        <v>111.454316779012</v>
      </c>
      <c r="S3349" s="1">
        <v>23.8772291806719</v>
      </c>
      <c r="T3349" s="1">
        <v>0.109775764046032</v>
      </c>
      <c r="U3349" s="1">
        <v>5372.3765656511896</v>
      </c>
      <c r="V3349" s="1">
        <f t="shared" si="209"/>
        <v>7.4114068642260278E-2</v>
      </c>
      <c r="W3349" s="1">
        <f t="shared" si="210"/>
        <v>1.7573990799817836</v>
      </c>
      <c r="X3349" s="1">
        <f t="shared" si="211"/>
        <v>217.50911403959367</v>
      </c>
    </row>
    <row r="3350" spans="1:24" hidden="1" x14ac:dyDescent="0.3">
      <c r="A3350" s="18" t="str">
        <f t="shared" si="208"/>
        <v>ConstMin - Rough Terrain Forklifts_2005_600</v>
      </c>
      <c r="B3350" s="1" t="s">
        <v>40</v>
      </c>
      <c r="C3350" s="1">
        <v>2020</v>
      </c>
      <c r="D3350" s="1" t="s">
        <v>95</v>
      </c>
      <c r="E3350" s="1">
        <v>2005</v>
      </c>
      <c r="F3350" s="1">
        <v>600</v>
      </c>
      <c r="G3350" s="1" t="s">
        <v>5</v>
      </c>
      <c r="H3350" s="1">
        <v>3.1983047269456699E-6</v>
      </c>
      <c r="I3350" s="1">
        <v>3.86994871960426E-6</v>
      </c>
      <c r="J3350" s="1">
        <v>4.6055588068017602E-6</v>
      </c>
      <c r="K3350" s="1">
        <v>2.2435235695246599E-5</v>
      </c>
      <c r="L3350" s="1">
        <v>9.0316424563821905E-5</v>
      </c>
      <c r="M3350" s="1">
        <v>1.1967398719419899E-2</v>
      </c>
      <c r="N3350" s="1">
        <v>2.3808721207222299E-6</v>
      </c>
      <c r="O3350" s="1">
        <v>2.1904023510644499E-6</v>
      </c>
      <c r="P3350" s="1">
        <v>1.10548586843468E-7</v>
      </c>
      <c r="Q3350" s="1">
        <v>9.7676299561795099E-8</v>
      </c>
      <c r="R3350" s="1">
        <v>388.26907171761297</v>
      </c>
      <c r="S3350" s="1">
        <v>53.631930159663199</v>
      </c>
      <c r="T3350" s="1">
        <v>0.21955152809206499</v>
      </c>
      <c r="U3350" s="1">
        <v>18637.095730482899</v>
      </c>
      <c r="V3350" s="1">
        <f t="shared" si="209"/>
        <v>6.8756787158733096E-2</v>
      </c>
      <c r="W3350" s="1">
        <f t="shared" si="210"/>
        <v>1.6046381052065972</v>
      </c>
      <c r="X3350" s="1">
        <f t="shared" si="211"/>
        <v>244.27946653677407</v>
      </c>
    </row>
    <row r="3351" spans="1:24" hidden="1" x14ac:dyDescent="0.3">
      <c r="A3351" s="18" t="str">
        <f t="shared" si="208"/>
        <v>ConstMin - Rough Terrain Forklifts_2006_75</v>
      </c>
      <c r="B3351" s="1" t="s">
        <v>40</v>
      </c>
      <c r="C3351" s="1">
        <v>2020</v>
      </c>
      <c r="D3351" s="1" t="s">
        <v>95</v>
      </c>
      <c r="E3351" s="1">
        <v>2006</v>
      </c>
      <c r="F3351" s="1">
        <v>75</v>
      </c>
      <c r="G3351" s="1" t="s">
        <v>5</v>
      </c>
      <c r="H3351" s="1">
        <v>3.27470574190679E-6</v>
      </c>
      <c r="I3351" s="1">
        <v>3.9623939477072197E-6</v>
      </c>
      <c r="J3351" s="1">
        <v>4.7155762683457801E-6</v>
      </c>
      <c r="K3351" s="1">
        <v>4.06144048626093E-5</v>
      </c>
      <c r="L3351" s="1">
        <v>5.1489889200324003E-5</v>
      </c>
      <c r="M3351" s="1">
        <v>6.0865427717750097E-3</v>
      </c>
      <c r="N3351" s="1">
        <v>3.72560709265367E-6</v>
      </c>
      <c r="O3351" s="1">
        <v>3.4275585252413699E-6</v>
      </c>
      <c r="P3351" s="1">
        <v>5.6174865166614099E-8</v>
      </c>
      <c r="Q3351" s="1">
        <v>4.9677543884857799E-8</v>
      </c>
      <c r="R3351" s="1">
        <v>197.471177101482</v>
      </c>
      <c r="S3351" s="1">
        <v>170.814024138653</v>
      </c>
      <c r="T3351" s="1">
        <v>0.65865458427619605</v>
      </c>
      <c r="U3351" s="1">
        <v>8540.7012069326702</v>
      </c>
      <c r="V3351" s="1">
        <f t="shared" si="209"/>
        <v>0.15362175554313245</v>
      </c>
      <c r="W3351" s="1">
        <f t="shared" si="210"/>
        <v>1.9962596541548161</v>
      </c>
      <c r="X3351" s="1">
        <f t="shared" si="211"/>
        <v>259.33778981643724</v>
      </c>
    </row>
    <row r="3352" spans="1:24" hidden="1" x14ac:dyDescent="0.3">
      <c r="A3352" s="18" t="str">
        <f t="shared" si="208"/>
        <v>ConstMin - Rough Terrain Forklifts_2006_100</v>
      </c>
      <c r="B3352" s="1" t="s">
        <v>40</v>
      </c>
      <c r="C3352" s="1">
        <v>2020</v>
      </c>
      <c r="D3352" s="1" t="s">
        <v>95</v>
      </c>
      <c r="E3352" s="1">
        <v>2006</v>
      </c>
      <c r="F3352" s="1">
        <v>100</v>
      </c>
      <c r="G3352" s="1" t="s">
        <v>5</v>
      </c>
      <c r="H3352" s="1">
        <v>8.2626768352813995E-5</v>
      </c>
      <c r="I3352" s="1">
        <v>9.99783897069049E-5</v>
      </c>
      <c r="J3352" s="1">
        <v>1.18982546428052E-4</v>
      </c>
      <c r="K3352" s="1">
        <v>1.3468790302902901E-3</v>
      </c>
      <c r="L3352" s="1">
        <v>1.9897325827277E-3</v>
      </c>
      <c r="M3352" s="1">
        <v>0.20983514179709001</v>
      </c>
      <c r="N3352" s="1">
        <v>9.6694966183870994E-5</v>
      </c>
      <c r="O3352" s="1">
        <v>8.8959368889161296E-5</v>
      </c>
      <c r="P3352" s="1">
        <v>1.9375511434630799E-6</v>
      </c>
      <c r="Q3352" s="1">
        <v>1.71264621905718E-6</v>
      </c>
      <c r="R3352" s="1">
        <v>6807.8700835029204</v>
      </c>
      <c r="S3352" s="1">
        <v>3444.07602648595</v>
      </c>
      <c r="T3352" s="1">
        <v>14.600176618122299</v>
      </c>
      <c r="U3352" s="1">
        <v>325737.08524185501</v>
      </c>
      <c r="V3352" s="1">
        <f t="shared" si="209"/>
        <v>0.10163131205234165</v>
      </c>
      <c r="W3352" s="1">
        <f t="shared" si="210"/>
        <v>2.022628426090209</v>
      </c>
      <c r="X3352" s="1">
        <f t="shared" si="211"/>
        <v>235.89276462662997</v>
      </c>
    </row>
    <row r="3353" spans="1:24" hidden="1" x14ac:dyDescent="0.3">
      <c r="A3353" s="18" t="str">
        <f t="shared" si="208"/>
        <v>ConstMin - Rough Terrain Forklifts_2006_175</v>
      </c>
      <c r="B3353" s="1" t="s">
        <v>40</v>
      </c>
      <c r="C3353" s="1">
        <v>2020</v>
      </c>
      <c r="D3353" s="1" t="s">
        <v>95</v>
      </c>
      <c r="E3353" s="1">
        <v>2006</v>
      </c>
      <c r="F3353" s="1">
        <v>175</v>
      </c>
      <c r="G3353" s="1" t="s">
        <v>5</v>
      </c>
      <c r="H3353" s="1">
        <v>2.7236956228377701E-5</v>
      </c>
      <c r="I3353" s="1">
        <v>3.2956717036336997E-5</v>
      </c>
      <c r="J3353" s="1">
        <v>3.9221216968863899E-5</v>
      </c>
      <c r="K3353" s="1">
        <v>4.4144585209025301E-4</v>
      </c>
      <c r="L3353" s="1">
        <v>6.6097086073580098E-4</v>
      </c>
      <c r="M3353" s="1">
        <v>7.8741270784684694E-2</v>
      </c>
      <c r="N3353" s="1">
        <v>2.4219041267835299E-5</v>
      </c>
      <c r="O3353" s="1">
        <v>2.2281517966408499E-5</v>
      </c>
      <c r="P3353" s="1">
        <v>7.27184988771867E-7</v>
      </c>
      <c r="Q3353" s="1">
        <v>6.4267566689831797E-7</v>
      </c>
      <c r="R3353" s="1">
        <v>2554.6738125991501</v>
      </c>
      <c r="S3353" s="1">
        <v>950.92595803640302</v>
      </c>
      <c r="T3353" s="1">
        <v>3.6226002135190698</v>
      </c>
      <c r="U3353" s="1">
        <v>122755.896401063</v>
      </c>
      <c r="V3353" s="1">
        <f t="shared" si="209"/>
        <v>8.8897629793166316E-2</v>
      </c>
      <c r="W3353" s="1">
        <f t="shared" si="210"/>
        <v>1.7829064350364834</v>
      </c>
      <c r="X3353" s="1">
        <f t="shared" si="211"/>
        <v>262.49817865291118</v>
      </c>
    </row>
    <row r="3354" spans="1:24" hidden="1" x14ac:dyDescent="0.3">
      <c r="A3354" s="18" t="str">
        <f t="shared" si="208"/>
        <v>ConstMin - Rough Terrain Forklifts_2007_100</v>
      </c>
      <c r="B3354" s="1" t="s">
        <v>40</v>
      </c>
      <c r="C3354" s="1">
        <v>2020</v>
      </c>
      <c r="D3354" s="1" t="s">
        <v>95</v>
      </c>
      <c r="E3354" s="1">
        <v>2007</v>
      </c>
      <c r="F3354" s="1">
        <v>100</v>
      </c>
      <c r="G3354" s="1" t="s">
        <v>5</v>
      </c>
      <c r="H3354" s="1">
        <v>4.2063693655302502E-5</v>
      </c>
      <c r="I3354" s="1">
        <v>5.0897069322916098E-5</v>
      </c>
      <c r="J3354" s="1">
        <v>6.0571718863635698E-5</v>
      </c>
      <c r="K3354" s="1">
        <v>6.9544101976072798E-4</v>
      </c>
      <c r="L3354" s="1">
        <v>1.0294666863571601E-3</v>
      </c>
      <c r="M3354" s="1">
        <v>0.10887491322486099</v>
      </c>
      <c r="N3354" s="1">
        <v>4.87580906639164E-5</v>
      </c>
      <c r="O3354" s="1">
        <v>4.4857443410803098E-5</v>
      </c>
      <c r="P3354" s="1">
        <v>1.00534065476325E-6</v>
      </c>
      <c r="Q3354" s="1">
        <v>8.8862240560757897E-7</v>
      </c>
      <c r="R3354" s="1">
        <v>3532.32665529519</v>
      </c>
      <c r="S3354" s="1">
        <v>1938.46366748317</v>
      </c>
      <c r="T3354" s="1">
        <v>7.9038550113143504</v>
      </c>
      <c r="U3354" s="1">
        <v>168969.41634894899</v>
      </c>
      <c r="V3354" s="1">
        <f t="shared" si="209"/>
        <v>9.9740897751387461E-2</v>
      </c>
      <c r="W3354" s="1">
        <f t="shared" si="210"/>
        <v>2.0174036121993013</v>
      </c>
      <c r="X3354" s="1">
        <f t="shared" si="211"/>
        <v>245.25546897156687</v>
      </c>
    </row>
    <row r="3355" spans="1:24" hidden="1" x14ac:dyDescent="0.3">
      <c r="A3355" s="18" t="str">
        <f t="shared" si="208"/>
        <v>ConstMin - Rough Terrain Forklifts_2007_175</v>
      </c>
      <c r="B3355" s="1" t="s">
        <v>40</v>
      </c>
      <c r="C3355" s="1">
        <v>2020</v>
      </c>
      <c r="D3355" s="1" t="s">
        <v>95</v>
      </c>
      <c r="E3355" s="1">
        <v>2007</v>
      </c>
      <c r="F3355" s="1">
        <v>175</v>
      </c>
      <c r="G3355" s="1" t="s">
        <v>5</v>
      </c>
      <c r="H3355" s="1">
        <v>1.3712319784199401E-5</v>
      </c>
      <c r="I3355" s="1">
        <v>1.65919069388813E-5</v>
      </c>
      <c r="J3355" s="1">
        <v>1.9745740489247198E-5</v>
      </c>
      <c r="K3355" s="1">
        <v>3.0147127431253399E-4</v>
      </c>
      <c r="L3355" s="1">
        <v>2.4837668299730701E-4</v>
      </c>
      <c r="M3355" s="1">
        <v>5.4035563276913598E-2</v>
      </c>
      <c r="N3355" s="1">
        <v>1.4281212343956399E-5</v>
      </c>
      <c r="O3355" s="1">
        <v>1.31387153564399E-5</v>
      </c>
      <c r="P3355" s="1">
        <v>4.99174210000748E-7</v>
      </c>
      <c r="Q3355" s="1">
        <v>4.4103100342611201E-7</v>
      </c>
      <c r="R3355" s="1">
        <v>1753.12434098314</v>
      </c>
      <c r="S3355" s="1">
        <v>648.72594973948799</v>
      </c>
      <c r="T3355" s="1">
        <v>2.3052910449666801</v>
      </c>
      <c r="U3355" s="1">
        <v>84334.373466133402</v>
      </c>
      <c r="V3355" s="1">
        <f t="shared" si="209"/>
        <v>6.5144878888578728E-2</v>
      </c>
      <c r="W3355" s="1">
        <f t="shared" si="210"/>
        <v>0.97520248831008904</v>
      </c>
      <c r="X3355" s="1">
        <f t="shared" si="211"/>
        <v>281.4073958929834</v>
      </c>
    </row>
    <row r="3356" spans="1:24" hidden="1" x14ac:dyDescent="0.3">
      <c r="A3356" s="18" t="str">
        <f t="shared" si="208"/>
        <v>ConstMin - Rough Terrain Forklifts_2007_300</v>
      </c>
      <c r="B3356" s="1" t="s">
        <v>40</v>
      </c>
      <c r="C3356" s="1">
        <v>2020</v>
      </c>
      <c r="D3356" s="1" t="s">
        <v>95</v>
      </c>
      <c r="E3356" s="1">
        <v>2007</v>
      </c>
      <c r="F3356" s="1">
        <v>300</v>
      </c>
      <c r="G3356" s="1" t="s">
        <v>5</v>
      </c>
      <c r="H3356" s="1">
        <v>3.5885146260982401E-6</v>
      </c>
      <c r="I3356" s="1">
        <v>4.3421026975788702E-6</v>
      </c>
      <c r="J3356" s="1">
        <v>5.1674610615814603E-6</v>
      </c>
      <c r="K3356" s="1">
        <v>2.6880091220727502E-5</v>
      </c>
      <c r="L3356" s="1">
        <v>6.4982699560287501E-5</v>
      </c>
      <c r="M3356" s="1">
        <v>1.4141109031901199E-2</v>
      </c>
      <c r="N3356" s="1">
        <v>2.76923215719006E-6</v>
      </c>
      <c r="O3356" s="1">
        <v>2.54769358461485E-6</v>
      </c>
      <c r="P3356" s="1">
        <v>1.3063391036305899E-7</v>
      </c>
      <c r="Q3356" s="1">
        <v>1.1541783091881E-7</v>
      </c>
      <c r="R3356" s="1">
        <v>458.79270889204503</v>
      </c>
      <c r="S3356" s="1">
        <v>97.712968647057593</v>
      </c>
      <c r="T3356" s="1">
        <v>0.43910305618413098</v>
      </c>
      <c r="U3356" s="1">
        <v>22107.559156396801</v>
      </c>
      <c r="V3356" s="1">
        <f t="shared" si="209"/>
        <v>6.5035112505853643E-2</v>
      </c>
      <c r="W3356" s="1">
        <f t="shared" si="210"/>
        <v>0.97329737944564576</v>
      </c>
      <c r="X3356" s="1">
        <f t="shared" si="211"/>
        <v>222.52855513281418</v>
      </c>
    </row>
    <row r="3357" spans="1:24" hidden="1" x14ac:dyDescent="0.3">
      <c r="A3357" s="18" t="str">
        <f t="shared" si="208"/>
        <v>ConstMin - Rough Terrain Forklifts_2008_25</v>
      </c>
      <c r="B3357" s="1" t="s">
        <v>40</v>
      </c>
      <c r="C3357" s="1">
        <v>2020</v>
      </c>
      <c r="D3357" s="1" t="s">
        <v>95</v>
      </c>
      <c r="E3357" s="1">
        <v>2008</v>
      </c>
      <c r="F3357" s="1">
        <v>25</v>
      </c>
      <c r="G3357" s="1" t="s">
        <v>5</v>
      </c>
      <c r="H3357" s="1">
        <v>1.71412551151105E-7</v>
      </c>
      <c r="I3357" s="1">
        <v>2.0740918689283701E-7</v>
      </c>
      <c r="J3357" s="1">
        <v>2.4683407365759101E-7</v>
      </c>
      <c r="K3357" s="1">
        <v>3.7486294294584002E-6</v>
      </c>
      <c r="L3357" s="1">
        <v>5.0389622455179197E-6</v>
      </c>
      <c r="M3357" s="1">
        <v>6.0896743935088095E-4</v>
      </c>
      <c r="N3357" s="1">
        <v>1.65027312460748E-7</v>
      </c>
      <c r="O3357" s="1">
        <v>1.5182512746388901E-7</v>
      </c>
      <c r="P3357" s="1">
        <v>5.6250635969476104E-9</v>
      </c>
      <c r="Q3357" s="1">
        <v>4.9703103760462901E-9</v>
      </c>
      <c r="R3357" s="1">
        <v>19.757277911977098</v>
      </c>
      <c r="S3357" s="1">
        <v>34.162804827730596</v>
      </c>
      <c r="T3357" s="1">
        <v>0.109775764046032</v>
      </c>
      <c r="U3357" s="1">
        <v>854.07012069326697</v>
      </c>
      <c r="V3357" s="1">
        <f t="shared" si="209"/>
        <v>8.0412406809494755E-2</v>
      </c>
      <c r="W3357" s="1">
        <f t="shared" si="210"/>
        <v>1.953602384033384</v>
      </c>
      <c r="X3357" s="1">
        <f t="shared" si="211"/>
        <v>311.20534777972659</v>
      </c>
    </row>
    <row r="3358" spans="1:24" hidden="1" x14ac:dyDescent="0.3">
      <c r="A3358" s="18" t="str">
        <f t="shared" si="208"/>
        <v>ConstMin - Rough Terrain Forklifts_2008_100</v>
      </c>
      <c r="B3358" s="1" t="s">
        <v>40</v>
      </c>
      <c r="C3358" s="1">
        <v>2020</v>
      </c>
      <c r="D3358" s="1" t="s">
        <v>95</v>
      </c>
      <c r="E3358" s="1">
        <v>2008</v>
      </c>
      <c r="F3358" s="1">
        <v>100</v>
      </c>
      <c r="G3358" s="1" t="s">
        <v>5</v>
      </c>
      <c r="H3358" s="1">
        <v>1.6365844505566399E-5</v>
      </c>
      <c r="I3358" s="1">
        <v>1.98026718517354E-5</v>
      </c>
      <c r="J3358" s="1">
        <v>2.3566816088015702E-5</v>
      </c>
      <c r="K3358" s="1">
        <v>4.16113297878428E-4</v>
      </c>
      <c r="L3358" s="1">
        <v>3.5884138914934598E-4</v>
      </c>
      <c r="M3358" s="1">
        <v>6.6335471119500597E-2</v>
      </c>
      <c r="N3358" s="1">
        <v>2.28923261651741E-5</v>
      </c>
      <c r="O3358" s="1">
        <v>2.1060940071960199E-5</v>
      </c>
      <c r="P3358" s="1">
        <v>6.1281335198465296E-7</v>
      </c>
      <c r="Q3358" s="1">
        <v>5.4142119775175396E-7</v>
      </c>
      <c r="R3358" s="1">
        <v>2152.1813050085598</v>
      </c>
      <c r="S3358" s="1">
        <v>1079.0058643081099</v>
      </c>
      <c r="T3358" s="1">
        <v>4.2812547977952704</v>
      </c>
      <c r="U3358" s="1">
        <v>103695.23024171199</v>
      </c>
      <c r="V3358" s="1">
        <f t="shared" si="209"/>
        <v>6.3234430462567784E-2</v>
      </c>
      <c r="W3358" s="1">
        <f t="shared" si="210"/>
        <v>1.1458620856390656</v>
      </c>
      <c r="X3358" s="1">
        <f t="shared" si="211"/>
        <v>252.03028440721832</v>
      </c>
    </row>
    <row r="3359" spans="1:24" hidden="1" x14ac:dyDescent="0.3">
      <c r="A3359" s="18" t="str">
        <f t="shared" si="208"/>
        <v>ConstMin - Rough Terrain Forklifts_2008_175</v>
      </c>
      <c r="B3359" s="1" t="s">
        <v>40</v>
      </c>
      <c r="C3359" s="1">
        <v>2020</v>
      </c>
      <c r="D3359" s="1" t="s">
        <v>95</v>
      </c>
      <c r="E3359" s="1">
        <v>2008</v>
      </c>
      <c r="F3359" s="1">
        <v>175</v>
      </c>
      <c r="G3359" s="1" t="s">
        <v>5</v>
      </c>
      <c r="H3359" s="1">
        <v>1.06952362388636E-5</v>
      </c>
      <c r="I3359" s="1">
        <v>1.2941235849024899E-5</v>
      </c>
      <c r="J3359" s="1">
        <v>1.5401140183963599E-5</v>
      </c>
      <c r="K3359" s="1">
        <v>2.4064744340559799E-4</v>
      </c>
      <c r="L3359" s="1">
        <v>1.98748854414609E-4</v>
      </c>
      <c r="M3359" s="1">
        <v>4.3350866152862599E-2</v>
      </c>
      <c r="N3359" s="1">
        <v>1.1321463720192E-5</v>
      </c>
      <c r="O3359" s="1">
        <v>1.0415746622576701E-5</v>
      </c>
      <c r="P3359" s="1">
        <v>4.00479398883233E-7</v>
      </c>
      <c r="Q3359" s="1">
        <v>3.5382394185121001E-7</v>
      </c>
      <c r="R3359" s="1">
        <v>1406.47110988396</v>
      </c>
      <c r="S3359" s="1">
        <v>509.01354720027399</v>
      </c>
      <c r="T3359" s="1">
        <v>1.7564122247365199</v>
      </c>
      <c r="U3359" s="1">
        <v>67826.055164436504</v>
      </c>
      <c r="V3359" s="1">
        <f t="shared" si="209"/>
        <v>6.3178279385960837E-2</v>
      </c>
      <c r="W3359" s="1">
        <f t="shared" si="210"/>
        <v>0.9702790984055778</v>
      </c>
      <c r="X3359" s="1">
        <f t="shared" si="211"/>
        <v>289.80300867390702</v>
      </c>
    </row>
    <row r="3360" spans="1:24" hidden="1" x14ac:dyDescent="0.3">
      <c r="A3360" s="18" t="str">
        <f t="shared" si="208"/>
        <v>ConstMin - Rough Terrain Forklifts_2008_300</v>
      </c>
      <c r="B3360" s="1" t="s">
        <v>40</v>
      </c>
      <c r="C3360" s="1">
        <v>2020</v>
      </c>
      <c r="D3360" s="1" t="s">
        <v>95</v>
      </c>
      <c r="E3360" s="1">
        <v>2008</v>
      </c>
      <c r="F3360" s="1">
        <v>300</v>
      </c>
      <c r="G3360" s="1" t="s">
        <v>5</v>
      </c>
      <c r="H3360" s="1">
        <v>2.4818768760817301E-6</v>
      </c>
      <c r="I3360" s="1">
        <v>3.0030710200589001E-6</v>
      </c>
      <c r="J3360" s="1">
        <v>3.5739027015577002E-6</v>
      </c>
      <c r="K3360" s="1">
        <v>1.9026306932307499E-5</v>
      </c>
      <c r="L3360" s="1">
        <v>4.6108857171529902E-5</v>
      </c>
      <c r="M3360" s="1">
        <v>1.00597602390441E-2</v>
      </c>
      <c r="N3360" s="1">
        <v>1.9523642424458699E-6</v>
      </c>
      <c r="O3360" s="1">
        <v>1.7961751030502001E-6</v>
      </c>
      <c r="P3360" s="1">
        <v>9.2933015899517799E-8</v>
      </c>
      <c r="Q3360" s="1">
        <v>8.2106410730195498E-8</v>
      </c>
      <c r="R3360" s="1">
        <v>326.37784211009699</v>
      </c>
      <c r="S3360" s="1">
        <v>74.447976112043904</v>
      </c>
      <c r="T3360" s="1">
        <v>0.32932729213809803</v>
      </c>
      <c r="U3360" s="1">
        <v>15634.074983529201</v>
      </c>
      <c r="V3360" s="1">
        <f t="shared" si="209"/>
        <v>6.3603646200519809E-2</v>
      </c>
      <c r="W3360" s="1">
        <f t="shared" si="210"/>
        <v>0.97656413007201148</v>
      </c>
      <c r="X3360" s="1">
        <f t="shared" si="211"/>
        <v>226.06075442063684</v>
      </c>
    </row>
    <row r="3361" spans="1:24" hidden="1" x14ac:dyDescent="0.3">
      <c r="A3361" s="18" t="str">
        <f t="shared" si="208"/>
        <v>ConstMin - Rough Terrain Forklifts_2009_50</v>
      </c>
      <c r="B3361" s="1" t="s">
        <v>40</v>
      </c>
      <c r="C3361" s="1">
        <v>2020</v>
      </c>
      <c r="D3361" s="1" t="s">
        <v>95</v>
      </c>
      <c r="E3361" s="1">
        <v>2009</v>
      </c>
      <c r="F3361" s="1">
        <v>50</v>
      </c>
      <c r="G3361" s="1" t="s">
        <v>5</v>
      </c>
      <c r="H3361" s="1">
        <v>6.1890815268109405E-7</v>
      </c>
      <c r="I3361" s="1">
        <v>7.4887886474412398E-7</v>
      </c>
      <c r="J3361" s="1">
        <v>8.9122773986077603E-7</v>
      </c>
      <c r="K3361" s="1">
        <v>1.38279322365585E-5</v>
      </c>
      <c r="L3361" s="1">
        <v>1.8816427182623399E-5</v>
      </c>
      <c r="M3361" s="1">
        <v>2.2834854251703599E-3</v>
      </c>
      <c r="N3361" s="1">
        <v>6.1086420874095205E-7</v>
      </c>
      <c r="O3361" s="1">
        <v>5.6199507204167603E-7</v>
      </c>
      <c r="P3361" s="1">
        <v>2.1093387928027399E-8</v>
      </c>
      <c r="Q3361" s="1">
        <v>1.8637501069634599E-8</v>
      </c>
      <c r="R3361" s="1">
        <v>74.085169809949406</v>
      </c>
      <c r="S3361" s="1">
        <v>73.835739466385604</v>
      </c>
      <c r="T3361" s="1">
        <v>0.32932729213809803</v>
      </c>
      <c r="U3361" s="1">
        <v>3199.5487102100401</v>
      </c>
      <c r="V3361" s="1">
        <f t="shared" si="209"/>
        <v>7.7501739152558508E-2</v>
      </c>
      <c r="W3361" s="1">
        <f t="shared" si="210"/>
        <v>1.9473187186142076</v>
      </c>
      <c r="X3361" s="1">
        <f t="shared" si="211"/>
        <v>224.20170216388806</v>
      </c>
    </row>
    <row r="3362" spans="1:24" hidden="1" x14ac:dyDescent="0.3">
      <c r="A3362" s="18" t="str">
        <f t="shared" si="208"/>
        <v>ConstMin - Rough Terrain Forklifts_2009_100</v>
      </c>
      <c r="B3362" s="1" t="s">
        <v>40</v>
      </c>
      <c r="C3362" s="1">
        <v>2020</v>
      </c>
      <c r="D3362" s="1" t="s">
        <v>95</v>
      </c>
      <c r="E3362" s="1">
        <v>2009</v>
      </c>
      <c r="F3362" s="1">
        <v>100</v>
      </c>
      <c r="G3362" s="1" t="s">
        <v>5</v>
      </c>
      <c r="H3362" s="1">
        <v>1.15200405646166E-5</v>
      </c>
      <c r="I3362" s="1">
        <v>1.39392490831861E-5</v>
      </c>
      <c r="J3362" s="1">
        <v>1.6588858413047998E-5</v>
      </c>
      <c r="K3362" s="1">
        <v>3.0021077174428298E-4</v>
      </c>
      <c r="L3362" s="1">
        <v>2.5954724684390897E-4</v>
      </c>
      <c r="M3362" s="1">
        <v>4.8109102956903703E-2</v>
      </c>
      <c r="N3362" s="1">
        <v>1.64692892527159E-5</v>
      </c>
      <c r="O3362" s="1">
        <v>1.51517461124987E-5</v>
      </c>
      <c r="P3362" s="1">
        <v>4.4444691369247899E-7</v>
      </c>
      <c r="Q3362" s="1">
        <v>3.9266003099256102E-7</v>
      </c>
      <c r="R3362" s="1">
        <v>1560.8468627298701</v>
      </c>
      <c r="S3362" s="1">
        <v>836.43770529830897</v>
      </c>
      <c r="T3362" s="1">
        <v>3.5128244494730398</v>
      </c>
      <c r="U3362" s="1">
        <v>74521.371806421303</v>
      </c>
      <c r="V3362" s="1">
        <f t="shared" si="209"/>
        <v>6.1936568239556553E-2</v>
      </c>
      <c r="W3362" s="1">
        <f t="shared" si="210"/>
        <v>1.1532519197843634</v>
      </c>
      <c r="X3362" s="1">
        <f t="shared" si="211"/>
        <v>238.10973685968946</v>
      </c>
    </row>
    <row r="3363" spans="1:24" hidden="1" x14ac:dyDescent="0.3">
      <c r="A3363" s="18" t="str">
        <f t="shared" si="208"/>
        <v>ConstMin - Rough Terrain Forklifts_2009_175</v>
      </c>
      <c r="B3363" s="1" t="s">
        <v>40</v>
      </c>
      <c r="C3363" s="1">
        <v>2020</v>
      </c>
      <c r="D3363" s="1" t="s">
        <v>95</v>
      </c>
      <c r="E3363" s="1">
        <v>2009</v>
      </c>
      <c r="F3363" s="1">
        <v>175</v>
      </c>
      <c r="G3363" s="1" t="s">
        <v>5</v>
      </c>
      <c r="H3363" s="1">
        <v>4.4353490852988001E-7</v>
      </c>
      <c r="I3363" s="1">
        <v>5.3667723932115498E-7</v>
      </c>
      <c r="J3363" s="1">
        <v>6.3869026828302799E-7</v>
      </c>
      <c r="K3363" s="1">
        <v>1.02288466459779E-5</v>
      </c>
      <c r="L3363" s="1">
        <v>8.4693062701812401E-6</v>
      </c>
      <c r="M3363" s="1">
        <v>1.85225620168247E-3</v>
      </c>
      <c r="N3363" s="1">
        <v>4.7775921411167099E-7</v>
      </c>
      <c r="O3363" s="1">
        <v>4.39538476982737E-7</v>
      </c>
      <c r="P3363" s="1">
        <v>1.71117211007443E-8</v>
      </c>
      <c r="Q3363" s="1">
        <v>1.51178661179845E-8</v>
      </c>
      <c r="R3363" s="1">
        <v>60.094412567989004</v>
      </c>
      <c r="S3363" s="1">
        <v>23.142545205882001</v>
      </c>
      <c r="T3363" s="1">
        <v>0.109775764046032</v>
      </c>
      <c r="U3363" s="1">
        <v>2892.8181507352601</v>
      </c>
      <c r="V3363" s="1">
        <f t="shared" si="209"/>
        <v>6.1430018204985698E-2</v>
      </c>
      <c r="W3363" s="1">
        <f t="shared" si="210"/>
        <v>0.96942743280658616</v>
      </c>
      <c r="X3363" s="1">
        <f t="shared" si="211"/>
        <v>210.81652591529854</v>
      </c>
    </row>
    <row r="3364" spans="1:24" hidden="1" x14ac:dyDescent="0.3">
      <c r="A3364" s="18" t="str">
        <f t="shared" si="208"/>
        <v>ConstMin - Rough Terrain Forklifts_2009_300</v>
      </c>
      <c r="B3364" s="1" t="s">
        <v>40</v>
      </c>
      <c r="C3364" s="1">
        <v>2020</v>
      </c>
      <c r="D3364" s="1" t="s">
        <v>95</v>
      </c>
      <c r="E3364" s="1">
        <v>2009</v>
      </c>
      <c r="F3364" s="1">
        <v>300</v>
      </c>
      <c r="G3364" s="1" t="s">
        <v>5</v>
      </c>
      <c r="H3364" s="1">
        <v>9.6543885643623894E-7</v>
      </c>
      <c r="I3364" s="1">
        <v>1.16818101628785E-6</v>
      </c>
      <c r="J3364" s="1">
        <v>1.39023195326818E-6</v>
      </c>
      <c r="K3364" s="1">
        <v>7.58594180325372E-6</v>
      </c>
      <c r="L3364" s="1">
        <v>1.84306921932437E-5</v>
      </c>
      <c r="M3364" s="1">
        <v>4.0317911280229801E-3</v>
      </c>
      <c r="N3364" s="1">
        <v>7.7520746508372696E-7</v>
      </c>
      <c r="O3364" s="1">
        <v>7.1319086787702799E-7</v>
      </c>
      <c r="P3364" s="1">
        <v>3.7246945242519603E-8</v>
      </c>
      <c r="Q3364" s="1">
        <v>3.2906937190311E-8</v>
      </c>
      <c r="R3364" s="1">
        <v>130.807022924416</v>
      </c>
      <c r="S3364" s="1">
        <v>26.815965079831599</v>
      </c>
      <c r="T3364" s="1">
        <v>0.109775764046032</v>
      </c>
      <c r="U3364" s="1">
        <v>6301.7517937604298</v>
      </c>
      <c r="V3364" s="1">
        <f t="shared" si="209"/>
        <v>6.1381493522628845E-2</v>
      </c>
      <c r="W3364" s="1">
        <f t="shared" si="210"/>
        <v>0.96843160238309445</v>
      </c>
      <c r="X3364" s="1">
        <f t="shared" si="211"/>
        <v>244.27946653677517</v>
      </c>
    </row>
    <row r="3365" spans="1:24" hidden="1" x14ac:dyDescent="0.3">
      <c r="A3365" s="18" t="str">
        <f t="shared" si="208"/>
        <v>ConstMin - Rough Terrain Forklifts_2010_50</v>
      </c>
      <c r="B3365" s="1" t="s">
        <v>40</v>
      </c>
      <c r="C3365" s="1">
        <v>2020</v>
      </c>
      <c r="D3365" s="1" t="s">
        <v>95</v>
      </c>
      <c r="E3365" s="1">
        <v>2010</v>
      </c>
      <c r="F3365" s="1">
        <v>50</v>
      </c>
      <c r="G3365" s="1" t="s">
        <v>5</v>
      </c>
      <c r="H3365" s="1">
        <v>3.1091182932041402E-7</v>
      </c>
      <c r="I3365" s="1">
        <v>3.7620331347770101E-7</v>
      </c>
      <c r="J3365" s="1">
        <v>4.4771303422139702E-7</v>
      </c>
      <c r="K3365" s="1">
        <v>7.1102088355727002E-6</v>
      </c>
      <c r="L3365" s="1">
        <v>9.8003098441067801E-6</v>
      </c>
      <c r="M3365" s="1">
        <v>1.1944502050987699E-3</v>
      </c>
      <c r="N3365" s="1">
        <v>3.1525612488523498E-7</v>
      </c>
      <c r="O3365" s="1">
        <v>2.9003563489441598E-7</v>
      </c>
      <c r="P3365" s="1">
        <v>1.10339571382001E-8</v>
      </c>
      <c r="Q3365" s="1">
        <v>9.7489420032066896E-9</v>
      </c>
      <c r="R3365" s="1">
        <v>38.752621452650203</v>
      </c>
      <c r="S3365" s="1">
        <v>34.897488802520598</v>
      </c>
      <c r="T3365" s="1">
        <v>0.109775764046032</v>
      </c>
      <c r="U3365" s="1">
        <v>1675.0794625209801</v>
      </c>
      <c r="V3365" s="1">
        <f t="shared" si="209"/>
        <v>7.4366236442856656E-2</v>
      </c>
      <c r="W3365" s="1">
        <f t="shared" si="210"/>
        <v>1.9372826686262026</v>
      </c>
      <c r="X3365" s="1">
        <f t="shared" si="211"/>
        <v>317.89793590402269</v>
      </c>
    </row>
    <row r="3366" spans="1:24" hidden="1" x14ac:dyDescent="0.3">
      <c r="A3366" s="18" t="str">
        <f t="shared" si="208"/>
        <v>ConstMin - Rough Terrain Forklifts_2010_100</v>
      </c>
      <c r="B3366" s="1" t="s">
        <v>40</v>
      </c>
      <c r="C3366" s="1">
        <v>2020</v>
      </c>
      <c r="D3366" s="1" t="s">
        <v>95</v>
      </c>
      <c r="E3366" s="1">
        <v>2010</v>
      </c>
      <c r="F3366" s="1">
        <v>100</v>
      </c>
      <c r="G3366" s="1" t="s">
        <v>5</v>
      </c>
      <c r="H3366" s="1">
        <v>1.2682546492397E-5</v>
      </c>
      <c r="I3366" s="1">
        <v>1.5345881255800399E-5</v>
      </c>
      <c r="J3366" s="1">
        <v>1.8262866949051799E-5</v>
      </c>
      <c r="K3366" s="1">
        <v>3.3930054773023298E-4</v>
      </c>
      <c r="L3366" s="1">
        <v>2.9411296256483997E-4</v>
      </c>
      <c r="M3366" s="1">
        <v>5.4667456079710498E-2</v>
      </c>
      <c r="N3366" s="1">
        <v>1.8558864782680599E-5</v>
      </c>
      <c r="O3366" s="1">
        <v>1.7074155600066201E-5</v>
      </c>
      <c r="P3366" s="1">
        <v>5.0504726552709703E-7</v>
      </c>
      <c r="Q3366" s="1">
        <v>4.4618842753673202E-7</v>
      </c>
      <c r="R3366" s="1">
        <v>1773.6254070643499</v>
      </c>
      <c r="S3366" s="1">
        <v>921.78349370307001</v>
      </c>
      <c r="T3366" s="1">
        <v>3.6226002135190698</v>
      </c>
      <c r="U3366" s="1">
        <v>84999.611252680101</v>
      </c>
      <c r="V3366" s="1">
        <f t="shared" si="209"/>
        <v>5.9781043919614966E-2</v>
      </c>
      <c r="W3366" s="1">
        <f t="shared" si="210"/>
        <v>1.145739344605643</v>
      </c>
      <c r="X3366" s="1">
        <f t="shared" si="211"/>
        <v>254.45355252370788</v>
      </c>
    </row>
    <row r="3367" spans="1:24" hidden="1" x14ac:dyDescent="0.3">
      <c r="A3367" s="18" t="str">
        <f t="shared" si="208"/>
        <v>ConstMin - Rough Terrain Forklifts_2010_175</v>
      </c>
      <c r="B3367" s="1" t="s">
        <v>40</v>
      </c>
      <c r="C3367" s="1">
        <v>2020</v>
      </c>
      <c r="D3367" s="1" t="s">
        <v>95</v>
      </c>
      <c r="E3367" s="1">
        <v>2010</v>
      </c>
      <c r="F3367" s="1">
        <v>175</v>
      </c>
      <c r="G3367" s="1" t="s">
        <v>5</v>
      </c>
      <c r="H3367" s="1">
        <v>3.3006599983631899E-6</v>
      </c>
      <c r="I3367" s="1">
        <v>3.9937985980194699E-6</v>
      </c>
      <c r="J3367" s="1">
        <v>4.7529503976430001E-6</v>
      </c>
      <c r="K3367" s="1">
        <v>7.8147436699859904E-5</v>
      </c>
      <c r="L3367" s="1">
        <v>6.4874470934815507E-5</v>
      </c>
      <c r="M3367" s="1">
        <v>1.4227323006680601E-2</v>
      </c>
      <c r="N3367" s="1">
        <v>3.6225205925910399E-6</v>
      </c>
      <c r="O3367" s="1">
        <v>3.3327189451837501E-6</v>
      </c>
      <c r="P3367" s="1">
        <v>1.3143963695361401E-7</v>
      </c>
      <c r="Q3367" s="1">
        <v>1.16121497791151E-7</v>
      </c>
      <c r="R3367" s="1">
        <v>461.58982635603797</v>
      </c>
      <c r="S3367" s="1">
        <v>165.18144699859701</v>
      </c>
      <c r="T3367" s="1">
        <v>0.65865458427619605</v>
      </c>
      <c r="U3367" s="1">
        <v>22189.374380144902</v>
      </c>
      <c r="V3367" s="1">
        <f t="shared" si="209"/>
        <v>5.9597727923753389E-2</v>
      </c>
      <c r="W3367" s="1">
        <f t="shared" si="210"/>
        <v>0.96809365146452819</v>
      </c>
      <c r="X3367" s="1">
        <f t="shared" si="211"/>
        <v>250.78614943539338</v>
      </c>
    </row>
    <row r="3368" spans="1:24" hidden="1" x14ac:dyDescent="0.3">
      <c r="A3368" s="18" t="str">
        <f t="shared" si="208"/>
        <v>ConstMin - Rough Terrain Forklifts_2011_50</v>
      </c>
      <c r="B3368" s="1" t="s">
        <v>40</v>
      </c>
      <c r="C3368" s="1">
        <v>2020</v>
      </c>
      <c r="D3368" s="1" t="s">
        <v>95</v>
      </c>
      <c r="E3368" s="1">
        <v>2011</v>
      </c>
      <c r="F3368" s="1">
        <v>50</v>
      </c>
      <c r="G3368" s="1" t="s">
        <v>5</v>
      </c>
      <c r="H3368" s="1">
        <v>6.1521928220557301E-7</v>
      </c>
      <c r="I3368" s="1">
        <v>7.44415331468743E-7</v>
      </c>
      <c r="J3368" s="1">
        <v>8.8591576637602501E-7</v>
      </c>
      <c r="K3368" s="1">
        <v>1.44312356534819E-5</v>
      </c>
      <c r="L3368" s="1">
        <v>2.0161316608861499E-5</v>
      </c>
      <c r="M3368" s="1">
        <v>2.46816436949081E-3</v>
      </c>
      <c r="N3368" s="1">
        <v>6.8410686187389104E-7</v>
      </c>
      <c r="O3368" s="1">
        <v>6.2937831292398002E-7</v>
      </c>
      <c r="P3368" s="1">
        <v>2.28009470196235E-8</v>
      </c>
      <c r="Q3368" s="1">
        <v>2.0144825786653401E-8</v>
      </c>
      <c r="R3368" s="1">
        <v>80.076874770922302</v>
      </c>
      <c r="S3368" s="1">
        <v>84.855999088234299</v>
      </c>
      <c r="T3368" s="1">
        <v>0.32932729213809803</v>
      </c>
      <c r="U3368" s="1">
        <v>3535.6666286764198</v>
      </c>
      <c r="V3368" s="1">
        <f t="shared" si="209"/>
        <v>6.9716022308331127E-2</v>
      </c>
      <c r="W3368" s="1">
        <f t="shared" si="210"/>
        <v>1.8881486437087613</v>
      </c>
      <c r="X3368" s="1">
        <f t="shared" si="211"/>
        <v>257.66464278536415</v>
      </c>
    </row>
    <row r="3369" spans="1:24" hidden="1" x14ac:dyDescent="0.3">
      <c r="A3369" s="18" t="str">
        <f t="shared" si="208"/>
        <v>ConstMin - Rough Terrain Forklifts_2011_100</v>
      </c>
      <c r="B3369" s="1" t="s">
        <v>40</v>
      </c>
      <c r="C3369" s="1">
        <v>2020</v>
      </c>
      <c r="D3369" s="1" t="s">
        <v>95</v>
      </c>
      <c r="E3369" s="1">
        <v>2011</v>
      </c>
      <c r="F3369" s="1">
        <v>100</v>
      </c>
      <c r="G3369" s="1" t="s">
        <v>5</v>
      </c>
      <c r="H3369" s="1">
        <v>6.0042845456877202E-5</v>
      </c>
      <c r="I3369" s="1">
        <v>7.2651843002821405E-5</v>
      </c>
      <c r="J3369" s="1">
        <v>8.6461697457903197E-5</v>
      </c>
      <c r="K3369" s="1">
        <v>1.65201658436049E-3</v>
      </c>
      <c r="L3369" s="1">
        <v>1.4359012457047799E-3</v>
      </c>
      <c r="M3369" s="1">
        <v>0.26765770739644301</v>
      </c>
      <c r="N3369" s="1">
        <v>9.59390246045737E-5</v>
      </c>
      <c r="O3369" s="1">
        <v>8.8263902636207794E-5</v>
      </c>
      <c r="P3369" s="1">
        <v>2.4728269552501402E-6</v>
      </c>
      <c r="Q3369" s="1">
        <v>2.1845862263495701E-6</v>
      </c>
      <c r="R3369" s="1">
        <v>8683.8595441999805</v>
      </c>
      <c r="S3369" s="1">
        <v>4580.9994774733304</v>
      </c>
      <c r="T3369" s="1">
        <v>18.3325525956874</v>
      </c>
      <c r="U3369" s="1">
        <v>415828.56933543802</v>
      </c>
      <c r="V3369" s="1">
        <f t="shared" si="209"/>
        <v>5.7852337670748231E-2</v>
      </c>
      <c r="W3369" s="1">
        <f t="shared" si="210"/>
        <v>1.1434017403403649</v>
      </c>
      <c r="X3369" s="1">
        <f t="shared" si="211"/>
        <v>249.88334022568017</v>
      </c>
    </row>
    <row r="3370" spans="1:24" hidden="1" x14ac:dyDescent="0.3">
      <c r="A3370" s="18" t="str">
        <f t="shared" si="208"/>
        <v>ConstMin - Rough Terrain Forklifts_2011_175</v>
      </c>
      <c r="B3370" s="1" t="s">
        <v>40</v>
      </c>
      <c r="C3370" s="1">
        <v>2020</v>
      </c>
      <c r="D3370" s="1" t="s">
        <v>95</v>
      </c>
      <c r="E3370" s="1">
        <v>2011</v>
      </c>
      <c r="F3370" s="1">
        <v>175</v>
      </c>
      <c r="G3370" s="1" t="s">
        <v>5</v>
      </c>
      <c r="H3370" s="1">
        <v>1.42108363278785E-5</v>
      </c>
      <c r="I3370" s="1">
        <v>1.7195111956733002E-5</v>
      </c>
      <c r="J3370" s="1">
        <v>2.0463604312145101E-5</v>
      </c>
      <c r="K3370" s="1">
        <v>3.4603357178148098E-4</v>
      </c>
      <c r="L3370" s="1">
        <v>2.8804229408539402E-4</v>
      </c>
      <c r="M3370" s="1">
        <v>6.3348761084913094E-2</v>
      </c>
      <c r="N3370" s="1">
        <v>1.6948201291953799E-5</v>
      </c>
      <c r="O3370" s="1">
        <v>1.5592345188597401E-5</v>
      </c>
      <c r="P3370" s="1">
        <v>5.8526438680299297E-7</v>
      </c>
      <c r="Q3370" s="1">
        <v>5.1704407195505196E-7</v>
      </c>
      <c r="R3370" s="1">
        <v>2055.28078720955</v>
      </c>
      <c r="S3370" s="1">
        <v>755.62246807141901</v>
      </c>
      <c r="T3370" s="1">
        <v>2.9639456292428799</v>
      </c>
      <c r="U3370" s="1">
        <v>99126.473404035802</v>
      </c>
      <c r="V3370" s="1">
        <f t="shared" si="209"/>
        <v>5.74386141404198E-2</v>
      </c>
      <c r="W3370" s="1">
        <f t="shared" si="210"/>
        <v>0.96217752043271387</v>
      </c>
      <c r="X3370" s="1">
        <f t="shared" si="211"/>
        <v>254.93803280879945</v>
      </c>
    </row>
    <row r="3371" spans="1:24" hidden="1" x14ac:dyDescent="0.3">
      <c r="A3371" s="18" t="str">
        <f t="shared" si="208"/>
        <v>ConstMin - Rough Terrain Forklifts_2011_300</v>
      </c>
      <c r="B3371" s="1" t="s">
        <v>40</v>
      </c>
      <c r="C3371" s="1">
        <v>2020</v>
      </c>
      <c r="D3371" s="1" t="s">
        <v>95</v>
      </c>
      <c r="E3371" s="1">
        <v>2011</v>
      </c>
      <c r="F3371" s="1">
        <v>300</v>
      </c>
      <c r="G3371" s="1" t="s">
        <v>5</v>
      </c>
      <c r="H3371" s="1">
        <v>4.3628780651047404E-6</v>
      </c>
      <c r="I3371" s="1">
        <v>5.2790824587767399E-6</v>
      </c>
      <c r="J3371" s="1">
        <v>6.28254441375083E-6</v>
      </c>
      <c r="K3371" s="1">
        <v>5.0798188241732901E-5</v>
      </c>
      <c r="L3371" s="1">
        <v>6.8858575129399004E-5</v>
      </c>
      <c r="M3371" s="1">
        <v>2.72946163850218E-2</v>
      </c>
      <c r="N3371" s="1">
        <v>4.8303589166368095E-7</v>
      </c>
      <c r="O3371" s="1">
        <v>4.4439302033058602E-7</v>
      </c>
      <c r="P3371" s="1">
        <v>2.5222137797395198E-7</v>
      </c>
      <c r="Q3371" s="1">
        <v>2.22774989699423E-7</v>
      </c>
      <c r="R3371" s="1">
        <v>885.54376896489396</v>
      </c>
      <c r="S3371" s="1">
        <v>204.97682896638401</v>
      </c>
      <c r="T3371" s="1">
        <v>0.87820611236826096</v>
      </c>
      <c r="U3371" s="1">
        <v>42635.1804250079</v>
      </c>
      <c r="V3371" s="1">
        <f t="shared" si="209"/>
        <v>4.0999535947152339E-2</v>
      </c>
      <c r="W3371" s="1">
        <f t="shared" si="210"/>
        <v>0.53478415014977143</v>
      </c>
      <c r="X3371" s="1">
        <f t="shared" si="211"/>
        <v>233.40401083479412</v>
      </c>
    </row>
    <row r="3372" spans="1:24" hidden="1" x14ac:dyDescent="0.3">
      <c r="A3372" s="18" t="str">
        <f t="shared" si="208"/>
        <v>ConstMin - Rough Terrain Forklifts_2011_600</v>
      </c>
      <c r="B3372" s="1" t="s">
        <v>40</v>
      </c>
      <c r="C3372" s="1">
        <v>2020</v>
      </c>
      <c r="D3372" s="1" t="s">
        <v>95</v>
      </c>
      <c r="E3372" s="1">
        <v>2011</v>
      </c>
      <c r="F3372" s="1">
        <v>600</v>
      </c>
      <c r="G3372" s="1" t="s">
        <v>5</v>
      </c>
      <c r="H3372" s="1">
        <v>1.88398153129519E-6</v>
      </c>
      <c r="I3372" s="1">
        <v>2.2796176528671799E-6</v>
      </c>
      <c r="J3372" s="1">
        <v>2.7129334050650702E-6</v>
      </c>
      <c r="K3372" s="1">
        <v>2.1584341106820099E-5</v>
      </c>
      <c r="L3372" s="1">
        <v>2.9734565550361202E-5</v>
      </c>
      <c r="M3372" s="1">
        <v>1.17863833015314E-2</v>
      </c>
      <c r="N3372" s="1">
        <v>2.0858494903300301E-7</v>
      </c>
      <c r="O3372" s="1">
        <v>1.91898153110362E-7</v>
      </c>
      <c r="P3372" s="1">
        <v>1.08914439232521E-7</v>
      </c>
      <c r="Q3372" s="1">
        <v>9.6198876055023194E-8</v>
      </c>
      <c r="R3372" s="1">
        <v>382.39622583707001</v>
      </c>
      <c r="S3372" s="1">
        <v>49.9585102857137</v>
      </c>
      <c r="T3372" s="1">
        <v>0.21955152809206499</v>
      </c>
      <c r="U3372" s="1">
        <v>18984.233908571201</v>
      </c>
      <c r="V3372" s="1">
        <f t="shared" si="209"/>
        <v>3.9761021727373426E-2</v>
      </c>
      <c r="W3372" s="1">
        <f t="shared" si="210"/>
        <v>0.51862938743912479</v>
      </c>
      <c r="X3372" s="1">
        <f t="shared" si="211"/>
        <v>227.54799622603628</v>
      </c>
    </row>
    <row r="3373" spans="1:24" hidden="1" x14ac:dyDescent="0.3">
      <c r="A3373" s="18" t="str">
        <f t="shared" si="208"/>
        <v>ConstMin - Rough Terrain Forklifts_2011_750</v>
      </c>
      <c r="B3373" s="1" t="s">
        <v>40</v>
      </c>
      <c r="C3373" s="1">
        <v>2020</v>
      </c>
      <c r="D3373" s="1" t="s">
        <v>95</v>
      </c>
      <c r="E3373" s="1">
        <v>2011</v>
      </c>
      <c r="F3373" s="1">
        <v>750</v>
      </c>
      <c r="G3373" s="1" t="s">
        <v>5</v>
      </c>
      <c r="H3373" s="1">
        <v>1.48035932054888E-6</v>
      </c>
      <c r="I3373" s="1">
        <v>1.7912347778641499E-6</v>
      </c>
      <c r="J3373" s="1">
        <v>2.1317174215904E-6</v>
      </c>
      <c r="K3373" s="1">
        <v>1.6960134695917699E-5</v>
      </c>
      <c r="L3373" s="1">
        <v>2.3364263674436301E-5</v>
      </c>
      <c r="M3373" s="1">
        <v>9.2612810084123608E-3</v>
      </c>
      <c r="N3373" s="1">
        <v>1.63897930153774E-7</v>
      </c>
      <c r="O3373" s="1">
        <v>1.5078609574147201E-7</v>
      </c>
      <c r="P3373" s="1">
        <v>8.5580724960384506E-8</v>
      </c>
      <c r="Q3373" s="1">
        <v>7.5589330589922603E-8</v>
      </c>
      <c r="R3373" s="1">
        <v>300.47206283994501</v>
      </c>
      <c r="S3373" s="1">
        <v>23.142545205882001</v>
      </c>
      <c r="T3373" s="1">
        <v>0.109775764046032</v>
      </c>
      <c r="U3373" s="1">
        <v>14464.090753676301</v>
      </c>
      <c r="V3373" s="1">
        <f t="shared" si="209"/>
        <v>4.1006242468110882E-2</v>
      </c>
      <c r="W3373" s="1">
        <f t="shared" si="210"/>
        <v>0.53487162775234631</v>
      </c>
      <c r="X3373" s="1">
        <f t="shared" si="211"/>
        <v>210.81652591529854</v>
      </c>
    </row>
    <row r="3374" spans="1:24" hidden="1" x14ac:dyDescent="0.3">
      <c r="A3374" s="18" t="str">
        <f t="shared" si="208"/>
        <v>ConstMin - Rough Terrain Forklifts_2012_50</v>
      </c>
      <c r="B3374" s="1" t="s">
        <v>40</v>
      </c>
      <c r="C3374" s="1">
        <v>2020</v>
      </c>
      <c r="D3374" s="1" t="s">
        <v>95</v>
      </c>
      <c r="E3374" s="1">
        <v>2012</v>
      </c>
      <c r="F3374" s="1">
        <v>50</v>
      </c>
      <c r="G3374" s="1" t="s">
        <v>5</v>
      </c>
      <c r="H3374" s="1">
        <v>3.9839619941484201E-7</v>
      </c>
      <c r="I3374" s="1">
        <v>4.8205940129195798E-7</v>
      </c>
      <c r="J3374" s="1">
        <v>5.73690527157372E-7</v>
      </c>
      <c r="K3374" s="1">
        <v>9.6084203511723492E-6</v>
      </c>
      <c r="L3374" s="1">
        <v>1.36151097786988E-5</v>
      </c>
      <c r="M3374" s="1">
        <v>1.67441778343763E-3</v>
      </c>
      <c r="N3374" s="1">
        <v>4.5736710016515802E-7</v>
      </c>
      <c r="O3374" s="1">
        <v>4.2077773215194502E-7</v>
      </c>
      <c r="P3374" s="1">
        <v>1.54688708924311E-8</v>
      </c>
      <c r="Q3374" s="1">
        <v>1.3666372855218E-8</v>
      </c>
      <c r="R3374" s="1">
        <v>54.3246409420465</v>
      </c>
      <c r="S3374" s="1">
        <v>58.529823324929197</v>
      </c>
      <c r="T3374" s="1">
        <v>0.21955152809206499</v>
      </c>
      <c r="U3374" s="1">
        <v>2194.8683746848401</v>
      </c>
      <c r="V3374" s="1">
        <f t="shared" si="209"/>
        <v>7.2724488743551224E-2</v>
      </c>
      <c r="W3374" s="1">
        <f t="shared" si="210"/>
        <v>2.0540039156782512</v>
      </c>
      <c r="X3374" s="1">
        <f t="shared" si="211"/>
        <v>266.58809361775775</v>
      </c>
    </row>
    <row r="3375" spans="1:24" hidden="1" x14ac:dyDescent="0.3">
      <c r="A3375" s="18" t="str">
        <f t="shared" si="208"/>
        <v>ConstMin - Rough Terrain Forklifts_2012_100</v>
      </c>
      <c r="B3375" s="1" t="s">
        <v>40</v>
      </c>
      <c r="C3375" s="1">
        <v>2020</v>
      </c>
      <c r="D3375" s="1" t="s">
        <v>95</v>
      </c>
      <c r="E3375" s="1">
        <v>2012</v>
      </c>
      <c r="F3375" s="1">
        <v>100</v>
      </c>
      <c r="G3375" s="1" t="s">
        <v>5</v>
      </c>
      <c r="H3375" s="1">
        <v>8.8240155916374601E-5</v>
      </c>
      <c r="I3375" s="1">
        <v>1.06770588658813E-4</v>
      </c>
      <c r="J3375" s="1">
        <v>1.2706582451957901E-4</v>
      </c>
      <c r="K3375" s="1">
        <v>2.7525041556087002E-3</v>
      </c>
      <c r="L3375" s="1">
        <v>2.1013197489611001E-3</v>
      </c>
      <c r="M3375" s="1">
        <v>0.44853191186299002</v>
      </c>
      <c r="N3375" s="1">
        <v>5.7973603660074898E-5</v>
      </c>
      <c r="O3375" s="1">
        <v>5.3335715367268898E-5</v>
      </c>
      <c r="P3375" s="1">
        <v>4.1442527546375903E-6</v>
      </c>
      <c r="Q3375" s="1">
        <v>3.6608571681547199E-6</v>
      </c>
      <c r="R3375" s="1">
        <v>14552.123910785</v>
      </c>
      <c r="S3375" s="1">
        <v>7266.6367473178398</v>
      </c>
      <c r="T3375" s="1">
        <v>27.8830440676923</v>
      </c>
      <c r="U3375" s="1">
        <v>698770.08879227599</v>
      </c>
      <c r="V3375" s="1">
        <f t="shared" si="209"/>
        <v>5.0594805569050931E-2</v>
      </c>
      <c r="W3375" s="1">
        <f t="shared" si="210"/>
        <v>0.99574110691501094</v>
      </c>
      <c r="X3375" s="1">
        <f t="shared" si="211"/>
        <v>260.61131380334444</v>
      </c>
    </row>
    <row r="3376" spans="1:24" hidden="1" x14ac:dyDescent="0.3">
      <c r="A3376" s="18" t="str">
        <f t="shared" si="208"/>
        <v>ConstMin - Rough Terrain Forklifts_2012_175</v>
      </c>
      <c r="B3376" s="1" t="s">
        <v>40</v>
      </c>
      <c r="C3376" s="1">
        <v>2020</v>
      </c>
      <c r="D3376" s="1" t="s">
        <v>95</v>
      </c>
      <c r="E3376" s="1">
        <v>2012</v>
      </c>
      <c r="F3376" s="1">
        <v>175</v>
      </c>
      <c r="G3376" s="1" t="s">
        <v>5</v>
      </c>
      <c r="H3376" s="1">
        <v>1.4443153357603399E-5</v>
      </c>
      <c r="I3376" s="1">
        <v>1.7476215562700099E-5</v>
      </c>
      <c r="J3376" s="1">
        <v>2.07981408349489E-5</v>
      </c>
      <c r="K3376" s="1">
        <v>4.0803327024868598E-4</v>
      </c>
      <c r="L3376" s="1">
        <v>3.15314406576441E-4</v>
      </c>
      <c r="M3376" s="1">
        <v>7.5128635109824898E-2</v>
      </c>
      <c r="N3376" s="1">
        <v>1.35466499448385E-6</v>
      </c>
      <c r="O3376" s="1">
        <v>1.2462917949251401E-6</v>
      </c>
      <c r="P3376" s="1">
        <v>6.9416819448015798E-7</v>
      </c>
      <c r="Q3376" s="1">
        <v>6.1318982016935305E-7</v>
      </c>
      <c r="R3376" s="1">
        <v>2437.4658267353898</v>
      </c>
      <c r="S3376" s="1">
        <v>899.62052713024104</v>
      </c>
      <c r="T3376" s="1">
        <v>3.5128244494730398</v>
      </c>
      <c r="U3376" s="1">
        <v>117484.81821491499</v>
      </c>
      <c r="V3376" s="1">
        <f t="shared" si="209"/>
        <v>4.9255444694879309E-2</v>
      </c>
      <c r="W3376" s="1">
        <f t="shared" si="210"/>
        <v>0.88869076138959169</v>
      </c>
      <c r="X3376" s="1">
        <f t="shared" si="211"/>
        <v>256.09606744373275</v>
      </c>
    </row>
    <row r="3377" spans="1:24" hidden="1" x14ac:dyDescent="0.3">
      <c r="A3377" s="18" t="str">
        <f t="shared" si="208"/>
        <v>ConstMin - Rough Terrain Forklifts_2012_300</v>
      </c>
      <c r="B3377" s="1" t="s">
        <v>40</v>
      </c>
      <c r="C3377" s="1">
        <v>2020</v>
      </c>
      <c r="D3377" s="1" t="s">
        <v>95</v>
      </c>
      <c r="E3377" s="1">
        <v>2012</v>
      </c>
      <c r="F3377" s="1">
        <v>300</v>
      </c>
      <c r="G3377" s="1" t="s">
        <v>5</v>
      </c>
      <c r="H3377" s="1">
        <v>3.3549302647155399E-6</v>
      </c>
      <c r="I3377" s="1">
        <v>4.0594656203058001E-6</v>
      </c>
      <c r="J3377" s="1">
        <v>4.8310995811903803E-6</v>
      </c>
      <c r="K3377" s="1">
        <v>4.0291959935620099E-5</v>
      </c>
      <c r="L3377" s="1">
        <v>5.4772747719177098E-5</v>
      </c>
      <c r="M3377" s="1">
        <v>2.17738096450701E-2</v>
      </c>
      <c r="N3377" s="1">
        <v>3.8229082420304999E-7</v>
      </c>
      <c r="O3377" s="1">
        <v>3.5170755826680601E-7</v>
      </c>
      <c r="P3377" s="1">
        <v>2.0120902024083699E-7</v>
      </c>
      <c r="Q3377" s="1">
        <v>1.77714907254002E-7</v>
      </c>
      <c r="R3377" s="1">
        <v>706.42727436904295</v>
      </c>
      <c r="S3377" s="1">
        <v>173.99765469607601</v>
      </c>
      <c r="T3377" s="1">
        <v>0.76843034832222901</v>
      </c>
      <c r="U3377" s="1">
        <v>33979.256281362301</v>
      </c>
      <c r="V3377" s="1">
        <f t="shared" si="209"/>
        <v>3.9558844666071936E-2</v>
      </c>
      <c r="W3377" s="1">
        <f t="shared" si="210"/>
        <v>0.53375168596541811</v>
      </c>
      <c r="X3377" s="1">
        <f t="shared" si="211"/>
        <v>226.43256487198613</v>
      </c>
    </row>
    <row r="3378" spans="1:24" hidden="1" x14ac:dyDescent="0.3">
      <c r="A3378" s="18" t="str">
        <f t="shared" si="208"/>
        <v>ConstMin - Rough Terrain Forklifts_2012_600</v>
      </c>
      <c r="B3378" s="1" t="s">
        <v>40</v>
      </c>
      <c r="C3378" s="1">
        <v>2020</v>
      </c>
      <c r="D3378" s="1" t="s">
        <v>95</v>
      </c>
      <c r="E3378" s="1">
        <v>2012</v>
      </c>
      <c r="F3378" s="1">
        <v>600</v>
      </c>
      <c r="G3378" s="1" t="s">
        <v>5</v>
      </c>
      <c r="H3378" s="1">
        <v>7.6486524471730604E-7</v>
      </c>
      <c r="I3378" s="1">
        <v>9.2548694610794E-7</v>
      </c>
      <c r="J3378" s="1">
        <v>1.1014059523929201E-6</v>
      </c>
      <c r="K3378" s="1">
        <v>9.0511168820480501E-6</v>
      </c>
      <c r="L3378" s="1">
        <v>1.2487225600088501E-5</v>
      </c>
      <c r="M3378" s="1">
        <v>4.9640466205090198E-3</v>
      </c>
      <c r="N3378" s="1">
        <v>8.71556013794042E-8</v>
      </c>
      <c r="O3378" s="1">
        <v>8.0183153269051899E-8</v>
      </c>
      <c r="P3378" s="1">
        <v>4.5872126799299103E-8</v>
      </c>
      <c r="Q3378" s="1">
        <v>4.0515881196198502E-8</v>
      </c>
      <c r="R3378" s="1">
        <v>161.05302568221001</v>
      </c>
      <c r="S3378" s="1">
        <v>23.142545205882001</v>
      </c>
      <c r="T3378" s="1">
        <v>0.109775764046032</v>
      </c>
      <c r="U3378" s="1">
        <v>7752.7526439704898</v>
      </c>
      <c r="V3378" s="1">
        <f t="shared" si="209"/>
        <v>3.9527829752110333E-2</v>
      </c>
      <c r="W3378" s="1">
        <f t="shared" si="210"/>
        <v>0.53333321412285384</v>
      </c>
      <c r="X3378" s="1">
        <f t="shared" si="211"/>
        <v>210.81652591529854</v>
      </c>
    </row>
    <row r="3379" spans="1:24" hidden="1" x14ac:dyDescent="0.3">
      <c r="A3379" s="18" t="str">
        <f t="shared" si="208"/>
        <v>ConstMin - Rough Terrain Forklifts_2013_50</v>
      </c>
      <c r="B3379" s="1" t="s">
        <v>40</v>
      </c>
      <c r="C3379" s="1">
        <v>2020</v>
      </c>
      <c r="D3379" s="1" t="s">
        <v>95</v>
      </c>
      <c r="E3379" s="1">
        <v>2013</v>
      </c>
      <c r="F3379" s="1">
        <v>50</v>
      </c>
      <c r="G3379" s="1" t="s">
        <v>5</v>
      </c>
      <c r="H3379" s="1">
        <v>4.3072415435930499E-7</v>
      </c>
      <c r="I3379" s="1">
        <v>5.2117622677475905E-7</v>
      </c>
      <c r="J3379" s="1">
        <v>6.2024278227739904E-7</v>
      </c>
      <c r="K3379" s="1">
        <v>1.0709717479774799E-5</v>
      </c>
      <c r="L3379" s="1">
        <v>9.3034530513121901E-6</v>
      </c>
      <c r="M3379" s="1">
        <v>1.90329106551706E-3</v>
      </c>
      <c r="N3379" s="1">
        <v>3.4628006005356801E-8</v>
      </c>
      <c r="O3379" s="1">
        <v>3.1857765524928202E-8</v>
      </c>
      <c r="P3379" s="1">
        <v>1.7583948048524599E-8</v>
      </c>
      <c r="Q3379" s="1">
        <v>1.55344058159486E-8</v>
      </c>
      <c r="R3379" s="1">
        <v>61.7501825202459</v>
      </c>
      <c r="S3379" s="1">
        <v>59.6318492871141</v>
      </c>
      <c r="T3379" s="1">
        <v>0.21955152809206499</v>
      </c>
      <c r="U3379" s="1">
        <v>2683.4332179201301</v>
      </c>
      <c r="V3379" s="1">
        <f t="shared" si="209"/>
        <v>6.4310577050158357E-2</v>
      </c>
      <c r="W3379" s="1">
        <f t="shared" si="210"/>
        <v>1.148000241667815</v>
      </c>
      <c r="X3379" s="1">
        <f t="shared" si="211"/>
        <v>271.60753471097934</v>
      </c>
    </row>
    <row r="3380" spans="1:24" hidden="1" x14ac:dyDescent="0.3">
      <c r="A3380" s="18" t="str">
        <f t="shared" si="208"/>
        <v>ConstMin - Rough Terrain Forklifts_2013_100</v>
      </c>
      <c r="B3380" s="1" t="s">
        <v>40</v>
      </c>
      <c r="C3380" s="1">
        <v>2020</v>
      </c>
      <c r="D3380" s="1" t="s">
        <v>95</v>
      </c>
      <c r="E3380" s="1">
        <v>2013</v>
      </c>
      <c r="F3380" s="1">
        <v>100</v>
      </c>
      <c r="G3380" s="1" t="s">
        <v>5</v>
      </c>
      <c r="H3380" s="1">
        <v>7.5680694777471402E-5</v>
      </c>
      <c r="I3380" s="1">
        <v>9.1573640680740406E-5</v>
      </c>
      <c r="J3380" s="1">
        <v>1.0898020047955799E-4</v>
      </c>
      <c r="K3380" s="1">
        <v>2.4392988242931202E-3</v>
      </c>
      <c r="L3380" s="1">
        <v>1.8675589544714E-3</v>
      </c>
      <c r="M3380" s="1">
        <v>0.39986246787846902</v>
      </c>
      <c r="N3380" s="1">
        <v>5.1025539621169702E-5</v>
      </c>
      <c r="O3380" s="1">
        <v>4.6943496451476101E-5</v>
      </c>
      <c r="P3380" s="1">
        <v>3.6946563928799399E-6</v>
      </c>
      <c r="Q3380" s="1">
        <v>3.2636237090217898E-6</v>
      </c>
      <c r="R3380" s="1">
        <v>12973.0974005194</v>
      </c>
      <c r="S3380" s="1">
        <v>6708.0320318192398</v>
      </c>
      <c r="T3380" s="1">
        <v>25.797304550817699</v>
      </c>
      <c r="U3380" s="1">
        <v>622790.82072439103</v>
      </c>
      <c r="V3380" s="1">
        <f t="shared" si="209"/>
        <v>4.8687433125687761E-2</v>
      </c>
      <c r="W3380" s="1">
        <f t="shared" si="210"/>
        <v>0.99293476843527029</v>
      </c>
      <c r="X3380" s="1">
        <f t="shared" si="211"/>
        <v>260.02840795266786</v>
      </c>
    </row>
    <row r="3381" spans="1:24" hidden="1" x14ac:dyDescent="0.3">
      <c r="A3381" s="18" t="str">
        <f t="shared" si="208"/>
        <v>ConstMin - Rough Terrain Forklifts_2013_175</v>
      </c>
      <c r="B3381" s="1" t="s">
        <v>40</v>
      </c>
      <c r="C3381" s="1">
        <v>2020</v>
      </c>
      <c r="D3381" s="1" t="s">
        <v>95</v>
      </c>
      <c r="E3381" s="1">
        <v>2013</v>
      </c>
      <c r="F3381" s="1">
        <v>175</v>
      </c>
      <c r="G3381" s="1" t="s">
        <v>5</v>
      </c>
      <c r="H3381" s="1">
        <v>9.9410576723117693E-6</v>
      </c>
      <c r="I3381" s="1">
        <v>1.20286797834972E-5</v>
      </c>
      <c r="J3381" s="1">
        <v>1.4315123048128901E-5</v>
      </c>
      <c r="K3381" s="1">
        <v>2.8975607708280402E-4</v>
      </c>
      <c r="L3381" s="1">
        <v>2.2458509918063299E-4</v>
      </c>
      <c r="M3381" s="1">
        <v>5.3667626235942498E-2</v>
      </c>
      <c r="N3381" s="1">
        <v>9.5743529185270293E-7</v>
      </c>
      <c r="O3381" s="1">
        <v>8.8084046850448599E-7</v>
      </c>
      <c r="P3381" s="1">
        <v>4.9588558745447003E-7</v>
      </c>
      <c r="Q3381" s="1">
        <v>4.3802795075975E-7</v>
      </c>
      <c r="R3381" s="1">
        <v>1741.1870288990599</v>
      </c>
      <c r="S3381" s="1">
        <v>629.37927173668697</v>
      </c>
      <c r="T3381" s="1">
        <v>2.4150668090127199</v>
      </c>
      <c r="U3381" s="1">
        <v>83907.700181986496</v>
      </c>
      <c r="V3381" s="1">
        <f t="shared" si="209"/>
        <v>4.7468416750402212E-2</v>
      </c>
      <c r="W3381" s="1">
        <f t="shared" si="210"/>
        <v>0.88627341285306271</v>
      </c>
      <c r="X3381" s="1">
        <f t="shared" si="211"/>
        <v>260.6053254460391</v>
      </c>
    </row>
    <row r="3382" spans="1:24" hidden="1" x14ac:dyDescent="0.3">
      <c r="A3382" s="18" t="str">
        <f t="shared" si="208"/>
        <v>ConstMin - Rough Terrain Forklifts_2013_300</v>
      </c>
      <c r="B3382" s="1" t="s">
        <v>40</v>
      </c>
      <c r="C3382" s="1">
        <v>2020</v>
      </c>
      <c r="D3382" s="1" t="s">
        <v>95</v>
      </c>
      <c r="E3382" s="1">
        <v>2013</v>
      </c>
      <c r="F3382" s="1">
        <v>300</v>
      </c>
      <c r="G3382" s="1" t="s">
        <v>5</v>
      </c>
      <c r="H3382" s="1">
        <v>3.1560154191696002E-6</v>
      </c>
      <c r="I3382" s="1">
        <v>3.8187786571952197E-6</v>
      </c>
      <c r="J3382" s="1">
        <v>4.5446622036042302E-6</v>
      </c>
      <c r="K3382" s="1">
        <v>3.9183419104633303E-5</v>
      </c>
      <c r="L3382" s="1">
        <v>5.3422988185664398E-5</v>
      </c>
      <c r="M3382" s="1">
        <v>2.1300283629145499E-2</v>
      </c>
      <c r="N3382" s="1">
        <v>3.7092275295253701E-7</v>
      </c>
      <c r="O3382" s="1">
        <v>3.4124893271633402E-7</v>
      </c>
      <c r="P3382" s="1">
        <v>1.9683700483986299E-7</v>
      </c>
      <c r="Q3382" s="1">
        <v>1.7385005156847201E-7</v>
      </c>
      <c r="R3382" s="1">
        <v>691.06424427806405</v>
      </c>
      <c r="S3382" s="1">
        <v>165.67123631512399</v>
      </c>
      <c r="T3382" s="1">
        <v>0.65865458427619605</v>
      </c>
      <c r="U3382" s="1">
        <v>33189.471008463202</v>
      </c>
      <c r="V3382" s="1">
        <f t="shared" si="209"/>
        <v>3.8098928080596915E-2</v>
      </c>
      <c r="W3382" s="1">
        <f t="shared" si="210"/>
        <v>0.53298679170662311</v>
      </c>
      <c r="X3382" s="1">
        <f t="shared" si="211"/>
        <v>251.52977033809341</v>
      </c>
    </row>
    <row r="3383" spans="1:24" hidden="1" x14ac:dyDescent="0.3">
      <c r="A3383" s="18" t="str">
        <f t="shared" si="208"/>
        <v>ConstMin - Rough Terrain Forklifts_2014_50</v>
      </c>
      <c r="B3383" s="1" t="s">
        <v>40</v>
      </c>
      <c r="C3383" s="1">
        <v>2020</v>
      </c>
      <c r="D3383" s="1" t="s">
        <v>95</v>
      </c>
      <c r="E3383" s="1">
        <v>2014</v>
      </c>
      <c r="F3383" s="1">
        <v>50</v>
      </c>
      <c r="G3383" s="1" t="s">
        <v>5</v>
      </c>
      <c r="H3383" s="1">
        <v>1.85198791787101E-6</v>
      </c>
      <c r="I3383" s="1">
        <v>2.2409053806239199E-6</v>
      </c>
      <c r="J3383" s="1">
        <v>2.6668626017342598E-6</v>
      </c>
      <c r="K3383" s="1">
        <v>4.7622434918321401E-5</v>
      </c>
      <c r="L3383" s="1">
        <v>4.2023235097871103E-5</v>
      </c>
      <c r="M3383" s="1">
        <v>8.6386830592432001E-3</v>
      </c>
      <c r="N3383" s="1">
        <v>1.53513961432672E-7</v>
      </c>
      <c r="O3383" s="1">
        <v>1.41232844518059E-7</v>
      </c>
      <c r="P3383" s="1">
        <v>7.9813349306125301E-8</v>
      </c>
      <c r="Q3383" s="1">
        <v>7.0507769825098798E-8</v>
      </c>
      <c r="R3383" s="1">
        <v>280.27255804823699</v>
      </c>
      <c r="S3383" s="1">
        <v>256.52715453080901</v>
      </c>
      <c r="T3383" s="1">
        <v>0.87820611236826196</v>
      </c>
      <c r="U3383" s="1">
        <v>12120.9080515807</v>
      </c>
      <c r="V3383" s="1">
        <f t="shared" si="209"/>
        <v>6.1217693600075687E-2</v>
      </c>
      <c r="W3383" s="1">
        <f t="shared" si="210"/>
        <v>1.1480027459210074</v>
      </c>
      <c r="X3383" s="1">
        <f t="shared" si="211"/>
        <v>292.10358584163254</v>
      </c>
    </row>
    <row r="3384" spans="1:24" hidden="1" x14ac:dyDescent="0.3">
      <c r="A3384" s="18" t="str">
        <f t="shared" si="208"/>
        <v>ConstMin - Rough Terrain Forklifts_2014_100</v>
      </c>
      <c r="B3384" s="1" t="s">
        <v>40</v>
      </c>
      <c r="C3384" s="1">
        <v>2020</v>
      </c>
      <c r="D3384" s="1" t="s">
        <v>95</v>
      </c>
      <c r="E3384" s="1">
        <v>2014</v>
      </c>
      <c r="F3384" s="1">
        <v>100</v>
      </c>
      <c r="G3384" s="1" t="s">
        <v>5</v>
      </c>
      <c r="H3384" s="1">
        <v>1.4526413590379E-4</v>
      </c>
      <c r="I3384" s="1">
        <v>1.7576960444358599E-4</v>
      </c>
      <c r="J3384" s="1">
        <v>2.09180355701457E-4</v>
      </c>
      <c r="K3384" s="1">
        <v>4.8495828437154897E-3</v>
      </c>
      <c r="L3384" s="1">
        <v>3.7239363183664402E-3</v>
      </c>
      <c r="M3384" s="1">
        <v>0.79985617074261794</v>
      </c>
      <c r="N3384" s="1">
        <v>1.5415713570362399E-5</v>
      </c>
      <c r="O3384" s="1">
        <v>1.41824564847334E-5</v>
      </c>
      <c r="P3384" s="1">
        <v>7.3907090358935597E-6</v>
      </c>
      <c r="Q3384" s="1">
        <v>6.5283185403546999E-6</v>
      </c>
      <c r="R3384" s="1">
        <v>25950.452575619802</v>
      </c>
      <c r="S3384" s="1">
        <v>13089.7419315026</v>
      </c>
      <c r="T3384" s="1">
        <v>48.411111944300401</v>
      </c>
      <c r="U3384" s="1">
        <v>1247740.32103078</v>
      </c>
      <c r="V3384" s="1">
        <f t="shared" si="209"/>
        <v>4.6645329625153796E-2</v>
      </c>
      <c r="W3384" s="1">
        <f t="shared" si="210"/>
        <v>0.9882495760467811</v>
      </c>
      <c r="X3384" s="1">
        <f t="shared" si="211"/>
        <v>270.38713646079964</v>
      </c>
    </row>
    <row r="3385" spans="1:24" hidden="1" x14ac:dyDescent="0.3">
      <c r="A3385" s="18" t="str">
        <f t="shared" si="208"/>
        <v>ConstMin - Rough Terrain Forklifts_2014_175</v>
      </c>
      <c r="B3385" s="1" t="s">
        <v>40</v>
      </c>
      <c r="C3385" s="1">
        <v>2020</v>
      </c>
      <c r="D3385" s="1" t="s">
        <v>95</v>
      </c>
      <c r="E3385" s="1">
        <v>2014</v>
      </c>
      <c r="F3385" s="1">
        <v>175</v>
      </c>
      <c r="G3385" s="1" t="s">
        <v>5</v>
      </c>
      <c r="H3385" s="1">
        <v>4.0911392344478299E-5</v>
      </c>
      <c r="I3385" s="1">
        <v>4.95027847368187E-5</v>
      </c>
      <c r="J3385" s="1">
        <v>5.8912404976048702E-5</v>
      </c>
      <c r="K3385" s="1">
        <v>1.23306721226821E-3</v>
      </c>
      <c r="L3385" s="1">
        <v>9.5869476126659995E-4</v>
      </c>
      <c r="M3385" s="1">
        <v>0.229782902704253</v>
      </c>
      <c r="N3385" s="1">
        <v>4.0543001961714502E-6</v>
      </c>
      <c r="O3385" s="1">
        <v>3.7299561804777301E-6</v>
      </c>
      <c r="P3385" s="1">
        <v>2.1232295467433998E-6</v>
      </c>
      <c r="Q3385" s="1">
        <v>1.8754571619894399E-6</v>
      </c>
      <c r="R3385" s="1">
        <v>7455.0532176037796</v>
      </c>
      <c r="S3385" s="1">
        <v>2824.8598830671899</v>
      </c>
      <c r="T3385" s="1">
        <v>10.318921820327001</v>
      </c>
      <c r="U3385" s="1">
        <v>358486.73984157998</v>
      </c>
      <c r="V3385" s="1">
        <f t="shared" si="209"/>
        <v>4.5724096757431547E-2</v>
      </c>
      <c r="W3385" s="1">
        <f t="shared" si="210"/>
        <v>0.88551487068955248</v>
      </c>
      <c r="X3385" s="1">
        <f t="shared" si="211"/>
        <v>273.75533338207538</v>
      </c>
    </row>
    <row r="3386" spans="1:24" hidden="1" x14ac:dyDescent="0.3">
      <c r="A3386" s="18" t="str">
        <f t="shared" si="208"/>
        <v>ConstMin - Rough Terrain Forklifts_2014_300</v>
      </c>
      <c r="B3386" s="1" t="s">
        <v>40</v>
      </c>
      <c r="C3386" s="1">
        <v>2020</v>
      </c>
      <c r="D3386" s="1" t="s">
        <v>95</v>
      </c>
      <c r="E3386" s="1">
        <v>2014</v>
      </c>
      <c r="F3386" s="1">
        <v>300</v>
      </c>
      <c r="G3386" s="1" t="s">
        <v>5</v>
      </c>
      <c r="H3386" s="1">
        <v>9.1576610158473103E-7</v>
      </c>
      <c r="I3386" s="1">
        <v>1.10807698291752E-6</v>
      </c>
      <c r="J3386" s="1">
        <v>1.31870318628201E-6</v>
      </c>
      <c r="K3386" s="1">
        <v>1.6971022972028601E-5</v>
      </c>
      <c r="L3386" s="1">
        <v>4.6470933997596499E-6</v>
      </c>
      <c r="M3386" s="1">
        <v>9.3439129980513493E-3</v>
      </c>
      <c r="N3386" s="1">
        <v>1.6134086948861801E-7</v>
      </c>
      <c r="O3386" s="1">
        <v>1.48433599929529E-7</v>
      </c>
      <c r="P3386" s="1">
        <v>8.6361636479689799E-8</v>
      </c>
      <c r="Q3386" s="1">
        <v>7.6263761781077503E-8</v>
      </c>
      <c r="R3386" s="1">
        <v>303.15296674091098</v>
      </c>
      <c r="S3386" s="1">
        <v>60.2440859327724</v>
      </c>
      <c r="T3386" s="1">
        <v>0.21955152809206499</v>
      </c>
      <c r="U3386" s="1">
        <v>14585.313609516599</v>
      </c>
      <c r="V3386" s="1">
        <f t="shared" si="209"/>
        <v>2.5156068161751775E-2</v>
      </c>
      <c r="W3386" s="1">
        <f t="shared" si="210"/>
        <v>0.10550043013309503</v>
      </c>
      <c r="X3386" s="1">
        <f t="shared" si="211"/>
        <v>274.39611309610257</v>
      </c>
    </row>
    <row r="3387" spans="1:24" hidden="1" x14ac:dyDescent="0.3">
      <c r="A3387" s="18" t="str">
        <f t="shared" si="208"/>
        <v>ConstMin - Rough Terrain Forklifts_2015_25</v>
      </c>
      <c r="B3387" s="1" t="s">
        <v>40</v>
      </c>
      <c r="C3387" s="1">
        <v>2020</v>
      </c>
      <c r="D3387" s="1" t="s">
        <v>95</v>
      </c>
      <c r="E3387" s="1">
        <v>2015</v>
      </c>
      <c r="F3387" s="1">
        <v>25</v>
      </c>
      <c r="G3387" s="1" t="s">
        <v>5</v>
      </c>
      <c r="H3387" s="1">
        <v>0</v>
      </c>
      <c r="I3387" s="1">
        <v>0</v>
      </c>
      <c r="J3387" s="1">
        <v>0</v>
      </c>
      <c r="K3387" s="1">
        <v>0</v>
      </c>
      <c r="L3387" s="1">
        <v>0</v>
      </c>
      <c r="M3387" s="1">
        <v>0</v>
      </c>
      <c r="N3387" s="1">
        <v>0</v>
      </c>
      <c r="O3387" s="1">
        <v>0</v>
      </c>
      <c r="P3387" s="1">
        <v>0</v>
      </c>
      <c r="Q3387" s="1">
        <v>0</v>
      </c>
      <c r="R3387" s="1">
        <v>0</v>
      </c>
      <c r="S3387" s="1">
        <v>0</v>
      </c>
      <c r="T3387" s="1">
        <v>0</v>
      </c>
      <c r="U3387" s="1">
        <v>0</v>
      </c>
      <c r="V3387" s="1">
        <f t="shared" si="209"/>
        <v>0</v>
      </c>
      <c r="W3387" s="1">
        <f t="shared" si="210"/>
        <v>0</v>
      </c>
      <c r="X3387" s="1" t="e">
        <f t="shared" si="211"/>
        <v>#DIV/0!</v>
      </c>
    </row>
    <row r="3388" spans="1:24" hidden="1" x14ac:dyDescent="0.3">
      <c r="A3388" s="18" t="str">
        <f t="shared" si="208"/>
        <v>ConstMin - Rough Terrain Forklifts_2015_50</v>
      </c>
      <c r="B3388" s="1" t="s">
        <v>40</v>
      </c>
      <c r="C3388" s="1">
        <v>2020</v>
      </c>
      <c r="D3388" s="1" t="s">
        <v>95</v>
      </c>
      <c r="E3388" s="1">
        <v>2015</v>
      </c>
      <c r="F3388" s="1">
        <v>50</v>
      </c>
      <c r="G3388" s="1" t="s">
        <v>5</v>
      </c>
      <c r="H3388" s="1">
        <v>1.69816248353882E-6</v>
      </c>
      <c r="I3388" s="1">
        <v>2.05477660508198E-6</v>
      </c>
      <c r="J3388" s="1">
        <v>2.4453539762959099E-6</v>
      </c>
      <c r="K3388" s="1">
        <v>4.5322348938980802E-5</v>
      </c>
      <c r="L3388" s="1">
        <v>4.0658746144304297E-5</v>
      </c>
      <c r="M3388" s="1">
        <v>8.3998513899513298E-3</v>
      </c>
      <c r="N3388" s="1">
        <v>1.4562664615844601E-7</v>
      </c>
      <c r="O3388" s="1">
        <v>1.3397651446576999E-7</v>
      </c>
      <c r="P3388" s="1">
        <v>7.7609846846110994E-8</v>
      </c>
      <c r="Q3388" s="1">
        <v>6.8558457846653504E-8</v>
      </c>
      <c r="R3388" s="1">
        <v>272.52392756413298</v>
      </c>
      <c r="S3388" s="1">
        <v>253.465971302518</v>
      </c>
      <c r="T3388" s="1">
        <v>0.87820611236826096</v>
      </c>
      <c r="U3388" s="1">
        <v>11691.117926328599</v>
      </c>
      <c r="V3388" s="1">
        <f t="shared" si="209"/>
        <v>5.8196540918909037E-2</v>
      </c>
      <c r="W3388" s="1">
        <f t="shared" si="210"/>
        <v>1.1515599203564684</v>
      </c>
      <c r="X3388" s="1">
        <f t="shared" si="211"/>
        <v>288.61786286022948</v>
      </c>
    </row>
    <row r="3389" spans="1:24" hidden="1" x14ac:dyDescent="0.3">
      <c r="A3389" s="18" t="str">
        <f t="shared" si="208"/>
        <v>ConstMin - Rough Terrain Forklifts_2015_100</v>
      </c>
      <c r="B3389" s="1" t="s">
        <v>40</v>
      </c>
      <c r="C3389" s="1">
        <v>2020</v>
      </c>
      <c r="D3389" s="1" t="s">
        <v>95</v>
      </c>
      <c r="E3389" s="1">
        <v>2015</v>
      </c>
      <c r="F3389" s="1">
        <v>100</v>
      </c>
      <c r="G3389" s="1" t="s">
        <v>5</v>
      </c>
      <c r="H3389" s="1">
        <v>1.0712973209136799E-4</v>
      </c>
      <c r="I3389" s="1">
        <v>1.2962697583055599E-4</v>
      </c>
      <c r="J3389" s="1">
        <v>1.5426681421157101E-4</v>
      </c>
      <c r="K3389" s="1">
        <v>4.8202791289366897E-3</v>
      </c>
      <c r="L3389" s="1">
        <v>2.0547454454709398E-3</v>
      </c>
      <c r="M3389" s="1">
        <v>0.80006378016273605</v>
      </c>
      <c r="N3389" s="1">
        <v>1.50853841213771E-5</v>
      </c>
      <c r="O3389" s="1">
        <v>1.3878553391667001E-5</v>
      </c>
      <c r="P3389" s="1">
        <v>7.3937725200537498E-6</v>
      </c>
      <c r="Q3389" s="1">
        <v>6.5300130205326198E-6</v>
      </c>
      <c r="R3389" s="1">
        <v>25957.188234614699</v>
      </c>
      <c r="S3389" s="1">
        <v>12865.173529875199</v>
      </c>
      <c r="T3389" s="1">
        <v>45.776493607195597</v>
      </c>
      <c r="U3389" s="1">
        <v>1248384.6084241499</v>
      </c>
      <c r="V3389" s="1">
        <f t="shared" si="209"/>
        <v>3.4382352164457633E-2</v>
      </c>
      <c r="W3389" s="1">
        <f t="shared" si="210"/>
        <v>0.5450021576283981</v>
      </c>
      <c r="X3389" s="1">
        <f t="shared" si="211"/>
        <v>281.0432279997288</v>
      </c>
    </row>
    <row r="3390" spans="1:24" hidden="1" x14ac:dyDescent="0.3">
      <c r="A3390" s="18" t="str">
        <f t="shared" si="208"/>
        <v>ConstMin - Rough Terrain Forklifts_2015_175</v>
      </c>
      <c r="B3390" s="1" t="s">
        <v>40</v>
      </c>
      <c r="C3390" s="1">
        <v>2020</v>
      </c>
      <c r="D3390" s="1" t="s">
        <v>95</v>
      </c>
      <c r="E3390" s="1">
        <v>2015</v>
      </c>
      <c r="F3390" s="1">
        <v>175</v>
      </c>
      <c r="G3390" s="1" t="s">
        <v>5</v>
      </c>
      <c r="H3390" s="1">
        <v>8.52004447423176E-6</v>
      </c>
      <c r="I3390" s="1">
        <v>1.03092538138204E-5</v>
      </c>
      <c r="J3390" s="1">
        <v>1.22688640428937E-5</v>
      </c>
      <c r="K3390" s="1">
        <v>4.8316193263061099E-4</v>
      </c>
      <c r="L3390" s="1">
        <v>4.4910049155127101E-5</v>
      </c>
      <c r="M3390" s="1">
        <v>9.0606096119324894E-2</v>
      </c>
      <c r="N3390" s="1">
        <v>1.5804550463463401E-6</v>
      </c>
      <c r="O3390" s="1">
        <v>1.4540186426386301E-6</v>
      </c>
      <c r="P3390" s="1">
        <v>8.3744269029970099E-7</v>
      </c>
      <c r="Q3390" s="1">
        <v>7.3951477628255505E-7</v>
      </c>
      <c r="R3390" s="1">
        <v>2939.6150038119699</v>
      </c>
      <c r="S3390" s="1">
        <v>1098.4749896400399</v>
      </c>
      <c r="T3390" s="1">
        <v>3.8421517416111399</v>
      </c>
      <c r="U3390" s="1">
        <v>141326.653667117</v>
      </c>
      <c r="V3390" s="1">
        <f t="shared" si="209"/>
        <v>2.4154149884496733E-2</v>
      </c>
      <c r="W3390" s="1">
        <f t="shared" si="210"/>
        <v>0.10522236412094546</v>
      </c>
      <c r="X3390" s="1">
        <f t="shared" si="211"/>
        <v>285.90099077643754</v>
      </c>
    </row>
    <row r="3391" spans="1:24" hidden="1" x14ac:dyDescent="0.3">
      <c r="A3391" s="18" t="str">
        <f t="shared" si="208"/>
        <v>ConstMin - Rough Terrain Forklifts_2016_25</v>
      </c>
      <c r="B3391" s="1" t="s">
        <v>40</v>
      </c>
      <c r="C3391" s="1">
        <v>2020</v>
      </c>
      <c r="D3391" s="1" t="s">
        <v>95</v>
      </c>
      <c r="E3391" s="1">
        <v>2016</v>
      </c>
      <c r="F3391" s="1">
        <v>25</v>
      </c>
      <c r="G3391" s="1" t="s">
        <v>5</v>
      </c>
      <c r="H3391" s="1">
        <v>0</v>
      </c>
      <c r="I3391" s="1">
        <v>0</v>
      </c>
      <c r="J3391" s="1">
        <v>0</v>
      </c>
      <c r="K3391" s="1">
        <v>0</v>
      </c>
      <c r="L3391" s="1">
        <v>0</v>
      </c>
      <c r="M3391" s="1">
        <v>0</v>
      </c>
      <c r="N3391" s="1">
        <v>0</v>
      </c>
      <c r="O3391" s="1">
        <v>0</v>
      </c>
      <c r="P3391" s="1">
        <v>0</v>
      </c>
      <c r="Q3391" s="1">
        <v>0</v>
      </c>
      <c r="R3391" s="1">
        <v>0</v>
      </c>
      <c r="S3391" s="1">
        <v>0</v>
      </c>
      <c r="T3391" s="1">
        <v>0</v>
      </c>
      <c r="U3391" s="1">
        <v>0</v>
      </c>
      <c r="V3391" s="1">
        <f t="shared" si="209"/>
        <v>0</v>
      </c>
      <c r="W3391" s="1">
        <f t="shared" si="210"/>
        <v>0</v>
      </c>
      <c r="X3391" s="1" t="e">
        <f t="shared" si="211"/>
        <v>#DIV/0!</v>
      </c>
    </row>
    <row r="3392" spans="1:24" hidden="1" x14ac:dyDescent="0.3">
      <c r="A3392" s="18" t="str">
        <f t="shared" si="208"/>
        <v>ConstMin - Rough Terrain Forklifts_2016_50</v>
      </c>
      <c r="B3392" s="1" t="s">
        <v>40</v>
      </c>
      <c r="C3392" s="1">
        <v>2020</v>
      </c>
      <c r="D3392" s="1" t="s">
        <v>95</v>
      </c>
      <c r="E3392" s="1">
        <v>2016</v>
      </c>
      <c r="F3392" s="1">
        <v>50</v>
      </c>
      <c r="G3392" s="1" t="s">
        <v>5</v>
      </c>
      <c r="H3392" s="1">
        <v>1.0318538677127601E-6</v>
      </c>
      <c r="I3392" s="1">
        <v>1.2485431799324501E-6</v>
      </c>
      <c r="J3392" s="1">
        <v>1.4858695695063801E-6</v>
      </c>
      <c r="K3392" s="1">
        <v>2.8703753266040298E-5</v>
      </c>
      <c r="L3392" s="1">
        <v>2.62010176434609E-5</v>
      </c>
      <c r="M3392" s="1">
        <v>5.4407500455977099E-3</v>
      </c>
      <c r="N3392" s="1">
        <v>9.19084362789469E-8</v>
      </c>
      <c r="O3392" s="1">
        <v>8.4555761376631095E-8</v>
      </c>
      <c r="P3392" s="1">
        <v>5.02714767103993E-8</v>
      </c>
      <c r="Q3392" s="1">
        <v>4.4406670468184302E-8</v>
      </c>
      <c r="R3392" s="1">
        <v>176.51914331422699</v>
      </c>
      <c r="S3392" s="1">
        <v>155.50810799719699</v>
      </c>
      <c r="T3392" s="1">
        <v>0.54887882023016299</v>
      </c>
      <c r="U3392" s="1">
        <v>7650.9989134620901</v>
      </c>
      <c r="V3392" s="1">
        <f t="shared" si="209"/>
        <v>5.4034859565408155E-2</v>
      </c>
      <c r="W3392" s="1">
        <f t="shared" si="210"/>
        <v>1.1339361998771949</v>
      </c>
      <c r="X3392" s="1">
        <f t="shared" si="211"/>
        <v>283.31956392849577</v>
      </c>
    </row>
    <row r="3393" spans="1:24" hidden="1" x14ac:dyDescent="0.3">
      <c r="A3393" s="18" t="str">
        <f t="shared" si="208"/>
        <v>ConstMin - Rough Terrain Forklifts_2016_100</v>
      </c>
      <c r="B3393" s="1" t="s">
        <v>40</v>
      </c>
      <c r="C3393" s="1">
        <v>2020</v>
      </c>
      <c r="D3393" s="1" t="s">
        <v>95</v>
      </c>
      <c r="E3393" s="1">
        <v>2016</v>
      </c>
      <c r="F3393" s="1">
        <v>100</v>
      </c>
      <c r="G3393" s="1" t="s">
        <v>5</v>
      </c>
      <c r="H3393" s="1">
        <v>6.8850387965704301E-5</v>
      </c>
      <c r="I3393" s="1">
        <v>8.3308969438502194E-5</v>
      </c>
      <c r="J3393" s="1">
        <v>9.9144558670614204E-5</v>
      </c>
      <c r="K3393" s="1">
        <v>3.22346416721969E-3</v>
      </c>
      <c r="L3393" s="1">
        <v>1.37841481123939E-3</v>
      </c>
      <c r="M3393" s="1">
        <v>0.53852352052764596</v>
      </c>
      <c r="N3393" s="1">
        <v>9.9235009744464002E-6</v>
      </c>
      <c r="O3393" s="1">
        <v>9.1296208964906906E-6</v>
      </c>
      <c r="P3393" s="1">
        <v>4.9768514980574701E-6</v>
      </c>
      <c r="Q3393" s="1">
        <v>4.3953565804382599E-6</v>
      </c>
      <c r="R3393" s="1">
        <v>17471.802545867198</v>
      </c>
      <c r="S3393" s="1">
        <v>8762.6982146483606</v>
      </c>
      <c r="T3393" s="1">
        <v>31.615420045257402</v>
      </c>
      <c r="U3393" s="1">
        <v>836928.95760532003</v>
      </c>
      <c r="V3393" s="1">
        <f t="shared" si="209"/>
        <v>3.2960346465407242E-2</v>
      </c>
      <c r="W3393" s="1">
        <f t="shared" si="210"/>
        <v>0.54535580091453906</v>
      </c>
      <c r="X3393" s="1">
        <f t="shared" si="211"/>
        <v>277.16532635355082</v>
      </c>
    </row>
    <row r="3394" spans="1:24" hidden="1" x14ac:dyDescent="0.3">
      <c r="A3394" s="18" t="str">
        <f t="shared" si="208"/>
        <v>ConstMin - Rough Terrain Forklifts_2016_175</v>
      </c>
      <c r="B3394" s="1" t="s">
        <v>40</v>
      </c>
      <c r="C3394" s="1">
        <v>2020</v>
      </c>
      <c r="D3394" s="1" t="s">
        <v>95</v>
      </c>
      <c r="E3394" s="1">
        <v>2016</v>
      </c>
      <c r="F3394" s="1">
        <v>175</v>
      </c>
      <c r="G3394" s="1" t="s">
        <v>5</v>
      </c>
      <c r="H3394" s="1">
        <v>9.7618903779150893E-6</v>
      </c>
      <c r="I3394" s="1">
        <v>1.18118873572772E-5</v>
      </c>
      <c r="J3394" s="1">
        <v>1.40571221441977E-5</v>
      </c>
      <c r="K3394" s="1">
        <v>5.7488087056016795E-4</v>
      </c>
      <c r="L3394" s="1">
        <v>5.3596864051299002E-5</v>
      </c>
      <c r="M3394" s="1">
        <v>0.108507660261758</v>
      </c>
      <c r="N3394" s="1">
        <v>1.8703876108639201E-6</v>
      </c>
      <c r="O3394" s="1">
        <v>1.7207566019948001E-6</v>
      </c>
      <c r="P3394" s="1">
        <v>1.00291427309107E-6</v>
      </c>
      <c r="Q3394" s="1">
        <v>8.8562493629281301E-7</v>
      </c>
      <c r="R3394" s="1">
        <v>3520.4115373641498</v>
      </c>
      <c r="S3394" s="1">
        <v>1296.2274261876501</v>
      </c>
      <c r="T3394" s="1">
        <v>4.5008063258873401</v>
      </c>
      <c r="U3394" s="1">
        <v>169521.25510288301</v>
      </c>
      <c r="V3394" s="1">
        <f t="shared" si="209"/>
        <v>2.3071920057667016E-2</v>
      </c>
      <c r="W3394" s="1">
        <f t="shared" si="210"/>
        <v>0.10468966773302067</v>
      </c>
      <c r="X3394" s="1">
        <f t="shared" si="211"/>
        <v>287.99893448694377</v>
      </c>
    </row>
    <row r="3395" spans="1:24" hidden="1" x14ac:dyDescent="0.3">
      <c r="A3395" s="18" t="str">
        <f t="shared" si="208"/>
        <v>ConstMin - Rough Terrain Forklifts_2017_50</v>
      </c>
      <c r="B3395" s="1" t="s">
        <v>40</v>
      </c>
      <c r="C3395" s="1">
        <v>2020</v>
      </c>
      <c r="D3395" s="1" t="s">
        <v>95</v>
      </c>
      <c r="E3395" s="1">
        <v>2017</v>
      </c>
      <c r="F3395" s="1">
        <v>50</v>
      </c>
      <c r="G3395" s="1" t="s">
        <v>5</v>
      </c>
      <c r="H3395" s="1">
        <v>6.4948147911539102E-7</v>
      </c>
      <c r="I3395" s="1">
        <v>7.8587258972962301E-7</v>
      </c>
      <c r="J3395" s="1">
        <v>9.3525332992616305E-7</v>
      </c>
      <c r="K3395" s="1">
        <v>1.89248029213803E-5</v>
      </c>
      <c r="L3395" s="1">
        <v>1.7593306370607299E-5</v>
      </c>
      <c r="M3395" s="1">
        <v>3.6726152005471199E-3</v>
      </c>
      <c r="N3395" s="1">
        <v>6.0370095308730596E-8</v>
      </c>
      <c r="O3395" s="1">
        <v>5.5540487684032097E-8</v>
      </c>
      <c r="P3395" s="1">
        <v>3.3935664393243601E-8</v>
      </c>
      <c r="Q3395" s="1">
        <v>2.9975391554534098E-8</v>
      </c>
      <c r="R3395" s="1">
        <v>119.153955519044</v>
      </c>
      <c r="S3395" s="1">
        <v>116.814751991595</v>
      </c>
      <c r="T3395" s="1">
        <v>0.43910305618413098</v>
      </c>
      <c r="U3395" s="1">
        <v>5227.4601516238799</v>
      </c>
      <c r="V3395" s="1">
        <f t="shared" si="209"/>
        <v>4.9779440514609606E-2</v>
      </c>
      <c r="W3395" s="1">
        <f t="shared" si="210"/>
        <v>1.114410859185532</v>
      </c>
      <c r="X3395" s="1">
        <f t="shared" si="211"/>
        <v>266.03037794073236</v>
      </c>
    </row>
    <row r="3396" spans="1:24" hidden="1" x14ac:dyDescent="0.3">
      <c r="A3396" s="18" t="str">
        <f t="shared" si="208"/>
        <v>ConstMin - Rough Terrain Forklifts_2017_100</v>
      </c>
      <c r="B3396" s="1" t="s">
        <v>40</v>
      </c>
      <c r="C3396" s="1">
        <v>2020</v>
      </c>
      <c r="D3396" s="1" t="s">
        <v>95</v>
      </c>
      <c r="E3396" s="1">
        <v>2017</v>
      </c>
      <c r="F3396" s="1">
        <v>100</v>
      </c>
      <c r="G3396" s="1" t="s">
        <v>5</v>
      </c>
      <c r="H3396" s="1">
        <v>1.18195358717423E-4</v>
      </c>
      <c r="I3396" s="1">
        <v>1.4301638404808201E-4</v>
      </c>
      <c r="J3396" s="1">
        <v>1.70201316553089E-4</v>
      </c>
      <c r="K3396" s="1">
        <v>5.7765565598787297E-3</v>
      </c>
      <c r="L3396" s="1">
        <v>2.4782429481586001E-3</v>
      </c>
      <c r="M3396" s="1">
        <v>0.97155259420554696</v>
      </c>
      <c r="N3396" s="1">
        <v>1.7477395312003701E-5</v>
      </c>
      <c r="O3396" s="1">
        <v>1.6079203687043401E-5</v>
      </c>
      <c r="P3396" s="1">
        <v>8.9789396811236702E-6</v>
      </c>
      <c r="Q3396" s="1">
        <v>7.9296816673841008E-6</v>
      </c>
      <c r="R3396" s="1">
        <v>31520.953945061701</v>
      </c>
      <c r="S3396" s="1">
        <v>15204.407305606201</v>
      </c>
      <c r="T3396" s="1">
        <v>52.6923667420958</v>
      </c>
      <c r="U3396" s="1">
        <v>1515024.1604579999</v>
      </c>
      <c r="V3396" s="1">
        <f t="shared" si="209"/>
        <v>3.1257542860438504E-2</v>
      </c>
      <c r="W3396" s="1">
        <f t="shared" si="210"/>
        <v>0.54164273335706514</v>
      </c>
      <c r="X3396" s="1">
        <f t="shared" si="211"/>
        <v>288.55047221592037</v>
      </c>
    </row>
    <row r="3397" spans="1:24" hidden="1" x14ac:dyDescent="0.3">
      <c r="A3397" s="18" t="str">
        <f t="shared" si="208"/>
        <v>ConstMin - Rough Terrain Forklifts_2017_175</v>
      </c>
      <c r="B3397" s="1" t="s">
        <v>40</v>
      </c>
      <c r="C3397" s="1">
        <v>2020</v>
      </c>
      <c r="D3397" s="1" t="s">
        <v>95</v>
      </c>
      <c r="E3397" s="1">
        <v>2017</v>
      </c>
      <c r="F3397" s="1">
        <v>175</v>
      </c>
      <c r="G3397" s="1" t="s">
        <v>5</v>
      </c>
      <c r="H3397" s="1">
        <v>8.5089052794757896E-6</v>
      </c>
      <c r="I3397" s="1">
        <v>1.02957753881657E-5</v>
      </c>
      <c r="J3397" s="1">
        <v>1.2252823602445099E-5</v>
      </c>
      <c r="K3397" s="1">
        <v>5.2191593549056302E-4</v>
      </c>
      <c r="L3397" s="1">
        <v>4.8810961786571597E-5</v>
      </c>
      <c r="M3397" s="1">
        <v>9.9171423999894801E-2</v>
      </c>
      <c r="N3397" s="1">
        <v>1.6885674804006301E-6</v>
      </c>
      <c r="O3397" s="1">
        <v>1.55348208196858E-6</v>
      </c>
      <c r="P3397" s="1">
        <v>9.1663372841436396E-7</v>
      </c>
      <c r="Q3397" s="1">
        <v>8.0942383100051296E-7</v>
      </c>
      <c r="R3397" s="1">
        <v>3217.5076338744402</v>
      </c>
      <c r="S3397" s="1">
        <v>1194.4736956792501</v>
      </c>
      <c r="T3397" s="1">
        <v>4.0617032697032096</v>
      </c>
      <c r="U3397" s="1">
        <v>154506.78668975399</v>
      </c>
      <c r="V3397" s="1">
        <f t="shared" si="209"/>
        <v>2.2064805302945783E-2</v>
      </c>
      <c r="W3397" s="1">
        <f t="shared" si="210"/>
        <v>0.10460643592790234</v>
      </c>
      <c r="X3397" s="1">
        <f t="shared" si="211"/>
        <v>294.08196915540088</v>
      </c>
    </row>
    <row r="3398" spans="1:24" hidden="1" x14ac:dyDescent="0.3">
      <c r="A3398" s="18" t="str">
        <f t="shared" si="208"/>
        <v>ConstMin - Rough Terrain Forklifts_2017_300</v>
      </c>
      <c r="B3398" s="1" t="s">
        <v>40</v>
      </c>
      <c r="C3398" s="1">
        <v>2020</v>
      </c>
      <c r="D3398" s="1" t="s">
        <v>95</v>
      </c>
      <c r="E3398" s="1">
        <v>2017</v>
      </c>
      <c r="F3398" s="1">
        <v>300</v>
      </c>
      <c r="G3398" s="1" t="s">
        <v>5</v>
      </c>
      <c r="H3398" s="1">
        <v>2.6699152694836298E-7</v>
      </c>
      <c r="I3398" s="1">
        <v>3.2305974760751899E-7</v>
      </c>
      <c r="J3398" s="1">
        <v>3.8446779880564301E-7</v>
      </c>
      <c r="K3398" s="1">
        <v>5.5799945549820003E-6</v>
      </c>
      <c r="L3398" s="1">
        <v>1.5315851794295399E-6</v>
      </c>
      <c r="M3398" s="1">
        <v>3.11179041882655E-3</v>
      </c>
      <c r="N3398" s="1">
        <v>5.2290464080600601E-8</v>
      </c>
      <c r="O3398" s="1">
        <v>4.8107226954152599E-8</v>
      </c>
      <c r="P3398" s="1">
        <v>2.8762035862831999E-8</v>
      </c>
      <c r="Q3398" s="1">
        <v>2.5398015078213899E-8</v>
      </c>
      <c r="R3398" s="1">
        <v>100.958613114221</v>
      </c>
      <c r="S3398" s="1">
        <v>23.142545205882001</v>
      </c>
      <c r="T3398" s="1">
        <v>0.109775764046032</v>
      </c>
      <c r="U3398" s="1">
        <v>4859.9344932352296</v>
      </c>
      <c r="V3398" s="1">
        <f t="shared" si="209"/>
        <v>2.2011063903061685E-2</v>
      </c>
      <c r="W3398" s="1">
        <f t="shared" si="210"/>
        <v>0.1043516547854233</v>
      </c>
      <c r="X3398" s="1">
        <f t="shared" si="211"/>
        <v>210.81652591529854</v>
      </c>
    </row>
    <row r="3399" spans="1:24" hidden="1" x14ac:dyDescent="0.3">
      <c r="A3399" s="18" t="str">
        <f t="shared" si="208"/>
        <v>ConstMin - Rough Terrain Forklifts_2018_25</v>
      </c>
      <c r="B3399" s="1" t="s">
        <v>40</v>
      </c>
      <c r="C3399" s="1">
        <v>2020</v>
      </c>
      <c r="D3399" s="1" t="s">
        <v>95</v>
      </c>
      <c r="E3399" s="1">
        <v>2018</v>
      </c>
      <c r="F3399" s="1">
        <v>25</v>
      </c>
      <c r="G3399" s="1" t="s">
        <v>5</v>
      </c>
      <c r="H3399" s="1">
        <v>0</v>
      </c>
      <c r="I3399" s="1">
        <v>0</v>
      </c>
      <c r="J3399" s="1">
        <v>0</v>
      </c>
      <c r="K3399" s="1">
        <v>0</v>
      </c>
      <c r="L3399" s="1">
        <v>0</v>
      </c>
      <c r="M3399" s="1">
        <v>0</v>
      </c>
      <c r="N3399" s="1">
        <v>0</v>
      </c>
      <c r="O3399" s="1">
        <v>0</v>
      </c>
      <c r="P3399" s="1">
        <v>0</v>
      </c>
      <c r="Q3399" s="1">
        <v>0</v>
      </c>
      <c r="R3399" s="1">
        <v>0</v>
      </c>
      <c r="S3399" s="1">
        <v>0</v>
      </c>
      <c r="T3399" s="1">
        <v>0</v>
      </c>
      <c r="U3399" s="1">
        <v>0</v>
      </c>
      <c r="V3399" s="1">
        <f t="shared" si="209"/>
        <v>0</v>
      </c>
      <c r="W3399" s="1">
        <f t="shared" si="210"/>
        <v>0</v>
      </c>
      <c r="X3399" s="1" t="e">
        <f t="shared" si="211"/>
        <v>#DIV/0!</v>
      </c>
    </row>
    <row r="3400" spans="1:24" hidden="1" x14ac:dyDescent="0.3">
      <c r="A3400" s="18" t="str">
        <f t="shared" si="208"/>
        <v>ConstMin - Rough Terrain Forklifts_2018_50</v>
      </c>
      <c r="B3400" s="1" t="s">
        <v>40</v>
      </c>
      <c r="C3400" s="1">
        <v>2020</v>
      </c>
      <c r="D3400" s="1" t="s">
        <v>95</v>
      </c>
      <c r="E3400" s="1">
        <v>2018</v>
      </c>
      <c r="F3400" s="1">
        <v>50</v>
      </c>
      <c r="G3400" s="1" t="s">
        <v>5</v>
      </c>
      <c r="H3400" s="1">
        <v>1.34659364781052E-6</v>
      </c>
      <c r="I3400" s="1">
        <v>1.6293783138507301E-6</v>
      </c>
      <c r="J3400" s="1">
        <v>1.93909485284715E-6</v>
      </c>
      <c r="K3400" s="1">
        <v>4.1344863154257802E-5</v>
      </c>
      <c r="L3400" s="1">
        <v>3.9183216638989301E-5</v>
      </c>
      <c r="M3400" s="1">
        <v>8.22395468137198E-3</v>
      </c>
      <c r="N3400" s="1">
        <v>1.3135885474918601E-7</v>
      </c>
      <c r="O3400" s="1">
        <v>1.2085014636925099E-7</v>
      </c>
      <c r="P3400" s="1">
        <v>7.5994141610378394E-8</v>
      </c>
      <c r="Q3400" s="1">
        <v>6.7122812557151305E-8</v>
      </c>
      <c r="R3400" s="1">
        <v>266.81715256987599</v>
      </c>
      <c r="S3400" s="1">
        <v>231.30300472968901</v>
      </c>
      <c r="T3400" s="1">
        <v>0.76843034832222901</v>
      </c>
      <c r="U3400" s="1">
        <v>11532.1069500945</v>
      </c>
      <c r="V3400" s="1">
        <f t="shared" si="209"/>
        <v>4.6784486925875508E-2</v>
      </c>
      <c r="W3400" s="1">
        <f t="shared" si="210"/>
        <v>1.1250712440306123</v>
      </c>
      <c r="X3400" s="1">
        <f t="shared" si="211"/>
        <v>301.00711825698977</v>
      </c>
    </row>
    <row r="3401" spans="1:24" hidden="1" x14ac:dyDescent="0.3">
      <c r="A3401" s="18" t="str">
        <f t="shared" si="208"/>
        <v>ConstMin - Rough Terrain Forklifts_2018_100</v>
      </c>
      <c r="B3401" s="1" t="s">
        <v>40</v>
      </c>
      <c r="C3401" s="1">
        <v>2020</v>
      </c>
      <c r="D3401" s="1" t="s">
        <v>95</v>
      </c>
      <c r="E3401" s="1">
        <v>2018</v>
      </c>
      <c r="F3401" s="1">
        <v>100</v>
      </c>
      <c r="G3401" s="1" t="s">
        <v>5</v>
      </c>
      <c r="H3401" s="1">
        <v>1.29423116267844E-4</v>
      </c>
      <c r="I3401" s="1">
        <v>1.56601970684091E-4</v>
      </c>
      <c r="J3401" s="1">
        <v>1.8636928742569501E-4</v>
      </c>
      <c r="K3401" s="1">
        <v>6.6268964354501301E-3</v>
      </c>
      <c r="L3401" s="1">
        <v>2.85266347644871E-3</v>
      </c>
      <c r="M3401" s="1">
        <v>1.12230421132936</v>
      </c>
      <c r="N3401" s="1">
        <v>1.9686262432245901E-5</v>
      </c>
      <c r="O3401" s="1">
        <v>1.81113614376662E-5</v>
      </c>
      <c r="P3401" s="1">
        <v>1.0372376308842501E-5</v>
      </c>
      <c r="Q3401" s="1">
        <v>9.1600961006992202E-6</v>
      </c>
      <c r="R3401" s="1">
        <v>36411.924139412498</v>
      </c>
      <c r="S3401" s="1">
        <v>18196.7751349256</v>
      </c>
      <c r="T3401" s="1">
        <v>61.5842036298246</v>
      </c>
      <c r="U3401" s="1">
        <v>1751334.1886988101</v>
      </c>
      <c r="V3401" s="1">
        <f t="shared" si="209"/>
        <v>2.9608526702657179E-2</v>
      </c>
      <c r="W3401" s="1">
        <f t="shared" si="210"/>
        <v>0.53934929648179075</v>
      </c>
      <c r="X3401" s="1">
        <f t="shared" si="211"/>
        <v>295.47796451674969</v>
      </c>
    </row>
    <row r="3402" spans="1:24" hidden="1" x14ac:dyDescent="0.3">
      <c r="A3402" s="18" t="str">
        <f t="shared" ref="A3402:A3465" si="212">D3402&amp;"_"&amp;E3402&amp;"_"&amp;F3402</f>
        <v>ConstMin - Rough Terrain Forklifts_2018_175</v>
      </c>
      <c r="B3402" s="1" t="s">
        <v>40</v>
      </c>
      <c r="C3402" s="1">
        <v>2020</v>
      </c>
      <c r="D3402" s="1" t="s">
        <v>95</v>
      </c>
      <c r="E3402" s="1">
        <v>2018</v>
      </c>
      <c r="F3402" s="1">
        <v>175</v>
      </c>
      <c r="G3402" s="1" t="s">
        <v>5</v>
      </c>
      <c r="H3402" s="1">
        <v>1.1846462846041101E-5</v>
      </c>
      <c r="I3402" s="1">
        <v>1.4334220043709801E-5</v>
      </c>
      <c r="J3402" s="1">
        <v>1.70589064982992E-5</v>
      </c>
      <c r="K3402" s="1">
        <v>7.5935956771842005E-4</v>
      </c>
      <c r="L3402" s="1">
        <v>7.1246794401307894E-5</v>
      </c>
      <c r="M3402" s="1">
        <v>0.145286122705714</v>
      </c>
      <c r="N3402" s="1">
        <v>2.4424442645956901E-6</v>
      </c>
      <c r="O3402" s="1">
        <v>2.24704872342803E-6</v>
      </c>
      <c r="P3402" s="1">
        <v>1.3428868602385701E-6</v>
      </c>
      <c r="Q3402" s="1">
        <v>1.18580580260493E-6</v>
      </c>
      <c r="R3402" s="1">
        <v>4713.6482471215704</v>
      </c>
      <c r="S3402" s="1">
        <v>1737.8949423655199</v>
      </c>
      <c r="T3402" s="1">
        <v>5.8181154944397298</v>
      </c>
      <c r="U3402" s="1">
        <v>226516.57097850999</v>
      </c>
      <c r="V3402" s="1">
        <f t="shared" si="209"/>
        <v>2.0953794920865257E-2</v>
      </c>
      <c r="W3402" s="1">
        <f t="shared" si="210"/>
        <v>0.10414872341164964</v>
      </c>
      <c r="X3402" s="1">
        <f t="shared" si="211"/>
        <v>298.70409826453175</v>
      </c>
    </row>
    <row r="3403" spans="1:24" hidden="1" x14ac:dyDescent="0.3">
      <c r="A3403" s="18" t="str">
        <f t="shared" si="212"/>
        <v>ConstMin - Rough Terrain Forklifts_2018_600</v>
      </c>
      <c r="B3403" s="1" t="s">
        <v>40</v>
      </c>
      <c r="C3403" s="1">
        <v>2020</v>
      </c>
      <c r="D3403" s="1" t="s">
        <v>95</v>
      </c>
      <c r="E3403" s="1">
        <v>2018</v>
      </c>
      <c r="F3403" s="1">
        <v>600</v>
      </c>
      <c r="G3403" s="1" t="s">
        <v>5</v>
      </c>
      <c r="H3403" s="1">
        <v>6.9389201061018704E-7</v>
      </c>
      <c r="I3403" s="1">
        <v>8.3960933283832603E-7</v>
      </c>
      <c r="J3403" s="1">
        <v>9.9920449527866897E-7</v>
      </c>
      <c r="K3403" s="1">
        <v>1.50729378866432E-5</v>
      </c>
      <c r="L3403" s="1">
        <v>4.17319347210675E-6</v>
      </c>
      <c r="M3403" s="1">
        <v>8.5099561876155992E-3</v>
      </c>
      <c r="N3403" s="1">
        <v>1.4162581302343E-7</v>
      </c>
      <c r="O3403" s="1">
        <v>1.3029574798155599E-7</v>
      </c>
      <c r="P3403" s="1">
        <v>7.8657948417433399E-8</v>
      </c>
      <c r="Q3403" s="1">
        <v>6.9457118403721303E-8</v>
      </c>
      <c r="R3403" s="1">
        <v>276.09615646558899</v>
      </c>
      <c r="S3403" s="1">
        <v>26.571070421568301</v>
      </c>
      <c r="T3403" s="1">
        <v>0.109775764046032</v>
      </c>
      <c r="U3403" s="1">
        <v>13285.535210784101</v>
      </c>
      <c r="V3403" s="1">
        <f t="shared" ref="V3403:V3466" si="213">IFERROR(CONVERT(I3403,"ton","g")*365/U3403,0)</f>
        <v>2.0926028060834E-2</v>
      </c>
      <c r="W3403" s="1">
        <f t="shared" ref="W3403:W3466" si="214">IFERROR(CONVERT(L3403,"ton","g")*365/U3403,0)</f>
        <v>0.1040107110355465</v>
      </c>
      <c r="X3403" s="1">
        <f t="shared" ref="X3403:X3466" si="215">S3403/T3403</f>
        <v>242.04860382867679</v>
      </c>
    </row>
    <row r="3404" spans="1:24" hidden="1" x14ac:dyDescent="0.3">
      <c r="A3404" s="18" t="str">
        <f t="shared" si="212"/>
        <v>ConstMin - Rough Terrain Forklifts_2019_50</v>
      </c>
      <c r="B3404" s="1" t="s">
        <v>40</v>
      </c>
      <c r="C3404" s="1">
        <v>2020</v>
      </c>
      <c r="D3404" s="1" t="s">
        <v>95</v>
      </c>
      <c r="E3404" s="1">
        <v>2019</v>
      </c>
      <c r="F3404" s="1">
        <v>50</v>
      </c>
      <c r="G3404" s="1" t="s">
        <v>5</v>
      </c>
      <c r="H3404" s="1">
        <v>1.28510547419912E-6</v>
      </c>
      <c r="I3404" s="1">
        <v>1.55497762378094E-6</v>
      </c>
      <c r="J3404" s="1">
        <v>1.8505518828467399E-6</v>
      </c>
      <c r="K3404" s="1">
        <v>4.18760276837296E-5</v>
      </c>
      <c r="L3404" s="1">
        <v>4.0500669656597801E-5</v>
      </c>
      <c r="M3404" s="1">
        <v>8.5479466592771197E-3</v>
      </c>
      <c r="N3404" s="1">
        <v>1.3246775947097101E-7</v>
      </c>
      <c r="O3404" s="1">
        <v>1.2187033871329301E-7</v>
      </c>
      <c r="P3404" s="1">
        <v>7.8991452764118395E-8</v>
      </c>
      <c r="Q3404" s="1">
        <v>6.9767191526335894E-8</v>
      </c>
      <c r="R3404" s="1">
        <v>277.328715479621</v>
      </c>
      <c r="S3404" s="1">
        <v>241.22123838935201</v>
      </c>
      <c r="T3404" s="1">
        <v>0.76843034832222901</v>
      </c>
      <c r="U3404" s="1">
        <v>11992.1415656421</v>
      </c>
      <c r="V3404" s="1">
        <f t="shared" si="213"/>
        <v>4.2935447911375581E-2</v>
      </c>
      <c r="W3404" s="1">
        <f t="shared" si="214"/>
        <v>1.1182890131811036</v>
      </c>
      <c r="X3404" s="1">
        <f t="shared" si="215"/>
        <v>313.9142524967009</v>
      </c>
    </row>
    <row r="3405" spans="1:24" hidden="1" x14ac:dyDescent="0.3">
      <c r="A3405" s="18" t="str">
        <f t="shared" si="212"/>
        <v>ConstMin - Rough Terrain Forklifts_2019_100</v>
      </c>
      <c r="B3405" s="1" t="s">
        <v>40</v>
      </c>
      <c r="C3405" s="1">
        <v>2020</v>
      </c>
      <c r="D3405" s="1" t="s">
        <v>95</v>
      </c>
      <c r="E3405" s="1">
        <v>2019</v>
      </c>
      <c r="F3405" s="1">
        <v>100</v>
      </c>
      <c r="G3405" s="1" t="s">
        <v>5</v>
      </c>
      <c r="H3405" s="1">
        <v>1.4333733805757201E-4</v>
      </c>
      <c r="I3405" s="1">
        <v>1.7343817904966199E-4</v>
      </c>
      <c r="J3405" s="1">
        <v>2.06405766802904E-4</v>
      </c>
      <c r="K3405" s="1">
        <v>7.7211399436591301E-3</v>
      </c>
      <c r="L3405" s="1">
        <v>3.3353108891362002E-3</v>
      </c>
      <c r="M3405" s="1">
        <v>1.3169652510171801</v>
      </c>
      <c r="N3405" s="1">
        <v>2.2497212119416401E-5</v>
      </c>
      <c r="O3405" s="1">
        <v>2.0697435149863098E-5</v>
      </c>
      <c r="P3405" s="1">
        <v>1.21716967296225E-5</v>
      </c>
      <c r="Q3405" s="1">
        <v>1.0748893338206001E-5</v>
      </c>
      <c r="R3405" s="1">
        <v>42727.487191266497</v>
      </c>
      <c r="S3405" s="1">
        <v>21155.469948733498</v>
      </c>
      <c r="T3405" s="1">
        <v>69.817385933277293</v>
      </c>
      <c r="U3405" s="1">
        <v>2052413.21820242</v>
      </c>
      <c r="V3405" s="1">
        <f t="shared" si="213"/>
        <v>2.79813396297173E-2</v>
      </c>
      <c r="W3405" s="1">
        <f t="shared" si="214"/>
        <v>0.53809644030505799</v>
      </c>
      <c r="X3405" s="1">
        <f t="shared" si="215"/>
        <v>303.01148726695732</v>
      </c>
    </row>
    <row r="3406" spans="1:24" hidden="1" x14ac:dyDescent="0.3">
      <c r="A3406" s="18" t="str">
        <f t="shared" si="212"/>
        <v>ConstMin - Rough Terrain Forklifts_2019_175</v>
      </c>
      <c r="B3406" s="1" t="s">
        <v>40</v>
      </c>
      <c r="C3406" s="1">
        <v>2020</v>
      </c>
      <c r="D3406" s="1" t="s">
        <v>95</v>
      </c>
      <c r="E3406" s="1">
        <v>2019</v>
      </c>
      <c r="F3406" s="1">
        <v>175</v>
      </c>
      <c r="G3406" s="1" t="s">
        <v>5</v>
      </c>
      <c r="H3406" s="1">
        <v>1.6397786270653399E-5</v>
      </c>
      <c r="I3406" s="1">
        <v>1.98413213874906E-5</v>
      </c>
      <c r="J3406" s="1">
        <v>2.36128122297409E-5</v>
      </c>
      <c r="K3406" s="1">
        <v>1.10259272455673E-3</v>
      </c>
      <c r="L3406" s="1">
        <v>1.03796101251099E-4</v>
      </c>
      <c r="M3406" s="1">
        <v>0.212457153535071</v>
      </c>
      <c r="N3406" s="1">
        <v>3.5248608875427698E-6</v>
      </c>
      <c r="O3406" s="1">
        <v>3.24287201653935E-6</v>
      </c>
      <c r="P3406" s="1">
        <v>1.9637798117406899E-6</v>
      </c>
      <c r="Q3406" s="1">
        <v>1.73404672638364E-6</v>
      </c>
      <c r="R3406" s="1">
        <v>6892.93836671191</v>
      </c>
      <c r="S3406" s="1">
        <v>2554.12883835711</v>
      </c>
      <c r="T3406" s="1">
        <v>8.3429580674984791</v>
      </c>
      <c r="U3406" s="1">
        <v>331398.21677683498</v>
      </c>
      <c r="V3406" s="1">
        <f t="shared" si="213"/>
        <v>1.9824809614606937E-2</v>
      </c>
      <c r="W3406" s="1">
        <f t="shared" si="214"/>
        <v>0.10370972304994004</v>
      </c>
      <c r="X3406" s="1">
        <f t="shared" si="215"/>
        <v>306.14187650147574</v>
      </c>
    </row>
    <row r="3407" spans="1:24" hidden="1" x14ac:dyDescent="0.3">
      <c r="A3407" s="18" t="str">
        <f t="shared" si="212"/>
        <v>ConstMin - Rough Terrain Forklifts_2019_300</v>
      </c>
      <c r="B3407" s="1" t="s">
        <v>40</v>
      </c>
      <c r="C3407" s="1">
        <v>2020</v>
      </c>
      <c r="D3407" s="1" t="s">
        <v>95</v>
      </c>
      <c r="E3407" s="1">
        <v>2019</v>
      </c>
      <c r="F3407" s="1">
        <v>300</v>
      </c>
      <c r="G3407" s="1" t="s">
        <v>5</v>
      </c>
      <c r="H3407" s="1">
        <v>1.4521798786979999E-6</v>
      </c>
      <c r="I3407" s="1">
        <v>1.75713765322458E-6</v>
      </c>
      <c r="J3407" s="1">
        <v>2.0911390253251198E-6</v>
      </c>
      <c r="K3407" s="1">
        <v>3.3271072189055203E-5</v>
      </c>
      <c r="L3407" s="1">
        <v>9.1921316229071598E-6</v>
      </c>
      <c r="M3407" s="1">
        <v>1.88151009140325E-2</v>
      </c>
      <c r="N3407" s="1">
        <v>3.1001846195753199E-7</v>
      </c>
      <c r="O3407" s="1">
        <v>2.8521698500092901E-7</v>
      </c>
      <c r="P3407" s="1">
        <v>1.73911373263041E-7</v>
      </c>
      <c r="Q3407" s="1">
        <v>1.5356632433263899E-7</v>
      </c>
      <c r="R3407" s="1">
        <v>610.435228025789</v>
      </c>
      <c r="S3407" s="1">
        <v>136.65121931092199</v>
      </c>
      <c r="T3407" s="1">
        <v>0.43910305618413098</v>
      </c>
      <c r="U3407" s="1">
        <v>29380.012151848299</v>
      </c>
      <c r="V3407" s="1">
        <f t="shared" si="213"/>
        <v>1.9803521072380877E-2</v>
      </c>
      <c r="W3407" s="1">
        <f t="shared" si="214"/>
        <v>0.10359835608797034</v>
      </c>
      <c r="X3407" s="1">
        <f t="shared" si="215"/>
        <v>311.20534777972358</v>
      </c>
    </row>
    <row r="3408" spans="1:24" hidden="1" x14ac:dyDescent="0.3">
      <c r="A3408" s="18" t="str">
        <f t="shared" si="212"/>
        <v>ConstMin - Rough Terrain Forklifts_2019_600</v>
      </c>
      <c r="B3408" s="1" t="s">
        <v>40</v>
      </c>
      <c r="C3408" s="1">
        <v>2020</v>
      </c>
      <c r="D3408" s="1" t="s">
        <v>95</v>
      </c>
      <c r="E3408" s="1">
        <v>2019</v>
      </c>
      <c r="F3408" s="1">
        <v>600</v>
      </c>
      <c r="G3408" s="1" t="s">
        <v>5</v>
      </c>
      <c r="H3408" s="1">
        <v>6.2844824896449502E-7</v>
      </c>
      <c r="I3408" s="1">
        <v>7.60422381247039E-7</v>
      </c>
      <c r="J3408" s="1">
        <v>9.0496547850887298E-7</v>
      </c>
      <c r="K3408" s="1">
        <v>1.43453737017357E-5</v>
      </c>
      <c r="L3408" s="1">
        <v>3.9780051406899603E-6</v>
      </c>
      <c r="M3408" s="1">
        <v>8.1424604465085496E-3</v>
      </c>
      <c r="N3408" s="1">
        <v>1.3416420542788299E-7</v>
      </c>
      <c r="O3408" s="1">
        <v>1.2343106899365199E-7</v>
      </c>
      <c r="P3408" s="1">
        <v>7.5262231356738203E-8</v>
      </c>
      <c r="Q3408" s="1">
        <v>6.6457667567525199E-8</v>
      </c>
      <c r="R3408" s="1">
        <v>264.17316186958999</v>
      </c>
      <c r="S3408" s="1">
        <v>38.448461347338402</v>
      </c>
      <c r="T3408" s="1">
        <v>0.109775764046032</v>
      </c>
      <c r="U3408" s="1">
        <v>12687.992244621701</v>
      </c>
      <c r="V3408" s="1">
        <f t="shared" si="213"/>
        <v>1.9844976409697953E-2</v>
      </c>
      <c r="W3408" s="1">
        <f t="shared" si="214"/>
        <v>0.1038152218050024</v>
      </c>
      <c r="X3408" s="1">
        <f t="shared" si="215"/>
        <v>350.24544517144881</v>
      </c>
    </row>
    <row r="3409" spans="1:24" hidden="1" x14ac:dyDescent="0.3">
      <c r="A3409" s="18" t="str">
        <f t="shared" si="212"/>
        <v>ConstMin - Rough Terrain Forklifts_2020_50</v>
      </c>
      <c r="B3409" s="1" t="s">
        <v>40</v>
      </c>
      <c r="C3409" s="1">
        <v>2020</v>
      </c>
      <c r="D3409" s="1" t="s">
        <v>95</v>
      </c>
      <c r="E3409" s="1">
        <v>2020</v>
      </c>
      <c r="F3409" s="1">
        <v>50</v>
      </c>
      <c r="G3409" s="1" t="s">
        <v>5</v>
      </c>
      <c r="H3409" s="1">
        <v>1.03102012345948E-6</v>
      </c>
      <c r="I3409" s="1">
        <v>1.2475343493859699E-6</v>
      </c>
      <c r="J3409" s="1">
        <v>1.48466897778165E-6</v>
      </c>
      <c r="K3409" s="1">
        <v>3.5973373910611203E-5</v>
      </c>
      <c r="L3409" s="1">
        <v>3.5545543943577598E-5</v>
      </c>
      <c r="M3409" s="1">
        <v>7.5452059189734504E-3</v>
      </c>
      <c r="N3409" s="1">
        <v>1.13259956671756E-7</v>
      </c>
      <c r="O3409" s="1">
        <v>1.04199160138016E-7</v>
      </c>
      <c r="P3409" s="1">
        <v>6.9728239905378199E-8</v>
      </c>
      <c r="Q3409" s="1">
        <v>6.1582956403143997E-8</v>
      </c>
      <c r="R3409" s="1">
        <v>244.795896482009</v>
      </c>
      <c r="S3409" s="1">
        <v>211.71143206862399</v>
      </c>
      <c r="T3409" s="1">
        <v>0.65865458427619605</v>
      </c>
      <c r="U3409" s="1">
        <v>10585.571603431201</v>
      </c>
      <c r="V3409" s="1">
        <f t="shared" si="213"/>
        <v>3.9023552140349901E-2</v>
      </c>
      <c r="W3409" s="1">
        <f t="shared" si="214"/>
        <v>1.111883923774948</v>
      </c>
      <c r="X3409" s="1">
        <f t="shared" si="215"/>
        <v>321.43013519184171</v>
      </c>
    </row>
    <row r="3410" spans="1:24" hidden="1" x14ac:dyDescent="0.3">
      <c r="A3410" s="18" t="str">
        <f t="shared" si="212"/>
        <v>ConstMin - Rough Terrain Forklifts_2020_100</v>
      </c>
      <c r="B3410" s="1" t="s">
        <v>40</v>
      </c>
      <c r="C3410" s="1">
        <v>2020</v>
      </c>
      <c r="D3410" s="1" t="s">
        <v>95</v>
      </c>
      <c r="E3410" s="1">
        <v>2020</v>
      </c>
      <c r="F3410" s="1">
        <v>100</v>
      </c>
      <c r="G3410" s="1" t="s">
        <v>5</v>
      </c>
      <c r="H3410" s="1">
        <v>5.0927746402148898E-5</v>
      </c>
      <c r="I3410" s="1">
        <v>6.16225731466001E-5</v>
      </c>
      <c r="J3410" s="1">
        <v>7.3335954819094397E-5</v>
      </c>
      <c r="K3410" s="1">
        <v>2.8997342284909199E-3</v>
      </c>
      <c r="L3410" s="1">
        <v>1.2571236928017699E-3</v>
      </c>
      <c r="M3410" s="1">
        <v>0.49823553702453399</v>
      </c>
      <c r="N3410" s="1">
        <v>8.27778044996178E-6</v>
      </c>
      <c r="O3410" s="1">
        <v>7.6155580139648396E-6</v>
      </c>
      <c r="P3410" s="1">
        <v>4.6049067903633797E-6</v>
      </c>
      <c r="Q3410" s="1">
        <v>4.0665314750287702E-6</v>
      </c>
      <c r="R3410" s="1">
        <v>16164.703290392101</v>
      </c>
      <c r="S3410" s="1">
        <v>7947.6887919480796</v>
      </c>
      <c r="T3410" s="1">
        <v>25.577753022725599</v>
      </c>
      <c r="U3410" s="1">
        <v>775769.46864924801</v>
      </c>
      <c r="V3410" s="1">
        <f t="shared" si="213"/>
        <v>2.6302422296723377E-2</v>
      </c>
      <c r="W3410" s="1">
        <f t="shared" si="214"/>
        <v>0.53657931759236865</v>
      </c>
      <c r="X3410" s="1">
        <f t="shared" si="215"/>
        <v>310.72662187670005</v>
      </c>
    </row>
    <row r="3411" spans="1:24" hidden="1" x14ac:dyDescent="0.3">
      <c r="A3411" s="18" t="str">
        <f t="shared" si="212"/>
        <v>ConstMin - Rough Terrain Forklifts_2020_175</v>
      </c>
      <c r="B3411" s="1" t="s">
        <v>40</v>
      </c>
      <c r="C3411" s="1">
        <v>2020</v>
      </c>
      <c r="D3411" s="1" t="s">
        <v>95</v>
      </c>
      <c r="E3411" s="1">
        <v>2020</v>
      </c>
      <c r="F3411" s="1">
        <v>175</v>
      </c>
      <c r="G3411" s="1" t="s">
        <v>5</v>
      </c>
      <c r="H3411" s="1">
        <v>8.2580279512464906E-6</v>
      </c>
      <c r="I3411" s="1">
        <v>9.9922138210082593E-6</v>
      </c>
      <c r="J3411" s="1">
        <v>1.1891560249794901E-5</v>
      </c>
      <c r="K3411" s="1">
        <v>5.8498750104299196E-4</v>
      </c>
      <c r="L3411" s="1">
        <v>5.52597448147766E-5</v>
      </c>
      <c r="M3411" s="1">
        <v>0.11354631623241999</v>
      </c>
      <c r="N3411" s="1">
        <v>1.85826738464889E-6</v>
      </c>
      <c r="O3411" s="1">
        <v>1.7096059938769799E-6</v>
      </c>
      <c r="P3411" s="1">
        <v>1.0495442621626499E-6</v>
      </c>
      <c r="Q3411" s="1">
        <v>9.2674976897517703E-7</v>
      </c>
      <c r="R3411" s="1">
        <v>3683.8851812445901</v>
      </c>
      <c r="S3411" s="1">
        <v>1370.3080603123001</v>
      </c>
      <c r="T3411" s="1">
        <v>4.5008063258873401</v>
      </c>
      <c r="U3411" s="1">
        <v>177237.649849662</v>
      </c>
      <c r="V3411" s="1">
        <f t="shared" si="213"/>
        <v>1.8667851471160606E-2</v>
      </c>
      <c r="W3411" s="1">
        <f t="shared" si="214"/>
        <v>0.10323845416194226</v>
      </c>
      <c r="X3411" s="1">
        <f t="shared" si="215"/>
        <v>304.45834836986501</v>
      </c>
    </row>
    <row r="3412" spans="1:24" hidden="1" x14ac:dyDescent="0.3">
      <c r="A3412" s="18" t="str">
        <f t="shared" si="212"/>
        <v>ConstMin - Rough Terrain Forklifts_2020_600</v>
      </c>
      <c r="B3412" s="1" t="s">
        <v>40</v>
      </c>
      <c r="C3412" s="1">
        <v>2020</v>
      </c>
      <c r="D3412" s="1" t="s">
        <v>95</v>
      </c>
      <c r="E3412" s="1">
        <v>2020</v>
      </c>
      <c r="F3412" s="1">
        <v>600</v>
      </c>
      <c r="G3412" s="1" t="s">
        <v>5</v>
      </c>
      <c r="H3412" s="1">
        <v>6.0744405633609202E-7</v>
      </c>
      <c r="I3412" s="1">
        <v>7.3500730816667098E-7</v>
      </c>
      <c r="J3412" s="1">
        <v>8.7471944112397298E-7</v>
      </c>
      <c r="K3412" s="1">
        <v>1.4634603411100601E-5</v>
      </c>
      <c r="L3412" s="1">
        <v>4.0647965519804799E-6</v>
      </c>
      <c r="M3412" s="1">
        <v>8.3522404285191806E-3</v>
      </c>
      <c r="N3412" s="1">
        <v>1.36210051891562E-7</v>
      </c>
      <c r="O3412" s="1">
        <v>1.25313247740237E-7</v>
      </c>
      <c r="P3412" s="1">
        <v>7.7202381449450397E-8</v>
      </c>
      <c r="Q3412" s="1">
        <v>6.8169863579820496E-8</v>
      </c>
      <c r="R3412" s="1">
        <v>270.97924235456901</v>
      </c>
      <c r="S3412" s="1">
        <v>27.673096383753101</v>
      </c>
      <c r="T3412" s="1">
        <v>0.109775764046032</v>
      </c>
      <c r="U3412" s="1">
        <v>13006.355300363901</v>
      </c>
      <c r="V3412" s="1">
        <f t="shared" si="213"/>
        <v>1.8712191109726047E-2</v>
      </c>
      <c r="W3412" s="1">
        <f t="shared" si="214"/>
        <v>0.1034836647985635</v>
      </c>
      <c r="X3412" s="1">
        <f t="shared" si="215"/>
        <v>252.08748601511908</v>
      </c>
    </row>
    <row r="3413" spans="1:24" hidden="1" x14ac:dyDescent="0.3">
      <c r="A3413" s="18" t="str">
        <f t="shared" si="212"/>
        <v>ConstMin - Rough Terrain Forklifts_2021_50</v>
      </c>
      <c r="B3413" s="1" t="s">
        <v>40</v>
      </c>
      <c r="C3413" s="1">
        <v>2020</v>
      </c>
      <c r="D3413" s="1" t="s">
        <v>95</v>
      </c>
      <c r="E3413" s="1">
        <v>2021</v>
      </c>
      <c r="F3413" s="1">
        <v>50</v>
      </c>
      <c r="G3413" s="1" t="s">
        <v>5</v>
      </c>
      <c r="H3413" s="1">
        <v>3.2769649806494499E-7</v>
      </c>
      <c r="I3413" s="1">
        <v>3.9651276265858401E-7</v>
      </c>
      <c r="J3413" s="1">
        <v>4.7188295721352101E-7</v>
      </c>
      <c r="K3413" s="1">
        <v>1.1433674654703701E-5</v>
      </c>
      <c r="L3413" s="1">
        <v>1.12976943971179E-5</v>
      </c>
      <c r="M3413" s="1">
        <v>2.3981467486106399E-3</v>
      </c>
      <c r="N3413" s="1">
        <v>3.5998221885123797E-8</v>
      </c>
      <c r="O3413" s="1">
        <v>3.3118364134313898E-8</v>
      </c>
      <c r="P3413" s="1">
        <v>2.2162225075253599E-8</v>
      </c>
      <c r="Q3413" s="1">
        <v>1.9573351377549099E-8</v>
      </c>
      <c r="R3413" s="1">
        <v>77.805230172091896</v>
      </c>
      <c r="S3413" s="1">
        <v>67.346031022408098</v>
      </c>
      <c r="T3413" s="1">
        <v>0.21955152809206499</v>
      </c>
      <c r="U3413" s="1">
        <v>3367.3015511203998</v>
      </c>
      <c r="V3413" s="1">
        <f t="shared" si="213"/>
        <v>3.8990944987831407E-2</v>
      </c>
      <c r="W3413" s="1">
        <f t="shared" si="214"/>
        <v>1.1109548599994317</v>
      </c>
      <c r="X3413" s="1">
        <f t="shared" si="215"/>
        <v>306.74362236352891</v>
      </c>
    </row>
    <row r="3414" spans="1:24" hidden="1" x14ac:dyDescent="0.3">
      <c r="A3414" s="18" t="str">
        <f t="shared" si="212"/>
        <v>ConstMin - Rough Terrain Forklifts_2021_100</v>
      </c>
      <c r="B3414" s="1" t="s">
        <v>40</v>
      </c>
      <c r="C3414" s="1">
        <v>2020</v>
      </c>
      <c r="D3414" s="1" t="s">
        <v>95</v>
      </c>
      <c r="E3414" s="1">
        <v>2021</v>
      </c>
      <c r="F3414" s="1">
        <v>100</v>
      </c>
      <c r="G3414" s="1" t="s">
        <v>5</v>
      </c>
      <c r="H3414" s="1">
        <v>5.6519615677070699E-5</v>
      </c>
      <c r="I3414" s="1">
        <v>6.8388734969255496E-5</v>
      </c>
      <c r="J3414" s="1">
        <v>8.1388246574981801E-5</v>
      </c>
      <c r="K3414" s="1">
        <v>3.2181252016491801E-3</v>
      </c>
      <c r="L3414" s="1">
        <v>1.3951559414122801E-3</v>
      </c>
      <c r="M3414" s="1">
        <v>0.55294182559975602</v>
      </c>
      <c r="N3414" s="1">
        <v>9.1866811854699994E-6</v>
      </c>
      <c r="O3414" s="1">
        <v>8.4517466906323995E-6</v>
      </c>
      <c r="P3414" s="1">
        <v>5.1105258018856402E-6</v>
      </c>
      <c r="Q3414" s="1">
        <v>4.5130368481735897E-6</v>
      </c>
      <c r="R3414" s="1">
        <v>17939.588575007001</v>
      </c>
      <c r="S3414" s="1">
        <v>8736.8618282015996</v>
      </c>
      <c r="T3414" s="1">
        <v>27.773268303646201</v>
      </c>
      <c r="U3414" s="1">
        <v>862670.139645471</v>
      </c>
      <c r="V3414" s="1">
        <f t="shared" si="213"/>
        <v>2.6249945458632767E-2</v>
      </c>
      <c r="W3414" s="1">
        <f t="shared" si="214"/>
        <v>0.53550877033803534</v>
      </c>
      <c r="X3414" s="1">
        <f t="shared" si="215"/>
        <v>314.57809475936199</v>
      </c>
    </row>
    <row r="3415" spans="1:24" hidden="1" x14ac:dyDescent="0.3">
      <c r="A3415" s="18" t="str">
        <f t="shared" si="212"/>
        <v>ConstMin - Rough Terrain Forklifts_2021_175</v>
      </c>
      <c r="B3415" s="1" t="s">
        <v>40</v>
      </c>
      <c r="C3415" s="1">
        <v>2020</v>
      </c>
      <c r="D3415" s="1" t="s">
        <v>95</v>
      </c>
      <c r="E3415" s="1">
        <v>2021</v>
      </c>
      <c r="F3415" s="1">
        <v>175</v>
      </c>
      <c r="G3415" s="1" t="s">
        <v>5</v>
      </c>
      <c r="H3415" s="1">
        <v>6.3172948594451299E-6</v>
      </c>
      <c r="I3415" s="1">
        <v>7.6439267799286095E-6</v>
      </c>
      <c r="J3415" s="1">
        <v>9.0969045976009908E-6</v>
      </c>
      <c r="K3415" s="1">
        <v>4.4750860072115999E-4</v>
      </c>
      <c r="L3415" s="1">
        <v>4.2273058884469498E-5</v>
      </c>
      <c r="M3415" s="1">
        <v>8.6861604741327106E-2</v>
      </c>
      <c r="N3415" s="1">
        <v>1.42155282905588E-6</v>
      </c>
      <c r="O3415" s="1">
        <v>1.30782860273141E-6</v>
      </c>
      <c r="P3415" s="1">
        <v>8.0288909304545105E-7</v>
      </c>
      <c r="Q3415" s="1">
        <v>7.0895274103003504E-7</v>
      </c>
      <c r="R3415" s="1">
        <v>2818.129104873</v>
      </c>
      <c r="S3415" s="1">
        <v>1051.45521525348</v>
      </c>
      <c r="T3415" s="1">
        <v>3.2932729213809799</v>
      </c>
      <c r="U3415" s="1">
        <v>135497.52873899901</v>
      </c>
      <c r="V3415" s="1">
        <f t="shared" si="213"/>
        <v>1.8679865488557303E-2</v>
      </c>
      <c r="W3415" s="1">
        <f t="shared" si="214"/>
        <v>0.10330489504755924</v>
      </c>
      <c r="X3415" s="1">
        <f t="shared" si="215"/>
        <v>319.27363457401202</v>
      </c>
    </row>
    <row r="3416" spans="1:24" hidden="1" x14ac:dyDescent="0.3">
      <c r="A3416" s="18" t="str">
        <f t="shared" si="212"/>
        <v>ConstMin - Rough Terrain Forklifts_2021_300</v>
      </c>
      <c r="B3416" s="1" t="s">
        <v>40</v>
      </c>
      <c r="C3416" s="1">
        <v>2020</v>
      </c>
      <c r="D3416" s="1" t="s">
        <v>95</v>
      </c>
      <c r="E3416" s="1">
        <v>2021</v>
      </c>
      <c r="F3416" s="1">
        <v>300</v>
      </c>
      <c r="G3416" s="1" t="s">
        <v>5</v>
      </c>
      <c r="H3416" s="1">
        <v>3.1449192137539901E-7</v>
      </c>
      <c r="I3416" s="1">
        <v>3.8053522486423299E-7</v>
      </c>
      <c r="J3416" s="1">
        <v>4.5286836678057501E-7</v>
      </c>
      <c r="K3416" s="1">
        <v>7.5910165050753401E-6</v>
      </c>
      <c r="L3416" s="1">
        <v>2.10446651720162E-6</v>
      </c>
      <c r="M3416" s="1">
        <v>4.3242042007913799E-3</v>
      </c>
      <c r="N3416" s="1">
        <v>7.0520010004541005E-8</v>
      </c>
      <c r="O3416" s="1">
        <v>6.4878409204177697E-8</v>
      </c>
      <c r="P3416" s="1">
        <v>3.99699775206302E-8</v>
      </c>
      <c r="Q3416" s="1">
        <v>3.5293573380944701E-8</v>
      </c>
      <c r="R3416" s="1">
        <v>140.29404303494701</v>
      </c>
      <c r="S3416" s="1">
        <v>31.224068928571</v>
      </c>
      <c r="T3416" s="1">
        <v>0.109775764046032</v>
      </c>
      <c r="U3416" s="1">
        <v>6744.3988885713497</v>
      </c>
      <c r="V3416" s="1">
        <f t="shared" si="213"/>
        <v>1.8682724802830553E-2</v>
      </c>
      <c r="W3416" s="1">
        <f t="shared" si="214"/>
        <v>0.10332070785740448</v>
      </c>
      <c r="X3416" s="1">
        <f t="shared" si="215"/>
        <v>284.43499528254608</v>
      </c>
    </row>
    <row r="3417" spans="1:24" hidden="1" x14ac:dyDescent="0.3">
      <c r="A3417" s="18" t="str">
        <f t="shared" si="212"/>
        <v>ConstMin - Rubber Tired Dozers_1955_75</v>
      </c>
      <c r="B3417" s="1" t="s">
        <v>40</v>
      </c>
      <c r="C3417" s="1">
        <v>2020</v>
      </c>
      <c r="D3417" s="1" t="s">
        <v>96</v>
      </c>
      <c r="E3417" s="1">
        <v>1955</v>
      </c>
      <c r="F3417" s="1">
        <v>75</v>
      </c>
      <c r="G3417" s="1" t="s">
        <v>5</v>
      </c>
      <c r="H3417" s="1">
        <v>2.9144421720486998E-6</v>
      </c>
      <c r="I3417" s="1">
        <v>3.5264750281789299E-6</v>
      </c>
      <c r="J3417" s="1">
        <v>4.1967967277501399E-6</v>
      </c>
      <c r="K3417" s="1">
        <v>1.14319922641246E-5</v>
      </c>
      <c r="L3417" s="1">
        <v>2.7927684631123199E-5</v>
      </c>
      <c r="M3417" s="1">
        <v>9.5451554077695801E-4</v>
      </c>
      <c r="N3417" s="1">
        <v>2.0476064777898402E-6</v>
      </c>
      <c r="O3417" s="1">
        <v>1.8837979595666599E-6</v>
      </c>
      <c r="P3417" s="1">
        <v>8.7375362688294403E-9</v>
      </c>
      <c r="Q3417" s="1">
        <v>7.7906275276034294E-9</v>
      </c>
      <c r="R3417" s="1">
        <v>30.968205509531799</v>
      </c>
      <c r="S3417" s="1">
        <v>20.189733369736899</v>
      </c>
      <c r="T3417" s="1">
        <v>9.0501908954078406E-2</v>
      </c>
      <c r="U3417" s="1">
        <v>1514.2300027302699</v>
      </c>
      <c r="V3417" s="1">
        <f t="shared" si="213"/>
        <v>0.77114769811199868</v>
      </c>
      <c r="W3417" s="1">
        <f t="shared" si="214"/>
        <v>6.1070529479999953</v>
      </c>
      <c r="X3417" s="1">
        <f t="shared" si="215"/>
        <v>223.08627080983868</v>
      </c>
    </row>
    <row r="3418" spans="1:24" hidden="1" x14ac:dyDescent="0.3">
      <c r="A3418" s="18" t="str">
        <f t="shared" si="212"/>
        <v>ConstMin - Rubber Tired Dozers_1966_25</v>
      </c>
      <c r="B3418" s="1" t="s">
        <v>40</v>
      </c>
      <c r="C3418" s="1">
        <v>2020</v>
      </c>
      <c r="D3418" s="1" t="s">
        <v>96</v>
      </c>
      <c r="E3418" s="1">
        <v>1966</v>
      </c>
      <c r="F3418" s="1">
        <v>25</v>
      </c>
      <c r="G3418" s="1" t="s">
        <v>5</v>
      </c>
      <c r="H3418" s="1">
        <v>0</v>
      </c>
      <c r="I3418" s="1">
        <v>0</v>
      </c>
      <c r="J3418" s="1">
        <v>0</v>
      </c>
      <c r="K3418" s="1">
        <v>0</v>
      </c>
      <c r="L3418" s="1">
        <v>0</v>
      </c>
      <c r="M3418" s="1">
        <v>0</v>
      </c>
      <c r="N3418" s="1">
        <v>0</v>
      </c>
      <c r="O3418" s="1">
        <v>0</v>
      </c>
      <c r="P3418" s="1">
        <v>0</v>
      </c>
      <c r="Q3418" s="1">
        <v>0</v>
      </c>
      <c r="R3418" s="1">
        <v>0</v>
      </c>
      <c r="S3418" s="1">
        <v>0</v>
      </c>
      <c r="T3418" s="1">
        <v>0</v>
      </c>
      <c r="U3418" s="1">
        <v>0</v>
      </c>
      <c r="V3418" s="1">
        <f t="shared" si="213"/>
        <v>0</v>
      </c>
      <c r="W3418" s="1">
        <f t="shared" si="214"/>
        <v>0</v>
      </c>
      <c r="X3418" s="1" t="e">
        <f t="shared" si="215"/>
        <v>#DIV/0!</v>
      </c>
    </row>
    <row r="3419" spans="1:24" hidden="1" x14ac:dyDescent="0.3">
      <c r="A3419" s="18" t="str">
        <f t="shared" si="212"/>
        <v>ConstMin - Rubber Tired Dozers_1968_25</v>
      </c>
      <c r="B3419" s="1" t="s">
        <v>40</v>
      </c>
      <c r="C3419" s="1">
        <v>2020</v>
      </c>
      <c r="D3419" s="1" t="s">
        <v>96</v>
      </c>
      <c r="E3419" s="1">
        <v>1968</v>
      </c>
      <c r="F3419" s="1">
        <v>25</v>
      </c>
      <c r="G3419" s="1" t="s">
        <v>5</v>
      </c>
      <c r="H3419" s="1">
        <v>0</v>
      </c>
      <c r="I3419" s="1">
        <v>0</v>
      </c>
      <c r="J3419" s="1">
        <v>0</v>
      </c>
      <c r="K3419" s="1">
        <v>0</v>
      </c>
      <c r="L3419" s="1">
        <v>0</v>
      </c>
      <c r="M3419" s="1">
        <v>0</v>
      </c>
      <c r="N3419" s="1">
        <v>0</v>
      </c>
      <c r="O3419" s="1">
        <v>0</v>
      </c>
      <c r="P3419" s="1">
        <v>0</v>
      </c>
      <c r="Q3419" s="1">
        <v>0</v>
      </c>
      <c r="R3419" s="1">
        <v>0</v>
      </c>
      <c r="S3419" s="1">
        <v>0</v>
      </c>
      <c r="T3419" s="1">
        <v>0</v>
      </c>
      <c r="U3419" s="1">
        <v>0</v>
      </c>
      <c r="V3419" s="1">
        <f t="shared" si="213"/>
        <v>0</v>
      </c>
      <c r="W3419" s="1">
        <f t="shared" si="214"/>
        <v>0</v>
      </c>
      <c r="X3419" s="1" t="e">
        <f t="shared" si="215"/>
        <v>#DIV/0!</v>
      </c>
    </row>
    <row r="3420" spans="1:24" hidden="1" x14ac:dyDescent="0.3">
      <c r="A3420" s="18" t="str">
        <f t="shared" si="212"/>
        <v>ConstMin - Rubber Tired Dozers_1969_100</v>
      </c>
      <c r="B3420" s="1" t="s">
        <v>40</v>
      </c>
      <c r="C3420" s="1">
        <v>2020</v>
      </c>
      <c r="D3420" s="1" t="s">
        <v>96</v>
      </c>
      <c r="E3420" s="1">
        <v>1969</v>
      </c>
      <c r="F3420" s="1">
        <v>100</v>
      </c>
      <c r="G3420" s="1" t="s">
        <v>5</v>
      </c>
      <c r="H3420" s="1">
        <v>3.3457067988386298E-5</v>
      </c>
      <c r="I3420" s="1">
        <v>4.0483052265947502E-5</v>
      </c>
      <c r="J3420" s="1">
        <v>4.8178177903276297E-5</v>
      </c>
      <c r="K3420" s="1">
        <v>1.31236415013394E-4</v>
      </c>
      <c r="L3420" s="1">
        <v>3.2060284208860497E-4</v>
      </c>
      <c r="M3420" s="1">
        <v>1.0957599931137801E-2</v>
      </c>
      <c r="N3420" s="1">
        <v>2.3506010789268199E-5</v>
      </c>
      <c r="O3420" s="1">
        <v>2.1625529926126699E-5</v>
      </c>
      <c r="P3420" s="1">
        <v>1.00304733372603E-7</v>
      </c>
      <c r="Q3420" s="1">
        <v>8.9434457599821705E-8</v>
      </c>
      <c r="R3420" s="1">
        <v>355.50726212639103</v>
      </c>
      <c r="S3420" s="1">
        <v>200.28215502779</v>
      </c>
      <c r="T3420" s="1">
        <v>0.45250954477039201</v>
      </c>
      <c r="U3420" s="1">
        <v>17224.265332389899</v>
      </c>
      <c r="V3420" s="1">
        <f t="shared" si="213"/>
        <v>0.77825360823711265</v>
      </c>
      <c r="W3420" s="1">
        <f t="shared" si="214"/>
        <v>6.1633277310072474</v>
      </c>
      <c r="X3420" s="1">
        <f t="shared" si="215"/>
        <v>442.60316128671985</v>
      </c>
    </row>
    <row r="3421" spans="1:24" hidden="1" x14ac:dyDescent="0.3">
      <c r="A3421" s="18" t="str">
        <f t="shared" si="212"/>
        <v>ConstMin - Rubber Tired Dozers_1969_175</v>
      </c>
      <c r="B3421" s="1" t="s">
        <v>40</v>
      </c>
      <c r="C3421" s="1">
        <v>2020</v>
      </c>
      <c r="D3421" s="1" t="s">
        <v>96</v>
      </c>
      <c r="E3421" s="1">
        <v>1969</v>
      </c>
      <c r="F3421" s="1">
        <v>175</v>
      </c>
      <c r="G3421" s="1" t="s">
        <v>5</v>
      </c>
      <c r="H3421" s="1">
        <v>3.3293335248155701E-5</v>
      </c>
      <c r="I3421" s="1">
        <v>4.02849356502684E-5</v>
      </c>
      <c r="J3421" s="1">
        <v>4.7942402757344297E-5</v>
      </c>
      <c r="K3421" s="1">
        <v>1.3044339848726499E-4</v>
      </c>
      <c r="L3421" s="1">
        <v>3.7466082636228998E-4</v>
      </c>
      <c r="M3421" s="1">
        <v>1.18917698377486E-2</v>
      </c>
      <c r="N3421" s="1">
        <v>2.33825196901619E-5</v>
      </c>
      <c r="O3421" s="1">
        <v>2.1511918114949001E-5</v>
      </c>
      <c r="P3421" s="1">
        <v>1.0894650941121001E-7</v>
      </c>
      <c r="Q3421" s="1">
        <v>9.7059026796439495E-8</v>
      </c>
      <c r="R3421" s="1">
        <v>385.81537594211301</v>
      </c>
      <c r="S3421" s="1">
        <v>136.482597579421</v>
      </c>
      <c r="T3421" s="1">
        <v>0.27150572686223501</v>
      </c>
      <c r="U3421" s="1">
        <v>18880.092665153301</v>
      </c>
      <c r="V3421" s="1">
        <f t="shared" si="213"/>
        <v>0.70652438128966599</v>
      </c>
      <c r="W3421" s="1">
        <f t="shared" si="214"/>
        <v>6.5708683473428424</v>
      </c>
      <c r="X3421" s="1">
        <f t="shared" si="215"/>
        <v>502.68773022483526</v>
      </c>
    </row>
    <row r="3422" spans="1:24" hidden="1" x14ac:dyDescent="0.3">
      <c r="A3422" s="18" t="str">
        <f t="shared" si="212"/>
        <v>ConstMin - Rubber Tired Dozers_1969_300</v>
      </c>
      <c r="B3422" s="1" t="s">
        <v>40</v>
      </c>
      <c r="C3422" s="1">
        <v>2020</v>
      </c>
      <c r="D3422" s="1" t="s">
        <v>96</v>
      </c>
      <c r="E3422" s="1">
        <v>1969</v>
      </c>
      <c r="F3422" s="1">
        <v>300</v>
      </c>
      <c r="G3422" s="1" t="s">
        <v>5</v>
      </c>
      <c r="H3422" s="1">
        <v>1.3276847645716101E-4</v>
      </c>
      <c r="I3422" s="1">
        <v>1.6064985651316501E-4</v>
      </c>
      <c r="J3422" s="1">
        <v>1.9118660609831301E-4</v>
      </c>
      <c r="K3422" s="1">
        <v>5.2018733334948796E-4</v>
      </c>
      <c r="L3422" s="1">
        <v>1.4940872319800999E-3</v>
      </c>
      <c r="M3422" s="1">
        <v>4.7422469150926398E-2</v>
      </c>
      <c r="N3422" s="1">
        <v>9.32457349752715E-5</v>
      </c>
      <c r="O3422" s="1">
        <v>8.5786076177249806E-5</v>
      </c>
      <c r="P3422" s="1">
        <v>4.3446119056676601E-7</v>
      </c>
      <c r="Q3422" s="1">
        <v>3.8705581817285602E-7</v>
      </c>
      <c r="R3422" s="1">
        <v>1538.5697850869101</v>
      </c>
      <c r="S3422" s="1">
        <v>350.897565966027</v>
      </c>
      <c r="T3422" s="1">
        <v>0.90501908954078403</v>
      </c>
      <c r="U3422" s="1">
        <v>74881.540577150299</v>
      </c>
      <c r="V3422" s="1">
        <f t="shared" si="213"/>
        <v>0.71038563675181132</v>
      </c>
      <c r="W3422" s="1">
        <f t="shared" si="214"/>
        <v>6.6067790702692353</v>
      </c>
      <c r="X3422" s="1">
        <f t="shared" si="215"/>
        <v>387.72393866749928</v>
      </c>
    </row>
    <row r="3423" spans="1:24" hidden="1" x14ac:dyDescent="0.3">
      <c r="A3423" s="18" t="str">
        <f t="shared" si="212"/>
        <v>ConstMin - Rubber Tired Dozers_1969_600</v>
      </c>
      <c r="B3423" s="1" t="s">
        <v>40</v>
      </c>
      <c r="C3423" s="1">
        <v>2020</v>
      </c>
      <c r="D3423" s="1" t="s">
        <v>96</v>
      </c>
      <c r="E3423" s="1">
        <v>1969</v>
      </c>
      <c r="F3423" s="1">
        <v>600</v>
      </c>
      <c r="G3423" s="1" t="s">
        <v>5</v>
      </c>
      <c r="H3423" s="1">
        <v>3.1771195144018898E-4</v>
      </c>
      <c r="I3423" s="1">
        <v>3.8443146124262902E-4</v>
      </c>
      <c r="J3423" s="1">
        <v>4.5750521007387299E-4</v>
      </c>
      <c r="K3423" s="1">
        <v>3.5028685042375902E-3</v>
      </c>
      <c r="L3423" s="1">
        <v>3.8575709841633101E-3</v>
      </c>
      <c r="M3423" s="1">
        <v>0.13040013916718701</v>
      </c>
      <c r="N3423" s="1">
        <v>2.1543530353981E-4</v>
      </c>
      <c r="O3423" s="1">
        <v>1.98200479256626E-4</v>
      </c>
      <c r="P3423" s="1">
        <v>1.1960825955699801E-6</v>
      </c>
      <c r="Q3423" s="1">
        <v>1.0643084060970701E-6</v>
      </c>
      <c r="R3423" s="1">
        <v>4230.6889051947201</v>
      </c>
      <c r="S3423" s="1">
        <v>641.83162382393698</v>
      </c>
      <c r="T3423" s="1">
        <v>1.44803054326525</v>
      </c>
      <c r="U3423" s="1">
        <v>207472.072401087</v>
      </c>
      <c r="V3423" s="1">
        <f t="shared" si="213"/>
        <v>0.61354705807086907</v>
      </c>
      <c r="W3423" s="1">
        <f t="shared" si="214"/>
        <v>6.1566275584795838</v>
      </c>
      <c r="X3423" s="1">
        <f t="shared" si="215"/>
        <v>443.24453431530026</v>
      </c>
    </row>
    <row r="3424" spans="1:24" hidden="1" x14ac:dyDescent="0.3">
      <c r="A3424" s="18" t="str">
        <f t="shared" si="212"/>
        <v>ConstMin - Rubber Tired Dozers_1970_50</v>
      </c>
      <c r="B3424" s="1" t="s">
        <v>40</v>
      </c>
      <c r="C3424" s="1">
        <v>2020</v>
      </c>
      <c r="D3424" s="1" t="s">
        <v>96</v>
      </c>
      <c r="E3424" s="1">
        <v>1970</v>
      </c>
      <c r="F3424" s="1">
        <v>50</v>
      </c>
      <c r="G3424" s="1" t="s">
        <v>5</v>
      </c>
      <c r="H3424" s="1">
        <v>9.0225601151782692E-6</v>
      </c>
      <c r="I3424" s="1">
        <v>1.09172977393657E-5</v>
      </c>
      <c r="J3424" s="1">
        <v>1.2992486565856699E-5</v>
      </c>
      <c r="K3424" s="1">
        <v>2.9999904817873399E-5</v>
      </c>
      <c r="L3424" s="1">
        <v>2.06573385469648E-5</v>
      </c>
      <c r="M3424" s="1">
        <v>1.57855025634803E-3</v>
      </c>
      <c r="N3424" s="1">
        <v>2.83997664741276E-6</v>
      </c>
      <c r="O3424" s="1">
        <v>2.61277851561974E-6</v>
      </c>
      <c r="P3424" s="1">
        <v>1.43238031447764E-8</v>
      </c>
      <c r="Q3424" s="1">
        <v>1.2883914986654001E-8</v>
      </c>
      <c r="R3424" s="1">
        <v>51.214324604834303</v>
      </c>
      <c r="S3424" s="1">
        <v>45.023105414513303</v>
      </c>
      <c r="T3424" s="1">
        <v>9.0501908954078406E-2</v>
      </c>
      <c r="U3424" s="1">
        <v>2251.1552707256601</v>
      </c>
      <c r="V3424" s="1">
        <f t="shared" si="213"/>
        <v>1.6058253309282942</v>
      </c>
      <c r="W3424" s="1">
        <f t="shared" si="214"/>
        <v>3.038487939068049</v>
      </c>
      <c r="X3424" s="1">
        <f t="shared" si="215"/>
        <v>497.48238390594042</v>
      </c>
    </row>
    <row r="3425" spans="1:24" hidden="1" x14ac:dyDescent="0.3">
      <c r="A3425" s="18" t="str">
        <f t="shared" si="212"/>
        <v>ConstMin - Rubber Tired Dozers_1970_75</v>
      </c>
      <c r="B3425" s="1" t="s">
        <v>40</v>
      </c>
      <c r="C3425" s="1">
        <v>2020</v>
      </c>
      <c r="D3425" s="1" t="s">
        <v>96</v>
      </c>
      <c r="E3425" s="1">
        <v>1970</v>
      </c>
      <c r="F3425" s="1">
        <v>75</v>
      </c>
      <c r="G3425" s="1" t="s">
        <v>5</v>
      </c>
      <c r="H3425" s="1">
        <v>2.21497605075701E-6</v>
      </c>
      <c r="I3425" s="1">
        <v>2.68012102141599E-6</v>
      </c>
      <c r="J3425" s="1">
        <v>3.1895655130900998E-6</v>
      </c>
      <c r="K3425" s="1">
        <v>8.6883141207347002E-6</v>
      </c>
      <c r="L3425" s="1">
        <v>2.1225040319653599E-5</v>
      </c>
      <c r="M3425" s="1">
        <v>7.25431810990488E-4</v>
      </c>
      <c r="N3425" s="1">
        <v>1.5561809231202799E-6</v>
      </c>
      <c r="O3425" s="1">
        <v>1.4316864492706599E-6</v>
      </c>
      <c r="P3425" s="1">
        <v>6.6405275643103599E-9</v>
      </c>
      <c r="Q3425" s="1">
        <v>5.9208769209786099E-9</v>
      </c>
      <c r="R3425" s="1">
        <v>23.5358361872442</v>
      </c>
      <c r="S3425" s="1">
        <v>20.189733369736899</v>
      </c>
      <c r="T3425" s="1">
        <v>9.0501908954078406E-2</v>
      </c>
      <c r="U3425" s="1">
        <v>1150.814802075</v>
      </c>
      <c r="V3425" s="1">
        <f t="shared" si="213"/>
        <v>0.77114769811200323</v>
      </c>
      <c r="W3425" s="1">
        <f t="shared" si="214"/>
        <v>6.107052948000014</v>
      </c>
      <c r="X3425" s="1">
        <f t="shared" si="215"/>
        <v>223.08627080983868</v>
      </c>
    </row>
    <row r="3426" spans="1:24" hidden="1" x14ac:dyDescent="0.3">
      <c r="A3426" s="18" t="str">
        <f t="shared" si="212"/>
        <v>ConstMin - Rubber Tired Dozers_1970_175</v>
      </c>
      <c r="B3426" s="1" t="s">
        <v>40</v>
      </c>
      <c r="C3426" s="1">
        <v>2020</v>
      </c>
      <c r="D3426" s="1" t="s">
        <v>96</v>
      </c>
      <c r="E3426" s="1">
        <v>1970</v>
      </c>
      <c r="F3426" s="1">
        <v>175</v>
      </c>
      <c r="G3426" s="1" t="s">
        <v>5</v>
      </c>
      <c r="H3426" s="1">
        <v>8.3130150471803002E-6</v>
      </c>
      <c r="I3426" s="1">
        <v>1.0058748207088101E-5</v>
      </c>
      <c r="J3426" s="1">
        <v>1.19707416679396E-5</v>
      </c>
      <c r="K3426" s="1">
        <v>3.90890739495397E-5</v>
      </c>
      <c r="L3426" s="1">
        <v>1.04263355956193E-4</v>
      </c>
      <c r="M3426" s="1">
        <v>3.5635246855673102E-3</v>
      </c>
      <c r="N3426" s="1">
        <v>6.0058958372193396E-6</v>
      </c>
      <c r="O3426" s="1">
        <v>5.5254241702417998E-6</v>
      </c>
      <c r="P3426" s="1">
        <v>3.2697162475483801E-8</v>
      </c>
      <c r="Q3426" s="1">
        <v>2.9085009436386099E-8</v>
      </c>
      <c r="R3426" s="1">
        <v>115.614633902252</v>
      </c>
      <c r="S3426" s="1">
        <v>40.379466739473798</v>
      </c>
      <c r="T3426" s="1">
        <v>0.18100381790815601</v>
      </c>
      <c r="U3426" s="1">
        <v>5653.1253435263397</v>
      </c>
      <c r="V3426" s="1">
        <f t="shared" si="213"/>
        <v>0.58917447388799637</v>
      </c>
      <c r="W3426" s="1">
        <f t="shared" si="214"/>
        <v>6.1070529479999802</v>
      </c>
      <c r="X3426" s="1">
        <f t="shared" si="215"/>
        <v>223.08627080983968</v>
      </c>
    </row>
    <row r="3427" spans="1:24" hidden="1" x14ac:dyDescent="0.3">
      <c r="A3427" s="18" t="str">
        <f t="shared" si="212"/>
        <v>ConstMin - Rubber Tired Dozers_1970_300</v>
      </c>
      <c r="B3427" s="1" t="s">
        <v>40</v>
      </c>
      <c r="C3427" s="1">
        <v>2020</v>
      </c>
      <c r="D3427" s="1" t="s">
        <v>96</v>
      </c>
      <c r="E3427" s="1">
        <v>1970</v>
      </c>
      <c r="F3427" s="1">
        <v>300</v>
      </c>
      <c r="G3427" s="1" t="s">
        <v>5</v>
      </c>
      <c r="H3427" s="1">
        <v>2.3071478275648002E-5</v>
      </c>
      <c r="I3427" s="1">
        <v>2.79164887135341E-5</v>
      </c>
      <c r="J3427" s="1">
        <v>3.3222928716933199E-5</v>
      </c>
      <c r="K3427" s="1">
        <v>2.5837124649925202E-4</v>
      </c>
      <c r="L3427" s="1">
        <v>3.0662277905285699E-4</v>
      </c>
      <c r="M3427" s="1">
        <v>1.10113310215086E-2</v>
      </c>
      <c r="N3427" s="1">
        <v>1.6136044562058798E-5</v>
      </c>
      <c r="O3427" s="1">
        <v>1.4845160997094101E-5</v>
      </c>
      <c r="P3427" s="1">
        <v>1.0111307164057E-7</v>
      </c>
      <c r="Q3427" s="1">
        <v>8.9873003536318695E-8</v>
      </c>
      <c r="R3427" s="1">
        <v>357.25050817925199</v>
      </c>
      <c r="S3427" s="1">
        <v>68.846990790802906</v>
      </c>
      <c r="T3427" s="1">
        <v>0.27150572686223501</v>
      </c>
      <c r="U3427" s="1">
        <v>17602.4190384051</v>
      </c>
      <c r="V3427" s="1">
        <f t="shared" si="213"/>
        <v>0.52514234336294852</v>
      </c>
      <c r="W3427" s="1">
        <f t="shared" si="214"/>
        <v>5.7679390260213159</v>
      </c>
      <c r="X3427" s="1">
        <f t="shared" si="215"/>
        <v>253.57472782051713</v>
      </c>
    </row>
    <row r="3428" spans="1:24" hidden="1" x14ac:dyDescent="0.3">
      <c r="A3428" s="18" t="str">
        <f t="shared" si="212"/>
        <v>ConstMin - Rubber Tired Dozers_1971_300</v>
      </c>
      <c r="B3428" s="1" t="s">
        <v>40</v>
      </c>
      <c r="C3428" s="1">
        <v>2020</v>
      </c>
      <c r="D3428" s="1" t="s">
        <v>96</v>
      </c>
      <c r="E3428" s="1">
        <v>1971</v>
      </c>
      <c r="F3428" s="1">
        <v>300</v>
      </c>
      <c r="G3428" s="1" t="s">
        <v>5</v>
      </c>
      <c r="H3428" s="1">
        <v>1.1924649150680001E-5</v>
      </c>
      <c r="I3428" s="1">
        <v>1.44288254723229E-5</v>
      </c>
      <c r="J3428" s="1">
        <v>1.7171494776979301E-5</v>
      </c>
      <c r="K3428" s="1">
        <v>5.60715323896057E-5</v>
      </c>
      <c r="L3428" s="1">
        <v>1.4956113179077999E-4</v>
      </c>
      <c r="M3428" s="1">
        <v>5.1117171536446604E-3</v>
      </c>
      <c r="N3428" s="1">
        <v>8.61518958980628E-6</v>
      </c>
      <c r="O3428" s="1">
        <v>7.9259744226217702E-6</v>
      </c>
      <c r="P3428" s="1">
        <v>4.6902620593135799E-8</v>
      </c>
      <c r="Q3428" s="1">
        <v>4.1721148236194397E-8</v>
      </c>
      <c r="R3428" s="1">
        <v>165.844033499772</v>
      </c>
      <c r="S3428" s="1">
        <v>45.023105414513303</v>
      </c>
      <c r="T3428" s="1">
        <v>9.0501908954078406E-2</v>
      </c>
      <c r="U3428" s="1">
        <v>8104.1589746124</v>
      </c>
      <c r="V3428" s="1">
        <f t="shared" si="213"/>
        <v>0.58953776312277284</v>
      </c>
      <c r="W3428" s="1">
        <f t="shared" si="214"/>
        <v>6.1108186009440892</v>
      </c>
      <c r="X3428" s="1">
        <f t="shared" si="215"/>
        <v>497.48238390594042</v>
      </c>
    </row>
    <row r="3429" spans="1:24" hidden="1" x14ac:dyDescent="0.3">
      <c r="A3429" s="18" t="str">
        <f t="shared" si="212"/>
        <v>ConstMin - Rubber Tired Dozers_1971_600</v>
      </c>
      <c r="B3429" s="1" t="s">
        <v>40</v>
      </c>
      <c r="C3429" s="1">
        <v>2020</v>
      </c>
      <c r="D3429" s="1" t="s">
        <v>96</v>
      </c>
      <c r="E3429" s="1">
        <v>1971</v>
      </c>
      <c r="F3429" s="1">
        <v>600</v>
      </c>
      <c r="G3429" s="1" t="s">
        <v>5</v>
      </c>
      <c r="H3429" s="1">
        <v>1.8995103326914201E-5</v>
      </c>
      <c r="I3429" s="1">
        <v>2.2984075025566199E-5</v>
      </c>
      <c r="J3429" s="1">
        <v>2.73529487907565E-5</v>
      </c>
      <c r="K3429" s="1">
        <v>2.5127822692734997E-4</v>
      </c>
      <c r="L3429" s="1">
        <v>2.5688628075674398E-4</v>
      </c>
      <c r="M3429" s="1">
        <v>9.3542522996141898E-3</v>
      </c>
      <c r="N3429" s="1">
        <v>1.31481013358737E-5</v>
      </c>
      <c r="O3429" s="1">
        <v>1.20962532290038E-5</v>
      </c>
      <c r="P3429" s="1">
        <v>8.5914848333303206E-8</v>
      </c>
      <c r="Q3429" s="1">
        <v>7.6348149770513606E-8</v>
      </c>
      <c r="R3429" s="1">
        <v>303.488413993412</v>
      </c>
      <c r="S3429" s="1">
        <v>40.379466739473798</v>
      </c>
      <c r="T3429" s="1">
        <v>0.18100381790815601</v>
      </c>
      <c r="U3429" s="1">
        <v>14839.454026756601</v>
      </c>
      <c r="V3429" s="1">
        <f t="shared" si="213"/>
        <v>0.51285867811200092</v>
      </c>
      <c r="W3429" s="1">
        <f t="shared" si="214"/>
        <v>5.7320713680000068</v>
      </c>
      <c r="X3429" s="1">
        <f t="shared" si="215"/>
        <v>223.08627080983968</v>
      </c>
    </row>
    <row r="3430" spans="1:24" hidden="1" x14ac:dyDescent="0.3">
      <c r="A3430" s="18" t="str">
        <f t="shared" si="212"/>
        <v>ConstMin - Rubber Tired Dozers_1972_175</v>
      </c>
      <c r="B3430" s="1" t="s">
        <v>40</v>
      </c>
      <c r="C3430" s="1">
        <v>2020</v>
      </c>
      <c r="D3430" s="1" t="s">
        <v>96</v>
      </c>
      <c r="E3430" s="1">
        <v>1972</v>
      </c>
      <c r="F3430" s="1">
        <v>175</v>
      </c>
      <c r="G3430" s="1" t="s">
        <v>5</v>
      </c>
      <c r="H3430" s="1">
        <v>7.7555118410867698E-6</v>
      </c>
      <c r="I3430" s="1">
        <v>9.3841693277150001E-6</v>
      </c>
      <c r="J3430" s="1">
        <v>1.11679370511649E-5</v>
      </c>
      <c r="K3430" s="1">
        <v>4.0105929637344802E-5</v>
      </c>
      <c r="L3430" s="1">
        <v>9.8758635934744106E-5</v>
      </c>
      <c r="M3430" s="1">
        <v>3.65622553465446E-3</v>
      </c>
      <c r="N3430" s="1">
        <v>5.1351100516324104E-6</v>
      </c>
      <c r="O3430" s="1">
        <v>4.7243012475018101E-6</v>
      </c>
      <c r="P3430" s="1">
        <v>3.3570952893309502E-8</v>
      </c>
      <c r="Q3430" s="1">
        <v>2.98416213047929E-8</v>
      </c>
      <c r="R3430" s="1">
        <v>118.622210859147</v>
      </c>
      <c r="S3430" s="1">
        <v>46.436386750394902</v>
      </c>
      <c r="T3430" s="1">
        <v>9.0501908954078406E-2</v>
      </c>
      <c r="U3430" s="1">
        <v>5804.5483437993598</v>
      </c>
      <c r="V3430" s="1">
        <f t="shared" si="213"/>
        <v>0.53532312390544912</v>
      </c>
      <c r="W3430" s="1">
        <f t="shared" si="214"/>
        <v>5.6337199015675905</v>
      </c>
      <c r="X3430" s="1">
        <f t="shared" si="215"/>
        <v>513.09842286262938</v>
      </c>
    </row>
    <row r="3431" spans="1:24" hidden="1" x14ac:dyDescent="0.3">
      <c r="A3431" s="18" t="str">
        <f t="shared" si="212"/>
        <v>ConstMin - Rubber Tired Dozers_1972_300</v>
      </c>
      <c r="B3431" s="1" t="s">
        <v>40</v>
      </c>
      <c r="C3431" s="1">
        <v>2020</v>
      </c>
      <c r="D3431" s="1" t="s">
        <v>96</v>
      </c>
      <c r="E3431" s="1">
        <v>1972</v>
      </c>
      <c r="F3431" s="1">
        <v>300</v>
      </c>
      <c r="G3431" s="1" t="s">
        <v>5</v>
      </c>
      <c r="H3431" s="1">
        <v>5.2940445601255498E-5</v>
      </c>
      <c r="I3431" s="1">
        <v>6.4057939177519094E-5</v>
      </c>
      <c r="J3431" s="1">
        <v>7.6234241665807905E-5</v>
      </c>
      <c r="K3431" s="1">
        <v>6.3180659087963E-4</v>
      </c>
      <c r="L3431" s="1">
        <v>7.1476751692869901E-4</v>
      </c>
      <c r="M3431" s="1">
        <v>2.7720557935564299E-2</v>
      </c>
      <c r="N3431" s="1">
        <v>3.4355427898865401E-5</v>
      </c>
      <c r="O3431" s="1">
        <v>3.1606993666956201E-5</v>
      </c>
      <c r="P3431" s="1">
        <v>2.5470209181385301E-7</v>
      </c>
      <c r="Q3431" s="1">
        <v>2.2625146737531901E-7</v>
      </c>
      <c r="R3431" s="1">
        <v>899.36297348147195</v>
      </c>
      <c r="S3431" s="1">
        <v>154.04766561109199</v>
      </c>
      <c r="T3431" s="1">
        <v>0.27150572686223501</v>
      </c>
      <c r="U3431" s="1">
        <v>43963.144412602102</v>
      </c>
      <c r="V3431" s="1">
        <f t="shared" si="213"/>
        <v>0.48247277966718749</v>
      </c>
      <c r="W3431" s="1">
        <f t="shared" si="214"/>
        <v>5.3834992997937219</v>
      </c>
      <c r="X3431" s="1">
        <f t="shared" si="215"/>
        <v>567.38274875968807</v>
      </c>
    </row>
    <row r="3432" spans="1:24" hidden="1" x14ac:dyDescent="0.3">
      <c r="A3432" s="18" t="str">
        <f t="shared" si="212"/>
        <v>ConstMin - Rubber Tired Dozers_1973_75</v>
      </c>
      <c r="B3432" s="1" t="s">
        <v>40</v>
      </c>
      <c r="C3432" s="1">
        <v>2020</v>
      </c>
      <c r="D3432" s="1" t="s">
        <v>96</v>
      </c>
      <c r="E3432" s="1">
        <v>1973</v>
      </c>
      <c r="F3432" s="1">
        <v>75</v>
      </c>
      <c r="G3432" s="1" t="s">
        <v>5</v>
      </c>
      <c r="H3432" s="1">
        <v>1.40808022764745E-5</v>
      </c>
      <c r="I3432" s="1">
        <v>1.7037770754534201E-5</v>
      </c>
      <c r="J3432" s="1">
        <v>2.02763552781233E-5</v>
      </c>
      <c r="K3432" s="1">
        <v>5.5232395496174902E-5</v>
      </c>
      <c r="L3432" s="1">
        <v>1.34929493232714E-4</v>
      </c>
      <c r="M3432" s="1">
        <v>4.6116353683060603E-3</v>
      </c>
      <c r="N3432" s="1">
        <v>9.8927823067835804E-6</v>
      </c>
      <c r="O3432" s="1">
        <v>9.1013597222408894E-6</v>
      </c>
      <c r="P3432" s="1">
        <v>4.2214431895359001E-8</v>
      </c>
      <c r="Q3432" s="1">
        <v>3.7639547930618697E-8</v>
      </c>
      <c r="R3432" s="1">
        <v>149.61943071610901</v>
      </c>
      <c r="S3432" s="1">
        <v>93.680362835579402</v>
      </c>
      <c r="T3432" s="1">
        <v>0.27150572686223501</v>
      </c>
      <c r="U3432" s="1">
        <v>7026.0272126684504</v>
      </c>
      <c r="V3432" s="1">
        <f t="shared" si="213"/>
        <v>0.80295562271035215</v>
      </c>
      <c r="W3432" s="1">
        <f t="shared" si="214"/>
        <v>6.3589536930371802</v>
      </c>
      <c r="X3432" s="1">
        <f t="shared" si="215"/>
        <v>345.04009885255147</v>
      </c>
    </row>
    <row r="3433" spans="1:24" hidden="1" x14ac:dyDescent="0.3">
      <c r="A3433" s="18" t="str">
        <f t="shared" si="212"/>
        <v>ConstMin - Rubber Tired Dozers_1973_175</v>
      </c>
      <c r="B3433" s="1" t="s">
        <v>40</v>
      </c>
      <c r="C3433" s="1">
        <v>2020</v>
      </c>
      <c r="D3433" s="1" t="s">
        <v>96</v>
      </c>
      <c r="E3433" s="1">
        <v>1973</v>
      </c>
      <c r="F3433" s="1">
        <v>175</v>
      </c>
      <c r="G3433" s="1" t="s">
        <v>5</v>
      </c>
      <c r="H3433" s="1">
        <v>7.8309626050312105E-6</v>
      </c>
      <c r="I3433" s="1">
        <v>9.4754647520877596E-6</v>
      </c>
      <c r="J3433" s="1">
        <v>1.12765861512449E-5</v>
      </c>
      <c r="K3433" s="1">
        <v>4.0496106725826303E-5</v>
      </c>
      <c r="L3433" s="1">
        <v>9.9719425458384694E-5</v>
      </c>
      <c r="M3433" s="1">
        <v>3.6917957220767E-3</v>
      </c>
      <c r="N3433" s="1">
        <v>5.1850678086796997E-6</v>
      </c>
      <c r="O3433" s="1">
        <v>4.7702623839853199E-6</v>
      </c>
      <c r="P3433" s="1">
        <v>3.3897553392934101E-8</v>
      </c>
      <c r="Q3433" s="1">
        <v>3.0131940392806998E-8</v>
      </c>
      <c r="R3433" s="1">
        <v>119.776246416502</v>
      </c>
      <c r="S3433" s="1">
        <v>45.023105414513303</v>
      </c>
      <c r="T3433" s="1">
        <v>9.0501908954078406E-2</v>
      </c>
      <c r="U3433" s="1">
        <v>5853.0037038867304</v>
      </c>
      <c r="V3433" s="1">
        <f t="shared" si="213"/>
        <v>0.5360561984532296</v>
      </c>
      <c r="W3433" s="1">
        <f t="shared" si="214"/>
        <v>5.6414347498241648</v>
      </c>
      <c r="X3433" s="1">
        <f t="shared" si="215"/>
        <v>497.48238390594042</v>
      </c>
    </row>
    <row r="3434" spans="1:24" hidden="1" x14ac:dyDescent="0.3">
      <c r="A3434" s="18" t="str">
        <f t="shared" si="212"/>
        <v>ConstMin - Rubber Tired Dozers_1973_600</v>
      </c>
      <c r="B3434" s="1" t="s">
        <v>40</v>
      </c>
      <c r="C3434" s="1">
        <v>2020</v>
      </c>
      <c r="D3434" s="1" t="s">
        <v>96</v>
      </c>
      <c r="E3434" s="1">
        <v>1973</v>
      </c>
      <c r="F3434" s="1">
        <v>600</v>
      </c>
      <c r="G3434" s="1" t="s">
        <v>5</v>
      </c>
      <c r="H3434" s="1">
        <v>8.9956260859173106E-5</v>
      </c>
      <c r="I3434" s="1">
        <v>1.0884707563959901E-4</v>
      </c>
      <c r="J3434" s="1">
        <v>1.2953701563720899E-4</v>
      </c>
      <c r="K3434" s="1">
        <v>1.3154233513403401E-3</v>
      </c>
      <c r="L3434" s="1">
        <v>1.24197331649392E-3</v>
      </c>
      <c r="M3434" s="1">
        <v>4.8968834505502802E-2</v>
      </c>
      <c r="N3434" s="1">
        <v>5.7905336562555598E-5</v>
      </c>
      <c r="O3434" s="1">
        <v>5.3272909637551102E-5</v>
      </c>
      <c r="P3434" s="1">
        <v>4.5004247160505198E-7</v>
      </c>
      <c r="Q3434" s="1">
        <v>3.9967704431788899E-7</v>
      </c>
      <c r="R3434" s="1">
        <v>1588.7399059991001</v>
      </c>
      <c r="S3434" s="1">
        <v>251.362180453224</v>
      </c>
      <c r="T3434" s="1">
        <v>0.54301145372447002</v>
      </c>
      <c r="U3434" s="1">
        <v>78550.681391632694</v>
      </c>
      <c r="V3434" s="1">
        <f t="shared" si="213"/>
        <v>0.45883380712343175</v>
      </c>
      <c r="W3434" s="1">
        <f t="shared" si="214"/>
        <v>5.2354125437367562</v>
      </c>
      <c r="X3434" s="1">
        <f t="shared" si="215"/>
        <v>462.90401193041487</v>
      </c>
    </row>
    <row r="3435" spans="1:24" hidden="1" x14ac:dyDescent="0.3">
      <c r="A3435" s="18" t="str">
        <f t="shared" si="212"/>
        <v>ConstMin - Rubber Tired Dozers_1974_50</v>
      </c>
      <c r="B3435" s="1" t="s">
        <v>40</v>
      </c>
      <c r="C3435" s="1">
        <v>2020</v>
      </c>
      <c r="D3435" s="1" t="s">
        <v>96</v>
      </c>
      <c r="E3435" s="1">
        <v>1974</v>
      </c>
      <c r="F3435" s="1">
        <v>50</v>
      </c>
      <c r="G3435" s="1" t="s">
        <v>5</v>
      </c>
      <c r="H3435" s="1">
        <v>9.0225601151782692E-6</v>
      </c>
      <c r="I3435" s="1">
        <v>1.09172977393657E-5</v>
      </c>
      <c r="J3435" s="1">
        <v>1.2992486565856699E-5</v>
      </c>
      <c r="K3435" s="1">
        <v>2.9999904817873399E-5</v>
      </c>
      <c r="L3435" s="1">
        <v>2.06573385469648E-5</v>
      </c>
      <c r="M3435" s="1">
        <v>1.57855025634803E-3</v>
      </c>
      <c r="N3435" s="1">
        <v>2.83997664741276E-6</v>
      </c>
      <c r="O3435" s="1">
        <v>2.61277851561974E-6</v>
      </c>
      <c r="P3435" s="1">
        <v>1.43238031447764E-8</v>
      </c>
      <c r="Q3435" s="1">
        <v>1.2883914986654001E-8</v>
      </c>
      <c r="R3435" s="1">
        <v>51.214324604834303</v>
      </c>
      <c r="S3435" s="1">
        <v>45.023105414513303</v>
      </c>
      <c r="T3435" s="1">
        <v>9.0501908954078406E-2</v>
      </c>
      <c r="U3435" s="1">
        <v>2251.1552707256601</v>
      </c>
      <c r="V3435" s="1">
        <f t="shared" si="213"/>
        <v>1.6058253309282942</v>
      </c>
      <c r="W3435" s="1">
        <f t="shared" si="214"/>
        <v>3.038487939068049</v>
      </c>
      <c r="X3435" s="1">
        <f t="shared" si="215"/>
        <v>497.48238390594042</v>
      </c>
    </row>
    <row r="3436" spans="1:24" hidden="1" x14ac:dyDescent="0.3">
      <c r="A3436" s="18" t="str">
        <f t="shared" si="212"/>
        <v>ConstMin - Rubber Tired Dozers_1974_75</v>
      </c>
      <c r="B3436" s="1" t="s">
        <v>40</v>
      </c>
      <c r="C3436" s="1">
        <v>2020</v>
      </c>
      <c r="D3436" s="1" t="s">
        <v>96</v>
      </c>
      <c r="E3436" s="1">
        <v>1974</v>
      </c>
      <c r="F3436" s="1">
        <v>75</v>
      </c>
      <c r="G3436" s="1" t="s">
        <v>5</v>
      </c>
      <c r="H3436" s="1">
        <v>4.59560420740378E-6</v>
      </c>
      <c r="I3436" s="1">
        <v>5.56068109095857E-6</v>
      </c>
      <c r="J3436" s="1">
        <v>6.6176700586614402E-6</v>
      </c>
      <c r="K3436" s="1">
        <v>1.8026403903937301E-5</v>
      </c>
      <c r="L3436" s="1">
        <v>4.40374443606187E-5</v>
      </c>
      <c r="M3436" s="1">
        <v>1.50511671746203E-3</v>
      </c>
      <c r="N3436" s="1">
        <v>3.2287444351052299E-6</v>
      </c>
      <c r="O3436" s="1">
        <v>2.9704448802968098E-6</v>
      </c>
      <c r="P3436" s="1">
        <v>1.37776823381433E-8</v>
      </c>
      <c r="Q3436" s="1">
        <v>1.22845603139905E-8</v>
      </c>
      <c r="R3436" s="1">
        <v>48.831854308266202</v>
      </c>
      <c r="S3436" s="1">
        <v>45.023105414513303</v>
      </c>
      <c r="T3436" s="1">
        <v>9.0501908954078406E-2</v>
      </c>
      <c r="U3436" s="1">
        <v>2386.2245869692001</v>
      </c>
      <c r="V3436" s="1">
        <f t="shared" si="213"/>
        <v>0.77162319335078022</v>
      </c>
      <c r="W3436" s="1">
        <f t="shared" si="214"/>
        <v>6.1108186009441265</v>
      </c>
      <c r="X3436" s="1">
        <f t="shared" si="215"/>
        <v>497.48238390594042</v>
      </c>
    </row>
    <row r="3437" spans="1:24" hidden="1" x14ac:dyDescent="0.3">
      <c r="A3437" s="18" t="str">
        <f t="shared" si="212"/>
        <v>ConstMin - Rubber Tired Dozers_1974_175</v>
      </c>
      <c r="B3437" s="1" t="s">
        <v>40</v>
      </c>
      <c r="C3437" s="1">
        <v>2020</v>
      </c>
      <c r="D3437" s="1" t="s">
        <v>96</v>
      </c>
      <c r="E3437" s="1">
        <v>1974</v>
      </c>
      <c r="F3437" s="1">
        <v>175</v>
      </c>
      <c r="G3437" s="1" t="s">
        <v>5</v>
      </c>
      <c r="H3437" s="1">
        <v>2.9534739424162401E-5</v>
      </c>
      <c r="I3437" s="1">
        <v>3.57370347032365E-5</v>
      </c>
      <c r="J3437" s="1">
        <v>4.2530024770793802E-5</v>
      </c>
      <c r="K3437" s="1">
        <v>1.52732431524053E-4</v>
      </c>
      <c r="L3437" s="1">
        <v>3.7609517437209598E-4</v>
      </c>
      <c r="M3437" s="1">
        <v>1.3923732005656501E-2</v>
      </c>
      <c r="N3437" s="1">
        <v>1.95556580141985E-5</v>
      </c>
      <c r="O3437" s="1">
        <v>1.7991205373062599E-5</v>
      </c>
      <c r="P3437" s="1">
        <v>1.2784576521074401E-7</v>
      </c>
      <c r="Q3437" s="1">
        <v>1.13643628852752E-7</v>
      </c>
      <c r="R3437" s="1">
        <v>451.74015067353997</v>
      </c>
      <c r="S3437" s="1">
        <v>147.38505359907899</v>
      </c>
      <c r="T3437" s="1">
        <v>0.27150572686223501</v>
      </c>
      <c r="U3437" s="1">
        <v>22107.758039861899</v>
      </c>
      <c r="V3437" s="1">
        <f t="shared" si="213"/>
        <v>0.53525706922281935</v>
      </c>
      <c r="W3437" s="1">
        <f t="shared" si="214"/>
        <v>5.6330247446361854</v>
      </c>
      <c r="X3437" s="1">
        <f t="shared" si="215"/>
        <v>542.84325897060648</v>
      </c>
    </row>
    <row r="3438" spans="1:24" hidden="1" x14ac:dyDescent="0.3">
      <c r="A3438" s="18" t="str">
        <f t="shared" si="212"/>
        <v>ConstMin - Rubber Tired Dozers_1974_300</v>
      </c>
      <c r="B3438" s="1" t="s">
        <v>40</v>
      </c>
      <c r="C3438" s="1">
        <v>2020</v>
      </c>
      <c r="D3438" s="1" t="s">
        <v>96</v>
      </c>
      <c r="E3438" s="1">
        <v>1974</v>
      </c>
      <c r="F3438" s="1">
        <v>300</v>
      </c>
      <c r="G3438" s="1" t="s">
        <v>5</v>
      </c>
      <c r="H3438" s="1">
        <v>3.0518402993533802E-5</v>
      </c>
      <c r="I3438" s="1">
        <v>3.6927267622175899E-5</v>
      </c>
      <c r="J3438" s="1">
        <v>4.39465003106887E-5</v>
      </c>
      <c r="K3438" s="1">
        <v>4.4626821479558799E-4</v>
      </c>
      <c r="L3438" s="1">
        <v>4.2134968503542802E-4</v>
      </c>
      <c r="M3438" s="1">
        <v>1.6613080749345099E-2</v>
      </c>
      <c r="N3438" s="1">
        <v>1.9644862734555E-5</v>
      </c>
      <c r="O3438" s="1">
        <v>1.8073273715790601E-5</v>
      </c>
      <c r="P3438" s="1">
        <v>1.52680618130077E-7</v>
      </c>
      <c r="Q3438" s="1">
        <v>1.3559373176763099E-7</v>
      </c>
      <c r="R3438" s="1">
        <v>538.99310887425895</v>
      </c>
      <c r="S3438" s="1">
        <v>90.046210829026705</v>
      </c>
      <c r="T3438" s="1">
        <v>0.18100381790815601</v>
      </c>
      <c r="U3438" s="1">
        <v>26338.516667490301</v>
      </c>
      <c r="V3438" s="1">
        <f t="shared" si="213"/>
        <v>0.46424203558510574</v>
      </c>
      <c r="W3438" s="1">
        <f t="shared" si="214"/>
        <v>5.2971218308208057</v>
      </c>
      <c r="X3438" s="1">
        <f t="shared" si="215"/>
        <v>497.48238390594321</v>
      </c>
    </row>
    <row r="3439" spans="1:24" hidden="1" x14ac:dyDescent="0.3">
      <c r="A3439" s="18" t="str">
        <f t="shared" si="212"/>
        <v>ConstMin - Rubber Tired Dozers_1975_75</v>
      </c>
      <c r="B3439" s="1" t="s">
        <v>40</v>
      </c>
      <c r="C3439" s="1">
        <v>2020</v>
      </c>
      <c r="D3439" s="1" t="s">
        <v>96</v>
      </c>
      <c r="E3439" s="1">
        <v>1975</v>
      </c>
      <c r="F3439" s="1">
        <v>75</v>
      </c>
      <c r="G3439" s="1" t="s">
        <v>5</v>
      </c>
      <c r="H3439" s="1">
        <v>6.06966593430688E-6</v>
      </c>
      <c r="I3439" s="1">
        <v>7.3442957805113297E-6</v>
      </c>
      <c r="J3439" s="1">
        <v>8.7403189454019099E-6</v>
      </c>
      <c r="K3439" s="1">
        <v>2.3808457986332299E-5</v>
      </c>
      <c r="L3439" s="1">
        <v>5.8162662363081399E-5</v>
      </c>
      <c r="M3439" s="1">
        <v>1.9878900041951399E-3</v>
      </c>
      <c r="N3439" s="1">
        <v>4.26437944259181E-6</v>
      </c>
      <c r="O3439" s="1">
        <v>3.9232290871844602E-6</v>
      </c>
      <c r="P3439" s="1">
        <v>1.8196938937170399E-8</v>
      </c>
      <c r="Q3439" s="1">
        <v>1.6224890980742199E-8</v>
      </c>
      <c r="R3439" s="1">
        <v>64.494901916578101</v>
      </c>
      <c r="S3439" s="1">
        <v>45.023105414513303</v>
      </c>
      <c r="T3439" s="1">
        <v>9.0501908954078406E-2</v>
      </c>
      <c r="U3439" s="1">
        <v>3151.6173790159301</v>
      </c>
      <c r="V3439" s="1">
        <f t="shared" si="213"/>
        <v>0.77162319335078011</v>
      </c>
      <c r="W3439" s="1">
        <f t="shared" si="214"/>
        <v>6.1108186009441265</v>
      </c>
      <c r="X3439" s="1">
        <f t="shared" si="215"/>
        <v>497.48238390594042</v>
      </c>
    </row>
    <row r="3440" spans="1:24" hidden="1" x14ac:dyDescent="0.3">
      <c r="A3440" s="18" t="str">
        <f t="shared" si="212"/>
        <v>ConstMin - Rubber Tired Dozers_1975_175</v>
      </c>
      <c r="B3440" s="1" t="s">
        <v>40</v>
      </c>
      <c r="C3440" s="1">
        <v>2020</v>
      </c>
      <c r="D3440" s="1" t="s">
        <v>96</v>
      </c>
      <c r="E3440" s="1">
        <v>1975</v>
      </c>
      <c r="F3440" s="1">
        <v>175</v>
      </c>
      <c r="G3440" s="1" t="s">
        <v>5</v>
      </c>
      <c r="H3440" s="1">
        <v>3.4284904897019701E-6</v>
      </c>
      <c r="I3440" s="1">
        <v>4.1484734925393797E-6</v>
      </c>
      <c r="J3440" s="1">
        <v>4.9370263051708401E-6</v>
      </c>
      <c r="K3440" s="1">
        <v>1.7729687112826901E-5</v>
      </c>
      <c r="L3440" s="1">
        <v>4.3658374974611902E-5</v>
      </c>
      <c r="M3440" s="1">
        <v>1.61631298238231E-3</v>
      </c>
      <c r="N3440" s="1">
        <v>2.27008562894897E-6</v>
      </c>
      <c r="O3440" s="1">
        <v>2.08847877863306E-6</v>
      </c>
      <c r="P3440" s="1">
        <v>1.48407603628668E-8</v>
      </c>
      <c r="Q3440" s="1">
        <v>1.31921292800751E-8</v>
      </c>
      <c r="R3440" s="1">
        <v>52.439494662807199</v>
      </c>
      <c r="S3440" s="1">
        <v>20.189733369736899</v>
      </c>
      <c r="T3440" s="1">
        <v>9.0501908954078406E-2</v>
      </c>
      <c r="U3440" s="1">
        <v>2564.0961379565902</v>
      </c>
      <c r="V3440" s="1">
        <f t="shared" si="213"/>
        <v>0.53572586601599936</v>
      </c>
      <c r="W3440" s="1">
        <f t="shared" si="214"/>
        <v>5.6379583439999941</v>
      </c>
      <c r="X3440" s="1">
        <f t="shared" si="215"/>
        <v>223.08627080983868</v>
      </c>
    </row>
    <row r="3441" spans="1:24" hidden="1" x14ac:dyDescent="0.3">
      <c r="A3441" s="18" t="str">
        <f t="shared" si="212"/>
        <v>ConstMin - Rubber Tired Dozers_1975_300</v>
      </c>
      <c r="B3441" s="1" t="s">
        <v>40</v>
      </c>
      <c r="C3441" s="1">
        <v>2020</v>
      </c>
      <c r="D3441" s="1" t="s">
        <v>96</v>
      </c>
      <c r="E3441" s="1">
        <v>1975</v>
      </c>
      <c r="F3441" s="1">
        <v>300</v>
      </c>
      <c r="G3441" s="1" t="s">
        <v>5</v>
      </c>
      <c r="H3441" s="1">
        <v>5.6691575026567996E-6</v>
      </c>
      <c r="I3441" s="1">
        <v>6.8596805782147298E-6</v>
      </c>
      <c r="J3441" s="1">
        <v>8.1635868038257993E-6</v>
      </c>
      <c r="K3441" s="1">
        <v>2.93168054621548E-5</v>
      </c>
      <c r="L3441" s="1">
        <v>7.2191013737547301E-5</v>
      </c>
      <c r="M3441" s="1">
        <v>2.6726435141754801E-3</v>
      </c>
      <c r="N3441" s="1">
        <v>3.75368489826209E-6</v>
      </c>
      <c r="O3441" s="1">
        <v>3.4533901064011198E-6</v>
      </c>
      <c r="P3441" s="1">
        <v>2.45398399700947E-8</v>
      </c>
      <c r="Q3441" s="1">
        <v>2.18137570772896E-8</v>
      </c>
      <c r="R3441" s="1">
        <v>86.710975426689203</v>
      </c>
      <c r="S3441" s="1">
        <v>20.189733369736899</v>
      </c>
      <c r="T3441" s="1">
        <v>9.0501908954078406E-2</v>
      </c>
      <c r="U3441" s="1">
        <v>4239.8440076447496</v>
      </c>
      <c r="V3441" s="1">
        <f t="shared" si="213"/>
        <v>0.5357258660160007</v>
      </c>
      <c r="W3441" s="1">
        <f t="shared" si="214"/>
        <v>5.6379583440000065</v>
      </c>
      <c r="X3441" s="1">
        <f t="shared" si="215"/>
        <v>223.08627080983868</v>
      </c>
    </row>
    <row r="3442" spans="1:24" hidden="1" x14ac:dyDescent="0.3">
      <c r="A3442" s="18" t="str">
        <f t="shared" si="212"/>
        <v>ConstMin - Rubber Tired Dozers_1975_600</v>
      </c>
      <c r="B3442" s="1" t="s">
        <v>40</v>
      </c>
      <c r="C3442" s="1">
        <v>2020</v>
      </c>
      <c r="D3442" s="1" t="s">
        <v>96</v>
      </c>
      <c r="E3442" s="1">
        <v>1975</v>
      </c>
      <c r="F3442" s="1">
        <v>600</v>
      </c>
      <c r="G3442" s="1" t="s">
        <v>5</v>
      </c>
      <c r="H3442" s="1">
        <v>5.7030358475437303E-5</v>
      </c>
      <c r="I3442" s="1">
        <v>6.9006733755279202E-5</v>
      </c>
      <c r="J3442" s="1">
        <v>8.2123716204629701E-5</v>
      </c>
      <c r="K3442" s="1">
        <v>8.33950461673185E-4</v>
      </c>
      <c r="L3442" s="1">
        <v>7.8738469985387095E-4</v>
      </c>
      <c r="M3442" s="1">
        <v>3.1045200848723399E-2</v>
      </c>
      <c r="N3442" s="1">
        <v>3.6710753317918102E-5</v>
      </c>
      <c r="O3442" s="1">
        <v>3.37738930524846E-5</v>
      </c>
      <c r="P3442" s="1">
        <v>2.85317366903325E-7</v>
      </c>
      <c r="Q3442" s="1">
        <v>2.5338675589836002E-7</v>
      </c>
      <c r="R3442" s="1">
        <v>1007.22735135919</v>
      </c>
      <c r="S3442" s="1">
        <v>143.145209591434</v>
      </c>
      <c r="T3442" s="1">
        <v>0.27150572686223501</v>
      </c>
      <c r="U3442" s="1">
        <v>48669.371261087799</v>
      </c>
      <c r="V3442" s="1">
        <f t="shared" si="213"/>
        <v>0.46948782740040351</v>
      </c>
      <c r="W3442" s="1">
        <f t="shared" si="214"/>
        <v>5.3569776737104604</v>
      </c>
      <c r="X3442" s="1">
        <f t="shared" si="215"/>
        <v>527.22722001391685</v>
      </c>
    </row>
    <row r="3443" spans="1:24" hidden="1" x14ac:dyDescent="0.3">
      <c r="A3443" s="18" t="str">
        <f t="shared" si="212"/>
        <v>ConstMin - Rubber Tired Dozers_1976_75</v>
      </c>
      <c r="B3443" s="1" t="s">
        <v>40</v>
      </c>
      <c r="C3443" s="1">
        <v>2020</v>
      </c>
      <c r="D3443" s="1" t="s">
        <v>96</v>
      </c>
      <c r="E3443" s="1">
        <v>1976</v>
      </c>
      <c r="F3443" s="1">
        <v>75</v>
      </c>
      <c r="G3443" s="1" t="s">
        <v>5</v>
      </c>
      <c r="H3443" s="1">
        <v>2.7201460272454602E-6</v>
      </c>
      <c r="I3443" s="1">
        <v>3.291376692967E-6</v>
      </c>
      <c r="J3443" s="1">
        <v>3.9170102792334597E-6</v>
      </c>
      <c r="K3443" s="1">
        <v>1.06698594465162E-5</v>
      </c>
      <c r="L3443" s="1">
        <v>2.6065838989048301E-5</v>
      </c>
      <c r="M3443" s="1">
        <v>8.9088117139182797E-4</v>
      </c>
      <c r="N3443" s="1">
        <v>1.9110993792705201E-6</v>
      </c>
      <c r="O3443" s="1">
        <v>1.75821142892888E-6</v>
      </c>
      <c r="P3443" s="1">
        <v>8.1550338509074693E-9</v>
      </c>
      <c r="Q3443" s="1">
        <v>7.2712523590965296E-9</v>
      </c>
      <c r="R3443" s="1">
        <v>28.903658475562999</v>
      </c>
      <c r="S3443" s="1">
        <v>20.189733369736899</v>
      </c>
      <c r="T3443" s="1">
        <v>9.0501908954078406E-2</v>
      </c>
      <c r="U3443" s="1">
        <v>1413.2813358815799</v>
      </c>
      <c r="V3443" s="1">
        <f t="shared" si="213"/>
        <v>0.77114769811200135</v>
      </c>
      <c r="W3443" s="1">
        <f t="shared" si="214"/>
        <v>6.1070529480000131</v>
      </c>
      <c r="X3443" s="1">
        <f t="shared" si="215"/>
        <v>223.08627080983868</v>
      </c>
    </row>
    <row r="3444" spans="1:24" hidden="1" x14ac:dyDescent="0.3">
      <c r="A3444" s="18" t="str">
        <f t="shared" si="212"/>
        <v>ConstMin - Rubber Tired Dozers_1976_600</v>
      </c>
      <c r="B3444" s="1" t="s">
        <v>40</v>
      </c>
      <c r="C3444" s="1">
        <v>2020</v>
      </c>
      <c r="D3444" s="1" t="s">
        <v>96</v>
      </c>
      <c r="E3444" s="1">
        <v>1976</v>
      </c>
      <c r="F3444" s="1">
        <v>600</v>
      </c>
      <c r="G3444" s="1" t="s">
        <v>5</v>
      </c>
      <c r="H3444" s="1">
        <v>1.07637717170903E-4</v>
      </c>
      <c r="I3444" s="1">
        <v>1.3024163777679201E-4</v>
      </c>
      <c r="J3444" s="1">
        <v>1.549983127261E-4</v>
      </c>
      <c r="K3444" s="1">
        <v>1.5739779010293801E-3</v>
      </c>
      <c r="L3444" s="1">
        <v>1.48609081010896E-3</v>
      </c>
      <c r="M3444" s="1">
        <v>5.8593960090712001E-2</v>
      </c>
      <c r="N3444" s="1">
        <v>6.9286986587445895E-5</v>
      </c>
      <c r="O3444" s="1">
        <v>6.3744027660450202E-5</v>
      </c>
      <c r="P3444" s="1">
        <v>5.3850108720452895E-7</v>
      </c>
      <c r="Q3444" s="1">
        <v>4.7823602543173699E-7</v>
      </c>
      <c r="R3444" s="1">
        <v>1901.0165054300401</v>
      </c>
      <c r="S3444" s="1">
        <v>249.34320711625099</v>
      </c>
      <c r="T3444" s="1">
        <v>0.54301145372447002</v>
      </c>
      <c r="U3444" s="1">
        <v>93401.381099876293</v>
      </c>
      <c r="V3444" s="1">
        <f t="shared" si="213"/>
        <v>0.46172687269730806</v>
      </c>
      <c r="W3444" s="1">
        <f t="shared" si="214"/>
        <v>5.2684231710274805</v>
      </c>
      <c r="X3444" s="1">
        <f t="shared" si="215"/>
        <v>459.18590741691884</v>
      </c>
    </row>
    <row r="3445" spans="1:24" hidden="1" x14ac:dyDescent="0.3">
      <c r="A3445" s="18" t="str">
        <f t="shared" si="212"/>
        <v>ConstMin - Rubber Tired Dozers_1977_600</v>
      </c>
      <c r="B3445" s="1" t="s">
        <v>40</v>
      </c>
      <c r="C3445" s="1">
        <v>2020</v>
      </c>
      <c r="D3445" s="1" t="s">
        <v>96</v>
      </c>
      <c r="E3445" s="1">
        <v>1977</v>
      </c>
      <c r="F3445" s="1">
        <v>600</v>
      </c>
      <c r="G3445" s="1" t="s">
        <v>5</v>
      </c>
      <c r="H3445" s="1">
        <v>1.19118207594926E-4</v>
      </c>
      <c r="I3445" s="1">
        <v>1.4413303118986101E-4</v>
      </c>
      <c r="J3445" s="1">
        <v>1.71530218936694E-4</v>
      </c>
      <c r="K3445" s="1">
        <v>1.74185621260395E-3</v>
      </c>
      <c r="L3445" s="1">
        <v>1.6445952058088101E-3</v>
      </c>
      <c r="M3445" s="1">
        <v>6.4843511041880506E-2</v>
      </c>
      <c r="N3445" s="1">
        <v>7.6677040993408698E-5</v>
      </c>
      <c r="O3445" s="1">
        <v>7.0542877713935999E-5</v>
      </c>
      <c r="P3445" s="1">
        <v>5.9593687028753095E-7</v>
      </c>
      <c r="Q3445" s="1">
        <v>5.2924402016349702E-7</v>
      </c>
      <c r="R3445" s="1">
        <v>2103.7763033905198</v>
      </c>
      <c r="S3445" s="1">
        <v>326.46798858864599</v>
      </c>
      <c r="T3445" s="1">
        <v>0.63351336267854896</v>
      </c>
      <c r="U3445" s="1">
        <v>103070.607825844</v>
      </c>
      <c r="V3445" s="1">
        <f t="shared" si="213"/>
        <v>0.46303869310547618</v>
      </c>
      <c r="W3445" s="1">
        <f t="shared" si="214"/>
        <v>5.2833913815503744</v>
      </c>
      <c r="X3445" s="1">
        <f t="shared" si="215"/>
        <v>515.32928557072773</v>
      </c>
    </row>
    <row r="3446" spans="1:24" hidden="1" x14ac:dyDescent="0.3">
      <c r="A3446" s="18" t="str">
        <f t="shared" si="212"/>
        <v>ConstMin - Rubber Tired Dozers_1978_75</v>
      </c>
      <c r="B3446" s="1" t="s">
        <v>40</v>
      </c>
      <c r="C3446" s="1">
        <v>2020</v>
      </c>
      <c r="D3446" s="1" t="s">
        <v>96</v>
      </c>
      <c r="E3446" s="1">
        <v>1978</v>
      </c>
      <c r="F3446" s="1">
        <v>75</v>
      </c>
      <c r="G3446" s="1" t="s">
        <v>5</v>
      </c>
      <c r="H3446" s="1">
        <v>5.8895718584864304E-6</v>
      </c>
      <c r="I3446" s="1">
        <v>7.1263819487685801E-6</v>
      </c>
      <c r="J3446" s="1">
        <v>8.4809834762204602E-6</v>
      </c>
      <c r="K3446" s="1">
        <v>2.3102033236738899E-5</v>
      </c>
      <c r="L3446" s="1">
        <v>5.6436908254221703E-5</v>
      </c>
      <c r="M3446" s="1">
        <v>1.9289069865112999E-3</v>
      </c>
      <c r="N3446" s="1">
        <v>4.1378503250137803E-6</v>
      </c>
      <c r="O3446" s="1">
        <v>3.8068222990126799E-6</v>
      </c>
      <c r="P3446" s="1">
        <v>1.7657014510337101E-8</v>
      </c>
      <c r="Q3446" s="1">
        <v>1.5743479519536699E-8</v>
      </c>
      <c r="R3446" s="1">
        <v>62.581262866009297</v>
      </c>
      <c r="S3446" s="1">
        <v>47.042078751486997</v>
      </c>
      <c r="T3446" s="1">
        <v>9.0501908954078406E-2</v>
      </c>
      <c r="U3446" s="1">
        <v>3057.73511884665</v>
      </c>
      <c r="V3446" s="1">
        <f t="shared" si="213"/>
        <v>0.77171658661757636</v>
      </c>
      <c r="W3446" s="1">
        <f t="shared" si="214"/>
        <v>6.1115582227140086</v>
      </c>
      <c r="X3446" s="1">
        <f t="shared" si="215"/>
        <v>519.79101098692433</v>
      </c>
    </row>
    <row r="3447" spans="1:24" hidden="1" x14ac:dyDescent="0.3">
      <c r="A3447" s="18" t="str">
        <f t="shared" si="212"/>
        <v>ConstMin - Rubber Tired Dozers_1978_300</v>
      </c>
      <c r="B3447" s="1" t="s">
        <v>40</v>
      </c>
      <c r="C3447" s="1">
        <v>2020</v>
      </c>
      <c r="D3447" s="1" t="s">
        <v>96</v>
      </c>
      <c r="E3447" s="1">
        <v>1978</v>
      </c>
      <c r="F3447" s="1">
        <v>300</v>
      </c>
      <c r="G3447" s="1" t="s">
        <v>5</v>
      </c>
      <c r="H3447" s="1">
        <v>1.73775712632777E-5</v>
      </c>
      <c r="I3447" s="1">
        <v>2.1026861228566E-5</v>
      </c>
      <c r="J3447" s="1">
        <v>2.5023702619119801E-5</v>
      </c>
      <c r="K3447" s="1">
        <v>8.9864300981493694E-5</v>
      </c>
      <c r="L3447" s="1">
        <v>2.21285876288421E-4</v>
      </c>
      <c r="M3447" s="1">
        <v>8.1924083264851601E-3</v>
      </c>
      <c r="N3447" s="1">
        <v>1.15061059405862E-5</v>
      </c>
      <c r="O3447" s="1">
        <v>1.05856174653393E-5</v>
      </c>
      <c r="P3447" s="1">
        <v>7.5221550586644305E-8</v>
      </c>
      <c r="Q3447" s="1">
        <v>6.6865335449364406E-8</v>
      </c>
      <c r="R3447" s="1">
        <v>265.79366582767301</v>
      </c>
      <c r="S3447" s="1">
        <v>67.231812121223996</v>
      </c>
      <c r="T3447" s="1">
        <v>0.18100381790815601</v>
      </c>
      <c r="U3447" s="1">
        <v>13580.826048487201</v>
      </c>
      <c r="V3447" s="1">
        <f t="shared" si="213"/>
        <v>0.5126687701116539</v>
      </c>
      <c r="W3447" s="1">
        <f t="shared" si="214"/>
        <v>5.3953063563163699</v>
      </c>
      <c r="X3447" s="1">
        <f t="shared" si="215"/>
        <v>371.43864089838371</v>
      </c>
    </row>
    <row r="3448" spans="1:24" hidden="1" x14ac:dyDescent="0.3">
      <c r="A3448" s="18" t="str">
        <f t="shared" si="212"/>
        <v>ConstMin - Rubber Tired Dozers_1978_600</v>
      </c>
      <c r="B3448" s="1" t="s">
        <v>40</v>
      </c>
      <c r="C3448" s="1">
        <v>2020</v>
      </c>
      <c r="D3448" s="1" t="s">
        <v>96</v>
      </c>
      <c r="E3448" s="1">
        <v>1978</v>
      </c>
      <c r="F3448" s="1">
        <v>600</v>
      </c>
      <c r="G3448" s="1" t="s">
        <v>5</v>
      </c>
      <c r="H3448" s="1">
        <v>9.1372060673606905E-5</v>
      </c>
      <c r="I3448" s="1">
        <v>1.1056019341506401E-4</v>
      </c>
      <c r="J3448" s="1">
        <v>1.31575767369994E-4</v>
      </c>
      <c r="K3448" s="1">
        <v>1.33612648104962E-3</v>
      </c>
      <c r="L3448" s="1">
        <v>1.2615204338844101E-3</v>
      </c>
      <c r="M3448" s="1">
        <v>4.9739543138162298E-2</v>
      </c>
      <c r="N3448" s="1">
        <v>5.881669463788E-5</v>
      </c>
      <c r="O3448" s="1">
        <v>5.4111359066849602E-5</v>
      </c>
      <c r="P3448" s="1">
        <v>4.57125581126282E-7</v>
      </c>
      <c r="Q3448" s="1">
        <v>4.0596746457073402E-7</v>
      </c>
      <c r="R3448" s="1">
        <v>1613.7446988018801</v>
      </c>
      <c r="S3448" s="1">
        <v>258.02479246523802</v>
      </c>
      <c r="T3448" s="1">
        <v>0.63351336267854896</v>
      </c>
      <c r="U3448" s="1">
        <v>78992.447179000694</v>
      </c>
      <c r="V3448" s="1">
        <f t="shared" si="213"/>
        <v>0.46344886407892061</v>
      </c>
      <c r="W3448" s="1">
        <f t="shared" si="214"/>
        <v>5.2880715385617032</v>
      </c>
      <c r="X3448" s="1">
        <f t="shared" si="215"/>
        <v>407.29179156424897</v>
      </c>
    </row>
    <row r="3449" spans="1:24" hidden="1" x14ac:dyDescent="0.3">
      <c r="A3449" s="18" t="str">
        <f t="shared" si="212"/>
        <v>ConstMin - Rubber Tired Dozers_1979_100</v>
      </c>
      <c r="B3449" s="1" t="s">
        <v>40</v>
      </c>
      <c r="C3449" s="1">
        <v>2020</v>
      </c>
      <c r="D3449" s="1" t="s">
        <v>96</v>
      </c>
      <c r="E3449" s="1">
        <v>1979</v>
      </c>
      <c r="F3449" s="1">
        <v>100</v>
      </c>
      <c r="G3449" s="1" t="s">
        <v>5</v>
      </c>
      <c r="H3449" s="1">
        <v>1.7240951707980901E-5</v>
      </c>
      <c r="I3449" s="1">
        <v>2.08615515666569E-5</v>
      </c>
      <c r="J3449" s="1">
        <v>2.48269704594925E-5</v>
      </c>
      <c r="K3449" s="1">
        <v>6.7628182312924005E-5</v>
      </c>
      <c r="L3449" s="1">
        <v>1.6521167126210199E-4</v>
      </c>
      <c r="M3449" s="1">
        <v>5.6466230487889797E-3</v>
      </c>
      <c r="N3449" s="1">
        <v>1.21130159105911E-5</v>
      </c>
      <c r="O3449" s="1">
        <v>1.1143974637743801E-5</v>
      </c>
      <c r="P3449" s="1">
        <v>5.16886017854063E-8</v>
      </c>
      <c r="Q3449" s="1">
        <v>4.6086978244574001E-8</v>
      </c>
      <c r="R3449" s="1">
        <v>183.198466174179</v>
      </c>
      <c r="S3449" s="1">
        <v>105.39040819002599</v>
      </c>
      <c r="T3449" s="1">
        <v>0.18100381790815601</v>
      </c>
      <c r="U3449" s="1">
        <v>8800.0990838672406</v>
      </c>
      <c r="V3449" s="1">
        <f t="shared" si="213"/>
        <v>0.78496021289936013</v>
      </c>
      <c r="W3449" s="1">
        <f t="shared" si="214"/>
        <v>6.2164402409374997</v>
      </c>
      <c r="X3449" s="1">
        <f t="shared" si="215"/>
        <v>582.2551668136781</v>
      </c>
    </row>
    <row r="3450" spans="1:24" hidden="1" x14ac:dyDescent="0.3">
      <c r="A3450" s="18" t="str">
        <f t="shared" si="212"/>
        <v>ConstMin - Rubber Tired Dozers_1979_175</v>
      </c>
      <c r="B3450" s="1" t="s">
        <v>40</v>
      </c>
      <c r="C3450" s="1">
        <v>2020</v>
      </c>
      <c r="D3450" s="1" t="s">
        <v>96</v>
      </c>
      <c r="E3450" s="1">
        <v>1979</v>
      </c>
      <c r="F3450" s="1">
        <v>175</v>
      </c>
      <c r="G3450" s="1" t="s">
        <v>5</v>
      </c>
      <c r="H3450" s="1">
        <v>8.6861732620171801E-6</v>
      </c>
      <c r="I3450" s="1">
        <v>1.05102696470407E-5</v>
      </c>
      <c r="J3450" s="1">
        <v>1.25080894973047E-5</v>
      </c>
      <c r="K3450" s="1">
        <v>4.4918641193826203E-5</v>
      </c>
      <c r="L3450" s="1">
        <v>1.10609672246913E-4</v>
      </c>
      <c r="M3450" s="1">
        <v>4.0949725988129902E-3</v>
      </c>
      <c r="N3450" s="1">
        <v>5.7513232578283003E-6</v>
      </c>
      <c r="O3450" s="1">
        <v>5.2912173972020298E-6</v>
      </c>
      <c r="P3450" s="1">
        <v>3.7599467240506798E-8</v>
      </c>
      <c r="Q3450" s="1">
        <v>3.3422615861368001E-8</v>
      </c>
      <c r="R3450" s="1">
        <v>132.85687616224499</v>
      </c>
      <c r="S3450" s="1">
        <v>46.436386750394902</v>
      </c>
      <c r="T3450" s="1">
        <v>9.0501908954078406E-2</v>
      </c>
      <c r="U3450" s="1">
        <v>6501.09414505529</v>
      </c>
      <c r="V3450" s="1">
        <f t="shared" si="213"/>
        <v>0.53532312390544334</v>
      </c>
      <c r="W3450" s="1">
        <f t="shared" si="214"/>
        <v>5.6337199015675647</v>
      </c>
      <c r="X3450" s="1">
        <f t="shared" si="215"/>
        <v>513.09842286262938</v>
      </c>
    </row>
    <row r="3451" spans="1:24" hidden="1" x14ac:dyDescent="0.3">
      <c r="A3451" s="18" t="str">
        <f t="shared" si="212"/>
        <v>ConstMin - Rubber Tired Dozers_1979_600</v>
      </c>
      <c r="B3451" s="1" t="s">
        <v>40</v>
      </c>
      <c r="C3451" s="1">
        <v>2020</v>
      </c>
      <c r="D3451" s="1" t="s">
        <v>96</v>
      </c>
      <c r="E3451" s="1">
        <v>1979</v>
      </c>
      <c r="F3451" s="1">
        <v>600</v>
      </c>
      <c r="G3451" s="1" t="s">
        <v>5</v>
      </c>
      <c r="H3451" s="1">
        <v>1.20221482036761E-4</v>
      </c>
      <c r="I3451" s="1">
        <v>1.4546799326448101E-4</v>
      </c>
      <c r="J3451" s="1">
        <v>1.7311893413293701E-4</v>
      </c>
      <c r="K3451" s="1">
        <v>1.7579893082869699E-3</v>
      </c>
      <c r="L3451" s="1">
        <v>1.6598274687379499E-3</v>
      </c>
      <c r="M3451" s="1">
        <v>6.5444092513813501E-2</v>
      </c>
      <c r="N3451" s="1">
        <v>7.7387224779008201E-5</v>
      </c>
      <c r="O3451" s="1">
        <v>7.1196246796687498E-5</v>
      </c>
      <c r="P3451" s="1">
        <v>6.01456445600247E-7</v>
      </c>
      <c r="Q3451" s="1">
        <v>5.3414588540080996E-7</v>
      </c>
      <c r="R3451" s="1">
        <v>2123.2615078251101</v>
      </c>
      <c r="S3451" s="1">
        <v>241.97395443629699</v>
      </c>
      <c r="T3451" s="1">
        <v>0.54301145372447002</v>
      </c>
      <c r="U3451" s="1">
        <v>104170.948294494</v>
      </c>
      <c r="V3451" s="1">
        <f t="shared" si="213"/>
        <v>0.46239106219263731</v>
      </c>
      <c r="W3451" s="1">
        <f t="shared" si="214"/>
        <v>5.2760017451457859</v>
      </c>
      <c r="X3451" s="1">
        <f t="shared" si="215"/>
        <v>445.61482594265357</v>
      </c>
    </row>
    <row r="3452" spans="1:24" hidden="1" x14ac:dyDescent="0.3">
      <c r="A3452" s="18" t="str">
        <f t="shared" si="212"/>
        <v>ConstMin - Rubber Tired Dozers_1980_75</v>
      </c>
      <c r="B3452" s="1" t="s">
        <v>40</v>
      </c>
      <c r="C3452" s="1">
        <v>2020</v>
      </c>
      <c r="D3452" s="1" t="s">
        <v>96</v>
      </c>
      <c r="E3452" s="1">
        <v>1980</v>
      </c>
      <c r="F3452" s="1">
        <v>75</v>
      </c>
      <c r="G3452" s="1" t="s">
        <v>5</v>
      </c>
      <c r="H3452" s="1">
        <v>1.42690681822477E-5</v>
      </c>
      <c r="I3452" s="1">
        <v>1.72655725005197E-5</v>
      </c>
      <c r="J3452" s="1">
        <v>2.0547458182436698E-5</v>
      </c>
      <c r="K3452" s="1">
        <v>5.5970874509084798E-5</v>
      </c>
      <c r="L3452" s="1">
        <v>1.36733554021311E-4</v>
      </c>
      <c r="M3452" s="1">
        <v>4.6732947604814796E-3</v>
      </c>
      <c r="N3452" s="1">
        <v>1.0025052726112901E-5</v>
      </c>
      <c r="O3452" s="1">
        <v>9.2230485080239302E-6</v>
      </c>
      <c r="P3452" s="1">
        <v>4.2778855576725502E-8</v>
      </c>
      <c r="Q3452" s="1">
        <v>3.81428036006376E-8</v>
      </c>
      <c r="R3452" s="1">
        <v>151.61990178955699</v>
      </c>
      <c r="S3452" s="1">
        <v>102.160050850868</v>
      </c>
      <c r="T3452" s="1">
        <v>0.18100381790815601</v>
      </c>
      <c r="U3452" s="1">
        <v>7406.6036866879904</v>
      </c>
      <c r="V3452" s="1">
        <f t="shared" si="213"/>
        <v>0.77188122455034369</v>
      </c>
      <c r="W3452" s="1">
        <f t="shared" si="214"/>
        <v>6.112862061881426</v>
      </c>
      <c r="X3452" s="1">
        <f t="shared" si="215"/>
        <v>564.40826514889045</v>
      </c>
    </row>
    <row r="3453" spans="1:24" hidden="1" x14ac:dyDescent="0.3">
      <c r="A3453" s="18" t="str">
        <f t="shared" si="212"/>
        <v>ConstMin - Rubber Tired Dozers_1980_175</v>
      </c>
      <c r="B3453" s="1" t="s">
        <v>40</v>
      </c>
      <c r="C3453" s="1">
        <v>2020</v>
      </c>
      <c r="D3453" s="1" t="s">
        <v>96</v>
      </c>
      <c r="E3453" s="1">
        <v>1980</v>
      </c>
      <c r="F3453" s="1">
        <v>175</v>
      </c>
      <c r="G3453" s="1" t="s">
        <v>5</v>
      </c>
      <c r="H3453" s="1">
        <v>1.9927296483743098E-5</v>
      </c>
      <c r="I3453" s="1">
        <v>2.41120287453291E-5</v>
      </c>
      <c r="J3453" s="1">
        <v>2.8695306936590001E-5</v>
      </c>
      <c r="K3453" s="1">
        <v>1.07299662249065E-4</v>
      </c>
      <c r="L3453" s="1">
        <v>2.4732382840607299E-4</v>
      </c>
      <c r="M3453" s="1">
        <v>9.9958897262509994E-3</v>
      </c>
      <c r="N3453" s="1">
        <v>1.40390666061938E-5</v>
      </c>
      <c r="O3453" s="1">
        <v>1.29159412776983E-5</v>
      </c>
      <c r="P3453" s="1">
        <v>9.1819138746107603E-8</v>
      </c>
      <c r="Q3453" s="1">
        <v>8.1585108190937499E-8</v>
      </c>
      <c r="R3453" s="1">
        <v>324.30563366332098</v>
      </c>
      <c r="S3453" s="1">
        <v>100.242026180743</v>
      </c>
      <c r="T3453" s="1">
        <v>0.18100381790815601</v>
      </c>
      <c r="U3453" s="1">
        <v>15788.119123467101</v>
      </c>
      <c r="V3453" s="1">
        <f t="shared" si="213"/>
        <v>0.50569884166424484</v>
      </c>
      <c r="W3453" s="1">
        <f t="shared" si="214"/>
        <v>5.1870945768155652</v>
      </c>
      <c r="X3453" s="1">
        <f t="shared" si="215"/>
        <v>553.81166728542303</v>
      </c>
    </row>
    <row r="3454" spans="1:24" hidden="1" x14ac:dyDescent="0.3">
      <c r="A3454" s="18" t="str">
        <f t="shared" si="212"/>
        <v>ConstMin - Rubber Tired Dozers_1980_300</v>
      </c>
      <c r="B3454" s="1" t="s">
        <v>40</v>
      </c>
      <c r="C3454" s="1">
        <v>2020</v>
      </c>
      <c r="D3454" s="1" t="s">
        <v>96</v>
      </c>
      <c r="E3454" s="1">
        <v>1980</v>
      </c>
      <c r="F3454" s="1">
        <v>300</v>
      </c>
      <c r="G3454" s="1" t="s">
        <v>5</v>
      </c>
      <c r="H3454" s="1">
        <v>1.2850265293298199E-5</v>
      </c>
      <c r="I3454" s="1">
        <v>1.5548821004890799E-5</v>
      </c>
      <c r="J3454" s="1">
        <v>1.8504382022349401E-5</v>
      </c>
      <c r="K3454" s="1">
        <v>6.9192984954413993E-5</v>
      </c>
      <c r="L3454" s="1">
        <v>1.5948860955448699E-4</v>
      </c>
      <c r="M3454" s="1">
        <v>6.4459238075606703E-3</v>
      </c>
      <c r="N3454" s="1">
        <v>9.0531964788626405E-6</v>
      </c>
      <c r="O3454" s="1">
        <v>8.3289407605536297E-6</v>
      </c>
      <c r="P3454" s="1">
        <v>5.9210254278708502E-8</v>
      </c>
      <c r="Q3454" s="1">
        <v>5.2610763587086398E-8</v>
      </c>
      <c r="R3454" s="1">
        <v>209.130899020079</v>
      </c>
      <c r="S3454" s="1">
        <v>51.0800254254344</v>
      </c>
      <c r="T3454" s="1">
        <v>9.0501908954078406E-2</v>
      </c>
      <c r="U3454" s="1">
        <v>10216.005085086799</v>
      </c>
      <c r="V3454" s="1">
        <f t="shared" si="213"/>
        <v>0.50397032435361411</v>
      </c>
      <c r="W3454" s="1">
        <f t="shared" si="214"/>
        <v>5.1693646909048221</v>
      </c>
      <c r="X3454" s="1">
        <f t="shared" si="215"/>
        <v>564.40826514889238</v>
      </c>
    </row>
    <row r="3455" spans="1:24" hidden="1" x14ac:dyDescent="0.3">
      <c r="A3455" s="18" t="str">
        <f t="shared" si="212"/>
        <v>ConstMin - Rubber Tired Dozers_1980_600</v>
      </c>
      <c r="B3455" s="1" t="s">
        <v>40</v>
      </c>
      <c r="C3455" s="1">
        <v>2020</v>
      </c>
      <c r="D3455" s="1" t="s">
        <v>96</v>
      </c>
      <c r="E3455" s="1">
        <v>1980</v>
      </c>
      <c r="F3455" s="1">
        <v>600</v>
      </c>
      <c r="G3455" s="1" t="s">
        <v>5</v>
      </c>
      <c r="H3455" s="1">
        <v>1.40295797441534E-4</v>
      </c>
      <c r="I3455" s="1">
        <v>1.6975791490425599E-4</v>
      </c>
      <c r="J3455" s="1">
        <v>2.0202594831580901E-4</v>
      </c>
      <c r="K3455" s="1">
        <v>2.1646516365900902E-3</v>
      </c>
      <c r="L3455" s="1">
        <v>1.87289981575661E-3</v>
      </c>
      <c r="M3455" s="1">
        <v>8.0582777891419904E-2</v>
      </c>
      <c r="N3455" s="1">
        <v>9.5288624327458397E-5</v>
      </c>
      <c r="O3455" s="1">
        <v>8.7665534381261702E-5</v>
      </c>
      <c r="P3455" s="1">
        <v>7.4081886997003803E-7</v>
      </c>
      <c r="Q3455" s="1">
        <v>6.5770580034835198E-7</v>
      </c>
      <c r="R3455" s="1">
        <v>2614.4194826195899</v>
      </c>
      <c r="S3455" s="1">
        <v>398.64628538545497</v>
      </c>
      <c r="T3455" s="1">
        <v>0.72401527163262702</v>
      </c>
      <c r="U3455" s="1">
        <v>127815.96525171099</v>
      </c>
      <c r="V3455" s="1">
        <f t="shared" si="213"/>
        <v>0.43977802930259369</v>
      </c>
      <c r="W3455" s="1">
        <f t="shared" si="214"/>
        <v>4.8519692912061254</v>
      </c>
      <c r="X3455" s="1">
        <f t="shared" si="215"/>
        <v>550.60480214253312</v>
      </c>
    </row>
    <row r="3456" spans="1:24" hidden="1" x14ac:dyDescent="0.3">
      <c r="A3456" s="18" t="str">
        <f t="shared" si="212"/>
        <v>ConstMin - Rubber Tired Dozers_1981_25</v>
      </c>
      <c r="B3456" s="1" t="s">
        <v>40</v>
      </c>
      <c r="C3456" s="1">
        <v>2020</v>
      </c>
      <c r="D3456" s="1" t="s">
        <v>96</v>
      </c>
      <c r="E3456" s="1">
        <v>1981</v>
      </c>
      <c r="F3456" s="1">
        <v>25</v>
      </c>
      <c r="G3456" s="1" t="s">
        <v>5</v>
      </c>
      <c r="H3456" s="1">
        <v>0</v>
      </c>
      <c r="I3456" s="1">
        <v>0</v>
      </c>
      <c r="J3456" s="1">
        <v>0</v>
      </c>
      <c r="K3456" s="1">
        <v>0</v>
      </c>
      <c r="L3456" s="1">
        <v>0</v>
      </c>
      <c r="M3456" s="1">
        <v>0</v>
      </c>
      <c r="N3456" s="1">
        <v>0</v>
      </c>
      <c r="O3456" s="1">
        <v>0</v>
      </c>
      <c r="P3456" s="1">
        <v>0</v>
      </c>
      <c r="Q3456" s="1">
        <v>0</v>
      </c>
      <c r="R3456" s="1">
        <v>0</v>
      </c>
      <c r="S3456" s="1">
        <v>0</v>
      </c>
      <c r="T3456" s="1">
        <v>0</v>
      </c>
      <c r="U3456" s="1">
        <v>0</v>
      </c>
      <c r="V3456" s="1">
        <f t="shared" si="213"/>
        <v>0</v>
      </c>
      <c r="W3456" s="1">
        <f t="shared" si="214"/>
        <v>0</v>
      </c>
      <c r="X3456" s="1" t="e">
        <f t="shared" si="215"/>
        <v>#DIV/0!</v>
      </c>
    </row>
    <row r="3457" spans="1:24" hidden="1" x14ac:dyDescent="0.3">
      <c r="A3457" s="18" t="str">
        <f t="shared" si="212"/>
        <v>ConstMin - Rubber Tired Dozers_1981_175</v>
      </c>
      <c r="B3457" s="1" t="s">
        <v>40</v>
      </c>
      <c r="C3457" s="1">
        <v>2020</v>
      </c>
      <c r="D3457" s="1" t="s">
        <v>96</v>
      </c>
      <c r="E3457" s="1">
        <v>1981</v>
      </c>
      <c r="F3457" s="1">
        <v>175</v>
      </c>
      <c r="G3457" s="1" t="s">
        <v>5</v>
      </c>
      <c r="H3457" s="1">
        <v>1.1466747398525E-5</v>
      </c>
      <c r="I3457" s="1">
        <v>1.38747643522152E-5</v>
      </c>
      <c r="J3457" s="1">
        <v>1.6512116253875999E-5</v>
      </c>
      <c r="K3457" s="1">
        <v>6.1743354095264999E-5</v>
      </c>
      <c r="L3457" s="1">
        <v>1.4231734185729699E-4</v>
      </c>
      <c r="M3457" s="1">
        <v>5.7519263894096201E-3</v>
      </c>
      <c r="N3457" s="1">
        <v>8.0784882493028396E-6</v>
      </c>
      <c r="O3457" s="1">
        <v>7.43220918935861E-6</v>
      </c>
      <c r="P3457" s="1">
        <v>5.2835409520336797E-8</v>
      </c>
      <c r="Q3457" s="1">
        <v>4.6946449954714998E-8</v>
      </c>
      <c r="R3457" s="1">
        <v>186.61491708971499</v>
      </c>
      <c r="S3457" s="1">
        <v>52.190460760769902</v>
      </c>
      <c r="T3457" s="1">
        <v>9.0501908954078406E-2</v>
      </c>
      <c r="U3457" s="1">
        <v>9133.3306331347394</v>
      </c>
      <c r="V3457" s="1">
        <f t="shared" si="213"/>
        <v>0.50301974973980701</v>
      </c>
      <c r="W3457" s="1">
        <f t="shared" si="214"/>
        <v>5.1596143810011821</v>
      </c>
      <c r="X3457" s="1">
        <f t="shared" si="215"/>
        <v>576.67801004343323</v>
      </c>
    </row>
    <row r="3458" spans="1:24" hidden="1" x14ac:dyDescent="0.3">
      <c r="A3458" s="18" t="str">
        <f t="shared" si="212"/>
        <v>ConstMin - Rubber Tired Dozers_1981_300</v>
      </c>
      <c r="B3458" s="1" t="s">
        <v>40</v>
      </c>
      <c r="C3458" s="1">
        <v>2020</v>
      </c>
      <c r="D3458" s="1" t="s">
        <v>96</v>
      </c>
      <c r="E3458" s="1">
        <v>1981</v>
      </c>
      <c r="F3458" s="1">
        <v>300</v>
      </c>
      <c r="G3458" s="1" t="s">
        <v>5</v>
      </c>
      <c r="H3458" s="1">
        <v>5.7086206531822198E-6</v>
      </c>
      <c r="I3458" s="1">
        <v>6.9074309903504896E-6</v>
      </c>
      <c r="J3458" s="1">
        <v>8.2204137405824008E-6</v>
      </c>
      <c r="K3458" s="1">
        <v>3.0738392861982098E-5</v>
      </c>
      <c r="L3458" s="1">
        <v>7.0851453232245195E-5</v>
      </c>
      <c r="M3458" s="1">
        <v>2.8635466223308698E-3</v>
      </c>
      <c r="N3458" s="1">
        <v>4.0218052481379501E-6</v>
      </c>
      <c r="O3458" s="1">
        <v>3.7000608282869101E-6</v>
      </c>
      <c r="P3458" s="1">
        <v>2.6303649982377201E-8</v>
      </c>
      <c r="Q3458" s="1">
        <v>2.3371882582810199E-8</v>
      </c>
      <c r="R3458" s="1">
        <v>92.904616528595497</v>
      </c>
      <c r="S3458" s="1">
        <v>20.189733369736899</v>
      </c>
      <c r="T3458" s="1">
        <v>9.0501908954078406E-2</v>
      </c>
      <c r="U3458" s="1">
        <v>4542.6900081908097</v>
      </c>
      <c r="V3458" s="1">
        <f t="shared" si="213"/>
        <v>0.50349139632000006</v>
      </c>
      <c r="W3458" s="1">
        <f t="shared" si="214"/>
        <v>5.1644521920000006</v>
      </c>
      <c r="X3458" s="1">
        <f t="shared" si="215"/>
        <v>223.08627080983868</v>
      </c>
    </row>
    <row r="3459" spans="1:24" hidden="1" x14ac:dyDescent="0.3">
      <c r="A3459" s="18" t="str">
        <f t="shared" si="212"/>
        <v>ConstMin - Rubber Tired Dozers_1981_600</v>
      </c>
      <c r="B3459" s="1" t="s">
        <v>40</v>
      </c>
      <c r="C3459" s="1">
        <v>2020</v>
      </c>
      <c r="D3459" s="1" t="s">
        <v>96</v>
      </c>
      <c r="E3459" s="1">
        <v>1981</v>
      </c>
      <c r="F3459" s="1">
        <v>600</v>
      </c>
      <c r="G3459" s="1" t="s">
        <v>5</v>
      </c>
      <c r="H3459" s="1">
        <v>1.7606673080821801E-4</v>
      </c>
      <c r="I3459" s="1">
        <v>2.13040744277944E-4</v>
      </c>
      <c r="J3459" s="1">
        <v>2.5353609236383501E-4</v>
      </c>
      <c r="K3459" s="1">
        <v>2.71656844997016E-3</v>
      </c>
      <c r="L3459" s="1">
        <v>2.3504292623519399E-3</v>
      </c>
      <c r="M3459" s="1">
        <v>0.101128804436923</v>
      </c>
      <c r="N3459" s="1">
        <v>1.1958417054894E-4</v>
      </c>
      <c r="O3459" s="1">
        <v>1.10017436905025E-4</v>
      </c>
      <c r="P3459" s="1">
        <v>9.2970394648506198E-7</v>
      </c>
      <c r="Q3459" s="1">
        <v>8.2539970699546198E-7</v>
      </c>
      <c r="R3459" s="1">
        <v>3281.0126864845802</v>
      </c>
      <c r="S3459" s="1">
        <v>481.82798686877197</v>
      </c>
      <c r="T3459" s="1">
        <v>0.81451718058670597</v>
      </c>
      <c r="U3459" s="1">
        <v>161144.693386111</v>
      </c>
      <c r="V3459" s="1">
        <f t="shared" si="213"/>
        <v>0.43775918072959341</v>
      </c>
      <c r="W3459" s="1">
        <f t="shared" si="214"/>
        <v>4.8296958017930267</v>
      </c>
      <c r="X3459" s="1">
        <f t="shared" si="215"/>
        <v>591.55042809742304</v>
      </c>
    </row>
    <row r="3460" spans="1:24" hidden="1" x14ac:dyDescent="0.3">
      <c r="A3460" s="18" t="str">
        <f t="shared" si="212"/>
        <v>ConstMin - Rubber Tired Dozers_1982_50</v>
      </c>
      <c r="B3460" s="1" t="s">
        <v>40</v>
      </c>
      <c r="C3460" s="1">
        <v>2020</v>
      </c>
      <c r="D3460" s="1" t="s">
        <v>96</v>
      </c>
      <c r="E3460" s="1">
        <v>1982</v>
      </c>
      <c r="F3460" s="1">
        <v>50</v>
      </c>
      <c r="G3460" s="1" t="s">
        <v>5</v>
      </c>
      <c r="H3460" s="1">
        <v>3.3965381797866599E-6</v>
      </c>
      <c r="I3460" s="1">
        <v>4.1098111975418697E-6</v>
      </c>
      <c r="J3460" s="1">
        <v>4.8910149788928E-6</v>
      </c>
      <c r="K3460" s="1">
        <v>1.12934489549654E-5</v>
      </c>
      <c r="L3460" s="1">
        <v>7.7764446201374602E-6</v>
      </c>
      <c r="M3460" s="1">
        <v>5.94244443478799E-4</v>
      </c>
      <c r="N3460" s="1">
        <v>1.0691077686933601E-6</v>
      </c>
      <c r="O3460" s="1">
        <v>9.8357914719789596E-7</v>
      </c>
      <c r="P3460" s="1">
        <v>5.3921884298822496E-9</v>
      </c>
      <c r="Q3460" s="1">
        <v>4.8501432629613897E-9</v>
      </c>
      <c r="R3460" s="1">
        <v>19.279606525389202</v>
      </c>
      <c r="S3460" s="1">
        <v>20.189733369736899</v>
      </c>
      <c r="T3460" s="1">
        <v>9.0501908954078406E-2</v>
      </c>
      <c r="U3460" s="1">
        <v>847.96880152895096</v>
      </c>
      <c r="V3460" s="1">
        <f t="shared" si="213"/>
        <v>1.6048357776000011</v>
      </c>
      <c r="W3460" s="1">
        <f t="shared" si="214"/>
        <v>3.0366155399999988</v>
      </c>
      <c r="X3460" s="1">
        <f t="shared" si="215"/>
        <v>223.08627080983868</v>
      </c>
    </row>
    <row r="3461" spans="1:24" hidden="1" x14ac:dyDescent="0.3">
      <c r="A3461" s="18" t="str">
        <f t="shared" si="212"/>
        <v>ConstMin - Rubber Tired Dozers_1982_100</v>
      </c>
      <c r="B3461" s="1" t="s">
        <v>40</v>
      </c>
      <c r="C3461" s="1">
        <v>2020</v>
      </c>
      <c r="D3461" s="1" t="s">
        <v>96</v>
      </c>
      <c r="E3461" s="1">
        <v>1982</v>
      </c>
      <c r="F3461" s="1">
        <v>100</v>
      </c>
      <c r="G3461" s="1" t="s">
        <v>5</v>
      </c>
      <c r="H3461" s="1">
        <v>2.8675602686108101E-5</v>
      </c>
      <c r="I3461" s="1">
        <v>3.4697479250190799E-5</v>
      </c>
      <c r="J3461" s="1">
        <v>4.12928678679957E-5</v>
      </c>
      <c r="K3461" s="1">
        <v>1.12480965043907E-4</v>
      </c>
      <c r="L3461" s="1">
        <v>2.7478438107490902E-4</v>
      </c>
      <c r="M3461" s="1">
        <v>9.3916114265513301E-3</v>
      </c>
      <c r="N3461" s="1">
        <v>2.0146685488471501E-5</v>
      </c>
      <c r="O3461" s="1">
        <v>1.8534950649393701E-5</v>
      </c>
      <c r="P3461" s="1">
        <v>8.5969837008049499E-8</v>
      </c>
      <c r="Q3461" s="1">
        <v>7.6653069942359998E-8</v>
      </c>
      <c r="R3461" s="1">
        <v>304.700489723163</v>
      </c>
      <c r="S3461" s="1">
        <v>165.65676229869101</v>
      </c>
      <c r="T3461" s="1">
        <v>0.27150572686223501</v>
      </c>
      <c r="U3461" s="1">
        <v>14909.108606882201</v>
      </c>
      <c r="V3461" s="1">
        <f t="shared" si="213"/>
        <v>0.77061036649528514</v>
      </c>
      <c r="W3461" s="1">
        <f t="shared" si="214"/>
        <v>6.1027975859702064</v>
      </c>
      <c r="X3461" s="1">
        <f t="shared" si="215"/>
        <v>610.14095066490836</v>
      </c>
    </row>
    <row r="3462" spans="1:24" hidden="1" x14ac:dyDescent="0.3">
      <c r="A3462" s="18" t="str">
        <f t="shared" si="212"/>
        <v>ConstMin - Rubber Tired Dozers_1982_300</v>
      </c>
      <c r="B3462" s="1" t="s">
        <v>40</v>
      </c>
      <c r="C3462" s="1">
        <v>2020</v>
      </c>
      <c r="D3462" s="1" t="s">
        <v>96</v>
      </c>
      <c r="E3462" s="1">
        <v>1982</v>
      </c>
      <c r="F3462" s="1">
        <v>300</v>
      </c>
      <c r="G3462" s="1" t="s">
        <v>5</v>
      </c>
      <c r="H3462" s="1">
        <v>5.9623371266569798E-6</v>
      </c>
      <c r="I3462" s="1">
        <v>7.2144279232549498E-6</v>
      </c>
      <c r="J3462" s="1">
        <v>8.5857654623860593E-6</v>
      </c>
      <c r="K3462" s="1">
        <v>3.2104543655847902E-5</v>
      </c>
      <c r="L3462" s="1">
        <v>7.4000406709233901E-5</v>
      </c>
      <c r="M3462" s="1">
        <v>2.9908153611011299E-3</v>
      </c>
      <c r="N3462" s="1">
        <v>4.2005521480551898E-6</v>
      </c>
      <c r="O3462" s="1">
        <v>3.8645079762107801E-6</v>
      </c>
      <c r="P3462" s="1">
        <v>2.74727010927051E-8</v>
      </c>
      <c r="Q3462" s="1">
        <v>2.4410632919823999E-8</v>
      </c>
      <c r="R3462" s="1">
        <v>97.033710596533098</v>
      </c>
      <c r="S3462" s="1">
        <v>20.189733369736899</v>
      </c>
      <c r="T3462" s="1">
        <v>9.0501908954078406E-2</v>
      </c>
      <c r="U3462" s="1">
        <v>4744.5873418881802</v>
      </c>
      <c r="V3462" s="1">
        <f t="shared" si="213"/>
        <v>0.50349139631999962</v>
      </c>
      <c r="W3462" s="1">
        <f t="shared" si="214"/>
        <v>5.1644521920000024</v>
      </c>
      <c r="X3462" s="1">
        <f t="shared" si="215"/>
        <v>223.08627080983868</v>
      </c>
    </row>
    <row r="3463" spans="1:24" hidden="1" x14ac:dyDescent="0.3">
      <c r="A3463" s="18" t="str">
        <f t="shared" si="212"/>
        <v>ConstMin - Rubber Tired Dozers_1982_600</v>
      </c>
      <c r="B3463" s="1" t="s">
        <v>40</v>
      </c>
      <c r="C3463" s="1">
        <v>2020</v>
      </c>
      <c r="D3463" s="1" t="s">
        <v>96</v>
      </c>
      <c r="E3463" s="1">
        <v>1982</v>
      </c>
      <c r="F3463" s="1">
        <v>600</v>
      </c>
      <c r="G3463" s="1" t="s">
        <v>5</v>
      </c>
      <c r="H3463" s="1">
        <v>1.7171211913399699E-4</v>
      </c>
      <c r="I3463" s="1">
        <v>2.07771664152136E-4</v>
      </c>
      <c r="J3463" s="1">
        <v>2.4726545155295598E-4</v>
      </c>
      <c r="K3463" s="1">
        <v>2.6493802842573102E-3</v>
      </c>
      <c r="L3463" s="1">
        <v>2.2922967198875698E-3</v>
      </c>
      <c r="M3463" s="1">
        <v>9.8627612585517596E-2</v>
      </c>
      <c r="N3463" s="1">
        <v>1.1662652703086E-4</v>
      </c>
      <c r="O3463" s="1">
        <v>1.0729640486839099E-4</v>
      </c>
      <c r="P3463" s="1">
        <v>9.0670982578804303E-7</v>
      </c>
      <c r="Q3463" s="1">
        <v>8.0498531534133004E-7</v>
      </c>
      <c r="R3463" s="1">
        <v>3199.8642714362099</v>
      </c>
      <c r="S3463" s="1">
        <v>472.03596618444902</v>
      </c>
      <c r="T3463" s="1">
        <v>0.81451718058670597</v>
      </c>
      <c r="U3463" s="1">
        <v>157607.564264919</v>
      </c>
      <c r="V3463" s="1">
        <f t="shared" si="213"/>
        <v>0.43651368296216775</v>
      </c>
      <c r="W3463" s="1">
        <f t="shared" si="214"/>
        <v>4.8159545129673669</v>
      </c>
      <c r="X3463" s="1">
        <f t="shared" si="215"/>
        <v>579.52855683711448</v>
      </c>
    </row>
    <row r="3464" spans="1:24" hidden="1" x14ac:dyDescent="0.3">
      <c r="A3464" s="18" t="str">
        <f t="shared" si="212"/>
        <v>ConstMin - Rubber Tired Dozers_1983_75</v>
      </c>
      <c r="B3464" s="1" t="s">
        <v>40</v>
      </c>
      <c r="C3464" s="1">
        <v>2020</v>
      </c>
      <c r="D3464" s="1" t="s">
        <v>96</v>
      </c>
      <c r="E3464" s="1">
        <v>1983</v>
      </c>
      <c r="F3464" s="1">
        <v>75</v>
      </c>
      <c r="G3464" s="1" t="s">
        <v>5</v>
      </c>
      <c r="H3464" s="1">
        <v>6.93662888205641E-6</v>
      </c>
      <c r="I3464" s="1">
        <v>8.3933209472882593E-6</v>
      </c>
      <c r="J3464" s="1">
        <v>9.9887455901612304E-6</v>
      </c>
      <c r="K3464" s="1">
        <v>2.72091477673851E-5</v>
      </c>
      <c r="L3464" s="1">
        <v>6.64703474576179E-5</v>
      </c>
      <c r="M3464" s="1">
        <v>2.2718309980639699E-3</v>
      </c>
      <c r="N3464" s="1">
        <v>4.8734836357856104E-6</v>
      </c>
      <c r="O3464" s="1">
        <v>4.4836049449227601E-6</v>
      </c>
      <c r="P3464" s="1">
        <v>2.07961053479309E-8</v>
      </c>
      <c r="Q3464" s="1">
        <v>1.8542379202305399E-8</v>
      </c>
      <c r="R3464" s="1">
        <v>73.707054757539694</v>
      </c>
      <c r="S3464" s="1">
        <v>57.237894103204198</v>
      </c>
      <c r="T3464" s="1">
        <v>9.0501908954078406E-2</v>
      </c>
      <c r="U3464" s="1">
        <v>3605.9873285018598</v>
      </c>
      <c r="V3464" s="1">
        <f t="shared" si="213"/>
        <v>0.77072284938670976</v>
      </c>
      <c r="W3464" s="1">
        <f t="shared" si="214"/>
        <v>6.1036883867536984</v>
      </c>
      <c r="X3464" s="1">
        <f t="shared" si="215"/>
        <v>632.44957774589363</v>
      </c>
    </row>
    <row r="3465" spans="1:24" hidden="1" x14ac:dyDescent="0.3">
      <c r="A3465" s="18" t="str">
        <f t="shared" si="212"/>
        <v>ConstMin - Rubber Tired Dozers_1983_600</v>
      </c>
      <c r="B3465" s="1" t="s">
        <v>40</v>
      </c>
      <c r="C3465" s="1">
        <v>2020</v>
      </c>
      <c r="D3465" s="1" t="s">
        <v>96</v>
      </c>
      <c r="E3465" s="1">
        <v>1983</v>
      </c>
      <c r="F3465" s="1">
        <v>600</v>
      </c>
      <c r="G3465" s="1" t="s">
        <v>5</v>
      </c>
      <c r="H3465" s="1">
        <v>4.1051574711904E-5</v>
      </c>
      <c r="I3465" s="1">
        <v>4.9672405401403902E-5</v>
      </c>
      <c r="J3465" s="1">
        <v>5.9114267585141799E-5</v>
      </c>
      <c r="K3465" s="1">
        <v>6.3339287423598795E-4</v>
      </c>
      <c r="L3465" s="1">
        <v>5.4802416121184697E-4</v>
      </c>
      <c r="M3465" s="1">
        <v>2.3579109192354501E-2</v>
      </c>
      <c r="N3465" s="1">
        <v>2.7882147235403501E-5</v>
      </c>
      <c r="O3465" s="1">
        <v>2.5651575456571201E-5</v>
      </c>
      <c r="P3465" s="1">
        <v>2.1676901049895501E-7</v>
      </c>
      <c r="Q3465" s="1">
        <v>1.92449519471206E-7</v>
      </c>
      <c r="R3465" s="1">
        <v>764.998229998596</v>
      </c>
      <c r="S3465" s="1">
        <v>114.677685540105</v>
      </c>
      <c r="T3465" s="1">
        <v>0.18100381790815601</v>
      </c>
      <c r="U3465" s="1">
        <v>37270.2478005343</v>
      </c>
      <c r="V3465" s="1">
        <f t="shared" si="213"/>
        <v>0.4413077067115565</v>
      </c>
      <c r="W3465" s="1">
        <f t="shared" si="214"/>
        <v>4.8688458682955016</v>
      </c>
      <c r="X3465" s="1">
        <f t="shared" si="215"/>
        <v>633.56500909994145</v>
      </c>
    </row>
    <row r="3466" spans="1:24" hidden="1" x14ac:dyDescent="0.3">
      <c r="A3466" s="18" t="str">
        <f t="shared" ref="A3466:A3529" si="216">D3466&amp;"_"&amp;E3466&amp;"_"&amp;F3466</f>
        <v>ConstMin - Rubber Tired Dozers_1984_100</v>
      </c>
      <c r="B3466" s="1" t="s">
        <v>40</v>
      </c>
      <c r="C3466" s="1">
        <v>2020</v>
      </c>
      <c r="D3466" s="1" t="s">
        <v>96</v>
      </c>
      <c r="E3466" s="1">
        <v>1984</v>
      </c>
      <c r="F3466" s="1">
        <v>100</v>
      </c>
      <c r="G3466" s="1" t="s">
        <v>5</v>
      </c>
      <c r="H3466" s="1">
        <v>8.8923513880365004E-6</v>
      </c>
      <c r="I3466" s="1">
        <v>1.0759745179524099E-5</v>
      </c>
      <c r="J3466" s="1">
        <v>1.28049859987725E-5</v>
      </c>
      <c r="K3466" s="1">
        <v>3.48805315997918E-5</v>
      </c>
      <c r="L3466" s="1">
        <v>8.5211086902315105E-5</v>
      </c>
      <c r="M3466" s="1">
        <v>2.9123540948365499E-3</v>
      </c>
      <c r="N3466" s="1">
        <v>6.2475201874147103E-6</v>
      </c>
      <c r="O3466" s="1">
        <v>5.7477185724215303E-6</v>
      </c>
      <c r="P3466" s="1">
        <v>2.6659387348052E-8</v>
      </c>
      <c r="Q3466" s="1">
        <v>2.3770242612177599E-8</v>
      </c>
      <c r="R3466" s="1">
        <v>94.488121222218894</v>
      </c>
      <c r="S3466" s="1">
        <v>59.256867440177899</v>
      </c>
      <c r="T3466" s="1">
        <v>9.0501908954078406E-2</v>
      </c>
      <c r="U3466" s="1">
        <v>4622.0356603338696</v>
      </c>
      <c r="V3466" s="1">
        <f t="shared" si="213"/>
        <v>0.77082766835326078</v>
      </c>
      <c r="W3466" s="1">
        <f t="shared" si="214"/>
        <v>6.1045184935935231</v>
      </c>
      <c r="X3466" s="1">
        <f t="shared" si="215"/>
        <v>654.75820482687766</v>
      </c>
    </row>
    <row r="3467" spans="1:24" hidden="1" x14ac:dyDescent="0.3">
      <c r="A3467" s="18" t="str">
        <f t="shared" si="216"/>
        <v>ConstMin - Rubber Tired Dozers_1984_175</v>
      </c>
      <c r="B3467" s="1" t="s">
        <v>40</v>
      </c>
      <c r="C3467" s="1">
        <v>2020</v>
      </c>
      <c r="D3467" s="1" t="s">
        <v>96</v>
      </c>
      <c r="E3467" s="1">
        <v>1984</v>
      </c>
      <c r="F3467" s="1">
        <v>175</v>
      </c>
      <c r="G3467" s="1" t="s">
        <v>5</v>
      </c>
      <c r="H3467" s="1">
        <v>2.1583095035659701E-5</v>
      </c>
      <c r="I3467" s="1">
        <v>2.61155449931483E-5</v>
      </c>
      <c r="J3467" s="1">
        <v>3.1079656851350003E-5</v>
      </c>
      <c r="K3467" s="1">
        <v>1.16215403805783E-4</v>
      </c>
      <c r="L3467" s="1">
        <v>2.6787445539470402E-4</v>
      </c>
      <c r="M3467" s="1">
        <v>1.08264680110347E-2</v>
      </c>
      <c r="N3467" s="1">
        <v>1.5205600469719199E-5</v>
      </c>
      <c r="O3467" s="1">
        <v>1.39891524321417E-5</v>
      </c>
      <c r="P3467" s="1">
        <v>9.9448572929418497E-8</v>
      </c>
      <c r="Q3467" s="1">
        <v>8.8364176496099997E-8</v>
      </c>
      <c r="R3467" s="1">
        <v>351.252831394645</v>
      </c>
      <c r="S3467" s="1">
        <v>120.532708217329</v>
      </c>
      <c r="T3467" s="1">
        <v>0.18100381790815601</v>
      </c>
      <c r="U3467" s="1">
        <v>17175.9109209694</v>
      </c>
      <c r="V3467" s="1">
        <f t="shared" ref="V3467:V3530" si="217">IFERROR(CONVERT(I3467,"ton","g")*365/U3467,0)</f>
        <v>0.50346341229330827</v>
      </c>
      <c r="W3467" s="1">
        <f t="shared" ref="W3467:W3530" si="218">IFERROR(CONVERT(L3467,"ton","g")*365/U3467,0)</f>
        <v>5.1641651520047773</v>
      </c>
      <c r="X3467" s="1">
        <f t="shared" ref="X3467:X3530" si="219">S3467/T3467</f>
        <v>665.91251836736978</v>
      </c>
    </row>
    <row r="3468" spans="1:24" hidden="1" x14ac:dyDescent="0.3">
      <c r="A3468" s="18" t="str">
        <f t="shared" si="216"/>
        <v>ConstMin - Rubber Tired Dozers_1984_300</v>
      </c>
      <c r="B3468" s="1" t="s">
        <v>40</v>
      </c>
      <c r="C3468" s="1">
        <v>2020</v>
      </c>
      <c r="D3468" s="1" t="s">
        <v>96</v>
      </c>
      <c r="E3468" s="1">
        <v>1984</v>
      </c>
      <c r="F3468" s="1">
        <v>300</v>
      </c>
      <c r="G3468" s="1" t="s">
        <v>5</v>
      </c>
      <c r="H3468" s="1">
        <v>1.33982786393245E-5</v>
      </c>
      <c r="I3468" s="1">
        <v>1.6211917153582601E-5</v>
      </c>
      <c r="J3468" s="1">
        <v>1.92935212406273E-5</v>
      </c>
      <c r="K3468" s="1">
        <v>7.21437940109547E-5</v>
      </c>
      <c r="L3468" s="1">
        <v>1.6629017236896199E-4</v>
      </c>
      <c r="M3468" s="1">
        <v>6.7208171419305103E-3</v>
      </c>
      <c r="N3468" s="1">
        <v>9.4392797527388904E-6</v>
      </c>
      <c r="O3468" s="1">
        <v>8.6841373725197793E-6</v>
      </c>
      <c r="P3468" s="1">
        <v>6.1735339078573703E-8</v>
      </c>
      <c r="Q3468" s="1">
        <v>5.4854406028102197E-8</v>
      </c>
      <c r="R3468" s="1">
        <v>218.04951051281199</v>
      </c>
      <c r="S3468" s="1">
        <v>59.256867440177899</v>
      </c>
      <c r="T3468" s="1">
        <v>9.0501908954078406E-2</v>
      </c>
      <c r="U3468" s="1">
        <v>10666.236139232</v>
      </c>
      <c r="V3468" s="1">
        <f t="shared" si="217"/>
        <v>0.50328244512882747</v>
      </c>
      <c r="W3468" s="1">
        <f t="shared" si="218"/>
        <v>5.162308921141439</v>
      </c>
      <c r="X3468" s="1">
        <f t="shared" si="219"/>
        <v>654.75820482687766</v>
      </c>
    </row>
    <row r="3469" spans="1:24" hidden="1" x14ac:dyDescent="0.3">
      <c r="A3469" s="18" t="str">
        <f t="shared" si="216"/>
        <v>ConstMin - Rubber Tired Dozers_1984_600</v>
      </c>
      <c r="B3469" s="1" t="s">
        <v>40</v>
      </c>
      <c r="C3469" s="1">
        <v>2020</v>
      </c>
      <c r="D3469" s="1" t="s">
        <v>96</v>
      </c>
      <c r="E3469" s="1">
        <v>1984</v>
      </c>
      <c r="F3469" s="1">
        <v>600</v>
      </c>
      <c r="G3469" s="1" t="s">
        <v>5</v>
      </c>
      <c r="H3469" s="1">
        <v>1.7537709983246201E-4</v>
      </c>
      <c r="I3469" s="1">
        <v>2.1220629079727899E-4</v>
      </c>
      <c r="J3469" s="1">
        <v>2.5254302375874599E-4</v>
      </c>
      <c r="K3469" s="1">
        <v>2.70592799710175E-3</v>
      </c>
      <c r="L3469" s="1">
        <v>2.34122293008121E-3</v>
      </c>
      <c r="M3469" s="1">
        <v>0.10073269578107</v>
      </c>
      <c r="N3469" s="1">
        <v>1.1911577457292501E-4</v>
      </c>
      <c r="O3469" s="1">
        <v>1.09586512607091E-4</v>
      </c>
      <c r="P3469" s="1">
        <v>9.2606241445436196E-7</v>
      </c>
      <c r="Q3469" s="1">
        <v>8.2216672139556399E-7</v>
      </c>
      <c r="R3469" s="1">
        <v>3268.16137738114</v>
      </c>
      <c r="S3469" s="1">
        <v>421.05688942586301</v>
      </c>
      <c r="T3469" s="1">
        <v>0.63351336267854896</v>
      </c>
      <c r="U3469" s="1">
        <v>159821.16502921699</v>
      </c>
      <c r="V3469" s="1">
        <f t="shared" si="217"/>
        <v>0.43965555299548009</v>
      </c>
      <c r="W3469" s="1">
        <f t="shared" si="218"/>
        <v>4.8506180384344724</v>
      </c>
      <c r="X3469" s="1">
        <f t="shared" si="219"/>
        <v>664.63773967702639</v>
      </c>
    </row>
    <row r="3470" spans="1:24" hidden="1" x14ac:dyDescent="0.3">
      <c r="A3470" s="18" t="str">
        <f t="shared" si="216"/>
        <v>ConstMin - Rubber Tired Dozers_1985_25</v>
      </c>
      <c r="B3470" s="1" t="s">
        <v>40</v>
      </c>
      <c r="C3470" s="1">
        <v>2020</v>
      </c>
      <c r="D3470" s="1" t="s">
        <v>96</v>
      </c>
      <c r="E3470" s="1">
        <v>1985</v>
      </c>
      <c r="F3470" s="1">
        <v>25</v>
      </c>
      <c r="G3470" s="1" t="s">
        <v>5</v>
      </c>
      <c r="H3470" s="1">
        <v>0</v>
      </c>
      <c r="I3470" s="1">
        <v>0</v>
      </c>
      <c r="J3470" s="1">
        <v>0</v>
      </c>
      <c r="K3470" s="1">
        <v>0</v>
      </c>
      <c r="L3470" s="1">
        <v>0</v>
      </c>
      <c r="M3470" s="1">
        <v>0</v>
      </c>
      <c r="N3470" s="1">
        <v>0</v>
      </c>
      <c r="O3470" s="1">
        <v>0</v>
      </c>
      <c r="P3470" s="1">
        <v>0</v>
      </c>
      <c r="Q3470" s="1">
        <v>0</v>
      </c>
      <c r="R3470" s="1">
        <v>0</v>
      </c>
      <c r="S3470" s="1">
        <v>0</v>
      </c>
      <c r="T3470" s="1">
        <v>0</v>
      </c>
      <c r="U3470" s="1">
        <v>0</v>
      </c>
      <c r="V3470" s="1">
        <f t="shared" si="217"/>
        <v>0</v>
      </c>
      <c r="W3470" s="1">
        <f t="shared" si="218"/>
        <v>0</v>
      </c>
      <c r="X3470" s="1" t="e">
        <f t="shared" si="219"/>
        <v>#DIV/0!</v>
      </c>
    </row>
    <row r="3471" spans="1:24" hidden="1" x14ac:dyDescent="0.3">
      <c r="A3471" s="18" t="str">
        <f t="shared" si="216"/>
        <v>ConstMin - Rubber Tired Dozers_1985_75</v>
      </c>
      <c r="B3471" s="1" t="s">
        <v>40</v>
      </c>
      <c r="C3471" s="1">
        <v>2020</v>
      </c>
      <c r="D3471" s="1" t="s">
        <v>96</v>
      </c>
      <c r="E3471" s="1">
        <v>1985</v>
      </c>
      <c r="F3471" s="1">
        <v>75</v>
      </c>
      <c r="G3471" s="1" t="s">
        <v>5</v>
      </c>
      <c r="H3471" s="1">
        <v>1.21524491832817E-5</v>
      </c>
      <c r="I3471" s="1">
        <v>1.47044635117709E-5</v>
      </c>
      <c r="J3471" s="1">
        <v>1.7499526823925701E-5</v>
      </c>
      <c r="K3471" s="1">
        <v>4.7668369057323301E-5</v>
      </c>
      <c r="L3471" s="1">
        <v>1.16451021585331E-4</v>
      </c>
      <c r="M3471" s="1">
        <v>3.9800760897550098E-3</v>
      </c>
      <c r="N3471" s="1">
        <v>8.53797474773977E-6</v>
      </c>
      <c r="O3471" s="1">
        <v>7.8549367679205902E-6</v>
      </c>
      <c r="P3471" s="1">
        <v>3.6433203757613202E-8</v>
      </c>
      <c r="Q3471" s="1">
        <v>3.2484846000058002E-8</v>
      </c>
      <c r="R3471" s="1">
        <v>129.129185461746</v>
      </c>
      <c r="S3471" s="1">
        <v>81.4655741468885</v>
      </c>
      <c r="T3471" s="1">
        <v>0.18100381790815601</v>
      </c>
      <c r="U3471" s="1">
        <v>6109.9180610166404</v>
      </c>
      <c r="V3471" s="1">
        <f t="shared" si="217"/>
        <v>0.79689737942642758</v>
      </c>
      <c r="W3471" s="1">
        <f t="shared" si="218"/>
        <v>6.3109758379552421</v>
      </c>
      <c r="X3471" s="1">
        <f t="shared" si="219"/>
        <v>450.07655135885216</v>
      </c>
    </row>
    <row r="3472" spans="1:24" hidden="1" x14ac:dyDescent="0.3">
      <c r="A3472" s="18" t="str">
        <f t="shared" si="216"/>
        <v>ConstMin - Rubber Tired Dozers_1985_175</v>
      </c>
      <c r="B3472" s="1" t="s">
        <v>40</v>
      </c>
      <c r="C3472" s="1">
        <v>2020</v>
      </c>
      <c r="D3472" s="1" t="s">
        <v>96</v>
      </c>
      <c r="E3472" s="1">
        <v>1985</v>
      </c>
      <c r="F3472" s="1">
        <v>175</v>
      </c>
      <c r="G3472" s="1" t="s">
        <v>5</v>
      </c>
      <c r="H3472" s="1">
        <v>1.39123553114779E-5</v>
      </c>
      <c r="I3472" s="1">
        <v>1.6833949926888299E-5</v>
      </c>
      <c r="J3472" s="1">
        <v>2.0033791648528201E-5</v>
      </c>
      <c r="K3472" s="1">
        <v>7.8115509580426595E-5</v>
      </c>
      <c r="L3472" s="1">
        <v>1.8448138305944E-4</v>
      </c>
      <c r="M3472" s="1">
        <v>7.4560367817885099E-3</v>
      </c>
      <c r="N3472" s="1">
        <v>1.0471883930738301E-5</v>
      </c>
      <c r="O3472" s="1">
        <v>9.6341332162792498E-6</v>
      </c>
      <c r="P3472" s="1">
        <v>6.8517386956063096E-8</v>
      </c>
      <c r="Q3472" s="1">
        <v>6.0855169892512504E-8</v>
      </c>
      <c r="R3472" s="1">
        <v>241.90290202829601</v>
      </c>
      <c r="S3472" s="1">
        <v>84.494034152349002</v>
      </c>
      <c r="T3472" s="1">
        <v>0.18100381790815601</v>
      </c>
      <c r="U3472" s="1">
        <v>11829.1647813288</v>
      </c>
      <c r="V3472" s="1">
        <f t="shared" si="217"/>
        <v>0.4712165660902069</v>
      </c>
      <c r="W3472" s="1">
        <f t="shared" si="218"/>
        <v>5.1640098854036598</v>
      </c>
      <c r="X3472" s="1">
        <f t="shared" si="219"/>
        <v>466.80802166958995</v>
      </c>
    </row>
    <row r="3473" spans="1:24" hidden="1" x14ac:dyDescent="0.3">
      <c r="A3473" s="18" t="str">
        <f t="shared" si="216"/>
        <v>ConstMin - Rubber Tired Dozers_1985_600</v>
      </c>
      <c r="B3473" s="1" t="s">
        <v>40</v>
      </c>
      <c r="C3473" s="1">
        <v>2020</v>
      </c>
      <c r="D3473" s="1" t="s">
        <v>96</v>
      </c>
      <c r="E3473" s="1">
        <v>1985</v>
      </c>
      <c r="F3473" s="1">
        <v>600</v>
      </c>
      <c r="G3473" s="1" t="s">
        <v>5</v>
      </c>
      <c r="H3473" s="1">
        <v>2.266315734753E-4</v>
      </c>
      <c r="I3473" s="1">
        <v>2.74224203905113E-4</v>
      </c>
      <c r="J3473" s="1">
        <v>3.26349465804432E-4</v>
      </c>
      <c r="K3473" s="1">
        <v>3.6569499263269401E-3</v>
      </c>
      <c r="L3473" s="1">
        <v>3.2417735800248202E-3</v>
      </c>
      <c r="M3473" s="1">
        <v>0.13947949493917799</v>
      </c>
      <c r="N3473" s="1">
        <v>1.64933619098506E-4</v>
      </c>
      <c r="O3473" s="1">
        <v>1.5173892957062599E-4</v>
      </c>
      <c r="P3473" s="1">
        <v>1.2827581536185801E-6</v>
      </c>
      <c r="Q3473" s="1">
        <v>1.1384128873636601E-6</v>
      </c>
      <c r="R3473" s="1">
        <v>4525.2586040938104</v>
      </c>
      <c r="S3473" s="1">
        <v>639.20695848587104</v>
      </c>
      <c r="T3473" s="1">
        <v>1.08602290744894</v>
      </c>
      <c r="U3473" s="1">
        <v>218768.581541789</v>
      </c>
      <c r="V3473" s="1">
        <f t="shared" si="217"/>
        <v>0.41505861650409814</v>
      </c>
      <c r="W3473" s="1">
        <f t="shared" si="218"/>
        <v>4.9066641017953971</v>
      </c>
      <c r="X3473" s="1">
        <f t="shared" si="219"/>
        <v>588.57594448662553</v>
      </c>
    </row>
    <row r="3474" spans="1:24" hidden="1" x14ac:dyDescent="0.3">
      <c r="A3474" s="18" t="str">
        <f t="shared" si="216"/>
        <v>ConstMin - Rubber Tired Dozers_1986_25</v>
      </c>
      <c r="B3474" s="1" t="s">
        <v>40</v>
      </c>
      <c r="C3474" s="1">
        <v>2020</v>
      </c>
      <c r="D3474" s="1" t="s">
        <v>96</v>
      </c>
      <c r="E3474" s="1">
        <v>1986</v>
      </c>
      <c r="F3474" s="1">
        <v>25</v>
      </c>
      <c r="G3474" s="1" t="s">
        <v>5</v>
      </c>
      <c r="H3474" s="1">
        <v>0</v>
      </c>
      <c r="I3474" s="1">
        <v>0</v>
      </c>
      <c r="J3474" s="1">
        <v>0</v>
      </c>
      <c r="K3474" s="1">
        <v>0</v>
      </c>
      <c r="L3474" s="1">
        <v>0</v>
      </c>
      <c r="M3474" s="1">
        <v>0</v>
      </c>
      <c r="N3474" s="1">
        <v>0</v>
      </c>
      <c r="O3474" s="1">
        <v>0</v>
      </c>
      <c r="P3474" s="1">
        <v>0</v>
      </c>
      <c r="Q3474" s="1">
        <v>0</v>
      </c>
      <c r="R3474" s="1">
        <v>0</v>
      </c>
      <c r="S3474" s="1">
        <v>0</v>
      </c>
      <c r="T3474" s="1">
        <v>0</v>
      </c>
      <c r="U3474" s="1">
        <v>0</v>
      </c>
      <c r="V3474" s="1">
        <f t="shared" si="217"/>
        <v>0</v>
      </c>
      <c r="W3474" s="1">
        <f t="shared" si="218"/>
        <v>0</v>
      </c>
      <c r="X3474" s="1" t="e">
        <f t="shared" si="219"/>
        <v>#DIV/0!</v>
      </c>
    </row>
    <row r="3475" spans="1:24" hidden="1" x14ac:dyDescent="0.3">
      <c r="A3475" s="18" t="str">
        <f t="shared" si="216"/>
        <v>ConstMin - Rubber Tired Dozers_1986_75</v>
      </c>
      <c r="B3475" s="1" t="s">
        <v>40</v>
      </c>
      <c r="C3475" s="1">
        <v>2020</v>
      </c>
      <c r="D3475" s="1" t="s">
        <v>96</v>
      </c>
      <c r="E3475" s="1">
        <v>1986</v>
      </c>
      <c r="F3475" s="1">
        <v>75</v>
      </c>
      <c r="G3475" s="1" t="s">
        <v>5</v>
      </c>
      <c r="H3475" s="1">
        <v>3.61755129560461E-5</v>
      </c>
      <c r="I3475" s="1">
        <v>4.3772370676815699E-5</v>
      </c>
      <c r="J3475" s="1">
        <v>5.2092738656706298E-5</v>
      </c>
      <c r="K3475" s="1">
        <v>1.4189960199949601E-4</v>
      </c>
      <c r="L3475" s="1">
        <v>3.4665238064935701E-4</v>
      </c>
      <c r="M3475" s="1">
        <v>1.18479239846612E-2</v>
      </c>
      <c r="N3475" s="1">
        <v>2.5415915051112702E-5</v>
      </c>
      <c r="O3475" s="1">
        <v>2.3382641847023699E-5</v>
      </c>
      <c r="P3475" s="1">
        <v>1.08454667424322E-7</v>
      </c>
      <c r="Q3475" s="1">
        <v>9.6701162837770396E-8</v>
      </c>
      <c r="R3475" s="1">
        <v>384.39284552626998</v>
      </c>
      <c r="S3475" s="1">
        <v>253.17925645650101</v>
      </c>
      <c r="T3475" s="1">
        <v>0.36200763581631301</v>
      </c>
      <c r="U3475" s="1">
        <v>18798.559791895201</v>
      </c>
      <c r="V3475" s="1">
        <f t="shared" si="217"/>
        <v>0.77101724335255384</v>
      </c>
      <c r="W3475" s="1">
        <f t="shared" si="218"/>
        <v>6.106019820202043</v>
      </c>
      <c r="X3475" s="1">
        <f t="shared" si="219"/>
        <v>699.37545898884628</v>
      </c>
    </row>
    <row r="3476" spans="1:24" hidden="1" x14ac:dyDescent="0.3">
      <c r="A3476" s="18" t="str">
        <f t="shared" si="216"/>
        <v>ConstMin - Rubber Tired Dozers_1986_175</v>
      </c>
      <c r="B3476" s="1" t="s">
        <v>40</v>
      </c>
      <c r="C3476" s="1">
        <v>2020</v>
      </c>
      <c r="D3476" s="1" t="s">
        <v>96</v>
      </c>
      <c r="E3476" s="1">
        <v>1986</v>
      </c>
      <c r="F3476" s="1">
        <v>175</v>
      </c>
      <c r="G3476" s="1" t="s">
        <v>5</v>
      </c>
      <c r="H3476" s="1">
        <v>1.1888632102920699E-5</v>
      </c>
      <c r="I3476" s="1">
        <v>1.43852448445341E-5</v>
      </c>
      <c r="J3476" s="1">
        <v>1.7119630228205899E-5</v>
      </c>
      <c r="K3476" s="1">
        <v>6.67526478545074E-5</v>
      </c>
      <c r="L3476" s="1">
        <v>1.5764629668581199E-4</v>
      </c>
      <c r="M3476" s="1">
        <v>6.37146451912406E-3</v>
      </c>
      <c r="N3476" s="1">
        <v>8.9486196039231306E-6</v>
      </c>
      <c r="O3476" s="1">
        <v>8.2327300356092706E-6</v>
      </c>
      <c r="P3476" s="1">
        <v>5.8550690227272399E-8</v>
      </c>
      <c r="Q3476" s="1">
        <v>5.2003036884483097E-8</v>
      </c>
      <c r="R3476" s="1">
        <v>206.715149409003</v>
      </c>
      <c r="S3476" s="1">
        <v>61.2758407771516</v>
      </c>
      <c r="T3476" s="1">
        <v>9.0501908954078406E-2</v>
      </c>
      <c r="U3476" s="1">
        <v>10110.51372823</v>
      </c>
      <c r="V3476" s="1">
        <f t="shared" si="217"/>
        <v>0.4711211871663728</v>
      </c>
      <c r="W3476" s="1">
        <f t="shared" si="218"/>
        <v>5.1629646383962822</v>
      </c>
      <c r="X3476" s="1">
        <f t="shared" si="219"/>
        <v>677.06683190786157</v>
      </c>
    </row>
    <row r="3477" spans="1:24" hidden="1" x14ac:dyDescent="0.3">
      <c r="A3477" s="18" t="str">
        <f t="shared" si="216"/>
        <v>ConstMin - Rubber Tired Dozers_1986_600</v>
      </c>
      <c r="B3477" s="1" t="s">
        <v>40</v>
      </c>
      <c r="C3477" s="1">
        <v>2020</v>
      </c>
      <c r="D3477" s="1" t="s">
        <v>96</v>
      </c>
      <c r="E3477" s="1">
        <v>1986</v>
      </c>
      <c r="F3477" s="1">
        <v>600</v>
      </c>
      <c r="G3477" s="1" t="s">
        <v>5</v>
      </c>
      <c r="H3477" s="1">
        <v>8.3041933305345002E-5</v>
      </c>
      <c r="I3477" s="1">
        <v>1.00480739299467E-4</v>
      </c>
      <c r="J3477" s="1">
        <v>1.19580383959696E-4</v>
      </c>
      <c r="K3477" s="1">
        <v>1.33997301093673E-3</v>
      </c>
      <c r="L3477" s="1">
        <v>1.1878448412784401E-3</v>
      </c>
      <c r="M3477" s="1">
        <v>5.1107825527517803E-2</v>
      </c>
      <c r="N3477" s="1">
        <v>6.0434679894591498E-5</v>
      </c>
      <c r="O3477" s="1">
        <v>5.5599905503024098E-5</v>
      </c>
      <c r="P3477" s="1">
        <v>4.70025934190022E-7</v>
      </c>
      <c r="Q3477" s="1">
        <v>4.1713520149345799E-7</v>
      </c>
      <c r="R3477" s="1">
        <v>1658.1371140308099</v>
      </c>
      <c r="S3477" s="1">
        <v>230.97054974979</v>
      </c>
      <c r="T3477" s="1">
        <v>0.36200763581631301</v>
      </c>
      <c r="U3477" s="1">
        <v>80320.008675489604</v>
      </c>
      <c r="V3477" s="1">
        <f t="shared" si="217"/>
        <v>0.4142358438917495</v>
      </c>
      <c r="W3477" s="1">
        <f t="shared" si="218"/>
        <v>4.8969375988861383</v>
      </c>
      <c r="X3477" s="1">
        <f t="shared" si="219"/>
        <v>638.0267345161393</v>
      </c>
    </row>
    <row r="3478" spans="1:24" hidden="1" x14ac:dyDescent="0.3">
      <c r="A3478" s="18" t="str">
        <f t="shared" si="216"/>
        <v>ConstMin - Rubber Tired Dozers_1987_25</v>
      </c>
      <c r="B3478" s="1" t="s">
        <v>40</v>
      </c>
      <c r="C3478" s="1">
        <v>2020</v>
      </c>
      <c r="D3478" s="1" t="s">
        <v>96</v>
      </c>
      <c r="E3478" s="1">
        <v>1987</v>
      </c>
      <c r="F3478" s="1">
        <v>25</v>
      </c>
      <c r="G3478" s="1" t="s">
        <v>5</v>
      </c>
      <c r="H3478" s="1">
        <v>0</v>
      </c>
      <c r="I3478" s="1">
        <v>0</v>
      </c>
      <c r="J3478" s="1">
        <v>0</v>
      </c>
      <c r="K3478" s="1">
        <v>0</v>
      </c>
      <c r="L3478" s="1">
        <v>0</v>
      </c>
      <c r="M3478" s="1">
        <v>0</v>
      </c>
      <c r="N3478" s="1">
        <v>0</v>
      </c>
      <c r="O3478" s="1">
        <v>0</v>
      </c>
      <c r="P3478" s="1">
        <v>0</v>
      </c>
      <c r="Q3478" s="1">
        <v>0</v>
      </c>
      <c r="R3478" s="1">
        <v>0</v>
      </c>
      <c r="S3478" s="1">
        <v>0</v>
      </c>
      <c r="T3478" s="1">
        <v>0</v>
      </c>
      <c r="U3478" s="1">
        <v>0</v>
      </c>
      <c r="V3478" s="1">
        <f t="shared" si="217"/>
        <v>0</v>
      </c>
      <c r="W3478" s="1">
        <f t="shared" si="218"/>
        <v>0</v>
      </c>
      <c r="X3478" s="1" t="e">
        <f t="shared" si="219"/>
        <v>#DIV/0!</v>
      </c>
    </row>
    <row r="3479" spans="1:24" hidden="1" x14ac:dyDescent="0.3">
      <c r="A3479" s="18" t="str">
        <f t="shared" si="216"/>
        <v>ConstMin - Rubber Tired Dozers_1987_175</v>
      </c>
      <c r="B3479" s="1" t="s">
        <v>40</v>
      </c>
      <c r="C3479" s="1">
        <v>2020</v>
      </c>
      <c r="D3479" s="1" t="s">
        <v>96</v>
      </c>
      <c r="E3479" s="1">
        <v>1987</v>
      </c>
      <c r="F3479" s="1">
        <v>175</v>
      </c>
      <c r="G3479" s="1" t="s">
        <v>5</v>
      </c>
      <c r="H3479" s="1">
        <v>1.5084283008204901E-5</v>
      </c>
      <c r="I3479" s="1">
        <v>1.8251982439927999E-5</v>
      </c>
      <c r="J3479" s="1">
        <v>2.1721367531815099E-5</v>
      </c>
      <c r="K3479" s="1">
        <v>5.9168580633887297E-5</v>
      </c>
      <c r="L3479" s="1">
        <v>1.4454536198384301E-4</v>
      </c>
      <c r="M3479" s="1">
        <v>4.9402876100602998E-3</v>
      </c>
      <c r="N3479" s="1">
        <v>1.05978001199125E-5</v>
      </c>
      <c r="O3479" s="1">
        <v>9.7499761103195099E-6</v>
      </c>
      <c r="P3479" s="1">
        <v>4.5222880432322998E-8</v>
      </c>
      <c r="Q3479" s="1">
        <v>4.0321963346857001E-8</v>
      </c>
      <c r="R3479" s="1">
        <v>160.282190754075</v>
      </c>
      <c r="S3479" s="1">
        <v>65.313787451099003</v>
      </c>
      <c r="T3479" s="1">
        <v>9.0501908954078406E-2</v>
      </c>
      <c r="U3479" s="1">
        <v>7837.6544941318798</v>
      </c>
      <c r="V3479" s="1">
        <f t="shared" si="217"/>
        <v>0.77110324066675984</v>
      </c>
      <c r="W3479" s="1">
        <f t="shared" si="218"/>
        <v>6.1067008702168621</v>
      </c>
      <c r="X3479" s="1">
        <f t="shared" si="219"/>
        <v>721.68408606982962</v>
      </c>
    </row>
    <row r="3480" spans="1:24" hidden="1" x14ac:dyDescent="0.3">
      <c r="A3480" s="18" t="str">
        <f t="shared" si="216"/>
        <v>ConstMin - Rubber Tired Dozers_1987_600</v>
      </c>
      <c r="B3480" s="1" t="s">
        <v>40</v>
      </c>
      <c r="C3480" s="1">
        <v>2020</v>
      </c>
      <c r="D3480" s="1" t="s">
        <v>96</v>
      </c>
      <c r="E3480" s="1">
        <v>1987</v>
      </c>
      <c r="F3480" s="1">
        <v>600</v>
      </c>
      <c r="G3480" s="1" t="s">
        <v>5</v>
      </c>
      <c r="H3480" s="1">
        <v>6.0926835288240402E-5</v>
      </c>
      <c r="I3480" s="1">
        <v>7.3721470698770794E-5</v>
      </c>
      <c r="J3480" s="1">
        <v>8.7734642815066093E-5</v>
      </c>
      <c r="K3480" s="1">
        <v>9.8312155893383302E-4</v>
      </c>
      <c r="L3480" s="1">
        <v>8.7150700991566702E-4</v>
      </c>
      <c r="M3480" s="1">
        <v>3.7497176955233198E-2</v>
      </c>
      <c r="N3480" s="1">
        <v>4.4340174187615001E-5</v>
      </c>
      <c r="O3480" s="1">
        <v>4.0792960252605802E-5</v>
      </c>
      <c r="P3480" s="1">
        <v>3.4485219134166601E-7</v>
      </c>
      <c r="Q3480" s="1">
        <v>3.0604691753585401E-7</v>
      </c>
      <c r="R3480" s="1">
        <v>1216.5546105532501</v>
      </c>
      <c r="S3480" s="1">
        <v>192.50910768044099</v>
      </c>
      <c r="T3480" s="1">
        <v>0.27150572686223501</v>
      </c>
      <c r="U3480" s="1">
        <v>59485.314273256401</v>
      </c>
      <c r="V3480" s="1">
        <f t="shared" si="217"/>
        <v>0.41036737935328732</v>
      </c>
      <c r="W3480" s="1">
        <f t="shared" si="218"/>
        <v>4.8512060917563176</v>
      </c>
      <c r="X3480" s="1">
        <f t="shared" si="219"/>
        <v>709.04253072393658</v>
      </c>
    </row>
    <row r="3481" spans="1:24" hidden="1" x14ac:dyDescent="0.3">
      <c r="A3481" s="18" t="str">
        <f t="shared" si="216"/>
        <v>ConstMin - Rubber Tired Dozers_1988_100</v>
      </c>
      <c r="B3481" s="1" t="s">
        <v>40</v>
      </c>
      <c r="C3481" s="1">
        <v>2020</v>
      </c>
      <c r="D3481" s="1" t="s">
        <v>96</v>
      </c>
      <c r="E3481" s="1">
        <v>1988</v>
      </c>
      <c r="F3481" s="1">
        <v>100</v>
      </c>
      <c r="G3481" s="1" t="s">
        <v>5</v>
      </c>
      <c r="H3481" s="1">
        <v>1.01573488642997E-5</v>
      </c>
      <c r="I3481" s="1">
        <v>1.22903921258026E-5</v>
      </c>
      <c r="J3481" s="1">
        <v>1.4626582364591601E-5</v>
      </c>
      <c r="K3481" s="1">
        <v>4.2128030313162598E-5</v>
      </c>
      <c r="L3481" s="1">
        <v>9.52207473396836E-5</v>
      </c>
      <c r="M3481" s="1">
        <v>4.8383013342954704E-3</v>
      </c>
      <c r="N3481" s="1">
        <v>8.5264728969998601E-6</v>
      </c>
      <c r="O3481" s="1">
        <v>7.8443550652398693E-6</v>
      </c>
      <c r="P3481" s="1">
        <v>4.4427774760570497E-8</v>
      </c>
      <c r="Q3481" s="1">
        <v>3.94895650741537E-8</v>
      </c>
      <c r="R3481" s="1">
        <v>156.97335835469201</v>
      </c>
      <c r="S3481" s="1">
        <v>87.522494157809604</v>
      </c>
      <c r="T3481" s="1">
        <v>0.18100381790815601</v>
      </c>
      <c r="U3481" s="1">
        <v>7439.4120034138105</v>
      </c>
      <c r="V3481" s="1">
        <f t="shared" si="217"/>
        <v>0.54703577456258445</v>
      </c>
      <c r="W3481" s="1">
        <f t="shared" si="218"/>
        <v>4.2382012503926019</v>
      </c>
      <c r="X3481" s="1">
        <f t="shared" si="219"/>
        <v>483.53949198032831</v>
      </c>
    </row>
    <row r="3482" spans="1:24" hidden="1" x14ac:dyDescent="0.3">
      <c r="A3482" s="18" t="str">
        <f t="shared" si="216"/>
        <v>ConstMin - Rubber Tired Dozers_1988_175</v>
      </c>
      <c r="B3482" s="1" t="s">
        <v>40</v>
      </c>
      <c r="C3482" s="1">
        <v>2020</v>
      </c>
      <c r="D3482" s="1" t="s">
        <v>96</v>
      </c>
      <c r="E3482" s="1">
        <v>1988</v>
      </c>
      <c r="F3482" s="1">
        <v>175</v>
      </c>
      <c r="G3482" s="1" t="s">
        <v>5</v>
      </c>
      <c r="H3482" s="1">
        <v>2.8393787949038601E-5</v>
      </c>
      <c r="I3482" s="1">
        <v>3.43564834183367E-5</v>
      </c>
      <c r="J3482" s="1">
        <v>4.0887054646615598E-5</v>
      </c>
      <c r="K3482" s="1">
        <v>1.3257590970534001E-4</v>
      </c>
      <c r="L3482" s="1">
        <v>3.6183069931372102E-4</v>
      </c>
      <c r="M3482" s="1">
        <v>1.96814963274939E-2</v>
      </c>
      <c r="N3482" s="1">
        <v>1.9086637040979399E-5</v>
      </c>
      <c r="O3482" s="1">
        <v>1.7559706077700999E-5</v>
      </c>
      <c r="P3482" s="1">
        <v>1.8111338027770901E-7</v>
      </c>
      <c r="Q3482" s="1">
        <v>1.6063772722714499E-7</v>
      </c>
      <c r="R3482" s="1">
        <v>638.54447305153894</v>
      </c>
      <c r="S3482" s="1">
        <v>198.969822358757</v>
      </c>
      <c r="T3482" s="1">
        <v>0.27150572686223501</v>
      </c>
      <c r="U3482" s="1">
        <v>31171.9388362053</v>
      </c>
      <c r="V3482" s="1">
        <f t="shared" si="217"/>
        <v>0.36495010268520334</v>
      </c>
      <c r="W3482" s="1">
        <f t="shared" si="218"/>
        <v>3.8435293059918871</v>
      </c>
      <c r="X3482" s="1">
        <f t="shared" si="219"/>
        <v>732.83839961032015</v>
      </c>
    </row>
    <row r="3483" spans="1:24" hidden="1" x14ac:dyDescent="0.3">
      <c r="A3483" s="18" t="str">
        <f t="shared" si="216"/>
        <v>ConstMin - Rubber Tired Dozers_1988_600</v>
      </c>
      <c r="B3483" s="1" t="s">
        <v>40</v>
      </c>
      <c r="C3483" s="1">
        <v>2020</v>
      </c>
      <c r="D3483" s="1" t="s">
        <v>96</v>
      </c>
      <c r="E3483" s="1">
        <v>1988</v>
      </c>
      <c r="F3483" s="1">
        <v>600</v>
      </c>
      <c r="G3483" s="1" t="s">
        <v>5</v>
      </c>
      <c r="H3483" s="1">
        <v>9.3351150651842504E-5</v>
      </c>
      <c r="I3483" s="1">
        <v>1.12954892288729E-4</v>
      </c>
      <c r="J3483" s="1">
        <v>1.34425656938653E-4</v>
      </c>
      <c r="K3483" s="1">
        <v>4.4930000443346702E-4</v>
      </c>
      <c r="L3483" s="1">
        <v>1.22554037654544E-3</v>
      </c>
      <c r="M3483" s="1">
        <v>7.0987669774847204E-2</v>
      </c>
      <c r="N3483" s="1">
        <v>6.0246532730927797E-5</v>
      </c>
      <c r="O3483" s="1">
        <v>5.54268101124535E-5</v>
      </c>
      <c r="P3483" s="1">
        <v>6.5351567646858803E-7</v>
      </c>
      <c r="Q3483" s="1">
        <v>5.7939181777824495E-7</v>
      </c>
      <c r="R3483" s="1">
        <v>2303.1167669002198</v>
      </c>
      <c r="S3483" s="1">
        <v>305.67256321781701</v>
      </c>
      <c r="T3483" s="1">
        <v>0.54301145372447002</v>
      </c>
      <c r="U3483" s="1">
        <v>116620.583961742</v>
      </c>
      <c r="V3483" s="1">
        <f t="shared" si="217"/>
        <v>0.32071438125020524</v>
      </c>
      <c r="W3483" s="1">
        <f t="shared" si="218"/>
        <v>3.4796936688339795</v>
      </c>
      <c r="X3483" s="1">
        <f t="shared" si="219"/>
        <v>562.92102334349408</v>
      </c>
    </row>
    <row r="3484" spans="1:24" hidden="1" x14ac:dyDescent="0.3">
      <c r="A3484" s="18" t="str">
        <f t="shared" si="216"/>
        <v>ConstMin - Rubber Tired Dozers_1989_25</v>
      </c>
      <c r="B3484" s="1" t="s">
        <v>40</v>
      </c>
      <c r="C3484" s="1">
        <v>2020</v>
      </c>
      <c r="D3484" s="1" t="s">
        <v>96</v>
      </c>
      <c r="E3484" s="1">
        <v>1989</v>
      </c>
      <c r="F3484" s="1">
        <v>25</v>
      </c>
      <c r="G3484" s="1" t="s">
        <v>5</v>
      </c>
      <c r="H3484" s="1">
        <v>0</v>
      </c>
      <c r="I3484" s="1">
        <v>0</v>
      </c>
      <c r="J3484" s="1">
        <v>0</v>
      </c>
      <c r="K3484" s="1">
        <v>0</v>
      </c>
      <c r="L3484" s="1">
        <v>0</v>
      </c>
      <c r="M3484" s="1">
        <v>0</v>
      </c>
      <c r="N3484" s="1">
        <v>0</v>
      </c>
      <c r="O3484" s="1">
        <v>0</v>
      </c>
      <c r="P3484" s="1">
        <v>0</v>
      </c>
      <c r="Q3484" s="1">
        <v>0</v>
      </c>
      <c r="R3484" s="1">
        <v>0</v>
      </c>
      <c r="S3484" s="1">
        <v>0</v>
      </c>
      <c r="T3484" s="1">
        <v>0</v>
      </c>
      <c r="U3484" s="1">
        <v>0</v>
      </c>
      <c r="V3484" s="1">
        <f t="shared" si="217"/>
        <v>0</v>
      </c>
      <c r="W3484" s="1">
        <f t="shared" si="218"/>
        <v>0</v>
      </c>
      <c r="X3484" s="1" t="e">
        <f t="shared" si="219"/>
        <v>#DIV/0!</v>
      </c>
    </row>
    <row r="3485" spans="1:24" hidden="1" x14ac:dyDescent="0.3">
      <c r="A3485" s="18" t="str">
        <f t="shared" si="216"/>
        <v>ConstMin - Rubber Tired Dozers_1989_100</v>
      </c>
      <c r="B3485" s="1" t="s">
        <v>40</v>
      </c>
      <c r="C3485" s="1">
        <v>2020</v>
      </c>
      <c r="D3485" s="1" t="s">
        <v>96</v>
      </c>
      <c r="E3485" s="1">
        <v>1989</v>
      </c>
      <c r="F3485" s="1">
        <v>100</v>
      </c>
      <c r="G3485" s="1" t="s">
        <v>5</v>
      </c>
      <c r="H3485" s="1">
        <v>2.4049197629210898E-5</v>
      </c>
      <c r="I3485" s="1">
        <v>2.9099529131345199E-5</v>
      </c>
      <c r="J3485" s="1">
        <v>3.4630844586063703E-5</v>
      </c>
      <c r="K3485" s="1">
        <v>9.9745055552001504E-5</v>
      </c>
      <c r="L3485" s="1">
        <v>2.2545081416095299E-4</v>
      </c>
      <c r="M3485" s="1">
        <v>1.1455475885751E-2</v>
      </c>
      <c r="N3485" s="1">
        <v>2.0187829966219901E-5</v>
      </c>
      <c r="O3485" s="1">
        <v>1.8572803568922301E-5</v>
      </c>
      <c r="P3485" s="1">
        <v>1.05190079588419E-7</v>
      </c>
      <c r="Q3485" s="1">
        <v>9.3498054211548495E-8</v>
      </c>
      <c r="R3485" s="1">
        <v>371.660299161458</v>
      </c>
      <c r="S3485" s="1">
        <v>208.055202375139</v>
      </c>
      <c r="T3485" s="1">
        <v>0.27150572686223501</v>
      </c>
      <c r="U3485" s="1">
        <v>18170.154340762099</v>
      </c>
      <c r="V3485" s="1">
        <f t="shared" si="217"/>
        <v>0.53029306301052748</v>
      </c>
      <c r="W3485" s="1">
        <f t="shared" si="218"/>
        <v>4.1084858198219996</v>
      </c>
      <c r="X3485" s="1">
        <f t="shared" si="219"/>
        <v>766.30134023179744</v>
      </c>
    </row>
    <row r="3486" spans="1:24" hidden="1" x14ac:dyDescent="0.3">
      <c r="A3486" s="18" t="str">
        <f t="shared" si="216"/>
        <v>ConstMin - Rubber Tired Dozers_1989_175</v>
      </c>
      <c r="B3486" s="1" t="s">
        <v>40</v>
      </c>
      <c r="C3486" s="1">
        <v>2020</v>
      </c>
      <c r="D3486" s="1" t="s">
        <v>96</v>
      </c>
      <c r="E3486" s="1">
        <v>1989</v>
      </c>
      <c r="F3486" s="1">
        <v>175</v>
      </c>
      <c r="G3486" s="1" t="s">
        <v>5</v>
      </c>
      <c r="H3486" s="1">
        <v>2.03246212979062E-5</v>
      </c>
      <c r="I3486" s="1">
        <v>2.45927917704665E-5</v>
      </c>
      <c r="J3486" s="1">
        <v>2.9267454668985E-5</v>
      </c>
      <c r="K3486" s="1">
        <v>9.4899460502511206E-5</v>
      </c>
      <c r="L3486" s="1">
        <v>2.59002847760472E-4</v>
      </c>
      <c r="M3486" s="1">
        <v>1.4088256211196699E-2</v>
      </c>
      <c r="N3486" s="1">
        <v>1.36624486456247E-5</v>
      </c>
      <c r="O3486" s="1">
        <v>1.25694527539747E-5</v>
      </c>
      <c r="P3486" s="1">
        <v>1.2964317662493399E-7</v>
      </c>
      <c r="Q3486" s="1">
        <v>1.14986453301262E-7</v>
      </c>
      <c r="R3486" s="1">
        <v>457.07795733126397</v>
      </c>
      <c r="S3486" s="1">
        <v>135.473110910934</v>
      </c>
      <c r="T3486" s="1">
        <v>0.18100381790815601</v>
      </c>
      <c r="U3486" s="1">
        <v>22353.063300304198</v>
      </c>
      <c r="V3486" s="1">
        <f t="shared" si="217"/>
        <v>0.36430017955835736</v>
      </c>
      <c r="W3486" s="1">
        <f t="shared" si="218"/>
        <v>3.8366845385393207</v>
      </c>
      <c r="X3486" s="1">
        <f t="shared" si="219"/>
        <v>748.45443856700876</v>
      </c>
    </row>
    <row r="3487" spans="1:24" hidden="1" x14ac:dyDescent="0.3">
      <c r="A3487" s="18" t="str">
        <f t="shared" si="216"/>
        <v>ConstMin - Rubber Tired Dozers_1989_300</v>
      </c>
      <c r="B3487" s="1" t="s">
        <v>40</v>
      </c>
      <c r="C3487" s="1">
        <v>2020</v>
      </c>
      <c r="D3487" s="1" t="s">
        <v>96</v>
      </c>
      <c r="E3487" s="1">
        <v>1989</v>
      </c>
      <c r="F3487" s="1">
        <v>300</v>
      </c>
      <c r="G3487" s="1" t="s">
        <v>5</v>
      </c>
      <c r="H3487" s="1">
        <v>2.5546540025615299E-5</v>
      </c>
      <c r="I3487" s="1">
        <v>3.0911313430994499E-5</v>
      </c>
      <c r="J3487" s="1">
        <v>3.6787017636886098E-5</v>
      </c>
      <c r="K3487" s="1">
        <v>1.1928157630107699E-4</v>
      </c>
      <c r="L3487" s="1">
        <v>3.2554735067771601E-4</v>
      </c>
      <c r="M3487" s="1">
        <v>1.7707892113470101E-2</v>
      </c>
      <c r="N3487" s="1">
        <v>1.7172683616462799E-5</v>
      </c>
      <c r="O3487" s="1">
        <v>1.5798868927145701E-5</v>
      </c>
      <c r="P3487" s="1">
        <v>1.6295184801489801E-7</v>
      </c>
      <c r="Q3487" s="1">
        <v>1.4452943494533199E-7</v>
      </c>
      <c r="R3487" s="1">
        <v>574.51305786408602</v>
      </c>
      <c r="S3487" s="1">
        <v>138.70346825009199</v>
      </c>
      <c r="T3487" s="1">
        <v>0.18100381790815601</v>
      </c>
      <c r="U3487" s="1">
        <v>28087.452320643701</v>
      </c>
      <c r="V3487" s="1">
        <f t="shared" si="217"/>
        <v>0.36441287390564919</v>
      </c>
      <c r="W3487" s="1">
        <f t="shared" si="218"/>
        <v>3.837871396751579</v>
      </c>
      <c r="X3487" s="1">
        <f t="shared" si="219"/>
        <v>766.30134023179642</v>
      </c>
    </row>
    <row r="3488" spans="1:24" hidden="1" x14ac:dyDescent="0.3">
      <c r="A3488" s="18" t="str">
        <f t="shared" si="216"/>
        <v>ConstMin - Rubber Tired Dozers_1989_600</v>
      </c>
      <c r="B3488" s="1" t="s">
        <v>40</v>
      </c>
      <c r="C3488" s="1">
        <v>2020</v>
      </c>
      <c r="D3488" s="1" t="s">
        <v>96</v>
      </c>
      <c r="E3488" s="1">
        <v>1989</v>
      </c>
      <c r="F3488" s="1">
        <v>600</v>
      </c>
      <c r="G3488" s="1" t="s">
        <v>5</v>
      </c>
      <c r="H3488" s="1">
        <v>1.39197230585417E-4</v>
      </c>
      <c r="I3488" s="1">
        <v>1.6842864900835401E-4</v>
      </c>
      <c r="J3488" s="1">
        <v>2.0044401204299999E-4</v>
      </c>
      <c r="K3488" s="1">
        <v>6.6995763718440896E-4</v>
      </c>
      <c r="L3488" s="1">
        <v>1.82742071409451E-3</v>
      </c>
      <c r="M3488" s="1">
        <v>0.10585072566725499</v>
      </c>
      <c r="N3488" s="1">
        <v>8.9834463206515497E-5</v>
      </c>
      <c r="O3488" s="1">
        <v>8.2647706149994296E-5</v>
      </c>
      <c r="P3488" s="1">
        <v>9.7446653494235792E-7</v>
      </c>
      <c r="Q3488" s="1">
        <v>8.6393939330613503E-7</v>
      </c>
      <c r="R3488" s="1">
        <v>3434.2102205359802</v>
      </c>
      <c r="S3488" s="1">
        <v>478.79952686331097</v>
      </c>
      <c r="T3488" s="1">
        <v>0.72401527163262702</v>
      </c>
      <c r="U3488" s="1">
        <v>167280.584697869</v>
      </c>
      <c r="V3488" s="1">
        <f t="shared" si="217"/>
        <v>0.33339495829019899</v>
      </c>
      <c r="W3488" s="1">
        <f t="shared" si="218"/>
        <v>3.6172756614818309</v>
      </c>
      <c r="X3488" s="1">
        <f t="shared" si="219"/>
        <v>661.31136403191636</v>
      </c>
    </row>
    <row r="3489" spans="1:24" hidden="1" x14ac:dyDescent="0.3">
      <c r="A3489" s="18" t="str">
        <f t="shared" si="216"/>
        <v>ConstMin - Rubber Tired Dozers_1990_25</v>
      </c>
      <c r="B3489" s="1" t="s">
        <v>40</v>
      </c>
      <c r="C3489" s="1">
        <v>2020</v>
      </c>
      <c r="D3489" s="1" t="s">
        <v>96</v>
      </c>
      <c r="E3489" s="1">
        <v>1990</v>
      </c>
      <c r="F3489" s="1">
        <v>25</v>
      </c>
      <c r="G3489" s="1" t="s">
        <v>5</v>
      </c>
      <c r="H3489" s="1">
        <v>0</v>
      </c>
      <c r="I3489" s="1">
        <v>0</v>
      </c>
      <c r="J3489" s="1">
        <v>0</v>
      </c>
      <c r="K3489" s="1">
        <v>0</v>
      </c>
      <c r="L3489" s="1">
        <v>0</v>
      </c>
      <c r="M3489" s="1">
        <v>0</v>
      </c>
      <c r="N3489" s="1">
        <v>0</v>
      </c>
      <c r="O3489" s="1">
        <v>0</v>
      </c>
      <c r="P3489" s="1">
        <v>0</v>
      </c>
      <c r="Q3489" s="1">
        <v>0</v>
      </c>
      <c r="R3489" s="1">
        <v>0</v>
      </c>
      <c r="S3489" s="1">
        <v>0</v>
      </c>
      <c r="T3489" s="1">
        <v>0</v>
      </c>
      <c r="U3489" s="1">
        <v>0</v>
      </c>
      <c r="V3489" s="1">
        <f t="shared" si="217"/>
        <v>0</v>
      </c>
      <c r="W3489" s="1">
        <f t="shared" si="218"/>
        <v>0</v>
      </c>
      <c r="X3489" s="1" t="e">
        <f t="shared" si="219"/>
        <v>#DIV/0!</v>
      </c>
    </row>
    <row r="3490" spans="1:24" hidden="1" x14ac:dyDescent="0.3">
      <c r="A3490" s="18" t="str">
        <f t="shared" si="216"/>
        <v>ConstMin - Rubber Tired Dozers_1990_600</v>
      </c>
      <c r="B3490" s="1" t="s">
        <v>40</v>
      </c>
      <c r="C3490" s="1">
        <v>2020</v>
      </c>
      <c r="D3490" s="1" t="s">
        <v>96</v>
      </c>
      <c r="E3490" s="1">
        <v>1990</v>
      </c>
      <c r="F3490" s="1">
        <v>600</v>
      </c>
      <c r="G3490" s="1" t="s">
        <v>5</v>
      </c>
      <c r="H3490" s="1">
        <v>1.20959730755914E-4</v>
      </c>
      <c r="I3490" s="1">
        <v>1.4636127421465599E-4</v>
      </c>
      <c r="J3490" s="1">
        <v>1.7418201228851601E-4</v>
      </c>
      <c r="K3490" s="1">
        <v>5.82180371483516E-4</v>
      </c>
      <c r="L3490" s="1">
        <v>1.58799364488082E-3</v>
      </c>
      <c r="M3490" s="1">
        <v>9.1982255847917804E-2</v>
      </c>
      <c r="N3490" s="1">
        <v>7.8064430135297799E-5</v>
      </c>
      <c r="O3490" s="1">
        <v>7.1819275724473999E-5</v>
      </c>
      <c r="P3490" s="1">
        <v>8.4679277886168804E-7</v>
      </c>
      <c r="Q3490" s="1">
        <v>7.5074680698917802E-7</v>
      </c>
      <c r="R3490" s="1">
        <v>2984.2629906371199</v>
      </c>
      <c r="S3490" s="1">
        <v>344.84064595510603</v>
      </c>
      <c r="T3490" s="1">
        <v>0.63351336267854896</v>
      </c>
      <c r="U3490" s="1">
        <v>143207.39397021299</v>
      </c>
      <c r="V3490" s="1">
        <f t="shared" si="217"/>
        <v>0.33841479442443961</v>
      </c>
      <c r="W3490" s="1">
        <f t="shared" si="218"/>
        <v>3.671739985615992</v>
      </c>
      <c r="X3490" s="1">
        <f t="shared" si="219"/>
        <v>544.33050077600592</v>
      </c>
    </row>
    <row r="3491" spans="1:24" hidden="1" x14ac:dyDescent="0.3">
      <c r="A3491" s="18" t="str">
        <f t="shared" si="216"/>
        <v>ConstMin - Rubber Tired Dozers_1991_25</v>
      </c>
      <c r="B3491" s="1" t="s">
        <v>40</v>
      </c>
      <c r="C3491" s="1">
        <v>2020</v>
      </c>
      <c r="D3491" s="1" t="s">
        <v>96</v>
      </c>
      <c r="E3491" s="1">
        <v>1991</v>
      </c>
      <c r="F3491" s="1">
        <v>25</v>
      </c>
      <c r="G3491" s="1" t="s">
        <v>5</v>
      </c>
      <c r="H3491" s="1">
        <v>0</v>
      </c>
      <c r="I3491" s="1">
        <v>0</v>
      </c>
      <c r="J3491" s="1">
        <v>0</v>
      </c>
      <c r="K3491" s="1">
        <v>0</v>
      </c>
      <c r="L3491" s="1">
        <v>0</v>
      </c>
      <c r="M3491" s="1">
        <v>0</v>
      </c>
      <c r="N3491" s="1">
        <v>0</v>
      </c>
      <c r="O3491" s="1">
        <v>0</v>
      </c>
      <c r="P3491" s="1">
        <v>0</v>
      </c>
      <c r="Q3491" s="1">
        <v>0</v>
      </c>
      <c r="R3491" s="1">
        <v>0</v>
      </c>
      <c r="S3491" s="1">
        <v>0</v>
      </c>
      <c r="T3491" s="1">
        <v>0</v>
      </c>
      <c r="U3491" s="1">
        <v>0</v>
      </c>
      <c r="V3491" s="1">
        <f t="shared" si="217"/>
        <v>0</v>
      </c>
      <c r="W3491" s="1">
        <f t="shared" si="218"/>
        <v>0</v>
      </c>
      <c r="X3491" s="1" t="e">
        <f t="shared" si="219"/>
        <v>#DIV/0!</v>
      </c>
    </row>
    <row r="3492" spans="1:24" hidden="1" x14ac:dyDescent="0.3">
      <c r="A3492" s="18" t="str">
        <f t="shared" si="216"/>
        <v>ConstMin - Rubber Tired Dozers_1991_175</v>
      </c>
      <c r="B3492" s="1" t="s">
        <v>40</v>
      </c>
      <c r="C3492" s="1">
        <v>2020</v>
      </c>
      <c r="D3492" s="1" t="s">
        <v>96</v>
      </c>
      <c r="E3492" s="1">
        <v>1991</v>
      </c>
      <c r="F3492" s="1">
        <v>175</v>
      </c>
      <c r="G3492" s="1" t="s">
        <v>5</v>
      </c>
      <c r="H3492" s="1">
        <v>1.1015832929553001E-5</v>
      </c>
      <c r="I3492" s="1">
        <v>1.3329157844759099E-5</v>
      </c>
      <c r="J3492" s="1">
        <v>1.58627994185563E-5</v>
      </c>
      <c r="K3492" s="1">
        <v>5.1434985512279703E-5</v>
      </c>
      <c r="L3492" s="1">
        <v>1.40378118607392E-4</v>
      </c>
      <c r="M3492" s="1">
        <v>7.63575736130781E-3</v>
      </c>
      <c r="N3492" s="1">
        <v>7.4049720033063401E-6</v>
      </c>
      <c r="O3492" s="1">
        <v>6.8125742430418397E-6</v>
      </c>
      <c r="P3492" s="1">
        <v>7.0265888511483604E-8</v>
      </c>
      <c r="Q3492" s="1">
        <v>6.2322025102580896E-8</v>
      </c>
      <c r="R3492" s="1">
        <v>247.733738303959</v>
      </c>
      <c r="S3492" s="1">
        <v>73.389680798993695</v>
      </c>
      <c r="T3492" s="1">
        <v>9.0501908954078406E-2</v>
      </c>
      <c r="U3492" s="1">
        <v>12109.297331833901</v>
      </c>
      <c r="V3492" s="1">
        <f t="shared" si="217"/>
        <v>0.36447888063168837</v>
      </c>
      <c r="W3492" s="1">
        <f t="shared" si="218"/>
        <v>3.838566556950346</v>
      </c>
      <c r="X3492" s="1">
        <f t="shared" si="219"/>
        <v>810.91859439376435</v>
      </c>
    </row>
    <row r="3493" spans="1:24" hidden="1" x14ac:dyDescent="0.3">
      <c r="A3493" s="18" t="str">
        <f t="shared" si="216"/>
        <v>ConstMin - Rubber Tired Dozers_1991_300</v>
      </c>
      <c r="B3493" s="1" t="s">
        <v>40</v>
      </c>
      <c r="C3493" s="1">
        <v>2020</v>
      </c>
      <c r="D3493" s="1" t="s">
        <v>96</v>
      </c>
      <c r="E3493" s="1">
        <v>1991</v>
      </c>
      <c r="F3493" s="1">
        <v>300</v>
      </c>
      <c r="G3493" s="1" t="s">
        <v>5</v>
      </c>
      <c r="H3493" s="1">
        <v>3.9475298372985499E-6</v>
      </c>
      <c r="I3493" s="1">
        <v>4.7765111031312504E-6</v>
      </c>
      <c r="J3493" s="1">
        <v>5.6844429657099204E-6</v>
      </c>
      <c r="K3493" s="1">
        <v>1.8431755573019699E-5</v>
      </c>
      <c r="L3493" s="1">
        <v>5.03045766262363E-5</v>
      </c>
      <c r="M3493" s="1">
        <v>2.7362778835606102E-3</v>
      </c>
      <c r="N3493" s="1">
        <v>2.65357582257725E-6</v>
      </c>
      <c r="O3493" s="1">
        <v>2.4412897567710701E-6</v>
      </c>
      <c r="P3493" s="1">
        <v>2.51798201023216E-8</v>
      </c>
      <c r="Q3493" s="1">
        <v>2.2333132245796499E-8</v>
      </c>
      <c r="R3493" s="1">
        <v>88.775522460657996</v>
      </c>
      <c r="S3493" s="1">
        <v>20.189733369736899</v>
      </c>
      <c r="T3493" s="1">
        <v>9.0501908954078406E-2</v>
      </c>
      <c r="U3493" s="1">
        <v>4340.7926744934402</v>
      </c>
      <c r="V3493" s="1">
        <f t="shared" si="217"/>
        <v>0.36435971087999997</v>
      </c>
      <c r="W3493" s="1">
        <f t="shared" si="218"/>
        <v>3.8373115019999999</v>
      </c>
      <c r="X3493" s="1">
        <f t="shared" si="219"/>
        <v>223.08627080983868</v>
      </c>
    </row>
    <row r="3494" spans="1:24" hidden="1" x14ac:dyDescent="0.3">
      <c r="A3494" s="18" t="str">
        <f t="shared" si="216"/>
        <v>ConstMin - Rubber Tired Dozers_1991_600</v>
      </c>
      <c r="B3494" s="1" t="s">
        <v>40</v>
      </c>
      <c r="C3494" s="1">
        <v>2020</v>
      </c>
      <c r="D3494" s="1" t="s">
        <v>96</v>
      </c>
      <c r="E3494" s="1">
        <v>1991</v>
      </c>
      <c r="F3494" s="1">
        <v>600</v>
      </c>
      <c r="G3494" s="1" t="s">
        <v>5</v>
      </c>
      <c r="H3494" s="1">
        <v>8.2644066460458803E-5</v>
      </c>
      <c r="I3494" s="1">
        <v>9.9999320417155105E-5</v>
      </c>
      <c r="J3494" s="1">
        <v>1.1900745570306E-4</v>
      </c>
      <c r="K3494" s="1">
        <v>3.9776670311830801E-4</v>
      </c>
      <c r="L3494" s="1">
        <v>1.08497473916459E-3</v>
      </c>
      <c r="M3494" s="1">
        <v>6.2845606698794104E-2</v>
      </c>
      <c r="N3494" s="1">
        <v>5.3336444385099003E-5</v>
      </c>
      <c r="O3494" s="1">
        <v>4.9069528834291097E-5</v>
      </c>
      <c r="P3494" s="1">
        <v>5.7855947807704604E-7</v>
      </c>
      <c r="Q3494" s="1">
        <v>5.1293739349495905E-7</v>
      </c>
      <c r="R3494" s="1">
        <v>2038.9564972774399</v>
      </c>
      <c r="S3494" s="1">
        <v>286.99705985080999</v>
      </c>
      <c r="T3494" s="1">
        <v>0.45250954477039201</v>
      </c>
      <c r="U3494" s="1">
        <v>103318.941546291</v>
      </c>
      <c r="V3494" s="1">
        <f t="shared" si="217"/>
        <v>0.3204835191816347</v>
      </c>
      <c r="W3494" s="1">
        <f t="shared" si="218"/>
        <v>3.4771888566853941</v>
      </c>
      <c r="X3494" s="1">
        <f t="shared" si="219"/>
        <v>634.23426791237137</v>
      </c>
    </row>
    <row r="3495" spans="1:24" hidden="1" x14ac:dyDescent="0.3">
      <c r="A3495" s="18" t="str">
        <f t="shared" si="216"/>
        <v>ConstMin - Rubber Tired Dozers_1992_100</v>
      </c>
      <c r="B3495" s="1" t="s">
        <v>40</v>
      </c>
      <c r="C3495" s="1">
        <v>2020</v>
      </c>
      <c r="D3495" s="1" t="s">
        <v>96</v>
      </c>
      <c r="E3495" s="1">
        <v>1992</v>
      </c>
      <c r="F3495" s="1">
        <v>100</v>
      </c>
      <c r="G3495" s="1" t="s">
        <v>5</v>
      </c>
      <c r="H3495" s="1">
        <v>1.1289865157044101E-5</v>
      </c>
      <c r="I3495" s="1">
        <v>1.36607368400233E-5</v>
      </c>
      <c r="J3495" s="1">
        <v>1.62574058261435E-5</v>
      </c>
      <c r="K3495" s="1">
        <v>4.68251891238218E-5</v>
      </c>
      <c r="L3495" s="1">
        <v>1.05837597189993E-4</v>
      </c>
      <c r="M3495" s="1">
        <v>5.3777585453749499E-3</v>
      </c>
      <c r="N3495" s="1">
        <v>9.4771510320627506E-6</v>
      </c>
      <c r="O3495" s="1">
        <v>8.7189789494977306E-6</v>
      </c>
      <c r="P3495" s="1">
        <v>4.93813487136684E-8</v>
      </c>
      <c r="Q3495" s="1">
        <v>4.38925423113593E-8</v>
      </c>
      <c r="R3495" s="1">
        <v>174.475453462237</v>
      </c>
      <c r="S3495" s="1">
        <v>95.598387505704395</v>
      </c>
      <c r="T3495" s="1">
        <v>0.18100381790815601</v>
      </c>
      <c r="U3495" s="1">
        <v>8556.0556817605393</v>
      </c>
      <c r="V3495" s="1">
        <f t="shared" si="217"/>
        <v>0.52867542564827674</v>
      </c>
      <c r="W3495" s="1">
        <f t="shared" si="218"/>
        <v>4.0959530513813025</v>
      </c>
      <c r="X3495" s="1">
        <f t="shared" si="219"/>
        <v>528.15674614229636</v>
      </c>
    </row>
    <row r="3496" spans="1:24" hidden="1" x14ac:dyDescent="0.3">
      <c r="A3496" s="18" t="str">
        <f t="shared" si="216"/>
        <v>ConstMin - Rubber Tired Dozers_1992_600</v>
      </c>
      <c r="B3496" s="1" t="s">
        <v>40</v>
      </c>
      <c r="C3496" s="1">
        <v>2020</v>
      </c>
      <c r="D3496" s="1" t="s">
        <v>96</v>
      </c>
      <c r="E3496" s="1">
        <v>1992</v>
      </c>
      <c r="F3496" s="1">
        <v>600</v>
      </c>
      <c r="G3496" s="1" t="s">
        <v>5</v>
      </c>
      <c r="H3496" s="1">
        <v>6.3646545604316806E-5</v>
      </c>
      <c r="I3496" s="1">
        <v>7.7012320181223305E-5</v>
      </c>
      <c r="J3496" s="1">
        <v>9.1651025670216096E-5</v>
      </c>
      <c r="K3496" s="1">
        <v>3.0633144875574097E-4</v>
      </c>
      <c r="L3496" s="1">
        <v>8.3556989840051195E-4</v>
      </c>
      <c r="M3496" s="1">
        <v>4.8399188763291599E-2</v>
      </c>
      <c r="N3496" s="1">
        <v>4.1075912467987103E-5</v>
      </c>
      <c r="O3496" s="1">
        <v>3.7789839470548102E-5</v>
      </c>
      <c r="P3496" s="1">
        <v>4.4556510567952998E-7</v>
      </c>
      <c r="Q3496" s="1">
        <v>3.9502767234785302E-7</v>
      </c>
      <c r="R3496" s="1">
        <v>1570.2583772457101</v>
      </c>
      <c r="S3496" s="1">
        <v>203.71440970064501</v>
      </c>
      <c r="T3496" s="1">
        <v>0.36200763581631301</v>
      </c>
      <c r="U3496" s="1">
        <v>77717.047300796301</v>
      </c>
      <c r="V3496" s="1">
        <f t="shared" si="217"/>
        <v>0.32811985904905389</v>
      </c>
      <c r="W3496" s="1">
        <f t="shared" si="218"/>
        <v>3.5600417782978839</v>
      </c>
      <c r="X3496" s="1">
        <f t="shared" si="219"/>
        <v>562.73511811781816</v>
      </c>
    </row>
    <row r="3497" spans="1:24" hidden="1" x14ac:dyDescent="0.3">
      <c r="A3497" s="18" t="str">
        <f t="shared" si="216"/>
        <v>ConstMin - Rubber Tired Dozers_1993_100</v>
      </c>
      <c r="B3497" s="1" t="s">
        <v>40</v>
      </c>
      <c r="C3497" s="1">
        <v>2020</v>
      </c>
      <c r="D3497" s="1" t="s">
        <v>96</v>
      </c>
      <c r="E3497" s="1">
        <v>1993</v>
      </c>
      <c r="F3497" s="1">
        <v>100</v>
      </c>
      <c r="G3497" s="1" t="s">
        <v>5</v>
      </c>
      <c r="H3497" s="1">
        <v>2.8778266738023099E-5</v>
      </c>
      <c r="I3497" s="1">
        <v>3.4821702753007999E-5</v>
      </c>
      <c r="J3497" s="1">
        <v>4.1440704102753298E-5</v>
      </c>
      <c r="K3497" s="1">
        <v>1.19359067971059E-4</v>
      </c>
      <c r="L3497" s="1">
        <v>2.6978378930812001E-4</v>
      </c>
      <c r="M3497" s="1">
        <v>1.37080972818282E-2</v>
      </c>
      <c r="N3497" s="1">
        <v>2.4157594136282801E-5</v>
      </c>
      <c r="O3497" s="1">
        <v>2.22249866053802E-5</v>
      </c>
      <c r="P3497" s="1">
        <v>1.2587480943283101E-7</v>
      </c>
      <c r="Q3497" s="1">
        <v>1.1188364722479801E-7</v>
      </c>
      <c r="R3497" s="1">
        <v>444.74411953813097</v>
      </c>
      <c r="S3497" s="1">
        <v>252.47261578856001</v>
      </c>
      <c r="T3497" s="1">
        <v>0.36200763581631301</v>
      </c>
      <c r="U3497" s="1">
        <v>20892.1089565033</v>
      </c>
      <c r="V3497" s="1">
        <f t="shared" si="217"/>
        <v>0.55189482592693118</v>
      </c>
      <c r="W3497" s="1">
        <f t="shared" si="218"/>
        <v>4.2758471202345509</v>
      </c>
      <c r="X3497" s="1">
        <f t="shared" si="219"/>
        <v>697.42345411925953</v>
      </c>
    </row>
    <row r="3498" spans="1:24" hidden="1" x14ac:dyDescent="0.3">
      <c r="A3498" s="18" t="str">
        <f t="shared" si="216"/>
        <v>ConstMin - Rubber Tired Dozers_1993_600</v>
      </c>
      <c r="B3498" s="1" t="s">
        <v>40</v>
      </c>
      <c r="C3498" s="1">
        <v>2020</v>
      </c>
      <c r="D3498" s="1" t="s">
        <v>96</v>
      </c>
      <c r="E3498" s="1">
        <v>1993</v>
      </c>
      <c r="F3498" s="1">
        <v>600</v>
      </c>
      <c r="G3498" s="1" t="s">
        <v>5</v>
      </c>
      <c r="H3498" s="1">
        <v>3.4892052276364597E-5</v>
      </c>
      <c r="I3498" s="1">
        <v>4.22193832544012E-5</v>
      </c>
      <c r="J3498" s="1">
        <v>5.0244555277965097E-5</v>
      </c>
      <c r="K3498" s="1">
        <v>1.67935790110734E-4</v>
      </c>
      <c r="L3498" s="1">
        <v>4.5807275632520701E-4</v>
      </c>
      <c r="M3498" s="1">
        <v>2.6533207865846401E-2</v>
      </c>
      <c r="N3498" s="1">
        <v>2.2518470900880701E-5</v>
      </c>
      <c r="O3498" s="1">
        <v>2.0716993228810198E-5</v>
      </c>
      <c r="P3498" s="1">
        <v>2.4426590339318699E-7</v>
      </c>
      <c r="Q3498" s="1">
        <v>2.16560475722614E-7</v>
      </c>
      <c r="R3498" s="1">
        <v>860.84070810185199</v>
      </c>
      <c r="S3498" s="1">
        <v>115.788120875441</v>
      </c>
      <c r="T3498" s="1">
        <v>0.27150572686223501</v>
      </c>
      <c r="U3498" s="1">
        <v>47202.957276888199</v>
      </c>
      <c r="V3498" s="1">
        <f t="shared" si="217"/>
        <v>0.29616332507551263</v>
      </c>
      <c r="W3498" s="1">
        <f t="shared" si="218"/>
        <v>3.2133191009045801</v>
      </c>
      <c r="X3498" s="1">
        <f t="shared" si="219"/>
        <v>426.4665876981415</v>
      </c>
    </row>
    <row r="3499" spans="1:24" hidden="1" x14ac:dyDescent="0.3">
      <c r="A3499" s="18" t="str">
        <f t="shared" si="216"/>
        <v>ConstMin - Rubber Tired Dozers_1994_25</v>
      </c>
      <c r="B3499" s="1" t="s">
        <v>40</v>
      </c>
      <c r="C3499" s="1">
        <v>2020</v>
      </c>
      <c r="D3499" s="1" t="s">
        <v>96</v>
      </c>
      <c r="E3499" s="1">
        <v>1994</v>
      </c>
      <c r="F3499" s="1">
        <v>25</v>
      </c>
      <c r="G3499" s="1" t="s">
        <v>5</v>
      </c>
      <c r="H3499" s="1">
        <v>0</v>
      </c>
      <c r="I3499" s="1">
        <v>0</v>
      </c>
      <c r="J3499" s="1">
        <v>0</v>
      </c>
      <c r="K3499" s="1">
        <v>0</v>
      </c>
      <c r="L3499" s="1">
        <v>0</v>
      </c>
      <c r="M3499" s="1">
        <v>0</v>
      </c>
      <c r="N3499" s="1">
        <v>0</v>
      </c>
      <c r="O3499" s="1">
        <v>0</v>
      </c>
      <c r="P3499" s="1">
        <v>0</v>
      </c>
      <c r="Q3499" s="1">
        <v>0</v>
      </c>
      <c r="R3499" s="1">
        <v>0</v>
      </c>
      <c r="S3499" s="1">
        <v>0</v>
      </c>
      <c r="T3499" s="1">
        <v>0</v>
      </c>
      <c r="U3499" s="1">
        <v>0</v>
      </c>
      <c r="V3499" s="1">
        <f t="shared" si="217"/>
        <v>0</v>
      </c>
      <c r="W3499" s="1">
        <f t="shared" si="218"/>
        <v>0</v>
      </c>
      <c r="X3499" s="1" t="e">
        <f t="shared" si="219"/>
        <v>#DIV/0!</v>
      </c>
    </row>
    <row r="3500" spans="1:24" hidden="1" x14ac:dyDescent="0.3">
      <c r="A3500" s="18" t="str">
        <f t="shared" si="216"/>
        <v>ConstMin - Rubber Tired Dozers_1994_100</v>
      </c>
      <c r="B3500" s="1" t="s">
        <v>40</v>
      </c>
      <c r="C3500" s="1">
        <v>2020</v>
      </c>
      <c r="D3500" s="1" t="s">
        <v>96</v>
      </c>
      <c r="E3500" s="1">
        <v>1994</v>
      </c>
      <c r="F3500" s="1">
        <v>100</v>
      </c>
      <c r="G3500" s="1" t="s">
        <v>5</v>
      </c>
      <c r="H3500" s="1">
        <v>1.2819045861070199E-5</v>
      </c>
      <c r="I3500" s="1">
        <v>1.55110454918949E-5</v>
      </c>
      <c r="J3500" s="1">
        <v>1.8459426039941099E-5</v>
      </c>
      <c r="K3500" s="1">
        <v>5.3167530212443701E-5</v>
      </c>
      <c r="L3500" s="1">
        <v>1.20173004135261E-4</v>
      </c>
      <c r="M3500" s="1">
        <v>6.1061609207893096E-3</v>
      </c>
      <c r="N3500" s="1">
        <v>1.07608046705944E-5</v>
      </c>
      <c r="O3500" s="1">
        <v>9.8999402969468502E-6</v>
      </c>
      <c r="P3500" s="1">
        <v>5.6069914479629803E-8</v>
      </c>
      <c r="Q3500" s="1">
        <v>4.9837664579830499E-8</v>
      </c>
      <c r="R3500" s="1">
        <v>198.10766634072201</v>
      </c>
      <c r="S3500" s="1">
        <v>99.636334179651797</v>
      </c>
      <c r="T3500" s="1">
        <v>0.18100381790815601</v>
      </c>
      <c r="U3500" s="1">
        <v>9415.6335799770895</v>
      </c>
      <c r="V3500" s="1">
        <f t="shared" si="217"/>
        <v>0.54548162192611427</v>
      </c>
      <c r="W3500" s="1">
        <f t="shared" si="218"/>
        <v>4.2261603346911247</v>
      </c>
      <c r="X3500" s="1">
        <f t="shared" si="219"/>
        <v>550.46537322328049</v>
      </c>
    </row>
    <row r="3501" spans="1:24" hidden="1" x14ac:dyDescent="0.3">
      <c r="A3501" s="18" t="str">
        <f t="shared" si="216"/>
        <v>ConstMin - Rubber Tired Dozers_1994_600</v>
      </c>
      <c r="B3501" s="1" t="s">
        <v>40</v>
      </c>
      <c r="C3501" s="1">
        <v>2020</v>
      </c>
      <c r="D3501" s="1" t="s">
        <v>96</v>
      </c>
      <c r="E3501" s="1">
        <v>1994</v>
      </c>
      <c r="F3501" s="1">
        <v>600</v>
      </c>
      <c r="G3501" s="1" t="s">
        <v>5</v>
      </c>
      <c r="H3501" s="1">
        <v>3.3050432660356297E-5</v>
      </c>
      <c r="I3501" s="1">
        <v>3.99910235190311E-5</v>
      </c>
      <c r="J3501" s="1">
        <v>4.7592623030913001E-5</v>
      </c>
      <c r="K3501" s="1">
        <v>1.59072056821326E-4</v>
      </c>
      <c r="L3501" s="1">
        <v>4.3389545179391202E-4</v>
      </c>
      <c r="M3501" s="1">
        <v>2.5132772153600502E-2</v>
      </c>
      <c r="N3501" s="1">
        <v>2.1329934972838801E-5</v>
      </c>
      <c r="O3501" s="1">
        <v>1.96235401750117E-5</v>
      </c>
      <c r="P3501" s="1">
        <v>2.3137342932350799E-7</v>
      </c>
      <c r="Q3501" s="1">
        <v>2.0513030770085501E-7</v>
      </c>
      <c r="R3501" s="1">
        <v>815.40511372230401</v>
      </c>
      <c r="S3501" s="1">
        <v>126.58962822825001</v>
      </c>
      <c r="T3501" s="1">
        <v>0.18100381790815601</v>
      </c>
      <c r="U3501" s="1">
        <v>39875.732891898901</v>
      </c>
      <c r="V3501" s="1">
        <f t="shared" si="217"/>
        <v>0.33207978711528691</v>
      </c>
      <c r="W3501" s="1">
        <f t="shared" si="218"/>
        <v>3.6030062894850485</v>
      </c>
      <c r="X3501" s="1">
        <f t="shared" si="219"/>
        <v>699.37545898884548</v>
      </c>
    </row>
    <row r="3502" spans="1:24" hidden="1" x14ac:dyDescent="0.3">
      <c r="A3502" s="18" t="str">
        <f t="shared" si="216"/>
        <v>ConstMin - Rubber Tired Dozers_1995_25</v>
      </c>
      <c r="B3502" s="1" t="s">
        <v>40</v>
      </c>
      <c r="C3502" s="1">
        <v>2020</v>
      </c>
      <c r="D3502" s="1" t="s">
        <v>96</v>
      </c>
      <c r="E3502" s="1">
        <v>1995</v>
      </c>
      <c r="F3502" s="1">
        <v>25</v>
      </c>
      <c r="G3502" s="1" t="s">
        <v>5</v>
      </c>
      <c r="H3502" s="1">
        <v>0</v>
      </c>
      <c r="I3502" s="1">
        <v>0</v>
      </c>
      <c r="J3502" s="1">
        <v>0</v>
      </c>
      <c r="K3502" s="1">
        <v>0</v>
      </c>
      <c r="L3502" s="1">
        <v>0</v>
      </c>
      <c r="M3502" s="1">
        <v>0</v>
      </c>
      <c r="N3502" s="1">
        <v>0</v>
      </c>
      <c r="O3502" s="1">
        <v>0</v>
      </c>
      <c r="P3502" s="1">
        <v>0</v>
      </c>
      <c r="Q3502" s="1">
        <v>0</v>
      </c>
      <c r="R3502" s="1">
        <v>0</v>
      </c>
      <c r="S3502" s="1">
        <v>0</v>
      </c>
      <c r="T3502" s="1">
        <v>0</v>
      </c>
      <c r="U3502" s="1">
        <v>0</v>
      </c>
      <c r="V3502" s="1">
        <f t="shared" si="217"/>
        <v>0</v>
      </c>
      <c r="W3502" s="1">
        <f t="shared" si="218"/>
        <v>0</v>
      </c>
      <c r="X3502" s="1" t="e">
        <f t="shared" si="219"/>
        <v>#DIV/0!</v>
      </c>
    </row>
    <row r="3503" spans="1:24" hidden="1" x14ac:dyDescent="0.3">
      <c r="A3503" s="18" t="str">
        <f t="shared" si="216"/>
        <v>ConstMin - Rubber Tired Dozers_1995_100</v>
      </c>
      <c r="B3503" s="1" t="s">
        <v>40</v>
      </c>
      <c r="C3503" s="1">
        <v>2020</v>
      </c>
      <c r="D3503" s="1" t="s">
        <v>96</v>
      </c>
      <c r="E3503" s="1">
        <v>1995</v>
      </c>
      <c r="F3503" s="1">
        <v>100</v>
      </c>
      <c r="G3503" s="1" t="s">
        <v>5</v>
      </c>
      <c r="H3503" s="1">
        <v>1.0248309922189199E-5</v>
      </c>
      <c r="I3503" s="1">
        <v>1.2400455005848899E-5</v>
      </c>
      <c r="J3503" s="1">
        <v>1.4757566287952501E-5</v>
      </c>
      <c r="K3503" s="1">
        <v>4.2505295114764E-5</v>
      </c>
      <c r="L3503" s="1">
        <v>9.6073467870085895E-5</v>
      </c>
      <c r="M3503" s="1">
        <v>4.8816292748472103E-3</v>
      </c>
      <c r="N3503" s="1">
        <v>8.6028291396709398E-6</v>
      </c>
      <c r="O3503" s="1">
        <v>7.9146028084972605E-6</v>
      </c>
      <c r="P3503" s="1">
        <v>4.48256342262528E-8</v>
      </c>
      <c r="Q3503" s="1">
        <v>3.98432019003304E-8</v>
      </c>
      <c r="R3503" s="1">
        <v>158.37908566869501</v>
      </c>
      <c r="S3503" s="1">
        <v>81.566522813737194</v>
      </c>
      <c r="T3503" s="1">
        <v>9.0501908954078406E-2</v>
      </c>
      <c r="U3503" s="1">
        <v>7748.8196673050297</v>
      </c>
      <c r="V3503" s="1">
        <f t="shared" si="217"/>
        <v>0.52989603219279091</v>
      </c>
      <c r="W3503" s="1">
        <f t="shared" si="218"/>
        <v>4.105409793378386</v>
      </c>
      <c r="X3503" s="1">
        <f t="shared" si="219"/>
        <v>901.26853407174963</v>
      </c>
    </row>
    <row r="3504" spans="1:24" hidden="1" x14ac:dyDescent="0.3">
      <c r="A3504" s="18" t="str">
        <f t="shared" si="216"/>
        <v>ConstMin - Rubber Tired Dozers_1995_175</v>
      </c>
      <c r="B3504" s="1" t="s">
        <v>40</v>
      </c>
      <c r="C3504" s="1">
        <v>2020</v>
      </c>
      <c r="D3504" s="1" t="s">
        <v>96</v>
      </c>
      <c r="E3504" s="1">
        <v>1995</v>
      </c>
      <c r="F3504" s="1">
        <v>175</v>
      </c>
      <c r="G3504" s="1" t="s">
        <v>5</v>
      </c>
      <c r="H3504" s="1">
        <v>1.26024601236476E-5</v>
      </c>
      <c r="I3504" s="1">
        <v>1.5248976749613699E-5</v>
      </c>
      <c r="J3504" s="1">
        <v>1.81475425780526E-5</v>
      </c>
      <c r="K3504" s="1">
        <v>5.8843244811738697E-5</v>
      </c>
      <c r="L3504" s="1">
        <v>1.60596992828043E-4</v>
      </c>
      <c r="M3504" s="1">
        <v>8.7355471234108004E-3</v>
      </c>
      <c r="N3504" s="1">
        <v>8.4715213988074003E-6</v>
      </c>
      <c r="O3504" s="1">
        <v>7.7937996869028107E-6</v>
      </c>
      <c r="P3504" s="1">
        <v>8.0386391449618394E-8</v>
      </c>
      <c r="Q3504" s="1">
        <v>7.1298361295328195E-8</v>
      </c>
      <c r="R3504" s="1">
        <v>283.41520593345501</v>
      </c>
      <c r="S3504" s="1">
        <v>81.566522813737194</v>
      </c>
      <c r="T3504" s="1">
        <v>9.0501908954078406E-2</v>
      </c>
      <c r="U3504" s="1">
        <v>13866.3088783353</v>
      </c>
      <c r="V3504" s="1">
        <f t="shared" si="217"/>
        <v>0.36414003771107911</v>
      </c>
      <c r="W3504" s="1">
        <f t="shared" si="218"/>
        <v>3.8349979795313773</v>
      </c>
      <c r="X3504" s="1">
        <f t="shared" si="219"/>
        <v>901.26853407174963</v>
      </c>
    </row>
    <row r="3505" spans="1:24" hidden="1" x14ac:dyDescent="0.3">
      <c r="A3505" s="18" t="str">
        <f t="shared" si="216"/>
        <v>ConstMin - Rubber Tired Dozers_1995_300</v>
      </c>
      <c r="B3505" s="1" t="s">
        <v>40</v>
      </c>
      <c r="C3505" s="1">
        <v>2020</v>
      </c>
      <c r="D3505" s="1" t="s">
        <v>96</v>
      </c>
      <c r="E3505" s="1">
        <v>1995</v>
      </c>
      <c r="F3505" s="1">
        <v>300</v>
      </c>
      <c r="G3505" s="1" t="s">
        <v>5</v>
      </c>
      <c r="H3505" s="1">
        <v>1.48264236748796E-5</v>
      </c>
      <c r="I3505" s="1">
        <v>1.7939972646604299E-5</v>
      </c>
      <c r="J3505" s="1">
        <v>2.1350050091826599E-5</v>
      </c>
      <c r="K3505" s="1">
        <v>6.9227346837339603E-5</v>
      </c>
      <c r="L3505" s="1">
        <v>1.88937638621227E-4</v>
      </c>
      <c r="M3505" s="1">
        <v>1.0277114262836199E-2</v>
      </c>
      <c r="N3505" s="1">
        <v>9.9664957633028204E-6</v>
      </c>
      <c r="O3505" s="1">
        <v>9.1691761022385992E-6</v>
      </c>
      <c r="P3505" s="1">
        <v>9.4572225234845195E-8</v>
      </c>
      <c r="Q3505" s="1">
        <v>8.3880425053327302E-8</v>
      </c>
      <c r="R3505" s="1">
        <v>333.42965403935898</v>
      </c>
      <c r="S3505" s="1">
        <v>81.566522813737194</v>
      </c>
      <c r="T3505" s="1">
        <v>9.0501908954078406E-2</v>
      </c>
      <c r="U3505" s="1">
        <v>16313.3045627474</v>
      </c>
      <c r="V3505" s="1">
        <f t="shared" si="217"/>
        <v>0.36414003771107828</v>
      </c>
      <c r="W3505" s="1">
        <f t="shared" si="218"/>
        <v>3.8349979795313787</v>
      </c>
      <c r="X3505" s="1">
        <f t="shared" si="219"/>
        <v>901.26853407174963</v>
      </c>
    </row>
    <row r="3506" spans="1:24" hidden="1" x14ac:dyDescent="0.3">
      <c r="A3506" s="18" t="str">
        <f t="shared" si="216"/>
        <v>ConstMin - Rubber Tired Dozers_1995_600</v>
      </c>
      <c r="B3506" s="1" t="s">
        <v>40</v>
      </c>
      <c r="C3506" s="1">
        <v>2020</v>
      </c>
      <c r="D3506" s="1" t="s">
        <v>96</v>
      </c>
      <c r="E3506" s="1">
        <v>1995</v>
      </c>
      <c r="F3506" s="1">
        <v>600</v>
      </c>
      <c r="G3506" s="1" t="s">
        <v>5</v>
      </c>
      <c r="H3506" s="1">
        <v>2.35309528167668E-4</v>
      </c>
      <c r="I3506" s="1">
        <v>2.8472452908287802E-4</v>
      </c>
      <c r="J3506" s="1">
        <v>3.38845720561442E-4</v>
      </c>
      <c r="K3506" s="1">
        <v>1.1325470688976799E-3</v>
      </c>
      <c r="L3506" s="1">
        <v>3.0892102104972002E-3</v>
      </c>
      <c r="M3506" s="1">
        <v>0.178938073754871</v>
      </c>
      <c r="N3506" s="1">
        <v>1.51862972139731E-4</v>
      </c>
      <c r="O3506" s="1">
        <v>1.3971393436855201E-4</v>
      </c>
      <c r="P3506" s="1">
        <v>1.6473119442686001E-6</v>
      </c>
      <c r="Q3506" s="1">
        <v>1.4604685032119101E-6</v>
      </c>
      <c r="R3506" s="1">
        <v>5805.4487379116399</v>
      </c>
      <c r="S3506" s="1">
        <v>639.71170182011497</v>
      </c>
      <c r="T3506" s="1">
        <v>0.90501908954078403</v>
      </c>
      <c r="U3506" s="1">
        <v>286982.01849945</v>
      </c>
      <c r="V3506" s="1">
        <f t="shared" si="217"/>
        <v>0.3285177185384574</v>
      </c>
      <c r="W3506" s="1">
        <f t="shared" si="218"/>
        <v>3.564358482590873</v>
      </c>
      <c r="X3506" s="1">
        <f t="shared" si="219"/>
        <v>706.84884906097534</v>
      </c>
    </row>
    <row r="3507" spans="1:24" hidden="1" x14ac:dyDescent="0.3">
      <c r="A3507" s="18" t="str">
        <f t="shared" si="216"/>
        <v>ConstMin - Rubber Tired Dozers_1996_75</v>
      </c>
      <c r="B3507" s="1" t="s">
        <v>40</v>
      </c>
      <c r="C3507" s="1">
        <v>2020</v>
      </c>
      <c r="D3507" s="1" t="s">
        <v>96</v>
      </c>
      <c r="E3507" s="1">
        <v>1996</v>
      </c>
      <c r="F3507" s="1">
        <v>75</v>
      </c>
      <c r="G3507" s="1" t="s">
        <v>5</v>
      </c>
      <c r="H3507" s="1">
        <v>1.52468014346552E-5</v>
      </c>
      <c r="I3507" s="1">
        <v>1.84486297359328E-5</v>
      </c>
      <c r="J3507" s="1">
        <v>2.19553940659035E-5</v>
      </c>
      <c r="K3507" s="1">
        <v>6.3236748249879905E-5</v>
      </c>
      <c r="L3507" s="1">
        <v>1.4293216138813001E-4</v>
      </c>
      <c r="M3507" s="1">
        <v>7.2625860065028101E-3</v>
      </c>
      <c r="N3507" s="1">
        <v>1.2798756933066001E-5</v>
      </c>
      <c r="O3507" s="1">
        <v>1.17748563784207E-5</v>
      </c>
      <c r="P3507" s="1">
        <v>6.66888052195209E-8</v>
      </c>
      <c r="Q3507" s="1">
        <v>5.9276250670359002E-8</v>
      </c>
      <c r="R3507" s="1">
        <v>235.626604672101</v>
      </c>
      <c r="S3507" s="1">
        <v>165.75771096554001</v>
      </c>
      <c r="T3507" s="1">
        <v>0.18100381790815601</v>
      </c>
      <c r="U3507" s="1">
        <v>11520.160912105001</v>
      </c>
      <c r="V3507" s="1">
        <f t="shared" si="217"/>
        <v>0.53026647429536455</v>
      </c>
      <c r="W3507" s="1">
        <f t="shared" si="218"/>
        <v>4.1082798217299441</v>
      </c>
      <c r="X3507" s="1">
        <f t="shared" si="219"/>
        <v>915.76914167439224</v>
      </c>
    </row>
    <row r="3508" spans="1:24" hidden="1" x14ac:dyDescent="0.3">
      <c r="A3508" s="18" t="str">
        <f t="shared" si="216"/>
        <v>ConstMin - Rubber Tired Dozers_1996_300</v>
      </c>
      <c r="B3508" s="1" t="s">
        <v>40</v>
      </c>
      <c r="C3508" s="1">
        <v>2020</v>
      </c>
      <c r="D3508" s="1" t="s">
        <v>96</v>
      </c>
      <c r="E3508" s="1">
        <v>1996</v>
      </c>
      <c r="F3508" s="1">
        <v>300</v>
      </c>
      <c r="G3508" s="1" t="s">
        <v>5</v>
      </c>
      <c r="H3508" s="1">
        <v>5.2138465139376397E-6</v>
      </c>
      <c r="I3508" s="1">
        <v>6.3087542818645404E-6</v>
      </c>
      <c r="J3508" s="1">
        <v>7.5079389800701996E-6</v>
      </c>
      <c r="K3508" s="1">
        <v>1.76321242974244E-5</v>
      </c>
      <c r="L3508" s="1">
        <v>1.1023017343457101E-4</v>
      </c>
      <c r="M3508" s="1">
        <v>7.6841939347054898E-3</v>
      </c>
      <c r="N3508" s="1">
        <v>2.8583949537825299E-6</v>
      </c>
      <c r="O3508" s="1">
        <v>2.6297233574799301E-6</v>
      </c>
      <c r="P3508" s="1">
        <v>7.08877682454844E-8</v>
      </c>
      <c r="Q3508" s="1">
        <v>6.2717357903289001E-8</v>
      </c>
      <c r="R3508" s="1">
        <v>249.305209584495</v>
      </c>
      <c r="S3508" s="1">
        <v>67.736555455467396</v>
      </c>
      <c r="T3508" s="1">
        <v>9.0501908954078406E-2</v>
      </c>
      <c r="U3508" s="1">
        <v>12192.5799819841</v>
      </c>
      <c r="V3508" s="1">
        <f t="shared" si="217"/>
        <v>0.17133125653483133</v>
      </c>
      <c r="W3508" s="1">
        <f t="shared" si="218"/>
        <v>2.9935979876229624</v>
      </c>
      <c r="X3508" s="1">
        <f t="shared" si="219"/>
        <v>748.4544385670099</v>
      </c>
    </row>
    <row r="3509" spans="1:24" hidden="1" x14ac:dyDescent="0.3">
      <c r="A3509" s="18" t="str">
        <f t="shared" si="216"/>
        <v>ConstMin - Rubber Tired Dozers_1996_600</v>
      </c>
      <c r="B3509" s="1" t="s">
        <v>40</v>
      </c>
      <c r="C3509" s="1">
        <v>2020</v>
      </c>
      <c r="D3509" s="1" t="s">
        <v>96</v>
      </c>
      <c r="E3509" s="1">
        <v>1996</v>
      </c>
      <c r="F3509" s="1">
        <v>600</v>
      </c>
      <c r="G3509" s="1" t="s">
        <v>5</v>
      </c>
      <c r="H3509" s="1">
        <v>2.66172099169117E-5</v>
      </c>
      <c r="I3509" s="1">
        <v>3.2206823999463202E-5</v>
      </c>
      <c r="J3509" s="1">
        <v>3.8328782280352898E-5</v>
      </c>
      <c r="K3509" s="1">
        <v>9.2616123121492204E-5</v>
      </c>
      <c r="L3509" s="1">
        <v>5.7828973579090895E-4</v>
      </c>
      <c r="M3509" s="1">
        <v>4.2958059340047899E-2</v>
      </c>
      <c r="N3509" s="1">
        <v>1.597969820716E-5</v>
      </c>
      <c r="O3509" s="1">
        <v>1.4701322350587201E-5</v>
      </c>
      <c r="P3509" s="1">
        <v>3.9637004588924499E-7</v>
      </c>
      <c r="Q3509" s="1">
        <v>3.5061790545032302E-7</v>
      </c>
      <c r="R3509" s="1">
        <v>1393.7269254415701</v>
      </c>
      <c r="S3509" s="1">
        <v>219.967145063283</v>
      </c>
      <c r="T3509" s="1">
        <v>0.27150572686223501</v>
      </c>
      <c r="U3509" s="1">
        <v>68189.814969618004</v>
      </c>
      <c r="V3509" s="1">
        <f t="shared" si="217"/>
        <v>0.15639288408770113</v>
      </c>
      <c r="W3509" s="1">
        <f t="shared" si="218"/>
        <v>2.8081129520924613</v>
      </c>
      <c r="X3509" s="1">
        <f t="shared" si="219"/>
        <v>810.17497349106281</v>
      </c>
    </row>
    <row r="3510" spans="1:24" hidden="1" x14ac:dyDescent="0.3">
      <c r="A3510" s="18" t="str">
        <f t="shared" si="216"/>
        <v>ConstMin - Rubber Tired Dozers_1997_25</v>
      </c>
      <c r="B3510" s="1" t="s">
        <v>40</v>
      </c>
      <c r="C3510" s="1">
        <v>2020</v>
      </c>
      <c r="D3510" s="1" t="s">
        <v>96</v>
      </c>
      <c r="E3510" s="1">
        <v>1997</v>
      </c>
      <c r="F3510" s="1">
        <v>25</v>
      </c>
      <c r="G3510" s="1" t="s">
        <v>5</v>
      </c>
      <c r="H3510" s="1">
        <v>0</v>
      </c>
      <c r="I3510" s="1">
        <v>0</v>
      </c>
      <c r="J3510" s="1">
        <v>0</v>
      </c>
      <c r="K3510" s="1">
        <v>0</v>
      </c>
      <c r="L3510" s="1">
        <v>0</v>
      </c>
      <c r="M3510" s="1">
        <v>0</v>
      </c>
      <c r="N3510" s="1">
        <v>0</v>
      </c>
      <c r="O3510" s="1">
        <v>0</v>
      </c>
      <c r="P3510" s="1">
        <v>0</v>
      </c>
      <c r="Q3510" s="1">
        <v>0</v>
      </c>
      <c r="R3510" s="1">
        <v>0</v>
      </c>
      <c r="S3510" s="1">
        <v>0</v>
      </c>
      <c r="T3510" s="1">
        <v>0</v>
      </c>
      <c r="U3510" s="1">
        <v>0</v>
      </c>
      <c r="V3510" s="1">
        <f t="shared" si="217"/>
        <v>0</v>
      </c>
      <c r="W3510" s="1">
        <f t="shared" si="218"/>
        <v>0</v>
      </c>
      <c r="X3510" s="1" t="e">
        <f t="shared" si="219"/>
        <v>#DIV/0!</v>
      </c>
    </row>
    <row r="3511" spans="1:24" hidden="1" x14ac:dyDescent="0.3">
      <c r="A3511" s="18" t="str">
        <f t="shared" si="216"/>
        <v>ConstMin - Rubber Tired Dozers_1997_100</v>
      </c>
      <c r="B3511" s="1" t="s">
        <v>40</v>
      </c>
      <c r="C3511" s="1">
        <v>2020</v>
      </c>
      <c r="D3511" s="1" t="s">
        <v>96</v>
      </c>
      <c r="E3511" s="1">
        <v>1997</v>
      </c>
      <c r="F3511" s="1">
        <v>100</v>
      </c>
      <c r="G3511" s="1" t="s">
        <v>5</v>
      </c>
      <c r="H3511" s="1">
        <v>2.0383017320794099E-5</v>
      </c>
      <c r="I3511" s="1">
        <v>2.4663450958160799E-5</v>
      </c>
      <c r="J3511" s="1">
        <v>2.9351544941943499E-5</v>
      </c>
      <c r="K3511" s="1">
        <v>8.4539418999598606E-5</v>
      </c>
      <c r="L3511" s="1">
        <v>1.9108196127292599E-4</v>
      </c>
      <c r="M3511" s="1">
        <v>9.7091456853259095E-3</v>
      </c>
      <c r="N3511" s="1">
        <v>1.7110295911531702E-5</v>
      </c>
      <c r="O3511" s="1">
        <v>1.57414722386092E-5</v>
      </c>
      <c r="P3511" s="1">
        <v>8.9154376261692E-8</v>
      </c>
      <c r="Q3511" s="1">
        <v>7.9244741876116796E-8</v>
      </c>
      <c r="R3511" s="1">
        <v>315.00253904762297</v>
      </c>
      <c r="S3511" s="1">
        <v>171.20893897536899</v>
      </c>
      <c r="T3511" s="1">
        <v>0.18100381790815601</v>
      </c>
      <c r="U3511" s="1">
        <v>15408.804507783199</v>
      </c>
      <c r="V3511" s="1">
        <f t="shared" si="217"/>
        <v>0.52999710728975136</v>
      </c>
      <c r="W3511" s="1">
        <f t="shared" si="218"/>
        <v>4.1061928803760228</v>
      </c>
      <c r="X3511" s="1">
        <f t="shared" si="219"/>
        <v>945.88578823372075</v>
      </c>
    </row>
    <row r="3512" spans="1:24" hidden="1" x14ac:dyDescent="0.3">
      <c r="A3512" s="18" t="str">
        <f t="shared" si="216"/>
        <v>ConstMin - Rubber Tired Dozers_1997_175</v>
      </c>
      <c r="B3512" s="1" t="s">
        <v>40</v>
      </c>
      <c r="C3512" s="1">
        <v>2020</v>
      </c>
      <c r="D3512" s="1" t="s">
        <v>96</v>
      </c>
      <c r="E3512" s="1">
        <v>1997</v>
      </c>
      <c r="F3512" s="1">
        <v>175</v>
      </c>
      <c r="G3512" s="1" t="s">
        <v>5</v>
      </c>
      <c r="H3512" s="1">
        <v>7.4647928193022204E-5</v>
      </c>
      <c r="I3512" s="1">
        <v>9.03239931135568E-5</v>
      </c>
      <c r="J3512" s="1">
        <v>1.07493016597951E-4</v>
      </c>
      <c r="K3512" s="1">
        <v>3.4854514676137E-4</v>
      </c>
      <c r="L3512" s="1">
        <v>8.1936331768011901E-4</v>
      </c>
      <c r="M3512" s="1">
        <v>5.17431111066581E-2</v>
      </c>
      <c r="N3512" s="1">
        <v>5.5754680246668099E-5</v>
      </c>
      <c r="O3512" s="1">
        <v>5.1294305826934598E-5</v>
      </c>
      <c r="P3512" s="1">
        <v>4.7615128457081199E-7</v>
      </c>
      <c r="Q3512" s="1">
        <v>4.2232031698849901E-7</v>
      </c>
      <c r="R3512" s="1">
        <v>1678.7482550040099</v>
      </c>
      <c r="S3512" s="1">
        <v>555.217667667765</v>
      </c>
      <c r="T3512" s="1">
        <v>0.63351336267854896</v>
      </c>
      <c r="U3512" s="1">
        <v>82172.214814829305</v>
      </c>
      <c r="V3512" s="1">
        <f t="shared" si="217"/>
        <v>0.36397096224670772</v>
      </c>
      <c r="W3512" s="1">
        <f t="shared" si="218"/>
        <v>3.3017191211946879</v>
      </c>
      <c r="X3512" s="1">
        <f t="shared" si="219"/>
        <v>876.41034961008074</v>
      </c>
    </row>
    <row r="3513" spans="1:24" hidden="1" x14ac:dyDescent="0.3">
      <c r="A3513" s="18" t="str">
        <f t="shared" si="216"/>
        <v>ConstMin - Rubber Tired Dozers_1997_300</v>
      </c>
      <c r="B3513" s="1" t="s">
        <v>40</v>
      </c>
      <c r="C3513" s="1">
        <v>2020</v>
      </c>
      <c r="D3513" s="1" t="s">
        <v>96</v>
      </c>
      <c r="E3513" s="1">
        <v>1997</v>
      </c>
      <c r="F3513" s="1">
        <v>300</v>
      </c>
      <c r="G3513" s="1" t="s">
        <v>5</v>
      </c>
      <c r="H3513" s="1">
        <v>1.59754607949336E-6</v>
      </c>
      <c r="I3513" s="1">
        <v>1.93303075618697E-6</v>
      </c>
      <c r="J3513" s="1">
        <v>2.3004663544704399E-6</v>
      </c>
      <c r="K3513" s="1">
        <v>5.4025623825310404E-6</v>
      </c>
      <c r="L3513" s="1">
        <v>3.3775022134144101E-5</v>
      </c>
      <c r="M3513" s="1">
        <v>2.3544716672498299E-3</v>
      </c>
      <c r="N3513" s="1">
        <v>8.7582510145858104E-7</v>
      </c>
      <c r="O3513" s="1">
        <v>8.0575909334189503E-7</v>
      </c>
      <c r="P3513" s="1">
        <v>2.17203318014594E-8</v>
      </c>
      <c r="Q3513" s="1">
        <v>1.92168812347551E-8</v>
      </c>
      <c r="R3513" s="1">
        <v>76.388240256845194</v>
      </c>
      <c r="S3513" s="1">
        <v>20.189733369736899</v>
      </c>
      <c r="T3513" s="1">
        <v>9.0501908954078406E-2</v>
      </c>
      <c r="U3513" s="1">
        <v>3735.1006734013299</v>
      </c>
      <c r="V3513" s="1">
        <f t="shared" si="217"/>
        <v>0.1713661551359999</v>
      </c>
      <c r="W3513" s="1">
        <f t="shared" si="218"/>
        <v>2.9942077559999993</v>
      </c>
      <c r="X3513" s="1">
        <f t="shared" si="219"/>
        <v>223.08627080983868</v>
      </c>
    </row>
    <row r="3514" spans="1:24" hidden="1" x14ac:dyDescent="0.3">
      <c r="A3514" s="18" t="str">
        <f t="shared" si="216"/>
        <v>ConstMin - Rubber Tired Dozers_1998_25</v>
      </c>
      <c r="B3514" s="1" t="s">
        <v>40</v>
      </c>
      <c r="C3514" s="1">
        <v>2020</v>
      </c>
      <c r="D3514" s="1" t="s">
        <v>96</v>
      </c>
      <c r="E3514" s="1">
        <v>1998</v>
      </c>
      <c r="F3514" s="1">
        <v>25</v>
      </c>
      <c r="G3514" s="1" t="s">
        <v>5</v>
      </c>
      <c r="H3514" s="1">
        <v>0</v>
      </c>
      <c r="I3514" s="1">
        <v>0</v>
      </c>
      <c r="J3514" s="1">
        <v>0</v>
      </c>
      <c r="K3514" s="1">
        <v>0</v>
      </c>
      <c r="L3514" s="1">
        <v>0</v>
      </c>
      <c r="M3514" s="1">
        <v>0</v>
      </c>
      <c r="N3514" s="1">
        <v>0</v>
      </c>
      <c r="O3514" s="1">
        <v>0</v>
      </c>
      <c r="P3514" s="1">
        <v>0</v>
      </c>
      <c r="Q3514" s="1">
        <v>0</v>
      </c>
      <c r="R3514" s="1">
        <v>0</v>
      </c>
      <c r="S3514" s="1">
        <v>0</v>
      </c>
      <c r="T3514" s="1">
        <v>0</v>
      </c>
      <c r="U3514" s="1">
        <v>0</v>
      </c>
      <c r="V3514" s="1">
        <f t="shared" si="217"/>
        <v>0</v>
      </c>
      <c r="W3514" s="1">
        <f t="shared" si="218"/>
        <v>0</v>
      </c>
      <c r="X3514" s="1" t="e">
        <f t="shared" si="219"/>
        <v>#DIV/0!</v>
      </c>
    </row>
    <row r="3515" spans="1:24" hidden="1" x14ac:dyDescent="0.3">
      <c r="A3515" s="18" t="str">
        <f t="shared" si="216"/>
        <v>ConstMin - Rubber Tired Dozers_1998_100</v>
      </c>
      <c r="B3515" s="1" t="s">
        <v>40</v>
      </c>
      <c r="C3515" s="1">
        <v>2020</v>
      </c>
      <c r="D3515" s="1" t="s">
        <v>96</v>
      </c>
      <c r="E3515" s="1">
        <v>1998</v>
      </c>
      <c r="F3515" s="1">
        <v>100</v>
      </c>
      <c r="G3515" s="1" t="s">
        <v>5</v>
      </c>
      <c r="H3515" s="1">
        <v>5.2179086429589901E-5</v>
      </c>
      <c r="I3515" s="1">
        <v>6.3136694579803802E-5</v>
      </c>
      <c r="J3515" s="1">
        <v>7.5137884458609496E-5</v>
      </c>
      <c r="K3515" s="1">
        <v>2.1641494884014101E-4</v>
      </c>
      <c r="L3515" s="1">
        <v>3.9357997577736198E-4</v>
      </c>
      <c r="M3515" s="1">
        <v>2.4854728026712101E-2</v>
      </c>
      <c r="N3515" s="1">
        <v>4.8667944994083602E-5</v>
      </c>
      <c r="O3515" s="1">
        <v>4.4774509394556899E-5</v>
      </c>
      <c r="P3515" s="1">
        <v>2.2822891387082301E-7</v>
      </c>
      <c r="Q3515" s="1">
        <v>2.0286094891486499E-7</v>
      </c>
      <c r="R3515" s="1">
        <v>806.38427823628297</v>
      </c>
      <c r="S3515" s="1">
        <v>491.21621288569901</v>
      </c>
      <c r="T3515" s="1">
        <v>0.63351336267854896</v>
      </c>
      <c r="U3515" s="1">
        <v>38244.690860386603</v>
      </c>
      <c r="V3515" s="1">
        <f t="shared" si="217"/>
        <v>0.54663733102364531</v>
      </c>
      <c r="W3515" s="1">
        <f t="shared" si="218"/>
        <v>3.4076143664972438</v>
      </c>
      <c r="X3515" s="1">
        <f t="shared" si="219"/>
        <v>775.38413840048236</v>
      </c>
    </row>
    <row r="3516" spans="1:24" hidden="1" x14ac:dyDescent="0.3">
      <c r="A3516" s="18" t="str">
        <f t="shared" si="216"/>
        <v>ConstMin - Rubber Tired Dozers_1998_175</v>
      </c>
      <c r="B3516" s="1" t="s">
        <v>40</v>
      </c>
      <c r="C3516" s="1">
        <v>2020</v>
      </c>
      <c r="D3516" s="1" t="s">
        <v>96</v>
      </c>
      <c r="E3516" s="1">
        <v>1998</v>
      </c>
      <c r="F3516" s="1">
        <v>175</v>
      </c>
      <c r="G3516" s="1" t="s">
        <v>5</v>
      </c>
      <c r="H3516" s="1">
        <v>3.4333132089993902E-5</v>
      </c>
      <c r="I3516" s="1">
        <v>4.15430898288926E-5</v>
      </c>
      <c r="J3516" s="1">
        <v>4.9439710209591297E-5</v>
      </c>
      <c r="K3516" s="1">
        <v>1.6030781902133201E-4</v>
      </c>
      <c r="L3516" s="1">
        <v>3.76853178602173E-4</v>
      </c>
      <c r="M3516" s="1">
        <v>2.3798424301589498E-2</v>
      </c>
      <c r="N3516" s="1">
        <v>2.56434819811003E-5</v>
      </c>
      <c r="O3516" s="1">
        <v>2.35920034226122E-5</v>
      </c>
      <c r="P3516" s="1">
        <v>2.1899824072435699E-7</v>
      </c>
      <c r="Q3516" s="1">
        <v>1.94239539910092E-7</v>
      </c>
      <c r="R3516" s="1">
        <v>772.11366718530405</v>
      </c>
      <c r="S3516" s="1">
        <v>262.87032847397398</v>
      </c>
      <c r="T3516" s="1">
        <v>0.27150572686223501</v>
      </c>
      <c r="U3516" s="1">
        <v>37765.703857427703</v>
      </c>
      <c r="V3516" s="1">
        <f t="shared" si="217"/>
        <v>0.36424182400879657</v>
      </c>
      <c r="W3516" s="1">
        <f t="shared" si="218"/>
        <v>3.3041762113250912</v>
      </c>
      <c r="X3516" s="1">
        <f t="shared" si="219"/>
        <v>968.19441531469897</v>
      </c>
    </row>
    <row r="3517" spans="1:24" hidden="1" x14ac:dyDescent="0.3">
      <c r="A3517" s="18" t="str">
        <f t="shared" si="216"/>
        <v>ConstMin - Rubber Tired Dozers_1998_300</v>
      </c>
      <c r="B3517" s="1" t="s">
        <v>40</v>
      </c>
      <c r="C3517" s="1">
        <v>2020</v>
      </c>
      <c r="D3517" s="1" t="s">
        <v>96</v>
      </c>
      <c r="E3517" s="1">
        <v>1998</v>
      </c>
      <c r="F3517" s="1">
        <v>300</v>
      </c>
      <c r="G3517" s="1" t="s">
        <v>5</v>
      </c>
      <c r="H3517" s="1">
        <v>2.2254472426678798E-5</v>
      </c>
      <c r="I3517" s="1">
        <v>2.6927911636281399E-5</v>
      </c>
      <c r="J3517" s="1">
        <v>3.20464402944175E-5</v>
      </c>
      <c r="K3517" s="1">
        <v>7.5259910883809195E-5</v>
      </c>
      <c r="L3517" s="1">
        <v>4.7049991761937099E-4</v>
      </c>
      <c r="M3517" s="1">
        <v>3.2798756462051402E-2</v>
      </c>
      <c r="N3517" s="1">
        <v>1.2200603050639E-5</v>
      </c>
      <c r="O3517" s="1">
        <v>1.12245548065879E-5</v>
      </c>
      <c r="P3517" s="1">
        <v>3.02573134746253E-7</v>
      </c>
      <c r="Q3517" s="1">
        <v>2.6769904108258699E-7</v>
      </c>
      <c r="R3517" s="1">
        <v>1064.1195320372799</v>
      </c>
      <c r="S3517" s="1">
        <v>262.87032847397398</v>
      </c>
      <c r="T3517" s="1">
        <v>0.27150572686223501</v>
      </c>
      <c r="U3517" s="1">
        <v>52048.325037846997</v>
      </c>
      <c r="V3517" s="1">
        <f t="shared" si="217"/>
        <v>0.17131071042228482</v>
      </c>
      <c r="W3517" s="1">
        <f t="shared" si="218"/>
        <v>2.9932389941595781</v>
      </c>
      <c r="X3517" s="1">
        <f t="shared" si="219"/>
        <v>968.19441531469897</v>
      </c>
    </row>
    <row r="3518" spans="1:24" hidden="1" x14ac:dyDescent="0.3">
      <c r="A3518" s="18" t="str">
        <f t="shared" si="216"/>
        <v>ConstMin - Rubber Tired Dozers_1998_600</v>
      </c>
      <c r="B3518" s="1" t="s">
        <v>40</v>
      </c>
      <c r="C3518" s="1">
        <v>2020</v>
      </c>
      <c r="D3518" s="1" t="s">
        <v>96</v>
      </c>
      <c r="E3518" s="1">
        <v>1998</v>
      </c>
      <c r="F3518" s="1">
        <v>600</v>
      </c>
      <c r="G3518" s="1" t="s">
        <v>5</v>
      </c>
      <c r="H3518" s="1">
        <v>5.7818556160965901E-5</v>
      </c>
      <c r="I3518" s="1">
        <v>6.99604529547688E-5</v>
      </c>
      <c r="J3518" s="1">
        <v>8.3258720871791006E-5</v>
      </c>
      <c r="K3518" s="1">
        <v>2.0118301402840001E-4</v>
      </c>
      <c r="L3518" s="1">
        <v>1.2561751464751599E-3</v>
      </c>
      <c r="M3518" s="1">
        <v>9.3314550032554594E-2</v>
      </c>
      <c r="N3518" s="1">
        <v>3.4711492343115103E-5</v>
      </c>
      <c r="O3518" s="1">
        <v>3.1934572955665899E-5</v>
      </c>
      <c r="P3518" s="1">
        <v>8.6100473454247803E-7</v>
      </c>
      <c r="Q3518" s="1">
        <v>7.6162081302290795E-7</v>
      </c>
      <c r="R3518" s="1">
        <v>3027.48780819787</v>
      </c>
      <c r="S3518" s="1">
        <v>404.90510273007402</v>
      </c>
      <c r="T3518" s="1">
        <v>0.45250954477039201</v>
      </c>
      <c r="U3518" s="1">
        <v>148765.82946423499</v>
      </c>
      <c r="V3518" s="1">
        <f t="shared" si="217"/>
        <v>0.1557177160689916</v>
      </c>
      <c r="W3518" s="1">
        <f t="shared" si="218"/>
        <v>2.7959899704795919</v>
      </c>
      <c r="X3518" s="1">
        <f t="shared" si="219"/>
        <v>894.79903221826407</v>
      </c>
    </row>
    <row r="3519" spans="1:24" hidden="1" x14ac:dyDescent="0.3">
      <c r="A3519" s="18" t="str">
        <f t="shared" si="216"/>
        <v>ConstMin - Rubber Tired Dozers_1999_50</v>
      </c>
      <c r="B3519" s="1" t="s">
        <v>40</v>
      </c>
      <c r="C3519" s="1">
        <v>2020</v>
      </c>
      <c r="D3519" s="1" t="s">
        <v>96</v>
      </c>
      <c r="E3519" s="1">
        <v>1999</v>
      </c>
      <c r="F3519" s="1">
        <v>50</v>
      </c>
      <c r="G3519" s="1" t="s">
        <v>5</v>
      </c>
      <c r="H3519" s="1">
        <v>1.56894712108679E-5</v>
      </c>
      <c r="I3519" s="1">
        <v>1.8984260165150199E-5</v>
      </c>
      <c r="J3519" s="1">
        <v>2.2592838543649898E-5</v>
      </c>
      <c r="K3519" s="1">
        <v>5.4269515163235399E-5</v>
      </c>
      <c r="L3519" s="1">
        <v>3.8197236055036602E-5</v>
      </c>
      <c r="M3519" s="1">
        <v>3.4854333935377502E-3</v>
      </c>
      <c r="N3519" s="1">
        <v>5.5005775544005797E-6</v>
      </c>
      <c r="O3519" s="1">
        <v>5.0605313500485397E-6</v>
      </c>
      <c r="P3519" s="1">
        <v>3.1753876069040598E-8</v>
      </c>
      <c r="Q3519" s="1">
        <v>2.8447638808709998E-8</v>
      </c>
      <c r="R3519" s="1">
        <v>113.081047934539</v>
      </c>
      <c r="S3519" s="1">
        <v>134.46362424244799</v>
      </c>
      <c r="T3519" s="1">
        <v>0.18100381790815601</v>
      </c>
      <c r="U3519" s="1">
        <v>4975.1540969705702</v>
      </c>
      <c r="V3519" s="1">
        <f t="shared" si="217"/>
        <v>1.2635014387519876</v>
      </c>
      <c r="W3519" s="1">
        <f t="shared" si="218"/>
        <v>2.5422251007960841</v>
      </c>
      <c r="X3519" s="1">
        <f t="shared" si="219"/>
        <v>742.87728179676742</v>
      </c>
    </row>
    <row r="3520" spans="1:24" hidden="1" x14ac:dyDescent="0.3">
      <c r="A3520" s="18" t="str">
        <f t="shared" si="216"/>
        <v>ConstMin - Rubber Tired Dozers_1999_100</v>
      </c>
      <c r="B3520" s="1" t="s">
        <v>40</v>
      </c>
      <c r="C3520" s="1">
        <v>2020</v>
      </c>
      <c r="D3520" s="1" t="s">
        <v>96</v>
      </c>
      <c r="E3520" s="1">
        <v>1999</v>
      </c>
      <c r="F3520" s="1">
        <v>100</v>
      </c>
      <c r="G3520" s="1" t="s">
        <v>5</v>
      </c>
      <c r="H3520" s="1">
        <v>2.70273432633754E-5</v>
      </c>
      <c r="I3520" s="1">
        <v>3.2703085348684299E-5</v>
      </c>
      <c r="J3520" s="1">
        <v>3.8919374299260699E-5</v>
      </c>
      <c r="K3520" s="1">
        <v>1.12097039443592E-4</v>
      </c>
      <c r="L3520" s="1">
        <v>2.0386369012573299E-4</v>
      </c>
      <c r="M3520" s="1">
        <v>1.28740710514786E-2</v>
      </c>
      <c r="N3520" s="1">
        <v>2.52086677878716E-5</v>
      </c>
      <c r="O3520" s="1">
        <v>2.3191974364841901E-5</v>
      </c>
      <c r="P3520" s="1">
        <v>1.18216351030555E-7</v>
      </c>
      <c r="Q3520" s="1">
        <v>1.05076437251437E-7</v>
      </c>
      <c r="R3520" s="1">
        <v>417.68505701015903</v>
      </c>
      <c r="S3520" s="1">
        <v>238.64264843029</v>
      </c>
      <c r="T3520" s="1">
        <v>0.27150572686223501</v>
      </c>
      <c r="U3520" s="1">
        <v>20523.267765004901</v>
      </c>
      <c r="V3520" s="1">
        <f t="shared" si="217"/>
        <v>0.52763162359985238</v>
      </c>
      <c r="W3520" s="1">
        <f t="shared" si="218"/>
        <v>3.2891370544163423</v>
      </c>
      <c r="X3520" s="1">
        <f t="shared" si="219"/>
        <v>878.95990699076447</v>
      </c>
    </row>
    <row r="3521" spans="1:24" hidden="1" x14ac:dyDescent="0.3">
      <c r="A3521" s="18" t="str">
        <f t="shared" si="216"/>
        <v>ConstMin - Rubber Tired Dozers_1999_175</v>
      </c>
      <c r="B3521" s="1" t="s">
        <v>40</v>
      </c>
      <c r="C3521" s="1">
        <v>2020</v>
      </c>
      <c r="D3521" s="1" t="s">
        <v>96</v>
      </c>
      <c r="E3521" s="1">
        <v>1999</v>
      </c>
      <c r="F3521" s="1">
        <v>175</v>
      </c>
      <c r="G3521" s="1" t="s">
        <v>5</v>
      </c>
      <c r="H3521" s="1">
        <v>1.3924896878341199E-5</v>
      </c>
      <c r="I3521" s="1">
        <v>1.6849125222792799E-5</v>
      </c>
      <c r="J3521" s="1">
        <v>2.0051851504811301E-5</v>
      </c>
      <c r="K3521" s="1">
        <v>6.5017949507566801E-5</v>
      </c>
      <c r="L3521" s="1">
        <v>1.5284482745574299E-4</v>
      </c>
      <c r="M3521" s="1">
        <v>9.6522100983389304E-3</v>
      </c>
      <c r="N3521" s="1">
        <v>1.04005320939679E-5</v>
      </c>
      <c r="O3521" s="1">
        <v>9.5684895264505193E-6</v>
      </c>
      <c r="P3521" s="1">
        <v>8.8821722138003899E-8</v>
      </c>
      <c r="Q3521" s="1">
        <v>7.8780041269021394E-8</v>
      </c>
      <c r="R3521" s="1">
        <v>313.15532663117199</v>
      </c>
      <c r="S3521" s="1">
        <v>87.522494157809604</v>
      </c>
      <c r="T3521" s="1">
        <v>9.0501908954078406E-2</v>
      </c>
      <c r="U3521" s="1">
        <v>15316.4364776166</v>
      </c>
      <c r="V3521" s="1">
        <f t="shared" si="217"/>
        <v>0.36425726682467374</v>
      </c>
      <c r="W3521" s="1">
        <f t="shared" si="218"/>
        <v>3.3043162989852539</v>
      </c>
      <c r="X3521" s="1">
        <f t="shared" si="219"/>
        <v>967.07898396065229</v>
      </c>
    </row>
    <row r="3522" spans="1:24" hidden="1" x14ac:dyDescent="0.3">
      <c r="A3522" s="18" t="str">
        <f t="shared" si="216"/>
        <v>ConstMin - Rubber Tired Dozers_1999_300</v>
      </c>
      <c r="B3522" s="1" t="s">
        <v>40</v>
      </c>
      <c r="C3522" s="1">
        <v>2020</v>
      </c>
      <c r="D3522" s="1" t="s">
        <v>96</v>
      </c>
      <c r="E3522" s="1">
        <v>1999</v>
      </c>
      <c r="F3522" s="1">
        <v>300</v>
      </c>
      <c r="G3522" s="1" t="s">
        <v>5</v>
      </c>
      <c r="H3522" s="1">
        <v>7.1639244786308898E-6</v>
      </c>
      <c r="I3522" s="1">
        <v>8.6683486191433704E-6</v>
      </c>
      <c r="J3522" s="1">
        <v>1.03160512492284E-5</v>
      </c>
      <c r="K3522" s="1">
        <v>2.4226874827810099E-5</v>
      </c>
      <c r="L3522" s="1">
        <v>1.5145835912903899E-4</v>
      </c>
      <c r="M3522" s="1">
        <v>1.0558228916065501E-2</v>
      </c>
      <c r="N3522" s="1">
        <v>3.9274891434294696E-6</v>
      </c>
      <c r="O3522" s="1">
        <v>3.6132900119551102E-6</v>
      </c>
      <c r="P3522" s="1">
        <v>9.7401144589085401E-8</v>
      </c>
      <c r="Q3522" s="1">
        <v>8.6174845062537405E-8</v>
      </c>
      <c r="R3522" s="1">
        <v>342.55010937092902</v>
      </c>
      <c r="S3522" s="1">
        <v>74.399167467480595</v>
      </c>
      <c r="T3522" s="1">
        <v>9.0501908954078406E-2</v>
      </c>
      <c r="U3522" s="1">
        <v>16739.812680183099</v>
      </c>
      <c r="V3522" s="1">
        <f t="shared" si="217"/>
        <v>0.17146456263053819</v>
      </c>
      <c r="W3522" s="1">
        <f t="shared" si="218"/>
        <v>2.9959271881898597</v>
      </c>
      <c r="X3522" s="1">
        <f t="shared" si="219"/>
        <v>822.07290793425682</v>
      </c>
    </row>
    <row r="3523" spans="1:24" hidden="1" x14ac:dyDescent="0.3">
      <c r="A3523" s="18" t="str">
        <f t="shared" si="216"/>
        <v>ConstMin - Rubber Tired Dozers_1999_600</v>
      </c>
      <c r="B3523" s="1" t="s">
        <v>40</v>
      </c>
      <c r="C3523" s="1">
        <v>2020</v>
      </c>
      <c r="D3523" s="1" t="s">
        <v>96</v>
      </c>
      <c r="E3523" s="1">
        <v>1999</v>
      </c>
      <c r="F3523" s="1">
        <v>600</v>
      </c>
      <c r="G3523" s="1" t="s">
        <v>5</v>
      </c>
      <c r="H3523" s="1">
        <v>3.7084195024859197E-5</v>
      </c>
      <c r="I3523" s="1">
        <v>4.4871875980079697E-5</v>
      </c>
      <c r="J3523" s="1">
        <v>5.3401240835797302E-5</v>
      </c>
      <c r="K3523" s="1">
        <v>1.2903660387415499E-4</v>
      </c>
      <c r="L3523" s="1">
        <v>8.0569711888993497E-4</v>
      </c>
      <c r="M3523" s="1">
        <v>5.9850940629341799E-2</v>
      </c>
      <c r="N3523" s="1">
        <v>2.2263574830065099E-5</v>
      </c>
      <c r="O3523" s="1">
        <v>2.0482488843659899E-5</v>
      </c>
      <c r="P3523" s="1">
        <v>5.5223910130527496E-7</v>
      </c>
      <c r="Q3523" s="1">
        <v>4.8849533161122603E-7</v>
      </c>
      <c r="R3523" s="1">
        <v>1941.79785468925</v>
      </c>
      <c r="S3523" s="1">
        <v>230.062011748152</v>
      </c>
      <c r="T3523" s="1">
        <v>0.27150572686223501</v>
      </c>
      <c r="U3523" s="1">
        <v>95092.298189236302</v>
      </c>
      <c r="V3523" s="1">
        <f t="shared" si="217"/>
        <v>0.15624908536863638</v>
      </c>
      <c r="W3523" s="1">
        <f t="shared" si="218"/>
        <v>2.8055309737124619</v>
      </c>
      <c r="X3523" s="1">
        <f t="shared" si="219"/>
        <v>847.35601862603801</v>
      </c>
    </row>
    <row r="3524" spans="1:24" hidden="1" x14ac:dyDescent="0.3">
      <c r="A3524" s="18" t="str">
        <f t="shared" si="216"/>
        <v>ConstMin - Rubber Tired Dozers_1999_750</v>
      </c>
      <c r="B3524" s="1" t="s">
        <v>40</v>
      </c>
      <c r="C3524" s="1">
        <v>2020</v>
      </c>
      <c r="D3524" s="1" t="s">
        <v>96</v>
      </c>
      <c r="E3524" s="1">
        <v>1999</v>
      </c>
      <c r="F3524" s="1">
        <v>750</v>
      </c>
      <c r="G3524" s="1" t="s">
        <v>5</v>
      </c>
      <c r="H3524" s="1">
        <v>4.3755119192923899E-5</v>
      </c>
      <c r="I3524" s="1">
        <v>5.2943694223437997E-5</v>
      </c>
      <c r="J3524" s="1">
        <v>6.3007371637810507E-5</v>
      </c>
      <c r="K3524" s="1">
        <v>1.5224847078328099E-4</v>
      </c>
      <c r="L3524" s="1">
        <v>9.5063067829280197E-4</v>
      </c>
      <c r="M3524" s="1">
        <v>7.0617281547839306E-2</v>
      </c>
      <c r="N3524" s="1">
        <v>2.6268478247864501E-5</v>
      </c>
      <c r="O3524" s="1">
        <v>2.41669999880354E-5</v>
      </c>
      <c r="P3524" s="1">
        <v>6.5157913457222798E-7</v>
      </c>
      <c r="Q3524" s="1">
        <v>5.7636875886096501E-7</v>
      </c>
      <c r="R3524" s="1">
        <v>2291.0999287846798</v>
      </c>
      <c r="S3524" s="1">
        <v>179.284832323264</v>
      </c>
      <c r="T3524" s="1">
        <v>0.18100381790815601</v>
      </c>
      <c r="U3524" s="1">
        <v>112053.02020204</v>
      </c>
      <c r="V3524" s="1">
        <f t="shared" si="217"/>
        <v>0.15645133578842135</v>
      </c>
      <c r="W3524" s="1">
        <f t="shared" si="218"/>
        <v>2.8091624817997829</v>
      </c>
      <c r="X3524" s="1">
        <f t="shared" si="219"/>
        <v>990.50304239568993</v>
      </c>
    </row>
    <row r="3525" spans="1:24" hidden="1" x14ac:dyDescent="0.3">
      <c r="A3525" s="18" t="str">
        <f t="shared" si="216"/>
        <v>ConstMin - Rubber Tired Dozers_2000_50</v>
      </c>
      <c r="B3525" s="1" t="s">
        <v>40</v>
      </c>
      <c r="C3525" s="1">
        <v>2020</v>
      </c>
      <c r="D3525" s="1" t="s">
        <v>96</v>
      </c>
      <c r="E3525" s="1">
        <v>2000</v>
      </c>
      <c r="F3525" s="1">
        <v>50</v>
      </c>
      <c r="G3525" s="1" t="s">
        <v>5</v>
      </c>
      <c r="H3525" s="1">
        <v>2.42422732045212E-5</v>
      </c>
      <c r="I3525" s="1">
        <v>2.9333150577470599E-5</v>
      </c>
      <c r="J3525" s="1">
        <v>3.4908873414510501E-5</v>
      </c>
      <c r="K3525" s="1">
        <v>8.3853457875160406E-5</v>
      </c>
      <c r="L3525" s="1">
        <v>5.9019696690756503E-5</v>
      </c>
      <c r="M3525" s="1">
        <v>5.3854478220894302E-3</v>
      </c>
      <c r="N3525" s="1">
        <v>8.4991075903225996E-6</v>
      </c>
      <c r="O3525" s="1">
        <v>7.8191789830967906E-6</v>
      </c>
      <c r="P3525" s="1">
        <v>4.9063867648704698E-8</v>
      </c>
      <c r="Q3525" s="1">
        <v>4.3955301154227798E-8</v>
      </c>
      <c r="R3525" s="1">
        <v>174.72492357701299</v>
      </c>
      <c r="S3525" s="1">
        <v>207.75235637459301</v>
      </c>
      <c r="T3525" s="1">
        <v>0.27150572686223501</v>
      </c>
      <c r="U3525" s="1">
        <v>7686.8371858599403</v>
      </c>
      <c r="V3525" s="1">
        <f t="shared" si="217"/>
        <v>1.2635709417090624</v>
      </c>
      <c r="W3525" s="1">
        <f t="shared" si="218"/>
        <v>2.5423649440575398</v>
      </c>
      <c r="X3525" s="1">
        <f t="shared" si="219"/>
        <v>765.18590887774837</v>
      </c>
    </row>
    <row r="3526" spans="1:24" hidden="1" x14ac:dyDescent="0.3">
      <c r="A3526" s="18" t="str">
        <f t="shared" si="216"/>
        <v>ConstMin - Rubber Tired Dozers_2000_75</v>
      </c>
      <c r="B3526" s="1" t="s">
        <v>40</v>
      </c>
      <c r="C3526" s="1">
        <v>2020</v>
      </c>
      <c r="D3526" s="1" t="s">
        <v>96</v>
      </c>
      <c r="E3526" s="1">
        <v>2000</v>
      </c>
      <c r="F3526" s="1">
        <v>75</v>
      </c>
      <c r="G3526" s="1" t="s">
        <v>5</v>
      </c>
      <c r="H3526" s="1">
        <v>1.65284653159064E-5</v>
      </c>
      <c r="I3526" s="1">
        <v>1.99994430322468E-5</v>
      </c>
      <c r="J3526" s="1">
        <v>2.38009900549053E-5</v>
      </c>
      <c r="K3526" s="1">
        <v>6.8552502937642098E-5</v>
      </c>
      <c r="L3526" s="1">
        <v>1.2467203670669101E-4</v>
      </c>
      <c r="M3526" s="1">
        <v>7.8730874424209098E-3</v>
      </c>
      <c r="N3526" s="1">
        <v>1.5416261492362698E-5</v>
      </c>
      <c r="O3526" s="1">
        <v>1.4182960572973699E-5</v>
      </c>
      <c r="P3526" s="1">
        <v>7.2294743835563003E-8</v>
      </c>
      <c r="Q3526" s="1">
        <v>6.4259081320170694E-8</v>
      </c>
      <c r="R3526" s="1">
        <v>255.43365141330599</v>
      </c>
      <c r="S3526" s="1">
        <v>183.82752233145399</v>
      </c>
      <c r="T3526" s="1">
        <v>0.18100381790815601</v>
      </c>
      <c r="U3526" s="1">
        <v>12500.271518538901</v>
      </c>
      <c r="V3526" s="1">
        <f t="shared" si="217"/>
        <v>0.52976962681672357</v>
      </c>
      <c r="W3526" s="1">
        <f t="shared" si="218"/>
        <v>3.3024648863516175</v>
      </c>
      <c r="X3526" s="1">
        <f t="shared" si="219"/>
        <v>1015.6002478617925</v>
      </c>
    </row>
    <row r="3527" spans="1:24" hidden="1" x14ac:dyDescent="0.3">
      <c r="A3527" s="18" t="str">
        <f t="shared" si="216"/>
        <v>ConstMin - Rubber Tired Dozers_2000_175</v>
      </c>
      <c r="B3527" s="1" t="s">
        <v>40</v>
      </c>
      <c r="C3527" s="1">
        <v>2020</v>
      </c>
      <c r="D3527" s="1" t="s">
        <v>96</v>
      </c>
      <c r="E3527" s="1">
        <v>2000</v>
      </c>
      <c r="F3527" s="1">
        <v>175</v>
      </c>
      <c r="G3527" s="1" t="s">
        <v>5</v>
      </c>
      <c r="H3527" s="1">
        <v>1.1668158105433701E-5</v>
      </c>
      <c r="I3527" s="1">
        <v>1.41184713075747E-5</v>
      </c>
      <c r="J3527" s="1">
        <v>1.6802147671824499E-5</v>
      </c>
      <c r="K3527" s="1">
        <v>5.4480813838225401E-5</v>
      </c>
      <c r="L3527" s="1">
        <v>1.2807402653913099E-4</v>
      </c>
      <c r="M3527" s="1">
        <v>8.0879244189920596E-3</v>
      </c>
      <c r="N3527" s="1">
        <v>8.7149695910359692E-6</v>
      </c>
      <c r="O3527" s="1">
        <v>8.0177720237530906E-6</v>
      </c>
      <c r="P3527" s="1">
        <v>7.4426827441366598E-8</v>
      </c>
      <c r="Q3527" s="1">
        <v>6.6012551842253401E-8</v>
      </c>
      <c r="R3527" s="1">
        <v>262.40380051751703</v>
      </c>
      <c r="S3527" s="1">
        <v>91.661389498605701</v>
      </c>
      <c r="T3527" s="1">
        <v>9.0501908954078406E-2</v>
      </c>
      <c r="U3527" s="1">
        <v>12832.594529804799</v>
      </c>
      <c r="V3527" s="1">
        <f t="shared" si="217"/>
        <v>0.3643022085520824</v>
      </c>
      <c r="W3527" s="1">
        <f t="shared" si="218"/>
        <v>3.3047239824988091</v>
      </c>
      <c r="X3527" s="1">
        <f t="shared" si="219"/>
        <v>1012.8116694766695</v>
      </c>
    </row>
    <row r="3528" spans="1:24" hidden="1" x14ac:dyDescent="0.3">
      <c r="A3528" s="18" t="str">
        <f t="shared" si="216"/>
        <v>ConstMin - Rubber Tired Dozers_2000_300</v>
      </c>
      <c r="B3528" s="1" t="s">
        <v>40</v>
      </c>
      <c r="C3528" s="1">
        <v>2020</v>
      </c>
      <c r="D3528" s="1" t="s">
        <v>96</v>
      </c>
      <c r="E3528" s="1">
        <v>2000</v>
      </c>
      <c r="F3528" s="1">
        <v>300</v>
      </c>
      <c r="G3528" s="1" t="s">
        <v>5</v>
      </c>
      <c r="H3528" s="1">
        <v>7.1733176587042697E-6</v>
      </c>
      <c r="I3528" s="1">
        <v>8.6797143670321705E-6</v>
      </c>
      <c r="J3528" s="1">
        <v>1.0329577428534099E-5</v>
      </c>
      <c r="K3528" s="1">
        <v>2.4258640572766201E-5</v>
      </c>
      <c r="L3528" s="1">
        <v>1.51656947995402E-4</v>
      </c>
      <c r="M3528" s="1">
        <v>1.05720726333967E-2</v>
      </c>
      <c r="N3528" s="1">
        <v>3.9326387807365899E-6</v>
      </c>
      <c r="O3528" s="1">
        <v>3.6180276782776601E-6</v>
      </c>
      <c r="P3528" s="1">
        <v>9.7528854825731299E-8</v>
      </c>
      <c r="Q3528" s="1">
        <v>8.6287835622374103E-8</v>
      </c>
      <c r="R3528" s="1">
        <v>342.99925353361198</v>
      </c>
      <c r="S3528" s="1">
        <v>91.661389498605701</v>
      </c>
      <c r="T3528" s="1">
        <v>9.0501908954078406E-2</v>
      </c>
      <c r="U3528" s="1">
        <v>16774.034278244799</v>
      </c>
      <c r="V3528" s="1">
        <f t="shared" si="217"/>
        <v>0.1713391105628711</v>
      </c>
      <c r="W3528" s="1">
        <f t="shared" si="218"/>
        <v>2.9937352177058649</v>
      </c>
      <c r="X3528" s="1">
        <f t="shared" si="219"/>
        <v>1012.8116694766695</v>
      </c>
    </row>
    <row r="3529" spans="1:24" hidden="1" x14ac:dyDescent="0.3">
      <c r="A3529" s="18" t="str">
        <f t="shared" si="216"/>
        <v>ConstMin - Rubber Tired Dozers_2000_600</v>
      </c>
      <c r="B3529" s="1" t="s">
        <v>40</v>
      </c>
      <c r="C3529" s="1">
        <v>2020</v>
      </c>
      <c r="D3529" s="1" t="s">
        <v>96</v>
      </c>
      <c r="E3529" s="1">
        <v>2000</v>
      </c>
      <c r="F3529" s="1">
        <v>600</v>
      </c>
      <c r="G3529" s="1" t="s">
        <v>5</v>
      </c>
      <c r="H3529" s="1">
        <v>8.5302250543807602E-5</v>
      </c>
      <c r="I3529" s="1">
        <v>1.0321572315800699E-4</v>
      </c>
      <c r="J3529" s="1">
        <v>1.2283524078308199E-4</v>
      </c>
      <c r="K3529" s="1">
        <v>2.9681412002112201E-4</v>
      </c>
      <c r="L3529" s="1">
        <v>1.85329026157644E-3</v>
      </c>
      <c r="M3529" s="1">
        <v>0.13767104636959901</v>
      </c>
      <c r="N3529" s="1">
        <v>5.1211386329997101E-5</v>
      </c>
      <c r="O3529" s="1">
        <v>4.7114475423597398E-5</v>
      </c>
      <c r="P3529" s="1">
        <v>1.2702780294422299E-6</v>
      </c>
      <c r="Q3529" s="1">
        <v>1.1236525732498101E-6</v>
      </c>
      <c r="R3529" s="1">
        <v>4466.5854819039296</v>
      </c>
      <c r="S3529" s="1">
        <v>408.74115207032401</v>
      </c>
      <c r="T3529" s="1">
        <v>0.54301145372447002</v>
      </c>
      <c r="U3529" s="1">
        <v>213472.45106370599</v>
      </c>
      <c r="V3529" s="1">
        <f t="shared" si="217"/>
        <v>0.16010047622683063</v>
      </c>
      <c r="W3529" s="1">
        <f t="shared" si="218"/>
        <v>2.8746846351181903</v>
      </c>
      <c r="X3529" s="1">
        <f t="shared" si="219"/>
        <v>752.73025875753217</v>
      </c>
    </row>
    <row r="3530" spans="1:24" hidden="1" x14ac:dyDescent="0.3">
      <c r="A3530" s="18" t="str">
        <f t="shared" ref="A3530:A3593" si="220">D3530&amp;"_"&amp;E3530&amp;"_"&amp;F3530</f>
        <v>ConstMin - Rubber Tired Dozers_2001_100</v>
      </c>
      <c r="B3530" s="1" t="s">
        <v>40</v>
      </c>
      <c r="C3530" s="1">
        <v>2020</v>
      </c>
      <c r="D3530" s="1" t="s">
        <v>96</v>
      </c>
      <c r="E3530" s="1">
        <v>2001</v>
      </c>
      <c r="F3530" s="1">
        <v>100</v>
      </c>
      <c r="G3530" s="1" t="s">
        <v>5</v>
      </c>
      <c r="H3530" s="1">
        <v>1.01649711127297E-5</v>
      </c>
      <c r="I3530" s="1">
        <v>1.22996150464029E-5</v>
      </c>
      <c r="J3530" s="1">
        <v>1.4637558402330799E-5</v>
      </c>
      <c r="K3530" s="1">
        <v>4.2159643908127502E-5</v>
      </c>
      <c r="L3530" s="1">
        <v>7.6673038147655502E-5</v>
      </c>
      <c r="M3530" s="1">
        <v>4.84193207842387E-3</v>
      </c>
      <c r="N3530" s="1">
        <v>9.4809681202129796E-6</v>
      </c>
      <c r="O3530" s="1">
        <v>8.7224906705959395E-6</v>
      </c>
      <c r="P3530" s="1">
        <v>4.44611141231287E-8</v>
      </c>
      <c r="Q3530" s="1">
        <v>3.9519198719646102E-8</v>
      </c>
      <c r="R3530" s="1">
        <v>157.09115384938801</v>
      </c>
      <c r="S3530" s="1">
        <v>93.680362835579402</v>
      </c>
      <c r="T3530" s="1">
        <v>9.0501908954078406E-2</v>
      </c>
      <c r="U3530" s="1">
        <v>7681.7897525175104</v>
      </c>
      <c r="V3530" s="1">
        <f t="shared" si="217"/>
        <v>0.53017311781082488</v>
      </c>
      <c r="W3530" s="1">
        <f t="shared" si="218"/>
        <v>3.3049801585992866</v>
      </c>
      <c r="X3530" s="1">
        <f t="shared" si="219"/>
        <v>1035.1202965576535</v>
      </c>
    </row>
    <row r="3531" spans="1:24" hidden="1" x14ac:dyDescent="0.3">
      <c r="A3531" s="18" t="str">
        <f t="shared" si="220"/>
        <v>ConstMin - Rubber Tired Dozers_2001_300</v>
      </c>
      <c r="B3531" s="1" t="s">
        <v>40</v>
      </c>
      <c r="C3531" s="1">
        <v>2020</v>
      </c>
      <c r="D3531" s="1" t="s">
        <v>96</v>
      </c>
      <c r="E3531" s="1">
        <v>2001</v>
      </c>
      <c r="F3531" s="1">
        <v>300</v>
      </c>
      <c r="G3531" s="1" t="s">
        <v>5</v>
      </c>
      <c r="H3531" s="1">
        <v>1.14290222398639E-5</v>
      </c>
      <c r="I3531" s="1">
        <v>1.38291169102353E-5</v>
      </c>
      <c r="J3531" s="1">
        <v>1.6457792025404E-5</v>
      </c>
      <c r="K3531" s="1">
        <v>3.8650531846806603E-5</v>
      </c>
      <c r="L3531" s="1">
        <v>2.41630262862556E-4</v>
      </c>
      <c r="M3531" s="1">
        <v>1.6844152036391599E-2</v>
      </c>
      <c r="N3531" s="1">
        <v>6.2657501347163798E-6</v>
      </c>
      <c r="O3531" s="1">
        <v>5.7644901239390702E-6</v>
      </c>
      <c r="P3531" s="1">
        <v>1.5538966819337501E-7</v>
      </c>
      <c r="Q3531" s="1">
        <v>1.37479704549424E-7</v>
      </c>
      <c r="R3531" s="1">
        <v>546.48996230294699</v>
      </c>
      <c r="S3531" s="1">
        <v>113.870096205316</v>
      </c>
      <c r="T3531" s="1">
        <v>0.18100381790815601</v>
      </c>
      <c r="U3531" s="1">
        <v>25620.771646196099</v>
      </c>
      <c r="V3531" s="1">
        <f t="shared" ref="V3531:V3594" si="221">IFERROR(CONVERT(I3531,"ton","g")*365/U3531,0)</f>
        <v>0.17872727881456985</v>
      </c>
      <c r="W3531" s="1">
        <f t="shared" ref="W3531:W3594" si="222">IFERROR(CONVERT(L3531,"ton","g")*365/U3531,0)</f>
        <v>3.1228255311596067</v>
      </c>
      <c r="X3531" s="1">
        <f t="shared" ref="X3531:X3594" si="223">S3531/T3531</f>
        <v>629.10328368374724</v>
      </c>
    </row>
    <row r="3532" spans="1:24" hidden="1" x14ac:dyDescent="0.3">
      <c r="A3532" s="18" t="str">
        <f t="shared" si="220"/>
        <v>ConstMin - Rubber Tired Dozers_2001_600</v>
      </c>
      <c r="B3532" s="1" t="s">
        <v>40</v>
      </c>
      <c r="C3532" s="1">
        <v>2020</v>
      </c>
      <c r="D3532" s="1" t="s">
        <v>96</v>
      </c>
      <c r="E3532" s="1">
        <v>2001</v>
      </c>
      <c r="F3532" s="1">
        <v>600</v>
      </c>
      <c r="G3532" s="1" t="s">
        <v>5</v>
      </c>
      <c r="H3532" s="1">
        <v>2.21089471504091E-5</v>
      </c>
      <c r="I3532" s="1">
        <v>2.6751826051995E-5</v>
      </c>
      <c r="J3532" s="1">
        <v>3.1836883896589098E-5</v>
      </c>
      <c r="K3532" s="1">
        <v>8.2445051873773995E-5</v>
      </c>
      <c r="L3532" s="1">
        <v>4.00318988778452E-4</v>
      </c>
      <c r="M3532" s="1">
        <v>3.8240419824537498E-2</v>
      </c>
      <c r="N3532" s="1">
        <v>1.14785760205425E-5</v>
      </c>
      <c r="O3532" s="1">
        <v>1.0560289938899099E-5</v>
      </c>
      <c r="P3532" s="1">
        <v>3.5288837689853299E-7</v>
      </c>
      <c r="Q3532" s="1">
        <v>3.1211316592043598E-7</v>
      </c>
      <c r="R3532" s="1">
        <v>1240.66830691211</v>
      </c>
      <c r="S3532" s="1">
        <v>158.48940695243499</v>
      </c>
      <c r="T3532" s="1">
        <v>0.18100381790815601</v>
      </c>
      <c r="U3532" s="1">
        <v>63078.783967069103</v>
      </c>
      <c r="V3532" s="1">
        <f t="shared" si="221"/>
        <v>0.1404296198318209</v>
      </c>
      <c r="W3532" s="1">
        <f t="shared" si="222"/>
        <v>2.1014133127343908</v>
      </c>
      <c r="X3532" s="1">
        <f t="shared" si="223"/>
        <v>875.6136129286225</v>
      </c>
    </row>
    <row r="3533" spans="1:24" hidden="1" x14ac:dyDescent="0.3">
      <c r="A3533" s="18" t="str">
        <f t="shared" si="220"/>
        <v>ConstMin - Rubber Tired Dozers_2002_50</v>
      </c>
      <c r="B3533" s="1" t="s">
        <v>40</v>
      </c>
      <c r="C3533" s="1">
        <v>2020</v>
      </c>
      <c r="D3533" s="1" t="s">
        <v>96</v>
      </c>
      <c r="E3533" s="1">
        <v>2002</v>
      </c>
      <c r="F3533" s="1">
        <v>50</v>
      </c>
      <c r="G3533" s="1" t="s">
        <v>5</v>
      </c>
      <c r="H3533" s="1">
        <v>3.6291619270366298E-5</v>
      </c>
      <c r="I3533" s="1">
        <v>4.3912859317143202E-5</v>
      </c>
      <c r="J3533" s="1">
        <v>5.2259931749327503E-5</v>
      </c>
      <c r="K3533" s="1">
        <v>1.2553186502087E-4</v>
      </c>
      <c r="L3533" s="1">
        <v>8.8354765400217004E-5</v>
      </c>
      <c r="M3533" s="1">
        <v>8.0622233860165402E-3</v>
      </c>
      <c r="N3533" s="1">
        <v>1.2723492314588E-5</v>
      </c>
      <c r="O3533" s="1">
        <v>1.1705612929420901E-5</v>
      </c>
      <c r="P3533" s="1">
        <v>7.3450504811006996E-8</v>
      </c>
      <c r="Q3533" s="1">
        <v>6.5802783466115803E-8</v>
      </c>
      <c r="R3533" s="1">
        <v>261.56995880725498</v>
      </c>
      <c r="S3533" s="1">
        <v>293.15492852858</v>
      </c>
      <c r="T3533" s="1">
        <v>0.36200763581631301</v>
      </c>
      <c r="U3533" s="1">
        <v>11506.3309447467</v>
      </c>
      <c r="V3533" s="1">
        <f t="shared" si="221"/>
        <v>1.2636984595311394</v>
      </c>
      <c r="W3533" s="1">
        <f t="shared" si="222"/>
        <v>2.5426215159918031</v>
      </c>
      <c r="X3533" s="1">
        <f t="shared" si="223"/>
        <v>809.80316303971642</v>
      </c>
    </row>
    <row r="3534" spans="1:24" hidden="1" x14ac:dyDescent="0.3">
      <c r="A3534" s="18" t="str">
        <f t="shared" si="220"/>
        <v>ConstMin - Rubber Tired Dozers_2002_100</v>
      </c>
      <c r="B3534" s="1" t="s">
        <v>40</v>
      </c>
      <c r="C3534" s="1">
        <v>2020</v>
      </c>
      <c r="D3534" s="1" t="s">
        <v>96</v>
      </c>
      <c r="E3534" s="1">
        <v>2002</v>
      </c>
      <c r="F3534" s="1">
        <v>100</v>
      </c>
      <c r="G3534" s="1" t="s">
        <v>5</v>
      </c>
      <c r="H3534" s="1">
        <v>6.8384300622814499E-5</v>
      </c>
      <c r="I3534" s="1">
        <v>8.2745003753605602E-5</v>
      </c>
      <c r="J3534" s="1">
        <v>9.8473392896852901E-5</v>
      </c>
      <c r="K3534" s="1">
        <v>2.8362675419251398E-4</v>
      </c>
      <c r="L3534" s="1">
        <v>5.1581377184511902E-4</v>
      </c>
      <c r="M3534" s="1">
        <v>3.25738396276926E-2</v>
      </c>
      <c r="N3534" s="1">
        <v>6.3782706998156396E-5</v>
      </c>
      <c r="O3534" s="1">
        <v>5.86800904383039E-5</v>
      </c>
      <c r="P3534" s="1">
        <v>2.99109772226871E-7</v>
      </c>
      <c r="Q3534" s="1">
        <v>2.65863300116284E-7</v>
      </c>
      <c r="R3534" s="1">
        <v>1056.82235304813</v>
      </c>
      <c r="S3534" s="1">
        <v>595.19333973984499</v>
      </c>
      <c r="T3534" s="1">
        <v>0.63351336267854896</v>
      </c>
      <c r="U3534" s="1">
        <v>49656.130058295603</v>
      </c>
      <c r="V3534" s="1">
        <f t="shared" si="221"/>
        <v>0.55176927177695456</v>
      </c>
      <c r="W3534" s="1">
        <f t="shared" si="222"/>
        <v>3.4396057327038752</v>
      </c>
      <c r="X3534" s="1">
        <f t="shared" si="223"/>
        <v>939.51189478200808</v>
      </c>
    </row>
    <row r="3535" spans="1:24" hidden="1" x14ac:dyDescent="0.3">
      <c r="A3535" s="18" t="str">
        <f t="shared" si="220"/>
        <v>ConstMin - Rubber Tired Dozers_2002_175</v>
      </c>
      <c r="B3535" s="1" t="s">
        <v>40</v>
      </c>
      <c r="C3535" s="1">
        <v>2020</v>
      </c>
      <c r="D3535" s="1" t="s">
        <v>96</v>
      </c>
      <c r="E3535" s="1">
        <v>2002</v>
      </c>
      <c r="F3535" s="1">
        <v>175</v>
      </c>
      <c r="G3535" s="1" t="s">
        <v>5</v>
      </c>
      <c r="H3535" s="1">
        <v>3.0294996425779599E-6</v>
      </c>
      <c r="I3535" s="1">
        <v>3.6656945675193301E-6</v>
      </c>
      <c r="J3535" s="1">
        <v>4.3624794853122597E-6</v>
      </c>
      <c r="K3535" s="1">
        <v>1.41453007885965E-5</v>
      </c>
      <c r="L3535" s="1">
        <v>3.3252910538050902E-5</v>
      </c>
      <c r="M3535" s="1">
        <v>2.0999341897092998E-3</v>
      </c>
      <c r="N3535" s="1">
        <v>2.2627390735154798E-6</v>
      </c>
      <c r="O3535" s="1">
        <v>2.08171994763424E-6</v>
      </c>
      <c r="P3535" s="1">
        <v>1.9324047985502601E-8</v>
      </c>
      <c r="Q3535" s="1">
        <v>1.71393805607275E-8</v>
      </c>
      <c r="R3535" s="1">
        <v>68.130052120970106</v>
      </c>
      <c r="S3535" s="1">
        <v>20.189733369736899</v>
      </c>
      <c r="T3535" s="1">
        <v>9.0501908954078406E-2</v>
      </c>
      <c r="U3535" s="1">
        <v>3331.30600600659</v>
      </c>
      <c r="V3535" s="1">
        <f t="shared" si="221"/>
        <v>0.36435971088000019</v>
      </c>
      <c r="W3535" s="1">
        <f t="shared" si="222"/>
        <v>3.305245608000003</v>
      </c>
      <c r="X3535" s="1">
        <f t="shared" si="223"/>
        <v>223.08627080983868</v>
      </c>
    </row>
    <row r="3536" spans="1:24" hidden="1" x14ac:dyDescent="0.3">
      <c r="A3536" s="18" t="str">
        <f t="shared" si="220"/>
        <v>ConstMin - Rubber Tired Dozers_2002_600</v>
      </c>
      <c r="B3536" s="1" t="s">
        <v>40</v>
      </c>
      <c r="C3536" s="1">
        <v>2020</v>
      </c>
      <c r="D3536" s="1" t="s">
        <v>96</v>
      </c>
      <c r="E3536" s="1">
        <v>2002</v>
      </c>
      <c r="F3536" s="1">
        <v>600</v>
      </c>
      <c r="G3536" s="1" t="s">
        <v>5</v>
      </c>
      <c r="H3536" s="1">
        <v>6.0641176971022097E-5</v>
      </c>
      <c r="I3536" s="1">
        <v>7.3375824134936694E-5</v>
      </c>
      <c r="J3536" s="1">
        <v>8.7323294838271802E-5</v>
      </c>
      <c r="K3536" s="1">
        <v>2.35926276328096E-4</v>
      </c>
      <c r="L3536" s="1">
        <v>1.0350670998842001E-3</v>
      </c>
      <c r="M3536" s="1">
        <v>0.109429488482087</v>
      </c>
      <c r="N3536" s="1">
        <v>3.0234375088679899E-5</v>
      </c>
      <c r="O3536" s="1">
        <v>2.7815625081585499E-5</v>
      </c>
      <c r="P3536" s="1">
        <v>1.00991065353956E-6</v>
      </c>
      <c r="Q3536" s="1">
        <v>8.9314877430510103E-7</v>
      </c>
      <c r="R3536" s="1">
        <v>3550.3192387603999</v>
      </c>
      <c r="S3536" s="1">
        <v>509.48792158531103</v>
      </c>
      <c r="T3536" s="1">
        <v>0.54301145372447002</v>
      </c>
      <c r="U3536" s="1">
        <v>172716.40541742</v>
      </c>
      <c r="V3536" s="1">
        <f t="shared" si="221"/>
        <v>0.14067211009533873</v>
      </c>
      <c r="W3536" s="1">
        <f t="shared" si="222"/>
        <v>1.984373937159579</v>
      </c>
      <c r="X3536" s="1">
        <f t="shared" si="223"/>
        <v>938.26367398104787</v>
      </c>
    </row>
    <row r="3537" spans="1:24" hidden="1" x14ac:dyDescent="0.3">
      <c r="A3537" s="18" t="str">
        <f t="shared" si="220"/>
        <v>ConstMin - Rubber Tired Dozers_2003_25</v>
      </c>
      <c r="B3537" s="1" t="s">
        <v>40</v>
      </c>
      <c r="C3537" s="1">
        <v>2020</v>
      </c>
      <c r="D3537" s="1" t="s">
        <v>96</v>
      </c>
      <c r="E3537" s="1">
        <v>2003</v>
      </c>
      <c r="F3537" s="1">
        <v>25</v>
      </c>
      <c r="G3537" s="1" t="s">
        <v>5</v>
      </c>
      <c r="H3537" s="1">
        <v>0</v>
      </c>
      <c r="I3537" s="1">
        <v>0</v>
      </c>
      <c r="J3537" s="1">
        <v>0</v>
      </c>
      <c r="K3537" s="1">
        <v>0</v>
      </c>
      <c r="L3537" s="1">
        <v>0</v>
      </c>
      <c r="M3537" s="1">
        <v>0</v>
      </c>
      <c r="N3537" s="1">
        <v>0</v>
      </c>
      <c r="O3537" s="1">
        <v>0</v>
      </c>
      <c r="P3537" s="1">
        <v>0</v>
      </c>
      <c r="Q3537" s="1">
        <v>0</v>
      </c>
      <c r="R3537" s="1">
        <v>0</v>
      </c>
      <c r="S3537" s="1">
        <v>0</v>
      </c>
      <c r="T3537" s="1">
        <v>0</v>
      </c>
      <c r="U3537" s="1">
        <v>0</v>
      </c>
      <c r="V3537" s="1">
        <f t="shared" si="221"/>
        <v>0</v>
      </c>
      <c r="W3537" s="1">
        <f t="shared" si="222"/>
        <v>0</v>
      </c>
      <c r="X3537" s="1" t="e">
        <f t="shared" si="223"/>
        <v>#DIV/0!</v>
      </c>
    </row>
    <row r="3538" spans="1:24" hidden="1" x14ac:dyDescent="0.3">
      <c r="A3538" s="18" t="str">
        <f t="shared" si="220"/>
        <v>ConstMin - Rubber Tired Dozers_2003_50</v>
      </c>
      <c r="B3538" s="1" t="s">
        <v>40</v>
      </c>
      <c r="C3538" s="1">
        <v>2020</v>
      </c>
      <c r="D3538" s="1" t="s">
        <v>96</v>
      </c>
      <c r="E3538" s="1">
        <v>2003</v>
      </c>
      <c r="F3538" s="1">
        <v>50</v>
      </c>
      <c r="G3538" s="1" t="s">
        <v>5</v>
      </c>
      <c r="H3538" s="1">
        <v>3.1117188143326101E-5</v>
      </c>
      <c r="I3538" s="1">
        <v>3.7651797653424501E-5</v>
      </c>
      <c r="J3538" s="1">
        <v>4.4808750926389499E-5</v>
      </c>
      <c r="K3538" s="1">
        <v>1.07633628379503E-4</v>
      </c>
      <c r="L3538" s="1">
        <v>7.5757210992317205E-5</v>
      </c>
      <c r="M3538" s="1">
        <v>6.9127177844348596E-3</v>
      </c>
      <c r="N3538" s="1">
        <v>1.09093865788591E-5</v>
      </c>
      <c r="O3538" s="1">
        <v>1.00366356525503E-5</v>
      </c>
      <c r="P3538" s="1">
        <v>6.2977988400001296E-8</v>
      </c>
      <c r="Q3538" s="1">
        <v>5.6420673274879798E-8</v>
      </c>
      <c r="R3538" s="1">
        <v>224.27551551808301</v>
      </c>
      <c r="S3538" s="1">
        <v>225.92311640735599</v>
      </c>
      <c r="T3538" s="1">
        <v>0.27150572686223501</v>
      </c>
      <c r="U3538" s="1">
        <v>9865.3094164545601</v>
      </c>
      <c r="V3538" s="1">
        <f t="shared" si="221"/>
        <v>1.2637570916773102</v>
      </c>
      <c r="W3538" s="1">
        <f t="shared" si="222"/>
        <v>2.5427394866637272</v>
      </c>
      <c r="X3538" s="1">
        <f t="shared" si="223"/>
        <v>832.1117901206992</v>
      </c>
    </row>
    <row r="3539" spans="1:24" hidden="1" x14ac:dyDescent="0.3">
      <c r="A3539" s="18" t="str">
        <f t="shared" si="220"/>
        <v>ConstMin - Rubber Tired Dozers_2003_100</v>
      </c>
      <c r="B3539" s="1" t="s">
        <v>40</v>
      </c>
      <c r="C3539" s="1">
        <v>2020</v>
      </c>
      <c r="D3539" s="1" t="s">
        <v>96</v>
      </c>
      <c r="E3539" s="1">
        <v>2003</v>
      </c>
      <c r="F3539" s="1">
        <v>100</v>
      </c>
      <c r="G3539" s="1" t="s">
        <v>5</v>
      </c>
      <c r="H3539" s="1">
        <v>4.6440737037520102E-5</v>
      </c>
      <c r="I3539" s="1">
        <v>5.6193291815399301E-5</v>
      </c>
      <c r="J3539" s="1">
        <v>6.6874661334029E-5</v>
      </c>
      <c r="K3539" s="1">
        <v>1.9261490412706599E-4</v>
      </c>
      <c r="L3539" s="1">
        <v>3.5029636218285299E-4</v>
      </c>
      <c r="M3539" s="1">
        <v>2.2121351050965299E-2</v>
      </c>
      <c r="N3539" s="1">
        <v>4.3315730310391501E-5</v>
      </c>
      <c r="O3539" s="1">
        <v>3.9850471885560202E-5</v>
      </c>
      <c r="P3539" s="1">
        <v>2.03129638686489E-7</v>
      </c>
      <c r="Q3539" s="1">
        <v>1.8055149348867401E-7</v>
      </c>
      <c r="R3539" s="1">
        <v>717.70287253486401</v>
      </c>
      <c r="S3539" s="1">
        <v>391.78177603974501</v>
      </c>
      <c r="T3539" s="1">
        <v>0.36200763581631301</v>
      </c>
      <c r="U3539" s="1">
        <v>35064.468955557197</v>
      </c>
      <c r="V3539" s="1">
        <f t="shared" si="221"/>
        <v>0.53064711645332219</v>
      </c>
      <c r="W3539" s="1">
        <f t="shared" si="222"/>
        <v>3.3079349596935264</v>
      </c>
      <c r="X3539" s="1">
        <f t="shared" si="223"/>
        <v>1082.2472712662332</v>
      </c>
    </row>
    <row r="3540" spans="1:24" hidden="1" x14ac:dyDescent="0.3">
      <c r="A3540" s="18" t="str">
        <f t="shared" si="220"/>
        <v>ConstMin - Rubber Tired Dozers_2004_50</v>
      </c>
      <c r="B3540" s="1" t="s">
        <v>40</v>
      </c>
      <c r="C3540" s="1">
        <v>2020</v>
      </c>
      <c r="D3540" s="1" t="s">
        <v>96</v>
      </c>
      <c r="E3540" s="1">
        <v>2004</v>
      </c>
      <c r="F3540" s="1">
        <v>50</v>
      </c>
      <c r="G3540" s="1" t="s">
        <v>5</v>
      </c>
      <c r="H3540" s="1">
        <v>4.4657004934243697E-6</v>
      </c>
      <c r="I3540" s="1">
        <v>5.4034975970434804E-6</v>
      </c>
      <c r="J3540" s="1">
        <v>6.43060871053109E-6</v>
      </c>
      <c r="K3540" s="1">
        <v>2.4857262750200801E-5</v>
      </c>
      <c r="L3540" s="1">
        <v>2.0137800957445598E-5</v>
      </c>
      <c r="M3540" s="1">
        <v>2.00487958507841E-3</v>
      </c>
      <c r="N3540" s="1">
        <v>2.2765673342640598E-6</v>
      </c>
      <c r="O3540" s="1">
        <v>2.0944419475229298E-6</v>
      </c>
      <c r="P3540" s="1">
        <v>1.84021350010673E-8</v>
      </c>
      <c r="Q3540" s="1">
        <v>1.63635576559897E-8</v>
      </c>
      <c r="R3540" s="1">
        <v>65.046110157656599</v>
      </c>
      <c r="S3540" s="1">
        <v>77.326678806092403</v>
      </c>
      <c r="T3540" s="1">
        <v>9.0501908954078406E-2</v>
      </c>
      <c r="U3540" s="1">
        <v>2861.0871158254199</v>
      </c>
      <c r="V3540" s="1">
        <f t="shared" si="221"/>
        <v>0.62536343108041315</v>
      </c>
      <c r="W3540" s="1">
        <f t="shared" si="222"/>
        <v>2.3306097717250949</v>
      </c>
      <c r="X3540" s="1">
        <f t="shared" si="223"/>
        <v>854.42041720168299</v>
      </c>
    </row>
    <row r="3541" spans="1:24" hidden="1" x14ac:dyDescent="0.3">
      <c r="A3541" s="18" t="str">
        <f t="shared" si="220"/>
        <v>ConstMin - Rubber Tired Dozers_2004_75</v>
      </c>
      <c r="B3541" s="1" t="s">
        <v>40</v>
      </c>
      <c r="C3541" s="1">
        <v>2020</v>
      </c>
      <c r="D3541" s="1" t="s">
        <v>96</v>
      </c>
      <c r="E3541" s="1">
        <v>2004</v>
      </c>
      <c r="F3541" s="1">
        <v>75</v>
      </c>
      <c r="G3541" s="1" t="s">
        <v>5</v>
      </c>
      <c r="H3541" s="1">
        <v>1.87330914315305E-5</v>
      </c>
      <c r="I3541" s="1">
        <v>2.2667040632151901E-5</v>
      </c>
      <c r="J3541" s="1">
        <v>2.6975651661403999E-5</v>
      </c>
      <c r="K3541" s="1">
        <v>1.28819666014868E-4</v>
      </c>
      <c r="L3541" s="1">
        <v>1.97298941328779E-4</v>
      </c>
      <c r="M3541" s="1">
        <v>1.5982087078491199E-2</v>
      </c>
      <c r="N3541" s="1">
        <v>1.7724811188511899E-5</v>
      </c>
      <c r="O3541" s="1">
        <v>1.6306826293430901E-5</v>
      </c>
      <c r="P3541" s="1">
        <v>1.4720032807004901E-7</v>
      </c>
      <c r="Q3541" s="1">
        <v>1.3044364625106E-7</v>
      </c>
      <c r="R3541" s="1">
        <v>518.52121413872396</v>
      </c>
      <c r="S3541" s="1">
        <v>346.35487595783701</v>
      </c>
      <c r="T3541" s="1">
        <v>0.36200763581631301</v>
      </c>
      <c r="U3541" s="1">
        <v>25024.1397879537</v>
      </c>
      <c r="V3541" s="1">
        <f t="shared" si="221"/>
        <v>0.29993301032096459</v>
      </c>
      <c r="W3541" s="1">
        <f t="shared" si="222"/>
        <v>2.6106833426654568</v>
      </c>
      <c r="X3541" s="1">
        <f t="shared" si="223"/>
        <v>956.76124393569864</v>
      </c>
    </row>
    <row r="3542" spans="1:24" hidden="1" x14ac:dyDescent="0.3">
      <c r="A3542" s="18" t="str">
        <f t="shared" si="220"/>
        <v>ConstMin - Rubber Tired Dozers_2004_175</v>
      </c>
      <c r="B3542" s="1" t="s">
        <v>40</v>
      </c>
      <c r="C3542" s="1">
        <v>2020</v>
      </c>
      <c r="D3542" s="1" t="s">
        <v>96</v>
      </c>
      <c r="E3542" s="1">
        <v>2004</v>
      </c>
      <c r="F3542" s="1">
        <v>175</v>
      </c>
      <c r="G3542" s="1" t="s">
        <v>5</v>
      </c>
      <c r="H3542" s="1">
        <v>6.6587810567052104E-6</v>
      </c>
      <c r="I3542" s="1">
        <v>8.0571250786133002E-6</v>
      </c>
      <c r="J3542" s="1">
        <v>9.5886447216555001E-6</v>
      </c>
      <c r="K3542" s="1">
        <v>6.1415941785145103E-5</v>
      </c>
      <c r="L3542" s="1">
        <v>9.20347310942348E-5</v>
      </c>
      <c r="M3542" s="1">
        <v>9.1174756815205898E-3</v>
      </c>
      <c r="N3542" s="1">
        <v>4.8624407351261997E-6</v>
      </c>
      <c r="O3542" s="1">
        <v>4.4734454763160996E-6</v>
      </c>
      <c r="P3542" s="1">
        <v>8.4095820745826099E-8</v>
      </c>
      <c r="Q3542" s="1">
        <v>7.4415610843686503E-8</v>
      </c>
      <c r="R3542" s="1">
        <v>295.80645738220102</v>
      </c>
      <c r="S3542" s="1">
        <v>99.737282846500406</v>
      </c>
      <c r="T3542" s="1">
        <v>9.0501908954078406E-2</v>
      </c>
      <c r="U3542" s="1">
        <v>14461.9060127425</v>
      </c>
      <c r="V3542" s="1">
        <f t="shared" si="221"/>
        <v>0.18447740106313693</v>
      </c>
      <c r="W3542" s="1">
        <f t="shared" si="222"/>
        <v>2.1072439405062866</v>
      </c>
      <c r="X3542" s="1">
        <f t="shared" si="223"/>
        <v>1102.0461778006045</v>
      </c>
    </row>
    <row r="3543" spans="1:24" hidden="1" x14ac:dyDescent="0.3">
      <c r="A3543" s="18" t="str">
        <f t="shared" si="220"/>
        <v>ConstMin - Rubber Tired Dozers_2004_600</v>
      </c>
      <c r="B3543" s="1" t="s">
        <v>40</v>
      </c>
      <c r="C3543" s="1">
        <v>2020</v>
      </c>
      <c r="D3543" s="1" t="s">
        <v>96</v>
      </c>
      <c r="E3543" s="1">
        <v>2004</v>
      </c>
      <c r="F3543" s="1">
        <v>600</v>
      </c>
      <c r="G3543" s="1" t="s">
        <v>5</v>
      </c>
      <c r="H3543" s="1">
        <v>9.4299505486390904E-5</v>
      </c>
      <c r="I3543" s="1">
        <v>1.14102401638532E-4</v>
      </c>
      <c r="J3543" s="1">
        <v>1.3579128790040199E-4</v>
      </c>
      <c r="K3543" s="1">
        <v>3.6978669617265797E-4</v>
      </c>
      <c r="L3543" s="1">
        <v>1.5357535138548501E-3</v>
      </c>
      <c r="M3543" s="1">
        <v>0.17151785566004801</v>
      </c>
      <c r="N3543" s="1">
        <v>4.66404189944263E-5</v>
      </c>
      <c r="O3543" s="1">
        <v>4.2909185474872201E-5</v>
      </c>
      <c r="P3543" s="1">
        <v>1.5829386488576801E-6</v>
      </c>
      <c r="Q3543" s="1">
        <v>1.39990568062727E-6</v>
      </c>
      <c r="R3543" s="1">
        <v>5564.7079337346804</v>
      </c>
      <c r="S3543" s="1">
        <v>750.55333801997006</v>
      </c>
      <c r="T3543" s="1">
        <v>0.81451718058670597</v>
      </c>
      <c r="U3543" s="1">
        <v>266196.25055108202</v>
      </c>
      <c r="V3543" s="1">
        <f t="shared" si="221"/>
        <v>0.14193236919220523</v>
      </c>
      <c r="W3543" s="1">
        <f t="shared" si="222"/>
        <v>1.9103290692092167</v>
      </c>
      <c r="X3543" s="1">
        <f t="shared" si="223"/>
        <v>921.47023526175099</v>
      </c>
    </row>
    <row r="3544" spans="1:24" hidden="1" x14ac:dyDescent="0.3">
      <c r="A3544" s="18" t="str">
        <f t="shared" si="220"/>
        <v>ConstMin - Rubber Tired Dozers_2005_50</v>
      </c>
      <c r="B3544" s="1" t="s">
        <v>40</v>
      </c>
      <c r="C3544" s="1">
        <v>2020</v>
      </c>
      <c r="D3544" s="1" t="s">
        <v>96</v>
      </c>
      <c r="E3544" s="1">
        <v>2005</v>
      </c>
      <c r="F3544" s="1">
        <v>50</v>
      </c>
      <c r="G3544" s="1" t="s">
        <v>5</v>
      </c>
      <c r="H3544" s="1">
        <v>1.3726190557666599E-5</v>
      </c>
      <c r="I3544" s="1">
        <v>1.66086905747766E-5</v>
      </c>
      <c r="J3544" s="1">
        <v>1.9765714403039901E-5</v>
      </c>
      <c r="K3544" s="1">
        <v>1.05982690032067E-4</v>
      </c>
      <c r="L3544" s="1">
        <v>9.2180421089339506E-5</v>
      </c>
      <c r="M3544" s="1">
        <v>9.3413092776488994E-3</v>
      </c>
      <c r="N3544" s="1">
        <v>9.3137460693645897E-6</v>
      </c>
      <c r="O3544" s="1">
        <v>8.5686463838154198E-6</v>
      </c>
      <c r="P3544" s="1">
        <v>8.5953251059660103E-8</v>
      </c>
      <c r="Q3544" s="1">
        <v>7.6242510565172794E-8</v>
      </c>
      <c r="R3544" s="1">
        <v>303.06849189993898</v>
      </c>
      <c r="S3544" s="1">
        <v>317.38260857226402</v>
      </c>
      <c r="T3544" s="1">
        <v>0.36200763581631301</v>
      </c>
      <c r="U3544" s="1">
        <v>13330.069560035099</v>
      </c>
      <c r="V3544" s="1">
        <f t="shared" si="221"/>
        <v>0.41256423750308718</v>
      </c>
      <c r="W3544" s="1">
        <f t="shared" si="222"/>
        <v>2.2897858785564371</v>
      </c>
      <c r="X3544" s="1">
        <f t="shared" si="223"/>
        <v>876.72904428266736</v>
      </c>
    </row>
    <row r="3545" spans="1:24" hidden="1" x14ac:dyDescent="0.3">
      <c r="A3545" s="18" t="str">
        <f t="shared" si="220"/>
        <v>ConstMin - Rubber Tired Dozers_2005_100</v>
      </c>
      <c r="B3545" s="1" t="s">
        <v>40</v>
      </c>
      <c r="C3545" s="1">
        <v>2020</v>
      </c>
      <c r="D3545" s="1" t="s">
        <v>96</v>
      </c>
      <c r="E3545" s="1">
        <v>2005</v>
      </c>
      <c r="F3545" s="1">
        <v>100</v>
      </c>
      <c r="G3545" s="1" t="s">
        <v>5</v>
      </c>
      <c r="H3545" s="1">
        <v>4.58224691302444E-5</v>
      </c>
      <c r="I3545" s="1">
        <v>5.5445187647595699E-5</v>
      </c>
      <c r="J3545" s="1">
        <v>6.5984355547551901E-5</v>
      </c>
      <c r="K3545" s="1">
        <v>4.1791519760724999E-4</v>
      </c>
      <c r="L3545" s="1">
        <v>5.9605553832777598E-4</v>
      </c>
      <c r="M3545" s="1">
        <v>5.3306814332484402E-2</v>
      </c>
      <c r="N3545" s="1">
        <v>4.3968119350156999E-5</v>
      </c>
      <c r="O3545" s="1">
        <v>4.04506698021444E-5</v>
      </c>
      <c r="P3545" s="1">
        <v>4.9147326013087396E-7</v>
      </c>
      <c r="Q3545" s="1">
        <v>4.3508305250793099E-7</v>
      </c>
      <c r="R3545" s="1">
        <v>1729.48088405464</v>
      </c>
      <c r="S3545" s="1">
        <v>998.28136646664302</v>
      </c>
      <c r="T3545" s="1">
        <v>0.90501908954078403</v>
      </c>
      <c r="U3545" s="1">
        <v>84953.744286311296</v>
      </c>
      <c r="V3545" s="1">
        <f t="shared" si="221"/>
        <v>0.21610754682393232</v>
      </c>
      <c r="W3545" s="1">
        <f t="shared" si="222"/>
        <v>2.3232331898225573</v>
      </c>
      <c r="X3545" s="1">
        <f t="shared" si="223"/>
        <v>1103.0500660192497</v>
      </c>
    </row>
    <row r="3546" spans="1:24" hidden="1" x14ac:dyDescent="0.3">
      <c r="A3546" s="18" t="str">
        <f t="shared" si="220"/>
        <v>ConstMin - Rubber Tired Dozers_2005_175</v>
      </c>
      <c r="B3546" s="1" t="s">
        <v>40</v>
      </c>
      <c r="C3546" s="1">
        <v>2020</v>
      </c>
      <c r="D3546" s="1" t="s">
        <v>96</v>
      </c>
      <c r="E3546" s="1">
        <v>2005</v>
      </c>
      <c r="F3546" s="1">
        <v>175</v>
      </c>
      <c r="G3546" s="1" t="s">
        <v>5</v>
      </c>
      <c r="H3546" s="1">
        <v>1.73330696056526E-5</v>
      </c>
      <c r="I3546" s="1">
        <v>2.09730142228397E-5</v>
      </c>
      <c r="J3546" s="1">
        <v>2.49596202321398E-5</v>
      </c>
      <c r="K3546" s="1">
        <v>1.8280393649001701E-4</v>
      </c>
      <c r="L3546" s="1">
        <v>2.5410043210875898E-4</v>
      </c>
      <c r="M3546" s="1">
        <v>2.7138075180296199E-2</v>
      </c>
      <c r="N3546" s="1">
        <v>1.2400734873007E-5</v>
      </c>
      <c r="O3546" s="1">
        <v>1.14086760831664E-5</v>
      </c>
      <c r="P3546" s="1">
        <v>2.5038497115876301E-7</v>
      </c>
      <c r="Q3546" s="1">
        <v>2.2149732143040101E-7</v>
      </c>
      <c r="R3546" s="1">
        <v>880.46496197689498</v>
      </c>
      <c r="S3546" s="1">
        <v>305.26876855042201</v>
      </c>
      <c r="T3546" s="1">
        <v>0.27150572686223501</v>
      </c>
      <c r="U3546" s="1">
        <v>43042.8963656095</v>
      </c>
      <c r="V3546" s="1">
        <f t="shared" si="221"/>
        <v>0.16134219632899016</v>
      </c>
      <c r="W3546" s="1">
        <f t="shared" si="222"/>
        <v>1.9547558290370386</v>
      </c>
      <c r="X3546" s="1">
        <f t="shared" si="223"/>
        <v>1124.3548048815881</v>
      </c>
    </row>
    <row r="3547" spans="1:24" hidden="1" x14ac:dyDescent="0.3">
      <c r="A3547" s="18" t="str">
        <f t="shared" si="220"/>
        <v>ConstMin - Rubber Tired Dozers_2005_600</v>
      </c>
      <c r="B3547" s="1" t="s">
        <v>40</v>
      </c>
      <c r="C3547" s="1">
        <v>2020</v>
      </c>
      <c r="D3547" s="1" t="s">
        <v>96</v>
      </c>
      <c r="E3547" s="1">
        <v>2005</v>
      </c>
      <c r="F3547" s="1">
        <v>600</v>
      </c>
      <c r="G3547" s="1" t="s">
        <v>5</v>
      </c>
      <c r="H3547" s="1">
        <v>1.5836803491225599E-4</v>
      </c>
      <c r="I3547" s="1">
        <v>1.9162532224382999E-4</v>
      </c>
      <c r="J3547" s="1">
        <v>2.2804997027364899E-4</v>
      </c>
      <c r="K3547" s="1">
        <v>6.2418665478226605E-4</v>
      </c>
      <c r="L3547" s="1">
        <v>2.4758059124451899E-3</v>
      </c>
      <c r="M3547" s="1">
        <v>0.28951597682650398</v>
      </c>
      <c r="N3547" s="1">
        <v>7.7921209552405594E-5</v>
      </c>
      <c r="O3547" s="1">
        <v>7.1687512788213198E-5</v>
      </c>
      <c r="P3547" s="1">
        <v>2.67196774031245E-6</v>
      </c>
      <c r="Q3547" s="1">
        <v>2.3629904830146702E-6</v>
      </c>
      <c r="R3547" s="1">
        <v>9393.0270232772291</v>
      </c>
      <c r="S3547" s="1">
        <v>1025.23466051524</v>
      </c>
      <c r="T3547" s="1">
        <v>0.99552099849486297</v>
      </c>
      <c r="U3547" s="1">
        <v>456404.21654593101</v>
      </c>
      <c r="V3547" s="1">
        <f t="shared" si="221"/>
        <v>0.13902466294083202</v>
      </c>
      <c r="W3547" s="1">
        <f t="shared" si="222"/>
        <v>1.7962035416522004</v>
      </c>
      <c r="X3547" s="1">
        <f t="shared" si="223"/>
        <v>1029.8473483385096</v>
      </c>
    </row>
    <row r="3548" spans="1:24" hidden="1" x14ac:dyDescent="0.3">
      <c r="A3548" s="18" t="str">
        <f t="shared" si="220"/>
        <v>ConstMin - Rubber Tired Dozers_2006_50</v>
      </c>
      <c r="B3548" s="1" t="s">
        <v>40</v>
      </c>
      <c r="C3548" s="1">
        <v>2020</v>
      </c>
      <c r="D3548" s="1" t="s">
        <v>96</v>
      </c>
      <c r="E3548" s="1">
        <v>2006</v>
      </c>
      <c r="F3548" s="1">
        <v>50</v>
      </c>
      <c r="G3548" s="1" t="s">
        <v>5</v>
      </c>
      <c r="H3548" s="1">
        <v>5.2520693069478997E-6</v>
      </c>
      <c r="I3548" s="1">
        <v>6.35500386140696E-6</v>
      </c>
      <c r="J3548" s="1">
        <v>7.5629798020049802E-6</v>
      </c>
      <c r="K3548" s="1">
        <v>5.1730859131944E-5</v>
      </c>
      <c r="L3548" s="1">
        <v>4.6871918244186002E-5</v>
      </c>
      <c r="M3548" s="1">
        <v>4.7896907647252103E-3</v>
      </c>
      <c r="N3548" s="1">
        <v>4.4152369863529203E-6</v>
      </c>
      <c r="O3548" s="1">
        <v>4.0620180274446903E-6</v>
      </c>
      <c r="P3548" s="1">
        <v>4.4125504324856003E-8</v>
      </c>
      <c r="Q3548" s="1">
        <v>3.9092812140075398E-8</v>
      </c>
      <c r="R3548" s="1">
        <v>155.39624195995799</v>
      </c>
      <c r="S3548" s="1">
        <v>162.72925096007901</v>
      </c>
      <c r="T3548" s="1">
        <v>0.18100381790815601</v>
      </c>
      <c r="U3548" s="1">
        <v>6834.6285403233396</v>
      </c>
      <c r="V3548" s="1">
        <f t="shared" si="221"/>
        <v>0.30788568968583691</v>
      </c>
      <c r="W3548" s="1">
        <f t="shared" si="222"/>
        <v>2.2708393559204523</v>
      </c>
      <c r="X3548" s="1">
        <f t="shared" si="223"/>
        <v>899.03767136365173</v>
      </c>
    </row>
    <row r="3549" spans="1:24" hidden="1" x14ac:dyDescent="0.3">
      <c r="A3549" s="18" t="str">
        <f t="shared" si="220"/>
        <v>ConstMin - Rubber Tired Dozers_2006_100</v>
      </c>
      <c r="B3549" s="1" t="s">
        <v>40</v>
      </c>
      <c r="C3549" s="1">
        <v>2020</v>
      </c>
      <c r="D3549" s="1" t="s">
        <v>96</v>
      </c>
      <c r="E3549" s="1">
        <v>2006</v>
      </c>
      <c r="F3549" s="1">
        <v>100</v>
      </c>
      <c r="G3549" s="1" t="s">
        <v>5</v>
      </c>
      <c r="H3549" s="1">
        <v>1.00461942323333E-5</v>
      </c>
      <c r="I3549" s="1">
        <v>1.21558950211233E-5</v>
      </c>
      <c r="J3549" s="1">
        <v>1.44665196945599E-5</v>
      </c>
      <c r="K3549" s="1">
        <v>1.10367739431301E-4</v>
      </c>
      <c r="L3549" s="1">
        <v>1.5158209527264301E-4</v>
      </c>
      <c r="M3549" s="1">
        <v>1.4300333399535599E-2</v>
      </c>
      <c r="N3549" s="1">
        <v>9.7757997705934799E-6</v>
      </c>
      <c r="O3549" s="1">
        <v>8.993735788946E-6</v>
      </c>
      <c r="P3549" s="1">
        <v>1.3191228821555999E-7</v>
      </c>
      <c r="Q3549" s="1">
        <v>1.16717398802794E-7</v>
      </c>
      <c r="R3549" s="1">
        <v>463.958568145642</v>
      </c>
      <c r="S3549" s="1">
        <v>284.47334317959297</v>
      </c>
      <c r="T3549" s="1">
        <v>0.27150572686223501</v>
      </c>
      <c r="U3549" s="1">
        <v>22568.218558914399</v>
      </c>
      <c r="V3549" s="1">
        <f t="shared" si="221"/>
        <v>0.17835211445366544</v>
      </c>
      <c r="W3549" s="1">
        <f t="shared" si="222"/>
        <v>2.2240227608262617</v>
      </c>
      <c r="X3549" s="1">
        <f t="shared" si="223"/>
        <v>1047.7618519035434</v>
      </c>
    </row>
    <row r="3550" spans="1:24" hidden="1" x14ac:dyDescent="0.3">
      <c r="A3550" s="18" t="str">
        <f t="shared" si="220"/>
        <v>ConstMin - Rubber Tired Dozers_2006_175</v>
      </c>
      <c r="B3550" s="1" t="s">
        <v>40</v>
      </c>
      <c r="C3550" s="1">
        <v>2020</v>
      </c>
      <c r="D3550" s="1" t="s">
        <v>96</v>
      </c>
      <c r="E3550" s="1">
        <v>2006</v>
      </c>
      <c r="F3550" s="1">
        <v>175</v>
      </c>
      <c r="G3550" s="1" t="s">
        <v>5</v>
      </c>
      <c r="H3550" s="1">
        <v>1.3292757214932899E-5</v>
      </c>
      <c r="I3550" s="1">
        <v>1.6084236230068802E-5</v>
      </c>
      <c r="J3550" s="1">
        <v>1.9141570389503399E-5</v>
      </c>
      <c r="K3550" s="1">
        <v>1.4019261452128201E-4</v>
      </c>
      <c r="L3550" s="1">
        <v>1.9487000451032301E-4</v>
      </c>
      <c r="M3550" s="1">
        <v>2.08122307738631E-2</v>
      </c>
      <c r="N3550" s="1">
        <v>9.5101422716191603E-6</v>
      </c>
      <c r="O3550" s="1">
        <v>8.7493308898896293E-6</v>
      </c>
      <c r="P3550" s="1">
        <v>1.9202061190569399E-7</v>
      </c>
      <c r="Q3550" s="1">
        <v>1.69866629772956E-7</v>
      </c>
      <c r="R3550" s="1">
        <v>675.22990688257403</v>
      </c>
      <c r="S3550" s="1">
        <v>209.670381044718</v>
      </c>
      <c r="T3550" s="1">
        <v>0.18100381790815601</v>
      </c>
      <c r="U3550" s="1">
        <v>33023.085014543103</v>
      </c>
      <c r="V3550" s="1">
        <f t="shared" si="221"/>
        <v>0.16127661556930195</v>
      </c>
      <c r="W3550" s="1">
        <f t="shared" si="222"/>
        <v>1.9539612794697847</v>
      </c>
      <c r="X3550" s="1">
        <f t="shared" si="223"/>
        <v>1158.3754611800941</v>
      </c>
    </row>
    <row r="3551" spans="1:24" hidden="1" x14ac:dyDescent="0.3">
      <c r="A3551" s="18" t="str">
        <f t="shared" si="220"/>
        <v>ConstMin - Rubber Tired Dozers_2006_300</v>
      </c>
      <c r="B3551" s="1" t="s">
        <v>40</v>
      </c>
      <c r="C3551" s="1">
        <v>2020</v>
      </c>
      <c r="D3551" s="1" t="s">
        <v>96</v>
      </c>
      <c r="E3551" s="1">
        <v>2006</v>
      </c>
      <c r="F3551" s="1">
        <v>300</v>
      </c>
      <c r="G3551" s="1" t="s">
        <v>5</v>
      </c>
      <c r="H3551" s="1">
        <v>8.7367433920632602E-6</v>
      </c>
      <c r="I3551" s="1">
        <v>1.05714595043965E-5</v>
      </c>
      <c r="J3551" s="1">
        <v>1.2580910484571001E-5</v>
      </c>
      <c r="K3551" s="1">
        <v>3.6034307917428603E-5</v>
      </c>
      <c r="L3551" s="1">
        <v>1.44908739407272E-4</v>
      </c>
      <c r="M3551" s="1">
        <v>1.57039847082329E-2</v>
      </c>
      <c r="N3551" s="1">
        <v>4.2703450544866896E-6</v>
      </c>
      <c r="O3551" s="1">
        <v>3.9287174501277603E-6</v>
      </c>
      <c r="P3551" s="1">
        <v>1.44929024182786E-7</v>
      </c>
      <c r="Q3551" s="1">
        <v>1.28173812090515E-7</v>
      </c>
      <c r="R3551" s="1">
        <v>509.49848901071198</v>
      </c>
      <c r="S3551" s="1">
        <v>103.775229520447</v>
      </c>
      <c r="T3551" s="1">
        <v>9.0501908954078406E-2</v>
      </c>
      <c r="U3551" s="1">
        <v>24906.055084907399</v>
      </c>
      <c r="V3551" s="1">
        <f t="shared" si="221"/>
        <v>0.14054603785569864</v>
      </c>
      <c r="W3551" s="1">
        <f t="shared" si="222"/>
        <v>1.9265409062850767</v>
      </c>
      <c r="X3551" s="1">
        <f t="shared" si="223"/>
        <v>1146.6634319625634</v>
      </c>
    </row>
    <row r="3552" spans="1:24" hidden="1" x14ac:dyDescent="0.3">
      <c r="A3552" s="18" t="str">
        <f t="shared" si="220"/>
        <v>ConstMin - Rubber Tired Dozers_2006_600</v>
      </c>
      <c r="B3552" s="1" t="s">
        <v>40</v>
      </c>
      <c r="C3552" s="1">
        <v>2020</v>
      </c>
      <c r="D3552" s="1" t="s">
        <v>96</v>
      </c>
      <c r="E3552" s="1">
        <v>2006</v>
      </c>
      <c r="F3552" s="1">
        <v>600</v>
      </c>
      <c r="G3552" s="1" t="s">
        <v>5</v>
      </c>
      <c r="H3552" s="1">
        <v>9.37394664537026E-5</v>
      </c>
      <c r="I3552" s="1">
        <v>1.1342475440898001E-4</v>
      </c>
      <c r="J3552" s="1">
        <v>1.3498483169333101E-4</v>
      </c>
      <c r="K3552" s="1">
        <v>3.70531279898941E-4</v>
      </c>
      <c r="L3552" s="1">
        <v>8.7371588265058495E-4</v>
      </c>
      <c r="M3552" s="1">
        <v>0.17186321531039001</v>
      </c>
      <c r="N3552" s="1">
        <v>4.59844160436774E-5</v>
      </c>
      <c r="O3552" s="1">
        <v>4.2305662760183203E-5</v>
      </c>
      <c r="P3552" s="1">
        <v>1.5861484712654501E-6</v>
      </c>
      <c r="Q3552" s="1">
        <v>1.4027244596664199E-6</v>
      </c>
      <c r="R3552" s="1">
        <v>5575.9127472443597</v>
      </c>
      <c r="S3552" s="1">
        <v>730.16170731653597</v>
      </c>
      <c r="T3552" s="1">
        <v>0.72401527163262702</v>
      </c>
      <c r="U3552" s="1">
        <v>269198.16586424102</v>
      </c>
      <c r="V3552" s="1">
        <f t="shared" si="221"/>
        <v>0.13951610774472259</v>
      </c>
      <c r="W3552" s="1">
        <f t="shared" si="222"/>
        <v>1.0746987274279132</v>
      </c>
      <c r="X3552" s="1">
        <f t="shared" si="223"/>
        <v>1008.4893729797287</v>
      </c>
    </row>
    <row r="3553" spans="1:24" hidden="1" x14ac:dyDescent="0.3">
      <c r="A3553" s="18" t="str">
        <f t="shared" si="220"/>
        <v>ConstMin - Rubber Tired Dozers_2007_50</v>
      </c>
      <c r="B3553" s="1" t="s">
        <v>40</v>
      </c>
      <c r="C3553" s="1">
        <v>2020</v>
      </c>
      <c r="D3553" s="1" t="s">
        <v>96</v>
      </c>
      <c r="E3553" s="1">
        <v>2007</v>
      </c>
      <c r="F3553" s="1">
        <v>50</v>
      </c>
      <c r="G3553" s="1" t="s">
        <v>5</v>
      </c>
      <c r="H3553" s="1">
        <v>2.3342325421203902E-6</v>
      </c>
      <c r="I3553" s="1">
        <v>2.82442137596568E-6</v>
      </c>
      <c r="J3553" s="1">
        <v>3.3612948606533702E-6</v>
      </c>
      <c r="K3553" s="1">
        <v>2.2991291196003099E-5</v>
      </c>
      <c r="L3553" s="1">
        <v>2.08317808625352E-5</v>
      </c>
      <c r="M3553" s="1">
        <v>2.12873277108603E-3</v>
      </c>
      <c r="N3553" s="1">
        <v>1.96231032996549E-6</v>
      </c>
      <c r="O3553" s="1">
        <v>1.80532550356825E-6</v>
      </c>
      <c r="P3553" s="1">
        <v>1.96111631650208E-8</v>
      </c>
      <c r="Q3553" s="1">
        <v>1.7374430710510101E-8</v>
      </c>
      <c r="R3553" s="1">
        <v>69.064390377769399</v>
      </c>
      <c r="S3553" s="1">
        <v>63.294814114125302</v>
      </c>
      <c r="T3553" s="1">
        <v>9.0501908954078406E-2</v>
      </c>
      <c r="U3553" s="1">
        <v>3038.1510774780099</v>
      </c>
      <c r="V3553" s="1">
        <f t="shared" si="221"/>
        <v>0.30782842781224756</v>
      </c>
      <c r="W3553" s="1">
        <f t="shared" si="222"/>
        <v>2.2704170156802403</v>
      </c>
      <c r="X3553" s="1">
        <f t="shared" si="223"/>
        <v>699.37545898884559</v>
      </c>
    </row>
    <row r="3554" spans="1:24" hidden="1" x14ac:dyDescent="0.3">
      <c r="A3554" s="18" t="str">
        <f t="shared" si="220"/>
        <v>ConstMin - Rubber Tired Dozers_2007_100</v>
      </c>
      <c r="B3554" s="1" t="s">
        <v>40</v>
      </c>
      <c r="C3554" s="1">
        <v>2020</v>
      </c>
      <c r="D3554" s="1" t="s">
        <v>96</v>
      </c>
      <c r="E3554" s="1">
        <v>2007</v>
      </c>
      <c r="F3554" s="1">
        <v>100</v>
      </c>
      <c r="G3554" s="1" t="s">
        <v>5</v>
      </c>
      <c r="H3554" s="1">
        <v>1.53060437368265E-5</v>
      </c>
      <c r="I3554" s="1">
        <v>1.8520312921560099E-5</v>
      </c>
      <c r="J3554" s="1">
        <v>2.2040702981030201E-5</v>
      </c>
      <c r="K3554" s="1">
        <v>1.68152576767154E-4</v>
      </c>
      <c r="L3554" s="1">
        <v>2.30945383525999E-4</v>
      </c>
      <c r="M3554" s="1">
        <v>2.1787507129817502E-2</v>
      </c>
      <c r="N3554" s="1">
        <v>1.4894079826725599E-5</v>
      </c>
      <c r="O3554" s="1">
        <v>1.3702553440587501E-5</v>
      </c>
      <c r="P3554" s="1">
        <v>2.0097712687596399E-7</v>
      </c>
      <c r="Q3554" s="1">
        <v>1.77826704283147E-7</v>
      </c>
      <c r="R3554" s="1">
        <v>706.87167417658702</v>
      </c>
      <c r="S3554" s="1">
        <v>400.46336138873198</v>
      </c>
      <c r="T3554" s="1">
        <v>0.36200763581631301</v>
      </c>
      <c r="U3554" s="1">
        <v>33939.269877694998</v>
      </c>
      <c r="V3554" s="1">
        <f t="shared" si="221"/>
        <v>0.18069012806989418</v>
      </c>
      <c r="W3554" s="1">
        <f t="shared" si="222"/>
        <v>2.2531774221743768</v>
      </c>
      <c r="X3554" s="1">
        <f t="shared" si="223"/>
        <v>1106.2290453782909</v>
      </c>
    </row>
    <row r="3555" spans="1:24" hidden="1" x14ac:dyDescent="0.3">
      <c r="A3555" s="18" t="str">
        <f t="shared" si="220"/>
        <v>ConstMin - Rubber Tired Dozers_2007_175</v>
      </c>
      <c r="B3555" s="1" t="s">
        <v>40</v>
      </c>
      <c r="C3555" s="1">
        <v>2020</v>
      </c>
      <c r="D3555" s="1" t="s">
        <v>96</v>
      </c>
      <c r="E3555" s="1">
        <v>2007</v>
      </c>
      <c r="F3555" s="1">
        <v>175</v>
      </c>
      <c r="G3555" s="1" t="s">
        <v>5</v>
      </c>
      <c r="H3555" s="1">
        <v>2.5456525762510402E-6</v>
      </c>
      <c r="I3555" s="1">
        <v>3.0802396172637599E-6</v>
      </c>
      <c r="J3555" s="1">
        <v>3.6657397098015099E-6</v>
      </c>
      <c r="K3555" s="1">
        <v>3.14388093167004E-5</v>
      </c>
      <c r="L3555" s="1">
        <v>2.3747332195272499E-5</v>
      </c>
      <c r="M3555" s="1">
        <v>4.6672341263406299E-3</v>
      </c>
      <c r="N3555" s="1">
        <v>1.8385268606257499E-6</v>
      </c>
      <c r="O3555" s="1">
        <v>1.69144471177569E-6</v>
      </c>
      <c r="P3555" s="1">
        <v>4.3074524476707702E-8</v>
      </c>
      <c r="Q3555" s="1">
        <v>3.8093337519515403E-8</v>
      </c>
      <c r="R3555" s="1">
        <v>151.423271189453</v>
      </c>
      <c r="S3555" s="1">
        <v>59.256867440177899</v>
      </c>
      <c r="T3555" s="1">
        <v>9.0501908954078406E-2</v>
      </c>
      <c r="U3555" s="1">
        <v>7407.1084300222301</v>
      </c>
      <c r="V3555" s="1">
        <f t="shared" si="221"/>
        <v>0.13769697541144393</v>
      </c>
      <c r="W3555" s="1">
        <f t="shared" si="222"/>
        <v>1.0615848841930613</v>
      </c>
      <c r="X3555" s="1">
        <f t="shared" si="223"/>
        <v>654.75820482687766</v>
      </c>
    </row>
    <row r="3556" spans="1:24" hidden="1" x14ac:dyDescent="0.3">
      <c r="A3556" s="18" t="str">
        <f t="shared" si="220"/>
        <v>ConstMin - Rubber Tired Dozers_2007_300</v>
      </c>
      <c r="B3556" s="1" t="s">
        <v>40</v>
      </c>
      <c r="C3556" s="1">
        <v>2020</v>
      </c>
      <c r="D3556" s="1" t="s">
        <v>96</v>
      </c>
      <c r="E3556" s="1">
        <v>2007</v>
      </c>
      <c r="F3556" s="1">
        <v>300</v>
      </c>
      <c r="G3556" s="1" t="s">
        <v>5</v>
      </c>
      <c r="H3556" s="1">
        <v>3.0426475813244301E-5</v>
      </c>
      <c r="I3556" s="1">
        <v>3.6816035734025698E-5</v>
      </c>
      <c r="J3556" s="1">
        <v>4.3814125171071903E-5</v>
      </c>
      <c r="K3556" s="1">
        <v>1.2800249338655099E-4</v>
      </c>
      <c r="L3556" s="1">
        <v>2.8359554600457601E-4</v>
      </c>
      <c r="M3556" s="1">
        <v>5.5784315418636099E-2</v>
      </c>
      <c r="N3556" s="1">
        <v>1.4966445380581399E-5</v>
      </c>
      <c r="O3556" s="1">
        <v>1.37691297501349E-5</v>
      </c>
      <c r="P3556" s="1">
        <v>5.1484086610423104E-7</v>
      </c>
      <c r="Q3556" s="1">
        <v>4.5530408332082902E-7</v>
      </c>
      <c r="R3556" s="1">
        <v>1809.8606783150699</v>
      </c>
      <c r="S3556" s="1">
        <v>405.006051396923</v>
      </c>
      <c r="T3556" s="1">
        <v>0.36200763581631301</v>
      </c>
      <c r="U3556" s="1">
        <v>88696.325255926102</v>
      </c>
      <c r="V3556" s="1">
        <f t="shared" si="221"/>
        <v>0.13744216779809071</v>
      </c>
      <c r="W3556" s="1">
        <f t="shared" si="222"/>
        <v>1.0587230766056732</v>
      </c>
      <c r="X3556" s="1">
        <f t="shared" si="223"/>
        <v>1118.7776481113451</v>
      </c>
    </row>
    <row r="3557" spans="1:24" hidden="1" x14ac:dyDescent="0.3">
      <c r="A3557" s="18" t="str">
        <f t="shared" si="220"/>
        <v>ConstMin - Rubber Tired Dozers_2007_600</v>
      </c>
      <c r="B3557" s="1" t="s">
        <v>40</v>
      </c>
      <c r="C3557" s="1">
        <v>2020</v>
      </c>
      <c r="D3557" s="1" t="s">
        <v>96</v>
      </c>
      <c r="E3557" s="1">
        <v>2007</v>
      </c>
      <c r="F3557" s="1">
        <v>600</v>
      </c>
      <c r="G3557" s="1" t="s">
        <v>5</v>
      </c>
      <c r="H3557" s="1">
        <v>1.38208603974253E-4</v>
      </c>
      <c r="I3557" s="1">
        <v>1.67232410808847E-4</v>
      </c>
      <c r="J3557" s="1">
        <v>1.9902038972292499E-4</v>
      </c>
      <c r="K3557" s="1">
        <v>5.4630789848711901E-4</v>
      </c>
      <c r="L3557" s="1">
        <v>1.28819863158609E-3</v>
      </c>
      <c r="M3557" s="1">
        <v>0.253393538081498</v>
      </c>
      <c r="N3557" s="1">
        <v>6.2762627672540401E-5</v>
      </c>
      <c r="O3557" s="1">
        <v>5.7741617458737197E-5</v>
      </c>
      <c r="P3557" s="1">
        <v>2.3386026633484702E-6</v>
      </c>
      <c r="Q3557" s="1">
        <v>2.0681639939436401E-6</v>
      </c>
      <c r="R3557" s="1">
        <v>8221.07427995127</v>
      </c>
      <c r="S3557" s="1">
        <v>1020.08627850595</v>
      </c>
      <c r="T3557" s="1">
        <v>0.99552099849486297</v>
      </c>
      <c r="U3557" s="1">
        <v>397091.76768750098</v>
      </c>
      <c r="V3557" s="1">
        <f t="shared" si="221"/>
        <v>0.139449887316941</v>
      </c>
      <c r="W3557" s="1">
        <f t="shared" si="222"/>
        <v>1.0741886285539004</v>
      </c>
      <c r="X3557" s="1">
        <f t="shared" si="223"/>
        <v>1024.6758029697289</v>
      </c>
    </row>
    <row r="3558" spans="1:24" hidden="1" x14ac:dyDescent="0.3">
      <c r="A3558" s="18" t="str">
        <f t="shared" si="220"/>
        <v>ConstMin - Rubber Tired Dozers_2008_175</v>
      </c>
      <c r="B3558" s="1" t="s">
        <v>40</v>
      </c>
      <c r="C3558" s="1">
        <v>2020</v>
      </c>
      <c r="D3558" s="1" t="s">
        <v>96</v>
      </c>
      <c r="E3558" s="1">
        <v>2008</v>
      </c>
      <c r="F3558" s="1">
        <v>175</v>
      </c>
      <c r="G3558" s="1" t="s">
        <v>5</v>
      </c>
      <c r="H3558" s="1">
        <v>3.2354137431387401E-6</v>
      </c>
      <c r="I3558" s="1">
        <v>3.9148506291978804E-6</v>
      </c>
      <c r="J3558" s="1">
        <v>4.6589957901197899E-6</v>
      </c>
      <c r="K3558" s="1">
        <v>4.5183451648972302E-5</v>
      </c>
      <c r="L3558" s="1">
        <v>3.5634577349118198E-5</v>
      </c>
      <c r="M3558" s="1">
        <v>5.9318516500185001E-3</v>
      </c>
      <c r="N3558" s="1">
        <v>2.7227804100591999E-6</v>
      </c>
      <c r="O3558" s="1">
        <v>2.50495797725447E-6</v>
      </c>
      <c r="P3558" s="1">
        <v>5.4745847792139098E-8</v>
      </c>
      <c r="Q3558" s="1">
        <v>4.8414975744321099E-8</v>
      </c>
      <c r="R3558" s="1">
        <v>192.45239401791301</v>
      </c>
      <c r="S3558" s="1">
        <v>89.642416161631999</v>
      </c>
      <c r="T3558" s="1">
        <v>9.0501908954078406E-2</v>
      </c>
      <c r="U3558" s="1">
        <v>9412.4536969713608</v>
      </c>
      <c r="V3558" s="1">
        <f t="shared" si="221"/>
        <v>0.13772124629262444</v>
      </c>
      <c r="W3558" s="1">
        <f t="shared" si="222"/>
        <v>1.253595313964001</v>
      </c>
      <c r="X3558" s="1">
        <f t="shared" si="223"/>
        <v>990.50304239568561</v>
      </c>
    </row>
    <row r="3559" spans="1:24" hidden="1" x14ac:dyDescent="0.3">
      <c r="A3559" s="18" t="str">
        <f t="shared" si="220"/>
        <v>ConstMin - Rubber Tired Dozers_2008_300</v>
      </c>
      <c r="B3559" s="1" t="s">
        <v>40</v>
      </c>
      <c r="C3559" s="1">
        <v>2020</v>
      </c>
      <c r="D3559" s="1" t="s">
        <v>96</v>
      </c>
      <c r="E3559" s="1">
        <v>2008</v>
      </c>
      <c r="F3559" s="1">
        <v>300</v>
      </c>
      <c r="G3559" s="1" t="s">
        <v>5</v>
      </c>
      <c r="H3559" s="1">
        <v>1.6304024109425399E-5</v>
      </c>
      <c r="I3559" s="1">
        <v>1.97278691724047E-5</v>
      </c>
      <c r="J3559" s="1">
        <v>2.3477794717572599E-5</v>
      </c>
      <c r="K3559" s="1">
        <v>6.8590123649235496E-5</v>
      </c>
      <c r="L3559" s="1">
        <v>1.5196464578298599E-4</v>
      </c>
      <c r="M3559" s="1">
        <v>2.98920199991526E-2</v>
      </c>
      <c r="N3559" s="1">
        <v>8.0197683036029203E-6</v>
      </c>
      <c r="O3559" s="1">
        <v>7.3781868393146898E-6</v>
      </c>
      <c r="P3559" s="1">
        <v>2.7587742809921497E-7</v>
      </c>
      <c r="Q3559" s="1">
        <v>2.4397464882710301E-7</v>
      </c>
      <c r="R3559" s="1">
        <v>969.81366869657199</v>
      </c>
      <c r="S3559" s="1">
        <v>204.320101701737</v>
      </c>
      <c r="T3559" s="1">
        <v>0.18100381790815601</v>
      </c>
      <c r="U3559" s="1">
        <v>47402.263594803102</v>
      </c>
      <c r="V3559" s="1">
        <f t="shared" si="221"/>
        <v>0.13780649879719425</v>
      </c>
      <c r="W3559" s="1">
        <f t="shared" si="222"/>
        <v>1.0615295343504376</v>
      </c>
      <c r="X3559" s="1">
        <f t="shared" si="223"/>
        <v>1128.8165302977864</v>
      </c>
    </row>
    <row r="3560" spans="1:24" hidden="1" x14ac:dyDescent="0.3">
      <c r="A3560" s="18" t="str">
        <f t="shared" si="220"/>
        <v>ConstMin - Rubber Tired Dozers_2008_600</v>
      </c>
      <c r="B3560" s="1" t="s">
        <v>40</v>
      </c>
      <c r="C3560" s="1">
        <v>2020</v>
      </c>
      <c r="D3560" s="1" t="s">
        <v>96</v>
      </c>
      <c r="E3560" s="1">
        <v>2008</v>
      </c>
      <c r="F3560" s="1">
        <v>600</v>
      </c>
      <c r="G3560" s="1" t="s">
        <v>5</v>
      </c>
      <c r="H3560" s="1">
        <v>2.0046533936006599E-4</v>
      </c>
      <c r="I3560" s="1">
        <v>2.4256306062567999E-4</v>
      </c>
      <c r="J3560" s="1">
        <v>2.8867008867849498E-4</v>
      </c>
      <c r="K3560" s="1">
        <v>7.9239493863715105E-4</v>
      </c>
      <c r="L3560" s="1">
        <v>1.8684739474843801E-3</v>
      </c>
      <c r="M3560" s="1">
        <v>0.36753588519437003</v>
      </c>
      <c r="N3560" s="1">
        <v>9.8339385919410301E-5</v>
      </c>
      <c r="O3560" s="1">
        <v>9.0472235045857503E-5</v>
      </c>
      <c r="P3560" s="1">
        <v>3.3920375653591001E-6</v>
      </c>
      <c r="Q3560" s="1">
        <v>2.9997784868401899E-6</v>
      </c>
      <c r="R3560" s="1">
        <v>11924.297026701401</v>
      </c>
      <c r="S3560" s="1">
        <v>1625.1725875969701</v>
      </c>
      <c r="T3560" s="1">
        <v>1.7195362701274901</v>
      </c>
      <c r="U3560" s="1">
        <v>582667.14035318897</v>
      </c>
      <c r="V3560" s="1">
        <f t="shared" si="221"/>
        <v>0.13784554598047741</v>
      </c>
      <c r="W3560" s="1">
        <f t="shared" si="222"/>
        <v>1.0618303165243557</v>
      </c>
      <c r="X3560" s="1">
        <f t="shared" si="223"/>
        <v>945.12259835989164</v>
      </c>
    </row>
    <row r="3561" spans="1:24" hidden="1" x14ac:dyDescent="0.3">
      <c r="A3561" s="18" t="str">
        <f t="shared" si="220"/>
        <v>ConstMin - Rubber Tired Dozers_2009_25</v>
      </c>
      <c r="B3561" s="1" t="s">
        <v>40</v>
      </c>
      <c r="C3561" s="1">
        <v>2020</v>
      </c>
      <c r="D3561" s="1" t="s">
        <v>96</v>
      </c>
      <c r="E3561" s="1">
        <v>2009</v>
      </c>
      <c r="F3561" s="1">
        <v>25</v>
      </c>
      <c r="G3561" s="1" t="s">
        <v>5</v>
      </c>
      <c r="H3561" s="1">
        <v>0</v>
      </c>
      <c r="I3561" s="1">
        <v>0</v>
      </c>
      <c r="J3561" s="1">
        <v>0</v>
      </c>
      <c r="K3561" s="1">
        <v>0</v>
      </c>
      <c r="L3561" s="1">
        <v>0</v>
      </c>
      <c r="M3561" s="1">
        <v>0</v>
      </c>
      <c r="N3561" s="1">
        <v>0</v>
      </c>
      <c r="O3561" s="1">
        <v>0</v>
      </c>
      <c r="P3561" s="1">
        <v>0</v>
      </c>
      <c r="Q3561" s="1">
        <v>0</v>
      </c>
      <c r="R3561" s="1">
        <v>0</v>
      </c>
      <c r="S3561" s="1">
        <v>0</v>
      </c>
      <c r="T3561" s="1">
        <v>0</v>
      </c>
      <c r="U3561" s="1">
        <v>0</v>
      </c>
      <c r="V3561" s="1">
        <f t="shared" si="221"/>
        <v>0</v>
      </c>
      <c r="W3561" s="1">
        <f t="shared" si="222"/>
        <v>0</v>
      </c>
      <c r="X3561" s="1" t="e">
        <f t="shared" si="223"/>
        <v>#DIV/0!</v>
      </c>
    </row>
    <row r="3562" spans="1:24" hidden="1" x14ac:dyDescent="0.3">
      <c r="A3562" s="18" t="str">
        <f t="shared" si="220"/>
        <v>ConstMin - Rubber Tired Dozers_2009_600</v>
      </c>
      <c r="B3562" s="1" t="s">
        <v>40</v>
      </c>
      <c r="C3562" s="1">
        <v>2020</v>
      </c>
      <c r="D3562" s="1" t="s">
        <v>96</v>
      </c>
      <c r="E3562" s="1">
        <v>2009</v>
      </c>
      <c r="F3562" s="1">
        <v>600</v>
      </c>
      <c r="G3562" s="1" t="s">
        <v>5</v>
      </c>
      <c r="H3562" s="1">
        <v>1.4429717302387699E-5</v>
      </c>
      <c r="I3562" s="1">
        <v>1.74599579358891E-5</v>
      </c>
      <c r="J3562" s="1">
        <v>2.0778792915438301E-5</v>
      </c>
      <c r="K3562" s="1">
        <v>5.7746393207597097E-5</v>
      </c>
      <c r="L3562" s="1">
        <v>1.3633744614629801E-4</v>
      </c>
      <c r="M3562" s="1">
        <v>2.6897484095145599E-2</v>
      </c>
      <c r="N3562" s="1">
        <v>7.1373540201394404E-6</v>
      </c>
      <c r="O3562" s="1">
        <v>6.5663656985282896E-6</v>
      </c>
      <c r="P3562" s="1">
        <v>2.4824768783268002E-7</v>
      </c>
      <c r="Q3562" s="1">
        <v>2.1953364933623601E-7</v>
      </c>
      <c r="R3562" s="1">
        <v>872.659249182905</v>
      </c>
      <c r="S3562" s="1">
        <v>109.327406197125</v>
      </c>
      <c r="T3562" s="1">
        <v>0.18100381790815601</v>
      </c>
      <c r="U3562" s="1">
        <v>41271.095839414797</v>
      </c>
      <c r="V3562" s="1">
        <f t="shared" si="221"/>
        <v>0.14008311588504105</v>
      </c>
      <c r="W3562" s="1">
        <f t="shared" si="222"/>
        <v>1.0938499587519117</v>
      </c>
      <c r="X3562" s="1">
        <f t="shared" si="223"/>
        <v>604.00607821763924</v>
      </c>
    </row>
    <row r="3563" spans="1:24" hidden="1" x14ac:dyDescent="0.3">
      <c r="A3563" s="18" t="str">
        <f t="shared" si="220"/>
        <v>ConstMin - Rubber Tired Dozers_2010_600</v>
      </c>
      <c r="B3563" s="1" t="s">
        <v>40</v>
      </c>
      <c r="C3563" s="1">
        <v>2020</v>
      </c>
      <c r="D3563" s="1" t="s">
        <v>96</v>
      </c>
      <c r="E3563" s="1">
        <v>2010</v>
      </c>
      <c r="F3563" s="1">
        <v>600</v>
      </c>
      <c r="G3563" s="1" t="s">
        <v>5</v>
      </c>
      <c r="H3563" s="1">
        <v>3.3933406682750303E-5</v>
      </c>
      <c r="I3563" s="1">
        <v>4.1059422086127898E-5</v>
      </c>
      <c r="J3563" s="1">
        <v>4.8864105623160498E-5</v>
      </c>
      <c r="K3563" s="1">
        <v>1.41720764849286E-4</v>
      </c>
      <c r="L3563" s="1">
        <v>3.3600904444281002E-4</v>
      </c>
      <c r="M3563" s="1">
        <v>6.6944207962590999E-2</v>
      </c>
      <c r="N3563" s="1">
        <v>1.7275458562116701E-5</v>
      </c>
      <c r="O3563" s="1">
        <v>1.5893421877147401E-5</v>
      </c>
      <c r="P3563" s="1">
        <v>6.1791439911603396E-7</v>
      </c>
      <c r="Q3563" s="1">
        <v>5.46389626032121E-7</v>
      </c>
      <c r="R3563" s="1">
        <v>2171.93110147882</v>
      </c>
      <c r="S3563" s="1">
        <v>296.89002920198101</v>
      </c>
      <c r="T3563" s="1">
        <v>0.36200763581631301</v>
      </c>
      <c r="U3563" s="1">
        <v>104950.6253229</v>
      </c>
      <c r="V3563" s="1">
        <f t="shared" si="221"/>
        <v>0.12954373142447326</v>
      </c>
      <c r="W3563" s="1">
        <f t="shared" si="222"/>
        <v>1.0601188033817788</v>
      </c>
      <c r="X3563" s="1">
        <f t="shared" si="223"/>
        <v>820.12090306467053</v>
      </c>
    </row>
    <row r="3564" spans="1:24" hidden="1" x14ac:dyDescent="0.3">
      <c r="A3564" s="18" t="str">
        <f t="shared" si="220"/>
        <v>ConstMin - Rubber Tired Dozers_2011_600</v>
      </c>
      <c r="B3564" s="1" t="s">
        <v>40</v>
      </c>
      <c r="C3564" s="1">
        <v>2020</v>
      </c>
      <c r="D3564" s="1" t="s">
        <v>96</v>
      </c>
      <c r="E3564" s="1">
        <v>2011</v>
      </c>
      <c r="F3564" s="1">
        <v>600</v>
      </c>
      <c r="G3564" s="1" t="s">
        <v>5</v>
      </c>
      <c r="H3564" s="1">
        <v>6.6030076743661898E-5</v>
      </c>
      <c r="I3564" s="1">
        <v>7.9896392859830898E-5</v>
      </c>
      <c r="J3564" s="1">
        <v>9.5083310510873196E-5</v>
      </c>
      <c r="K3564" s="1">
        <v>3.9986673692818598E-4</v>
      </c>
      <c r="L3564" s="1">
        <v>5.2806957619167005E-4</v>
      </c>
      <c r="M3564" s="1">
        <v>0.191654128983267</v>
      </c>
      <c r="N3564" s="1">
        <v>4.2500131015338298E-6</v>
      </c>
      <c r="O3564" s="1">
        <v>3.9100120534111297E-6</v>
      </c>
      <c r="P3564" s="1">
        <v>1.7699565644927999E-6</v>
      </c>
      <c r="Q3564" s="1">
        <v>1.56425523655753E-6</v>
      </c>
      <c r="R3564" s="1">
        <v>6218.0071455651796</v>
      </c>
      <c r="S3564" s="1">
        <v>826.87053015757601</v>
      </c>
      <c r="T3564" s="1">
        <v>1.17652481640302</v>
      </c>
      <c r="U3564" s="1">
        <v>296603.58735979802</v>
      </c>
      <c r="V3564" s="1">
        <f t="shared" si="221"/>
        <v>8.9194766642789761E-2</v>
      </c>
      <c r="W3564" s="1">
        <f t="shared" si="222"/>
        <v>0.58952652220740809</v>
      </c>
      <c r="X3564" s="1">
        <f t="shared" si="223"/>
        <v>702.80755546284252</v>
      </c>
    </row>
    <row r="3565" spans="1:24" hidden="1" x14ac:dyDescent="0.3">
      <c r="A3565" s="18" t="str">
        <f t="shared" si="220"/>
        <v>ConstMin - Rubber Tired Dozers_2012_175</v>
      </c>
      <c r="B3565" s="1" t="s">
        <v>40</v>
      </c>
      <c r="C3565" s="1">
        <v>2020</v>
      </c>
      <c r="D3565" s="1" t="s">
        <v>96</v>
      </c>
      <c r="E3565" s="1">
        <v>2012</v>
      </c>
      <c r="F3565" s="1">
        <v>175</v>
      </c>
      <c r="G3565" s="1" t="s">
        <v>5</v>
      </c>
      <c r="H3565" s="1">
        <v>3.3067842423432898E-6</v>
      </c>
      <c r="I3565" s="1">
        <v>4.0012089332353803E-6</v>
      </c>
      <c r="J3565" s="1">
        <v>4.7617693089743402E-6</v>
      </c>
      <c r="K3565" s="1">
        <v>5.5938492263290899E-5</v>
      </c>
      <c r="L3565" s="1">
        <v>3.9902355841162897E-5</v>
      </c>
      <c r="M3565" s="1">
        <v>8.2628388288066394E-3</v>
      </c>
      <c r="N3565" s="1">
        <v>8.4737913714138997E-7</v>
      </c>
      <c r="O3565" s="1">
        <v>7.7958880617007804E-7</v>
      </c>
      <c r="P3565" s="1">
        <v>7.6294839118845797E-8</v>
      </c>
      <c r="Q3565" s="1">
        <v>6.7440179741288694E-8</v>
      </c>
      <c r="R3565" s="1">
        <v>268.07870591016001</v>
      </c>
      <c r="S3565" s="1">
        <v>112.355866202586</v>
      </c>
      <c r="T3565" s="1">
        <v>0.18100381790815601</v>
      </c>
      <c r="U3565" s="1">
        <v>13103.843597627199</v>
      </c>
      <c r="V3565" s="1">
        <f t="shared" si="221"/>
        <v>0.10110697792139661</v>
      </c>
      <c r="W3565" s="1">
        <f t="shared" si="222"/>
        <v>1.0082969118490759</v>
      </c>
      <c r="X3565" s="1">
        <f t="shared" si="223"/>
        <v>620.73754852837976</v>
      </c>
    </row>
    <row r="3566" spans="1:24" hidden="1" x14ac:dyDescent="0.3">
      <c r="A3566" s="18" t="str">
        <f t="shared" si="220"/>
        <v>ConstMin - Rubber Tired Dozers_2012_600</v>
      </c>
      <c r="B3566" s="1" t="s">
        <v>40</v>
      </c>
      <c r="C3566" s="1">
        <v>2020</v>
      </c>
      <c r="D3566" s="1" t="s">
        <v>96</v>
      </c>
      <c r="E3566" s="1">
        <v>2012</v>
      </c>
      <c r="F3566" s="1">
        <v>600</v>
      </c>
      <c r="G3566" s="1" t="s">
        <v>5</v>
      </c>
      <c r="H3566" s="1">
        <v>7.3854616707849896E-5</v>
      </c>
      <c r="I3566" s="1">
        <v>8.9364086216498398E-5</v>
      </c>
      <c r="J3566" s="1">
        <v>1.06350648059303E-4</v>
      </c>
      <c r="K3566" s="1">
        <v>4.7154925266241501E-4</v>
      </c>
      <c r="L3566" s="1">
        <v>6.2567169418578596E-4</v>
      </c>
      <c r="M3566" s="1">
        <v>0.229452572280371</v>
      </c>
      <c r="N3566" s="1">
        <v>4.9621641752335099E-6</v>
      </c>
      <c r="O3566" s="1">
        <v>4.5651910412148304E-6</v>
      </c>
      <c r="P3566" s="1">
        <v>2.1191871814275801E-6</v>
      </c>
      <c r="Q3566" s="1">
        <v>1.87276104947628E-6</v>
      </c>
      <c r="R3566" s="1">
        <v>7444.3360107948602</v>
      </c>
      <c r="S3566" s="1">
        <v>1067.0274085905901</v>
      </c>
      <c r="T3566" s="1">
        <v>1.53853245221933</v>
      </c>
      <c r="U3566" s="1">
        <v>357140.35028708802</v>
      </c>
      <c r="V3566" s="1">
        <f t="shared" si="221"/>
        <v>8.2853851064116718E-2</v>
      </c>
      <c r="W3566" s="1">
        <f t="shared" si="222"/>
        <v>0.58009108087911176</v>
      </c>
      <c r="X3566" s="1">
        <f t="shared" si="223"/>
        <v>693.53584778234949</v>
      </c>
    </row>
    <row r="3567" spans="1:24" hidden="1" x14ac:dyDescent="0.3">
      <c r="A3567" s="18" t="str">
        <f t="shared" si="220"/>
        <v>ConstMin - Rubber Tired Dozers_2013_175</v>
      </c>
      <c r="B3567" s="1" t="s">
        <v>40</v>
      </c>
      <c r="C3567" s="1">
        <v>2020</v>
      </c>
      <c r="D3567" s="1" t="s">
        <v>96</v>
      </c>
      <c r="E3567" s="1">
        <v>2013</v>
      </c>
      <c r="F3567" s="1">
        <v>175</v>
      </c>
      <c r="G3567" s="1" t="s">
        <v>5</v>
      </c>
      <c r="H3567" s="1">
        <v>1.9140566481613101E-6</v>
      </c>
      <c r="I3567" s="1">
        <v>2.31600854427519E-6</v>
      </c>
      <c r="J3567" s="1">
        <v>2.7562415733522898E-6</v>
      </c>
      <c r="K3567" s="1">
        <v>3.2702444968418401E-5</v>
      </c>
      <c r="L3567" s="1">
        <v>2.3661345344877901E-5</v>
      </c>
      <c r="M3567" s="1">
        <v>5.2619344467280697E-3</v>
      </c>
      <c r="N3567" s="1">
        <v>1.1948596980404299E-7</v>
      </c>
      <c r="O3567" s="1">
        <v>1.09927092219719E-7</v>
      </c>
      <c r="P3567" s="1">
        <v>4.8591771737923502E-8</v>
      </c>
      <c r="Q3567" s="1">
        <v>4.29472015885212E-8</v>
      </c>
      <c r="R3567" s="1">
        <v>170.717668139084</v>
      </c>
      <c r="S3567" s="1">
        <v>49.061052088460698</v>
      </c>
      <c r="T3567" s="1">
        <v>9.0501908954078406E-2</v>
      </c>
      <c r="U3567" s="1">
        <v>8340.3788550383197</v>
      </c>
      <c r="V3567" s="1">
        <f t="shared" si="221"/>
        <v>9.194814655805475E-2</v>
      </c>
      <c r="W3567" s="1">
        <f t="shared" si="222"/>
        <v>0.93938204801073122</v>
      </c>
      <c r="X3567" s="1">
        <f t="shared" si="223"/>
        <v>542.09963806790836</v>
      </c>
    </row>
    <row r="3568" spans="1:24" hidden="1" x14ac:dyDescent="0.3">
      <c r="A3568" s="18" t="str">
        <f t="shared" si="220"/>
        <v>ConstMin - Rubber Tired Dozers_2013_300</v>
      </c>
      <c r="B3568" s="1" t="s">
        <v>40</v>
      </c>
      <c r="C3568" s="1">
        <v>2020</v>
      </c>
      <c r="D3568" s="1" t="s">
        <v>96</v>
      </c>
      <c r="E3568" s="1">
        <v>2013</v>
      </c>
      <c r="F3568" s="1">
        <v>300</v>
      </c>
      <c r="G3568" s="1" t="s">
        <v>5</v>
      </c>
      <c r="H3568" s="1">
        <v>1.9002204404135601E-6</v>
      </c>
      <c r="I3568" s="1">
        <v>2.2992667329004102E-6</v>
      </c>
      <c r="J3568" s="1">
        <v>2.7363174341955298E-6</v>
      </c>
      <c r="K3568" s="1">
        <v>1.34682067005882E-5</v>
      </c>
      <c r="L3568" s="1">
        <v>1.71604033222863E-5</v>
      </c>
      <c r="M3568" s="1">
        <v>6.3612480134244602E-3</v>
      </c>
      <c r="N3568" s="1">
        <v>1.33997296348079E-7</v>
      </c>
      <c r="O3568" s="1">
        <v>1.23277512640232E-7</v>
      </c>
      <c r="P3568" s="1">
        <v>5.8755885915426603E-8</v>
      </c>
      <c r="Q3568" s="1">
        <v>5.1919651138375202E-8</v>
      </c>
      <c r="R3568" s="1">
        <v>206.383686133049</v>
      </c>
      <c r="S3568" s="1">
        <v>45.023105414513303</v>
      </c>
      <c r="T3568" s="1">
        <v>9.0501908954078406E-2</v>
      </c>
      <c r="U3568" s="1">
        <v>10085.175612850901</v>
      </c>
      <c r="V3568" s="1">
        <f t="shared" si="221"/>
        <v>7.5490880602609001E-2</v>
      </c>
      <c r="W3568" s="1">
        <f t="shared" si="222"/>
        <v>0.56342047651912897</v>
      </c>
      <c r="X3568" s="1">
        <f t="shared" si="223"/>
        <v>497.48238390594042</v>
      </c>
    </row>
    <row r="3569" spans="1:24" hidden="1" x14ac:dyDescent="0.3">
      <c r="A3569" s="18" t="str">
        <f t="shared" si="220"/>
        <v>ConstMin - Rubber Tired Dozers_2013_600</v>
      </c>
      <c r="B3569" s="1" t="s">
        <v>40</v>
      </c>
      <c r="C3569" s="1">
        <v>2020</v>
      </c>
      <c r="D3569" s="1" t="s">
        <v>96</v>
      </c>
      <c r="E3569" s="1">
        <v>2013</v>
      </c>
      <c r="F3569" s="1">
        <v>600</v>
      </c>
      <c r="G3569" s="1" t="s">
        <v>5</v>
      </c>
      <c r="H3569" s="1">
        <v>3.5175510185157197E-5</v>
      </c>
      <c r="I3569" s="1">
        <v>4.25623673240402E-5</v>
      </c>
      <c r="J3569" s="1">
        <v>5.0652734666626297E-5</v>
      </c>
      <c r="K3569" s="1">
        <v>2.3823235380190301E-4</v>
      </c>
      <c r="L3569" s="1">
        <v>3.17661008694925E-4</v>
      </c>
      <c r="M3569" s="1">
        <v>0.117754834927375</v>
      </c>
      <c r="N3569" s="1">
        <v>2.4804612992425002E-6</v>
      </c>
      <c r="O3569" s="1">
        <v>2.2820243953031002E-6</v>
      </c>
      <c r="P3569" s="1">
        <v>1.08764658010215E-6</v>
      </c>
      <c r="Q3569" s="1">
        <v>9.6109913280916509E-7</v>
      </c>
      <c r="R3569" s="1">
        <v>3820.4259354474598</v>
      </c>
      <c r="S3569" s="1">
        <v>582.17096171636399</v>
      </c>
      <c r="T3569" s="1">
        <v>0.81451718058670597</v>
      </c>
      <c r="U3569" s="1">
        <v>188623.39159610201</v>
      </c>
      <c r="V3569" s="1">
        <f t="shared" si="221"/>
        <v>7.4716896880547196E-2</v>
      </c>
      <c r="W3569" s="1">
        <f t="shared" si="222"/>
        <v>0.55764390756111548</v>
      </c>
      <c r="X3569" s="1">
        <f t="shared" si="223"/>
        <v>714.7436243113001</v>
      </c>
    </row>
    <row r="3570" spans="1:24" hidden="1" x14ac:dyDescent="0.3">
      <c r="A3570" s="18" t="str">
        <f t="shared" si="220"/>
        <v>ConstMin - Rubber Tired Dozers_2014_100</v>
      </c>
      <c r="B3570" s="1" t="s">
        <v>40</v>
      </c>
      <c r="C3570" s="1">
        <v>2020</v>
      </c>
      <c r="D3570" s="1" t="s">
        <v>96</v>
      </c>
      <c r="E3570" s="1">
        <v>2014</v>
      </c>
      <c r="F3570" s="1">
        <v>100</v>
      </c>
      <c r="G3570" s="1" t="s">
        <v>5</v>
      </c>
      <c r="H3570" s="1">
        <v>8.2615148802333103E-6</v>
      </c>
      <c r="I3570" s="1">
        <v>9.9964330050823095E-6</v>
      </c>
      <c r="J3570" s="1">
        <v>1.1896581427535899E-5</v>
      </c>
      <c r="K3570" s="1">
        <v>1.6266581989251601E-4</v>
      </c>
      <c r="L3570" s="1">
        <v>1.17714745708579E-4</v>
      </c>
      <c r="M3570" s="1">
        <v>2.3641793545147699E-2</v>
      </c>
      <c r="N3570" s="1">
        <v>6.6704110103118695E-7</v>
      </c>
      <c r="O3570" s="1">
        <v>6.1367781294869197E-7</v>
      </c>
      <c r="P3570" s="1">
        <v>2.1833226022165001E-7</v>
      </c>
      <c r="Q3570" s="1">
        <v>1.9296114073200101E-7</v>
      </c>
      <c r="R3570" s="1">
        <v>767.03195479049498</v>
      </c>
      <c r="S3570" s="1">
        <v>405.20794873061999</v>
      </c>
      <c r="T3570" s="1">
        <v>0.54301145372447002</v>
      </c>
      <c r="U3570" s="1">
        <v>35860.903462659902</v>
      </c>
      <c r="V3570" s="1">
        <f t="shared" si="221"/>
        <v>9.2302281018136548E-2</v>
      </c>
      <c r="W3570" s="1">
        <f t="shared" si="222"/>
        <v>1.0869216582402612</v>
      </c>
      <c r="X3570" s="1">
        <f t="shared" si="223"/>
        <v>746.22357585891177</v>
      </c>
    </row>
    <row r="3571" spans="1:24" hidden="1" x14ac:dyDescent="0.3">
      <c r="A3571" s="18" t="str">
        <f t="shared" si="220"/>
        <v>ConstMin - Rubber Tired Dozers_2014_175</v>
      </c>
      <c r="B3571" s="1" t="s">
        <v>40</v>
      </c>
      <c r="C3571" s="1">
        <v>2020</v>
      </c>
      <c r="D3571" s="1" t="s">
        <v>96</v>
      </c>
      <c r="E3571" s="1">
        <v>2014</v>
      </c>
      <c r="F3571" s="1">
        <v>175</v>
      </c>
      <c r="G3571" s="1" t="s">
        <v>5</v>
      </c>
      <c r="H3571" s="1">
        <v>5.3065231850308003E-6</v>
      </c>
      <c r="I3571" s="1">
        <v>6.4208930538872703E-6</v>
      </c>
      <c r="J3571" s="1">
        <v>7.6413933864443608E-6</v>
      </c>
      <c r="K3571" s="1">
        <v>9.6213539387419802E-5</v>
      </c>
      <c r="L3571" s="1">
        <v>7.0305077840194697E-5</v>
      </c>
      <c r="M3571" s="1">
        <v>1.5807123819965799E-2</v>
      </c>
      <c r="N3571" s="1">
        <v>3.4685235536086598E-7</v>
      </c>
      <c r="O3571" s="1">
        <v>3.1910416693199699E-7</v>
      </c>
      <c r="P3571" s="1">
        <v>1.45985503025302E-7</v>
      </c>
      <c r="Q3571" s="1">
        <v>1.2901561965541399E-7</v>
      </c>
      <c r="R3571" s="1">
        <v>512.844723903459</v>
      </c>
      <c r="S3571" s="1">
        <v>157.37897161709901</v>
      </c>
      <c r="T3571" s="1">
        <v>0.27150572686223501</v>
      </c>
      <c r="U3571" s="1">
        <v>24918.337172707401</v>
      </c>
      <c r="V3571" s="1">
        <f t="shared" si="221"/>
        <v>8.5322776422820198E-2</v>
      </c>
      <c r="W3571" s="1">
        <f t="shared" si="222"/>
        <v>0.93423522049106211</v>
      </c>
      <c r="X3571" s="1">
        <f t="shared" si="223"/>
        <v>579.65249365423085</v>
      </c>
    </row>
    <row r="3572" spans="1:24" hidden="1" x14ac:dyDescent="0.3">
      <c r="A3572" s="18" t="str">
        <f t="shared" si="220"/>
        <v>ConstMin - Rubber Tired Dozers_2014_300</v>
      </c>
      <c r="B3572" s="1" t="s">
        <v>40</v>
      </c>
      <c r="C3572" s="1">
        <v>2020</v>
      </c>
      <c r="D3572" s="1" t="s">
        <v>96</v>
      </c>
      <c r="E3572" s="1">
        <v>2014</v>
      </c>
      <c r="F3572" s="1">
        <v>300</v>
      </c>
      <c r="G3572" s="1" t="s">
        <v>5</v>
      </c>
      <c r="H3572" s="1">
        <v>2.53664288090749E-6</v>
      </c>
      <c r="I3572" s="1">
        <v>3.0693378858980702E-6</v>
      </c>
      <c r="J3572" s="1">
        <v>3.6527657485067898E-6</v>
      </c>
      <c r="K3572" s="1">
        <v>2.87410623536307E-5</v>
      </c>
      <c r="L3572" s="1">
        <v>7.3905734186224997E-6</v>
      </c>
      <c r="M3572" s="1">
        <v>1.38604678115313E-2</v>
      </c>
      <c r="N3572" s="1">
        <v>2.8401491091063002E-7</v>
      </c>
      <c r="O3572" s="1">
        <v>2.6129371803778002E-7</v>
      </c>
      <c r="P3572" s="1">
        <v>1.2807079925862999E-7</v>
      </c>
      <c r="Q3572" s="1">
        <v>1.13127275004954E-7</v>
      </c>
      <c r="R3572" s="1">
        <v>449.68761356820499</v>
      </c>
      <c r="S3572" s="1">
        <v>97.718309509526705</v>
      </c>
      <c r="T3572" s="1">
        <v>9.0501908954078406E-2</v>
      </c>
      <c r="U3572" s="1">
        <v>21986.619639643501</v>
      </c>
      <c r="V3572" s="1">
        <f t="shared" si="221"/>
        <v>4.6224778353105886E-2</v>
      </c>
      <c r="W3572" s="1">
        <f t="shared" si="222"/>
        <v>0.1113033595120867</v>
      </c>
      <c r="X3572" s="1">
        <f t="shared" si="223"/>
        <v>1079.7375507196205</v>
      </c>
    </row>
    <row r="3573" spans="1:24" hidden="1" x14ac:dyDescent="0.3">
      <c r="A3573" s="18" t="str">
        <f t="shared" si="220"/>
        <v>ConstMin - Rubber Tired Dozers_2014_600</v>
      </c>
      <c r="B3573" s="1" t="s">
        <v>40</v>
      </c>
      <c r="C3573" s="1">
        <v>2020</v>
      </c>
      <c r="D3573" s="1" t="s">
        <v>96</v>
      </c>
      <c r="E3573" s="1">
        <v>2014</v>
      </c>
      <c r="F3573" s="1">
        <v>600</v>
      </c>
      <c r="G3573" s="1" t="s">
        <v>5</v>
      </c>
      <c r="H3573" s="1">
        <v>5.20060269231212E-5</v>
      </c>
      <c r="I3573" s="1">
        <v>6.29272925769767E-5</v>
      </c>
      <c r="J3573" s="1">
        <v>7.4888678769294601E-5</v>
      </c>
      <c r="K3573" s="1">
        <v>5.6561723279628597E-4</v>
      </c>
      <c r="L3573" s="1">
        <v>1.51520879458081E-4</v>
      </c>
      <c r="M3573" s="1">
        <v>0.28416607934802302</v>
      </c>
      <c r="N3573" s="1">
        <v>5.8228484642276198E-6</v>
      </c>
      <c r="O3573" s="1">
        <v>5.3570205870894102E-6</v>
      </c>
      <c r="P3573" s="1">
        <v>2.62569614526393E-6</v>
      </c>
      <c r="Q3573" s="1">
        <v>2.3193253389859199E-6</v>
      </c>
      <c r="R3573" s="1">
        <v>9219.4554914468699</v>
      </c>
      <c r="S3573" s="1">
        <v>1163.7362314316299</v>
      </c>
      <c r="T3573" s="1">
        <v>1.7195362701274901</v>
      </c>
      <c r="U3573" s="1">
        <v>441239.779538606</v>
      </c>
      <c r="V3573" s="1">
        <f t="shared" si="221"/>
        <v>4.7222936380510838E-2</v>
      </c>
      <c r="W3573" s="1">
        <f t="shared" si="222"/>
        <v>0.11370679649398924</v>
      </c>
      <c r="X3573" s="1">
        <f t="shared" si="223"/>
        <v>676.77329734100226</v>
      </c>
    </row>
    <row r="3574" spans="1:24" hidden="1" x14ac:dyDescent="0.3">
      <c r="A3574" s="18" t="str">
        <f t="shared" si="220"/>
        <v>ConstMin - Rubber Tired Dozers_2015_100</v>
      </c>
      <c r="B3574" s="1" t="s">
        <v>40</v>
      </c>
      <c r="C3574" s="1">
        <v>2020</v>
      </c>
      <c r="D3574" s="1" t="s">
        <v>96</v>
      </c>
      <c r="E3574" s="1">
        <v>2015</v>
      </c>
      <c r="F3574" s="1">
        <v>100</v>
      </c>
      <c r="G3574" s="1" t="s">
        <v>5</v>
      </c>
      <c r="H3574" s="1">
        <v>3.3749979229936702E-6</v>
      </c>
      <c r="I3574" s="1">
        <v>4.0837474868223403E-6</v>
      </c>
      <c r="J3574" s="1">
        <v>4.8599970091108797E-6</v>
      </c>
      <c r="K3574" s="1">
        <v>9.3398836862706197E-5</v>
      </c>
      <c r="L3574" s="1">
        <v>3.7790034167644397E-5</v>
      </c>
      <c r="M3574" s="1">
        <v>1.38740024988188E-2</v>
      </c>
      <c r="N3574" s="1">
        <v>3.689093579369E-7</v>
      </c>
      <c r="O3574" s="1">
        <v>3.3939660930194799E-7</v>
      </c>
      <c r="P3574" s="1">
        <v>1.28170783503407E-7</v>
      </c>
      <c r="Q3574" s="1">
        <v>1.13237743303116E-7</v>
      </c>
      <c r="R3574" s="1">
        <v>450.126731591451</v>
      </c>
      <c r="S3574" s="1">
        <v>267.91776181640898</v>
      </c>
      <c r="T3574" s="1">
        <v>0.27150572686223501</v>
      </c>
      <c r="U3574" s="1">
        <v>22147.868310156398</v>
      </c>
      <c r="V3574" s="1">
        <f t="shared" si="221"/>
        <v>6.1054200468190899E-2</v>
      </c>
      <c r="W3574" s="1">
        <f t="shared" si="222"/>
        <v>0.56498114274113997</v>
      </c>
      <c r="X3574" s="1">
        <f t="shared" si="223"/>
        <v>986.78493788218839</v>
      </c>
    </row>
    <row r="3575" spans="1:24" hidden="1" x14ac:dyDescent="0.3">
      <c r="A3575" s="18" t="str">
        <f t="shared" si="220"/>
        <v>ConstMin - Rubber Tired Dozers_2015_175</v>
      </c>
      <c r="B3575" s="1" t="s">
        <v>40</v>
      </c>
      <c r="C3575" s="1">
        <v>2020</v>
      </c>
      <c r="D3575" s="1" t="s">
        <v>96</v>
      </c>
      <c r="E3575" s="1">
        <v>2015</v>
      </c>
      <c r="F3575" s="1">
        <v>175</v>
      </c>
      <c r="G3575" s="1" t="s">
        <v>5</v>
      </c>
      <c r="H3575" s="1">
        <v>4.6104912186869101E-6</v>
      </c>
      <c r="I3575" s="1">
        <v>5.5786943746111603E-6</v>
      </c>
      <c r="J3575" s="1">
        <v>6.63910735490915E-6</v>
      </c>
      <c r="K3575" s="1">
        <v>1.6386880684975599E-4</v>
      </c>
      <c r="L3575" s="1">
        <v>1.4491519445388899E-5</v>
      </c>
      <c r="M3575" s="1">
        <v>2.7514075116843301E-2</v>
      </c>
      <c r="N3575" s="1">
        <v>5.8224654701267297E-7</v>
      </c>
      <c r="O3575" s="1">
        <v>5.3566682325165904E-7</v>
      </c>
      <c r="P3575" s="1">
        <v>2.5424295438812601E-7</v>
      </c>
      <c r="Q3575" s="1">
        <v>2.2456618236655401E-7</v>
      </c>
      <c r="R3575" s="1">
        <v>892.66386582824896</v>
      </c>
      <c r="S3575" s="1">
        <v>271.65286248980999</v>
      </c>
      <c r="T3575" s="1">
        <v>0.36200763581631301</v>
      </c>
      <c r="U3575" s="1">
        <v>43668.197645237</v>
      </c>
      <c r="V3575" s="1">
        <f t="shared" si="221"/>
        <v>4.2301513177014055E-2</v>
      </c>
      <c r="W3575" s="1">
        <f t="shared" si="222"/>
        <v>0.10988470771295863</v>
      </c>
      <c r="X3575" s="1">
        <f t="shared" si="223"/>
        <v>750.40644343659619</v>
      </c>
    </row>
    <row r="3576" spans="1:24" hidden="1" x14ac:dyDescent="0.3">
      <c r="A3576" s="18" t="str">
        <f t="shared" si="220"/>
        <v>ConstMin - Rubber Tired Dozers_2015_300</v>
      </c>
      <c r="B3576" s="1" t="s">
        <v>40</v>
      </c>
      <c r="C3576" s="1">
        <v>2020</v>
      </c>
      <c r="D3576" s="1" t="s">
        <v>96</v>
      </c>
      <c r="E3576" s="1">
        <v>2015</v>
      </c>
      <c r="F3576" s="1">
        <v>300</v>
      </c>
      <c r="G3576" s="1" t="s">
        <v>5</v>
      </c>
      <c r="H3576" s="1">
        <v>5.0328129166528102E-6</v>
      </c>
      <c r="I3576" s="1">
        <v>6.0897036291499001E-6</v>
      </c>
      <c r="J3576" s="1">
        <v>7.2472505999800503E-6</v>
      </c>
      <c r="K3576" s="1">
        <v>6.0941199073943797E-5</v>
      </c>
      <c r="L3576" s="1">
        <v>1.5818944834136399E-5</v>
      </c>
      <c r="M3576" s="1">
        <v>3.0034368588873001E-2</v>
      </c>
      <c r="N3576" s="1">
        <v>5.9784138153950704E-7</v>
      </c>
      <c r="O3576" s="1">
        <v>5.5001407101634703E-7</v>
      </c>
      <c r="P3576" s="1">
        <v>2.7753164773990299E-7</v>
      </c>
      <c r="Q3576" s="1">
        <v>2.4513647888037599E-7</v>
      </c>
      <c r="R3576" s="1">
        <v>974.43201192109996</v>
      </c>
      <c r="S3576" s="1">
        <v>234.50375308949401</v>
      </c>
      <c r="T3576" s="1">
        <v>0.27150572686223501</v>
      </c>
      <c r="U3576" s="1">
        <v>48854.948560311299</v>
      </c>
      <c r="V3576" s="1">
        <f t="shared" si="221"/>
        <v>4.1273965559161685E-2</v>
      </c>
      <c r="W3576" s="1">
        <f t="shared" si="222"/>
        <v>0.10721549422226451</v>
      </c>
      <c r="X3576" s="1">
        <f t="shared" si="223"/>
        <v>863.71567848542577</v>
      </c>
    </row>
    <row r="3577" spans="1:24" hidden="1" x14ac:dyDescent="0.3">
      <c r="A3577" s="18" t="str">
        <f t="shared" si="220"/>
        <v>ConstMin - Rubber Tired Dozers_2015_600</v>
      </c>
      <c r="B3577" s="1" t="s">
        <v>40</v>
      </c>
      <c r="C3577" s="1">
        <v>2020</v>
      </c>
      <c r="D3577" s="1" t="s">
        <v>96</v>
      </c>
      <c r="E3577" s="1">
        <v>2015</v>
      </c>
      <c r="F3577" s="1">
        <v>600</v>
      </c>
      <c r="G3577" s="1" t="s">
        <v>5</v>
      </c>
      <c r="H3577" s="1">
        <v>3.0694347898465198E-5</v>
      </c>
      <c r="I3577" s="1">
        <v>3.7140160957142898E-5</v>
      </c>
      <c r="J3577" s="1">
        <v>4.4199860973789897E-5</v>
      </c>
      <c r="K3577" s="1">
        <v>3.58487817275043E-4</v>
      </c>
      <c r="L3577" s="1">
        <v>9.6477298911508397E-5</v>
      </c>
      <c r="M3577" s="1">
        <v>0.183174970666449</v>
      </c>
      <c r="N3577" s="1">
        <v>3.6461421588619398E-6</v>
      </c>
      <c r="O3577" s="1">
        <v>3.3544507861529799E-6</v>
      </c>
      <c r="P3577" s="1">
        <v>1.69262261276909E-6</v>
      </c>
      <c r="Q3577" s="1">
        <v>1.4950494862350701E-6</v>
      </c>
      <c r="R3577" s="1">
        <v>5942.9101920998301</v>
      </c>
      <c r="S3577" s="1">
        <v>766.70512471576001</v>
      </c>
      <c r="T3577" s="1">
        <v>0.99552099849486297</v>
      </c>
      <c r="U3577" s="1">
        <v>282495.98822481598</v>
      </c>
      <c r="V3577" s="1">
        <f t="shared" si="221"/>
        <v>4.3533150427068547E-2</v>
      </c>
      <c r="W3577" s="1">
        <f t="shared" si="222"/>
        <v>0.11308407551486939</v>
      </c>
      <c r="X3577" s="1">
        <f t="shared" si="223"/>
        <v>770.15464854578488</v>
      </c>
    </row>
    <row r="3578" spans="1:24" hidden="1" x14ac:dyDescent="0.3">
      <c r="A3578" s="18" t="str">
        <f t="shared" si="220"/>
        <v>ConstMin - Rubber Tired Dozers_2015_750</v>
      </c>
      <c r="B3578" s="1" t="s">
        <v>40</v>
      </c>
      <c r="C3578" s="1">
        <v>2020</v>
      </c>
      <c r="D3578" s="1" t="s">
        <v>96</v>
      </c>
      <c r="E3578" s="1">
        <v>2015</v>
      </c>
      <c r="F3578" s="1">
        <v>750</v>
      </c>
      <c r="G3578" s="1" t="s">
        <v>5</v>
      </c>
      <c r="H3578" s="1">
        <v>6.0503618136501096E-6</v>
      </c>
      <c r="I3578" s="1">
        <v>7.3209377945166301E-6</v>
      </c>
      <c r="J3578" s="1">
        <v>8.7125210116561499E-6</v>
      </c>
      <c r="K3578" s="1">
        <v>7.0663856664247593E-5</v>
      </c>
      <c r="L3578" s="1">
        <v>1.9017265561373399E-5</v>
      </c>
      <c r="M3578" s="1">
        <v>3.6106805441928798E-2</v>
      </c>
      <c r="N3578" s="1">
        <v>7.1871470793556397E-7</v>
      </c>
      <c r="O3578" s="1">
        <v>6.6121753130071901E-7</v>
      </c>
      <c r="P3578" s="1">
        <v>3.33643811397955E-7</v>
      </c>
      <c r="Q3578" s="1">
        <v>2.9469889215291699E-7</v>
      </c>
      <c r="R3578" s="1">
        <v>1171.44553802463</v>
      </c>
      <c r="S3578" s="1">
        <v>91.661389498605701</v>
      </c>
      <c r="T3578" s="1">
        <v>9.0501908954078406E-2</v>
      </c>
      <c r="U3578" s="1">
        <v>57288.368436628502</v>
      </c>
      <c r="V3578" s="1">
        <f t="shared" si="221"/>
        <v>4.2314465907906107E-2</v>
      </c>
      <c r="W3578" s="1">
        <f t="shared" si="222"/>
        <v>0.10991835443009153</v>
      </c>
      <c r="X3578" s="1">
        <f t="shared" si="223"/>
        <v>1012.8116694766695</v>
      </c>
    </row>
    <row r="3579" spans="1:24" hidden="1" x14ac:dyDescent="0.3">
      <c r="A3579" s="18" t="str">
        <f t="shared" si="220"/>
        <v>ConstMin - Rubber Tired Dozers_2016_50</v>
      </c>
      <c r="B3579" s="1" t="s">
        <v>40</v>
      </c>
      <c r="C3579" s="1">
        <v>2020</v>
      </c>
      <c r="D3579" s="1" t="s">
        <v>96</v>
      </c>
      <c r="E3579" s="1">
        <v>2016</v>
      </c>
      <c r="F3579" s="1">
        <v>50</v>
      </c>
      <c r="G3579" s="1" t="s">
        <v>5</v>
      </c>
      <c r="H3579" s="1">
        <v>1.0167045464540399E-5</v>
      </c>
      <c r="I3579" s="1">
        <v>1.23021250120938E-5</v>
      </c>
      <c r="J3579" s="1">
        <v>1.46405454689381E-5</v>
      </c>
      <c r="K3579" s="1">
        <v>1.90002533951349E-4</v>
      </c>
      <c r="L3579" s="1">
        <v>1.3895956202717401E-4</v>
      </c>
      <c r="M3579" s="1">
        <v>2.6767851752764998E-2</v>
      </c>
      <c r="N3579" s="1">
        <v>6.3288953712420898E-7</v>
      </c>
      <c r="O3579" s="1">
        <v>5.8225837415427202E-7</v>
      </c>
      <c r="P3579" s="1">
        <v>2.4717705269575701E-7</v>
      </c>
      <c r="Q3579" s="1">
        <v>2.1847560758429599E-7</v>
      </c>
      <c r="R3579" s="1">
        <v>868.45347059887297</v>
      </c>
      <c r="S3579" s="1">
        <v>812.43487079821398</v>
      </c>
      <c r="T3579" s="1">
        <v>0.72401527163262702</v>
      </c>
      <c r="U3579" s="1">
        <v>38184.438927515999</v>
      </c>
      <c r="V3579" s="1">
        <f t="shared" si="221"/>
        <v>0.10667983198944135</v>
      </c>
      <c r="W3579" s="1">
        <f t="shared" si="222"/>
        <v>1.205009924367711</v>
      </c>
      <c r="X3579" s="1">
        <f t="shared" si="223"/>
        <v>1122.1239421734906</v>
      </c>
    </row>
    <row r="3580" spans="1:24" hidden="1" x14ac:dyDescent="0.3">
      <c r="A3580" s="18" t="str">
        <f t="shared" si="220"/>
        <v>ConstMin - Rubber Tired Dozers_2016_100</v>
      </c>
      <c r="B3580" s="1" t="s">
        <v>40</v>
      </c>
      <c r="C3580" s="1">
        <v>2020</v>
      </c>
      <c r="D3580" s="1" t="s">
        <v>96</v>
      </c>
      <c r="E3580" s="1">
        <v>2016</v>
      </c>
      <c r="F3580" s="1">
        <v>100</v>
      </c>
      <c r="G3580" s="1" t="s">
        <v>5</v>
      </c>
      <c r="H3580" s="1">
        <v>1.22872700577292E-5</v>
      </c>
      <c r="I3580" s="1">
        <v>1.48675967698524E-5</v>
      </c>
      <c r="J3580" s="1">
        <v>1.7693668883130099E-5</v>
      </c>
      <c r="K3580" s="1">
        <v>3.67828364559137E-4</v>
      </c>
      <c r="L3580" s="1">
        <v>1.5039072667367301E-4</v>
      </c>
      <c r="M3580" s="1">
        <v>5.5897994685818797E-2</v>
      </c>
      <c r="N3580" s="1">
        <v>1.3936365773709999E-6</v>
      </c>
      <c r="O3580" s="1">
        <v>1.28214565118132E-6</v>
      </c>
      <c r="P3580" s="1">
        <v>5.1643606347736595E-7</v>
      </c>
      <c r="Q3580" s="1">
        <v>4.5623191821758802E-7</v>
      </c>
      <c r="R3580" s="1">
        <v>1813.5488769434801</v>
      </c>
      <c r="S3580" s="1">
        <v>1140.41708938959</v>
      </c>
      <c r="T3580" s="1">
        <v>1.08602290744894</v>
      </c>
      <c r="U3580" s="1">
        <v>89712.811031981095</v>
      </c>
      <c r="V3580" s="1">
        <f t="shared" si="221"/>
        <v>5.4875047560659682E-2</v>
      </c>
      <c r="W3580" s="1">
        <f t="shared" si="222"/>
        <v>0.55507950657057714</v>
      </c>
      <c r="X3580" s="1">
        <f t="shared" si="223"/>
        <v>1050.0856672244802</v>
      </c>
    </row>
    <row r="3581" spans="1:24" hidden="1" x14ac:dyDescent="0.3">
      <c r="A3581" s="18" t="str">
        <f t="shared" si="220"/>
        <v>ConstMin - Rubber Tired Dozers_2016_175</v>
      </c>
      <c r="B3581" s="1" t="s">
        <v>40</v>
      </c>
      <c r="C3581" s="1">
        <v>2020</v>
      </c>
      <c r="D3581" s="1" t="s">
        <v>96</v>
      </c>
      <c r="E3581" s="1">
        <v>2016</v>
      </c>
      <c r="F3581" s="1">
        <v>175</v>
      </c>
      <c r="G3581" s="1" t="s">
        <v>5</v>
      </c>
      <c r="H3581" s="1">
        <v>4.5498300719095401E-6</v>
      </c>
      <c r="I3581" s="1">
        <v>5.5052943870105503E-6</v>
      </c>
      <c r="J3581" s="1">
        <v>6.5517553035497403E-6</v>
      </c>
      <c r="K3581" s="1">
        <v>1.7450154110934901E-4</v>
      </c>
      <c r="L3581" s="1">
        <v>1.5586568545938E-5</v>
      </c>
      <c r="M3581" s="1">
        <v>2.9971748661874398E-2</v>
      </c>
      <c r="N3581" s="1">
        <v>6.1036155997267505E-7</v>
      </c>
      <c r="O3581" s="1">
        <v>5.6153263517486101E-7</v>
      </c>
      <c r="P3581" s="1">
        <v>2.76967184945921E-7</v>
      </c>
      <c r="Q3581" s="1">
        <v>2.4462538345425601E-7</v>
      </c>
      <c r="R3581" s="1">
        <v>972.40037735315298</v>
      </c>
      <c r="S3581" s="1">
        <v>312.94086723092198</v>
      </c>
      <c r="T3581" s="1">
        <v>0.36200763581631301</v>
      </c>
      <c r="U3581" s="1">
        <v>48036.423119946601</v>
      </c>
      <c r="V3581" s="1">
        <f t="shared" si="221"/>
        <v>3.7948838348995907E-2</v>
      </c>
      <c r="W3581" s="1">
        <f t="shared" si="222"/>
        <v>0.10744060691121982</v>
      </c>
      <c r="X3581" s="1">
        <f t="shared" si="223"/>
        <v>864.45929938812651</v>
      </c>
    </row>
    <row r="3582" spans="1:24" hidden="1" x14ac:dyDescent="0.3">
      <c r="A3582" s="18" t="str">
        <f t="shared" si="220"/>
        <v>ConstMin - Rubber Tired Dozers_2016_300</v>
      </c>
      <c r="B3582" s="1" t="s">
        <v>40</v>
      </c>
      <c r="C3582" s="1">
        <v>2020</v>
      </c>
      <c r="D3582" s="1" t="s">
        <v>96</v>
      </c>
      <c r="E3582" s="1">
        <v>2016</v>
      </c>
      <c r="F3582" s="1">
        <v>300</v>
      </c>
      <c r="G3582" s="1" t="s">
        <v>5</v>
      </c>
      <c r="H3582" s="1">
        <v>1.93804903496437E-6</v>
      </c>
      <c r="I3582" s="1">
        <v>2.3450393323068901E-6</v>
      </c>
      <c r="J3582" s="1">
        <v>2.7907906103486901E-6</v>
      </c>
      <c r="K3582" s="1">
        <v>2.5323873152909799E-5</v>
      </c>
      <c r="L3582" s="1">
        <v>6.6392664454352202E-6</v>
      </c>
      <c r="M3582" s="1">
        <v>1.2766788572822801E-2</v>
      </c>
      <c r="N3582" s="1">
        <v>2.4649268156635499E-7</v>
      </c>
      <c r="O3582" s="1">
        <v>2.2677326704104701E-7</v>
      </c>
      <c r="P3582" s="1">
        <v>1.17977150139138E-7</v>
      </c>
      <c r="Q3582" s="1">
        <v>1.0420081208271E-7</v>
      </c>
      <c r="R3582" s="1">
        <v>414.20439514070199</v>
      </c>
      <c r="S3582" s="1">
        <v>112.55776353628301</v>
      </c>
      <c r="T3582" s="1">
        <v>9.0501908954078406E-2</v>
      </c>
      <c r="U3582" s="1">
        <v>20260.397436530999</v>
      </c>
      <c r="V3582" s="1">
        <f t="shared" si="221"/>
        <v>3.8325759641489592E-2</v>
      </c>
      <c r="W3582" s="1">
        <f t="shared" si="222"/>
        <v>0.10850774504205939</v>
      </c>
      <c r="X3582" s="1">
        <f t="shared" si="223"/>
        <v>1243.7059597648483</v>
      </c>
    </row>
    <row r="3583" spans="1:24" hidden="1" x14ac:dyDescent="0.3">
      <c r="A3583" s="18" t="str">
        <f t="shared" si="220"/>
        <v>ConstMin - Rubber Tired Dozers_2016_600</v>
      </c>
      <c r="B3583" s="1" t="s">
        <v>40</v>
      </c>
      <c r="C3583" s="1">
        <v>2020</v>
      </c>
      <c r="D3583" s="1" t="s">
        <v>96</v>
      </c>
      <c r="E3583" s="1">
        <v>2016</v>
      </c>
      <c r="F3583" s="1">
        <v>600</v>
      </c>
      <c r="G3583" s="1" t="s">
        <v>5</v>
      </c>
      <c r="H3583" s="1">
        <v>1.8076805154185299E-5</v>
      </c>
      <c r="I3583" s="1">
        <v>2.18729342365643E-5</v>
      </c>
      <c r="J3583" s="1">
        <v>2.60305994220269E-5</v>
      </c>
      <c r="K3583" s="1">
        <v>2.2899303349565301E-4</v>
      </c>
      <c r="L3583" s="1">
        <v>6.1926568283686306E-5</v>
      </c>
      <c r="M3583" s="1">
        <v>0.11907993312452</v>
      </c>
      <c r="N3583" s="1">
        <v>2.2991163258619898E-6</v>
      </c>
      <c r="O3583" s="1">
        <v>2.1151870197930301E-6</v>
      </c>
      <c r="P3583" s="1">
        <v>1.1004107312230599E-6</v>
      </c>
      <c r="Q3583" s="1">
        <v>9.7191440616035193E-7</v>
      </c>
      <c r="R3583" s="1">
        <v>3863.4172871190099</v>
      </c>
      <c r="S3583" s="1">
        <v>509.68981891900899</v>
      </c>
      <c r="T3583" s="1">
        <v>0.63351336267854896</v>
      </c>
      <c r="U3583" s="1">
        <v>188658.04583130701</v>
      </c>
      <c r="V3583" s="1">
        <f t="shared" si="221"/>
        <v>3.8390194841225148E-2</v>
      </c>
      <c r="W3583" s="1">
        <f t="shared" si="222"/>
        <v>0.10869017373466841</v>
      </c>
      <c r="X3583" s="1">
        <f t="shared" si="223"/>
        <v>804.54470094205533</v>
      </c>
    </row>
    <row r="3584" spans="1:24" hidden="1" x14ac:dyDescent="0.3">
      <c r="A3584" s="18" t="str">
        <f t="shared" si="220"/>
        <v>ConstMin - Rubber Tired Dozers_2017_25</v>
      </c>
      <c r="B3584" s="1" t="s">
        <v>40</v>
      </c>
      <c r="C3584" s="1">
        <v>2020</v>
      </c>
      <c r="D3584" s="1" t="s">
        <v>96</v>
      </c>
      <c r="E3584" s="1">
        <v>2017</v>
      </c>
      <c r="F3584" s="1">
        <v>25</v>
      </c>
      <c r="G3584" s="1" t="s">
        <v>5</v>
      </c>
      <c r="H3584" s="1">
        <v>0</v>
      </c>
      <c r="I3584" s="1">
        <v>0</v>
      </c>
      <c r="J3584" s="1">
        <v>0</v>
      </c>
      <c r="K3584" s="1">
        <v>0</v>
      </c>
      <c r="L3584" s="1">
        <v>0</v>
      </c>
      <c r="M3584" s="1">
        <v>0</v>
      </c>
      <c r="N3584" s="1">
        <v>0</v>
      </c>
      <c r="O3584" s="1">
        <v>0</v>
      </c>
      <c r="P3584" s="1">
        <v>0</v>
      </c>
      <c r="Q3584" s="1">
        <v>0</v>
      </c>
      <c r="R3584" s="1">
        <v>0</v>
      </c>
      <c r="S3584" s="1">
        <v>0</v>
      </c>
      <c r="T3584" s="1">
        <v>0</v>
      </c>
      <c r="U3584" s="1">
        <v>0</v>
      </c>
      <c r="V3584" s="1">
        <f t="shared" si="221"/>
        <v>0</v>
      </c>
      <c r="W3584" s="1">
        <f t="shared" si="222"/>
        <v>0</v>
      </c>
      <c r="X3584" s="1" t="e">
        <f t="shared" si="223"/>
        <v>#DIV/0!</v>
      </c>
    </row>
    <row r="3585" spans="1:24" hidden="1" x14ac:dyDescent="0.3">
      <c r="A3585" s="18" t="str">
        <f t="shared" si="220"/>
        <v>ConstMin - Rubber Tired Dozers_2017_50</v>
      </c>
      <c r="B3585" s="1" t="s">
        <v>40</v>
      </c>
      <c r="C3585" s="1">
        <v>2020</v>
      </c>
      <c r="D3585" s="1" t="s">
        <v>96</v>
      </c>
      <c r="E3585" s="1">
        <v>2017</v>
      </c>
      <c r="F3585" s="1">
        <v>50</v>
      </c>
      <c r="G3585" s="1" t="s">
        <v>5</v>
      </c>
      <c r="H3585" s="1">
        <v>9.0430020622784703E-6</v>
      </c>
      <c r="I3585" s="1">
        <v>1.0942032495356899E-5</v>
      </c>
      <c r="J3585" s="1">
        <v>1.3021922969680901E-5</v>
      </c>
      <c r="K3585" s="1">
        <v>1.81324166721806E-4</v>
      </c>
      <c r="L3585" s="1">
        <v>1.39428401915511E-4</v>
      </c>
      <c r="M3585" s="1">
        <v>2.7373288317668599E-2</v>
      </c>
      <c r="N3585" s="1">
        <v>5.9913718772286799E-7</v>
      </c>
      <c r="O3585" s="1">
        <v>5.5120621270503803E-7</v>
      </c>
      <c r="P3585" s="1">
        <v>2.5280833528602502E-7</v>
      </c>
      <c r="Q3585" s="1">
        <v>2.2341709943776199E-7</v>
      </c>
      <c r="R3585" s="1">
        <v>888.09619317797205</v>
      </c>
      <c r="S3585" s="1">
        <v>1035.7333218675001</v>
      </c>
      <c r="T3585" s="1">
        <v>0.90501908954078403</v>
      </c>
      <c r="U3585" s="1">
        <v>39047.1462344049</v>
      </c>
      <c r="V3585" s="1">
        <f t="shared" si="221"/>
        <v>9.2789172564507194E-2</v>
      </c>
      <c r="W3585" s="1">
        <f t="shared" si="222"/>
        <v>1.1823622394853646</v>
      </c>
      <c r="X3585" s="1">
        <f t="shared" si="223"/>
        <v>1144.4325692544694</v>
      </c>
    </row>
    <row r="3586" spans="1:24" hidden="1" x14ac:dyDescent="0.3">
      <c r="A3586" s="18" t="str">
        <f t="shared" si="220"/>
        <v>ConstMin - Rubber Tired Dozers_2017_75</v>
      </c>
      <c r="B3586" s="1" t="s">
        <v>40</v>
      </c>
      <c r="C3586" s="1">
        <v>2020</v>
      </c>
      <c r="D3586" s="1" t="s">
        <v>96</v>
      </c>
      <c r="E3586" s="1">
        <v>2017</v>
      </c>
      <c r="F3586" s="1">
        <v>75</v>
      </c>
      <c r="G3586" s="1" t="s">
        <v>5</v>
      </c>
      <c r="H3586" s="1">
        <v>2.2384323267203399E-6</v>
      </c>
      <c r="I3586" s="1">
        <v>2.7085031153316201E-6</v>
      </c>
      <c r="J3586" s="1">
        <v>3.2233425504773002E-6</v>
      </c>
      <c r="K3586" s="1">
        <v>7.3424341218157198E-5</v>
      </c>
      <c r="L3586" s="1">
        <v>3.0354073818514701E-5</v>
      </c>
      <c r="M3586" s="1">
        <v>1.1426686668641E-2</v>
      </c>
      <c r="N3586" s="1">
        <v>2.6555518746503598E-7</v>
      </c>
      <c r="O3586" s="1">
        <v>2.4431077246783302E-7</v>
      </c>
      <c r="P3586" s="1">
        <v>1.05578231958279E-7</v>
      </c>
      <c r="Q3586" s="1">
        <v>9.3263080491651994E-8</v>
      </c>
      <c r="R3586" s="1">
        <v>370.72626471797901</v>
      </c>
      <c r="S3586" s="1">
        <v>265.99973714628402</v>
      </c>
      <c r="T3586" s="1">
        <v>0.27150572686223501</v>
      </c>
      <c r="U3586" s="1">
        <v>18087.982125947299</v>
      </c>
      <c r="V3586" s="1">
        <f t="shared" si="221"/>
        <v>4.958243143083918E-2</v>
      </c>
      <c r="W3586" s="1">
        <f t="shared" si="222"/>
        <v>0.55566810140769041</v>
      </c>
      <c r="X3586" s="1">
        <f t="shared" si="223"/>
        <v>979.72053930654363</v>
      </c>
    </row>
    <row r="3587" spans="1:24" hidden="1" x14ac:dyDescent="0.3">
      <c r="A3587" s="18" t="str">
        <f t="shared" si="220"/>
        <v>ConstMin - Rubber Tired Dozers_2017_300</v>
      </c>
      <c r="B3587" s="1" t="s">
        <v>40</v>
      </c>
      <c r="C3587" s="1">
        <v>2020</v>
      </c>
      <c r="D3587" s="1" t="s">
        <v>96</v>
      </c>
      <c r="E3587" s="1">
        <v>2017</v>
      </c>
      <c r="F3587" s="1">
        <v>300</v>
      </c>
      <c r="G3587" s="1" t="s">
        <v>5</v>
      </c>
      <c r="H3587" s="1">
        <v>9.8897611566793698E-7</v>
      </c>
      <c r="I3587" s="1">
        <v>1.1966610999582E-6</v>
      </c>
      <c r="J3587" s="1">
        <v>1.4241256065618299E-6</v>
      </c>
      <c r="K3587" s="1">
        <v>1.41160558143072E-5</v>
      </c>
      <c r="L3587" s="1">
        <v>3.7400440489795401E-6</v>
      </c>
      <c r="M3587" s="1">
        <v>7.2869242248389402E-3</v>
      </c>
      <c r="N3587" s="1">
        <v>1.36245715082308E-7</v>
      </c>
      <c r="O3587" s="1">
        <v>1.25346057875724E-7</v>
      </c>
      <c r="P3587" s="1">
        <v>6.7341558877319596E-8</v>
      </c>
      <c r="Q3587" s="1">
        <v>5.9474895936614097E-8</v>
      </c>
      <c r="R3587" s="1">
        <v>236.41623136225999</v>
      </c>
      <c r="S3587" s="1">
        <v>65.313787451099003</v>
      </c>
      <c r="T3587" s="1">
        <v>9.0501908954078406E-2</v>
      </c>
      <c r="U3587" s="1">
        <v>11560.5403788445</v>
      </c>
      <c r="V3587" s="1">
        <f t="shared" si="221"/>
        <v>3.4275329564127467E-2</v>
      </c>
      <c r="W3587" s="1">
        <f t="shared" si="222"/>
        <v>0.10712409918531254</v>
      </c>
      <c r="X3587" s="1">
        <f t="shared" si="223"/>
        <v>721.68408606982962</v>
      </c>
    </row>
    <row r="3588" spans="1:24" hidden="1" x14ac:dyDescent="0.3">
      <c r="A3588" s="18" t="str">
        <f t="shared" si="220"/>
        <v>ConstMin - Rubber Tired Dozers_2017_600</v>
      </c>
      <c r="B3588" s="1" t="s">
        <v>40</v>
      </c>
      <c r="C3588" s="1">
        <v>2020</v>
      </c>
      <c r="D3588" s="1" t="s">
        <v>96</v>
      </c>
      <c r="E3588" s="1">
        <v>2017</v>
      </c>
      <c r="F3588" s="1">
        <v>600</v>
      </c>
      <c r="G3588" s="1" t="s">
        <v>5</v>
      </c>
      <c r="H3588" s="1">
        <v>1.1344380360809599E-5</v>
      </c>
      <c r="I3588" s="1">
        <v>1.3726700236579701E-5</v>
      </c>
      <c r="J3588" s="1">
        <v>1.63359077195659E-5</v>
      </c>
      <c r="K3588" s="1">
        <v>1.5783489055555999E-4</v>
      </c>
      <c r="L3588" s="1">
        <v>4.29014225779873E-5</v>
      </c>
      <c r="M3588" s="1">
        <v>8.3587094528708897E-2</v>
      </c>
      <c r="N3588" s="1">
        <v>1.5628519131428401E-6</v>
      </c>
      <c r="O3588" s="1">
        <v>1.4378237600914099E-6</v>
      </c>
      <c r="P3588" s="1">
        <v>7.7246380968281996E-7</v>
      </c>
      <c r="Q3588" s="1">
        <v>6.8222662886943404E-7</v>
      </c>
      <c r="R3588" s="1">
        <v>2711.8912272530301</v>
      </c>
      <c r="S3588" s="1">
        <v>337.168547274606</v>
      </c>
      <c r="T3588" s="1">
        <v>0.45250954477039201</v>
      </c>
      <c r="U3588" s="1">
        <v>130012.191829088</v>
      </c>
      <c r="V3588" s="1">
        <f t="shared" si="221"/>
        <v>3.4959939338347498E-2</v>
      </c>
      <c r="W3588" s="1">
        <f t="shared" si="222"/>
        <v>0.10926377825738569</v>
      </c>
      <c r="X3588" s="1">
        <f t="shared" si="223"/>
        <v>745.10814450486077</v>
      </c>
    </row>
    <row r="3589" spans="1:24" hidden="1" x14ac:dyDescent="0.3">
      <c r="A3589" s="18" t="str">
        <f t="shared" si="220"/>
        <v>ConstMin - Rubber Tired Dozers_2018_100</v>
      </c>
      <c r="B3589" s="1" t="s">
        <v>40</v>
      </c>
      <c r="C3589" s="1">
        <v>2020</v>
      </c>
      <c r="D3589" s="1" t="s">
        <v>96</v>
      </c>
      <c r="E3589" s="1">
        <v>2018</v>
      </c>
      <c r="F3589" s="1">
        <v>100</v>
      </c>
      <c r="G3589" s="1" t="s">
        <v>5</v>
      </c>
      <c r="H3589" s="1">
        <v>8.5799685631725705E-7</v>
      </c>
      <c r="I3589" s="1">
        <v>1.0381761961438801E-6</v>
      </c>
      <c r="J3589" s="1">
        <v>1.2355154730968499E-6</v>
      </c>
      <c r="K3589" s="1">
        <v>3.1358245392226003E-5</v>
      </c>
      <c r="L3589" s="1">
        <v>1.3116296365115099E-5</v>
      </c>
      <c r="M3589" s="1">
        <v>5.0029503043846103E-3</v>
      </c>
      <c r="N3589" s="1">
        <v>1.07635295164738E-7</v>
      </c>
      <c r="O3589" s="1">
        <v>9.9024471551559601E-8</v>
      </c>
      <c r="P3589" s="1">
        <v>4.6229016701339199E-8</v>
      </c>
      <c r="Q3589" s="1">
        <v>4.0833407834140497E-8</v>
      </c>
      <c r="R3589" s="1">
        <v>162.315212860804</v>
      </c>
      <c r="S3589" s="1">
        <v>83.585496150710895</v>
      </c>
      <c r="T3589" s="1">
        <v>9.0501908954078406E-2</v>
      </c>
      <c r="U3589" s="1">
        <v>7940.6221343175303</v>
      </c>
      <c r="V3589" s="1">
        <f t="shared" si="221"/>
        <v>4.3291749578848474E-2</v>
      </c>
      <c r="W3589" s="1">
        <f t="shared" si="222"/>
        <v>0.54694705941979482</v>
      </c>
      <c r="X3589" s="1">
        <f t="shared" si="223"/>
        <v>923.57716115273365</v>
      </c>
    </row>
    <row r="3590" spans="1:24" hidden="1" x14ac:dyDescent="0.3">
      <c r="A3590" s="18" t="str">
        <f t="shared" si="220"/>
        <v>ConstMin - Rubber Tired Dozers_2018_175</v>
      </c>
      <c r="B3590" s="1" t="s">
        <v>40</v>
      </c>
      <c r="C3590" s="1">
        <v>2020</v>
      </c>
      <c r="D3590" s="1" t="s">
        <v>96</v>
      </c>
      <c r="E3590" s="1">
        <v>2018</v>
      </c>
      <c r="F3590" s="1">
        <v>175</v>
      </c>
      <c r="G3590" s="1" t="s">
        <v>5</v>
      </c>
      <c r="H3590" s="1">
        <v>1.1320343218700801E-6</v>
      </c>
      <c r="I3590" s="1">
        <v>1.3697615294627901E-6</v>
      </c>
      <c r="J3590" s="1">
        <v>1.63012942349291E-6</v>
      </c>
      <c r="K3590" s="1">
        <v>5.2627315668949099E-5</v>
      </c>
      <c r="L3590" s="1">
        <v>4.8039809393092903E-6</v>
      </c>
      <c r="M3590" s="1">
        <v>9.4878240945574094E-3</v>
      </c>
      <c r="N3590" s="1">
        <v>1.7762700007260201E-7</v>
      </c>
      <c r="O3590" s="1">
        <v>1.6341684006679399E-7</v>
      </c>
      <c r="P3590" s="1">
        <v>8.7685677888091997E-8</v>
      </c>
      <c r="Q3590" s="1">
        <v>7.7438344804686606E-8</v>
      </c>
      <c r="R3590" s="1">
        <v>307.82200377730499</v>
      </c>
      <c r="S3590" s="1">
        <v>103.775229520447</v>
      </c>
      <c r="T3590" s="1">
        <v>9.0501908954078406E-2</v>
      </c>
      <c r="U3590" s="1">
        <v>15047.408280464901</v>
      </c>
      <c r="V3590" s="1">
        <f t="shared" si="221"/>
        <v>3.0141985771864679E-2</v>
      </c>
      <c r="W3590" s="1">
        <f t="shared" si="222"/>
        <v>0.10571294492243465</v>
      </c>
      <c r="X3590" s="1">
        <f t="shared" si="223"/>
        <v>1146.6634319625634</v>
      </c>
    </row>
    <row r="3591" spans="1:24" hidden="1" x14ac:dyDescent="0.3">
      <c r="A3591" s="18" t="str">
        <f t="shared" si="220"/>
        <v>ConstMin - Rubber Tired Dozers_2018_300</v>
      </c>
      <c r="B3591" s="1" t="s">
        <v>40</v>
      </c>
      <c r="C3591" s="1">
        <v>2020</v>
      </c>
      <c r="D3591" s="1" t="s">
        <v>96</v>
      </c>
      <c r="E3591" s="1">
        <v>2018</v>
      </c>
      <c r="F3591" s="1">
        <v>300</v>
      </c>
      <c r="G3591" s="1" t="s">
        <v>5</v>
      </c>
      <c r="H3591" s="1">
        <v>2.0036337310077099E-6</v>
      </c>
      <c r="I3591" s="1">
        <v>2.42439681451933E-6</v>
      </c>
      <c r="J3591" s="1">
        <v>2.8852325726511099E-6</v>
      </c>
      <c r="K3591" s="1">
        <v>3.1736112365057697E-5</v>
      </c>
      <c r="L3591" s="1">
        <v>8.5027618572706899E-6</v>
      </c>
      <c r="M3591" s="1">
        <v>1.67928869491508E-2</v>
      </c>
      <c r="N3591" s="1">
        <v>3.0353302139483199E-7</v>
      </c>
      <c r="O3591" s="1">
        <v>2.7925037968324501E-7</v>
      </c>
      <c r="P3591" s="1">
        <v>1.5519845869392399E-7</v>
      </c>
      <c r="Q3591" s="1">
        <v>1.37061285798968E-7</v>
      </c>
      <c r="R3591" s="1">
        <v>544.82672300582101</v>
      </c>
      <c r="S3591" s="1">
        <v>107.813176194395</v>
      </c>
      <c r="T3591" s="1">
        <v>9.0501908954078406E-2</v>
      </c>
      <c r="U3591" s="1">
        <v>26629.8545200156</v>
      </c>
      <c r="V3591" s="1">
        <f t="shared" si="221"/>
        <v>3.0145570797127628E-2</v>
      </c>
      <c r="W3591" s="1">
        <f t="shared" si="222"/>
        <v>0.10572551820081859</v>
      </c>
      <c r="X3591" s="1">
        <f t="shared" si="223"/>
        <v>1191.2806861245381</v>
      </c>
    </row>
    <row r="3592" spans="1:24" hidden="1" x14ac:dyDescent="0.3">
      <c r="A3592" s="18" t="str">
        <f t="shared" si="220"/>
        <v>ConstMin - Rubber Tired Dozers_2018_600</v>
      </c>
      <c r="B3592" s="1" t="s">
        <v>40</v>
      </c>
      <c r="C3592" s="1">
        <v>2020</v>
      </c>
      <c r="D3592" s="1" t="s">
        <v>96</v>
      </c>
      <c r="E3592" s="1">
        <v>2018</v>
      </c>
      <c r="F3592" s="1">
        <v>600</v>
      </c>
      <c r="G3592" s="1" t="s">
        <v>5</v>
      </c>
      <c r="H3592" s="1">
        <v>1.34085178306005E-5</v>
      </c>
      <c r="I3592" s="1">
        <v>1.6224306575026602E-5</v>
      </c>
      <c r="J3592" s="1">
        <v>1.9308265676064799E-5</v>
      </c>
      <c r="K3592" s="1">
        <v>2.0822000751527501E-4</v>
      </c>
      <c r="L3592" s="1">
        <v>5.6901334913753898E-5</v>
      </c>
      <c r="M3592" s="1">
        <v>0.112379683272602</v>
      </c>
      <c r="N3592" s="1">
        <v>2.0312734141791998E-6</v>
      </c>
      <c r="O3592" s="1">
        <v>1.8687715410448701E-6</v>
      </c>
      <c r="P3592" s="1">
        <v>1.03860364720082E-6</v>
      </c>
      <c r="Q3592" s="1">
        <v>9.1722786758845195E-7</v>
      </c>
      <c r="R3592" s="1">
        <v>3646.0350596798198</v>
      </c>
      <c r="S3592" s="1">
        <v>456.59082015659999</v>
      </c>
      <c r="T3592" s="1">
        <v>0.54301145372447002</v>
      </c>
      <c r="U3592" s="1">
        <v>175026.48106003</v>
      </c>
      <c r="V3592" s="1">
        <f t="shared" si="221"/>
        <v>3.0693822941956231E-2</v>
      </c>
      <c r="W3592" s="1">
        <f t="shared" si="222"/>
        <v>0.10764832943258476</v>
      </c>
      <c r="X3592" s="1">
        <f t="shared" si="223"/>
        <v>840.84933572741761</v>
      </c>
    </row>
    <row r="3593" spans="1:24" hidden="1" x14ac:dyDescent="0.3">
      <c r="A3593" s="18" t="str">
        <f t="shared" si="220"/>
        <v>ConstMin - Rubber Tired Dozers_2018_750</v>
      </c>
      <c r="B3593" s="1" t="s">
        <v>40</v>
      </c>
      <c r="C3593" s="1">
        <v>2020</v>
      </c>
      <c r="D3593" s="1" t="s">
        <v>96</v>
      </c>
      <c r="E3593" s="1">
        <v>2018</v>
      </c>
      <c r="F3593" s="1">
        <v>750</v>
      </c>
      <c r="G3593" s="1" t="s">
        <v>5</v>
      </c>
      <c r="H3593" s="1">
        <v>4.5063145037959299E-6</v>
      </c>
      <c r="I3593" s="1">
        <v>5.4526405495930702E-6</v>
      </c>
      <c r="J3593" s="1">
        <v>6.4890928854661296E-6</v>
      </c>
      <c r="K3593" s="1">
        <v>6.9978266927102898E-5</v>
      </c>
      <c r="L3593" s="1">
        <v>1.9123315048439901E-5</v>
      </c>
      <c r="M3593" s="1">
        <v>3.7768394915923098E-2</v>
      </c>
      <c r="N3593" s="1">
        <v>6.8266731365347698E-7</v>
      </c>
      <c r="O3593" s="1">
        <v>6.2805392856119895E-7</v>
      </c>
      <c r="P3593" s="1">
        <v>3.4905235151309801E-7</v>
      </c>
      <c r="Q3593" s="1">
        <v>3.0826056207097798E-7</v>
      </c>
      <c r="R3593" s="1">
        <v>1225.35397859464</v>
      </c>
      <c r="S3593" s="1">
        <v>81.566522813737194</v>
      </c>
      <c r="T3593" s="1">
        <v>9.0501908954078406E-2</v>
      </c>
      <c r="U3593" s="1">
        <v>59951.394268096803</v>
      </c>
      <c r="V3593" s="1">
        <f t="shared" si="221"/>
        <v>3.0115923262252656E-2</v>
      </c>
      <c r="W3593" s="1">
        <f t="shared" si="222"/>
        <v>0.10562153937722486</v>
      </c>
      <c r="X3593" s="1">
        <f t="shared" si="223"/>
        <v>901.26853407174963</v>
      </c>
    </row>
    <row r="3594" spans="1:24" hidden="1" x14ac:dyDescent="0.3">
      <c r="A3594" s="18" t="str">
        <f t="shared" ref="A3594:A3657" si="224">D3594&amp;"_"&amp;E3594&amp;"_"&amp;F3594</f>
        <v>ConstMin - Rubber Tired Dozers_2019_100</v>
      </c>
      <c r="B3594" s="1" t="s">
        <v>40</v>
      </c>
      <c r="C3594" s="1">
        <v>2020</v>
      </c>
      <c r="D3594" s="1" t="s">
        <v>96</v>
      </c>
      <c r="E3594" s="1">
        <v>2019</v>
      </c>
      <c r="F3594" s="1">
        <v>100</v>
      </c>
      <c r="G3594" s="1" t="s">
        <v>5</v>
      </c>
      <c r="H3594" s="1">
        <v>8.4120098158538304E-7</v>
      </c>
      <c r="I3594" s="1">
        <v>1.0178531877183099E-6</v>
      </c>
      <c r="J3594" s="1">
        <v>1.21132941348295E-6</v>
      </c>
      <c r="K3594" s="1">
        <v>3.5037163714322897E-5</v>
      </c>
      <c r="L3594" s="1">
        <v>1.4837991150777201E-5</v>
      </c>
      <c r="M3594" s="1">
        <v>5.73708864543487E-3</v>
      </c>
      <c r="N3594" s="1">
        <v>1.13336985827124E-7</v>
      </c>
      <c r="O3594" s="1">
        <v>1.04270026960954E-7</v>
      </c>
      <c r="P3594" s="1">
        <v>5.3016993611524302E-8</v>
      </c>
      <c r="Q3594" s="1">
        <v>4.6825346283041798E-8</v>
      </c>
      <c r="R3594" s="1">
        <v>186.13352282730801</v>
      </c>
      <c r="S3594" s="1">
        <v>105.794202857421</v>
      </c>
      <c r="T3594" s="1">
        <v>9.0501908954078406E-2</v>
      </c>
      <c r="U3594" s="1">
        <v>9098.3014457382505</v>
      </c>
      <c r="V3594" s="1">
        <f t="shared" si="221"/>
        <v>3.704361995613905E-2</v>
      </c>
      <c r="W3594" s="1">
        <f t="shared" si="222"/>
        <v>0.54001197003084977</v>
      </c>
      <c r="X3594" s="1">
        <f t="shared" si="223"/>
        <v>1168.9720590435509</v>
      </c>
    </row>
    <row r="3595" spans="1:24" hidden="1" x14ac:dyDescent="0.3">
      <c r="A3595" s="18" t="str">
        <f t="shared" si="224"/>
        <v>ConstMin - Rubber Tired Dozers_2019_175</v>
      </c>
      <c r="B3595" s="1" t="s">
        <v>40</v>
      </c>
      <c r="C3595" s="1">
        <v>2020</v>
      </c>
      <c r="D3595" s="1" t="s">
        <v>96</v>
      </c>
      <c r="E3595" s="1">
        <v>2019</v>
      </c>
      <c r="F3595" s="1">
        <v>175</v>
      </c>
      <c r="G3595" s="1" t="s">
        <v>5</v>
      </c>
      <c r="H3595" s="1">
        <v>4.0787290405565998E-7</v>
      </c>
      <c r="I3595" s="1">
        <v>4.9352621390734797E-7</v>
      </c>
      <c r="J3595" s="1">
        <v>5.8733698184015003E-7</v>
      </c>
      <c r="K3595" s="1">
        <v>2.14893651626214E-5</v>
      </c>
      <c r="L3595" s="1">
        <v>1.9849998195913598E-6</v>
      </c>
      <c r="M3595" s="1">
        <v>3.9757800083902901E-3</v>
      </c>
      <c r="N3595" s="1">
        <v>7.1070219361142398E-8</v>
      </c>
      <c r="O3595" s="1">
        <v>6.5384601812251003E-8</v>
      </c>
      <c r="P3595" s="1">
        <v>3.67458216432776E-8</v>
      </c>
      <c r="Q3595" s="1">
        <v>3.2449781961484498E-8</v>
      </c>
      <c r="R3595" s="1">
        <v>128.989803833156</v>
      </c>
      <c r="S3595" s="1">
        <v>45.023105414513303</v>
      </c>
      <c r="T3595" s="1">
        <v>9.0501908954078406E-2</v>
      </c>
      <c r="U3595" s="1">
        <v>6303.2347580318701</v>
      </c>
      <c r="V3595" s="1">
        <f t="shared" ref="V3595:V3658" si="225">IFERROR(CONVERT(I3595,"ton","g")*365/U3595,0)</f>
        <v>2.5925989676779736E-2</v>
      </c>
      <c r="W3595" s="1">
        <f t="shared" ref="W3595:W3658" si="226">IFERROR(CONVERT(L3595,"ton","g")*365/U3595,0)</f>
        <v>0.10427629451268954</v>
      </c>
      <c r="X3595" s="1">
        <f t="shared" ref="X3595:X3658" si="227">S3595/T3595</f>
        <v>497.48238390594042</v>
      </c>
    </row>
    <row r="3596" spans="1:24" hidden="1" x14ac:dyDescent="0.3">
      <c r="A3596" s="18" t="str">
        <f t="shared" si="224"/>
        <v>ConstMin - Rubber Tired Dozers_2019_600</v>
      </c>
      <c r="B3596" s="1" t="s">
        <v>40</v>
      </c>
      <c r="C3596" s="1">
        <v>2020</v>
      </c>
      <c r="D3596" s="1" t="s">
        <v>96</v>
      </c>
      <c r="E3596" s="1">
        <v>2019</v>
      </c>
      <c r="F3596" s="1">
        <v>600</v>
      </c>
      <c r="G3596" s="1" t="s">
        <v>5</v>
      </c>
      <c r="H3596" s="1">
        <v>9.5302827953770902E-6</v>
      </c>
      <c r="I3596" s="1">
        <v>1.15316421824062E-5</v>
      </c>
      <c r="J3596" s="1">
        <v>1.3723607225343E-5</v>
      </c>
      <c r="K3596" s="1">
        <v>1.6876583212720701E-4</v>
      </c>
      <c r="L3596" s="1">
        <v>4.6381138441343101E-5</v>
      </c>
      <c r="M3596" s="1">
        <v>9.2897339919877406E-2</v>
      </c>
      <c r="N3596" s="1">
        <v>1.62020009688634E-6</v>
      </c>
      <c r="O3596" s="1">
        <v>1.4905840891354299E-6</v>
      </c>
      <c r="P3596" s="1">
        <v>8.5859606835058498E-7</v>
      </c>
      <c r="Q3596" s="1">
        <v>7.5821560016909504E-7</v>
      </c>
      <c r="R3596" s="1">
        <v>3013.9518855668698</v>
      </c>
      <c r="S3596" s="1">
        <v>375.02429734286301</v>
      </c>
      <c r="T3596" s="1">
        <v>0.36200763581631301</v>
      </c>
      <c r="U3596" s="1">
        <v>148040.84137609499</v>
      </c>
      <c r="V3596" s="1">
        <f t="shared" si="225"/>
        <v>2.5792783579103497E-2</v>
      </c>
      <c r="W3596" s="1">
        <f t="shared" si="226"/>
        <v>0.10374052949676071</v>
      </c>
      <c r="X3596" s="1">
        <f t="shared" si="227"/>
        <v>1035.9568700731904</v>
      </c>
    </row>
    <row r="3597" spans="1:24" hidden="1" x14ac:dyDescent="0.3">
      <c r="A3597" s="18" t="str">
        <f t="shared" si="224"/>
        <v>ConstMin - Rubber Tired Dozers_2020_600</v>
      </c>
      <c r="B3597" s="1" t="s">
        <v>40</v>
      </c>
      <c r="C3597" s="1">
        <v>2020</v>
      </c>
      <c r="D3597" s="1" t="s">
        <v>96</v>
      </c>
      <c r="E3597" s="1">
        <v>2020</v>
      </c>
      <c r="F3597" s="1">
        <v>600</v>
      </c>
      <c r="G3597" s="1" t="s">
        <v>5</v>
      </c>
      <c r="H3597" s="1">
        <v>7.0862468934893502E-6</v>
      </c>
      <c r="I3597" s="1">
        <v>8.5743587411221199E-6</v>
      </c>
      <c r="J3597" s="1">
        <v>1.0204195526624599E-5</v>
      </c>
      <c r="K3597" s="1">
        <v>1.47439184515203E-4</v>
      </c>
      <c r="L3597" s="1">
        <v>4.0762541035327502E-5</v>
      </c>
      <c r="M3597" s="1">
        <v>8.2837251903772696E-2</v>
      </c>
      <c r="N3597" s="1">
        <v>1.3911919645039901E-6</v>
      </c>
      <c r="O3597" s="1">
        <v>1.27989660734367E-6</v>
      </c>
      <c r="P3597" s="1">
        <v>7.6565888676036504E-7</v>
      </c>
      <c r="Q3597" s="1">
        <v>6.7610651416659496E-7</v>
      </c>
      <c r="R3597" s="1">
        <v>2687.5634090910298</v>
      </c>
      <c r="S3597" s="1">
        <v>295.27485053240201</v>
      </c>
      <c r="T3597" s="1">
        <v>0.27150572686223501</v>
      </c>
      <c r="U3597" s="1">
        <v>131397.30848691901</v>
      </c>
      <c r="V3597" s="1">
        <f t="shared" si="225"/>
        <v>2.1607463163464874E-2</v>
      </c>
      <c r="W3597" s="1">
        <f t="shared" si="226"/>
        <v>0.10272197962116034</v>
      </c>
      <c r="X3597" s="1">
        <f t="shared" si="227"/>
        <v>1087.5455701979638</v>
      </c>
    </row>
    <row r="3598" spans="1:24" hidden="1" x14ac:dyDescent="0.3">
      <c r="A3598" s="18" t="str">
        <f t="shared" si="224"/>
        <v>ConstMin - Rubber Tired Dozers_2021_100</v>
      </c>
      <c r="B3598" s="1" t="s">
        <v>40</v>
      </c>
      <c r="C3598" s="1">
        <v>2020</v>
      </c>
      <c r="D3598" s="1" t="s">
        <v>96</v>
      </c>
      <c r="E3598" s="1">
        <v>2021</v>
      </c>
      <c r="F3598" s="1">
        <v>100</v>
      </c>
      <c r="G3598" s="1" t="s">
        <v>5</v>
      </c>
      <c r="H3598" s="1">
        <v>6.1005742547501399E-7</v>
      </c>
      <c r="I3598" s="1">
        <v>7.3816948482476702E-7</v>
      </c>
      <c r="J3598" s="1">
        <v>8.7848269268402097E-7</v>
      </c>
      <c r="K3598" s="1">
        <v>2.9896451308840102E-5</v>
      </c>
      <c r="L3598" s="1">
        <v>1.28286814994368E-5</v>
      </c>
      <c r="M3598" s="1">
        <v>5.0303314104941099E-3</v>
      </c>
      <c r="N3598" s="1">
        <v>9.0356004700032106E-8</v>
      </c>
      <c r="O3598" s="1">
        <v>8.3127524324029498E-8</v>
      </c>
      <c r="P3598" s="1">
        <v>4.6489606788975001E-8</v>
      </c>
      <c r="Q3598" s="1">
        <v>4.1056888741344298E-8</v>
      </c>
      <c r="R3598" s="1">
        <v>163.20356269362799</v>
      </c>
      <c r="S3598" s="1">
        <v>99.737282846500406</v>
      </c>
      <c r="T3598" s="1">
        <v>9.0501908954078406E-2</v>
      </c>
      <c r="U3598" s="1">
        <v>7978.98262772003</v>
      </c>
      <c r="V3598" s="1">
        <f t="shared" si="225"/>
        <v>3.0633538766167919E-2</v>
      </c>
      <c r="W3598" s="1">
        <f t="shared" si="226"/>
        <v>0.53238168213511194</v>
      </c>
      <c r="X3598" s="1">
        <f t="shared" si="227"/>
        <v>1102.0461778006045</v>
      </c>
    </row>
    <row r="3599" spans="1:24" hidden="1" x14ac:dyDescent="0.3">
      <c r="A3599" s="18" t="str">
        <f t="shared" si="224"/>
        <v>ConstMin - Rubber Tired Dozers_2021_175</v>
      </c>
      <c r="B3599" s="1" t="s">
        <v>40</v>
      </c>
      <c r="C3599" s="1">
        <v>2020</v>
      </c>
      <c r="D3599" s="1" t="s">
        <v>96</v>
      </c>
      <c r="E3599" s="1">
        <v>2021</v>
      </c>
      <c r="F3599" s="1">
        <v>175</v>
      </c>
      <c r="G3599" s="1" t="s">
        <v>5</v>
      </c>
      <c r="H3599" s="1">
        <v>7.1904198710596696E-7</v>
      </c>
      <c r="I3599" s="1">
        <v>8.7004080439822103E-7</v>
      </c>
      <c r="J3599" s="1">
        <v>1.03542046143259E-6</v>
      </c>
      <c r="K3599" s="1">
        <v>4.4217963098045102E-5</v>
      </c>
      <c r="L3599" s="1">
        <v>4.1361780002979601E-6</v>
      </c>
      <c r="M3599" s="1">
        <v>8.4055019688929495E-3</v>
      </c>
      <c r="N3599" s="1">
        <v>1.4300970089126001E-7</v>
      </c>
      <c r="O3599" s="1">
        <v>1.3156892481995899E-7</v>
      </c>
      <c r="P3599" s="1">
        <v>7.7691462865531497E-8</v>
      </c>
      <c r="Q3599" s="1">
        <v>6.8604577112363604E-8</v>
      </c>
      <c r="R3599" s="1">
        <v>272.70725437489398</v>
      </c>
      <c r="S3599" s="1">
        <v>105.794202857421</v>
      </c>
      <c r="T3599" s="1">
        <v>9.0501908954078406E-2</v>
      </c>
      <c r="U3599" s="1">
        <v>13330.069560035099</v>
      </c>
      <c r="V3599" s="1">
        <f t="shared" si="225"/>
        <v>2.1612042168348531E-2</v>
      </c>
      <c r="W3599" s="1">
        <f t="shared" si="226"/>
        <v>0.1027437482315143</v>
      </c>
      <c r="X3599" s="1">
        <f t="shared" si="227"/>
        <v>1168.9720590435509</v>
      </c>
    </row>
    <row r="3600" spans="1:24" hidden="1" x14ac:dyDescent="0.3">
      <c r="A3600" s="18" t="str">
        <f t="shared" si="224"/>
        <v>ConstMin - Rubber Tired Dozers_2021_300</v>
      </c>
      <c r="B3600" s="1" t="s">
        <v>40</v>
      </c>
      <c r="C3600" s="1">
        <v>2020</v>
      </c>
      <c r="D3600" s="1" t="s">
        <v>96</v>
      </c>
      <c r="E3600" s="1">
        <v>2021</v>
      </c>
      <c r="F3600" s="1">
        <v>300</v>
      </c>
      <c r="G3600" s="1" t="s">
        <v>5</v>
      </c>
      <c r="H3600" s="1">
        <v>1.6984042279857201E-6</v>
      </c>
      <c r="I3600" s="1">
        <v>2.0550691158627301E-6</v>
      </c>
      <c r="J3600" s="1">
        <v>2.4457020882994398E-6</v>
      </c>
      <c r="K3600" s="1">
        <v>3.5587311411278298E-5</v>
      </c>
      <c r="L3600" s="1">
        <v>9.7698080632005293E-6</v>
      </c>
      <c r="M3600" s="1">
        <v>1.9854111913225801E-2</v>
      </c>
      <c r="N3600" s="1">
        <v>3.3343550541884699E-7</v>
      </c>
      <c r="O3600" s="1">
        <v>3.0676066498533898E-7</v>
      </c>
      <c r="P3600" s="1">
        <v>1.83510158482259E-7</v>
      </c>
      <c r="Q3600" s="1">
        <v>1.6204659243305001E-7</v>
      </c>
      <c r="R3600" s="1">
        <v>644.14479562852102</v>
      </c>
      <c r="S3600" s="1">
        <v>131.23326690329</v>
      </c>
      <c r="T3600" s="1">
        <v>9.0501908954078406E-2</v>
      </c>
      <c r="U3600" s="1">
        <v>31495.984056789599</v>
      </c>
      <c r="V3600" s="1">
        <f t="shared" si="225"/>
        <v>2.1605277626537103E-2</v>
      </c>
      <c r="W3600" s="1">
        <f t="shared" si="226"/>
        <v>0.10271158956851718</v>
      </c>
      <c r="X3600" s="1">
        <f t="shared" si="227"/>
        <v>1450.0607602639532</v>
      </c>
    </row>
    <row r="3601" spans="1:24" hidden="1" x14ac:dyDescent="0.3">
      <c r="A3601" s="18" t="str">
        <f t="shared" si="224"/>
        <v>ConstMin - Rubber Tired Dozers_2021_600</v>
      </c>
      <c r="B3601" s="1" t="s">
        <v>40</v>
      </c>
      <c r="C3601" s="1">
        <v>2020</v>
      </c>
      <c r="D3601" s="1" t="s">
        <v>96</v>
      </c>
      <c r="E3601" s="1">
        <v>2021</v>
      </c>
      <c r="F3601" s="1">
        <v>600</v>
      </c>
      <c r="G3601" s="1" t="s">
        <v>5</v>
      </c>
      <c r="H3601" s="1">
        <v>5.0112878851010601E-6</v>
      </c>
      <c r="I3601" s="1">
        <v>6.0636583409722796E-6</v>
      </c>
      <c r="J3601" s="1">
        <v>7.2162545545455298E-6</v>
      </c>
      <c r="K3601" s="1">
        <v>1.0426678751894201E-4</v>
      </c>
      <c r="L3601" s="1">
        <v>2.882665974339E-5</v>
      </c>
      <c r="M3601" s="1">
        <v>5.8581266379787403E-2</v>
      </c>
      <c r="N3601" s="1">
        <v>9.8383016318189593E-7</v>
      </c>
      <c r="O3601" s="1">
        <v>9.0512375012734504E-7</v>
      </c>
      <c r="P3601" s="1">
        <v>5.4146252043059101E-7</v>
      </c>
      <c r="Q3601" s="1">
        <v>4.7813242106959604E-7</v>
      </c>
      <c r="R3601" s="1">
        <v>1900.60467195871</v>
      </c>
      <c r="S3601" s="1">
        <v>245.709055109698</v>
      </c>
      <c r="T3601" s="1">
        <v>0.18100381790815601</v>
      </c>
      <c r="U3601" s="1">
        <v>93983.713579459698</v>
      </c>
      <c r="V3601" s="1">
        <f t="shared" si="225"/>
        <v>2.1363417220807573E-2</v>
      </c>
      <c r="W3601" s="1">
        <f t="shared" si="226"/>
        <v>0.10156178408322918</v>
      </c>
      <c r="X3601" s="1">
        <f t="shared" si="227"/>
        <v>1357.4799578778741</v>
      </c>
    </row>
    <row r="3602" spans="1:24" hidden="1" x14ac:dyDescent="0.3">
      <c r="A3602" s="18" t="str">
        <f t="shared" si="224"/>
        <v>ConstMin - Rubber Tired Loaders_1962_25</v>
      </c>
      <c r="B3602" s="1" t="s">
        <v>40</v>
      </c>
      <c r="C3602" s="1">
        <v>2020</v>
      </c>
      <c r="D3602" s="1" t="s">
        <v>97</v>
      </c>
      <c r="E3602" s="1">
        <v>1962</v>
      </c>
      <c r="F3602" s="1">
        <v>25</v>
      </c>
      <c r="G3602" s="1" t="s">
        <v>5</v>
      </c>
      <c r="H3602" s="1">
        <v>0</v>
      </c>
      <c r="I3602" s="1">
        <v>0</v>
      </c>
      <c r="J3602" s="1">
        <v>0</v>
      </c>
      <c r="K3602" s="1">
        <v>0</v>
      </c>
      <c r="L3602" s="1">
        <v>0</v>
      </c>
      <c r="M3602" s="1">
        <v>0</v>
      </c>
      <c r="N3602" s="1">
        <v>0</v>
      </c>
      <c r="O3602" s="1">
        <v>0</v>
      </c>
      <c r="P3602" s="1">
        <v>0</v>
      </c>
      <c r="Q3602" s="1">
        <v>0</v>
      </c>
      <c r="R3602" s="1">
        <v>0</v>
      </c>
      <c r="S3602" s="1">
        <v>0</v>
      </c>
      <c r="T3602" s="1">
        <v>0</v>
      </c>
      <c r="U3602" s="1">
        <v>0</v>
      </c>
      <c r="V3602" s="1">
        <f t="shared" si="225"/>
        <v>0</v>
      </c>
      <c r="W3602" s="1">
        <f t="shared" si="226"/>
        <v>0</v>
      </c>
      <c r="X3602" s="1" t="e">
        <f t="shared" si="227"/>
        <v>#DIV/0!</v>
      </c>
    </row>
    <row r="3603" spans="1:24" hidden="1" x14ac:dyDescent="0.3">
      <c r="A3603" s="18" t="str">
        <f t="shared" si="224"/>
        <v>ConstMin - Rubber Tired Loaders_1964_175</v>
      </c>
      <c r="B3603" s="1" t="s">
        <v>40</v>
      </c>
      <c r="C3603" s="1">
        <v>2020</v>
      </c>
      <c r="D3603" s="1" t="s">
        <v>97</v>
      </c>
      <c r="E3603" s="1">
        <v>1964</v>
      </c>
      <c r="F3603" s="1">
        <v>175</v>
      </c>
      <c r="G3603" s="1" t="s">
        <v>5</v>
      </c>
      <c r="H3603" s="1">
        <v>3.8924156516168597E-6</v>
      </c>
      <c r="I3603" s="1">
        <v>4.7098229384564002E-6</v>
      </c>
      <c r="J3603" s="1">
        <v>5.6050785383282699E-6</v>
      </c>
      <c r="K3603" s="1">
        <v>1.5268124392655698E-5</v>
      </c>
      <c r="L3603" s="1">
        <v>3.7299129766293702E-5</v>
      </c>
      <c r="M3603" s="1">
        <v>1.2748138447434101E-3</v>
      </c>
      <c r="N3603" s="1">
        <v>2.7347036008947999E-6</v>
      </c>
      <c r="O3603" s="1">
        <v>2.5159273128232202E-6</v>
      </c>
      <c r="P3603" s="1">
        <v>1.16695137256589E-8</v>
      </c>
      <c r="Q3603" s="1">
        <v>1.04048592266437E-8</v>
      </c>
      <c r="R3603" s="1">
        <v>41.359931236190803</v>
      </c>
      <c r="S3603" s="1">
        <v>21.043819468952002</v>
      </c>
      <c r="T3603" s="1">
        <v>9.4330410350038807E-2</v>
      </c>
      <c r="U3603" s="1">
        <v>2209.6010442399602</v>
      </c>
      <c r="V3603" s="1">
        <f t="shared" si="225"/>
        <v>0.70579619827200035</v>
      </c>
      <c r="W3603" s="1">
        <f t="shared" si="226"/>
        <v>5.5895060880000003</v>
      </c>
      <c r="X3603" s="1">
        <f t="shared" si="227"/>
        <v>223.08627080983905</v>
      </c>
    </row>
    <row r="3604" spans="1:24" hidden="1" x14ac:dyDescent="0.3">
      <c r="A3604" s="18" t="str">
        <f t="shared" si="224"/>
        <v>ConstMin - Rubber Tired Loaders_1969_50</v>
      </c>
      <c r="B3604" s="1" t="s">
        <v>40</v>
      </c>
      <c r="C3604" s="1">
        <v>2020</v>
      </c>
      <c r="D3604" s="1" t="s">
        <v>97</v>
      </c>
      <c r="E3604" s="1">
        <v>1969</v>
      </c>
      <c r="F3604" s="1">
        <v>50</v>
      </c>
      <c r="G3604" s="1" t="s">
        <v>5</v>
      </c>
      <c r="H3604" s="1">
        <v>3.01413878016927E-5</v>
      </c>
      <c r="I3604" s="1">
        <v>3.6471079240048202E-5</v>
      </c>
      <c r="J3604" s="1">
        <v>4.34035984344375E-5</v>
      </c>
      <c r="K3604" s="1">
        <v>1.00219755101241E-4</v>
      </c>
      <c r="L3604" s="1">
        <v>6.9009332622509305E-5</v>
      </c>
      <c r="M3604" s="1">
        <v>5.2734140680322202E-3</v>
      </c>
      <c r="N3604" s="1">
        <v>9.4874222376658595E-6</v>
      </c>
      <c r="O3604" s="1">
        <v>8.7284284586525904E-6</v>
      </c>
      <c r="P3604" s="1">
        <v>4.7851086595202002E-8</v>
      </c>
      <c r="Q3604" s="1">
        <v>4.3040896714391897E-8</v>
      </c>
      <c r="R3604" s="1">
        <v>171.09011180975401</v>
      </c>
      <c r="S3604" s="1">
        <v>192.55094814091001</v>
      </c>
      <c r="T3604" s="1">
        <v>0.66031287245027204</v>
      </c>
      <c r="U3604" s="1">
        <v>8087.1398219182502</v>
      </c>
      <c r="V3604" s="1">
        <f t="shared" si="225"/>
        <v>1.4932834911057506</v>
      </c>
      <c r="W3604" s="1">
        <f t="shared" si="226"/>
        <v>2.8255401069749766</v>
      </c>
      <c r="X3604" s="1">
        <f t="shared" si="227"/>
        <v>291.60562541571682</v>
      </c>
    </row>
    <row r="3605" spans="1:24" hidden="1" x14ac:dyDescent="0.3">
      <c r="A3605" s="18" t="str">
        <f t="shared" si="224"/>
        <v>ConstMin - Rubber Tired Loaders_1969_100</v>
      </c>
      <c r="B3605" s="1" t="s">
        <v>40</v>
      </c>
      <c r="C3605" s="1">
        <v>2020</v>
      </c>
      <c r="D3605" s="1" t="s">
        <v>97</v>
      </c>
      <c r="E3605" s="1">
        <v>1969</v>
      </c>
      <c r="F3605" s="1">
        <v>100</v>
      </c>
      <c r="G3605" s="1" t="s">
        <v>5</v>
      </c>
      <c r="H3605" s="1">
        <v>1.2559491263746701E-4</v>
      </c>
      <c r="I3605" s="1">
        <v>1.5196984429133599E-4</v>
      </c>
      <c r="J3605" s="1">
        <v>1.8085667419795299E-4</v>
      </c>
      <c r="K3605" s="1">
        <v>4.9265004584930305E-4</v>
      </c>
      <c r="L3605" s="1">
        <v>1.20351508259538E-3</v>
      </c>
      <c r="M3605" s="1">
        <v>4.1133873612155501E-2</v>
      </c>
      <c r="N3605" s="1">
        <v>8.8239512576484695E-5</v>
      </c>
      <c r="O3605" s="1">
        <v>8.1180351570365897E-5</v>
      </c>
      <c r="P3605" s="1">
        <v>3.7653521311041398E-7</v>
      </c>
      <c r="Q3605" s="1">
        <v>3.3572914676587801E-7</v>
      </c>
      <c r="R3605" s="1">
        <v>1334.5432284815899</v>
      </c>
      <c r="S3605" s="1">
        <v>816.184538103303</v>
      </c>
      <c r="T3605" s="1">
        <v>1.9809386173508099</v>
      </c>
      <c r="U3605" s="1">
        <v>71668.775631547207</v>
      </c>
      <c r="V3605" s="1">
        <f t="shared" si="225"/>
        <v>0.70212758206400305</v>
      </c>
      <c r="W3605" s="1">
        <f t="shared" si="226"/>
        <v>5.5604527257413858</v>
      </c>
      <c r="X3605" s="1">
        <f t="shared" si="227"/>
        <v>412.01909587426786</v>
      </c>
    </row>
    <row r="3606" spans="1:24" hidden="1" x14ac:dyDescent="0.3">
      <c r="A3606" s="18" t="str">
        <f t="shared" si="224"/>
        <v>ConstMin - Rubber Tired Loaders_1969_175</v>
      </c>
      <c r="B3606" s="1" t="s">
        <v>40</v>
      </c>
      <c r="C3606" s="1">
        <v>2020</v>
      </c>
      <c r="D3606" s="1" t="s">
        <v>97</v>
      </c>
      <c r="E3606" s="1">
        <v>1969</v>
      </c>
      <c r="F3606" s="1">
        <v>175</v>
      </c>
      <c r="G3606" s="1" t="s">
        <v>5</v>
      </c>
      <c r="H3606" s="1">
        <v>2.9497428223140501E-4</v>
      </c>
      <c r="I3606" s="1">
        <v>3.5691888150000002E-4</v>
      </c>
      <c r="J3606" s="1">
        <v>4.2476296641322302E-4</v>
      </c>
      <c r="K3606" s="1">
        <v>1.1557102210941E-3</v>
      </c>
      <c r="L3606" s="1">
        <v>3.3194423902773002E-3</v>
      </c>
      <c r="M3606" s="1">
        <v>0.105359413414289</v>
      </c>
      <c r="N3606" s="1">
        <v>2.0716584598562499E-4</v>
      </c>
      <c r="O3606" s="1">
        <v>1.9059257830677501E-4</v>
      </c>
      <c r="P3606" s="1">
        <v>9.6525079796470808E-7</v>
      </c>
      <c r="Q3606" s="1">
        <v>8.5992936874488695E-7</v>
      </c>
      <c r="R3606" s="1">
        <v>3418.2701355722202</v>
      </c>
      <c r="S3606" s="1">
        <v>1190.55408645596</v>
      </c>
      <c r="T3606" s="1">
        <v>2.9242427208512001</v>
      </c>
      <c r="U3606" s="1">
        <v>181924.34540457599</v>
      </c>
      <c r="V3606" s="1">
        <f t="shared" si="225"/>
        <v>0.64963184079639524</v>
      </c>
      <c r="W3606" s="1">
        <f t="shared" si="226"/>
        <v>6.0417522921477298</v>
      </c>
      <c r="X3606" s="1">
        <f t="shared" si="227"/>
        <v>407.13244422795685</v>
      </c>
    </row>
    <row r="3607" spans="1:24" hidden="1" x14ac:dyDescent="0.3">
      <c r="A3607" s="18" t="str">
        <f t="shared" si="224"/>
        <v>ConstMin - Rubber Tired Loaders_1969_300</v>
      </c>
      <c r="B3607" s="1" t="s">
        <v>40</v>
      </c>
      <c r="C3607" s="1">
        <v>2020</v>
      </c>
      <c r="D3607" s="1" t="s">
        <v>97</v>
      </c>
      <c r="E3607" s="1">
        <v>1969</v>
      </c>
      <c r="F3607" s="1">
        <v>300</v>
      </c>
      <c r="G3607" s="1" t="s">
        <v>5</v>
      </c>
      <c r="H3607" s="1">
        <v>7.6311819090719196E-5</v>
      </c>
      <c r="I3607" s="1">
        <v>9.2337301099770205E-5</v>
      </c>
      <c r="J3607" s="1">
        <v>1.0988901949063499E-4</v>
      </c>
      <c r="K3607" s="1">
        <v>2.9898996158668701E-4</v>
      </c>
      <c r="L3607" s="1">
        <v>8.5876194105011597E-4</v>
      </c>
      <c r="M3607" s="1">
        <v>2.7257184711676301E-2</v>
      </c>
      <c r="N3607" s="1">
        <v>5.3595189523094197E-5</v>
      </c>
      <c r="O3607" s="1">
        <v>4.9307574361246702E-5</v>
      </c>
      <c r="P3607" s="1">
        <v>2.4971683536013898E-7</v>
      </c>
      <c r="Q3607" s="1">
        <v>2.22469477413544E-7</v>
      </c>
      <c r="R3607" s="1">
        <v>884.32933954681903</v>
      </c>
      <c r="S3607" s="1">
        <v>216.751340530205</v>
      </c>
      <c r="T3607" s="1">
        <v>0.56598246210023295</v>
      </c>
      <c r="U3607" s="1">
        <v>46673.788660837599</v>
      </c>
      <c r="V3607" s="1">
        <f t="shared" si="225"/>
        <v>0.65507755865308026</v>
      </c>
      <c r="W3607" s="1">
        <f t="shared" si="226"/>
        <v>6.09239894503144</v>
      </c>
      <c r="X3607" s="1">
        <f t="shared" si="227"/>
        <v>382.96476489022251</v>
      </c>
    </row>
    <row r="3608" spans="1:24" hidden="1" x14ac:dyDescent="0.3">
      <c r="A3608" s="18" t="str">
        <f t="shared" si="224"/>
        <v>ConstMin - Rubber Tired Loaders_1969_600</v>
      </c>
      <c r="B3608" s="1" t="s">
        <v>40</v>
      </c>
      <c r="C3608" s="1">
        <v>2020</v>
      </c>
      <c r="D3608" s="1" t="s">
        <v>97</v>
      </c>
      <c r="E3608" s="1">
        <v>1969</v>
      </c>
      <c r="F3608" s="1">
        <v>600</v>
      </c>
      <c r="G3608" s="1" t="s">
        <v>5</v>
      </c>
      <c r="H3608" s="1">
        <v>2.3512906960799801E-4</v>
      </c>
      <c r="I3608" s="1">
        <v>2.8450617422567801E-4</v>
      </c>
      <c r="J3608" s="1">
        <v>3.3858586023551799E-4</v>
      </c>
      <c r="K3608" s="1">
        <v>2.5923677363317498E-3</v>
      </c>
      <c r="L3608" s="1">
        <v>2.8548723846917698E-3</v>
      </c>
      <c r="M3608" s="1">
        <v>9.6505225126560401E-2</v>
      </c>
      <c r="N3608" s="1">
        <v>1.5943719539794599E-4</v>
      </c>
      <c r="O3608" s="1">
        <v>1.4668221976610999E-4</v>
      </c>
      <c r="P3608" s="1">
        <v>8.8518479268991099E-7</v>
      </c>
      <c r="Q3608" s="1">
        <v>7.8766267421541097E-7</v>
      </c>
      <c r="R3608" s="1">
        <v>3131.0057477223399</v>
      </c>
      <c r="S3608" s="1">
        <v>512.62744226367101</v>
      </c>
      <c r="T3608" s="1">
        <v>1.7922777966507299</v>
      </c>
      <c r="U3608" s="1">
        <v>168303.68341267199</v>
      </c>
      <c r="V3608" s="1">
        <f t="shared" si="225"/>
        <v>0.55974042800401047</v>
      </c>
      <c r="W3608" s="1">
        <f t="shared" si="226"/>
        <v>5.6167058407549151</v>
      </c>
      <c r="X3608" s="1">
        <f t="shared" si="227"/>
        <v>286.02008194356341</v>
      </c>
    </row>
    <row r="3609" spans="1:24" hidden="1" x14ac:dyDescent="0.3">
      <c r="A3609" s="18" t="str">
        <f t="shared" si="224"/>
        <v>ConstMin - Rubber Tired Loaders_1970_25</v>
      </c>
      <c r="B3609" s="1" t="s">
        <v>40</v>
      </c>
      <c r="C3609" s="1">
        <v>2020</v>
      </c>
      <c r="D3609" s="1" t="s">
        <v>97</v>
      </c>
      <c r="E3609" s="1">
        <v>1970</v>
      </c>
      <c r="F3609" s="1">
        <v>25</v>
      </c>
      <c r="G3609" s="1" t="s">
        <v>5</v>
      </c>
      <c r="H3609" s="1">
        <v>0</v>
      </c>
      <c r="I3609" s="1">
        <v>0</v>
      </c>
      <c r="J3609" s="1">
        <v>0</v>
      </c>
      <c r="K3609" s="1">
        <v>0</v>
      </c>
      <c r="L3609" s="1">
        <v>0</v>
      </c>
      <c r="M3609" s="1">
        <v>0</v>
      </c>
      <c r="N3609" s="1">
        <v>0</v>
      </c>
      <c r="O3609" s="1">
        <v>0</v>
      </c>
      <c r="P3609" s="1">
        <v>0</v>
      </c>
      <c r="Q3609" s="1">
        <v>0</v>
      </c>
      <c r="R3609" s="1">
        <v>0</v>
      </c>
      <c r="S3609" s="1">
        <v>0</v>
      </c>
      <c r="T3609" s="1">
        <v>0</v>
      </c>
      <c r="U3609" s="1">
        <v>0</v>
      </c>
      <c r="V3609" s="1">
        <f t="shared" si="225"/>
        <v>0</v>
      </c>
      <c r="W3609" s="1">
        <f t="shared" si="226"/>
        <v>0</v>
      </c>
      <c r="X3609" s="1" t="e">
        <f t="shared" si="227"/>
        <v>#DIV/0!</v>
      </c>
    </row>
    <row r="3610" spans="1:24" hidden="1" x14ac:dyDescent="0.3">
      <c r="A3610" s="18" t="str">
        <f t="shared" si="224"/>
        <v>ConstMin - Rubber Tired Loaders_1970_50</v>
      </c>
      <c r="B3610" s="1" t="s">
        <v>40</v>
      </c>
      <c r="C3610" s="1">
        <v>2020</v>
      </c>
      <c r="D3610" s="1" t="s">
        <v>97</v>
      </c>
      <c r="E3610" s="1">
        <v>1970</v>
      </c>
      <c r="F3610" s="1">
        <v>50</v>
      </c>
      <c r="G3610" s="1" t="s">
        <v>5</v>
      </c>
      <c r="H3610" s="1">
        <v>2.70016924742982E-6</v>
      </c>
      <c r="I3610" s="1">
        <v>3.26720478939008E-6</v>
      </c>
      <c r="J3610" s="1">
        <v>3.88824371629894E-6</v>
      </c>
      <c r="K3610" s="1">
        <v>8.9780305568452192E-6</v>
      </c>
      <c r="L3610" s="1">
        <v>6.1820935040851198E-6</v>
      </c>
      <c r="M3610" s="1">
        <v>4.7241058006840399E-4</v>
      </c>
      <c r="N3610" s="1">
        <v>8.4991593393348896E-7</v>
      </c>
      <c r="O3610" s="1">
        <v>7.8192265921881001E-7</v>
      </c>
      <c r="P3610" s="1">
        <v>4.2866650112643302E-9</v>
      </c>
      <c r="Q3610" s="1">
        <v>3.8557516480205801E-9</v>
      </c>
      <c r="R3610" s="1">
        <v>15.326841003057099</v>
      </c>
      <c r="S3610" s="1">
        <v>21.043819468952002</v>
      </c>
      <c r="T3610" s="1">
        <v>9.4330410350038807E-2</v>
      </c>
      <c r="U3610" s="1">
        <v>736.53368141331998</v>
      </c>
      <c r="V3610" s="1">
        <f t="shared" si="225"/>
        <v>1.4688327455999992</v>
      </c>
      <c r="W3610" s="1">
        <f t="shared" si="226"/>
        <v>2.7792752400000009</v>
      </c>
      <c r="X3610" s="1">
        <f t="shared" si="227"/>
        <v>223.08627080983905</v>
      </c>
    </row>
    <row r="3611" spans="1:24" hidden="1" x14ac:dyDescent="0.3">
      <c r="A3611" s="18" t="str">
        <f t="shared" si="224"/>
        <v>ConstMin - Rubber Tired Loaders_1970_175</v>
      </c>
      <c r="B3611" s="1" t="s">
        <v>40</v>
      </c>
      <c r="C3611" s="1">
        <v>2020</v>
      </c>
      <c r="D3611" s="1" t="s">
        <v>97</v>
      </c>
      <c r="E3611" s="1">
        <v>1970</v>
      </c>
      <c r="F3611" s="1">
        <v>175</v>
      </c>
      <c r="G3611" s="1" t="s">
        <v>5</v>
      </c>
      <c r="H3611" s="1">
        <v>1.6121055118587802E-5</v>
      </c>
      <c r="I3611" s="1">
        <v>1.95064766934913E-5</v>
      </c>
      <c r="J3611" s="1">
        <v>2.3214319370766498E-5</v>
      </c>
      <c r="K3611" s="1">
        <v>7.5803677979487404E-5</v>
      </c>
      <c r="L3611" s="1">
        <v>2.02193223358697E-4</v>
      </c>
      <c r="M3611" s="1">
        <v>6.9105826882828701E-3</v>
      </c>
      <c r="N3611" s="1">
        <v>1.1646962898395201E-5</v>
      </c>
      <c r="O3611" s="1">
        <v>1.07152058665236E-5</v>
      </c>
      <c r="P3611" s="1">
        <v>6.3408132367989702E-8</v>
      </c>
      <c r="Q3611" s="1">
        <v>5.6403246907109802E-8</v>
      </c>
      <c r="R3611" s="1">
        <v>224.20624467482</v>
      </c>
      <c r="S3611" s="1">
        <v>70.496795220989199</v>
      </c>
      <c r="T3611" s="1">
        <v>0.188660820700077</v>
      </c>
      <c r="U3611" s="1">
        <v>11984.455187568101</v>
      </c>
      <c r="V3611" s="1">
        <f t="shared" si="225"/>
        <v>0.53895082123866878</v>
      </c>
      <c r="W3611" s="1">
        <f t="shared" si="226"/>
        <v>5.5864626652143672</v>
      </c>
      <c r="X3611" s="1">
        <f t="shared" si="227"/>
        <v>373.66950360648156</v>
      </c>
    </row>
    <row r="3612" spans="1:24" hidden="1" x14ac:dyDescent="0.3">
      <c r="A3612" s="18" t="str">
        <f t="shared" si="224"/>
        <v>ConstMin - Rubber Tired Loaders_1970_300</v>
      </c>
      <c r="B3612" s="1" t="s">
        <v>40</v>
      </c>
      <c r="C3612" s="1">
        <v>2020</v>
      </c>
      <c r="D3612" s="1" t="s">
        <v>97</v>
      </c>
      <c r="E3612" s="1">
        <v>1970</v>
      </c>
      <c r="F3612" s="1">
        <v>300</v>
      </c>
      <c r="G3612" s="1" t="s">
        <v>5</v>
      </c>
      <c r="H3612" s="1">
        <v>8.8516262479679895E-5</v>
      </c>
      <c r="I3612" s="1">
        <v>1.07104677600412E-4</v>
      </c>
      <c r="J3612" s="1">
        <v>1.2746341797073899E-4</v>
      </c>
      <c r="K3612" s="1">
        <v>1.1709443801031999E-3</v>
      </c>
      <c r="L3612" s="1">
        <v>1.19707763961853E-3</v>
      </c>
      <c r="M3612" s="1">
        <v>4.3590363137461702E-2</v>
      </c>
      <c r="N3612" s="1">
        <v>6.1269516091897705E-5</v>
      </c>
      <c r="O3612" s="1">
        <v>5.6367954804545897E-5</v>
      </c>
      <c r="P3612" s="1">
        <v>4.0035903648901098E-7</v>
      </c>
      <c r="Q3612" s="1">
        <v>3.5577868404375499E-7</v>
      </c>
      <c r="R3612" s="1">
        <v>1414.24132579049</v>
      </c>
      <c r="S3612" s="1">
        <v>266.83563086631102</v>
      </c>
      <c r="T3612" s="1">
        <v>0.47165205175019398</v>
      </c>
      <c r="U3612" s="1">
        <v>75941.420544552195</v>
      </c>
      <c r="V3612" s="1">
        <f t="shared" si="225"/>
        <v>0.46700155024515916</v>
      </c>
      <c r="W3612" s="1">
        <f t="shared" si="226"/>
        <v>5.2195396689520397</v>
      </c>
      <c r="X3612" s="1">
        <f t="shared" si="227"/>
        <v>565.74678277375108</v>
      </c>
    </row>
    <row r="3613" spans="1:24" hidden="1" x14ac:dyDescent="0.3">
      <c r="A3613" s="18" t="str">
        <f t="shared" si="224"/>
        <v>ConstMin - Rubber Tired Loaders_1971_100</v>
      </c>
      <c r="B3613" s="1" t="s">
        <v>40</v>
      </c>
      <c r="C3613" s="1">
        <v>2020</v>
      </c>
      <c r="D3613" s="1" t="s">
        <v>97</v>
      </c>
      <c r="E3613" s="1">
        <v>1971</v>
      </c>
      <c r="F3613" s="1">
        <v>100</v>
      </c>
      <c r="G3613" s="1" t="s">
        <v>5</v>
      </c>
      <c r="H3613" s="1">
        <v>6.6727125456288997E-6</v>
      </c>
      <c r="I3613" s="1">
        <v>8.0739821802109708E-6</v>
      </c>
      <c r="J3613" s="1">
        <v>9.6087060657056194E-6</v>
      </c>
      <c r="K3613" s="1">
        <v>2.6173927530267E-5</v>
      </c>
      <c r="L3613" s="1">
        <v>6.3941365313646402E-5</v>
      </c>
      <c r="M3613" s="1">
        <v>2.1853951624172798E-3</v>
      </c>
      <c r="N3613" s="1">
        <v>4.6880633158196603E-6</v>
      </c>
      <c r="O3613" s="1">
        <v>4.31301825055409E-6</v>
      </c>
      <c r="P3613" s="1">
        <v>2.0004880672558101E-8</v>
      </c>
      <c r="Q3613" s="1">
        <v>1.78369015313893E-8</v>
      </c>
      <c r="R3613" s="1">
        <v>70.902739262041493</v>
      </c>
      <c r="S3613" s="1">
        <v>42.087638937904003</v>
      </c>
      <c r="T3613" s="1">
        <v>0.188660820700077</v>
      </c>
      <c r="U3613" s="1">
        <v>3787.8875044113602</v>
      </c>
      <c r="V3613" s="1">
        <f t="shared" si="225"/>
        <v>0.70579619827200035</v>
      </c>
      <c r="W3613" s="1">
        <f t="shared" si="226"/>
        <v>5.5895060880000056</v>
      </c>
      <c r="X3613" s="1">
        <f t="shared" si="227"/>
        <v>223.08627080983976</v>
      </c>
    </row>
    <row r="3614" spans="1:24" hidden="1" x14ac:dyDescent="0.3">
      <c r="A3614" s="18" t="str">
        <f t="shared" si="224"/>
        <v>ConstMin - Rubber Tired Loaders_1971_175</v>
      </c>
      <c r="B3614" s="1" t="s">
        <v>40</v>
      </c>
      <c r="C3614" s="1">
        <v>2020</v>
      </c>
      <c r="D3614" s="1" t="s">
        <v>97</v>
      </c>
      <c r="E3614" s="1">
        <v>1971</v>
      </c>
      <c r="F3614" s="1">
        <v>175</v>
      </c>
      <c r="G3614" s="1" t="s">
        <v>5</v>
      </c>
      <c r="H3614" s="1">
        <v>1.2159027655425399E-5</v>
      </c>
      <c r="I3614" s="1">
        <v>1.4712423463064701E-5</v>
      </c>
      <c r="J3614" s="1">
        <v>1.7508999823812601E-5</v>
      </c>
      <c r="K3614" s="1">
        <v>5.7173616128439002E-5</v>
      </c>
      <c r="L3614" s="1">
        <v>1.5250074988722899E-4</v>
      </c>
      <c r="M3614" s="1">
        <v>5.2121877509774097E-3</v>
      </c>
      <c r="N3614" s="1">
        <v>8.7845207985187202E-6</v>
      </c>
      <c r="O3614" s="1">
        <v>8.0817591346372208E-6</v>
      </c>
      <c r="P3614" s="1">
        <v>4.7824489735309499E-8</v>
      </c>
      <c r="Q3614" s="1">
        <v>4.2541175745288901E-8</v>
      </c>
      <c r="R3614" s="1">
        <v>169.103691381647</v>
      </c>
      <c r="S3614" s="1">
        <v>64.709744867027396</v>
      </c>
      <c r="T3614" s="1">
        <v>0.188660820700077</v>
      </c>
      <c r="U3614" s="1">
        <v>9544.6873678865395</v>
      </c>
      <c r="V3614" s="1">
        <f t="shared" si="225"/>
        <v>0.51040052146086712</v>
      </c>
      <c r="W3614" s="1">
        <f t="shared" si="226"/>
        <v>5.2905262318626241</v>
      </c>
      <c r="X3614" s="1">
        <f t="shared" si="227"/>
        <v>342.99514137012858</v>
      </c>
    </row>
    <row r="3615" spans="1:24" hidden="1" x14ac:dyDescent="0.3">
      <c r="A3615" s="18" t="str">
        <f t="shared" si="224"/>
        <v>ConstMin - Rubber Tired Loaders_1971_300</v>
      </c>
      <c r="B3615" s="1" t="s">
        <v>40</v>
      </c>
      <c r="C3615" s="1">
        <v>2020</v>
      </c>
      <c r="D3615" s="1" t="s">
        <v>97</v>
      </c>
      <c r="E3615" s="1">
        <v>1971</v>
      </c>
      <c r="F3615" s="1">
        <v>300</v>
      </c>
      <c r="G3615" s="1" t="s">
        <v>5</v>
      </c>
      <c r="H3615" s="1">
        <v>1.04794379702396E-5</v>
      </c>
      <c r="I3615" s="1">
        <v>1.2680119943989899E-5</v>
      </c>
      <c r="J3615" s="1">
        <v>1.50903906771451E-5</v>
      </c>
      <c r="K3615" s="1">
        <v>4.9275927379351499E-5</v>
      </c>
      <c r="L3615" s="1">
        <v>1.3143502870027301E-4</v>
      </c>
      <c r="M3615" s="1">
        <v>4.4922011671910799E-3</v>
      </c>
      <c r="N3615" s="1">
        <v>7.5710692840870998E-6</v>
      </c>
      <c r="O3615" s="1">
        <v>6.9653837413601301E-6</v>
      </c>
      <c r="P3615" s="1">
        <v>4.1218244405909402E-8</v>
      </c>
      <c r="Q3615" s="1">
        <v>3.6664742036744701E-8</v>
      </c>
      <c r="R3615" s="1">
        <v>145.74451959419599</v>
      </c>
      <c r="S3615" s="1">
        <v>42.087638937904003</v>
      </c>
      <c r="T3615" s="1">
        <v>0.188660820700077</v>
      </c>
      <c r="U3615" s="1">
        <v>7786.2132035122404</v>
      </c>
      <c r="V3615" s="1">
        <f t="shared" si="225"/>
        <v>0.53924443372799691</v>
      </c>
      <c r="W3615" s="1">
        <f t="shared" si="226"/>
        <v>5.5895060879999985</v>
      </c>
      <c r="X3615" s="1">
        <f t="shared" si="227"/>
        <v>223.08627080983976</v>
      </c>
    </row>
    <row r="3616" spans="1:24" hidden="1" x14ac:dyDescent="0.3">
      <c r="A3616" s="18" t="str">
        <f t="shared" si="224"/>
        <v>ConstMin - Rubber Tired Loaders_1971_600</v>
      </c>
      <c r="B3616" s="1" t="s">
        <v>40</v>
      </c>
      <c r="C3616" s="1">
        <v>2020</v>
      </c>
      <c r="D3616" s="1" t="s">
        <v>97</v>
      </c>
      <c r="E3616" s="1">
        <v>1971</v>
      </c>
      <c r="F3616" s="1">
        <v>600</v>
      </c>
      <c r="G3616" s="1" t="s">
        <v>5</v>
      </c>
      <c r="H3616" s="1">
        <v>3.3051355577386998E-5</v>
      </c>
      <c r="I3616" s="1">
        <v>3.9992140248638298E-5</v>
      </c>
      <c r="J3616" s="1">
        <v>4.7593952031437303E-5</v>
      </c>
      <c r="K3616" s="1">
        <v>4.3722247171268098E-4</v>
      </c>
      <c r="L3616" s="1">
        <v>4.4698044870403501E-4</v>
      </c>
      <c r="M3616" s="1">
        <v>1.6276337832659901E-2</v>
      </c>
      <c r="N3616" s="1">
        <v>2.28776103472807E-5</v>
      </c>
      <c r="O3616" s="1">
        <v>2.1047401519498301E-5</v>
      </c>
      <c r="P3616" s="1">
        <v>1.49491274291613E-7</v>
      </c>
      <c r="Q3616" s="1">
        <v>1.3284528135024199E-7</v>
      </c>
      <c r="R3616" s="1">
        <v>528.06785579844495</v>
      </c>
      <c r="S3616" s="1">
        <v>81.650019539533801</v>
      </c>
      <c r="T3616" s="1">
        <v>0.188660820700077</v>
      </c>
      <c r="U3616" s="1">
        <v>25923.881203801899</v>
      </c>
      <c r="V3616" s="1">
        <f t="shared" si="225"/>
        <v>0.51081450959924424</v>
      </c>
      <c r="W3616" s="1">
        <f t="shared" si="226"/>
        <v>5.7092242947156606</v>
      </c>
      <c r="X3616" s="1">
        <f t="shared" si="227"/>
        <v>432.78736537108932</v>
      </c>
    </row>
    <row r="3617" spans="1:24" hidden="1" x14ac:dyDescent="0.3">
      <c r="A3617" s="18" t="str">
        <f t="shared" si="224"/>
        <v>ConstMin - Rubber Tired Loaders_1972_25</v>
      </c>
      <c r="B3617" s="1" t="s">
        <v>40</v>
      </c>
      <c r="C3617" s="1">
        <v>2020</v>
      </c>
      <c r="D3617" s="1" t="s">
        <v>97</v>
      </c>
      <c r="E3617" s="1">
        <v>1972</v>
      </c>
      <c r="F3617" s="1">
        <v>25</v>
      </c>
      <c r="G3617" s="1" t="s">
        <v>5</v>
      </c>
      <c r="H3617" s="1">
        <v>0</v>
      </c>
      <c r="I3617" s="1">
        <v>0</v>
      </c>
      <c r="J3617" s="1">
        <v>0</v>
      </c>
      <c r="K3617" s="1">
        <v>0</v>
      </c>
      <c r="L3617" s="1">
        <v>0</v>
      </c>
      <c r="M3617" s="1">
        <v>0</v>
      </c>
      <c r="N3617" s="1">
        <v>0</v>
      </c>
      <c r="O3617" s="1">
        <v>0</v>
      </c>
      <c r="P3617" s="1">
        <v>0</v>
      </c>
      <c r="Q3617" s="1">
        <v>0</v>
      </c>
      <c r="R3617" s="1">
        <v>0</v>
      </c>
      <c r="S3617" s="1">
        <v>0</v>
      </c>
      <c r="T3617" s="1">
        <v>0</v>
      </c>
      <c r="U3617" s="1">
        <v>0</v>
      </c>
      <c r="V3617" s="1">
        <f t="shared" si="225"/>
        <v>0</v>
      </c>
      <c r="W3617" s="1">
        <f t="shared" si="226"/>
        <v>0</v>
      </c>
      <c r="X3617" s="1" t="e">
        <f t="shared" si="227"/>
        <v>#DIV/0!</v>
      </c>
    </row>
    <row r="3618" spans="1:24" hidden="1" x14ac:dyDescent="0.3">
      <c r="A3618" s="18" t="str">
        <f t="shared" si="224"/>
        <v>ConstMin - Rubber Tired Loaders_1972_100</v>
      </c>
      <c r="B3618" s="1" t="s">
        <v>40</v>
      </c>
      <c r="C3618" s="1">
        <v>2020</v>
      </c>
      <c r="D3618" s="1" t="s">
        <v>97</v>
      </c>
      <c r="E3618" s="1">
        <v>1972</v>
      </c>
      <c r="F3618" s="1">
        <v>100</v>
      </c>
      <c r="G3618" s="1" t="s">
        <v>5</v>
      </c>
      <c r="H3618" s="1">
        <v>1.03797750709782E-5</v>
      </c>
      <c r="I3618" s="1">
        <v>1.2559527835883699E-5</v>
      </c>
      <c r="J3618" s="1">
        <v>1.49468761022087E-5</v>
      </c>
      <c r="K3618" s="1">
        <v>4.0714998380415297E-5</v>
      </c>
      <c r="L3618" s="1">
        <v>9.9464346043449898E-5</v>
      </c>
      <c r="M3618" s="1">
        <v>3.39950358598244E-3</v>
      </c>
      <c r="N3618" s="1">
        <v>7.2925429357194703E-6</v>
      </c>
      <c r="O3618" s="1">
        <v>6.70913950086192E-6</v>
      </c>
      <c r="P3618" s="1">
        <v>3.1118703268423897E-8</v>
      </c>
      <c r="Q3618" s="1">
        <v>2.7746291271050099E-8</v>
      </c>
      <c r="R3618" s="1">
        <v>110.293149963175</v>
      </c>
      <c r="S3618" s="1">
        <v>63.131458406855998</v>
      </c>
      <c r="T3618" s="1">
        <v>0.28299123105011598</v>
      </c>
      <c r="U3618" s="1">
        <v>5892.2694513065599</v>
      </c>
      <c r="V3618" s="1">
        <f t="shared" si="225"/>
        <v>0.70579619827199847</v>
      </c>
      <c r="W3618" s="1">
        <f t="shared" si="226"/>
        <v>5.5895060880000029</v>
      </c>
      <c r="X3618" s="1">
        <f t="shared" si="227"/>
        <v>223.08627080983936</v>
      </c>
    </row>
    <row r="3619" spans="1:24" hidden="1" x14ac:dyDescent="0.3">
      <c r="A3619" s="18" t="str">
        <f t="shared" si="224"/>
        <v>ConstMin - Rubber Tired Loaders_1972_175</v>
      </c>
      <c r="B3619" s="1" t="s">
        <v>40</v>
      </c>
      <c r="C3619" s="1">
        <v>2020</v>
      </c>
      <c r="D3619" s="1" t="s">
        <v>97</v>
      </c>
      <c r="E3619" s="1">
        <v>1972</v>
      </c>
      <c r="F3619" s="1">
        <v>175</v>
      </c>
      <c r="G3619" s="1" t="s">
        <v>5</v>
      </c>
      <c r="H3619" s="1">
        <v>1.2361643010575501E-5</v>
      </c>
      <c r="I3619" s="1">
        <v>1.49575880427964E-5</v>
      </c>
      <c r="J3619" s="1">
        <v>1.7800765935228801E-5</v>
      </c>
      <c r="K3619" s="1">
        <v>6.3925527411050605E-5</v>
      </c>
      <c r="L3619" s="1">
        <v>1.57413079452617E-4</v>
      </c>
      <c r="M3619" s="1">
        <v>5.8277204331127503E-3</v>
      </c>
      <c r="N3619" s="1">
        <v>8.1849397665806502E-6</v>
      </c>
      <c r="O3619" s="1">
        <v>7.5301445852542001E-6</v>
      </c>
      <c r="P3619" s="1">
        <v>5.3509316173488197E-8</v>
      </c>
      <c r="Q3619" s="1">
        <v>4.7565070750371597E-8</v>
      </c>
      <c r="R3619" s="1">
        <v>189.07397136544299</v>
      </c>
      <c r="S3619" s="1">
        <v>63.131458406855998</v>
      </c>
      <c r="T3619" s="1">
        <v>0.28299123105011598</v>
      </c>
      <c r="U3619" s="1">
        <v>10101.033345096899</v>
      </c>
      <c r="V3619" s="1">
        <f t="shared" si="225"/>
        <v>0.49032536889600126</v>
      </c>
      <c r="W3619" s="1">
        <f t="shared" si="226"/>
        <v>5.1601652640000175</v>
      </c>
      <c r="X3619" s="1">
        <f t="shared" si="227"/>
        <v>223.08627080983936</v>
      </c>
    </row>
    <row r="3620" spans="1:24" hidden="1" x14ac:dyDescent="0.3">
      <c r="A3620" s="18" t="str">
        <f t="shared" si="224"/>
        <v>ConstMin - Rubber Tired Loaders_1972_600</v>
      </c>
      <c r="B3620" s="1" t="s">
        <v>40</v>
      </c>
      <c r="C3620" s="1">
        <v>2020</v>
      </c>
      <c r="D3620" s="1" t="s">
        <v>97</v>
      </c>
      <c r="E3620" s="1">
        <v>1972</v>
      </c>
      <c r="F3620" s="1">
        <v>600</v>
      </c>
      <c r="G3620" s="1" t="s">
        <v>5</v>
      </c>
      <c r="H3620" s="1">
        <v>5.2161996482363297E-5</v>
      </c>
      <c r="I3620" s="1">
        <v>6.3116015743659601E-5</v>
      </c>
      <c r="J3620" s="1">
        <v>7.5113274934603198E-5</v>
      </c>
      <c r="K3620" s="1">
        <v>7.6276078585403595E-4</v>
      </c>
      <c r="L3620" s="1">
        <v>7.2017008207538404E-4</v>
      </c>
      <c r="M3620" s="1">
        <v>2.8395046090457801E-2</v>
      </c>
      <c r="N3620" s="1">
        <v>3.3576962106224298E-5</v>
      </c>
      <c r="O3620" s="1">
        <v>3.0890805137726398E-5</v>
      </c>
      <c r="P3620" s="1">
        <v>2.6096142276886298E-7</v>
      </c>
      <c r="Q3620" s="1">
        <v>2.3175654902362701E-7</v>
      </c>
      <c r="R3620" s="1">
        <v>921.24599885105897</v>
      </c>
      <c r="S3620" s="1">
        <v>149.20068003486901</v>
      </c>
      <c r="T3620" s="1">
        <v>0.37732164140015501</v>
      </c>
      <c r="U3620" s="1">
        <v>48863.222711419803</v>
      </c>
      <c r="V3620" s="1">
        <f t="shared" si="225"/>
        <v>0.42770671584021613</v>
      </c>
      <c r="W3620" s="1">
        <f t="shared" si="226"/>
        <v>4.8802443725510996</v>
      </c>
      <c r="X3620" s="1">
        <f t="shared" si="227"/>
        <v>395.42041501043815</v>
      </c>
    </row>
    <row r="3621" spans="1:24" hidden="1" x14ac:dyDescent="0.3">
      <c r="A3621" s="18" t="str">
        <f t="shared" si="224"/>
        <v>ConstMin - Rubber Tired Loaders_1973_100</v>
      </c>
      <c r="B3621" s="1" t="s">
        <v>40</v>
      </c>
      <c r="C3621" s="1">
        <v>2020</v>
      </c>
      <c r="D3621" s="1" t="s">
        <v>97</v>
      </c>
      <c r="E3621" s="1">
        <v>1973</v>
      </c>
      <c r="F3621" s="1">
        <v>100</v>
      </c>
      <c r="G3621" s="1" t="s">
        <v>5</v>
      </c>
      <c r="H3621" s="1">
        <v>6.6727125456288997E-6</v>
      </c>
      <c r="I3621" s="1">
        <v>8.0739821802109708E-6</v>
      </c>
      <c r="J3621" s="1">
        <v>9.6087060657056194E-6</v>
      </c>
      <c r="K3621" s="1">
        <v>2.6173927530267E-5</v>
      </c>
      <c r="L3621" s="1">
        <v>6.3941365313646402E-5</v>
      </c>
      <c r="M3621" s="1">
        <v>2.1853951624172798E-3</v>
      </c>
      <c r="N3621" s="1">
        <v>4.6880633158196603E-6</v>
      </c>
      <c r="O3621" s="1">
        <v>4.31301825055409E-6</v>
      </c>
      <c r="P3621" s="1">
        <v>2.0004880672558101E-8</v>
      </c>
      <c r="Q3621" s="1">
        <v>1.78369015313893E-8</v>
      </c>
      <c r="R3621" s="1">
        <v>70.902739262041493</v>
      </c>
      <c r="S3621" s="1">
        <v>42.087638937904003</v>
      </c>
      <c r="T3621" s="1">
        <v>0.188660820700077</v>
      </c>
      <c r="U3621" s="1">
        <v>3787.8875044113602</v>
      </c>
      <c r="V3621" s="1">
        <f t="shared" si="225"/>
        <v>0.70579619827200035</v>
      </c>
      <c r="W3621" s="1">
        <f t="shared" si="226"/>
        <v>5.5895060880000056</v>
      </c>
      <c r="X3621" s="1">
        <f t="shared" si="227"/>
        <v>223.08627080983976</v>
      </c>
    </row>
    <row r="3622" spans="1:24" hidden="1" x14ac:dyDescent="0.3">
      <c r="A3622" s="18" t="str">
        <f t="shared" si="224"/>
        <v>ConstMin - Rubber Tired Loaders_1973_175</v>
      </c>
      <c r="B3622" s="1" t="s">
        <v>40</v>
      </c>
      <c r="C3622" s="1">
        <v>2020</v>
      </c>
      <c r="D3622" s="1" t="s">
        <v>97</v>
      </c>
      <c r="E3622" s="1">
        <v>1973</v>
      </c>
      <c r="F3622" s="1">
        <v>175</v>
      </c>
      <c r="G3622" s="1" t="s">
        <v>5</v>
      </c>
      <c r="H3622" s="1">
        <v>2.1138905588649899E-5</v>
      </c>
      <c r="I3622" s="1">
        <v>2.5578075762266399E-5</v>
      </c>
      <c r="J3622" s="1">
        <v>3.0440024047655899E-5</v>
      </c>
      <c r="K3622" s="1">
        <v>1.0931521703796E-4</v>
      </c>
      <c r="L3622" s="1">
        <v>2.6918268244122302E-4</v>
      </c>
      <c r="M3622" s="1">
        <v>9.9656357918785094E-3</v>
      </c>
      <c r="N3622" s="1">
        <v>1.39965754411863E-5</v>
      </c>
      <c r="O3622" s="1">
        <v>1.2876849405891399E-5</v>
      </c>
      <c r="P3622" s="1">
        <v>9.1503077846277298E-8</v>
      </c>
      <c r="Q3622" s="1">
        <v>8.1338179645647606E-8</v>
      </c>
      <c r="R3622" s="1">
        <v>323.324078081359</v>
      </c>
      <c r="S3622" s="1">
        <v>107.323479291655</v>
      </c>
      <c r="T3622" s="1">
        <v>0.28299123105011598</v>
      </c>
      <c r="U3622" s="1">
        <v>16814.011755692602</v>
      </c>
      <c r="V3622" s="1">
        <f t="shared" si="225"/>
        <v>0.50371527787329573</v>
      </c>
      <c r="W3622" s="1">
        <f t="shared" si="226"/>
        <v>5.301080149453175</v>
      </c>
      <c r="X3622" s="1">
        <f t="shared" si="227"/>
        <v>379.24666037672625</v>
      </c>
    </row>
    <row r="3623" spans="1:24" hidden="1" x14ac:dyDescent="0.3">
      <c r="A3623" s="18" t="str">
        <f t="shared" si="224"/>
        <v>ConstMin - Rubber Tired Loaders_1973_600</v>
      </c>
      <c r="B3623" s="1" t="s">
        <v>40</v>
      </c>
      <c r="C3623" s="1">
        <v>2020</v>
      </c>
      <c r="D3623" s="1" t="s">
        <v>97</v>
      </c>
      <c r="E3623" s="1">
        <v>1973</v>
      </c>
      <c r="F3623" s="1">
        <v>600</v>
      </c>
      <c r="G3623" s="1" t="s">
        <v>5</v>
      </c>
      <c r="H3623" s="1">
        <v>5.3747494277067801E-5</v>
      </c>
      <c r="I3623" s="1">
        <v>6.5034468075251994E-5</v>
      </c>
      <c r="J3623" s="1">
        <v>7.7396391758977596E-5</v>
      </c>
      <c r="K3623" s="1">
        <v>7.8594539582707503E-4</v>
      </c>
      <c r="L3623" s="1">
        <v>7.4206011991794895E-4</v>
      </c>
      <c r="M3623" s="1">
        <v>2.9258131976600502E-2</v>
      </c>
      <c r="N3623" s="1">
        <v>3.4597555698540102E-5</v>
      </c>
      <c r="O3623" s="1">
        <v>3.1829751242656898E-5</v>
      </c>
      <c r="P3623" s="1">
        <v>2.6889351487049302E-7</v>
      </c>
      <c r="Q3623" s="1">
        <v>2.3880094000106002E-7</v>
      </c>
      <c r="R3623" s="1">
        <v>949.24786990774999</v>
      </c>
      <c r="S3623" s="1">
        <v>168.77143214099499</v>
      </c>
      <c r="T3623" s="1">
        <v>0.37732164140015501</v>
      </c>
      <c r="U3623" s="1">
        <v>51053.358222650997</v>
      </c>
      <c r="V3623" s="1">
        <f t="shared" si="225"/>
        <v>0.42180126555874814</v>
      </c>
      <c r="W3623" s="1">
        <f t="shared" si="226"/>
        <v>4.8128616557590638</v>
      </c>
      <c r="X3623" s="1">
        <f t="shared" si="227"/>
        <v>447.28797297372739</v>
      </c>
    </row>
    <row r="3624" spans="1:24" hidden="1" x14ac:dyDescent="0.3">
      <c r="A3624" s="18" t="str">
        <f t="shared" si="224"/>
        <v>ConstMin - Rubber Tired Loaders_1974_100</v>
      </c>
      <c r="B3624" s="1" t="s">
        <v>40</v>
      </c>
      <c r="C3624" s="1">
        <v>2020</v>
      </c>
      <c r="D3624" s="1" t="s">
        <v>97</v>
      </c>
      <c r="E3624" s="1">
        <v>1974</v>
      </c>
      <c r="F3624" s="1">
        <v>100</v>
      </c>
      <c r="G3624" s="1" t="s">
        <v>5</v>
      </c>
      <c r="H3624" s="1">
        <v>6.5985712951219096E-6</v>
      </c>
      <c r="I3624" s="1">
        <v>7.9842712670975096E-6</v>
      </c>
      <c r="J3624" s="1">
        <v>9.5019426649755492E-6</v>
      </c>
      <c r="K3624" s="1">
        <v>2.5883106113264002E-5</v>
      </c>
      <c r="L3624" s="1">
        <v>6.3230905699050306E-5</v>
      </c>
      <c r="M3624" s="1">
        <v>2.16111299394598E-3</v>
      </c>
      <c r="N3624" s="1">
        <v>4.6359737234216596E-6</v>
      </c>
      <c r="O3624" s="1">
        <v>4.26509582554793E-6</v>
      </c>
      <c r="P3624" s="1">
        <v>1.9782604220640799E-8</v>
      </c>
      <c r="Q3624" s="1">
        <v>1.7638713736596101E-8</v>
      </c>
      <c r="R3624" s="1">
        <v>70.114931048018803</v>
      </c>
      <c r="S3624" s="1">
        <v>42.087638937904003</v>
      </c>
      <c r="T3624" s="1">
        <v>0.188660820700077</v>
      </c>
      <c r="U3624" s="1">
        <v>3745.7998654734502</v>
      </c>
      <c r="V3624" s="1">
        <f t="shared" si="225"/>
        <v>0.7057961982720008</v>
      </c>
      <c r="W3624" s="1">
        <f t="shared" si="226"/>
        <v>5.5895060880000118</v>
      </c>
      <c r="X3624" s="1">
        <f t="shared" si="227"/>
        <v>223.08627080983976</v>
      </c>
    </row>
    <row r="3625" spans="1:24" hidden="1" x14ac:dyDescent="0.3">
      <c r="A3625" s="18" t="str">
        <f t="shared" si="224"/>
        <v>ConstMin - Rubber Tired Loaders_1974_175</v>
      </c>
      <c r="B3625" s="1" t="s">
        <v>40</v>
      </c>
      <c r="C3625" s="1">
        <v>2020</v>
      </c>
      <c r="D3625" s="1" t="s">
        <v>97</v>
      </c>
      <c r="E3625" s="1">
        <v>1974</v>
      </c>
      <c r="F3625" s="1">
        <v>175</v>
      </c>
      <c r="G3625" s="1" t="s">
        <v>5</v>
      </c>
      <c r="H3625" s="1">
        <v>2.8000826414736E-5</v>
      </c>
      <c r="I3625" s="1">
        <v>3.3880999961830598E-5</v>
      </c>
      <c r="J3625" s="1">
        <v>4.0321190037219897E-5</v>
      </c>
      <c r="K3625" s="1">
        <v>1.4480013659801799E-4</v>
      </c>
      <c r="L3625" s="1">
        <v>3.5656233636507202E-4</v>
      </c>
      <c r="M3625" s="1">
        <v>1.3200590576964299E-2</v>
      </c>
      <c r="N3625" s="1">
        <v>1.8540017489829099E-5</v>
      </c>
      <c r="O3625" s="1">
        <v>1.7056816090642699E-5</v>
      </c>
      <c r="P3625" s="1">
        <v>1.2120598147537899E-7</v>
      </c>
      <c r="Q3625" s="1">
        <v>1.07741445724194E-7</v>
      </c>
      <c r="R3625" s="1">
        <v>428.27862341755599</v>
      </c>
      <c r="S3625" s="1">
        <v>145.41279253045801</v>
      </c>
      <c r="T3625" s="1">
        <v>0.37732164140015501</v>
      </c>
      <c r="U3625" s="1">
        <v>22248.157257160099</v>
      </c>
      <c r="V3625" s="1">
        <f t="shared" si="225"/>
        <v>0.50425565191332122</v>
      </c>
      <c r="W3625" s="1">
        <f t="shared" si="226"/>
        <v>5.3067670250011059</v>
      </c>
      <c r="X3625" s="1">
        <f t="shared" si="227"/>
        <v>385.38153282399634</v>
      </c>
    </row>
    <row r="3626" spans="1:24" hidden="1" x14ac:dyDescent="0.3">
      <c r="A3626" s="18" t="str">
        <f t="shared" si="224"/>
        <v>ConstMin - Rubber Tired Loaders_1974_300</v>
      </c>
      <c r="B3626" s="1" t="s">
        <v>40</v>
      </c>
      <c r="C3626" s="1">
        <v>2020</v>
      </c>
      <c r="D3626" s="1" t="s">
        <v>97</v>
      </c>
      <c r="E3626" s="1">
        <v>1974</v>
      </c>
      <c r="F3626" s="1">
        <v>300</v>
      </c>
      <c r="G3626" s="1" t="s">
        <v>5</v>
      </c>
      <c r="H3626" s="1">
        <v>4.7643832436593397E-6</v>
      </c>
      <c r="I3626" s="1">
        <v>5.7649037248278002E-6</v>
      </c>
      <c r="J3626" s="1">
        <v>6.86071187086945E-6</v>
      </c>
      <c r="K3626" s="1">
        <v>2.4637963689675699E-5</v>
      </c>
      <c r="L3626" s="1">
        <v>6.0669624372363E-5</v>
      </c>
      <c r="M3626" s="1">
        <v>2.24610058359554E-3</v>
      </c>
      <c r="N3626" s="1">
        <v>3.15461220170295E-6</v>
      </c>
      <c r="O3626" s="1">
        <v>2.90224322556672E-6</v>
      </c>
      <c r="P3626" s="1">
        <v>2.0623382275198501E-8</v>
      </c>
      <c r="Q3626" s="1">
        <v>1.8332371018372301E-8</v>
      </c>
      <c r="R3626" s="1">
        <v>72.872259797098195</v>
      </c>
      <c r="S3626" s="1">
        <v>21.043819468952002</v>
      </c>
      <c r="T3626" s="1">
        <v>9.4330410350038807E-2</v>
      </c>
      <c r="U3626" s="1">
        <v>3893.1066017561202</v>
      </c>
      <c r="V3626" s="1">
        <f t="shared" si="225"/>
        <v>0.49032536889600015</v>
      </c>
      <c r="W3626" s="1">
        <f t="shared" si="226"/>
        <v>5.1601652640000024</v>
      </c>
      <c r="X3626" s="1">
        <f t="shared" si="227"/>
        <v>223.08627080983905</v>
      </c>
    </row>
    <row r="3627" spans="1:24" hidden="1" x14ac:dyDescent="0.3">
      <c r="A3627" s="18" t="str">
        <f t="shared" si="224"/>
        <v>ConstMin - Rubber Tired Loaders_1974_600</v>
      </c>
      <c r="B3627" s="1" t="s">
        <v>40</v>
      </c>
      <c r="C3627" s="1">
        <v>2020</v>
      </c>
      <c r="D3627" s="1" t="s">
        <v>97</v>
      </c>
      <c r="E3627" s="1">
        <v>1974</v>
      </c>
      <c r="F3627" s="1">
        <v>600</v>
      </c>
      <c r="G3627" s="1" t="s">
        <v>5</v>
      </c>
      <c r="H3627" s="1">
        <v>1.7671665940785E-5</v>
      </c>
      <c r="I3627" s="1">
        <v>2.13827157883499E-5</v>
      </c>
      <c r="J3627" s="1">
        <v>2.5447198954730399E-5</v>
      </c>
      <c r="K3627" s="1">
        <v>2.5841138586213299E-4</v>
      </c>
      <c r="L3627" s="1">
        <v>2.4398232370739399E-4</v>
      </c>
      <c r="M3627" s="1">
        <v>9.6197960722885101E-3</v>
      </c>
      <c r="N3627" s="1">
        <v>1.13753479096264E-5</v>
      </c>
      <c r="O3627" s="1">
        <v>1.0465320076856299E-5</v>
      </c>
      <c r="P3627" s="1">
        <v>8.8409635320661006E-8</v>
      </c>
      <c r="Q3627" s="1">
        <v>7.8515482345839E-8</v>
      </c>
      <c r="R3627" s="1">
        <v>312.10368925363599</v>
      </c>
      <c r="S3627" s="1">
        <v>49.032099362658101</v>
      </c>
      <c r="T3627" s="1">
        <v>0.188660820700077</v>
      </c>
      <c r="U3627" s="1">
        <v>16180.592789677199</v>
      </c>
      <c r="V3627" s="1">
        <f t="shared" si="225"/>
        <v>0.43757956868509185</v>
      </c>
      <c r="W3627" s="1">
        <f t="shared" si="226"/>
        <v>4.9928961798592333</v>
      </c>
      <c r="X3627" s="1">
        <f t="shared" si="227"/>
        <v>259.89550549346302</v>
      </c>
    </row>
    <row r="3628" spans="1:24" hidden="1" x14ac:dyDescent="0.3">
      <c r="A3628" s="18" t="str">
        <f t="shared" si="224"/>
        <v>ConstMin - Rubber Tired Loaders_1975_25</v>
      </c>
      <c r="B3628" s="1" t="s">
        <v>40</v>
      </c>
      <c r="C3628" s="1">
        <v>2020</v>
      </c>
      <c r="D3628" s="1" t="s">
        <v>97</v>
      </c>
      <c r="E3628" s="1">
        <v>1975</v>
      </c>
      <c r="F3628" s="1">
        <v>25</v>
      </c>
      <c r="G3628" s="1" t="s">
        <v>5</v>
      </c>
      <c r="H3628" s="1">
        <v>0</v>
      </c>
      <c r="I3628" s="1">
        <v>0</v>
      </c>
      <c r="J3628" s="1">
        <v>0</v>
      </c>
      <c r="K3628" s="1">
        <v>0</v>
      </c>
      <c r="L3628" s="1">
        <v>0</v>
      </c>
      <c r="M3628" s="1">
        <v>0</v>
      </c>
      <c r="N3628" s="1">
        <v>0</v>
      </c>
      <c r="O3628" s="1">
        <v>0</v>
      </c>
      <c r="P3628" s="1">
        <v>0</v>
      </c>
      <c r="Q3628" s="1">
        <v>0</v>
      </c>
      <c r="R3628" s="1">
        <v>0</v>
      </c>
      <c r="S3628" s="1">
        <v>0</v>
      </c>
      <c r="T3628" s="1">
        <v>0</v>
      </c>
      <c r="U3628" s="1">
        <v>0</v>
      </c>
      <c r="V3628" s="1">
        <f t="shared" si="225"/>
        <v>0</v>
      </c>
      <c r="W3628" s="1">
        <f t="shared" si="226"/>
        <v>0</v>
      </c>
      <c r="X3628" s="1" t="e">
        <f t="shared" si="227"/>
        <v>#DIV/0!</v>
      </c>
    </row>
    <row r="3629" spans="1:24" hidden="1" x14ac:dyDescent="0.3">
      <c r="A3629" s="18" t="str">
        <f t="shared" si="224"/>
        <v>ConstMin - Rubber Tired Loaders_1975_100</v>
      </c>
      <c r="B3629" s="1" t="s">
        <v>40</v>
      </c>
      <c r="C3629" s="1">
        <v>2020</v>
      </c>
      <c r="D3629" s="1" t="s">
        <v>97</v>
      </c>
      <c r="E3629" s="1">
        <v>1975</v>
      </c>
      <c r="F3629" s="1">
        <v>100</v>
      </c>
      <c r="G3629" s="1" t="s">
        <v>5</v>
      </c>
      <c r="H3629" s="1">
        <v>3.2021206922645899E-5</v>
      </c>
      <c r="I3629" s="1">
        <v>3.8745660376401501E-5</v>
      </c>
      <c r="J3629" s="1">
        <v>4.61105379686101E-5</v>
      </c>
      <c r="K3629" s="1">
        <v>1.25604204241354E-4</v>
      </c>
      <c r="L3629" s="1">
        <v>3.0684368247902501E-4</v>
      </c>
      <c r="M3629" s="1">
        <v>1.0487337829254199E-2</v>
      </c>
      <c r="N3629" s="1">
        <v>2.24972145099618E-5</v>
      </c>
      <c r="O3629" s="1">
        <v>2.0697437349164901E-5</v>
      </c>
      <c r="P3629" s="1">
        <v>9.6000002862171894E-8</v>
      </c>
      <c r="Q3629" s="1">
        <v>8.5596241541924104E-8</v>
      </c>
      <c r="R3629" s="1">
        <v>340.25012613191399</v>
      </c>
      <c r="S3629" s="1">
        <v>186.763897786949</v>
      </c>
      <c r="T3629" s="1">
        <v>0.66031287245027204</v>
      </c>
      <c r="U3629" s="1">
        <v>17795.931403413499</v>
      </c>
      <c r="V3629" s="1">
        <f t="shared" si="225"/>
        <v>0.72092642575608401</v>
      </c>
      <c r="W3629" s="1">
        <f t="shared" si="226"/>
        <v>5.709328919069601</v>
      </c>
      <c r="X3629" s="1">
        <f t="shared" si="227"/>
        <v>282.84152191961721</v>
      </c>
    </row>
    <row r="3630" spans="1:24" hidden="1" x14ac:dyDescent="0.3">
      <c r="A3630" s="18" t="str">
        <f t="shared" si="224"/>
        <v>ConstMin - Rubber Tired Loaders_1975_175</v>
      </c>
      <c r="B3630" s="1" t="s">
        <v>40</v>
      </c>
      <c r="C3630" s="1">
        <v>2020</v>
      </c>
      <c r="D3630" s="1" t="s">
        <v>97</v>
      </c>
      <c r="E3630" s="1">
        <v>1975</v>
      </c>
      <c r="F3630" s="1">
        <v>175</v>
      </c>
      <c r="G3630" s="1" t="s">
        <v>5</v>
      </c>
      <c r="H3630" s="1">
        <v>3.8685919619412203E-5</v>
      </c>
      <c r="I3630" s="1">
        <v>4.6809962739488803E-5</v>
      </c>
      <c r="J3630" s="1">
        <v>5.5707724251953597E-5</v>
      </c>
      <c r="K3630" s="1">
        <v>2.00055754153127E-4</v>
      </c>
      <c r="L3630" s="1">
        <v>4.9262624179797999E-4</v>
      </c>
      <c r="M3630" s="1">
        <v>1.8237925496386601E-2</v>
      </c>
      <c r="N3630" s="1">
        <v>2.5614873494468101E-5</v>
      </c>
      <c r="O3630" s="1">
        <v>2.3565683614910701E-5</v>
      </c>
      <c r="P3630" s="1">
        <v>1.6745808810417099E-7</v>
      </c>
      <c r="Q3630" s="1">
        <v>1.48855496163924E-7</v>
      </c>
      <c r="R3630" s="1">
        <v>591.70940724537502</v>
      </c>
      <c r="S3630" s="1">
        <v>217.172216919584</v>
      </c>
      <c r="T3630" s="1">
        <v>0.66031287245027204</v>
      </c>
      <c r="U3630" s="1">
        <v>31924.315887178898</v>
      </c>
      <c r="V3630" s="1">
        <f t="shared" si="225"/>
        <v>0.4855179565935463</v>
      </c>
      <c r="W3630" s="1">
        <f t="shared" si="226"/>
        <v>5.1095722424137424</v>
      </c>
      <c r="X3630" s="1">
        <f t="shared" si="227"/>
        <v>328.89290210821866</v>
      </c>
    </row>
    <row r="3631" spans="1:24" hidden="1" x14ac:dyDescent="0.3">
      <c r="A3631" s="18" t="str">
        <f t="shared" si="224"/>
        <v>ConstMin - Rubber Tired Loaders_1975_600</v>
      </c>
      <c r="B3631" s="1" t="s">
        <v>40</v>
      </c>
      <c r="C3631" s="1">
        <v>2020</v>
      </c>
      <c r="D3631" s="1" t="s">
        <v>97</v>
      </c>
      <c r="E3631" s="1">
        <v>1975</v>
      </c>
      <c r="F3631" s="1">
        <v>600</v>
      </c>
      <c r="G3631" s="1" t="s">
        <v>5</v>
      </c>
      <c r="H3631" s="1">
        <v>6.5532730972819799E-5</v>
      </c>
      <c r="I3631" s="1">
        <v>7.9294604477111896E-5</v>
      </c>
      <c r="J3631" s="1">
        <v>9.4367132600860494E-5</v>
      </c>
      <c r="K3631" s="1">
        <v>9.5827998824565797E-4</v>
      </c>
      <c r="L3631" s="1">
        <v>9.0477196859742304E-4</v>
      </c>
      <c r="M3631" s="1">
        <v>3.5673575436016E-2</v>
      </c>
      <c r="N3631" s="1">
        <v>4.2183776944499201E-5</v>
      </c>
      <c r="O3631" s="1">
        <v>3.8809074788939202E-5</v>
      </c>
      <c r="P3631" s="1">
        <v>3.27853914072833E-7</v>
      </c>
      <c r="Q3631" s="1">
        <v>2.9116292708408099E-7</v>
      </c>
      <c r="R3631" s="1">
        <v>1157.38986760036</v>
      </c>
      <c r="S3631" s="1">
        <v>180.87162833564199</v>
      </c>
      <c r="T3631" s="1">
        <v>0.37732164140015501</v>
      </c>
      <c r="U3631" s="1">
        <v>59145.022465755101</v>
      </c>
      <c r="V3631" s="1">
        <f t="shared" si="225"/>
        <v>0.44392953174516003</v>
      </c>
      <c r="W3631" s="1">
        <f t="shared" si="226"/>
        <v>5.0653509025514705</v>
      </c>
      <c r="X3631" s="1">
        <f t="shared" si="227"/>
        <v>479.3566244026407</v>
      </c>
    </row>
    <row r="3632" spans="1:24" hidden="1" x14ac:dyDescent="0.3">
      <c r="A3632" s="18" t="str">
        <f t="shared" si="224"/>
        <v>ConstMin - Rubber Tired Loaders_1975_750</v>
      </c>
      <c r="B3632" s="1" t="s">
        <v>40</v>
      </c>
      <c r="C3632" s="1">
        <v>2020</v>
      </c>
      <c r="D3632" s="1" t="s">
        <v>97</v>
      </c>
      <c r="E3632" s="1">
        <v>1975</v>
      </c>
      <c r="F3632" s="1">
        <v>750</v>
      </c>
      <c r="G3632" s="1" t="s">
        <v>5</v>
      </c>
      <c r="H3632" s="1">
        <v>1.41625946440054E-5</v>
      </c>
      <c r="I3632" s="1">
        <v>1.7136739519246499E-5</v>
      </c>
      <c r="J3632" s="1">
        <v>2.03941362873678E-5</v>
      </c>
      <c r="K3632" s="1">
        <v>2.07098511347169E-4</v>
      </c>
      <c r="L3632" s="1">
        <v>1.9553463507905299E-4</v>
      </c>
      <c r="M3632" s="1">
        <v>7.7095884896387504E-3</v>
      </c>
      <c r="N3632" s="1">
        <v>9.1165395451911403E-6</v>
      </c>
      <c r="O3632" s="1">
        <v>8.3872163815758392E-6</v>
      </c>
      <c r="P3632" s="1">
        <v>7.0854091055505797E-8</v>
      </c>
      <c r="Q3632" s="1">
        <v>6.2924624846845795E-8</v>
      </c>
      <c r="R3632" s="1">
        <v>250.129107952201</v>
      </c>
      <c r="S3632" s="1">
        <v>21.043819468952002</v>
      </c>
      <c r="T3632" s="1">
        <v>9.4330410350038807E-2</v>
      </c>
      <c r="U3632" s="1">
        <v>13362.825362784501</v>
      </c>
      <c r="V3632" s="1">
        <f t="shared" si="225"/>
        <v>0.42463765555199939</v>
      </c>
      <c r="W3632" s="1">
        <f t="shared" si="226"/>
        <v>4.8452255999999982</v>
      </c>
      <c r="X3632" s="1">
        <f t="shared" si="227"/>
        <v>223.08627080983905</v>
      </c>
    </row>
    <row r="3633" spans="1:24" hidden="1" x14ac:dyDescent="0.3">
      <c r="A3633" s="18" t="str">
        <f t="shared" si="224"/>
        <v>ConstMin - Rubber Tired Loaders_1976_100</v>
      </c>
      <c r="B3633" s="1" t="s">
        <v>40</v>
      </c>
      <c r="C3633" s="1">
        <v>2020</v>
      </c>
      <c r="D3633" s="1" t="s">
        <v>97</v>
      </c>
      <c r="E3633" s="1">
        <v>1976</v>
      </c>
      <c r="F3633" s="1">
        <v>100</v>
      </c>
      <c r="G3633" s="1" t="s">
        <v>5</v>
      </c>
      <c r="H3633" s="1">
        <v>9.5642213154014201E-6</v>
      </c>
      <c r="I3633" s="1">
        <v>1.1572707791635699E-5</v>
      </c>
      <c r="J3633" s="1">
        <v>1.3772478694178E-5</v>
      </c>
      <c r="K3633" s="1">
        <v>3.7515962793382701E-5</v>
      </c>
      <c r="L3633" s="1">
        <v>9.1649290282893103E-5</v>
      </c>
      <c r="M3633" s="1">
        <v>3.1323997327981001E-3</v>
      </c>
      <c r="N3633" s="1">
        <v>6.7195574193415099E-6</v>
      </c>
      <c r="O3633" s="1">
        <v>6.1819928257941899E-6</v>
      </c>
      <c r="P3633" s="1">
        <v>2.8673662297333301E-8</v>
      </c>
      <c r="Q3633" s="1">
        <v>2.5566225528324699E-8</v>
      </c>
      <c r="R3633" s="1">
        <v>101.627259608926</v>
      </c>
      <c r="S3633" s="1">
        <v>63.131458406855998</v>
      </c>
      <c r="T3633" s="1">
        <v>0.28299123105011598</v>
      </c>
      <c r="U3633" s="1">
        <v>5429.3054229896197</v>
      </c>
      <c r="V3633" s="1">
        <f t="shared" si="225"/>
        <v>0.70579619827199824</v>
      </c>
      <c r="W3633" s="1">
        <f t="shared" si="226"/>
        <v>5.5895060879999976</v>
      </c>
      <c r="X3633" s="1">
        <f t="shared" si="227"/>
        <v>223.08627080983936</v>
      </c>
    </row>
    <row r="3634" spans="1:24" hidden="1" x14ac:dyDescent="0.3">
      <c r="A3634" s="18" t="str">
        <f t="shared" si="224"/>
        <v>ConstMin - Rubber Tired Loaders_1976_175</v>
      </c>
      <c r="B3634" s="1" t="s">
        <v>40</v>
      </c>
      <c r="C3634" s="1">
        <v>2020</v>
      </c>
      <c r="D3634" s="1" t="s">
        <v>97</v>
      </c>
      <c r="E3634" s="1">
        <v>1976</v>
      </c>
      <c r="F3634" s="1">
        <v>175</v>
      </c>
      <c r="G3634" s="1" t="s">
        <v>5</v>
      </c>
      <c r="H3634" s="1">
        <v>1.7591492921538701E-5</v>
      </c>
      <c r="I3634" s="1">
        <v>2.1285706435061799E-5</v>
      </c>
      <c r="J3634" s="1">
        <v>2.53317498070157E-5</v>
      </c>
      <c r="K3634" s="1">
        <v>9.0970549949958706E-5</v>
      </c>
      <c r="L3634" s="1">
        <v>2.24009953254538E-4</v>
      </c>
      <c r="M3634" s="1">
        <v>8.2932586437016002E-3</v>
      </c>
      <c r="N3634" s="1">
        <v>1.1647748591659E-5</v>
      </c>
      <c r="O3634" s="1">
        <v>1.07159287043263E-5</v>
      </c>
      <c r="P3634" s="1">
        <v>7.6147544132846201E-8</v>
      </c>
      <c r="Q3634" s="1">
        <v>6.7688462181103597E-8</v>
      </c>
      <c r="R3634" s="1">
        <v>269.06564330298897</v>
      </c>
      <c r="S3634" s="1">
        <v>89.541451840390806</v>
      </c>
      <c r="T3634" s="1">
        <v>0.28299123105011598</v>
      </c>
      <c r="U3634" s="1">
        <v>14028.160788327799</v>
      </c>
      <c r="V3634" s="1">
        <f t="shared" si="225"/>
        <v>0.5024304288725675</v>
      </c>
      <c r="W3634" s="1">
        <f t="shared" si="226"/>
        <v>5.2875584481429287</v>
      </c>
      <c r="X3634" s="1">
        <f t="shared" si="227"/>
        <v>316.41069409862234</v>
      </c>
    </row>
    <row r="3635" spans="1:24" hidden="1" x14ac:dyDescent="0.3">
      <c r="A3635" s="18" t="str">
        <f t="shared" si="224"/>
        <v>ConstMin - Rubber Tired Loaders_1976_600</v>
      </c>
      <c r="B3635" s="1" t="s">
        <v>40</v>
      </c>
      <c r="C3635" s="1">
        <v>2020</v>
      </c>
      <c r="D3635" s="1" t="s">
        <v>97</v>
      </c>
      <c r="E3635" s="1">
        <v>1976</v>
      </c>
      <c r="F3635" s="1">
        <v>600</v>
      </c>
      <c r="G3635" s="1" t="s">
        <v>5</v>
      </c>
      <c r="H3635" s="1">
        <v>1.26152200033143E-4</v>
      </c>
      <c r="I3635" s="1">
        <v>1.52644162040103E-4</v>
      </c>
      <c r="J3635" s="1">
        <v>1.8165916804772599E-4</v>
      </c>
      <c r="K3635" s="1">
        <v>1.8447137326699299E-3</v>
      </c>
      <c r="L3635" s="1">
        <v>1.74170941257161E-3</v>
      </c>
      <c r="M3635" s="1">
        <v>6.8672554271670294E-2</v>
      </c>
      <c r="N3635" s="1">
        <v>8.1204860353876294E-5</v>
      </c>
      <c r="O3635" s="1">
        <v>7.4708471525566195E-5</v>
      </c>
      <c r="P3635" s="1">
        <v>6.3112725405751095E-7</v>
      </c>
      <c r="Q3635" s="1">
        <v>5.6049615626397602E-7</v>
      </c>
      <c r="R3635" s="1">
        <v>2228.0053940436601</v>
      </c>
      <c r="S3635" s="1">
        <v>333.96541497226798</v>
      </c>
      <c r="T3635" s="1">
        <v>0.94330410350038896</v>
      </c>
      <c r="U3635" s="1">
        <v>117235.468991856</v>
      </c>
      <c r="V3635" s="1">
        <f t="shared" si="225"/>
        <v>0.43113151941080397</v>
      </c>
      <c r="W3635" s="1">
        <f t="shared" si="226"/>
        <v>4.9193222680656303</v>
      </c>
      <c r="X3635" s="1">
        <f t="shared" si="227"/>
        <v>354.03791177521396</v>
      </c>
    </row>
    <row r="3636" spans="1:24" hidden="1" x14ac:dyDescent="0.3">
      <c r="A3636" s="18" t="str">
        <f t="shared" si="224"/>
        <v>ConstMin - Rubber Tired Loaders_1977_25</v>
      </c>
      <c r="B3636" s="1" t="s">
        <v>40</v>
      </c>
      <c r="C3636" s="1">
        <v>2020</v>
      </c>
      <c r="D3636" s="1" t="s">
        <v>97</v>
      </c>
      <c r="E3636" s="1">
        <v>1977</v>
      </c>
      <c r="F3636" s="1">
        <v>25</v>
      </c>
      <c r="G3636" s="1" t="s">
        <v>5</v>
      </c>
      <c r="H3636" s="1">
        <v>0</v>
      </c>
      <c r="I3636" s="1">
        <v>0</v>
      </c>
      <c r="J3636" s="1">
        <v>0</v>
      </c>
      <c r="K3636" s="1">
        <v>0</v>
      </c>
      <c r="L3636" s="1">
        <v>0</v>
      </c>
      <c r="M3636" s="1">
        <v>0</v>
      </c>
      <c r="N3636" s="1">
        <v>0</v>
      </c>
      <c r="O3636" s="1">
        <v>0</v>
      </c>
      <c r="P3636" s="1">
        <v>0</v>
      </c>
      <c r="Q3636" s="1">
        <v>0</v>
      </c>
      <c r="R3636" s="1">
        <v>0</v>
      </c>
      <c r="S3636" s="1">
        <v>0</v>
      </c>
      <c r="T3636" s="1">
        <v>0</v>
      </c>
      <c r="U3636" s="1">
        <v>0</v>
      </c>
      <c r="V3636" s="1">
        <f t="shared" si="225"/>
        <v>0</v>
      </c>
      <c r="W3636" s="1">
        <f t="shared" si="226"/>
        <v>0</v>
      </c>
      <c r="X3636" s="1" t="e">
        <f t="shared" si="227"/>
        <v>#DIV/0!</v>
      </c>
    </row>
    <row r="3637" spans="1:24" hidden="1" x14ac:dyDescent="0.3">
      <c r="A3637" s="18" t="str">
        <f t="shared" si="224"/>
        <v>ConstMin - Rubber Tired Loaders_1977_100</v>
      </c>
      <c r="B3637" s="1" t="s">
        <v>40</v>
      </c>
      <c r="C3637" s="1">
        <v>2020</v>
      </c>
      <c r="D3637" s="1" t="s">
        <v>97</v>
      </c>
      <c r="E3637" s="1">
        <v>1977</v>
      </c>
      <c r="F3637" s="1">
        <v>100</v>
      </c>
      <c r="G3637" s="1" t="s">
        <v>5</v>
      </c>
      <c r="H3637" s="1">
        <v>2.4122397903420201E-5</v>
      </c>
      <c r="I3637" s="1">
        <v>2.91881014631384E-5</v>
      </c>
      <c r="J3637" s="1">
        <v>3.4736252980925102E-5</v>
      </c>
      <c r="K3637" s="1">
        <v>9.4620874234119706E-5</v>
      </c>
      <c r="L3637" s="1">
        <v>2.3115322982017599E-4</v>
      </c>
      <c r="M3637" s="1">
        <v>7.90038104047696E-3</v>
      </c>
      <c r="N3637" s="1">
        <v>1.6947729716711598E-5</v>
      </c>
      <c r="O3637" s="1">
        <v>1.55919113393747E-5</v>
      </c>
      <c r="P3637" s="1">
        <v>7.2319268707297201E-8</v>
      </c>
      <c r="Q3637" s="1">
        <v>6.4481847998405896E-8</v>
      </c>
      <c r="R3637" s="1">
        <v>256.31916214370898</v>
      </c>
      <c r="S3637" s="1">
        <v>153.40944392866001</v>
      </c>
      <c r="T3637" s="1">
        <v>0.56598246210023295</v>
      </c>
      <c r="U3637" s="1">
        <v>13500.0310657221</v>
      </c>
      <c r="V3637" s="1">
        <f t="shared" si="225"/>
        <v>0.71591206267811591</v>
      </c>
      <c r="W3637" s="1">
        <f t="shared" si="226"/>
        <v>5.6696180039068995</v>
      </c>
      <c r="X3637" s="1">
        <f t="shared" si="227"/>
        <v>271.04981903395424</v>
      </c>
    </row>
    <row r="3638" spans="1:24" hidden="1" x14ac:dyDescent="0.3">
      <c r="A3638" s="18" t="str">
        <f t="shared" si="224"/>
        <v>ConstMin - Rubber Tired Loaders_1977_300</v>
      </c>
      <c r="B3638" s="1" t="s">
        <v>40</v>
      </c>
      <c r="C3638" s="1">
        <v>2020</v>
      </c>
      <c r="D3638" s="1" t="s">
        <v>97</v>
      </c>
      <c r="E3638" s="1">
        <v>1977</v>
      </c>
      <c r="F3638" s="1">
        <v>300</v>
      </c>
      <c r="G3638" s="1" t="s">
        <v>5</v>
      </c>
      <c r="H3638" s="1">
        <v>1.26078857799735E-5</v>
      </c>
      <c r="I3638" s="1">
        <v>1.5255541793768001E-5</v>
      </c>
      <c r="J3638" s="1">
        <v>1.81553555231619E-5</v>
      </c>
      <c r="K3638" s="1">
        <v>6.5198917921636997E-5</v>
      </c>
      <c r="L3638" s="1">
        <v>1.6054873323186899E-4</v>
      </c>
      <c r="M3638" s="1">
        <v>5.9438080775706297E-3</v>
      </c>
      <c r="N3638" s="1">
        <v>8.3479829990825199E-6</v>
      </c>
      <c r="O3638" s="1">
        <v>7.6801443591559202E-6</v>
      </c>
      <c r="P3638" s="1">
        <v>5.4575216733137099E-8</v>
      </c>
      <c r="Q3638" s="1">
        <v>4.8512562498690302E-8</v>
      </c>
      <c r="R3638" s="1">
        <v>192.84030714219</v>
      </c>
      <c r="S3638" s="1">
        <v>43.665925398075402</v>
      </c>
      <c r="T3638" s="1">
        <v>9.4330410350038807E-2</v>
      </c>
      <c r="U3638" s="1">
        <v>10305.1583939458</v>
      </c>
      <c r="V3638" s="1">
        <f t="shared" si="225"/>
        <v>0.49018674707729498</v>
      </c>
      <c r="W3638" s="1">
        <f t="shared" si="226"/>
        <v>5.1587064133283898</v>
      </c>
      <c r="X3638" s="1">
        <f t="shared" si="227"/>
        <v>462.904011930416</v>
      </c>
    </row>
    <row r="3639" spans="1:24" hidden="1" x14ac:dyDescent="0.3">
      <c r="A3639" s="18" t="str">
        <f t="shared" si="224"/>
        <v>ConstMin - Rubber Tired Loaders_1977_600</v>
      </c>
      <c r="B3639" s="1" t="s">
        <v>40</v>
      </c>
      <c r="C3639" s="1">
        <v>2020</v>
      </c>
      <c r="D3639" s="1" t="s">
        <v>97</v>
      </c>
      <c r="E3639" s="1">
        <v>1977</v>
      </c>
      <c r="F3639" s="1">
        <v>600</v>
      </c>
      <c r="G3639" s="1" t="s">
        <v>5</v>
      </c>
      <c r="H3639" s="1">
        <v>5.1434119578013401E-5</v>
      </c>
      <c r="I3639" s="1">
        <v>6.2235284689396301E-5</v>
      </c>
      <c r="J3639" s="1">
        <v>7.4065132192339394E-5</v>
      </c>
      <c r="K3639" s="1">
        <v>7.5211709893621204E-4</v>
      </c>
      <c r="L3639" s="1">
        <v>7.10120712701195E-4</v>
      </c>
      <c r="M3639" s="1">
        <v>2.79988170417062E-2</v>
      </c>
      <c r="N3639" s="1">
        <v>3.3108423766369701E-5</v>
      </c>
      <c r="O3639" s="1">
        <v>3.0459749865060099E-5</v>
      </c>
      <c r="P3639" s="1">
        <v>2.5731992502396899E-7</v>
      </c>
      <c r="Q3639" s="1">
        <v>2.2852258079307499E-7</v>
      </c>
      <c r="R3639" s="1">
        <v>908.39078373261304</v>
      </c>
      <c r="S3639" s="1">
        <v>161.61653352155099</v>
      </c>
      <c r="T3639" s="1">
        <v>0.56598246210023295</v>
      </c>
      <c r="U3639" s="1">
        <v>50235.805836282198</v>
      </c>
      <c r="V3639" s="1">
        <f t="shared" si="225"/>
        <v>0.41021535061023567</v>
      </c>
      <c r="W3639" s="1">
        <f t="shared" si="226"/>
        <v>4.6806633662904016</v>
      </c>
      <c r="X3639" s="1">
        <f t="shared" si="227"/>
        <v>285.55042663659327</v>
      </c>
    </row>
    <row r="3640" spans="1:24" hidden="1" x14ac:dyDescent="0.3">
      <c r="A3640" s="18" t="str">
        <f t="shared" si="224"/>
        <v>ConstMin - Rubber Tired Loaders_1978_50</v>
      </c>
      <c r="B3640" s="1" t="s">
        <v>40</v>
      </c>
      <c r="C3640" s="1">
        <v>2020</v>
      </c>
      <c r="D3640" s="1" t="s">
        <v>97</v>
      </c>
      <c r="E3640" s="1">
        <v>1978</v>
      </c>
      <c r="F3640" s="1">
        <v>50</v>
      </c>
      <c r="G3640" s="1" t="s">
        <v>5</v>
      </c>
      <c r="H3640" s="1">
        <v>3.4716461752669101E-6</v>
      </c>
      <c r="I3640" s="1">
        <v>4.2006918720729596E-6</v>
      </c>
      <c r="J3640" s="1">
        <v>4.9991704923843501E-6</v>
      </c>
      <c r="K3640" s="1">
        <v>1.15431821445152E-5</v>
      </c>
      <c r="L3640" s="1">
        <v>7.9484059338237296E-6</v>
      </c>
      <c r="M3640" s="1">
        <v>6.0738503151651997E-4</v>
      </c>
      <c r="N3640" s="1">
        <v>1.09274905791448E-6</v>
      </c>
      <c r="O3640" s="1">
        <v>1.00532913328132E-6</v>
      </c>
      <c r="P3640" s="1">
        <v>5.5114264430541404E-9</v>
      </c>
      <c r="Q3640" s="1">
        <v>4.9573949760264599E-9</v>
      </c>
      <c r="R3640" s="1">
        <v>19.705938432501899</v>
      </c>
      <c r="S3640" s="1">
        <v>21.043819468952002</v>
      </c>
      <c r="T3640" s="1">
        <v>9.4330410350038807E-2</v>
      </c>
      <c r="U3640" s="1">
        <v>946.97187610284004</v>
      </c>
      <c r="V3640" s="1">
        <f t="shared" si="225"/>
        <v>1.468832745599999</v>
      </c>
      <c r="W3640" s="1">
        <f t="shared" si="226"/>
        <v>2.7792752400000023</v>
      </c>
      <c r="X3640" s="1">
        <f t="shared" si="227"/>
        <v>223.08627080983905</v>
      </c>
    </row>
    <row r="3641" spans="1:24" hidden="1" x14ac:dyDescent="0.3">
      <c r="A3641" s="18" t="str">
        <f t="shared" si="224"/>
        <v>ConstMin - Rubber Tired Loaders_1978_100</v>
      </c>
      <c r="B3641" s="1" t="s">
        <v>40</v>
      </c>
      <c r="C3641" s="1">
        <v>2020</v>
      </c>
      <c r="D3641" s="1" t="s">
        <v>97</v>
      </c>
      <c r="E3641" s="1">
        <v>1978</v>
      </c>
      <c r="F3641" s="1">
        <v>100</v>
      </c>
      <c r="G3641" s="1" t="s">
        <v>5</v>
      </c>
      <c r="H3641" s="1">
        <v>4.23235310381427E-5</v>
      </c>
      <c r="I3641" s="1">
        <v>5.1211472556152603E-5</v>
      </c>
      <c r="J3641" s="1">
        <v>6.09458846949255E-5</v>
      </c>
      <c r="K3641" s="1">
        <v>1.66015398781567E-4</v>
      </c>
      <c r="L3641" s="1">
        <v>4.0556585361167699E-4</v>
      </c>
      <c r="M3641" s="1">
        <v>1.3861475277811E-2</v>
      </c>
      <c r="N3641" s="1">
        <v>2.9735342546090599E-5</v>
      </c>
      <c r="O3641" s="1">
        <v>2.73565151424033E-5</v>
      </c>
      <c r="P3641" s="1">
        <v>1.26886507139287E-7</v>
      </c>
      <c r="Q3641" s="1">
        <v>1.1313549780929401E-7</v>
      </c>
      <c r="R3641" s="1">
        <v>449.72029970212401</v>
      </c>
      <c r="S3641" s="1">
        <v>250.73710897256299</v>
      </c>
      <c r="T3641" s="1">
        <v>0.75464328280031101</v>
      </c>
      <c r="U3641" s="1">
        <v>23193.182579961998</v>
      </c>
      <c r="V3641" s="1">
        <f t="shared" si="225"/>
        <v>0.73113153761153615</v>
      </c>
      <c r="W3641" s="1">
        <f t="shared" si="226"/>
        <v>5.790147624220503</v>
      </c>
      <c r="X3641" s="1">
        <f t="shared" si="227"/>
        <v>332.25911458740364</v>
      </c>
    </row>
    <row r="3642" spans="1:24" hidden="1" x14ac:dyDescent="0.3">
      <c r="A3642" s="18" t="str">
        <f t="shared" si="224"/>
        <v>ConstMin - Rubber Tired Loaders_1978_175</v>
      </c>
      <c r="B3642" s="1" t="s">
        <v>40</v>
      </c>
      <c r="C3642" s="1">
        <v>2020</v>
      </c>
      <c r="D3642" s="1" t="s">
        <v>97</v>
      </c>
      <c r="E3642" s="1">
        <v>1978</v>
      </c>
      <c r="F3642" s="1">
        <v>175</v>
      </c>
      <c r="G3642" s="1" t="s">
        <v>5</v>
      </c>
      <c r="H3642" s="1">
        <v>6.0453929006329701E-5</v>
      </c>
      <c r="I3642" s="1">
        <v>7.3149254097658903E-5</v>
      </c>
      <c r="J3642" s="1">
        <v>8.7053657769114697E-5</v>
      </c>
      <c r="K3642" s="1">
        <v>3.1262424359720199E-4</v>
      </c>
      <c r="L3642" s="1">
        <v>7.6981992780045304E-4</v>
      </c>
      <c r="M3642" s="1">
        <v>2.8500143308679102E-2</v>
      </c>
      <c r="N3642" s="1">
        <v>4.0027993620801998E-5</v>
      </c>
      <c r="O3642" s="1">
        <v>3.68257541311378E-5</v>
      </c>
      <c r="P3642" s="1">
        <v>2.6168434069499002E-7</v>
      </c>
      <c r="Q3642" s="1">
        <v>2.32614338390453E-7</v>
      </c>
      <c r="R3642" s="1">
        <v>924.65576235234903</v>
      </c>
      <c r="S3642" s="1">
        <v>335.96457782181801</v>
      </c>
      <c r="T3642" s="1">
        <v>0.94330410350038896</v>
      </c>
      <c r="U3642" s="1">
        <v>49050.828361985499</v>
      </c>
      <c r="V3642" s="1">
        <f t="shared" si="225"/>
        <v>0.49380121775049995</v>
      </c>
      <c r="W3642" s="1">
        <f t="shared" si="226"/>
        <v>5.1967449632358136</v>
      </c>
      <c r="X3642" s="1">
        <f t="shared" si="227"/>
        <v>356.15723134790699</v>
      </c>
    </row>
    <row r="3643" spans="1:24" hidden="1" x14ac:dyDescent="0.3">
      <c r="A3643" s="18" t="str">
        <f t="shared" si="224"/>
        <v>ConstMin - Rubber Tired Loaders_1978_300</v>
      </c>
      <c r="B3643" s="1" t="s">
        <v>40</v>
      </c>
      <c r="C3643" s="1">
        <v>2020</v>
      </c>
      <c r="D3643" s="1" t="s">
        <v>97</v>
      </c>
      <c r="E3643" s="1">
        <v>1978</v>
      </c>
      <c r="F3643" s="1">
        <v>300</v>
      </c>
      <c r="G3643" s="1" t="s">
        <v>5</v>
      </c>
      <c r="H3643" s="1">
        <v>3.4190876691453702E-5</v>
      </c>
      <c r="I3643" s="1">
        <v>4.1370960796659001E-5</v>
      </c>
      <c r="J3643" s="1">
        <v>4.92348624356934E-5</v>
      </c>
      <c r="K3643" s="1">
        <v>1.76810624872236E-4</v>
      </c>
      <c r="L3643" s="1">
        <v>4.3538639520507001E-4</v>
      </c>
      <c r="M3643" s="1">
        <v>1.6118801566293198E-2</v>
      </c>
      <c r="N3643" s="1">
        <v>2.2638597963613601E-5</v>
      </c>
      <c r="O3643" s="1">
        <v>2.08275101265245E-5</v>
      </c>
      <c r="P3643" s="1">
        <v>1.4800058775088E-7</v>
      </c>
      <c r="Q3643" s="1">
        <v>1.3155949152187201E-7</v>
      </c>
      <c r="R3643" s="1">
        <v>522.95676513136402</v>
      </c>
      <c r="S3643" s="1">
        <v>130.99777619422599</v>
      </c>
      <c r="T3643" s="1">
        <v>0.28299123105011598</v>
      </c>
      <c r="U3643" s="1">
        <v>27946.192254768201</v>
      </c>
      <c r="V3643" s="1">
        <f t="shared" si="225"/>
        <v>0.49018674707729643</v>
      </c>
      <c r="W3643" s="1">
        <f t="shared" si="226"/>
        <v>5.1587064133284217</v>
      </c>
      <c r="X3643" s="1">
        <f t="shared" si="227"/>
        <v>462.904011930416</v>
      </c>
    </row>
    <row r="3644" spans="1:24" hidden="1" x14ac:dyDescent="0.3">
      <c r="A3644" s="18" t="str">
        <f t="shared" si="224"/>
        <v>ConstMin - Rubber Tired Loaders_1978_600</v>
      </c>
      <c r="B3644" s="1" t="s">
        <v>40</v>
      </c>
      <c r="C3644" s="1">
        <v>2020</v>
      </c>
      <c r="D3644" s="1" t="s">
        <v>97</v>
      </c>
      <c r="E3644" s="1">
        <v>1978</v>
      </c>
      <c r="F3644" s="1">
        <v>600</v>
      </c>
      <c r="G3644" s="1" t="s">
        <v>5</v>
      </c>
      <c r="H3644" s="1">
        <v>9.7682103893745594E-5</v>
      </c>
      <c r="I3644" s="1">
        <v>1.18195345711432E-4</v>
      </c>
      <c r="J3644" s="1">
        <v>1.4066222960699301E-4</v>
      </c>
      <c r="K3644" s="1">
        <v>1.4283977484462499E-3</v>
      </c>
      <c r="L3644" s="1">
        <v>1.348639498533E-3</v>
      </c>
      <c r="M3644" s="1">
        <v>5.3174495405167603E-2</v>
      </c>
      <c r="N3644" s="1">
        <v>6.2878503931603494E-5</v>
      </c>
      <c r="O3644" s="1">
        <v>5.78482236170752E-5</v>
      </c>
      <c r="P3644" s="1">
        <v>4.88694116985855E-7</v>
      </c>
      <c r="Q3644" s="1">
        <v>4.34003083210901E-7</v>
      </c>
      <c r="R3644" s="1">
        <v>1725.1879421811</v>
      </c>
      <c r="S3644" s="1">
        <v>294.19259617594901</v>
      </c>
      <c r="T3644" s="1">
        <v>0.75464328280031101</v>
      </c>
      <c r="U3644" s="1">
        <v>89544.871461054499</v>
      </c>
      <c r="V3644" s="1">
        <f t="shared" si="225"/>
        <v>0.43706724304697653</v>
      </c>
      <c r="W3644" s="1">
        <f t="shared" si="226"/>
        <v>4.9870504116733869</v>
      </c>
      <c r="X3644" s="1">
        <f t="shared" si="227"/>
        <v>389.84325824019351</v>
      </c>
    </row>
    <row r="3645" spans="1:24" hidden="1" x14ac:dyDescent="0.3">
      <c r="A3645" s="18" t="str">
        <f t="shared" si="224"/>
        <v>ConstMin - Rubber Tired Loaders_1978_750</v>
      </c>
      <c r="B3645" s="1" t="s">
        <v>40</v>
      </c>
      <c r="C3645" s="1">
        <v>2020</v>
      </c>
      <c r="D3645" s="1" t="s">
        <v>97</v>
      </c>
      <c r="E3645" s="1">
        <v>1978</v>
      </c>
      <c r="F3645" s="1">
        <v>750</v>
      </c>
      <c r="G3645" s="1" t="s">
        <v>5</v>
      </c>
      <c r="H3645" s="1">
        <v>1.53892760698641E-5</v>
      </c>
      <c r="I3645" s="1">
        <v>1.8621024044535599E-5</v>
      </c>
      <c r="J3645" s="1">
        <v>2.2160557540604299E-5</v>
      </c>
      <c r="K3645" s="1">
        <v>2.2503617768432601E-4</v>
      </c>
      <c r="L3645" s="1">
        <v>2.12470705833932E-4</v>
      </c>
      <c r="M3645" s="1">
        <v>8.3773481225995899E-3</v>
      </c>
      <c r="N3645" s="1">
        <v>9.9061610806013904E-6</v>
      </c>
      <c r="O3645" s="1">
        <v>9.11366819415328E-6</v>
      </c>
      <c r="P3645" s="1">
        <v>7.6991059572124507E-8</v>
      </c>
      <c r="Q3645" s="1">
        <v>6.8374789203659203E-8</v>
      </c>
      <c r="R3645" s="1">
        <v>271.79383383782499</v>
      </c>
      <c r="S3645" s="1">
        <v>21.043819468952002</v>
      </c>
      <c r="T3645" s="1">
        <v>9.4330410350038807E-2</v>
      </c>
      <c r="U3645" s="1">
        <v>14520.2354335768</v>
      </c>
      <c r="V3645" s="1">
        <f t="shared" si="225"/>
        <v>0.42463765555200189</v>
      </c>
      <c r="W3645" s="1">
        <f t="shared" si="226"/>
        <v>4.8452256000000267</v>
      </c>
      <c r="X3645" s="1">
        <f t="shared" si="227"/>
        <v>223.08627080983905</v>
      </c>
    </row>
    <row r="3646" spans="1:24" hidden="1" x14ac:dyDescent="0.3">
      <c r="A3646" s="18" t="str">
        <f t="shared" si="224"/>
        <v>ConstMin - Rubber Tired Loaders_1979_25</v>
      </c>
      <c r="B3646" s="1" t="s">
        <v>40</v>
      </c>
      <c r="C3646" s="1">
        <v>2020</v>
      </c>
      <c r="D3646" s="1" t="s">
        <v>97</v>
      </c>
      <c r="E3646" s="1">
        <v>1979</v>
      </c>
      <c r="F3646" s="1">
        <v>25</v>
      </c>
      <c r="G3646" s="1" t="s">
        <v>5</v>
      </c>
      <c r="H3646" s="1">
        <v>0</v>
      </c>
      <c r="I3646" s="1">
        <v>0</v>
      </c>
      <c r="J3646" s="1">
        <v>0</v>
      </c>
      <c r="K3646" s="1">
        <v>0</v>
      </c>
      <c r="L3646" s="1">
        <v>0</v>
      </c>
      <c r="M3646" s="1">
        <v>0</v>
      </c>
      <c r="N3646" s="1">
        <v>0</v>
      </c>
      <c r="O3646" s="1">
        <v>0</v>
      </c>
      <c r="P3646" s="1">
        <v>0</v>
      </c>
      <c r="Q3646" s="1">
        <v>0</v>
      </c>
      <c r="R3646" s="1">
        <v>0</v>
      </c>
      <c r="S3646" s="1">
        <v>0</v>
      </c>
      <c r="T3646" s="1">
        <v>0</v>
      </c>
      <c r="U3646" s="1">
        <v>0</v>
      </c>
      <c r="V3646" s="1">
        <f t="shared" si="225"/>
        <v>0</v>
      </c>
      <c r="W3646" s="1">
        <f t="shared" si="226"/>
        <v>0</v>
      </c>
      <c r="X3646" s="1" t="e">
        <f t="shared" si="227"/>
        <v>#DIV/0!</v>
      </c>
    </row>
    <row r="3647" spans="1:24" hidden="1" x14ac:dyDescent="0.3">
      <c r="A3647" s="18" t="str">
        <f t="shared" si="224"/>
        <v>ConstMin - Rubber Tired Loaders_1979_50</v>
      </c>
      <c r="B3647" s="1" t="s">
        <v>40</v>
      </c>
      <c r="C3647" s="1">
        <v>2020</v>
      </c>
      <c r="D3647" s="1" t="s">
        <v>97</v>
      </c>
      <c r="E3647" s="1">
        <v>1979</v>
      </c>
      <c r="F3647" s="1">
        <v>50</v>
      </c>
      <c r="G3647" s="1" t="s">
        <v>5</v>
      </c>
      <c r="H3647" s="1">
        <v>8.0018102632311492E-6</v>
      </c>
      <c r="I3647" s="1">
        <v>9.6821904185096902E-6</v>
      </c>
      <c r="J3647" s="1">
        <v>1.15226067790528E-5</v>
      </c>
      <c r="K3647" s="1">
        <v>2.6605923729317701E-5</v>
      </c>
      <c r="L3647" s="1">
        <v>1.83203105865787E-5</v>
      </c>
      <c r="M3647" s="1">
        <v>1.3999640324948101E-3</v>
      </c>
      <c r="N3647" s="1">
        <v>2.5186813935852899E-6</v>
      </c>
      <c r="O3647" s="1">
        <v>2.31718688209846E-6</v>
      </c>
      <c r="P3647" s="1">
        <v>1.2703307437049899E-8</v>
      </c>
      <c r="Q3647" s="1">
        <v>1.14263182350399E-8</v>
      </c>
      <c r="R3647" s="1">
        <v>45.4202912494884</v>
      </c>
      <c r="S3647" s="1">
        <v>43.665925398075402</v>
      </c>
      <c r="T3647" s="1">
        <v>9.4330410350038807E-2</v>
      </c>
      <c r="U3647" s="1">
        <v>2183.2962699037698</v>
      </c>
      <c r="V3647" s="1">
        <f t="shared" si="225"/>
        <v>1.468417486101953</v>
      </c>
      <c r="W3647" s="1">
        <f t="shared" si="226"/>
        <v>2.7784895001364474</v>
      </c>
      <c r="X3647" s="1">
        <f t="shared" si="227"/>
        <v>462.904011930416</v>
      </c>
    </row>
    <row r="3648" spans="1:24" hidden="1" x14ac:dyDescent="0.3">
      <c r="A3648" s="18" t="str">
        <f t="shared" si="224"/>
        <v>ConstMin - Rubber Tired Loaders_1979_100</v>
      </c>
      <c r="B3648" s="1" t="s">
        <v>40</v>
      </c>
      <c r="C3648" s="1">
        <v>2020</v>
      </c>
      <c r="D3648" s="1" t="s">
        <v>97</v>
      </c>
      <c r="E3648" s="1">
        <v>1979</v>
      </c>
      <c r="F3648" s="1">
        <v>100</v>
      </c>
      <c r="G3648" s="1" t="s">
        <v>5</v>
      </c>
      <c r="H3648" s="1">
        <v>3.2990878612505397E-5</v>
      </c>
      <c r="I3648" s="1">
        <v>3.9918963121131499E-5</v>
      </c>
      <c r="J3648" s="1">
        <v>4.7506865202007798E-5</v>
      </c>
      <c r="K3648" s="1">
        <v>1.2940777233528601E-4</v>
      </c>
      <c r="L3648" s="1">
        <v>3.16135575593202E-4</v>
      </c>
      <c r="M3648" s="1">
        <v>1.0804917195315801E-2</v>
      </c>
      <c r="N3648" s="1">
        <v>2.3178479025184601E-5</v>
      </c>
      <c r="O3648" s="1">
        <v>2.1324200703169898E-5</v>
      </c>
      <c r="P3648" s="1">
        <v>9.8907091443397594E-8</v>
      </c>
      <c r="Q3648" s="1">
        <v>8.8188281635293605E-8</v>
      </c>
      <c r="R3648" s="1">
        <v>350.55363891262402</v>
      </c>
      <c r="S3648" s="1">
        <v>206.860745379798</v>
      </c>
      <c r="T3648" s="1">
        <v>0.56598246210023295</v>
      </c>
      <c r="U3648" s="1">
        <v>18272.699175215501</v>
      </c>
      <c r="V3648" s="1">
        <f t="shared" si="225"/>
        <v>0.72337775328069198</v>
      </c>
      <c r="W3648" s="1">
        <f t="shared" si="226"/>
        <v>5.728742044495938</v>
      </c>
      <c r="X3648" s="1">
        <f t="shared" si="227"/>
        <v>365.48967367678591</v>
      </c>
    </row>
    <row r="3649" spans="1:24" hidden="1" x14ac:dyDescent="0.3">
      <c r="A3649" s="18" t="str">
        <f t="shared" si="224"/>
        <v>ConstMin - Rubber Tired Loaders_1979_175</v>
      </c>
      <c r="B3649" s="1" t="s">
        <v>40</v>
      </c>
      <c r="C3649" s="1">
        <v>2020</v>
      </c>
      <c r="D3649" s="1" t="s">
        <v>97</v>
      </c>
      <c r="E3649" s="1">
        <v>1979</v>
      </c>
      <c r="F3649" s="1">
        <v>175</v>
      </c>
      <c r="G3649" s="1" t="s">
        <v>5</v>
      </c>
      <c r="H3649" s="1">
        <v>1.6882389628811201E-5</v>
      </c>
      <c r="I3649" s="1">
        <v>2.0427691450861499E-5</v>
      </c>
      <c r="J3649" s="1">
        <v>2.4310641065488101E-5</v>
      </c>
      <c r="K3649" s="1">
        <v>8.7303577692489698E-5</v>
      </c>
      <c r="L3649" s="1">
        <v>2.1498023666567301E-4</v>
      </c>
      <c r="M3649" s="1">
        <v>7.9589620016872597E-3</v>
      </c>
      <c r="N3649" s="1">
        <v>1.1178234326096399E-5</v>
      </c>
      <c r="O3649" s="1">
        <v>1.0283975580008601E-5</v>
      </c>
      <c r="P3649" s="1">
        <v>7.3078078993159199E-8</v>
      </c>
      <c r="Q3649" s="1">
        <v>6.4959977928723203E-8</v>
      </c>
      <c r="R3649" s="1">
        <v>258.21975691478002</v>
      </c>
      <c r="S3649" s="1">
        <v>89.962328229769795</v>
      </c>
      <c r="T3649" s="1">
        <v>0.37732164140015501</v>
      </c>
      <c r="U3649" s="1">
        <v>13696.764472982401</v>
      </c>
      <c r="V3649" s="1">
        <f t="shared" si="225"/>
        <v>0.49384413726940679</v>
      </c>
      <c r="W3649" s="1">
        <f t="shared" si="226"/>
        <v>5.197196646596832</v>
      </c>
      <c r="X3649" s="1">
        <f t="shared" si="227"/>
        <v>238.4234519280156</v>
      </c>
    </row>
    <row r="3650" spans="1:24" hidden="1" x14ac:dyDescent="0.3">
      <c r="A3650" s="18" t="str">
        <f t="shared" si="224"/>
        <v>ConstMin - Rubber Tired Loaders_1979_600</v>
      </c>
      <c r="B3650" s="1" t="s">
        <v>40</v>
      </c>
      <c r="C3650" s="1">
        <v>2020</v>
      </c>
      <c r="D3650" s="1" t="s">
        <v>97</v>
      </c>
      <c r="E3650" s="1">
        <v>1979</v>
      </c>
      <c r="F3650" s="1">
        <v>600</v>
      </c>
      <c r="G3650" s="1" t="s">
        <v>5</v>
      </c>
      <c r="H3650" s="1">
        <v>1.52519405246075E-4</v>
      </c>
      <c r="I3650" s="1">
        <v>1.84548480347751E-4</v>
      </c>
      <c r="J3650" s="1">
        <v>2.1962794355434901E-4</v>
      </c>
      <c r="K3650" s="1">
        <v>2.2302793077105701E-3</v>
      </c>
      <c r="L3650" s="1">
        <v>2.1057459453510999E-3</v>
      </c>
      <c r="M3650" s="1">
        <v>8.3025877721452604E-2</v>
      </c>
      <c r="N3650" s="1">
        <v>9.8177574398305306E-5</v>
      </c>
      <c r="O3650" s="1">
        <v>9.0323368446440901E-5</v>
      </c>
      <c r="P3650" s="1">
        <v>7.6303983123679601E-7</v>
      </c>
      <c r="Q3650" s="1">
        <v>6.77646052733392E-7</v>
      </c>
      <c r="R3650" s="1">
        <v>2693.6831660114399</v>
      </c>
      <c r="S3650" s="1">
        <v>467.27801130807899</v>
      </c>
      <c r="T3650" s="1">
        <v>1.0376345138504199</v>
      </c>
      <c r="U3650" s="1">
        <v>142264.91453370501</v>
      </c>
      <c r="V3650" s="1">
        <f t="shared" si="225"/>
        <v>0.42953767964716155</v>
      </c>
      <c r="W3650" s="1">
        <f t="shared" si="226"/>
        <v>4.9011361436743082</v>
      </c>
      <c r="X3650" s="1">
        <f t="shared" si="227"/>
        <v>450.33005848477336</v>
      </c>
    </row>
    <row r="3651" spans="1:24" hidden="1" x14ac:dyDescent="0.3">
      <c r="A3651" s="18" t="str">
        <f t="shared" si="224"/>
        <v>ConstMin - Rubber Tired Loaders_1979_750</v>
      </c>
      <c r="B3651" s="1" t="s">
        <v>40</v>
      </c>
      <c r="C3651" s="1">
        <v>2020</v>
      </c>
      <c r="D3651" s="1" t="s">
        <v>97</v>
      </c>
      <c r="E3651" s="1">
        <v>1979</v>
      </c>
      <c r="F3651" s="1">
        <v>750</v>
      </c>
      <c r="G3651" s="1" t="s">
        <v>5</v>
      </c>
      <c r="H3651" s="1">
        <v>3.1923720011893802E-5</v>
      </c>
      <c r="I3651" s="1">
        <v>3.8627701214391498E-5</v>
      </c>
      <c r="J3651" s="1">
        <v>4.5970156817127001E-5</v>
      </c>
      <c r="K3651" s="1">
        <v>4.6681805539957498E-4</v>
      </c>
      <c r="L3651" s="1">
        <v>4.4075207261076602E-4</v>
      </c>
      <c r="M3651" s="1">
        <v>1.7378082938659899E-2</v>
      </c>
      <c r="N3651" s="1">
        <v>2.0549472976777199E-5</v>
      </c>
      <c r="O3651" s="1">
        <v>1.8905515138634999E-5</v>
      </c>
      <c r="P3651" s="1">
        <v>1.5971128323655001E-7</v>
      </c>
      <c r="Q3651" s="1">
        <v>1.4183757679701801E-7</v>
      </c>
      <c r="R3651" s="1">
        <v>563.81276240725197</v>
      </c>
      <c r="S3651" s="1">
        <v>43.665925398075402</v>
      </c>
      <c r="T3651" s="1">
        <v>9.4330410350038807E-2</v>
      </c>
      <c r="U3651" s="1">
        <v>30129.488524672</v>
      </c>
      <c r="V3651" s="1">
        <f t="shared" si="225"/>
        <v>0.42451760456578397</v>
      </c>
      <c r="W3651" s="1">
        <f t="shared" si="226"/>
        <v>4.8438557871628278</v>
      </c>
      <c r="X3651" s="1">
        <f t="shared" si="227"/>
        <v>462.904011930416</v>
      </c>
    </row>
    <row r="3652" spans="1:24" hidden="1" x14ac:dyDescent="0.3">
      <c r="A3652" s="18" t="str">
        <f t="shared" si="224"/>
        <v>ConstMin - Rubber Tired Loaders_1980_25</v>
      </c>
      <c r="B3652" s="1" t="s">
        <v>40</v>
      </c>
      <c r="C3652" s="1">
        <v>2020</v>
      </c>
      <c r="D3652" s="1" t="s">
        <v>97</v>
      </c>
      <c r="E3652" s="1">
        <v>1980</v>
      </c>
      <c r="F3652" s="1">
        <v>25</v>
      </c>
      <c r="G3652" s="1" t="s">
        <v>5</v>
      </c>
      <c r="H3652" s="1">
        <v>0</v>
      </c>
      <c r="I3652" s="1">
        <v>0</v>
      </c>
      <c r="J3652" s="1">
        <v>0</v>
      </c>
      <c r="K3652" s="1">
        <v>0</v>
      </c>
      <c r="L3652" s="1">
        <v>0</v>
      </c>
      <c r="M3652" s="1">
        <v>0</v>
      </c>
      <c r="N3652" s="1">
        <v>0</v>
      </c>
      <c r="O3652" s="1">
        <v>0</v>
      </c>
      <c r="P3652" s="1">
        <v>0</v>
      </c>
      <c r="Q3652" s="1">
        <v>0</v>
      </c>
      <c r="R3652" s="1">
        <v>0</v>
      </c>
      <c r="S3652" s="1">
        <v>0</v>
      </c>
      <c r="T3652" s="1">
        <v>0</v>
      </c>
      <c r="U3652" s="1">
        <v>0</v>
      </c>
      <c r="V3652" s="1">
        <f t="shared" si="225"/>
        <v>0</v>
      </c>
      <c r="W3652" s="1">
        <f t="shared" si="226"/>
        <v>0</v>
      </c>
      <c r="X3652" s="1" t="e">
        <f t="shared" si="227"/>
        <v>#DIV/0!</v>
      </c>
    </row>
    <row r="3653" spans="1:24" hidden="1" x14ac:dyDescent="0.3">
      <c r="A3653" s="18" t="str">
        <f t="shared" si="224"/>
        <v>ConstMin - Rubber Tired Loaders_1980_50</v>
      </c>
      <c r="B3653" s="1" t="s">
        <v>40</v>
      </c>
      <c r="C3653" s="1">
        <v>2020</v>
      </c>
      <c r="D3653" s="1" t="s">
        <v>97</v>
      </c>
      <c r="E3653" s="1">
        <v>1980</v>
      </c>
      <c r="F3653" s="1">
        <v>50</v>
      </c>
      <c r="G3653" s="1" t="s">
        <v>5</v>
      </c>
      <c r="H3653" s="1">
        <v>6.9432923505338201E-6</v>
      </c>
      <c r="I3653" s="1">
        <v>8.4013837441459294E-6</v>
      </c>
      <c r="J3653" s="1">
        <v>9.9983409847687104E-6</v>
      </c>
      <c r="K3653" s="1">
        <v>2.3086364289030499E-5</v>
      </c>
      <c r="L3653" s="1">
        <v>1.5896811867647402E-5</v>
      </c>
      <c r="M3653" s="1">
        <v>1.2147700630330399E-3</v>
      </c>
      <c r="N3653" s="1">
        <v>2.1854981158289701E-6</v>
      </c>
      <c r="O3653" s="1">
        <v>2.0106582665626502E-6</v>
      </c>
      <c r="P3653" s="1">
        <v>1.10228528861082E-8</v>
      </c>
      <c r="Q3653" s="1">
        <v>9.9147899520529298E-9</v>
      </c>
      <c r="R3653" s="1">
        <v>39.411876865003897</v>
      </c>
      <c r="S3653" s="1">
        <v>42.087638937904003</v>
      </c>
      <c r="T3653" s="1">
        <v>0.188660820700077</v>
      </c>
      <c r="U3653" s="1">
        <v>1893.9437522056801</v>
      </c>
      <c r="V3653" s="1">
        <f t="shared" si="225"/>
        <v>1.468832745600001</v>
      </c>
      <c r="W3653" s="1">
        <f t="shared" si="226"/>
        <v>2.779275239999992</v>
      </c>
      <c r="X3653" s="1">
        <f t="shared" si="227"/>
        <v>223.08627080983976</v>
      </c>
    </row>
    <row r="3654" spans="1:24" hidden="1" x14ac:dyDescent="0.3">
      <c r="A3654" s="18" t="str">
        <f t="shared" si="224"/>
        <v>ConstMin - Rubber Tired Loaders_1980_100</v>
      </c>
      <c r="B3654" s="1" t="s">
        <v>40</v>
      </c>
      <c r="C3654" s="1">
        <v>2020</v>
      </c>
      <c r="D3654" s="1" t="s">
        <v>97</v>
      </c>
      <c r="E3654" s="1">
        <v>1980</v>
      </c>
      <c r="F3654" s="1">
        <v>100</v>
      </c>
      <c r="G3654" s="1" t="s">
        <v>5</v>
      </c>
      <c r="H3654" s="1">
        <v>4.4301591491634997E-5</v>
      </c>
      <c r="I3654" s="1">
        <v>5.3604925704878397E-5</v>
      </c>
      <c r="J3654" s="1">
        <v>6.3794291747954401E-5</v>
      </c>
      <c r="K3654" s="1">
        <v>1.73774403924702E-4</v>
      </c>
      <c r="L3654" s="1">
        <v>4.2452064676428802E-4</v>
      </c>
      <c r="M3654" s="1">
        <v>1.45093143262446E-2</v>
      </c>
      <c r="N3654" s="1">
        <v>3.1125073121936502E-5</v>
      </c>
      <c r="O3654" s="1">
        <v>2.8635067272181599E-5</v>
      </c>
      <c r="P3654" s="1">
        <v>1.32816758602187E-7</v>
      </c>
      <c r="Q3654" s="1">
        <v>1.18423073033135E-7</v>
      </c>
      <c r="R3654" s="1">
        <v>470.738724161363</v>
      </c>
      <c r="S3654" s="1">
        <v>260.101608636246</v>
      </c>
      <c r="T3654" s="1">
        <v>0.84897369315034998</v>
      </c>
      <c r="U3654" s="1">
        <v>23813.747279585201</v>
      </c>
      <c r="V3654" s="1">
        <f t="shared" si="225"/>
        <v>0.74535910104100445</v>
      </c>
      <c r="W3654" s="1">
        <f t="shared" si="226"/>
        <v>5.9028218672967805</v>
      </c>
      <c r="X3654" s="1">
        <f t="shared" si="227"/>
        <v>306.3718119121778</v>
      </c>
    </row>
    <row r="3655" spans="1:24" hidden="1" x14ac:dyDescent="0.3">
      <c r="A3655" s="18" t="str">
        <f t="shared" si="224"/>
        <v>ConstMin - Rubber Tired Loaders_1980_175</v>
      </c>
      <c r="B3655" s="1" t="s">
        <v>40</v>
      </c>
      <c r="C3655" s="1">
        <v>2020</v>
      </c>
      <c r="D3655" s="1" t="s">
        <v>97</v>
      </c>
      <c r="E3655" s="1">
        <v>1980</v>
      </c>
      <c r="F3655" s="1">
        <v>175</v>
      </c>
      <c r="G3655" s="1" t="s">
        <v>5</v>
      </c>
      <c r="H3655" s="1">
        <v>4.6076444116721403E-5</v>
      </c>
      <c r="I3655" s="1">
        <v>5.5752497381232898E-5</v>
      </c>
      <c r="J3655" s="1">
        <v>6.6350079528078797E-5</v>
      </c>
      <c r="K3655" s="1">
        <v>2.4810123618100799E-4</v>
      </c>
      <c r="L3655" s="1">
        <v>5.7186897217005096E-4</v>
      </c>
      <c r="M3655" s="1">
        <v>2.3112771707103099E-2</v>
      </c>
      <c r="N3655" s="1">
        <v>3.2461516716978802E-5</v>
      </c>
      <c r="O3655" s="1">
        <v>2.9864595379620501E-5</v>
      </c>
      <c r="P3655" s="1">
        <v>2.1230674310145201E-7</v>
      </c>
      <c r="Q3655" s="1">
        <v>1.88643335606672E-7</v>
      </c>
      <c r="R3655" s="1">
        <v>749.86842386855994</v>
      </c>
      <c r="S3655" s="1">
        <v>251.47364265397599</v>
      </c>
      <c r="T3655" s="1">
        <v>0.84897369315034998</v>
      </c>
      <c r="U3655" s="1">
        <v>40235.782824636197</v>
      </c>
      <c r="V3655" s="1">
        <f t="shared" si="225"/>
        <v>0.45881802517619191</v>
      </c>
      <c r="W3655" s="1">
        <f t="shared" si="226"/>
        <v>4.7062249189741889</v>
      </c>
      <c r="X3655" s="1">
        <f t="shared" si="227"/>
        <v>296.20899290861888</v>
      </c>
    </row>
    <row r="3656" spans="1:24" hidden="1" x14ac:dyDescent="0.3">
      <c r="A3656" s="18" t="str">
        <f t="shared" si="224"/>
        <v>ConstMin - Rubber Tired Loaders_1980_600</v>
      </c>
      <c r="B3656" s="1" t="s">
        <v>40</v>
      </c>
      <c r="C3656" s="1">
        <v>2020</v>
      </c>
      <c r="D3656" s="1" t="s">
        <v>97</v>
      </c>
      <c r="E3656" s="1">
        <v>1980</v>
      </c>
      <c r="F3656" s="1">
        <v>600</v>
      </c>
      <c r="G3656" s="1" t="s">
        <v>5</v>
      </c>
      <c r="H3656" s="1">
        <v>2.0248162611878899E-4</v>
      </c>
      <c r="I3656" s="1">
        <v>2.4500276760373499E-4</v>
      </c>
      <c r="J3656" s="1">
        <v>2.9157354161105602E-4</v>
      </c>
      <c r="K3656" s="1">
        <v>3.12412909973382E-3</v>
      </c>
      <c r="L3656" s="1">
        <v>2.7030588739482102E-3</v>
      </c>
      <c r="M3656" s="1">
        <v>0.116300931333481</v>
      </c>
      <c r="N3656" s="1">
        <v>1.37525114481684E-4</v>
      </c>
      <c r="O3656" s="1">
        <v>1.2652310532314899E-4</v>
      </c>
      <c r="P3656" s="1">
        <v>1.0691853368845701E-6</v>
      </c>
      <c r="Q3656" s="1">
        <v>9.49232567125123E-7</v>
      </c>
      <c r="R3656" s="1">
        <v>3773.2556345322</v>
      </c>
      <c r="S3656" s="1">
        <v>668.03604904188103</v>
      </c>
      <c r="T3656" s="1">
        <v>1.50928656560062</v>
      </c>
      <c r="U3656" s="1">
        <v>206757.15717846199</v>
      </c>
      <c r="V3656" s="1">
        <f t="shared" si="225"/>
        <v>0.39237293111043614</v>
      </c>
      <c r="W3656" s="1">
        <f t="shared" si="226"/>
        <v>4.3289598060808414</v>
      </c>
      <c r="X3656" s="1">
        <f t="shared" si="227"/>
        <v>442.6171041786464</v>
      </c>
    </row>
    <row r="3657" spans="1:24" hidden="1" x14ac:dyDescent="0.3">
      <c r="A3657" s="18" t="str">
        <f t="shared" si="224"/>
        <v>ConstMin - Rubber Tired Loaders_1980_750</v>
      </c>
      <c r="B3657" s="1" t="s">
        <v>40</v>
      </c>
      <c r="C3657" s="1">
        <v>2020</v>
      </c>
      <c r="D3657" s="1" t="s">
        <v>97</v>
      </c>
      <c r="E3657" s="1">
        <v>1980</v>
      </c>
      <c r="F3657" s="1">
        <v>750</v>
      </c>
      <c r="G3657" s="1" t="s">
        <v>5</v>
      </c>
      <c r="H3657" s="1">
        <v>3.0255497113410001E-5</v>
      </c>
      <c r="I3657" s="1">
        <v>3.6609151507226098E-5</v>
      </c>
      <c r="J3657" s="1">
        <v>4.3567915843310401E-5</v>
      </c>
      <c r="K3657" s="1">
        <v>4.6681805539957498E-4</v>
      </c>
      <c r="L3657" s="1">
        <v>4.0390030209525501E-4</v>
      </c>
      <c r="M3657" s="1">
        <v>1.7378082938659899E-2</v>
      </c>
      <c r="N3657" s="1">
        <v>2.0549472976777199E-5</v>
      </c>
      <c r="O3657" s="1">
        <v>1.8905515138634999E-5</v>
      </c>
      <c r="P3657" s="1">
        <v>1.5976132992350401E-7</v>
      </c>
      <c r="Q3657" s="1">
        <v>1.4183757679701801E-7</v>
      </c>
      <c r="R3657" s="1">
        <v>563.81276240725197</v>
      </c>
      <c r="S3657" s="1">
        <v>43.665925398075402</v>
      </c>
      <c r="T3657" s="1">
        <v>9.4330410350038807E-2</v>
      </c>
      <c r="U3657" s="1">
        <v>30129.488524672</v>
      </c>
      <c r="V3657" s="1">
        <f t="shared" si="225"/>
        <v>0.40233378674999426</v>
      </c>
      <c r="W3657" s="1">
        <f t="shared" si="226"/>
        <v>4.4388556227361624</v>
      </c>
      <c r="X3657" s="1">
        <f t="shared" si="227"/>
        <v>462.904011930416</v>
      </c>
    </row>
    <row r="3658" spans="1:24" hidden="1" x14ac:dyDescent="0.3">
      <c r="A3658" s="18" t="str">
        <f t="shared" ref="A3658:A3721" si="228">D3658&amp;"_"&amp;E3658&amp;"_"&amp;F3658</f>
        <v>ConstMin - Rubber Tired Loaders_1981_100</v>
      </c>
      <c r="B3658" s="1" t="s">
        <v>40</v>
      </c>
      <c r="C3658" s="1">
        <v>2020</v>
      </c>
      <c r="D3658" s="1" t="s">
        <v>97</v>
      </c>
      <c r="E3658" s="1">
        <v>1981</v>
      </c>
      <c r="F3658" s="1">
        <v>100</v>
      </c>
      <c r="G3658" s="1" t="s">
        <v>5</v>
      </c>
      <c r="H3658" s="1">
        <v>3.1913417251898198E-5</v>
      </c>
      <c r="I3658" s="1">
        <v>3.8615234874796799E-5</v>
      </c>
      <c r="J3658" s="1">
        <v>4.59553208427334E-5</v>
      </c>
      <c r="K3658" s="1">
        <v>1.25181395824032E-4</v>
      </c>
      <c r="L3658" s="1">
        <v>3.0581078638659099E-4</v>
      </c>
      <c r="M3658" s="1">
        <v>1.04520353906432E-2</v>
      </c>
      <c r="N3658" s="1">
        <v>2.2421484467973501E-5</v>
      </c>
      <c r="O3658" s="1">
        <v>2.0627765710535601E-5</v>
      </c>
      <c r="P3658" s="1">
        <v>9.5676848000292804E-8</v>
      </c>
      <c r="Q3658" s="1">
        <v>8.5308107783713995E-8</v>
      </c>
      <c r="R3658" s="1">
        <v>339.10477738986901</v>
      </c>
      <c r="S3658" s="1">
        <v>218.32962699037699</v>
      </c>
      <c r="T3658" s="1">
        <v>0.47165205175019398</v>
      </c>
      <c r="U3658" s="1">
        <v>18121.3590402013</v>
      </c>
      <c r="V3658" s="1">
        <f t="shared" si="225"/>
        <v>0.70559665984538367</v>
      </c>
      <c r="W3658" s="1">
        <f t="shared" si="226"/>
        <v>5.5879258566908874</v>
      </c>
      <c r="X3658" s="1">
        <f t="shared" si="227"/>
        <v>462.90401193041606</v>
      </c>
    </row>
    <row r="3659" spans="1:24" hidden="1" x14ac:dyDescent="0.3">
      <c r="A3659" s="18" t="str">
        <f t="shared" si="228"/>
        <v>ConstMin - Rubber Tired Loaders_1981_175</v>
      </c>
      <c r="B3659" s="1" t="s">
        <v>40</v>
      </c>
      <c r="C3659" s="1">
        <v>2020</v>
      </c>
      <c r="D3659" s="1" t="s">
        <v>97</v>
      </c>
      <c r="E3659" s="1">
        <v>1981</v>
      </c>
      <c r="F3659" s="1">
        <v>175</v>
      </c>
      <c r="G3659" s="1" t="s">
        <v>5</v>
      </c>
      <c r="H3659" s="1">
        <v>3.1026384630035101E-5</v>
      </c>
      <c r="I3659" s="1">
        <v>3.7541925402342502E-5</v>
      </c>
      <c r="J3659" s="1">
        <v>4.4677993867250603E-5</v>
      </c>
      <c r="K3659" s="1">
        <v>1.67063334172213E-4</v>
      </c>
      <c r="L3659" s="1">
        <v>3.8507803778399302E-4</v>
      </c>
      <c r="M3659" s="1">
        <v>1.55633916331346E-2</v>
      </c>
      <c r="N3659" s="1">
        <v>2.1858533631283299E-5</v>
      </c>
      <c r="O3659" s="1">
        <v>2.0109850940780601E-5</v>
      </c>
      <c r="P3659" s="1">
        <v>1.4296048224401101E-7</v>
      </c>
      <c r="Q3659" s="1">
        <v>1.27026310311592E-7</v>
      </c>
      <c r="R3659" s="1">
        <v>504.937101524745</v>
      </c>
      <c r="S3659" s="1">
        <v>200.96847592849099</v>
      </c>
      <c r="T3659" s="1">
        <v>0.56598246210023295</v>
      </c>
      <c r="U3659" s="1">
        <v>28236.070867953</v>
      </c>
      <c r="V3659" s="1">
        <f t="shared" ref="V3659:V3722" si="229">IFERROR(CONVERT(I3659,"ton","g")*365/U3659,0)</f>
        <v>0.44025153598708772</v>
      </c>
      <c r="W3659" s="1">
        <f t="shared" ref="W3659:W3722" si="230">IFERROR(CONVERT(L3659,"ton","g")*365/U3659,0)</f>
        <v>4.5157832421327679</v>
      </c>
      <c r="X3659" s="1">
        <f t="shared" ref="X3659:X3722" si="231">S3659/T3659</f>
        <v>355.07898103899265</v>
      </c>
    </row>
    <row r="3660" spans="1:24" hidden="1" x14ac:dyDescent="0.3">
      <c r="A3660" s="18" t="str">
        <f t="shared" si="228"/>
        <v>ConstMin - Rubber Tired Loaders_1981_300</v>
      </c>
      <c r="B3660" s="1" t="s">
        <v>40</v>
      </c>
      <c r="C3660" s="1">
        <v>2020</v>
      </c>
      <c r="D3660" s="1" t="s">
        <v>97</v>
      </c>
      <c r="E3660" s="1">
        <v>1981</v>
      </c>
      <c r="F3660" s="1">
        <v>300</v>
      </c>
      <c r="G3660" s="1" t="s">
        <v>5</v>
      </c>
      <c r="H3660" s="1">
        <v>2.0380501539675701E-5</v>
      </c>
      <c r="I3660" s="1">
        <v>2.4660406863007601E-5</v>
      </c>
      <c r="J3660" s="1">
        <v>2.9347922217133099E-5</v>
      </c>
      <c r="K3660" s="1">
        <v>1.0973997067077201E-4</v>
      </c>
      <c r="L3660" s="1">
        <v>2.5294869626397401E-4</v>
      </c>
      <c r="M3660" s="1">
        <v>1.0223225519953701E-2</v>
      </c>
      <c r="N3660" s="1">
        <v>1.43583560778837E-5</v>
      </c>
      <c r="O3660" s="1">
        <v>1.3209687591652999E-5</v>
      </c>
      <c r="P3660" s="1">
        <v>9.3907374746664296E-8</v>
      </c>
      <c r="Q3660" s="1">
        <v>8.3440592378223704E-8</v>
      </c>
      <c r="R3660" s="1">
        <v>331.681293124381</v>
      </c>
      <c r="S3660" s="1">
        <v>88.594479964287899</v>
      </c>
      <c r="T3660" s="1">
        <v>0.188660820700077</v>
      </c>
      <c r="U3660" s="1">
        <v>17718.895992857499</v>
      </c>
      <c r="V3660" s="1">
        <f t="shared" si="229"/>
        <v>0.46084213435336829</v>
      </c>
      <c r="W3660" s="1">
        <f t="shared" si="230"/>
        <v>4.7269867734037367</v>
      </c>
      <c r="X3660" s="1">
        <f t="shared" si="231"/>
        <v>469.59660005471255</v>
      </c>
    </row>
    <row r="3661" spans="1:24" hidden="1" x14ac:dyDescent="0.3">
      <c r="A3661" s="18" t="str">
        <f t="shared" si="228"/>
        <v>ConstMin - Rubber Tired Loaders_1981_600</v>
      </c>
      <c r="B3661" s="1" t="s">
        <v>40</v>
      </c>
      <c r="C3661" s="1">
        <v>2020</v>
      </c>
      <c r="D3661" s="1" t="s">
        <v>97</v>
      </c>
      <c r="E3661" s="1">
        <v>1981</v>
      </c>
      <c r="F3661" s="1">
        <v>600</v>
      </c>
      <c r="G3661" s="1" t="s">
        <v>5</v>
      </c>
      <c r="H3661" s="1">
        <v>1.14591678308805E-4</v>
      </c>
      <c r="I3661" s="1">
        <v>1.3865593075365501E-4</v>
      </c>
      <c r="J3661" s="1">
        <v>1.6501201676468E-4</v>
      </c>
      <c r="K3661" s="1">
        <v>1.7680576932044699E-3</v>
      </c>
      <c r="L3661" s="1">
        <v>1.5297588174816299E-3</v>
      </c>
      <c r="M3661" s="1">
        <v>6.5818904983320506E-2</v>
      </c>
      <c r="N3661" s="1">
        <v>7.7830438149590006E-5</v>
      </c>
      <c r="O3661" s="1">
        <v>7.1604003097622799E-5</v>
      </c>
      <c r="P3661" s="1">
        <v>6.0509066686816902E-7</v>
      </c>
      <c r="Q3661" s="1">
        <v>5.3720505439061298E-7</v>
      </c>
      <c r="R3661" s="1">
        <v>2135.4218856161101</v>
      </c>
      <c r="S3661" s="1">
        <v>340.80465629967699</v>
      </c>
      <c r="T3661" s="1">
        <v>0.75464328280031101</v>
      </c>
      <c r="U3661" s="1">
        <v>115830.982559853</v>
      </c>
      <c r="V3661" s="1">
        <f t="shared" si="229"/>
        <v>0.39637140015801514</v>
      </c>
      <c r="W3661" s="1">
        <f t="shared" si="230"/>
        <v>4.3730739903693561</v>
      </c>
      <c r="X3661" s="1">
        <f t="shared" si="231"/>
        <v>451.61026947066671</v>
      </c>
    </row>
    <row r="3662" spans="1:24" hidden="1" x14ac:dyDescent="0.3">
      <c r="A3662" s="18" t="str">
        <f t="shared" si="228"/>
        <v>ConstMin - Rubber Tired Loaders_1981_750</v>
      </c>
      <c r="B3662" s="1" t="s">
        <v>40</v>
      </c>
      <c r="C3662" s="1">
        <v>2020</v>
      </c>
      <c r="D3662" s="1" t="s">
        <v>97</v>
      </c>
      <c r="E3662" s="1">
        <v>1981</v>
      </c>
      <c r="F3662" s="1">
        <v>750</v>
      </c>
      <c r="G3662" s="1" t="s">
        <v>5</v>
      </c>
      <c r="H3662" s="1">
        <v>3.0255497113410001E-5</v>
      </c>
      <c r="I3662" s="1">
        <v>3.6609151507226098E-5</v>
      </c>
      <c r="J3662" s="1">
        <v>4.3567915843310401E-5</v>
      </c>
      <c r="K3662" s="1">
        <v>4.6681805539957498E-4</v>
      </c>
      <c r="L3662" s="1">
        <v>4.0390030209525501E-4</v>
      </c>
      <c r="M3662" s="1">
        <v>1.7378082938659899E-2</v>
      </c>
      <c r="N3662" s="1">
        <v>2.0549472976777199E-5</v>
      </c>
      <c r="O3662" s="1">
        <v>1.8905515138634999E-5</v>
      </c>
      <c r="P3662" s="1">
        <v>1.5976132992350401E-7</v>
      </c>
      <c r="Q3662" s="1">
        <v>1.4183757679701801E-7</v>
      </c>
      <c r="R3662" s="1">
        <v>563.81276240725197</v>
      </c>
      <c r="S3662" s="1">
        <v>43.665925398075402</v>
      </c>
      <c r="T3662" s="1">
        <v>9.4330410350038807E-2</v>
      </c>
      <c r="U3662" s="1">
        <v>30129.488524672</v>
      </c>
      <c r="V3662" s="1">
        <f t="shared" si="229"/>
        <v>0.40233378674999426</v>
      </c>
      <c r="W3662" s="1">
        <f t="shared" si="230"/>
        <v>4.4388556227361624</v>
      </c>
      <c r="X3662" s="1">
        <f t="shared" si="231"/>
        <v>462.904011930416</v>
      </c>
    </row>
    <row r="3663" spans="1:24" hidden="1" x14ac:dyDescent="0.3">
      <c r="A3663" s="18" t="str">
        <f t="shared" si="228"/>
        <v>ConstMin - Rubber Tired Loaders_1982_100</v>
      </c>
      <c r="B3663" s="1" t="s">
        <v>40</v>
      </c>
      <c r="C3663" s="1">
        <v>2020</v>
      </c>
      <c r="D3663" s="1" t="s">
        <v>97</v>
      </c>
      <c r="E3663" s="1">
        <v>1982</v>
      </c>
      <c r="F3663" s="1">
        <v>100</v>
      </c>
      <c r="G3663" s="1" t="s">
        <v>5</v>
      </c>
      <c r="H3663" s="1">
        <v>2.65292560897932E-5</v>
      </c>
      <c r="I3663" s="1">
        <v>3.2100399868649803E-5</v>
      </c>
      <c r="J3663" s="1">
        <v>3.8202128769302199E-5</v>
      </c>
      <c r="K3663" s="1">
        <v>1.04061852144523E-4</v>
      </c>
      <c r="L3663" s="1">
        <v>2.54216983503651E-4</v>
      </c>
      <c r="M3663" s="1">
        <v>8.6886566032493597E-3</v>
      </c>
      <c r="N3663" s="1">
        <v>1.8638721722250201E-5</v>
      </c>
      <c r="O3663" s="1">
        <v>1.71476239844702E-5</v>
      </c>
      <c r="P3663" s="1">
        <v>7.9535061457983396E-8</v>
      </c>
      <c r="Q3663" s="1">
        <v>7.0915647173297198E-8</v>
      </c>
      <c r="R3663" s="1">
        <v>281.89389464749502</v>
      </c>
      <c r="S3663" s="1">
        <v>171.29669047726901</v>
      </c>
      <c r="T3663" s="1">
        <v>0.47165205175019398</v>
      </c>
      <c r="U3663" s="1">
        <v>15108.3681000951</v>
      </c>
      <c r="V3663" s="1">
        <f t="shared" si="229"/>
        <v>0.70352816010765173</v>
      </c>
      <c r="W3663" s="1">
        <f t="shared" si="230"/>
        <v>5.5715445104816235</v>
      </c>
      <c r="X3663" s="1">
        <f t="shared" si="231"/>
        <v>363.18444887841741</v>
      </c>
    </row>
    <row r="3664" spans="1:24" hidden="1" x14ac:dyDescent="0.3">
      <c r="A3664" s="18" t="str">
        <f t="shared" si="228"/>
        <v>ConstMin - Rubber Tired Loaders_1982_175</v>
      </c>
      <c r="B3664" s="1" t="s">
        <v>40</v>
      </c>
      <c r="C3664" s="1">
        <v>2020</v>
      </c>
      <c r="D3664" s="1" t="s">
        <v>97</v>
      </c>
      <c r="E3664" s="1">
        <v>1982</v>
      </c>
      <c r="F3664" s="1">
        <v>175</v>
      </c>
      <c r="G3664" s="1" t="s">
        <v>5</v>
      </c>
      <c r="H3664" s="1">
        <v>3.0587200620884201E-5</v>
      </c>
      <c r="I3664" s="1">
        <v>3.7010512751269903E-5</v>
      </c>
      <c r="J3664" s="1">
        <v>4.4045568894073298E-5</v>
      </c>
      <c r="K3664" s="1">
        <v>1.6469852287502999E-4</v>
      </c>
      <c r="L3664" s="1">
        <v>3.7962718946613202E-4</v>
      </c>
      <c r="M3664" s="1">
        <v>1.5343089048256301E-2</v>
      </c>
      <c r="N3664" s="1">
        <v>2.1549122188447799E-5</v>
      </c>
      <c r="O3664" s="1">
        <v>1.9825192413372E-5</v>
      </c>
      <c r="P3664" s="1">
        <v>1.4093685111551301E-7</v>
      </c>
      <c r="Q3664" s="1">
        <v>1.2522823022925201E-7</v>
      </c>
      <c r="R3664" s="1">
        <v>497.78962677829901</v>
      </c>
      <c r="S3664" s="1">
        <v>177.08374083123101</v>
      </c>
      <c r="T3664" s="1">
        <v>0.47165205175019398</v>
      </c>
      <c r="U3664" s="1">
        <v>26704.228117349601</v>
      </c>
      <c r="V3664" s="1">
        <f t="shared" si="229"/>
        <v>0.45891650069771195</v>
      </c>
      <c r="W3664" s="1">
        <f t="shared" si="230"/>
        <v>4.7072350099642124</v>
      </c>
      <c r="X3664" s="1">
        <f t="shared" si="231"/>
        <v>375.454193772959</v>
      </c>
    </row>
    <row r="3665" spans="1:24" hidden="1" x14ac:dyDescent="0.3">
      <c r="A3665" s="18" t="str">
        <f t="shared" si="228"/>
        <v>ConstMin - Rubber Tired Loaders_1982_300</v>
      </c>
      <c r="B3665" s="1" t="s">
        <v>40</v>
      </c>
      <c r="C3665" s="1">
        <v>2020</v>
      </c>
      <c r="D3665" s="1" t="s">
        <v>97</v>
      </c>
      <c r="E3665" s="1">
        <v>1982</v>
      </c>
      <c r="F3665" s="1">
        <v>300</v>
      </c>
      <c r="G3665" s="1" t="s">
        <v>5</v>
      </c>
      <c r="H3665" s="1">
        <v>8.3468792927567702E-5</v>
      </c>
      <c r="I3665" s="1">
        <v>1.00997239442357E-4</v>
      </c>
      <c r="J3665" s="1">
        <v>1.2019506181569699E-4</v>
      </c>
      <c r="K3665" s="1">
        <v>4.4944246685804602E-4</v>
      </c>
      <c r="L3665" s="1">
        <v>1.0359569566359E-3</v>
      </c>
      <c r="M3665" s="1">
        <v>4.1869445279138301E-2</v>
      </c>
      <c r="N3665" s="1">
        <v>5.8804963553621597E-5</v>
      </c>
      <c r="O3665" s="1">
        <v>5.4100566469331898E-5</v>
      </c>
      <c r="P3665" s="1">
        <v>3.8459972154470998E-7</v>
      </c>
      <c r="Q3665" s="1">
        <v>3.41732783828358E-7</v>
      </c>
      <c r="R3665" s="1">
        <v>1358.4080411294501</v>
      </c>
      <c r="S3665" s="1">
        <v>358.58668375094197</v>
      </c>
      <c r="T3665" s="1">
        <v>0.66031287245027204</v>
      </c>
      <c r="U3665" s="1">
        <v>72690.643463226705</v>
      </c>
      <c r="V3665" s="1">
        <f t="shared" si="229"/>
        <v>0.46006541920987321</v>
      </c>
      <c r="W3665" s="1">
        <f t="shared" si="230"/>
        <v>4.7190197887547027</v>
      </c>
      <c r="X3665" s="1">
        <f t="shared" si="231"/>
        <v>543.0557220856648</v>
      </c>
    </row>
    <row r="3666" spans="1:24" hidden="1" x14ac:dyDescent="0.3">
      <c r="A3666" s="18" t="str">
        <f t="shared" si="228"/>
        <v>ConstMin - Rubber Tired Loaders_1982_600</v>
      </c>
      <c r="B3666" s="1" t="s">
        <v>40</v>
      </c>
      <c r="C3666" s="1">
        <v>2020</v>
      </c>
      <c r="D3666" s="1" t="s">
        <v>97</v>
      </c>
      <c r="E3666" s="1">
        <v>1982</v>
      </c>
      <c r="F3666" s="1">
        <v>600</v>
      </c>
      <c r="G3666" s="1" t="s">
        <v>5</v>
      </c>
      <c r="H3666" s="1">
        <v>8.7980941765542606E-5</v>
      </c>
      <c r="I3666" s="1">
        <v>1.06456939536306E-4</v>
      </c>
      <c r="J3666" s="1">
        <v>1.2669255614238101E-4</v>
      </c>
      <c r="K3666" s="1">
        <v>1.3574753702860201E-3</v>
      </c>
      <c r="L3666" s="1">
        <v>1.1745147939406101E-3</v>
      </c>
      <c r="M3666" s="1">
        <v>5.0534291249352499E-2</v>
      </c>
      <c r="N3666" s="1">
        <v>5.9756479244265802E-5</v>
      </c>
      <c r="O3666" s="1">
        <v>5.4975960904724498E-5</v>
      </c>
      <c r="P3666" s="1">
        <v>4.6457515510976302E-7</v>
      </c>
      <c r="Q3666" s="1">
        <v>4.1245409181570298E-7</v>
      </c>
      <c r="R3666" s="1">
        <v>1639.5294260108501</v>
      </c>
      <c r="S3666" s="1">
        <v>246.31790688408299</v>
      </c>
      <c r="T3666" s="1">
        <v>0.47165205175019398</v>
      </c>
      <c r="U3666" s="1">
        <v>86950.221130081394</v>
      </c>
      <c r="V3666" s="1">
        <f t="shared" si="229"/>
        <v>0.40540760060327419</v>
      </c>
      <c r="W3666" s="1">
        <f t="shared" si="230"/>
        <v>4.4727683001080765</v>
      </c>
      <c r="X3666" s="1">
        <f t="shared" si="231"/>
        <v>522.24495996583289</v>
      </c>
    </row>
    <row r="3667" spans="1:24" hidden="1" x14ac:dyDescent="0.3">
      <c r="A3667" s="18" t="str">
        <f t="shared" si="228"/>
        <v>ConstMin - Rubber Tired Loaders_1983_100</v>
      </c>
      <c r="B3667" s="1" t="s">
        <v>40</v>
      </c>
      <c r="C3667" s="1">
        <v>2020</v>
      </c>
      <c r="D3667" s="1" t="s">
        <v>97</v>
      </c>
      <c r="E3667" s="1">
        <v>1983</v>
      </c>
      <c r="F3667" s="1">
        <v>100</v>
      </c>
      <c r="G3667" s="1" t="s">
        <v>5</v>
      </c>
      <c r="H3667" s="1">
        <v>1.88689065214716E-5</v>
      </c>
      <c r="I3667" s="1">
        <v>2.2831376890980598E-5</v>
      </c>
      <c r="J3667" s="1">
        <v>2.7171225390919098E-5</v>
      </c>
      <c r="K3667" s="1">
        <v>7.4013886929971494E-5</v>
      </c>
      <c r="L3667" s="1">
        <v>1.80811572011865E-4</v>
      </c>
      <c r="M3667" s="1">
        <v>6.17979820802268E-3</v>
      </c>
      <c r="N3667" s="1">
        <v>1.32567719451496E-5</v>
      </c>
      <c r="O3667" s="1">
        <v>1.21962301895376E-5</v>
      </c>
      <c r="P3667" s="1">
        <v>5.6569231898197601E-8</v>
      </c>
      <c r="Q3667" s="1">
        <v>5.0438682219115198E-8</v>
      </c>
      <c r="R3667" s="1">
        <v>200.49674702803199</v>
      </c>
      <c r="S3667" s="1">
        <v>108.375670265102</v>
      </c>
      <c r="T3667" s="1">
        <v>0.28299123105011598</v>
      </c>
      <c r="U3667" s="1">
        <v>10042.812111232801</v>
      </c>
      <c r="V3667" s="1">
        <f t="shared" si="229"/>
        <v>0.75277530983724206</v>
      </c>
      <c r="W3667" s="1">
        <f t="shared" si="230"/>
        <v>5.9615540400088669</v>
      </c>
      <c r="X3667" s="1">
        <f t="shared" si="231"/>
        <v>382.96476489022143</v>
      </c>
    </row>
    <row r="3668" spans="1:24" hidden="1" x14ac:dyDescent="0.3">
      <c r="A3668" s="18" t="str">
        <f t="shared" si="228"/>
        <v>ConstMin - Rubber Tired Loaders_1983_175</v>
      </c>
      <c r="B3668" s="1" t="s">
        <v>40</v>
      </c>
      <c r="C3668" s="1">
        <v>2020</v>
      </c>
      <c r="D3668" s="1" t="s">
        <v>97</v>
      </c>
      <c r="E3668" s="1">
        <v>1983</v>
      </c>
      <c r="F3668" s="1">
        <v>175</v>
      </c>
      <c r="G3668" s="1" t="s">
        <v>5</v>
      </c>
      <c r="H3668" s="1">
        <v>3.3654010255413001E-5</v>
      </c>
      <c r="I3668" s="1">
        <v>4.0721352409049701E-5</v>
      </c>
      <c r="J3668" s="1">
        <v>4.8461774767794702E-5</v>
      </c>
      <c r="K3668" s="1">
        <v>1.8121193392582499E-4</v>
      </c>
      <c r="L3668" s="1">
        <v>4.1769031059362999E-4</v>
      </c>
      <c r="M3668" s="1">
        <v>1.68814558278725E-2</v>
      </c>
      <c r="N3668" s="1">
        <v>2.3709733627274499E-5</v>
      </c>
      <c r="O3668" s="1">
        <v>2.1812954937092601E-5</v>
      </c>
      <c r="P3668" s="1">
        <v>1.55067810604696E-7</v>
      </c>
      <c r="Q3668" s="1">
        <v>1.3778417308071499E-7</v>
      </c>
      <c r="R3668" s="1">
        <v>547.70024273475997</v>
      </c>
      <c r="S3668" s="1">
        <v>191.498757167463</v>
      </c>
      <c r="T3668" s="1">
        <v>0.66031287245027204</v>
      </c>
      <c r="U3668" s="1">
        <v>28998.3832282158</v>
      </c>
      <c r="V3668" s="1">
        <f t="shared" si="229"/>
        <v>0.46498292889388265</v>
      </c>
      <c r="W3668" s="1">
        <f t="shared" si="230"/>
        <v>4.7694600621186494</v>
      </c>
      <c r="X3668" s="1">
        <f t="shared" si="231"/>
        <v>290.01215205279027</v>
      </c>
    </row>
    <row r="3669" spans="1:24" hidden="1" x14ac:dyDescent="0.3">
      <c r="A3669" s="18" t="str">
        <f t="shared" si="228"/>
        <v>ConstMin - Rubber Tired Loaders_1983_300</v>
      </c>
      <c r="B3669" s="1" t="s">
        <v>40</v>
      </c>
      <c r="C3669" s="1">
        <v>2020</v>
      </c>
      <c r="D3669" s="1" t="s">
        <v>97</v>
      </c>
      <c r="E3669" s="1">
        <v>1983</v>
      </c>
      <c r="F3669" s="1">
        <v>300</v>
      </c>
      <c r="G3669" s="1" t="s">
        <v>5</v>
      </c>
      <c r="H3669" s="1">
        <v>6.4296164635587805E-5</v>
      </c>
      <c r="I3669" s="1">
        <v>7.7798359209061194E-5</v>
      </c>
      <c r="J3669" s="1">
        <v>9.2586477075246398E-5</v>
      </c>
      <c r="K3669" s="1">
        <v>3.4620635844591802E-4</v>
      </c>
      <c r="L3669" s="1">
        <v>7.9799954813106601E-4</v>
      </c>
      <c r="M3669" s="1">
        <v>3.22521106685262E-2</v>
      </c>
      <c r="N3669" s="1">
        <v>4.5297571528492098E-5</v>
      </c>
      <c r="O3669" s="1">
        <v>4.16737658062127E-5</v>
      </c>
      <c r="P3669" s="1">
        <v>2.9625787252846199E-7</v>
      </c>
      <c r="Q3669" s="1">
        <v>2.6323739160182499E-7</v>
      </c>
      <c r="R3669" s="1">
        <v>1046.38421128909</v>
      </c>
      <c r="S3669" s="1">
        <v>275.253158653892</v>
      </c>
      <c r="T3669" s="1">
        <v>0.66031287245027204</v>
      </c>
      <c r="U3669" s="1">
        <v>56230.2881250094</v>
      </c>
      <c r="V3669" s="1">
        <f t="shared" si="229"/>
        <v>0.4581299975171122</v>
      </c>
      <c r="W3669" s="1">
        <f t="shared" si="230"/>
        <v>4.6991676266787099</v>
      </c>
      <c r="X3669" s="1">
        <f t="shared" si="231"/>
        <v>416.85263174181301</v>
      </c>
    </row>
    <row r="3670" spans="1:24" hidden="1" x14ac:dyDescent="0.3">
      <c r="A3670" s="18" t="str">
        <f t="shared" si="228"/>
        <v>ConstMin - Rubber Tired Loaders_1983_600</v>
      </c>
      <c r="B3670" s="1" t="s">
        <v>40</v>
      </c>
      <c r="C3670" s="1">
        <v>2020</v>
      </c>
      <c r="D3670" s="1" t="s">
        <v>97</v>
      </c>
      <c r="E3670" s="1">
        <v>1983</v>
      </c>
      <c r="F3670" s="1">
        <v>600</v>
      </c>
      <c r="G3670" s="1" t="s">
        <v>5</v>
      </c>
      <c r="H3670" s="1">
        <v>1.63709971426846E-4</v>
      </c>
      <c r="I3670" s="1">
        <v>1.9808906542648401E-4</v>
      </c>
      <c r="J3670" s="1">
        <v>2.3574235885465901E-4</v>
      </c>
      <c r="K3670" s="1">
        <v>2.5259135628985601E-3</v>
      </c>
      <c r="L3670" s="1">
        <v>2.1854708474117802E-3</v>
      </c>
      <c r="M3670" s="1">
        <v>9.4031357365482598E-2</v>
      </c>
      <c r="N3670" s="1">
        <v>1.1119148435257E-4</v>
      </c>
      <c r="O3670" s="1">
        <v>1.02296165604364E-4</v>
      </c>
      <c r="P3670" s="1">
        <v>8.6445523135363103E-7</v>
      </c>
      <c r="Q3670" s="1">
        <v>7.6747129811333505E-7</v>
      </c>
      <c r="R3670" s="1">
        <v>3050.7438326925399</v>
      </c>
      <c r="S3670" s="1">
        <v>502.31597072388399</v>
      </c>
      <c r="T3670" s="1">
        <v>1.0376345138504199</v>
      </c>
      <c r="U3670" s="1">
        <v>161654.412396595</v>
      </c>
      <c r="V3670" s="1">
        <f t="shared" si="229"/>
        <v>0.40575281396795859</v>
      </c>
      <c r="W3670" s="1">
        <f t="shared" si="230"/>
        <v>4.4765769593242339</v>
      </c>
      <c r="X3670" s="1">
        <f t="shared" si="231"/>
        <v>484.09720765735369</v>
      </c>
    </row>
    <row r="3671" spans="1:24" hidden="1" x14ac:dyDescent="0.3">
      <c r="A3671" s="18" t="str">
        <f t="shared" si="228"/>
        <v>ConstMin - Rubber Tired Loaders_1984_50</v>
      </c>
      <c r="B3671" s="1" t="s">
        <v>40</v>
      </c>
      <c r="C3671" s="1">
        <v>2020</v>
      </c>
      <c r="D3671" s="1" t="s">
        <v>97</v>
      </c>
      <c r="E3671" s="1">
        <v>1984</v>
      </c>
      <c r="F3671" s="1">
        <v>50</v>
      </c>
      <c r="G3671" s="1" t="s">
        <v>5</v>
      </c>
      <c r="H3671" s="1">
        <v>7.6817378527019093E-6</v>
      </c>
      <c r="I3671" s="1">
        <v>9.2949028017693092E-6</v>
      </c>
      <c r="J3671" s="1">
        <v>1.1061702507890699E-5</v>
      </c>
      <c r="K3671" s="1">
        <v>2.5541686780144902E-5</v>
      </c>
      <c r="L3671" s="1">
        <v>1.75874981631156E-5</v>
      </c>
      <c r="M3671" s="1">
        <v>1.34396547119502E-3</v>
      </c>
      <c r="N3671" s="1">
        <v>2.4179341378418798E-6</v>
      </c>
      <c r="O3671" s="1">
        <v>2.22449940681453E-6</v>
      </c>
      <c r="P3671" s="1">
        <v>1.2195175139567901E-8</v>
      </c>
      <c r="Q3671" s="1">
        <v>1.09692655056383E-8</v>
      </c>
      <c r="R3671" s="1">
        <v>43.603479599508802</v>
      </c>
      <c r="S3671" s="1">
        <v>43.665925398075402</v>
      </c>
      <c r="T3671" s="1">
        <v>9.4330410350038807E-2</v>
      </c>
      <c r="U3671" s="1">
        <v>2095.96441910762</v>
      </c>
      <c r="V3671" s="1">
        <f t="shared" si="229"/>
        <v>1.4684174861019532</v>
      </c>
      <c r="W3671" s="1">
        <f t="shared" si="230"/>
        <v>2.7784895001364536</v>
      </c>
      <c r="X3671" s="1">
        <f t="shared" si="231"/>
        <v>462.904011930416</v>
      </c>
    </row>
    <row r="3672" spans="1:24" hidden="1" x14ac:dyDescent="0.3">
      <c r="A3672" s="18" t="str">
        <f t="shared" si="228"/>
        <v>ConstMin - Rubber Tired Loaders_1984_100</v>
      </c>
      <c r="B3672" s="1" t="s">
        <v>40</v>
      </c>
      <c r="C3672" s="1">
        <v>2020</v>
      </c>
      <c r="D3672" s="1" t="s">
        <v>97</v>
      </c>
      <c r="E3672" s="1">
        <v>1984</v>
      </c>
      <c r="F3672" s="1">
        <v>100</v>
      </c>
      <c r="G3672" s="1" t="s">
        <v>5</v>
      </c>
      <c r="H3672" s="1">
        <v>3.9293261407623403E-5</v>
      </c>
      <c r="I3672" s="1">
        <v>4.7544846303224397E-5</v>
      </c>
      <c r="J3672" s="1">
        <v>5.65822964269778E-5</v>
      </c>
      <c r="K3672" s="1">
        <v>1.5412906962172099E-4</v>
      </c>
      <c r="L3672" s="1">
        <v>3.7652825067000602E-4</v>
      </c>
      <c r="M3672" s="1">
        <v>1.2869024824405099E-2</v>
      </c>
      <c r="N3672" s="1">
        <v>2.7606358898925098E-5</v>
      </c>
      <c r="O3672" s="1">
        <v>2.5397850187011101E-5</v>
      </c>
      <c r="P3672" s="1">
        <v>1.1780171861442801E-7</v>
      </c>
      <c r="Q3672" s="1">
        <v>1.05035250624431E-7</v>
      </c>
      <c r="R3672" s="1">
        <v>417.52133773018397</v>
      </c>
      <c r="S3672" s="1">
        <v>230.53504228236901</v>
      </c>
      <c r="T3672" s="1">
        <v>0.66031287245027204</v>
      </c>
      <c r="U3672" s="1">
        <v>22526.566988734299</v>
      </c>
      <c r="V3672" s="1">
        <f t="shared" si="229"/>
        <v>0.69887102879581853</v>
      </c>
      <c r="W3672" s="1">
        <f t="shared" si="230"/>
        <v>5.5346626685507028</v>
      </c>
      <c r="X3672" s="1">
        <f t="shared" si="231"/>
        <v>349.13001381739764</v>
      </c>
    </row>
    <row r="3673" spans="1:24" hidden="1" x14ac:dyDescent="0.3">
      <c r="A3673" s="18" t="str">
        <f t="shared" si="228"/>
        <v>ConstMin - Rubber Tired Loaders_1984_175</v>
      </c>
      <c r="B3673" s="1" t="s">
        <v>40</v>
      </c>
      <c r="C3673" s="1">
        <v>2020</v>
      </c>
      <c r="D3673" s="1" t="s">
        <v>97</v>
      </c>
      <c r="E3673" s="1">
        <v>1984</v>
      </c>
      <c r="F3673" s="1">
        <v>175</v>
      </c>
      <c r="G3673" s="1" t="s">
        <v>5</v>
      </c>
      <c r="H3673" s="1">
        <v>7.9178076947363106E-5</v>
      </c>
      <c r="I3673" s="1">
        <v>9.58054731063094E-5</v>
      </c>
      <c r="J3673" s="1">
        <v>1.1401643080420299E-4</v>
      </c>
      <c r="K3673" s="1">
        <v>4.2633886241987202E-4</v>
      </c>
      <c r="L3673" s="1">
        <v>9.8270355602067105E-4</v>
      </c>
      <c r="M3673" s="1">
        <v>3.9717145100346997E-2</v>
      </c>
      <c r="N3673" s="1">
        <v>5.57820925142162E-5</v>
      </c>
      <c r="O3673" s="1">
        <v>5.1319525113078902E-5</v>
      </c>
      <c r="P3673" s="1">
        <v>3.6482936051114201E-7</v>
      </c>
      <c r="Q3673" s="1">
        <v>3.2416599910434097E-7</v>
      </c>
      <c r="R3673" s="1">
        <v>1288.57903216355</v>
      </c>
      <c r="S3673" s="1">
        <v>449.39076475947002</v>
      </c>
      <c r="T3673" s="1">
        <v>0.84897369315034998</v>
      </c>
      <c r="U3673" s="1">
        <v>68906.583929785396</v>
      </c>
      <c r="V3673" s="1">
        <f t="shared" si="229"/>
        <v>0.46038185703947959</v>
      </c>
      <c r="W3673" s="1">
        <f t="shared" si="230"/>
        <v>4.7222655801519364</v>
      </c>
      <c r="X3673" s="1">
        <f t="shared" si="231"/>
        <v>529.33414590490099</v>
      </c>
    </row>
    <row r="3674" spans="1:24" hidden="1" x14ac:dyDescent="0.3">
      <c r="A3674" s="18" t="str">
        <f t="shared" si="228"/>
        <v>ConstMin - Rubber Tired Loaders_1984_300</v>
      </c>
      <c r="B3674" s="1" t="s">
        <v>40</v>
      </c>
      <c r="C3674" s="1">
        <v>2020</v>
      </c>
      <c r="D3674" s="1" t="s">
        <v>97</v>
      </c>
      <c r="E3674" s="1">
        <v>1984</v>
      </c>
      <c r="F3674" s="1">
        <v>300</v>
      </c>
      <c r="G3674" s="1" t="s">
        <v>5</v>
      </c>
      <c r="H3674" s="1">
        <v>9.0950198699706104E-5</v>
      </c>
      <c r="I3674" s="1">
        <v>1.10049740426644E-4</v>
      </c>
      <c r="J3674" s="1">
        <v>1.30968286127576E-4</v>
      </c>
      <c r="K3674" s="1">
        <v>4.8972652210626101E-4</v>
      </c>
      <c r="L3674" s="1">
        <v>1.12881099325517E-3</v>
      </c>
      <c r="M3674" s="1">
        <v>4.5622252748864098E-2</v>
      </c>
      <c r="N3674" s="1">
        <v>6.4075721382145898E-5</v>
      </c>
      <c r="O3674" s="1">
        <v>5.89496636715742E-5</v>
      </c>
      <c r="P3674" s="1">
        <v>4.1907184550634801E-7</v>
      </c>
      <c r="Q3674" s="1">
        <v>3.7236269390362402E-7</v>
      </c>
      <c r="R3674" s="1">
        <v>1480.1637465060001</v>
      </c>
      <c r="S3674" s="1">
        <v>380.261817803962</v>
      </c>
      <c r="T3674" s="1">
        <v>0.94330410350038896</v>
      </c>
      <c r="U3674" s="1">
        <v>78904.327194322294</v>
      </c>
      <c r="V3674" s="1">
        <f t="shared" si="229"/>
        <v>0.46182432291960124</v>
      </c>
      <c r="W3674" s="1">
        <f t="shared" si="230"/>
        <v>4.7370613564669268</v>
      </c>
      <c r="X3674" s="1">
        <f t="shared" si="231"/>
        <v>403.11689135337809</v>
      </c>
    </row>
    <row r="3675" spans="1:24" hidden="1" x14ac:dyDescent="0.3">
      <c r="A3675" s="18" t="str">
        <f t="shared" si="228"/>
        <v>ConstMin - Rubber Tired Loaders_1984_600</v>
      </c>
      <c r="B3675" s="1" t="s">
        <v>40</v>
      </c>
      <c r="C3675" s="1">
        <v>2020</v>
      </c>
      <c r="D3675" s="1" t="s">
        <v>97</v>
      </c>
      <c r="E3675" s="1">
        <v>1984</v>
      </c>
      <c r="F3675" s="1">
        <v>600</v>
      </c>
      <c r="G3675" s="1" t="s">
        <v>5</v>
      </c>
      <c r="H3675" s="1">
        <v>2.3710042309913401E-4</v>
      </c>
      <c r="I3675" s="1">
        <v>2.8689151194995303E-4</v>
      </c>
      <c r="J3675" s="1">
        <v>3.4142460926275402E-4</v>
      </c>
      <c r="K3675" s="1">
        <v>3.6582693726918501E-3</v>
      </c>
      <c r="L3675" s="1">
        <v>3.1652077028411401E-3</v>
      </c>
      <c r="M3675" s="1">
        <v>0.13618519642772101</v>
      </c>
      <c r="N3675" s="1">
        <v>1.6103813197961201E-4</v>
      </c>
      <c r="O3675" s="1">
        <v>1.4815508142124301E-4</v>
      </c>
      <c r="P3675" s="1">
        <v>1.2519866646961901E-6</v>
      </c>
      <c r="Q3675" s="1">
        <v>1.1115252657681E-6</v>
      </c>
      <c r="R3675" s="1">
        <v>4418.3787169109401</v>
      </c>
      <c r="S3675" s="1">
        <v>657.40892021006096</v>
      </c>
      <c r="T3675" s="1">
        <v>1.60361697595066</v>
      </c>
      <c r="U3675" s="1">
        <v>231910.66438233701</v>
      </c>
      <c r="V3675" s="1">
        <f t="shared" si="229"/>
        <v>0.40962417517513189</v>
      </c>
      <c r="W3675" s="1">
        <f t="shared" si="230"/>
        <v>4.5192887922053711</v>
      </c>
      <c r="X3675" s="1">
        <f t="shared" si="231"/>
        <v>409.95382941761028</v>
      </c>
    </row>
    <row r="3676" spans="1:24" hidden="1" x14ac:dyDescent="0.3">
      <c r="A3676" s="18" t="str">
        <f t="shared" si="228"/>
        <v>ConstMin - Rubber Tired Loaders_1984_750</v>
      </c>
      <c r="B3676" s="1" t="s">
        <v>40</v>
      </c>
      <c r="C3676" s="1">
        <v>2020</v>
      </c>
      <c r="D3676" s="1" t="s">
        <v>97</v>
      </c>
      <c r="E3676" s="1">
        <v>1984</v>
      </c>
      <c r="F3676" s="1">
        <v>750</v>
      </c>
      <c r="G3676" s="1" t="s">
        <v>5</v>
      </c>
      <c r="H3676" s="1">
        <v>7.9445355639019098E-5</v>
      </c>
      <c r="I3676" s="1">
        <v>9.6128880323213101E-5</v>
      </c>
      <c r="J3676" s="1">
        <v>1.14401312120187E-4</v>
      </c>
      <c r="K3676" s="1">
        <v>1.2257781219366199E-3</v>
      </c>
      <c r="L3676" s="1">
        <v>1.0605677051805E-3</v>
      </c>
      <c r="M3676" s="1">
        <v>4.5631640895243603E-2</v>
      </c>
      <c r="N3676" s="1">
        <v>5.3959126261088102E-5</v>
      </c>
      <c r="O3676" s="1">
        <v>4.9642396160201103E-5</v>
      </c>
      <c r="P3676" s="1">
        <v>4.1950378886717703E-7</v>
      </c>
      <c r="Q3676" s="1">
        <v>3.7243931869231701E-7</v>
      </c>
      <c r="R3676" s="1">
        <v>1480.46833457609</v>
      </c>
      <c r="S3676" s="1">
        <v>113.63662513234</v>
      </c>
      <c r="T3676" s="1">
        <v>0.188660820700077</v>
      </c>
      <c r="U3676" s="1">
        <v>78977.454466976895</v>
      </c>
      <c r="V3676" s="1">
        <f t="shared" si="229"/>
        <v>0.40303183573387713</v>
      </c>
      <c r="W3676" s="1">
        <f t="shared" si="230"/>
        <v>4.4465570357396951</v>
      </c>
      <c r="X3676" s="1">
        <f t="shared" si="231"/>
        <v>602.33293118656309</v>
      </c>
    </row>
    <row r="3677" spans="1:24" hidden="1" x14ac:dyDescent="0.3">
      <c r="A3677" s="18" t="str">
        <f t="shared" si="228"/>
        <v>ConstMin - Rubber Tired Loaders_1985_100</v>
      </c>
      <c r="B3677" s="1" t="s">
        <v>40</v>
      </c>
      <c r="C3677" s="1">
        <v>2020</v>
      </c>
      <c r="D3677" s="1" t="s">
        <v>97</v>
      </c>
      <c r="E3677" s="1">
        <v>1985</v>
      </c>
      <c r="F3677" s="1">
        <v>100</v>
      </c>
      <c r="G3677" s="1" t="s">
        <v>5</v>
      </c>
      <c r="H3677" s="1">
        <v>1.04836867313412E-4</v>
      </c>
      <c r="I3677" s="1">
        <v>1.2685260944922901E-4</v>
      </c>
      <c r="J3677" s="1">
        <v>1.50965088931314E-4</v>
      </c>
      <c r="K3677" s="1">
        <v>4.1122595178462901E-4</v>
      </c>
      <c r="L3677" s="1">
        <v>1.00460081044798E-3</v>
      </c>
      <c r="M3677" s="1">
        <v>3.4335359286501603E-2</v>
      </c>
      <c r="N3677" s="1">
        <v>7.3655483948490994E-5</v>
      </c>
      <c r="O3677" s="1">
        <v>6.7763045232611705E-5</v>
      </c>
      <c r="P3677" s="1">
        <v>3.14302318037583E-7</v>
      </c>
      <c r="Q3677" s="1">
        <v>2.80240586769114E-7</v>
      </c>
      <c r="R3677" s="1">
        <v>1113.9729184110299</v>
      </c>
      <c r="S3677" s="1">
        <v>597.85491111292595</v>
      </c>
      <c r="T3677" s="1">
        <v>1.41495615525058</v>
      </c>
      <c r="U3677" s="1">
        <v>59107.922212031299</v>
      </c>
      <c r="V3677" s="1">
        <f t="shared" si="229"/>
        <v>0.71062799593393844</v>
      </c>
      <c r="W3677" s="1">
        <f t="shared" si="230"/>
        <v>5.6277711884830088</v>
      </c>
      <c r="X3677" s="1">
        <f t="shared" si="231"/>
        <v>422.52539691383549</v>
      </c>
    </row>
    <row r="3678" spans="1:24" hidden="1" x14ac:dyDescent="0.3">
      <c r="A3678" s="18" t="str">
        <f t="shared" si="228"/>
        <v>ConstMin - Rubber Tired Loaders_1985_175</v>
      </c>
      <c r="B3678" s="1" t="s">
        <v>40</v>
      </c>
      <c r="C3678" s="1">
        <v>2020</v>
      </c>
      <c r="D3678" s="1" t="s">
        <v>97</v>
      </c>
      <c r="E3678" s="1">
        <v>1985</v>
      </c>
      <c r="F3678" s="1">
        <v>175</v>
      </c>
      <c r="G3678" s="1" t="s">
        <v>5</v>
      </c>
      <c r="H3678" s="1">
        <v>5.95867119279221E-5</v>
      </c>
      <c r="I3678" s="1">
        <v>7.2099921432785801E-5</v>
      </c>
      <c r="J3678" s="1">
        <v>8.5804865176207905E-5</v>
      </c>
      <c r="K3678" s="1">
        <v>3.3456925605052199E-4</v>
      </c>
      <c r="L3678" s="1">
        <v>7.9013501181632404E-4</v>
      </c>
      <c r="M3678" s="1">
        <v>3.1934255982801397E-2</v>
      </c>
      <c r="N3678" s="1">
        <v>4.4851149726512602E-5</v>
      </c>
      <c r="O3678" s="1">
        <v>4.12630577483916E-5</v>
      </c>
      <c r="P3678" s="1">
        <v>2.9346043191094699E-7</v>
      </c>
      <c r="Q3678" s="1">
        <v>2.60643104386376E-7</v>
      </c>
      <c r="R3678" s="1">
        <v>1036.0717660651201</v>
      </c>
      <c r="S3678" s="1">
        <v>370.05556536152102</v>
      </c>
      <c r="T3678" s="1">
        <v>0.94330410350038896</v>
      </c>
      <c r="U3678" s="1">
        <v>54102.123655854302</v>
      </c>
      <c r="V3678" s="1">
        <f t="shared" si="229"/>
        <v>0.44127475192482118</v>
      </c>
      <c r="W3678" s="1">
        <f t="shared" si="230"/>
        <v>4.8358808775041995</v>
      </c>
      <c r="X3678" s="1">
        <f t="shared" si="231"/>
        <v>392.29720721910167</v>
      </c>
    </row>
    <row r="3679" spans="1:24" hidden="1" x14ac:dyDescent="0.3">
      <c r="A3679" s="18" t="str">
        <f t="shared" si="228"/>
        <v>ConstMin - Rubber Tired Loaders_1985_300</v>
      </c>
      <c r="B3679" s="1" t="s">
        <v>40</v>
      </c>
      <c r="C3679" s="1">
        <v>2020</v>
      </c>
      <c r="D3679" s="1" t="s">
        <v>97</v>
      </c>
      <c r="E3679" s="1">
        <v>1985</v>
      </c>
      <c r="F3679" s="1">
        <v>300</v>
      </c>
      <c r="G3679" s="1" t="s">
        <v>5</v>
      </c>
      <c r="H3679" s="1">
        <v>8.1440971411012305E-5</v>
      </c>
      <c r="I3679" s="1">
        <v>9.8543575407324905E-5</v>
      </c>
      <c r="J3679" s="1">
        <v>1.17274998831857E-4</v>
      </c>
      <c r="K3679" s="1">
        <v>4.5727720720642901E-4</v>
      </c>
      <c r="L3679" s="1">
        <v>1.0799280716481199E-3</v>
      </c>
      <c r="M3679" s="1">
        <v>4.3646590731054702E-2</v>
      </c>
      <c r="N3679" s="1">
        <v>6.1300935803378201E-5</v>
      </c>
      <c r="O3679" s="1">
        <v>5.6396860939107901E-5</v>
      </c>
      <c r="P3679" s="1">
        <v>4.0109114720799998E-7</v>
      </c>
      <c r="Q3679" s="1">
        <v>3.5623760610394499E-7</v>
      </c>
      <c r="R3679" s="1">
        <v>1416.0655681409901</v>
      </c>
      <c r="S3679" s="1">
        <v>369.84512716683099</v>
      </c>
      <c r="T3679" s="1">
        <v>0.94330410350038796</v>
      </c>
      <c r="U3679" s="1">
        <v>76373.018759950704</v>
      </c>
      <c r="V3679" s="1">
        <f t="shared" si="229"/>
        <v>0.42724497066399686</v>
      </c>
      <c r="W3679" s="1">
        <f t="shared" si="230"/>
        <v>4.6821300666571055</v>
      </c>
      <c r="X3679" s="1">
        <f t="shared" si="231"/>
        <v>392.07412094829169</v>
      </c>
    </row>
    <row r="3680" spans="1:24" hidden="1" x14ac:dyDescent="0.3">
      <c r="A3680" s="18" t="str">
        <f t="shared" si="228"/>
        <v>ConstMin - Rubber Tired Loaders_1985_600</v>
      </c>
      <c r="B3680" s="1" t="s">
        <v>40</v>
      </c>
      <c r="C3680" s="1">
        <v>2020</v>
      </c>
      <c r="D3680" s="1" t="s">
        <v>97</v>
      </c>
      <c r="E3680" s="1">
        <v>1985</v>
      </c>
      <c r="F3680" s="1">
        <v>600</v>
      </c>
      <c r="G3680" s="1" t="s">
        <v>5</v>
      </c>
      <c r="H3680" s="1">
        <v>1.6343124166405399E-4</v>
      </c>
      <c r="I3680" s="1">
        <v>1.97751802413506E-4</v>
      </c>
      <c r="J3680" s="1">
        <v>2.35340987996239E-4</v>
      </c>
      <c r="K3680" s="1">
        <v>2.6371429982063898E-3</v>
      </c>
      <c r="L3680" s="1">
        <v>2.3377461191872498E-3</v>
      </c>
      <c r="M3680" s="1">
        <v>0.10058310364716</v>
      </c>
      <c r="N3680" s="1">
        <v>1.1893888282231299E-4</v>
      </c>
      <c r="O3680" s="1">
        <v>1.0942377219652801E-4</v>
      </c>
      <c r="P3680" s="1">
        <v>9.2503773673629199E-7</v>
      </c>
      <c r="Q3680" s="1">
        <v>8.2094577050837399E-7</v>
      </c>
      <c r="R3680" s="1">
        <v>3263.3080253427302</v>
      </c>
      <c r="S3680" s="1">
        <v>501.68465613981601</v>
      </c>
      <c r="T3680" s="1">
        <v>1.41495615525058</v>
      </c>
      <c r="U3680" s="1">
        <v>178265.28114834701</v>
      </c>
      <c r="V3680" s="1">
        <f t="shared" si="229"/>
        <v>0.36731806075757745</v>
      </c>
      <c r="W3680" s="1">
        <f t="shared" si="230"/>
        <v>4.3422935243232255</v>
      </c>
      <c r="X3680" s="1">
        <f t="shared" si="231"/>
        <v>354.5584464071049</v>
      </c>
    </row>
    <row r="3681" spans="1:24" hidden="1" x14ac:dyDescent="0.3">
      <c r="A3681" s="18" t="str">
        <f t="shared" si="228"/>
        <v>ConstMin - Rubber Tired Loaders_1986_50</v>
      </c>
      <c r="B3681" s="1" t="s">
        <v>40</v>
      </c>
      <c r="C3681" s="1">
        <v>2020</v>
      </c>
      <c r="D3681" s="1" t="s">
        <v>97</v>
      </c>
      <c r="E3681" s="1">
        <v>1986</v>
      </c>
      <c r="F3681" s="1">
        <v>50</v>
      </c>
      <c r="G3681" s="1" t="s">
        <v>5</v>
      </c>
      <c r="H3681" s="1">
        <v>1.0935807359189101E-5</v>
      </c>
      <c r="I3681" s="1">
        <v>1.32323269046188E-5</v>
      </c>
      <c r="J3681" s="1">
        <v>1.57475625972323E-5</v>
      </c>
      <c r="K3681" s="1">
        <v>3.6361429094871803E-5</v>
      </c>
      <c r="L3681" s="1">
        <v>2.50377578003752E-5</v>
      </c>
      <c r="M3681" s="1">
        <v>1.91328417764491E-3</v>
      </c>
      <c r="N3681" s="1">
        <v>3.44219790439025E-6</v>
      </c>
      <c r="O3681" s="1">
        <v>3.1668220720390299E-6</v>
      </c>
      <c r="P3681" s="1">
        <v>1.7361186829745698E-8</v>
      </c>
      <c r="Q3681" s="1">
        <v>1.5615968253754801E-8</v>
      </c>
      <c r="R3681" s="1">
        <v>62.074398037788001</v>
      </c>
      <c r="S3681" s="1">
        <v>59.659228194478899</v>
      </c>
      <c r="T3681" s="1">
        <v>9.4330410350038807E-2</v>
      </c>
      <c r="U3681" s="1">
        <v>2982.9614097239401</v>
      </c>
      <c r="V3681" s="1">
        <f t="shared" si="229"/>
        <v>1.4688491196205178</v>
      </c>
      <c r="W3681" s="1">
        <f t="shared" si="230"/>
        <v>2.7793062223633398</v>
      </c>
      <c r="X3681" s="1">
        <f t="shared" si="231"/>
        <v>632.44957774589341</v>
      </c>
    </row>
    <row r="3682" spans="1:24" hidden="1" x14ac:dyDescent="0.3">
      <c r="A3682" s="18" t="str">
        <f t="shared" si="228"/>
        <v>ConstMin - Rubber Tired Loaders_1986_100</v>
      </c>
      <c r="B3682" s="1" t="s">
        <v>40</v>
      </c>
      <c r="C3682" s="1">
        <v>2020</v>
      </c>
      <c r="D3682" s="1" t="s">
        <v>97</v>
      </c>
      <c r="E3682" s="1">
        <v>1986</v>
      </c>
      <c r="F3682" s="1">
        <v>100</v>
      </c>
      <c r="G3682" s="1" t="s">
        <v>5</v>
      </c>
      <c r="H3682" s="1">
        <v>5.3270091661644498E-5</v>
      </c>
      <c r="I3682" s="1">
        <v>6.4456810910589905E-5</v>
      </c>
      <c r="J3682" s="1">
        <v>7.6708931992768101E-5</v>
      </c>
      <c r="K3682" s="1">
        <v>2.0895363154762599E-4</v>
      </c>
      <c r="L3682" s="1">
        <v>5.1046143048076001E-4</v>
      </c>
      <c r="M3682" s="1">
        <v>1.7446608080718799E-2</v>
      </c>
      <c r="N3682" s="1">
        <v>3.7426093337843501E-5</v>
      </c>
      <c r="O3682" s="1">
        <v>3.4432005870815998E-5</v>
      </c>
      <c r="P3682" s="1">
        <v>1.5970444100810499E-7</v>
      </c>
      <c r="Q3682" s="1">
        <v>1.42396869794618E-7</v>
      </c>
      <c r="R3682" s="1">
        <v>566.035985174399</v>
      </c>
      <c r="S3682" s="1">
        <v>389.20544107826697</v>
      </c>
      <c r="T3682" s="1">
        <v>1.2262953345505001</v>
      </c>
      <c r="U3682" s="1">
        <v>31435.824087090801</v>
      </c>
      <c r="V3682" s="1">
        <f t="shared" si="229"/>
        <v>0.67894182783569257</v>
      </c>
      <c r="W3682" s="1">
        <f t="shared" si="230"/>
        <v>5.3768346859569718</v>
      </c>
      <c r="X3682" s="1">
        <f t="shared" si="231"/>
        <v>317.38312143292188</v>
      </c>
    </row>
    <row r="3683" spans="1:24" hidden="1" x14ac:dyDescent="0.3">
      <c r="A3683" s="18" t="str">
        <f t="shared" si="228"/>
        <v>ConstMin - Rubber Tired Loaders_1986_175</v>
      </c>
      <c r="B3683" s="1" t="s">
        <v>40</v>
      </c>
      <c r="C3683" s="1">
        <v>2020</v>
      </c>
      <c r="D3683" s="1" t="s">
        <v>97</v>
      </c>
      <c r="E3683" s="1">
        <v>1986</v>
      </c>
      <c r="F3683" s="1">
        <v>175</v>
      </c>
      <c r="G3683" s="1" t="s">
        <v>5</v>
      </c>
      <c r="H3683" s="1">
        <v>6.5968296799562902E-5</v>
      </c>
      <c r="I3683" s="1">
        <v>7.9821639127471101E-5</v>
      </c>
      <c r="J3683" s="1">
        <v>9.4994347391370599E-5</v>
      </c>
      <c r="K3683" s="1">
        <v>3.7040077005503401E-4</v>
      </c>
      <c r="L3683" s="1">
        <v>8.7475645634341995E-4</v>
      </c>
      <c r="M3683" s="1">
        <v>3.5354333350276497E-2</v>
      </c>
      <c r="N3683" s="1">
        <v>4.4994225841750903E-5</v>
      </c>
      <c r="O3683" s="1">
        <v>4.1394687774410798E-5</v>
      </c>
      <c r="P3683" s="1">
        <v>3.2488929569811903E-7</v>
      </c>
      <c r="Q3683" s="1">
        <v>2.8855731609622103E-7</v>
      </c>
      <c r="R3683" s="1">
        <v>1147.0324097108601</v>
      </c>
      <c r="S3683" s="1">
        <v>432.13483279492903</v>
      </c>
      <c r="T3683" s="1">
        <v>1.0376345138504199</v>
      </c>
      <c r="U3683" s="1">
        <v>60970.296408884598</v>
      </c>
      <c r="V3683" s="1">
        <f t="shared" si="229"/>
        <v>0.43350183087845351</v>
      </c>
      <c r="W3683" s="1">
        <f t="shared" si="230"/>
        <v>4.7506983011466835</v>
      </c>
      <c r="X3683" s="1">
        <f t="shared" si="231"/>
        <v>416.46150646182474</v>
      </c>
    </row>
    <row r="3684" spans="1:24" hidden="1" x14ac:dyDescent="0.3">
      <c r="A3684" s="18" t="str">
        <f t="shared" si="228"/>
        <v>ConstMin - Rubber Tired Loaders_1986_300</v>
      </c>
      <c r="B3684" s="1" t="s">
        <v>40</v>
      </c>
      <c r="C3684" s="1">
        <v>2020</v>
      </c>
      <c r="D3684" s="1" t="s">
        <v>97</v>
      </c>
      <c r="E3684" s="1">
        <v>1986</v>
      </c>
      <c r="F3684" s="1">
        <v>300</v>
      </c>
      <c r="G3684" s="1" t="s">
        <v>5</v>
      </c>
      <c r="H3684" s="1">
        <v>4.3724835225677503E-5</v>
      </c>
      <c r="I3684" s="1">
        <v>5.2907050623069803E-5</v>
      </c>
      <c r="J3684" s="1">
        <v>6.2963762724975599E-5</v>
      </c>
      <c r="K3684" s="1">
        <v>2.4550751533466498E-4</v>
      </c>
      <c r="L3684" s="1">
        <v>5.7980247742984005E-4</v>
      </c>
      <c r="M3684" s="1">
        <v>2.3433413855619801E-2</v>
      </c>
      <c r="N3684" s="1">
        <v>3.2911853465688202E-5</v>
      </c>
      <c r="O3684" s="1">
        <v>3.0278905188433199E-5</v>
      </c>
      <c r="P3684" s="1">
        <v>2.15341787042784E-7</v>
      </c>
      <c r="Q3684" s="1">
        <v>1.9126037371870699E-7</v>
      </c>
      <c r="R3684" s="1">
        <v>760.27130525297298</v>
      </c>
      <c r="S3684" s="1">
        <v>206.65030718510801</v>
      </c>
      <c r="T3684" s="1">
        <v>0.47165205175019398</v>
      </c>
      <c r="U3684" s="1">
        <v>40875.430761214498</v>
      </c>
      <c r="V3684" s="1">
        <f t="shared" si="229"/>
        <v>0.42858780557139931</v>
      </c>
      <c r="W3684" s="1">
        <f t="shared" si="230"/>
        <v>4.6968460449042793</v>
      </c>
      <c r="X3684" s="1">
        <f t="shared" si="231"/>
        <v>438.14143587052257</v>
      </c>
    </row>
    <row r="3685" spans="1:24" hidden="1" x14ac:dyDescent="0.3">
      <c r="A3685" s="18" t="str">
        <f t="shared" si="228"/>
        <v>ConstMin - Rubber Tired Loaders_1986_600</v>
      </c>
      <c r="B3685" s="1" t="s">
        <v>40</v>
      </c>
      <c r="C3685" s="1">
        <v>2020</v>
      </c>
      <c r="D3685" s="1" t="s">
        <v>97</v>
      </c>
      <c r="E3685" s="1">
        <v>1986</v>
      </c>
      <c r="F3685" s="1">
        <v>600</v>
      </c>
      <c r="G3685" s="1" t="s">
        <v>5</v>
      </c>
      <c r="H3685" s="1">
        <v>1.91567634559636E-4</v>
      </c>
      <c r="I3685" s="1">
        <v>2.3179683781716001E-4</v>
      </c>
      <c r="J3685" s="1">
        <v>2.7585739376587598E-4</v>
      </c>
      <c r="K3685" s="1">
        <v>3.0911546716408502E-3</v>
      </c>
      <c r="L3685" s="1">
        <v>2.74021349708787E-3</v>
      </c>
      <c r="M3685" s="1">
        <v>0.117899534055802</v>
      </c>
      <c r="N3685" s="1">
        <v>1.39415452072941E-4</v>
      </c>
      <c r="O3685" s="1">
        <v>1.28262215907106E-4</v>
      </c>
      <c r="P3685" s="1">
        <v>1.08429263157184E-6</v>
      </c>
      <c r="Q3685" s="1">
        <v>9.6228014764337993E-7</v>
      </c>
      <c r="R3685" s="1">
        <v>3825.1205393116702</v>
      </c>
      <c r="S3685" s="1">
        <v>681.398874404666</v>
      </c>
      <c r="T3685" s="1">
        <v>1.3206257449005401</v>
      </c>
      <c r="U3685" s="1">
        <v>207193.92916719001</v>
      </c>
      <c r="V3685" s="1">
        <f t="shared" si="229"/>
        <v>0.3704410285379528</v>
      </c>
      <c r="W3685" s="1">
        <f t="shared" si="230"/>
        <v>4.3792120541157082</v>
      </c>
      <c r="X3685" s="1">
        <f t="shared" si="231"/>
        <v>515.96667491590063</v>
      </c>
    </row>
    <row r="3686" spans="1:24" hidden="1" x14ac:dyDescent="0.3">
      <c r="A3686" s="18" t="str">
        <f t="shared" si="228"/>
        <v>ConstMin - Rubber Tired Loaders_1987_25</v>
      </c>
      <c r="B3686" s="1" t="s">
        <v>40</v>
      </c>
      <c r="C3686" s="1">
        <v>2020</v>
      </c>
      <c r="D3686" s="1" t="s">
        <v>97</v>
      </c>
      <c r="E3686" s="1">
        <v>1987</v>
      </c>
      <c r="F3686" s="1">
        <v>25</v>
      </c>
      <c r="G3686" s="1" t="s">
        <v>5</v>
      </c>
      <c r="H3686" s="1">
        <v>0</v>
      </c>
      <c r="I3686" s="1">
        <v>0</v>
      </c>
      <c r="J3686" s="1">
        <v>0</v>
      </c>
      <c r="K3686" s="1">
        <v>0</v>
      </c>
      <c r="L3686" s="1">
        <v>0</v>
      </c>
      <c r="M3686" s="1">
        <v>0</v>
      </c>
      <c r="N3686" s="1">
        <v>0</v>
      </c>
      <c r="O3686" s="1">
        <v>0</v>
      </c>
      <c r="P3686" s="1">
        <v>0</v>
      </c>
      <c r="Q3686" s="1">
        <v>0</v>
      </c>
      <c r="R3686" s="1">
        <v>0</v>
      </c>
      <c r="S3686" s="1">
        <v>0</v>
      </c>
      <c r="T3686" s="1">
        <v>0</v>
      </c>
      <c r="U3686" s="1">
        <v>0</v>
      </c>
      <c r="V3686" s="1">
        <f t="shared" si="229"/>
        <v>0</v>
      </c>
      <c r="W3686" s="1">
        <f t="shared" si="230"/>
        <v>0</v>
      </c>
      <c r="X3686" s="1" t="e">
        <f t="shared" si="231"/>
        <v>#DIV/0!</v>
      </c>
    </row>
    <row r="3687" spans="1:24" hidden="1" x14ac:dyDescent="0.3">
      <c r="A3687" s="18" t="str">
        <f t="shared" si="228"/>
        <v>ConstMin - Rubber Tired Loaders_1987_50</v>
      </c>
      <c r="B3687" s="1" t="s">
        <v>40</v>
      </c>
      <c r="C3687" s="1">
        <v>2020</v>
      </c>
      <c r="D3687" s="1" t="s">
        <v>97</v>
      </c>
      <c r="E3687" s="1">
        <v>1987</v>
      </c>
      <c r="F3687" s="1">
        <v>50</v>
      </c>
      <c r="G3687" s="1" t="s">
        <v>5</v>
      </c>
      <c r="H3687" s="1">
        <v>3.24020309691578E-6</v>
      </c>
      <c r="I3687" s="1">
        <v>3.9206457472680997E-6</v>
      </c>
      <c r="J3687" s="1">
        <v>4.6658924595587304E-6</v>
      </c>
      <c r="K3687" s="1">
        <v>1.07736366682142E-5</v>
      </c>
      <c r="L3687" s="1">
        <v>7.4185122049021401E-6</v>
      </c>
      <c r="M3687" s="1">
        <v>5.6689269608208503E-4</v>
      </c>
      <c r="N3687" s="1">
        <v>1.01989912072018E-6</v>
      </c>
      <c r="O3687" s="1">
        <v>9.3830719106257203E-7</v>
      </c>
      <c r="P3687" s="1">
        <v>5.1439980135171898E-9</v>
      </c>
      <c r="Q3687" s="1">
        <v>4.6269019776246999E-9</v>
      </c>
      <c r="R3687" s="1">
        <v>18.3922092036685</v>
      </c>
      <c r="S3687" s="1">
        <v>21.043819468952002</v>
      </c>
      <c r="T3687" s="1">
        <v>9.4330410350038807E-2</v>
      </c>
      <c r="U3687" s="1">
        <v>883.840417695984</v>
      </c>
      <c r="V3687" s="1">
        <f t="shared" si="229"/>
        <v>1.4688327456000008</v>
      </c>
      <c r="W3687" s="1">
        <f t="shared" si="230"/>
        <v>2.7792752399999996</v>
      </c>
      <c r="X3687" s="1">
        <f t="shared" si="231"/>
        <v>223.08627080983905</v>
      </c>
    </row>
    <row r="3688" spans="1:24" hidden="1" x14ac:dyDescent="0.3">
      <c r="A3688" s="18" t="str">
        <f t="shared" si="228"/>
        <v>ConstMin - Rubber Tired Loaders_1987_100</v>
      </c>
      <c r="B3688" s="1" t="s">
        <v>40</v>
      </c>
      <c r="C3688" s="1">
        <v>2020</v>
      </c>
      <c r="D3688" s="1" t="s">
        <v>97</v>
      </c>
      <c r="E3688" s="1">
        <v>1987</v>
      </c>
      <c r="F3688" s="1">
        <v>100</v>
      </c>
      <c r="G3688" s="1" t="s">
        <v>5</v>
      </c>
      <c r="H3688" s="1">
        <v>8.9480148707172204E-5</v>
      </c>
      <c r="I3688" s="1">
        <v>1.08270979935678E-4</v>
      </c>
      <c r="J3688" s="1">
        <v>1.2885141413832799E-4</v>
      </c>
      <c r="K3688" s="1">
        <v>3.5098873383857101E-4</v>
      </c>
      <c r="L3688" s="1">
        <v>8.5744483037152204E-4</v>
      </c>
      <c r="M3688" s="1">
        <v>2.9305845678176502E-2</v>
      </c>
      <c r="N3688" s="1">
        <v>6.2866278110987504E-5</v>
      </c>
      <c r="O3688" s="1">
        <v>5.7836975862108501E-5</v>
      </c>
      <c r="P3688" s="1">
        <v>2.6826267207064699E-7</v>
      </c>
      <c r="Q3688" s="1">
        <v>2.3919037281913601E-7</v>
      </c>
      <c r="R3688" s="1">
        <v>950.79588840813301</v>
      </c>
      <c r="S3688" s="1">
        <v>585.96515311296798</v>
      </c>
      <c r="T3688" s="1">
        <v>1.60361697595066</v>
      </c>
      <c r="U3688" s="1">
        <v>53391.766010116902</v>
      </c>
      <c r="V3688" s="1">
        <f t="shared" si="229"/>
        <v>0.67146964157014122</v>
      </c>
      <c r="W3688" s="1">
        <f t="shared" si="230"/>
        <v>5.3176592033966887</v>
      </c>
      <c r="X3688" s="1">
        <f t="shared" si="231"/>
        <v>365.40218886470365</v>
      </c>
    </row>
    <row r="3689" spans="1:24" hidden="1" x14ac:dyDescent="0.3">
      <c r="A3689" s="18" t="str">
        <f t="shared" si="228"/>
        <v>ConstMin - Rubber Tired Loaders_1987_175</v>
      </c>
      <c r="B3689" s="1" t="s">
        <v>40</v>
      </c>
      <c r="C3689" s="1">
        <v>2020</v>
      </c>
      <c r="D3689" s="1" t="s">
        <v>97</v>
      </c>
      <c r="E3689" s="1">
        <v>1987</v>
      </c>
      <c r="F3689" s="1">
        <v>175</v>
      </c>
      <c r="G3689" s="1" t="s">
        <v>5</v>
      </c>
      <c r="H3689" s="1">
        <v>5.2019687222783797E-5</v>
      </c>
      <c r="I3689" s="1">
        <v>6.2943821539568494E-5</v>
      </c>
      <c r="J3689" s="1">
        <v>7.4908349600808706E-5</v>
      </c>
      <c r="K3689" s="1">
        <v>2.92081698939191E-4</v>
      </c>
      <c r="L3689" s="1">
        <v>6.8979433247088196E-4</v>
      </c>
      <c r="M3689" s="1">
        <v>2.7878866850835599E-2</v>
      </c>
      <c r="N3689" s="1">
        <v>3.9155420812238598E-5</v>
      </c>
      <c r="O3689" s="1">
        <v>3.6022987147259498E-5</v>
      </c>
      <c r="P3689" s="1">
        <v>2.56193358994811E-7</v>
      </c>
      <c r="Q3689" s="1">
        <v>2.27543563460181E-7</v>
      </c>
      <c r="R3689" s="1">
        <v>904.49913189134202</v>
      </c>
      <c r="S3689" s="1">
        <v>312.18506182190299</v>
      </c>
      <c r="T3689" s="1">
        <v>0.75464328280031101</v>
      </c>
      <c r="U3689" s="1">
        <v>48076.499520573001</v>
      </c>
      <c r="V3689" s="1">
        <f t="shared" si="229"/>
        <v>0.43351973117435139</v>
      </c>
      <c r="W3689" s="1">
        <f t="shared" si="230"/>
        <v>4.7508944684965186</v>
      </c>
      <c r="X3689" s="1">
        <f t="shared" si="231"/>
        <v>413.68560343299504</v>
      </c>
    </row>
    <row r="3690" spans="1:24" hidden="1" x14ac:dyDescent="0.3">
      <c r="A3690" s="18" t="str">
        <f t="shared" si="228"/>
        <v>ConstMin - Rubber Tired Loaders_1987_300</v>
      </c>
      <c r="B3690" s="1" t="s">
        <v>40</v>
      </c>
      <c r="C3690" s="1">
        <v>2020</v>
      </c>
      <c r="D3690" s="1" t="s">
        <v>97</v>
      </c>
      <c r="E3690" s="1">
        <v>1987</v>
      </c>
      <c r="F3690" s="1">
        <v>300</v>
      </c>
      <c r="G3690" s="1" t="s">
        <v>5</v>
      </c>
      <c r="H3690" s="1">
        <v>6.5937797556763595E-5</v>
      </c>
      <c r="I3690" s="1">
        <v>7.9784735043683899E-5</v>
      </c>
      <c r="J3690" s="1">
        <v>9.4950428481739595E-5</v>
      </c>
      <c r="K3690" s="1">
        <v>3.7022952199244902E-4</v>
      </c>
      <c r="L3690" s="1">
        <v>8.7435202859787202E-4</v>
      </c>
      <c r="M3690" s="1">
        <v>3.5337987916952203E-2</v>
      </c>
      <c r="N3690" s="1">
        <v>4.9631636570788099E-5</v>
      </c>
      <c r="O3690" s="1">
        <v>4.5661105645125103E-5</v>
      </c>
      <c r="P3690" s="1">
        <v>3.2473908903835801E-7</v>
      </c>
      <c r="Q3690" s="1">
        <v>2.8842390686675602E-7</v>
      </c>
      <c r="R3690" s="1">
        <v>1146.5021001279299</v>
      </c>
      <c r="S3690" s="1">
        <v>280.72455171581902</v>
      </c>
      <c r="T3690" s="1">
        <v>0.47165205175019398</v>
      </c>
      <c r="U3690" s="1">
        <v>61534.821736107697</v>
      </c>
      <c r="V3690" s="1">
        <f t="shared" si="229"/>
        <v>0.42932626774877386</v>
      </c>
      <c r="W3690" s="1">
        <f t="shared" si="230"/>
        <v>4.7049387696902603</v>
      </c>
      <c r="X3690" s="1">
        <f t="shared" si="231"/>
        <v>595.19417052064921</v>
      </c>
    </row>
    <row r="3691" spans="1:24" hidden="1" x14ac:dyDescent="0.3">
      <c r="A3691" s="18" t="str">
        <f t="shared" si="228"/>
        <v>ConstMin - Rubber Tired Loaders_1987_600</v>
      </c>
      <c r="B3691" s="1" t="s">
        <v>40</v>
      </c>
      <c r="C3691" s="1">
        <v>2020</v>
      </c>
      <c r="D3691" s="1" t="s">
        <v>97</v>
      </c>
      <c r="E3691" s="1">
        <v>1987</v>
      </c>
      <c r="F3691" s="1">
        <v>600</v>
      </c>
      <c r="G3691" s="1" t="s">
        <v>5</v>
      </c>
      <c r="H3691" s="1">
        <v>1.3611112540689999E-4</v>
      </c>
      <c r="I3691" s="1">
        <v>1.6469446174234901E-4</v>
      </c>
      <c r="J3691" s="1">
        <v>1.96000020585936E-4</v>
      </c>
      <c r="K3691" s="1">
        <v>2.1963028469344698E-3</v>
      </c>
      <c r="L3691" s="1">
        <v>1.9469548903768401E-3</v>
      </c>
      <c r="M3691" s="1">
        <v>8.3769047428983695E-2</v>
      </c>
      <c r="N3691" s="1">
        <v>9.9056367869137098E-5</v>
      </c>
      <c r="O3691" s="1">
        <v>9.1131858439606202E-5</v>
      </c>
      <c r="P3691" s="1">
        <v>7.7040305212782799E-7</v>
      </c>
      <c r="Q3691" s="1">
        <v>6.8371170398141696E-7</v>
      </c>
      <c r="R3691" s="1">
        <v>2717.7944887171502</v>
      </c>
      <c r="S3691" s="1">
        <v>483.58697139651701</v>
      </c>
      <c r="T3691" s="1">
        <v>1.0376345138504199</v>
      </c>
      <c r="U3691" s="1">
        <v>148768.93738234599</v>
      </c>
      <c r="V3691" s="1">
        <f t="shared" si="229"/>
        <v>0.3665686624888771</v>
      </c>
      <c r="W3691" s="1">
        <f t="shared" si="230"/>
        <v>4.3334344248207346</v>
      </c>
      <c r="X3691" s="1">
        <f t="shared" si="231"/>
        <v>466.04750029183054</v>
      </c>
    </row>
    <row r="3692" spans="1:24" hidden="1" x14ac:dyDescent="0.3">
      <c r="A3692" s="18" t="str">
        <f t="shared" si="228"/>
        <v>ConstMin - Rubber Tired Loaders_1988_50</v>
      </c>
      <c r="B3692" s="1" t="s">
        <v>40</v>
      </c>
      <c r="C3692" s="1">
        <v>2020</v>
      </c>
      <c r="D3692" s="1" t="s">
        <v>97</v>
      </c>
      <c r="E3692" s="1">
        <v>1988</v>
      </c>
      <c r="F3692" s="1">
        <v>50</v>
      </c>
      <c r="G3692" s="1" t="s">
        <v>5</v>
      </c>
      <c r="H3692" s="1">
        <v>4.2282527021846299E-6</v>
      </c>
      <c r="I3692" s="1">
        <v>5.1161857696434001E-6</v>
      </c>
      <c r="J3692" s="1">
        <v>6.08868389114587E-6</v>
      </c>
      <c r="K3692" s="1">
        <v>1.43671988138315E-5</v>
      </c>
      <c r="L3692" s="1">
        <v>9.7588257816101304E-6</v>
      </c>
      <c r="M3692" s="1">
        <v>7.5598057754720002E-4</v>
      </c>
      <c r="N3692" s="1">
        <v>1.3600879525360499E-6</v>
      </c>
      <c r="O3692" s="1">
        <v>1.25128091633317E-6</v>
      </c>
      <c r="P3692" s="1">
        <v>6.8625677612057698E-9</v>
      </c>
      <c r="Q3692" s="1">
        <v>6.17021184692159E-9</v>
      </c>
      <c r="R3692" s="1">
        <v>24.526957274723699</v>
      </c>
      <c r="S3692" s="1">
        <v>43.665925398075402</v>
      </c>
      <c r="T3692" s="1">
        <v>9.4330410350038807E-2</v>
      </c>
      <c r="U3692" s="1">
        <v>1178.97998574803</v>
      </c>
      <c r="V3692" s="1">
        <f t="shared" si="229"/>
        <v>1.4369063812499854</v>
      </c>
      <c r="W3692" s="1">
        <f t="shared" si="230"/>
        <v>2.7408150662363164</v>
      </c>
      <c r="X3692" s="1">
        <f t="shared" si="231"/>
        <v>462.904011930416</v>
      </c>
    </row>
    <row r="3693" spans="1:24" hidden="1" x14ac:dyDescent="0.3">
      <c r="A3693" s="18" t="str">
        <f t="shared" si="228"/>
        <v>ConstMin - Rubber Tired Loaders_1988_100</v>
      </c>
      <c r="B3693" s="1" t="s">
        <v>40</v>
      </c>
      <c r="C3693" s="1">
        <v>2020</v>
      </c>
      <c r="D3693" s="1" t="s">
        <v>97</v>
      </c>
      <c r="E3693" s="1">
        <v>1988</v>
      </c>
      <c r="F3693" s="1">
        <v>100</v>
      </c>
      <c r="G3693" s="1" t="s">
        <v>5</v>
      </c>
      <c r="H3693" s="1">
        <v>7.4671266334066797E-5</v>
      </c>
      <c r="I3693" s="1">
        <v>9.0352232264220896E-5</v>
      </c>
      <c r="J3693" s="1">
        <v>1.0752662352105599E-4</v>
      </c>
      <c r="K3693" s="1">
        <v>3.09702208092926E-4</v>
      </c>
      <c r="L3693" s="1">
        <v>7.0001078826001199E-4</v>
      </c>
      <c r="M3693" s="1">
        <v>3.55685417882469E-2</v>
      </c>
      <c r="N3693" s="1">
        <v>6.2681959346679603E-5</v>
      </c>
      <c r="O3693" s="1">
        <v>5.76674025989453E-5</v>
      </c>
      <c r="P3693" s="1">
        <v>3.2660866985050697E-7</v>
      </c>
      <c r="Q3693" s="1">
        <v>2.9030565657073898E-7</v>
      </c>
      <c r="R3693" s="1">
        <v>1153.98216657238</v>
      </c>
      <c r="S3693" s="1">
        <v>731.062288351392</v>
      </c>
      <c r="T3693" s="1">
        <v>1.8866082070007699</v>
      </c>
      <c r="U3693" s="1">
        <v>63638.972200988697</v>
      </c>
      <c r="V3693" s="1">
        <f t="shared" si="229"/>
        <v>0.47011524035618618</v>
      </c>
      <c r="W3693" s="1">
        <f t="shared" si="230"/>
        <v>3.642253563945375</v>
      </c>
      <c r="X3693" s="1">
        <f t="shared" si="231"/>
        <v>387.50085239669141</v>
      </c>
    </row>
    <row r="3694" spans="1:24" hidden="1" x14ac:dyDescent="0.3">
      <c r="A3694" s="18" t="str">
        <f t="shared" si="228"/>
        <v>ConstMin - Rubber Tired Loaders_1988_175</v>
      </c>
      <c r="B3694" s="1" t="s">
        <v>40</v>
      </c>
      <c r="C3694" s="1">
        <v>2020</v>
      </c>
      <c r="D3694" s="1" t="s">
        <v>97</v>
      </c>
      <c r="E3694" s="1">
        <v>1988</v>
      </c>
      <c r="F3694" s="1">
        <v>175</v>
      </c>
      <c r="G3694" s="1" t="s">
        <v>5</v>
      </c>
      <c r="H3694" s="1">
        <v>5.9241715775596303E-5</v>
      </c>
      <c r="I3694" s="1">
        <v>7.1682476088471607E-5</v>
      </c>
      <c r="J3694" s="1">
        <v>8.5308070716858696E-5</v>
      </c>
      <c r="K3694" s="1">
        <v>2.7661065778019402E-4</v>
      </c>
      <c r="L3694" s="1">
        <v>7.5493525154520804E-4</v>
      </c>
      <c r="M3694" s="1">
        <v>4.1064109289134697E-2</v>
      </c>
      <c r="N3694" s="1">
        <v>3.98229756707033E-5</v>
      </c>
      <c r="O3694" s="1">
        <v>3.6637137617046998E-5</v>
      </c>
      <c r="P3694" s="1">
        <v>3.77880803252701E-7</v>
      </c>
      <c r="Q3694" s="1">
        <v>3.3515973973985098E-7</v>
      </c>
      <c r="R3694" s="1">
        <v>1332.2798018528499</v>
      </c>
      <c r="S3694" s="1">
        <v>473.170280759386</v>
      </c>
      <c r="T3694" s="1">
        <v>1.3206257449005401</v>
      </c>
      <c r="U3694" s="1">
        <v>71516.3081490615</v>
      </c>
      <c r="V3694" s="1">
        <f t="shared" si="229"/>
        <v>0.33189179212841319</v>
      </c>
      <c r="W3694" s="1">
        <f t="shared" si="230"/>
        <v>3.4953705179912098</v>
      </c>
      <c r="X3694" s="1">
        <f t="shared" si="231"/>
        <v>358.29248565423183</v>
      </c>
    </row>
    <row r="3695" spans="1:24" hidden="1" x14ac:dyDescent="0.3">
      <c r="A3695" s="18" t="str">
        <f t="shared" si="228"/>
        <v>ConstMin - Rubber Tired Loaders_1988_300</v>
      </c>
      <c r="B3695" s="1" t="s">
        <v>40</v>
      </c>
      <c r="C3695" s="1">
        <v>2020</v>
      </c>
      <c r="D3695" s="1" t="s">
        <v>97</v>
      </c>
      <c r="E3695" s="1">
        <v>1988</v>
      </c>
      <c r="F3695" s="1">
        <v>300</v>
      </c>
      <c r="G3695" s="1" t="s">
        <v>5</v>
      </c>
      <c r="H3695" s="1">
        <v>8.18301475201438E-5</v>
      </c>
      <c r="I3695" s="1">
        <v>9.9014478499374005E-5</v>
      </c>
      <c r="J3695" s="1">
        <v>1.17835412429007E-4</v>
      </c>
      <c r="K3695" s="1">
        <v>3.8208027292014203E-4</v>
      </c>
      <c r="L3695" s="1">
        <v>1.0427865262394799E-3</v>
      </c>
      <c r="M3695" s="1">
        <v>5.6721552995556798E-2</v>
      </c>
      <c r="N3695" s="1">
        <v>5.5007184230932197E-5</v>
      </c>
      <c r="O3695" s="1">
        <v>5.0606609492457599E-5</v>
      </c>
      <c r="P3695" s="1">
        <v>5.21963982142745E-7</v>
      </c>
      <c r="Q3695" s="1">
        <v>4.6295369043012798E-7</v>
      </c>
      <c r="R3695" s="1">
        <v>1840.2683193155699</v>
      </c>
      <c r="S3695" s="1">
        <v>448.12813559133298</v>
      </c>
      <c r="T3695" s="1">
        <v>0.94330410350038896</v>
      </c>
      <c r="U3695" s="1">
        <v>97960.810440265399</v>
      </c>
      <c r="V3695" s="1">
        <f t="shared" si="229"/>
        <v>0.33468398830560037</v>
      </c>
      <c r="W3695" s="1">
        <f t="shared" si="230"/>
        <v>3.5247769704243632</v>
      </c>
      <c r="X3695" s="1">
        <f t="shared" si="231"/>
        <v>475.06221368955192</v>
      </c>
    </row>
    <row r="3696" spans="1:24" hidden="1" x14ac:dyDescent="0.3">
      <c r="A3696" s="18" t="str">
        <f t="shared" si="228"/>
        <v>ConstMin - Rubber Tired Loaders_1988_600</v>
      </c>
      <c r="B3696" s="1" t="s">
        <v>40</v>
      </c>
      <c r="C3696" s="1">
        <v>2020</v>
      </c>
      <c r="D3696" s="1" t="s">
        <v>97</v>
      </c>
      <c r="E3696" s="1">
        <v>1988</v>
      </c>
      <c r="F3696" s="1">
        <v>600</v>
      </c>
      <c r="G3696" s="1" t="s">
        <v>5</v>
      </c>
      <c r="H3696" s="1">
        <v>1.15115163550558E-4</v>
      </c>
      <c r="I3696" s="1">
        <v>1.3928934789617599E-4</v>
      </c>
      <c r="J3696" s="1">
        <v>1.65765835512804E-4</v>
      </c>
      <c r="K3696" s="1">
        <v>5.5405041215316299E-4</v>
      </c>
      <c r="L3696" s="1">
        <v>1.5112645093149401E-3</v>
      </c>
      <c r="M3696" s="1">
        <v>8.7537830644225795E-2</v>
      </c>
      <c r="N3696" s="1">
        <v>7.4292490454031296E-5</v>
      </c>
      <c r="O3696" s="1">
        <v>6.8349091217708794E-5</v>
      </c>
      <c r="P3696" s="1">
        <v>8.0587720080824696E-7</v>
      </c>
      <c r="Q3696" s="1">
        <v>7.1447200594395595E-7</v>
      </c>
      <c r="R3696" s="1">
        <v>2840.0685095628301</v>
      </c>
      <c r="S3696" s="1">
        <v>480.535617573519</v>
      </c>
      <c r="T3696" s="1">
        <v>1.0376345138504199</v>
      </c>
      <c r="U3696" s="1">
        <v>153858.767735812</v>
      </c>
      <c r="V3696" s="1">
        <f t="shared" si="229"/>
        <v>0.29976729985008743</v>
      </c>
      <c r="W3696" s="1">
        <f t="shared" si="230"/>
        <v>3.2524215825483394</v>
      </c>
      <c r="X3696" s="1">
        <f t="shared" si="231"/>
        <v>463.10681763115537</v>
      </c>
    </row>
    <row r="3697" spans="1:24" hidden="1" x14ac:dyDescent="0.3">
      <c r="A3697" s="18" t="str">
        <f t="shared" si="228"/>
        <v>ConstMin - Rubber Tired Loaders_1988_750</v>
      </c>
      <c r="B3697" s="1" t="s">
        <v>40</v>
      </c>
      <c r="C3697" s="1">
        <v>2020</v>
      </c>
      <c r="D3697" s="1" t="s">
        <v>97</v>
      </c>
      <c r="E3697" s="1">
        <v>1988</v>
      </c>
      <c r="F3697" s="1">
        <v>750</v>
      </c>
      <c r="G3697" s="1" t="s">
        <v>5</v>
      </c>
      <c r="H3697" s="1">
        <v>5.1831286634847699E-5</v>
      </c>
      <c r="I3697" s="1">
        <v>6.2715856828165695E-5</v>
      </c>
      <c r="J3697" s="1">
        <v>7.46370527541807E-5</v>
      </c>
      <c r="K3697" s="1">
        <v>2.4946449135568002E-4</v>
      </c>
      <c r="L3697" s="1">
        <v>6.8045582829730504E-4</v>
      </c>
      <c r="M3697" s="1">
        <v>3.9414428573702899E-2</v>
      </c>
      <c r="N3697" s="1">
        <v>3.3450635422572801E-5</v>
      </c>
      <c r="O3697" s="1">
        <v>3.0774584588767002E-5</v>
      </c>
      <c r="P3697" s="1">
        <v>3.6285099980973101E-7</v>
      </c>
      <c r="Q3697" s="1">
        <v>3.2169526750827399E-7</v>
      </c>
      <c r="R3697" s="1">
        <v>1278.75772783925</v>
      </c>
      <c r="S3697" s="1">
        <v>95.012844902318307</v>
      </c>
      <c r="T3697" s="1">
        <v>0.28299123105011598</v>
      </c>
      <c r="U3697" s="1">
        <v>68092.538846661497</v>
      </c>
      <c r="V3697" s="1">
        <f t="shared" si="229"/>
        <v>0.30497654031538685</v>
      </c>
      <c r="W3697" s="1">
        <f t="shared" si="230"/>
        <v>3.3089409097948312</v>
      </c>
      <c r="X3697" s="1">
        <f t="shared" si="231"/>
        <v>335.74483756880835</v>
      </c>
    </row>
    <row r="3698" spans="1:24" hidden="1" x14ac:dyDescent="0.3">
      <c r="A3698" s="18" t="str">
        <f t="shared" si="228"/>
        <v>ConstMin - Rubber Tired Loaders_1989_50</v>
      </c>
      <c r="B3698" s="1" t="s">
        <v>40</v>
      </c>
      <c r="C3698" s="1">
        <v>2020</v>
      </c>
      <c r="D3698" s="1" t="s">
        <v>97</v>
      </c>
      <c r="E3698" s="1">
        <v>1989</v>
      </c>
      <c r="F3698" s="1">
        <v>50</v>
      </c>
      <c r="G3698" s="1" t="s">
        <v>5</v>
      </c>
      <c r="H3698" s="1">
        <v>5.3632439990917504E-6</v>
      </c>
      <c r="I3698" s="1">
        <v>6.48952523890102E-6</v>
      </c>
      <c r="J3698" s="1">
        <v>7.7230713586921304E-6</v>
      </c>
      <c r="K3698" s="1">
        <v>1.82237908302472E-5</v>
      </c>
      <c r="L3698" s="1">
        <v>1.2378390672903699E-5</v>
      </c>
      <c r="M3698" s="1">
        <v>9.5890869858962697E-4</v>
      </c>
      <c r="N3698" s="1">
        <v>1.7251768197078399E-6</v>
      </c>
      <c r="O3698" s="1">
        <v>1.58716267413122E-6</v>
      </c>
      <c r="P3698" s="1">
        <v>8.7046891366334001E-9</v>
      </c>
      <c r="Q3698" s="1">
        <v>7.8264838910950405E-9</v>
      </c>
      <c r="R3698" s="1">
        <v>31.110736676565299</v>
      </c>
      <c r="S3698" s="1">
        <v>48.190346583900102</v>
      </c>
      <c r="T3698" s="1">
        <v>9.4330410350038807E-2</v>
      </c>
      <c r="U3698" s="1">
        <v>1493.9007441009001</v>
      </c>
      <c r="V3698" s="1">
        <f t="shared" si="229"/>
        <v>1.4384003594518953</v>
      </c>
      <c r="W3698" s="1">
        <f t="shared" si="230"/>
        <v>2.743664742469806</v>
      </c>
      <c r="X3698" s="1">
        <f t="shared" si="231"/>
        <v>510.86756015453159</v>
      </c>
    </row>
    <row r="3699" spans="1:24" hidden="1" x14ac:dyDescent="0.3">
      <c r="A3699" s="18" t="str">
        <f t="shared" si="228"/>
        <v>ConstMin - Rubber Tired Loaders_1989_100</v>
      </c>
      <c r="B3699" s="1" t="s">
        <v>40</v>
      </c>
      <c r="C3699" s="1">
        <v>2020</v>
      </c>
      <c r="D3699" s="1" t="s">
        <v>97</v>
      </c>
      <c r="E3699" s="1">
        <v>1989</v>
      </c>
      <c r="F3699" s="1">
        <v>100</v>
      </c>
      <c r="G3699" s="1" t="s">
        <v>5</v>
      </c>
      <c r="H3699" s="1">
        <v>1.0566508366808099E-4</v>
      </c>
      <c r="I3699" s="1">
        <v>1.2785475123837801E-4</v>
      </c>
      <c r="J3699" s="1">
        <v>1.52157720482036E-4</v>
      </c>
      <c r="K3699" s="1">
        <v>4.3825036505907802E-4</v>
      </c>
      <c r="L3699" s="1">
        <v>9.9056440504355098E-4</v>
      </c>
      <c r="M3699" s="1">
        <v>5.0331983486023898E-2</v>
      </c>
      <c r="N3699" s="1">
        <v>8.86993726504467E-5</v>
      </c>
      <c r="O3699" s="1">
        <v>8.1603422838410998E-5</v>
      </c>
      <c r="P3699" s="1">
        <v>4.62174195253064E-7</v>
      </c>
      <c r="Q3699" s="1">
        <v>4.1080288304779402E-7</v>
      </c>
      <c r="R3699" s="1">
        <v>1632.96577343183</v>
      </c>
      <c r="S3699" s="1">
        <v>1026.30707550078</v>
      </c>
      <c r="T3699" s="1">
        <v>2.26392984840093</v>
      </c>
      <c r="U3699" s="1">
        <v>86637.422290191593</v>
      </c>
      <c r="V3699" s="1">
        <f t="shared" si="229"/>
        <v>0.48865230302074225</v>
      </c>
      <c r="W3699" s="1">
        <f t="shared" si="230"/>
        <v>3.7858708661708955</v>
      </c>
      <c r="X3699" s="1">
        <f t="shared" si="231"/>
        <v>453.32989280815667</v>
      </c>
    </row>
    <row r="3700" spans="1:24" hidden="1" x14ac:dyDescent="0.3">
      <c r="A3700" s="18" t="str">
        <f t="shared" si="228"/>
        <v>ConstMin - Rubber Tired Loaders_1989_175</v>
      </c>
      <c r="B3700" s="1" t="s">
        <v>40</v>
      </c>
      <c r="C3700" s="1">
        <v>2020</v>
      </c>
      <c r="D3700" s="1" t="s">
        <v>97</v>
      </c>
      <c r="E3700" s="1">
        <v>1989</v>
      </c>
      <c r="F3700" s="1">
        <v>175</v>
      </c>
      <c r="G3700" s="1" t="s">
        <v>5</v>
      </c>
      <c r="H3700" s="1">
        <v>6.1582118625093399E-5</v>
      </c>
      <c r="I3700" s="1">
        <v>7.4514363536362999E-5</v>
      </c>
      <c r="J3700" s="1">
        <v>8.8678250820134499E-5</v>
      </c>
      <c r="K3700" s="1">
        <v>2.87538436680492E-4</v>
      </c>
      <c r="L3700" s="1">
        <v>7.8475971882760204E-4</v>
      </c>
      <c r="M3700" s="1">
        <v>4.2686387731514598E-2</v>
      </c>
      <c r="N3700" s="1">
        <v>4.1396221896187502E-5</v>
      </c>
      <c r="O3700" s="1">
        <v>3.8084524144492501E-5</v>
      </c>
      <c r="P3700" s="1">
        <v>3.9280935988081901E-7</v>
      </c>
      <c r="Q3700" s="1">
        <v>3.4840055830248598E-7</v>
      </c>
      <c r="R3700" s="1">
        <v>1384.9128392954999</v>
      </c>
      <c r="S3700" s="1">
        <v>523.99110477690499</v>
      </c>
      <c r="T3700" s="1">
        <v>1.1319649242004599</v>
      </c>
      <c r="U3700" s="1">
        <v>74843.396132301204</v>
      </c>
      <c r="V3700" s="1">
        <f t="shared" si="229"/>
        <v>0.32966672287158166</v>
      </c>
      <c r="W3700" s="1">
        <f t="shared" si="230"/>
        <v>3.4719368517624041</v>
      </c>
      <c r="X3700" s="1">
        <f t="shared" si="231"/>
        <v>462.90401193041851</v>
      </c>
    </row>
    <row r="3701" spans="1:24" hidden="1" x14ac:dyDescent="0.3">
      <c r="A3701" s="18" t="str">
        <f t="shared" si="228"/>
        <v>ConstMin - Rubber Tired Loaders_1989_300</v>
      </c>
      <c r="B3701" s="1" t="s">
        <v>40</v>
      </c>
      <c r="C3701" s="1">
        <v>2020</v>
      </c>
      <c r="D3701" s="1" t="s">
        <v>97</v>
      </c>
      <c r="E3701" s="1">
        <v>1989</v>
      </c>
      <c r="F3701" s="1">
        <v>300</v>
      </c>
      <c r="G3701" s="1" t="s">
        <v>5</v>
      </c>
      <c r="H3701" s="1">
        <v>1.4031454230286399E-4</v>
      </c>
      <c r="I3701" s="1">
        <v>1.6978059618646599E-4</v>
      </c>
      <c r="J3701" s="1">
        <v>2.02052940916125E-4</v>
      </c>
      <c r="K3701" s="1">
        <v>6.5515485725534204E-4</v>
      </c>
      <c r="L3701" s="1">
        <v>1.78807100540628E-3</v>
      </c>
      <c r="M3701" s="1">
        <v>9.7260716111015694E-2</v>
      </c>
      <c r="N3701" s="1">
        <v>9.4321079854250796E-5</v>
      </c>
      <c r="O3701" s="1">
        <v>8.6775393465910795E-5</v>
      </c>
      <c r="P3701" s="1">
        <v>8.9501411732040299E-7</v>
      </c>
      <c r="Q3701" s="1">
        <v>7.9382889006933198E-7</v>
      </c>
      <c r="R3701" s="1">
        <v>3155.51682068839</v>
      </c>
      <c r="S3701" s="1">
        <v>770.30901166098795</v>
      </c>
      <c r="T3701" s="1">
        <v>1.60361697595066</v>
      </c>
      <c r="U3701" s="1">
        <v>167882.05224729099</v>
      </c>
      <c r="V3701" s="1">
        <f t="shared" si="229"/>
        <v>0.33486702622791276</v>
      </c>
      <c r="W3701" s="1">
        <f t="shared" si="230"/>
        <v>3.5267046630413796</v>
      </c>
      <c r="X3701" s="1">
        <f t="shared" si="231"/>
        <v>480.35723194083272</v>
      </c>
    </row>
    <row r="3702" spans="1:24" hidden="1" x14ac:dyDescent="0.3">
      <c r="A3702" s="18" t="str">
        <f t="shared" si="228"/>
        <v>ConstMin - Rubber Tired Loaders_1989_600</v>
      </c>
      <c r="B3702" s="1" t="s">
        <v>40</v>
      </c>
      <c r="C3702" s="1">
        <v>2020</v>
      </c>
      <c r="D3702" s="1" t="s">
        <v>97</v>
      </c>
      <c r="E3702" s="1">
        <v>1989</v>
      </c>
      <c r="F3702" s="1">
        <v>600</v>
      </c>
      <c r="G3702" s="1" t="s">
        <v>5</v>
      </c>
      <c r="H3702" s="1">
        <v>1.8900988940239699E-4</v>
      </c>
      <c r="I3702" s="1">
        <v>2.2870196617690101E-4</v>
      </c>
      <c r="J3702" s="1">
        <v>2.7217424073945298E-4</v>
      </c>
      <c r="K3702" s="1">
        <v>9.0970645303760204E-4</v>
      </c>
      <c r="L3702" s="1">
        <v>2.4813754239938202E-3</v>
      </c>
      <c r="M3702" s="1">
        <v>0.14373011494114801</v>
      </c>
      <c r="N3702" s="1">
        <v>1.21982325968532E-4</v>
      </c>
      <c r="O3702" s="1">
        <v>1.1222373989104899E-4</v>
      </c>
      <c r="P3702" s="1">
        <v>1.3231858940093601E-6</v>
      </c>
      <c r="Q3702" s="1">
        <v>1.1731058764058101E-6</v>
      </c>
      <c r="R3702" s="1">
        <v>4663.1652888365197</v>
      </c>
      <c r="S3702" s="1">
        <v>780.93614049280905</v>
      </c>
      <c r="T3702" s="1">
        <v>1.7922777966507299</v>
      </c>
      <c r="U3702" s="1">
        <v>249488.545936387</v>
      </c>
      <c r="V3702" s="1">
        <f t="shared" si="229"/>
        <v>0.30353437880251299</v>
      </c>
      <c r="W3702" s="1">
        <f t="shared" si="230"/>
        <v>3.2932937153465471</v>
      </c>
      <c r="X3702" s="1">
        <f t="shared" si="231"/>
        <v>435.72271103964022</v>
      </c>
    </row>
    <row r="3703" spans="1:24" hidden="1" x14ac:dyDescent="0.3">
      <c r="A3703" s="18" t="str">
        <f t="shared" si="228"/>
        <v>ConstMin - Rubber Tired Loaders_1989_750</v>
      </c>
      <c r="B3703" s="1" t="s">
        <v>40</v>
      </c>
      <c r="C3703" s="1">
        <v>2020</v>
      </c>
      <c r="D3703" s="1" t="s">
        <v>97</v>
      </c>
      <c r="E3703" s="1">
        <v>1989</v>
      </c>
      <c r="F3703" s="1">
        <v>750</v>
      </c>
      <c r="G3703" s="1" t="s">
        <v>5</v>
      </c>
      <c r="H3703" s="1">
        <v>2.56182729369616E-5</v>
      </c>
      <c r="I3703" s="1">
        <v>3.09981102537235E-5</v>
      </c>
      <c r="J3703" s="1">
        <v>3.68903130292247E-5</v>
      </c>
      <c r="K3703" s="1">
        <v>1.2330099911765099E-4</v>
      </c>
      <c r="L3703" s="1">
        <v>3.3632395147116599E-4</v>
      </c>
      <c r="M3703" s="1">
        <v>1.9481082844210702E-2</v>
      </c>
      <c r="N3703" s="1">
        <v>1.6533402194073899E-5</v>
      </c>
      <c r="O3703" s="1">
        <v>1.5210730018548001E-5</v>
      </c>
      <c r="P3703" s="1">
        <v>1.7934372368687E-7</v>
      </c>
      <c r="Q3703" s="1">
        <v>1.5900197931831701E-7</v>
      </c>
      <c r="R3703" s="1">
        <v>632.04227830241598</v>
      </c>
      <c r="S3703" s="1">
        <v>45.980745539660099</v>
      </c>
      <c r="T3703" s="1">
        <v>9.4330410350038807E-2</v>
      </c>
      <c r="U3703" s="1">
        <v>33795.847971650197</v>
      </c>
      <c r="V3703" s="1">
        <f t="shared" si="229"/>
        <v>0.30371096485967147</v>
      </c>
      <c r="W3703" s="1">
        <f t="shared" si="230"/>
        <v>3.2952096424799131</v>
      </c>
      <c r="X3703" s="1">
        <f t="shared" si="231"/>
        <v>487.44350171949804</v>
      </c>
    </row>
    <row r="3704" spans="1:24" hidden="1" x14ac:dyDescent="0.3">
      <c r="A3704" s="18" t="str">
        <f t="shared" si="228"/>
        <v>ConstMin - Rubber Tired Loaders_1990_25</v>
      </c>
      <c r="B3704" s="1" t="s">
        <v>40</v>
      </c>
      <c r="C3704" s="1">
        <v>2020</v>
      </c>
      <c r="D3704" s="1" t="s">
        <v>97</v>
      </c>
      <c r="E3704" s="1">
        <v>1990</v>
      </c>
      <c r="F3704" s="1">
        <v>25</v>
      </c>
      <c r="G3704" s="1" t="s">
        <v>5</v>
      </c>
      <c r="H3704" s="1">
        <v>0</v>
      </c>
      <c r="I3704" s="1">
        <v>0</v>
      </c>
      <c r="J3704" s="1">
        <v>0</v>
      </c>
      <c r="K3704" s="1">
        <v>0</v>
      </c>
      <c r="L3704" s="1">
        <v>0</v>
      </c>
      <c r="M3704" s="1">
        <v>0</v>
      </c>
      <c r="N3704" s="1">
        <v>0</v>
      </c>
      <c r="O3704" s="1">
        <v>0</v>
      </c>
      <c r="P3704" s="1">
        <v>0</v>
      </c>
      <c r="Q3704" s="1">
        <v>0</v>
      </c>
      <c r="R3704" s="1">
        <v>0</v>
      </c>
      <c r="S3704" s="1">
        <v>0</v>
      </c>
      <c r="T3704" s="1">
        <v>0</v>
      </c>
      <c r="U3704" s="1">
        <v>0</v>
      </c>
      <c r="V3704" s="1">
        <f t="shared" si="229"/>
        <v>0</v>
      </c>
      <c r="W3704" s="1">
        <f t="shared" si="230"/>
        <v>0</v>
      </c>
      <c r="X3704" s="1" t="e">
        <f t="shared" si="231"/>
        <v>#DIV/0!</v>
      </c>
    </row>
    <row r="3705" spans="1:24" hidden="1" x14ac:dyDescent="0.3">
      <c r="A3705" s="18" t="str">
        <f t="shared" si="228"/>
        <v>ConstMin - Rubber Tired Loaders_1990_50</v>
      </c>
      <c r="B3705" s="1" t="s">
        <v>40</v>
      </c>
      <c r="C3705" s="1">
        <v>2020</v>
      </c>
      <c r="D3705" s="1" t="s">
        <v>97</v>
      </c>
      <c r="E3705" s="1">
        <v>1990</v>
      </c>
      <c r="F3705" s="1">
        <v>50</v>
      </c>
      <c r="G3705" s="1" t="s">
        <v>5</v>
      </c>
      <c r="H3705" s="1">
        <v>7.5765515846103602E-6</v>
      </c>
      <c r="I3705" s="1">
        <v>9.1676274173785398E-6</v>
      </c>
      <c r="J3705" s="1">
        <v>1.0910234281838899E-5</v>
      </c>
      <c r="K3705" s="1">
        <v>2.57443985982922E-5</v>
      </c>
      <c r="L3705" s="1">
        <v>1.7486714287770101E-5</v>
      </c>
      <c r="M3705" s="1">
        <v>1.3546318647867301E-3</v>
      </c>
      <c r="N3705" s="1">
        <v>2.4371240930496598E-6</v>
      </c>
      <c r="O3705" s="1">
        <v>2.2421541656056899E-6</v>
      </c>
      <c r="P3705" s="1">
        <v>1.2296946826001E-8</v>
      </c>
      <c r="Q3705" s="1">
        <v>1.1056323176242801E-8</v>
      </c>
      <c r="R3705" s="1">
        <v>43.949538992658901</v>
      </c>
      <c r="S3705" s="1">
        <v>52.819986867069503</v>
      </c>
      <c r="T3705" s="1">
        <v>9.4330410350038807E-2</v>
      </c>
      <c r="U3705" s="1">
        <v>2112.7994746827799</v>
      </c>
      <c r="V3705" s="1">
        <f t="shared" si="229"/>
        <v>1.436770079256831</v>
      </c>
      <c r="W3705" s="1">
        <f t="shared" si="230"/>
        <v>2.7405550781387742</v>
      </c>
      <c r="X3705" s="1">
        <f t="shared" si="231"/>
        <v>559.94653973269578</v>
      </c>
    </row>
    <row r="3706" spans="1:24" hidden="1" x14ac:dyDescent="0.3">
      <c r="A3706" s="18" t="str">
        <f t="shared" si="228"/>
        <v>ConstMin - Rubber Tired Loaders_1990_100</v>
      </c>
      <c r="B3706" s="1" t="s">
        <v>40</v>
      </c>
      <c r="C3706" s="1">
        <v>2020</v>
      </c>
      <c r="D3706" s="1" t="s">
        <v>97</v>
      </c>
      <c r="E3706" s="1">
        <v>1990</v>
      </c>
      <c r="F3706" s="1">
        <v>100</v>
      </c>
      <c r="G3706" s="1" t="s">
        <v>5</v>
      </c>
      <c r="H3706" s="1">
        <v>1.08412120793044E-4</v>
      </c>
      <c r="I3706" s="1">
        <v>1.31178666159583E-4</v>
      </c>
      <c r="J3706" s="1">
        <v>1.56113453941983E-4</v>
      </c>
      <c r="K3706" s="1">
        <v>4.4964381671835701E-4</v>
      </c>
      <c r="L3706" s="1">
        <v>1.01631668858755E-3</v>
      </c>
      <c r="M3706" s="1">
        <v>5.1640493567210802E-2</v>
      </c>
      <c r="N3706" s="1">
        <v>9.1005342240146894E-5</v>
      </c>
      <c r="O3706" s="1">
        <v>8.3724914860935204E-5</v>
      </c>
      <c r="P3706" s="1">
        <v>4.7418960875094298E-7</v>
      </c>
      <c r="Q3706" s="1">
        <v>4.2148276642647999E-7</v>
      </c>
      <c r="R3706" s="1">
        <v>1675.4189419496599</v>
      </c>
      <c r="S3706" s="1">
        <v>1021.04612063355</v>
      </c>
      <c r="T3706" s="1">
        <v>1.7922777966507299</v>
      </c>
      <c r="U3706" s="1">
        <v>89422.144459696297</v>
      </c>
      <c r="V3706" s="1">
        <f t="shared" si="229"/>
        <v>0.48574320128964255</v>
      </c>
      <c r="W3706" s="1">
        <f t="shared" si="230"/>
        <v>3.7633323793523061</v>
      </c>
      <c r="X3706" s="1">
        <f t="shared" si="231"/>
        <v>569.69188735228545</v>
      </c>
    </row>
    <row r="3707" spans="1:24" hidden="1" x14ac:dyDescent="0.3">
      <c r="A3707" s="18" t="str">
        <f t="shared" si="228"/>
        <v>ConstMin - Rubber Tired Loaders_1990_175</v>
      </c>
      <c r="B3707" s="1" t="s">
        <v>40</v>
      </c>
      <c r="C3707" s="1">
        <v>2020</v>
      </c>
      <c r="D3707" s="1" t="s">
        <v>97</v>
      </c>
      <c r="E3707" s="1">
        <v>1990</v>
      </c>
      <c r="F3707" s="1">
        <v>175</v>
      </c>
      <c r="G3707" s="1" t="s">
        <v>5</v>
      </c>
      <c r="H3707" s="1">
        <v>1.15365979928249E-4</v>
      </c>
      <c r="I3707" s="1">
        <v>1.3959283571318099E-4</v>
      </c>
      <c r="J3707" s="1">
        <v>1.6612701109667801E-4</v>
      </c>
      <c r="K3707" s="1">
        <v>5.3866535051564301E-4</v>
      </c>
      <c r="L3707" s="1">
        <v>1.4701438663052499E-3</v>
      </c>
      <c r="M3707" s="1">
        <v>7.9967319413345603E-2</v>
      </c>
      <c r="N3707" s="1">
        <v>7.7550363823223801E-5</v>
      </c>
      <c r="O3707" s="1">
        <v>7.1346334717365903E-5</v>
      </c>
      <c r="P3707" s="1">
        <v>7.3587654564994602E-7</v>
      </c>
      <c r="Q3707" s="1">
        <v>6.5268251098683996E-7</v>
      </c>
      <c r="R3707" s="1">
        <v>2594.4516101048298</v>
      </c>
      <c r="S3707" s="1">
        <v>913.82786043924102</v>
      </c>
      <c r="T3707" s="1">
        <v>1.9809386173508099</v>
      </c>
      <c r="U3707" s="1">
        <v>137683.397639512</v>
      </c>
      <c r="V3707" s="1">
        <f t="shared" si="229"/>
        <v>0.3357145434986985</v>
      </c>
      <c r="W3707" s="1">
        <f t="shared" si="230"/>
        <v>3.5356304242444412</v>
      </c>
      <c r="X3707" s="1">
        <f t="shared" si="231"/>
        <v>461.31053856748997</v>
      </c>
    </row>
    <row r="3708" spans="1:24" hidden="1" x14ac:dyDescent="0.3">
      <c r="A3708" s="18" t="str">
        <f t="shared" si="228"/>
        <v>ConstMin - Rubber Tired Loaders_1990_300</v>
      </c>
      <c r="B3708" s="1" t="s">
        <v>40</v>
      </c>
      <c r="C3708" s="1">
        <v>2020</v>
      </c>
      <c r="D3708" s="1" t="s">
        <v>97</v>
      </c>
      <c r="E3708" s="1">
        <v>1990</v>
      </c>
      <c r="F3708" s="1">
        <v>300</v>
      </c>
      <c r="G3708" s="1" t="s">
        <v>5</v>
      </c>
      <c r="H3708" s="1">
        <v>1.6648487217046999E-4</v>
      </c>
      <c r="I3708" s="1">
        <v>2.0144669532626901E-4</v>
      </c>
      <c r="J3708" s="1">
        <v>2.3973821592547799E-4</v>
      </c>
      <c r="K3708" s="1">
        <v>7.7734902506817203E-4</v>
      </c>
      <c r="L3708" s="1">
        <v>2.12156750028263E-3</v>
      </c>
      <c r="M3708" s="1">
        <v>0.115400995671567</v>
      </c>
      <c r="N3708" s="1">
        <v>1.1191308231345799E-4</v>
      </c>
      <c r="O3708" s="1">
        <v>1.02960035728381E-4</v>
      </c>
      <c r="P3708" s="1">
        <v>1.0619448880161601E-6</v>
      </c>
      <c r="Q3708" s="1">
        <v>9.4188741323158898E-7</v>
      </c>
      <c r="R3708" s="1">
        <v>3744.05821308339</v>
      </c>
      <c r="S3708" s="1">
        <v>930.66291601440196</v>
      </c>
      <c r="T3708" s="1">
        <v>1.50928656560062</v>
      </c>
      <c r="U3708" s="1">
        <v>198812.86543357599</v>
      </c>
      <c r="V3708" s="1">
        <f t="shared" si="229"/>
        <v>0.33550906852320567</v>
      </c>
      <c r="W3708" s="1">
        <f t="shared" si="230"/>
        <v>3.5334664322791216</v>
      </c>
      <c r="X3708" s="1">
        <f t="shared" si="231"/>
        <v>616.62439541032086</v>
      </c>
    </row>
    <row r="3709" spans="1:24" hidden="1" x14ac:dyDescent="0.3">
      <c r="A3709" s="18" t="str">
        <f t="shared" si="228"/>
        <v>ConstMin - Rubber Tired Loaders_1990_600</v>
      </c>
      <c r="B3709" s="1" t="s">
        <v>40</v>
      </c>
      <c r="C3709" s="1">
        <v>2020</v>
      </c>
      <c r="D3709" s="1" t="s">
        <v>97</v>
      </c>
      <c r="E3709" s="1">
        <v>1990</v>
      </c>
      <c r="F3709" s="1">
        <v>600</v>
      </c>
      <c r="G3709" s="1" t="s">
        <v>5</v>
      </c>
      <c r="H3709" s="1">
        <v>1.6897880837864299E-4</v>
      </c>
      <c r="I3709" s="1">
        <v>2.04464358138158E-4</v>
      </c>
      <c r="J3709" s="1">
        <v>2.43329484065246E-4</v>
      </c>
      <c r="K3709" s="1">
        <v>8.1329666344276397E-4</v>
      </c>
      <c r="L3709" s="1">
        <v>2.2184017122715001E-3</v>
      </c>
      <c r="M3709" s="1">
        <v>0.12849773960331501</v>
      </c>
      <c r="N3709" s="1">
        <v>1.09054759783147E-4</v>
      </c>
      <c r="O3709" s="1">
        <v>1.0033037900049501E-4</v>
      </c>
      <c r="P3709" s="1">
        <v>1.1829559624634899E-6</v>
      </c>
      <c r="Q3709" s="1">
        <v>1.0487812765977E-6</v>
      </c>
      <c r="R3709" s="1">
        <v>4168.9676464635204</v>
      </c>
      <c r="S3709" s="1">
        <v>621.31876982080803</v>
      </c>
      <c r="T3709" s="1">
        <v>1.3206257449005401</v>
      </c>
      <c r="U3709" s="1">
        <v>220568.163286386</v>
      </c>
      <c r="V3709" s="1">
        <f t="shared" si="229"/>
        <v>0.30694699600702691</v>
      </c>
      <c r="W3709" s="1">
        <f t="shared" si="230"/>
        <v>3.3303200015841954</v>
      </c>
      <c r="X3709" s="1">
        <f t="shared" si="231"/>
        <v>470.47301040432257</v>
      </c>
    </row>
    <row r="3710" spans="1:24" hidden="1" x14ac:dyDescent="0.3">
      <c r="A3710" s="18" t="str">
        <f t="shared" si="228"/>
        <v>ConstMin - Rubber Tired Loaders_1991_50</v>
      </c>
      <c r="B3710" s="1" t="s">
        <v>40</v>
      </c>
      <c r="C3710" s="1">
        <v>2020</v>
      </c>
      <c r="D3710" s="1" t="s">
        <v>97</v>
      </c>
      <c r="E3710" s="1">
        <v>1991</v>
      </c>
      <c r="F3710" s="1">
        <v>50</v>
      </c>
      <c r="G3710" s="1" t="s">
        <v>5</v>
      </c>
      <c r="H3710" s="1">
        <v>7.4095094985146804E-6</v>
      </c>
      <c r="I3710" s="1">
        <v>8.9655064932027692E-6</v>
      </c>
      <c r="J3710" s="1">
        <v>1.0669693677861101E-5</v>
      </c>
      <c r="K3710" s="1">
        <v>2.5176805545026101E-5</v>
      </c>
      <c r="L3710" s="1">
        <v>1.7101180420420501E-5</v>
      </c>
      <c r="M3710" s="1">
        <v>1.3247659647055701E-3</v>
      </c>
      <c r="N3710" s="1">
        <v>2.3833922220222201E-6</v>
      </c>
      <c r="O3710" s="1">
        <v>2.1927208442604402E-6</v>
      </c>
      <c r="P3710" s="1">
        <v>1.20258330313566E-8</v>
      </c>
      <c r="Q3710" s="1">
        <v>1.08125617146751E-8</v>
      </c>
      <c r="R3710" s="1">
        <v>42.980572755935903</v>
      </c>
      <c r="S3710" s="1">
        <v>57.344408052894202</v>
      </c>
      <c r="T3710" s="1">
        <v>9.4330410350038807E-2</v>
      </c>
      <c r="U3710" s="1">
        <v>2064.3986899041902</v>
      </c>
      <c r="V3710" s="1">
        <f t="shared" si="229"/>
        <v>1.4380363209998006</v>
      </c>
      <c r="W3710" s="1">
        <f t="shared" si="230"/>
        <v>2.7429703603672499</v>
      </c>
      <c r="X3710" s="1">
        <f t="shared" si="231"/>
        <v>607.91008795681137</v>
      </c>
    </row>
    <row r="3711" spans="1:24" hidden="1" x14ac:dyDescent="0.3">
      <c r="A3711" s="18" t="str">
        <f t="shared" si="228"/>
        <v>ConstMin - Rubber Tired Loaders_1991_100</v>
      </c>
      <c r="B3711" s="1" t="s">
        <v>40</v>
      </c>
      <c r="C3711" s="1">
        <v>2020</v>
      </c>
      <c r="D3711" s="1" t="s">
        <v>97</v>
      </c>
      <c r="E3711" s="1">
        <v>1991</v>
      </c>
      <c r="F3711" s="1">
        <v>100</v>
      </c>
      <c r="G3711" s="1" t="s">
        <v>5</v>
      </c>
      <c r="H3711" s="1">
        <v>6.8668935906655195E-5</v>
      </c>
      <c r="I3711" s="1">
        <v>8.3089412447052806E-5</v>
      </c>
      <c r="J3711" s="1">
        <v>9.8883267705583499E-5</v>
      </c>
      <c r="K3711" s="1">
        <v>2.8480729096702401E-4</v>
      </c>
      <c r="L3711" s="1">
        <v>6.4374153958955595E-4</v>
      </c>
      <c r="M3711" s="1">
        <v>3.2709421391398097E-2</v>
      </c>
      <c r="N3711" s="1">
        <v>5.76433702037939E-5</v>
      </c>
      <c r="O3711" s="1">
        <v>5.30319005874904E-5</v>
      </c>
      <c r="P3711" s="1">
        <v>3.0035475381097602E-7</v>
      </c>
      <c r="Q3711" s="1">
        <v>2.6696990024529298E-7</v>
      </c>
      <c r="R3711" s="1">
        <v>1061.2211540549299</v>
      </c>
      <c r="S3711" s="1">
        <v>638.36426359065899</v>
      </c>
      <c r="T3711" s="1">
        <v>1.2262953345505001</v>
      </c>
      <c r="U3711" s="1">
        <v>55537.690932387297</v>
      </c>
      <c r="V3711" s="1">
        <f t="shared" si="229"/>
        <v>0.49538912589189049</v>
      </c>
      <c r="W3711" s="1">
        <f t="shared" si="230"/>
        <v>3.8380649135145188</v>
      </c>
      <c r="X3711" s="1">
        <f t="shared" si="231"/>
        <v>520.56323269357631</v>
      </c>
    </row>
    <row r="3712" spans="1:24" hidden="1" x14ac:dyDescent="0.3">
      <c r="A3712" s="18" t="str">
        <f t="shared" si="228"/>
        <v>ConstMin - Rubber Tired Loaders_1991_175</v>
      </c>
      <c r="B3712" s="1" t="s">
        <v>40</v>
      </c>
      <c r="C3712" s="1">
        <v>2020</v>
      </c>
      <c r="D3712" s="1" t="s">
        <v>97</v>
      </c>
      <c r="E3712" s="1">
        <v>1991</v>
      </c>
      <c r="F3712" s="1">
        <v>175</v>
      </c>
      <c r="G3712" s="1" t="s">
        <v>5</v>
      </c>
      <c r="H3712" s="1">
        <v>5.1033251153790999E-5</v>
      </c>
      <c r="I3712" s="1">
        <v>6.1750233896087106E-5</v>
      </c>
      <c r="J3712" s="1">
        <v>7.3487881661459101E-5</v>
      </c>
      <c r="K3712" s="1">
        <v>2.3828380028329601E-4</v>
      </c>
      <c r="L3712" s="1">
        <v>6.5033228346886404E-4</v>
      </c>
      <c r="M3712" s="1">
        <v>3.5374313105603801E-2</v>
      </c>
      <c r="N3712" s="1">
        <v>3.4305149546858401E-5</v>
      </c>
      <c r="O3712" s="1">
        <v>3.1560737583109697E-5</v>
      </c>
      <c r="P3712" s="1">
        <v>3.2552206981377399E-7</v>
      </c>
      <c r="Q3712" s="1">
        <v>2.8872038817331002E-7</v>
      </c>
      <c r="R3712" s="1">
        <v>1147.6806308686801</v>
      </c>
      <c r="S3712" s="1">
        <v>409.51272686580597</v>
      </c>
      <c r="T3712" s="1">
        <v>0.75464328280031101</v>
      </c>
      <c r="U3712" s="1">
        <v>61324.530848154398</v>
      </c>
      <c r="V3712" s="1">
        <f t="shared" si="229"/>
        <v>0.3334210180513939</v>
      </c>
      <c r="W3712" s="1">
        <f t="shared" si="230"/>
        <v>3.5114758008975961</v>
      </c>
      <c r="X3712" s="1">
        <f t="shared" si="231"/>
        <v>542.65735374493306</v>
      </c>
    </row>
    <row r="3713" spans="1:24" hidden="1" x14ac:dyDescent="0.3">
      <c r="A3713" s="18" t="str">
        <f t="shared" si="228"/>
        <v>ConstMin - Rubber Tired Loaders_1991_300</v>
      </c>
      <c r="B3713" s="1" t="s">
        <v>40</v>
      </c>
      <c r="C3713" s="1">
        <v>2020</v>
      </c>
      <c r="D3713" s="1" t="s">
        <v>97</v>
      </c>
      <c r="E3713" s="1">
        <v>1991</v>
      </c>
      <c r="F3713" s="1">
        <v>300</v>
      </c>
      <c r="G3713" s="1" t="s">
        <v>5</v>
      </c>
      <c r="H3713" s="1">
        <v>8.1777793775093696E-5</v>
      </c>
      <c r="I3713" s="1">
        <v>9.8951130467863396E-5</v>
      </c>
      <c r="J3713" s="1">
        <v>1.17760023036135E-4</v>
      </c>
      <c r="K3713" s="1">
        <v>3.81835823486732E-4</v>
      </c>
      <c r="L3713" s="1">
        <v>1.04211936649957E-3</v>
      </c>
      <c r="M3713" s="1">
        <v>5.6685263366192E-2</v>
      </c>
      <c r="N3713" s="1">
        <v>5.49719914299118E-5</v>
      </c>
      <c r="O3713" s="1">
        <v>5.0574232115518803E-5</v>
      </c>
      <c r="P3713" s="1">
        <v>5.2163003713501104E-7</v>
      </c>
      <c r="Q3713" s="1">
        <v>4.6265749935369298E-7</v>
      </c>
      <c r="R3713" s="1">
        <v>1839.0909422567099</v>
      </c>
      <c r="S3713" s="1">
        <v>461.17530366208302</v>
      </c>
      <c r="T3713" s="1">
        <v>0.75464328280031101</v>
      </c>
      <c r="U3713" s="1">
        <v>99844.453242841002</v>
      </c>
      <c r="V3713" s="1">
        <f t="shared" si="229"/>
        <v>0.32815982979014785</v>
      </c>
      <c r="W3713" s="1">
        <f t="shared" si="230"/>
        <v>3.4560667706831492</v>
      </c>
      <c r="X3713" s="1">
        <f t="shared" si="231"/>
        <v>611.1169530997023</v>
      </c>
    </row>
    <row r="3714" spans="1:24" hidden="1" x14ac:dyDescent="0.3">
      <c r="A3714" s="18" t="str">
        <f t="shared" si="228"/>
        <v>ConstMin - Rubber Tired Loaders_1991_600</v>
      </c>
      <c r="B3714" s="1" t="s">
        <v>40</v>
      </c>
      <c r="C3714" s="1">
        <v>2020</v>
      </c>
      <c r="D3714" s="1" t="s">
        <v>97</v>
      </c>
      <c r="E3714" s="1">
        <v>1991</v>
      </c>
      <c r="F3714" s="1">
        <v>600</v>
      </c>
      <c r="G3714" s="1" t="s">
        <v>5</v>
      </c>
      <c r="H3714" s="1">
        <v>1.1871251528342199E-4</v>
      </c>
      <c r="I3714" s="1">
        <v>1.43642143492941E-4</v>
      </c>
      <c r="J3714" s="1">
        <v>1.7094602200812801E-4</v>
      </c>
      <c r="K3714" s="1">
        <v>5.7136450135547503E-4</v>
      </c>
      <c r="L3714" s="1">
        <v>1.5584915629342599E-3</v>
      </c>
      <c r="M3714" s="1">
        <v>9.0273390035763706E-2</v>
      </c>
      <c r="N3714" s="1">
        <v>7.6614132634179093E-5</v>
      </c>
      <c r="O3714" s="1">
        <v>7.0485002023444699E-5</v>
      </c>
      <c r="P3714" s="1">
        <v>8.3106088343863903E-7</v>
      </c>
      <c r="Q3714" s="1">
        <v>7.3679927395444995E-7</v>
      </c>
      <c r="R3714" s="1">
        <v>2928.8207213410901</v>
      </c>
      <c r="S3714" s="1">
        <v>420.87638937904001</v>
      </c>
      <c r="T3714" s="1">
        <v>1.0376345138504199</v>
      </c>
      <c r="U3714" s="1">
        <v>155859.10234349201</v>
      </c>
      <c r="V3714" s="1">
        <f t="shared" si="229"/>
        <v>0.30516751927220087</v>
      </c>
      <c r="W3714" s="1">
        <f t="shared" si="230"/>
        <v>3.3110129973149256</v>
      </c>
      <c r="X3714" s="1">
        <f t="shared" si="231"/>
        <v>405.61140147243731</v>
      </c>
    </row>
    <row r="3715" spans="1:24" hidden="1" x14ac:dyDescent="0.3">
      <c r="A3715" s="18" t="str">
        <f t="shared" si="228"/>
        <v>ConstMin - Rubber Tired Loaders_1992_25</v>
      </c>
      <c r="B3715" s="1" t="s">
        <v>40</v>
      </c>
      <c r="C3715" s="1">
        <v>2020</v>
      </c>
      <c r="D3715" s="1" t="s">
        <v>97</v>
      </c>
      <c r="E3715" s="1">
        <v>1992</v>
      </c>
      <c r="F3715" s="1">
        <v>25</v>
      </c>
      <c r="G3715" s="1" t="s">
        <v>5</v>
      </c>
      <c r="H3715" s="1">
        <v>0</v>
      </c>
      <c r="I3715" s="1">
        <v>0</v>
      </c>
      <c r="J3715" s="1">
        <v>0</v>
      </c>
      <c r="K3715" s="1">
        <v>0</v>
      </c>
      <c r="L3715" s="1">
        <v>0</v>
      </c>
      <c r="M3715" s="1">
        <v>0</v>
      </c>
      <c r="N3715" s="1">
        <v>0</v>
      </c>
      <c r="O3715" s="1">
        <v>0</v>
      </c>
      <c r="P3715" s="1">
        <v>0</v>
      </c>
      <c r="Q3715" s="1">
        <v>0</v>
      </c>
      <c r="R3715" s="1">
        <v>0</v>
      </c>
      <c r="S3715" s="1">
        <v>0</v>
      </c>
      <c r="T3715" s="1">
        <v>0</v>
      </c>
      <c r="U3715" s="1">
        <v>0</v>
      </c>
      <c r="V3715" s="1">
        <f t="shared" si="229"/>
        <v>0</v>
      </c>
      <c r="W3715" s="1">
        <f t="shared" si="230"/>
        <v>0</v>
      </c>
      <c r="X3715" s="1" t="e">
        <f t="shared" si="231"/>
        <v>#DIV/0!</v>
      </c>
    </row>
    <row r="3716" spans="1:24" hidden="1" x14ac:dyDescent="0.3">
      <c r="A3716" s="18" t="str">
        <f t="shared" si="228"/>
        <v>ConstMin - Rubber Tired Loaders_1992_50</v>
      </c>
      <c r="B3716" s="1" t="s">
        <v>40</v>
      </c>
      <c r="C3716" s="1">
        <v>2020</v>
      </c>
      <c r="D3716" s="1" t="s">
        <v>97</v>
      </c>
      <c r="E3716" s="1">
        <v>1992</v>
      </c>
      <c r="F3716" s="1">
        <v>50</v>
      </c>
      <c r="G3716" s="1" t="s">
        <v>5</v>
      </c>
      <c r="H3716" s="1">
        <v>2.71771786424328E-6</v>
      </c>
      <c r="I3716" s="1">
        <v>3.2884386157343701E-6</v>
      </c>
      <c r="J3716" s="1">
        <v>3.9135137245103197E-6</v>
      </c>
      <c r="K3716" s="1">
        <v>9.2345457156122204E-6</v>
      </c>
      <c r="L3716" s="1">
        <v>6.2725047504886899E-6</v>
      </c>
      <c r="M3716" s="1">
        <v>4.8590802521321602E-4</v>
      </c>
      <c r="N3716" s="1">
        <v>8.7419924633158899E-7</v>
      </c>
      <c r="O3716" s="1">
        <v>8.0426330662506199E-7</v>
      </c>
      <c r="P3716" s="1">
        <v>4.4109291267224199E-9</v>
      </c>
      <c r="Q3716" s="1">
        <v>3.9659159808211701E-9</v>
      </c>
      <c r="R3716" s="1">
        <v>15.7647507460015</v>
      </c>
      <c r="S3716" s="1">
        <v>21.043819468952002</v>
      </c>
      <c r="T3716" s="1">
        <v>9.4330410350038807E-2</v>
      </c>
      <c r="U3716" s="1">
        <v>757.57750088227203</v>
      </c>
      <c r="V3716" s="1">
        <f t="shared" si="229"/>
        <v>1.4373127295999999</v>
      </c>
      <c r="W3716" s="1">
        <f t="shared" si="230"/>
        <v>2.7415901520000014</v>
      </c>
      <c r="X3716" s="1">
        <f t="shared" si="231"/>
        <v>223.08627080983905</v>
      </c>
    </row>
    <row r="3717" spans="1:24" hidden="1" x14ac:dyDescent="0.3">
      <c r="A3717" s="18" t="str">
        <f t="shared" si="228"/>
        <v>ConstMin - Rubber Tired Loaders_1992_100</v>
      </c>
      <c r="B3717" s="1" t="s">
        <v>40</v>
      </c>
      <c r="C3717" s="1">
        <v>2020</v>
      </c>
      <c r="D3717" s="1" t="s">
        <v>97</v>
      </c>
      <c r="E3717" s="1">
        <v>1992</v>
      </c>
      <c r="F3717" s="1">
        <v>100</v>
      </c>
      <c r="G3717" s="1" t="s">
        <v>5</v>
      </c>
      <c r="H3717" s="1">
        <v>3.2846925976916702E-5</v>
      </c>
      <c r="I3717" s="1">
        <v>3.97447804320692E-5</v>
      </c>
      <c r="J3717" s="1">
        <v>4.7299573406759997E-5</v>
      </c>
      <c r="K3717" s="1">
        <v>1.36234002763589E-4</v>
      </c>
      <c r="L3717" s="1">
        <v>3.0792570789079602E-4</v>
      </c>
      <c r="M3717" s="1">
        <v>1.5646142305911302E-2</v>
      </c>
      <c r="N3717" s="1">
        <v>2.7572984627544201E-5</v>
      </c>
      <c r="O3717" s="1">
        <v>2.5367145857340701E-5</v>
      </c>
      <c r="P3717" s="1">
        <v>1.43670937010806E-7</v>
      </c>
      <c r="Q3717" s="1">
        <v>1.2770171017856301E-7</v>
      </c>
      <c r="R3717" s="1">
        <v>507.62185596940799</v>
      </c>
      <c r="S3717" s="1">
        <v>305.871915981217</v>
      </c>
      <c r="T3717" s="1">
        <v>0.56598246210023295</v>
      </c>
      <c r="U3717" s="1">
        <v>27018.685911674202</v>
      </c>
      <c r="V3717" s="1">
        <f t="shared" si="229"/>
        <v>0.48708469107194274</v>
      </c>
      <c r="W3717" s="1">
        <f t="shared" si="230"/>
        <v>3.7737256734239577</v>
      </c>
      <c r="X3717" s="1">
        <f t="shared" si="231"/>
        <v>540.42649103683436</v>
      </c>
    </row>
    <row r="3718" spans="1:24" hidden="1" x14ac:dyDescent="0.3">
      <c r="A3718" s="18" t="str">
        <f t="shared" si="228"/>
        <v>ConstMin - Rubber Tired Loaders_1992_175</v>
      </c>
      <c r="B3718" s="1" t="s">
        <v>40</v>
      </c>
      <c r="C3718" s="1">
        <v>2020</v>
      </c>
      <c r="D3718" s="1" t="s">
        <v>97</v>
      </c>
      <c r="E3718" s="1">
        <v>1992</v>
      </c>
      <c r="F3718" s="1">
        <v>175</v>
      </c>
      <c r="G3718" s="1" t="s">
        <v>5</v>
      </c>
      <c r="H3718" s="1">
        <v>6.5272799021436195E-5</v>
      </c>
      <c r="I3718" s="1">
        <v>7.8980086815937705E-5</v>
      </c>
      <c r="J3718" s="1">
        <v>9.3992830590868101E-5</v>
      </c>
      <c r="K3718" s="1">
        <v>3.04770914145458E-4</v>
      </c>
      <c r="L3718" s="1">
        <v>8.3179118469432398E-4</v>
      </c>
      <c r="M3718" s="1">
        <v>4.52446273294487E-2</v>
      </c>
      <c r="N3718" s="1">
        <v>4.38771405142206E-5</v>
      </c>
      <c r="O3718" s="1">
        <v>4.0366969273082897E-5</v>
      </c>
      <c r="P3718" s="1">
        <v>4.1635083322372099E-7</v>
      </c>
      <c r="Q3718" s="1">
        <v>3.6928056599481502E-7</v>
      </c>
      <c r="R3718" s="1">
        <v>1467.9121056531401</v>
      </c>
      <c r="S3718" s="1">
        <v>484.849600564654</v>
      </c>
      <c r="T3718" s="1">
        <v>0.84897369315034998</v>
      </c>
      <c r="U3718" s="1">
        <v>77575.936090344694</v>
      </c>
      <c r="V3718" s="1">
        <f t="shared" si="229"/>
        <v>0.33711585826751272</v>
      </c>
      <c r="W3718" s="1">
        <f t="shared" si="230"/>
        <v>3.5503885907478283</v>
      </c>
      <c r="X3718" s="1">
        <f t="shared" si="231"/>
        <v>571.10085327318734</v>
      </c>
    </row>
    <row r="3719" spans="1:24" hidden="1" x14ac:dyDescent="0.3">
      <c r="A3719" s="18" t="str">
        <f t="shared" si="228"/>
        <v>ConstMin - Rubber Tired Loaders_1992_300</v>
      </c>
      <c r="B3719" s="1" t="s">
        <v>40</v>
      </c>
      <c r="C3719" s="1">
        <v>2020</v>
      </c>
      <c r="D3719" s="1" t="s">
        <v>97</v>
      </c>
      <c r="E3719" s="1">
        <v>1992</v>
      </c>
      <c r="F3719" s="1">
        <v>300</v>
      </c>
      <c r="G3719" s="1" t="s">
        <v>5</v>
      </c>
      <c r="H3719" s="1">
        <v>1.17649222179853E-4</v>
      </c>
      <c r="I3719" s="1">
        <v>1.42355558837622E-4</v>
      </c>
      <c r="J3719" s="1">
        <v>1.69414879938989E-4</v>
      </c>
      <c r="K3719" s="1">
        <v>5.4932623588702903E-4</v>
      </c>
      <c r="L3719" s="1">
        <v>1.4992399186559799E-3</v>
      </c>
      <c r="M3719" s="1">
        <v>8.1549976298379206E-2</v>
      </c>
      <c r="N3719" s="1">
        <v>7.9085186024869397E-5</v>
      </c>
      <c r="O3719" s="1">
        <v>7.2758371142879895E-5</v>
      </c>
      <c r="P3719" s="1">
        <v>7.5044049614937202E-7</v>
      </c>
      <c r="Q3719" s="1">
        <v>6.6559994372476897E-7</v>
      </c>
      <c r="R3719" s="1">
        <v>2645.79916975472</v>
      </c>
      <c r="S3719" s="1">
        <v>670.03521189143203</v>
      </c>
      <c r="T3719" s="1">
        <v>1.3206257449005401</v>
      </c>
      <c r="U3719" s="1">
        <v>143578.973976735</v>
      </c>
      <c r="V3719" s="1">
        <f t="shared" si="229"/>
        <v>0.32830098499098376</v>
      </c>
      <c r="W3719" s="1">
        <f t="shared" si="230"/>
        <v>3.4575533688430897</v>
      </c>
      <c r="X3719" s="1">
        <f t="shared" si="231"/>
        <v>507.36191875609256</v>
      </c>
    </row>
    <row r="3720" spans="1:24" hidden="1" x14ac:dyDescent="0.3">
      <c r="A3720" s="18" t="str">
        <f t="shared" si="228"/>
        <v>ConstMin - Rubber Tired Loaders_1992_600</v>
      </c>
      <c r="B3720" s="1" t="s">
        <v>40</v>
      </c>
      <c r="C3720" s="1">
        <v>2020</v>
      </c>
      <c r="D3720" s="1" t="s">
        <v>97</v>
      </c>
      <c r="E3720" s="1">
        <v>1992</v>
      </c>
      <c r="F3720" s="1">
        <v>600</v>
      </c>
      <c r="G3720" s="1" t="s">
        <v>5</v>
      </c>
      <c r="H3720" s="1">
        <v>1.99238674004841E-4</v>
      </c>
      <c r="I3720" s="1">
        <v>2.4107879554585701E-4</v>
      </c>
      <c r="J3720" s="1">
        <v>2.8690369056697098E-4</v>
      </c>
      <c r="K3720" s="1">
        <v>9.5893769373614295E-4</v>
      </c>
      <c r="L3720" s="1">
        <v>2.61566180874373E-3</v>
      </c>
      <c r="M3720" s="1">
        <v>0.151508461308451</v>
      </c>
      <c r="N3720" s="1">
        <v>1.2858373154356299E-4</v>
      </c>
      <c r="O3720" s="1">
        <v>1.18297033020078E-4</v>
      </c>
      <c r="P3720" s="1">
        <v>1.3947937000432499E-6</v>
      </c>
      <c r="Q3720" s="1">
        <v>1.23659169380697E-6</v>
      </c>
      <c r="R3720" s="1">
        <v>4915.5251704062503</v>
      </c>
      <c r="S3720" s="1">
        <v>844.38325619169905</v>
      </c>
      <c r="T3720" s="1">
        <v>1.50928656560062</v>
      </c>
      <c r="U3720" s="1">
        <v>260914.42616323501</v>
      </c>
      <c r="V3720" s="1">
        <f t="shared" si="229"/>
        <v>0.30594934055805556</v>
      </c>
      <c r="W3720" s="1">
        <f t="shared" si="230"/>
        <v>3.3194956184183062</v>
      </c>
      <c r="X3720" s="1">
        <f t="shared" si="231"/>
        <v>559.45853851529978</v>
      </c>
    </row>
    <row r="3721" spans="1:24" hidden="1" x14ac:dyDescent="0.3">
      <c r="A3721" s="18" t="str">
        <f t="shared" si="228"/>
        <v>ConstMin - Rubber Tired Loaders_1993_50</v>
      </c>
      <c r="B3721" s="1" t="s">
        <v>40</v>
      </c>
      <c r="C3721" s="1">
        <v>2020</v>
      </c>
      <c r="D3721" s="1" t="s">
        <v>97</v>
      </c>
      <c r="E3721" s="1">
        <v>1993</v>
      </c>
      <c r="F3721" s="1">
        <v>50</v>
      </c>
      <c r="G3721" s="1" t="s">
        <v>5</v>
      </c>
      <c r="H3721" s="1">
        <v>2.1137805610780999E-6</v>
      </c>
      <c r="I3721" s="1">
        <v>2.5576744789045101E-6</v>
      </c>
      <c r="J3721" s="1">
        <v>3.04384400795247E-6</v>
      </c>
      <c r="K3721" s="1">
        <v>7.1824244454761703E-6</v>
      </c>
      <c r="L3721" s="1">
        <v>4.87861480593565E-6</v>
      </c>
      <c r="M3721" s="1">
        <v>3.7792846405472301E-4</v>
      </c>
      <c r="N3721" s="1">
        <v>6.7993274714679201E-7</v>
      </c>
      <c r="O3721" s="1">
        <v>6.2553812737504799E-7</v>
      </c>
      <c r="P3721" s="1">
        <v>3.4307226541174399E-9</v>
      </c>
      <c r="Q3721" s="1">
        <v>3.0846013184164698E-9</v>
      </c>
      <c r="R3721" s="1">
        <v>12.261472802445599</v>
      </c>
      <c r="S3721" s="1">
        <v>21.043819468952002</v>
      </c>
      <c r="T3721" s="1">
        <v>9.4330410350038807E-2</v>
      </c>
      <c r="U3721" s="1">
        <v>589.22694513065596</v>
      </c>
      <c r="V3721" s="1">
        <f t="shared" si="229"/>
        <v>1.4373127295999999</v>
      </c>
      <c r="W3721" s="1">
        <f t="shared" si="230"/>
        <v>2.7415901520000023</v>
      </c>
      <c r="X3721" s="1">
        <f t="shared" si="231"/>
        <v>223.08627080983905</v>
      </c>
    </row>
    <row r="3722" spans="1:24" hidden="1" x14ac:dyDescent="0.3">
      <c r="A3722" s="18" t="str">
        <f t="shared" ref="A3722:A3785" si="232">D3722&amp;"_"&amp;E3722&amp;"_"&amp;F3722</f>
        <v>ConstMin - Rubber Tired Loaders_1993_100</v>
      </c>
      <c r="B3722" s="1" t="s">
        <v>40</v>
      </c>
      <c r="C3722" s="1">
        <v>2020</v>
      </c>
      <c r="D3722" s="1" t="s">
        <v>97</v>
      </c>
      <c r="E3722" s="1">
        <v>1993</v>
      </c>
      <c r="F3722" s="1">
        <v>100</v>
      </c>
      <c r="G3722" s="1" t="s">
        <v>5</v>
      </c>
      <c r="H3722" s="1">
        <v>1.36045284087905E-4</v>
      </c>
      <c r="I3722" s="1">
        <v>1.6461479374636499E-4</v>
      </c>
      <c r="J3722" s="1">
        <v>1.95905209086584E-4</v>
      </c>
      <c r="K3722" s="1">
        <v>5.6425352014462097E-4</v>
      </c>
      <c r="L3722" s="1">
        <v>1.2753656289606001E-3</v>
      </c>
      <c r="M3722" s="1">
        <v>6.4803137936967806E-2</v>
      </c>
      <c r="N3722" s="1">
        <v>1.14201692098732E-4</v>
      </c>
      <c r="O3722" s="1">
        <v>1.05065556730834E-4</v>
      </c>
      <c r="P3722" s="1">
        <v>5.9505578861615797E-7</v>
      </c>
      <c r="Q3722" s="1">
        <v>5.2891450030858502E-7</v>
      </c>
      <c r="R3722" s="1">
        <v>2102.4664424646498</v>
      </c>
      <c r="S3722" s="1">
        <v>1277.35984176538</v>
      </c>
      <c r="T3722" s="1">
        <v>2.35826025875097</v>
      </c>
      <c r="U3722" s="1">
        <v>114553.63060951899</v>
      </c>
      <c r="V3722" s="1">
        <f t="shared" si="229"/>
        <v>0.47582647748204387</v>
      </c>
      <c r="W3722" s="1">
        <f t="shared" si="230"/>
        <v>3.6865018077598761</v>
      </c>
      <c r="X3722" s="1">
        <f t="shared" si="231"/>
        <v>541.65346552628648</v>
      </c>
    </row>
    <row r="3723" spans="1:24" hidden="1" x14ac:dyDescent="0.3">
      <c r="A3723" s="18" t="str">
        <f t="shared" si="232"/>
        <v>ConstMin - Rubber Tired Loaders_1993_175</v>
      </c>
      <c r="B3723" s="1" t="s">
        <v>40</v>
      </c>
      <c r="C3723" s="1">
        <v>2020</v>
      </c>
      <c r="D3723" s="1" t="s">
        <v>97</v>
      </c>
      <c r="E3723" s="1">
        <v>1993</v>
      </c>
      <c r="F3723" s="1">
        <v>175</v>
      </c>
      <c r="G3723" s="1" t="s">
        <v>5</v>
      </c>
      <c r="H3723" s="1">
        <v>1.4191048230272901E-4</v>
      </c>
      <c r="I3723" s="1">
        <v>1.7171168358630199E-4</v>
      </c>
      <c r="J3723" s="1">
        <v>2.0435109451592999E-4</v>
      </c>
      <c r="K3723" s="1">
        <v>6.6260659978779099E-4</v>
      </c>
      <c r="L3723" s="1">
        <v>1.8084085555510601E-3</v>
      </c>
      <c r="M3723" s="1">
        <v>9.8366961156679006E-2</v>
      </c>
      <c r="N3723" s="1">
        <v>9.5393889426938702E-5</v>
      </c>
      <c r="O3723" s="1">
        <v>8.7762378272783598E-5</v>
      </c>
      <c r="P3723" s="1">
        <v>9.0519402317215897E-7</v>
      </c>
      <c r="Q3723" s="1">
        <v>8.0285791341870996E-7</v>
      </c>
      <c r="R3723" s="1">
        <v>3191.40772288378</v>
      </c>
      <c r="S3723" s="1">
        <v>1132.6835829163399</v>
      </c>
      <c r="T3723" s="1">
        <v>1.7922777966507299</v>
      </c>
      <c r="U3723" s="1">
        <v>171273.68072203401</v>
      </c>
      <c r="V3723" s="1">
        <f t="shared" ref="V3723:V3786" si="233">IFERROR(CONVERT(I3723,"ton","g")*365/U3723,0)</f>
        <v>0.33196921853938988</v>
      </c>
      <c r="W3723" s="1">
        <f t="shared" ref="W3723:W3786" si="234">IFERROR(CONVERT(L3723,"ton","g")*365/U3723,0)</f>
        <v>3.4961859463948732</v>
      </c>
      <c r="X3723" s="1">
        <f t="shared" ref="X3723:X3786" si="235">S3723/T3723</f>
        <v>631.97992243892736</v>
      </c>
    </row>
    <row r="3724" spans="1:24" hidden="1" x14ac:dyDescent="0.3">
      <c r="A3724" s="18" t="str">
        <f t="shared" si="232"/>
        <v>ConstMin - Rubber Tired Loaders_1993_300</v>
      </c>
      <c r="B3724" s="1" t="s">
        <v>40</v>
      </c>
      <c r="C3724" s="1">
        <v>2020</v>
      </c>
      <c r="D3724" s="1" t="s">
        <v>97</v>
      </c>
      <c r="E3724" s="1">
        <v>1993</v>
      </c>
      <c r="F3724" s="1">
        <v>300</v>
      </c>
      <c r="G3724" s="1" t="s">
        <v>5</v>
      </c>
      <c r="H3724" s="1">
        <v>2.20601844113838E-4</v>
      </c>
      <c r="I3724" s="1">
        <v>2.6692823137774399E-4</v>
      </c>
      <c r="J3724" s="1">
        <v>3.1766665552392602E-4</v>
      </c>
      <c r="K3724" s="1">
        <v>1.0300312948226401E-3</v>
      </c>
      <c r="L3724" s="1">
        <v>2.8111965782399002E-3</v>
      </c>
      <c r="M3724" s="1">
        <v>0.15291282700841199</v>
      </c>
      <c r="N3724" s="1">
        <v>1.48291145116977E-4</v>
      </c>
      <c r="O3724" s="1">
        <v>1.3642785350761799E-4</v>
      </c>
      <c r="P3724" s="1">
        <v>1.4071368622835099E-6</v>
      </c>
      <c r="Q3724" s="1">
        <v>1.2480539378601499E-6</v>
      </c>
      <c r="R3724" s="1">
        <v>4961.0882689091204</v>
      </c>
      <c r="S3724" s="1">
        <v>1210.0196194647399</v>
      </c>
      <c r="T3724" s="1">
        <v>2.35826025875097</v>
      </c>
      <c r="U3724" s="1">
        <v>266107.51471268502</v>
      </c>
      <c r="V3724" s="1">
        <f t="shared" si="233"/>
        <v>0.33214366280307234</v>
      </c>
      <c r="W3724" s="1">
        <f t="shared" si="234"/>
        <v>3.4980231335467353</v>
      </c>
      <c r="X3724" s="1">
        <f t="shared" si="235"/>
        <v>513.09842286262972</v>
      </c>
    </row>
    <row r="3725" spans="1:24" hidden="1" x14ac:dyDescent="0.3">
      <c r="A3725" s="18" t="str">
        <f t="shared" si="232"/>
        <v>ConstMin - Rubber Tired Loaders_1993_600</v>
      </c>
      <c r="B3725" s="1" t="s">
        <v>40</v>
      </c>
      <c r="C3725" s="1">
        <v>2020</v>
      </c>
      <c r="D3725" s="1" t="s">
        <v>97</v>
      </c>
      <c r="E3725" s="1">
        <v>1993</v>
      </c>
      <c r="F3725" s="1">
        <v>600</v>
      </c>
      <c r="G3725" s="1" t="s">
        <v>5</v>
      </c>
      <c r="H3725" s="1">
        <v>1.24728693981498E-4</v>
      </c>
      <c r="I3725" s="1">
        <v>1.5092171971761199E-4</v>
      </c>
      <c r="J3725" s="1">
        <v>1.7960931933335699E-4</v>
      </c>
      <c r="K3725" s="1">
        <v>6.0032042848484797E-4</v>
      </c>
      <c r="L3725" s="1">
        <v>1.6374736628389801E-3</v>
      </c>
      <c r="M3725" s="1">
        <v>9.4848314969664602E-2</v>
      </c>
      <c r="N3725" s="1">
        <v>8.0496826144840793E-5</v>
      </c>
      <c r="O3725" s="1">
        <v>7.4057080053253495E-5</v>
      </c>
      <c r="P3725" s="1">
        <v>8.7317784786998401E-7</v>
      </c>
      <c r="Q3725" s="1">
        <v>7.7413919625446396E-7</v>
      </c>
      <c r="R3725" s="1">
        <v>3077.2491224422402</v>
      </c>
      <c r="S3725" s="1">
        <v>484.95481966199901</v>
      </c>
      <c r="T3725" s="1">
        <v>0.94330410350038896</v>
      </c>
      <c r="U3725" s="1">
        <v>159938.099524527</v>
      </c>
      <c r="V3725" s="1">
        <f t="shared" si="233"/>
        <v>0.31245567339071184</v>
      </c>
      <c r="W3725" s="1">
        <f t="shared" si="234"/>
        <v>3.3900881658334474</v>
      </c>
      <c r="X3725" s="1">
        <f t="shared" si="235"/>
        <v>514.1023110812738</v>
      </c>
    </row>
    <row r="3726" spans="1:24" hidden="1" x14ac:dyDescent="0.3">
      <c r="A3726" s="18" t="str">
        <f t="shared" si="232"/>
        <v>ConstMin - Rubber Tired Loaders_1993_750</v>
      </c>
      <c r="B3726" s="1" t="s">
        <v>40</v>
      </c>
      <c r="C3726" s="1">
        <v>2020</v>
      </c>
      <c r="D3726" s="1" t="s">
        <v>97</v>
      </c>
      <c r="E3726" s="1">
        <v>1993</v>
      </c>
      <c r="F3726" s="1">
        <v>750</v>
      </c>
      <c r="G3726" s="1" t="s">
        <v>5</v>
      </c>
      <c r="H3726" s="1">
        <v>3.3819243000096901E-5</v>
      </c>
      <c r="I3726" s="1">
        <v>4.0921284030117199E-5</v>
      </c>
      <c r="J3726" s="1">
        <v>4.8699709920139502E-5</v>
      </c>
      <c r="K3726" s="1">
        <v>1.62772348533232E-4</v>
      </c>
      <c r="L3726" s="1">
        <v>4.4398861193900498E-4</v>
      </c>
      <c r="M3726" s="1">
        <v>2.5717403988729601E-2</v>
      </c>
      <c r="N3726" s="1">
        <v>2.18261062248655E-5</v>
      </c>
      <c r="O3726" s="1">
        <v>2.0080017726876202E-5</v>
      </c>
      <c r="P3726" s="1">
        <v>2.3675557625735201E-7</v>
      </c>
      <c r="Q3726" s="1">
        <v>2.0990199414669499E-7</v>
      </c>
      <c r="R3726" s="1">
        <v>834.37284975618104</v>
      </c>
      <c r="S3726" s="1">
        <v>71.128109805057804</v>
      </c>
      <c r="T3726" s="1">
        <v>9.4330410350038807E-2</v>
      </c>
      <c r="U3726" s="1">
        <v>44597.324847771197</v>
      </c>
      <c r="V3726" s="1">
        <f t="shared" si="233"/>
        <v>0.30382887442500717</v>
      </c>
      <c r="W3726" s="1">
        <f t="shared" si="234"/>
        <v>3.2964889401727517</v>
      </c>
      <c r="X3726" s="1">
        <f t="shared" si="235"/>
        <v>754.03159533725636</v>
      </c>
    </row>
    <row r="3727" spans="1:24" hidden="1" x14ac:dyDescent="0.3">
      <c r="A3727" s="18" t="str">
        <f t="shared" si="232"/>
        <v>ConstMin - Rubber Tired Loaders_1994_25</v>
      </c>
      <c r="B3727" s="1" t="s">
        <v>40</v>
      </c>
      <c r="C3727" s="1">
        <v>2020</v>
      </c>
      <c r="D3727" s="1" t="s">
        <v>97</v>
      </c>
      <c r="E3727" s="1">
        <v>1994</v>
      </c>
      <c r="F3727" s="1">
        <v>25</v>
      </c>
      <c r="G3727" s="1" t="s">
        <v>5</v>
      </c>
      <c r="H3727" s="1">
        <v>0</v>
      </c>
      <c r="I3727" s="1">
        <v>0</v>
      </c>
      <c r="J3727" s="1">
        <v>0</v>
      </c>
      <c r="K3727" s="1">
        <v>0</v>
      </c>
      <c r="L3727" s="1">
        <v>0</v>
      </c>
      <c r="M3727" s="1">
        <v>0</v>
      </c>
      <c r="N3727" s="1">
        <v>0</v>
      </c>
      <c r="O3727" s="1">
        <v>0</v>
      </c>
      <c r="P3727" s="1">
        <v>0</v>
      </c>
      <c r="Q3727" s="1">
        <v>0</v>
      </c>
      <c r="R3727" s="1">
        <v>0</v>
      </c>
      <c r="S3727" s="1">
        <v>0</v>
      </c>
      <c r="T3727" s="1">
        <v>0</v>
      </c>
      <c r="U3727" s="1">
        <v>0</v>
      </c>
      <c r="V3727" s="1">
        <f t="shared" si="233"/>
        <v>0</v>
      </c>
      <c r="W3727" s="1">
        <f t="shared" si="234"/>
        <v>0</v>
      </c>
      <c r="X3727" s="1" t="e">
        <f t="shared" si="235"/>
        <v>#DIV/0!</v>
      </c>
    </row>
    <row r="3728" spans="1:24" hidden="1" x14ac:dyDescent="0.3">
      <c r="A3728" s="18" t="str">
        <f t="shared" si="232"/>
        <v>ConstMin - Rubber Tired Loaders_1994_50</v>
      </c>
      <c r="B3728" s="1" t="s">
        <v>40</v>
      </c>
      <c r="C3728" s="1">
        <v>2020</v>
      </c>
      <c r="D3728" s="1" t="s">
        <v>97</v>
      </c>
      <c r="E3728" s="1">
        <v>1994</v>
      </c>
      <c r="F3728" s="1">
        <v>50</v>
      </c>
      <c r="G3728" s="1" t="s">
        <v>5</v>
      </c>
      <c r="H3728" s="1">
        <v>1.9127809848853798E-5</v>
      </c>
      <c r="I3728" s="1">
        <v>2.3144649917113098E-5</v>
      </c>
      <c r="J3728" s="1">
        <v>2.7544046182349499E-5</v>
      </c>
      <c r="K3728" s="1">
        <v>6.4994470843632402E-5</v>
      </c>
      <c r="L3728" s="1">
        <v>4.4147069025057598E-5</v>
      </c>
      <c r="M3728" s="1">
        <v>3.4199121375310202E-3</v>
      </c>
      <c r="N3728" s="1">
        <v>6.1527788347146602E-6</v>
      </c>
      <c r="O3728" s="1">
        <v>5.6605565279374902E-6</v>
      </c>
      <c r="P3728" s="1">
        <v>3.1044949405080899E-8</v>
      </c>
      <c r="Q3728" s="1">
        <v>2.79128631252532E-8</v>
      </c>
      <c r="R3728" s="1">
        <v>110.955282942167</v>
      </c>
      <c r="S3728" s="1">
        <v>142.25621961011501</v>
      </c>
      <c r="T3728" s="1">
        <v>0.188660820700077</v>
      </c>
      <c r="U3728" s="1">
        <v>5334.6082353793299</v>
      </c>
      <c r="V3728" s="1">
        <f t="shared" si="233"/>
        <v>1.4366027243654391</v>
      </c>
      <c r="W3728" s="1">
        <f t="shared" si="234"/>
        <v>2.7402358584500734</v>
      </c>
      <c r="X3728" s="1">
        <f t="shared" si="235"/>
        <v>754.03159533725568</v>
      </c>
    </row>
    <row r="3729" spans="1:24" hidden="1" x14ac:dyDescent="0.3">
      <c r="A3729" s="18" t="str">
        <f t="shared" si="232"/>
        <v>ConstMin - Rubber Tired Loaders_1994_100</v>
      </c>
      <c r="B3729" s="1" t="s">
        <v>40</v>
      </c>
      <c r="C3729" s="1">
        <v>2020</v>
      </c>
      <c r="D3729" s="1" t="s">
        <v>97</v>
      </c>
      <c r="E3729" s="1">
        <v>1994</v>
      </c>
      <c r="F3729" s="1">
        <v>100</v>
      </c>
      <c r="G3729" s="1" t="s">
        <v>5</v>
      </c>
      <c r="H3729" s="1">
        <v>8.4969677417934904E-5</v>
      </c>
      <c r="I3729" s="1">
        <v>1.02813309675701E-4</v>
      </c>
      <c r="J3729" s="1">
        <v>1.22356335481826E-4</v>
      </c>
      <c r="K3729" s="1">
        <v>3.5241529987649898E-4</v>
      </c>
      <c r="L3729" s="1">
        <v>7.9655393282638696E-4</v>
      </c>
      <c r="M3729" s="1">
        <v>4.0474036002719503E-2</v>
      </c>
      <c r="N3729" s="1">
        <v>7.1326845346154203E-5</v>
      </c>
      <c r="O3729" s="1">
        <v>6.5620697718461903E-5</v>
      </c>
      <c r="P3729" s="1">
        <v>3.7165344424375101E-7</v>
      </c>
      <c r="Q3729" s="1">
        <v>3.30343640900111E-7</v>
      </c>
      <c r="R3729" s="1">
        <v>1313.13552392468</v>
      </c>
      <c r="S3729" s="1">
        <v>829.54736346608797</v>
      </c>
      <c r="T3729" s="1">
        <v>1.41495615525058</v>
      </c>
      <c r="U3729" s="1">
        <v>68741.8248525565</v>
      </c>
      <c r="V3729" s="1">
        <f t="shared" si="233"/>
        <v>0.49524133261609032</v>
      </c>
      <c r="W3729" s="1">
        <f t="shared" si="234"/>
        <v>3.8369198738746646</v>
      </c>
      <c r="X3729" s="1">
        <f t="shared" si="235"/>
        <v>586.27071968825794</v>
      </c>
    </row>
    <row r="3730" spans="1:24" hidden="1" x14ac:dyDescent="0.3">
      <c r="A3730" s="18" t="str">
        <f t="shared" si="232"/>
        <v>ConstMin - Rubber Tired Loaders_1994_175</v>
      </c>
      <c r="B3730" s="1" t="s">
        <v>40</v>
      </c>
      <c r="C3730" s="1">
        <v>2020</v>
      </c>
      <c r="D3730" s="1" t="s">
        <v>97</v>
      </c>
      <c r="E3730" s="1">
        <v>1994</v>
      </c>
      <c r="F3730" s="1">
        <v>175</v>
      </c>
      <c r="G3730" s="1" t="s">
        <v>5</v>
      </c>
      <c r="H3730" s="1">
        <v>2.2175702650338E-4</v>
      </c>
      <c r="I3730" s="1">
        <v>2.6832600206909001E-4</v>
      </c>
      <c r="J3730" s="1">
        <v>3.1933011816486699E-4</v>
      </c>
      <c r="K3730" s="1">
        <v>1.03542505758667E-3</v>
      </c>
      <c r="L3730" s="1">
        <v>2.8259174197349801E-3</v>
      </c>
      <c r="M3730" s="1">
        <v>0.153713555604335</v>
      </c>
      <c r="N3730" s="1">
        <v>1.4906767225822699E-4</v>
      </c>
      <c r="O3730" s="1">
        <v>1.37142258477568E-4</v>
      </c>
      <c r="P3730" s="1">
        <v>1.4145053397752299E-6</v>
      </c>
      <c r="Q3730" s="1">
        <v>1.25458937701755E-6</v>
      </c>
      <c r="R3730" s="1">
        <v>4987.0670263589</v>
      </c>
      <c r="S3730" s="1">
        <v>1663.72436721534</v>
      </c>
      <c r="T3730" s="1">
        <v>3.11290354155128</v>
      </c>
      <c r="U3730" s="1">
        <v>267910.03901158599</v>
      </c>
      <c r="V3730" s="1">
        <f t="shared" si="233"/>
        <v>0.3316365381152902</v>
      </c>
      <c r="W3730" s="1">
        <f t="shared" si="234"/>
        <v>3.4926822702754414</v>
      </c>
      <c r="X3730" s="1">
        <f t="shared" si="235"/>
        <v>534.46062334017643</v>
      </c>
    </row>
    <row r="3731" spans="1:24" hidden="1" x14ac:dyDescent="0.3">
      <c r="A3731" s="18" t="str">
        <f t="shared" si="232"/>
        <v>ConstMin - Rubber Tired Loaders_1994_300</v>
      </c>
      <c r="B3731" s="1" t="s">
        <v>40</v>
      </c>
      <c r="C3731" s="1">
        <v>2020</v>
      </c>
      <c r="D3731" s="1" t="s">
        <v>97</v>
      </c>
      <c r="E3731" s="1">
        <v>1994</v>
      </c>
      <c r="F3731" s="1">
        <v>300</v>
      </c>
      <c r="G3731" s="1" t="s">
        <v>5</v>
      </c>
      <c r="H3731" s="1">
        <v>1.8692082630575801E-4</v>
      </c>
      <c r="I3731" s="1">
        <v>2.2617419982996699E-4</v>
      </c>
      <c r="J3731" s="1">
        <v>2.6916598988029099E-4</v>
      </c>
      <c r="K3731" s="1">
        <v>8.7276831942386095E-4</v>
      </c>
      <c r="L3731" s="1">
        <v>2.38198909634391E-3</v>
      </c>
      <c r="M3731" s="1">
        <v>0.129566423580812</v>
      </c>
      <c r="N3731" s="1">
        <v>1.25650370197216E-4</v>
      </c>
      <c r="O3731" s="1">
        <v>1.15598340581439E-4</v>
      </c>
      <c r="P3731" s="1">
        <v>1.1922982152751E-6</v>
      </c>
      <c r="Q3731" s="1">
        <v>1.0575037315580699E-6</v>
      </c>
      <c r="R3731" s="1">
        <v>4203.6399211683902</v>
      </c>
      <c r="S3731" s="1">
        <v>1060.29284394314</v>
      </c>
      <c r="T3731" s="1">
        <v>1.8866082070007699</v>
      </c>
      <c r="U3731" s="1">
        <v>224782.08291594699</v>
      </c>
      <c r="V3731" s="1">
        <f t="shared" si="233"/>
        <v>0.33317313240497859</v>
      </c>
      <c r="W3731" s="1">
        <f t="shared" si="234"/>
        <v>3.5088651542926983</v>
      </c>
      <c r="X3731" s="1">
        <f t="shared" si="235"/>
        <v>562.01008773768535</v>
      </c>
    </row>
    <row r="3732" spans="1:24" hidden="1" x14ac:dyDescent="0.3">
      <c r="A3732" s="18" t="str">
        <f t="shared" si="232"/>
        <v>ConstMin - Rubber Tired Loaders_1994_600</v>
      </c>
      <c r="B3732" s="1" t="s">
        <v>40</v>
      </c>
      <c r="C3732" s="1">
        <v>2020</v>
      </c>
      <c r="D3732" s="1" t="s">
        <v>97</v>
      </c>
      <c r="E3732" s="1">
        <v>1994</v>
      </c>
      <c r="F3732" s="1">
        <v>600</v>
      </c>
      <c r="G3732" s="1" t="s">
        <v>5</v>
      </c>
      <c r="H3732" s="1">
        <v>1.6743835686277699E-4</v>
      </c>
      <c r="I3732" s="1">
        <v>2.0260041180396101E-4</v>
      </c>
      <c r="J3732" s="1">
        <v>2.4111123388239901E-4</v>
      </c>
      <c r="K3732" s="1">
        <v>8.0588245517564604E-4</v>
      </c>
      <c r="L3732" s="1">
        <v>2.1981782279585399E-3</v>
      </c>
      <c r="M3732" s="1">
        <v>0.12732632326030399</v>
      </c>
      <c r="N3732" s="1">
        <v>1.08060590327035E-4</v>
      </c>
      <c r="O3732" s="1">
        <v>9.9415743100872498E-5</v>
      </c>
      <c r="P3732" s="1">
        <v>1.17217185099375E-6</v>
      </c>
      <c r="Q3732" s="1">
        <v>1.0392203338804E-6</v>
      </c>
      <c r="R3732" s="1">
        <v>4130.9623332990604</v>
      </c>
      <c r="S3732" s="1">
        <v>648.67573513044499</v>
      </c>
      <c r="T3732" s="1">
        <v>1.1319649242004599</v>
      </c>
      <c r="U3732" s="1">
        <v>215306.28775204701</v>
      </c>
      <c r="V3732" s="1">
        <f t="shared" si="233"/>
        <v>0.31158189292198452</v>
      </c>
      <c r="W3732" s="1">
        <f t="shared" si="234"/>
        <v>3.3806078040450696</v>
      </c>
      <c r="X3732" s="1">
        <f t="shared" si="235"/>
        <v>573.05285814277659</v>
      </c>
    </row>
    <row r="3733" spans="1:24" hidden="1" x14ac:dyDescent="0.3">
      <c r="A3733" s="18" t="str">
        <f t="shared" si="232"/>
        <v>ConstMin - Rubber Tired Loaders_1994_750</v>
      </c>
      <c r="B3733" s="1" t="s">
        <v>40</v>
      </c>
      <c r="C3733" s="1">
        <v>2020</v>
      </c>
      <c r="D3733" s="1" t="s">
        <v>97</v>
      </c>
      <c r="E3733" s="1">
        <v>1994</v>
      </c>
      <c r="F3733" s="1">
        <v>750</v>
      </c>
      <c r="G3733" s="1" t="s">
        <v>5</v>
      </c>
      <c r="H3733" s="1">
        <v>5.3495807519256299E-5</v>
      </c>
      <c r="I3733" s="1">
        <v>6.4729927098300104E-5</v>
      </c>
      <c r="J3733" s="1">
        <v>7.7033962827729104E-5</v>
      </c>
      <c r="K3733" s="1">
        <v>2.5747584671147601E-4</v>
      </c>
      <c r="L3733" s="1">
        <v>7.0230813046178397E-4</v>
      </c>
      <c r="M3733" s="1">
        <v>4.0680191856219003E-2</v>
      </c>
      <c r="N3733" s="1">
        <v>3.4524876192435802E-5</v>
      </c>
      <c r="O3733" s="1">
        <v>3.1762886097041003E-5</v>
      </c>
      <c r="P3733" s="1">
        <v>3.74503673442296E-7</v>
      </c>
      <c r="Q3733" s="1">
        <v>3.3202625726269299E-7</v>
      </c>
      <c r="R3733" s="1">
        <v>1319.8240235513799</v>
      </c>
      <c r="S3733" s="1">
        <v>100.06336157486599</v>
      </c>
      <c r="T3733" s="1">
        <v>0.188660820700077</v>
      </c>
      <c r="U3733" s="1">
        <v>70094.384783194197</v>
      </c>
      <c r="V3733" s="1">
        <f t="shared" si="233"/>
        <v>0.30578099554308191</v>
      </c>
      <c r="W3733" s="1">
        <f t="shared" si="234"/>
        <v>3.317669105118529</v>
      </c>
      <c r="X3733" s="1">
        <f t="shared" si="235"/>
        <v>530.38760885038994</v>
      </c>
    </row>
    <row r="3734" spans="1:24" hidden="1" x14ac:dyDescent="0.3">
      <c r="A3734" s="18" t="str">
        <f t="shared" si="232"/>
        <v>ConstMin - Rubber Tired Loaders_1995_50</v>
      </c>
      <c r="B3734" s="1" t="s">
        <v>40</v>
      </c>
      <c r="C3734" s="1">
        <v>2020</v>
      </c>
      <c r="D3734" s="1" t="s">
        <v>97</v>
      </c>
      <c r="E3734" s="1">
        <v>1995</v>
      </c>
      <c r="F3734" s="1">
        <v>50</v>
      </c>
      <c r="G3734" s="1" t="s">
        <v>5</v>
      </c>
      <c r="H3734" s="1">
        <v>3.5761524841820901E-5</v>
      </c>
      <c r="I3734" s="1">
        <v>4.3271445058603198E-5</v>
      </c>
      <c r="J3734" s="1">
        <v>5.1496595772221998E-5</v>
      </c>
      <c r="K3734" s="1">
        <v>1.2151424559434499E-4</v>
      </c>
      <c r="L3734" s="1">
        <v>8.2537756183715796E-5</v>
      </c>
      <c r="M3734" s="1">
        <v>6.3938984039246197E-3</v>
      </c>
      <c r="N3734" s="1">
        <v>1.1503290490785701E-5</v>
      </c>
      <c r="O3734" s="1">
        <v>1.0583027251522801E-5</v>
      </c>
      <c r="P3734" s="1">
        <v>5.8041915835408499E-8</v>
      </c>
      <c r="Q3734" s="1">
        <v>5.2186139236421801E-8</v>
      </c>
      <c r="R3734" s="1">
        <v>207.44299209484899</v>
      </c>
      <c r="S3734" s="1">
        <v>232.00810964519499</v>
      </c>
      <c r="T3734" s="1">
        <v>0.37732164140015501</v>
      </c>
      <c r="U3734" s="1">
        <v>9570.3345228643302</v>
      </c>
      <c r="V3734" s="1">
        <f t="shared" si="233"/>
        <v>1.4971416106210484</v>
      </c>
      <c r="W3734" s="1">
        <f t="shared" si="234"/>
        <v>2.8557102510115371</v>
      </c>
      <c r="X3734" s="1">
        <f t="shared" si="235"/>
        <v>614.88153391961703</v>
      </c>
    </row>
    <row r="3735" spans="1:24" hidden="1" x14ac:dyDescent="0.3">
      <c r="A3735" s="18" t="str">
        <f t="shared" si="232"/>
        <v>ConstMin - Rubber Tired Loaders_1995_100</v>
      </c>
      <c r="B3735" s="1" t="s">
        <v>40</v>
      </c>
      <c r="C3735" s="1">
        <v>2020</v>
      </c>
      <c r="D3735" s="1" t="s">
        <v>97</v>
      </c>
      <c r="E3735" s="1">
        <v>1995</v>
      </c>
      <c r="F3735" s="1">
        <v>100</v>
      </c>
      <c r="G3735" s="1" t="s">
        <v>5</v>
      </c>
      <c r="H3735" s="1">
        <v>1.8033876272232301E-4</v>
      </c>
      <c r="I3735" s="1">
        <v>2.1820990289401099E-4</v>
      </c>
      <c r="J3735" s="1">
        <v>2.5968781832014503E-4</v>
      </c>
      <c r="K3735" s="1">
        <v>7.4796258001009704E-4</v>
      </c>
      <c r="L3735" s="1">
        <v>1.69059781151046E-3</v>
      </c>
      <c r="M3735" s="1">
        <v>8.5901674537469302E-2</v>
      </c>
      <c r="N3735" s="1">
        <v>1.51383357328092E-4</v>
      </c>
      <c r="O3735" s="1">
        <v>1.3927268874184401E-4</v>
      </c>
      <c r="P3735" s="1">
        <v>7.8879341823017201E-7</v>
      </c>
      <c r="Q3735" s="1">
        <v>7.0111791975026297E-7</v>
      </c>
      <c r="R3735" s="1">
        <v>2786.985226583</v>
      </c>
      <c r="S3735" s="1">
        <v>1597.01545949876</v>
      </c>
      <c r="T3735" s="1">
        <v>2.26392984840093</v>
      </c>
      <c r="U3735" s="1">
        <v>145528.03374682501</v>
      </c>
      <c r="V3735" s="1">
        <f t="shared" si="233"/>
        <v>0.49649673302018571</v>
      </c>
      <c r="W3735" s="1">
        <f t="shared" si="234"/>
        <v>3.8466461839439123</v>
      </c>
      <c r="X3735" s="1">
        <f t="shared" si="235"/>
        <v>705.41737882327573</v>
      </c>
    </row>
    <row r="3736" spans="1:24" hidden="1" x14ac:dyDescent="0.3">
      <c r="A3736" s="18" t="str">
        <f t="shared" si="232"/>
        <v>ConstMin - Rubber Tired Loaders_1995_175</v>
      </c>
      <c r="B3736" s="1" t="s">
        <v>40</v>
      </c>
      <c r="C3736" s="1">
        <v>2020</v>
      </c>
      <c r="D3736" s="1" t="s">
        <v>97</v>
      </c>
      <c r="E3736" s="1">
        <v>1995</v>
      </c>
      <c r="F3736" s="1">
        <v>175</v>
      </c>
      <c r="G3736" s="1" t="s">
        <v>5</v>
      </c>
      <c r="H3736" s="1">
        <v>2.9713964379504898E-4</v>
      </c>
      <c r="I3736" s="1">
        <v>3.5953896899200899E-4</v>
      </c>
      <c r="J3736" s="1">
        <v>4.2788108706487101E-4</v>
      </c>
      <c r="K3736" s="1">
        <v>1.3874006052434201E-3</v>
      </c>
      <c r="L3736" s="1">
        <v>3.7865411019184902E-3</v>
      </c>
      <c r="M3736" s="1">
        <v>0.20596592531441801</v>
      </c>
      <c r="N3736" s="1">
        <v>1.99740751103061E-4</v>
      </c>
      <c r="O3736" s="1">
        <v>1.83761491014816E-4</v>
      </c>
      <c r="P3736" s="1">
        <v>1.8953429320112299E-6</v>
      </c>
      <c r="Q3736" s="1">
        <v>1.6810661942672E-6</v>
      </c>
      <c r="R3736" s="1">
        <v>6682.3376159029303</v>
      </c>
      <c r="S3736" s="1">
        <v>2344.8075843279698</v>
      </c>
      <c r="T3736" s="1">
        <v>3.3958947726013999</v>
      </c>
      <c r="U3736" s="1">
        <v>355042.948393661</v>
      </c>
      <c r="V3736" s="1">
        <f t="shared" si="233"/>
        <v>0.33531553764667904</v>
      </c>
      <c r="W3736" s="1">
        <f t="shared" si="234"/>
        <v>3.5314282314673564</v>
      </c>
      <c r="X3736" s="1">
        <f t="shared" si="235"/>
        <v>690.48299236072842</v>
      </c>
    </row>
    <row r="3737" spans="1:24" hidden="1" x14ac:dyDescent="0.3">
      <c r="A3737" s="18" t="str">
        <f t="shared" si="232"/>
        <v>ConstMin - Rubber Tired Loaders_1995_300</v>
      </c>
      <c r="B3737" s="1" t="s">
        <v>40</v>
      </c>
      <c r="C3737" s="1">
        <v>2020</v>
      </c>
      <c r="D3737" s="1" t="s">
        <v>97</v>
      </c>
      <c r="E3737" s="1">
        <v>1995</v>
      </c>
      <c r="F3737" s="1">
        <v>300</v>
      </c>
      <c r="G3737" s="1" t="s">
        <v>5</v>
      </c>
      <c r="H3737" s="1">
        <v>3.2948107623494502E-4</v>
      </c>
      <c r="I3737" s="1">
        <v>3.9867210224428301E-4</v>
      </c>
      <c r="J3737" s="1">
        <v>4.7445274977832102E-4</v>
      </c>
      <c r="K3737" s="1">
        <v>1.5384088058607E-3</v>
      </c>
      <c r="L3737" s="1">
        <v>4.19867783892372E-3</v>
      </c>
      <c r="M3737" s="1">
        <v>0.228383778998968</v>
      </c>
      <c r="N3737" s="1">
        <v>2.21481041038084E-4</v>
      </c>
      <c r="O3737" s="1">
        <v>2.03762557755037E-4</v>
      </c>
      <c r="P3737" s="1">
        <v>2.10163686372353E-6</v>
      </c>
      <c r="Q3737" s="1">
        <v>1.8640377023921299E-6</v>
      </c>
      <c r="R3737" s="1">
        <v>7409.66018984518</v>
      </c>
      <c r="S3737" s="1">
        <v>1798.7204691086699</v>
      </c>
      <c r="T3737" s="1">
        <v>2.6412514898010802</v>
      </c>
      <c r="U3737" s="1">
        <v>396425.14338820003</v>
      </c>
      <c r="V3737" s="1">
        <f t="shared" si="233"/>
        <v>0.33299924969424133</v>
      </c>
      <c r="W3737" s="1">
        <f t="shared" si="234"/>
        <v>3.5070338812238453</v>
      </c>
      <c r="X3737" s="1">
        <f t="shared" si="235"/>
        <v>681.01067848110767</v>
      </c>
    </row>
    <row r="3738" spans="1:24" hidden="1" x14ac:dyDescent="0.3">
      <c r="A3738" s="18" t="str">
        <f t="shared" si="232"/>
        <v>ConstMin - Rubber Tired Loaders_1995_600</v>
      </c>
      <c r="B3738" s="1" t="s">
        <v>40</v>
      </c>
      <c r="C3738" s="1">
        <v>2020</v>
      </c>
      <c r="D3738" s="1" t="s">
        <v>97</v>
      </c>
      <c r="E3738" s="1">
        <v>1995</v>
      </c>
      <c r="F3738" s="1">
        <v>600</v>
      </c>
      <c r="G3738" s="1" t="s">
        <v>5</v>
      </c>
      <c r="H3738" s="1">
        <v>1.7264735019165801E-4</v>
      </c>
      <c r="I3738" s="1">
        <v>2.0890329373190599E-4</v>
      </c>
      <c r="J3738" s="1">
        <v>2.4861218427598802E-4</v>
      </c>
      <c r="K3738" s="1">
        <v>8.3095339119965497E-4</v>
      </c>
      <c r="L3738" s="1">
        <v>2.2665633694498098E-3</v>
      </c>
      <c r="M3738" s="1">
        <v>0.131287434566463</v>
      </c>
      <c r="N3738" s="1">
        <v>1.11422346287109E-4</v>
      </c>
      <c r="O3738" s="1">
        <v>1.0250855858414E-4</v>
      </c>
      <c r="P3738" s="1">
        <v>1.20863801959771E-6</v>
      </c>
      <c r="Q3738" s="1">
        <v>1.0715503918661901E-6</v>
      </c>
      <c r="R3738" s="1">
        <v>4259.4762272430098</v>
      </c>
      <c r="S3738" s="1">
        <v>731.79882203280602</v>
      </c>
      <c r="T3738" s="1">
        <v>1.41495615525058</v>
      </c>
      <c r="U3738" s="1">
        <v>226125.836008137</v>
      </c>
      <c r="V3738" s="1">
        <f t="shared" si="233"/>
        <v>0.3059029764025446</v>
      </c>
      <c r="W3738" s="1">
        <f t="shared" si="234"/>
        <v>3.3189925756243901</v>
      </c>
      <c r="X3738" s="1">
        <f t="shared" si="235"/>
        <v>517.18833782747777</v>
      </c>
    </row>
    <row r="3739" spans="1:24" hidden="1" x14ac:dyDescent="0.3">
      <c r="A3739" s="18" t="str">
        <f t="shared" si="232"/>
        <v>ConstMin - Rubber Tired Loaders_1995_750</v>
      </c>
      <c r="B3739" s="1" t="s">
        <v>40</v>
      </c>
      <c r="C3739" s="1">
        <v>2020</v>
      </c>
      <c r="D3739" s="1" t="s">
        <v>97</v>
      </c>
      <c r="E3739" s="1">
        <v>1995</v>
      </c>
      <c r="F3739" s="1">
        <v>750</v>
      </c>
      <c r="G3739" s="1" t="s">
        <v>5</v>
      </c>
      <c r="H3739" s="1">
        <v>6.62283845922287E-5</v>
      </c>
      <c r="I3739" s="1">
        <v>8.0136345356596693E-5</v>
      </c>
      <c r="J3739" s="1">
        <v>9.53688738128093E-5</v>
      </c>
      <c r="K3739" s="1">
        <v>3.1875786514820402E-4</v>
      </c>
      <c r="L3739" s="1">
        <v>8.6946501274383901E-4</v>
      </c>
      <c r="M3739" s="1">
        <v>5.0362514680604202E-2</v>
      </c>
      <c r="N3739" s="1">
        <v>4.2742167741811603E-5</v>
      </c>
      <c r="O3739" s="1">
        <v>3.9322794322466703E-5</v>
      </c>
      <c r="P3739" s="1">
        <v>4.6363957226013999E-7</v>
      </c>
      <c r="Q3739" s="1">
        <v>4.1105207455362801E-7</v>
      </c>
      <c r="R3739" s="1">
        <v>1633.9563244158901</v>
      </c>
      <c r="S3739" s="1">
        <v>131.31343348626001</v>
      </c>
      <c r="T3739" s="1">
        <v>0.188660820700077</v>
      </c>
      <c r="U3739" s="1">
        <v>87783.030285565197</v>
      </c>
      <c r="V3739" s="1">
        <f t="shared" si="233"/>
        <v>0.30227871295270703</v>
      </c>
      <c r="W3739" s="1">
        <f t="shared" si="234"/>
        <v>3.2796699654831669</v>
      </c>
      <c r="X3739" s="1">
        <f t="shared" si="235"/>
        <v>696.02916492669749</v>
      </c>
    </row>
    <row r="3740" spans="1:24" hidden="1" x14ac:dyDescent="0.3">
      <c r="A3740" s="18" t="str">
        <f t="shared" si="232"/>
        <v>ConstMin - Rubber Tired Loaders_1996_50</v>
      </c>
      <c r="B3740" s="1" t="s">
        <v>40</v>
      </c>
      <c r="C3740" s="1">
        <v>2020</v>
      </c>
      <c r="D3740" s="1" t="s">
        <v>97</v>
      </c>
      <c r="E3740" s="1">
        <v>1996</v>
      </c>
      <c r="F3740" s="1">
        <v>50</v>
      </c>
      <c r="G3740" s="1" t="s">
        <v>5</v>
      </c>
      <c r="H3740" s="1">
        <v>3.4829765582399398E-5</v>
      </c>
      <c r="I3740" s="1">
        <v>4.2144016354703299E-5</v>
      </c>
      <c r="J3740" s="1">
        <v>5.0154862438655201E-5</v>
      </c>
      <c r="K3740" s="1">
        <v>1.1834821662927801E-4</v>
      </c>
      <c r="L3740" s="1">
        <v>8.0387251726307701E-5</v>
      </c>
      <c r="M3740" s="1">
        <v>6.2273066808924502E-3</v>
      </c>
      <c r="N3740" s="1">
        <v>1.12035745956718E-5</v>
      </c>
      <c r="O3740" s="1">
        <v>1.0307288628018001E-5</v>
      </c>
      <c r="P3740" s="1">
        <v>5.6529645518261701E-8</v>
      </c>
      <c r="Q3740" s="1">
        <v>5.0826439988079701E-8</v>
      </c>
      <c r="R3740" s="1">
        <v>202.03810710906001</v>
      </c>
      <c r="S3740" s="1">
        <v>240.846513822155</v>
      </c>
      <c r="T3740" s="1">
        <v>0.28299123105011598</v>
      </c>
      <c r="U3740" s="1">
        <v>9714.1427241602796</v>
      </c>
      <c r="V3740" s="1">
        <f t="shared" si="233"/>
        <v>1.4365476713489196</v>
      </c>
      <c r="W3740" s="1">
        <f t="shared" si="234"/>
        <v>2.7401308480338771</v>
      </c>
      <c r="X3740" s="1">
        <f t="shared" si="235"/>
        <v>851.074123139535</v>
      </c>
    </row>
    <row r="3741" spans="1:24" hidden="1" x14ac:dyDescent="0.3">
      <c r="A3741" s="18" t="str">
        <f t="shared" si="232"/>
        <v>ConstMin - Rubber Tired Loaders_1996_100</v>
      </c>
      <c r="B3741" s="1" t="s">
        <v>40</v>
      </c>
      <c r="C3741" s="1">
        <v>2020</v>
      </c>
      <c r="D3741" s="1" t="s">
        <v>97</v>
      </c>
      <c r="E3741" s="1">
        <v>1996</v>
      </c>
      <c r="F3741" s="1">
        <v>100</v>
      </c>
      <c r="G3741" s="1" t="s">
        <v>5</v>
      </c>
      <c r="H3741" s="1">
        <v>1.5632461420921699E-4</v>
      </c>
      <c r="I3741" s="1">
        <v>1.8915278319315201E-4</v>
      </c>
      <c r="J3741" s="1">
        <v>2.2510744446127201E-4</v>
      </c>
      <c r="K3741" s="1">
        <v>6.4836289213675302E-4</v>
      </c>
      <c r="L3741" s="1">
        <v>1.46547556763627E-3</v>
      </c>
      <c r="M3741" s="1">
        <v>7.4462893774380798E-2</v>
      </c>
      <c r="N3741" s="1">
        <v>1.3122494895037099E-4</v>
      </c>
      <c r="O3741" s="1">
        <v>1.20726953034341E-4</v>
      </c>
      <c r="P3741" s="1">
        <v>6.83756641856664E-7</v>
      </c>
      <c r="Q3741" s="1">
        <v>6.0775612888554999E-7</v>
      </c>
      <c r="R3741" s="1">
        <v>2415.8665822899402</v>
      </c>
      <c r="S3741" s="1">
        <v>1403.20188218972</v>
      </c>
      <c r="T3741" s="1">
        <v>2.35826025875097</v>
      </c>
      <c r="U3741" s="1">
        <v>132237.74537755901</v>
      </c>
      <c r="V3741" s="1">
        <f t="shared" si="233"/>
        <v>0.47363730417717653</v>
      </c>
      <c r="W3741" s="1">
        <f t="shared" si="234"/>
        <v>3.6695410211542123</v>
      </c>
      <c r="X3741" s="1">
        <f t="shared" si="235"/>
        <v>595.015701504003</v>
      </c>
    </row>
    <row r="3742" spans="1:24" hidden="1" x14ac:dyDescent="0.3">
      <c r="A3742" s="18" t="str">
        <f t="shared" si="232"/>
        <v>ConstMin - Rubber Tired Loaders_1996_175</v>
      </c>
      <c r="B3742" s="1" t="s">
        <v>40</v>
      </c>
      <c r="C3742" s="1">
        <v>2020</v>
      </c>
      <c r="D3742" s="1" t="s">
        <v>97</v>
      </c>
      <c r="E3742" s="1">
        <v>1996</v>
      </c>
      <c r="F3742" s="1">
        <v>175</v>
      </c>
      <c r="G3742" s="1" t="s">
        <v>5</v>
      </c>
      <c r="H3742" s="1">
        <v>3.3114598953867997E-4</v>
      </c>
      <c r="I3742" s="1">
        <v>4.0068664734180302E-4</v>
      </c>
      <c r="J3742" s="1">
        <v>4.7685022493569899E-4</v>
      </c>
      <c r="K3742" s="1">
        <v>1.54618259765697E-3</v>
      </c>
      <c r="L3742" s="1">
        <v>4.2198943369150498E-3</v>
      </c>
      <c r="M3742" s="1">
        <v>0.229537833721497</v>
      </c>
      <c r="N3742" s="1">
        <v>2.18510880197649E-4</v>
      </c>
      <c r="O3742" s="1">
        <v>2.0103000978183701E-4</v>
      </c>
      <c r="P3742" s="1">
        <v>2.1122567245483702E-6</v>
      </c>
      <c r="Q3742" s="1">
        <v>1.87345694189699E-6</v>
      </c>
      <c r="R3742" s="1">
        <v>7447.1022243534999</v>
      </c>
      <c r="S3742" s="1">
        <v>2624.1642877783102</v>
      </c>
      <c r="T3742" s="1">
        <v>4.0562076450516704</v>
      </c>
      <c r="U3742" s="1">
        <v>401008.91941840202</v>
      </c>
      <c r="V3742" s="1">
        <f t="shared" si="233"/>
        <v>0.33085632251987035</v>
      </c>
      <c r="W3742" s="1">
        <f t="shared" si="234"/>
        <v>3.4844653072333087</v>
      </c>
      <c r="X3742" s="1">
        <f t="shared" si="235"/>
        <v>646.95018534853182</v>
      </c>
    </row>
    <row r="3743" spans="1:24" hidden="1" x14ac:dyDescent="0.3">
      <c r="A3743" s="18" t="str">
        <f t="shared" si="232"/>
        <v>ConstMin - Rubber Tired Loaders_1996_300</v>
      </c>
      <c r="B3743" s="1" t="s">
        <v>40</v>
      </c>
      <c r="C3743" s="1">
        <v>2020</v>
      </c>
      <c r="D3743" s="1" t="s">
        <v>97</v>
      </c>
      <c r="E3743" s="1">
        <v>1996</v>
      </c>
      <c r="F3743" s="1">
        <v>300</v>
      </c>
      <c r="G3743" s="1" t="s">
        <v>5</v>
      </c>
      <c r="H3743" s="1">
        <v>1.69586784540254E-4</v>
      </c>
      <c r="I3743" s="1">
        <v>2.05200009293707E-4</v>
      </c>
      <c r="J3743" s="1">
        <v>2.4420496973796499E-4</v>
      </c>
      <c r="K3743" s="1">
        <v>5.7350657642509504E-4</v>
      </c>
      <c r="L3743" s="1">
        <v>3.5360997707479902E-3</v>
      </c>
      <c r="M3743" s="1">
        <v>0.24993787939228401</v>
      </c>
      <c r="N3743" s="1">
        <v>9.0257723078217703E-5</v>
      </c>
      <c r="O3743" s="1">
        <v>8.3037105231960296E-5</v>
      </c>
      <c r="P3743" s="1">
        <v>2.3057120396333502E-6</v>
      </c>
      <c r="Q3743" s="1">
        <v>2.0399593722689799E-6</v>
      </c>
      <c r="R3743" s="1">
        <v>8108.9592395075397</v>
      </c>
      <c r="S3743" s="1">
        <v>2004.73946170971</v>
      </c>
      <c r="T3743" s="1">
        <v>2.9242427208512001</v>
      </c>
      <c r="U3743" s="1">
        <v>434446.44205696299</v>
      </c>
      <c r="V3743" s="1">
        <f t="shared" si="233"/>
        <v>0.15639747309742263</v>
      </c>
      <c r="W3743" s="1">
        <f t="shared" si="234"/>
        <v>2.6951122988195761</v>
      </c>
      <c r="X3743" s="1">
        <f t="shared" si="235"/>
        <v>685.55850286126815</v>
      </c>
    </row>
    <row r="3744" spans="1:24" hidden="1" x14ac:dyDescent="0.3">
      <c r="A3744" s="18" t="str">
        <f t="shared" si="232"/>
        <v>ConstMin - Rubber Tired Loaders_1996_600</v>
      </c>
      <c r="B3744" s="1" t="s">
        <v>40</v>
      </c>
      <c r="C3744" s="1">
        <v>2020</v>
      </c>
      <c r="D3744" s="1" t="s">
        <v>97</v>
      </c>
      <c r="E3744" s="1">
        <v>1996</v>
      </c>
      <c r="F3744" s="1">
        <v>600</v>
      </c>
      <c r="G3744" s="1" t="s">
        <v>5</v>
      </c>
      <c r="H3744" s="1">
        <v>2.5818860331374002E-4</v>
      </c>
      <c r="I3744" s="1">
        <v>3.1240821000962598E-4</v>
      </c>
      <c r="J3744" s="1">
        <v>3.71791588771786E-4</v>
      </c>
      <c r="K3744" s="1">
        <v>8.9838219511798999E-4</v>
      </c>
      <c r="L3744" s="1">
        <v>5.6094466572794797E-3</v>
      </c>
      <c r="M3744" s="1">
        <v>0.41669586619703203</v>
      </c>
      <c r="N3744" s="1">
        <v>1.50976915944377E-4</v>
      </c>
      <c r="O3744" s="1">
        <v>1.38898762668826E-4</v>
      </c>
      <c r="P3744" s="1">
        <v>3.8448142710301601E-6</v>
      </c>
      <c r="Q3744" s="1">
        <v>3.4010156431719301E-6</v>
      </c>
      <c r="R3744" s="1">
        <v>13519.2384702905</v>
      </c>
      <c r="S3744" s="1">
        <v>2061.0316787891602</v>
      </c>
      <c r="T3744" s="1">
        <v>3.4902251829514301</v>
      </c>
      <c r="U3744" s="1">
        <v>726652.92567039398</v>
      </c>
      <c r="V3744" s="1">
        <f t="shared" si="233"/>
        <v>0.1423586997687267</v>
      </c>
      <c r="W3744" s="1">
        <f t="shared" si="234"/>
        <v>2.5561221087234927</v>
      </c>
      <c r="X3744" s="1">
        <f t="shared" si="235"/>
        <v>590.51538819231575</v>
      </c>
    </row>
    <row r="3745" spans="1:24" hidden="1" x14ac:dyDescent="0.3">
      <c r="A3745" s="18" t="str">
        <f t="shared" si="232"/>
        <v>ConstMin - Rubber Tired Loaders_1996_750</v>
      </c>
      <c r="B3745" s="1" t="s">
        <v>40</v>
      </c>
      <c r="C3745" s="1">
        <v>2020</v>
      </c>
      <c r="D3745" s="1" t="s">
        <v>97</v>
      </c>
      <c r="E3745" s="1">
        <v>1996</v>
      </c>
      <c r="F3745" s="1">
        <v>750</v>
      </c>
      <c r="G3745" s="1" t="s">
        <v>5</v>
      </c>
      <c r="H3745" s="1">
        <v>5.43838295548194E-5</v>
      </c>
      <c r="I3745" s="1">
        <v>6.5804433761331495E-5</v>
      </c>
      <c r="J3745" s="1">
        <v>7.8312714558939896E-5</v>
      </c>
      <c r="K3745" s="1">
        <v>1.8923168392143001E-4</v>
      </c>
      <c r="L3745" s="1">
        <v>1.1815517299794899E-3</v>
      </c>
      <c r="M3745" s="1">
        <v>8.7771174531355398E-2</v>
      </c>
      <c r="N3745" s="1">
        <v>3.2649446968650302E-5</v>
      </c>
      <c r="O3745" s="1">
        <v>3.0037491211158301E-5</v>
      </c>
      <c r="P3745" s="1">
        <v>8.0985652078359399E-7</v>
      </c>
      <c r="Q3745" s="1">
        <v>7.1637652738211796E-7</v>
      </c>
      <c r="R3745" s="1">
        <v>2847.6390949983902</v>
      </c>
      <c r="S3745" s="1">
        <v>213.805205804552</v>
      </c>
      <c r="T3745" s="1">
        <v>0.47165205175019398</v>
      </c>
      <c r="U3745" s="1">
        <v>152443.11173864501</v>
      </c>
      <c r="V3745" s="1">
        <f t="shared" si="233"/>
        <v>0.14293413306704941</v>
      </c>
      <c r="W3745" s="1">
        <f t="shared" si="234"/>
        <v>2.5664543032316431</v>
      </c>
      <c r="X3745" s="1">
        <f t="shared" si="235"/>
        <v>453.31130228559232</v>
      </c>
    </row>
    <row r="3746" spans="1:24" hidden="1" x14ac:dyDescent="0.3">
      <c r="A3746" s="18" t="str">
        <f t="shared" si="232"/>
        <v>ConstMin - Rubber Tired Loaders_1997_50</v>
      </c>
      <c r="B3746" s="1" t="s">
        <v>40</v>
      </c>
      <c r="C3746" s="1">
        <v>2020</v>
      </c>
      <c r="D3746" s="1" t="s">
        <v>97</v>
      </c>
      <c r="E3746" s="1">
        <v>1997</v>
      </c>
      <c r="F3746" s="1">
        <v>50</v>
      </c>
      <c r="G3746" s="1" t="s">
        <v>5</v>
      </c>
      <c r="H3746" s="1">
        <v>1.15616983984064E-5</v>
      </c>
      <c r="I3746" s="1">
        <v>1.39896550620717E-5</v>
      </c>
      <c r="J3746" s="1">
        <v>1.66488456937052E-5</v>
      </c>
      <c r="K3746" s="1">
        <v>3.9285546824019802E-5</v>
      </c>
      <c r="L3746" s="1">
        <v>2.6684450612725499E-5</v>
      </c>
      <c r="M3746" s="1">
        <v>2.0671468921755398E-3</v>
      </c>
      <c r="N3746" s="1">
        <v>3.71901298482073E-6</v>
      </c>
      <c r="O3746" s="1">
        <v>3.4214919460350701E-6</v>
      </c>
      <c r="P3746" s="1">
        <v>1.8764947197383399E-8</v>
      </c>
      <c r="Q3746" s="1">
        <v>1.6871775045877199E-8</v>
      </c>
      <c r="R3746" s="1">
        <v>67.066304361241393</v>
      </c>
      <c r="S3746" s="1">
        <v>84.806592459876597</v>
      </c>
      <c r="T3746" s="1">
        <v>9.4330410350038807E-2</v>
      </c>
      <c r="U3746" s="1">
        <v>3222.6505134753102</v>
      </c>
      <c r="V3746" s="1">
        <f t="shared" si="233"/>
        <v>1.4374157424282668</v>
      </c>
      <c r="W3746" s="1">
        <f t="shared" si="234"/>
        <v>2.741786642958234</v>
      </c>
      <c r="X3746" s="1">
        <f t="shared" si="235"/>
        <v>899.03767136365173</v>
      </c>
    </row>
    <row r="3747" spans="1:24" hidden="1" x14ac:dyDescent="0.3">
      <c r="A3747" s="18" t="str">
        <f t="shared" si="232"/>
        <v>ConstMin - Rubber Tired Loaders_1997_100</v>
      </c>
      <c r="B3747" s="1" t="s">
        <v>40</v>
      </c>
      <c r="C3747" s="1">
        <v>2020</v>
      </c>
      <c r="D3747" s="1" t="s">
        <v>97</v>
      </c>
      <c r="E3747" s="1">
        <v>1997</v>
      </c>
      <c r="F3747" s="1">
        <v>100</v>
      </c>
      <c r="G3747" s="1" t="s">
        <v>5</v>
      </c>
      <c r="H3747" s="1">
        <v>1.2832059098876901E-4</v>
      </c>
      <c r="I3747" s="1">
        <v>1.55267915096411E-4</v>
      </c>
      <c r="J3747" s="1">
        <v>1.8478165102382799E-4</v>
      </c>
      <c r="K3747" s="1">
        <v>5.3221503161893398E-4</v>
      </c>
      <c r="L3747" s="1">
        <v>1.2029499760479901E-3</v>
      </c>
      <c r="M3747" s="1">
        <v>6.1123595821413197E-2</v>
      </c>
      <c r="N3747" s="1">
        <v>1.07717284875218E-4</v>
      </c>
      <c r="O3747" s="1">
        <v>9.9099902085200803E-5</v>
      </c>
      <c r="P3747" s="1">
        <v>5.6126833780710196E-7</v>
      </c>
      <c r="Q3747" s="1">
        <v>4.9888257220494999E-7</v>
      </c>
      <c r="R3747" s="1">
        <v>1983.0877508168201</v>
      </c>
      <c r="S3747" s="1">
        <v>1277.8859372521099</v>
      </c>
      <c r="T3747" s="1">
        <v>1.8866082070007699</v>
      </c>
      <c r="U3747" s="1">
        <v>107406.313026039</v>
      </c>
      <c r="V3747" s="1">
        <f t="shared" si="233"/>
        <v>0.47867474373522045</v>
      </c>
      <c r="W3747" s="1">
        <f t="shared" si="234"/>
        <v>3.7085689670883673</v>
      </c>
      <c r="X3747" s="1">
        <f t="shared" si="235"/>
        <v>677.3456897463758</v>
      </c>
    </row>
    <row r="3748" spans="1:24" hidden="1" x14ac:dyDescent="0.3">
      <c r="A3748" s="18" t="str">
        <f t="shared" si="232"/>
        <v>ConstMin - Rubber Tired Loaders_1997_175</v>
      </c>
      <c r="B3748" s="1" t="s">
        <v>40</v>
      </c>
      <c r="C3748" s="1">
        <v>2020</v>
      </c>
      <c r="D3748" s="1" t="s">
        <v>97</v>
      </c>
      <c r="E3748" s="1">
        <v>1997</v>
      </c>
      <c r="F3748" s="1">
        <v>175</v>
      </c>
      <c r="G3748" s="1" t="s">
        <v>5</v>
      </c>
      <c r="H3748" s="1">
        <v>4.2675511108025601E-4</v>
      </c>
      <c r="I3748" s="1">
        <v>5.1637368440710996E-4</v>
      </c>
      <c r="J3748" s="1">
        <v>6.1452735995556798E-4</v>
      </c>
      <c r="K3748" s="1">
        <v>1.9925994789569599E-3</v>
      </c>
      <c r="L3748" s="1">
        <v>4.6842222164225102E-3</v>
      </c>
      <c r="M3748" s="1">
        <v>0.29581044862841899</v>
      </c>
      <c r="N3748" s="1">
        <v>3.1874420814984001E-4</v>
      </c>
      <c r="O3748" s="1">
        <v>2.93244671497853E-4</v>
      </c>
      <c r="P3748" s="1">
        <v>2.72211164136526E-6</v>
      </c>
      <c r="Q3748" s="1">
        <v>2.4143651156914901E-6</v>
      </c>
      <c r="R3748" s="1">
        <v>9597.2442287687099</v>
      </c>
      <c r="S3748" s="1">
        <v>3469.5997349434601</v>
      </c>
      <c r="T3748" s="1">
        <v>5.0938421589020999</v>
      </c>
      <c r="U3748" s="1">
        <v>514207.53108801</v>
      </c>
      <c r="V3748" s="1">
        <f t="shared" si="233"/>
        <v>0.332517318170721</v>
      </c>
      <c r="W3748" s="1">
        <f t="shared" si="234"/>
        <v>3.0163911449300751</v>
      </c>
      <c r="X3748" s="1">
        <f t="shared" si="235"/>
        <v>681.13609073652162</v>
      </c>
    </row>
    <row r="3749" spans="1:24" hidden="1" x14ac:dyDescent="0.3">
      <c r="A3749" s="18" t="str">
        <f t="shared" si="232"/>
        <v>ConstMin - Rubber Tired Loaders_1997_300</v>
      </c>
      <c r="B3749" s="1" t="s">
        <v>40</v>
      </c>
      <c r="C3749" s="1">
        <v>2020</v>
      </c>
      <c r="D3749" s="1" t="s">
        <v>97</v>
      </c>
      <c r="E3749" s="1">
        <v>1997</v>
      </c>
      <c r="F3749" s="1">
        <v>300</v>
      </c>
      <c r="G3749" s="1" t="s">
        <v>5</v>
      </c>
      <c r="H3749" s="1">
        <v>2.5941709851633697E-4</v>
      </c>
      <c r="I3749" s="1">
        <v>3.1389468920476802E-4</v>
      </c>
      <c r="J3749" s="1">
        <v>3.73560621863526E-4</v>
      </c>
      <c r="K3749" s="1">
        <v>8.7729366671801003E-4</v>
      </c>
      <c r="L3749" s="1">
        <v>5.4845480558178396E-3</v>
      </c>
      <c r="M3749" s="1">
        <v>0.38233026032687401</v>
      </c>
      <c r="N3749" s="1">
        <v>1.4222062796474401E-4</v>
      </c>
      <c r="O3749" s="1">
        <v>1.30842977727565E-4</v>
      </c>
      <c r="P3749" s="1">
        <v>3.5270503474514301E-6</v>
      </c>
      <c r="Q3749" s="1">
        <v>3.1205281878530798E-6</v>
      </c>
      <c r="R3749" s="1">
        <v>12404.284234783399</v>
      </c>
      <c r="S3749" s="1">
        <v>3124.5863147499899</v>
      </c>
      <c r="T3749" s="1">
        <v>4.5278596968018601</v>
      </c>
      <c r="U3749" s="1">
        <v>666773.70045800402</v>
      </c>
      <c r="V3749" s="1">
        <f t="shared" si="233"/>
        <v>0.15588133157257514</v>
      </c>
      <c r="W3749" s="1">
        <f t="shared" si="234"/>
        <v>2.7236480368004794</v>
      </c>
      <c r="X3749" s="1">
        <f t="shared" si="235"/>
        <v>690.0801977051018</v>
      </c>
    </row>
    <row r="3750" spans="1:24" hidden="1" x14ac:dyDescent="0.3">
      <c r="A3750" s="18" t="str">
        <f t="shared" si="232"/>
        <v>ConstMin - Rubber Tired Loaders_1997_600</v>
      </c>
      <c r="B3750" s="1" t="s">
        <v>40</v>
      </c>
      <c r="C3750" s="1">
        <v>2020</v>
      </c>
      <c r="D3750" s="1" t="s">
        <v>97</v>
      </c>
      <c r="E3750" s="1">
        <v>1997</v>
      </c>
      <c r="F3750" s="1">
        <v>600</v>
      </c>
      <c r="G3750" s="1" t="s">
        <v>5</v>
      </c>
      <c r="H3750" s="1">
        <v>2.5545988460894299E-4</v>
      </c>
      <c r="I3750" s="1">
        <v>3.0910646037682099E-4</v>
      </c>
      <c r="J3750" s="1">
        <v>3.6786223383687803E-4</v>
      </c>
      <c r="K3750" s="1">
        <v>8.8888746038371996E-4</v>
      </c>
      <c r="L3750" s="1">
        <v>5.5501620807302896E-3</v>
      </c>
      <c r="M3750" s="1">
        <v>0.41229193128390901</v>
      </c>
      <c r="N3750" s="1">
        <v>1.4498196542653399E-4</v>
      </c>
      <c r="O3750" s="1">
        <v>1.3338340819241099E-4</v>
      </c>
      <c r="P3750" s="1">
        <v>3.8041795703377799E-6</v>
      </c>
      <c r="Q3750" s="1">
        <v>3.3650713184352001E-6</v>
      </c>
      <c r="R3750" s="1">
        <v>13376.3576521017</v>
      </c>
      <c r="S3750" s="1">
        <v>2190.5563876205501</v>
      </c>
      <c r="T3750" s="1">
        <v>3.6788860036515101</v>
      </c>
      <c r="U3750" s="1">
        <v>719288.848714586</v>
      </c>
      <c r="V3750" s="1">
        <f t="shared" si="233"/>
        <v>0.1422962173019808</v>
      </c>
      <c r="W3750" s="1">
        <f t="shared" si="234"/>
        <v>2.5550002045833451</v>
      </c>
      <c r="X3750" s="1">
        <f t="shared" si="235"/>
        <v>595.44013743461869</v>
      </c>
    </row>
    <row r="3751" spans="1:24" hidden="1" x14ac:dyDescent="0.3">
      <c r="A3751" s="18" t="str">
        <f t="shared" si="232"/>
        <v>ConstMin - Rubber Tired Loaders_1998_50</v>
      </c>
      <c r="B3751" s="1" t="s">
        <v>40</v>
      </c>
      <c r="C3751" s="1">
        <v>2020</v>
      </c>
      <c r="D3751" s="1" t="s">
        <v>97</v>
      </c>
      <c r="E3751" s="1">
        <v>1998</v>
      </c>
      <c r="F3751" s="1">
        <v>50</v>
      </c>
      <c r="G3751" s="1" t="s">
        <v>5</v>
      </c>
      <c r="H3751" s="1">
        <v>3.1937347225924299E-5</v>
      </c>
      <c r="I3751" s="1">
        <v>3.8644190143368401E-5</v>
      </c>
      <c r="J3751" s="1">
        <v>4.5989780005330998E-5</v>
      </c>
      <c r="K3751" s="1">
        <v>1.08520055327854E-4</v>
      </c>
      <c r="L3751" s="1">
        <v>7.3711537473517704E-5</v>
      </c>
      <c r="M3751" s="1">
        <v>5.7101634887397196E-3</v>
      </c>
      <c r="N3751" s="1">
        <v>1.0273180024338999E-5</v>
      </c>
      <c r="O3751" s="1">
        <v>9.4513256223918802E-6</v>
      </c>
      <c r="P3751" s="1">
        <v>5.1835172797932098E-8</v>
      </c>
      <c r="Q3751" s="1">
        <v>4.6605586773664397E-8</v>
      </c>
      <c r="R3751" s="1">
        <v>185.25996577109399</v>
      </c>
      <c r="S3751" s="1">
        <v>234.112491592091</v>
      </c>
      <c r="T3751" s="1">
        <v>0.37732164140015501</v>
      </c>
      <c r="U3751" s="1">
        <v>9657.1402781737597</v>
      </c>
      <c r="V3751" s="1">
        <f t="shared" si="233"/>
        <v>1.3250256060211674</v>
      </c>
      <c r="W3751" s="1">
        <f t="shared" si="234"/>
        <v>2.5274090167046896</v>
      </c>
      <c r="X3751" s="1">
        <f t="shared" si="235"/>
        <v>620.45869068986519</v>
      </c>
    </row>
    <row r="3752" spans="1:24" hidden="1" x14ac:dyDescent="0.3">
      <c r="A3752" s="18" t="str">
        <f t="shared" si="232"/>
        <v>ConstMin - Rubber Tired Loaders_1998_100</v>
      </c>
      <c r="B3752" s="1" t="s">
        <v>40</v>
      </c>
      <c r="C3752" s="1">
        <v>2020</v>
      </c>
      <c r="D3752" s="1" t="s">
        <v>97</v>
      </c>
      <c r="E3752" s="1">
        <v>1998</v>
      </c>
      <c r="F3752" s="1">
        <v>100</v>
      </c>
      <c r="G3752" s="1" t="s">
        <v>5</v>
      </c>
      <c r="H3752" s="1">
        <v>3.3317978500119303E-4</v>
      </c>
      <c r="I3752" s="1">
        <v>4.0314753985144298E-4</v>
      </c>
      <c r="J3752" s="1">
        <v>4.7977889040171702E-4</v>
      </c>
      <c r="K3752" s="1">
        <v>1.38187712854843E-3</v>
      </c>
      <c r="L3752" s="1">
        <v>2.5131312309813201E-3</v>
      </c>
      <c r="M3752" s="1">
        <v>0.158705211356613</v>
      </c>
      <c r="N3752" s="1">
        <v>3.1076004888393898E-4</v>
      </c>
      <c r="O3752" s="1">
        <v>2.8589924497322399E-4</v>
      </c>
      <c r="P3752" s="1">
        <v>1.45731298989196E-6</v>
      </c>
      <c r="Q3752" s="1">
        <v>1.2953306002357301E-6</v>
      </c>
      <c r="R3752" s="1">
        <v>5149.0157999153398</v>
      </c>
      <c r="S3752" s="1">
        <v>3275.5757194397202</v>
      </c>
      <c r="T3752" s="1">
        <v>4.71652051750194</v>
      </c>
      <c r="U3752" s="1">
        <v>276589.61374949</v>
      </c>
      <c r="V3752" s="1">
        <f t="shared" si="233"/>
        <v>0.48263270364645983</v>
      </c>
      <c r="W3752" s="1">
        <f t="shared" si="234"/>
        <v>3.0086238925675262</v>
      </c>
      <c r="X3752" s="1">
        <f t="shared" si="235"/>
        <v>694.48986965810923</v>
      </c>
    </row>
    <row r="3753" spans="1:24" hidden="1" x14ac:dyDescent="0.3">
      <c r="A3753" s="18" t="str">
        <f t="shared" si="232"/>
        <v>ConstMin - Rubber Tired Loaders_1998_175</v>
      </c>
      <c r="B3753" s="1" t="s">
        <v>40</v>
      </c>
      <c r="C3753" s="1">
        <v>2020</v>
      </c>
      <c r="D3753" s="1" t="s">
        <v>97</v>
      </c>
      <c r="E3753" s="1">
        <v>1998</v>
      </c>
      <c r="F3753" s="1">
        <v>175</v>
      </c>
      <c r="G3753" s="1" t="s">
        <v>5</v>
      </c>
      <c r="H3753" s="1">
        <v>5.8635369303801604E-4</v>
      </c>
      <c r="I3753" s="1">
        <v>7.0948796857599899E-4</v>
      </c>
      <c r="J3753" s="1">
        <v>8.4434931797474299E-4</v>
      </c>
      <c r="K3753" s="1">
        <v>2.73779512628336E-3</v>
      </c>
      <c r="L3753" s="1">
        <v>6.4360353849248399E-3</v>
      </c>
      <c r="M3753" s="1">
        <v>0.40643812924337003</v>
      </c>
      <c r="N3753" s="1">
        <v>4.3794869406494101E-4</v>
      </c>
      <c r="O3753" s="1">
        <v>4.02912798539746E-4</v>
      </c>
      <c r="P3753" s="1">
        <v>3.7401314532261701E-6</v>
      </c>
      <c r="Q3753" s="1">
        <v>3.3172933731111798E-6</v>
      </c>
      <c r="R3753" s="1">
        <v>13186.4374917071</v>
      </c>
      <c r="S3753" s="1">
        <v>4831.7661691687199</v>
      </c>
      <c r="T3753" s="1">
        <v>6.5087983141526804</v>
      </c>
      <c r="U3753" s="1">
        <v>703617.19518561405</v>
      </c>
      <c r="V3753" s="1">
        <f t="shared" si="233"/>
        <v>0.33388521754307526</v>
      </c>
      <c r="W3753" s="1">
        <f t="shared" si="234"/>
        <v>3.0287998807415644</v>
      </c>
      <c r="X3753" s="1">
        <f t="shared" si="235"/>
        <v>742.34381462743522</v>
      </c>
    </row>
    <row r="3754" spans="1:24" hidden="1" x14ac:dyDescent="0.3">
      <c r="A3754" s="18" t="str">
        <f t="shared" si="232"/>
        <v>ConstMin - Rubber Tired Loaders_1998_300</v>
      </c>
      <c r="B3754" s="1" t="s">
        <v>40</v>
      </c>
      <c r="C3754" s="1">
        <v>2020</v>
      </c>
      <c r="D3754" s="1" t="s">
        <v>97</v>
      </c>
      <c r="E3754" s="1">
        <v>1998</v>
      </c>
      <c r="F3754" s="1">
        <v>300</v>
      </c>
      <c r="G3754" s="1" t="s">
        <v>5</v>
      </c>
      <c r="H3754" s="1">
        <v>5.0867934351154196E-4</v>
      </c>
      <c r="I3754" s="1">
        <v>6.1550200564896597E-4</v>
      </c>
      <c r="J3754" s="1">
        <v>7.3249825465661995E-4</v>
      </c>
      <c r="K3754" s="1">
        <v>1.7202457702488101E-3</v>
      </c>
      <c r="L3754" s="1">
        <v>1.0754404086880999E-2</v>
      </c>
      <c r="M3754" s="1">
        <v>0.74969424505926696</v>
      </c>
      <c r="N3754" s="1">
        <v>2.7317496939506899E-4</v>
      </c>
      <c r="O3754" s="1">
        <v>2.5132097184346299E-4</v>
      </c>
      <c r="P3754" s="1">
        <v>6.9160347006222901E-6</v>
      </c>
      <c r="Q3754" s="1">
        <v>6.1189036462313203E-6</v>
      </c>
      <c r="R3754" s="1">
        <v>24323.004140310499</v>
      </c>
      <c r="S3754" s="1">
        <v>6480.0233290743899</v>
      </c>
      <c r="T3754" s="1">
        <v>8.5840673418535403</v>
      </c>
      <c r="U3754" s="1">
        <v>1297144.01057603</v>
      </c>
      <c r="V3754" s="1">
        <f t="shared" si="233"/>
        <v>0.15711942404251941</v>
      </c>
      <c r="W3754" s="1">
        <f t="shared" si="234"/>
        <v>2.7452806985895446</v>
      </c>
      <c r="X3754" s="1">
        <f t="shared" si="235"/>
        <v>754.88961945575466</v>
      </c>
    </row>
    <row r="3755" spans="1:24" hidden="1" x14ac:dyDescent="0.3">
      <c r="A3755" s="18" t="str">
        <f t="shared" si="232"/>
        <v>ConstMin - Rubber Tired Loaders_1998_600</v>
      </c>
      <c r="B3755" s="1" t="s">
        <v>40</v>
      </c>
      <c r="C3755" s="1">
        <v>2020</v>
      </c>
      <c r="D3755" s="1" t="s">
        <v>97</v>
      </c>
      <c r="E3755" s="1">
        <v>1998</v>
      </c>
      <c r="F3755" s="1">
        <v>600</v>
      </c>
      <c r="G3755" s="1" t="s">
        <v>5</v>
      </c>
      <c r="H3755" s="1">
        <v>3.60544717566066E-4</v>
      </c>
      <c r="I3755" s="1">
        <v>4.3625910825493999E-4</v>
      </c>
      <c r="J3755" s="1">
        <v>5.1918439329513497E-4</v>
      </c>
      <c r="K3755" s="1">
        <v>1.2545362213823099E-3</v>
      </c>
      <c r="L3755" s="1">
        <v>7.8332518739920292E-3</v>
      </c>
      <c r="M3755" s="1">
        <v>0.58189049191452302</v>
      </c>
      <c r="N3755" s="1">
        <v>2.1645378290497999E-4</v>
      </c>
      <c r="O3755" s="1">
        <v>1.9913748027258101E-4</v>
      </c>
      <c r="P3755" s="1">
        <v>5.3690498250151597E-6</v>
      </c>
      <c r="Q3755" s="1">
        <v>4.7493119710444598E-6</v>
      </c>
      <c r="R3755" s="1">
        <v>18878.796172332</v>
      </c>
      <c r="S3755" s="1">
        <v>3167.7261446613402</v>
      </c>
      <c r="T3755" s="1">
        <v>4.6221901071518996</v>
      </c>
      <c r="U3755" s="1">
        <v>1037462.6361127601</v>
      </c>
      <c r="V3755" s="1">
        <f t="shared" si="233"/>
        <v>0.13923891911894756</v>
      </c>
      <c r="W3755" s="1">
        <f t="shared" si="234"/>
        <v>2.5001048768562186</v>
      </c>
      <c r="X3755" s="1">
        <f t="shared" si="235"/>
        <v>685.3301294898987</v>
      </c>
    </row>
    <row r="3756" spans="1:24" hidden="1" x14ac:dyDescent="0.3">
      <c r="A3756" s="18" t="str">
        <f t="shared" si="232"/>
        <v>ConstMin - Rubber Tired Loaders_1998_750</v>
      </c>
      <c r="B3756" s="1" t="s">
        <v>40</v>
      </c>
      <c r="C3756" s="1">
        <v>2020</v>
      </c>
      <c r="D3756" s="1" t="s">
        <v>97</v>
      </c>
      <c r="E3756" s="1">
        <v>1998</v>
      </c>
      <c r="F3756" s="1">
        <v>750</v>
      </c>
      <c r="G3756" s="1" t="s">
        <v>5</v>
      </c>
      <c r="H3756" s="1">
        <v>2.7664781050822402E-5</v>
      </c>
      <c r="I3756" s="1">
        <v>3.3474385071495102E-5</v>
      </c>
      <c r="J3756" s="1">
        <v>3.9837284713184301E-5</v>
      </c>
      <c r="K3756" s="1">
        <v>9.6261207539417894E-5</v>
      </c>
      <c r="L3756" s="1">
        <v>6.0104943284940897E-4</v>
      </c>
      <c r="M3756" s="1">
        <v>4.4648755813267098E-2</v>
      </c>
      <c r="N3756" s="1">
        <v>1.66086097505818E-5</v>
      </c>
      <c r="O3756" s="1">
        <v>1.52799209705352E-5</v>
      </c>
      <c r="P3756" s="1">
        <v>4.1196994609353501E-7</v>
      </c>
      <c r="Q3756" s="1">
        <v>3.64417142783181E-7</v>
      </c>
      <c r="R3756" s="1">
        <v>1448.5797105458</v>
      </c>
      <c r="S3756" s="1">
        <v>128.36729876060701</v>
      </c>
      <c r="T3756" s="1">
        <v>0.188660820700077</v>
      </c>
      <c r="U3756" s="1">
        <v>77662.215750167394</v>
      </c>
      <c r="V3756" s="1">
        <f t="shared" si="233"/>
        <v>0.14272216706555568</v>
      </c>
      <c r="W3756" s="1">
        <f t="shared" si="234"/>
        <v>2.5626483469845387</v>
      </c>
      <c r="X3756" s="1">
        <f t="shared" si="235"/>
        <v>680.41312597001024</v>
      </c>
    </row>
    <row r="3757" spans="1:24" hidden="1" x14ac:dyDescent="0.3">
      <c r="A3757" s="18" t="str">
        <f t="shared" si="232"/>
        <v>ConstMin - Rubber Tired Loaders_1999_50</v>
      </c>
      <c r="B3757" s="1" t="s">
        <v>40</v>
      </c>
      <c r="C3757" s="1">
        <v>2020</v>
      </c>
      <c r="D3757" s="1" t="s">
        <v>97</v>
      </c>
      <c r="E3757" s="1">
        <v>1999</v>
      </c>
      <c r="F3757" s="1">
        <v>50</v>
      </c>
      <c r="G3757" s="1" t="s">
        <v>5</v>
      </c>
      <c r="H3757" s="1">
        <v>5.13779445245222E-5</v>
      </c>
      <c r="I3757" s="1">
        <v>6.2167312874671798E-5</v>
      </c>
      <c r="J3757" s="1">
        <v>7.3984240115311994E-5</v>
      </c>
      <c r="K3757" s="1">
        <v>1.7771511238046201E-4</v>
      </c>
      <c r="L3757" s="1">
        <v>1.2508359578532701E-4</v>
      </c>
      <c r="M3757" s="1">
        <v>1.14136672377496E-2</v>
      </c>
      <c r="N3757" s="1">
        <v>1.8012612703420101E-5</v>
      </c>
      <c r="O3757" s="1">
        <v>1.65716036871465E-5</v>
      </c>
      <c r="P3757" s="1">
        <v>1.0398367549721001E-7</v>
      </c>
      <c r="Q3757" s="1">
        <v>9.3156817646927703E-8</v>
      </c>
      <c r="R3757" s="1">
        <v>370.30386362104701</v>
      </c>
      <c r="S3757" s="1">
        <v>396.88643518443399</v>
      </c>
      <c r="T3757" s="1">
        <v>0.47165205175019398</v>
      </c>
      <c r="U3757" s="1">
        <v>17066.1167129307</v>
      </c>
      <c r="V3757" s="1">
        <f t="shared" si="233"/>
        <v>1.206190726227218</v>
      </c>
      <c r="W3757" s="1">
        <f t="shared" si="234"/>
        <v>2.4269132163324483</v>
      </c>
      <c r="X3757" s="1">
        <f t="shared" si="235"/>
        <v>841.48141349471143</v>
      </c>
    </row>
    <row r="3758" spans="1:24" hidden="1" x14ac:dyDescent="0.3">
      <c r="A3758" s="18" t="str">
        <f t="shared" si="232"/>
        <v>ConstMin - Rubber Tired Loaders_1999_100</v>
      </c>
      <c r="B3758" s="1" t="s">
        <v>40</v>
      </c>
      <c r="C3758" s="1">
        <v>2020</v>
      </c>
      <c r="D3758" s="1" t="s">
        <v>97</v>
      </c>
      <c r="E3758" s="1">
        <v>1999</v>
      </c>
      <c r="F3758" s="1">
        <v>100</v>
      </c>
      <c r="G3758" s="1" t="s">
        <v>5</v>
      </c>
      <c r="H3758" s="1">
        <v>3.4204548380698403E-4</v>
      </c>
      <c r="I3758" s="1">
        <v>4.1387503540645101E-4</v>
      </c>
      <c r="J3758" s="1">
        <v>4.9254549668205697E-4</v>
      </c>
      <c r="K3758" s="1">
        <v>1.4186479860849399E-3</v>
      </c>
      <c r="L3758" s="1">
        <v>2.5800040292611802E-3</v>
      </c>
      <c r="M3758" s="1">
        <v>0.162928254488693</v>
      </c>
      <c r="N3758" s="1">
        <v>3.1902917299742099E-4</v>
      </c>
      <c r="O3758" s="1">
        <v>2.9350683915762698E-4</v>
      </c>
      <c r="P3758" s="1">
        <v>1.4960911469584301E-6</v>
      </c>
      <c r="Q3758" s="1">
        <v>1.32979851057301E-6</v>
      </c>
      <c r="R3758" s="1">
        <v>5286.0277834849603</v>
      </c>
      <c r="S3758" s="1">
        <v>3539.8860919697599</v>
      </c>
      <c r="T3758" s="1">
        <v>5.3768333899522096</v>
      </c>
      <c r="U3758" s="1">
        <v>282259.33838600997</v>
      </c>
      <c r="V3758" s="1">
        <f t="shared" si="233"/>
        <v>0.48552266956032825</v>
      </c>
      <c r="W3758" s="1">
        <f t="shared" si="234"/>
        <v>3.0266392910920827</v>
      </c>
      <c r="X3758" s="1">
        <f t="shared" si="235"/>
        <v>658.358895513633</v>
      </c>
    </row>
    <row r="3759" spans="1:24" hidden="1" x14ac:dyDescent="0.3">
      <c r="A3759" s="18" t="str">
        <f t="shared" si="232"/>
        <v>ConstMin - Rubber Tired Loaders_1999_175</v>
      </c>
      <c r="B3759" s="1" t="s">
        <v>40</v>
      </c>
      <c r="C3759" s="1">
        <v>2020</v>
      </c>
      <c r="D3759" s="1" t="s">
        <v>97</v>
      </c>
      <c r="E3759" s="1">
        <v>1999</v>
      </c>
      <c r="F3759" s="1">
        <v>175</v>
      </c>
      <c r="G3759" s="1" t="s">
        <v>5</v>
      </c>
      <c r="H3759" s="1">
        <v>5.3994137392223904E-4</v>
      </c>
      <c r="I3759" s="1">
        <v>6.5332906244590903E-4</v>
      </c>
      <c r="J3759" s="1">
        <v>7.7751557844802396E-4</v>
      </c>
      <c r="K3759" s="1">
        <v>2.5210873224724602E-3</v>
      </c>
      <c r="L3759" s="1">
        <v>5.9265965740632901E-3</v>
      </c>
      <c r="M3759" s="1">
        <v>0.37426687087280303</v>
      </c>
      <c r="N3759" s="1">
        <v>4.0328324420657098E-4</v>
      </c>
      <c r="O3759" s="1">
        <v>3.7102058467004503E-4</v>
      </c>
      <c r="P3759" s="1">
        <v>3.4440845849226901E-6</v>
      </c>
      <c r="Q3759" s="1">
        <v>3.0547158870962601E-6</v>
      </c>
      <c r="R3759" s="1">
        <v>12142.6764441823</v>
      </c>
      <c r="S3759" s="1">
        <v>4559.3539261431397</v>
      </c>
      <c r="T3759" s="1">
        <v>5.8484854417024099</v>
      </c>
      <c r="U3759" s="1">
        <v>646692.877846819</v>
      </c>
      <c r="V3759" s="1">
        <f t="shared" si="233"/>
        <v>0.33452031748413069</v>
      </c>
      <c r="W3759" s="1">
        <f t="shared" si="234"/>
        <v>3.0345611140177247</v>
      </c>
      <c r="X3759" s="1">
        <f t="shared" si="235"/>
        <v>779.57857151064013</v>
      </c>
    </row>
    <row r="3760" spans="1:24" hidden="1" x14ac:dyDescent="0.3">
      <c r="A3760" s="18" t="str">
        <f t="shared" si="232"/>
        <v>ConstMin - Rubber Tired Loaders_1999_300</v>
      </c>
      <c r="B3760" s="1" t="s">
        <v>40</v>
      </c>
      <c r="C3760" s="1">
        <v>2020</v>
      </c>
      <c r="D3760" s="1" t="s">
        <v>97</v>
      </c>
      <c r="E3760" s="1">
        <v>1999</v>
      </c>
      <c r="F3760" s="1">
        <v>300</v>
      </c>
      <c r="G3760" s="1" t="s">
        <v>5</v>
      </c>
      <c r="H3760" s="1">
        <v>4.9932969565888896E-4</v>
      </c>
      <c r="I3760" s="1">
        <v>6.0418893174725603E-4</v>
      </c>
      <c r="J3760" s="1">
        <v>7.1903476174880099E-4</v>
      </c>
      <c r="K3760" s="1">
        <v>1.6886272420404301E-3</v>
      </c>
      <c r="L3760" s="1">
        <v>1.0556735570633901E-2</v>
      </c>
      <c r="M3760" s="1">
        <v>0.73591468573987895</v>
      </c>
      <c r="N3760" s="1">
        <v>2.5698109355324603E-4</v>
      </c>
      <c r="O3760" s="1">
        <v>2.3642260606898601E-4</v>
      </c>
      <c r="P3760" s="1">
        <v>6.78891633064652E-6</v>
      </c>
      <c r="Q3760" s="1">
        <v>6.0064367354626601E-6</v>
      </c>
      <c r="R3760" s="1">
        <v>23875.941513665101</v>
      </c>
      <c r="S3760" s="1">
        <v>6201.2979402081201</v>
      </c>
      <c r="T3760" s="1">
        <v>8.1124152901033408</v>
      </c>
      <c r="U3760" s="1">
        <v>1277106.83510495</v>
      </c>
      <c r="V3760" s="1">
        <f t="shared" si="233"/>
        <v>0.15665134804734945</v>
      </c>
      <c r="W3760" s="1">
        <f t="shared" si="234"/>
        <v>2.7371022063194492</v>
      </c>
      <c r="X3760" s="1">
        <f t="shared" si="235"/>
        <v>764.42067108834169</v>
      </c>
    </row>
    <row r="3761" spans="1:24" hidden="1" x14ac:dyDescent="0.3">
      <c r="A3761" s="18" t="str">
        <f t="shared" si="232"/>
        <v>ConstMin - Rubber Tired Loaders_1999_600</v>
      </c>
      <c r="B3761" s="1" t="s">
        <v>40</v>
      </c>
      <c r="C3761" s="1">
        <v>2020</v>
      </c>
      <c r="D3761" s="1" t="s">
        <v>97</v>
      </c>
      <c r="E3761" s="1">
        <v>1999</v>
      </c>
      <c r="F3761" s="1">
        <v>600</v>
      </c>
      <c r="G3761" s="1" t="s">
        <v>5</v>
      </c>
      <c r="H3761" s="1">
        <v>4.3857402968064797E-4</v>
      </c>
      <c r="I3761" s="1">
        <v>5.3067457591358404E-4</v>
      </c>
      <c r="J3761" s="1">
        <v>6.3154660274013295E-4</v>
      </c>
      <c r="K3761" s="1">
        <v>1.5260437310141799E-3</v>
      </c>
      <c r="L3761" s="1">
        <v>9.5285291185847401E-3</v>
      </c>
      <c r="M3761" s="1">
        <v>0.70782359423985597</v>
      </c>
      <c r="N3761" s="1">
        <v>2.5573980249130702E-4</v>
      </c>
      <c r="O3761" s="1">
        <v>2.35280618292003E-4</v>
      </c>
      <c r="P3761" s="1">
        <v>6.5310229288870298E-6</v>
      </c>
      <c r="Q3761" s="1">
        <v>5.7771610229453301E-6</v>
      </c>
      <c r="R3761" s="1">
        <v>22964.5569867546</v>
      </c>
      <c r="S3761" s="1">
        <v>3790.5179818449801</v>
      </c>
      <c r="T3761" s="1">
        <v>5.5654942106522904</v>
      </c>
      <c r="U3761" s="1">
        <v>1274513.4868447499</v>
      </c>
      <c r="V3761" s="1">
        <f t="shared" si="233"/>
        <v>0.13787084796082455</v>
      </c>
      <c r="W3761" s="1">
        <f t="shared" si="234"/>
        <v>2.4755404706115267</v>
      </c>
      <c r="X3761" s="1">
        <f t="shared" si="235"/>
        <v>681.0748225359705</v>
      </c>
    </row>
    <row r="3762" spans="1:24" hidden="1" x14ac:dyDescent="0.3">
      <c r="A3762" s="18" t="str">
        <f t="shared" si="232"/>
        <v>ConstMin - Rubber Tired Loaders_1999_750</v>
      </c>
      <c r="B3762" s="1" t="s">
        <v>40</v>
      </c>
      <c r="C3762" s="1">
        <v>2020</v>
      </c>
      <c r="D3762" s="1" t="s">
        <v>97</v>
      </c>
      <c r="E3762" s="1">
        <v>1999</v>
      </c>
      <c r="F3762" s="1">
        <v>750</v>
      </c>
      <c r="G3762" s="1" t="s">
        <v>5</v>
      </c>
      <c r="H3762" s="1">
        <v>1.4685223954567299E-5</v>
      </c>
      <c r="I3762" s="1">
        <v>1.7769120985026399E-5</v>
      </c>
      <c r="J3762" s="1">
        <v>2.1146722494576899E-5</v>
      </c>
      <c r="K3762" s="1">
        <v>5.1098087068049003E-5</v>
      </c>
      <c r="L3762" s="1">
        <v>3.1905351113909602E-4</v>
      </c>
      <c r="M3762" s="1">
        <v>2.3700783216251901E-2</v>
      </c>
      <c r="N3762" s="1">
        <v>8.8163052262455302E-6</v>
      </c>
      <c r="O3762" s="1">
        <v>8.1110008081458907E-6</v>
      </c>
      <c r="P3762" s="1">
        <v>2.1868493771269999E-7</v>
      </c>
      <c r="Q3762" s="1">
        <v>1.9344260649752899E-7</v>
      </c>
      <c r="R3762" s="1">
        <v>768.94580970396203</v>
      </c>
      <c r="S3762" s="1">
        <v>68.708070566128299</v>
      </c>
      <c r="T3762" s="1">
        <v>0.188660820700077</v>
      </c>
      <c r="U3762" s="1">
        <v>43011.252174396301</v>
      </c>
      <c r="V3762" s="1">
        <f t="shared" si="233"/>
        <v>0.13679570400429594</v>
      </c>
      <c r="W3762" s="1">
        <f t="shared" si="234"/>
        <v>2.4562357197125175</v>
      </c>
      <c r="X3762" s="1">
        <f t="shared" si="235"/>
        <v>364.18833709706348</v>
      </c>
    </row>
    <row r="3763" spans="1:24" hidden="1" x14ac:dyDescent="0.3">
      <c r="A3763" s="18" t="str">
        <f t="shared" si="232"/>
        <v>ConstMin - Rubber Tired Loaders_1999_9999</v>
      </c>
      <c r="B3763" s="1" t="s">
        <v>40</v>
      </c>
      <c r="C3763" s="1">
        <v>2020</v>
      </c>
      <c r="D3763" s="1" t="s">
        <v>97</v>
      </c>
      <c r="E3763" s="1">
        <v>1999</v>
      </c>
      <c r="F3763" s="1">
        <v>9999</v>
      </c>
      <c r="G3763" s="1" t="s">
        <v>5</v>
      </c>
      <c r="H3763" s="1">
        <v>9.3692442409382603E-5</v>
      </c>
      <c r="I3763" s="1">
        <v>1.1336785531535201E-4</v>
      </c>
      <c r="J3763" s="1">
        <v>1.3491711706951001E-4</v>
      </c>
      <c r="K3763" s="1">
        <v>5.33999369904491E-4</v>
      </c>
      <c r="L3763" s="1">
        <v>1.48476367712927E-3</v>
      </c>
      <c r="M3763" s="1">
        <v>8.4369843215458706E-2</v>
      </c>
      <c r="N3763" s="1">
        <v>5.1672987502140399E-5</v>
      </c>
      <c r="O3763" s="1">
        <v>4.7539148501969097E-5</v>
      </c>
      <c r="P3763" s="1">
        <v>7.7723026760794598E-7</v>
      </c>
      <c r="Q3763" s="1">
        <v>6.8861531842521101E-7</v>
      </c>
      <c r="R3763" s="1">
        <v>2737.28664635103</v>
      </c>
      <c r="S3763" s="1">
        <v>174.45326339761201</v>
      </c>
      <c r="T3763" s="1">
        <v>0.188660820700077</v>
      </c>
      <c r="U3763" s="1">
        <v>146104.60809550001</v>
      </c>
      <c r="V3763" s="1">
        <f t="shared" si="233"/>
        <v>0.25692988220267321</v>
      </c>
      <c r="W3763" s="1">
        <f t="shared" si="234"/>
        <v>3.3649763912572861</v>
      </c>
      <c r="X3763" s="1">
        <f t="shared" si="235"/>
        <v>924.69259250678533</v>
      </c>
    </row>
    <row r="3764" spans="1:24" hidden="1" x14ac:dyDescent="0.3">
      <c r="A3764" s="18" t="str">
        <f t="shared" si="232"/>
        <v>ConstMin - Rubber Tired Loaders_2000_50</v>
      </c>
      <c r="B3764" s="1" t="s">
        <v>40</v>
      </c>
      <c r="C3764" s="1">
        <v>2020</v>
      </c>
      <c r="D3764" s="1" t="s">
        <v>97</v>
      </c>
      <c r="E3764" s="1">
        <v>2000</v>
      </c>
      <c r="F3764" s="1">
        <v>50</v>
      </c>
      <c r="G3764" s="1" t="s">
        <v>5</v>
      </c>
      <c r="H3764" s="1">
        <v>2.1481922261675002E-5</v>
      </c>
      <c r="I3764" s="1">
        <v>2.5993125936626799E-5</v>
      </c>
      <c r="J3764" s="1">
        <v>3.0933968056812002E-5</v>
      </c>
      <c r="K3764" s="1">
        <v>7.4305468313544507E-5</v>
      </c>
      <c r="L3764" s="1">
        <v>5.2299407960719401E-5</v>
      </c>
      <c r="M3764" s="1">
        <v>4.7722328051667999E-3</v>
      </c>
      <c r="N3764" s="1">
        <v>7.5313551253465603E-6</v>
      </c>
      <c r="O3764" s="1">
        <v>6.9288467153188399E-6</v>
      </c>
      <c r="P3764" s="1">
        <v>4.3477201242415503E-8</v>
      </c>
      <c r="Q3764" s="1">
        <v>3.8950322621045898E-8</v>
      </c>
      <c r="R3764" s="1">
        <v>154.82983768859199</v>
      </c>
      <c r="S3764" s="1">
        <v>185.18561132677701</v>
      </c>
      <c r="T3764" s="1">
        <v>0.188660820700077</v>
      </c>
      <c r="U3764" s="1">
        <v>7314.8316474077101</v>
      </c>
      <c r="V3764" s="1">
        <f t="shared" si="233"/>
        <v>1.1766377465544802</v>
      </c>
      <c r="W3764" s="1">
        <f t="shared" si="234"/>
        <v>2.3674512130271395</v>
      </c>
      <c r="X3764" s="1">
        <f t="shared" si="235"/>
        <v>981.57959156329173</v>
      </c>
    </row>
    <row r="3765" spans="1:24" hidden="1" x14ac:dyDescent="0.3">
      <c r="A3765" s="18" t="str">
        <f t="shared" si="232"/>
        <v>ConstMin - Rubber Tired Loaders_2000_100</v>
      </c>
      <c r="B3765" s="1" t="s">
        <v>40</v>
      </c>
      <c r="C3765" s="1">
        <v>2020</v>
      </c>
      <c r="D3765" s="1" t="s">
        <v>97</v>
      </c>
      <c r="E3765" s="1">
        <v>2000</v>
      </c>
      <c r="F3765" s="1">
        <v>100</v>
      </c>
      <c r="G3765" s="1" t="s">
        <v>5</v>
      </c>
      <c r="H3765" s="1">
        <v>3.0323745235004499E-4</v>
      </c>
      <c r="I3765" s="1">
        <v>3.66917317343555E-4</v>
      </c>
      <c r="J3765" s="1">
        <v>4.3666193138406501E-4</v>
      </c>
      <c r="K3765" s="1">
        <v>1.2576900483933101E-3</v>
      </c>
      <c r="L3765" s="1">
        <v>2.2872801598733902E-3</v>
      </c>
      <c r="M3765" s="1">
        <v>0.144442628673533</v>
      </c>
      <c r="N3765" s="1">
        <v>2.8283254194249501E-4</v>
      </c>
      <c r="O3765" s="1">
        <v>2.6020593858709499E-4</v>
      </c>
      <c r="P3765" s="1">
        <v>1.32634660992377E-6</v>
      </c>
      <c r="Q3765" s="1">
        <v>1.17892131770579E-6</v>
      </c>
      <c r="R3765" s="1">
        <v>4686.2820121901204</v>
      </c>
      <c r="S3765" s="1">
        <v>3059.4556934935799</v>
      </c>
      <c r="T3765" s="1">
        <v>3.7732164140015501</v>
      </c>
      <c r="U3765" s="1">
        <v>251104.82604348601</v>
      </c>
      <c r="V3765" s="1">
        <f t="shared" si="233"/>
        <v>0.48383997901948145</v>
      </c>
      <c r="W3765" s="1">
        <f t="shared" si="234"/>
        <v>3.0161497761322722</v>
      </c>
      <c r="X3765" s="1">
        <f t="shared" si="235"/>
        <v>810.83493704220996</v>
      </c>
    </row>
    <row r="3766" spans="1:24" hidden="1" x14ac:dyDescent="0.3">
      <c r="A3766" s="18" t="str">
        <f t="shared" si="232"/>
        <v>ConstMin - Rubber Tired Loaders_2000_175</v>
      </c>
      <c r="B3766" s="1" t="s">
        <v>40</v>
      </c>
      <c r="C3766" s="1">
        <v>2020</v>
      </c>
      <c r="D3766" s="1" t="s">
        <v>97</v>
      </c>
      <c r="E3766" s="1">
        <v>2000</v>
      </c>
      <c r="F3766" s="1">
        <v>175</v>
      </c>
      <c r="G3766" s="1" t="s">
        <v>5</v>
      </c>
      <c r="H3766" s="1">
        <v>5.4024908291354997E-4</v>
      </c>
      <c r="I3766" s="1">
        <v>6.5370139032539497E-4</v>
      </c>
      <c r="J3766" s="1">
        <v>7.77958679395512E-4</v>
      </c>
      <c r="K3766" s="1">
        <v>2.52252407333926E-3</v>
      </c>
      <c r="L3766" s="1">
        <v>5.8867686049664698E-3</v>
      </c>
      <c r="M3766" s="1">
        <v>0.374480163068732</v>
      </c>
      <c r="N3766" s="1">
        <v>3.8417375135038102E-4</v>
      </c>
      <c r="O3766" s="1">
        <v>3.5343985124235101E-4</v>
      </c>
      <c r="P3766" s="1">
        <v>3.44604734577934E-6</v>
      </c>
      <c r="Q3766" s="1">
        <v>3.0564567493264198E-6</v>
      </c>
      <c r="R3766" s="1">
        <v>12149.596474579899</v>
      </c>
      <c r="S3766" s="1">
        <v>4517.2662872052397</v>
      </c>
      <c r="T3766" s="1">
        <v>5.65982462100233</v>
      </c>
      <c r="U3766" s="1">
        <v>649808.75541447301</v>
      </c>
      <c r="V3766" s="1">
        <f t="shared" si="233"/>
        <v>0.33310599637308669</v>
      </c>
      <c r="W3766" s="1">
        <f t="shared" si="234"/>
        <v>2.9997150848938365</v>
      </c>
      <c r="X3766" s="1">
        <f t="shared" si="235"/>
        <v>798.12831486733444</v>
      </c>
    </row>
    <row r="3767" spans="1:24" hidden="1" x14ac:dyDescent="0.3">
      <c r="A3767" s="18" t="str">
        <f t="shared" si="232"/>
        <v>ConstMin - Rubber Tired Loaders_2000_300</v>
      </c>
      <c r="B3767" s="1" t="s">
        <v>40</v>
      </c>
      <c r="C3767" s="1">
        <v>2020</v>
      </c>
      <c r="D3767" s="1" t="s">
        <v>97</v>
      </c>
      <c r="E3767" s="1">
        <v>2000</v>
      </c>
      <c r="F3767" s="1">
        <v>300</v>
      </c>
      <c r="G3767" s="1" t="s">
        <v>5</v>
      </c>
      <c r="H3767" s="1">
        <v>4.02679742366236E-4</v>
      </c>
      <c r="I3767" s="1">
        <v>4.8724248826314501E-4</v>
      </c>
      <c r="J3767" s="1">
        <v>5.7985882900738004E-4</v>
      </c>
      <c r="K3767" s="1">
        <v>1.36177757639707E-3</v>
      </c>
      <c r="L3767" s="1">
        <v>8.5133802310755607E-3</v>
      </c>
      <c r="M3767" s="1">
        <v>0.59347148514015802</v>
      </c>
      <c r="N3767" s="1">
        <v>2.0629754127959E-4</v>
      </c>
      <c r="O3767" s="1">
        <v>1.8979373797722201E-4</v>
      </c>
      <c r="P3767" s="1">
        <v>5.4748577998417201E-6</v>
      </c>
      <c r="Q3767" s="1">
        <v>4.84383448091075E-6</v>
      </c>
      <c r="R3767" s="1">
        <v>19254.528743353399</v>
      </c>
      <c r="S3767" s="1">
        <v>5069.6665482652197</v>
      </c>
      <c r="T3767" s="1">
        <v>6.1314766727525196</v>
      </c>
      <c r="U3767" s="1">
        <v>1037877.73473485</v>
      </c>
      <c r="V3767" s="1">
        <f t="shared" si="233"/>
        <v>0.15544886585593878</v>
      </c>
      <c r="W3767" s="1">
        <f t="shared" si="234"/>
        <v>2.7160917477425324</v>
      </c>
      <c r="X3767" s="1">
        <f t="shared" si="235"/>
        <v>826.82636155074272</v>
      </c>
    </row>
    <row r="3768" spans="1:24" hidden="1" x14ac:dyDescent="0.3">
      <c r="A3768" s="18" t="str">
        <f t="shared" si="232"/>
        <v>ConstMin - Rubber Tired Loaders_2000_600</v>
      </c>
      <c r="B3768" s="1" t="s">
        <v>40</v>
      </c>
      <c r="C3768" s="1">
        <v>2020</v>
      </c>
      <c r="D3768" s="1" t="s">
        <v>97</v>
      </c>
      <c r="E3768" s="1">
        <v>2000</v>
      </c>
      <c r="F3768" s="1">
        <v>600</v>
      </c>
      <c r="G3768" s="1" t="s">
        <v>5</v>
      </c>
      <c r="H3768" s="1">
        <v>5.2584891894480001E-4</v>
      </c>
      <c r="I3768" s="1">
        <v>6.3627719192320799E-4</v>
      </c>
      <c r="J3768" s="1">
        <v>7.5722244328051201E-4</v>
      </c>
      <c r="K3768" s="1">
        <v>1.8297217616843899E-3</v>
      </c>
      <c r="L3768" s="1">
        <v>1.1424677242723001E-2</v>
      </c>
      <c r="M3768" s="1">
        <v>0.84867832257573095</v>
      </c>
      <c r="N3768" s="1">
        <v>3.15694509436931E-4</v>
      </c>
      <c r="O3768" s="1">
        <v>2.9043894868197598E-4</v>
      </c>
      <c r="P3768" s="1">
        <v>7.8306764977846193E-6</v>
      </c>
      <c r="Q3768" s="1">
        <v>6.9267983804191999E-6</v>
      </c>
      <c r="R3768" s="1">
        <v>27534.433523855299</v>
      </c>
      <c r="S3768" s="1">
        <v>4445.5068628161098</v>
      </c>
      <c r="T3768" s="1">
        <v>5.7541550313523704</v>
      </c>
      <c r="U3768" s="1">
        <v>1500455.1849741</v>
      </c>
      <c r="V3768" s="1">
        <f t="shared" si="233"/>
        <v>0.14041449029379269</v>
      </c>
      <c r="W3768" s="1">
        <f t="shared" si="234"/>
        <v>2.5212128490088208</v>
      </c>
      <c r="X3768" s="1">
        <f t="shared" si="235"/>
        <v>772.57335587833552</v>
      </c>
    </row>
    <row r="3769" spans="1:24" hidden="1" x14ac:dyDescent="0.3">
      <c r="A3769" s="18" t="str">
        <f t="shared" si="232"/>
        <v>ConstMin - Rubber Tired Loaders_2000_9999</v>
      </c>
      <c r="B3769" s="1" t="s">
        <v>40</v>
      </c>
      <c r="C3769" s="1">
        <v>2020</v>
      </c>
      <c r="D3769" s="1" t="s">
        <v>97</v>
      </c>
      <c r="E3769" s="1">
        <v>2000</v>
      </c>
      <c r="F3769" s="1">
        <v>9999</v>
      </c>
      <c r="G3769" s="1" t="s">
        <v>5</v>
      </c>
      <c r="H3769" s="1">
        <v>5.1115568981156801E-5</v>
      </c>
      <c r="I3769" s="1">
        <v>6.1849838467199693E-5</v>
      </c>
      <c r="J3769" s="1">
        <v>7.3606419332865794E-5</v>
      </c>
      <c r="K3769" s="1">
        <v>1.7785958201336599E-4</v>
      </c>
      <c r="L3769" s="1">
        <v>1.1105449809799099E-3</v>
      </c>
      <c r="M3769" s="1">
        <v>8.2496461963794607E-2</v>
      </c>
      <c r="N3769" s="1">
        <v>3.0687339828476102E-5</v>
      </c>
      <c r="O3769" s="1">
        <v>2.82323526421981E-5</v>
      </c>
      <c r="P3769" s="1">
        <v>7.6118723509946197E-7</v>
      </c>
      <c r="Q3769" s="1">
        <v>6.7332503248913298E-7</v>
      </c>
      <c r="R3769" s="1">
        <v>2676.5068548014801</v>
      </c>
      <c r="S3769" s="1">
        <v>161.090438034827</v>
      </c>
      <c r="T3769" s="1">
        <v>0.188660820700077</v>
      </c>
      <c r="U3769" s="1">
        <v>143128.85419394399</v>
      </c>
      <c r="V3769" s="1">
        <f t="shared" si="233"/>
        <v>0.14308693330836542</v>
      </c>
      <c r="W3769" s="1">
        <f t="shared" si="234"/>
        <v>2.5691979084744547</v>
      </c>
      <c r="X3769" s="1">
        <f t="shared" si="235"/>
        <v>853.86270152465875</v>
      </c>
    </row>
    <row r="3770" spans="1:24" hidden="1" x14ac:dyDescent="0.3">
      <c r="A3770" s="18" t="str">
        <f t="shared" si="232"/>
        <v>ConstMin - Rubber Tired Loaders_2001_50</v>
      </c>
      <c r="B3770" s="1" t="s">
        <v>40</v>
      </c>
      <c r="C3770" s="1">
        <v>2020</v>
      </c>
      <c r="D3770" s="1" t="s">
        <v>97</v>
      </c>
      <c r="E3770" s="1">
        <v>2001</v>
      </c>
      <c r="F3770" s="1">
        <v>50</v>
      </c>
      <c r="G3770" s="1" t="s">
        <v>5</v>
      </c>
      <c r="H3770" s="1">
        <v>5.0517568158403297E-5</v>
      </c>
      <c r="I3770" s="1">
        <v>6.1126257471668101E-5</v>
      </c>
      <c r="J3770" s="1">
        <v>7.2745298148100794E-5</v>
      </c>
      <c r="K3770" s="1">
        <v>1.7473909058727101E-4</v>
      </c>
      <c r="L3770" s="1">
        <v>1.2298894270804301E-4</v>
      </c>
      <c r="M3770" s="1">
        <v>1.122253367581E-2</v>
      </c>
      <c r="N3770" s="1">
        <v>1.7710973032827998E-5</v>
      </c>
      <c r="O3770" s="1">
        <v>1.6294095190201801E-5</v>
      </c>
      <c r="P3770" s="1">
        <v>1.02242362221875E-7</v>
      </c>
      <c r="Q3770" s="1">
        <v>9.1596811208600695E-8</v>
      </c>
      <c r="R3770" s="1">
        <v>364.10274569991299</v>
      </c>
      <c r="S3770" s="1">
        <v>402.14739005167201</v>
      </c>
      <c r="T3770" s="1">
        <v>0.37732164140015501</v>
      </c>
      <c r="U3770" s="1">
        <v>17392.874619734801</v>
      </c>
      <c r="V3770" s="1">
        <f t="shared" si="233"/>
        <v>1.1637107355428999</v>
      </c>
      <c r="W3770" s="1">
        <f t="shared" si="234"/>
        <v>2.3414414508978867</v>
      </c>
      <c r="X3770" s="1">
        <f t="shared" si="235"/>
        <v>1065.7946587940048</v>
      </c>
    </row>
    <row r="3771" spans="1:24" hidden="1" x14ac:dyDescent="0.3">
      <c r="A3771" s="18" t="str">
        <f t="shared" si="232"/>
        <v>ConstMin - Rubber Tired Loaders_2001_100</v>
      </c>
      <c r="B3771" s="1" t="s">
        <v>40</v>
      </c>
      <c r="C3771" s="1">
        <v>2020</v>
      </c>
      <c r="D3771" s="1" t="s">
        <v>97</v>
      </c>
      <c r="E3771" s="1">
        <v>2001</v>
      </c>
      <c r="F3771" s="1">
        <v>100</v>
      </c>
      <c r="G3771" s="1" t="s">
        <v>5</v>
      </c>
      <c r="H3771" s="1">
        <v>2.5630345104397999E-4</v>
      </c>
      <c r="I3771" s="1">
        <v>3.1012717576321501E-4</v>
      </c>
      <c r="J3771" s="1">
        <v>3.69076969503331E-4</v>
      </c>
      <c r="K3771" s="1">
        <v>1.06302931002984E-3</v>
      </c>
      <c r="L3771" s="1">
        <v>1.93326317028691E-3</v>
      </c>
      <c r="M3771" s="1">
        <v>0.122086318559869</v>
      </c>
      <c r="N3771" s="1">
        <v>2.3905673921742999E-4</v>
      </c>
      <c r="O3771" s="1">
        <v>2.19932200080035E-4</v>
      </c>
      <c r="P3771" s="1">
        <v>1.1210594561107299E-6</v>
      </c>
      <c r="Q3771" s="1">
        <v>9.9645211993308701E-7</v>
      </c>
      <c r="R3771" s="1">
        <v>3960.9561516271301</v>
      </c>
      <c r="S3771" s="1">
        <v>2691.9253864683401</v>
      </c>
      <c r="T3771" s="1">
        <v>3.20723395190132</v>
      </c>
      <c r="U3771" s="1">
        <v>212503.75697885299</v>
      </c>
      <c r="V3771" s="1">
        <f t="shared" si="233"/>
        <v>0.48323881675647101</v>
      </c>
      <c r="W3771" s="1">
        <f t="shared" si="234"/>
        <v>3.0124022655841087</v>
      </c>
      <c r="X3771" s="1">
        <f t="shared" si="235"/>
        <v>839.32928711748843</v>
      </c>
    </row>
    <row r="3772" spans="1:24" hidden="1" x14ac:dyDescent="0.3">
      <c r="A3772" s="18" t="str">
        <f t="shared" si="232"/>
        <v>ConstMin - Rubber Tired Loaders_2001_175</v>
      </c>
      <c r="B3772" s="1" t="s">
        <v>40</v>
      </c>
      <c r="C3772" s="1">
        <v>2020</v>
      </c>
      <c r="D3772" s="1" t="s">
        <v>97</v>
      </c>
      <c r="E3772" s="1">
        <v>2001</v>
      </c>
      <c r="F3772" s="1">
        <v>175</v>
      </c>
      <c r="G3772" s="1" t="s">
        <v>5</v>
      </c>
      <c r="H3772" s="1">
        <v>4.3419682409193898E-4</v>
      </c>
      <c r="I3772" s="1">
        <v>5.2537815715124597E-4</v>
      </c>
      <c r="J3772" s="1">
        <v>6.2524342669239305E-4</v>
      </c>
      <c r="K3772" s="1">
        <v>2.0273462296920399E-3</v>
      </c>
      <c r="L3772" s="1">
        <v>4.7659052156707798E-3</v>
      </c>
      <c r="M3772" s="1">
        <v>0.30096876169226899</v>
      </c>
      <c r="N3772" s="1">
        <v>3.2219629356935997E-4</v>
      </c>
      <c r="O3772" s="1">
        <v>2.9642059008381101E-4</v>
      </c>
      <c r="P3772" s="1">
        <v>2.7695795523400698E-6</v>
      </c>
      <c r="Q3772" s="1">
        <v>2.4564665734828502E-6</v>
      </c>
      <c r="R3772" s="1">
        <v>9764.6000152588695</v>
      </c>
      <c r="S3772" s="1">
        <v>3623.3248361641499</v>
      </c>
      <c r="T3772" s="1">
        <v>4.4335292864518197</v>
      </c>
      <c r="U3772" s="1">
        <v>520756.58017635898</v>
      </c>
      <c r="V3772" s="1">
        <f t="shared" si="233"/>
        <v>0.33406105412718085</v>
      </c>
      <c r="W3772" s="1">
        <f t="shared" si="234"/>
        <v>3.0303949613171199</v>
      </c>
      <c r="X3772" s="1">
        <f t="shared" si="235"/>
        <v>817.25519378804393</v>
      </c>
    </row>
    <row r="3773" spans="1:24" hidden="1" x14ac:dyDescent="0.3">
      <c r="A3773" s="18" t="str">
        <f t="shared" si="232"/>
        <v>ConstMin - Rubber Tired Loaders_2001_300</v>
      </c>
      <c r="B3773" s="1" t="s">
        <v>40</v>
      </c>
      <c r="C3773" s="1">
        <v>2020</v>
      </c>
      <c r="D3773" s="1" t="s">
        <v>97</v>
      </c>
      <c r="E3773" s="1">
        <v>2001</v>
      </c>
      <c r="F3773" s="1">
        <v>300</v>
      </c>
      <c r="G3773" s="1" t="s">
        <v>5</v>
      </c>
      <c r="H3773" s="1">
        <v>4.3054839870132299E-4</v>
      </c>
      <c r="I3773" s="1">
        <v>5.2096356242860103E-4</v>
      </c>
      <c r="J3773" s="1">
        <v>6.1998969412990497E-4</v>
      </c>
      <c r="K3773" s="1">
        <v>1.45602346783037E-3</v>
      </c>
      <c r="L3773" s="1">
        <v>9.1025741808769493E-3</v>
      </c>
      <c r="M3773" s="1">
        <v>0.63454445485762201</v>
      </c>
      <c r="N3773" s="1">
        <v>2.3310287380358101E-4</v>
      </c>
      <c r="O3773" s="1">
        <v>2.1445464389929401E-4</v>
      </c>
      <c r="P3773" s="1">
        <v>5.8537617139315703E-6</v>
      </c>
      <c r="Q3773" s="1">
        <v>5.17906653827552E-6</v>
      </c>
      <c r="R3773" s="1">
        <v>20587.0960120454</v>
      </c>
      <c r="S3773" s="1">
        <v>5318.40449438824</v>
      </c>
      <c r="T3773" s="1">
        <v>5.8484854417024099</v>
      </c>
      <c r="U3773" s="1">
        <v>1100823.94962071</v>
      </c>
      <c r="V3773" s="1">
        <f t="shared" si="233"/>
        <v>0.15670327743536777</v>
      </c>
      <c r="W3773" s="1">
        <f t="shared" si="234"/>
        <v>2.7380095463729619</v>
      </c>
      <c r="X3773" s="1">
        <f t="shared" si="235"/>
        <v>909.36440680275143</v>
      </c>
    </row>
    <row r="3774" spans="1:24" hidden="1" x14ac:dyDescent="0.3">
      <c r="A3774" s="18" t="str">
        <f t="shared" si="232"/>
        <v>ConstMin - Rubber Tired Loaders_2001_600</v>
      </c>
      <c r="B3774" s="1" t="s">
        <v>40</v>
      </c>
      <c r="C3774" s="1">
        <v>2020</v>
      </c>
      <c r="D3774" s="1" t="s">
        <v>97</v>
      </c>
      <c r="E3774" s="1">
        <v>2001</v>
      </c>
      <c r="F3774" s="1">
        <v>600</v>
      </c>
      <c r="G3774" s="1" t="s">
        <v>5</v>
      </c>
      <c r="H3774" s="1">
        <v>3.73726202832531E-4</v>
      </c>
      <c r="I3774" s="1">
        <v>4.5220870542736198E-4</v>
      </c>
      <c r="J3774" s="1">
        <v>5.3816573207884498E-4</v>
      </c>
      <c r="K3774" s="1">
        <v>1.393638329745E-3</v>
      </c>
      <c r="L3774" s="1">
        <v>6.7669299030895403E-3</v>
      </c>
      <c r="M3774" s="1">
        <v>0.64641010711728097</v>
      </c>
      <c r="N3774" s="1">
        <v>1.8820755975548E-4</v>
      </c>
      <c r="O3774" s="1">
        <v>1.73150954975041E-4</v>
      </c>
      <c r="P3774" s="1">
        <v>5.9651702193147402E-6</v>
      </c>
      <c r="Q3774" s="1">
        <v>5.2759123969105903E-6</v>
      </c>
      <c r="R3774" s="1">
        <v>20972.064031929702</v>
      </c>
      <c r="S3774" s="1">
        <v>3512.3186884654301</v>
      </c>
      <c r="T3774" s="1">
        <v>4.3391988761017899</v>
      </c>
      <c r="U3774" s="1">
        <v>1152345.94883305</v>
      </c>
      <c r="V3774" s="1">
        <f t="shared" si="233"/>
        <v>0.12994053183865248</v>
      </c>
      <c r="W3774" s="1">
        <f t="shared" si="234"/>
        <v>1.9444527714064039</v>
      </c>
      <c r="X3774" s="1">
        <f t="shared" si="235"/>
        <v>809.43943542426314</v>
      </c>
    </row>
    <row r="3775" spans="1:24" hidden="1" x14ac:dyDescent="0.3">
      <c r="A3775" s="18" t="str">
        <f t="shared" si="232"/>
        <v>ConstMin - Rubber Tired Loaders_2001_750</v>
      </c>
      <c r="B3775" s="1" t="s">
        <v>40</v>
      </c>
      <c r="C3775" s="1">
        <v>2020</v>
      </c>
      <c r="D3775" s="1" t="s">
        <v>97</v>
      </c>
      <c r="E3775" s="1">
        <v>2001</v>
      </c>
      <c r="F3775" s="1">
        <v>750</v>
      </c>
      <c r="G3775" s="1" t="s">
        <v>5</v>
      </c>
      <c r="H3775" s="1">
        <v>1.2893910244015299E-4</v>
      </c>
      <c r="I3775" s="1">
        <v>1.5601631395258499E-4</v>
      </c>
      <c r="J3775" s="1">
        <v>1.8567230751382E-4</v>
      </c>
      <c r="K3775" s="1">
        <v>4.4865107289793102E-4</v>
      </c>
      <c r="L3775" s="1">
        <v>2.8013514457748399E-3</v>
      </c>
      <c r="M3775" s="1">
        <v>0.20809745390922099</v>
      </c>
      <c r="N3775" s="1">
        <v>7.7408862556500402E-5</v>
      </c>
      <c r="O3775" s="1">
        <v>7.1216153551980407E-5</v>
      </c>
      <c r="P3775" s="1">
        <v>1.9200959871699199E-6</v>
      </c>
      <c r="Q3775" s="1">
        <v>1.6984634441150401E-6</v>
      </c>
      <c r="R3775" s="1">
        <v>6751.4927137021596</v>
      </c>
      <c r="S3775" s="1">
        <v>593.01483263506702</v>
      </c>
      <c r="T3775" s="1">
        <v>0.66031287245027204</v>
      </c>
      <c r="U3775" s="1">
        <v>365805.435331174</v>
      </c>
      <c r="V3775" s="1">
        <f t="shared" si="233"/>
        <v>0.14122398417742144</v>
      </c>
      <c r="W3775" s="1">
        <f t="shared" si="234"/>
        <v>2.5357477191374689</v>
      </c>
      <c r="X3775" s="1">
        <f t="shared" si="235"/>
        <v>898.08158734589381</v>
      </c>
    </row>
    <row r="3776" spans="1:24" hidden="1" x14ac:dyDescent="0.3">
      <c r="A3776" s="18" t="str">
        <f t="shared" si="232"/>
        <v>ConstMin - Rubber Tired Loaders_2001_9999</v>
      </c>
      <c r="B3776" s="1" t="s">
        <v>40</v>
      </c>
      <c r="C3776" s="1">
        <v>2020</v>
      </c>
      <c r="D3776" s="1" t="s">
        <v>97</v>
      </c>
      <c r="E3776" s="1">
        <v>2001</v>
      </c>
      <c r="F3776" s="1">
        <v>9999</v>
      </c>
      <c r="G3776" s="1" t="s">
        <v>5</v>
      </c>
      <c r="H3776" s="1">
        <v>1.07202782005794E-4</v>
      </c>
      <c r="I3776" s="1">
        <v>1.2971536622701101E-4</v>
      </c>
      <c r="J3776" s="1">
        <v>1.54372006088343E-4</v>
      </c>
      <c r="K3776" s="1">
        <v>3.7301828734899602E-4</v>
      </c>
      <c r="L3776" s="1">
        <v>2.3291046911266202E-3</v>
      </c>
      <c r="M3776" s="1">
        <v>0.17301676190700599</v>
      </c>
      <c r="N3776" s="1">
        <v>6.4359416661929404E-5</v>
      </c>
      <c r="O3776" s="1">
        <v>5.9210663328974997E-5</v>
      </c>
      <c r="P3776" s="1">
        <v>1.59640968214679E-6</v>
      </c>
      <c r="Q3776" s="1">
        <v>1.41213955191589E-6</v>
      </c>
      <c r="R3776" s="1">
        <v>5613.3382961670704</v>
      </c>
      <c r="S3776" s="1">
        <v>349.74827957398202</v>
      </c>
      <c r="T3776" s="1">
        <v>0.37732164140015501</v>
      </c>
      <c r="U3776" s="1">
        <v>301745.32820245298</v>
      </c>
      <c r="V3776" s="1">
        <f t="shared" si="233"/>
        <v>0.14234410037851974</v>
      </c>
      <c r="W3776" s="1">
        <f t="shared" si="234"/>
        <v>2.5558599693239161</v>
      </c>
      <c r="X3776" s="1">
        <f t="shared" si="235"/>
        <v>926.92345521488119</v>
      </c>
    </row>
    <row r="3777" spans="1:24" hidden="1" x14ac:dyDescent="0.3">
      <c r="A3777" s="18" t="str">
        <f t="shared" si="232"/>
        <v>ConstMin - Rubber Tired Loaders_2002_50</v>
      </c>
      <c r="B3777" s="1" t="s">
        <v>40</v>
      </c>
      <c r="C3777" s="1">
        <v>2020</v>
      </c>
      <c r="D3777" s="1" t="s">
        <v>97</v>
      </c>
      <c r="E3777" s="1">
        <v>2002</v>
      </c>
      <c r="F3777" s="1">
        <v>50</v>
      </c>
      <c r="G3777" s="1" t="s">
        <v>5</v>
      </c>
      <c r="H3777" s="1">
        <v>6.3400365211485602E-5</v>
      </c>
      <c r="I3777" s="1">
        <v>7.6714441905897601E-5</v>
      </c>
      <c r="J3777" s="1">
        <v>9.1296525904539306E-5</v>
      </c>
      <c r="K3777" s="1">
        <v>2.19300385268308E-4</v>
      </c>
      <c r="L3777" s="1">
        <v>1.54353112568965E-4</v>
      </c>
      <c r="M3777" s="1">
        <v>1.4084461298958901E-2</v>
      </c>
      <c r="N3777" s="1">
        <v>2.2227557649076698E-5</v>
      </c>
      <c r="O3777" s="1">
        <v>2.0449353037150498E-5</v>
      </c>
      <c r="P3777" s="1">
        <v>1.2831581846193E-7</v>
      </c>
      <c r="Q3777" s="1">
        <v>1.14955479737731E-7</v>
      </c>
      <c r="R3777" s="1">
        <v>456.95483558305898</v>
      </c>
      <c r="S3777" s="1">
        <v>540.30006486534296</v>
      </c>
      <c r="T3777" s="1">
        <v>0.47165205175019398</v>
      </c>
      <c r="U3777" s="1">
        <v>21936.182633532899</v>
      </c>
      <c r="V3777" s="1">
        <f t="shared" si="233"/>
        <v>1.1579896489745367</v>
      </c>
      <c r="W3777" s="1">
        <f t="shared" si="234"/>
        <v>2.3299303521117309</v>
      </c>
      <c r="X3777" s="1">
        <f t="shared" si="235"/>
        <v>1145.5480006085243</v>
      </c>
    </row>
    <row r="3778" spans="1:24" hidden="1" x14ac:dyDescent="0.3">
      <c r="A3778" s="18" t="str">
        <f t="shared" si="232"/>
        <v>ConstMin - Rubber Tired Loaders_2002_100</v>
      </c>
      <c r="B3778" s="1" t="s">
        <v>40</v>
      </c>
      <c r="C3778" s="1">
        <v>2020</v>
      </c>
      <c r="D3778" s="1" t="s">
        <v>97</v>
      </c>
      <c r="E3778" s="1">
        <v>2002</v>
      </c>
      <c r="F3778" s="1">
        <v>100</v>
      </c>
      <c r="G3778" s="1" t="s">
        <v>5</v>
      </c>
      <c r="H3778" s="1">
        <v>4.57032902924287E-4</v>
      </c>
      <c r="I3778" s="1">
        <v>5.5300981253838697E-4</v>
      </c>
      <c r="J3778" s="1">
        <v>6.5812738021097305E-4</v>
      </c>
      <c r="K3778" s="1">
        <v>1.8955631283059601E-3</v>
      </c>
      <c r="L3778" s="1">
        <v>3.4473389852297601E-3</v>
      </c>
      <c r="M3778" s="1">
        <v>0.217700793147657</v>
      </c>
      <c r="N3778" s="1">
        <v>4.15228458195001E-4</v>
      </c>
      <c r="O3778" s="1">
        <v>3.8201018153940098E-4</v>
      </c>
      <c r="P3778" s="1">
        <v>1.9990408068641001E-6</v>
      </c>
      <c r="Q3778" s="1">
        <v>1.77684460799528E-6</v>
      </c>
      <c r="R3778" s="1">
        <v>7063.0624791053997</v>
      </c>
      <c r="S3778" s="1">
        <v>4510.4270458778301</v>
      </c>
      <c r="T3778" s="1">
        <v>5.0938421589020999</v>
      </c>
      <c r="U3778" s="1">
        <v>384221.56316736998</v>
      </c>
      <c r="V3778" s="1">
        <f t="shared" si="233"/>
        <v>0.47658426947029575</v>
      </c>
      <c r="W3778" s="1">
        <f t="shared" si="234"/>
        <v>2.9709193121743236</v>
      </c>
      <c r="X3778" s="1">
        <f t="shared" si="235"/>
        <v>885.466589889386</v>
      </c>
    </row>
    <row r="3779" spans="1:24" hidden="1" x14ac:dyDescent="0.3">
      <c r="A3779" s="18" t="str">
        <f t="shared" si="232"/>
        <v>ConstMin - Rubber Tired Loaders_2002_175</v>
      </c>
      <c r="B3779" s="1" t="s">
        <v>40</v>
      </c>
      <c r="C3779" s="1">
        <v>2020</v>
      </c>
      <c r="D3779" s="1" t="s">
        <v>97</v>
      </c>
      <c r="E3779" s="1">
        <v>2002</v>
      </c>
      <c r="F3779" s="1">
        <v>175</v>
      </c>
      <c r="G3779" s="1" t="s">
        <v>5</v>
      </c>
      <c r="H3779" s="1">
        <v>5.4721589414770996E-4</v>
      </c>
      <c r="I3779" s="1">
        <v>6.6213123191872895E-4</v>
      </c>
      <c r="J3779" s="1">
        <v>7.8799088757270199E-4</v>
      </c>
      <c r="K3779" s="1">
        <v>2.5550534187993201E-3</v>
      </c>
      <c r="L3779" s="1">
        <v>6.0064444033434399E-3</v>
      </c>
      <c r="M3779" s="1">
        <v>0.37930929224183102</v>
      </c>
      <c r="N3779" s="1">
        <v>3.88932689488134E-4</v>
      </c>
      <c r="O3779" s="1">
        <v>3.5781807432908399E-4</v>
      </c>
      <c r="P3779" s="1">
        <v>3.4904860354898999E-6</v>
      </c>
      <c r="Q3779" s="1">
        <v>3.0958714524539E-6</v>
      </c>
      <c r="R3779" s="1">
        <v>12306.272252265901</v>
      </c>
      <c r="S3779" s="1">
        <v>4558.7226115590702</v>
      </c>
      <c r="T3779" s="1">
        <v>5.3768333899522096</v>
      </c>
      <c r="U3779" s="1">
        <v>655176.41462968301</v>
      </c>
      <c r="V3779" s="1">
        <f t="shared" si="233"/>
        <v>0.33463735516480414</v>
      </c>
      <c r="W3779" s="1">
        <f t="shared" si="234"/>
        <v>3.035622807362147</v>
      </c>
      <c r="X3779" s="1">
        <f t="shared" si="235"/>
        <v>847.84524290413037</v>
      </c>
    </row>
    <row r="3780" spans="1:24" hidden="1" x14ac:dyDescent="0.3">
      <c r="A3780" s="18" t="str">
        <f t="shared" si="232"/>
        <v>ConstMin - Rubber Tired Loaders_2002_300</v>
      </c>
      <c r="B3780" s="1" t="s">
        <v>40</v>
      </c>
      <c r="C3780" s="1">
        <v>2020</v>
      </c>
      <c r="D3780" s="1" t="s">
        <v>97</v>
      </c>
      <c r="E3780" s="1">
        <v>2002</v>
      </c>
      <c r="F3780" s="1">
        <v>300</v>
      </c>
      <c r="G3780" s="1" t="s">
        <v>5</v>
      </c>
      <c r="H3780" s="1">
        <v>4.5013981276889798E-4</v>
      </c>
      <c r="I3780" s="1">
        <v>5.4466917345036704E-4</v>
      </c>
      <c r="J3780" s="1">
        <v>6.4820133038721395E-4</v>
      </c>
      <c r="K3780" s="1">
        <v>1.52227747954291E-3</v>
      </c>
      <c r="L3780" s="1">
        <v>9.4786560304421803E-3</v>
      </c>
      <c r="M3780" s="1">
        <v>0.66341838214871696</v>
      </c>
      <c r="N3780" s="1">
        <v>2.39202858186467E-4</v>
      </c>
      <c r="O3780" s="1">
        <v>2.2006662953155001E-4</v>
      </c>
      <c r="P3780" s="1">
        <v>6.1201277483576202E-6</v>
      </c>
      <c r="Q3780" s="1">
        <v>5.4147316512823997E-6</v>
      </c>
      <c r="R3780" s="1">
        <v>21523.878784057801</v>
      </c>
      <c r="S3780" s="1">
        <v>5657.9465215197797</v>
      </c>
      <c r="T3780" s="1">
        <v>6.3201374934525996</v>
      </c>
      <c r="U3780" s="1">
        <v>1162919.1275798299</v>
      </c>
      <c r="V3780" s="1">
        <f t="shared" si="233"/>
        <v>0.15508574589256074</v>
      </c>
      <c r="W3780" s="1">
        <f t="shared" si="234"/>
        <v>2.6988941401400952</v>
      </c>
      <c r="X3780" s="1">
        <f t="shared" si="235"/>
        <v>895.2252268848863</v>
      </c>
    </row>
    <row r="3781" spans="1:24" hidden="1" x14ac:dyDescent="0.3">
      <c r="A3781" s="18" t="str">
        <f t="shared" si="232"/>
        <v>ConstMin - Rubber Tired Loaders_2002_600</v>
      </c>
      <c r="B3781" s="1" t="s">
        <v>40</v>
      </c>
      <c r="C3781" s="1">
        <v>2020</v>
      </c>
      <c r="D3781" s="1" t="s">
        <v>97</v>
      </c>
      <c r="E3781" s="1">
        <v>2002</v>
      </c>
      <c r="F3781" s="1">
        <v>600</v>
      </c>
      <c r="G3781" s="1" t="s">
        <v>5</v>
      </c>
      <c r="H3781" s="1">
        <v>5.0646240957331803E-4</v>
      </c>
      <c r="I3781" s="1">
        <v>6.1281951558371495E-4</v>
      </c>
      <c r="J3781" s="1">
        <v>7.2930586978557903E-4</v>
      </c>
      <c r="K3781" s="1">
        <v>1.95949163928729E-3</v>
      </c>
      <c r="L3781" s="1">
        <v>8.7148166273930093E-3</v>
      </c>
      <c r="M3781" s="1">
        <v>0.90886937694866299</v>
      </c>
      <c r="N3781" s="1">
        <v>2.48541012492182E-4</v>
      </c>
      <c r="O3781" s="1">
        <v>2.28657731492807E-4</v>
      </c>
      <c r="P3781" s="1">
        <v>8.3877542404491202E-6</v>
      </c>
      <c r="Q3781" s="1">
        <v>7.4180696746838699E-6</v>
      </c>
      <c r="R3781" s="1">
        <v>29487.265994386998</v>
      </c>
      <c r="S3781" s="1">
        <v>4614.80439044383</v>
      </c>
      <c r="T3781" s="1">
        <v>5.2825029796021701</v>
      </c>
      <c r="U3781" s="1">
        <v>1599015.26782701</v>
      </c>
      <c r="V3781" s="1">
        <f t="shared" si="233"/>
        <v>0.12690203232927311</v>
      </c>
      <c r="W3781" s="1">
        <f t="shared" si="234"/>
        <v>1.8046552260002853</v>
      </c>
      <c r="X3781" s="1">
        <f t="shared" si="235"/>
        <v>873.60185280792302</v>
      </c>
    </row>
    <row r="3782" spans="1:24" hidden="1" x14ac:dyDescent="0.3">
      <c r="A3782" s="18" t="str">
        <f t="shared" si="232"/>
        <v>ConstMin - Rubber Tired Loaders_2002_9999</v>
      </c>
      <c r="B3782" s="1" t="s">
        <v>40</v>
      </c>
      <c r="C3782" s="1">
        <v>2020</v>
      </c>
      <c r="D3782" s="1" t="s">
        <v>97</v>
      </c>
      <c r="E3782" s="1">
        <v>2002</v>
      </c>
      <c r="F3782" s="1">
        <v>9999</v>
      </c>
      <c r="G3782" s="1" t="s">
        <v>5</v>
      </c>
      <c r="H3782" s="1">
        <v>1.1493644539646199E-4</v>
      </c>
      <c r="I3782" s="1">
        <v>1.3907309892971899E-4</v>
      </c>
      <c r="J3782" s="1">
        <v>1.65508481370905E-4</v>
      </c>
      <c r="K3782" s="1">
        <v>3.9992801691893102E-4</v>
      </c>
      <c r="L3782" s="1">
        <v>2.4971274918952199E-3</v>
      </c>
      <c r="M3782" s="1">
        <v>0.185498279387213</v>
      </c>
      <c r="N3782" s="1">
        <v>6.9002337817242402E-5</v>
      </c>
      <c r="O3782" s="1">
        <v>6.3482150791863005E-5</v>
      </c>
      <c r="P3782" s="1">
        <v>1.7115754911335301E-6</v>
      </c>
      <c r="Q3782" s="1">
        <v>1.5140120196898699E-6</v>
      </c>
      <c r="R3782" s="1">
        <v>6018.2873848778099</v>
      </c>
      <c r="S3782" s="1">
        <v>292.40387152108798</v>
      </c>
      <c r="T3782" s="1">
        <v>0.28299123105011598</v>
      </c>
      <c r="U3782" s="1">
        <v>322227.17247248697</v>
      </c>
      <c r="V3782" s="1">
        <f t="shared" si="233"/>
        <v>0.14291228801654898</v>
      </c>
      <c r="W3782" s="1">
        <f t="shared" si="234"/>
        <v>2.5660620643544996</v>
      </c>
      <c r="X3782" s="1">
        <f t="shared" si="235"/>
        <v>1033.2612443009059</v>
      </c>
    </row>
    <row r="3783" spans="1:24" hidden="1" x14ac:dyDescent="0.3">
      <c r="A3783" s="18" t="str">
        <f t="shared" si="232"/>
        <v>ConstMin - Rubber Tired Loaders_2003_50</v>
      </c>
      <c r="B3783" s="1" t="s">
        <v>40</v>
      </c>
      <c r="C3783" s="1">
        <v>2020</v>
      </c>
      <c r="D3783" s="1" t="s">
        <v>97</v>
      </c>
      <c r="E3783" s="1">
        <v>2003</v>
      </c>
      <c r="F3783" s="1">
        <v>50</v>
      </c>
      <c r="G3783" s="1" t="s">
        <v>5</v>
      </c>
      <c r="H3783" s="1">
        <v>3.46756735574357E-5</v>
      </c>
      <c r="I3783" s="1">
        <v>4.19575650044972E-5</v>
      </c>
      <c r="J3783" s="1">
        <v>4.9932969922707399E-5</v>
      </c>
      <c r="K3783" s="1">
        <v>1.19942346470996E-4</v>
      </c>
      <c r="L3783" s="1">
        <v>8.4420620073115001E-5</v>
      </c>
      <c r="M3783" s="1">
        <v>7.7032392574697996E-3</v>
      </c>
      <c r="N3783" s="1">
        <v>1.2156957305331599E-5</v>
      </c>
      <c r="O3783" s="1">
        <v>1.1184400720905101E-5</v>
      </c>
      <c r="P3783" s="1">
        <v>7.0179996888015296E-8</v>
      </c>
      <c r="Q3783" s="1">
        <v>6.2872803267414704E-8</v>
      </c>
      <c r="R3783" s="1">
        <v>249.923114106909</v>
      </c>
      <c r="S3783" s="1">
        <v>314.605101060832</v>
      </c>
      <c r="T3783" s="1">
        <v>0.37732164140015501</v>
      </c>
      <c r="U3783" s="1">
        <v>12820.1578682289</v>
      </c>
      <c r="V3783" s="1">
        <f t="shared" si="233"/>
        <v>1.0836910924317</v>
      </c>
      <c r="W3783" s="1">
        <f t="shared" si="234"/>
        <v>2.1804381160105368</v>
      </c>
      <c r="X3783" s="1">
        <f t="shared" si="235"/>
        <v>833.78493715177285</v>
      </c>
    </row>
    <row r="3784" spans="1:24" hidden="1" x14ac:dyDescent="0.3">
      <c r="A3784" s="18" t="str">
        <f t="shared" si="232"/>
        <v>ConstMin - Rubber Tired Loaders_2003_100</v>
      </c>
      <c r="B3784" s="1" t="s">
        <v>40</v>
      </c>
      <c r="C3784" s="1">
        <v>2020</v>
      </c>
      <c r="D3784" s="1" t="s">
        <v>97</v>
      </c>
      <c r="E3784" s="1">
        <v>2003</v>
      </c>
      <c r="F3784" s="1">
        <v>100</v>
      </c>
      <c r="G3784" s="1" t="s">
        <v>5</v>
      </c>
      <c r="H3784" s="1">
        <v>5.2017200831456795E-4</v>
      </c>
      <c r="I3784" s="1">
        <v>6.2940813006062701E-4</v>
      </c>
      <c r="J3784" s="1">
        <v>7.4904769197297705E-4</v>
      </c>
      <c r="K3784" s="1">
        <v>2.1574352153400701E-3</v>
      </c>
      <c r="L3784" s="1">
        <v>3.9235889403462397E-3</v>
      </c>
      <c r="M3784" s="1">
        <v>0.24777616241352099</v>
      </c>
      <c r="N3784" s="1">
        <v>4.8516952711075498E-4</v>
      </c>
      <c r="O3784" s="1">
        <v>4.46355964941895E-4</v>
      </c>
      <c r="P3784" s="1">
        <v>2.2752083374214699E-6</v>
      </c>
      <c r="Q3784" s="1">
        <v>2.0223157288895002E-6</v>
      </c>
      <c r="R3784" s="1">
        <v>8038.8247128372896</v>
      </c>
      <c r="S3784" s="1">
        <v>5455.6101973258001</v>
      </c>
      <c r="T3784" s="1">
        <v>5.5654942106522904</v>
      </c>
      <c r="U3784" s="1">
        <v>427571.89071922901</v>
      </c>
      <c r="V3784" s="1">
        <f t="shared" si="233"/>
        <v>0.48742949214878983</v>
      </c>
      <c r="W3784" s="1">
        <f t="shared" si="234"/>
        <v>3.0385259949047043</v>
      </c>
      <c r="X3784" s="1">
        <f t="shared" si="235"/>
        <v>980.25619843136781</v>
      </c>
    </row>
    <row r="3785" spans="1:24" hidden="1" x14ac:dyDescent="0.3">
      <c r="A3785" s="18" t="str">
        <f t="shared" si="232"/>
        <v>ConstMin - Rubber Tired Loaders_2003_175</v>
      </c>
      <c r="B3785" s="1" t="s">
        <v>40</v>
      </c>
      <c r="C3785" s="1">
        <v>2020</v>
      </c>
      <c r="D3785" s="1" t="s">
        <v>97</v>
      </c>
      <c r="E3785" s="1">
        <v>2003</v>
      </c>
      <c r="F3785" s="1">
        <v>175</v>
      </c>
      <c r="G3785" s="1" t="s">
        <v>5</v>
      </c>
      <c r="H3785" s="1">
        <v>4.2935985575523797E-4</v>
      </c>
      <c r="I3785" s="1">
        <v>5.1952542546383903E-4</v>
      </c>
      <c r="J3785" s="1">
        <v>6.1827819228754395E-4</v>
      </c>
      <c r="K3785" s="1">
        <v>3.1904899028743598E-3</v>
      </c>
      <c r="L3785" s="1">
        <v>5.4566333100282503E-3</v>
      </c>
      <c r="M3785" s="1">
        <v>0.47364272623805798</v>
      </c>
      <c r="N3785" s="1">
        <v>3.1317490379046401E-4</v>
      </c>
      <c r="O3785" s="1">
        <v>2.88120911487227E-4</v>
      </c>
      <c r="P3785" s="1">
        <v>4.3661810953940003E-6</v>
      </c>
      <c r="Q3785" s="1">
        <v>3.8658082594189898E-6</v>
      </c>
      <c r="R3785" s="1">
        <v>15366.816628565</v>
      </c>
      <c r="S3785" s="1">
        <v>5559.3562273077396</v>
      </c>
      <c r="T3785" s="1">
        <v>5.5654942106522904</v>
      </c>
      <c r="U3785" s="1">
        <v>820617.51497666305</v>
      </c>
      <c r="V3785" s="1">
        <f t="shared" si="233"/>
        <v>0.20963057482780506</v>
      </c>
      <c r="W3785" s="1">
        <f t="shared" si="234"/>
        <v>2.2017732363810727</v>
      </c>
      <c r="X3785" s="1">
        <f t="shared" si="235"/>
        <v>998.89713597530965</v>
      </c>
    </row>
    <row r="3786" spans="1:24" hidden="1" x14ac:dyDescent="0.3">
      <c r="A3786" s="18" t="str">
        <f t="shared" ref="A3786:A3849" si="236">D3786&amp;"_"&amp;E3786&amp;"_"&amp;F3786</f>
        <v>ConstMin - Rubber Tired Loaders_2003_300</v>
      </c>
      <c r="B3786" s="1" t="s">
        <v>40</v>
      </c>
      <c r="C3786" s="1">
        <v>2020</v>
      </c>
      <c r="D3786" s="1" t="s">
        <v>97</v>
      </c>
      <c r="E3786" s="1">
        <v>2003</v>
      </c>
      <c r="F3786" s="1">
        <v>300</v>
      </c>
      <c r="G3786" s="1" t="s">
        <v>5</v>
      </c>
      <c r="H3786" s="1">
        <v>5.5505293702770402E-4</v>
      </c>
      <c r="I3786" s="1">
        <v>6.7161405380352203E-4</v>
      </c>
      <c r="J3786" s="1">
        <v>7.9927622931989404E-4</v>
      </c>
      <c r="K3786" s="1">
        <v>2.1189445279503399E-3</v>
      </c>
      <c r="L3786" s="1">
        <v>1.0090219366504E-2</v>
      </c>
      <c r="M3786" s="1">
        <v>0.92344974519217804</v>
      </c>
      <c r="N3786" s="1">
        <v>2.6914276473335102E-4</v>
      </c>
      <c r="O3786" s="1">
        <v>2.4761134355468298E-4</v>
      </c>
      <c r="P3786" s="1">
        <v>8.5210992596743801E-6</v>
      </c>
      <c r="Q3786" s="1">
        <v>7.5370726802379402E-6</v>
      </c>
      <c r="R3786" s="1">
        <v>29960.309984642299</v>
      </c>
      <c r="S3786" s="1">
        <v>8048.84007048476</v>
      </c>
      <c r="T3786" s="1">
        <v>7.6407632383531503</v>
      </c>
      <c r="U3786" s="1">
        <v>1606687.5938230599</v>
      </c>
      <c r="V3786" s="1">
        <f t="shared" si="233"/>
        <v>0.13841301721610552</v>
      </c>
      <c r="W3786" s="1">
        <f t="shared" si="234"/>
        <v>2.07949446409109</v>
      </c>
      <c r="X3786" s="1">
        <f t="shared" si="235"/>
        <v>1053.4078624610759</v>
      </c>
    </row>
    <row r="3787" spans="1:24" hidden="1" x14ac:dyDescent="0.3">
      <c r="A3787" s="18" t="str">
        <f t="shared" si="236"/>
        <v>ConstMin - Rubber Tired Loaders_2003_600</v>
      </c>
      <c r="B3787" s="1" t="s">
        <v>40</v>
      </c>
      <c r="C3787" s="1">
        <v>2020</v>
      </c>
      <c r="D3787" s="1" t="s">
        <v>97</v>
      </c>
      <c r="E3787" s="1">
        <v>2003</v>
      </c>
      <c r="F3787" s="1">
        <v>600</v>
      </c>
      <c r="G3787" s="1" t="s">
        <v>5</v>
      </c>
      <c r="H3787" s="1">
        <v>6.8604938373638999E-4</v>
      </c>
      <c r="I3787" s="1">
        <v>8.30119754321032E-4</v>
      </c>
      <c r="J3787" s="1">
        <v>9.8791111258040199E-4</v>
      </c>
      <c r="K3787" s="1">
        <v>2.6864716938280798E-3</v>
      </c>
      <c r="L3787" s="1">
        <v>1.12155397282499E-2</v>
      </c>
      <c r="M3787" s="1">
        <v>1.24606393087128</v>
      </c>
      <c r="N3787" s="1">
        <v>2.8327815912001603E-4</v>
      </c>
      <c r="O3787" s="1">
        <v>2.6061590639041499E-4</v>
      </c>
      <c r="P3787" s="1">
        <v>1.14998975024058E-5</v>
      </c>
      <c r="Q3787" s="1">
        <v>1.01702062944913E-5</v>
      </c>
      <c r="R3787" s="1">
        <v>40427.171942980502</v>
      </c>
      <c r="S3787" s="1">
        <v>6225.9192089867902</v>
      </c>
      <c r="T3787" s="1">
        <v>6.7917895452027999</v>
      </c>
      <c r="U3787" s="1">
        <v>2198914.7691230401</v>
      </c>
      <c r="V3787" s="1">
        <f t="shared" ref="V3787:V3850" si="237">IFERROR(CONVERT(I3787,"ton","g")*365/U3787,0)</f>
        <v>0.12500314890986786</v>
      </c>
      <c r="W3787" s="1">
        <f t="shared" ref="W3787:W3850" si="238">IFERROR(CONVERT(L3787,"ton","g")*365/U3787,0)</f>
        <v>1.688886182333609</v>
      </c>
      <c r="X3787" s="1">
        <f t="shared" ref="X3787:X3850" si="239">S3787/T3787</f>
        <v>916.68317570062266</v>
      </c>
    </row>
    <row r="3788" spans="1:24" hidden="1" x14ac:dyDescent="0.3">
      <c r="A3788" s="18" t="str">
        <f t="shared" si="236"/>
        <v>ConstMin - Rubber Tired Loaders_2003_9999</v>
      </c>
      <c r="B3788" s="1" t="s">
        <v>40</v>
      </c>
      <c r="C3788" s="1">
        <v>2020</v>
      </c>
      <c r="D3788" s="1" t="s">
        <v>97</v>
      </c>
      <c r="E3788" s="1">
        <v>2003</v>
      </c>
      <c r="F3788" s="1">
        <v>9999</v>
      </c>
      <c r="G3788" s="1" t="s">
        <v>5</v>
      </c>
      <c r="H3788" s="1">
        <v>6.6696603944914099E-5</v>
      </c>
      <c r="I3788" s="1">
        <v>8.0702890773346104E-5</v>
      </c>
      <c r="J3788" s="1">
        <v>9.60431096806763E-5</v>
      </c>
      <c r="K3788" s="1">
        <v>2.32074695358012E-4</v>
      </c>
      <c r="L3788" s="1">
        <v>1.44906102457226E-3</v>
      </c>
      <c r="M3788" s="1">
        <v>0.107643012884865</v>
      </c>
      <c r="N3788" s="1">
        <v>4.0041447086647399E-5</v>
      </c>
      <c r="O3788" s="1">
        <v>3.6838131319715602E-5</v>
      </c>
      <c r="P3788" s="1">
        <v>9.932121378922399E-7</v>
      </c>
      <c r="Q3788" s="1">
        <v>8.7856780063778905E-7</v>
      </c>
      <c r="R3788" s="1">
        <v>3492.3590054597498</v>
      </c>
      <c r="S3788" s="1">
        <v>233.270738813333</v>
      </c>
      <c r="T3788" s="1">
        <v>0.188660820700077</v>
      </c>
      <c r="U3788" s="1">
        <v>186616.591050666</v>
      </c>
      <c r="V3788" s="1">
        <f t="shared" si="237"/>
        <v>0.14319486364269787</v>
      </c>
      <c r="W3788" s="1">
        <f t="shared" si="238"/>
        <v>2.571135851952699</v>
      </c>
      <c r="X3788" s="1">
        <f t="shared" si="239"/>
        <v>1236.4556559635373</v>
      </c>
    </row>
    <row r="3789" spans="1:24" hidden="1" x14ac:dyDescent="0.3">
      <c r="A3789" s="18" t="str">
        <f t="shared" si="236"/>
        <v>ConstMin - Rubber Tired Loaders_2004_50</v>
      </c>
      <c r="B3789" s="1" t="s">
        <v>40</v>
      </c>
      <c r="C3789" s="1">
        <v>2020</v>
      </c>
      <c r="D3789" s="1" t="s">
        <v>97</v>
      </c>
      <c r="E3789" s="1">
        <v>2004</v>
      </c>
      <c r="F3789" s="1">
        <v>50</v>
      </c>
      <c r="G3789" s="1" t="s">
        <v>5</v>
      </c>
      <c r="H3789" s="1">
        <v>7.3197208677858505E-5</v>
      </c>
      <c r="I3789" s="1">
        <v>8.8568622500208806E-5</v>
      </c>
      <c r="J3789" s="1">
        <v>1.05403980496116E-4</v>
      </c>
      <c r="K3789" s="1">
        <v>4.0743490329589899E-4</v>
      </c>
      <c r="L3789" s="1">
        <v>3.3007829816750998E-4</v>
      </c>
      <c r="M3789" s="1">
        <v>3.2861941722032398E-2</v>
      </c>
      <c r="N3789" s="1">
        <v>3.7315170258438401E-5</v>
      </c>
      <c r="O3789" s="1">
        <v>3.4329956637763298E-5</v>
      </c>
      <c r="P3789" s="1">
        <v>3.0162903172182E-7</v>
      </c>
      <c r="Q3789" s="1">
        <v>2.68214750680511E-7</v>
      </c>
      <c r="R3789" s="1">
        <v>1066.1695082112401</v>
      </c>
      <c r="S3789" s="1">
        <v>1195.0785076417801</v>
      </c>
      <c r="T3789" s="1">
        <v>1.0376345138504199</v>
      </c>
      <c r="U3789" s="1">
        <v>51497.019329291397</v>
      </c>
      <c r="V3789" s="1">
        <f t="shared" si="237"/>
        <v>0.56949038788731421</v>
      </c>
      <c r="W3789" s="1">
        <f t="shared" si="238"/>
        <v>2.122381637539374</v>
      </c>
      <c r="X3789" s="1">
        <f t="shared" si="239"/>
        <v>1151.733574480982</v>
      </c>
    </row>
    <row r="3790" spans="1:24" hidden="1" x14ac:dyDescent="0.3">
      <c r="A3790" s="18" t="str">
        <f t="shared" si="236"/>
        <v>ConstMin - Rubber Tired Loaders_2004_100</v>
      </c>
      <c r="B3790" s="1" t="s">
        <v>40</v>
      </c>
      <c r="C3790" s="1">
        <v>2020</v>
      </c>
      <c r="D3790" s="1" t="s">
        <v>97</v>
      </c>
      <c r="E3790" s="1">
        <v>2004</v>
      </c>
      <c r="F3790" s="1">
        <v>100</v>
      </c>
      <c r="G3790" s="1" t="s">
        <v>5</v>
      </c>
      <c r="H3790" s="1">
        <v>4.1685264873898099E-4</v>
      </c>
      <c r="I3790" s="1">
        <v>5.0439170497416702E-4</v>
      </c>
      <c r="J3790" s="1">
        <v>6.0026781418413301E-4</v>
      </c>
      <c r="K3790" s="1">
        <v>2.8665220144917301E-3</v>
      </c>
      <c r="L3790" s="1">
        <v>4.3903370987592996E-3</v>
      </c>
      <c r="M3790" s="1">
        <v>0.355636727413431</v>
      </c>
      <c r="N3790" s="1">
        <v>3.9441618695638101E-4</v>
      </c>
      <c r="O3790" s="1">
        <v>3.6286289199987E-4</v>
      </c>
      <c r="P3790" s="1">
        <v>3.2755323314104699E-6</v>
      </c>
      <c r="Q3790" s="1">
        <v>2.9026591606446E-6</v>
      </c>
      <c r="R3790" s="1">
        <v>11538.241957078801</v>
      </c>
      <c r="S3790" s="1">
        <v>7775.37563648573</v>
      </c>
      <c r="T3790" s="1">
        <v>7.5464328280031099</v>
      </c>
      <c r="U3790" s="1">
        <v>618725.51627335197</v>
      </c>
      <c r="V3790" s="1">
        <f t="shared" si="237"/>
        <v>0.26993457143852673</v>
      </c>
      <c r="W3790" s="1">
        <f t="shared" si="238"/>
        <v>2.3495702874117499</v>
      </c>
      <c r="X3790" s="1">
        <f t="shared" si="239"/>
        <v>1030.3378846271664</v>
      </c>
    </row>
    <row r="3791" spans="1:24" hidden="1" x14ac:dyDescent="0.3">
      <c r="A3791" s="18" t="str">
        <f t="shared" si="236"/>
        <v>ConstMin - Rubber Tired Loaders_2004_175</v>
      </c>
      <c r="B3791" s="1" t="s">
        <v>40</v>
      </c>
      <c r="C3791" s="1">
        <v>2020</v>
      </c>
      <c r="D3791" s="1" t="s">
        <v>97</v>
      </c>
      <c r="E3791" s="1">
        <v>2004</v>
      </c>
      <c r="F3791" s="1">
        <v>175</v>
      </c>
      <c r="G3791" s="1" t="s">
        <v>5</v>
      </c>
      <c r="H3791" s="1">
        <v>7.36580704872022E-4</v>
      </c>
      <c r="I3791" s="1">
        <v>8.91262652895147E-4</v>
      </c>
      <c r="J3791" s="1">
        <v>1.0606762150157101E-3</v>
      </c>
      <c r="K3791" s="1">
        <v>6.7937055303730204E-3</v>
      </c>
      <c r="L3791" s="1">
        <v>1.0180693211685399E-2</v>
      </c>
      <c r="M3791" s="1">
        <v>1.00855646205477</v>
      </c>
      <c r="N3791" s="1">
        <v>5.2276314447643796E-4</v>
      </c>
      <c r="O3791" s="1">
        <v>4.8094209291832298E-4</v>
      </c>
      <c r="P3791" s="1">
        <v>9.3025072298144605E-6</v>
      </c>
      <c r="Q3791" s="1">
        <v>8.2317022623126308E-6</v>
      </c>
      <c r="R3791" s="1">
        <v>32721.503684953499</v>
      </c>
      <c r="S3791" s="1">
        <v>11459.9379873045</v>
      </c>
      <c r="T3791" s="1">
        <v>11.130988421304499</v>
      </c>
      <c r="U3791" s="1">
        <v>1752399.33087223</v>
      </c>
      <c r="V3791" s="1">
        <f t="shared" si="237"/>
        <v>0.16840742305985923</v>
      </c>
      <c r="W3791" s="1">
        <f t="shared" si="238"/>
        <v>1.923680189194064</v>
      </c>
      <c r="X3791" s="1">
        <f t="shared" si="239"/>
        <v>1029.5525925954964</v>
      </c>
    </row>
    <row r="3792" spans="1:24" hidden="1" x14ac:dyDescent="0.3">
      <c r="A3792" s="18" t="str">
        <f t="shared" si="236"/>
        <v>ConstMin - Rubber Tired Loaders_2004_300</v>
      </c>
      <c r="B3792" s="1" t="s">
        <v>40</v>
      </c>
      <c r="C3792" s="1">
        <v>2020</v>
      </c>
      <c r="D3792" s="1" t="s">
        <v>97</v>
      </c>
      <c r="E3792" s="1">
        <v>2004</v>
      </c>
      <c r="F3792" s="1">
        <v>300</v>
      </c>
      <c r="G3792" s="1" t="s">
        <v>5</v>
      </c>
      <c r="H3792" s="1">
        <v>7.4838841111951604E-4</v>
      </c>
      <c r="I3792" s="1">
        <v>9.0554997745461395E-4</v>
      </c>
      <c r="J3792" s="1">
        <v>1.0776793120121E-3</v>
      </c>
      <c r="K3792" s="1">
        <v>3.02733506581332E-3</v>
      </c>
      <c r="L3792" s="1">
        <v>1.28188600207844E-2</v>
      </c>
      <c r="M3792" s="1">
        <v>1.31933222331253</v>
      </c>
      <c r="N3792" s="1">
        <v>3.5229211809598702E-4</v>
      </c>
      <c r="O3792" s="1">
        <v>3.2410874864830799E-4</v>
      </c>
      <c r="P3792" s="1">
        <v>1.21754290301206E-5</v>
      </c>
      <c r="Q3792" s="1">
        <v>1.07682122478869E-5</v>
      </c>
      <c r="R3792" s="1">
        <v>42804.281000635201</v>
      </c>
      <c r="S3792" s="1">
        <v>11324.4157899244</v>
      </c>
      <c r="T3792" s="1">
        <v>11.0366580109545</v>
      </c>
      <c r="U3792" s="1">
        <v>2289758.1567713101</v>
      </c>
      <c r="V3792" s="1">
        <f t="shared" si="237"/>
        <v>0.13095178118486306</v>
      </c>
      <c r="W3792" s="1">
        <f t="shared" si="238"/>
        <v>1.853738163850025</v>
      </c>
      <c r="X3792" s="1">
        <f t="shared" si="239"/>
        <v>1026.072908908139</v>
      </c>
    </row>
    <row r="3793" spans="1:24" hidden="1" x14ac:dyDescent="0.3">
      <c r="A3793" s="18" t="str">
        <f t="shared" si="236"/>
        <v>ConstMin - Rubber Tired Loaders_2004_600</v>
      </c>
      <c r="B3793" s="1" t="s">
        <v>40</v>
      </c>
      <c r="C3793" s="1">
        <v>2020</v>
      </c>
      <c r="D3793" s="1" t="s">
        <v>97</v>
      </c>
      <c r="E3793" s="1">
        <v>2004</v>
      </c>
      <c r="F3793" s="1">
        <v>600</v>
      </c>
      <c r="G3793" s="1" t="s">
        <v>5</v>
      </c>
      <c r="H3793" s="1">
        <v>1.0655403416042701E-3</v>
      </c>
      <c r="I3793" s="1">
        <v>1.2893038133411599E-3</v>
      </c>
      <c r="J3793" s="1">
        <v>1.5343780919101499E-3</v>
      </c>
      <c r="K3793" s="1">
        <v>4.1784168488284796E-3</v>
      </c>
      <c r="L3793" s="1">
        <v>1.7353296980003999E-2</v>
      </c>
      <c r="M3793" s="1">
        <v>1.93807161096529</v>
      </c>
      <c r="N3793" s="1">
        <v>4.91803637273916E-4</v>
      </c>
      <c r="O3793" s="1">
        <v>4.5245934629200299E-4</v>
      </c>
      <c r="P3793" s="1">
        <v>1.7886466953804299E-5</v>
      </c>
      <c r="Q3793" s="1">
        <v>1.5818279952323002E-5</v>
      </c>
      <c r="R3793" s="1">
        <v>62878.599013389103</v>
      </c>
      <c r="S3793" s="1">
        <v>10529.906385874199</v>
      </c>
      <c r="T3793" s="1">
        <v>10.376345138504201</v>
      </c>
      <c r="U3793" s="1">
        <v>3412072.5747099998</v>
      </c>
      <c r="V3793" s="1">
        <f t="shared" si="237"/>
        <v>0.12511967505468619</v>
      </c>
      <c r="W3793" s="1">
        <f t="shared" si="238"/>
        <v>1.6840397560284268</v>
      </c>
      <c r="X3793" s="1">
        <f t="shared" si="239"/>
        <v>1014.7991653438905</v>
      </c>
    </row>
    <row r="3794" spans="1:24" hidden="1" x14ac:dyDescent="0.3">
      <c r="A3794" s="18" t="str">
        <f t="shared" si="236"/>
        <v>ConstMin - Rubber Tired Loaders_2004_750</v>
      </c>
      <c r="B3794" s="1" t="s">
        <v>40</v>
      </c>
      <c r="C3794" s="1">
        <v>2020</v>
      </c>
      <c r="D3794" s="1" t="s">
        <v>97</v>
      </c>
      <c r="E3794" s="1">
        <v>2004</v>
      </c>
      <c r="F3794" s="1">
        <v>750</v>
      </c>
      <c r="G3794" s="1" t="s">
        <v>5</v>
      </c>
      <c r="H3794" s="1">
        <v>1.1256506623837E-4</v>
      </c>
      <c r="I3794" s="1">
        <v>1.3620373014842699E-4</v>
      </c>
      <c r="J3794" s="1">
        <v>1.62093695383253E-4</v>
      </c>
      <c r="K3794" s="1">
        <v>4.4141338529872298E-4</v>
      </c>
      <c r="L3794" s="1">
        <v>1.83322484164913E-3</v>
      </c>
      <c r="M3794" s="1">
        <v>0.20474040329111601</v>
      </c>
      <c r="N3794" s="1">
        <v>4.4938233045682702E-5</v>
      </c>
      <c r="O3794" s="1">
        <v>4.1343174402028098E-5</v>
      </c>
      <c r="P3794" s="1">
        <v>1.8895496104765501E-6</v>
      </c>
      <c r="Q3794" s="1">
        <v>1.6710636482608199E-6</v>
      </c>
      <c r="R3794" s="1">
        <v>6642.5769035281701</v>
      </c>
      <c r="S3794" s="1">
        <v>540.08962667065305</v>
      </c>
      <c r="T3794" s="1">
        <v>0.56598246210023295</v>
      </c>
      <c r="U3794" s="1">
        <v>355559.00422484602</v>
      </c>
      <c r="V3794" s="1">
        <f t="shared" si="237"/>
        <v>0.1268428294025474</v>
      </c>
      <c r="W3794" s="1">
        <f t="shared" si="238"/>
        <v>1.70723243476822</v>
      </c>
      <c r="X3794" s="1">
        <f t="shared" si="239"/>
        <v>954.25152338908617</v>
      </c>
    </row>
    <row r="3795" spans="1:24" hidden="1" x14ac:dyDescent="0.3">
      <c r="A3795" s="18" t="str">
        <f t="shared" si="236"/>
        <v>ConstMin - Rubber Tired Loaders_2004_9999</v>
      </c>
      <c r="B3795" s="1" t="s">
        <v>40</v>
      </c>
      <c r="C3795" s="1">
        <v>2020</v>
      </c>
      <c r="D3795" s="1" t="s">
        <v>97</v>
      </c>
      <c r="E3795" s="1">
        <v>2004</v>
      </c>
      <c r="F3795" s="1">
        <v>9999</v>
      </c>
      <c r="G3795" s="1" t="s">
        <v>5</v>
      </c>
      <c r="H3795" s="1">
        <v>3.4472185469902902E-5</v>
      </c>
      <c r="I3795" s="1">
        <v>4.1711344418582597E-5</v>
      </c>
      <c r="J3795" s="1">
        <v>4.9639947076660203E-5</v>
      </c>
      <c r="K3795" s="1">
        <v>1.1994796538456499E-4</v>
      </c>
      <c r="L3795" s="1">
        <v>7.4894818389133102E-4</v>
      </c>
      <c r="M3795" s="1">
        <v>5.5635364999557603E-2</v>
      </c>
      <c r="N3795" s="1">
        <v>2.06954493754171E-5</v>
      </c>
      <c r="O3795" s="1">
        <v>1.9039813425383699E-5</v>
      </c>
      <c r="P3795" s="1">
        <v>5.1334237432325604E-7</v>
      </c>
      <c r="Q3795" s="1">
        <v>4.5408837002382399E-7</v>
      </c>
      <c r="R3795" s="1">
        <v>1805.0281460076401</v>
      </c>
      <c r="S3795" s="1">
        <v>120.58108555709499</v>
      </c>
      <c r="T3795" s="1">
        <v>9.4330410350038807E-2</v>
      </c>
      <c r="U3795" s="1">
        <v>96464.868445675995</v>
      </c>
      <c r="V3795" s="1">
        <f t="shared" si="237"/>
        <v>0.14317711669712269</v>
      </c>
      <c r="W3795" s="1">
        <f t="shared" si="238"/>
        <v>2.5708171966122184</v>
      </c>
      <c r="X3795" s="1">
        <f t="shared" si="239"/>
        <v>1278.2843317403781</v>
      </c>
    </row>
    <row r="3796" spans="1:24" hidden="1" x14ac:dyDescent="0.3">
      <c r="A3796" s="18" t="str">
        <f t="shared" si="236"/>
        <v>ConstMin - Rubber Tired Loaders_2005_50</v>
      </c>
      <c r="B3796" s="1" t="s">
        <v>40</v>
      </c>
      <c r="C3796" s="1">
        <v>2020</v>
      </c>
      <c r="D3796" s="1" t="s">
        <v>97</v>
      </c>
      <c r="E3796" s="1">
        <v>2005</v>
      </c>
      <c r="F3796" s="1">
        <v>50</v>
      </c>
      <c r="G3796" s="1" t="s">
        <v>5</v>
      </c>
      <c r="H3796" s="1">
        <v>2.5422415692048402E-5</v>
      </c>
      <c r="I3796" s="1">
        <v>3.07611229873785E-5</v>
      </c>
      <c r="J3796" s="1">
        <v>3.6608278596549699E-5</v>
      </c>
      <c r="K3796" s="1">
        <v>1.9629160697115801E-4</v>
      </c>
      <c r="L3796" s="1">
        <v>1.70728285736376E-4</v>
      </c>
      <c r="M3796" s="1">
        <v>1.7301132937553199E-2</v>
      </c>
      <c r="N3796" s="1">
        <v>1.7250082842054E-5</v>
      </c>
      <c r="O3796" s="1">
        <v>1.5870076214689601E-5</v>
      </c>
      <c r="P3796" s="1">
        <v>1.5919488144517901E-7</v>
      </c>
      <c r="Q3796" s="1">
        <v>1.4120952123243001E-7</v>
      </c>
      <c r="R3796" s="1">
        <v>561.31620436662604</v>
      </c>
      <c r="S3796" s="1">
        <v>717.06814840453899</v>
      </c>
      <c r="T3796" s="1">
        <v>0.66031287245027204</v>
      </c>
      <c r="U3796" s="1">
        <v>26633.959797882901</v>
      </c>
      <c r="V3796" s="1">
        <f t="shared" si="237"/>
        <v>0.38243272399154815</v>
      </c>
      <c r="W3796" s="1">
        <f t="shared" si="238"/>
        <v>2.1225520083697669</v>
      </c>
      <c r="X3796" s="1">
        <f t="shared" si="239"/>
        <v>1085.9520968350366</v>
      </c>
    </row>
    <row r="3797" spans="1:24" hidden="1" x14ac:dyDescent="0.3">
      <c r="A3797" s="18" t="str">
        <f t="shared" si="236"/>
        <v>ConstMin - Rubber Tired Loaders_2005_100</v>
      </c>
      <c r="B3797" s="1" t="s">
        <v>40</v>
      </c>
      <c r="C3797" s="1">
        <v>2020</v>
      </c>
      <c r="D3797" s="1" t="s">
        <v>97</v>
      </c>
      <c r="E3797" s="1">
        <v>2005</v>
      </c>
      <c r="F3797" s="1">
        <v>100</v>
      </c>
      <c r="G3797" s="1" t="s">
        <v>5</v>
      </c>
      <c r="H3797" s="1">
        <v>4.5382393544330301E-4</v>
      </c>
      <c r="I3797" s="1">
        <v>5.4912696188639696E-4</v>
      </c>
      <c r="J3797" s="1">
        <v>6.53506467038356E-4</v>
      </c>
      <c r="K3797" s="1">
        <v>4.1390157112792102E-3</v>
      </c>
      <c r="L3797" s="1">
        <v>5.9033106526367E-3</v>
      </c>
      <c r="M3797" s="1">
        <v>0.52794859651825299</v>
      </c>
      <c r="N3797" s="1">
        <v>4.3545852801631102E-4</v>
      </c>
      <c r="O3797" s="1">
        <v>4.0062184577500601E-4</v>
      </c>
      <c r="P3797" s="1">
        <v>4.8675318748925201E-6</v>
      </c>
      <c r="Q3797" s="1">
        <v>4.3090454722683201E-6</v>
      </c>
      <c r="R3797" s="1">
        <v>17128.710782579699</v>
      </c>
      <c r="S3797" s="1">
        <v>11168.0602112701</v>
      </c>
      <c r="T3797" s="1">
        <v>9.9990234971041208</v>
      </c>
      <c r="U3797" s="1">
        <v>926211.48412524594</v>
      </c>
      <c r="V3797" s="1">
        <f t="shared" si="237"/>
        <v>0.19631397058845612</v>
      </c>
      <c r="W3797" s="1">
        <f t="shared" si="238"/>
        <v>2.1104451871295913</v>
      </c>
      <c r="X3797" s="1">
        <f t="shared" si="239"/>
        <v>1116.9150882088188</v>
      </c>
    </row>
    <row r="3798" spans="1:24" hidden="1" x14ac:dyDescent="0.3">
      <c r="A3798" s="18" t="str">
        <f t="shared" si="236"/>
        <v>ConstMin - Rubber Tired Loaders_2005_175</v>
      </c>
      <c r="B3798" s="1" t="s">
        <v>40</v>
      </c>
      <c r="C3798" s="1">
        <v>2020</v>
      </c>
      <c r="D3798" s="1" t="s">
        <v>97</v>
      </c>
      <c r="E3798" s="1">
        <v>2005</v>
      </c>
      <c r="F3798" s="1">
        <v>175</v>
      </c>
      <c r="G3798" s="1" t="s">
        <v>5</v>
      </c>
      <c r="H3798" s="1">
        <v>7.67579197258908E-4</v>
      </c>
      <c r="I3798" s="1">
        <v>9.2877082868327899E-4</v>
      </c>
      <c r="J3798" s="1">
        <v>1.10531404405282E-3</v>
      </c>
      <c r="K3798" s="1">
        <v>8.0953057951729402E-3</v>
      </c>
      <c r="L3798" s="1">
        <v>1.1252606153359899E-2</v>
      </c>
      <c r="M3798" s="1">
        <v>1.20178493688448</v>
      </c>
      <c r="N3798" s="1">
        <v>5.1031529881989397E-4</v>
      </c>
      <c r="O3798" s="1">
        <v>4.6949007491430201E-4</v>
      </c>
      <c r="P3798" s="1">
        <v>1.10880703499316E-5</v>
      </c>
      <c r="Q3798" s="1">
        <v>9.8088070980283893E-6</v>
      </c>
      <c r="R3798" s="1">
        <v>38990.588747674497</v>
      </c>
      <c r="S3798" s="1">
        <v>13778.230359101601</v>
      </c>
      <c r="T3798" s="1">
        <v>12.9232662179553</v>
      </c>
      <c r="U3798" s="1">
        <v>2080412.2131998299</v>
      </c>
      <c r="V3798" s="1">
        <f t="shared" si="237"/>
        <v>0.14782496076899268</v>
      </c>
      <c r="W3798" s="1">
        <f t="shared" si="238"/>
        <v>1.7909865510392726</v>
      </c>
      <c r="X3798" s="1">
        <f t="shared" si="239"/>
        <v>1066.1569704382034</v>
      </c>
    </row>
    <row r="3799" spans="1:24" hidden="1" x14ac:dyDescent="0.3">
      <c r="A3799" s="18" t="str">
        <f t="shared" si="236"/>
        <v>ConstMin - Rubber Tired Loaders_2005_300</v>
      </c>
      <c r="B3799" s="1" t="s">
        <v>40</v>
      </c>
      <c r="C3799" s="1">
        <v>2020</v>
      </c>
      <c r="D3799" s="1" t="s">
        <v>97</v>
      </c>
      <c r="E3799" s="1">
        <v>2005</v>
      </c>
      <c r="F3799" s="1">
        <v>300</v>
      </c>
      <c r="G3799" s="1" t="s">
        <v>5</v>
      </c>
      <c r="H3799" s="1">
        <v>1.00478051301684E-3</v>
      </c>
      <c r="I3799" s="1">
        <v>1.21578442075038E-3</v>
      </c>
      <c r="J3799" s="1">
        <v>1.44688393874426E-3</v>
      </c>
      <c r="K3799" s="1">
        <v>4.14417235011986E-3</v>
      </c>
      <c r="L3799" s="1">
        <v>1.6621071509662501E-2</v>
      </c>
      <c r="M3799" s="1">
        <v>1.80605714320066</v>
      </c>
      <c r="N3799" s="1">
        <v>4.7813313014349602E-4</v>
      </c>
      <c r="O3799" s="1">
        <v>4.3988247973201599E-4</v>
      </c>
      <c r="P3799" s="1">
        <v>1.6667750526094E-5</v>
      </c>
      <c r="Q3799" s="1">
        <v>1.47407956132289E-5</v>
      </c>
      <c r="R3799" s="1">
        <v>58595.534994715497</v>
      </c>
      <c r="S3799" s="1">
        <v>15824.1104878731</v>
      </c>
      <c r="T3799" s="1">
        <v>13.960900731805699</v>
      </c>
      <c r="U3799" s="1">
        <v>3144400.44147204</v>
      </c>
      <c r="V3799" s="1">
        <f t="shared" si="237"/>
        <v>0.12802869716177859</v>
      </c>
      <c r="W3799" s="1">
        <f t="shared" si="238"/>
        <v>1.7502890269818263</v>
      </c>
      <c r="X3799" s="1">
        <f t="shared" si="239"/>
        <v>1133.4591364740986</v>
      </c>
    </row>
    <row r="3800" spans="1:24" hidden="1" x14ac:dyDescent="0.3">
      <c r="A3800" s="18" t="str">
        <f t="shared" si="236"/>
        <v>ConstMin - Rubber Tired Loaders_2005_600</v>
      </c>
      <c r="B3800" s="1" t="s">
        <v>40</v>
      </c>
      <c r="C3800" s="1">
        <v>2020</v>
      </c>
      <c r="D3800" s="1" t="s">
        <v>97</v>
      </c>
      <c r="E3800" s="1">
        <v>2005</v>
      </c>
      <c r="F3800" s="1">
        <v>600</v>
      </c>
      <c r="G3800" s="1" t="s">
        <v>5</v>
      </c>
      <c r="H3800" s="1">
        <v>1.1595448708678401E-3</v>
      </c>
      <c r="I3800" s="1">
        <v>1.40304929375009E-3</v>
      </c>
      <c r="J3800" s="1">
        <v>1.6697446140496899E-3</v>
      </c>
      <c r="K3800" s="1">
        <v>4.5770227694919199E-3</v>
      </c>
      <c r="L3800" s="1">
        <v>1.7904122835147002E-2</v>
      </c>
      <c r="M3800" s="1">
        <v>2.1229566635461699</v>
      </c>
      <c r="N3800" s="1">
        <v>5.5423999096897495E-4</v>
      </c>
      <c r="O3800" s="1">
        <v>5.0990079169145695E-4</v>
      </c>
      <c r="P3800" s="1">
        <v>1.9593000816488299E-5</v>
      </c>
      <c r="Q3800" s="1">
        <v>1.73272868972561E-5</v>
      </c>
      <c r="R3800" s="1">
        <v>68876.990929884007</v>
      </c>
      <c r="S3800" s="1">
        <v>11304.213723234199</v>
      </c>
      <c r="T3800" s="1">
        <v>10.7536667799044</v>
      </c>
      <c r="U3800" s="1">
        <v>3711796.7771424302</v>
      </c>
      <c r="V3800" s="1">
        <f t="shared" si="237"/>
        <v>0.1251633964869924</v>
      </c>
      <c r="W3800" s="1">
        <f t="shared" si="238"/>
        <v>1.5971932241793871</v>
      </c>
      <c r="X3800" s="1">
        <f t="shared" si="239"/>
        <v>1051.1962063357419</v>
      </c>
    </row>
    <row r="3801" spans="1:24" hidden="1" x14ac:dyDescent="0.3">
      <c r="A3801" s="18" t="str">
        <f t="shared" si="236"/>
        <v>ConstMin - Rubber Tired Loaders_2005_9999</v>
      </c>
      <c r="B3801" s="1" t="s">
        <v>40</v>
      </c>
      <c r="C3801" s="1">
        <v>2020</v>
      </c>
      <c r="D3801" s="1" t="s">
        <v>97</v>
      </c>
      <c r="E3801" s="1">
        <v>2005</v>
      </c>
      <c r="F3801" s="1">
        <v>9999</v>
      </c>
      <c r="G3801" s="1" t="s">
        <v>5</v>
      </c>
      <c r="H3801" s="1">
        <v>9.8150561354040495E-5</v>
      </c>
      <c r="I3801" s="1">
        <v>1.18762179238389E-4</v>
      </c>
      <c r="J3801" s="1">
        <v>1.4133680834981801E-4</v>
      </c>
      <c r="K3801" s="1">
        <v>3.4152056144072702E-4</v>
      </c>
      <c r="L3801" s="1">
        <v>2.1324347056035399E-3</v>
      </c>
      <c r="M3801" s="1">
        <v>0.15840719790194599</v>
      </c>
      <c r="N3801" s="1">
        <v>5.89248968692391E-5</v>
      </c>
      <c r="O3801" s="1">
        <v>5.4210905119699999E-5</v>
      </c>
      <c r="P3801" s="1">
        <v>1.46160858442334E-6</v>
      </c>
      <c r="Q3801" s="1">
        <v>1.2928982544808999E-6</v>
      </c>
      <c r="R3801" s="1">
        <v>5139.34708158182</v>
      </c>
      <c r="S3801" s="1">
        <v>305.76669688387199</v>
      </c>
      <c r="T3801" s="1">
        <v>0.28299123105011598</v>
      </c>
      <c r="U3801" s="1">
        <v>274735.05981856602</v>
      </c>
      <c r="V3801" s="1">
        <f t="shared" si="237"/>
        <v>0.14313725164657576</v>
      </c>
      <c r="W3801" s="1">
        <f t="shared" si="238"/>
        <v>2.5701013995640958</v>
      </c>
      <c r="X3801" s="1">
        <f t="shared" si="239"/>
        <v>1080.4811716223201</v>
      </c>
    </row>
    <row r="3802" spans="1:24" hidden="1" x14ac:dyDescent="0.3">
      <c r="A3802" s="18" t="str">
        <f t="shared" si="236"/>
        <v>ConstMin - Rubber Tired Loaders_2006_50</v>
      </c>
      <c r="B3802" s="1" t="s">
        <v>40</v>
      </c>
      <c r="C3802" s="1">
        <v>2020</v>
      </c>
      <c r="D3802" s="1" t="s">
        <v>97</v>
      </c>
      <c r="E3802" s="1">
        <v>2006</v>
      </c>
      <c r="F3802" s="1">
        <v>50</v>
      </c>
      <c r="G3802" s="1" t="s">
        <v>5</v>
      </c>
      <c r="H3802" s="1">
        <v>1.23151009713494E-5</v>
      </c>
      <c r="I3802" s="1">
        <v>1.49012721753327E-5</v>
      </c>
      <c r="J3802" s="1">
        <v>1.77337453987431E-5</v>
      </c>
      <c r="K3802" s="1">
        <v>1.2129899974887301E-4</v>
      </c>
      <c r="L3802" s="1">
        <v>1.0990570995214599E-4</v>
      </c>
      <c r="M3802" s="1">
        <v>1.1230911464001301E-2</v>
      </c>
      <c r="N3802" s="1">
        <v>1.03528887609007E-5</v>
      </c>
      <c r="O3802" s="1">
        <v>9.5246576600286803E-6</v>
      </c>
      <c r="P3802" s="1">
        <v>1.03465893043994E-7</v>
      </c>
      <c r="Q3802" s="1">
        <v>9.1665189589585506E-8</v>
      </c>
      <c r="R3802" s="1">
        <v>364.37455381129303</v>
      </c>
      <c r="S3802" s="1">
        <v>377.841778565033</v>
      </c>
      <c r="T3802" s="1">
        <v>0.28299123105011598</v>
      </c>
      <c r="U3802" s="1">
        <v>17506.6690735132</v>
      </c>
      <c r="V3802" s="1">
        <f t="shared" si="237"/>
        <v>0.28184376100093284</v>
      </c>
      <c r="W3802" s="1">
        <f t="shared" si="238"/>
        <v>2.0787647043765829</v>
      </c>
      <c r="X3802" s="1">
        <f t="shared" si="239"/>
        <v>1335.171330796888</v>
      </c>
    </row>
    <row r="3803" spans="1:24" hidden="1" x14ac:dyDescent="0.3">
      <c r="A3803" s="18" t="str">
        <f t="shared" si="236"/>
        <v>ConstMin - Rubber Tired Loaders_2006_100</v>
      </c>
      <c r="B3803" s="1" t="s">
        <v>40</v>
      </c>
      <c r="C3803" s="1">
        <v>2020</v>
      </c>
      <c r="D3803" s="1" t="s">
        <v>97</v>
      </c>
      <c r="E3803" s="1">
        <v>2006</v>
      </c>
      <c r="F3803" s="1">
        <v>100</v>
      </c>
      <c r="G3803" s="1" t="s">
        <v>5</v>
      </c>
      <c r="H3803" s="1">
        <v>3.5852830777242099E-4</v>
      </c>
      <c r="I3803" s="1">
        <v>4.3381925240463002E-4</v>
      </c>
      <c r="J3803" s="1">
        <v>5.1628076319228697E-4</v>
      </c>
      <c r="K3803" s="1">
        <v>3.93880089672341E-3</v>
      </c>
      <c r="L3803" s="1">
        <v>5.4096577121500204E-3</v>
      </c>
      <c r="M3803" s="1">
        <v>0.51034991119479201</v>
      </c>
      <c r="N3803" s="1">
        <v>3.1214618500240003E-4</v>
      </c>
      <c r="O3803" s="1">
        <v>2.8717449020220799E-4</v>
      </c>
      <c r="P3803" s="1">
        <v>4.7076821704380102E-6</v>
      </c>
      <c r="Q3803" s="1">
        <v>4.1654073684623E-6</v>
      </c>
      <c r="R3803" s="1">
        <v>16557.740818747599</v>
      </c>
      <c r="S3803" s="1">
        <v>10497.393684794601</v>
      </c>
      <c r="T3803" s="1">
        <v>9.43304103500388</v>
      </c>
      <c r="U3803" s="1">
        <v>892278.46320754697</v>
      </c>
      <c r="V3803" s="1">
        <f t="shared" si="237"/>
        <v>0.16098929986946633</v>
      </c>
      <c r="W3803" s="1">
        <f t="shared" si="238"/>
        <v>2.0075111991576429</v>
      </c>
      <c r="X3803" s="1">
        <f t="shared" si="239"/>
        <v>1112.8323989942533</v>
      </c>
    </row>
    <row r="3804" spans="1:24" hidden="1" x14ac:dyDescent="0.3">
      <c r="A3804" s="18" t="str">
        <f t="shared" si="236"/>
        <v>ConstMin - Rubber Tired Loaders_2006_175</v>
      </c>
      <c r="B3804" s="1" t="s">
        <v>40</v>
      </c>
      <c r="C3804" s="1">
        <v>2020</v>
      </c>
      <c r="D3804" s="1" t="s">
        <v>97</v>
      </c>
      <c r="E3804" s="1">
        <v>2006</v>
      </c>
      <c r="F3804" s="1">
        <v>175</v>
      </c>
      <c r="G3804" s="1" t="s">
        <v>5</v>
      </c>
      <c r="H3804" s="1">
        <v>6.5154932223620296E-4</v>
      </c>
      <c r="I3804" s="1">
        <v>7.8837467990580602E-4</v>
      </c>
      <c r="J3804" s="1">
        <v>9.3823102402013298E-4</v>
      </c>
      <c r="K3804" s="1">
        <v>6.8715919125679897E-3</v>
      </c>
      <c r="L3804" s="1">
        <v>9.5516240393101904E-3</v>
      </c>
      <c r="M3804" s="1">
        <v>1.02011904947008</v>
      </c>
      <c r="N3804" s="1">
        <v>4.5842118400572101E-4</v>
      </c>
      <c r="O3804" s="1">
        <v>4.2174748928526301E-4</v>
      </c>
      <c r="P3804" s="1">
        <v>9.41196002601992E-6</v>
      </c>
      <c r="Q3804" s="1">
        <v>8.3260745464293402E-6</v>
      </c>
      <c r="R3804" s="1">
        <v>33096.639099729102</v>
      </c>
      <c r="S3804" s="1">
        <v>11736.348556029199</v>
      </c>
      <c r="T3804" s="1">
        <v>10.470675548854301</v>
      </c>
      <c r="U3804" s="1">
        <v>1776417.9467553799</v>
      </c>
      <c r="V3804" s="1">
        <f t="shared" si="237"/>
        <v>0.14695220813127013</v>
      </c>
      <c r="W3804" s="1">
        <f t="shared" si="238"/>
        <v>1.7804126382953578</v>
      </c>
      <c r="X3804" s="1">
        <f t="shared" si="239"/>
        <v>1120.8778747149115</v>
      </c>
    </row>
    <row r="3805" spans="1:24" hidden="1" x14ac:dyDescent="0.3">
      <c r="A3805" s="18" t="str">
        <f t="shared" si="236"/>
        <v>ConstMin - Rubber Tired Loaders_2006_300</v>
      </c>
      <c r="B3805" s="1" t="s">
        <v>40</v>
      </c>
      <c r="C3805" s="1">
        <v>2020</v>
      </c>
      <c r="D3805" s="1" t="s">
        <v>97</v>
      </c>
      <c r="E3805" s="1">
        <v>2006</v>
      </c>
      <c r="F3805" s="1">
        <v>300</v>
      </c>
      <c r="G3805" s="1" t="s">
        <v>5</v>
      </c>
      <c r="H3805" s="1">
        <v>1.0699018470695799E-3</v>
      </c>
      <c r="I3805" s="1">
        <v>1.2945812349541899E-3</v>
      </c>
      <c r="J3805" s="1">
        <v>1.5406586597802E-3</v>
      </c>
      <c r="K3805" s="1">
        <v>4.41276238395121E-3</v>
      </c>
      <c r="L3805" s="1">
        <v>1.7697686920724699E-2</v>
      </c>
      <c r="M3805" s="1">
        <v>1.9231104190325801</v>
      </c>
      <c r="N3805" s="1">
        <v>4.9866095516997897E-4</v>
      </c>
      <c r="O3805" s="1">
        <v>4.58768078756381E-4</v>
      </c>
      <c r="P3805" s="1">
        <v>1.77480124697283E-5</v>
      </c>
      <c r="Q3805" s="1">
        <v>1.5696168715012101E-5</v>
      </c>
      <c r="R3805" s="1">
        <v>62393.1996179403</v>
      </c>
      <c r="S3805" s="1">
        <v>16375.3533388623</v>
      </c>
      <c r="T3805" s="1">
        <v>14.0552311421557</v>
      </c>
      <c r="U3805" s="1">
        <v>3342330.5083321002</v>
      </c>
      <c r="V3805" s="1">
        <f t="shared" si="237"/>
        <v>0.1282532901552588</v>
      </c>
      <c r="W3805" s="1">
        <f t="shared" si="238"/>
        <v>1.7532979116609486</v>
      </c>
      <c r="X3805" s="1">
        <f t="shared" si="239"/>
        <v>1165.0717923626232</v>
      </c>
    </row>
    <row r="3806" spans="1:24" hidden="1" x14ac:dyDescent="0.3">
      <c r="A3806" s="18" t="str">
        <f t="shared" si="236"/>
        <v>ConstMin - Rubber Tired Loaders_2006_600</v>
      </c>
      <c r="B3806" s="1" t="s">
        <v>40</v>
      </c>
      <c r="C3806" s="1">
        <v>2020</v>
      </c>
      <c r="D3806" s="1" t="s">
        <v>97</v>
      </c>
      <c r="E3806" s="1">
        <v>2006</v>
      </c>
      <c r="F3806" s="1">
        <v>600</v>
      </c>
      <c r="G3806" s="1" t="s">
        <v>5</v>
      </c>
      <c r="H3806" s="1">
        <v>2.0593977024266001E-3</v>
      </c>
      <c r="I3806" s="1">
        <v>2.49187121993619E-3</v>
      </c>
      <c r="J3806" s="1">
        <v>2.9655326914943101E-3</v>
      </c>
      <c r="K3806" s="1">
        <v>8.1403414737585104E-3</v>
      </c>
      <c r="L3806" s="1">
        <v>1.9194993841712599E-2</v>
      </c>
      <c r="M3806" s="1">
        <v>3.7757278138197399</v>
      </c>
      <c r="N3806" s="1">
        <v>9.6167691886262104E-4</v>
      </c>
      <c r="O3806" s="1">
        <v>8.8474276535361099E-4</v>
      </c>
      <c r="P3806" s="1">
        <v>3.4846694151442101E-5</v>
      </c>
      <c r="Q3806" s="1">
        <v>3.08169828425616E-5</v>
      </c>
      <c r="R3806" s="1">
        <v>122499.330698427</v>
      </c>
      <c r="S3806" s="1">
        <v>18273.190197669799</v>
      </c>
      <c r="T3806" s="1">
        <v>16.4134914009067</v>
      </c>
      <c r="U3806" s="1">
        <v>6601918.8160103196</v>
      </c>
      <c r="V3806" s="1">
        <f t="shared" si="237"/>
        <v>0.1249810058010009</v>
      </c>
      <c r="W3806" s="1">
        <f t="shared" si="238"/>
        <v>0.96273419648977332</v>
      </c>
      <c r="X3806" s="1">
        <f t="shared" si="239"/>
        <v>1113.3030597414738</v>
      </c>
    </row>
    <row r="3807" spans="1:24" hidden="1" x14ac:dyDescent="0.3">
      <c r="A3807" s="18" t="str">
        <f t="shared" si="236"/>
        <v>ConstMin - Rubber Tired Loaders_2006_9999</v>
      </c>
      <c r="B3807" s="1" t="s">
        <v>40</v>
      </c>
      <c r="C3807" s="1">
        <v>2020</v>
      </c>
      <c r="D3807" s="1" t="s">
        <v>97</v>
      </c>
      <c r="E3807" s="1">
        <v>2006</v>
      </c>
      <c r="F3807" s="1">
        <v>9999</v>
      </c>
      <c r="G3807" s="1" t="s">
        <v>5</v>
      </c>
      <c r="H3807" s="1">
        <v>2.2739067700967201E-4</v>
      </c>
      <c r="I3807" s="1">
        <v>2.7514271918170299E-4</v>
      </c>
      <c r="J3807" s="1">
        <v>3.2744257489392798E-4</v>
      </c>
      <c r="K3807" s="1">
        <v>8.4794793863931801E-4</v>
      </c>
      <c r="L3807" s="1">
        <v>4.11728361639669E-3</v>
      </c>
      <c r="M3807" s="1">
        <v>0.39330298697081001</v>
      </c>
      <c r="N3807" s="1">
        <v>1.18057235139298E-4</v>
      </c>
      <c r="O3807" s="1">
        <v>1.08612656328154E-4</v>
      </c>
      <c r="P3807" s="1">
        <v>3.62945943947028E-6</v>
      </c>
      <c r="Q3807" s="1">
        <v>3.2100861076492699E-6</v>
      </c>
      <c r="R3807" s="1">
        <v>12760.282266447501</v>
      </c>
      <c r="S3807" s="1">
        <v>709.80803068775106</v>
      </c>
      <c r="T3807" s="1">
        <v>0.56598246210023295</v>
      </c>
      <c r="U3807" s="1">
        <v>680621.26318764896</v>
      </c>
      <c r="V3807" s="1">
        <f t="shared" si="237"/>
        <v>0.13385700789463764</v>
      </c>
      <c r="W3807" s="1">
        <f t="shared" si="238"/>
        <v>2.0030596018806954</v>
      </c>
      <c r="X3807" s="1">
        <f t="shared" si="239"/>
        <v>1254.1166524026451</v>
      </c>
    </row>
    <row r="3808" spans="1:24" hidden="1" x14ac:dyDescent="0.3">
      <c r="A3808" s="18" t="str">
        <f t="shared" si="236"/>
        <v>ConstMin - Rubber Tired Loaders_2007_50</v>
      </c>
      <c r="B3808" s="1" t="s">
        <v>40</v>
      </c>
      <c r="C3808" s="1">
        <v>2020</v>
      </c>
      <c r="D3808" s="1" t="s">
        <v>97</v>
      </c>
      <c r="E3808" s="1">
        <v>2007</v>
      </c>
      <c r="F3808" s="1">
        <v>50</v>
      </c>
      <c r="G3808" s="1" t="s">
        <v>5</v>
      </c>
      <c r="H3808" s="1">
        <v>1.5311803164011501E-5</v>
      </c>
      <c r="I3808" s="1">
        <v>1.8527281828453899E-5</v>
      </c>
      <c r="J3808" s="1">
        <v>2.20489965561766E-5</v>
      </c>
      <c r="K3808" s="1">
        <v>1.5081536176334999E-4</v>
      </c>
      <c r="L3808" s="1">
        <v>1.36649679227421E-4</v>
      </c>
      <c r="M3808" s="1">
        <v>1.39637917780211E-2</v>
      </c>
      <c r="N3808" s="1">
        <v>1.28721149144138E-5</v>
      </c>
      <c r="O3808" s="1">
        <v>1.1842345721260699E-5</v>
      </c>
      <c r="P3808" s="1">
        <v>1.28642825760341E-7</v>
      </c>
      <c r="Q3808" s="1">
        <v>1.1397059132952701E-7</v>
      </c>
      <c r="R3808" s="1">
        <v>453.03984586995398</v>
      </c>
      <c r="S3808" s="1">
        <v>601.11670313061404</v>
      </c>
      <c r="T3808" s="1">
        <v>0.47165205175019398</v>
      </c>
      <c r="U3808" s="1">
        <v>22601.9880377111</v>
      </c>
      <c r="V3808" s="1">
        <f t="shared" si="237"/>
        <v>0.27142738824343243</v>
      </c>
      <c r="W3808" s="1">
        <f t="shared" si="238"/>
        <v>2.0019377845291242</v>
      </c>
      <c r="X3808" s="1">
        <f t="shared" si="239"/>
        <v>1274.4918651366108</v>
      </c>
    </row>
    <row r="3809" spans="1:24" hidden="1" x14ac:dyDescent="0.3">
      <c r="A3809" s="18" t="str">
        <f t="shared" si="236"/>
        <v>ConstMin - Rubber Tired Loaders_2007_100</v>
      </c>
      <c r="B3809" s="1" t="s">
        <v>40</v>
      </c>
      <c r="C3809" s="1">
        <v>2020</v>
      </c>
      <c r="D3809" s="1" t="s">
        <v>97</v>
      </c>
      <c r="E3809" s="1">
        <v>2007</v>
      </c>
      <c r="F3809" s="1">
        <v>100</v>
      </c>
      <c r="G3809" s="1" t="s">
        <v>5</v>
      </c>
      <c r="H3809" s="1">
        <v>3.12026421895516E-4</v>
      </c>
      <c r="I3809" s="1">
        <v>3.7755197049357402E-4</v>
      </c>
      <c r="J3809" s="1">
        <v>4.49318047529543E-4</v>
      </c>
      <c r="K3809" s="1">
        <v>3.4279300231533699E-3</v>
      </c>
      <c r="L3809" s="1">
        <v>4.7080135738489497E-3</v>
      </c>
      <c r="M3809" s="1">
        <v>0.44415643968031099</v>
      </c>
      <c r="N3809" s="1">
        <v>2.9704577155617497E-4</v>
      </c>
      <c r="O3809" s="1">
        <v>2.7328210983168098E-4</v>
      </c>
      <c r="P3809" s="1">
        <v>4.0970857564627804E-6</v>
      </c>
      <c r="Q3809" s="1">
        <v>3.6251451523975999E-6</v>
      </c>
      <c r="R3809" s="1">
        <v>14410.166534539299</v>
      </c>
      <c r="S3809" s="1">
        <v>9138.8046998791306</v>
      </c>
      <c r="T3809" s="1">
        <v>7.92375446940326</v>
      </c>
      <c r="U3809" s="1">
        <v>783108.52654440398</v>
      </c>
      <c r="V3809" s="1">
        <f t="shared" si="237"/>
        <v>0.1596406139395892</v>
      </c>
      <c r="W3809" s="1">
        <f t="shared" si="238"/>
        <v>1.990693298150745</v>
      </c>
      <c r="X3809" s="1">
        <f t="shared" si="239"/>
        <v>1153.3427411421767</v>
      </c>
    </row>
    <row r="3810" spans="1:24" hidden="1" x14ac:dyDescent="0.3">
      <c r="A3810" s="18" t="str">
        <f t="shared" si="236"/>
        <v>ConstMin - Rubber Tired Loaders_2007_175</v>
      </c>
      <c r="B3810" s="1" t="s">
        <v>40</v>
      </c>
      <c r="C3810" s="1">
        <v>2020</v>
      </c>
      <c r="D3810" s="1" t="s">
        <v>97</v>
      </c>
      <c r="E3810" s="1">
        <v>2007</v>
      </c>
      <c r="F3810" s="1">
        <v>175</v>
      </c>
      <c r="G3810" s="1" t="s">
        <v>5</v>
      </c>
      <c r="H3810" s="1">
        <v>2.7888911213335798E-4</v>
      </c>
      <c r="I3810" s="1">
        <v>3.3745582568136298E-4</v>
      </c>
      <c r="J3810" s="1">
        <v>4.0160032147203498E-4</v>
      </c>
      <c r="K3810" s="1">
        <v>3.4442805348469702E-3</v>
      </c>
      <c r="L3810" s="1">
        <v>2.6016403232953702E-3</v>
      </c>
      <c r="M3810" s="1">
        <v>0.51131909898347505</v>
      </c>
      <c r="N3810" s="1">
        <v>1.95845969368966E-4</v>
      </c>
      <c r="O3810" s="1">
        <v>1.80178291819449E-4</v>
      </c>
      <c r="P3810" s="1">
        <v>4.7190319680492499E-6</v>
      </c>
      <c r="Q3810" s="1">
        <v>4.1733177489048996E-6</v>
      </c>
      <c r="R3810" s="1">
        <v>16589.185049181899</v>
      </c>
      <c r="S3810" s="1">
        <v>5780.3163317317303</v>
      </c>
      <c r="T3810" s="1">
        <v>5.0938421589020999</v>
      </c>
      <c r="U3810" s="1">
        <v>886743.34244566096</v>
      </c>
      <c r="V3810" s="1">
        <f t="shared" si="237"/>
        <v>0.12601074933682088</v>
      </c>
      <c r="W3810" s="1">
        <f t="shared" si="238"/>
        <v>0.97148907114405814</v>
      </c>
      <c r="X3810" s="1">
        <f t="shared" si="239"/>
        <v>1134.7654975193793</v>
      </c>
    </row>
    <row r="3811" spans="1:24" hidden="1" x14ac:dyDescent="0.3">
      <c r="A3811" s="18" t="str">
        <f t="shared" si="236"/>
        <v>ConstMin - Rubber Tired Loaders_2007_300</v>
      </c>
      <c r="B3811" s="1" t="s">
        <v>40</v>
      </c>
      <c r="C3811" s="1">
        <v>2020</v>
      </c>
      <c r="D3811" s="1" t="s">
        <v>97</v>
      </c>
      <c r="E3811" s="1">
        <v>2007</v>
      </c>
      <c r="F3811" s="1">
        <v>300</v>
      </c>
      <c r="G3811" s="1" t="s">
        <v>5</v>
      </c>
      <c r="H3811" s="1">
        <v>6.4106422495039403E-4</v>
      </c>
      <c r="I3811" s="1">
        <v>7.7568771218997697E-4</v>
      </c>
      <c r="J3811" s="1">
        <v>9.2313248392856802E-4</v>
      </c>
      <c r="K3811" s="1">
        <v>2.69692157968714E-3</v>
      </c>
      <c r="L3811" s="1">
        <v>5.94973919524371E-3</v>
      </c>
      <c r="M3811" s="1">
        <v>1.1753358866710899</v>
      </c>
      <c r="N3811" s="1">
        <v>3.0929230410656601E-4</v>
      </c>
      <c r="O3811" s="1">
        <v>2.8454891977804098E-4</v>
      </c>
      <c r="P3811" s="1">
        <v>1.0847331213371399E-5</v>
      </c>
      <c r="Q3811" s="1">
        <v>9.5929335057517493E-6</v>
      </c>
      <c r="R3811" s="1">
        <v>38132.4784419235</v>
      </c>
      <c r="S3811" s="1">
        <v>9601.7687281960807</v>
      </c>
      <c r="T3811" s="1">
        <v>7.92375446940326</v>
      </c>
      <c r="U3811" s="1">
        <v>2033174.5281955199</v>
      </c>
      <c r="V3811" s="1">
        <f t="shared" si="237"/>
        <v>0.12632835828757483</v>
      </c>
      <c r="W3811" s="1">
        <f t="shared" si="238"/>
        <v>0.96897343217200782</v>
      </c>
      <c r="X3811" s="1">
        <f t="shared" si="239"/>
        <v>1211.7700977828497</v>
      </c>
    </row>
    <row r="3812" spans="1:24" hidden="1" x14ac:dyDescent="0.3">
      <c r="A3812" s="18" t="str">
        <f t="shared" si="236"/>
        <v>ConstMin - Rubber Tired Loaders_2007_600</v>
      </c>
      <c r="B3812" s="1" t="s">
        <v>40</v>
      </c>
      <c r="C3812" s="1">
        <v>2020</v>
      </c>
      <c r="D3812" s="1" t="s">
        <v>97</v>
      </c>
      <c r="E3812" s="1">
        <v>2007</v>
      </c>
      <c r="F3812" s="1">
        <v>600</v>
      </c>
      <c r="G3812" s="1" t="s">
        <v>5</v>
      </c>
      <c r="H3812" s="1">
        <v>1.20461186609104E-3</v>
      </c>
      <c r="I3812" s="1">
        <v>1.45758035797016E-3</v>
      </c>
      <c r="J3812" s="1">
        <v>1.7346410871711001E-3</v>
      </c>
      <c r="K3812" s="1">
        <v>4.7615630151321003E-3</v>
      </c>
      <c r="L3812" s="1">
        <v>1.1227805743410301E-2</v>
      </c>
      <c r="M3812" s="1">
        <v>2.20855181216234</v>
      </c>
      <c r="N3812" s="1">
        <v>5.6416146695365205E-4</v>
      </c>
      <c r="O3812" s="1">
        <v>5.1902854959735996E-4</v>
      </c>
      <c r="P3812" s="1">
        <v>2.038301840359E-5</v>
      </c>
      <c r="Q3812" s="1">
        <v>1.80259029936433E-5</v>
      </c>
      <c r="R3812" s="1">
        <v>71654.031260528602</v>
      </c>
      <c r="S3812" s="1">
        <v>11536.4322710741</v>
      </c>
      <c r="T3812" s="1">
        <v>9.9990234971040994</v>
      </c>
      <c r="U3812" s="1">
        <v>3871158.91500013</v>
      </c>
      <c r="V3812" s="1">
        <f t="shared" si="237"/>
        <v>0.12467520987758032</v>
      </c>
      <c r="W3812" s="1">
        <f t="shared" si="238"/>
        <v>0.96037863701305348</v>
      </c>
      <c r="X3812" s="1">
        <f t="shared" si="239"/>
        <v>1153.7558917043511</v>
      </c>
    </row>
    <row r="3813" spans="1:24" hidden="1" x14ac:dyDescent="0.3">
      <c r="A3813" s="18" t="str">
        <f t="shared" si="236"/>
        <v>ConstMin - Rubber Tired Loaders_2007_9999</v>
      </c>
      <c r="B3813" s="1" t="s">
        <v>40</v>
      </c>
      <c r="C3813" s="1">
        <v>2020</v>
      </c>
      <c r="D3813" s="1" t="s">
        <v>97</v>
      </c>
      <c r="E3813" s="1">
        <v>2007</v>
      </c>
      <c r="F3813" s="1">
        <v>9999</v>
      </c>
      <c r="G3813" s="1" t="s">
        <v>5</v>
      </c>
      <c r="H3813" s="1">
        <v>8.9946872318049401E-5</v>
      </c>
      <c r="I3813" s="1">
        <v>1.08835715504839E-4</v>
      </c>
      <c r="J3813" s="1">
        <v>1.29523496137991E-4</v>
      </c>
      <c r="K3813" s="1">
        <v>3.4994094299153601E-4</v>
      </c>
      <c r="L3813" s="1">
        <v>1.5352777258658299E-3</v>
      </c>
      <c r="M3813" s="1">
        <v>0.16231281647173901</v>
      </c>
      <c r="N3813" s="1">
        <v>4.4845558934600502E-5</v>
      </c>
      <c r="O3813" s="1">
        <v>4.1257914219832401E-5</v>
      </c>
      <c r="P3813" s="1">
        <v>1.4979640756308E-6</v>
      </c>
      <c r="Q3813" s="1">
        <v>1.3247753882124099E-6</v>
      </c>
      <c r="R3813" s="1">
        <v>5266.06057480869</v>
      </c>
      <c r="S3813" s="1">
        <v>351.74744242353199</v>
      </c>
      <c r="T3813" s="1">
        <v>0.28299123105011598</v>
      </c>
      <c r="U3813" s="1">
        <v>281397.95393882599</v>
      </c>
      <c r="V3813" s="1">
        <f t="shared" si="237"/>
        <v>0.12806755022628538</v>
      </c>
      <c r="W3813" s="1">
        <f t="shared" si="238"/>
        <v>1.8065692530856508</v>
      </c>
      <c r="X3813" s="1">
        <f t="shared" si="239"/>
        <v>1242.9623388621526</v>
      </c>
    </row>
    <row r="3814" spans="1:24" hidden="1" x14ac:dyDescent="0.3">
      <c r="A3814" s="18" t="str">
        <f t="shared" si="236"/>
        <v>ConstMin - Rubber Tired Loaders_2008_50</v>
      </c>
      <c r="B3814" s="1" t="s">
        <v>40</v>
      </c>
      <c r="C3814" s="1">
        <v>2020</v>
      </c>
      <c r="D3814" s="1" t="s">
        <v>97</v>
      </c>
      <c r="E3814" s="1">
        <v>2008</v>
      </c>
      <c r="F3814" s="1">
        <v>50</v>
      </c>
      <c r="G3814" s="1" t="s">
        <v>5</v>
      </c>
      <c r="H3814" s="1">
        <v>1.1946734475577201E-5</v>
      </c>
      <c r="I3814" s="1">
        <v>1.44555487154485E-5</v>
      </c>
      <c r="J3814" s="1">
        <v>1.7203297644831201E-5</v>
      </c>
      <c r="K3814" s="1">
        <v>1.7256394242500501E-4</v>
      </c>
      <c r="L3814" s="1">
        <v>1.62722762684587E-4</v>
      </c>
      <c r="M3814" s="1">
        <v>1.67932890484465E-2</v>
      </c>
      <c r="N3814" s="1">
        <v>6.9574852118304503E-6</v>
      </c>
      <c r="O3814" s="1">
        <v>6.4008863948840097E-6</v>
      </c>
      <c r="P3814" s="1">
        <v>1.54903883278983E-7</v>
      </c>
      <c r="Q3814" s="1">
        <v>1.37064567679364E-7</v>
      </c>
      <c r="R3814" s="1">
        <v>544.83976867463605</v>
      </c>
      <c r="S3814" s="1">
        <v>609.63945001553896</v>
      </c>
      <c r="T3814" s="1">
        <v>0.56598246210023295</v>
      </c>
      <c r="U3814" s="1">
        <v>26824.1358006837</v>
      </c>
      <c r="V3814" s="1">
        <f t="shared" si="237"/>
        <v>0.17844214831950858</v>
      </c>
      <c r="W3814" s="1">
        <f t="shared" si="238"/>
        <v>2.0086819203820427</v>
      </c>
      <c r="X3814" s="1">
        <f t="shared" si="239"/>
        <v>1077.1348775601716</v>
      </c>
    </row>
    <row r="3815" spans="1:24" hidden="1" x14ac:dyDescent="0.3">
      <c r="A3815" s="18" t="str">
        <f t="shared" si="236"/>
        <v>ConstMin - Rubber Tired Loaders_2008_100</v>
      </c>
      <c r="B3815" s="1" t="s">
        <v>40</v>
      </c>
      <c r="C3815" s="1">
        <v>2020</v>
      </c>
      <c r="D3815" s="1" t="s">
        <v>97</v>
      </c>
      <c r="E3815" s="1">
        <v>2008</v>
      </c>
      <c r="F3815" s="1">
        <v>100</v>
      </c>
      <c r="G3815" s="1" t="s">
        <v>5</v>
      </c>
      <c r="H3815" s="1">
        <v>1.9116213506349501E-4</v>
      </c>
      <c r="I3815" s="1">
        <v>2.3130618342682901E-4</v>
      </c>
      <c r="J3815" s="1">
        <v>2.7527347449143299E-4</v>
      </c>
      <c r="K3815" s="1">
        <v>2.6696323167547898E-3</v>
      </c>
      <c r="L3815" s="1">
        <v>2.10544382541141E-3</v>
      </c>
      <c r="M3815" s="1">
        <v>0.35047926364972098</v>
      </c>
      <c r="N3815" s="1">
        <v>1.4720350998072301E-4</v>
      </c>
      <c r="O3815" s="1">
        <v>1.3542722918226499E-4</v>
      </c>
      <c r="P3815" s="1">
        <v>3.2346197366565699E-6</v>
      </c>
      <c r="Q3815" s="1">
        <v>2.8605646347268102E-6</v>
      </c>
      <c r="R3815" s="1">
        <v>11370.9137251964</v>
      </c>
      <c r="S3815" s="1">
        <v>6899.4266510906</v>
      </c>
      <c r="T3815" s="1">
        <v>6.7917895452027999</v>
      </c>
      <c r="U3815" s="1">
        <v>610790.90936182602</v>
      </c>
      <c r="V3815" s="1">
        <f t="shared" si="237"/>
        <v>0.12539588323845938</v>
      </c>
      <c r="W3815" s="1">
        <f t="shared" si="238"/>
        <v>1.1414048002739285</v>
      </c>
      <c r="X3815" s="1">
        <f t="shared" si="239"/>
        <v>1015.8481214960241</v>
      </c>
    </row>
    <row r="3816" spans="1:24" hidden="1" x14ac:dyDescent="0.3">
      <c r="A3816" s="18" t="str">
        <f t="shared" si="236"/>
        <v>ConstMin - Rubber Tired Loaders_2008_175</v>
      </c>
      <c r="B3816" s="1" t="s">
        <v>40</v>
      </c>
      <c r="C3816" s="1">
        <v>2020</v>
      </c>
      <c r="D3816" s="1" t="s">
        <v>97</v>
      </c>
      <c r="E3816" s="1">
        <v>2008</v>
      </c>
      <c r="F3816" s="1">
        <v>175</v>
      </c>
      <c r="G3816" s="1" t="s">
        <v>5</v>
      </c>
      <c r="H3816" s="1">
        <v>4.3882011892589499E-4</v>
      </c>
      <c r="I3816" s="1">
        <v>5.3097234390033399E-4</v>
      </c>
      <c r="J3816" s="1">
        <v>6.3190097125329005E-4</v>
      </c>
      <c r="K3816" s="1">
        <v>5.4194284687348101E-3</v>
      </c>
      <c r="L3816" s="1">
        <v>4.0935700477434597E-3</v>
      </c>
      <c r="M3816" s="1">
        <v>0.80453878643250398</v>
      </c>
      <c r="N3816" s="1">
        <v>2.9224117121133899E-4</v>
      </c>
      <c r="O3816" s="1">
        <v>2.6886187751443201E-4</v>
      </c>
      <c r="P3816" s="1">
        <v>7.4251954606398298E-6</v>
      </c>
      <c r="Q3816" s="1">
        <v>6.56653742012812E-6</v>
      </c>
      <c r="R3816" s="1">
        <v>26102.3748846987</v>
      </c>
      <c r="S3816" s="1">
        <v>9632.9135810101197</v>
      </c>
      <c r="T3816" s="1">
        <v>9.1500498039537597</v>
      </c>
      <c r="U3816" s="1">
        <v>1404617.8318536801</v>
      </c>
      <c r="V3816" s="1">
        <f t="shared" si="237"/>
        <v>0.12517059718382278</v>
      </c>
      <c r="W3816" s="1">
        <f t="shared" si="238"/>
        <v>0.96501185678709778</v>
      </c>
      <c r="X3816" s="1">
        <f t="shared" si="239"/>
        <v>1052.771710253174</v>
      </c>
    </row>
    <row r="3817" spans="1:24" hidden="1" x14ac:dyDescent="0.3">
      <c r="A3817" s="18" t="str">
        <f t="shared" si="236"/>
        <v>ConstMin - Rubber Tired Loaders_2008_300</v>
      </c>
      <c r="B3817" s="1" t="s">
        <v>40</v>
      </c>
      <c r="C3817" s="1">
        <v>2020</v>
      </c>
      <c r="D3817" s="1" t="s">
        <v>97</v>
      </c>
      <c r="E3817" s="1">
        <v>2008</v>
      </c>
      <c r="F3817" s="1">
        <v>300</v>
      </c>
      <c r="G3817" s="1" t="s">
        <v>5</v>
      </c>
      <c r="H3817" s="1">
        <v>6.0447010548185997E-4</v>
      </c>
      <c r="I3817" s="1">
        <v>7.3140882763305E-4</v>
      </c>
      <c r="J3817" s="1">
        <v>8.70436951893878E-4</v>
      </c>
      <c r="K3817" s="1">
        <v>2.54297215208965E-3</v>
      </c>
      <c r="L3817" s="1">
        <v>5.5348413764742697E-3</v>
      </c>
      <c r="M3817" s="1">
        <v>1.10824372932005</v>
      </c>
      <c r="N3817" s="1">
        <v>2.8620368101925901E-4</v>
      </c>
      <c r="O3817" s="1">
        <v>2.6330738653771802E-4</v>
      </c>
      <c r="P3817" s="1">
        <v>1.02281287701723E-5</v>
      </c>
      <c r="Q3817" s="1">
        <v>9.0453363367000093E-6</v>
      </c>
      <c r="R3817" s="1">
        <v>35955.747285473401</v>
      </c>
      <c r="S3817" s="1">
        <v>9272.0120771176007</v>
      </c>
      <c r="T3817" s="1">
        <v>7.7350936487031801</v>
      </c>
      <c r="U3817" s="1">
        <v>1923264.0660938199</v>
      </c>
      <c r="V3817" s="1">
        <f t="shared" si="237"/>
        <v>0.12592439731603311</v>
      </c>
      <c r="W3817" s="1">
        <f t="shared" si="238"/>
        <v>0.95291653346305827</v>
      </c>
      <c r="X3817" s="1">
        <f t="shared" si="239"/>
        <v>1198.6942237825513</v>
      </c>
    </row>
    <row r="3818" spans="1:24" hidden="1" x14ac:dyDescent="0.3">
      <c r="A3818" s="18" t="str">
        <f t="shared" si="236"/>
        <v>ConstMin - Rubber Tired Loaders_2008_600</v>
      </c>
      <c r="B3818" s="1" t="s">
        <v>40</v>
      </c>
      <c r="C3818" s="1">
        <v>2020</v>
      </c>
      <c r="D3818" s="1" t="s">
        <v>97</v>
      </c>
      <c r="E3818" s="1">
        <v>2008</v>
      </c>
      <c r="F3818" s="1">
        <v>600</v>
      </c>
      <c r="G3818" s="1" t="s">
        <v>5</v>
      </c>
      <c r="H3818" s="1">
        <v>9.0220159471724598E-4</v>
      </c>
      <c r="I3818" s="1">
        <v>1.09166392960786E-3</v>
      </c>
      <c r="J3818" s="1">
        <v>1.2991702963928301E-3</v>
      </c>
      <c r="K3818" s="1">
        <v>3.5662024146740001E-3</v>
      </c>
      <c r="L3818" s="1">
        <v>8.4091353671877801E-3</v>
      </c>
      <c r="M3818" s="1">
        <v>1.65410869927287</v>
      </c>
      <c r="N3818" s="1">
        <v>4.2353271824243299E-4</v>
      </c>
      <c r="O3818" s="1">
        <v>3.8965010078303801E-4</v>
      </c>
      <c r="P3818" s="1">
        <v>1.5265989175869501E-5</v>
      </c>
      <c r="Q3818" s="1">
        <v>1.35006128404302E-5</v>
      </c>
      <c r="R3818" s="1">
        <v>53665.7350727792</v>
      </c>
      <c r="S3818" s="1">
        <v>8693.5174799161105</v>
      </c>
      <c r="T3818" s="1">
        <v>7.3577720073030299</v>
      </c>
      <c r="U3818" s="1">
        <v>2859681.1098703099</v>
      </c>
      <c r="V3818" s="1">
        <f t="shared" si="237"/>
        <v>0.12640374899726609</v>
      </c>
      <c r="W3818" s="1">
        <f t="shared" si="238"/>
        <v>0.97369365004105357</v>
      </c>
      <c r="X3818" s="1">
        <f t="shared" si="239"/>
        <v>1181.5421123795727</v>
      </c>
    </row>
    <row r="3819" spans="1:24" hidden="1" x14ac:dyDescent="0.3">
      <c r="A3819" s="18" t="str">
        <f t="shared" si="236"/>
        <v>ConstMin - Rubber Tired Loaders_2008_9999</v>
      </c>
      <c r="B3819" s="1" t="s">
        <v>40</v>
      </c>
      <c r="C3819" s="1">
        <v>2020</v>
      </c>
      <c r="D3819" s="1" t="s">
        <v>97</v>
      </c>
      <c r="E3819" s="1">
        <v>2008</v>
      </c>
      <c r="F3819" s="1">
        <v>9999</v>
      </c>
      <c r="G3819" s="1" t="s">
        <v>5</v>
      </c>
      <c r="H3819" s="1">
        <v>3.8573533425931198E-5</v>
      </c>
      <c r="I3819" s="1">
        <v>4.6673975445376699E-5</v>
      </c>
      <c r="J3819" s="1">
        <v>5.5545888133340902E-5</v>
      </c>
      <c r="K3819" s="1">
        <v>1.51262505690862E-4</v>
      </c>
      <c r="L3819" s="1">
        <v>6.2820519784401998E-4</v>
      </c>
      <c r="M3819" s="1">
        <v>7.0159962179247304E-2</v>
      </c>
      <c r="N3819" s="1">
        <v>1.9078422010819301E-5</v>
      </c>
      <c r="O3819" s="1">
        <v>1.7552148249953801E-5</v>
      </c>
      <c r="P3819" s="1">
        <v>6.4750643779062405E-7</v>
      </c>
      <c r="Q3819" s="1">
        <v>5.7263617965229296E-7</v>
      </c>
      <c r="R3819" s="1">
        <v>2276.2627055179701</v>
      </c>
      <c r="S3819" s="1">
        <v>135.10132099067101</v>
      </c>
      <c r="T3819" s="1">
        <v>9.4330410350038807E-2</v>
      </c>
      <c r="U3819" s="1">
        <v>121591.188891604</v>
      </c>
      <c r="V3819" s="1">
        <f t="shared" si="237"/>
        <v>0.12710460612140648</v>
      </c>
      <c r="W3819" s="1">
        <f t="shared" si="238"/>
        <v>1.7107558007102164</v>
      </c>
      <c r="X3819" s="1">
        <f t="shared" si="239"/>
        <v>1432.2138585991579</v>
      </c>
    </row>
    <row r="3820" spans="1:24" hidden="1" x14ac:dyDescent="0.3">
      <c r="A3820" s="18" t="str">
        <f t="shared" si="236"/>
        <v>ConstMin - Rubber Tired Loaders_2009_25</v>
      </c>
      <c r="B3820" s="1" t="s">
        <v>40</v>
      </c>
      <c r="C3820" s="1">
        <v>2020</v>
      </c>
      <c r="D3820" s="1" t="s">
        <v>97</v>
      </c>
      <c r="E3820" s="1">
        <v>2009</v>
      </c>
      <c r="F3820" s="1">
        <v>25</v>
      </c>
      <c r="G3820" s="1" t="s">
        <v>5</v>
      </c>
      <c r="H3820" s="1">
        <v>0</v>
      </c>
      <c r="I3820" s="1">
        <v>0</v>
      </c>
      <c r="J3820" s="1">
        <v>0</v>
      </c>
      <c r="K3820" s="1">
        <v>0</v>
      </c>
      <c r="L3820" s="1">
        <v>0</v>
      </c>
      <c r="M3820" s="1">
        <v>0</v>
      </c>
      <c r="N3820" s="1">
        <v>0</v>
      </c>
      <c r="O3820" s="1">
        <v>0</v>
      </c>
      <c r="P3820" s="1">
        <v>0</v>
      </c>
      <c r="Q3820" s="1">
        <v>0</v>
      </c>
      <c r="R3820" s="1">
        <v>0</v>
      </c>
      <c r="S3820" s="1">
        <v>0</v>
      </c>
      <c r="T3820" s="1">
        <v>0</v>
      </c>
      <c r="U3820" s="1">
        <v>0</v>
      </c>
      <c r="V3820" s="1">
        <f t="shared" si="237"/>
        <v>0</v>
      </c>
      <c r="W3820" s="1">
        <f t="shared" si="238"/>
        <v>0</v>
      </c>
      <c r="X3820" s="1" t="e">
        <f t="shared" si="239"/>
        <v>#DIV/0!</v>
      </c>
    </row>
    <row r="3821" spans="1:24" hidden="1" x14ac:dyDescent="0.3">
      <c r="A3821" s="18" t="str">
        <f t="shared" si="236"/>
        <v>ConstMin - Rubber Tired Loaders_2009_50</v>
      </c>
      <c r="B3821" s="1" t="s">
        <v>40</v>
      </c>
      <c r="C3821" s="1">
        <v>2020</v>
      </c>
      <c r="D3821" s="1" t="s">
        <v>97</v>
      </c>
      <c r="E3821" s="1">
        <v>2009</v>
      </c>
      <c r="F3821" s="1">
        <v>50</v>
      </c>
      <c r="G3821" s="1" t="s">
        <v>5</v>
      </c>
      <c r="H3821" s="1">
        <v>8.8646001353844301E-6</v>
      </c>
      <c r="I3821" s="1">
        <v>1.0726166163815101E-5</v>
      </c>
      <c r="J3821" s="1">
        <v>1.2765024194953501E-5</v>
      </c>
      <c r="K3821" s="1">
        <v>1.2804422417777501E-4</v>
      </c>
      <c r="L3821" s="1">
        <v>1.2074196736127E-4</v>
      </c>
      <c r="M3821" s="1">
        <v>1.2460793589807799E-2</v>
      </c>
      <c r="N3821" s="1">
        <v>5.1625257493426598E-6</v>
      </c>
      <c r="O3821" s="1">
        <v>4.7495236893952398E-6</v>
      </c>
      <c r="P3821" s="1">
        <v>1.14940278240351E-7</v>
      </c>
      <c r="Q3821" s="1">
        <v>1.01703322166469E-7</v>
      </c>
      <c r="R3821" s="1">
        <v>404.27672491001903</v>
      </c>
      <c r="S3821" s="1">
        <v>435.92272029934099</v>
      </c>
      <c r="T3821" s="1">
        <v>0.47165205175019398</v>
      </c>
      <c r="U3821" s="1">
        <v>18483.123340692</v>
      </c>
      <c r="V3821" s="1">
        <f t="shared" si="237"/>
        <v>0.19215768570886341</v>
      </c>
      <c r="W3821" s="1">
        <f t="shared" si="238"/>
        <v>2.1630745470219734</v>
      </c>
      <c r="X3821" s="1">
        <f t="shared" si="239"/>
        <v>924.24641996516391</v>
      </c>
    </row>
    <row r="3822" spans="1:24" hidden="1" x14ac:dyDescent="0.3">
      <c r="A3822" s="18" t="str">
        <f t="shared" si="236"/>
        <v>ConstMin - Rubber Tired Loaders_2009_100</v>
      </c>
      <c r="B3822" s="1" t="s">
        <v>40</v>
      </c>
      <c r="C3822" s="1">
        <v>2020</v>
      </c>
      <c r="D3822" s="1" t="s">
        <v>97</v>
      </c>
      <c r="E3822" s="1">
        <v>2009</v>
      </c>
      <c r="F3822" s="1">
        <v>100</v>
      </c>
      <c r="G3822" s="1" t="s">
        <v>5</v>
      </c>
      <c r="H3822" s="1">
        <v>6.9713220263136196E-5</v>
      </c>
      <c r="I3822" s="1">
        <v>8.4352996518394802E-5</v>
      </c>
      <c r="J3822" s="1">
        <v>1.0038703717891601E-4</v>
      </c>
      <c r="K3822" s="1">
        <v>9.7356448575810399E-4</v>
      </c>
      <c r="L3822" s="1">
        <v>7.6781559854315995E-4</v>
      </c>
      <c r="M3822" s="1">
        <v>0.12781316810653501</v>
      </c>
      <c r="N3822" s="1">
        <v>5.8667547808110403E-5</v>
      </c>
      <c r="O3822" s="1">
        <v>5.3974143983461603E-5</v>
      </c>
      <c r="P3822" s="1">
        <v>1.1796047271292801E-6</v>
      </c>
      <c r="Q3822" s="1">
        <v>1.04319389606843E-6</v>
      </c>
      <c r="R3822" s="1">
        <v>4146.7574781712601</v>
      </c>
      <c r="S3822" s="1">
        <v>2671.0920051940702</v>
      </c>
      <c r="T3822" s="1">
        <v>2.9242427208512001</v>
      </c>
      <c r="U3822" s="1">
        <v>230747.88354547499</v>
      </c>
      <c r="V3822" s="1">
        <f t="shared" si="237"/>
        <v>0.1210462638452896</v>
      </c>
      <c r="W3822" s="1">
        <f t="shared" si="238"/>
        <v>1.1018127791763352</v>
      </c>
      <c r="X3822" s="1">
        <f t="shared" si="239"/>
        <v>913.43033399654257</v>
      </c>
    </row>
    <row r="3823" spans="1:24" hidden="1" x14ac:dyDescent="0.3">
      <c r="A3823" s="18" t="str">
        <f t="shared" si="236"/>
        <v>ConstMin - Rubber Tired Loaders_2009_175</v>
      </c>
      <c r="B3823" s="1" t="s">
        <v>40</v>
      </c>
      <c r="C3823" s="1">
        <v>2020</v>
      </c>
      <c r="D3823" s="1" t="s">
        <v>97</v>
      </c>
      <c r="E3823" s="1">
        <v>2009</v>
      </c>
      <c r="F3823" s="1">
        <v>175</v>
      </c>
      <c r="G3823" s="1" t="s">
        <v>5</v>
      </c>
      <c r="H3823" s="1">
        <v>1.9364299507919201E-4</v>
      </c>
      <c r="I3823" s="1">
        <v>2.3430802404582199E-4</v>
      </c>
      <c r="J3823" s="1">
        <v>2.7884591291403701E-4</v>
      </c>
      <c r="K3823" s="1">
        <v>2.3914909892280198E-3</v>
      </c>
      <c r="L3823" s="1">
        <v>1.8064148165125001E-3</v>
      </c>
      <c r="M3823" s="1">
        <v>0.355027706212526</v>
      </c>
      <c r="N3823" s="1">
        <v>1.34937424427765E-4</v>
      </c>
      <c r="O3823" s="1">
        <v>1.2414243047354401E-4</v>
      </c>
      <c r="P3823" s="1">
        <v>3.2765979179945798E-6</v>
      </c>
      <c r="Q3823" s="1">
        <v>2.89768841147398E-6</v>
      </c>
      <c r="R3823" s="1">
        <v>11518.482934932401</v>
      </c>
      <c r="S3823" s="1">
        <v>4000.00920465839</v>
      </c>
      <c r="T3823" s="1">
        <v>3.3958947726013999</v>
      </c>
      <c r="U3823" s="1">
        <v>612223.63104632695</v>
      </c>
      <c r="V3823" s="1">
        <f t="shared" si="237"/>
        <v>0.12672598439459939</v>
      </c>
      <c r="W3823" s="1">
        <f t="shared" si="238"/>
        <v>0.97700322803613415</v>
      </c>
      <c r="X3823" s="1">
        <f t="shared" si="239"/>
        <v>1177.8955098759473</v>
      </c>
    </row>
    <row r="3824" spans="1:24" hidden="1" x14ac:dyDescent="0.3">
      <c r="A3824" s="18" t="str">
        <f t="shared" si="236"/>
        <v>ConstMin - Rubber Tired Loaders_2009_300</v>
      </c>
      <c r="B3824" s="1" t="s">
        <v>40</v>
      </c>
      <c r="C3824" s="1">
        <v>2020</v>
      </c>
      <c r="D3824" s="1" t="s">
        <v>97</v>
      </c>
      <c r="E3824" s="1">
        <v>2009</v>
      </c>
      <c r="F3824" s="1">
        <v>300</v>
      </c>
      <c r="G3824" s="1" t="s">
        <v>5</v>
      </c>
      <c r="H3824" s="1">
        <v>2.5366678707325802E-4</v>
      </c>
      <c r="I3824" s="1">
        <v>3.0693681235864298E-4</v>
      </c>
      <c r="J3824" s="1">
        <v>3.65280173385492E-4</v>
      </c>
      <c r="K3824" s="1">
        <v>1.0671620806179101E-3</v>
      </c>
      <c r="L3824" s="1">
        <v>2.36434779449393E-3</v>
      </c>
      <c r="M3824" s="1">
        <v>0.46507614447963802</v>
      </c>
      <c r="N3824" s="1">
        <v>1.2477587404147899E-4</v>
      </c>
      <c r="O3824" s="1">
        <v>1.14793804118161E-4</v>
      </c>
      <c r="P3824" s="1">
        <v>4.29224959079307E-6</v>
      </c>
      <c r="Q3824" s="1">
        <v>3.7958889707185799E-6</v>
      </c>
      <c r="R3824" s="1">
        <v>15088.883317816601</v>
      </c>
      <c r="S3824" s="1">
        <v>3879.0072427119198</v>
      </c>
      <c r="T3824" s="1">
        <v>3.20723395190132</v>
      </c>
      <c r="U3824" s="1">
        <v>799417.75734360097</v>
      </c>
      <c r="V3824" s="1">
        <f t="shared" si="237"/>
        <v>0.12713460798401804</v>
      </c>
      <c r="W3824" s="1">
        <f t="shared" si="238"/>
        <v>0.97932348903016542</v>
      </c>
      <c r="X3824" s="1">
        <f t="shared" si="239"/>
        <v>1209.4556558346353</v>
      </c>
    </row>
    <row r="3825" spans="1:24" hidden="1" x14ac:dyDescent="0.3">
      <c r="A3825" s="18" t="str">
        <f t="shared" si="236"/>
        <v>ConstMin - Rubber Tired Loaders_2009_600</v>
      </c>
      <c r="B3825" s="1" t="s">
        <v>40</v>
      </c>
      <c r="C3825" s="1">
        <v>2020</v>
      </c>
      <c r="D3825" s="1" t="s">
        <v>97</v>
      </c>
      <c r="E3825" s="1">
        <v>2009</v>
      </c>
      <c r="F3825" s="1">
        <v>600</v>
      </c>
      <c r="G3825" s="1" t="s">
        <v>5</v>
      </c>
      <c r="H3825" s="1">
        <v>1.86743662234024E-4</v>
      </c>
      <c r="I3825" s="1">
        <v>2.2595983130316901E-4</v>
      </c>
      <c r="J3825" s="1">
        <v>2.6891087361699398E-4</v>
      </c>
      <c r="K3825" s="1">
        <v>7.3815619821948999E-4</v>
      </c>
      <c r="L3825" s="1">
        <v>1.7405785401902901E-3</v>
      </c>
      <c r="M3825" s="1">
        <v>0.34237837534767801</v>
      </c>
      <c r="N3825" s="1">
        <v>7.8301035409989497E-5</v>
      </c>
      <c r="O3825" s="1">
        <v>7.2036952577190399E-5</v>
      </c>
      <c r="P3825" s="1">
        <v>3.1598555611291298E-6</v>
      </c>
      <c r="Q3825" s="1">
        <v>2.7944462734138301E-6</v>
      </c>
      <c r="R3825" s="1">
        <v>11108.089325770399</v>
      </c>
      <c r="S3825" s="1">
        <v>1971.49022694876</v>
      </c>
      <c r="T3825" s="1">
        <v>1.60361697595066</v>
      </c>
      <c r="U3825" s="1">
        <v>594114.37839167903</v>
      </c>
      <c r="V3825" s="1">
        <f t="shared" si="237"/>
        <v>0.12593596648617866</v>
      </c>
      <c r="W3825" s="1">
        <f t="shared" si="238"/>
        <v>0.97009030073962499</v>
      </c>
      <c r="X3825" s="1">
        <f t="shared" si="239"/>
        <v>1229.4021929893929</v>
      </c>
    </row>
    <row r="3826" spans="1:24" hidden="1" x14ac:dyDescent="0.3">
      <c r="A3826" s="18" t="str">
        <f t="shared" si="236"/>
        <v>ConstMin - Rubber Tired Loaders_2010_25</v>
      </c>
      <c r="B3826" s="1" t="s">
        <v>40</v>
      </c>
      <c r="C3826" s="1">
        <v>2020</v>
      </c>
      <c r="D3826" s="1" t="s">
        <v>97</v>
      </c>
      <c r="E3826" s="1">
        <v>2010</v>
      </c>
      <c r="F3826" s="1">
        <v>25</v>
      </c>
      <c r="G3826" s="1" t="s">
        <v>5</v>
      </c>
      <c r="H3826" s="1">
        <v>0</v>
      </c>
      <c r="I3826" s="1">
        <v>0</v>
      </c>
      <c r="J3826" s="1">
        <v>0</v>
      </c>
      <c r="K3826" s="1">
        <v>0</v>
      </c>
      <c r="L3826" s="1">
        <v>0</v>
      </c>
      <c r="M3826" s="1">
        <v>0</v>
      </c>
      <c r="N3826" s="1">
        <v>0</v>
      </c>
      <c r="O3826" s="1">
        <v>0</v>
      </c>
      <c r="P3826" s="1">
        <v>0</v>
      </c>
      <c r="Q3826" s="1">
        <v>0</v>
      </c>
      <c r="R3826" s="1">
        <v>0</v>
      </c>
      <c r="S3826" s="1">
        <v>0</v>
      </c>
      <c r="T3826" s="1">
        <v>0</v>
      </c>
      <c r="U3826" s="1">
        <v>0</v>
      </c>
      <c r="V3826" s="1">
        <f t="shared" si="237"/>
        <v>0</v>
      </c>
      <c r="W3826" s="1">
        <f t="shared" si="238"/>
        <v>0</v>
      </c>
      <c r="X3826" s="1" t="e">
        <f t="shared" si="239"/>
        <v>#DIV/0!</v>
      </c>
    </row>
    <row r="3827" spans="1:24" hidden="1" x14ac:dyDescent="0.3">
      <c r="A3827" s="18" t="str">
        <f t="shared" si="236"/>
        <v>ConstMin - Rubber Tired Loaders_2010_50</v>
      </c>
      <c r="B3827" s="1" t="s">
        <v>40</v>
      </c>
      <c r="C3827" s="1">
        <v>2020</v>
      </c>
      <c r="D3827" s="1" t="s">
        <v>97</v>
      </c>
      <c r="E3827" s="1">
        <v>2010</v>
      </c>
      <c r="F3827" s="1">
        <v>50</v>
      </c>
      <c r="G3827" s="1" t="s">
        <v>5</v>
      </c>
      <c r="H3827" s="1">
        <v>1.031919637777E-5</v>
      </c>
      <c r="I3827" s="1">
        <v>1.24862276171017E-5</v>
      </c>
      <c r="J3827" s="1">
        <v>1.4859642783988801E-5</v>
      </c>
      <c r="K3827" s="1">
        <v>1.4905505879001099E-4</v>
      </c>
      <c r="L3827" s="1">
        <v>1.4055457135238401E-4</v>
      </c>
      <c r="M3827" s="1">
        <v>1.4505490841354E-2</v>
      </c>
      <c r="N3827" s="1">
        <v>6.0096469326476698E-6</v>
      </c>
      <c r="O3827" s="1">
        <v>5.5288751780358499E-6</v>
      </c>
      <c r="P3827" s="1">
        <v>1.3380088044166099E-7</v>
      </c>
      <c r="Q3827" s="1">
        <v>1.18391866263451E-7</v>
      </c>
      <c r="R3827" s="1">
        <v>470.61467540490202</v>
      </c>
      <c r="S3827" s="1">
        <v>510.312622122086</v>
      </c>
      <c r="T3827" s="1">
        <v>0.66031287245027204</v>
      </c>
      <c r="U3827" s="1">
        <v>22526.657176532</v>
      </c>
      <c r="V3827" s="1">
        <f t="shared" si="237"/>
        <v>0.18353677596086862</v>
      </c>
      <c r="W3827" s="1">
        <f t="shared" si="238"/>
        <v>2.066030963366853</v>
      </c>
      <c r="X3827" s="1">
        <f t="shared" si="239"/>
        <v>772.83458101979909</v>
      </c>
    </row>
    <row r="3828" spans="1:24" hidden="1" x14ac:dyDescent="0.3">
      <c r="A3828" s="18" t="str">
        <f t="shared" si="236"/>
        <v>ConstMin - Rubber Tired Loaders_2010_100</v>
      </c>
      <c r="B3828" s="1" t="s">
        <v>40</v>
      </c>
      <c r="C3828" s="1">
        <v>2020</v>
      </c>
      <c r="D3828" s="1" t="s">
        <v>97</v>
      </c>
      <c r="E3828" s="1">
        <v>2010</v>
      </c>
      <c r="F3828" s="1">
        <v>100</v>
      </c>
      <c r="G3828" s="1" t="s">
        <v>5</v>
      </c>
      <c r="H3828" s="1">
        <v>7.2929058495278804E-5</v>
      </c>
      <c r="I3828" s="1">
        <v>8.8244160779287295E-5</v>
      </c>
      <c r="J3828" s="1">
        <v>1.0501784423320099E-4</v>
      </c>
      <c r="K3828" s="1">
        <v>1.0184745599583699E-3</v>
      </c>
      <c r="L3828" s="1">
        <v>8.0323457284545998E-4</v>
      </c>
      <c r="M3828" s="1">
        <v>0.13370912974791099</v>
      </c>
      <c r="N3828" s="1">
        <v>6.1373854338138005E-5</v>
      </c>
      <c r="O3828" s="1">
        <v>5.6463945991086902E-5</v>
      </c>
      <c r="P3828" s="1">
        <v>1.2340193412584301E-6</v>
      </c>
      <c r="Q3828" s="1">
        <v>1.09131594238693E-6</v>
      </c>
      <c r="R3828" s="1">
        <v>4338.0454603845501</v>
      </c>
      <c r="S3828" s="1">
        <v>2682.0347913179298</v>
      </c>
      <c r="T3828" s="1">
        <v>3.01857313120124</v>
      </c>
      <c r="U3828" s="1">
        <v>230654.99205334199</v>
      </c>
      <c r="V3828" s="1">
        <f t="shared" si="237"/>
        <v>0.12668106898208947</v>
      </c>
      <c r="W3828" s="1">
        <f t="shared" si="238"/>
        <v>1.1531030884404851</v>
      </c>
      <c r="X3828" s="1">
        <f t="shared" si="239"/>
        <v>888.51078795981164</v>
      </c>
    </row>
    <row r="3829" spans="1:24" hidden="1" x14ac:dyDescent="0.3">
      <c r="A3829" s="18" t="str">
        <f t="shared" si="236"/>
        <v>ConstMin - Rubber Tired Loaders_2010_175</v>
      </c>
      <c r="B3829" s="1" t="s">
        <v>40</v>
      </c>
      <c r="C3829" s="1">
        <v>2020</v>
      </c>
      <c r="D3829" s="1" t="s">
        <v>97</v>
      </c>
      <c r="E3829" s="1">
        <v>2010</v>
      </c>
      <c r="F3829" s="1">
        <v>175</v>
      </c>
      <c r="G3829" s="1" t="s">
        <v>5</v>
      </c>
      <c r="H3829" s="1">
        <v>2.0763173361612499E-4</v>
      </c>
      <c r="I3829" s="1">
        <v>2.5123439767551098E-4</v>
      </c>
      <c r="J3829" s="1">
        <v>2.9898969640722002E-4</v>
      </c>
      <c r="K3829" s="1">
        <v>2.5642519101591399E-3</v>
      </c>
      <c r="L3829" s="1">
        <v>1.93690992968249E-3</v>
      </c>
      <c r="M3829" s="1">
        <v>0.38067485008954999</v>
      </c>
      <c r="N3829" s="1">
        <v>1.4995625205609E-4</v>
      </c>
      <c r="O3829" s="1">
        <v>1.3795975189160299E-4</v>
      </c>
      <c r="P3829" s="1">
        <v>3.5132988198099799E-6</v>
      </c>
      <c r="Q3829" s="1">
        <v>3.10701695203405E-6</v>
      </c>
      <c r="R3829" s="1">
        <v>12350.576272742001</v>
      </c>
      <c r="S3829" s="1">
        <v>4460.4479746390598</v>
      </c>
      <c r="T3829" s="1">
        <v>5.0938421589020999</v>
      </c>
      <c r="U3829" s="1">
        <v>664606.74822122103</v>
      </c>
      <c r="V3829" s="1">
        <f t="shared" si="237"/>
        <v>0.12517077881871669</v>
      </c>
      <c r="W3829" s="1">
        <f t="shared" si="238"/>
        <v>0.96501325711457397</v>
      </c>
      <c r="X3829" s="1">
        <f t="shared" si="239"/>
        <v>875.65492520098849</v>
      </c>
    </row>
    <row r="3830" spans="1:24" hidden="1" x14ac:dyDescent="0.3">
      <c r="A3830" s="18" t="str">
        <f t="shared" si="236"/>
        <v>ConstMin - Rubber Tired Loaders_2010_300</v>
      </c>
      <c r="B3830" s="1" t="s">
        <v>40</v>
      </c>
      <c r="C3830" s="1">
        <v>2020</v>
      </c>
      <c r="D3830" s="1" t="s">
        <v>97</v>
      </c>
      <c r="E3830" s="1">
        <v>2010</v>
      </c>
      <c r="F3830" s="1">
        <v>300</v>
      </c>
      <c r="G3830" s="1" t="s">
        <v>5</v>
      </c>
      <c r="H3830" s="1">
        <v>2.3241768964949399E-4</v>
      </c>
      <c r="I3830" s="1">
        <v>2.8122540447588802E-4</v>
      </c>
      <c r="J3830" s="1">
        <v>3.3468147309527203E-4</v>
      </c>
      <c r="K3830" s="1">
        <v>9.7776830826155404E-4</v>
      </c>
      <c r="L3830" s="1">
        <v>2.1662916862878801E-3</v>
      </c>
      <c r="M3830" s="1">
        <v>0.42611775967279097</v>
      </c>
      <c r="N3830" s="1">
        <v>1.14323679119812E-4</v>
      </c>
      <c r="O3830" s="1">
        <v>1.05177784790227E-4</v>
      </c>
      <c r="P3830" s="1">
        <v>3.9326974760910004E-6</v>
      </c>
      <c r="Q3830" s="1">
        <v>3.4779158711290902E-6</v>
      </c>
      <c r="R3830" s="1">
        <v>13824.9214277506</v>
      </c>
      <c r="S3830" s="1">
        <v>3580.9215399342102</v>
      </c>
      <c r="T3830" s="1">
        <v>3.30156436225136</v>
      </c>
      <c r="U3830" s="1">
        <v>740023.01423840504</v>
      </c>
      <c r="V3830" s="1">
        <f t="shared" si="237"/>
        <v>0.12583397751723435</v>
      </c>
      <c r="W3830" s="1">
        <f t="shared" si="238"/>
        <v>0.96930467521646912</v>
      </c>
      <c r="X3830" s="1">
        <f t="shared" si="239"/>
        <v>1084.6135792101761</v>
      </c>
    </row>
    <row r="3831" spans="1:24" hidden="1" x14ac:dyDescent="0.3">
      <c r="A3831" s="18" t="str">
        <f t="shared" si="236"/>
        <v>ConstMin - Rubber Tired Loaders_2010_600</v>
      </c>
      <c r="B3831" s="1" t="s">
        <v>40</v>
      </c>
      <c r="C3831" s="1">
        <v>2020</v>
      </c>
      <c r="D3831" s="1" t="s">
        <v>97</v>
      </c>
      <c r="E3831" s="1">
        <v>2010</v>
      </c>
      <c r="F3831" s="1">
        <v>600</v>
      </c>
      <c r="G3831" s="1" t="s">
        <v>5</v>
      </c>
      <c r="H3831" s="1">
        <v>3.15108967825948E-4</v>
      </c>
      <c r="I3831" s="1">
        <v>3.8128185106939798E-4</v>
      </c>
      <c r="J3831" s="1">
        <v>4.5375691366936601E-4</v>
      </c>
      <c r="K3831" s="1">
        <v>1.2455557256009001E-3</v>
      </c>
      <c r="L3831" s="1">
        <v>2.93703090459919E-3</v>
      </c>
      <c r="M3831" s="1">
        <v>0.57772507602710799</v>
      </c>
      <c r="N3831" s="1">
        <v>1.4933623220798799E-4</v>
      </c>
      <c r="O3831" s="1">
        <v>1.37389333631349E-4</v>
      </c>
      <c r="P3831" s="1">
        <v>5.33190156193193E-6</v>
      </c>
      <c r="Q3831" s="1">
        <v>4.7153144065312603E-6</v>
      </c>
      <c r="R3831" s="1">
        <v>18743.6538412505</v>
      </c>
      <c r="S3831" s="1">
        <v>3357.43617717394</v>
      </c>
      <c r="T3831" s="1">
        <v>3.5845555933014701</v>
      </c>
      <c r="U3831" s="1">
        <v>1026315.22721191</v>
      </c>
      <c r="V3831" s="1">
        <f t="shared" si="237"/>
        <v>0.12301383603369015</v>
      </c>
      <c r="W3831" s="1">
        <f t="shared" si="238"/>
        <v>0.94758100106497134</v>
      </c>
      <c r="X3831" s="1">
        <f t="shared" si="239"/>
        <v>936.63944937778263</v>
      </c>
    </row>
    <row r="3832" spans="1:24" hidden="1" x14ac:dyDescent="0.3">
      <c r="A3832" s="18" t="str">
        <f t="shared" si="236"/>
        <v>ConstMin - Rubber Tired Loaders_2011_50</v>
      </c>
      <c r="B3832" s="1" t="s">
        <v>40</v>
      </c>
      <c r="C3832" s="1">
        <v>2020</v>
      </c>
      <c r="D3832" s="1" t="s">
        <v>97</v>
      </c>
      <c r="E3832" s="1">
        <v>2011</v>
      </c>
      <c r="F3832" s="1">
        <v>50</v>
      </c>
      <c r="G3832" s="1" t="s">
        <v>5</v>
      </c>
      <c r="H3832" s="1">
        <v>1.9205649167539801E-6</v>
      </c>
      <c r="I3832" s="1">
        <v>2.3238835492723201E-6</v>
      </c>
      <c r="J3832" s="1">
        <v>2.7656134801257302E-6</v>
      </c>
      <c r="K3832" s="1">
        <v>2.8200603865333999E-5</v>
      </c>
      <c r="L3832" s="1">
        <v>2.71349496112945E-5</v>
      </c>
      <c r="M3832" s="1">
        <v>2.83246056458588E-3</v>
      </c>
      <c r="N3832" s="1">
        <v>1.2162415568939099E-6</v>
      </c>
      <c r="O3832" s="1">
        <v>1.1189422323423901E-6</v>
      </c>
      <c r="P3832" s="1">
        <v>2.6129885634544799E-8</v>
      </c>
      <c r="Q3832" s="1">
        <v>2.31181623584169E-8</v>
      </c>
      <c r="R3832" s="1">
        <v>91.896063620232596</v>
      </c>
      <c r="S3832" s="1">
        <v>93.960653928870698</v>
      </c>
      <c r="T3832" s="1">
        <v>9.4330410350038807E-2</v>
      </c>
      <c r="U3832" s="1">
        <v>4416.1507346569197</v>
      </c>
      <c r="V3832" s="1">
        <f t="shared" si="237"/>
        <v>0.17424449805702646</v>
      </c>
      <c r="W3832" s="1">
        <f t="shared" si="238"/>
        <v>2.034575130196707</v>
      </c>
      <c r="X3832" s="1">
        <f t="shared" si="239"/>
        <v>996.0801991659315</v>
      </c>
    </row>
    <row r="3833" spans="1:24" hidden="1" x14ac:dyDescent="0.3">
      <c r="A3833" s="18" t="str">
        <f t="shared" si="236"/>
        <v>ConstMin - Rubber Tired Loaders_2011_100</v>
      </c>
      <c r="B3833" s="1" t="s">
        <v>40</v>
      </c>
      <c r="C3833" s="1">
        <v>2020</v>
      </c>
      <c r="D3833" s="1" t="s">
        <v>97</v>
      </c>
      <c r="E3833" s="1">
        <v>2011</v>
      </c>
      <c r="F3833" s="1">
        <v>100</v>
      </c>
      <c r="G3833" s="1" t="s">
        <v>5</v>
      </c>
      <c r="H3833" s="1">
        <v>7.4853970175120304E-5</v>
      </c>
      <c r="I3833" s="1">
        <v>9.0573303911895597E-5</v>
      </c>
      <c r="J3833" s="1">
        <v>1.07789717052173E-4</v>
      </c>
      <c r="K3833" s="1">
        <v>1.0767869958855901E-3</v>
      </c>
      <c r="L3833" s="1">
        <v>8.5436267694987398E-4</v>
      </c>
      <c r="M3833" s="1">
        <v>0.14332634331374799</v>
      </c>
      <c r="N3833" s="1">
        <v>6.8715923215769195E-5</v>
      </c>
      <c r="O3833" s="1">
        <v>6.3218649358507697E-5</v>
      </c>
      <c r="P3833" s="1">
        <v>1.32287750265406E-6</v>
      </c>
      <c r="Q3833" s="1">
        <v>1.1698103466622699E-6</v>
      </c>
      <c r="R3833" s="1">
        <v>4650.0653630604702</v>
      </c>
      <c r="S3833" s="1">
        <v>2853.6471390872298</v>
      </c>
      <c r="T3833" s="1">
        <v>3.20723395190132</v>
      </c>
      <c r="U3833" s="1">
        <v>248603.02429342299</v>
      </c>
      <c r="V3833" s="1">
        <f t="shared" si="237"/>
        <v>0.12063752071694384</v>
      </c>
      <c r="W3833" s="1">
        <f t="shared" si="238"/>
        <v>1.1379533558871024</v>
      </c>
      <c r="X3833" s="1">
        <f t="shared" si="239"/>
        <v>889.75334568141625</v>
      </c>
    </row>
    <row r="3834" spans="1:24" hidden="1" x14ac:dyDescent="0.3">
      <c r="A3834" s="18" t="str">
        <f t="shared" si="236"/>
        <v>ConstMin - Rubber Tired Loaders_2011_175</v>
      </c>
      <c r="B3834" s="1" t="s">
        <v>40</v>
      </c>
      <c r="C3834" s="1">
        <v>2020</v>
      </c>
      <c r="D3834" s="1" t="s">
        <v>97</v>
      </c>
      <c r="E3834" s="1">
        <v>2011</v>
      </c>
      <c r="F3834" s="1">
        <v>175</v>
      </c>
      <c r="G3834" s="1" t="s">
        <v>5</v>
      </c>
      <c r="H3834" s="1">
        <v>1.21676479869303E-4</v>
      </c>
      <c r="I3834" s="1">
        <v>1.47228540641856E-4</v>
      </c>
      <c r="J3834" s="1">
        <v>1.7521413101179601E-4</v>
      </c>
      <c r="K3834" s="1">
        <v>1.5479553606978099E-3</v>
      </c>
      <c r="L3834" s="1">
        <v>1.17632525843241E-3</v>
      </c>
      <c r="M3834" s="1">
        <v>0.23297955854788499</v>
      </c>
      <c r="N3834" s="1">
        <v>9.5186316108822799E-5</v>
      </c>
      <c r="O3834" s="1">
        <v>8.7571410820116999E-5</v>
      </c>
      <c r="P3834" s="1">
        <v>2.1503612626647498E-6</v>
      </c>
      <c r="Q3834" s="1">
        <v>1.9015478372564E-6</v>
      </c>
      <c r="R3834" s="1">
        <v>7558.7651959632503</v>
      </c>
      <c r="S3834" s="1">
        <v>2710.3387285036702</v>
      </c>
      <c r="T3834" s="1">
        <v>3.6788860036515101</v>
      </c>
      <c r="U3834" s="1">
        <v>404535.429195381</v>
      </c>
      <c r="V3834" s="1">
        <f t="shared" si="237"/>
        <v>0.12051026594721954</v>
      </c>
      <c r="W3834" s="1">
        <f t="shared" si="238"/>
        <v>0.96285182965279215</v>
      </c>
      <c r="X3834" s="1">
        <f t="shared" si="239"/>
        <v>736.72810894751831</v>
      </c>
    </row>
    <row r="3835" spans="1:24" hidden="1" x14ac:dyDescent="0.3">
      <c r="A3835" s="18" t="str">
        <f t="shared" si="236"/>
        <v>ConstMin - Rubber Tired Loaders_2011_300</v>
      </c>
      <c r="B3835" s="1" t="s">
        <v>40</v>
      </c>
      <c r="C3835" s="1">
        <v>2020</v>
      </c>
      <c r="D3835" s="1" t="s">
        <v>97</v>
      </c>
      <c r="E3835" s="1">
        <v>2011</v>
      </c>
      <c r="F3835" s="1">
        <v>300</v>
      </c>
      <c r="G3835" s="1" t="s">
        <v>5</v>
      </c>
      <c r="H3835" s="1">
        <v>1.6795052684326299E-4</v>
      </c>
      <c r="I3835" s="1">
        <v>2.0322013748034899E-4</v>
      </c>
      <c r="J3835" s="1">
        <v>2.4184875865429899E-4</v>
      </c>
      <c r="K3835" s="1">
        <v>9.6379364234321096E-4</v>
      </c>
      <c r="L3835" s="1">
        <v>1.2431382995181301E-3</v>
      </c>
      <c r="M3835" s="1">
        <v>0.44439270342894299</v>
      </c>
      <c r="N3835" s="1">
        <v>1.02145739319492E-5</v>
      </c>
      <c r="O3835" s="1">
        <v>9.3974080173932806E-6</v>
      </c>
      <c r="P3835" s="1">
        <v>4.1035924088374E-6</v>
      </c>
      <c r="Q3835" s="1">
        <v>3.6270735053528302E-6</v>
      </c>
      <c r="R3835" s="1">
        <v>14417.8318516657</v>
      </c>
      <c r="S3835" s="1">
        <v>2860.4863804146398</v>
      </c>
      <c r="T3835" s="1">
        <v>3.86754682435159</v>
      </c>
      <c r="U3835" s="1">
        <v>762353.29511666903</v>
      </c>
      <c r="V3835" s="1">
        <f t="shared" si="237"/>
        <v>8.826714096835013E-2</v>
      </c>
      <c r="W3835" s="1">
        <f t="shared" si="238"/>
        <v>0.53994778710024438</v>
      </c>
      <c r="X3835" s="1">
        <f t="shared" si="239"/>
        <v>739.61260466296028</v>
      </c>
    </row>
    <row r="3836" spans="1:24" hidden="1" x14ac:dyDescent="0.3">
      <c r="A3836" s="18" t="str">
        <f t="shared" si="236"/>
        <v>ConstMin - Rubber Tired Loaders_2011_750</v>
      </c>
      <c r="B3836" s="1" t="s">
        <v>40</v>
      </c>
      <c r="C3836" s="1">
        <v>2020</v>
      </c>
      <c r="D3836" s="1" t="s">
        <v>97</v>
      </c>
      <c r="E3836" s="1">
        <v>2011</v>
      </c>
      <c r="F3836" s="1">
        <v>750</v>
      </c>
      <c r="G3836" s="1" t="s">
        <v>5</v>
      </c>
      <c r="H3836" s="1">
        <v>1.35284373263994E-5</v>
      </c>
      <c r="I3836" s="1">
        <v>1.6369409164943201E-5</v>
      </c>
      <c r="J3836" s="1">
        <v>1.94809497500151E-5</v>
      </c>
      <c r="K3836" s="1">
        <v>7.6336190865742003E-5</v>
      </c>
      <c r="L3836" s="1">
        <v>1.00134955746656E-4</v>
      </c>
      <c r="M3836" s="1">
        <v>3.57958915023718E-2</v>
      </c>
      <c r="N3836" s="1">
        <v>8.22785291904493E-7</v>
      </c>
      <c r="O3836" s="1">
        <v>7.5696246855213401E-7</v>
      </c>
      <c r="P3836" s="1">
        <v>3.30544915574179E-7</v>
      </c>
      <c r="Q3836" s="1">
        <v>2.9216125437464001E-7</v>
      </c>
      <c r="R3836" s="1">
        <v>1161.3582776661999</v>
      </c>
      <c r="S3836" s="1">
        <v>89.962328229769795</v>
      </c>
      <c r="T3836" s="1">
        <v>9.4330410350038807E-2</v>
      </c>
      <c r="U3836" s="1">
        <v>62074.006478541203</v>
      </c>
      <c r="V3836" s="1">
        <f t="shared" si="237"/>
        <v>8.7319618137923452E-2</v>
      </c>
      <c r="W3836" s="1">
        <f t="shared" si="238"/>
        <v>0.5341516000944927</v>
      </c>
      <c r="X3836" s="1">
        <f t="shared" si="239"/>
        <v>953.69380771206181</v>
      </c>
    </row>
    <row r="3837" spans="1:24" hidden="1" x14ac:dyDescent="0.3">
      <c r="A3837" s="18" t="str">
        <f t="shared" si="236"/>
        <v>ConstMin - Rubber Tired Loaders_2012_25</v>
      </c>
      <c r="B3837" s="1" t="s">
        <v>40</v>
      </c>
      <c r="C3837" s="1">
        <v>2020</v>
      </c>
      <c r="D3837" s="1" t="s">
        <v>97</v>
      </c>
      <c r="E3837" s="1">
        <v>2012</v>
      </c>
      <c r="F3837" s="1">
        <v>25</v>
      </c>
      <c r="G3837" s="1" t="s">
        <v>5</v>
      </c>
      <c r="H3837" s="1">
        <v>0</v>
      </c>
      <c r="I3837" s="1">
        <v>0</v>
      </c>
      <c r="J3837" s="1">
        <v>0</v>
      </c>
      <c r="K3837" s="1">
        <v>0</v>
      </c>
      <c r="L3837" s="1">
        <v>0</v>
      </c>
      <c r="M3837" s="1">
        <v>0</v>
      </c>
      <c r="N3837" s="1">
        <v>0</v>
      </c>
      <c r="O3837" s="1">
        <v>0</v>
      </c>
      <c r="P3837" s="1">
        <v>0</v>
      </c>
      <c r="Q3837" s="1">
        <v>0</v>
      </c>
      <c r="R3837" s="1">
        <v>0</v>
      </c>
      <c r="S3837" s="1">
        <v>0</v>
      </c>
      <c r="T3837" s="1">
        <v>0</v>
      </c>
      <c r="U3837" s="1">
        <v>0</v>
      </c>
      <c r="V3837" s="1">
        <f t="shared" si="237"/>
        <v>0</v>
      </c>
      <c r="W3837" s="1">
        <f t="shared" si="238"/>
        <v>0</v>
      </c>
      <c r="X3837" s="1" t="e">
        <f t="shared" si="239"/>
        <v>#DIV/0!</v>
      </c>
    </row>
    <row r="3838" spans="1:24" hidden="1" x14ac:dyDescent="0.3">
      <c r="A3838" s="18" t="str">
        <f t="shared" si="236"/>
        <v>ConstMin - Rubber Tired Loaders_2012_50</v>
      </c>
      <c r="B3838" s="1" t="s">
        <v>40</v>
      </c>
      <c r="C3838" s="1">
        <v>2020</v>
      </c>
      <c r="D3838" s="1" t="s">
        <v>97</v>
      </c>
      <c r="E3838" s="1">
        <v>2012</v>
      </c>
      <c r="F3838" s="1">
        <v>50</v>
      </c>
      <c r="G3838" s="1" t="s">
        <v>5</v>
      </c>
      <c r="H3838" s="1">
        <v>1.06422317192017E-6</v>
      </c>
      <c r="I3838" s="1">
        <v>1.2877100380234001E-6</v>
      </c>
      <c r="J3838" s="1">
        <v>1.53248136756504E-6</v>
      </c>
      <c r="K3838" s="1">
        <v>1.60210201451021E-5</v>
      </c>
      <c r="L3838" s="1">
        <v>1.5874270449284299E-5</v>
      </c>
      <c r="M3838" s="1">
        <v>1.68360118962782E-3</v>
      </c>
      <c r="N3838" s="1">
        <v>6.9546844053256903E-7</v>
      </c>
      <c r="O3838" s="1">
        <v>6.3983096528996403E-7</v>
      </c>
      <c r="P3838" s="1">
        <v>1.55338012276821E-8</v>
      </c>
      <c r="Q3838" s="1">
        <v>1.3741326582010299E-8</v>
      </c>
      <c r="R3838" s="1">
        <v>54.622586442172803</v>
      </c>
      <c r="S3838" s="1">
        <v>55.871340690067498</v>
      </c>
      <c r="T3838" s="1">
        <v>9.4330410350038807E-2</v>
      </c>
      <c r="U3838" s="1">
        <v>2625.95301243317</v>
      </c>
      <c r="V3838" s="1">
        <f t="shared" si="237"/>
        <v>0.16237521198423316</v>
      </c>
      <c r="W3838" s="1">
        <f t="shared" si="238"/>
        <v>2.0016835725332345</v>
      </c>
      <c r="X3838" s="1">
        <f t="shared" si="239"/>
        <v>592.29404900012196</v>
      </c>
    </row>
    <row r="3839" spans="1:24" hidden="1" x14ac:dyDescent="0.3">
      <c r="A3839" s="18" t="str">
        <f t="shared" si="236"/>
        <v>ConstMin - Rubber Tired Loaders_2012_100</v>
      </c>
      <c r="B3839" s="1" t="s">
        <v>40</v>
      </c>
      <c r="C3839" s="1">
        <v>2020</v>
      </c>
      <c r="D3839" s="1" t="s">
        <v>97</v>
      </c>
      <c r="E3839" s="1">
        <v>2012</v>
      </c>
      <c r="F3839" s="1">
        <v>100</v>
      </c>
      <c r="G3839" s="1" t="s">
        <v>5</v>
      </c>
      <c r="H3839" s="1">
        <v>5.6648999302326398E-5</v>
      </c>
      <c r="I3839" s="1">
        <v>6.8545289155815003E-5</v>
      </c>
      <c r="J3839" s="1">
        <v>8.1574558995349997E-5</v>
      </c>
      <c r="K3839" s="1">
        <v>9.2809179613482899E-4</v>
      </c>
      <c r="L3839" s="1">
        <v>6.5142866999347098E-4</v>
      </c>
      <c r="M3839" s="1">
        <v>0.12594233925637399</v>
      </c>
      <c r="N3839" s="1">
        <v>2.3298916200126799E-5</v>
      </c>
      <c r="O3839" s="1">
        <v>2.1435002904116601E-5</v>
      </c>
      <c r="P3839" s="1">
        <v>1.1626999132644499E-6</v>
      </c>
      <c r="Q3839" s="1">
        <v>1.0279244424903E-6</v>
      </c>
      <c r="R3839" s="1">
        <v>4086.0604964774998</v>
      </c>
      <c r="S3839" s="1">
        <v>2508.4232806990799</v>
      </c>
      <c r="T3839" s="1">
        <v>3.4902251829514301</v>
      </c>
      <c r="U3839" s="1">
        <v>216266.76393054199</v>
      </c>
      <c r="V3839" s="1">
        <f t="shared" si="237"/>
        <v>0.10494854736195229</v>
      </c>
      <c r="W3839" s="1">
        <f t="shared" si="238"/>
        <v>0.99739155626486331</v>
      </c>
      <c r="X3839" s="1">
        <f t="shared" si="239"/>
        <v>718.69955352791544</v>
      </c>
    </row>
    <row r="3840" spans="1:24" hidden="1" x14ac:dyDescent="0.3">
      <c r="A3840" s="18" t="str">
        <f t="shared" si="236"/>
        <v>ConstMin - Rubber Tired Loaders_2012_175</v>
      </c>
      <c r="B3840" s="1" t="s">
        <v>40</v>
      </c>
      <c r="C3840" s="1">
        <v>2020</v>
      </c>
      <c r="D3840" s="1" t="s">
        <v>97</v>
      </c>
      <c r="E3840" s="1">
        <v>2012</v>
      </c>
      <c r="F3840" s="1">
        <v>175</v>
      </c>
      <c r="G3840" s="1" t="s">
        <v>5</v>
      </c>
      <c r="H3840" s="1">
        <v>1.9529393853247101E-4</v>
      </c>
      <c r="I3840" s="1">
        <v>2.3630566562429E-4</v>
      </c>
      <c r="J3840" s="1">
        <v>2.8122327148675797E-4</v>
      </c>
      <c r="K3840" s="1">
        <v>2.9602347511633802E-3</v>
      </c>
      <c r="L3840" s="1">
        <v>2.0949398368969902E-3</v>
      </c>
      <c r="M3840" s="1">
        <v>0.45419509030793898</v>
      </c>
      <c r="N3840" s="1">
        <v>1.11337868935285E-5</v>
      </c>
      <c r="O3840" s="1">
        <v>1.02430839420463E-5</v>
      </c>
      <c r="P3840" s="1">
        <v>4.1934000343433197E-6</v>
      </c>
      <c r="Q3840" s="1">
        <v>3.7070792693171898E-6</v>
      </c>
      <c r="R3840" s="1">
        <v>14735.859498555101</v>
      </c>
      <c r="S3840" s="1">
        <v>5338.1856846890496</v>
      </c>
      <c r="T3840" s="1">
        <v>6.3201374934525996</v>
      </c>
      <c r="U3840" s="1">
        <v>793636.82992817403</v>
      </c>
      <c r="V3840" s="1">
        <f t="shared" si="237"/>
        <v>9.8591828525642369E-2</v>
      </c>
      <c r="W3840" s="1">
        <f t="shared" si="238"/>
        <v>0.87405415619309001</v>
      </c>
      <c r="X3840" s="1">
        <f t="shared" si="239"/>
        <v>844.63125845271384</v>
      </c>
    </row>
    <row r="3841" spans="1:24" hidden="1" x14ac:dyDescent="0.3">
      <c r="A3841" s="18" t="str">
        <f t="shared" si="236"/>
        <v>ConstMin - Rubber Tired Loaders_2012_300</v>
      </c>
      <c r="B3841" s="1" t="s">
        <v>40</v>
      </c>
      <c r="C3841" s="1">
        <v>2020</v>
      </c>
      <c r="D3841" s="1" t="s">
        <v>97</v>
      </c>
      <c r="E3841" s="1">
        <v>2012</v>
      </c>
      <c r="F3841" s="1">
        <v>300</v>
      </c>
      <c r="G3841" s="1" t="s">
        <v>5</v>
      </c>
      <c r="H3841" s="1">
        <v>9.2728085512835606E-5</v>
      </c>
      <c r="I3841" s="1">
        <v>1.12200983470531E-4</v>
      </c>
      <c r="J3841" s="1">
        <v>1.3352844313848299E-4</v>
      </c>
      <c r="K3841" s="1">
        <v>5.8064682007731897E-4</v>
      </c>
      <c r="L3841" s="1">
        <v>7.2389553104948499E-4</v>
      </c>
      <c r="M3841" s="1">
        <v>0.261526309964565</v>
      </c>
      <c r="N3841" s="1">
        <v>5.8631148589062E-6</v>
      </c>
      <c r="O3841" s="1">
        <v>5.3940656701937003E-6</v>
      </c>
      <c r="P3841" s="1">
        <v>2.4151585881327998E-6</v>
      </c>
      <c r="Q3841" s="1">
        <v>2.1345425847588E-6</v>
      </c>
      <c r="R3841" s="1">
        <v>8484.9331070500593</v>
      </c>
      <c r="S3841" s="1">
        <v>2235.9058185761501</v>
      </c>
      <c r="T3841" s="1">
        <v>2.0752690277008501</v>
      </c>
      <c r="U3841" s="1">
        <v>457344.37198148499</v>
      </c>
      <c r="V3841" s="1">
        <f t="shared" si="237"/>
        <v>8.1234764397354858E-2</v>
      </c>
      <c r="W3841" s="1">
        <f t="shared" si="238"/>
        <v>0.52410844445537275</v>
      </c>
      <c r="X3841" s="1">
        <f t="shared" si="239"/>
        <v>1077.4052851611564</v>
      </c>
    </row>
    <row r="3842" spans="1:24" hidden="1" x14ac:dyDescent="0.3">
      <c r="A3842" s="18" t="str">
        <f t="shared" si="236"/>
        <v>ConstMin - Rubber Tired Loaders_2012_600</v>
      </c>
      <c r="B3842" s="1" t="s">
        <v>40</v>
      </c>
      <c r="C3842" s="1">
        <v>2020</v>
      </c>
      <c r="D3842" s="1" t="s">
        <v>97</v>
      </c>
      <c r="E3842" s="1">
        <v>2012</v>
      </c>
      <c r="F3842" s="1">
        <v>600</v>
      </c>
      <c r="G3842" s="1" t="s">
        <v>5</v>
      </c>
      <c r="H3842" s="1">
        <v>1.7477448535729401E-4</v>
      </c>
      <c r="I3842" s="1">
        <v>2.1147712728232499E-4</v>
      </c>
      <c r="J3842" s="1">
        <v>2.5167525891450299E-4</v>
      </c>
      <c r="K3842" s="1">
        <v>1.03527511794746E-3</v>
      </c>
      <c r="L3842" s="1">
        <v>1.3644029011480601E-3</v>
      </c>
      <c r="M3842" s="1">
        <v>0.492926452419015</v>
      </c>
      <c r="N3842" s="1">
        <v>1.10508361775051E-5</v>
      </c>
      <c r="O3842" s="1">
        <v>1.01667692833047E-5</v>
      </c>
      <c r="P3842" s="1">
        <v>4.5521062681567996E-6</v>
      </c>
      <c r="Q3842" s="1">
        <v>4.02319944018263E-6</v>
      </c>
      <c r="R3842" s="1">
        <v>15992.4558872777</v>
      </c>
      <c r="S3842" s="1">
        <v>2543.4612401148802</v>
      </c>
      <c r="T3842" s="1">
        <v>3.01857313120124</v>
      </c>
      <c r="U3842" s="1">
        <v>844190.68222688104</v>
      </c>
      <c r="V3842" s="1">
        <f t="shared" si="237"/>
        <v>8.2949056144013322E-2</v>
      </c>
      <c r="W3842" s="1">
        <f t="shared" si="238"/>
        <v>0.53516866956157205</v>
      </c>
      <c r="X3842" s="1">
        <f t="shared" si="239"/>
        <v>842.6038162947242</v>
      </c>
    </row>
    <row r="3843" spans="1:24" hidden="1" x14ac:dyDescent="0.3">
      <c r="A3843" s="18" t="str">
        <f t="shared" si="236"/>
        <v>ConstMin - Rubber Tired Loaders_2012_750</v>
      </c>
      <c r="B3843" s="1" t="s">
        <v>40</v>
      </c>
      <c r="C3843" s="1">
        <v>2020</v>
      </c>
      <c r="D3843" s="1" t="s">
        <v>97</v>
      </c>
      <c r="E3843" s="1">
        <v>2012</v>
      </c>
      <c r="F3843" s="1">
        <v>750</v>
      </c>
      <c r="G3843" s="1" t="s">
        <v>5</v>
      </c>
      <c r="H3843" s="1">
        <v>4.3021766253714898E-5</v>
      </c>
      <c r="I3843" s="1">
        <v>5.2056337166994998E-5</v>
      </c>
      <c r="J3843" s="1">
        <v>6.1951343405349394E-5</v>
      </c>
      <c r="K3843" s="1">
        <v>2.5483905183053799E-4</v>
      </c>
      <c r="L3843" s="1">
        <v>3.35855789070603E-4</v>
      </c>
      <c r="M3843" s="1">
        <v>0.121336741875628</v>
      </c>
      <c r="N3843" s="1">
        <v>2.7202282413522798E-6</v>
      </c>
      <c r="O3843" s="1">
        <v>2.5026099820440999E-6</v>
      </c>
      <c r="P3843" s="1">
        <v>1.1205276984815799E-6</v>
      </c>
      <c r="Q3843" s="1">
        <v>9.9033417580245408E-7</v>
      </c>
      <c r="R3843" s="1">
        <v>3936.63696161811</v>
      </c>
      <c r="S3843" s="1">
        <v>311.34330904314498</v>
      </c>
      <c r="T3843" s="1">
        <v>0.28299123105011598</v>
      </c>
      <c r="U3843" s="1">
        <v>207354.64382273401</v>
      </c>
      <c r="V3843" s="1">
        <f t="shared" si="237"/>
        <v>8.3128212356681705E-2</v>
      </c>
      <c r="W3843" s="1">
        <f t="shared" si="238"/>
        <v>0.53632454518493056</v>
      </c>
      <c r="X3843" s="1">
        <f t="shared" si="239"/>
        <v>1100.1871255438584</v>
      </c>
    </row>
    <row r="3844" spans="1:24" hidden="1" x14ac:dyDescent="0.3">
      <c r="A3844" s="18" t="str">
        <f t="shared" si="236"/>
        <v>ConstMin - Rubber Tired Loaders_2013_50</v>
      </c>
      <c r="B3844" s="1" t="s">
        <v>40</v>
      </c>
      <c r="C3844" s="1">
        <v>2020</v>
      </c>
      <c r="D3844" s="1" t="s">
        <v>97</v>
      </c>
      <c r="E3844" s="1">
        <v>2013</v>
      </c>
      <c r="F3844" s="1">
        <v>50</v>
      </c>
      <c r="G3844" s="1" t="s">
        <v>5</v>
      </c>
      <c r="H3844" s="1">
        <v>4.3878620706759804E-6</v>
      </c>
      <c r="I3844" s="1">
        <v>5.3093131055179299E-6</v>
      </c>
      <c r="J3844" s="1">
        <v>6.3185213817734098E-6</v>
      </c>
      <c r="K3844" s="1">
        <v>6.8031791789660096E-5</v>
      </c>
      <c r="L3844" s="1">
        <v>4.2032348864162798E-5</v>
      </c>
      <c r="M3844" s="1">
        <v>7.5130164177696799E-3</v>
      </c>
      <c r="N3844" s="1">
        <v>2.3210080281148299E-7</v>
      </c>
      <c r="O3844" s="1">
        <v>2.13532738586564E-7</v>
      </c>
      <c r="P3844" s="1">
        <v>6.9329926745044895E-8</v>
      </c>
      <c r="Q3844" s="1">
        <v>6.1320230021576996E-8</v>
      </c>
      <c r="R3844" s="1">
        <v>243.75154356585301</v>
      </c>
      <c r="S3844" s="1">
        <v>274.51662497247901</v>
      </c>
      <c r="T3844" s="1">
        <v>0.47165205175019398</v>
      </c>
      <c r="U3844" s="1">
        <v>11200.2782988771</v>
      </c>
      <c r="V3844" s="1">
        <f t="shared" si="237"/>
        <v>0.1569633013348542</v>
      </c>
      <c r="W3844" s="1">
        <f t="shared" si="238"/>
        <v>1.2426346138299007</v>
      </c>
      <c r="X3844" s="1">
        <f t="shared" si="239"/>
        <v>582.0320805428704</v>
      </c>
    </row>
    <row r="3845" spans="1:24" hidden="1" x14ac:dyDescent="0.3">
      <c r="A3845" s="18" t="str">
        <f t="shared" si="236"/>
        <v>ConstMin - Rubber Tired Loaders_2013_100</v>
      </c>
      <c r="B3845" s="1" t="s">
        <v>40</v>
      </c>
      <c r="C3845" s="1">
        <v>2020</v>
      </c>
      <c r="D3845" s="1" t="s">
        <v>97</v>
      </c>
      <c r="E3845" s="1">
        <v>2013</v>
      </c>
      <c r="F3845" s="1">
        <v>100</v>
      </c>
      <c r="G3845" s="1" t="s">
        <v>5</v>
      </c>
      <c r="H3845" s="1">
        <v>1.01928370646172E-4</v>
      </c>
      <c r="I3845" s="1">
        <v>1.23333328481868E-4</v>
      </c>
      <c r="J3845" s="1">
        <v>1.4677685373048799E-4</v>
      </c>
      <c r="K3845" s="1">
        <v>1.7563733884144799E-3</v>
      </c>
      <c r="L3845" s="1">
        <v>1.24400353099172E-3</v>
      </c>
      <c r="M3845" s="1">
        <v>0.243303455807514</v>
      </c>
      <c r="N3845" s="1">
        <v>4.3356122971340701E-5</v>
      </c>
      <c r="O3845" s="1">
        <v>3.9887633133633397E-5</v>
      </c>
      <c r="P3845" s="1">
        <v>2.2464032558923101E-6</v>
      </c>
      <c r="Q3845" s="1">
        <v>1.9858100988404698E-6</v>
      </c>
      <c r="R3845" s="1">
        <v>7893.7126728112898</v>
      </c>
      <c r="S3845" s="1">
        <v>4915.0996942657703</v>
      </c>
      <c r="T3845" s="1">
        <v>6.22580708310256</v>
      </c>
      <c r="U3845" s="1">
        <v>431411.70498305501</v>
      </c>
      <c r="V3845" s="1">
        <f t="shared" si="237"/>
        <v>9.4662316686195916E-2</v>
      </c>
      <c r="W3845" s="1">
        <f t="shared" si="238"/>
        <v>0.95481292574372389</v>
      </c>
      <c r="X3845" s="1">
        <f t="shared" si="239"/>
        <v>789.4718915409095</v>
      </c>
    </row>
    <row r="3846" spans="1:24" hidden="1" x14ac:dyDescent="0.3">
      <c r="A3846" s="18" t="str">
        <f t="shared" si="236"/>
        <v>ConstMin - Rubber Tired Loaders_2013_175</v>
      </c>
      <c r="B3846" s="1" t="s">
        <v>40</v>
      </c>
      <c r="C3846" s="1">
        <v>2020</v>
      </c>
      <c r="D3846" s="1" t="s">
        <v>97</v>
      </c>
      <c r="E3846" s="1">
        <v>2013</v>
      </c>
      <c r="F3846" s="1">
        <v>175</v>
      </c>
      <c r="G3846" s="1" t="s">
        <v>5</v>
      </c>
      <c r="H3846" s="1">
        <v>2.2705474602923199E-4</v>
      </c>
      <c r="I3846" s="1">
        <v>2.74736242695371E-4</v>
      </c>
      <c r="J3846" s="1">
        <v>3.2695883428209401E-4</v>
      </c>
      <c r="K3846" s="1">
        <v>3.61549764018744E-3</v>
      </c>
      <c r="L3846" s="1">
        <v>2.5830732951106299E-3</v>
      </c>
      <c r="M3846" s="1">
        <v>0.56624555002455201</v>
      </c>
      <c r="N3846" s="1">
        <v>1.3432844261276499E-5</v>
      </c>
      <c r="O3846" s="1">
        <v>1.23582167203744E-5</v>
      </c>
      <c r="P3846" s="1">
        <v>5.2284092778118399E-6</v>
      </c>
      <c r="Q3846" s="1">
        <v>4.6216200584994297E-6</v>
      </c>
      <c r="R3846" s="1">
        <v>18371.213262535799</v>
      </c>
      <c r="S3846" s="1">
        <v>6495.3853172867202</v>
      </c>
      <c r="T3846" s="1">
        <v>7.2634415969529798</v>
      </c>
      <c r="U3846" s="1">
        <v>989070.03695047903</v>
      </c>
      <c r="V3846" s="1">
        <f t="shared" si="237"/>
        <v>9.1976633523667639E-2</v>
      </c>
      <c r="W3846" s="1">
        <f t="shared" si="238"/>
        <v>0.86476536003513593</v>
      </c>
      <c r="X3846" s="1">
        <f t="shared" si="239"/>
        <v>894.25725127486953</v>
      </c>
    </row>
    <row r="3847" spans="1:24" hidden="1" x14ac:dyDescent="0.3">
      <c r="A3847" s="18" t="str">
        <f t="shared" si="236"/>
        <v>ConstMin - Rubber Tired Loaders_2013_300</v>
      </c>
      <c r="B3847" s="1" t="s">
        <v>40</v>
      </c>
      <c r="C3847" s="1">
        <v>2020</v>
      </c>
      <c r="D3847" s="1" t="s">
        <v>97</v>
      </c>
      <c r="E3847" s="1">
        <v>2013</v>
      </c>
      <c r="F3847" s="1">
        <v>300</v>
      </c>
      <c r="G3847" s="1" t="s">
        <v>5</v>
      </c>
      <c r="H3847" s="1">
        <v>1.5624621083549299E-4</v>
      </c>
      <c r="I3847" s="1">
        <v>1.8905791511094599E-4</v>
      </c>
      <c r="J3847" s="1">
        <v>2.2499454360310901E-4</v>
      </c>
      <c r="K3847" s="1">
        <v>1.0295127702745601E-3</v>
      </c>
      <c r="L3847" s="1">
        <v>1.2955372689477901E-3</v>
      </c>
      <c r="M3847" s="1">
        <v>0.47331155900772998</v>
      </c>
      <c r="N3847" s="1">
        <v>1.03304511153474E-5</v>
      </c>
      <c r="O3847" s="1">
        <v>9.5040150261196096E-6</v>
      </c>
      <c r="P3847" s="1">
        <v>4.3713126994660803E-6</v>
      </c>
      <c r="Q3847" s="1">
        <v>3.8631053170041098E-6</v>
      </c>
      <c r="R3847" s="1">
        <v>15356.0722724925</v>
      </c>
      <c r="S3847" s="1">
        <v>4063.5615394546298</v>
      </c>
      <c r="T3847" s="1">
        <v>3.7732164140015501</v>
      </c>
      <c r="U3847" s="1">
        <v>822972.80077804904</v>
      </c>
      <c r="V3847" s="1">
        <f t="shared" si="237"/>
        <v>7.606729678306727E-2</v>
      </c>
      <c r="W3847" s="1">
        <f t="shared" si="238"/>
        <v>0.5212583555295448</v>
      </c>
      <c r="X3847" s="1">
        <f t="shared" si="239"/>
        <v>1076.9489723344982</v>
      </c>
    </row>
    <row r="3848" spans="1:24" hidden="1" x14ac:dyDescent="0.3">
      <c r="A3848" s="18" t="str">
        <f t="shared" si="236"/>
        <v>ConstMin - Rubber Tired Loaders_2013_600</v>
      </c>
      <c r="B3848" s="1" t="s">
        <v>40</v>
      </c>
      <c r="C3848" s="1">
        <v>2020</v>
      </c>
      <c r="D3848" s="1" t="s">
        <v>97</v>
      </c>
      <c r="E3848" s="1">
        <v>2013</v>
      </c>
      <c r="F3848" s="1">
        <v>600</v>
      </c>
      <c r="G3848" s="1" t="s">
        <v>5</v>
      </c>
      <c r="H3848" s="1">
        <v>3.0414911548234502E-4</v>
      </c>
      <c r="I3848" s="1">
        <v>3.6802042973363701E-4</v>
      </c>
      <c r="J3848" s="1">
        <v>4.3797472629457601E-4</v>
      </c>
      <c r="K3848" s="1">
        <v>1.90395577190248E-3</v>
      </c>
      <c r="L3848" s="1">
        <v>2.5218948499157699E-3</v>
      </c>
      <c r="M3848" s="1">
        <v>0.92134901224157995</v>
      </c>
      <c r="N3848" s="1">
        <v>2.01092721062825E-5</v>
      </c>
      <c r="O3848" s="1">
        <v>1.8500530337779899E-5</v>
      </c>
      <c r="P3848" s="1">
        <v>8.5092040564054002E-6</v>
      </c>
      <c r="Q3848" s="1">
        <v>7.5199267802982097E-6</v>
      </c>
      <c r="R3848" s="1">
        <v>29892.154017604</v>
      </c>
      <c r="S3848" s="1">
        <v>5066.0890989555</v>
      </c>
      <c r="T3848" s="1">
        <v>5.5654942106522904</v>
      </c>
      <c r="U3848" s="1">
        <v>1612991.24955727</v>
      </c>
      <c r="V3848" s="1">
        <f t="shared" si="237"/>
        <v>7.5548964728293463E-2</v>
      </c>
      <c r="W3848" s="1">
        <f t="shared" si="238"/>
        <v>0.51770643603304645</v>
      </c>
      <c r="X3848" s="1">
        <f t="shared" si="239"/>
        <v>910.26760736882363</v>
      </c>
    </row>
    <row r="3849" spans="1:24" hidden="1" x14ac:dyDescent="0.3">
      <c r="A3849" s="18" t="str">
        <f t="shared" si="236"/>
        <v>ConstMin - Rubber Tired Loaders_2013_750</v>
      </c>
      <c r="B3849" s="1" t="s">
        <v>40</v>
      </c>
      <c r="C3849" s="1">
        <v>2020</v>
      </c>
      <c r="D3849" s="1" t="s">
        <v>97</v>
      </c>
      <c r="E3849" s="1">
        <v>2013</v>
      </c>
      <c r="F3849" s="1">
        <v>750</v>
      </c>
      <c r="G3849" s="1" t="s">
        <v>5</v>
      </c>
      <c r="H3849" s="1">
        <v>4.5562842954806599E-5</v>
      </c>
      <c r="I3849" s="1">
        <v>5.5131039975315997E-5</v>
      </c>
      <c r="J3849" s="1">
        <v>6.5610493854921601E-5</v>
      </c>
      <c r="K3849" s="1">
        <v>2.85220746706811E-4</v>
      </c>
      <c r="L3849" s="1">
        <v>3.7779067288432701E-4</v>
      </c>
      <c r="M3849" s="1">
        <v>0.13802203660778301</v>
      </c>
      <c r="N3849" s="1">
        <v>3.0124552736606902E-6</v>
      </c>
      <c r="O3849" s="1">
        <v>2.7714588517678298E-6</v>
      </c>
      <c r="P3849" s="1">
        <v>1.27471529048358E-6</v>
      </c>
      <c r="Q3849" s="1">
        <v>1.12651730839E-6</v>
      </c>
      <c r="R3849" s="1">
        <v>4477.9729736351701</v>
      </c>
      <c r="S3849" s="1">
        <v>363.63720042349001</v>
      </c>
      <c r="T3849" s="1">
        <v>0.37732164140015501</v>
      </c>
      <c r="U3849" s="1">
        <v>237909.63837706801</v>
      </c>
      <c r="V3849" s="1">
        <f t="shared" si="237"/>
        <v>7.673133402705587E-2</v>
      </c>
      <c r="W3849" s="1">
        <f t="shared" si="238"/>
        <v>0.52580873363485536</v>
      </c>
      <c r="X3849" s="1">
        <f t="shared" si="239"/>
        <v>963.73268989850374</v>
      </c>
    </row>
    <row r="3850" spans="1:24" hidden="1" x14ac:dyDescent="0.3">
      <c r="A3850" s="18" t="str">
        <f t="shared" ref="A3850:A3913" si="240">D3850&amp;"_"&amp;E3850&amp;"_"&amp;F3850</f>
        <v>ConstMin - Rubber Tired Loaders_2013_9999</v>
      </c>
      <c r="B3850" s="1" t="s">
        <v>40</v>
      </c>
      <c r="C3850" s="1">
        <v>2020</v>
      </c>
      <c r="D3850" s="1" t="s">
        <v>97</v>
      </c>
      <c r="E3850" s="1">
        <v>2013</v>
      </c>
      <c r="F3850" s="1">
        <v>9999</v>
      </c>
      <c r="G3850" s="1" t="s">
        <v>5</v>
      </c>
      <c r="H3850" s="1">
        <v>7.8073342792404999E-6</v>
      </c>
      <c r="I3850" s="1">
        <v>9.4468744778810097E-6</v>
      </c>
      <c r="J3850" s="1">
        <v>1.12425613621063E-5</v>
      </c>
      <c r="K3850" s="1">
        <v>4.8873458469731998E-5</v>
      </c>
      <c r="L3850" s="1">
        <v>1.12188504818915E-4</v>
      </c>
      <c r="M3850" s="1">
        <v>2.3650503520322101E-2</v>
      </c>
      <c r="N3850" s="1">
        <v>3.18687934420136E-6</v>
      </c>
      <c r="O3850" s="1">
        <v>2.9319289966652499E-6</v>
      </c>
      <c r="P3850" s="1">
        <v>2.18426413679584E-7</v>
      </c>
      <c r="Q3850" s="1">
        <v>1.93032230378486E-7</v>
      </c>
      <c r="R3850" s="1">
        <v>767.31454034270701</v>
      </c>
      <c r="S3850" s="1">
        <v>48.190346583900102</v>
      </c>
      <c r="T3850" s="1">
        <v>9.4330410350038807E-2</v>
      </c>
      <c r="U3850" s="1">
        <v>40961.7945963151</v>
      </c>
      <c r="V3850" s="1">
        <f t="shared" si="237"/>
        <v>7.6365600306169887E-2</v>
      </c>
      <c r="W3850" s="1">
        <f t="shared" si="238"/>
        <v>0.90689704176844144</v>
      </c>
      <c r="X3850" s="1">
        <f t="shared" si="239"/>
        <v>510.86756015453159</v>
      </c>
    </row>
    <row r="3851" spans="1:24" hidden="1" x14ac:dyDescent="0.3">
      <c r="A3851" s="18" t="str">
        <f t="shared" si="240"/>
        <v>ConstMin - Rubber Tired Loaders_2014_50</v>
      </c>
      <c r="B3851" s="1" t="s">
        <v>40</v>
      </c>
      <c r="C3851" s="1">
        <v>2020</v>
      </c>
      <c r="D3851" s="1" t="s">
        <v>97</v>
      </c>
      <c r="E3851" s="1">
        <v>2014</v>
      </c>
      <c r="F3851" s="1">
        <v>50</v>
      </c>
      <c r="G3851" s="1" t="s">
        <v>5</v>
      </c>
      <c r="H3851" s="1">
        <v>6.28970518718984E-6</v>
      </c>
      <c r="I3851" s="1">
        <v>7.6105432764997097E-6</v>
      </c>
      <c r="J3851" s="1">
        <v>9.0571754695533701E-6</v>
      </c>
      <c r="K3851" s="1">
        <v>1.0102185502657001E-4</v>
      </c>
      <c r="L3851" s="1">
        <v>6.4749041677613698E-5</v>
      </c>
      <c r="M3851" s="1">
        <v>1.17823196544019E-2</v>
      </c>
      <c r="N3851" s="1">
        <v>3.4299204321156001E-7</v>
      </c>
      <c r="O3851" s="1">
        <v>3.1555267975463501E-7</v>
      </c>
      <c r="P3851" s="1">
        <v>1.08744697089904E-7</v>
      </c>
      <c r="Q3851" s="1">
        <v>9.6165709113431203E-8</v>
      </c>
      <c r="R3851" s="1">
        <v>382.26438528126101</v>
      </c>
      <c r="S3851" s="1">
        <v>423.50686681265898</v>
      </c>
      <c r="T3851" s="1">
        <v>0.56598246210023295</v>
      </c>
      <c r="U3851" s="1">
        <v>17999.041839538</v>
      </c>
      <c r="V3851" s="1">
        <f t="shared" ref="V3851:V3914" si="241">IFERROR(CONVERT(I3851,"ton","g")*365/U3851,0)</f>
        <v>0.14000865193613463</v>
      </c>
      <c r="W3851" s="1">
        <f t="shared" ref="W3851:W3914" si="242">IFERROR(CONVERT(L3851,"ton","g")*365/U3851,0)</f>
        <v>1.1911667419896363</v>
      </c>
      <c r="X3851" s="1">
        <f t="shared" ref="X3851:X3914" si="243">S3851/T3851</f>
        <v>748.26853334133489</v>
      </c>
    </row>
    <row r="3852" spans="1:24" hidden="1" x14ac:dyDescent="0.3">
      <c r="A3852" s="18" t="str">
        <f t="shared" si="240"/>
        <v>ConstMin - Rubber Tired Loaders_2014_100</v>
      </c>
      <c r="B3852" s="1" t="s">
        <v>40</v>
      </c>
      <c r="C3852" s="1">
        <v>2020</v>
      </c>
      <c r="D3852" s="1" t="s">
        <v>97</v>
      </c>
      <c r="E3852" s="1">
        <v>2014</v>
      </c>
      <c r="F3852" s="1">
        <v>100</v>
      </c>
      <c r="G3852" s="1" t="s">
        <v>5</v>
      </c>
      <c r="H3852" s="1">
        <v>8.1065124907768194E-5</v>
      </c>
      <c r="I3852" s="1">
        <v>9.8088801138399598E-5</v>
      </c>
      <c r="J3852" s="1">
        <v>1.16733779867186E-4</v>
      </c>
      <c r="K3852" s="1">
        <v>1.48040124323697E-3</v>
      </c>
      <c r="L3852" s="1">
        <v>1.058828842535E-3</v>
      </c>
      <c r="M3852" s="1">
        <v>0.20963301478591001</v>
      </c>
      <c r="N3852" s="1">
        <v>6.3307623169054101E-6</v>
      </c>
      <c r="O3852" s="1">
        <v>5.8243013315529797E-6</v>
      </c>
      <c r="P3852" s="1">
        <v>1.9357292283100502E-6</v>
      </c>
      <c r="Q3852" s="1">
        <v>1.7109964855640101E-6</v>
      </c>
      <c r="R3852" s="1">
        <v>6801.3122952283002</v>
      </c>
      <c r="S3852" s="1">
        <v>4330.5023894182896</v>
      </c>
      <c r="T3852" s="1">
        <v>4.90518133820202</v>
      </c>
      <c r="U3852" s="1">
        <v>368425.81866897101</v>
      </c>
      <c r="V3852" s="1">
        <f t="shared" si="241"/>
        <v>8.8157236959891583E-2</v>
      </c>
      <c r="W3852" s="1">
        <f t="shared" si="242"/>
        <v>0.951621633540221</v>
      </c>
      <c r="X3852" s="1">
        <f t="shared" si="243"/>
        <v>882.84246612697564</v>
      </c>
    </row>
    <row r="3853" spans="1:24" hidden="1" x14ac:dyDescent="0.3">
      <c r="A3853" s="18" t="str">
        <f t="shared" si="240"/>
        <v>ConstMin - Rubber Tired Loaders_2014_175</v>
      </c>
      <c r="B3853" s="1" t="s">
        <v>40</v>
      </c>
      <c r="C3853" s="1">
        <v>2020</v>
      </c>
      <c r="D3853" s="1" t="s">
        <v>97</v>
      </c>
      <c r="E3853" s="1">
        <v>2014</v>
      </c>
      <c r="F3853" s="1">
        <v>175</v>
      </c>
      <c r="G3853" s="1" t="s">
        <v>5</v>
      </c>
      <c r="H3853" s="1">
        <v>1.84890608641821E-4</v>
      </c>
      <c r="I3853" s="1">
        <v>2.2371763645660401E-4</v>
      </c>
      <c r="J3853" s="1">
        <v>2.6624247644422303E-4</v>
      </c>
      <c r="K3853" s="1">
        <v>3.1155724827313502E-3</v>
      </c>
      <c r="L3853" s="1">
        <v>2.2488228690920099E-3</v>
      </c>
      <c r="M3853" s="1">
        <v>0.49875873101352802</v>
      </c>
      <c r="N3853" s="1">
        <v>1.1420081396618701E-5</v>
      </c>
      <c r="O3853" s="1">
        <v>1.05064748848892E-5</v>
      </c>
      <c r="P3853" s="1">
        <v>4.6057250923846899E-6</v>
      </c>
      <c r="Q3853" s="1">
        <v>4.0708017140336002E-6</v>
      </c>
      <c r="R3853" s="1">
        <v>16181.677743169799</v>
      </c>
      <c r="S3853" s="1">
        <v>5774.1084049883902</v>
      </c>
      <c r="T3853" s="1">
        <v>6.1314766727525196</v>
      </c>
      <c r="U3853" s="1">
        <v>863184.79032726504</v>
      </c>
      <c r="V3853" s="1">
        <f t="shared" si="241"/>
        <v>8.581931501788094E-2</v>
      </c>
      <c r="W3853" s="1">
        <f t="shared" si="242"/>
        <v>0.8626608133304593</v>
      </c>
      <c r="X3853" s="1">
        <f t="shared" si="243"/>
        <v>941.71579101781026</v>
      </c>
    </row>
    <row r="3854" spans="1:24" hidden="1" x14ac:dyDescent="0.3">
      <c r="A3854" s="18" t="str">
        <f t="shared" si="240"/>
        <v>ConstMin - Rubber Tired Loaders_2014_300</v>
      </c>
      <c r="B3854" s="1" t="s">
        <v>40</v>
      </c>
      <c r="C3854" s="1">
        <v>2020</v>
      </c>
      <c r="D3854" s="1" t="s">
        <v>97</v>
      </c>
      <c r="E3854" s="1">
        <v>2014</v>
      </c>
      <c r="F3854" s="1">
        <v>300</v>
      </c>
      <c r="G3854" s="1" t="s">
        <v>5</v>
      </c>
      <c r="H3854" s="1">
        <v>1.2888526782259201E-4</v>
      </c>
      <c r="I3854" s="1">
        <v>1.55951174065337E-4</v>
      </c>
      <c r="J3854" s="1">
        <v>1.85594785664533E-4</v>
      </c>
      <c r="K3854" s="1">
        <v>1.35857391088598E-3</v>
      </c>
      <c r="L3854" s="1">
        <v>3.4549637269283697E-4</v>
      </c>
      <c r="M3854" s="1">
        <v>0.63841844246634205</v>
      </c>
      <c r="N3854" s="1">
        <v>1.35387281738969E-5</v>
      </c>
      <c r="O3854" s="1">
        <v>1.2455629919985101E-5</v>
      </c>
      <c r="P3854" s="1">
        <v>5.8986285444729196E-6</v>
      </c>
      <c r="Q3854" s="1">
        <v>5.2106855043549202E-6</v>
      </c>
      <c r="R3854" s="1">
        <v>20712.7832735755</v>
      </c>
      <c r="S3854" s="1">
        <v>5437.4072934851602</v>
      </c>
      <c r="T3854" s="1">
        <v>4.8108509278519804</v>
      </c>
      <c r="U3854" s="1">
        <v>1106885.5396267199</v>
      </c>
      <c r="V3854" s="1">
        <f t="shared" si="241"/>
        <v>4.6652458528708321E-2</v>
      </c>
      <c r="W3854" s="1">
        <f t="shared" si="242"/>
        <v>0.10335449730002583</v>
      </c>
      <c r="X3854" s="1">
        <f t="shared" si="243"/>
        <v>1130.238158494122</v>
      </c>
    </row>
    <row r="3855" spans="1:24" hidden="1" x14ac:dyDescent="0.3">
      <c r="A3855" s="18" t="str">
        <f t="shared" si="240"/>
        <v>ConstMin - Rubber Tired Loaders_2014_600</v>
      </c>
      <c r="B3855" s="1" t="s">
        <v>40</v>
      </c>
      <c r="C3855" s="1">
        <v>2020</v>
      </c>
      <c r="D3855" s="1" t="s">
        <v>97</v>
      </c>
      <c r="E3855" s="1">
        <v>2014</v>
      </c>
      <c r="F3855" s="1">
        <v>600</v>
      </c>
      <c r="G3855" s="1" t="s">
        <v>5</v>
      </c>
      <c r="H3855" s="1">
        <v>1.97046801608332E-4</v>
      </c>
      <c r="I3855" s="1">
        <v>2.38426629946082E-4</v>
      </c>
      <c r="J3855" s="1">
        <v>2.8374739431599798E-4</v>
      </c>
      <c r="K3855" s="1">
        <v>1.9825630861597002E-3</v>
      </c>
      <c r="L3855" s="1">
        <v>5.2821363028172398E-4</v>
      </c>
      <c r="M3855" s="1">
        <v>0.97604880915423298</v>
      </c>
      <c r="N3855" s="1">
        <v>2.0698743383015E-5</v>
      </c>
      <c r="O3855" s="1">
        <v>1.9042843912373802E-5</v>
      </c>
      <c r="P3855" s="1">
        <v>9.0181438747823804E-6</v>
      </c>
      <c r="Q3855" s="1">
        <v>7.9663791693658198E-6</v>
      </c>
      <c r="R3855" s="1">
        <v>31666.828687376099</v>
      </c>
      <c r="S3855" s="1">
        <v>5353.02157741466</v>
      </c>
      <c r="T3855" s="1">
        <v>5.2825029796021701</v>
      </c>
      <c r="U3855" s="1">
        <v>1703790.2963542601</v>
      </c>
      <c r="V3855" s="1">
        <f t="shared" si="241"/>
        <v>4.6336926133006204E-2</v>
      </c>
      <c r="W3855" s="1">
        <f t="shared" si="242"/>
        <v>0.10265546249739918</v>
      </c>
      <c r="X3855" s="1">
        <f t="shared" si="243"/>
        <v>1013.3494667366568</v>
      </c>
    </row>
    <row r="3856" spans="1:24" hidden="1" x14ac:dyDescent="0.3">
      <c r="A3856" s="18" t="str">
        <f t="shared" si="240"/>
        <v>ConstMin - Rubber Tired Loaders_2014_750</v>
      </c>
      <c r="B3856" s="1" t="s">
        <v>40</v>
      </c>
      <c r="C3856" s="1">
        <v>2020</v>
      </c>
      <c r="D3856" s="1" t="s">
        <v>97</v>
      </c>
      <c r="E3856" s="1">
        <v>2014</v>
      </c>
      <c r="F3856" s="1">
        <v>750</v>
      </c>
      <c r="G3856" s="1" t="s">
        <v>5</v>
      </c>
      <c r="H3856" s="1">
        <v>1.9469907198993901E-5</v>
      </c>
      <c r="I3856" s="1">
        <v>2.3558587710782601E-5</v>
      </c>
      <c r="J3856" s="1">
        <v>2.80366663665512E-5</v>
      </c>
      <c r="K3856" s="1">
        <v>1.9589416823118899E-4</v>
      </c>
      <c r="L3856" s="1">
        <v>5.2192018743195802E-5</v>
      </c>
      <c r="M3856" s="1">
        <v>9.6441959883696193E-2</v>
      </c>
      <c r="N3856" s="1">
        <v>2.0452126576717301E-6</v>
      </c>
      <c r="O3856" s="1">
        <v>1.8815956450579901E-6</v>
      </c>
      <c r="P3856" s="1">
        <v>8.9106964901765698E-7</v>
      </c>
      <c r="Q3856" s="1">
        <v>7.8714631180794599E-7</v>
      </c>
      <c r="R3856" s="1">
        <v>3128.95317659183</v>
      </c>
      <c r="S3856" s="1">
        <v>254.63021557431901</v>
      </c>
      <c r="T3856" s="1">
        <v>0.37732164140015501</v>
      </c>
      <c r="U3856" s="1">
        <v>164045.51638375499</v>
      </c>
      <c r="V3856" s="1">
        <f t="shared" si="241"/>
        <v>4.7552514597654812E-2</v>
      </c>
      <c r="W3856" s="1">
        <f t="shared" si="242"/>
        <v>0.10534849387558835</v>
      </c>
      <c r="X3856" s="1">
        <f t="shared" si="243"/>
        <v>674.83596919976299</v>
      </c>
    </row>
    <row r="3857" spans="1:24" hidden="1" x14ac:dyDescent="0.3">
      <c r="A3857" s="18" t="str">
        <f t="shared" si="240"/>
        <v>ConstMin - Rubber Tired Loaders_2015_50</v>
      </c>
      <c r="B3857" s="1" t="s">
        <v>40</v>
      </c>
      <c r="C3857" s="1">
        <v>2020</v>
      </c>
      <c r="D3857" s="1" t="s">
        <v>97</v>
      </c>
      <c r="E3857" s="1">
        <v>2015</v>
      </c>
      <c r="F3857" s="1">
        <v>50</v>
      </c>
      <c r="G3857" s="1" t="s">
        <v>5</v>
      </c>
      <c r="H3857" s="1">
        <v>5.53938456421433E-6</v>
      </c>
      <c r="I3857" s="1">
        <v>6.7026553226993398E-6</v>
      </c>
      <c r="J3857" s="1">
        <v>7.9767137724686402E-6</v>
      </c>
      <c r="K3857" s="1">
        <v>9.2871592728919697E-5</v>
      </c>
      <c r="L3857" s="1">
        <v>6.2034690001073906E-5</v>
      </c>
      <c r="M3857" s="1">
        <v>1.1504807620809399E-2</v>
      </c>
      <c r="N3857" s="1">
        <v>3.13536159057986E-7</v>
      </c>
      <c r="O3857" s="1">
        <v>2.8845326633334702E-7</v>
      </c>
      <c r="P3857" s="1">
        <v>1.0620147033538001E-7</v>
      </c>
      <c r="Q3857" s="1">
        <v>9.3900693201394206E-8</v>
      </c>
      <c r="R3857" s="1">
        <v>373.26081297623199</v>
      </c>
      <c r="S3857" s="1">
        <v>407.092687626876</v>
      </c>
      <c r="T3857" s="1">
        <v>0.75464328280031101</v>
      </c>
      <c r="U3857" s="1">
        <v>17861.191669629199</v>
      </c>
      <c r="V3857" s="1">
        <f t="shared" si="241"/>
        <v>0.12425819954380345</v>
      </c>
      <c r="W3857" s="1">
        <f t="shared" si="242"/>
        <v>1.1500395765072822</v>
      </c>
      <c r="X3857" s="1">
        <f t="shared" si="243"/>
        <v>539.45048860204099</v>
      </c>
    </row>
    <row r="3858" spans="1:24" hidden="1" x14ac:dyDescent="0.3">
      <c r="A3858" s="18" t="str">
        <f t="shared" si="240"/>
        <v>ConstMin - Rubber Tired Loaders_2015_100</v>
      </c>
      <c r="B3858" s="1" t="s">
        <v>40</v>
      </c>
      <c r="C3858" s="1">
        <v>2020</v>
      </c>
      <c r="D3858" s="1" t="s">
        <v>97</v>
      </c>
      <c r="E3858" s="1">
        <v>2015</v>
      </c>
      <c r="F3858" s="1">
        <v>100</v>
      </c>
      <c r="G3858" s="1" t="s">
        <v>5</v>
      </c>
      <c r="H3858" s="1">
        <v>1.0118154181201E-4</v>
      </c>
      <c r="I3858" s="1">
        <v>1.2242966559253201E-4</v>
      </c>
      <c r="J3858" s="1">
        <v>1.4570142020929399E-4</v>
      </c>
      <c r="K3858" s="1">
        <v>2.59489376541571E-3</v>
      </c>
      <c r="L3858" s="1">
        <v>1.03837249321642E-3</v>
      </c>
      <c r="M3858" s="1">
        <v>0.37616888833481699</v>
      </c>
      <c r="N3858" s="1">
        <v>1.0686577010164699E-5</v>
      </c>
      <c r="O3858" s="1">
        <v>9.8316508493515603E-6</v>
      </c>
      <c r="P3858" s="1">
        <v>3.4748324745631702E-6</v>
      </c>
      <c r="Q3858" s="1">
        <v>3.07023989793163E-6</v>
      </c>
      <c r="R3858" s="1">
        <v>12204.3853060396</v>
      </c>
      <c r="S3858" s="1">
        <v>7309.6759116378198</v>
      </c>
      <c r="T3858" s="1">
        <v>8.6783977522035798</v>
      </c>
      <c r="U3858" s="1">
        <v>662638.01198977605</v>
      </c>
      <c r="V3858" s="1">
        <f t="shared" si="241"/>
        <v>6.1178513236205719E-2</v>
      </c>
      <c r="W3858" s="1">
        <f t="shared" si="242"/>
        <v>0.51887820662500983</v>
      </c>
      <c r="X3858" s="1">
        <f t="shared" si="243"/>
        <v>842.28403909947315</v>
      </c>
    </row>
    <row r="3859" spans="1:24" hidden="1" x14ac:dyDescent="0.3">
      <c r="A3859" s="18" t="str">
        <f t="shared" si="240"/>
        <v>ConstMin - Rubber Tired Loaders_2015_175</v>
      </c>
      <c r="B3859" s="1" t="s">
        <v>40</v>
      </c>
      <c r="C3859" s="1">
        <v>2020</v>
      </c>
      <c r="D3859" s="1" t="s">
        <v>97</v>
      </c>
      <c r="E3859" s="1">
        <v>2015</v>
      </c>
      <c r="F3859" s="1">
        <v>175</v>
      </c>
      <c r="G3859" s="1" t="s">
        <v>5</v>
      </c>
      <c r="H3859" s="1">
        <v>1.7911095122250499E-4</v>
      </c>
      <c r="I3859" s="1">
        <v>2.16724250979231E-4</v>
      </c>
      <c r="J3859" s="1">
        <v>2.5791976976040701E-4</v>
      </c>
      <c r="K3859" s="1">
        <v>5.9125508896008504E-3</v>
      </c>
      <c r="L3859" s="1">
        <v>5.1738054093430105E-4</v>
      </c>
      <c r="M3859" s="1">
        <v>0.96889057601203299</v>
      </c>
      <c r="N3859" s="1">
        <v>2.1350759843702E-5</v>
      </c>
      <c r="O3859" s="1">
        <v>1.9642699056205801E-5</v>
      </c>
      <c r="P3859" s="1">
        <v>8.9525005350121399E-6</v>
      </c>
      <c r="Q3859" s="1">
        <v>7.9079546327456703E-6</v>
      </c>
      <c r="R3859" s="1">
        <v>31434.5876964622</v>
      </c>
      <c r="S3859" s="1">
        <v>11249.3945735176</v>
      </c>
      <c r="T3859" s="1">
        <v>13.772239911105601</v>
      </c>
      <c r="U3859" s="1">
        <v>1688410.8444485799</v>
      </c>
      <c r="V3859" s="1">
        <f t="shared" si="241"/>
        <v>4.2502842765904048E-2</v>
      </c>
      <c r="W3859" s="1">
        <f t="shared" si="242"/>
        <v>0.10146600429859752</v>
      </c>
      <c r="X3859" s="1">
        <f t="shared" si="243"/>
        <v>816.81662867681825</v>
      </c>
    </row>
    <row r="3860" spans="1:24" hidden="1" x14ac:dyDescent="0.3">
      <c r="A3860" s="18" t="str">
        <f t="shared" si="240"/>
        <v>ConstMin - Rubber Tired Loaders_2015_300</v>
      </c>
      <c r="B3860" s="1" t="s">
        <v>40</v>
      </c>
      <c r="C3860" s="1">
        <v>2020</v>
      </c>
      <c r="D3860" s="1" t="s">
        <v>97</v>
      </c>
      <c r="E3860" s="1">
        <v>2015</v>
      </c>
      <c r="F3860" s="1">
        <v>300</v>
      </c>
      <c r="G3860" s="1" t="s">
        <v>5</v>
      </c>
      <c r="H3860" s="1">
        <v>1.9174693289291501E-4</v>
      </c>
      <c r="I3860" s="1">
        <v>2.3201378880042701E-4</v>
      </c>
      <c r="J3860" s="1">
        <v>2.7611558336579801E-4</v>
      </c>
      <c r="K3860" s="1">
        <v>2.1563619339104098E-3</v>
      </c>
      <c r="L3860" s="1">
        <v>5.5388088324866505E-4</v>
      </c>
      <c r="M3860" s="1">
        <v>1.03724420528795</v>
      </c>
      <c r="N3860" s="1">
        <v>2.13269196696912E-5</v>
      </c>
      <c r="O3860" s="1">
        <v>1.9620766096115899E-5</v>
      </c>
      <c r="P3860" s="1">
        <v>9.5840846558748599E-6</v>
      </c>
      <c r="Q3860" s="1">
        <v>8.46584776606769E-6</v>
      </c>
      <c r="R3860" s="1">
        <v>33652.245920251997</v>
      </c>
      <c r="S3860" s="1">
        <v>8813.0463744997505</v>
      </c>
      <c r="T3860" s="1">
        <v>8.1124152901033408</v>
      </c>
      <c r="U3860" s="1">
        <v>1817844.5306657101</v>
      </c>
      <c r="V3860" s="1">
        <f t="shared" si="241"/>
        <v>4.2261573125932615E-2</v>
      </c>
      <c r="W3860" s="1">
        <f t="shared" si="242"/>
        <v>0.10089002714663881</v>
      </c>
      <c r="X3860" s="1">
        <f t="shared" si="243"/>
        <v>1086.3652881837961</v>
      </c>
    </row>
    <row r="3861" spans="1:24" hidden="1" x14ac:dyDescent="0.3">
      <c r="A3861" s="18" t="str">
        <f t="shared" si="240"/>
        <v>ConstMin - Rubber Tired Loaders_2015_600</v>
      </c>
      <c r="B3861" s="1" t="s">
        <v>40</v>
      </c>
      <c r="C3861" s="1">
        <v>2020</v>
      </c>
      <c r="D3861" s="1" t="s">
        <v>97</v>
      </c>
      <c r="E3861" s="1">
        <v>2015</v>
      </c>
      <c r="F3861" s="1">
        <v>600</v>
      </c>
      <c r="G3861" s="1" t="s">
        <v>5</v>
      </c>
      <c r="H3861" s="1">
        <v>3.4685028176523002E-4</v>
      </c>
      <c r="I3861" s="1">
        <v>4.1968884093592803E-4</v>
      </c>
      <c r="J3861" s="1">
        <v>4.9946440574193097E-4</v>
      </c>
      <c r="K3861" s="1">
        <v>3.7421038122551599E-3</v>
      </c>
      <c r="L3861" s="1">
        <v>1.0019129772806501E-3</v>
      </c>
      <c r="M3861" s="1">
        <v>1.8762670121268501</v>
      </c>
      <c r="N3861" s="1">
        <v>3.85781821122946E-5</v>
      </c>
      <c r="O3861" s="1">
        <v>3.5491927543311E-5</v>
      </c>
      <c r="P3861" s="1">
        <v>1.7336613489450099E-5</v>
      </c>
      <c r="Q3861" s="1">
        <v>1.5313839125040798E-5</v>
      </c>
      <c r="R3861" s="1">
        <v>60873.416869675799</v>
      </c>
      <c r="S3861" s="1">
        <v>10276.85445676</v>
      </c>
      <c r="T3861" s="1">
        <v>10.565005959204299</v>
      </c>
      <c r="U3861" s="1">
        <v>3228767.4520042199</v>
      </c>
      <c r="V3861" s="1">
        <f t="shared" si="241"/>
        <v>4.304069307013543E-2</v>
      </c>
      <c r="W3861" s="1">
        <f t="shared" si="242"/>
        <v>0.10275000126749956</v>
      </c>
      <c r="X3861" s="1">
        <f t="shared" si="243"/>
        <v>972.72585519052552</v>
      </c>
    </row>
    <row r="3862" spans="1:24" hidden="1" x14ac:dyDescent="0.3">
      <c r="A3862" s="18" t="str">
        <f t="shared" si="240"/>
        <v>ConstMin - Rubber Tired Loaders_2015_750</v>
      </c>
      <c r="B3862" s="1" t="s">
        <v>40</v>
      </c>
      <c r="C3862" s="1">
        <v>2020</v>
      </c>
      <c r="D3862" s="1" t="s">
        <v>97</v>
      </c>
      <c r="E3862" s="1">
        <v>2015</v>
      </c>
      <c r="F3862" s="1">
        <v>750</v>
      </c>
      <c r="G3862" s="1" t="s">
        <v>5</v>
      </c>
      <c r="H3862" s="1">
        <v>4.2433928652307402E-5</v>
      </c>
      <c r="I3862" s="1">
        <v>5.1345053669291901E-5</v>
      </c>
      <c r="J3862" s="1">
        <v>6.1104857259322695E-5</v>
      </c>
      <c r="K3862" s="1">
        <v>4.5781184138187799E-4</v>
      </c>
      <c r="L3862" s="1">
        <v>1.2257479964374E-4</v>
      </c>
      <c r="M3862" s="1">
        <v>0.229543940746051</v>
      </c>
      <c r="N3862" s="1">
        <v>4.7196842942075797E-6</v>
      </c>
      <c r="O3862" s="1">
        <v>4.34210955067097E-6</v>
      </c>
      <c r="P3862" s="1">
        <v>2.1209745488455402E-6</v>
      </c>
      <c r="Q3862" s="1">
        <v>1.87350678661043E-6</v>
      </c>
      <c r="R3862" s="1">
        <v>7447.3003600394704</v>
      </c>
      <c r="S3862" s="1">
        <v>566.71005829887702</v>
      </c>
      <c r="T3862" s="1">
        <v>0.56598246210023295</v>
      </c>
      <c r="U3862" s="1">
        <v>398019.36427857802</v>
      </c>
      <c r="V3862" s="1">
        <f t="shared" si="241"/>
        <v>4.2715255765021831E-2</v>
      </c>
      <c r="W3862" s="1">
        <f t="shared" si="242"/>
        <v>0.10197309269266694</v>
      </c>
      <c r="X3862" s="1">
        <f t="shared" si="243"/>
        <v>1001.2855454848267</v>
      </c>
    </row>
    <row r="3863" spans="1:24" hidden="1" x14ac:dyDescent="0.3">
      <c r="A3863" s="18" t="str">
        <f t="shared" si="240"/>
        <v>ConstMin - Rubber Tired Loaders_2015_9999</v>
      </c>
      <c r="B3863" s="1" t="s">
        <v>40</v>
      </c>
      <c r="C3863" s="1">
        <v>2020</v>
      </c>
      <c r="D3863" s="1" t="s">
        <v>97</v>
      </c>
      <c r="E3863" s="1">
        <v>2015</v>
      </c>
      <c r="F3863" s="1">
        <v>9999</v>
      </c>
      <c r="G3863" s="1" t="s">
        <v>5</v>
      </c>
      <c r="H3863" s="1">
        <v>2.5577980540100699E-5</v>
      </c>
      <c r="I3863" s="1">
        <v>3.0949356453521801E-5</v>
      </c>
      <c r="J3863" s="1">
        <v>3.6832291977745003E-5</v>
      </c>
      <c r="K3863" s="1">
        <v>2.75956121476313E-4</v>
      </c>
      <c r="L3863" s="1">
        <v>6.4075976682099198E-4</v>
      </c>
      <c r="M3863" s="1">
        <v>0.13836264131016901</v>
      </c>
      <c r="N3863" s="1">
        <v>6.09800032964098E-6</v>
      </c>
      <c r="O3863" s="1">
        <v>5.6101603032697001E-6</v>
      </c>
      <c r="P3863" s="1">
        <v>1.2784638957408901E-6</v>
      </c>
      <c r="Q3863" s="1">
        <v>1.12929727818313E-6</v>
      </c>
      <c r="R3863" s="1">
        <v>4489.0235180950303</v>
      </c>
      <c r="S3863" s="1">
        <v>146.78064079594</v>
      </c>
      <c r="T3863" s="1">
        <v>0.188660820700077</v>
      </c>
      <c r="U3863" s="1">
        <v>238151.58969141301</v>
      </c>
      <c r="V3863" s="1">
        <f t="shared" si="241"/>
        <v>4.3031525139933878E-2</v>
      </c>
      <c r="W3863" s="1">
        <f t="shared" si="242"/>
        <v>0.89090285466915109</v>
      </c>
      <c r="X3863" s="1">
        <f t="shared" si="243"/>
        <v>778.01336944931506</v>
      </c>
    </row>
    <row r="3864" spans="1:24" hidden="1" x14ac:dyDescent="0.3">
      <c r="A3864" s="18" t="str">
        <f t="shared" si="240"/>
        <v>ConstMin - Rubber Tired Loaders_2016_50</v>
      </c>
      <c r="B3864" s="1" t="s">
        <v>40</v>
      </c>
      <c r="C3864" s="1">
        <v>2020</v>
      </c>
      <c r="D3864" s="1" t="s">
        <v>97</v>
      </c>
      <c r="E3864" s="1">
        <v>2016</v>
      </c>
      <c r="F3864" s="1">
        <v>50</v>
      </c>
      <c r="G3864" s="1" t="s">
        <v>5</v>
      </c>
      <c r="H3864" s="1">
        <v>4.1492969207661702E-6</v>
      </c>
      <c r="I3864" s="1">
        <v>5.0206492741270698E-6</v>
      </c>
      <c r="J3864" s="1">
        <v>5.9749875659032904E-6</v>
      </c>
      <c r="K3864" s="1">
        <v>7.3367628378289497E-5</v>
      </c>
      <c r="L3864" s="1">
        <v>5.1349743309157903E-5</v>
      </c>
      <c r="M3864" s="1">
        <v>9.7170836869677896E-3</v>
      </c>
      <c r="N3864" s="1">
        <v>2.4602490282598102E-7</v>
      </c>
      <c r="O3864" s="1">
        <v>2.2634291059990301E-7</v>
      </c>
      <c r="P3864" s="1">
        <v>8.9714778635453999E-8</v>
      </c>
      <c r="Q3864" s="1">
        <v>7.9309530778406499E-8</v>
      </c>
      <c r="R3864" s="1">
        <v>315.26007876874797</v>
      </c>
      <c r="S3864" s="1">
        <v>364.26851500755902</v>
      </c>
      <c r="T3864" s="1">
        <v>0.66031287245027204</v>
      </c>
      <c r="U3864" s="1">
        <v>15143.162552457101</v>
      </c>
      <c r="V3864" s="1">
        <f t="shared" si="241"/>
        <v>0.10978219262785439</v>
      </c>
      <c r="W3864" s="1">
        <f t="shared" si="242"/>
        <v>1.1228203970365953</v>
      </c>
      <c r="X3864" s="1">
        <f t="shared" si="243"/>
        <v>551.66047824547286</v>
      </c>
    </row>
    <row r="3865" spans="1:24" hidden="1" x14ac:dyDescent="0.3">
      <c r="A3865" s="18" t="str">
        <f t="shared" si="240"/>
        <v>ConstMin - Rubber Tired Loaders_2016_100</v>
      </c>
      <c r="B3865" s="1" t="s">
        <v>40</v>
      </c>
      <c r="C3865" s="1">
        <v>2020</v>
      </c>
      <c r="D3865" s="1" t="s">
        <v>97</v>
      </c>
      <c r="E3865" s="1">
        <v>2016</v>
      </c>
      <c r="F3865" s="1">
        <v>100</v>
      </c>
      <c r="G3865" s="1" t="s">
        <v>5</v>
      </c>
      <c r="H3865" s="1">
        <v>9.0491014287053106E-5</v>
      </c>
      <c r="I3865" s="1">
        <v>1.09494127287334E-4</v>
      </c>
      <c r="J3865" s="1">
        <v>1.3030706057335601E-4</v>
      </c>
      <c r="K3865" s="1">
        <v>2.5091681960834498E-3</v>
      </c>
      <c r="L3865" s="1">
        <v>1.01551081985171E-3</v>
      </c>
      <c r="M3865" s="1">
        <v>0.37295016898192401</v>
      </c>
      <c r="N3865" s="1">
        <v>9.9002511639122798E-6</v>
      </c>
      <c r="O3865" s="1">
        <v>9.1082310707992998E-6</v>
      </c>
      <c r="P3865" s="1">
        <v>3.44539453375707E-6</v>
      </c>
      <c r="Q3865" s="1">
        <v>3.0439691432680999E-6</v>
      </c>
      <c r="R3865" s="1">
        <v>12099.9575014207</v>
      </c>
      <c r="S3865" s="1">
        <v>7304.4149567705799</v>
      </c>
      <c r="T3865" s="1">
        <v>8.4897369315035007</v>
      </c>
      <c r="U3865" s="1">
        <v>644087.07885479298</v>
      </c>
      <c r="V3865" s="1">
        <f t="shared" si="241"/>
        <v>5.6290465527619328E-2</v>
      </c>
      <c r="W3865" s="1">
        <f t="shared" si="242"/>
        <v>0.52206979692873123</v>
      </c>
      <c r="X3865" s="1">
        <f t="shared" si="243"/>
        <v>860.38177810498951</v>
      </c>
    </row>
    <row r="3866" spans="1:24" hidden="1" x14ac:dyDescent="0.3">
      <c r="A3866" s="18" t="str">
        <f t="shared" si="240"/>
        <v>ConstMin - Rubber Tired Loaders_2016_175</v>
      </c>
      <c r="B3866" s="1" t="s">
        <v>40</v>
      </c>
      <c r="C3866" s="1">
        <v>2020</v>
      </c>
      <c r="D3866" s="1" t="s">
        <v>97</v>
      </c>
      <c r="E3866" s="1">
        <v>2016</v>
      </c>
      <c r="F3866" s="1">
        <v>175</v>
      </c>
      <c r="G3866" s="1" t="s">
        <v>5</v>
      </c>
      <c r="H3866" s="1">
        <v>1.87658755733688E-4</v>
      </c>
      <c r="I3866" s="1">
        <v>2.2706709443776299E-4</v>
      </c>
      <c r="J3866" s="1">
        <v>2.7022860825651098E-4</v>
      </c>
      <c r="K3866" s="1">
        <v>6.6826475995438598E-3</v>
      </c>
      <c r="L3866" s="1">
        <v>5.9112554919598498E-4</v>
      </c>
      <c r="M3866" s="1">
        <v>1.1227083900043699</v>
      </c>
      <c r="N3866" s="1">
        <v>2.3734640578437499E-5</v>
      </c>
      <c r="O3866" s="1">
        <v>2.18358693321625E-5</v>
      </c>
      <c r="P3866" s="1">
        <v>1.0374366071947601E-5</v>
      </c>
      <c r="Q3866" s="1">
        <v>9.1633949527106002E-6</v>
      </c>
      <c r="R3866" s="1">
        <v>36425.0372713998</v>
      </c>
      <c r="S3866" s="1">
        <v>12747.1884242203</v>
      </c>
      <c r="T3866" s="1">
        <v>14.526883193905901</v>
      </c>
      <c r="U3866" s="1">
        <v>1964805.27029687</v>
      </c>
      <c r="V3866" s="1">
        <f t="shared" si="241"/>
        <v>3.8266900665742808E-2</v>
      </c>
      <c r="W3866" s="1">
        <f t="shared" si="242"/>
        <v>9.9620522859447183E-2</v>
      </c>
      <c r="X3866" s="1">
        <f t="shared" si="243"/>
        <v>877.48956566043069</v>
      </c>
    </row>
    <row r="3867" spans="1:24" hidden="1" x14ac:dyDescent="0.3">
      <c r="A3867" s="18" t="str">
        <f t="shared" si="240"/>
        <v>ConstMin - Rubber Tired Loaders_2016_300</v>
      </c>
      <c r="B3867" s="1" t="s">
        <v>40</v>
      </c>
      <c r="C3867" s="1">
        <v>2020</v>
      </c>
      <c r="D3867" s="1" t="s">
        <v>97</v>
      </c>
      <c r="E3867" s="1">
        <v>2016</v>
      </c>
      <c r="F3867" s="1">
        <v>300</v>
      </c>
      <c r="G3867" s="1" t="s">
        <v>5</v>
      </c>
      <c r="H3867" s="1">
        <v>1.99298921404231E-4</v>
      </c>
      <c r="I3867" s="1">
        <v>2.4115169489912001E-4</v>
      </c>
      <c r="J3867" s="1">
        <v>2.8699044682209299E-4</v>
      </c>
      <c r="K3867" s="1">
        <v>2.41788731380648E-3</v>
      </c>
      <c r="L3867" s="1">
        <v>6.2779210012684904E-4</v>
      </c>
      <c r="M3867" s="1">
        <v>1.1923481550569801</v>
      </c>
      <c r="N3867" s="1">
        <v>2.3714976328926299E-5</v>
      </c>
      <c r="O3867" s="1">
        <v>2.1817778222612201E-5</v>
      </c>
      <c r="P3867" s="1">
        <v>1.10178710303611E-5</v>
      </c>
      <c r="Q3867" s="1">
        <v>9.7317853533457396E-6</v>
      </c>
      <c r="R3867" s="1">
        <v>38684.4227540387</v>
      </c>
      <c r="S3867" s="1">
        <v>10005.599623805199</v>
      </c>
      <c r="T3867" s="1">
        <v>9.0557193936037201</v>
      </c>
      <c r="U3867" s="1">
        <v>2082311.19670839</v>
      </c>
      <c r="V3867" s="1">
        <f t="shared" si="241"/>
        <v>3.8347167015167716E-2</v>
      </c>
      <c r="W3867" s="1">
        <f t="shared" si="242"/>
        <v>9.9829480876914303E-2</v>
      </c>
      <c r="X3867" s="1">
        <f t="shared" si="243"/>
        <v>1104.8928515687448</v>
      </c>
    </row>
    <row r="3868" spans="1:24" hidden="1" x14ac:dyDescent="0.3">
      <c r="A3868" s="18" t="str">
        <f t="shared" si="240"/>
        <v>ConstMin - Rubber Tired Loaders_2016_600</v>
      </c>
      <c r="B3868" s="1" t="s">
        <v>40</v>
      </c>
      <c r="C3868" s="1">
        <v>2020</v>
      </c>
      <c r="D3868" s="1" t="s">
        <v>97</v>
      </c>
      <c r="E3868" s="1">
        <v>2016</v>
      </c>
      <c r="F3868" s="1">
        <v>600</v>
      </c>
      <c r="G3868" s="1" t="s">
        <v>5</v>
      </c>
      <c r="H3868" s="1">
        <v>3.2482837392114002E-4</v>
      </c>
      <c r="I3868" s="1">
        <v>3.93042332444579E-4</v>
      </c>
      <c r="J3868" s="1">
        <v>4.6775285844644098E-4</v>
      </c>
      <c r="K3868" s="1">
        <v>3.8015338317154601E-3</v>
      </c>
      <c r="L3868" s="1">
        <v>1.0232101890362299E-3</v>
      </c>
      <c r="M3868" s="1">
        <v>1.94335478399035</v>
      </c>
      <c r="N3868" s="1">
        <v>3.8651976359064798E-5</v>
      </c>
      <c r="O3868" s="1">
        <v>3.55598182503397E-5</v>
      </c>
      <c r="P3868" s="1">
        <v>1.7957533867461501E-5</v>
      </c>
      <c r="Q3868" s="1">
        <v>1.5861400500332801E-5</v>
      </c>
      <c r="R3868" s="1">
        <v>63050.005743812202</v>
      </c>
      <c r="S3868" s="1">
        <v>10389.964986405599</v>
      </c>
      <c r="T3868" s="1">
        <v>9.9046930867540706</v>
      </c>
      <c r="U3868" s="1">
        <v>3359916.77250861</v>
      </c>
      <c r="V3868" s="1">
        <f t="shared" si="241"/>
        <v>3.8734629773002079E-2</v>
      </c>
      <c r="W3868" s="1">
        <f t="shared" si="242"/>
        <v>0.10083816571557312</v>
      </c>
      <c r="X3868" s="1">
        <f t="shared" si="243"/>
        <v>1048.9941379708678</v>
      </c>
    </row>
    <row r="3869" spans="1:24" hidden="1" x14ac:dyDescent="0.3">
      <c r="A3869" s="18" t="str">
        <f t="shared" si="240"/>
        <v>ConstMin - Rubber Tired Loaders_2016_750</v>
      </c>
      <c r="B3869" s="1" t="s">
        <v>40</v>
      </c>
      <c r="C3869" s="1">
        <v>2020</v>
      </c>
      <c r="D3869" s="1" t="s">
        <v>97</v>
      </c>
      <c r="E3869" s="1">
        <v>2016</v>
      </c>
      <c r="F3869" s="1">
        <v>750</v>
      </c>
      <c r="G3869" s="1" t="s">
        <v>5</v>
      </c>
      <c r="H3869" s="1">
        <v>2.16727665679268E-5</v>
      </c>
      <c r="I3869" s="1">
        <v>2.62240475471915E-5</v>
      </c>
      <c r="J3869" s="1">
        <v>3.1208783857814598E-5</v>
      </c>
      <c r="K3869" s="1">
        <v>2.53640882230466E-4</v>
      </c>
      <c r="L3869" s="1">
        <v>6.8269268811752297E-5</v>
      </c>
      <c r="M3869" s="1">
        <v>0.12966193218795599</v>
      </c>
      <c r="N3869" s="1">
        <v>2.5788857386652098E-6</v>
      </c>
      <c r="O3869" s="1">
        <v>2.3725748795720001E-6</v>
      </c>
      <c r="P3869" s="1">
        <v>1.19813868150452E-6</v>
      </c>
      <c r="Q3869" s="1">
        <v>1.0582832599702801E-6</v>
      </c>
      <c r="R3869" s="1">
        <v>4206.7385927432297</v>
      </c>
      <c r="S3869" s="1">
        <v>370.79209904293401</v>
      </c>
      <c r="T3869" s="1">
        <v>0.37732164140015501</v>
      </c>
      <c r="U3869" s="1">
        <v>228315.23498568599</v>
      </c>
      <c r="V3869" s="1">
        <f t="shared" si="241"/>
        <v>3.8032373754771066E-2</v>
      </c>
      <c r="W3869" s="1">
        <f t="shared" si="242"/>
        <v>9.9009977111316247E-2</v>
      </c>
      <c r="X3869" s="1">
        <f t="shared" si="243"/>
        <v>982.69502291734091</v>
      </c>
    </row>
    <row r="3870" spans="1:24" hidden="1" x14ac:dyDescent="0.3">
      <c r="A3870" s="18" t="str">
        <f t="shared" si="240"/>
        <v>ConstMin - Rubber Tired Loaders_2017_50</v>
      </c>
      <c r="B3870" s="1" t="s">
        <v>40</v>
      </c>
      <c r="C3870" s="1">
        <v>2020</v>
      </c>
      <c r="D3870" s="1" t="s">
        <v>97</v>
      </c>
      <c r="E3870" s="1">
        <v>2017</v>
      </c>
      <c r="F3870" s="1">
        <v>50</v>
      </c>
      <c r="G3870" s="1" t="s">
        <v>5</v>
      </c>
      <c r="H3870" s="1">
        <v>4.744280077137E-6</v>
      </c>
      <c r="I3870" s="1">
        <v>5.7405788933357699E-6</v>
      </c>
      <c r="J3870" s="1">
        <v>6.8317633110772799E-6</v>
      </c>
      <c r="K3870" s="1">
        <v>8.9759856335451706E-5</v>
      </c>
      <c r="L3870" s="1">
        <v>6.6253715757937204E-5</v>
      </c>
      <c r="M3870" s="1">
        <v>1.2808383604636099E-2</v>
      </c>
      <c r="N3870" s="1">
        <v>2.9855418676588499E-7</v>
      </c>
      <c r="O3870" s="1">
        <v>2.74669851824614E-7</v>
      </c>
      <c r="P3870" s="1">
        <v>1.1827752990462801E-7</v>
      </c>
      <c r="Q3870" s="1">
        <v>1.0454030514072E-7</v>
      </c>
      <c r="R3870" s="1">
        <v>415.55390013914399</v>
      </c>
      <c r="S3870" s="1">
        <v>426.34778244096702</v>
      </c>
      <c r="T3870" s="1">
        <v>0.56598246210023295</v>
      </c>
      <c r="U3870" s="1">
        <v>20109.4037384656</v>
      </c>
      <c r="V3870" s="1">
        <f t="shared" si="241"/>
        <v>9.4524654140100695E-2</v>
      </c>
      <c r="W3870" s="1">
        <f t="shared" si="242"/>
        <v>1.0909369392668409</v>
      </c>
      <c r="X3870" s="1">
        <f t="shared" si="243"/>
        <v>753.28797443455539</v>
      </c>
    </row>
    <row r="3871" spans="1:24" hidden="1" x14ac:dyDescent="0.3">
      <c r="A3871" s="18" t="str">
        <f t="shared" si="240"/>
        <v>ConstMin - Rubber Tired Loaders_2017_100</v>
      </c>
      <c r="B3871" s="1" t="s">
        <v>40</v>
      </c>
      <c r="C3871" s="1">
        <v>2020</v>
      </c>
      <c r="D3871" s="1" t="s">
        <v>97</v>
      </c>
      <c r="E3871" s="1">
        <v>2017</v>
      </c>
      <c r="F3871" s="1">
        <v>100</v>
      </c>
      <c r="G3871" s="1" t="s">
        <v>5</v>
      </c>
      <c r="H3871" s="1">
        <v>1.2223281380506899E-4</v>
      </c>
      <c r="I3871" s="1">
        <v>1.47901704704134E-4</v>
      </c>
      <c r="J3871" s="1">
        <v>1.7601525187930001E-4</v>
      </c>
      <c r="K3871" s="1">
        <v>3.7198317238804901E-3</v>
      </c>
      <c r="L3871" s="1">
        <v>1.5240523909600301E-3</v>
      </c>
      <c r="M3871" s="1">
        <v>0.56783518233736796</v>
      </c>
      <c r="N3871" s="1">
        <v>1.3974211135894701E-5</v>
      </c>
      <c r="O3871" s="1">
        <v>1.2856274245023101E-5</v>
      </c>
      <c r="P3871" s="1">
        <v>5.2462508748345997E-6</v>
      </c>
      <c r="Q3871" s="1">
        <v>4.6345944237411998E-6</v>
      </c>
      <c r="R3871" s="1">
        <v>18422.787132257999</v>
      </c>
      <c r="S3871" s="1">
        <v>11095.1433768102</v>
      </c>
      <c r="T3871" s="1">
        <v>10.9423276006045</v>
      </c>
      <c r="U3871" s="1">
        <v>1001910.57648351</v>
      </c>
      <c r="V3871" s="1">
        <f t="shared" si="241"/>
        <v>4.8880182550275215E-2</v>
      </c>
      <c r="W3871" s="1">
        <f t="shared" si="242"/>
        <v>0.50368560142922714</v>
      </c>
      <c r="X3871" s="1">
        <f t="shared" si="243"/>
        <v>1013.9655639808534</v>
      </c>
    </row>
    <row r="3872" spans="1:24" hidden="1" x14ac:dyDescent="0.3">
      <c r="A3872" s="18" t="str">
        <f t="shared" si="240"/>
        <v>ConstMin - Rubber Tired Loaders_2017_175</v>
      </c>
      <c r="B3872" s="1" t="s">
        <v>40</v>
      </c>
      <c r="C3872" s="1">
        <v>2020</v>
      </c>
      <c r="D3872" s="1" t="s">
        <v>97</v>
      </c>
      <c r="E3872" s="1">
        <v>2017</v>
      </c>
      <c r="F3872" s="1">
        <v>175</v>
      </c>
      <c r="G3872" s="1" t="s">
        <v>5</v>
      </c>
      <c r="H3872" s="1">
        <v>1.90069346696182E-4</v>
      </c>
      <c r="I3872" s="1">
        <v>2.29983909502381E-4</v>
      </c>
      <c r="J3872" s="1">
        <v>2.7369985924250302E-4</v>
      </c>
      <c r="K3872" s="1">
        <v>7.4067427462818497E-3</v>
      </c>
      <c r="L3872" s="1">
        <v>6.6288543064471205E-4</v>
      </c>
      <c r="M3872" s="1">
        <v>1.27785264483506</v>
      </c>
      <c r="N3872" s="1">
        <v>2.58249933528945E-5</v>
      </c>
      <c r="O3872" s="1">
        <v>2.3758993884662899E-5</v>
      </c>
      <c r="P3872" s="1">
        <v>1.18086793286434E-5</v>
      </c>
      <c r="Q3872" s="1">
        <v>1.04296615044837E-5</v>
      </c>
      <c r="R3872" s="1">
        <v>41458.521758524403</v>
      </c>
      <c r="S3872" s="1">
        <v>14864.827977380901</v>
      </c>
      <c r="T3872" s="1">
        <v>15.187196066356201</v>
      </c>
      <c r="U3872" s="1">
        <v>2222430.27480458</v>
      </c>
      <c r="V3872" s="1">
        <f t="shared" si="241"/>
        <v>3.4265565881486673E-2</v>
      </c>
      <c r="W3872" s="1">
        <f t="shared" si="242"/>
        <v>9.876405894995402E-2</v>
      </c>
      <c r="X3872" s="1">
        <f t="shared" si="243"/>
        <v>978.77369281552683</v>
      </c>
    </row>
    <row r="3873" spans="1:24" hidden="1" x14ac:dyDescent="0.3">
      <c r="A3873" s="18" t="str">
        <f t="shared" si="240"/>
        <v>ConstMin - Rubber Tired Loaders_2017_300</v>
      </c>
      <c r="B3873" s="1" t="s">
        <v>40</v>
      </c>
      <c r="C3873" s="1">
        <v>2020</v>
      </c>
      <c r="D3873" s="1" t="s">
        <v>97</v>
      </c>
      <c r="E3873" s="1">
        <v>2017</v>
      </c>
      <c r="F3873" s="1">
        <v>300</v>
      </c>
      <c r="G3873" s="1" t="s">
        <v>5</v>
      </c>
      <c r="H3873" s="1">
        <v>2.7649398677402197E-4</v>
      </c>
      <c r="I3873" s="1">
        <v>3.3455772399656602E-4</v>
      </c>
      <c r="J3873" s="1">
        <v>3.98151340954592E-4</v>
      </c>
      <c r="K3873" s="1">
        <v>3.6708291920665502E-3</v>
      </c>
      <c r="L3873" s="1">
        <v>9.6429981309054395E-4</v>
      </c>
      <c r="M3873" s="1">
        <v>1.85889296944309</v>
      </c>
      <c r="N3873" s="1">
        <v>3.5674339202253997E-5</v>
      </c>
      <c r="O3873" s="1">
        <v>3.2820392066073598E-5</v>
      </c>
      <c r="P3873" s="1">
        <v>1.71780925376231E-5</v>
      </c>
      <c r="Q3873" s="1">
        <v>1.51720345242612E-5</v>
      </c>
      <c r="R3873" s="1">
        <v>60309.735188889201</v>
      </c>
      <c r="S3873" s="1">
        <v>15544.753784422801</v>
      </c>
      <c r="T3873" s="1">
        <v>12.8289358076052</v>
      </c>
      <c r="U3873" s="1">
        <v>3241995.5613335902</v>
      </c>
      <c r="V3873" s="1">
        <f t="shared" si="241"/>
        <v>3.4170178361656672E-2</v>
      </c>
      <c r="W3873" s="1">
        <f t="shared" si="242"/>
        <v>9.8489122336790788E-2</v>
      </c>
      <c r="X3873" s="1">
        <f t="shared" si="243"/>
        <v>1211.6947202438739</v>
      </c>
    </row>
    <row r="3874" spans="1:24" hidden="1" x14ac:dyDescent="0.3">
      <c r="A3874" s="18" t="str">
        <f t="shared" si="240"/>
        <v>ConstMin - Rubber Tired Loaders_2017_600</v>
      </c>
      <c r="B3874" s="1" t="s">
        <v>40</v>
      </c>
      <c r="C3874" s="1">
        <v>2020</v>
      </c>
      <c r="D3874" s="1" t="s">
        <v>97</v>
      </c>
      <c r="E3874" s="1">
        <v>2017</v>
      </c>
      <c r="F3874" s="1">
        <v>600</v>
      </c>
      <c r="G3874" s="1" t="s">
        <v>5</v>
      </c>
      <c r="H3874" s="1">
        <v>3.1526179426839802E-4</v>
      </c>
      <c r="I3874" s="1">
        <v>3.8146677106476202E-4</v>
      </c>
      <c r="J3874" s="1">
        <v>4.5397698374649299E-4</v>
      </c>
      <c r="K3874" s="1">
        <v>4.0618768712905604E-3</v>
      </c>
      <c r="L3874" s="1">
        <v>1.09950633225188E-3</v>
      </c>
      <c r="M3874" s="1">
        <v>2.11953228978722</v>
      </c>
      <c r="N3874" s="1">
        <v>4.0676313859346202E-5</v>
      </c>
      <c r="O3874" s="1">
        <v>3.7422208750598501E-5</v>
      </c>
      <c r="P3874" s="1">
        <v>1.9586669275183198E-5</v>
      </c>
      <c r="Q3874" s="1">
        <v>1.7299337618976601E-5</v>
      </c>
      <c r="R3874" s="1">
        <v>68765.890894548604</v>
      </c>
      <c r="S3874" s="1">
        <v>11479.613958508</v>
      </c>
      <c r="T3874" s="1">
        <v>9.8103626764040399</v>
      </c>
      <c r="U3874" s="1">
        <v>3676125.6084052902</v>
      </c>
      <c r="V3874" s="1">
        <f t="shared" si="241"/>
        <v>3.4360143719941831E-2</v>
      </c>
      <c r="W3874" s="1">
        <f t="shared" si="242"/>
        <v>9.9036661808603224E-2</v>
      </c>
      <c r="X3874" s="1">
        <f t="shared" si="243"/>
        <v>1170.1518422064921</v>
      </c>
    </row>
    <row r="3875" spans="1:24" hidden="1" x14ac:dyDescent="0.3">
      <c r="A3875" s="18" t="str">
        <f t="shared" si="240"/>
        <v>ConstMin - Rubber Tired Loaders_2017_750</v>
      </c>
      <c r="B3875" s="1" t="s">
        <v>40</v>
      </c>
      <c r="C3875" s="1">
        <v>2020</v>
      </c>
      <c r="D3875" s="1" t="s">
        <v>97</v>
      </c>
      <c r="E3875" s="1">
        <v>2017</v>
      </c>
      <c r="F3875" s="1">
        <v>750</v>
      </c>
      <c r="G3875" s="1" t="s">
        <v>5</v>
      </c>
      <c r="H3875" s="1">
        <v>6.98240817630674E-5</v>
      </c>
      <c r="I3875" s="1">
        <v>8.4487138933311598E-5</v>
      </c>
      <c r="J3875" s="1">
        <v>1.0054667773881699E-4</v>
      </c>
      <c r="K3875" s="1">
        <v>8.9962319548003201E-4</v>
      </c>
      <c r="L3875" s="1">
        <v>2.4351831220248001E-4</v>
      </c>
      <c r="M3875" s="1">
        <v>0.469433336332437</v>
      </c>
      <c r="N3875" s="1">
        <v>9.0089770355021002E-6</v>
      </c>
      <c r="O3875" s="1">
        <v>8.2882588726619298E-6</v>
      </c>
      <c r="P3875" s="1">
        <v>4.3380492714325902E-6</v>
      </c>
      <c r="Q3875" s="1">
        <v>3.8314517848806602E-6</v>
      </c>
      <c r="R3875" s="1">
        <v>15230.247608891499</v>
      </c>
      <c r="S3875" s="1">
        <v>1201.6020916771599</v>
      </c>
      <c r="T3875" s="1">
        <v>1.1319649242004599</v>
      </c>
      <c r="U3875" s="1">
        <v>816188.22077171004</v>
      </c>
      <c r="V3875" s="1">
        <f t="shared" si="241"/>
        <v>3.4275901126511479E-2</v>
      </c>
      <c r="W3875" s="1">
        <f t="shared" si="242"/>
        <v>9.879384835289029E-2</v>
      </c>
      <c r="X3875" s="1">
        <f t="shared" si="243"/>
        <v>1061.5188386034902</v>
      </c>
    </row>
    <row r="3876" spans="1:24" hidden="1" x14ac:dyDescent="0.3">
      <c r="A3876" s="18" t="str">
        <f t="shared" si="240"/>
        <v>ConstMin - Rubber Tired Loaders_2017_9999</v>
      </c>
      <c r="B3876" s="1" t="s">
        <v>40</v>
      </c>
      <c r="C3876" s="1">
        <v>2020</v>
      </c>
      <c r="D3876" s="1" t="s">
        <v>97</v>
      </c>
      <c r="E3876" s="1">
        <v>2017</v>
      </c>
      <c r="F3876" s="1">
        <v>9999</v>
      </c>
      <c r="G3876" s="1" t="s">
        <v>5</v>
      </c>
      <c r="H3876" s="1">
        <v>3.2652569662396998E-5</v>
      </c>
      <c r="I3876" s="1">
        <v>3.9509609291500402E-5</v>
      </c>
      <c r="J3876" s="1">
        <v>4.70197003138517E-5</v>
      </c>
      <c r="K3876" s="1">
        <v>4.2070025582287702E-4</v>
      </c>
      <c r="L3876" s="1">
        <v>9.8985859015959603E-4</v>
      </c>
      <c r="M3876" s="1">
        <v>0.21952604788215099</v>
      </c>
      <c r="N3876" s="1">
        <v>8.8731024664827097E-6</v>
      </c>
      <c r="O3876" s="1">
        <v>8.16325426916409E-6</v>
      </c>
      <c r="P3876" s="1">
        <v>2.0286476020553401E-6</v>
      </c>
      <c r="Q3876" s="1">
        <v>1.7917420917679E-6</v>
      </c>
      <c r="R3876" s="1">
        <v>7122.2808588072503</v>
      </c>
      <c r="S3876" s="1">
        <v>466.22582033463101</v>
      </c>
      <c r="T3876" s="1">
        <v>0.28299123105011598</v>
      </c>
      <c r="U3876" s="1">
        <v>385413.34480996197</v>
      </c>
      <c r="V3876" s="1">
        <f t="shared" si="241"/>
        <v>3.3944122633724129E-2</v>
      </c>
      <c r="W3876" s="1">
        <f t="shared" si="242"/>
        <v>0.85042302308089013</v>
      </c>
      <c r="X3876" s="1">
        <f t="shared" si="243"/>
        <v>1647.4921099306619</v>
      </c>
    </row>
    <row r="3877" spans="1:24" hidden="1" x14ac:dyDescent="0.3">
      <c r="A3877" s="18" t="str">
        <f t="shared" si="240"/>
        <v>ConstMin - Rubber Tired Loaders_2018_50</v>
      </c>
      <c r="B3877" s="1" t="s">
        <v>40</v>
      </c>
      <c r="C3877" s="1">
        <v>2020</v>
      </c>
      <c r="D3877" s="1" t="s">
        <v>97</v>
      </c>
      <c r="E3877" s="1">
        <v>2018</v>
      </c>
      <c r="F3877" s="1">
        <v>50</v>
      </c>
      <c r="G3877" s="1" t="s">
        <v>5</v>
      </c>
      <c r="H3877" s="1">
        <v>1.8817753534930801E-6</v>
      </c>
      <c r="I3877" s="1">
        <v>2.2769481777266301E-6</v>
      </c>
      <c r="J3877" s="1">
        <v>2.70975650903004E-6</v>
      </c>
      <c r="K3877" s="1">
        <v>3.8913555022588901E-5</v>
      </c>
      <c r="L3877" s="1">
        <v>3.0531202360615003E-5</v>
      </c>
      <c r="M3877" s="1">
        <v>6.0378023069771799E-3</v>
      </c>
      <c r="N3877" s="1">
        <v>1.2814665649029601E-7</v>
      </c>
      <c r="O3877" s="1">
        <v>1.17894923971072E-7</v>
      </c>
      <c r="P3877" s="1">
        <v>5.5766023310035303E-8</v>
      </c>
      <c r="Q3877" s="1">
        <v>4.9279730763393998E-8</v>
      </c>
      <c r="R3877" s="1">
        <v>195.88984639914401</v>
      </c>
      <c r="S3877" s="1">
        <v>235.059463468194</v>
      </c>
      <c r="T3877" s="1">
        <v>0.28299123105011598</v>
      </c>
      <c r="U3877" s="1">
        <v>9402.3785387277603</v>
      </c>
      <c r="V3877" s="1">
        <f t="shared" si="241"/>
        <v>8.0187009139777263E-2</v>
      </c>
      <c r="W3877" s="1">
        <f t="shared" si="242"/>
        <v>1.0752136683160627</v>
      </c>
      <c r="X3877" s="1">
        <f t="shared" si="243"/>
        <v>830.62454831530249</v>
      </c>
    </row>
    <row r="3878" spans="1:24" hidden="1" x14ac:dyDescent="0.3">
      <c r="A3878" s="18" t="str">
        <f t="shared" si="240"/>
        <v>ConstMin - Rubber Tired Loaders_2018_100</v>
      </c>
      <c r="B3878" s="1" t="s">
        <v>40</v>
      </c>
      <c r="C3878" s="1">
        <v>2020</v>
      </c>
      <c r="D3878" s="1" t="s">
        <v>97</v>
      </c>
      <c r="E3878" s="1">
        <v>2018</v>
      </c>
      <c r="F3878" s="1">
        <v>100</v>
      </c>
      <c r="G3878" s="1" t="s">
        <v>5</v>
      </c>
      <c r="H3878" s="1">
        <v>8.8150413585121704E-5</v>
      </c>
      <c r="I3878" s="1">
        <v>1.06662000437997E-4</v>
      </c>
      <c r="J3878" s="1">
        <v>1.26936595562575E-4</v>
      </c>
      <c r="K3878" s="1">
        <v>3.0037957880653101E-3</v>
      </c>
      <c r="L3878" s="1">
        <v>1.2471196198707E-3</v>
      </c>
      <c r="M3878" s="1">
        <v>0.47175775145939702</v>
      </c>
      <c r="N3878" s="1">
        <v>1.06619794572661E-5</v>
      </c>
      <c r="O3878" s="1">
        <v>9.80902110068489E-6</v>
      </c>
      <c r="P3878" s="1">
        <v>4.3589898520412701E-6</v>
      </c>
      <c r="Q3878" s="1">
        <v>3.85042334867409E-6</v>
      </c>
      <c r="R3878" s="1">
        <v>15305.6606978</v>
      </c>
      <c r="S3878" s="1">
        <v>9597.3495261075896</v>
      </c>
      <c r="T3878" s="1">
        <v>8.9613889832536895</v>
      </c>
      <c r="U3878" s="1">
        <v>846890.327130105</v>
      </c>
      <c r="V3878" s="1">
        <f t="shared" si="241"/>
        <v>4.1703370144799176E-2</v>
      </c>
      <c r="W3878" s="1">
        <f t="shared" si="242"/>
        <v>0.48760656005642905</v>
      </c>
      <c r="X3878" s="1">
        <f t="shared" si="243"/>
        <v>1070.9667378619911</v>
      </c>
    </row>
    <row r="3879" spans="1:24" hidden="1" x14ac:dyDescent="0.3">
      <c r="A3879" s="18" t="str">
        <f t="shared" si="240"/>
        <v>ConstMin - Rubber Tired Loaders_2018_175</v>
      </c>
      <c r="B3879" s="1" t="s">
        <v>40</v>
      </c>
      <c r="C3879" s="1">
        <v>2020</v>
      </c>
      <c r="D3879" s="1" t="s">
        <v>97</v>
      </c>
      <c r="E3879" s="1">
        <v>2018</v>
      </c>
      <c r="F3879" s="1">
        <v>175</v>
      </c>
      <c r="G3879" s="1" t="s">
        <v>5</v>
      </c>
      <c r="H3879" s="1">
        <v>1.7724833033177999E-4</v>
      </c>
      <c r="I3879" s="1">
        <v>2.1447047970145301E-4</v>
      </c>
      <c r="J3879" s="1">
        <v>2.5523759567776298E-4</v>
      </c>
      <c r="K3879" s="1">
        <v>7.7034362621548899E-3</v>
      </c>
      <c r="L3879" s="1">
        <v>6.9822776224342305E-4</v>
      </c>
      <c r="M3879" s="1">
        <v>1.3672270900883601</v>
      </c>
      <c r="N3879" s="1">
        <v>2.6310608186311399E-5</v>
      </c>
      <c r="O3879" s="1">
        <v>2.4205759531406502E-5</v>
      </c>
      <c r="P3879" s="1">
        <v>1.26353750277165E-5</v>
      </c>
      <c r="Q3879" s="1">
        <v>1.1159123711969499E-5</v>
      </c>
      <c r="R3879" s="1">
        <v>44358.177206408996</v>
      </c>
      <c r="S3879" s="1">
        <v>15724.362783590301</v>
      </c>
      <c r="T3879" s="1">
        <v>13.772239911105601</v>
      </c>
      <c r="U3879" s="1">
        <v>2370393.8390687602</v>
      </c>
      <c r="V3879" s="1">
        <f t="shared" si="241"/>
        <v>2.9959572646947728E-2</v>
      </c>
      <c r="W3879" s="1">
        <f t="shared" si="242"/>
        <v>9.7536059023911714E-2</v>
      </c>
      <c r="X3879" s="1">
        <f t="shared" si="243"/>
        <v>1141.7433100995108</v>
      </c>
    </row>
    <row r="3880" spans="1:24" hidden="1" x14ac:dyDescent="0.3">
      <c r="A3880" s="18" t="str">
        <f t="shared" si="240"/>
        <v>ConstMin - Rubber Tired Loaders_2018_300</v>
      </c>
      <c r="B3880" s="1" t="s">
        <v>40</v>
      </c>
      <c r="C3880" s="1">
        <v>2020</v>
      </c>
      <c r="D3880" s="1" t="s">
        <v>97</v>
      </c>
      <c r="E3880" s="1">
        <v>2018</v>
      </c>
      <c r="F3880" s="1">
        <v>300</v>
      </c>
      <c r="G3880" s="1" t="s">
        <v>5</v>
      </c>
      <c r="H3880" s="1">
        <v>2.1759656882046799E-4</v>
      </c>
      <c r="I3880" s="1">
        <v>2.6329184827276699E-4</v>
      </c>
      <c r="J3880" s="1">
        <v>3.1333905910147398E-4</v>
      </c>
      <c r="K3880" s="1">
        <v>3.2220387883492999E-3</v>
      </c>
      <c r="L3880" s="1">
        <v>8.5717007903527603E-4</v>
      </c>
      <c r="M3880" s="1">
        <v>1.67845825709467</v>
      </c>
      <c r="N3880" s="1">
        <v>3.0995659314123198E-5</v>
      </c>
      <c r="O3880" s="1">
        <v>2.8516006568993301E-5</v>
      </c>
      <c r="P3880" s="1">
        <v>1.5511651064043699E-5</v>
      </c>
      <c r="Q3880" s="1">
        <v>1.36993506580429E-5</v>
      </c>
      <c r="R3880" s="1">
        <v>54455.729660062701</v>
      </c>
      <c r="S3880" s="1">
        <v>14288.332543029001</v>
      </c>
      <c r="T3880" s="1">
        <v>11.0366580109545</v>
      </c>
      <c r="U3880" s="1">
        <v>2916041.0637816</v>
      </c>
      <c r="V3880" s="1">
        <f t="shared" si="241"/>
        <v>2.9897328164693045E-2</v>
      </c>
      <c r="W3880" s="1">
        <f t="shared" si="242"/>
        <v>9.7333416564132205E-2</v>
      </c>
      <c r="X3880" s="1">
        <f t="shared" si="243"/>
        <v>1294.6249243971347</v>
      </c>
    </row>
    <row r="3881" spans="1:24" hidden="1" x14ac:dyDescent="0.3">
      <c r="A3881" s="18" t="str">
        <f t="shared" si="240"/>
        <v>ConstMin - Rubber Tired Loaders_2018_600</v>
      </c>
      <c r="B3881" s="1" t="s">
        <v>40</v>
      </c>
      <c r="C3881" s="1">
        <v>2020</v>
      </c>
      <c r="D3881" s="1" t="s">
        <v>97</v>
      </c>
      <c r="E3881" s="1">
        <v>2018</v>
      </c>
      <c r="F3881" s="1">
        <v>600</v>
      </c>
      <c r="G3881" s="1" t="s">
        <v>5</v>
      </c>
      <c r="H3881" s="1">
        <v>2.64315804513828E-4</v>
      </c>
      <c r="I3881" s="1">
        <v>3.1982212346173198E-4</v>
      </c>
      <c r="J3881" s="1">
        <v>3.8061475849991298E-4</v>
      </c>
      <c r="K3881" s="1">
        <v>3.82308898400002E-3</v>
      </c>
      <c r="L3881" s="1">
        <v>1.0412094284093199E-3</v>
      </c>
      <c r="M3881" s="1">
        <v>2.0388329051865299</v>
      </c>
      <c r="N3881" s="1">
        <v>3.7650605763037002E-5</v>
      </c>
      <c r="O3881" s="1">
        <v>3.4638557301993998E-5</v>
      </c>
      <c r="P3881" s="1">
        <v>1.88420918241282E-5</v>
      </c>
      <c r="Q3881" s="1">
        <v>1.6640680090342799E-5</v>
      </c>
      <c r="R3881" s="1">
        <v>66147.688235666195</v>
      </c>
      <c r="S3881" s="1">
        <v>10780.7487139441</v>
      </c>
      <c r="T3881" s="1">
        <v>8.3010761108034092</v>
      </c>
      <c r="U3881" s="1">
        <v>3490879.9386799699</v>
      </c>
      <c r="V3881" s="1">
        <f t="shared" si="241"/>
        <v>3.0336270676910106E-2</v>
      </c>
      <c r="W3881" s="1">
        <f t="shared" si="242"/>
        <v>9.8762433035235048E-2</v>
      </c>
      <c r="X3881" s="1">
        <f t="shared" si="243"/>
        <v>1298.7170060895512</v>
      </c>
    </row>
    <row r="3882" spans="1:24" hidden="1" x14ac:dyDescent="0.3">
      <c r="A3882" s="18" t="str">
        <f t="shared" si="240"/>
        <v>ConstMin - Rubber Tired Loaders_2018_750</v>
      </c>
      <c r="B3882" s="1" t="s">
        <v>40</v>
      </c>
      <c r="C3882" s="1">
        <v>2020</v>
      </c>
      <c r="D3882" s="1" t="s">
        <v>97</v>
      </c>
      <c r="E3882" s="1">
        <v>2018</v>
      </c>
      <c r="F3882" s="1">
        <v>750</v>
      </c>
      <c r="G3882" s="1" t="s">
        <v>5</v>
      </c>
      <c r="H3882" s="1">
        <v>5.3136626796582201E-5</v>
      </c>
      <c r="I3882" s="1">
        <v>6.4295318423864404E-5</v>
      </c>
      <c r="J3882" s="1">
        <v>7.6516742587078306E-5</v>
      </c>
      <c r="K3882" s="1">
        <v>7.6857323354761998E-4</v>
      </c>
      <c r="L3882" s="1">
        <v>2.0931913971710401E-4</v>
      </c>
      <c r="M3882" s="1">
        <v>0.40987599429689198</v>
      </c>
      <c r="N3882" s="1">
        <v>7.5690751477219201E-6</v>
      </c>
      <c r="O3882" s="1">
        <v>6.9635491359041699E-6</v>
      </c>
      <c r="P3882" s="1">
        <v>3.7879127325254402E-6</v>
      </c>
      <c r="Q3882" s="1">
        <v>3.3453527655233298E-6</v>
      </c>
      <c r="R3882" s="1">
        <v>13297.9752372369</v>
      </c>
      <c r="S3882" s="1">
        <v>1113.11283081021</v>
      </c>
      <c r="T3882" s="1">
        <v>0.84897369315034998</v>
      </c>
      <c r="U3882" s="1">
        <v>718576.17188970605</v>
      </c>
      <c r="V3882" s="1">
        <f t="shared" si="241"/>
        <v>2.9627509112326953E-2</v>
      </c>
      <c r="W3882" s="1">
        <f t="shared" si="242"/>
        <v>9.6454996590406447E-2</v>
      </c>
      <c r="X3882" s="1">
        <f t="shared" si="243"/>
        <v>1311.1275882762623</v>
      </c>
    </row>
    <row r="3883" spans="1:24" hidden="1" x14ac:dyDescent="0.3">
      <c r="A3883" s="18" t="str">
        <f t="shared" si="240"/>
        <v>ConstMin - Rubber Tired Loaders_2018_9999</v>
      </c>
      <c r="B3883" s="1" t="s">
        <v>40</v>
      </c>
      <c r="C3883" s="1">
        <v>2020</v>
      </c>
      <c r="D3883" s="1" t="s">
        <v>97</v>
      </c>
      <c r="E3883" s="1">
        <v>2018</v>
      </c>
      <c r="F3883" s="1">
        <v>9999</v>
      </c>
      <c r="G3883" s="1" t="s">
        <v>5</v>
      </c>
      <c r="H3883" s="1">
        <v>3.7804920156193298E-5</v>
      </c>
      <c r="I3883" s="1">
        <v>4.5743953388993897E-5</v>
      </c>
      <c r="J3883" s="1">
        <v>5.4439085024918399E-5</v>
      </c>
      <c r="K3883" s="1">
        <v>5.4681396769288399E-4</v>
      </c>
      <c r="L3883" s="1">
        <v>1.2960991173244099E-3</v>
      </c>
      <c r="M3883" s="1">
        <v>0.29161296402298198</v>
      </c>
      <c r="N3883" s="1">
        <v>1.12234675484111E-5</v>
      </c>
      <c r="O3883" s="1">
        <v>1.0325590144538199E-5</v>
      </c>
      <c r="P3883" s="1">
        <v>2.6949723203160301E-6</v>
      </c>
      <c r="Q3883" s="1">
        <v>2.3801058106128199E-6</v>
      </c>
      <c r="R3883" s="1">
        <v>9461.06146344835</v>
      </c>
      <c r="S3883" s="1">
        <v>459.70223629925601</v>
      </c>
      <c r="T3883" s="1">
        <v>0.37732164140015501</v>
      </c>
      <c r="U3883" s="1">
        <v>503515.46843361401</v>
      </c>
      <c r="V3883" s="1">
        <f t="shared" si="241"/>
        <v>3.008219202414002E-2</v>
      </c>
      <c r="W3883" s="1">
        <f t="shared" si="242"/>
        <v>0.85234221445871472</v>
      </c>
      <c r="X3883" s="1">
        <f t="shared" si="243"/>
        <v>1218.3298964602329</v>
      </c>
    </row>
    <row r="3884" spans="1:24" hidden="1" x14ac:dyDescent="0.3">
      <c r="A3884" s="18" t="str">
        <f t="shared" si="240"/>
        <v>ConstMin - Rubber Tired Loaders_2019_50</v>
      </c>
      <c r="B3884" s="1" t="s">
        <v>40</v>
      </c>
      <c r="C3884" s="1">
        <v>2020</v>
      </c>
      <c r="D3884" s="1" t="s">
        <v>97</v>
      </c>
      <c r="E3884" s="1">
        <v>2019</v>
      </c>
      <c r="F3884" s="1">
        <v>50</v>
      </c>
      <c r="G3884" s="1" t="s">
        <v>5</v>
      </c>
      <c r="H3884" s="1">
        <v>4.4712205447189697E-6</v>
      </c>
      <c r="I3884" s="1">
        <v>5.4101768591099596E-6</v>
      </c>
      <c r="J3884" s="1">
        <v>6.4385575843953204E-6</v>
      </c>
      <c r="K3884" s="1">
        <v>1.04502598773086E-4</v>
      </c>
      <c r="L3884" s="1">
        <v>8.8008206741984794E-5</v>
      </c>
      <c r="M3884" s="1">
        <v>1.7828222637128001E-2</v>
      </c>
      <c r="N3884" s="1">
        <v>3.3986177212041801E-7</v>
      </c>
      <c r="O3884" s="1">
        <v>3.1267283035078499E-7</v>
      </c>
      <c r="P3884" s="1">
        <v>1.6469662296437201E-7</v>
      </c>
      <c r="Q3884" s="1">
        <v>1.45511556503308E-7</v>
      </c>
      <c r="R3884" s="1">
        <v>578.41704918378002</v>
      </c>
      <c r="S3884" s="1">
        <v>614.79518578543298</v>
      </c>
      <c r="T3884" s="1">
        <v>0.47165205175019398</v>
      </c>
      <c r="U3884" s="1">
        <v>27419.865286030301</v>
      </c>
      <c r="V3884" s="1">
        <f t="shared" si="241"/>
        <v>6.5333322763331078E-2</v>
      </c>
      <c r="W3884" s="1">
        <f t="shared" si="242"/>
        <v>1.0627875440364045</v>
      </c>
      <c r="X3884" s="1">
        <f t="shared" si="243"/>
        <v>1303.4930803418902</v>
      </c>
    </row>
    <row r="3885" spans="1:24" hidden="1" x14ac:dyDescent="0.3">
      <c r="A3885" s="18" t="str">
        <f t="shared" si="240"/>
        <v>ConstMin - Rubber Tired Loaders_2019_100</v>
      </c>
      <c r="B3885" s="1" t="s">
        <v>40</v>
      </c>
      <c r="C3885" s="1">
        <v>2020</v>
      </c>
      <c r="D3885" s="1" t="s">
        <v>97</v>
      </c>
      <c r="E3885" s="1">
        <v>2019</v>
      </c>
      <c r="F3885" s="1">
        <v>100</v>
      </c>
      <c r="G3885" s="1" t="s">
        <v>5</v>
      </c>
      <c r="H3885" s="1">
        <v>6.4373848609805299E-5</v>
      </c>
      <c r="I3885" s="1">
        <v>7.7892356817864405E-5</v>
      </c>
      <c r="J3885" s="1">
        <v>9.2698341998119602E-5</v>
      </c>
      <c r="K3885" s="1">
        <v>2.5259588277300499E-3</v>
      </c>
      <c r="L3885" s="1">
        <v>1.0639195169390701E-3</v>
      </c>
      <c r="M3885" s="1">
        <v>0.40893525830147798</v>
      </c>
      <c r="N3885" s="1">
        <v>8.3907444111272407E-6</v>
      </c>
      <c r="O3885" s="1">
        <v>7.7194848582370594E-6</v>
      </c>
      <c r="P3885" s="1">
        <v>3.7788780450674198E-6</v>
      </c>
      <c r="Q3885" s="1">
        <v>3.3376746047925802E-6</v>
      </c>
      <c r="R3885" s="1">
        <v>13267.4540939013</v>
      </c>
      <c r="S3885" s="1">
        <v>8517.8015873503591</v>
      </c>
      <c r="T3885" s="1">
        <v>6.41446790380264</v>
      </c>
      <c r="U3885" s="1">
        <v>712238.52684814902</v>
      </c>
      <c r="V3885" s="1">
        <f t="shared" si="241"/>
        <v>3.6212456225702683E-2</v>
      </c>
      <c r="W3885" s="1">
        <f t="shared" si="242"/>
        <v>0.49462027480969389</v>
      </c>
      <c r="X3885" s="1">
        <f t="shared" si="243"/>
        <v>1327.9046235933017</v>
      </c>
    </row>
    <row r="3886" spans="1:24" hidden="1" x14ac:dyDescent="0.3">
      <c r="A3886" s="18" t="str">
        <f t="shared" si="240"/>
        <v>ConstMin - Rubber Tired Loaders_2019_175</v>
      </c>
      <c r="B3886" s="1" t="s">
        <v>40</v>
      </c>
      <c r="C3886" s="1">
        <v>2020</v>
      </c>
      <c r="D3886" s="1" t="s">
        <v>97</v>
      </c>
      <c r="E3886" s="1">
        <v>2019</v>
      </c>
      <c r="F3886" s="1">
        <v>175</v>
      </c>
      <c r="G3886" s="1" t="s">
        <v>5</v>
      </c>
      <c r="H3886" s="1">
        <v>1.5004987751730201E-4</v>
      </c>
      <c r="I3886" s="1">
        <v>1.8156035179593601E-4</v>
      </c>
      <c r="J3886" s="1">
        <v>2.1607182362491501E-4</v>
      </c>
      <c r="K3886" s="1">
        <v>7.4673044011450904E-3</v>
      </c>
      <c r="L3886" s="1">
        <v>6.8618642006212005E-4</v>
      </c>
      <c r="M3886" s="1">
        <v>1.3659915900402799</v>
      </c>
      <c r="N3886" s="1">
        <v>2.49195119913946E-5</v>
      </c>
      <c r="O3886" s="1">
        <v>2.29259510320831E-5</v>
      </c>
      <c r="P3886" s="1">
        <v>1.2624768170652199E-5</v>
      </c>
      <c r="Q3886" s="1">
        <v>1.1149039726666201E-5</v>
      </c>
      <c r="R3886" s="1">
        <v>44318.092768009199</v>
      </c>
      <c r="S3886" s="1">
        <v>15805.9075840325</v>
      </c>
      <c r="T3886" s="1">
        <v>12.168622935155</v>
      </c>
      <c r="U3886" s="1">
        <v>2374316.8772355202</v>
      </c>
      <c r="V3886" s="1">
        <f t="shared" si="241"/>
        <v>2.5320421832859576E-2</v>
      </c>
      <c r="W3886" s="1">
        <f t="shared" si="242"/>
        <v>9.5695615480414373E-2</v>
      </c>
      <c r="X3886" s="1">
        <f t="shared" si="243"/>
        <v>1298.9068416582645</v>
      </c>
    </row>
    <row r="3887" spans="1:24" hidden="1" x14ac:dyDescent="0.3">
      <c r="A3887" s="18" t="str">
        <f t="shared" si="240"/>
        <v>ConstMin - Rubber Tired Loaders_2019_300</v>
      </c>
      <c r="B3887" s="1" t="s">
        <v>40</v>
      </c>
      <c r="C3887" s="1">
        <v>2020</v>
      </c>
      <c r="D3887" s="1" t="s">
        <v>97</v>
      </c>
      <c r="E3887" s="1">
        <v>2019</v>
      </c>
      <c r="F3887" s="1">
        <v>300</v>
      </c>
      <c r="G3887" s="1" t="s">
        <v>5</v>
      </c>
      <c r="H3887" s="1">
        <v>1.6906760967399099E-4</v>
      </c>
      <c r="I3887" s="1">
        <v>2.04571807705529E-4</v>
      </c>
      <c r="J3887" s="1">
        <v>2.43457357930547E-4</v>
      </c>
      <c r="K3887" s="1">
        <v>2.8666810010104199E-3</v>
      </c>
      <c r="L3887" s="1">
        <v>7.6991001539751102E-4</v>
      </c>
      <c r="M3887" s="1">
        <v>1.5391211028229901</v>
      </c>
      <c r="N3887" s="1">
        <v>2.7267091884095901E-5</v>
      </c>
      <c r="O3887" s="1">
        <v>2.50857245333683E-5</v>
      </c>
      <c r="P3887" s="1">
        <v>1.42248658420552E-5</v>
      </c>
      <c r="Q3887" s="1">
        <v>1.2562099536072401E-5</v>
      </c>
      <c r="R3887" s="1">
        <v>49935.089142165401</v>
      </c>
      <c r="S3887" s="1">
        <v>12930.9009681842</v>
      </c>
      <c r="T3887" s="1">
        <v>9.43304103500388</v>
      </c>
      <c r="U3887" s="1">
        <v>2675662.0283366898</v>
      </c>
      <c r="V3887" s="1">
        <f t="shared" si="241"/>
        <v>2.5316468739332451E-2</v>
      </c>
      <c r="W3887" s="1">
        <f t="shared" si="242"/>
        <v>9.5279027230218166E-2</v>
      </c>
      <c r="X3887" s="1">
        <f t="shared" si="243"/>
        <v>1370.8093625587501</v>
      </c>
    </row>
    <row r="3888" spans="1:24" hidden="1" x14ac:dyDescent="0.3">
      <c r="A3888" s="18" t="str">
        <f t="shared" si="240"/>
        <v>ConstMin - Rubber Tired Loaders_2019_600</v>
      </c>
      <c r="B3888" s="1" t="s">
        <v>40</v>
      </c>
      <c r="C3888" s="1">
        <v>2020</v>
      </c>
      <c r="D3888" s="1" t="s">
        <v>97</v>
      </c>
      <c r="E3888" s="1">
        <v>2019</v>
      </c>
      <c r="F3888" s="1">
        <v>600</v>
      </c>
      <c r="G3888" s="1" t="s">
        <v>5</v>
      </c>
      <c r="H3888" s="1">
        <v>2.6945479242416602E-4</v>
      </c>
      <c r="I3888" s="1">
        <v>3.2604029883324102E-4</v>
      </c>
      <c r="J3888" s="1">
        <v>3.8801490109079898E-4</v>
      </c>
      <c r="K3888" s="1">
        <v>4.4948148317062297E-3</v>
      </c>
      <c r="L3888" s="1">
        <v>1.2269883330222899E-3</v>
      </c>
      <c r="M3888" s="1">
        <v>2.4530042039189102</v>
      </c>
      <c r="N3888" s="1">
        <v>4.3457458219272497E-5</v>
      </c>
      <c r="O3888" s="1">
        <v>3.9980861561730697E-5</v>
      </c>
      <c r="P3888" s="1">
        <v>2.2671156705436401E-5</v>
      </c>
      <c r="Q3888" s="1">
        <v>2.0021090553247599E-5</v>
      </c>
      <c r="R3888" s="1">
        <v>79585.019894880301</v>
      </c>
      <c r="S3888" s="1">
        <v>12099.1440036739</v>
      </c>
      <c r="T3888" s="1">
        <v>8.2067457004533697</v>
      </c>
      <c r="U3888" s="1">
        <v>4251026.2548363404</v>
      </c>
      <c r="V3888" s="1">
        <f t="shared" si="241"/>
        <v>2.5396045469577858E-2</v>
      </c>
      <c r="W3888" s="1">
        <f t="shared" si="242"/>
        <v>9.5573006182322479E-2</v>
      </c>
      <c r="X3888" s="1">
        <f t="shared" si="243"/>
        <v>1474.2925448519138</v>
      </c>
    </row>
    <row r="3889" spans="1:24" hidden="1" x14ac:dyDescent="0.3">
      <c r="A3889" s="18" t="str">
        <f t="shared" si="240"/>
        <v>ConstMin - Rubber Tired Loaders_2019_9999</v>
      </c>
      <c r="B3889" s="1" t="s">
        <v>40</v>
      </c>
      <c r="C3889" s="1">
        <v>2020</v>
      </c>
      <c r="D3889" s="1" t="s">
        <v>97</v>
      </c>
      <c r="E3889" s="1">
        <v>2019</v>
      </c>
      <c r="F3889" s="1">
        <v>9999</v>
      </c>
      <c r="G3889" s="1" t="s">
        <v>5</v>
      </c>
      <c r="H3889" s="1">
        <v>1.3128582587034701E-5</v>
      </c>
      <c r="I3889" s="1">
        <v>1.5885584930311999E-5</v>
      </c>
      <c r="J3889" s="1">
        <v>1.8905158925330001E-5</v>
      </c>
      <c r="K3889" s="1">
        <v>2.1899980772504399E-4</v>
      </c>
      <c r="L3889" s="1">
        <v>5.2321753784131302E-4</v>
      </c>
      <c r="M3889" s="1">
        <v>0.119517147896178</v>
      </c>
      <c r="N3889" s="1">
        <v>4.3606549584807597E-6</v>
      </c>
      <c r="O3889" s="1">
        <v>4.0118025618023E-6</v>
      </c>
      <c r="P3889" s="1">
        <v>1.10460144528584E-6</v>
      </c>
      <c r="Q3889" s="1">
        <v>9.7548289435152102E-7</v>
      </c>
      <c r="R3889" s="1">
        <v>3877.6022388794399</v>
      </c>
      <c r="S3889" s="1">
        <v>132.78650084908699</v>
      </c>
      <c r="T3889" s="1">
        <v>9.4330410350038807E-2</v>
      </c>
      <c r="U3889" s="1">
        <v>207146.94132457601</v>
      </c>
      <c r="V3889" s="1">
        <f t="shared" si="241"/>
        <v>2.5392957540429736E-2</v>
      </c>
      <c r="W3889" s="1">
        <f t="shared" si="242"/>
        <v>0.83635829471163881</v>
      </c>
      <c r="X3889" s="1">
        <f t="shared" si="243"/>
        <v>1407.674368810083</v>
      </c>
    </row>
    <row r="3890" spans="1:24" hidden="1" x14ac:dyDescent="0.3">
      <c r="A3890" s="18" t="str">
        <f t="shared" si="240"/>
        <v>ConstMin - Rubber Tired Loaders_2020_50</v>
      </c>
      <c r="B3890" s="1" t="s">
        <v>40</v>
      </c>
      <c r="C3890" s="1">
        <v>2020</v>
      </c>
      <c r="D3890" s="1" t="s">
        <v>97</v>
      </c>
      <c r="E3890" s="1">
        <v>2020</v>
      </c>
      <c r="F3890" s="1">
        <v>50</v>
      </c>
      <c r="G3890" s="1" t="s">
        <v>5</v>
      </c>
      <c r="H3890" s="1">
        <v>2.9662009999497399E-6</v>
      </c>
      <c r="I3890" s="1">
        <v>3.5891032099391899E-6</v>
      </c>
      <c r="J3890" s="1">
        <v>4.2713294399276297E-6</v>
      </c>
      <c r="K3890" s="1">
        <v>8.3048998107065295E-5</v>
      </c>
      <c r="L3890" s="1">
        <v>7.6006973000824202E-5</v>
      </c>
      <c r="M3890" s="1">
        <v>1.5795224351566099E-2</v>
      </c>
      <c r="N3890" s="1">
        <v>2.6577846385211199E-7</v>
      </c>
      <c r="O3890" s="1">
        <v>2.4451618674394301E-7</v>
      </c>
      <c r="P3890" s="1">
        <v>1.4594569620436201E-7</v>
      </c>
      <c r="Q3890" s="1">
        <v>1.2891849779398999E-7</v>
      </c>
      <c r="R3890" s="1">
        <v>512.45865875615198</v>
      </c>
      <c r="S3890" s="1">
        <v>667.19429626312296</v>
      </c>
      <c r="T3890" s="1">
        <v>0.47165205175019398</v>
      </c>
      <c r="U3890" s="1">
        <v>24552.7501024829</v>
      </c>
      <c r="V3890" s="1">
        <f t="shared" si="241"/>
        <v>4.8403236777724325E-2</v>
      </c>
      <c r="W3890" s="1">
        <f t="shared" si="242"/>
        <v>1.0250425512225174</v>
      </c>
      <c r="X3890" s="1">
        <f t="shared" si="243"/>
        <v>1414.590043205189</v>
      </c>
    </row>
    <row r="3891" spans="1:24" hidden="1" x14ac:dyDescent="0.3">
      <c r="A3891" s="18" t="str">
        <f t="shared" si="240"/>
        <v>ConstMin - Rubber Tired Loaders_2020_100</v>
      </c>
      <c r="B3891" s="1" t="s">
        <v>40</v>
      </c>
      <c r="C3891" s="1">
        <v>2020</v>
      </c>
      <c r="D3891" s="1" t="s">
        <v>97</v>
      </c>
      <c r="E3891" s="1">
        <v>2020</v>
      </c>
      <c r="F3891" s="1">
        <v>100</v>
      </c>
      <c r="G3891" s="1" t="s">
        <v>5</v>
      </c>
      <c r="H3891" s="1">
        <v>3.5891622167869801E-5</v>
      </c>
      <c r="I3891" s="1">
        <v>4.3428862823122498E-5</v>
      </c>
      <c r="J3891" s="1">
        <v>5.1683935921732502E-5</v>
      </c>
      <c r="K3891" s="1">
        <v>1.6906601900474501E-3</v>
      </c>
      <c r="L3891" s="1">
        <v>7.2330023675765804E-4</v>
      </c>
      <c r="M3891" s="1">
        <v>0.28272273935502301</v>
      </c>
      <c r="N3891" s="1">
        <v>5.1917945045769797E-6</v>
      </c>
      <c r="O3891" s="1">
        <v>4.7764509442108297E-6</v>
      </c>
      <c r="P3891" s="1">
        <v>2.6128351833959401E-6</v>
      </c>
      <c r="Q3891" s="1">
        <v>2.3075449919923001E-6</v>
      </c>
      <c r="R3891" s="1">
        <v>9172.6279149288894</v>
      </c>
      <c r="S3891" s="1">
        <v>5651.8438138737802</v>
      </c>
      <c r="T3891" s="1">
        <v>3.96187723470163</v>
      </c>
      <c r="U3891" s="1">
        <v>495209.17226322601</v>
      </c>
      <c r="V3891" s="1">
        <f t="shared" si="241"/>
        <v>2.9038780781766509E-2</v>
      </c>
      <c r="W3891" s="1">
        <f t="shared" si="242"/>
        <v>0.48363589671112867</v>
      </c>
      <c r="X3891" s="1">
        <f t="shared" si="243"/>
        <v>1426.5570281607734</v>
      </c>
    </row>
    <row r="3892" spans="1:24" hidden="1" x14ac:dyDescent="0.3">
      <c r="A3892" s="18" t="str">
        <f t="shared" si="240"/>
        <v>ConstMin - Rubber Tired Loaders_2020_175</v>
      </c>
      <c r="B3892" s="1" t="s">
        <v>40</v>
      </c>
      <c r="C3892" s="1">
        <v>2020</v>
      </c>
      <c r="D3892" s="1" t="s">
        <v>97</v>
      </c>
      <c r="E3892" s="1">
        <v>2020</v>
      </c>
      <c r="F3892" s="1">
        <v>175</v>
      </c>
      <c r="G3892" s="1" t="s">
        <v>5</v>
      </c>
      <c r="H3892" s="1">
        <v>5.3641112227728599E-5</v>
      </c>
      <c r="I3892" s="1">
        <v>6.4905745795551702E-5</v>
      </c>
      <c r="J3892" s="1">
        <v>7.7243201607929304E-5</v>
      </c>
      <c r="K3892" s="1">
        <v>3.1772647659087999E-3</v>
      </c>
      <c r="L3892" s="1">
        <v>2.9635419246404099E-4</v>
      </c>
      <c r="M3892" s="1">
        <v>0.60028404060813001</v>
      </c>
      <c r="N3892" s="1">
        <v>1.0328944413760999E-5</v>
      </c>
      <c r="O3892" s="1">
        <v>9.5026288606601499E-6</v>
      </c>
      <c r="P3892" s="1">
        <v>5.54831441250241E-6</v>
      </c>
      <c r="Q3892" s="1">
        <v>4.89943764282356E-6</v>
      </c>
      <c r="R3892" s="1">
        <v>19475.5546028229</v>
      </c>
      <c r="S3892" s="1">
        <v>6851.3415236040501</v>
      </c>
      <c r="T3892" s="1">
        <v>4.90518133820202</v>
      </c>
      <c r="U3892" s="1">
        <v>1040349.85904572</v>
      </c>
      <c r="V3892" s="1">
        <f t="shared" si="241"/>
        <v>2.0658193095724201E-2</v>
      </c>
      <c r="W3892" s="1">
        <f t="shared" si="242"/>
        <v>9.4323577329099129E-2</v>
      </c>
      <c r="X3892" s="1">
        <f t="shared" si="243"/>
        <v>1396.7560119021796</v>
      </c>
    </row>
    <row r="3893" spans="1:24" hidden="1" x14ac:dyDescent="0.3">
      <c r="A3893" s="18" t="str">
        <f t="shared" si="240"/>
        <v>ConstMin - Rubber Tired Loaders_2020_300</v>
      </c>
      <c r="B3893" s="1" t="s">
        <v>40</v>
      </c>
      <c r="C3893" s="1">
        <v>2020</v>
      </c>
      <c r="D3893" s="1" t="s">
        <v>97</v>
      </c>
      <c r="E3893" s="1">
        <v>2020</v>
      </c>
      <c r="F3893" s="1">
        <v>300</v>
      </c>
      <c r="G3893" s="1" t="s">
        <v>5</v>
      </c>
      <c r="H3893" s="1">
        <v>1.7328110240838899E-4</v>
      </c>
      <c r="I3893" s="1">
        <v>2.09670133914151E-4</v>
      </c>
      <c r="J3893" s="1">
        <v>2.4952478746807999E-4</v>
      </c>
      <c r="K3893" s="1">
        <v>3.4833424606466601E-3</v>
      </c>
      <c r="L3893" s="1">
        <v>9.5154830263725096E-4</v>
      </c>
      <c r="M3893" s="1">
        <v>1.93914473423183</v>
      </c>
      <c r="N3893" s="1">
        <v>3.2847144492910901E-5</v>
      </c>
      <c r="O3893" s="1">
        <v>3.0219372933478E-5</v>
      </c>
      <c r="P3893" s="1">
        <v>1.7923156287758401E-5</v>
      </c>
      <c r="Q3893" s="1">
        <v>1.5827038640163802E-5</v>
      </c>
      <c r="R3893" s="1">
        <v>62913.415315938197</v>
      </c>
      <c r="S3893" s="1">
        <v>14146.707638002899</v>
      </c>
      <c r="T3893" s="1">
        <v>9.7160322660540004</v>
      </c>
      <c r="U3893" s="1">
        <v>3359791.0968673099</v>
      </c>
      <c r="V3893" s="1">
        <f t="shared" si="241"/>
        <v>2.06639288751553E-2</v>
      </c>
      <c r="W3893" s="1">
        <f t="shared" si="242"/>
        <v>9.3779338429867964E-2</v>
      </c>
      <c r="X3893" s="1">
        <f t="shared" si="243"/>
        <v>1456.0169471059551</v>
      </c>
    </row>
    <row r="3894" spans="1:24" hidden="1" x14ac:dyDescent="0.3">
      <c r="A3894" s="18" t="str">
        <f t="shared" si="240"/>
        <v>ConstMin - Rubber Tired Loaders_2020_600</v>
      </c>
      <c r="B3894" s="1" t="s">
        <v>40</v>
      </c>
      <c r="C3894" s="1">
        <v>2020</v>
      </c>
      <c r="D3894" s="1" t="s">
        <v>97</v>
      </c>
      <c r="E3894" s="1">
        <v>2020</v>
      </c>
      <c r="F3894" s="1">
        <v>600</v>
      </c>
      <c r="G3894" s="1" t="s">
        <v>5</v>
      </c>
      <c r="H3894" s="1">
        <v>1.1749997528400001E-5</v>
      </c>
      <c r="I3894" s="1">
        <v>1.4217497009363999E-5</v>
      </c>
      <c r="J3894" s="1">
        <v>1.6919996440896099E-5</v>
      </c>
      <c r="K3894" s="1">
        <v>2.3512062376206E-4</v>
      </c>
      <c r="L3894" s="1">
        <v>6.4915899099934299E-5</v>
      </c>
      <c r="M3894" s="1">
        <v>0.13149123313363101</v>
      </c>
      <c r="N3894" s="1">
        <v>2.22732808853608E-6</v>
      </c>
      <c r="O3894" s="1">
        <v>2.0491418414531902E-6</v>
      </c>
      <c r="P3894" s="1">
        <v>1.2153491589980399E-6</v>
      </c>
      <c r="Q3894" s="1">
        <v>1.0732137683746199E-6</v>
      </c>
      <c r="R3894" s="1">
        <v>4266.0882473107504</v>
      </c>
      <c r="S3894" s="1">
        <v>417.825035556042</v>
      </c>
      <c r="T3894" s="1">
        <v>0.28299123105011598</v>
      </c>
      <c r="U3894" s="1">
        <v>226321.894259522</v>
      </c>
      <c r="V3894" s="1">
        <f t="shared" si="241"/>
        <v>2.0801046116562458E-2</v>
      </c>
      <c r="W3894" s="1">
        <f t="shared" si="242"/>
        <v>9.4975832242939484E-2</v>
      </c>
      <c r="X3894" s="1">
        <f t="shared" si="243"/>
        <v>1476.4593023097871</v>
      </c>
    </row>
    <row r="3895" spans="1:24" hidden="1" x14ac:dyDescent="0.3">
      <c r="A3895" s="18" t="str">
        <f t="shared" si="240"/>
        <v>ConstMin - Rubber Tired Loaders_2020_9999</v>
      </c>
      <c r="B3895" s="1" t="s">
        <v>40</v>
      </c>
      <c r="C3895" s="1">
        <v>2020</v>
      </c>
      <c r="D3895" s="1" t="s">
        <v>97</v>
      </c>
      <c r="E3895" s="1">
        <v>2020</v>
      </c>
      <c r="F3895" s="1">
        <v>9999</v>
      </c>
      <c r="G3895" s="1" t="s">
        <v>5</v>
      </c>
      <c r="H3895" s="1">
        <v>6.1441533562128096E-6</v>
      </c>
      <c r="I3895" s="1">
        <v>7.4344255610174999E-6</v>
      </c>
      <c r="J3895" s="1">
        <v>8.8475808329464404E-6</v>
      </c>
      <c r="K3895" s="1">
        <v>1.2294616795542501E-4</v>
      </c>
      <c r="L3895" s="1">
        <v>2.9624887771803003E-4</v>
      </c>
      <c r="M3895" s="1">
        <v>6.8757657132934497E-2</v>
      </c>
      <c r="N3895" s="1">
        <v>2.3661932368784701E-6</v>
      </c>
      <c r="O3895" s="1">
        <v>2.1768977779281899E-6</v>
      </c>
      <c r="P3895" s="1">
        <v>6.3551431361407404E-7</v>
      </c>
      <c r="Q3895" s="1">
        <v>5.6119075437717503E-7</v>
      </c>
      <c r="R3895" s="1">
        <v>2230.7664626533201</v>
      </c>
      <c r="S3895" s="1">
        <v>148.77980364549001</v>
      </c>
      <c r="T3895" s="1">
        <v>9.4330410350038807E-2</v>
      </c>
      <c r="U3895" s="1">
        <v>119172.62272003799</v>
      </c>
      <c r="V3895" s="1">
        <f t="shared" si="241"/>
        <v>2.0656632387328948E-2</v>
      </c>
      <c r="W3895" s="1">
        <f t="shared" si="242"/>
        <v>0.82313073309494222</v>
      </c>
      <c r="X3895" s="1">
        <f t="shared" si="243"/>
        <v>1577.2199346255552</v>
      </c>
    </row>
    <row r="3896" spans="1:24" hidden="1" x14ac:dyDescent="0.3">
      <c r="A3896" s="18" t="str">
        <f t="shared" si="240"/>
        <v>ConstMin - Rubber Tired Loaders_2021_50</v>
      </c>
      <c r="B3896" s="1" t="s">
        <v>40</v>
      </c>
      <c r="C3896" s="1">
        <v>2020</v>
      </c>
      <c r="D3896" s="1" t="s">
        <v>97</v>
      </c>
      <c r="E3896" s="1">
        <v>2021</v>
      </c>
      <c r="F3896" s="1">
        <v>50</v>
      </c>
      <c r="G3896" s="1" t="s">
        <v>5</v>
      </c>
      <c r="H3896" s="1">
        <v>1.0437603431722999E-6</v>
      </c>
      <c r="I3896" s="1">
        <v>1.2629500152384801E-6</v>
      </c>
      <c r="J3896" s="1">
        <v>1.5030148941681101E-6</v>
      </c>
      <c r="K3896" s="1">
        <v>2.92236604214666E-5</v>
      </c>
      <c r="L3896" s="1">
        <v>2.6745680493052199E-5</v>
      </c>
      <c r="M3896" s="1">
        <v>5.5580956212857796E-3</v>
      </c>
      <c r="N3896" s="1">
        <v>9.3523338655332998E-8</v>
      </c>
      <c r="O3896" s="1">
        <v>8.6041471562906396E-8</v>
      </c>
      <c r="P3896" s="1">
        <v>5.13560375569177E-8</v>
      </c>
      <c r="Q3896" s="1">
        <v>4.5364429282099303E-8</v>
      </c>
      <c r="R3896" s="1">
        <v>180.32629128437301</v>
      </c>
      <c r="S3896" s="1">
        <v>243.89786764515301</v>
      </c>
      <c r="T3896" s="1">
        <v>0.188660820700077</v>
      </c>
      <c r="U3896" s="1">
        <v>8658.3743014029606</v>
      </c>
      <c r="V3896" s="1">
        <f t="shared" si="241"/>
        <v>4.8299029769691977E-2</v>
      </c>
      <c r="W3896" s="1">
        <f t="shared" si="242"/>
        <v>1.0228357438997078</v>
      </c>
      <c r="X3896" s="1">
        <f t="shared" si="243"/>
        <v>1292.7849393430179</v>
      </c>
    </row>
    <row r="3897" spans="1:24" hidden="1" x14ac:dyDescent="0.3">
      <c r="A3897" s="18" t="str">
        <f t="shared" si="240"/>
        <v>ConstMin - Rubber Tired Loaders_2021_100</v>
      </c>
      <c r="B3897" s="1" t="s">
        <v>40</v>
      </c>
      <c r="C3897" s="1">
        <v>2020</v>
      </c>
      <c r="D3897" s="1" t="s">
        <v>97</v>
      </c>
      <c r="E3897" s="1">
        <v>2021</v>
      </c>
      <c r="F3897" s="1">
        <v>100</v>
      </c>
      <c r="G3897" s="1" t="s">
        <v>5</v>
      </c>
      <c r="H3897" s="1">
        <v>2.0510545075647001E-5</v>
      </c>
      <c r="I3897" s="1">
        <v>2.4817759541532801E-5</v>
      </c>
      <c r="J3897" s="1">
        <v>2.95351849089317E-5</v>
      </c>
      <c r="K3897" s="1">
        <v>9.6614084126329805E-4</v>
      </c>
      <c r="L3897" s="1">
        <v>4.1333551433973999E-4</v>
      </c>
      <c r="M3897" s="1">
        <v>0.161564095997942</v>
      </c>
      <c r="N3897" s="1">
        <v>2.9668911232702501E-6</v>
      </c>
      <c r="O3897" s="1">
        <v>2.7295398334086301E-6</v>
      </c>
      <c r="P3897" s="1">
        <v>1.49312487336538E-6</v>
      </c>
      <c r="Q3897" s="1">
        <v>1.31866443235632E-6</v>
      </c>
      <c r="R3897" s="1">
        <v>5241.7691636045902</v>
      </c>
      <c r="S3897" s="1">
        <v>3265.15902880259</v>
      </c>
      <c r="T3897" s="1">
        <v>2.1695994380508901</v>
      </c>
      <c r="U3897" s="1">
        <v>285346.50643013901</v>
      </c>
      <c r="V3897" s="1">
        <f t="shared" si="241"/>
        <v>2.8799079939118635E-2</v>
      </c>
      <c r="W3897" s="1">
        <f t="shared" si="242"/>
        <v>0.47964372042633185</v>
      </c>
      <c r="X3897" s="1">
        <f t="shared" si="243"/>
        <v>1504.9593816893321</v>
      </c>
    </row>
    <row r="3898" spans="1:24" hidden="1" x14ac:dyDescent="0.3">
      <c r="A3898" s="18" t="str">
        <f t="shared" si="240"/>
        <v>ConstMin - Rubber Tired Loaders_2021_175</v>
      </c>
      <c r="B3898" s="1" t="s">
        <v>40</v>
      </c>
      <c r="C3898" s="1">
        <v>2020</v>
      </c>
      <c r="D3898" s="1" t="s">
        <v>97</v>
      </c>
      <c r="E3898" s="1">
        <v>2021</v>
      </c>
      <c r="F3898" s="1">
        <v>175</v>
      </c>
      <c r="G3898" s="1" t="s">
        <v>5</v>
      </c>
      <c r="H3898" s="1">
        <v>3.5860596601918E-5</v>
      </c>
      <c r="I3898" s="1">
        <v>4.3391321888320799E-5</v>
      </c>
      <c r="J3898" s="1">
        <v>5.1639259106761998E-5</v>
      </c>
      <c r="K3898" s="1">
        <v>2.1240911184694801E-3</v>
      </c>
      <c r="L3898" s="1">
        <v>1.9812113705104201E-4</v>
      </c>
      <c r="M3898" s="1">
        <v>0.40130681361393999</v>
      </c>
      <c r="N3898" s="1">
        <v>6.90519069353016E-6</v>
      </c>
      <c r="O3898" s="1">
        <v>6.3527754380477502E-6</v>
      </c>
      <c r="P3898" s="1">
        <v>3.7092046884237499E-6</v>
      </c>
      <c r="Q3898" s="1">
        <v>3.2754122647502599E-6</v>
      </c>
      <c r="R3898" s="1">
        <v>13019.9576072443</v>
      </c>
      <c r="S3898" s="1">
        <v>4564.0887855236497</v>
      </c>
      <c r="T3898" s="1">
        <v>2.9242427208512001</v>
      </c>
      <c r="U3898" s="1">
        <v>692269.208694587</v>
      </c>
      <c r="V3898" s="1">
        <f t="shared" si="241"/>
        <v>2.0754700293554234E-2</v>
      </c>
      <c r="W3898" s="1">
        <f t="shared" si="242"/>
        <v>9.4764221101531612E-2</v>
      </c>
      <c r="X3898" s="1">
        <f t="shared" si="243"/>
        <v>1560.7763175674818</v>
      </c>
    </row>
    <row r="3899" spans="1:24" hidden="1" x14ac:dyDescent="0.3">
      <c r="A3899" s="18" t="str">
        <f t="shared" si="240"/>
        <v>ConstMin - Rubber Tired Loaders_2021_300</v>
      </c>
      <c r="B3899" s="1" t="s">
        <v>40</v>
      </c>
      <c r="C3899" s="1">
        <v>2020</v>
      </c>
      <c r="D3899" s="1" t="s">
        <v>97</v>
      </c>
      <c r="E3899" s="1">
        <v>2021</v>
      </c>
      <c r="F3899" s="1">
        <v>300</v>
      </c>
      <c r="G3899" s="1" t="s">
        <v>5</v>
      </c>
      <c r="H3899" s="1">
        <v>1.4092646681562599E-4</v>
      </c>
      <c r="I3899" s="1">
        <v>1.7052102484690801E-4</v>
      </c>
      <c r="J3899" s="1">
        <v>2.0293411221450201E-4</v>
      </c>
      <c r="K3899" s="1">
        <v>2.83084854395753E-3</v>
      </c>
      <c r="L3899" s="1">
        <v>7.7528705153843199E-4</v>
      </c>
      <c r="M3899" s="1">
        <v>1.5770722383526901</v>
      </c>
      <c r="N3899" s="1">
        <v>2.6714003743227501E-5</v>
      </c>
      <c r="O3899" s="1">
        <v>2.4576883443769301E-5</v>
      </c>
      <c r="P3899" s="1">
        <v>1.4576587144887599E-5</v>
      </c>
      <c r="Q3899" s="1">
        <v>1.28718516024671E-5</v>
      </c>
      <c r="R3899" s="1">
        <v>51166.371938721299</v>
      </c>
      <c r="S3899" s="1">
        <v>11161.5366272348</v>
      </c>
      <c r="T3899" s="1">
        <v>7.16911118660295</v>
      </c>
      <c r="U3899" s="1">
        <v>2730589.5776901399</v>
      </c>
      <c r="V3899" s="1">
        <f t="shared" si="241"/>
        <v>2.0678075017855343E-2</v>
      </c>
      <c r="W3899" s="1">
        <f t="shared" si="242"/>
        <v>9.4014470218417009E-2</v>
      </c>
      <c r="X3899" s="1">
        <f t="shared" si="243"/>
        <v>1556.8926658708501</v>
      </c>
    </row>
    <row r="3900" spans="1:24" hidden="1" x14ac:dyDescent="0.3">
      <c r="A3900" s="18" t="str">
        <f t="shared" si="240"/>
        <v>ConstMin - Rubber Tired Loaders_2021_600</v>
      </c>
      <c r="B3900" s="1" t="s">
        <v>40</v>
      </c>
      <c r="C3900" s="1">
        <v>2020</v>
      </c>
      <c r="D3900" s="1" t="s">
        <v>97</v>
      </c>
      <c r="E3900" s="1">
        <v>2021</v>
      </c>
      <c r="F3900" s="1">
        <v>600</v>
      </c>
      <c r="G3900" s="1" t="s">
        <v>5</v>
      </c>
      <c r="H3900" s="1">
        <v>8.2923824064507294E-6</v>
      </c>
      <c r="I3900" s="1">
        <v>1.0033782711805301E-5</v>
      </c>
      <c r="J3900" s="1">
        <v>1.1941030665288999E-5</v>
      </c>
      <c r="K3900" s="1">
        <v>1.6593281140406401E-4</v>
      </c>
      <c r="L3900" s="1">
        <v>4.5813410453416803E-5</v>
      </c>
      <c r="M3900" s="1">
        <v>9.2797941923337901E-2</v>
      </c>
      <c r="N3900" s="1">
        <v>1.5719029906285501E-6</v>
      </c>
      <c r="O3900" s="1">
        <v>1.4461507513782599E-6</v>
      </c>
      <c r="P3900" s="1">
        <v>8.5771422159118896E-7</v>
      </c>
      <c r="Q3900" s="1">
        <v>7.5740432708348396E-7</v>
      </c>
      <c r="R3900" s="1">
        <v>3010.7270270364802</v>
      </c>
      <c r="S3900" s="1">
        <v>314.71032015817701</v>
      </c>
      <c r="T3900" s="1">
        <v>0.188660820700077</v>
      </c>
      <c r="U3900" s="1">
        <v>160659.61844074901</v>
      </c>
      <c r="V3900" s="1">
        <f t="shared" si="241"/>
        <v>2.0679810812905909E-2</v>
      </c>
      <c r="W3900" s="1">
        <f t="shared" si="242"/>
        <v>9.4422282012942338E-2</v>
      </c>
      <c r="X3900" s="1">
        <f t="shared" si="243"/>
        <v>1668.127589980576</v>
      </c>
    </row>
    <row r="3901" spans="1:24" hidden="1" x14ac:dyDescent="0.3">
      <c r="A3901" s="18" t="str">
        <f t="shared" si="240"/>
        <v>ConstMin - Scrapers_1956_300</v>
      </c>
      <c r="B3901" s="1" t="s">
        <v>40</v>
      </c>
      <c r="C3901" s="1">
        <v>2020</v>
      </c>
      <c r="D3901" s="1" t="s">
        <v>98</v>
      </c>
      <c r="E3901" s="1">
        <v>1956</v>
      </c>
      <c r="F3901" s="1">
        <v>300</v>
      </c>
      <c r="G3901" s="1" t="s">
        <v>5</v>
      </c>
      <c r="H3901" s="1">
        <v>9.6306213558716192E-6</v>
      </c>
      <c r="I3901" s="1">
        <v>1.16530518406046E-5</v>
      </c>
      <c r="J3901" s="1">
        <v>1.38680947524551E-5</v>
      </c>
      <c r="K3901" s="1">
        <v>3.7732806576460899E-5</v>
      </c>
      <c r="L3901" s="1">
        <v>1.08376542292291E-4</v>
      </c>
      <c r="M3901" s="1">
        <v>3.43988163711763E-3</v>
      </c>
      <c r="N3901" s="1">
        <v>6.7637619302390802E-6</v>
      </c>
      <c r="O3901" s="1">
        <v>6.2226609758199501E-6</v>
      </c>
      <c r="P3901" s="1">
        <v>3.1514492986742599E-8</v>
      </c>
      <c r="Q3901" s="1">
        <v>2.80758514963647E-8</v>
      </c>
      <c r="R3901" s="1">
        <v>111.603171363781</v>
      </c>
      <c r="S3901" s="1">
        <v>20.8069375740677</v>
      </c>
      <c r="T3901" s="1">
        <v>9.3268570488605998E-2</v>
      </c>
      <c r="U3901" s="1">
        <v>4473.4915784245504</v>
      </c>
      <c r="V3901" s="1">
        <f t="shared" si="241"/>
        <v>0.86254478764463638</v>
      </c>
      <c r="W3901" s="1">
        <f t="shared" si="242"/>
        <v>8.021900437397699</v>
      </c>
      <c r="X3901" s="1">
        <f t="shared" si="243"/>
        <v>223.08627080983882</v>
      </c>
    </row>
    <row r="3902" spans="1:24" hidden="1" x14ac:dyDescent="0.3">
      <c r="A3902" s="18" t="str">
        <f t="shared" si="240"/>
        <v>ConstMin - Scrapers_1959_300</v>
      </c>
      <c r="B3902" s="1" t="s">
        <v>40</v>
      </c>
      <c r="C3902" s="1">
        <v>2020</v>
      </c>
      <c r="D3902" s="1" t="s">
        <v>98</v>
      </c>
      <c r="E3902" s="1">
        <v>1959</v>
      </c>
      <c r="F3902" s="1">
        <v>300</v>
      </c>
      <c r="G3902" s="1" t="s">
        <v>5</v>
      </c>
      <c r="H3902" s="1">
        <v>1.0078557232888899E-5</v>
      </c>
      <c r="I3902" s="1">
        <v>1.2195054251795501E-5</v>
      </c>
      <c r="J3902" s="1">
        <v>1.4513122415360001E-5</v>
      </c>
      <c r="K3902" s="1">
        <v>3.9487820835831099E-5</v>
      </c>
      <c r="L3902" s="1">
        <v>1.13417311701235E-4</v>
      </c>
      <c r="M3902" s="1">
        <v>3.5998761318672798E-3</v>
      </c>
      <c r="N3902" s="1">
        <v>7.0783555083897298E-6</v>
      </c>
      <c r="O3902" s="1">
        <v>6.5120870677185597E-6</v>
      </c>
      <c r="P3902" s="1">
        <v>3.2980283358218799E-8</v>
      </c>
      <c r="Q3902" s="1">
        <v>2.9381705054335099E-8</v>
      </c>
      <c r="R3902" s="1">
        <v>116.79401654349201</v>
      </c>
      <c r="S3902" s="1">
        <v>20.8069375740677</v>
      </c>
      <c r="T3902" s="1">
        <v>9.3268570488605998E-2</v>
      </c>
      <c r="U3902" s="1">
        <v>4681.5609541652302</v>
      </c>
      <c r="V3902" s="1">
        <f t="shared" si="241"/>
        <v>0.86254478764463505</v>
      </c>
      <c r="W3902" s="1">
        <f t="shared" si="242"/>
        <v>8.0219004373977096</v>
      </c>
      <c r="X3902" s="1">
        <f t="shared" si="243"/>
        <v>223.08627080983882</v>
      </c>
    </row>
    <row r="3903" spans="1:24" hidden="1" x14ac:dyDescent="0.3">
      <c r="A3903" s="18" t="str">
        <f t="shared" si="240"/>
        <v>ConstMin - Scrapers_1961_600</v>
      </c>
      <c r="B3903" s="1" t="s">
        <v>40</v>
      </c>
      <c r="C3903" s="1">
        <v>2020</v>
      </c>
      <c r="D3903" s="1" t="s">
        <v>98</v>
      </c>
      <c r="E3903" s="1">
        <v>1961</v>
      </c>
      <c r="F3903" s="1">
        <v>600</v>
      </c>
      <c r="G3903" s="1" t="s">
        <v>5</v>
      </c>
      <c r="H3903" s="1">
        <v>2.61177246632819E-5</v>
      </c>
      <c r="I3903" s="1">
        <v>3.1602446842571103E-5</v>
      </c>
      <c r="J3903" s="1">
        <v>3.7609523515125902E-5</v>
      </c>
      <c r="K3903" s="1">
        <v>2.8795566144316798E-4</v>
      </c>
      <c r="L3903" s="1">
        <v>3.17114217380675E-4</v>
      </c>
      <c r="M3903" s="1">
        <v>1.0719631148227E-2</v>
      </c>
      <c r="N3903" s="1">
        <v>1.77100040306874E-5</v>
      </c>
      <c r="O3903" s="1">
        <v>1.6293203708232399E-5</v>
      </c>
      <c r="P3903" s="1">
        <v>9.8324774261824994E-8</v>
      </c>
      <c r="Q3903" s="1">
        <v>8.7492188384020301E-8</v>
      </c>
      <c r="R3903" s="1">
        <v>347.78662704062202</v>
      </c>
      <c r="S3903" s="1">
        <v>41.613875148135399</v>
      </c>
      <c r="T3903" s="1">
        <v>0.186537140977212</v>
      </c>
      <c r="U3903" s="1">
        <v>13940.648174625299</v>
      </c>
      <c r="V3903" s="1">
        <f t="shared" si="241"/>
        <v>0.75063073571179029</v>
      </c>
      <c r="W3903" s="1">
        <f t="shared" si="242"/>
        <v>7.5321913990682203</v>
      </c>
      <c r="X3903" s="1">
        <f t="shared" si="243"/>
        <v>223.08627080983882</v>
      </c>
    </row>
    <row r="3904" spans="1:24" hidden="1" x14ac:dyDescent="0.3">
      <c r="A3904" s="18" t="str">
        <f t="shared" si="240"/>
        <v>ConstMin - Scrapers_1965_600</v>
      </c>
      <c r="B3904" s="1" t="s">
        <v>40</v>
      </c>
      <c r="C3904" s="1">
        <v>2020</v>
      </c>
      <c r="D3904" s="1" t="s">
        <v>98</v>
      </c>
      <c r="E3904" s="1">
        <v>1965</v>
      </c>
      <c r="F3904" s="1">
        <v>600</v>
      </c>
      <c r="G3904" s="1" t="s">
        <v>5</v>
      </c>
      <c r="H3904" s="1">
        <v>2.0847163256187901E-5</v>
      </c>
      <c r="I3904" s="1">
        <v>2.52250675399874E-5</v>
      </c>
      <c r="J3904" s="1">
        <v>3.00199150889106E-5</v>
      </c>
      <c r="K3904" s="1">
        <v>2.2984615857785001E-4</v>
      </c>
      <c r="L3904" s="1">
        <v>2.53120512825044E-4</v>
      </c>
      <c r="M3904" s="1">
        <v>8.5564077068084506E-3</v>
      </c>
      <c r="N3904" s="1">
        <v>1.4136122118422499E-5</v>
      </c>
      <c r="O3904" s="1">
        <v>1.30052323489487E-5</v>
      </c>
      <c r="P3904" s="1">
        <v>7.8482817611054399E-8</v>
      </c>
      <c r="Q3904" s="1">
        <v>6.9836249458861803E-8</v>
      </c>
      <c r="R3904" s="1">
        <v>277.60322484859699</v>
      </c>
      <c r="S3904" s="1">
        <v>26.528845406936298</v>
      </c>
      <c r="T3904" s="1">
        <v>9.3268570488605998E-2</v>
      </c>
      <c r="U3904" s="1">
        <v>11142.1150709132</v>
      </c>
      <c r="V3904" s="1">
        <f t="shared" si="241"/>
        <v>0.74964094430167161</v>
      </c>
      <c r="W3904" s="1">
        <f t="shared" si="242"/>
        <v>7.5222593539340874</v>
      </c>
      <c r="X3904" s="1">
        <f t="shared" si="243"/>
        <v>284.43499528254432</v>
      </c>
    </row>
    <row r="3905" spans="1:24" hidden="1" x14ac:dyDescent="0.3">
      <c r="A3905" s="18" t="str">
        <f t="shared" si="240"/>
        <v>ConstMin - Scrapers_1966_600</v>
      </c>
      <c r="B3905" s="1" t="s">
        <v>40</v>
      </c>
      <c r="C3905" s="1">
        <v>2020</v>
      </c>
      <c r="D3905" s="1" t="s">
        <v>98</v>
      </c>
      <c r="E3905" s="1">
        <v>1966</v>
      </c>
      <c r="F3905" s="1">
        <v>600</v>
      </c>
      <c r="G3905" s="1" t="s">
        <v>5</v>
      </c>
      <c r="H3905" s="1">
        <v>2.0847163256187901E-5</v>
      </c>
      <c r="I3905" s="1">
        <v>2.52250675399874E-5</v>
      </c>
      <c r="J3905" s="1">
        <v>3.00199150889106E-5</v>
      </c>
      <c r="K3905" s="1">
        <v>2.2984615857785001E-4</v>
      </c>
      <c r="L3905" s="1">
        <v>2.53120512825044E-4</v>
      </c>
      <c r="M3905" s="1">
        <v>8.5564077068084506E-3</v>
      </c>
      <c r="N3905" s="1">
        <v>1.4136122118422499E-5</v>
      </c>
      <c r="O3905" s="1">
        <v>1.30052323489487E-5</v>
      </c>
      <c r="P3905" s="1">
        <v>7.8482817611054399E-8</v>
      </c>
      <c r="Q3905" s="1">
        <v>6.9836249458861803E-8</v>
      </c>
      <c r="R3905" s="1">
        <v>277.60322484859699</v>
      </c>
      <c r="S3905" s="1">
        <v>26.528845406936298</v>
      </c>
      <c r="T3905" s="1">
        <v>9.3268570488605998E-2</v>
      </c>
      <c r="U3905" s="1">
        <v>11142.1150709132</v>
      </c>
      <c r="V3905" s="1">
        <f t="shared" si="241"/>
        <v>0.74964094430167161</v>
      </c>
      <c r="W3905" s="1">
        <f t="shared" si="242"/>
        <v>7.5222593539340874</v>
      </c>
      <c r="X3905" s="1">
        <f t="shared" si="243"/>
        <v>284.43499528254432</v>
      </c>
    </row>
    <row r="3906" spans="1:24" hidden="1" x14ac:dyDescent="0.3">
      <c r="A3906" s="18" t="str">
        <f t="shared" si="240"/>
        <v>ConstMin - Scrapers_1967_600</v>
      </c>
      <c r="B3906" s="1" t="s">
        <v>40</v>
      </c>
      <c r="C3906" s="1">
        <v>2020</v>
      </c>
      <c r="D3906" s="1" t="s">
        <v>98</v>
      </c>
      <c r="E3906" s="1">
        <v>1967</v>
      </c>
      <c r="F3906" s="1">
        <v>600</v>
      </c>
      <c r="G3906" s="1" t="s">
        <v>5</v>
      </c>
      <c r="H3906" s="1">
        <v>4.1694326512375897E-5</v>
      </c>
      <c r="I3906" s="1">
        <v>5.04501350799748E-5</v>
      </c>
      <c r="J3906" s="1">
        <v>6.0039830177821302E-5</v>
      </c>
      <c r="K3906" s="1">
        <v>4.5969231715570002E-4</v>
      </c>
      <c r="L3906" s="1">
        <v>5.06241025650088E-4</v>
      </c>
      <c r="M3906" s="1">
        <v>1.7112815413616901E-2</v>
      </c>
      <c r="N3906" s="1">
        <v>2.8272244236844998E-5</v>
      </c>
      <c r="O3906" s="1">
        <v>2.60104646978974E-5</v>
      </c>
      <c r="P3906" s="1">
        <v>1.56965635222108E-7</v>
      </c>
      <c r="Q3906" s="1">
        <v>1.39672498917723E-7</v>
      </c>
      <c r="R3906" s="1">
        <v>555.20644969719399</v>
      </c>
      <c r="S3906" s="1">
        <v>53.057690813872597</v>
      </c>
      <c r="T3906" s="1">
        <v>0.186537140977212</v>
      </c>
      <c r="U3906" s="1">
        <v>22284.230141826501</v>
      </c>
      <c r="V3906" s="1">
        <f t="shared" si="241"/>
        <v>0.74964094430166817</v>
      </c>
      <c r="W3906" s="1">
        <f t="shared" si="242"/>
        <v>7.5222593539340528</v>
      </c>
      <c r="X3906" s="1">
        <f t="shared" si="243"/>
        <v>284.43499528254432</v>
      </c>
    </row>
    <row r="3907" spans="1:24" hidden="1" x14ac:dyDescent="0.3">
      <c r="A3907" s="18" t="str">
        <f t="shared" si="240"/>
        <v>ConstMin - Scrapers_1968_600</v>
      </c>
      <c r="B3907" s="1" t="s">
        <v>40</v>
      </c>
      <c r="C3907" s="1">
        <v>2020</v>
      </c>
      <c r="D3907" s="1" t="s">
        <v>98</v>
      </c>
      <c r="E3907" s="1">
        <v>1968</v>
      </c>
      <c r="F3907" s="1">
        <v>600</v>
      </c>
      <c r="G3907" s="1" t="s">
        <v>5</v>
      </c>
      <c r="H3907" s="1">
        <v>7.8718886388357896E-5</v>
      </c>
      <c r="I3907" s="1">
        <v>9.5249852529913102E-5</v>
      </c>
      <c r="J3907" s="1">
        <v>1.13355196399235E-4</v>
      </c>
      <c r="K3907" s="1">
        <v>8.6789907200058799E-4</v>
      </c>
      <c r="L3907" s="1">
        <v>9.5578303133032601E-4</v>
      </c>
      <c r="M3907" s="1">
        <v>3.2308994652536102E-2</v>
      </c>
      <c r="N3907" s="1">
        <v>5.3377995717558997E-5</v>
      </c>
      <c r="O3907" s="1">
        <v>4.9107756060154299E-5</v>
      </c>
      <c r="P3907" s="1">
        <v>2.9635111151772701E-7</v>
      </c>
      <c r="Q3907" s="1">
        <v>2.6370167103235903E-7</v>
      </c>
      <c r="R3907" s="1">
        <v>1048.2297495037801</v>
      </c>
      <c r="S3907" s="1">
        <v>100.393473794876</v>
      </c>
      <c r="T3907" s="1">
        <v>0.37307428195442399</v>
      </c>
      <c r="U3907" s="1">
        <v>42039.767151604603</v>
      </c>
      <c r="V3907" s="1">
        <f t="shared" si="241"/>
        <v>0.75022686311828546</v>
      </c>
      <c r="W3907" s="1">
        <f t="shared" si="242"/>
        <v>7.5281387463717744</v>
      </c>
      <c r="X3907" s="1">
        <f t="shared" si="243"/>
        <v>269.09781416436635</v>
      </c>
    </row>
    <row r="3908" spans="1:24" hidden="1" x14ac:dyDescent="0.3">
      <c r="A3908" s="18" t="str">
        <f t="shared" si="240"/>
        <v>ConstMin - Scrapers_1969_100</v>
      </c>
      <c r="B3908" s="1" t="s">
        <v>40</v>
      </c>
      <c r="C3908" s="1">
        <v>2020</v>
      </c>
      <c r="D3908" s="1" t="s">
        <v>98</v>
      </c>
      <c r="E3908" s="1">
        <v>1969</v>
      </c>
      <c r="F3908" s="1">
        <v>100</v>
      </c>
      <c r="G3908" s="1" t="s">
        <v>5</v>
      </c>
      <c r="H3908" s="1">
        <v>3.5533096750956002E-5</v>
      </c>
      <c r="I3908" s="1">
        <v>4.2995047068656797E-5</v>
      </c>
      <c r="J3908" s="1">
        <v>5.1167659321376703E-5</v>
      </c>
      <c r="K3908" s="1">
        <v>1.39379703969824E-4</v>
      </c>
      <c r="L3908" s="1">
        <v>3.40496417992165E-4</v>
      </c>
      <c r="M3908" s="1">
        <v>1.16375248018309E-2</v>
      </c>
      <c r="N3908" s="1">
        <v>2.49645711899803E-5</v>
      </c>
      <c r="O3908" s="1">
        <v>2.2967405494781899E-5</v>
      </c>
      <c r="P3908" s="1">
        <v>1.06528695124891E-7</v>
      </c>
      <c r="Q3908" s="1">
        <v>9.4983912991623996E-8</v>
      </c>
      <c r="R3908" s="1">
        <v>377.56667575262298</v>
      </c>
      <c r="S3908" s="1">
        <v>161.877974326246</v>
      </c>
      <c r="T3908" s="1">
        <v>0.65287999342024206</v>
      </c>
      <c r="U3908" s="1">
        <v>15124.0278870522</v>
      </c>
      <c r="V3908" s="1">
        <f t="shared" si="241"/>
        <v>0.94132492838270987</v>
      </c>
      <c r="W3908" s="1">
        <f t="shared" si="242"/>
        <v>7.4547602138735662</v>
      </c>
      <c r="X3908" s="1">
        <f t="shared" si="243"/>
        <v>247.94445527150549</v>
      </c>
    </row>
    <row r="3909" spans="1:24" hidden="1" x14ac:dyDescent="0.3">
      <c r="A3909" s="18" t="str">
        <f t="shared" si="240"/>
        <v>ConstMin - Scrapers_1969_175</v>
      </c>
      <c r="B3909" s="1" t="s">
        <v>40</v>
      </c>
      <c r="C3909" s="1">
        <v>2020</v>
      </c>
      <c r="D3909" s="1" t="s">
        <v>98</v>
      </c>
      <c r="E3909" s="1">
        <v>1969</v>
      </c>
      <c r="F3909" s="1">
        <v>175</v>
      </c>
      <c r="G3909" s="1" t="s">
        <v>5</v>
      </c>
      <c r="H3909" s="1">
        <v>1.7711030894405701E-4</v>
      </c>
      <c r="I3909" s="1">
        <v>2.14303473822309E-4</v>
      </c>
      <c r="J3909" s="1">
        <v>2.5503884487944198E-4</v>
      </c>
      <c r="K3909" s="1">
        <v>6.9391878084884995E-4</v>
      </c>
      <c r="L3909" s="1">
        <v>1.99308042320382E-3</v>
      </c>
      <c r="M3909" s="1">
        <v>6.3260559933596597E-2</v>
      </c>
      <c r="N3909" s="1">
        <v>1.2438781682122001E-4</v>
      </c>
      <c r="O3909" s="1">
        <v>1.1443679147552301E-4</v>
      </c>
      <c r="P3909" s="1">
        <v>5.7956193924022598E-7</v>
      </c>
      <c r="Q3909" s="1">
        <v>5.1632418601495204E-7</v>
      </c>
      <c r="R3909" s="1">
        <v>2052.4191979912998</v>
      </c>
      <c r="S3909" s="1">
        <v>528.91235313280094</v>
      </c>
      <c r="T3909" s="1">
        <v>2.1451771212379298</v>
      </c>
      <c r="U3909" s="1">
        <v>82625.308035050199</v>
      </c>
      <c r="V3909" s="1">
        <f t="shared" si="241"/>
        <v>0.85882508299772631</v>
      </c>
      <c r="W3909" s="1">
        <f t="shared" si="242"/>
        <v>7.9873061754399588</v>
      </c>
      <c r="X3909" s="1">
        <f t="shared" si="243"/>
        <v>246.5588262602663</v>
      </c>
    </row>
    <row r="3910" spans="1:24" hidden="1" x14ac:dyDescent="0.3">
      <c r="A3910" s="18" t="str">
        <f t="shared" si="240"/>
        <v>ConstMin - Scrapers_1969_300</v>
      </c>
      <c r="B3910" s="1" t="s">
        <v>40</v>
      </c>
      <c r="C3910" s="1">
        <v>2020</v>
      </c>
      <c r="D3910" s="1" t="s">
        <v>98</v>
      </c>
      <c r="E3910" s="1">
        <v>1969</v>
      </c>
      <c r="F3910" s="1">
        <v>300</v>
      </c>
      <c r="G3910" s="1" t="s">
        <v>5</v>
      </c>
      <c r="H3910" s="1">
        <v>1.63199270751211E-4</v>
      </c>
      <c r="I3910" s="1">
        <v>1.97471117608965E-4</v>
      </c>
      <c r="J3910" s="1">
        <v>2.3500694988174399E-4</v>
      </c>
      <c r="K3910" s="1">
        <v>6.3941528683614203E-4</v>
      </c>
      <c r="L3910" s="1">
        <v>1.83653494567682E-3</v>
      </c>
      <c r="M3910" s="1">
        <v>5.82917917654205E-2</v>
      </c>
      <c r="N3910" s="1">
        <v>1.14617839676235E-4</v>
      </c>
      <c r="O3910" s="1">
        <v>1.05448412502136E-4</v>
      </c>
      <c r="P3910" s="1">
        <v>5.3404054457969897E-7</v>
      </c>
      <c r="Q3910" s="1">
        <v>4.7576976818141501E-7</v>
      </c>
      <c r="R3910" s="1">
        <v>1891.21298689488</v>
      </c>
      <c r="S3910" s="1">
        <v>337.38449276350798</v>
      </c>
      <c r="T3910" s="1">
        <v>1.3990285573290899</v>
      </c>
      <c r="U3910" s="1">
        <v>75439.1725819204</v>
      </c>
      <c r="V3910" s="1">
        <f t="shared" si="241"/>
        <v>0.86675283011937398</v>
      </c>
      <c r="W3910" s="1">
        <f t="shared" si="242"/>
        <v>8.061036373585841</v>
      </c>
      <c r="X3910" s="1">
        <f t="shared" si="243"/>
        <v>241.15625874543593</v>
      </c>
    </row>
    <row r="3911" spans="1:24" hidden="1" x14ac:dyDescent="0.3">
      <c r="A3911" s="18" t="str">
        <f t="shared" si="240"/>
        <v>ConstMin - Scrapers_1969_600</v>
      </c>
      <c r="B3911" s="1" t="s">
        <v>40</v>
      </c>
      <c r="C3911" s="1">
        <v>2020</v>
      </c>
      <c r="D3911" s="1" t="s">
        <v>98</v>
      </c>
      <c r="E3911" s="1">
        <v>1969</v>
      </c>
      <c r="F3911" s="1">
        <v>600</v>
      </c>
      <c r="G3911" s="1" t="s">
        <v>5</v>
      </c>
      <c r="H3911" s="1">
        <v>5.6084749926860297E-4</v>
      </c>
      <c r="I3911" s="1">
        <v>6.7862547411501003E-4</v>
      </c>
      <c r="J3911" s="1">
        <v>8.0762039894678804E-4</v>
      </c>
      <c r="K3911" s="1">
        <v>6.1835100378282298E-3</v>
      </c>
      <c r="L3911" s="1">
        <v>6.80965582160798E-3</v>
      </c>
      <c r="M3911" s="1">
        <v>0.23019150404847999</v>
      </c>
      <c r="N3911" s="1">
        <v>3.8030156151434901E-4</v>
      </c>
      <c r="O3911" s="1">
        <v>3.49877436593201E-4</v>
      </c>
      <c r="P3911" s="1">
        <v>2.1114091855949898E-6</v>
      </c>
      <c r="Q3911" s="1">
        <v>1.87879211123245E-6</v>
      </c>
      <c r="R3911" s="1">
        <v>7468.3098382232802</v>
      </c>
      <c r="S3911" s="1">
        <v>800.130784410773</v>
      </c>
      <c r="T3911" s="1">
        <v>3.2643999671012098</v>
      </c>
      <c r="U3911" s="1">
        <v>297533.84794645902</v>
      </c>
      <c r="V3911" s="1">
        <f t="shared" si="241"/>
        <v>0.75523547209043196</v>
      </c>
      <c r="W3911" s="1">
        <f t="shared" si="242"/>
        <v>7.578397548238617</v>
      </c>
      <c r="X3911" s="1">
        <f t="shared" si="243"/>
        <v>245.10807268549567</v>
      </c>
    </row>
    <row r="3912" spans="1:24" hidden="1" x14ac:dyDescent="0.3">
      <c r="A3912" s="18" t="str">
        <f t="shared" si="240"/>
        <v>ConstMin - Scrapers_1969_9999</v>
      </c>
      <c r="B3912" s="1" t="s">
        <v>40</v>
      </c>
      <c r="C3912" s="1">
        <v>2020</v>
      </c>
      <c r="D3912" s="1" t="s">
        <v>98</v>
      </c>
      <c r="E3912" s="1">
        <v>1969</v>
      </c>
      <c r="F3912" s="1">
        <v>9999</v>
      </c>
      <c r="G3912" s="1" t="s">
        <v>5</v>
      </c>
      <c r="H3912" s="1">
        <v>1.24990377155421E-4</v>
      </c>
      <c r="I3912" s="1">
        <v>1.5123835635806E-4</v>
      </c>
      <c r="J3912" s="1">
        <v>1.79986143103807E-4</v>
      </c>
      <c r="K3912" s="1">
        <v>1.3780559827411001E-3</v>
      </c>
      <c r="L3912" s="1">
        <v>1.51759872434371E-3</v>
      </c>
      <c r="M3912" s="1">
        <v>5.1300438972295102E-2</v>
      </c>
      <c r="N3912" s="1">
        <v>8.4753940542594999E-5</v>
      </c>
      <c r="O3912" s="1">
        <v>7.7973625299187395E-5</v>
      </c>
      <c r="P3912" s="1">
        <v>4.7054828769156902E-7</v>
      </c>
      <c r="Q3912" s="1">
        <v>4.1870728653656501E-7</v>
      </c>
      <c r="R3912" s="1">
        <v>1664.3862451208199</v>
      </c>
      <c r="S3912" s="1">
        <v>33.3951348063786</v>
      </c>
      <c r="T3912" s="1">
        <v>9.3268570488605998E-2</v>
      </c>
      <c r="U3912" s="1">
        <v>66790.2696127573</v>
      </c>
      <c r="V3912" s="1">
        <f t="shared" si="241"/>
        <v>0.74978604476310373</v>
      </c>
      <c r="W3912" s="1">
        <f t="shared" si="242"/>
        <v>7.5237153620557775</v>
      </c>
      <c r="X3912" s="1">
        <f t="shared" si="243"/>
        <v>358.05346464979073</v>
      </c>
    </row>
    <row r="3913" spans="1:24" hidden="1" x14ac:dyDescent="0.3">
      <c r="A3913" s="18" t="str">
        <f t="shared" si="240"/>
        <v>ConstMin - Scrapers_1970_175</v>
      </c>
      <c r="B3913" s="1" t="s">
        <v>40</v>
      </c>
      <c r="C3913" s="1">
        <v>2020</v>
      </c>
      <c r="D3913" s="1" t="s">
        <v>98</v>
      </c>
      <c r="E3913" s="1">
        <v>1970</v>
      </c>
      <c r="F3913" s="1">
        <v>175</v>
      </c>
      <c r="G3913" s="1" t="s">
        <v>5</v>
      </c>
      <c r="H3913" s="1">
        <v>3.1697948372821699E-5</v>
      </c>
      <c r="I3913" s="1">
        <v>3.8354517531114303E-5</v>
      </c>
      <c r="J3913" s="1">
        <v>4.5645045656863301E-5</v>
      </c>
      <c r="K3913" s="1">
        <v>1.4904862326866499E-4</v>
      </c>
      <c r="L3913" s="1">
        <v>3.9756146903614201E-4</v>
      </c>
      <c r="M3913" s="1">
        <v>1.35879005231323E-2</v>
      </c>
      <c r="N3913" s="1">
        <v>2.29007857077435E-5</v>
      </c>
      <c r="O3913" s="1">
        <v>2.1068722851123998E-5</v>
      </c>
      <c r="P3913" s="1">
        <v>1.2467594034215E-7</v>
      </c>
      <c r="Q3913" s="1">
        <v>1.1090261743846E-7</v>
      </c>
      <c r="R3913" s="1">
        <v>440.84446807531299</v>
      </c>
      <c r="S3913" s="1">
        <v>114.85429540885301</v>
      </c>
      <c r="T3913" s="1">
        <v>0.46634285244302998</v>
      </c>
      <c r="U3913" s="1">
        <v>17733.503211127001</v>
      </c>
      <c r="V3913" s="1">
        <f t="shared" si="241"/>
        <v>0.7161608678789928</v>
      </c>
      <c r="W3913" s="1">
        <f t="shared" si="242"/>
        <v>7.4233228581013782</v>
      </c>
      <c r="X3913" s="1">
        <f t="shared" si="243"/>
        <v>246.28724297406058</v>
      </c>
    </row>
    <row r="3914" spans="1:24" hidden="1" x14ac:dyDescent="0.3">
      <c r="A3914" s="18" t="str">
        <f t="shared" ref="A3914:A3977" si="244">D3914&amp;"_"&amp;E3914&amp;"_"&amp;F3914</f>
        <v>ConstMin - Scrapers_1970_300</v>
      </c>
      <c r="B3914" s="1" t="s">
        <v>40</v>
      </c>
      <c r="C3914" s="1">
        <v>2020</v>
      </c>
      <c r="D3914" s="1" t="s">
        <v>98</v>
      </c>
      <c r="E3914" s="1">
        <v>1970</v>
      </c>
      <c r="F3914" s="1">
        <v>300</v>
      </c>
      <c r="G3914" s="1" t="s">
        <v>5</v>
      </c>
      <c r="H3914" s="1">
        <v>8.2253435046262998E-5</v>
      </c>
      <c r="I3914" s="1">
        <v>9.9526656405978206E-5</v>
      </c>
      <c r="J3914" s="1">
        <v>1.18444946466618E-4</v>
      </c>
      <c r="K3914" s="1">
        <v>3.8676828886742001E-4</v>
      </c>
      <c r="L3914" s="1">
        <v>1.0316376342608699E-3</v>
      </c>
      <c r="M3914" s="1">
        <v>3.5259426886215799E-2</v>
      </c>
      <c r="N3914" s="1">
        <v>5.9425558637585397E-5</v>
      </c>
      <c r="O3914" s="1">
        <v>5.4671513946578498E-5</v>
      </c>
      <c r="P3914" s="1">
        <v>3.2352328422484498E-7</v>
      </c>
      <c r="Q3914" s="1">
        <v>2.8778270229490199E-7</v>
      </c>
      <c r="R3914" s="1">
        <v>1143.95327400519</v>
      </c>
      <c r="S3914" s="1">
        <v>197.978011017254</v>
      </c>
      <c r="T3914" s="1">
        <v>0.74614856390884798</v>
      </c>
      <c r="U3914" s="1">
        <v>45782.415047740004</v>
      </c>
      <c r="V3914" s="1">
        <f t="shared" si="241"/>
        <v>0.71982896259427553</v>
      </c>
      <c r="W3914" s="1">
        <f t="shared" si="242"/>
        <v>7.4613442755885568</v>
      </c>
      <c r="X3914" s="1">
        <f t="shared" si="243"/>
        <v>265.33323334445186</v>
      </c>
    </row>
    <row r="3915" spans="1:24" hidden="1" x14ac:dyDescent="0.3">
      <c r="A3915" s="18" t="str">
        <f t="shared" si="244"/>
        <v>ConstMin - Scrapers_1970_600</v>
      </c>
      <c r="B3915" s="1" t="s">
        <v>40</v>
      </c>
      <c r="C3915" s="1">
        <v>2020</v>
      </c>
      <c r="D3915" s="1" t="s">
        <v>98</v>
      </c>
      <c r="E3915" s="1">
        <v>1970</v>
      </c>
      <c r="F3915" s="1">
        <v>600</v>
      </c>
      <c r="G3915" s="1" t="s">
        <v>5</v>
      </c>
      <c r="H3915" s="1">
        <v>2.0563671794512301E-4</v>
      </c>
      <c r="I3915" s="1">
        <v>2.4882042871359898E-4</v>
      </c>
      <c r="J3915" s="1">
        <v>2.9611687384097801E-4</v>
      </c>
      <c r="K3915" s="1">
        <v>2.7202815897924598E-3</v>
      </c>
      <c r="L3915" s="1">
        <v>2.7809931196898599E-3</v>
      </c>
      <c r="M3915" s="1">
        <v>0.10126703227761601</v>
      </c>
      <c r="N3915" s="1">
        <v>1.4233838897249001E-4</v>
      </c>
      <c r="O3915" s="1">
        <v>1.30951317854691E-4</v>
      </c>
      <c r="P3915" s="1">
        <v>9.30094831807563E-7</v>
      </c>
      <c r="Q3915" s="1">
        <v>8.26527904049134E-7</v>
      </c>
      <c r="R3915" s="1">
        <v>3285.4973365451201</v>
      </c>
      <c r="S3915" s="1">
        <v>356.42284064377901</v>
      </c>
      <c r="T3915" s="1">
        <v>1.3057599868404799</v>
      </c>
      <c r="U3915" s="1">
        <v>132640.21426814899</v>
      </c>
      <c r="V3915" s="1">
        <f t="shared" ref="V3915:V3978" si="245">IFERROR(CONVERT(I3915,"ton","g")*365/U3915,0)</f>
        <v>0.62115419119882331</v>
      </c>
      <c r="W3915" s="1">
        <f t="shared" ref="W3915:W3978" si="246">IFERROR(CONVERT(L3915,"ton","g")*365/U3915,0)</f>
        <v>6.9424586273773148</v>
      </c>
      <c r="X3915" s="1">
        <f t="shared" ref="X3915:X3978" si="247">S3915/T3915</f>
        <v>272.9619870694674</v>
      </c>
    </row>
    <row r="3916" spans="1:24" hidden="1" x14ac:dyDescent="0.3">
      <c r="A3916" s="18" t="str">
        <f t="shared" si="244"/>
        <v>ConstMin - Scrapers_1971_175</v>
      </c>
      <c r="B3916" s="1" t="s">
        <v>40</v>
      </c>
      <c r="C3916" s="1">
        <v>2020</v>
      </c>
      <c r="D3916" s="1" t="s">
        <v>98</v>
      </c>
      <c r="E3916" s="1">
        <v>1971</v>
      </c>
      <c r="F3916" s="1">
        <v>175</v>
      </c>
      <c r="G3916" s="1" t="s">
        <v>5</v>
      </c>
      <c r="H3916" s="1">
        <v>2.7939898372094599E-5</v>
      </c>
      <c r="I3916" s="1">
        <v>3.3807277030234503E-5</v>
      </c>
      <c r="J3916" s="1">
        <v>4.02334536558162E-5</v>
      </c>
      <c r="K3916" s="1">
        <v>1.3137769478474299E-4</v>
      </c>
      <c r="L3916" s="1">
        <v>3.50427318225253E-4</v>
      </c>
      <c r="M3916" s="1">
        <v>1.1976944224944301E-2</v>
      </c>
      <c r="N3916" s="1">
        <v>2.0185711005324299E-5</v>
      </c>
      <c r="O3916" s="1">
        <v>1.8570854124898399E-5</v>
      </c>
      <c r="P3916" s="1">
        <v>1.09894591966455E-7</v>
      </c>
      <c r="Q3916" s="1">
        <v>9.7754208694675705E-8</v>
      </c>
      <c r="R3916" s="1">
        <v>388.57876513185499</v>
      </c>
      <c r="S3916" s="1">
        <v>99.457161604043606</v>
      </c>
      <c r="T3916" s="1">
        <v>0.37307428195442399</v>
      </c>
      <c r="U3916" s="1">
        <v>15540.181500631799</v>
      </c>
      <c r="V3916" s="1">
        <f t="shared" si="245"/>
        <v>0.72034858311404171</v>
      </c>
      <c r="W3916" s="1">
        <f t="shared" si="246"/>
        <v>7.4667303711642177</v>
      </c>
      <c r="X3916" s="1">
        <f t="shared" si="247"/>
        <v>266.58809361775741</v>
      </c>
    </row>
    <row r="3917" spans="1:24" hidden="1" x14ac:dyDescent="0.3">
      <c r="A3917" s="18" t="str">
        <f t="shared" si="244"/>
        <v>ConstMin - Scrapers_1971_300</v>
      </c>
      <c r="B3917" s="1" t="s">
        <v>40</v>
      </c>
      <c r="C3917" s="1">
        <v>2020</v>
      </c>
      <c r="D3917" s="1" t="s">
        <v>98</v>
      </c>
      <c r="E3917" s="1">
        <v>1971</v>
      </c>
      <c r="F3917" s="1">
        <v>300</v>
      </c>
      <c r="G3917" s="1" t="s">
        <v>5</v>
      </c>
      <c r="H3917" s="1">
        <v>1.8607326510888801E-5</v>
      </c>
      <c r="I3917" s="1">
        <v>2.2514865078175501E-5</v>
      </c>
      <c r="J3917" s="1">
        <v>2.6794550175679901E-5</v>
      </c>
      <c r="K3917" s="1">
        <v>8.7494508052655799E-5</v>
      </c>
      <c r="L3917" s="1">
        <v>2.3337649413445599E-4</v>
      </c>
      <c r="M3917" s="1">
        <v>7.9763680178173597E-3</v>
      </c>
      <c r="N3917" s="1">
        <v>1.3443216955493699E-5</v>
      </c>
      <c r="O3917" s="1">
        <v>1.2367759599054199E-5</v>
      </c>
      <c r="P3917" s="1">
        <v>7.3187258137741204E-8</v>
      </c>
      <c r="Q3917" s="1">
        <v>6.5102043492473697E-8</v>
      </c>
      <c r="R3917" s="1">
        <v>258.78447593881998</v>
      </c>
      <c r="S3917" s="1">
        <v>47.023678917392999</v>
      </c>
      <c r="T3917" s="1">
        <v>0.186537140977212</v>
      </c>
      <c r="U3917" s="1">
        <v>10345.209361826401</v>
      </c>
      <c r="V3917" s="1">
        <f t="shared" si="245"/>
        <v>0.72064049912499017</v>
      </c>
      <c r="W3917" s="1">
        <f t="shared" si="246"/>
        <v>7.4697562092041316</v>
      </c>
      <c r="X3917" s="1">
        <f t="shared" si="247"/>
        <v>252.08748601511786</v>
      </c>
    </row>
    <row r="3918" spans="1:24" hidden="1" x14ac:dyDescent="0.3">
      <c r="A3918" s="18" t="str">
        <f t="shared" si="244"/>
        <v>ConstMin - Scrapers_1971_600</v>
      </c>
      <c r="B3918" s="1" t="s">
        <v>40</v>
      </c>
      <c r="C3918" s="1">
        <v>2020</v>
      </c>
      <c r="D3918" s="1" t="s">
        <v>98</v>
      </c>
      <c r="E3918" s="1">
        <v>1971</v>
      </c>
      <c r="F3918" s="1">
        <v>600</v>
      </c>
      <c r="G3918" s="1" t="s">
        <v>5</v>
      </c>
      <c r="H3918" s="1">
        <v>1.62374140416237E-4</v>
      </c>
      <c r="I3918" s="1">
        <v>1.9647270990364699E-4</v>
      </c>
      <c r="J3918" s="1">
        <v>2.3381876219938201E-4</v>
      </c>
      <c r="K3918" s="1">
        <v>2.14797916075737E-3</v>
      </c>
      <c r="L3918" s="1">
        <v>2.1959179850050701E-3</v>
      </c>
      <c r="M3918" s="1">
        <v>7.99621170912162E-2</v>
      </c>
      <c r="N3918" s="1">
        <v>1.12392737000441E-4</v>
      </c>
      <c r="O3918" s="1">
        <v>1.03401318040406E-4</v>
      </c>
      <c r="P3918" s="1">
        <v>7.3441820278730704E-7</v>
      </c>
      <c r="Q3918" s="1">
        <v>6.5264005033297196E-7</v>
      </c>
      <c r="R3918" s="1">
        <v>2594.2828264926702</v>
      </c>
      <c r="S3918" s="1">
        <v>252.80429152492201</v>
      </c>
      <c r="T3918" s="1">
        <v>0.93268570488605995</v>
      </c>
      <c r="U3918" s="1">
        <v>103649.759525218</v>
      </c>
      <c r="V3918" s="1">
        <f t="shared" si="245"/>
        <v>0.62765723190896228</v>
      </c>
      <c r="W3918" s="1">
        <f t="shared" si="246"/>
        <v>7.0151412104170525</v>
      </c>
      <c r="X3918" s="1">
        <f t="shared" si="247"/>
        <v>271.04981903395361</v>
      </c>
    </row>
    <row r="3919" spans="1:24" hidden="1" x14ac:dyDescent="0.3">
      <c r="A3919" s="18" t="str">
        <f t="shared" si="244"/>
        <v>ConstMin - Scrapers_1971_750</v>
      </c>
      <c r="B3919" s="1" t="s">
        <v>40</v>
      </c>
      <c r="C3919" s="1">
        <v>2020</v>
      </c>
      <c r="D3919" s="1" t="s">
        <v>98</v>
      </c>
      <c r="E3919" s="1">
        <v>1971</v>
      </c>
      <c r="F3919" s="1">
        <v>750</v>
      </c>
      <c r="G3919" s="1" t="s">
        <v>5</v>
      </c>
      <c r="H3919" s="1">
        <v>1.3101458711752399E-4</v>
      </c>
      <c r="I3919" s="1">
        <v>1.5852765041220399E-4</v>
      </c>
      <c r="J3919" s="1">
        <v>1.8866100544923399E-4</v>
      </c>
      <c r="K3919" s="1">
        <v>1.7331368293145399E-3</v>
      </c>
      <c r="L3919" s="1">
        <v>1.77181715888926E-3</v>
      </c>
      <c r="M3919" s="1">
        <v>6.4518917414396207E-2</v>
      </c>
      <c r="N3919" s="1">
        <v>9.0686164652661601E-5</v>
      </c>
      <c r="O3919" s="1">
        <v>8.3431271480448698E-5</v>
      </c>
      <c r="P3919" s="1">
        <v>5.9257894984459596E-7</v>
      </c>
      <c r="Q3919" s="1">
        <v>5.2659473061132698E-7</v>
      </c>
      <c r="R3919" s="1">
        <v>2093.2452206227799</v>
      </c>
      <c r="S3919" s="1">
        <v>131.08370671662601</v>
      </c>
      <c r="T3919" s="1">
        <v>0.46634285244302998</v>
      </c>
      <c r="U3919" s="1">
        <v>83893.572298640996</v>
      </c>
      <c r="V3919" s="1">
        <f t="shared" si="245"/>
        <v>0.62569824367083937</v>
      </c>
      <c r="W3919" s="1">
        <f t="shared" si="246"/>
        <v>6.9932461721360442</v>
      </c>
      <c r="X3919" s="1">
        <f t="shared" si="247"/>
        <v>281.08870122039588</v>
      </c>
    </row>
    <row r="3920" spans="1:24" hidden="1" x14ac:dyDescent="0.3">
      <c r="A3920" s="18" t="str">
        <f t="shared" si="244"/>
        <v>ConstMin - Scrapers_1972_175</v>
      </c>
      <c r="B3920" s="1" t="s">
        <v>40</v>
      </c>
      <c r="C3920" s="1">
        <v>2020</v>
      </c>
      <c r="D3920" s="1" t="s">
        <v>98</v>
      </c>
      <c r="E3920" s="1">
        <v>1972</v>
      </c>
      <c r="F3920" s="1">
        <v>175</v>
      </c>
      <c r="G3920" s="1" t="s">
        <v>5</v>
      </c>
      <c r="H3920" s="1">
        <v>6.0010428564774797E-5</v>
      </c>
      <c r="I3920" s="1">
        <v>7.2612618563377496E-5</v>
      </c>
      <c r="J3920" s="1">
        <v>8.6415017133275706E-5</v>
      </c>
      <c r="K3920" s="1">
        <v>3.1033077826988402E-4</v>
      </c>
      <c r="L3920" s="1">
        <v>7.6417239614272499E-4</v>
      </c>
      <c r="M3920" s="1">
        <v>2.8291061345777101E-2</v>
      </c>
      <c r="N3920" s="1">
        <v>3.9734341361351203E-5</v>
      </c>
      <c r="O3920" s="1">
        <v>3.6555594052443099E-5</v>
      </c>
      <c r="P3920" s="1">
        <v>2.5976457927412202E-7</v>
      </c>
      <c r="Q3920" s="1">
        <v>2.3090783951628801E-7</v>
      </c>
      <c r="R3920" s="1">
        <v>917.87232832862196</v>
      </c>
      <c r="S3920" s="1">
        <v>247.810626507146</v>
      </c>
      <c r="T3920" s="1">
        <v>0.93268570488605995</v>
      </c>
      <c r="U3920" s="1">
        <v>36775.096973660497</v>
      </c>
      <c r="V3920" s="1">
        <f t="shared" si="245"/>
        <v>0.65380294528796956</v>
      </c>
      <c r="W3920" s="1">
        <f t="shared" si="246"/>
        <v>6.8805969704811503</v>
      </c>
      <c r="X3920" s="1">
        <f t="shared" si="247"/>
        <v>265.69574853451775</v>
      </c>
    </row>
    <row r="3921" spans="1:24" hidden="1" x14ac:dyDescent="0.3">
      <c r="A3921" s="18" t="str">
        <f t="shared" si="244"/>
        <v>ConstMin - Scrapers_1972_300</v>
      </c>
      <c r="B3921" s="1" t="s">
        <v>40</v>
      </c>
      <c r="C3921" s="1">
        <v>2020</v>
      </c>
      <c r="D3921" s="1" t="s">
        <v>98</v>
      </c>
      <c r="E3921" s="1">
        <v>1972</v>
      </c>
      <c r="F3921" s="1">
        <v>300</v>
      </c>
      <c r="G3921" s="1" t="s">
        <v>5</v>
      </c>
      <c r="H3921" s="1">
        <v>8.8894611378715103E-5</v>
      </c>
      <c r="I3921" s="1">
        <v>1.07562479768245E-4</v>
      </c>
      <c r="J3921" s="1">
        <v>1.2800824038534901E-4</v>
      </c>
      <c r="K3921" s="1">
        <v>4.5969899887281598E-4</v>
      </c>
      <c r="L3921" s="1">
        <v>1.13198338698956E-3</v>
      </c>
      <c r="M3921" s="1">
        <v>4.1908097708545103E-2</v>
      </c>
      <c r="N3921" s="1">
        <v>5.8859250270041501E-5</v>
      </c>
      <c r="O3921" s="1">
        <v>5.4150510248438101E-5</v>
      </c>
      <c r="P3921" s="1">
        <v>3.8479430786939901E-7</v>
      </c>
      <c r="Q3921" s="1">
        <v>3.4204825976110199E-7</v>
      </c>
      <c r="R3921" s="1">
        <v>1359.66207663352</v>
      </c>
      <c r="S3921" s="1">
        <v>239.175747413908</v>
      </c>
      <c r="T3921" s="1">
        <v>0.83941713439745402</v>
      </c>
      <c r="U3921" s="1">
        <v>54478.920244279099</v>
      </c>
      <c r="V3921" s="1">
        <f t="shared" si="245"/>
        <v>0.65376386919458973</v>
      </c>
      <c r="W3921" s="1">
        <f t="shared" si="246"/>
        <v>6.8801857351820894</v>
      </c>
      <c r="X3921" s="1">
        <f t="shared" si="247"/>
        <v>284.93074255101055</v>
      </c>
    </row>
    <row r="3922" spans="1:24" hidden="1" x14ac:dyDescent="0.3">
      <c r="A3922" s="18" t="str">
        <f t="shared" si="244"/>
        <v>ConstMin - Scrapers_1972_600</v>
      </c>
      <c r="B3922" s="1" t="s">
        <v>40</v>
      </c>
      <c r="C3922" s="1">
        <v>2020</v>
      </c>
      <c r="D3922" s="1" t="s">
        <v>98</v>
      </c>
      <c r="E3922" s="1">
        <v>1972</v>
      </c>
      <c r="F3922" s="1">
        <v>600</v>
      </c>
      <c r="G3922" s="1" t="s">
        <v>5</v>
      </c>
      <c r="H3922" s="1">
        <v>2.7085289006667198E-4</v>
      </c>
      <c r="I3922" s="1">
        <v>3.2773199698067298E-4</v>
      </c>
      <c r="J3922" s="1">
        <v>3.9002816169600798E-4</v>
      </c>
      <c r="K3922" s="1">
        <v>3.9606605806958503E-3</v>
      </c>
      <c r="L3922" s="1">
        <v>3.7395069442102899E-3</v>
      </c>
      <c r="M3922" s="1">
        <v>0.14744221494239099</v>
      </c>
      <c r="N3922" s="1">
        <v>1.7434948505479401E-4</v>
      </c>
      <c r="O3922" s="1">
        <v>1.6040152625040999E-4</v>
      </c>
      <c r="P3922" s="1">
        <v>1.35505080939062E-6</v>
      </c>
      <c r="Q3922" s="1">
        <v>1.2034035375956501E-6</v>
      </c>
      <c r="R3922" s="1">
        <v>4783.6002852293896</v>
      </c>
      <c r="S3922" s="1">
        <v>475.33448887957599</v>
      </c>
      <c r="T3922" s="1">
        <v>1.7721028392835101</v>
      </c>
      <c r="U3922" s="1">
        <v>190884.32369216601</v>
      </c>
      <c r="V3922" s="1">
        <f t="shared" si="245"/>
        <v>0.56850878669729121</v>
      </c>
      <c r="W3922" s="1">
        <f t="shared" si="246"/>
        <v>6.4868324584872861</v>
      </c>
      <c r="X3922" s="1">
        <f t="shared" si="247"/>
        <v>268.2318871921459</v>
      </c>
    </row>
    <row r="3923" spans="1:24" hidden="1" x14ac:dyDescent="0.3">
      <c r="A3923" s="18" t="str">
        <f t="shared" si="244"/>
        <v>ConstMin - Scrapers_1972_750</v>
      </c>
      <c r="B3923" s="1" t="s">
        <v>40</v>
      </c>
      <c r="C3923" s="1">
        <v>2020</v>
      </c>
      <c r="D3923" s="1" t="s">
        <v>98</v>
      </c>
      <c r="E3923" s="1">
        <v>1972</v>
      </c>
      <c r="F3923" s="1">
        <v>750</v>
      </c>
      <c r="G3923" s="1" t="s">
        <v>5</v>
      </c>
      <c r="H3923" s="1">
        <v>2.3704385141650301E-5</v>
      </c>
      <c r="I3923" s="1">
        <v>2.8682306021396901E-5</v>
      </c>
      <c r="J3923" s="1">
        <v>3.4134314603976397E-5</v>
      </c>
      <c r="K3923" s="1">
        <v>3.4662736586290899E-4</v>
      </c>
      <c r="L3923" s="1">
        <v>3.2727253832741702E-4</v>
      </c>
      <c r="M3923" s="1">
        <v>1.29037834828792E-2</v>
      </c>
      <c r="N3923" s="1">
        <v>1.52586422170718E-5</v>
      </c>
      <c r="O3923" s="1">
        <v>1.4037950839706E-5</v>
      </c>
      <c r="P3923" s="1">
        <v>1.18590745937374E-7</v>
      </c>
      <c r="Q3923" s="1">
        <v>1.05318946122265E-7</v>
      </c>
      <c r="R3923" s="1">
        <v>418.64904412455599</v>
      </c>
      <c r="S3923" s="1">
        <v>26.2167413433253</v>
      </c>
      <c r="T3923" s="1">
        <v>9.3268570488605998E-2</v>
      </c>
      <c r="U3923" s="1">
        <v>16778.714459728199</v>
      </c>
      <c r="V3923" s="1">
        <f t="shared" si="245"/>
        <v>0.56603590778495505</v>
      </c>
      <c r="W3923" s="1">
        <f t="shared" si="246"/>
        <v>6.4586162698024223</v>
      </c>
      <c r="X3923" s="1">
        <f t="shared" si="247"/>
        <v>281.0887012203969</v>
      </c>
    </row>
    <row r="3924" spans="1:24" hidden="1" x14ac:dyDescent="0.3">
      <c r="A3924" s="18" t="str">
        <f t="shared" si="244"/>
        <v>ConstMin - Scrapers_1973_175</v>
      </c>
      <c r="B3924" s="1" t="s">
        <v>40</v>
      </c>
      <c r="C3924" s="1">
        <v>2020</v>
      </c>
      <c r="D3924" s="1" t="s">
        <v>98</v>
      </c>
      <c r="E3924" s="1">
        <v>1973</v>
      </c>
      <c r="F3924" s="1">
        <v>175</v>
      </c>
      <c r="G3924" s="1" t="s">
        <v>5</v>
      </c>
      <c r="H3924" s="1">
        <v>2.3569000034380899E-5</v>
      </c>
      <c r="I3924" s="1">
        <v>2.8518490041600899E-5</v>
      </c>
      <c r="J3924" s="1">
        <v>3.3939360049508499E-5</v>
      </c>
      <c r="K3924" s="1">
        <v>1.2188191783728801E-4</v>
      </c>
      <c r="L3924" s="1">
        <v>3.0012748886670799E-4</v>
      </c>
      <c r="M3924" s="1">
        <v>1.11112691873474E-2</v>
      </c>
      <c r="N3924" s="1">
        <v>1.5605599148503699E-5</v>
      </c>
      <c r="O3924" s="1">
        <v>1.4357151216623401E-5</v>
      </c>
      <c r="P3924" s="1">
        <v>1.02022123891921E-7</v>
      </c>
      <c r="Q3924" s="1">
        <v>9.0688685411134501E-8</v>
      </c>
      <c r="R3924" s="1">
        <v>360.49289190767399</v>
      </c>
      <c r="S3924" s="1">
        <v>100.49750848274699</v>
      </c>
      <c r="T3924" s="1">
        <v>0.37307428195442399</v>
      </c>
      <c r="U3924" s="1">
        <v>14496.765598636201</v>
      </c>
      <c r="V3924" s="1">
        <f t="shared" si="245"/>
        <v>0.6513943859481256</v>
      </c>
      <c r="W3924" s="1">
        <f t="shared" si="246"/>
        <v>6.8552493849182623</v>
      </c>
      <c r="X3924" s="1">
        <f t="shared" si="247"/>
        <v>269.37667200288041</v>
      </c>
    </row>
    <row r="3925" spans="1:24" hidden="1" x14ac:dyDescent="0.3">
      <c r="A3925" s="18" t="str">
        <f t="shared" si="244"/>
        <v>ConstMin - Scrapers_1973_300</v>
      </c>
      <c r="B3925" s="1" t="s">
        <v>40</v>
      </c>
      <c r="C3925" s="1">
        <v>2020</v>
      </c>
      <c r="D3925" s="1" t="s">
        <v>98</v>
      </c>
      <c r="E3925" s="1">
        <v>1973</v>
      </c>
      <c r="F3925" s="1">
        <v>300</v>
      </c>
      <c r="G3925" s="1" t="s">
        <v>5</v>
      </c>
      <c r="H3925" s="1">
        <v>1.2039917409862299E-4</v>
      </c>
      <c r="I3925" s="1">
        <v>1.4568300065933399E-4</v>
      </c>
      <c r="J3925" s="1">
        <v>1.73374810702017E-4</v>
      </c>
      <c r="K3925" s="1">
        <v>6.2261793982602701E-4</v>
      </c>
      <c r="L3925" s="1">
        <v>1.53316227804038E-3</v>
      </c>
      <c r="M3925" s="1">
        <v>5.6760474835276402E-2</v>
      </c>
      <c r="N3925" s="1">
        <v>7.9719175444575602E-5</v>
      </c>
      <c r="O3925" s="1">
        <v>7.3341641409009606E-5</v>
      </c>
      <c r="P3925" s="1">
        <v>5.2116676305556103E-7</v>
      </c>
      <c r="Q3925" s="1">
        <v>4.63271365253628E-7</v>
      </c>
      <c r="R3925" s="1">
        <v>1841.53109554052</v>
      </c>
      <c r="S3925" s="1">
        <v>323.85998334036401</v>
      </c>
      <c r="T3925" s="1">
        <v>1.2124914163518701</v>
      </c>
      <c r="U3925" s="1">
        <v>73615.865443905801</v>
      </c>
      <c r="V3925" s="1">
        <f t="shared" si="245"/>
        <v>0.65527870808414113</v>
      </c>
      <c r="W3925" s="1">
        <f t="shared" si="246"/>
        <v>6.8961278412085676</v>
      </c>
      <c r="X3925" s="1">
        <f t="shared" si="247"/>
        <v>267.10290808885901</v>
      </c>
    </row>
    <row r="3926" spans="1:24" hidden="1" x14ac:dyDescent="0.3">
      <c r="A3926" s="18" t="str">
        <f t="shared" si="244"/>
        <v>ConstMin - Scrapers_1973_600</v>
      </c>
      <c r="B3926" s="1" t="s">
        <v>40</v>
      </c>
      <c r="C3926" s="1">
        <v>2020</v>
      </c>
      <c r="D3926" s="1" t="s">
        <v>98</v>
      </c>
      <c r="E3926" s="1">
        <v>1973</v>
      </c>
      <c r="F3926" s="1">
        <v>600</v>
      </c>
      <c r="G3926" s="1" t="s">
        <v>5</v>
      </c>
      <c r="H3926" s="1">
        <v>3.7444849186365998E-4</v>
      </c>
      <c r="I3926" s="1">
        <v>4.5308267515502899E-4</v>
      </c>
      <c r="J3926" s="1">
        <v>5.3920582828367099E-4</v>
      </c>
      <c r="K3926" s="1">
        <v>5.4755309454528698E-3</v>
      </c>
      <c r="L3926" s="1">
        <v>5.1697906388539798E-3</v>
      </c>
      <c r="M3926" s="1">
        <v>0.20383579812874</v>
      </c>
      <c r="N3926" s="1">
        <v>2.4103453989323499E-4</v>
      </c>
      <c r="O3926" s="1">
        <v>2.2175177670177599E-4</v>
      </c>
      <c r="P3926" s="1">
        <v>1.87332958437347E-6</v>
      </c>
      <c r="Q3926" s="1">
        <v>1.66368038253224E-6</v>
      </c>
      <c r="R3926" s="1">
        <v>6613.2279852793899</v>
      </c>
      <c r="S3926" s="1">
        <v>576.04006673806396</v>
      </c>
      <c r="T3926" s="1">
        <v>2.2384456917265401</v>
      </c>
      <c r="U3926" s="1">
        <v>261668.404550715</v>
      </c>
      <c r="V3926" s="1">
        <f t="shared" si="245"/>
        <v>0.57334333769159729</v>
      </c>
      <c r="W3926" s="1">
        <f t="shared" si="246"/>
        <v>6.5419959371280685</v>
      </c>
      <c r="X3926" s="1">
        <f t="shared" si="247"/>
        <v>257.33930864043316</v>
      </c>
    </row>
    <row r="3927" spans="1:24" hidden="1" x14ac:dyDescent="0.3">
      <c r="A3927" s="18" t="str">
        <f t="shared" si="244"/>
        <v>ConstMin - Scrapers_1973_9999</v>
      </c>
      <c r="B3927" s="1" t="s">
        <v>40</v>
      </c>
      <c r="C3927" s="1">
        <v>2020</v>
      </c>
      <c r="D3927" s="1" t="s">
        <v>98</v>
      </c>
      <c r="E3927" s="1">
        <v>1973</v>
      </c>
      <c r="F3927" s="1">
        <v>9999</v>
      </c>
      <c r="G3927" s="1" t="s">
        <v>5</v>
      </c>
      <c r="H3927" s="1">
        <v>7.0372393389274399E-5</v>
      </c>
      <c r="I3927" s="1">
        <v>8.5150596001021996E-5</v>
      </c>
      <c r="J3927" s="1">
        <v>1.0133624648055499E-4</v>
      </c>
      <c r="K3927" s="1">
        <v>1.02904999240551E-3</v>
      </c>
      <c r="L3927" s="1">
        <v>9.7159034815951905E-4</v>
      </c>
      <c r="M3927" s="1">
        <v>3.8308107214797701E-2</v>
      </c>
      <c r="N3927" s="1">
        <v>4.5299094081931903E-5</v>
      </c>
      <c r="O3927" s="1">
        <v>4.1675166555377397E-5</v>
      </c>
      <c r="P3927" s="1">
        <v>3.5206627700158199E-7</v>
      </c>
      <c r="Q3927" s="1">
        <v>3.1266562130047499E-7</v>
      </c>
      <c r="R3927" s="1">
        <v>1242.8643497447699</v>
      </c>
      <c r="S3927" s="1">
        <v>52.433482686650599</v>
      </c>
      <c r="T3927" s="1">
        <v>0.186537140977212</v>
      </c>
      <c r="U3927" s="1">
        <v>49811.8085523181</v>
      </c>
      <c r="V3927" s="1">
        <f t="shared" si="245"/>
        <v>0.56603590778495472</v>
      </c>
      <c r="W3927" s="1">
        <f t="shared" si="246"/>
        <v>6.4586162698024197</v>
      </c>
      <c r="X3927" s="1">
        <f t="shared" si="247"/>
        <v>281.0887012203969</v>
      </c>
    </row>
    <row r="3928" spans="1:24" hidden="1" x14ac:dyDescent="0.3">
      <c r="A3928" s="18" t="str">
        <f t="shared" si="244"/>
        <v>ConstMin - Scrapers_1974_50</v>
      </c>
      <c r="B3928" s="1" t="s">
        <v>40</v>
      </c>
      <c r="C3928" s="1">
        <v>2020</v>
      </c>
      <c r="D3928" s="1" t="s">
        <v>98</v>
      </c>
      <c r="E3928" s="1">
        <v>1974</v>
      </c>
      <c r="F3928" s="1">
        <v>50</v>
      </c>
      <c r="G3928" s="1" t="s">
        <v>5</v>
      </c>
      <c r="H3928" s="1">
        <v>4.0665910518226096E-6</v>
      </c>
      <c r="I3928" s="1">
        <v>4.92057517270536E-6</v>
      </c>
      <c r="J3928" s="1">
        <v>5.8558911146245596E-6</v>
      </c>
      <c r="K3928" s="1">
        <v>1.35213667662533E-5</v>
      </c>
      <c r="L3928" s="1">
        <v>9.3105445701868594E-6</v>
      </c>
      <c r="M3928" s="1">
        <v>7.1147415648893804E-4</v>
      </c>
      <c r="N3928" s="1">
        <v>1.28001625639772E-6</v>
      </c>
      <c r="O3928" s="1">
        <v>1.1776149558859E-6</v>
      </c>
      <c r="P3928" s="1">
        <v>6.4559336765876896E-9</v>
      </c>
      <c r="Q3928" s="1">
        <v>5.8069564212746003E-9</v>
      </c>
      <c r="R3928" s="1">
        <v>23.0829954585503</v>
      </c>
      <c r="S3928" s="1">
        <v>20.8069375740677</v>
      </c>
      <c r="T3928" s="1">
        <v>9.3268570488605998E-2</v>
      </c>
      <c r="U3928" s="1">
        <v>832.27750296270801</v>
      </c>
      <c r="V3928" s="1">
        <f t="shared" si="245"/>
        <v>1.9576557132398313</v>
      </c>
      <c r="W3928" s="1">
        <f t="shared" si="246"/>
        <v>3.7042093924924586</v>
      </c>
      <c r="X3928" s="1">
        <f t="shared" si="247"/>
        <v>223.08627080983882</v>
      </c>
    </row>
    <row r="3929" spans="1:24" hidden="1" x14ac:dyDescent="0.3">
      <c r="A3929" s="18" t="str">
        <f t="shared" si="244"/>
        <v>ConstMin - Scrapers_1974_175</v>
      </c>
      <c r="B3929" s="1" t="s">
        <v>40</v>
      </c>
      <c r="C3929" s="1">
        <v>2020</v>
      </c>
      <c r="D3929" s="1" t="s">
        <v>98</v>
      </c>
      <c r="E3929" s="1">
        <v>1974</v>
      </c>
      <c r="F3929" s="1">
        <v>175</v>
      </c>
      <c r="G3929" s="1" t="s">
        <v>5</v>
      </c>
      <c r="H3929" s="1">
        <v>5.0023028925454702E-5</v>
      </c>
      <c r="I3929" s="1">
        <v>6.0527864999800301E-5</v>
      </c>
      <c r="J3929" s="1">
        <v>7.2033161652654797E-5</v>
      </c>
      <c r="K3929" s="1">
        <v>2.5868313006792101E-4</v>
      </c>
      <c r="L3929" s="1">
        <v>6.36992915906617E-4</v>
      </c>
      <c r="M3929" s="1">
        <v>2.35826441149985E-2</v>
      </c>
      <c r="N3929" s="1">
        <v>3.3121444968641303E-5</v>
      </c>
      <c r="O3929" s="1">
        <v>3.0471729371150001E-5</v>
      </c>
      <c r="P3929" s="1">
        <v>2.1653254898541701E-7</v>
      </c>
      <c r="Q3929" s="1">
        <v>1.9247837103462399E-7</v>
      </c>
      <c r="R3929" s="1">
        <v>765.11291667076</v>
      </c>
      <c r="S3929" s="1">
        <v>198.91432320808701</v>
      </c>
      <c r="T3929" s="1">
        <v>0.74614856390884798</v>
      </c>
      <c r="U3929" s="1">
        <v>30632.805774045399</v>
      </c>
      <c r="V3929" s="1">
        <f t="shared" si="245"/>
        <v>0.65427025834113883</v>
      </c>
      <c r="W3929" s="1">
        <f t="shared" si="246"/>
        <v>6.8855149550223294</v>
      </c>
      <c r="X3929" s="1">
        <f t="shared" si="247"/>
        <v>266.58809361775712</v>
      </c>
    </row>
    <row r="3930" spans="1:24" hidden="1" x14ac:dyDescent="0.3">
      <c r="A3930" s="18" t="str">
        <f t="shared" si="244"/>
        <v>ConstMin - Scrapers_1974_300</v>
      </c>
      <c r="B3930" s="1" t="s">
        <v>40</v>
      </c>
      <c r="C3930" s="1">
        <v>2020</v>
      </c>
      <c r="D3930" s="1" t="s">
        <v>98</v>
      </c>
      <c r="E3930" s="1">
        <v>1974</v>
      </c>
      <c r="F3930" s="1">
        <v>300</v>
      </c>
      <c r="G3930" s="1" t="s">
        <v>5</v>
      </c>
      <c r="H3930" s="1">
        <v>1.10510393642158E-4</v>
      </c>
      <c r="I3930" s="1">
        <v>1.33717576307011E-4</v>
      </c>
      <c r="J3930" s="1">
        <v>1.5913496684470701E-4</v>
      </c>
      <c r="K3930" s="1">
        <v>5.7148027911290095E-4</v>
      </c>
      <c r="L3930" s="1">
        <v>1.4072386138194301E-3</v>
      </c>
      <c r="M3930" s="1">
        <v>5.20985502128452E-2</v>
      </c>
      <c r="N3930" s="1">
        <v>7.3171577173709794E-5</v>
      </c>
      <c r="O3930" s="1">
        <v>6.7317850999812996E-5</v>
      </c>
      <c r="P3930" s="1">
        <v>4.7836162141196904E-7</v>
      </c>
      <c r="Q3930" s="1">
        <v>4.2522136319126101E-7</v>
      </c>
      <c r="R3930" s="1">
        <v>1690.28008535804</v>
      </c>
      <c r="S3930" s="1">
        <v>295.35447886389102</v>
      </c>
      <c r="T3930" s="1">
        <v>1.3057599868404799</v>
      </c>
      <c r="U3930" s="1">
        <v>68037.013881146297</v>
      </c>
      <c r="V3930" s="1">
        <f t="shared" si="245"/>
        <v>0.6507764860345997</v>
      </c>
      <c r="W3930" s="1">
        <f t="shared" si="246"/>
        <v>6.8487466300688036</v>
      </c>
      <c r="X3930" s="1">
        <f t="shared" si="247"/>
        <v>226.19354386754802</v>
      </c>
    </row>
    <row r="3931" spans="1:24" hidden="1" x14ac:dyDescent="0.3">
      <c r="A3931" s="18" t="str">
        <f t="shared" si="244"/>
        <v>ConstMin - Scrapers_1974_600</v>
      </c>
      <c r="B3931" s="1" t="s">
        <v>40</v>
      </c>
      <c r="C3931" s="1">
        <v>2020</v>
      </c>
      <c r="D3931" s="1" t="s">
        <v>98</v>
      </c>
      <c r="E3931" s="1">
        <v>1974</v>
      </c>
      <c r="F3931" s="1">
        <v>600</v>
      </c>
      <c r="G3931" s="1" t="s">
        <v>5</v>
      </c>
      <c r="H3931" s="1">
        <v>3.4816483005689202E-4</v>
      </c>
      <c r="I3931" s="1">
        <v>4.2127944436883902E-4</v>
      </c>
      <c r="J3931" s="1">
        <v>5.0135735528192499E-4</v>
      </c>
      <c r="K3931" s="1">
        <v>5.0911870190920201E-3</v>
      </c>
      <c r="L3931" s="1">
        <v>4.8069075408686103E-3</v>
      </c>
      <c r="M3931" s="1">
        <v>0.18952795259446201</v>
      </c>
      <c r="N3931" s="1">
        <v>2.2411560319576601E-4</v>
      </c>
      <c r="O3931" s="1">
        <v>2.06186354940105E-4</v>
      </c>
      <c r="P3931" s="1">
        <v>1.74183496677406E-6</v>
      </c>
      <c r="Q3931" s="1">
        <v>1.5469016706955399E-6</v>
      </c>
      <c r="R3931" s="1">
        <v>6149.0256941951802</v>
      </c>
      <c r="S3931" s="1">
        <v>563.86800825723503</v>
      </c>
      <c r="T3931" s="1">
        <v>2.1451771212379298</v>
      </c>
      <c r="U3931" s="1">
        <v>247051.49086526601</v>
      </c>
      <c r="V3931" s="1">
        <f t="shared" si="245"/>
        <v>0.56463967443395802</v>
      </c>
      <c r="W3931" s="1">
        <f t="shared" si="246"/>
        <v>6.4426848857450452</v>
      </c>
      <c r="X3931" s="1">
        <f t="shared" si="247"/>
        <v>262.85382343246346</v>
      </c>
    </row>
    <row r="3932" spans="1:24" hidden="1" x14ac:dyDescent="0.3">
      <c r="A3932" s="18" t="str">
        <f t="shared" si="244"/>
        <v>ConstMin - Scrapers_1974_9999</v>
      </c>
      <c r="B3932" s="1" t="s">
        <v>40</v>
      </c>
      <c r="C3932" s="1">
        <v>2020</v>
      </c>
      <c r="D3932" s="1" t="s">
        <v>98</v>
      </c>
      <c r="E3932" s="1">
        <v>1974</v>
      </c>
      <c r="F3932" s="1">
        <v>9999</v>
      </c>
      <c r="G3932" s="1" t="s">
        <v>5</v>
      </c>
      <c r="H3932" s="1">
        <v>3.51861966946372E-5</v>
      </c>
      <c r="I3932" s="1">
        <v>4.2575298000510998E-5</v>
      </c>
      <c r="J3932" s="1">
        <v>5.0668123240277497E-5</v>
      </c>
      <c r="K3932" s="1">
        <v>5.1452499620275596E-4</v>
      </c>
      <c r="L3932" s="1">
        <v>4.8579517407975898E-4</v>
      </c>
      <c r="M3932" s="1">
        <v>1.9154053607398799E-2</v>
      </c>
      <c r="N3932" s="1">
        <v>2.2649547040965901E-5</v>
      </c>
      <c r="O3932" s="1">
        <v>2.0837583277688698E-5</v>
      </c>
      <c r="P3932" s="1">
        <v>1.7603313850078999E-7</v>
      </c>
      <c r="Q3932" s="1">
        <v>1.5633281065023699E-7</v>
      </c>
      <c r="R3932" s="1">
        <v>621.43217487238701</v>
      </c>
      <c r="S3932" s="1">
        <v>26.2167413433253</v>
      </c>
      <c r="T3932" s="1">
        <v>9.3268570488605998E-2</v>
      </c>
      <c r="U3932" s="1">
        <v>24905.904276158999</v>
      </c>
      <c r="V3932" s="1">
        <f t="shared" si="245"/>
        <v>0.56603590778495583</v>
      </c>
      <c r="W3932" s="1">
        <f t="shared" si="246"/>
        <v>6.4586162698024259</v>
      </c>
      <c r="X3932" s="1">
        <f t="shared" si="247"/>
        <v>281.0887012203969</v>
      </c>
    </row>
    <row r="3933" spans="1:24" hidden="1" x14ac:dyDescent="0.3">
      <c r="A3933" s="18" t="str">
        <f t="shared" si="244"/>
        <v>ConstMin - Scrapers_1975_175</v>
      </c>
      <c r="B3933" s="1" t="s">
        <v>40</v>
      </c>
      <c r="C3933" s="1">
        <v>2020</v>
      </c>
      <c r="D3933" s="1" t="s">
        <v>98</v>
      </c>
      <c r="E3933" s="1">
        <v>1975</v>
      </c>
      <c r="F3933" s="1">
        <v>175</v>
      </c>
      <c r="G3933" s="1" t="s">
        <v>5</v>
      </c>
      <c r="H3933" s="1">
        <v>2.1796117505355699E-5</v>
      </c>
      <c r="I3933" s="1">
        <v>2.63733021814804E-5</v>
      </c>
      <c r="J3933" s="1">
        <v>3.1386409207712197E-5</v>
      </c>
      <c r="K3933" s="1">
        <v>1.1271384441785599E-4</v>
      </c>
      <c r="L3933" s="1">
        <v>2.7755161459474799E-4</v>
      </c>
      <c r="M3933" s="1">
        <v>1.0275468984164799E-2</v>
      </c>
      <c r="N3933" s="1">
        <v>1.44317311844409E-5</v>
      </c>
      <c r="O3933" s="1">
        <v>1.32771926896857E-5</v>
      </c>
      <c r="P3933" s="1">
        <v>9.4347923002694204E-8</v>
      </c>
      <c r="Q3933" s="1">
        <v>8.3866996509987703E-8</v>
      </c>
      <c r="R3933" s="1">
        <v>333.37627478481801</v>
      </c>
      <c r="S3933" s="1">
        <v>89.1577275048801</v>
      </c>
      <c r="T3933" s="1">
        <v>0.37307428195442399</v>
      </c>
      <c r="U3933" s="1">
        <v>13306.7908301033</v>
      </c>
      <c r="V3933" s="1">
        <f t="shared" si="245"/>
        <v>0.65626581341743595</v>
      </c>
      <c r="W3933" s="1">
        <f t="shared" si="246"/>
        <v>6.906516099650613</v>
      </c>
      <c r="X3933" s="1">
        <f t="shared" si="247"/>
        <v>238.98116760503987</v>
      </c>
    </row>
    <row r="3934" spans="1:24" hidden="1" x14ac:dyDescent="0.3">
      <c r="A3934" s="18" t="str">
        <f t="shared" si="244"/>
        <v>ConstMin - Scrapers_1975_300</v>
      </c>
      <c r="B3934" s="1" t="s">
        <v>40</v>
      </c>
      <c r="C3934" s="1">
        <v>2020</v>
      </c>
      <c r="D3934" s="1" t="s">
        <v>98</v>
      </c>
      <c r="E3934" s="1">
        <v>1975</v>
      </c>
      <c r="F3934" s="1">
        <v>300</v>
      </c>
      <c r="G3934" s="1" t="s">
        <v>5</v>
      </c>
      <c r="H3934" s="1">
        <v>8.3133401638930602E-5</v>
      </c>
      <c r="I3934" s="1">
        <v>1.0059141598310601E-4</v>
      </c>
      <c r="J3934" s="1">
        <v>1.1971209836006E-4</v>
      </c>
      <c r="K3934" s="1">
        <v>4.2990616544231401E-4</v>
      </c>
      <c r="L3934" s="1">
        <v>1.0586201806798499E-3</v>
      </c>
      <c r="M3934" s="1">
        <v>3.9192057479000703E-2</v>
      </c>
      <c r="N3934" s="1">
        <v>5.5044615381909598E-5</v>
      </c>
      <c r="O3934" s="1">
        <v>5.0641046151356803E-5</v>
      </c>
      <c r="P3934" s="1">
        <v>3.5985600531170898E-7</v>
      </c>
      <c r="Q3934" s="1">
        <v>3.1988030452682301E-7</v>
      </c>
      <c r="R3934" s="1">
        <v>1271.5431425696199</v>
      </c>
      <c r="S3934" s="1">
        <v>223.15440548187601</v>
      </c>
      <c r="T3934" s="1">
        <v>0.83941713439745402</v>
      </c>
      <c r="U3934" s="1">
        <v>50829.614581982903</v>
      </c>
      <c r="V3934" s="1">
        <f t="shared" si="245"/>
        <v>0.65528874026387851</v>
      </c>
      <c r="W3934" s="1">
        <f t="shared" si="246"/>
        <v>6.8962334194810735</v>
      </c>
      <c r="X3934" s="1">
        <f t="shared" si="247"/>
        <v>265.84447271505786</v>
      </c>
    </row>
    <row r="3935" spans="1:24" hidden="1" x14ac:dyDescent="0.3">
      <c r="A3935" s="18" t="str">
        <f t="shared" si="244"/>
        <v>ConstMin - Scrapers_1975_600</v>
      </c>
      <c r="B3935" s="1" t="s">
        <v>40</v>
      </c>
      <c r="C3935" s="1">
        <v>2020</v>
      </c>
      <c r="D3935" s="1" t="s">
        <v>98</v>
      </c>
      <c r="E3935" s="1">
        <v>1975</v>
      </c>
      <c r="F3935" s="1">
        <v>600</v>
      </c>
      <c r="G3935" s="1" t="s">
        <v>5</v>
      </c>
      <c r="H3935" s="1">
        <v>5.0604277357994896E-4</v>
      </c>
      <c r="I3935" s="1">
        <v>6.1231175603173801E-4</v>
      </c>
      <c r="J3935" s="1">
        <v>7.2870159395512705E-4</v>
      </c>
      <c r="K3935" s="1">
        <v>7.3998238119989497E-3</v>
      </c>
      <c r="L3935" s="1">
        <v>6.9866356803644997E-3</v>
      </c>
      <c r="M3935" s="1">
        <v>0.27547081876753199</v>
      </c>
      <c r="N3935" s="1">
        <v>3.25742497957639E-4</v>
      </c>
      <c r="O3935" s="1">
        <v>2.9968309812102798E-4</v>
      </c>
      <c r="P3935" s="1">
        <v>2.5316830466789299E-6</v>
      </c>
      <c r="Q3935" s="1">
        <v>2.2483557910381599E-6</v>
      </c>
      <c r="R3935" s="1">
        <v>8937.3473380307696</v>
      </c>
      <c r="S3935" s="1">
        <v>813.44722445817695</v>
      </c>
      <c r="T3935" s="1">
        <v>3.0778628261239902</v>
      </c>
      <c r="U3935" s="1">
        <v>357904.25125126599</v>
      </c>
      <c r="V3935" s="1">
        <f t="shared" si="245"/>
        <v>0.56649273074347206</v>
      </c>
      <c r="W3935" s="1">
        <f t="shared" si="246"/>
        <v>6.4638287380429009</v>
      </c>
      <c r="X3935" s="1">
        <f t="shared" si="247"/>
        <v>264.28962900941434</v>
      </c>
    </row>
    <row r="3936" spans="1:24" hidden="1" x14ac:dyDescent="0.3">
      <c r="A3936" s="18" t="str">
        <f t="shared" si="244"/>
        <v>ConstMin - Scrapers_1975_9999</v>
      </c>
      <c r="B3936" s="1" t="s">
        <v>40</v>
      </c>
      <c r="C3936" s="1">
        <v>2020</v>
      </c>
      <c r="D3936" s="1" t="s">
        <v>98</v>
      </c>
      <c r="E3936" s="1">
        <v>1975</v>
      </c>
      <c r="F3936" s="1">
        <v>9999</v>
      </c>
      <c r="G3936" s="1" t="s">
        <v>5</v>
      </c>
      <c r="H3936" s="1">
        <v>1.75930983473186E-4</v>
      </c>
      <c r="I3936" s="1">
        <v>2.12876490002555E-4</v>
      </c>
      <c r="J3936" s="1">
        <v>2.5334061620138702E-4</v>
      </c>
      <c r="K3936" s="1">
        <v>2.5726249810137801E-3</v>
      </c>
      <c r="L3936" s="1">
        <v>2.4289758703987898E-3</v>
      </c>
      <c r="M3936" s="1">
        <v>9.5770268036994399E-2</v>
      </c>
      <c r="N3936" s="1">
        <v>1.13247735204829E-4</v>
      </c>
      <c r="O3936" s="1">
        <v>1.04187916388443E-4</v>
      </c>
      <c r="P3936" s="1">
        <v>8.8016569250395402E-7</v>
      </c>
      <c r="Q3936" s="1">
        <v>7.8166405325118901E-7</v>
      </c>
      <c r="R3936" s="1">
        <v>3107.1608743619299</v>
      </c>
      <c r="S3936" s="1">
        <v>131.08370671662601</v>
      </c>
      <c r="T3936" s="1">
        <v>0.46634285244302998</v>
      </c>
      <c r="U3936" s="1">
        <v>124529.52138079501</v>
      </c>
      <c r="V3936" s="1">
        <f t="shared" si="245"/>
        <v>0.56603590778495583</v>
      </c>
      <c r="W3936" s="1">
        <f t="shared" si="246"/>
        <v>6.4586162698024125</v>
      </c>
      <c r="X3936" s="1">
        <f t="shared" si="247"/>
        <v>281.08870122039588</v>
      </c>
    </row>
    <row r="3937" spans="1:24" hidden="1" x14ac:dyDescent="0.3">
      <c r="A3937" s="18" t="str">
        <f t="shared" si="244"/>
        <v>ConstMin - Scrapers_1976_175</v>
      </c>
      <c r="B3937" s="1" t="s">
        <v>40</v>
      </c>
      <c r="C3937" s="1">
        <v>2020</v>
      </c>
      <c r="D3937" s="1" t="s">
        <v>98</v>
      </c>
      <c r="E3937" s="1">
        <v>1976</v>
      </c>
      <c r="F3937" s="1">
        <v>175</v>
      </c>
      <c r="G3937" s="1" t="s">
        <v>5</v>
      </c>
      <c r="H3937" s="1">
        <v>2.03064932902876E-5</v>
      </c>
      <c r="I3937" s="1">
        <v>2.4570856881248001E-5</v>
      </c>
      <c r="J3937" s="1">
        <v>2.9241350338014099E-5</v>
      </c>
      <c r="K3937" s="1">
        <v>1.0501057928465001E-4</v>
      </c>
      <c r="L3937" s="1">
        <v>2.58582749798989E-4</v>
      </c>
      <c r="M3937" s="1">
        <v>9.5732068764187699E-3</v>
      </c>
      <c r="N3937" s="1">
        <v>1.34454153310595E-5</v>
      </c>
      <c r="O3937" s="1">
        <v>1.23697821045747E-5</v>
      </c>
      <c r="P3937" s="1">
        <v>8.7899850280033604E-8</v>
      </c>
      <c r="Q3937" s="1">
        <v>7.8135227592169595E-8</v>
      </c>
      <c r="R3937" s="1">
        <v>310.59215410246998</v>
      </c>
      <c r="S3937" s="1">
        <v>82.915646232659796</v>
      </c>
      <c r="T3937" s="1">
        <v>0.27980571146581801</v>
      </c>
      <c r="U3937" s="1">
        <v>12437.3469348989</v>
      </c>
      <c r="V3937" s="1">
        <f t="shared" si="245"/>
        <v>0.65415573616659595</v>
      </c>
      <c r="W3937" s="1">
        <f t="shared" si="246"/>
        <v>6.8843097280760643</v>
      </c>
      <c r="X3937" s="1">
        <f t="shared" si="247"/>
        <v>296.33292972573594</v>
      </c>
    </row>
    <row r="3938" spans="1:24" hidden="1" x14ac:dyDescent="0.3">
      <c r="A3938" s="18" t="str">
        <f t="shared" si="244"/>
        <v>ConstMin - Scrapers_1976_300</v>
      </c>
      <c r="B3938" s="1" t="s">
        <v>40</v>
      </c>
      <c r="C3938" s="1">
        <v>2020</v>
      </c>
      <c r="D3938" s="1" t="s">
        <v>98</v>
      </c>
      <c r="E3938" s="1">
        <v>1976</v>
      </c>
      <c r="F3938" s="1">
        <v>300</v>
      </c>
      <c r="G3938" s="1" t="s">
        <v>5</v>
      </c>
      <c r="H3938" s="1">
        <v>3.1886572487750998E-5</v>
      </c>
      <c r="I3938" s="1">
        <v>3.8582752710178703E-5</v>
      </c>
      <c r="J3938" s="1">
        <v>4.5916664382361401E-5</v>
      </c>
      <c r="K3938" s="1">
        <v>1.64894420738919E-4</v>
      </c>
      <c r="L3938" s="1">
        <v>4.0604340088059898E-4</v>
      </c>
      <c r="M3938" s="1">
        <v>1.50324701878075E-2</v>
      </c>
      <c r="N3938" s="1">
        <v>2.11128629868755E-5</v>
      </c>
      <c r="O3938" s="1">
        <v>1.9423833947925399E-5</v>
      </c>
      <c r="P3938" s="1">
        <v>1.38026044553803E-7</v>
      </c>
      <c r="Q3938" s="1">
        <v>1.2269300084698901E-7</v>
      </c>
      <c r="R3938" s="1">
        <v>487.71193993657198</v>
      </c>
      <c r="S3938" s="1">
        <v>94.255427210526705</v>
      </c>
      <c r="T3938" s="1">
        <v>0.37307428195442399</v>
      </c>
      <c r="U3938" s="1">
        <v>19322.362578157899</v>
      </c>
      <c r="V3938" s="1">
        <f t="shared" si="245"/>
        <v>0.6611828540979432</v>
      </c>
      <c r="W3938" s="1">
        <f t="shared" si="246"/>
        <v>6.9582628460577318</v>
      </c>
      <c r="X3938" s="1">
        <f t="shared" si="247"/>
        <v>252.64520169214254</v>
      </c>
    </row>
    <row r="3939" spans="1:24" hidden="1" x14ac:dyDescent="0.3">
      <c r="A3939" s="18" t="str">
        <f t="shared" si="244"/>
        <v>ConstMin - Scrapers_1976_600</v>
      </c>
      <c r="B3939" s="1" t="s">
        <v>40</v>
      </c>
      <c r="C3939" s="1">
        <v>2020</v>
      </c>
      <c r="D3939" s="1" t="s">
        <v>98</v>
      </c>
      <c r="E3939" s="1">
        <v>1976</v>
      </c>
      <c r="F3939" s="1">
        <v>600</v>
      </c>
      <c r="G3939" s="1" t="s">
        <v>5</v>
      </c>
      <c r="H3939" s="1">
        <v>3.8122211631603099E-4</v>
      </c>
      <c r="I3939" s="1">
        <v>4.61278760742397E-4</v>
      </c>
      <c r="J3939" s="1">
        <v>5.48959847495084E-4</v>
      </c>
      <c r="K3939" s="1">
        <v>5.5745811248707E-3</v>
      </c>
      <c r="L3939" s="1">
        <v>5.2633100975936504E-3</v>
      </c>
      <c r="M3939" s="1">
        <v>0.20752310673452801</v>
      </c>
      <c r="N3939" s="1">
        <v>2.4539475895877502E-4</v>
      </c>
      <c r="O3939" s="1">
        <v>2.2576317824207301E-4</v>
      </c>
      <c r="P3939" s="1">
        <v>1.9072173722956601E-6</v>
      </c>
      <c r="Q3939" s="1">
        <v>1.6937756996851E-6</v>
      </c>
      <c r="R3939" s="1">
        <v>6732.8586521495899</v>
      </c>
      <c r="S3939" s="1">
        <v>688.29349495015902</v>
      </c>
      <c r="T3939" s="1">
        <v>2.5182514031923602</v>
      </c>
      <c r="U3939" s="1">
        <v>271127.29689139797</v>
      </c>
      <c r="V3939" s="1">
        <f t="shared" si="245"/>
        <v>0.56335066945221679</v>
      </c>
      <c r="W3939" s="1">
        <f t="shared" si="246"/>
        <v>6.4279770051451841</v>
      </c>
      <c r="X3939" s="1">
        <f t="shared" si="247"/>
        <v>273.32199401442477</v>
      </c>
    </row>
    <row r="3940" spans="1:24" hidden="1" x14ac:dyDescent="0.3">
      <c r="A3940" s="18" t="str">
        <f t="shared" si="244"/>
        <v>ConstMin - Scrapers_1977_25</v>
      </c>
      <c r="B3940" s="1" t="s">
        <v>40</v>
      </c>
      <c r="C3940" s="1">
        <v>2020</v>
      </c>
      <c r="D3940" s="1" t="s">
        <v>98</v>
      </c>
      <c r="E3940" s="1">
        <v>1977</v>
      </c>
      <c r="F3940" s="1">
        <v>25</v>
      </c>
      <c r="G3940" s="1" t="s">
        <v>5</v>
      </c>
      <c r="H3940" s="1">
        <v>0</v>
      </c>
      <c r="I3940" s="1">
        <v>0</v>
      </c>
      <c r="J3940" s="1">
        <v>0</v>
      </c>
      <c r="K3940" s="1">
        <v>0</v>
      </c>
      <c r="L3940" s="1">
        <v>0</v>
      </c>
      <c r="M3940" s="1">
        <v>0</v>
      </c>
      <c r="N3940" s="1">
        <v>0</v>
      </c>
      <c r="O3940" s="1">
        <v>0</v>
      </c>
      <c r="P3940" s="1">
        <v>0</v>
      </c>
      <c r="Q3940" s="1">
        <v>0</v>
      </c>
      <c r="R3940" s="1">
        <v>0</v>
      </c>
      <c r="S3940" s="1">
        <v>0</v>
      </c>
      <c r="T3940" s="1">
        <v>0</v>
      </c>
      <c r="U3940" s="1">
        <v>0</v>
      </c>
      <c r="V3940" s="1">
        <f t="shared" si="245"/>
        <v>0</v>
      </c>
      <c r="W3940" s="1">
        <f t="shared" si="246"/>
        <v>0</v>
      </c>
      <c r="X3940" s="1" t="e">
        <f t="shared" si="247"/>
        <v>#DIV/0!</v>
      </c>
    </row>
    <row r="3941" spans="1:24" hidden="1" x14ac:dyDescent="0.3">
      <c r="A3941" s="18" t="str">
        <f t="shared" si="244"/>
        <v>ConstMin - Scrapers_1977_100</v>
      </c>
      <c r="B3941" s="1" t="s">
        <v>40</v>
      </c>
      <c r="C3941" s="1">
        <v>2020</v>
      </c>
      <c r="D3941" s="1" t="s">
        <v>98</v>
      </c>
      <c r="E3941" s="1">
        <v>1977</v>
      </c>
      <c r="F3941" s="1">
        <v>100</v>
      </c>
      <c r="G3941" s="1" t="s">
        <v>5</v>
      </c>
      <c r="H3941" s="1">
        <v>3.8592647209015797E-6</v>
      </c>
      <c r="I3941" s="1">
        <v>4.6697103122909097E-6</v>
      </c>
      <c r="J3941" s="1">
        <v>5.5573411980982701E-6</v>
      </c>
      <c r="K3941" s="1">
        <v>1.51380888108486E-5</v>
      </c>
      <c r="L3941" s="1">
        <v>3.6981460489090697E-5</v>
      </c>
      <c r="M3941" s="1">
        <v>1.2639565085222899E-3</v>
      </c>
      <c r="N3941" s="1">
        <v>2.7114126736880801E-6</v>
      </c>
      <c r="O3941" s="1">
        <v>2.4944996597930398E-6</v>
      </c>
      <c r="P3941" s="1">
        <v>1.1570126795889501E-8</v>
      </c>
      <c r="Q3941" s="1">
        <v>1.03162431079665E-8</v>
      </c>
      <c r="R3941" s="1">
        <v>41.007676919715102</v>
      </c>
      <c r="S3941" s="1">
        <v>20.8069375740677</v>
      </c>
      <c r="T3941" s="1">
        <v>9.3268570488605998E-2</v>
      </c>
      <c r="U3941" s="1">
        <v>1643.74806835134</v>
      </c>
      <c r="V3941" s="1">
        <f t="shared" si="245"/>
        <v>0.9406829770572217</v>
      </c>
      <c r="W3941" s="1">
        <f t="shared" si="246"/>
        <v>7.4496763230127039</v>
      </c>
      <c r="X3941" s="1">
        <f t="shared" si="247"/>
        <v>223.08627080983882</v>
      </c>
    </row>
    <row r="3942" spans="1:24" hidden="1" x14ac:dyDescent="0.3">
      <c r="A3942" s="18" t="str">
        <f t="shared" si="244"/>
        <v>ConstMin - Scrapers_1977_175</v>
      </c>
      <c r="B3942" s="1" t="s">
        <v>40</v>
      </c>
      <c r="C3942" s="1">
        <v>2020</v>
      </c>
      <c r="D3942" s="1" t="s">
        <v>98</v>
      </c>
      <c r="E3942" s="1">
        <v>1977</v>
      </c>
      <c r="F3942" s="1">
        <v>175</v>
      </c>
      <c r="G3942" s="1" t="s">
        <v>5</v>
      </c>
      <c r="H3942" s="1">
        <v>2.6328633879580599E-5</v>
      </c>
      <c r="I3942" s="1">
        <v>3.1857646994292597E-5</v>
      </c>
      <c r="J3942" s="1">
        <v>3.79132327865962E-5</v>
      </c>
      <c r="K3942" s="1">
        <v>1.3615275941270501E-4</v>
      </c>
      <c r="L3942" s="1">
        <v>3.3526864780188598E-4</v>
      </c>
      <c r="M3942" s="1">
        <v>1.24122592364712E-2</v>
      </c>
      <c r="N3942" s="1">
        <v>1.7432818781157101E-5</v>
      </c>
      <c r="O3942" s="1">
        <v>1.6038193278664599E-5</v>
      </c>
      <c r="P3942" s="1">
        <v>1.13967633062467E-7</v>
      </c>
      <c r="Q3942" s="1">
        <v>1.01307191299045E-7</v>
      </c>
      <c r="R3942" s="1">
        <v>402.70208126705199</v>
      </c>
      <c r="S3942" s="1">
        <v>107.57186725792999</v>
      </c>
      <c r="T3942" s="1">
        <v>0.37307428195442399</v>
      </c>
      <c r="U3942" s="1">
        <v>16135.7800886895</v>
      </c>
      <c r="V3942" s="1">
        <f t="shared" si="245"/>
        <v>0.65375094554073498</v>
      </c>
      <c r="W3942" s="1">
        <f t="shared" si="246"/>
        <v>6.8800497271475773</v>
      </c>
      <c r="X3942" s="1">
        <f t="shared" si="247"/>
        <v>288.33900502171667</v>
      </c>
    </row>
    <row r="3943" spans="1:24" hidden="1" x14ac:dyDescent="0.3">
      <c r="A3943" s="18" t="str">
        <f t="shared" si="244"/>
        <v>ConstMin - Scrapers_1977_300</v>
      </c>
      <c r="B3943" s="1" t="s">
        <v>40</v>
      </c>
      <c r="C3943" s="1">
        <v>2020</v>
      </c>
      <c r="D3943" s="1" t="s">
        <v>98</v>
      </c>
      <c r="E3943" s="1">
        <v>1977</v>
      </c>
      <c r="F3943" s="1">
        <v>300</v>
      </c>
      <c r="G3943" s="1" t="s">
        <v>5</v>
      </c>
      <c r="H3943" s="1">
        <v>3.77045801991319E-5</v>
      </c>
      <c r="I3943" s="1">
        <v>4.5622542040949598E-5</v>
      </c>
      <c r="J3943" s="1">
        <v>5.4294595486749997E-5</v>
      </c>
      <c r="K3943" s="1">
        <v>1.9498097243058401E-4</v>
      </c>
      <c r="L3943" s="1">
        <v>4.8012987218089802E-4</v>
      </c>
      <c r="M3943" s="1">
        <v>1.7775287011640401E-2</v>
      </c>
      <c r="N3943" s="1">
        <v>2.4965105171705999E-5</v>
      </c>
      <c r="O3943" s="1">
        <v>2.2967896757969499E-5</v>
      </c>
      <c r="P3943" s="1">
        <v>1.6321020606548401E-7</v>
      </c>
      <c r="Q3943" s="1">
        <v>1.4507950304425299E-7</v>
      </c>
      <c r="R3943" s="1">
        <v>576.69961111300699</v>
      </c>
      <c r="S3943" s="1">
        <v>113.085705715058</v>
      </c>
      <c r="T3943" s="1">
        <v>0.46634285244302998</v>
      </c>
      <c r="U3943" s="1">
        <v>23250.421095015899</v>
      </c>
      <c r="V3943" s="1">
        <f t="shared" si="245"/>
        <v>0.64973648976951204</v>
      </c>
      <c r="W3943" s="1">
        <f t="shared" si="246"/>
        <v>6.8378017495012866</v>
      </c>
      <c r="X3943" s="1">
        <f t="shared" si="247"/>
        <v>242.49477637029491</v>
      </c>
    </row>
    <row r="3944" spans="1:24" hidden="1" x14ac:dyDescent="0.3">
      <c r="A3944" s="18" t="str">
        <f t="shared" si="244"/>
        <v>ConstMin - Scrapers_1977_600</v>
      </c>
      <c r="B3944" s="1" t="s">
        <v>40</v>
      </c>
      <c r="C3944" s="1">
        <v>2020</v>
      </c>
      <c r="D3944" s="1" t="s">
        <v>98</v>
      </c>
      <c r="E3944" s="1">
        <v>1977</v>
      </c>
      <c r="F3944" s="1">
        <v>600</v>
      </c>
      <c r="G3944" s="1" t="s">
        <v>5</v>
      </c>
      <c r="H3944" s="1">
        <v>3.1234520580742401E-4</v>
      </c>
      <c r="I3944" s="1">
        <v>3.7793769902698301E-4</v>
      </c>
      <c r="J3944" s="1">
        <v>4.4977709636269099E-4</v>
      </c>
      <c r="K3944" s="1">
        <v>4.5673994614060702E-3</v>
      </c>
      <c r="L3944" s="1">
        <v>4.3123670041701903E-3</v>
      </c>
      <c r="M3944" s="1">
        <v>0.17002908464276401</v>
      </c>
      <c r="N3944" s="1">
        <v>2.0105831537722501E-4</v>
      </c>
      <c r="O3944" s="1">
        <v>1.8497365014704699E-4</v>
      </c>
      <c r="P3944" s="1">
        <v>1.5626328514879301E-6</v>
      </c>
      <c r="Q3944" s="1">
        <v>1.3877545317207799E-6</v>
      </c>
      <c r="R3944" s="1">
        <v>5516.4063976671396</v>
      </c>
      <c r="S3944" s="1">
        <v>558.25013511223597</v>
      </c>
      <c r="T3944" s="1">
        <v>2.0519085507493302</v>
      </c>
      <c r="U3944" s="1">
        <v>220255.05330791799</v>
      </c>
      <c r="V3944" s="1">
        <f t="shared" si="245"/>
        <v>0.56817606428881962</v>
      </c>
      <c r="W3944" s="1">
        <f t="shared" si="246"/>
        <v>6.4830360096558008</v>
      </c>
      <c r="X3944" s="1">
        <f t="shared" si="247"/>
        <v>272.0638475376353</v>
      </c>
    </row>
    <row r="3945" spans="1:24" hidden="1" x14ac:dyDescent="0.3">
      <c r="A3945" s="18" t="str">
        <f t="shared" si="244"/>
        <v>ConstMin - Scrapers_1978_75</v>
      </c>
      <c r="B3945" s="1" t="s">
        <v>40</v>
      </c>
      <c r="C3945" s="1">
        <v>2020</v>
      </c>
      <c r="D3945" s="1" t="s">
        <v>98</v>
      </c>
      <c r="E3945" s="1">
        <v>1978</v>
      </c>
      <c r="F3945" s="1">
        <v>75</v>
      </c>
      <c r="G3945" s="1" t="s">
        <v>5</v>
      </c>
      <c r="H3945" s="1">
        <v>6.8054867934219801E-6</v>
      </c>
      <c r="I3945" s="1">
        <v>8.2346390200405902E-6</v>
      </c>
      <c r="J3945" s="1">
        <v>9.7999009825276502E-6</v>
      </c>
      <c r="K3945" s="1">
        <v>2.66947387469734E-5</v>
      </c>
      <c r="L3945" s="1">
        <v>6.5213676480106402E-5</v>
      </c>
      <c r="M3945" s="1">
        <v>2.2288803563075298E-3</v>
      </c>
      <c r="N3945" s="1">
        <v>4.7813468307482402E-6</v>
      </c>
      <c r="O3945" s="1">
        <v>4.39883908428838E-6</v>
      </c>
      <c r="P3945" s="1">
        <v>2.04029396276422E-8</v>
      </c>
      <c r="Q3945" s="1">
        <v>1.81918218381753E-8</v>
      </c>
      <c r="R3945" s="1">
        <v>72.313568487429393</v>
      </c>
      <c r="S3945" s="1">
        <v>47.023678917392999</v>
      </c>
      <c r="T3945" s="1">
        <v>0.186537140977212</v>
      </c>
      <c r="U3945" s="1">
        <v>2938.9799323370598</v>
      </c>
      <c r="V3945" s="1">
        <f t="shared" si="245"/>
        <v>0.92776192627619869</v>
      </c>
      <c r="W3945" s="1">
        <f t="shared" si="246"/>
        <v>7.3473489200305133</v>
      </c>
      <c r="X3945" s="1">
        <f t="shared" si="247"/>
        <v>252.08748601511786</v>
      </c>
    </row>
    <row r="3946" spans="1:24" hidden="1" x14ac:dyDescent="0.3">
      <c r="A3946" s="18" t="str">
        <f t="shared" si="244"/>
        <v>ConstMin - Scrapers_1978_175</v>
      </c>
      <c r="B3946" s="1" t="s">
        <v>40</v>
      </c>
      <c r="C3946" s="1">
        <v>2020</v>
      </c>
      <c r="D3946" s="1" t="s">
        <v>98</v>
      </c>
      <c r="E3946" s="1">
        <v>1978</v>
      </c>
      <c r="F3946" s="1">
        <v>175</v>
      </c>
      <c r="G3946" s="1" t="s">
        <v>5</v>
      </c>
      <c r="H3946" s="1">
        <v>6.9178169837514597E-5</v>
      </c>
      <c r="I3946" s="1">
        <v>8.3705585503392703E-5</v>
      </c>
      <c r="J3946" s="1">
        <v>9.9616564566021106E-5</v>
      </c>
      <c r="K3946" s="1">
        <v>3.5773974288135001E-4</v>
      </c>
      <c r="L3946" s="1">
        <v>8.8091435221864802E-4</v>
      </c>
      <c r="M3946" s="1">
        <v>3.2613062320480099E-2</v>
      </c>
      <c r="N3946" s="1">
        <v>4.5804522327487798E-5</v>
      </c>
      <c r="O3946" s="1">
        <v>4.2140160541288799E-5</v>
      </c>
      <c r="P3946" s="1">
        <v>2.99448589396409E-7</v>
      </c>
      <c r="Q3946" s="1">
        <v>2.6618343046208E-7</v>
      </c>
      <c r="R3946" s="1">
        <v>1058.09489011954</v>
      </c>
      <c r="S3946" s="1">
        <v>267.99335595399202</v>
      </c>
      <c r="T3946" s="1">
        <v>1.02595427537466</v>
      </c>
      <c r="U3946" s="1">
        <v>42342.950240730701</v>
      </c>
      <c r="V3946" s="1">
        <f t="shared" si="245"/>
        <v>0.65457878412461856</v>
      </c>
      <c r="W3946" s="1">
        <f t="shared" si="246"/>
        <v>6.8887618684638072</v>
      </c>
      <c r="X3946" s="1">
        <f t="shared" si="247"/>
        <v>261.21374254824923</v>
      </c>
    </row>
    <row r="3947" spans="1:24" hidden="1" x14ac:dyDescent="0.3">
      <c r="A3947" s="18" t="str">
        <f t="shared" si="244"/>
        <v>ConstMin - Scrapers_1978_300</v>
      </c>
      <c r="B3947" s="1" t="s">
        <v>40</v>
      </c>
      <c r="C3947" s="1">
        <v>2020</v>
      </c>
      <c r="D3947" s="1" t="s">
        <v>98</v>
      </c>
      <c r="E3947" s="1">
        <v>1978</v>
      </c>
      <c r="F3947" s="1">
        <v>300</v>
      </c>
      <c r="G3947" s="1" t="s">
        <v>5</v>
      </c>
      <c r="H3947" s="1">
        <v>1.45258303507079E-4</v>
      </c>
      <c r="I3947" s="1">
        <v>1.7576254724356501E-4</v>
      </c>
      <c r="J3947" s="1">
        <v>2.09171957050194E-4</v>
      </c>
      <c r="K3947" s="1">
        <v>7.5117147895149697E-4</v>
      </c>
      <c r="L3947" s="1">
        <v>1.84971826573137E-3</v>
      </c>
      <c r="M3947" s="1">
        <v>6.8479957130559696E-2</v>
      </c>
      <c r="N3947" s="1">
        <v>9.6179000136469302E-5</v>
      </c>
      <c r="O3947" s="1">
        <v>8.8484680125551705E-5</v>
      </c>
      <c r="P3947" s="1">
        <v>6.28773414871726E-7</v>
      </c>
      <c r="Q3947" s="1">
        <v>5.5892420428920498E-7</v>
      </c>
      <c r="R3947" s="1">
        <v>2221.7567919081698</v>
      </c>
      <c r="S3947" s="1">
        <v>396.164091410249</v>
      </c>
      <c r="T3947" s="1">
        <v>1.5855656983063</v>
      </c>
      <c r="U3947" s="1">
        <v>89766.1223595458</v>
      </c>
      <c r="V3947" s="1">
        <f t="shared" si="245"/>
        <v>0.64833948748223258</v>
      </c>
      <c r="W3947" s="1">
        <f t="shared" si="246"/>
        <v>6.823099751330596</v>
      </c>
      <c r="X3947" s="1">
        <f t="shared" si="247"/>
        <v>249.85662330701979</v>
      </c>
    </row>
    <row r="3948" spans="1:24" hidden="1" x14ac:dyDescent="0.3">
      <c r="A3948" s="18" t="str">
        <f t="shared" si="244"/>
        <v>ConstMin - Scrapers_1978_600</v>
      </c>
      <c r="B3948" s="1" t="s">
        <v>40</v>
      </c>
      <c r="C3948" s="1">
        <v>2020</v>
      </c>
      <c r="D3948" s="1" t="s">
        <v>98</v>
      </c>
      <c r="E3948" s="1">
        <v>1978</v>
      </c>
      <c r="F3948" s="1">
        <v>600</v>
      </c>
      <c r="G3948" s="1" t="s">
        <v>5</v>
      </c>
      <c r="H3948" s="1">
        <v>7.7034365292503299E-4</v>
      </c>
      <c r="I3948" s="1">
        <v>9.3211582003929002E-4</v>
      </c>
      <c r="J3948" s="1">
        <v>1.1092948602120401E-3</v>
      </c>
      <c r="K3948" s="1">
        <v>1.1264674853491001E-2</v>
      </c>
      <c r="L3948" s="1">
        <v>1.06356828565956E-2</v>
      </c>
      <c r="M3948" s="1">
        <v>0.41934636335658398</v>
      </c>
      <c r="N3948" s="1">
        <v>4.9587441791611403E-4</v>
      </c>
      <c r="O3948" s="1">
        <v>4.5620446448282502E-4</v>
      </c>
      <c r="P3948" s="1">
        <v>3.8539547802057703E-6</v>
      </c>
      <c r="Q3948" s="1">
        <v>3.4226486446799302E-6</v>
      </c>
      <c r="R3948" s="1">
        <v>13605.2309316313</v>
      </c>
      <c r="S3948" s="1">
        <v>1280.7710423717299</v>
      </c>
      <c r="T3948" s="1">
        <v>5.0365028063847204</v>
      </c>
      <c r="U3948" s="1">
        <v>541785.54171517002</v>
      </c>
      <c r="V3948" s="1">
        <f t="shared" si="245"/>
        <v>0.5696801256249211</v>
      </c>
      <c r="W3948" s="1">
        <f t="shared" si="246"/>
        <v>6.5001977389427932</v>
      </c>
      <c r="X3948" s="1">
        <f t="shared" si="247"/>
        <v>254.29769258702888</v>
      </c>
    </row>
    <row r="3949" spans="1:24" hidden="1" x14ac:dyDescent="0.3">
      <c r="A3949" s="18" t="str">
        <f t="shared" si="244"/>
        <v>ConstMin - Scrapers_1978_9999</v>
      </c>
      <c r="B3949" s="1" t="s">
        <v>40</v>
      </c>
      <c r="C3949" s="1">
        <v>2020</v>
      </c>
      <c r="D3949" s="1" t="s">
        <v>98</v>
      </c>
      <c r="E3949" s="1">
        <v>1978</v>
      </c>
      <c r="F3949" s="1">
        <v>9999</v>
      </c>
      <c r="G3949" s="1" t="s">
        <v>5</v>
      </c>
      <c r="H3949" s="1">
        <v>1.75930983473186E-4</v>
      </c>
      <c r="I3949" s="1">
        <v>2.12876490002555E-4</v>
      </c>
      <c r="J3949" s="1">
        <v>2.5334061620138702E-4</v>
      </c>
      <c r="K3949" s="1">
        <v>2.5726249810137801E-3</v>
      </c>
      <c r="L3949" s="1">
        <v>2.4289758703987898E-3</v>
      </c>
      <c r="M3949" s="1">
        <v>9.5770268036994399E-2</v>
      </c>
      <c r="N3949" s="1">
        <v>1.13247735204829E-4</v>
      </c>
      <c r="O3949" s="1">
        <v>1.04187916388443E-4</v>
      </c>
      <c r="P3949" s="1">
        <v>8.8016569250395402E-7</v>
      </c>
      <c r="Q3949" s="1">
        <v>7.8166405325118901E-7</v>
      </c>
      <c r="R3949" s="1">
        <v>3107.1608743619299</v>
      </c>
      <c r="S3949" s="1">
        <v>131.08370671662601</v>
      </c>
      <c r="T3949" s="1">
        <v>0.46634285244302998</v>
      </c>
      <c r="U3949" s="1">
        <v>124529.52138079501</v>
      </c>
      <c r="V3949" s="1">
        <f t="shared" si="245"/>
        <v>0.56603590778495583</v>
      </c>
      <c r="W3949" s="1">
        <f t="shared" si="246"/>
        <v>6.4586162698024125</v>
      </c>
      <c r="X3949" s="1">
        <f t="shared" si="247"/>
        <v>281.08870122039588</v>
      </c>
    </row>
    <row r="3950" spans="1:24" hidden="1" x14ac:dyDescent="0.3">
      <c r="A3950" s="18" t="str">
        <f t="shared" si="244"/>
        <v>ConstMin - Scrapers_1979_75</v>
      </c>
      <c r="B3950" s="1" t="s">
        <v>40</v>
      </c>
      <c r="C3950" s="1">
        <v>2020</v>
      </c>
      <c r="D3950" s="1" t="s">
        <v>98</v>
      </c>
      <c r="E3950" s="1">
        <v>1979</v>
      </c>
      <c r="F3950" s="1">
        <v>75</v>
      </c>
      <c r="G3950" s="1" t="s">
        <v>5</v>
      </c>
      <c r="H3950" s="1">
        <v>6.5460945898836896E-6</v>
      </c>
      <c r="I3950" s="1">
        <v>7.9207744537592592E-6</v>
      </c>
      <c r="J3950" s="1">
        <v>9.4263762094325108E-6</v>
      </c>
      <c r="K3950" s="1">
        <v>2.5677264565236799E-5</v>
      </c>
      <c r="L3950" s="1">
        <v>6.2728046905546301E-5</v>
      </c>
      <c r="M3950" s="1">
        <v>2.1439262296453999E-3</v>
      </c>
      <c r="N3950" s="1">
        <v>4.5991050414456102E-6</v>
      </c>
      <c r="O3950" s="1">
        <v>4.2311766381299598E-6</v>
      </c>
      <c r="P3950" s="1">
        <v>1.9625278362648098E-8</v>
      </c>
      <c r="Q3950" s="1">
        <v>1.7498437676804001E-8</v>
      </c>
      <c r="R3950" s="1">
        <v>69.557325408124399</v>
      </c>
      <c r="S3950" s="1">
        <v>41.613875148135399</v>
      </c>
      <c r="T3950" s="1">
        <v>0.186537140977212</v>
      </c>
      <c r="U3950" s="1">
        <v>2788.1296349250701</v>
      </c>
      <c r="V3950" s="1">
        <f t="shared" si="245"/>
        <v>0.94068297705721671</v>
      </c>
      <c r="W3950" s="1">
        <f t="shared" si="246"/>
        <v>7.4496763230126781</v>
      </c>
      <c r="X3950" s="1">
        <f t="shared" si="247"/>
        <v>223.08627080983882</v>
      </c>
    </row>
    <row r="3951" spans="1:24" hidden="1" x14ac:dyDescent="0.3">
      <c r="A3951" s="18" t="str">
        <f t="shared" si="244"/>
        <v>ConstMin - Scrapers_1979_175</v>
      </c>
      <c r="B3951" s="1" t="s">
        <v>40</v>
      </c>
      <c r="C3951" s="1">
        <v>2020</v>
      </c>
      <c r="D3951" s="1" t="s">
        <v>98</v>
      </c>
      <c r="E3951" s="1">
        <v>1979</v>
      </c>
      <c r="F3951" s="1">
        <v>175</v>
      </c>
      <c r="G3951" s="1" t="s">
        <v>5</v>
      </c>
      <c r="H3951" s="1">
        <v>1.1360168505559E-4</v>
      </c>
      <c r="I3951" s="1">
        <v>1.3745803891726399E-4</v>
      </c>
      <c r="J3951" s="1">
        <v>1.6358642648004899E-4</v>
      </c>
      <c r="K3951" s="1">
        <v>5.8746621510990496E-4</v>
      </c>
      <c r="L3951" s="1">
        <v>1.44660309801117E-3</v>
      </c>
      <c r="M3951" s="1">
        <v>5.3555895496101701E-2</v>
      </c>
      <c r="N3951" s="1">
        <v>7.5218395221945107E-5</v>
      </c>
      <c r="O3951" s="1">
        <v>6.9200923604189495E-5</v>
      </c>
      <c r="P3951" s="1">
        <v>4.9174276253408402E-7</v>
      </c>
      <c r="Q3951" s="1">
        <v>4.3711601948121403E-7</v>
      </c>
      <c r="R3951" s="1">
        <v>1737.5620480943401</v>
      </c>
      <c r="S3951" s="1">
        <v>447.86933128180698</v>
      </c>
      <c r="T3951" s="1">
        <v>1.8653714097721199</v>
      </c>
      <c r="U3951" s="1">
        <v>69867.615679961993</v>
      </c>
      <c r="V3951" s="1">
        <f t="shared" si="245"/>
        <v>0.65145259989341009</v>
      </c>
      <c r="W3951" s="1">
        <f t="shared" si="246"/>
        <v>6.8558620262323462</v>
      </c>
      <c r="X3951" s="1">
        <f t="shared" si="247"/>
        <v>240.09659895908891</v>
      </c>
    </row>
    <row r="3952" spans="1:24" hidden="1" x14ac:dyDescent="0.3">
      <c r="A3952" s="18" t="str">
        <f t="shared" si="244"/>
        <v>ConstMin - Scrapers_1979_300</v>
      </c>
      <c r="B3952" s="1" t="s">
        <v>40</v>
      </c>
      <c r="C3952" s="1">
        <v>2020</v>
      </c>
      <c r="D3952" s="1" t="s">
        <v>98</v>
      </c>
      <c r="E3952" s="1">
        <v>1979</v>
      </c>
      <c r="F3952" s="1">
        <v>300</v>
      </c>
      <c r="G3952" s="1" t="s">
        <v>5</v>
      </c>
      <c r="H3952" s="1">
        <v>8.5732581270105601E-5</v>
      </c>
      <c r="I3952" s="1">
        <v>1.03736423336827E-4</v>
      </c>
      <c r="J3952" s="1">
        <v>1.2345491702895199E-4</v>
      </c>
      <c r="K3952" s="1">
        <v>4.4334725321816797E-4</v>
      </c>
      <c r="L3952" s="1">
        <v>1.0917181167263499E-3</v>
      </c>
      <c r="M3952" s="1">
        <v>4.0417403675535403E-2</v>
      </c>
      <c r="N3952" s="1">
        <v>5.67655944382931E-5</v>
      </c>
      <c r="O3952" s="1">
        <v>5.2224346883229701E-5</v>
      </c>
      <c r="P3952" s="1">
        <v>3.7110696317849201E-7</v>
      </c>
      <c r="Q3952" s="1">
        <v>3.2988141545875901E-7</v>
      </c>
      <c r="R3952" s="1">
        <v>1311.29815043856</v>
      </c>
      <c r="S3952" s="1">
        <v>231.685249887244</v>
      </c>
      <c r="T3952" s="1">
        <v>0.93268570488605995</v>
      </c>
      <c r="U3952" s="1">
        <v>52754.731399325399</v>
      </c>
      <c r="V3952" s="1">
        <f t="shared" si="245"/>
        <v>0.65111613070617869</v>
      </c>
      <c r="W3952" s="1">
        <f t="shared" si="246"/>
        <v>6.8523210374879664</v>
      </c>
      <c r="X3952" s="1">
        <f t="shared" si="247"/>
        <v>248.40656254675571</v>
      </c>
    </row>
    <row r="3953" spans="1:24" hidden="1" x14ac:dyDescent="0.3">
      <c r="A3953" s="18" t="str">
        <f t="shared" si="244"/>
        <v>ConstMin - Scrapers_1979_600</v>
      </c>
      <c r="B3953" s="1" t="s">
        <v>40</v>
      </c>
      <c r="C3953" s="1">
        <v>2020</v>
      </c>
      <c r="D3953" s="1" t="s">
        <v>98</v>
      </c>
      <c r="E3953" s="1">
        <v>1979</v>
      </c>
      <c r="F3953" s="1">
        <v>600</v>
      </c>
      <c r="G3953" s="1" t="s">
        <v>5</v>
      </c>
      <c r="H3953" s="1">
        <v>4.12186237263485E-4</v>
      </c>
      <c r="I3953" s="1">
        <v>4.9874534708881698E-4</v>
      </c>
      <c r="J3953" s="1">
        <v>5.9354818165941803E-4</v>
      </c>
      <c r="K3953" s="1">
        <v>6.02736703836895E-3</v>
      </c>
      <c r="L3953" s="1">
        <v>5.6908135489168801E-3</v>
      </c>
      <c r="M3953" s="1">
        <v>0.22437881971995299</v>
      </c>
      <c r="N3953" s="1">
        <v>2.6532653277530703E-4</v>
      </c>
      <c r="O3953" s="1">
        <v>2.44100410153283E-4</v>
      </c>
      <c r="P3953" s="1">
        <v>2.0621278742348799E-6</v>
      </c>
      <c r="Q3953" s="1">
        <v>1.8313497631463901E-6</v>
      </c>
      <c r="R3953" s="1">
        <v>7279.7236967118197</v>
      </c>
      <c r="S3953" s="1">
        <v>739.58259607023604</v>
      </c>
      <c r="T3953" s="1">
        <v>2.8913256851467799</v>
      </c>
      <c r="U3953" s="1">
        <v>289088.84067051398</v>
      </c>
      <c r="V3953" s="1">
        <f t="shared" si="245"/>
        <v>0.57126304476532952</v>
      </c>
      <c r="W3953" s="1">
        <f t="shared" si="246"/>
        <v>6.518259256195357</v>
      </c>
      <c r="X3953" s="1">
        <f t="shared" si="247"/>
        <v>255.79359664308819</v>
      </c>
    </row>
    <row r="3954" spans="1:24" hidden="1" x14ac:dyDescent="0.3">
      <c r="A3954" s="18" t="str">
        <f t="shared" si="244"/>
        <v>ConstMin - Scrapers_1980_50</v>
      </c>
      <c r="B3954" s="1" t="s">
        <v>40</v>
      </c>
      <c r="C3954" s="1">
        <v>2020</v>
      </c>
      <c r="D3954" s="1" t="s">
        <v>98</v>
      </c>
      <c r="E3954" s="1">
        <v>1980</v>
      </c>
      <c r="F3954" s="1">
        <v>50</v>
      </c>
      <c r="G3954" s="1" t="s">
        <v>5</v>
      </c>
      <c r="H3954" s="1">
        <v>4.0665910518226096E-6</v>
      </c>
      <c r="I3954" s="1">
        <v>4.92057517270536E-6</v>
      </c>
      <c r="J3954" s="1">
        <v>5.8558911146245596E-6</v>
      </c>
      <c r="K3954" s="1">
        <v>1.35213667662533E-5</v>
      </c>
      <c r="L3954" s="1">
        <v>9.3105445701868594E-6</v>
      </c>
      <c r="M3954" s="1">
        <v>7.1147415648893804E-4</v>
      </c>
      <c r="N3954" s="1">
        <v>1.28001625639772E-6</v>
      </c>
      <c r="O3954" s="1">
        <v>1.1776149558859E-6</v>
      </c>
      <c r="P3954" s="1">
        <v>6.4559336765876896E-9</v>
      </c>
      <c r="Q3954" s="1">
        <v>5.8069564212746003E-9</v>
      </c>
      <c r="R3954" s="1">
        <v>23.0829954585503</v>
      </c>
      <c r="S3954" s="1">
        <v>20.8069375740677</v>
      </c>
      <c r="T3954" s="1">
        <v>9.3268570488605998E-2</v>
      </c>
      <c r="U3954" s="1">
        <v>832.27750296270801</v>
      </c>
      <c r="V3954" s="1">
        <f t="shared" si="245"/>
        <v>1.9576557132398313</v>
      </c>
      <c r="W3954" s="1">
        <f t="shared" si="246"/>
        <v>3.7042093924924586</v>
      </c>
      <c r="X3954" s="1">
        <f t="shared" si="247"/>
        <v>223.08627080983882</v>
      </c>
    </row>
    <row r="3955" spans="1:24" hidden="1" x14ac:dyDescent="0.3">
      <c r="A3955" s="18" t="str">
        <f t="shared" si="244"/>
        <v>ConstMin - Scrapers_1980_175</v>
      </c>
      <c r="B3955" s="1" t="s">
        <v>40</v>
      </c>
      <c r="C3955" s="1">
        <v>2020</v>
      </c>
      <c r="D3955" s="1" t="s">
        <v>98</v>
      </c>
      <c r="E3955" s="1">
        <v>1980</v>
      </c>
      <c r="F3955" s="1">
        <v>175</v>
      </c>
      <c r="G3955" s="1" t="s">
        <v>5</v>
      </c>
      <c r="H3955" s="1">
        <v>8.1378479073245002E-5</v>
      </c>
      <c r="I3955" s="1">
        <v>9.8467959678626407E-5</v>
      </c>
      <c r="J3955" s="1">
        <v>1.17185009865472E-4</v>
      </c>
      <c r="K3955" s="1">
        <v>4.3818705292137099E-4</v>
      </c>
      <c r="L3955" s="1">
        <v>1.01001342609009E-3</v>
      </c>
      <c r="M3955" s="1">
        <v>4.0820906316609597E-2</v>
      </c>
      <c r="N3955" s="1">
        <v>5.7332307418223201E-5</v>
      </c>
      <c r="O3955" s="1">
        <v>5.2745722824765297E-5</v>
      </c>
      <c r="P3955" s="1">
        <v>3.7496816826453601E-7</v>
      </c>
      <c r="Q3955" s="1">
        <v>3.3317474977205399E-7</v>
      </c>
      <c r="R3955" s="1">
        <v>1324.3893492494799</v>
      </c>
      <c r="S3955" s="1">
        <v>336.448180572674</v>
      </c>
      <c r="T3955" s="1">
        <v>1.3057599868404799</v>
      </c>
      <c r="U3955" s="1">
        <v>52870.428375705997</v>
      </c>
      <c r="V3955" s="1">
        <f t="shared" si="245"/>
        <v>0.61669540227817765</v>
      </c>
      <c r="W3955" s="1">
        <f t="shared" si="246"/>
        <v>6.3256173697705833</v>
      </c>
      <c r="X3955" s="1">
        <f t="shared" si="247"/>
        <v>257.66464278536409</v>
      </c>
    </row>
    <row r="3956" spans="1:24" hidden="1" x14ac:dyDescent="0.3">
      <c r="A3956" s="18" t="str">
        <f t="shared" si="244"/>
        <v>ConstMin - Scrapers_1980_300</v>
      </c>
      <c r="B3956" s="1" t="s">
        <v>40</v>
      </c>
      <c r="C3956" s="1">
        <v>2020</v>
      </c>
      <c r="D3956" s="1" t="s">
        <v>98</v>
      </c>
      <c r="E3956" s="1">
        <v>1980</v>
      </c>
      <c r="F3956" s="1">
        <v>300</v>
      </c>
      <c r="G3956" s="1" t="s">
        <v>5</v>
      </c>
      <c r="H3956" s="1">
        <v>5.6528607241432097E-5</v>
      </c>
      <c r="I3956" s="1">
        <v>6.8399614762132795E-5</v>
      </c>
      <c r="J3956" s="1">
        <v>8.1401194427662205E-5</v>
      </c>
      <c r="K3956" s="1">
        <v>3.0438150350018702E-4</v>
      </c>
      <c r="L3956" s="1">
        <v>7.0159399539320496E-4</v>
      </c>
      <c r="M3956" s="1">
        <v>2.83557644071229E-2</v>
      </c>
      <c r="N3956" s="1">
        <v>3.9825215772007601E-5</v>
      </c>
      <c r="O3956" s="1">
        <v>3.6639198510246997E-5</v>
      </c>
      <c r="P3956" s="1">
        <v>2.6046724580324602E-7</v>
      </c>
      <c r="Q3956" s="1">
        <v>2.3143593720491301E-7</v>
      </c>
      <c r="R3956" s="1">
        <v>919.97154789630099</v>
      </c>
      <c r="S3956" s="1">
        <v>150.12205459689801</v>
      </c>
      <c r="T3956" s="1">
        <v>0.55961142293163602</v>
      </c>
      <c r="U3956" s="1">
        <v>36905.005088404199</v>
      </c>
      <c r="V3956" s="1">
        <f t="shared" si="245"/>
        <v>0.61370122030026764</v>
      </c>
      <c r="W3956" s="1">
        <f t="shared" si="246"/>
        <v>6.2949052070761171</v>
      </c>
      <c r="X3956" s="1">
        <f t="shared" si="247"/>
        <v>268.26124064883038</v>
      </c>
    </row>
    <row r="3957" spans="1:24" hidden="1" x14ac:dyDescent="0.3">
      <c r="A3957" s="18" t="str">
        <f t="shared" si="244"/>
        <v>ConstMin - Scrapers_1980_600</v>
      </c>
      <c r="B3957" s="1" t="s">
        <v>40</v>
      </c>
      <c r="C3957" s="1">
        <v>2020</v>
      </c>
      <c r="D3957" s="1" t="s">
        <v>98</v>
      </c>
      <c r="E3957" s="1">
        <v>1980</v>
      </c>
      <c r="F3957" s="1">
        <v>600</v>
      </c>
      <c r="G3957" s="1" t="s">
        <v>5</v>
      </c>
      <c r="H3957" s="1">
        <v>5.1368295880624003E-4</v>
      </c>
      <c r="I3957" s="1">
        <v>6.2155638015555005E-4</v>
      </c>
      <c r="J3957" s="1">
        <v>7.3970346068098596E-4</v>
      </c>
      <c r="K3957" s="1">
        <v>7.9257160780724697E-3</v>
      </c>
      <c r="L3957" s="1">
        <v>6.8574877968561199E-3</v>
      </c>
      <c r="M3957" s="1">
        <v>0.29504803800941198</v>
      </c>
      <c r="N3957" s="1">
        <v>3.4889243568042799E-4</v>
      </c>
      <c r="O3957" s="1">
        <v>3.2098104082599398E-4</v>
      </c>
      <c r="P3957" s="1">
        <v>2.7124549416691499E-6</v>
      </c>
      <c r="Q3957" s="1">
        <v>2.4081424227105601E-6</v>
      </c>
      <c r="R3957" s="1">
        <v>9572.5086558802304</v>
      </c>
      <c r="S3957" s="1">
        <v>960.34420373109504</v>
      </c>
      <c r="T3957" s="1">
        <v>3.4509371080784201</v>
      </c>
      <c r="U3957" s="1">
        <v>379299.77374151797</v>
      </c>
      <c r="V3957" s="1">
        <f t="shared" si="245"/>
        <v>0.54260844136838238</v>
      </c>
      <c r="W3957" s="1">
        <f t="shared" si="246"/>
        <v>5.9864734462601854</v>
      </c>
      <c r="X3957" s="1">
        <f t="shared" si="247"/>
        <v>278.28504943859787</v>
      </c>
    </row>
    <row r="3958" spans="1:24" hidden="1" x14ac:dyDescent="0.3">
      <c r="A3958" s="18" t="str">
        <f t="shared" si="244"/>
        <v>ConstMin - Scrapers_1980_9999</v>
      </c>
      <c r="B3958" s="1" t="s">
        <v>40</v>
      </c>
      <c r="C3958" s="1">
        <v>2020</v>
      </c>
      <c r="D3958" s="1" t="s">
        <v>98</v>
      </c>
      <c r="E3958" s="1">
        <v>1980</v>
      </c>
      <c r="F3958" s="1">
        <v>9999</v>
      </c>
      <c r="G3958" s="1" t="s">
        <v>5</v>
      </c>
      <c r="H3958" s="1">
        <v>3.57259264723622E-4</v>
      </c>
      <c r="I3958" s="1">
        <v>4.3228371031558299E-4</v>
      </c>
      <c r="J3958" s="1">
        <v>5.1445334120201695E-4</v>
      </c>
      <c r="K3958" s="1">
        <v>5.5122239309644099E-3</v>
      </c>
      <c r="L3958" s="1">
        <v>4.7692862030101497E-3</v>
      </c>
      <c r="M3958" s="1">
        <v>0.20520175588917999</v>
      </c>
      <c r="N3958" s="1">
        <v>2.4264977629098099E-4</v>
      </c>
      <c r="O3958" s="1">
        <v>2.2323779418770301E-4</v>
      </c>
      <c r="P3958" s="1">
        <v>1.8864742180832201E-6</v>
      </c>
      <c r="Q3958" s="1">
        <v>1.67482914614626E-6</v>
      </c>
      <c r="R3958" s="1">
        <v>6657.5449804832797</v>
      </c>
      <c r="S3958" s="1">
        <v>133.580539225514</v>
      </c>
      <c r="T3958" s="1">
        <v>0.37307428195442399</v>
      </c>
      <c r="U3958" s="1">
        <v>267161.07845102903</v>
      </c>
      <c r="V3958" s="1">
        <f t="shared" si="245"/>
        <v>0.53577726771520651</v>
      </c>
      <c r="W3958" s="1">
        <f t="shared" si="246"/>
        <v>5.9111066871688625</v>
      </c>
      <c r="X3958" s="1">
        <f t="shared" si="247"/>
        <v>358.05346464978965</v>
      </c>
    </row>
    <row r="3959" spans="1:24" hidden="1" x14ac:dyDescent="0.3">
      <c r="A3959" s="18" t="str">
        <f t="shared" si="244"/>
        <v>ConstMin - Scrapers_1981_75</v>
      </c>
      <c r="B3959" s="1" t="s">
        <v>40</v>
      </c>
      <c r="C3959" s="1">
        <v>2020</v>
      </c>
      <c r="D3959" s="1" t="s">
        <v>98</v>
      </c>
      <c r="E3959" s="1">
        <v>1981</v>
      </c>
      <c r="F3959" s="1">
        <v>75</v>
      </c>
      <c r="G3959" s="1" t="s">
        <v>5</v>
      </c>
      <c r="H3959" s="1">
        <v>3.6936928821711198E-6</v>
      </c>
      <c r="I3959" s="1">
        <v>4.4693683874270602E-6</v>
      </c>
      <c r="J3959" s="1">
        <v>5.3189177503264196E-6</v>
      </c>
      <c r="K3959" s="1">
        <v>1.4488627998869999E-5</v>
      </c>
      <c r="L3959" s="1">
        <v>3.5394865929004201E-5</v>
      </c>
      <c r="M3959" s="1">
        <v>1.2097297015199199E-3</v>
      </c>
      <c r="N3959" s="1">
        <v>2.5950864783099402E-6</v>
      </c>
      <c r="O3959" s="1">
        <v>2.3874795600451401E-6</v>
      </c>
      <c r="P3959" s="1">
        <v>1.10737402283746E-8</v>
      </c>
      <c r="Q3959" s="1">
        <v>9.8736511989623806E-9</v>
      </c>
      <c r="R3959" s="1">
        <v>39.248347886677102</v>
      </c>
      <c r="S3959" s="1">
        <v>26.2167413433253</v>
      </c>
      <c r="T3959" s="1">
        <v>9.3268570488605998E-2</v>
      </c>
      <c r="U3959" s="1">
        <v>1573.0044805995101</v>
      </c>
      <c r="V3959" s="1">
        <f t="shared" si="245"/>
        <v>0.94081621489910661</v>
      </c>
      <c r="W3959" s="1">
        <f t="shared" si="246"/>
        <v>7.4507314912471054</v>
      </c>
      <c r="X3959" s="1">
        <f t="shared" si="247"/>
        <v>281.0887012203969</v>
      </c>
    </row>
    <row r="3960" spans="1:24" hidden="1" x14ac:dyDescent="0.3">
      <c r="A3960" s="18" t="str">
        <f t="shared" si="244"/>
        <v>ConstMin - Scrapers_1981_175</v>
      </c>
      <c r="B3960" s="1" t="s">
        <v>40</v>
      </c>
      <c r="C3960" s="1">
        <v>2020</v>
      </c>
      <c r="D3960" s="1" t="s">
        <v>98</v>
      </c>
      <c r="E3960" s="1">
        <v>1981</v>
      </c>
      <c r="F3960" s="1">
        <v>175</v>
      </c>
      <c r="G3960" s="1" t="s">
        <v>5</v>
      </c>
      <c r="H3960" s="1">
        <v>4.3438107658820897E-6</v>
      </c>
      <c r="I3960" s="1">
        <v>5.2560110267173303E-6</v>
      </c>
      <c r="J3960" s="1">
        <v>6.2550875028702097E-6</v>
      </c>
      <c r="K3960" s="1">
        <v>2.3389496333997999E-5</v>
      </c>
      <c r="L3960" s="1">
        <v>5.3912376391144003E-5</v>
      </c>
      <c r="M3960" s="1">
        <v>2.1789334766450599E-3</v>
      </c>
      <c r="N3960" s="1">
        <v>3.0602770785626198E-6</v>
      </c>
      <c r="O3960" s="1">
        <v>2.8154549122776099E-6</v>
      </c>
      <c r="P3960" s="1">
        <v>2.00150062365331E-8</v>
      </c>
      <c r="Q3960" s="1">
        <v>1.7784162120765601E-8</v>
      </c>
      <c r="R3960" s="1">
        <v>70.693096983436703</v>
      </c>
      <c r="S3960" s="1">
        <v>18.9343131924016</v>
      </c>
      <c r="T3960" s="1">
        <v>9.3268570488605998E-2</v>
      </c>
      <c r="U3960" s="1">
        <v>2840.1469788602399</v>
      </c>
      <c r="V3960" s="1">
        <f t="shared" si="245"/>
        <v>0.61277925288833457</v>
      </c>
      <c r="W3960" s="1">
        <f t="shared" si="246"/>
        <v>6.2854483292499781</v>
      </c>
      <c r="X3960" s="1">
        <f t="shared" si="247"/>
        <v>203.00850643695327</v>
      </c>
    </row>
    <row r="3961" spans="1:24" hidden="1" x14ac:dyDescent="0.3">
      <c r="A3961" s="18" t="str">
        <f t="shared" si="244"/>
        <v>ConstMin - Scrapers_1981_300</v>
      </c>
      <c r="B3961" s="1" t="s">
        <v>40</v>
      </c>
      <c r="C3961" s="1">
        <v>2020</v>
      </c>
      <c r="D3961" s="1" t="s">
        <v>98</v>
      </c>
      <c r="E3961" s="1">
        <v>1981</v>
      </c>
      <c r="F3961" s="1">
        <v>300</v>
      </c>
      <c r="G3961" s="1" t="s">
        <v>5</v>
      </c>
      <c r="H3961" s="1">
        <v>4.53958289293714E-5</v>
      </c>
      <c r="I3961" s="1">
        <v>5.4928953004539399E-5</v>
      </c>
      <c r="J3961" s="1">
        <v>6.5369993658294796E-5</v>
      </c>
      <c r="K3961" s="1">
        <v>2.4443642496169301E-4</v>
      </c>
      <c r="L3961" s="1">
        <v>5.6342164696745599E-4</v>
      </c>
      <c r="M3961" s="1">
        <v>2.27713629081568E-2</v>
      </c>
      <c r="N3961" s="1">
        <v>3.1982013541212402E-5</v>
      </c>
      <c r="O3961" s="1">
        <v>2.9423452457915399E-5</v>
      </c>
      <c r="P3961" s="1">
        <v>2.0917066790073499E-7</v>
      </c>
      <c r="Q3961" s="1">
        <v>1.8585680288550499E-7</v>
      </c>
      <c r="R3961" s="1">
        <v>738.79179138133395</v>
      </c>
      <c r="S3961" s="1">
        <v>124.529521380795</v>
      </c>
      <c r="T3961" s="1">
        <v>0.55961142293163602</v>
      </c>
      <c r="U3961" s="1">
        <v>29575.761327938799</v>
      </c>
      <c r="V3961" s="1">
        <f t="shared" si="245"/>
        <v>0.61497008310417545</v>
      </c>
      <c r="W3961" s="1">
        <f t="shared" si="246"/>
        <v>6.3079202880425127</v>
      </c>
      <c r="X3961" s="1">
        <f t="shared" si="247"/>
        <v>222.52855513281389</v>
      </c>
    </row>
    <row r="3962" spans="1:24" hidden="1" x14ac:dyDescent="0.3">
      <c r="A3962" s="18" t="str">
        <f t="shared" si="244"/>
        <v>ConstMin - Scrapers_1981_600</v>
      </c>
      <c r="B3962" s="1" t="s">
        <v>40</v>
      </c>
      <c r="C3962" s="1">
        <v>2020</v>
      </c>
      <c r="D3962" s="1" t="s">
        <v>98</v>
      </c>
      <c r="E3962" s="1">
        <v>1981</v>
      </c>
      <c r="F3962" s="1">
        <v>600</v>
      </c>
      <c r="G3962" s="1" t="s">
        <v>5</v>
      </c>
      <c r="H3962" s="1">
        <v>2.9311389594158401E-4</v>
      </c>
      <c r="I3962" s="1">
        <v>3.5466781408931698E-4</v>
      </c>
      <c r="J3962" s="1">
        <v>4.22084010155881E-4</v>
      </c>
      <c r="K3962" s="1">
        <v>4.5225123355648496E-3</v>
      </c>
      <c r="L3962" s="1">
        <v>3.91296796993132E-3</v>
      </c>
      <c r="M3962" s="1">
        <v>0.16835808630256699</v>
      </c>
      <c r="N3962" s="1">
        <v>1.9908237042648899E-4</v>
      </c>
      <c r="O3962" s="1">
        <v>1.8315578079237E-4</v>
      </c>
      <c r="P3962" s="1">
        <v>1.5477605824540101E-6</v>
      </c>
      <c r="Q3962" s="1">
        <v>1.3741160679016101E-6</v>
      </c>
      <c r="R3962" s="1">
        <v>5462.1926967951904</v>
      </c>
      <c r="S3962" s="1">
        <v>557.41785760927405</v>
      </c>
      <c r="T3962" s="1">
        <v>2.1451771212379298</v>
      </c>
      <c r="U3962" s="1">
        <v>218820.42989539501</v>
      </c>
      <c r="V3962" s="1">
        <f t="shared" si="245"/>
        <v>0.53668877506387302</v>
      </c>
      <c r="W3962" s="1">
        <f t="shared" si="246"/>
        <v>5.9211631369452364</v>
      </c>
      <c r="X3962" s="1">
        <f t="shared" si="247"/>
        <v>259.84700847806994</v>
      </c>
    </row>
    <row r="3963" spans="1:24" hidden="1" x14ac:dyDescent="0.3">
      <c r="A3963" s="18" t="str">
        <f t="shared" si="244"/>
        <v>ConstMin - Scrapers_1982_50</v>
      </c>
      <c r="B3963" s="1" t="s">
        <v>40</v>
      </c>
      <c r="C3963" s="1">
        <v>2020</v>
      </c>
      <c r="D3963" s="1" t="s">
        <v>98</v>
      </c>
      <c r="E3963" s="1">
        <v>1982</v>
      </c>
      <c r="F3963" s="1">
        <v>50</v>
      </c>
      <c r="G3963" s="1" t="s">
        <v>5</v>
      </c>
      <c r="H3963" s="1">
        <v>5.1246304724656001E-6</v>
      </c>
      <c r="I3963" s="1">
        <v>6.20080287168337E-6</v>
      </c>
      <c r="J3963" s="1">
        <v>7.3794678803504597E-6</v>
      </c>
      <c r="K3963" s="1">
        <v>1.7039335226164201E-5</v>
      </c>
      <c r="L3963" s="1">
        <v>1.1732947771633901E-5</v>
      </c>
      <c r="M3963" s="1">
        <v>8.96584410935751E-4</v>
      </c>
      <c r="N3963" s="1">
        <v>1.6130489221056901E-6</v>
      </c>
      <c r="O3963" s="1">
        <v>1.4840050083372401E-6</v>
      </c>
      <c r="P3963" s="1">
        <v>8.1356285954620606E-9</v>
      </c>
      <c r="Q3963" s="1">
        <v>7.3178014335634003E-9</v>
      </c>
      <c r="R3963" s="1">
        <v>29.088693801569899</v>
      </c>
      <c r="S3963" s="1">
        <v>26.2167413433253</v>
      </c>
      <c r="T3963" s="1">
        <v>9.3268570488605998E-2</v>
      </c>
      <c r="U3963" s="1">
        <v>1048.6696537330099</v>
      </c>
      <c r="V3963" s="1">
        <f t="shared" si="245"/>
        <v>1.9579329945649449</v>
      </c>
      <c r="W3963" s="1">
        <f t="shared" si="246"/>
        <v>3.7047340547616572</v>
      </c>
      <c r="X3963" s="1">
        <f t="shared" si="247"/>
        <v>281.0887012203969</v>
      </c>
    </row>
    <row r="3964" spans="1:24" hidden="1" x14ac:dyDescent="0.3">
      <c r="A3964" s="18" t="str">
        <f t="shared" si="244"/>
        <v>ConstMin - Scrapers_1982_175</v>
      </c>
      <c r="B3964" s="1" t="s">
        <v>40</v>
      </c>
      <c r="C3964" s="1">
        <v>2020</v>
      </c>
      <c r="D3964" s="1" t="s">
        <v>98</v>
      </c>
      <c r="E3964" s="1">
        <v>1982</v>
      </c>
      <c r="F3964" s="1">
        <v>175</v>
      </c>
      <c r="G3964" s="1" t="s">
        <v>5</v>
      </c>
      <c r="H3964" s="1">
        <v>1.3407859323878599E-5</v>
      </c>
      <c r="I3964" s="1">
        <v>1.6223509781893101E-5</v>
      </c>
      <c r="J3964" s="1">
        <v>1.9307317426385198E-5</v>
      </c>
      <c r="K3964" s="1">
        <v>7.2195381752302996E-5</v>
      </c>
      <c r="L3964" s="1">
        <v>1.66409081202612E-4</v>
      </c>
      <c r="M3964" s="1">
        <v>6.7256229853314602E-3</v>
      </c>
      <c r="N3964" s="1">
        <v>9.4460294826231307E-6</v>
      </c>
      <c r="O3964" s="1">
        <v>8.6903471240132797E-6</v>
      </c>
      <c r="P3964" s="1">
        <v>6.1779484063573299E-8</v>
      </c>
      <c r="Q3964" s="1">
        <v>5.48936306758877E-8</v>
      </c>
      <c r="R3964" s="1">
        <v>218.20543080926601</v>
      </c>
      <c r="S3964" s="1">
        <v>53.681898941094701</v>
      </c>
      <c r="T3964" s="1">
        <v>0.186537140977212</v>
      </c>
      <c r="U3964" s="1">
        <v>8723.3085779278899</v>
      </c>
      <c r="V3964" s="1">
        <f t="shared" si="245"/>
        <v>0.61581771821347242</v>
      </c>
      <c r="W3964" s="1">
        <f t="shared" si="246"/>
        <v>6.3166147186330353</v>
      </c>
      <c r="X3964" s="1">
        <f t="shared" si="247"/>
        <v>287.78128934469231</v>
      </c>
    </row>
    <row r="3965" spans="1:24" hidden="1" x14ac:dyDescent="0.3">
      <c r="A3965" s="18" t="str">
        <f t="shared" si="244"/>
        <v>ConstMin - Scrapers_1982_300</v>
      </c>
      <c r="B3965" s="1" t="s">
        <v>40</v>
      </c>
      <c r="C3965" s="1">
        <v>2020</v>
      </c>
      <c r="D3965" s="1" t="s">
        <v>98</v>
      </c>
      <c r="E3965" s="1">
        <v>1982</v>
      </c>
      <c r="F3965" s="1">
        <v>300</v>
      </c>
      <c r="G3965" s="1" t="s">
        <v>5</v>
      </c>
      <c r="H3965" s="1">
        <v>4.7644443003344898E-5</v>
      </c>
      <c r="I3965" s="1">
        <v>5.7649776034047403E-5</v>
      </c>
      <c r="J3965" s="1">
        <v>6.8607997924816704E-5</v>
      </c>
      <c r="K3965" s="1">
        <v>2.5654421544208701E-4</v>
      </c>
      <c r="L3965" s="1">
        <v>5.9132989040813603E-4</v>
      </c>
      <c r="M3965" s="1">
        <v>2.3899308103265099E-2</v>
      </c>
      <c r="N3965" s="1">
        <v>3.35661944551609E-5</v>
      </c>
      <c r="O3965" s="1">
        <v>3.0880898898748001E-5</v>
      </c>
      <c r="P3965" s="1">
        <v>2.1953162217333599E-7</v>
      </c>
      <c r="Q3965" s="1">
        <v>1.95062939937486E-7</v>
      </c>
      <c r="R3965" s="1">
        <v>775.38673102701898</v>
      </c>
      <c r="S3965" s="1">
        <v>133.37246984977401</v>
      </c>
      <c r="T3965" s="1">
        <v>0.55961142293163602</v>
      </c>
      <c r="U3965" s="1">
        <v>30897.955515197598</v>
      </c>
      <c r="V3965" s="1">
        <f t="shared" si="245"/>
        <v>0.61781220203146625</v>
      </c>
      <c r="W3965" s="1">
        <f t="shared" si="246"/>
        <v>6.3370726974605294</v>
      </c>
      <c r="X3965" s="1">
        <f t="shared" si="247"/>
        <v>238.33049931517789</v>
      </c>
    </row>
    <row r="3966" spans="1:24" hidden="1" x14ac:dyDescent="0.3">
      <c r="A3966" s="18" t="str">
        <f t="shared" si="244"/>
        <v>ConstMin - Scrapers_1982_600</v>
      </c>
      <c r="B3966" s="1" t="s">
        <v>40</v>
      </c>
      <c r="C3966" s="1">
        <v>2020</v>
      </c>
      <c r="D3966" s="1" t="s">
        <v>98</v>
      </c>
      <c r="E3966" s="1">
        <v>1982</v>
      </c>
      <c r="F3966" s="1">
        <v>600</v>
      </c>
      <c r="G3966" s="1" t="s">
        <v>5</v>
      </c>
      <c r="H3966" s="1">
        <v>1.8916499055739901E-4</v>
      </c>
      <c r="I3966" s="1">
        <v>2.28889638574453E-4</v>
      </c>
      <c r="J3966" s="1">
        <v>2.7239758640265502E-4</v>
      </c>
      <c r="K3966" s="1">
        <v>2.9186640930300499E-3</v>
      </c>
      <c r="L3966" s="1">
        <v>2.5252864478010999E-3</v>
      </c>
      <c r="M3966" s="1">
        <v>0.108652152786485</v>
      </c>
      <c r="N3966" s="1">
        <v>1.2848048230840899E-4</v>
      </c>
      <c r="O3966" s="1">
        <v>1.1820204372373599E-4</v>
      </c>
      <c r="P3966" s="1">
        <v>9.9886808513294906E-7</v>
      </c>
      <c r="Q3966" s="1">
        <v>8.8680426485540495E-7</v>
      </c>
      <c r="R3966" s="1">
        <v>3525.0994381988698</v>
      </c>
      <c r="S3966" s="1">
        <v>336.34414588480399</v>
      </c>
      <c r="T3966" s="1">
        <v>1.49229712781769</v>
      </c>
      <c r="U3966" s="1">
        <v>141030.359189221</v>
      </c>
      <c r="V3966" s="1">
        <f t="shared" si="245"/>
        <v>0.53740551882020793</v>
      </c>
      <c r="W3966" s="1">
        <f t="shared" si="246"/>
        <v>5.9290708050497996</v>
      </c>
      <c r="X3966" s="1">
        <f t="shared" si="247"/>
        <v>225.38684797756596</v>
      </c>
    </row>
    <row r="3967" spans="1:24" hidden="1" x14ac:dyDescent="0.3">
      <c r="A3967" s="18" t="str">
        <f t="shared" si="244"/>
        <v>ConstMin - Scrapers_1983_175</v>
      </c>
      <c r="B3967" s="1" t="s">
        <v>40</v>
      </c>
      <c r="C3967" s="1">
        <v>2020</v>
      </c>
      <c r="D3967" s="1" t="s">
        <v>98</v>
      </c>
      <c r="E3967" s="1">
        <v>1983</v>
      </c>
      <c r="F3967" s="1">
        <v>175</v>
      </c>
      <c r="G3967" s="1" t="s">
        <v>5</v>
      </c>
      <c r="H3967" s="1">
        <v>1.20582774958337E-5</v>
      </c>
      <c r="I3967" s="1">
        <v>1.45905157699588E-5</v>
      </c>
      <c r="J3967" s="1">
        <v>1.7363919594000601E-5</v>
      </c>
      <c r="K3967" s="1">
        <v>6.4928481576213802E-5</v>
      </c>
      <c r="L3967" s="1">
        <v>1.49659004505975E-4</v>
      </c>
      <c r="M3967" s="1">
        <v>6.0486485075996396E-3</v>
      </c>
      <c r="N3967" s="1">
        <v>8.4952296995271999E-6</v>
      </c>
      <c r="O3967" s="1">
        <v>7.8156113235650293E-6</v>
      </c>
      <c r="P3967" s="1">
        <v>5.5561006749324003E-8</v>
      </c>
      <c r="Q3967" s="1">
        <v>4.9368255994811901E-8</v>
      </c>
      <c r="R3967" s="1">
        <v>196.24173943338499</v>
      </c>
      <c r="S3967" s="1">
        <v>52.433482686650599</v>
      </c>
      <c r="T3967" s="1">
        <v>0.186537140977212</v>
      </c>
      <c r="U3967" s="1">
        <v>7865.0224029975898</v>
      </c>
      <c r="V3967" s="1">
        <f t="shared" si="245"/>
        <v>0.61426996524762623</v>
      </c>
      <c r="W3967" s="1">
        <f t="shared" si="246"/>
        <v>6.3007389832072525</v>
      </c>
      <c r="X3967" s="1">
        <f t="shared" si="247"/>
        <v>281.0887012203969</v>
      </c>
    </row>
    <row r="3968" spans="1:24" hidden="1" x14ac:dyDescent="0.3">
      <c r="A3968" s="18" t="str">
        <f t="shared" si="244"/>
        <v>ConstMin - Scrapers_1983_300</v>
      </c>
      <c r="B3968" s="1" t="s">
        <v>40</v>
      </c>
      <c r="C3968" s="1">
        <v>2020</v>
      </c>
      <c r="D3968" s="1" t="s">
        <v>98</v>
      </c>
      <c r="E3968" s="1">
        <v>1983</v>
      </c>
      <c r="F3968" s="1">
        <v>300</v>
      </c>
      <c r="G3968" s="1" t="s">
        <v>5</v>
      </c>
      <c r="H3968" s="1">
        <v>9.9978856463735501E-5</v>
      </c>
      <c r="I3968" s="1">
        <v>1.20974416321119E-4</v>
      </c>
      <c r="J3968" s="1">
        <v>1.4396955330777899E-4</v>
      </c>
      <c r="K3968" s="1">
        <v>5.3834184377987997E-4</v>
      </c>
      <c r="L3968" s="1">
        <v>1.24086845199724E-3</v>
      </c>
      <c r="M3968" s="1">
        <v>5.0151189599827499E-2</v>
      </c>
      <c r="N3968" s="1">
        <v>7.0436540463507201E-5</v>
      </c>
      <c r="O3968" s="1">
        <v>6.4801617226426604E-5</v>
      </c>
      <c r="P3968" s="1">
        <v>4.6067325293273098E-7</v>
      </c>
      <c r="Q3968" s="1">
        <v>4.0932726765291302E-7</v>
      </c>
      <c r="R3968" s="1">
        <v>1627.1001149030701</v>
      </c>
      <c r="S3968" s="1">
        <v>265.496523445104</v>
      </c>
      <c r="T3968" s="1">
        <v>1.11922284586327</v>
      </c>
      <c r="U3968" s="1">
        <v>65135.147085198798</v>
      </c>
      <c r="V3968" s="1">
        <f t="shared" si="245"/>
        <v>0.6149881362788937</v>
      </c>
      <c r="W3968" s="1">
        <f t="shared" si="246"/>
        <v>6.3081054645091736</v>
      </c>
      <c r="X3968" s="1">
        <f t="shared" si="247"/>
        <v>237.21506796112917</v>
      </c>
    </row>
    <row r="3969" spans="1:24" hidden="1" x14ac:dyDescent="0.3">
      <c r="A3969" s="18" t="str">
        <f t="shared" si="244"/>
        <v>ConstMin - Scrapers_1983_600</v>
      </c>
      <c r="B3969" s="1" t="s">
        <v>40</v>
      </c>
      <c r="C3969" s="1">
        <v>2020</v>
      </c>
      <c r="D3969" s="1" t="s">
        <v>98</v>
      </c>
      <c r="E3969" s="1">
        <v>1983</v>
      </c>
      <c r="F3969" s="1">
        <v>600</v>
      </c>
      <c r="G3969" s="1" t="s">
        <v>5</v>
      </c>
      <c r="H3969" s="1">
        <v>2.2054569212772701E-4</v>
      </c>
      <c r="I3969" s="1">
        <v>2.6686028747454997E-4</v>
      </c>
      <c r="J3969" s="1">
        <v>3.1758579666392803E-4</v>
      </c>
      <c r="K3969" s="1">
        <v>3.4028431507802598E-3</v>
      </c>
      <c r="L3969" s="1">
        <v>2.9442078357626599E-3</v>
      </c>
      <c r="M3969" s="1">
        <v>0.126676528076647</v>
      </c>
      <c r="N3969" s="1">
        <v>1.4979419189627599E-4</v>
      </c>
      <c r="O3969" s="1">
        <v>1.3781065654457401E-4</v>
      </c>
      <c r="P3969" s="1">
        <v>1.1645709522190799E-6</v>
      </c>
      <c r="Q3969" s="1">
        <v>1.0339167929438199E-6</v>
      </c>
      <c r="R3969" s="1">
        <v>4109.8804441867796</v>
      </c>
      <c r="S3969" s="1">
        <v>424.773630574592</v>
      </c>
      <c r="T3969" s="1">
        <v>1.6788342687949001</v>
      </c>
      <c r="U3969" s="1">
        <v>164646.97891771799</v>
      </c>
      <c r="V3969" s="1">
        <f t="shared" si="245"/>
        <v>0.53668416794891227</v>
      </c>
      <c r="W3969" s="1">
        <f t="shared" si="246"/>
        <v>5.9211123077113648</v>
      </c>
      <c r="X3969" s="1">
        <f t="shared" si="247"/>
        <v>253.01701214349336</v>
      </c>
    </row>
    <row r="3970" spans="1:24" hidden="1" x14ac:dyDescent="0.3">
      <c r="A3970" s="18" t="str">
        <f t="shared" si="244"/>
        <v>ConstMin - Scrapers_1983_9999</v>
      </c>
      <c r="B3970" s="1" t="s">
        <v>40</v>
      </c>
      <c r="C3970" s="1">
        <v>2020</v>
      </c>
      <c r="D3970" s="1" t="s">
        <v>98</v>
      </c>
      <c r="E3970" s="1">
        <v>1983</v>
      </c>
      <c r="F3970" s="1">
        <v>9999</v>
      </c>
      <c r="G3970" s="1" t="s">
        <v>5</v>
      </c>
      <c r="H3970" s="1">
        <v>2.7938841874098699E-5</v>
      </c>
      <c r="I3970" s="1">
        <v>3.38059986676595E-5</v>
      </c>
      <c r="J3970" s="1">
        <v>4.0231932298702202E-5</v>
      </c>
      <c r="K3970" s="1">
        <v>4.3107392302611601E-4</v>
      </c>
      <c r="L3970" s="1">
        <v>3.7297376509270601E-4</v>
      </c>
      <c r="M3970" s="1">
        <v>1.6047447823390602E-2</v>
      </c>
      <c r="N3970" s="1">
        <v>1.8976005383159799E-5</v>
      </c>
      <c r="O3970" s="1">
        <v>1.7457924952507001E-5</v>
      </c>
      <c r="P3970" s="1">
        <v>1.4752844805680399E-7</v>
      </c>
      <c r="Q3970" s="1">
        <v>1.3097711186443601E-7</v>
      </c>
      <c r="R3970" s="1">
        <v>520.64177152498996</v>
      </c>
      <c r="S3970" s="1">
        <v>20.8069375740677</v>
      </c>
      <c r="T3970" s="1">
        <v>9.3268570488605998E-2</v>
      </c>
      <c r="U3970" s="1">
        <v>20869.3583867899</v>
      </c>
      <c r="V3970" s="1">
        <f t="shared" si="245"/>
        <v>0.53638086151601194</v>
      </c>
      <c r="W3970" s="1">
        <f t="shared" si="246"/>
        <v>5.9177659979818857</v>
      </c>
      <c r="X3970" s="1">
        <f t="shared" si="247"/>
        <v>223.08627080983882</v>
      </c>
    </row>
    <row r="3971" spans="1:24" hidden="1" x14ac:dyDescent="0.3">
      <c r="A3971" s="18" t="str">
        <f t="shared" si="244"/>
        <v>ConstMin - Scrapers_1984_75</v>
      </c>
      <c r="B3971" s="1" t="s">
        <v>40</v>
      </c>
      <c r="C3971" s="1">
        <v>2020</v>
      </c>
      <c r="D3971" s="1" t="s">
        <v>98</v>
      </c>
      <c r="E3971" s="1">
        <v>1984</v>
      </c>
      <c r="F3971" s="1">
        <v>75</v>
      </c>
      <c r="G3971" s="1" t="s">
        <v>5</v>
      </c>
      <c r="H3971" s="1">
        <v>3.8548919550308598E-6</v>
      </c>
      <c r="I3971" s="1">
        <v>4.6644192655873399E-6</v>
      </c>
      <c r="J3971" s="1">
        <v>5.5510444152444399E-6</v>
      </c>
      <c r="K3971" s="1">
        <v>1.51209364974192E-5</v>
      </c>
      <c r="L3971" s="1">
        <v>3.6939558396342301E-5</v>
      </c>
      <c r="M3971" s="1">
        <v>1.26252437409196E-3</v>
      </c>
      <c r="N3971" s="1">
        <v>2.70834048930625E-6</v>
      </c>
      <c r="O3971" s="1">
        <v>2.4916732501617498E-6</v>
      </c>
      <c r="P3971" s="1">
        <v>1.1557017185839E-8</v>
      </c>
      <c r="Q3971" s="1">
        <v>1.03045542192691E-8</v>
      </c>
      <c r="R3971" s="1">
        <v>40.961212895337397</v>
      </c>
      <c r="S3971" s="1">
        <v>31.6265451125829</v>
      </c>
      <c r="T3971" s="1">
        <v>9.3268570488605998E-2</v>
      </c>
      <c r="U3971" s="1">
        <v>1644.5803458543101</v>
      </c>
      <c r="V3971" s="1">
        <f t="shared" si="245"/>
        <v>0.93914161513599959</v>
      </c>
      <c r="W3971" s="1">
        <f t="shared" si="246"/>
        <v>7.4374696097099564</v>
      </c>
      <c r="X3971" s="1">
        <f t="shared" si="247"/>
        <v>339.09113163095498</v>
      </c>
    </row>
    <row r="3972" spans="1:24" hidden="1" x14ac:dyDescent="0.3">
      <c r="A3972" s="18" t="str">
        <f t="shared" si="244"/>
        <v>ConstMin - Scrapers_1984_175</v>
      </c>
      <c r="B3972" s="1" t="s">
        <v>40</v>
      </c>
      <c r="C3972" s="1">
        <v>2020</v>
      </c>
      <c r="D3972" s="1" t="s">
        <v>98</v>
      </c>
      <c r="E3972" s="1">
        <v>1984</v>
      </c>
      <c r="F3972" s="1">
        <v>175</v>
      </c>
      <c r="G3972" s="1" t="s">
        <v>5</v>
      </c>
      <c r="H3972" s="1">
        <v>6.9940302912219096E-5</v>
      </c>
      <c r="I3972" s="1">
        <v>8.4627766523785202E-5</v>
      </c>
      <c r="J3972" s="1">
        <v>1.0071403619359499E-4</v>
      </c>
      <c r="K3972" s="1">
        <v>3.7659754228079698E-4</v>
      </c>
      <c r="L3972" s="1">
        <v>8.6805069068161497E-4</v>
      </c>
      <c r="M3972" s="1">
        <v>3.5083311772948197E-2</v>
      </c>
      <c r="N3972" s="1">
        <v>4.9273948016132502E-5</v>
      </c>
      <c r="O3972" s="1">
        <v>4.5332032174841898E-5</v>
      </c>
      <c r="P3972" s="1">
        <v>3.22264406628408E-7</v>
      </c>
      <c r="Q3972" s="1">
        <v>2.86345274415695E-7</v>
      </c>
      <c r="R3972" s="1">
        <v>1138.2394131113599</v>
      </c>
      <c r="S3972" s="1">
        <v>272.88298628389799</v>
      </c>
      <c r="T3972" s="1">
        <v>0.93268570488605995</v>
      </c>
      <c r="U3972" s="1">
        <v>45598.747008039303</v>
      </c>
      <c r="V3972" s="1">
        <f t="shared" si="245"/>
        <v>0.61453775693333701</v>
      </c>
      <c r="W3972" s="1">
        <f t="shared" si="246"/>
        <v>6.3034857974892189</v>
      </c>
      <c r="X3972" s="1">
        <f t="shared" si="247"/>
        <v>292.57764416710376</v>
      </c>
    </row>
    <row r="3973" spans="1:24" hidden="1" x14ac:dyDescent="0.3">
      <c r="A3973" s="18" t="str">
        <f t="shared" si="244"/>
        <v>ConstMin - Scrapers_1984_300</v>
      </c>
      <c r="B3973" s="1" t="s">
        <v>40</v>
      </c>
      <c r="C3973" s="1">
        <v>2020</v>
      </c>
      <c r="D3973" s="1" t="s">
        <v>98</v>
      </c>
      <c r="E3973" s="1">
        <v>1984</v>
      </c>
      <c r="F3973" s="1">
        <v>300</v>
      </c>
      <c r="G3973" s="1" t="s">
        <v>5</v>
      </c>
      <c r="H3973" s="1">
        <v>1.2899752112891801E-4</v>
      </c>
      <c r="I3973" s="1">
        <v>1.5608700056599E-4</v>
      </c>
      <c r="J3973" s="1">
        <v>1.8575643042564199E-4</v>
      </c>
      <c r="K3973" s="1">
        <v>6.9459449551480799E-4</v>
      </c>
      <c r="L3973" s="1">
        <v>1.6010280574951601E-3</v>
      </c>
      <c r="M3973" s="1">
        <v>6.4707472848428899E-2</v>
      </c>
      <c r="N3973" s="1">
        <v>9.0880606540893002E-5</v>
      </c>
      <c r="O3973" s="1">
        <v>8.3610158017621605E-5</v>
      </c>
      <c r="P3973" s="1">
        <v>5.9438275031953998E-7</v>
      </c>
      <c r="Q3973" s="1">
        <v>5.28133694716257E-7</v>
      </c>
      <c r="R3973" s="1">
        <v>2099.3626940232698</v>
      </c>
      <c r="S3973" s="1">
        <v>353.50986938340998</v>
      </c>
      <c r="T3973" s="1">
        <v>1.49229712781769</v>
      </c>
      <c r="U3973" s="1">
        <v>84223.726380597494</v>
      </c>
      <c r="V3973" s="1">
        <f t="shared" si="245"/>
        <v>0.61365020470451459</v>
      </c>
      <c r="W3973" s="1">
        <f t="shared" si="246"/>
        <v>6.2943819258299492</v>
      </c>
      <c r="X3973" s="1">
        <f t="shared" si="247"/>
        <v>236.8897338161984</v>
      </c>
    </row>
    <row r="3974" spans="1:24" hidden="1" x14ac:dyDescent="0.3">
      <c r="A3974" s="18" t="str">
        <f t="shared" si="244"/>
        <v>ConstMin - Scrapers_1984_600</v>
      </c>
      <c r="B3974" s="1" t="s">
        <v>40</v>
      </c>
      <c r="C3974" s="1">
        <v>2020</v>
      </c>
      <c r="D3974" s="1" t="s">
        <v>98</v>
      </c>
      <c r="E3974" s="1">
        <v>1984</v>
      </c>
      <c r="F3974" s="1">
        <v>600</v>
      </c>
      <c r="G3974" s="1" t="s">
        <v>5</v>
      </c>
      <c r="H3974" s="1">
        <v>2.7996859924093E-4</v>
      </c>
      <c r="I3974" s="1">
        <v>3.3876200508152601E-4</v>
      </c>
      <c r="J3974" s="1">
        <v>4.0315478290693998E-4</v>
      </c>
      <c r="K3974" s="1">
        <v>4.3196909500676098E-3</v>
      </c>
      <c r="L3974" s="1">
        <v>3.73748285763507E-3</v>
      </c>
      <c r="M3974" s="1">
        <v>0.160807720976856</v>
      </c>
      <c r="N3974" s="1">
        <v>1.9015411126389E-4</v>
      </c>
      <c r="O3974" s="1">
        <v>1.7494178236277899E-4</v>
      </c>
      <c r="P3974" s="1">
        <v>1.4783480695720201E-6</v>
      </c>
      <c r="Q3974" s="1">
        <v>1.3124910011142601E-6</v>
      </c>
      <c r="R3974" s="1">
        <v>5217.2294090436399</v>
      </c>
      <c r="S3974" s="1">
        <v>568.96570796288097</v>
      </c>
      <c r="T3974" s="1">
        <v>1.9586399802607199</v>
      </c>
      <c r="U3974" s="1">
        <v>209352.28692519901</v>
      </c>
      <c r="V3974" s="1">
        <f t="shared" si="245"/>
        <v>0.53580354910678418</v>
      </c>
      <c r="W3974" s="1">
        <f t="shared" si="246"/>
        <v>5.9113966436841219</v>
      </c>
      <c r="X3974" s="1">
        <f t="shared" si="247"/>
        <v>290.49019406166946</v>
      </c>
    </row>
    <row r="3975" spans="1:24" hidden="1" x14ac:dyDescent="0.3">
      <c r="A3975" s="18" t="str">
        <f t="shared" si="244"/>
        <v>ConstMin - Scrapers_1985_75</v>
      </c>
      <c r="B3975" s="1" t="s">
        <v>40</v>
      </c>
      <c r="C3975" s="1">
        <v>2020</v>
      </c>
      <c r="D3975" s="1" t="s">
        <v>98</v>
      </c>
      <c r="E3975" s="1">
        <v>1985</v>
      </c>
      <c r="F3975" s="1">
        <v>75</v>
      </c>
      <c r="G3975" s="1" t="s">
        <v>5</v>
      </c>
      <c r="H3975" s="1">
        <v>3.8548919550308598E-6</v>
      </c>
      <c r="I3975" s="1">
        <v>4.6644192655873399E-6</v>
      </c>
      <c r="J3975" s="1">
        <v>5.5510444152444399E-6</v>
      </c>
      <c r="K3975" s="1">
        <v>1.51209364974192E-5</v>
      </c>
      <c r="L3975" s="1">
        <v>3.6939558396342301E-5</v>
      </c>
      <c r="M3975" s="1">
        <v>1.26252437409196E-3</v>
      </c>
      <c r="N3975" s="1">
        <v>2.70834048930625E-6</v>
      </c>
      <c r="O3975" s="1">
        <v>2.4916732501617498E-6</v>
      </c>
      <c r="P3975" s="1">
        <v>1.1557017185839E-8</v>
      </c>
      <c r="Q3975" s="1">
        <v>1.03045542192691E-8</v>
      </c>
      <c r="R3975" s="1">
        <v>40.961212895337397</v>
      </c>
      <c r="S3975" s="1">
        <v>31.6265451125829</v>
      </c>
      <c r="T3975" s="1">
        <v>9.3268570488605998E-2</v>
      </c>
      <c r="U3975" s="1">
        <v>1644.5803458543101</v>
      </c>
      <c r="V3975" s="1">
        <f t="shared" si="245"/>
        <v>0.93914161513599959</v>
      </c>
      <c r="W3975" s="1">
        <f t="shared" si="246"/>
        <v>7.4374696097099564</v>
      </c>
      <c r="X3975" s="1">
        <f t="shared" si="247"/>
        <v>339.09113163095498</v>
      </c>
    </row>
    <row r="3976" spans="1:24" hidden="1" x14ac:dyDescent="0.3">
      <c r="A3976" s="18" t="str">
        <f t="shared" si="244"/>
        <v>ConstMin - Scrapers_1985_175</v>
      </c>
      <c r="B3976" s="1" t="s">
        <v>40</v>
      </c>
      <c r="C3976" s="1">
        <v>2020</v>
      </c>
      <c r="D3976" s="1" t="s">
        <v>98</v>
      </c>
      <c r="E3976" s="1">
        <v>1985</v>
      </c>
      <c r="F3976" s="1">
        <v>175</v>
      </c>
      <c r="G3976" s="1" t="s">
        <v>5</v>
      </c>
      <c r="H3976" s="1">
        <v>4.03939669371911E-5</v>
      </c>
      <c r="I3976" s="1">
        <v>4.8876699994001203E-5</v>
      </c>
      <c r="J3976" s="1">
        <v>5.8167312389555203E-5</v>
      </c>
      <c r="K3976" s="1">
        <v>2.26805256236542E-4</v>
      </c>
      <c r="L3976" s="1">
        <v>5.3563431360053996E-4</v>
      </c>
      <c r="M3976" s="1">
        <v>2.16483044389735E-2</v>
      </c>
      <c r="N3976" s="1">
        <v>3.0404695955354299E-5</v>
      </c>
      <c r="O3976" s="1">
        <v>2.7972320278925901E-5</v>
      </c>
      <c r="P3976" s="1">
        <v>1.9893749127026199E-7</v>
      </c>
      <c r="Q3976" s="1">
        <v>1.7669055063359699E-7</v>
      </c>
      <c r="R3976" s="1">
        <v>702.35539617651796</v>
      </c>
      <c r="S3976" s="1">
        <v>172.07337373754001</v>
      </c>
      <c r="T3976" s="1">
        <v>0.65287999342024206</v>
      </c>
      <c r="U3976" s="1">
        <v>28244.615203490401</v>
      </c>
      <c r="V3976" s="1">
        <f t="shared" si="245"/>
        <v>0.57300025370083052</v>
      </c>
      <c r="W3976" s="1">
        <f t="shared" si="246"/>
        <v>6.2794459859534024</v>
      </c>
      <c r="X3976" s="1">
        <f t="shared" si="247"/>
        <v>263.56049422819547</v>
      </c>
    </row>
    <row r="3977" spans="1:24" hidden="1" x14ac:dyDescent="0.3">
      <c r="A3977" s="18" t="str">
        <f t="shared" si="244"/>
        <v>ConstMin - Scrapers_1985_300</v>
      </c>
      <c r="B3977" s="1" t="s">
        <v>40</v>
      </c>
      <c r="C3977" s="1">
        <v>2020</v>
      </c>
      <c r="D3977" s="1" t="s">
        <v>98</v>
      </c>
      <c r="E3977" s="1">
        <v>1985</v>
      </c>
      <c r="F3977" s="1">
        <v>300</v>
      </c>
      <c r="G3977" s="1" t="s">
        <v>5</v>
      </c>
      <c r="H3977" s="1">
        <v>9.6416479598214298E-5</v>
      </c>
      <c r="I3977" s="1">
        <v>1.16663940313839E-4</v>
      </c>
      <c r="J3977" s="1">
        <v>1.38839730621428E-4</v>
      </c>
      <c r="K3977" s="1">
        <v>5.4136213941801596E-4</v>
      </c>
      <c r="L3977" s="1">
        <v>1.2785071332476799E-3</v>
      </c>
      <c r="M3977" s="1">
        <v>5.1672402131776499E-2</v>
      </c>
      <c r="N3977" s="1">
        <v>7.2573059036948803E-5</v>
      </c>
      <c r="O3977" s="1">
        <v>6.6767214313992896E-5</v>
      </c>
      <c r="P3977" s="1">
        <v>4.7484448849016702E-7</v>
      </c>
      <c r="Q3977" s="1">
        <v>4.2174319984097399E-7</v>
      </c>
      <c r="R3977" s="1">
        <v>1676.45418018599</v>
      </c>
      <c r="S3977" s="1">
        <v>308.462849535553</v>
      </c>
      <c r="T3977" s="1">
        <v>1.11922284586327</v>
      </c>
      <c r="U3977" s="1">
        <v>67039.259299060301</v>
      </c>
      <c r="V3977" s="1">
        <f t="shared" si="245"/>
        <v>0.57623022428443227</v>
      </c>
      <c r="W3977" s="1">
        <f t="shared" si="246"/>
        <v>6.314842873973852</v>
      </c>
      <c r="X3977" s="1">
        <f t="shared" si="247"/>
        <v>275.60449706298829</v>
      </c>
    </row>
    <row r="3978" spans="1:24" hidden="1" x14ac:dyDescent="0.3">
      <c r="A3978" s="18" t="str">
        <f t="shared" ref="A3978:A4041" si="248">D3978&amp;"_"&amp;E3978&amp;"_"&amp;F3978</f>
        <v>ConstMin - Scrapers_1985_600</v>
      </c>
      <c r="B3978" s="1" t="s">
        <v>40</v>
      </c>
      <c r="C3978" s="1">
        <v>2020</v>
      </c>
      <c r="D3978" s="1" t="s">
        <v>98</v>
      </c>
      <c r="E3978" s="1">
        <v>1985</v>
      </c>
      <c r="F3978" s="1">
        <v>600</v>
      </c>
      <c r="G3978" s="1" t="s">
        <v>5</v>
      </c>
      <c r="H3978" s="1">
        <v>2.7311114728212701E-4</v>
      </c>
      <c r="I3978" s="1">
        <v>3.3046448821137301E-4</v>
      </c>
      <c r="J3978" s="1">
        <v>3.9328005208626301E-4</v>
      </c>
      <c r="K3978" s="1">
        <v>4.4069490169307401E-3</v>
      </c>
      <c r="L3978" s="1">
        <v>3.9066246952830699E-3</v>
      </c>
      <c r="M3978" s="1">
        <v>0.168085162632127</v>
      </c>
      <c r="N3978" s="1">
        <v>1.9875963991529001E-4</v>
      </c>
      <c r="O3978" s="1">
        <v>1.8285886872206701E-4</v>
      </c>
      <c r="P3978" s="1">
        <v>1.54583735023336E-6</v>
      </c>
      <c r="Q3978" s="1">
        <v>1.3718885015928001E-6</v>
      </c>
      <c r="R3978" s="1">
        <v>5453.3379888794398</v>
      </c>
      <c r="S3978" s="1">
        <v>584.25880707982105</v>
      </c>
      <c r="T3978" s="1">
        <v>2.2384456917265401</v>
      </c>
      <c r="U3978" s="1">
        <v>219713.47304266301</v>
      </c>
      <c r="V3978" s="1">
        <f t="shared" si="245"/>
        <v>0.49803138097523542</v>
      </c>
      <c r="W3978" s="1">
        <f t="shared" si="246"/>
        <v>5.8875363657813651</v>
      </c>
      <c r="X3978" s="1">
        <f t="shared" si="247"/>
        <v>261.01093684751191</v>
      </c>
    </row>
    <row r="3979" spans="1:24" hidden="1" x14ac:dyDescent="0.3">
      <c r="A3979" s="18" t="str">
        <f t="shared" si="248"/>
        <v>ConstMin - Scrapers_1986_100</v>
      </c>
      <c r="B3979" s="1" t="s">
        <v>40</v>
      </c>
      <c r="C3979" s="1">
        <v>2020</v>
      </c>
      <c r="D3979" s="1" t="s">
        <v>98</v>
      </c>
      <c r="E3979" s="1">
        <v>1986</v>
      </c>
      <c r="F3979" s="1">
        <v>100</v>
      </c>
      <c r="G3979" s="1" t="s">
        <v>5</v>
      </c>
      <c r="H3979" s="1">
        <v>1.28882684248337E-5</v>
      </c>
      <c r="I3979" s="1">
        <v>1.55948047940488E-5</v>
      </c>
      <c r="J3979" s="1">
        <v>1.8559106531760501E-5</v>
      </c>
      <c r="K3979" s="1">
        <v>5.0554643473021399E-5</v>
      </c>
      <c r="L3979" s="1">
        <v>1.23502020202034E-4</v>
      </c>
      <c r="M3979" s="1">
        <v>4.2210659120956303E-3</v>
      </c>
      <c r="N3979" s="1">
        <v>9.0549409994410506E-6</v>
      </c>
      <c r="O3979" s="1">
        <v>8.3305457194857696E-6</v>
      </c>
      <c r="P3979" s="1">
        <v>3.8639199598608897E-8</v>
      </c>
      <c r="Q3979" s="1">
        <v>3.4451772533565102E-8</v>
      </c>
      <c r="R3979" s="1">
        <v>136.94783484473601</v>
      </c>
      <c r="S3979" s="1">
        <v>67.830616491460702</v>
      </c>
      <c r="T3979" s="1">
        <v>0.186537140977212</v>
      </c>
      <c r="U3979" s="1">
        <v>5596.0258605455101</v>
      </c>
      <c r="V3979" s="1">
        <f t="shared" ref="V3979:V4042" si="249">IFERROR(CONVERT(I3979,"ton","g")*365/U3979,0)</f>
        <v>0.92276014961753483</v>
      </c>
      <c r="W3979" s="1">
        <f t="shared" ref="W3979:W4042" si="250">IFERROR(CONVERT(L3979,"ton","g")*365/U3979,0)</f>
        <v>7.3077376821790363</v>
      </c>
      <c r="X3979" s="1">
        <f t="shared" ref="X3979:X4042" si="251">S3979/T3979</f>
        <v>363.6306214200373</v>
      </c>
    </row>
    <row r="3980" spans="1:24" hidden="1" x14ac:dyDescent="0.3">
      <c r="A3980" s="18" t="str">
        <f t="shared" si="248"/>
        <v>ConstMin - Scrapers_1986_175</v>
      </c>
      <c r="B3980" s="1" t="s">
        <v>40</v>
      </c>
      <c r="C3980" s="1">
        <v>2020</v>
      </c>
      <c r="D3980" s="1" t="s">
        <v>98</v>
      </c>
      <c r="E3980" s="1">
        <v>1986</v>
      </c>
      <c r="F3980" s="1">
        <v>175</v>
      </c>
      <c r="G3980" s="1" t="s">
        <v>5</v>
      </c>
      <c r="H3980" s="1">
        <v>6.6066360879086394E-5</v>
      </c>
      <c r="I3980" s="1">
        <v>7.9940296663694502E-5</v>
      </c>
      <c r="J3980" s="1">
        <v>9.51355596658844E-5</v>
      </c>
      <c r="K3980" s="1">
        <v>3.7095138318789299E-4</v>
      </c>
      <c r="L3980" s="1">
        <v>8.76056811072286E-4</v>
      </c>
      <c r="M3980" s="1">
        <v>3.54068887492388E-2</v>
      </c>
      <c r="N3980" s="1">
        <v>4.9728406683322803E-5</v>
      </c>
      <c r="O3980" s="1">
        <v>4.5750134148657E-5</v>
      </c>
      <c r="P3980" s="1">
        <v>3.2537225450219999E-7</v>
      </c>
      <c r="Q3980" s="1">
        <v>2.8898626619749002E-7</v>
      </c>
      <c r="R3980" s="1">
        <v>1148.7375117507599</v>
      </c>
      <c r="S3980" s="1">
        <v>277.56454723806303</v>
      </c>
      <c r="T3980" s="1">
        <v>0.93268570488605995</v>
      </c>
      <c r="U3980" s="1">
        <v>46047.958386794598</v>
      </c>
      <c r="V3980" s="1">
        <f t="shared" si="249"/>
        <v>0.57483602360508534</v>
      </c>
      <c r="W3980" s="1">
        <f t="shared" si="250"/>
        <v>6.2995639839507014</v>
      </c>
      <c r="X3980" s="1">
        <f t="shared" si="251"/>
        <v>297.59708526032495</v>
      </c>
    </row>
    <row r="3981" spans="1:24" hidden="1" x14ac:dyDescent="0.3">
      <c r="A3981" s="18" t="str">
        <f t="shared" si="248"/>
        <v>ConstMin - Scrapers_1986_300</v>
      </c>
      <c r="B3981" s="1" t="s">
        <v>40</v>
      </c>
      <c r="C3981" s="1">
        <v>2020</v>
      </c>
      <c r="D3981" s="1" t="s">
        <v>98</v>
      </c>
      <c r="E3981" s="1">
        <v>1986</v>
      </c>
      <c r="F3981" s="1">
        <v>300</v>
      </c>
      <c r="G3981" s="1" t="s">
        <v>5</v>
      </c>
      <c r="H3981" s="1">
        <v>2.5333341639331001E-5</v>
      </c>
      <c r="I3981" s="1">
        <v>3.0653343383590503E-5</v>
      </c>
      <c r="J3981" s="1">
        <v>3.6480011960636599E-5</v>
      </c>
      <c r="K3981" s="1">
        <v>1.4224240592092399E-4</v>
      </c>
      <c r="L3981" s="1">
        <v>3.3592657738444501E-4</v>
      </c>
      <c r="M3981" s="1">
        <v>1.3576876297331999E-2</v>
      </c>
      <c r="N3981" s="1">
        <v>1.9068504741677098E-5</v>
      </c>
      <c r="O3981" s="1">
        <v>1.7543024362342901E-5</v>
      </c>
      <c r="P3981" s="1">
        <v>1.2476495410954101E-7</v>
      </c>
      <c r="Q3981" s="1">
        <v>1.1081263918947199E-7</v>
      </c>
      <c r="R3981" s="1">
        <v>440.48679921023597</v>
      </c>
      <c r="S3981" s="1">
        <v>80.834952475253004</v>
      </c>
      <c r="T3981" s="1">
        <v>0.27980571146581801</v>
      </c>
      <c r="U3981" s="1">
        <v>17729.799576238802</v>
      </c>
      <c r="V3981" s="1">
        <f t="shared" si="249"/>
        <v>0.57248303954135649</v>
      </c>
      <c r="W3981" s="1">
        <f t="shared" si="250"/>
        <v>6.2737778935631976</v>
      </c>
      <c r="X3981" s="1">
        <f t="shared" si="251"/>
        <v>288.89672069874126</v>
      </c>
    </row>
    <row r="3982" spans="1:24" hidden="1" x14ac:dyDescent="0.3">
      <c r="A3982" s="18" t="str">
        <f t="shared" si="248"/>
        <v>ConstMin - Scrapers_1986_600</v>
      </c>
      <c r="B3982" s="1" t="s">
        <v>40</v>
      </c>
      <c r="C3982" s="1">
        <v>2020</v>
      </c>
      <c r="D3982" s="1" t="s">
        <v>98</v>
      </c>
      <c r="E3982" s="1">
        <v>1986</v>
      </c>
      <c r="F3982" s="1">
        <v>600</v>
      </c>
      <c r="G3982" s="1" t="s">
        <v>5</v>
      </c>
      <c r="H3982" s="1">
        <v>3.6593299258764502E-4</v>
      </c>
      <c r="I3982" s="1">
        <v>4.4277892103105102E-4</v>
      </c>
      <c r="J3982" s="1">
        <v>5.2694350932620999E-4</v>
      </c>
      <c r="K3982" s="1">
        <v>5.9047316742467703E-3</v>
      </c>
      <c r="L3982" s="1">
        <v>5.2343629320445798E-3</v>
      </c>
      <c r="M3982" s="1">
        <v>0.22521199586195201</v>
      </c>
      <c r="N3982" s="1">
        <v>2.6631175828466399E-4</v>
      </c>
      <c r="O3982" s="1">
        <v>2.4500681762189101E-4</v>
      </c>
      <c r="P3982" s="1">
        <v>2.0712185981933002E-6</v>
      </c>
      <c r="Q3982" s="1">
        <v>1.8381500348129101E-6</v>
      </c>
      <c r="R3982" s="1">
        <v>7306.7551790594398</v>
      </c>
      <c r="S3982" s="1">
        <v>735.00506980394198</v>
      </c>
      <c r="T3982" s="1">
        <v>2.4249828327037499</v>
      </c>
      <c r="U3982" s="1">
        <v>292871.250891109</v>
      </c>
      <c r="V3982" s="1">
        <f t="shared" si="249"/>
        <v>0.50060916488989715</v>
      </c>
      <c r="W3982" s="1">
        <f t="shared" si="250"/>
        <v>5.9180099405809568</v>
      </c>
      <c r="X3982" s="1">
        <f t="shared" si="251"/>
        <v>303.09701985990699</v>
      </c>
    </row>
    <row r="3983" spans="1:24" hidden="1" x14ac:dyDescent="0.3">
      <c r="A3983" s="18" t="str">
        <f t="shared" si="248"/>
        <v>ConstMin - Scrapers_1986_750</v>
      </c>
      <c r="B3983" s="1" t="s">
        <v>40</v>
      </c>
      <c r="C3983" s="1">
        <v>2020</v>
      </c>
      <c r="D3983" s="1" t="s">
        <v>98</v>
      </c>
      <c r="E3983" s="1">
        <v>1986</v>
      </c>
      <c r="F3983" s="1">
        <v>750</v>
      </c>
      <c r="G3983" s="1" t="s">
        <v>5</v>
      </c>
      <c r="H3983" s="1">
        <v>1.22347951317479E-4</v>
      </c>
      <c r="I3983" s="1">
        <v>1.4804102109414999E-4</v>
      </c>
      <c r="J3983" s="1">
        <v>1.76181049897171E-4</v>
      </c>
      <c r="K3983" s="1">
        <v>1.9742188817546799E-3</v>
      </c>
      <c r="L3983" s="1">
        <v>1.75008428909132E-3</v>
      </c>
      <c r="M3983" s="1">
        <v>7.5298557014453801E-2</v>
      </c>
      <c r="N3983" s="1">
        <v>8.9040066618427695E-5</v>
      </c>
      <c r="O3983" s="1">
        <v>8.1916861288953494E-5</v>
      </c>
      <c r="P3983" s="1">
        <v>6.9250206281664501E-7</v>
      </c>
      <c r="Q3983" s="1">
        <v>6.1457669991220904E-7</v>
      </c>
      <c r="R3983" s="1">
        <v>2442.9787557955401</v>
      </c>
      <c r="S3983" s="1">
        <v>155.01168492680401</v>
      </c>
      <c r="T3983" s="1">
        <v>0.46634285244302998</v>
      </c>
      <c r="U3983" s="1">
        <v>97967.384873740404</v>
      </c>
      <c r="V3983" s="1">
        <f t="shared" si="249"/>
        <v>0.50036757357927353</v>
      </c>
      <c r="W3983" s="1">
        <f t="shared" si="250"/>
        <v>5.9151539405751601</v>
      </c>
      <c r="X3983" s="1">
        <f t="shared" si="251"/>
        <v>332.39854350665911</v>
      </c>
    </row>
    <row r="3984" spans="1:24" hidden="1" x14ac:dyDescent="0.3">
      <c r="A3984" s="18" t="str">
        <f t="shared" si="248"/>
        <v>ConstMin - Scrapers_1987_75</v>
      </c>
      <c r="B3984" s="1" t="s">
        <v>40</v>
      </c>
      <c r="C3984" s="1">
        <v>2020</v>
      </c>
      <c r="D3984" s="1" t="s">
        <v>98</v>
      </c>
      <c r="E3984" s="1">
        <v>1987</v>
      </c>
      <c r="F3984" s="1">
        <v>75</v>
      </c>
      <c r="G3984" s="1" t="s">
        <v>5</v>
      </c>
      <c r="H3984" s="1">
        <v>3.1753443906152201E-6</v>
      </c>
      <c r="I3984" s="1">
        <v>3.8421667126444199E-6</v>
      </c>
      <c r="J3984" s="1">
        <v>4.57249592248592E-6</v>
      </c>
      <c r="K3984" s="1">
        <v>1.2455389527913401E-5</v>
      </c>
      <c r="L3984" s="1">
        <v>3.0427783946720201E-5</v>
      </c>
      <c r="M3984" s="1">
        <v>1.03996421587277E-3</v>
      </c>
      <c r="N3984" s="1">
        <v>2.2309091618952598E-6</v>
      </c>
      <c r="O3984" s="1">
        <v>2.0524364289436401E-6</v>
      </c>
      <c r="P3984" s="1">
        <v>9.5197245788964902E-9</v>
      </c>
      <c r="Q3984" s="1">
        <v>8.4880481268079394E-9</v>
      </c>
      <c r="R3984" s="1">
        <v>33.740493668120003</v>
      </c>
      <c r="S3984" s="1">
        <v>20.8069375740677</v>
      </c>
      <c r="T3984" s="1">
        <v>9.3268570488605998E-2</v>
      </c>
      <c r="U3984" s="1">
        <v>1352.4509423144</v>
      </c>
      <c r="V3984" s="1">
        <f t="shared" si="249"/>
        <v>0.94068297705721726</v>
      </c>
      <c r="W3984" s="1">
        <f t="shared" si="250"/>
        <v>7.449676323012671</v>
      </c>
      <c r="X3984" s="1">
        <f t="shared" si="251"/>
        <v>223.08627080983882</v>
      </c>
    </row>
    <row r="3985" spans="1:24" hidden="1" x14ac:dyDescent="0.3">
      <c r="A3985" s="18" t="str">
        <f t="shared" si="248"/>
        <v>ConstMin - Scrapers_1987_175</v>
      </c>
      <c r="B3985" s="1" t="s">
        <v>40</v>
      </c>
      <c r="C3985" s="1">
        <v>2020</v>
      </c>
      <c r="D3985" s="1" t="s">
        <v>98</v>
      </c>
      <c r="E3985" s="1">
        <v>1987</v>
      </c>
      <c r="F3985" s="1">
        <v>175</v>
      </c>
      <c r="G3985" s="1" t="s">
        <v>5</v>
      </c>
      <c r="H3985" s="1">
        <v>2.1914332494184401E-5</v>
      </c>
      <c r="I3985" s="1">
        <v>2.6516342317963101E-5</v>
      </c>
      <c r="J3985" s="1">
        <v>3.1556638791625601E-5</v>
      </c>
      <c r="K3985" s="1">
        <v>1.2304525089909101E-4</v>
      </c>
      <c r="L3985" s="1">
        <v>2.90589643294705E-4</v>
      </c>
      <c r="M3985" s="1">
        <v>1.17445296261359E-2</v>
      </c>
      <c r="N3985" s="1">
        <v>1.6495003265865199E-5</v>
      </c>
      <c r="O3985" s="1">
        <v>1.5175403004595999E-5</v>
      </c>
      <c r="P3985" s="1">
        <v>1.0792657071869599E-7</v>
      </c>
      <c r="Q3985" s="1">
        <v>9.5857271982865202E-8</v>
      </c>
      <c r="R3985" s="1">
        <v>381.03832943244799</v>
      </c>
      <c r="S3985" s="1">
        <v>93.111045643953005</v>
      </c>
      <c r="T3985" s="1">
        <v>0.27980571146581801</v>
      </c>
      <c r="U3985" s="1">
        <v>15208.137455178899</v>
      </c>
      <c r="V3985" s="1">
        <f t="shared" si="249"/>
        <v>0.57733274252446076</v>
      </c>
      <c r="W3985" s="1">
        <f t="shared" si="250"/>
        <v>6.326925248618684</v>
      </c>
      <c r="X3985" s="1">
        <f t="shared" si="251"/>
        <v>332.77035395800976</v>
      </c>
    </row>
    <row r="3986" spans="1:24" hidden="1" x14ac:dyDescent="0.3">
      <c r="A3986" s="18" t="str">
        <f t="shared" si="248"/>
        <v>ConstMin - Scrapers_1987_300</v>
      </c>
      <c r="B3986" s="1" t="s">
        <v>40</v>
      </c>
      <c r="C3986" s="1">
        <v>2020</v>
      </c>
      <c r="D3986" s="1" t="s">
        <v>98</v>
      </c>
      <c r="E3986" s="1">
        <v>1987</v>
      </c>
      <c r="F3986" s="1">
        <v>300</v>
      </c>
      <c r="G3986" s="1" t="s">
        <v>5</v>
      </c>
      <c r="H3986" s="1">
        <v>1.7556901473639999E-4</v>
      </c>
      <c r="I3986" s="1">
        <v>2.12438507831044E-4</v>
      </c>
      <c r="J3986" s="1">
        <v>2.5281938122041601E-4</v>
      </c>
      <c r="K3986" s="1">
        <v>9.8579016605135502E-4</v>
      </c>
      <c r="L3986" s="1">
        <v>2.32808995571243E-3</v>
      </c>
      <c r="M3986" s="1">
        <v>9.4092553152159503E-2</v>
      </c>
      <c r="N3986" s="1">
        <v>1.3215147996089701E-4</v>
      </c>
      <c r="O3986" s="1">
        <v>1.21579361564025E-4</v>
      </c>
      <c r="P3986" s="1">
        <v>8.6466524545014103E-7</v>
      </c>
      <c r="Q3986" s="1">
        <v>7.6797076989759801E-7</v>
      </c>
      <c r="R3986" s="1">
        <v>3052.72926259616</v>
      </c>
      <c r="S3986" s="1">
        <v>533.28181002335498</v>
      </c>
      <c r="T3986" s="1">
        <v>1.5855656983063</v>
      </c>
      <c r="U3986" s="1">
        <v>122403.860159478</v>
      </c>
      <c r="V3986" s="1">
        <f t="shared" si="249"/>
        <v>0.57468085457586238</v>
      </c>
      <c r="W3986" s="1">
        <f t="shared" si="250"/>
        <v>6.2978635038350133</v>
      </c>
      <c r="X3986" s="1">
        <f t="shared" si="251"/>
        <v>336.33536005036319</v>
      </c>
    </row>
    <row r="3987" spans="1:24" hidden="1" x14ac:dyDescent="0.3">
      <c r="A3987" s="18" t="str">
        <f t="shared" si="248"/>
        <v>ConstMin - Scrapers_1987_600</v>
      </c>
      <c r="B3987" s="1" t="s">
        <v>40</v>
      </c>
      <c r="C3987" s="1">
        <v>2020</v>
      </c>
      <c r="D3987" s="1" t="s">
        <v>98</v>
      </c>
      <c r="E3987" s="1">
        <v>1987</v>
      </c>
      <c r="F3987" s="1">
        <v>600</v>
      </c>
      <c r="G3987" s="1" t="s">
        <v>5</v>
      </c>
      <c r="H3987" s="1">
        <v>3.24729344019684E-4</v>
      </c>
      <c r="I3987" s="1">
        <v>3.9292250626381698E-4</v>
      </c>
      <c r="J3987" s="1">
        <v>4.67610255388345E-4</v>
      </c>
      <c r="K3987" s="1">
        <v>5.2398654453961304E-3</v>
      </c>
      <c r="L3987" s="1">
        <v>4.6449794790686203E-3</v>
      </c>
      <c r="M3987" s="1">
        <v>0.19985337524355401</v>
      </c>
      <c r="N3987" s="1">
        <v>2.3632535006199199E-4</v>
      </c>
      <c r="O3987" s="1">
        <v>2.17419322057032E-4</v>
      </c>
      <c r="P3987" s="1">
        <v>1.8380016842881E-6</v>
      </c>
      <c r="Q3987" s="1">
        <v>1.6311763823033501E-6</v>
      </c>
      <c r="R3987" s="1">
        <v>6484.0226606244196</v>
      </c>
      <c r="S3987" s="1">
        <v>671.12777145155405</v>
      </c>
      <c r="T3987" s="1">
        <v>2.1451771212379298</v>
      </c>
      <c r="U3987" s="1">
        <v>259755.62702007499</v>
      </c>
      <c r="V3987" s="1">
        <f t="shared" si="249"/>
        <v>0.50087636832984739</v>
      </c>
      <c r="W3987" s="1">
        <f t="shared" si="250"/>
        <v>5.9211687173766832</v>
      </c>
      <c r="X3987" s="1">
        <f t="shared" si="251"/>
        <v>312.85424630310359</v>
      </c>
    </row>
    <row r="3988" spans="1:24" hidden="1" x14ac:dyDescent="0.3">
      <c r="A3988" s="18" t="str">
        <f t="shared" si="248"/>
        <v>ConstMin - Scrapers_1987_750</v>
      </c>
      <c r="B3988" s="1" t="s">
        <v>40</v>
      </c>
      <c r="C3988" s="1">
        <v>2020</v>
      </c>
      <c r="D3988" s="1" t="s">
        <v>98</v>
      </c>
      <c r="E3988" s="1">
        <v>1987</v>
      </c>
      <c r="F3988" s="1">
        <v>750</v>
      </c>
      <c r="G3988" s="1" t="s">
        <v>5</v>
      </c>
      <c r="H3988" s="1">
        <v>2.9320918839470701E-4</v>
      </c>
      <c r="I3988" s="1">
        <v>3.5478311795759498E-4</v>
      </c>
      <c r="J3988" s="1">
        <v>4.2222123128837801E-4</v>
      </c>
      <c r="K3988" s="1">
        <v>4.7312530352937301E-3</v>
      </c>
      <c r="L3988" s="1">
        <v>4.1941102282558899E-3</v>
      </c>
      <c r="M3988" s="1">
        <v>0.180454421604575</v>
      </c>
      <c r="N3988" s="1">
        <v>2.1338621028523799E-4</v>
      </c>
      <c r="O3988" s="1">
        <v>1.9631531346241899E-4</v>
      </c>
      <c r="P3988" s="1">
        <v>1.6595943423134299E-6</v>
      </c>
      <c r="Q3988" s="1">
        <v>1.47284473051745E-6</v>
      </c>
      <c r="R3988" s="1">
        <v>5854.6449739366099</v>
      </c>
      <c r="S3988" s="1">
        <v>372.02804382432998</v>
      </c>
      <c r="T3988" s="1">
        <v>1.11922284586327</v>
      </c>
      <c r="U3988" s="1">
        <v>234780.697990138</v>
      </c>
      <c r="V3988" s="1">
        <f t="shared" si="249"/>
        <v>0.50036757357927442</v>
      </c>
      <c r="W3988" s="1">
        <f t="shared" si="250"/>
        <v>5.9151539405751796</v>
      </c>
      <c r="X3988" s="1">
        <f t="shared" si="251"/>
        <v>332.39854350666002</v>
      </c>
    </row>
    <row r="3989" spans="1:24" hidden="1" x14ac:dyDescent="0.3">
      <c r="A3989" s="18" t="str">
        <f t="shared" si="248"/>
        <v>ConstMin - Scrapers_1988_75</v>
      </c>
      <c r="B3989" s="1" t="s">
        <v>40</v>
      </c>
      <c r="C3989" s="1">
        <v>2020</v>
      </c>
      <c r="D3989" s="1" t="s">
        <v>98</v>
      </c>
      <c r="E3989" s="1">
        <v>1988</v>
      </c>
      <c r="F3989" s="1">
        <v>75</v>
      </c>
      <c r="G3989" s="1" t="s">
        <v>5</v>
      </c>
      <c r="H3989" s="1">
        <v>4.1469588210926399E-6</v>
      </c>
      <c r="I3989" s="1">
        <v>5.0178201735221E-6</v>
      </c>
      <c r="J3989" s="1">
        <v>5.9716207023733997E-6</v>
      </c>
      <c r="K3989" s="1">
        <v>1.7199685592808601E-5</v>
      </c>
      <c r="L3989" s="1">
        <v>3.8875943261062503E-5</v>
      </c>
      <c r="M3989" s="1">
        <v>1.9753418599100302E-3</v>
      </c>
      <c r="N3989" s="1">
        <v>3.48111819977925E-6</v>
      </c>
      <c r="O3989" s="1">
        <v>3.20262874379691E-6</v>
      </c>
      <c r="P3989" s="1">
        <v>1.8138606333825701E-8</v>
      </c>
      <c r="Q3989" s="1">
        <v>1.6122474713943302E-8</v>
      </c>
      <c r="R3989" s="1">
        <v>64.087791194558406</v>
      </c>
      <c r="S3989" s="1">
        <v>34.227412309341297</v>
      </c>
      <c r="T3989" s="1">
        <v>9.3268570488605998E-2</v>
      </c>
      <c r="U3989" s="1">
        <v>2567.0559232005999</v>
      </c>
      <c r="V3989" s="1">
        <f t="shared" si="249"/>
        <v>0.64724449305719478</v>
      </c>
      <c r="W3989" s="1">
        <f t="shared" si="250"/>
        <v>5.0145759150361968</v>
      </c>
      <c r="X3989" s="1">
        <f t="shared" si="251"/>
        <v>366.97691548218415</v>
      </c>
    </row>
    <row r="3990" spans="1:24" hidden="1" x14ac:dyDescent="0.3">
      <c r="A3990" s="18" t="str">
        <f t="shared" si="248"/>
        <v>ConstMin - Scrapers_1988_175</v>
      </c>
      <c r="B3990" s="1" t="s">
        <v>40</v>
      </c>
      <c r="C3990" s="1">
        <v>2020</v>
      </c>
      <c r="D3990" s="1" t="s">
        <v>98</v>
      </c>
      <c r="E3990" s="1">
        <v>1988</v>
      </c>
      <c r="F3990" s="1">
        <v>175</v>
      </c>
      <c r="G3990" s="1" t="s">
        <v>5</v>
      </c>
      <c r="H3990" s="1">
        <v>4.9505967242362702E-5</v>
      </c>
      <c r="I3990" s="1">
        <v>5.9902220363258901E-5</v>
      </c>
      <c r="J3990" s="1">
        <v>7.1288592829002399E-5</v>
      </c>
      <c r="K3990" s="1">
        <v>2.3115262587643801E-4</v>
      </c>
      <c r="L3990" s="1">
        <v>6.3086963879762303E-4</v>
      </c>
      <c r="M3990" s="1">
        <v>3.4315657855104403E-2</v>
      </c>
      <c r="N3990" s="1">
        <v>3.3278491401482401E-5</v>
      </c>
      <c r="O3990" s="1">
        <v>3.0616212089363798E-5</v>
      </c>
      <c r="P3990" s="1">
        <v>3.15780095536194E-7</v>
      </c>
      <c r="Q3990" s="1">
        <v>2.8007978633452801E-7</v>
      </c>
      <c r="R3990" s="1">
        <v>1113.3337271666001</v>
      </c>
      <c r="S3990" s="1">
        <v>256.23743622464298</v>
      </c>
      <c r="T3990" s="1">
        <v>0.74614856390884798</v>
      </c>
      <c r="U3990" s="1">
        <v>44617.3435826161</v>
      </c>
      <c r="V3990" s="1">
        <f t="shared" si="249"/>
        <v>0.44455736676345142</v>
      </c>
      <c r="W3990" s="1">
        <f t="shared" si="250"/>
        <v>4.681925706495182</v>
      </c>
      <c r="X3990" s="1">
        <f t="shared" si="251"/>
        <v>343.41342812789463</v>
      </c>
    </row>
    <row r="3991" spans="1:24" hidden="1" x14ac:dyDescent="0.3">
      <c r="A3991" s="18" t="str">
        <f t="shared" si="248"/>
        <v>ConstMin - Scrapers_1988_300</v>
      </c>
      <c r="B3991" s="1" t="s">
        <v>40</v>
      </c>
      <c r="C3991" s="1">
        <v>2020</v>
      </c>
      <c r="D3991" s="1" t="s">
        <v>98</v>
      </c>
      <c r="E3991" s="1">
        <v>1988</v>
      </c>
      <c r="F3991" s="1">
        <v>300</v>
      </c>
      <c r="G3991" s="1" t="s">
        <v>5</v>
      </c>
      <c r="H3991" s="1">
        <v>6.5496882362024399E-5</v>
      </c>
      <c r="I3991" s="1">
        <v>7.9251227658049602E-5</v>
      </c>
      <c r="J3991" s="1">
        <v>9.4315510601315197E-5</v>
      </c>
      <c r="K3991" s="1">
        <v>3.05817201198866E-4</v>
      </c>
      <c r="L3991" s="1">
        <v>8.3464674704391705E-4</v>
      </c>
      <c r="M3991" s="1">
        <v>4.5399953397698499E-2</v>
      </c>
      <c r="N3991" s="1">
        <v>4.4027771962071602E-5</v>
      </c>
      <c r="O3991" s="1">
        <v>4.0505550205105901E-5</v>
      </c>
      <c r="P3991" s="1">
        <v>4.1778017725315002E-7</v>
      </c>
      <c r="Q3991" s="1">
        <v>3.7054831648327298E-7</v>
      </c>
      <c r="R3991" s="1">
        <v>1472.9514888764099</v>
      </c>
      <c r="S3991" s="1">
        <v>276.42016567148897</v>
      </c>
      <c r="T3991" s="1">
        <v>0.83941713439745402</v>
      </c>
      <c r="U3991" s="1">
        <v>59491.762322852701</v>
      </c>
      <c r="V3991" s="1">
        <f t="shared" si="249"/>
        <v>0.44110071824954783</v>
      </c>
      <c r="W3991" s="1">
        <f t="shared" si="250"/>
        <v>4.6455214699544891</v>
      </c>
      <c r="X3991" s="1">
        <f t="shared" si="251"/>
        <v>329.30012307874489</v>
      </c>
    </row>
    <row r="3992" spans="1:24" hidden="1" x14ac:dyDescent="0.3">
      <c r="A3992" s="18" t="str">
        <f t="shared" si="248"/>
        <v>ConstMin - Scrapers_1988_600</v>
      </c>
      <c r="B3992" s="1" t="s">
        <v>40</v>
      </c>
      <c r="C3992" s="1">
        <v>2020</v>
      </c>
      <c r="D3992" s="1" t="s">
        <v>98</v>
      </c>
      <c r="E3992" s="1">
        <v>1988</v>
      </c>
      <c r="F3992" s="1">
        <v>600</v>
      </c>
      <c r="G3992" s="1" t="s">
        <v>5</v>
      </c>
      <c r="H3992" s="1">
        <v>6.0667155813941905E-4</v>
      </c>
      <c r="I3992" s="1">
        <v>7.3407258534869703E-4</v>
      </c>
      <c r="J3992" s="1">
        <v>8.73607043720763E-4</v>
      </c>
      <c r="K3992" s="1">
        <v>2.9199161644861702E-3</v>
      </c>
      <c r="L3992" s="1">
        <v>7.9645562439236896E-3</v>
      </c>
      <c r="M3992" s="1">
        <v>0.461335505028861</v>
      </c>
      <c r="N3992" s="1">
        <v>3.9153087700743902E-4</v>
      </c>
      <c r="O3992" s="1">
        <v>3.6020840684684402E-4</v>
      </c>
      <c r="P3992" s="1">
        <v>4.2470753808957996E-6</v>
      </c>
      <c r="Q3992" s="1">
        <v>3.7653583743782201E-6</v>
      </c>
      <c r="R3992" s="1">
        <v>14967.5223904142</v>
      </c>
      <c r="S3992" s="1">
        <v>1416.74437941827</v>
      </c>
      <c r="T3992" s="1">
        <v>4.6634285244302998</v>
      </c>
      <c r="U3992" s="1">
        <v>601000.87494224205</v>
      </c>
      <c r="V3992" s="1">
        <f t="shared" si="249"/>
        <v>0.40443850993363323</v>
      </c>
      <c r="W3992" s="1">
        <f t="shared" si="250"/>
        <v>4.388085488909792</v>
      </c>
      <c r="X3992" s="1">
        <f t="shared" si="251"/>
        <v>303.79888358883858</v>
      </c>
    </row>
    <row r="3993" spans="1:24" hidden="1" x14ac:dyDescent="0.3">
      <c r="A3993" s="18" t="str">
        <f t="shared" si="248"/>
        <v>ConstMin - Scrapers_1989_75</v>
      </c>
      <c r="B3993" s="1" t="s">
        <v>40</v>
      </c>
      <c r="C3993" s="1">
        <v>2020</v>
      </c>
      <c r="D3993" s="1" t="s">
        <v>98</v>
      </c>
      <c r="E3993" s="1">
        <v>1989</v>
      </c>
      <c r="F3993" s="1">
        <v>75</v>
      </c>
      <c r="G3993" s="1" t="s">
        <v>5</v>
      </c>
      <c r="H3993" s="1">
        <v>9.2996385090151497E-6</v>
      </c>
      <c r="I3993" s="1">
        <v>1.1252562595908299E-5</v>
      </c>
      <c r="J3993" s="1">
        <v>1.33914794529818E-5</v>
      </c>
      <c r="K3993" s="1">
        <v>3.8570640650753501E-5</v>
      </c>
      <c r="L3993" s="1">
        <v>8.7180084158542103E-5</v>
      </c>
      <c r="M3993" s="1">
        <v>4.4297438246683196E-3</v>
      </c>
      <c r="N3993" s="1">
        <v>7.8064775325092099E-6</v>
      </c>
      <c r="O3993" s="1">
        <v>7.1819593299084701E-6</v>
      </c>
      <c r="P3993" s="1">
        <v>4.0676189284529303E-8</v>
      </c>
      <c r="Q3993" s="1">
        <v>3.6154973603259899E-8</v>
      </c>
      <c r="R3993" s="1">
        <v>143.718159900513</v>
      </c>
      <c r="S3993" s="1">
        <v>92.590872204601297</v>
      </c>
      <c r="T3993" s="1">
        <v>0.27980571146581801</v>
      </c>
      <c r="U3993" s="1">
        <v>5709.7704526170801</v>
      </c>
      <c r="V3993" s="1">
        <f t="shared" si="249"/>
        <v>0.65256141249981692</v>
      </c>
      <c r="W3993" s="1">
        <f t="shared" si="250"/>
        <v>5.0557691526228732</v>
      </c>
      <c r="X3993" s="1">
        <f t="shared" si="251"/>
        <v>330.91130170126104</v>
      </c>
    </row>
    <row r="3994" spans="1:24" hidden="1" x14ac:dyDescent="0.3">
      <c r="A3994" s="18" t="str">
        <f t="shared" si="248"/>
        <v>ConstMin - Scrapers_1989_175</v>
      </c>
      <c r="B3994" s="1" t="s">
        <v>40</v>
      </c>
      <c r="C3994" s="1">
        <v>2020</v>
      </c>
      <c r="D3994" s="1" t="s">
        <v>98</v>
      </c>
      <c r="E3994" s="1">
        <v>1989</v>
      </c>
      <c r="F3994" s="1">
        <v>175</v>
      </c>
      <c r="G3994" s="1" t="s">
        <v>5</v>
      </c>
      <c r="H3994" s="1">
        <v>2.8690350364290699E-5</v>
      </c>
      <c r="I3994" s="1">
        <v>3.4715323940791803E-5</v>
      </c>
      <c r="J3994" s="1">
        <v>4.1314104524578701E-5</v>
      </c>
      <c r="K3994" s="1">
        <v>1.33960615122491E-4</v>
      </c>
      <c r="L3994" s="1">
        <v>3.6560988461627599E-4</v>
      </c>
      <c r="M3994" s="1">
        <v>1.9887062139886901E-2</v>
      </c>
      <c r="N3994" s="1">
        <v>1.92859897722907E-5</v>
      </c>
      <c r="O3994" s="1">
        <v>1.77431105905074E-5</v>
      </c>
      <c r="P3994" s="1">
        <v>1.83005041284196E-7</v>
      </c>
      <c r="Q3994" s="1">
        <v>1.62315527753535E-7</v>
      </c>
      <c r="R3994" s="1">
        <v>645.21382944435197</v>
      </c>
      <c r="S3994" s="1">
        <v>148.249430215232</v>
      </c>
      <c r="T3994" s="1">
        <v>0.46634285244302998</v>
      </c>
      <c r="U3994" s="1">
        <v>25884.350515579499</v>
      </c>
      <c r="V3994" s="1">
        <f t="shared" si="249"/>
        <v>0.44409159186995883</v>
      </c>
      <c r="W3994" s="1">
        <f t="shared" si="250"/>
        <v>4.6770203250746532</v>
      </c>
      <c r="X3994" s="1">
        <f t="shared" si="251"/>
        <v>317.89793590401956</v>
      </c>
    </row>
    <row r="3995" spans="1:24" hidden="1" x14ac:dyDescent="0.3">
      <c r="A3995" s="18" t="str">
        <f t="shared" si="248"/>
        <v>ConstMin - Scrapers_1989_300</v>
      </c>
      <c r="B3995" s="1" t="s">
        <v>40</v>
      </c>
      <c r="C3995" s="1">
        <v>2020</v>
      </c>
      <c r="D3995" s="1" t="s">
        <v>98</v>
      </c>
      <c r="E3995" s="1">
        <v>1989</v>
      </c>
      <c r="F3995" s="1">
        <v>300</v>
      </c>
      <c r="G3995" s="1" t="s">
        <v>5</v>
      </c>
      <c r="H3995" s="1">
        <v>5.4695250933747499E-5</v>
      </c>
      <c r="I3995" s="1">
        <v>6.6181253629834497E-5</v>
      </c>
      <c r="J3995" s="1">
        <v>7.8761161344596402E-5</v>
      </c>
      <c r="K3995" s="1">
        <v>2.5538236258290398E-4</v>
      </c>
      <c r="L3995" s="1">
        <v>6.9699826349402E-4</v>
      </c>
      <c r="M3995" s="1">
        <v>3.7912672388622198E-2</v>
      </c>
      <c r="N3995" s="1">
        <v>3.6766788718413199E-5</v>
      </c>
      <c r="O3995" s="1">
        <v>3.3825445620940202E-5</v>
      </c>
      <c r="P3995" s="1">
        <v>3.4888060020480499E-7</v>
      </c>
      <c r="Q3995" s="1">
        <v>3.0943813540782101E-7</v>
      </c>
      <c r="R3995" s="1">
        <v>1230.0349023031299</v>
      </c>
      <c r="S3995" s="1">
        <v>244.689585871036</v>
      </c>
      <c r="T3995" s="1">
        <v>0.83941713439745402</v>
      </c>
      <c r="U3995" s="1">
        <v>49671.985931820302</v>
      </c>
      <c r="V3995" s="1">
        <f t="shared" si="249"/>
        <v>0.44117619052023621</v>
      </c>
      <c r="W3995" s="1">
        <f t="shared" si="250"/>
        <v>4.6463163180228886</v>
      </c>
      <c r="X3995" s="1">
        <f t="shared" si="251"/>
        <v>291.49939385818919</v>
      </c>
    </row>
    <row r="3996" spans="1:24" hidden="1" x14ac:dyDescent="0.3">
      <c r="A3996" s="18" t="str">
        <f t="shared" si="248"/>
        <v>ConstMin - Scrapers_1989_600</v>
      </c>
      <c r="B3996" s="1" t="s">
        <v>40</v>
      </c>
      <c r="C3996" s="1">
        <v>2020</v>
      </c>
      <c r="D3996" s="1" t="s">
        <v>98</v>
      </c>
      <c r="E3996" s="1">
        <v>1989</v>
      </c>
      <c r="F3996" s="1">
        <v>600</v>
      </c>
      <c r="G3996" s="1" t="s">
        <v>5</v>
      </c>
      <c r="H3996" s="1">
        <v>3.7942231575348198E-4</v>
      </c>
      <c r="I3996" s="1">
        <v>4.59101002061713E-4</v>
      </c>
      <c r="J3996" s="1">
        <v>5.4636813468501399E-4</v>
      </c>
      <c r="K3996" s="1">
        <v>1.8261633301767E-3</v>
      </c>
      <c r="L3996" s="1">
        <v>4.9811637507554199E-3</v>
      </c>
      <c r="M3996" s="1">
        <v>0.28852677088436501</v>
      </c>
      <c r="N3996" s="1">
        <v>2.4486981472933097E-4</v>
      </c>
      <c r="O3996" s="1">
        <v>2.25280229550985E-4</v>
      </c>
      <c r="P3996" s="1">
        <v>2.65619041238911E-6</v>
      </c>
      <c r="Q3996" s="1">
        <v>2.3549167170946098E-6</v>
      </c>
      <c r="R3996" s="1">
        <v>9360.9333259001505</v>
      </c>
      <c r="S3996" s="1">
        <v>969.39522157581496</v>
      </c>
      <c r="T3996" s="1">
        <v>3.2643999671012098</v>
      </c>
      <c r="U3996" s="1">
        <v>376343.89684195898</v>
      </c>
      <c r="V3996" s="1">
        <f t="shared" si="249"/>
        <v>0.40393544505348489</v>
      </c>
      <c r="W3996" s="1">
        <f t="shared" si="250"/>
        <v>4.3826273249458332</v>
      </c>
      <c r="X3996" s="1">
        <f t="shared" si="251"/>
        <v>296.95969591515427</v>
      </c>
    </row>
    <row r="3997" spans="1:24" hidden="1" x14ac:dyDescent="0.3">
      <c r="A3997" s="18" t="str">
        <f t="shared" si="248"/>
        <v>ConstMin - Scrapers_1990_25</v>
      </c>
      <c r="B3997" s="1" t="s">
        <v>40</v>
      </c>
      <c r="C3997" s="1">
        <v>2020</v>
      </c>
      <c r="D3997" s="1" t="s">
        <v>98</v>
      </c>
      <c r="E3997" s="1">
        <v>1990</v>
      </c>
      <c r="F3997" s="1">
        <v>25</v>
      </c>
      <c r="G3997" s="1" t="s">
        <v>5</v>
      </c>
      <c r="H3997" s="1">
        <v>4.4781669214988096E-6</v>
      </c>
      <c r="I3997" s="1">
        <v>5.4185819750135598E-6</v>
      </c>
      <c r="J3997" s="1">
        <v>6.4485603669582797E-6</v>
      </c>
      <c r="K3997" s="1">
        <v>1.5216383460112301E-5</v>
      </c>
      <c r="L3997" s="1">
        <v>1.0335628895902199E-5</v>
      </c>
      <c r="M3997" s="1">
        <v>8.0066340734986799E-4</v>
      </c>
      <c r="N3997" s="1">
        <v>1.4404770264154501E-6</v>
      </c>
      <c r="O3997" s="1">
        <v>1.3252388643022099E-6</v>
      </c>
      <c r="P3997" s="1">
        <v>7.26818525508127E-9</v>
      </c>
      <c r="Q3997" s="1">
        <v>6.5349070970256699E-9</v>
      </c>
      <c r="R3997" s="1">
        <v>25.976642478329801</v>
      </c>
      <c r="S3997" s="1">
        <v>37.452487633321802</v>
      </c>
      <c r="T3997" s="1">
        <v>9.3268570488605998E-2</v>
      </c>
      <c r="U3997" s="1">
        <v>936.312190833047</v>
      </c>
      <c r="V3997" s="1">
        <f t="shared" si="249"/>
        <v>1.9162561897930814</v>
      </c>
      <c r="W3997" s="1">
        <f t="shared" si="250"/>
        <v>3.6551468517973764</v>
      </c>
      <c r="X3997" s="1">
        <f t="shared" si="251"/>
        <v>401.55528745770926</v>
      </c>
    </row>
    <row r="3998" spans="1:24" hidden="1" x14ac:dyDescent="0.3">
      <c r="A3998" s="18" t="str">
        <f t="shared" si="248"/>
        <v>ConstMin - Scrapers_1990_75</v>
      </c>
      <c r="B3998" s="1" t="s">
        <v>40</v>
      </c>
      <c r="C3998" s="1">
        <v>2020</v>
      </c>
      <c r="D3998" s="1" t="s">
        <v>98</v>
      </c>
      <c r="E3998" s="1">
        <v>1990</v>
      </c>
      <c r="F3998" s="1">
        <v>75</v>
      </c>
      <c r="G3998" s="1" t="s">
        <v>5</v>
      </c>
      <c r="H3998" s="1">
        <v>9.9444684484750908E-6</v>
      </c>
      <c r="I3998" s="1">
        <v>1.2032806822654799E-5</v>
      </c>
      <c r="J3998" s="1">
        <v>1.43200345658041E-5</v>
      </c>
      <c r="K3998" s="1">
        <v>4.1245099862436397E-5</v>
      </c>
      <c r="L3998" s="1">
        <v>9.3225085621294495E-5</v>
      </c>
      <c r="M3998" s="1">
        <v>4.7368989296237302E-3</v>
      </c>
      <c r="N3998" s="1">
        <v>8.3477728129444095E-6</v>
      </c>
      <c r="O3998" s="1">
        <v>7.6799509879088506E-6</v>
      </c>
      <c r="P3998" s="1">
        <v>4.34966456547825E-8</v>
      </c>
      <c r="Q3998" s="1">
        <v>3.8661932278821902E-8</v>
      </c>
      <c r="R3998" s="1">
        <v>153.683469009905</v>
      </c>
      <c r="S3998" s="1">
        <v>89.8859703199725</v>
      </c>
      <c r="T3998" s="1">
        <v>0.27980571146581801</v>
      </c>
      <c r="U3998" s="1">
        <v>6082.2839916514704</v>
      </c>
      <c r="V3998" s="1">
        <f t="shared" si="249"/>
        <v>0.65507172001672442</v>
      </c>
      <c r="W3998" s="1">
        <f t="shared" si="250"/>
        <v>5.0752179509497104</v>
      </c>
      <c r="X3998" s="1">
        <f t="shared" si="251"/>
        <v>321.24422996616806</v>
      </c>
    </row>
    <row r="3999" spans="1:24" hidden="1" x14ac:dyDescent="0.3">
      <c r="A3999" s="18" t="str">
        <f t="shared" si="248"/>
        <v>ConstMin - Scrapers_1990_175</v>
      </c>
      <c r="B3999" s="1" t="s">
        <v>40</v>
      </c>
      <c r="C3999" s="1">
        <v>2020</v>
      </c>
      <c r="D3999" s="1" t="s">
        <v>98</v>
      </c>
      <c r="E3999" s="1">
        <v>1990</v>
      </c>
      <c r="F3999" s="1">
        <v>175</v>
      </c>
      <c r="G3999" s="1" t="s">
        <v>5</v>
      </c>
      <c r="H3999" s="1">
        <v>4.8392506702324298E-5</v>
      </c>
      <c r="I3999" s="1">
        <v>5.8554933109812402E-5</v>
      </c>
      <c r="J3999" s="1">
        <v>6.9685209651346896E-5</v>
      </c>
      <c r="K3999" s="1">
        <v>2.2595367023580499E-4</v>
      </c>
      <c r="L3999" s="1">
        <v>6.1668047155500499E-4</v>
      </c>
      <c r="M3999" s="1">
        <v>3.3543849262009699E-2</v>
      </c>
      <c r="N3999" s="1">
        <v>3.2530010176458399E-5</v>
      </c>
      <c r="O3999" s="1">
        <v>2.99276093623417E-5</v>
      </c>
      <c r="P3999" s="1">
        <v>3.0867774615702102E-7</v>
      </c>
      <c r="Q3999" s="1">
        <v>2.7378038835247999E-7</v>
      </c>
      <c r="R3999" s="1">
        <v>1088.2932473588801</v>
      </c>
      <c r="S3999" s="1">
        <v>254.989019970199</v>
      </c>
      <c r="T3999" s="1">
        <v>0.65287999342024206</v>
      </c>
      <c r="U3999" s="1">
        <v>43639.549417757</v>
      </c>
      <c r="V3999" s="1">
        <f t="shared" si="249"/>
        <v>0.44429541561157088</v>
      </c>
      <c r="W3999" s="1">
        <f t="shared" si="250"/>
        <v>4.6791669268111011</v>
      </c>
      <c r="X3999" s="1">
        <f t="shared" si="251"/>
        <v>390.56032125350964</v>
      </c>
    </row>
    <row r="4000" spans="1:24" hidden="1" x14ac:dyDescent="0.3">
      <c r="A4000" s="18" t="str">
        <f t="shared" si="248"/>
        <v>ConstMin - Scrapers_1990_300</v>
      </c>
      <c r="B4000" s="1" t="s">
        <v>40</v>
      </c>
      <c r="C4000" s="1">
        <v>2020</v>
      </c>
      <c r="D4000" s="1" t="s">
        <v>98</v>
      </c>
      <c r="E4000" s="1">
        <v>1990</v>
      </c>
      <c r="F4000" s="1">
        <v>300</v>
      </c>
      <c r="G4000" s="1" t="s">
        <v>5</v>
      </c>
      <c r="H4000" s="1">
        <v>2.7756836395674199E-5</v>
      </c>
      <c r="I4000" s="1">
        <v>3.3585772038765801E-5</v>
      </c>
      <c r="J4000" s="1">
        <v>3.9969844409770903E-5</v>
      </c>
      <c r="K4000" s="1">
        <v>1.29601863700029E-4</v>
      </c>
      <c r="L4000" s="1">
        <v>3.5371383141302298E-4</v>
      </c>
      <c r="M4000" s="1">
        <v>1.9239985681544398E-2</v>
      </c>
      <c r="N4000" s="1">
        <v>1.8658470741591198E-5</v>
      </c>
      <c r="O4000" s="1">
        <v>1.7165793082263899E-5</v>
      </c>
      <c r="P4000" s="1">
        <v>1.7705050395032399E-7</v>
      </c>
      <c r="Q4000" s="1">
        <v>1.5703417668750301E-7</v>
      </c>
      <c r="R4000" s="1">
        <v>624.22014638077701</v>
      </c>
      <c r="S4000" s="1">
        <v>125.25776419588701</v>
      </c>
      <c r="T4000" s="1">
        <v>0.37307428195442399</v>
      </c>
      <c r="U4000" s="1">
        <v>25521.269454912101</v>
      </c>
      <c r="V4000" s="1">
        <f t="shared" si="249"/>
        <v>0.43575428228239227</v>
      </c>
      <c r="W4000" s="1">
        <f t="shared" si="250"/>
        <v>4.5892146401408418</v>
      </c>
      <c r="X4000" s="1">
        <f t="shared" si="251"/>
        <v>335.74483756880596</v>
      </c>
    </row>
    <row r="4001" spans="1:24" hidden="1" x14ac:dyDescent="0.3">
      <c r="A4001" s="18" t="str">
        <f t="shared" si="248"/>
        <v>ConstMin - Scrapers_1990_600</v>
      </c>
      <c r="B4001" s="1" t="s">
        <v>40</v>
      </c>
      <c r="C4001" s="1">
        <v>2020</v>
      </c>
      <c r="D4001" s="1" t="s">
        <v>98</v>
      </c>
      <c r="E4001" s="1">
        <v>1990</v>
      </c>
      <c r="F4001" s="1">
        <v>600</v>
      </c>
      <c r="G4001" s="1" t="s">
        <v>5</v>
      </c>
      <c r="H4001" s="1">
        <v>3.5883077649027099E-4</v>
      </c>
      <c r="I4001" s="1">
        <v>4.3418523955322802E-4</v>
      </c>
      <c r="J4001" s="1">
        <v>5.1671631814599096E-4</v>
      </c>
      <c r="K4001" s="1">
        <v>1.7270560495738401E-3</v>
      </c>
      <c r="L4001" s="1">
        <v>4.7108321843411603E-3</v>
      </c>
      <c r="M4001" s="1">
        <v>0.27286820235933101</v>
      </c>
      <c r="N4001" s="1">
        <v>2.3158054260425599E-4</v>
      </c>
      <c r="O4001" s="1">
        <v>2.13054099195916E-4</v>
      </c>
      <c r="P4001" s="1">
        <v>2.51203692721874E-6</v>
      </c>
      <c r="Q4001" s="1">
        <v>2.2271135857860401E-6</v>
      </c>
      <c r="R4001" s="1">
        <v>8852.9083149363596</v>
      </c>
      <c r="S4001" s="1">
        <v>980.11079442645905</v>
      </c>
      <c r="T4001" s="1">
        <v>3.3576685375898099</v>
      </c>
      <c r="U4001" s="1">
        <v>353194.80776224402</v>
      </c>
      <c r="V4001" s="1">
        <f t="shared" si="249"/>
        <v>0.40705148681345971</v>
      </c>
      <c r="W4001" s="1">
        <f t="shared" si="250"/>
        <v>4.4164358206601104</v>
      </c>
      <c r="X4001" s="1">
        <f t="shared" si="251"/>
        <v>291.90218851381883</v>
      </c>
    </row>
    <row r="4002" spans="1:24" hidden="1" x14ac:dyDescent="0.3">
      <c r="A4002" s="18" t="str">
        <f t="shared" si="248"/>
        <v>ConstMin - Scrapers_1991_175</v>
      </c>
      <c r="B4002" s="1" t="s">
        <v>40</v>
      </c>
      <c r="C4002" s="1">
        <v>2020</v>
      </c>
      <c r="D4002" s="1" t="s">
        <v>98</v>
      </c>
      <c r="E4002" s="1">
        <v>1991</v>
      </c>
      <c r="F4002" s="1">
        <v>175</v>
      </c>
      <c r="G4002" s="1" t="s">
        <v>5</v>
      </c>
      <c r="H4002" s="1">
        <v>1.51363856117676E-5</v>
      </c>
      <c r="I4002" s="1">
        <v>1.83150265902388E-5</v>
      </c>
      <c r="J4002" s="1">
        <v>2.1796395280945399E-5</v>
      </c>
      <c r="K4002" s="1">
        <v>7.0674617128669301E-5</v>
      </c>
      <c r="L4002" s="1">
        <v>1.9288757811454499E-4</v>
      </c>
      <c r="M4002" s="1">
        <v>1.0491968115146201E-2</v>
      </c>
      <c r="N4002" s="1">
        <v>1.01748558101031E-5</v>
      </c>
      <c r="O4002" s="1">
        <v>9.3608673452949107E-6</v>
      </c>
      <c r="P4002" s="1">
        <v>9.6549356790802699E-8</v>
      </c>
      <c r="Q4002" s="1">
        <v>8.5634033312922001E-8</v>
      </c>
      <c r="R4002" s="1">
        <v>340.400350658332</v>
      </c>
      <c r="S4002" s="1">
        <v>78.234085278494604</v>
      </c>
      <c r="T4002" s="1">
        <v>0.186537140977212</v>
      </c>
      <c r="U4002" s="1">
        <v>13651.847881097299</v>
      </c>
      <c r="V4002" s="1">
        <f t="shared" si="249"/>
        <v>0.44422675704606068</v>
      </c>
      <c r="W4002" s="1">
        <f t="shared" si="250"/>
        <v>4.6784438383485751</v>
      </c>
      <c r="X4002" s="1">
        <f t="shared" si="251"/>
        <v>419.4021891224973</v>
      </c>
    </row>
    <row r="4003" spans="1:24" hidden="1" x14ac:dyDescent="0.3">
      <c r="A4003" s="18" t="str">
        <f t="shared" si="248"/>
        <v>ConstMin - Scrapers_1991_300</v>
      </c>
      <c r="B4003" s="1" t="s">
        <v>40</v>
      </c>
      <c r="C4003" s="1">
        <v>2020</v>
      </c>
      <c r="D4003" s="1" t="s">
        <v>98</v>
      </c>
      <c r="E4003" s="1">
        <v>1991</v>
      </c>
      <c r="F4003" s="1">
        <v>300</v>
      </c>
      <c r="G4003" s="1" t="s">
        <v>5</v>
      </c>
      <c r="H4003" s="1">
        <v>3.46663175786583E-5</v>
      </c>
      <c r="I4003" s="1">
        <v>4.1946244270176502E-5</v>
      </c>
      <c r="J4003" s="1">
        <v>4.9919497313267899E-5</v>
      </c>
      <c r="K4003" s="1">
        <v>1.6186352442209E-4</v>
      </c>
      <c r="L4003" s="1">
        <v>4.4176345736716602E-4</v>
      </c>
      <c r="M4003" s="1">
        <v>2.40293758387106E-2</v>
      </c>
      <c r="N4003" s="1">
        <v>2.3303104973479901E-5</v>
      </c>
      <c r="O4003" s="1">
        <v>2.1438856575601499E-5</v>
      </c>
      <c r="P4003" s="1">
        <v>2.21123506652939E-7</v>
      </c>
      <c r="Q4003" s="1">
        <v>1.9612453530909201E-7</v>
      </c>
      <c r="R4003" s="1">
        <v>779.60663545954196</v>
      </c>
      <c r="S4003" s="1">
        <v>154.59554617532299</v>
      </c>
      <c r="T4003" s="1">
        <v>0.46634285244302998</v>
      </c>
      <c r="U4003" s="1">
        <v>30826.3519073594</v>
      </c>
      <c r="V4003" s="1">
        <f t="shared" si="249"/>
        <v>0.45056717635774274</v>
      </c>
      <c r="W4003" s="1">
        <f t="shared" si="250"/>
        <v>4.7452189598170316</v>
      </c>
      <c r="X4003" s="1">
        <f t="shared" si="251"/>
        <v>331.50619842342047</v>
      </c>
    </row>
    <row r="4004" spans="1:24" hidden="1" x14ac:dyDescent="0.3">
      <c r="A4004" s="18" t="str">
        <f t="shared" si="248"/>
        <v>ConstMin - Scrapers_1991_600</v>
      </c>
      <c r="B4004" s="1" t="s">
        <v>40</v>
      </c>
      <c r="C4004" s="1">
        <v>2020</v>
      </c>
      <c r="D4004" s="1" t="s">
        <v>98</v>
      </c>
      <c r="E4004" s="1">
        <v>1991</v>
      </c>
      <c r="F4004" s="1">
        <v>600</v>
      </c>
      <c r="G4004" s="1" t="s">
        <v>5</v>
      </c>
      <c r="H4004" s="1">
        <v>2.0769644276146199E-4</v>
      </c>
      <c r="I4004" s="1">
        <v>2.5131269574136899E-4</v>
      </c>
      <c r="J4004" s="1">
        <v>2.9908287757650598E-4</v>
      </c>
      <c r="K4004" s="1">
        <v>9.9964501778423997E-4</v>
      </c>
      <c r="L4004" s="1">
        <v>2.7266977952778702E-3</v>
      </c>
      <c r="M4004" s="1">
        <v>0.157940061683322</v>
      </c>
      <c r="N4004" s="1">
        <v>1.34042167124361E-4</v>
      </c>
      <c r="O4004" s="1">
        <v>1.23318793754412E-4</v>
      </c>
      <c r="P4004" s="1">
        <v>1.4540033019796201E-6</v>
      </c>
      <c r="Q4004" s="1">
        <v>1.28908555146196E-6</v>
      </c>
      <c r="R4004" s="1">
        <v>5124.1913614271698</v>
      </c>
      <c r="S4004" s="1">
        <v>443.91601314273402</v>
      </c>
      <c r="T4004" s="1">
        <v>1.5855656983063</v>
      </c>
      <c r="U4004" s="1">
        <v>204620.80418295399</v>
      </c>
      <c r="V4004" s="1">
        <f t="shared" si="249"/>
        <v>0.40668040017309393</v>
      </c>
      <c r="W4004" s="1">
        <f t="shared" si="250"/>
        <v>4.4124095969902104</v>
      </c>
      <c r="X4004" s="1">
        <f t="shared" si="251"/>
        <v>279.97326986634783</v>
      </c>
    </row>
    <row r="4005" spans="1:24" hidden="1" x14ac:dyDescent="0.3">
      <c r="A4005" s="18" t="str">
        <f t="shared" si="248"/>
        <v>ConstMin - Scrapers_1992_175</v>
      </c>
      <c r="B4005" s="1" t="s">
        <v>40</v>
      </c>
      <c r="C4005" s="1">
        <v>2020</v>
      </c>
      <c r="D4005" s="1" t="s">
        <v>98</v>
      </c>
      <c r="E4005" s="1">
        <v>1992</v>
      </c>
      <c r="F4005" s="1">
        <v>175</v>
      </c>
      <c r="G4005" s="1" t="s">
        <v>5</v>
      </c>
      <c r="H4005" s="1">
        <v>2.0672894653481901E-5</v>
      </c>
      <c r="I4005" s="1">
        <v>2.5014202530713102E-5</v>
      </c>
      <c r="J4005" s="1">
        <v>2.9768968301014E-5</v>
      </c>
      <c r="K4005" s="1">
        <v>9.6525613977505503E-5</v>
      </c>
      <c r="L4005" s="1">
        <v>2.6344100134626598E-4</v>
      </c>
      <c r="M4005" s="1">
        <v>1.4329666085110999E-2</v>
      </c>
      <c r="N4005" s="1">
        <v>1.38965620770854E-5</v>
      </c>
      <c r="O4005" s="1">
        <v>1.27848371109185E-5</v>
      </c>
      <c r="P4005" s="1">
        <v>1.31864682427618E-7</v>
      </c>
      <c r="Q4005" s="1">
        <v>1.16956808239246E-7</v>
      </c>
      <c r="R4005" s="1">
        <v>464.91023482495899</v>
      </c>
      <c r="S4005" s="1">
        <v>106.531520379226</v>
      </c>
      <c r="T4005" s="1">
        <v>0.27980571146581801</v>
      </c>
      <c r="U4005" s="1">
        <v>18643.016066364598</v>
      </c>
      <c r="V4005" s="1">
        <f t="shared" si="249"/>
        <v>0.44428237896157313</v>
      </c>
      <c r="W4005" s="1">
        <f t="shared" si="250"/>
        <v>4.6790296292848232</v>
      </c>
      <c r="X4005" s="1">
        <f t="shared" si="251"/>
        <v>380.73390218212268</v>
      </c>
    </row>
    <row r="4006" spans="1:24" hidden="1" x14ac:dyDescent="0.3">
      <c r="A4006" s="18" t="str">
        <f t="shared" si="248"/>
        <v>ConstMin - Scrapers_1992_300</v>
      </c>
      <c r="B4006" s="1" t="s">
        <v>40</v>
      </c>
      <c r="C4006" s="1">
        <v>2020</v>
      </c>
      <c r="D4006" s="1" t="s">
        <v>98</v>
      </c>
      <c r="E4006" s="1">
        <v>1992</v>
      </c>
      <c r="F4006" s="1">
        <v>300</v>
      </c>
      <c r="G4006" s="1" t="s">
        <v>5</v>
      </c>
      <c r="H4006" s="1">
        <v>9.4761099383358706E-6</v>
      </c>
      <c r="I4006" s="1">
        <v>1.14660930253864E-5</v>
      </c>
      <c r="J4006" s="1">
        <v>1.3645598311203599E-5</v>
      </c>
      <c r="K4006" s="1">
        <v>4.4245730713969002E-5</v>
      </c>
      <c r="L4006" s="1">
        <v>1.20756958948757E-4</v>
      </c>
      <c r="M4006" s="1">
        <v>6.5684798127331597E-3</v>
      </c>
      <c r="N4006" s="1">
        <v>6.3699521627074401E-6</v>
      </c>
      <c r="O4006" s="1">
        <v>5.8603559896908402E-6</v>
      </c>
      <c r="P4006" s="1">
        <v>6.0444569984658207E-8</v>
      </c>
      <c r="Q4006" s="1">
        <v>5.3611049226011302E-8</v>
      </c>
      <c r="R4006" s="1">
        <v>213.107093636586</v>
      </c>
      <c r="S4006" s="1">
        <v>40.6775629573023</v>
      </c>
      <c r="T4006" s="1">
        <v>9.3268570488605998E-2</v>
      </c>
      <c r="U4006" s="1">
        <v>8542.2882210334992</v>
      </c>
      <c r="V4006" s="1">
        <f t="shared" si="249"/>
        <v>0.4444570925352434</v>
      </c>
      <c r="W4006" s="1">
        <f t="shared" si="250"/>
        <v>4.6808696527170888</v>
      </c>
      <c r="X4006" s="1">
        <f t="shared" si="251"/>
        <v>436.13365943323436</v>
      </c>
    </row>
    <row r="4007" spans="1:24" hidden="1" x14ac:dyDescent="0.3">
      <c r="A4007" s="18" t="str">
        <f t="shared" si="248"/>
        <v>ConstMin - Scrapers_1992_600</v>
      </c>
      <c r="B4007" s="1" t="s">
        <v>40</v>
      </c>
      <c r="C4007" s="1">
        <v>2020</v>
      </c>
      <c r="D4007" s="1" t="s">
        <v>98</v>
      </c>
      <c r="E4007" s="1">
        <v>1992</v>
      </c>
      <c r="F4007" s="1">
        <v>600</v>
      </c>
      <c r="G4007" s="1" t="s">
        <v>5</v>
      </c>
      <c r="H4007" s="1">
        <v>5.9591870603661502E-5</v>
      </c>
      <c r="I4007" s="1">
        <v>7.2106163430430393E-5</v>
      </c>
      <c r="J4007" s="1">
        <v>8.5812293669272505E-5</v>
      </c>
      <c r="K4007" s="1">
        <v>2.8681625817640898E-4</v>
      </c>
      <c r="L4007" s="1">
        <v>7.82338975242369E-4</v>
      </c>
      <c r="M4007" s="1">
        <v>4.5315863833914602E-2</v>
      </c>
      <c r="N4007" s="1">
        <v>3.8459125117916697E-5</v>
      </c>
      <c r="O4007" s="1">
        <v>3.5382395108483401E-5</v>
      </c>
      <c r="P4007" s="1">
        <v>4.17179877887363E-7</v>
      </c>
      <c r="Q4007" s="1">
        <v>3.6986198876789002E-7</v>
      </c>
      <c r="R4007" s="1">
        <v>1470.22329558754</v>
      </c>
      <c r="S4007" s="1">
        <v>181.64456502161099</v>
      </c>
      <c r="T4007" s="1">
        <v>0.46634285244302998</v>
      </c>
      <c r="U4007" s="1">
        <v>59397.772762066801</v>
      </c>
      <c r="V4007" s="1">
        <f t="shared" si="249"/>
        <v>0.40196739625092087</v>
      </c>
      <c r="W4007" s="1">
        <f t="shared" si="250"/>
        <v>4.3612743474724027</v>
      </c>
      <c r="X4007" s="1">
        <f t="shared" si="251"/>
        <v>389.50862883397855</v>
      </c>
    </row>
    <row r="4008" spans="1:24" hidden="1" x14ac:dyDescent="0.3">
      <c r="A4008" s="18" t="str">
        <f t="shared" si="248"/>
        <v>ConstMin - Scrapers_1993_75</v>
      </c>
      <c r="B4008" s="1" t="s">
        <v>40</v>
      </c>
      <c r="C4008" s="1">
        <v>2020</v>
      </c>
      <c r="D4008" s="1" t="s">
        <v>98</v>
      </c>
      <c r="E4008" s="1">
        <v>1993</v>
      </c>
      <c r="F4008" s="1">
        <v>75</v>
      </c>
      <c r="G4008" s="1" t="s">
        <v>5</v>
      </c>
      <c r="H4008" s="1">
        <v>4.8342314872358002E-6</v>
      </c>
      <c r="I4008" s="1">
        <v>5.8494200995553102E-6</v>
      </c>
      <c r="J4008" s="1">
        <v>6.9612933416195496E-6</v>
      </c>
      <c r="K4008" s="1">
        <v>2.0050177793037199E-5</v>
      </c>
      <c r="L4008" s="1">
        <v>4.5318826908221701E-5</v>
      </c>
      <c r="M4008" s="1">
        <v>2.3027139234326798E-3</v>
      </c>
      <c r="N4008" s="1">
        <v>4.0580415524185104E-6</v>
      </c>
      <c r="O4008" s="1">
        <v>3.73339822822503E-6</v>
      </c>
      <c r="P4008" s="1">
        <v>2.11447052301454E-8</v>
      </c>
      <c r="Q4008" s="1">
        <v>1.87944414875506E-8</v>
      </c>
      <c r="R4008" s="1">
        <v>74.709017259664293</v>
      </c>
      <c r="S4008" s="1">
        <v>40.4694935815617</v>
      </c>
      <c r="T4008" s="1">
        <v>9.3268570488605998E-2</v>
      </c>
      <c r="U4008" s="1">
        <v>2994.74252503556</v>
      </c>
      <c r="V4008" s="1">
        <f t="shared" si="249"/>
        <v>0.64675817097749988</v>
      </c>
      <c r="W4008" s="1">
        <f t="shared" si="250"/>
        <v>5.0108080977523954</v>
      </c>
      <c r="X4008" s="1">
        <f t="shared" si="251"/>
        <v>433.9027967251368</v>
      </c>
    </row>
    <row r="4009" spans="1:24" hidden="1" x14ac:dyDescent="0.3">
      <c r="A4009" s="18" t="str">
        <f t="shared" si="248"/>
        <v>ConstMin - Scrapers_1993_175</v>
      </c>
      <c r="B4009" s="1" t="s">
        <v>40</v>
      </c>
      <c r="C4009" s="1">
        <v>2020</v>
      </c>
      <c r="D4009" s="1" t="s">
        <v>98</v>
      </c>
      <c r="E4009" s="1">
        <v>1993</v>
      </c>
      <c r="F4009" s="1">
        <v>175</v>
      </c>
      <c r="G4009" s="1" t="s">
        <v>5</v>
      </c>
      <c r="H4009" s="1">
        <v>9.2274235894370096E-6</v>
      </c>
      <c r="I4009" s="1">
        <v>1.1165182543218701E-5</v>
      </c>
      <c r="J4009" s="1">
        <v>1.32874899687892E-5</v>
      </c>
      <c r="K4009" s="1">
        <v>4.3084567610414701E-5</v>
      </c>
      <c r="L4009" s="1">
        <v>1.1758787296088701E-4</v>
      </c>
      <c r="M4009" s="1">
        <v>6.3960998727499597E-3</v>
      </c>
      <c r="N4009" s="1">
        <v>6.2027822843172001E-6</v>
      </c>
      <c r="O4009" s="1">
        <v>5.70655970157182E-6</v>
      </c>
      <c r="P4009" s="1">
        <v>5.8858292544014001E-8</v>
      </c>
      <c r="Q4009" s="1">
        <v>5.2204107329029101E-8</v>
      </c>
      <c r="R4009" s="1">
        <v>207.51441632640299</v>
      </c>
      <c r="S4009" s="1">
        <v>47.7519217324854</v>
      </c>
      <c r="T4009" s="1">
        <v>0.186537140977212</v>
      </c>
      <c r="U4009" s="1">
        <v>8332.7103423187</v>
      </c>
      <c r="V4009" s="1">
        <f t="shared" si="249"/>
        <v>0.44367825405436062</v>
      </c>
      <c r="W4009" s="1">
        <f t="shared" si="250"/>
        <v>4.6726671929729502</v>
      </c>
      <c r="X4009" s="1">
        <f t="shared" si="251"/>
        <v>255.99149575429021</v>
      </c>
    </row>
    <row r="4010" spans="1:24" hidden="1" x14ac:dyDescent="0.3">
      <c r="A4010" s="18" t="str">
        <f t="shared" si="248"/>
        <v>ConstMin - Scrapers_1993_600</v>
      </c>
      <c r="B4010" s="1" t="s">
        <v>40</v>
      </c>
      <c r="C4010" s="1">
        <v>2020</v>
      </c>
      <c r="D4010" s="1" t="s">
        <v>98</v>
      </c>
      <c r="E4010" s="1">
        <v>1993</v>
      </c>
      <c r="F4010" s="1">
        <v>600</v>
      </c>
      <c r="G4010" s="1" t="s">
        <v>5</v>
      </c>
      <c r="H4010" s="1">
        <v>4.13520989564532E-4</v>
      </c>
      <c r="I4010" s="1">
        <v>5.0036039737308402E-4</v>
      </c>
      <c r="J4010" s="1">
        <v>5.9547022497292697E-4</v>
      </c>
      <c r="K4010" s="1">
        <v>1.9902805819459802E-3</v>
      </c>
      <c r="L4010" s="1">
        <v>5.4288208096164303E-3</v>
      </c>
      <c r="M4010" s="1">
        <v>0.314456664403158</v>
      </c>
      <c r="N4010" s="1">
        <v>2.6687625871522701E-4</v>
      </c>
      <c r="O4010" s="1">
        <v>2.4552615801800898E-4</v>
      </c>
      <c r="P4010" s="1">
        <v>2.8949021768045198E-6</v>
      </c>
      <c r="Q4010" s="1">
        <v>2.5665530222205599E-6</v>
      </c>
      <c r="R4010" s="1">
        <v>10202.200164443801</v>
      </c>
      <c r="S4010" s="1">
        <v>953.061775580171</v>
      </c>
      <c r="T4010" s="1">
        <v>2.3317142622151499</v>
      </c>
      <c r="U4010" s="1">
        <v>404728.88580209197</v>
      </c>
      <c r="V4010" s="1">
        <f t="shared" si="249"/>
        <v>0.40936181358943879</v>
      </c>
      <c r="W4010" s="1">
        <f t="shared" si="250"/>
        <v>4.4415024529201776</v>
      </c>
      <c r="X4010" s="1">
        <f t="shared" si="251"/>
        <v>408.73866537778673</v>
      </c>
    </row>
    <row r="4011" spans="1:24" hidden="1" x14ac:dyDescent="0.3">
      <c r="A4011" s="18" t="str">
        <f t="shared" si="248"/>
        <v>ConstMin - Scrapers_1994_75</v>
      </c>
      <c r="B4011" s="1" t="s">
        <v>40</v>
      </c>
      <c r="C4011" s="1">
        <v>2020</v>
      </c>
      <c r="D4011" s="1" t="s">
        <v>98</v>
      </c>
      <c r="E4011" s="1">
        <v>1994</v>
      </c>
      <c r="F4011" s="1">
        <v>75</v>
      </c>
      <c r="G4011" s="1" t="s">
        <v>5</v>
      </c>
      <c r="H4011" s="1">
        <v>3.8497652576723701E-6</v>
      </c>
      <c r="I4011" s="1">
        <v>4.6582159617835702E-6</v>
      </c>
      <c r="J4011" s="1">
        <v>5.5436619710482201E-6</v>
      </c>
      <c r="K4011" s="1">
        <v>1.5967062827172299E-5</v>
      </c>
      <c r="L4011" s="1">
        <v>3.6089882292645403E-5</v>
      </c>
      <c r="M4011" s="1">
        <v>1.8337781474048701E-3</v>
      </c>
      <c r="N4011" s="1">
        <v>3.23164238699388E-6</v>
      </c>
      <c r="O4011" s="1">
        <v>2.9731109960343701E-6</v>
      </c>
      <c r="P4011" s="1">
        <v>1.6838695414911299E-8</v>
      </c>
      <c r="Q4011" s="1">
        <v>1.4967050722988999E-8</v>
      </c>
      <c r="R4011" s="1">
        <v>59.494912446891803</v>
      </c>
      <c r="S4011" s="1">
        <v>39.7412507664693</v>
      </c>
      <c r="T4011" s="1">
        <v>9.3268570488605998E-2</v>
      </c>
      <c r="U4011" s="1">
        <v>2384.4750459881602</v>
      </c>
      <c r="V4011" s="1">
        <f t="shared" si="249"/>
        <v>0.64686765826780779</v>
      </c>
      <c r="W4011" s="1">
        <f t="shared" si="250"/>
        <v>5.0116563588575467</v>
      </c>
      <c r="X4011" s="1">
        <f t="shared" si="251"/>
        <v>426.09477724679209</v>
      </c>
    </row>
    <row r="4012" spans="1:24" hidden="1" x14ac:dyDescent="0.3">
      <c r="A4012" s="18" t="str">
        <f t="shared" si="248"/>
        <v>ConstMin - Scrapers_1994_175</v>
      </c>
      <c r="B4012" s="1" t="s">
        <v>40</v>
      </c>
      <c r="C4012" s="1">
        <v>2020</v>
      </c>
      <c r="D4012" s="1" t="s">
        <v>98</v>
      </c>
      <c r="E4012" s="1">
        <v>1994</v>
      </c>
      <c r="F4012" s="1">
        <v>175</v>
      </c>
      <c r="G4012" s="1" t="s">
        <v>5</v>
      </c>
      <c r="H4012" s="1">
        <v>3.6175087000469402E-5</v>
      </c>
      <c r="I4012" s="1">
        <v>4.3771855270568002E-5</v>
      </c>
      <c r="J4012" s="1">
        <v>5.2092125280675999E-5</v>
      </c>
      <c r="K4012" s="1">
        <v>1.68908251212021E-4</v>
      </c>
      <c r="L4012" s="1">
        <v>4.6099016625070498E-4</v>
      </c>
      <c r="M4012" s="1">
        <v>2.5075197547589599E-2</v>
      </c>
      <c r="N4012" s="1">
        <v>2.43173174619412E-5</v>
      </c>
      <c r="O4012" s="1">
        <v>2.2371932064985898E-5</v>
      </c>
      <c r="P4012" s="1">
        <v>2.3074738390856699E-7</v>
      </c>
      <c r="Q4012" s="1">
        <v>2.0466039150638901E-7</v>
      </c>
      <c r="R4012" s="1">
        <v>813.53716903737302</v>
      </c>
      <c r="S4012" s="1">
        <v>195.68924788410601</v>
      </c>
      <c r="T4012" s="1">
        <v>0.65287999342024206</v>
      </c>
      <c r="U4012" s="1">
        <v>32847.838037689296</v>
      </c>
      <c r="V4012" s="1">
        <f t="shared" si="249"/>
        <v>0.44124191889115721</v>
      </c>
      <c r="W4012" s="1">
        <f t="shared" si="250"/>
        <v>4.6470085466810307</v>
      </c>
      <c r="X4012" s="1">
        <f t="shared" si="251"/>
        <v>299.73233956664666</v>
      </c>
    </row>
    <row r="4013" spans="1:24" hidden="1" x14ac:dyDescent="0.3">
      <c r="A4013" s="18" t="str">
        <f t="shared" si="248"/>
        <v>ConstMin - Scrapers_1994_300</v>
      </c>
      <c r="B4013" s="1" t="s">
        <v>40</v>
      </c>
      <c r="C4013" s="1">
        <v>2020</v>
      </c>
      <c r="D4013" s="1" t="s">
        <v>98</v>
      </c>
      <c r="E4013" s="1">
        <v>1994</v>
      </c>
      <c r="F4013" s="1">
        <v>300</v>
      </c>
      <c r="G4013" s="1" t="s">
        <v>5</v>
      </c>
      <c r="H4013" s="1">
        <v>1.6203136779816799E-5</v>
      </c>
      <c r="I4013" s="1">
        <v>1.96057955035783E-5</v>
      </c>
      <c r="J4013" s="1">
        <v>2.33325169629362E-5</v>
      </c>
      <c r="K4013" s="1">
        <v>7.5655477970033296E-5</v>
      </c>
      <c r="L4013" s="1">
        <v>2.06481513584577E-4</v>
      </c>
      <c r="M4013" s="1">
        <v>1.12313995440909E-2</v>
      </c>
      <c r="N4013" s="1">
        <v>1.08919384478315E-5</v>
      </c>
      <c r="O4013" s="1">
        <v>1.0020583372005001E-5</v>
      </c>
      <c r="P4013" s="1">
        <v>1.03353764512215E-7</v>
      </c>
      <c r="Q4013" s="1">
        <v>9.1669173233664101E-8</v>
      </c>
      <c r="R4013" s="1">
        <v>364.39038903227703</v>
      </c>
      <c r="S4013" s="1">
        <v>73.032350884977603</v>
      </c>
      <c r="T4013" s="1">
        <v>0.186537140977212</v>
      </c>
      <c r="U4013" s="1">
        <v>14971.631931420399</v>
      </c>
      <c r="V4013" s="1">
        <f t="shared" si="249"/>
        <v>0.43361463071798834</v>
      </c>
      <c r="W4013" s="1">
        <f t="shared" si="250"/>
        <v>4.5666805637509942</v>
      </c>
      <c r="X4013" s="1">
        <f t="shared" si="251"/>
        <v>391.51640527126705</v>
      </c>
    </row>
    <row r="4014" spans="1:24" hidden="1" x14ac:dyDescent="0.3">
      <c r="A4014" s="18" t="str">
        <f t="shared" si="248"/>
        <v>ConstMin - Scrapers_1994_600</v>
      </c>
      <c r="B4014" s="1" t="s">
        <v>40</v>
      </c>
      <c r="C4014" s="1">
        <v>2020</v>
      </c>
      <c r="D4014" s="1" t="s">
        <v>98</v>
      </c>
      <c r="E4014" s="1">
        <v>1994</v>
      </c>
      <c r="F4014" s="1">
        <v>600</v>
      </c>
      <c r="G4014" s="1" t="s">
        <v>5</v>
      </c>
      <c r="H4014" s="1">
        <v>2.8615010210262902E-4</v>
      </c>
      <c r="I4014" s="1">
        <v>3.4624162354418098E-4</v>
      </c>
      <c r="J4014" s="1">
        <v>4.12056147027786E-4</v>
      </c>
      <c r="K4014" s="1">
        <v>1.3772432503038499E-3</v>
      </c>
      <c r="L4014" s="1">
        <v>3.7566596815424599E-3</v>
      </c>
      <c r="M4014" s="1">
        <v>0.217599127726438</v>
      </c>
      <c r="N4014" s="1">
        <v>1.84674225994065E-4</v>
      </c>
      <c r="O4014" s="1">
        <v>1.6990028791454001E-4</v>
      </c>
      <c r="P4014" s="1">
        <v>2.0032273436520802E-6</v>
      </c>
      <c r="Q4014" s="1">
        <v>1.7760148284942501E-6</v>
      </c>
      <c r="R4014" s="1">
        <v>7059.7640564784097</v>
      </c>
      <c r="S4014" s="1">
        <v>742.91170608208699</v>
      </c>
      <c r="T4014" s="1">
        <v>1.9586399802607199</v>
      </c>
      <c r="U4014" s="1">
        <v>282200.31806746701</v>
      </c>
      <c r="V4014" s="1">
        <f t="shared" si="249"/>
        <v>0.40626590563341969</v>
      </c>
      <c r="W4014" s="1">
        <f t="shared" si="250"/>
        <v>4.4079124053773846</v>
      </c>
      <c r="X4014" s="1">
        <f t="shared" si="251"/>
        <v>379.29977615549132</v>
      </c>
    </row>
    <row r="4015" spans="1:24" hidden="1" x14ac:dyDescent="0.3">
      <c r="A4015" s="18" t="str">
        <f t="shared" si="248"/>
        <v>ConstMin - Scrapers_1995_25</v>
      </c>
      <c r="B4015" s="1" t="s">
        <v>40</v>
      </c>
      <c r="C4015" s="1">
        <v>2020</v>
      </c>
      <c r="D4015" s="1" t="s">
        <v>98</v>
      </c>
      <c r="E4015" s="1">
        <v>1995</v>
      </c>
      <c r="F4015" s="1">
        <v>25</v>
      </c>
      <c r="G4015" s="1" t="s">
        <v>5</v>
      </c>
      <c r="H4015" s="1">
        <v>0</v>
      </c>
      <c r="I4015" s="1">
        <v>0</v>
      </c>
      <c r="J4015" s="1">
        <v>0</v>
      </c>
      <c r="K4015" s="1">
        <v>0</v>
      </c>
      <c r="L4015" s="1">
        <v>0</v>
      </c>
      <c r="M4015" s="1">
        <v>0</v>
      </c>
      <c r="N4015" s="1">
        <v>0</v>
      </c>
      <c r="O4015" s="1">
        <v>0</v>
      </c>
      <c r="P4015" s="1">
        <v>0</v>
      </c>
      <c r="Q4015" s="1">
        <v>0</v>
      </c>
      <c r="R4015" s="1">
        <v>0</v>
      </c>
      <c r="S4015" s="1">
        <v>0</v>
      </c>
      <c r="T4015" s="1">
        <v>0</v>
      </c>
      <c r="U4015" s="1">
        <v>0</v>
      </c>
      <c r="V4015" s="1">
        <f t="shared" si="249"/>
        <v>0</v>
      </c>
      <c r="W4015" s="1">
        <f t="shared" si="250"/>
        <v>0</v>
      </c>
      <c r="X4015" s="1" t="e">
        <f t="shared" si="251"/>
        <v>#DIV/0!</v>
      </c>
    </row>
    <row r="4016" spans="1:24" hidden="1" x14ac:dyDescent="0.3">
      <c r="A4016" s="18" t="str">
        <f t="shared" si="248"/>
        <v>ConstMin - Scrapers_1995_175</v>
      </c>
      <c r="B4016" s="1" t="s">
        <v>40</v>
      </c>
      <c r="C4016" s="1">
        <v>2020</v>
      </c>
      <c r="D4016" s="1" t="s">
        <v>98</v>
      </c>
      <c r="E4016" s="1">
        <v>1995</v>
      </c>
      <c r="F4016" s="1">
        <v>175</v>
      </c>
      <c r="G4016" s="1" t="s">
        <v>5</v>
      </c>
      <c r="H4016" s="1">
        <v>6.4843809701006997E-5</v>
      </c>
      <c r="I4016" s="1">
        <v>7.8461009738218498E-5</v>
      </c>
      <c r="J4016" s="1">
        <v>9.3375085969450098E-5</v>
      </c>
      <c r="K4016" s="1">
        <v>3.0284924050423198E-4</v>
      </c>
      <c r="L4016" s="1">
        <v>8.2659152631067798E-4</v>
      </c>
      <c r="M4016" s="1">
        <v>4.4984344266517103E-2</v>
      </c>
      <c r="N4016" s="1">
        <v>4.3577858389745297E-5</v>
      </c>
      <c r="O4016" s="1">
        <v>4.0091629718565602E-5</v>
      </c>
      <c r="P4016" s="1">
        <v>4.1395725690800098E-7</v>
      </c>
      <c r="Q4016" s="1">
        <v>3.6715617062520798E-7</v>
      </c>
      <c r="R4016" s="1">
        <v>1459.4675083268801</v>
      </c>
      <c r="S4016" s="1">
        <v>336.76028463628597</v>
      </c>
      <c r="T4016" s="1">
        <v>0.74614856390884798</v>
      </c>
      <c r="U4016" s="1">
        <v>58512.099455554599</v>
      </c>
      <c r="V4016" s="1">
        <f t="shared" si="249"/>
        <v>0.44401415184825255</v>
      </c>
      <c r="W4016" s="1">
        <f t="shared" si="250"/>
        <v>4.677716189280865</v>
      </c>
      <c r="X4016" s="1">
        <f t="shared" si="251"/>
        <v>451.33141163215555</v>
      </c>
    </row>
    <row r="4017" spans="1:24" hidden="1" x14ac:dyDescent="0.3">
      <c r="A4017" s="18" t="str">
        <f t="shared" si="248"/>
        <v>ConstMin - Scrapers_1995_300</v>
      </c>
      <c r="B4017" s="1" t="s">
        <v>40</v>
      </c>
      <c r="C4017" s="1">
        <v>2020</v>
      </c>
      <c r="D4017" s="1" t="s">
        <v>98</v>
      </c>
      <c r="E4017" s="1">
        <v>1995</v>
      </c>
      <c r="F4017" s="1">
        <v>300</v>
      </c>
      <c r="G4017" s="1" t="s">
        <v>5</v>
      </c>
      <c r="H4017" s="1">
        <v>9.3986621268018907E-6</v>
      </c>
      <c r="I4017" s="1">
        <v>1.13723811734302E-5</v>
      </c>
      <c r="J4017" s="1">
        <v>1.35340734625947E-5</v>
      </c>
      <c r="K4017" s="1">
        <v>4.3895904635807398E-5</v>
      </c>
      <c r="L4017" s="1">
        <v>1.1980872975374899E-4</v>
      </c>
      <c r="M4017" s="1">
        <v>6.5201698466857199E-3</v>
      </c>
      <c r="N4017" s="1">
        <v>6.3163094380692201E-6</v>
      </c>
      <c r="O4017" s="1">
        <v>5.8110046830236797E-6</v>
      </c>
      <c r="P4017" s="1">
        <v>6.0000243825211594E-8</v>
      </c>
      <c r="Q4017" s="1">
        <v>5.3216749777476E-8</v>
      </c>
      <c r="R4017" s="1">
        <v>211.53972999209401</v>
      </c>
      <c r="S4017" s="1">
        <v>44.214742344893899</v>
      </c>
      <c r="T4017" s="1">
        <v>0.186537140977212</v>
      </c>
      <c r="U4017" s="1">
        <v>8489.2305302196201</v>
      </c>
      <c r="V4017" s="1">
        <f t="shared" si="249"/>
        <v>0.44357971865234269</v>
      </c>
      <c r="W4017" s="1">
        <f t="shared" si="250"/>
        <v>4.6731394090471499</v>
      </c>
      <c r="X4017" s="1">
        <f t="shared" si="251"/>
        <v>237.02916273545395</v>
      </c>
    </row>
    <row r="4018" spans="1:24" hidden="1" x14ac:dyDescent="0.3">
      <c r="A4018" s="18" t="str">
        <f t="shared" si="248"/>
        <v>ConstMin - Scrapers_1995_600</v>
      </c>
      <c r="B4018" s="1" t="s">
        <v>40</v>
      </c>
      <c r="C4018" s="1">
        <v>2020</v>
      </c>
      <c r="D4018" s="1" t="s">
        <v>98</v>
      </c>
      <c r="E4018" s="1">
        <v>1995</v>
      </c>
      <c r="F4018" s="1">
        <v>600</v>
      </c>
      <c r="G4018" s="1" t="s">
        <v>5</v>
      </c>
      <c r="H4018" s="1">
        <v>3.9245801063417203E-4</v>
      </c>
      <c r="I4018" s="1">
        <v>4.7487419286734798E-4</v>
      </c>
      <c r="J4018" s="1">
        <v>5.6513953531320802E-4</v>
      </c>
      <c r="K4018" s="1">
        <v>1.8893525026347599E-3</v>
      </c>
      <c r="L4018" s="1">
        <v>5.1538272415173102E-3</v>
      </c>
      <c r="M4018" s="1">
        <v>0.29864276140011398</v>
      </c>
      <c r="N4018" s="1">
        <v>2.5322744153647402E-4</v>
      </c>
      <c r="O4018" s="1">
        <v>2.32969246213556E-4</v>
      </c>
      <c r="P4018" s="1">
        <v>2.7493266905421199E-6</v>
      </c>
      <c r="Q4018" s="1">
        <v>2.4374820717841999E-6</v>
      </c>
      <c r="R4018" s="1">
        <v>9689.1354974113692</v>
      </c>
      <c r="S4018" s="1">
        <v>1024.32553677135</v>
      </c>
      <c r="T4018" s="1">
        <v>2.5182514031923602</v>
      </c>
      <c r="U4018" s="1">
        <v>386018.97543142602</v>
      </c>
      <c r="V4018" s="1">
        <f t="shared" si="249"/>
        <v>0.40734136594781301</v>
      </c>
      <c r="W4018" s="1">
        <f t="shared" si="250"/>
        <v>4.4208909642835659</v>
      </c>
      <c r="X4018" s="1">
        <f t="shared" si="251"/>
        <v>406.76063377660529</v>
      </c>
    </row>
    <row r="4019" spans="1:24" hidden="1" x14ac:dyDescent="0.3">
      <c r="A4019" s="18" t="str">
        <f t="shared" si="248"/>
        <v>ConstMin - Scrapers_1995_750</v>
      </c>
      <c r="B4019" s="1" t="s">
        <v>40</v>
      </c>
      <c r="C4019" s="1">
        <v>2020</v>
      </c>
      <c r="D4019" s="1" t="s">
        <v>98</v>
      </c>
      <c r="E4019" s="1">
        <v>1995</v>
      </c>
      <c r="F4019" s="1">
        <v>750</v>
      </c>
      <c r="G4019" s="1" t="s">
        <v>5</v>
      </c>
      <c r="H4019" s="1">
        <v>2.1002930384233099E-5</v>
      </c>
      <c r="I4019" s="1">
        <v>2.5413545764922102E-5</v>
      </c>
      <c r="J4019" s="1">
        <v>3.02442197532957E-5</v>
      </c>
      <c r="K4019" s="1">
        <v>1.01111298556481E-4</v>
      </c>
      <c r="L4019" s="1">
        <v>2.7581415548389202E-4</v>
      </c>
      <c r="M4019" s="1">
        <v>1.5982278250114501E-2</v>
      </c>
      <c r="N4019" s="1">
        <v>1.35518149250511E-5</v>
      </c>
      <c r="O4019" s="1">
        <v>1.2467669731047001E-5</v>
      </c>
      <c r="P4019" s="1">
        <v>1.4713400037793101E-7</v>
      </c>
      <c r="Q4019" s="1">
        <v>1.3044520656815E-7</v>
      </c>
      <c r="R4019" s="1">
        <v>518.52741649150596</v>
      </c>
      <c r="S4019" s="1">
        <v>32.874961367026899</v>
      </c>
      <c r="T4019" s="1">
        <v>9.3268570488605998E-2</v>
      </c>
      <c r="U4019" s="1">
        <v>20776.975583961001</v>
      </c>
      <c r="V4019" s="1">
        <f t="shared" si="249"/>
        <v>0.40501539779613599</v>
      </c>
      <c r="W4019" s="1">
        <f t="shared" si="250"/>
        <v>4.3956471455983879</v>
      </c>
      <c r="X4019" s="1">
        <f t="shared" si="251"/>
        <v>352.47630787954466</v>
      </c>
    </row>
    <row r="4020" spans="1:24" hidden="1" x14ac:dyDescent="0.3">
      <c r="A4020" s="18" t="str">
        <f t="shared" si="248"/>
        <v>ConstMin - Scrapers_1996_75</v>
      </c>
      <c r="B4020" s="1" t="s">
        <v>40</v>
      </c>
      <c r="C4020" s="1">
        <v>2020</v>
      </c>
      <c r="D4020" s="1" t="s">
        <v>98</v>
      </c>
      <c r="E4020" s="1">
        <v>1996</v>
      </c>
      <c r="F4020" s="1">
        <v>75</v>
      </c>
      <c r="G4020" s="1" t="s">
        <v>5</v>
      </c>
      <c r="H4020" s="1">
        <v>1.61290315537514E-5</v>
      </c>
      <c r="I4020" s="1">
        <v>1.9516128180039199E-5</v>
      </c>
      <c r="J4020" s="1">
        <v>2.3225805437402001E-5</v>
      </c>
      <c r="K4020" s="1">
        <v>6.7088504403174995E-5</v>
      </c>
      <c r="L4020" s="1">
        <v>1.5172813102130501E-4</v>
      </c>
      <c r="M4020" s="1">
        <v>7.7508786542461903E-3</v>
      </c>
      <c r="N4020" s="1">
        <v>1.3502669438411999E-5</v>
      </c>
      <c r="O4020" s="1">
        <v>1.2422455883339001E-5</v>
      </c>
      <c r="P4020" s="1">
        <v>7.1176845996461599E-8</v>
      </c>
      <c r="Q4020" s="1">
        <v>6.32616296197049E-8</v>
      </c>
      <c r="R4020" s="1">
        <v>251.468721869901</v>
      </c>
      <c r="S4020" s="1">
        <v>141.38314081579</v>
      </c>
      <c r="T4020" s="1">
        <v>0.27980571146581801</v>
      </c>
      <c r="U4020" s="1">
        <v>10085.3307115263</v>
      </c>
      <c r="V4020" s="1">
        <f t="shared" si="249"/>
        <v>0.64075516945935473</v>
      </c>
      <c r="W4020" s="1">
        <f t="shared" si="250"/>
        <v>4.9815508182480182</v>
      </c>
      <c r="X4020" s="1">
        <f t="shared" si="251"/>
        <v>505.29040338428484</v>
      </c>
    </row>
    <row r="4021" spans="1:24" hidden="1" x14ac:dyDescent="0.3">
      <c r="A4021" s="18" t="str">
        <f t="shared" si="248"/>
        <v>ConstMin - Scrapers_1996_175</v>
      </c>
      <c r="B4021" s="1" t="s">
        <v>40</v>
      </c>
      <c r="C4021" s="1">
        <v>2020</v>
      </c>
      <c r="D4021" s="1" t="s">
        <v>98</v>
      </c>
      <c r="E4021" s="1">
        <v>1996</v>
      </c>
      <c r="F4021" s="1">
        <v>175</v>
      </c>
      <c r="G4021" s="1" t="s">
        <v>5</v>
      </c>
      <c r="H4021" s="1">
        <v>9.0138970820594904E-5</v>
      </c>
      <c r="I4021" s="1">
        <v>1.09068154692919E-4</v>
      </c>
      <c r="J4021" s="1">
        <v>1.29800117981656E-4</v>
      </c>
      <c r="K4021" s="1">
        <v>4.2209125475696599E-4</v>
      </c>
      <c r="L4021" s="1">
        <v>1.15265877085614E-3</v>
      </c>
      <c r="M4021" s="1">
        <v>6.3034851076180495E-2</v>
      </c>
      <c r="N4021" s="1">
        <v>5.7601338863879298E-5</v>
      </c>
      <c r="O4021" s="1">
        <v>5.2993231754768898E-5</v>
      </c>
      <c r="P4021" s="1">
        <v>5.80084289064489E-7</v>
      </c>
      <c r="Q4021" s="1">
        <v>5.1448198066292702E-7</v>
      </c>
      <c r="R4021" s="1">
        <v>2045.09632268631</v>
      </c>
      <c r="S4021" s="1">
        <v>471.38117074050399</v>
      </c>
      <c r="T4021" s="1">
        <v>1.2124914163518701</v>
      </c>
      <c r="U4021" s="1">
        <v>82092.843888961594</v>
      </c>
      <c r="V4021" s="1">
        <f t="shared" si="249"/>
        <v>0.4399276565115825</v>
      </c>
      <c r="W4021" s="1">
        <f t="shared" si="250"/>
        <v>4.6492624107189027</v>
      </c>
      <c r="X4021" s="1">
        <f t="shared" si="251"/>
        <v>388.77072809207186</v>
      </c>
    </row>
    <row r="4022" spans="1:24" hidden="1" x14ac:dyDescent="0.3">
      <c r="A4022" s="18" t="str">
        <f t="shared" si="248"/>
        <v>ConstMin - Scrapers_1996_300</v>
      </c>
      <c r="B4022" s="1" t="s">
        <v>40</v>
      </c>
      <c r="C4022" s="1">
        <v>2020</v>
      </c>
      <c r="D4022" s="1" t="s">
        <v>98</v>
      </c>
      <c r="E4022" s="1">
        <v>1996</v>
      </c>
      <c r="F4022" s="1">
        <v>300</v>
      </c>
      <c r="G4022" s="1" t="s">
        <v>5</v>
      </c>
      <c r="H4022" s="1">
        <v>3.8630841358584698E-5</v>
      </c>
      <c r="I4022" s="1">
        <v>4.6743318043887399E-5</v>
      </c>
      <c r="J4022" s="1">
        <v>5.5628411556361903E-5</v>
      </c>
      <c r="K4022" s="1">
        <v>1.31018144620808E-4</v>
      </c>
      <c r="L4022" s="1">
        <v>8.1954596892171096E-4</v>
      </c>
      <c r="M4022" s="1">
        <v>5.7438576556141499E-2</v>
      </c>
      <c r="N4022" s="1">
        <v>2.1161754585768202E-5</v>
      </c>
      <c r="O4022" s="1">
        <v>1.9468814218906701E-5</v>
      </c>
      <c r="P4022" s="1">
        <v>5.2988919972863701E-7</v>
      </c>
      <c r="Q4022" s="1">
        <v>4.68805940341621E-7</v>
      </c>
      <c r="R4022" s="1">
        <v>1863.5313590784299</v>
      </c>
      <c r="S4022" s="1">
        <v>376.29346602701401</v>
      </c>
      <c r="T4022" s="1">
        <v>0.83941713439745402</v>
      </c>
      <c r="U4022" s="1">
        <v>74464.295888234701</v>
      </c>
      <c r="V4022" s="1">
        <f t="shared" si="249"/>
        <v>0.20785479640954543</v>
      </c>
      <c r="W4022" s="1">
        <f t="shared" si="250"/>
        <v>3.6442975733675373</v>
      </c>
      <c r="X4022" s="1">
        <f t="shared" si="251"/>
        <v>448.27946751065906</v>
      </c>
    </row>
    <row r="4023" spans="1:24" hidden="1" x14ac:dyDescent="0.3">
      <c r="A4023" s="18" t="str">
        <f t="shared" si="248"/>
        <v>ConstMin - Scrapers_1996_600</v>
      </c>
      <c r="B4023" s="1" t="s">
        <v>40</v>
      </c>
      <c r="C4023" s="1">
        <v>2020</v>
      </c>
      <c r="D4023" s="1" t="s">
        <v>98</v>
      </c>
      <c r="E4023" s="1">
        <v>1996</v>
      </c>
      <c r="F4023" s="1">
        <v>600</v>
      </c>
      <c r="G4023" s="1" t="s">
        <v>5</v>
      </c>
      <c r="H4023" s="1">
        <v>1.9408153198977201E-4</v>
      </c>
      <c r="I4023" s="1">
        <v>2.3483865370762399E-4</v>
      </c>
      <c r="J4023" s="1">
        <v>2.7947740606527102E-4</v>
      </c>
      <c r="K4023" s="1">
        <v>6.7705684583491501E-4</v>
      </c>
      <c r="L4023" s="1">
        <v>4.2301579909206199E-3</v>
      </c>
      <c r="M4023" s="1">
        <v>0.31552762442947002</v>
      </c>
      <c r="N4023" s="1">
        <v>1.16247973984532E-4</v>
      </c>
      <c r="O4023" s="1">
        <v>1.06948136065769E-4</v>
      </c>
      <c r="P4023" s="1">
        <v>2.9113869170812102E-6</v>
      </c>
      <c r="Q4023" s="1">
        <v>2.5752940539853899E-6</v>
      </c>
      <c r="R4023" s="1">
        <v>10236.9462830459</v>
      </c>
      <c r="S4023" s="1">
        <v>1165.6046428992699</v>
      </c>
      <c r="T4023" s="1">
        <v>3.0778628261239902</v>
      </c>
      <c r="U4023" s="1">
        <v>415732.32263407402</v>
      </c>
      <c r="V4023" s="1">
        <f t="shared" si="249"/>
        <v>0.18704426253025599</v>
      </c>
      <c r="W4023" s="1">
        <f t="shared" si="250"/>
        <v>3.3692357254921945</v>
      </c>
      <c r="X4023" s="1">
        <f t="shared" si="251"/>
        <v>378.70584517476289</v>
      </c>
    </row>
    <row r="4024" spans="1:24" hidden="1" x14ac:dyDescent="0.3">
      <c r="A4024" s="18" t="str">
        <f t="shared" si="248"/>
        <v>ConstMin - Scrapers_1996_750</v>
      </c>
      <c r="B4024" s="1" t="s">
        <v>40</v>
      </c>
      <c r="C4024" s="1">
        <v>2020</v>
      </c>
      <c r="D4024" s="1" t="s">
        <v>98</v>
      </c>
      <c r="E4024" s="1">
        <v>1996</v>
      </c>
      <c r="F4024" s="1">
        <v>750</v>
      </c>
      <c r="G4024" s="1" t="s">
        <v>5</v>
      </c>
      <c r="H4024" s="1">
        <v>1.9891486594116101E-5</v>
      </c>
      <c r="I4024" s="1">
        <v>2.40686987788805E-5</v>
      </c>
      <c r="J4024" s="1">
        <v>2.8643740695527299E-5</v>
      </c>
      <c r="K4024" s="1">
        <v>6.9391801653181093E-5</v>
      </c>
      <c r="L4024" s="1">
        <v>4.3355042648687099E-4</v>
      </c>
      <c r="M4024" s="1">
        <v>3.2338540648694403E-2</v>
      </c>
      <c r="N4024" s="1">
        <v>1.1914297009095799E-5</v>
      </c>
      <c r="O4024" s="1">
        <v>1.0961153248368199E-5</v>
      </c>
      <c r="P4024" s="1">
        <v>2.9838910089837E-7</v>
      </c>
      <c r="Q4024" s="1">
        <v>2.63942821481113E-7</v>
      </c>
      <c r="R4024" s="1">
        <v>1049.18833681004</v>
      </c>
      <c r="S4024" s="1">
        <v>69.495171497386096</v>
      </c>
      <c r="T4024" s="1">
        <v>0.186537140977212</v>
      </c>
      <c r="U4024" s="1">
        <v>42009.831170169899</v>
      </c>
      <c r="V4024" s="1">
        <f t="shared" si="249"/>
        <v>0.18971002279739896</v>
      </c>
      <c r="W4024" s="1">
        <f t="shared" si="250"/>
        <v>3.4172541709989344</v>
      </c>
      <c r="X4024" s="1">
        <f t="shared" si="251"/>
        <v>372.55407225243073</v>
      </c>
    </row>
    <row r="4025" spans="1:24" hidden="1" x14ac:dyDescent="0.3">
      <c r="A4025" s="18" t="str">
        <f t="shared" si="248"/>
        <v>ConstMin - Scrapers_1997_175</v>
      </c>
      <c r="B4025" s="1" t="s">
        <v>40</v>
      </c>
      <c r="C4025" s="1">
        <v>2020</v>
      </c>
      <c r="D4025" s="1" t="s">
        <v>98</v>
      </c>
      <c r="E4025" s="1">
        <v>1997</v>
      </c>
      <c r="F4025" s="1">
        <v>175</v>
      </c>
      <c r="G4025" s="1" t="s">
        <v>5</v>
      </c>
      <c r="H4025" s="1">
        <v>7.7700853069486502E-5</v>
      </c>
      <c r="I4025" s="1">
        <v>9.4018032214078701E-5</v>
      </c>
      <c r="J4025" s="1">
        <v>1.1188922842006001E-4</v>
      </c>
      <c r="K4025" s="1">
        <v>3.64869555266116E-4</v>
      </c>
      <c r="L4025" s="1">
        <v>8.5870891826058803E-4</v>
      </c>
      <c r="M4025" s="1">
        <v>5.4802492606102197E-2</v>
      </c>
      <c r="N4025" s="1">
        <v>5.7726514537585203E-5</v>
      </c>
      <c r="O4025" s="1">
        <v>5.3108393374578402E-5</v>
      </c>
      <c r="P4025" s="1">
        <v>5.0434519598304804E-7</v>
      </c>
      <c r="Q4025" s="1">
        <v>4.4729057751208198E-7</v>
      </c>
      <c r="R4025" s="1">
        <v>1778.0065184469699</v>
      </c>
      <c r="S4025" s="1">
        <v>409.79263552126298</v>
      </c>
      <c r="T4025" s="1">
        <v>1.02595427537466</v>
      </c>
      <c r="U4025" s="1">
        <v>71303.918580699799</v>
      </c>
      <c r="V4025" s="1">
        <f t="shared" si="249"/>
        <v>0.43660264287876516</v>
      </c>
      <c r="W4025" s="1">
        <f t="shared" si="250"/>
        <v>3.9876880460809816</v>
      </c>
      <c r="X4025" s="1">
        <f t="shared" si="251"/>
        <v>399.42582759998157</v>
      </c>
    </row>
    <row r="4026" spans="1:24" hidden="1" x14ac:dyDescent="0.3">
      <c r="A4026" s="18" t="str">
        <f t="shared" si="248"/>
        <v>ConstMin - Scrapers_1997_300</v>
      </c>
      <c r="B4026" s="1" t="s">
        <v>40</v>
      </c>
      <c r="C4026" s="1">
        <v>2020</v>
      </c>
      <c r="D4026" s="1" t="s">
        <v>98</v>
      </c>
      <c r="E4026" s="1">
        <v>1997</v>
      </c>
      <c r="F4026" s="1">
        <v>300</v>
      </c>
      <c r="G4026" s="1" t="s">
        <v>5</v>
      </c>
      <c r="H4026" s="1">
        <v>2.4854323538202702E-5</v>
      </c>
      <c r="I4026" s="1">
        <v>3.00737314812253E-5</v>
      </c>
      <c r="J4026" s="1">
        <v>3.5790225895011899E-5</v>
      </c>
      <c r="K4026" s="1">
        <v>8.4530947513738496E-5</v>
      </c>
      <c r="L4026" s="1">
        <v>5.2904919811104295E-4</v>
      </c>
      <c r="M4026" s="1">
        <v>3.7271254020535799E-2</v>
      </c>
      <c r="N4026" s="1">
        <v>1.3604458542454401E-5</v>
      </c>
      <c r="O4026" s="1">
        <v>1.2516101859058099E-5</v>
      </c>
      <c r="P4026" s="1">
        <v>3.43845597124095E-7</v>
      </c>
      <c r="Q4026" s="1">
        <v>3.04202964913838E-7</v>
      </c>
      <c r="R4026" s="1">
        <v>1209.22478974664</v>
      </c>
      <c r="S4026" s="1">
        <v>232.10138863872501</v>
      </c>
      <c r="T4026" s="1">
        <v>0.65287999342024206</v>
      </c>
      <c r="U4026" s="1">
        <v>50200.214628432797</v>
      </c>
      <c r="V4026" s="1">
        <f t="shared" si="249"/>
        <v>0.19836741981971631</v>
      </c>
      <c r="W4026" s="1">
        <f t="shared" si="250"/>
        <v>3.4896276324238062</v>
      </c>
      <c r="X4026" s="1">
        <f t="shared" si="251"/>
        <v>355.50390726910712</v>
      </c>
    </row>
    <row r="4027" spans="1:24" hidden="1" x14ac:dyDescent="0.3">
      <c r="A4027" s="18" t="str">
        <f t="shared" si="248"/>
        <v>ConstMin - Scrapers_1997_600</v>
      </c>
      <c r="B4027" s="1" t="s">
        <v>40</v>
      </c>
      <c r="C4027" s="1">
        <v>2020</v>
      </c>
      <c r="D4027" s="1" t="s">
        <v>98</v>
      </c>
      <c r="E4027" s="1">
        <v>1997</v>
      </c>
      <c r="F4027" s="1">
        <v>600</v>
      </c>
      <c r="G4027" s="1" t="s">
        <v>5</v>
      </c>
      <c r="H4027" s="1">
        <v>3.3680726283157102E-4</v>
      </c>
      <c r="I4027" s="1">
        <v>4.07536788026201E-4</v>
      </c>
      <c r="J4027" s="1">
        <v>4.8500245847746297E-4</v>
      </c>
      <c r="K4027" s="1">
        <v>1.1778924139771801E-3</v>
      </c>
      <c r="L4027" s="1">
        <v>7.3637767898359404E-3</v>
      </c>
      <c r="M4027" s="1">
        <v>0.55143716632180695</v>
      </c>
      <c r="N4027" s="1">
        <v>1.9572906180989299E-4</v>
      </c>
      <c r="O4027" s="1">
        <v>1.8007073686510201E-4</v>
      </c>
      <c r="P4027" s="1">
        <v>5.0882058512617899E-6</v>
      </c>
      <c r="Q4027" s="1">
        <v>4.5007560214194098E-6</v>
      </c>
      <c r="R4027" s="1">
        <v>17890.7715618199</v>
      </c>
      <c r="S4027" s="1">
        <v>1871.4800000995201</v>
      </c>
      <c r="T4027" s="1">
        <v>5.1297713768733297</v>
      </c>
      <c r="U4027" s="1">
        <v>718645.24409772304</v>
      </c>
      <c r="V4027" s="1">
        <f t="shared" si="249"/>
        <v>0.18777633709356906</v>
      </c>
      <c r="W4027" s="1">
        <f t="shared" si="250"/>
        <v>3.392928131634426</v>
      </c>
      <c r="X4027" s="1">
        <f t="shared" si="251"/>
        <v>364.82717505438114</v>
      </c>
    </row>
    <row r="4028" spans="1:24" hidden="1" x14ac:dyDescent="0.3">
      <c r="A4028" s="18" t="str">
        <f t="shared" si="248"/>
        <v>ConstMin - Scrapers_1998_100</v>
      </c>
      <c r="B4028" s="1" t="s">
        <v>40</v>
      </c>
      <c r="C4028" s="1">
        <v>2020</v>
      </c>
      <c r="D4028" s="1" t="s">
        <v>98</v>
      </c>
      <c r="E4028" s="1">
        <v>1998</v>
      </c>
      <c r="F4028" s="1">
        <v>100</v>
      </c>
      <c r="G4028" s="1" t="s">
        <v>5</v>
      </c>
      <c r="H4028" s="1">
        <v>2.15803795214078E-5</v>
      </c>
      <c r="I4028" s="1">
        <v>2.6112259220903399E-5</v>
      </c>
      <c r="J4028" s="1">
        <v>3.1075746510827197E-5</v>
      </c>
      <c r="K4028" s="1">
        <v>9.0284585858659198E-5</v>
      </c>
      <c r="L4028" s="1">
        <v>1.6447823930477201E-4</v>
      </c>
      <c r="M4028" s="1">
        <v>1.0554672628584699E-2</v>
      </c>
      <c r="N4028" s="1">
        <v>1.99635011807968E-5</v>
      </c>
      <c r="O4028" s="1">
        <v>1.83664210863331E-5</v>
      </c>
      <c r="P4028" s="1">
        <v>9.6935771296423195E-8</v>
      </c>
      <c r="Q4028" s="1">
        <v>8.6145819122194099E-8</v>
      </c>
      <c r="R4028" s="1">
        <v>342.43472954016698</v>
      </c>
      <c r="S4028" s="1">
        <v>159.06903775374701</v>
      </c>
      <c r="T4028" s="1">
        <v>0.37307428195442399</v>
      </c>
      <c r="U4028" s="1">
        <v>13003.893836368799</v>
      </c>
      <c r="V4028" s="1">
        <f t="shared" si="249"/>
        <v>0.66490505362669661</v>
      </c>
      <c r="W4028" s="1">
        <f t="shared" si="250"/>
        <v>4.1881635595060738</v>
      </c>
      <c r="X4028" s="1">
        <f t="shared" si="251"/>
        <v>426.37363508530296</v>
      </c>
    </row>
    <row r="4029" spans="1:24" hidden="1" x14ac:dyDescent="0.3">
      <c r="A4029" s="18" t="str">
        <f t="shared" si="248"/>
        <v>ConstMin - Scrapers_1998_175</v>
      </c>
      <c r="B4029" s="1" t="s">
        <v>40</v>
      </c>
      <c r="C4029" s="1">
        <v>2020</v>
      </c>
      <c r="D4029" s="1" t="s">
        <v>98</v>
      </c>
      <c r="E4029" s="1">
        <v>1998</v>
      </c>
      <c r="F4029" s="1">
        <v>175</v>
      </c>
      <c r="G4029" s="1" t="s">
        <v>5</v>
      </c>
      <c r="H4029" s="1">
        <v>1.71425346617169E-4</v>
      </c>
      <c r="I4029" s="1">
        <v>2.0742466940677399E-4</v>
      </c>
      <c r="J4029" s="1">
        <v>2.4685249912872299E-4</v>
      </c>
      <c r="K4029" s="1">
        <v>8.0740320711916399E-4</v>
      </c>
      <c r="L4029" s="1">
        <v>1.9013255241633401E-3</v>
      </c>
      <c r="M4029" s="1">
        <v>0.122009261241734</v>
      </c>
      <c r="N4029" s="1">
        <v>1.2359112810816201E-4</v>
      </c>
      <c r="O4029" s="1">
        <v>1.1370383785950901E-4</v>
      </c>
      <c r="P4029" s="1">
        <v>1.1228933661234201E-6</v>
      </c>
      <c r="Q4029" s="1">
        <v>9.9582318846133999E-7</v>
      </c>
      <c r="R4029" s="1">
        <v>3958.45611180371</v>
      </c>
      <c r="S4029" s="1">
        <v>914.04876762879405</v>
      </c>
      <c r="T4029" s="1">
        <v>1.9586399802607199</v>
      </c>
      <c r="U4029" s="1">
        <v>158783.32877665901</v>
      </c>
      <c r="V4029" s="1">
        <f t="shared" si="249"/>
        <v>0.4325577573277104</v>
      </c>
      <c r="W4029" s="1">
        <f t="shared" si="250"/>
        <v>3.9649724742681411</v>
      </c>
      <c r="X4029" s="1">
        <f t="shared" si="251"/>
        <v>466.67523222267857</v>
      </c>
    </row>
    <row r="4030" spans="1:24" hidden="1" x14ac:dyDescent="0.3">
      <c r="A4030" s="18" t="str">
        <f t="shared" si="248"/>
        <v>ConstMin - Scrapers_1998_300</v>
      </c>
      <c r="B4030" s="1" t="s">
        <v>40</v>
      </c>
      <c r="C4030" s="1">
        <v>2020</v>
      </c>
      <c r="D4030" s="1" t="s">
        <v>98</v>
      </c>
      <c r="E4030" s="1">
        <v>1998</v>
      </c>
      <c r="F4030" s="1">
        <v>300</v>
      </c>
      <c r="G4030" s="1" t="s">
        <v>5</v>
      </c>
      <c r="H4030" s="1">
        <v>6.2734415367518198E-5</v>
      </c>
      <c r="I4030" s="1">
        <v>7.5908642594696996E-5</v>
      </c>
      <c r="J4030" s="1">
        <v>9.0337558129226198E-5</v>
      </c>
      <c r="K4030" s="1">
        <v>2.1400382670954199E-4</v>
      </c>
      <c r="L4030" s="1">
        <v>1.3401585008162901E-3</v>
      </c>
      <c r="M4030" s="1">
        <v>9.4932962690339601E-2</v>
      </c>
      <c r="N4030" s="1">
        <v>3.43100930542741E-5</v>
      </c>
      <c r="O4030" s="1">
        <v>3.1565285609932101E-5</v>
      </c>
      <c r="P4030" s="1">
        <v>8.7582028638420202E-7</v>
      </c>
      <c r="Q4030" s="1">
        <v>7.7483007957135901E-7</v>
      </c>
      <c r="R4030" s="1">
        <v>3079.9954245167401</v>
      </c>
      <c r="S4030" s="1">
        <v>576.35217080167502</v>
      </c>
      <c r="T4030" s="1">
        <v>1.3990285573290899</v>
      </c>
      <c r="U4030" s="1">
        <v>123108.823683237</v>
      </c>
      <c r="V4030" s="1">
        <f t="shared" si="249"/>
        <v>0.20416939622639685</v>
      </c>
      <c r="W4030" s="1">
        <f t="shared" si="250"/>
        <v>3.6045876017080851</v>
      </c>
      <c r="X4030" s="1">
        <f t="shared" si="251"/>
        <v>411.96598009550218</v>
      </c>
    </row>
    <row r="4031" spans="1:24" hidden="1" x14ac:dyDescent="0.3">
      <c r="A4031" s="18" t="str">
        <f t="shared" si="248"/>
        <v>ConstMin - Scrapers_1998_600</v>
      </c>
      <c r="B4031" s="1" t="s">
        <v>40</v>
      </c>
      <c r="C4031" s="1">
        <v>2020</v>
      </c>
      <c r="D4031" s="1" t="s">
        <v>98</v>
      </c>
      <c r="E4031" s="1">
        <v>1998</v>
      </c>
      <c r="F4031" s="1">
        <v>600</v>
      </c>
      <c r="G4031" s="1" t="s">
        <v>5</v>
      </c>
      <c r="H4031" s="1">
        <v>5.2287607897160196E-4</v>
      </c>
      <c r="I4031" s="1">
        <v>6.3268005555563805E-4</v>
      </c>
      <c r="J4031" s="1">
        <v>7.5294155371910597E-4</v>
      </c>
      <c r="K4031" s="1">
        <v>1.83349220021608E-3</v>
      </c>
      <c r="L4031" s="1">
        <v>1.14697623723769E-2</v>
      </c>
      <c r="M4031" s="1">
        <v>0.86251249306356803</v>
      </c>
      <c r="N4031" s="1">
        <v>3.0948258638914701E-4</v>
      </c>
      <c r="O4031" s="1">
        <v>2.8472397947801602E-4</v>
      </c>
      <c r="P4031" s="1">
        <v>7.9586694497300502E-6</v>
      </c>
      <c r="Q4031" s="1">
        <v>7.0397110202033297E-6</v>
      </c>
      <c r="R4031" s="1">
        <v>27983.2679497176</v>
      </c>
      <c r="S4031" s="1">
        <v>2776.0616111321101</v>
      </c>
      <c r="T4031" s="1">
        <v>6.80860564566823</v>
      </c>
      <c r="U4031" s="1">
        <v>1120185.61616719</v>
      </c>
      <c r="V4031" s="1">
        <f t="shared" si="249"/>
        <v>0.1870177178208994</v>
      </c>
      <c r="W4031" s="1">
        <f t="shared" si="250"/>
        <v>3.3904163154726104</v>
      </c>
      <c r="X4031" s="1">
        <f t="shared" si="251"/>
        <v>407.72835960888636</v>
      </c>
    </row>
    <row r="4032" spans="1:24" hidden="1" x14ac:dyDescent="0.3">
      <c r="A4032" s="18" t="str">
        <f t="shared" si="248"/>
        <v>ConstMin - Scrapers_1999_50</v>
      </c>
      <c r="B4032" s="1" t="s">
        <v>40</v>
      </c>
      <c r="C4032" s="1">
        <v>2020</v>
      </c>
      <c r="D4032" s="1" t="s">
        <v>98</v>
      </c>
      <c r="E4032" s="1">
        <v>1999</v>
      </c>
      <c r="F4032" s="1">
        <v>50</v>
      </c>
      <c r="G4032" s="1" t="s">
        <v>5</v>
      </c>
      <c r="H4032" s="1">
        <v>7.1788670111603703E-6</v>
      </c>
      <c r="I4032" s="1">
        <v>8.6864290835040398E-6</v>
      </c>
      <c r="J4032" s="1">
        <v>1.03375684960709E-5</v>
      </c>
      <c r="K4032" s="1">
        <v>2.4971663994246198E-5</v>
      </c>
      <c r="L4032" s="1">
        <v>1.82571544165968E-5</v>
      </c>
      <c r="M4032" s="1">
        <v>1.69658435154493E-3</v>
      </c>
      <c r="N4032" s="1">
        <v>2.5495168712061799E-6</v>
      </c>
      <c r="O4032" s="1">
        <v>2.34555552150968E-6</v>
      </c>
      <c r="P4032" s="1">
        <v>1.5470397682986002E-8</v>
      </c>
      <c r="Q4032" s="1">
        <v>1.38472934042419E-8</v>
      </c>
      <c r="R4032" s="1">
        <v>55.043810832176298</v>
      </c>
      <c r="S4032" s="1">
        <v>72.720246821366601</v>
      </c>
      <c r="T4032" s="1">
        <v>0.186537140977212</v>
      </c>
      <c r="U4032" s="1">
        <v>2108.8871578196299</v>
      </c>
      <c r="V4032" s="1">
        <f t="shared" si="249"/>
        <v>1.363881180819053</v>
      </c>
      <c r="W4032" s="1">
        <f t="shared" si="250"/>
        <v>2.8666082557896302</v>
      </c>
      <c r="X4032" s="1">
        <f t="shared" si="251"/>
        <v>389.84325824019328</v>
      </c>
    </row>
    <row r="4033" spans="1:24" hidden="1" x14ac:dyDescent="0.3">
      <c r="A4033" s="18" t="str">
        <f t="shared" si="248"/>
        <v>ConstMin - Scrapers_1999_75</v>
      </c>
      <c r="B4033" s="1" t="s">
        <v>40</v>
      </c>
      <c r="C4033" s="1">
        <v>2020</v>
      </c>
      <c r="D4033" s="1" t="s">
        <v>98</v>
      </c>
      <c r="E4033" s="1">
        <v>1999</v>
      </c>
      <c r="F4033" s="1">
        <v>75</v>
      </c>
      <c r="G4033" s="1" t="s">
        <v>5</v>
      </c>
      <c r="H4033" s="1">
        <v>2.13640860447902E-5</v>
      </c>
      <c r="I4033" s="1">
        <v>2.5850544114196101E-5</v>
      </c>
      <c r="J4033" s="1">
        <v>3.0764283904497898E-5</v>
      </c>
      <c r="K4033" s="1">
        <v>8.9665963922653695E-5</v>
      </c>
      <c r="L4033" s="1">
        <v>1.63454510011927E-4</v>
      </c>
      <c r="M4033" s="1">
        <v>1.05500046573885E-2</v>
      </c>
      <c r="N4033" s="1">
        <v>1.9702881359927198E-5</v>
      </c>
      <c r="O4033" s="1">
        <v>1.8126650851133E-5</v>
      </c>
      <c r="P4033" s="1">
        <v>9.6899102392091405E-8</v>
      </c>
      <c r="Q4033" s="1">
        <v>8.61077197688095E-8</v>
      </c>
      <c r="R4033" s="1">
        <v>342.28328235555801</v>
      </c>
      <c r="S4033" s="1">
        <v>203.90798822586299</v>
      </c>
      <c r="T4033" s="1">
        <v>0.37307428195442399</v>
      </c>
      <c r="U4033" s="1">
        <v>13661.8352111328</v>
      </c>
      <c r="V4033" s="1">
        <f t="shared" si="249"/>
        <v>0.62654064071309501</v>
      </c>
      <c r="W4033" s="1">
        <f t="shared" si="250"/>
        <v>3.9616533012965753</v>
      </c>
      <c r="X4033" s="1">
        <f t="shared" si="251"/>
        <v>546.56136348410394</v>
      </c>
    </row>
    <row r="4034" spans="1:24" hidden="1" x14ac:dyDescent="0.3">
      <c r="A4034" s="18" t="str">
        <f t="shared" si="248"/>
        <v>ConstMin - Scrapers_1999_175</v>
      </c>
      <c r="B4034" s="1" t="s">
        <v>40</v>
      </c>
      <c r="C4034" s="1">
        <v>2020</v>
      </c>
      <c r="D4034" s="1" t="s">
        <v>98</v>
      </c>
      <c r="E4034" s="1">
        <v>1999</v>
      </c>
      <c r="F4034" s="1">
        <v>175</v>
      </c>
      <c r="G4034" s="1" t="s">
        <v>5</v>
      </c>
      <c r="H4034" s="1">
        <v>1.09831329646892E-4</v>
      </c>
      <c r="I4034" s="1">
        <v>1.3289590887273901E-4</v>
      </c>
      <c r="J4034" s="1">
        <v>1.5815711469152399E-4</v>
      </c>
      <c r="K4034" s="1">
        <v>5.1896050337931897E-4</v>
      </c>
      <c r="L4034" s="1">
        <v>1.2228538472486799E-3</v>
      </c>
      <c r="M4034" s="1">
        <v>7.8927854501156303E-2</v>
      </c>
      <c r="N4034" s="1">
        <v>8.1118713594250101E-5</v>
      </c>
      <c r="O4034" s="1">
        <v>7.4629216506710095E-5</v>
      </c>
      <c r="P4034" s="1">
        <v>7.2643221655793999E-7</v>
      </c>
      <c r="Q4034" s="1">
        <v>6.4419853810957504E-7</v>
      </c>
      <c r="R4034" s="1">
        <v>2560.7273157948298</v>
      </c>
      <c r="S4034" s="1">
        <v>586.54757021296803</v>
      </c>
      <c r="T4034" s="1">
        <v>1.3057599868404799</v>
      </c>
      <c r="U4034" s="1">
        <v>102645.824787269</v>
      </c>
      <c r="V4034" s="1">
        <f t="shared" si="249"/>
        <v>0.42870537001858983</v>
      </c>
      <c r="W4034" s="1">
        <f t="shared" si="250"/>
        <v>3.9447716299936442</v>
      </c>
      <c r="X4034" s="1">
        <f t="shared" si="251"/>
        <v>449.20014100924084</v>
      </c>
    </row>
    <row r="4035" spans="1:24" hidden="1" x14ac:dyDescent="0.3">
      <c r="A4035" s="18" t="str">
        <f t="shared" si="248"/>
        <v>ConstMin - Scrapers_1999_300</v>
      </c>
      <c r="B4035" s="1" t="s">
        <v>40</v>
      </c>
      <c r="C4035" s="1">
        <v>2020</v>
      </c>
      <c r="D4035" s="1" t="s">
        <v>98</v>
      </c>
      <c r="E4035" s="1">
        <v>1999</v>
      </c>
      <c r="F4035" s="1">
        <v>300</v>
      </c>
      <c r="G4035" s="1" t="s">
        <v>5</v>
      </c>
      <c r="H4035" s="1">
        <v>9.2114925271365094E-5</v>
      </c>
      <c r="I4035" s="1">
        <v>1.1145905957835101E-4</v>
      </c>
      <c r="J4035" s="1">
        <v>1.3264549239076499E-4</v>
      </c>
      <c r="K4035" s="1">
        <v>3.1523648960471499E-4</v>
      </c>
      <c r="L4035" s="1">
        <v>1.9753396094952299E-3</v>
      </c>
      <c r="M4035" s="1">
        <v>0.14074178987057201</v>
      </c>
      <c r="N4035" s="1">
        <v>5.0333417992027703E-5</v>
      </c>
      <c r="O4035" s="1">
        <v>4.63067445526655E-5</v>
      </c>
      <c r="P4035" s="1">
        <v>1.2984641956976701E-6</v>
      </c>
      <c r="Q4035" s="1">
        <v>1.14871556890248E-6</v>
      </c>
      <c r="R4035" s="1">
        <v>4566.2123729735004</v>
      </c>
      <c r="S4035" s="1">
        <v>852.14812834594295</v>
      </c>
      <c r="T4035" s="1">
        <v>1.8653714097721199</v>
      </c>
      <c r="U4035" s="1">
        <v>183169.24018796001</v>
      </c>
      <c r="V4035" s="1">
        <f t="shared" si="249"/>
        <v>0.20148904164461448</v>
      </c>
      <c r="W4035" s="1">
        <f t="shared" si="250"/>
        <v>3.5709011572994407</v>
      </c>
      <c r="X4035" s="1">
        <f t="shared" si="251"/>
        <v>456.82491105084762</v>
      </c>
    </row>
    <row r="4036" spans="1:24" hidden="1" x14ac:dyDescent="0.3">
      <c r="A4036" s="18" t="str">
        <f t="shared" si="248"/>
        <v>ConstMin - Scrapers_1999_600</v>
      </c>
      <c r="B4036" s="1" t="s">
        <v>40</v>
      </c>
      <c r="C4036" s="1">
        <v>2020</v>
      </c>
      <c r="D4036" s="1" t="s">
        <v>98</v>
      </c>
      <c r="E4036" s="1">
        <v>1999</v>
      </c>
      <c r="F4036" s="1">
        <v>600</v>
      </c>
      <c r="G4036" s="1" t="s">
        <v>5</v>
      </c>
      <c r="H4036" s="1">
        <v>4.8751124104225998E-4</v>
      </c>
      <c r="I4036" s="1">
        <v>5.89888601661134E-4</v>
      </c>
      <c r="J4036" s="1">
        <v>7.0201618710085398E-4</v>
      </c>
      <c r="K4036" s="1">
        <v>1.7143377299960801E-3</v>
      </c>
      <c r="L4036" s="1">
        <v>1.07317204713262E-2</v>
      </c>
      <c r="M4036" s="1">
        <v>0.81058406447993703</v>
      </c>
      <c r="N4036" s="1">
        <v>2.89888785503332E-4</v>
      </c>
      <c r="O4036" s="1">
        <v>2.66697682663065E-4</v>
      </c>
      <c r="P4036" s="1">
        <v>7.47962632047484E-6</v>
      </c>
      <c r="Q4036" s="1">
        <v>6.6158781668801496E-6</v>
      </c>
      <c r="R4036" s="1">
        <v>26298.507273263898</v>
      </c>
      <c r="S4036" s="1">
        <v>2797.59679152127</v>
      </c>
      <c r="T4036" s="1">
        <v>6.3422627932252</v>
      </c>
      <c r="U4036" s="1">
        <v>1064838.75960005</v>
      </c>
      <c r="V4036" s="1">
        <f t="shared" si="249"/>
        <v>0.18343185342322546</v>
      </c>
      <c r="W4036" s="1">
        <f t="shared" si="250"/>
        <v>3.3371375051694554</v>
      </c>
      <c r="X4036" s="1">
        <f t="shared" si="251"/>
        <v>441.10389031966014</v>
      </c>
    </row>
    <row r="4037" spans="1:24" hidden="1" x14ac:dyDescent="0.3">
      <c r="A4037" s="18" t="str">
        <f t="shared" si="248"/>
        <v>ConstMin - Scrapers_2000_100</v>
      </c>
      <c r="B4037" s="1" t="s">
        <v>40</v>
      </c>
      <c r="C4037" s="1">
        <v>2020</v>
      </c>
      <c r="D4037" s="1" t="s">
        <v>98</v>
      </c>
      <c r="E4037" s="1">
        <v>2000</v>
      </c>
      <c r="F4037" s="1">
        <v>100</v>
      </c>
      <c r="G4037" s="1" t="s">
        <v>5</v>
      </c>
      <c r="H4037" s="1">
        <v>1.26762331233251E-5</v>
      </c>
      <c r="I4037" s="1">
        <v>1.5338242079223401E-5</v>
      </c>
      <c r="J4037" s="1">
        <v>1.82537756975882E-5</v>
      </c>
      <c r="K4037" s="1">
        <v>5.3384467261188898E-5</v>
      </c>
      <c r="L4037" s="1">
        <v>9.73813511487686E-5</v>
      </c>
      <c r="M4037" s="1">
        <v>6.3239836008944297E-3</v>
      </c>
      <c r="N4037" s="1">
        <v>1.1652130475961E-5</v>
      </c>
      <c r="O4037" s="1">
        <v>1.07199600378841E-5</v>
      </c>
      <c r="P4037" s="1">
        <v>5.8088077561081498E-8</v>
      </c>
      <c r="Q4037" s="1">
        <v>5.1615504012787198E-8</v>
      </c>
      <c r="R4037" s="1">
        <v>205.17468330792801</v>
      </c>
      <c r="S4037" s="1">
        <v>108.924318200244</v>
      </c>
      <c r="T4037" s="1">
        <v>0.186537140977212</v>
      </c>
      <c r="U4037" s="1">
        <v>8223.7860241184499</v>
      </c>
      <c r="V4037" s="1">
        <f t="shared" si="249"/>
        <v>0.61757881051859642</v>
      </c>
      <c r="W4037" s="1">
        <f t="shared" si="250"/>
        <v>3.9209616524839248</v>
      </c>
      <c r="X4037" s="1">
        <f t="shared" si="251"/>
        <v>583.92831384475096</v>
      </c>
    </row>
    <row r="4038" spans="1:24" hidden="1" x14ac:dyDescent="0.3">
      <c r="A4038" s="18" t="str">
        <f t="shared" si="248"/>
        <v>ConstMin - Scrapers_2000_175</v>
      </c>
      <c r="B4038" s="1" t="s">
        <v>40</v>
      </c>
      <c r="C4038" s="1">
        <v>2020</v>
      </c>
      <c r="D4038" s="1" t="s">
        <v>98</v>
      </c>
      <c r="E4038" s="1">
        <v>2000</v>
      </c>
      <c r="F4038" s="1">
        <v>175</v>
      </c>
      <c r="G4038" s="1" t="s">
        <v>5</v>
      </c>
      <c r="H4038" s="1">
        <v>4.2778577742716098E-5</v>
      </c>
      <c r="I4038" s="1">
        <v>5.1762079068686498E-5</v>
      </c>
      <c r="J4038" s="1">
        <v>6.1601151949511196E-5</v>
      </c>
      <c r="K4038" s="1">
        <v>2.0282427322916799E-4</v>
      </c>
      <c r="L4038" s="1">
        <v>4.7824622556369802E-4</v>
      </c>
      <c r="M4038" s="1">
        <v>3.1057499736619001E-2</v>
      </c>
      <c r="N4038" s="1">
        <v>3.1492004654601197E-5</v>
      </c>
      <c r="O4038" s="1">
        <v>2.8972644282233101E-5</v>
      </c>
      <c r="P4038" s="1">
        <v>2.8585862964311701E-7</v>
      </c>
      <c r="Q4038" s="1">
        <v>2.5348713776801501E-7</v>
      </c>
      <c r="R4038" s="1">
        <v>1007.6263752321501</v>
      </c>
      <c r="S4038" s="1">
        <v>230.95700707215099</v>
      </c>
      <c r="T4038" s="1">
        <v>0.46634285244302998</v>
      </c>
      <c r="U4038" s="1">
        <v>40417.476237626499</v>
      </c>
      <c r="V4038" s="1">
        <f t="shared" si="249"/>
        <v>0.42406372202665599</v>
      </c>
      <c r="W4038" s="1">
        <f t="shared" si="250"/>
        <v>3.9180588976849968</v>
      </c>
      <c r="X4038" s="1">
        <f t="shared" si="251"/>
        <v>495.25152119784121</v>
      </c>
    </row>
    <row r="4039" spans="1:24" hidden="1" x14ac:dyDescent="0.3">
      <c r="A4039" s="18" t="str">
        <f t="shared" si="248"/>
        <v>ConstMin - Scrapers_2000_300</v>
      </c>
      <c r="B4039" s="1" t="s">
        <v>40</v>
      </c>
      <c r="C4039" s="1">
        <v>2020</v>
      </c>
      <c r="D4039" s="1" t="s">
        <v>98</v>
      </c>
      <c r="E4039" s="1">
        <v>2000</v>
      </c>
      <c r="F4039" s="1">
        <v>300</v>
      </c>
      <c r="G4039" s="1" t="s">
        <v>5</v>
      </c>
      <c r="H4039" s="1">
        <v>9.0298033551881005E-6</v>
      </c>
      <c r="I4039" s="1">
        <v>1.09260620597776E-5</v>
      </c>
      <c r="J4039" s="1">
        <v>1.30029168314708E-5</v>
      </c>
      <c r="K4039" s="1">
        <v>3.1007611178337598E-5</v>
      </c>
      <c r="L4039" s="1">
        <v>1.94429058351308E-4</v>
      </c>
      <c r="M4039" s="1">
        <v>1.39380729234026E-2</v>
      </c>
      <c r="N4039" s="1">
        <v>4.9293237498507201E-6</v>
      </c>
      <c r="O4039" s="1">
        <v>4.5349778498626601E-6</v>
      </c>
      <c r="P4039" s="1">
        <v>1.28593502189266E-7</v>
      </c>
      <c r="Q4039" s="1">
        <v>1.13760677495535E-7</v>
      </c>
      <c r="R4039" s="1">
        <v>452.20542595611198</v>
      </c>
      <c r="S4039" s="1">
        <v>96.960329095155501</v>
      </c>
      <c r="T4039" s="1">
        <v>0.186537140977212</v>
      </c>
      <c r="U4039" s="1">
        <v>18131.581540793999</v>
      </c>
      <c r="V4039" s="1">
        <f t="shared" si="249"/>
        <v>0.19953384720010148</v>
      </c>
      <c r="W4039" s="1">
        <f t="shared" si="250"/>
        <v>3.5507008662477961</v>
      </c>
      <c r="X4039" s="1">
        <f t="shared" si="251"/>
        <v>519.79101098692456</v>
      </c>
    </row>
    <row r="4040" spans="1:24" hidden="1" x14ac:dyDescent="0.3">
      <c r="A4040" s="18" t="str">
        <f t="shared" si="248"/>
        <v>ConstMin - Scrapers_2000_600</v>
      </c>
      <c r="B4040" s="1" t="s">
        <v>40</v>
      </c>
      <c r="C4040" s="1">
        <v>2020</v>
      </c>
      <c r="D4040" s="1" t="s">
        <v>98</v>
      </c>
      <c r="E4040" s="1">
        <v>2000</v>
      </c>
      <c r="F4040" s="1">
        <v>600</v>
      </c>
      <c r="G4040" s="1" t="s">
        <v>5</v>
      </c>
      <c r="H4040" s="1">
        <v>5.2087563893231598E-4</v>
      </c>
      <c r="I4040" s="1">
        <v>6.3025952310810196E-4</v>
      </c>
      <c r="J4040" s="1">
        <v>7.5006092006253504E-4</v>
      </c>
      <c r="K4040" s="1">
        <v>1.83719511656462E-3</v>
      </c>
      <c r="L4040" s="1">
        <v>1.1509158665802601E-2</v>
      </c>
      <c r="M4040" s="1">
        <v>0.87336046201809203</v>
      </c>
      <c r="N4040" s="1">
        <v>3.0887171356220802E-4</v>
      </c>
      <c r="O4040" s="1">
        <v>2.84161976477231E-4</v>
      </c>
      <c r="P4040" s="1">
        <v>8.0590243155969402E-6</v>
      </c>
      <c r="Q4040" s="1">
        <v>7.1282506845098099E-6</v>
      </c>
      <c r="R4040" s="1">
        <v>28335.218355544701</v>
      </c>
      <c r="S4040" s="1">
        <v>2864.69916519764</v>
      </c>
      <c r="T4040" s="1">
        <v>5.9691885112707803</v>
      </c>
      <c r="U4040" s="1">
        <v>1141716.90010462</v>
      </c>
      <c r="V4040" s="1">
        <f t="shared" si="249"/>
        <v>0.18278880243088147</v>
      </c>
      <c r="W4040" s="1">
        <f t="shared" si="250"/>
        <v>3.3379032801194586</v>
      </c>
      <c r="X4040" s="1">
        <f t="shared" si="251"/>
        <v>479.91434007966592</v>
      </c>
    </row>
    <row r="4041" spans="1:24" hidden="1" x14ac:dyDescent="0.3">
      <c r="A4041" s="18" t="str">
        <f t="shared" si="248"/>
        <v>ConstMin - Scrapers_2000_750</v>
      </c>
      <c r="B4041" s="1" t="s">
        <v>40</v>
      </c>
      <c r="C4041" s="1">
        <v>2020</v>
      </c>
      <c r="D4041" s="1" t="s">
        <v>98</v>
      </c>
      <c r="E4041" s="1">
        <v>2000</v>
      </c>
      <c r="F4041" s="1">
        <v>750</v>
      </c>
      <c r="G4041" s="1" t="s">
        <v>5</v>
      </c>
      <c r="H4041" s="1">
        <v>2.5230542262274201E-4</v>
      </c>
      <c r="I4041" s="1">
        <v>3.0528956137351802E-4</v>
      </c>
      <c r="J4041" s="1">
        <v>3.6331980857674898E-4</v>
      </c>
      <c r="K4041" s="1">
        <v>8.8991355263882803E-4</v>
      </c>
      <c r="L4041" s="1">
        <v>5.5748876011167499E-3</v>
      </c>
      <c r="M4041" s="1">
        <v>0.42304451197438597</v>
      </c>
      <c r="N4041" s="1">
        <v>1.4961346317954801E-4</v>
      </c>
      <c r="O4041" s="1">
        <v>1.3764438612518399E-4</v>
      </c>
      <c r="P4041" s="1">
        <v>3.9036871450573999E-6</v>
      </c>
      <c r="Q4041" s="1">
        <v>3.4528324365536302E-6</v>
      </c>
      <c r="R4041" s="1">
        <v>13725.2132907532</v>
      </c>
      <c r="S4041" s="1">
        <v>886.79167940676496</v>
      </c>
      <c r="T4041" s="1">
        <v>1.9586399802607199</v>
      </c>
      <c r="U4041" s="1">
        <v>545081.28560869105</v>
      </c>
      <c r="V4041" s="1">
        <f t="shared" si="249"/>
        <v>0.18545531485873226</v>
      </c>
      <c r="W4041" s="1">
        <f t="shared" si="250"/>
        <v>3.3865964192014899</v>
      </c>
      <c r="X4041" s="1">
        <f t="shared" si="251"/>
        <v>452.75889818644549</v>
      </c>
    </row>
    <row r="4042" spans="1:24" hidden="1" x14ac:dyDescent="0.3">
      <c r="A4042" s="18" t="str">
        <f t="shared" ref="A4042:A4105" si="252">D4042&amp;"_"&amp;E4042&amp;"_"&amp;F4042</f>
        <v>ConstMin - Scrapers_2001_50</v>
      </c>
      <c r="B4042" s="1" t="s">
        <v>40</v>
      </c>
      <c r="C4042" s="1">
        <v>2020</v>
      </c>
      <c r="D4042" s="1" t="s">
        <v>98</v>
      </c>
      <c r="E4042" s="1">
        <v>2001</v>
      </c>
      <c r="F4042" s="1">
        <v>50</v>
      </c>
      <c r="G4042" s="1" t="s">
        <v>5</v>
      </c>
      <c r="H4042" s="1">
        <v>9.6110613743416508E-6</v>
      </c>
      <c r="I4042" s="1">
        <v>1.16293842629534E-5</v>
      </c>
      <c r="J4042" s="1">
        <v>1.38399283790519E-5</v>
      </c>
      <c r="K4042" s="1">
        <v>3.3549284106972601E-5</v>
      </c>
      <c r="L4042" s="1">
        <v>2.50949559760057E-5</v>
      </c>
      <c r="M4042" s="1">
        <v>2.3565495740364502E-3</v>
      </c>
      <c r="N4042" s="1">
        <v>3.44062894281901E-6</v>
      </c>
      <c r="O4042" s="1">
        <v>3.1653786273934899E-6</v>
      </c>
      <c r="P4042" s="1">
        <v>2.1499137621323499E-8</v>
      </c>
      <c r="Q4042" s="1">
        <v>1.9233840830612999E-8</v>
      </c>
      <c r="R4042" s="1">
        <v>76.455655654132102</v>
      </c>
      <c r="S4042" s="1">
        <v>55.138384571279403</v>
      </c>
      <c r="T4042" s="1">
        <v>9.3268570488605998E-2</v>
      </c>
      <c r="U4042" s="1">
        <v>2756.9192285639701</v>
      </c>
      <c r="V4042" s="1">
        <f t="shared" si="249"/>
        <v>1.3967583590476149</v>
      </c>
      <c r="W4042" s="1">
        <f t="shared" si="250"/>
        <v>3.0140537742035325</v>
      </c>
      <c r="X4042" s="1">
        <f t="shared" si="251"/>
        <v>591.17861764607289</v>
      </c>
    </row>
    <row r="4043" spans="1:24" hidden="1" x14ac:dyDescent="0.3">
      <c r="A4043" s="18" t="str">
        <f t="shared" si="252"/>
        <v>ConstMin - Scrapers_2001_100</v>
      </c>
      <c r="B4043" s="1" t="s">
        <v>40</v>
      </c>
      <c r="C4043" s="1">
        <v>2020</v>
      </c>
      <c r="D4043" s="1" t="s">
        <v>98</v>
      </c>
      <c r="E4043" s="1">
        <v>2001</v>
      </c>
      <c r="F4043" s="1">
        <v>100</v>
      </c>
      <c r="G4043" s="1" t="s">
        <v>5</v>
      </c>
      <c r="H4043" s="1">
        <v>6.8294832090646201E-6</v>
      </c>
      <c r="I4043" s="1">
        <v>8.2636746829681905E-6</v>
      </c>
      <c r="J4043" s="1">
        <v>9.8344558210530499E-6</v>
      </c>
      <c r="K4043" s="1">
        <v>2.8866275245950599E-5</v>
      </c>
      <c r="L4043" s="1">
        <v>5.2693977171032199E-5</v>
      </c>
      <c r="M4043" s="1">
        <v>3.4441128756122802E-3</v>
      </c>
      <c r="N4043" s="1">
        <v>6.2555943100446299E-6</v>
      </c>
      <c r="O4043" s="1">
        <v>5.75514676524106E-6</v>
      </c>
      <c r="P4043" s="1">
        <v>3.1637647029368801E-8</v>
      </c>
      <c r="Q4043" s="1">
        <v>2.8110386296149601E-8</v>
      </c>
      <c r="R4043" s="1">
        <v>111.74044923686399</v>
      </c>
      <c r="S4043" s="1">
        <v>52.745586750261602</v>
      </c>
      <c r="T4043" s="1">
        <v>9.3268570488605998E-2</v>
      </c>
      <c r="U4043" s="1">
        <v>4483.3748737722399</v>
      </c>
      <c r="V4043" s="1">
        <f t="shared" ref="V4043:V4106" si="253">IFERROR(CONVERT(I4043,"ton","g")*365/U4043,0)</f>
        <v>0.61031881553951017</v>
      </c>
      <c r="W4043" s="1">
        <f t="shared" ref="W4043:W4106" si="254">IFERROR(CONVERT(L4043,"ton","g")*365/U4043,0)</f>
        <v>3.8917463437148414</v>
      </c>
      <c r="X4043" s="1">
        <f t="shared" ref="X4043:X4106" si="255">S4043/T4043</f>
        <v>565.52369650294122</v>
      </c>
    </row>
    <row r="4044" spans="1:24" hidden="1" x14ac:dyDescent="0.3">
      <c r="A4044" s="18" t="str">
        <f t="shared" si="252"/>
        <v>ConstMin - Scrapers_2001_175</v>
      </c>
      <c r="B4044" s="1" t="s">
        <v>40</v>
      </c>
      <c r="C4044" s="1">
        <v>2020</v>
      </c>
      <c r="D4044" s="1" t="s">
        <v>98</v>
      </c>
      <c r="E4044" s="1">
        <v>2001</v>
      </c>
      <c r="F4044" s="1">
        <v>175</v>
      </c>
      <c r="G4044" s="1" t="s">
        <v>5</v>
      </c>
      <c r="H4044" s="1">
        <v>7.5617463213654206E-5</v>
      </c>
      <c r="I4044" s="1">
        <v>9.1497130488521594E-5</v>
      </c>
      <c r="J4044" s="1">
        <v>1.08889147027662E-4</v>
      </c>
      <c r="K4044" s="1">
        <v>3.59830784165525E-4</v>
      </c>
      <c r="L4044" s="1">
        <v>8.4906130767317797E-4</v>
      </c>
      <c r="M4044" s="1">
        <v>5.5495203416700403E-2</v>
      </c>
      <c r="N4044" s="1">
        <v>5.5471745295737199E-5</v>
      </c>
      <c r="O4044" s="1">
        <v>5.1034005672078197E-5</v>
      </c>
      <c r="P4044" s="1">
        <v>5.1081215264906004E-7</v>
      </c>
      <c r="Q4044" s="1">
        <v>4.52944390026567E-7</v>
      </c>
      <c r="R4044" s="1">
        <v>1800.48075781223</v>
      </c>
      <c r="S4044" s="1">
        <v>422.79697150505501</v>
      </c>
      <c r="T4044" s="1">
        <v>0.74614856390884798</v>
      </c>
      <c r="U4044" s="1">
        <v>72086.883641612003</v>
      </c>
      <c r="V4044" s="1">
        <f t="shared" si="253"/>
        <v>0.42028106451597713</v>
      </c>
      <c r="W4044" s="1">
        <f t="shared" si="254"/>
        <v>3.9000609999783249</v>
      </c>
      <c r="X4044" s="1">
        <f t="shared" si="255"/>
        <v>566.63912785698972</v>
      </c>
    </row>
    <row r="4045" spans="1:24" hidden="1" x14ac:dyDescent="0.3">
      <c r="A4045" s="18" t="str">
        <f t="shared" si="252"/>
        <v>ConstMin - Scrapers_2001_300</v>
      </c>
      <c r="B4045" s="1" t="s">
        <v>40</v>
      </c>
      <c r="C4045" s="1">
        <v>2020</v>
      </c>
      <c r="D4045" s="1" t="s">
        <v>98</v>
      </c>
      <c r="E4045" s="1">
        <v>2001</v>
      </c>
      <c r="F4045" s="1">
        <v>300</v>
      </c>
      <c r="G4045" s="1" t="s">
        <v>5</v>
      </c>
      <c r="H4045" s="1">
        <v>6.12156018245552E-5</v>
      </c>
      <c r="I4045" s="1">
        <v>7.4070878207711793E-5</v>
      </c>
      <c r="J4045" s="1">
        <v>8.8150466627359502E-5</v>
      </c>
      <c r="K4045" s="1">
        <v>2.1097579085251601E-4</v>
      </c>
      <c r="L4045" s="1">
        <v>1.32382496088806E-3</v>
      </c>
      <c r="M4045" s="1">
        <v>9.5515689227233802E-2</v>
      </c>
      <c r="N4045" s="1">
        <v>3.0549170628105702E-5</v>
      </c>
      <c r="O4045" s="1">
        <v>2.8105236977857201E-5</v>
      </c>
      <c r="P4045" s="1">
        <v>8.8125344660747502E-7</v>
      </c>
      <c r="Q4045" s="1">
        <v>7.7958621522913797E-7</v>
      </c>
      <c r="R4045" s="1">
        <v>3098.9013452477002</v>
      </c>
      <c r="S4045" s="1">
        <v>569.38184671436295</v>
      </c>
      <c r="T4045" s="1">
        <v>1.2124914163518701</v>
      </c>
      <c r="U4045" s="1">
        <v>125920.98533106101</v>
      </c>
      <c r="V4045" s="1">
        <f t="shared" si="253"/>
        <v>0.19477713843562727</v>
      </c>
      <c r="W4045" s="1">
        <f t="shared" si="254"/>
        <v>3.4811364993993918</v>
      </c>
      <c r="X4045" s="1">
        <f t="shared" si="255"/>
        <v>469.59660005471409</v>
      </c>
    </row>
    <row r="4046" spans="1:24" hidden="1" x14ac:dyDescent="0.3">
      <c r="A4046" s="18" t="str">
        <f t="shared" si="252"/>
        <v>ConstMin - Scrapers_2001_600</v>
      </c>
      <c r="B4046" s="1" t="s">
        <v>40</v>
      </c>
      <c r="C4046" s="1">
        <v>2020</v>
      </c>
      <c r="D4046" s="1" t="s">
        <v>98</v>
      </c>
      <c r="E4046" s="1">
        <v>2001</v>
      </c>
      <c r="F4046" s="1">
        <v>600</v>
      </c>
      <c r="G4046" s="1" t="s">
        <v>5</v>
      </c>
      <c r="H4046" s="1">
        <v>6.7378272729051595E-4</v>
      </c>
      <c r="I4046" s="1">
        <v>8.1527710002152502E-4</v>
      </c>
      <c r="J4046" s="1">
        <v>9.7024712729834302E-4</v>
      </c>
      <c r="K4046" s="1">
        <v>2.5555072110900398E-3</v>
      </c>
      <c r="L4046" s="1">
        <v>1.3783073262850601E-2</v>
      </c>
      <c r="M4046" s="1">
        <v>1.2217294489860699</v>
      </c>
      <c r="N4046" s="1">
        <v>3.5336548542476702E-4</v>
      </c>
      <c r="O4046" s="1">
        <v>3.2509624659078499E-4</v>
      </c>
      <c r="P4046" s="1">
        <v>1.1275281149211999E-5</v>
      </c>
      <c r="Q4046" s="1">
        <v>9.9715915246462494E-6</v>
      </c>
      <c r="R4046" s="1">
        <v>39637.666477856299</v>
      </c>
      <c r="S4046" s="1">
        <v>3639.23741639231</v>
      </c>
      <c r="T4046" s="1">
        <v>8.3009027734859302</v>
      </c>
      <c r="U4046" s="1">
        <v>1592053.50809565</v>
      </c>
      <c r="V4046" s="1">
        <f t="shared" si="253"/>
        <v>0.16956498835703029</v>
      </c>
      <c r="W4046" s="1">
        <f t="shared" si="254"/>
        <v>2.8666654040419539</v>
      </c>
      <c r="X4046" s="1">
        <f t="shared" si="255"/>
        <v>438.4146538875828</v>
      </c>
    </row>
    <row r="4047" spans="1:24" hidden="1" x14ac:dyDescent="0.3">
      <c r="A4047" s="18" t="str">
        <f t="shared" si="252"/>
        <v>ConstMin - Scrapers_2002_175</v>
      </c>
      <c r="B4047" s="1" t="s">
        <v>40</v>
      </c>
      <c r="C4047" s="1">
        <v>2020</v>
      </c>
      <c r="D4047" s="1" t="s">
        <v>98</v>
      </c>
      <c r="E4047" s="1">
        <v>2002</v>
      </c>
      <c r="F4047" s="1">
        <v>175</v>
      </c>
      <c r="G4047" s="1" t="s">
        <v>5</v>
      </c>
      <c r="H4047" s="1">
        <v>2.11497002842182E-4</v>
      </c>
      <c r="I4047" s="1">
        <v>2.5591137343904E-4</v>
      </c>
      <c r="J4047" s="1">
        <v>3.0455568409274201E-4</v>
      </c>
      <c r="K4047" s="1">
        <v>1.01033351190626E-3</v>
      </c>
      <c r="L4047" s="1">
        <v>2.3857942916355999E-3</v>
      </c>
      <c r="M4047" s="1">
        <v>0.15699859867788299</v>
      </c>
      <c r="N4047" s="1">
        <v>1.5456804259135701E-4</v>
      </c>
      <c r="O4047" s="1">
        <v>1.4220259918404899E-4</v>
      </c>
      <c r="P4047" s="1">
        <v>1.4451849928053701E-6</v>
      </c>
      <c r="Q4047" s="1">
        <v>1.2814014569731201E-6</v>
      </c>
      <c r="R4047" s="1">
        <v>5093.6466310518699</v>
      </c>
      <c r="S4047" s="1">
        <v>1193.1738351849101</v>
      </c>
      <c r="T4047" s="1">
        <v>2.0519085507493302</v>
      </c>
      <c r="U4047" s="1">
        <v>204032.72581661999</v>
      </c>
      <c r="V4047" s="1">
        <f t="shared" si="253"/>
        <v>0.41531570743961982</v>
      </c>
      <c r="W4047" s="1">
        <f t="shared" si="254"/>
        <v>3.8718788880716768</v>
      </c>
      <c r="X4047" s="1">
        <f t="shared" si="255"/>
        <v>581.49464543591796</v>
      </c>
    </row>
    <row r="4048" spans="1:24" hidden="1" x14ac:dyDescent="0.3">
      <c r="A4048" s="18" t="str">
        <f t="shared" si="252"/>
        <v>ConstMin - Scrapers_2002_300</v>
      </c>
      <c r="B4048" s="1" t="s">
        <v>40</v>
      </c>
      <c r="C4048" s="1">
        <v>2020</v>
      </c>
      <c r="D4048" s="1" t="s">
        <v>98</v>
      </c>
      <c r="E4048" s="1">
        <v>2002</v>
      </c>
      <c r="F4048" s="1">
        <v>300</v>
      </c>
      <c r="G4048" s="1" t="s">
        <v>5</v>
      </c>
      <c r="H4048" s="1">
        <v>1.05757981745206E-4</v>
      </c>
      <c r="I4048" s="1">
        <v>1.2796715791169901E-4</v>
      </c>
      <c r="J4048" s="1">
        <v>1.52291493713097E-4</v>
      </c>
      <c r="K4048" s="1">
        <v>3.6590274958943201E-4</v>
      </c>
      <c r="L4048" s="1">
        <v>2.2976657042772502E-3</v>
      </c>
      <c r="M4048" s="1">
        <v>0.16690854469911801</v>
      </c>
      <c r="N4048" s="1">
        <v>4.6089662083312903E-5</v>
      </c>
      <c r="O4048" s="1">
        <v>4.2402489116647803E-5</v>
      </c>
      <c r="P4048" s="1">
        <v>1.53997952890517E-6</v>
      </c>
      <c r="Q4048" s="1">
        <v>1.3622851041971899E-6</v>
      </c>
      <c r="R4048" s="1">
        <v>5415.1639158560101</v>
      </c>
      <c r="S4048" s="1">
        <v>1010.59295797246</v>
      </c>
      <c r="T4048" s="1">
        <v>2.0519085507493302</v>
      </c>
      <c r="U4048" s="1">
        <v>221273.92175242599</v>
      </c>
      <c r="V4048" s="1">
        <f t="shared" si="253"/>
        <v>0.19149475891750742</v>
      </c>
      <c r="W4048" s="1">
        <f t="shared" si="254"/>
        <v>3.4383114175060703</v>
      </c>
      <c r="X4048" s="1">
        <f t="shared" si="255"/>
        <v>492.51364423789971</v>
      </c>
    </row>
    <row r="4049" spans="1:24" hidden="1" x14ac:dyDescent="0.3">
      <c r="A4049" s="18" t="str">
        <f t="shared" si="252"/>
        <v>ConstMin - Scrapers_2002_600</v>
      </c>
      <c r="B4049" s="1" t="s">
        <v>40</v>
      </c>
      <c r="C4049" s="1">
        <v>2020</v>
      </c>
      <c r="D4049" s="1" t="s">
        <v>98</v>
      </c>
      <c r="E4049" s="1">
        <v>2002</v>
      </c>
      <c r="F4049" s="1">
        <v>600</v>
      </c>
      <c r="G4049" s="1" t="s">
        <v>5</v>
      </c>
      <c r="H4049" s="1">
        <v>5.3792921119902401E-4</v>
      </c>
      <c r="I4049" s="1">
        <v>6.5089434555081903E-4</v>
      </c>
      <c r="J4049" s="1">
        <v>7.7461806412659501E-4</v>
      </c>
      <c r="K4049" s="1">
        <v>2.26592968775532E-3</v>
      </c>
      <c r="L4049" s="1">
        <v>1.0255693390174099E-2</v>
      </c>
      <c r="M4049" s="1">
        <v>1.08975582448228</v>
      </c>
      <c r="N4049" s="1">
        <v>2.8164539061931399E-4</v>
      </c>
      <c r="O4049" s="1">
        <v>2.5911375936976802E-4</v>
      </c>
      <c r="P4049" s="1">
        <v>1.00591951483281E-5</v>
      </c>
      <c r="Q4049" s="1">
        <v>8.8944405427566205E-6</v>
      </c>
      <c r="R4049" s="1">
        <v>35355.927573799898</v>
      </c>
      <c r="S4049" s="1">
        <v>3200.0029642037398</v>
      </c>
      <c r="T4049" s="1">
        <v>7.0884113571340501</v>
      </c>
      <c r="U4049" s="1">
        <v>1429408.0599774099</v>
      </c>
      <c r="V4049" s="1">
        <f t="shared" si="253"/>
        <v>0.15077969928373181</v>
      </c>
      <c r="W4049" s="1">
        <f t="shared" si="254"/>
        <v>2.3757317541420768</v>
      </c>
      <c r="X4049" s="1">
        <f t="shared" si="255"/>
        <v>451.44148709472591</v>
      </c>
    </row>
    <row r="4050" spans="1:24" hidden="1" x14ac:dyDescent="0.3">
      <c r="A4050" s="18" t="str">
        <f t="shared" si="252"/>
        <v>ConstMin - Scrapers_2003_175</v>
      </c>
      <c r="B4050" s="1" t="s">
        <v>40</v>
      </c>
      <c r="C4050" s="1">
        <v>2020</v>
      </c>
      <c r="D4050" s="1" t="s">
        <v>98</v>
      </c>
      <c r="E4050" s="1">
        <v>2003</v>
      </c>
      <c r="F4050" s="1">
        <v>175</v>
      </c>
      <c r="G4050" s="1" t="s">
        <v>5</v>
      </c>
      <c r="H4050" s="1">
        <v>5.1252895561173901E-5</v>
      </c>
      <c r="I4050" s="1">
        <v>6.2016003629020502E-5</v>
      </c>
      <c r="J4050" s="1">
        <v>7.3804169608090498E-5</v>
      </c>
      <c r="K4050" s="1">
        <v>4.0518247605849099E-4</v>
      </c>
      <c r="L4050" s="1">
        <v>7.0257702089447595E-4</v>
      </c>
      <c r="M4050" s="1">
        <v>6.34632661787769E-2</v>
      </c>
      <c r="N4050" s="1">
        <v>3.84419926853411E-5</v>
      </c>
      <c r="O4050" s="1">
        <v>3.53666332705138E-5</v>
      </c>
      <c r="P4050" s="1">
        <v>5.8521178140367101E-7</v>
      </c>
      <c r="Q4050" s="1">
        <v>5.17978647138166E-7</v>
      </c>
      <c r="R4050" s="1">
        <v>2058.9957788751399</v>
      </c>
      <c r="S4050" s="1">
        <v>471.58924011624401</v>
      </c>
      <c r="T4050" s="1">
        <v>0.83941713439745402</v>
      </c>
      <c r="U4050" s="1">
        <v>82528.117020342805</v>
      </c>
      <c r="V4050" s="1">
        <f t="shared" si="253"/>
        <v>0.24882295353558026</v>
      </c>
      <c r="W4050" s="1">
        <f t="shared" si="254"/>
        <v>2.8189060757760038</v>
      </c>
      <c r="X4050" s="1">
        <f t="shared" si="255"/>
        <v>561.80559198944366</v>
      </c>
    </row>
    <row r="4051" spans="1:24" hidden="1" x14ac:dyDescent="0.3">
      <c r="A4051" s="18" t="str">
        <f t="shared" si="252"/>
        <v>ConstMin - Scrapers_2003_300</v>
      </c>
      <c r="B4051" s="1" t="s">
        <v>40</v>
      </c>
      <c r="C4051" s="1">
        <v>2020</v>
      </c>
      <c r="D4051" s="1" t="s">
        <v>98</v>
      </c>
      <c r="E4051" s="1">
        <v>2003</v>
      </c>
      <c r="F4051" s="1">
        <v>300</v>
      </c>
      <c r="G4051" s="1" t="s">
        <v>5</v>
      </c>
      <c r="H4051" s="1">
        <v>2.8903948702178002E-5</v>
      </c>
      <c r="I4051" s="1">
        <v>3.4973777929635401E-5</v>
      </c>
      <c r="J4051" s="1">
        <v>4.1621686131136303E-5</v>
      </c>
      <c r="K4051" s="1">
        <v>1.1929385197690801E-4</v>
      </c>
      <c r="L4051" s="1">
        <v>5.7614658901872695E-4</v>
      </c>
      <c r="M4051" s="1">
        <v>5.4848966326060497E-2</v>
      </c>
      <c r="N4051" s="1">
        <v>1.5057482880477E-5</v>
      </c>
      <c r="O4051" s="1">
        <v>1.38528842500388E-5</v>
      </c>
      <c r="P4051" s="1">
        <v>5.0623877570214104E-7</v>
      </c>
      <c r="Q4051" s="1">
        <v>4.4766988976688601E-7</v>
      </c>
      <c r="R4051" s="1">
        <v>1779.5143071093601</v>
      </c>
      <c r="S4051" s="1">
        <v>346.95568404757898</v>
      </c>
      <c r="T4051" s="1">
        <v>0.65287999342024206</v>
      </c>
      <c r="U4051" s="1">
        <v>73257.214431760207</v>
      </c>
      <c r="V4051" s="1">
        <f t="shared" si="253"/>
        <v>0.15808139072263064</v>
      </c>
      <c r="W4051" s="1">
        <f t="shared" si="254"/>
        <v>2.6041811735472913</v>
      </c>
      <c r="X4051" s="1">
        <f t="shared" si="255"/>
        <v>531.42336653629468</v>
      </c>
    </row>
    <row r="4052" spans="1:24" hidden="1" x14ac:dyDescent="0.3">
      <c r="A4052" s="18" t="str">
        <f t="shared" si="252"/>
        <v>ConstMin - Scrapers_2003_600</v>
      </c>
      <c r="B4052" s="1" t="s">
        <v>40</v>
      </c>
      <c r="C4052" s="1">
        <v>2020</v>
      </c>
      <c r="D4052" s="1" t="s">
        <v>98</v>
      </c>
      <c r="E4052" s="1">
        <v>2003</v>
      </c>
      <c r="F4052" s="1">
        <v>600</v>
      </c>
      <c r="G4052" s="1" t="s">
        <v>5</v>
      </c>
      <c r="H4052" s="1">
        <v>6.2218286374387003E-4</v>
      </c>
      <c r="I4052" s="1">
        <v>7.5284126513008301E-4</v>
      </c>
      <c r="J4052" s="1">
        <v>8.9594332379117395E-4</v>
      </c>
      <c r="K4052" s="1">
        <v>2.7391962878430399E-3</v>
      </c>
      <c r="L4052" s="1">
        <v>1.17302523610782E-2</v>
      </c>
      <c r="M4052" s="1">
        <v>1.32561703111686</v>
      </c>
      <c r="N4052" s="1">
        <v>3.28069157444242E-4</v>
      </c>
      <c r="O4052" s="1">
        <v>3.01823624848703E-4</v>
      </c>
      <c r="P4052" s="1">
        <v>1.22373213614295E-5</v>
      </c>
      <c r="Q4052" s="1">
        <v>1.08195080043145E-5</v>
      </c>
      <c r="R4052" s="1">
        <v>43008.184668367903</v>
      </c>
      <c r="S4052" s="1">
        <v>3893.4981935474202</v>
      </c>
      <c r="T4052" s="1">
        <v>8.2076342029973208</v>
      </c>
      <c r="U4052" s="1">
        <v>1722228.06930194</v>
      </c>
      <c r="V4052" s="1">
        <f t="shared" si="253"/>
        <v>0.14474426101443791</v>
      </c>
      <c r="W4052" s="1">
        <f t="shared" si="254"/>
        <v>2.2553050532156376</v>
      </c>
      <c r="X4052" s="1">
        <f t="shared" si="255"/>
        <v>474.37520937830851</v>
      </c>
    </row>
    <row r="4053" spans="1:24" hidden="1" x14ac:dyDescent="0.3">
      <c r="A4053" s="18" t="str">
        <f t="shared" si="252"/>
        <v>ConstMin - Scrapers_2004_100</v>
      </c>
      <c r="B4053" s="1" t="s">
        <v>40</v>
      </c>
      <c r="C4053" s="1">
        <v>2020</v>
      </c>
      <c r="D4053" s="1" t="s">
        <v>98</v>
      </c>
      <c r="E4053" s="1">
        <v>2004</v>
      </c>
      <c r="F4053" s="1">
        <v>100</v>
      </c>
      <c r="G4053" s="1" t="s">
        <v>5</v>
      </c>
      <c r="H4053" s="1">
        <v>3.7293980053779E-5</v>
      </c>
      <c r="I4053" s="1">
        <v>4.5125715865072603E-5</v>
      </c>
      <c r="J4053" s="1">
        <v>5.3703331277441803E-5</v>
      </c>
      <c r="K4053" s="1">
        <v>2.7263404863782901E-4</v>
      </c>
      <c r="L4053" s="1">
        <v>4.2435272523889001E-4</v>
      </c>
      <c r="M4053" s="1">
        <v>3.5986690113067099E-2</v>
      </c>
      <c r="N4053" s="1">
        <v>3.5263354904642998E-5</v>
      </c>
      <c r="O4053" s="1">
        <v>3.2442286512271602E-5</v>
      </c>
      <c r="P4053" s="1">
        <v>3.3159597706831299E-7</v>
      </c>
      <c r="Q4053" s="1">
        <v>2.93718526985939E-7</v>
      </c>
      <c r="R4053" s="1">
        <v>1167.5485284631</v>
      </c>
      <c r="S4053" s="1">
        <v>517.67660684280395</v>
      </c>
      <c r="T4053" s="1">
        <v>0.83941713439745402</v>
      </c>
      <c r="U4053" s="1">
        <v>46533.374992869802</v>
      </c>
      <c r="V4053" s="1">
        <f t="shared" si="253"/>
        <v>0.32110580200844041</v>
      </c>
      <c r="W4053" s="1">
        <f t="shared" si="254"/>
        <v>3.0196113138621321</v>
      </c>
      <c r="X4053" s="1">
        <f t="shared" si="255"/>
        <v>616.70960197208728</v>
      </c>
    </row>
    <row r="4054" spans="1:24" hidden="1" x14ac:dyDescent="0.3">
      <c r="A4054" s="18" t="str">
        <f t="shared" si="252"/>
        <v>ConstMin - Scrapers_2004_175</v>
      </c>
      <c r="B4054" s="1" t="s">
        <v>40</v>
      </c>
      <c r="C4054" s="1">
        <v>2020</v>
      </c>
      <c r="D4054" s="1" t="s">
        <v>98</v>
      </c>
      <c r="E4054" s="1">
        <v>2004</v>
      </c>
      <c r="F4054" s="1">
        <v>175</v>
      </c>
      <c r="G4054" s="1" t="s">
        <v>5</v>
      </c>
      <c r="H4054" s="1">
        <v>5.62680746088785E-5</v>
      </c>
      <c r="I4054" s="1">
        <v>6.8084370276743004E-5</v>
      </c>
      <c r="J4054" s="1">
        <v>8.1026027436785096E-5</v>
      </c>
      <c r="K4054" s="1">
        <v>5.7179219593965199E-4</v>
      </c>
      <c r="L4054" s="1">
        <v>8.7512239908902798E-4</v>
      </c>
      <c r="M4054" s="1">
        <v>9.0306995843123503E-2</v>
      </c>
      <c r="N4054" s="1">
        <v>4.2637297059614902E-5</v>
      </c>
      <c r="O4054" s="1">
        <v>3.9226313294845701E-5</v>
      </c>
      <c r="P4054" s="1">
        <v>8.3324491901357298E-7</v>
      </c>
      <c r="Q4054" s="1">
        <v>7.3707356003646796E-7</v>
      </c>
      <c r="R4054" s="1">
        <v>2929.9110247507001</v>
      </c>
      <c r="S4054" s="1">
        <v>691.20646621052902</v>
      </c>
      <c r="T4054" s="1">
        <v>1.2124914163518701</v>
      </c>
      <c r="U4054" s="1">
        <v>117717.77816847</v>
      </c>
      <c r="V4054" s="1">
        <f t="shared" si="253"/>
        <v>0.19151110808088373</v>
      </c>
      <c r="W4054" s="1">
        <f t="shared" si="254"/>
        <v>2.4615878750837212</v>
      </c>
      <c r="X4054" s="1">
        <f t="shared" si="255"/>
        <v>570.07122433099187</v>
      </c>
    </row>
    <row r="4055" spans="1:24" hidden="1" x14ac:dyDescent="0.3">
      <c r="A4055" s="18" t="str">
        <f t="shared" si="252"/>
        <v>ConstMin - Scrapers_2004_300</v>
      </c>
      <c r="B4055" s="1" t="s">
        <v>40</v>
      </c>
      <c r="C4055" s="1">
        <v>2020</v>
      </c>
      <c r="D4055" s="1" t="s">
        <v>98</v>
      </c>
      <c r="E4055" s="1">
        <v>2004</v>
      </c>
      <c r="F4055" s="1">
        <v>300</v>
      </c>
      <c r="G4055" s="1" t="s">
        <v>5</v>
      </c>
      <c r="H4055" s="1">
        <v>2.8336752005589501E-5</v>
      </c>
      <c r="I4055" s="1">
        <v>3.42874699267633E-5</v>
      </c>
      <c r="J4055" s="1">
        <v>4.0804922888048898E-5</v>
      </c>
      <c r="K4055" s="1">
        <v>1.2909751198999101E-4</v>
      </c>
      <c r="L4055" s="1">
        <v>5.6214280968107703E-4</v>
      </c>
      <c r="M4055" s="1">
        <v>5.9851661931818803E-2</v>
      </c>
      <c r="N4055" s="1">
        <v>1.49010955330575E-5</v>
      </c>
      <c r="O4055" s="1">
        <v>1.3709007890412901E-5</v>
      </c>
      <c r="P4055" s="1">
        <v>5.5250819339496E-7</v>
      </c>
      <c r="Q4055" s="1">
        <v>4.8850121878507803E-7</v>
      </c>
      <c r="R4055" s="1">
        <v>1941.8212565537401</v>
      </c>
      <c r="S4055" s="1">
        <v>344.04271278720898</v>
      </c>
      <c r="T4055" s="1">
        <v>0.65287999342024206</v>
      </c>
      <c r="U4055" s="1">
        <v>78736.632269301394</v>
      </c>
      <c r="V4055" s="1">
        <f t="shared" si="253"/>
        <v>0.14419400521600778</v>
      </c>
      <c r="W4055" s="1">
        <f t="shared" si="254"/>
        <v>2.3640596230760225</v>
      </c>
      <c r="X4055" s="1">
        <f t="shared" si="255"/>
        <v>526.96164112009717</v>
      </c>
    </row>
    <row r="4056" spans="1:24" hidden="1" x14ac:dyDescent="0.3">
      <c r="A4056" s="18" t="str">
        <f t="shared" si="252"/>
        <v>ConstMin - Scrapers_2004_600</v>
      </c>
      <c r="B4056" s="1" t="s">
        <v>40</v>
      </c>
      <c r="C4056" s="1">
        <v>2020</v>
      </c>
      <c r="D4056" s="1" t="s">
        <v>98</v>
      </c>
      <c r="E4056" s="1">
        <v>2004</v>
      </c>
      <c r="F4056" s="1">
        <v>600</v>
      </c>
      <c r="G4056" s="1" t="s">
        <v>5</v>
      </c>
      <c r="H4056" s="1">
        <v>1.4858444978423501E-3</v>
      </c>
      <c r="I4056" s="1">
        <v>1.7978718423892399E-3</v>
      </c>
      <c r="J4056" s="1">
        <v>2.1396160768929798E-3</v>
      </c>
      <c r="K4056" s="1">
        <v>6.7253120538004899E-3</v>
      </c>
      <c r="L4056" s="1">
        <v>2.83112864147953E-2</v>
      </c>
      <c r="M4056" s="1">
        <v>3.2760394815246601</v>
      </c>
      <c r="N4056" s="1">
        <v>7.7607618459661501E-4</v>
      </c>
      <c r="O4056" s="1">
        <v>7.1399008982888604E-4</v>
      </c>
      <c r="P4056" s="1">
        <v>3.0244034312083699E-5</v>
      </c>
      <c r="Q4056" s="1">
        <v>2.6738593847834999E-5</v>
      </c>
      <c r="R4056" s="1">
        <v>106287.49306545001</v>
      </c>
      <c r="S4056" s="1">
        <v>9603.12993324733</v>
      </c>
      <c r="T4056" s="1">
        <v>19.306594091141399</v>
      </c>
      <c r="U4056" s="1">
        <v>4292391.6432437003</v>
      </c>
      <c r="V4056" s="1">
        <f t="shared" si="253"/>
        <v>0.13869090775939019</v>
      </c>
      <c r="W4056" s="1">
        <f t="shared" si="254"/>
        <v>2.1839810380955726</v>
      </c>
      <c r="X4056" s="1">
        <f t="shared" si="255"/>
        <v>497.4015555469523</v>
      </c>
    </row>
    <row r="4057" spans="1:24" hidden="1" x14ac:dyDescent="0.3">
      <c r="A4057" s="18" t="str">
        <f t="shared" si="252"/>
        <v>ConstMin - Scrapers_2005_100</v>
      </c>
      <c r="B4057" s="1" t="s">
        <v>40</v>
      </c>
      <c r="C4057" s="1">
        <v>2020</v>
      </c>
      <c r="D4057" s="1" t="s">
        <v>98</v>
      </c>
      <c r="E4057" s="1">
        <v>2005</v>
      </c>
      <c r="F4057" s="1">
        <v>100</v>
      </c>
      <c r="G4057" s="1" t="s">
        <v>5</v>
      </c>
      <c r="H4057" s="1">
        <v>8.4321158621112997E-5</v>
      </c>
      <c r="I4057" s="1">
        <v>1.02028601931546E-4</v>
      </c>
      <c r="J4057" s="1">
        <v>1.21422468414402E-4</v>
      </c>
      <c r="K4057" s="1">
        <v>8.5025874966289698E-4</v>
      </c>
      <c r="L4057" s="1">
        <v>1.24203127805947E-3</v>
      </c>
      <c r="M4057" s="1">
        <v>0.11641213694571401</v>
      </c>
      <c r="N4057" s="1">
        <v>8.3315461179462103E-5</v>
      </c>
      <c r="O4057" s="1">
        <v>7.6650224285105102E-5</v>
      </c>
      <c r="P4057" s="1">
        <v>1.0737583019432301E-6</v>
      </c>
      <c r="Q4057" s="1">
        <v>9.5014021238271403E-7</v>
      </c>
      <c r="R4057" s="1">
        <v>3776.8635781499902</v>
      </c>
      <c r="S4057" s="1">
        <v>1585.90478189544</v>
      </c>
      <c r="T4057" s="1">
        <v>2.4249828327037499</v>
      </c>
      <c r="U4057" s="1">
        <v>151331.91399548401</v>
      </c>
      <c r="V4057" s="1">
        <f t="shared" si="253"/>
        <v>0.22324411103587333</v>
      </c>
      <c r="W4057" s="1">
        <f t="shared" si="254"/>
        <v>2.7176317552128051</v>
      </c>
      <c r="X4057" s="1">
        <f t="shared" si="255"/>
        <v>653.98598312022909</v>
      </c>
    </row>
    <row r="4058" spans="1:24" hidden="1" x14ac:dyDescent="0.3">
      <c r="A4058" s="18" t="str">
        <f t="shared" si="252"/>
        <v>ConstMin - Scrapers_2005_175</v>
      </c>
      <c r="B4058" s="1" t="s">
        <v>40</v>
      </c>
      <c r="C4058" s="1">
        <v>2020</v>
      </c>
      <c r="D4058" s="1" t="s">
        <v>98</v>
      </c>
      <c r="E4058" s="1">
        <v>2005</v>
      </c>
      <c r="F4058" s="1">
        <v>175</v>
      </c>
      <c r="G4058" s="1" t="s">
        <v>5</v>
      </c>
      <c r="H4058" s="1">
        <v>6.7476716515698E-5</v>
      </c>
      <c r="I4058" s="1">
        <v>8.16468269839946E-5</v>
      </c>
      <c r="J4058" s="1">
        <v>9.71664717826051E-5</v>
      </c>
      <c r="K4058" s="1">
        <v>8.1503495053652001E-4</v>
      </c>
      <c r="L4058" s="1">
        <v>1.16466399157648E-3</v>
      </c>
      <c r="M4058" s="1">
        <v>0.12985106844387301</v>
      </c>
      <c r="N4058" s="1">
        <v>5.1448806087666803E-5</v>
      </c>
      <c r="O4058" s="1">
        <v>4.7332901600653402E-5</v>
      </c>
      <c r="P4058" s="1">
        <v>1.1985132214877301E-6</v>
      </c>
      <c r="Q4058" s="1">
        <v>1.0598269646653501E-6</v>
      </c>
      <c r="R4058" s="1">
        <v>4212.8749102701004</v>
      </c>
      <c r="S4058" s="1">
        <v>995.09178947978796</v>
      </c>
      <c r="T4058" s="1">
        <v>1.8653714097721199</v>
      </c>
      <c r="U4058" s="1">
        <v>168170.51242208399</v>
      </c>
      <c r="V4058" s="1">
        <f t="shared" si="253"/>
        <v>0.16076002487903651</v>
      </c>
      <c r="W4058" s="1">
        <f t="shared" si="254"/>
        <v>2.2931866329386725</v>
      </c>
      <c r="X4058" s="1">
        <f t="shared" si="255"/>
        <v>533.45504507402723</v>
      </c>
    </row>
    <row r="4059" spans="1:24" hidden="1" x14ac:dyDescent="0.3">
      <c r="A4059" s="18" t="str">
        <f t="shared" si="252"/>
        <v>ConstMin - Scrapers_2005_300</v>
      </c>
      <c r="B4059" s="1" t="s">
        <v>40</v>
      </c>
      <c r="C4059" s="1">
        <v>2020</v>
      </c>
      <c r="D4059" s="1" t="s">
        <v>98</v>
      </c>
      <c r="E4059" s="1">
        <v>2005</v>
      </c>
      <c r="F4059" s="1">
        <v>300</v>
      </c>
      <c r="G4059" s="1" t="s">
        <v>5</v>
      </c>
      <c r="H4059" s="1">
        <v>3.9953813970651401E-5</v>
      </c>
      <c r="I4059" s="1">
        <v>4.8344114904488298E-5</v>
      </c>
      <c r="J4059" s="1">
        <v>5.75334921177381E-5</v>
      </c>
      <c r="K4059" s="1">
        <v>1.9191076091772301E-4</v>
      </c>
      <c r="L4059" s="1">
        <v>7.9352854221510598E-4</v>
      </c>
      <c r="M4059" s="1">
        <v>8.9751175383319295E-2</v>
      </c>
      <c r="N4059" s="1">
        <v>2.17310754107277E-5</v>
      </c>
      <c r="O4059" s="1">
        <v>1.9992589377869501E-5</v>
      </c>
      <c r="P4059" s="1">
        <v>8.2859551104158298E-7</v>
      </c>
      <c r="Q4059" s="1">
        <v>7.32537028162894E-7</v>
      </c>
      <c r="R4059" s="1">
        <v>2911.8780420591702</v>
      </c>
      <c r="S4059" s="1">
        <v>529.32849188428202</v>
      </c>
      <c r="T4059" s="1">
        <v>1.02595427537466</v>
      </c>
      <c r="U4059" s="1">
        <v>116596.63053051</v>
      </c>
      <c r="V4059" s="1">
        <f t="shared" si="253"/>
        <v>0.13729231055282518</v>
      </c>
      <c r="W4059" s="1">
        <f t="shared" si="254"/>
        <v>2.2535393866568114</v>
      </c>
      <c r="X4059" s="1">
        <f t="shared" si="255"/>
        <v>515.93770267293905</v>
      </c>
    </row>
    <row r="4060" spans="1:24" hidden="1" x14ac:dyDescent="0.3">
      <c r="A4060" s="18" t="str">
        <f t="shared" si="252"/>
        <v>ConstMin - Scrapers_2005_600</v>
      </c>
      <c r="B4060" s="1" t="s">
        <v>40</v>
      </c>
      <c r="C4060" s="1">
        <v>2020</v>
      </c>
      <c r="D4060" s="1" t="s">
        <v>98</v>
      </c>
      <c r="E4060" s="1">
        <v>2005</v>
      </c>
      <c r="F4060" s="1">
        <v>600</v>
      </c>
      <c r="G4060" s="1" t="s">
        <v>5</v>
      </c>
      <c r="H4060" s="1">
        <v>9.5099935420931E-4</v>
      </c>
      <c r="I4060" s="1">
        <v>1.15070921859326E-3</v>
      </c>
      <c r="J4060" s="1">
        <v>1.3694390700613999E-3</v>
      </c>
      <c r="K4060" s="1">
        <v>4.47534992389191E-3</v>
      </c>
      <c r="L4060" s="1">
        <v>1.8000968450490699E-2</v>
      </c>
      <c r="M4060" s="1">
        <v>2.1950151017352799</v>
      </c>
      <c r="N4060" s="1">
        <v>5.2030494144249305E-4</v>
      </c>
      <c r="O4060" s="1">
        <v>4.7868054612709298E-4</v>
      </c>
      <c r="P4060" s="1">
        <v>2.02654731779773E-5</v>
      </c>
      <c r="Q4060" s="1">
        <v>1.7915418182887401E-5</v>
      </c>
      <c r="R4060" s="1">
        <v>71214.847598744498</v>
      </c>
      <c r="S4060" s="1">
        <v>6746.4414390157099</v>
      </c>
      <c r="T4060" s="1">
        <v>15.1095084191541</v>
      </c>
      <c r="U4060" s="1">
        <v>2811340.3495906899</v>
      </c>
      <c r="V4060" s="1">
        <f t="shared" si="253"/>
        <v>0.13553166298578784</v>
      </c>
      <c r="W4060" s="1">
        <f t="shared" si="254"/>
        <v>2.1201717601882391</v>
      </c>
      <c r="X4060" s="1">
        <f t="shared" si="255"/>
        <v>446.50303979865726</v>
      </c>
    </row>
    <row r="4061" spans="1:24" hidden="1" x14ac:dyDescent="0.3">
      <c r="A4061" s="18" t="str">
        <f t="shared" si="252"/>
        <v>ConstMin - Scrapers_2005_9999</v>
      </c>
      <c r="B4061" s="1" t="s">
        <v>40</v>
      </c>
      <c r="C4061" s="1">
        <v>2020</v>
      </c>
      <c r="D4061" s="1" t="s">
        <v>98</v>
      </c>
      <c r="E4061" s="1">
        <v>2005</v>
      </c>
      <c r="F4061" s="1">
        <v>9999</v>
      </c>
      <c r="G4061" s="1" t="s">
        <v>5</v>
      </c>
      <c r="H4061" s="1">
        <v>9.7501448734847105E-5</v>
      </c>
      <c r="I4061" s="1">
        <v>1.17976752969165E-4</v>
      </c>
      <c r="J4061" s="1">
        <v>1.4040208617817899E-4</v>
      </c>
      <c r="K4061" s="1">
        <v>3.5015584699699901E-4</v>
      </c>
      <c r="L4061" s="1">
        <v>2.2029800006024302E-3</v>
      </c>
      <c r="M4061" s="1">
        <v>0.171740173436745</v>
      </c>
      <c r="N4061" s="1">
        <v>5.68482008823227E-5</v>
      </c>
      <c r="O4061" s="1">
        <v>5.23003448117369E-5</v>
      </c>
      <c r="P4061" s="1">
        <v>1.58489802865673E-6</v>
      </c>
      <c r="Q4061" s="1">
        <v>1.40172020843434E-6</v>
      </c>
      <c r="R4061" s="1">
        <v>5571.9207891603601</v>
      </c>
      <c r="S4061" s="1">
        <v>111.733254772743</v>
      </c>
      <c r="T4061" s="1">
        <v>0.186537140977212</v>
      </c>
      <c r="U4061" s="1">
        <v>223466.509545487</v>
      </c>
      <c r="V4061" s="1">
        <f t="shared" si="253"/>
        <v>0.17481254447439074</v>
      </c>
      <c r="W4061" s="1">
        <f t="shared" si="254"/>
        <v>3.2642747798980323</v>
      </c>
      <c r="X4061" s="1">
        <f t="shared" si="255"/>
        <v>598.9866371244143</v>
      </c>
    </row>
    <row r="4062" spans="1:24" hidden="1" x14ac:dyDescent="0.3">
      <c r="A4062" s="18" t="str">
        <f t="shared" si="252"/>
        <v>ConstMin - Scrapers_2006_100</v>
      </c>
      <c r="B4062" s="1" t="s">
        <v>40</v>
      </c>
      <c r="C4062" s="1">
        <v>2020</v>
      </c>
      <c r="D4062" s="1" t="s">
        <v>98</v>
      </c>
      <c r="E4062" s="1">
        <v>2006</v>
      </c>
      <c r="F4062" s="1">
        <v>100</v>
      </c>
      <c r="G4062" s="1" t="s">
        <v>5</v>
      </c>
      <c r="H4062" s="1">
        <v>2.2311743124450901E-5</v>
      </c>
      <c r="I4062" s="1">
        <v>2.6997209180585599E-5</v>
      </c>
      <c r="J4062" s="1">
        <v>3.21289100992093E-5</v>
      </c>
      <c r="K4062" s="1">
        <v>2.83136806106739E-4</v>
      </c>
      <c r="L4062" s="1">
        <v>4.0097933069325499E-4</v>
      </c>
      <c r="M4062" s="1">
        <v>3.9743922140068701E-2</v>
      </c>
      <c r="N4062" s="1">
        <v>2.3121744656589501E-5</v>
      </c>
      <c r="O4062" s="1">
        <v>2.12720050840623E-5</v>
      </c>
      <c r="P4062" s="1">
        <v>3.6678291753722001E-7</v>
      </c>
      <c r="Q4062" s="1">
        <v>3.2438454970289301E-7</v>
      </c>
      <c r="R4062" s="1">
        <v>1289.44778372768</v>
      </c>
      <c r="S4062" s="1">
        <v>561.47521043621703</v>
      </c>
      <c r="T4062" s="1">
        <v>0.83941713439745402</v>
      </c>
      <c r="U4062" s="1">
        <v>51468.5609566532</v>
      </c>
      <c r="V4062" s="1">
        <f t="shared" si="253"/>
        <v>0.17368625319293998</v>
      </c>
      <c r="W4062" s="1">
        <f t="shared" si="254"/>
        <v>2.5796961860045724</v>
      </c>
      <c r="X4062" s="1">
        <f t="shared" si="255"/>
        <v>668.88700197816695</v>
      </c>
    </row>
    <row r="4063" spans="1:24" hidden="1" x14ac:dyDescent="0.3">
      <c r="A4063" s="18" t="str">
        <f t="shared" si="252"/>
        <v>ConstMin - Scrapers_2006_175</v>
      </c>
      <c r="B4063" s="1" t="s">
        <v>40</v>
      </c>
      <c r="C4063" s="1">
        <v>2020</v>
      </c>
      <c r="D4063" s="1" t="s">
        <v>98</v>
      </c>
      <c r="E4063" s="1">
        <v>2006</v>
      </c>
      <c r="F4063" s="1">
        <v>175</v>
      </c>
      <c r="G4063" s="1" t="s">
        <v>5</v>
      </c>
      <c r="H4063" s="1">
        <v>1.18426186002204E-4</v>
      </c>
      <c r="I4063" s="1">
        <v>1.4329568506266701E-4</v>
      </c>
      <c r="J4063" s="1">
        <v>1.70533707843174E-4</v>
      </c>
      <c r="K4063" s="1">
        <v>1.4589480947351399E-3</v>
      </c>
      <c r="L4063" s="1">
        <v>2.0924435955657502E-3</v>
      </c>
      <c r="M4063" s="1">
        <v>0.23457099780966501</v>
      </c>
      <c r="N4063" s="1">
        <v>9.1171106861082102E-5</v>
      </c>
      <c r="O4063" s="1">
        <v>8.3877418312195494E-5</v>
      </c>
      <c r="P4063" s="1">
        <v>2.1651724166760699E-6</v>
      </c>
      <c r="Q4063" s="1">
        <v>1.9145369505727099E-6</v>
      </c>
      <c r="R4063" s="1">
        <v>7610.3976901546202</v>
      </c>
      <c r="S4063" s="1">
        <v>1797.30326764796</v>
      </c>
      <c r="T4063" s="1">
        <v>3.3576685375898099</v>
      </c>
      <c r="U4063" s="1">
        <v>305541.55550015398</v>
      </c>
      <c r="V4063" s="1">
        <f t="shared" si="253"/>
        <v>0.15529283858990717</v>
      </c>
      <c r="W4063" s="1">
        <f t="shared" si="254"/>
        <v>2.2676293804839376</v>
      </c>
      <c r="X4063" s="1">
        <f t="shared" si="255"/>
        <v>535.28311312649521</v>
      </c>
    </row>
    <row r="4064" spans="1:24" hidden="1" x14ac:dyDescent="0.3">
      <c r="A4064" s="18" t="str">
        <f t="shared" si="252"/>
        <v>ConstMin - Scrapers_2006_300</v>
      </c>
      <c r="B4064" s="1" t="s">
        <v>40</v>
      </c>
      <c r="C4064" s="1">
        <v>2020</v>
      </c>
      <c r="D4064" s="1" t="s">
        <v>98</v>
      </c>
      <c r="E4064" s="1">
        <v>2006</v>
      </c>
      <c r="F4064" s="1">
        <v>300</v>
      </c>
      <c r="G4064" s="1" t="s">
        <v>5</v>
      </c>
      <c r="H4064" s="1">
        <v>6.1329782116260897E-5</v>
      </c>
      <c r="I4064" s="1">
        <v>7.4209036360675695E-5</v>
      </c>
      <c r="J4064" s="1">
        <v>8.8314886247415795E-5</v>
      </c>
      <c r="K4064" s="1">
        <v>3.0125454488887099E-4</v>
      </c>
      <c r="L4064" s="1">
        <v>1.2502494689802799E-3</v>
      </c>
      <c r="M4064" s="1">
        <v>0.14217909651591701</v>
      </c>
      <c r="N4064" s="1">
        <v>3.3899048047089001E-5</v>
      </c>
      <c r="O4064" s="1">
        <v>3.1187124203321901E-5</v>
      </c>
      <c r="P4064" s="1">
        <v>1.31267636271186E-6</v>
      </c>
      <c r="Q4064" s="1">
        <v>1.1604466725236E-6</v>
      </c>
      <c r="R4064" s="1">
        <v>4612.8442041713497</v>
      </c>
      <c r="S4064" s="1">
        <v>842.36886768613101</v>
      </c>
      <c r="T4064" s="1">
        <v>1.49229712781769</v>
      </c>
      <c r="U4064" s="1">
        <v>185531.74310786999</v>
      </c>
      <c r="V4064" s="1">
        <f t="shared" si="253"/>
        <v>0.13244243838554154</v>
      </c>
      <c r="W4064" s="1">
        <f t="shared" si="254"/>
        <v>2.2313466982266719</v>
      </c>
      <c r="X4064" s="1">
        <f t="shared" si="255"/>
        <v>564.47797960852267</v>
      </c>
    </row>
    <row r="4065" spans="1:24" hidden="1" x14ac:dyDescent="0.3">
      <c r="A4065" s="18" t="str">
        <f t="shared" si="252"/>
        <v>ConstMin - Scrapers_2006_600</v>
      </c>
      <c r="B4065" s="1" t="s">
        <v>40</v>
      </c>
      <c r="C4065" s="1">
        <v>2020</v>
      </c>
      <c r="D4065" s="1" t="s">
        <v>98</v>
      </c>
      <c r="E4065" s="1">
        <v>2006</v>
      </c>
      <c r="F4065" s="1">
        <v>600</v>
      </c>
      <c r="G4065" s="1" t="s">
        <v>5</v>
      </c>
      <c r="H4065" s="1">
        <v>2.05038238003582E-3</v>
      </c>
      <c r="I4065" s="1">
        <v>2.4809626798433502E-3</v>
      </c>
      <c r="J4065" s="1">
        <v>2.95255062725159E-3</v>
      </c>
      <c r="K4065" s="1">
        <v>9.9957899414656794E-3</v>
      </c>
      <c r="L4065" s="1">
        <v>2.4026208353715599E-2</v>
      </c>
      <c r="M4065" s="1">
        <v>4.9378299019199998</v>
      </c>
      <c r="N4065" s="1">
        <v>1.0980730948957299E-3</v>
      </c>
      <c r="O4065" s="1">
        <v>1.0102272473040701E-3</v>
      </c>
      <c r="P4065" s="1">
        <v>4.55911747205943E-5</v>
      </c>
      <c r="Q4065" s="1">
        <v>4.0301903863407398E-5</v>
      </c>
      <c r="R4065" s="1">
        <v>160202.453120144</v>
      </c>
      <c r="S4065" s="1">
        <v>13738.3007067175</v>
      </c>
      <c r="T4065" s="1">
        <v>26.2084683072983</v>
      </c>
      <c r="U4065" s="1">
        <v>6394592.3292128602</v>
      </c>
      <c r="V4065" s="1">
        <f t="shared" si="253"/>
        <v>0.12846829778095656</v>
      </c>
      <c r="W4065" s="1">
        <f t="shared" si="254"/>
        <v>1.2441162917965909</v>
      </c>
      <c r="X4065" s="1">
        <f t="shared" si="255"/>
        <v>524.19319380414845</v>
      </c>
    </row>
    <row r="4066" spans="1:24" hidden="1" x14ac:dyDescent="0.3">
      <c r="A4066" s="18" t="str">
        <f t="shared" si="252"/>
        <v>ConstMin - Scrapers_2007_100</v>
      </c>
      <c r="B4066" s="1" t="s">
        <v>40</v>
      </c>
      <c r="C4066" s="1">
        <v>2020</v>
      </c>
      <c r="D4066" s="1" t="s">
        <v>98</v>
      </c>
      <c r="E4066" s="1">
        <v>2007</v>
      </c>
      <c r="F4066" s="1">
        <v>100</v>
      </c>
      <c r="G4066" s="1" t="s">
        <v>5</v>
      </c>
      <c r="H4066" s="1">
        <v>5.7093502874958697E-6</v>
      </c>
      <c r="I4066" s="1">
        <v>6.9083138478700099E-6</v>
      </c>
      <c r="J4066" s="1">
        <v>8.2214644139940605E-6</v>
      </c>
      <c r="K4066" s="1">
        <v>7.3887240652651296E-5</v>
      </c>
      <c r="L4066" s="1">
        <v>1.05035222299454E-4</v>
      </c>
      <c r="M4066" s="1">
        <v>1.0471500566894601E-2</v>
      </c>
      <c r="N4066" s="1">
        <v>5.9698744073193901E-6</v>
      </c>
      <c r="O4066" s="1">
        <v>5.4922844547338402E-6</v>
      </c>
      <c r="P4066" s="1">
        <v>9.6642935216760499E-8</v>
      </c>
      <c r="Q4066" s="1">
        <v>8.5466979935559706E-8</v>
      </c>
      <c r="R4066" s="1">
        <v>339.73630359628402</v>
      </c>
      <c r="S4066" s="1">
        <v>174.36213687068701</v>
      </c>
      <c r="T4066" s="1">
        <v>0.27980571146581801</v>
      </c>
      <c r="U4066" s="1">
        <v>13658.3673882038</v>
      </c>
      <c r="V4066" s="1">
        <f t="shared" si="253"/>
        <v>0.16747958260193105</v>
      </c>
      <c r="W4066" s="1">
        <f t="shared" si="254"/>
        <v>2.5463891155780911</v>
      </c>
      <c r="X4066" s="1">
        <f t="shared" si="255"/>
        <v>623.1543164621487</v>
      </c>
    </row>
    <row r="4067" spans="1:24" hidden="1" x14ac:dyDescent="0.3">
      <c r="A4067" s="18" t="str">
        <f t="shared" si="252"/>
        <v>ConstMin - Scrapers_2007_175</v>
      </c>
      <c r="B4067" s="1" t="s">
        <v>40</v>
      </c>
      <c r="C4067" s="1">
        <v>2020</v>
      </c>
      <c r="D4067" s="1" t="s">
        <v>98</v>
      </c>
      <c r="E4067" s="1">
        <v>2007</v>
      </c>
      <c r="F4067" s="1">
        <v>175</v>
      </c>
      <c r="G4067" s="1" t="s">
        <v>5</v>
      </c>
      <c r="H4067" s="1">
        <v>1.1247093815329001E-5</v>
      </c>
      <c r="I4067" s="1">
        <v>1.3608983516548099E-5</v>
      </c>
      <c r="J4067" s="1">
        <v>1.6195815094073799E-5</v>
      </c>
      <c r="K4067" s="1">
        <v>1.73076014525038E-4</v>
      </c>
      <c r="L4067" s="1">
        <v>1.3607693039589499E-4</v>
      </c>
      <c r="M4067" s="1">
        <v>2.80944305310355E-2</v>
      </c>
      <c r="N4067" s="1">
        <v>9.2552538358906599E-6</v>
      </c>
      <c r="O4067" s="1">
        <v>8.5148335290194099E-6</v>
      </c>
      <c r="P4067" s="1">
        <v>2.5940952992195598E-7</v>
      </c>
      <c r="Q4067" s="1">
        <v>2.2930296523959E-7</v>
      </c>
      <c r="R4067" s="1">
        <v>911.49285809446496</v>
      </c>
      <c r="S4067" s="1">
        <v>208.69358386789901</v>
      </c>
      <c r="T4067" s="1">
        <v>0.37307428195442399</v>
      </c>
      <c r="U4067" s="1">
        <v>36521.377176882299</v>
      </c>
      <c r="V4067" s="1">
        <f t="shared" si="253"/>
        <v>0.12338635729330216</v>
      </c>
      <c r="W4067" s="1">
        <f t="shared" si="254"/>
        <v>1.233746571357629</v>
      </c>
      <c r="X4067" s="1">
        <f t="shared" si="255"/>
        <v>559.38882405567085</v>
      </c>
    </row>
    <row r="4068" spans="1:24" hidden="1" x14ac:dyDescent="0.3">
      <c r="A4068" s="18" t="str">
        <f t="shared" si="252"/>
        <v>ConstMin - Scrapers_2007_300</v>
      </c>
      <c r="B4068" s="1" t="s">
        <v>40</v>
      </c>
      <c r="C4068" s="1">
        <v>2020</v>
      </c>
      <c r="D4068" s="1" t="s">
        <v>98</v>
      </c>
      <c r="E4068" s="1">
        <v>2007</v>
      </c>
      <c r="F4068" s="1">
        <v>300</v>
      </c>
      <c r="G4068" s="1" t="s">
        <v>5</v>
      </c>
      <c r="H4068" s="1">
        <v>4.9652234786376103E-5</v>
      </c>
      <c r="I4068" s="1">
        <v>6.0079204091515103E-5</v>
      </c>
      <c r="J4068" s="1">
        <v>7.1499218092381707E-5</v>
      </c>
      <c r="K4068" s="1">
        <v>2.60298563057222E-4</v>
      </c>
      <c r="L4068" s="1">
        <v>6.0039020813184999E-4</v>
      </c>
      <c r="M4068" s="1">
        <v>0.124027707407871</v>
      </c>
      <c r="N4068" s="1">
        <v>2.88044767822298E-5</v>
      </c>
      <c r="O4068" s="1">
        <v>2.6500118639651401E-5</v>
      </c>
      <c r="P4068" s="1">
        <v>1.14520809526399E-6</v>
      </c>
      <c r="Q4068" s="1">
        <v>1.0122974747281599E-6</v>
      </c>
      <c r="R4068" s="1">
        <v>4023.9423747429</v>
      </c>
      <c r="S4068" s="1">
        <v>732.82034135866502</v>
      </c>
      <c r="T4068" s="1">
        <v>1.2124914163518701</v>
      </c>
      <c r="U4068" s="1">
        <v>163531.67771396</v>
      </c>
      <c r="V4068" s="1">
        <f t="shared" si="253"/>
        <v>0.12164965427709371</v>
      </c>
      <c r="W4068" s="1">
        <f t="shared" si="254"/>
        <v>1.2156829031779206</v>
      </c>
      <c r="X4068" s="1">
        <f t="shared" si="255"/>
        <v>604.39218907096779</v>
      </c>
    </row>
    <row r="4069" spans="1:24" hidden="1" x14ac:dyDescent="0.3">
      <c r="A4069" s="18" t="str">
        <f t="shared" si="252"/>
        <v>ConstMin - Scrapers_2007_600</v>
      </c>
      <c r="B4069" s="1" t="s">
        <v>40</v>
      </c>
      <c r="C4069" s="1">
        <v>2020</v>
      </c>
      <c r="D4069" s="1" t="s">
        <v>98</v>
      </c>
      <c r="E4069" s="1">
        <v>2007</v>
      </c>
      <c r="F4069" s="1">
        <v>600</v>
      </c>
      <c r="G4069" s="1" t="s">
        <v>5</v>
      </c>
      <c r="H4069" s="1">
        <v>1.36426752765455E-3</v>
      </c>
      <c r="I4069" s="1">
        <v>1.6507637084620099E-3</v>
      </c>
      <c r="J4069" s="1">
        <v>1.9645452398225601E-3</v>
      </c>
      <c r="K4069" s="1">
        <v>6.8472240575050596E-3</v>
      </c>
      <c r="L4069" s="1">
        <v>1.6496596143156701E-2</v>
      </c>
      <c r="M4069" s="1">
        <v>3.40784205331332</v>
      </c>
      <c r="N4069" s="1">
        <v>7.13725728859827E-4</v>
      </c>
      <c r="O4069" s="1">
        <v>6.5662767055104103E-4</v>
      </c>
      <c r="P4069" s="1">
        <v>3.14662617603767E-5</v>
      </c>
      <c r="Q4069" s="1">
        <v>2.78143487204585E-5</v>
      </c>
      <c r="R4069" s="1">
        <v>110563.682352545</v>
      </c>
      <c r="S4069" s="1">
        <v>10194.359064414401</v>
      </c>
      <c r="T4069" s="1">
        <v>19.866205514073101</v>
      </c>
      <c r="U4069" s="1">
        <v>4433943.1779375896</v>
      </c>
      <c r="V4069" s="1">
        <f t="shared" si="253"/>
        <v>0.12327737833597524</v>
      </c>
      <c r="W4069" s="1">
        <f t="shared" si="254"/>
        <v>1.2319492569232968</v>
      </c>
      <c r="X4069" s="1">
        <f t="shared" si="255"/>
        <v>513.15079053182944</v>
      </c>
    </row>
    <row r="4070" spans="1:24" hidden="1" x14ac:dyDescent="0.3">
      <c r="A4070" s="18" t="str">
        <f t="shared" si="252"/>
        <v>ConstMin - Scrapers_2007_9999</v>
      </c>
      <c r="B4070" s="1" t="s">
        <v>40</v>
      </c>
      <c r="C4070" s="1">
        <v>2020</v>
      </c>
      <c r="D4070" s="1" t="s">
        <v>98</v>
      </c>
      <c r="E4070" s="1">
        <v>2007</v>
      </c>
      <c r="F4070" s="1">
        <v>9999</v>
      </c>
      <c r="G4070" s="1" t="s">
        <v>5</v>
      </c>
      <c r="H4070" s="1">
        <v>1.95973118782217E-4</v>
      </c>
      <c r="I4070" s="1">
        <v>2.3712747372648199E-4</v>
      </c>
      <c r="J4070" s="1">
        <v>2.8220129104639298E-4</v>
      </c>
      <c r="K4070" s="1">
        <v>9.2581931735873199E-4</v>
      </c>
      <c r="L4070" s="1">
        <v>4.1358420046228098E-3</v>
      </c>
      <c r="M4070" s="1">
        <v>0.46077738613018698</v>
      </c>
      <c r="N4070" s="1">
        <v>1.09390594823151E-4</v>
      </c>
      <c r="O4070" s="1">
        <v>1.00639347237299E-4</v>
      </c>
      <c r="P4070" s="1">
        <v>4.2542362480781804E-6</v>
      </c>
      <c r="Q4070" s="1">
        <v>3.7608030829555701E-6</v>
      </c>
      <c r="R4070" s="1">
        <v>14949.4148374048</v>
      </c>
      <c r="S4070" s="1">
        <v>299.61990106657498</v>
      </c>
      <c r="T4070" s="1">
        <v>0.46634285244302998</v>
      </c>
      <c r="U4070" s="1">
        <v>599239.80213315005</v>
      </c>
      <c r="V4070" s="1">
        <f t="shared" si="253"/>
        <v>0.13102972309963484</v>
      </c>
      <c r="W4070" s="1">
        <f t="shared" si="254"/>
        <v>2.2853456165718216</v>
      </c>
      <c r="X4070" s="1">
        <f t="shared" si="255"/>
        <v>642.48845993233613</v>
      </c>
    </row>
    <row r="4071" spans="1:24" hidden="1" x14ac:dyDescent="0.3">
      <c r="A4071" s="18" t="str">
        <f t="shared" si="252"/>
        <v>ConstMin - Scrapers_2008_25</v>
      </c>
      <c r="B4071" s="1" t="s">
        <v>40</v>
      </c>
      <c r="C4071" s="1">
        <v>2020</v>
      </c>
      <c r="D4071" s="1" t="s">
        <v>98</v>
      </c>
      <c r="E4071" s="1">
        <v>2008</v>
      </c>
      <c r="F4071" s="1">
        <v>25</v>
      </c>
      <c r="G4071" s="1" t="s">
        <v>5</v>
      </c>
      <c r="H4071" s="1">
        <v>0</v>
      </c>
      <c r="I4071" s="1">
        <v>0</v>
      </c>
      <c r="J4071" s="1">
        <v>0</v>
      </c>
      <c r="K4071" s="1">
        <v>0</v>
      </c>
      <c r="L4071" s="1">
        <v>0</v>
      </c>
      <c r="M4071" s="1">
        <v>0</v>
      </c>
      <c r="N4071" s="1">
        <v>0</v>
      </c>
      <c r="O4071" s="1">
        <v>0</v>
      </c>
      <c r="P4071" s="1">
        <v>0</v>
      </c>
      <c r="Q4071" s="1">
        <v>0</v>
      </c>
      <c r="R4071" s="1">
        <v>0</v>
      </c>
      <c r="S4071" s="1">
        <v>0</v>
      </c>
      <c r="T4071" s="1">
        <v>0</v>
      </c>
      <c r="U4071" s="1">
        <v>0</v>
      </c>
      <c r="V4071" s="1">
        <f t="shared" si="253"/>
        <v>0</v>
      </c>
      <c r="W4071" s="1">
        <f t="shared" si="254"/>
        <v>0</v>
      </c>
      <c r="X4071" s="1" t="e">
        <f t="shared" si="255"/>
        <v>#DIV/0!</v>
      </c>
    </row>
    <row r="4072" spans="1:24" hidden="1" x14ac:dyDescent="0.3">
      <c r="A4072" s="18" t="str">
        <f t="shared" si="252"/>
        <v>ConstMin - Scrapers_2008_175</v>
      </c>
      <c r="B4072" s="1" t="s">
        <v>40</v>
      </c>
      <c r="C4072" s="1">
        <v>2020</v>
      </c>
      <c r="D4072" s="1" t="s">
        <v>98</v>
      </c>
      <c r="E4072" s="1">
        <v>2008</v>
      </c>
      <c r="F4072" s="1">
        <v>175</v>
      </c>
      <c r="G4072" s="1" t="s">
        <v>5</v>
      </c>
      <c r="H4072" s="1">
        <v>1.31381030948657E-5</v>
      </c>
      <c r="I4072" s="1">
        <v>1.58971047447875E-5</v>
      </c>
      <c r="J4072" s="1">
        <v>1.89188684566066E-5</v>
      </c>
      <c r="K4072" s="1">
        <v>2.0819317919272499E-4</v>
      </c>
      <c r="L4072" s="1">
        <v>1.6444210906602099E-4</v>
      </c>
      <c r="M4072" s="1">
        <v>3.41340145818246E-2</v>
      </c>
      <c r="N4072" s="1">
        <v>1.10107508204845E-5</v>
      </c>
      <c r="O4072" s="1">
        <v>1.01298907548457E-5</v>
      </c>
      <c r="P4072" s="1">
        <v>3.1519174931934698E-7</v>
      </c>
      <c r="Q4072" s="1">
        <v>2.7859723835645598E-7</v>
      </c>
      <c r="R4072" s="1">
        <v>1107.44051120934</v>
      </c>
      <c r="S4072" s="1">
        <v>261.85530936964199</v>
      </c>
      <c r="T4072" s="1">
        <v>0.65287999342024206</v>
      </c>
      <c r="U4072" s="1">
        <v>43842.060368745799</v>
      </c>
      <c r="V4072" s="1">
        <f t="shared" si="253"/>
        <v>0.12006479418108748</v>
      </c>
      <c r="W4072" s="1">
        <f t="shared" si="254"/>
        <v>1.2419687922223392</v>
      </c>
      <c r="X4072" s="1">
        <f t="shared" si="255"/>
        <v>401.0772454488316</v>
      </c>
    </row>
    <row r="4073" spans="1:24" hidden="1" x14ac:dyDescent="0.3">
      <c r="A4073" s="18" t="str">
        <f t="shared" si="252"/>
        <v>ConstMin - Scrapers_2008_300</v>
      </c>
      <c r="B4073" s="1" t="s">
        <v>40</v>
      </c>
      <c r="C4073" s="1">
        <v>2020</v>
      </c>
      <c r="D4073" s="1" t="s">
        <v>98</v>
      </c>
      <c r="E4073" s="1">
        <v>2008</v>
      </c>
      <c r="F4073" s="1">
        <v>300</v>
      </c>
      <c r="G4073" s="1" t="s">
        <v>5</v>
      </c>
      <c r="H4073" s="1">
        <v>2.8920888548329201E-5</v>
      </c>
      <c r="I4073" s="1">
        <v>3.4994275143478399E-5</v>
      </c>
      <c r="J4073" s="1">
        <v>4.16460795095941E-5</v>
      </c>
      <c r="K4073" s="1">
        <v>1.5612992923160699E-4</v>
      </c>
      <c r="L4073" s="1">
        <v>3.61789481035843E-4</v>
      </c>
      <c r="M4073" s="1">
        <v>7.5139160067466806E-2</v>
      </c>
      <c r="N4073" s="1">
        <v>1.71623667962031E-5</v>
      </c>
      <c r="O4073" s="1">
        <v>1.57893774525069E-5</v>
      </c>
      <c r="P4073" s="1">
        <v>6.9383117087732901E-7</v>
      </c>
      <c r="Q4073" s="1">
        <v>6.1327572345874801E-7</v>
      </c>
      <c r="R4073" s="1">
        <v>2437.8072973949102</v>
      </c>
      <c r="S4073" s="1">
        <v>477.10307857337199</v>
      </c>
      <c r="T4073" s="1">
        <v>0.93268570488605995</v>
      </c>
      <c r="U4073" s="1">
        <v>98474.075417544096</v>
      </c>
      <c r="V4073" s="1">
        <f t="shared" si="253"/>
        <v>0.11766944117996959</v>
      </c>
      <c r="W4073" s="1">
        <f t="shared" si="254"/>
        <v>1.2165294432798837</v>
      </c>
      <c r="X4073" s="1">
        <f t="shared" si="255"/>
        <v>511.53681896696008</v>
      </c>
    </row>
    <row r="4074" spans="1:24" hidden="1" x14ac:dyDescent="0.3">
      <c r="A4074" s="18" t="str">
        <f t="shared" si="252"/>
        <v>ConstMin - Scrapers_2008_600</v>
      </c>
      <c r="B4074" s="1" t="s">
        <v>40</v>
      </c>
      <c r="C4074" s="1">
        <v>2020</v>
      </c>
      <c r="D4074" s="1" t="s">
        <v>98</v>
      </c>
      <c r="E4074" s="1">
        <v>2008</v>
      </c>
      <c r="F4074" s="1">
        <v>600</v>
      </c>
      <c r="G4074" s="1" t="s">
        <v>5</v>
      </c>
      <c r="H4074" s="1">
        <v>4.7125275629751601E-4</v>
      </c>
      <c r="I4074" s="1">
        <v>5.7021583511999399E-4</v>
      </c>
      <c r="J4074" s="1">
        <v>6.7860396906842301E-4</v>
      </c>
      <c r="K4074" s="1">
        <v>2.4409417576492501E-3</v>
      </c>
      <c r="L4074" s="1">
        <v>5.8951954347003701E-3</v>
      </c>
      <c r="M4074" s="1">
        <v>1.22435851956974</v>
      </c>
      <c r="N4074" s="1">
        <v>2.4643778229950302E-4</v>
      </c>
      <c r="O4074" s="1">
        <v>2.26722759715543E-4</v>
      </c>
      <c r="P4074" s="1">
        <v>1.1305664109686E-5</v>
      </c>
      <c r="Q4074" s="1">
        <v>9.99304964532232E-6</v>
      </c>
      <c r="R4074" s="1">
        <v>39722.963777539801</v>
      </c>
      <c r="S4074" s="1">
        <v>3533.8502775796601</v>
      </c>
      <c r="T4074" s="1">
        <v>7.27494849811126</v>
      </c>
      <c r="U4074" s="1">
        <v>1564266.63269231</v>
      </c>
      <c r="V4074" s="1">
        <f t="shared" si="253"/>
        <v>0.12070272999524649</v>
      </c>
      <c r="W4074" s="1">
        <f t="shared" si="254"/>
        <v>1.2478892008919911</v>
      </c>
      <c r="X4074" s="1">
        <f t="shared" si="255"/>
        <v>485.75605428644985</v>
      </c>
    </row>
    <row r="4075" spans="1:24" hidden="1" x14ac:dyDescent="0.3">
      <c r="A4075" s="18" t="str">
        <f t="shared" si="252"/>
        <v>ConstMin - Scrapers_2009_100</v>
      </c>
      <c r="B4075" s="1" t="s">
        <v>40</v>
      </c>
      <c r="C4075" s="1">
        <v>2020</v>
      </c>
      <c r="D4075" s="1" t="s">
        <v>98</v>
      </c>
      <c r="E4075" s="1">
        <v>2009</v>
      </c>
      <c r="F4075" s="1">
        <v>100</v>
      </c>
      <c r="G4075" s="1" t="s">
        <v>5</v>
      </c>
      <c r="H4075" s="1">
        <v>1.3796515278484999E-6</v>
      </c>
      <c r="I4075" s="1">
        <v>1.66937834869668E-6</v>
      </c>
      <c r="J4075" s="1">
        <v>1.9866982001018398E-6</v>
      </c>
      <c r="K4075" s="1">
        <v>2.5514321910418501E-5</v>
      </c>
      <c r="L4075" s="1">
        <v>2.1143692670475699E-5</v>
      </c>
      <c r="M4075" s="1">
        <v>3.7395291219938899E-3</v>
      </c>
      <c r="N4075" s="1">
        <v>1.46480113239175E-6</v>
      </c>
      <c r="O4075" s="1">
        <v>1.34761704180041E-6</v>
      </c>
      <c r="P4075" s="1">
        <v>3.4532411679239899E-8</v>
      </c>
      <c r="Q4075" s="1">
        <v>3.0521533986095501E-8</v>
      </c>
      <c r="R4075" s="1">
        <v>121.324904007871</v>
      </c>
      <c r="S4075" s="1">
        <v>57.843286455908199</v>
      </c>
      <c r="T4075" s="1">
        <v>9.3268570488605998E-2</v>
      </c>
      <c r="U4075" s="1">
        <v>4858.83606229629</v>
      </c>
      <c r="V4075" s="1">
        <f t="shared" si="253"/>
        <v>0.11376564438264479</v>
      </c>
      <c r="W4075" s="1">
        <f t="shared" si="254"/>
        <v>1.4409111171013087</v>
      </c>
      <c r="X4075" s="1">
        <f t="shared" si="255"/>
        <v>620.17983285135188</v>
      </c>
    </row>
    <row r="4076" spans="1:24" hidden="1" x14ac:dyDescent="0.3">
      <c r="A4076" s="18" t="str">
        <f t="shared" si="252"/>
        <v>ConstMin - Scrapers_2009_175</v>
      </c>
      <c r="B4076" s="1" t="s">
        <v>40</v>
      </c>
      <c r="C4076" s="1">
        <v>2020</v>
      </c>
      <c r="D4076" s="1" t="s">
        <v>98</v>
      </c>
      <c r="E4076" s="1">
        <v>2009</v>
      </c>
      <c r="F4076" s="1">
        <v>175</v>
      </c>
      <c r="G4076" s="1" t="s">
        <v>5</v>
      </c>
      <c r="H4076" s="1">
        <v>9.7744781098945907E-6</v>
      </c>
      <c r="I4076" s="1">
        <v>1.1827118512972401E-5</v>
      </c>
      <c r="J4076" s="1">
        <v>1.40752484782482E-5</v>
      </c>
      <c r="K4076" s="1">
        <v>1.59914830620388E-4</v>
      </c>
      <c r="L4076" s="1">
        <v>1.2692146878996E-4</v>
      </c>
      <c r="M4076" s="1">
        <v>2.6493607122113998E-2</v>
      </c>
      <c r="N4076" s="1">
        <v>8.3582195879785499E-6</v>
      </c>
      <c r="O4076" s="1">
        <v>7.6895620209402598E-6</v>
      </c>
      <c r="P4076" s="1">
        <v>2.4465330210373303E-7</v>
      </c>
      <c r="Q4076" s="1">
        <v>2.1623725977582799E-7</v>
      </c>
      <c r="R4076" s="1">
        <v>859.55590558387905</v>
      </c>
      <c r="S4076" s="1">
        <v>217.224428273266</v>
      </c>
      <c r="T4076" s="1">
        <v>0.74614856390884798</v>
      </c>
      <c r="U4076" s="1">
        <v>34212.847453039503</v>
      </c>
      <c r="V4076" s="1">
        <f t="shared" si="253"/>
        <v>0.11446648012772168</v>
      </c>
      <c r="W4076" s="1">
        <f t="shared" si="254"/>
        <v>1.2283848994234818</v>
      </c>
      <c r="X4076" s="1">
        <f t="shared" si="255"/>
        <v>291.1275834068386</v>
      </c>
    </row>
    <row r="4077" spans="1:24" hidden="1" x14ac:dyDescent="0.3">
      <c r="A4077" s="18" t="str">
        <f t="shared" si="252"/>
        <v>ConstMin - Scrapers_2009_300</v>
      </c>
      <c r="B4077" s="1" t="s">
        <v>40</v>
      </c>
      <c r="C4077" s="1">
        <v>2020</v>
      </c>
      <c r="D4077" s="1" t="s">
        <v>98</v>
      </c>
      <c r="E4077" s="1">
        <v>2009</v>
      </c>
      <c r="F4077" s="1">
        <v>300</v>
      </c>
      <c r="G4077" s="1" t="s">
        <v>5</v>
      </c>
      <c r="H4077" s="1">
        <v>2.5680485734811099E-5</v>
      </c>
      <c r="I4077" s="1">
        <v>3.1073387739121503E-5</v>
      </c>
      <c r="J4077" s="1">
        <v>3.6979899458128E-5</v>
      </c>
      <c r="K4077" s="1">
        <v>1.4313427183201E-4</v>
      </c>
      <c r="L4077" s="1">
        <v>3.3329024208703399E-4</v>
      </c>
      <c r="M4077" s="1">
        <v>6.9606652356652296E-2</v>
      </c>
      <c r="N4077" s="1">
        <v>1.5622688930387799E-5</v>
      </c>
      <c r="O4077" s="1">
        <v>1.43728738159567E-5</v>
      </c>
      <c r="P4077" s="1">
        <v>6.4277760551628499E-7</v>
      </c>
      <c r="Q4077" s="1">
        <v>5.6812013926211404E-7</v>
      </c>
      <c r="R4077" s="1">
        <v>2258.3111776857299</v>
      </c>
      <c r="S4077" s="1">
        <v>407.50387238811601</v>
      </c>
      <c r="T4077" s="1">
        <v>1.02595427537466</v>
      </c>
      <c r="U4077" s="1">
        <v>92318.149999198606</v>
      </c>
      <c r="V4077" s="1">
        <f t="shared" si="253"/>
        <v>0.11145257633202976</v>
      </c>
      <c r="W4077" s="1">
        <f t="shared" si="254"/>
        <v>1.1954298790588198</v>
      </c>
      <c r="X4077" s="1">
        <f t="shared" si="255"/>
        <v>397.19496489188367</v>
      </c>
    </row>
    <row r="4078" spans="1:24" hidden="1" x14ac:dyDescent="0.3">
      <c r="A4078" s="18" t="str">
        <f t="shared" si="252"/>
        <v>ConstMin - Scrapers_2009_600</v>
      </c>
      <c r="B4078" s="1" t="s">
        <v>40</v>
      </c>
      <c r="C4078" s="1">
        <v>2020</v>
      </c>
      <c r="D4078" s="1" t="s">
        <v>98</v>
      </c>
      <c r="E4078" s="1">
        <v>2009</v>
      </c>
      <c r="F4078" s="1">
        <v>600</v>
      </c>
      <c r="G4078" s="1" t="s">
        <v>5</v>
      </c>
      <c r="H4078" s="1">
        <v>2.52907725273266E-4</v>
      </c>
      <c r="I4078" s="1">
        <v>3.06018347580652E-4</v>
      </c>
      <c r="J4078" s="1">
        <v>3.6418712439350399E-4</v>
      </c>
      <c r="K4078" s="1">
        <v>1.35559099336215E-3</v>
      </c>
      <c r="L4078" s="1">
        <v>3.28232409045701E-3</v>
      </c>
      <c r="M4078" s="1">
        <v>0.68550339324558895</v>
      </c>
      <c r="N4078" s="1">
        <v>1.53572635880692E-4</v>
      </c>
      <c r="O4078" s="1">
        <v>1.4128682501023701E-4</v>
      </c>
      <c r="P4078" s="1">
        <v>6.3302315908829501E-6</v>
      </c>
      <c r="Q4078" s="1">
        <v>5.5949865429509701E-6</v>
      </c>
      <c r="R4078" s="1">
        <v>22240.402646803399</v>
      </c>
      <c r="S4078" s="1">
        <v>2386.3476703698202</v>
      </c>
      <c r="T4078" s="1">
        <v>5.5028456588277503</v>
      </c>
      <c r="U4078" s="1">
        <v>897298.88106675097</v>
      </c>
      <c r="V4078" s="1">
        <f t="shared" si="253"/>
        <v>0.1129272988567941</v>
      </c>
      <c r="W4078" s="1">
        <f t="shared" si="254"/>
        <v>1.2112476145248254</v>
      </c>
      <c r="X4078" s="1">
        <f t="shared" si="255"/>
        <v>433.65702371492182</v>
      </c>
    </row>
    <row r="4079" spans="1:24" hidden="1" x14ac:dyDescent="0.3">
      <c r="A4079" s="18" t="str">
        <f t="shared" si="252"/>
        <v>ConstMin - Scrapers_2010_100</v>
      </c>
      <c r="B4079" s="1" t="s">
        <v>40</v>
      </c>
      <c r="C4079" s="1">
        <v>2020</v>
      </c>
      <c r="D4079" s="1" t="s">
        <v>98</v>
      </c>
      <c r="E4079" s="1">
        <v>2010</v>
      </c>
      <c r="F4079" s="1">
        <v>100</v>
      </c>
      <c r="G4079" s="1" t="s">
        <v>5</v>
      </c>
      <c r="H4079" s="1">
        <v>1.3762668050593099E-6</v>
      </c>
      <c r="I4079" s="1">
        <v>1.6652828341217601E-6</v>
      </c>
      <c r="J4079" s="1">
        <v>1.9818241992854002E-6</v>
      </c>
      <c r="K4079" s="1">
        <v>2.6352594755586999E-5</v>
      </c>
      <c r="L4079" s="1">
        <v>2.1949602395037101E-5</v>
      </c>
      <c r="M4079" s="1">
        <v>3.9048519029359499E-3</v>
      </c>
      <c r="N4079" s="1">
        <v>1.50500963501325E-6</v>
      </c>
      <c r="O4079" s="1">
        <v>1.38460886421219E-6</v>
      </c>
      <c r="P4079" s="1">
        <v>3.6061004316941599E-8</v>
      </c>
      <c r="Q4079" s="1">
        <v>3.1870876299682998E-8</v>
      </c>
      <c r="R4079" s="1">
        <v>126.68861956503601</v>
      </c>
      <c r="S4079" s="1">
        <v>59.715910837574299</v>
      </c>
      <c r="T4079" s="1">
        <v>9.3268570488605998E-2</v>
      </c>
      <c r="U4079" s="1">
        <v>5075.8524211938102</v>
      </c>
      <c r="V4079" s="1">
        <f t="shared" si="253"/>
        <v>0.10863446236849485</v>
      </c>
      <c r="W4079" s="1">
        <f t="shared" si="254"/>
        <v>1.4318788415570352</v>
      </c>
      <c r="X4079" s="1">
        <f t="shared" si="255"/>
        <v>640.25759722423743</v>
      </c>
    </row>
    <row r="4080" spans="1:24" hidden="1" x14ac:dyDescent="0.3">
      <c r="A4080" s="18" t="str">
        <f t="shared" si="252"/>
        <v>ConstMin - Scrapers_2010_175</v>
      </c>
      <c r="B4080" s="1" t="s">
        <v>40</v>
      </c>
      <c r="C4080" s="1">
        <v>2020</v>
      </c>
      <c r="D4080" s="1" t="s">
        <v>98</v>
      </c>
      <c r="E4080" s="1">
        <v>2010</v>
      </c>
      <c r="F4080" s="1">
        <v>175</v>
      </c>
      <c r="G4080" s="1" t="s">
        <v>5</v>
      </c>
      <c r="H4080" s="1">
        <v>4.2227084865848601E-6</v>
      </c>
      <c r="I4080" s="1">
        <v>5.1094772687676796E-6</v>
      </c>
      <c r="J4080" s="1">
        <v>6.0807002206821999E-6</v>
      </c>
      <c r="K4080" s="1">
        <v>7.1533518692999204E-5</v>
      </c>
      <c r="L4080" s="1">
        <v>5.7063813406517501E-5</v>
      </c>
      <c r="M4080" s="1">
        <v>1.1980999039408E-2</v>
      </c>
      <c r="N4080" s="1">
        <v>3.6919827102806802E-6</v>
      </c>
      <c r="O4080" s="1">
        <v>3.3966240934582201E-6</v>
      </c>
      <c r="P4080" s="1">
        <v>1.1064359643358499E-7</v>
      </c>
      <c r="Q4080" s="1">
        <v>9.7787303545236804E-8</v>
      </c>
      <c r="R4080" s="1">
        <v>388.71031912155001</v>
      </c>
      <c r="S4080" s="1">
        <v>97.272433158766503</v>
      </c>
      <c r="T4080" s="1">
        <v>0.27980571146581801</v>
      </c>
      <c r="U4080" s="1">
        <v>15369.044439085101</v>
      </c>
      <c r="V4080" s="1">
        <f t="shared" si="253"/>
        <v>0.1100824801750511</v>
      </c>
      <c r="W4080" s="1">
        <f t="shared" si="254"/>
        <v>1.2294263733070341</v>
      </c>
      <c r="X4080" s="1">
        <f t="shared" si="255"/>
        <v>347.64277201199883</v>
      </c>
    </row>
    <row r="4081" spans="1:24" hidden="1" x14ac:dyDescent="0.3">
      <c r="A4081" s="18" t="str">
        <f t="shared" si="252"/>
        <v>ConstMin - Scrapers_2010_300</v>
      </c>
      <c r="B4081" s="1" t="s">
        <v>40</v>
      </c>
      <c r="C4081" s="1">
        <v>2020</v>
      </c>
      <c r="D4081" s="1" t="s">
        <v>98</v>
      </c>
      <c r="E4081" s="1">
        <v>2010</v>
      </c>
      <c r="F4081" s="1">
        <v>300</v>
      </c>
      <c r="G4081" s="1" t="s">
        <v>5</v>
      </c>
      <c r="H4081" s="1">
        <v>1.04212987062035E-5</v>
      </c>
      <c r="I4081" s="1">
        <v>1.2609771434506201E-5</v>
      </c>
      <c r="J4081" s="1">
        <v>1.5006670136933101E-5</v>
      </c>
      <c r="K4081" s="1">
        <v>6.01437291336958E-5</v>
      </c>
      <c r="L4081" s="1">
        <v>1.4076151568194801E-4</v>
      </c>
      <c r="M4081" s="1">
        <v>2.9568124388664001E-2</v>
      </c>
      <c r="N4081" s="1">
        <v>6.5152303315275397E-6</v>
      </c>
      <c r="O4081" s="1">
        <v>5.9940119050053397E-6</v>
      </c>
      <c r="P4081" s="1">
        <v>2.7305933431733597E-7</v>
      </c>
      <c r="Q4081" s="1">
        <v>2.4133105639581698E-7</v>
      </c>
      <c r="R4081" s="1">
        <v>959.30523232152802</v>
      </c>
      <c r="S4081" s="1">
        <v>165.72725777744901</v>
      </c>
      <c r="T4081" s="1">
        <v>0.55961142293163602</v>
      </c>
      <c r="U4081" s="1">
        <v>38503.9662236273</v>
      </c>
      <c r="V4081" s="1">
        <f t="shared" si="253"/>
        <v>0.10844020940983234</v>
      </c>
      <c r="W4081" s="1">
        <f t="shared" si="254"/>
        <v>1.2105063376189251</v>
      </c>
      <c r="X4081" s="1">
        <f t="shared" si="255"/>
        <v>296.14702450006064</v>
      </c>
    </row>
    <row r="4082" spans="1:24" hidden="1" x14ac:dyDescent="0.3">
      <c r="A4082" s="18" t="str">
        <f t="shared" si="252"/>
        <v>ConstMin - Scrapers_2010_600</v>
      </c>
      <c r="B4082" s="1" t="s">
        <v>40</v>
      </c>
      <c r="C4082" s="1">
        <v>2020</v>
      </c>
      <c r="D4082" s="1" t="s">
        <v>98</v>
      </c>
      <c r="E4082" s="1">
        <v>2010</v>
      </c>
      <c r="F4082" s="1">
        <v>600</v>
      </c>
      <c r="G4082" s="1" t="s">
        <v>5</v>
      </c>
      <c r="H4082" s="1">
        <v>1.07531953693656E-4</v>
      </c>
      <c r="I4082" s="1">
        <v>1.30113663969324E-4</v>
      </c>
      <c r="J4082" s="1">
        <v>1.5484601331886499E-4</v>
      </c>
      <c r="K4082" s="1">
        <v>5.9824904414454297E-4</v>
      </c>
      <c r="L4082" s="1">
        <v>1.4524447684384899E-3</v>
      </c>
      <c r="M4082" s="1">
        <v>0.30509807579715598</v>
      </c>
      <c r="N4082" s="1">
        <v>6.7110060519942505E-5</v>
      </c>
      <c r="O4082" s="1">
        <v>6.1741255678347096E-5</v>
      </c>
      <c r="P4082" s="1">
        <v>2.8175570551445399E-6</v>
      </c>
      <c r="Q4082" s="1">
        <v>2.4901694801002401E-6</v>
      </c>
      <c r="R4082" s="1">
        <v>9898.5710637652701</v>
      </c>
      <c r="S4082" s="1">
        <v>891.68130973667098</v>
      </c>
      <c r="T4082" s="1">
        <v>2.6115199736809598</v>
      </c>
      <c r="U4082" s="1">
        <v>396417.26560288598</v>
      </c>
      <c r="V4082" s="1">
        <f t="shared" si="253"/>
        <v>0.10868233132382445</v>
      </c>
      <c r="W4082" s="1">
        <f t="shared" si="254"/>
        <v>1.2132091183767129</v>
      </c>
      <c r="X4082" s="1">
        <f t="shared" si="255"/>
        <v>341.44150484127391</v>
      </c>
    </row>
    <row r="4083" spans="1:24" hidden="1" x14ac:dyDescent="0.3">
      <c r="A4083" s="18" t="str">
        <f t="shared" si="252"/>
        <v>ConstMin - Scrapers_2011_100</v>
      </c>
      <c r="B4083" s="1" t="s">
        <v>40</v>
      </c>
      <c r="C4083" s="1">
        <v>2020</v>
      </c>
      <c r="D4083" s="1" t="s">
        <v>98</v>
      </c>
      <c r="E4083" s="1">
        <v>2011</v>
      </c>
      <c r="F4083" s="1">
        <v>100</v>
      </c>
      <c r="G4083" s="1" t="s">
        <v>5</v>
      </c>
      <c r="H4083" s="1">
        <v>1.90866537862295E-6</v>
      </c>
      <c r="I4083" s="1">
        <v>2.3094851081337701E-6</v>
      </c>
      <c r="J4083" s="1">
        <v>2.7484781452170499E-6</v>
      </c>
      <c r="K4083" s="1">
        <v>3.7964903185381402E-5</v>
      </c>
      <c r="L4083" s="1">
        <v>3.1790827359164197E-5</v>
      </c>
      <c r="M4083" s="1">
        <v>5.6900804325483202E-3</v>
      </c>
      <c r="N4083" s="1">
        <v>2.29630804609673E-6</v>
      </c>
      <c r="O4083" s="1">
        <v>2.11260340240899E-6</v>
      </c>
      <c r="P4083" s="1">
        <v>5.2550355439353099E-8</v>
      </c>
      <c r="Q4083" s="1">
        <v>4.6441671568809998E-8</v>
      </c>
      <c r="R4083" s="1">
        <v>184.60839313049701</v>
      </c>
      <c r="S4083" s="1">
        <v>89.365796880620806</v>
      </c>
      <c r="T4083" s="1">
        <v>0.186537140977212</v>
      </c>
      <c r="U4083" s="1">
        <v>7327.9953442108999</v>
      </c>
      <c r="V4083" s="1">
        <f t="shared" si="253"/>
        <v>0.10435627826771807</v>
      </c>
      <c r="W4083" s="1">
        <f t="shared" si="254"/>
        <v>1.436498730634709</v>
      </c>
      <c r="X4083" s="1">
        <f t="shared" si="255"/>
        <v>479.07776656412909</v>
      </c>
    </row>
    <row r="4084" spans="1:24" hidden="1" x14ac:dyDescent="0.3">
      <c r="A4084" s="18" t="str">
        <f t="shared" si="252"/>
        <v>ConstMin - Scrapers_2011_175</v>
      </c>
      <c r="B4084" s="1" t="s">
        <v>40</v>
      </c>
      <c r="C4084" s="1">
        <v>2020</v>
      </c>
      <c r="D4084" s="1" t="s">
        <v>98</v>
      </c>
      <c r="E4084" s="1">
        <v>2011</v>
      </c>
      <c r="F4084" s="1">
        <v>175</v>
      </c>
      <c r="G4084" s="1" t="s">
        <v>5</v>
      </c>
      <c r="H4084" s="1">
        <v>1.4208031990483999E-5</v>
      </c>
      <c r="I4084" s="1">
        <v>1.71917187084856E-5</v>
      </c>
      <c r="J4084" s="1">
        <v>2.04595660662969E-5</v>
      </c>
      <c r="K4084" s="1">
        <v>2.5003586842889798E-4</v>
      </c>
      <c r="L4084" s="1">
        <v>2.00524714130273E-4</v>
      </c>
      <c r="M4084" s="1">
        <v>4.2356740851243802E-2</v>
      </c>
      <c r="N4084" s="1">
        <v>1.35596735362306E-5</v>
      </c>
      <c r="O4084" s="1">
        <v>1.24748996533321E-5</v>
      </c>
      <c r="P4084" s="1">
        <v>3.9118283359459801E-7</v>
      </c>
      <c r="Q4084" s="1">
        <v>3.4571002478038498E-7</v>
      </c>
      <c r="R4084" s="1">
        <v>1374.2178093062701</v>
      </c>
      <c r="S4084" s="1">
        <v>333.22310524869403</v>
      </c>
      <c r="T4084" s="1">
        <v>0.83941713439745402</v>
      </c>
      <c r="U4084" s="1">
        <v>54204.291787120899</v>
      </c>
      <c r="V4084" s="1">
        <f t="shared" si="253"/>
        <v>0.10502053414342284</v>
      </c>
      <c r="W4084" s="1">
        <f t="shared" si="254"/>
        <v>1.2249626081029295</v>
      </c>
      <c r="X4084" s="1">
        <f t="shared" si="255"/>
        <v>396.96962522439628</v>
      </c>
    </row>
    <row r="4085" spans="1:24" hidden="1" x14ac:dyDescent="0.3">
      <c r="A4085" s="18" t="str">
        <f t="shared" si="252"/>
        <v>ConstMin - Scrapers_2011_300</v>
      </c>
      <c r="B4085" s="1" t="s">
        <v>40</v>
      </c>
      <c r="C4085" s="1">
        <v>2020</v>
      </c>
      <c r="D4085" s="1" t="s">
        <v>98</v>
      </c>
      <c r="E4085" s="1">
        <v>2011</v>
      </c>
      <c r="F4085" s="1">
        <v>300</v>
      </c>
      <c r="G4085" s="1" t="s">
        <v>5</v>
      </c>
      <c r="H4085" s="1">
        <v>2.4429913093904201E-5</v>
      </c>
      <c r="I4085" s="1">
        <v>2.9560194843624099E-5</v>
      </c>
      <c r="J4085" s="1">
        <v>3.5179074855222101E-5</v>
      </c>
      <c r="K4085" s="1">
        <v>2.0371427390917301E-4</v>
      </c>
      <c r="L4085" s="1">
        <v>2.6591840668922198E-4</v>
      </c>
      <c r="M4085" s="1">
        <v>0.101294674022742</v>
      </c>
      <c r="N4085" s="1">
        <v>1.9923974565760301E-6</v>
      </c>
      <c r="O4085" s="1">
        <v>1.83300566004995E-6</v>
      </c>
      <c r="P4085" s="1">
        <v>9.3578659759477201E-7</v>
      </c>
      <c r="Q4085" s="1">
        <v>8.2675351225695305E-7</v>
      </c>
      <c r="R4085" s="1">
        <v>3286.3941425237999</v>
      </c>
      <c r="S4085" s="1">
        <v>578.32882987121195</v>
      </c>
      <c r="T4085" s="1">
        <v>1.6788342687949001</v>
      </c>
      <c r="U4085" s="1">
        <v>132340.913902195</v>
      </c>
      <c r="V4085" s="1">
        <f t="shared" si="253"/>
        <v>7.3960827851650174E-2</v>
      </c>
      <c r="W4085" s="1">
        <f t="shared" si="254"/>
        <v>0.66533883162034635</v>
      </c>
      <c r="X4085" s="1">
        <f t="shared" si="255"/>
        <v>344.4823831755279</v>
      </c>
    </row>
    <row r="4086" spans="1:24" hidden="1" x14ac:dyDescent="0.3">
      <c r="A4086" s="18" t="str">
        <f t="shared" si="252"/>
        <v>ConstMin - Scrapers_2011_600</v>
      </c>
      <c r="B4086" s="1" t="s">
        <v>40</v>
      </c>
      <c r="C4086" s="1">
        <v>2020</v>
      </c>
      <c r="D4086" s="1" t="s">
        <v>98</v>
      </c>
      <c r="E4086" s="1">
        <v>2011</v>
      </c>
      <c r="F4086" s="1">
        <v>600</v>
      </c>
      <c r="G4086" s="1" t="s">
        <v>5</v>
      </c>
      <c r="H4086" s="1">
        <v>2.57336424397992E-4</v>
      </c>
      <c r="I4086" s="1">
        <v>3.1137707352157099E-4</v>
      </c>
      <c r="J4086" s="1">
        <v>3.7056445113310899E-4</v>
      </c>
      <c r="K4086" s="1">
        <v>2.07387076113854E-3</v>
      </c>
      <c r="L4086" s="1">
        <v>2.8010943672202599E-3</v>
      </c>
      <c r="M4086" s="1">
        <v>1.06700376392567</v>
      </c>
      <c r="N4086" s="1">
        <v>2.0987239515922101E-5</v>
      </c>
      <c r="O4086" s="1">
        <v>1.9308260354648301E-5</v>
      </c>
      <c r="P4086" s="1">
        <v>9.8572588489759999E-6</v>
      </c>
      <c r="Q4086" s="1">
        <v>8.7087412830695906E-6</v>
      </c>
      <c r="R4086" s="1">
        <v>34617.762025956697</v>
      </c>
      <c r="S4086" s="1">
        <v>3290.4091079630598</v>
      </c>
      <c r="T4086" s="1">
        <v>6.80860564566823</v>
      </c>
      <c r="U4086" s="1">
        <v>1394157.5465222299</v>
      </c>
      <c r="V4086" s="1">
        <f t="shared" si="253"/>
        <v>7.3954291262909963E-2</v>
      </c>
      <c r="W4086" s="1">
        <f t="shared" si="254"/>
        <v>0.66528002959714649</v>
      </c>
      <c r="X4086" s="1">
        <f t="shared" si="255"/>
        <v>483.27209405298476</v>
      </c>
    </row>
    <row r="4087" spans="1:24" hidden="1" x14ac:dyDescent="0.3">
      <c r="A4087" s="18" t="str">
        <f t="shared" si="252"/>
        <v>ConstMin - Scrapers_2012_75</v>
      </c>
      <c r="B4087" s="1" t="s">
        <v>40</v>
      </c>
      <c r="C4087" s="1">
        <v>2020</v>
      </c>
      <c r="D4087" s="1" t="s">
        <v>98</v>
      </c>
      <c r="E4087" s="1">
        <v>2012</v>
      </c>
      <c r="F4087" s="1">
        <v>75</v>
      </c>
      <c r="G4087" s="1" t="s">
        <v>5</v>
      </c>
      <c r="H4087" s="1">
        <v>8.01015457056654E-7</v>
      </c>
      <c r="I4087" s="1">
        <v>9.6922870303855102E-7</v>
      </c>
      <c r="J4087" s="1">
        <v>1.1534622581615799E-6</v>
      </c>
      <c r="K4087" s="1">
        <v>1.81820483516221E-5</v>
      </c>
      <c r="L4087" s="1">
        <v>1.3417497692455099E-5</v>
      </c>
      <c r="M4087" s="1">
        <v>2.7576999589231199E-3</v>
      </c>
      <c r="N4087" s="1">
        <v>4.1337669304119199E-7</v>
      </c>
      <c r="O4087" s="1">
        <v>3.80306557597897E-7</v>
      </c>
      <c r="P4087" s="1">
        <v>2.5472273244004701E-8</v>
      </c>
      <c r="Q4087" s="1">
        <v>2.2507976345120101E-8</v>
      </c>
      <c r="R4087" s="1">
        <v>89.470538103595302</v>
      </c>
      <c r="S4087" s="1">
        <v>47.855956420355703</v>
      </c>
      <c r="T4087" s="1">
        <v>9.3268570488605998E-2</v>
      </c>
      <c r="U4087" s="1">
        <v>3589.1967315266802</v>
      </c>
      <c r="V4087" s="1">
        <f t="shared" si="253"/>
        <v>8.9416487163768779E-2</v>
      </c>
      <c r="W4087" s="1">
        <f t="shared" si="254"/>
        <v>1.2378353080403861</v>
      </c>
      <c r="X4087" s="1">
        <f t="shared" si="255"/>
        <v>513.09842286262926</v>
      </c>
    </row>
    <row r="4088" spans="1:24" hidden="1" x14ac:dyDescent="0.3">
      <c r="A4088" s="18" t="str">
        <f t="shared" si="252"/>
        <v>ConstMin - Scrapers_2012_175</v>
      </c>
      <c r="B4088" s="1" t="s">
        <v>40</v>
      </c>
      <c r="C4088" s="1">
        <v>2020</v>
      </c>
      <c r="D4088" s="1" t="s">
        <v>98</v>
      </c>
      <c r="E4088" s="1">
        <v>2012</v>
      </c>
      <c r="F4088" s="1">
        <v>175</v>
      </c>
      <c r="G4088" s="1" t="s">
        <v>5</v>
      </c>
      <c r="H4088" s="1">
        <v>2.13304000941693E-5</v>
      </c>
      <c r="I4088" s="1">
        <v>2.5809784113944801E-5</v>
      </c>
      <c r="J4088" s="1">
        <v>3.0715776135603798E-5</v>
      </c>
      <c r="K4088" s="1">
        <v>4.4392397248962798E-4</v>
      </c>
      <c r="L4088" s="1">
        <v>3.3109545920523498E-4</v>
      </c>
      <c r="M4088" s="1">
        <v>7.6098792445032204E-2</v>
      </c>
      <c r="N4088" s="1">
        <v>1.5548587864310899E-6</v>
      </c>
      <c r="O4088" s="1">
        <v>1.43047008351661E-6</v>
      </c>
      <c r="P4088" s="1">
        <v>7.0293116275857702E-7</v>
      </c>
      <c r="Q4088" s="1">
        <v>6.2110811392035897E-7</v>
      </c>
      <c r="R4088" s="1">
        <v>2468.9415130388602</v>
      </c>
      <c r="S4088" s="1">
        <v>611.51589530185004</v>
      </c>
      <c r="T4088" s="1">
        <v>1.3990285573290899</v>
      </c>
      <c r="U4088" s="1">
        <v>98250.220511830601</v>
      </c>
      <c r="V4088" s="1">
        <f t="shared" si="253"/>
        <v>8.698401277518461E-2</v>
      </c>
      <c r="W4088" s="1">
        <f t="shared" si="254"/>
        <v>1.1158563561077357</v>
      </c>
      <c r="X4088" s="1">
        <f t="shared" si="255"/>
        <v>437.1003666067445</v>
      </c>
    </row>
    <row r="4089" spans="1:24" hidden="1" x14ac:dyDescent="0.3">
      <c r="A4089" s="18" t="str">
        <f t="shared" si="252"/>
        <v>ConstMin - Scrapers_2012_300</v>
      </c>
      <c r="B4089" s="1" t="s">
        <v>40</v>
      </c>
      <c r="C4089" s="1">
        <v>2020</v>
      </c>
      <c r="D4089" s="1" t="s">
        <v>98</v>
      </c>
      <c r="E4089" s="1">
        <v>2012</v>
      </c>
      <c r="F4089" s="1">
        <v>300</v>
      </c>
      <c r="G4089" s="1" t="s">
        <v>5</v>
      </c>
      <c r="H4089" s="1">
        <v>3.7408130917190302E-5</v>
      </c>
      <c r="I4089" s="1">
        <v>4.5263838409800302E-5</v>
      </c>
      <c r="J4089" s="1">
        <v>5.3867708520754102E-5</v>
      </c>
      <c r="K4089" s="1">
        <v>3.2559627988262098E-4</v>
      </c>
      <c r="L4089" s="1">
        <v>4.2743236928386499E-4</v>
      </c>
      <c r="M4089" s="1">
        <v>0.16382802735550001</v>
      </c>
      <c r="N4089" s="1">
        <v>3.1713822382761001E-6</v>
      </c>
      <c r="O4089" s="1">
        <v>2.9176716592140099E-6</v>
      </c>
      <c r="P4089" s="1">
        <v>1.5135491139104901E-6</v>
      </c>
      <c r="Q4089" s="1">
        <v>1.33714233575476E-6</v>
      </c>
      <c r="R4089" s="1">
        <v>5315.2199232257899</v>
      </c>
      <c r="S4089" s="1">
        <v>914.56894106814502</v>
      </c>
      <c r="T4089" s="1">
        <v>2.3317142622151499</v>
      </c>
      <c r="U4089" s="1">
        <v>211923.91502431</v>
      </c>
      <c r="V4089" s="1">
        <f t="shared" si="253"/>
        <v>7.0722892072787175E-2</v>
      </c>
      <c r="W4089" s="1">
        <f t="shared" si="254"/>
        <v>0.66784555581864669</v>
      </c>
      <c r="X4089" s="1">
        <f t="shared" si="255"/>
        <v>392.23028133785834</v>
      </c>
    </row>
    <row r="4090" spans="1:24" hidden="1" x14ac:dyDescent="0.3">
      <c r="A4090" s="18" t="str">
        <f t="shared" si="252"/>
        <v>ConstMin - Scrapers_2012_600</v>
      </c>
      <c r="B4090" s="1" t="s">
        <v>40</v>
      </c>
      <c r="C4090" s="1">
        <v>2020</v>
      </c>
      <c r="D4090" s="1" t="s">
        <v>98</v>
      </c>
      <c r="E4090" s="1">
        <v>2012</v>
      </c>
      <c r="F4090" s="1">
        <v>600</v>
      </c>
      <c r="G4090" s="1" t="s">
        <v>5</v>
      </c>
      <c r="H4090" s="1">
        <v>4.3520779718740599E-4</v>
      </c>
      <c r="I4090" s="1">
        <v>5.2660143459676203E-4</v>
      </c>
      <c r="J4090" s="1">
        <v>6.2669922794986502E-4</v>
      </c>
      <c r="K4090" s="1">
        <v>3.6707412996896901E-3</v>
      </c>
      <c r="L4090" s="1">
        <v>4.9727664901092804E-3</v>
      </c>
      <c r="M4090" s="1">
        <v>1.9059822865991101</v>
      </c>
      <c r="N4090" s="1">
        <v>3.6895996782484398E-5</v>
      </c>
      <c r="O4090" s="1">
        <v>3.3944317039885602E-5</v>
      </c>
      <c r="P4090" s="1">
        <v>1.76086952127628E-5</v>
      </c>
      <c r="Q4090" s="1">
        <v>1.5556371200637399E-5</v>
      </c>
      <c r="R4090" s="1">
        <v>61837.496224402501</v>
      </c>
      <c r="S4090" s="1">
        <v>5690.5933918196397</v>
      </c>
      <c r="T4090" s="1">
        <v>11.751839881564299</v>
      </c>
      <c r="U4090" s="1">
        <v>2485751.29914058</v>
      </c>
      <c r="V4090" s="1">
        <f t="shared" si="253"/>
        <v>7.0147623689510816E-2</v>
      </c>
      <c r="W4090" s="1">
        <f t="shared" si="254"/>
        <v>0.66241322094214472</v>
      </c>
      <c r="X4090" s="1">
        <f t="shared" si="255"/>
        <v>484.22999710426274</v>
      </c>
    </row>
    <row r="4091" spans="1:24" hidden="1" x14ac:dyDescent="0.3">
      <c r="A4091" s="18" t="str">
        <f t="shared" si="252"/>
        <v>ConstMin - Scrapers_2013_175</v>
      </c>
      <c r="B4091" s="1" t="s">
        <v>40</v>
      </c>
      <c r="C4091" s="1">
        <v>2020</v>
      </c>
      <c r="D4091" s="1" t="s">
        <v>98</v>
      </c>
      <c r="E4091" s="1">
        <v>2013</v>
      </c>
      <c r="F4091" s="1">
        <v>175</v>
      </c>
      <c r="G4091" s="1" t="s">
        <v>5</v>
      </c>
      <c r="H4091" s="1">
        <v>1.49641612323246E-5</v>
      </c>
      <c r="I4091" s="1">
        <v>1.8106635091112799E-5</v>
      </c>
      <c r="J4091" s="1">
        <v>2.1548392174547398E-5</v>
      </c>
      <c r="K4091" s="1">
        <v>3.2711079008286499E-4</v>
      </c>
      <c r="L4091" s="1">
        <v>2.4532758901871601E-4</v>
      </c>
      <c r="M4091" s="1">
        <v>5.64699016334404E-2</v>
      </c>
      <c r="N4091" s="1">
        <v>1.42230917526644E-6</v>
      </c>
      <c r="O4091" s="1">
        <v>1.3085244412451299E-6</v>
      </c>
      <c r="P4091" s="1">
        <v>5.21643320090682E-7</v>
      </c>
      <c r="Q4091" s="1">
        <v>4.6089974584220902E-7</v>
      </c>
      <c r="R4091" s="1">
        <v>1832.1037680161401</v>
      </c>
      <c r="S4091" s="1">
        <v>499.26246708975401</v>
      </c>
      <c r="T4091" s="1">
        <v>1.6788342687949001</v>
      </c>
      <c r="U4091" s="1">
        <v>73303.9548565695</v>
      </c>
      <c r="V4091" s="1">
        <f t="shared" si="253"/>
        <v>8.1789761876209163E-2</v>
      </c>
      <c r="W4091" s="1">
        <f t="shared" si="254"/>
        <v>1.1081730529464218</v>
      </c>
      <c r="X4091" s="1">
        <f t="shared" si="255"/>
        <v>297.38639267122795</v>
      </c>
    </row>
    <row r="4092" spans="1:24" hidden="1" x14ac:dyDescent="0.3">
      <c r="A4092" s="18" t="str">
        <f t="shared" si="252"/>
        <v>ConstMin - Scrapers_2013_300</v>
      </c>
      <c r="B4092" s="1" t="s">
        <v>40</v>
      </c>
      <c r="C4092" s="1">
        <v>2020</v>
      </c>
      <c r="D4092" s="1" t="s">
        <v>98</v>
      </c>
      <c r="E4092" s="1">
        <v>2013</v>
      </c>
      <c r="F4092" s="1">
        <v>300</v>
      </c>
      <c r="G4092" s="1" t="s">
        <v>5</v>
      </c>
      <c r="H4092" s="1">
        <v>3.0746773084721199E-5</v>
      </c>
      <c r="I4092" s="1">
        <v>3.7203595432512597E-5</v>
      </c>
      <c r="J4092" s="1">
        <v>4.4275353241998503E-5</v>
      </c>
      <c r="K4092" s="1">
        <v>2.8058237801372002E-4</v>
      </c>
      <c r="L4092" s="1">
        <v>3.7053589606567898E-4</v>
      </c>
      <c r="M4092" s="1">
        <v>0.14293270002406899</v>
      </c>
      <c r="N4092" s="1">
        <v>2.72105666847943E-6</v>
      </c>
      <c r="O4092" s="1">
        <v>2.5033721350010798E-6</v>
      </c>
      <c r="P4092" s="1">
        <v>1.3205612911396899E-6</v>
      </c>
      <c r="Q4092" s="1">
        <v>1.1665974830496701E-6</v>
      </c>
      <c r="R4092" s="1">
        <v>4637.2940400474399</v>
      </c>
      <c r="S4092" s="1">
        <v>792.328182820498</v>
      </c>
      <c r="T4092" s="1">
        <v>2.0519085507493302</v>
      </c>
      <c r="U4092" s="1">
        <v>186305.16771501899</v>
      </c>
      <c r="V4092" s="1">
        <f t="shared" si="253"/>
        <v>6.6122400570844397E-2</v>
      </c>
      <c r="W4092" s="1">
        <f t="shared" si="254"/>
        <v>0.65855793400333995</v>
      </c>
      <c r="X4092" s="1">
        <f t="shared" si="255"/>
        <v>386.14205420175773</v>
      </c>
    </row>
    <row r="4093" spans="1:24" hidden="1" x14ac:dyDescent="0.3">
      <c r="A4093" s="18" t="str">
        <f t="shared" si="252"/>
        <v>ConstMin - Scrapers_2013_600</v>
      </c>
      <c r="B4093" s="1" t="s">
        <v>40</v>
      </c>
      <c r="C4093" s="1">
        <v>2020</v>
      </c>
      <c r="D4093" s="1" t="s">
        <v>98</v>
      </c>
      <c r="E4093" s="1">
        <v>2013</v>
      </c>
      <c r="F4093" s="1">
        <v>600</v>
      </c>
      <c r="G4093" s="1" t="s">
        <v>5</v>
      </c>
      <c r="H4093" s="1">
        <v>3.5583350778664602E-4</v>
      </c>
      <c r="I4093" s="1">
        <v>4.3055854442184202E-4</v>
      </c>
      <c r="J4093" s="1">
        <v>5.1240025121277095E-4</v>
      </c>
      <c r="K4093" s="1">
        <v>3.1555497262868199E-3</v>
      </c>
      <c r="L4093" s="1">
        <v>4.2882252161751998E-3</v>
      </c>
      <c r="M4093" s="1">
        <v>1.65416526432995</v>
      </c>
      <c r="N4093" s="1">
        <v>3.1490886427767097E-5</v>
      </c>
      <c r="O4093" s="1">
        <v>2.8971615513545701E-5</v>
      </c>
      <c r="P4093" s="1">
        <v>1.52829031904816E-5</v>
      </c>
      <c r="Q4093" s="1">
        <v>1.3501074516822E-5</v>
      </c>
      <c r="R4093" s="1">
        <v>53667.570263760899</v>
      </c>
      <c r="S4093" s="1">
        <v>5230.76007143275</v>
      </c>
      <c r="T4093" s="1">
        <v>12.6845255864504</v>
      </c>
      <c r="U4093" s="1">
        <v>2148583.2850867002</v>
      </c>
      <c r="V4093" s="1">
        <f t="shared" si="253"/>
        <v>6.6354230957133317E-2</v>
      </c>
      <c r="W4093" s="1">
        <f t="shared" si="254"/>
        <v>0.66086689040715152</v>
      </c>
      <c r="X4093" s="1">
        <f t="shared" si="255"/>
        <v>412.3733312517611</v>
      </c>
    </row>
    <row r="4094" spans="1:24" hidden="1" x14ac:dyDescent="0.3">
      <c r="A4094" s="18" t="str">
        <f t="shared" si="252"/>
        <v>ConstMin - Scrapers_2014_175</v>
      </c>
      <c r="B4094" s="1" t="s">
        <v>40</v>
      </c>
      <c r="C4094" s="1">
        <v>2020</v>
      </c>
      <c r="D4094" s="1" t="s">
        <v>98</v>
      </c>
      <c r="E4094" s="1">
        <v>2014</v>
      </c>
      <c r="F4094" s="1">
        <v>175</v>
      </c>
      <c r="G4094" s="1" t="s">
        <v>5</v>
      </c>
      <c r="H4094" s="1">
        <v>4.4287759398072899E-5</v>
      </c>
      <c r="I4094" s="1">
        <v>5.3588188871668199E-5</v>
      </c>
      <c r="J4094" s="1">
        <v>6.3774373533224997E-5</v>
      </c>
      <c r="K4094" s="1">
        <v>1.01382011215065E-3</v>
      </c>
      <c r="L4094" s="1">
        <v>7.6556538329908795E-4</v>
      </c>
      <c r="M4094" s="1">
        <v>0.17823490184597099</v>
      </c>
      <c r="N4094" s="1">
        <v>3.48708347208794E-6</v>
      </c>
      <c r="O4094" s="1">
        <v>3.2081167943209001E-6</v>
      </c>
      <c r="P4094" s="1">
        <v>1.6465414243197199E-6</v>
      </c>
      <c r="Q4094" s="1">
        <v>1.45472930861938E-6</v>
      </c>
      <c r="R4094" s="1">
        <v>5782.63509973282</v>
      </c>
      <c r="S4094" s="1">
        <v>1390.42360338707</v>
      </c>
      <c r="T4094" s="1">
        <v>3.2643999671012098</v>
      </c>
      <c r="U4094" s="1">
        <v>227234.943182116</v>
      </c>
      <c r="V4094" s="1">
        <f t="shared" si="253"/>
        <v>7.8087687902927569E-2</v>
      </c>
      <c r="W4094" s="1">
        <f t="shared" si="254"/>
        <v>1.1155672915818642</v>
      </c>
      <c r="X4094" s="1">
        <f t="shared" si="255"/>
        <v>425.93542991049821</v>
      </c>
    </row>
    <row r="4095" spans="1:24" hidden="1" x14ac:dyDescent="0.3">
      <c r="A4095" s="18" t="str">
        <f t="shared" si="252"/>
        <v>ConstMin - Scrapers_2014_300</v>
      </c>
      <c r="B4095" s="1" t="s">
        <v>40</v>
      </c>
      <c r="C4095" s="1">
        <v>2020</v>
      </c>
      <c r="D4095" s="1" t="s">
        <v>98</v>
      </c>
      <c r="E4095" s="1">
        <v>2014</v>
      </c>
      <c r="F4095" s="1">
        <v>300</v>
      </c>
      <c r="G4095" s="1" t="s">
        <v>5</v>
      </c>
      <c r="H4095" s="1">
        <v>2.8723446560342401E-5</v>
      </c>
      <c r="I4095" s="1">
        <v>3.4755370338014299E-5</v>
      </c>
      <c r="J4095" s="1">
        <v>4.1361763046892997E-5</v>
      </c>
      <c r="K4095" s="1">
        <v>4.0934516514348301E-4</v>
      </c>
      <c r="L4095" s="1">
        <v>1.08436738545195E-4</v>
      </c>
      <c r="M4095" s="1">
        <v>0.211227061477476</v>
      </c>
      <c r="N4095" s="1">
        <v>3.9514917194291699E-6</v>
      </c>
      <c r="O4095" s="1">
        <v>3.6353723818748301E-6</v>
      </c>
      <c r="P4095" s="1">
        <v>1.9520372308372301E-6</v>
      </c>
      <c r="Q4095" s="1">
        <v>1.7240068803717201E-6</v>
      </c>
      <c r="R4095" s="1">
        <v>6853.0293846075001</v>
      </c>
      <c r="S4095" s="1">
        <v>1181.7300195191699</v>
      </c>
      <c r="T4095" s="1">
        <v>3.2643999671012098</v>
      </c>
      <c r="U4095" s="1">
        <v>275478.14940734103</v>
      </c>
      <c r="V4095" s="1">
        <f t="shared" si="253"/>
        <v>4.1775664277212098E-2</v>
      </c>
      <c r="W4095" s="1">
        <f t="shared" si="254"/>
        <v>0.13034005221993292</v>
      </c>
      <c r="X4095" s="1">
        <f t="shared" si="255"/>
        <v>362.00527858984975</v>
      </c>
    </row>
    <row r="4096" spans="1:24" hidden="1" x14ac:dyDescent="0.3">
      <c r="A4096" s="18" t="str">
        <f t="shared" si="252"/>
        <v>ConstMin - Scrapers_2014_600</v>
      </c>
      <c r="B4096" s="1" t="s">
        <v>40</v>
      </c>
      <c r="C4096" s="1">
        <v>2020</v>
      </c>
      <c r="D4096" s="1" t="s">
        <v>98</v>
      </c>
      <c r="E4096" s="1">
        <v>2014</v>
      </c>
      <c r="F4096" s="1">
        <v>600</v>
      </c>
      <c r="G4096" s="1" t="s">
        <v>5</v>
      </c>
      <c r="H4096" s="1">
        <v>2.8778823315678698E-4</v>
      </c>
      <c r="I4096" s="1">
        <v>3.4822376211971298E-4</v>
      </c>
      <c r="J4096" s="1">
        <v>4.14415055745774E-4</v>
      </c>
      <c r="K4096" s="1">
        <v>3.9974332171031704E-3</v>
      </c>
      <c r="L4096" s="1">
        <v>1.08645796839341E-3</v>
      </c>
      <c r="M4096" s="1">
        <v>2.1163429217937999</v>
      </c>
      <c r="N4096" s="1">
        <v>3.9591099134958402E-5</v>
      </c>
      <c r="O4096" s="1">
        <v>3.64238112041618E-5</v>
      </c>
      <c r="P4096" s="1">
        <v>1.9558006193258801E-5</v>
      </c>
      <c r="Q4096" s="1">
        <v>1.72733064261634E-5</v>
      </c>
      <c r="R4096" s="1">
        <v>68662.4153624631</v>
      </c>
      <c r="S4096" s="1">
        <v>6425.5984616235801</v>
      </c>
      <c r="T4096" s="1">
        <v>13.3374055798706</v>
      </c>
      <c r="U4096" s="1">
        <v>2760355.23867623</v>
      </c>
      <c r="V4096" s="1">
        <f t="shared" si="253"/>
        <v>4.1771688192908024E-2</v>
      </c>
      <c r="W4096" s="1">
        <f t="shared" si="254"/>
        <v>0.13032764683883905</v>
      </c>
      <c r="X4096" s="1">
        <f t="shared" si="255"/>
        <v>481.77274231814442</v>
      </c>
    </row>
    <row r="4097" spans="1:24" hidden="1" x14ac:dyDescent="0.3">
      <c r="A4097" s="18" t="str">
        <f t="shared" si="252"/>
        <v>ConstMin - Scrapers_2015_25</v>
      </c>
      <c r="B4097" s="1" t="s">
        <v>40</v>
      </c>
      <c r="C4097" s="1">
        <v>2020</v>
      </c>
      <c r="D4097" s="1" t="s">
        <v>98</v>
      </c>
      <c r="E4097" s="1">
        <v>2015</v>
      </c>
      <c r="F4097" s="1">
        <v>25</v>
      </c>
      <c r="G4097" s="1" t="s">
        <v>5</v>
      </c>
      <c r="H4097" s="1">
        <v>0</v>
      </c>
      <c r="I4097" s="1">
        <v>0</v>
      </c>
      <c r="J4097" s="1">
        <v>0</v>
      </c>
      <c r="K4097" s="1">
        <v>0</v>
      </c>
      <c r="L4097" s="1">
        <v>0</v>
      </c>
      <c r="M4097" s="1">
        <v>0</v>
      </c>
      <c r="N4097" s="1">
        <v>0</v>
      </c>
      <c r="O4097" s="1">
        <v>0</v>
      </c>
      <c r="P4097" s="1">
        <v>0</v>
      </c>
      <c r="Q4097" s="1">
        <v>0</v>
      </c>
      <c r="R4097" s="1">
        <v>0</v>
      </c>
      <c r="S4097" s="1">
        <v>0</v>
      </c>
      <c r="T4097" s="1">
        <v>0</v>
      </c>
      <c r="U4097" s="1">
        <v>0</v>
      </c>
      <c r="V4097" s="1">
        <f t="shared" si="253"/>
        <v>0</v>
      </c>
      <c r="W4097" s="1">
        <f t="shared" si="254"/>
        <v>0</v>
      </c>
      <c r="X4097" s="1" t="e">
        <f t="shared" si="255"/>
        <v>#DIV/0!</v>
      </c>
    </row>
    <row r="4098" spans="1:24" hidden="1" x14ac:dyDescent="0.3">
      <c r="A4098" s="18" t="str">
        <f t="shared" si="252"/>
        <v>ConstMin - Scrapers_2015_100</v>
      </c>
      <c r="B4098" s="1" t="s">
        <v>40</v>
      </c>
      <c r="C4098" s="1">
        <v>2020</v>
      </c>
      <c r="D4098" s="1" t="s">
        <v>98</v>
      </c>
      <c r="E4098" s="1">
        <v>2015</v>
      </c>
      <c r="F4098" s="1">
        <v>100</v>
      </c>
      <c r="G4098" s="1" t="s">
        <v>5</v>
      </c>
      <c r="H4098" s="1">
        <v>6.2187572148149603E-7</v>
      </c>
      <c r="I4098" s="1">
        <v>7.5246962299260998E-7</v>
      </c>
      <c r="J4098" s="1">
        <v>8.9550103893335397E-7</v>
      </c>
      <c r="K4098" s="1">
        <v>2.15543609387029E-5</v>
      </c>
      <c r="L4098" s="1">
        <v>8.9655751764779501E-6</v>
      </c>
      <c r="M4098" s="1">
        <v>3.3985624902248398E-3</v>
      </c>
      <c r="N4098" s="1">
        <v>7.5878314374107997E-8</v>
      </c>
      <c r="O4098" s="1">
        <v>6.9808049224179305E-8</v>
      </c>
      <c r="P4098" s="1">
        <v>3.1402739351925301E-8</v>
      </c>
      <c r="Q4098" s="1">
        <v>2.7738610173988699E-8</v>
      </c>
      <c r="R4098" s="1">
        <v>110.262617147752</v>
      </c>
      <c r="S4098" s="1">
        <v>52.017343935169201</v>
      </c>
      <c r="T4098" s="1">
        <v>9.3268570488605998E-2</v>
      </c>
      <c r="U4098" s="1">
        <v>4421.4742344893803</v>
      </c>
      <c r="V4098" s="1">
        <f t="shared" si="253"/>
        <v>5.6352147932513821E-2</v>
      </c>
      <c r="W4098" s="1">
        <f t="shared" si="254"/>
        <v>0.67142832508724548</v>
      </c>
      <c r="X4098" s="1">
        <f t="shared" si="255"/>
        <v>557.71567702459652</v>
      </c>
    </row>
    <row r="4099" spans="1:24" hidden="1" x14ac:dyDescent="0.3">
      <c r="A4099" s="18" t="str">
        <f t="shared" si="252"/>
        <v>ConstMin - Scrapers_2015_175</v>
      </c>
      <c r="B4099" s="1" t="s">
        <v>40</v>
      </c>
      <c r="C4099" s="1">
        <v>2020</v>
      </c>
      <c r="D4099" s="1" t="s">
        <v>98</v>
      </c>
      <c r="E4099" s="1">
        <v>2015</v>
      </c>
      <c r="F4099" s="1">
        <v>175</v>
      </c>
      <c r="G4099" s="1" t="s">
        <v>5</v>
      </c>
      <c r="H4099" s="1">
        <v>3.4849316234782201E-5</v>
      </c>
      <c r="I4099" s="1">
        <v>4.2167672644086499E-5</v>
      </c>
      <c r="J4099" s="1">
        <v>5.0183015378086402E-5</v>
      </c>
      <c r="K4099" s="1">
        <v>1.5395911427502E-3</v>
      </c>
      <c r="L4099" s="1">
        <v>1.3979356689325801E-4</v>
      </c>
      <c r="M4099" s="1">
        <v>0.27432564893091899</v>
      </c>
      <c r="N4099" s="1">
        <v>5.2429303187590697E-6</v>
      </c>
      <c r="O4099" s="1">
        <v>4.8234958932583399E-6</v>
      </c>
      <c r="P4099" s="1">
        <v>2.53523118735178E-6</v>
      </c>
      <c r="Q4099" s="1">
        <v>2.2390090687777299E-6</v>
      </c>
      <c r="R4099" s="1">
        <v>8900.1935638609993</v>
      </c>
      <c r="S4099" s="1">
        <v>2134.3756563478601</v>
      </c>
      <c r="T4099" s="1">
        <v>4.9432342358961101</v>
      </c>
      <c r="U4099" s="1">
        <v>351608.18595421099</v>
      </c>
      <c r="V4099" s="1">
        <f t="shared" si="253"/>
        <v>3.9710856559493003E-2</v>
      </c>
      <c r="W4099" s="1">
        <f t="shared" si="254"/>
        <v>0.13164877107858508</v>
      </c>
      <c r="X4099" s="1">
        <f t="shared" si="255"/>
        <v>431.77716339006139</v>
      </c>
    </row>
    <row r="4100" spans="1:24" hidden="1" x14ac:dyDescent="0.3">
      <c r="A4100" s="18" t="str">
        <f t="shared" si="252"/>
        <v>ConstMin - Scrapers_2015_300</v>
      </c>
      <c r="B4100" s="1" t="s">
        <v>40</v>
      </c>
      <c r="C4100" s="1">
        <v>2020</v>
      </c>
      <c r="D4100" s="1" t="s">
        <v>98</v>
      </c>
      <c r="E4100" s="1">
        <v>2015</v>
      </c>
      <c r="F4100" s="1">
        <v>300</v>
      </c>
      <c r="G4100" s="1" t="s">
        <v>5</v>
      </c>
      <c r="H4100" s="1">
        <v>4.1678050758369001E-5</v>
      </c>
      <c r="I4100" s="1">
        <v>5.0430441417626603E-5</v>
      </c>
      <c r="J4100" s="1">
        <v>6.00163930920515E-5</v>
      </c>
      <c r="K4100" s="1">
        <v>6.2733102094511702E-4</v>
      </c>
      <c r="L4100" s="1">
        <v>1.6718616048069099E-4</v>
      </c>
      <c r="M4100" s="1">
        <v>0.32807984648645699</v>
      </c>
      <c r="N4100" s="1">
        <v>6.0261590908817601E-6</v>
      </c>
      <c r="O4100" s="1">
        <v>5.5440663636112199E-6</v>
      </c>
      <c r="P4100" s="1">
        <v>3.0320105392824801E-6</v>
      </c>
      <c r="Q4100" s="1">
        <v>2.6777436030101802E-6</v>
      </c>
      <c r="R4100" s="1">
        <v>10644.1893038831</v>
      </c>
      <c r="S4100" s="1">
        <v>1842.24625280795</v>
      </c>
      <c r="T4100" s="1">
        <v>4.5701599539416904</v>
      </c>
      <c r="U4100" s="1">
        <v>428265.85848439601</v>
      </c>
      <c r="V4100" s="1">
        <f t="shared" si="253"/>
        <v>3.8991318085255744E-2</v>
      </c>
      <c r="W4100" s="1">
        <f t="shared" si="254"/>
        <v>0.12926336909826774</v>
      </c>
      <c r="X4100" s="1">
        <f t="shared" si="255"/>
        <v>403.10323301026739</v>
      </c>
    </row>
    <row r="4101" spans="1:24" hidden="1" x14ac:dyDescent="0.3">
      <c r="A4101" s="18" t="str">
        <f t="shared" si="252"/>
        <v>ConstMin - Scrapers_2015_600</v>
      </c>
      <c r="B4101" s="1" t="s">
        <v>40</v>
      </c>
      <c r="C4101" s="1">
        <v>2020</v>
      </c>
      <c r="D4101" s="1" t="s">
        <v>98</v>
      </c>
      <c r="E4101" s="1">
        <v>2015</v>
      </c>
      <c r="F4101" s="1">
        <v>600</v>
      </c>
      <c r="G4101" s="1" t="s">
        <v>5</v>
      </c>
      <c r="H4101" s="1">
        <v>3.6637021151399201E-4</v>
      </c>
      <c r="I4101" s="1">
        <v>4.4330795593193001E-4</v>
      </c>
      <c r="J4101" s="1">
        <v>5.2757310458014905E-4</v>
      </c>
      <c r="K4101" s="1">
        <v>5.3916277580991802E-3</v>
      </c>
      <c r="L4101" s="1">
        <v>1.4696471611073E-3</v>
      </c>
      <c r="M4101" s="1">
        <v>2.8839804300729002</v>
      </c>
      <c r="N4101" s="1">
        <v>5.2972851190742999E-5</v>
      </c>
      <c r="O4101" s="1">
        <v>4.8735023095483601E-5</v>
      </c>
      <c r="P4101" s="1">
        <v>2.6652838181653999E-5</v>
      </c>
      <c r="Q4101" s="1">
        <v>2.3538660574669099E-5</v>
      </c>
      <c r="R4101" s="1">
        <v>93567.568916968798</v>
      </c>
      <c r="S4101" s="1">
        <v>9079.0031757565703</v>
      </c>
      <c r="T4101" s="1">
        <v>18.280639815766701</v>
      </c>
      <c r="U4101" s="1">
        <v>3719362.33340722</v>
      </c>
      <c r="V4101" s="1">
        <f t="shared" si="253"/>
        <v>3.9466229555638443E-2</v>
      </c>
      <c r="W4101" s="1">
        <f t="shared" si="254"/>
        <v>0.13083778770476018</v>
      </c>
      <c r="X4101" s="1">
        <f t="shared" si="255"/>
        <v>496.6458103904057</v>
      </c>
    </row>
    <row r="4102" spans="1:24" hidden="1" x14ac:dyDescent="0.3">
      <c r="A4102" s="18" t="str">
        <f t="shared" si="252"/>
        <v>ConstMin - Scrapers_2016_175</v>
      </c>
      <c r="B4102" s="1" t="s">
        <v>40</v>
      </c>
      <c r="C4102" s="1">
        <v>2020</v>
      </c>
      <c r="D4102" s="1" t="s">
        <v>98</v>
      </c>
      <c r="E4102" s="1">
        <v>2016</v>
      </c>
      <c r="F4102" s="1">
        <v>175</v>
      </c>
      <c r="G4102" s="1" t="s">
        <v>5</v>
      </c>
      <c r="H4102" s="1">
        <v>2.5225406924047199E-5</v>
      </c>
      <c r="I4102" s="1">
        <v>3.0522742378097103E-5</v>
      </c>
      <c r="J4102" s="1">
        <v>3.6324585970627997E-5</v>
      </c>
      <c r="K4102" s="1">
        <v>1.18468479163818E-3</v>
      </c>
      <c r="L4102" s="1">
        <v>1.08252426960874E-4</v>
      </c>
      <c r="M4102" s="1">
        <v>0.21406028356595699</v>
      </c>
      <c r="N4102" s="1">
        <v>3.9916122040972604E-6</v>
      </c>
      <c r="O4102" s="1">
        <v>3.6722832277694801E-6</v>
      </c>
      <c r="P4102" s="1">
        <v>1.9783367152744201E-6</v>
      </c>
      <c r="Q4102" s="1">
        <v>1.74713125818579E-6</v>
      </c>
      <c r="R4102" s="1">
        <v>6944.95015503184</v>
      </c>
      <c r="S4102" s="1">
        <v>1647.2852477389399</v>
      </c>
      <c r="T4102" s="1">
        <v>3.3576685375898099</v>
      </c>
      <c r="U4102" s="1">
        <v>276286.34238465899</v>
      </c>
      <c r="V4102" s="1">
        <f t="shared" si="253"/>
        <v>3.6580760895812386E-2</v>
      </c>
      <c r="W4102" s="1">
        <f t="shared" si="254"/>
        <v>0.12973788848962542</v>
      </c>
      <c r="X4102" s="1">
        <f t="shared" si="255"/>
        <v>490.60389055597147</v>
      </c>
    </row>
    <row r="4103" spans="1:24" hidden="1" x14ac:dyDescent="0.3">
      <c r="A4103" s="18" t="str">
        <f t="shared" si="252"/>
        <v>ConstMin - Scrapers_2016_300</v>
      </c>
      <c r="B4103" s="1" t="s">
        <v>40</v>
      </c>
      <c r="C4103" s="1">
        <v>2020</v>
      </c>
      <c r="D4103" s="1" t="s">
        <v>98</v>
      </c>
      <c r="E4103" s="1">
        <v>2016</v>
      </c>
      <c r="F4103" s="1">
        <v>300</v>
      </c>
      <c r="G4103" s="1" t="s">
        <v>5</v>
      </c>
      <c r="H4103" s="1">
        <v>2.5379733693643599E-5</v>
      </c>
      <c r="I4103" s="1">
        <v>3.0709477769308803E-5</v>
      </c>
      <c r="J4103" s="1">
        <v>3.6546816518846797E-5</v>
      </c>
      <c r="K4103" s="1">
        <v>4.06103311854682E-4</v>
      </c>
      <c r="L4103" s="1">
        <v>1.08914705567683E-4</v>
      </c>
      <c r="M4103" s="1">
        <v>0.215369885118118</v>
      </c>
      <c r="N4103" s="1">
        <v>3.8808080415610399E-6</v>
      </c>
      <c r="O4103" s="1">
        <v>3.5703433982361498E-6</v>
      </c>
      <c r="P4103" s="1">
        <v>1.9904400012734E-6</v>
      </c>
      <c r="Q4103" s="1">
        <v>1.75782005000384E-6</v>
      </c>
      <c r="R4103" s="1">
        <v>6987.43873512338</v>
      </c>
      <c r="S4103" s="1">
        <v>1233.5392940786001</v>
      </c>
      <c r="T4103" s="1">
        <v>2.6115199736809598</v>
      </c>
      <c r="U4103" s="1">
        <v>276444.96679797198</v>
      </c>
      <c r="V4103" s="1">
        <f t="shared" si="253"/>
        <v>3.6783440204598637E-2</v>
      </c>
      <c r="W4103" s="1">
        <f t="shared" si="254"/>
        <v>0.13045671403940989</v>
      </c>
      <c r="X4103" s="1">
        <f t="shared" si="255"/>
        <v>472.34534160576067</v>
      </c>
    </row>
    <row r="4104" spans="1:24" hidden="1" x14ac:dyDescent="0.3">
      <c r="A4104" s="18" t="str">
        <f t="shared" si="252"/>
        <v>ConstMin - Scrapers_2016_600</v>
      </c>
      <c r="B4104" s="1" t="s">
        <v>40</v>
      </c>
      <c r="C4104" s="1">
        <v>2020</v>
      </c>
      <c r="D4104" s="1" t="s">
        <v>98</v>
      </c>
      <c r="E4104" s="1">
        <v>2016</v>
      </c>
      <c r="F4104" s="1">
        <v>600</v>
      </c>
      <c r="G4104" s="1" t="s">
        <v>5</v>
      </c>
      <c r="H4104" s="1">
        <v>2.7557487086350398E-4</v>
      </c>
      <c r="I4104" s="1">
        <v>3.3344559374484E-4</v>
      </c>
      <c r="J4104" s="1">
        <v>3.9682781404344597E-4</v>
      </c>
      <c r="K4104" s="1">
        <v>4.3253988456081402E-3</v>
      </c>
      <c r="L4104" s="1">
        <v>1.18260326464607E-3</v>
      </c>
      <c r="M4104" s="1">
        <v>2.3385008288789702</v>
      </c>
      <c r="N4104" s="1">
        <v>4.2138077089716503E-5</v>
      </c>
      <c r="O4104" s="1">
        <v>3.8767030922539198E-5</v>
      </c>
      <c r="P4104" s="1">
        <v>2.16123326167857E-5</v>
      </c>
      <c r="Q4104" s="1">
        <v>1.9086529398943601E-5</v>
      </c>
      <c r="R4104" s="1">
        <v>75870.083994637505</v>
      </c>
      <c r="S4104" s="1">
        <v>7443.1617436833703</v>
      </c>
      <c r="T4104" s="1">
        <v>12.124914163518699</v>
      </c>
      <c r="U4104" s="1">
        <v>3024914.8007886</v>
      </c>
      <c r="V4104" s="1">
        <f t="shared" si="253"/>
        <v>3.6500636407393816E-2</v>
      </c>
      <c r="W4104" s="1">
        <f t="shared" si="254"/>
        <v>0.1294537177482529</v>
      </c>
      <c r="X4104" s="1">
        <f t="shared" si="255"/>
        <v>613.87335558038581</v>
      </c>
    </row>
    <row r="4105" spans="1:24" hidden="1" x14ac:dyDescent="0.3">
      <c r="A4105" s="18" t="str">
        <f t="shared" si="252"/>
        <v>ConstMin - Scrapers_2017_100</v>
      </c>
      <c r="B4105" s="1" t="s">
        <v>40</v>
      </c>
      <c r="C4105" s="1">
        <v>2020</v>
      </c>
      <c r="D4105" s="1" t="s">
        <v>98</v>
      </c>
      <c r="E4105" s="1">
        <v>2017</v>
      </c>
      <c r="F4105" s="1">
        <v>100</v>
      </c>
      <c r="G4105" s="1" t="s">
        <v>5</v>
      </c>
      <c r="H4105" s="1">
        <v>1.4735078532708599E-6</v>
      </c>
      <c r="I4105" s="1">
        <v>1.78294450245774E-6</v>
      </c>
      <c r="J4105" s="1">
        <v>2.1218513087100401E-6</v>
      </c>
      <c r="K4105" s="1">
        <v>5.8486918988215098E-5</v>
      </c>
      <c r="L4105" s="1">
        <v>2.4660872049556201E-5</v>
      </c>
      <c r="M4105" s="1">
        <v>9.4899653136135496E-3</v>
      </c>
      <c r="N4105" s="1">
        <v>1.9327818756518899E-7</v>
      </c>
      <c r="O4105" s="1">
        <v>1.7781593255997401E-7</v>
      </c>
      <c r="P4105" s="1">
        <v>8.7695230314188706E-8</v>
      </c>
      <c r="Q4105" s="1">
        <v>7.7455821146777298E-8</v>
      </c>
      <c r="R4105" s="1">
        <v>307.89147327145099</v>
      </c>
      <c r="S4105" s="1">
        <v>139.82262049773499</v>
      </c>
      <c r="T4105" s="1">
        <v>0.27980571146581801</v>
      </c>
      <c r="U4105" s="1">
        <v>12350.998143966501</v>
      </c>
      <c r="V4105" s="1">
        <f t="shared" si="253"/>
        <v>4.7799611780821233E-2</v>
      </c>
      <c r="W4105" s="1">
        <f t="shared" si="254"/>
        <v>0.66114234544057626</v>
      </c>
      <c r="X4105" s="1">
        <f t="shared" si="255"/>
        <v>499.71324661403912</v>
      </c>
    </row>
    <row r="4106" spans="1:24" hidden="1" x14ac:dyDescent="0.3">
      <c r="A4106" s="18" t="str">
        <f t="shared" ref="A4106:A4169" si="256">D4106&amp;"_"&amp;E4106&amp;"_"&amp;F4106</f>
        <v>ConstMin - Scrapers_2017_175</v>
      </c>
      <c r="B4106" s="1" t="s">
        <v>40</v>
      </c>
      <c r="C4106" s="1">
        <v>2020</v>
      </c>
      <c r="D4106" s="1" t="s">
        <v>98</v>
      </c>
      <c r="E4106" s="1">
        <v>2017</v>
      </c>
      <c r="F4106" s="1">
        <v>175</v>
      </c>
      <c r="G4106" s="1" t="s">
        <v>5</v>
      </c>
      <c r="H4106" s="1">
        <v>2.64603218132311E-5</v>
      </c>
      <c r="I4106" s="1">
        <v>3.2016989394009598E-5</v>
      </c>
      <c r="J4106" s="1">
        <v>3.81028634110528E-5</v>
      </c>
      <c r="K4106" s="1">
        <v>1.3313681704406901E-3</v>
      </c>
      <c r="L4106" s="1">
        <v>1.2246805589537099E-4</v>
      </c>
      <c r="M4106" s="1">
        <v>0.24409340106471</v>
      </c>
      <c r="N4106" s="1">
        <v>4.4351178040135999E-6</v>
      </c>
      <c r="O4106" s="1">
        <v>4.0803083796925203E-6</v>
      </c>
      <c r="P4106" s="1">
        <v>2.25597073300656E-6</v>
      </c>
      <c r="Q4106" s="1">
        <v>1.9922575258367901E-6</v>
      </c>
      <c r="R4106" s="1">
        <v>7919.3415767118104</v>
      </c>
      <c r="S4106" s="1">
        <v>1832.9871655874899</v>
      </c>
      <c r="T4106" s="1">
        <v>3.0778628261239902</v>
      </c>
      <c r="U4106" s="1">
        <v>315718.15300604003</v>
      </c>
      <c r="V4106" s="1">
        <f t="shared" si="253"/>
        <v>3.3579137695093401E-2</v>
      </c>
      <c r="W4106" s="1">
        <f t="shared" si="254"/>
        <v>0.12844342300748882</v>
      </c>
      <c r="X4106" s="1">
        <f t="shared" si="255"/>
        <v>595.53894021190172</v>
      </c>
    </row>
    <row r="4107" spans="1:24" hidden="1" x14ac:dyDescent="0.3">
      <c r="A4107" s="18" t="str">
        <f t="shared" si="256"/>
        <v>ConstMin - Scrapers_2017_300</v>
      </c>
      <c r="B4107" s="1" t="s">
        <v>40</v>
      </c>
      <c r="C4107" s="1">
        <v>2020</v>
      </c>
      <c r="D4107" s="1" t="s">
        <v>98</v>
      </c>
      <c r="E4107" s="1">
        <v>2017</v>
      </c>
      <c r="F4107" s="1">
        <v>300</v>
      </c>
      <c r="G4107" s="1" t="s">
        <v>5</v>
      </c>
      <c r="H4107" s="1">
        <v>9.8345028206095606E-6</v>
      </c>
      <c r="I4107" s="1">
        <v>1.18997484129375E-5</v>
      </c>
      <c r="J4107" s="1">
        <v>1.41616840616777E-5</v>
      </c>
      <c r="K4107" s="1">
        <v>1.6859600731694501E-4</v>
      </c>
      <c r="L4107" s="1">
        <v>4.5517679249666202E-5</v>
      </c>
      <c r="M4107" s="1">
        <v>9.0722148362637006E-2</v>
      </c>
      <c r="N4107" s="1">
        <v>1.60226491433047E-6</v>
      </c>
      <c r="O4107" s="1">
        <v>1.4740837211840299E-6</v>
      </c>
      <c r="P4107" s="1">
        <v>8.3847621709089205E-7</v>
      </c>
      <c r="Q4107" s="1">
        <v>7.4046197909148197E-7</v>
      </c>
      <c r="R4107" s="1">
        <v>2943.38019103753</v>
      </c>
      <c r="S4107" s="1">
        <v>526.10341656030198</v>
      </c>
      <c r="T4107" s="1">
        <v>1.11922284586327</v>
      </c>
      <c r="U4107" s="1">
        <v>118417.110677447</v>
      </c>
      <c r="V4107" s="1">
        <f t="shared" ref="V4107:V4170" si="257">IFERROR(CONVERT(I4107,"ton","g")*365/U4107,0)</f>
        <v>3.3274529242680838E-2</v>
      </c>
      <c r="W4107" s="1">
        <f t="shared" ref="W4107:W4170" si="258">IFERROR(CONVERT(L4107,"ton","g")*365/U4107,0)</f>
        <v>0.12727826645522372</v>
      </c>
      <c r="X4107" s="1">
        <f t="shared" ref="X4107:X4170" si="259">S4107/T4107</f>
        <v>470.0613631188989</v>
      </c>
    </row>
    <row r="4108" spans="1:24" hidden="1" x14ac:dyDescent="0.3">
      <c r="A4108" s="18" t="str">
        <f t="shared" si="256"/>
        <v>ConstMin - Scrapers_2017_600</v>
      </c>
      <c r="B4108" s="1" t="s">
        <v>40</v>
      </c>
      <c r="C4108" s="1">
        <v>2020</v>
      </c>
      <c r="D4108" s="1" t="s">
        <v>98</v>
      </c>
      <c r="E4108" s="1">
        <v>2017</v>
      </c>
      <c r="F4108" s="1">
        <v>600</v>
      </c>
      <c r="G4108" s="1" t="s">
        <v>5</v>
      </c>
      <c r="H4108" s="1">
        <v>2.3675599513267099E-4</v>
      </c>
      <c r="I4108" s="1">
        <v>2.8647475411053101E-4</v>
      </c>
      <c r="J4108" s="1">
        <v>3.4092863299104603E-4</v>
      </c>
      <c r="K4108" s="1">
        <v>3.9951690085068201E-3</v>
      </c>
      <c r="L4108" s="1">
        <v>1.0957934166535199E-3</v>
      </c>
      <c r="M4108" s="1">
        <v>2.1840466069273701</v>
      </c>
      <c r="N4108" s="1">
        <v>3.8572953933523098E-5</v>
      </c>
      <c r="O4108" s="1">
        <v>3.5487117618841303E-5</v>
      </c>
      <c r="P4108" s="1">
        <v>2.01854913047986E-5</v>
      </c>
      <c r="Q4108" s="1">
        <v>1.7825894802767898E-5</v>
      </c>
      <c r="R4108" s="1">
        <v>70858.986864339604</v>
      </c>
      <c r="S4108" s="1">
        <v>6948.3727681720402</v>
      </c>
      <c r="T4108" s="1">
        <v>10.7258856061896</v>
      </c>
      <c r="U4108" s="1">
        <v>2836028.3392214901</v>
      </c>
      <c r="V4108" s="1">
        <f t="shared" si="257"/>
        <v>3.3447556017517879E-2</v>
      </c>
      <c r="W4108" s="1">
        <f t="shared" si="258"/>
        <v>0.12794011046783052</v>
      </c>
      <c r="X4108" s="1">
        <f t="shared" si="259"/>
        <v>647.81343222254156</v>
      </c>
    </row>
    <row r="4109" spans="1:24" hidden="1" x14ac:dyDescent="0.3">
      <c r="A4109" s="18" t="str">
        <f t="shared" si="256"/>
        <v>ConstMin - Scrapers_2018_175</v>
      </c>
      <c r="B4109" s="1" t="s">
        <v>40</v>
      </c>
      <c r="C4109" s="1">
        <v>2020</v>
      </c>
      <c r="D4109" s="1" t="s">
        <v>98</v>
      </c>
      <c r="E4109" s="1">
        <v>2018</v>
      </c>
      <c r="F4109" s="1">
        <v>175</v>
      </c>
      <c r="G4109" s="1" t="s">
        <v>5</v>
      </c>
      <c r="H4109" s="1">
        <v>3.05219973733961E-5</v>
      </c>
      <c r="I4109" s="1">
        <v>3.6931616821809303E-5</v>
      </c>
      <c r="J4109" s="1">
        <v>4.3951676217690397E-5</v>
      </c>
      <c r="K4109" s="1">
        <v>1.65390442887708E-3</v>
      </c>
      <c r="L4109" s="1">
        <v>1.62218131084819E-4</v>
      </c>
      <c r="M4109" s="1">
        <v>0.307280570990139</v>
      </c>
      <c r="N4109" s="1">
        <v>5.4401530101003103E-6</v>
      </c>
      <c r="O4109" s="1">
        <v>5.00494076929229E-6</v>
      </c>
      <c r="P4109" s="1">
        <v>2.8400456042275098E-6</v>
      </c>
      <c r="Q4109" s="1">
        <v>2.5079827124709498E-6</v>
      </c>
      <c r="R4109" s="1">
        <v>9969.3797167127595</v>
      </c>
      <c r="S4109" s="1">
        <v>2324.6551004627099</v>
      </c>
      <c r="T4109" s="1">
        <v>3.63747424905563</v>
      </c>
      <c r="U4109" s="1">
        <v>398648.672465763</v>
      </c>
      <c r="V4109" s="1">
        <f t="shared" si="257"/>
        <v>3.0675849574313543E-2</v>
      </c>
      <c r="W4109" s="1">
        <f t="shared" si="258"/>
        <v>0.13474035029101653</v>
      </c>
      <c r="X4109" s="1">
        <f t="shared" si="259"/>
        <v>639.08496426228794</v>
      </c>
    </row>
    <row r="4110" spans="1:24" hidden="1" x14ac:dyDescent="0.3">
      <c r="A4110" s="18" t="str">
        <f t="shared" si="256"/>
        <v>ConstMin - Scrapers_2018_300</v>
      </c>
      <c r="B4110" s="1" t="s">
        <v>40</v>
      </c>
      <c r="C4110" s="1">
        <v>2020</v>
      </c>
      <c r="D4110" s="1" t="s">
        <v>98</v>
      </c>
      <c r="E4110" s="1">
        <v>2018</v>
      </c>
      <c r="F4110" s="1">
        <v>300</v>
      </c>
      <c r="G4110" s="1" t="s">
        <v>5</v>
      </c>
      <c r="H4110" s="1">
        <v>1.8175238553667601E-5</v>
      </c>
      <c r="I4110" s="1">
        <v>2.1992038649937799E-5</v>
      </c>
      <c r="J4110" s="1">
        <v>2.6172343517281301E-5</v>
      </c>
      <c r="K4110" s="1">
        <v>3.3701325802400602E-4</v>
      </c>
      <c r="L4110" s="1">
        <v>9.1623392838347003E-5</v>
      </c>
      <c r="M4110" s="1">
        <v>0.18411638386936499</v>
      </c>
      <c r="N4110" s="1">
        <v>3.1840814859523702E-6</v>
      </c>
      <c r="O4110" s="1">
        <v>2.9293549670761801E-6</v>
      </c>
      <c r="P4110" s="1">
        <v>1.70170201797224E-6</v>
      </c>
      <c r="Q4110" s="1">
        <v>1.5027331742424201E-6</v>
      </c>
      <c r="R4110" s="1">
        <v>5973.45330668713</v>
      </c>
      <c r="S4110" s="1">
        <v>1034.5209361826401</v>
      </c>
      <c r="T4110" s="1">
        <v>1.9586399802607199</v>
      </c>
      <c r="U4110" s="1">
        <v>238777.28465129901</v>
      </c>
      <c r="V4110" s="1">
        <f t="shared" si="257"/>
        <v>3.0497278211597718E-2</v>
      </c>
      <c r="W4110" s="1">
        <f t="shared" si="258"/>
        <v>0.12705798432604526</v>
      </c>
      <c r="X4110" s="1">
        <f t="shared" si="259"/>
        <v>528.18330403167408</v>
      </c>
    </row>
    <row r="4111" spans="1:24" hidden="1" x14ac:dyDescent="0.3">
      <c r="A4111" s="18" t="str">
        <f t="shared" si="256"/>
        <v>ConstMin - Scrapers_2018_600</v>
      </c>
      <c r="B4111" s="1" t="s">
        <v>40</v>
      </c>
      <c r="C4111" s="1">
        <v>2020</v>
      </c>
      <c r="D4111" s="1" t="s">
        <v>98</v>
      </c>
      <c r="E4111" s="1">
        <v>2018</v>
      </c>
      <c r="F4111" s="1">
        <v>600</v>
      </c>
      <c r="G4111" s="1" t="s">
        <v>5</v>
      </c>
      <c r="H4111" s="1">
        <v>1.8060487638700901E-4</v>
      </c>
      <c r="I4111" s="1">
        <v>2.1853190042828101E-4</v>
      </c>
      <c r="J4111" s="1">
        <v>2.60071021997293E-4</v>
      </c>
      <c r="K4111" s="1">
        <v>3.3083990066870099E-3</v>
      </c>
      <c r="L4111" s="1">
        <v>9.1044920752299404E-4</v>
      </c>
      <c r="M4111" s="1">
        <v>1.82953949415095</v>
      </c>
      <c r="N4111" s="1">
        <v>3.1639785165876102E-5</v>
      </c>
      <c r="O4111" s="1">
        <v>2.9108602352605999E-5</v>
      </c>
      <c r="P4111" s="1">
        <v>1.69095817750014E-5</v>
      </c>
      <c r="Q4111" s="1">
        <v>1.49324554049357E-5</v>
      </c>
      <c r="R4111" s="1">
        <v>59357.394010110598</v>
      </c>
      <c r="S4111" s="1">
        <v>5958.7948171493799</v>
      </c>
      <c r="T4111" s="1">
        <v>8.4874399144631401</v>
      </c>
      <c r="U4111" s="1">
        <v>2366887.8752312302</v>
      </c>
      <c r="V4111" s="1">
        <f t="shared" si="257"/>
        <v>3.0572134270244817E-2</v>
      </c>
      <c r="W4111" s="1">
        <f t="shared" si="258"/>
        <v>0.12736985018700189</v>
      </c>
      <c r="X4111" s="1">
        <f t="shared" si="259"/>
        <v>702.07210621841489</v>
      </c>
    </row>
    <row r="4112" spans="1:24" hidden="1" x14ac:dyDescent="0.3">
      <c r="A4112" s="18" t="str">
        <f t="shared" si="256"/>
        <v>ConstMin - Scrapers_2019_75</v>
      </c>
      <c r="B4112" s="1" t="s">
        <v>40</v>
      </c>
      <c r="C4112" s="1">
        <v>2020</v>
      </c>
      <c r="D4112" s="1" t="s">
        <v>98</v>
      </c>
      <c r="E4112" s="1">
        <v>2019</v>
      </c>
      <c r="F4112" s="1">
        <v>75</v>
      </c>
      <c r="G4112" s="1" t="s">
        <v>5</v>
      </c>
      <c r="H4112" s="1">
        <v>5.5541245905462102E-7</v>
      </c>
      <c r="I4112" s="1">
        <v>6.7204907545609105E-7</v>
      </c>
      <c r="J4112" s="1">
        <v>7.9979394103865402E-7</v>
      </c>
      <c r="K4112" s="1">
        <v>2.6315886148677699E-5</v>
      </c>
      <c r="L4112" s="1">
        <v>1.1263564984463601E-5</v>
      </c>
      <c r="M4112" s="1">
        <v>4.4047880391925899E-3</v>
      </c>
      <c r="N4112" s="1">
        <v>8.0620573811646694E-8</v>
      </c>
      <c r="O4112" s="1">
        <v>7.4170927906715004E-8</v>
      </c>
      <c r="P4112" s="1">
        <v>4.0707787453332097E-8</v>
      </c>
      <c r="Q4112" s="1">
        <v>3.5951287837031398E-8</v>
      </c>
      <c r="R4112" s="1">
        <v>142.908496924639</v>
      </c>
      <c r="S4112" s="1">
        <v>76.361460896828504</v>
      </c>
      <c r="T4112" s="1">
        <v>9.3268570488605998E-2</v>
      </c>
      <c r="U4112" s="1">
        <v>5727.1095672621304</v>
      </c>
      <c r="V4112" s="1">
        <f t="shared" si="257"/>
        <v>3.8855642693398092E-2</v>
      </c>
      <c r="W4112" s="1">
        <f t="shared" si="258"/>
        <v>0.65122187124976139</v>
      </c>
      <c r="X4112" s="1">
        <f t="shared" si="259"/>
        <v>818.72661387210906</v>
      </c>
    </row>
    <row r="4113" spans="1:24" hidden="1" x14ac:dyDescent="0.3">
      <c r="A4113" s="18" t="str">
        <f t="shared" si="256"/>
        <v>ConstMin - Scrapers_2019_175</v>
      </c>
      <c r="B4113" s="1" t="s">
        <v>40</v>
      </c>
      <c r="C4113" s="1">
        <v>2020</v>
      </c>
      <c r="D4113" s="1" t="s">
        <v>98</v>
      </c>
      <c r="E4113" s="1">
        <v>2019</v>
      </c>
      <c r="F4113" s="1">
        <v>175</v>
      </c>
      <c r="G4113" s="1" t="s">
        <v>5</v>
      </c>
      <c r="H4113" s="1">
        <v>1.18614267299959E-5</v>
      </c>
      <c r="I4113" s="1">
        <v>1.4352326343295001E-5</v>
      </c>
      <c r="J4113" s="1">
        <v>1.7080454491194099E-5</v>
      </c>
      <c r="K4113" s="1">
        <v>7.0648242237802397E-4</v>
      </c>
      <c r="L4113" s="1">
        <v>6.5924371020345497E-5</v>
      </c>
      <c r="M4113" s="1">
        <v>0.133599766428592</v>
      </c>
      <c r="N4113" s="1">
        <v>2.2949260511303999E-6</v>
      </c>
      <c r="O4113" s="1">
        <v>2.1113319670399698E-6</v>
      </c>
      <c r="P4113" s="1">
        <v>1.23484025208926E-6</v>
      </c>
      <c r="Q4113" s="1">
        <v>1.0904233336764299E-6</v>
      </c>
      <c r="R4113" s="1">
        <v>4334.49728793139</v>
      </c>
      <c r="S4113" s="1">
        <v>997.38055261293505</v>
      </c>
      <c r="T4113" s="1">
        <v>1.49229712781769</v>
      </c>
      <c r="U4113" s="1">
        <v>173793.56129280399</v>
      </c>
      <c r="V4113" s="1">
        <f t="shared" si="257"/>
        <v>2.7344955365598243E-2</v>
      </c>
      <c r="W4113" s="1">
        <f t="shared" si="258"/>
        <v>0.1256032604009632</v>
      </c>
      <c r="X4113" s="1">
        <f t="shared" si="259"/>
        <v>668.35252445435412</v>
      </c>
    </row>
    <row r="4114" spans="1:24" hidden="1" x14ac:dyDescent="0.3">
      <c r="A4114" s="18" t="str">
        <f t="shared" si="256"/>
        <v>ConstMin - Scrapers_2019_300</v>
      </c>
      <c r="B4114" s="1" t="s">
        <v>40</v>
      </c>
      <c r="C4114" s="1">
        <v>2020</v>
      </c>
      <c r="D4114" s="1" t="s">
        <v>98</v>
      </c>
      <c r="E4114" s="1">
        <v>2019</v>
      </c>
      <c r="F4114" s="1">
        <v>300</v>
      </c>
      <c r="G4114" s="1" t="s">
        <v>5</v>
      </c>
      <c r="H4114" s="1">
        <v>1.4692866888705399E-5</v>
      </c>
      <c r="I4114" s="1">
        <v>1.7778368935333599E-5</v>
      </c>
      <c r="J4114" s="1">
        <v>2.1157728319735899E-5</v>
      </c>
      <c r="K4114" s="1">
        <v>2.9817965394913403E-4</v>
      </c>
      <c r="L4114" s="1">
        <v>8.1661171979764295E-5</v>
      </c>
      <c r="M4114" s="1">
        <v>0.16549135522907801</v>
      </c>
      <c r="N4114" s="1">
        <v>2.7996386727295799E-6</v>
      </c>
      <c r="O4114" s="1">
        <v>2.5756675789112199E-6</v>
      </c>
      <c r="P4114" s="1">
        <v>1.5296088628934401E-6</v>
      </c>
      <c r="Q4114" s="1">
        <v>1.35071819425654E-6</v>
      </c>
      <c r="R4114" s="1">
        <v>5369.1847642558096</v>
      </c>
      <c r="S4114" s="1">
        <v>958.67964872516995</v>
      </c>
      <c r="T4114" s="1">
        <v>1.49229712781769</v>
      </c>
      <c r="U4114" s="1">
        <v>216362.01322166101</v>
      </c>
      <c r="V4114" s="1">
        <f t="shared" si="257"/>
        <v>2.7208180573967105E-2</v>
      </c>
      <c r="W4114" s="1">
        <f t="shared" si="258"/>
        <v>0.12497501436655377</v>
      </c>
      <c r="X4114" s="1">
        <f t="shared" si="259"/>
        <v>642.41874547271084</v>
      </c>
    </row>
    <row r="4115" spans="1:24" hidden="1" x14ac:dyDescent="0.3">
      <c r="A4115" s="18" t="str">
        <f t="shared" si="256"/>
        <v>ConstMin - Scrapers_2019_600</v>
      </c>
      <c r="B4115" s="1" t="s">
        <v>40</v>
      </c>
      <c r="C4115" s="1">
        <v>2020</v>
      </c>
      <c r="D4115" s="1" t="s">
        <v>98</v>
      </c>
      <c r="E4115" s="1">
        <v>2019</v>
      </c>
      <c r="F4115" s="1">
        <v>600</v>
      </c>
      <c r="G4115" s="1" t="s">
        <v>5</v>
      </c>
      <c r="H4115" s="1">
        <v>1.79203266723195E-4</v>
      </c>
      <c r="I4115" s="1">
        <v>2.1683595273506599E-4</v>
      </c>
      <c r="J4115" s="1">
        <v>2.5805270408140103E-4</v>
      </c>
      <c r="K4115" s="1">
        <v>3.6066676577708599E-3</v>
      </c>
      <c r="L4115" s="1">
        <v>9.9599001978760491E-4</v>
      </c>
      <c r="M4115" s="1">
        <v>2.0184346388040102</v>
      </c>
      <c r="N4115" s="1">
        <v>3.4146119991286101E-5</v>
      </c>
      <c r="O4115" s="1">
        <v>3.1414430391983203E-5</v>
      </c>
      <c r="P4115" s="1">
        <v>1.8656053111729199E-5</v>
      </c>
      <c r="Q4115" s="1">
        <v>1.64741921822823E-5</v>
      </c>
      <c r="R4115" s="1">
        <v>65485.888947560197</v>
      </c>
      <c r="S4115" s="1">
        <v>6502.1679918961599</v>
      </c>
      <c r="T4115" s="1">
        <v>9.1403199078833808</v>
      </c>
      <c r="U4115" s="1">
        <v>2619404.3609076701</v>
      </c>
      <c r="V4115" s="1">
        <f t="shared" si="257"/>
        <v>2.7410524573534753E-2</v>
      </c>
      <c r="W4115" s="1">
        <f t="shared" si="258"/>
        <v>0.12590443866907938</v>
      </c>
      <c r="X4115" s="1">
        <f t="shared" si="259"/>
        <v>711.37203702117074</v>
      </c>
    </row>
    <row r="4116" spans="1:24" hidden="1" x14ac:dyDescent="0.3">
      <c r="A4116" s="18" t="str">
        <f t="shared" si="256"/>
        <v>ConstMin - Scrapers_2020_175</v>
      </c>
      <c r="B4116" s="1" t="s">
        <v>40</v>
      </c>
      <c r="C4116" s="1">
        <v>2020</v>
      </c>
      <c r="D4116" s="1" t="s">
        <v>98</v>
      </c>
      <c r="E4116" s="1">
        <v>2020</v>
      </c>
      <c r="F4116" s="1">
        <v>175</v>
      </c>
      <c r="G4116" s="1" t="s">
        <v>5</v>
      </c>
      <c r="H4116" s="1">
        <v>1.00113144279095E-5</v>
      </c>
      <c r="I4116" s="1">
        <v>1.2113690457770599E-5</v>
      </c>
      <c r="J4116" s="1">
        <v>1.4416292776189799E-5</v>
      </c>
      <c r="K4116" s="1">
        <v>6.6251672743754503E-4</v>
      </c>
      <c r="L4116" s="1">
        <v>6.23000300010079E-5</v>
      </c>
      <c r="M4116" s="1">
        <v>0.12736356908197599</v>
      </c>
      <c r="N4116" s="1">
        <v>2.1222421984978298E-6</v>
      </c>
      <c r="O4116" s="1">
        <v>1.9524628226179999E-6</v>
      </c>
      <c r="P4116" s="1">
        <v>1.1772390183589499E-6</v>
      </c>
      <c r="Q4116" s="1">
        <v>1.0395243292699001E-6</v>
      </c>
      <c r="R4116" s="1">
        <v>4132.1707329642504</v>
      </c>
      <c r="S4116" s="1">
        <v>960.65630779470598</v>
      </c>
      <c r="T4116" s="1">
        <v>1.3990285573290899</v>
      </c>
      <c r="U4116" s="1">
        <v>165617.14746380699</v>
      </c>
      <c r="V4116" s="1">
        <f t="shared" si="257"/>
        <v>2.4219198816552181E-2</v>
      </c>
      <c r="W4116" s="1">
        <f t="shared" si="258"/>
        <v>0.12455797992623178</v>
      </c>
      <c r="X4116" s="1">
        <f t="shared" si="259"/>
        <v>686.65954155268412</v>
      </c>
    </row>
    <row r="4117" spans="1:24" hidden="1" x14ac:dyDescent="0.3">
      <c r="A4117" s="18" t="str">
        <f t="shared" si="256"/>
        <v>ConstMin - Scrapers_2020_300</v>
      </c>
      <c r="B4117" s="1" t="s">
        <v>40</v>
      </c>
      <c r="C4117" s="1">
        <v>2020</v>
      </c>
      <c r="D4117" s="1" t="s">
        <v>98</v>
      </c>
      <c r="E4117" s="1">
        <v>2020</v>
      </c>
      <c r="F4117" s="1">
        <v>300</v>
      </c>
      <c r="G4117" s="1" t="s">
        <v>5</v>
      </c>
      <c r="H4117" s="1">
        <v>1.23901412602628E-5</v>
      </c>
      <c r="I4117" s="1">
        <v>1.4992070924918001E-5</v>
      </c>
      <c r="J4117" s="1">
        <v>1.7841803414778499E-5</v>
      </c>
      <c r="K4117" s="1">
        <v>2.7938128277986798E-4</v>
      </c>
      <c r="L4117" s="1">
        <v>7.7103379160600307E-5</v>
      </c>
      <c r="M4117" s="1">
        <v>0.157626915396606</v>
      </c>
      <c r="N4117" s="1">
        <v>2.6057406901595601E-6</v>
      </c>
      <c r="O4117" s="1">
        <v>2.3972814349468E-6</v>
      </c>
      <c r="P4117" s="1">
        <v>1.4569672983097201E-6</v>
      </c>
      <c r="Q4117" s="1">
        <v>1.2865296935662601E-6</v>
      </c>
      <c r="R4117" s="1">
        <v>5114.0316750236598</v>
      </c>
      <c r="S4117" s="1">
        <v>915.40121857110898</v>
      </c>
      <c r="T4117" s="1">
        <v>1.3990285573290899</v>
      </c>
      <c r="U4117" s="1">
        <v>205965.27417849901</v>
      </c>
      <c r="V4117" s="1">
        <f t="shared" si="257"/>
        <v>2.4102174391728719E-2</v>
      </c>
      <c r="W4117" s="1">
        <f t="shared" si="258"/>
        <v>0.12395612987873686</v>
      </c>
      <c r="X4117" s="1">
        <f t="shared" si="259"/>
        <v>654.31203228525771</v>
      </c>
    </row>
    <row r="4118" spans="1:24" hidden="1" x14ac:dyDescent="0.3">
      <c r="A4118" s="18" t="str">
        <f t="shared" si="256"/>
        <v>ConstMin - Scrapers_2020_600</v>
      </c>
      <c r="B4118" s="1" t="s">
        <v>40</v>
      </c>
      <c r="C4118" s="1">
        <v>2020</v>
      </c>
      <c r="D4118" s="1" t="s">
        <v>98</v>
      </c>
      <c r="E4118" s="1">
        <v>2020</v>
      </c>
      <c r="F4118" s="1">
        <v>600</v>
      </c>
      <c r="G4118" s="1" t="s">
        <v>5</v>
      </c>
      <c r="H4118" s="1">
        <v>1.3354300186425001E-4</v>
      </c>
      <c r="I4118" s="1">
        <v>1.6158703225574301E-4</v>
      </c>
      <c r="J4118" s="1">
        <v>1.9230192268452099E-4</v>
      </c>
      <c r="K4118" s="1">
        <v>2.9983922603486301E-3</v>
      </c>
      <c r="L4118" s="1">
        <v>8.3103303591920805E-4</v>
      </c>
      <c r="M4118" s="1">
        <v>1.6989290932602801</v>
      </c>
      <c r="N4118" s="1">
        <v>2.8085106257807901E-5</v>
      </c>
      <c r="O4118" s="1">
        <v>2.5838297757183299E-5</v>
      </c>
      <c r="P4118" s="1">
        <v>1.5703435703218102E-5</v>
      </c>
      <c r="Q4118" s="1">
        <v>1.38664308709172E-5</v>
      </c>
      <c r="R4118" s="1">
        <v>55119.8833948592</v>
      </c>
      <c r="S4118" s="1">
        <v>5127.5576610653698</v>
      </c>
      <c r="T4118" s="1">
        <v>6.80860564566823</v>
      </c>
      <c r="U4118" s="1">
        <v>2211114.251311</v>
      </c>
      <c r="V4118" s="1">
        <f t="shared" si="257"/>
        <v>2.4198247902135681E-2</v>
      </c>
      <c r="W4118" s="1">
        <f t="shared" si="258"/>
        <v>0.1244502305495044</v>
      </c>
      <c r="X4118" s="1">
        <f t="shared" si="259"/>
        <v>753.09952256195413</v>
      </c>
    </row>
    <row r="4119" spans="1:24" hidden="1" x14ac:dyDescent="0.3">
      <c r="A4119" s="18" t="str">
        <f t="shared" si="256"/>
        <v>ConstMin - Scrapers_2021_75</v>
      </c>
      <c r="B4119" s="1" t="s">
        <v>40</v>
      </c>
      <c r="C4119" s="1">
        <v>2020</v>
      </c>
      <c r="D4119" s="1" t="s">
        <v>98</v>
      </c>
      <c r="E4119" s="1">
        <v>2021</v>
      </c>
      <c r="F4119" s="1">
        <v>75</v>
      </c>
      <c r="G4119" s="1" t="s">
        <v>5</v>
      </c>
      <c r="H4119" s="1">
        <v>4.7874233007375496E-7</v>
      </c>
      <c r="I4119" s="1">
        <v>5.7927821938924402E-7</v>
      </c>
      <c r="J4119" s="1">
        <v>6.89388955306208E-7</v>
      </c>
      <c r="K4119" s="1">
        <v>2.5355662887950301E-5</v>
      </c>
      <c r="L4119" s="1">
        <v>1.0940409716689201E-5</v>
      </c>
      <c r="M4119" s="1">
        <v>4.3147512377810504E-3</v>
      </c>
      <c r="N4119" s="1">
        <v>7.43528877304604E-8</v>
      </c>
      <c r="O4119" s="1">
        <v>6.8404656712023604E-8</v>
      </c>
      <c r="P4119" s="1">
        <v>3.98776526774634E-8</v>
      </c>
      <c r="Q4119" s="1">
        <v>3.5216419567623103E-8</v>
      </c>
      <c r="R4119" s="1">
        <v>139.98735206065501</v>
      </c>
      <c r="S4119" s="1">
        <v>74.800940578773407</v>
      </c>
      <c r="T4119" s="1">
        <v>9.3268570488605998E-2</v>
      </c>
      <c r="U4119" s="1">
        <v>5610.070543408</v>
      </c>
      <c r="V4119" s="1">
        <f t="shared" si="257"/>
        <v>3.4190659497776235E-2</v>
      </c>
      <c r="W4119" s="1">
        <f t="shared" si="258"/>
        <v>0.6457343136150866</v>
      </c>
      <c r="X4119" s="1">
        <f t="shared" si="259"/>
        <v>801.99514356137092</v>
      </c>
    </row>
    <row r="4120" spans="1:24" hidden="1" x14ac:dyDescent="0.3">
      <c r="A4120" s="18" t="str">
        <f t="shared" si="256"/>
        <v>ConstMin - Scrapers_2021_175</v>
      </c>
      <c r="B4120" s="1" t="s">
        <v>40</v>
      </c>
      <c r="C4120" s="1">
        <v>2020</v>
      </c>
      <c r="D4120" s="1" t="s">
        <v>98</v>
      </c>
      <c r="E4120" s="1">
        <v>2021</v>
      </c>
      <c r="F4120" s="1">
        <v>175</v>
      </c>
      <c r="G4120" s="1" t="s">
        <v>5</v>
      </c>
      <c r="H4120" s="1">
        <v>6.0091937247151498E-7</v>
      </c>
      <c r="I4120" s="1">
        <v>7.2711244069053304E-7</v>
      </c>
      <c r="J4120" s="1">
        <v>8.6532389635898195E-7</v>
      </c>
      <c r="K4120" s="1">
        <v>3.9766919615847101E-5</v>
      </c>
      <c r="L4120" s="1">
        <v>3.7394984647364899E-6</v>
      </c>
      <c r="M4120" s="1">
        <v>7.6448738634267996E-3</v>
      </c>
      <c r="N4120" s="1">
        <v>1.2738551559209899E-7</v>
      </c>
      <c r="O4120" s="1">
        <v>1.1719467434473099E-7</v>
      </c>
      <c r="P4120" s="1">
        <v>7.0662622501305102E-8</v>
      </c>
      <c r="Q4120" s="1">
        <v>6.2396432767338096E-8</v>
      </c>
      <c r="R4120" s="1">
        <v>248.02951317517699</v>
      </c>
      <c r="S4120" s="1">
        <v>56.802939577204803</v>
      </c>
      <c r="T4120" s="1">
        <v>9.3268570488605998E-2</v>
      </c>
      <c r="U4120" s="1">
        <v>9940.51442601085</v>
      </c>
      <c r="V4120" s="1">
        <f t="shared" si="257"/>
        <v>2.4220400272987705E-2</v>
      </c>
      <c r="W4120" s="1">
        <f t="shared" si="258"/>
        <v>0.12456415894923366</v>
      </c>
      <c r="X4120" s="1">
        <f t="shared" si="259"/>
        <v>609.02551931085986</v>
      </c>
    </row>
    <row r="4121" spans="1:24" hidden="1" x14ac:dyDescent="0.3">
      <c r="A4121" s="18" t="str">
        <f t="shared" si="256"/>
        <v>ConstMin - Scrapers_2021_300</v>
      </c>
      <c r="B4121" s="1" t="s">
        <v>40</v>
      </c>
      <c r="C4121" s="1">
        <v>2020</v>
      </c>
      <c r="D4121" s="1" t="s">
        <v>98</v>
      </c>
      <c r="E4121" s="1">
        <v>2021</v>
      </c>
      <c r="F4121" s="1">
        <v>300</v>
      </c>
      <c r="G4121" s="1" t="s">
        <v>5</v>
      </c>
      <c r="H4121" s="1">
        <v>1.6580540032557101E-6</v>
      </c>
      <c r="I4121" s="1">
        <v>2.0062453439394102E-6</v>
      </c>
      <c r="J4121" s="1">
        <v>2.3875977646882199E-6</v>
      </c>
      <c r="K4121" s="1">
        <v>3.7386922765241203E-5</v>
      </c>
      <c r="L4121" s="1">
        <v>1.03180071797716E-5</v>
      </c>
      <c r="M4121" s="1">
        <v>2.1093701242325302E-2</v>
      </c>
      <c r="N4121" s="1">
        <v>3.4870133374683701E-7</v>
      </c>
      <c r="O4121" s="1">
        <v>3.2080522704709003E-7</v>
      </c>
      <c r="P4121" s="1">
        <v>1.9497198706868099E-7</v>
      </c>
      <c r="Q4121" s="1">
        <v>1.7216395389826599E-7</v>
      </c>
      <c r="R4121" s="1">
        <v>684.36190624751703</v>
      </c>
      <c r="S4121" s="1">
        <v>135.869302358662</v>
      </c>
      <c r="T4121" s="1">
        <v>0.186537140977212</v>
      </c>
      <c r="U4121" s="1">
        <v>27989.076285884399</v>
      </c>
      <c r="V4121" s="1">
        <f t="shared" si="257"/>
        <v>2.373471803344427E-2</v>
      </c>
      <c r="W4121" s="1">
        <f t="shared" si="258"/>
        <v>0.12206632245588825</v>
      </c>
      <c r="X4121" s="1">
        <f t="shared" si="259"/>
        <v>728.37667419412332</v>
      </c>
    </row>
    <row r="4122" spans="1:24" hidden="1" x14ac:dyDescent="0.3">
      <c r="A4122" s="18" t="str">
        <f t="shared" si="256"/>
        <v>ConstMin - Scrapers_2021_600</v>
      </c>
      <c r="B4122" s="1" t="s">
        <v>40</v>
      </c>
      <c r="C4122" s="1">
        <v>2020</v>
      </c>
      <c r="D4122" s="1" t="s">
        <v>98</v>
      </c>
      <c r="E4122" s="1">
        <v>2021</v>
      </c>
      <c r="F4122" s="1">
        <v>600</v>
      </c>
      <c r="G4122" s="1" t="s">
        <v>5</v>
      </c>
      <c r="H4122" s="1">
        <v>9.6557439164988504E-5</v>
      </c>
      <c r="I4122" s="1">
        <v>1.16834501389636E-4</v>
      </c>
      <c r="J4122" s="1">
        <v>1.3904271239758301E-4</v>
      </c>
      <c r="K4122" s="1">
        <v>2.1679689255876202E-3</v>
      </c>
      <c r="L4122" s="1">
        <v>6.008732819368E-4</v>
      </c>
      <c r="M4122" s="1">
        <v>1.22840014286082</v>
      </c>
      <c r="N4122" s="1">
        <v>2.0306761875003801E-5</v>
      </c>
      <c r="O4122" s="1">
        <v>1.8682220925003499E-5</v>
      </c>
      <c r="P4122" s="1">
        <v>1.13542717808315E-5</v>
      </c>
      <c r="Q4122" s="1">
        <v>1.0026036831305701E-5</v>
      </c>
      <c r="R4122" s="1">
        <v>39854.089794166401</v>
      </c>
      <c r="S4122" s="1">
        <v>3525.6315372378999</v>
      </c>
      <c r="T4122" s="1">
        <v>4.6634285244302998</v>
      </c>
      <c r="U4122" s="1">
        <v>1595064.0184241</v>
      </c>
      <c r="V4122" s="1">
        <f t="shared" si="257"/>
        <v>2.4253900516093281E-2</v>
      </c>
      <c r="W4122" s="1">
        <f t="shared" si="258"/>
        <v>0.12473644881893067</v>
      </c>
      <c r="X4122" s="1">
        <f t="shared" si="259"/>
        <v>756.01706314746252</v>
      </c>
    </row>
    <row r="4123" spans="1:24" hidden="1" x14ac:dyDescent="0.3">
      <c r="A4123" s="18" t="str">
        <f t="shared" si="256"/>
        <v>ConstMin - Skid Steer Loaders_1969_50</v>
      </c>
      <c r="B4123" s="1" t="s">
        <v>40</v>
      </c>
      <c r="C4123" s="1">
        <v>2020</v>
      </c>
      <c r="D4123" s="1" t="s">
        <v>99</v>
      </c>
      <c r="E4123" s="1">
        <v>1969</v>
      </c>
      <c r="F4123" s="1">
        <v>50</v>
      </c>
      <c r="G4123" s="1" t="s">
        <v>5</v>
      </c>
      <c r="H4123" s="1">
        <v>2.9352875869800101E-6</v>
      </c>
      <c r="I4123" s="1">
        <v>3.5516979802458201E-6</v>
      </c>
      <c r="J4123" s="1">
        <v>4.22681412525122E-6</v>
      </c>
      <c r="K4123" s="1">
        <v>9.8869060223677599E-6</v>
      </c>
      <c r="L4123" s="1">
        <v>7.4630897762972399E-6</v>
      </c>
      <c r="M4123" s="1">
        <v>5.8942666198823202E-4</v>
      </c>
      <c r="N4123" s="1">
        <v>9.5173486967487E-7</v>
      </c>
      <c r="O4123" s="1">
        <v>8.7559608010088004E-7</v>
      </c>
      <c r="P4123" s="1">
        <v>5.3614831685713299E-9</v>
      </c>
      <c r="Q4123" s="1">
        <v>4.8108211780932499E-9</v>
      </c>
      <c r="R4123" s="1">
        <v>19.123298910765701</v>
      </c>
      <c r="S4123" s="1">
        <v>21.482486767306501</v>
      </c>
      <c r="T4123" s="1">
        <v>9.62967675658465E-2</v>
      </c>
      <c r="U4123" s="1">
        <v>902.26444422687496</v>
      </c>
      <c r="V4123" s="1">
        <f t="shared" si="257"/>
        <v>1.3034392230849563</v>
      </c>
      <c r="W4123" s="1">
        <f t="shared" si="258"/>
        <v>2.7388826397780819</v>
      </c>
      <c r="X4123" s="1">
        <f t="shared" si="259"/>
        <v>223.08627080983845</v>
      </c>
    </row>
    <row r="4124" spans="1:24" hidden="1" x14ac:dyDescent="0.3">
      <c r="A4124" s="18" t="str">
        <f t="shared" si="256"/>
        <v>ConstMin - Skid Steer Loaders_1969_75</v>
      </c>
      <c r="B4124" s="1" t="s">
        <v>40</v>
      </c>
      <c r="C4124" s="1">
        <v>2020</v>
      </c>
      <c r="D4124" s="1" t="s">
        <v>99</v>
      </c>
      <c r="E4124" s="1">
        <v>1969</v>
      </c>
      <c r="F4124" s="1">
        <v>75</v>
      </c>
      <c r="G4124" s="1" t="s">
        <v>5</v>
      </c>
      <c r="H4124" s="1">
        <v>1.02336444222474E-5</v>
      </c>
      <c r="I4124" s="1">
        <v>1.2382709750919299E-5</v>
      </c>
      <c r="J4124" s="1">
        <v>1.47364479680362E-5</v>
      </c>
      <c r="K4124" s="1">
        <v>4.1213098708519399E-5</v>
      </c>
      <c r="L4124" s="1">
        <v>1.01212914993325E-4</v>
      </c>
      <c r="M4124" s="1">
        <v>3.6270371827424098E-3</v>
      </c>
      <c r="N4124" s="1">
        <v>7.0092201586569802E-6</v>
      </c>
      <c r="O4124" s="1">
        <v>6.4484825459644197E-6</v>
      </c>
      <c r="P4124" s="1">
        <v>3.32267481274778E-8</v>
      </c>
      <c r="Q4124" s="1">
        <v>2.96033899002981E-8</v>
      </c>
      <c r="R4124" s="1">
        <v>117.675226926584</v>
      </c>
      <c r="S4124" s="1">
        <v>84.855822730860893</v>
      </c>
      <c r="T4124" s="1">
        <v>0.48148383782923199</v>
      </c>
      <c r="U4124" s="1">
        <v>6092.64807207581</v>
      </c>
      <c r="V4124" s="1">
        <f t="shared" si="257"/>
        <v>0.67297386874183895</v>
      </c>
      <c r="W4124" s="1">
        <f t="shared" si="258"/>
        <v>5.5007060925933438</v>
      </c>
      <c r="X4124" s="1">
        <f t="shared" si="259"/>
        <v>176.23815393977301</v>
      </c>
    </row>
    <row r="4125" spans="1:24" hidden="1" x14ac:dyDescent="0.3">
      <c r="A4125" s="18" t="str">
        <f t="shared" si="256"/>
        <v>ConstMin - Skid Steer Loaders_1970_75</v>
      </c>
      <c r="B4125" s="1" t="s">
        <v>40</v>
      </c>
      <c r="C4125" s="1">
        <v>2020</v>
      </c>
      <c r="D4125" s="1" t="s">
        <v>99</v>
      </c>
      <c r="E4125" s="1">
        <v>1970</v>
      </c>
      <c r="F4125" s="1">
        <v>75</v>
      </c>
      <c r="G4125" s="1" t="s">
        <v>5</v>
      </c>
      <c r="H4125" s="1">
        <v>2.0563034597641898E-6</v>
      </c>
      <c r="I4125" s="1">
        <v>2.4881271863146699E-6</v>
      </c>
      <c r="J4125" s="1">
        <v>2.9610769820604401E-6</v>
      </c>
      <c r="K4125" s="1">
        <v>8.2943008409972204E-6</v>
      </c>
      <c r="L4125" s="1">
        <v>2.03758475669194E-5</v>
      </c>
      <c r="M4125" s="1">
        <v>7.3217413206591499E-4</v>
      </c>
      <c r="N4125" s="1">
        <v>1.4061890230351001E-6</v>
      </c>
      <c r="O4125" s="1">
        <v>1.29369390119229E-6</v>
      </c>
      <c r="P4125" s="1">
        <v>6.7076238440072299E-9</v>
      </c>
      <c r="Q4125" s="1">
        <v>5.9759068392211097E-9</v>
      </c>
      <c r="R4125" s="1">
        <v>23.754583369196901</v>
      </c>
      <c r="S4125" s="1">
        <v>21.482486767306501</v>
      </c>
      <c r="T4125" s="1">
        <v>9.62967675658465E-2</v>
      </c>
      <c r="U4125" s="1">
        <v>1245.98423250378</v>
      </c>
      <c r="V4125" s="1">
        <f t="shared" si="257"/>
        <v>0.66122403385059647</v>
      </c>
      <c r="W4125" s="1">
        <f t="shared" si="258"/>
        <v>5.4149161648279964</v>
      </c>
      <c r="X4125" s="1">
        <f t="shared" si="259"/>
        <v>223.08627080983845</v>
      </c>
    </row>
    <row r="4126" spans="1:24" hidden="1" x14ac:dyDescent="0.3">
      <c r="A4126" s="18" t="str">
        <f t="shared" si="256"/>
        <v>ConstMin - Skid Steer Loaders_1972_25</v>
      </c>
      <c r="B4126" s="1" t="s">
        <v>40</v>
      </c>
      <c r="C4126" s="1">
        <v>2020</v>
      </c>
      <c r="D4126" s="1" t="s">
        <v>99</v>
      </c>
      <c r="E4126" s="1">
        <v>1972</v>
      </c>
      <c r="F4126" s="1">
        <v>25</v>
      </c>
      <c r="G4126" s="1" t="s">
        <v>5</v>
      </c>
      <c r="H4126" s="1">
        <v>0</v>
      </c>
      <c r="I4126" s="1">
        <v>0</v>
      </c>
      <c r="J4126" s="1">
        <v>0</v>
      </c>
      <c r="K4126" s="1">
        <v>0</v>
      </c>
      <c r="L4126" s="1">
        <v>0</v>
      </c>
      <c r="M4126" s="1">
        <v>0</v>
      </c>
      <c r="N4126" s="1">
        <v>0</v>
      </c>
      <c r="O4126" s="1">
        <v>0</v>
      </c>
      <c r="P4126" s="1">
        <v>0</v>
      </c>
      <c r="Q4126" s="1">
        <v>0</v>
      </c>
      <c r="R4126" s="1">
        <v>0</v>
      </c>
      <c r="S4126" s="1">
        <v>0</v>
      </c>
      <c r="T4126" s="1">
        <v>0</v>
      </c>
      <c r="U4126" s="1">
        <v>0</v>
      </c>
      <c r="V4126" s="1">
        <f t="shared" si="257"/>
        <v>0</v>
      </c>
      <c r="W4126" s="1">
        <f t="shared" si="258"/>
        <v>0</v>
      </c>
      <c r="X4126" s="1" t="e">
        <f t="shared" si="259"/>
        <v>#DIV/0!</v>
      </c>
    </row>
    <row r="4127" spans="1:24" hidden="1" x14ac:dyDescent="0.3">
      <c r="A4127" s="18" t="str">
        <f t="shared" si="256"/>
        <v>ConstMin - Skid Steer Loaders_1972_50</v>
      </c>
      <c r="B4127" s="1" t="s">
        <v>40</v>
      </c>
      <c r="C4127" s="1">
        <v>2020</v>
      </c>
      <c r="D4127" s="1" t="s">
        <v>99</v>
      </c>
      <c r="E4127" s="1">
        <v>1972</v>
      </c>
      <c r="F4127" s="1">
        <v>50</v>
      </c>
      <c r="G4127" s="1" t="s">
        <v>5</v>
      </c>
      <c r="H4127" s="1">
        <v>2.8623313033297599E-6</v>
      </c>
      <c r="I4127" s="1">
        <v>3.46342087702901E-6</v>
      </c>
      <c r="J4127" s="1">
        <v>4.1217570767948598E-6</v>
      </c>
      <c r="K4127" s="1">
        <v>9.6657087793856196E-6</v>
      </c>
      <c r="L4127" s="1">
        <v>7.4209846870629199E-6</v>
      </c>
      <c r="M4127" s="1">
        <v>5.8942666198823202E-4</v>
      </c>
      <c r="N4127" s="1">
        <v>9.3344923092167899E-7</v>
      </c>
      <c r="O4127" s="1">
        <v>8.5877329244794399E-7</v>
      </c>
      <c r="P4127" s="1">
        <v>5.3636718570808403E-9</v>
      </c>
      <c r="Q4127" s="1">
        <v>4.8108211780932499E-9</v>
      </c>
      <c r="R4127" s="1">
        <v>19.123298910765701</v>
      </c>
      <c r="S4127" s="1">
        <v>21.482486767306501</v>
      </c>
      <c r="T4127" s="1">
        <v>9.62967675658465E-2</v>
      </c>
      <c r="U4127" s="1">
        <v>902.26444422687496</v>
      </c>
      <c r="V4127" s="1">
        <f t="shared" si="257"/>
        <v>1.2710423696720019</v>
      </c>
      <c r="W4127" s="1">
        <f t="shared" si="258"/>
        <v>2.7234304743336244</v>
      </c>
      <c r="X4127" s="1">
        <f t="shared" si="259"/>
        <v>223.08627080983845</v>
      </c>
    </row>
    <row r="4128" spans="1:24" hidden="1" x14ac:dyDescent="0.3">
      <c r="A4128" s="18" t="str">
        <f t="shared" si="256"/>
        <v>ConstMin - Skid Steer Loaders_1974_75</v>
      </c>
      <c r="B4128" s="1" t="s">
        <v>40</v>
      </c>
      <c r="C4128" s="1">
        <v>2020</v>
      </c>
      <c r="D4128" s="1" t="s">
        <v>99</v>
      </c>
      <c r="E4128" s="1">
        <v>1974</v>
      </c>
      <c r="F4128" s="1">
        <v>75</v>
      </c>
      <c r="G4128" s="1" t="s">
        <v>5</v>
      </c>
      <c r="H4128" s="1">
        <v>2.0878273875443098E-6</v>
      </c>
      <c r="I4128" s="1">
        <v>2.52627113892862E-6</v>
      </c>
      <c r="J4128" s="1">
        <v>3.0064714380638098E-6</v>
      </c>
      <c r="K4128" s="1">
        <v>8.4760058222368304E-6</v>
      </c>
      <c r="L4128" s="1">
        <v>2.08485558463471E-5</v>
      </c>
      <c r="M4128" s="1">
        <v>7.5742151593025705E-4</v>
      </c>
      <c r="N4128" s="1">
        <v>1.4185475687408801E-6</v>
      </c>
      <c r="O4128" s="1">
        <v>1.30506376324161E-6</v>
      </c>
      <c r="P4128" s="1">
        <v>6.9401027105807097E-9</v>
      </c>
      <c r="Q4128" s="1">
        <v>6.1819725922977002E-9</v>
      </c>
      <c r="R4128" s="1">
        <v>24.573706933652002</v>
      </c>
      <c r="S4128" s="1">
        <v>21.482486767306501</v>
      </c>
      <c r="T4128" s="1">
        <v>9.62967675658465E-2</v>
      </c>
      <c r="U4128" s="1">
        <v>1288.94920603839</v>
      </c>
      <c r="V4128" s="1">
        <f t="shared" si="257"/>
        <v>0.64898215902902301</v>
      </c>
      <c r="W4128" s="1">
        <f t="shared" si="258"/>
        <v>5.3558545546847585</v>
      </c>
      <c r="X4128" s="1">
        <f t="shared" si="259"/>
        <v>223.08627080983845</v>
      </c>
    </row>
    <row r="4129" spans="1:24" hidden="1" x14ac:dyDescent="0.3">
      <c r="A4129" s="18" t="str">
        <f t="shared" si="256"/>
        <v>ConstMin - Skid Steer Loaders_1975_25</v>
      </c>
      <c r="B4129" s="1" t="s">
        <v>40</v>
      </c>
      <c r="C4129" s="1">
        <v>2020</v>
      </c>
      <c r="D4129" s="1" t="s">
        <v>99</v>
      </c>
      <c r="E4129" s="1">
        <v>1975</v>
      </c>
      <c r="F4129" s="1">
        <v>25</v>
      </c>
      <c r="G4129" s="1" t="s">
        <v>5</v>
      </c>
      <c r="H4129" s="1">
        <v>0</v>
      </c>
      <c r="I4129" s="1">
        <v>0</v>
      </c>
      <c r="J4129" s="1">
        <v>0</v>
      </c>
      <c r="K4129" s="1">
        <v>0</v>
      </c>
      <c r="L4129" s="1">
        <v>0</v>
      </c>
      <c r="M4129" s="1">
        <v>0</v>
      </c>
      <c r="N4129" s="1">
        <v>0</v>
      </c>
      <c r="O4129" s="1">
        <v>0</v>
      </c>
      <c r="P4129" s="1">
        <v>0</v>
      </c>
      <c r="Q4129" s="1">
        <v>0</v>
      </c>
      <c r="R4129" s="1">
        <v>0</v>
      </c>
      <c r="S4129" s="1">
        <v>0</v>
      </c>
      <c r="T4129" s="1">
        <v>0</v>
      </c>
      <c r="U4129" s="1">
        <v>0</v>
      </c>
      <c r="V4129" s="1">
        <f t="shared" si="257"/>
        <v>0</v>
      </c>
      <c r="W4129" s="1">
        <f t="shared" si="258"/>
        <v>0</v>
      </c>
      <c r="X4129" s="1" t="e">
        <f t="shared" si="259"/>
        <v>#DIV/0!</v>
      </c>
    </row>
    <row r="4130" spans="1:24" hidden="1" x14ac:dyDescent="0.3">
      <c r="A4130" s="18" t="str">
        <f t="shared" si="256"/>
        <v>ConstMin - Skid Steer Loaders_1975_50</v>
      </c>
      <c r="B4130" s="1" t="s">
        <v>40</v>
      </c>
      <c r="C4130" s="1">
        <v>2020</v>
      </c>
      <c r="D4130" s="1" t="s">
        <v>99</v>
      </c>
      <c r="E4130" s="1">
        <v>1975</v>
      </c>
      <c r="F4130" s="1">
        <v>50</v>
      </c>
      <c r="G4130" s="1" t="s">
        <v>5</v>
      </c>
      <c r="H4130" s="1">
        <v>2.4573065649557499E-6</v>
      </c>
      <c r="I4130" s="1">
        <v>2.9733409435964598E-6</v>
      </c>
      <c r="J4130" s="1">
        <v>3.5385214535362899E-6</v>
      </c>
      <c r="K4130" s="1">
        <v>8.3201649249268597E-6</v>
      </c>
      <c r="L4130" s="1">
        <v>6.5004415504680499E-6</v>
      </c>
      <c r="M4130" s="1">
        <v>5.1925682127534803E-4</v>
      </c>
      <c r="N4130" s="1">
        <v>8.0621554548176297E-7</v>
      </c>
      <c r="O4130" s="1">
        <v>7.4171830184322197E-7</v>
      </c>
      <c r="P4130" s="1">
        <v>4.7270676234962596E-9</v>
      </c>
      <c r="Q4130" s="1">
        <v>4.2381043711773902E-9</v>
      </c>
      <c r="R4130" s="1">
        <v>16.846715707103101</v>
      </c>
      <c r="S4130" s="1">
        <v>21.482486767306501</v>
      </c>
      <c r="T4130" s="1">
        <v>9.62967675658465E-2</v>
      </c>
      <c r="U4130" s="1">
        <v>794.85201039034303</v>
      </c>
      <c r="V4130" s="1">
        <f t="shared" si="257"/>
        <v>1.2386455162590457</v>
      </c>
      <c r="W4130" s="1">
        <f t="shared" si="258"/>
        <v>2.7079783088891629</v>
      </c>
      <c r="X4130" s="1">
        <f t="shared" si="259"/>
        <v>223.08627080983845</v>
      </c>
    </row>
    <row r="4131" spans="1:24" hidden="1" x14ac:dyDescent="0.3">
      <c r="A4131" s="18" t="str">
        <f t="shared" si="256"/>
        <v>ConstMin - Skid Steer Loaders_1977_25</v>
      </c>
      <c r="B4131" s="1" t="s">
        <v>40</v>
      </c>
      <c r="C4131" s="1">
        <v>2020</v>
      </c>
      <c r="D4131" s="1" t="s">
        <v>99</v>
      </c>
      <c r="E4131" s="1">
        <v>1977</v>
      </c>
      <c r="F4131" s="1">
        <v>25</v>
      </c>
      <c r="G4131" s="1" t="s">
        <v>5</v>
      </c>
      <c r="H4131" s="1">
        <v>0</v>
      </c>
      <c r="I4131" s="1">
        <v>0</v>
      </c>
      <c r="J4131" s="1">
        <v>0</v>
      </c>
      <c r="K4131" s="1">
        <v>0</v>
      </c>
      <c r="L4131" s="1">
        <v>0</v>
      </c>
      <c r="M4131" s="1">
        <v>0</v>
      </c>
      <c r="N4131" s="1">
        <v>0</v>
      </c>
      <c r="O4131" s="1">
        <v>0</v>
      </c>
      <c r="P4131" s="1">
        <v>0</v>
      </c>
      <c r="Q4131" s="1">
        <v>0</v>
      </c>
      <c r="R4131" s="1">
        <v>0</v>
      </c>
      <c r="S4131" s="1">
        <v>0</v>
      </c>
      <c r="T4131" s="1">
        <v>0</v>
      </c>
      <c r="U4131" s="1">
        <v>0</v>
      </c>
      <c r="V4131" s="1">
        <f t="shared" si="257"/>
        <v>0</v>
      </c>
      <c r="W4131" s="1">
        <f t="shared" si="258"/>
        <v>0</v>
      </c>
      <c r="X4131" s="1" t="e">
        <f t="shared" si="259"/>
        <v>#DIV/0!</v>
      </c>
    </row>
    <row r="4132" spans="1:24" hidden="1" x14ac:dyDescent="0.3">
      <c r="A4132" s="18" t="str">
        <f t="shared" si="256"/>
        <v>ConstMin - Skid Steer Loaders_1978_50</v>
      </c>
      <c r="B4132" s="1" t="s">
        <v>40</v>
      </c>
      <c r="C4132" s="1">
        <v>2020</v>
      </c>
      <c r="D4132" s="1" t="s">
        <v>99</v>
      </c>
      <c r="E4132" s="1">
        <v>1978</v>
      </c>
      <c r="F4132" s="1">
        <v>50</v>
      </c>
      <c r="G4132" s="1" t="s">
        <v>5</v>
      </c>
      <c r="H4132" s="1">
        <v>2.7164187360292499E-6</v>
      </c>
      <c r="I4132" s="1">
        <v>3.2868666705954E-6</v>
      </c>
      <c r="J4132" s="1">
        <v>3.9116429798821299E-6</v>
      </c>
      <c r="K4132" s="1">
        <v>9.2233142934213205E-6</v>
      </c>
      <c r="L4132" s="1">
        <v>7.3367745085942699E-6</v>
      </c>
      <c r="M4132" s="1">
        <v>5.8942666198823202E-4</v>
      </c>
      <c r="N4132" s="1">
        <v>8.9687795341529698E-7</v>
      </c>
      <c r="O4132" s="1">
        <v>8.2512771714207295E-7</v>
      </c>
      <c r="P4132" s="1">
        <v>5.3680492340998603E-9</v>
      </c>
      <c r="Q4132" s="1">
        <v>4.8108211780932499E-9</v>
      </c>
      <c r="R4132" s="1">
        <v>19.123298910765701</v>
      </c>
      <c r="S4132" s="1">
        <v>21.482486767306501</v>
      </c>
      <c r="T4132" s="1">
        <v>9.62967675658465E-2</v>
      </c>
      <c r="U4132" s="1">
        <v>902.26444422687496</v>
      </c>
      <c r="V4132" s="1">
        <f t="shared" si="257"/>
        <v>1.2062486628460973</v>
      </c>
      <c r="W4132" s="1">
        <f t="shared" si="258"/>
        <v>2.692526143444705</v>
      </c>
      <c r="X4132" s="1">
        <f t="shared" si="259"/>
        <v>223.08627080983845</v>
      </c>
    </row>
    <row r="4133" spans="1:24" hidden="1" x14ac:dyDescent="0.3">
      <c r="A4133" s="18" t="str">
        <f t="shared" si="256"/>
        <v>ConstMin - Skid Steer Loaders_1978_75</v>
      </c>
      <c r="B4133" s="1" t="s">
        <v>40</v>
      </c>
      <c r="C4133" s="1">
        <v>2020</v>
      </c>
      <c r="D4133" s="1" t="s">
        <v>99</v>
      </c>
      <c r="E4133" s="1">
        <v>1978</v>
      </c>
      <c r="F4133" s="1">
        <v>75</v>
      </c>
      <c r="G4133" s="1" t="s">
        <v>5</v>
      </c>
      <c r="H4133" s="1">
        <v>2.5605553743381298E-6</v>
      </c>
      <c r="I4133" s="1">
        <v>3.09827200294913E-6</v>
      </c>
      <c r="J4133" s="1">
        <v>3.6871997390468998E-6</v>
      </c>
      <c r="K4133" s="1">
        <v>1.0464625537061099E-5</v>
      </c>
      <c r="L4133" s="1">
        <v>2.5773310865540898E-5</v>
      </c>
      <c r="M4133" s="1">
        <v>9.4677689491282102E-4</v>
      </c>
      <c r="N4133" s="1">
        <v>1.7280210472378501E-6</v>
      </c>
      <c r="O4133" s="1">
        <v>1.58977936345882E-6</v>
      </c>
      <c r="P4133" s="1">
        <v>8.6766052540286504E-9</v>
      </c>
      <c r="Q4133" s="1">
        <v>7.7274657403721296E-9</v>
      </c>
      <c r="R4133" s="1">
        <v>30.717133667064999</v>
      </c>
      <c r="S4133" s="1">
        <v>21.482486767306501</v>
      </c>
      <c r="T4133" s="1">
        <v>9.62967675658465E-2</v>
      </c>
      <c r="U4133" s="1">
        <v>1611.18650754799</v>
      </c>
      <c r="V4133" s="1">
        <f t="shared" si="257"/>
        <v>0.63674028420744655</v>
      </c>
      <c r="W4133" s="1">
        <f t="shared" si="258"/>
        <v>5.2967929445414894</v>
      </c>
      <c r="X4133" s="1">
        <f t="shared" si="259"/>
        <v>223.08627080983845</v>
      </c>
    </row>
    <row r="4134" spans="1:24" hidden="1" x14ac:dyDescent="0.3">
      <c r="A4134" s="18" t="str">
        <f t="shared" si="256"/>
        <v>ConstMin - Skid Steer Loaders_1979_50</v>
      </c>
      <c r="B4134" s="1" t="s">
        <v>40</v>
      </c>
      <c r="C4134" s="1">
        <v>2020</v>
      </c>
      <c r="D4134" s="1" t="s">
        <v>99</v>
      </c>
      <c r="E4134" s="1">
        <v>1979</v>
      </c>
      <c r="F4134" s="1">
        <v>50</v>
      </c>
      <c r="G4134" s="1" t="s">
        <v>5</v>
      </c>
      <c r="H4134" s="1">
        <v>5.5764928049687597E-6</v>
      </c>
      <c r="I4134" s="1">
        <v>6.7475562940122003E-6</v>
      </c>
      <c r="J4134" s="1">
        <v>8.0301496391550195E-6</v>
      </c>
      <c r="K4134" s="1">
        <v>1.8952705320980201E-5</v>
      </c>
      <c r="L4134" s="1">
        <v>1.51685317776168E-5</v>
      </c>
      <c r="M4134" s="1">
        <v>1.22095522840419E-3</v>
      </c>
      <c r="N4134" s="1">
        <v>1.8451928196021001E-6</v>
      </c>
      <c r="O4134" s="1">
        <v>1.69757739403393E-6</v>
      </c>
      <c r="P4134" s="1">
        <v>1.1121041793653899E-8</v>
      </c>
      <c r="Q4134" s="1">
        <v>9.9652724403360293E-9</v>
      </c>
      <c r="R4134" s="1">
        <v>39.612547743728904</v>
      </c>
      <c r="S4134" s="1">
        <v>42.964973534613101</v>
      </c>
      <c r="T4134" s="1">
        <v>0.192593535131693</v>
      </c>
      <c r="U4134" s="1">
        <v>1868.97634875567</v>
      </c>
      <c r="V4134" s="1">
        <f t="shared" si="257"/>
        <v>1.1954497117084462</v>
      </c>
      <c r="W4134" s="1">
        <f t="shared" si="258"/>
        <v>2.6873754216298829</v>
      </c>
      <c r="X4134" s="1">
        <f t="shared" si="259"/>
        <v>223.08627080983896</v>
      </c>
    </row>
    <row r="4135" spans="1:24" hidden="1" x14ac:dyDescent="0.3">
      <c r="A4135" s="18" t="str">
        <f t="shared" si="256"/>
        <v>ConstMin - Skid Steer Loaders_1979_75</v>
      </c>
      <c r="B4135" s="1" t="s">
        <v>40</v>
      </c>
      <c r="C4135" s="1">
        <v>2020</v>
      </c>
      <c r="D4135" s="1" t="s">
        <v>99</v>
      </c>
      <c r="E4135" s="1">
        <v>1979</v>
      </c>
      <c r="F4135" s="1">
        <v>75</v>
      </c>
      <c r="G4135" s="1" t="s">
        <v>5</v>
      </c>
      <c r="H4135" s="1">
        <v>2.5482481593150602E-6</v>
      </c>
      <c r="I4135" s="1">
        <v>3.0833802727712201E-6</v>
      </c>
      <c r="J4135" s="1">
        <v>3.6694773494136901E-6</v>
      </c>
      <c r="K4135" s="1">
        <v>1.0432030101877401E-5</v>
      </c>
      <c r="L4135" s="1">
        <v>2.5701464879942599E-5</v>
      </c>
      <c r="M4135" s="1">
        <v>9.4677689491282102E-4</v>
      </c>
      <c r="N4135" s="1">
        <v>1.7167301938157799E-6</v>
      </c>
      <c r="O4135" s="1">
        <v>1.5793917783105201E-6</v>
      </c>
      <c r="P4135" s="1">
        <v>8.6769744704793408E-9</v>
      </c>
      <c r="Q4135" s="1">
        <v>7.7274657403721296E-9</v>
      </c>
      <c r="R4135" s="1">
        <v>30.717133667064999</v>
      </c>
      <c r="S4135" s="1">
        <v>21.482486767306501</v>
      </c>
      <c r="T4135" s="1">
        <v>9.62967675658465E-2</v>
      </c>
      <c r="U4135" s="1">
        <v>1611.18650754799</v>
      </c>
      <c r="V4135" s="1">
        <f t="shared" si="257"/>
        <v>0.63367981550205288</v>
      </c>
      <c r="W4135" s="1">
        <f t="shared" si="258"/>
        <v>5.2820275420056628</v>
      </c>
      <c r="X4135" s="1">
        <f t="shared" si="259"/>
        <v>223.08627080983845</v>
      </c>
    </row>
    <row r="4136" spans="1:24" hidden="1" x14ac:dyDescent="0.3">
      <c r="A4136" s="18" t="str">
        <f t="shared" si="256"/>
        <v>ConstMin - Skid Steer Loaders_1980_100</v>
      </c>
      <c r="B4136" s="1" t="s">
        <v>40</v>
      </c>
      <c r="C4136" s="1">
        <v>2020</v>
      </c>
      <c r="D4136" s="1" t="s">
        <v>99</v>
      </c>
      <c r="E4136" s="1">
        <v>1980</v>
      </c>
      <c r="F4136" s="1">
        <v>100</v>
      </c>
      <c r="G4136" s="1" t="s">
        <v>5</v>
      </c>
      <c r="H4136" s="1">
        <v>5.3761948018990301E-6</v>
      </c>
      <c r="I4136" s="1">
        <v>6.5051957102978302E-6</v>
      </c>
      <c r="J4136" s="1">
        <v>7.7417205147346092E-6</v>
      </c>
      <c r="K4136" s="1">
        <v>2.2046801493390701E-5</v>
      </c>
      <c r="L4136" s="1">
        <v>5.4334792056010201E-5</v>
      </c>
      <c r="M4136" s="1">
        <v>2.00716701721518E-3</v>
      </c>
      <c r="N4136" s="1">
        <v>3.6155314016346998E-6</v>
      </c>
      <c r="O4136" s="1">
        <v>3.3262888895039199E-6</v>
      </c>
      <c r="P4136" s="1">
        <v>1.8395968616291701E-8</v>
      </c>
      <c r="Q4136" s="1">
        <v>1.63822273695889E-8</v>
      </c>
      <c r="R4136" s="1">
        <v>65.120323374177801</v>
      </c>
      <c r="S4136" s="1">
        <v>42.964973534613101</v>
      </c>
      <c r="T4136" s="1">
        <v>0.192593535131693</v>
      </c>
      <c r="U4136" s="1">
        <v>3415.7153960017399</v>
      </c>
      <c r="V4136" s="1">
        <f t="shared" si="257"/>
        <v>0.63061934679666032</v>
      </c>
      <c r="W4136" s="1">
        <f t="shared" si="258"/>
        <v>5.267262139469862</v>
      </c>
      <c r="X4136" s="1">
        <f t="shared" si="259"/>
        <v>223.08627080983896</v>
      </c>
    </row>
    <row r="4137" spans="1:24" hidden="1" x14ac:dyDescent="0.3">
      <c r="A4137" s="18" t="str">
        <f t="shared" si="256"/>
        <v>ConstMin - Skid Steer Loaders_1981_25</v>
      </c>
      <c r="B4137" s="1" t="s">
        <v>40</v>
      </c>
      <c r="C4137" s="1">
        <v>2020</v>
      </c>
      <c r="D4137" s="1" t="s">
        <v>99</v>
      </c>
      <c r="E4137" s="1">
        <v>1981</v>
      </c>
      <c r="F4137" s="1">
        <v>25</v>
      </c>
      <c r="G4137" s="1" t="s">
        <v>5</v>
      </c>
      <c r="H4137" s="1">
        <v>0</v>
      </c>
      <c r="I4137" s="1">
        <v>0</v>
      </c>
      <c r="J4137" s="1">
        <v>0</v>
      </c>
      <c r="K4137" s="1">
        <v>0</v>
      </c>
      <c r="L4137" s="1">
        <v>0</v>
      </c>
      <c r="M4137" s="1">
        <v>0</v>
      </c>
      <c r="N4137" s="1">
        <v>0</v>
      </c>
      <c r="O4137" s="1">
        <v>0</v>
      </c>
      <c r="P4137" s="1">
        <v>0</v>
      </c>
      <c r="Q4137" s="1">
        <v>0</v>
      </c>
      <c r="R4137" s="1">
        <v>0</v>
      </c>
      <c r="S4137" s="1">
        <v>0</v>
      </c>
      <c r="T4137" s="1">
        <v>0</v>
      </c>
      <c r="U4137" s="1">
        <v>0</v>
      </c>
      <c r="V4137" s="1">
        <f t="shared" si="257"/>
        <v>0</v>
      </c>
      <c r="W4137" s="1">
        <f t="shared" si="258"/>
        <v>0</v>
      </c>
      <c r="X4137" s="1" t="e">
        <f t="shared" si="259"/>
        <v>#DIV/0!</v>
      </c>
    </row>
    <row r="4138" spans="1:24" hidden="1" x14ac:dyDescent="0.3">
      <c r="A4138" s="18" t="str">
        <f t="shared" si="256"/>
        <v>ConstMin - Skid Steer Loaders_1982_50</v>
      </c>
      <c r="B4138" s="1" t="s">
        <v>40</v>
      </c>
      <c r="C4138" s="1">
        <v>2020</v>
      </c>
      <c r="D4138" s="1" t="s">
        <v>99</v>
      </c>
      <c r="E4138" s="1">
        <v>1982</v>
      </c>
      <c r="F4138" s="1">
        <v>50</v>
      </c>
      <c r="G4138" s="1" t="s">
        <v>5</v>
      </c>
      <c r="H4138" s="1">
        <v>6.2360564075291697E-6</v>
      </c>
      <c r="I4138" s="1">
        <v>7.5456282531102999E-6</v>
      </c>
      <c r="J4138" s="1">
        <v>8.9799212268420108E-6</v>
      </c>
      <c r="K4138" s="1">
        <v>2.1258058657409E-5</v>
      </c>
      <c r="L4138" s="1">
        <v>1.7334843784798001E-5</v>
      </c>
      <c r="M4138" s="1">
        <v>1.40339681425769E-3</v>
      </c>
      <c r="N4138" s="1">
        <v>2.0773740517723202E-6</v>
      </c>
      <c r="O4138" s="1">
        <v>1.9111841276305302E-6</v>
      </c>
      <c r="P4138" s="1">
        <v>1.27880178224901E-8</v>
      </c>
      <c r="Q4138" s="1">
        <v>1.14543361383172E-8</v>
      </c>
      <c r="R4138" s="1">
        <v>45.531664073251697</v>
      </c>
      <c r="S4138" s="1">
        <v>42.964973534613101</v>
      </c>
      <c r="T4138" s="1">
        <v>0.192593535131693</v>
      </c>
      <c r="U4138" s="1">
        <v>2148.24867673065</v>
      </c>
      <c r="V4138" s="1">
        <f t="shared" si="257"/>
        <v>1.1630528582954962</v>
      </c>
      <c r="W4138" s="1">
        <f t="shared" si="258"/>
        <v>2.671923256185428</v>
      </c>
      <c r="X4138" s="1">
        <f t="shared" si="259"/>
        <v>223.08627080983896</v>
      </c>
    </row>
    <row r="4139" spans="1:24" hidden="1" x14ac:dyDescent="0.3">
      <c r="A4139" s="18" t="str">
        <f t="shared" si="256"/>
        <v>ConstMin - Skid Steer Loaders_1983_75</v>
      </c>
      <c r="B4139" s="1" t="s">
        <v>40</v>
      </c>
      <c r="C4139" s="1">
        <v>2020</v>
      </c>
      <c r="D4139" s="1" t="s">
        <v>99</v>
      </c>
      <c r="E4139" s="1">
        <v>1983</v>
      </c>
      <c r="F4139" s="1">
        <v>75</v>
      </c>
      <c r="G4139" s="1" t="s">
        <v>5</v>
      </c>
      <c r="H4139" s="1">
        <v>1.79929389544041E-6</v>
      </c>
      <c r="I4139" s="1">
        <v>2.1771456134828999E-6</v>
      </c>
      <c r="J4139" s="1">
        <v>2.5909832094341902E-6</v>
      </c>
      <c r="K4139" s="1">
        <v>7.4171868200226699E-6</v>
      </c>
      <c r="L4139" s="1">
        <v>1.8298138275035698E-5</v>
      </c>
      <c r="M4139" s="1">
        <v>6.8167936433723099E-4</v>
      </c>
      <c r="N4139" s="1">
        <v>1.20352808169182E-6</v>
      </c>
      <c r="O4139" s="1">
        <v>1.1072458351564799E-6</v>
      </c>
      <c r="P4139" s="1">
        <v>6.24848496212312E-9</v>
      </c>
      <c r="Q4139" s="1">
        <v>5.5637753330679302E-9</v>
      </c>
      <c r="R4139" s="1">
        <v>22.116336240286799</v>
      </c>
      <c r="S4139" s="1">
        <v>21.482486767306501</v>
      </c>
      <c r="T4139" s="1">
        <v>9.62967675658465E-2</v>
      </c>
      <c r="U4139" s="1">
        <v>1160.0542854345499</v>
      </c>
      <c r="V4139" s="1">
        <f t="shared" si="257"/>
        <v>0.62143794068048064</v>
      </c>
      <c r="W4139" s="1">
        <f t="shared" si="258"/>
        <v>5.2229659318624071</v>
      </c>
      <c r="X4139" s="1">
        <f t="shared" si="259"/>
        <v>223.08627080983845</v>
      </c>
    </row>
    <row r="4140" spans="1:24" hidden="1" x14ac:dyDescent="0.3">
      <c r="A4140" s="18" t="str">
        <f t="shared" si="256"/>
        <v>ConstMin - Skid Steer Loaders_1984_25</v>
      </c>
      <c r="B4140" s="1" t="s">
        <v>40</v>
      </c>
      <c r="C4140" s="1">
        <v>2020</v>
      </c>
      <c r="D4140" s="1" t="s">
        <v>99</v>
      </c>
      <c r="E4140" s="1">
        <v>1984</v>
      </c>
      <c r="F4140" s="1">
        <v>25</v>
      </c>
      <c r="G4140" s="1" t="s">
        <v>5</v>
      </c>
      <c r="H4140" s="1">
        <v>0</v>
      </c>
      <c r="I4140" s="1">
        <v>0</v>
      </c>
      <c r="J4140" s="1">
        <v>0</v>
      </c>
      <c r="K4140" s="1">
        <v>0</v>
      </c>
      <c r="L4140" s="1">
        <v>0</v>
      </c>
      <c r="M4140" s="1">
        <v>0</v>
      </c>
      <c r="N4140" s="1">
        <v>0</v>
      </c>
      <c r="O4140" s="1">
        <v>0</v>
      </c>
      <c r="P4140" s="1">
        <v>0</v>
      </c>
      <c r="Q4140" s="1">
        <v>0</v>
      </c>
      <c r="R4140" s="1">
        <v>0</v>
      </c>
      <c r="S4140" s="1">
        <v>0</v>
      </c>
      <c r="T4140" s="1">
        <v>0</v>
      </c>
      <c r="U4140" s="1">
        <v>0</v>
      </c>
      <c r="V4140" s="1">
        <f t="shared" si="257"/>
        <v>0</v>
      </c>
      <c r="W4140" s="1">
        <f t="shared" si="258"/>
        <v>0</v>
      </c>
      <c r="X4140" s="1" t="e">
        <f t="shared" si="259"/>
        <v>#DIV/0!</v>
      </c>
    </row>
    <row r="4141" spans="1:24" hidden="1" x14ac:dyDescent="0.3">
      <c r="A4141" s="18" t="str">
        <f t="shared" si="256"/>
        <v>ConstMin - Skid Steer Loaders_1984_50</v>
      </c>
      <c r="B4141" s="1" t="s">
        <v>40</v>
      </c>
      <c r="C4141" s="1">
        <v>2020</v>
      </c>
      <c r="D4141" s="1" t="s">
        <v>99</v>
      </c>
      <c r="E4141" s="1">
        <v>1984</v>
      </c>
      <c r="F4141" s="1">
        <v>50</v>
      </c>
      <c r="G4141" s="1" t="s">
        <v>5</v>
      </c>
      <c r="H4141" s="1">
        <v>5.8754426713800002E-6</v>
      </c>
      <c r="I4141" s="1">
        <v>7.1092856323697996E-6</v>
      </c>
      <c r="J4141" s="1">
        <v>8.4606374467872092E-6</v>
      </c>
      <c r="K4141" s="1">
        <v>2.0070673845616E-5</v>
      </c>
      <c r="L4141" s="1">
        <v>1.6577289897429999E-5</v>
      </c>
      <c r="M4141" s="1">
        <v>1.3472609416873801E-3</v>
      </c>
      <c r="N4141" s="1">
        <v>1.9664152592203699E-6</v>
      </c>
      <c r="O4141" s="1">
        <v>1.8091020384827399E-6</v>
      </c>
      <c r="P4141" s="1">
        <v>1.2279832253986E-8</v>
      </c>
      <c r="Q4141" s="1">
        <v>1.09961626927845E-8</v>
      </c>
      <c r="R4141" s="1">
        <v>43.710397510321599</v>
      </c>
      <c r="S4141" s="1">
        <v>42.964973534613101</v>
      </c>
      <c r="T4141" s="1">
        <v>0.192593535131693</v>
      </c>
      <c r="U4141" s="1">
        <v>2062.3187296614301</v>
      </c>
      <c r="V4141" s="1">
        <f t="shared" si="257"/>
        <v>1.1414549560201905</v>
      </c>
      <c r="W4141" s="1">
        <f t="shared" si="258"/>
        <v>2.6616218125557856</v>
      </c>
      <c r="X4141" s="1">
        <f t="shared" si="259"/>
        <v>223.08627080983896</v>
      </c>
    </row>
    <row r="4142" spans="1:24" hidden="1" x14ac:dyDescent="0.3">
      <c r="A4142" s="18" t="str">
        <f t="shared" si="256"/>
        <v>ConstMin - Skid Steer Loaders_1985_50</v>
      </c>
      <c r="B4142" s="1" t="s">
        <v>40</v>
      </c>
      <c r="C4142" s="1">
        <v>2020</v>
      </c>
      <c r="D4142" s="1" t="s">
        <v>99</v>
      </c>
      <c r="E4142" s="1">
        <v>1985</v>
      </c>
      <c r="F4142" s="1">
        <v>50</v>
      </c>
      <c r="G4142" s="1" t="s">
        <v>5</v>
      </c>
      <c r="H4142" s="1">
        <v>4.0011516403760003E-6</v>
      </c>
      <c r="I4142" s="1">
        <v>4.8413934848549599E-6</v>
      </c>
      <c r="J4142" s="1">
        <v>5.7616583621414399E-6</v>
      </c>
      <c r="K4142" s="1">
        <v>1.36827230463465E-5</v>
      </c>
      <c r="L4142" s="1">
        <v>1.13748317577413E-5</v>
      </c>
      <c r="M4142" s="1">
        <v>9.2624189741008001E-4</v>
      </c>
      <c r="N4142" s="1">
        <v>1.34233229898614E-6</v>
      </c>
      <c r="O4142" s="1">
        <v>1.2349457150672499E-6</v>
      </c>
      <c r="P4142" s="1">
        <v>8.4435311305013095E-9</v>
      </c>
      <c r="Q4142" s="1">
        <v>7.5598618512894002E-9</v>
      </c>
      <c r="R4142" s="1">
        <v>30.050898288346101</v>
      </c>
      <c r="S4142" s="1">
        <v>42.964973534613101</v>
      </c>
      <c r="T4142" s="1">
        <v>0.192593535131693</v>
      </c>
      <c r="U4142" s="1">
        <v>1417.8441266422301</v>
      </c>
      <c r="V4142" s="1">
        <f t="shared" si="257"/>
        <v>1.1306560048825429</v>
      </c>
      <c r="W4142" s="1">
        <f t="shared" si="258"/>
        <v>2.6564710907409634</v>
      </c>
      <c r="X4142" s="1">
        <f t="shared" si="259"/>
        <v>223.08627080983896</v>
      </c>
    </row>
    <row r="4143" spans="1:24" hidden="1" x14ac:dyDescent="0.3">
      <c r="A4143" s="18" t="str">
        <f t="shared" si="256"/>
        <v>ConstMin - Skid Steer Loaders_1985_75</v>
      </c>
      <c r="B4143" s="1" t="s">
        <v>40</v>
      </c>
      <c r="C4143" s="1">
        <v>2020</v>
      </c>
      <c r="D4143" s="1" t="s">
        <v>99</v>
      </c>
      <c r="E4143" s="1">
        <v>1985</v>
      </c>
      <c r="F4143" s="1">
        <v>75</v>
      </c>
      <c r="G4143" s="1" t="s">
        <v>5</v>
      </c>
      <c r="H4143" s="1">
        <v>1.7815715058071901E-6</v>
      </c>
      <c r="I4143" s="1">
        <v>2.1557015220266999E-6</v>
      </c>
      <c r="J4143" s="1">
        <v>2.56546296836236E-6</v>
      </c>
      <c r="K4143" s="1">
        <v>7.3702493933581197E-6</v>
      </c>
      <c r="L4143" s="1">
        <v>1.81946800557743E-5</v>
      </c>
      <c r="M4143" s="1">
        <v>6.8167936433723099E-4</v>
      </c>
      <c r="N4143" s="1">
        <v>1.1872692527640501E-6</v>
      </c>
      <c r="O4143" s="1">
        <v>1.0922877125429299E-6</v>
      </c>
      <c r="P4143" s="1">
        <v>6.2490166338121198E-9</v>
      </c>
      <c r="Q4143" s="1">
        <v>5.5637753330679302E-9</v>
      </c>
      <c r="R4143" s="1">
        <v>22.116336240286799</v>
      </c>
      <c r="S4143" s="1">
        <v>21.482486767306501</v>
      </c>
      <c r="T4143" s="1">
        <v>9.62967675658465E-2</v>
      </c>
      <c r="U4143" s="1">
        <v>1160.0542854345499</v>
      </c>
      <c r="V4143" s="1">
        <f t="shared" si="257"/>
        <v>0.61531700326969063</v>
      </c>
      <c r="W4143" s="1">
        <f t="shared" si="258"/>
        <v>5.1934351267907974</v>
      </c>
      <c r="X4143" s="1">
        <f t="shared" si="259"/>
        <v>223.08627080983845</v>
      </c>
    </row>
    <row r="4144" spans="1:24" hidden="1" x14ac:dyDescent="0.3">
      <c r="A4144" s="18" t="str">
        <f t="shared" si="256"/>
        <v>ConstMin - Skid Steer Loaders_1986_50</v>
      </c>
      <c r="B4144" s="1" t="s">
        <v>40</v>
      </c>
      <c r="C4144" s="1">
        <v>2020</v>
      </c>
      <c r="D4144" s="1" t="s">
        <v>99</v>
      </c>
      <c r="E4144" s="1">
        <v>1986</v>
      </c>
      <c r="F4144" s="1">
        <v>50</v>
      </c>
      <c r="G4144" s="1" t="s">
        <v>5</v>
      </c>
      <c r="H4144" s="1">
        <v>2.1616016968245002E-6</v>
      </c>
      <c r="I4144" s="1">
        <v>2.6155380531576401E-6</v>
      </c>
      <c r="J4144" s="1">
        <v>3.1127064434272799E-6</v>
      </c>
      <c r="K4144" s="1">
        <v>7.4001042675447896E-6</v>
      </c>
      <c r="L4144" s="1">
        <v>6.1924236605452199E-6</v>
      </c>
      <c r="M4144" s="1">
        <v>5.0522285313277097E-4</v>
      </c>
      <c r="N4144" s="1">
        <v>7.2695678577724604E-7</v>
      </c>
      <c r="O4144" s="1">
        <v>6.6880024291506704E-7</v>
      </c>
      <c r="P4144" s="1">
        <v>4.6061877743930396E-9</v>
      </c>
      <c r="Q4144" s="1">
        <v>4.1235610097942197E-9</v>
      </c>
      <c r="R4144" s="1">
        <v>16.3913990663706</v>
      </c>
      <c r="S4144" s="1">
        <v>21.482486767306501</v>
      </c>
      <c r="T4144" s="1">
        <v>9.62967675658465E-2</v>
      </c>
      <c r="U4144" s="1">
        <v>773.369523623036</v>
      </c>
      <c r="V4144" s="1">
        <f t="shared" si="257"/>
        <v>1.1198570537448882</v>
      </c>
      <c r="W4144" s="1">
        <f t="shared" si="258"/>
        <v>2.6513203689261524</v>
      </c>
      <c r="X4144" s="1">
        <f t="shared" si="259"/>
        <v>223.08627080983845</v>
      </c>
    </row>
    <row r="4145" spans="1:24" hidden="1" x14ac:dyDescent="0.3">
      <c r="A4145" s="18" t="str">
        <f t="shared" si="256"/>
        <v>ConstMin - Skid Steer Loaders_1986_100</v>
      </c>
      <c r="B4145" s="1" t="s">
        <v>40</v>
      </c>
      <c r="C4145" s="1">
        <v>2020</v>
      </c>
      <c r="D4145" s="1" t="s">
        <v>99</v>
      </c>
      <c r="E4145" s="1">
        <v>1986</v>
      </c>
      <c r="F4145" s="1">
        <v>100</v>
      </c>
      <c r="G4145" s="1" t="s">
        <v>5</v>
      </c>
      <c r="H4145" s="1">
        <v>3.1186570285945501E-6</v>
      </c>
      <c r="I4145" s="1">
        <v>3.7735750045994102E-6</v>
      </c>
      <c r="J4145" s="1">
        <v>4.4908661211761497E-6</v>
      </c>
      <c r="K4145" s="1">
        <v>1.29248919370825E-5</v>
      </c>
      <c r="L4145" s="1">
        <v>3.19181544422896E-5</v>
      </c>
      <c r="M4145" s="1">
        <v>1.1992507335562401E-3</v>
      </c>
      <c r="N4145" s="1">
        <v>2.0744126784910399E-6</v>
      </c>
      <c r="O4145" s="1">
        <v>1.90845966421175E-6</v>
      </c>
      <c r="P4145" s="1">
        <v>1.0994108048469901E-8</v>
      </c>
      <c r="Q4145" s="1">
        <v>9.7881232711380398E-9</v>
      </c>
      <c r="R4145" s="1">
        <v>38.908369311615701</v>
      </c>
      <c r="S4145" s="1">
        <v>21.482486767306501</v>
      </c>
      <c r="T4145" s="1">
        <v>9.62967675658465E-2</v>
      </c>
      <c r="U4145" s="1">
        <v>2040.83624289412</v>
      </c>
      <c r="V4145" s="1">
        <f t="shared" si="257"/>
        <v>0.61225653456429774</v>
      </c>
      <c r="W4145" s="1">
        <f t="shared" si="258"/>
        <v>5.17866972425497</v>
      </c>
      <c r="X4145" s="1">
        <f t="shared" si="259"/>
        <v>223.08627080983845</v>
      </c>
    </row>
    <row r="4146" spans="1:24" hidden="1" x14ac:dyDescent="0.3">
      <c r="A4146" s="18" t="str">
        <f t="shared" si="256"/>
        <v>ConstMin - Skid Steer Loaders_1987_50</v>
      </c>
      <c r="B4146" s="1" t="s">
        <v>40</v>
      </c>
      <c r="C4146" s="1">
        <v>2020</v>
      </c>
      <c r="D4146" s="1" t="s">
        <v>99</v>
      </c>
      <c r="E4146" s="1">
        <v>1987</v>
      </c>
      <c r="F4146" s="1">
        <v>50</v>
      </c>
      <c r="G4146" s="1" t="s">
        <v>5</v>
      </c>
      <c r="H4146" s="1">
        <v>2.8543427258040001E-6</v>
      </c>
      <c r="I4146" s="1">
        <v>3.45375469822284E-6</v>
      </c>
      <c r="J4146" s="1">
        <v>4.11025352515776E-6</v>
      </c>
      <c r="K4146" s="1">
        <v>9.7825400736855706E-6</v>
      </c>
      <c r="L4146" s="1">
        <v>8.2405248467329205E-6</v>
      </c>
      <c r="M4146" s="1">
        <v>6.7363047084369404E-4</v>
      </c>
      <c r="N4146" s="1">
        <v>9.6230975674939896E-7</v>
      </c>
      <c r="O4146" s="1">
        <v>8.8532497620944699E-7</v>
      </c>
      <c r="P4146" s="1">
        <v>6.14241748528958E-9</v>
      </c>
      <c r="Q4146" s="1">
        <v>5.4980813463922899E-9</v>
      </c>
      <c r="R4146" s="1">
        <v>21.855198755160799</v>
      </c>
      <c r="S4146" s="1">
        <v>21.482486767306501</v>
      </c>
      <c r="T4146" s="1">
        <v>9.62967675658465E-2</v>
      </c>
      <c r="U4146" s="1">
        <v>1031.15936483071</v>
      </c>
      <c r="V4146" s="1">
        <f t="shared" si="257"/>
        <v>1.1090581026072448</v>
      </c>
      <c r="W4146" s="1">
        <f t="shared" si="258"/>
        <v>2.646169647111341</v>
      </c>
      <c r="X4146" s="1">
        <f t="shared" si="259"/>
        <v>223.08627080983845</v>
      </c>
    </row>
    <row r="4147" spans="1:24" hidden="1" x14ac:dyDescent="0.3">
      <c r="A4147" s="18" t="str">
        <f t="shared" si="256"/>
        <v>ConstMin - Skid Steer Loaders_1987_75</v>
      </c>
      <c r="B4147" s="1" t="s">
        <v>40</v>
      </c>
      <c r="C4147" s="1">
        <v>2020</v>
      </c>
      <c r="D4147" s="1" t="s">
        <v>99</v>
      </c>
      <c r="E4147" s="1">
        <v>1987</v>
      </c>
      <c r="F4147" s="1">
        <v>75</v>
      </c>
      <c r="G4147" s="1" t="s">
        <v>5</v>
      </c>
      <c r="H4147" s="1">
        <v>2.1231517139131201E-6</v>
      </c>
      <c r="I4147" s="1">
        <v>2.56901357383488E-6</v>
      </c>
      <c r="J4147" s="1">
        <v>3.0573384680348899E-6</v>
      </c>
      <c r="K4147" s="1">
        <v>8.8150977376867093E-6</v>
      </c>
      <c r="L4147" s="1">
        <v>2.1776470729135799E-5</v>
      </c>
      <c r="M4147" s="1">
        <v>8.2053997559111095E-4</v>
      </c>
      <c r="N4147" s="1">
        <v>1.4095495842473801E-6</v>
      </c>
      <c r="O4147" s="1">
        <v>1.29678561750759E-6</v>
      </c>
      <c r="P4147" s="1">
        <v>7.5226044418069094E-9</v>
      </c>
      <c r="Q4147" s="1">
        <v>6.6971369749891802E-9</v>
      </c>
      <c r="R4147" s="1">
        <v>26.621515844789698</v>
      </c>
      <c r="S4147" s="1">
        <v>21.482486767306501</v>
      </c>
      <c r="T4147" s="1">
        <v>9.62967675658465E-2</v>
      </c>
      <c r="U4147" s="1">
        <v>1396.36163987492</v>
      </c>
      <c r="V4147" s="1">
        <f t="shared" si="257"/>
        <v>0.60919606585890562</v>
      </c>
      <c r="W4147" s="1">
        <f t="shared" si="258"/>
        <v>5.1639043217191682</v>
      </c>
      <c r="X4147" s="1">
        <f t="shared" si="259"/>
        <v>223.08627080983845</v>
      </c>
    </row>
    <row r="4148" spans="1:24" hidden="1" x14ac:dyDescent="0.3">
      <c r="A4148" s="18" t="str">
        <f t="shared" si="256"/>
        <v>ConstMin - Skid Steer Loaders_1988_50</v>
      </c>
      <c r="B4148" s="1" t="s">
        <v>40</v>
      </c>
      <c r="C4148" s="1">
        <v>2020</v>
      </c>
      <c r="D4148" s="1" t="s">
        <v>99</v>
      </c>
      <c r="E4148" s="1">
        <v>1988</v>
      </c>
      <c r="F4148" s="1">
        <v>50</v>
      </c>
      <c r="G4148" s="1" t="s">
        <v>5</v>
      </c>
      <c r="H4148" s="1">
        <v>3.5147530431856699E-6</v>
      </c>
      <c r="I4148" s="1">
        <v>4.2528511822546602E-6</v>
      </c>
      <c r="J4148" s="1">
        <v>5.0612443821873698E-6</v>
      </c>
      <c r="K4148" s="1">
        <v>1.2324890456166499E-5</v>
      </c>
      <c r="L4148" s="1">
        <v>1.03071980662614E-5</v>
      </c>
      <c r="M4148" s="1">
        <v>8.5607205669719505E-4</v>
      </c>
      <c r="N4148" s="1">
        <v>1.2140827447266101E-6</v>
      </c>
      <c r="O4148" s="1">
        <v>1.11695612514848E-6</v>
      </c>
      <c r="P4148" s="1">
        <v>7.8093681126812401E-9</v>
      </c>
      <c r="Q4148" s="1">
        <v>6.9871450443735397E-9</v>
      </c>
      <c r="R4148" s="1">
        <v>27.774315084683501</v>
      </c>
      <c r="S4148" s="1">
        <v>42.964973534613101</v>
      </c>
      <c r="T4148" s="1">
        <v>0.192593535131693</v>
      </c>
      <c r="U4148" s="1">
        <v>1310.4316928057001</v>
      </c>
      <c r="V4148" s="1">
        <f t="shared" si="257"/>
        <v>1.0746187123319364</v>
      </c>
      <c r="W4148" s="1">
        <f t="shared" si="258"/>
        <v>2.6044428641032105</v>
      </c>
      <c r="X4148" s="1">
        <f t="shared" si="259"/>
        <v>223.08627080983896</v>
      </c>
    </row>
    <row r="4149" spans="1:24" hidden="1" x14ac:dyDescent="0.3">
      <c r="A4149" s="18" t="str">
        <f t="shared" si="256"/>
        <v>ConstMin - Skid Steer Loaders_1988_75</v>
      </c>
      <c r="B4149" s="1" t="s">
        <v>40</v>
      </c>
      <c r="C4149" s="1">
        <v>2020</v>
      </c>
      <c r="D4149" s="1" t="s">
        <v>99</v>
      </c>
      <c r="E4149" s="1">
        <v>1988</v>
      </c>
      <c r="F4149" s="1">
        <v>75</v>
      </c>
      <c r="G4149" s="1" t="s">
        <v>5</v>
      </c>
      <c r="H4149" s="1">
        <v>5.3628105039109401E-6</v>
      </c>
      <c r="I4149" s="1">
        <v>6.4890007097322303E-6</v>
      </c>
      <c r="J4149" s="1">
        <v>7.7224471256317499E-6</v>
      </c>
      <c r="K4149" s="1">
        <v>2.3587780326460101E-5</v>
      </c>
      <c r="L4149" s="1">
        <v>5.3942893081458002E-5</v>
      </c>
      <c r="M4149" s="1">
        <v>3.02968606372102E-3</v>
      </c>
      <c r="N4149" s="1">
        <v>4.24573638639486E-6</v>
      </c>
      <c r="O4149" s="1">
        <v>3.9060774754832699E-6</v>
      </c>
      <c r="P4149" s="1">
        <v>2.7850065813710799E-8</v>
      </c>
      <c r="Q4149" s="1">
        <v>2.4727890369190801E-8</v>
      </c>
      <c r="R4149" s="1">
        <v>98.294827734608106</v>
      </c>
      <c r="S4149" s="1">
        <v>85.929947069226202</v>
      </c>
      <c r="T4149" s="1">
        <v>0.385187070263386</v>
      </c>
      <c r="U4149" s="1">
        <v>5155.79682415357</v>
      </c>
      <c r="V4149" s="1">
        <f t="shared" si="257"/>
        <v>0.41674522042088158</v>
      </c>
      <c r="W4149" s="1">
        <f t="shared" si="258"/>
        <v>3.4643921110466209</v>
      </c>
      <c r="X4149" s="1">
        <f t="shared" si="259"/>
        <v>223.08627080983896</v>
      </c>
    </row>
    <row r="4150" spans="1:24" hidden="1" x14ac:dyDescent="0.3">
      <c r="A4150" s="18" t="str">
        <f t="shared" si="256"/>
        <v>ConstMin - Skid Steer Loaders_1989_50</v>
      </c>
      <c r="B4150" s="1" t="s">
        <v>40</v>
      </c>
      <c r="C4150" s="1">
        <v>2020</v>
      </c>
      <c r="D4150" s="1" t="s">
        <v>99</v>
      </c>
      <c r="E4150" s="1">
        <v>1989</v>
      </c>
      <c r="F4150" s="1">
        <v>50</v>
      </c>
      <c r="G4150" s="1" t="s">
        <v>5</v>
      </c>
      <c r="H4150" s="1">
        <v>2.5673491690944898E-6</v>
      </c>
      <c r="I4150" s="1">
        <v>3.10649249460433E-6</v>
      </c>
      <c r="J4150" s="1">
        <v>3.6969828034960698E-6</v>
      </c>
      <c r="K4150" s="1">
        <v>9.0131332883786896E-6</v>
      </c>
      <c r="L4150" s="1">
        <v>7.5887763873388997E-6</v>
      </c>
      <c r="M4150" s="1">
        <v>6.3152856641596298E-4</v>
      </c>
      <c r="N4150" s="1">
        <v>8.8910422641456796E-7</v>
      </c>
      <c r="O4150" s="1">
        <v>8.1797588830140199E-7</v>
      </c>
      <c r="P4150" s="1">
        <v>5.7617743065494E-9</v>
      </c>
      <c r="Q4150" s="1">
        <v>5.1544512622427703E-9</v>
      </c>
      <c r="R4150" s="1">
        <v>20.489248832963199</v>
      </c>
      <c r="S4150" s="1">
        <v>21.482486767306501</v>
      </c>
      <c r="T4150" s="1">
        <v>9.62967675658465E-2</v>
      </c>
      <c r="U4150" s="1">
        <v>966.711904528795</v>
      </c>
      <c r="V4150" s="1">
        <f t="shared" si="257"/>
        <v>1.064049526112107</v>
      </c>
      <c r="W4150" s="1">
        <f t="shared" si="258"/>
        <v>2.5993411967818663</v>
      </c>
      <c r="X4150" s="1">
        <f t="shared" si="259"/>
        <v>223.08627080983845</v>
      </c>
    </row>
    <row r="4151" spans="1:24" hidden="1" x14ac:dyDescent="0.3">
      <c r="A4151" s="18" t="str">
        <f t="shared" si="256"/>
        <v>ConstMin - Skid Steer Loaders_1989_75</v>
      </c>
      <c r="B4151" s="1" t="s">
        <v>40</v>
      </c>
      <c r="C4151" s="1">
        <v>2020</v>
      </c>
      <c r="D4151" s="1" t="s">
        <v>99</v>
      </c>
      <c r="E4151" s="1">
        <v>1989</v>
      </c>
      <c r="F4151" s="1">
        <v>75</v>
      </c>
      <c r="G4151" s="1" t="s">
        <v>5</v>
      </c>
      <c r="H4151" s="1">
        <v>1.05309396349706E-5</v>
      </c>
      <c r="I4151" s="1">
        <v>1.27424369583144E-5</v>
      </c>
      <c r="J4151" s="1">
        <v>1.5164553074357701E-5</v>
      </c>
      <c r="K4151" s="1">
        <v>4.64047671666264E-5</v>
      </c>
      <c r="L4151" s="1">
        <v>1.0616069905455E-4</v>
      </c>
      <c r="M4151" s="1">
        <v>5.9795862157121099E-3</v>
      </c>
      <c r="N4151" s="1">
        <v>8.3210739742813704E-6</v>
      </c>
      <c r="O4151" s="1">
        <v>7.6553880563388601E-6</v>
      </c>
      <c r="P4151" s="1">
        <v>5.4968311747555303E-8</v>
      </c>
      <c r="Q4151" s="1">
        <v>4.8804578852519898E-8</v>
      </c>
      <c r="R4151" s="1">
        <v>194.00108943161399</v>
      </c>
      <c r="S4151" s="1">
        <v>153.70719282007801</v>
      </c>
      <c r="T4151" s="1">
        <v>0.67407737296092596</v>
      </c>
      <c r="U4151" s="1">
        <v>10188.5910669309</v>
      </c>
      <c r="V4151" s="1">
        <f t="shared" si="257"/>
        <v>0.41412072221916102</v>
      </c>
      <c r="W4151" s="1">
        <f t="shared" si="258"/>
        <v>3.4501520790397402</v>
      </c>
      <c r="X4151" s="1">
        <f t="shared" si="259"/>
        <v>228.0260382349133</v>
      </c>
    </row>
    <row r="4152" spans="1:24" hidden="1" x14ac:dyDescent="0.3">
      <c r="A4152" s="18" t="str">
        <f t="shared" si="256"/>
        <v>ConstMin - Skid Steer Loaders_1990_50</v>
      </c>
      <c r="B4152" s="1" t="s">
        <v>40</v>
      </c>
      <c r="C4152" s="1">
        <v>2020</v>
      </c>
      <c r="D4152" s="1" t="s">
        <v>99</v>
      </c>
      <c r="E4152" s="1">
        <v>1990</v>
      </c>
      <c r="F4152" s="1">
        <v>50</v>
      </c>
      <c r="G4152" s="1" t="s">
        <v>5</v>
      </c>
      <c r="H4152" s="1">
        <v>1.18848815884608E-5</v>
      </c>
      <c r="I4152" s="1">
        <v>1.43807067220376E-5</v>
      </c>
      <c r="J4152" s="1">
        <v>1.71142294873836E-5</v>
      </c>
      <c r="K4152" s="1">
        <v>4.1773205597724102E-5</v>
      </c>
      <c r="L4152" s="1">
        <v>3.5413093559679801E-5</v>
      </c>
      <c r="M4152" s="1">
        <v>2.9528292098064701E-3</v>
      </c>
      <c r="N4152" s="1">
        <v>4.1266371245404104E-6</v>
      </c>
      <c r="O4152" s="1">
        <v>3.7965061545771802E-6</v>
      </c>
      <c r="P4152" s="1">
        <v>2.6943823952192501E-8</v>
      </c>
      <c r="Q4152" s="1">
        <v>2.4100595059462998E-8</v>
      </c>
      <c r="R4152" s="1">
        <v>95.801291752046197</v>
      </c>
      <c r="S4152" s="1">
        <v>118.475914521695</v>
      </c>
      <c r="T4152" s="1">
        <v>0.57778060539507903</v>
      </c>
      <c r="U4152" s="1">
        <v>4541.5767233316601</v>
      </c>
      <c r="V4152" s="1">
        <f t="shared" si="257"/>
        <v>1.0484848867340726</v>
      </c>
      <c r="W4152" s="1">
        <f t="shared" si="258"/>
        <v>2.5819380165040333</v>
      </c>
      <c r="X4152" s="1">
        <f t="shared" si="259"/>
        <v>205.0534639193759</v>
      </c>
    </row>
    <row r="4153" spans="1:24" hidden="1" x14ac:dyDescent="0.3">
      <c r="A4153" s="18" t="str">
        <f t="shared" si="256"/>
        <v>ConstMin - Skid Steer Loaders_1990_75</v>
      </c>
      <c r="B4153" s="1" t="s">
        <v>40</v>
      </c>
      <c r="C4153" s="1">
        <v>2020</v>
      </c>
      <c r="D4153" s="1" t="s">
        <v>99</v>
      </c>
      <c r="E4153" s="1">
        <v>1990</v>
      </c>
      <c r="F4153" s="1">
        <v>75</v>
      </c>
      <c r="G4153" s="1" t="s">
        <v>5</v>
      </c>
      <c r="H4153" s="1">
        <v>8.24905977599185E-6</v>
      </c>
      <c r="I4153" s="1">
        <v>9.9813623289501393E-6</v>
      </c>
      <c r="J4153" s="1">
        <v>1.1878646077428201E-5</v>
      </c>
      <c r="K4153" s="1">
        <v>3.64172754917019E-5</v>
      </c>
      <c r="L4153" s="1">
        <v>8.3341934258721506E-5</v>
      </c>
      <c r="M4153" s="1">
        <v>4.7078051500147296E-3</v>
      </c>
      <c r="N4153" s="1">
        <v>6.5051610636994602E-6</v>
      </c>
      <c r="O4153" s="1">
        <v>5.9847481786035098E-6</v>
      </c>
      <c r="P4153" s="1">
        <v>4.3278521494401501E-8</v>
      </c>
      <c r="Q4153" s="1">
        <v>3.8424472760751199E-8</v>
      </c>
      <c r="R4153" s="1">
        <v>152.73955337156301</v>
      </c>
      <c r="S4153" s="1">
        <v>137.27309044308899</v>
      </c>
      <c r="T4153" s="1">
        <v>0.67407737296092596</v>
      </c>
      <c r="U4153" s="1">
        <v>7961.8392456991596</v>
      </c>
      <c r="V4153" s="1">
        <f t="shared" si="257"/>
        <v>0.41511174090281899</v>
      </c>
      <c r="W4153" s="1">
        <f t="shared" si="258"/>
        <v>3.4660815107375313</v>
      </c>
      <c r="X4153" s="1">
        <f t="shared" si="259"/>
        <v>203.64589578212448</v>
      </c>
    </row>
    <row r="4154" spans="1:24" hidden="1" x14ac:dyDescent="0.3">
      <c r="A4154" s="18" t="str">
        <f t="shared" si="256"/>
        <v>ConstMin - Skid Steer Loaders_1991_50</v>
      </c>
      <c r="B4154" s="1" t="s">
        <v>40</v>
      </c>
      <c r="C4154" s="1">
        <v>2020</v>
      </c>
      <c r="D4154" s="1" t="s">
        <v>99</v>
      </c>
      <c r="E4154" s="1">
        <v>1991</v>
      </c>
      <c r="F4154" s="1">
        <v>50</v>
      </c>
      <c r="G4154" s="1" t="s">
        <v>5</v>
      </c>
      <c r="H4154" s="1">
        <v>6.8780132091375302E-6</v>
      </c>
      <c r="I4154" s="1">
        <v>8.3223959830564197E-6</v>
      </c>
      <c r="J4154" s="1">
        <v>9.9043390211580506E-6</v>
      </c>
      <c r="K4154" s="1">
        <v>2.4204036370984201E-5</v>
      </c>
      <c r="L4154" s="1">
        <v>2.0661233190928001E-5</v>
      </c>
      <c r="M4154" s="1">
        <v>1.72617808153696E-3</v>
      </c>
      <c r="N4154" s="1">
        <v>2.3945176860626301E-6</v>
      </c>
      <c r="O4154" s="1">
        <v>2.2029562711776201E-6</v>
      </c>
      <c r="P4154" s="1">
        <v>1.5753032006826602E-8</v>
      </c>
      <c r="Q4154" s="1">
        <v>1.40888334501302E-8</v>
      </c>
      <c r="R4154" s="1">
        <v>56.003946810099599</v>
      </c>
      <c r="S4154" s="1">
        <v>64.447460301919705</v>
      </c>
      <c r="T4154" s="1">
        <v>0.28889030269753901</v>
      </c>
      <c r="U4154" s="1">
        <v>2642.3458723786998</v>
      </c>
      <c r="V4154" s="1">
        <f t="shared" si="257"/>
        <v>1.0429111536724551</v>
      </c>
      <c r="W4154" s="1">
        <f t="shared" si="258"/>
        <v>2.5891378621391739</v>
      </c>
      <c r="X4154" s="1">
        <f t="shared" si="259"/>
        <v>223.08627080983953</v>
      </c>
    </row>
    <row r="4155" spans="1:24" hidden="1" x14ac:dyDescent="0.3">
      <c r="A4155" s="18" t="str">
        <f t="shared" si="256"/>
        <v>ConstMin - Skid Steer Loaders_1991_75</v>
      </c>
      <c r="B4155" s="1" t="s">
        <v>40</v>
      </c>
      <c r="C4155" s="1">
        <v>2020</v>
      </c>
      <c r="D4155" s="1" t="s">
        <v>99</v>
      </c>
      <c r="E4155" s="1">
        <v>1991</v>
      </c>
      <c r="F4155" s="1">
        <v>75</v>
      </c>
      <c r="G4155" s="1" t="s">
        <v>5</v>
      </c>
      <c r="H4155" s="1">
        <v>7.81230854961148E-6</v>
      </c>
      <c r="I4155" s="1">
        <v>9.4528933450298906E-6</v>
      </c>
      <c r="J4155" s="1">
        <v>1.12497243114405E-5</v>
      </c>
      <c r="K4155" s="1">
        <v>3.4553868375320299E-5</v>
      </c>
      <c r="L4155" s="1">
        <v>7.9105868136733097E-5</v>
      </c>
      <c r="M4155" s="1">
        <v>4.4814106359206797E-3</v>
      </c>
      <c r="N4155" s="1">
        <v>6.14842388299821E-6</v>
      </c>
      <c r="O4155" s="1">
        <v>5.6565499723583504E-6</v>
      </c>
      <c r="P4155" s="1">
        <v>4.1198494475736797E-8</v>
      </c>
      <c r="Q4155" s="1">
        <v>3.6576671171094701E-8</v>
      </c>
      <c r="R4155" s="1">
        <v>145.39443269077401</v>
      </c>
      <c r="S4155" s="1">
        <v>107.412433836532</v>
      </c>
      <c r="T4155" s="1">
        <v>0.48148383782923199</v>
      </c>
      <c r="U4155" s="1">
        <v>7626.28280239383</v>
      </c>
      <c r="V4155" s="1">
        <f t="shared" si="257"/>
        <v>0.41043128047912314</v>
      </c>
      <c r="W4155" s="1">
        <f t="shared" si="258"/>
        <v>3.4346650880010925</v>
      </c>
      <c r="X4155" s="1">
        <f t="shared" si="259"/>
        <v>223.08627080983766</v>
      </c>
    </row>
    <row r="4156" spans="1:24" hidden="1" x14ac:dyDescent="0.3">
      <c r="A4156" s="18" t="str">
        <f t="shared" si="256"/>
        <v>ConstMin - Skid Steer Loaders_1992_50</v>
      </c>
      <c r="B4156" s="1" t="s">
        <v>40</v>
      </c>
      <c r="C4156" s="1">
        <v>2020</v>
      </c>
      <c r="D4156" s="1" t="s">
        <v>99</v>
      </c>
      <c r="E4156" s="1">
        <v>1992</v>
      </c>
      <c r="F4156" s="1">
        <v>50</v>
      </c>
      <c r="G4156" s="1" t="s">
        <v>5</v>
      </c>
      <c r="H4156" s="1">
        <v>4.5942249630623696E-6</v>
      </c>
      <c r="I4156" s="1">
        <v>5.5590122053054602E-6</v>
      </c>
      <c r="J4156" s="1">
        <v>6.6156839468098101E-6</v>
      </c>
      <c r="K4156" s="1">
        <v>1.6187095735846401E-5</v>
      </c>
      <c r="L4156" s="1">
        <v>1.3914661225474799E-5</v>
      </c>
      <c r="M4156" s="1">
        <v>1.16481935583388E-3</v>
      </c>
      <c r="N4156" s="1">
        <v>1.6037674457873101E-6</v>
      </c>
      <c r="O4156" s="1">
        <v>1.4754660501243201E-6</v>
      </c>
      <c r="P4156" s="1">
        <v>1.0631505848322399E-8</v>
      </c>
      <c r="Q4156" s="1">
        <v>9.5070989948033392E-9</v>
      </c>
      <c r="R4156" s="1">
        <v>37.791281180798897</v>
      </c>
      <c r="S4156" s="1">
        <v>42.964973534613101</v>
      </c>
      <c r="T4156" s="1">
        <v>0.192593535131693</v>
      </c>
      <c r="U4156" s="1">
        <v>1783.04640168644</v>
      </c>
      <c r="V4156" s="1">
        <f t="shared" si="257"/>
        <v>1.0323419674526255</v>
      </c>
      <c r="W4156" s="1">
        <f t="shared" si="258"/>
        <v>2.5840361948178336</v>
      </c>
      <c r="X4156" s="1">
        <f t="shared" si="259"/>
        <v>223.08627080983896</v>
      </c>
    </row>
    <row r="4157" spans="1:24" hidden="1" x14ac:dyDescent="0.3">
      <c r="A4157" s="18" t="str">
        <f t="shared" si="256"/>
        <v>ConstMin - Skid Steer Loaders_1992_75</v>
      </c>
      <c r="B4157" s="1" t="s">
        <v>40</v>
      </c>
      <c r="C4157" s="1">
        <v>2020</v>
      </c>
      <c r="D4157" s="1" t="s">
        <v>99</v>
      </c>
      <c r="E4157" s="1">
        <v>1992</v>
      </c>
      <c r="F4157" s="1">
        <v>75</v>
      </c>
      <c r="G4157" s="1" t="s">
        <v>5</v>
      </c>
      <c r="H4157" s="1">
        <v>1.35740667324646E-6</v>
      </c>
      <c r="I4157" s="1">
        <v>1.64246207462821E-6</v>
      </c>
      <c r="J4157" s="1">
        <v>1.9546656094748998E-6</v>
      </c>
      <c r="K4157" s="1">
        <v>6.0151768416028001E-6</v>
      </c>
      <c r="L4157" s="1">
        <v>1.37758145335503E-5</v>
      </c>
      <c r="M4157" s="1">
        <v>7.82668899794599E-4</v>
      </c>
      <c r="N4157" s="1">
        <v>1.0661405776662801E-6</v>
      </c>
      <c r="O4157" s="1">
        <v>9.8084933145298296E-7</v>
      </c>
      <c r="P4157" s="1">
        <v>7.1954399164165504E-9</v>
      </c>
      <c r="Q4157" s="1">
        <v>6.3880383453742998E-9</v>
      </c>
      <c r="R4157" s="1">
        <v>25.392830498107099</v>
      </c>
      <c r="S4157" s="1">
        <v>21.482486767306501</v>
      </c>
      <c r="T4157" s="1">
        <v>9.62967675658465E-2</v>
      </c>
      <c r="U4157" s="1">
        <v>1331.914179573</v>
      </c>
      <c r="V4157" s="1">
        <f t="shared" si="257"/>
        <v>0.40832663383187051</v>
      </c>
      <c r="W4157" s="1">
        <f t="shared" si="258"/>
        <v>3.4247560803192627</v>
      </c>
      <c r="X4157" s="1">
        <f t="shared" si="259"/>
        <v>223.08627080983845</v>
      </c>
    </row>
    <row r="4158" spans="1:24" hidden="1" x14ac:dyDescent="0.3">
      <c r="A4158" s="18" t="str">
        <f t="shared" si="256"/>
        <v>ConstMin - Skid Steer Loaders_1993_50</v>
      </c>
      <c r="B4158" s="1" t="s">
        <v>40</v>
      </c>
      <c r="C4158" s="1">
        <v>2020</v>
      </c>
      <c r="D4158" s="1" t="s">
        <v>99</v>
      </c>
      <c r="E4158" s="1">
        <v>1993</v>
      </c>
      <c r="F4158" s="1">
        <v>50</v>
      </c>
      <c r="G4158" s="1" t="s">
        <v>5</v>
      </c>
      <c r="H4158" s="1">
        <v>1.90731399611934E-5</v>
      </c>
      <c r="I4158" s="1">
        <v>2.3078499353044E-5</v>
      </c>
      <c r="J4158" s="1">
        <v>2.74653215441186E-5</v>
      </c>
      <c r="K4158" s="1">
        <v>6.7285439443087595E-5</v>
      </c>
      <c r="L4158" s="1">
        <v>5.8249681257471697E-5</v>
      </c>
      <c r="M4158" s="1">
        <v>4.8858234615826402E-3</v>
      </c>
      <c r="N4158" s="1">
        <v>6.6764630557200897E-6</v>
      </c>
      <c r="O4158" s="1">
        <v>6.1423460112624902E-6</v>
      </c>
      <c r="P4158" s="1">
        <v>4.4599666661416002E-8</v>
      </c>
      <c r="Q4158" s="1">
        <v>3.9877434288637402E-8</v>
      </c>
      <c r="R4158" s="1">
        <v>158.51516143825501</v>
      </c>
      <c r="S4158" s="1">
        <v>189.045883552297</v>
      </c>
      <c r="T4158" s="1">
        <v>0.86667090809261904</v>
      </c>
      <c r="U4158" s="1">
        <v>7456.8098512295201</v>
      </c>
      <c r="V4158" s="1">
        <f t="shared" si="257"/>
        <v>1.0248093945403722</v>
      </c>
      <c r="W4158" s="1">
        <f t="shared" si="258"/>
        <v>2.5865988801289035</v>
      </c>
      <c r="X4158" s="1">
        <f t="shared" si="259"/>
        <v>218.128798125175</v>
      </c>
    </row>
    <row r="4159" spans="1:24" hidden="1" x14ac:dyDescent="0.3">
      <c r="A4159" s="18" t="str">
        <f t="shared" si="256"/>
        <v>ConstMin - Skid Steer Loaders_1993_75</v>
      </c>
      <c r="B4159" s="1" t="s">
        <v>40</v>
      </c>
      <c r="C4159" s="1">
        <v>2020</v>
      </c>
      <c r="D4159" s="1" t="s">
        <v>99</v>
      </c>
      <c r="E4159" s="1">
        <v>1993</v>
      </c>
      <c r="F4159" s="1">
        <v>75</v>
      </c>
      <c r="G4159" s="1" t="s">
        <v>5</v>
      </c>
      <c r="H4159" s="1">
        <v>3.76807997145525E-6</v>
      </c>
      <c r="I4159" s="1">
        <v>4.5593767654608497E-6</v>
      </c>
      <c r="J4159" s="1">
        <v>5.4260351588955604E-6</v>
      </c>
      <c r="K4159" s="1">
        <v>1.6729640129958499E-5</v>
      </c>
      <c r="L4159" s="1">
        <v>3.8327749092293797E-5</v>
      </c>
      <c r="M4159" s="1">
        <v>2.18389870426557E-3</v>
      </c>
      <c r="N4159" s="1">
        <v>2.9534780820404798E-6</v>
      </c>
      <c r="O4159" s="1">
        <v>2.7171998354772399E-6</v>
      </c>
      <c r="P4159" s="1">
        <v>2.0078184152053298E-8</v>
      </c>
      <c r="Q4159" s="1">
        <v>1.7824687641125E-8</v>
      </c>
      <c r="R4159" s="1">
        <v>70.854188325363296</v>
      </c>
      <c r="S4159" s="1">
        <v>64.447460301919705</v>
      </c>
      <c r="T4159" s="1">
        <v>0.28889030269753901</v>
      </c>
      <c r="U4159" s="1">
        <v>3716.4702107440298</v>
      </c>
      <c r="V4159" s="1">
        <f t="shared" si="257"/>
        <v>0.40622198718461766</v>
      </c>
      <c r="W4159" s="1">
        <f t="shared" si="258"/>
        <v>3.4148470726374103</v>
      </c>
      <c r="X4159" s="1">
        <f t="shared" si="259"/>
        <v>223.08627080983953</v>
      </c>
    </row>
    <row r="4160" spans="1:24" hidden="1" x14ac:dyDescent="0.3">
      <c r="A4160" s="18" t="str">
        <f t="shared" si="256"/>
        <v>ConstMin - Skid Steer Loaders_1994_50</v>
      </c>
      <c r="B4160" s="1" t="s">
        <v>40</v>
      </c>
      <c r="C4160" s="1">
        <v>2020</v>
      </c>
      <c r="D4160" s="1" t="s">
        <v>99</v>
      </c>
      <c r="E4160" s="1">
        <v>1994</v>
      </c>
      <c r="F4160" s="1">
        <v>50</v>
      </c>
      <c r="G4160" s="1" t="s">
        <v>5</v>
      </c>
      <c r="H4160" s="1">
        <v>2.90151029009784E-5</v>
      </c>
      <c r="I4160" s="1">
        <v>3.5108274510183902E-5</v>
      </c>
      <c r="J4160" s="1">
        <v>4.1781748177408901E-5</v>
      </c>
      <c r="K4160" s="1">
        <v>1.02488672797922E-4</v>
      </c>
      <c r="L4160" s="1">
        <v>8.9361658763883098E-5</v>
      </c>
      <c r="M4160" s="1">
        <v>7.5102676490661499E-3</v>
      </c>
      <c r="N4160" s="1">
        <v>1.01850950756147E-5</v>
      </c>
      <c r="O4160" s="1">
        <v>9.3702874695655301E-6</v>
      </c>
      <c r="P4160" s="1">
        <v>6.8565695790313502E-8</v>
      </c>
      <c r="Q4160" s="1">
        <v>6.1297794940937698E-8</v>
      </c>
      <c r="R4160" s="1">
        <v>243.66236279249401</v>
      </c>
      <c r="S4160" s="1">
        <v>272.18310734177402</v>
      </c>
      <c r="T4160" s="1">
        <v>1.3481547459218499</v>
      </c>
      <c r="U4160" s="1">
        <v>11431.690508354501</v>
      </c>
      <c r="V4160" s="1">
        <f t="shared" si="257"/>
        <v>1.016921964772761</v>
      </c>
      <c r="W4160" s="1">
        <f t="shared" si="258"/>
        <v>2.5883879191830155</v>
      </c>
      <c r="X4160" s="1">
        <f t="shared" si="259"/>
        <v>201.89307508290446</v>
      </c>
    </row>
    <row r="4161" spans="1:24" hidden="1" x14ac:dyDescent="0.3">
      <c r="A4161" s="18" t="str">
        <f t="shared" si="256"/>
        <v>ConstMin - Skid Steer Loaders_1994_75</v>
      </c>
      <c r="B4161" s="1" t="s">
        <v>40</v>
      </c>
      <c r="C4161" s="1">
        <v>2020</v>
      </c>
      <c r="D4161" s="1" t="s">
        <v>99</v>
      </c>
      <c r="E4161" s="1">
        <v>1994</v>
      </c>
      <c r="F4161" s="1">
        <v>75</v>
      </c>
      <c r="G4161" s="1" t="s">
        <v>5</v>
      </c>
      <c r="H4161" s="1">
        <v>3.9869050350495697E-6</v>
      </c>
      <c r="I4161" s="1">
        <v>4.8241550924099797E-6</v>
      </c>
      <c r="J4161" s="1">
        <v>5.7411432504713797E-6</v>
      </c>
      <c r="K4161" s="1">
        <v>1.7735256384787599E-5</v>
      </c>
      <c r="L4161" s="1">
        <v>4.0646484715439197E-5</v>
      </c>
      <c r="M4161" s="1">
        <v>2.3227593155194502E-3</v>
      </c>
      <c r="N4161" s="1">
        <v>3.1185128707404899E-6</v>
      </c>
      <c r="O4161" s="1">
        <v>2.8690318410812501E-6</v>
      </c>
      <c r="P4161" s="1">
        <v>2.1355454614383401E-8</v>
      </c>
      <c r="Q4161" s="1">
        <v>1.8958049283046299E-8</v>
      </c>
      <c r="R4161" s="1">
        <v>75.359367929866195</v>
      </c>
      <c r="S4161" s="1">
        <v>64.447460301919705</v>
      </c>
      <c r="T4161" s="1">
        <v>0.28889030269753901</v>
      </c>
      <c r="U4161" s="1">
        <v>3952.7775651843999</v>
      </c>
      <c r="V4161" s="1">
        <f t="shared" si="257"/>
        <v>0.40411734053736548</v>
      </c>
      <c r="W4161" s="1">
        <f t="shared" si="258"/>
        <v>3.4049380649555632</v>
      </c>
      <c r="X4161" s="1">
        <f t="shared" si="259"/>
        <v>223.08627080983953</v>
      </c>
    </row>
    <row r="4162" spans="1:24" hidden="1" x14ac:dyDescent="0.3">
      <c r="A4162" s="18" t="str">
        <f t="shared" si="256"/>
        <v>ConstMin - Skid Steer Loaders_1995_50</v>
      </c>
      <c r="B4162" s="1" t="s">
        <v>40</v>
      </c>
      <c r="C4162" s="1">
        <v>2020</v>
      </c>
      <c r="D4162" s="1" t="s">
        <v>99</v>
      </c>
      <c r="E4162" s="1">
        <v>1995</v>
      </c>
      <c r="F4162" s="1">
        <v>50</v>
      </c>
      <c r="G4162" s="1" t="s">
        <v>5</v>
      </c>
      <c r="H4162" s="1">
        <v>1.7020958411534498E-5</v>
      </c>
      <c r="I4162" s="1">
        <v>2.0595359677956799E-5</v>
      </c>
      <c r="J4162" s="1">
        <v>2.45101801126097E-5</v>
      </c>
      <c r="K4162" s="1">
        <v>6.0200427457004803E-5</v>
      </c>
      <c r="L4162" s="1">
        <v>5.28704013852754E-5</v>
      </c>
      <c r="M4162" s="1">
        <v>4.4522391280539296E-3</v>
      </c>
      <c r="N4162" s="1">
        <v>5.9918908873020501E-6</v>
      </c>
      <c r="O4162" s="1">
        <v>5.5125396163178896E-6</v>
      </c>
      <c r="P4162" s="1">
        <v>4.0652529923033897E-8</v>
      </c>
      <c r="Q4162" s="1">
        <v>3.6338577245433302E-8</v>
      </c>
      <c r="R4162" s="1">
        <v>144.447995244711</v>
      </c>
      <c r="S4162" s="1">
        <v>163.266899431529</v>
      </c>
      <c r="T4162" s="1">
        <v>0.770374140526772</v>
      </c>
      <c r="U4162" s="1">
        <v>6816.3930512663701</v>
      </c>
      <c r="V4162" s="1">
        <f t="shared" si="257"/>
        <v>1.0004683553395803</v>
      </c>
      <c r="W4162" s="1">
        <f t="shared" si="258"/>
        <v>2.568304916601365</v>
      </c>
      <c r="X4162" s="1">
        <f t="shared" si="259"/>
        <v>211.93195726934601</v>
      </c>
    </row>
    <row r="4163" spans="1:24" hidden="1" x14ac:dyDescent="0.3">
      <c r="A4163" s="18" t="str">
        <f t="shared" si="256"/>
        <v>ConstMin - Skid Steer Loaders_1995_75</v>
      </c>
      <c r="B4163" s="1" t="s">
        <v>40</v>
      </c>
      <c r="C4163" s="1">
        <v>2020</v>
      </c>
      <c r="D4163" s="1" t="s">
        <v>99</v>
      </c>
      <c r="E4163" s="1">
        <v>1995</v>
      </c>
      <c r="F4163" s="1">
        <v>75</v>
      </c>
      <c r="G4163" s="1" t="s">
        <v>5</v>
      </c>
      <c r="H4163" s="1">
        <v>2.9470691539237201E-5</v>
      </c>
      <c r="I4163" s="1">
        <v>3.5659536762477102E-5</v>
      </c>
      <c r="J4163" s="1">
        <v>4.2437795816501701E-5</v>
      </c>
      <c r="K4163" s="1">
        <v>1.3135122122936801E-4</v>
      </c>
      <c r="L4163" s="1">
        <v>3.0114761378809298E-4</v>
      </c>
      <c r="M4163" s="1">
        <v>1.7259426701594301E-2</v>
      </c>
      <c r="N4163" s="1">
        <v>2.3003220049483599E-5</v>
      </c>
      <c r="O4163" s="1">
        <v>2.11629624455249E-5</v>
      </c>
      <c r="P4163" s="1">
        <v>1.58687838335535E-7</v>
      </c>
      <c r="Q4163" s="1">
        <v>1.4086912054113301E-7</v>
      </c>
      <c r="R4163" s="1">
        <v>559.96309147214902</v>
      </c>
      <c r="S4163" s="1">
        <v>457.57696814362902</v>
      </c>
      <c r="T4163" s="1">
        <v>2.1185288864486198</v>
      </c>
      <c r="U4163" s="1">
        <v>29534.513398361501</v>
      </c>
      <c r="V4163" s="1">
        <f t="shared" si="257"/>
        <v>0.39979234835427369</v>
      </c>
      <c r="W4163" s="1">
        <f t="shared" si="258"/>
        <v>3.3762780632729719</v>
      </c>
      <c r="X4163" s="1">
        <f t="shared" si="259"/>
        <v>215.98807128407145</v>
      </c>
    </row>
    <row r="4164" spans="1:24" hidden="1" x14ac:dyDescent="0.3">
      <c r="A4164" s="18" t="str">
        <f t="shared" si="256"/>
        <v>ConstMin - Skid Steer Loaders_1995_175</v>
      </c>
      <c r="B4164" s="1" t="s">
        <v>40</v>
      </c>
      <c r="C4164" s="1">
        <v>2020</v>
      </c>
      <c r="D4164" s="1" t="s">
        <v>99</v>
      </c>
      <c r="E4164" s="1">
        <v>1995</v>
      </c>
      <c r="F4164" s="1">
        <v>175</v>
      </c>
      <c r="G4164" s="1" t="s">
        <v>5</v>
      </c>
      <c r="H4164" s="1">
        <v>2.44358652507469E-6</v>
      </c>
      <c r="I4164" s="1">
        <v>2.9567396953403799E-6</v>
      </c>
      <c r="J4164" s="1">
        <v>3.51876459610756E-6</v>
      </c>
      <c r="K4164" s="1">
        <v>1.22634006664349E-5</v>
      </c>
      <c r="L4164" s="1">
        <v>3.3942368723066898E-5</v>
      </c>
      <c r="M4164" s="1">
        <v>2.0829091688082E-3</v>
      </c>
      <c r="N4164" s="1">
        <v>1.5281036737446901E-6</v>
      </c>
      <c r="O4164" s="1">
        <v>1.40585537984511E-6</v>
      </c>
      <c r="P4164" s="1">
        <v>1.9184220617817099E-8</v>
      </c>
      <c r="Q4164" s="1">
        <v>1.7000424628818701E-8</v>
      </c>
      <c r="R4164" s="1">
        <v>67.577694067543007</v>
      </c>
      <c r="S4164" s="1">
        <v>21.482486767306501</v>
      </c>
      <c r="T4164" s="1">
        <v>9.62967675658465E-2</v>
      </c>
      <c r="U4164" s="1">
        <v>3544.61031660558</v>
      </c>
      <c r="V4164" s="1">
        <f t="shared" si="257"/>
        <v>0.27620605529123426</v>
      </c>
      <c r="W4164" s="1">
        <f t="shared" si="258"/>
        <v>3.1707518206669918</v>
      </c>
      <c r="X4164" s="1">
        <f t="shared" si="259"/>
        <v>223.08627080983845</v>
      </c>
    </row>
    <row r="4165" spans="1:24" hidden="1" x14ac:dyDescent="0.3">
      <c r="A4165" s="18" t="str">
        <f t="shared" si="256"/>
        <v>ConstMin - Skid Steer Loaders_1996_50</v>
      </c>
      <c r="B4165" s="1" t="s">
        <v>40</v>
      </c>
      <c r="C4165" s="1">
        <v>2020</v>
      </c>
      <c r="D4165" s="1" t="s">
        <v>99</v>
      </c>
      <c r="E4165" s="1">
        <v>1996</v>
      </c>
      <c r="F4165" s="1">
        <v>50</v>
      </c>
      <c r="G4165" s="1" t="s">
        <v>5</v>
      </c>
      <c r="H4165" s="1">
        <v>2.5782028430278E-5</v>
      </c>
      <c r="I4165" s="1">
        <v>3.1196254400636398E-5</v>
      </c>
      <c r="J4165" s="1">
        <v>3.7126120939600297E-5</v>
      </c>
      <c r="K4165" s="1">
        <v>9.1307770979356297E-5</v>
      </c>
      <c r="L4165" s="1">
        <v>8.0778151826832199E-5</v>
      </c>
      <c r="M4165" s="1">
        <v>6.8158995567537701E-3</v>
      </c>
      <c r="N4165" s="1">
        <v>9.10245825088866E-6</v>
      </c>
      <c r="O4165" s="1">
        <v>8.3742615908175598E-6</v>
      </c>
      <c r="P4165" s="1">
        <v>6.2242910662774801E-8</v>
      </c>
      <c r="Q4165" s="1">
        <v>5.5630455915891497E-8</v>
      </c>
      <c r="R4165" s="1">
        <v>221.13435474719</v>
      </c>
      <c r="S4165" s="1">
        <v>242.75210047056399</v>
      </c>
      <c r="T4165" s="1">
        <v>1.1555612107901501</v>
      </c>
      <c r="U4165" s="1">
        <v>10397.8816368224</v>
      </c>
      <c r="V4165" s="1">
        <f t="shared" si="257"/>
        <v>0.99345038998860269</v>
      </c>
      <c r="W4165" s="1">
        <f t="shared" si="258"/>
        <v>2.5723949229394649</v>
      </c>
      <c r="X4165" s="1">
        <f t="shared" si="259"/>
        <v>210.07290501259979</v>
      </c>
    </row>
    <row r="4166" spans="1:24" hidden="1" x14ac:dyDescent="0.3">
      <c r="A4166" s="18" t="str">
        <f t="shared" si="256"/>
        <v>ConstMin - Skid Steer Loaders_1996_75</v>
      </c>
      <c r="B4166" s="1" t="s">
        <v>40</v>
      </c>
      <c r="C4166" s="1">
        <v>2020</v>
      </c>
      <c r="D4166" s="1" t="s">
        <v>99</v>
      </c>
      <c r="E4166" s="1">
        <v>1996</v>
      </c>
      <c r="F4166" s="1">
        <v>75</v>
      </c>
      <c r="G4166" s="1" t="s">
        <v>5</v>
      </c>
      <c r="H4166" s="1">
        <v>2.2478337158282701E-5</v>
      </c>
      <c r="I4166" s="1">
        <v>2.71987879615221E-5</v>
      </c>
      <c r="J4166" s="1">
        <v>3.2368805507927103E-5</v>
      </c>
      <c r="K4166" s="1">
        <v>1.00382356424229E-4</v>
      </c>
      <c r="L4166" s="1">
        <v>2.3023083203232701E-4</v>
      </c>
      <c r="M4166" s="1">
        <v>1.32336560576877E-2</v>
      </c>
      <c r="N4166" s="1">
        <v>1.7508041877210401E-5</v>
      </c>
      <c r="O4166" s="1">
        <v>1.6107398527033599E-5</v>
      </c>
      <c r="P4166" s="1">
        <v>1.2167736292006E-7</v>
      </c>
      <c r="Q4166" s="1">
        <v>1.08011321732842E-7</v>
      </c>
      <c r="R4166" s="1">
        <v>429.35139652450999</v>
      </c>
      <c r="S4166" s="1">
        <v>343.82720071074101</v>
      </c>
      <c r="T4166" s="1">
        <v>1.9259353513169299</v>
      </c>
      <c r="U4166" s="1">
        <v>21936.175405345301</v>
      </c>
      <c r="V4166" s="1">
        <f t="shared" si="257"/>
        <v>0.41056057399136464</v>
      </c>
      <c r="W4166" s="1">
        <f t="shared" si="258"/>
        <v>3.4752909829446645</v>
      </c>
      <c r="X4166" s="1">
        <f t="shared" si="259"/>
        <v>178.52478821557347</v>
      </c>
    </row>
    <row r="4167" spans="1:24" hidden="1" x14ac:dyDescent="0.3">
      <c r="A4167" s="18" t="str">
        <f t="shared" si="256"/>
        <v>ConstMin - Skid Steer Loaders_1997_25</v>
      </c>
      <c r="B4167" s="1" t="s">
        <v>40</v>
      </c>
      <c r="C4167" s="1">
        <v>2020</v>
      </c>
      <c r="D4167" s="1" t="s">
        <v>99</v>
      </c>
      <c r="E4167" s="1">
        <v>1997</v>
      </c>
      <c r="F4167" s="1">
        <v>25</v>
      </c>
      <c r="G4167" s="1" t="s">
        <v>5</v>
      </c>
      <c r="H4167" s="1">
        <v>0</v>
      </c>
      <c r="I4167" s="1">
        <v>0</v>
      </c>
      <c r="J4167" s="1">
        <v>0</v>
      </c>
      <c r="K4167" s="1">
        <v>0</v>
      </c>
      <c r="L4167" s="1">
        <v>0</v>
      </c>
      <c r="M4167" s="1">
        <v>0</v>
      </c>
      <c r="N4167" s="1">
        <v>0</v>
      </c>
      <c r="O4167" s="1">
        <v>0</v>
      </c>
      <c r="P4167" s="1">
        <v>0</v>
      </c>
      <c r="Q4167" s="1">
        <v>0</v>
      </c>
      <c r="R4167" s="1">
        <v>0</v>
      </c>
      <c r="S4167" s="1">
        <v>0</v>
      </c>
      <c r="T4167" s="1">
        <v>0</v>
      </c>
      <c r="U4167" s="1">
        <v>0</v>
      </c>
      <c r="V4167" s="1">
        <f t="shared" si="257"/>
        <v>0</v>
      </c>
      <c r="W4167" s="1">
        <f t="shared" si="258"/>
        <v>0</v>
      </c>
      <c r="X4167" s="1" t="e">
        <f t="shared" si="259"/>
        <v>#DIV/0!</v>
      </c>
    </row>
    <row r="4168" spans="1:24" hidden="1" x14ac:dyDescent="0.3">
      <c r="A4168" s="18" t="str">
        <f t="shared" si="256"/>
        <v>ConstMin - Skid Steer Loaders_1997_50</v>
      </c>
      <c r="B4168" s="1" t="s">
        <v>40</v>
      </c>
      <c r="C4168" s="1">
        <v>2020</v>
      </c>
      <c r="D4168" s="1" t="s">
        <v>99</v>
      </c>
      <c r="E4168" s="1">
        <v>1997</v>
      </c>
      <c r="F4168" s="1">
        <v>50</v>
      </c>
      <c r="G4168" s="1" t="s">
        <v>5</v>
      </c>
      <c r="H4168" s="1">
        <v>4.5856097603235399E-5</v>
      </c>
      <c r="I4168" s="1">
        <v>5.5485878099914898E-5</v>
      </c>
      <c r="J4168" s="1">
        <v>6.6032780548659094E-5</v>
      </c>
      <c r="K4168" s="1">
        <v>1.62620192232573E-4</v>
      </c>
      <c r="L4168" s="1">
        <v>1.44933883943463E-4</v>
      </c>
      <c r="M4168" s="1">
        <v>1.22536173585509E-2</v>
      </c>
      <c r="N4168" s="1">
        <v>1.6237676620776701E-5</v>
      </c>
      <c r="O4168" s="1">
        <v>1.49386624911145E-5</v>
      </c>
      <c r="P4168" s="1">
        <v>1.11915086316342E-7</v>
      </c>
      <c r="Q4168" s="1">
        <v>1.00012377617802E-7</v>
      </c>
      <c r="R4168" s="1">
        <v>397.55512025072699</v>
      </c>
      <c r="S4168" s="1">
        <v>433.62399539808303</v>
      </c>
      <c r="T4168" s="1">
        <v>2.1185288864486198</v>
      </c>
      <c r="U4168" s="1">
        <v>18783.803073380601</v>
      </c>
      <c r="V4168" s="1">
        <f t="shared" si="257"/>
        <v>0.97810963631283399</v>
      </c>
      <c r="W4168" s="1">
        <f t="shared" si="258"/>
        <v>2.5549064621104827</v>
      </c>
      <c r="X4168" s="1">
        <f t="shared" si="259"/>
        <v>204.68165346802772</v>
      </c>
    </row>
    <row r="4169" spans="1:24" hidden="1" x14ac:dyDescent="0.3">
      <c r="A4169" s="18" t="str">
        <f t="shared" si="256"/>
        <v>ConstMin - Skid Steer Loaders_1997_75</v>
      </c>
      <c r="B4169" s="1" t="s">
        <v>40</v>
      </c>
      <c r="C4169" s="1">
        <v>2020</v>
      </c>
      <c r="D4169" s="1" t="s">
        <v>99</v>
      </c>
      <c r="E4169" s="1">
        <v>1997</v>
      </c>
      <c r="F4169" s="1">
        <v>75</v>
      </c>
      <c r="G4169" s="1" t="s">
        <v>5</v>
      </c>
      <c r="H4169" s="1">
        <v>2.5414072978414399E-5</v>
      </c>
      <c r="I4169" s="1">
        <v>3.0751028303881399E-5</v>
      </c>
      <c r="J4169" s="1">
        <v>3.6596265088916699E-5</v>
      </c>
      <c r="K4169" s="1">
        <v>1.13716687018067E-4</v>
      </c>
      <c r="L4169" s="1">
        <v>2.6091081706679302E-4</v>
      </c>
      <c r="M4169" s="1">
        <v>1.50411688599915E-2</v>
      </c>
      <c r="N4169" s="1">
        <v>1.9751994898636099E-5</v>
      </c>
      <c r="O4169" s="1">
        <v>1.8171835306745199E-5</v>
      </c>
      <c r="P4169" s="1">
        <v>1.3830064307723399E-7</v>
      </c>
      <c r="Q4169" s="1">
        <v>1.2276399823998499E-7</v>
      </c>
      <c r="R4169" s="1">
        <v>487.99415877570499</v>
      </c>
      <c r="S4169" s="1">
        <v>390.44419699579601</v>
      </c>
      <c r="T4169" s="1">
        <v>2.0222321188827701</v>
      </c>
      <c r="U4169" s="1">
        <v>25694.946678485299</v>
      </c>
      <c r="V4169" s="1">
        <f t="shared" si="257"/>
        <v>0.39627851139231601</v>
      </c>
      <c r="W4169" s="1">
        <f t="shared" si="258"/>
        <v>3.3622729351242966</v>
      </c>
      <c r="X4169" s="1">
        <f t="shared" si="259"/>
        <v>193.07585580803953</v>
      </c>
    </row>
    <row r="4170" spans="1:24" hidden="1" x14ac:dyDescent="0.3">
      <c r="A4170" s="18" t="str">
        <f t="shared" ref="A4170:A4233" si="260">D4170&amp;"_"&amp;E4170&amp;"_"&amp;F4170</f>
        <v>ConstMin - Skid Steer Loaders_1997_175</v>
      </c>
      <c r="B4170" s="1" t="s">
        <v>40</v>
      </c>
      <c r="C4170" s="1">
        <v>2020</v>
      </c>
      <c r="D4170" s="1" t="s">
        <v>99</v>
      </c>
      <c r="E4170" s="1">
        <v>1997</v>
      </c>
      <c r="F4170" s="1">
        <v>175</v>
      </c>
      <c r="G4170" s="1" t="s">
        <v>5</v>
      </c>
      <c r="H4170" s="1">
        <v>1.5142168585836E-6</v>
      </c>
      <c r="I4170" s="1">
        <v>1.83220239888615E-6</v>
      </c>
      <c r="J4170" s="1">
        <v>2.1804722763603798E-6</v>
      </c>
      <c r="K4170" s="1">
        <v>7.6292603041393801E-6</v>
      </c>
      <c r="L4170" s="1">
        <v>1.81969723552899E-5</v>
      </c>
      <c r="M4170" s="1">
        <v>1.30438784735737E-3</v>
      </c>
      <c r="N4170" s="1">
        <v>1.0476627693551301E-6</v>
      </c>
      <c r="O4170" s="1">
        <v>9.6384974780671897E-7</v>
      </c>
      <c r="P4170" s="1">
        <v>1.2014286009836399E-8</v>
      </c>
      <c r="Q4170" s="1">
        <v>1.0646238260324201E-8</v>
      </c>
      <c r="R4170" s="1">
        <v>42.319427181058401</v>
      </c>
      <c r="S4170" s="1">
        <v>14.3932661340954</v>
      </c>
      <c r="T4170" s="1">
        <v>9.62967675658465E-2</v>
      </c>
      <c r="U4170" s="1">
        <v>2216.5629846506899</v>
      </c>
      <c r="V4170" s="1">
        <f t="shared" si="257"/>
        <v>0.27370452134922724</v>
      </c>
      <c r="W4170" s="1">
        <f t="shared" si="258"/>
        <v>2.7183643092802363</v>
      </c>
      <c r="X4170" s="1">
        <f t="shared" si="259"/>
        <v>149.46780144259222</v>
      </c>
    </row>
    <row r="4171" spans="1:24" hidden="1" x14ac:dyDescent="0.3">
      <c r="A4171" s="18" t="str">
        <f t="shared" si="260"/>
        <v>ConstMin - Skid Steer Loaders_1998_50</v>
      </c>
      <c r="B4171" s="1" t="s">
        <v>40</v>
      </c>
      <c r="C4171" s="1">
        <v>2020</v>
      </c>
      <c r="D4171" s="1" t="s">
        <v>99</v>
      </c>
      <c r="E4171" s="1">
        <v>1998</v>
      </c>
      <c r="F4171" s="1">
        <v>50</v>
      </c>
      <c r="G4171" s="1" t="s">
        <v>5</v>
      </c>
      <c r="H4171" s="1">
        <v>2.6303830162454799E-5</v>
      </c>
      <c r="I4171" s="1">
        <v>3.1827634496570402E-5</v>
      </c>
      <c r="J4171" s="1">
        <v>3.7877515433934998E-5</v>
      </c>
      <c r="K4171" s="1">
        <v>9.3410365251794103E-5</v>
      </c>
      <c r="L4171" s="1">
        <v>8.3875800847503702E-5</v>
      </c>
      <c r="M4171" s="1">
        <v>7.1055533606204499E-3</v>
      </c>
      <c r="N4171" s="1">
        <v>9.3423275505662005E-6</v>
      </c>
      <c r="O4171" s="1">
        <v>8.5949413465209095E-6</v>
      </c>
      <c r="P4171" s="1">
        <v>6.4905249671506506E-8</v>
      </c>
      <c r="Q4171" s="1">
        <v>5.7994571324679901E-8</v>
      </c>
      <c r="R4171" s="1">
        <v>230.531853416996</v>
      </c>
      <c r="S4171" s="1">
        <v>256.17865470012998</v>
      </c>
      <c r="T4171" s="1">
        <v>1.1555612107901501</v>
      </c>
      <c r="U4171" s="1">
        <v>10887.5928247555</v>
      </c>
      <c r="V4171" s="1">
        <f t="shared" ref="V4171:V4234" si="261">IFERROR(CONVERT(I4171,"ton","g")*365/U4171,0)</f>
        <v>0.96796820458572308</v>
      </c>
      <c r="W4171" s="1">
        <f t="shared" ref="W4171:W4234" si="262">IFERROR(CONVERT(L4171,"ton","g")*365/U4171,0)</f>
        <v>2.5508998591553005</v>
      </c>
      <c r="X4171" s="1">
        <f t="shared" ref="X4171:X4234" si="263">S4171/T4171</f>
        <v>221.69198161727846</v>
      </c>
    </row>
    <row r="4172" spans="1:24" hidden="1" x14ac:dyDescent="0.3">
      <c r="A4172" s="18" t="str">
        <f t="shared" si="260"/>
        <v>ConstMin - Skid Steer Loaders_1998_75</v>
      </c>
      <c r="B4172" s="1" t="s">
        <v>40</v>
      </c>
      <c r="C4172" s="1">
        <v>2020</v>
      </c>
      <c r="D4172" s="1" t="s">
        <v>99</v>
      </c>
      <c r="E4172" s="1">
        <v>1998</v>
      </c>
      <c r="F4172" s="1">
        <v>75</v>
      </c>
      <c r="G4172" s="1" t="s">
        <v>5</v>
      </c>
      <c r="H4172" s="1">
        <v>6.0254317023222299E-5</v>
      </c>
      <c r="I4172" s="1">
        <v>7.2907723598099E-5</v>
      </c>
      <c r="J4172" s="1">
        <v>8.6766216513440195E-5</v>
      </c>
      <c r="K4172" s="1">
        <v>2.7014828478211998E-4</v>
      </c>
      <c r="L4172" s="1">
        <v>4.9866598600100895E-4</v>
      </c>
      <c r="M4172" s="1">
        <v>3.5850836299719802E-2</v>
      </c>
      <c r="N4172" s="1">
        <v>5.1919873501563997E-5</v>
      </c>
      <c r="O4172" s="1">
        <v>4.7766283621438899E-5</v>
      </c>
      <c r="P4172" s="1">
        <v>3.2965113108275699E-7</v>
      </c>
      <c r="Q4172" s="1">
        <v>2.9260970642432498E-7</v>
      </c>
      <c r="R4172" s="1">
        <v>1163.1409011052799</v>
      </c>
      <c r="S4172" s="1">
        <v>891.63061327705805</v>
      </c>
      <c r="T4172" s="1">
        <v>4.1407610053313997</v>
      </c>
      <c r="U4172" s="1">
        <v>61315.156359540997</v>
      </c>
      <c r="V4172" s="1">
        <f t="shared" si="261"/>
        <v>0.39372618524041514</v>
      </c>
      <c r="W4172" s="1">
        <f t="shared" si="262"/>
        <v>2.6929637449611286</v>
      </c>
      <c r="X4172" s="1">
        <f t="shared" si="263"/>
        <v>215.33013185958984</v>
      </c>
    </row>
    <row r="4173" spans="1:24" hidden="1" x14ac:dyDescent="0.3">
      <c r="A4173" s="18" t="str">
        <f t="shared" si="260"/>
        <v>ConstMin - Skid Steer Loaders_1998_175</v>
      </c>
      <c r="B4173" s="1" t="s">
        <v>40</v>
      </c>
      <c r="C4173" s="1">
        <v>2020</v>
      </c>
      <c r="D4173" s="1" t="s">
        <v>99</v>
      </c>
      <c r="E4173" s="1">
        <v>1998</v>
      </c>
      <c r="F4173" s="1">
        <v>175</v>
      </c>
      <c r="G4173" s="1" t="s">
        <v>5</v>
      </c>
      <c r="H4173" s="1">
        <v>2.3874454656310301E-6</v>
      </c>
      <c r="I4173" s="1">
        <v>2.88880901341355E-6</v>
      </c>
      <c r="J4173" s="1">
        <v>3.4379214705086902E-6</v>
      </c>
      <c r="K4173" s="1">
        <v>1.2052981410456201E-5</v>
      </c>
      <c r="L4173" s="1">
        <v>2.8758671470794899E-5</v>
      </c>
      <c r="M4173" s="1">
        <v>2.0675611572488601E-3</v>
      </c>
      <c r="N4173" s="1">
        <v>1.6482554609677499E-6</v>
      </c>
      <c r="O4173" s="1">
        <v>1.5163950240903301E-6</v>
      </c>
      <c r="P4173" s="1">
        <v>1.9044004871410098E-8</v>
      </c>
      <c r="Q4173" s="1">
        <v>1.6875156221715599E-8</v>
      </c>
      <c r="R4173" s="1">
        <v>67.079744735313696</v>
      </c>
      <c r="S4173" s="1">
        <v>20.0861251274316</v>
      </c>
      <c r="T4173" s="1">
        <v>9.62967675658465E-2</v>
      </c>
      <c r="U4173" s="1">
        <v>3515.0718973005301</v>
      </c>
      <c r="V4173" s="1">
        <f t="shared" si="261"/>
        <v>0.27212799298668106</v>
      </c>
      <c r="W4173" s="1">
        <f t="shared" si="262"/>
        <v>2.7090885939403546</v>
      </c>
      <c r="X4173" s="1">
        <f t="shared" si="263"/>
        <v>208.58566320719919</v>
      </c>
    </row>
    <row r="4174" spans="1:24" hidden="1" x14ac:dyDescent="0.3">
      <c r="A4174" s="18" t="str">
        <f t="shared" si="260"/>
        <v>ConstMin - Skid Steer Loaders_1999_50</v>
      </c>
      <c r="B4174" s="1" t="s">
        <v>40</v>
      </c>
      <c r="C4174" s="1">
        <v>2020</v>
      </c>
      <c r="D4174" s="1" t="s">
        <v>99</v>
      </c>
      <c r="E4174" s="1">
        <v>1999</v>
      </c>
      <c r="F4174" s="1">
        <v>50</v>
      </c>
      <c r="G4174" s="1" t="s">
        <v>5</v>
      </c>
      <c r="H4174" s="1">
        <v>9.9447303214444504E-5</v>
      </c>
      <c r="I4174" s="1">
        <v>1.20331236889477E-4</v>
      </c>
      <c r="J4174" s="1">
        <v>1.4320411662880001E-4</v>
      </c>
      <c r="K4174" s="1">
        <v>3.6001563546192699E-4</v>
      </c>
      <c r="L4174" s="1">
        <v>3.3129702200455501E-4</v>
      </c>
      <c r="M4174" s="1">
        <v>3.3736372483678403E-2</v>
      </c>
      <c r="N4174" s="1">
        <v>3.7975150697068398E-5</v>
      </c>
      <c r="O4174" s="1">
        <v>3.49371386413029E-5</v>
      </c>
      <c r="P4174" s="1">
        <v>3.08926074921327E-7</v>
      </c>
      <c r="Q4174" s="1">
        <v>2.7535173700670298E-7</v>
      </c>
      <c r="R4174" s="1">
        <v>1094.5394512594901</v>
      </c>
      <c r="S4174" s="1">
        <v>1216.9828753679101</v>
      </c>
      <c r="T4174" s="1">
        <v>5.29632221612155</v>
      </c>
      <c r="U4174" s="1">
        <v>51931.978336154498</v>
      </c>
      <c r="V4174" s="1">
        <f t="shared" si="261"/>
        <v>0.76724155043489173</v>
      </c>
      <c r="W4174" s="1">
        <f t="shared" si="262"/>
        <v>2.1123761991302672</v>
      </c>
      <c r="X4174" s="1">
        <f t="shared" si="263"/>
        <v>229.77885893413332</v>
      </c>
    </row>
    <row r="4175" spans="1:24" hidden="1" x14ac:dyDescent="0.3">
      <c r="A4175" s="18" t="str">
        <f t="shared" si="260"/>
        <v>ConstMin - Skid Steer Loaders_1999_75</v>
      </c>
      <c r="B4175" s="1" t="s">
        <v>40</v>
      </c>
      <c r="C4175" s="1">
        <v>2020</v>
      </c>
      <c r="D4175" s="1" t="s">
        <v>99</v>
      </c>
      <c r="E4175" s="1">
        <v>1999</v>
      </c>
      <c r="F4175" s="1">
        <v>75</v>
      </c>
      <c r="G4175" s="1" t="s">
        <v>5</v>
      </c>
      <c r="H4175" s="1">
        <v>8.0546183879278202E-5</v>
      </c>
      <c r="I4175" s="1">
        <v>9.74608824939266E-5</v>
      </c>
      <c r="J4175" s="1">
        <v>1.1598650478616E-4</v>
      </c>
      <c r="K4175" s="1">
        <v>3.6185171372977499E-4</v>
      </c>
      <c r="L4175" s="1">
        <v>6.6818529000346803E-4</v>
      </c>
      <c r="M4175" s="1">
        <v>4.8180598111188001E-2</v>
      </c>
      <c r="N4175" s="1">
        <v>6.9251541504114896E-5</v>
      </c>
      <c r="O4175" s="1">
        <v>6.3711418183785696E-5</v>
      </c>
      <c r="P4175" s="1">
        <v>4.4303713754998799E-7</v>
      </c>
      <c r="Q4175" s="1">
        <v>3.93243564830684E-7</v>
      </c>
      <c r="R4175" s="1">
        <v>1563.1664442727799</v>
      </c>
      <c r="S4175" s="1">
        <v>1183.3627835770801</v>
      </c>
      <c r="T4175" s="1">
        <v>5.0074319134240097</v>
      </c>
      <c r="U4175" s="1">
        <v>81834.087879676707</v>
      </c>
      <c r="V4175" s="1">
        <f t="shared" si="261"/>
        <v>0.39435258688933311</v>
      </c>
      <c r="W4175" s="1">
        <f t="shared" si="262"/>
        <v>2.7036549525465996</v>
      </c>
      <c r="X4175" s="1">
        <f t="shared" si="263"/>
        <v>236.32129283769206</v>
      </c>
    </row>
    <row r="4176" spans="1:24" hidden="1" x14ac:dyDescent="0.3">
      <c r="A4176" s="18" t="str">
        <f t="shared" si="260"/>
        <v>ConstMin - Skid Steer Loaders_1999_9999</v>
      </c>
      <c r="B4176" s="1" t="s">
        <v>40</v>
      </c>
      <c r="C4176" s="1">
        <v>2020</v>
      </c>
      <c r="D4176" s="1" t="s">
        <v>99</v>
      </c>
      <c r="E4176" s="1">
        <v>1999</v>
      </c>
      <c r="F4176" s="1">
        <v>9999</v>
      </c>
      <c r="G4176" s="1" t="s">
        <v>5</v>
      </c>
      <c r="H4176" s="1">
        <v>7.6532962991873098E-6</v>
      </c>
      <c r="I4176" s="1">
        <v>9.2604885220166503E-6</v>
      </c>
      <c r="J4176" s="1">
        <v>1.10207466708297E-5</v>
      </c>
      <c r="K4176" s="1">
        <v>4.2876100494322601E-5</v>
      </c>
      <c r="L4176" s="1">
        <v>1.21171297544827E-4</v>
      </c>
      <c r="M4176" s="1">
        <v>7.6081861220947096E-3</v>
      </c>
      <c r="N4176" s="1">
        <v>4.50026490409498E-6</v>
      </c>
      <c r="O4176" s="1">
        <v>4.1402437117673801E-6</v>
      </c>
      <c r="P4176" s="1">
        <v>7.0111854830851494E-8</v>
      </c>
      <c r="Q4176" s="1">
        <v>6.2096992354545295E-8</v>
      </c>
      <c r="R4176" s="1">
        <v>246.83921981198199</v>
      </c>
      <c r="S4176" s="1">
        <v>12.9969044942204</v>
      </c>
      <c r="T4176" s="1">
        <v>9.62967675658465E-2</v>
      </c>
      <c r="U4176" s="1">
        <v>12996.9044942204</v>
      </c>
      <c r="V4176" s="1">
        <f t="shared" si="261"/>
        <v>0.23592967576909482</v>
      </c>
      <c r="W4176" s="1">
        <f t="shared" si="262"/>
        <v>3.0870838913416185</v>
      </c>
      <c r="X4176" s="1">
        <f t="shared" si="263"/>
        <v>134.96719383995193</v>
      </c>
    </row>
    <row r="4177" spans="1:24" hidden="1" x14ac:dyDescent="0.3">
      <c r="A4177" s="18" t="str">
        <f t="shared" si="260"/>
        <v>ConstMin - Skid Steer Loaders_2000_50</v>
      </c>
      <c r="B4177" s="1" t="s">
        <v>40</v>
      </c>
      <c r="C4177" s="1">
        <v>2020</v>
      </c>
      <c r="D4177" s="1" t="s">
        <v>99</v>
      </c>
      <c r="E4177" s="1">
        <v>2000</v>
      </c>
      <c r="F4177" s="1">
        <v>50</v>
      </c>
      <c r="G4177" s="1" t="s">
        <v>5</v>
      </c>
      <c r="H4177" s="1">
        <v>6.7716606848656003E-5</v>
      </c>
      <c r="I4177" s="1">
        <v>8.1937094286873798E-5</v>
      </c>
      <c r="J4177" s="1">
        <v>9.7511913862064603E-5</v>
      </c>
      <c r="K4177" s="1">
        <v>2.45497617492411E-4</v>
      </c>
      <c r="L4177" s="1">
        <v>2.2755022090145899E-4</v>
      </c>
      <c r="M4177" s="1">
        <v>2.3228029862313301E-2</v>
      </c>
      <c r="N4177" s="1">
        <v>2.6368104206925799E-5</v>
      </c>
      <c r="O4177" s="1">
        <v>2.4258655870371699E-5</v>
      </c>
      <c r="P4177" s="1">
        <v>2.1272315702277299E-7</v>
      </c>
      <c r="Q4177" s="1">
        <v>1.8958405717525901E-7</v>
      </c>
      <c r="R4177" s="1">
        <v>753.60784778018399</v>
      </c>
      <c r="S4177" s="1">
        <v>812.36023710569702</v>
      </c>
      <c r="T4177" s="1">
        <v>3.5629803999363201</v>
      </c>
      <c r="U4177" s="1">
        <v>35546.249293895198</v>
      </c>
      <c r="V4177" s="1">
        <f t="shared" si="261"/>
        <v>0.76326505087168395</v>
      </c>
      <c r="W4177" s="1">
        <f t="shared" si="262"/>
        <v>2.1196886763415344</v>
      </c>
      <c r="X4177" s="1">
        <f t="shared" si="263"/>
        <v>228.00019812632596</v>
      </c>
    </row>
    <row r="4178" spans="1:24" hidden="1" x14ac:dyDescent="0.3">
      <c r="A4178" s="18" t="str">
        <f t="shared" si="260"/>
        <v>ConstMin - Skid Steer Loaders_2000_75</v>
      </c>
      <c r="B4178" s="1" t="s">
        <v>40</v>
      </c>
      <c r="C4178" s="1">
        <v>2020</v>
      </c>
      <c r="D4178" s="1" t="s">
        <v>99</v>
      </c>
      <c r="E4178" s="1">
        <v>2000</v>
      </c>
      <c r="F4178" s="1">
        <v>75</v>
      </c>
      <c r="G4178" s="1" t="s">
        <v>5</v>
      </c>
      <c r="H4178" s="1">
        <v>1.12249711872995E-4</v>
      </c>
      <c r="I4178" s="1">
        <v>1.3582215136632501E-4</v>
      </c>
      <c r="J4178" s="1">
        <v>1.61639585097114E-4</v>
      </c>
      <c r="K4178" s="1">
        <v>5.0530095064106899E-4</v>
      </c>
      <c r="L4178" s="1">
        <v>9.3341793184316402E-4</v>
      </c>
      <c r="M4178" s="1">
        <v>6.7505780917017394E-2</v>
      </c>
      <c r="N4178" s="1">
        <v>9.6293335583519301E-5</v>
      </c>
      <c r="O4178" s="1">
        <v>8.8589868736837704E-5</v>
      </c>
      <c r="P4178" s="1">
        <v>6.2075693041699801E-7</v>
      </c>
      <c r="Q4178" s="1">
        <v>5.5097310899348903E-7</v>
      </c>
      <c r="R4178" s="1">
        <v>2190.15071752312</v>
      </c>
      <c r="S4178" s="1">
        <v>1596.25617924471</v>
      </c>
      <c r="T4178" s="1">
        <v>6.5481801944775597</v>
      </c>
      <c r="U4178" s="1">
        <v>115822.47041754999</v>
      </c>
      <c r="V4178" s="1">
        <f t="shared" si="261"/>
        <v>0.38829909826386266</v>
      </c>
      <c r="W4178" s="1">
        <f t="shared" si="262"/>
        <v>2.6685289372310952</v>
      </c>
      <c r="X4178" s="1">
        <f t="shared" si="263"/>
        <v>243.77096106654494</v>
      </c>
    </row>
    <row r="4179" spans="1:24" hidden="1" x14ac:dyDescent="0.3">
      <c r="A4179" s="18" t="str">
        <f t="shared" si="260"/>
        <v>ConstMin - Skid Steer Loaders_2001_50</v>
      </c>
      <c r="B4179" s="1" t="s">
        <v>40</v>
      </c>
      <c r="C4179" s="1">
        <v>2020</v>
      </c>
      <c r="D4179" s="1" t="s">
        <v>99</v>
      </c>
      <c r="E4179" s="1">
        <v>2001</v>
      </c>
      <c r="F4179" s="1">
        <v>50</v>
      </c>
      <c r="G4179" s="1" t="s">
        <v>5</v>
      </c>
      <c r="H4179" s="1">
        <v>7.8996731477964599E-5</v>
      </c>
      <c r="I4179" s="1">
        <v>9.5586045088337201E-5</v>
      </c>
      <c r="J4179" s="1">
        <v>1.1375529332826899E-4</v>
      </c>
      <c r="K4179" s="1">
        <v>2.8681250820566001E-4</v>
      </c>
      <c r="L4179" s="1">
        <v>2.6779353780698E-4</v>
      </c>
      <c r="M4179" s="1">
        <v>2.74026166837281E-2</v>
      </c>
      <c r="N4179" s="1">
        <v>3.0858462699897902E-5</v>
      </c>
      <c r="O4179" s="1">
        <v>2.83897856839061E-5</v>
      </c>
      <c r="P4179" s="1">
        <v>2.5098087869218002E-7</v>
      </c>
      <c r="Q4179" s="1">
        <v>2.2365647361890601E-7</v>
      </c>
      <c r="R4179" s="1">
        <v>889.04771971535195</v>
      </c>
      <c r="S4179" s="1">
        <v>1004.84331854076</v>
      </c>
      <c r="T4179" s="1">
        <v>3.8518707026338599</v>
      </c>
      <c r="U4179" s="1">
        <v>42278.782627602697</v>
      </c>
      <c r="V4179" s="1">
        <f t="shared" si="261"/>
        <v>0.74861861118570827</v>
      </c>
      <c r="W4179" s="1">
        <f t="shared" si="262"/>
        <v>2.0973273470232692</v>
      </c>
      <c r="X4179" s="1">
        <f t="shared" si="263"/>
        <v>260.87150792825446</v>
      </c>
    </row>
    <row r="4180" spans="1:24" hidden="1" x14ac:dyDescent="0.3">
      <c r="A4180" s="18" t="str">
        <f t="shared" si="260"/>
        <v>ConstMin - Skid Steer Loaders_2001_75</v>
      </c>
      <c r="B4180" s="1" t="s">
        <v>40</v>
      </c>
      <c r="C4180" s="1">
        <v>2020</v>
      </c>
      <c r="D4180" s="1" t="s">
        <v>99</v>
      </c>
      <c r="E4180" s="1">
        <v>2001</v>
      </c>
      <c r="F4180" s="1">
        <v>75</v>
      </c>
      <c r="G4180" s="1" t="s">
        <v>5</v>
      </c>
      <c r="H4180" s="1">
        <v>1.24027110784311E-4</v>
      </c>
      <c r="I4180" s="1">
        <v>1.5007280404901599E-4</v>
      </c>
      <c r="J4180" s="1">
        <v>1.78599039529407E-4</v>
      </c>
      <c r="K4180" s="1">
        <v>5.5945920298798796E-4</v>
      </c>
      <c r="L4180" s="1">
        <v>1.03384446489636E-3</v>
      </c>
      <c r="M4180" s="1">
        <v>7.4991738610875797E-2</v>
      </c>
      <c r="N4180" s="1">
        <v>1.0615523032586599E-4</v>
      </c>
      <c r="O4180" s="1">
        <v>9.7662811899797597E-5</v>
      </c>
      <c r="P4180" s="1">
        <v>6.8961499973541001E-7</v>
      </c>
      <c r="Q4180" s="1">
        <v>6.1207248934802602E-7</v>
      </c>
      <c r="R4180" s="1">
        <v>2433.02437059153</v>
      </c>
      <c r="S4180" s="1">
        <v>1846.9567998191801</v>
      </c>
      <c r="T4180" s="1">
        <v>7.2222575674384899</v>
      </c>
      <c r="U4180" s="1">
        <v>128695.9498114</v>
      </c>
      <c r="V4180" s="1">
        <f t="shared" si="261"/>
        <v>0.38612304149007093</v>
      </c>
      <c r="W4180" s="1">
        <f t="shared" si="262"/>
        <v>2.6599834110054723</v>
      </c>
      <c r="X4180" s="1">
        <f t="shared" si="263"/>
        <v>255.73122843834525</v>
      </c>
    </row>
    <row r="4181" spans="1:24" hidden="1" x14ac:dyDescent="0.3">
      <c r="A4181" s="18" t="str">
        <f t="shared" si="260"/>
        <v>ConstMin - Skid Steer Loaders_2002_50</v>
      </c>
      <c r="B4181" s="1" t="s">
        <v>40</v>
      </c>
      <c r="C4181" s="1">
        <v>2020</v>
      </c>
      <c r="D4181" s="1" t="s">
        <v>99</v>
      </c>
      <c r="E4181" s="1">
        <v>2002</v>
      </c>
      <c r="F4181" s="1">
        <v>50</v>
      </c>
      <c r="G4181" s="1" t="s">
        <v>5</v>
      </c>
      <c r="H4181" s="1">
        <v>6.8028433786327801E-5</v>
      </c>
      <c r="I4181" s="1">
        <v>8.2314404881456593E-5</v>
      </c>
      <c r="J4181" s="1">
        <v>9.7960944652312093E-5</v>
      </c>
      <c r="K4181" s="1">
        <v>2.47360220022897E-4</v>
      </c>
      <c r="L4181" s="1">
        <v>2.3267134169746199E-4</v>
      </c>
      <c r="M4181" s="1">
        <v>2.38668027529347E-2</v>
      </c>
      <c r="N4181" s="1">
        <v>2.6660238797526399E-5</v>
      </c>
      <c r="O4181" s="1">
        <v>2.4527419693724301E-5</v>
      </c>
      <c r="P4181" s="1">
        <v>2.1861957436612001E-7</v>
      </c>
      <c r="Q4181" s="1">
        <v>1.9479763563780699E-7</v>
      </c>
      <c r="R4181" s="1">
        <v>774.33213073379704</v>
      </c>
      <c r="S4181" s="1">
        <v>843.29501805061898</v>
      </c>
      <c r="T4181" s="1">
        <v>2.9851997945412401</v>
      </c>
      <c r="U4181" s="1">
        <v>36479.3102969639</v>
      </c>
      <c r="V4181" s="1">
        <f t="shared" si="261"/>
        <v>0.74716724506854737</v>
      </c>
      <c r="W4181" s="1">
        <f t="shared" si="262"/>
        <v>2.1119560498900984</v>
      </c>
      <c r="X4181" s="1">
        <f t="shared" si="263"/>
        <v>282.49198582710443</v>
      </c>
    </row>
    <row r="4182" spans="1:24" hidden="1" x14ac:dyDescent="0.3">
      <c r="A4182" s="18" t="str">
        <f t="shared" si="260"/>
        <v>ConstMin - Skid Steer Loaders_2002_75</v>
      </c>
      <c r="B4182" s="1" t="s">
        <v>40</v>
      </c>
      <c r="C4182" s="1">
        <v>2020</v>
      </c>
      <c r="D4182" s="1" t="s">
        <v>99</v>
      </c>
      <c r="E4182" s="1">
        <v>2002</v>
      </c>
      <c r="F4182" s="1">
        <v>75</v>
      </c>
      <c r="G4182" s="1" t="s">
        <v>5</v>
      </c>
      <c r="H4182" s="1">
        <v>1.6201148549999499E-4</v>
      </c>
      <c r="I4182" s="1">
        <v>1.96033897454994E-4</v>
      </c>
      <c r="J4182" s="1">
        <v>2.33296539119993E-4</v>
      </c>
      <c r="K4182" s="1">
        <v>7.32305535788929E-4</v>
      </c>
      <c r="L4182" s="1">
        <v>1.3537575251287E-3</v>
      </c>
      <c r="M4182" s="1">
        <v>9.8490955869627098E-2</v>
      </c>
      <c r="N4182" s="1">
        <v>1.37144322679839E-4</v>
      </c>
      <c r="O4182" s="1">
        <v>1.2617277686545201E-4</v>
      </c>
      <c r="P4182" s="1">
        <v>9.0573738568840501E-7</v>
      </c>
      <c r="Q4182" s="1">
        <v>8.0386994159709402E-7</v>
      </c>
      <c r="R4182" s="1">
        <v>3195.43059478961</v>
      </c>
      <c r="S4182" s="1">
        <v>2315.9194859494801</v>
      </c>
      <c r="T4182" s="1">
        <v>8.4741155457945005</v>
      </c>
      <c r="U4182" s="1">
        <v>168667.36347102499</v>
      </c>
      <c r="V4182" s="1">
        <f t="shared" si="261"/>
        <v>0.38484754354047146</v>
      </c>
      <c r="W4182" s="1">
        <f t="shared" si="262"/>
        <v>2.657653930564833</v>
      </c>
      <c r="X4182" s="1">
        <f t="shared" si="263"/>
        <v>273.29335709834817</v>
      </c>
    </row>
    <row r="4183" spans="1:24" hidden="1" x14ac:dyDescent="0.3">
      <c r="A4183" s="18" t="str">
        <f t="shared" si="260"/>
        <v>ConstMin - Skid Steer Loaders_2002_175</v>
      </c>
      <c r="B4183" s="1" t="s">
        <v>40</v>
      </c>
      <c r="C4183" s="1">
        <v>2020</v>
      </c>
      <c r="D4183" s="1" t="s">
        <v>99</v>
      </c>
      <c r="E4183" s="1">
        <v>2002</v>
      </c>
      <c r="F4183" s="1">
        <v>175</v>
      </c>
      <c r="G4183" s="1" t="s">
        <v>5</v>
      </c>
      <c r="H4183" s="1">
        <v>1.1108855881728299E-6</v>
      </c>
      <c r="I4183" s="1">
        <v>1.34417156168912E-6</v>
      </c>
      <c r="J4183" s="1">
        <v>1.59967524696888E-6</v>
      </c>
      <c r="K4183" s="1">
        <v>5.6542277743388997E-6</v>
      </c>
      <c r="L4183" s="1">
        <v>1.3511021145478601E-5</v>
      </c>
      <c r="M4183" s="1">
        <v>9.8297764754173302E-4</v>
      </c>
      <c r="N4183" s="1">
        <v>7.6009306924476996E-7</v>
      </c>
      <c r="O4183" s="1">
        <v>6.9928562370518803E-7</v>
      </c>
      <c r="P4183" s="1">
        <v>9.0547892581995607E-9</v>
      </c>
      <c r="Q4183" s="1">
        <v>8.0229314168358202E-9</v>
      </c>
      <c r="R4183" s="1">
        <v>31.891627218107001</v>
      </c>
      <c r="S4183" s="1">
        <v>10.4190060821436</v>
      </c>
      <c r="T4183" s="1">
        <v>9.62967675658465E-2</v>
      </c>
      <c r="U4183" s="1">
        <v>1667.04097314298</v>
      </c>
      <c r="V4183" s="1">
        <f t="shared" si="261"/>
        <v>0.2669912504541897</v>
      </c>
      <c r="W4183" s="1">
        <f t="shared" si="262"/>
        <v>2.6836785819298803</v>
      </c>
      <c r="X4183" s="1">
        <f t="shared" si="263"/>
        <v>108.19684134277111</v>
      </c>
    </row>
    <row r="4184" spans="1:24" hidden="1" x14ac:dyDescent="0.3">
      <c r="A4184" s="18" t="str">
        <f t="shared" si="260"/>
        <v>ConstMin - Skid Steer Loaders_2003_50</v>
      </c>
      <c r="B4184" s="1" t="s">
        <v>40</v>
      </c>
      <c r="C4184" s="1">
        <v>2020</v>
      </c>
      <c r="D4184" s="1" t="s">
        <v>99</v>
      </c>
      <c r="E4184" s="1">
        <v>2003</v>
      </c>
      <c r="F4184" s="1">
        <v>50</v>
      </c>
      <c r="G4184" s="1" t="s">
        <v>5</v>
      </c>
      <c r="H4184" s="1">
        <v>8.3735161442329595E-5</v>
      </c>
      <c r="I4184" s="1">
        <v>1.01319545345218E-4</v>
      </c>
      <c r="J4184" s="1">
        <v>1.20578632476954E-4</v>
      </c>
      <c r="K4184" s="1">
        <v>3.04938076888397E-4</v>
      </c>
      <c r="L4184" s="1">
        <v>2.8898515992583501E-4</v>
      </c>
      <c r="M4184" s="1">
        <v>2.9715900007904399E-2</v>
      </c>
      <c r="N4184" s="1">
        <v>3.29243780736503E-5</v>
      </c>
      <c r="O4184" s="1">
        <v>3.02904278277583E-5</v>
      </c>
      <c r="P4184" s="1">
        <v>2.7222617731942099E-7</v>
      </c>
      <c r="Q4184" s="1">
        <v>2.4253718113447399E-7</v>
      </c>
      <c r="R4184" s="1">
        <v>964.09964954202803</v>
      </c>
      <c r="S4184" s="1">
        <v>1138.57179866724</v>
      </c>
      <c r="T4184" s="1">
        <v>3.9481674701996998</v>
      </c>
      <c r="U4184" s="1">
        <v>45765.032297649399</v>
      </c>
      <c r="V4184" s="1">
        <f t="shared" si="261"/>
        <v>0.73307441046116983</v>
      </c>
      <c r="W4184" s="1">
        <f t="shared" si="262"/>
        <v>2.0908860676668737</v>
      </c>
      <c r="X4184" s="1">
        <f t="shared" si="263"/>
        <v>288.37981348588806</v>
      </c>
    </row>
    <row r="4185" spans="1:24" hidden="1" x14ac:dyDescent="0.3">
      <c r="A4185" s="18" t="str">
        <f t="shared" si="260"/>
        <v>ConstMin - Skid Steer Loaders_2003_75</v>
      </c>
      <c r="B4185" s="1" t="s">
        <v>40</v>
      </c>
      <c r="C4185" s="1">
        <v>2020</v>
      </c>
      <c r="D4185" s="1" t="s">
        <v>99</v>
      </c>
      <c r="E4185" s="1">
        <v>2003</v>
      </c>
      <c r="F4185" s="1">
        <v>75</v>
      </c>
      <c r="G4185" s="1" t="s">
        <v>5</v>
      </c>
      <c r="H4185" s="1">
        <v>2.42675656158785E-4</v>
      </c>
      <c r="I4185" s="1">
        <v>2.9363754395213E-4</v>
      </c>
      <c r="J4185" s="1">
        <v>3.4945294486865097E-4</v>
      </c>
      <c r="K4185" s="1">
        <v>1.0991965363470601E-3</v>
      </c>
      <c r="L4185" s="1">
        <v>2.03276292656434E-3</v>
      </c>
      <c r="M4185" s="1">
        <v>0.148334898834942</v>
      </c>
      <c r="N4185" s="1">
        <v>2.0674702432341E-4</v>
      </c>
      <c r="O4185" s="1">
        <v>1.90207262377537E-4</v>
      </c>
      <c r="P4185" s="1">
        <v>1.3641494316906999E-6</v>
      </c>
      <c r="Q4185" s="1">
        <v>1.2106895035224999E-6</v>
      </c>
      <c r="R4185" s="1">
        <v>4812.56243100761</v>
      </c>
      <c r="S4185" s="1">
        <v>3525.7057282503501</v>
      </c>
      <c r="T4185" s="1">
        <v>12.133392713296599</v>
      </c>
      <c r="U4185" s="1">
        <v>253039.34048069699</v>
      </c>
      <c r="V4185" s="1">
        <f t="shared" si="261"/>
        <v>0.38424846088089609</v>
      </c>
      <c r="W4185" s="1">
        <f t="shared" si="262"/>
        <v>2.660034596922761</v>
      </c>
      <c r="X4185" s="1">
        <f t="shared" si="263"/>
        <v>290.57872035961066</v>
      </c>
    </row>
    <row r="4186" spans="1:24" hidden="1" x14ac:dyDescent="0.3">
      <c r="A4186" s="18" t="str">
        <f t="shared" si="260"/>
        <v>ConstMin - Skid Steer Loaders_2004_50</v>
      </c>
      <c r="B4186" s="1" t="s">
        <v>40</v>
      </c>
      <c r="C4186" s="1">
        <v>2020</v>
      </c>
      <c r="D4186" s="1" t="s">
        <v>99</v>
      </c>
      <c r="E4186" s="1">
        <v>2004</v>
      </c>
      <c r="F4186" s="1">
        <v>50</v>
      </c>
      <c r="G4186" s="1" t="s">
        <v>5</v>
      </c>
      <c r="H4186" s="1">
        <v>5.8402523480236502E-5</v>
      </c>
      <c r="I4186" s="1">
        <v>7.0667053411086094E-5</v>
      </c>
      <c r="J4186" s="1">
        <v>8.4099633811540506E-5</v>
      </c>
      <c r="K4186" s="1">
        <v>3.58616863654164E-4</v>
      </c>
      <c r="L4186" s="1">
        <v>3.94478888321551E-4</v>
      </c>
      <c r="M4186" s="1">
        <v>4.4299171804674999E-2</v>
      </c>
      <c r="N4186" s="1">
        <v>3.4961286144053601E-5</v>
      </c>
      <c r="O4186" s="1">
        <v>3.21643832525293E-5</v>
      </c>
      <c r="P4186" s="1">
        <v>4.07815736296923E-7</v>
      </c>
      <c r="Q4186" s="1">
        <v>3.6156388509988501E-7</v>
      </c>
      <c r="R4186" s="1">
        <v>1437.237842385</v>
      </c>
      <c r="S4186" s="1">
        <v>1613.4421686585499</v>
      </c>
      <c r="T4186" s="1">
        <v>5.8741028215166304</v>
      </c>
      <c r="U4186" s="1">
        <v>67605.871853955396</v>
      </c>
      <c r="V4186" s="1">
        <f t="shared" si="261"/>
        <v>0.34611559339155684</v>
      </c>
      <c r="W4186" s="1">
        <f t="shared" si="262"/>
        <v>1.9320926502708251</v>
      </c>
      <c r="X4186" s="1">
        <f t="shared" si="263"/>
        <v>274.67039949463748</v>
      </c>
    </row>
    <row r="4187" spans="1:24" hidden="1" x14ac:dyDescent="0.3">
      <c r="A4187" s="18" t="str">
        <f t="shared" si="260"/>
        <v>ConstMin - Skid Steer Loaders_2004_75</v>
      </c>
      <c r="B4187" s="1" t="s">
        <v>40</v>
      </c>
      <c r="C4187" s="1">
        <v>2020</v>
      </c>
      <c r="D4187" s="1" t="s">
        <v>99</v>
      </c>
      <c r="E4187" s="1">
        <v>2004</v>
      </c>
      <c r="F4187" s="1">
        <v>75</v>
      </c>
      <c r="G4187" s="1" t="s">
        <v>5</v>
      </c>
      <c r="H4187" s="1">
        <v>2.0045017422521701E-4</v>
      </c>
      <c r="I4187" s="1">
        <v>2.4254471081251199E-4</v>
      </c>
      <c r="J4187" s="1">
        <v>2.8864825088431199E-4</v>
      </c>
      <c r="K4187" s="1">
        <v>1.65338452988172E-3</v>
      </c>
      <c r="L4187" s="1">
        <v>2.6476930796689802E-3</v>
      </c>
      <c r="M4187" s="1">
        <v>0.241876108218161</v>
      </c>
      <c r="N4187" s="1">
        <v>1.89264682088524E-4</v>
      </c>
      <c r="O4187" s="1">
        <v>1.7412350752144201E-4</v>
      </c>
      <c r="P4187" s="1">
        <v>2.2302510654769002E-6</v>
      </c>
      <c r="Q4187" s="1">
        <v>1.9741602796955501E-6</v>
      </c>
      <c r="R4187" s="1">
        <v>7847.4039522171497</v>
      </c>
      <c r="S4187" s="1">
        <v>5794.1489184440898</v>
      </c>
      <c r="T4187" s="1">
        <v>20.800101794222801</v>
      </c>
      <c r="U4187" s="1">
        <v>411921.06847975601</v>
      </c>
      <c r="V4187" s="1">
        <f t="shared" si="261"/>
        <v>0.19496937689674804</v>
      </c>
      <c r="W4187" s="1">
        <f t="shared" si="262"/>
        <v>2.1283460201114521</v>
      </c>
      <c r="X4187" s="1">
        <f t="shared" si="263"/>
        <v>278.56348857164761</v>
      </c>
    </row>
    <row r="4188" spans="1:24" hidden="1" x14ac:dyDescent="0.3">
      <c r="A4188" s="18" t="str">
        <f t="shared" si="260"/>
        <v>ConstMin - Skid Steer Loaders_2004_300</v>
      </c>
      <c r="B4188" s="1" t="s">
        <v>40</v>
      </c>
      <c r="C4188" s="1">
        <v>2020</v>
      </c>
      <c r="D4188" s="1" t="s">
        <v>99</v>
      </c>
      <c r="E4188" s="1">
        <v>2004</v>
      </c>
      <c r="F4188" s="1">
        <v>300</v>
      </c>
      <c r="G4188" s="1" t="s">
        <v>5</v>
      </c>
      <c r="H4188" s="1">
        <v>1.1841009758764299E-6</v>
      </c>
      <c r="I4188" s="1">
        <v>1.4327621808104899E-6</v>
      </c>
      <c r="J4188" s="1">
        <v>1.7051054052620701E-6</v>
      </c>
      <c r="K4188" s="1">
        <v>6.98323002136135E-6</v>
      </c>
      <c r="L4188" s="1">
        <v>3.1565548365103502E-5</v>
      </c>
      <c r="M4188" s="1">
        <v>3.5874792226981899E-3</v>
      </c>
      <c r="N4188" s="1">
        <v>7.4332029806048597E-7</v>
      </c>
      <c r="O4188" s="1">
        <v>6.8385467421564796E-7</v>
      </c>
      <c r="P4188" s="1">
        <v>3.3132501472835899E-8</v>
      </c>
      <c r="Q4188" s="1">
        <v>2.9280523148222599E-8</v>
      </c>
      <c r="R4188" s="1">
        <v>116.391812478256</v>
      </c>
      <c r="S4188" s="1">
        <v>34.264566393853897</v>
      </c>
      <c r="T4188" s="1">
        <v>9.62967675658465E-2</v>
      </c>
      <c r="U4188" s="1">
        <v>6099.0928181059999</v>
      </c>
      <c r="V4188" s="1">
        <f t="shared" si="261"/>
        <v>7.7785288601767894E-2</v>
      </c>
      <c r="W4188" s="1">
        <f t="shared" si="262"/>
        <v>1.7137074961482412</v>
      </c>
      <c r="X4188" s="1">
        <f t="shared" si="263"/>
        <v>355.82260194169265</v>
      </c>
    </row>
    <row r="4189" spans="1:24" hidden="1" x14ac:dyDescent="0.3">
      <c r="A4189" s="18" t="str">
        <f t="shared" si="260"/>
        <v>ConstMin - Skid Steer Loaders_2005_50</v>
      </c>
      <c r="B4189" s="1" t="s">
        <v>40</v>
      </c>
      <c r="C4189" s="1">
        <v>2020</v>
      </c>
      <c r="D4189" s="1" t="s">
        <v>99</v>
      </c>
      <c r="E4189" s="1">
        <v>2005</v>
      </c>
      <c r="F4189" s="1">
        <v>50</v>
      </c>
      <c r="G4189" s="1" t="s">
        <v>5</v>
      </c>
      <c r="H4189" s="1">
        <v>2.98791149228687E-5</v>
      </c>
      <c r="I4189" s="1">
        <v>3.6153729056671199E-5</v>
      </c>
      <c r="J4189" s="1">
        <v>4.3025925488930998E-5</v>
      </c>
      <c r="K4189" s="1">
        <v>2.6842075109775198E-4</v>
      </c>
      <c r="L4189" s="1">
        <v>3.16785107464395E-4</v>
      </c>
      <c r="M4189" s="1">
        <v>3.6560638626787899E-2</v>
      </c>
      <c r="N4189" s="1">
        <v>2.52029922532005E-5</v>
      </c>
      <c r="O4189" s="1">
        <v>2.31867528729445E-5</v>
      </c>
      <c r="P4189" s="1">
        <v>3.3712486166182998E-7</v>
      </c>
      <c r="Q4189" s="1">
        <v>2.9840301759861201E-7</v>
      </c>
      <c r="R4189" s="1">
        <v>1186.1696558994599</v>
      </c>
      <c r="S4189" s="1">
        <v>1328.0473319548901</v>
      </c>
      <c r="T4189" s="1">
        <v>4.3333545404630902</v>
      </c>
      <c r="U4189" s="1">
        <v>55984.573082631803</v>
      </c>
      <c r="V4189" s="1">
        <f t="shared" si="261"/>
        <v>0.21383231063944347</v>
      </c>
      <c r="W4189" s="1">
        <f t="shared" si="262"/>
        <v>1.8736349824134282</v>
      </c>
      <c r="X4189" s="1">
        <f t="shared" si="263"/>
        <v>306.47096136587209</v>
      </c>
    </row>
    <row r="4190" spans="1:24" hidden="1" x14ac:dyDescent="0.3">
      <c r="A4190" s="18" t="str">
        <f t="shared" si="260"/>
        <v>ConstMin - Skid Steer Loaders_2005_75</v>
      </c>
      <c r="B4190" s="1" t="s">
        <v>40</v>
      </c>
      <c r="C4190" s="1">
        <v>2020</v>
      </c>
      <c r="D4190" s="1" t="s">
        <v>99</v>
      </c>
      <c r="E4190" s="1">
        <v>2005</v>
      </c>
      <c r="F4190" s="1">
        <v>75</v>
      </c>
      <c r="G4190" s="1" t="s">
        <v>5</v>
      </c>
      <c r="H4190" s="1">
        <v>1.74504115139113E-4</v>
      </c>
      <c r="I4190" s="1">
        <v>2.11149979318327E-4</v>
      </c>
      <c r="J4190" s="1">
        <v>2.5128592580032298E-4</v>
      </c>
      <c r="K4190" s="1">
        <v>2.0911414879990001E-3</v>
      </c>
      <c r="L4190" s="1">
        <v>3.1629921934740002E-3</v>
      </c>
      <c r="M4190" s="1">
        <v>0.31568447515507297</v>
      </c>
      <c r="N4190" s="1">
        <v>1.8224550617034599E-4</v>
      </c>
      <c r="O4190" s="1">
        <v>1.67665865676719E-4</v>
      </c>
      <c r="P4190" s="1">
        <v>2.9134244023297098E-6</v>
      </c>
      <c r="Q4190" s="1">
        <v>2.5765742485221998E-6</v>
      </c>
      <c r="R4190" s="1">
        <v>10242.035132097801</v>
      </c>
      <c r="S4190" s="1">
        <v>7523.9187529476103</v>
      </c>
      <c r="T4190" s="1">
        <v>26.0001272427785</v>
      </c>
      <c r="U4190" s="1">
        <v>539409.24185484101</v>
      </c>
      <c r="V4190" s="1">
        <f t="shared" si="261"/>
        <v>0.12961678970688495</v>
      </c>
      <c r="W4190" s="1">
        <f t="shared" si="262"/>
        <v>1.9416383336129166</v>
      </c>
      <c r="X4190" s="1">
        <f t="shared" si="263"/>
        <v>289.38007428549673</v>
      </c>
    </row>
    <row r="4191" spans="1:24" hidden="1" x14ac:dyDescent="0.3">
      <c r="A4191" s="18" t="str">
        <f t="shared" si="260"/>
        <v>ConstMin - Skid Steer Loaders_2006_50</v>
      </c>
      <c r="B4191" s="1" t="s">
        <v>40</v>
      </c>
      <c r="C4191" s="1">
        <v>2020</v>
      </c>
      <c r="D4191" s="1" t="s">
        <v>99</v>
      </c>
      <c r="E4191" s="1">
        <v>2006</v>
      </c>
      <c r="F4191" s="1">
        <v>50</v>
      </c>
      <c r="G4191" s="1" t="s">
        <v>5</v>
      </c>
      <c r="H4191" s="1">
        <v>1.9682955737879001E-5</v>
      </c>
      <c r="I4191" s="1">
        <v>2.3816376442833601E-5</v>
      </c>
      <c r="J4191" s="1">
        <v>2.8343456262545801E-5</v>
      </c>
      <c r="K4191" s="1">
        <v>2.3828057707215401E-4</v>
      </c>
      <c r="L4191" s="1">
        <v>2.9394084139690698E-4</v>
      </c>
      <c r="M4191" s="1">
        <v>3.4419404771215703E-2</v>
      </c>
      <c r="N4191" s="1">
        <v>2.17140642909712E-5</v>
      </c>
      <c r="O4191" s="1">
        <v>1.9976939147693501E-5</v>
      </c>
      <c r="P4191" s="1">
        <v>3.1763397757053201E-7</v>
      </c>
      <c r="Q4191" s="1">
        <v>2.8092655471705501E-7</v>
      </c>
      <c r="R4191" s="1">
        <v>1116.6996816030201</v>
      </c>
      <c r="S4191" s="1">
        <v>1162.8470087143</v>
      </c>
      <c r="T4191" s="1">
        <v>4.3333545404630902</v>
      </c>
      <c r="U4191" s="1">
        <v>52328.1153921437</v>
      </c>
      <c r="V4191" s="1">
        <f t="shared" si="261"/>
        <v>0.15070553152601104</v>
      </c>
      <c r="W4191" s="1">
        <f t="shared" si="262"/>
        <v>1.860002122751687</v>
      </c>
      <c r="X4191" s="1">
        <f t="shared" si="263"/>
        <v>268.34799642081231</v>
      </c>
    </row>
    <row r="4192" spans="1:24" hidden="1" x14ac:dyDescent="0.3">
      <c r="A4192" s="18" t="str">
        <f t="shared" si="260"/>
        <v>ConstMin - Skid Steer Loaders_2006_75</v>
      </c>
      <c r="B4192" s="1" t="s">
        <v>40</v>
      </c>
      <c r="C4192" s="1">
        <v>2020</v>
      </c>
      <c r="D4192" s="1" t="s">
        <v>99</v>
      </c>
      <c r="E4192" s="1">
        <v>2006</v>
      </c>
      <c r="F4192" s="1">
        <v>75</v>
      </c>
      <c r="G4192" s="1" t="s">
        <v>5</v>
      </c>
      <c r="H4192" s="1">
        <v>1.2720991729250799E-4</v>
      </c>
      <c r="I4192" s="1">
        <v>1.53923999923934E-4</v>
      </c>
      <c r="J4192" s="1">
        <v>1.8318228090121101E-4</v>
      </c>
      <c r="K4192" s="1">
        <v>2.0038651147693798E-3</v>
      </c>
      <c r="L4192" s="1">
        <v>2.94531670146044E-3</v>
      </c>
      <c r="M4192" s="1">
        <v>0.308408283299625</v>
      </c>
      <c r="N4192" s="1">
        <v>1.4628108536065399E-4</v>
      </c>
      <c r="O4192" s="1">
        <v>1.34578598531802E-4</v>
      </c>
      <c r="P4192" s="1">
        <v>2.8475712261816802E-6</v>
      </c>
      <c r="Q4192" s="1">
        <v>2.5171869487417898E-6</v>
      </c>
      <c r="R4192" s="1">
        <v>10005.967100640901</v>
      </c>
      <c r="S4192" s="1">
        <v>7355.4960566919199</v>
      </c>
      <c r="T4192" s="1">
        <v>24.7482692644225</v>
      </c>
      <c r="U4192" s="1">
        <v>528422.27118561498</v>
      </c>
      <c r="V4192" s="1">
        <f t="shared" si="261"/>
        <v>9.6452575307186844E-2</v>
      </c>
      <c r="W4192" s="1">
        <f t="shared" si="262"/>
        <v>1.8456080993965609</v>
      </c>
      <c r="X4192" s="1">
        <f t="shared" si="263"/>
        <v>297.21254355616696</v>
      </c>
    </row>
    <row r="4193" spans="1:24" hidden="1" x14ac:dyDescent="0.3">
      <c r="A4193" s="18" t="str">
        <f t="shared" si="260"/>
        <v>ConstMin - Skid Steer Loaders_2006_175</v>
      </c>
      <c r="B4193" s="1" t="s">
        <v>40</v>
      </c>
      <c r="C4193" s="1">
        <v>2020</v>
      </c>
      <c r="D4193" s="1" t="s">
        <v>99</v>
      </c>
      <c r="E4193" s="1">
        <v>2006</v>
      </c>
      <c r="F4193" s="1">
        <v>175</v>
      </c>
      <c r="G4193" s="1" t="s">
        <v>5</v>
      </c>
      <c r="H4193" s="1">
        <v>1.4594726827095601E-6</v>
      </c>
      <c r="I4193" s="1">
        <v>1.7659619460785701E-6</v>
      </c>
      <c r="J4193" s="1">
        <v>2.1016406631017699E-6</v>
      </c>
      <c r="K4193" s="1">
        <v>2.2775498448597899E-5</v>
      </c>
      <c r="L4193" s="1">
        <v>3.39257688346103E-5</v>
      </c>
      <c r="M4193" s="1">
        <v>4.0135010682795904E-3</v>
      </c>
      <c r="N4193" s="1">
        <v>1.27077815538656E-6</v>
      </c>
      <c r="O4193" s="1">
        <v>1.16911590295563E-6</v>
      </c>
      <c r="P4193" s="1">
        <v>3.7063023555070898E-8</v>
      </c>
      <c r="Q4193" s="1">
        <v>3.2757656181431497E-8</v>
      </c>
      <c r="R4193" s="1">
        <v>130.213622078942</v>
      </c>
      <c r="S4193" s="1">
        <v>38.990713482661398</v>
      </c>
      <c r="T4193" s="1">
        <v>9.62967675658465E-2</v>
      </c>
      <c r="U4193" s="1">
        <v>6823.37485946574</v>
      </c>
      <c r="V4193" s="1">
        <f t="shared" si="261"/>
        <v>8.5698004740054137E-2</v>
      </c>
      <c r="W4193" s="1">
        <f t="shared" si="262"/>
        <v>1.6463382491646632</v>
      </c>
      <c r="X4193" s="1">
        <f t="shared" si="263"/>
        <v>404.90158151985781</v>
      </c>
    </row>
    <row r="4194" spans="1:24" hidden="1" x14ac:dyDescent="0.3">
      <c r="A4194" s="18" t="str">
        <f t="shared" si="260"/>
        <v>ConstMin - Skid Steer Loaders_2006_300</v>
      </c>
      <c r="B4194" s="1" t="s">
        <v>40</v>
      </c>
      <c r="C4194" s="1">
        <v>2020</v>
      </c>
      <c r="D4194" s="1" t="s">
        <v>99</v>
      </c>
      <c r="E4194" s="1">
        <v>2006</v>
      </c>
      <c r="F4194" s="1">
        <v>300</v>
      </c>
      <c r="G4194" s="1" t="s">
        <v>5</v>
      </c>
      <c r="H4194" s="1">
        <v>6.4936216469843801E-7</v>
      </c>
      <c r="I4194" s="1">
        <v>7.8572821928511005E-7</v>
      </c>
      <c r="J4194" s="1">
        <v>9.3508151716575104E-7</v>
      </c>
      <c r="K4194" s="1">
        <v>4.1922149921949002E-6</v>
      </c>
      <c r="L4194" s="1">
        <v>1.8074140861970298E-5</v>
      </c>
      <c r="M4194" s="1">
        <v>2.1683330450751599E-3</v>
      </c>
      <c r="N4194" s="1">
        <v>4.4033134272045501E-7</v>
      </c>
      <c r="O4194" s="1">
        <v>4.05104835302819E-7</v>
      </c>
      <c r="P4194" s="1">
        <v>2.0027833447781601E-8</v>
      </c>
      <c r="Q4194" s="1">
        <v>1.7697642823315799E-8</v>
      </c>
      <c r="R4194" s="1">
        <v>70.349177655440101</v>
      </c>
      <c r="S4194" s="1">
        <v>15.359978038624099</v>
      </c>
      <c r="T4194" s="1">
        <v>9.62967675658465E-2</v>
      </c>
      <c r="U4194" s="1">
        <v>3686.3947292697999</v>
      </c>
      <c r="V4194" s="1">
        <f t="shared" si="261"/>
        <v>7.0576337173573964E-2</v>
      </c>
      <c r="W4194" s="1">
        <f t="shared" si="262"/>
        <v>1.6234705949058181</v>
      </c>
      <c r="X4194" s="1">
        <f t="shared" si="263"/>
        <v>159.506683629034</v>
      </c>
    </row>
    <row r="4195" spans="1:24" hidden="1" x14ac:dyDescent="0.3">
      <c r="A4195" s="18" t="str">
        <f t="shared" si="260"/>
        <v>ConstMin - Skid Steer Loaders_2007_50</v>
      </c>
      <c r="B4195" s="1" t="s">
        <v>40</v>
      </c>
      <c r="C4195" s="1">
        <v>2020</v>
      </c>
      <c r="D4195" s="1" t="s">
        <v>99</v>
      </c>
      <c r="E4195" s="1">
        <v>2007</v>
      </c>
      <c r="F4195" s="1">
        <v>50</v>
      </c>
      <c r="G4195" s="1" t="s">
        <v>5</v>
      </c>
      <c r="H4195" s="1">
        <v>1.7461545327733299E-5</v>
      </c>
      <c r="I4195" s="1">
        <v>2.1128469846557299E-5</v>
      </c>
      <c r="J4195" s="1">
        <v>2.5144625271935901E-5</v>
      </c>
      <c r="K4195" s="1">
        <v>2.1278950632392101E-4</v>
      </c>
      <c r="L4195" s="1">
        <v>2.6449858824798797E-4</v>
      </c>
      <c r="M4195" s="1">
        <v>3.10544543997027E-2</v>
      </c>
      <c r="N4195" s="1">
        <v>1.9426452316105601E-5</v>
      </c>
      <c r="O4195" s="1">
        <v>1.78723361308171E-5</v>
      </c>
      <c r="P4195" s="1">
        <v>2.86589984965544E-7</v>
      </c>
      <c r="Q4195" s="1">
        <v>2.5346228213749098E-7</v>
      </c>
      <c r="R4195" s="1">
        <v>1007.52757262974</v>
      </c>
      <c r="S4195" s="1">
        <v>1075.8429373067099</v>
      </c>
      <c r="T4195" s="1">
        <v>4.04446423776555</v>
      </c>
      <c r="U4195" s="1">
        <v>46876.013696935297</v>
      </c>
      <c r="V4195" s="1">
        <f t="shared" si="261"/>
        <v>0.14924712508871088</v>
      </c>
      <c r="W4195" s="1">
        <f t="shared" si="262"/>
        <v>1.8683631220207415</v>
      </c>
      <c r="X4195" s="1">
        <f t="shared" si="263"/>
        <v>266.00382005135054</v>
      </c>
    </row>
    <row r="4196" spans="1:24" hidden="1" x14ac:dyDescent="0.3">
      <c r="A4196" s="18" t="str">
        <f t="shared" si="260"/>
        <v>ConstMin - Skid Steer Loaders_2007_75</v>
      </c>
      <c r="B4196" s="1" t="s">
        <v>40</v>
      </c>
      <c r="C4196" s="1">
        <v>2020</v>
      </c>
      <c r="D4196" s="1" t="s">
        <v>99</v>
      </c>
      <c r="E4196" s="1">
        <v>2007</v>
      </c>
      <c r="F4196" s="1">
        <v>75</v>
      </c>
      <c r="G4196" s="1" t="s">
        <v>5</v>
      </c>
      <c r="H4196" s="1">
        <v>9.1204943326441594E-5</v>
      </c>
      <c r="I4196" s="1">
        <v>1.1035798142499399E-4</v>
      </c>
      <c r="J4196" s="1">
        <v>1.3133511839007501E-4</v>
      </c>
      <c r="K4196" s="1">
        <v>1.4503772854660901E-3</v>
      </c>
      <c r="L4196" s="1">
        <v>2.1348292261783599E-3</v>
      </c>
      <c r="M4196" s="1">
        <v>0.22399003985532201</v>
      </c>
      <c r="N4196" s="1">
        <v>1.05385739074021E-4</v>
      </c>
      <c r="O4196" s="1">
        <v>9.6954879948100097E-5</v>
      </c>
      <c r="P4196" s="1">
        <v>2.0681628504023301E-6</v>
      </c>
      <c r="Q4196" s="1">
        <v>1.8281765941552299E-6</v>
      </c>
      <c r="R4196" s="1">
        <v>7267.1101621683501</v>
      </c>
      <c r="S4196" s="1">
        <v>5234.1004884204003</v>
      </c>
      <c r="T4196" s="1">
        <v>17.3334181618523</v>
      </c>
      <c r="U4196" s="1">
        <v>382205.64899887698</v>
      </c>
      <c r="V4196" s="1">
        <f t="shared" si="261"/>
        <v>9.5608223180610394E-2</v>
      </c>
      <c r="W4196" s="1">
        <f t="shared" si="262"/>
        <v>1.8495012909208941</v>
      </c>
      <c r="X4196" s="1">
        <f t="shared" si="263"/>
        <v>301.96585806368552</v>
      </c>
    </row>
    <row r="4197" spans="1:24" hidden="1" x14ac:dyDescent="0.3">
      <c r="A4197" s="18" t="str">
        <f t="shared" si="260"/>
        <v>ConstMin - Skid Steer Loaders_2007_300</v>
      </c>
      <c r="B4197" s="1" t="s">
        <v>40</v>
      </c>
      <c r="C4197" s="1">
        <v>2020</v>
      </c>
      <c r="D4197" s="1" t="s">
        <v>99</v>
      </c>
      <c r="E4197" s="1">
        <v>2007</v>
      </c>
      <c r="F4197" s="1">
        <v>300</v>
      </c>
      <c r="G4197" s="1" t="s">
        <v>5</v>
      </c>
      <c r="H4197" s="1">
        <v>1.19522564102897E-6</v>
      </c>
      <c r="I4197" s="1">
        <v>1.4462230256450601E-6</v>
      </c>
      <c r="J4197" s="1">
        <v>1.7211249230817201E-6</v>
      </c>
      <c r="K4197" s="1">
        <v>8.4362076182722806E-6</v>
      </c>
      <c r="L4197" s="1">
        <v>2.0260855005384298E-5</v>
      </c>
      <c r="M4197" s="1">
        <v>4.37836480205524E-3</v>
      </c>
      <c r="N4197" s="1">
        <v>8.7831548264410203E-7</v>
      </c>
      <c r="O4197" s="1">
        <v>8.08050244032574E-7</v>
      </c>
      <c r="P4197" s="1">
        <v>4.0444297126832603E-8</v>
      </c>
      <c r="Q4197" s="1">
        <v>3.57356249276113E-8</v>
      </c>
      <c r="R4197" s="1">
        <v>142.051224095712</v>
      </c>
      <c r="S4197" s="1">
        <v>41.353787027065103</v>
      </c>
      <c r="T4197" s="1">
        <v>9.62967675658465E-2</v>
      </c>
      <c r="U4197" s="1">
        <v>7443.6816648717204</v>
      </c>
      <c r="V4197" s="1">
        <f t="shared" si="261"/>
        <v>6.4333337221832904E-2</v>
      </c>
      <c r="W4197" s="1">
        <f t="shared" si="262"/>
        <v>0.9012775998934679</v>
      </c>
      <c r="X4197" s="1">
        <f t="shared" si="263"/>
        <v>429.44107130893997</v>
      </c>
    </row>
    <row r="4198" spans="1:24" hidden="1" x14ac:dyDescent="0.3">
      <c r="A4198" s="18" t="str">
        <f t="shared" si="260"/>
        <v>ConstMin - Skid Steer Loaders_2008_50</v>
      </c>
      <c r="B4198" s="1" t="s">
        <v>40</v>
      </c>
      <c r="C4198" s="1">
        <v>2020</v>
      </c>
      <c r="D4198" s="1" t="s">
        <v>99</v>
      </c>
      <c r="E4198" s="1">
        <v>2008</v>
      </c>
      <c r="F4198" s="1">
        <v>50</v>
      </c>
      <c r="G4198" s="1" t="s">
        <v>5</v>
      </c>
      <c r="H4198" s="1">
        <v>4.1993119240114597E-6</v>
      </c>
      <c r="I4198" s="1">
        <v>5.0811674280538702E-6</v>
      </c>
      <c r="J4198" s="1">
        <v>6.0470091705764998E-6</v>
      </c>
      <c r="K4198" s="1">
        <v>8.6748433113212196E-5</v>
      </c>
      <c r="L4198" s="1">
        <v>1.12637899721454E-4</v>
      </c>
      <c r="M4198" s="1">
        <v>1.3447789624778101E-2</v>
      </c>
      <c r="N4198" s="1">
        <v>3.7822942010297501E-6</v>
      </c>
      <c r="O4198" s="1">
        <v>3.47971066494737E-6</v>
      </c>
      <c r="P4198" s="1">
        <v>1.2420550469709699E-7</v>
      </c>
      <c r="Q4198" s="1">
        <v>1.09759051121302E-7</v>
      </c>
      <c r="R4198" s="1">
        <v>436.29872428278401</v>
      </c>
      <c r="S4198" s="1">
        <v>491.94894697132003</v>
      </c>
      <c r="T4198" s="1">
        <v>1.54074828105354</v>
      </c>
      <c r="U4198" s="1">
        <v>20754.096200352498</v>
      </c>
      <c r="V4198" s="1">
        <f t="shared" si="261"/>
        <v>8.1067780079654261E-2</v>
      </c>
      <c r="W4198" s="1">
        <f t="shared" si="262"/>
        <v>1.797087896147195</v>
      </c>
      <c r="X4198" s="1">
        <f t="shared" si="263"/>
        <v>319.29222509658285</v>
      </c>
    </row>
    <row r="4199" spans="1:24" hidden="1" x14ac:dyDescent="0.3">
      <c r="A4199" s="18" t="str">
        <f t="shared" si="260"/>
        <v>ConstMin - Skid Steer Loaders_2008_100</v>
      </c>
      <c r="B4199" s="1" t="s">
        <v>40</v>
      </c>
      <c r="C4199" s="1">
        <v>2020</v>
      </c>
      <c r="D4199" s="1" t="s">
        <v>99</v>
      </c>
      <c r="E4199" s="1">
        <v>2008</v>
      </c>
      <c r="F4199" s="1">
        <v>100</v>
      </c>
      <c r="G4199" s="1" t="s">
        <v>5</v>
      </c>
      <c r="H4199" s="1">
        <v>4.8856550301413698E-5</v>
      </c>
      <c r="I4199" s="1">
        <v>5.9116425864710502E-5</v>
      </c>
      <c r="J4199" s="1">
        <v>7.0353432434035705E-5</v>
      </c>
      <c r="K4199" s="1">
        <v>1.1606405340113301E-3</v>
      </c>
      <c r="L4199" s="1">
        <v>9.9356946428201206E-4</v>
      </c>
      <c r="M4199" s="1">
        <v>0.18222919812400701</v>
      </c>
      <c r="N4199" s="1">
        <v>6.4373678586528903E-5</v>
      </c>
      <c r="O4199" s="1">
        <v>5.9223784299606602E-5</v>
      </c>
      <c r="P4199" s="1">
        <v>1.68333361051841E-6</v>
      </c>
      <c r="Q4199" s="1">
        <v>1.4873302178845601E-6</v>
      </c>
      <c r="R4199" s="1">
        <v>5912.2256435425998</v>
      </c>
      <c r="S4199" s="1">
        <v>4117.8704759911498</v>
      </c>
      <c r="T4199" s="1">
        <v>12.133392713296599</v>
      </c>
      <c r="U4199" s="1">
        <v>313775.19396818301</v>
      </c>
      <c r="V4199" s="1">
        <f t="shared" si="261"/>
        <v>6.2384710351368083E-2</v>
      </c>
      <c r="W4199" s="1">
        <f t="shared" si="262"/>
        <v>1.048499504774667</v>
      </c>
      <c r="X4199" s="1">
        <f t="shared" si="263"/>
        <v>339.38326841415977</v>
      </c>
    </row>
    <row r="4200" spans="1:24" hidden="1" x14ac:dyDescent="0.3">
      <c r="A4200" s="18" t="str">
        <f t="shared" si="260"/>
        <v>ConstMin - Skid Steer Loaders_2008_600</v>
      </c>
      <c r="B4200" s="1" t="s">
        <v>40</v>
      </c>
      <c r="C4200" s="1">
        <v>2020</v>
      </c>
      <c r="D4200" s="1" t="s">
        <v>99</v>
      </c>
      <c r="E4200" s="1">
        <v>2008</v>
      </c>
      <c r="F4200" s="1">
        <v>600</v>
      </c>
      <c r="G4200" s="1" t="s">
        <v>5</v>
      </c>
      <c r="H4200" s="1">
        <v>3.65387615048644E-6</v>
      </c>
      <c r="I4200" s="1">
        <v>4.4211901420885896E-6</v>
      </c>
      <c r="J4200" s="1">
        <v>5.2615816567004701E-6</v>
      </c>
      <c r="K4200" s="1">
        <v>2.5561111607629701E-5</v>
      </c>
      <c r="L4200" s="1">
        <v>6.2954555670112199E-5</v>
      </c>
      <c r="M4200" s="1">
        <v>1.3628529170392799E-2</v>
      </c>
      <c r="N4200" s="1">
        <v>2.7142174145319401E-6</v>
      </c>
      <c r="O4200" s="1">
        <v>2.4970800213693898E-6</v>
      </c>
      <c r="P4200" s="1">
        <v>1.2589289450113901E-7</v>
      </c>
      <c r="Q4200" s="1">
        <v>1.11234222995661E-7</v>
      </c>
      <c r="R4200" s="1">
        <v>442.162619791221</v>
      </c>
      <c r="S4200" s="1">
        <v>43.7168605714688</v>
      </c>
      <c r="T4200" s="1">
        <v>9.62967675658465E-2</v>
      </c>
      <c r="U4200" s="1">
        <v>23169.936102878401</v>
      </c>
      <c r="V4200" s="1">
        <f t="shared" si="261"/>
        <v>6.318339495121314E-2</v>
      </c>
      <c r="W4200" s="1">
        <f t="shared" si="262"/>
        <v>0.89968592778137302</v>
      </c>
      <c r="X4200" s="1">
        <f t="shared" si="263"/>
        <v>453.98056109802201</v>
      </c>
    </row>
    <row r="4201" spans="1:24" hidden="1" x14ac:dyDescent="0.3">
      <c r="A4201" s="18" t="str">
        <f t="shared" si="260"/>
        <v>ConstMin - Skid Steer Loaders_2009_50</v>
      </c>
      <c r="B4201" s="1" t="s">
        <v>40</v>
      </c>
      <c r="C4201" s="1">
        <v>2020</v>
      </c>
      <c r="D4201" s="1" t="s">
        <v>99</v>
      </c>
      <c r="E4201" s="1">
        <v>2009</v>
      </c>
      <c r="F4201" s="1">
        <v>50</v>
      </c>
      <c r="G4201" s="1" t="s">
        <v>5</v>
      </c>
      <c r="H4201" s="1">
        <v>6.9484399182850401E-7</v>
      </c>
      <c r="I4201" s="1">
        <v>8.4076123011249003E-7</v>
      </c>
      <c r="J4201" s="1">
        <v>1.0005753482330401E-6</v>
      </c>
      <c r="K4201" s="1">
        <v>1.45589286601333E-5</v>
      </c>
      <c r="L4201" s="1">
        <v>1.9073347763776399E-5</v>
      </c>
      <c r="M4201" s="1">
        <v>2.2844333094627798E-3</v>
      </c>
      <c r="N4201" s="1">
        <v>6.3634409028016896E-7</v>
      </c>
      <c r="O4201" s="1">
        <v>5.8543656305775495E-7</v>
      </c>
      <c r="P4201" s="1">
        <v>2.10998735132073E-8</v>
      </c>
      <c r="Q4201" s="1">
        <v>1.8645237573804499E-8</v>
      </c>
      <c r="R4201" s="1">
        <v>74.115922871908793</v>
      </c>
      <c r="S4201" s="1">
        <v>72.288567971986595</v>
      </c>
      <c r="T4201" s="1">
        <v>0.28889030269753901</v>
      </c>
      <c r="U4201" s="1">
        <v>3493.9474519793498</v>
      </c>
      <c r="V4201" s="1">
        <f t="shared" si="261"/>
        <v>7.9679189648659415E-2</v>
      </c>
      <c r="W4201" s="1">
        <f t="shared" si="262"/>
        <v>1.8075867907246848</v>
      </c>
      <c r="X4201" s="1">
        <f t="shared" si="263"/>
        <v>250.22843375836999</v>
      </c>
    </row>
    <row r="4202" spans="1:24" hidden="1" x14ac:dyDescent="0.3">
      <c r="A4202" s="18" t="str">
        <f t="shared" si="260"/>
        <v>ConstMin - Skid Steer Loaders_2009_75</v>
      </c>
      <c r="B4202" s="1" t="s">
        <v>40</v>
      </c>
      <c r="C4202" s="1">
        <v>2020</v>
      </c>
      <c r="D4202" s="1" t="s">
        <v>99</v>
      </c>
      <c r="E4202" s="1">
        <v>2009</v>
      </c>
      <c r="F4202" s="1">
        <v>75</v>
      </c>
      <c r="G4202" s="1" t="s">
        <v>5</v>
      </c>
      <c r="H4202" s="1">
        <v>1.3680152264120499E-5</v>
      </c>
      <c r="I4202" s="1">
        <v>1.6552984239585799E-5</v>
      </c>
      <c r="J4202" s="1">
        <v>1.9699419260333599E-5</v>
      </c>
      <c r="K4202" s="1">
        <v>3.30637544316707E-4</v>
      </c>
      <c r="L4202" s="1">
        <v>2.8358630459834899E-4</v>
      </c>
      <c r="M4202" s="1">
        <v>5.2119884083820997E-2</v>
      </c>
      <c r="N4202" s="1">
        <v>1.82997953547579E-5</v>
      </c>
      <c r="O4202" s="1">
        <v>1.6835811726377199E-5</v>
      </c>
      <c r="P4202" s="1">
        <v>4.8146377087029103E-7</v>
      </c>
      <c r="Q4202" s="1">
        <v>4.2539548737823698E-7</v>
      </c>
      <c r="R4202" s="1">
        <v>1690.97223930679</v>
      </c>
      <c r="S4202" s="1">
        <v>1230.51684203132</v>
      </c>
      <c r="T4202" s="1">
        <v>3.1777933296729302</v>
      </c>
      <c r="U4202" s="1">
        <v>89342.980409304306</v>
      </c>
      <c r="V4202" s="1">
        <f t="shared" si="261"/>
        <v>6.1348573124697825E-2</v>
      </c>
      <c r="W4202" s="1">
        <f t="shared" si="262"/>
        <v>1.0510258991976169</v>
      </c>
      <c r="X4202" s="1">
        <f t="shared" si="263"/>
        <v>387.22368460568492</v>
      </c>
    </row>
    <row r="4203" spans="1:24" hidden="1" x14ac:dyDescent="0.3">
      <c r="A4203" s="18" t="str">
        <f t="shared" si="260"/>
        <v>ConstMin - Skid Steer Loaders_2009_300</v>
      </c>
      <c r="B4203" s="1" t="s">
        <v>40</v>
      </c>
      <c r="C4203" s="1">
        <v>2020</v>
      </c>
      <c r="D4203" s="1" t="s">
        <v>99</v>
      </c>
      <c r="E4203" s="1">
        <v>2009</v>
      </c>
      <c r="F4203" s="1">
        <v>300</v>
      </c>
      <c r="G4203" s="1" t="s">
        <v>5</v>
      </c>
      <c r="H4203" s="1">
        <v>1.2805483964345699E-6</v>
      </c>
      <c r="I4203" s="1">
        <v>1.5494635596858301E-6</v>
      </c>
      <c r="J4203" s="1">
        <v>1.84398969086578E-6</v>
      </c>
      <c r="K4203" s="1">
        <v>9.3311251106967703E-6</v>
      </c>
      <c r="L4203" s="1">
        <v>2.2490506827238699E-5</v>
      </c>
      <c r="M4203" s="1">
        <v>4.8787493514191203E-3</v>
      </c>
      <c r="N4203" s="1">
        <v>9.6595554011454005E-7</v>
      </c>
      <c r="O4203" s="1">
        <v>8.8867909690537598E-7</v>
      </c>
      <c r="P4203" s="1">
        <v>4.5068040751732598E-8</v>
      </c>
      <c r="Q4203" s="1">
        <v>3.9819696352460598E-8</v>
      </c>
      <c r="R4203" s="1">
        <v>158.28564972474001</v>
      </c>
      <c r="S4203" s="1">
        <v>46.079934115872497</v>
      </c>
      <c r="T4203" s="1">
        <v>9.62967675658465E-2</v>
      </c>
      <c r="U4203" s="1">
        <v>8294.3881408570596</v>
      </c>
      <c r="V4203" s="1">
        <f t="shared" si="261"/>
        <v>6.1856538483808371E-2</v>
      </c>
      <c r="W4203" s="1">
        <f t="shared" si="262"/>
        <v>0.89784938302229111</v>
      </c>
      <c r="X4203" s="1">
        <f t="shared" si="263"/>
        <v>478.52005088710405</v>
      </c>
    </row>
    <row r="4204" spans="1:24" hidden="1" x14ac:dyDescent="0.3">
      <c r="A4204" s="18" t="str">
        <f t="shared" si="260"/>
        <v>ConstMin - Skid Steer Loaders_2010_25</v>
      </c>
      <c r="B4204" s="1" t="s">
        <v>40</v>
      </c>
      <c r="C4204" s="1">
        <v>2020</v>
      </c>
      <c r="D4204" s="1" t="s">
        <v>99</v>
      </c>
      <c r="E4204" s="1">
        <v>2010</v>
      </c>
      <c r="F4204" s="1">
        <v>25</v>
      </c>
      <c r="G4204" s="1" t="s">
        <v>5</v>
      </c>
      <c r="H4204" s="1">
        <v>0</v>
      </c>
      <c r="I4204" s="1">
        <v>0</v>
      </c>
      <c r="J4204" s="1">
        <v>0</v>
      </c>
      <c r="K4204" s="1">
        <v>0</v>
      </c>
      <c r="L4204" s="1">
        <v>0</v>
      </c>
      <c r="M4204" s="1">
        <v>0</v>
      </c>
      <c r="N4204" s="1">
        <v>0</v>
      </c>
      <c r="O4204" s="1">
        <v>0</v>
      </c>
      <c r="P4204" s="1">
        <v>0</v>
      </c>
      <c r="Q4204" s="1">
        <v>0</v>
      </c>
      <c r="R4204" s="1">
        <v>0</v>
      </c>
      <c r="S4204" s="1">
        <v>0</v>
      </c>
      <c r="T4204" s="1">
        <v>0</v>
      </c>
      <c r="U4204" s="1">
        <v>0</v>
      </c>
      <c r="V4204" s="1">
        <f t="shared" si="261"/>
        <v>0</v>
      </c>
      <c r="W4204" s="1">
        <f t="shared" si="262"/>
        <v>0</v>
      </c>
      <c r="X4204" s="1" t="e">
        <f t="shared" si="263"/>
        <v>#DIV/0!</v>
      </c>
    </row>
    <row r="4205" spans="1:24" hidden="1" x14ac:dyDescent="0.3">
      <c r="A4205" s="18" t="str">
        <f t="shared" si="260"/>
        <v>ConstMin - Skid Steer Loaders_2010_50</v>
      </c>
      <c r="B4205" s="1" t="s">
        <v>40</v>
      </c>
      <c r="C4205" s="1">
        <v>2020</v>
      </c>
      <c r="D4205" s="1" t="s">
        <v>99</v>
      </c>
      <c r="E4205" s="1">
        <v>2010</v>
      </c>
      <c r="F4205" s="1">
        <v>50</v>
      </c>
      <c r="G4205" s="1" t="s">
        <v>5</v>
      </c>
      <c r="H4205" s="1">
        <v>9.5343788693790498E-6</v>
      </c>
      <c r="I4205" s="1">
        <v>1.15365984319486E-5</v>
      </c>
      <c r="J4205" s="1">
        <v>1.3729505571905801E-5</v>
      </c>
      <c r="K4205" s="1">
        <v>2.0314675055986599E-4</v>
      </c>
      <c r="L4205" s="1">
        <v>2.6888791737580498E-4</v>
      </c>
      <c r="M4205" s="1">
        <v>3.2321989913837099E-2</v>
      </c>
      <c r="N4205" s="1">
        <v>8.9045619803077703E-6</v>
      </c>
      <c r="O4205" s="1">
        <v>8.1921970218831498E-6</v>
      </c>
      <c r="P4205" s="1">
        <v>2.9854679437858201E-7</v>
      </c>
      <c r="Q4205" s="1">
        <v>2.63807736608135E-7</v>
      </c>
      <c r="R4205" s="1">
        <v>1048.6513664449701</v>
      </c>
      <c r="S4205" s="1">
        <v>1174.87720130399</v>
      </c>
      <c r="T4205" s="1">
        <v>5.7778060539507896</v>
      </c>
      <c r="U4205" s="1">
        <v>49638.561755093797</v>
      </c>
      <c r="V4205" s="1">
        <f t="shared" si="261"/>
        <v>7.6956833010631456E-2</v>
      </c>
      <c r="W4205" s="1">
        <f t="shared" si="262"/>
        <v>1.7936623761438455</v>
      </c>
      <c r="X4205" s="1">
        <f t="shared" si="263"/>
        <v>203.34313584316732</v>
      </c>
    </row>
    <row r="4206" spans="1:24" hidden="1" x14ac:dyDescent="0.3">
      <c r="A4206" s="18" t="str">
        <f t="shared" si="260"/>
        <v>ConstMin - Skid Steer Loaders_2010_75</v>
      </c>
      <c r="B4206" s="1" t="s">
        <v>40</v>
      </c>
      <c r="C4206" s="1">
        <v>2020</v>
      </c>
      <c r="D4206" s="1" t="s">
        <v>99</v>
      </c>
      <c r="E4206" s="1">
        <v>2010</v>
      </c>
      <c r="F4206" s="1">
        <v>75</v>
      </c>
      <c r="G4206" s="1" t="s">
        <v>5</v>
      </c>
      <c r="H4206" s="1">
        <v>2.68180027274335E-5</v>
      </c>
      <c r="I4206" s="1">
        <v>3.2449783300194598E-5</v>
      </c>
      <c r="J4206" s="1">
        <v>3.8617923927504301E-5</v>
      </c>
      <c r="K4206" s="1">
        <v>6.6131117254822304E-4</v>
      </c>
      <c r="L4206" s="1">
        <v>5.6844528411723798E-4</v>
      </c>
      <c r="M4206" s="1">
        <v>0.10471945219309001</v>
      </c>
      <c r="N4206" s="1">
        <v>3.6513202908779603E-5</v>
      </c>
      <c r="O4206" s="1">
        <v>3.3592146676077201E-5</v>
      </c>
      <c r="P4206" s="1">
        <v>9.6737872749284407E-7</v>
      </c>
      <c r="Q4206" s="1">
        <v>8.5470609128790895E-7</v>
      </c>
      <c r="R4206" s="1">
        <v>3397.50729854171</v>
      </c>
      <c r="S4206" s="1">
        <v>2565.8682194870898</v>
      </c>
      <c r="T4206" s="1">
        <v>9.9185670592821999</v>
      </c>
      <c r="U4206" s="1">
        <v>178165.91753176399</v>
      </c>
      <c r="V4206" s="1">
        <f t="shared" si="261"/>
        <v>6.0308117576209311E-2</v>
      </c>
      <c r="W4206" s="1">
        <f t="shared" si="262"/>
        <v>1.0564589819611678</v>
      </c>
      <c r="X4206" s="1">
        <f t="shared" si="263"/>
        <v>258.69343869443776</v>
      </c>
    </row>
    <row r="4207" spans="1:24" hidden="1" x14ac:dyDescent="0.3">
      <c r="A4207" s="18" t="str">
        <f t="shared" si="260"/>
        <v>ConstMin - Skid Steer Loaders_2010_175</v>
      </c>
      <c r="B4207" s="1" t="s">
        <v>40</v>
      </c>
      <c r="C4207" s="1">
        <v>2020</v>
      </c>
      <c r="D4207" s="1" t="s">
        <v>99</v>
      </c>
      <c r="E4207" s="1">
        <v>2010</v>
      </c>
      <c r="F4207" s="1">
        <v>175</v>
      </c>
      <c r="G4207" s="1" t="s">
        <v>5</v>
      </c>
      <c r="H4207" s="1">
        <v>4.8822055678202705E-7</v>
      </c>
      <c r="I4207" s="1">
        <v>5.9074687370625301E-7</v>
      </c>
      <c r="J4207" s="1">
        <v>7.0303760176612003E-7</v>
      </c>
      <c r="K4207" s="1">
        <v>1.0653733178229799E-5</v>
      </c>
      <c r="L4207" s="1">
        <v>8.7703887828598207E-6</v>
      </c>
      <c r="M4207" s="1">
        <v>1.90641300827819E-3</v>
      </c>
      <c r="N4207" s="1">
        <v>5.0582471961444795E-7</v>
      </c>
      <c r="O4207" s="1">
        <v>4.6535874204529199E-7</v>
      </c>
      <c r="P4207" s="1">
        <v>1.76110870654998E-8</v>
      </c>
      <c r="Q4207" s="1">
        <v>1.5559886693079801E-8</v>
      </c>
      <c r="R4207" s="1">
        <v>61.851470514925097</v>
      </c>
      <c r="S4207" s="1">
        <v>21.052837031960401</v>
      </c>
      <c r="T4207" s="1">
        <v>9.62967675658465E-2</v>
      </c>
      <c r="U4207" s="1">
        <v>3242.1369029218999</v>
      </c>
      <c r="V4207" s="1">
        <f t="shared" si="261"/>
        <v>6.0333522689712385E-2</v>
      </c>
      <c r="W4207" s="1">
        <f t="shared" si="262"/>
        <v>0.89572788986334839</v>
      </c>
      <c r="X4207" s="1">
        <f t="shared" si="263"/>
        <v>218.62454539364199</v>
      </c>
    </row>
    <row r="4208" spans="1:24" hidden="1" x14ac:dyDescent="0.3">
      <c r="A4208" s="18" t="str">
        <f t="shared" si="260"/>
        <v>ConstMin - Skid Steer Loaders_2011_25</v>
      </c>
      <c r="B4208" s="1" t="s">
        <v>40</v>
      </c>
      <c r="C4208" s="1">
        <v>2020</v>
      </c>
      <c r="D4208" s="1" t="s">
        <v>99</v>
      </c>
      <c r="E4208" s="1">
        <v>2011</v>
      </c>
      <c r="F4208" s="1">
        <v>25</v>
      </c>
      <c r="G4208" s="1" t="s">
        <v>5</v>
      </c>
      <c r="H4208" s="1">
        <v>0</v>
      </c>
      <c r="I4208" s="1">
        <v>0</v>
      </c>
      <c r="J4208" s="1">
        <v>0</v>
      </c>
      <c r="K4208" s="1">
        <v>0</v>
      </c>
      <c r="L4208" s="1">
        <v>0</v>
      </c>
      <c r="M4208" s="1">
        <v>0</v>
      </c>
      <c r="N4208" s="1">
        <v>0</v>
      </c>
      <c r="O4208" s="1">
        <v>0</v>
      </c>
      <c r="P4208" s="1">
        <v>0</v>
      </c>
      <c r="Q4208" s="1">
        <v>0</v>
      </c>
      <c r="R4208" s="1">
        <v>0</v>
      </c>
      <c r="S4208" s="1">
        <v>0</v>
      </c>
      <c r="T4208" s="1">
        <v>0</v>
      </c>
      <c r="U4208" s="1">
        <v>0</v>
      </c>
      <c r="V4208" s="1">
        <f t="shared" si="261"/>
        <v>0</v>
      </c>
      <c r="W4208" s="1">
        <f t="shared" si="262"/>
        <v>0</v>
      </c>
      <c r="X4208" s="1" t="e">
        <f t="shared" si="263"/>
        <v>#DIV/0!</v>
      </c>
    </row>
    <row r="4209" spans="1:24" hidden="1" x14ac:dyDescent="0.3">
      <c r="A4209" s="18" t="str">
        <f t="shared" si="260"/>
        <v>ConstMin - Skid Steer Loaders_2011_50</v>
      </c>
      <c r="B4209" s="1" t="s">
        <v>40</v>
      </c>
      <c r="C4209" s="1">
        <v>2020</v>
      </c>
      <c r="D4209" s="1" t="s">
        <v>99</v>
      </c>
      <c r="E4209" s="1">
        <v>2011</v>
      </c>
      <c r="F4209" s="1">
        <v>50</v>
      </c>
      <c r="G4209" s="1" t="s">
        <v>5</v>
      </c>
      <c r="H4209" s="1">
        <v>2.43705464050814E-5</v>
      </c>
      <c r="I4209" s="1">
        <v>2.94883611501485E-5</v>
      </c>
      <c r="J4209" s="1">
        <v>3.5093586823317299E-5</v>
      </c>
      <c r="K4209" s="1">
        <v>5.2955705229436995E-4</v>
      </c>
      <c r="L4209" s="1">
        <v>7.0918139271620995E-4</v>
      </c>
      <c r="M4209" s="1">
        <v>8.5595610264644004E-2</v>
      </c>
      <c r="N4209" s="1">
        <v>2.4802096993730299E-5</v>
      </c>
      <c r="O4209" s="1">
        <v>2.2817929234231901E-5</v>
      </c>
      <c r="P4209" s="1">
        <v>7.9064274873525801E-7</v>
      </c>
      <c r="Q4209" s="1">
        <v>6.9861986429990602E-7</v>
      </c>
      <c r="R4209" s="1">
        <v>2777.0553083207301</v>
      </c>
      <c r="S4209" s="1">
        <v>3041.2756516475902</v>
      </c>
      <c r="T4209" s="1">
        <v>13.288953924086799</v>
      </c>
      <c r="U4209" s="1">
        <v>130510.39426852899</v>
      </c>
      <c r="V4209" s="1">
        <f t="shared" si="261"/>
        <v>7.4815939821722952E-2</v>
      </c>
      <c r="W4209" s="1">
        <f t="shared" si="262"/>
        <v>1.799288611868973</v>
      </c>
      <c r="X4209" s="1">
        <f t="shared" si="263"/>
        <v>228.85741564165917</v>
      </c>
    </row>
    <row r="4210" spans="1:24" hidden="1" x14ac:dyDescent="0.3">
      <c r="A4210" s="18" t="str">
        <f t="shared" si="260"/>
        <v>ConstMin - Skid Steer Loaders_2011_75</v>
      </c>
      <c r="B4210" s="1" t="s">
        <v>40</v>
      </c>
      <c r="C4210" s="1">
        <v>2020</v>
      </c>
      <c r="D4210" s="1" t="s">
        <v>99</v>
      </c>
      <c r="E4210" s="1">
        <v>2011</v>
      </c>
      <c r="F4210" s="1">
        <v>75</v>
      </c>
      <c r="G4210" s="1" t="s">
        <v>5</v>
      </c>
      <c r="H4210" s="1">
        <v>8.8027167516857295E-5</v>
      </c>
      <c r="I4210" s="1">
        <v>1.06512872695397E-4</v>
      </c>
      <c r="J4210" s="1">
        <v>1.26759121224274E-4</v>
      </c>
      <c r="K4210" s="1">
        <v>2.22151471437725E-3</v>
      </c>
      <c r="L4210" s="1">
        <v>1.9142613891194799E-3</v>
      </c>
      <c r="M4210" s="1">
        <v>0.35357646049414998</v>
      </c>
      <c r="N4210" s="1">
        <v>1.3027315581055901E-4</v>
      </c>
      <c r="O4210" s="1">
        <v>1.19851303345714E-4</v>
      </c>
      <c r="P4210" s="1">
        <v>3.2663489064591E-6</v>
      </c>
      <c r="Q4210" s="1">
        <v>2.8858435390126098E-6</v>
      </c>
      <c r="R4210" s="1">
        <v>11471.3988658612</v>
      </c>
      <c r="S4210" s="1">
        <v>8742.4054023892295</v>
      </c>
      <c r="T4210" s="1">
        <v>31.489042994031902</v>
      </c>
      <c r="U4210" s="1">
        <v>601167.36354166397</v>
      </c>
      <c r="V4210" s="1">
        <f t="shared" si="261"/>
        <v>5.8667192170999284E-2</v>
      </c>
      <c r="W4210" s="1">
        <f t="shared" si="262"/>
        <v>1.0543734098897311</v>
      </c>
      <c r="X4210" s="1">
        <f t="shared" si="263"/>
        <v>277.63325179638429</v>
      </c>
    </row>
    <row r="4211" spans="1:24" hidden="1" x14ac:dyDescent="0.3">
      <c r="A4211" s="18" t="str">
        <f t="shared" si="260"/>
        <v>ConstMin - Skid Steer Loaders_2011_175</v>
      </c>
      <c r="B4211" s="1" t="s">
        <v>40</v>
      </c>
      <c r="C4211" s="1">
        <v>2020</v>
      </c>
      <c r="D4211" s="1" t="s">
        <v>99</v>
      </c>
      <c r="E4211" s="1">
        <v>2011</v>
      </c>
      <c r="F4211" s="1">
        <v>175</v>
      </c>
      <c r="G4211" s="1" t="s">
        <v>5</v>
      </c>
      <c r="H4211" s="1">
        <v>7.0628141506112501E-7</v>
      </c>
      <c r="I4211" s="1">
        <v>8.5460051222396196E-7</v>
      </c>
      <c r="J4211" s="1">
        <v>1.0170452376880199E-6</v>
      </c>
      <c r="K4211" s="1">
        <v>1.57733957937446E-5</v>
      </c>
      <c r="L4211" s="1">
        <v>1.30169766944663E-5</v>
      </c>
      <c r="M4211" s="1">
        <v>2.83690240064001E-3</v>
      </c>
      <c r="N4211" s="1">
        <v>7.9205937550840095E-7</v>
      </c>
      <c r="O4211" s="1">
        <v>7.2869462546772904E-7</v>
      </c>
      <c r="P4211" s="1">
        <v>2.6207381116693499E-8</v>
      </c>
      <c r="Q4211" s="1">
        <v>2.31544160271715E-8</v>
      </c>
      <c r="R4211" s="1">
        <v>92.040174099200797</v>
      </c>
      <c r="S4211" s="1">
        <v>30.719956077248298</v>
      </c>
      <c r="T4211" s="1">
        <v>0.192593535131693</v>
      </c>
      <c r="U4211" s="1">
        <v>4823.0331041279896</v>
      </c>
      <c r="V4211" s="1">
        <f t="shared" si="261"/>
        <v>5.867208295338161E-2</v>
      </c>
      <c r="W4211" s="1">
        <f t="shared" si="262"/>
        <v>0.89367268740860906</v>
      </c>
      <c r="X4211" s="1">
        <f t="shared" si="263"/>
        <v>159.50668362903451</v>
      </c>
    </row>
    <row r="4212" spans="1:24" hidden="1" x14ac:dyDescent="0.3">
      <c r="A4212" s="18" t="str">
        <f t="shared" si="260"/>
        <v>ConstMin - Skid Steer Loaders_2012_50</v>
      </c>
      <c r="B4212" s="1" t="s">
        <v>40</v>
      </c>
      <c r="C4212" s="1">
        <v>2020</v>
      </c>
      <c r="D4212" s="1" t="s">
        <v>99</v>
      </c>
      <c r="E4212" s="1">
        <v>2012</v>
      </c>
      <c r="F4212" s="1">
        <v>50</v>
      </c>
      <c r="G4212" s="1" t="s">
        <v>5</v>
      </c>
      <c r="H4212" s="1">
        <v>2.2642479429322801E-5</v>
      </c>
      <c r="I4212" s="1">
        <v>2.73974001094806E-5</v>
      </c>
      <c r="J4212" s="1">
        <v>3.2605170378224797E-5</v>
      </c>
      <c r="K4212" s="1">
        <v>5.0341978612239804E-4</v>
      </c>
      <c r="L4212" s="1">
        <v>6.8314449671443998E-4</v>
      </c>
      <c r="M4212" s="1">
        <v>8.2826352035857198E-2</v>
      </c>
      <c r="N4212" s="1">
        <v>2.36661174982283E-5</v>
      </c>
      <c r="O4212" s="1">
        <v>2.1772828098370099E-5</v>
      </c>
      <c r="P4212" s="1">
        <v>7.6509142509999204E-7</v>
      </c>
      <c r="Q4212" s="1">
        <v>6.7601755090994504E-7</v>
      </c>
      <c r="R4212" s="1">
        <v>2687.20977488057</v>
      </c>
      <c r="S4212" s="1">
        <v>2897.5578151742998</v>
      </c>
      <c r="T4212" s="1">
        <v>10.4963476646772</v>
      </c>
      <c r="U4212" s="1">
        <v>125578.560723701</v>
      </c>
      <c r="V4212" s="1">
        <f t="shared" si="261"/>
        <v>7.2240784178385975E-2</v>
      </c>
      <c r="W4212" s="1">
        <f t="shared" si="262"/>
        <v>1.8012984426475775</v>
      </c>
      <c r="X4212" s="1">
        <f t="shared" si="263"/>
        <v>276.05391015441461</v>
      </c>
    </row>
    <row r="4213" spans="1:24" hidden="1" x14ac:dyDescent="0.3">
      <c r="A4213" s="18" t="str">
        <f t="shared" si="260"/>
        <v>ConstMin - Skid Steer Loaders_2012_75</v>
      </c>
      <c r="B4213" s="1" t="s">
        <v>40</v>
      </c>
      <c r="C4213" s="1">
        <v>2020</v>
      </c>
      <c r="D4213" s="1" t="s">
        <v>99</v>
      </c>
      <c r="E4213" s="1">
        <v>2012</v>
      </c>
      <c r="F4213" s="1">
        <v>75</v>
      </c>
      <c r="G4213" s="1" t="s">
        <v>5</v>
      </c>
      <c r="H4213" s="1">
        <v>6.51920215369483E-5</v>
      </c>
      <c r="I4213" s="1">
        <v>7.8882346059707401E-5</v>
      </c>
      <c r="J4213" s="1">
        <v>9.3876511013205499E-5</v>
      </c>
      <c r="K4213" s="1">
        <v>1.8556509406224999E-3</v>
      </c>
      <c r="L4213" s="1">
        <v>1.4045358557949999E-3</v>
      </c>
      <c r="M4213" s="1">
        <v>0.297022385442065</v>
      </c>
      <c r="N4213" s="1">
        <v>3.98794306468267E-5</v>
      </c>
      <c r="O4213" s="1">
        <v>3.6689076195080499E-5</v>
      </c>
      <c r="P4213" s="1">
        <v>2.7441634909125402E-6</v>
      </c>
      <c r="Q4213" s="1">
        <v>2.4242567810429099E-6</v>
      </c>
      <c r="R4213" s="1">
        <v>9636.5641839775999</v>
      </c>
      <c r="S4213" s="1">
        <v>7164.8389866320804</v>
      </c>
      <c r="T4213" s="1">
        <v>23.6890048211982</v>
      </c>
      <c r="U4213" s="1">
        <v>505732.78115398303</v>
      </c>
      <c r="V4213" s="1">
        <f t="shared" si="261"/>
        <v>5.164726332289437E-2</v>
      </c>
      <c r="W4213" s="1">
        <f t="shared" si="262"/>
        <v>0.91960288726433237</v>
      </c>
      <c r="X4213" s="1">
        <f t="shared" si="263"/>
        <v>302.4541993516163</v>
      </c>
    </row>
    <row r="4214" spans="1:24" hidden="1" x14ac:dyDescent="0.3">
      <c r="A4214" s="18" t="str">
        <f t="shared" si="260"/>
        <v>ConstMin - Skid Steer Loaders_2012_175</v>
      </c>
      <c r="B4214" s="1" t="s">
        <v>40</v>
      </c>
      <c r="C4214" s="1">
        <v>2020</v>
      </c>
      <c r="D4214" s="1" t="s">
        <v>99</v>
      </c>
      <c r="E4214" s="1">
        <v>2012</v>
      </c>
      <c r="F4214" s="1">
        <v>175</v>
      </c>
      <c r="G4214" s="1" t="s">
        <v>5</v>
      </c>
      <c r="H4214" s="1">
        <v>3.5259689536740597E-7</v>
      </c>
      <c r="I4214" s="1">
        <v>4.2664224339456197E-7</v>
      </c>
      <c r="J4214" s="1">
        <v>5.0773952932906505E-7</v>
      </c>
      <c r="K4214" s="1">
        <v>9.1257110133267707E-6</v>
      </c>
      <c r="L4214" s="1">
        <v>6.9891014877411798E-6</v>
      </c>
      <c r="M4214" s="1">
        <v>1.65057403323069E-3</v>
      </c>
      <c r="N4214" s="1">
        <v>3.0723921060318701E-8</v>
      </c>
      <c r="O4214" s="1">
        <v>2.8266007375493202E-8</v>
      </c>
      <c r="P4214" s="1">
        <v>1.5249797576392701E-8</v>
      </c>
      <c r="Q4214" s="1">
        <v>1.34717633713616E-8</v>
      </c>
      <c r="R4214" s="1">
        <v>53.551056725779503</v>
      </c>
      <c r="S4214" s="1">
        <v>22.449198671835301</v>
      </c>
      <c r="T4214" s="1">
        <v>9.62967675658465E-2</v>
      </c>
      <c r="U4214" s="1">
        <v>2806.1498339794198</v>
      </c>
      <c r="V4214" s="1">
        <f t="shared" si="261"/>
        <v>5.0343290549024589E-2</v>
      </c>
      <c r="W4214" s="1">
        <f t="shared" si="262"/>
        <v>0.82470588021115532</v>
      </c>
      <c r="X4214" s="1">
        <f t="shared" si="263"/>
        <v>233.12515299628126</v>
      </c>
    </row>
    <row r="4215" spans="1:24" hidden="1" x14ac:dyDescent="0.3">
      <c r="A4215" s="18" t="str">
        <f t="shared" si="260"/>
        <v>ConstMin - Skid Steer Loaders_2012_300</v>
      </c>
      <c r="B4215" s="1" t="s">
        <v>40</v>
      </c>
      <c r="C4215" s="1">
        <v>2020</v>
      </c>
      <c r="D4215" s="1" t="s">
        <v>99</v>
      </c>
      <c r="E4215" s="1">
        <v>2012</v>
      </c>
      <c r="F4215" s="1">
        <v>300</v>
      </c>
      <c r="G4215" s="1" t="s">
        <v>5</v>
      </c>
      <c r="H4215" s="1">
        <v>2.6491551411881601E-7</v>
      </c>
      <c r="I4215" s="1">
        <v>3.2054777208376702E-7</v>
      </c>
      <c r="J4215" s="1">
        <v>3.8147834033109497E-7</v>
      </c>
      <c r="K4215" s="1">
        <v>2.89951816014606E-6</v>
      </c>
      <c r="L4215" s="1">
        <v>3.9069677132751698E-6</v>
      </c>
      <c r="M4215" s="1">
        <v>1.5392487670297099E-3</v>
      </c>
      <c r="N4215" s="1">
        <v>2.76979750485503E-8</v>
      </c>
      <c r="O4215" s="1">
        <v>2.5482137044666201E-8</v>
      </c>
      <c r="P4215" s="1">
        <v>1.4223170723823701E-8</v>
      </c>
      <c r="Q4215" s="1">
        <v>1.2563141514165601E-8</v>
      </c>
      <c r="R4215" s="1">
        <v>49.939231066755397</v>
      </c>
      <c r="S4215" s="1">
        <v>13.104316928057001</v>
      </c>
      <c r="T4215" s="1">
        <v>9.62967675658465E-2</v>
      </c>
      <c r="U4215" s="1">
        <v>2620.8633856114002</v>
      </c>
      <c r="V4215" s="1">
        <f t="shared" si="261"/>
        <v>4.0498317401140384E-2</v>
      </c>
      <c r="W4215" s="1">
        <f t="shared" si="262"/>
        <v>0.4936101021687252</v>
      </c>
      <c r="X4215" s="1">
        <f t="shared" si="263"/>
        <v>136.08262519400182</v>
      </c>
    </row>
    <row r="4216" spans="1:24" hidden="1" x14ac:dyDescent="0.3">
      <c r="A4216" s="18" t="str">
        <f t="shared" si="260"/>
        <v>ConstMin - Skid Steer Loaders_2013_50</v>
      </c>
      <c r="B4216" s="1" t="s">
        <v>40</v>
      </c>
      <c r="C4216" s="1">
        <v>2020</v>
      </c>
      <c r="D4216" s="1" t="s">
        <v>99</v>
      </c>
      <c r="E4216" s="1">
        <v>2013</v>
      </c>
      <c r="F4216" s="1">
        <v>50</v>
      </c>
      <c r="G4216" s="1" t="s">
        <v>5</v>
      </c>
      <c r="H4216" s="1">
        <v>2.8688861432358199E-5</v>
      </c>
      <c r="I4216" s="1">
        <v>3.47135223331535E-5</v>
      </c>
      <c r="J4216" s="1">
        <v>4.1311960462595901E-5</v>
      </c>
      <c r="K4216" s="1">
        <v>6.5513143467718497E-4</v>
      </c>
      <c r="L4216" s="1">
        <v>5.4492272221203202E-4</v>
      </c>
      <c r="M4216" s="1">
        <v>0.109940860770484</v>
      </c>
      <c r="N4216" s="1">
        <v>2.1354457144685701E-6</v>
      </c>
      <c r="O4216" s="1">
        <v>1.9646100573110798E-6</v>
      </c>
      <c r="P4216" s="1">
        <v>1.01559711340964E-6</v>
      </c>
      <c r="Q4216" s="1">
        <v>8.9732252617885E-7</v>
      </c>
      <c r="R4216" s="1">
        <v>3566.91014948153</v>
      </c>
      <c r="S4216" s="1">
        <v>3803.2594572839498</v>
      </c>
      <c r="T4216" s="1">
        <v>13.6741409943502</v>
      </c>
      <c r="U4216" s="1">
        <v>166807.74577439699</v>
      </c>
      <c r="V4216" s="1">
        <f t="shared" si="261"/>
        <v>6.8908226167328654E-2</v>
      </c>
      <c r="W4216" s="1">
        <f t="shared" si="262"/>
        <v>1.0817011833466674</v>
      </c>
      <c r="X4216" s="1">
        <f t="shared" si="263"/>
        <v>278.13516467728084</v>
      </c>
    </row>
    <row r="4217" spans="1:24" hidden="1" x14ac:dyDescent="0.3">
      <c r="A4217" s="18" t="str">
        <f t="shared" si="260"/>
        <v>ConstMin - Skid Steer Loaders_2013_75</v>
      </c>
      <c r="B4217" s="1" t="s">
        <v>40</v>
      </c>
      <c r="C4217" s="1">
        <v>2020</v>
      </c>
      <c r="D4217" s="1" t="s">
        <v>99</v>
      </c>
      <c r="E4217" s="1">
        <v>2013</v>
      </c>
      <c r="F4217" s="1">
        <v>75</v>
      </c>
      <c r="G4217" s="1" t="s">
        <v>5</v>
      </c>
      <c r="H4217" s="1">
        <v>8.0945258429054704E-5</v>
      </c>
      <c r="I4217" s="1">
        <v>9.7943762699156199E-5</v>
      </c>
      <c r="J4217" s="1">
        <v>1.16561172137838E-4</v>
      </c>
      <c r="K4217" s="1">
        <v>2.37608572317958E-3</v>
      </c>
      <c r="L4217" s="1">
        <v>1.80382297321036E-3</v>
      </c>
      <c r="M4217" s="1">
        <v>0.38270486325197001</v>
      </c>
      <c r="N4217" s="1">
        <v>5.0711054789599299E-5</v>
      </c>
      <c r="O4217" s="1">
        <v>4.6654170406431402E-5</v>
      </c>
      <c r="P4217" s="1">
        <v>3.5358678924681198E-6</v>
      </c>
      <c r="Q4217" s="1">
        <v>3.1235856465695698E-6</v>
      </c>
      <c r="R4217" s="1">
        <v>12416.4378141368</v>
      </c>
      <c r="S4217" s="1">
        <v>9378.6092480030202</v>
      </c>
      <c r="T4217" s="1">
        <v>30.140888248109899</v>
      </c>
      <c r="U4217" s="1">
        <v>649431.23591443303</v>
      </c>
      <c r="V4217" s="1">
        <f t="shared" si="261"/>
        <v>4.9938122659618098E-2</v>
      </c>
      <c r="W4217" s="1">
        <f t="shared" si="262"/>
        <v>0.91970668075213746</v>
      </c>
      <c r="X4217" s="1">
        <f t="shared" si="263"/>
        <v>311.15901995990919</v>
      </c>
    </row>
    <row r="4218" spans="1:24" hidden="1" x14ac:dyDescent="0.3">
      <c r="A4218" s="18" t="str">
        <f t="shared" si="260"/>
        <v>ConstMin - Skid Steer Loaders_2013_175</v>
      </c>
      <c r="B4218" s="1" t="s">
        <v>40</v>
      </c>
      <c r="C4218" s="1">
        <v>2020</v>
      </c>
      <c r="D4218" s="1" t="s">
        <v>99</v>
      </c>
      <c r="E4218" s="1">
        <v>2013</v>
      </c>
      <c r="F4218" s="1">
        <v>175</v>
      </c>
      <c r="G4218" s="1" t="s">
        <v>5</v>
      </c>
      <c r="H4218" s="1">
        <v>6.9966998534086704E-7</v>
      </c>
      <c r="I4218" s="1">
        <v>8.4660068226244999E-7</v>
      </c>
      <c r="J4218" s="1">
        <v>1.00752477889084E-6</v>
      </c>
      <c r="K4218" s="1">
        <v>1.8650527041915199E-5</v>
      </c>
      <c r="L4218" s="1">
        <v>1.43284402595528E-5</v>
      </c>
      <c r="M4218" s="1">
        <v>3.39435842257289E-3</v>
      </c>
      <c r="N4218" s="1">
        <v>6.2489350237672797E-8</v>
      </c>
      <c r="O4218" s="1">
        <v>5.7490202218659E-8</v>
      </c>
      <c r="P4218" s="1">
        <v>3.1361536833702797E-8</v>
      </c>
      <c r="Q4218" s="1">
        <v>2.77042971389694E-8</v>
      </c>
      <c r="R4218" s="1">
        <v>110.126220802737</v>
      </c>
      <c r="S4218" s="1">
        <v>41.568611894738197</v>
      </c>
      <c r="T4218" s="1">
        <v>0.192593535131693</v>
      </c>
      <c r="U4218" s="1">
        <v>5985.8801128423002</v>
      </c>
      <c r="V4218" s="1">
        <f t="shared" si="261"/>
        <v>4.6831622075696883E-2</v>
      </c>
      <c r="W4218" s="1">
        <f t="shared" si="262"/>
        <v>0.79260992015307219</v>
      </c>
      <c r="X4218" s="1">
        <f t="shared" si="263"/>
        <v>215.83596700851933</v>
      </c>
    </row>
    <row r="4219" spans="1:24" hidden="1" x14ac:dyDescent="0.3">
      <c r="A4219" s="18" t="str">
        <f t="shared" si="260"/>
        <v>ConstMin - Skid Steer Loaders_2013_300</v>
      </c>
      <c r="B4219" s="1" t="s">
        <v>40</v>
      </c>
      <c r="C4219" s="1">
        <v>2020</v>
      </c>
      <c r="D4219" s="1" t="s">
        <v>99</v>
      </c>
      <c r="E4219" s="1">
        <v>2013</v>
      </c>
      <c r="F4219" s="1">
        <v>300</v>
      </c>
      <c r="G4219" s="1" t="s">
        <v>5</v>
      </c>
      <c r="H4219" s="1">
        <v>1.2814897668865001E-6</v>
      </c>
      <c r="I4219" s="1">
        <v>1.55060261793267E-6</v>
      </c>
      <c r="J4219" s="1">
        <v>1.8453452643165699E-6</v>
      </c>
      <c r="K4219" s="1">
        <v>1.4333242847845199E-5</v>
      </c>
      <c r="L4219" s="1">
        <v>1.9558269231823299E-5</v>
      </c>
      <c r="M4219" s="1">
        <v>7.7297057655172597E-3</v>
      </c>
      <c r="N4219" s="1">
        <v>1.37907536086642E-7</v>
      </c>
      <c r="O4219" s="1">
        <v>1.2687493319971099E-7</v>
      </c>
      <c r="P4219" s="1">
        <v>7.1426518393794796E-8</v>
      </c>
      <c r="Q4219" s="1">
        <v>6.3088819348186097E-8</v>
      </c>
      <c r="R4219" s="1">
        <v>250.78179081286001</v>
      </c>
      <c r="S4219" s="1">
        <v>56.176702896506598</v>
      </c>
      <c r="T4219" s="1">
        <v>0.28889030269753901</v>
      </c>
      <c r="U4219" s="1">
        <v>13177.357383065801</v>
      </c>
      <c r="V4219" s="1">
        <f t="shared" si="261"/>
        <v>3.8963753660434787E-2</v>
      </c>
      <c r="W4219" s="1">
        <f t="shared" si="262"/>
        <v>0.4914628516423119</v>
      </c>
      <c r="X4219" s="1">
        <f t="shared" si="263"/>
        <v>194.45686605590984</v>
      </c>
    </row>
    <row r="4220" spans="1:24" hidden="1" x14ac:dyDescent="0.3">
      <c r="A4220" s="18" t="str">
        <f t="shared" si="260"/>
        <v>ConstMin - Skid Steer Loaders_2013_9999</v>
      </c>
      <c r="B4220" s="1" t="s">
        <v>40</v>
      </c>
      <c r="C4220" s="1">
        <v>2020</v>
      </c>
      <c r="D4220" s="1" t="s">
        <v>99</v>
      </c>
      <c r="E4220" s="1">
        <v>2013</v>
      </c>
      <c r="F4220" s="1">
        <v>9999</v>
      </c>
      <c r="G4220" s="1" t="s">
        <v>5</v>
      </c>
      <c r="H4220" s="1">
        <v>2.4256602138045901E-6</v>
      </c>
      <c r="I4220" s="1">
        <v>2.9350488587035598E-6</v>
      </c>
      <c r="J4220" s="1">
        <v>3.4929507078786199E-6</v>
      </c>
      <c r="K4220" s="1">
        <v>2.6914028348195898E-5</v>
      </c>
      <c r="L4220" s="1">
        <v>6.42146721412542E-5</v>
      </c>
      <c r="M4220" s="1">
        <v>1.46311271648973E-2</v>
      </c>
      <c r="N4220" s="1">
        <v>1.58286111407281E-6</v>
      </c>
      <c r="O4220" s="1">
        <v>1.45623222494698E-6</v>
      </c>
      <c r="P4220" s="1">
        <v>1.35199256642799E-7</v>
      </c>
      <c r="Q4220" s="1">
        <v>1.1941729304683001E-7</v>
      </c>
      <c r="R4220" s="1">
        <v>474.69080755858698</v>
      </c>
      <c r="S4220" s="1">
        <v>24.919684650075599</v>
      </c>
      <c r="T4220" s="1">
        <v>9.62967675658465E-2</v>
      </c>
      <c r="U4220" s="1">
        <v>24919.6846500756</v>
      </c>
      <c r="V4220" s="1">
        <f t="shared" si="261"/>
        <v>3.8999711441099871E-2</v>
      </c>
      <c r="W4220" s="1">
        <f t="shared" si="262"/>
        <v>0.85325791983576937</v>
      </c>
      <c r="X4220" s="1">
        <f t="shared" si="263"/>
        <v>258.78007413941322</v>
      </c>
    </row>
    <row r="4221" spans="1:24" hidden="1" x14ac:dyDescent="0.3">
      <c r="A4221" s="18" t="str">
        <f t="shared" si="260"/>
        <v>ConstMin - Skid Steer Loaders_2014_25</v>
      </c>
      <c r="B4221" s="1" t="s">
        <v>40</v>
      </c>
      <c r="C4221" s="1">
        <v>2020</v>
      </c>
      <c r="D4221" s="1" t="s">
        <v>99</v>
      </c>
      <c r="E4221" s="1">
        <v>2014</v>
      </c>
      <c r="F4221" s="1">
        <v>25</v>
      </c>
      <c r="G4221" s="1" t="s">
        <v>5</v>
      </c>
      <c r="H4221" s="1">
        <v>0</v>
      </c>
      <c r="I4221" s="1">
        <v>0</v>
      </c>
      <c r="J4221" s="1">
        <v>0</v>
      </c>
      <c r="K4221" s="1">
        <v>0</v>
      </c>
      <c r="L4221" s="1">
        <v>0</v>
      </c>
      <c r="M4221" s="1">
        <v>0</v>
      </c>
      <c r="N4221" s="1">
        <v>0</v>
      </c>
      <c r="O4221" s="1">
        <v>0</v>
      </c>
      <c r="P4221" s="1">
        <v>0</v>
      </c>
      <c r="Q4221" s="1">
        <v>0</v>
      </c>
      <c r="R4221" s="1">
        <v>0</v>
      </c>
      <c r="S4221" s="1">
        <v>0</v>
      </c>
      <c r="T4221" s="1">
        <v>0</v>
      </c>
      <c r="U4221" s="1">
        <v>0</v>
      </c>
      <c r="V4221" s="1">
        <f t="shared" si="261"/>
        <v>0</v>
      </c>
      <c r="W4221" s="1">
        <f t="shared" si="262"/>
        <v>0</v>
      </c>
      <c r="X4221" s="1" t="e">
        <f t="shared" si="263"/>
        <v>#DIV/0!</v>
      </c>
    </row>
    <row r="4222" spans="1:24" hidden="1" x14ac:dyDescent="0.3">
      <c r="A4222" s="18" t="str">
        <f t="shared" si="260"/>
        <v>ConstMin - Skid Steer Loaders_2014_50</v>
      </c>
      <c r="B4222" s="1" t="s">
        <v>40</v>
      </c>
      <c r="C4222" s="1">
        <v>2020</v>
      </c>
      <c r="D4222" s="1" t="s">
        <v>99</v>
      </c>
      <c r="E4222" s="1">
        <v>2014</v>
      </c>
      <c r="F4222" s="1">
        <v>50</v>
      </c>
      <c r="G4222" s="1" t="s">
        <v>5</v>
      </c>
      <c r="H4222" s="1">
        <v>3.8505619756300199E-5</v>
      </c>
      <c r="I4222" s="1">
        <v>4.6591799905123199E-5</v>
      </c>
      <c r="J4222" s="1">
        <v>5.5448092449072203E-5</v>
      </c>
      <c r="K4222" s="1">
        <v>9.0715562012337603E-4</v>
      </c>
      <c r="L4222" s="1">
        <v>7.6715200989316398E-4</v>
      </c>
      <c r="M4222" s="1">
        <v>0.155614136468577</v>
      </c>
      <c r="N4222" s="1">
        <v>2.9479777876759801E-6</v>
      </c>
      <c r="O4222" s="1">
        <v>2.7121395646619001E-6</v>
      </c>
      <c r="P4222" s="1">
        <v>1.4375746945959799E-6</v>
      </c>
      <c r="Q4222" s="1">
        <v>1.2701016625350199E-6</v>
      </c>
      <c r="R4222" s="1">
        <v>5048.7292793835304</v>
      </c>
      <c r="S4222" s="1">
        <v>5377.7109124598501</v>
      </c>
      <c r="T4222" s="1">
        <v>16.466747253759699</v>
      </c>
      <c r="U4222" s="1">
        <v>237719.98121218701</v>
      </c>
      <c r="V4222" s="1">
        <f t="shared" si="261"/>
        <v>6.4898162656115962E-2</v>
      </c>
      <c r="W4222" s="1">
        <f t="shared" si="262"/>
        <v>1.0685733545687366</v>
      </c>
      <c r="X4222" s="1">
        <f t="shared" si="263"/>
        <v>326.58003609255661</v>
      </c>
    </row>
    <row r="4223" spans="1:24" hidden="1" x14ac:dyDescent="0.3">
      <c r="A4223" s="18" t="str">
        <f t="shared" si="260"/>
        <v>ConstMin - Skid Steer Loaders_2014_75</v>
      </c>
      <c r="B4223" s="1" t="s">
        <v>40</v>
      </c>
      <c r="C4223" s="1">
        <v>2020</v>
      </c>
      <c r="D4223" s="1" t="s">
        <v>99</v>
      </c>
      <c r="E4223" s="1">
        <v>2014</v>
      </c>
      <c r="F4223" s="1">
        <v>75</v>
      </c>
      <c r="G4223" s="1" t="s">
        <v>5</v>
      </c>
      <c r="H4223" s="1">
        <v>1.4972765372725199E-4</v>
      </c>
      <c r="I4223" s="1">
        <v>1.8117046100997499E-4</v>
      </c>
      <c r="J4223" s="1">
        <v>2.15607821367243E-4</v>
      </c>
      <c r="K4223" s="1">
        <v>4.5518453438605803E-3</v>
      </c>
      <c r="L4223" s="1">
        <v>3.4668995466289499E-3</v>
      </c>
      <c r="M4223" s="1">
        <v>0.73816459540099699</v>
      </c>
      <c r="N4223" s="1">
        <v>1.50614208485622E-5</v>
      </c>
      <c r="O4223" s="1">
        <v>1.3856507180677201E-5</v>
      </c>
      <c r="P4223" s="1">
        <v>6.8202059224876399E-6</v>
      </c>
      <c r="Q4223" s="1">
        <v>6.0248001956597204E-6</v>
      </c>
      <c r="R4223" s="1">
        <v>23948.9373547875</v>
      </c>
      <c r="S4223" s="1">
        <v>17743.1377081553</v>
      </c>
      <c r="T4223" s="1">
        <v>52.481738323386402</v>
      </c>
      <c r="U4223" s="1">
        <v>1258525.64107185</v>
      </c>
      <c r="V4223" s="1">
        <f t="shared" si="261"/>
        <v>4.7666572181134743E-2</v>
      </c>
      <c r="W4223" s="1">
        <f t="shared" si="262"/>
        <v>0.91215320954023205</v>
      </c>
      <c r="X4223" s="1">
        <f t="shared" si="263"/>
        <v>338.08212675472254</v>
      </c>
    </row>
    <row r="4224" spans="1:24" hidden="1" x14ac:dyDescent="0.3">
      <c r="A4224" s="18" t="str">
        <f t="shared" si="260"/>
        <v>ConstMin - Skid Steer Loaders_2014_175</v>
      </c>
      <c r="B4224" s="1" t="s">
        <v>40</v>
      </c>
      <c r="C4224" s="1">
        <v>2020</v>
      </c>
      <c r="D4224" s="1" t="s">
        <v>99</v>
      </c>
      <c r="E4224" s="1">
        <v>2014</v>
      </c>
      <c r="F4224" s="1">
        <v>175</v>
      </c>
      <c r="G4224" s="1" t="s">
        <v>5</v>
      </c>
      <c r="H4224" s="1">
        <v>3.6118272212439699E-7</v>
      </c>
      <c r="I4224" s="1">
        <v>4.3703109377052097E-7</v>
      </c>
      <c r="J4224" s="1">
        <v>5.2010311985913301E-7</v>
      </c>
      <c r="K4224" s="1">
        <v>9.9559348047447007E-6</v>
      </c>
      <c r="L4224" s="1">
        <v>7.6749418289355095E-6</v>
      </c>
      <c r="M4224" s="1">
        <v>1.8243186684264801E-3</v>
      </c>
      <c r="N4224" s="1">
        <v>3.3180136237583901E-8</v>
      </c>
      <c r="O4224" s="1">
        <v>3.0525725338577201E-8</v>
      </c>
      <c r="P4224" s="1">
        <v>1.6855895316715699E-8</v>
      </c>
      <c r="Q4224" s="1">
        <v>1.4889843727212E-8</v>
      </c>
      <c r="R4224" s="1">
        <v>59.188010069192103</v>
      </c>
      <c r="S4224" s="1">
        <v>24.812272216238998</v>
      </c>
      <c r="T4224" s="1">
        <v>9.62967675658465E-2</v>
      </c>
      <c r="U4224" s="1">
        <v>3101.5340270298798</v>
      </c>
      <c r="V4224" s="1">
        <f t="shared" si="261"/>
        <v>4.6657814016354743E-2</v>
      </c>
      <c r="W4224" s="1">
        <f t="shared" si="262"/>
        <v>0.81938336549766355</v>
      </c>
      <c r="X4224" s="1">
        <f t="shared" si="263"/>
        <v>257.6646427853633</v>
      </c>
    </row>
    <row r="4225" spans="1:24" hidden="1" x14ac:dyDescent="0.3">
      <c r="A4225" s="18" t="str">
        <f t="shared" si="260"/>
        <v>ConstMin - Skid Steer Loaders_2015_25</v>
      </c>
      <c r="B4225" s="1" t="s">
        <v>40</v>
      </c>
      <c r="C4225" s="1">
        <v>2020</v>
      </c>
      <c r="D4225" s="1" t="s">
        <v>99</v>
      </c>
      <c r="E4225" s="1">
        <v>2015</v>
      </c>
      <c r="F4225" s="1">
        <v>25</v>
      </c>
      <c r="G4225" s="1" t="s">
        <v>5</v>
      </c>
      <c r="H4225" s="1">
        <v>0</v>
      </c>
      <c r="I4225" s="1">
        <v>0</v>
      </c>
      <c r="J4225" s="1">
        <v>0</v>
      </c>
      <c r="K4225" s="1">
        <v>0</v>
      </c>
      <c r="L4225" s="1">
        <v>0</v>
      </c>
      <c r="M4225" s="1">
        <v>0</v>
      </c>
      <c r="N4225" s="1">
        <v>0</v>
      </c>
      <c r="O4225" s="1">
        <v>0</v>
      </c>
      <c r="P4225" s="1">
        <v>0</v>
      </c>
      <c r="Q4225" s="1">
        <v>0</v>
      </c>
      <c r="R4225" s="1">
        <v>0</v>
      </c>
      <c r="S4225" s="1">
        <v>0</v>
      </c>
      <c r="T4225" s="1">
        <v>0</v>
      </c>
      <c r="U4225" s="1">
        <v>0</v>
      </c>
      <c r="V4225" s="1">
        <f t="shared" si="261"/>
        <v>0</v>
      </c>
      <c r="W4225" s="1">
        <f t="shared" si="262"/>
        <v>0</v>
      </c>
      <c r="X4225" s="1" t="e">
        <f t="shared" si="263"/>
        <v>#DIV/0!</v>
      </c>
    </row>
    <row r="4226" spans="1:24" hidden="1" x14ac:dyDescent="0.3">
      <c r="A4226" s="18" t="str">
        <f t="shared" si="260"/>
        <v>ConstMin - Skid Steer Loaders_2015_50</v>
      </c>
      <c r="B4226" s="1" t="s">
        <v>40</v>
      </c>
      <c r="C4226" s="1">
        <v>2020</v>
      </c>
      <c r="D4226" s="1" t="s">
        <v>99</v>
      </c>
      <c r="E4226" s="1">
        <v>2015</v>
      </c>
      <c r="F4226" s="1">
        <v>50</v>
      </c>
      <c r="G4226" s="1" t="s">
        <v>5</v>
      </c>
      <c r="H4226" s="1">
        <v>3.8923796420148302E-5</v>
      </c>
      <c r="I4226" s="1">
        <v>4.7097793668379498E-5</v>
      </c>
      <c r="J4226" s="1">
        <v>5.6050266845013602E-5</v>
      </c>
      <c r="K4226" s="1">
        <v>9.5108148403522E-4</v>
      </c>
      <c r="L4226" s="1">
        <v>8.1924249303715003E-4</v>
      </c>
      <c r="M4226" s="1">
        <v>0.16715726283909699</v>
      </c>
      <c r="N4226" s="1">
        <v>3.0801003819755901E-6</v>
      </c>
      <c r="O4226" s="1">
        <v>2.8336923514175499E-6</v>
      </c>
      <c r="P4226" s="1">
        <v>1.54428407701232E-6</v>
      </c>
      <c r="Q4226" s="1">
        <v>1.3643151082203399E-6</v>
      </c>
      <c r="R4226" s="1">
        <v>5423.2333019935604</v>
      </c>
      <c r="S4226" s="1">
        <v>5799.0898904005699</v>
      </c>
      <c r="T4226" s="1">
        <v>17.3334181618523</v>
      </c>
      <c r="U4226" s="1">
        <v>254805.56635098899</v>
      </c>
      <c r="V4226" s="1">
        <f t="shared" si="261"/>
        <v>6.1204062827812246E-2</v>
      </c>
      <c r="W4226" s="1">
        <f t="shared" si="262"/>
        <v>1.0646139682913192</v>
      </c>
      <c r="X4226" s="1">
        <f t="shared" si="263"/>
        <v>334.56124096534586</v>
      </c>
    </row>
    <row r="4227" spans="1:24" hidden="1" x14ac:dyDescent="0.3">
      <c r="A4227" s="18" t="str">
        <f t="shared" si="260"/>
        <v>ConstMin - Skid Steer Loaders_2015_75</v>
      </c>
      <c r="B4227" s="1" t="s">
        <v>40</v>
      </c>
      <c r="C4227" s="1">
        <v>2020</v>
      </c>
      <c r="D4227" s="1" t="s">
        <v>99</v>
      </c>
      <c r="E4227" s="1">
        <v>2015</v>
      </c>
      <c r="F4227" s="1">
        <v>75</v>
      </c>
      <c r="G4227" s="1" t="s">
        <v>5</v>
      </c>
      <c r="H4227" s="1">
        <v>1.1683778232076999E-4</v>
      </c>
      <c r="I4227" s="1">
        <v>1.41373716608132E-4</v>
      </c>
      <c r="J4227" s="1">
        <v>1.6824640654190901E-4</v>
      </c>
      <c r="K4227" s="1">
        <v>4.8078930610847698E-3</v>
      </c>
      <c r="L4227" s="1">
        <v>2.0339193629676702E-3</v>
      </c>
      <c r="M4227" s="1">
        <v>0.78549665556162396</v>
      </c>
      <c r="N4227" s="1">
        <v>1.5635307486273699E-5</v>
      </c>
      <c r="O4227" s="1">
        <v>1.43844828873718E-5</v>
      </c>
      <c r="P4227" s="1">
        <v>7.2588009875397397E-6</v>
      </c>
      <c r="Q4227" s="1">
        <v>6.4111181078074901E-6</v>
      </c>
      <c r="R4227" s="1">
        <v>25484.573919751801</v>
      </c>
      <c r="S4227" s="1">
        <v>19301.477298255701</v>
      </c>
      <c r="T4227" s="1">
        <v>53.0595189287815</v>
      </c>
      <c r="U4227" s="1">
        <v>1336390.85104983</v>
      </c>
      <c r="V4227" s="1">
        <f t="shared" si="261"/>
        <v>3.5028680837480466E-2</v>
      </c>
      <c r="W4227" s="1">
        <f t="shared" si="262"/>
        <v>0.50395161083618267</v>
      </c>
      <c r="X4227" s="1">
        <f t="shared" si="263"/>
        <v>363.77030338633256</v>
      </c>
    </row>
    <row r="4228" spans="1:24" hidden="1" x14ac:dyDescent="0.3">
      <c r="A4228" s="18" t="str">
        <f t="shared" si="260"/>
        <v>ConstMin - Skid Steer Loaders_2015_300</v>
      </c>
      <c r="B4228" s="1" t="s">
        <v>40</v>
      </c>
      <c r="C4228" s="1">
        <v>2020</v>
      </c>
      <c r="D4228" s="1" t="s">
        <v>99</v>
      </c>
      <c r="E4228" s="1">
        <v>2015</v>
      </c>
      <c r="F4228" s="1">
        <v>300</v>
      </c>
      <c r="G4228" s="1" t="s">
        <v>5</v>
      </c>
      <c r="H4228" s="1">
        <v>2.119631995445E-7</v>
      </c>
      <c r="I4228" s="1">
        <v>2.56475471448845E-7</v>
      </c>
      <c r="J4228" s="1">
        <v>3.0522700734408001E-7</v>
      </c>
      <c r="K4228" s="1">
        <v>3.7612641087953598E-6</v>
      </c>
      <c r="L4228" s="1">
        <v>1.01865956978829E-6</v>
      </c>
      <c r="M4228" s="1">
        <v>2.0378315182397401E-3</v>
      </c>
      <c r="N4228" s="1">
        <v>3.5651441561228603E-8</v>
      </c>
      <c r="O4228" s="1">
        <v>3.2799326236330298E-8</v>
      </c>
      <c r="P4228" s="1">
        <v>1.8834404083350499E-8</v>
      </c>
      <c r="Q4228" s="1">
        <v>1.66325069047002E-8</v>
      </c>
      <c r="R4228" s="1">
        <v>66.1151993390082</v>
      </c>
      <c r="S4228" s="1">
        <v>16.541514810826001</v>
      </c>
      <c r="T4228" s="1">
        <v>9.62967675658465E-2</v>
      </c>
      <c r="U4228" s="1">
        <v>3473.7181102734698</v>
      </c>
      <c r="V4228" s="1">
        <f t="shared" si="261"/>
        <v>2.4447804534288759E-2</v>
      </c>
      <c r="W4228" s="1">
        <f t="shared" si="262"/>
        <v>9.71008646888636E-2</v>
      </c>
      <c r="X4228" s="1">
        <f t="shared" si="263"/>
        <v>171.77642852357556</v>
      </c>
    </row>
    <row r="4229" spans="1:24" hidden="1" x14ac:dyDescent="0.3">
      <c r="A4229" s="18" t="str">
        <f t="shared" si="260"/>
        <v>ConstMin - Skid Steer Loaders_2015_600</v>
      </c>
      <c r="B4229" s="1" t="s">
        <v>40</v>
      </c>
      <c r="C4229" s="1">
        <v>2020</v>
      </c>
      <c r="D4229" s="1" t="s">
        <v>99</v>
      </c>
      <c r="E4229" s="1">
        <v>2015</v>
      </c>
      <c r="F4229" s="1">
        <v>600</v>
      </c>
      <c r="G4229" s="1" t="s">
        <v>5</v>
      </c>
      <c r="H4229" s="1">
        <v>2.9131888030144299E-7</v>
      </c>
      <c r="I4229" s="1">
        <v>3.5249584516474598E-7</v>
      </c>
      <c r="J4229" s="1">
        <v>4.1949918763407699E-7</v>
      </c>
      <c r="K4229" s="1">
        <v>5.0967448499577599E-6</v>
      </c>
      <c r="L4229" s="1">
        <v>1.4000296556986599E-6</v>
      </c>
      <c r="M4229" s="1">
        <v>2.8007635165554199E-3</v>
      </c>
      <c r="N4229" s="1">
        <v>4.8998779312014499E-8</v>
      </c>
      <c r="O4229" s="1">
        <v>4.5078876967053297E-8</v>
      </c>
      <c r="P4229" s="1">
        <v>2.58857080875242E-8</v>
      </c>
      <c r="Q4229" s="1">
        <v>2.28594553134496E-8</v>
      </c>
      <c r="R4229" s="1">
        <v>90.8676878049435</v>
      </c>
      <c r="S4229" s="1">
        <v>15.359978038624099</v>
      </c>
      <c r="T4229" s="1">
        <v>9.62967675658465E-2</v>
      </c>
      <c r="U4229" s="1">
        <v>4761.5931919735003</v>
      </c>
      <c r="V4229" s="1">
        <f t="shared" si="261"/>
        <v>2.4512652833899126E-2</v>
      </c>
      <c r="W4229" s="1">
        <f t="shared" si="262"/>
        <v>9.7358426710718149E-2</v>
      </c>
      <c r="X4229" s="1">
        <f t="shared" si="263"/>
        <v>159.506683629034</v>
      </c>
    </row>
    <row r="4230" spans="1:24" hidden="1" x14ac:dyDescent="0.3">
      <c r="A4230" s="18" t="str">
        <f t="shared" si="260"/>
        <v>ConstMin - Skid Steer Loaders_2016_50</v>
      </c>
      <c r="B4230" s="1" t="s">
        <v>40</v>
      </c>
      <c r="C4230" s="1">
        <v>2020</v>
      </c>
      <c r="D4230" s="1" t="s">
        <v>99</v>
      </c>
      <c r="E4230" s="1">
        <v>2016</v>
      </c>
      <c r="F4230" s="1">
        <v>50</v>
      </c>
      <c r="G4230" s="1" t="s">
        <v>5</v>
      </c>
      <c r="H4230" s="1">
        <v>2.1260684580883598E-5</v>
      </c>
      <c r="I4230" s="1">
        <v>2.5725428342869199E-5</v>
      </c>
      <c r="J4230" s="1">
        <v>3.0615385796472403E-5</v>
      </c>
      <c r="K4230" s="1">
        <v>5.42267772710603E-4</v>
      </c>
      <c r="L4230" s="1">
        <v>4.7672899247034402E-4</v>
      </c>
      <c r="M4230" s="1">
        <v>9.7889194093877793E-2</v>
      </c>
      <c r="N4230" s="1">
        <v>1.7493013810576399E-6</v>
      </c>
      <c r="O4230" s="1">
        <v>1.6093572705730301E-6</v>
      </c>
      <c r="P4230" s="1">
        <v>9.0439632367589701E-7</v>
      </c>
      <c r="Q4230" s="1">
        <v>7.9895844287870098E-7</v>
      </c>
      <c r="R4230" s="1">
        <v>3175.9070966975701</v>
      </c>
      <c r="S4230" s="1">
        <v>3354.70513358259</v>
      </c>
      <c r="T4230" s="1">
        <v>10.014863826848</v>
      </c>
      <c r="U4230" s="1">
        <v>149155.351323902</v>
      </c>
      <c r="V4230" s="1">
        <f t="shared" si="261"/>
        <v>5.7110028387491192E-2</v>
      </c>
      <c r="W4230" s="1">
        <f t="shared" si="262"/>
        <v>1.058330533130585</v>
      </c>
      <c r="X4230" s="1">
        <f t="shared" si="263"/>
        <v>334.97261586215933</v>
      </c>
    </row>
    <row r="4231" spans="1:24" hidden="1" x14ac:dyDescent="0.3">
      <c r="A4231" s="18" t="str">
        <f t="shared" si="260"/>
        <v>ConstMin - Skid Steer Loaders_2016_75</v>
      </c>
      <c r="B4231" s="1" t="s">
        <v>40</v>
      </c>
      <c r="C4231" s="1">
        <v>2020</v>
      </c>
      <c r="D4231" s="1" t="s">
        <v>99</v>
      </c>
      <c r="E4231" s="1">
        <v>2016</v>
      </c>
      <c r="F4231" s="1">
        <v>75</v>
      </c>
      <c r="G4231" s="1" t="s">
        <v>5</v>
      </c>
      <c r="H4231" s="1">
        <v>9.9193830968399596E-5</v>
      </c>
      <c r="I4231" s="1">
        <v>1.20024535471763E-4</v>
      </c>
      <c r="J4231" s="1">
        <v>1.4283911659449501E-4</v>
      </c>
      <c r="K4231" s="1">
        <v>4.2664826378948396E-3</v>
      </c>
      <c r="L4231" s="1">
        <v>1.8118696802616201E-3</v>
      </c>
      <c r="M4231" s="1">
        <v>0.70266612650016802</v>
      </c>
      <c r="N4231" s="1">
        <v>1.36100514053867E-5</v>
      </c>
      <c r="O4231" s="1">
        <v>1.2521247292955799E-5</v>
      </c>
      <c r="P4231" s="1">
        <v>6.4935209879243397E-6</v>
      </c>
      <c r="Q4231" s="1">
        <v>5.7350664645761296E-6</v>
      </c>
      <c r="R4231" s="1">
        <v>22797.228625875901</v>
      </c>
      <c r="S4231" s="1">
        <v>17278.6863442461</v>
      </c>
      <c r="T4231" s="1">
        <v>44.970590453250402</v>
      </c>
      <c r="U4231" s="1">
        <v>1197557.2610368601</v>
      </c>
      <c r="V4231" s="1">
        <f t="shared" si="261"/>
        <v>3.3186568317095738E-2</v>
      </c>
      <c r="W4231" s="1">
        <f t="shared" si="262"/>
        <v>0.50097870980573633</v>
      </c>
      <c r="X4231" s="1">
        <f t="shared" si="263"/>
        <v>384.22191414649802</v>
      </c>
    </row>
    <row r="4232" spans="1:24" hidden="1" x14ac:dyDescent="0.3">
      <c r="A4232" s="18" t="str">
        <f t="shared" si="260"/>
        <v>ConstMin - Skid Steer Loaders_2016_175</v>
      </c>
      <c r="B4232" s="1" t="s">
        <v>40</v>
      </c>
      <c r="C4232" s="1">
        <v>2020</v>
      </c>
      <c r="D4232" s="1" t="s">
        <v>99</v>
      </c>
      <c r="E4232" s="1">
        <v>2016</v>
      </c>
      <c r="F4232" s="1">
        <v>175</v>
      </c>
      <c r="G4232" s="1" t="s">
        <v>5</v>
      </c>
      <c r="H4232" s="1">
        <v>1.0448884482363101E-6</v>
      </c>
      <c r="I4232" s="1">
        <v>1.26431502236594E-6</v>
      </c>
      <c r="J4232" s="1">
        <v>1.5046393654602899E-6</v>
      </c>
      <c r="K4232" s="1">
        <v>5.6765097070488403E-5</v>
      </c>
      <c r="L4232" s="1">
        <v>5.2574530972990997E-6</v>
      </c>
      <c r="M4232" s="1">
        <v>1.0562978830514901E-2</v>
      </c>
      <c r="N4232" s="1">
        <v>1.86861470910628E-7</v>
      </c>
      <c r="O4232" s="1">
        <v>1.7191255323777801E-7</v>
      </c>
      <c r="P4232" s="1">
        <v>9.7628630984640399E-8</v>
      </c>
      <c r="Q4232" s="1">
        <v>8.6213613225738998E-8</v>
      </c>
      <c r="R4232" s="1">
        <v>342.70421511414401</v>
      </c>
      <c r="S4232" s="1">
        <v>127.820796265474</v>
      </c>
      <c r="T4232" s="1">
        <v>0.385187070263386</v>
      </c>
      <c r="U4232" s="1">
        <v>18182.508268763599</v>
      </c>
      <c r="V4232" s="1">
        <f t="shared" si="261"/>
        <v>2.3024494554304605E-2</v>
      </c>
      <c r="W4232" s="1">
        <f t="shared" si="262"/>
        <v>9.5743701582973476E-2</v>
      </c>
      <c r="X4232" s="1">
        <f t="shared" si="263"/>
        <v>331.84082782963554</v>
      </c>
    </row>
    <row r="4233" spans="1:24" hidden="1" x14ac:dyDescent="0.3">
      <c r="A4233" s="18" t="str">
        <f t="shared" si="260"/>
        <v>ConstMin - Skid Steer Loaders_2017_25</v>
      </c>
      <c r="B4233" s="1" t="s">
        <v>40</v>
      </c>
      <c r="C4233" s="1">
        <v>2020</v>
      </c>
      <c r="D4233" s="1" t="s">
        <v>99</v>
      </c>
      <c r="E4233" s="1">
        <v>2017</v>
      </c>
      <c r="F4233" s="1">
        <v>25</v>
      </c>
      <c r="G4233" s="1" t="s">
        <v>5</v>
      </c>
      <c r="H4233" s="1">
        <v>0</v>
      </c>
      <c r="I4233" s="1">
        <v>0</v>
      </c>
      <c r="J4233" s="1">
        <v>0</v>
      </c>
      <c r="K4233" s="1">
        <v>0</v>
      </c>
      <c r="L4233" s="1">
        <v>0</v>
      </c>
      <c r="M4233" s="1">
        <v>0</v>
      </c>
      <c r="N4233" s="1">
        <v>0</v>
      </c>
      <c r="O4233" s="1">
        <v>0</v>
      </c>
      <c r="P4233" s="1">
        <v>0</v>
      </c>
      <c r="Q4233" s="1">
        <v>0</v>
      </c>
      <c r="R4233" s="1">
        <v>0</v>
      </c>
      <c r="S4233" s="1">
        <v>0</v>
      </c>
      <c r="T4233" s="1">
        <v>0</v>
      </c>
      <c r="U4233" s="1">
        <v>0</v>
      </c>
      <c r="V4233" s="1">
        <f t="shared" si="261"/>
        <v>0</v>
      </c>
      <c r="W4233" s="1">
        <f t="shared" si="262"/>
        <v>0</v>
      </c>
      <c r="X4233" s="1" t="e">
        <f t="shared" si="263"/>
        <v>#DIV/0!</v>
      </c>
    </row>
    <row r="4234" spans="1:24" hidden="1" x14ac:dyDescent="0.3">
      <c r="A4234" s="18" t="str">
        <f t="shared" ref="A4234:A4297" si="264">D4234&amp;"_"&amp;E4234&amp;"_"&amp;F4234</f>
        <v>ConstMin - Skid Steer Loaders_2017_50</v>
      </c>
      <c r="B4234" s="1" t="s">
        <v>40</v>
      </c>
      <c r="C4234" s="1">
        <v>2020</v>
      </c>
      <c r="D4234" s="1" t="s">
        <v>99</v>
      </c>
      <c r="E4234" s="1">
        <v>2017</v>
      </c>
      <c r="F4234" s="1">
        <v>50</v>
      </c>
      <c r="G4234" s="1" t="s">
        <v>5</v>
      </c>
      <c r="H4234" s="1">
        <v>3.1227922180541603E-5</v>
      </c>
      <c r="I4234" s="1">
        <v>3.7785785838455403E-5</v>
      </c>
      <c r="J4234" s="1">
        <v>4.496820793998E-5</v>
      </c>
      <c r="K4234" s="1">
        <v>8.3802971416078705E-4</v>
      </c>
      <c r="L4234" s="1">
        <v>7.5357310888738999E-4</v>
      </c>
      <c r="M4234" s="1">
        <v>0.155793043815462</v>
      </c>
      <c r="N4234" s="1">
        <v>2.6914372093432499E-6</v>
      </c>
      <c r="O4234" s="1">
        <v>2.4761222325957899E-6</v>
      </c>
      <c r="P4234" s="1">
        <v>1.43944711266822E-6</v>
      </c>
      <c r="Q4234" s="1">
        <v>1.27156188024966E-6</v>
      </c>
      <c r="R4234" s="1">
        <v>5054.5337312219999</v>
      </c>
      <c r="S4234" s="1">
        <v>5416.70162594251</v>
      </c>
      <c r="T4234" s="1">
        <v>16.274153718628</v>
      </c>
      <c r="U4234" s="1">
        <v>235578.443495132</v>
      </c>
      <c r="V4234" s="1">
        <f t="shared" si="261"/>
        <v>5.3110637138266262E-2</v>
      </c>
      <c r="W4234" s="1">
        <f t="shared" si="262"/>
        <v>1.059201153427948</v>
      </c>
      <c r="X4234" s="1">
        <f t="shared" si="263"/>
        <v>332.8407559369648</v>
      </c>
    </row>
    <row r="4235" spans="1:24" hidden="1" x14ac:dyDescent="0.3">
      <c r="A4235" s="18" t="str">
        <f t="shared" si="264"/>
        <v>ConstMin - Skid Steer Loaders_2017_75</v>
      </c>
      <c r="B4235" s="1" t="s">
        <v>40</v>
      </c>
      <c r="C4235" s="1">
        <v>2020</v>
      </c>
      <c r="D4235" s="1" t="s">
        <v>99</v>
      </c>
      <c r="E4235" s="1">
        <v>2017</v>
      </c>
      <c r="F4235" s="1">
        <v>75</v>
      </c>
      <c r="G4235" s="1" t="s">
        <v>5</v>
      </c>
      <c r="H4235" s="1">
        <v>1.0678643334107401E-4</v>
      </c>
      <c r="I4235" s="1">
        <v>1.2921158434269999E-4</v>
      </c>
      <c r="J4235" s="1">
        <v>1.5377246401114699E-4</v>
      </c>
      <c r="K4235" s="1">
        <v>4.8305636996829196E-3</v>
      </c>
      <c r="L4235" s="1">
        <v>2.0600199908792898E-3</v>
      </c>
      <c r="M4235" s="1">
        <v>0.80248748027849404</v>
      </c>
      <c r="N4235" s="1">
        <v>1.50838488665743E-5</v>
      </c>
      <c r="O4235" s="1">
        <v>1.3877140957248301E-5</v>
      </c>
      <c r="P4235" s="1">
        <v>7.4161911285380601E-6</v>
      </c>
      <c r="Q4235" s="1">
        <v>6.5497949350576604E-6</v>
      </c>
      <c r="R4235" s="1">
        <v>26035.822515641801</v>
      </c>
      <c r="S4235" s="1">
        <v>19475.3780286371</v>
      </c>
      <c r="T4235" s="1">
        <v>52.192848020688899</v>
      </c>
      <c r="U4235" s="1">
        <v>1364066.9755039101</v>
      </c>
      <c r="V4235" s="1">
        <f t="shared" ref="V4235:V4298" si="265">IFERROR(CONVERT(I4235,"ton","g")*365/U4235,0)</f>
        <v>3.1365654746403099E-2</v>
      </c>
      <c r="W4235" s="1">
        <f t="shared" ref="W4235:W4298" si="266">IFERROR(CONVERT(L4235,"ton","g")*365/U4235,0)</f>
        <v>0.50006256121151504</v>
      </c>
      <c r="X4235" s="1">
        <f t="shared" ref="X4235:X4298" si="267">S4235/T4235</f>
        <v>373.14265780087703</v>
      </c>
    </row>
    <row r="4236" spans="1:24" hidden="1" x14ac:dyDescent="0.3">
      <c r="A4236" s="18" t="str">
        <f t="shared" si="264"/>
        <v>ConstMin - Skid Steer Loaders_2017_175</v>
      </c>
      <c r="B4236" s="1" t="s">
        <v>40</v>
      </c>
      <c r="C4236" s="1">
        <v>2020</v>
      </c>
      <c r="D4236" s="1" t="s">
        <v>99</v>
      </c>
      <c r="E4236" s="1">
        <v>2017</v>
      </c>
      <c r="F4236" s="1">
        <v>175</v>
      </c>
      <c r="G4236" s="1" t="s">
        <v>5</v>
      </c>
      <c r="H4236" s="1">
        <v>1.4356743522290201E-7</v>
      </c>
      <c r="I4236" s="1">
        <v>1.7371659661971099E-7</v>
      </c>
      <c r="J4236" s="1">
        <v>2.0673710672097901E-7</v>
      </c>
      <c r="K4236" s="1">
        <v>8.18299926242923E-6</v>
      </c>
      <c r="L4236" s="1">
        <v>7.6092669025907798E-7</v>
      </c>
      <c r="M4236" s="1">
        <v>1.5359025735949101E-3</v>
      </c>
      <c r="N4236" s="1">
        <v>2.67475041375806E-8</v>
      </c>
      <c r="O4236" s="1">
        <v>2.46077038065741E-8</v>
      </c>
      <c r="P4236" s="1">
        <v>1.41958739484551E-8</v>
      </c>
      <c r="Q4236" s="1">
        <v>1.2535830333182001E-8</v>
      </c>
      <c r="R4236" s="1">
        <v>49.830667505936702</v>
      </c>
      <c r="S4236" s="1">
        <v>15.359978038624099</v>
      </c>
      <c r="T4236" s="1">
        <v>9.62967675658465E-2</v>
      </c>
      <c r="U4236" s="1">
        <v>2611.1962665661099</v>
      </c>
      <c r="V4236" s="1">
        <f t="shared" si="265"/>
        <v>2.2028777521601064E-2</v>
      </c>
      <c r="W4236" s="1">
        <f t="shared" si="266"/>
        <v>9.6492131990476265E-2</v>
      </c>
      <c r="X4236" s="1">
        <f t="shared" si="267"/>
        <v>159.506683629034</v>
      </c>
    </row>
    <row r="4237" spans="1:24" hidden="1" x14ac:dyDescent="0.3">
      <c r="A4237" s="18" t="str">
        <f t="shared" si="264"/>
        <v>ConstMin - Skid Steer Loaders_2017_300</v>
      </c>
      <c r="B4237" s="1" t="s">
        <v>40</v>
      </c>
      <c r="C4237" s="1">
        <v>2020</v>
      </c>
      <c r="D4237" s="1" t="s">
        <v>99</v>
      </c>
      <c r="E4237" s="1">
        <v>2017</v>
      </c>
      <c r="F4237" s="1">
        <v>300</v>
      </c>
      <c r="G4237" s="1" t="s">
        <v>5</v>
      </c>
      <c r="H4237" s="1">
        <v>6.4551210302035597E-7</v>
      </c>
      <c r="I4237" s="1">
        <v>7.8106964465463103E-7</v>
      </c>
      <c r="J4237" s="1">
        <v>9.2953742834931298E-7</v>
      </c>
      <c r="K4237" s="1">
        <v>1.2536152595810499E-5</v>
      </c>
      <c r="L4237" s="1">
        <v>3.4213008493941602E-6</v>
      </c>
      <c r="M4237" s="1">
        <v>6.9057700917782398E-3</v>
      </c>
      <c r="N4237" s="1">
        <v>1.1805446732404E-7</v>
      </c>
      <c r="O4237" s="1">
        <v>1.08610109938117E-7</v>
      </c>
      <c r="P4237" s="1">
        <v>6.3827903817127999E-8</v>
      </c>
      <c r="Q4237" s="1">
        <v>5.6363967141399902E-8</v>
      </c>
      <c r="R4237" s="1">
        <v>224.050105281355</v>
      </c>
      <c r="S4237" s="1">
        <v>57.787889404054603</v>
      </c>
      <c r="T4237" s="1">
        <v>0.192593535131693</v>
      </c>
      <c r="U4237" s="1">
        <v>11846.5173278312</v>
      </c>
      <c r="V4237" s="1">
        <f t="shared" si="265"/>
        <v>2.1831705610878761E-2</v>
      </c>
      <c r="W4237" s="1">
        <f t="shared" si="266"/>
        <v>9.5628902571485819E-2</v>
      </c>
      <c r="X4237" s="1">
        <f t="shared" si="267"/>
        <v>300.05103423923333</v>
      </c>
    </row>
    <row r="4238" spans="1:24" hidden="1" x14ac:dyDescent="0.3">
      <c r="A4238" s="18" t="str">
        <f t="shared" si="264"/>
        <v>ConstMin - Skid Steer Loaders_2018_50</v>
      </c>
      <c r="B4238" s="1" t="s">
        <v>40</v>
      </c>
      <c r="C4238" s="1">
        <v>2020</v>
      </c>
      <c r="D4238" s="1" t="s">
        <v>99</v>
      </c>
      <c r="E4238" s="1">
        <v>2018</v>
      </c>
      <c r="F4238" s="1">
        <v>50</v>
      </c>
      <c r="G4238" s="1" t="s">
        <v>5</v>
      </c>
      <c r="H4238" s="1">
        <v>3.1085418145609397E-5</v>
      </c>
      <c r="I4238" s="1">
        <v>3.7613355956187398E-5</v>
      </c>
      <c r="J4238" s="1">
        <v>4.4763002129677597E-5</v>
      </c>
      <c r="K4238" s="1">
        <v>8.8655845967148899E-4</v>
      </c>
      <c r="L4238" s="1">
        <v>8.1736788249679195E-4</v>
      </c>
      <c r="M4238" s="1">
        <v>0.17022093599940999</v>
      </c>
      <c r="N4238" s="1">
        <v>2.8329646492767399E-6</v>
      </c>
      <c r="O4238" s="1">
        <v>2.6063274773346E-6</v>
      </c>
      <c r="P4238" s="1">
        <v>1.5728444060521299E-6</v>
      </c>
      <c r="Q4238" s="1">
        <v>1.3893203967029999E-6</v>
      </c>
      <c r="R4238" s="1">
        <v>5522.63080364701</v>
      </c>
      <c r="S4238" s="1">
        <v>5951.1858967131002</v>
      </c>
      <c r="T4238" s="1">
        <v>15.6000763456671</v>
      </c>
      <c r="U4238" s="1">
        <v>260419.48655431499</v>
      </c>
      <c r="V4238" s="1">
        <f t="shared" si="265"/>
        <v>4.7825245311784503E-2</v>
      </c>
      <c r="W4238" s="1">
        <f t="shared" si="266"/>
        <v>1.0392802901160028</v>
      </c>
      <c r="X4238" s="1">
        <f t="shared" si="267"/>
        <v>381.48440846355436</v>
      </c>
    </row>
    <row r="4239" spans="1:24" hidden="1" x14ac:dyDescent="0.3">
      <c r="A4239" s="18" t="str">
        <f t="shared" si="264"/>
        <v>ConstMin - Skid Steer Loaders_2018_75</v>
      </c>
      <c r="B4239" s="1" t="s">
        <v>40</v>
      </c>
      <c r="C4239" s="1">
        <v>2020</v>
      </c>
      <c r="D4239" s="1" t="s">
        <v>99</v>
      </c>
      <c r="E4239" s="1">
        <v>2018</v>
      </c>
      <c r="F4239" s="1">
        <v>75</v>
      </c>
      <c r="G4239" s="1" t="s">
        <v>5</v>
      </c>
      <c r="H4239" s="1">
        <v>1.21603126707263E-4</v>
      </c>
      <c r="I4239" s="1">
        <v>1.4713978331578801E-4</v>
      </c>
      <c r="J4239" s="1">
        <v>1.75108502458459E-4</v>
      </c>
      <c r="K4239" s="1">
        <v>5.8274046349128502E-3</v>
      </c>
      <c r="L4239" s="1">
        <v>2.4963711569383801E-3</v>
      </c>
      <c r="M4239" s="1">
        <v>0.97713786025643201</v>
      </c>
      <c r="N4239" s="1">
        <v>1.77708355691491E-5</v>
      </c>
      <c r="O4239" s="1">
        <v>1.6349168723617101E-5</v>
      </c>
      <c r="P4239" s="1">
        <v>9.0304760025470996E-6</v>
      </c>
      <c r="Q4239" s="1">
        <v>7.97526785806004E-6</v>
      </c>
      <c r="R4239" s="1">
        <v>31702.161751011499</v>
      </c>
      <c r="S4239" s="1">
        <v>23470.368680319199</v>
      </c>
      <c r="T4239" s="1">
        <v>58.741028215166502</v>
      </c>
      <c r="U4239" s="1">
        <v>1663548.95124964</v>
      </c>
      <c r="V4239" s="1">
        <f t="shared" si="265"/>
        <v>2.9287555727958745E-2</v>
      </c>
      <c r="W4239" s="1">
        <f t="shared" si="266"/>
        <v>0.49689219141766078</v>
      </c>
      <c r="X4239" s="1">
        <f t="shared" si="267"/>
        <v>399.5566539003708</v>
      </c>
    </row>
    <row r="4240" spans="1:24" hidden="1" x14ac:dyDescent="0.3">
      <c r="A4240" s="18" t="str">
        <f t="shared" si="264"/>
        <v>ConstMin - Skid Steer Loaders_2018_175</v>
      </c>
      <c r="B4240" s="1" t="s">
        <v>40</v>
      </c>
      <c r="C4240" s="1">
        <v>2020</v>
      </c>
      <c r="D4240" s="1" t="s">
        <v>99</v>
      </c>
      <c r="E4240" s="1">
        <v>2018</v>
      </c>
      <c r="F4240" s="1">
        <v>175</v>
      </c>
      <c r="G4240" s="1" t="s">
        <v>5</v>
      </c>
      <c r="H4240" s="1">
        <v>4.7583198614391E-7</v>
      </c>
      <c r="I4240" s="1">
        <v>5.75756703234132E-7</v>
      </c>
      <c r="J4240" s="1">
        <v>6.8519806004723095E-7</v>
      </c>
      <c r="K4240" s="1">
        <v>2.8647782742695599E-5</v>
      </c>
      <c r="L4240" s="1">
        <v>2.6754397907448299E-6</v>
      </c>
      <c r="M4240" s="1">
        <v>5.4270749354210501E-3</v>
      </c>
      <c r="N4240" s="1">
        <v>9.2920733592982395E-8</v>
      </c>
      <c r="O4240" s="1">
        <v>8.5487074905543806E-8</v>
      </c>
      <c r="P4240" s="1">
        <v>5.0161724191557402E-8</v>
      </c>
      <c r="Q4240" s="1">
        <v>4.4295056057277399E-8</v>
      </c>
      <c r="R4240" s="1">
        <v>176.07546942498701</v>
      </c>
      <c r="S4240" s="1">
        <v>60.258375382294901</v>
      </c>
      <c r="T4240" s="1">
        <v>0.28889030269753901</v>
      </c>
      <c r="U4240" s="1">
        <v>9239.6175586185509</v>
      </c>
      <c r="V4240" s="1">
        <f t="shared" si="265"/>
        <v>2.0633533532285562E-2</v>
      </c>
      <c r="W4240" s="1">
        <f t="shared" si="266"/>
        <v>9.5880388931391822E-2</v>
      </c>
      <c r="X4240" s="1">
        <f t="shared" si="267"/>
        <v>208.58566320719987</v>
      </c>
    </row>
    <row r="4241" spans="1:24" hidden="1" x14ac:dyDescent="0.3">
      <c r="A4241" s="18" t="str">
        <f t="shared" si="264"/>
        <v>ConstMin - Skid Steer Loaders_2018_300</v>
      </c>
      <c r="B4241" s="1" t="s">
        <v>40</v>
      </c>
      <c r="C4241" s="1">
        <v>2020</v>
      </c>
      <c r="D4241" s="1" t="s">
        <v>99</v>
      </c>
      <c r="E4241" s="1">
        <v>2018</v>
      </c>
      <c r="F4241" s="1">
        <v>300</v>
      </c>
      <c r="G4241" s="1" t="s">
        <v>5</v>
      </c>
      <c r="H4241" s="1">
        <v>8.5577646256198601E-7</v>
      </c>
      <c r="I4241" s="1">
        <v>1.0354895197E-6</v>
      </c>
      <c r="J4241" s="1">
        <v>1.23231810608925E-6</v>
      </c>
      <c r="K4241" s="1">
        <v>1.7471852040950899E-5</v>
      </c>
      <c r="L4241" s="1">
        <v>4.8117370555007899E-6</v>
      </c>
      <c r="M4241" s="1">
        <v>9.7605102757610807E-3</v>
      </c>
      <c r="N4241" s="1">
        <v>1.6471043725338699E-7</v>
      </c>
      <c r="O4241" s="1">
        <v>1.51533602273116E-7</v>
      </c>
      <c r="P4241" s="1">
        <v>9.0215084598533602E-8</v>
      </c>
      <c r="Q4241" s="1">
        <v>7.9663972758269396E-8</v>
      </c>
      <c r="R4241" s="1">
        <v>316.669006616307</v>
      </c>
      <c r="S4241" s="1">
        <v>71.751505802803905</v>
      </c>
      <c r="T4241" s="1">
        <v>0.28889030269753901</v>
      </c>
      <c r="U4241" s="1">
        <v>16587.702157375701</v>
      </c>
      <c r="V4241" s="1">
        <f t="shared" si="265"/>
        <v>2.0670361865262176E-2</v>
      </c>
      <c r="W4241" s="1">
        <f t="shared" si="266"/>
        <v>9.6051523695293323E-2</v>
      </c>
      <c r="X4241" s="1">
        <f t="shared" si="267"/>
        <v>248.36938150162123</v>
      </c>
    </row>
    <row r="4242" spans="1:24" hidden="1" x14ac:dyDescent="0.3">
      <c r="A4242" s="18" t="str">
        <f t="shared" si="264"/>
        <v>ConstMin - Skid Steer Loaders_2019_50</v>
      </c>
      <c r="B4242" s="1" t="s">
        <v>40</v>
      </c>
      <c r="C4242" s="1">
        <v>2020</v>
      </c>
      <c r="D4242" s="1" t="s">
        <v>99</v>
      </c>
      <c r="E4242" s="1">
        <v>2019</v>
      </c>
      <c r="F4242" s="1">
        <v>50</v>
      </c>
      <c r="G4242" s="1" t="s">
        <v>5</v>
      </c>
      <c r="H4242" s="1">
        <v>2.2049229991255799E-5</v>
      </c>
      <c r="I4242" s="1">
        <v>2.66795682894195E-5</v>
      </c>
      <c r="J4242" s="1">
        <v>3.1750891187408299E-5</v>
      </c>
      <c r="K4242" s="1">
        <v>6.7706820567887298E-4</v>
      </c>
      <c r="L4242" s="1">
        <v>6.4169716145479202E-4</v>
      </c>
      <c r="M4242" s="1">
        <v>0.13468401937663199</v>
      </c>
      <c r="N4242" s="1">
        <v>2.15112748661991E-6</v>
      </c>
      <c r="O4242" s="1">
        <v>1.9790372876903199E-6</v>
      </c>
      <c r="P4242" s="1">
        <v>1.24455907419442E-6</v>
      </c>
      <c r="Q4242" s="1">
        <v>1.09927286048143E-6</v>
      </c>
      <c r="R4242" s="1">
        <v>4369.6746807393702</v>
      </c>
      <c r="S4242" s="1">
        <v>4675.0187703012498</v>
      </c>
      <c r="T4242" s="1">
        <v>12.133392713296599</v>
      </c>
      <c r="U4242" s="1">
        <v>206962.33889476501</v>
      </c>
      <c r="V4242" s="1">
        <f t="shared" si="265"/>
        <v>4.2685077551734903E-2</v>
      </c>
      <c r="W4242" s="1">
        <f t="shared" si="266"/>
        <v>1.0266617811911352</v>
      </c>
      <c r="X4242" s="1">
        <f t="shared" si="267"/>
        <v>385.30185915585218</v>
      </c>
    </row>
    <row r="4243" spans="1:24" hidden="1" x14ac:dyDescent="0.3">
      <c r="A4243" s="18" t="str">
        <f t="shared" si="264"/>
        <v>ConstMin - Skid Steer Loaders_2019_75</v>
      </c>
      <c r="B4243" s="1" t="s">
        <v>40</v>
      </c>
      <c r="C4243" s="1">
        <v>2020</v>
      </c>
      <c r="D4243" s="1" t="s">
        <v>99</v>
      </c>
      <c r="E4243" s="1">
        <v>2019</v>
      </c>
      <c r="F4243" s="1">
        <v>75</v>
      </c>
      <c r="G4243" s="1" t="s">
        <v>5</v>
      </c>
      <c r="H4243" s="1">
        <v>1.11838995867006E-4</v>
      </c>
      <c r="I4243" s="1">
        <v>1.3532518499907801E-4</v>
      </c>
      <c r="J4243" s="1">
        <v>1.6104815404848901E-4</v>
      </c>
      <c r="K4243" s="1">
        <v>5.7271516308869102E-3</v>
      </c>
      <c r="L4243" s="1">
        <v>2.4653714739680298E-3</v>
      </c>
      <c r="M4243" s="1">
        <v>0.96994229139654098</v>
      </c>
      <c r="N4243" s="1">
        <v>1.7012710552611699E-5</v>
      </c>
      <c r="O4243" s="1">
        <v>1.5651693708402801E-5</v>
      </c>
      <c r="P4243" s="1">
        <v>8.9642423239650399E-6</v>
      </c>
      <c r="Q4243" s="1">
        <v>7.9165385923311701E-6</v>
      </c>
      <c r="R4243" s="1">
        <v>31468.709443855099</v>
      </c>
      <c r="S4243" s="1">
        <v>23325.147069772302</v>
      </c>
      <c r="T4243" s="1">
        <v>55.948421955756999</v>
      </c>
      <c r="U4243" s="1">
        <v>1648176.5710885101</v>
      </c>
      <c r="V4243" s="1">
        <f t="shared" si="265"/>
        <v>2.7187138135954272E-2</v>
      </c>
      <c r="W4243" s="1">
        <f t="shared" si="266"/>
        <v>0.49529874885939873</v>
      </c>
      <c r="X4243" s="1">
        <f t="shared" si="267"/>
        <v>416.9044676222934</v>
      </c>
    </row>
    <row r="4244" spans="1:24" hidden="1" x14ac:dyDescent="0.3">
      <c r="A4244" s="18" t="str">
        <f t="shared" si="264"/>
        <v>ConstMin - Skid Steer Loaders_2019_175</v>
      </c>
      <c r="B4244" s="1" t="s">
        <v>40</v>
      </c>
      <c r="C4244" s="1">
        <v>2020</v>
      </c>
      <c r="D4244" s="1" t="s">
        <v>99</v>
      </c>
      <c r="E4244" s="1">
        <v>2019</v>
      </c>
      <c r="F4244" s="1">
        <v>175</v>
      </c>
      <c r="G4244" s="1" t="s">
        <v>5</v>
      </c>
      <c r="H4244" s="1">
        <v>1.74897427371746E-7</v>
      </c>
      <c r="I4244" s="1">
        <v>2.11625887119813E-7</v>
      </c>
      <c r="J4244" s="1">
        <v>2.51852295415314E-7</v>
      </c>
      <c r="K4244" s="1">
        <v>1.12120924936456E-5</v>
      </c>
      <c r="L4244" s="1">
        <v>1.05198055445523E-6</v>
      </c>
      <c r="M4244" s="1">
        <v>2.1452114839192399E-3</v>
      </c>
      <c r="N4244" s="1">
        <v>3.6062686005064002E-8</v>
      </c>
      <c r="O4244" s="1">
        <v>3.3177671124658903E-8</v>
      </c>
      <c r="P4244" s="1">
        <v>1.9828297090663299E-8</v>
      </c>
      <c r="Q4244" s="1">
        <v>1.75089277494094E-8</v>
      </c>
      <c r="R4244" s="1">
        <v>69.599024067584494</v>
      </c>
      <c r="S4244" s="1">
        <v>21.267661899633499</v>
      </c>
      <c r="T4244" s="1">
        <v>9.62967675658465E-2</v>
      </c>
      <c r="U4244" s="1">
        <v>3658.0378467369601</v>
      </c>
      <c r="V4244" s="1">
        <f t="shared" si="265"/>
        <v>1.9156192732584267E-2</v>
      </c>
      <c r="W4244" s="1">
        <f t="shared" si="266"/>
        <v>9.5224372246416764E-2</v>
      </c>
      <c r="X4244" s="1">
        <f t="shared" si="267"/>
        <v>220.85540810174072</v>
      </c>
    </row>
    <row r="4245" spans="1:24" hidden="1" x14ac:dyDescent="0.3">
      <c r="A4245" s="18" t="str">
        <f t="shared" si="264"/>
        <v>ConstMin - Skid Steer Loaders_2019_300</v>
      </c>
      <c r="B4245" s="1" t="s">
        <v>40</v>
      </c>
      <c r="C4245" s="1">
        <v>2020</v>
      </c>
      <c r="D4245" s="1" t="s">
        <v>99</v>
      </c>
      <c r="E4245" s="1">
        <v>2019</v>
      </c>
      <c r="F4245" s="1">
        <v>300</v>
      </c>
      <c r="G4245" s="1" t="s">
        <v>5</v>
      </c>
      <c r="H4245" s="1">
        <v>3.2891745893648497E-7</v>
      </c>
      <c r="I4245" s="1">
        <v>3.9799012531314698E-7</v>
      </c>
      <c r="J4245" s="1">
        <v>4.7364114086853901E-7</v>
      </c>
      <c r="K4245" s="1">
        <v>7.1846079607565197E-6</v>
      </c>
      <c r="L4245" s="1">
        <v>1.9783868523494698E-6</v>
      </c>
      <c r="M4245" s="1">
        <v>4.0343504234189196E-3</v>
      </c>
      <c r="N4245" s="1">
        <v>6.71396675128915E-8</v>
      </c>
      <c r="O4245" s="1">
        <v>6.1768494111860196E-8</v>
      </c>
      <c r="P4245" s="1">
        <v>3.72897028395755E-8</v>
      </c>
      <c r="Q4245" s="1">
        <v>3.2927825815284699E-8</v>
      </c>
      <c r="R4245" s="1">
        <v>130.89005644497701</v>
      </c>
      <c r="S4245" s="1">
        <v>31.9014928494502</v>
      </c>
      <c r="T4245" s="1">
        <v>9.62967675658465E-2</v>
      </c>
      <c r="U4245" s="1">
        <v>6858.8209626318003</v>
      </c>
      <c r="V4245" s="1">
        <f t="shared" si="265"/>
        <v>1.9213718825360049E-2</v>
      </c>
      <c r="W4245" s="1">
        <f t="shared" si="266"/>
        <v>9.5510331264935397E-2</v>
      </c>
      <c r="X4245" s="1">
        <f t="shared" si="267"/>
        <v>331.28311215261061</v>
      </c>
    </row>
    <row r="4246" spans="1:24" hidden="1" x14ac:dyDescent="0.3">
      <c r="A4246" s="18" t="str">
        <f t="shared" si="264"/>
        <v>ConstMin - Skid Steer Loaders_2020_50</v>
      </c>
      <c r="B4246" s="1" t="s">
        <v>40</v>
      </c>
      <c r="C4246" s="1">
        <v>2020</v>
      </c>
      <c r="D4246" s="1" t="s">
        <v>99</v>
      </c>
      <c r="E4246" s="1">
        <v>2020</v>
      </c>
      <c r="F4246" s="1">
        <v>50</v>
      </c>
      <c r="G4246" s="1" t="s">
        <v>5</v>
      </c>
      <c r="H4246" s="1">
        <v>1.6103755668956501E-5</v>
      </c>
      <c r="I4246" s="1">
        <v>1.9485544359437302E-5</v>
      </c>
      <c r="J4246" s="1">
        <v>2.31894081632973E-5</v>
      </c>
      <c r="K4246" s="1">
        <v>5.4180781830061797E-4</v>
      </c>
      <c r="L4246" s="1">
        <v>5.2942106356215898E-4</v>
      </c>
      <c r="M4246" s="1">
        <v>0.112047062208354</v>
      </c>
      <c r="N4246" s="1">
        <v>1.7100733129896601E-6</v>
      </c>
      <c r="O4246" s="1">
        <v>1.57326744795049E-6</v>
      </c>
      <c r="P4246" s="1">
        <v>1.0354475433746E-6</v>
      </c>
      <c r="Q4246" s="1">
        <v>9.1451305917655696E-7</v>
      </c>
      <c r="R4246" s="1">
        <v>3635.24353556695</v>
      </c>
      <c r="S4246" s="1">
        <v>3797.3517734229399</v>
      </c>
      <c r="T4246" s="1">
        <v>9.3407864538871106</v>
      </c>
      <c r="U4246" s="1">
        <v>171076.569586167</v>
      </c>
      <c r="V4246" s="1">
        <f t="shared" si="265"/>
        <v>3.7714695914968448E-2</v>
      </c>
      <c r="W4246" s="1">
        <f t="shared" si="266"/>
        <v>1.0247060105126367</v>
      </c>
      <c r="X4246" s="1">
        <f t="shared" si="267"/>
        <v>406.53448102784699</v>
      </c>
    </row>
    <row r="4247" spans="1:24" hidden="1" x14ac:dyDescent="0.3">
      <c r="A4247" s="18" t="str">
        <f t="shared" si="264"/>
        <v>ConstMin - Skid Steer Loaders_2020_75</v>
      </c>
      <c r="B4247" s="1" t="s">
        <v>40</v>
      </c>
      <c r="C4247" s="1">
        <v>2020</v>
      </c>
      <c r="D4247" s="1" t="s">
        <v>99</v>
      </c>
      <c r="E4247" s="1">
        <v>2020</v>
      </c>
      <c r="F4247" s="1">
        <v>75</v>
      </c>
      <c r="G4247" s="1" t="s">
        <v>5</v>
      </c>
      <c r="H4247" s="1">
        <v>6.9090691627369895E-5</v>
      </c>
      <c r="I4247" s="1">
        <v>8.35997368691176E-5</v>
      </c>
      <c r="J4247" s="1">
        <v>9.9490595943412698E-5</v>
      </c>
      <c r="K4247" s="1">
        <v>3.82091731648436E-3</v>
      </c>
      <c r="L4247" s="1">
        <v>1.6533948124704599E-3</v>
      </c>
      <c r="M4247" s="1">
        <v>0.65402747221751101</v>
      </c>
      <c r="N4247" s="1">
        <v>1.10244609145652E-5</v>
      </c>
      <c r="O4247" s="1">
        <v>1.01425040414E-5</v>
      </c>
      <c r="P4247" s="1">
        <v>6.04473560257557E-6</v>
      </c>
      <c r="Q4247" s="1">
        <v>5.3380843068507398E-6</v>
      </c>
      <c r="R4247" s="1">
        <v>21219.201053578501</v>
      </c>
      <c r="S4247" s="1">
        <v>15526.682135938399</v>
      </c>
      <c r="T4247" s="1">
        <v>35.052023393968099</v>
      </c>
      <c r="U4247" s="1">
        <v>1111010.88712267</v>
      </c>
      <c r="V4247" s="1">
        <f t="shared" si="265"/>
        <v>2.491582067167121E-2</v>
      </c>
      <c r="W4247" s="1">
        <f t="shared" si="266"/>
        <v>0.49277294630102397</v>
      </c>
      <c r="X4247" s="1">
        <f t="shared" si="267"/>
        <v>442.96107991900681</v>
      </c>
    </row>
    <row r="4248" spans="1:24" hidden="1" x14ac:dyDescent="0.3">
      <c r="A4248" s="18" t="str">
        <f t="shared" si="264"/>
        <v>ConstMin - Skid Steer Loaders_2020_175</v>
      </c>
      <c r="B4248" s="1" t="s">
        <v>40</v>
      </c>
      <c r="C4248" s="1">
        <v>2020</v>
      </c>
      <c r="D4248" s="1" t="s">
        <v>99</v>
      </c>
      <c r="E4248" s="1">
        <v>2020</v>
      </c>
      <c r="F4248" s="1">
        <v>175</v>
      </c>
      <c r="G4248" s="1" t="s">
        <v>5</v>
      </c>
      <c r="H4248" s="1">
        <v>9.6841883522307708E-7</v>
      </c>
      <c r="I4248" s="1">
        <v>1.17178679061992E-6</v>
      </c>
      <c r="J4248" s="1">
        <v>1.3945231227212301E-6</v>
      </c>
      <c r="K4248" s="1">
        <v>6.6749008447741104E-5</v>
      </c>
      <c r="L4248" s="1">
        <v>6.2940722392357396E-6</v>
      </c>
      <c r="M4248" s="1">
        <v>1.29071414461982E-2</v>
      </c>
      <c r="N4248" s="1">
        <v>2.1273684131179901E-7</v>
      </c>
      <c r="O4248" s="1">
        <v>1.95717894006855E-7</v>
      </c>
      <c r="P4248" s="1">
        <v>1.1930387096271901E-7</v>
      </c>
      <c r="Q4248" s="1">
        <v>1.05346353367461E-7</v>
      </c>
      <c r="R4248" s="1">
        <v>418.757989546305</v>
      </c>
      <c r="S4248" s="1">
        <v>148.873633297434</v>
      </c>
      <c r="T4248" s="1">
        <v>0.385187070263386</v>
      </c>
      <c r="U4248" s="1">
        <v>21884.424094722799</v>
      </c>
      <c r="V4248" s="1">
        <f t="shared" si="265"/>
        <v>1.7729728138594754E-2</v>
      </c>
      <c r="W4248" s="1">
        <f t="shared" si="266"/>
        <v>9.5232503540417485E-2</v>
      </c>
      <c r="X4248" s="1">
        <f t="shared" si="267"/>
        <v>386.496964178045</v>
      </c>
    </row>
    <row r="4249" spans="1:24" hidden="1" x14ac:dyDescent="0.3">
      <c r="A4249" s="18" t="str">
        <f t="shared" si="264"/>
        <v>ConstMin - Skid Steer Loaders_2021_50</v>
      </c>
      <c r="B4249" s="1" t="s">
        <v>40</v>
      </c>
      <c r="C4249" s="1">
        <v>2020</v>
      </c>
      <c r="D4249" s="1" t="s">
        <v>99</v>
      </c>
      <c r="E4249" s="1">
        <v>2021</v>
      </c>
      <c r="F4249" s="1">
        <v>50</v>
      </c>
      <c r="G4249" s="1" t="s">
        <v>5</v>
      </c>
      <c r="H4249" s="1">
        <v>6.1660929811697098E-6</v>
      </c>
      <c r="I4249" s="1">
        <v>7.46097250721534E-6</v>
      </c>
      <c r="J4249" s="1">
        <v>8.8791738928843797E-6</v>
      </c>
      <c r="K4249" s="1">
        <v>2.0745703388970899E-4</v>
      </c>
      <c r="L4249" s="1">
        <v>2.0271417247139301E-4</v>
      </c>
      <c r="M4249" s="1">
        <v>4.2902576147219297E-2</v>
      </c>
      <c r="N4249" s="1">
        <v>6.5478334801353105E-7</v>
      </c>
      <c r="O4249" s="1">
        <v>6.0240068017244805E-7</v>
      </c>
      <c r="P4249" s="1">
        <v>3.9647060976461499E-7</v>
      </c>
      <c r="Q4249" s="1">
        <v>3.5016505908910103E-7</v>
      </c>
      <c r="R4249" s="1">
        <v>1391.92683435406</v>
      </c>
      <c r="S4249" s="1">
        <v>1516.0190911688201</v>
      </c>
      <c r="T4249" s="1">
        <v>3.65927716750216</v>
      </c>
      <c r="U4249" s="1">
        <v>65069.135202535603</v>
      </c>
      <c r="V4249" s="1">
        <f t="shared" si="265"/>
        <v>3.7967238073915006E-2</v>
      </c>
      <c r="W4249" s="1">
        <f t="shared" si="266"/>
        <v>1.0315675657208141</v>
      </c>
      <c r="X4249" s="1">
        <f t="shared" si="267"/>
        <v>414.29468765921928</v>
      </c>
    </row>
    <row r="4250" spans="1:24" hidden="1" x14ac:dyDescent="0.3">
      <c r="A4250" s="18" t="str">
        <f t="shared" si="264"/>
        <v>ConstMin - Skid Steer Loaders_2021_75</v>
      </c>
      <c r="B4250" s="1" t="s">
        <v>40</v>
      </c>
      <c r="C4250" s="1">
        <v>2020</v>
      </c>
      <c r="D4250" s="1" t="s">
        <v>99</v>
      </c>
      <c r="E4250" s="1">
        <v>2021</v>
      </c>
      <c r="F4250" s="1">
        <v>75</v>
      </c>
      <c r="G4250" s="1" t="s">
        <v>5</v>
      </c>
      <c r="H4250" s="1">
        <v>4.2168460074889E-5</v>
      </c>
      <c r="I4250" s="1">
        <v>5.1023836690615801E-5</v>
      </c>
      <c r="J4250" s="1">
        <v>6.07225825078402E-5</v>
      </c>
      <c r="K4250" s="1">
        <v>2.3320391722029799E-3</v>
      </c>
      <c r="L4250" s="1">
        <v>1.0091245505793999E-3</v>
      </c>
      <c r="M4250" s="1">
        <v>0.399175789103829</v>
      </c>
      <c r="N4250" s="1">
        <v>6.72861320350221E-6</v>
      </c>
      <c r="O4250" s="1">
        <v>6.1903241472220398E-6</v>
      </c>
      <c r="P4250" s="1">
        <v>3.6893130741144898E-6</v>
      </c>
      <c r="Q4250" s="1">
        <v>3.2580191291739101E-6</v>
      </c>
      <c r="R4250" s="1">
        <v>12950.818863917801</v>
      </c>
      <c r="S4250" s="1">
        <v>9557.4509503408499</v>
      </c>
      <c r="T4250" s="1">
        <v>20.9926953293545</v>
      </c>
      <c r="U4250" s="1">
        <v>678184.44381111301</v>
      </c>
      <c r="V4250" s="1">
        <f t="shared" si="265"/>
        <v>2.4912303654561346E-2</v>
      </c>
      <c r="W4250" s="1">
        <f t="shared" si="266"/>
        <v>0.49270338845236994</v>
      </c>
      <c r="X4250" s="1">
        <f t="shared" si="267"/>
        <v>455.27507546763076</v>
      </c>
    </row>
    <row r="4251" spans="1:24" hidden="1" x14ac:dyDescent="0.3">
      <c r="A4251" s="18" t="str">
        <f t="shared" si="264"/>
        <v>ConstMin - Skid Steer Loaders_2021_175</v>
      </c>
      <c r="B4251" s="1" t="s">
        <v>40</v>
      </c>
      <c r="C4251" s="1">
        <v>2020</v>
      </c>
      <c r="D4251" s="1" t="s">
        <v>99</v>
      </c>
      <c r="E4251" s="1">
        <v>2021</v>
      </c>
      <c r="F4251" s="1">
        <v>175</v>
      </c>
      <c r="G4251" s="1" t="s">
        <v>5</v>
      </c>
      <c r="H4251" s="1">
        <v>4.8780735539650302E-7</v>
      </c>
      <c r="I4251" s="1">
        <v>5.9024690002976904E-7</v>
      </c>
      <c r="J4251" s="1">
        <v>7.0244259177096405E-7</v>
      </c>
      <c r="K4251" s="1">
        <v>3.36224948358537E-5</v>
      </c>
      <c r="L4251" s="1">
        <v>3.1704202995895699E-6</v>
      </c>
      <c r="M4251" s="1">
        <v>6.5015242430184897E-3</v>
      </c>
      <c r="N4251" s="1">
        <v>1.07158795534795E-7</v>
      </c>
      <c r="O4251" s="1">
        <v>9.8586091892011898E-8</v>
      </c>
      <c r="P4251" s="1">
        <v>6.0095181615797497E-8</v>
      </c>
      <c r="Q4251" s="1">
        <v>5.3064566866886201E-8</v>
      </c>
      <c r="R4251" s="1">
        <v>210.93479391557301</v>
      </c>
      <c r="S4251" s="1">
        <v>66.166059243304204</v>
      </c>
      <c r="T4251" s="1">
        <v>0.192593535131693</v>
      </c>
      <c r="U4251" s="1">
        <v>11082.8149232534</v>
      </c>
      <c r="V4251" s="1">
        <f t="shared" si="265"/>
        <v>1.7634868871335044E-2</v>
      </c>
      <c r="W4251" s="1">
        <f t="shared" si="266"/>
        <v>9.472298159882081E-2</v>
      </c>
      <c r="X4251" s="1">
        <f t="shared" si="267"/>
        <v>343.55285704715214</v>
      </c>
    </row>
    <row r="4252" spans="1:24" hidden="1" x14ac:dyDescent="0.3">
      <c r="A4252" s="18" t="str">
        <f t="shared" si="264"/>
        <v>ConstMin - Skid Steer Loaders_2021_300</v>
      </c>
      <c r="B4252" s="1" t="s">
        <v>40</v>
      </c>
      <c r="C4252" s="1">
        <v>2020</v>
      </c>
      <c r="D4252" s="1" t="s">
        <v>99</v>
      </c>
      <c r="E4252" s="1">
        <v>2021</v>
      </c>
      <c r="F4252" s="1">
        <v>300</v>
      </c>
      <c r="G4252" s="1" t="s">
        <v>5</v>
      </c>
      <c r="H4252" s="1">
        <v>7.3314499369145604E-7</v>
      </c>
      <c r="I4252" s="1">
        <v>8.8710544236666202E-7</v>
      </c>
      <c r="J4252" s="1">
        <v>1.05572879091569E-6</v>
      </c>
      <c r="K4252" s="1">
        <v>1.7218278859099999E-5</v>
      </c>
      <c r="L4252" s="1">
        <v>4.7649502305116801E-6</v>
      </c>
      <c r="M4252" s="1">
        <v>9.7713982731118306E-3</v>
      </c>
      <c r="N4252" s="1">
        <v>1.60206880904279E-7</v>
      </c>
      <c r="O4252" s="1">
        <v>1.4739033043193601E-7</v>
      </c>
      <c r="P4252" s="1">
        <v>9.0319428477638895E-8</v>
      </c>
      <c r="Q4252" s="1">
        <v>7.9752839128964801E-8</v>
      </c>
      <c r="R4252" s="1">
        <v>317.02225569936599</v>
      </c>
      <c r="S4252" s="1">
        <v>87.433721142937699</v>
      </c>
      <c r="T4252" s="1">
        <v>0.192593535131693</v>
      </c>
      <c r="U4252" s="1">
        <v>16612.407017158101</v>
      </c>
      <c r="V4252" s="1">
        <f t="shared" si="265"/>
        <v>1.7681995723316628E-2</v>
      </c>
      <c r="W4252" s="1">
        <f t="shared" si="266"/>
        <v>9.4976116224636989E-2</v>
      </c>
      <c r="X4252" s="1">
        <f t="shared" si="267"/>
        <v>453.98056109802252</v>
      </c>
    </row>
    <row r="4253" spans="1:24" hidden="1" x14ac:dyDescent="0.3">
      <c r="A4253" s="18" t="str">
        <f t="shared" si="264"/>
        <v>ConstMin - Surfacing Equipment_1967_100</v>
      </c>
      <c r="B4253" s="1" t="s">
        <v>40</v>
      </c>
      <c r="C4253" s="1">
        <v>2020</v>
      </c>
      <c r="D4253" s="1" t="s">
        <v>100</v>
      </c>
      <c r="E4253" s="1">
        <v>1967</v>
      </c>
      <c r="F4253" s="1">
        <v>100</v>
      </c>
      <c r="G4253" s="1" t="s">
        <v>5</v>
      </c>
      <c r="H4253" s="1">
        <v>2.5918267598018002E-6</v>
      </c>
      <c r="I4253" s="1">
        <v>3.13611037936018E-6</v>
      </c>
      <c r="J4253" s="1">
        <v>3.73223053411459E-6</v>
      </c>
      <c r="K4253" s="1">
        <v>1.05094384459593E-5</v>
      </c>
      <c r="L4253" s="1">
        <v>2.5844145402949201E-5</v>
      </c>
      <c r="M4253" s="1">
        <v>9.3700620832251798E-4</v>
      </c>
      <c r="N4253" s="1">
        <v>1.7631194426671599E-6</v>
      </c>
      <c r="O4253" s="1">
        <v>1.6220698872537899E-6</v>
      </c>
      <c r="P4253" s="1">
        <v>8.5853322694977998E-9</v>
      </c>
      <c r="Q4253" s="1">
        <v>7.6477187099025792E-9</v>
      </c>
      <c r="R4253" s="1">
        <v>30.400134501130601</v>
      </c>
      <c r="S4253" s="1">
        <v>19.4890562719184</v>
      </c>
      <c r="T4253" s="1">
        <v>8.7361074265888503E-2</v>
      </c>
      <c r="U4253" s="1">
        <v>1948.90562719184</v>
      </c>
      <c r="V4253" s="1">
        <f t="shared" si="265"/>
        <v>0.53283056674829821</v>
      </c>
      <c r="W4253" s="1">
        <f t="shared" si="266"/>
        <v>4.3909649139926881</v>
      </c>
      <c r="X4253" s="1">
        <f t="shared" si="267"/>
        <v>223.08627080983834</v>
      </c>
    </row>
    <row r="4254" spans="1:24" hidden="1" x14ac:dyDescent="0.3">
      <c r="A4254" s="18" t="str">
        <f t="shared" si="264"/>
        <v>ConstMin - Surfacing Equipment_1969_25</v>
      </c>
      <c r="B4254" s="1" t="s">
        <v>40</v>
      </c>
      <c r="C4254" s="1">
        <v>2020</v>
      </c>
      <c r="D4254" s="1" t="s">
        <v>100</v>
      </c>
      <c r="E4254" s="1">
        <v>1969</v>
      </c>
      <c r="F4254" s="1">
        <v>25</v>
      </c>
      <c r="G4254" s="1" t="s">
        <v>5</v>
      </c>
      <c r="H4254" s="1">
        <v>0</v>
      </c>
      <c r="I4254" s="1">
        <v>0</v>
      </c>
      <c r="J4254" s="1">
        <v>0</v>
      </c>
      <c r="K4254" s="1">
        <v>0</v>
      </c>
      <c r="L4254" s="1">
        <v>0</v>
      </c>
      <c r="M4254" s="1">
        <v>0</v>
      </c>
      <c r="N4254" s="1">
        <v>0</v>
      </c>
      <c r="O4254" s="1">
        <v>0</v>
      </c>
      <c r="P4254" s="1">
        <v>0</v>
      </c>
      <c r="Q4254" s="1">
        <v>0</v>
      </c>
      <c r="R4254" s="1">
        <v>0</v>
      </c>
      <c r="S4254" s="1">
        <v>0</v>
      </c>
      <c r="T4254" s="1">
        <v>0</v>
      </c>
      <c r="U4254" s="1">
        <v>0</v>
      </c>
      <c r="V4254" s="1">
        <f t="shared" si="265"/>
        <v>0</v>
      </c>
      <c r="W4254" s="1">
        <f t="shared" si="266"/>
        <v>0</v>
      </c>
      <c r="X4254" s="1" t="e">
        <f t="shared" si="267"/>
        <v>#DIV/0!</v>
      </c>
    </row>
    <row r="4255" spans="1:24" hidden="1" x14ac:dyDescent="0.3">
      <c r="A4255" s="18" t="str">
        <f t="shared" si="264"/>
        <v>ConstMin - Surfacing Equipment_1969_100</v>
      </c>
      <c r="B4255" s="1" t="s">
        <v>40</v>
      </c>
      <c r="C4255" s="1">
        <v>2020</v>
      </c>
      <c r="D4255" s="1" t="s">
        <v>100</v>
      </c>
      <c r="E4255" s="1">
        <v>1969</v>
      </c>
      <c r="F4255" s="1">
        <v>100</v>
      </c>
      <c r="G4255" s="1" t="s">
        <v>5</v>
      </c>
      <c r="H4255" s="1">
        <v>8.6879427226005295E-6</v>
      </c>
      <c r="I4255" s="1">
        <v>1.05124106943466E-5</v>
      </c>
      <c r="J4255" s="1">
        <v>1.25106375205447E-5</v>
      </c>
      <c r="K4255" s="1">
        <v>3.5329531835734503E-5</v>
      </c>
      <c r="L4255" s="1">
        <v>8.6928800386998302E-5</v>
      </c>
      <c r="M4255" s="1">
        <v>3.1669431969332199E-3</v>
      </c>
      <c r="N4255" s="1">
        <v>5.8929839767914003E-6</v>
      </c>
      <c r="O4255" s="1">
        <v>5.4215452586480896E-6</v>
      </c>
      <c r="P4255" s="1">
        <v>2.90193221117024E-8</v>
      </c>
      <c r="Q4255" s="1">
        <v>2.58481646388926E-8</v>
      </c>
      <c r="R4255" s="1">
        <v>102.747984259964</v>
      </c>
      <c r="S4255" s="1">
        <v>67.724470544916599</v>
      </c>
      <c r="T4255" s="1">
        <v>0.34944429706355401</v>
      </c>
      <c r="U4255" s="1">
        <v>6518.4802899482302</v>
      </c>
      <c r="V4255" s="1">
        <f t="shared" si="265"/>
        <v>0.53400406543975598</v>
      </c>
      <c r="W4255" s="1">
        <f t="shared" si="266"/>
        <v>4.4157647717684982</v>
      </c>
      <c r="X4255" s="1">
        <f t="shared" si="267"/>
        <v>193.80619776604749</v>
      </c>
    </row>
    <row r="4256" spans="1:24" hidden="1" x14ac:dyDescent="0.3">
      <c r="A4256" s="18" t="str">
        <f t="shared" si="264"/>
        <v>ConstMin - Surfacing Equipment_1969_300</v>
      </c>
      <c r="B4256" s="1" t="s">
        <v>40</v>
      </c>
      <c r="C4256" s="1">
        <v>2020</v>
      </c>
      <c r="D4256" s="1" t="s">
        <v>100</v>
      </c>
      <c r="E4256" s="1">
        <v>1969</v>
      </c>
      <c r="F4256" s="1">
        <v>300</v>
      </c>
      <c r="G4256" s="1" t="s">
        <v>5</v>
      </c>
      <c r="H4256" s="1">
        <v>2.9521960825720999E-6</v>
      </c>
      <c r="I4256" s="1">
        <v>3.57215725991224E-6</v>
      </c>
      <c r="J4256" s="1">
        <v>4.25116235890383E-6</v>
      </c>
      <c r="K4256" s="1">
        <v>1.19943630923882E-5</v>
      </c>
      <c r="L4256" s="1">
        <v>3.4692045486673102E-5</v>
      </c>
      <c r="M4256" s="1">
        <v>1.17369700186531E-3</v>
      </c>
      <c r="N4256" s="1">
        <v>2.0018778663633498E-6</v>
      </c>
      <c r="O4256" s="1">
        <v>1.8417276370542801E-6</v>
      </c>
      <c r="P4256" s="1">
        <v>1.07628449548642E-8</v>
      </c>
      <c r="Q4256" s="1">
        <v>9.5795571482834504E-9</v>
      </c>
      <c r="R4256" s="1">
        <v>38.079306629309002</v>
      </c>
      <c r="S4256" s="1">
        <v>12.180660169949</v>
      </c>
      <c r="T4256" s="1">
        <v>8.7361074265888503E-2</v>
      </c>
      <c r="U4256" s="1">
        <v>2436.1320339898002</v>
      </c>
      <c r="V4256" s="1">
        <f t="shared" si="265"/>
        <v>0.48553254753779512</v>
      </c>
      <c r="W4256" s="1">
        <f t="shared" si="266"/>
        <v>4.7153907285860317</v>
      </c>
      <c r="X4256" s="1">
        <f t="shared" si="267"/>
        <v>139.42891925614896</v>
      </c>
    </row>
    <row r="4257" spans="1:24" hidden="1" x14ac:dyDescent="0.3">
      <c r="A4257" s="18" t="str">
        <f t="shared" si="264"/>
        <v>ConstMin - Surfacing Equipment_1971_300</v>
      </c>
      <c r="B4257" s="1" t="s">
        <v>40</v>
      </c>
      <c r="C4257" s="1">
        <v>2020</v>
      </c>
      <c r="D4257" s="1" t="s">
        <v>100</v>
      </c>
      <c r="E4257" s="1">
        <v>1971</v>
      </c>
      <c r="F4257" s="1">
        <v>300</v>
      </c>
      <c r="G4257" s="1" t="s">
        <v>5</v>
      </c>
      <c r="H4257" s="1">
        <v>3.2530928988223899E-6</v>
      </c>
      <c r="I4257" s="1">
        <v>3.9362424075750904E-6</v>
      </c>
      <c r="J4257" s="1">
        <v>4.68445377430425E-6</v>
      </c>
      <c r="K4257" s="1">
        <v>3.7128168099036102E-5</v>
      </c>
      <c r="L4257" s="1">
        <v>4.58939439623467E-5</v>
      </c>
      <c r="M4257" s="1">
        <v>1.76054550279797E-3</v>
      </c>
      <c r="N4257" s="1">
        <v>2.1807877170472701E-6</v>
      </c>
      <c r="O4257" s="1">
        <v>2.0063246996834799E-6</v>
      </c>
      <c r="P4257" s="1">
        <v>1.61795234690474E-8</v>
      </c>
      <c r="Q4257" s="1">
        <v>1.43693357224251E-8</v>
      </c>
      <c r="R4257" s="1">
        <v>57.118959943963503</v>
      </c>
      <c r="S4257" s="1">
        <v>12.180660169949</v>
      </c>
      <c r="T4257" s="1">
        <v>8.7361074265888503E-2</v>
      </c>
      <c r="U4257" s="1">
        <v>3654.1980509847099</v>
      </c>
      <c r="V4257" s="1">
        <f t="shared" si="265"/>
        <v>0.35667966904741594</v>
      </c>
      <c r="W4257" s="1">
        <f t="shared" si="266"/>
        <v>4.158645492022635</v>
      </c>
      <c r="X4257" s="1">
        <f t="shared" si="267"/>
        <v>139.42891925614896</v>
      </c>
    </row>
    <row r="4258" spans="1:24" hidden="1" x14ac:dyDescent="0.3">
      <c r="A4258" s="18" t="str">
        <f t="shared" si="264"/>
        <v>ConstMin - Surfacing Equipment_1975_25</v>
      </c>
      <c r="B4258" s="1" t="s">
        <v>40</v>
      </c>
      <c r="C4258" s="1">
        <v>2020</v>
      </c>
      <c r="D4258" s="1" t="s">
        <v>100</v>
      </c>
      <c r="E4258" s="1">
        <v>1975</v>
      </c>
      <c r="F4258" s="1">
        <v>25</v>
      </c>
      <c r="G4258" s="1" t="s">
        <v>5</v>
      </c>
      <c r="H4258" s="1">
        <v>0</v>
      </c>
      <c r="I4258" s="1">
        <v>0</v>
      </c>
      <c r="J4258" s="1">
        <v>0</v>
      </c>
      <c r="K4258" s="1">
        <v>0</v>
      </c>
      <c r="L4258" s="1">
        <v>0</v>
      </c>
      <c r="M4258" s="1">
        <v>0</v>
      </c>
      <c r="N4258" s="1">
        <v>0</v>
      </c>
      <c r="O4258" s="1">
        <v>0</v>
      </c>
      <c r="P4258" s="1">
        <v>0</v>
      </c>
      <c r="Q4258" s="1">
        <v>0</v>
      </c>
      <c r="R4258" s="1">
        <v>0</v>
      </c>
      <c r="S4258" s="1">
        <v>0</v>
      </c>
      <c r="T4258" s="1">
        <v>0</v>
      </c>
      <c r="U4258" s="1">
        <v>0</v>
      </c>
      <c r="V4258" s="1">
        <f t="shared" si="265"/>
        <v>0</v>
      </c>
      <c r="W4258" s="1">
        <f t="shared" si="266"/>
        <v>0</v>
      </c>
      <c r="X4258" s="1" t="e">
        <f t="shared" si="267"/>
        <v>#DIV/0!</v>
      </c>
    </row>
    <row r="4259" spans="1:24" hidden="1" x14ac:dyDescent="0.3">
      <c r="A4259" s="18" t="str">
        <f t="shared" si="264"/>
        <v>ConstMin - Surfacing Equipment_1978_300</v>
      </c>
      <c r="B4259" s="1" t="s">
        <v>40</v>
      </c>
      <c r="C4259" s="1">
        <v>2020</v>
      </c>
      <c r="D4259" s="1" t="s">
        <v>100</v>
      </c>
      <c r="E4259" s="1">
        <v>1978</v>
      </c>
      <c r="F4259" s="1">
        <v>300</v>
      </c>
      <c r="G4259" s="1" t="s">
        <v>5</v>
      </c>
      <c r="H4259" s="1">
        <v>4.5877501903042096E-6</v>
      </c>
      <c r="I4259" s="1">
        <v>5.55117773026809E-6</v>
      </c>
      <c r="J4259" s="1">
        <v>6.6063602740380602E-6</v>
      </c>
      <c r="K4259" s="1">
        <v>5.5397910103615698E-5</v>
      </c>
      <c r="L4259" s="1">
        <v>6.6798123694858101E-5</v>
      </c>
      <c r="M4259" s="1">
        <v>2.8110186249675501E-3</v>
      </c>
      <c r="N4259" s="1">
        <v>2.8349185593816301E-6</v>
      </c>
      <c r="O4259" s="1">
        <v>2.6081250746310999E-6</v>
      </c>
      <c r="P4259" s="1">
        <v>2.58516287111664E-8</v>
      </c>
      <c r="Q4259" s="1">
        <v>2.29431561297077E-8</v>
      </c>
      <c r="R4259" s="1">
        <v>91.200403503391897</v>
      </c>
      <c r="S4259" s="1">
        <v>19.4890562719184</v>
      </c>
      <c r="T4259" s="1">
        <v>8.7361074265888503E-2</v>
      </c>
      <c r="U4259" s="1">
        <v>5846.7168815755404</v>
      </c>
      <c r="V4259" s="1">
        <f t="shared" si="265"/>
        <v>0.31438489278585452</v>
      </c>
      <c r="W4259" s="1">
        <f t="shared" si="266"/>
        <v>3.7830388390555134</v>
      </c>
      <c r="X4259" s="1">
        <f t="shared" si="267"/>
        <v>223.08627080983834</v>
      </c>
    </row>
    <row r="4260" spans="1:24" hidden="1" x14ac:dyDescent="0.3">
      <c r="A4260" s="18" t="str">
        <f t="shared" si="264"/>
        <v>ConstMin - Surfacing Equipment_1980_600</v>
      </c>
      <c r="B4260" s="1" t="s">
        <v>40</v>
      </c>
      <c r="C4260" s="1">
        <v>2020</v>
      </c>
      <c r="D4260" s="1" t="s">
        <v>100</v>
      </c>
      <c r="E4260" s="1">
        <v>1980</v>
      </c>
      <c r="F4260" s="1">
        <v>600</v>
      </c>
      <c r="G4260" s="1" t="s">
        <v>5</v>
      </c>
      <c r="H4260" s="1">
        <v>4.6051642283373197E-6</v>
      </c>
      <c r="I4260" s="1">
        <v>5.5722487162881596E-6</v>
      </c>
      <c r="J4260" s="1">
        <v>6.63143648880574E-6</v>
      </c>
      <c r="K4260" s="1">
        <v>5.7907500306058897E-5</v>
      </c>
      <c r="L4260" s="1">
        <v>6.5058477836992101E-5</v>
      </c>
      <c r="M4260" s="1">
        <v>2.99841986663205E-3</v>
      </c>
      <c r="N4260" s="1">
        <v>2.9951310721081301E-6</v>
      </c>
      <c r="O4260" s="1">
        <v>2.7555205863394798E-6</v>
      </c>
      <c r="P4260" s="1">
        <v>2.7583723704483799E-8</v>
      </c>
      <c r="Q4260" s="1">
        <v>2.44726998716882E-8</v>
      </c>
      <c r="R4260" s="1">
        <v>97.280430403617999</v>
      </c>
      <c r="S4260" s="1">
        <v>19.4890562719184</v>
      </c>
      <c r="T4260" s="1">
        <v>8.7361074265888503E-2</v>
      </c>
      <c r="U4260" s="1">
        <v>6236.49800701391</v>
      </c>
      <c r="V4260" s="1">
        <f t="shared" si="265"/>
        <v>0.29585458601667852</v>
      </c>
      <c r="W4260" s="1">
        <f t="shared" si="266"/>
        <v>3.4542336509631095</v>
      </c>
      <c r="X4260" s="1">
        <f t="shared" si="267"/>
        <v>223.08627080983834</v>
      </c>
    </row>
    <row r="4261" spans="1:24" hidden="1" x14ac:dyDescent="0.3">
      <c r="A4261" s="18" t="str">
        <f t="shared" si="264"/>
        <v>ConstMin - Surfacing Equipment_1985_75</v>
      </c>
      <c r="B4261" s="1" t="s">
        <v>40</v>
      </c>
      <c r="C4261" s="1">
        <v>2020</v>
      </c>
      <c r="D4261" s="1" t="s">
        <v>100</v>
      </c>
      <c r="E4261" s="1">
        <v>1985</v>
      </c>
      <c r="F4261" s="1">
        <v>75</v>
      </c>
      <c r="G4261" s="1" t="s">
        <v>5</v>
      </c>
      <c r="H4261" s="1">
        <v>3.1199580266656199E-6</v>
      </c>
      <c r="I4261" s="1">
        <v>3.7751492122653999E-6</v>
      </c>
      <c r="J4261" s="1">
        <v>4.49273955839849E-6</v>
      </c>
      <c r="K4261" s="1">
        <v>1.30016942236422E-5</v>
      </c>
      <c r="L4261" s="1">
        <v>3.2141365626932799E-5</v>
      </c>
      <c r="M4261" s="1">
        <v>1.21810807081927E-3</v>
      </c>
      <c r="N4261" s="1">
        <v>2.0632359946597001E-6</v>
      </c>
      <c r="O4261" s="1">
        <v>1.89817711508692E-6</v>
      </c>
      <c r="P4261" s="1">
        <v>1.1168414453179399E-8</v>
      </c>
      <c r="Q4261" s="1">
        <v>9.9420343228733604E-9</v>
      </c>
      <c r="R4261" s="1">
        <v>39.520174851469797</v>
      </c>
      <c r="S4261" s="1">
        <v>38.9781125438369</v>
      </c>
      <c r="T4261" s="1">
        <v>0.17472214853177701</v>
      </c>
      <c r="U4261" s="1">
        <v>2533.5773153494001</v>
      </c>
      <c r="V4261" s="1">
        <f t="shared" si="265"/>
        <v>0.49338797501154219</v>
      </c>
      <c r="W4261" s="1">
        <f t="shared" si="266"/>
        <v>4.2006719229150038</v>
      </c>
      <c r="X4261" s="1">
        <f t="shared" si="267"/>
        <v>223.08627080983891</v>
      </c>
    </row>
    <row r="4262" spans="1:24" hidden="1" x14ac:dyDescent="0.3">
      <c r="A4262" s="18" t="str">
        <f t="shared" si="264"/>
        <v>ConstMin - Surfacing Equipment_1986_300</v>
      </c>
      <c r="B4262" s="1" t="s">
        <v>40</v>
      </c>
      <c r="C4262" s="1">
        <v>2020</v>
      </c>
      <c r="D4262" s="1" t="s">
        <v>100</v>
      </c>
      <c r="E4262" s="1">
        <v>1986</v>
      </c>
      <c r="F4262" s="1">
        <v>300</v>
      </c>
      <c r="G4262" s="1" t="s">
        <v>5</v>
      </c>
      <c r="H4262" s="1">
        <v>3.6503330063387298E-6</v>
      </c>
      <c r="I4262" s="1">
        <v>4.4169029376698599E-6</v>
      </c>
      <c r="J4262" s="1">
        <v>5.25647952912777E-6</v>
      </c>
      <c r="K4262" s="1">
        <v>2.18125175866597E-5</v>
      </c>
      <c r="L4262" s="1">
        <v>5.2150969185905502E-5</v>
      </c>
      <c r="M4262" s="1">
        <v>2.3425155208062899E-3</v>
      </c>
      <c r="N4262" s="1">
        <v>2.5818096882246098E-6</v>
      </c>
      <c r="O4262" s="1">
        <v>2.3752649131666398E-6</v>
      </c>
      <c r="P4262" s="1">
        <v>2.1548207690539499E-8</v>
      </c>
      <c r="Q4262" s="1">
        <v>1.9119296774756399E-8</v>
      </c>
      <c r="R4262" s="1">
        <v>76.0003362528265</v>
      </c>
      <c r="S4262" s="1">
        <v>19.4890562719184</v>
      </c>
      <c r="T4262" s="1">
        <v>8.7361074265888503E-2</v>
      </c>
      <c r="U4262" s="1">
        <v>4872.2640679796104</v>
      </c>
      <c r="V4262" s="1">
        <f t="shared" si="265"/>
        <v>0.30017577328142331</v>
      </c>
      <c r="W4262" s="1">
        <f t="shared" si="266"/>
        <v>3.5442158733543243</v>
      </c>
      <c r="X4262" s="1">
        <f t="shared" si="267"/>
        <v>223.08627080983834</v>
      </c>
    </row>
    <row r="4263" spans="1:24" hidden="1" x14ac:dyDescent="0.3">
      <c r="A4263" s="18" t="str">
        <f t="shared" si="264"/>
        <v>ConstMin - Surfacing Equipment_1987_25</v>
      </c>
      <c r="B4263" s="1" t="s">
        <v>40</v>
      </c>
      <c r="C4263" s="1">
        <v>2020</v>
      </c>
      <c r="D4263" s="1" t="s">
        <v>100</v>
      </c>
      <c r="E4263" s="1">
        <v>1987</v>
      </c>
      <c r="F4263" s="1">
        <v>25</v>
      </c>
      <c r="G4263" s="1" t="s">
        <v>5</v>
      </c>
      <c r="H4263" s="1">
        <v>0</v>
      </c>
      <c r="I4263" s="1">
        <v>0</v>
      </c>
      <c r="J4263" s="1">
        <v>0</v>
      </c>
      <c r="K4263" s="1">
        <v>0</v>
      </c>
      <c r="L4263" s="1">
        <v>0</v>
      </c>
      <c r="M4263" s="1">
        <v>0</v>
      </c>
      <c r="N4263" s="1">
        <v>0</v>
      </c>
      <c r="O4263" s="1">
        <v>0</v>
      </c>
      <c r="P4263" s="1">
        <v>0</v>
      </c>
      <c r="Q4263" s="1">
        <v>0</v>
      </c>
      <c r="R4263" s="1">
        <v>0</v>
      </c>
      <c r="S4263" s="1">
        <v>0</v>
      </c>
      <c r="T4263" s="1">
        <v>0</v>
      </c>
      <c r="U4263" s="1">
        <v>0</v>
      </c>
      <c r="V4263" s="1">
        <f t="shared" si="265"/>
        <v>0</v>
      </c>
      <c r="W4263" s="1">
        <f t="shared" si="266"/>
        <v>0</v>
      </c>
      <c r="X4263" s="1" t="e">
        <f t="shared" si="267"/>
        <v>#DIV/0!</v>
      </c>
    </row>
    <row r="4264" spans="1:24" hidden="1" x14ac:dyDescent="0.3">
      <c r="A4264" s="18" t="str">
        <f t="shared" si="264"/>
        <v>ConstMin - Surfacing Equipment_1987_175</v>
      </c>
      <c r="B4264" s="1" t="s">
        <v>40</v>
      </c>
      <c r="C4264" s="1">
        <v>2020</v>
      </c>
      <c r="D4264" s="1" t="s">
        <v>100</v>
      </c>
      <c r="E4264" s="1">
        <v>1987</v>
      </c>
      <c r="F4264" s="1">
        <v>175</v>
      </c>
      <c r="G4264" s="1" t="s">
        <v>5</v>
      </c>
      <c r="H4264" s="1">
        <v>1.5385831324411599E-6</v>
      </c>
      <c r="I4264" s="1">
        <v>1.8616855902538E-6</v>
      </c>
      <c r="J4264" s="1">
        <v>2.21555971071527E-6</v>
      </c>
      <c r="K4264" s="1">
        <v>9.2088659498816699E-6</v>
      </c>
      <c r="L4264" s="1">
        <v>2.2024095323988399E-5</v>
      </c>
      <c r="M4264" s="1">
        <v>9.9177396657619305E-4</v>
      </c>
      <c r="N4264" s="1">
        <v>1.08631042408154E-6</v>
      </c>
      <c r="O4264" s="1">
        <v>9.9940559015501896E-7</v>
      </c>
      <c r="P4264" s="1">
        <v>9.12328466358023E-9</v>
      </c>
      <c r="Q4264" s="1">
        <v>8.0947257902995199E-9</v>
      </c>
      <c r="R4264" s="1">
        <v>32.177014101766098</v>
      </c>
      <c r="S4264" s="1">
        <v>12.180660169949</v>
      </c>
      <c r="T4264" s="1">
        <v>8.7361074265888503E-2</v>
      </c>
      <c r="U4264" s="1">
        <v>2058.5315687213802</v>
      </c>
      <c r="V4264" s="1">
        <f t="shared" si="265"/>
        <v>0.29945902510977052</v>
      </c>
      <c r="W4264" s="1">
        <f t="shared" si="266"/>
        <v>3.5426573365415024</v>
      </c>
      <c r="X4264" s="1">
        <f t="shared" si="267"/>
        <v>139.42891925614896</v>
      </c>
    </row>
    <row r="4265" spans="1:24" hidden="1" x14ac:dyDescent="0.3">
      <c r="A4265" s="18" t="str">
        <f t="shared" si="264"/>
        <v>ConstMin - Surfacing Equipment_1988_25</v>
      </c>
      <c r="B4265" s="1" t="s">
        <v>40</v>
      </c>
      <c r="C4265" s="1">
        <v>2020</v>
      </c>
      <c r="D4265" s="1" t="s">
        <v>100</v>
      </c>
      <c r="E4265" s="1">
        <v>1988</v>
      </c>
      <c r="F4265" s="1">
        <v>25</v>
      </c>
      <c r="G4265" s="1" t="s">
        <v>5</v>
      </c>
      <c r="H4265" s="1">
        <v>0</v>
      </c>
      <c r="I4265" s="1">
        <v>0</v>
      </c>
      <c r="J4265" s="1">
        <v>0</v>
      </c>
      <c r="K4265" s="1">
        <v>0</v>
      </c>
      <c r="L4265" s="1">
        <v>0</v>
      </c>
      <c r="M4265" s="1">
        <v>0</v>
      </c>
      <c r="N4265" s="1">
        <v>0</v>
      </c>
      <c r="O4265" s="1">
        <v>0</v>
      </c>
      <c r="P4265" s="1">
        <v>0</v>
      </c>
      <c r="Q4265" s="1">
        <v>0</v>
      </c>
      <c r="R4265" s="1">
        <v>0</v>
      </c>
      <c r="S4265" s="1">
        <v>0</v>
      </c>
      <c r="T4265" s="1">
        <v>0</v>
      </c>
      <c r="U4265" s="1">
        <v>0</v>
      </c>
      <c r="V4265" s="1">
        <f t="shared" si="265"/>
        <v>0</v>
      </c>
      <c r="W4265" s="1">
        <f t="shared" si="266"/>
        <v>0</v>
      </c>
      <c r="X4265" s="1" t="e">
        <f t="shared" si="267"/>
        <v>#DIV/0!</v>
      </c>
    </row>
    <row r="4266" spans="1:24" hidden="1" x14ac:dyDescent="0.3">
      <c r="A4266" s="18" t="str">
        <f t="shared" si="264"/>
        <v>ConstMin - Surfacing Equipment_1988_300</v>
      </c>
      <c r="B4266" s="1" t="s">
        <v>40</v>
      </c>
      <c r="C4266" s="1">
        <v>2020</v>
      </c>
      <c r="D4266" s="1" t="s">
        <v>100</v>
      </c>
      <c r="E4266" s="1">
        <v>1988</v>
      </c>
      <c r="F4266" s="1">
        <v>300</v>
      </c>
      <c r="G4266" s="1" t="s">
        <v>5</v>
      </c>
      <c r="H4266" s="1">
        <v>2.02469236221584E-6</v>
      </c>
      <c r="I4266" s="1">
        <v>2.4498777582811701E-6</v>
      </c>
      <c r="J4266" s="1">
        <v>2.91555700159081E-6</v>
      </c>
      <c r="K4266" s="1">
        <v>1.00956051194298E-5</v>
      </c>
      <c r="L4266" s="1">
        <v>2.79086410105129E-5</v>
      </c>
      <c r="M4266" s="1">
        <v>1.69598123706375E-3</v>
      </c>
      <c r="N4266" s="1">
        <v>1.2749349736239799E-6</v>
      </c>
      <c r="O4266" s="1">
        <v>1.1729401757340599E-6</v>
      </c>
      <c r="P4266" s="1">
        <v>1.56194468299817E-8</v>
      </c>
      <c r="Q4266" s="1">
        <v>1.38423708649236E-8</v>
      </c>
      <c r="R4266" s="1">
        <v>55.024243447046402</v>
      </c>
      <c r="S4266" s="1">
        <v>19.4890562719184</v>
      </c>
      <c r="T4266" s="1">
        <v>8.7361074265888503E-2</v>
      </c>
      <c r="U4266" s="1">
        <v>3527.5191852172402</v>
      </c>
      <c r="V4266" s="1">
        <f t="shared" si="265"/>
        <v>0.22996599994963415</v>
      </c>
      <c r="W4266" s="1">
        <f t="shared" si="266"/>
        <v>2.6197382769501334</v>
      </c>
      <c r="X4266" s="1">
        <f t="shared" si="267"/>
        <v>223.08627080983834</v>
      </c>
    </row>
    <row r="4267" spans="1:24" hidden="1" x14ac:dyDescent="0.3">
      <c r="A4267" s="18" t="str">
        <f t="shared" si="264"/>
        <v>ConstMin - Surfacing Equipment_1989_175</v>
      </c>
      <c r="B4267" s="1" t="s">
        <v>40</v>
      </c>
      <c r="C4267" s="1">
        <v>2020</v>
      </c>
      <c r="D4267" s="1" t="s">
        <v>100</v>
      </c>
      <c r="E4267" s="1">
        <v>1989</v>
      </c>
      <c r="F4267" s="1">
        <v>175</v>
      </c>
      <c r="G4267" s="1" t="s">
        <v>5</v>
      </c>
      <c r="H4267" s="1">
        <v>3.4063696018877302E-6</v>
      </c>
      <c r="I4267" s="1">
        <v>4.1217072182841503E-6</v>
      </c>
      <c r="J4267" s="1">
        <v>4.9051722267183296E-6</v>
      </c>
      <c r="K4267" s="1">
        <v>1.6352598367925299E-5</v>
      </c>
      <c r="L4267" s="1">
        <v>4.2730315101953399E-5</v>
      </c>
      <c r="M4267" s="1">
        <v>2.5549379839760302E-3</v>
      </c>
      <c r="N4267" s="1">
        <v>2.3256317706414501E-6</v>
      </c>
      <c r="O4267" s="1">
        <v>2.1395812289901302E-6</v>
      </c>
      <c r="P4267" s="1">
        <v>2.35194776083708E-8</v>
      </c>
      <c r="Q4267" s="1">
        <v>2.08530603630417E-8</v>
      </c>
      <c r="R4267" s="1">
        <v>82.892149128839904</v>
      </c>
      <c r="S4267" s="1">
        <v>41.511689859186298</v>
      </c>
      <c r="T4267" s="1">
        <v>0.26208322279766499</v>
      </c>
      <c r="U4267" s="1">
        <v>5327.3335319289099</v>
      </c>
      <c r="V4267" s="1">
        <f t="shared" si="265"/>
        <v>0.25618627069230993</v>
      </c>
      <c r="W4267" s="1">
        <f t="shared" si="266"/>
        <v>2.6559188927625694</v>
      </c>
      <c r="X4267" s="1">
        <f t="shared" si="267"/>
        <v>158.39125227498593</v>
      </c>
    </row>
    <row r="4268" spans="1:24" hidden="1" x14ac:dyDescent="0.3">
      <c r="A4268" s="18" t="str">
        <f t="shared" si="264"/>
        <v>ConstMin - Surfacing Equipment_1989_600</v>
      </c>
      <c r="B4268" s="1" t="s">
        <v>40</v>
      </c>
      <c r="C4268" s="1">
        <v>2020</v>
      </c>
      <c r="D4268" s="1" t="s">
        <v>100</v>
      </c>
      <c r="E4268" s="1">
        <v>1989</v>
      </c>
      <c r="F4268" s="1">
        <v>600</v>
      </c>
      <c r="G4268" s="1" t="s">
        <v>5</v>
      </c>
      <c r="H4268" s="1">
        <v>5.2648411027081799E-6</v>
      </c>
      <c r="I4268" s="1">
        <v>6.3704577342768896E-6</v>
      </c>
      <c r="J4268" s="1">
        <v>7.58137118789978E-6</v>
      </c>
      <c r="K4268" s="1">
        <v>2.6843219209174399E-5</v>
      </c>
      <c r="L4268" s="1">
        <v>7.4240778929431298E-5</v>
      </c>
      <c r="M4268" s="1">
        <v>4.6850310416125902E-3</v>
      </c>
      <c r="N4268" s="1">
        <v>3.2123486702239101E-6</v>
      </c>
      <c r="O4268" s="1">
        <v>2.9553607766060001E-6</v>
      </c>
      <c r="P4268" s="1">
        <v>4.3157490128377999E-8</v>
      </c>
      <c r="Q4268" s="1">
        <v>3.8238593549512898E-8</v>
      </c>
      <c r="R4268" s="1">
        <v>152.000672505653</v>
      </c>
      <c r="S4268" s="1">
        <v>19.4890562719184</v>
      </c>
      <c r="T4268" s="1">
        <v>8.7361074265888503E-2</v>
      </c>
      <c r="U4268" s="1">
        <v>9744.52813595923</v>
      </c>
      <c r="V4268" s="1">
        <f t="shared" si="265"/>
        <v>0.21647035304244203</v>
      </c>
      <c r="W4268" s="1">
        <f t="shared" si="266"/>
        <v>2.5227272976835926</v>
      </c>
      <c r="X4268" s="1">
        <f t="shared" si="267"/>
        <v>223.08627080983834</v>
      </c>
    </row>
    <row r="4269" spans="1:24" hidden="1" x14ac:dyDescent="0.3">
      <c r="A4269" s="18" t="str">
        <f t="shared" si="264"/>
        <v>ConstMin - Surfacing Equipment_1990_175</v>
      </c>
      <c r="B4269" s="1" t="s">
        <v>40</v>
      </c>
      <c r="C4269" s="1">
        <v>2020</v>
      </c>
      <c r="D4269" s="1" t="s">
        <v>100</v>
      </c>
      <c r="E4269" s="1">
        <v>1990</v>
      </c>
      <c r="F4269" s="1">
        <v>175</v>
      </c>
      <c r="G4269" s="1" t="s">
        <v>5</v>
      </c>
      <c r="H4269" s="1">
        <v>1.64570184041529E-6</v>
      </c>
      <c r="I4269" s="1">
        <v>1.9912992269025101E-6</v>
      </c>
      <c r="J4269" s="1">
        <v>2.36981065019803E-6</v>
      </c>
      <c r="K4269" s="1">
        <v>7.3121104109441098E-6</v>
      </c>
      <c r="L4269" s="1">
        <v>1.67544942069724E-5</v>
      </c>
      <c r="M4269" s="1">
        <v>9.5574633248896805E-4</v>
      </c>
      <c r="N4269" s="1">
        <v>1.28888474299438E-6</v>
      </c>
      <c r="O4269" s="1">
        <v>1.1857739635548299E-6</v>
      </c>
      <c r="P4269" s="1">
        <v>8.7869777585252293E-9</v>
      </c>
      <c r="Q4269" s="1">
        <v>7.8006730841006306E-9</v>
      </c>
      <c r="R4269" s="1">
        <v>31.0081371911532</v>
      </c>
      <c r="S4269" s="1">
        <v>19.4890562719184</v>
      </c>
      <c r="T4269" s="1">
        <v>8.7361074265888503E-2</v>
      </c>
      <c r="U4269" s="1">
        <v>1987.8837397356799</v>
      </c>
      <c r="V4269" s="1">
        <f t="shared" si="265"/>
        <v>0.33169134888938884</v>
      </c>
      <c r="W4269" s="1">
        <f t="shared" si="266"/>
        <v>2.7908014568531749</v>
      </c>
      <c r="X4269" s="1">
        <f t="shared" si="267"/>
        <v>223.08627080983834</v>
      </c>
    </row>
    <row r="4270" spans="1:24" hidden="1" x14ac:dyDescent="0.3">
      <c r="A4270" s="18" t="str">
        <f t="shared" si="264"/>
        <v>ConstMin - Surfacing Equipment_1990_300</v>
      </c>
      <c r="B4270" s="1" t="s">
        <v>40</v>
      </c>
      <c r="C4270" s="1">
        <v>2020</v>
      </c>
      <c r="D4270" s="1" t="s">
        <v>100</v>
      </c>
      <c r="E4270" s="1">
        <v>1990</v>
      </c>
      <c r="F4270" s="1">
        <v>300</v>
      </c>
      <c r="G4270" s="1" t="s">
        <v>5</v>
      </c>
      <c r="H4270" s="1">
        <v>2.2946609959696099E-6</v>
      </c>
      <c r="I4270" s="1">
        <v>2.77653980512323E-6</v>
      </c>
      <c r="J4270" s="1">
        <v>3.30431183419624E-6</v>
      </c>
      <c r="K4270" s="1">
        <v>1.1480097057969601E-5</v>
      </c>
      <c r="L4270" s="1">
        <v>3.1755865630871701E-5</v>
      </c>
      <c r="M4270" s="1">
        <v>1.93960285122761E-3</v>
      </c>
      <c r="N4270" s="1">
        <v>1.4397876985301101E-6</v>
      </c>
      <c r="O4270" s="1">
        <v>1.3246046826477001E-6</v>
      </c>
      <c r="P4270" s="1">
        <v>1.7863750409765E-8</v>
      </c>
      <c r="Q4270" s="1">
        <v>1.5830777729498301E-8</v>
      </c>
      <c r="R4270" s="1">
        <v>62.928278417340401</v>
      </c>
      <c r="S4270" s="1">
        <v>19.4890562719184</v>
      </c>
      <c r="T4270" s="1">
        <v>8.7361074265888503E-2</v>
      </c>
      <c r="U4270" s="1">
        <v>4034.2346482871199</v>
      </c>
      <c r="V4270" s="1">
        <f t="shared" si="265"/>
        <v>0.2278931910745792</v>
      </c>
      <c r="W4270" s="1">
        <f t="shared" si="266"/>
        <v>2.606462021758666</v>
      </c>
      <c r="X4270" s="1">
        <f t="shared" si="267"/>
        <v>223.08627080983834</v>
      </c>
    </row>
    <row r="4271" spans="1:24" hidden="1" x14ac:dyDescent="0.3">
      <c r="A4271" s="18" t="str">
        <f t="shared" si="264"/>
        <v>ConstMin - Surfacing Equipment_1991_25</v>
      </c>
      <c r="B4271" s="1" t="s">
        <v>40</v>
      </c>
      <c r="C4271" s="1">
        <v>2020</v>
      </c>
      <c r="D4271" s="1" t="s">
        <v>100</v>
      </c>
      <c r="E4271" s="1">
        <v>1991</v>
      </c>
      <c r="F4271" s="1">
        <v>25</v>
      </c>
      <c r="G4271" s="1" t="s">
        <v>5</v>
      </c>
      <c r="H4271" s="1">
        <v>0</v>
      </c>
      <c r="I4271" s="1">
        <v>0</v>
      </c>
      <c r="J4271" s="1">
        <v>0</v>
      </c>
      <c r="K4271" s="1">
        <v>0</v>
      </c>
      <c r="L4271" s="1">
        <v>0</v>
      </c>
      <c r="M4271" s="1">
        <v>0</v>
      </c>
      <c r="N4271" s="1">
        <v>0</v>
      </c>
      <c r="O4271" s="1">
        <v>0</v>
      </c>
      <c r="P4271" s="1">
        <v>0</v>
      </c>
      <c r="Q4271" s="1">
        <v>0</v>
      </c>
      <c r="R4271" s="1">
        <v>0</v>
      </c>
      <c r="S4271" s="1">
        <v>0</v>
      </c>
      <c r="T4271" s="1">
        <v>0</v>
      </c>
      <c r="U4271" s="1">
        <v>0</v>
      </c>
      <c r="V4271" s="1">
        <f t="shared" si="265"/>
        <v>0</v>
      </c>
      <c r="W4271" s="1">
        <f t="shared" si="266"/>
        <v>0</v>
      </c>
      <c r="X4271" s="1" t="e">
        <f t="shared" si="267"/>
        <v>#DIV/0!</v>
      </c>
    </row>
    <row r="4272" spans="1:24" hidden="1" x14ac:dyDescent="0.3">
      <c r="A4272" s="18" t="str">
        <f t="shared" si="264"/>
        <v>ConstMin - Surfacing Equipment_1991_300</v>
      </c>
      <c r="B4272" s="1" t="s">
        <v>40</v>
      </c>
      <c r="C4272" s="1">
        <v>2020</v>
      </c>
      <c r="D4272" s="1" t="s">
        <v>100</v>
      </c>
      <c r="E4272" s="1">
        <v>1991</v>
      </c>
      <c r="F4272" s="1">
        <v>300</v>
      </c>
      <c r="G4272" s="1" t="s">
        <v>5</v>
      </c>
      <c r="H4272" s="1">
        <v>1.98628297341537E-6</v>
      </c>
      <c r="I4272" s="1">
        <v>2.4034023978326002E-6</v>
      </c>
      <c r="J4272" s="1">
        <v>2.8602474817181399E-6</v>
      </c>
      <c r="K4272" s="1">
        <v>9.9541254930472604E-6</v>
      </c>
      <c r="L4272" s="1">
        <v>2.75434694892798E-5</v>
      </c>
      <c r="M4272" s="1">
        <v>1.68661117498053E-3</v>
      </c>
      <c r="N4272" s="1">
        <v>1.24403838760914E-6</v>
      </c>
      <c r="O4272" s="1">
        <v>1.1445153166004101E-6</v>
      </c>
      <c r="P4272" s="1">
        <v>1.5533968240922801E-8</v>
      </c>
      <c r="Q4272" s="1">
        <v>1.37658936778246E-8</v>
      </c>
      <c r="R4272" s="1">
        <v>54.720242102035101</v>
      </c>
      <c r="S4272" s="1">
        <v>19.4890562719184</v>
      </c>
      <c r="T4272" s="1">
        <v>8.7361074265888503E-2</v>
      </c>
      <c r="U4272" s="1">
        <v>3508.03012894532</v>
      </c>
      <c r="V4272" s="1">
        <f t="shared" si="265"/>
        <v>0.22685678663705172</v>
      </c>
      <c r="W4272" s="1">
        <f t="shared" si="266"/>
        <v>2.5998238941629372</v>
      </c>
      <c r="X4272" s="1">
        <f t="shared" si="267"/>
        <v>223.08627080983834</v>
      </c>
    </row>
    <row r="4273" spans="1:24" hidden="1" x14ac:dyDescent="0.3">
      <c r="A4273" s="18" t="str">
        <f t="shared" si="264"/>
        <v>ConstMin - Surfacing Equipment_1992_300</v>
      </c>
      <c r="B4273" s="1" t="s">
        <v>40</v>
      </c>
      <c r="C4273" s="1">
        <v>2020</v>
      </c>
      <c r="D4273" s="1" t="s">
        <v>100</v>
      </c>
      <c r="E4273" s="1">
        <v>1992</v>
      </c>
      <c r="F4273" s="1">
        <v>300</v>
      </c>
      <c r="G4273" s="1" t="s">
        <v>5</v>
      </c>
      <c r="H4273" s="1">
        <v>2.28239669237047E-6</v>
      </c>
      <c r="I4273" s="1">
        <v>2.7616999977682801E-6</v>
      </c>
      <c r="J4273" s="1">
        <v>3.2866512370134901E-6</v>
      </c>
      <c r="K4273" s="1">
        <v>1.1457597833891701E-5</v>
      </c>
      <c r="L4273" s="1">
        <v>3.1713705627394202E-5</v>
      </c>
      <c r="M4273" s="1">
        <v>1.94694472138896E-3</v>
      </c>
      <c r="N4273" s="1">
        <v>1.4268813196393999E-6</v>
      </c>
      <c r="O4273" s="1">
        <v>1.31273081406825E-6</v>
      </c>
      <c r="P4273" s="1">
        <v>1.7931997569465399E-8</v>
      </c>
      <c r="Q4273" s="1">
        <v>1.5890701086782301E-8</v>
      </c>
      <c r="R4273" s="1">
        <v>63.1664773091005</v>
      </c>
      <c r="S4273" s="1">
        <v>16.175916705692298</v>
      </c>
      <c r="T4273" s="1">
        <v>8.7361074265888503E-2</v>
      </c>
      <c r="U4273" s="1">
        <v>4043.9791764230799</v>
      </c>
      <c r="V4273" s="1">
        <f t="shared" si="265"/>
        <v>0.22612896223591408</v>
      </c>
      <c r="W4273" s="1">
        <f t="shared" si="266"/>
        <v>2.5967293145428871</v>
      </c>
      <c r="X4273" s="1">
        <f t="shared" si="267"/>
        <v>185.1616047721661</v>
      </c>
    </row>
    <row r="4274" spans="1:24" hidden="1" x14ac:dyDescent="0.3">
      <c r="A4274" s="18" t="str">
        <f t="shared" si="264"/>
        <v>ConstMin - Surfacing Equipment_1992_600</v>
      </c>
      <c r="B4274" s="1" t="s">
        <v>40</v>
      </c>
      <c r="C4274" s="1">
        <v>2020</v>
      </c>
      <c r="D4274" s="1" t="s">
        <v>100</v>
      </c>
      <c r="E4274" s="1">
        <v>1992</v>
      </c>
      <c r="F4274" s="1">
        <v>600</v>
      </c>
      <c r="G4274" s="1" t="s">
        <v>5</v>
      </c>
      <c r="H4274" s="1">
        <v>4.42305222930928E-6</v>
      </c>
      <c r="I4274" s="1">
        <v>5.3518931974642301E-6</v>
      </c>
      <c r="J4274" s="1">
        <v>6.3691952102053599E-6</v>
      </c>
      <c r="K4274" s="1">
        <v>2.26461591172903E-5</v>
      </c>
      <c r="L4274" s="1">
        <v>6.2693735659103694E-5</v>
      </c>
      <c r="M4274" s="1">
        <v>3.9789462357407504E-3</v>
      </c>
      <c r="N4274" s="1">
        <v>2.6870285141190299E-6</v>
      </c>
      <c r="O4274" s="1">
        <v>2.4720662329895E-6</v>
      </c>
      <c r="P4274" s="1">
        <v>3.6654639605557903E-8</v>
      </c>
      <c r="Q4274" s="1">
        <v>3.2475624283480697E-8</v>
      </c>
      <c r="R4274" s="1">
        <v>129.092528592565</v>
      </c>
      <c r="S4274" s="1">
        <v>18.4171581769629</v>
      </c>
      <c r="T4274" s="1">
        <v>8.7361074265888503E-2</v>
      </c>
      <c r="U4274" s="1">
        <v>8287.7211796333195</v>
      </c>
      <c r="V4274" s="1">
        <f t="shared" si="265"/>
        <v>0.21382619453160959</v>
      </c>
      <c r="W4274" s="1">
        <f t="shared" si="266"/>
        <v>2.5048263151642263</v>
      </c>
      <c r="X4274" s="1">
        <f t="shared" si="267"/>
        <v>210.81652591529735</v>
      </c>
    </row>
    <row r="4275" spans="1:24" hidden="1" x14ac:dyDescent="0.3">
      <c r="A4275" s="18" t="str">
        <f t="shared" si="264"/>
        <v>ConstMin - Surfacing Equipment_1992_9999</v>
      </c>
      <c r="B4275" s="1" t="s">
        <v>40</v>
      </c>
      <c r="C4275" s="1">
        <v>2020</v>
      </c>
      <c r="D4275" s="1" t="s">
        <v>100</v>
      </c>
      <c r="E4275" s="1">
        <v>1992</v>
      </c>
      <c r="F4275" s="1">
        <v>9999</v>
      </c>
      <c r="G4275" s="1" t="s">
        <v>5</v>
      </c>
      <c r="H4275" s="1">
        <v>7.6037391017747497E-6</v>
      </c>
      <c r="I4275" s="1">
        <v>9.2005243131474403E-6</v>
      </c>
      <c r="J4275" s="1">
        <v>1.09493843065556E-5</v>
      </c>
      <c r="K4275" s="1">
        <v>4.2663741463921099E-5</v>
      </c>
      <c r="L4275" s="1">
        <v>1.18110506762501E-4</v>
      </c>
      <c r="M4275" s="1">
        <v>7.4960496665801403E-3</v>
      </c>
      <c r="N4275" s="1">
        <v>4.0019488001896699E-6</v>
      </c>
      <c r="O4275" s="1">
        <v>3.6817928961744999E-6</v>
      </c>
      <c r="P4275" s="1">
        <v>6.9076584405281605E-8</v>
      </c>
      <c r="Q4275" s="1">
        <v>6.1181749679220594E-8</v>
      </c>
      <c r="R4275" s="1">
        <v>243.20107600904501</v>
      </c>
      <c r="S4275" s="1">
        <v>19.4890562719184</v>
      </c>
      <c r="T4275" s="1">
        <v>8.7361074265888503E-2</v>
      </c>
      <c r="U4275" s="1">
        <v>15591.2450175347</v>
      </c>
      <c r="V4275" s="1">
        <f t="shared" si="265"/>
        <v>0.19539812024872077</v>
      </c>
      <c r="W4275" s="1">
        <f t="shared" si="266"/>
        <v>2.5083973714451813</v>
      </c>
      <c r="X4275" s="1">
        <f t="shared" si="267"/>
        <v>223.08627080983834</v>
      </c>
    </row>
    <row r="4276" spans="1:24" hidden="1" x14ac:dyDescent="0.3">
      <c r="A4276" s="18" t="str">
        <f t="shared" si="264"/>
        <v>ConstMin - Surfacing Equipment_1993_175</v>
      </c>
      <c r="B4276" s="1" t="s">
        <v>40</v>
      </c>
      <c r="C4276" s="1">
        <v>2020</v>
      </c>
      <c r="D4276" s="1" t="s">
        <v>100</v>
      </c>
      <c r="E4276" s="1">
        <v>1993</v>
      </c>
      <c r="F4276" s="1">
        <v>175</v>
      </c>
      <c r="G4276" s="1" t="s">
        <v>5</v>
      </c>
      <c r="H4276" s="1">
        <v>5.1666211041119804E-6</v>
      </c>
      <c r="I4276" s="1">
        <v>6.2516115359754902E-6</v>
      </c>
      <c r="J4276" s="1">
        <v>7.4399343899212498E-6</v>
      </c>
      <c r="K4276" s="1">
        <v>2.3073480852425298E-5</v>
      </c>
      <c r="L4276" s="1">
        <v>5.2920230577892603E-5</v>
      </c>
      <c r="M4276" s="1">
        <v>3.04199085890299E-3</v>
      </c>
      <c r="N4276" s="1">
        <v>4.0240697450767403E-6</v>
      </c>
      <c r="O4276" s="1">
        <v>3.7021441654706002E-6</v>
      </c>
      <c r="P4276" s="1">
        <v>2.7969715429306599E-8</v>
      </c>
      <c r="Q4276" s="1">
        <v>2.4828320453323499E-8</v>
      </c>
      <c r="R4276" s="1">
        <v>98.694043262977303</v>
      </c>
      <c r="S4276" s="1">
        <v>54.95913868681</v>
      </c>
      <c r="T4276" s="1">
        <v>0.26208322279766499</v>
      </c>
      <c r="U4276" s="1">
        <v>6320.3009489831602</v>
      </c>
      <c r="V4276" s="1">
        <f t="shared" si="265"/>
        <v>0.32752377150117151</v>
      </c>
      <c r="W4276" s="1">
        <f t="shared" si="266"/>
        <v>2.7725064821831498</v>
      </c>
      <c r="X4276" s="1">
        <f t="shared" si="267"/>
        <v>209.70109456124885</v>
      </c>
    </row>
    <row r="4277" spans="1:24" hidden="1" x14ac:dyDescent="0.3">
      <c r="A4277" s="18" t="str">
        <f t="shared" si="264"/>
        <v>ConstMin - Surfacing Equipment_1993_600</v>
      </c>
      <c r="B4277" s="1" t="s">
        <v>40</v>
      </c>
      <c r="C4277" s="1">
        <v>2020</v>
      </c>
      <c r="D4277" s="1" t="s">
        <v>100</v>
      </c>
      <c r="E4277" s="1">
        <v>1993</v>
      </c>
      <c r="F4277" s="1">
        <v>600</v>
      </c>
      <c r="G4277" s="1" t="s">
        <v>5</v>
      </c>
      <c r="H4277" s="1">
        <v>1.99877827158156E-6</v>
      </c>
      <c r="I4277" s="1">
        <v>2.4185217086136798E-6</v>
      </c>
      <c r="J4277" s="1">
        <v>2.8782407110774402E-6</v>
      </c>
      <c r="K4277" s="1">
        <v>1.02483035849052E-5</v>
      </c>
      <c r="L4277" s="1">
        <v>2.8380712739544599E-5</v>
      </c>
      <c r="M4277" s="1">
        <v>1.80465844717838E-3</v>
      </c>
      <c r="N4277" s="1">
        <v>1.21248033256254E-6</v>
      </c>
      <c r="O4277" s="1">
        <v>1.1154819059575401E-6</v>
      </c>
      <c r="P4277" s="1">
        <v>1.6624998954975399E-8</v>
      </c>
      <c r="Q4277" s="1">
        <v>1.47293796443228E-8</v>
      </c>
      <c r="R4277" s="1">
        <v>58.550155842661098</v>
      </c>
      <c r="S4277" s="1">
        <v>9.3547470105208603</v>
      </c>
      <c r="T4277" s="1">
        <v>8.7361074265888503E-2</v>
      </c>
      <c r="U4277" s="1">
        <v>3741.8988042083402</v>
      </c>
      <c r="V4277" s="1">
        <f t="shared" si="265"/>
        <v>0.21401615257609663</v>
      </c>
      <c r="W4277" s="1">
        <f t="shared" si="266"/>
        <v>2.5114229598403663</v>
      </c>
      <c r="X4277" s="1">
        <f t="shared" si="267"/>
        <v>107.08140998872271</v>
      </c>
    </row>
    <row r="4278" spans="1:24" hidden="1" x14ac:dyDescent="0.3">
      <c r="A4278" s="18" t="str">
        <f t="shared" si="264"/>
        <v>ConstMin - Surfacing Equipment_1994_25</v>
      </c>
      <c r="B4278" s="1" t="s">
        <v>40</v>
      </c>
      <c r="C4278" s="1">
        <v>2020</v>
      </c>
      <c r="D4278" s="1" t="s">
        <v>100</v>
      </c>
      <c r="E4278" s="1">
        <v>1994</v>
      </c>
      <c r="F4278" s="1">
        <v>25</v>
      </c>
      <c r="G4278" s="1" t="s">
        <v>5</v>
      </c>
      <c r="H4278" s="1">
        <v>0</v>
      </c>
      <c r="I4278" s="1">
        <v>0</v>
      </c>
      <c r="J4278" s="1">
        <v>0</v>
      </c>
      <c r="K4278" s="1">
        <v>0</v>
      </c>
      <c r="L4278" s="1">
        <v>0</v>
      </c>
      <c r="M4278" s="1">
        <v>0</v>
      </c>
      <c r="N4278" s="1">
        <v>0</v>
      </c>
      <c r="O4278" s="1">
        <v>0</v>
      </c>
      <c r="P4278" s="1">
        <v>0</v>
      </c>
      <c r="Q4278" s="1">
        <v>0</v>
      </c>
      <c r="R4278" s="1">
        <v>0</v>
      </c>
      <c r="S4278" s="1">
        <v>0</v>
      </c>
      <c r="T4278" s="1">
        <v>0</v>
      </c>
      <c r="U4278" s="1">
        <v>0</v>
      </c>
      <c r="V4278" s="1">
        <f t="shared" si="265"/>
        <v>0</v>
      </c>
      <c r="W4278" s="1">
        <f t="shared" si="266"/>
        <v>0</v>
      </c>
      <c r="X4278" s="1" t="e">
        <f t="shared" si="267"/>
        <v>#DIV/0!</v>
      </c>
    </row>
    <row r="4279" spans="1:24" hidden="1" x14ac:dyDescent="0.3">
      <c r="A4279" s="18" t="str">
        <f t="shared" si="264"/>
        <v>ConstMin - Surfacing Equipment_1994_175</v>
      </c>
      <c r="B4279" s="1" t="s">
        <v>40</v>
      </c>
      <c r="C4279" s="1">
        <v>2020</v>
      </c>
      <c r="D4279" s="1" t="s">
        <v>100</v>
      </c>
      <c r="E4279" s="1">
        <v>1994</v>
      </c>
      <c r="F4279" s="1">
        <v>175</v>
      </c>
      <c r="G4279" s="1" t="s">
        <v>5</v>
      </c>
      <c r="H4279" s="1">
        <v>1.21237716865669E-6</v>
      </c>
      <c r="I4279" s="1">
        <v>1.4669763740746E-6</v>
      </c>
      <c r="J4279" s="1">
        <v>1.74582312286564E-6</v>
      </c>
      <c r="K4279" s="1">
        <v>6.1071391422291201E-6</v>
      </c>
      <c r="L4279" s="1">
        <v>1.6914893172719099E-5</v>
      </c>
      <c r="M4279" s="1">
        <v>1.04377056470536E-3</v>
      </c>
      <c r="N4279" s="1">
        <v>7.5512001502313898E-7</v>
      </c>
      <c r="O4279" s="1">
        <v>6.9471041382128798E-7</v>
      </c>
      <c r="P4279" s="1">
        <v>9.6138051781417705E-9</v>
      </c>
      <c r="Q4279" s="1">
        <v>8.5191150342893201E-9</v>
      </c>
      <c r="R4279" s="1">
        <v>33.863986464049503</v>
      </c>
      <c r="S4279" s="1">
        <v>17.832486488805401</v>
      </c>
      <c r="T4279" s="1">
        <v>8.7361074265888503E-2</v>
      </c>
      <c r="U4279" s="1">
        <v>2175.56335163425</v>
      </c>
      <c r="V4279" s="1">
        <f t="shared" si="265"/>
        <v>0.22327494233527198</v>
      </c>
      <c r="W4279" s="1">
        <f t="shared" si="266"/>
        <v>2.5744598648553882</v>
      </c>
      <c r="X4279" s="1">
        <f t="shared" si="267"/>
        <v>204.12393779100282</v>
      </c>
    </row>
    <row r="4280" spans="1:24" hidden="1" x14ac:dyDescent="0.3">
      <c r="A4280" s="18" t="str">
        <f t="shared" si="264"/>
        <v>ConstMin - Surfacing Equipment_1994_600</v>
      </c>
      <c r="B4280" s="1" t="s">
        <v>40</v>
      </c>
      <c r="C4280" s="1">
        <v>2020</v>
      </c>
      <c r="D4280" s="1" t="s">
        <v>100</v>
      </c>
      <c r="E4280" s="1">
        <v>1994</v>
      </c>
      <c r="F4280" s="1">
        <v>600</v>
      </c>
      <c r="G4280" s="1" t="s">
        <v>5</v>
      </c>
      <c r="H4280" s="1">
        <v>7.2781158496791502E-6</v>
      </c>
      <c r="I4280" s="1">
        <v>8.80652017811178E-6</v>
      </c>
      <c r="J4280" s="1">
        <v>1.0480486823537901E-5</v>
      </c>
      <c r="K4280" s="1">
        <v>3.7370149425331398E-5</v>
      </c>
      <c r="L4280" s="1">
        <v>1.03523384166879E-4</v>
      </c>
      <c r="M4280" s="1">
        <v>6.5953760138473599E-3</v>
      </c>
      <c r="N4280" s="1">
        <v>4.4084231196890602E-6</v>
      </c>
      <c r="O4280" s="1">
        <v>4.0557492701139397E-6</v>
      </c>
      <c r="P4280" s="1">
        <v>6.0759178524874506E-8</v>
      </c>
      <c r="Q4280" s="1">
        <v>5.3830572403829598E-8</v>
      </c>
      <c r="R4280" s="1">
        <v>213.979711260865</v>
      </c>
      <c r="S4280" s="1">
        <v>37.321542760723801</v>
      </c>
      <c r="T4280" s="1">
        <v>0.17472214853177701</v>
      </c>
      <c r="U4280" s="1">
        <v>13678.345421805299</v>
      </c>
      <c r="V4280" s="1">
        <f t="shared" si="265"/>
        <v>0.21318633739519879</v>
      </c>
      <c r="W4280" s="1">
        <f t="shared" si="266"/>
        <v>2.5060717126551864</v>
      </c>
      <c r="X4280" s="1">
        <f t="shared" si="267"/>
        <v>213.60510430042058</v>
      </c>
    </row>
    <row r="4281" spans="1:24" hidden="1" x14ac:dyDescent="0.3">
      <c r="A4281" s="18" t="str">
        <f t="shared" si="264"/>
        <v>ConstMin - Surfacing Equipment_1995_100</v>
      </c>
      <c r="B4281" s="1" t="s">
        <v>40</v>
      </c>
      <c r="C4281" s="1">
        <v>2020</v>
      </c>
      <c r="D4281" s="1" t="s">
        <v>100</v>
      </c>
      <c r="E4281" s="1">
        <v>1995</v>
      </c>
      <c r="F4281" s="1">
        <v>100</v>
      </c>
      <c r="G4281" s="1" t="s">
        <v>5</v>
      </c>
      <c r="H4281" s="1">
        <v>2.7777554401179202E-6</v>
      </c>
      <c r="I4281" s="1">
        <v>3.3610840825426902E-6</v>
      </c>
      <c r="J4281" s="1">
        <v>3.9999678337698101E-6</v>
      </c>
      <c r="K4281" s="1">
        <v>1.24481550186827E-5</v>
      </c>
      <c r="L4281" s="1">
        <v>2.8569158848276899E-5</v>
      </c>
      <c r="M4281" s="1">
        <v>1.6506858521178299E-3</v>
      </c>
      <c r="N4281" s="1">
        <v>2.1552878312418101E-6</v>
      </c>
      <c r="O4281" s="1">
        <v>1.9828648047424599E-6</v>
      </c>
      <c r="P4281" s="1">
        <v>1.5178076641114499E-8</v>
      </c>
      <c r="Q4281" s="1">
        <v>1.3472676022086599E-8</v>
      </c>
      <c r="R4281" s="1">
        <v>53.554684566426303</v>
      </c>
      <c r="S4281" s="1">
        <v>37.808769167521803</v>
      </c>
      <c r="T4281" s="1">
        <v>0.17472214853177701</v>
      </c>
      <c r="U4281" s="1">
        <v>3402.7892250769601</v>
      </c>
      <c r="V4281" s="1">
        <f t="shared" si="265"/>
        <v>0.32706413931847145</v>
      </c>
      <c r="W4281" s="1">
        <f t="shared" si="266"/>
        <v>2.7800397491679525</v>
      </c>
      <c r="X4281" s="1">
        <f t="shared" si="267"/>
        <v>216.39368268554378</v>
      </c>
    </row>
    <row r="4282" spans="1:24" hidden="1" x14ac:dyDescent="0.3">
      <c r="A4282" s="18" t="str">
        <f t="shared" si="264"/>
        <v>ConstMin - Surfacing Equipment_1995_175</v>
      </c>
      <c r="B4282" s="1" t="s">
        <v>40</v>
      </c>
      <c r="C4282" s="1">
        <v>2020</v>
      </c>
      <c r="D4282" s="1" t="s">
        <v>100</v>
      </c>
      <c r="E4282" s="1">
        <v>1995</v>
      </c>
      <c r="F4282" s="1">
        <v>175</v>
      </c>
      <c r="G4282" s="1" t="s">
        <v>5</v>
      </c>
      <c r="H4282" s="1">
        <v>2.94664447732709E-6</v>
      </c>
      <c r="I4282" s="1">
        <v>3.56543981756578E-6</v>
      </c>
      <c r="J4282" s="1">
        <v>4.2431680473510199E-6</v>
      </c>
      <c r="K4282" s="1">
        <v>1.4869114357753099E-5</v>
      </c>
      <c r="L4282" s="1">
        <v>4.1196156883309901E-5</v>
      </c>
      <c r="M4282" s="1">
        <v>2.54865688663725E-3</v>
      </c>
      <c r="N4282" s="1">
        <v>1.83182136338134E-6</v>
      </c>
      <c r="O4282" s="1">
        <v>1.6852756543108299E-6</v>
      </c>
      <c r="P4282" s="1">
        <v>2.3475197502314E-8</v>
      </c>
      <c r="Q4282" s="1">
        <v>2.0801794890935E-8</v>
      </c>
      <c r="R4282" s="1">
        <v>82.688365843075303</v>
      </c>
      <c r="S4282" s="1">
        <v>38.9781125438369</v>
      </c>
      <c r="T4282" s="1">
        <v>0.17472214853177701</v>
      </c>
      <c r="U4282" s="1">
        <v>5301.0233059618204</v>
      </c>
      <c r="V4282" s="1">
        <f t="shared" si="265"/>
        <v>0.22271116888694259</v>
      </c>
      <c r="W4282" s="1">
        <f t="shared" si="266"/>
        <v>2.5732713837800025</v>
      </c>
      <c r="X4282" s="1">
        <f t="shared" si="267"/>
        <v>223.08627080983891</v>
      </c>
    </row>
    <row r="4283" spans="1:24" hidden="1" x14ac:dyDescent="0.3">
      <c r="A4283" s="18" t="str">
        <f t="shared" si="264"/>
        <v>ConstMin - Surfacing Equipment_1995_600</v>
      </c>
      <c r="B4283" s="1" t="s">
        <v>40</v>
      </c>
      <c r="C4283" s="1">
        <v>2020</v>
      </c>
      <c r="D4283" s="1" t="s">
        <v>100</v>
      </c>
      <c r="E4283" s="1">
        <v>1995</v>
      </c>
      <c r="F4283" s="1">
        <v>600</v>
      </c>
      <c r="G4283" s="1" t="s">
        <v>5</v>
      </c>
      <c r="H4283" s="1">
        <v>3.9560070352094798E-6</v>
      </c>
      <c r="I4283" s="1">
        <v>4.7867685126034701E-6</v>
      </c>
      <c r="J4283" s="1">
        <v>5.6966501307016501E-6</v>
      </c>
      <c r="K4283" s="1">
        <v>2.03415994527183E-5</v>
      </c>
      <c r="L4283" s="1">
        <v>5.6369168274198397E-5</v>
      </c>
      <c r="M4283" s="1">
        <v>3.59810383995847E-3</v>
      </c>
      <c r="N4283" s="1">
        <v>2.3925986808525501E-6</v>
      </c>
      <c r="O4283" s="1">
        <v>2.20119078638434E-6</v>
      </c>
      <c r="P4283" s="1">
        <v>3.3147574146544498E-8</v>
      </c>
      <c r="Q4283" s="1">
        <v>2.9367239846025899E-8</v>
      </c>
      <c r="R4283" s="1">
        <v>116.736516484341</v>
      </c>
      <c r="S4283" s="1">
        <v>19.4890562719184</v>
      </c>
      <c r="T4283" s="1">
        <v>8.7361074265888503E-2</v>
      </c>
      <c r="U4283" s="1">
        <v>7483.7976084166903</v>
      </c>
      <c r="V4283" s="1">
        <f t="shared" si="265"/>
        <v>0.21179172729589027</v>
      </c>
      <c r="W4283" s="1">
        <f t="shared" si="266"/>
        <v>2.4940674452067757</v>
      </c>
      <c r="X4283" s="1">
        <f t="shared" si="267"/>
        <v>223.08627080983834</v>
      </c>
    </row>
    <row r="4284" spans="1:24" hidden="1" x14ac:dyDescent="0.3">
      <c r="A4284" s="18" t="str">
        <f t="shared" si="264"/>
        <v>ConstMin - Surfacing Equipment_1995_750</v>
      </c>
      <c r="B4284" s="1" t="s">
        <v>40</v>
      </c>
      <c r="C4284" s="1">
        <v>2020</v>
      </c>
      <c r="D4284" s="1" t="s">
        <v>100</v>
      </c>
      <c r="E4284" s="1">
        <v>1995</v>
      </c>
      <c r="F4284" s="1">
        <v>750</v>
      </c>
      <c r="G4284" s="1" t="s">
        <v>5</v>
      </c>
      <c r="H4284" s="1">
        <v>6.6963660752243797E-6</v>
      </c>
      <c r="I4284" s="1">
        <v>8.1026029510214998E-6</v>
      </c>
      <c r="J4284" s="1">
        <v>9.6427671483231093E-6</v>
      </c>
      <c r="K4284" s="1">
        <v>3.4432394906945E-5</v>
      </c>
      <c r="L4284" s="1">
        <v>9.5416560880804606E-5</v>
      </c>
      <c r="M4284" s="1">
        <v>6.0905403540963696E-3</v>
      </c>
      <c r="N4284" s="1">
        <v>4.0499717254014496E-6</v>
      </c>
      <c r="O4284" s="1">
        <v>3.7259739873693298E-6</v>
      </c>
      <c r="P4284" s="1">
        <v>5.6109174987640303E-8</v>
      </c>
      <c r="Q4284" s="1">
        <v>4.9710171614366799E-8</v>
      </c>
      <c r="R4284" s="1">
        <v>197.60087425734901</v>
      </c>
      <c r="S4284" s="1">
        <v>19.4890562719184</v>
      </c>
      <c r="T4284" s="1">
        <v>8.7361074265888503E-2</v>
      </c>
      <c r="U4284" s="1">
        <v>12667.886576747</v>
      </c>
      <c r="V4284" s="1">
        <f t="shared" si="265"/>
        <v>0.21179172729589035</v>
      </c>
      <c r="W4284" s="1">
        <f t="shared" si="266"/>
        <v>2.4940674452067775</v>
      </c>
      <c r="X4284" s="1">
        <f t="shared" si="267"/>
        <v>223.08627080983834</v>
      </c>
    </row>
    <row r="4285" spans="1:24" hidden="1" x14ac:dyDescent="0.3">
      <c r="A4285" s="18" t="str">
        <f t="shared" si="264"/>
        <v>ConstMin - Surfacing Equipment_1996_50</v>
      </c>
      <c r="B4285" s="1" t="s">
        <v>40</v>
      </c>
      <c r="C4285" s="1">
        <v>2020</v>
      </c>
      <c r="D4285" s="1" t="s">
        <v>100</v>
      </c>
      <c r="E4285" s="1">
        <v>1996</v>
      </c>
      <c r="F4285" s="1">
        <v>50</v>
      </c>
      <c r="G4285" s="1" t="s">
        <v>5</v>
      </c>
      <c r="H4285" s="1">
        <v>2.2374898636756201E-6</v>
      </c>
      <c r="I4285" s="1">
        <v>2.7073627350475001E-6</v>
      </c>
      <c r="J4285" s="1">
        <v>3.2219854036928898E-6</v>
      </c>
      <c r="K4285" s="1">
        <v>7.9529328945817607E-6</v>
      </c>
      <c r="L4285" s="1">
        <v>7.1757783200702403E-6</v>
      </c>
      <c r="M4285" s="1">
        <v>6.0867671064720303E-4</v>
      </c>
      <c r="N4285" s="1">
        <v>7.9624968417890301E-7</v>
      </c>
      <c r="O4285" s="1">
        <v>7.3254970944459095E-7</v>
      </c>
      <c r="P4285" s="1">
        <v>5.5603933465293597E-9</v>
      </c>
      <c r="Q4285" s="1">
        <v>4.9679374874497297E-9</v>
      </c>
      <c r="R4285" s="1">
        <v>19.747845539366601</v>
      </c>
      <c r="S4285" s="1">
        <v>31.2799353164291</v>
      </c>
      <c r="T4285" s="1">
        <v>0.17472214853177701</v>
      </c>
      <c r="U4285" s="1">
        <v>1063.5178007585901</v>
      </c>
      <c r="V4285" s="1">
        <f t="shared" si="265"/>
        <v>0.84292761940766214</v>
      </c>
      <c r="W4285" s="1">
        <f t="shared" si="266"/>
        <v>2.234152689786431</v>
      </c>
      <c r="X4285" s="1">
        <f t="shared" si="267"/>
        <v>179.02673232489565</v>
      </c>
    </row>
    <row r="4286" spans="1:24" hidden="1" x14ac:dyDescent="0.3">
      <c r="A4286" s="18" t="str">
        <f t="shared" si="264"/>
        <v>ConstMin - Surfacing Equipment_1996_100</v>
      </c>
      <c r="B4286" s="1" t="s">
        <v>40</v>
      </c>
      <c r="C4286" s="1">
        <v>2020</v>
      </c>
      <c r="D4286" s="1" t="s">
        <v>100</v>
      </c>
      <c r="E4286" s="1">
        <v>1996</v>
      </c>
      <c r="F4286" s="1">
        <v>100</v>
      </c>
      <c r="G4286" s="1" t="s">
        <v>5</v>
      </c>
      <c r="H4286" s="1">
        <v>3.2495678067585499E-6</v>
      </c>
      <c r="I4286" s="1">
        <v>3.9319770461778402E-6</v>
      </c>
      <c r="J4286" s="1">
        <v>4.6793776417323101E-6</v>
      </c>
      <c r="K4286" s="1">
        <v>1.4588054494998E-5</v>
      </c>
      <c r="L4286" s="1">
        <v>3.34913720466525E-5</v>
      </c>
      <c r="M4286" s="1">
        <v>1.9400799431075701E-3</v>
      </c>
      <c r="N4286" s="1">
        <v>2.5165127162430899E-6</v>
      </c>
      <c r="O4286" s="1">
        <v>2.3151916989436401E-6</v>
      </c>
      <c r="P4286" s="1">
        <v>1.7839514156469101E-8</v>
      </c>
      <c r="Q4286" s="1">
        <v>1.5834671689286799E-8</v>
      </c>
      <c r="R4286" s="1">
        <v>62.943757137962997</v>
      </c>
      <c r="S4286" s="1">
        <v>50.281765181549602</v>
      </c>
      <c r="T4286" s="1">
        <v>0.26208322279766499</v>
      </c>
      <c r="U4286" s="1">
        <v>4240.4288636440197</v>
      </c>
      <c r="V4286" s="1">
        <f t="shared" si="265"/>
        <v>0.30703634856144707</v>
      </c>
      <c r="W4286" s="1">
        <f t="shared" si="266"/>
        <v>2.6152412541454111</v>
      </c>
      <c r="X4286" s="1">
        <f t="shared" si="267"/>
        <v>191.85419289646183</v>
      </c>
    </row>
    <row r="4287" spans="1:24" hidden="1" x14ac:dyDescent="0.3">
      <c r="A4287" s="18" t="str">
        <f t="shared" si="264"/>
        <v>ConstMin - Surfacing Equipment_1996_300</v>
      </c>
      <c r="B4287" s="1" t="s">
        <v>40</v>
      </c>
      <c r="C4287" s="1">
        <v>2020</v>
      </c>
      <c r="D4287" s="1" t="s">
        <v>100</v>
      </c>
      <c r="E4287" s="1">
        <v>1996</v>
      </c>
      <c r="F4287" s="1">
        <v>300</v>
      </c>
      <c r="G4287" s="1" t="s">
        <v>5</v>
      </c>
      <c r="H4287" s="1">
        <v>1.06499082873676E-6</v>
      </c>
      <c r="I4287" s="1">
        <v>1.2886389027714801E-6</v>
      </c>
      <c r="J4287" s="1">
        <v>1.53358679338094E-6</v>
      </c>
      <c r="K4287" s="1">
        <v>3.8987088750344401E-6</v>
      </c>
      <c r="L4287" s="1">
        <v>2.4739409001481901E-5</v>
      </c>
      <c r="M4287" s="1">
        <v>1.9671981515856198E-3</v>
      </c>
      <c r="N4287" s="1">
        <v>5.7054334753490299E-7</v>
      </c>
      <c r="O4287" s="1">
        <v>5.2489987973210998E-7</v>
      </c>
      <c r="P4287" s="1">
        <v>1.8155772751542199E-8</v>
      </c>
      <c r="Q4287" s="1">
        <v>1.60560068613641E-8</v>
      </c>
      <c r="R4287" s="1">
        <v>63.823577546664602</v>
      </c>
      <c r="S4287" s="1">
        <v>19.391610990558799</v>
      </c>
      <c r="T4287" s="1">
        <v>8.7361074265888503E-2</v>
      </c>
      <c r="U4287" s="1">
        <v>4091.6299190079199</v>
      </c>
      <c r="V4287" s="1">
        <f t="shared" si="265"/>
        <v>0.10428539566221316</v>
      </c>
      <c r="W4287" s="1">
        <f t="shared" si="266"/>
        <v>2.0020806842166037</v>
      </c>
      <c r="X4287" s="1">
        <f t="shared" si="267"/>
        <v>221.97083945578902</v>
      </c>
    </row>
    <row r="4288" spans="1:24" hidden="1" x14ac:dyDescent="0.3">
      <c r="A4288" s="18" t="str">
        <f t="shared" si="264"/>
        <v>ConstMin - Surfacing Equipment_1997_75</v>
      </c>
      <c r="B4288" s="1" t="s">
        <v>40</v>
      </c>
      <c r="C4288" s="1">
        <v>2020</v>
      </c>
      <c r="D4288" s="1" t="s">
        <v>100</v>
      </c>
      <c r="E4288" s="1">
        <v>1997</v>
      </c>
      <c r="F4288" s="1">
        <v>75</v>
      </c>
      <c r="G4288" s="1" t="s">
        <v>5</v>
      </c>
      <c r="H4288" s="1">
        <v>8.7478917409743503E-7</v>
      </c>
      <c r="I4288" s="1">
        <v>1.0584949006578901E-6</v>
      </c>
      <c r="J4288" s="1">
        <v>1.2596964107003E-6</v>
      </c>
      <c r="K4288" s="1">
        <v>3.9340670364993704E-6</v>
      </c>
      <c r="L4288" s="1">
        <v>9.0348553534756893E-6</v>
      </c>
      <c r="M4288" s="1">
        <v>5.2472347666061001E-4</v>
      </c>
      <c r="N4288" s="1">
        <v>6.7612917674993696E-7</v>
      </c>
      <c r="O4288" s="1">
        <v>6.2203884260994198E-7</v>
      </c>
      <c r="P4288" s="1">
        <v>4.8250850852605299E-9</v>
      </c>
      <c r="Q4288" s="1">
        <v>4.2827224775454397E-9</v>
      </c>
      <c r="R4288" s="1">
        <v>17.024075320633099</v>
      </c>
      <c r="S4288" s="1">
        <v>19.4890562719184</v>
      </c>
      <c r="T4288" s="1">
        <v>8.7361074265888503E-2</v>
      </c>
      <c r="U4288" s="1">
        <v>1091.38715122743</v>
      </c>
      <c r="V4288" s="1">
        <f t="shared" si="265"/>
        <v>0.32114305483633199</v>
      </c>
      <c r="W4288" s="1">
        <f t="shared" si="266"/>
        <v>2.7411384281740072</v>
      </c>
      <c r="X4288" s="1">
        <f t="shared" si="267"/>
        <v>223.08627080983834</v>
      </c>
    </row>
    <row r="4289" spans="1:24" hidden="1" x14ac:dyDescent="0.3">
      <c r="A4289" s="18" t="str">
        <f t="shared" si="264"/>
        <v>ConstMin - Surfacing Equipment_1997_175</v>
      </c>
      <c r="B4289" s="1" t="s">
        <v>40</v>
      </c>
      <c r="C4289" s="1">
        <v>2020</v>
      </c>
      <c r="D4289" s="1" t="s">
        <v>100</v>
      </c>
      <c r="E4289" s="1">
        <v>1997</v>
      </c>
      <c r="F4289" s="1">
        <v>175</v>
      </c>
      <c r="G4289" s="1" t="s">
        <v>5</v>
      </c>
      <c r="H4289" s="1">
        <v>3.3355306111607701E-6</v>
      </c>
      <c r="I4289" s="1">
        <v>4.0359920395045398E-6</v>
      </c>
      <c r="J4289" s="1">
        <v>4.8031640800715101E-6</v>
      </c>
      <c r="K4289" s="1">
        <v>1.68909542109807E-5</v>
      </c>
      <c r="L4289" s="1">
        <v>4.0324535730173198E-5</v>
      </c>
      <c r="M4289" s="1">
        <v>2.9121218285355298E-3</v>
      </c>
      <c r="N4289" s="1">
        <v>2.2951131495420901E-6</v>
      </c>
      <c r="O4289" s="1">
        <v>2.1115040975787301E-6</v>
      </c>
      <c r="P4289" s="1">
        <v>2.68239445542207E-8</v>
      </c>
      <c r="Q4289" s="1">
        <v>2.37683468858524E-8</v>
      </c>
      <c r="R4289" s="1">
        <v>94.480585597877806</v>
      </c>
      <c r="S4289" s="1">
        <v>40.3423464828712</v>
      </c>
      <c r="T4289" s="1">
        <v>0.17472214853177701</v>
      </c>
      <c r="U4289" s="1">
        <v>6051.3519724306798</v>
      </c>
      <c r="V4289" s="1">
        <f t="shared" si="265"/>
        <v>0.22084444898818142</v>
      </c>
      <c r="W4289" s="1">
        <f t="shared" si="266"/>
        <v>2.2065082851668785</v>
      </c>
      <c r="X4289" s="1">
        <f t="shared" si="267"/>
        <v>230.8942902881833</v>
      </c>
    </row>
    <row r="4290" spans="1:24" hidden="1" x14ac:dyDescent="0.3">
      <c r="A4290" s="18" t="str">
        <f t="shared" si="264"/>
        <v>ConstMin - Surfacing Equipment_1997_600</v>
      </c>
      <c r="B4290" s="1" t="s">
        <v>40</v>
      </c>
      <c r="C4290" s="1">
        <v>2020</v>
      </c>
      <c r="D4290" s="1" t="s">
        <v>100</v>
      </c>
      <c r="E4290" s="1">
        <v>1997</v>
      </c>
      <c r="F4290" s="1">
        <v>600</v>
      </c>
      <c r="G4290" s="1" t="s">
        <v>5</v>
      </c>
      <c r="H4290" s="1">
        <v>1.0934984107183999E-6</v>
      </c>
      <c r="I4290" s="1">
        <v>1.32313307696927E-6</v>
      </c>
      <c r="J4290" s="1">
        <v>1.5746377114345E-6</v>
      </c>
      <c r="K4290" s="1">
        <v>4.0798538593519203E-6</v>
      </c>
      <c r="L4290" s="1">
        <v>2.5894040429610299E-5</v>
      </c>
      <c r="M4290" s="1">
        <v>2.1277862662516401E-3</v>
      </c>
      <c r="N4290" s="1">
        <v>6.1390412400649504E-7</v>
      </c>
      <c r="O4290" s="1">
        <v>5.6479179408597497E-7</v>
      </c>
      <c r="P4290" s="1">
        <v>1.9639634282381999E-8</v>
      </c>
      <c r="Q4290" s="1">
        <v>1.7366705465291101E-8</v>
      </c>
      <c r="R4290" s="1">
        <v>69.033682070806293</v>
      </c>
      <c r="S4290" s="1">
        <v>10.036863980038</v>
      </c>
      <c r="T4290" s="1">
        <v>8.7361074265888503E-2</v>
      </c>
      <c r="U4290" s="1">
        <v>4446.3307431568301</v>
      </c>
      <c r="V4290" s="1">
        <f t="shared" si="265"/>
        <v>9.8534964018600402E-2</v>
      </c>
      <c r="W4290" s="1">
        <f t="shared" si="266"/>
        <v>1.9283535318096303</v>
      </c>
      <c r="X4290" s="1">
        <f t="shared" si="267"/>
        <v>114.889429467067</v>
      </c>
    </row>
    <row r="4291" spans="1:24" hidden="1" x14ac:dyDescent="0.3">
      <c r="A4291" s="18" t="str">
        <f t="shared" si="264"/>
        <v>ConstMin - Surfacing Equipment_1997_750</v>
      </c>
      <c r="B4291" s="1" t="s">
        <v>40</v>
      </c>
      <c r="C4291" s="1">
        <v>2020</v>
      </c>
      <c r="D4291" s="1" t="s">
        <v>100</v>
      </c>
      <c r="E4291" s="1">
        <v>1997</v>
      </c>
      <c r="F4291" s="1">
        <v>750</v>
      </c>
      <c r="G4291" s="1" t="s">
        <v>5</v>
      </c>
      <c r="H4291" s="1">
        <v>3.7414479097702002E-6</v>
      </c>
      <c r="I4291" s="1">
        <v>4.5271519708219503E-6</v>
      </c>
      <c r="J4291" s="1">
        <v>5.3876849900691002E-6</v>
      </c>
      <c r="K4291" s="1">
        <v>1.39593807769795E-5</v>
      </c>
      <c r="L4291" s="1">
        <v>8.85974798785688E-5</v>
      </c>
      <c r="M4291" s="1">
        <v>7.28030457133883E-3</v>
      </c>
      <c r="N4291" s="1">
        <v>2.1004971557794901E-6</v>
      </c>
      <c r="O4291" s="1">
        <v>1.9324573833171302E-6</v>
      </c>
      <c r="P4291" s="1">
        <v>6.7197782744096005E-8</v>
      </c>
      <c r="Q4291" s="1">
        <v>5.9420867214631002E-8</v>
      </c>
      <c r="R4291" s="1">
        <v>236.201463994694</v>
      </c>
      <c r="S4291" s="1">
        <v>20.1711732414356</v>
      </c>
      <c r="T4291" s="1">
        <v>8.7361074265888503E-2</v>
      </c>
      <c r="U4291" s="1">
        <v>15128.379931076701</v>
      </c>
      <c r="V4291" s="1">
        <f t="shared" si="265"/>
        <v>9.9088043058149208E-2</v>
      </c>
      <c r="W4291" s="1">
        <f t="shared" si="266"/>
        <v>1.9391774249312919</v>
      </c>
      <c r="X4291" s="1">
        <f t="shared" si="267"/>
        <v>230.8942902881833</v>
      </c>
    </row>
    <row r="4292" spans="1:24" hidden="1" x14ac:dyDescent="0.3">
      <c r="A4292" s="18" t="str">
        <f t="shared" si="264"/>
        <v>ConstMin - Surfacing Equipment_1998_100</v>
      </c>
      <c r="B4292" s="1" t="s">
        <v>40</v>
      </c>
      <c r="C4292" s="1">
        <v>2020</v>
      </c>
      <c r="D4292" s="1" t="s">
        <v>100</v>
      </c>
      <c r="E4292" s="1">
        <v>1998</v>
      </c>
      <c r="F4292" s="1">
        <v>100</v>
      </c>
      <c r="G4292" s="1" t="s">
        <v>5</v>
      </c>
      <c r="H4292" s="1">
        <v>1.25788485595215E-6</v>
      </c>
      <c r="I4292" s="1">
        <v>1.5220406757020999E-6</v>
      </c>
      <c r="J4292" s="1">
        <v>1.8113541925711001E-6</v>
      </c>
      <c r="K4292" s="1">
        <v>5.6669800747453801E-6</v>
      </c>
      <c r="L4292" s="1">
        <v>1.04698499208192E-5</v>
      </c>
      <c r="M4292" s="1">
        <v>7.5807228585611898E-4</v>
      </c>
      <c r="N4292" s="1">
        <v>1.0781215826515399E-6</v>
      </c>
      <c r="O4292" s="1">
        <v>9.9187185603942193E-7</v>
      </c>
      <c r="P4292" s="1">
        <v>6.9710176772202904E-9</v>
      </c>
      <c r="Q4292" s="1">
        <v>6.18728408894912E-9</v>
      </c>
      <c r="R4292" s="1">
        <v>24.594820447201599</v>
      </c>
      <c r="S4292" s="1">
        <v>16.565697831130699</v>
      </c>
      <c r="T4292" s="1">
        <v>8.7361074265888503E-2</v>
      </c>
      <c r="U4292" s="1">
        <v>1573.7412939574101</v>
      </c>
      <c r="V4292" s="1">
        <f t="shared" si="265"/>
        <v>0.32024438145242218</v>
      </c>
      <c r="W4292" s="1">
        <f t="shared" si="266"/>
        <v>2.2029047352796782</v>
      </c>
      <c r="X4292" s="1">
        <f t="shared" si="267"/>
        <v>189.62333018836324</v>
      </c>
    </row>
    <row r="4293" spans="1:24" hidden="1" x14ac:dyDescent="0.3">
      <c r="A4293" s="18" t="str">
        <f t="shared" si="264"/>
        <v>ConstMin - Surfacing Equipment_1998_300</v>
      </c>
      <c r="B4293" s="1" t="s">
        <v>40</v>
      </c>
      <c r="C4293" s="1">
        <v>2020</v>
      </c>
      <c r="D4293" s="1" t="s">
        <v>100</v>
      </c>
      <c r="E4293" s="1">
        <v>1998</v>
      </c>
      <c r="F4293" s="1">
        <v>300</v>
      </c>
      <c r="G4293" s="1" t="s">
        <v>5</v>
      </c>
      <c r="H4293" s="1">
        <v>2.7482762785234398E-6</v>
      </c>
      <c r="I4293" s="1">
        <v>3.32541429701337E-6</v>
      </c>
      <c r="J4293" s="1">
        <v>3.9575178410737601E-6</v>
      </c>
      <c r="K4293" s="1">
        <v>1.0096627224621801E-5</v>
      </c>
      <c r="L4293" s="1">
        <v>6.4109231966096998E-5</v>
      </c>
      <c r="M4293" s="1">
        <v>5.12433409686702E-3</v>
      </c>
      <c r="N4293" s="1">
        <v>1.4707203157495399E-6</v>
      </c>
      <c r="O4293" s="1">
        <v>1.3530626904895799E-6</v>
      </c>
      <c r="P4293" s="1">
        <v>4.7294561676335E-8</v>
      </c>
      <c r="Q4293" s="1">
        <v>4.18241260306704E-8</v>
      </c>
      <c r="R4293" s="1">
        <v>166.25337632754199</v>
      </c>
      <c r="S4293" s="1">
        <v>53.107678340977799</v>
      </c>
      <c r="T4293" s="1">
        <v>0.26208322279766499</v>
      </c>
      <c r="U4293" s="1">
        <v>10462.212633172599</v>
      </c>
      <c r="V4293" s="1">
        <f t="shared" si="265"/>
        <v>0.10524726477313461</v>
      </c>
      <c r="W4293" s="1">
        <f t="shared" si="266"/>
        <v>2.0290167505438457</v>
      </c>
      <c r="X4293" s="1">
        <f t="shared" si="267"/>
        <v>202.63669598560415</v>
      </c>
    </row>
    <row r="4294" spans="1:24" hidden="1" x14ac:dyDescent="0.3">
      <c r="A4294" s="18" t="str">
        <f t="shared" si="264"/>
        <v>ConstMin - Surfacing Equipment_1998_600</v>
      </c>
      <c r="B4294" s="1" t="s">
        <v>40</v>
      </c>
      <c r="C4294" s="1">
        <v>2020</v>
      </c>
      <c r="D4294" s="1" t="s">
        <v>100</v>
      </c>
      <c r="E4294" s="1">
        <v>1998</v>
      </c>
      <c r="F4294" s="1">
        <v>600</v>
      </c>
      <c r="G4294" s="1" t="s">
        <v>5</v>
      </c>
      <c r="H4294" s="1">
        <v>3.55223811786678E-6</v>
      </c>
      <c r="I4294" s="1">
        <v>4.2982081226188001E-6</v>
      </c>
      <c r="J4294" s="1">
        <v>5.1152228897281596E-6</v>
      </c>
      <c r="K4294" s="1">
        <v>1.3273001174912399E-5</v>
      </c>
      <c r="L4294" s="1">
        <v>8.42690094730773E-5</v>
      </c>
      <c r="M4294" s="1">
        <v>6.9379560083762098E-3</v>
      </c>
      <c r="N4294" s="1">
        <v>1.99124269776517E-6</v>
      </c>
      <c r="O4294" s="1">
        <v>1.83194328194395E-6</v>
      </c>
      <c r="P4294" s="1">
        <v>6.4038276797141201E-8</v>
      </c>
      <c r="Q4294" s="1">
        <v>5.6626664265896302E-8</v>
      </c>
      <c r="R4294" s="1">
        <v>225.094341898924</v>
      </c>
      <c r="S4294" s="1">
        <v>39.2704483879157</v>
      </c>
      <c r="T4294" s="1">
        <v>0.17472214853177701</v>
      </c>
      <c r="U4294" s="1">
        <v>14137.3614196496</v>
      </c>
      <c r="V4294" s="1">
        <f t="shared" si="265"/>
        <v>0.10067176443964544</v>
      </c>
      <c r="W4294" s="1">
        <f t="shared" si="266"/>
        <v>1.9737317573321875</v>
      </c>
      <c r="X4294" s="1">
        <f t="shared" si="267"/>
        <v>224.75941784091282</v>
      </c>
    </row>
    <row r="4295" spans="1:24" hidden="1" x14ac:dyDescent="0.3">
      <c r="A4295" s="18" t="str">
        <f t="shared" si="264"/>
        <v>ConstMin - Surfacing Equipment_1999_50</v>
      </c>
      <c r="B4295" s="1" t="s">
        <v>40</v>
      </c>
      <c r="C4295" s="1">
        <v>2020</v>
      </c>
      <c r="D4295" s="1" t="s">
        <v>100</v>
      </c>
      <c r="E4295" s="1">
        <v>1999</v>
      </c>
      <c r="F4295" s="1">
        <v>50</v>
      </c>
      <c r="G4295" s="1" t="s">
        <v>5</v>
      </c>
      <c r="H4295" s="1">
        <v>2.9427680177962901E-6</v>
      </c>
      <c r="I4295" s="1">
        <v>3.5607493015335101E-6</v>
      </c>
      <c r="J4295" s="1">
        <v>4.2375859456266503E-6</v>
      </c>
      <c r="K4295" s="1">
        <v>1.06885001036122E-5</v>
      </c>
      <c r="L4295" s="1">
        <v>9.9992993035756392E-6</v>
      </c>
      <c r="M4295" s="1">
        <v>1.0238662503972401E-3</v>
      </c>
      <c r="N4295" s="1">
        <v>1.1505179067924899E-6</v>
      </c>
      <c r="O4295" s="1">
        <v>1.0584764742490901E-6</v>
      </c>
      <c r="P4295" s="1">
        <v>9.3778681960215796E-9</v>
      </c>
      <c r="Q4295" s="1">
        <v>8.3566586966579293E-9</v>
      </c>
      <c r="R4295" s="1">
        <v>33.218212907006802</v>
      </c>
      <c r="S4295" s="1">
        <v>43.070814360939799</v>
      </c>
      <c r="T4295" s="1">
        <v>0.17472214853177701</v>
      </c>
      <c r="U4295" s="1">
        <v>1916.65123906182</v>
      </c>
      <c r="V4295" s="1">
        <f t="shared" si="265"/>
        <v>0.61515832284530947</v>
      </c>
      <c r="W4295" s="1">
        <f t="shared" si="266"/>
        <v>1.7274881403660576</v>
      </c>
      <c r="X4295" s="1">
        <f t="shared" si="267"/>
        <v>246.51032924487211</v>
      </c>
    </row>
    <row r="4296" spans="1:24" hidden="1" x14ac:dyDescent="0.3">
      <c r="A4296" s="18" t="str">
        <f t="shared" si="264"/>
        <v>ConstMin - Surfacing Equipment_1999_75</v>
      </c>
      <c r="B4296" s="1" t="s">
        <v>40</v>
      </c>
      <c r="C4296" s="1">
        <v>2020</v>
      </c>
      <c r="D4296" s="1" t="s">
        <v>100</v>
      </c>
      <c r="E4296" s="1">
        <v>1999</v>
      </c>
      <c r="F4296" s="1">
        <v>75</v>
      </c>
      <c r="G4296" s="1" t="s">
        <v>5</v>
      </c>
      <c r="H4296" s="1">
        <v>2.68905750402353E-6</v>
      </c>
      <c r="I4296" s="1">
        <v>3.2537595798684702E-6</v>
      </c>
      <c r="J4296" s="1">
        <v>3.8722428057938902E-6</v>
      </c>
      <c r="K4296" s="1">
        <v>1.21363824620506E-5</v>
      </c>
      <c r="L4296" s="1">
        <v>2.2429469308343101E-5</v>
      </c>
      <c r="M4296" s="1">
        <v>1.6282538313723599E-3</v>
      </c>
      <c r="N4296" s="1">
        <v>2.3001713424899099E-6</v>
      </c>
      <c r="O4296" s="1">
        <v>2.1161576350907201E-6</v>
      </c>
      <c r="P4296" s="1">
        <v>1.4973342423007901E-8</v>
      </c>
      <c r="Q4296" s="1">
        <v>1.32895888843149E-8</v>
      </c>
      <c r="R4296" s="1">
        <v>52.826902357794701</v>
      </c>
      <c r="S4296" s="1">
        <v>61.000746131104798</v>
      </c>
      <c r="T4296" s="1">
        <v>0.26208322279766499</v>
      </c>
      <c r="U4296" s="1">
        <v>3395.70820129816</v>
      </c>
      <c r="V4296" s="1">
        <f t="shared" si="265"/>
        <v>0.31728073061028089</v>
      </c>
      <c r="W4296" s="1">
        <f t="shared" si="266"/>
        <v>2.1871432829218573</v>
      </c>
      <c r="X4296" s="1">
        <f t="shared" si="267"/>
        <v>232.75334254493256</v>
      </c>
    </row>
    <row r="4297" spans="1:24" hidden="1" x14ac:dyDescent="0.3">
      <c r="A4297" s="18" t="str">
        <f t="shared" si="264"/>
        <v>ConstMin - Surfacing Equipment_1999_175</v>
      </c>
      <c r="B4297" s="1" t="s">
        <v>40</v>
      </c>
      <c r="C4297" s="1">
        <v>2020</v>
      </c>
      <c r="D4297" s="1" t="s">
        <v>100</v>
      </c>
      <c r="E4297" s="1">
        <v>1999</v>
      </c>
      <c r="F4297" s="1">
        <v>175</v>
      </c>
      <c r="G4297" s="1" t="s">
        <v>5</v>
      </c>
      <c r="H4297" s="1">
        <v>2.0798856997634902E-6</v>
      </c>
      <c r="I4297" s="1">
        <v>2.5166616967138302E-6</v>
      </c>
      <c r="J4297" s="1">
        <v>2.9950354076594299E-6</v>
      </c>
      <c r="K4297" s="1">
        <v>1.0570222587146599E-5</v>
      </c>
      <c r="L4297" s="1">
        <v>2.5251098483887999E-5</v>
      </c>
      <c r="M4297" s="1">
        <v>1.8330883039420699E-3</v>
      </c>
      <c r="N4297" s="1">
        <v>1.4254977403403601E-6</v>
      </c>
      <c r="O4297" s="1">
        <v>1.3114579211131299E-6</v>
      </c>
      <c r="P4297" s="1">
        <v>1.6885413856730599E-8</v>
      </c>
      <c r="Q4297" s="1">
        <v>1.4961420313381801E-8</v>
      </c>
      <c r="R4297" s="1">
        <v>59.472531235468097</v>
      </c>
      <c r="S4297" s="1">
        <v>21.827743024548599</v>
      </c>
      <c r="T4297" s="1">
        <v>8.7361074265888503E-2</v>
      </c>
      <c r="U4297" s="1">
        <v>3819.8550292960199</v>
      </c>
      <c r="V4297" s="1">
        <f t="shared" si="265"/>
        <v>0.21815569710483226</v>
      </c>
      <c r="W4297" s="1">
        <f t="shared" si="266"/>
        <v>2.1888802136609744</v>
      </c>
      <c r="X4297" s="1">
        <f t="shared" si="267"/>
        <v>249.85662330701882</v>
      </c>
    </row>
    <row r="4298" spans="1:24" hidden="1" x14ac:dyDescent="0.3">
      <c r="A4298" s="18" t="str">
        <f t="shared" ref="A4298:A4361" si="268">D4298&amp;"_"&amp;E4298&amp;"_"&amp;F4298</f>
        <v>ConstMin - Surfacing Equipment_1999_300</v>
      </c>
      <c r="B4298" s="1" t="s">
        <v>40</v>
      </c>
      <c r="C4298" s="1">
        <v>2020</v>
      </c>
      <c r="D4298" s="1" t="s">
        <v>100</v>
      </c>
      <c r="E4298" s="1">
        <v>1999</v>
      </c>
      <c r="F4298" s="1">
        <v>300</v>
      </c>
      <c r="G4298" s="1" t="s">
        <v>5</v>
      </c>
      <c r="H4298" s="1">
        <v>4.1479221179508599E-6</v>
      </c>
      <c r="I4298" s="1">
        <v>5.01898576272054E-6</v>
      </c>
      <c r="J4298" s="1">
        <v>5.9730078498492397E-6</v>
      </c>
      <c r="K4298" s="1">
        <v>1.5266022043961999E-5</v>
      </c>
      <c r="L4298" s="1">
        <v>9.6963694240209997E-5</v>
      </c>
      <c r="M4298" s="1">
        <v>7.7706880116196198E-3</v>
      </c>
      <c r="N4298" s="1">
        <v>1.93704823800409E-6</v>
      </c>
      <c r="O4298" s="1">
        <v>1.7820843789637599E-6</v>
      </c>
      <c r="P4298" s="1">
        <v>7.1719426612229795E-8</v>
      </c>
      <c r="Q4298" s="1">
        <v>6.3423310931600503E-8</v>
      </c>
      <c r="R4298" s="1">
        <v>252.111414653775</v>
      </c>
      <c r="S4298" s="1">
        <v>83.120824999732207</v>
      </c>
      <c r="T4298" s="1">
        <v>0.43680537132944203</v>
      </c>
      <c r="U4298" s="1">
        <v>16241.8092049476</v>
      </c>
      <c r="V4298" s="1">
        <f t="shared" si="265"/>
        <v>0.10232226849968645</v>
      </c>
      <c r="W4298" s="1">
        <f t="shared" si="266"/>
        <v>1.9768028095362231</v>
      </c>
      <c r="X4298" s="1">
        <f t="shared" si="267"/>
        <v>190.29258900079282</v>
      </c>
    </row>
    <row r="4299" spans="1:24" hidden="1" x14ac:dyDescent="0.3">
      <c r="A4299" s="18" t="str">
        <f t="shared" si="268"/>
        <v>ConstMin - Surfacing Equipment_1999_600</v>
      </c>
      <c r="B4299" s="1" t="s">
        <v>40</v>
      </c>
      <c r="C4299" s="1">
        <v>2020</v>
      </c>
      <c r="D4299" s="1" t="s">
        <v>100</v>
      </c>
      <c r="E4299" s="1">
        <v>1999</v>
      </c>
      <c r="F4299" s="1">
        <v>600</v>
      </c>
      <c r="G4299" s="1" t="s">
        <v>5</v>
      </c>
      <c r="H4299" s="1">
        <v>1.60976341714924E-6</v>
      </c>
      <c r="I4299" s="1">
        <v>1.9478137347505799E-6</v>
      </c>
      <c r="J4299" s="1">
        <v>2.3180593206949102E-6</v>
      </c>
      <c r="K4299" s="1">
        <v>6.0238420921975497E-6</v>
      </c>
      <c r="L4299" s="1">
        <v>3.8257490416573802E-5</v>
      </c>
      <c r="M4299" s="1">
        <v>3.1558562599814199E-3</v>
      </c>
      <c r="N4299" s="1">
        <v>9.0098579036588398E-7</v>
      </c>
      <c r="O4299" s="1">
        <v>8.2890692713661397E-7</v>
      </c>
      <c r="P4299" s="1">
        <v>2.9129163260557199E-8</v>
      </c>
      <c r="Q4299" s="1">
        <v>2.5757674549916901E-8</v>
      </c>
      <c r="R4299" s="1">
        <v>102.388280800641</v>
      </c>
      <c r="S4299" s="1">
        <v>19.586501553278001</v>
      </c>
      <c r="T4299" s="1">
        <v>8.7361074265888503E-2</v>
      </c>
      <c r="U4299" s="1">
        <v>6561.4780203481496</v>
      </c>
      <c r="V4299" s="1">
        <f t="shared" ref="V4299:V4362" si="269">IFERROR(CONVERT(I4299,"ton","g")*365/U4299,0)</f>
        <v>9.829566070824805E-2</v>
      </c>
      <c r="W4299" s="1">
        <f t="shared" ref="W4299:W4362" si="270">IFERROR(CONVERT(L4299,"ton","g")*365/U4299,0)</f>
        <v>1.9306493379964451</v>
      </c>
      <c r="X4299" s="1">
        <f t="shared" ref="X4299:X4362" si="271">S4299/T4299</f>
        <v>224.20170216388763</v>
      </c>
    </row>
    <row r="4300" spans="1:24" hidden="1" x14ac:dyDescent="0.3">
      <c r="A4300" s="18" t="str">
        <f t="shared" si="268"/>
        <v>ConstMin - Surfacing Equipment_2000_25</v>
      </c>
      <c r="B4300" s="1" t="s">
        <v>40</v>
      </c>
      <c r="C4300" s="1">
        <v>2020</v>
      </c>
      <c r="D4300" s="1" t="s">
        <v>100</v>
      </c>
      <c r="E4300" s="1">
        <v>2000</v>
      </c>
      <c r="F4300" s="1">
        <v>25</v>
      </c>
      <c r="G4300" s="1" t="s">
        <v>5</v>
      </c>
      <c r="H4300" s="1">
        <v>0</v>
      </c>
      <c r="I4300" s="1">
        <v>0</v>
      </c>
      <c r="J4300" s="1">
        <v>0</v>
      </c>
      <c r="K4300" s="1">
        <v>0</v>
      </c>
      <c r="L4300" s="1">
        <v>0</v>
      </c>
      <c r="M4300" s="1">
        <v>0</v>
      </c>
      <c r="N4300" s="1">
        <v>0</v>
      </c>
      <c r="O4300" s="1">
        <v>0</v>
      </c>
      <c r="P4300" s="1">
        <v>0</v>
      </c>
      <c r="Q4300" s="1">
        <v>0</v>
      </c>
      <c r="R4300" s="1">
        <v>0</v>
      </c>
      <c r="S4300" s="1">
        <v>0</v>
      </c>
      <c r="T4300" s="1">
        <v>0</v>
      </c>
      <c r="U4300" s="1">
        <v>0</v>
      </c>
      <c r="V4300" s="1">
        <f t="shared" si="269"/>
        <v>0</v>
      </c>
      <c r="W4300" s="1">
        <f t="shared" si="270"/>
        <v>0</v>
      </c>
      <c r="X4300" s="1" t="e">
        <f t="shared" si="271"/>
        <v>#DIV/0!</v>
      </c>
    </row>
    <row r="4301" spans="1:24" hidden="1" x14ac:dyDescent="0.3">
      <c r="A4301" s="18" t="str">
        <f t="shared" si="268"/>
        <v>ConstMin - Surfacing Equipment_2000_175</v>
      </c>
      <c r="B4301" s="1" t="s">
        <v>40</v>
      </c>
      <c r="C4301" s="1">
        <v>2020</v>
      </c>
      <c r="D4301" s="1" t="s">
        <v>100</v>
      </c>
      <c r="E4301" s="1">
        <v>2000</v>
      </c>
      <c r="F4301" s="1">
        <v>175</v>
      </c>
      <c r="G4301" s="1" t="s">
        <v>5</v>
      </c>
      <c r="H4301" s="1">
        <v>3.1507113345659802E-6</v>
      </c>
      <c r="I4301" s="1">
        <v>3.81236071482484E-6</v>
      </c>
      <c r="J4301" s="1">
        <v>4.5370243217750203E-6</v>
      </c>
      <c r="K4301" s="1">
        <v>1.60432239381077E-5</v>
      </c>
      <c r="L4301" s="1">
        <v>3.8338818923231498E-5</v>
      </c>
      <c r="M4301" s="1">
        <v>2.7909506339169601E-3</v>
      </c>
      <c r="N4301" s="1">
        <v>2.1548025938683999E-6</v>
      </c>
      <c r="O4301" s="1">
        <v>1.9824183863589301E-6</v>
      </c>
      <c r="P4301" s="1">
        <v>2.5709201347538498E-8</v>
      </c>
      <c r="Q4301" s="1">
        <v>2.27793638845074E-8</v>
      </c>
      <c r="R4301" s="1">
        <v>90.549319634697397</v>
      </c>
      <c r="S4301" s="1">
        <v>42.096361547343797</v>
      </c>
      <c r="T4301" s="1">
        <v>0.17472214853177701</v>
      </c>
      <c r="U4301" s="1">
        <v>5851.3942550807997</v>
      </c>
      <c r="V4301" s="1">
        <f t="shared" si="269"/>
        <v>0.21573629963738319</v>
      </c>
      <c r="W4301" s="1">
        <f t="shared" si="270"/>
        <v>2.1695415375576981</v>
      </c>
      <c r="X4301" s="1">
        <f t="shared" si="271"/>
        <v>240.93317247462568</v>
      </c>
    </row>
    <row r="4302" spans="1:24" hidden="1" x14ac:dyDescent="0.3">
      <c r="A4302" s="18" t="str">
        <f t="shared" si="268"/>
        <v>ConstMin - Surfacing Equipment_2000_600</v>
      </c>
      <c r="B4302" s="1" t="s">
        <v>40</v>
      </c>
      <c r="C4302" s="1">
        <v>2020</v>
      </c>
      <c r="D4302" s="1" t="s">
        <v>100</v>
      </c>
      <c r="E4302" s="1">
        <v>2000</v>
      </c>
      <c r="F4302" s="1">
        <v>600</v>
      </c>
      <c r="G4302" s="1" t="s">
        <v>5</v>
      </c>
      <c r="H4302" s="1">
        <v>6.47306852960023E-6</v>
      </c>
      <c r="I4302" s="1">
        <v>7.8324129208162704E-6</v>
      </c>
      <c r="J4302" s="1">
        <v>9.3212186826243306E-6</v>
      </c>
      <c r="K4302" s="1">
        <v>2.4261219331127001E-5</v>
      </c>
      <c r="L4302" s="1">
        <v>1.5413801470945301E-4</v>
      </c>
      <c r="M4302" s="1">
        <v>1.2741017520143399E-2</v>
      </c>
      <c r="N4302" s="1">
        <v>3.6170092260201802E-6</v>
      </c>
      <c r="O4302" s="1">
        <v>3.3276484879385599E-6</v>
      </c>
      <c r="P4302" s="1">
        <v>1.17602833392002E-7</v>
      </c>
      <c r="Q4302" s="1">
        <v>1.03990472215162E-7</v>
      </c>
      <c r="R4302" s="1">
        <v>413.36828171826198</v>
      </c>
      <c r="S4302" s="1">
        <v>61.390527256543102</v>
      </c>
      <c r="T4302" s="1">
        <v>0.26208322279766499</v>
      </c>
      <c r="U4302" s="1">
        <v>26343.454808033501</v>
      </c>
      <c r="V4302" s="1">
        <f t="shared" si="269"/>
        <v>9.8449031032043374E-2</v>
      </c>
      <c r="W4302" s="1">
        <f t="shared" si="270"/>
        <v>1.9374282672225396</v>
      </c>
      <c r="X4302" s="1">
        <f t="shared" si="271"/>
        <v>234.24058435033123</v>
      </c>
    </row>
    <row r="4303" spans="1:24" hidden="1" x14ac:dyDescent="0.3">
      <c r="A4303" s="18" t="str">
        <f t="shared" si="268"/>
        <v>ConstMin - Surfacing Equipment_2001_175</v>
      </c>
      <c r="B4303" s="1" t="s">
        <v>40</v>
      </c>
      <c r="C4303" s="1">
        <v>2020</v>
      </c>
      <c r="D4303" s="1" t="s">
        <v>100</v>
      </c>
      <c r="E4303" s="1">
        <v>2001</v>
      </c>
      <c r="F4303" s="1">
        <v>175</v>
      </c>
      <c r="G4303" s="1" t="s">
        <v>5</v>
      </c>
      <c r="H4303" s="1">
        <v>2.0670415650717299E-6</v>
      </c>
      <c r="I4303" s="1">
        <v>2.5011202937367898E-6</v>
      </c>
      <c r="J4303" s="1">
        <v>2.97653985370329E-6</v>
      </c>
      <c r="K4303" s="1">
        <v>1.0547017018274299E-5</v>
      </c>
      <c r="L4303" s="1">
        <v>2.5213777804581299E-5</v>
      </c>
      <c r="M4303" s="1">
        <v>1.8409401429934E-3</v>
      </c>
      <c r="N4303" s="1">
        <v>1.41042608327562E-6</v>
      </c>
      <c r="O4303" s="1">
        <v>1.29759199661357E-6</v>
      </c>
      <c r="P4303" s="1">
        <v>1.6958393326653301E-8</v>
      </c>
      <c r="Q4303" s="1">
        <v>1.5025505968190299E-8</v>
      </c>
      <c r="R4303" s="1">
        <v>59.727275506233298</v>
      </c>
      <c r="S4303" s="1">
        <v>22.899641119504199</v>
      </c>
      <c r="T4303" s="1">
        <v>8.7361074265888503E-2</v>
      </c>
      <c r="U4303" s="1">
        <v>3824.2400669571998</v>
      </c>
      <c r="V4303" s="1">
        <f t="shared" si="269"/>
        <v>0.21655989559606806</v>
      </c>
      <c r="W4303" s="1">
        <f t="shared" si="270"/>
        <v>2.1831389328278381</v>
      </c>
      <c r="X4303" s="1">
        <f t="shared" si="271"/>
        <v>262.12636820156092</v>
      </c>
    </row>
    <row r="4304" spans="1:24" hidden="1" x14ac:dyDescent="0.3">
      <c r="A4304" s="18" t="str">
        <f t="shared" si="268"/>
        <v>ConstMin - Surfacing Equipment_2001_300</v>
      </c>
      <c r="B4304" s="1" t="s">
        <v>40</v>
      </c>
      <c r="C4304" s="1">
        <v>2020</v>
      </c>
      <c r="D4304" s="1" t="s">
        <v>100</v>
      </c>
      <c r="E4304" s="1">
        <v>2001</v>
      </c>
      <c r="F4304" s="1">
        <v>300</v>
      </c>
      <c r="G4304" s="1" t="s">
        <v>5</v>
      </c>
      <c r="H4304" s="1">
        <v>1.18791186558874E-6</v>
      </c>
      <c r="I4304" s="1">
        <v>1.43737335736237E-6</v>
      </c>
      <c r="J4304" s="1">
        <v>1.71059308644778E-6</v>
      </c>
      <c r="K4304" s="1">
        <v>4.3894724217693404E-6</v>
      </c>
      <c r="L4304" s="1">
        <v>2.7899963058283801E-5</v>
      </c>
      <c r="M4304" s="1">
        <v>2.2488148999740402E-3</v>
      </c>
      <c r="N4304" s="1">
        <v>6.3456772317321204E-7</v>
      </c>
      <c r="O4304" s="1">
        <v>5.8380230531935495E-7</v>
      </c>
      <c r="P4304" s="1">
        <v>2.0755771617532799E-8</v>
      </c>
      <c r="Q4304" s="1">
        <v>1.83545249037662E-8</v>
      </c>
      <c r="R4304" s="1">
        <v>72.960322802713506</v>
      </c>
      <c r="S4304" s="1">
        <v>19.4890562719184</v>
      </c>
      <c r="T4304" s="1">
        <v>8.7361074265888503E-2</v>
      </c>
      <c r="U4304" s="1">
        <v>4677.3735052604297</v>
      </c>
      <c r="V4304" s="1">
        <f t="shared" si="269"/>
        <v>0.10175508937132093</v>
      </c>
      <c r="W4304" s="1">
        <f t="shared" si="270"/>
        <v>1.975104950923688</v>
      </c>
      <c r="X4304" s="1">
        <f t="shared" si="271"/>
        <v>223.08627080983834</v>
      </c>
    </row>
    <row r="4305" spans="1:24" hidden="1" x14ac:dyDescent="0.3">
      <c r="A4305" s="18" t="str">
        <f t="shared" si="268"/>
        <v>ConstMin - Surfacing Equipment_2001_9999</v>
      </c>
      <c r="B4305" s="1" t="s">
        <v>40</v>
      </c>
      <c r="C4305" s="1">
        <v>2020</v>
      </c>
      <c r="D4305" s="1" t="s">
        <v>100</v>
      </c>
      <c r="E4305" s="1">
        <v>2001</v>
      </c>
      <c r="F4305" s="1">
        <v>9999</v>
      </c>
      <c r="G4305" s="1" t="s">
        <v>5</v>
      </c>
      <c r="H4305" s="1">
        <v>4.5044677028753998E-6</v>
      </c>
      <c r="I4305" s="1">
        <v>5.4504059204792299E-6</v>
      </c>
      <c r="J4305" s="1">
        <v>6.4864334921405704E-6</v>
      </c>
      <c r="K4305" s="1">
        <v>1.6911576014179E-5</v>
      </c>
      <c r="L4305" s="1">
        <v>1.07484460983194E-4</v>
      </c>
      <c r="M4305" s="1">
        <v>8.9041102659764698E-3</v>
      </c>
      <c r="N4305" s="1">
        <v>2.5125504897842502E-6</v>
      </c>
      <c r="O4305" s="1">
        <v>2.3115464506015098E-6</v>
      </c>
      <c r="P4305" s="1">
        <v>8.2187781068416804E-8</v>
      </c>
      <c r="Q4305" s="1">
        <v>7.2674151004883394E-8</v>
      </c>
      <c r="R4305" s="1">
        <v>288.88405145487798</v>
      </c>
      <c r="S4305" s="1">
        <v>23.191976963582899</v>
      </c>
      <c r="T4305" s="1">
        <v>8.7361074265888503E-2</v>
      </c>
      <c r="U4305" s="1">
        <v>18553.581570866299</v>
      </c>
      <c r="V4305" s="1">
        <f t="shared" si="269"/>
        <v>9.7272413227989102E-2</v>
      </c>
      <c r="W4305" s="1">
        <f t="shared" si="270"/>
        <v>1.9182558247745396</v>
      </c>
      <c r="X4305" s="1">
        <f t="shared" si="271"/>
        <v>265.47266226370766</v>
      </c>
    </row>
    <row r="4306" spans="1:24" hidden="1" x14ac:dyDescent="0.3">
      <c r="A4306" s="18" t="str">
        <f t="shared" si="268"/>
        <v>ConstMin - Surfacing Equipment_2002_100</v>
      </c>
      <c r="B4306" s="1" t="s">
        <v>40</v>
      </c>
      <c r="C4306" s="1">
        <v>2020</v>
      </c>
      <c r="D4306" s="1" t="s">
        <v>100</v>
      </c>
      <c r="E4306" s="1">
        <v>2002</v>
      </c>
      <c r="F4306" s="1">
        <v>100</v>
      </c>
      <c r="G4306" s="1" t="s">
        <v>5</v>
      </c>
      <c r="H4306" s="1">
        <v>5.9425996639608003E-6</v>
      </c>
      <c r="I4306" s="1">
        <v>7.1905455933925698E-6</v>
      </c>
      <c r="J4306" s="1">
        <v>8.5573435161035507E-6</v>
      </c>
      <c r="K4306" s="1">
        <v>2.69867957327771E-5</v>
      </c>
      <c r="L4306" s="1">
        <v>4.9930417359176602E-5</v>
      </c>
      <c r="M4306" s="1">
        <v>3.6570757627619101E-3</v>
      </c>
      <c r="N4306" s="1">
        <v>5.04801368274287E-6</v>
      </c>
      <c r="O4306" s="1">
        <v>4.6441725881234403E-6</v>
      </c>
      <c r="P4306" s="1">
        <v>3.3633201039118597E-8</v>
      </c>
      <c r="Q4306" s="1">
        <v>2.9848560752309097E-8</v>
      </c>
      <c r="R4306" s="1">
        <v>118.649795573734</v>
      </c>
      <c r="S4306" s="1">
        <v>82.8284891556535</v>
      </c>
      <c r="T4306" s="1">
        <v>0.34944429706355401</v>
      </c>
      <c r="U4306" s="1">
        <v>7806.5851029203404</v>
      </c>
      <c r="V4306" s="1">
        <f t="shared" si="269"/>
        <v>0.30499263112347447</v>
      </c>
      <c r="W4306" s="1">
        <f t="shared" si="270"/>
        <v>2.1178378143463745</v>
      </c>
      <c r="X4306" s="1">
        <f t="shared" si="271"/>
        <v>237.02916273545407</v>
      </c>
    </row>
    <row r="4307" spans="1:24" hidden="1" x14ac:dyDescent="0.3">
      <c r="A4307" s="18" t="str">
        <f t="shared" si="268"/>
        <v>ConstMin - Surfacing Equipment_2002_175</v>
      </c>
      <c r="B4307" s="1" t="s">
        <v>40</v>
      </c>
      <c r="C4307" s="1">
        <v>2020</v>
      </c>
      <c r="D4307" s="1" t="s">
        <v>100</v>
      </c>
      <c r="E4307" s="1">
        <v>2002</v>
      </c>
      <c r="F4307" s="1">
        <v>175</v>
      </c>
      <c r="G4307" s="1" t="s">
        <v>5</v>
      </c>
      <c r="H4307" s="1">
        <v>1.6224339106994901E-6</v>
      </c>
      <c r="I4307" s="1">
        <v>1.9631450319463902E-6</v>
      </c>
      <c r="J4307" s="1">
        <v>2.3363048314072702E-6</v>
      </c>
      <c r="K4307" s="1">
        <v>8.2966996000312199E-6</v>
      </c>
      <c r="L4307" s="1">
        <v>1.9841991807972802E-5</v>
      </c>
      <c r="M4307" s="1">
        <v>1.4532958297517899E-3</v>
      </c>
      <c r="N4307" s="1">
        <v>1.1043285222903799E-6</v>
      </c>
      <c r="O4307" s="1">
        <v>1.01598224050715E-6</v>
      </c>
      <c r="P4307" s="1">
        <v>1.3387767641357099E-8</v>
      </c>
      <c r="Q4307" s="1">
        <v>1.18616051948191E-8</v>
      </c>
      <c r="R4307" s="1">
        <v>47.150582677014498</v>
      </c>
      <c r="S4307" s="1">
        <v>24.166429777178902</v>
      </c>
      <c r="T4307" s="1">
        <v>8.7361074265888503E-2</v>
      </c>
      <c r="U4307" s="1">
        <v>3020.8037221473601</v>
      </c>
      <c r="V4307" s="1">
        <f t="shared" si="269"/>
        <v>0.21518821261076318</v>
      </c>
      <c r="W4307" s="1">
        <f t="shared" si="270"/>
        <v>2.1749604243766698</v>
      </c>
      <c r="X4307" s="1">
        <f t="shared" si="271"/>
        <v>276.62697580420053</v>
      </c>
    </row>
    <row r="4308" spans="1:24" hidden="1" x14ac:dyDescent="0.3">
      <c r="A4308" s="18" t="str">
        <f t="shared" si="268"/>
        <v>ConstMin - Surfacing Equipment_2002_300</v>
      </c>
      <c r="B4308" s="1" t="s">
        <v>40</v>
      </c>
      <c r="C4308" s="1">
        <v>2020</v>
      </c>
      <c r="D4308" s="1" t="s">
        <v>100</v>
      </c>
      <c r="E4308" s="1">
        <v>2002</v>
      </c>
      <c r="F4308" s="1">
        <v>300</v>
      </c>
      <c r="G4308" s="1" t="s">
        <v>5</v>
      </c>
      <c r="H4308" s="1">
        <v>2.53635773052528E-6</v>
      </c>
      <c r="I4308" s="1">
        <v>3.0689928539355898E-6</v>
      </c>
      <c r="J4308" s="1">
        <v>3.6523551319564098E-6</v>
      </c>
      <c r="K4308" s="1">
        <v>9.3927956953629793E-6</v>
      </c>
      <c r="L4308" s="1">
        <v>5.97249166274932E-5</v>
      </c>
      <c r="M4308" s="1">
        <v>4.8291786058850903E-3</v>
      </c>
      <c r="N4308" s="1">
        <v>1.35396473046455E-6</v>
      </c>
      <c r="O4308" s="1">
        <v>1.24564755202739E-6</v>
      </c>
      <c r="P4308" s="1">
        <v>4.4572060346323102E-8</v>
      </c>
      <c r="Q4308" s="1">
        <v>3.9415106591243198E-8</v>
      </c>
      <c r="R4308" s="1">
        <v>156.67738147830701</v>
      </c>
      <c r="S4308" s="1">
        <v>43.655486049097298</v>
      </c>
      <c r="T4308" s="1">
        <v>0.17472214853177701</v>
      </c>
      <c r="U4308" s="1">
        <v>10040.7617912923</v>
      </c>
      <c r="V4308" s="1">
        <f t="shared" si="269"/>
        <v>0.10120869241574697</v>
      </c>
      <c r="W4308" s="1">
        <f t="shared" si="270"/>
        <v>1.9695975208142185</v>
      </c>
      <c r="X4308" s="1">
        <f t="shared" si="271"/>
        <v>249.85662330701939</v>
      </c>
    </row>
    <row r="4309" spans="1:24" hidden="1" x14ac:dyDescent="0.3">
      <c r="A4309" s="18" t="str">
        <f t="shared" si="268"/>
        <v>ConstMin - Surfacing Equipment_2002_600</v>
      </c>
      <c r="B4309" s="1" t="s">
        <v>40</v>
      </c>
      <c r="C4309" s="1">
        <v>2020</v>
      </c>
      <c r="D4309" s="1" t="s">
        <v>100</v>
      </c>
      <c r="E4309" s="1">
        <v>2002</v>
      </c>
      <c r="F4309" s="1">
        <v>600</v>
      </c>
      <c r="G4309" s="1" t="s">
        <v>5</v>
      </c>
      <c r="H4309" s="1">
        <v>9.6735519600425395E-7</v>
      </c>
      <c r="I4309" s="1">
        <v>1.1704997871651399E-6</v>
      </c>
      <c r="J4309" s="1">
        <v>1.3929914822461201E-6</v>
      </c>
      <c r="K4309" s="1">
        <v>5.6516468927738701E-6</v>
      </c>
      <c r="L4309" s="1">
        <v>2.5650864005646701E-5</v>
      </c>
      <c r="M4309" s="1">
        <v>2.9837610658707998E-3</v>
      </c>
      <c r="N4309" s="1">
        <v>6.1731431309204298E-7</v>
      </c>
      <c r="O4309" s="1">
        <v>5.6792916804467996E-7</v>
      </c>
      <c r="P4309" s="1">
        <v>2.7557330092882499E-8</v>
      </c>
      <c r="Q4309" s="1">
        <v>2.4353056710468099E-8</v>
      </c>
      <c r="R4309" s="1">
        <v>96.804841756702601</v>
      </c>
      <c r="S4309" s="1">
        <v>16.565697831130699</v>
      </c>
      <c r="T4309" s="1">
        <v>8.7361074265888503E-2</v>
      </c>
      <c r="U4309" s="1">
        <v>6212.13668667401</v>
      </c>
      <c r="V4309" s="1">
        <f t="shared" si="269"/>
        <v>6.2390567610830262E-2</v>
      </c>
      <c r="W4309" s="1">
        <f t="shared" si="270"/>
        <v>1.3672552379496712</v>
      </c>
      <c r="X4309" s="1">
        <f t="shared" si="271"/>
        <v>189.62333018836324</v>
      </c>
    </row>
    <row r="4310" spans="1:24" hidden="1" x14ac:dyDescent="0.3">
      <c r="A4310" s="18" t="str">
        <f t="shared" si="268"/>
        <v>ConstMin - Surfacing Equipment_2002_9999</v>
      </c>
      <c r="B4310" s="1" t="s">
        <v>40</v>
      </c>
      <c r="C4310" s="1">
        <v>2020</v>
      </c>
      <c r="D4310" s="1" t="s">
        <v>100</v>
      </c>
      <c r="E4310" s="1">
        <v>2002</v>
      </c>
      <c r="F4310" s="1">
        <v>9999</v>
      </c>
      <c r="G4310" s="1" t="s">
        <v>5</v>
      </c>
      <c r="H4310" s="1">
        <v>4.7292831244156704E-6</v>
      </c>
      <c r="I4310" s="1">
        <v>5.7224325805429596E-6</v>
      </c>
      <c r="J4310" s="1">
        <v>6.8101676991585699E-6</v>
      </c>
      <c r="K4310" s="1">
        <v>1.77878035575484E-5</v>
      </c>
      <c r="L4310" s="1">
        <v>1.1309899792372799E-4</v>
      </c>
      <c r="M4310" s="1">
        <v>9.3909893362643902E-3</v>
      </c>
      <c r="N4310" s="1">
        <v>2.6329670909200699E-6</v>
      </c>
      <c r="O4310" s="1">
        <v>2.42232972364647E-6</v>
      </c>
      <c r="P4310" s="1">
        <v>8.6682475061692901E-8</v>
      </c>
      <c r="Q4310" s="1">
        <v>7.6647992525066006E-8</v>
      </c>
      <c r="R4310" s="1">
        <v>304.68030668891299</v>
      </c>
      <c r="S4310" s="1">
        <v>24.458765621257601</v>
      </c>
      <c r="T4310" s="1">
        <v>8.7361074265888503E-2</v>
      </c>
      <c r="U4310" s="1">
        <v>19567.012497006101</v>
      </c>
      <c r="V4310" s="1">
        <f t="shared" si="269"/>
        <v>9.6837766237575673E-2</v>
      </c>
      <c r="W4310" s="1">
        <f t="shared" si="270"/>
        <v>1.9139158336056534</v>
      </c>
      <c r="X4310" s="1">
        <f t="shared" si="271"/>
        <v>279.97326986634721</v>
      </c>
    </row>
    <row r="4311" spans="1:24" hidden="1" x14ac:dyDescent="0.3">
      <c r="A4311" s="18" t="str">
        <f t="shared" si="268"/>
        <v>ConstMin - Surfacing Equipment_2003_50</v>
      </c>
      <c r="B4311" s="1" t="s">
        <v>40</v>
      </c>
      <c r="C4311" s="1">
        <v>2020</v>
      </c>
      <c r="D4311" s="1" t="s">
        <v>100</v>
      </c>
      <c r="E4311" s="1">
        <v>2003</v>
      </c>
      <c r="F4311" s="1">
        <v>50</v>
      </c>
      <c r="G4311" s="1" t="s">
        <v>5</v>
      </c>
      <c r="H4311" s="1">
        <v>2.4667447937477198E-6</v>
      </c>
      <c r="I4311" s="1">
        <v>2.9847612004347401E-6</v>
      </c>
      <c r="J4311" s="1">
        <v>3.5521125029967198E-6</v>
      </c>
      <c r="K4311" s="1">
        <v>9.0165265161245105E-6</v>
      </c>
      <c r="L4311" s="1">
        <v>8.69895223378039E-6</v>
      </c>
      <c r="M4311" s="1">
        <v>8.9965174612760697E-4</v>
      </c>
      <c r="N4311" s="1">
        <v>9.7770129929741796E-7</v>
      </c>
      <c r="O4311" s="1">
        <v>8.9948519535362398E-7</v>
      </c>
      <c r="P4311" s="1">
        <v>8.2437242008128198E-9</v>
      </c>
      <c r="Q4311" s="1">
        <v>7.34283661105523E-9</v>
      </c>
      <c r="R4311" s="1">
        <v>29.188210113803802</v>
      </c>
      <c r="S4311" s="1">
        <v>55.446365093608001</v>
      </c>
      <c r="T4311" s="1">
        <v>0.26208322279766499</v>
      </c>
      <c r="U4311" s="1">
        <v>1700.3551962039801</v>
      </c>
      <c r="V4311" s="1">
        <f t="shared" si="269"/>
        <v>0.58124407427492697</v>
      </c>
      <c r="W4311" s="1">
        <f t="shared" si="270"/>
        <v>1.6940097042098501</v>
      </c>
      <c r="X4311" s="1">
        <f t="shared" si="271"/>
        <v>211.56014681799766</v>
      </c>
    </row>
    <row r="4312" spans="1:24" hidden="1" x14ac:dyDescent="0.3">
      <c r="A4312" s="18" t="str">
        <f t="shared" si="268"/>
        <v>ConstMin - Surfacing Equipment_2003_100</v>
      </c>
      <c r="B4312" s="1" t="s">
        <v>40</v>
      </c>
      <c r="C4312" s="1">
        <v>2020</v>
      </c>
      <c r="D4312" s="1" t="s">
        <v>100</v>
      </c>
      <c r="E4312" s="1">
        <v>2003</v>
      </c>
      <c r="F4312" s="1">
        <v>100</v>
      </c>
      <c r="G4312" s="1" t="s">
        <v>5</v>
      </c>
      <c r="H4312" s="1">
        <v>1.68759068525071E-6</v>
      </c>
      <c r="I4312" s="1">
        <v>2.0419847291533601E-6</v>
      </c>
      <c r="J4312" s="1">
        <v>2.4301305867610299E-6</v>
      </c>
      <c r="K4312" s="1">
        <v>7.6817281301889805E-6</v>
      </c>
      <c r="L4312" s="1">
        <v>1.4218546699281399E-5</v>
      </c>
      <c r="M4312" s="1">
        <v>1.0448896107780499E-3</v>
      </c>
      <c r="N4312" s="1">
        <v>1.42974540580158E-6</v>
      </c>
      <c r="O4312" s="1">
        <v>1.3153657733374501E-6</v>
      </c>
      <c r="P4312" s="1">
        <v>9.6098949085388408E-9</v>
      </c>
      <c r="Q4312" s="1">
        <v>8.5282485379004695E-9</v>
      </c>
      <c r="R4312" s="1">
        <v>33.900292681469097</v>
      </c>
      <c r="S4312" s="1">
        <v>24.945992028055599</v>
      </c>
      <c r="T4312" s="1">
        <v>8.7361074265888503E-2</v>
      </c>
      <c r="U4312" s="1">
        <v>2170.3013064408401</v>
      </c>
      <c r="V4312" s="1">
        <f t="shared" si="269"/>
        <v>0.31154519593096963</v>
      </c>
      <c r="W4312" s="1">
        <f t="shared" si="270"/>
        <v>2.16932078582091</v>
      </c>
      <c r="X4312" s="1">
        <f t="shared" si="271"/>
        <v>285.55042663659361</v>
      </c>
    </row>
    <row r="4313" spans="1:24" hidden="1" x14ac:dyDescent="0.3">
      <c r="A4313" s="18" t="str">
        <f t="shared" si="268"/>
        <v>ConstMin - Surfacing Equipment_2003_175</v>
      </c>
      <c r="B4313" s="1" t="s">
        <v>40</v>
      </c>
      <c r="C4313" s="1">
        <v>2020</v>
      </c>
      <c r="D4313" s="1" t="s">
        <v>100</v>
      </c>
      <c r="E4313" s="1">
        <v>2003</v>
      </c>
      <c r="F4313" s="1">
        <v>175</v>
      </c>
      <c r="G4313" s="1" t="s">
        <v>5</v>
      </c>
      <c r="H4313" s="1">
        <v>3.0249832766049498E-6</v>
      </c>
      <c r="I4313" s="1">
        <v>3.6602297646919799E-6</v>
      </c>
      <c r="J4313" s="1">
        <v>4.3559759183111198E-6</v>
      </c>
      <c r="K4313" s="1">
        <v>2.8135088561055402E-5</v>
      </c>
      <c r="L4313" s="1">
        <v>5.0351111664947301E-5</v>
      </c>
      <c r="M4313" s="1">
        <v>4.9468147824516598E-3</v>
      </c>
      <c r="N4313" s="1">
        <v>2.3397123795035301E-6</v>
      </c>
      <c r="O4313" s="1">
        <v>2.1525353891432499E-6</v>
      </c>
      <c r="P4313" s="1">
        <v>4.5645006369958201E-8</v>
      </c>
      <c r="Q4313" s="1">
        <v>4.0375237250462801E-8</v>
      </c>
      <c r="R4313" s="1">
        <v>160.49395767391701</v>
      </c>
      <c r="S4313" s="1">
        <v>63.826659290532902</v>
      </c>
      <c r="T4313" s="1">
        <v>0.26208322279766499</v>
      </c>
      <c r="U4313" s="1">
        <v>10425.021017453701</v>
      </c>
      <c r="V4313" s="1">
        <f t="shared" si="269"/>
        <v>0.11625724038158201</v>
      </c>
      <c r="W4313" s="1">
        <f t="shared" si="270"/>
        <v>1.5992660758017367</v>
      </c>
      <c r="X4313" s="1">
        <f t="shared" si="271"/>
        <v>243.53584563407452</v>
      </c>
    </row>
    <row r="4314" spans="1:24" hidden="1" x14ac:dyDescent="0.3">
      <c r="A4314" s="18" t="str">
        <f t="shared" si="268"/>
        <v>ConstMin - Surfacing Equipment_2003_300</v>
      </c>
      <c r="B4314" s="1" t="s">
        <v>40</v>
      </c>
      <c r="C4314" s="1">
        <v>2020</v>
      </c>
      <c r="D4314" s="1" t="s">
        <v>100</v>
      </c>
      <c r="E4314" s="1">
        <v>2003</v>
      </c>
      <c r="F4314" s="1">
        <v>300</v>
      </c>
      <c r="G4314" s="1" t="s">
        <v>5</v>
      </c>
      <c r="H4314" s="1">
        <v>2.5262871478698498E-6</v>
      </c>
      <c r="I4314" s="1">
        <v>3.0568074489225201E-6</v>
      </c>
      <c r="J4314" s="1">
        <v>3.6378534929325898E-6</v>
      </c>
      <c r="K4314" s="1">
        <v>1.5890989505492699E-5</v>
      </c>
      <c r="L4314" s="1">
        <v>6.85304444824796E-5</v>
      </c>
      <c r="M4314" s="1">
        <v>8.4137712680246099E-3</v>
      </c>
      <c r="N4314" s="1">
        <v>1.7155994223499201E-6</v>
      </c>
      <c r="O4314" s="1">
        <v>1.57835146856193E-6</v>
      </c>
      <c r="P4314" s="1">
        <v>7.7713699282058501E-8</v>
      </c>
      <c r="Q4314" s="1">
        <v>6.8672070020228295E-8</v>
      </c>
      <c r="R4314" s="1">
        <v>272.97554267821499</v>
      </c>
      <c r="S4314" s="1">
        <v>67.042353575399503</v>
      </c>
      <c r="T4314" s="1">
        <v>0.26208322279766499</v>
      </c>
      <c r="U4314" s="1">
        <v>17587.444087946398</v>
      </c>
      <c r="V4314" s="1">
        <f t="shared" si="269"/>
        <v>5.7551143063971695E-2</v>
      </c>
      <c r="W4314" s="1">
        <f t="shared" si="270"/>
        <v>1.2902367847994343</v>
      </c>
      <c r="X4314" s="1">
        <f t="shared" si="271"/>
        <v>255.80559052861591</v>
      </c>
    </row>
    <row r="4315" spans="1:24" hidden="1" x14ac:dyDescent="0.3">
      <c r="A4315" s="18" t="str">
        <f t="shared" si="268"/>
        <v>ConstMin - Surfacing Equipment_2004_100</v>
      </c>
      <c r="B4315" s="1" t="s">
        <v>40</v>
      </c>
      <c r="C4315" s="1">
        <v>2020</v>
      </c>
      <c r="D4315" s="1" t="s">
        <v>100</v>
      </c>
      <c r="E4315" s="1">
        <v>2004</v>
      </c>
      <c r="F4315" s="1">
        <v>100</v>
      </c>
      <c r="G4315" s="1" t="s">
        <v>5</v>
      </c>
      <c r="H4315" s="1">
        <v>4.9008093030712398E-6</v>
      </c>
      <c r="I4315" s="1">
        <v>5.9299792567162004E-6</v>
      </c>
      <c r="J4315" s="1">
        <v>7.05716539642259E-6</v>
      </c>
      <c r="K4315" s="1">
        <v>4.0882584363933998E-5</v>
      </c>
      <c r="L4315" s="1">
        <v>6.5629020411436096E-5</v>
      </c>
      <c r="M4315" s="1">
        <v>6.0319106546124299E-3</v>
      </c>
      <c r="N4315" s="1">
        <v>4.6266731238760101E-6</v>
      </c>
      <c r="O4315" s="1">
        <v>4.2565392739659304E-6</v>
      </c>
      <c r="P4315" s="1">
        <v>5.5620981043671301E-8</v>
      </c>
      <c r="Q4315" s="1">
        <v>4.9231643888812003E-8</v>
      </c>
      <c r="R4315" s="1">
        <v>195.69869822666499</v>
      </c>
      <c r="S4315" s="1">
        <v>154.25588039223399</v>
      </c>
      <c r="T4315" s="1">
        <v>0.52416644559533099</v>
      </c>
      <c r="U4315" s="1">
        <v>12571.854251967099</v>
      </c>
      <c r="V4315" s="1">
        <f t="shared" si="269"/>
        <v>0.15618612040616256</v>
      </c>
      <c r="W4315" s="1">
        <f t="shared" si="270"/>
        <v>1.7285628904198416</v>
      </c>
      <c r="X4315" s="1">
        <f t="shared" si="271"/>
        <v>294.28797224331146</v>
      </c>
    </row>
    <row r="4316" spans="1:24" hidden="1" x14ac:dyDescent="0.3">
      <c r="A4316" s="18" t="str">
        <f t="shared" si="268"/>
        <v>ConstMin - Surfacing Equipment_2004_175</v>
      </c>
      <c r="B4316" s="1" t="s">
        <v>40</v>
      </c>
      <c r="C4316" s="1">
        <v>2020</v>
      </c>
      <c r="D4316" s="1" t="s">
        <v>100</v>
      </c>
      <c r="E4316" s="1">
        <v>2004</v>
      </c>
      <c r="F4316" s="1">
        <v>175</v>
      </c>
      <c r="G4316" s="1" t="s">
        <v>5</v>
      </c>
      <c r="H4316" s="1">
        <v>8.2969166786017702E-7</v>
      </c>
      <c r="I4316" s="1">
        <v>1.00392691811081E-6</v>
      </c>
      <c r="J4316" s="1">
        <v>1.19475600171865E-6</v>
      </c>
      <c r="K4316" s="1">
        <v>1.05319448919369E-5</v>
      </c>
      <c r="L4316" s="1">
        <v>1.6778394074701301E-5</v>
      </c>
      <c r="M4316" s="1">
        <v>1.8591126276704499E-3</v>
      </c>
      <c r="N4316" s="1">
        <v>6.9029863859456103E-7</v>
      </c>
      <c r="O4316" s="1">
        <v>6.3507474750699596E-7</v>
      </c>
      <c r="P4316" s="1">
        <v>1.7163527456434499E-8</v>
      </c>
      <c r="Q4316" s="1">
        <v>1.5173827345184099E-8</v>
      </c>
      <c r="R4316" s="1">
        <v>60.316861758165501</v>
      </c>
      <c r="S4316" s="1">
        <v>25.822999560291901</v>
      </c>
      <c r="T4316" s="1">
        <v>8.7361074265888503E-2</v>
      </c>
      <c r="U4316" s="1">
        <v>3873.4499340437901</v>
      </c>
      <c r="V4316" s="1">
        <f t="shared" si="269"/>
        <v>8.5820838381306677E-2</v>
      </c>
      <c r="W4316" s="1">
        <f t="shared" si="270"/>
        <v>1.43430345397301</v>
      </c>
      <c r="X4316" s="1">
        <f t="shared" si="271"/>
        <v>295.58930882303599</v>
      </c>
    </row>
    <row r="4317" spans="1:24" hidden="1" x14ac:dyDescent="0.3">
      <c r="A4317" s="18" t="str">
        <f t="shared" si="268"/>
        <v>ConstMin - Surfacing Equipment_2004_300</v>
      </c>
      <c r="B4317" s="1" t="s">
        <v>40</v>
      </c>
      <c r="C4317" s="1">
        <v>2020</v>
      </c>
      <c r="D4317" s="1" t="s">
        <v>100</v>
      </c>
      <c r="E4317" s="1">
        <v>2004</v>
      </c>
      <c r="F4317" s="1">
        <v>300</v>
      </c>
      <c r="G4317" s="1" t="s">
        <v>5</v>
      </c>
      <c r="H4317" s="1">
        <v>1.2697127209892901E-6</v>
      </c>
      <c r="I4317" s="1">
        <v>1.53635239239704E-6</v>
      </c>
      <c r="J4317" s="1">
        <v>1.8283863182245801E-6</v>
      </c>
      <c r="K4317" s="1">
        <v>7.6861369936741093E-6</v>
      </c>
      <c r="L4317" s="1">
        <v>3.48542968676472E-5</v>
      </c>
      <c r="M4317" s="1">
        <v>3.9822763853706996E-3</v>
      </c>
      <c r="N4317" s="1">
        <v>8.1210126286679004E-7</v>
      </c>
      <c r="O4317" s="1">
        <v>7.47133161837447E-7</v>
      </c>
      <c r="P4317" s="1">
        <v>3.6780028675610702E-8</v>
      </c>
      <c r="Q4317" s="1">
        <v>3.2502804517085901E-8</v>
      </c>
      <c r="R4317" s="1">
        <v>129.20057162980501</v>
      </c>
      <c r="S4317" s="1">
        <v>38.9781125438369</v>
      </c>
      <c r="T4317" s="1">
        <v>0.17472214853177701</v>
      </c>
      <c r="U4317" s="1">
        <v>8282.8489155653497</v>
      </c>
      <c r="V4317" s="1">
        <f t="shared" si="269"/>
        <v>6.1418570210118782E-2</v>
      </c>
      <c r="W4317" s="1">
        <f t="shared" si="270"/>
        <v>1.3933659295117566</v>
      </c>
      <c r="X4317" s="1">
        <f t="shared" si="271"/>
        <v>223.08627080983891</v>
      </c>
    </row>
    <row r="4318" spans="1:24" hidden="1" x14ac:dyDescent="0.3">
      <c r="A4318" s="18" t="str">
        <f t="shared" si="268"/>
        <v>ConstMin - Surfacing Equipment_2004_600</v>
      </c>
      <c r="B4318" s="1" t="s">
        <v>40</v>
      </c>
      <c r="C4318" s="1">
        <v>2020</v>
      </c>
      <c r="D4318" s="1" t="s">
        <v>100</v>
      </c>
      <c r="E4318" s="1">
        <v>2004</v>
      </c>
      <c r="F4318" s="1">
        <v>600</v>
      </c>
      <c r="G4318" s="1" t="s">
        <v>5</v>
      </c>
      <c r="H4318" s="1">
        <v>1.2244591130272699E-6</v>
      </c>
      <c r="I4318" s="1">
        <v>1.4815955267630001E-6</v>
      </c>
      <c r="J4318" s="1">
        <v>1.76322112275927E-6</v>
      </c>
      <c r="K4318" s="1">
        <v>7.8180781425277001E-6</v>
      </c>
      <c r="L4318" s="1">
        <v>3.3746331923726201E-5</v>
      </c>
      <c r="M4318" s="1">
        <v>4.15201820179735E-3</v>
      </c>
      <c r="N4318" s="1">
        <v>8.4055756847638199E-7</v>
      </c>
      <c r="O4318" s="1">
        <v>7.7331296299827098E-7</v>
      </c>
      <c r="P4318" s="1">
        <v>3.8350733554392899E-8</v>
      </c>
      <c r="Q4318" s="1">
        <v>3.3888214404244397E-8</v>
      </c>
      <c r="R4318" s="1">
        <v>134.707657926569</v>
      </c>
      <c r="S4318" s="1">
        <v>25.822999560291901</v>
      </c>
      <c r="T4318" s="1">
        <v>8.7361074265888503E-2</v>
      </c>
      <c r="U4318" s="1">
        <v>8650.7048526978106</v>
      </c>
      <c r="V4318" s="1">
        <f t="shared" si="269"/>
        <v>5.6710929294282744E-2</v>
      </c>
      <c r="W4318" s="1">
        <f t="shared" si="270"/>
        <v>1.2917060082174285</v>
      </c>
      <c r="X4318" s="1">
        <f t="shared" si="271"/>
        <v>295.58930882303599</v>
      </c>
    </row>
    <row r="4319" spans="1:24" hidden="1" x14ac:dyDescent="0.3">
      <c r="A4319" s="18" t="str">
        <f t="shared" si="268"/>
        <v>ConstMin - Surfacing Equipment_2004_750</v>
      </c>
      <c r="B4319" s="1" t="s">
        <v>40</v>
      </c>
      <c r="C4319" s="1">
        <v>2020</v>
      </c>
      <c r="D4319" s="1" t="s">
        <v>100</v>
      </c>
      <c r="E4319" s="1">
        <v>2004</v>
      </c>
      <c r="F4319" s="1">
        <v>750</v>
      </c>
      <c r="G4319" s="1" t="s">
        <v>5</v>
      </c>
      <c r="H4319" s="1">
        <v>3.6135746128677402E-6</v>
      </c>
      <c r="I4319" s="1">
        <v>4.3724252815699697E-6</v>
      </c>
      <c r="J4319" s="1">
        <v>5.2035474425295499E-6</v>
      </c>
      <c r="K4319" s="1">
        <v>2.3072398577203399E-5</v>
      </c>
      <c r="L4319" s="1">
        <v>9.9590820975227701E-5</v>
      </c>
      <c r="M4319" s="1">
        <v>1.2253269551063799E-2</v>
      </c>
      <c r="N4319" s="1">
        <v>2.4806197755273198E-6</v>
      </c>
      <c r="O4319" s="1">
        <v>2.2821701934851302E-6</v>
      </c>
      <c r="P4319" s="1">
        <v>1.1317914635335199E-7</v>
      </c>
      <c r="Q4319" s="1">
        <v>1.00009538859848E-7</v>
      </c>
      <c r="R4319" s="1">
        <v>397.54383601984898</v>
      </c>
      <c r="S4319" s="1">
        <v>40.537237045590402</v>
      </c>
      <c r="T4319" s="1">
        <v>0.17472214853177701</v>
      </c>
      <c r="U4319" s="1">
        <v>25538.459338721899</v>
      </c>
      <c r="V4319" s="1">
        <f t="shared" si="269"/>
        <v>5.6691285306664167E-2</v>
      </c>
      <c r="W4319" s="1">
        <f t="shared" si="270"/>
        <v>1.2912585767055831</v>
      </c>
      <c r="X4319" s="1">
        <f t="shared" si="271"/>
        <v>232.00972164223259</v>
      </c>
    </row>
    <row r="4320" spans="1:24" hidden="1" x14ac:dyDescent="0.3">
      <c r="A4320" s="18" t="str">
        <f t="shared" si="268"/>
        <v>ConstMin - Surfacing Equipment_2004_9999</v>
      </c>
      <c r="B4320" s="1" t="s">
        <v>40</v>
      </c>
      <c r="C4320" s="1">
        <v>2020</v>
      </c>
      <c r="D4320" s="1" t="s">
        <v>100</v>
      </c>
      <c r="E4320" s="1">
        <v>2004</v>
      </c>
      <c r="F4320" s="1">
        <v>9999</v>
      </c>
      <c r="G4320" s="1" t="s">
        <v>5</v>
      </c>
      <c r="H4320" s="1">
        <v>4.94420683775389E-6</v>
      </c>
      <c r="I4320" s="1">
        <v>5.9824902736822102E-6</v>
      </c>
      <c r="J4320" s="1">
        <v>7.1196578463656001E-6</v>
      </c>
      <c r="K4320" s="1">
        <v>1.867003735529E-5</v>
      </c>
      <c r="L4320" s="1">
        <v>1.1881273715184101E-4</v>
      </c>
      <c r="M4320" s="1">
        <v>9.91526734757576E-3</v>
      </c>
      <c r="N4320" s="1">
        <v>2.7411850801403201E-6</v>
      </c>
      <c r="O4320" s="1">
        <v>2.5218902737290901E-6</v>
      </c>
      <c r="P4320" s="1">
        <v>9.1523237562709005E-8</v>
      </c>
      <c r="Q4320" s="1">
        <v>8.0927079174315201E-8</v>
      </c>
      <c r="R4320" s="1">
        <v>321.68992937688301</v>
      </c>
      <c r="S4320" s="1">
        <v>25.822999560291901</v>
      </c>
      <c r="T4320" s="1">
        <v>8.7361074265888503E-2</v>
      </c>
      <c r="U4320" s="1">
        <v>20658.399648233499</v>
      </c>
      <c r="V4320" s="1">
        <f t="shared" si="269"/>
        <v>9.5890134337712721E-2</v>
      </c>
      <c r="W4320" s="1">
        <f t="shared" si="270"/>
        <v>1.9043857666832507</v>
      </c>
      <c r="X4320" s="1">
        <f t="shared" si="271"/>
        <v>295.58930882303599</v>
      </c>
    </row>
    <row r="4321" spans="1:24" hidden="1" x14ac:dyDescent="0.3">
      <c r="A4321" s="18" t="str">
        <f t="shared" si="268"/>
        <v>ConstMin - Surfacing Equipment_2005_50</v>
      </c>
      <c r="B4321" s="1" t="s">
        <v>40</v>
      </c>
      <c r="C4321" s="1">
        <v>2020</v>
      </c>
      <c r="D4321" s="1" t="s">
        <v>100</v>
      </c>
      <c r="E4321" s="1">
        <v>2005</v>
      </c>
      <c r="F4321" s="1">
        <v>50</v>
      </c>
      <c r="G4321" s="1" t="s">
        <v>5</v>
      </c>
      <c r="H4321" s="1">
        <v>1.1151848474606101E-6</v>
      </c>
      <c r="I4321" s="1">
        <v>1.34937366542734E-6</v>
      </c>
      <c r="J4321" s="1">
        <v>1.6058661803432801E-6</v>
      </c>
      <c r="K4321" s="1">
        <v>1.0151523987663201E-5</v>
      </c>
      <c r="L4321" s="1">
        <v>1.22335294416785E-5</v>
      </c>
      <c r="M4321" s="1">
        <v>1.42186274600126E-3</v>
      </c>
      <c r="N4321" s="1">
        <v>9.580625621481049E-7</v>
      </c>
      <c r="O4321" s="1">
        <v>8.8141755717625696E-7</v>
      </c>
      <c r="P4321" s="1">
        <v>1.31123706658121E-8</v>
      </c>
      <c r="Q4321" s="1">
        <v>1.1605052590819599E-8</v>
      </c>
      <c r="R4321" s="1">
        <v>46.130770892082801</v>
      </c>
      <c r="S4321" s="1">
        <v>69.478485609389296</v>
      </c>
      <c r="T4321" s="1">
        <v>0.26208322279766499</v>
      </c>
      <c r="U4321" s="1">
        <v>2593.8634627505298</v>
      </c>
      <c r="V4321" s="1">
        <f t="shared" si="269"/>
        <v>0.17225574654397988</v>
      </c>
      <c r="W4321" s="1">
        <f t="shared" si="270"/>
        <v>1.5616843583328097</v>
      </c>
      <c r="X4321" s="1">
        <f t="shared" si="271"/>
        <v>265.10085181235917</v>
      </c>
    </row>
    <row r="4322" spans="1:24" hidden="1" x14ac:dyDescent="0.3">
      <c r="A4322" s="18" t="str">
        <f t="shared" si="268"/>
        <v>ConstMin - Surfacing Equipment_2005_100</v>
      </c>
      <c r="B4322" s="1" t="s">
        <v>40</v>
      </c>
      <c r="C4322" s="1">
        <v>2020</v>
      </c>
      <c r="D4322" s="1" t="s">
        <v>100</v>
      </c>
      <c r="E4322" s="1">
        <v>2005</v>
      </c>
      <c r="F4322" s="1">
        <v>100</v>
      </c>
      <c r="G4322" s="1" t="s">
        <v>5</v>
      </c>
      <c r="H4322" s="1">
        <v>3.5684825200079002E-6</v>
      </c>
      <c r="I4322" s="1">
        <v>4.3178638492095596E-6</v>
      </c>
      <c r="J4322" s="1">
        <v>5.1386148288113799E-6</v>
      </c>
      <c r="K4322" s="1">
        <v>4.3587814734738003E-5</v>
      </c>
      <c r="L4322" s="1">
        <v>6.6156460405863196E-5</v>
      </c>
      <c r="M4322" s="1">
        <v>6.6416926401408598E-3</v>
      </c>
      <c r="N4322" s="1">
        <v>3.75124727650797E-6</v>
      </c>
      <c r="O4322" s="1">
        <v>3.45114749438733E-6</v>
      </c>
      <c r="P4322" s="1">
        <v>6.1298687704003097E-8</v>
      </c>
      <c r="Q4322" s="1">
        <v>5.4208602481259403E-8</v>
      </c>
      <c r="R4322" s="1">
        <v>215.48240319231101</v>
      </c>
      <c r="S4322" s="1">
        <v>167.02121225034099</v>
      </c>
      <c r="T4322" s="1">
        <v>0.611527519861219</v>
      </c>
      <c r="U4322" s="1">
        <v>14220.6632144576</v>
      </c>
      <c r="V4322" s="1">
        <f t="shared" si="269"/>
        <v>0.10053972511898362</v>
      </c>
      <c r="W4322" s="1">
        <f t="shared" si="270"/>
        <v>1.5404266036012288</v>
      </c>
      <c r="X4322" s="1">
        <f t="shared" si="271"/>
        <v>273.12133440575991</v>
      </c>
    </row>
    <row r="4323" spans="1:24" hidden="1" x14ac:dyDescent="0.3">
      <c r="A4323" s="18" t="str">
        <f t="shared" si="268"/>
        <v>ConstMin - Surfacing Equipment_2005_175</v>
      </c>
      <c r="B4323" s="1" t="s">
        <v>40</v>
      </c>
      <c r="C4323" s="1">
        <v>2020</v>
      </c>
      <c r="D4323" s="1" t="s">
        <v>100</v>
      </c>
      <c r="E4323" s="1">
        <v>2005</v>
      </c>
      <c r="F4323" s="1">
        <v>175</v>
      </c>
      <c r="G4323" s="1" t="s">
        <v>5</v>
      </c>
      <c r="H4323" s="1">
        <v>7.8026332587298595E-7</v>
      </c>
      <c r="I4323" s="1">
        <v>9.4411862430631305E-7</v>
      </c>
      <c r="J4323" s="1">
        <v>1.1235791892571E-6</v>
      </c>
      <c r="K4323" s="1">
        <v>1.2398821029001E-5</v>
      </c>
      <c r="L4323" s="1">
        <v>1.8515148540825E-5</v>
      </c>
      <c r="M4323" s="1">
        <v>2.1978061887239402E-3</v>
      </c>
      <c r="N4323" s="1">
        <v>6.8621539570819401E-7</v>
      </c>
      <c r="O4323" s="1">
        <v>6.3131816405153796E-7</v>
      </c>
      <c r="P4323" s="1">
        <v>2.0296400242182201E-8</v>
      </c>
      <c r="Q4323" s="1">
        <v>1.7938198659681E-8</v>
      </c>
      <c r="R4323" s="1">
        <v>71.305401342258705</v>
      </c>
      <c r="S4323" s="1">
        <v>26.602561811168702</v>
      </c>
      <c r="T4323" s="1">
        <v>8.7361074265888503E-2</v>
      </c>
      <c r="U4323" s="1">
        <v>4575.6406315210097</v>
      </c>
      <c r="V4323" s="1">
        <f t="shared" si="269"/>
        <v>6.8322422663480958E-2</v>
      </c>
      <c r="W4323" s="1">
        <f t="shared" si="270"/>
        <v>1.3398737952159678</v>
      </c>
      <c r="X4323" s="1">
        <f t="shared" si="271"/>
        <v>304.51275965543027</v>
      </c>
    </row>
    <row r="4324" spans="1:24" hidden="1" x14ac:dyDescent="0.3">
      <c r="A4324" s="18" t="str">
        <f t="shared" si="268"/>
        <v>ConstMin - Surfacing Equipment_2005_300</v>
      </c>
      <c r="B4324" s="1" t="s">
        <v>40</v>
      </c>
      <c r="C4324" s="1">
        <v>2020</v>
      </c>
      <c r="D4324" s="1" t="s">
        <v>100</v>
      </c>
      <c r="E4324" s="1">
        <v>2005</v>
      </c>
      <c r="F4324" s="1">
        <v>300</v>
      </c>
      <c r="G4324" s="1" t="s">
        <v>5</v>
      </c>
      <c r="H4324" s="1">
        <v>3.3588110753944802E-6</v>
      </c>
      <c r="I4324" s="1">
        <v>4.06416140122732E-6</v>
      </c>
      <c r="J4324" s="1">
        <v>4.8366879485680496E-6</v>
      </c>
      <c r="K4324" s="1">
        <v>2.2152721752884201E-5</v>
      </c>
      <c r="L4324" s="1">
        <v>9.5748673989361696E-5</v>
      </c>
      <c r="M4324" s="1">
        <v>1.1525513983911301E-2</v>
      </c>
      <c r="N4324" s="1">
        <v>2.3156540252877698E-6</v>
      </c>
      <c r="O4324" s="1">
        <v>2.1304017032647502E-6</v>
      </c>
      <c r="P4324" s="1">
        <v>1.06458328135537E-7</v>
      </c>
      <c r="Q4324" s="1">
        <v>9.4069695753460106E-8</v>
      </c>
      <c r="R4324" s="1">
        <v>373.93260812308898</v>
      </c>
      <c r="S4324" s="1">
        <v>104.071560492044</v>
      </c>
      <c r="T4324" s="1">
        <v>0.43680537132944203</v>
      </c>
      <c r="U4324" s="1">
        <v>24352.7451551384</v>
      </c>
      <c r="V4324" s="1">
        <f t="shared" si="269"/>
        <v>5.5260094536367411E-2</v>
      </c>
      <c r="W4324" s="1">
        <f t="shared" si="270"/>
        <v>1.3018874631273545</v>
      </c>
      <c r="X4324" s="1">
        <f t="shared" si="271"/>
        <v>238.25613722490701</v>
      </c>
    </row>
    <row r="4325" spans="1:24" hidden="1" x14ac:dyDescent="0.3">
      <c r="A4325" s="18" t="str">
        <f t="shared" si="268"/>
        <v>ConstMin - Surfacing Equipment_2005_600</v>
      </c>
      <c r="B4325" s="1" t="s">
        <v>40</v>
      </c>
      <c r="C4325" s="1">
        <v>2020</v>
      </c>
      <c r="D4325" s="1" t="s">
        <v>100</v>
      </c>
      <c r="E4325" s="1">
        <v>2005</v>
      </c>
      <c r="F4325" s="1">
        <v>600</v>
      </c>
      <c r="G4325" s="1" t="s">
        <v>5</v>
      </c>
      <c r="H4325" s="1">
        <v>8.8171135320201901E-7</v>
      </c>
      <c r="I4325" s="1">
        <v>1.06687073737444E-6</v>
      </c>
      <c r="J4325" s="1">
        <v>1.2696643486109E-6</v>
      </c>
      <c r="K4325" s="1">
        <v>6.1412430661453101E-6</v>
      </c>
      <c r="L4325" s="1">
        <v>2.4713185337578599E-5</v>
      </c>
      <c r="M4325" s="1">
        <v>3.2719327641199899E-3</v>
      </c>
      <c r="N4325" s="1">
        <v>6.5273594492052805E-7</v>
      </c>
      <c r="O4325" s="1">
        <v>6.0051706932688599E-7</v>
      </c>
      <c r="P4325" s="1">
        <v>3.0224189667429799E-8</v>
      </c>
      <c r="Q4325" s="1">
        <v>2.6705075372447101E-8</v>
      </c>
      <c r="R4325" s="1">
        <v>106.154255141997</v>
      </c>
      <c r="S4325" s="1">
        <v>19.4890562719184</v>
      </c>
      <c r="T4325" s="1">
        <v>8.7361074265888503E-2</v>
      </c>
      <c r="U4325" s="1">
        <v>6821.1696951714603</v>
      </c>
      <c r="V4325" s="1">
        <f t="shared" si="269"/>
        <v>5.1789479949761554E-2</v>
      </c>
      <c r="W4325" s="1">
        <f t="shared" si="270"/>
        <v>1.1996608133475002</v>
      </c>
      <c r="X4325" s="1">
        <f t="shared" si="271"/>
        <v>223.08627080983834</v>
      </c>
    </row>
    <row r="4326" spans="1:24" hidden="1" x14ac:dyDescent="0.3">
      <c r="A4326" s="18" t="str">
        <f t="shared" si="268"/>
        <v>ConstMin - Surfacing Equipment_2005_750</v>
      </c>
      <c r="B4326" s="1" t="s">
        <v>40</v>
      </c>
      <c r="C4326" s="1">
        <v>2020</v>
      </c>
      <c r="D4326" s="1" t="s">
        <v>100</v>
      </c>
      <c r="E4326" s="1">
        <v>2005</v>
      </c>
      <c r="F4326" s="1">
        <v>750</v>
      </c>
      <c r="G4326" s="1" t="s">
        <v>5</v>
      </c>
      <c r="H4326" s="1">
        <v>7.5849864916194297E-6</v>
      </c>
      <c r="I4326" s="1">
        <v>9.1778336548595105E-6</v>
      </c>
      <c r="J4326" s="1">
        <v>1.0922380547931899E-5</v>
      </c>
      <c r="K4326" s="1">
        <v>4.9211568950407702E-5</v>
      </c>
      <c r="L4326" s="1">
        <v>2.1262256548533099E-4</v>
      </c>
      <c r="M4326" s="1">
        <v>2.62189499891681E-2</v>
      </c>
      <c r="N4326" s="1">
        <v>5.2677925831323198E-6</v>
      </c>
      <c r="O4326" s="1">
        <v>4.8463691764817304E-6</v>
      </c>
      <c r="P4326" s="1">
        <v>2.42179645451336E-7</v>
      </c>
      <c r="Q4326" s="1">
        <v>2.13995545179081E-7</v>
      </c>
      <c r="R4326" s="1">
        <v>850.64495738621497</v>
      </c>
      <c r="S4326" s="1">
        <v>87.310972098194696</v>
      </c>
      <c r="T4326" s="1">
        <v>0.34944429706355401</v>
      </c>
      <c r="U4326" s="1">
        <v>54569.357561371697</v>
      </c>
      <c r="V4326" s="1">
        <f t="shared" si="269"/>
        <v>5.5690349284996339E-2</v>
      </c>
      <c r="W4326" s="1">
        <f t="shared" si="270"/>
        <v>1.2901764602674473</v>
      </c>
      <c r="X4326" s="1">
        <f t="shared" si="271"/>
        <v>249.85662330701967</v>
      </c>
    </row>
    <row r="4327" spans="1:24" hidden="1" x14ac:dyDescent="0.3">
      <c r="A4327" s="18" t="str">
        <f t="shared" si="268"/>
        <v>ConstMin - Surfacing Equipment_2006_75</v>
      </c>
      <c r="B4327" s="1" t="s">
        <v>40</v>
      </c>
      <c r="C4327" s="1">
        <v>2020</v>
      </c>
      <c r="D4327" s="1" t="s">
        <v>100</v>
      </c>
      <c r="E4327" s="1">
        <v>2006</v>
      </c>
      <c r="F4327" s="1">
        <v>75</v>
      </c>
      <c r="G4327" s="1" t="s">
        <v>5</v>
      </c>
      <c r="H4327" s="1">
        <v>2.1330716997559899E-6</v>
      </c>
      <c r="I4327" s="1">
        <v>2.5810167567047502E-6</v>
      </c>
      <c r="J4327" s="1">
        <v>3.07162324764863E-6</v>
      </c>
      <c r="K4327" s="1">
        <v>3.4584480601501101E-5</v>
      </c>
      <c r="L4327" s="1">
        <v>5.1051372210259701E-5</v>
      </c>
      <c r="M4327" s="1">
        <v>5.3779472877025902E-3</v>
      </c>
      <c r="N4327" s="1">
        <v>2.4893444348575299E-6</v>
      </c>
      <c r="O4327" s="1">
        <v>2.2901968800689301E-6</v>
      </c>
      <c r="P4327" s="1">
        <v>4.9657797533806402E-8</v>
      </c>
      <c r="Q4327" s="1">
        <v>4.3894082800864803E-8</v>
      </c>
      <c r="R4327" s="1">
        <v>174.481576999195</v>
      </c>
      <c r="S4327" s="1">
        <v>149.87084273105299</v>
      </c>
      <c r="T4327" s="1">
        <v>0.52416644559533099</v>
      </c>
      <c r="U4327" s="1">
        <v>11115.4208358864</v>
      </c>
      <c r="V4327" s="1">
        <f t="shared" si="269"/>
        <v>7.6887106050874468E-2</v>
      </c>
      <c r="W4327" s="1">
        <f t="shared" si="270"/>
        <v>1.5207930204158366</v>
      </c>
      <c r="X4327" s="1">
        <f t="shared" si="271"/>
        <v>285.92223708794376</v>
      </c>
    </row>
    <row r="4328" spans="1:24" hidden="1" x14ac:dyDescent="0.3">
      <c r="A4328" s="18" t="str">
        <f t="shared" si="268"/>
        <v>ConstMin - Surfacing Equipment_2006_175</v>
      </c>
      <c r="B4328" s="1" t="s">
        <v>40</v>
      </c>
      <c r="C4328" s="1">
        <v>2020</v>
      </c>
      <c r="D4328" s="1" t="s">
        <v>100</v>
      </c>
      <c r="E4328" s="1">
        <v>2006</v>
      </c>
      <c r="F4328" s="1">
        <v>175</v>
      </c>
      <c r="G4328" s="1" t="s">
        <v>5</v>
      </c>
      <c r="H4328" s="1">
        <v>7.1121177776849998E-7</v>
      </c>
      <c r="I4328" s="1">
        <v>8.6056625109988503E-7</v>
      </c>
      <c r="J4328" s="1">
        <v>1.0241449599866401E-6</v>
      </c>
      <c r="K4328" s="1">
        <v>1.14586358190036E-5</v>
      </c>
      <c r="L4328" s="1">
        <v>1.7143189116278801E-5</v>
      </c>
      <c r="M4328" s="1">
        <v>2.0400792698574699E-3</v>
      </c>
      <c r="N4328" s="1">
        <v>6.3030834655432496E-7</v>
      </c>
      <c r="O4328" s="1">
        <v>5.7988367882997903E-7</v>
      </c>
      <c r="P4328" s="1">
        <v>1.88402082044055E-8</v>
      </c>
      <c r="Q4328" s="1">
        <v>1.6650852751237201E-8</v>
      </c>
      <c r="R4328" s="1">
        <v>66.188125164789398</v>
      </c>
      <c r="S4328" s="1">
        <v>27.382124062045399</v>
      </c>
      <c r="T4328" s="1">
        <v>8.7361074265888503E-2</v>
      </c>
      <c r="U4328" s="1">
        <v>4244.2292296170399</v>
      </c>
      <c r="V4328" s="1">
        <f t="shared" si="269"/>
        <v>6.7138877970536054E-2</v>
      </c>
      <c r="W4328" s="1">
        <f t="shared" si="270"/>
        <v>1.3374617940601439</v>
      </c>
      <c r="X4328" s="1">
        <f t="shared" si="271"/>
        <v>313.43621048782336</v>
      </c>
    </row>
    <row r="4329" spans="1:24" hidden="1" x14ac:dyDescent="0.3">
      <c r="A4329" s="18" t="str">
        <f t="shared" si="268"/>
        <v>ConstMin - Surfacing Equipment_2006_300</v>
      </c>
      <c r="B4329" s="1" t="s">
        <v>40</v>
      </c>
      <c r="C4329" s="1">
        <v>2020</v>
      </c>
      <c r="D4329" s="1" t="s">
        <v>100</v>
      </c>
      <c r="E4329" s="1">
        <v>2006</v>
      </c>
      <c r="F4329" s="1">
        <v>300</v>
      </c>
      <c r="G4329" s="1" t="s">
        <v>5</v>
      </c>
      <c r="H4329" s="1">
        <v>2.3191873123101999E-6</v>
      </c>
      <c r="I4329" s="1">
        <v>2.8062166478953399E-6</v>
      </c>
      <c r="J4329" s="1">
        <v>3.3396297297266898E-6</v>
      </c>
      <c r="K4329" s="1">
        <v>1.5547939956031801E-5</v>
      </c>
      <c r="L4329" s="1">
        <v>6.7327937100583507E-5</v>
      </c>
      <c r="M4329" s="1">
        <v>8.1247336808841497E-3</v>
      </c>
      <c r="N4329" s="1">
        <v>1.61936926338676E-6</v>
      </c>
      <c r="O4329" s="1">
        <v>1.4898197223158199E-6</v>
      </c>
      <c r="P4329" s="1">
        <v>7.5047616445653899E-8</v>
      </c>
      <c r="Q4329" s="1">
        <v>6.6312984089520796E-8</v>
      </c>
      <c r="R4329" s="1">
        <v>263.59803648144998</v>
      </c>
      <c r="S4329" s="1">
        <v>72.499289331536701</v>
      </c>
      <c r="T4329" s="1">
        <v>0.26208322279766499</v>
      </c>
      <c r="U4329" s="1">
        <v>17013.166563133898</v>
      </c>
      <c r="V4329" s="1">
        <f t="shared" si="269"/>
        <v>5.4616597820871395E-2</v>
      </c>
      <c r="W4329" s="1">
        <f t="shared" si="270"/>
        <v>1.3103845226951416</v>
      </c>
      <c r="X4329" s="1">
        <f t="shared" si="271"/>
        <v>276.62697580420104</v>
      </c>
    </row>
    <row r="4330" spans="1:24" hidden="1" x14ac:dyDescent="0.3">
      <c r="A4330" s="18" t="str">
        <f t="shared" si="268"/>
        <v>ConstMin - Surfacing Equipment_2006_750</v>
      </c>
      <c r="B4330" s="1" t="s">
        <v>40</v>
      </c>
      <c r="C4330" s="1">
        <v>2020</v>
      </c>
      <c r="D4330" s="1" t="s">
        <v>100</v>
      </c>
      <c r="E4330" s="1">
        <v>2006</v>
      </c>
      <c r="F4330" s="1">
        <v>750</v>
      </c>
      <c r="G4330" s="1" t="s">
        <v>5</v>
      </c>
      <c r="H4330" s="1">
        <v>2.7458648108858499E-5</v>
      </c>
      <c r="I4330" s="1">
        <v>3.3224964211718802E-5</v>
      </c>
      <c r="J4330" s="1">
        <v>3.9540453276756201E-5</v>
      </c>
      <c r="K4330" s="1">
        <v>1.9511940829486301E-4</v>
      </c>
      <c r="L4330" s="1">
        <v>4.8097308646455502E-4</v>
      </c>
      <c r="M4330" s="1">
        <v>0.104305548555755</v>
      </c>
      <c r="N4330" s="1">
        <v>1.9319514136314E-5</v>
      </c>
      <c r="O4330" s="1">
        <v>1.7773953005408801E-5</v>
      </c>
      <c r="P4330" s="1">
        <v>9.6353276374281604E-7</v>
      </c>
      <c r="Q4330" s="1">
        <v>8.5132786544135199E-7</v>
      </c>
      <c r="R4330" s="1">
        <v>3384.0786508617798</v>
      </c>
      <c r="S4330" s="1">
        <v>343.20228094848397</v>
      </c>
      <c r="T4330" s="1">
        <v>1.3104161139883199</v>
      </c>
      <c r="U4330" s="1">
        <v>217361.44460070599</v>
      </c>
      <c r="V4330" s="1">
        <f t="shared" si="269"/>
        <v>5.0613994169847951E-2</v>
      </c>
      <c r="W4330" s="1">
        <f t="shared" si="270"/>
        <v>0.73270113517787872</v>
      </c>
      <c r="X4330" s="1">
        <f t="shared" si="271"/>
        <v>261.90328193075243</v>
      </c>
    </row>
    <row r="4331" spans="1:24" hidden="1" x14ac:dyDescent="0.3">
      <c r="A4331" s="18" t="str">
        <f t="shared" si="268"/>
        <v>ConstMin - Surfacing Equipment_2006_9999</v>
      </c>
      <c r="B4331" s="1" t="s">
        <v>40</v>
      </c>
      <c r="C4331" s="1">
        <v>2020</v>
      </c>
      <c r="D4331" s="1" t="s">
        <v>100</v>
      </c>
      <c r="E4331" s="1">
        <v>2006</v>
      </c>
      <c r="F4331" s="1">
        <v>9999</v>
      </c>
      <c r="G4331" s="1" t="s">
        <v>5</v>
      </c>
      <c r="H4331" s="1">
        <v>5.0991170755856498E-6</v>
      </c>
      <c r="I4331" s="1">
        <v>6.1699316614586399E-6</v>
      </c>
      <c r="J4331" s="1">
        <v>7.3427285888433398E-6</v>
      </c>
      <c r="K4331" s="1">
        <v>2.66400885632246E-5</v>
      </c>
      <c r="L4331" s="1">
        <v>1.3354777342592899E-4</v>
      </c>
      <c r="M4331" s="1">
        <v>1.4241069483779199E-2</v>
      </c>
      <c r="N4331" s="1">
        <v>3.1120295781556799E-6</v>
      </c>
      <c r="O4331" s="1">
        <v>2.8630672119032301E-6</v>
      </c>
      <c r="P4331" s="1">
        <v>1.3151277623917201E-7</v>
      </c>
      <c r="Q4331" s="1">
        <v>1.16233694689282E-7</v>
      </c>
      <c r="R4331" s="1">
        <v>462.035815666465</v>
      </c>
      <c r="S4331" s="1">
        <v>27.382124062045399</v>
      </c>
      <c r="T4331" s="1">
        <v>8.7361074265888503E-2</v>
      </c>
      <c r="U4331" s="1">
        <v>29627.458235133101</v>
      </c>
      <c r="V4331" s="1">
        <f t="shared" si="269"/>
        <v>6.8956396768132588E-2</v>
      </c>
      <c r="W4331" s="1">
        <f t="shared" si="270"/>
        <v>1.4925567667765596</v>
      </c>
      <c r="X4331" s="1">
        <f t="shared" si="271"/>
        <v>313.43621048782336</v>
      </c>
    </row>
    <row r="4332" spans="1:24" hidden="1" x14ac:dyDescent="0.3">
      <c r="A4332" s="18" t="str">
        <f t="shared" si="268"/>
        <v>ConstMin - Surfacing Equipment_2007_50</v>
      </c>
      <c r="B4332" s="1" t="s">
        <v>40</v>
      </c>
      <c r="C4332" s="1">
        <v>2020</v>
      </c>
      <c r="D4332" s="1" t="s">
        <v>100</v>
      </c>
      <c r="E4332" s="1">
        <v>2007</v>
      </c>
      <c r="F4332" s="1">
        <v>50</v>
      </c>
      <c r="G4332" s="1" t="s">
        <v>5</v>
      </c>
      <c r="H4332" s="1">
        <v>7.9463253507803201E-7</v>
      </c>
      <c r="I4332" s="1">
        <v>9.6150536744441904E-7</v>
      </c>
      <c r="J4332" s="1">
        <v>1.14427085051236E-6</v>
      </c>
      <c r="K4332" s="1">
        <v>9.9122764413596997E-6</v>
      </c>
      <c r="L4332" s="1">
        <v>1.2645904043720799E-5</v>
      </c>
      <c r="M4332" s="1">
        <v>1.4980391855273899E-3</v>
      </c>
      <c r="N4332" s="1">
        <v>9.1066511166986001E-7</v>
      </c>
      <c r="O4332" s="1">
        <v>8.3781190273627103E-7</v>
      </c>
      <c r="P4332" s="1">
        <v>1.38262761957162E-8</v>
      </c>
      <c r="Q4332" s="1">
        <v>1.2226794449777699E-8</v>
      </c>
      <c r="R4332" s="1">
        <v>48.602231579155003</v>
      </c>
      <c r="S4332" s="1">
        <v>74.740530802807299</v>
      </c>
      <c r="T4332" s="1">
        <v>0.26208322279766499</v>
      </c>
      <c r="U4332" s="1">
        <v>2765.39963970387</v>
      </c>
      <c r="V4332" s="1">
        <f t="shared" si="269"/>
        <v>0.11512838479160371</v>
      </c>
      <c r="W4332" s="1">
        <f t="shared" si="270"/>
        <v>1.5141907222554802</v>
      </c>
      <c r="X4332" s="1">
        <f t="shared" si="271"/>
        <v>285.17861618524478</v>
      </c>
    </row>
    <row r="4333" spans="1:24" hidden="1" x14ac:dyDescent="0.3">
      <c r="A4333" s="18" t="str">
        <f t="shared" si="268"/>
        <v>ConstMin - Surfacing Equipment_2007_75</v>
      </c>
      <c r="B4333" s="1" t="s">
        <v>40</v>
      </c>
      <c r="C4333" s="1">
        <v>2020</v>
      </c>
      <c r="D4333" s="1" t="s">
        <v>100</v>
      </c>
      <c r="E4333" s="1">
        <v>2007</v>
      </c>
      <c r="F4333" s="1">
        <v>75</v>
      </c>
      <c r="G4333" s="1" t="s">
        <v>5</v>
      </c>
      <c r="H4333" s="1">
        <v>8.1305346048890895E-7</v>
      </c>
      <c r="I4333" s="1">
        <v>9.8379468719157991E-7</v>
      </c>
      <c r="J4333" s="1">
        <v>1.1707969831040199E-6</v>
      </c>
      <c r="K4333" s="1">
        <v>1.33590790126633E-5</v>
      </c>
      <c r="L4333" s="1">
        <v>1.97579415783202E-5</v>
      </c>
      <c r="M4333" s="1">
        <v>2.0869882465861501E-3</v>
      </c>
      <c r="N4333" s="1">
        <v>9.5540668850678395E-7</v>
      </c>
      <c r="O4333" s="1">
        <v>8.7897415342624097E-7</v>
      </c>
      <c r="P4333" s="1">
        <v>1.9270849706691601E-8</v>
      </c>
      <c r="Q4333" s="1">
        <v>1.7033717513288901E-8</v>
      </c>
      <c r="R4333" s="1">
        <v>67.710035253747293</v>
      </c>
      <c r="S4333" s="1">
        <v>67.821915826276197</v>
      </c>
      <c r="T4333" s="1">
        <v>0.26208322279766499</v>
      </c>
      <c r="U4333" s="1">
        <v>4340.6026128816802</v>
      </c>
      <c r="V4333" s="1">
        <f t="shared" si="269"/>
        <v>7.5048677936006447E-2</v>
      </c>
      <c r="W4333" s="1">
        <f t="shared" si="270"/>
        <v>1.507232569452805</v>
      </c>
      <c r="X4333" s="1">
        <f t="shared" si="271"/>
        <v>258.78007413941361</v>
      </c>
    </row>
    <row r="4334" spans="1:24" hidden="1" x14ac:dyDescent="0.3">
      <c r="A4334" s="18" t="str">
        <f t="shared" si="268"/>
        <v>ConstMin - Surfacing Equipment_2007_300</v>
      </c>
      <c r="B4334" s="1" t="s">
        <v>40</v>
      </c>
      <c r="C4334" s="1">
        <v>2020</v>
      </c>
      <c r="D4334" s="1" t="s">
        <v>100</v>
      </c>
      <c r="E4334" s="1">
        <v>2007</v>
      </c>
      <c r="F4334" s="1">
        <v>300</v>
      </c>
      <c r="G4334" s="1" t="s">
        <v>5</v>
      </c>
      <c r="H4334" s="1">
        <v>1.4780714176376399E-6</v>
      </c>
      <c r="I4334" s="1">
        <v>1.7884664153415501E-6</v>
      </c>
      <c r="J4334" s="1">
        <v>2.1284228413982101E-6</v>
      </c>
      <c r="K4334" s="1">
        <v>1.09661815958878E-5</v>
      </c>
      <c r="L4334" s="1">
        <v>2.6483493152505699E-5</v>
      </c>
      <c r="M4334" s="1">
        <v>5.7569057185535401E-3</v>
      </c>
      <c r="N4334" s="1">
        <v>1.1316324517056301E-6</v>
      </c>
      <c r="O4334" s="1">
        <v>1.04110185556918E-6</v>
      </c>
      <c r="P4334" s="1">
        <v>5.3181106167028001E-8</v>
      </c>
      <c r="Q4334" s="1">
        <v>4.6987090569812799E-8</v>
      </c>
      <c r="R4334" s="1">
        <v>186.77646594003801</v>
      </c>
      <c r="S4334" s="1">
        <v>56.3233726258443</v>
      </c>
      <c r="T4334" s="1">
        <v>0.17472214853177701</v>
      </c>
      <c r="U4334" s="1">
        <v>11968.716682991901</v>
      </c>
      <c r="V4334" s="1">
        <f t="shared" si="269"/>
        <v>4.9479101334370751E-2</v>
      </c>
      <c r="W4334" s="1">
        <f t="shared" si="270"/>
        <v>0.73268328112870673</v>
      </c>
      <c r="X4334" s="1">
        <f t="shared" si="271"/>
        <v>322.35966132021707</v>
      </c>
    </row>
    <row r="4335" spans="1:24" hidden="1" x14ac:dyDescent="0.3">
      <c r="A4335" s="18" t="str">
        <f t="shared" si="268"/>
        <v>ConstMin - Surfacing Equipment_2007_600</v>
      </c>
      <c r="B4335" s="1" t="s">
        <v>40</v>
      </c>
      <c r="C4335" s="1">
        <v>2020</v>
      </c>
      <c r="D4335" s="1" t="s">
        <v>100</v>
      </c>
      <c r="E4335" s="1">
        <v>2007</v>
      </c>
      <c r="F4335" s="1">
        <v>600</v>
      </c>
      <c r="G4335" s="1" t="s">
        <v>5</v>
      </c>
      <c r="H4335" s="1">
        <v>2.3673565019360599E-5</v>
      </c>
      <c r="I4335" s="1">
        <v>2.8645013673426301E-5</v>
      </c>
      <c r="J4335" s="1">
        <v>3.4089933627879297E-5</v>
      </c>
      <c r="K4335" s="1">
        <v>1.7187822319156501E-4</v>
      </c>
      <c r="L4335" s="1">
        <v>4.2417348012025201E-4</v>
      </c>
      <c r="M4335" s="1">
        <v>9.2205613485394702E-2</v>
      </c>
      <c r="N4335" s="1">
        <v>1.8105082874412099E-5</v>
      </c>
      <c r="O4335" s="1">
        <v>1.6656676244459201E-5</v>
      </c>
      <c r="P4335" s="1">
        <v>8.5177641595888305E-7</v>
      </c>
      <c r="Q4335" s="1">
        <v>7.5256982200013501E-7</v>
      </c>
      <c r="R4335" s="1">
        <v>2991.50958320059</v>
      </c>
      <c r="S4335" s="1">
        <v>422.522739975192</v>
      </c>
      <c r="T4335" s="1">
        <v>1.4851382625200999</v>
      </c>
      <c r="U4335" s="1">
        <v>193797.78426588399</v>
      </c>
      <c r="V4335" s="1">
        <f t="shared" si="269"/>
        <v>4.8942801764851634E-2</v>
      </c>
      <c r="W4335" s="1">
        <f t="shared" si="270"/>
        <v>0.72474179234523461</v>
      </c>
      <c r="X4335" s="1">
        <f t="shared" si="271"/>
        <v>284.50060889160721</v>
      </c>
    </row>
    <row r="4336" spans="1:24" hidden="1" x14ac:dyDescent="0.3">
      <c r="A4336" s="18" t="str">
        <f t="shared" si="268"/>
        <v>ConstMin - Surfacing Equipment_2007_9999</v>
      </c>
      <c r="B4336" s="1" t="s">
        <v>40</v>
      </c>
      <c r="C4336" s="1">
        <v>2020</v>
      </c>
      <c r="D4336" s="1" t="s">
        <v>100</v>
      </c>
      <c r="E4336" s="1">
        <v>2007</v>
      </c>
      <c r="F4336" s="1">
        <v>9999</v>
      </c>
      <c r="G4336" s="1" t="s">
        <v>5</v>
      </c>
      <c r="H4336" s="1">
        <v>2.7829375717338E-6</v>
      </c>
      <c r="I4336" s="1">
        <v>3.3673544617979E-6</v>
      </c>
      <c r="J4336" s="1">
        <v>4.0074301032966703E-6</v>
      </c>
      <c r="K4336" s="1">
        <v>1.7419357647746099E-5</v>
      </c>
      <c r="L4336" s="1">
        <v>7.9410618244972605E-5</v>
      </c>
      <c r="M4336" s="1">
        <v>9.3447705509603803E-3</v>
      </c>
      <c r="N4336" s="1">
        <v>1.85889778983795E-6</v>
      </c>
      <c r="O4336" s="1">
        <v>1.71018596665091E-6</v>
      </c>
      <c r="P4336" s="1">
        <v>8.6313549837503502E-8</v>
      </c>
      <c r="Q4336" s="1">
        <v>7.6270761012639599E-8</v>
      </c>
      <c r="R4336" s="1">
        <v>303.18078910061899</v>
      </c>
      <c r="S4336" s="1">
        <v>21.632852461829501</v>
      </c>
      <c r="T4336" s="1">
        <v>8.7361074265888503E-2</v>
      </c>
      <c r="U4336" s="1">
        <v>19469.567215646501</v>
      </c>
      <c r="V4336" s="1">
        <f t="shared" si="269"/>
        <v>5.7269202753645991E-2</v>
      </c>
      <c r="W4336" s="1">
        <f t="shared" si="270"/>
        <v>1.3505506618497065</v>
      </c>
      <c r="X4336" s="1">
        <f t="shared" si="271"/>
        <v>247.6257605989214</v>
      </c>
    </row>
    <row r="4337" spans="1:24" hidden="1" x14ac:dyDescent="0.3">
      <c r="A4337" s="18" t="str">
        <f t="shared" si="268"/>
        <v>ConstMin - Surfacing Equipment_2008_50</v>
      </c>
      <c r="B4337" s="1" t="s">
        <v>40</v>
      </c>
      <c r="C4337" s="1">
        <v>2020</v>
      </c>
      <c r="D4337" s="1" t="s">
        <v>100</v>
      </c>
      <c r="E4337" s="1">
        <v>2008</v>
      </c>
      <c r="F4337" s="1">
        <v>50</v>
      </c>
      <c r="G4337" s="1" t="s">
        <v>5</v>
      </c>
      <c r="H4337" s="1">
        <v>1.9497991895882201E-7</v>
      </c>
      <c r="I4337" s="1">
        <v>2.3592570194017501E-7</v>
      </c>
      <c r="J4337" s="1">
        <v>2.8077108330070401E-7</v>
      </c>
      <c r="K4337" s="1">
        <v>4.22486470297231E-6</v>
      </c>
      <c r="L4337" s="1">
        <v>5.6485553259059602E-6</v>
      </c>
      <c r="M4337" s="1">
        <v>6.8136983718987605E-4</v>
      </c>
      <c r="N4337" s="1">
        <v>1.8571051972526901E-7</v>
      </c>
      <c r="O4337" s="1">
        <v>1.7085367814724799E-7</v>
      </c>
      <c r="P4337" s="1">
        <v>6.2937526494408198E-9</v>
      </c>
      <c r="Q4337" s="1">
        <v>5.5612490141011796E-9</v>
      </c>
      <c r="R4337" s="1">
        <v>22.106293972874099</v>
      </c>
      <c r="S4337" s="1">
        <v>28.941248563798901</v>
      </c>
      <c r="T4337" s="1">
        <v>8.7361074265888503E-2</v>
      </c>
      <c r="U4337" s="1">
        <v>1273.4149368071501</v>
      </c>
      <c r="V4337" s="1">
        <f t="shared" si="269"/>
        <v>6.1347082943247914E-2</v>
      </c>
      <c r="W4337" s="1">
        <f t="shared" si="270"/>
        <v>1.4687776246428093</v>
      </c>
      <c r="X4337" s="1">
        <f t="shared" si="271"/>
        <v>331.28311215261078</v>
      </c>
    </row>
    <row r="4338" spans="1:24" hidden="1" x14ac:dyDescent="0.3">
      <c r="A4338" s="18" t="str">
        <f t="shared" si="268"/>
        <v>ConstMin - Surfacing Equipment_2008_100</v>
      </c>
      <c r="B4338" s="1" t="s">
        <v>40</v>
      </c>
      <c r="C4338" s="1">
        <v>2020</v>
      </c>
      <c r="D4338" s="1" t="s">
        <v>100</v>
      </c>
      <c r="E4338" s="1">
        <v>2008</v>
      </c>
      <c r="F4338" s="1">
        <v>100</v>
      </c>
      <c r="G4338" s="1" t="s">
        <v>5</v>
      </c>
      <c r="H4338" s="1">
        <v>1.3517448979976799E-6</v>
      </c>
      <c r="I4338" s="1">
        <v>1.6356113265771899E-6</v>
      </c>
      <c r="J4338" s="1">
        <v>1.9465126531166601E-6</v>
      </c>
      <c r="K4338" s="1">
        <v>3.4001257777093299E-5</v>
      </c>
      <c r="L4338" s="1">
        <v>2.9288448384583401E-5</v>
      </c>
      <c r="M4338" s="1">
        <v>5.4077636980210302E-3</v>
      </c>
      <c r="N4338" s="1">
        <v>1.87291849484466E-6</v>
      </c>
      <c r="O4338" s="1">
        <v>1.72308501525709E-6</v>
      </c>
      <c r="P4338" s="1">
        <v>4.9956904837687399E-8</v>
      </c>
      <c r="Q4338" s="1">
        <v>4.4137440333642097E-8</v>
      </c>
      <c r="R4338" s="1">
        <v>175.44893759506999</v>
      </c>
      <c r="S4338" s="1">
        <v>114.887986722959</v>
      </c>
      <c r="T4338" s="1">
        <v>0.43680537132944203</v>
      </c>
      <c r="U4338" s="1">
        <v>10914.3587386811</v>
      </c>
      <c r="V4338" s="1">
        <f t="shared" si="269"/>
        <v>4.962156825905923E-2</v>
      </c>
      <c r="W4338" s="1">
        <f t="shared" si="270"/>
        <v>0.88855996354519651</v>
      </c>
      <c r="X4338" s="1">
        <f t="shared" si="271"/>
        <v>263.01871328479973</v>
      </c>
    </row>
    <row r="4339" spans="1:24" hidden="1" x14ac:dyDescent="0.3">
      <c r="A4339" s="18" t="str">
        <f t="shared" si="268"/>
        <v>ConstMin - Surfacing Equipment_2008_175</v>
      </c>
      <c r="B4339" s="1" t="s">
        <v>40</v>
      </c>
      <c r="C4339" s="1">
        <v>2020</v>
      </c>
      <c r="D4339" s="1" t="s">
        <v>100</v>
      </c>
      <c r="E4339" s="1">
        <v>2008</v>
      </c>
      <c r="F4339" s="1">
        <v>175</v>
      </c>
      <c r="G4339" s="1" t="s">
        <v>5</v>
      </c>
      <c r="H4339" s="1">
        <v>6.0584623077012296E-7</v>
      </c>
      <c r="I4339" s="1">
        <v>7.3307393923184799E-7</v>
      </c>
      <c r="J4339" s="1">
        <v>8.7241857230897701E-7</v>
      </c>
      <c r="K4339" s="1">
        <v>1.3485789998046999E-5</v>
      </c>
      <c r="L4339" s="1">
        <v>1.112527734811E-5</v>
      </c>
      <c r="M4339" s="1">
        <v>2.4237363560200001E-3</v>
      </c>
      <c r="N4339" s="1">
        <v>6.3648168957550704E-7</v>
      </c>
      <c r="O4339" s="1">
        <v>5.8556315440946697E-7</v>
      </c>
      <c r="P4339" s="1">
        <v>2.2390469194067201E-8</v>
      </c>
      <c r="Q4339" s="1">
        <v>1.9782210313194799E-8</v>
      </c>
      <c r="R4339" s="1">
        <v>78.635456802573302</v>
      </c>
      <c r="S4339" s="1">
        <v>28.941248563798901</v>
      </c>
      <c r="T4339" s="1">
        <v>8.7361074265888503E-2</v>
      </c>
      <c r="U4339" s="1">
        <v>5035.7772501010104</v>
      </c>
      <c r="V4339" s="1">
        <f t="shared" si="269"/>
        <v>4.8202534017278122E-2</v>
      </c>
      <c r="W4339" s="1">
        <f t="shared" si="270"/>
        <v>0.73153133827926442</v>
      </c>
      <c r="X4339" s="1">
        <f t="shared" si="271"/>
        <v>331.28311215261078</v>
      </c>
    </row>
    <row r="4340" spans="1:24" hidden="1" x14ac:dyDescent="0.3">
      <c r="A4340" s="18" t="str">
        <f t="shared" si="268"/>
        <v>ConstMin - Surfacing Equipment_2008_300</v>
      </c>
      <c r="B4340" s="1" t="s">
        <v>40</v>
      </c>
      <c r="C4340" s="1">
        <v>2020</v>
      </c>
      <c r="D4340" s="1" t="s">
        <v>100</v>
      </c>
      <c r="E4340" s="1">
        <v>2008</v>
      </c>
      <c r="F4340" s="1">
        <v>300</v>
      </c>
      <c r="G4340" s="1" t="s">
        <v>5</v>
      </c>
      <c r="H4340" s="1">
        <v>3.0118217794031898E-6</v>
      </c>
      <c r="I4340" s="1">
        <v>3.6443043530778601E-6</v>
      </c>
      <c r="J4340" s="1">
        <v>4.3370233623406004E-6</v>
      </c>
      <c r="K4340" s="1">
        <v>2.28415486853028E-5</v>
      </c>
      <c r="L4340" s="1">
        <v>5.5292276376585299E-5</v>
      </c>
      <c r="M4340" s="1">
        <v>1.2049034183662599E-2</v>
      </c>
      <c r="N4340" s="1">
        <v>1.8659097177430499E-6</v>
      </c>
      <c r="O4340" s="1">
        <v>1.71663694032361E-6</v>
      </c>
      <c r="P4340" s="1">
        <v>1.1130894168315E-7</v>
      </c>
      <c r="Q4340" s="1">
        <v>9.8342597246629501E-8</v>
      </c>
      <c r="R4340" s="1">
        <v>390.91764444957403</v>
      </c>
      <c r="S4340" s="1">
        <v>115.76499425519501</v>
      </c>
      <c r="T4340" s="1">
        <v>0.34944429706355401</v>
      </c>
      <c r="U4340" s="1">
        <v>25034.180007686002</v>
      </c>
      <c r="V4340" s="1">
        <f t="shared" si="269"/>
        <v>4.8202534017278163E-2</v>
      </c>
      <c r="W4340" s="1">
        <f t="shared" si="270"/>
        <v>0.73134062765206054</v>
      </c>
      <c r="X4340" s="1">
        <f t="shared" si="271"/>
        <v>331.28311215260908</v>
      </c>
    </row>
    <row r="4341" spans="1:24" hidden="1" x14ac:dyDescent="0.3">
      <c r="A4341" s="18" t="str">
        <f t="shared" si="268"/>
        <v>ConstMin - Surfacing Equipment_2008_600</v>
      </c>
      <c r="B4341" s="1" t="s">
        <v>40</v>
      </c>
      <c r="C4341" s="1">
        <v>2020</v>
      </c>
      <c r="D4341" s="1" t="s">
        <v>100</v>
      </c>
      <c r="E4341" s="1">
        <v>2008</v>
      </c>
      <c r="F4341" s="1">
        <v>600</v>
      </c>
      <c r="G4341" s="1" t="s">
        <v>5</v>
      </c>
      <c r="H4341" s="1">
        <v>5.9595261373946603E-6</v>
      </c>
      <c r="I4341" s="1">
        <v>7.2110266262475402E-6</v>
      </c>
      <c r="J4341" s="1">
        <v>8.5817176378483194E-6</v>
      </c>
      <c r="K4341" s="1">
        <v>4.4278936825216298E-5</v>
      </c>
      <c r="L4341" s="1">
        <v>1.09407458474387E-4</v>
      </c>
      <c r="M4341" s="1">
        <v>2.3841561489115801E-2</v>
      </c>
      <c r="N4341" s="1">
        <v>4.6415276932664401E-6</v>
      </c>
      <c r="O4341" s="1">
        <v>4.2702054778051299E-6</v>
      </c>
      <c r="P4341" s="1">
        <v>2.20248273594036E-7</v>
      </c>
      <c r="Q4341" s="1">
        <v>1.9459161983571801E-7</v>
      </c>
      <c r="R4341" s="1">
        <v>773.51320572747397</v>
      </c>
      <c r="S4341" s="1">
        <v>138.664635374699</v>
      </c>
      <c r="T4341" s="1">
        <v>0.52416644559533099</v>
      </c>
      <c r="U4341" s="1">
        <v>48486.400836020002</v>
      </c>
      <c r="V4341" s="1">
        <f t="shared" si="269"/>
        <v>4.9245409410241692E-2</v>
      </c>
      <c r="W4341" s="1">
        <f t="shared" si="270"/>
        <v>0.74716338801107773</v>
      </c>
      <c r="X4341" s="1">
        <f t="shared" si="271"/>
        <v>264.54313613533247</v>
      </c>
    </row>
    <row r="4342" spans="1:24" hidden="1" x14ac:dyDescent="0.3">
      <c r="A4342" s="18" t="str">
        <f t="shared" si="268"/>
        <v>ConstMin - Surfacing Equipment_2008_750</v>
      </c>
      <c r="B4342" s="1" t="s">
        <v>40</v>
      </c>
      <c r="C4342" s="1">
        <v>2020</v>
      </c>
      <c r="D4342" s="1" t="s">
        <v>100</v>
      </c>
      <c r="E4342" s="1">
        <v>2008</v>
      </c>
      <c r="F4342" s="1">
        <v>750</v>
      </c>
      <c r="G4342" s="1" t="s">
        <v>5</v>
      </c>
      <c r="H4342" s="1">
        <v>3.7477096335852399E-6</v>
      </c>
      <c r="I4342" s="1">
        <v>4.53472865663814E-6</v>
      </c>
      <c r="J4342" s="1">
        <v>5.3967018723627499E-6</v>
      </c>
      <c r="K4342" s="1">
        <v>2.7845267271085701E-5</v>
      </c>
      <c r="L4342" s="1">
        <v>6.8802011545466605E-5</v>
      </c>
      <c r="M4342" s="1">
        <v>1.4993012466513999E-2</v>
      </c>
      <c r="N4342" s="1">
        <v>2.9188726837620601E-6</v>
      </c>
      <c r="O4342" s="1">
        <v>2.6853628690610999E-6</v>
      </c>
      <c r="P4342" s="1">
        <v>1.38505404238354E-7</v>
      </c>
      <c r="Q4342" s="1">
        <v>1.22370952230121E-7</v>
      </c>
      <c r="R4342" s="1">
        <v>486.43177762411398</v>
      </c>
      <c r="S4342" s="1">
        <v>49.502202930672901</v>
      </c>
      <c r="T4342" s="1">
        <v>0.17472214853177701</v>
      </c>
      <c r="U4342" s="1">
        <v>31186.387846323902</v>
      </c>
      <c r="V4342" s="1">
        <f t="shared" si="269"/>
        <v>4.8147620687245603E-2</v>
      </c>
      <c r="W4342" s="1">
        <f t="shared" si="270"/>
        <v>0.73050746918702791</v>
      </c>
      <c r="X4342" s="1">
        <f t="shared" si="271"/>
        <v>283.3195639284956</v>
      </c>
    </row>
    <row r="4343" spans="1:24" hidden="1" x14ac:dyDescent="0.3">
      <c r="A4343" s="18" t="str">
        <f t="shared" si="268"/>
        <v>ConstMin - Surfacing Equipment_2009_50</v>
      </c>
      <c r="B4343" s="1" t="s">
        <v>40</v>
      </c>
      <c r="C4343" s="1">
        <v>2020</v>
      </c>
      <c r="D4343" s="1" t="s">
        <v>100</v>
      </c>
      <c r="E4343" s="1">
        <v>2009</v>
      </c>
      <c r="F4343" s="1">
        <v>50</v>
      </c>
      <c r="G4343" s="1" t="s">
        <v>5</v>
      </c>
      <c r="H4343" s="1">
        <v>1.8701956066745901E-7</v>
      </c>
      <c r="I4343" s="1">
        <v>2.2629366840762599E-7</v>
      </c>
      <c r="J4343" s="1">
        <v>2.6930816736114202E-7</v>
      </c>
      <c r="K4343" s="1">
        <v>4.13562178068107E-6</v>
      </c>
      <c r="L4343" s="1">
        <v>5.5948228836022001E-6</v>
      </c>
      <c r="M4343" s="1">
        <v>6.7762332499882595E-4</v>
      </c>
      <c r="N4343" s="1">
        <v>1.8239330333854401E-7</v>
      </c>
      <c r="O4343" s="1">
        <v>1.6780183907146E-7</v>
      </c>
      <c r="P4343" s="1">
        <v>6.2593530970280501E-9</v>
      </c>
      <c r="Q4343" s="1">
        <v>5.5306704852441898E-9</v>
      </c>
      <c r="R4343" s="1">
        <v>21.984742510881102</v>
      </c>
      <c r="S4343" s="1">
        <v>44.435048299974099</v>
      </c>
      <c r="T4343" s="1">
        <v>0.17472214853177701</v>
      </c>
      <c r="U4343" s="1">
        <v>1266.39887654926</v>
      </c>
      <c r="V4343" s="1">
        <f t="shared" si="269"/>
        <v>5.9168490107596901E-2</v>
      </c>
      <c r="W4343" s="1">
        <f t="shared" si="270"/>
        <v>1.4628655974849085</v>
      </c>
      <c r="X4343" s="1">
        <f t="shared" si="271"/>
        <v>254.31834872321653</v>
      </c>
    </row>
    <row r="4344" spans="1:24" hidden="1" x14ac:dyDescent="0.3">
      <c r="A4344" s="18" t="str">
        <f t="shared" si="268"/>
        <v>ConstMin - Surfacing Equipment_2009_100</v>
      </c>
      <c r="B4344" s="1" t="s">
        <v>40</v>
      </c>
      <c r="C4344" s="1">
        <v>2020</v>
      </c>
      <c r="D4344" s="1" t="s">
        <v>100</v>
      </c>
      <c r="E4344" s="1">
        <v>2009</v>
      </c>
      <c r="F4344" s="1">
        <v>100</v>
      </c>
      <c r="G4344" s="1" t="s">
        <v>5</v>
      </c>
      <c r="H4344" s="1">
        <v>8.2027591435163301E-7</v>
      </c>
      <c r="I4344" s="1">
        <v>9.9253385636547695E-7</v>
      </c>
      <c r="J4344" s="1">
        <v>1.18119731666635E-6</v>
      </c>
      <c r="K4344" s="1">
        <v>2.1125528576264699E-5</v>
      </c>
      <c r="L4344" s="1">
        <v>1.82421054201021E-5</v>
      </c>
      <c r="M4344" s="1">
        <v>3.3770017179149E-3</v>
      </c>
      <c r="N4344" s="1">
        <v>1.16049118662185E-6</v>
      </c>
      <c r="O4344" s="1">
        <v>1.0676518916921001E-6</v>
      </c>
      <c r="P4344" s="1">
        <v>3.1197447313802399E-8</v>
      </c>
      <c r="Q4344" s="1">
        <v>2.7562634048825301E-8</v>
      </c>
      <c r="R4344" s="1">
        <v>109.563101635102</v>
      </c>
      <c r="S4344" s="1">
        <v>89.747104132184504</v>
      </c>
      <c r="T4344" s="1">
        <v>0.26208322279766499</v>
      </c>
      <c r="U4344" s="1">
        <v>7030.1898236877896</v>
      </c>
      <c r="V4344" s="1">
        <f t="shared" si="269"/>
        <v>4.6748413729725262E-2</v>
      </c>
      <c r="W4344" s="1">
        <f t="shared" si="270"/>
        <v>0.85920443520485534</v>
      </c>
      <c r="X4344" s="1">
        <f t="shared" si="271"/>
        <v>342.43742569310353</v>
      </c>
    </row>
    <row r="4345" spans="1:24" hidden="1" x14ac:dyDescent="0.3">
      <c r="A4345" s="18" t="str">
        <f t="shared" si="268"/>
        <v>ConstMin - Surfacing Equipment_2009_175</v>
      </c>
      <c r="B4345" s="1" t="s">
        <v>40</v>
      </c>
      <c r="C4345" s="1">
        <v>2020</v>
      </c>
      <c r="D4345" s="1" t="s">
        <v>100</v>
      </c>
      <c r="E4345" s="1">
        <v>2009</v>
      </c>
      <c r="F4345" s="1">
        <v>175</v>
      </c>
      <c r="G4345" s="1" t="s">
        <v>5</v>
      </c>
      <c r="H4345" s="1">
        <v>1.71055059085291E-6</v>
      </c>
      <c r="I4345" s="1">
        <v>2.0697662149320201E-6</v>
      </c>
      <c r="J4345" s="1">
        <v>2.4631928508281899E-6</v>
      </c>
      <c r="K4345" s="1">
        <v>3.8985751430796303E-5</v>
      </c>
      <c r="L4345" s="1">
        <v>3.2240739014931203E-5</v>
      </c>
      <c r="M4345" s="1">
        <v>7.0421820058638798E-3</v>
      </c>
      <c r="N4345" s="1">
        <v>1.82719525112834E-6</v>
      </c>
      <c r="O4345" s="1">
        <v>1.6810196310380699E-6</v>
      </c>
      <c r="P4345" s="1">
        <v>6.5057148457062703E-8</v>
      </c>
      <c r="Q4345" s="1">
        <v>5.74773428462141E-8</v>
      </c>
      <c r="R4345" s="1">
        <v>228.47583960299201</v>
      </c>
      <c r="S4345" s="1">
        <v>119.273024384141</v>
      </c>
      <c r="T4345" s="1">
        <v>0.34944429706355401</v>
      </c>
      <c r="U4345" s="1">
        <v>14670.5819992493</v>
      </c>
      <c r="V4345" s="1">
        <f t="shared" si="269"/>
        <v>4.671566669013124E-2</v>
      </c>
      <c r="W4345" s="1">
        <f t="shared" si="270"/>
        <v>0.72768972978646496</v>
      </c>
      <c r="X4345" s="1">
        <f t="shared" si="271"/>
        <v>341.32199433905373</v>
      </c>
    </row>
    <row r="4346" spans="1:24" hidden="1" x14ac:dyDescent="0.3">
      <c r="A4346" s="18" t="str">
        <f t="shared" si="268"/>
        <v>ConstMin - Surfacing Equipment_2009_300</v>
      </c>
      <c r="B4346" s="1" t="s">
        <v>40</v>
      </c>
      <c r="C4346" s="1">
        <v>2020</v>
      </c>
      <c r="D4346" s="1" t="s">
        <v>100</v>
      </c>
      <c r="E4346" s="1">
        <v>2009</v>
      </c>
      <c r="F4346" s="1">
        <v>300</v>
      </c>
      <c r="G4346" s="1" t="s">
        <v>5</v>
      </c>
      <c r="H4346" s="1">
        <v>4.6525939311756596E-6</v>
      </c>
      <c r="I4346" s="1">
        <v>5.6296386567225503E-6</v>
      </c>
      <c r="J4346" s="1">
        <v>6.6997352608929498E-6</v>
      </c>
      <c r="K4346" s="1">
        <v>3.5436901622202399E-5</v>
      </c>
      <c r="L4346" s="1">
        <v>8.7671360043514799E-5</v>
      </c>
      <c r="M4346" s="1">
        <v>1.9154308231468201E-2</v>
      </c>
      <c r="N4346" s="1">
        <v>3.69563166960959E-6</v>
      </c>
      <c r="O4346" s="1">
        <v>3.39998113604082E-6</v>
      </c>
      <c r="P4346" s="1">
        <v>1.76951500709488E-7</v>
      </c>
      <c r="Q4346" s="1">
        <v>1.5633488885766199E-7</v>
      </c>
      <c r="R4346" s="1">
        <v>621.44043586990006</v>
      </c>
      <c r="S4346" s="1">
        <v>138.27485424926101</v>
      </c>
      <c r="T4346" s="1">
        <v>0.43680537132944203</v>
      </c>
      <c r="U4346" s="1">
        <v>39353.023519339797</v>
      </c>
      <c r="V4346" s="1">
        <f t="shared" si="269"/>
        <v>4.7368650891151227E-2</v>
      </c>
      <c r="W4346" s="1">
        <f t="shared" si="270"/>
        <v>0.73768039127956886</v>
      </c>
      <c r="X4346" s="1">
        <f t="shared" si="271"/>
        <v>316.55941827916087</v>
      </c>
    </row>
    <row r="4347" spans="1:24" hidden="1" x14ac:dyDescent="0.3">
      <c r="A4347" s="18" t="str">
        <f t="shared" si="268"/>
        <v>ConstMin - Surfacing Equipment_2009_750</v>
      </c>
      <c r="B4347" s="1" t="s">
        <v>40</v>
      </c>
      <c r="C4347" s="1">
        <v>2020</v>
      </c>
      <c r="D4347" s="1" t="s">
        <v>100</v>
      </c>
      <c r="E4347" s="1">
        <v>2009</v>
      </c>
      <c r="F4347" s="1">
        <v>750</v>
      </c>
      <c r="G4347" s="1" t="s">
        <v>5</v>
      </c>
      <c r="H4347" s="1">
        <v>5.9806712618415103E-6</v>
      </c>
      <c r="I4347" s="1">
        <v>7.2366122268282199E-6</v>
      </c>
      <c r="J4347" s="1">
        <v>8.6121666170517696E-6</v>
      </c>
      <c r="K4347" s="1">
        <v>4.5552322484128099E-5</v>
      </c>
      <c r="L4347" s="1">
        <v>1.1269704411240401E-4</v>
      </c>
      <c r="M4347" s="1">
        <v>2.46218824326776E-2</v>
      </c>
      <c r="N4347" s="1">
        <v>4.75054527597692E-6</v>
      </c>
      <c r="O4347" s="1">
        <v>4.3705016538987696E-6</v>
      </c>
      <c r="P4347" s="1">
        <v>2.27462093337155E-7</v>
      </c>
      <c r="Q4347" s="1">
        <v>2.0096049447795799E-7</v>
      </c>
      <c r="R4347" s="1">
        <v>798.82985937141996</v>
      </c>
      <c r="S4347" s="1">
        <v>78.540896775831399</v>
      </c>
      <c r="T4347" s="1">
        <v>0.26208322279766499</v>
      </c>
      <c r="U4347" s="1">
        <v>51051.582904290401</v>
      </c>
      <c r="V4347" s="1">
        <f t="shared" si="269"/>
        <v>4.6936931039553612E-2</v>
      </c>
      <c r="W4347" s="1">
        <f t="shared" si="270"/>
        <v>0.73095714155515457</v>
      </c>
      <c r="X4347" s="1">
        <f t="shared" si="271"/>
        <v>299.67922378788433</v>
      </c>
    </row>
    <row r="4348" spans="1:24" hidden="1" x14ac:dyDescent="0.3">
      <c r="A4348" s="18" t="str">
        <f t="shared" si="268"/>
        <v>ConstMin - Surfacing Equipment_2010_25</v>
      </c>
      <c r="B4348" s="1" t="s">
        <v>40</v>
      </c>
      <c r="C4348" s="1">
        <v>2020</v>
      </c>
      <c r="D4348" s="1" t="s">
        <v>100</v>
      </c>
      <c r="E4348" s="1">
        <v>2010</v>
      </c>
      <c r="F4348" s="1">
        <v>25</v>
      </c>
      <c r="G4348" s="1" t="s">
        <v>5</v>
      </c>
      <c r="H4348" s="1">
        <v>0</v>
      </c>
      <c r="I4348" s="1">
        <v>0</v>
      </c>
      <c r="J4348" s="1">
        <v>0</v>
      </c>
      <c r="K4348" s="1">
        <v>0</v>
      </c>
      <c r="L4348" s="1">
        <v>0</v>
      </c>
      <c r="M4348" s="1">
        <v>0</v>
      </c>
      <c r="N4348" s="1">
        <v>0</v>
      </c>
      <c r="O4348" s="1">
        <v>0</v>
      </c>
      <c r="P4348" s="1">
        <v>0</v>
      </c>
      <c r="Q4348" s="1">
        <v>0</v>
      </c>
      <c r="R4348" s="1">
        <v>0</v>
      </c>
      <c r="S4348" s="1">
        <v>0</v>
      </c>
      <c r="T4348" s="1">
        <v>0</v>
      </c>
      <c r="U4348" s="1">
        <v>0</v>
      </c>
      <c r="V4348" s="1">
        <f t="shared" si="269"/>
        <v>0</v>
      </c>
      <c r="W4348" s="1">
        <f t="shared" si="270"/>
        <v>0</v>
      </c>
      <c r="X4348" s="1" t="e">
        <f t="shared" si="271"/>
        <v>#DIV/0!</v>
      </c>
    </row>
    <row r="4349" spans="1:24" hidden="1" x14ac:dyDescent="0.3">
      <c r="A4349" s="18" t="str">
        <f t="shared" si="268"/>
        <v>ConstMin - Surfacing Equipment_2010_50</v>
      </c>
      <c r="B4349" s="1" t="s">
        <v>40</v>
      </c>
      <c r="C4349" s="1">
        <v>2020</v>
      </c>
      <c r="D4349" s="1" t="s">
        <v>100</v>
      </c>
      <c r="E4349" s="1">
        <v>2010</v>
      </c>
      <c r="F4349" s="1">
        <v>50</v>
      </c>
      <c r="G4349" s="1" t="s">
        <v>5</v>
      </c>
      <c r="H4349" s="1">
        <v>1.39377858649875E-7</v>
      </c>
      <c r="I4349" s="1">
        <v>1.68647208966349E-7</v>
      </c>
      <c r="J4349" s="1">
        <v>2.0070411645582E-7</v>
      </c>
      <c r="K4349" s="1">
        <v>3.1516347873685598E-6</v>
      </c>
      <c r="L4349" s="1">
        <v>4.3173242658179098E-6</v>
      </c>
      <c r="M4349" s="1">
        <v>5.2510986977997499E-4</v>
      </c>
      <c r="N4349" s="1">
        <v>2.09238253535742E-8</v>
      </c>
      <c r="O4349" s="1">
        <v>1.9249919325288201E-8</v>
      </c>
      <c r="P4349" s="1">
        <v>4.8507198207309998E-9</v>
      </c>
      <c r="Q4349" s="1">
        <v>4.2858761662425902E-9</v>
      </c>
      <c r="R4349" s="1">
        <v>17.0366114198549</v>
      </c>
      <c r="S4349" s="1">
        <v>29.818256096035199</v>
      </c>
      <c r="T4349" s="1">
        <v>8.7361074265888503E-2</v>
      </c>
      <c r="U4349" s="1">
        <v>984.00245116916301</v>
      </c>
      <c r="V4349" s="1">
        <f t="shared" si="269"/>
        <v>5.6750746500853842E-2</v>
      </c>
      <c r="W4349" s="1">
        <f t="shared" si="270"/>
        <v>1.4528042086976101</v>
      </c>
      <c r="X4349" s="1">
        <f t="shared" si="271"/>
        <v>341.32199433905316</v>
      </c>
    </row>
    <row r="4350" spans="1:24" hidden="1" x14ac:dyDescent="0.3">
      <c r="A4350" s="18" t="str">
        <f t="shared" si="268"/>
        <v>ConstMin - Surfacing Equipment_2010_175</v>
      </c>
      <c r="B4350" s="1" t="s">
        <v>40</v>
      </c>
      <c r="C4350" s="1">
        <v>2020</v>
      </c>
      <c r="D4350" s="1" t="s">
        <v>100</v>
      </c>
      <c r="E4350" s="1">
        <v>2010</v>
      </c>
      <c r="F4350" s="1">
        <v>175</v>
      </c>
      <c r="G4350" s="1" t="s">
        <v>5</v>
      </c>
      <c r="H4350" s="1">
        <v>6.6076061451789198E-7</v>
      </c>
      <c r="I4350" s="1">
        <v>7.9952034356665004E-7</v>
      </c>
      <c r="J4350" s="1">
        <v>9.51495284905765E-7</v>
      </c>
      <c r="K4350" s="1">
        <v>1.6131967665594801E-5</v>
      </c>
      <c r="L4350" s="1">
        <v>1.35932062455126E-5</v>
      </c>
      <c r="M4350" s="1">
        <v>2.80508378489843E-3</v>
      </c>
      <c r="N4350" s="1">
        <v>7.9962881401833504E-7</v>
      </c>
      <c r="O4350" s="1">
        <v>7.3565850889686797E-7</v>
      </c>
      <c r="P4350" s="1">
        <v>2.5914567858818999E-8</v>
      </c>
      <c r="Q4350" s="1">
        <v>2.2894716762888399E-8</v>
      </c>
      <c r="R4350" s="1">
        <v>91.007854153407195</v>
      </c>
      <c r="S4350" s="1">
        <v>42.973369079580202</v>
      </c>
      <c r="T4350" s="1">
        <v>0.26208322279766499</v>
      </c>
      <c r="U4350" s="1">
        <v>5828.3971686799296</v>
      </c>
      <c r="V4350" s="1">
        <f t="shared" si="269"/>
        <v>4.5422285306637174E-2</v>
      </c>
      <c r="W4350" s="1">
        <f t="shared" si="270"/>
        <v>0.77225613742518195</v>
      </c>
      <c r="X4350" s="1">
        <f t="shared" si="271"/>
        <v>163.96840904523199</v>
      </c>
    </row>
    <row r="4351" spans="1:24" hidden="1" x14ac:dyDescent="0.3">
      <c r="A4351" s="18" t="str">
        <f t="shared" si="268"/>
        <v>ConstMin - Surfacing Equipment_2010_600</v>
      </c>
      <c r="B4351" s="1" t="s">
        <v>40</v>
      </c>
      <c r="C4351" s="1">
        <v>2020</v>
      </c>
      <c r="D4351" s="1" t="s">
        <v>100</v>
      </c>
      <c r="E4351" s="1">
        <v>2010</v>
      </c>
      <c r="F4351" s="1">
        <v>600</v>
      </c>
      <c r="G4351" s="1" t="s">
        <v>5</v>
      </c>
      <c r="H4351" s="1">
        <v>4.3841722642684803E-6</v>
      </c>
      <c r="I4351" s="1">
        <v>5.3048484397648602E-6</v>
      </c>
      <c r="J4351" s="1">
        <v>6.3132080605466098E-6</v>
      </c>
      <c r="K4351" s="1">
        <v>3.4295119931946403E-5</v>
      </c>
      <c r="L4351" s="1">
        <v>8.4959550682472805E-5</v>
      </c>
      <c r="M4351" s="1">
        <v>1.86118395353722E-2</v>
      </c>
      <c r="N4351" s="1">
        <v>3.55725937722891E-6</v>
      </c>
      <c r="O4351" s="1">
        <v>3.2726786270506002E-6</v>
      </c>
      <c r="P4351" s="1">
        <v>1.7194416124519301E-7</v>
      </c>
      <c r="Q4351" s="1">
        <v>1.5190733228458801E-7</v>
      </c>
      <c r="R4351" s="1">
        <v>603.84063644755099</v>
      </c>
      <c r="S4351" s="1">
        <v>102.80477183436901</v>
      </c>
      <c r="T4351" s="1">
        <v>0.43680537132944203</v>
      </c>
      <c r="U4351" s="1">
        <v>38654.594209723102</v>
      </c>
      <c r="V4351" s="1">
        <f t="shared" si="269"/>
        <v>4.5442316562860047E-2</v>
      </c>
      <c r="W4351" s="1">
        <f t="shared" si="270"/>
        <v>0.72777928360992172</v>
      </c>
      <c r="X4351" s="1">
        <f t="shared" si="271"/>
        <v>235.35601570437842</v>
      </c>
    </row>
    <row r="4352" spans="1:24" hidden="1" x14ac:dyDescent="0.3">
      <c r="A4352" s="18" t="str">
        <f t="shared" si="268"/>
        <v>ConstMin - Surfacing Equipment_2011_50</v>
      </c>
      <c r="B4352" s="1" t="s">
        <v>40</v>
      </c>
      <c r="C4352" s="1">
        <v>2020</v>
      </c>
      <c r="D4352" s="1" t="s">
        <v>100</v>
      </c>
      <c r="E4352" s="1">
        <v>2011</v>
      </c>
      <c r="F4352" s="1">
        <v>50</v>
      </c>
      <c r="G4352" s="1" t="s">
        <v>5</v>
      </c>
      <c r="H4352" s="1">
        <v>2.8511985676236E-7</v>
      </c>
      <c r="I4352" s="1">
        <v>3.4499502668245602E-7</v>
      </c>
      <c r="J4352" s="1">
        <v>4.1057259373779898E-7</v>
      </c>
      <c r="K4352" s="1">
        <v>6.6073155248203296E-6</v>
      </c>
      <c r="L4352" s="1">
        <v>9.1720498466072203E-6</v>
      </c>
      <c r="M4352" s="1">
        <v>1.1205039630541799E-3</v>
      </c>
      <c r="N4352" s="1">
        <v>3.1263912332240702E-7</v>
      </c>
      <c r="O4352" s="1">
        <v>2.8762799345661398E-7</v>
      </c>
      <c r="P4352" s="1">
        <v>1.03510612185517E-8</v>
      </c>
      <c r="Q4352" s="1">
        <v>9.1454027162858705E-9</v>
      </c>
      <c r="R4352" s="1">
        <v>36.353517066743301</v>
      </c>
      <c r="S4352" s="1">
        <v>50.379210462909199</v>
      </c>
      <c r="T4352" s="1">
        <v>0.26208322279766499</v>
      </c>
      <c r="U4352" s="1">
        <v>2031.96148867067</v>
      </c>
      <c r="V4352" s="1">
        <f t="shared" si="269"/>
        <v>5.6219368449863326E-2</v>
      </c>
      <c r="W4352" s="1">
        <f t="shared" si="270"/>
        <v>1.4946500960477347</v>
      </c>
      <c r="X4352" s="1">
        <f t="shared" si="271"/>
        <v>192.22600334781157</v>
      </c>
    </row>
    <row r="4353" spans="1:24" hidden="1" x14ac:dyDescent="0.3">
      <c r="A4353" s="18" t="str">
        <f t="shared" si="268"/>
        <v>ConstMin - Surfacing Equipment_2011_75</v>
      </c>
      <c r="B4353" s="1" t="s">
        <v>40</v>
      </c>
      <c r="C4353" s="1">
        <v>2020</v>
      </c>
      <c r="D4353" s="1" t="s">
        <v>100</v>
      </c>
      <c r="E4353" s="1">
        <v>2011</v>
      </c>
      <c r="F4353" s="1">
        <v>75</v>
      </c>
      <c r="G4353" s="1" t="s">
        <v>5</v>
      </c>
      <c r="H4353" s="1">
        <v>1.7916929230100799E-7</v>
      </c>
      <c r="I4353" s="1">
        <v>2.1679484368422E-7</v>
      </c>
      <c r="J4353" s="1">
        <v>2.5800378091345198E-7</v>
      </c>
      <c r="K4353" s="1">
        <v>4.8643599416826999E-6</v>
      </c>
      <c r="L4353" s="1">
        <v>4.2225895426749502E-6</v>
      </c>
      <c r="M4353" s="1">
        <v>7.86049029375102E-4</v>
      </c>
      <c r="N4353" s="1">
        <v>2.8290309371183899E-7</v>
      </c>
      <c r="O4353" s="1">
        <v>2.6027084621489198E-7</v>
      </c>
      <c r="P4353" s="1">
        <v>7.2620380120769499E-9</v>
      </c>
      <c r="Q4353" s="1">
        <v>6.4156265086170798E-9</v>
      </c>
      <c r="R4353" s="1">
        <v>25.5024950797991</v>
      </c>
      <c r="S4353" s="1">
        <v>25.140882590774801</v>
      </c>
      <c r="T4353" s="1">
        <v>8.7361074265888503E-2</v>
      </c>
      <c r="U4353" s="1">
        <v>1634.1573684003599</v>
      </c>
      <c r="V4353" s="1">
        <f t="shared" si="269"/>
        <v>4.392822678034853E-2</v>
      </c>
      <c r="W4353" s="1">
        <f t="shared" si="270"/>
        <v>0.8556055479858945</v>
      </c>
      <c r="X4353" s="1">
        <f t="shared" si="271"/>
        <v>287.7812893446922</v>
      </c>
    </row>
    <row r="4354" spans="1:24" hidden="1" x14ac:dyDescent="0.3">
      <c r="A4354" s="18" t="str">
        <f t="shared" si="268"/>
        <v>ConstMin - Surfacing Equipment_2011_300</v>
      </c>
      <c r="B4354" s="1" t="s">
        <v>40</v>
      </c>
      <c r="C4354" s="1">
        <v>2020</v>
      </c>
      <c r="D4354" s="1" t="s">
        <v>100</v>
      </c>
      <c r="E4354" s="1">
        <v>2011</v>
      </c>
      <c r="F4354" s="1">
        <v>300</v>
      </c>
      <c r="G4354" s="1" t="s">
        <v>5</v>
      </c>
      <c r="H4354" s="1">
        <v>4.9742499691955097E-7</v>
      </c>
      <c r="I4354" s="1">
        <v>6.0188424627265698E-7</v>
      </c>
      <c r="J4354" s="1">
        <v>7.1629199556415295E-7</v>
      </c>
      <c r="K4354" s="1">
        <v>5.7123951501958697E-6</v>
      </c>
      <c r="L4354" s="1">
        <v>7.7332982372861298E-6</v>
      </c>
      <c r="M4354" s="1">
        <v>3.0613387935640099E-3</v>
      </c>
      <c r="N4354" s="1">
        <v>5.4372995165642403E-8</v>
      </c>
      <c r="O4354" s="1">
        <v>5.0023155552390998E-8</v>
      </c>
      <c r="P4354" s="1">
        <v>2.8288672563413501E-8</v>
      </c>
      <c r="Q4354" s="1">
        <v>2.4986235695069799E-8</v>
      </c>
      <c r="R4354" s="1">
        <v>99.321765695112603</v>
      </c>
      <c r="S4354" s="1">
        <v>25.822999560291901</v>
      </c>
      <c r="T4354" s="1">
        <v>8.7361074265888503E-2</v>
      </c>
      <c r="U4354" s="1">
        <v>6378.2808913921099</v>
      </c>
      <c r="V4354" s="1">
        <f t="shared" si="269"/>
        <v>3.1246252345780719E-2</v>
      </c>
      <c r="W4354" s="1">
        <f t="shared" si="270"/>
        <v>0.40146687620390203</v>
      </c>
      <c r="X4354" s="1">
        <f t="shared" si="271"/>
        <v>295.58930882303599</v>
      </c>
    </row>
    <row r="4355" spans="1:24" hidden="1" x14ac:dyDescent="0.3">
      <c r="A4355" s="18" t="str">
        <f t="shared" si="268"/>
        <v>ConstMin - Surfacing Equipment_2011_600</v>
      </c>
      <c r="B4355" s="1" t="s">
        <v>40</v>
      </c>
      <c r="C4355" s="1">
        <v>2020</v>
      </c>
      <c r="D4355" s="1" t="s">
        <v>100</v>
      </c>
      <c r="E4355" s="1">
        <v>2011</v>
      </c>
      <c r="F4355" s="1">
        <v>600</v>
      </c>
      <c r="G4355" s="1" t="s">
        <v>5</v>
      </c>
      <c r="H4355" s="1">
        <v>5.2527735147852002E-7</v>
      </c>
      <c r="I4355" s="1">
        <v>6.3558559528901002E-7</v>
      </c>
      <c r="J4355" s="1">
        <v>7.5639938612906905E-7</v>
      </c>
      <c r="K4355" s="1">
        <v>5.9319210376954698E-6</v>
      </c>
      <c r="L4355" s="1">
        <v>8.1663093761493101E-6</v>
      </c>
      <c r="M4355" s="1">
        <v>3.2327525625372301E-3</v>
      </c>
      <c r="N4355" s="1">
        <v>5.74175062962954E-8</v>
      </c>
      <c r="O4355" s="1">
        <v>5.2824105792591798E-8</v>
      </c>
      <c r="P4355" s="1">
        <v>2.9872642293760903E-8</v>
      </c>
      <c r="Q4355" s="1">
        <v>2.6385291834151599E-8</v>
      </c>
      <c r="R4355" s="1">
        <v>104.883096650924</v>
      </c>
      <c r="S4355" s="1">
        <v>21.340516617750701</v>
      </c>
      <c r="T4355" s="1">
        <v>8.7361074265888503E-2</v>
      </c>
      <c r="U4355" s="1">
        <v>6722.2627345914798</v>
      </c>
      <c r="V4355" s="1">
        <f t="shared" si="269"/>
        <v>3.1307411679356481E-2</v>
      </c>
      <c r="W4355" s="1">
        <f t="shared" si="270"/>
        <v>0.40225268073270315</v>
      </c>
      <c r="X4355" s="1">
        <f t="shared" si="271"/>
        <v>244.27946653677358</v>
      </c>
    </row>
    <row r="4356" spans="1:24" hidden="1" x14ac:dyDescent="0.3">
      <c r="A4356" s="18" t="str">
        <f t="shared" si="268"/>
        <v>ConstMin - Surfacing Equipment_2012_50</v>
      </c>
      <c r="B4356" s="1" t="s">
        <v>40</v>
      </c>
      <c r="C4356" s="1">
        <v>2020</v>
      </c>
      <c r="D4356" s="1" t="s">
        <v>100</v>
      </c>
      <c r="E4356" s="1">
        <v>2012</v>
      </c>
      <c r="F4356" s="1">
        <v>50</v>
      </c>
      <c r="G4356" s="1" t="s">
        <v>5</v>
      </c>
      <c r="H4356" s="1">
        <v>8.3194714692225295E-8</v>
      </c>
      <c r="I4356" s="1">
        <v>1.00665604777592E-7</v>
      </c>
      <c r="J4356" s="1">
        <v>1.1980038915680399E-7</v>
      </c>
      <c r="K4356" s="1">
        <v>1.9808299564629801E-6</v>
      </c>
      <c r="L4356" s="1">
        <v>2.7886831665615301E-6</v>
      </c>
      <c r="M4356" s="1">
        <v>3.4224460705853702E-4</v>
      </c>
      <c r="N4356" s="1">
        <v>9.4110328675236096E-8</v>
      </c>
      <c r="O4356" s="1">
        <v>8.6581502381217204E-8</v>
      </c>
      <c r="P4356" s="1">
        <v>3.1617252753844299E-9</v>
      </c>
      <c r="Q4356" s="1">
        <v>2.7933544746204298E-9</v>
      </c>
      <c r="R4356" s="1">
        <v>11.103749360948701</v>
      </c>
      <c r="S4356" s="1">
        <v>15.9810261429731</v>
      </c>
      <c r="T4356" s="1">
        <v>8.7361074265888503E-2</v>
      </c>
      <c r="U4356" s="1">
        <v>639.24104571892497</v>
      </c>
      <c r="V4356" s="1">
        <f t="shared" si="269"/>
        <v>5.2144085403581591E-2</v>
      </c>
      <c r="W4356" s="1">
        <f t="shared" si="270"/>
        <v>1.4445185475415092</v>
      </c>
      <c r="X4356" s="1">
        <f t="shared" si="271"/>
        <v>182.93074206406757</v>
      </c>
    </row>
    <row r="4357" spans="1:24" hidden="1" x14ac:dyDescent="0.3">
      <c r="A4357" s="18" t="str">
        <f t="shared" si="268"/>
        <v>ConstMin - Surfacing Equipment_2012_100</v>
      </c>
      <c r="B4357" s="1" t="s">
        <v>40</v>
      </c>
      <c r="C4357" s="1">
        <v>2020</v>
      </c>
      <c r="D4357" s="1" t="s">
        <v>100</v>
      </c>
      <c r="E4357" s="1">
        <v>2012</v>
      </c>
      <c r="F4357" s="1">
        <v>100</v>
      </c>
      <c r="G4357" s="1" t="s">
        <v>5</v>
      </c>
      <c r="H4357" s="1">
        <v>2.5399774227090399E-7</v>
      </c>
      <c r="I4357" s="1">
        <v>3.07337268147794E-7</v>
      </c>
      <c r="J4357" s="1">
        <v>3.6575674887010202E-7</v>
      </c>
      <c r="K4357" s="1">
        <v>7.8124307075803705E-6</v>
      </c>
      <c r="L4357" s="1">
        <v>5.9566473374905099E-6</v>
      </c>
      <c r="M4357" s="1">
        <v>1.26973326161268E-3</v>
      </c>
      <c r="N4357" s="1">
        <v>1.65040985153867E-7</v>
      </c>
      <c r="O4357" s="1">
        <v>1.5183770634155799E-7</v>
      </c>
      <c r="P4357" s="1">
        <v>1.17316937523533E-8</v>
      </c>
      <c r="Q4357" s="1">
        <v>1.0363392190117199E-8</v>
      </c>
      <c r="R4357" s="1">
        <v>41.195097311776401</v>
      </c>
      <c r="S4357" s="1">
        <v>32.449278692744201</v>
      </c>
      <c r="T4357" s="1">
        <v>0.17472214853177701</v>
      </c>
      <c r="U4357" s="1">
        <v>2579.71765607316</v>
      </c>
      <c r="V4357" s="1">
        <f t="shared" si="269"/>
        <v>3.9448605102118513E-2</v>
      </c>
      <c r="W4357" s="1">
        <f t="shared" si="270"/>
        <v>0.76457186583779246</v>
      </c>
      <c r="X4357" s="1">
        <f t="shared" si="271"/>
        <v>185.71932044919077</v>
      </c>
    </row>
    <row r="4358" spans="1:24" hidden="1" x14ac:dyDescent="0.3">
      <c r="A4358" s="18" t="str">
        <f t="shared" si="268"/>
        <v>ConstMin - Surfacing Equipment_2012_175</v>
      </c>
      <c r="B4358" s="1" t="s">
        <v>40</v>
      </c>
      <c r="C4358" s="1">
        <v>2020</v>
      </c>
      <c r="D4358" s="1" t="s">
        <v>100</v>
      </c>
      <c r="E4358" s="1">
        <v>2012</v>
      </c>
      <c r="F4358" s="1">
        <v>175</v>
      </c>
      <c r="G4358" s="1" t="s">
        <v>5</v>
      </c>
      <c r="H4358" s="1">
        <v>4.3593090218688999E-7</v>
      </c>
      <c r="I4358" s="1">
        <v>5.27476391646137E-7</v>
      </c>
      <c r="J4358" s="1">
        <v>6.2774049914912205E-7</v>
      </c>
      <c r="K4358" s="1">
        <v>1.21512037070708E-5</v>
      </c>
      <c r="L4358" s="1">
        <v>9.37766677652345E-6</v>
      </c>
      <c r="M4358" s="1">
        <v>2.23148890967452E-3</v>
      </c>
      <c r="N4358" s="1">
        <v>4.0425726421187801E-8</v>
      </c>
      <c r="O4358" s="1">
        <v>3.71916683074927E-8</v>
      </c>
      <c r="P4358" s="1">
        <v>2.0618143673880301E-8</v>
      </c>
      <c r="Q4358" s="1">
        <v>1.8213112500087E-8</v>
      </c>
      <c r="R4358" s="1">
        <v>72.398200128613396</v>
      </c>
      <c r="S4358" s="1">
        <v>28.259131594281701</v>
      </c>
      <c r="T4358" s="1">
        <v>0.17472214853177701</v>
      </c>
      <c r="U4358" s="1">
        <v>4662.7567130564903</v>
      </c>
      <c r="V4358" s="1">
        <f t="shared" si="269"/>
        <v>3.7458369666419307E-2</v>
      </c>
      <c r="W4358" s="1">
        <f t="shared" si="270"/>
        <v>0.66594849416344803</v>
      </c>
      <c r="X4358" s="1">
        <f t="shared" si="271"/>
        <v>161.7375463371329</v>
      </c>
    </row>
    <row r="4359" spans="1:24" hidden="1" x14ac:dyDescent="0.3">
      <c r="A4359" s="18" t="str">
        <f t="shared" si="268"/>
        <v>ConstMin - Surfacing Equipment_2012_300</v>
      </c>
      <c r="B4359" s="1" t="s">
        <v>40</v>
      </c>
      <c r="C4359" s="1">
        <v>2020</v>
      </c>
      <c r="D4359" s="1" t="s">
        <v>100</v>
      </c>
      <c r="E4359" s="1">
        <v>2012</v>
      </c>
      <c r="F4359" s="1">
        <v>300</v>
      </c>
      <c r="G4359" s="1" t="s">
        <v>5</v>
      </c>
      <c r="H4359" s="1">
        <v>8.0140675022579505E-7</v>
      </c>
      <c r="I4359" s="1">
        <v>9.6970216777321289E-7</v>
      </c>
      <c r="J4359" s="1">
        <v>1.15402572032514E-6</v>
      </c>
      <c r="K4359" s="1">
        <v>9.48842465939945E-6</v>
      </c>
      <c r="L4359" s="1">
        <v>1.2881799082729699E-5</v>
      </c>
      <c r="M4359" s="1">
        <v>5.1141906867885603E-3</v>
      </c>
      <c r="N4359" s="1">
        <v>9.0116841522280096E-8</v>
      </c>
      <c r="O4359" s="1">
        <v>8.2907494200497696E-8</v>
      </c>
      <c r="P4359" s="1">
        <v>4.7259186905729399E-8</v>
      </c>
      <c r="Q4359" s="1">
        <v>4.17413368811961E-8</v>
      </c>
      <c r="R4359" s="1">
        <v>165.92428455851601</v>
      </c>
      <c r="S4359" s="1">
        <v>57.785051846238197</v>
      </c>
      <c r="T4359" s="1">
        <v>0.34944429706355401</v>
      </c>
      <c r="U4359" s="1">
        <v>10704.6808545156</v>
      </c>
      <c r="V4359" s="1">
        <f t="shared" si="269"/>
        <v>2.9995302300942245E-2</v>
      </c>
      <c r="W4359" s="1">
        <f t="shared" si="270"/>
        <v>0.39846611723450831</v>
      </c>
      <c r="X4359" s="1">
        <f t="shared" si="271"/>
        <v>165.36269823779307</v>
      </c>
    </row>
    <row r="4360" spans="1:24" hidden="1" x14ac:dyDescent="0.3">
      <c r="A4360" s="18" t="str">
        <f t="shared" si="268"/>
        <v>ConstMin - Surfacing Equipment_2012_600</v>
      </c>
      <c r="B4360" s="1" t="s">
        <v>40</v>
      </c>
      <c r="C4360" s="1">
        <v>2020</v>
      </c>
      <c r="D4360" s="1" t="s">
        <v>100</v>
      </c>
      <c r="E4360" s="1">
        <v>2012</v>
      </c>
      <c r="F4360" s="1">
        <v>600</v>
      </c>
      <c r="G4360" s="1" t="s">
        <v>5</v>
      </c>
      <c r="H4360" s="1">
        <v>1.7361952652261699E-6</v>
      </c>
      <c r="I4360" s="1">
        <v>2.10079627092367E-6</v>
      </c>
      <c r="J4360" s="1">
        <v>2.5001211819256902E-6</v>
      </c>
      <c r="K4360" s="1">
        <v>2.0241862367526199E-5</v>
      </c>
      <c r="L4360" s="1">
        <v>2.7907574485401899E-5</v>
      </c>
      <c r="M4360" s="1">
        <v>1.1079559354053799E-2</v>
      </c>
      <c r="N4360" s="1">
        <v>1.95232238216159E-7</v>
      </c>
      <c r="O4360" s="1">
        <v>1.79613659158866E-7</v>
      </c>
      <c r="P4360" s="1">
        <v>1.02383934900783E-7</v>
      </c>
      <c r="Q4360" s="1">
        <v>9.0429874014568599E-8</v>
      </c>
      <c r="R4360" s="1">
        <v>359.46410128860498</v>
      </c>
      <c r="S4360" s="1">
        <v>66.847463012680294</v>
      </c>
      <c r="T4360" s="1">
        <v>0.26208322279766499</v>
      </c>
      <c r="U4360" s="1">
        <v>23040.092251703802</v>
      </c>
      <c r="V4360" s="1">
        <f t="shared" si="269"/>
        <v>3.0191752653326413E-2</v>
      </c>
      <c r="W4360" s="1">
        <f t="shared" si="270"/>
        <v>0.40107581952583898</v>
      </c>
      <c r="X4360" s="1">
        <f t="shared" si="271"/>
        <v>255.06196962591633</v>
      </c>
    </row>
    <row r="4361" spans="1:24" hidden="1" x14ac:dyDescent="0.3">
      <c r="A4361" s="18" t="str">
        <f t="shared" si="268"/>
        <v>ConstMin - Surfacing Equipment_2012_9999</v>
      </c>
      <c r="B4361" s="1" t="s">
        <v>40</v>
      </c>
      <c r="C4361" s="1">
        <v>2020</v>
      </c>
      <c r="D4361" s="1" t="s">
        <v>100</v>
      </c>
      <c r="E4361" s="1">
        <v>2012</v>
      </c>
      <c r="F4361" s="1">
        <v>9999</v>
      </c>
      <c r="G4361" s="1" t="s">
        <v>5</v>
      </c>
      <c r="H4361" s="1">
        <v>1.0244132033740301E-6</v>
      </c>
      <c r="I4361" s="1">
        <v>1.2395399760825799E-6</v>
      </c>
      <c r="J4361" s="1">
        <v>1.4751550128586099E-6</v>
      </c>
      <c r="K4361" s="1">
        <v>1.19433749679489E-5</v>
      </c>
      <c r="L4361" s="1">
        <v>2.8563457153853802E-5</v>
      </c>
      <c r="M4361" s="1">
        <v>6.5373101270268102E-3</v>
      </c>
      <c r="N4361" s="1">
        <v>6.9763441899573405E-7</v>
      </c>
      <c r="O4361" s="1">
        <v>6.4182366547607499E-7</v>
      </c>
      <c r="P4361" s="1">
        <v>6.0409941684806703E-8</v>
      </c>
      <c r="Q4361" s="1">
        <v>5.3356646441439597E-8</v>
      </c>
      <c r="R4361" s="1">
        <v>212.095827511116</v>
      </c>
      <c r="S4361" s="1">
        <v>16.955478956568999</v>
      </c>
      <c r="T4361" s="1">
        <v>8.7361074265888503E-2</v>
      </c>
      <c r="U4361" s="1">
        <v>13564.3831652552</v>
      </c>
      <c r="V4361" s="1">
        <f t="shared" si="269"/>
        <v>3.0258618035642743E-2</v>
      </c>
      <c r="W4361" s="1">
        <f t="shared" si="270"/>
        <v>0.69726733826479581</v>
      </c>
      <c r="X4361" s="1">
        <f t="shared" si="271"/>
        <v>194.08505560455924</v>
      </c>
    </row>
    <row r="4362" spans="1:24" hidden="1" x14ac:dyDescent="0.3">
      <c r="A4362" s="18" t="str">
        <f t="shared" ref="A4362:A4425" si="272">D4362&amp;"_"&amp;E4362&amp;"_"&amp;F4362</f>
        <v>ConstMin - Surfacing Equipment_2013_50</v>
      </c>
      <c r="B4362" s="1" t="s">
        <v>40</v>
      </c>
      <c r="C4362" s="1">
        <v>2020</v>
      </c>
      <c r="D4362" s="1" t="s">
        <v>100</v>
      </c>
      <c r="E4362" s="1">
        <v>2013</v>
      </c>
      <c r="F4362" s="1">
        <v>50</v>
      </c>
      <c r="G4362" s="1" t="s">
        <v>5</v>
      </c>
      <c r="H4362" s="1">
        <v>2.2599734043248599E-7</v>
      </c>
      <c r="I4362" s="1">
        <v>2.7345678192330899E-7</v>
      </c>
      <c r="J4362" s="1">
        <v>3.2543617022278101E-7</v>
      </c>
      <c r="K4362" s="1">
        <v>5.5445387854753104E-6</v>
      </c>
      <c r="L4362" s="1">
        <v>4.7854341856319804E-6</v>
      </c>
      <c r="M4362" s="1">
        <v>9.7702260670823305E-4</v>
      </c>
      <c r="N4362" s="1">
        <v>1.7949384070159101E-8</v>
      </c>
      <c r="O4362" s="1">
        <v>1.65134333445464E-8</v>
      </c>
      <c r="P4362" s="1">
        <v>9.0262785999261795E-9</v>
      </c>
      <c r="Q4362" s="1">
        <v>7.97432717409326E-9</v>
      </c>
      <c r="R4362" s="1">
        <v>31.698422476569299</v>
      </c>
      <c r="S4362" s="1">
        <v>62.559870632858299</v>
      </c>
      <c r="T4362" s="1">
        <v>0.43680537132944203</v>
      </c>
      <c r="U4362" s="1">
        <v>1801.7242742263099</v>
      </c>
      <c r="V4362" s="1">
        <f t="shared" si="269"/>
        <v>5.0256121568131994E-2</v>
      </c>
      <c r="W4362" s="1">
        <f t="shared" si="270"/>
        <v>0.87947119284415143</v>
      </c>
      <c r="X4362" s="1">
        <f t="shared" si="271"/>
        <v>143.22138585991689</v>
      </c>
    </row>
    <row r="4363" spans="1:24" hidden="1" x14ac:dyDescent="0.3">
      <c r="A4363" s="18" t="str">
        <f t="shared" si="272"/>
        <v>ConstMin - Surfacing Equipment_2013_100</v>
      </c>
      <c r="B4363" s="1" t="s">
        <v>40</v>
      </c>
      <c r="C4363" s="1">
        <v>2020</v>
      </c>
      <c r="D4363" s="1" t="s">
        <v>100</v>
      </c>
      <c r="E4363" s="1">
        <v>2013</v>
      </c>
      <c r="F4363" s="1">
        <v>100</v>
      </c>
      <c r="G4363" s="1" t="s">
        <v>5</v>
      </c>
      <c r="H4363" s="1">
        <v>2.7928065667328001E-7</v>
      </c>
      <c r="I4363" s="1">
        <v>3.3792959457466899E-7</v>
      </c>
      <c r="J4363" s="1">
        <v>4.0216414560952401E-7</v>
      </c>
      <c r="K4363" s="1">
        <v>8.8739942415878204E-6</v>
      </c>
      <c r="L4363" s="1">
        <v>6.7856397348709602E-6</v>
      </c>
      <c r="M4363" s="1">
        <v>1.4509471347101299E-3</v>
      </c>
      <c r="N4363" s="1">
        <v>1.8617953482653199E-7</v>
      </c>
      <c r="O4363" s="1">
        <v>1.7128517204040901E-7</v>
      </c>
      <c r="P4363" s="1">
        <v>1.34063473885623E-8</v>
      </c>
      <c r="Q4363" s="1">
        <v>1.18424354616259E-8</v>
      </c>
      <c r="R4363" s="1">
        <v>47.074381853013101</v>
      </c>
      <c r="S4363" s="1">
        <v>33.131395662261397</v>
      </c>
      <c r="T4363" s="1">
        <v>0.17472214853177701</v>
      </c>
      <c r="U4363" s="1">
        <v>3213.7453792393499</v>
      </c>
      <c r="V4363" s="1">
        <f t="shared" ref="V4363:V4426" si="273">IFERROR(CONVERT(I4363,"ton","g")*365/U4363,0)</f>
        <v>3.4817963265265421E-2</v>
      </c>
      <c r="W4363" s="1">
        <f t="shared" ref="W4363:W4426" si="274">IFERROR(CONVERT(L4363,"ton","g")*365/U4363,0)</f>
        <v>0.69914609082235313</v>
      </c>
      <c r="X4363" s="1">
        <f t="shared" ref="X4363:X4426" si="275">S4363/T4363</f>
        <v>189.62333018836324</v>
      </c>
    </row>
    <row r="4364" spans="1:24" hidden="1" x14ac:dyDescent="0.3">
      <c r="A4364" s="18" t="str">
        <f t="shared" si="272"/>
        <v>ConstMin - Surfacing Equipment_2013_175</v>
      </c>
      <c r="B4364" s="1" t="s">
        <v>40</v>
      </c>
      <c r="C4364" s="1">
        <v>2020</v>
      </c>
      <c r="D4364" s="1" t="s">
        <v>100</v>
      </c>
      <c r="E4364" s="1">
        <v>2013</v>
      </c>
      <c r="F4364" s="1">
        <v>175</v>
      </c>
      <c r="G4364" s="1" t="s">
        <v>5</v>
      </c>
      <c r="H4364" s="1">
        <v>5.4454349871606796E-7</v>
      </c>
      <c r="I4364" s="1">
        <v>6.58897633446442E-7</v>
      </c>
      <c r="J4364" s="1">
        <v>7.8414263815113801E-7</v>
      </c>
      <c r="K4364" s="1">
        <v>1.5657333366774899E-5</v>
      </c>
      <c r="L4364" s="1">
        <v>1.21200610486649E-5</v>
      </c>
      <c r="M4364" s="1">
        <v>2.8926035860520598E-3</v>
      </c>
      <c r="N4364" s="1">
        <v>5.1842490952273303E-8</v>
      </c>
      <c r="O4364" s="1">
        <v>4.7695091676091498E-8</v>
      </c>
      <c r="P4364" s="1">
        <v>2.6727218336426199E-8</v>
      </c>
      <c r="Q4364" s="1">
        <v>2.3609041614553899E-8</v>
      </c>
      <c r="R4364" s="1">
        <v>93.847337716003807</v>
      </c>
      <c r="S4364" s="1">
        <v>39.562784231994499</v>
      </c>
      <c r="T4364" s="1">
        <v>0.17472214853177701</v>
      </c>
      <c r="U4364" s="1">
        <v>6013.5432032631597</v>
      </c>
      <c r="V4364" s="1">
        <f t="shared" si="273"/>
        <v>3.6280738027380445E-2</v>
      </c>
      <c r="W4364" s="1">
        <f t="shared" si="274"/>
        <v>0.66736430283174153</v>
      </c>
      <c r="X4364" s="1">
        <f t="shared" si="275"/>
        <v>226.43256487198673</v>
      </c>
    </row>
    <row r="4365" spans="1:24" hidden="1" x14ac:dyDescent="0.3">
      <c r="A4365" s="18" t="str">
        <f t="shared" si="272"/>
        <v>ConstMin - Surfacing Equipment_2013_300</v>
      </c>
      <c r="B4365" s="1" t="s">
        <v>40</v>
      </c>
      <c r="C4365" s="1">
        <v>2020</v>
      </c>
      <c r="D4365" s="1" t="s">
        <v>100</v>
      </c>
      <c r="E4365" s="1">
        <v>2013</v>
      </c>
      <c r="F4365" s="1">
        <v>300</v>
      </c>
      <c r="G4365" s="1" t="s">
        <v>5</v>
      </c>
      <c r="H4365" s="1">
        <v>1.0350072844509301E-6</v>
      </c>
      <c r="I4365" s="1">
        <v>1.25235881418563E-6</v>
      </c>
      <c r="J4365" s="1">
        <v>1.49041048960934E-6</v>
      </c>
      <c r="K4365" s="1">
        <v>1.26652160174917E-5</v>
      </c>
      <c r="L4365" s="1">
        <v>1.72459010720856E-5</v>
      </c>
      <c r="M4365" s="1">
        <v>6.8673343509598602E-3</v>
      </c>
      <c r="N4365" s="1">
        <v>1.20011737270252E-7</v>
      </c>
      <c r="O4365" s="1">
        <v>1.1041079828863099E-7</v>
      </c>
      <c r="P4365" s="1">
        <v>6.3460861476921306E-8</v>
      </c>
      <c r="Q4365" s="1">
        <v>5.6050259791784901E-8</v>
      </c>
      <c r="R4365" s="1">
        <v>222.80309999990499</v>
      </c>
      <c r="S4365" s="1">
        <v>70.452938422985198</v>
      </c>
      <c r="T4365" s="1">
        <v>0.43680537132944203</v>
      </c>
      <c r="U4365" s="1">
        <v>14175.1312107046</v>
      </c>
      <c r="V4365" s="1">
        <f t="shared" si="273"/>
        <v>2.925433900725689E-2</v>
      </c>
      <c r="W4365" s="1">
        <f t="shared" si="274"/>
        <v>0.40285374345888181</v>
      </c>
      <c r="X4365" s="1">
        <f t="shared" si="275"/>
        <v>161.29137379551369</v>
      </c>
    </row>
    <row r="4366" spans="1:24" hidden="1" x14ac:dyDescent="0.3">
      <c r="A4366" s="18" t="str">
        <f t="shared" si="272"/>
        <v>ConstMin - Surfacing Equipment_2013_600</v>
      </c>
      <c r="B4366" s="1" t="s">
        <v>40</v>
      </c>
      <c r="C4366" s="1">
        <v>2020</v>
      </c>
      <c r="D4366" s="1" t="s">
        <v>100</v>
      </c>
      <c r="E4366" s="1">
        <v>2013</v>
      </c>
      <c r="F4366" s="1">
        <v>600</v>
      </c>
      <c r="G4366" s="1" t="s">
        <v>5</v>
      </c>
      <c r="H4366" s="1">
        <v>1.8381572936964599E-6</v>
      </c>
      <c r="I4366" s="1">
        <v>2.2241703253727098E-6</v>
      </c>
      <c r="J4366" s="1">
        <v>2.6469465029228999E-6</v>
      </c>
      <c r="K4366" s="1">
        <v>2.2181186977567801E-5</v>
      </c>
      <c r="L4366" s="1">
        <v>3.06284596430051E-5</v>
      </c>
      <c r="M4366" s="1">
        <v>1.2196282011836901E-2</v>
      </c>
      <c r="N4366" s="1">
        <v>2.1313903148954499E-7</v>
      </c>
      <c r="O4366" s="1">
        <v>1.96087908970382E-7</v>
      </c>
      <c r="P4366" s="1">
        <v>1.1270553081174301E-7</v>
      </c>
      <c r="Q4366" s="1">
        <v>9.95444142255552E-8</v>
      </c>
      <c r="R4366" s="1">
        <v>395.69493807019001</v>
      </c>
      <c r="S4366" s="1">
        <v>52.2306708087415</v>
      </c>
      <c r="T4366" s="1">
        <v>0.17472214853177701</v>
      </c>
      <c r="U4366" s="1">
        <v>25367.7352057799</v>
      </c>
      <c r="V4366" s="1">
        <f t="shared" si="273"/>
        <v>2.903186575859236E-2</v>
      </c>
      <c r="W4366" s="1">
        <f t="shared" si="274"/>
        <v>0.39979012335720376</v>
      </c>
      <c r="X4366" s="1">
        <f t="shared" si="275"/>
        <v>298.93560288518444</v>
      </c>
    </row>
    <row r="4367" spans="1:24" hidden="1" x14ac:dyDescent="0.3">
      <c r="A4367" s="18" t="str">
        <f t="shared" si="272"/>
        <v>ConstMin - Surfacing Equipment_2014_25</v>
      </c>
      <c r="B4367" s="1" t="s">
        <v>40</v>
      </c>
      <c r="C4367" s="1">
        <v>2020</v>
      </c>
      <c r="D4367" s="1" t="s">
        <v>100</v>
      </c>
      <c r="E4367" s="1">
        <v>2014</v>
      </c>
      <c r="F4367" s="1">
        <v>25</v>
      </c>
      <c r="G4367" s="1" t="s">
        <v>5</v>
      </c>
      <c r="H4367" s="1">
        <v>0</v>
      </c>
      <c r="I4367" s="1">
        <v>0</v>
      </c>
      <c r="J4367" s="1">
        <v>0</v>
      </c>
      <c r="K4367" s="1">
        <v>0</v>
      </c>
      <c r="L4367" s="1">
        <v>0</v>
      </c>
      <c r="M4367" s="1">
        <v>0</v>
      </c>
      <c r="N4367" s="1">
        <v>0</v>
      </c>
      <c r="O4367" s="1">
        <v>0</v>
      </c>
      <c r="P4367" s="1">
        <v>0</v>
      </c>
      <c r="Q4367" s="1">
        <v>0</v>
      </c>
      <c r="R4367" s="1">
        <v>0</v>
      </c>
      <c r="S4367" s="1">
        <v>0</v>
      </c>
      <c r="T4367" s="1">
        <v>0</v>
      </c>
      <c r="U4367" s="1">
        <v>0</v>
      </c>
      <c r="V4367" s="1">
        <f t="shared" si="273"/>
        <v>0</v>
      </c>
      <c r="W4367" s="1">
        <f t="shared" si="274"/>
        <v>0</v>
      </c>
      <c r="X4367" s="1" t="e">
        <f t="shared" si="275"/>
        <v>#DIV/0!</v>
      </c>
    </row>
    <row r="4368" spans="1:24" hidden="1" x14ac:dyDescent="0.3">
      <c r="A4368" s="18" t="str">
        <f t="shared" si="272"/>
        <v>ConstMin - Surfacing Equipment_2014_50</v>
      </c>
      <c r="B4368" s="1" t="s">
        <v>40</v>
      </c>
      <c r="C4368" s="1">
        <v>2020</v>
      </c>
      <c r="D4368" s="1" t="s">
        <v>100</v>
      </c>
      <c r="E4368" s="1">
        <v>2014</v>
      </c>
      <c r="F4368" s="1">
        <v>50</v>
      </c>
      <c r="G4368" s="1" t="s">
        <v>5</v>
      </c>
      <c r="H4368" s="1">
        <v>1.24765199855926E-7</v>
      </c>
      <c r="I4368" s="1">
        <v>1.5096589182566999E-7</v>
      </c>
      <c r="J4368" s="1">
        <v>1.7966188779253299E-7</v>
      </c>
      <c r="K4368" s="1">
        <v>3.16457989381045E-6</v>
      </c>
      <c r="L4368" s="1">
        <v>2.7749616250175998E-6</v>
      </c>
      <c r="M4368" s="1">
        <v>5.6934776166099198E-4</v>
      </c>
      <c r="N4368" s="1">
        <v>1.02136963628263E-8</v>
      </c>
      <c r="O4368" s="1">
        <v>9.3966006538001908E-9</v>
      </c>
      <c r="P4368" s="1">
        <v>5.2601594492122403E-9</v>
      </c>
      <c r="Q4368" s="1">
        <v>4.6469398928434898E-9</v>
      </c>
      <c r="R4368" s="1">
        <v>18.471861102604599</v>
      </c>
      <c r="S4368" s="1">
        <v>30.402927784192801</v>
      </c>
      <c r="T4368" s="1">
        <v>8.7361074265888503E-2</v>
      </c>
      <c r="U4368" s="1">
        <v>1064.10247244674</v>
      </c>
      <c r="V4368" s="1">
        <f t="shared" si="273"/>
        <v>4.6976860084338878E-2</v>
      </c>
      <c r="W4368" s="1">
        <f t="shared" si="274"/>
        <v>0.86349957875514916</v>
      </c>
      <c r="X4368" s="1">
        <f t="shared" si="275"/>
        <v>348.01458246334892</v>
      </c>
    </row>
    <row r="4369" spans="1:24" hidden="1" x14ac:dyDescent="0.3">
      <c r="A4369" s="18" t="str">
        <f t="shared" si="272"/>
        <v>ConstMin - Surfacing Equipment_2014_75</v>
      </c>
      <c r="B4369" s="1" t="s">
        <v>40</v>
      </c>
      <c r="C4369" s="1">
        <v>2020</v>
      </c>
      <c r="D4369" s="1" t="s">
        <v>100</v>
      </c>
      <c r="E4369" s="1">
        <v>2014</v>
      </c>
      <c r="F4369" s="1">
        <v>75</v>
      </c>
      <c r="G4369" s="1" t="s">
        <v>5</v>
      </c>
      <c r="H4369" s="1">
        <v>7.5048259851675903E-8</v>
      </c>
      <c r="I4369" s="1">
        <v>9.0808394420527799E-8</v>
      </c>
      <c r="J4369" s="1">
        <v>1.08069494186413E-7</v>
      </c>
      <c r="K4369" s="1">
        <v>2.47008613465357E-6</v>
      </c>
      <c r="L4369" s="1">
        <v>1.89450040739991E-6</v>
      </c>
      <c r="M4369" s="1">
        <v>4.0640234586602602E-4</v>
      </c>
      <c r="N4369" s="1">
        <v>7.8987180753595994E-9</v>
      </c>
      <c r="O4369" s="1">
        <v>7.26682062933083E-9</v>
      </c>
      <c r="P4369" s="1">
        <v>3.7551397811526602E-9</v>
      </c>
      <c r="Q4369" s="1">
        <v>3.3170013139956801E-9</v>
      </c>
      <c r="R4369" s="1">
        <v>13.185276539437501</v>
      </c>
      <c r="S4369" s="1">
        <v>12.9602224208257</v>
      </c>
      <c r="T4369" s="1">
        <v>8.7361074265888503E-2</v>
      </c>
      <c r="U4369" s="1">
        <v>842.41445735367597</v>
      </c>
      <c r="V4369" s="1">
        <f t="shared" si="273"/>
        <v>3.5693471273583001E-2</v>
      </c>
      <c r="W4369" s="1">
        <f t="shared" si="274"/>
        <v>0.74465908466754882</v>
      </c>
      <c r="X4369" s="1">
        <f t="shared" si="275"/>
        <v>148.35237008854207</v>
      </c>
    </row>
    <row r="4370" spans="1:24" hidden="1" x14ac:dyDescent="0.3">
      <c r="A4370" s="18" t="str">
        <f t="shared" si="272"/>
        <v>ConstMin - Surfacing Equipment_2014_9999</v>
      </c>
      <c r="B4370" s="1" t="s">
        <v>40</v>
      </c>
      <c r="C4370" s="1">
        <v>2020</v>
      </c>
      <c r="D4370" s="1" t="s">
        <v>100</v>
      </c>
      <c r="E4370" s="1">
        <v>2014</v>
      </c>
      <c r="F4370" s="1">
        <v>9999</v>
      </c>
      <c r="G4370" s="1" t="s">
        <v>5</v>
      </c>
      <c r="H4370" s="1">
        <v>1.71341929657109E-6</v>
      </c>
      <c r="I4370" s="1">
        <v>2.0732373488510198E-6</v>
      </c>
      <c r="J4370" s="1">
        <v>2.4673237870623701E-6</v>
      </c>
      <c r="K4370" s="1">
        <v>1.52486743105071E-5</v>
      </c>
      <c r="L4370" s="1">
        <v>3.6585811046219899E-5</v>
      </c>
      <c r="M4370" s="1">
        <v>8.4240735948114993E-3</v>
      </c>
      <c r="N4370" s="1">
        <v>8.8239442451189304E-7</v>
      </c>
      <c r="O4370" s="1">
        <v>8.1180287055094203E-7</v>
      </c>
      <c r="P4370" s="1">
        <v>7.78333354378305E-8</v>
      </c>
      <c r="Q4370" s="1">
        <v>6.8756156226513598E-8</v>
      </c>
      <c r="R4370" s="1">
        <v>273.309790324831</v>
      </c>
      <c r="S4370" s="1">
        <v>14.6167922039388</v>
      </c>
      <c r="T4370" s="1">
        <v>8.7361074265888503E-2</v>
      </c>
      <c r="U4370" s="1">
        <v>17540.1506447266</v>
      </c>
      <c r="V4370" s="1">
        <f t="shared" si="273"/>
        <v>3.9138511580117143E-2</v>
      </c>
      <c r="W4370" s="1">
        <f t="shared" si="274"/>
        <v>0.6906658275734886</v>
      </c>
      <c r="X4370" s="1">
        <f t="shared" si="275"/>
        <v>167.31470310737873</v>
      </c>
    </row>
    <row r="4371" spans="1:24" hidden="1" x14ac:dyDescent="0.3">
      <c r="A4371" s="18" t="str">
        <f t="shared" si="272"/>
        <v>ConstMin - Surfacing Equipment_2015_50</v>
      </c>
      <c r="B4371" s="1" t="s">
        <v>40</v>
      </c>
      <c r="C4371" s="1">
        <v>2020</v>
      </c>
      <c r="D4371" s="1" t="s">
        <v>100</v>
      </c>
      <c r="E4371" s="1">
        <v>2015</v>
      </c>
      <c r="F4371" s="1">
        <v>50</v>
      </c>
      <c r="G4371" s="1" t="s">
        <v>5</v>
      </c>
      <c r="H4371" s="1">
        <v>4.1776084425296603E-8</v>
      </c>
      <c r="I4371" s="1">
        <v>5.0549062154608902E-8</v>
      </c>
      <c r="J4371" s="1">
        <v>6.0157561572427206E-8</v>
      </c>
      <c r="K4371" s="1">
        <v>1.0997624527207399E-6</v>
      </c>
      <c r="L4371" s="1">
        <v>9.8071341451457309E-7</v>
      </c>
      <c r="M4371" s="1">
        <v>2.02246862119789E-4</v>
      </c>
      <c r="N4371" s="1">
        <v>3.53786437773776E-9</v>
      </c>
      <c r="O4371" s="1">
        <v>3.2548352275187402E-9</v>
      </c>
      <c r="P4371" s="1">
        <v>1.8686192552151102E-9</v>
      </c>
      <c r="Q4371" s="1">
        <v>1.650711700429E-9</v>
      </c>
      <c r="R4371" s="1">
        <v>6.5616767063692203</v>
      </c>
      <c r="S4371" s="1">
        <v>12.180660169949</v>
      </c>
      <c r="T4371" s="1">
        <v>8.7361074265888503E-2</v>
      </c>
      <c r="U4371" s="1">
        <v>377.60046526842001</v>
      </c>
      <c r="V4371" s="1">
        <f t="shared" si="273"/>
        <v>4.4327086006135517E-2</v>
      </c>
      <c r="W4371" s="1">
        <f t="shared" si="274"/>
        <v>0.85999949394896258</v>
      </c>
      <c r="X4371" s="1">
        <f t="shared" si="275"/>
        <v>139.42891925614896</v>
      </c>
    </row>
    <row r="4372" spans="1:24" hidden="1" x14ac:dyDescent="0.3">
      <c r="A4372" s="18" t="str">
        <f t="shared" si="272"/>
        <v>ConstMin - Surfacing Equipment_2015_100</v>
      </c>
      <c r="B4372" s="1" t="s">
        <v>40</v>
      </c>
      <c r="C4372" s="1">
        <v>2020</v>
      </c>
      <c r="D4372" s="1" t="s">
        <v>100</v>
      </c>
      <c r="E4372" s="1">
        <v>2015</v>
      </c>
      <c r="F4372" s="1">
        <v>100</v>
      </c>
      <c r="G4372" s="1" t="s">
        <v>5</v>
      </c>
      <c r="H4372" s="1">
        <v>1.43024527410993E-6</v>
      </c>
      <c r="I4372" s="1">
        <v>1.7305967816730201E-6</v>
      </c>
      <c r="J4372" s="1">
        <v>2.0595531947183E-6</v>
      </c>
      <c r="K4372" s="1">
        <v>6.3492721984850195E-5</v>
      </c>
      <c r="L4372" s="1">
        <v>2.70353159843054E-5</v>
      </c>
      <c r="M4372" s="1">
        <v>1.05144639897711E-2</v>
      </c>
      <c r="N4372" s="1">
        <v>1.99832871055829E-7</v>
      </c>
      <c r="O4372" s="1">
        <v>1.83846241371362E-7</v>
      </c>
      <c r="P4372" s="1">
        <v>9.7168526517903197E-8</v>
      </c>
      <c r="Q4372" s="1">
        <v>8.5817641617473402E-8</v>
      </c>
      <c r="R4372" s="1">
        <v>341.13020453575803</v>
      </c>
      <c r="S4372" s="1">
        <v>251.311380626388</v>
      </c>
      <c r="T4372" s="1">
        <v>1.04833289119066</v>
      </c>
      <c r="U4372" s="1">
        <v>21968.8031897568</v>
      </c>
      <c r="V4372" s="1">
        <f t="shared" si="273"/>
        <v>2.6084234399168162E-2</v>
      </c>
      <c r="W4372" s="1">
        <f t="shared" si="274"/>
        <v>0.40748690085304906</v>
      </c>
      <c r="X4372" s="1">
        <f t="shared" si="275"/>
        <v>239.72478850773945</v>
      </c>
    </row>
    <row r="4373" spans="1:24" hidden="1" x14ac:dyDescent="0.3">
      <c r="A4373" s="18" t="str">
        <f t="shared" si="272"/>
        <v>ConstMin - Surfacing Equipment_2015_175</v>
      </c>
      <c r="B4373" s="1" t="s">
        <v>40</v>
      </c>
      <c r="C4373" s="1">
        <v>2020</v>
      </c>
      <c r="D4373" s="1" t="s">
        <v>100</v>
      </c>
      <c r="E4373" s="1">
        <v>2015</v>
      </c>
      <c r="F4373" s="1">
        <v>175</v>
      </c>
      <c r="G4373" s="1" t="s">
        <v>5</v>
      </c>
      <c r="H4373" s="1">
        <v>1.9331511039792899E-7</v>
      </c>
      <c r="I4373" s="1">
        <v>2.33911283581494E-7</v>
      </c>
      <c r="J4373" s="1">
        <v>2.7837375897301703E-7</v>
      </c>
      <c r="K4373" s="1">
        <v>1.08231163729792E-5</v>
      </c>
      <c r="L4373" s="1">
        <v>1.0049534839180099E-6</v>
      </c>
      <c r="M4373" s="1">
        <v>2.02503174643269E-3</v>
      </c>
      <c r="N4373" s="1">
        <v>3.5469240038011598E-8</v>
      </c>
      <c r="O4373" s="1">
        <v>3.2631700834970597E-8</v>
      </c>
      <c r="P4373" s="1">
        <v>1.8716623288057301E-8</v>
      </c>
      <c r="Q4373" s="1">
        <v>1.65280368878937E-8</v>
      </c>
      <c r="R4373" s="1">
        <v>65.699924839157504</v>
      </c>
      <c r="S4373" s="1">
        <v>28.648912719720101</v>
      </c>
      <c r="T4373" s="1">
        <v>0.17472214853177701</v>
      </c>
      <c r="U4373" s="1">
        <v>4154.0923443594202</v>
      </c>
      <c r="V4373" s="1">
        <f t="shared" si="273"/>
        <v>1.8645053173284274E-2</v>
      </c>
      <c r="W4373" s="1">
        <f t="shared" si="274"/>
        <v>8.0104776723182405E-2</v>
      </c>
      <c r="X4373" s="1">
        <f t="shared" si="275"/>
        <v>163.96840904523148</v>
      </c>
    </row>
    <row r="4374" spans="1:24" hidden="1" x14ac:dyDescent="0.3">
      <c r="A4374" s="18" t="str">
        <f t="shared" si="272"/>
        <v>ConstMin - Surfacing Equipment_2015_300</v>
      </c>
      <c r="B4374" s="1" t="s">
        <v>40</v>
      </c>
      <c r="C4374" s="1">
        <v>2020</v>
      </c>
      <c r="D4374" s="1" t="s">
        <v>100</v>
      </c>
      <c r="E4374" s="1">
        <v>2015</v>
      </c>
      <c r="F4374" s="1">
        <v>300</v>
      </c>
      <c r="G4374" s="1" t="s">
        <v>5</v>
      </c>
      <c r="H4374" s="1">
        <v>1.0253061747852501E-6</v>
      </c>
      <c r="I4374" s="1">
        <v>1.2406204714901501E-6</v>
      </c>
      <c r="J4374" s="1">
        <v>1.47644089169076E-6</v>
      </c>
      <c r="K4374" s="1">
        <v>1.95587839193485E-5</v>
      </c>
      <c r="L4374" s="1">
        <v>5.33008004553856E-6</v>
      </c>
      <c r="M4374" s="1">
        <v>1.07403790085508E-2</v>
      </c>
      <c r="N4374" s="1">
        <v>1.8441728960114401E-7</v>
      </c>
      <c r="O4374" s="1">
        <v>1.6966390643305301E-7</v>
      </c>
      <c r="P4374" s="1">
        <v>9.9269371074368999E-8</v>
      </c>
      <c r="Q4374" s="1">
        <v>8.76615296308333E-8</v>
      </c>
      <c r="R4374" s="1">
        <v>348.45976851914401</v>
      </c>
      <c r="S4374" s="1">
        <v>103.097107678448</v>
      </c>
      <c r="T4374" s="1">
        <v>0.43680537132944203</v>
      </c>
      <c r="U4374" s="1">
        <v>22516.408316973098</v>
      </c>
      <c r="V4374" s="1">
        <f t="shared" si="273"/>
        <v>1.8244351388936354E-2</v>
      </c>
      <c r="W4374" s="1">
        <f t="shared" si="274"/>
        <v>7.8383240899741552E-2</v>
      </c>
      <c r="X4374" s="1">
        <f t="shared" si="275"/>
        <v>236.02527451680842</v>
      </c>
    </row>
    <row r="4375" spans="1:24" hidden="1" x14ac:dyDescent="0.3">
      <c r="A4375" s="18" t="str">
        <f t="shared" si="272"/>
        <v>ConstMin - Surfacing Equipment_2015_600</v>
      </c>
      <c r="B4375" s="1" t="s">
        <v>40</v>
      </c>
      <c r="C4375" s="1">
        <v>2020</v>
      </c>
      <c r="D4375" s="1" t="s">
        <v>100</v>
      </c>
      <c r="E4375" s="1">
        <v>2015</v>
      </c>
      <c r="F4375" s="1">
        <v>600</v>
      </c>
      <c r="G4375" s="1" t="s">
        <v>5</v>
      </c>
      <c r="H4375" s="1">
        <v>4.2235482501591903E-6</v>
      </c>
      <c r="I4375" s="1">
        <v>5.1104933826926201E-6</v>
      </c>
      <c r="J4375" s="1">
        <v>6.0819094802292298E-6</v>
      </c>
      <c r="K4375" s="1">
        <v>7.9694483555260706E-5</v>
      </c>
      <c r="L4375" s="1">
        <v>2.1956222251619501E-5</v>
      </c>
      <c r="M4375" s="1">
        <v>4.4242890643970301E-2</v>
      </c>
      <c r="N4375" s="1">
        <v>7.5967095483176305E-7</v>
      </c>
      <c r="O4375" s="1">
        <v>6.9889727844522197E-7</v>
      </c>
      <c r="P4375" s="1">
        <v>4.0892075831238197E-7</v>
      </c>
      <c r="Q4375" s="1">
        <v>3.6110452583213001E-7</v>
      </c>
      <c r="R4375" s="1">
        <v>1435.4118621085599</v>
      </c>
      <c r="S4375" s="1">
        <v>252.09094287726501</v>
      </c>
      <c r="T4375" s="1">
        <v>1.04833289119066</v>
      </c>
      <c r="U4375" s="1">
        <v>91992.186571628801</v>
      </c>
      <c r="V4375" s="1">
        <f t="shared" si="273"/>
        <v>1.8395029523181686E-2</v>
      </c>
      <c r="W4375" s="1">
        <f t="shared" si="274"/>
        <v>7.9030599648928612E-2</v>
      </c>
      <c r="X4375" s="1">
        <f t="shared" si="275"/>
        <v>240.46840941043916</v>
      </c>
    </row>
    <row r="4376" spans="1:24" hidden="1" x14ac:dyDescent="0.3">
      <c r="A4376" s="18" t="str">
        <f t="shared" si="272"/>
        <v>ConstMin - Surfacing Equipment_2015_750</v>
      </c>
      <c r="B4376" s="1" t="s">
        <v>40</v>
      </c>
      <c r="C4376" s="1">
        <v>2020</v>
      </c>
      <c r="D4376" s="1" t="s">
        <v>100</v>
      </c>
      <c r="E4376" s="1">
        <v>2015</v>
      </c>
      <c r="F4376" s="1">
        <v>750</v>
      </c>
      <c r="G4376" s="1" t="s">
        <v>5</v>
      </c>
      <c r="H4376" s="1">
        <v>1.70601645501461E-6</v>
      </c>
      <c r="I4376" s="1">
        <v>2.0642799105676798E-6</v>
      </c>
      <c r="J4376" s="1">
        <v>2.4566636952210399E-6</v>
      </c>
      <c r="K4376" s="1">
        <v>3.2190966520636198E-5</v>
      </c>
      <c r="L4376" s="1">
        <v>8.86876962985069E-6</v>
      </c>
      <c r="M4376" s="1">
        <v>1.7871016260600399E-2</v>
      </c>
      <c r="N4376" s="1">
        <v>3.0685363883099998E-7</v>
      </c>
      <c r="O4376" s="1">
        <v>2.82305347724519E-7</v>
      </c>
      <c r="P4376" s="1">
        <v>1.65175227358107E-7</v>
      </c>
      <c r="Q4376" s="1">
        <v>1.45860832305312E-7</v>
      </c>
      <c r="R4376" s="1">
        <v>579.80544116858903</v>
      </c>
      <c r="S4376" s="1">
        <v>60.513519724306803</v>
      </c>
      <c r="T4376" s="1">
        <v>0.17472214853177701</v>
      </c>
      <c r="U4376" s="1">
        <v>37034.2740712757</v>
      </c>
      <c r="V4376" s="1">
        <f t="shared" si="273"/>
        <v>1.8456670139619012E-2</v>
      </c>
      <c r="W4376" s="1">
        <f t="shared" si="274"/>
        <v>7.9295426344293957E-2</v>
      </c>
      <c r="X4376" s="1">
        <f t="shared" si="275"/>
        <v>346.34143543227498</v>
      </c>
    </row>
    <row r="4377" spans="1:24" hidden="1" x14ac:dyDescent="0.3">
      <c r="A4377" s="18" t="str">
        <f t="shared" si="272"/>
        <v>ConstMin - Surfacing Equipment_2016_50</v>
      </c>
      <c r="B4377" s="1" t="s">
        <v>40</v>
      </c>
      <c r="C4377" s="1">
        <v>2020</v>
      </c>
      <c r="D4377" s="1" t="s">
        <v>100</v>
      </c>
      <c r="E4377" s="1">
        <v>2016</v>
      </c>
      <c r="F4377" s="1">
        <v>50</v>
      </c>
      <c r="G4377" s="1" t="s">
        <v>5</v>
      </c>
      <c r="H4377" s="1">
        <v>1.67407922553821E-7</v>
      </c>
      <c r="I4377" s="1">
        <v>2.02563586290124E-7</v>
      </c>
      <c r="J4377" s="1">
        <v>2.4106740847750301E-7</v>
      </c>
      <c r="K4377" s="1">
        <v>4.59495803964364E-6</v>
      </c>
      <c r="L4377" s="1">
        <v>4.171309427461E-6</v>
      </c>
      <c r="M4377" s="1">
        <v>8.6479664615107495E-4</v>
      </c>
      <c r="N4377" s="1">
        <v>1.4729252154538E-8</v>
      </c>
      <c r="O4377" s="1">
        <v>1.35509119821749E-8</v>
      </c>
      <c r="P4377" s="1">
        <v>7.9904516224646099E-9</v>
      </c>
      <c r="Q4377" s="1">
        <v>7.0583539706432002E-9</v>
      </c>
      <c r="R4377" s="1">
        <v>28.057374781096701</v>
      </c>
      <c r="S4377" s="1">
        <v>35.567527696251197</v>
      </c>
      <c r="T4377" s="1">
        <v>0.17472214853177701</v>
      </c>
      <c r="U4377" s="1">
        <v>1636.1062740275499</v>
      </c>
      <c r="V4377" s="1">
        <f t="shared" si="273"/>
        <v>4.0995715258181006E-2</v>
      </c>
      <c r="W4377" s="1">
        <f t="shared" si="274"/>
        <v>0.84420806658227399</v>
      </c>
      <c r="X4377" s="1">
        <f t="shared" si="275"/>
        <v>203.56622211397814</v>
      </c>
    </row>
    <row r="4378" spans="1:24" hidden="1" x14ac:dyDescent="0.3">
      <c r="A4378" s="18" t="str">
        <f t="shared" si="272"/>
        <v>ConstMin - Surfacing Equipment_2016_100</v>
      </c>
      <c r="B4378" s="1" t="s">
        <v>40</v>
      </c>
      <c r="C4378" s="1">
        <v>2020</v>
      </c>
      <c r="D4378" s="1" t="s">
        <v>100</v>
      </c>
      <c r="E4378" s="1">
        <v>2016</v>
      </c>
      <c r="F4378" s="1">
        <v>100</v>
      </c>
      <c r="G4378" s="1" t="s">
        <v>5</v>
      </c>
      <c r="H4378" s="1">
        <v>9.4085457106597595E-7</v>
      </c>
      <c r="I4378" s="1">
        <v>1.13843403098983E-6</v>
      </c>
      <c r="J4378" s="1">
        <v>1.354830582335E-6</v>
      </c>
      <c r="K4378" s="1">
        <v>4.3493487214606399E-5</v>
      </c>
      <c r="L4378" s="1">
        <v>1.8580158741524501E-5</v>
      </c>
      <c r="M4378" s="1">
        <v>7.2513007846746096E-3</v>
      </c>
      <c r="N4378" s="1">
        <v>1.3459562742534E-7</v>
      </c>
      <c r="O4378" s="1">
        <v>1.23827977231312E-7</v>
      </c>
      <c r="P4378" s="1">
        <v>6.7013646153105196E-8</v>
      </c>
      <c r="Q4378" s="1">
        <v>5.91841422068778E-8</v>
      </c>
      <c r="R4378" s="1">
        <v>235.26046807833501</v>
      </c>
      <c r="S4378" s="1">
        <v>182.70990254923501</v>
      </c>
      <c r="T4378" s="1">
        <v>0.69888859412710802</v>
      </c>
      <c r="U4378" s="1">
        <v>15119.2444359492</v>
      </c>
      <c r="V4378" s="1">
        <f t="shared" si="273"/>
        <v>2.4932531810490915E-2</v>
      </c>
      <c r="W4378" s="1">
        <f t="shared" si="274"/>
        <v>0.40691896610315648</v>
      </c>
      <c r="X4378" s="1">
        <f t="shared" si="275"/>
        <v>261.42922360527928</v>
      </c>
    </row>
    <row r="4379" spans="1:24" hidden="1" x14ac:dyDescent="0.3">
      <c r="A4379" s="18" t="str">
        <f t="shared" si="272"/>
        <v>ConstMin - Surfacing Equipment_2016_175</v>
      </c>
      <c r="B4379" s="1" t="s">
        <v>40</v>
      </c>
      <c r="C4379" s="1">
        <v>2020</v>
      </c>
      <c r="D4379" s="1" t="s">
        <v>100</v>
      </c>
      <c r="E4379" s="1">
        <v>2016</v>
      </c>
      <c r="F4379" s="1">
        <v>175</v>
      </c>
      <c r="G4379" s="1" t="s">
        <v>5</v>
      </c>
      <c r="H4379" s="1">
        <v>7.32778357942674E-8</v>
      </c>
      <c r="I4379" s="1">
        <v>8.8666181311063496E-8</v>
      </c>
      <c r="J4379" s="1">
        <v>1.05520083543745E-7</v>
      </c>
      <c r="K4379" s="1">
        <v>4.26364199539838E-6</v>
      </c>
      <c r="L4379" s="1">
        <v>3.97127001473893E-7</v>
      </c>
      <c r="M4379" s="1">
        <v>8.0311323504071795E-4</v>
      </c>
      <c r="N4379" s="1">
        <v>1.3895439449895501E-8</v>
      </c>
      <c r="O4379" s="1">
        <v>1.2783804293903801E-8</v>
      </c>
      <c r="P4379" s="1">
        <v>7.4229817995629902E-9</v>
      </c>
      <c r="Q4379" s="1">
        <v>6.5549022613062703E-9</v>
      </c>
      <c r="R4379" s="1">
        <v>26.056124439756498</v>
      </c>
      <c r="S4379" s="1">
        <v>12.8627771394661</v>
      </c>
      <c r="T4379" s="1">
        <v>8.7361074265888503E-2</v>
      </c>
      <c r="U4379" s="1">
        <v>1672.1610281306</v>
      </c>
      <c r="V4379" s="1">
        <f t="shared" si="273"/>
        <v>1.7557735726103474E-2</v>
      </c>
      <c r="W4379" s="1">
        <f t="shared" si="274"/>
        <v>7.8639350860467153E-2</v>
      </c>
      <c r="X4379" s="1">
        <f t="shared" si="275"/>
        <v>147.23693873449278</v>
      </c>
    </row>
    <row r="4380" spans="1:24" hidden="1" x14ac:dyDescent="0.3">
      <c r="A4380" s="18" t="str">
        <f t="shared" si="272"/>
        <v>ConstMin - Surfacing Equipment_2016_300</v>
      </c>
      <c r="B4380" s="1" t="s">
        <v>40</v>
      </c>
      <c r="C4380" s="1">
        <v>2020</v>
      </c>
      <c r="D4380" s="1" t="s">
        <v>100</v>
      </c>
      <c r="E4380" s="1">
        <v>2016</v>
      </c>
      <c r="F4380" s="1">
        <v>300</v>
      </c>
      <c r="G4380" s="1" t="s">
        <v>5</v>
      </c>
      <c r="H4380" s="1">
        <v>3.3822382912687001E-7</v>
      </c>
      <c r="I4380" s="1">
        <v>4.0925083324351302E-7</v>
      </c>
      <c r="J4380" s="1">
        <v>4.8704231394269401E-7</v>
      </c>
      <c r="K4380" s="1">
        <v>6.7052870287193901E-6</v>
      </c>
      <c r="L4380" s="1">
        <v>1.8329937508700299E-6</v>
      </c>
      <c r="M4380" s="1">
        <v>3.7068784937994799E-3</v>
      </c>
      <c r="N4380" s="1">
        <v>6.3055449582436298E-8</v>
      </c>
      <c r="O4380" s="1">
        <v>5.8011013615841402E-8</v>
      </c>
      <c r="P4380" s="1">
        <v>3.4261783260576001E-8</v>
      </c>
      <c r="Q4380" s="1">
        <v>3.0255043948020502E-8</v>
      </c>
      <c r="R4380" s="1">
        <v>120.265590334344</v>
      </c>
      <c r="S4380" s="1">
        <v>38.490886137038899</v>
      </c>
      <c r="T4380" s="1">
        <v>0.17472214853177701</v>
      </c>
      <c r="U4380" s="1">
        <v>7698.1772274077903</v>
      </c>
      <c r="V4380" s="1">
        <f t="shared" si="273"/>
        <v>1.7603145059011966E-2</v>
      </c>
      <c r="W4380" s="1">
        <f t="shared" si="274"/>
        <v>7.8842734743140644E-2</v>
      </c>
      <c r="X4380" s="1">
        <f t="shared" si="275"/>
        <v>220.29769242471568</v>
      </c>
    </row>
    <row r="4381" spans="1:24" hidden="1" x14ac:dyDescent="0.3">
      <c r="A4381" s="18" t="str">
        <f t="shared" si="272"/>
        <v>ConstMin - Surfacing Equipment_2016_600</v>
      </c>
      <c r="B4381" s="1" t="s">
        <v>40</v>
      </c>
      <c r="C4381" s="1">
        <v>2020</v>
      </c>
      <c r="D4381" s="1" t="s">
        <v>100</v>
      </c>
      <c r="E4381" s="1">
        <v>2016</v>
      </c>
      <c r="F4381" s="1">
        <v>600</v>
      </c>
      <c r="G4381" s="1" t="s">
        <v>5</v>
      </c>
      <c r="H4381" s="1">
        <v>8.24305065039193E-7</v>
      </c>
      <c r="I4381" s="1">
        <v>9.974091286974239E-7</v>
      </c>
      <c r="J4381" s="1">
        <v>1.1869992936564301E-6</v>
      </c>
      <c r="K4381" s="1">
        <v>1.6190968698130498E-5</v>
      </c>
      <c r="L4381" s="1">
        <v>4.4672962189798596E-6</v>
      </c>
      <c r="M4381" s="1">
        <v>9.0342502650148596E-3</v>
      </c>
      <c r="N4381" s="1">
        <v>1.5367612212097801E-7</v>
      </c>
      <c r="O4381" s="1">
        <v>1.41382032351299E-7</v>
      </c>
      <c r="P4381" s="1">
        <v>8.3501394777166706E-8</v>
      </c>
      <c r="Q4381" s="1">
        <v>7.3736336182219995E-8</v>
      </c>
      <c r="R4381" s="1">
        <v>293.10630040008698</v>
      </c>
      <c r="S4381" s="1">
        <v>43.265704923659001</v>
      </c>
      <c r="T4381" s="1">
        <v>0.17472214853177701</v>
      </c>
      <c r="U4381" s="1">
        <v>17587.509051467299</v>
      </c>
      <c r="V4381" s="1">
        <f t="shared" si="273"/>
        <v>1.8778357613448458E-2</v>
      </c>
      <c r="W4381" s="1">
        <f t="shared" si="274"/>
        <v>8.4106394809886034E-2</v>
      </c>
      <c r="X4381" s="1">
        <f t="shared" si="275"/>
        <v>247.6257605989214</v>
      </c>
    </row>
    <row r="4382" spans="1:24" hidden="1" x14ac:dyDescent="0.3">
      <c r="A4382" s="18" t="str">
        <f t="shared" si="272"/>
        <v>ConstMin - Surfacing Equipment_2017_25</v>
      </c>
      <c r="B4382" s="1" t="s">
        <v>40</v>
      </c>
      <c r="C4382" s="1">
        <v>2020</v>
      </c>
      <c r="D4382" s="1" t="s">
        <v>100</v>
      </c>
      <c r="E4382" s="1">
        <v>2017</v>
      </c>
      <c r="F4382" s="1">
        <v>25</v>
      </c>
      <c r="G4382" s="1" t="s">
        <v>5</v>
      </c>
      <c r="H4382" s="1">
        <v>0</v>
      </c>
      <c r="I4382" s="1">
        <v>0</v>
      </c>
      <c r="J4382" s="1">
        <v>0</v>
      </c>
      <c r="K4382" s="1">
        <v>0</v>
      </c>
      <c r="L4382" s="1">
        <v>0</v>
      </c>
      <c r="M4382" s="1">
        <v>0</v>
      </c>
      <c r="N4382" s="1">
        <v>0</v>
      </c>
      <c r="O4382" s="1">
        <v>0</v>
      </c>
      <c r="P4382" s="1">
        <v>0</v>
      </c>
      <c r="Q4382" s="1">
        <v>0</v>
      </c>
      <c r="R4382" s="1">
        <v>0</v>
      </c>
      <c r="S4382" s="1">
        <v>0</v>
      </c>
      <c r="T4382" s="1">
        <v>0</v>
      </c>
      <c r="U4382" s="1">
        <v>0</v>
      </c>
      <c r="V4382" s="1">
        <f t="shared" si="273"/>
        <v>0</v>
      </c>
      <c r="W4382" s="1">
        <f t="shared" si="274"/>
        <v>0</v>
      </c>
      <c r="X4382" s="1" t="e">
        <f t="shared" si="275"/>
        <v>#DIV/0!</v>
      </c>
    </row>
    <row r="4383" spans="1:24" hidden="1" x14ac:dyDescent="0.3">
      <c r="A4383" s="18" t="str">
        <f t="shared" si="272"/>
        <v>ConstMin - Surfacing Equipment_2017_100</v>
      </c>
      <c r="B4383" s="1" t="s">
        <v>40</v>
      </c>
      <c r="C4383" s="1">
        <v>2020</v>
      </c>
      <c r="D4383" s="1" t="s">
        <v>100</v>
      </c>
      <c r="E4383" s="1">
        <v>2017</v>
      </c>
      <c r="F4383" s="1">
        <v>100</v>
      </c>
      <c r="G4383" s="1" t="s">
        <v>5</v>
      </c>
      <c r="H4383" s="1">
        <v>2.3679762832087098E-6</v>
      </c>
      <c r="I4383" s="1">
        <v>2.8652513026825401E-6</v>
      </c>
      <c r="J4383" s="1">
        <v>3.4098858478205401E-6</v>
      </c>
      <c r="K4383" s="1">
        <v>1.14408338261618E-4</v>
      </c>
      <c r="L4383" s="1">
        <v>4.9041049648106698E-5</v>
      </c>
      <c r="M4383" s="1">
        <v>1.9208320012873301E-2</v>
      </c>
      <c r="N4383" s="1">
        <v>3.4774544618227098E-7</v>
      </c>
      <c r="O4383" s="1">
        <v>3.1992581048768899E-7</v>
      </c>
      <c r="P4383" s="1">
        <v>1.7751940494332299E-7</v>
      </c>
      <c r="Q4383" s="1">
        <v>1.56775725756648E-7</v>
      </c>
      <c r="R4383" s="1">
        <v>623.19278863424404</v>
      </c>
      <c r="S4383" s="1">
        <v>419.30704569032599</v>
      </c>
      <c r="T4383" s="1">
        <v>1.39777718825421</v>
      </c>
      <c r="U4383" s="1">
        <v>39703.135888802703</v>
      </c>
      <c r="V4383" s="1">
        <f t="shared" si="273"/>
        <v>2.3896071505500518E-2</v>
      </c>
      <c r="W4383" s="1">
        <f t="shared" si="274"/>
        <v>0.40900022556443799</v>
      </c>
      <c r="X4383" s="1">
        <f t="shared" si="275"/>
        <v>299.98131977960691</v>
      </c>
    </row>
    <row r="4384" spans="1:24" hidden="1" x14ac:dyDescent="0.3">
      <c r="A4384" s="18" t="str">
        <f t="shared" si="272"/>
        <v>ConstMin - Surfacing Equipment_2017_175</v>
      </c>
      <c r="B4384" s="1" t="s">
        <v>40</v>
      </c>
      <c r="C4384" s="1">
        <v>2020</v>
      </c>
      <c r="D4384" s="1" t="s">
        <v>100</v>
      </c>
      <c r="E4384" s="1">
        <v>2017</v>
      </c>
      <c r="F4384" s="1">
        <v>175</v>
      </c>
      <c r="G4384" s="1" t="s">
        <v>5</v>
      </c>
      <c r="H4384" s="1">
        <v>2.2887646598936199E-7</v>
      </c>
      <c r="I4384" s="1">
        <v>2.7694052384712801E-7</v>
      </c>
      <c r="J4384" s="1">
        <v>3.29582111024681E-7</v>
      </c>
      <c r="K4384" s="1">
        <v>1.3886823202353999E-5</v>
      </c>
      <c r="L4384" s="1">
        <v>1.2976672987925099E-6</v>
      </c>
      <c r="M4384" s="1">
        <v>2.6340649406894302E-3</v>
      </c>
      <c r="N4384" s="1">
        <v>4.4994902862131199E-8</v>
      </c>
      <c r="O4384" s="1">
        <v>4.1395310633160702E-8</v>
      </c>
      <c r="P4384" s="1">
        <v>2.43463703575852E-8</v>
      </c>
      <c r="Q4384" s="1">
        <v>2.1498883946642101E-8</v>
      </c>
      <c r="R4384" s="1">
        <v>85.459336096638907</v>
      </c>
      <c r="S4384" s="1">
        <v>34.787965445374397</v>
      </c>
      <c r="T4384" s="1">
        <v>0.17472214853177701</v>
      </c>
      <c r="U4384" s="1">
        <v>5618.2564194279703</v>
      </c>
      <c r="V4384" s="1">
        <f t="shared" si="273"/>
        <v>1.6322006758595881E-2</v>
      </c>
      <c r="W4384" s="1">
        <f t="shared" si="274"/>
        <v>7.6480444707297243E-2</v>
      </c>
      <c r="X4384" s="1">
        <f t="shared" si="275"/>
        <v>199.104496697781</v>
      </c>
    </row>
    <row r="4385" spans="1:24" hidden="1" x14ac:dyDescent="0.3">
      <c r="A4385" s="18" t="str">
        <f t="shared" si="272"/>
        <v>ConstMin - Surfacing Equipment_2017_300</v>
      </c>
      <c r="B4385" s="1" t="s">
        <v>40</v>
      </c>
      <c r="C4385" s="1">
        <v>2020</v>
      </c>
      <c r="D4385" s="1" t="s">
        <v>100</v>
      </c>
      <c r="E4385" s="1">
        <v>2017</v>
      </c>
      <c r="F4385" s="1">
        <v>300</v>
      </c>
      <c r="G4385" s="1" t="s">
        <v>5</v>
      </c>
      <c r="H4385" s="1">
        <v>3.4796558426560903E-7</v>
      </c>
      <c r="I4385" s="1">
        <v>4.2103835696138698E-7</v>
      </c>
      <c r="J4385" s="1">
        <v>5.01070441342477E-7</v>
      </c>
      <c r="K4385" s="1">
        <v>7.1936053520323202E-6</v>
      </c>
      <c r="L4385" s="1">
        <v>1.97287020251221E-6</v>
      </c>
      <c r="M4385" s="1">
        <v>4.0046229397965099E-3</v>
      </c>
      <c r="N4385" s="1">
        <v>6.7459310549181297E-8</v>
      </c>
      <c r="O4385" s="1">
        <v>6.2062565705246794E-8</v>
      </c>
      <c r="P4385" s="1">
        <v>3.7014286067392497E-8</v>
      </c>
      <c r="Q4385" s="1">
        <v>3.2685194090245901E-8</v>
      </c>
      <c r="R4385" s="1">
        <v>129.92558097781901</v>
      </c>
      <c r="S4385" s="1">
        <v>36.347089947127898</v>
      </c>
      <c r="T4385" s="1">
        <v>0.17472214853177701</v>
      </c>
      <c r="U4385" s="1">
        <v>8359.8306878394196</v>
      </c>
      <c r="V4385" s="1">
        <f t="shared" si="273"/>
        <v>1.6676802333468941E-2</v>
      </c>
      <c r="W4385" s="1">
        <f t="shared" si="274"/>
        <v>7.8142919410794445E-2</v>
      </c>
      <c r="X4385" s="1">
        <f t="shared" si="275"/>
        <v>208.02794753017471</v>
      </c>
    </row>
    <row r="4386" spans="1:24" hidden="1" x14ac:dyDescent="0.3">
      <c r="A4386" s="18" t="str">
        <f t="shared" si="272"/>
        <v>ConstMin - Surfacing Equipment_2017_600</v>
      </c>
      <c r="B4386" s="1" t="s">
        <v>40</v>
      </c>
      <c r="C4386" s="1">
        <v>2020</v>
      </c>
      <c r="D4386" s="1" t="s">
        <v>100</v>
      </c>
      <c r="E4386" s="1">
        <v>2017</v>
      </c>
      <c r="F4386" s="1">
        <v>600</v>
      </c>
      <c r="G4386" s="1" t="s">
        <v>5</v>
      </c>
      <c r="H4386" s="1">
        <v>3.1426976845429702E-6</v>
      </c>
      <c r="I4386" s="1">
        <v>3.8026641982970002E-6</v>
      </c>
      <c r="J4386" s="1">
        <v>4.5254846657418898E-6</v>
      </c>
      <c r="K4386" s="1">
        <v>6.4479932858899994E-5</v>
      </c>
      <c r="L4386" s="1">
        <v>1.7818240934443299E-5</v>
      </c>
      <c r="M4386" s="1">
        <v>3.6168287352118002E-2</v>
      </c>
      <c r="N4386" s="1">
        <v>6.0926778006284301E-7</v>
      </c>
      <c r="O4386" s="1">
        <v>5.6052635765781497E-7</v>
      </c>
      <c r="P4386" s="1">
        <v>3.3429947207139001E-7</v>
      </c>
      <c r="Q4386" s="1">
        <v>2.95200699238823E-7</v>
      </c>
      <c r="R4386" s="1">
        <v>1173.44025089049</v>
      </c>
      <c r="S4386" s="1">
        <v>213.69750202158599</v>
      </c>
      <c r="T4386" s="1">
        <v>0.69888859412710802</v>
      </c>
      <c r="U4386" s="1">
        <v>75061.247585082005</v>
      </c>
      <c r="V4386" s="1">
        <f t="shared" si="273"/>
        <v>1.6774933147322472E-2</v>
      </c>
      <c r="W4386" s="1">
        <f t="shared" si="274"/>
        <v>7.8602733476185321E-2</v>
      </c>
      <c r="X4386" s="1">
        <f t="shared" si="275"/>
        <v>305.76761992873571</v>
      </c>
    </row>
    <row r="4387" spans="1:24" hidden="1" x14ac:dyDescent="0.3">
      <c r="A4387" s="18" t="str">
        <f t="shared" si="272"/>
        <v>ConstMin - Surfacing Equipment_2017_750</v>
      </c>
      <c r="B4387" s="1" t="s">
        <v>40</v>
      </c>
      <c r="C4387" s="1">
        <v>2020</v>
      </c>
      <c r="D4387" s="1" t="s">
        <v>100</v>
      </c>
      <c r="E4387" s="1">
        <v>2017</v>
      </c>
      <c r="F4387" s="1">
        <v>750</v>
      </c>
      <c r="G4387" s="1" t="s">
        <v>5</v>
      </c>
      <c r="H4387" s="1">
        <v>3.2755209112889301E-6</v>
      </c>
      <c r="I4387" s="1">
        <v>3.9633803026596099E-6</v>
      </c>
      <c r="J4387" s="1">
        <v>4.7167501122560604E-6</v>
      </c>
      <c r="K4387" s="1">
        <v>6.72051179076576E-5</v>
      </c>
      <c r="L4387" s="1">
        <v>1.8571312496970601E-5</v>
      </c>
      <c r="M4387" s="1">
        <v>3.7696906746726398E-2</v>
      </c>
      <c r="N4387" s="1">
        <v>6.3501792233656903E-7</v>
      </c>
      <c r="O4387" s="1">
        <v>5.8421648854964396E-7</v>
      </c>
      <c r="P4387" s="1">
        <v>3.4842833174452199E-7</v>
      </c>
      <c r="Q4387" s="1">
        <v>3.076770852442E-7</v>
      </c>
      <c r="R4387" s="1">
        <v>1223.0346236752</v>
      </c>
      <c r="S4387" s="1">
        <v>123.85295260804099</v>
      </c>
      <c r="T4387" s="1">
        <v>0.34944429706355401</v>
      </c>
      <c r="U4387" s="1">
        <v>78491.808715346502</v>
      </c>
      <c r="V4387" s="1">
        <f t="shared" si="273"/>
        <v>1.6719758898491706E-2</v>
      </c>
      <c r="W4387" s="1">
        <f t="shared" si="274"/>
        <v>7.8344202086670672E-2</v>
      </c>
      <c r="X4387" s="1">
        <f t="shared" si="275"/>
        <v>354.42831274912936</v>
      </c>
    </row>
    <row r="4388" spans="1:24" hidden="1" x14ac:dyDescent="0.3">
      <c r="A4388" s="18" t="str">
        <f t="shared" si="272"/>
        <v>ConstMin - Surfacing Equipment_2018_50</v>
      </c>
      <c r="B4388" s="1" t="s">
        <v>40</v>
      </c>
      <c r="C4388" s="1">
        <v>2020</v>
      </c>
      <c r="D4388" s="1" t="s">
        <v>100</v>
      </c>
      <c r="E4388" s="1">
        <v>2018</v>
      </c>
      <c r="F4388" s="1">
        <v>50</v>
      </c>
      <c r="G4388" s="1" t="s">
        <v>5</v>
      </c>
      <c r="H4388" s="1">
        <v>2.2508082577387501E-7</v>
      </c>
      <c r="I4388" s="1">
        <v>2.72347799186389E-7</v>
      </c>
      <c r="J4388" s="1">
        <v>3.2411638911437999E-7</v>
      </c>
      <c r="K4388" s="1">
        <v>6.8342839196665401E-6</v>
      </c>
      <c r="L4388" s="1">
        <v>6.4512415755549403E-6</v>
      </c>
      <c r="M4388" s="1">
        <v>1.3525161350730699E-3</v>
      </c>
      <c r="N4388" s="1">
        <v>2.1731834684325001E-8</v>
      </c>
      <c r="O4388" s="1">
        <v>1.9993287909579E-8</v>
      </c>
      <c r="P4388" s="1">
        <v>1.2497929978339101E-8</v>
      </c>
      <c r="Q4388" s="1">
        <v>1.1039054874739001E-8</v>
      </c>
      <c r="R4388" s="1">
        <v>43.880896472159002</v>
      </c>
      <c r="S4388" s="1">
        <v>68.893813921231796</v>
      </c>
      <c r="T4388" s="1">
        <v>0.26208322279766499</v>
      </c>
      <c r="U4388" s="1">
        <v>2365.3542779622899</v>
      </c>
      <c r="V4388" s="1">
        <f t="shared" si="273"/>
        <v>3.8125563658342451E-2</v>
      </c>
      <c r="W4388" s="1">
        <f t="shared" si="274"/>
        <v>0.90309972064741173</v>
      </c>
      <c r="X4388" s="1">
        <f t="shared" si="275"/>
        <v>262.86998910426098</v>
      </c>
    </row>
    <row r="4389" spans="1:24" hidden="1" x14ac:dyDescent="0.3">
      <c r="A4389" s="18" t="str">
        <f t="shared" si="272"/>
        <v>ConstMin - Surfacing Equipment_2018_100</v>
      </c>
      <c r="B4389" s="1" t="s">
        <v>40</v>
      </c>
      <c r="C4389" s="1">
        <v>2020</v>
      </c>
      <c r="D4389" s="1" t="s">
        <v>100</v>
      </c>
      <c r="E4389" s="1">
        <v>2018</v>
      </c>
      <c r="F4389" s="1">
        <v>100</v>
      </c>
      <c r="G4389" s="1" t="s">
        <v>5</v>
      </c>
      <c r="H4389" s="1">
        <v>1.2714245307022899E-6</v>
      </c>
      <c r="I4389" s="1">
        <v>1.5384236821497801E-6</v>
      </c>
      <c r="J4389" s="1">
        <v>1.8308513242112999E-6</v>
      </c>
      <c r="K4389" s="1">
        <v>6.4469966642254002E-5</v>
      </c>
      <c r="L4389" s="1">
        <v>2.7733027692993901E-5</v>
      </c>
      <c r="M4389" s="1">
        <v>1.090292180991E-2</v>
      </c>
      <c r="N4389" s="1">
        <v>1.9224534168661799E-7</v>
      </c>
      <c r="O4389" s="1">
        <v>1.7686571435168801E-7</v>
      </c>
      <c r="P4389" s="1">
        <v>1.00764776329829E-7</v>
      </c>
      <c r="Q4389" s="1">
        <v>8.8988182124780395E-8</v>
      </c>
      <c r="R4389" s="1">
        <v>353.73329070034401</v>
      </c>
      <c r="S4389" s="1">
        <v>237.181814829247</v>
      </c>
      <c r="T4389" s="1">
        <v>0.87361074265888505</v>
      </c>
      <c r="U4389" s="1">
        <v>22129.0633235688</v>
      </c>
      <c r="V4389" s="1">
        <f t="shared" si="273"/>
        <v>2.3019798927244973E-2</v>
      </c>
      <c r="W4389" s="1">
        <f t="shared" si="274"/>
        <v>0.4149758798852663</v>
      </c>
      <c r="X4389" s="1">
        <f t="shared" si="275"/>
        <v>271.49599157557333</v>
      </c>
    </row>
    <row r="4390" spans="1:24" hidden="1" x14ac:dyDescent="0.3">
      <c r="A4390" s="18" t="str">
        <f t="shared" si="272"/>
        <v>ConstMin - Surfacing Equipment_2018_175</v>
      </c>
      <c r="B4390" s="1" t="s">
        <v>40</v>
      </c>
      <c r="C4390" s="1">
        <v>2020</v>
      </c>
      <c r="D4390" s="1" t="s">
        <v>100</v>
      </c>
      <c r="E4390" s="1">
        <v>2018</v>
      </c>
      <c r="F4390" s="1">
        <v>175</v>
      </c>
      <c r="G4390" s="1" t="s">
        <v>5</v>
      </c>
      <c r="H4390" s="1">
        <v>3.4411072212666001E-7</v>
      </c>
      <c r="I4390" s="1">
        <v>4.16373973773259E-7</v>
      </c>
      <c r="J4390" s="1">
        <v>4.9551943986239099E-7</v>
      </c>
      <c r="K4390" s="1">
        <v>2.1855424408053501E-5</v>
      </c>
      <c r="L4390" s="1">
        <v>2.0492256958484699E-6</v>
      </c>
      <c r="M4390" s="1">
        <v>4.1756444160707803E-3</v>
      </c>
      <c r="N4390" s="1">
        <v>7.0381631558650799E-8</v>
      </c>
      <c r="O4390" s="1">
        <v>6.4751101033958707E-8</v>
      </c>
      <c r="P4390" s="1">
        <v>3.8595580073694899E-8</v>
      </c>
      <c r="Q4390" s="1">
        <v>3.4081048389055098E-8</v>
      </c>
      <c r="R4390" s="1">
        <v>135.474184429047</v>
      </c>
      <c r="S4390" s="1">
        <v>57.492716002159398</v>
      </c>
      <c r="T4390" s="1">
        <v>0.17472214853177701</v>
      </c>
      <c r="U4390" s="1">
        <v>8652.6537583249992</v>
      </c>
      <c r="V4390" s="1">
        <f t="shared" si="273"/>
        <v>1.5933928003711607E-2</v>
      </c>
      <c r="W4390" s="1">
        <f t="shared" si="274"/>
        <v>7.8420402709383691E-2</v>
      </c>
      <c r="X4390" s="1">
        <f t="shared" si="275"/>
        <v>329.0522494445122</v>
      </c>
    </row>
    <row r="4391" spans="1:24" hidden="1" x14ac:dyDescent="0.3">
      <c r="A4391" s="18" t="str">
        <f t="shared" si="272"/>
        <v>ConstMin - Surfacing Equipment_2018_300</v>
      </c>
      <c r="B4391" s="1" t="s">
        <v>40</v>
      </c>
      <c r="C4391" s="1">
        <v>2020</v>
      </c>
      <c r="D4391" s="1" t="s">
        <v>100</v>
      </c>
      <c r="E4391" s="1">
        <v>2018</v>
      </c>
      <c r="F4391" s="1">
        <v>300</v>
      </c>
      <c r="G4391" s="1" t="s">
        <v>5</v>
      </c>
      <c r="H4391" s="1">
        <v>1.08882510806932E-6</v>
      </c>
      <c r="I4391" s="1">
        <v>1.3174783807638799E-6</v>
      </c>
      <c r="J4391" s="1">
        <v>1.5679081556198201E-6</v>
      </c>
      <c r="K4391" s="1">
        <v>2.3563041379562599E-5</v>
      </c>
      <c r="L4391" s="1">
        <v>6.4841001638983201E-6</v>
      </c>
      <c r="M4391" s="1">
        <v>1.3212452243536401E-2</v>
      </c>
      <c r="N4391" s="1">
        <v>2.20322528158527E-7</v>
      </c>
      <c r="O4391" s="1">
        <v>2.02696725905845E-7</v>
      </c>
      <c r="P4391" s="1">
        <v>1.2212300850442799E-7</v>
      </c>
      <c r="Q4391" s="1">
        <v>1.07838259052183E-7</v>
      </c>
      <c r="R4391" s="1">
        <v>428.66346212619902</v>
      </c>
      <c r="S4391" s="1">
        <v>118.883243258702</v>
      </c>
      <c r="T4391" s="1">
        <v>0.43680537132944203</v>
      </c>
      <c r="U4391" s="1">
        <v>27509.5824900638</v>
      </c>
      <c r="V4391" s="1">
        <f t="shared" si="273"/>
        <v>1.5857988510015273E-2</v>
      </c>
      <c r="W4391" s="1">
        <f t="shared" si="274"/>
        <v>7.8046658979913891E-2</v>
      </c>
      <c r="X4391" s="1">
        <f t="shared" si="275"/>
        <v>272.16525038800251</v>
      </c>
    </row>
    <row r="4392" spans="1:24" hidden="1" x14ac:dyDescent="0.3">
      <c r="A4392" s="18" t="str">
        <f t="shared" si="272"/>
        <v>ConstMin - Surfacing Equipment_2018_600</v>
      </c>
      <c r="B4392" s="1" t="s">
        <v>40</v>
      </c>
      <c r="C4392" s="1">
        <v>2020</v>
      </c>
      <c r="D4392" s="1" t="s">
        <v>100</v>
      </c>
      <c r="E4392" s="1">
        <v>2018</v>
      </c>
      <c r="F4392" s="1">
        <v>600</v>
      </c>
      <c r="G4392" s="1" t="s">
        <v>5</v>
      </c>
      <c r="H4392" s="1">
        <v>2.8581194162598701E-6</v>
      </c>
      <c r="I4392" s="1">
        <v>3.45832449367444E-6</v>
      </c>
      <c r="J4392" s="1">
        <v>4.1156919594142097E-6</v>
      </c>
      <c r="K4392" s="1">
        <v>6.1494599765907895E-5</v>
      </c>
      <c r="L4392" s="1">
        <v>1.7020486061597699E-5</v>
      </c>
      <c r="M4392" s="1">
        <v>3.4682122972547698E-2</v>
      </c>
      <c r="N4392" s="1">
        <v>5.7833722872714695E-7</v>
      </c>
      <c r="O4392" s="1">
        <v>5.3207025042897595E-7</v>
      </c>
      <c r="P4392" s="1">
        <v>3.20567682717648E-7</v>
      </c>
      <c r="Q4392" s="1">
        <v>2.8307082535892802E-7</v>
      </c>
      <c r="R4392" s="1">
        <v>1125.22328431285</v>
      </c>
      <c r="S4392" s="1">
        <v>181.63800445428001</v>
      </c>
      <c r="T4392" s="1">
        <v>0.611527519861219</v>
      </c>
      <c r="U4392" s="1">
        <v>72058.391195648001</v>
      </c>
      <c r="V4392" s="1">
        <f t="shared" si="273"/>
        <v>1.589167883738422E-2</v>
      </c>
      <c r="W4392" s="1">
        <f t="shared" si="274"/>
        <v>7.8212469258400391E-2</v>
      </c>
      <c r="X4392" s="1">
        <f t="shared" si="275"/>
        <v>297.02343484967156</v>
      </c>
    </row>
    <row r="4393" spans="1:24" hidden="1" x14ac:dyDescent="0.3">
      <c r="A4393" s="18" t="str">
        <f t="shared" si="272"/>
        <v>ConstMin - Surfacing Equipment_2018_750</v>
      </c>
      <c r="B4393" s="1" t="s">
        <v>40</v>
      </c>
      <c r="C4393" s="1">
        <v>2020</v>
      </c>
      <c r="D4393" s="1" t="s">
        <v>100</v>
      </c>
      <c r="E4393" s="1">
        <v>2018</v>
      </c>
      <c r="F4393" s="1">
        <v>750</v>
      </c>
      <c r="G4393" s="1" t="s">
        <v>5</v>
      </c>
      <c r="H4393" s="1">
        <v>8.8944339028482803E-7</v>
      </c>
      <c r="I4393" s="1">
        <v>1.07622650224464E-6</v>
      </c>
      <c r="J4393" s="1">
        <v>1.2807984820101501E-6</v>
      </c>
      <c r="K4393" s="1">
        <v>1.9137046894832899E-5</v>
      </c>
      <c r="L4393" s="1">
        <v>5.2967551813260804E-6</v>
      </c>
      <c r="M4393" s="1">
        <v>1.0793035750530399E-2</v>
      </c>
      <c r="N4393" s="1">
        <v>1.79977863248326E-7</v>
      </c>
      <c r="O4393" s="1">
        <v>1.6557963418845999E-7</v>
      </c>
      <c r="P4393" s="1">
        <v>9.9760284650825599E-8</v>
      </c>
      <c r="Q4393" s="1">
        <v>8.8091306880187103E-8</v>
      </c>
      <c r="R4393" s="1">
        <v>350.168158521637</v>
      </c>
      <c r="S4393" s="1">
        <v>34.495629601295697</v>
      </c>
      <c r="T4393" s="1">
        <v>8.7361074265888503E-2</v>
      </c>
      <c r="U4393" s="1">
        <v>22422.1592408422</v>
      </c>
      <c r="V4393" s="1">
        <f t="shared" si="273"/>
        <v>1.5893328155129224E-2</v>
      </c>
      <c r="W4393" s="1">
        <f t="shared" si="274"/>
        <v>7.8220586538818138E-2</v>
      </c>
      <c r="X4393" s="1">
        <f t="shared" si="275"/>
        <v>394.86269933341532</v>
      </c>
    </row>
    <row r="4394" spans="1:24" hidden="1" x14ac:dyDescent="0.3">
      <c r="A4394" s="18" t="str">
        <f t="shared" si="272"/>
        <v>ConstMin - Surfacing Equipment_2019_50</v>
      </c>
      <c r="B4394" s="1" t="s">
        <v>40</v>
      </c>
      <c r="C4394" s="1">
        <v>2020</v>
      </c>
      <c r="D4394" s="1" t="s">
        <v>100</v>
      </c>
      <c r="E4394" s="1">
        <v>2019</v>
      </c>
      <c r="F4394" s="1">
        <v>50</v>
      </c>
      <c r="G4394" s="1" t="s">
        <v>5</v>
      </c>
      <c r="H4394" s="1">
        <v>1.8315460168621301E-7</v>
      </c>
      <c r="I4394" s="1">
        <v>2.21617068040318E-7</v>
      </c>
      <c r="J4394" s="1">
        <v>2.6374262642814699E-7</v>
      </c>
      <c r="K4394" s="1">
        <v>5.9158992895917802E-6</v>
      </c>
      <c r="L4394" s="1">
        <v>5.7050114556149097E-6</v>
      </c>
      <c r="M4394" s="1">
        <v>1.20313409526223E-3</v>
      </c>
      <c r="N4394" s="1">
        <v>1.8725743090771799E-8</v>
      </c>
      <c r="O4394" s="1">
        <v>1.722768364351E-8</v>
      </c>
      <c r="P4394" s="1">
        <v>1.11180767260703E-8</v>
      </c>
      <c r="Q4394" s="1">
        <v>9.81981874733926E-9</v>
      </c>
      <c r="R4394" s="1">
        <v>39.034360705408297</v>
      </c>
      <c r="S4394" s="1">
        <v>81.366809935259596</v>
      </c>
      <c r="T4394" s="1">
        <v>0.26208322279766499</v>
      </c>
      <c r="U4394" s="1">
        <v>2305.3929481656801</v>
      </c>
      <c r="V4394" s="1">
        <f t="shared" si="273"/>
        <v>3.1830748063810518E-2</v>
      </c>
      <c r="W4394" s="1">
        <f t="shared" si="274"/>
        <v>0.81940792715385169</v>
      </c>
      <c r="X4394" s="1">
        <f t="shared" si="275"/>
        <v>310.46172687702665</v>
      </c>
    </row>
    <row r="4395" spans="1:24" hidden="1" x14ac:dyDescent="0.3">
      <c r="A4395" s="18" t="str">
        <f t="shared" si="272"/>
        <v>ConstMin - Surfacing Equipment_2019_175</v>
      </c>
      <c r="B4395" s="1" t="s">
        <v>40</v>
      </c>
      <c r="C4395" s="1">
        <v>2020</v>
      </c>
      <c r="D4395" s="1" t="s">
        <v>100</v>
      </c>
      <c r="E4395" s="1">
        <v>2019</v>
      </c>
      <c r="F4395" s="1">
        <v>175</v>
      </c>
      <c r="G4395" s="1" t="s">
        <v>5</v>
      </c>
      <c r="H4395" s="1">
        <v>1.33880003260221E-6</v>
      </c>
      <c r="I4395" s="1">
        <v>1.61994803944867E-6</v>
      </c>
      <c r="J4395" s="1">
        <v>1.92787204694718E-6</v>
      </c>
      <c r="K4395" s="1">
        <v>7.9404386155331196E-5</v>
      </c>
      <c r="L4395" s="1">
        <v>2.10367566866899E-5</v>
      </c>
      <c r="M4395" s="1">
        <v>1.4397095363553301E-2</v>
      </c>
      <c r="N4395" s="1">
        <v>2.4290433843172501E-7</v>
      </c>
      <c r="O4395" s="1">
        <v>2.2347199135718699E-7</v>
      </c>
      <c r="P4395" s="1">
        <v>1.33068122384699E-7</v>
      </c>
      <c r="Q4395" s="1">
        <v>1.17507156945325E-7</v>
      </c>
      <c r="R4395" s="1">
        <v>467.09790350394002</v>
      </c>
      <c r="S4395" s="1">
        <v>230.36064513407601</v>
      </c>
      <c r="T4395" s="1">
        <v>0.78624966839299704</v>
      </c>
      <c r="U4395" s="1">
        <v>29955.575986527099</v>
      </c>
      <c r="V4395" s="1">
        <f t="shared" si="273"/>
        <v>1.7906553748097766E-2</v>
      </c>
      <c r="W4395" s="1">
        <f t="shared" si="274"/>
        <v>0.23253573887719983</v>
      </c>
      <c r="X4395" s="1">
        <f t="shared" si="275"/>
        <v>292.98663566358812</v>
      </c>
    </row>
    <row r="4396" spans="1:24" hidden="1" x14ac:dyDescent="0.3">
      <c r="A4396" s="18" t="str">
        <f t="shared" si="272"/>
        <v>ConstMin - Surfacing Equipment_2019_300</v>
      </c>
      <c r="B4396" s="1" t="s">
        <v>40</v>
      </c>
      <c r="C4396" s="1">
        <v>2020</v>
      </c>
      <c r="D4396" s="1" t="s">
        <v>100</v>
      </c>
      <c r="E4396" s="1">
        <v>2019</v>
      </c>
      <c r="F4396" s="1">
        <v>300</v>
      </c>
      <c r="G4396" s="1" t="s">
        <v>5</v>
      </c>
      <c r="H4396" s="1">
        <v>1.63117725597938E-7</v>
      </c>
      <c r="I4396" s="1">
        <v>1.9737244797350501E-7</v>
      </c>
      <c r="J4396" s="1">
        <v>2.3488952486103099E-7</v>
      </c>
      <c r="K4396" s="1">
        <v>3.7113982743922398E-6</v>
      </c>
      <c r="L4396" s="1">
        <v>1.02490181820986E-6</v>
      </c>
      <c r="M4396" s="1">
        <v>2.0967277165455799E-3</v>
      </c>
      <c r="N4396" s="1">
        <v>3.45968947147105E-8</v>
      </c>
      <c r="O4396" s="1">
        <v>3.1829143137533702E-8</v>
      </c>
      <c r="P4396" s="1">
        <v>1.9380394008472102E-8</v>
      </c>
      <c r="Q4396" s="1">
        <v>1.7113209757813699E-8</v>
      </c>
      <c r="R4396" s="1">
        <v>68.026021630472002</v>
      </c>
      <c r="S4396" s="1">
        <v>20.1711732414356</v>
      </c>
      <c r="T4396" s="1">
        <v>8.7361074265888503E-2</v>
      </c>
      <c r="U4396" s="1">
        <v>4356.9734201500896</v>
      </c>
      <c r="V4396" s="1">
        <f t="shared" si="273"/>
        <v>1.499996403593425E-2</v>
      </c>
      <c r="W4396" s="1">
        <f t="shared" si="274"/>
        <v>7.7890762218114848E-2</v>
      </c>
      <c r="X4396" s="1">
        <f t="shared" si="275"/>
        <v>230.8942902881833</v>
      </c>
    </row>
    <row r="4397" spans="1:24" hidden="1" x14ac:dyDescent="0.3">
      <c r="A4397" s="18" t="str">
        <f t="shared" si="272"/>
        <v>ConstMin - Surfacing Equipment_2019_600</v>
      </c>
      <c r="B4397" s="1" t="s">
        <v>40</v>
      </c>
      <c r="C4397" s="1">
        <v>2020</v>
      </c>
      <c r="D4397" s="1" t="s">
        <v>100</v>
      </c>
      <c r="E4397" s="1">
        <v>2019</v>
      </c>
      <c r="F4397" s="1">
        <v>600</v>
      </c>
      <c r="G4397" s="1" t="s">
        <v>5</v>
      </c>
      <c r="H4397" s="1">
        <v>8.6316186034511792E-6</v>
      </c>
      <c r="I4397" s="1">
        <v>1.0444258510175901E-5</v>
      </c>
      <c r="J4397" s="1">
        <v>1.24295307889697E-5</v>
      </c>
      <c r="K4397" s="1">
        <v>1.9562150222152499E-4</v>
      </c>
      <c r="L4397" s="1">
        <v>5.4234213776231298E-5</v>
      </c>
      <c r="M4397" s="1">
        <v>0.110951485487947</v>
      </c>
      <c r="N4397" s="1">
        <v>1.8307464682116201E-6</v>
      </c>
      <c r="O4397" s="1">
        <v>1.68428675075469E-6</v>
      </c>
      <c r="P4397" s="1">
        <v>1.0255425573923999E-6</v>
      </c>
      <c r="Q4397" s="1">
        <v>9.0557110926376498E-7</v>
      </c>
      <c r="R4397" s="1">
        <v>3599.69875543542</v>
      </c>
      <c r="S4397" s="1">
        <v>550.27350383761802</v>
      </c>
      <c r="T4397" s="1">
        <v>1.65986041105188</v>
      </c>
      <c r="U4397" s="1">
        <v>232595.61252130201</v>
      </c>
      <c r="V4397" s="1">
        <f t="shared" si="273"/>
        <v>1.4868415706531534E-2</v>
      </c>
      <c r="W4397" s="1">
        <f t="shared" si="274"/>
        <v>7.7207667270610805E-2</v>
      </c>
      <c r="X4397" s="1">
        <f t="shared" si="275"/>
        <v>331.51793980609546</v>
      </c>
    </row>
    <row r="4398" spans="1:24" hidden="1" x14ac:dyDescent="0.3">
      <c r="A4398" s="18" t="str">
        <f t="shared" si="272"/>
        <v>ConstMin - Surfacing Equipment_2020_50</v>
      </c>
      <c r="B4398" s="1" t="s">
        <v>40</v>
      </c>
      <c r="C4398" s="1">
        <v>2020</v>
      </c>
      <c r="D4398" s="1" t="s">
        <v>100</v>
      </c>
      <c r="E4398" s="1">
        <v>2020</v>
      </c>
      <c r="F4398" s="1">
        <v>50</v>
      </c>
      <c r="G4398" s="1" t="s">
        <v>5</v>
      </c>
      <c r="H4398" s="1">
        <v>2.5022909122255602E-7</v>
      </c>
      <c r="I4398" s="1">
        <v>3.0277720037929301E-7</v>
      </c>
      <c r="J4398" s="1">
        <v>3.60329891360481E-7</v>
      </c>
      <c r="K4398" s="1">
        <v>8.6848204179091494E-6</v>
      </c>
      <c r="L4398" s="1">
        <v>8.5679294362766598E-6</v>
      </c>
      <c r="M4398" s="1">
        <v>1.81794219574039E-3</v>
      </c>
      <c r="N4398" s="1">
        <v>2.7353292966767699E-8</v>
      </c>
      <c r="O4398" s="1">
        <v>2.51650295294263E-8</v>
      </c>
      <c r="P4398" s="1">
        <v>1.6800270273465201E-8</v>
      </c>
      <c r="Q4398" s="1">
        <v>1.4837799814341999E-8</v>
      </c>
      <c r="R4398" s="1">
        <v>58.981132435321399</v>
      </c>
      <c r="S4398" s="1">
        <v>76.689436429999105</v>
      </c>
      <c r="T4398" s="1">
        <v>0.26208322279766499</v>
      </c>
      <c r="U4398" s="1">
        <v>3425.4614938732898</v>
      </c>
      <c r="V4398" s="1">
        <f t="shared" si="273"/>
        <v>2.9267975292608762E-2</v>
      </c>
      <c r="W4398" s="1">
        <f t="shared" si="274"/>
        <v>0.82821938618767443</v>
      </c>
      <c r="X4398" s="1">
        <f t="shared" si="275"/>
        <v>292.61482521223928</v>
      </c>
    </row>
    <row r="4399" spans="1:24" hidden="1" x14ac:dyDescent="0.3">
      <c r="A4399" s="18" t="str">
        <f t="shared" si="272"/>
        <v>ConstMin - Surfacing Equipment_2020_100</v>
      </c>
      <c r="B4399" s="1" t="s">
        <v>40</v>
      </c>
      <c r="C4399" s="1">
        <v>2020</v>
      </c>
      <c r="D4399" s="1" t="s">
        <v>100</v>
      </c>
      <c r="E4399" s="1">
        <v>2020</v>
      </c>
      <c r="F4399" s="1">
        <v>100</v>
      </c>
      <c r="G4399" s="1" t="s">
        <v>5</v>
      </c>
      <c r="H4399" s="1">
        <v>5.5756687341897105E-7</v>
      </c>
      <c r="I4399" s="1">
        <v>6.7465591683695499E-7</v>
      </c>
      <c r="J4399" s="1">
        <v>8.0289629772331805E-7</v>
      </c>
      <c r="K4399" s="1">
        <v>3.1614547524305001E-5</v>
      </c>
      <c r="L4399" s="1">
        <v>1.37022571373387E-5</v>
      </c>
      <c r="M4399" s="1">
        <v>5.4291343686796497E-3</v>
      </c>
      <c r="N4399" s="1">
        <v>9.0386079308609898E-8</v>
      </c>
      <c r="O4399" s="1">
        <v>8.3155192963921099E-8</v>
      </c>
      <c r="P4399" s="1">
        <v>5.0178312626720797E-8</v>
      </c>
      <c r="Q4399" s="1">
        <v>4.4311864874682997E-8</v>
      </c>
      <c r="R4399" s="1">
        <v>176.14228546900199</v>
      </c>
      <c r="S4399" s="1">
        <v>117.32411875694901</v>
      </c>
      <c r="T4399" s="1">
        <v>0.34944429706355401</v>
      </c>
      <c r="U4399" s="1">
        <v>11380.439519424001</v>
      </c>
      <c r="V4399" s="1">
        <f t="shared" si="273"/>
        <v>1.9629620304480358E-2</v>
      </c>
      <c r="W4399" s="1">
        <f t="shared" si="274"/>
        <v>0.39867745647492336</v>
      </c>
      <c r="X4399" s="1">
        <f t="shared" si="275"/>
        <v>335.74483756880733</v>
      </c>
    </row>
    <row r="4400" spans="1:24" hidden="1" x14ac:dyDescent="0.3">
      <c r="A4400" s="18" t="str">
        <f t="shared" si="272"/>
        <v>ConstMin - Surfacing Equipment_2020_175</v>
      </c>
      <c r="B4400" s="1" t="s">
        <v>40</v>
      </c>
      <c r="C4400" s="1">
        <v>2020</v>
      </c>
      <c r="D4400" s="1" t="s">
        <v>100</v>
      </c>
      <c r="E4400" s="1">
        <v>2020</v>
      </c>
      <c r="F4400" s="1">
        <v>175</v>
      </c>
      <c r="G4400" s="1" t="s">
        <v>5</v>
      </c>
      <c r="H4400" s="1">
        <v>1.2155214041434899E-7</v>
      </c>
      <c r="I4400" s="1">
        <v>1.4707808990136301E-7</v>
      </c>
      <c r="J4400" s="1">
        <v>1.7503508219666301E-7</v>
      </c>
      <c r="K4400" s="1">
        <v>8.5769001957939892E-6</v>
      </c>
      <c r="L4400" s="1">
        <v>8.0999621430234196E-7</v>
      </c>
      <c r="M4400" s="1">
        <v>1.6638911639884301E-3</v>
      </c>
      <c r="N4400" s="1">
        <v>2.7258097281333099E-8</v>
      </c>
      <c r="O4400" s="1">
        <v>2.5077449498826502E-8</v>
      </c>
      <c r="P4400" s="1">
        <v>1.53798523970744E-8</v>
      </c>
      <c r="Q4400" s="1">
        <v>1.3580456002374699E-8</v>
      </c>
      <c r="R4400" s="1">
        <v>53.983116367016201</v>
      </c>
      <c r="S4400" s="1">
        <v>23.386867526302101</v>
      </c>
      <c r="T4400" s="1">
        <v>8.7361074265888503E-2</v>
      </c>
      <c r="U4400" s="1">
        <v>3461.2563938927201</v>
      </c>
      <c r="V4400" s="1">
        <f t="shared" si="273"/>
        <v>1.4070282290712914E-2</v>
      </c>
      <c r="W4400" s="1">
        <f t="shared" si="274"/>
        <v>7.7488600764981305E-2</v>
      </c>
      <c r="X4400" s="1">
        <f t="shared" si="275"/>
        <v>267.70352497180625</v>
      </c>
    </row>
    <row r="4401" spans="1:24" hidden="1" x14ac:dyDescent="0.3">
      <c r="A4401" s="18" t="str">
        <f t="shared" si="272"/>
        <v>ConstMin - Surfacing Equipment_2020_300</v>
      </c>
      <c r="B4401" s="1" t="s">
        <v>40</v>
      </c>
      <c r="C4401" s="1">
        <v>2020</v>
      </c>
      <c r="D4401" s="1" t="s">
        <v>100</v>
      </c>
      <c r="E4401" s="1">
        <v>2020</v>
      </c>
      <c r="F4401" s="1">
        <v>300</v>
      </c>
      <c r="G4401" s="1" t="s">
        <v>5</v>
      </c>
      <c r="H4401" s="1">
        <v>6.7096379853559797E-7</v>
      </c>
      <c r="I4401" s="1">
        <v>8.1186619622807304E-7</v>
      </c>
      <c r="J4401" s="1">
        <v>9.6618786989126109E-7</v>
      </c>
      <c r="K4401" s="1">
        <v>1.6131946187313499E-5</v>
      </c>
      <c r="L4401" s="1">
        <v>4.4711523375493998E-6</v>
      </c>
      <c r="M4401" s="1">
        <v>9.1846242438335304E-3</v>
      </c>
      <c r="N4401" s="1">
        <v>1.4989783368699E-7</v>
      </c>
      <c r="O4401" s="1">
        <v>1.37906006992031E-7</v>
      </c>
      <c r="P4401" s="1">
        <v>8.4896277022199298E-8</v>
      </c>
      <c r="Q4401" s="1">
        <v>7.49636683824548E-8</v>
      </c>
      <c r="R4401" s="1">
        <v>297.98501853552102</v>
      </c>
      <c r="S4401" s="1">
        <v>80.294911840304096</v>
      </c>
      <c r="T4401" s="1">
        <v>0.26208322279766499</v>
      </c>
      <c r="U4401" s="1">
        <v>19003.129135538598</v>
      </c>
      <c r="V4401" s="1">
        <f t="shared" si="273"/>
        <v>1.4146465347558864E-2</v>
      </c>
      <c r="W4401" s="1">
        <f t="shared" si="274"/>
        <v>7.7908160113899644E-2</v>
      </c>
      <c r="X4401" s="1">
        <f t="shared" si="275"/>
        <v>306.37181191217968</v>
      </c>
    </row>
    <row r="4402" spans="1:24" hidden="1" x14ac:dyDescent="0.3">
      <c r="A4402" s="18" t="str">
        <f t="shared" si="272"/>
        <v>ConstMin - Surfacing Equipment_2020_600</v>
      </c>
      <c r="B4402" s="1" t="s">
        <v>40</v>
      </c>
      <c r="C4402" s="1">
        <v>2020</v>
      </c>
      <c r="D4402" s="1" t="s">
        <v>100</v>
      </c>
      <c r="E4402" s="1">
        <v>2020</v>
      </c>
      <c r="F4402" s="1">
        <v>600</v>
      </c>
      <c r="G4402" s="1" t="s">
        <v>5</v>
      </c>
      <c r="H4402" s="1">
        <v>2.82962610727481E-6</v>
      </c>
      <c r="I4402" s="1">
        <v>3.42384758980252E-6</v>
      </c>
      <c r="J4402" s="1">
        <v>4.0746615944757296E-6</v>
      </c>
      <c r="K4402" s="1">
        <v>6.7895837644902103E-5</v>
      </c>
      <c r="L4402" s="1">
        <v>1.8855994036556601E-5</v>
      </c>
      <c r="M4402" s="1">
        <v>3.8733911729042003E-2</v>
      </c>
      <c r="N4402" s="1">
        <v>6.3215753897658799E-7</v>
      </c>
      <c r="O4402" s="1">
        <v>5.8158493585846096E-7</v>
      </c>
      <c r="P4402" s="1">
        <v>3.58029333917491E-7</v>
      </c>
      <c r="Q4402" s="1">
        <v>3.16140980504526E-7</v>
      </c>
      <c r="R4402" s="1">
        <v>1256.67910826957</v>
      </c>
      <c r="S4402" s="1">
        <v>178.12997432533399</v>
      </c>
      <c r="T4402" s="1">
        <v>0.52416644559533099</v>
      </c>
      <c r="U4402" s="1">
        <v>80699.582604734198</v>
      </c>
      <c r="V4402" s="1">
        <f t="shared" si="273"/>
        <v>1.4048557596392447E-2</v>
      </c>
      <c r="W4402" s="1">
        <f t="shared" si="274"/>
        <v>7.7368957382555892E-2</v>
      </c>
      <c r="X4402" s="1">
        <f t="shared" si="275"/>
        <v>339.83475253365339</v>
      </c>
    </row>
    <row r="4403" spans="1:24" hidden="1" x14ac:dyDescent="0.3">
      <c r="A4403" s="18" t="str">
        <f t="shared" si="272"/>
        <v>ConstMin - Surfacing Equipment_2021_175</v>
      </c>
      <c r="B4403" s="1" t="s">
        <v>40</v>
      </c>
      <c r="C4403" s="1">
        <v>2020</v>
      </c>
      <c r="D4403" s="1" t="s">
        <v>100</v>
      </c>
      <c r="E4403" s="1">
        <v>2021</v>
      </c>
      <c r="F4403" s="1">
        <v>175</v>
      </c>
      <c r="G4403" s="1" t="s">
        <v>5</v>
      </c>
      <c r="H4403" s="1">
        <v>8.9765871125572998E-7</v>
      </c>
      <c r="I4403" s="1">
        <v>1.0861670406194301E-6</v>
      </c>
      <c r="J4403" s="1">
        <v>1.2926285442082499E-6</v>
      </c>
      <c r="K4403" s="1">
        <v>5.0898063246802401E-5</v>
      </c>
      <c r="L4403" s="1">
        <v>2.20600452960475E-5</v>
      </c>
      <c r="M4403" s="1">
        <v>8.7406730796954595E-3</v>
      </c>
      <c r="N4403" s="1">
        <v>1.45517704396791E-7</v>
      </c>
      <c r="O4403" s="1">
        <v>1.33876288045047E-7</v>
      </c>
      <c r="P4403" s="1">
        <v>8.0784927499885499E-8</v>
      </c>
      <c r="Q4403" s="1">
        <v>7.1340198661437605E-8</v>
      </c>
      <c r="R4403" s="1">
        <v>283.58151193987902</v>
      </c>
      <c r="S4403" s="1">
        <v>176.570849823581</v>
      </c>
      <c r="T4403" s="1">
        <v>0.52416644559533099</v>
      </c>
      <c r="U4403" s="1">
        <v>18186.797531828801</v>
      </c>
      <c r="V4403" s="1">
        <f t="shared" si="273"/>
        <v>1.977556902775205E-2</v>
      </c>
      <c r="W4403" s="1">
        <f t="shared" si="274"/>
        <v>0.40164167406381196</v>
      </c>
      <c r="X4403" s="1">
        <f t="shared" si="275"/>
        <v>336.86026892285645</v>
      </c>
    </row>
    <row r="4404" spans="1:24" hidden="1" x14ac:dyDescent="0.3">
      <c r="A4404" s="18" t="str">
        <f t="shared" si="272"/>
        <v>ConstMin - Surfacing Equipment_2021_300</v>
      </c>
      <c r="B4404" s="1" t="s">
        <v>40</v>
      </c>
      <c r="C4404" s="1">
        <v>2020</v>
      </c>
      <c r="D4404" s="1" t="s">
        <v>100</v>
      </c>
      <c r="E4404" s="1">
        <v>2021</v>
      </c>
      <c r="F4404" s="1">
        <v>300</v>
      </c>
      <c r="G4404" s="1" t="s">
        <v>5</v>
      </c>
      <c r="H4404" s="1">
        <v>2.4678168869516499E-7</v>
      </c>
      <c r="I4404" s="1">
        <v>2.9860584332115001E-7</v>
      </c>
      <c r="J4404" s="1">
        <v>3.5536563172103798E-7</v>
      </c>
      <c r="K4404" s="1">
        <v>5.9333587456336497E-6</v>
      </c>
      <c r="L4404" s="1">
        <v>1.64449785022974E-6</v>
      </c>
      <c r="M4404" s="1">
        <v>3.3781212725198001E-3</v>
      </c>
      <c r="N4404" s="1">
        <v>5.5132692121034003E-8</v>
      </c>
      <c r="O4404" s="1">
        <v>5.0722076751351199E-8</v>
      </c>
      <c r="P4404" s="1">
        <v>3.1225002978099402E-8</v>
      </c>
      <c r="Q4404" s="1">
        <v>2.7571771703008001E-8</v>
      </c>
      <c r="R4404" s="1">
        <v>109.599424351289</v>
      </c>
      <c r="S4404" s="1">
        <v>28.4540221570009</v>
      </c>
      <c r="T4404" s="1">
        <v>8.7361074265888503E-2</v>
      </c>
      <c r="U4404" s="1">
        <v>7028.1434727792403</v>
      </c>
      <c r="V4404" s="1">
        <f t="shared" si="273"/>
        <v>1.4068451059019067E-2</v>
      </c>
      <c r="W4404" s="1">
        <f t="shared" si="274"/>
        <v>7.7478515709208481E-2</v>
      </c>
      <c r="X4404" s="1">
        <f t="shared" si="275"/>
        <v>325.70595538236438</v>
      </c>
    </row>
    <row r="4405" spans="1:24" hidden="1" x14ac:dyDescent="0.3">
      <c r="A4405" s="18" t="str">
        <f t="shared" si="272"/>
        <v>ConstMin - Surfacing Equipment_2021_600</v>
      </c>
      <c r="B4405" s="1" t="s">
        <v>40</v>
      </c>
      <c r="C4405" s="1">
        <v>2020</v>
      </c>
      <c r="D4405" s="1" t="s">
        <v>100</v>
      </c>
      <c r="E4405" s="1">
        <v>2021</v>
      </c>
      <c r="F4405" s="1">
        <v>600</v>
      </c>
      <c r="G4405" s="1" t="s">
        <v>5</v>
      </c>
      <c r="H4405" s="1">
        <v>2.7450378472482998E-6</v>
      </c>
      <c r="I4405" s="1">
        <v>3.3214957951704399E-6</v>
      </c>
      <c r="J4405" s="1">
        <v>3.9528545000375502E-6</v>
      </c>
      <c r="K4405" s="1">
        <v>6.5866173459001498E-5</v>
      </c>
      <c r="L4405" s="1">
        <v>1.82923168346386E-5</v>
      </c>
      <c r="M4405" s="1">
        <v>3.7576008149923602E-2</v>
      </c>
      <c r="N4405" s="1">
        <v>6.1325995171331102E-7</v>
      </c>
      <c r="O4405" s="1">
        <v>5.6419915557624598E-7</v>
      </c>
      <c r="P4405" s="1">
        <v>3.4732647875345699E-7</v>
      </c>
      <c r="Q4405" s="1">
        <v>3.0669032714958202E-7</v>
      </c>
      <c r="R4405" s="1">
        <v>1219.11220184794</v>
      </c>
      <c r="S4405" s="1">
        <v>184.56136289506699</v>
      </c>
      <c r="T4405" s="1">
        <v>0.52416644559533099</v>
      </c>
      <c r="U4405" s="1">
        <v>78320.572994677394</v>
      </c>
      <c r="V4405" s="1">
        <f t="shared" si="273"/>
        <v>1.4042565282796271E-2</v>
      </c>
      <c r="W4405" s="1">
        <f t="shared" si="274"/>
        <v>7.7335956197055689E-2</v>
      </c>
      <c r="X4405" s="1">
        <f t="shared" si="275"/>
        <v>352.10449742819435</v>
      </c>
    </row>
    <row r="4406" spans="1:24" hidden="1" x14ac:dyDescent="0.3">
      <c r="A4406" s="18" t="str">
        <f t="shared" si="272"/>
        <v>ConstMin - Surfacing Equipment_2021_9999</v>
      </c>
      <c r="B4406" s="1" t="s">
        <v>40</v>
      </c>
      <c r="C4406" s="1">
        <v>2020</v>
      </c>
      <c r="D4406" s="1" t="s">
        <v>100</v>
      </c>
      <c r="E4406" s="1">
        <v>2021</v>
      </c>
      <c r="F4406" s="1">
        <v>9999</v>
      </c>
      <c r="G4406" s="1" t="s">
        <v>5</v>
      </c>
      <c r="H4406" s="1">
        <v>9.3160177058666303E-7</v>
      </c>
      <c r="I4406" s="1">
        <v>1.12723814240986E-6</v>
      </c>
      <c r="J4406" s="1">
        <v>1.34150654964479E-6</v>
      </c>
      <c r="K4406" s="1">
        <v>2.2353441821461199E-5</v>
      </c>
      <c r="L4406" s="1">
        <v>5.4242960393530599E-5</v>
      </c>
      <c r="M4406" s="1">
        <v>1.2752420065588001E-2</v>
      </c>
      <c r="N4406" s="1">
        <v>4.1782385079441299E-7</v>
      </c>
      <c r="O4406" s="1">
        <v>3.8439794273086002E-7</v>
      </c>
      <c r="P4406" s="1">
        <v>1.17874499582112E-7</v>
      </c>
      <c r="Q4406" s="1">
        <v>1.04083538258228E-7</v>
      </c>
      <c r="R4406" s="1">
        <v>413.73822474755002</v>
      </c>
      <c r="S4406" s="1">
        <v>33.131395662261397</v>
      </c>
      <c r="T4406" s="1">
        <v>8.7361074265888503E-2</v>
      </c>
      <c r="U4406" s="1">
        <v>26505.1165298091</v>
      </c>
      <c r="V4406" s="1">
        <f t="shared" si="273"/>
        <v>1.4082331333890991E-2</v>
      </c>
      <c r="W4406" s="1">
        <f t="shared" si="274"/>
        <v>0.67764504416058358</v>
      </c>
      <c r="X4406" s="1">
        <f t="shared" si="275"/>
        <v>379.24666037672648</v>
      </c>
    </row>
    <row r="4407" spans="1:24" hidden="1" x14ac:dyDescent="0.3">
      <c r="A4407" s="18" t="str">
        <f t="shared" si="272"/>
        <v>ConstMin - Sweepers/Scrubbers_1965_25</v>
      </c>
      <c r="B4407" s="1" t="s">
        <v>40</v>
      </c>
      <c r="C4407" s="1">
        <v>2020</v>
      </c>
      <c r="D4407" s="1" t="s">
        <v>101</v>
      </c>
      <c r="E4407" s="1">
        <v>1965</v>
      </c>
      <c r="F4407" s="1">
        <v>25</v>
      </c>
      <c r="G4407" s="1" t="s">
        <v>5</v>
      </c>
      <c r="H4407" s="1">
        <v>0</v>
      </c>
      <c r="I4407" s="1">
        <v>0</v>
      </c>
      <c r="J4407" s="1">
        <v>0</v>
      </c>
      <c r="K4407" s="1">
        <v>0</v>
      </c>
      <c r="L4407" s="1">
        <v>0</v>
      </c>
      <c r="M4407" s="1">
        <v>0</v>
      </c>
      <c r="N4407" s="1">
        <v>0</v>
      </c>
      <c r="O4407" s="1">
        <v>0</v>
      </c>
      <c r="P4407" s="1">
        <v>0</v>
      </c>
      <c r="Q4407" s="1">
        <v>0</v>
      </c>
      <c r="R4407" s="1">
        <v>0</v>
      </c>
      <c r="S4407" s="1">
        <v>0</v>
      </c>
      <c r="T4407" s="1">
        <v>0</v>
      </c>
      <c r="U4407" s="1">
        <v>0</v>
      </c>
      <c r="V4407" s="1">
        <f t="shared" si="273"/>
        <v>0</v>
      </c>
      <c r="W4407" s="1">
        <f t="shared" si="274"/>
        <v>0</v>
      </c>
      <c r="X4407" s="1" t="e">
        <f t="shared" si="275"/>
        <v>#DIV/0!</v>
      </c>
    </row>
    <row r="4408" spans="1:24" hidden="1" x14ac:dyDescent="0.3">
      <c r="A4408" s="18" t="str">
        <f t="shared" si="272"/>
        <v>ConstMin - Sweepers/Scrubbers_1969_50</v>
      </c>
      <c r="B4408" s="1" t="s">
        <v>40</v>
      </c>
      <c r="C4408" s="1">
        <v>2020</v>
      </c>
      <c r="D4408" s="1" t="s">
        <v>101</v>
      </c>
      <c r="E4408" s="1">
        <v>1969</v>
      </c>
      <c r="F4408" s="1">
        <v>50</v>
      </c>
      <c r="G4408" s="1" t="s">
        <v>5</v>
      </c>
      <c r="H4408" s="1">
        <v>3.00911626457287E-5</v>
      </c>
      <c r="I4408" s="1">
        <v>3.6410306801331802E-5</v>
      </c>
      <c r="J4408" s="1">
        <v>4.3331274209849403E-5</v>
      </c>
      <c r="K4408" s="1">
        <v>1.00052757056434E-4</v>
      </c>
      <c r="L4408" s="1">
        <v>6.8894341086063197E-5</v>
      </c>
      <c r="M4408" s="1">
        <v>5.2646268799381602E-3</v>
      </c>
      <c r="N4408" s="1">
        <v>9.47161316926072E-6</v>
      </c>
      <c r="O4408" s="1">
        <v>8.71388411571986E-6</v>
      </c>
      <c r="P4408" s="1">
        <v>4.7771351438244399E-8</v>
      </c>
      <c r="Q4408" s="1">
        <v>4.2969176866436297E-8</v>
      </c>
      <c r="R4408" s="1">
        <v>170.80502116939999</v>
      </c>
      <c r="S4408" s="1">
        <v>156.176089538262</v>
      </c>
      <c r="T4408" s="1">
        <v>0.27780570485436701</v>
      </c>
      <c r="U4408" s="1">
        <v>6455.2783675814999</v>
      </c>
      <c r="V4408" s="1">
        <f t="shared" si="273"/>
        <v>1.8676606309172197</v>
      </c>
      <c r="W4408" s="1">
        <f t="shared" si="274"/>
        <v>3.5339237661879968</v>
      </c>
      <c r="X4408" s="1">
        <f t="shared" si="275"/>
        <v>562.17740244079425</v>
      </c>
    </row>
    <row r="4409" spans="1:24" hidden="1" x14ac:dyDescent="0.3">
      <c r="A4409" s="18" t="str">
        <f t="shared" si="272"/>
        <v>ConstMin - Sweepers/Scrubbers_1969_100</v>
      </c>
      <c r="B4409" s="1" t="s">
        <v>40</v>
      </c>
      <c r="C4409" s="1">
        <v>2020</v>
      </c>
      <c r="D4409" s="1" t="s">
        <v>101</v>
      </c>
      <c r="E4409" s="1">
        <v>1969</v>
      </c>
      <c r="F4409" s="1">
        <v>100</v>
      </c>
      <c r="G4409" s="1" t="s">
        <v>5</v>
      </c>
      <c r="H4409" s="1">
        <v>1.7643062599107101E-5</v>
      </c>
      <c r="I4409" s="1">
        <v>2.1348105744919599E-5</v>
      </c>
      <c r="J4409" s="1">
        <v>2.5406010142714299E-5</v>
      </c>
      <c r="K4409" s="1">
        <v>6.9205475093258502E-5</v>
      </c>
      <c r="L4409" s="1">
        <v>1.69064904742531E-4</v>
      </c>
      <c r="M4409" s="1">
        <v>5.77831929528744E-3</v>
      </c>
      <c r="N4409" s="1">
        <v>1.23955279032312E-5</v>
      </c>
      <c r="O4409" s="1">
        <v>1.1403885670972701E-5</v>
      </c>
      <c r="P4409" s="1">
        <v>5.28941355678237E-8</v>
      </c>
      <c r="Q4409" s="1">
        <v>4.7161865304472302E-8</v>
      </c>
      <c r="R4409" s="1">
        <v>187.47120585433001</v>
      </c>
      <c r="S4409" s="1">
        <v>103.291064509432</v>
      </c>
      <c r="T4409" s="1">
        <v>0.46300950809061198</v>
      </c>
      <c r="U4409" s="1">
        <v>7953.4119672263196</v>
      </c>
      <c r="V4409" s="1">
        <f t="shared" si="273"/>
        <v>0.8887803978239972</v>
      </c>
      <c r="W4409" s="1">
        <f t="shared" si="274"/>
        <v>7.0386372959999965</v>
      </c>
      <c r="X4409" s="1">
        <f t="shared" si="275"/>
        <v>223.08627080983771</v>
      </c>
    </row>
    <row r="4410" spans="1:24" hidden="1" x14ac:dyDescent="0.3">
      <c r="A4410" s="18" t="str">
        <f t="shared" si="272"/>
        <v>ConstMin - Sweepers/Scrubbers_1969_175</v>
      </c>
      <c r="B4410" s="1" t="s">
        <v>40</v>
      </c>
      <c r="C4410" s="1">
        <v>2020</v>
      </c>
      <c r="D4410" s="1" t="s">
        <v>101</v>
      </c>
      <c r="E4410" s="1">
        <v>1969</v>
      </c>
      <c r="F4410" s="1">
        <v>175</v>
      </c>
      <c r="G4410" s="1" t="s">
        <v>5</v>
      </c>
      <c r="H4410" s="1">
        <v>1.7779592769396001E-5</v>
      </c>
      <c r="I4410" s="1">
        <v>2.1513307250969102E-5</v>
      </c>
      <c r="J4410" s="1">
        <v>2.56026135879302E-5</v>
      </c>
      <c r="K4410" s="1">
        <v>6.9660503739651494E-5</v>
      </c>
      <c r="L4410" s="1">
        <v>2.00079591597417E-4</v>
      </c>
      <c r="M4410" s="1">
        <v>6.3505450399196396E-3</v>
      </c>
      <c r="N4410" s="1">
        <v>1.24869339438286E-5</v>
      </c>
      <c r="O4410" s="1">
        <v>1.14879792283224E-5</v>
      </c>
      <c r="P4410" s="1">
        <v>5.8180550447729597E-8</v>
      </c>
      <c r="Q4410" s="1">
        <v>5.1832294907437399E-8</v>
      </c>
      <c r="R4410" s="1">
        <v>206.036439944904</v>
      </c>
      <c r="S4410" s="1">
        <v>67.758938318187901</v>
      </c>
      <c r="T4410" s="1">
        <v>9.2601901618122498E-2</v>
      </c>
      <c r="U4410" s="1">
        <v>8740.9030430462299</v>
      </c>
      <c r="V4410" s="1">
        <f t="shared" si="273"/>
        <v>0.81496597563748585</v>
      </c>
      <c r="W4410" s="1">
        <f t="shared" si="274"/>
        <v>7.5794045829003567</v>
      </c>
      <c r="X4410" s="1">
        <f t="shared" si="275"/>
        <v>731.72296825627234</v>
      </c>
    </row>
    <row r="4411" spans="1:24" hidden="1" x14ac:dyDescent="0.3">
      <c r="A4411" s="18" t="str">
        <f t="shared" si="272"/>
        <v>ConstMin - Sweepers/Scrubbers_1971_100</v>
      </c>
      <c r="B4411" s="1" t="s">
        <v>40</v>
      </c>
      <c r="C4411" s="1">
        <v>2020</v>
      </c>
      <c r="D4411" s="1" t="s">
        <v>101</v>
      </c>
      <c r="E4411" s="1">
        <v>1971</v>
      </c>
      <c r="F4411" s="1">
        <v>100</v>
      </c>
      <c r="G4411" s="1" t="s">
        <v>5</v>
      </c>
      <c r="H4411" s="1">
        <v>3.6660909296845999E-6</v>
      </c>
      <c r="I4411" s="1">
        <v>4.4359700249183701E-6</v>
      </c>
      <c r="J4411" s="1">
        <v>5.2791709387458299E-6</v>
      </c>
      <c r="K4411" s="1">
        <v>1.4380358460936801E-5</v>
      </c>
      <c r="L4411" s="1">
        <v>3.5130369816629798E-5</v>
      </c>
      <c r="M4411" s="1">
        <v>1.20068972369609E-3</v>
      </c>
      <c r="N4411" s="1">
        <v>2.57569410976233E-6</v>
      </c>
      <c r="O4411" s="1">
        <v>2.3696385809813401E-6</v>
      </c>
      <c r="P4411" s="1">
        <v>1.0990989208898399E-8</v>
      </c>
      <c r="Q4411" s="1">
        <v>9.7998681152150206E-9</v>
      </c>
      <c r="R4411" s="1">
        <v>38.955055761938802</v>
      </c>
      <c r="S4411" s="1">
        <v>20.6582129018865</v>
      </c>
      <c r="T4411" s="1">
        <v>9.2601901618122498E-2</v>
      </c>
      <c r="U4411" s="1">
        <v>1652.65703215092</v>
      </c>
      <c r="V4411" s="1">
        <f t="shared" si="273"/>
        <v>0.88878039782400142</v>
      </c>
      <c r="W4411" s="1">
        <f t="shared" si="274"/>
        <v>7.0386372960000081</v>
      </c>
      <c r="X4411" s="1">
        <f t="shared" si="275"/>
        <v>223.08627080983854</v>
      </c>
    </row>
    <row r="4412" spans="1:24" hidden="1" x14ac:dyDescent="0.3">
      <c r="A4412" s="18" t="str">
        <f t="shared" si="272"/>
        <v>ConstMin - Sweepers/Scrubbers_1973_25</v>
      </c>
      <c r="B4412" s="1" t="s">
        <v>40</v>
      </c>
      <c r="C4412" s="1">
        <v>2020</v>
      </c>
      <c r="D4412" s="1" t="s">
        <v>101</v>
      </c>
      <c r="E4412" s="1">
        <v>1973</v>
      </c>
      <c r="F4412" s="1">
        <v>25</v>
      </c>
      <c r="G4412" s="1" t="s">
        <v>5</v>
      </c>
      <c r="H4412" s="1">
        <v>0</v>
      </c>
      <c r="I4412" s="1">
        <v>0</v>
      </c>
      <c r="J4412" s="1">
        <v>0</v>
      </c>
      <c r="K4412" s="1">
        <v>0</v>
      </c>
      <c r="L4412" s="1">
        <v>0</v>
      </c>
      <c r="M4412" s="1">
        <v>0</v>
      </c>
      <c r="N4412" s="1">
        <v>0</v>
      </c>
      <c r="O4412" s="1">
        <v>0</v>
      </c>
      <c r="P4412" s="1">
        <v>0</v>
      </c>
      <c r="Q4412" s="1">
        <v>0</v>
      </c>
      <c r="R4412" s="1">
        <v>0</v>
      </c>
      <c r="S4412" s="1">
        <v>0</v>
      </c>
      <c r="T4412" s="1">
        <v>0</v>
      </c>
      <c r="U4412" s="1">
        <v>0</v>
      </c>
      <c r="V4412" s="1">
        <f t="shared" si="273"/>
        <v>0</v>
      </c>
      <c r="W4412" s="1">
        <f t="shared" si="274"/>
        <v>0</v>
      </c>
      <c r="X4412" s="1" t="e">
        <f t="shared" si="275"/>
        <v>#DIV/0!</v>
      </c>
    </row>
    <row r="4413" spans="1:24" hidden="1" x14ac:dyDescent="0.3">
      <c r="A4413" s="18" t="str">
        <f t="shared" si="272"/>
        <v>ConstMin - Sweepers/Scrubbers_1980_100</v>
      </c>
      <c r="B4413" s="1" t="s">
        <v>40</v>
      </c>
      <c r="C4413" s="1">
        <v>2020</v>
      </c>
      <c r="D4413" s="1" t="s">
        <v>101</v>
      </c>
      <c r="E4413" s="1">
        <v>1980</v>
      </c>
      <c r="F4413" s="1">
        <v>100</v>
      </c>
      <c r="G4413" s="1" t="s">
        <v>5</v>
      </c>
      <c r="H4413" s="1">
        <v>3.6660909296845999E-6</v>
      </c>
      <c r="I4413" s="1">
        <v>4.4359700249183701E-6</v>
      </c>
      <c r="J4413" s="1">
        <v>5.2791709387458299E-6</v>
      </c>
      <c r="K4413" s="1">
        <v>1.4380358460936801E-5</v>
      </c>
      <c r="L4413" s="1">
        <v>3.5130369816629798E-5</v>
      </c>
      <c r="M4413" s="1">
        <v>1.20068972369609E-3</v>
      </c>
      <c r="N4413" s="1">
        <v>2.57569410976233E-6</v>
      </c>
      <c r="O4413" s="1">
        <v>2.3696385809813401E-6</v>
      </c>
      <c r="P4413" s="1">
        <v>1.0990989208898399E-8</v>
      </c>
      <c r="Q4413" s="1">
        <v>9.7998681152150206E-9</v>
      </c>
      <c r="R4413" s="1">
        <v>38.955055761938802</v>
      </c>
      <c r="S4413" s="1">
        <v>20.6582129018865</v>
      </c>
      <c r="T4413" s="1">
        <v>9.2601901618122498E-2</v>
      </c>
      <c r="U4413" s="1">
        <v>1652.65703215092</v>
      </c>
      <c r="V4413" s="1">
        <f t="shared" si="273"/>
        <v>0.88878039782400142</v>
      </c>
      <c r="W4413" s="1">
        <f t="shared" si="274"/>
        <v>7.0386372960000081</v>
      </c>
      <c r="X4413" s="1">
        <f t="shared" si="275"/>
        <v>223.08627080983854</v>
      </c>
    </row>
    <row r="4414" spans="1:24" hidden="1" x14ac:dyDescent="0.3">
      <c r="A4414" s="18" t="str">
        <f t="shared" si="272"/>
        <v>ConstMin - Sweepers/Scrubbers_1982_25</v>
      </c>
      <c r="B4414" s="1" t="s">
        <v>40</v>
      </c>
      <c r="C4414" s="1">
        <v>2020</v>
      </c>
      <c r="D4414" s="1" t="s">
        <v>101</v>
      </c>
      <c r="E4414" s="1">
        <v>1982</v>
      </c>
      <c r="F4414" s="1">
        <v>25</v>
      </c>
      <c r="G4414" s="1" t="s">
        <v>5</v>
      </c>
      <c r="H4414" s="1">
        <v>1.5640720838370899E-5</v>
      </c>
      <c r="I4414" s="1">
        <v>1.89252722144288E-5</v>
      </c>
      <c r="J4414" s="1">
        <v>2.2522638007254099E-5</v>
      </c>
      <c r="K4414" s="1">
        <v>5.20052103221465E-5</v>
      </c>
      <c r="L4414" s="1">
        <v>3.5809754809310197E-5</v>
      </c>
      <c r="M4414" s="1">
        <v>2.7364366181771402E-3</v>
      </c>
      <c r="N4414" s="1">
        <v>4.9231350484383002E-6</v>
      </c>
      <c r="O4414" s="1">
        <v>4.5292842445632396E-6</v>
      </c>
      <c r="P4414" s="1">
        <v>2.4830491952538301E-8</v>
      </c>
      <c r="Q4414" s="1">
        <v>2.2334427816397801E-8</v>
      </c>
      <c r="R4414" s="1">
        <v>88.7806724304765</v>
      </c>
      <c r="S4414" s="1">
        <v>135.51787663637501</v>
      </c>
      <c r="T4414" s="1">
        <v>0.185203803236245</v>
      </c>
      <c r="U4414" s="1">
        <v>3387.9469159093901</v>
      </c>
      <c r="V4414" s="1">
        <f t="shared" si="273"/>
        <v>1.8496695141587249</v>
      </c>
      <c r="W4414" s="1">
        <f t="shared" si="274"/>
        <v>3.4998815884814993</v>
      </c>
      <c r="X4414" s="1">
        <f t="shared" si="275"/>
        <v>731.72296825626802</v>
      </c>
    </row>
    <row r="4415" spans="1:24" hidden="1" x14ac:dyDescent="0.3">
      <c r="A4415" s="18" t="str">
        <f t="shared" si="272"/>
        <v>ConstMin - Sweepers/Scrubbers_1982_75</v>
      </c>
      <c r="B4415" s="1" t="s">
        <v>40</v>
      </c>
      <c r="C4415" s="1">
        <v>2020</v>
      </c>
      <c r="D4415" s="1" t="s">
        <v>101</v>
      </c>
      <c r="E4415" s="1">
        <v>1982</v>
      </c>
      <c r="F4415" s="1">
        <v>75</v>
      </c>
      <c r="G4415" s="1" t="s">
        <v>5</v>
      </c>
      <c r="H4415" s="1">
        <v>2.38295910429499E-6</v>
      </c>
      <c r="I4415" s="1">
        <v>2.8833805161969401E-6</v>
      </c>
      <c r="J4415" s="1">
        <v>3.4314611101847898E-6</v>
      </c>
      <c r="K4415" s="1">
        <v>9.3472329996089498E-6</v>
      </c>
      <c r="L4415" s="1">
        <v>2.2834740380809401E-5</v>
      </c>
      <c r="M4415" s="1">
        <v>7.8044832040245998E-4</v>
      </c>
      <c r="N4415" s="1">
        <v>1.6742011713455099E-6</v>
      </c>
      <c r="O4415" s="1">
        <v>1.54026507763787E-6</v>
      </c>
      <c r="P4415" s="1">
        <v>7.1441429857839899E-9</v>
      </c>
      <c r="Q4415" s="1">
        <v>6.3699142748897597E-9</v>
      </c>
      <c r="R4415" s="1">
        <v>25.320786245260201</v>
      </c>
      <c r="S4415" s="1">
        <v>20.6582129018865</v>
      </c>
      <c r="T4415" s="1">
        <v>9.2601901618122498E-2</v>
      </c>
      <c r="U4415" s="1">
        <v>1074.2270708981</v>
      </c>
      <c r="V4415" s="1">
        <f t="shared" si="273"/>
        <v>0.88878039782399954</v>
      </c>
      <c r="W4415" s="1">
        <f t="shared" si="274"/>
        <v>7.0386372960000045</v>
      </c>
      <c r="X4415" s="1">
        <f t="shared" si="275"/>
        <v>223.08627080983854</v>
      </c>
    </row>
    <row r="4416" spans="1:24" hidden="1" x14ac:dyDescent="0.3">
      <c r="A4416" s="18" t="str">
        <f t="shared" si="272"/>
        <v>ConstMin - Sweepers/Scrubbers_1982_300</v>
      </c>
      <c r="B4416" s="1" t="s">
        <v>40</v>
      </c>
      <c r="C4416" s="1">
        <v>2020</v>
      </c>
      <c r="D4416" s="1" t="s">
        <v>101</v>
      </c>
      <c r="E4416" s="1">
        <v>1982</v>
      </c>
      <c r="F4416" s="1">
        <v>300</v>
      </c>
      <c r="G4416" s="1" t="s">
        <v>5</v>
      </c>
      <c r="H4416" s="1">
        <v>6.8816973473547699E-6</v>
      </c>
      <c r="I4416" s="1">
        <v>8.3268537902992798E-6</v>
      </c>
      <c r="J4416" s="1">
        <v>9.9096441801908803E-6</v>
      </c>
      <c r="K4416" s="1">
        <v>3.7054891097437702E-5</v>
      </c>
      <c r="L4416" s="1">
        <v>8.5410870223576098E-5</v>
      </c>
      <c r="M4416" s="1">
        <v>3.4519829556262601E-3</v>
      </c>
      <c r="N4416" s="1">
        <v>4.8482546291213496E-6</v>
      </c>
      <c r="O4416" s="1">
        <v>4.4603942587916402E-6</v>
      </c>
      <c r="P4416" s="1">
        <v>3.17088433978475E-8</v>
      </c>
      <c r="Q4416" s="1">
        <v>2.8174620831243201E-8</v>
      </c>
      <c r="R4416" s="1">
        <v>111.995785315574</v>
      </c>
      <c r="S4416" s="1">
        <v>20.6582129018865</v>
      </c>
      <c r="T4416" s="1">
        <v>9.2601901618122498E-2</v>
      </c>
      <c r="U4416" s="1">
        <v>4751.3889674338998</v>
      </c>
      <c r="V4416" s="1">
        <f t="shared" si="273"/>
        <v>0.58029516864000064</v>
      </c>
      <c r="W4416" s="1">
        <f t="shared" si="274"/>
        <v>5.9522499840000087</v>
      </c>
      <c r="X4416" s="1">
        <f t="shared" si="275"/>
        <v>223.08627080983854</v>
      </c>
    </row>
    <row r="4417" spans="1:24" hidden="1" x14ac:dyDescent="0.3">
      <c r="A4417" s="18" t="str">
        <f t="shared" si="272"/>
        <v>ConstMin - Sweepers/Scrubbers_1983_75</v>
      </c>
      <c r="B4417" s="1" t="s">
        <v>40</v>
      </c>
      <c r="C4417" s="1">
        <v>2020</v>
      </c>
      <c r="D4417" s="1" t="s">
        <v>101</v>
      </c>
      <c r="E4417" s="1">
        <v>1983</v>
      </c>
      <c r="F4417" s="1">
        <v>75</v>
      </c>
      <c r="G4417" s="1" t="s">
        <v>5</v>
      </c>
      <c r="H4417" s="1">
        <v>3.1620034268529701E-6</v>
      </c>
      <c r="I4417" s="1">
        <v>3.8260241464920902E-6</v>
      </c>
      <c r="J4417" s="1">
        <v>4.5532849346682801E-6</v>
      </c>
      <c r="K4417" s="1">
        <v>1.2403059172558E-5</v>
      </c>
      <c r="L4417" s="1">
        <v>3.0299943966843202E-5</v>
      </c>
      <c r="M4417" s="1">
        <v>1.0355948866878799E-3</v>
      </c>
      <c r="N4417" s="1">
        <v>2.2215361696700099E-6</v>
      </c>
      <c r="O4417" s="1">
        <v>2.0438132760964098E-6</v>
      </c>
      <c r="P4417" s="1">
        <v>9.4797281926749093E-9</v>
      </c>
      <c r="Q4417" s="1">
        <v>8.4523862493729608E-9</v>
      </c>
      <c r="R4417" s="1">
        <v>33.598735594672199</v>
      </c>
      <c r="S4417" s="1">
        <v>20.6582129018865</v>
      </c>
      <c r="T4417" s="1">
        <v>9.2601901618122498E-2</v>
      </c>
      <c r="U4417" s="1">
        <v>1425.4166902301699</v>
      </c>
      <c r="V4417" s="1">
        <f t="shared" si="273"/>
        <v>0.88878039782399976</v>
      </c>
      <c r="W4417" s="1">
        <f t="shared" si="274"/>
        <v>7.038637296000001</v>
      </c>
      <c r="X4417" s="1">
        <f t="shared" si="275"/>
        <v>223.08627080983854</v>
      </c>
    </row>
    <row r="4418" spans="1:24" hidden="1" x14ac:dyDescent="0.3">
      <c r="A4418" s="18" t="str">
        <f t="shared" si="272"/>
        <v>ConstMin - Sweepers/Scrubbers_1984_75</v>
      </c>
      <c r="B4418" s="1" t="s">
        <v>40</v>
      </c>
      <c r="C4418" s="1">
        <v>2020</v>
      </c>
      <c r="D4418" s="1" t="s">
        <v>101</v>
      </c>
      <c r="E4418" s="1">
        <v>1984</v>
      </c>
      <c r="F4418" s="1">
        <v>75</v>
      </c>
      <c r="G4418" s="1" t="s">
        <v>5</v>
      </c>
      <c r="H4418" s="1">
        <v>5.5907886677690199E-6</v>
      </c>
      <c r="I4418" s="1">
        <v>6.7648542880005197E-6</v>
      </c>
      <c r="J4418" s="1">
        <v>8.0507356815873902E-6</v>
      </c>
      <c r="K4418" s="1">
        <v>2.1930046652928599E-5</v>
      </c>
      <c r="L4418" s="1">
        <v>5.3573813970360498E-5</v>
      </c>
      <c r="M4418" s="1">
        <v>1.83105182863654E-3</v>
      </c>
      <c r="N4418" s="1">
        <v>3.9279335173875604E-6</v>
      </c>
      <c r="O4418" s="1">
        <v>3.6136988359965499E-6</v>
      </c>
      <c r="P4418" s="1">
        <v>1.6761258543570099E-8</v>
      </c>
      <c r="Q4418" s="1">
        <v>1.4944798875702899E-8</v>
      </c>
      <c r="R4418" s="1">
        <v>59.406460036956702</v>
      </c>
      <c r="S4418" s="1">
        <v>41.3164258037731</v>
      </c>
      <c r="T4418" s="1">
        <v>0.185203803236245</v>
      </c>
      <c r="U4418" s="1">
        <v>2520.3019740301502</v>
      </c>
      <c r="V4418" s="1">
        <f t="shared" si="273"/>
        <v>0.8887803978240032</v>
      </c>
      <c r="W4418" s="1">
        <f t="shared" si="274"/>
        <v>7.0386372960000241</v>
      </c>
      <c r="X4418" s="1">
        <f t="shared" si="275"/>
        <v>223.08627080983908</v>
      </c>
    </row>
    <row r="4419" spans="1:24" hidden="1" x14ac:dyDescent="0.3">
      <c r="A4419" s="18" t="str">
        <f t="shared" si="272"/>
        <v>ConstMin - Sweepers/Scrubbers_1984_175</v>
      </c>
      <c r="B4419" s="1" t="s">
        <v>40</v>
      </c>
      <c r="C4419" s="1">
        <v>2020</v>
      </c>
      <c r="D4419" s="1" t="s">
        <v>101</v>
      </c>
      <c r="E4419" s="1">
        <v>1984</v>
      </c>
      <c r="F4419" s="1">
        <v>175</v>
      </c>
      <c r="G4419" s="1" t="s">
        <v>5</v>
      </c>
      <c r="H4419" s="1">
        <v>1.61931806345073E-5</v>
      </c>
      <c r="I4419" s="1">
        <v>1.9593748567753899E-5</v>
      </c>
      <c r="J4419" s="1">
        <v>2.33181801136906E-5</v>
      </c>
      <c r="K4419" s="1">
        <v>8.7193102899745206E-5</v>
      </c>
      <c r="L4419" s="1">
        <v>2.0097856384405899E-4</v>
      </c>
      <c r="M4419" s="1">
        <v>8.1227901673390796E-3</v>
      </c>
      <c r="N4419" s="1">
        <v>1.1408328353996301E-5</v>
      </c>
      <c r="O4419" s="1">
        <v>1.0495662085676599E-5</v>
      </c>
      <c r="P4419" s="1">
        <v>7.4613427899444496E-8</v>
      </c>
      <c r="Q4419" s="1">
        <v>6.6297121393233898E-8</v>
      </c>
      <c r="R4419" s="1">
        <v>263.53498132487698</v>
      </c>
      <c r="S4419" s="1">
        <v>67.758938318187901</v>
      </c>
      <c r="T4419" s="1">
        <v>9.2601901618122498E-2</v>
      </c>
      <c r="U4419" s="1">
        <v>11180.224822501001</v>
      </c>
      <c r="V4419" s="1">
        <f t="shared" si="273"/>
        <v>0.58030404070816566</v>
      </c>
      <c r="W4419" s="1">
        <f t="shared" si="274"/>
        <v>5.9523409872866946</v>
      </c>
      <c r="X4419" s="1">
        <f t="shared" si="275"/>
        <v>731.72296825627234</v>
      </c>
    </row>
    <row r="4420" spans="1:24" hidden="1" x14ac:dyDescent="0.3">
      <c r="A4420" s="18" t="str">
        <f t="shared" si="272"/>
        <v>ConstMin - Sweepers/Scrubbers_1985_75</v>
      </c>
      <c r="B4420" s="1" t="s">
        <v>40</v>
      </c>
      <c r="C4420" s="1">
        <v>2020</v>
      </c>
      <c r="D4420" s="1" t="s">
        <v>101</v>
      </c>
      <c r="E4420" s="1">
        <v>1985</v>
      </c>
      <c r="F4420" s="1">
        <v>75</v>
      </c>
      <c r="G4420" s="1" t="s">
        <v>5</v>
      </c>
      <c r="H4420" s="1">
        <v>6.0032238973585399E-6</v>
      </c>
      <c r="I4420" s="1">
        <v>7.2639009158038301E-6</v>
      </c>
      <c r="J4420" s="1">
        <v>8.6446424121963002E-6</v>
      </c>
      <c r="K4420" s="1">
        <v>2.3547836979784E-5</v>
      </c>
      <c r="L4420" s="1">
        <v>5.7525980574731299E-5</v>
      </c>
      <c r="M4420" s="1">
        <v>1.9661294225523499E-3</v>
      </c>
      <c r="N4420" s="1">
        <v>4.2176991047358196E-6</v>
      </c>
      <c r="O4420" s="1">
        <v>3.8802831763569497E-6</v>
      </c>
      <c r="P4420" s="1">
        <v>1.79977448295711E-8</v>
      </c>
      <c r="Q4420" s="1">
        <v>1.6047284038664602E-8</v>
      </c>
      <c r="R4420" s="1">
        <v>63.788903810174801</v>
      </c>
      <c r="S4420" s="1">
        <v>41.3164258037731</v>
      </c>
      <c r="T4420" s="1">
        <v>0.185203803236245</v>
      </c>
      <c r="U4420" s="1">
        <v>2706.22589014713</v>
      </c>
      <c r="V4420" s="1">
        <f t="shared" si="273"/>
        <v>0.88878039782400187</v>
      </c>
      <c r="W4420" s="1">
        <f t="shared" si="274"/>
        <v>7.0386372960000125</v>
      </c>
      <c r="X4420" s="1">
        <f t="shared" si="275"/>
        <v>223.08627080983908</v>
      </c>
    </row>
    <row r="4421" spans="1:24" hidden="1" x14ac:dyDescent="0.3">
      <c r="A4421" s="18" t="str">
        <f t="shared" si="272"/>
        <v>ConstMin - Sweepers/Scrubbers_1985_175</v>
      </c>
      <c r="B4421" s="1" t="s">
        <v>40</v>
      </c>
      <c r="C4421" s="1">
        <v>2020</v>
      </c>
      <c r="D4421" s="1" t="s">
        <v>101</v>
      </c>
      <c r="E4421" s="1">
        <v>1985</v>
      </c>
      <c r="F4421" s="1">
        <v>175</v>
      </c>
      <c r="G4421" s="1" t="s">
        <v>5</v>
      </c>
      <c r="H4421" s="1">
        <v>4.6208021092899697E-6</v>
      </c>
      <c r="I4421" s="1">
        <v>5.5911705522408596E-6</v>
      </c>
      <c r="J4421" s="1">
        <v>6.6539550373775603E-6</v>
      </c>
      <c r="K4421" s="1">
        <v>2.59450181767353E-5</v>
      </c>
      <c r="L4421" s="1">
        <v>6.1273015595174099E-5</v>
      </c>
      <c r="M4421" s="1">
        <v>2.4764225551231899E-3</v>
      </c>
      <c r="N4421" s="1">
        <v>3.4780957121957501E-6</v>
      </c>
      <c r="O4421" s="1">
        <v>3.1998480552200899E-6</v>
      </c>
      <c r="P4421" s="1">
        <v>2.27571305563485E-8</v>
      </c>
      <c r="Q4421" s="1">
        <v>2.0212227987630899E-8</v>
      </c>
      <c r="R4421" s="1">
        <v>80.344802508998896</v>
      </c>
      <c r="S4421" s="1">
        <v>20.6582129018865</v>
      </c>
      <c r="T4421" s="1">
        <v>9.2601901618122498E-2</v>
      </c>
      <c r="U4421" s="1">
        <v>3408.6051288112799</v>
      </c>
      <c r="V4421" s="1">
        <f t="shared" si="273"/>
        <v>0.54314357644799938</v>
      </c>
      <c r="W4421" s="1">
        <f t="shared" si="274"/>
        <v>5.9522499839999963</v>
      </c>
      <c r="X4421" s="1">
        <f t="shared" si="275"/>
        <v>223.08627080983854</v>
      </c>
    </row>
    <row r="4422" spans="1:24" hidden="1" x14ac:dyDescent="0.3">
      <c r="A4422" s="18" t="str">
        <f t="shared" si="272"/>
        <v>ConstMin - Sweepers/Scrubbers_1985_600</v>
      </c>
      <c r="B4422" s="1" t="s">
        <v>40</v>
      </c>
      <c r="C4422" s="1">
        <v>2020</v>
      </c>
      <c r="D4422" s="1" t="s">
        <v>101</v>
      </c>
      <c r="E4422" s="1">
        <v>1985</v>
      </c>
      <c r="F4422" s="1">
        <v>600</v>
      </c>
      <c r="G4422" s="1" t="s">
        <v>5</v>
      </c>
      <c r="H4422" s="1">
        <v>2.47966511365273E-5</v>
      </c>
      <c r="I4422" s="1">
        <v>3.0003947875198E-5</v>
      </c>
      <c r="J4422" s="1">
        <v>3.57071776365993E-5</v>
      </c>
      <c r="K4422" s="1">
        <v>4.0012126358360901E-4</v>
      </c>
      <c r="L4422" s="1">
        <v>3.54695187854077E-4</v>
      </c>
      <c r="M4422" s="1">
        <v>1.5260999708334E-2</v>
      </c>
      <c r="N4422" s="1">
        <v>1.8046035469617701E-5</v>
      </c>
      <c r="O4422" s="1">
        <v>1.6602352632048298E-5</v>
      </c>
      <c r="P4422" s="1">
        <v>1.4035161094304699E-7</v>
      </c>
      <c r="Q4422" s="1">
        <v>1.24558228072136E-7</v>
      </c>
      <c r="R4422" s="1">
        <v>495.12632854976999</v>
      </c>
      <c r="S4422" s="1">
        <v>67.758938318187901</v>
      </c>
      <c r="T4422" s="1">
        <v>9.2601901618122498E-2</v>
      </c>
      <c r="U4422" s="1">
        <v>21005.270878638199</v>
      </c>
      <c r="V4422" s="1">
        <f t="shared" si="273"/>
        <v>0.47297557791234696</v>
      </c>
      <c r="W4422" s="1">
        <f t="shared" si="274"/>
        <v>5.591336252009917</v>
      </c>
      <c r="X4422" s="1">
        <f t="shared" si="275"/>
        <v>731.72296825627234</v>
      </c>
    </row>
    <row r="4423" spans="1:24" hidden="1" x14ac:dyDescent="0.3">
      <c r="A4423" s="18" t="str">
        <f t="shared" si="272"/>
        <v>ConstMin - Sweepers/Scrubbers_1986_75</v>
      </c>
      <c r="B4423" s="1" t="s">
        <v>40</v>
      </c>
      <c r="C4423" s="1">
        <v>2020</v>
      </c>
      <c r="D4423" s="1" t="s">
        <v>101</v>
      </c>
      <c r="E4423" s="1">
        <v>1986</v>
      </c>
      <c r="F4423" s="1">
        <v>75</v>
      </c>
      <c r="G4423" s="1" t="s">
        <v>5</v>
      </c>
      <c r="H4423" s="1">
        <v>1.11230899377456E-5</v>
      </c>
      <c r="I4423" s="1">
        <v>1.34589388246722E-5</v>
      </c>
      <c r="J4423" s="1">
        <v>1.6017249510353699E-5</v>
      </c>
      <c r="K4423" s="1">
        <v>4.3630674624806099E-5</v>
      </c>
      <c r="L4423" s="1">
        <v>1.06587171598129E-4</v>
      </c>
      <c r="M4423" s="1">
        <v>3.6429483174732799E-3</v>
      </c>
      <c r="N4423" s="1">
        <v>7.8147754064225797E-6</v>
      </c>
      <c r="O4423" s="1">
        <v>7.1895933739087699E-6</v>
      </c>
      <c r="P4423" s="1">
        <v>3.33471710931857E-8</v>
      </c>
      <c r="Q4423" s="1">
        <v>2.9733254443026101E-8</v>
      </c>
      <c r="R4423" s="1">
        <v>118.191446169945</v>
      </c>
      <c r="S4423" s="1">
        <v>67.758938318187901</v>
      </c>
      <c r="T4423" s="1">
        <v>9.2601901618122498E-2</v>
      </c>
      <c r="U4423" s="1">
        <v>5014.1614355458996</v>
      </c>
      <c r="V4423" s="1">
        <f t="shared" si="273"/>
        <v>0.88879398628845785</v>
      </c>
      <c r="W4423" s="1">
        <f t="shared" si="274"/>
        <v>7.0387449089412355</v>
      </c>
      <c r="X4423" s="1">
        <f t="shared" si="275"/>
        <v>731.72296825627234</v>
      </c>
    </row>
    <row r="4424" spans="1:24" hidden="1" x14ac:dyDescent="0.3">
      <c r="A4424" s="18" t="str">
        <f t="shared" si="272"/>
        <v>ConstMin - Sweepers/Scrubbers_1987_50</v>
      </c>
      <c r="B4424" s="1" t="s">
        <v>40</v>
      </c>
      <c r="C4424" s="1">
        <v>2020</v>
      </c>
      <c r="D4424" s="1" t="s">
        <v>101</v>
      </c>
      <c r="E4424" s="1">
        <v>1987</v>
      </c>
      <c r="F4424" s="1">
        <v>50</v>
      </c>
      <c r="G4424" s="1" t="s">
        <v>5</v>
      </c>
      <c r="H4424" s="1">
        <v>8.2970848110526802E-6</v>
      </c>
      <c r="I4424" s="1">
        <v>1.00394726213737E-5</v>
      </c>
      <c r="J4424" s="1">
        <v>1.19478021279158E-5</v>
      </c>
      <c r="K4424" s="1">
        <v>2.7587708080622201E-5</v>
      </c>
      <c r="L4424" s="1">
        <v>1.8996347788967699E-5</v>
      </c>
      <c r="M4424" s="1">
        <v>1.4516240610462001E-3</v>
      </c>
      <c r="N4424" s="1">
        <v>2.6116231761485102E-6</v>
      </c>
      <c r="O4424" s="1">
        <v>2.4026933220566301E-6</v>
      </c>
      <c r="P4424" s="1">
        <v>1.31720717836064E-8</v>
      </c>
      <c r="Q4424" s="1">
        <v>1.18479604433812E-8</v>
      </c>
      <c r="R4424" s="1">
        <v>47.096343982485699</v>
      </c>
      <c r="S4424" s="1">
        <v>61.974638705659601</v>
      </c>
      <c r="T4424" s="1">
        <v>0.27780570485436701</v>
      </c>
      <c r="U4424" s="1">
        <v>1797.2645224641201</v>
      </c>
      <c r="V4424" s="1">
        <f t="shared" si="273"/>
        <v>1.8496412352000018</v>
      </c>
      <c r="W4424" s="1">
        <f t="shared" si="274"/>
        <v>3.4998280800000154</v>
      </c>
      <c r="X4424" s="1">
        <f t="shared" si="275"/>
        <v>223.08627080983928</v>
      </c>
    </row>
    <row r="4425" spans="1:24" hidden="1" x14ac:dyDescent="0.3">
      <c r="A4425" s="18" t="str">
        <f t="shared" si="272"/>
        <v>ConstMin - Sweepers/Scrubbers_1987_75</v>
      </c>
      <c r="B4425" s="1" t="s">
        <v>40</v>
      </c>
      <c r="C4425" s="1">
        <v>2020</v>
      </c>
      <c r="D4425" s="1" t="s">
        <v>101</v>
      </c>
      <c r="E4425" s="1">
        <v>1987</v>
      </c>
      <c r="F4425" s="1">
        <v>75</v>
      </c>
      <c r="G4425" s="1" t="s">
        <v>5</v>
      </c>
      <c r="H4425" s="1">
        <v>2.4012895589434099E-5</v>
      </c>
      <c r="I4425" s="1">
        <v>2.90556036632153E-5</v>
      </c>
      <c r="J4425" s="1">
        <v>3.4578569648785201E-5</v>
      </c>
      <c r="K4425" s="1">
        <v>9.4191347919136297E-5</v>
      </c>
      <c r="L4425" s="1">
        <v>2.3010392229892501E-4</v>
      </c>
      <c r="M4425" s="1">
        <v>7.8645176902094101E-3</v>
      </c>
      <c r="N4425" s="1">
        <v>1.6870796418943299E-5</v>
      </c>
      <c r="O4425" s="1">
        <v>1.5521132705427799E-5</v>
      </c>
      <c r="P4425" s="1">
        <v>7.1990979318284795E-8</v>
      </c>
      <c r="Q4425" s="1">
        <v>6.4189136154658406E-8</v>
      </c>
      <c r="R4425" s="1">
        <v>255.15561524069901</v>
      </c>
      <c r="S4425" s="1">
        <v>144.60749031320501</v>
      </c>
      <c r="T4425" s="1">
        <v>0.648213311326857</v>
      </c>
      <c r="U4425" s="1">
        <v>10824.9035605885</v>
      </c>
      <c r="V4425" s="1">
        <f t="shared" si="273"/>
        <v>0.88878039782400287</v>
      </c>
      <c r="W4425" s="1">
        <f t="shared" si="274"/>
        <v>7.0386372960000205</v>
      </c>
      <c r="X4425" s="1">
        <f t="shared" si="275"/>
        <v>223.08627080983794</v>
      </c>
    </row>
    <row r="4426" spans="1:24" hidden="1" x14ac:dyDescent="0.3">
      <c r="A4426" s="18" t="str">
        <f t="shared" ref="A4426:A4489" si="276">D4426&amp;"_"&amp;E4426&amp;"_"&amp;F4426</f>
        <v>ConstMin - Sweepers/Scrubbers_1987_175</v>
      </c>
      <c r="B4426" s="1" t="s">
        <v>40</v>
      </c>
      <c r="C4426" s="1">
        <v>2020</v>
      </c>
      <c r="D4426" s="1" t="s">
        <v>101</v>
      </c>
      <c r="E4426" s="1">
        <v>1987</v>
      </c>
      <c r="F4426" s="1">
        <v>175</v>
      </c>
      <c r="G4426" s="1" t="s">
        <v>5</v>
      </c>
      <c r="H4426" s="1">
        <v>1.5615749387075301E-5</v>
      </c>
      <c r="I4426" s="1">
        <v>1.8895056758361101E-5</v>
      </c>
      <c r="J4426" s="1">
        <v>2.2486679117388401E-5</v>
      </c>
      <c r="K4426" s="1">
        <v>8.7679777689780397E-5</v>
      </c>
      <c r="L4426" s="1">
        <v>2.0706882335448499E-4</v>
      </c>
      <c r="M4426" s="1">
        <v>8.3689353239251099E-3</v>
      </c>
      <c r="N4426" s="1">
        <v>1.17540352738143E-5</v>
      </c>
      <c r="O4426" s="1">
        <v>1.08137124519092E-5</v>
      </c>
      <c r="P4426" s="1">
        <v>7.6906484876821199E-8</v>
      </c>
      <c r="Q4426" s="1">
        <v>6.8306125071816701E-8</v>
      </c>
      <c r="R4426" s="1">
        <v>271.52088984987398</v>
      </c>
      <c r="S4426" s="1">
        <v>67.758938318187901</v>
      </c>
      <c r="T4426" s="1">
        <v>9.2601901618122498E-2</v>
      </c>
      <c r="U4426" s="1">
        <v>11519.0195140919</v>
      </c>
      <c r="V4426" s="1">
        <f t="shared" si="273"/>
        <v>0.54315188050961394</v>
      </c>
      <c r="W4426" s="1">
        <f t="shared" si="274"/>
        <v>5.9523409872867141</v>
      </c>
      <c r="X4426" s="1">
        <f t="shared" si="275"/>
        <v>731.72296825627234</v>
      </c>
    </row>
    <row r="4427" spans="1:24" hidden="1" x14ac:dyDescent="0.3">
      <c r="A4427" s="18" t="str">
        <f t="shared" si="276"/>
        <v>ConstMin - Sweepers/Scrubbers_1988_50</v>
      </c>
      <c r="B4427" s="1" t="s">
        <v>40</v>
      </c>
      <c r="C4427" s="1">
        <v>2020</v>
      </c>
      <c r="D4427" s="1" t="s">
        <v>101</v>
      </c>
      <c r="E4427" s="1">
        <v>1988</v>
      </c>
      <c r="F4427" s="1">
        <v>50</v>
      </c>
      <c r="G4427" s="1" t="s">
        <v>5</v>
      </c>
      <c r="H4427" s="1">
        <v>2.7063452602575201E-6</v>
      </c>
      <c r="I4427" s="1">
        <v>3.2746777649116001E-6</v>
      </c>
      <c r="J4427" s="1">
        <v>3.8971371747708397E-6</v>
      </c>
      <c r="K4427" s="1">
        <v>9.1959026935407397E-6</v>
      </c>
      <c r="L4427" s="1">
        <v>6.2462567306097199E-6</v>
      </c>
      <c r="M4427" s="1">
        <v>4.838746870154E-4</v>
      </c>
      <c r="N4427" s="1">
        <v>8.7054105871617095E-7</v>
      </c>
      <c r="O4427" s="1">
        <v>8.0089777401887698E-7</v>
      </c>
      <c r="P4427" s="1">
        <v>4.3924710848382701E-9</v>
      </c>
      <c r="Q4427" s="1">
        <v>3.9493201477937296E-9</v>
      </c>
      <c r="R4427" s="1">
        <v>15.698781327495199</v>
      </c>
      <c r="S4427" s="1">
        <v>20.6582129018865</v>
      </c>
      <c r="T4427" s="1">
        <v>9.2601901618122498E-2</v>
      </c>
      <c r="U4427" s="1">
        <v>599.08817415471003</v>
      </c>
      <c r="V4427" s="1">
        <f t="shared" ref="V4427:V4490" si="277">IFERROR(CONVERT(I4427,"ton","g")*365/U4427,0)</f>
        <v>1.8099493631999959</v>
      </c>
      <c r="W4427" s="1">
        <f t="shared" ref="W4427:W4490" si="278">IFERROR(CONVERT(L4427,"ton","g")*365/U4427,0)</f>
        <v>3.4523727839999969</v>
      </c>
      <c r="X4427" s="1">
        <f t="shared" ref="X4427:X4490" si="279">S4427/T4427</f>
        <v>223.08627080983854</v>
      </c>
    </row>
    <row r="4428" spans="1:24" hidden="1" x14ac:dyDescent="0.3">
      <c r="A4428" s="18" t="str">
        <f t="shared" si="276"/>
        <v>ConstMin - Sweepers/Scrubbers_1988_100</v>
      </c>
      <c r="B4428" s="1" t="s">
        <v>40</v>
      </c>
      <c r="C4428" s="1">
        <v>2020</v>
      </c>
      <c r="D4428" s="1" t="s">
        <v>101</v>
      </c>
      <c r="E4428" s="1">
        <v>1988</v>
      </c>
      <c r="F4428" s="1">
        <v>100</v>
      </c>
      <c r="G4428" s="1" t="s">
        <v>5</v>
      </c>
      <c r="H4428" s="1">
        <v>7.4360151421311797E-6</v>
      </c>
      <c r="I4428" s="1">
        <v>8.9975783219787293E-6</v>
      </c>
      <c r="J4428" s="1">
        <v>1.0707861804668901E-5</v>
      </c>
      <c r="K4428" s="1">
        <v>3.0841184594720001E-5</v>
      </c>
      <c r="L4428" s="1">
        <v>6.9709422066970505E-5</v>
      </c>
      <c r="M4428" s="1">
        <v>3.5420346849034702E-3</v>
      </c>
      <c r="N4428" s="1">
        <v>6.2420797412901596E-6</v>
      </c>
      <c r="O4428" s="1">
        <v>5.7427133619869498E-6</v>
      </c>
      <c r="P4428" s="1">
        <v>3.2524786759263598E-8</v>
      </c>
      <c r="Q4428" s="1">
        <v>2.8909610939884299E-8</v>
      </c>
      <c r="R4428" s="1">
        <v>114.91741449771899</v>
      </c>
      <c r="S4428" s="1">
        <v>61.974638705659601</v>
      </c>
      <c r="T4428" s="1">
        <v>0.27780570485436701</v>
      </c>
      <c r="U4428" s="1">
        <v>4875.3382448452203</v>
      </c>
      <c r="V4428" s="1">
        <f t="shared" si="277"/>
        <v>0.61109606131200078</v>
      </c>
      <c r="W4428" s="1">
        <f t="shared" si="278"/>
        <v>4.7345131920000041</v>
      </c>
      <c r="X4428" s="1">
        <f t="shared" si="279"/>
        <v>223.08627080983928</v>
      </c>
    </row>
    <row r="4429" spans="1:24" hidden="1" x14ac:dyDescent="0.3">
      <c r="A4429" s="18" t="str">
        <f t="shared" si="276"/>
        <v>ConstMin - Sweepers/Scrubbers_1988_175</v>
      </c>
      <c r="B4429" s="1" t="s">
        <v>40</v>
      </c>
      <c r="C4429" s="1">
        <v>2020</v>
      </c>
      <c r="D4429" s="1" t="s">
        <v>101</v>
      </c>
      <c r="E4429" s="1">
        <v>1988</v>
      </c>
      <c r="F4429" s="1">
        <v>175</v>
      </c>
      <c r="G4429" s="1" t="s">
        <v>5</v>
      </c>
      <c r="H4429" s="1">
        <v>2.37920201147803E-5</v>
      </c>
      <c r="I4429" s="1">
        <v>2.87883443388841E-5</v>
      </c>
      <c r="J4429" s="1">
        <v>3.4260508965283602E-5</v>
      </c>
      <c r="K4429" s="1">
        <v>1.11089394486781E-4</v>
      </c>
      <c r="L4429" s="1">
        <v>3.0318896836406599E-4</v>
      </c>
      <c r="M4429" s="1">
        <v>1.6491725491264202E-2</v>
      </c>
      <c r="N4429" s="1">
        <v>1.5993274769028101E-5</v>
      </c>
      <c r="O4429" s="1">
        <v>1.47138127875058E-5</v>
      </c>
      <c r="P4429" s="1">
        <v>1.5176042007346901E-7</v>
      </c>
      <c r="Q4429" s="1">
        <v>1.3460324646504999E-7</v>
      </c>
      <c r="R4429" s="1">
        <v>535.05587117475102</v>
      </c>
      <c r="S4429" s="1">
        <v>135.51787663637501</v>
      </c>
      <c r="T4429" s="1">
        <v>0.185203803236245</v>
      </c>
      <c r="U4429" s="1">
        <v>22699.244336592899</v>
      </c>
      <c r="V4429" s="1">
        <f t="shared" si="277"/>
        <v>0.41994642617595085</v>
      </c>
      <c r="W4429" s="1">
        <f t="shared" si="278"/>
        <v>4.4227317216186348</v>
      </c>
      <c r="X4429" s="1">
        <f t="shared" si="279"/>
        <v>731.72296825626802</v>
      </c>
    </row>
    <row r="4430" spans="1:24" hidden="1" x14ac:dyDescent="0.3">
      <c r="A4430" s="18" t="str">
        <f t="shared" si="276"/>
        <v>ConstMin - Sweepers/Scrubbers_1989_25</v>
      </c>
      <c r="B4430" s="1" t="s">
        <v>40</v>
      </c>
      <c r="C4430" s="1">
        <v>2020</v>
      </c>
      <c r="D4430" s="1" t="s">
        <v>101</v>
      </c>
      <c r="E4430" s="1">
        <v>1989</v>
      </c>
      <c r="F4430" s="1">
        <v>25</v>
      </c>
      <c r="G4430" s="1" t="s">
        <v>5</v>
      </c>
      <c r="H4430" s="1">
        <v>0</v>
      </c>
      <c r="I4430" s="1">
        <v>0</v>
      </c>
      <c r="J4430" s="1">
        <v>0</v>
      </c>
      <c r="K4430" s="1">
        <v>0</v>
      </c>
      <c r="L4430" s="1">
        <v>0</v>
      </c>
      <c r="M4430" s="1">
        <v>0</v>
      </c>
      <c r="N4430" s="1">
        <v>0</v>
      </c>
      <c r="O4430" s="1">
        <v>0</v>
      </c>
      <c r="P4430" s="1">
        <v>0</v>
      </c>
      <c r="Q4430" s="1">
        <v>0</v>
      </c>
      <c r="R4430" s="1">
        <v>0</v>
      </c>
      <c r="S4430" s="1">
        <v>0</v>
      </c>
      <c r="T4430" s="1">
        <v>0</v>
      </c>
      <c r="U4430" s="1">
        <v>0</v>
      </c>
      <c r="V4430" s="1">
        <f t="shared" si="277"/>
        <v>0</v>
      </c>
      <c r="W4430" s="1">
        <f t="shared" si="278"/>
        <v>0</v>
      </c>
      <c r="X4430" s="1" t="e">
        <f t="shared" si="279"/>
        <v>#DIV/0!</v>
      </c>
    </row>
    <row r="4431" spans="1:24" hidden="1" x14ac:dyDescent="0.3">
      <c r="A4431" s="18" t="str">
        <f t="shared" si="276"/>
        <v>ConstMin - Sweepers/Scrubbers_1989_50</v>
      </c>
      <c r="B4431" s="1" t="s">
        <v>40</v>
      </c>
      <c r="C4431" s="1">
        <v>2020</v>
      </c>
      <c r="D4431" s="1" t="s">
        <v>101</v>
      </c>
      <c r="E4431" s="1">
        <v>1989</v>
      </c>
      <c r="F4431" s="1">
        <v>50</v>
      </c>
      <c r="G4431" s="1" t="s">
        <v>5</v>
      </c>
      <c r="H4431" s="1">
        <v>1.4080676407968599E-5</v>
      </c>
      <c r="I4431" s="1">
        <v>1.7037618453642E-5</v>
      </c>
      <c r="J4431" s="1">
        <v>2.0276174027474801E-5</v>
      </c>
      <c r="K4431" s="1">
        <v>4.7844793496374799E-5</v>
      </c>
      <c r="L4431" s="1">
        <v>3.24982629069442E-5</v>
      </c>
      <c r="M4431" s="1">
        <v>2.5175216887229701E-3</v>
      </c>
      <c r="N4431" s="1">
        <v>4.5292842445632396E-6</v>
      </c>
      <c r="O4431" s="1">
        <v>4.1669415049981797E-6</v>
      </c>
      <c r="P4431" s="1">
        <v>2.28533161992352E-8</v>
      </c>
      <c r="Q4431" s="1">
        <v>2.0547673591085999E-8</v>
      </c>
      <c r="R4431" s="1">
        <v>81.678218636038395</v>
      </c>
      <c r="S4431" s="1">
        <v>67.758938318187901</v>
      </c>
      <c r="T4431" s="1">
        <v>9.2601901618122498E-2</v>
      </c>
      <c r="U4431" s="1">
        <v>3116.9111626366398</v>
      </c>
      <c r="V4431" s="1">
        <f t="shared" si="277"/>
        <v>1.8099770353141171</v>
      </c>
      <c r="W4431" s="1">
        <f t="shared" si="278"/>
        <v>3.4524255669427713</v>
      </c>
      <c r="X4431" s="1">
        <f t="shared" si="279"/>
        <v>731.72296825627234</v>
      </c>
    </row>
    <row r="4432" spans="1:24" hidden="1" x14ac:dyDescent="0.3">
      <c r="A4432" s="18" t="str">
        <f t="shared" si="276"/>
        <v>ConstMin - Sweepers/Scrubbers_1989_75</v>
      </c>
      <c r="B4432" s="1" t="s">
        <v>40</v>
      </c>
      <c r="C4432" s="1">
        <v>2020</v>
      </c>
      <c r="D4432" s="1" t="s">
        <v>101</v>
      </c>
      <c r="E4432" s="1">
        <v>1989</v>
      </c>
      <c r="F4432" s="1">
        <v>75</v>
      </c>
      <c r="G4432" s="1" t="s">
        <v>5</v>
      </c>
      <c r="H4432" s="1">
        <v>6.3962333637823296E-6</v>
      </c>
      <c r="I4432" s="1">
        <v>7.7394423701766192E-6</v>
      </c>
      <c r="J4432" s="1">
        <v>9.2105760438465493E-6</v>
      </c>
      <c r="K4432" s="1">
        <v>2.6528646070881999E-5</v>
      </c>
      <c r="L4432" s="1">
        <v>5.9961918133877198E-5</v>
      </c>
      <c r="M4432" s="1">
        <v>3.0467501738788302E-3</v>
      </c>
      <c r="N4432" s="1">
        <v>5.3692465571267098E-6</v>
      </c>
      <c r="O4432" s="1">
        <v>4.9397068325565698E-6</v>
      </c>
      <c r="P4432" s="1">
        <v>2.79768292886885E-8</v>
      </c>
      <c r="Q4432" s="1">
        <v>2.4867165342358101E-8</v>
      </c>
      <c r="R4432" s="1">
        <v>98.848453995919797</v>
      </c>
      <c r="S4432" s="1">
        <v>61.974638705659601</v>
      </c>
      <c r="T4432" s="1">
        <v>0.27780570485436701</v>
      </c>
      <c r="U4432" s="1">
        <v>4193.6172190829602</v>
      </c>
      <c r="V4432" s="1">
        <f t="shared" si="277"/>
        <v>0.61109606131200156</v>
      </c>
      <c r="W4432" s="1">
        <f t="shared" si="278"/>
        <v>4.7345131920000112</v>
      </c>
      <c r="X4432" s="1">
        <f t="shared" si="279"/>
        <v>223.08627080983928</v>
      </c>
    </row>
    <row r="4433" spans="1:24" hidden="1" x14ac:dyDescent="0.3">
      <c r="A4433" s="18" t="str">
        <f t="shared" si="276"/>
        <v>ConstMin - Sweepers/Scrubbers_1990_50</v>
      </c>
      <c r="B4433" s="1" t="s">
        <v>40</v>
      </c>
      <c r="C4433" s="1">
        <v>2020</v>
      </c>
      <c r="D4433" s="1" t="s">
        <v>101</v>
      </c>
      <c r="E4433" s="1">
        <v>1990</v>
      </c>
      <c r="F4433" s="1">
        <v>50</v>
      </c>
      <c r="G4433" s="1" t="s">
        <v>5</v>
      </c>
      <c r="H4433" s="1">
        <v>2.81538355571999E-5</v>
      </c>
      <c r="I4433" s="1">
        <v>3.4066141024211903E-5</v>
      </c>
      <c r="J4433" s="1">
        <v>4.0541523202367902E-5</v>
      </c>
      <c r="K4433" s="1">
        <v>9.5664044065583198E-5</v>
      </c>
      <c r="L4433" s="1">
        <v>6.4979175947752396E-5</v>
      </c>
      <c r="M4433" s="1">
        <v>5.03369934670747E-3</v>
      </c>
      <c r="N4433" s="1">
        <v>9.0561504375659801E-6</v>
      </c>
      <c r="O4433" s="1">
        <v>8.3316584025606993E-6</v>
      </c>
      <c r="P4433" s="1">
        <v>4.5694431685528997E-8</v>
      </c>
      <c r="Q4433" s="1">
        <v>4.1084377383963599E-8</v>
      </c>
      <c r="R4433" s="1">
        <v>163.31283167495201</v>
      </c>
      <c r="S4433" s="1">
        <v>156.176089538262</v>
      </c>
      <c r="T4433" s="1">
        <v>0.27780570485436701</v>
      </c>
      <c r="U4433" s="1">
        <v>6090.8674919922296</v>
      </c>
      <c r="V4433" s="1">
        <f t="shared" si="277"/>
        <v>1.8519633557775548</v>
      </c>
      <c r="W4433" s="1">
        <f t="shared" si="278"/>
        <v>3.5325120229594207</v>
      </c>
      <c r="X4433" s="1">
        <f t="shared" si="279"/>
        <v>562.17740244079425</v>
      </c>
    </row>
    <row r="4434" spans="1:24" hidden="1" x14ac:dyDescent="0.3">
      <c r="A4434" s="18" t="str">
        <f t="shared" si="276"/>
        <v>ConstMin - Sweepers/Scrubbers_1990_75</v>
      </c>
      <c r="B4434" s="1" t="s">
        <v>40</v>
      </c>
      <c r="C4434" s="1">
        <v>2020</v>
      </c>
      <c r="D4434" s="1" t="s">
        <v>101</v>
      </c>
      <c r="E4434" s="1">
        <v>1990</v>
      </c>
      <c r="F4434" s="1">
        <v>75</v>
      </c>
      <c r="G4434" s="1" t="s">
        <v>5</v>
      </c>
      <c r="H4434" s="1">
        <v>2.0265303547731801E-5</v>
      </c>
      <c r="I4434" s="1">
        <v>2.4521017292755401E-5</v>
      </c>
      <c r="J4434" s="1">
        <v>2.9182037108733701E-5</v>
      </c>
      <c r="K4434" s="1">
        <v>8.4051196190074303E-5</v>
      </c>
      <c r="L4434" s="1">
        <v>1.8997844562204999E-4</v>
      </c>
      <c r="M4434" s="1">
        <v>9.6530744887094195E-3</v>
      </c>
      <c r="N4434" s="1">
        <v>1.7011482401330501E-5</v>
      </c>
      <c r="O4434" s="1">
        <v>1.5650563809224101E-5</v>
      </c>
      <c r="P4434" s="1">
        <v>8.8639501655562203E-8</v>
      </c>
      <c r="Q4434" s="1">
        <v>7.8787096307024701E-8</v>
      </c>
      <c r="R4434" s="1">
        <v>313.183370824787</v>
      </c>
      <c r="S4434" s="1">
        <v>223.93502785645001</v>
      </c>
      <c r="T4434" s="1">
        <v>0.37040760647248999</v>
      </c>
      <c r="U4434" s="1">
        <v>14051.9229979922</v>
      </c>
      <c r="V4434" s="1">
        <f t="shared" si="277"/>
        <v>0.5778183409958505</v>
      </c>
      <c r="W4434" s="1">
        <f t="shared" si="278"/>
        <v>4.4766915239986877</v>
      </c>
      <c r="X4434" s="1">
        <f t="shared" si="279"/>
        <v>604.56379389466338</v>
      </c>
    </row>
    <row r="4435" spans="1:24" hidden="1" x14ac:dyDescent="0.3">
      <c r="A4435" s="18" t="str">
        <f t="shared" si="276"/>
        <v>ConstMin - Sweepers/Scrubbers_1990_175</v>
      </c>
      <c r="B4435" s="1" t="s">
        <v>40</v>
      </c>
      <c r="C4435" s="1">
        <v>2020</v>
      </c>
      <c r="D4435" s="1" t="s">
        <v>101</v>
      </c>
      <c r="E4435" s="1">
        <v>1990</v>
      </c>
      <c r="F4435" s="1">
        <v>175</v>
      </c>
      <c r="G4435" s="1" t="s">
        <v>5</v>
      </c>
      <c r="H4435" s="1">
        <v>3.4643838903236098E-6</v>
      </c>
      <c r="I4435" s="1">
        <v>4.1919045072915699E-6</v>
      </c>
      <c r="J4435" s="1">
        <v>4.9887128020659998E-6</v>
      </c>
      <c r="K4435" s="1">
        <v>1.6175856727976E-5</v>
      </c>
      <c r="L4435" s="1">
        <v>4.4147700475076098E-5</v>
      </c>
      <c r="M4435" s="1">
        <v>2.4013794473921801E-3</v>
      </c>
      <c r="N4435" s="1">
        <v>2.3287994544405901E-6</v>
      </c>
      <c r="O4435" s="1">
        <v>2.1424954980853401E-6</v>
      </c>
      <c r="P4435" s="1">
        <v>2.20980123568682E-8</v>
      </c>
      <c r="Q4435" s="1">
        <v>1.9599736230430002E-8</v>
      </c>
      <c r="R4435" s="1">
        <v>77.910111523877703</v>
      </c>
      <c r="S4435" s="1">
        <v>20.6582129018865</v>
      </c>
      <c r="T4435" s="1">
        <v>9.2601901618122498E-2</v>
      </c>
      <c r="U4435" s="1">
        <v>3305.3140643018401</v>
      </c>
      <c r="V4435" s="1">
        <f t="shared" si="277"/>
        <v>0.41994000576000129</v>
      </c>
      <c r="W4435" s="1">
        <f t="shared" si="278"/>
        <v>4.4226641040000079</v>
      </c>
      <c r="X4435" s="1">
        <f t="shared" si="279"/>
        <v>223.08627080983854</v>
      </c>
    </row>
    <row r="4436" spans="1:24" hidden="1" x14ac:dyDescent="0.3">
      <c r="A4436" s="18" t="str">
        <f t="shared" si="276"/>
        <v>ConstMin - Sweepers/Scrubbers_1991_50</v>
      </c>
      <c r="B4436" s="1" t="s">
        <v>40</v>
      </c>
      <c r="C4436" s="1">
        <v>2020</v>
      </c>
      <c r="D4436" s="1" t="s">
        <v>101</v>
      </c>
      <c r="E4436" s="1">
        <v>1991</v>
      </c>
      <c r="F4436" s="1">
        <v>50</v>
      </c>
      <c r="G4436" s="1" t="s">
        <v>5</v>
      </c>
      <c r="H4436" s="1">
        <v>2.7996675106112301E-6</v>
      </c>
      <c r="I4436" s="1">
        <v>3.3875976878395898E-6</v>
      </c>
      <c r="J4436" s="1">
        <v>4.0315212152801797E-6</v>
      </c>
      <c r="K4436" s="1">
        <v>9.5130027864214607E-6</v>
      </c>
      <c r="L4436" s="1">
        <v>6.4616448937341999E-6</v>
      </c>
      <c r="M4436" s="1">
        <v>5.0056002105041395E-4</v>
      </c>
      <c r="N4436" s="1">
        <v>9.0055971591328001E-7</v>
      </c>
      <c r="O4436" s="1">
        <v>8.2851493864021796E-7</v>
      </c>
      <c r="P4436" s="1">
        <v>4.5439356050051402E-9</v>
      </c>
      <c r="Q4436" s="1">
        <v>4.08550360116593E-9</v>
      </c>
      <c r="R4436" s="1">
        <v>16.2401186146502</v>
      </c>
      <c r="S4436" s="1">
        <v>20.6582129018865</v>
      </c>
      <c r="T4436" s="1">
        <v>9.2601901618122498E-2</v>
      </c>
      <c r="U4436" s="1">
        <v>619.74638705659595</v>
      </c>
      <c r="V4436" s="1">
        <f t="shared" si="277"/>
        <v>1.8099493631999994</v>
      </c>
      <c r="W4436" s="1">
        <f t="shared" si="278"/>
        <v>3.4523727840000045</v>
      </c>
      <c r="X4436" s="1">
        <f t="shared" si="279"/>
        <v>223.08627080983854</v>
      </c>
    </row>
    <row r="4437" spans="1:24" hidden="1" x14ac:dyDescent="0.3">
      <c r="A4437" s="18" t="str">
        <f t="shared" si="276"/>
        <v>ConstMin - Sweepers/Scrubbers_1991_75</v>
      </c>
      <c r="B4437" s="1" t="s">
        <v>40</v>
      </c>
      <c r="C4437" s="1">
        <v>2020</v>
      </c>
      <c r="D4437" s="1" t="s">
        <v>101</v>
      </c>
      <c r="E4437" s="1">
        <v>1991</v>
      </c>
      <c r="F4437" s="1">
        <v>75</v>
      </c>
      <c r="G4437" s="1" t="s">
        <v>5</v>
      </c>
      <c r="H4437" s="1">
        <v>1.4979285722064E-5</v>
      </c>
      <c r="I4437" s="1">
        <v>1.8124935723697499E-5</v>
      </c>
      <c r="J4437" s="1">
        <v>2.1570171439772201E-5</v>
      </c>
      <c r="K4437" s="1">
        <v>6.2127215614952104E-5</v>
      </c>
      <c r="L4437" s="1">
        <v>1.4042431742034299E-4</v>
      </c>
      <c r="M4437" s="1">
        <v>7.1351588947173696E-3</v>
      </c>
      <c r="N4437" s="1">
        <v>1.25741938602205E-5</v>
      </c>
      <c r="O4437" s="1">
        <v>1.15682583514029E-5</v>
      </c>
      <c r="P4437" s="1">
        <v>6.5518703849301501E-8</v>
      </c>
      <c r="Q4437" s="1">
        <v>5.8236207714085497E-8</v>
      </c>
      <c r="R4437" s="1">
        <v>231.49237236610301</v>
      </c>
      <c r="S4437" s="1">
        <v>129.733577023847</v>
      </c>
      <c r="T4437" s="1">
        <v>0.37040760647248999</v>
      </c>
      <c r="U4437" s="1">
        <v>9502.9845169968303</v>
      </c>
      <c r="V4437" s="1">
        <f t="shared" si="277"/>
        <v>0.63154609496655878</v>
      </c>
      <c r="W4437" s="1">
        <f t="shared" si="278"/>
        <v>4.8929513823991888</v>
      </c>
      <c r="X4437" s="1">
        <f t="shared" si="279"/>
        <v>350.24544517144591</v>
      </c>
    </row>
    <row r="4438" spans="1:24" hidden="1" x14ac:dyDescent="0.3">
      <c r="A4438" s="18" t="str">
        <f t="shared" si="276"/>
        <v>ConstMin - Sweepers/Scrubbers_1991_175</v>
      </c>
      <c r="B4438" s="1" t="s">
        <v>40</v>
      </c>
      <c r="C4438" s="1">
        <v>2020</v>
      </c>
      <c r="D4438" s="1" t="s">
        <v>101</v>
      </c>
      <c r="E4438" s="1">
        <v>1991</v>
      </c>
      <c r="F4438" s="1">
        <v>175</v>
      </c>
      <c r="G4438" s="1" t="s">
        <v>5</v>
      </c>
      <c r="H4438" s="1">
        <v>2.30818105591152E-5</v>
      </c>
      <c r="I4438" s="1">
        <v>2.79289907765294E-5</v>
      </c>
      <c r="J4438" s="1">
        <v>3.3237807205125902E-5</v>
      </c>
      <c r="K4438" s="1">
        <v>1.0777329315881701E-4</v>
      </c>
      <c r="L4438" s="1">
        <v>2.9413855139797502E-4</v>
      </c>
      <c r="M4438" s="1">
        <v>1.5999435178092099E-2</v>
      </c>
      <c r="N4438" s="1">
        <v>1.5515863581892899E-5</v>
      </c>
      <c r="O4438" s="1">
        <v>1.4274594495341501E-5</v>
      </c>
      <c r="P4438" s="1">
        <v>1.4723025828023099E-7</v>
      </c>
      <c r="Q4438" s="1">
        <v>1.3058523910788499E-7</v>
      </c>
      <c r="R4438" s="1">
        <v>519.08405412475895</v>
      </c>
      <c r="S4438" s="1">
        <v>135.51787663637501</v>
      </c>
      <c r="T4438" s="1">
        <v>0.185203803236245</v>
      </c>
      <c r="U4438" s="1">
        <v>22021.654953411002</v>
      </c>
      <c r="V4438" s="1">
        <f t="shared" si="277"/>
        <v>0.41994642617595196</v>
      </c>
      <c r="W4438" s="1">
        <f t="shared" si="278"/>
        <v>4.4227317216186472</v>
      </c>
      <c r="X4438" s="1">
        <f t="shared" si="279"/>
        <v>731.72296825626802</v>
      </c>
    </row>
    <row r="4439" spans="1:24" hidden="1" x14ac:dyDescent="0.3">
      <c r="A4439" s="18" t="str">
        <f t="shared" si="276"/>
        <v>ConstMin - Sweepers/Scrubbers_1992_25</v>
      </c>
      <c r="B4439" s="1" t="s">
        <v>40</v>
      </c>
      <c r="C4439" s="1">
        <v>2020</v>
      </c>
      <c r="D4439" s="1" t="s">
        <v>101</v>
      </c>
      <c r="E4439" s="1">
        <v>1992</v>
      </c>
      <c r="F4439" s="1">
        <v>25</v>
      </c>
      <c r="G4439" s="1" t="s">
        <v>5</v>
      </c>
      <c r="H4439" s="1">
        <v>0</v>
      </c>
      <c r="I4439" s="1">
        <v>0</v>
      </c>
      <c r="J4439" s="1">
        <v>0</v>
      </c>
      <c r="K4439" s="1">
        <v>0</v>
      </c>
      <c r="L4439" s="1">
        <v>0</v>
      </c>
      <c r="M4439" s="1">
        <v>0</v>
      </c>
      <c r="N4439" s="1">
        <v>0</v>
      </c>
      <c r="O4439" s="1">
        <v>0</v>
      </c>
      <c r="P4439" s="1">
        <v>0</v>
      </c>
      <c r="Q4439" s="1">
        <v>0</v>
      </c>
      <c r="R4439" s="1">
        <v>0</v>
      </c>
      <c r="S4439" s="1">
        <v>0</v>
      </c>
      <c r="T4439" s="1">
        <v>0</v>
      </c>
      <c r="U4439" s="1">
        <v>0</v>
      </c>
      <c r="V4439" s="1">
        <f t="shared" si="277"/>
        <v>0</v>
      </c>
      <c r="W4439" s="1">
        <f t="shared" si="278"/>
        <v>0</v>
      </c>
      <c r="X4439" s="1" t="e">
        <f t="shared" si="279"/>
        <v>#DIV/0!</v>
      </c>
    </row>
    <row r="4440" spans="1:24" hidden="1" x14ac:dyDescent="0.3">
      <c r="A4440" s="18" t="str">
        <f t="shared" si="276"/>
        <v>ConstMin - Sweepers/Scrubbers_1992_50</v>
      </c>
      <c r="B4440" s="1" t="s">
        <v>40</v>
      </c>
      <c r="C4440" s="1">
        <v>2020</v>
      </c>
      <c r="D4440" s="1" t="s">
        <v>101</v>
      </c>
      <c r="E4440" s="1">
        <v>1992</v>
      </c>
      <c r="F4440" s="1">
        <v>50</v>
      </c>
      <c r="G4440" s="1" t="s">
        <v>5</v>
      </c>
      <c r="H4440" s="1">
        <v>1.9590506306738899E-5</v>
      </c>
      <c r="I4440" s="1">
        <v>2.3704512631154101E-5</v>
      </c>
      <c r="J4440" s="1">
        <v>2.8210329081704001E-5</v>
      </c>
      <c r="K4440" s="1">
        <v>6.6566669212347605E-5</v>
      </c>
      <c r="L4440" s="1">
        <v>4.52149744792267E-5</v>
      </c>
      <c r="M4440" s="1">
        <v>3.5026388712667499E-3</v>
      </c>
      <c r="N4440" s="1">
        <v>6.3016128620010201E-6</v>
      </c>
      <c r="O4440" s="1">
        <v>5.7974838330409397E-6</v>
      </c>
      <c r="P4440" s="1">
        <v>3.17959181902403E-8</v>
      </c>
      <c r="Q4440" s="1">
        <v>2.8588067604989199E-8</v>
      </c>
      <c r="R4440" s="1">
        <v>113.63926071101</v>
      </c>
      <c r="S4440" s="1">
        <v>135.51787663637501</v>
      </c>
      <c r="T4440" s="1">
        <v>0.185203803236245</v>
      </c>
      <c r="U4440" s="1">
        <v>4336.5720523640202</v>
      </c>
      <c r="V4440" s="1">
        <f t="shared" si="277"/>
        <v>1.8099770353141182</v>
      </c>
      <c r="W4440" s="1">
        <f t="shared" si="278"/>
        <v>3.4524255669427708</v>
      </c>
      <c r="X4440" s="1">
        <f t="shared" si="279"/>
        <v>731.72296825626802</v>
      </c>
    </row>
    <row r="4441" spans="1:24" hidden="1" x14ac:dyDescent="0.3">
      <c r="A4441" s="18" t="str">
        <f t="shared" si="276"/>
        <v>ConstMin - Sweepers/Scrubbers_1992_75</v>
      </c>
      <c r="B4441" s="1" t="s">
        <v>40</v>
      </c>
      <c r="C4441" s="1">
        <v>2020</v>
      </c>
      <c r="D4441" s="1" t="s">
        <v>101</v>
      </c>
      <c r="E4441" s="1">
        <v>1992</v>
      </c>
      <c r="F4441" s="1">
        <v>75</v>
      </c>
      <c r="G4441" s="1" t="s">
        <v>5</v>
      </c>
      <c r="H4441" s="1">
        <v>1.7276989491702101E-5</v>
      </c>
      <c r="I4441" s="1">
        <v>2.0905157284959498E-5</v>
      </c>
      <c r="J4441" s="1">
        <v>2.4878864868051001E-5</v>
      </c>
      <c r="K4441" s="1">
        <v>7.1657038342435206E-5</v>
      </c>
      <c r="L4441" s="1">
        <v>1.61964295325318E-4</v>
      </c>
      <c r="M4441" s="1">
        <v>8.2296357471890302E-3</v>
      </c>
      <c r="N4441" s="1">
        <v>1.45029755904623E-5</v>
      </c>
      <c r="O4441" s="1">
        <v>1.33427375432253E-5</v>
      </c>
      <c r="P4441" s="1">
        <v>7.5568754005871501E-8</v>
      </c>
      <c r="Q4441" s="1">
        <v>6.7169180652640198E-8</v>
      </c>
      <c r="R4441" s="1">
        <v>267.00146849373499</v>
      </c>
      <c r="S4441" s="1">
        <v>156.176089538262</v>
      </c>
      <c r="T4441" s="1">
        <v>0.27780570485436701</v>
      </c>
      <c r="U4441" s="1">
        <v>11452.9132328059</v>
      </c>
      <c r="V4441" s="1">
        <f t="shared" si="277"/>
        <v>0.60440224605828208</v>
      </c>
      <c r="W4441" s="1">
        <f t="shared" si="278"/>
        <v>4.682652349441951</v>
      </c>
      <c r="X4441" s="1">
        <f t="shared" si="279"/>
        <v>562.17740244079425</v>
      </c>
    </row>
    <row r="4442" spans="1:24" hidden="1" x14ac:dyDescent="0.3">
      <c r="A4442" s="18" t="str">
        <f t="shared" si="276"/>
        <v>ConstMin - Sweepers/Scrubbers_1992_175</v>
      </c>
      <c r="B4442" s="1" t="s">
        <v>40</v>
      </c>
      <c r="C4442" s="1">
        <v>2020</v>
      </c>
      <c r="D4442" s="1" t="s">
        <v>101</v>
      </c>
      <c r="E4442" s="1">
        <v>1992</v>
      </c>
      <c r="F4442" s="1">
        <v>175</v>
      </c>
      <c r="G4442" s="1" t="s">
        <v>5</v>
      </c>
      <c r="H4442" s="1">
        <v>2.2016496225617601E-5</v>
      </c>
      <c r="I4442" s="1">
        <v>2.6639960432997201E-5</v>
      </c>
      <c r="J4442" s="1">
        <v>3.1703754564889302E-5</v>
      </c>
      <c r="K4442" s="1">
        <v>1.02799141166872E-4</v>
      </c>
      <c r="L4442" s="1">
        <v>2.8056292594883702E-4</v>
      </c>
      <c r="M4442" s="1">
        <v>1.5260999708334E-2</v>
      </c>
      <c r="N4442" s="1">
        <v>1.47997468011902E-5</v>
      </c>
      <c r="O4442" s="1">
        <v>1.36157670570949E-5</v>
      </c>
      <c r="P4442" s="1">
        <v>1.40435015590375E-7</v>
      </c>
      <c r="Q4442" s="1">
        <v>1.24558228072136E-7</v>
      </c>
      <c r="R4442" s="1">
        <v>495.12632854976999</v>
      </c>
      <c r="S4442" s="1">
        <v>135.51787663637501</v>
      </c>
      <c r="T4442" s="1">
        <v>0.185203803236245</v>
      </c>
      <c r="U4442" s="1">
        <v>21005.270878638199</v>
      </c>
      <c r="V4442" s="1">
        <f t="shared" si="277"/>
        <v>0.41994642617595057</v>
      </c>
      <c r="W4442" s="1">
        <f t="shared" si="278"/>
        <v>4.422731721618633</v>
      </c>
      <c r="X4442" s="1">
        <f t="shared" si="279"/>
        <v>731.72296825626802</v>
      </c>
    </row>
    <row r="4443" spans="1:24" hidden="1" x14ac:dyDescent="0.3">
      <c r="A4443" s="18" t="str">
        <f t="shared" si="276"/>
        <v>ConstMin - Sweepers/Scrubbers_1993_50</v>
      </c>
      <c r="B4443" s="1" t="s">
        <v>40</v>
      </c>
      <c r="C4443" s="1">
        <v>2020</v>
      </c>
      <c r="D4443" s="1" t="s">
        <v>101</v>
      </c>
      <c r="E4443" s="1">
        <v>1993</v>
      </c>
      <c r="F4443" s="1">
        <v>50</v>
      </c>
      <c r="G4443" s="1" t="s">
        <v>5</v>
      </c>
      <c r="H4443" s="1">
        <v>2.1430699406765501E-5</v>
      </c>
      <c r="I4443" s="1">
        <v>2.5931146282186301E-5</v>
      </c>
      <c r="J4443" s="1">
        <v>3.0860207145742399E-5</v>
      </c>
      <c r="K4443" s="1">
        <v>7.2819469597306497E-5</v>
      </c>
      <c r="L4443" s="1">
        <v>4.9462148225110498E-5</v>
      </c>
      <c r="M4443" s="1">
        <v>3.8316519034910798E-3</v>
      </c>
      <c r="N4443" s="1">
        <v>6.8935416425095896E-6</v>
      </c>
      <c r="O4443" s="1">
        <v>6.3420583111088199E-6</v>
      </c>
      <c r="P4443" s="1">
        <v>3.4782601042973101E-8</v>
      </c>
      <c r="Q4443" s="1">
        <v>3.1273427744543097E-8</v>
      </c>
      <c r="R4443" s="1">
        <v>124.313726198438</v>
      </c>
      <c r="S4443" s="1">
        <v>129.733577023847</v>
      </c>
      <c r="T4443" s="1">
        <v>0.37040760647248999</v>
      </c>
      <c r="U4443" s="1">
        <v>4637.9753786025403</v>
      </c>
      <c r="V4443" s="1">
        <f t="shared" si="277"/>
        <v>1.851321637421727</v>
      </c>
      <c r="W4443" s="1">
        <f t="shared" si="278"/>
        <v>3.531287982645527</v>
      </c>
      <c r="X4443" s="1">
        <f t="shared" si="279"/>
        <v>350.24544517144591</v>
      </c>
    </row>
    <row r="4444" spans="1:24" hidden="1" x14ac:dyDescent="0.3">
      <c r="A4444" s="18" t="str">
        <f t="shared" si="276"/>
        <v>ConstMin - Sweepers/Scrubbers_1993_75</v>
      </c>
      <c r="B4444" s="1" t="s">
        <v>40</v>
      </c>
      <c r="C4444" s="1">
        <v>2020</v>
      </c>
      <c r="D4444" s="1" t="s">
        <v>101</v>
      </c>
      <c r="E4444" s="1">
        <v>1993</v>
      </c>
      <c r="F4444" s="1">
        <v>75</v>
      </c>
      <c r="G4444" s="1" t="s">
        <v>5</v>
      </c>
      <c r="H4444" s="1">
        <v>1.25216197005122E-5</v>
      </c>
      <c r="I4444" s="1">
        <v>1.51511598376198E-5</v>
      </c>
      <c r="J4444" s="1">
        <v>1.8031132368737601E-5</v>
      </c>
      <c r="K4444" s="1">
        <v>5.1933942740426E-5</v>
      </c>
      <c r="L4444" s="1">
        <v>1.17384762669395E-4</v>
      </c>
      <c r="M4444" s="1">
        <v>5.9644864141136797E-3</v>
      </c>
      <c r="N4444" s="1">
        <v>1.05111336067433E-5</v>
      </c>
      <c r="O4444" s="1">
        <v>9.6702429182038599E-6</v>
      </c>
      <c r="P4444" s="1">
        <v>5.4768986191579001E-8</v>
      </c>
      <c r="Q4444" s="1">
        <v>4.86813363017509E-8</v>
      </c>
      <c r="R4444" s="1">
        <v>193.51119299821201</v>
      </c>
      <c r="S4444" s="1">
        <v>109.075364121961</v>
      </c>
      <c r="T4444" s="1">
        <v>0.27780570485436701</v>
      </c>
      <c r="U4444" s="1">
        <v>7817.0677620738697</v>
      </c>
      <c r="V4444" s="1">
        <f t="shared" si="277"/>
        <v>0.64178653901488092</v>
      </c>
      <c r="W4444" s="1">
        <f t="shared" si="278"/>
        <v>4.9722900011666207</v>
      </c>
      <c r="X4444" s="1">
        <f t="shared" si="279"/>
        <v>392.63183662531753</v>
      </c>
    </row>
    <row r="4445" spans="1:24" hidden="1" x14ac:dyDescent="0.3">
      <c r="A4445" s="18" t="str">
        <f t="shared" si="276"/>
        <v>ConstMin - Sweepers/Scrubbers_1993_175</v>
      </c>
      <c r="B4445" s="1" t="s">
        <v>40</v>
      </c>
      <c r="C4445" s="1">
        <v>2020</v>
      </c>
      <c r="D4445" s="1" t="s">
        <v>101</v>
      </c>
      <c r="E4445" s="1">
        <v>1993</v>
      </c>
      <c r="F4445" s="1">
        <v>175</v>
      </c>
      <c r="G4445" s="1" t="s">
        <v>5</v>
      </c>
      <c r="H4445" s="1">
        <v>2.2016496225617601E-5</v>
      </c>
      <c r="I4445" s="1">
        <v>2.6639960432997201E-5</v>
      </c>
      <c r="J4445" s="1">
        <v>3.1703754564889302E-5</v>
      </c>
      <c r="K4445" s="1">
        <v>1.02799141166872E-4</v>
      </c>
      <c r="L4445" s="1">
        <v>2.8056292594883702E-4</v>
      </c>
      <c r="M4445" s="1">
        <v>1.5260999708334E-2</v>
      </c>
      <c r="N4445" s="1">
        <v>1.47997468011902E-5</v>
      </c>
      <c r="O4445" s="1">
        <v>1.36157670570949E-5</v>
      </c>
      <c r="P4445" s="1">
        <v>1.40435015590375E-7</v>
      </c>
      <c r="Q4445" s="1">
        <v>1.24558228072136E-7</v>
      </c>
      <c r="R4445" s="1">
        <v>495.12632854976999</v>
      </c>
      <c r="S4445" s="1">
        <v>135.51787663637501</v>
      </c>
      <c r="T4445" s="1">
        <v>0.185203803236245</v>
      </c>
      <c r="U4445" s="1">
        <v>21005.270878638199</v>
      </c>
      <c r="V4445" s="1">
        <f t="shared" si="277"/>
        <v>0.41994642617595057</v>
      </c>
      <c r="W4445" s="1">
        <f t="shared" si="278"/>
        <v>4.422731721618633</v>
      </c>
      <c r="X4445" s="1">
        <f t="shared" si="279"/>
        <v>731.72296825626802</v>
      </c>
    </row>
    <row r="4446" spans="1:24" hidden="1" x14ac:dyDescent="0.3">
      <c r="A4446" s="18" t="str">
        <f t="shared" si="276"/>
        <v>ConstMin - Sweepers/Scrubbers_1994_50</v>
      </c>
      <c r="B4446" s="1" t="s">
        <v>40</v>
      </c>
      <c r="C4446" s="1">
        <v>2020</v>
      </c>
      <c r="D4446" s="1" t="s">
        <v>101</v>
      </c>
      <c r="E4446" s="1">
        <v>1994</v>
      </c>
      <c r="F4446" s="1">
        <v>50</v>
      </c>
      <c r="G4446" s="1" t="s">
        <v>5</v>
      </c>
      <c r="H4446" s="1">
        <v>2.9490182102969199E-5</v>
      </c>
      <c r="I4446" s="1">
        <v>3.5683120344592802E-5</v>
      </c>
      <c r="J4446" s="1">
        <v>4.2465862228275703E-5</v>
      </c>
      <c r="K4446" s="1">
        <v>1.00204821984869E-4</v>
      </c>
      <c r="L4446" s="1">
        <v>6.80634696365569E-5</v>
      </c>
      <c r="M4446" s="1">
        <v>5.2726283097166904E-3</v>
      </c>
      <c r="N4446" s="1">
        <v>9.48600857645511E-6</v>
      </c>
      <c r="O4446" s="1">
        <v>8.7271278903386997E-6</v>
      </c>
      <c r="P4446" s="1">
        <v>4.78633580408664E-8</v>
      </c>
      <c r="Q4446" s="1">
        <v>4.3034483460650602E-8</v>
      </c>
      <c r="R4446" s="1">
        <v>171.064618746565</v>
      </c>
      <c r="S4446" s="1">
        <v>176.83430244014801</v>
      </c>
      <c r="T4446" s="1">
        <v>0.37040760647248999</v>
      </c>
      <c r="U4446" s="1">
        <v>6410.2434634553902</v>
      </c>
      <c r="V4446" s="1">
        <f t="shared" si="277"/>
        <v>1.843218840191021</v>
      </c>
      <c r="W4446" s="1">
        <f t="shared" si="278"/>
        <v>3.5158323697967178</v>
      </c>
      <c r="X4446" s="1">
        <f t="shared" si="279"/>
        <v>477.40461953305328</v>
      </c>
    </row>
    <row r="4447" spans="1:24" hidden="1" x14ac:dyDescent="0.3">
      <c r="A4447" s="18" t="str">
        <f t="shared" si="276"/>
        <v>ConstMin - Sweepers/Scrubbers_1994_75</v>
      </c>
      <c r="B4447" s="1" t="s">
        <v>40</v>
      </c>
      <c r="C4447" s="1">
        <v>2020</v>
      </c>
      <c r="D4447" s="1" t="s">
        <v>101</v>
      </c>
      <c r="E4447" s="1">
        <v>1994</v>
      </c>
      <c r="F4447" s="1">
        <v>75</v>
      </c>
      <c r="G4447" s="1" t="s">
        <v>5</v>
      </c>
      <c r="H4447" s="1">
        <v>2.1022718256552301E-5</v>
      </c>
      <c r="I4447" s="1">
        <v>2.5437489090428301E-5</v>
      </c>
      <c r="J4447" s="1">
        <v>3.0272714289435299E-5</v>
      </c>
      <c r="K4447" s="1">
        <v>8.7192605453369001E-5</v>
      </c>
      <c r="L4447" s="1">
        <v>1.9707888054689999E-4</v>
      </c>
      <c r="M4447" s="1">
        <v>1.00138576660187E-2</v>
      </c>
      <c r="N4447" s="1">
        <v>1.7647285707175999E-5</v>
      </c>
      <c r="O4447" s="1">
        <v>1.62355028506019E-5</v>
      </c>
      <c r="P4447" s="1">
        <v>9.1952398606664601E-8</v>
      </c>
      <c r="Q4447" s="1">
        <v>8.1731760099878694E-8</v>
      </c>
      <c r="R4447" s="1">
        <v>324.88858368093702</v>
      </c>
      <c r="S4447" s="1">
        <v>197.49251534203501</v>
      </c>
      <c r="T4447" s="1">
        <v>0.46300950809061198</v>
      </c>
      <c r="U4447" s="1">
        <v>13745.4790678056</v>
      </c>
      <c r="V4447" s="1">
        <f t="shared" si="277"/>
        <v>0.61277771125437663</v>
      </c>
      <c r="W4447" s="1">
        <f t="shared" si="278"/>
        <v>4.7475419027716104</v>
      </c>
      <c r="X4447" s="1">
        <f t="shared" si="279"/>
        <v>426.54094978841187</v>
      </c>
    </row>
    <row r="4448" spans="1:24" hidden="1" x14ac:dyDescent="0.3">
      <c r="A4448" s="18" t="str">
        <f t="shared" si="276"/>
        <v>ConstMin - Sweepers/Scrubbers_1994_175</v>
      </c>
      <c r="B4448" s="1" t="s">
        <v>40</v>
      </c>
      <c r="C4448" s="1">
        <v>2020</v>
      </c>
      <c r="D4448" s="1" t="s">
        <v>101</v>
      </c>
      <c r="E4448" s="1">
        <v>1994</v>
      </c>
      <c r="F4448" s="1">
        <v>175</v>
      </c>
      <c r="G4448" s="1" t="s">
        <v>5</v>
      </c>
      <c r="H4448" s="1">
        <v>1.10082481128088E-5</v>
      </c>
      <c r="I4448" s="1">
        <v>1.3319980216498601E-5</v>
      </c>
      <c r="J4448" s="1">
        <v>1.58518772824446E-5</v>
      </c>
      <c r="K4448" s="1">
        <v>5.1399570583436097E-5</v>
      </c>
      <c r="L4448" s="1">
        <v>1.4028146297441799E-4</v>
      </c>
      <c r="M4448" s="1">
        <v>7.6304998541670199E-3</v>
      </c>
      <c r="N4448" s="1">
        <v>7.3998734005951001E-6</v>
      </c>
      <c r="O4448" s="1">
        <v>6.8078835285474899E-6</v>
      </c>
      <c r="P4448" s="1">
        <v>7.0217507795187396E-8</v>
      </c>
      <c r="Q4448" s="1">
        <v>6.2279114036068199E-8</v>
      </c>
      <c r="R4448" s="1">
        <v>247.563164274885</v>
      </c>
      <c r="S4448" s="1">
        <v>67.758938318187901</v>
      </c>
      <c r="T4448" s="1">
        <v>9.2601901618122498E-2</v>
      </c>
      <c r="U4448" s="1">
        <v>10502.6354393191</v>
      </c>
      <c r="V4448" s="1">
        <f t="shared" si="277"/>
        <v>0.41994642617595057</v>
      </c>
      <c r="W4448" s="1">
        <f t="shared" si="278"/>
        <v>4.4227317216186171</v>
      </c>
      <c r="X4448" s="1">
        <f t="shared" si="279"/>
        <v>731.72296825627234</v>
      </c>
    </row>
    <row r="4449" spans="1:24" hidden="1" x14ac:dyDescent="0.3">
      <c r="A4449" s="18" t="str">
        <f t="shared" si="276"/>
        <v>ConstMin - Sweepers/Scrubbers_1995_50</v>
      </c>
      <c r="B4449" s="1" t="s">
        <v>40</v>
      </c>
      <c r="C4449" s="1">
        <v>2020</v>
      </c>
      <c r="D4449" s="1" t="s">
        <v>101</v>
      </c>
      <c r="E4449" s="1">
        <v>1995</v>
      </c>
      <c r="F4449" s="1">
        <v>50</v>
      </c>
      <c r="G4449" s="1" t="s">
        <v>5</v>
      </c>
      <c r="H4449" s="1">
        <v>2.2856785069118698E-5</v>
      </c>
      <c r="I4449" s="1">
        <v>2.7656709933633599E-5</v>
      </c>
      <c r="J4449" s="1">
        <v>3.2913770499530899E-5</v>
      </c>
      <c r="K4449" s="1">
        <v>7.7665172463172604E-5</v>
      </c>
      <c r="L4449" s="1">
        <v>5.27535601885833E-5</v>
      </c>
      <c r="M4449" s="1">
        <v>4.0866255624922299E-3</v>
      </c>
      <c r="N4449" s="1">
        <v>7.3522658638998499E-6</v>
      </c>
      <c r="O4449" s="1">
        <v>6.7640845947878601E-6</v>
      </c>
      <c r="P4449" s="1">
        <v>3.7097176396079503E-8</v>
      </c>
      <c r="Q4449" s="1">
        <v>3.3354488473016098E-8</v>
      </c>
      <c r="R4449" s="1">
        <v>132.58606576143501</v>
      </c>
      <c r="S4449" s="1">
        <v>156.176089538262</v>
      </c>
      <c r="T4449" s="1">
        <v>0.27780570485436701</v>
      </c>
      <c r="U4449" s="1">
        <v>5153.81095476265</v>
      </c>
      <c r="V4449" s="1">
        <f t="shared" si="277"/>
        <v>1.7768903598089605</v>
      </c>
      <c r="W4449" s="1">
        <f t="shared" si="278"/>
        <v>3.3893146643122787</v>
      </c>
      <c r="X4449" s="1">
        <f t="shared" si="279"/>
        <v>562.17740244079425</v>
      </c>
    </row>
    <row r="4450" spans="1:24" hidden="1" x14ac:dyDescent="0.3">
      <c r="A4450" s="18" t="str">
        <f t="shared" si="276"/>
        <v>ConstMin - Sweepers/Scrubbers_1995_75</v>
      </c>
      <c r="B4450" s="1" t="s">
        <v>40</v>
      </c>
      <c r="C4450" s="1">
        <v>2020</v>
      </c>
      <c r="D4450" s="1" t="s">
        <v>101</v>
      </c>
      <c r="E4450" s="1">
        <v>1995</v>
      </c>
      <c r="F4450" s="1">
        <v>75</v>
      </c>
      <c r="G4450" s="1" t="s">
        <v>5</v>
      </c>
      <c r="H4450" s="1">
        <v>1.5295738896171101E-5</v>
      </c>
      <c r="I4450" s="1">
        <v>1.8507844064366999E-5</v>
      </c>
      <c r="J4450" s="1">
        <v>2.20258640104864E-5</v>
      </c>
      <c r="K4450" s="1">
        <v>6.3439718423468895E-5</v>
      </c>
      <c r="L4450" s="1">
        <v>1.43390928899289E-4</v>
      </c>
      <c r="M4450" s="1">
        <v>7.2858966349465702E-3</v>
      </c>
      <c r="N4450" s="1">
        <v>1.28398369377835E-5</v>
      </c>
      <c r="O4450" s="1">
        <v>1.18126499827608E-5</v>
      </c>
      <c r="P4450" s="1">
        <v>6.6902855415750998E-8</v>
      </c>
      <c r="Q4450" s="1">
        <v>5.9466508886052203E-8</v>
      </c>
      <c r="R4450" s="1">
        <v>236.38289233988999</v>
      </c>
      <c r="S4450" s="1">
        <v>135.51787663637501</v>
      </c>
      <c r="T4450" s="1">
        <v>0.185203803236245</v>
      </c>
      <c r="U4450" s="1">
        <v>10028.322871091799</v>
      </c>
      <c r="V4450" s="1">
        <f t="shared" si="277"/>
        <v>0.61110540429158089</v>
      </c>
      <c r="W4450" s="1">
        <f t="shared" si="278"/>
        <v>4.7345855774445829</v>
      </c>
      <c r="X4450" s="1">
        <f t="shared" si="279"/>
        <v>731.72296825626802</v>
      </c>
    </row>
    <row r="4451" spans="1:24" hidden="1" x14ac:dyDescent="0.3">
      <c r="A4451" s="18" t="str">
        <f t="shared" si="276"/>
        <v>ConstMin - Sweepers/Scrubbers_1995_175</v>
      </c>
      <c r="B4451" s="1" t="s">
        <v>40</v>
      </c>
      <c r="C4451" s="1">
        <v>2020</v>
      </c>
      <c r="D4451" s="1" t="s">
        <v>101</v>
      </c>
      <c r="E4451" s="1">
        <v>1995</v>
      </c>
      <c r="F4451" s="1">
        <v>175</v>
      </c>
      <c r="G4451" s="1" t="s">
        <v>5</v>
      </c>
      <c r="H4451" s="1">
        <v>1.10082481128088E-5</v>
      </c>
      <c r="I4451" s="1">
        <v>1.3319980216498601E-5</v>
      </c>
      <c r="J4451" s="1">
        <v>1.58518772824446E-5</v>
      </c>
      <c r="K4451" s="1">
        <v>5.1399570583436097E-5</v>
      </c>
      <c r="L4451" s="1">
        <v>1.4028146297441799E-4</v>
      </c>
      <c r="M4451" s="1">
        <v>7.6304998541670199E-3</v>
      </c>
      <c r="N4451" s="1">
        <v>7.3998734005951001E-6</v>
      </c>
      <c r="O4451" s="1">
        <v>6.8078835285474899E-6</v>
      </c>
      <c r="P4451" s="1">
        <v>7.0217507795187396E-8</v>
      </c>
      <c r="Q4451" s="1">
        <v>6.2279114036068199E-8</v>
      </c>
      <c r="R4451" s="1">
        <v>247.563164274885</v>
      </c>
      <c r="S4451" s="1">
        <v>67.758938318187901</v>
      </c>
      <c r="T4451" s="1">
        <v>9.2601901618122498E-2</v>
      </c>
      <c r="U4451" s="1">
        <v>10502.6354393191</v>
      </c>
      <c r="V4451" s="1">
        <f t="shared" si="277"/>
        <v>0.41994642617595057</v>
      </c>
      <c r="W4451" s="1">
        <f t="shared" si="278"/>
        <v>4.4227317216186171</v>
      </c>
      <c r="X4451" s="1">
        <f t="shared" si="279"/>
        <v>731.72296825627234</v>
      </c>
    </row>
    <row r="4452" spans="1:24" hidden="1" x14ac:dyDescent="0.3">
      <c r="A4452" s="18" t="str">
        <f t="shared" si="276"/>
        <v>ConstMin - Sweepers/Scrubbers_1996_50</v>
      </c>
      <c r="B4452" s="1" t="s">
        <v>40</v>
      </c>
      <c r="C4452" s="1">
        <v>2020</v>
      </c>
      <c r="D4452" s="1" t="s">
        <v>101</v>
      </c>
      <c r="E4452" s="1">
        <v>1996</v>
      </c>
      <c r="F4452" s="1">
        <v>50</v>
      </c>
      <c r="G4452" s="1" t="s">
        <v>5</v>
      </c>
      <c r="H4452" s="1">
        <v>5.4751027899204199E-5</v>
      </c>
      <c r="I4452" s="1">
        <v>6.6248743758037099E-5</v>
      </c>
      <c r="J4452" s="1">
        <v>7.8841480174854101E-5</v>
      </c>
      <c r="K4452" s="1">
        <v>1.8603876317115E-4</v>
      </c>
      <c r="L4452" s="1">
        <v>1.2636561252745001E-4</v>
      </c>
      <c r="M4452" s="1">
        <v>9.7890823013387397E-3</v>
      </c>
      <c r="N4452" s="1">
        <v>1.7611580640910699E-5</v>
      </c>
      <c r="O4452" s="1">
        <v>1.6202654189637799E-5</v>
      </c>
      <c r="P4452" s="1">
        <v>8.8862389601223801E-8</v>
      </c>
      <c r="Q4452" s="1">
        <v>7.9897173790076106E-8</v>
      </c>
      <c r="R4452" s="1">
        <v>317.59599451971201</v>
      </c>
      <c r="S4452" s="1">
        <v>312.35217907652401</v>
      </c>
      <c r="T4452" s="1">
        <v>0.55561140970873502</v>
      </c>
      <c r="U4452" s="1">
        <v>12025.5588944462</v>
      </c>
      <c r="V4452" s="1">
        <f t="shared" si="277"/>
        <v>1.824151810055533</v>
      </c>
      <c r="W4452" s="1">
        <f t="shared" si="278"/>
        <v>3.4794631225404826</v>
      </c>
      <c r="X4452" s="1">
        <f t="shared" si="279"/>
        <v>562.17740244079334</v>
      </c>
    </row>
    <row r="4453" spans="1:24" hidden="1" x14ac:dyDescent="0.3">
      <c r="A4453" s="18" t="str">
        <f t="shared" si="276"/>
        <v>ConstMin - Sweepers/Scrubbers_1996_100</v>
      </c>
      <c r="B4453" s="1" t="s">
        <v>40</v>
      </c>
      <c r="C4453" s="1">
        <v>2020</v>
      </c>
      <c r="D4453" s="1" t="s">
        <v>101</v>
      </c>
      <c r="E4453" s="1">
        <v>1996</v>
      </c>
      <c r="F4453" s="1">
        <v>100</v>
      </c>
      <c r="G4453" s="1" t="s">
        <v>5</v>
      </c>
      <c r="H4453" s="1">
        <v>3.4464410989352001E-5</v>
      </c>
      <c r="I4453" s="1">
        <v>4.1701937297115999E-5</v>
      </c>
      <c r="J4453" s="1">
        <v>4.9628751824667003E-5</v>
      </c>
      <c r="K4453" s="1">
        <v>1.42942589673945E-4</v>
      </c>
      <c r="L4453" s="1">
        <v>3.2308892949049599E-4</v>
      </c>
      <c r="M4453" s="1">
        <v>1.64166071189665E-2</v>
      </c>
      <c r="N4453" s="1">
        <v>2.8930764330110799E-5</v>
      </c>
      <c r="O4453" s="1">
        <v>2.66163031837019E-5</v>
      </c>
      <c r="P4453" s="1">
        <v>1.5074574174293901E-7</v>
      </c>
      <c r="Q4453" s="1">
        <v>1.3399014040857399E-7</v>
      </c>
      <c r="R4453" s="1">
        <v>532.61873831365403</v>
      </c>
      <c r="S4453" s="1">
        <v>285.90966656210901</v>
      </c>
      <c r="T4453" s="1">
        <v>0.648213311326857</v>
      </c>
      <c r="U4453" s="1">
        <v>22791.084848808099</v>
      </c>
      <c r="V4453" s="1">
        <f t="shared" si="277"/>
        <v>0.60587053706752414</v>
      </c>
      <c r="W4453" s="1">
        <f t="shared" si="278"/>
        <v>4.6940280456590644</v>
      </c>
      <c r="X4453" s="1">
        <f t="shared" si="279"/>
        <v>441.0734268583094</v>
      </c>
    </row>
    <row r="4454" spans="1:24" hidden="1" x14ac:dyDescent="0.3">
      <c r="A4454" s="18" t="str">
        <f t="shared" si="276"/>
        <v>ConstMin - Sweepers/Scrubbers_1996_175</v>
      </c>
      <c r="B4454" s="1" t="s">
        <v>40</v>
      </c>
      <c r="C4454" s="1">
        <v>2020</v>
      </c>
      <c r="D4454" s="1" t="s">
        <v>101</v>
      </c>
      <c r="E4454" s="1">
        <v>1996</v>
      </c>
      <c r="F4454" s="1">
        <v>175</v>
      </c>
      <c r="G4454" s="1" t="s">
        <v>5</v>
      </c>
      <c r="H4454" s="1">
        <v>3.4445163449756503E-5</v>
      </c>
      <c r="I4454" s="1">
        <v>4.16786477742054E-5</v>
      </c>
      <c r="J4454" s="1">
        <v>4.9601035367649403E-5</v>
      </c>
      <c r="K4454" s="1">
        <v>1.6083091440623499E-4</v>
      </c>
      <c r="L4454" s="1">
        <v>4.3894522285543999E-4</v>
      </c>
      <c r="M4454" s="1">
        <v>2.38760801888451E-2</v>
      </c>
      <c r="N4454" s="1">
        <v>2.3154442576055599E-5</v>
      </c>
      <c r="O4454" s="1">
        <v>2.1302087169971101E-5</v>
      </c>
      <c r="P4454" s="1">
        <v>2.1971284697203799E-7</v>
      </c>
      <c r="Q4454" s="1">
        <v>1.9487335682253601E-7</v>
      </c>
      <c r="R4454" s="1">
        <v>774.63312692464001</v>
      </c>
      <c r="S4454" s="1">
        <v>203.27681495456301</v>
      </c>
      <c r="T4454" s="1">
        <v>0.27780570485436701</v>
      </c>
      <c r="U4454" s="1">
        <v>32863.085084321101</v>
      </c>
      <c r="V4454" s="1">
        <f t="shared" si="277"/>
        <v>0.41994642617595096</v>
      </c>
      <c r="W4454" s="1">
        <f t="shared" si="278"/>
        <v>4.422731721618641</v>
      </c>
      <c r="X4454" s="1">
        <f t="shared" si="279"/>
        <v>731.72296825627109</v>
      </c>
    </row>
    <row r="4455" spans="1:24" hidden="1" x14ac:dyDescent="0.3">
      <c r="A4455" s="18" t="str">
        <f t="shared" si="276"/>
        <v>ConstMin - Sweepers/Scrubbers_1997_50</v>
      </c>
      <c r="B4455" s="1" t="s">
        <v>40</v>
      </c>
      <c r="C4455" s="1">
        <v>2020</v>
      </c>
      <c r="D4455" s="1" t="s">
        <v>101</v>
      </c>
      <c r="E4455" s="1">
        <v>1997</v>
      </c>
      <c r="F4455" s="1">
        <v>50</v>
      </c>
      <c r="G4455" s="1" t="s">
        <v>5</v>
      </c>
      <c r="H4455" s="1">
        <v>5.7897966498314498E-5</v>
      </c>
      <c r="I4455" s="1">
        <v>7.0056539462960503E-5</v>
      </c>
      <c r="J4455" s="1">
        <v>8.3373071757572895E-5</v>
      </c>
      <c r="K4455" s="1">
        <v>1.9673175994614899E-4</v>
      </c>
      <c r="L4455" s="1">
        <v>1.33628760616559E-4</v>
      </c>
      <c r="M4455" s="1">
        <v>1.03517318464881E-2</v>
      </c>
      <c r="N4455" s="1">
        <v>1.8623845890291099E-5</v>
      </c>
      <c r="O4455" s="1">
        <v>1.7133938219067798E-5</v>
      </c>
      <c r="P4455" s="1">
        <v>9.3969955515056101E-8</v>
      </c>
      <c r="Q4455" s="1">
        <v>8.4489443740198206E-8</v>
      </c>
      <c r="R4455" s="1">
        <v>335.85053936436498</v>
      </c>
      <c r="S4455" s="1">
        <v>359.45290449282601</v>
      </c>
      <c r="T4455" s="1">
        <v>0.55561140970873502</v>
      </c>
      <c r="U4455" s="1">
        <v>12580.851657248901</v>
      </c>
      <c r="V4455" s="1">
        <f t="shared" si="277"/>
        <v>1.8438570156739822</v>
      </c>
      <c r="W4455" s="1">
        <f t="shared" si="278"/>
        <v>3.5170496522873669</v>
      </c>
      <c r="X4455" s="1">
        <f t="shared" si="279"/>
        <v>646.9501853485333</v>
      </c>
    </row>
    <row r="4456" spans="1:24" hidden="1" x14ac:dyDescent="0.3">
      <c r="A4456" s="18" t="str">
        <f t="shared" si="276"/>
        <v>ConstMin - Sweepers/Scrubbers_1997_100</v>
      </c>
      <c r="B4456" s="1" t="s">
        <v>40</v>
      </c>
      <c r="C4456" s="1">
        <v>2020</v>
      </c>
      <c r="D4456" s="1" t="s">
        <v>101</v>
      </c>
      <c r="E4456" s="1">
        <v>1997</v>
      </c>
      <c r="F4456" s="1">
        <v>100</v>
      </c>
      <c r="G4456" s="1" t="s">
        <v>5</v>
      </c>
      <c r="H4456" s="1">
        <v>3.6010985957155501E-5</v>
      </c>
      <c r="I4456" s="1">
        <v>4.3573293008158099E-5</v>
      </c>
      <c r="J4456" s="1">
        <v>5.1855819778303899E-5</v>
      </c>
      <c r="K4456" s="1">
        <v>1.4935707420092701E-4</v>
      </c>
      <c r="L4456" s="1">
        <v>3.37587400126735E-4</v>
      </c>
      <c r="M4456" s="1">
        <v>1.7153294991981399E-2</v>
      </c>
      <c r="N4456" s="1">
        <v>3.02290193888203E-5</v>
      </c>
      <c r="O4456" s="1">
        <v>2.7810697837714599E-5</v>
      </c>
      <c r="P4456" s="1">
        <v>1.57510389215215E-7</v>
      </c>
      <c r="Q4456" s="1">
        <v>1.4000288779463501E-7</v>
      </c>
      <c r="R4456" s="1">
        <v>556.519765036943</v>
      </c>
      <c r="S4456" s="1">
        <v>291.69396617463798</v>
      </c>
      <c r="T4456" s="1">
        <v>0.46300950809061198</v>
      </c>
      <c r="U4456" s="1">
        <v>23977.244019555201</v>
      </c>
      <c r="V4456" s="1">
        <f t="shared" si="277"/>
        <v>0.60174116160111979</v>
      </c>
      <c r="W4456" s="1">
        <f t="shared" si="278"/>
        <v>4.6620353953080889</v>
      </c>
      <c r="X4456" s="1">
        <f t="shared" si="279"/>
        <v>629.99562876698599</v>
      </c>
    </row>
    <row r="4457" spans="1:24" hidden="1" x14ac:dyDescent="0.3">
      <c r="A4457" s="18" t="str">
        <f t="shared" si="276"/>
        <v>ConstMin - Sweepers/Scrubbers_1997_175</v>
      </c>
      <c r="B4457" s="1" t="s">
        <v>40</v>
      </c>
      <c r="C4457" s="1">
        <v>2020</v>
      </c>
      <c r="D4457" s="1" t="s">
        <v>101</v>
      </c>
      <c r="E4457" s="1">
        <v>1997</v>
      </c>
      <c r="F4457" s="1">
        <v>175</v>
      </c>
      <c r="G4457" s="1" t="s">
        <v>5</v>
      </c>
      <c r="H4457" s="1">
        <v>2.3436915336947701E-5</v>
      </c>
      <c r="I4457" s="1">
        <v>2.8358667557706699E-5</v>
      </c>
      <c r="J4457" s="1">
        <v>3.3749158085204701E-5</v>
      </c>
      <c r="K4457" s="1">
        <v>1.09431343822799E-4</v>
      </c>
      <c r="L4457" s="1">
        <v>2.5725226635914299E-4</v>
      </c>
      <c r="M4457" s="1">
        <v>1.62455803346781E-2</v>
      </c>
      <c r="N4457" s="1">
        <v>1.7505076861622799E-5</v>
      </c>
      <c r="O4457" s="1">
        <v>1.6104670712692902E-5</v>
      </c>
      <c r="P4457" s="1">
        <v>1.4949533917685099E-7</v>
      </c>
      <c r="Q4457" s="1">
        <v>1.32594242786467E-7</v>
      </c>
      <c r="R4457" s="1">
        <v>527.06996264975498</v>
      </c>
      <c r="S4457" s="1">
        <v>135.51787663637501</v>
      </c>
      <c r="T4457" s="1">
        <v>0.185203803236245</v>
      </c>
      <c r="U4457" s="1">
        <v>22360.449645002001</v>
      </c>
      <c r="V4457" s="1">
        <f t="shared" si="277"/>
        <v>0.41994642617594968</v>
      </c>
      <c r="W4457" s="1">
        <f t="shared" si="278"/>
        <v>3.8094938580366047</v>
      </c>
      <c r="X4457" s="1">
        <f t="shared" si="279"/>
        <v>731.72296825626802</v>
      </c>
    </row>
    <row r="4458" spans="1:24" hidden="1" x14ac:dyDescent="0.3">
      <c r="A4458" s="18" t="str">
        <f t="shared" si="276"/>
        <v>ConstMin - Sweepers/Scrubbers_1998_50</v>
      </c>
      <c r="B4458" s="1" t="s">
        <v>40</v>
      </c>
      <c r="C4458" s="1">
        <v>2020</v>
      </c>
      <c r="D4458" s="1" t="s">
        <v>101</v>
      </c>
      <c r="E4458" s="1">
        <v>1998</v>
      </c>
      <c r="F4458" s="1">
        <v>50</v>
      </c>
      <c r="G4458" s="1" t="s">
        <v>5</v>
      </c>
      <c r="H4458" s="1">
        <v>8.8474480433875104E-5</v>
      </c>
      <c r="I4458" s="1">
        <v>1.07054121324988E-4</v>
      </c>
      <c r="J4458" s="1">
        <v>1.2740325182478E-4</v>
      </c>
      <c r="K4458" s="1">
        <v>3.0062783373547501E-4</v>
      </c>
      <c r="L4458" s="1">
        <v>2.0419948888735E-4</v>
      </c>
      <c r="M4458" s="1">
        <v>1.5818588321845399E-2</v>
      </c>
      <c r="N4458" s="1">
        <v>2.8459291206229801E-5</v>
      </c>
      <c r="O4458" s="1">
        <v>2.6182547909731401E-5</v>
      </c>
      <c r="P4458" s="1">
        <v>1.4359645931314301E-7</v>
      </c>
      <c r="Q4458" s="1">
        <v>1.2910919137857399E-7</v>
      </c>
      <c r="R4458" s="1">
        <v>513.21667704104902</v>
      </c>
      <c r="S4458" s="1">
        <v>515.62899403108804</v>
      </c>
      <c r="T4458" s="1">
        <v>0.83341711456310197</v>
      </c>
      <c r="U4458" s="1">
        <v>19307.441220941801</v>
      </c>
      <c r="V4458" s="1">
        <f t="shared" si="277"/>
        <v>1.8359771447550279</v>
      </c>
      <c r="W4458" s="1">
        <f t="shared" si="278"/>
        <v>3.5020192583685654</v>
      </c>
      <c r="X4458" s="1">
        <f t="shared" si="279"/>
        <v>618.6925910459538</v>
      </c>
    </row>
    <row r="4459" spans="1:24" hidden="1" x14ac:dyDescent="0.3">
      <c r="A4459" s="18" t="str">
        <f t="shared" si="276"/>
        <v>ConstMin - Sweepers/Scrubbers_1998_100</v>
      </c>
      <c r="B4459" s="1" t="s">
        <v>40</v>
      </c>
      <c r="C4459" s="1">
        <v>2020</v>
      </c>
      <c r="D4459" s="1" t="s">
        <v>101</v>
      </c>
      <c r="E4459" s="1">
        <v>1998</v>
      </c>
      <c r="F4459" s="1">
        <v>100</v>
      </c>
      <c r="G4459" s="1" t="s">
        <v>5</v>
      </c>
      <c r="H4459" s="1">
        <v>5.5286873986234098E-5</v>
      </c>
      <c r="I4459" s="1">
        <v>6.6897117523343196E-5</v>
      </c>
      <c r="J4459" s="1">
        <v>7.9613098540177101E-5</v>
      </c>
      <c r="K4459" s="1">
        <v>2.2930462804111201E-4</v>
      </c>
      <c r="L4459" s="1">
        <v>4.1702160795150398E-4</v>
      </c>
      <c r="M4459" s="1">
        <v>2.6335076184770101E-2</v>
      </c>
      <c r="N4459" s="1">
        <v>5.1566608888173599E-5</v>
      </c>
      <c r="O4459" s="1">
        <v>4.74412801771197E-5</v>
      </c>
      <c r="P4459" s="1">
        <v>2.4182223309367399E-7</v>
      </c>
      <c r="Q4459" s="1">
        <v>2.14943351576655E-7</v>
      </c>
      <c r="R4459" s="1">
        <v>854.41254391237601</v>
      </c>
      <c r="S4459" s="1">
        <v>468.52826861478701</v>
      </c>
      <c r="T4459" s="1">
        <v>0.83341711456310197</v>
      </c>
      <c r="U4459" s="1">
        <v>36389.0288624151</v>
      </c>
      <c r="V4459" s="1">
        <f t="shared" si="277"/>
        <v>0.60873117017678346</v>
      </c>
      <c r="W4459" s="1">
        <f t="shared" si="278"/>
        <v>3.7946934157326373</v>
      </c>
      <c r="X4459" s="1">
        <f t="shared" si="279"/>
        <v>562.17740244079482</v>
      </c>
    </row>
    <row r="4460" spans="1:24" hidden="1" x14ac:dyDescent="0.3">
      <c r="A4460" s="18" t="str">
        <f t="shared" si="276"/>
        <v>ConstMin - Sweepers/Scrubbers_1998_300</v>
      </c>
      <c r="B4460" s="1" t="s">
        <v>40</v>
      </c>
      <c r="C4460" s="1">
        <v>2020</v>
      </c>
      <c r="D4460" s="1" t="s">
        <v>101</v>
      </c>
      <c r="E4460" s="1">
        <v>1998</v>
      </c>
      <c r="F4460" s="1">
        <v>300</v>
      </c>
      <c r="G4460" s="1" t="s">
        <v>5</v>
      </c>
      <c r="H4460" s="1">
        <v>6.3465077722873E-6</v>
      </c>
      <c r="I4460" s="1">
        <v>7.6792744044676293E-6</v>
      </c>
      <c r="J4460" s="1">
        <v>9.1389711920937104E-6</v>
      </c>
      <c r="K4460" s="1">
        <v>2.1462544705986702E-5</v>
      </c>
      <c r="L4460" s="1">
        <v>1.3417668712973799E-4</v>
      </c>
      <c r="M4460" s="1">
        <v>9.3535159502692398E-3</v>
      </c>
      <c r="N4460" s="1">
        <v>3.4793555471864399E-6</v>
      </c>
      <c r="O4460" s="1">
        <v>3.2010071034115301E-6</v>
      </c>
      <c r="P4460" s="1">
        <v>8.6287498285080602E-8</v>
      </c>
      <c r="Q4460" s="1">
        <v>7.6342139786148098E-8</v>
      </c>
      <c r="R4460" s="1">
        <v>303.46452394985897</v>
      </c>
      <c r="S4460" s="1">
        <v>67.758938318187901</v>
      </c>
      <c r="T4460" s="1">
        <v>9.2601901618122498E-2</v>
      </c>
      <c r="U4460" s="1">
        <v>12874.198280455699</v>
      </c>
      <c r="V4460" s="1">
        <f t="shared" si="277"/>
        <v>0.19750977473076847</v>
      </c>
      <c r="W4460" s="1">
        <f t="shared" si="278"/>
        <v>3.4510040732100342</v>
      </c>
      <c r="X4460" s="1">
        <f t="shared" si="279"/>
        <v>731.72296825627234</v>
      </c>
    </row>
    <row r="4461" spans="1:24" hidden="1" x14ac:dyDescent="0.3">
      <c r="A4461" s="18" t="str">
        <f t="shared" si="276"/>
        <v>ConstMin - Sweepers/Scrubbers_1999_50</v>
      </c>
      <c r="B4461" s="1" t="s">
        <v>40</v>
      </c>
      <c r="C4461" s="1">
        <v>2020</v>
      </c>
      <c r="D4461" s="1" t="s">
        <v>101</v>
      </c>
      <c r="E4461" s="1">
        <v>1999</v>
      </c>
      <c r="F4461" s="1">
        <v>50</v>
      </c>
      <c r="G4461" s="1" t="s">
        <v>5</v>
      </c>
      <c r="H4461" s="1">
        <v>2.3434931187800499E-4</v>
      </c>
      <c r="I4461" s="1">
        <v>2.8356266737238701E-4</v>
      </c>
      <c r="J4461" s="1">
        <v>3.37463009104328E-4</v>
      </c>
      <c r="K4461" s="1">
        <v>8.1060880660194299E-4</v>
      </c>
      <c r="L4461" s="1">
        <v>5.7054159855552896E-4</v>
      </c>
      <c r="M4461" s="1">
        <v>5.20609589956351E-2</v>
      </c>
      <c r="N4461" s="1">
        <v>8.2160612520354396E-5</v>
      </c>
      <c r="O4461" s="1">
        <v>7.5587763518726101E-5</v>
      </c>
      <c r="P4461" s="1">
        <v>4.7429890441970202E-7</v>
      </c>
      <c r="Q4461" s="1">
        <v>4.2491454872980601E-7</v>
      </c>
      <c r="R4461" s="1">
        <v>1689.0604797149799</v>
      </c>
      <c r="S4461" s="1">
        <v>1947.65631238986</v>
      </c>
      <c r="T4461" s="1">
        <v>3.24106655663428</v>
      </c>
      <c r="U4461" s="1">
        <v>65274.310126666001</v>
      </c>
      <c r="V4461" s="1">
        <f t="shared" si="277"/>
        <v>1.4384519625527992</v>
      </c>
      <c r="W4461" s="1">
        <f t="shared" si="278"/>
        <v>2.8942338911011758</v>
      </c>
      <c r="X4461" s="1">
        <f t="shared" si="279"/>
        <v>600.93067462718955</v>
      </c>
    </row>
    <row r="4462" spans="1:24" hidden="1" x14ac:dyDescent="0.3">
      <c r="A4462" s="18" t="str">
        <f t="shared" si="276"/>
        <v>ConstMin - Sweepers/Scrubbers_1999_100</v>
      </c>
      <c r="B4462" s="1" t="s">
        <v>40</v>
      </c>
      <c r="C4462" s="1">
        <v>2020</v>
      </c>
      <c r="D4462" s="1" t="s">
        <v>101</v>
      </c>
      <c r="E4462" s="1">
        <v>1999</v>
      </c>
      <c r="F4462" s="1">
        <v>100</v>
      </c>
      <c r="G4462" s="1" t="s">
        <v>5</v>
      </c>
      <c r="H4462" s="1">
        <v>8.9851084229193706E-5</v>
      </c>
      <c r="I4462" s="1">
        <v>1.08719811917324E-4</v>
      </c>
      <c r="J4462" s="1">
        <v>1.2938556129003901E-4</v>
      </c>
      <c r="K4462" s="1">
        <v>3.7266113930398701E-4</v>
      </c>
      <c r="L4462" s="1">
        <v>6.7773489292908998E-4</v>
      </c>
      <c r="M4462" s="1">
        <v>4.2799221186735598E-2</v>
      </c>
      <c r="N4462" s="1">
        <v>8.3804986329645494E-5</v>
      </c>
      <c r="O4462" s="1">
        <v>7.7100587423273805E-5</v>
      </c>
      <c r="P4462" s="1">
        <v>3.93004492162126E-7</v>
      </c>
      <c r="Q4462" s="1">
        <v>3.4932148979571599E-7</v>
      </c>
      <c r="R4462" s="1">
        <v>1388.57359648631</v>
      </c>
      <c r="S4462" s="1">
        <v>698.24759608376496</v>
      </c>
      <c r="T4462" s="1">
        <v>1.0186209177993399</v>
      </c>
      <c r="U4462" s="1">
        <v>58716.2751252257</v>
      </c>
      <c r="V4462" s="1">
        <f t="shared" si="277"/>
        <v>0.61311055998191399</v>
      </c>
      <c r="W4462" s="1">
        <f t="shared" si="278"/>
        <v>3.8219935483242384</v>
      </c>
      <c r="X4462" s="1">
        <f t="shared" si="279"/>
        <v>685.48326848841918</v>
      </c>
    </row>
    <row r="4463" spans="1:24" hidden="1" x14ac:dyDescent="0.3">
      <c r="A4463" s="18" t="str">
        <f t="shared" si="276"/>
        <v>ConstMin - Sweepers/Scrubbers_1999_300</v>
      </c>
      <c r="B4463" s="1" t="s">
        <v>40</v>
      </c>
      <c r="C4463" s="1">
        <v>2020</v>
      </c>
      <c r="D4463" s="1" t="s">
        <v>101</v>
      </c>
      <c r="E4463" s="1">
        <v>1999</v>
      </c>
      <c r="F4463" s="1">
        <v>300</v>
      </c>
      <c r="G4463" s="1" t="s">
        <v>5</v>
      </c>
      <c r="H4463" s="1">
        <v>8.5102706015392907E-6</v>
      </c>
      <c r="I4463" s="1">
        <v>1.0297427427862499E-5</v>
      </c>
      <c r="J4463" s="1">
        <v>1.22547896662165E-5</v>
      </c>
      <c r="K4463" s="1">
        <v>2.9611979328028199E-5</v>
      </c>
      <c r="L4463" s="1">
        <v>1.84895492541702E-4</v>
      </c>
      <c r="M4463" s="1">
        <v>1.3734899737500601E-2</v>
      </c>
      <c r="N4463" s="1">
        <v>5.10915893507904E-6</v>
      </c>
      <c r="O4463" s="1">
        <v>4.7004262202727198E-6</v>
      </c>
      <c r="P4463" s="1">
        <v>1.2673065131138199E-7</v>
      </c>
      <c r="Q4463" s="1">
        <v>1.12102405264922E-7</v>
      </c>
      <c r="R4463" s="1">
        <v>445.61369569479302</v>
      </c>
      <c r="S4463" s="1">
        <v>67.758938318187901</v>
      </c>
      <c r="T4463" s="1">
        <v>9.2601901618122498E-2</v>
      </c>
      <c r="U4463" s="1">
        <v>18904.743790774399</v>
      </c>
      <c r="V4463" s="1">
        <f t="shared" si="277"/>
        <v>0.18036262386989751</v>
      </c>
      <c r="W4463" s="1">
        <f t="shared" si="278"/>
        <v>3.23850169473452</v>
      </c>
      <c r="X4463" s="1">
        <f t="shared" si="279"/>
        <v>731.72296825627234</v>
      </c>
    </row>
    <row r="4464" spans="1:24" hidden="1" x14ac:dyDescent="0.3">
      <c r="A4464" s="18" t="str">
        <f t="shared" si="276"/>
        <v>ConstMin - Sweepers/Scrubbers_2000_50</v>
      </c>
      <c r="B4464" s="1" t="s">
        <v>40</v>
      </c>
      <c r="C4464" s="1">
        <v>2020</v>
      </c>
      <c r="D4464" s="1" t="s">
        <v>101</v>
      </c>
      <c r="E4464" s="1">
        <v>2000</v>
      </c>
      <c r="F4464" s="1">
        <v>50</v>
      </c>
      <c r="G4464" s="1" t="s">
        <v>5</v>
      </c>
      <c r="H4464" s="1">
        <v>2.40454473719937E-4</v>
      </c>
      <c r="I4464" s="1">
        <v>2.9094991320112299E-4</v>
      </c>
      <c r="J4464" s="1">
        <v>3.4625444215670897E-4</v>
      </c>
      <c r="K4464" s="1">
        <v>8.3172641908879196E-4</v>
      </c>
      <c r="L4464" s="1">
        <v>5.8540508916628405E-4</v>
      </c>
      <c r="M4464" s="1">
        <v>5.34172274555995E-2</v>
      </c>
      <c r="N4464" s="1">
        <v>8.4301023484010599E-5</v>
      </c>
      <c r="O4464" s="1">
        <v>7.7556941605289807E-5</v>
      </c>
      <c r="P4464" s="1">
        <v>4.8665512407201504E-7</v>
      </c>
      <c r="Q4464" s="1">
        <v>4.3598422957588002E-7</v>
      </c>
      <c r="R4464" s="1">
        <v>1733.0631162357899</v>
      </c>
      <c r="S4464" s="1">
        <v>1803.0488220766499</v>
      </c>
      <c r="T4464" s="1">
        <v>2.5928532453074302</v>
      </c>
      <c r="U4464" s="1">
        <v>65940.071207374902</v>
      </c>
      <c r="V4464" s="1">
        <f t="shared" si="277"/>
        <v>1.4610242381079657</v>
      </c>
      <c r="W4464" s="1">
        <f t="shared" si="278"/>
        <v>2.9396503850903866</v>
      </c>
      <c r="X4464" s="1">
        <f t="shared" si="279"/>
        <v>695.39177558152369</v>
      </c>
    </row>
    <row r="4465" spans="1:24" hidden="1" x14ac:dyDescent="0.3">
      <c r="A4465" s="18" t="str">
        <f t="shared" si="276"/>
        <v>ConstMin - Sweepers/Scrubbers_2000_75</v>
      </c>
      <c r="B4465" s="1" t="s">
        <v>40</v>
      </c>
      <c r="C4465" s="1">
        <v>2020</v>
      </c>
      <c r="D4465" s="1" t="s">
        <v>101</v>
      </c>
      <c r="E4465" s="1">
        <v>2000</v>
      </c>
      <c r="F4465" s="1">
        <v>75</v>
      </c>
      <c r="G4465" s="1" t="s">
        <v>5</v>
      </c>
      <c r="H4465" s="1">
        <v>9.8064700085927803E-5</v>
      </c>
      <c r="I4465" s="1">
        <v>1.18658287103972E-4</v>
      </c>
      <c r="J4465" s="1">
        <v>1.4121316812373599E-4</v>
      </c>
      <c r="K4465" s="1">
        <v>4.0672745546738398E-4</v>
      </c>
      <c r="L4465" s="1">
        <v>7.3968911541821196E-4</v>
      </c>
      <c r="M4465" s="1">
        <v>4.6711654351131601E-2</v>
      </c>
      <c r="N4465" s="1">
        <v>9.1465906289550696E-5</v>
      </c>
      <c r="O4465" s="1">
        <v>8.4148633786386702E-5</v>
      </c>
      <c r="P4465" s="1">
        <v>4.2893046852938698E-7</v>
      </c>
      <c r="Q4465" s="1">
        <v>3.8125424333228101E-7</v>
      </c>
      <c r="R4465" s="1">
        <v>1515.50818173015</v>
      </c>
      <c r="S4465" s="1">
        <v>869.29759891138599</v>
      </c>
      <c r="T4465" s="1">
        <v>1.5742323275080801</v>
      </c>
      <c r="U4465" s="1">
        <v>62845.102886005501</v>
      </c>
      <c r="V4465" s="1">
        <f t="shared" si="277"/>
        <v>0.6251946225410665</v>
      </c>
      <c r="W4465" s="1">
        <f t="shared" si="278"/>
        <v>3.8973228806717222</v>
      </c>
      <c r="X4465" s="1">
        <f t="shared" si="279"/>
        <v>552.2041338634142</v>
      </c>
    </row>
    <row r="4466" spans="1:24" hidden="1" x14ac:dyDescent="0.3">
      <c r="A4466" s="18" t="str">
        <f t="shared" si="276"/>
        <v>ConstMin - Sweepers/Scrubbers_2000_300</v>
      </c>
      <c r="B4466" s="1" t="s">
        <v>40</v>
      </c>
      <c r="C4466" s="1">
        <v>2020</v>
      </c>
      <c r="D4466" s="1" t="s">
        <v>101</v>
      </c>
      <c r="E4466" s="1">
        <v>2000</v>
      </c>
      <c r="F4466" s="1">
        <v>300</v>
      </c>
      <c r="G4466" s="1" t="s">
        <v>5</v>
      </c>
      <c r="H4466" s="1">
        <v>1.36950957191462E-5</v>
      </c>
      <c r="I4466" s="1">
        <v>1.6571065820166999E-5</v>
      </c>
      <c r="J4466" s="1">
        <v>1.97209378355706E-5</v>
      </c>
      <c r="K4466" s="1">
        <v>4.6313912260287197E-5</v>
      </c>
      <c r="L4466" s="1">
        <v>2.8953916696417199E-4</v>
      </c>
      <c r="M4466" s="1">
        <v>2.0183902840054599E-2</v>
      </c>
      <c r="N4466" s="1">
        <v>7.5080830228760097E-6</v>
      </c>
      <c r="O4466" s="1">
        <v>6.9074363810459302E-6</v>
      </c>
      <c r="P4466" s="1">
        <v>1.8619933840464799E-7</v>
      </c>
      <c r="Q4466" s="1">
        <v>1.6473830164379301E-7</v>
      </c>
      <c r="R4466" s="1">
        <v>654.84449904969597</v>
      </c>
      <c r="S4466" s="1">
        <v>135.51787663637501</v>
      </c>
      <c r="T4466" s="1">
        <v>0.185203803236245</v>
      </c>
      <c r="U4466" s="1">
        <v>27781.164710457</v>
      </c>
      <c r="V4466" s="1">
        <f t="shared" si="277"/>
        <v>0.19750977473076883</v>
      </c>
      <c r="W4466" s="1">
        <f t="shared" si="278"/>
        <v>3.4510040732100449</v>
      </c>
      <c r="X4466" s="1">
        <f t="shared" si="279"/>
        <v>731.72296825626802</v>
      </c>
    </row>
    <row r="4467" spans="1:24" hidden="1" x14ac:dyDescent="0.3">
      <c r="A4467" s="18" t="str">
        <f t="shared" si="276"/>
        <v>ConstMin - Sweepers/Scrubbers_2001_50</v>
      </c>
      <c r="B4467" s="1" t="s">
        <v>40</v>
      </c>
      <c r="C4467" s="1">
        <v>2020</v>
      </c>
      <c r="D4467" s="1" t="s">
        <v>101</v>
      </c>
      <c r="E4467" s="1">
        <v>2001</v>
      </c>
      <c r="F4467" s="1">
        <v>50</v>
      </c>
      <c r="G4467" s="1" t="s">
        <v>5</v>
      </c>
      <c r="H4467" s="1">
        <v>2.4594331649462899E-4</v>
      </c>
      <c r="I4467" s="1">
        <v>2.9759141295850099E-4</v>
      </c>
      <c r="J4467" s="1">
        <v>3.5415837575226598E-4</v>
      </c>
      <c r="K4467" s="1">
        <v>8.5071219828977804E-4</v>
      </c>
      <c r="L4467" s="1">
        <v>5.9876810314655603E-4</v>
      </c>
      <c r="M4467" s="1">
        <v>5.4636579952676498E-2</v>
      </c>
      <c r="N4467" s="1">
        <v>8.6225358916373193E-5</v>
      </c>
      <c r="O4467" s="1">
        <v>7.9327330203063305E-5</v>
      </c>
      <c r="P4467" s="1">
        <v>4.9776397732063702E-7</v>
      </c>
      <c r="Q4467" s="1">
        <v>4.4593642073858098E-7</v>
      </c>
      <c r="R4467" s="1">
        <v>1772.62366512671</v>
      </c>
      <c r="S4467" s="1">
        <v>2000.5413374186901</v>
      </c>
      <c r="T4467" s="1">
        <v>3.0558627533980398</v>
      </c>
      <c r="U4467" s="1">
        <v>68442.762725627399</v>
      </c>
      <c r="V4467" s="1">
        <f t="shared" si="277"/>
        <v>1.4397313596286918</v>
      </c>
      <c r="W4467" s="1">
        <f t="shared" si="278"/>
        <v>2.8968080989813321</v>
      </c>
      <c r="X4467" s="1">
        <f t="shared" si="279"/>
        <v>654.65680197650897</v>
      </c>
    </row>
    <row r="4468" spans="1:24" hidden="1" x14ac:dyDescent="0.3">
      <c r="A4468" s="18" t="str">
        <f t="shared" si="276"/>
        <v>ConstMin - Sweepers/Scrubbers_2001_100</v>
      </c>
      <c r="B4468" s="1" t="s">
        <v>40</v>
      </c>
      <c r="C4468" s="1">
        <v>2020</v>
      </c>
      <c r="D4468" s="1" t="s">
        <v>101</v>
      </c>
      <c r="E4468" s="1">
        <v>2001</v>
      </c>
      <c r="F4468" s="1">
        <v>100</v>
      </c>
      <c r="G4468" s="1" t="s">
        <v>5</v>
      </c>
      <c r="H4468" s="1">
        <v>9.1495853652451601E-5</v>
      </c>
      <c r="I4468" s="1">
        <v>1.1070998291946599E-4</v>
      </c>
      <c r="J4468" s="1">
        <v>1.3175402925953001E-4</v>
      </c>
      <c r="K4468" s="1">
        <v>3.7948288945226699E-4</v>
      </c>
      <c r="L4468" s="1">
        <v>6.9014117203554197E-4</v>
      </c>
      <c r="M4468" s="1">
        <v>4.3582682521132302E-2</v>
      </c>
      <c r="N4468" s="1">
        <v>8.5339078880826503E-5</v>
      </c>
      <c r="O4468" s="1">
        <v>7.8511952570360394E-5</v>
      </c>
      <c r="P4468" s="1">
        <v>4.0019863764691901E-7</v>
      </c>
      <c r="Q4468" s="1">
        <v>3.5571599588578501E-7</v>
      </c>
      <c r="R4468" s="1">
        <v>1413.9921366523699</v>
      </c>
      <c r="S4468" s="1">
        <v>766.00653440195299</v>
      </c>
      <c r="T4468" s="1">
        <v>1.11122281941747</v>
      </c>
      <c r="U4468" s="1">
        <v>60195.346828420101</v>
      </c>
      <c r="V4468" s="1">
        <f t="shared" si="277"/>
        <v>0.60899322808312861</v>
      </c>
      <c r="W4468" s="1">
        <f t="shared" si="278"/>
        <v>3.7963270258720203</v>
      </c>
      <c r="X4468" s="1">
        <f t="shared" si="279"/>
        <v>689.33657680240242</v>
      </c>
    </row>
    <row r="4469" spans="1:24" hidden="1" x14ac:dyDescent="0.3">
      <c r="A4469" s="18" t="str">
        <f t="shared" si="276"/>
        <v>ConstMin - Sweepers/Scrubbers_2002_50</v>
      </c>
      <c r="B4469" s="1" t="s">
        <v>40</v>
      </c>
      <c r="C4469" s="1">
        <v>2020</v>
      </c>
      <c r="D4469" s="1" t="s">
        <v>101</v>
      </c>
      <c r="E4469" s="1">
        <v>2002</v>
      </c>
      <c r="F4469" s="1">
        <v>50</v>
      </c>
      <c r="G4469" s="1" t="s">
        <v>5</v>
      </c>
      <c r="H4469" s="1">
        <v>1.1316847599019399E-4</v>
      </c>
      <c r="I4469" s="1">
        <v>1.3693385594813499E-4</v>
      </c>
      <c r="J4469" s="1">
        <v>1.62962605425879E-4</v>
      </c>
      <c r="K4469" s="1">
        <v>3.91447120250672E-4</v>
      </c>
      <c r="L4469" s="1">
        <v>2.7551744308577301E-4</v>
      </c>
      <c r="M4469" s="1">
        <v>2.5140502188421201E-2</v>
      </c>
      <c r="N4469" s="1">
        <v>3.9675778140068103E-5</v>
      </c>
      <c r="O4469" s="1">
        <v>3.6501715888862603E-5</v>
      </c>
      <c r="P4469" s="1">
        <v>2.2904135602897799E-7</v>
      </c>
      <c r="Q4469" s="1">
        <v>2.0519339920590701E-7</v>
      </c>
      <c r="R4469" s="1">
        <v>815.65590618894896</v>
      </c>
      <c r="S4469" s="1">
        <v>969.28334935651696</v>
      </c>
      <c r="T4469" s="1">
        <v>1.3890285242718301</v>
      </c>
      <c r="U4469" s="1">
        <v>31210.923849279799</v>
      </c>
      <c r="V4469" s="1">
        <f t="shared" si="277"/>
        <v>1.4527564567928057</v>
      </c>
      <c r="W4469" s="1">
        <f t="shared" si="278"/>
        <v>2.9230152151233026</v>
      </c>
      <c r="X4469" s="1">
        <f t="shared" si="279"/>
        <v>697.81385509318034</v>
      </c>
    </row>
    <row r="4470" spans="1:24" hidden="1" x14ac:dyDescent="0.3">
      <c r="A4470" s="18" t="str">
        <f t="shared" si="276"/>
        <v>ConstMin - Sweepers/Scrubbers_2002_100</v>
      </c>
      <c r="B4470" s="1" t="s">
        <v>40</v>
      </c>
      <c r="C4470" s="1">
        <v>2020</v>
      </c>
      <c r="D4470" s="1" t="s">
        <v>101</v>
      </c>
      <c r="E4470" s="1">
        <v>2002</v>
      </c>
      <c r="F4470" s="1">
        <v>100</v>
      </c>
      <c r="G4470" s="1" t="s">
        <v>5</v>
      </c>
      <c r="H4470" s="1">
        <v>1.61463484641816E-4</v>
      </c>
      <c r="I4470" s="1">
        <v>1.95370816416598E-4</v>
      </c>
      <c r="J4470" s="1">
        <v>2.3250741788421599E-4</v>
      </c>
      <c r="K4470" s="1">
        <v>6.6967657272922301E-4</v>
      </c>
      <c r="L4470" s="1">
        <v>1.21789779627527E-3</v>
      </c>
      <c r="M4470" s="1">
        <v>7.6910717906739506E-2</v>
      </c>
      <c r="N4470" s="1">
        <v>1.5059857362019201E-4</v>
      </c>
      <c r="O4470" s="1">
        <v>1.38550687730577E-4</v>
      </c>
      <c r="P4470" s="1">
        <v>7.0623382376244103E-7</v>
      </c>
      <c r="Q4470" s="1">
        <v>6.27734940391083E-7</v>
      </c>
      <c r="R4470" s="1">
        <v>2495.2835404678699</v>
      </c>
      <c r="S4470" s="1">
        <v>1328.7362538493401</v>
      </c>
      <c r="T4470" s="1">
        <v>1.94463993398057</v>
      </c>
      <c r="U4470" s="1">
        <v>106109.08084311101</v>
      </c>
      <c r="V4470" s="1">
        <f t="shared" si="277"/>
        <v>0.6096712834421365</v>
      </c>
      <c r="W4470" s="1">
        <f t="shared" si="278"/>
        <v>3.800553870713169</v>
      </c>
      <c r="X4470" s="1">
        <f t="shared" si="279"/>
        <v>683.28137802327797</v>
      </c>
    </row>
    <row r="4471" spans="1:24" hidden="1" x14ac:dyDescent="0.3">
      <c r="A4471" s="18" t="str">
        <f t="shared" si="276"/>
        <v>ConstMin - Sweepers/Scrubbers_2002_175</v>
      </c>
      <c r="B4471" s="1" t="s">
        <v>40</v>
      </c>
      <c r="C4471" s="1">
        <v>2020</v>
      </c>
      <c r="D4471" s="1" t="s">
        <v>101</v>
      </c>
      <c r="E4471" s="1">
        <v>2002</v>
      </c>
      <c r="F4471" s="1">
        <v>175</v>
      </c>
      <c r="G4471" s="1" t="s">
        <v>5</v>
      </c>
      <c r="H4471" s="1">
        <v>1.12213109795083E-5</v>
      </c>
      <c r="I4471" s="1">
        <v>1.3577786285205E-5</v>
      </c>
      <c r="J4471" s="1">
        <v>1.6158687810491901E-5</v>
      </c>
      <c r="K4471" s="1">
        <v>5.2394400981825198E-5</v>
      </c>
      <c r="L4471" s="1">
        <v>1.2316926692346799E-4</v>
      </c>
      <c r="M4471" s="1">
        <v>7.7781869481186299E-3</v>
      </c>
      <c r="N4471" s="1">
        <v>8.3812186185951693E-6</v>
      </c>
      <c r="O4471" s="1">
        <v>7.7107211291075499E-6</v>
      </c>
      <c r="P4471" s="1">
        <v>7.15765563331589E-8</v>
      </c>
      <c r="Q4471" s="1">
        <v>6.3484516243217894E-8</v>
      </c>
      <c r="R4471" s="1">
        <v>252.354709389883</v>
      </c>
      <c r="S4471" s="1">
        <v>67.758938318187901</v>
      </c>
      <c r="T4471" s="1">
        <v>9.2601901618122498E-2</v>
      </c>
      <c r="U4471" s="1">
        <v>10705.9122542736</v>
      </c>
      <c r="V4471" s="1">
        <f t="shared" si="277"/>
        <v>0.41994642617595229</v>
      </c>
      <c r="W4471" s="1">
        <f t="shared" si="278"/>
        <v>3.8094938580366211</v>
      </c>
      <c r="X4471" s="1">
        <f t="shared" si="279"/>
        <v>731.72296825627234</v>
      </c>
    </row>
    <row r="4472" spans="1:24" hidden="1" x14ac:dyDescent="0.3">
      <c r="A4472" s="18" t="str">
        <f t="shared" si="276"/>
        <v>ConstMin - Sweepers/Scrubbers_2003_50</v>
      </c>
      <c r="B4472" s="1" t="s">
        <v>40</v>
      </c>
      <c r="C4472" s="1">
        <v>2020</v>
      </c>
      <c r="D4472" s="1" t="s">
        <v>101</v>
      </c>
      <c r="E4472" s="1">
        <v>2003</v>
      </c>
      <c r="F4472" s="1">
        <v>50</v>
      </c>
      <c r="G4472" s="1" t="s">
        <v>5</v>
      </c>
      <c r="H4472" s="1">
        <v>1.9213686333112599E-4</v>
      </c>
      <c r="I4472" s="1">
        <v>2.32485604630663E-4</v>
      </c>
      <c r="J4472" s="1">
        <v>2.7667708319682201E-4</v>
      </c>
      <c r="K4472" s="1">
        <v>6.6517065080861401E-4</v>
      </c>
      <c r="L4472" s="1">
        <v>4.70964126472504E-4</v>
      </c>
      <c r="M4472" s="1">
        <v>4.3100168471484901E-2</v>
      </c>
      <c r="N4472" s="1">
        <v>6.7495112843588698E-5</v>
      </c>
      <c r="O4472" s="1">
        <v>6.2095503816101598E-5</v>
      </c>
      <c r="P4472" s="1">
        <v>3.9271832568114302E-7</v>
      </c>
      <c r="Q4472" s="1">
        <v>3.5177778107727697E-7</v>
      </c>
      <c r="R4472" s="1">
        <v>1398.3374997058099</v>
      </c>
      <c r="S4472" s="1">
        <v>1593.9877075095601</v>
      </c>
      <c r="T4472" s="1">
        <v>2.5002513436893001</v>
      </c>
      <c r="U4472" s="1">
        <v>53428.106492450199</v>
      </c>
      <c r="V4472" s="1">
        <f t="shared" si="277"/>
        <v>1.4408371065789309</v>
      </c>
      <c r="W4472" s="1">
        <f t="shared" si="278"/>
        <v>2.9188155127589206</v>
      </c>
      <c r="X4472" s="1">
        <f t="shared" si="279"/>
        <v>637.5309872476729</v>
      </c>
    </row>
    <row r="4473" spans="1:24" hidden="1" x14ac:dyDescent="0.3">
      <c r="A4473" s="18" t="str">
        <f t="shared" si="276"/>
        <v>ConstMin - Sweepers/Scrubbers_2003_100</v>
      </c>
      <c r="B4473" s="1" t="s">
        <v>40</v>
      </c>
      <c r="C4473" s="1">
        <v>2020</v>
      </c>
      <c r="D4473" s="1" t="s">
        <v>101</v>
      </c>
      <c r="E4473" s="1">
        <v>2003</v>
      </c>
      <c r="F4473" s="1">
        <v>100</v>
      </c>
      <c r="G4473" s="1" t="s">
        <v>5</v>
      </c>
      <c r="H4473" s="1">
        <v>1.28954797952716E-4</v>
      </c>
      <c r="I4473" s="1">
        <v>1.5603530552278701E-4</v>
      </c>
      <c r="J4473" s="1">
        <v>1.85694909051911E-4</v>
      </c>
      <c r="K4473" s="1">
        <v>5.3584344365108498E-4</v>
      </c>
      <c r="L4473" s="1">
        <v>9.7486719994862995E-4</v>
      </c>
      <c r="M4473" s="1">
        <v>6.1778212320273897E-2</v>
      </c>
      <c r="N4473" s="1">
        <v>1.20066375292519E-4</v>
      </c>
      <c r="O4473" s="1">
        <v>1.10461065269118E-4</v>
      </c>
      <c r="P4473" s="1">
        <v>5.6730156576493197E-7</v>
      </c>
      <c r="Q4473" s="1">
        <v>5.0422546406807902E-7</v>
      </c>
      <c r="R4473" s="1">
        <v>2004.32606219115</v>
      </c>
      <c r="S4473" s="1">
        <v>1104.8012259928901</v>
      </c>
      <c r="T4473" s="1">
        <v>1.5742323275080801</v>
      </c>
      <c r="U4473" s="1">
        <v>85394.635938509397</v>
      </c>
      <c r="V4473" s="1">
        <f t="shared" si="277"/>
        <v>0.60503553857065662</v>
      </c>
      <c r="W4473" s="1">
        <f t="shared" si="278"/>
        <v>3.7801015570136469</v>
      </c>
      <c r="X4473" s="1">
        <f t="shared" si="279"/>
        <v>701.80316252412842</v>
      </c>
    </row>
    <row r="4474" spans="1:24" hidden="1" x14ac:dyDescent="0.3">
      <c r="A4474" s="18" t="str">
        <f t="shared" si="276"/>
        <v>ConstMin - Sweepers/Scrubbers_2003_175</v>
      </c>
      <c r="B4474" s="1" t="s">
        <v>40</v>
      </c>
      <c r="C4474" s="1">
        <v>2020</v>
      </c>
      <c r="D4474" s="1" t="s">
        <v>101</v>
      </c>
      <c r="E4474" s="1">
        <v>2003</v>
      </c>
      <c r="F4474" s="1">
        <v>175</v>
      </c>
      <c r="G4474" s="1" t="s">
        <v>5</v>
      </c>
      <c r="H4474" s="1">
        <v>1.7139762211373799E-6</v>
      </c>
      <c r="I4474" s="1">
        <v>2.0739112275762301E-6</v>
      </c>
      <c r="J4474" s="1">
        <v>2.4681257584378298E-6</v>
      </c>
      <c r="K4474" s="1">
        <v>1.27901458203887E-5</v>
      </c>
      <c r="L4474" s="1">
        <v>2.1896016167686901E-5</v>
      </c>
      <c r="M4474" s="1">
        <v>1.90609493636754E-3</v>
      </c>
      <c r="N4474" s="1">
        <v>1.2728086601047801E-6</v>
      </c>
      <c r="O4474" s="1">
        <v>1.1709839672964E-6</v>
      </c>
      <c r="P4474" s="1">
        <v>1.7571373663018301E-8</v>
      </c>
      <c r="Q4474" s="1">
        <v>1.55572906329038E-8</v>
      </c>
      <c r="R4474" s="1">
        <v>61.841151022077902</v>
      </c>
      <c r="S4474" s="1">
        <v>20.6582129018865</v>
      </c>
      <c r="T4474" s="1">
        <v>9.2601901618122498E-2</v>
      </c>
      <c r="U4474" s="1">
        <v>2623.59303853959</v>
      </c>
      <c r="V4474" s="1">
        <f t="shared" si="277"/>
        <v>0.26174735006499861</v>
      </c>
      <c r="W4474" s="1">
        <f t="shared" si="278"/>
        <v>2.7634857908409445</v>
      </c>
      <c r="X4474" s="1">
        <f t="shared" si="279"/>
        <v>223.08627080983854</v>
      </c>
    </row>
    <row r="4475" spans="1:24" hidden="1" x14ac:dyDescent="0.3">
      <c r="A4475" s="18" t="str">
        <f t="shared" si="276"/>
        <v>ConstMin - Sweepers/Scrubbers_2004_50</v>
      </c>
      <c r="B4475" s="1" t="s">
        <v>40</v>
      </c>
      <c r="C4475" s="1">
        <v>2020</v>
      </c>
      <c r="D4475" s="1" t="s">
        <v>101</v>
      </c>
      <c r="E4475" s="1">
        <v>2004</v>
      </c>
      <c r="F4475" s="1">
        <v>50</v>
      </c>
      <c r="G4475" s="1" t="s">
        <v>5</v>
      </c>
      <c r="H4475" s="1">
        <v>1.3671588959510701E-4</v>
      </c>
      <c r="I4475" s="1">
        <v>1.6542622641008001E-4</v>
      </c>
      <c r="J4475" s="1">
        <v>1.96870881016955E-4</v>
      </c>
      <c r="K4475" s="1">
        <v>7.6645499655831804E-4</v>
      </c>
      <c r="L4475" s="1">
        <v>6.3785462107443004E-4</v>
      </c>
      <c r="M4475" s="1">
        <v>6.4321601830459499E-2</v>
      </c>
      <c r="N4475" s="1">
        <v>7.0540864109216593E-5</v>
      </c>
      <c r="O4475" s="1">
        <v>6.4897594980479204E-5</v>
      </c>
      <c r="P4475" s="1">
        <v>5.9058363034482301E-7</v>
      </c>
      <c r="Q4475" s="1">
        <v>5.2498426734051302E-7</v>
      </c>
      <c r="R4475" s="1">
        <v>2086.84353380622</v>
      </c>
      <c r="S4475" s="1">
        <v>2324.46211572027</v>
      </c>
      <c r="T4475" s="1">
        <v>3.2410665566342902</v>
      </c>
      <c r="U4475" s="1">
        <v>79762.257170858502</v>
      </c>
      <c r="V4475" s="1">
        <f t="shared" si="277"/>
        <v>0.68674503498367989</v>
      </c>
      <c r="W4475" s="1">
        <f t="shared" si="278"/>
        <v>2.6479688473240164</v>
      </c>
      <c r="X4475" s="1">
        <f t="shared" si="279"/>
        <v>717.19049118637201</v>
      </c>
    </row>
    <row r="4476" spans="1:24" hidden="1" x14ac:dyDescent="0.3">
      <c r="A4476" s="18" t="str">
        <f t="shared" si="276"/>
        <v>ConstMin - Sweepers/Scrubbers_2004_100</v>
      </c>
      <c r="B4476" s="1" t="s">
        <v>40</v>
      </c>
      <c r="C4476" s="1">
        <v>2020</v>
      </c>
      <c r="D4476" s="1" t="s">
        <v>101</v>
      </c>
      <c r="E4476" s="1">
        <v>2004</v>
      </c>
      <c r="F4476" s="1">
        <v>100</v>
      </c>
      <c r="G4476" s="1" t="s">
        <v>5</v>
      </c>
      <c r="H4476" s="1">
        <v>4.5036777203173998E-5</v>
      </c>
      <c r="I4476" s="1">
        <v>5.4494500415840503E-5</v>
      </c>
      <c r="J4476" s="1">
        <v>6.4852959172570602E-5</v>
      </c>
      <c r="K4476" s="1">
        <v>3.14762331342889E-4</v>
      </c>
      <c r="L4476" s="1">
        <v>4.84211550561923E-4</v>
      </c>
      <c r="M4476" s="1">
        <v>3.9727828272985599E-2</v>
      </c>
      <c r="N4476" s="1">
        <v>4.2605438833187903E-5</v>
      </c>
      <c r="O4476" s="1">
        <v>3.9197003726532901E-5</v>
      </c>
      <c r="P4476" s="1">
        <v>3.6595237073246802E-7</v>
      </c>
      <c r="Q4476" s="1">
        <v>3.24253193723271E-7</v>
      </c>
      <c r="R4476" s="1">
        <v>1288.9256359343999</v>
      </c>
      <c r="S4476" s="1">
        <v>677.58938318187802</v>
      </c>
      <c r="T4476" s="1">
        <v>0.92601901618122495</v>
      </c>
      <c r="U4476" s="1">
        <v>54681.463222777602</v>
      </c>
      <c r="V4476" s="1">
        <f t="shared" si="277"/>
        <v>0.32999028082449305</v>
      </c>
      <c r="W4476" s="1">
        <f t="shared" si="278"/>
        <v>2.932132679978579</v>
      </c>
      <c r="X4476" s="1">
        <f t="shared" si="279"/>
        <v>731.72296825627132</v>
      </c>
    </row>
    <row r="4477" spans="1:24" hidden="1" x14ac:dyDescent="0.3">
      <c r="A4477" s="18" t="str">
        <f t="shared" si="276"/>
        <v>ConstMin - Sweepers/Scrubbers_2005_50</v>
      </c>
      <c r="B4477" s="1" t="s">
        <v>40</v>
      </c>
      <c r="C4477" s="1">
        <v>2020</v>
      </c>
      <c r="D4477" s="1" t="s">
        <v>101</v>
      </c>
      <c r="E4477" s="1">
        <v>2005</v>
      </c>
      <c r="F4477" s="1">
        <v>50</v>
      </c>
      <c r="G4477" s="1" t="s">
        <v>5</v>
      </c>
      <c r="H4477" s="1">
        <v>1.48725033660864E-4</v>
      </c>
      <c r="I4477" s="1">
        <v>1.7995729072964599E-4</v>
      </c>
      <c r="J4477" s="1">
        <v>2.14164048471645E-4</v>
      </c>
      <c r="K4477" s="1">
        <v>1.1706463556290399E-3</v>
      </c>
      <c r="L4477" s="1">
        <v>1.06747615969756E-3</v>
      </c>
      <c r="M4477" s="1">
        <v>0.11081230548344199</v>
      </c>
      <c r="N4477" s="1">
        <v>1.0383106952042899E-4</v>
      </c>
      <c r="O4477" s="1">
        <v>9.5524583958794598E-5</v>
      </c>
      <c r="P4477" s="1">
        <v>1.0200529667774399E-6</v>
      </c>
      <c r="Q4477" s="1">
        <v>9.0443514077706503E-7</v>
      </c>
      <c r="R4477" s="1">
        <v>3595.1832134686301</v>
      </c>
      <c r="S4477" s="1">
        <v>3653.1983695696099</v>
      </c>
      <c r="T4477" s="1">
        <v>5.1857064906148604</v>
      </c>
      <c r="U4477" s="1">
        <v>137255.88159954399</v>
      </c>
      <c r="V4477" s="1">
        <f t="shared" si="277"/>
        <v>0.43413728232401338</v>
      </c>
      <c r="W4477" s="1">
        <f t="shared" si="278"/>
        <v>2.575228805889263</v>
      </c>
      <c r="X4477" s="1">
        <f t="shared" si="279"/>
        <v>704.47457375021168</v>
      </c>
    </row>
    <row r="4478" spans="1:24" hidden="1" x14ac:dyDescent="0.3">
      <c r="A4478" s="18" t="str">
        <f t="shared" si="276"/>
        <v>ConstMin - Sweepers/Scrubbers_2005_100</v>
      </c>
      <c r="B4478" s="1" t="s">
        <v>40</v>
      </c>
      <c r="C4478" s="1">
        <v>2020</v>
      </c>
      <c r="D4478" s="1" t="s">
        <v>101</v>
      </c>
      <c r="E4478" s="1">
        <v>2005</v>
      </c>
      <c r="F4478" s="1">
        <v>100</v>
      </c>
      <c r="G4478" s="1" t="s">
        <v>5</v>
      </c>
      <c r="H4478" s="1">
        <v>6.3478505724568496E-5</v>
      </c>
      <c r="I4478" s="1">
        <v>7.6808991926727998E-5</v>
      </c>
      <c r="J4478" s="1">
        <v>9.1409048243378698E-5</v>
      </c>
      <c r="K4478" s="1">
        <v>6.0345965715411605E-4</v>
      </c>
      <c r="L4478" s="1">
        <v>8.6954635320020401E-4</v>
      </c>
      <c r="M4478" s="1">
        <v>7.9375796379077906E-2</v>
      </c>
      <c r="N4478" s="1">
        <v>6.1636046256686704E-5</v>
      </c>
      <c r="O4478" s="1">
        <v>5.6705162556151801E-5</v>
      </c>
      <c r="P4478" s="1">
        <v>7.3196424607852805E-7</v>
      </c>
      <c r="Q4478" s="1">
        <v>6.4785457950001896E-7</v>
      </c>
      <c r="R4478" s="1">
        <v>2575.2602967041998</v>
      </c>
      <c r="S4478" s="1">
        <v>1375.8369792656399</v>
      </c>
      <c r="T4478" s="1">
        <v>1.94463993398057</v>
      </c>
      <c r="U4478" s="1">
        <v>108232.509035564</v>
      </c>
      <c r="V4478" s="1">
        <f t="shared" si="277"/>
        <v>0.23498651455961717</v>
      </c>
      <c r="W4478" s="1">
        <f t="shared" si="278"/>
        <v>2.6602571087180014</v>
      </c>
      <c r="X4478" s="1">
        <f t="shared" si="279"/>
        <v>707.50217313977396</v>
      </c>
    </row>
    <row r="4479" spans="1:24" hidden="1" x14ac:dyDescent="0.3">
      <c r="A4479" s="18" t="str">
        <f t="shared" si="276"/>
        <v>ConstMin - Sweepers/Scrubbers_2006_50</v>
      </c>
      <c r="B4479" s="1" t="s">
        <v>40</v>
      </c>
      <c r="C4479" s="1">
        <v>2020</v>
      </c>
      <c r="D4479" s="1" t="s">
        <v>101</v>
      </c>
      <c r="E4479" s="1">
        <v>2006</v>
      </c>
      <c r="F4479" s="1">
        <v>50</v>
      </c>
      <c r="G4479" s="1" t="s">
        <v>5</v>
      </c>
      <c r="H4479" s="1">
        <v>7.1964366456882001E-5</v>
      </c>
      <c r="I4479" s="1">
        <v>8.7076883412827202E-5</v>
      </c>
      <c r="J4479" s="1">
        <v>1.0362868769791E-4</v>
      </c>
      <c r="K4479" s="1">
        <v>7.3565666637797104E-4</v>
      </c>
      <c r="L4479" s="1">
        <v>7.1371489107618295E-4</v>
      </c>
      <c r="M4479" s="1">
        <v>7.5580379394052905E-2</v>
      </c>
      <c r="N4479" s="1">
        <v>6.3620331762453898E-5</v>
      </c>
      <c r="O4479" s="1">
        <v>5.8530705221457603E-5</v>
      </c>
      <c r="P4479" s="1">
        <v>6.9661915802207502E-7</v>
      </c>
      <c r="Q4479" s="1">
        <v>6.1687689628890898E-7</v>
      </c>
      <c r="R4479" s="1">
        <v>2452.1221725297601</v>
      </c>
      <c r="S4479" s="1">
        <v>2574.8396560911401</v>
      </c>
      <c r="T4479" s="1">
        <v>3.5188722614886498</v>
      </c>
      <c r="U4479" s="1">
        <v>93575.093817417495</v>
      </c>
      <c r="V4479" s="1">
        <f t="shared" si="277"/>
        <v>0.30812802921094057</v>
      </c>
      <c r="W4479" s="1">
        <f t="shared" si="278"/>
        <v>2.5255332320886654</v>
      </c>
      <c r="X4479" s="1">
        <f t="shared" si="279"/>
        <v>731.72296825627336</v>
      </c>
    </row>
    <row r="4480" spans="1:24" hidden="1" x14ac:dyDescent="0.3">
      <c r="A4480" s="18" t="str">
        <f t="shared" si="276"/>
        <v>ConstMin - Sweepers/Scrubbers_2006_100</v>
      </c>
      <c r="B4480" s="1" t="s">
        <v>40</v>
      </c>
      <c r="C4480" s="1">
        <v>2020</v>
      </c>
      <c r="D4480" s="1" t="s">
        <v>101</v>
      </c>
      <c r="E4480" s="1">
        <v>2006</v>
      </c>
      <c r="F4480" s="1">
        <v>100</v>
      </c>
      <c r="G4480" s="1" t="s">
        <v>5</v>
      </c>
      <c r="H4480" s="1">
        <v>4.82457315715843E-5</v>
      </c>
      <c r="I4480" s="1">
        <v>5.8377335201617101E-5</v>
      </c>
      <c r="J4480" s="1">
        <v>6.9473853463081502E-5</v>
      </c>
      <c r="K4480" s="1">
        <v>5.7194438981893897E-4</v>
      </c>
      <c r="L4480" s="1">
        <v>7.9887677763938801E-4</v>
      </c>
      <c r="M4480" s="1">
        <v>7.7478051327642503E-2</v>
      </c>
      <c r="N4480" s="1">
        <v>4.8502264074268601E-5</v>
      </c>
      <c r="O4480" s="1">
        <v>4.4622082948327102E-5</v>
      </c>
      <c r="P4480" s="1">
        <v>7.1487563518050405E-7</v>
      </c>
      <c r="Q4480" s="1">
        <v>6.3236543950545004E-7</v>
      </c>
      <c r="R4480" s="1">
        <v>2513.6900485029901</v>
      </c>
      <c r="S4480" s="1">
        <v>1396.4951921675299</v>
      </c>
      <c r="T4480" s="1">
        <v>2.0372418355986901</v>
      </c>
      <c r="U4480" s="1">
        <v>107403.17568852101</v>
      </c>
      <c r="V4480" s="1">
        <f t="shared" si="277"/>
        <v>0.17997647621501081</v>
      </c>
      <c r="W4480" s="1">
        <f t="shared" si="278"/>
        <v>2.4629254979346333</v>
      </c>
      <c r="X4480" s="1">
        <f t="shared" si="279"/>
        <v>685.48326848841577</v>
      </c>
    </row>
    <row r="4481" spans="1:24" hidden="1" x14ac:dyDescent="0.3">
      <c r="A4481" s="18" t="str">
        <f t="shared" si="276"/>
        <v>ConstMin - Sweepers/Scrubbers_2006_300</v>
      </c>
      <c r="B4481" s="1" t="s">
        <v>40</v>
      </c>
      <c r="C4481" s="1">
        <v>2020</v>
      </c>
      <c r="D4481" s="1" t="s">
        <v>101</v>
      </c>
      <c r="E4481" s="1">
        <v>2006</v>
      </c>
      <c r="F4481" s="1">
        <v>300</v>
      </c>
      <c r="G4481" s="1" t="s">
        <v>5</v>
      </c>
      <c r="H4481" s="1">
        <v>1.36277841018728E-5</v>
      </c>
      <c r="I4481" s="1">
        <v>1.6489618763266001E-5</v>
      </c>
      <c r="J4481" s="1">
        <v>1.9624009106696798E-5</v>
      </c>
      <c r="K4481" s="1">
        <v>6.1598477008305904E-5</v>
      </c>
      <c r="L4481" s="1">
        <v>2.5204132748240902E-4</v>
      </c>
      <c r="M4481" s="1">
        <v>2.80605478508077E-2</v>
      </c>
      <c r="N4481" s="1">
        <v>7.0987726311296003E-6</v>
      </c>
      <c r="O4481" s="1">
        <v>6.5308708206392304E-6</v>
      </c>
      <c r="P4481" s="1">
        <v>2.59024847031691E-7</v>
      </c>
      <c r="Q4481" s="1">
        <v>2.29026419358444E-7</v>
      </c>
      <c r="R4481" s="1">
        <v>910.39357184957805</v>
      </c>
      <c r="S4481" s="1">
        <v>203.27681495456301</v>
      </c>
      <c r="T4481" s="1">
        <v>0.27780570485436701</v>
      </c>
      <c r="U4481" s="1">
        <v>38622.594841367099</v>
      </c>
      <c r="V4481" s="1">
        <f t="shared" si="277"/>
        <v>0.14137016579909129</v>
      </c>
      <c r="W4481" s="1">
        <f t="shared" si="278"/>
        <v>2.1608215912054223</v>
      </c>
      <c r="X4481" s="1">
        <f t="shared" si="279"/>
        <v>731.72296825627109</v>
      </c>
    </row>
    <row r="4482" spans="1:24" hidden="1" x14ac:dyDescent="0.3">
      <c r="A4482" s="18" t="str">
        <f t="shared" si="276"/>
        <v>ConstMin - Sweepers/Scrubbers_2007_50</v>
      </c>
      <c r="B4482" s="1" t="s">
        <v>40</v>
      </c>
      <c r="C4482" s="1">
        <v>2020</v>
      </c>
      <c r="D4482" s="1" t="s">
        <v>101</v>
      </c>
      <c r="E4482" s="1">
        <v>2007</v>
      </c>
      <c r="F4482" s="1">
        <v>50</v>
      </c>
      <c r="G4482" s="1" t="s">
        <v>5</v>
      </c>
      <c r="H4482" s="1">
        <v>4.5435259358175901E-5</v>
      </c>
      <c r="I4482" s="1">
        <v>5.4976663823392797E-5</v>
      </c>
      <c r="J4482" s="1">
        <v>6.5426773475773305E-5</v>
      </c>
      <c r="K4482" s="1">
        <v>4.7067496081117902E-4</v>
      </c>
      <c r="L4482" s="1">
        <v>4.6715513596408002E-4</v>
      </c>
      <c r="M4482" s="1">
        <v>5.0022061380278302E-2</v>
      </c>
      <c r="N4482" s="1">
        <v>4.0890011451268302E-5</v>
      </c>
      <c r="O4482" s="1">
        <v>3.7618810535166902E-5</v>
      </c>
      <c r="P4482" s="1">
        <v>4.6111570641941702E-7</v>
      </c>
      <c r="Q4482" s="1">
        <v>4.0827334048375299E-7</v>
      </c>
      <c r="R4482" s="1">
        <v>1622.9106920291099</v>
      </c>
      <c r="S4482" s="1">
        <v>1626.2145196365</v>
      </c>
      <c r="T4482" s="1">
        <v>2.2224456388349401</v>
      </c>
      <c r="U4482" s="1">
        <v>61931.669622823698</v>
      </c>
      <c r="V4482" s="1">
        <f t="shared" si="277"/>
        <v>0.29393695721201502</v>
      </c>
      <c r="W4482" s="1">
        <f t="shared" si="278"/>
        <v>2.4976808278573484</v>
      </c>
      <c r="X4482" s="1">
        <f t="shared" si="279"/>
        <v>731.7229682562679</v>
      </c>
    </row>
    <row r="4483" spans="1:24" hidden="1" x14ac:dyDescent="0.3">
      <c r="A4483" s="18" t="str">
        <f t="shared" si="276"/>
        <v>ConstMin - Sweepers/Scrubbers_2007_100</v>
      </c>
      <c r="B4483" s="1" t="s">
        <v>40</v>
      </c>
      <c r="C4483" s="1">
        <v>2020</v>
      </c>
      <c r="D4483" s="1" t="s">
        <v>101</v>
      </c>
      <c r="E4483" s="1">
        <v>2007</v>
      </c>
      <c r="F4483" s="1">
        <v>100</v>
      </c>
      <c r="G4483" s="1" t="s">
        <v>5</v>
      </c>
      <c r="H4483" s="1">
        <v>6.4695207023929293E-5</v>
      </c>
      <c r="I4483" s="1">
        <v>7.8281200498954399E-5</v>
      </c>
      <c r="J4483" s="1">
        <v>9.3161098114458098E-5</v>
      </c>
      <c r="K4483" s="1">
        <v>7.8698984109996603E-4</v>
      </c>
      <c r="L4483" s="1">
        <v>1.1051626118953599E-3</v>
      </c>
      <c r="M4483" s="1">
        <v>0.108102730789765</v>
      </c>
      <c r="N4483" s="1">
        <v>6.1912261229671696E-5</v>
      </c>
      <c r="O4483" s="1">
        <v>5.6959280331297903E-5</v>
      </c>
      <c r="P4483" s="1">
        <v>9.9752249981212499E-7</v>
      </c>
      <c r="Q4483" s="1">
        <v>8.8231995637737105E-7</v>
      </c>
      <c r="R4483" s="1">
        <v>3507.2740465954498</v>
      </c>
      <c r="S4483" s="1">
        <v>1850.14954749295</v>
      </c>
      <c r="T4483" s="1">
        <v>2.5928532453074302</v>
      </c>
      <c r="U4483" s="1">
        <v>149003.11534273601</v>
      </c>
      <c r="V4483" s="1">
        <f t="shared" si="277"/>
        <v>0.17396053284346821</v>
      </c>
      <c r="W4483" s="1">
        <f t="shared" si="278"/>
        <v>2.455949520684265</v>
      </c>
      <c r="X4483" s="1">
        <f t="shared" si="279"/>
        <v>713.5573719188958</v>
      </c>
    </row>
    <row r="4484" spans="1:24" hidden="1" x14ac:dyDescent="0.3">
      <c r="A4484" s="18" t="str">
        <f t="shared" si="276"/>
        <v>ConstMin - Sweepers/Scrubbers_2007_300</v>
      </c>
      <c r="B4484" s="1" t="s">
        <v>40</v>
      </c>
      <c r="C4484" s="1">
        <v>2020</v>
      </c>
      <c r="D4484" s="1" t="s">
        <v>101</v>
      </c>
      <c r="E4484" s="1">
        <v>2007</v>
      </c>
      <c r="F4484" s="1">
        <v>300</v>
      </c>
      <c r="G4484" s="1" t="s">
        <v>5</v>
      </c>
      <c r="H4484" s="1">
        <v>1.4403686508808799E-5</v>
      </c>
      <c r="I4484" s="1">
        <v>1.74284606756586E-5</v>
      </c>
      <c r="J4484" s="1">
        <v>2.0741308572684701E-5</v>
      </c>
      <c r="K4484" s="1">
        <v>6.79689237857685E-5</v>
      </c>
      <c r="L4484" s="1">
        <v>1.57773456454055E-4</v>
      </c>
      <c r="M4484" s="1">
        <v>3.2048099387501403E-2</v>
      </c>
      <c r="N4484" s="1">
        <v>7.8265031466403905E-6</v>
      </c>
      <c r="O4484" s="1">
        <v>7.20038289490916E-6</v>
      </c>
      <c r="P4484" s="1">
        <v>2.9586846140673701E-7</v>
      </c>
      <c r="Q4484" s="1">
        <v>2.6157227895148602E-7</v>
      </c>
      <c r="R4484" s="1">
        <v>1039.7652899545101</v>
      </c>
      <c r="S4484" s="1">
        <v>203.27681495456301</v>
      </c>
      <c r="T4484" s="1">
        <v>0.27780570485436701</v>
      </c>
      <c r="U4484" s="1">
        <v>44111.068845140297</v>
      </c>
      <c r="V4484" s="1">
        <f t="shared" si="277"/>
        <v>0.13082780360834873</v>
      </c>
      <c r="W4484" s="1">
        <f t="shared" si="278"/>
        <v>1.1843360787685546</v>
      </c>
      <c r="X4484" s="1">
        <f t="shared" si="279"/>
        <v>731.72296825627109</v>
      </c>
    </row>
    <row r="4485" spans="1:24" hidden="1" x14ac:dyDescent="0.3">
      <c r="A4485" s="18" t="str">
        <f t="shared" si="276"/>
        <v>ConstMin - Sweepers/Scrubbers_2008_50</v>
      </c>
      <c r="B4485" s="1" t="s">
        <v>40</v>
      </c>
      <c r="C4485" s="1">
        <v>2020</v>
      </c>
      <c r="D4485" s="1" t="s">
        <v>101</v>
      </c>
      <c r="E4485" s="1">
        <v>2008</v>
      </c>
      <c r="F4485" s="1">
        <v>50</v>
      </c>
      <c r="G4485" s="1" t="s">
        <v>5</v>
      </c>
      <c r="H4485" s="1">
        <v>2.35192299654144E-5</v>
      </c>
      <c r="I4485" s="1">
        <v>2.8458268258151401E-5</v>
      </c>
      <c r="J4485" s="1">
        <v>3.38676911501968E-5</v>
      </c>
      <c r="K4485" s="1">
        <v>3.7571538591360401E-4</v>
      </c>
      <c r="L4485" s="1">
        <v>3.9682742408454302E-4</v>
      </c>
      <c r="M4485" s="1">
        <v>4.3468610769211199E-2</v>
      </c>
      <c r="N4485" s="1">
        <v>1.5541008150779401E-5</v>
      </c>
      <c r="O4485" s="1">
        <v>1.4297727498717E-5</v>
      </c>
      <c r="P4485" s="1">
        <v>4.0118328644101501E-7</v>
      </c>
      <c r="Q4485" s="1">
        <v>3.54784957581353E-7</v>
      </c>
      <c r="R4485" s="1">
        <v>1410.2912042888699</v>
      </c>
      <c r="S4485" s="1">
        <v>1464.25413048571</v>
      </c>
      <c r="T4485" s="1">
        <v>2.12984373721681</v>
      </c>
      <c r="U4485" s="1">
        <v>53795.423489583998</v>
      </c>
      <c r="V4485" s="1">
        <f t="shared" si="277"/>
        <v>0.17516677685233434</v>
      </c>
      <c r="W4485" s="1">
        <f t="shared" si="278"/>
        <v>2.4425583529171182</v>
      </c>
      <c r="X4485" s="1">
        <f t="shared" si="279"/>
        <v>687.49369021745019</v>
      </c>
    </row>
    <row r="4486" spans="1:24" hidden="1" x14ac:dyDescent="0.3">
      <c r="A4486" s="18" t="str">
        <f t="shared" si="276"/>
        <v>ConstMin - Sweepers/Scrubbers_2008_100</v>
      </c>
      <c r="B4486" s="1" t="s">
        <v>40</v>
      </c>
      <c r="C4486" s="1">
        <v>2020</v>
      </c>
      <c r="D4486" s="1" t="s">
        <v>101</v>
      </c>
      <c r="E4486" s="1">
        <v>2008</v>
      </c>
      <c r="F4486" s="1">
        <v>100</v>
      </c>
      <c r="G4486" s="1" t="s">
        <v>5</v>
      </c>
      <c r="H4486" s="1">
        <v>2.0646127482620301E-5</v>
      </c>
      <c r="I4486" s="1">
        <v>2.4981814253970602E-5</v>
      </c>
      <c r="J4486" s="1">
        <v>2.9730423574973299E-5</v>
      </c>
      <c r="K4486" s="1">
        <v>3.4248522099714898E-4</v>
      </c>
      <c r="L4486" s="1">
        <v>2.7896091712686601E-4</v>
      </c>
      <c r="M4486" s="1">
        <v>4.8342908753496797E-2</v>
      </c>
      <c r="N4486" s="1">
        <v>2.0008060166964702E-5</v>
      </c>
      <c r="O4486" s="1">
        <v>1.8407415353607501E-5</v>
      </c>
      <c r="P4486" s="1">
        <v>4.46334781622472E-7</v>
      </c>
      <c r="Q4486" s="1">
        <v>3.9456832247367101E-7</v>
      </c>
      <c r="R4486" s="1">
        <v>1568.4324343092701</v>
      </c>
      <c r="S4486" s="1">
        <v>813.10725981825397</v>
      </c>
      <c r="T4486" s="1">
        <v>1.11122281941747</v>
      </c>
      <c r="U4486" s="1">
        <v>66539.277428460497</v>
      </c>
      <c r="V4486" s="1">
        <f t="shared" si="277"/>
        <v>0.12431813755379628</v>
      </c>
      <c r="W4486" s="1">
        <f t="shared" si="278"/>
        <v>1.3882058890898559</v>
      </c>
      <c r="X4486" s="1">
        <f t="shared" si="279"/>
        <v>731.72296825627154</v>
      </c>
    </row>
    <row r="4487" spans="1:24" hidden="1" x14ac:dyDescent="0.3">
      <c r="A4487" s="18" t="str">
        <f t="shared" si="276"/>
        <v>ConstMin - Sweepers/Scrubbers_2008_175</v>
      </c>
      <c r="B4487" s="1" t="s">
        <v>40</v>
      </c>
      <c r="C4487" s="1">
        <v>2020</v>
      </c>
      <c r="D4487" s="1" t="s">
        <v>101</v>
      </c>
      <c r="E4487" s="1">
        <v>2008</v>
      </c>
      <c r="F4487" s="1">
        <v>175</v>
      </c>
      <c r="G4487" s="1" t="s">
        <v>5</v>
      </c>
      <c r="H4487" s="1">
        <v>6.4124937700602902E-6</v>
      </c>
      <c r="I4487" s="1">
        <v>7.7591174617729503E-6</v>
      </c>
      <c r="J4487" s="1">
        <v>9.2339910288868207E-6</v>
      </c>
      <c r="K4487" s="1">
        <v>9.4092053254105396E-5</v>
      </c>
      <c r="L4487" s="1">
        <v>7.3402059134986499E-5</v>
      </c>
      <c r="M4487" s="1">
        <v>1.5014854551748001E-2</v>
      </c>
      <c r="N4487" s="1">
        <v>5.1248755600378201E-6</v>
      </c>
      <c r="O4487" s="1">
        <v>4.7148855152347997E-6</v>
      </c>
      <c r="P4487" s="1">
        <v>1.3862740162408701E-7</v>
      </c>
      <c r="Q4487" s="1">
        <v>1.2254922439355299E-7</v>
      </c>
      <c r="R4487" s="1">
        <v>487.14042002477402</v>
      </c>
      <c r="S4487" s="1">
        <v>135.51787663637501</v>
      </c>
      <c r="T4487" s="1">
        <v>0.185203803236245</v>
      </c>
      <c r="U4487" s="1">
        <v>20666.476187047301</v>
      </c>
      <c r="V4487" s="1">
        <f t="shared" si="277"/>
        <v>0.12431813755379637</v>
      </c>
      <c r="W4487" s="1">
        <f t="shared" si="278"/>
        <v>1.1760625263417581</v>
      </c>
      <c r="X4487" s="1">
        <f t="shared" si="279"/>
        <v>731.72296825626802</v>
      </c>
    </row>
    <row r="4488" spans="1:24" hidden="1" x14ac:dyDescent="0.3">
      <c r="A4488" s="18" t="str">
        <f t="shared" si="276"/>
        <v>ConstMin - Sweepers/Scrubbers_2008_300</v>
      </c>
      <c r="B4488" s="1" t="s">
        <v>40</v>
      </c>
      <c r="C4488" s="1">
        <v>2020</v>
      </c>
      <c r="D4488" s="1" t="s">
        <v>101</v>
      </c>
      <c r="E4488" s="1">
        <v>2008</v>
      </c>
      <c r="F4488" s="1">
        <v>300</v>
      </c>
      <c r="G4488" s="1" t="s">
        <v>5</v>
      </c>
      <c r="H4488" s="1">
        <v>4.20491394758052E-6</v>
      </c>
      <c r="I4488" s="1">
        <v>5.0879458765724299E-6</v>
      </c>
      <c r="J4488" s="1">
        <v>6.0550760845159497E-6</v>
      </c>
      <c r="K4488" s="1">
        <v>2.1019009968732501E-5</v>
      </c>
      <c r="L4488" s="1">
        <v>4.8102347571912401E-5</v>
      </c>
      <c r="M4488" s="1">
        <v>9.8458062634413108E-3</v>
      </c>
      <c r="N4488" s="1">
        <v>2.3520339801009698E-6</v>
      </c>
      <c r="O4488" s="1">
        <v>2.1638712616928899E-6</v>
      </c>
      <c r="P4488" s="1">
        <v>9.0903214179729696E-8</v>
      </c>
      <c r="Q4488" s="1">
        <v>8.0360147143313796E-8</v>
      </c>
      <c r="R4488" s="1">
        <v>319.43634099985098</v>
      </c>
      <c r="S4488" s="1">
        <v>67.758938318187901</v>
      </c>
      <c r="T4488" s="1">
        <v>9.2601901618122498E-2</v>
      </c>
      <c r="U4488" s="1">
        <v>13551.7876636375</v>
      </c>
      <c r="V4488" s="1">
        <f t="shared" si="277"/>
        <v>0.12431813755379713</v>
      </c>
      <c r="W4488" s="1">
        <f t="shared" si="278"/>
        <v>1.1753258401667739</v>
      </c>
      <c r="X4488" s="1">
        <f t="shared" si="279"/>
        <v>731.72296825627234</v>
      </c>
    </row>
    <row r="4489" spans="1:24" hidden="1" x14ac:dyDescent="0.3">
      <c r="A4489" s="18" t="str">
        <f t="shared" si="276"/>
        <v>ConstMin - Sweepers/Scrubbers_2009_50</v>
      </c>
      <c r="B4489" s="1" t="s">
        <v>40</v>
      </c>
      <c r="C4489" s="1">
        <v>2020</v>
      </c>
      <c r="D4489" s="1" t="s">
        <v>101</v>
      </c>
      <c r="E4489" s="1">
        <v>2009</v>
      </c>
      <c r="F4489" s="1">
        <v>50</v>
      </c>
      <c r="G4489" s="1" t="s">
        <v>5</v>
      </c>
      <c r="H4489" s="1">
        <v>8.1879600093592507E-6</v>
      </c>
      <c r="I4489" s="1">
        <v>9.9074316113246904E-6</v>
      </c>
      <c r="J4489" s="1">
        <v>1.17906624134773E-5</v>
      </c>
      <c r="K4489" s="1">
        <v>1.34111101083711E-4</v>
      </c>
      <c r="L4489" s="1">
        <v>1.4518413724637301E-4</v>
      </c>
      <c r="M4489" s="1">
        <v>1.6090247314881598E-2</v>
      </c>
      <c r="N4489" s="1">
        <v>5.5800036008428599E-6</v>
      </c>
      <c r="O4489" s="1">
        <v>5.1336033127754303E-6</v>
      </c>
      <c r="P4489" s="1">
        <v>1.4851667703653301E-7</v>
      </c>
      <c r="Q4489" s="1">
        <v>1.31326435560419E-7</v>
      </c>
      <c r="R4489" s="1">
        <v>522.03035389120203</v>
      </c>
      <c r="S4489" s="1">
        <v>542.07150654550298</v>
      </c>
      <c r="T4489" s="1">
        <v>0.74081521294497998</v>
      </c>
      <c r="U4489" s="1">
        <v>19921.127865547202</v>
      </c>
      <c r="V4489" s="1">
        <f t="shared" si="277"/>
        <v>0.16467806709202498</v>
      </c>
      <c r="W4489" s="1">
        <f t="shared" si="278"/>
        <v>2.4132029401875661</v>
      </c>
      <c r="X4489" s="1">
        <f t="shared" si="279"/>
        <v>731.722968256272</v>
      </c>
    </row>
    <row r="4490" spans="1:24" hidden="1" x14ac:dyDescent="0.3">
      <c r="A4490" s="18" t="str">
        <f t="shared" ref="A4490:A4553" si="280">D4490&amp;"_"&amp;E4490&amp;"_"&amp;F4490</f>
        <v>ConstMin - Sweepers/Scrubbers_2009_100</v>
      </c>
      <c r="B4490" s="1" t="s">
        <v>40</v>
      </c>
      <c r="C4490" s="1">
        <v>2020</v>
      </c>
      <c r="D4490" s="1" t="s">
        <v>101</v>
      </c>
      <c r="E4490" s="1">
        <v>2009</v>
      </c>
      <c r="F4490" s="1">
        <v>100</v>
      </c>
      <c r="G4490" s="1" t="s">
        <v>5</v>
      </c>
      <c r="H4490" s="1">
        <v>1.50822113525112E-5</v>
      </c>
      <c r="I4490" s="1">
        <v>1.8249475736538601E-5</v>
      </c>
      <c r="J4490" s="1">
        <v>2.1718384347616201E-5</v>
      </c>
      <c r="K4490" s="1">
        <v>2.6026331058252801E-4</v>
      </c>
      <c r="L4490" s="1">
        <v>2.1337632298378201E-4</v>
      </c>
      <c r="M4490" s="1">
        <v>3.72663767071253E-2</v>
      </c>
      <c r="N4490" s="1">
        <v>1.34097556160605E-5</v>
      </c>
      <c r="O4490" s="1">
        <v>1.2336975166775601E-5</v>
      </c>
      <c r="P4490" s="1">
        <v>3.4409366730844897E-7</v>
      </c>
      <c r="Q4490" s="1">
        <v>3.0416315693744303E-7</v>
      </c>
      <c r="R4490" s="1">
        <v>1209.06655068443</v>
      </c>
      <c r="S4490" s="1">
        <v>609.83044486369101</v>
      </c>
      <c r="T4490" s="1">
        <v>0.83341711456310197</v>
      </c>
      <c r="U4490" s="1">
        <v>51293.516306868201</v>
      </c>
      <c r="V4490" s="1">
        <f t="shared" si="277"/>
        <v>0.1178084714992432</v>
      </c>
      <c r="W4490" s="1">
        <f t="shared" si="278"/>
        <v>1.3774389373015523</v>
      </c>
      <c r="X4490" s="1">
        <f t="shared" si="279"/>
        <v>731.72296825627268</v>
      </c>
    </row>
    <row r="4491" spans="1:24" hidden="1" x14ac:dyDescent="0.3">
      <c r="A4491" s="18" t="str">
        <f t="shared" si="280"/>
        <v>ConstMin - Sweepers/Scrubbers_2010_50</v>
      </c>
      <c r="B4491" s="1" t="s">
        <v>40</v>
      </c>
      <c r="C4491" s="1">
        <v>2020</v>
      </c>
      <c r="D4491" s="1" t="s">
        <v>101</v>
      </c>
      <c r="E4491" s="1">
        <v>2010</v>
      </c>
      <c r="F4491" s="1">
        <v>50</v>
      </c>
      <c r="G4491" s="1" t="s">
        <v>5</v>
      </c>
      <c r="H4491" s="1">
        <v>1.2600866289153499E-5</v>
      </c>
      <c r="I4491" s="1">
        <v>1.5247048209875701E-5</v>
      </c>
      <c r="J4491" s="1">
        <v>1.8145247456380999E-5</v>
      </c>
      <c r="K4491" s="1">
        <v>2.1217204999932201E-4</v>
      </c>
      <c r="L4491" s="1">
        <v>2.35716305174989E-4</v>
      </c>
      <c r="M4491" s="1">
        <v>2.6433977731591202E-2</v>
      </c>
      <c r="N4491" s="1">
        <v>8.8835546735962902E-6</v>
      </c>
      <c r="O4491" s="1">
        <v>8.1728702997085804E-6</v>
      </c>
      <c r="P4491" s="1">
        <v>2.4401720717180498E-7</v>
      </c>
      <c r="Q4491" s="1">
        <v>2.15750572706403E-7</v>
      </c>
      <c r="R4491" s="1">
        <v>857.62129567840304</v>
      </c>
      <c r="S4491" s="1">
        <v>880.86619813644199</v>
      </c>
      <c r="T4491" s="1">
        <v>1.2038247210355899</v>
      </c>
      <c r="U4491" s="1">
        <v>32727.5672076847</v>
      </c>
      <c r="V4491" s="1">
        <f t="shared" ref="V4491:V4554" si="281">IFERROR(CONVERT(I4491,"ton","g")*365/U4491,0)</f>
        <v>0.15426260140473977</v>
      </c>
      <c r="W4491" s="1">
        <f t="shared" ref="W4491:W4554" si="282">IFERROR(CONVERT(L4491,"ton","g")*365/U4491,0)</f>
        <v>2.3848688565341498</v>
      </c>
      <c r="X4491" s="1">
        <f t="shared" ref="X4491:X4554" si="283">S4491/T4491</f>
        <v>731.72296825627325</v>
      </c>
    </row>
    <row r="4492" spans="1:24" hidden="1" x14ac:dyDescent="0.3">
      <c r="A4492" s="18" t="str">
        <f t="shared" si="280"/>
        <v>ConstMin - Sweepers/Scrubbers_2010_75</v>
      </c>
      <c r="B4492" s="1" t="s">
        <v>40</v>
      </c>
      <c r="C4492" s="1">
        <v>2020</v>
      </c>
      <c r="D4492" s="1" t="s">
        <v>101</v>
      </c>
      <c r="E4492" s="1">
        <v>2010</v>
      </c>
      <c r="F4492" s="1">
        <v>75</v>
      </c>
      <c r="G4492" s="1" t="s">
        <v>5</v>
      </c>
      <c r="H4492" s="1">
        <v>1.9745067055070499E-5</v>
      </c>
      <c r="I4492" s="1">
        <v>2.3891531136635299E-5</v>
      </c>
      <c r="J4492" s="1">
        <v>2.8432896559301499E-5</v>
      </c>
      <c r="K4492" s="1">
        <v>3.5545865922673799E-4</v>
      </c>
      <c r="L4492" s="1">
        <v>2.9337139931554098E-4</v>
      </c>
      <c r="M4492" s="1">
        <v>5.1641253851749599E-2</v>
      </c>
      <c r="N4492" s="1">
        <v>2.0492404098220299E-5</v>
      </c>
      <c r="O4492" s="1">
        <v>1.88530117703627E-5</v>
      </c>
      <c r="P4492" s="1">
        <v>4.7685664957068095E-7</v>
      </c>
      <c r="Q4492" s="1">
        <v>4.2148897176668099E-7</v>
      </c>
      <c r="R4492" s="1">
        <v>1675.4436085442201</v>
      </c>
      <c r="S4492" s="1">
        <v>948.62513645463002</v>
      </c>
      <c r="T4492" s="1">
        <v>1.29642662265371</v>
      </c>
      <c r="U4492" s="1">
        <v>71079.126295779104</v>
      </c>
      <c r="V4492" s="1">
        <f t="shared" si="281"/>
        <v>0.11129880544469038</v>
      </c>
      <c r="W4492" s="1">
        <f t="shared" si="282"/>
        <v>1.3666719855132488</v>
      </c>
      <c r="X4492" s="1">
        <f t="shared" si="283"/>
        <v>731.72296825627473</v>
      </c>
    </row>
    <row r="4493" spans="1:24" hidden="1" x14ac:dyDescent="0.3">
      <c r="A4493" s="18" t="str">
        <f t="shared" si="280"/>
        <v>ConstMin - Sweepers/Scrubbers_2010_175</v>
      </c>
      <c r="B4493" s="1" t="s">
        <v>40</v>
      </c>
      <c r="C4493" s="1">
        <v>2020</v>
      </c>
      <c r="D4493" s="1" t="s">
        <v>101</v>
      </c>
      <c r="E4493" s="1">
        <v>2010</v>
      </c>
      <c r="F4493" s="1">
        <v>175</v>
      </c>
      <c r="G4493" s="1" t="s">
        <v>5</v>
      </c>
      <c r="H4493" s="1">
        <v>2.8234128296097E-6</v>
      </c>
      <c r="I4493" s="1">
        <v>3.4163295238277302E-6</v>
      </c>
      <c r="J4493" s="1">
        <v>4.0657144746379603E-6</v>
      </c>
      <c r="K4493" s="1">
        <v>4.4964698852304102E-5</v>
      </c>
      <c r="L4493" s="1">
        <v>3.5542753870835697E-5</v>
      </c>
      <c r="M4493" s="1">
        <v>7.3843546975809801E-3</v>
      </c>
      <c r="N4493" s="1">
        <v>2.3736427672636499E-6</v>
      </c>
      <c r="O4493" s="1">
        <v>2.1837513458825598E-6</v>
      </c>
      <c r="P4493" s="1">
        <v>6.8187318813729599E-8</v>
      </c>
      <c r="Q4493" s="1">
        <v>6.0270110357485397E-8</v>
      </c>
      <c r="R4493" s="1">
        <v>239.577255749888</v>
      </c>
      <c r="S4493" s="1">
        <v>67.758938318187901</v>
      </c>
      <c r="T4493" s="1">
        <v>9.2601901618122498E-2</v>
      </c>
      <c r="U4493" s="1">
        <v>10163.8407477281</v>
      </c>
      <c r="V4493" s="1">
        <f t="shared" si="281"/>
        <v>0.11129880544469113</v>
      </c>
      <c r="W4493" s="1">
        <f t="shared" si="282"/>
        <v>1.1579287128035725</v>
      </c>
      <c r="X4493" s="1">
        <f t="shared" si="283"/>
        <v>731.72296825627234</v>
      </c>
    </row>
    <row r="4494" spans="1:24" hidden="1" x14ac:dyDescent="0.3">
      <c r="A4494" s="18" t="str">
        <f t="shared" si="280"/>
        <v>ConstMin - Sweepers/Scrubbers_2010_9999</v>
      </c>
      <c r="B4494" s="1" t="s">
        <v>40</v>
      </c>
      <c r="C4494" s="1">
        <v>2020</v>
      </c>
      <c r="D4494" s="1" t="s">
        <v>101</v>
      </c>
      <c r="E4494" s="1">
        <v>2010</v>
      </c>
      <c r="F4494" s="1">
        <v>9999</v>
      </c>
      <c r="G4494" s="1" t="s">
        <v>5</v>
      </c>
      <c r="H4494" s="1">
        <v>1.5961693863393501E-5</v>
      </c>
      <c r="I4494" s="1">
        <v>1.93136495747061E-5</v>
      </c>
      <c r="J4494" s="1">
        <v>2.2984839163286601E-5</v>
      </c>
      <c r="K4494" s="1">
        <v>8.3119817671813303E-5</v>
      </c>
      <c r="L4494" s="1">
        <v>3.3446160864688201E-4</v>
      </c>
      <c r="M4494" s="1">
        <v>4.1746218556991101E-2</v>
      </c>
      <c r="N4494" s="1">
        <v>9.4904867065631701E-6</v>
      </c>
      <c r="O4494" s="1">
        <v>8.7312477700381205E-6</v>
      </c>
      <c r="P4494" s="1">
        <v>3.85485642360284E-7</v>
      </c>
      <c r="Q4494" s="1">
        <v>3.4072702388764999E-7</v>
      </c>
      <c r="R4494" s="1">
        <v>1354.4100858393699</v>
      </c>
      <c r="S4494" s="1">
        <v>67.758938318187901</v>
      </c>
      <c r="T4494" s="1">
        <v>9.2601901618122498E-2</v>
      </c>
      <c r="U4494" s="1">
        <v>57459.579693823303</v>
      </c>
      <c r="V4494" s="1">
        <f t="shared" si="281"/>
        <v>0.11129880544469027</v>
      </c>
      <c r="W4494" s="1">
        <f t="shared" si="282"/>
        <v>1.9274025535939607</v>
      </c>
      <c r="X4494" s="1">
        <f t="shared" si="283"/>
        <v>731.72296825627234</v>
      </c>
    </row>
    <row r="4495" spans="1:24" hidden="1" x14ac:dyDescent="0.3">
      <c r="A4495" s="18" t="str">
        <f t="shared" si="280"/>
        <v>ConstMin - Sweepers/Scrubbers_2011_50</v>
      </c>
      <c r="B4495" s="1" t="s">
        <v>40</v>
      </c>
      <c r="C4495" s="1">
        <v>2020</v>
      </c>
      <c r="D4495" s="1" t="s">
        <v>101</v>
      </c>
      <c r="E4495" s="1">
        <v>2011</v>
      </c>
      <c r="F4495" s="1">
        <v>50</v>
      </c>
      <c r="G4495" s="1" t="s">
        <v>5</v>
      </c>
      <c r="H4495" s="1">
        <v>9.0984087221986505E-6</v>
      </c>
      <c r="I4495" s="1">
        <v>1.1009074553860301E-5</v>
      </c>
      <c r="J4495" s="1">
        <v>1.3101708559965999E-5</v>
      </c>
      <c r="K4495" s="1">
        <v>1.5797722804951499E-4</v>
      </c>
      <c r="L4495" s="1">
        <v>1.80353031529011E-4</v>
      </c>
      <c r="M4495" s="1">
        <v>2.0468545903965001E-2</v>
      </c>
      <c r="N4495" s="1">
        <v>7.0920295991325398E-6</v>
      </c>
      <c r="O4495" s="1">
        <v>6.5246672312019299E-6</v>
      </c>
      <c r="P4495" s="1">
        <v>1.88968905299451E-7</v>
      </c>
      <c r="Q4495" s="1">
        <v>1.6706152006665601E-7</v>
      </c>
      <c r="R4495" s="1">
        <v>664.07942977996402</v>
      </c>
      <c r="S4495" s="1">
        <v>677.58938318187802</v>
      </c>
      <c r="T4495" s="1">
        <v>0.92601901618122495</v>
      </c>
      <c r="U4495" s="1">
        <v>25341.8429310022</v>
      </c>
      <c r="V4495" s="1">
        <f t="shared" si="281"/>
        <v>0.1438471357174548</v>
      </c>
      <c r="W4495" s="1">
        <f t="shared" si="282"/>
        <v>2.3565347728807153</v>
      </c>
      <c r="X4495" s="1">
        <f t="shared" si="283"/>
        <v>731.72296825627132</v>
      </c>
    </row>
    <row r="4496" spans="1:24" hidden="1" x14ac:dyDescent="0.3">
      <c r="A4496" s="18" t="str">
        <f t="shared" si="280"/>
        <v>ConstMin - Sweepers/Scrubbers_2011_75</v>
      </c>
      <c r="B4496" s="1" t="s">
        <v>40</v>
      </c>
      <c r="C4496" s="1">
        <v>2020</v>
      </c>
      <c r="D4496" s="1" t="s">
        <v>101</v>
      </c>
      <c r="E4496" s="1">
        <v>2011</v>
      </c>
      <c r="F4496" s="1">
        <v>75</v>
      </c>
      <c r="G4496" s="1" t="s">
        <v>5</v>
      </c>
      <c r="H4496" s="1">
        <v>2.3747270192375201E-6</v>
      </c>
      <c r="I4496" s="1">
        <v>2.8734196932774E-6</v>
      </c>
      <c r="J4496" s="1">
        <v>3.4196069077020298E-6</v>
      </c>
      <c r="K4496" s="1">
        <v>4.4742691893694999E-5</v>
      </c>
      <c r="L4496" s="1">
        <v>3.71802292565247E-5</v>
      </c>
      <c r="M4496" s="1">
        <v>6.5966901965056803E-3</v>
      </c>
      <c r="N4496" s="1">
        <v>2.72795403230033E-6</v>
      </c>
      <c r="O4496" s="1">
        <v>2.5097177097162998E-6</v>
      </c>
      <c r="P4496" s="1">
        <v>6.0918430460188197E-8</v>
      </c>
      <c r="Q4496" s="1">
        <v>5.3841298586020302E-8</v>
      </c>
      <c r="R4496" s="1">
        <v>214.02234846990001</v>
      </c>
      <c r="S4496" s="1">
        <v>135.51787663637501</v>
      </c>
      <c r="T4496" s="1">
        <v>0.185203803236245</v>
      </c>
      <c r="U4496" s="1">
        <v>9079.6977346371696</v>
      </c>
      <c r="V4496" s="1">
        <f t="shared" si="281"/>
        <v>0.10478913939013743</v>
      </c>
      <c r="W4496" s="1">
        <f t="shared" si="282"/>
        <v>1.3559050337249512</v>
      </c>
      <c r="X4496" s="1">
        <f t="shared" si="283"/>
        <v>731.72296825626802</v>
      </c>
    </row>
    <row r="4497" spans="1:24" hidden="1" x14ac:dyDescent="0.3">
      <c r="A4497" s="18" t="str">
        <f t="shared" si="280"/>
        <v>ConstMin - Sweepers/Scrubbers_2011_300</v>
      </c>
      <c r="B4497" s="1" t="s">
        <v>40</v>
      </c>
      <c r="C4497" s="1">
        <v>2020</v>
      </c>
      <c r="D4497" s="1" t="s">
        <v>101</v>
      </c>
      <c r="E4497" s="1">
        <v>2011</v>
      </c>
      <c r="F4497" s="1">
        <v>300</v>
      </c>
      <c r="G4497" s="1" t="s">
        <v>5</v>
      </c>
      <c r="H4497" s="1">
        <v>2.6790920531513701E-6</v>
      </c>
      <c r="I4497" s="1">
        <v>3.2417013843131601E-6</v>
      </c>
      <c r="J4497" s="1">
        <v>3.8578925565379697E-6</v>
      </c>
      <c r="K4497" s="1">
        <v>2.1133637558069499E-5</v>
      </c>
      <c r="L4497" s="1">
        <v>2.73734555516946E-5</v>
      </c>
      <c r="M4497" s="1">
        <v>1.03380965766133E-2</v>
      </c>
      <c r="N4497" s="1">
        <v>2.07848354168028E-7</v>
      </c>
      <c r="O4497" s="1">
        <v>1.9122048583458601E-7</v>
      </c>
      <c r="P4497" s="1">
        <v>9.5500456916470605E-8</v>
      </c>
      <c r="Q4497" s="1">
        <v>8.4378154500479494E-8</v>
      </c>
      <c r="R4497" s="1">
        <v>335.40815804984402</v>
      </c>
      <c r="S4497" s="1">
        <v>67.758938318187901</v>
      </c>
      <c r="T4497" s="1">
        <v>9.2601901618122498E-2</v>
      </c>
      <c r="U4497" s="1">
        <v>14229.3770468194</v>
      </c>
      <c r="V4497" s="1">
        <f t="shared" si="281"/>
        <v>7.5435490710553485E-2</v>
      </c>
      <c r="W4497" s="1">
        <f t="shared" si="282"/>
        <v>0.63698959502499519</v>
      </c>
      <c r="X4497" s="1">
        <f t="shared" si="283"/>
        <v>731.72296825627234</v>
      </c>
    </row>
    <row r="4498" spans="1:24" hidden="1" x14ac:dyDescent="0.3">
      <c r="A4498" s="18" t="str">
        <f t="shared" si="280"/>
        <v>ConstMin - Sweepers/Scrubbers_2012_50</v>
      </c>
      <c r="B4498" s="1" t="s">
        <v>40</v>
      </c>
      <c r="C4498" s="1">
        <v>2020</v>
      </c>
      <c r="D4498" s="1" t="s">
        <v>101</v>
      </c>
      <c r="E4498" s="1">
        <v>2012</v>
      </c>
      <c r="F4498" s="1">
        <v>50</v>
      </c>
      <c r="G4498" s="1" t="s">
        <v>5</v>
      </c>
      <c r="H4498" s="1">
        <v>1.2433778950956899E-5</v>
      </c>
      <c r="I4498" s="1">
        <v>1.50448725306579E-5</v>
      </c>
      <c r="J4498" s="1">
        <v>1.7904641689378002E-5</v>
      </c>
      <c r="K4498" s="1">
        <v>2.2344064078920199E-4</v>
      </c>
      <c r="L4498" s="1">
        <v>2.6251250986586899E-4</v>
      </c>
      <c r="M4498" s="1">
        <v>3.01555315323121E-2</v>
      </c>
      <c r="N4498" s="1">
        <v>1.0103868722820599E-5</v>
      </c>
      <c r="O4498" s="1">
        <v>9.2955592249949807E-6</v>
      </c>
      <c r="P4498" s="1">
        <v>2.7842983025760798E-7</v>
      </c>
      <c r="Q4498" s="1">
        <v>2.4612539453670402E-7</v>
      </c>
      <c r="R4498" s="1">
        <v>978.36301018385097</v>
      </c>
      <c r="S4498" s="1">
        <v>1084.1430130910001</v>
      </c>
      <c r="T4498" s="1">
        <v>1.48163042588996</v>
      </c>
      <c r="U4498" s="1">
        <v>37335.175013321503</v>
      </c>
      <c r="V4498" s="1">
        <f t="shared" si="281"/>
        <v>0.13343167003017048</v>
      </c>
      <c r="W4498" s="1">
        <f t="shared" si="282"/>
        <v>2.3282006892272942</v>
      </c>
      <c r="X4498" s="1">
        <f t="shared" si="283"/>
        <v>731.72296825626802</v>
      </c>
    </row>
    <row r="4499" spans="1:24" hidden="1" x14ac:dyDescent="0.3">
      <c r="A4499" s="18" t="str">
        <f t="shared" si="280"/>
        <v>ConstMin - Sweepers/Scrubbers_2012_100</v>
      </c>
      <c r="B4499" s="1" t="s">
        <v>40</v>
      </c>
      <c r="C4499" s="1">
        <v>2020</v>
      </c>
      <c r="D4499" s="1" t="s">
        <v>101</v>
      </c>
      <c r="E4499" s="1">
        <v>2012</v>
      </c>
      <c r="F4499" s="1">
        <v>100</v>
      </c>
      <c r="G4499" s="1" t="s">
        <v>5</v>
      </c>
      <c r="H4499" s="1">
        <v>7.1576162557074996E-6</v>
      </c>
      <c r="I4499" s="1">
        <v>8.6607156694060701E-6</v>
      </c>
      <c r="J4499" s="1">
        <v>1.0306967408218801E-5</v>
      </c>
      <c r="K4499" s="1">
        <v>1.5493384686092999E-4</v>
      </c>
      <c r="L4499" s="1">
        <v>1.1362920249128E-4</v>
      </c>
      <c r="M4499" s="1">
        <v>2.3186873750404201E-2</v>
      </c>
      <c r="N4499" s="1">
        <v>3.5687877289819098E-6</v>
      </c>
      <c r="O4499" s="1">
        <v>3.28328471066336E-6</v>
      </c>
      <c r="P4499" s="1">
        <v>2.14159418075988E-7</v>
      </c>
      <c r="Q4499" s="1">
        <v>1.89248146522504E-7</v>
      </c>
      <c r="R4499" s="1">
        <v>752.27258305465102</v>
      </c>
      <c r="S4499" s="1">
        <v>406.55362990912698</v>
      </c>
      <c r="T4499" s="1">
        <v>0.55561140970873502</v>
      </c>
      <c r="U4499" s="1">
        <v>31914.459947866399</v>
      </c>
      <c r="V4499" s="1">
        <f t="shared" si="281"/>
        <v>8.9857613869809713E-2</v>
      </c>
      <c r="W4499" s="1">
        <f t="shared" si="282"/>
        <v>1.1789382530896624</v>
      </c>
      <c r="X4499" s="1">
        <f t="shared" si="283"/>
        <v>731.72296825627154</v>
      </c>
    </row>
    <row r="4500" spans="1:24" hidden="1" x14ac:dyDescent="0.3">
      <c r="A4500" s="18" t="str">
        <f t="shared" si="280"/>
        <v>ConstMin - Sweepers/Scrubbers_2012_175</v>
      </c>
      <c r="B4500" s="1" t="s">
        <v>40</v>
      </c>
      <c r="C4500" s="1">
        <v>2020</v>
      </c>
      <c r="D4500" s="1" t="s">
        <v>101</v>
      </c>
      <c r="E4500" s="1">
        <v>2012</v>
      </c>
      <c r="F4500" s="1">
        <v>175</v>
      </c>
      <c r="G4500" s="1" t="s">
        <v>5</v>
      </c>
      <c r="H4500" s="1">
        <v>8.7118587818959803E-6</v>
      </c>
      <c r="I4500" s="1">
        <v>1.0541349126094099E-5</v>
      </c>
      <c r="J4500" s="1">
        <v>1.2545076645930201E-5</v>
      </c>
      <c r="K4500" s="1">
        <v>1.7316331574895801E-4</v>
      </c>
      <c r="L4500" s="1">
        <v>1.2831877485990401E-4</v>
      </c>
      <c r="M4500" s="1">
        <v>2.9291273633737899E-2</v>
      </c>
      <c r="N4500" s="1">
        <v>6.1215761564240305E-7</v>
      </c>
      <c r="O4500" s="1">
        <v>5.6318500639100999E-7</v>
      </c>
      <c r="P4500" s="1">
        <v>2.7055099499106E-7</v>
      </c>
      <c r="Q4500" s="1">
        <v>2.3907143775135799E-7</v>
      </c>
      <c r="R4500" s="1">
        <v>950.32311447455902</v>
      </c>
      <c r="S4500" s="1">
        <v>271.03575327275098</v>
      </c>
      <c r="T4500" s="1">
        <v>0.37040760647248999</v>
      </c>
      <c r="U4500" s="1">
        <v>40316.5682993218</v>
      </c>
      <c r="V4500" s="1">
        <f t="shared" si="281"/>
        <v>8.6576742178314472E-2</v>
      </c>
      <c r="W4500" s="1">
        <f t="shared" si="282"/>
        <v>1.0538899105601938</v>
      </c>
      <c r="X4500" s="1">
        <f t="shared" si="283"/>
        <v>731.72296825627063</v>
      </c>
    </row>
    <row r="4501" spans="1:24" hidden="1" x14ac:dyDescent="0.3">
      <c r="A4501" s="18" t="str">
        <f t="shared" si="280"/>
        <v>ConstMin - Sweepers/Scrubbers_2012_300</v>
      </c>
      <c r="B4501" s="1" t="s">
        <v>40</v>
      </c>
      <c r="C4501" s="1">
        <v>2020</v>
      </c>
      <c r="D4501" s="1" t="s">
        <v>101</v>
      </c>
      <c r="E4501" s="1">
        <v>2012</v>
      </c>
      <c r="F4501" s="1">
        <v>300</v>
      </c>
      <c r="G4501" s="1" t="s">
        <v>5</v>
      </c>
      <c r="H4501" s="1">
        <v>2.68913609677305E-6</v>
      </c>
      <c r="I4501" s="1">
        <v>3.2538546770954002E-6</v>
      </c>
      <c r="J4501" s="1">
        <v>3.8723559793532001E-6</v>
      </c>
      <c r="K4501" s="1">
        <v>2.2308782058967499E-5</v>
      </c>
      <c r="L4501" s="1">
        <v>2.9100401420584499E-5</v>
      </c>
      <c r="M4501" s="1">
        <v>1.10765320463714E-2</v>
      </c>
      <c r="N4501" s="1">
        <v>2.1829791077883499E-7</v>
      </c>
      <c r="O4501" s="1">
        <v>2.0083407791652901E-7</v>
      </c>
      <c r="P4501" s="1">
        <v>1.0232735771502301E-7</v>
      </c>
      <c r="Q4501" s="1">
        <v>9.0405165536228101E-8</v>
      </c>
      <c r="R4501" s="1">
        <v>359.36588362483297</v>
      </c>
      <c r="S4501" s="1">
        <v>67.758938318187901</v>
      </c>
      <c r="T4501" s="1">
        <v>9.2601901618122498E-2</v>
      </c>
      <c r="U4501" s="1">
        <v>15245.761121592201</v>
      </c>
      <c r="V4501" s="1">
        <f t="shared" si="281"/>
        <v>7.0670415158620714E-2</v>
      </c>
      <c r="W4501" s="1">
        <f t="shared" si="282"/>
        <v>0.63203113038564451</v>
      </c>
      <c r="X4501" s="1">
        <f t="shared" si="283"/>
        <v>731.72296825627234</v>
      </c>
    </row>
    <row r="4502" spans="1:24" hidden="1" x14ac:dyDescent="0.3">
      <c r="A4502" s="18" t="str">
        <f t="shared" si="280"/>
        <v>ConstMin - Sweepers/Scrubbers_2013_50</v>
      </c>
      <c r="B4502" s="1" t="s">
        <v>40</v>
      </c>
      <c r="C4502" s="1">
        <v>2020</v>
      </c>
      <c r="D4502" s="1" t="s">
        <v>101</v>
      </c>
      <c r="E4502" s="1">
        <v>2013</v>
      </c>
      <c r="F4502" s="1">
        <v>50</v>
      </c>
      <c r="G4502" s="1" t="s">
        <v>5</v>
      </c>
      <c r="H4502" s="1">
        <v>6.5741866028972696E-6</v>
      </c>
      <c r="I4502" s="1">
        <v>7.9547657895056998E-6</v>
      </c>
      <c r="J4502" s="1">
        <v>9.4668287081720706E-6</v>
      </c>
      <c r="K4502" s="1">
        <v>1.2280954580875099E-4</v>
      </c>
      <c r="L4502" s="1">
        <v>8.9790250749234506E-5</v>
      </c>
      <c r="M4502" s="1">
        <v>1.72942794268795E-2</v>
      </c>
      <c r="N4502" s="1">
        <v>4.0909224308009401E-7</v>
      </c>
      <c r="O4502" s="1">
        <v>3.7636486363368698E-7</v>
      </c>
      <c r="P4502" s="1">
        <v>1.5969696421291E-7</v>
      </c>
      <c r="Q4502" s="1">
        <v>1.4115358379963401E-7</v>
      </c>
      <c r="R4502" s="1">
        <v>561.09384976061096</v>
      </c>
      <c r="S4502" s="1">
        <v>609.83044486368999</v>
      </c>
      <c r="T4502" s="1">
        <v>0.83341711456310197</v>
      </c>
      <c r="U4502" s="1">
        <v>21411.824508547299</v>
      </c>
      <c r="V4502" s="1">
        <f t="shared" si="281"/>
        <v>0.12301620434288617</v>
      </c>
      <c r="W4502" s="1">
        <f t="shared" si="282"/>
        <v>1.3885582714124363</v>
      </c>
      <c r="X4502" s="1">
        <f t="shared" si="283"/>
        <v>731.72296825627143</v>
      </c>
    </row>
    <row r="4503" spans="1:24" hidden="1" x14ac:dyDescent="0.3">
      <c r="A4503" s="18" t="str">
        <f t="shared" si="280"/>
        <v>ConstMin - Sweepers/Scrubbers_2013_100</v>
      </c>
      <c r="B4503" s="1" t="s">
        <v>40</v>
      </c>
      <c r="C4503" s="1">
        <v>2020</v>
      </c>
      <c r="D4503" s="1" t="s">
        <v>101</v>
      </c>
      <c r="E4503" s="1">
        <v>2013</v>
      </c>
      <c r="F4503" s="1">
        <v>100</v>
      </c>
      <c r="G4503" s="1" t="s">
        <v>5</v>
      </c>
      <c r="H4503" s="1">
        <v>1.7341403487221399E-5</v>
      </c>
      <c r="I4503" s="1">
        <v>2.0983098219537899E-5</v>
      </c>
      <c r="J4503" s="1">
        <v>2.4971621021598799E-5</v>
      </c>
      <c r="K4503" s="1">
        <v>3.9624283586724298E-4</v>
      </c>
      <c r="L4503" s="1">
        <v>2.9265313308036799E-4</v>
      </c>
      <c r="M4503" s="1">
        <v>6.02071053009436E-2</v>
      </c>
      <c r="N4503" s="1">
        <v>8.9926852193604E-6</v>
      </c>
      <c r="O4503" s="1">
        <v>8.2732704018115699E-6</v>
      </c>
      <c r="P4503" s="1">
        <v>5.5612430406811302E-7</v>
      </c>
      <c r="Q4503" s="1">
        <v>4.9140229978136401E-7</v>
      </c>
      <c r="R4503" s="1">
        <v>1953.3532252140899</v>
      </c>
      <c r="S4503" s="1">
        <v>1084.1430130910001</v>
      </c>
      <c r="T4503" s="1">
        <v>1.48163042588996</v>
      </c>
      <c r="U4503" s="1">
        <v>82869.181563143706</v>
      </c>
      <c r="V4503" s="1">
        <f t="shared" si="281"/>
        <v>8.3842682435402535E-2</v>
      </c>
      <c r="W4503" s="1">
        <f t="shared" si="282"/>
        <v>1.1693613328148094</v>
      </c>
      <c r="X4503" s="1">
        <f t="shared" si="283"/>
        <v>731.72296825626802</v>
      </c>
    </row>
    <row r="4504" spans="1:24" hidden="1" x14ac:dyDescent="0.3">
      <c r="A4504" s="18" t="str">
        <f t="shared" si="280"/>
        <v>ConstMin - Sweepers/Scrubbers_2013_175</v>
      </c>
      <c r="B4504" s="1" t="s">
        <v>40</v>
      </c>
      <c r="C4504" s="1">
        <v>2020</v>
      </c>
      <c r="D4504" s="1" t="s">
        <v>101</v>
      </c>
      <c r="E4504" s="1">
        <v>2013</v>
      </c>
      <c r="F4504" s="1">
        <v>175</v>
      </c>
      <c r="G4504" s="1" t="s">
        <v>5</v>
      </c>
      <c r="H4504" s="1">
        <v>9.2381786906348702E-6</v>
      </c>
      <c r="I4504" s="1">
        <v>1.11781962156681E-5</v>
      </c>
      <c r="J4504" s="1">
        <v>1.3302977314514201E-5</v>
      </c>
      <c r="K4504" s="1">
        <v>1.9349809513831599E-4</v>
      </c>
      <c r="L4504" s="1">
        <v>1.44444564943547E-4</v>
      </c>
      <c r="M4504" s="1">
        <v>3.3229596139114401E-2</v>
      </c>
      <c r="N4504" s="1">
        <v>6.7687750434248301E-7</v>
      </c>
      <c r="O4504" s="1">
        <v>6.2272730399508396E-7</v>
      </c>
      <c r="P4504" s="1">
        <v>3.06946950033061E-7</v>
      </c>
      <c r="Q4504" s="1">
        <v>2.71215496608684E-7</v>
      </c>
      <c r="R4504" s="1">
        <v>1078.0976508745</v>
      </c>
      <c r="S4504" s="1">
        <v>271.03575327275098</v>
      </c>
      <c r="T4504" s="1">
        <v>0.37040760647248999</v>
      </c>
      <c r="U4504" s="1">
        <v>45737.283364776798</v>
      </c>
      <c r="V4504" s="1">
        <f t="shared" si="281"/>
        <v>8.0926352042962182E-2</v>
      </c>
      <c r="W4504" s="1">
        <f t="shared" si="282"/>
        <v>1.0457296944680037</v>
      </c>
      <c r="X4504" s="1">
        <f t="shared" si="283"/>
        <v>731.72296825627063</v>
      </c>
    </row>
    <row r="4505" spans="1:24" hidden="1" x14ac:dyDescent="0.3">
      <c r="A4505" s="18" t="str">
        <f t="shared" si="280"/>
        <v>ConstMin - Sweepers/Scrubbers_2014_25</v>
      </c>
      <c r="B4505" s="1" t="s">
        <v>40</v>
      </c>
      <c r="C4505" s="1">
        <v>2020</v>
      </c>
      <c r="D4505" s="1" t="s">
        <v>101</v>
      </c>
      <c r="E4505" s="1">
        <v>2014</v>
      </c>
      <c r="F4505" s="1">
        <v>25</v>
      </c>
      <c r="G4505" s="1" t="s">
        <v>5</v>
      </c>
      <c r="H4505" s="1">
        <v>0</v>
      </c>
      <c r="I4505" s="1">
        <v>0</v>
      </c>
      <c r="J4505" s="1">
        <v>0</v>
      </c>
      <c r="K4505" s="1">
        <v>0</v>
      </c>
      <c r="L4505" s="1">
        <v>0</v>
      </c>
      <c r="M4505" s="1">
        <v>0</v>
      </c>
      <c r="N4505" s="1">
        <v>0</v>
      </c>
      <c r="O4505" s="1">
        <v>0</v>
      </c>
      <c r="P4505" s="1">
        <v>0</v>
      </c>
      <c r="Q4505" s="1">
        <v>0</v>
      </c>
      <c r="R4505" s="1">
        <v>0</v>
      </c>
      <c r="S4505" s="1">
        <v>0</v>
      </c>
      <c r="T4505" s="1">
        <v>0</v>
      </c>
      <c r="U4505" s="1">
        <v>0</v>
      </c>
      <c r="V4505" s="1">
        <f t="shared" si="281"/>
        <v>0</v>
      </c>
      <c r="W4505" s="1">
        <f t="shared" si="282"/>
        <v>0</v>
      </c>
      <c r="X4505" s="1" t="e">
        <f t="shared" si="283"/>
        <v>#DIV/0!</v>
      </c>
    </row>
    <row r="4506" spans="1:24" hidden="1" x14ac:dyDescent="0.3">
      <c r="A4506" s="18" t="str">
        <f t="shared" si="280"/>
        <v>ConstMin - Sweepers/Scrubbers_2014_50</v>
      </c>
      <c r="B4506" s="1" t="s">
        <v>40</v>
      </c>
      <c r="C4506" s="1">
        <v>2020</v>
      </c>
      <c r="D4506" s="1" t="s">
        <v>101</v>
      </c>
      <c r="E4506" s="1">
        <v>2014</v>
      </c>
      <c r="F4506" s="1">
        <v>50</v>
      </c>
      <c r="G4506" s="1" t="s">
        <v>5</v>
      </c>
      <c r="H4506" s="1">
        <v>8.7216637497633905E-6</v>
      </c>
      <c r="I4506" s="1">
        <v>1.0553213137213699E-5</v>
      </c>
      <c r="J4506" s="1">
        <v>1.2559195799659201E-5</v>
      </c>
      <c r="K4506" s="1">
        <v>1.7026479853815901E-4</v>
      </c>
      <c r="L4506" s="1">
        <v>1.2854571106875299E-4</v>
      </c>
      <c r="M4506" s="1">
        <v>2.5065759422502599E-2</v>
      </c>
      <c r="N4506" s="1">
        <v>5.6428535221209499E-7</v>
      </c>
      <c r="O4506" s="1">
        <v>5.1914252403512796E-7</v>
      </c>
      <c r="P4506" s="1">
        <v>2.3148372645914201E-7</v>
      </c>
      <c r="Q4506" s="1">
        <v>2.0458335879820399E-7</v>
      </c>
      <c r="R4506" s="1">
        <v>813.23095946316505</v>
      </c>
      <c r="S4506" s="1">
        <v>813.10725981825397</v>
      </c>
      <c r="T4506" s="1">
        <v>1.11122281941747</v>
      </c>
      <c r="U4506" s="1">
        <v>31033.59374973</v>
      </c>
      <c r="V4506" s="1">
        <f t="shared" si="281"/>
        <v>0.11260073865560115</v>
      </c>
      <c r="W4506" s="1">
        <f t="shared" si="282"/>
        <v>1.3715578212203761</v>
      </c>
      <c r="X4506" s="1">
        <f t="shared" si="283"/>
        <v>731.72296825627154</v>
      </c>
    </row>
    <row r="4507" spans="1:24" hidden="1" x14ac:dyDescent="0.3">
      <c r="A4507" s="18" t="str">
        <f t="shared" si="280"/>
        <v>ConstMin - Sweepers/Scrubbers_2014_75</v>
      </c>
      <c r="B4507" s="1" t="s">
        <v>40</v>
      </c>
      <c r="C4507" s="1">
        <v>2020</v>
      </c>
      <c r="D4507" s="1" t="s">
        <v>101</v>
      </c>
      <c r="E4507" s="1">
        <v>2014</v>
      </c>
      <c r="F4507" s="1">
        <v>75</v>
      </c>
      <c r="G4507" s="1" t="s">
        <v>5</v>
      </c>
      <c r="H4507" s="1">
        <v>2.04934801276831E-5</v>
      </c>
      <c r="I4507" s="1">
        <v>2.4797110954496601E-5</v>
      </c>
      <c r="J4507" s="1">
        <v>2.9510611383863699E-5</v>
      </c>
      <c r="K4507" s="1">
        <v>4.9674281585355604E-4</v>
      </c>
      <c r="L4507" s="1">
        <v>3.69525039476998E-4</v>
      </c>
      <c r="M4507" s="1">
        <v>7.6649601760890598E-2</v>
      </c>
      <c r="N4507" s="1">
        <v>1.8274528372075E-6</v>
      </c>
      <c r="O4507" s="1">
        <v>1.6812566102309E-6</v>
      </c>
      <c r="P4507" s="1">
        <v>7.0804877563782295E-7</v>
      </c>
      <c r="Q4507" s="1">
        <v>6.25603745510698E-7</v>
      </c>
      <c r="R4507" s="1">
        <v>2486.8119146838399</v>
      </c>
      <c r="S4507" s="1">
        <v>1422.93770468194</v>
      </c>
      <c r="T4507" s="1">
        <v>1.94463993398057</v>
      </c>
      <c r="U4507" s="1">
        <v>105500.666961418</v>
      </c>
      <c r="V4507" s="1">
        <f t="shared" si="281"/>
        <v>7.7827751000996009E-2</v>
      </c>
      <c r="W4507" s="1">
        <f t="shared" si="282"/>
        <v>1.1597844125399588</v>
      </c>
      <c r="X4507" s="1">
        <f t="shared" si="283"/>
        <v>731.72296825627018</v>
      </c>
    </row>
    <row r="4508" spans="1:24" hidden="1" x14ac:dyDescent="0.3">
      <c r="A4508" s="18" t="str">
        <f t="shared" si="280"/>
        <v>ConstMin - Sweepers/Scrubbers_2014_175</v>
      </c>
      <c r="B4508" s="1" t="s">
        <v>40</v>
      </c>
      <c r="C4508" s="1">
        <v>2020</v>
      </c>
      <c r="D4508" s="1" t="s">
        <v>101</v>
      </c>
      <c r="E4508" s="1">
        <v>2014</v>
      </c>
      <c r="F4508" s="1">
        <v>175</v>
      </c>
      <c r="G4508" s="1" t="s">
        <v>5</v>
      </c>
      <c r="H4508" s="1">
        <v>2.1642023128362802E-6</v>
      </c>
      <c r="I4508" s="1">
        <v>2.6186847985318898E-6</v>
      </c>
      <c r="J4508" s="1">
        <v>3.1164513304842398E-6</v>
      </c>
      <c r="K4508" s="1">
        <v>4.7990474109650702E-5</v>
      </c>
      <c r="L4508" s="1">
        <v>3.6094755239105301E-5</v>
      </c>
      <c r="M4508" s="1">
        <v>8.3689353239251099E-3</v>
      </c>
      <c r="N4508" s="1">
        <v>1.66043529993199E-7</v>
      </c>
      <c r="O4508" s="1">
        <v>1.52760047593743E-7</v>
      </c>
      <c r="P4508" s="1">
        <v>7.7310031289048394E-8</v>
      </c>
      <c r="Q4508" s="1">
        <v>6.8306125071816701E-8</v>
      </c>
      <c r="R4508" s="1">
        <v>271.52088984987398</v>
      </c>
      <c r="S4508" s="1">
        <v>67.758938318187901</v>
      </c>
      <c r="T4508" s="1">
        <v>9.2601901618122498E-2</v>
      </c>
      <c r="U4508" s="1">
        <v>11519.0195140919</v>
      </c>
      <c r="V4508" s="1">
        <f t="shared" si="281"/>
        <v>7.5275961907610878E-2</v>
      </c>
      <c r="W4508" s="1">
        <f t="shared" si="282"/>
        <v>1.0375694783758225</v>
      </c>
      <c r="X4508" s="1">
        <f t="shared" si="283"/>
        <v>731.72296825627234</v>
      </c>
    </row>
    <row r="4509" spans="1:24" hidden="1" x14ac:dyDescent="0.3">
      <c r="A4509" s="18" t="str">
        <f t="shared" si="280"/>
        <v>ConstMin - Sweepers/Scrubbers_2015_25</v>
      </c>
      <c r="B4509" s="1" t="s">
        <v>40</v>
      </c>
      <c r="C4509" s="1">
        <v>2020</v>
      </c>
      <c r="D4509" s="1" t="s">
        <v>101</v>
      </c>
      <c r="E4509" s="1">
        <v>2015</v>
      </c>
      <c r="F4509" s="1">
        <v>25</v>
      </c>
      <c r="G4509" s="1" t="s">
        <v>5</v>
      </c>
      <c r="H4509" s="1">
        <v>0</v>
      </c>
      <c r="I4509" s="1">
        <v>0</v>
      </c>
      <c r="J4509" s="1">
        <v>0</v>
      </c>
      <c r="K4509" s="1">
        <v>0</v>
      </c>
      <c r="L4509" s="1">
        <v>0</v>
      </c>
      <c r="M4509" s="1">
        <v>0</v>
      </c>
      <c r="N4509" s="1">
        <v>0</v>
      </c>
      <c r="O4509" s="1">
        <v>0</v>
      </c>
      <c r="P4509" s="1">
        <v>0</v>
      </c>
      <c r="Q4509" s="1">
        <v>0</v>
      </c>
      <c r="R4509" s="1">
        <v>0</v>
      </c>
      <c r="S4509" s="1">
        <v>0</v>
      </c>
      <c r="T4509" s="1">
        <v>0</v>
      </c>
      <c r="U4509" s="1">
        <v>0</v>
      </c>
      <c r="V4509" s="1">
        <f t="shared" si="281"/>
        <v>0</v>
      </c>
      <c r="W4509" s="1">
        <f t="shared" si="282"/>
        <v>0</v>
      </c>
      <c r="X4509" s="1" t="e">
        <f t="shared" si="283"/>
        <v>#DIV/0!</v>
      </c>
    </row>
    <row r="4510" spans="1:24" hidden="1" x14ac:dyDescent="0.3">
      <c r="A4510" s="18" t="str">
        <f t="shared" si="280"/>
        <v>ConstMin - Sweepers/Scrubbers_2015_50</v>
      </c>
      <c r="B4510" s="1" t="s">
        <v>40</v>
      </c>
      <c r="C4510" s="1">
        <v>2020</v>
      </c>
      <c r="D4510" s="1" t="s">
        <v>101</v>
      </c>
      <c r="E4510" s="1">
        <v>2015</v>
      </c>
      <c r="F4510" s="1">
        <v>50</v>
      </c>
      <c r="G4510" s="1" t="s">
        <v>5</v>
      </c>
      <c r="H4510" s="1">
        <v>7.8457918832463305E-6</v>
      </c>
      <c r="I4510" s="1">
        <v>9.4934081787280598E-6</v>
      </c>
      <c r="J4510" s="1">
        <v>1.1297940311874701E-5</v>
      </c>
      <c r="K4510" s="1">
        <v>1.61113976810649E-4</v>
      </c>
      <c r="L4510" s="1">
        <v>1.25843633344932E-4</v>
      </c>
      <c r="M4510" s="1">
        <v>2.4846844493048501E-2</v>
      </c>
      <c r="N4510" s="1">
        <v>5.3096774122064801E-7</v>
      </c>
      <c r="O4510" s="1">
        <v>4.8849032192299603E-7</v>
      </c>
      <c r="P4510" s="1">
        <v>2.29486025528922E-7</v>
      </c>
      <c r="Q4510" s="1">
        <v>2.0279660457289201E-7</v>
      </c>
      <c r="R4510" s="1">
        <v>806.12850566872703</v>
      </c>
      <c r="S4510" s="1">
        <v>880.86619813644199</v>
      </c>
      <c r="T4510" s="1">
        <v>1.2038247210355899</v>
      </c>
      <c r="U4510" s="1">
        <v>30762.557996457301</v>
      </c>
      <c r="V4510" s="1">
        <f t="shared" si="281"/>
        <v>0.10218527296831628</v>
      </c>
      <c r="W4510" s="1">
        <f t="shared" si="282"/>
        <v>1.3545573710283152</v>
      </c>
      <c r="X4510" s="1">
        <f t="shared" si="283"/>
        <v>731.72296825627325</v>
      </c>
    </row>
    <row r="4511" spans="1:24" hidden="1" x14ac:dyDescent="0.3">
      <c r="A4511" s="18" t="str">
        <f t="shared" si="280"/>
        <v>ConstMin - Sweepers/Scrubbers_2015_100</v>
      </c>
      <c r="B4511" s="1" t="s">
        <v>40</v>
      </c>
      <c r="C4511" s="1">
        <v>2020</v>
      </c>
      <c r="D4511" s="1" t="s">
        <v>101</v>
      </c>
      <c r="E4511" s="1">
        <v>2015</v>
      </c>
      <c r="F4511" s="1">
        <v>100</v>
      </c>
      <c r="G4511" s="1" t="s">
        <v>5</v>
      </c>
      <c r="H4511" s="1">
        <v>1.35075588182192E-5</v>
      </c>
      <c r="I4511" s="1">
        <v>1.6344146170045199E-5</v>
      </c>
      <c r="J4511" s="1">
        <v>1.9450884698235601E-5</v>
      </c>
      <c r="K4511" s="1">
        <v>4.5636452845221602E-4</v>
      </c>
      <c r="L4511" s="1">
        <v>1.8929501311335201E-4</v>
      </c>
      <c r="M4511" s="1">
        <v>7.1529782503901101E-2</v>
      </c>
      <c r="N4511" s="1">
        <v>1.6266439254620601E-6</v>
      </c>
      <c r="O4511" s="1">
        <v>1.4965124114250901E-6</v>
      </c>
      <c r="P4511" s="1">
        <v>6.6092308524606401E-7</v>
      </c>
      <c r="Q4511" s="1">
        <v>5.8381646899617496E-7</v>
      </c>
      <c r="R4511" s="1">
        <v>2320.70501736392</v>
      </c>
      <c r="S4511" s="1">
        <v>1287.4198280455601</v>
      </c>
      <c r="T4511" s="1">
        <v>1.75943613074432</v>
      </c>
      <c r="U4511" s="1">
        <v>98453.737376327001</v>
      </c>
      <c r="V4511" s="1">
        <f t="shared" si="281"/>
        <v>5.4969100635038536E-2</v>
      </c>
      <c r="W4511" s="1">
        <f t="shared" si="282"/>
        <v>0.63664241112877984</v>
      </c>
      <c r="X4511" s="1">
        <f t="shared" si="283"/>
        <v>731.72296825626972</v>
      </c>
    </row>
    <row r="4512" spans="1:24" hidden="1" x14ac:dyDescent="0.3">
      <c r="A4512" s="18" t="str">
        <f t="shared" si="280"/>
        <v>ConstMin - Sweepers/Scrubbers_2015_175</v>
      </c>
      <c r="B4512" s="1" t="s">
        <v>40</v>
      </c>
      <c r="C4512" s="1">
        <v>2020</v>
      </c>
      <c r="D4512" s="1" t="s">
        <v>101</v>
      </c>
      <c r="E4512" s="1">
        <v>2015</v>
      </c>
      <c r="F4512" s="1">
        <v>175</v>
      </c>
      <c r="G4512" s="1" t="s">
        <v>5</v>
      </c>
      <c r="H4512" s="1">
        <v>7.3762027644216997E-6</v>
      </c>
      <c r="I4512" s="1">
        <v>8.9252053449502604E-6</v>
      </c>
      <c r="J4512" s="1">
        <v>1.06217319807672E-5</v>
      </c>
      <c r="K4512" s="1">
        <v>3.1795188385572799E-4</v>
      </c>
      <c r="L4512" s="1">
        <v>2.87926764768874E-5</v>
      </c>
      <c r="M4512" s="1">
        <v>5.6318011826884298E-2</v>
      </c>
      <c r="N4512" s="1">
        <v>1.0875685462045301E-6</v>
      </c>
      <c r="O4512" s="1">
        <v>1.0005630625081701E-6</v>
      </c>
      <c r="P4512" s="1">
        <v>5.2046666225852495E-7</v>
      </c>
      <c r="Q4512" s="1">
        <v>4.5966004165975499E-7</v>
      </c>
      <c r="R4512" s="1">
        <v>1827.1758705191501</v>
      </c>
      <c r="S4512" s="1">
        <v>474.31256822731501</v>
      </c>
      <c r="T4512" s="1">
        <v>0.648213311326857</v>
      </c>
      <c r="U4512" s="1">
        <v>77516.225436006906</v>
      </c>
      <c r="V4512" s="1">
        <f t="shared" si="281"/>
        <v>3.8125381703488656E-2</v>
      </c>
      <c r="W4512" s="1">
        <f t="shared" si="282"/>
        <v>0.12299232774150905</v>
      </c>
      <c r="X4512" s="1">
        <f t="shared" si="283"/>
        <v>731.72296825627245</v>
      </c>
    </row>
    <row r="4513" spans="1:24" hidden="1" x14ac:dyDescent="0.3">
      <c r="A4513" s="18" t="str">
        <f t="shared" si="280"/>
        <v>ConstMin - Sweepers/Scrubbers_2016_50</v>
      </c>
      <c r="B4513" s="1" t="s">
        <v>40</v>
      </c>
      <c r="C4513" s="1">
        <v>2020</v>
      </c>
      <c r="D4513" s="1" t="s">
        <v>101</v>
      </c>
      <c r="E4513" s="1">
        <v>2016</v>
      </c>
      <c r="F4513" s="1">
        <v>50</v>
      </c>
      <c r="G4513" s="1" t="s">
        <v>5</v>
      </c>
      <c r="H4513" s="1">
        <v>8.0238533833934506E-6</v>
      </c>
      <c r="I4513" s="1">
        <v>9.7088625939060708E-6</v>
      </c>
      <c r="J4513" s="1">
        <v>1.15543488720865E-5</v>
      </c>
      <c r="K4513" s="1">
        <v>1.7474393187625299E-4</v>
      </c>
      <c r="L4513" s="1">
        <v>1.4150793971005299E-4</v>
      </c>
      <c r="M4513" s="1">
        <v>2.8294754631951701E-2</v>
      </c>
      <c r="N4513" s="1">
        <v>5.7231944022481399E-7</v>
      </c>
      <c r="O4513" s="1">
        <v>5.2653388500682905E-7</v>
      </c>
      <c r="P4513" s="1">
        <v>2.6135832279180699E-7</v>
      </c>
      <c r="Q4513" s="1">
        <v>2.3093798362155301E-7</v>
      </c>
      <c r="R4513" s="1">
        <v>917.99215293112695</v>
      </c>
      <c r="S4513" s="1">
        <v>1016.38407477281</v>
      </c>
      <c r="T4513" s="1">
        <v>1.3890285242718301</v>
      </c>
      <c r="U4513" s="1">
        <v>35031.371110503103</v>
      </c>
      <c r="V4513" s="1">
        <f t="shared" si="281"/>
        <v>9.1769807281031596E-2</v>
      </c>
      <c r="W4513" s="1">
        <f t="shared" si="282"/>
        <v>1.3375569208362654</v>
      </c>
      <c r="X4513" s="1">
        <f t="shared" si="283"/>
        <v>731.72296825627006</v>
      </c>
    </row>
    <row r="4514" spans="1:24" hidden="1" x14ac:dyDescent="0.3">
      <c r="A4514" s="18" t="str">
        <f t="shared" si="280"/>
        <v>ConstMin - Sweepers/Scrubbers_2016_100</v>
      </c>
      <c r="B4514" s="1" t="s">
        <v>40</v>
      </c>
      <c r="C4514" s="1">
        <v>2020</v>
      </c>
      <c r="D4514" s="1" t="s">
        <v>101</v>
      </c>
      <c r="E4514" s="1">
        <v>2016</v>
      </c>
      <c r="F4514" s="1">
        <v>100</v>
      </c>
      <c r="G4514" s="1" t="s">
        <v>5</v>
      </c>
      <c r="H4514" s="1">
        <v>1.5430935573634399E-5</v>
      </c>
      <c r="I4514" s="1">
        <v>1.8671432044097599E-5</v>
      </c>
      <c r="J4514" s="1">
        <v>2.2220547226033599E-5</v>
      </c>
      <c r="K4514" s="1">
        <v>5.59216601343689E-4</v>
      </c>
      <c r="L4514" s="1">
        <v>2.33702351442336E-4</v>
      </c>
      <c r="M4514" s="1">
        <v>8.9055317652826593E-2</v>
      </c>
      <c r="N4514" s="1">
        <v>1.9271514088718001E-6</v>
      </c>
      <c r="O4514" s="1">
        <v>1.7729792961620599E-6</v>
      </c>
      <c r="P4514" s="1">
        <v>8.2289764758812201E-7</v>
      </c>
      <c r="Q4514" s="1">
        <v>7.2685753091127402E-7</v>
      </c>
      <c r="R4514" s="1">
        <v>2889.3017043436598</v>
      </c>
      <c r="S4514" s="1">
        <v>1558.4555813183199</v>
      </c>
      <c r="T4514" s="1">
        <v>2.12984373721681</v>
      </c>
      <c r="U4514" s="1">
        <v>122575.91941760101</v>
      </c>
      <c r="V4514" s="1">
        <f t="shared" si="281"/>
        <v>5.0438373061069949E-2</v>
      </c>
      <c r="W4514" s="1">
        <f t="shared" si="282"/>
        <v>0.63131560340194148</v>
      </c>
      <c r="X4514" s="1">
        <f t="shared" si="283"/>
        <v>731.72296825627404</v>
      </c>
    </row>
    <row r="4515" spans="1:24" hidden="1" x14ac:dyDescent="0.3">
      <c r="A4515" s="18" t="str">
        <f t="shared" si="280"/>
        <v>ConstMin - Sweepers/Scrubbers_2016_175</v>
      </c>
      <c r="B4515" s="1" t="s">
        <v>40</v>
      </c>
      <c r="C4515" s="1">
        <v>2020</v>
      </c>
      <c r="D4515" s="1" t="s">
        <v>101</v>
      </c>
      <c r="E4515" s="1">
        <v>2016</v>
      </c>
      <c r="F4515" s="1">
        <v>175</v>
      </c>
      <c r="G4515" s="1" t="s">
        <v>5</v>
      </c>
      <c r="H4515" s="1">
        <v>5.6892717049289603E-6</v>
      </c>
      <c r="I4515" s="1">
        <v>6.8840187629640503E-6</v>
      </c>
      <c r="J4515" s="1">
        <v>8.1925512550977104E-6</v>
      </c>
      <c r="K4515" s="1">
        <v>2.62346946041738E-4</v>
      </c>
      <c r="L4515" s="1">
        <v>2.3928003257179901E-5</v>
      </c>
      <c r="M4515" s="1">
        <v>4.7210641033201099E-2</v>
      </c>
      <c r="N4515" s="1">
        <v>8.8670766965257503E-7</v>
      </c>
      <c r="O4515" s="1">
        <v>8.1577105608036905E-7</v>
      </c>
      <c r="P4515" s="1">
        <v>4.3631511071201502E-7</v>
      </c>
      <c r="Q4515" s="1">
        <v>3.8532690555219001E-7</v>
      </c>
      <c r="R4515" s="1">
        <v>1531.6972550942901</v>
      </c>
      <c r="S4515" s="1">
        <v>406.55362990912698</v>
      </c>
      <c r="T4515" s="1">
        <v>0.55561140970873502</v>
      </c>
      <c r="U4515" s="1">
        <v>64980.821847142099</v>
      </c>
      <c r="V4515" s="1">
        <f t="shared" si="281"/>
        <v>3.5078857989957912E-2</v>
      </c>
      <c r="W4515" s="1">
        <f t="shared" si="282"/>
        <v>0.12192979960450571</v>
      </c>
      <c r="X4515" s="1">
        <f t="shared" si="283"/>
        <v>731.72296825627154</v>
      </c>
    </row>
    <row r="4516" spans="1:24" hidden="1" x14ac:dyDescent="0.3">
      <c r="A4516" s="18" t="str">
        <f t="shared" si="280"/>
        <v>ConstMin - Sweepers/Scrubbers_2016_300</v>
      </c>
      <c r="B4516" s="1" t="s">
        <v>40</v>
      </c>
      <c r="C4516" s="1">
        <v>2020</v>
      </c>
      <c r="D4516" s="1" t="s">
        <v>101</v>
      </c>
      <c r="E4516" s="1">
        <v>2016</v>
      </c>
      <c r="F4516" s="1">
        <v>300</v>
      </c>
      <c r="G4516" s="1" t="s">
        <v>5</v>
      </c>
      <c r="H4516" s="1">
        <v>3.7434102667467902E-6</v>
      </c>
      <c r="I4516" s="1">
        <v>4.5295264227636196E-6</v>
      </c>
      <c r="J4516" s="1">
        <v>5.3905107841153799E-6</v>
      </c>
      <c r="K4516" s="1">
        <v>5.8812503363835699E-5</v>
      </c>
      <c r="L4516" s="1">
        <v>1.57440772213561E-5</v>
      </c>
      <c r="M4516" s="1">
        <v>3.1063518761157299E-2</v>
      </c>
      <c r="N4516" s="1">
        <v>5.6288254930146205E-7</v>
      </c>
      <c r="O4516" s="1">
        <v>5.17851945357345E-7</v>
      </c>
      <c r="P4516" s="1">
        <v>2.8708533353418199E-7</v>
      </c>
      <c r="Q4516" s="1">
        <v>2.5353626423715502E-7</v>
      </c>
      <c r="R4516" s="1">
        <v>1007.82165585453</v>
      </c>
      <c r="S4516" s="1">
        <v>203.27681495456301</v>
      </c>
      <c r="T4516" s="1">
        <v>0.27780570485436701</v>
      </c>
      <c r="U4516" s="1">
        <v>42755.890078776501</v>
      </c>
      <c r="V4516" s="1">
        <f t="shared" si="281"/>
        <v>3.5078857989957878E-2</v>
      </c>
      <c r="W4516" s="1">
        <f t="shared" si="282"/>
        <v>0.12192979960450559</v>
      </c>
      <c r="X4516" s="1">
        <f t="shared" si="283"/>
        <v>731.72296825627109</v>
      </c>
    </row>
    <row r="4517" spans="1:24" hidden="1" x14ac:dyDescent="0.3">
      <c r="A4517" s="18" t="str">
        <f t="shared" si="280"/>
        <v>ConstMin - Sweepers/Scrubbers_2017_50</v>
      </c>
      <c r="B4517" s="1" t="s">
        <v>40</v>
      </c>
      <c r="C4517" s="1">
        <v>2020</v>
      </c>
      <c r="D4517" s="1" t="s">
        <v>101</v>
      </c>
      <c r="E4517" s="1">
        <v>2017</v>
      </c>
      <c r="F4517" s="1">
        <v>50</v>
      </c>
      <c r="G4517" s="1" t="s">
        <v>5</v>
      </c>
      <c r="H4517" s="1">
        <v>1.5629737626413701E-5</v>
      </c>
      <c r="I4517" s="1">
        <v>1.8911982527960602E-5</v>
      </c>
      <c r="J4517" s="1">
        <v>2.2506822182035701E-5</v>
      </c>
      <c r="K4517" s="1">
        <v>3.64787092828658E-4</v>
      </c>
      <c r="L4517" s="1">
        <v>3.0698227544783102E-4</v>
      </c>
      <c r="M4517" s="1">
        <v>6.21718399649848E-2</v>
      </c>
      <c r="N4517" s="1">
        <v>1.18651704908371E-6</v>
      </c>
      <c r="O4517" s="1">
        <v>1.09159568515702E-6</v>
      </c>
      <c r="P4517" s="1">
        <v>5.7434060035631198E-7</v>
      </c>
      <c r="Q4517" s="1">
        <v>5.07438199988559E-7</v>
      </c>
      <c r="R4517" s="1">
        <v>2017.0968776204199</v>
      </c>
      <c r="S4517" s="1">
        <v>2100.5270878638198</v>
      </c>
      <c r="T4517" s="1">
        <v>2.8706589501617898</v>
      </c>
      <c r="U4517" s="1">
        <v>76974.153929461405</v>
      </c>
      <c r="V4517" s="1">
        <f t="shared" si="281"/>
        <v>8.1354341593746854E-2</v>
      </c>
      <c r="W4517" s="1">
        <f t="shared" si="282"/>
        <v>1.3205564706442057</v>
      </c>
      <c r="X4517" s="1">
        <f t="shared" si="283"/>
        <v>731.72296825627245</v>
      </c>
    </row>
    <row r="4518" spans="1:24" hidden="1" x14ac:dyDescent="0.3">
      <c r="A4518" s="18" t="str">
        <f t="shared" si="280"/>
        <v>ConstMin - Sweepers/Scrubbers_2017_100</v>
      </c>
      <c r="B4518" s="1" t="s">
        <v>40</v>
      </c>
      <c r="C4518" s="1">
        <v>2020</v>
      </c>
      <c r="D4518" s="1" t="s">
        <v>101</v>
      </c>
      <c r="E4518" s="1">
        <v>2017</v>
      </c>
      <c r="F4518" s="1">
        <v>100</v>
      </c>
      <c r="G4518" s="1" t="s">
        <v>5</v>
      </c>
      <c r="H4518" s="1">
        <v>2.51005562233579E-5</v>
      </c>
      <c r="I4518" s="1">
        <v>3.03716730302631E-5</v>
      </c>
      <c r="J4518" s="1">
        <v>3.61448009616354E-5</v>
      </c>
      <c r="K4518" s="1">
        <v>9.8340148964274308E-4</v>
      </c>
      <c r="L4518" s="1">
        <v>4.14142934605396E-4</v>
      </c>
      <c r="M4518" s="1">
        <v>0.15915745824852801</v>
      </c>
      <c r="N4518" s="1">
        <v>3.2689478466258501E-6</v>
      </c>
      <c r="O4518" s="1">
        <v>3.0074320188957798E-6</v>
      </c>
      <c r="P4518" s="1">
        <v>1.4707366135475099E-6</v>
      </c>
      <c r="Q4518" s="1">
        <v>1.29902177857166E-6</v>
      </c>
      <c r="R4518" s="1">
        <v>5163.6884522625996</v>
      </c>
      <c r="S4518" s="1">
        <v>2778.1164710457001</v>
      </c>
      <c r="T4518" s="1">
        <v>3.7966779663430201</v>
      </c>
      <c r="U4518" s="1">
        <v>219064.647582701</v>
      </c>
      <c r="V4518" s="1">
        <f t="shared" si="281"/>
        <v>4.5907645487100975E-2</v>
      </c>
      <c r="W4518" s="1">
        <f t="shared" si="282"/>
        <v>0.62598879567509502</v>
      </c>
      <c r="X4518" s="1">
        <f t="shared" si="283"/>
        <v>731.72296825627177</v>
      </c>
    </row>
    <row r="4519" spans="1:24" hidden="1" x14ac:dyDescent="0.3">
      <c r="A4519" s="18" t="str">
        <f t="shared" si="280"/>
        <v>ConstMin - Sweepers/Scrubbers_2017_175</v>
      </c>
      <c r="B4519" s="1" t="s">
        <v>40</v>
      </c>
      <c r="C4519" s="1">
        <v>2020</v>
      </c>
      <c r="D4519" s="1" t="s">
        <v>101</v>
      </c>
      <c r="E4519" s="1">
        <v>2017</v>
      </c>
      <c r="F4519" s="1">
        <v>175</v>
      </c>
      <c r="G4519" s="1" t="s">
        <v>5</v>
      </c>
      <c r="H4519" s="1">
        <v>3.4399722159420199E-6</v>
      </c>
      <c r="I4519" s="1">
        <v>4.1623663812898497E-6</v>
      </c>
      <c r="J4519" s="1">
        <v>4.9535599909565096E-6</v>
      </c>
      <c r="K4519" s="1">
        <v>1.7093951852245999E-4</v>
      </c>
      <c r="L4519" s="1">
        <v>1.5705813476253501E-5</v>
      </c>
      <c r="M4519" s="1">
        <v>3.1260434886426103E-2</v>
      </c>
      <c r="N4519" s="1">
        <v>5.7058694895012498E-7</v>
      </c>
      <c r="O4519" s="1">
        <v>5.2493999303411496E-7</v>
      </c>
      <c r="P4519" s="1">
        <v>2.8891502390766999E-7</v>
      </c>
      <c r="Q4519" s="1">
        <v>2.5514346718002099E-7</v>
      </c>
      <c r="R4519" s="1">
        <v>1014.21038267452</v>
      </c>
      <c r="S4519" s="1">
        <v>271.03575327275098</v>
      </c>
      <c r="T4519" s="1">
        <v>0.37040760647248999</v>
      </c>
      <c r="U4519" s="1">
        <v>43026.925832049303</v>
      </c>
      <c r="V4519" s="1">
        <f t="shared" si="281"/>
        <v>3.2032334276427064E-2</v>
      </c>
      <c r="W4519" s="1">
        <f t="shared" si="282"/>
        <v>0.12086727146750224</v>
      </c>
      <c r="X4519" s="1">
        <f t="shared" si="283"/>
        <v>731.72296825627063</v>
      </c>
    </row>
    <row r="4520" spans="1:24" hidden="1" x14ac:dyDescent="0.3">
      <c r="A4520" s="18" t="str">
        <f t="shared" si="280"/>
        <v>ConstMin - Sweepers/Scrubbers_2017_300</v>
      </c>
      <c r="B4520" s="1" t="s">
        <v>40</v>
      </c>
      <c r="C4520" s="1">
        <v>2020</v>
      </c>
      <c r="D4520" s="1" t="s">
        <v>101</v>
      </c>
      <c r="E4520" s="1">
        <v>2017</v>
      </c>
      <c r="F4520" s="1">
        <v>300</v>
      </c>
      <c r="G4520" s="1" t="s">
        <v>5</v>
      </c>
      <c r="H4520" s="1">
        <v>2.2265017019719198E-6</v>
      </c>
      <c r="I4520" s="1">
        <v>2.6940670593860198E-6</v>
      </c>
      <c r="J4520" s="1">
        <v>3.20616245083957E-6</v>
      </c>
      <c r="K4520" s="1">
        <v>3.7696512405174897E-5</v>
      </c>
      <c r="L4520" s="1">
        <v>1.01654950216381E-5</v>
      </c>
      <c r="M4520" s="1">
        <v>2.02331318713719E-2</v>
      </c>
      <c r="N4520" s="1">
        <v>3.5860049349175798E-7</v>
      </c>
      <c r="O4520" s="1">
        <v>3.29912454012417E-7</v>
      </c>
      <c r="P4520" s="1">
        <v>1.86998543033153E-7</v>
      </c>
      <c r="Q4520" s="1">
        <v>1.6514010237951E-7</v>
      </c>
      <c r="R4520" s="1">
        <v>656.44168075469497</v>
      </c>
      <c r="S4520" s="1">
        <v>135.51787663637501</v>
      </c>
      <c r="T4520" s="1">
        <v>0.185203803236245</v>
      </c>
      <c r="U4520" s="1">
        <v>27848.923648775199</v>
      </c>
      <c r="V4520" s="1">
        <f t="shared" si="281"/>
        <v>3.2032334276426988E-2</v>
      </c>
      <c r="W4520" s="1">
        <f t="shared" si="282"/>
        <v>0.1208672714675024</v>
      </c>
      <c r="X4520" s="1">
        <f t="shared" si="283"/>
        <v>731.72296825626802</v>
      </c>
    </row>
    <row r="4521" spans="1:24" hidden="1" x14ac:dyDescent="0.3">
      <c r="A4521" s="18" t="str">
        <f t="shared" si="280"/>
        <v>ConstMin - Sweepers/Scrubbers_2018_50</v>
      </c>
      <c r="B4521" s="1" t="s">
        <v>40</v>
      </c>
      <c r="C4521" s="1">
        <v>2020</v>
      </c>
      <c r="D4521" s="1" t="s">
        <v>101</v>
      </c>
      <c r="E4521" s="1">
        <v>2018</v>
      </c>
      <c r="F4521" s="1">
        <v>50</v>
      </c>
      <c r="G4521" s="1" t="s">
        <v>5</v>
      </c>
      <c r="H4521" s="1">
        <v>7.5701813455771E-6</v>
      </c>
      <c r="I4521" s="1">
        <v>9.1599194281482908E-6</v>
      </c>
      <c r="J4521" s="1">
        <v>1.0901061137631E-5</v>
      </c>
      <c r="K4521" s="1">
        <v>1.91972157205405E-4</v>
      </c>
      <c r="L4521" s="1">
        <v>1.6832051487767699E-4</v>
      </c>
      <c r="M4521" s="1">
        <v>3.4533830121395603E-2</v>
      </c>
      <c r="N4521" s="1">
        <v>6.1960263518994597E-7</v>
      </c>
      <c r="O4521" s="1">
        <v>5.7003442437475002E-7</v>
      </c>
      <c r="P4521" s="1">
        <v>3.1905527991007202E-7</v>
      </c>
      <c r="Q4521" s="1">
        <v>2.8186047904294102E-7</v>
      </c>
      <c r="R4521" s="1">
        <v>1120.41208607261</v>
      </c>
      <c r="S4521" s="1">
        <v>1219.66088972738</v>
      </c>
      <c r="T4521" s="1">
        <v>1.6668342291261999</v>
      </c>
      <c r="U4521" s="1">
        <v>42755.890078776501</v>
      </c>
      <c r="V4521" s="1">
        <f t="shared" si="281"/>
        <v>7.0938875906462195E-2</v>
      </c>
      <c r="W4521" s="1">
        <f t="shared" si="282"/>
        <v>1.3035560204521535</v>
      </c>
      <c r="X4521" s="1">
        <f t="shared" si="283"/>
        <v>731.72296825627313</v>
      </c>
    </row>
    <row r="4522" spans="1:24" hidden="1" x14ac:dyDescent="0.3">
      <c r="A4522" s="18" t="str">
        <f t="shared" si="280"/>
        <v>ConstMin - Sweepers/Scrubbers_2018_100</v>
      </c>
      <c r="B4522" s="1" t="s">
        <v>40</v>
      </c>
      <c r="C4522" s="1">
        <v>2020</v>
      </c>
      <c r="D4522" s="1" t="s">
        <v>101</v>
      </c>
      <c r="E4522" s="1">
        <v>2018</v>
      </c>
      <c r="F4522" s="1">
        <v>100</v>
      </c>
      <c r="G4522" s="1" t="s">
        <v>5</v>
      </c>
      <c r="H4522" s="1">
        <v>1.8305790975071301E-5</v>
      </c>
      <c r="I4522" s="1">
        <v>2.21500070798363E-5</v>
      </c>
      <c r="J4522" s="1">
        <v>2.63603390041028E-5</v>
      </c>
      <c r="K4522" s="1">
        <v>7.8276490768050403E-4</v>
      </c>
      <c r="L4522" s="1">
        <v>3.3225450615005398E-4</v>
      </c>
      <c r="M4522" s="1">
        <v>0.128783145925812</v>
      </c>
      <c r="N4522" s="1">
        <v>2.5033157161254901E-6</v>
      </c>
      <c r="O4522" s="1">
        <v>2.3030504588354499E-6</v>
      </c>
      <c r="P4522" s="1">
        <v>1.1901148759746401E-6</v>
      </c>
      <c r="Q4522" s="1">
        <v>1.05111072463454E-6</v>
      </c>
      <c r="R4522" s="1">
        <v>4178.2273402780602</v>
      </c>
      <c r="S4522" s="1">
        <v>2236.0449645002</v>
      </c>
      <c r="T4522" s="1">
        <v>3.0558627533980398</v>
      </c>
      <c r="U4522" s="1">
        <v>177257.38264037899</v>
      </c>
      <c r="V4522" s="1">
        <f t="shared" si="281"/>
        <v>4.1376917913132055E-2</v>
      </c>
      <c r="W4522" s="1">
        <f t="shared" si="282"/>
        <v>0.62066198794825023</v>
      </c>
      <c r="X4522" s="1">
        <f t="shared" si="283"/>
        <v>731.72296825627268</v>
      </c>
    </row>
    <row r="4523" spans="1:24" hidden="1" x14ac:dyDescent="0.3">
      <c r="A4523" s="18" t="str">
        <f t="shared" si="280"/>
        <v>ConstMin - Sweepers/Scrubbers_2018_175</v>
      </c>
      <c r="B4523" s="1" t="s">
        <v>40</v>
      </c>
      <c r="C4523" s="1">
        <v>2020</v>
      </c>
      <c r="D4523" s="1" t="s">
        <v>101</v>
      </c>
      <c r="E4523" s="1">
        <v>2018</v>
      </c>
      <c r="F4523" s="1">
        <v>175</v>
      </c>
      <c r="G4523" s="1" t="s">
        <v>5</v>
      </c>
      <c r="H4523" s="1">
        <v>8.0883887299802204E-7</v>
      </c>
      <c r="I4523" s="1">
        <v>9.7869503632760592E-7</v>
      </c>
      <c r="J4523" s="1">
        <v>1.1647279771171499E-6</v>
      </c>
      <c r="K4523" s="1">
        <v>4.3696810416493397E-5</v>
      </c>
      <c r="L4523" s="1">
        <v>4.0451622828223597E-6</v>
      </c>
      <c r="M4523" s="1">
        <v>8.1227901673390796E-3</v>
      </c>
      <c r="N4523" s="1">
        <v>1.4396370176676401E-7</v>
      </c>
      <c r="O4523" s="1">
        <v>1.3244660562542299E-7</v>
      </c>
      <c r="P4523" s="1">
        <v>7.5074958152289703E-8</v>
      </c>
      <c r="Q4523" s="1">
        <v>6.6297121393233898E-8</v>
      </c>
      <c r="R4523" s="1">
        <v>263.53498132487698</v>
      </c>
      <c r="S4523" s="1">
        <v>67.758938318187901</v>
      </c>
      <c r="T4523" s="1">
        <v>9.2601901618122498E-2</v>
      </c>
      <c r="U4523" s="1">
        <v>11180.224822501001</v>
      </c>
      <c r="V4523" s="1">
        <f t="shared" si="281"/>
        <v>2.8985810562896275E-2</v>
      </c>
      <c r="W4523" s="1">
        <f t="shared" si="282"/>
        <v>0.11980474333049874</v>
      </c>
      <c r="X4523" s="1">
        <f t="shared" si="283"/>
        <v>731.72296825627234</v>
      </c>
    </row>
    <row r="4524" spans="1:24" hidden="1" x14ac:dyDescent="0.3">
      <c r="A4524" s="18" t="str">
        <f t="shared" si="280"/>
        <v>ConstMin - Sweepers/Scrubbers_2018_300</v>
      </c>
      <c r="B4524" s="1" t="s">
        <v>40</v>
      </c>
      <c r="C4524" s="1">
        <v>2020</v>
      </c>
      <c r="D4524" s="1" t="s">
        <v>101</v>
      </c>
      <c r="E4524" s="1">
        <v>2018</v>
      </c>
      <c r="F4524" s="1">
        <v>300</v>
      </c>
      <c r="G4524" s="1" t="s">
        <v>5</v>
      </c>
      <c r="H4524" s="1">
        <v>4.1667457093837398E-6</v>
      </c>
      <c r="I4524" s="1">
        <v>5.0417623083543298E-6</v>
      </c>
      <c r="J4524" s="1">
        <v>6.00011382151259E-6</v>
      </c>
      <c r="K4524" s="1">
        <v>7.6697864228468101E-5</v>
      </c>
      <c r="L4524" s="1">
        <v>2.0838714790296999E-5</v>
      </c>
      <c r="M4524" s="1">
        <v>4.1844676619625501E-2</v>
      </c>
      <c r="N4524" s="1">
        <v>7.2502122984851301E-7</v>
      </c>
      <c r="O4524" s="1">
        <v>6.6701953146063202E-7</v>
      </c>
      <c r="P4524" s="1">
        <v>3.8674978442088602E-7</v>
      </c>
      <c r="Q4524" s="1">
        <v>3.41530625359083E-7</v>
      </c>
      <c r="R4524" s="1">
        <v>1357.60444924937</v>
      </c>
      <c r="S4524" s="1">
        <v>271.03575327275098</v>
      </c>
      <c r="T4524" s="1">
        <v>0.37040760647248999</v>
      </c>
      <c r="U4524" s="1">
        <v>57595.0975704597</v>
      </c>
      <c r="V4524" s="1">
        <f t="shared" si="281"/>
        <v>2.8985810562896255E-2</v>
      </c>
      <c r="W4524" s="1">
        <f t="shared" si="282"/>
        <v>0.11980474333049869</v>
      </c>
      <c r="X4524" s="1">
        <f t="shared" si="283"/>
        <v>731.72296825627063</v>
      </c>
    </row>
    <row r="4525" spans="1:24" hidden="1" x14ac:dyDescent="0.3">
      <c r="A4525" s="18" t="str">
        <f t="shared" si="280"/>
        <v>ConstMin - Sweepers/Scrubbers_2019_50</v>
      </c>
      <c r="B4525" s="1" t="s">
        <v>40</v>
      </c>
      <c r="C4525" s="1">
        <v>2020</v>
      </c>
      <c r="D4525" s="1" t="s">
        <v>101</v>
      </c>
      <c r="E4525" s="1">
        <v>2019</v>
      </c>
      <c r="F4525" s="1">
        <v>50</v>
      </c>
      <c r="G4525" s="1" t="s">
        <v>5</v>
      </c>
      <c r="H4525" s="1">
        <v>8.5877219193318306E-6</v>
      </c>
      <c r="I4525" s="1">
        <v>1.0391143522391501E-5</v>
      </c>
      <c r="J4525" s="1">
        <v>1.2366319563837801E-5</v>
      </c>
      <c r="K4525" s="1">
        <v>2.4109017072006399E-4</v>
      </c>
      <c r="L4525" s="1">
        <v>2.2088615845821701E-4</v>
      </c>
      <c r="M4525" s="1">
        <v>4.5917406453012503E-2</v>
      </c>
      <c r="N4525" s="1">
        <v>7.71381631523006E-7</v>
      </c>
      <c r="O4525" s="1">
        <v>7.0967110100116599E-7</v>
      </c>
      <c r="P4525" s="1">
        <v>4.2427156217605E-7</v>
      </c>
      <c r="Q4525" s="1">
        <v>3.7477169875915601E-7</v>
      </c>
      <c r="R4525" s="1">
        <v>1489.73968338339</v>
      </c>
      <c r="S4525" s="1">
        <v>1693.97345795469</v>
      </c>
      <c r="T4525" s="1">
        <v>2.3150475404530599</v>
      </c>
      <c r="U4525" s="1">
        <v>56849.749248959597</v>
      </c>
      <c r="V4525" s="1">
        <f t="shared" si="281"/>
        <v>6.052341021917728E-2</v>
      </c>
      <c r="W4525" s="1">
        <f t="shared" si="282"/>
        <v>1.2865555702600926</v>
      </c>
      <c r="X4525" s="1">
        <f t="shared" si="283"/>
        <v>731.72296825626984</v>
      </c>
    </row>
    <row r="4526" spans="1:24" hidden="1" x14ac:dyDescent="0.3">
      <c r="A4526" s="18" t="str">
        <f t="shared" si="280"/>
        <v>ConstMin - Sweepers/Scrubbers_2019_100</v>
      </c>
      <c r="B4526" s="1" t="s">
        <v>40</v>
      </c>
      <c r="C4526" s="1">
        <v>2020</v>
      </c>
      <c r="D4526" s="1" t="s">
        <v>101</v>
      </c>
      <c r="E4526" s="1">
        <v>2019</v>
      </c>
      <c r="F4526" s="1">
        <v>100</v>
      </c>
      <c r="G4526" s="1" t="s">
        <v>5</v>
      </c>
      <c r="H4526" s="1">
        <v>1.1415913836262401E-5</v>
      </c>
      <c r="I4526" s="1">
        <v>1.3813255741877501E-5</v>
      </c>
      <c r="J4526" s="1">
        <v>1.64389159242179E-5</v>
      </c>
      <c r="K4526" s="1">
        <v>5.3909892112200203E-4</v>
      </c>
      <c r="L4526" s="1">
        <v>2.3068279605390599E-4</v>
      </c>
      <c r="M4526" s="1">
        <v>9.0187585373122395E-2</v>
      </c>
      <c r="N4526" s="1">
        <v>1.65380300673764E-6</v>
      </c>
      <c r="O4526" s="1">
        <v>1.52149876619863E-6</v>
      </c>
      <c r="P4526" s="1">
        <v>8.3348647482402997E-7</v>
      </c>
      <c r="Q4526" s="1">
        <v>7.3609894783275496E-7</v>
      </c>
      <c r="R4526" s="1">
        <v>2926.0368835586401</v>
      </c>
      <c r="S4526" s="1">
        <v>1558.4555813183199</v>
      </c>
      <c r="T4526" s="1">
        <v>2.12984373721681</v>
      </c>
      <c r="U4526" s="1">
        <v>124134.37499892</v>
      </c>
      <c r="V4526" s="1">
        <f t="shared" si="281"/>
        <v>3.6846190339163108E-2</v>
      </c>
      <c r="W4526" s="1">
        <f t="shared" si="282"/>
        <v>0.61533518022140599</v>
      </c>
      <c r="X4526" s="1">
        <f t="shared" si="283"/>
        <v>731.72296825627404</v>
      </c>
    </row>
    <row r="4527" spans="1:24" hidden="1" x14ac:dyDescent="0.3">
      <c r="A4527" s="18" t="str">
        <f t="shared" si="280"/>
        <v>ConstMin - Sweepers/Scrubbers_2019_300</v>
      </c>
      <c r="B4527" s="1" t="s">
        <v>40</v>
      </c>
      <c r="C4527" s="1">
        <v>2020</v>
      </c>
      <c r="D4527" s="1" t="s">
        <v>101</v>
      </c>
      <c r="E4527" s="1">
        <v>2019</v>
      </c>
      <c r="F4527" s="1">
        <v>300</v>
      </c>
      <c r="G4527" s="1" t="s">
        <v>5</v>
      </c>
      <c r="H4527" s="1">
        <v>8.3349740954082701E-7</v>
      </c>
      <c r="I4527" s="1">
        <v>1.0085318655444E-6</v>
      </c>
      <c r="J4527" s="1">
        <v>1.2002362697387901E-6</v>
      </c>
      <c r="K4527" s="1">
        <v>1.6861845375028999E-5</v>
      </c>
      <c r="L4527" s="1">
        <v>4.6167540574038502E-6</v>
      </c>
      <c r="M4527" s="1">
        <v>9.3535159502692398E-3</v>
      </c>
      <c r="N4527" s="1">
        <v>1.5835075419728501E-7</v>
      </c>
      <c r="O4527" s="1">
        <v>1.4568269386150299E-7</v>
      </c>
      <c r="P4527" s="1">
        <v>8.6452888595963002E-8</v>
      </c>
      <c r="Q4527" s="1">
        <v>7.6342139786148098E-8</v>
      </c>
      <c r="R4527" s="1">
        <v>303.46452394985897</v>
      </c>
      <c r="S4527" s="1">
        <v>67.758938318187901</v>
      </c>
      <c r="T4527" s="1">
        <v>9.2601901618122498E-2</v>
      </c>
      <c r="U4527" s="1">
        <v>12874.198280455699</v>
      </c>
      <c r="V4527" s="1">
        <f t="shared" si="281"/>
        <v>2.5939286849365476E-2</v>
      </c>
      <c r="W4527" s="1">
        <f t="shared" si="282"/>
        <v>0.1187422151934953</v>
      </c>
      <c r="X4527" s="1">
        <f t="shared" si="283"/>
        <v>731.72296825627234</v>
      </c>
    </row>
    <row r="4528" spans="1:24" hidden="1" x14ac:dyDescent="0.3">
      <c r="A4528" s="18" t="str">
        <f t="shared" si="280"/>
        <v>ConstMin - Sweepers/Scrubbers_2020_50</v>
      </c>
      <c r="B4528" s="1" t="s">
        <v>40</v>
      </c>
      <c r="C4528" s="1">
        <v>2020</v>
      </c>
      <c r="D4528" s="1" t="s">
        <v>101</v>
      </c>
      <c r="E4528" s="1">
        <v>2020</v>
      </c>
      <c r="F4528" s="1">
        <v>50</v>
      </c>
      <c r="G4528" s="1" t="s">
        <v>5</v>
      </c>
      <c r="H4528" s="1">
        <v>6.3810799470408702E-6</v>
      </c>
      <c r="I4528" s="1">
        <v>7.7211067359194594E-6</v>
      </c>
      <c r="J4528" s="1">
        <v>9.18875512373886E-6</v>
      </c>
      <c r="K4528" s="1">
        <v>2.0366661717443401E-4</v>
      </c>
      <c r="L4528" s="1">
        <v>1.9562507863277799E-4</v>
      </c>
      <c r="M4528" s="1">
        <v>4.1210735469747801E-2</v>
      </c>
      <c r="N4528" s="1">
        <v>6.4522640730970601E-7</v>
      </c>
      <c r="O4528" s="1">
        <v>5.9360829472492895E-7</v>
      </c>
      <c r="P4528" s="1">
        <v>3.80822254081592E-7</v>
      </c>
      <c r="Q4528" s="1">
        <v>3.3635648291495099E-7</v>
      </c>
      <c r="R4528" s="1">
        <v>1337.0369268029699</v>
      </c>
      <c r="S4528" s="1">
        <v>1422.93770468194</v>
      </c>
      <c r="T4528" s="1">
        <v>1.94463993398057</v>
      </c>
      <c r="U4528" s="1">
        <v>51022.4805535954</v>
      </c>
      <c r="V4528" s="1">
        <f t="shared" si="281"/>
        <v>5.0107944531892656E-2</v>
      </c>
      <c r="W4528" s="1">
        <f t="shared" si="282"/>
        <v>1.2695551200680397</v>
      </c>
      <c r="X4528" s="1">
        <f t="shared" si="283"/>
        <v>731.72296825627018</v>
      </c>
    </row>
    <row r="4529" spans="1:24" hidden="1" x14ac:dyDescent="0.3">
      <c r="A4529" s="18" t="str">
        <f t="shared" si="280"/>
        <v>ConstMin - Sweepers/Scrubbers_2020_100</v>
      </c>
      <c r="B4529" s="1" t="s">
        <v>40</v>
      </c>
      <c r="C4529" s="1">
        <v>2020</v>
      </c>
      <c r="D4529" s="1" t="s">
        <v>101</v>
      </c>
      <c r="E4529" s="1">
        <v>2020</v>
      </c>
      <c r="F4529" s="1">
        <v>100</v>
      </c>
      <c r="G4529" s="1" t="s">
        <v>5</v>
      </c>
      <c r="H4529" s="1">
        <v>1.6778045839787699E-6</v>
      </c>
      <c r="I4529" s="1">
        <v>2.0301435466143098E-6</v>
      </c>
      <c r="J4529" s="1">
        <v>2.4160386009294299E-6</v>
      </c>
      <c r="K4529" s="1">
        <v>8.8819361337637997E-5</v>
      </c>
      <c r="L4529" s="1">
        <v>3.8322352670572497E-5</v>
      </c>
      <c r="M4529" s="1">
        <v>1.5113312614382399E-2</v>
      </c>
      <c r="N4529" s="1">
        <v>2.6050080675186699E-7</v>
      </c>
      <c r="O4529" s="1">
        <v>2.3966074221171701E-7</v>
      </c>
      <c r="P4529" s="1">
        <v>1.39679735915652E-7</v>
      </c>
      <c r="Q4529" s="1">
        <v>1.23352825864986E-7</v>
      </c>
      <c r="R4529" s="1">
        <v>490.33478343477202</v>
      </c>
      <c r="S4529" s="1">
        <v>271.03575327275098</v>
      </c>
      <c r="T4529" s="1">
        <v>0.37040760647248999</v>
      </c>
      <c r="U4529" s="1">
        <v>20801.9940636836</v>
      </c>
      <c r="V4529" s="1">
        <f t="shared" si="281"/>
        <v>3.2315462765194432E-2</v>
      </c>
      <c r="W4529" s="1">
        <f t="shared" si="282"/>
        <v>0.61000837249456297</v>
      </c>
      <c r="X4529" s="1">
        <f t="shared" si="283"/>
        <v>731.72296825627063</v>
      </c>
    </row>
    <row r="4530" spans="1:24" hidden="1" x14ac:dyDescent="0.3">
      <c r="A4530" s="18" t="str">
        <f t="shared" si="280"/>
        <v>ConstMin - Sweepers/Scrubbers_2020_600</v>
      </c>
      <c r="B4530" s="1" t="s">
        <v>40</v>
      </c>
      <c r="C4530" s="1">
        <v>2020</v>
      </c>
      <c r="D4530" s="1" t="s">
        <v>101</v>
      </c>
      <c r="E4530" s="1">
        <v>2020</v>
      </c>
      <c r="F4530" s="1">
        <v>600</v>
      </c>
      <c r="G4530" s="1" t="s">
        <v>5</v>
      </c>
      <c r="H4530" s="1">
        <v>1.3550611083763E-6</v>
      </c>
      <c r="I4530" s="1">
        <v>1.6396239411353199E-6</v>
      </c>
      <c r="J4530" s="1">
        <v>1.9512879960618702E-6</v>
      </c>
      <c r="K4530" s="1">
        <v>3.0410534705479701E-5</v>
      </c>
      <c r="L4530" s="1">
        <v>8.4284466291054998E-6</v>
      </c>
      <c r="M4530" s="1">
        <v>1.7230160961022301E-2</v>
      </c>
      <c r="N4530" s="1">
        <v>2.8485936199665002E-7</v>
      </c>
      <c r="O4530" s="1">
        <v>2.62070613036918E-7</v>
      </c>
      <c r="P4530" s="1">
        <v>1.5926073096352299E-7</v>
      </c>
      <c r="Q4530" s="1">
        <v>1.4063025750079901E-7</v>
      </c>
      <c r="R4530" s="1">
        <v>559.01359674974003</v>
      </c>
      <c r="S4530" s="1">
        <v>67.758938318187901</v>
      </c>
      <c r="T4530" s="1">
        <v>9.2601901618122498E-2</v>
      </c>
      <c r="U4530" s="1">
        <v>23715.628411365698</v>
      </c>
      <c r="V4530" s="1">
        <f t="shared" si="281"/>
        <v>2.2892763135834691E-2</v>
      </c>
      <c r="W4530" s="1">
        <f t="shared" si="282"/>
        <v>0.11767968705649202</v>
      </c>
      <c r="X4530" s="1">
        <f t="shared" si="283"/>
        <v>731.72296825627234</v>
      </c>
    </row>
    <row r="4531" spans="1:24" hidden="1" x14ac:dyDescent="0.3">
      <c r="A4531" s="18" t="str">
        <f t="shared" si="280"/>
        <v>ConstMin - Sweepers/Scrubbers_2021_50</v>
      </c>
      <c r="B4531" s="1" t="s">
        <v>40</v>
      </c>
      <c r="C4531" s="1">
        <v>2020</v>
      </c>
      <c r="D4531" s="1" t="s">
        <v>101</v>
      </c>
      <c r="E4531" s="1">
        <v>2021</v>
      </c>
      <c r="F4531" s="1">
        <v>50</v>
      </c>
      <c r="G4531" s="1" t="s">
        <v>5</v>
      </c>
      <c r="H4531" s="1">
        <v>3.6354359857643201E-6</v>
      </c>
      <c r="I4531" s="1">
        <v>4.3988775427748297E-6</v>
      </c>
      <c r="J4531" s="1">
        <v>5.2350278195006203E-6</v>
      </c>
      <c r="K4531" s="1">
        <v>1.16033172334438E-4</v>
      </c>
      <c r="L4531" s="1">
        <v>1.11451738025846E-4</v>
      </c>
      <c r="M4531" s="1">
        <v>2.3478626183959898E-2</v>
      </c>
      <c r="N4531" s="1">
        <v>3.6759910854696398E-7</v>
      </c>
      <c r="O4531" s="1">
        <v>3.3819117986320702E-7</v>
      </c>
      <c r="P4531" s="1">
        <v>2.1696247941700199E-7</v>
      </c>
      <c r="Q4531" s="1">
        <v>1.91629390664693E-7</v>
      </c>
      <c r="R4531" s="1">
        <v>761.73816945348801</v>
      </c>
      <c r="S4531" s="1">
        <v>813.10725981825397</v>
      </c>
      <c r="T4531" s="1">
        <v>1.11122281941747</v>
      </c>
      <c r="U4531" s="1">
        <v>29068.5845385026</v>
      </c>
      <c r="V4531" s="1">
        <f t="shared" si="281"/>
        <v>5.0107944531892573E-2</v>
      </c>
      <c r="W4531" s="1">
        <f t="shared" si="282"/>
        <v>1.2695551200680424</v>
      </c>
      <c r="X4531" s="1">
        <f t="shared" si="283"/>
        <v>731.72296825627154</v>
      </c>
    </row>
    <row r="4532" spans="1:24" hidden="1" x14ac:dyDescent="0.3">
      <c r="A4532" s="18" t="str">
        <f t="shared" si="280"/>
        <v>ConstMin - Sweepers/Scrubbers_2021_75</v>
      </c>
      <c r="B4532" s="1" t="s">
        <v>40</v>
      </c>
      <c r="C4532" s="1">
        <v>2020</v>
      </c>
      <c r="D4532" s="1" t="s">
        <v>101</v>
      </c>
      <c r="E4532" s="1">
        <v>2021</v>
      </c>
      <c r="F4532" s="1">
        <v>75</v>
      </c>
      <c r="G4532" s="1" t="s">
        <v>5</v>
      </c>
      <c r="H4532" s="1">
        <v>3.5304943363201502E-6</v>
      </c>
      <c r="I4532" s="1">
        <v>4.2718981469473796E-6</v>
      </c>
      <c r="J4532" s="1">
        <v>5.08391184430101E-6</v>
      </c>
      <c r="K4532" s="1">
        <v>1.8689676685379201E-4</v>
      </c>
      <c r="L4532" s="1">
        <v>8.0639217671628198E-5</v>
      </c>
      <c r="M4532" s="1">
        <v>3.1801954230915398E-2</v>
      </c>
      <c r="N4532" s="1">
        <v>5.4815479205767396E-7</v>
      </c>
      <c r="O4532" s="1">
        <v>5.0430240869305997E-7</v>
      </c>
      <c r="P4532" s="1">
        <v>2.9391892313195702E-7</v>
      </c>
      <c r="Q4532" s="1">
        <v>2.59563275272903E-7</v>
      </c>
      <c r="R4532" s="1">
        <v>1031.7793814295201</v>
      </c>
      <c r="S4532" s="1">
        <v>609.83044486369101</v>
      </c>
      <c r="T4532" s="1">
        <v>0.83341711456310197</v>
      </c>
      <c r="U4532" s="1">
        <v>43772.274153549297</v>
      </c>
      <c r="V4532" s="1">
        <f t="shared" si="281"/>
        <v>3.231546276519439E-2</v>
      </c>
      <c r="W4532" s="1">
        <f t="shared" si="282"/>
        <v>0.61000837249456208</v>
      </c>
      <c r="X4532" s="1">
        <f t="shared" si="283"/>
        <v>731.72296825627268</v>
      </c>
    </row>
    <row r="4533" spans="1:24" hidden="1" x14ac:dyDescent="0.3">
      <c r="A4533" s="18" t="str">
        <f t="shared" si="280"/>
        <v>ConstMin - Sweepers/Scrubbers_2021_175</v>
      </c>
      <c r="B4533" s="1" t="s">
        <v>40</v>
      </c>
      <c r="C4533" s="1">
        <v>2020</v>
      </c>
      <c r="D4533" s="1" t="s">
        <v>101</v>
      </c>
      <c r="E4533" s="1">
        <v>2021</v>
      </c>
      <c r="F4533" s="1">
        <v>175</v>
      </c>
      <c r="G4533" s="1" t="s">
        <v>5</v>
      </c>
      <c r="H4533" s="1">
        <v>6.7753055418815096E-7</v>
      </c>
      <c r="I4533" s="1">
        <v>8.1981197056766198E-7</v>
      </c>
      <c r="J4533" s="1">
        <v>9.75643998030937E-7</v>
      </c>
      <c r="K4533" s="1">
        <v>4.4816673614186701E-5</v>
      </c>
      <c r="L4533" s="1">
        <v>4.2142233145527499E-6</v>
      </c>
      <c r="M4533" s="1">
        <v>8.6150804805111506E-3</v>
      </c>
      <c r="N4533" s="1">
        <v>1.43569580287523E-7</v>
      </c>
      <c r="O4533" s="1">
        <v>1.32084013864521E-7</v>
      </c>
      <c r="P4533" s="1">
        <v>7.9630365481761695E-8</v>
      </c>
      <c r="Q4533" s="1">
        <v>7.0315128750399596E-8</v>
      </c>
      <c r="R4533" s="1">
        <v>279.50679837487002</v>
      </c>
      <c r="S4533" s="1">
        <v>67.758938318187901</v>
      </c>
      <c r="T4533" s="1">
        <v>9.2601901618122498E-2</v>
      </c>
      <c r="U4533" s="1">
        <v>11857.8142056828</v>
      </c>
      <c r="V4533" s="1">
        <f t="shared" si="281"/>
        <v>2.2892763135834836E-2</v>
      </c>
      <c r="W4533" s="1">
        <f t="shared" si="282"/>
        <v>0.11767968705649251</v>
      </c>
      <c r="X4533" s="1">
        <f t="shared" si="283"/>
        <v>731.72296825627234</v>
      </c>
    </row>
    <row r="4534" spans="1:24" hidden="1" x14ac:dyDescent="0.3">
      <c r="A4534" s="18" t="str">
        <f t="shared" si="280"/>
        <v>ConstMin - Tractors/Loaders/Backhoes_1962_175</v>
      </c>
      <c r="B4534" s="1" t="s">
        <v>40</v>
      </c>
      <c r="C4534" s="1">
        <v>2020</v>
      </c>
      <c r="D4534" s="1" t="s">
        <v>102</v>
      </c>
      <c r="E4534" s="1">
        <v>1962</v>
      </c>
      <c r="F4534" s="1">
        <v>175</v>
      </c>
      <c r="G4534" s="1" t="s">
        <v>5</v>
      </c>
      <c r="H4534" s="1">
        <v>4.8662975729224896E-6</v>
      </c>
      <c r="I4534" s="1">
        <v>5.8882200632362098E-6</v>
      </c>
      <c r="J4534" s="1">
        <v>7.0074685050083897E-6</v>
      </c>
      <c r="K4534" s="1">
        <v>1.9066170112755601E-5</v>
      </c>
      <c r="L4534" s="1">
        <v>5.4762043406178203E-5</v>
      </c>
      <c r="M4534" s="1">
        <v>1.73815240401289E-3</v>
      </c>
      <c r="N4534" s="1">
        <v>3.41768999617876E-6</v>
      </c>
      <c r="O4534" s="1">
        <v>3.1442747964844598E-6</v>
      </c>
      <c r="P4534" s="1">
        <v>1.5924092025460802E-8</v>
      </c>
      <c r="Q4534" s="1">
        <v>1.41865662604618E-8</v>
      </c>
      <c r="R4534" s="1">
        <v>56.392440515471897</v>
      </c>
      <c r="S4534" s="1">
        <v>21.1295875376398</v>
      </c>
      <c r="T4534" s="1">
        <v>9.4714871788999205E-2</v>
      </c>
      <c r="U4534" s="1">
        <v>2958.1422552695799</v>
      </c>
      <c r="V4534" s="1">
        <f t="shared" si="281"/>
        <v>0.65910343994753839</v>
      </c>
      <c r="W4534" s="1">
        <f t="shared" si="282"/>
        <v>6.1298407328429594</v>
      </c>
      <c r="X4534" s="1">
        <f t="shared" si="283"/>
        <v>223.0862708098384</v>
      </c>
    </row>
    <row r="4535" spans="1:24" hidden="1" x14ac:dyDescent="0.3">
      <c r="A4535" s="18" t="str">
        <f t="shared" si="280"/>
        <v>ConstMin - Tractors/Loaders/Backhoes_1965_25</v>
      </c>
      <c r="B4535" s="1" t="s">
        <v>40</v>
      </c>
      <c r="C4535" s="1">
        <v>2020</v>
      </c>
      <c r="D4535" s="1" t="s">
        <v>102</v>
      </c>
      <c r="E4535" s="1">
        <v>1965</v>
      </c>
      <c r="F4535" s="1">
        <v>25</v>
      </c>
      <c r="G4535" s="1" t="s">
        <v>5</v>
      </c>
      <c r="H4535" s="1">
        <v>0</v>
      </c>
      <c r="I4535" s="1">
        <v>0</v>
      </c>
      <c r="J4535" s="1">
        <v>0</v>
      </c>
      <c r="K4535" s="1">
        <v>0</v>
      </c>
      <c r="L4535" s="1">
        <v>0</v>
      </c>
      <c r="M4535" s="1">
        <v>0</v>
      </c>
      <c r="N4535" s="1">
        <v>0</v>
      </c>
      <c r="O4535" s="1">
        <v>0</v>
      </c>
      <c r="P4535" s="1">
        <v>0</v>
      </c>
      <c r="Q4535" s="1">
        <v>0</v>
      </c>
      <c r="R4535" s="1">
        <v>0</v>
      </c>
      <c r="S4535" s="1">
        <v>0</v>
      </c>
      <c r="T4535" s="1">
        <v>0</v>
      </c>
      <c r="U4535" s="1">
        <v>0</v>
      </c>
      <c r="V4535" s="1">
        <f t="shared" si="281"/>
        <v>0</v>
      </c>
      <c r="W4535" s="1">
        <f t="shared" si="282"/>
        <v>0</v>
      </c>
      <c r="X4535" s="1" t="e">
        <f t="shared" si="283"/>
        <v>#DIV/0!</v>
      </c>
    </row>
    <row r="4536" spans="1:24" hidden="1" x14ac:dyDescent="0.3">
      <c r="A4536" s="18" t="str">
        <f t="shared" si="280"/>
        <v>ConstMin - Tractors/Loaders/Backhoes_1969_50</v>
      </c>
      <c r="B4536" s="1" t="s">
        <v>40</v>
      </c>
      <c r="C4536" s="1">
        <v>2020</v>
      </c>
      <c r="D4536" s="1" t="s">
        <v>102</v>
      </c>
      <c r="E4536" s="1">
        <v>1969</v>
      </c>
      <c r="F4536" s="1">
        <v>50</v>
      </c>
      <c r="G4536" s="1" t="s">
        <v>5</v>
      </c>
      <c r="H4536" s="1">
        <v>9.5988856583413605E-5</v>
      </c>
      <c r="I4536" s="1">
        <v>1.1614651646593E-4</v>
      </c>
      <c r="J4536" s="1">
        <v>1.3822395348011499E-4</v>
      </c>
      <c r="K4536" s="1">
        <v>3.1916180378056803E-4</v>
      </c>
      <c r="L4536" s="1">
        <v>2.1976847833287601E-4</v>
      </c>
      <c r="M4536" s="1">
        <v>1.6793818188188099E-2</v>
      </c>
      <c r="N4536" s="1">
        <v>3.0213831509989501E-5</v>
      </c>
      <c r="O4536" s="1">
        <v>2.77967249891903E-5</v>
      </c>
      <c r="P4536" s="1">
        <v>1.52387511775068E-7</v>
      </c>
      <c r="Q4536" s="1">
        <v>1.37068886446803E-7</v>
      </c>
      <c r="R4536" s="1">
        <v>544.85693603080995</v>
      </c>
      <c r="S4536" s="1">
        <v>654.27767810301805</v>
      </c>
      <c r="T4536" s="1">
        <v>3.0308758972479701</v>
      </c>
      <c r="U4536" s="1">
        <v>25414.598558814101</v>
      </c>
      <c r="V4536" s="1">
        <f t="shared" si="281"/>
        <v>1.5132529711554479</v>
      </c>
      <c r="W4536" s="1">
        <f t="shared" si="282"/>
        <v>2.8633256762469479</v>
      </c>
      <c r="X4536" s="1">
        <f t="shared" si="283"/>
        <v>215.87082423833354</v>
      </c>
    </row>
    <row r="4537" spans="1:24" hidden="1" x14ac:dyDescent="0.3">
      <c r="A4537" s="18" t="str">
        <f t="shared" si="280"/>
        <v>ConstMin - Tractors/Loaders/Backhoes_1969_100</v>
      </c>
      <c r="B4537" s="1" t="s">
        <v>40</v>
      </c>
      <c r="C4537" s="1">
        <v>2020</v>
      </c>
      <c r="D4537" s="1" t="s">
        <v>102</v>
      </c>
      <c r="E4537" s="1">
        <v>1969</v>
      </c>
      <c r="F4537" s="1">
        <v>100</v>
      </c>
      <c r="G4537" s="1" t="s">
        <v>5</v>
      </c>
      <c r="H4537" s="1">
        <v>2.3950392189303699E-4</v>
      </c>
      <c r="I4537" s="1">
        <v>2.8979974549057501E-4</v>
      </c>
      <c r="J4537" s="1">
        <v>3.4488564752597399E-4</v>
      </c>
      <c r="K4537" s="1">
        <v>9.3946176340977999E-4</v>
      </c>
      <c r="L4537" s="1">
        <v>2.2950498255534199E-3</v>
      </c>
      <c r="M4537" s="1">
        <v>7.8440470604099699E-2</v>
      </c>
      <c r="N4537" s="1">
        <v>1.6826883258401501E-4</v>
      </c>
      <c r="O4537" s="1">
        <v>1.5480732597729401E-4</v>
      </c>
      <c r="P4537" s="1">
        <v>7.1803593296080403E-7</v>
      </c>
      <c r="Q4537" s="1">
        <v>6.4022057626117003E-7</v>
      </c>
      <c r="R4537" s="1">
        <v>2544.9146820122501</v>
      </c>
      <c r="S4537" s="1">
        <v>1652.1224495680599</v>
      </c>
      <c r="T4537" s="1">
        <v>8.1454789738539297</v>
      </c>
      <c r="U4537" s="1">
        <v>133783.49696269701</v>
      </c>
      <c r="V4537" s="1">
        <f t="shared" si="281"/>
        <v>0.71727229552055383</v>
      </c>
      <c r="W4537" s="1">
        <f t="shared" si="282"/>
        <v>5.6803902775072839</v>
      </c>
      <c r="X4537" s="1">
        <f t="shared" si="283"/>
        <v>202.82692458861987</v>
      </c>
    </row>
    <row r="4538" spans="1:24" hidden="1" x14ac:dyDescent="0.3">
      <c r="A4538" s="18" t="str">
        <f t="shared" si="280"/>
        <v>ConstMin - Tractors/Loaders/Backhoes_1969_175</v>
      </c>
      <c r="B4538" s="1" t="s">
        <v>40</v>
      </c>
      <c r="C4538" s="1">
        <v>2020</v>
      </c>
      <c r="D4538" s="1" t="s">
        <v>102</v>
      </c>
      <c r="E4538" s="1">
        <v>1969</v>
      </c>
      <c r="F4538" s="1">
        <v>175</v>
      </c>
      <c r="G4538" s="1" t="s">
        <v>5</v>
      </c>
      <c r="H4538" s="1">
        <v>8.5376492273845796E-5</v>
      </c>
      <c r="I4538" s="1">
        <v>1.03305555651353E-4</v>
      </c>
      <c r="J4538" s="1">
        <v>1.22942148874337E-4</v>
      </c>
      <c r="K4538" s="1">
        <v>3.3450538133571601E-4</v>
      </c>
      <c r="L4538" s="1">
        <v>9.6076968284529798E-4</v>
      </c>
      <c r="M4538" s="1">
        <v>3.0494920022503199E-2</v>
      </c>
      <c r="N4538" s="1">
        <v>5.9961475676449202E-5</v>
      </c>
      <c r="O4538" s="1">
        <v>5.51645576223333E-5</v>
      </c>
      <c r="P4538" s="1">
        <v>2.7937936375791399E-7</v>
      </c>
      <c r="Q4538" s="1">
        <v>2.4889543776940198E-7</v>
      </c>
      <c r="R4538" s="1">
        <v>989.37409597848705</v>
      </c>
      <c r="S4538" s="1">
        <v>348.84949024643402</v>
      </c>
      <c r="T4538" s="1">
        <v>1.7048676922019801</v>
      </c>
      <c r="U4538" s="1">
        <v>52036.715628426398</v>
      </c>
      <c r="V4538" s="1">
        <f t="shared" si="281"/>
        <v>0.6573586787137744</v>
      </c>
      <c r="W4538" s="1">
        <f t="shared" si="282"/>
        <v>6.113613980209645</v>
      </c>
      <c r="X4538" s="1">
        <f t="shared" si="283"/>
        <v>204.61968505946965</v>
      </c>
    </row>
    <row r="4539" spans="1:24" hidden="1" x14ac:dyDescent="0.3">
      <c r="A4539" s="18" t="str">
        <f t="shared" si="280"/>
        <v>ConstMin - Tractors/Loaders/Backhoes_1969_300</v>
      </c>
      <c r="B4539" s="1" t="s">
        <v>40</v>
      </c>
      <c r="C4539" s="1">
        <v>2020</v>
      </c>
      <c r="D4539" s="1" t="s">
        <v>102</v>
      </c>
      <c r="E4539" s="1">
        <v>1969</v>
      </c>
      <c r="F4539" s="1">
        <v>300</v>
      </c>
      <c r="G4539" s="1" t="s">
        <v>5</v>
      </c>
      <c r="H4539" s="1">
        <v>7.0947223954566897E-5</v>
      </c>
      <c r="I4539" s="1">
        <v>8.5846140985025904E-5</v>
      </c>
      <c r="J4539" s="1">
        <v>1.02164002494576E-4</v>
      </c>
      <c r="K4539" s="1">
        <v>2.7797145996009699E-4</v>
      </c>
      <c r="L4539" s="1">
        <v>7.9839239165445202E-4</v>
      </c>
      <c r="M4539" s="1">
        <v>2.5341049540587898E-2</v>
      </c>
      <c r="N4539" s="1">
        <v>4.9827536013289197E-5</v>
      </c>
      <c r="O4539" s="1">
        <v>4.58413331322261E-5</v>
      </c>
      <c r="P4539" s="1">
        <v>2.3216215331546401E-7</v>
      </c>
      <c r="Q4539" s="1">
        <v>2.06830239734565E-7</v>
      </c>
      <c r="R4539" s="1">
        <v>822.162444166564</v>
      </c>
      <c r="S4539" s="1">
        <v>200.83672954526699</v>
      </c>
      <c r="T4539" s="1">
        <v>0.947148717889992</v>
      </c>
      <c r="U4539" s="1">
        <v>43179.896852232399</v>
      </c>
      <c r="V4539" s="1">
        <f t="shared" si="281"/>
        <v>0.65830594535566578</v>
      </c>
      <c r="W4539" s="1">
        <f t="shared" si="282"/>
        <v>6.1224238168671175</v>
      </c>
      <c r="X4539" s="1">
        <f t="shared" si="283"/>
        <v>212.04350040475214</v>
      </c>
    </row>
    <row r="4540" spans="1:24" hidden="1" x14ac:dyDescent="0.3">
      <c r="A4540" s="18" t="str">
        <f t="shared" si="280"/>
        <v>ConstMin - Tractors/Loaders/Backhoes_1969_600</v>
      </c>
      <c r="B4540" s="1" t="s">
        <v>40</v>
      </c>
      <c r="C4540" s="1">
        <v>2020</v>
      </c>
      <c r="D4540" s="1" t="s">
        <v>102</v>
      </c>
      <c r="E4540" s="1">
        <v>1969</v>
      </c>
      <c r="F4540" s="1">
        <v>600</v>
      </c>
      <c r="G4540" s="1" t="s">
        <v>5</v>
      </c>
      <c r="H4540" s="1">
        <v>5.8170293378021699E-5</v>
      </c>
      <c r="I4540" s="1">
        <v>7.0386054987406203E-5</v>
      </c>
      <c r="J4540" s="1">
        <v>8.3765222464351203E-5</v>
      </c>
      <c r="K4540" s="1">
        <v>6.4134473894505702E-4</v>
      </c>
      <c r="L4540" s="1">
        <v>7.0628767617376595E-4</v>
      </c>
      <c r="M4540" s="1">
        <v>2.3875130656890401E-2</v>
      </c>
      <c r="N4540" s="1">
        <v>3.9444329223646199E-5</v>
      </c>
      <c r="O4540" s="1">
        <v>3.6288782885754497E-5</v>
      </c>
      <c r="P4540" s="1">
        <v>2.1899231418037999E-7</v>
      </c>
      <c r="Q4540" s="1">
        <v>1.94865606870367E-7</v>
      </c>
      <c r="R4540" s="1">
        <v>774.60232040609196</v>
      </c>
      <c r="S4540" s="1">
        <v>133.11640148713099</v>
      </c>
      <c r="T4540" s="1">
        <v>0.56828923073399495</v>
      </c>
      <c r="U4540" s="1">
        <v>40689.246721233001</v>
      </c>
      <c r="V4540" s="1">
        <f t="shared" si="281"/>
        <v>0.57279019521440566</v>
      </c>
      <c r="W4540" s="1">
        <f t="shared" si="282"/>
        <v>5.7476535087168203</v>
      </c>
      <c r="X4540" s="1">
        <f t="shared" si="283"/>
        <v>234.24058435033086</v>
      </c>
    </row>
    <row r="4541" spans="1:24" hidden="1" x14ac:dyDescent="0.3">
      <c r="A4541" s="18" t="str">
        <f t="shared" si="280"/>
        <v>ConstMin - Tractors/Loaders/Backhoes_1970_25</v>
      </c>
      <c r="B4541" s="1" t="s">
        <v>40</v>
      </c>
      <c r="C4541" s="1">
        <v>2020</v>
      </c>
      <c r="D4541" s="1" t="s">
        <v>102</v>
      </c>
      <c r="E4541" s="1">
        <v>1970</v>
      </c>
      <c r="F4541" s="1">
        <v>25</v>
      </c>
      <c r="G4541" s="1" t="s">
        <v>5</v>
      </c>
      <c r="H4541" s="1">
        <v>0</v>
      </c>
      <c r="I4541" s="1">
        <v>0</v>
      </c>
      <c r="J4541" s="1">
        <v>0</v>
      </c>
      <c r="K4541" s="1">
        <v>0</v>
      </c>
      <c r="L4541" s="1">
        <v>0</v>
      </c>
      <c r="M4541" s="1">
        <v>0</v>
      </c>
      <c r="N4541" s="1">
        <v>0</v>
      </c>
      <c r="O4541" s="1">
        <v>0</v>
      </c>
      <c r="P4541" s="1">
        <v>0</v>
      </c>
      <c r="Q4541" s="1">
        <v>0</v>
      </c>
      <c r="R4541" s="1">
        <v>0</v>
      </c>
      <c r="S4541" s="1">
        <v>0</v>
      </c>
      <c r="T4541" s="1">
        <v>0</v>
      </c>
      <c r="U4541" s="1">
        <v>0</v>
      </c>
      <c r="V4541" s="1">
        <f t="shared" si="281"/>
        <v>0</v>
      </c>
      <c r="W4541" s="1">
        <f t="shared" si="282"/>
        <v>0</v>
      </c>
      <c r="X4541" s="1" t="e">
        <f t="shared" si="283"/>
        <v>#DIV/0!</v>
      </c>
    </row>
    <row r="4542" spans="1:24" hidden="1" x14ac:dyDescent="0.3">
      <c r="A4542" s="18" t="str">
        <f t="shared" si="280"/>
        <v>ConstMin - Tractors/Loaders/Backhoes_1970_50</v>
      </c>
      <c r="B4542" s="1" t="s">
        <v>40</v>
      </c>
      <c r="C4542" s="1">
        <v>2020</v>
      </c>
      <c r="D4542" s="1" t="s">
        <v>102</v>
      </c>
      <c r="E4542" s="1">
        <v>1970</v>
      </c>
      <c r="F4542" s="1">
        <v>50</v>
      </c>
      <c r="G4542" s="1" t="s">
        <v>5</v>
      </c>
      <c r="H4542" s="1">
        <v>1.3569184098163201E-5</v>
      </c>
      <c r="I4542" s="1">
        <v>1.64187127587775E-5</v>
      </c>
      <c r="J4542" s="1">
        <v>1.9539625101355099E-5</v>
      </c>
      <c r="K4542" s="1">
        <v>4.5117375357388301E-5</v>
      </c>
      <c r="L4542" s="1">
        <v>3.10669284708126E-5</v>
      </c>
      <c r="M4542" s="1">
        <v>2.3740090133127401E-3</v>
      </c>
      <c r="N4542" s="1">
        <v>4.2710899646321603E-6</v>
      </c>
      <c r="O4542" s="1">
        <v>3.9294027674615902E-6</v>
      </c>
      <c r="P4542" s="1">
        <v>2.1541815114133E-8</v>
      </c>
      <c r="Q4542" s="1">
        <v>1.9376342426901E-8</v>
      </c>
      <c r="R4542" s="1">
        <v>77.022107933315596</v>
      </c>
      <c r="S4542" s="1">
        <v>84.518350150559399</v>
      </c>
      <c r="T4542" s="1">
        <v>0.37885948715599699</v>
      </c>
      <c r="U4542" s="1">
        <v>3634.2890564740501</v>
      </c>
      <c r="V4542" s="1">
        <f t="shared" si="281"/>
        <v>1.4959195549169715</v>
      </c>
      <c r="W4542" s="1">
        <f t="shared" si="282"/>
        <v>2.830527977039516</v>
      </c>
      <c r="X4542" s="1">
        <f t="shared" si="283"/>
        <v>223.08627080983882</v>
      </c>
    </row>
    <row r="4543" spans="1:24" hidden="1" x14ac:dyDescent="0.3">
      <c r="A4543" s="18" t="str">
        <f t="shared" si="280"/>
        <v>ConstMin - Tractors/Loaders/Backhoes_1970_100</v>
      </c>
      <c r="B4543" s="1" t="s">
        <v>40</v>
      </c>
      <c r="C4543" s="1">
        <v>2020</v>
      </c>
      <c r="D4543" s="1" t="s">
        <v>102</v>
      </c>
      <c r="E4543" s="1">
        <v>1970</v>
      </c>
      <c r="F4543" s="1">
        <v>100</v>
      </c>
      <c r="G4543" s="1" t="s">
        <v>5</v>
      </c>
      <c r="H4543" s="1">
        <v>1.21250440710603E-5</v>
      </c>
      <c r="I4543" s="1">
        <v>1.4671303325982899E-5</v>
      </c>
      <c r="J4543" s="1">
        <v>1.7460063462326799E-5</v>
      </c>
      <c r="K4543" s="1">
        <v>4.7560871631600398E-5</v>
      </c>
      <c r="L4543" s="1">
        <v>1.16188411697668E-4</v>
      </c>
      <c r="M4543" s="1">
        <v>3.9711005795311297E-3</v>
      </c>
      <c r="N4543" s="1">
        <v>8.5187206737192201E-6</v>
      </c>
      <c r="O4543" s="1">
        <v>7.8372230198216803E-6</v>
      </c>
      <c r="P4543" s="1">
        <v>3.6351042867860898E-8</v>
      </c>
      <c r="Q4543" s="1">
        <v>3.24115890921951E-8</v>
      </c>
      <c r="R4543" s="1">
        <v>128.83798491728999</v>
      </c>
      <c r="S4543" s="1">
        <v>72.051893503351906</v>
      </c>
      <c r="T4543" s="1">
        <v>0.28414461536699698</v>
      </c>
      <c r="U4543" s="1">
        <v>6604.7569044739203</v>
      </c>
      <c r="V4543" s="1">
        <f t="shared" si="281"/>
        <v>0.73553011568722038</v>
      </c>
      <c r="W4543" s="1">
        <f t="shared" si="282"/>
        <v>5.8249818709800802</v>
      </c>
      <c r="X4543" s="1">
        <f t="shared" si="283"/>
        <v>253.57472782051755</v>
      </c>
    </row>
    <row r="4544" spans="1:24" hidden="1" x14ac:dyDescent="0.3">
      <c r="A4544" s="18" t="str">
        <f t="shared" si="280"/>
        <v>ConstMin - Tractors/Loaders/Backhoes_1970_175</v>
      </c>
      <c r="B4544" s="1" t="s">
        <v>40</v>
      </c>
      <c r="C4544" s="1">
        <v>2020</v>
      </c>
      <c r="D4544" s="1" t="s">
        <v>102</v>
      </c>
      <c r="E4544" s="1">
        <v>1970</v>
      </c>
      <c r="F4544" s="1">
        <v>175</v>
      </c>
      <c r="G4544" s="1" t="s">
        <v>5</v>
      </c>
      <c r="H4544" s="1">
        <v>4.9236540901953903E-6</v>
      </c>
      <c r="I4544" s="1">
        <v>5.9576214491364296E-6</v>
      </c>
      <c r="J4544" s="1">
        <v>7.0900618898813702E-6</v>
      </c>
      <c r="K4544" s="1">
        <v>2.3151777994060399E-5</v>
      </c>
      <c r="L4544" s="1">
        <v>6.1753370599916806E-5</v>
      </c>
      <c r="M4544" s="1">
        <v>2.1106136334442202E-3</v>
      </c>
      <c r="N4544" s="1">
        <v>3.5571875470432002E-6</v>
      </c>
      <c r="O4544" s="1">
        <v>3.2726125432797399E-6</v>
      </c>
      <c r="P4544" s="1">
        <v>1.9365960105510199E-8</v>
      </c>
      <c r="Q4544" s="1">
        <v>1.7226544744846502E-8</v>
      </c>
      <c r="R4544" s="1">
        <v>68.476534911644407</v>
      </c>
      <c r="S4544" s="1">
        <v>21.1295875376398</v>
      </c>
      <c r="T4544" s="1">
        <v>9.4714871788999205E-2</v>
      </c>
      <c r="U4544" s="1">
        <v>3592.0298813987702</v>
      </c>
      <c r="V4544" s="1">
        <f t="shared" si="281"/>
        <v>0.54918866406694522</v>
      </c>
      <c r="W4544" s="1">
        <f t="shared" si="282"/>
        <v>5.6925824158087837</v>
      </c>
      <c r="X4544" s="1">
        <f t="shared" si="283"/>
        <v>223.0862708098384</v>
      </c>
    </row>
    <row r="4545" spans="1:24" hidden="1" x14ac:dyDescent="0.3">
      <c r="A4545" s="18" t="str">
        <f t="shared" si="280"/>
        <v>ConstMin - Tractors/Loaders/Backhoes_1970_300</v>
      </c>
      <c r="B4545" s="1" t="s">
        <v>40</v>
      </c>
      <c r="C4545" s="1">
        <v>2020</v>
      </c>
      <c r="D4545" s="1" t="s">
        <v>102</v>
      </c>
      <c r="E4545" s="1">
        <v>1970</v>
      </c>
      <c r="F4545" s="1">
        <v>300</v>
      </c>
      <c r="G4545" s="1" t="s">
        <v>5</v>
      </c>
      <c r="H4545" s="1">
        <v>1.0853040365722699E-5</v>
      </c>
      <c r="I4545" s="1">
        <v>1.31321788425245E-5</v>
      </c>
      <c r="J4545" s="1">
        <v>1.5628378126640801E-5</v>
      </c>
      <c r="K4545" s="1">
        <v>5.1032663242558898E-5</v>
      </c>
      <c r="L4545" s="1">
        <v>1.3612081831153501E-4</v>
      </c>
      <c r="M4545" s="1">
        <v>4.6523526106006302E-3</v>
      </c>
      <c r="N4545" s="1">
        <v>7.8409854407489801E-6</v>
      </c>
      <c r="O4545" s="1">
        <v>7.2137066054890601E-6</v>
      </c>
      <c r="P4545" s="1">
        <v>4.2687715850025902E-8</v>
      </c>
      <c r="Q4545" s="1">
        <v>3.7971876588578503E-8</v>
      </c>
      <c r="R4545" s="1">
        <v>150.940456800329</v>
      </c>
      <c r="S4545" s="1">
        <v>35.286411187858498</v>
      </c>
      <c r="T4545" s="1">
        <v>0.18942974357799799</v>
      </c>
      <c r="U4545" s="1">
        <v>7939.4425172681804</v>
      </c>
      <c r="V4545" s="1">
        <f t="shared" si="281"/>
        <v>0.54769071775340594</v>
      </c>
      <c r="W4545" s="1">
        <f t="shared" si="282"/>
        <v>5.6770555424368432</v>
      </c>
      <c r="X4545" s="1">
        <f t="shared" si="283"/>
        <v>186.27703612621565</v>
      </c>
    </row>
    <row r="4546" spans="1:24" hidden="1" x14ac:dyDescent="0.3">
      <c r="A4546" s="18" t="str">
        <f t="shared" si="280"/>
        <v>ConstMin - Tractors/Loaders/Backhoes_1971_50</v>
      </c>
      <c r="B4546" s="1" t="s">
        <v>40</v>
      </c>
      <c r="C4546" s="1">
        <v>2020</v>
      </c>
      <c r="D4546" s="1" t="s">
        <v>102</v>
      </c>
      <c r="E4546" s="1">
        <v>1971</v>
      </c>
      <c r="F4546" s="1">
        <v>50</v>
      </c>
      <c r="G4546" s="1" t="s">
        <v>5</v>
      </c>
      <c r="H4546" s="1">
        <v>1.04135598892881E-5</v>
      </c>
      <c r="I4546" s="1">
        <v>1.26004074660386E-5</v>
      </c>
      <c r="J4546" s="1">
        <v>1.4995526240574799E-5</v>
      </c>
      <c r="K4546" s="1">
        <v>3.4624962483577097E-5</v>
      </c>
      <c r="L4546" s="1">
        <v>2.3842061384577098E-5</v>
      </c>
      <c r="M4546" s="1">
        <v>1.82191389393768E-3</v>
      </c>
      <c r="N4546" s="1">
        <v>3.2778132286711901E-6</v>
      </c>
      <c r="O4546" s="1">
        <v>3.0155881703775002E-6</v>
      </c>
      <c r="P4546" s="1">
        <v>1.65320906689857E-8</v>
      </c>
      <c r="Q4546" s="1">
        <v>1.487021628111E-8</v>
      </c>
      <c r="R4546" s="1">
        <v>59.109989809288699</v>
      </c>
      <c r="S4546" s="1">
        <v>63.388762612919599</v>
      </c>
      <c r="T4546" s="1">
        <v>0.28414461536699698</v>
      </c>
      <c r="U4546" s="1">
        <v>2789.1055549684602</v>
      </c>
      <c r="V4546" s="1">
        <f t="shared" si="281"/>
        <v>1.4959195549169759</v>
      </c>
      <c r="W4546" s="1">
        <f t="shared" si="282"/>
        <v>2.8305279770395115</v>
      </c>
      <c r="X4546" s="1">
        <f t="shared" si="283"/>
        <v>223.08627080983959</v>
      </c>
    </row>
    <row r="4547" spans="1:24" hidden="1" x14ac:dyDescent="0.3">
      <c r="A4547" s="18" t="str">
        <f t="shared" si="280"/>
        <v>ConstMin - Tractors/Loaders/Backhoes_1971_75</v>
      </c>
      <c r="B4547" s="1" t="s">
        <v>40</v>
      </c>
      <c r="C4547" s="1">
        <v>2020</v>
      </c>
      <c r="D4547" s="1" t="s">
        <v>102</v>
      </c>
      <c r="E4547" s="1">
        <v>1971</v>
      </c>
      <c r="F4547" s="1">
        <v>75</v>
      </c>
      <c r="G4547" s="1" t="s">
        <v>5</v>
      </c>
      <c r="H4547" s="1">
        <v>1.81055932437057E-5</v>
      </c>
      <c r="I4547" s="1">
        <v>2.19077678248839E-5</v>
      </c>
      <c r="J4547" s="1">
        <v>2.60720542709363E-5</v>
      </c>
      <c r="K4547" s="1">
        <v>7.1019766281357397E-5</v>
      </c>
      <c r="L4547" s="1">
        <v>1.73497111392045E-4</v>
      </c>
      <c r="M4547" s="1">
        <v>5.9298037517605002E-3</v>
      </c>
      <c r="N4547" s="1">
        <v>1.2720489143889699E-5</v>
      </c>
      <c r="O4547" s="1">
        <v>1.17028500123785E-5</v>
      </c>
      <c r="P4547" s="1">
        <v>5.4280808572141401E-8</v>
      </c>
      <c r="Q4547" s="1">
        <v>4.8398261074039701E-8</v>
      </c>
      <c r="R4547" s="1">
        <v>192.38595221428901</v>
      </c>
      <c r="S4547" s="1">
        <v>144.42073081976801</v>
      </c>
      <c r="T4547" s="1">
        <v>0.66300410252299502</v>
      </c>
      <c r="U4547" s="1">
        <v>10130.082690358</v>
      </c>
      <c r="V4547" s="1">
        <f t="shared" si="281"/>
        <v>0.71610010914785382</v>
      </c>
      <c r="W4547" s="1">
        <f t="shared" si="282"/>
        <v>5.6711072254272068</v>
      </c>
      <c r="X4547" s="1">
        <f t="shared" si="283"/>
        <v>217.8278087121777</v>
      </c>
    </row>
    <row r="4548" spans="1:24" hidden="1" x14ac:dyDescent="0.3">
      <c r="A4548" s="18" t="str">
        <f t="shared" si="280"/>
        <v>ConstMin - Tractors/Loaders/Backhoes_1971_175</v>
      </c>
      <c r="B4548" s="1" t="s">
        <v>40</v>
      </c>
      <c r="C4548" s="1">
        <v>2020</v>
      </c>
      <c r="D4548" s="1" t="s">
        <v>102</v>
      </c>
      <c r="E4548" s="1">
        <v>1971</v>
      </c>
      <c r="F4548" s="1">
        <v>175</v>
      </c>
      <c r="G4548" s="1" t="s">
        <v>5</v>
      </c>
      <c r="H4548" s="1">
        <v>9.17586250614353E-7</v>
      </c>
      <c r="I4548" s="1">
        <v>1.11027936324336E-6</v>
      </c>
      <c r="J4548" s="1">
        <v>1.3213242008846599E-6</v>
      </c>
      <c r="K4548" s="1">
        <v>4.3146315268022202E-6</v>
      </c>
      <c r="L4548" s="1">
        <v>1.15085346682686E-5</v>
      </c>
      <c r="M4548" s="1">
        <v>3.93339989960742E-4</v>
      </c>
      <c r="N4548" s="1">
        <v>6.6292763956005398E-7</v>
      </c>
      <c r="O4548" s="1">
        <v>6.0989342839524999E-7</v>
      </c>
      <c r="P4548" s="1">
        <v>3.60909568325445E-9</v>
      </c>
      <c r="Q4548" s="1">
        <v>3.2103881210787602E-9</v>
      </c>
      <c r="R4548" s="1">
        <v>12.761482787704299</v>
      </c>
      <c r="S4548" s="1">
        <v>5.1767489467217596</v>
      </c>
      <c r="T4548" s="1">
        <v>9.4714871788999205E-2</v>
      </c>
      <c r="U4548" s="1">
        <v>672.977363073829</v>
      </c>
      <c r="V4548" s="1">
        <f t="shared" si="281"/>
        <v>0.54628642955809237</v>
      </c>
      <c r="W4548" s="1">
        <f t="shared" si="282"/>
        <v>5.6624994767158903</v>
      </c>
      <c r="X4548" s="1">
        <f t="shared" si="283"/>
        <v>54.656136348410499</v>
      </c>
    </row>
    <row r="4549" spans="1:24" hidden="1" x14ac:dyDescent="0.3">
      <c r="A4549" s="18" t="str">
        <f t="shared" si="280"/>
        <v>ConstMin - Tractors/Loaders/Backhoes_1971_300</v>
      </c>
      <c r="B4549" s="1" t="s">
        <v>40</v>
      </c>
      <c r="C4549" s="1">
        <v>2020</v>
      </c>
      <c r="D4549" s="1" t="s">
        <v>102</v>
      </c>
      <c r="E4549" s="1">
        <v>1971</v>
      </c>
      <c r="F4549" s="1">
        <v>300</v>
      </c>
      <c r="G4549" s="1" t="s">
        <v>5</v>
      </c>
      <c r="H4549" s="1">
        <v>1.7523194775335398E-5</v>
      </c>
      <c r="I4549" s="1">
        <v>2.1203065678155799E-5</v>
      </c>
      <c r="J4549" s="1">
        <v>2.5233400476483E-5</v>
      </c>
      <c r="K4549" s="1">
        <v>1.4043618729757499E-4</v>
      </c>
      <c r="L4549" s="1">
        <v>2.2646109717868899E-4</v>
      </c>
      <c r="M4549" s="1">
        <v>7.9458395612018E-3</v>
      </c>
      <c r="N4549" s="1">
        <v>1.2453813146567E-5</v>
      </c>
      <c r="O4549" s="1">
        <v>1.14575080948417E-5</v>
      </c>
      <c r="P4549" s="1">
        <v>7.2937531368847598E-8</v>
      </c>
      <c r="Q4549" s="1">
        <v>6.485287433354E-8</v>
      </c>
      <c r="R4549" s="1">
        <v>257.79401378501399</v>
      </c>
      <c r="S4549" s="1">
        <v>63.388762612919599</v>
      </c>
      <c r="T4549" s="1">
        <v>0.28414461536699698</v>
      </c>
      <c r="U4549" s="1">
        <v>13522.9360240895</v>
      </c>
      <c r="V4549" s="1">
        <f t="shared" si="281"/>
        <v>0.5191779817943466</v>
      </c>
      <c r="W4549" s="1">
        <f t="shared" si="282"/>
        <v>5.5451233879492223</v>
      </c>
      <c r="X4549" s="1">
        <f t="shared" si="283"/>
        <v>223.08627080983959</v>
      </c>
    </row>
    <row r="4550" spans="1:24" hidden="1" x14ac:dyDescent="0.3">
      <c r="A4550" s="18" t="str">
        <f t="shared" si="280"/>
        <v>ConstMin - Tractors/Loaders/Backhoes_1972_50</v>
      </c>
      <c r="B4550" s="1" t="s">
        <v>40</v>
      </c>
      <c r="C4550" s="1">
        <v>2020</v>
      </c>
      <c r="D4550" s="1" t="s">
        <v>102</v>
      </c>
      <c r="E4550" s="1">
        <v>1972</v>
      </c>
      <c r="F4550" s="1">
        <v>50</v>
      </c>
      <c r="G4550" s="1" t="s">
        <v>5</v>
      </c>
      <c r="H4550" s="1">
        <v>7.1545989258273499E-6</v>
      </c>
      <c r="I4550" s="1">
        <v>8.6570647002510995E-6</v>
      </c>
      <c r="J4550" s="1">
        <v>1.0302622453191299E-5</v>
      </c>
      <c r="K4550" s="1">
        <v>2.3788956132728299E-5</v>
      </c>
      <c r="L4550" s="1">
        <v>1.6380602655108599E-5</v>
      </c>
      <c r="M4550" s="1">
        <v>1.2517393981596001E-3</v>
      </c>
      <c r="N4550" s="1">
        <v>2.2520098078119199E-6</v>
      </c>
      <c r="O4550" s="1">
        <v>2.0718490231869701E-6</v>
      </c>
      <c r="P4550" s="1">
        <v>1.13583135257785E-8</v>
      </c>
      <c r="Q4550" s="1">
        <v>1.02165286955413E-8</v>
      </c>
      <c r="R4550" s="1">
        <v>40.611306228739998</v>
      </c>
      <c r="S4550" s="1">
        <v>48.703699274259897</v>
      </c>
      <c r="T4550" s="1">
        <v>0.28414461536699698</v>
      </c>
      <c r="U4550" s="1">
        <v>1866.97513884663</v>
      </c>
      <c r="V4550" s="1">
        <f t="shared" si="281"/>
        <v>1.5353971466652487</v>
      </c>
      <c r="W4550" s="1">
        <f t="shared" si="282"/>
        <v>2.9052261301202287</v>
      </c>
      <c r="X4550" s="1">
        <f t="shared" si="283"/>
        <v>171.40461807222678</v>
      </c>
    </row>
    <row r="4551" spans="1:24" hidden="1" x14ac:dyDescent="0.3">
      <c r="A4551" s="18" t="str">
        <f t="shared" si="280"/>
        <v>ConstMin - Tractors/Loaders/Backhoes_1972_100</v>
      </c>
      <c r="B4551" s="1" t="s">
        <v>40</v>
      </c>
      <c r="C4551" s="1">
        <v>2020</v>
      </c>
      <c r="D4551" s="1" t="s">
        <v>102</v>
      </c>
      <c r="E4551" s="1">
        <v>1972</v>
      </c>
      <c r="F4551" s="1">
        <v>100</v>
      </c>
      <c r="G4551" s="1" t="s">
        <v>5</v>
      </c>
      <c r="H4551" s="1">
        <v>1.68314152761978E-5</v>
      </c>
      <c r="I4551" s="1">
        <v>2.0366012484199399E-5</v>
      </c>
      <c r="J4551" s="1">
        <v>2.42372379977249E-5</v>
      </c>
      <c r="K4551" s="1">
        <v>6.6021762612810205E-5</v>
      </c>
      <c r="L4551" s="1">
        <v>1.6128728242999999E-4</v>
      </c>
      <c r="M4551" s="1">
        <v>5.5124948466924199E-3</v>
      </c>
      <c r="N4551" s="1">
        <v>1.18252869384219E-5</v>
      </c>
      <c r="O4551" s="1">
        <v>1.08792639833482E-5</v>
      </c>
      <c r="P4551" s="1">
        <v>5.0460806133658499E-8</v>
      </c>
      <c r="Q4551" s="1">
        <v>4.49922418900136E-8</v>
      </c>
      <c r="R4551" s="1">
        <v>178.846824372969</v>
      </c>
      <c r="S4551" s="1">
        <v>114.416716516319</v>
      </c>
      <c r="T4551" s="1">
        <v>0.473574358944996</v>
      </c>
      <c r="U4551" s="1">
        <v>8855.8538583631598</v>
      </c>
      <c r="V4551" s="1">
        <f t="shared" si="281"/>
        <v>0.76148993118789776</v>
      </c>
      <c r="W4551" s="1">
        <f t="shared" si="282"/>
        <v>6.0305689046586988</v>
      </c>
      <c r="X4551" s="1">
        <f t="shared" si="283"/>
        <v>241.60243128705392</v>
      </c>
    </row>
    <row r="4552" spans="1:24" hidden="1" x14ac:dyDescent="0.3">
      <c r="A4552" s="18" t="str">
        <f t="shared" si="280"/>
        <v>ConstMin - Tractors/Loaders/Backhoes_1972_175</v>
      </c>
      <c r="B4552" s="1" t="s">
        <v>40</v>
      </c>
      <c r="C4552" s="1">
        <v>2020</v>
      </c>
      <c r="D4552" s="1" t="s">
        <v>102</v>
      </c>
      <c r="E4552" s="1">
        <v>1972</v>
      </c>
      <c r="F4552" s="1">
        <v>175</v>
      </c>
      <c r="G4552" s="1" t="s">
        <v>5</v>
      </c>
      <c r="H4552" s="1">
        <v>1.6196173534794101E-5</v>
      </c>
      <c r="I4552" s="1">
        <v>1.9597369977100899E-5</v>
      </c>
      <c r="J4552" s="1">
        <v>2.3322489890103599E-5</v>
      </c>
      <c r="K4552" s="1">
        <v>8.3754961566747895E-5</v>
      </c>
      <c r="L4552" s="1">
        <v>2.06241965512173E-4</v>
      </c>
      <c r="M4552" s="1">
        <v>7.6354552033423501E-3</v>
      </c>
      <c r="N4552" s="1">
        <v>1.07238742227037E-5</v>
      </c>
      <c r="O4552" s="1">
        <v>9.86596428488747E-6</v>
      </c>
      <c r="P4552" s="1">
        <v>7.0107684693090705E-8</v>
      </c>
      <c r="Q4552" s="1">
        <v>6.23195589298861E-8</v>
      </c>
      <c r="R4552" s="1">
        <v>247.72393512153701</v>
      </c>
      <c r="S4552" s="1">
        <v>84.518350150559399</v>
      </c>
      <c r="T4552" s="1">
        <v>0.37885948715599699</v>
      </c>
      <c r="U4552" s="1">
        <v>12994.696335648499</v>
      </c>
      <c r="V4552" s="1">
        <f t="shared" si="281"/>
        <v>0.49936748060704816</v>
      </c>
      <c r="W4552" s="1">
        <f t="shared" si="282"/>
        <v>5.2553240987745662</v>
      </c>
      <c r="X4552" s="1">
        <f t="shared" si="283"/>
        <v>223.08627080983882</v>
      </c>
    </row>
    <row r="4553" spans="1:24" hidden="1" x14ac:dyDescent="0.3">
      <c r="A4553" s="18" t="str">
        <f t="shared" si="280"/>
        <v>ConstMin - Tractors/Loaders/Backhoes_1972_300</v>
      </c>
      <c r="B4553" s="1" t="s">
        <v>40</v>
      </c>
      <c r="C4553" s="1">
        <v>2020</v>
      </c>
      <c r="D4553" s="1" t="s">
        <v>102</v>
      </c>
      <c r="E4553" s="1">
        <v>1972</v>
      </c>
      <c r="F4553" s="1">
        <v>300</v>
      </c>
      <c r="G4553" s="1" t="s">
        <v>5</v>
      </c>
      <c r="H4553" s="1">
        <v>1.50110876663945E-5</v>
      </c>
      <c r="I4553" s="1">
        <v>1.8163416076337401E-5</v>
      </c>
      <c r="J4553" s="1">
        <v>2.16159662396082E-5</v>
      </c>
      <c r="K4553" s="1">
        <v>7.7626549744790697E-5</v>
      </c>
      <c r="L4553" s="1">
        <v>1.9115108998689199E-4</v>
      </c>
      <c r="M4553" s="1">
        <v>7.0767633591953504E-3</v>
      </c>
      <c r="N4553" s="1">
        <v>9.9392004990913007E-6</v>
      </c>
      <c r="O4553" s="1">
        <v>9.1440644591640002E-6</v>
      </c>
      <c r="P4553" s="1">
        <v>6.4977854105791597E-8</v>
      </c>
      <c r="Q4553" s="1">
        <v>5.7759591203309097E-8</v>
      </c>
      <c r="R4553" s="1">
        <v>229.59779352727799</v>
      </c>
      <c r="S4553" s="1">
        <v>63.388762612919599</v>
      </c>
      <c r="T4553" s="1">
        <v>0.28414461536699698</v>
      </c>
      <c r="U4553" s="1">
        <v>12043.864896454699</v>
      </c>
      <c r="V4553" s="1">
        <f t="shared" si="281"/>
        <v>0.49936748060704783</v>
      </c>
      <c r="W4553" s="1">
        <f t="shared" si="282"/>
        <v>5.255324098774568</v>
      </c>
      <c r="X4553" s="1">
        <f t="shared" si="283"/>
        <v>223.08627080983959</v>
      </c>
    </row>
    <row r="4554" spans="1:24" hidden="1" x14ac:dyDescent="0.3">
      <c r="A4554" s="18" t="str">
        <f t="shared" ref="A4554:A4617" si="284">D4554&amp;"_"&amp;E4554&amp;"_"&amp;F4554</f>
        <v>ConstMin - Tractors/Loaders/Backhoes_1972_600</v>
      </c>
      <c r="B4554" s="1" t="s">
        <v>40</v>
      </c>
      <c r="C4554" s="1">
        <v>2020</v>
      </c>
      <c r="D4554" s="1" t="s">
        <v>102</v>
      </c>
      <c r="E4554" s="1">
        <v>1972</v>
      </c>
      <c r="F4554" s="1">
        <v>600</v>
      </c>
      <c r="G4554" s="1" t="s">
        <v>5</v>
      </c>
      <c r="H4554" s="1">
        <v>2.5722099611044899E-5</v>
      </c>
      <c r="I4554" s="1">
        <v>3.1123740529364398E-5</v>
      </c>
      <c r="J4554" s="1">
        <v>3.7039823439904698E-5</v>
      </c>
      <c r="K4554" s="1">
        <v>3.7613224639072601E-4</v>
      </c>
      <c r="L4554" s="1">
        <v>3.55129938216624E-4</v>
      </c>
      <c r="M4554" s="1">
        <v>1.40021520120672E-2</v>
      </c>
      <c r="N4554" s="1">
        <v>1.6557456044164299E-5</v>
      </c>
      <c r="O4554" s="1">
        <v>1.52328595606312E-5</v>
      </c>
      <c r="P4554" s="1">
        <v>1.2868517625413899E-7</v>
      </c>
      <c r="Q4554" s="1">
        <v>1.14283682403018E-7</v>
      </c>
      <c r="R4554" s="1">
        <v>454.284401417335</v>
      </c>
      <c r="S4554" s="1">
        <v>60.43062035765</v>
      </c>
      <c r="T4554" s="1">
        <v>0.28414461536699698</v>
      </c>
      <c r="U4554" s="1">
        <v>23853.191371241599</v>
      </c>
      <c r="V4554" s="1">
        <f t="shared" si="281"/>
        <v>0.43204988537970079</v>
      </c>
      <c r="W4554" s="1">
        <f t="shared" si="282"/>
        <v>4.9298010615604504</v>
      </c>
      <c r="X4554" s="1">
        <f t="shared" si="283"/>
        <v>212.67557817204701</v>
      </c>
    </row>
    <row r="4555" spans="1:24" hidden="1" x14ac:dyDescent="0.3">
      <c r="A4555" s="18" t="str">
        <f t="shared" si="284"/>
        <v>ConstMin - Tractors/Loaders/Backhoes_1973_25</v>
      </c>
      <c r="B4555" s="1" t="s">
        <v>40</v>
      </c>
      <c r="C4555" s="1">
        <v>2020</v>
      </c>
      <c r="D4555" s="1" t="s">
        <v>102</v>
      </c>
      <c r="E4555" s="1">
        <v>1973</v>
      </c>
      <c r="F4555" s="1">
        <v>25</v>
      </c>
      <c r="G4555" s="1" t="s">
        <v>5</v>
      </c>
      <c r="H4555" s="1">
        <v>0</v>
      </c>
      <c r="I4555" s="1">
        <v>0</v>
      </c>
      <c r="J4555" s="1">
        <v>0</v>
      </c>
      <c r="K4555" s="1">
        <v>0</v>
      </c>
      <c r="L4555" s="1">
        <v>0</v>
      </c>
      <c r="M4555" s="1">
        <v>0</v>
      </c>
      <c r="N4555" s="1">
        <v>0</v>
      </c>
      <c r="O4555" s="1">
        <v>0</v>
      </c>
      <c r="P4555" s="1">
        <v>0</v>
      </c>
      <c r="Q4555" s="1">
        <v>0</v>
      </c>
      <c r="R4555" s="1">
        <v>0</v>
      </c>
      <c r="S4555" s="1">
        <v>0</v>
      </c>
      <c r="T4555" s="1">
        <v>0</v>
      </c>
      <c r="U4555" s="1">
        <v>0</v>
      </c>
      <c r="V4555" s="1">
        <f t="shared" ref="V4555:V4618" si="285">IFERROR(CONVERT(I4555,"ton","g")*365/U4555,0)</f>
        <v>0</v>
      </c>
      <c r="W4555" s="1">
        <f t="shared" ref="W4555:W4618" si="286">IFERROR(CONVERT(L4555,"ton","g")*365/U4555,0)</f>
        <v>0</v>
      </c>
      <c r="X4555" s="1" t="e">
        <f t="shared" ref="X4555:X4618" si="287">S4555/T4555</f>
        <v>#DIV/0!</v>
      </c>
    </row>
    <row r="4556" spans="1:24" hidden="1" x14ac:dyDescent="0.3">
      <c r="A4556" s="18" t="str">
        <f t="shared" si="284"/>
        <v>ConstMin - Tractors/Loaders/Backhoes_1973_50</v>
      </c>
      <c r="B4556" s="1" t="s">
        <v>40</v>
      </c>
      <c r="C4556" s="1">
        <v>2020</v>
      </c>
      <c r="D4556" s="1" t="s">
        <v>102</v>
      </c>
      <c r="E4556" s="1">
        <v>1973</v>
      </c>
      <c r="F4556" s="1">
        <v>50</v>
      </c>
      <c r="G4556" s="1" t="s">
        <v>5</v>
      </c>
      <c r="H4556" s="1">
        <v>1.20688168941767E-5</v>
      </c>
      <c r="I4556" s="1">
        <v>1.46032684419538E-5</v>
      </c>
      <c r="J4556" s="1">
        <v>1.7379096327614499E-5</v>
      </c>
      <c r="K4556" s="1">
        <v>4.0128672291200397E-5</v>
      </c>
      <c r="L4556" s="1">
        <v>2.76318066337884E-5</v>
      </c>
      <c r="M4556" s="1">
        <v>2.1115108970092698E-3</v>
      </c>
      <c r="N4556" s="1">
        <v>3.7988284593086799E-6</v>
      </c>
      <c r="O4556" s="1">
        <v>3.4949221825639799E-6</v>
      </c>
      <c r="P4556" s="1">
        <v>1.91599008680169E-8</v>
      </c>
      <c r="Q4556" s="1">
        <v>1.7233868089444699E-8</v>
      </c>
      <c r="R4556" s="1">
        <v>68.505645639853199</v>
      </c>
      <c r="S4556" s="1">
        <v>81.031968206848902</v>
      </c>
      <c r="T4556" s="1">
        <v>0.37885948715599699</v>
      </c>
      <c r="U4556" s="1">
        <v>3200.7627441705299</v>
      </c>
      <c r="V4556" s="1">
        <f t="shared" si="285"/>
        <v>1.5107241993206477</v>
      </c>
      <c r="W4556" s="1">
        <f t="shared" si="286"/>
        <v>2.8585408204019789</v>
      </c>
      <c r="X4556" s="1">
        <f t="shared" si="287"/>
        <v>213.88396213893319</v>
      </c>
    </row>
    <row r="4557" spans="1:24" hidden="1" x14ac:dyDescent="0.3">
      <c r="A4557" s="18" t="str">
        <f t="shared" si="284"/>
        <v>ConstMin - Tractors/Loaders/Backhoes_1973_100</v>
      </c>
      <c r="B4557" s="1" t="s">
        <v>40</v>
      </c>
      <c r="C4557" s="1">
        <v>2020</v>
      </c>
      <c r="D4557" s="1" t="s">
        <v>102</v>
      </c>
      <c r="E4557" s="1">
        <v>1973</v>
      </c>
      <c r="F4557" s="1">
        <v>100</v>
      </c>
      <c r="G4557" s="1" t="s">
        <v>5</v>
      </c>
      <c r="H4557" s="1">
        <v>1.86128873428113E-5</v>
      </c>
      <c r="I4557" s="1">
        <v>2.2521593684801701E-5</v>
      </c>
      <c r="J4557" s="1">
        <v>2.6802557773648299E-5</v>
      </c>
      <c r="K4557" s="1">
        <v>7.3009643545772097E-5</v>
      </c>
      <c r="L4557" s="1">
        <v>1.7835826449740601E-4</v>
      </c>
      <c r="M4557" s="1">
        <v>6.0959487883595004E-3</v>
      </c>
      <c r="N4557" s="1">
        <v>1.30768999498529E-5</v>
      </c>
      <c r="O4557" s="1">
        <v>1.20307479538647E-5</v>
      </c>
      <c r="P4557" s="1">
        <v>5.5801683006504499E-8</v>
      </c>
      <c r="Q4557" s="1">
        <v>4.9754314527762702E-8</v>
      </c>
      <c r="R4557" s="1">
        <v>197.77634495069</v>
      </c>
      <c r="S4557" s="1">
        <v>126.777525225839</v>
      </c>
      <c r="T4557" s="1">
        <v>0.56828923073399495</v>
      </c>
      <c r="U4557" s="1">
        <v>10374.6274809811</v>
      </c>
      <c r="V4557" s="1">
        <f t="shared" si="285"/>
        <v>0.71881181703221275</v>
      </c>
      <c r="W4557" s="1">
        <f t="shared" si="286"/>
        <v>5.6925824158087881</v>
      </c>
      <c r="X4557" s="1">
        <f t="shared" si="287"/>
        <v>223.08627080983885</v>
      </c>
    </row>
    <row r="4558" spans="1:24" hidden="1" x14ac:dyDescent="0.3">
      <c r="A4558" s="18" t="str">
        <f t="shared" si="284"/>
        <v>ConstMin - Tractors/Loaders/Backhoes_1973_300</v>
      </c>
      <c r="B4558" s="1" t="s">
        <v>40</v>
      </c>
      <c r="C4558" s="1">
        <v>2020</v>
      </c>
      <c r="D4558" s="1" t="s">
        <v>102</v>
      </c>
      <c r="E4558" s="1">
        <v>1973</v>
      </c>
      <c r="F4558" s="1">
        <v>300</v>
      </c>
      <c r="G4558" s="1" t="s">
        <v>5</v>
      </c>
      <c r="H4558" s="1">
        <v>5.00369588879819E-6</v>
      </c>
      <c r="I4558" s="1">
        <v>6.0544720254458102E-6</v>
      </c>
      <c r="J4558" s="1">
        <v>7.2053220798694001E-6</v>
      </c>
      <c r="K4558" s="1">
        <v>2.5875516581596901E-5</v>
      </c>
      <c r="L4558" s="1">
        <v>6.3717029995630898E-5</v>
      </c>
      <c r="M4558" s="1">
        <v>2.35892111973178E-3</v>
      </c>
      <c r="N4558" s="1">
        <v>3.31306683303043E-6</v>
      </c>
      <c r="O4558" s="1">
        <v>3.0480214863880001E-6</v>
      </c>
      <c r="P4558" s="1">
        <v>2.1659284701930499E-8</v>
      </c>
      <c r="Q4558" s="1">
        <v>1.92531970677697E-8</v>
      </c>
      <c r="R4558" s="1">
        <v>76.5325978424261</v>
      </c>
      <c r="S4558" s="1">
        <v>21.1295875376398</v>
      </c>
      <c r="T4558" s="1">
        <v>9.4714871788999205E-2</v>
      </c>
      <c r="U4558" s="1">
        <v>4014.6216321515699</v>
      </c>
      <c r="V4558" s="1">
        <f t="shared" si="285"/>
        <v>0.49936748060704828</v>
      </c>
      <c r="W4558" s="1">
        <f t="shared" si="286"/>
        <v>5.2553240987745831</v>
      </c>
      <c r="X4558" s="1">
        <f t="shared" si="287"/>
        <v>223.0862708098384</v>
      </c>
    </row>
    <row r="4559" spans="1:24" hidden="1" x14ac:dyDescent="0.3">
      <c r="A4559" s="18" t="str">
        <f t="shared" si="284"/>
        <v>ConstMin - Tractors/Loaders/Backhoes_1973_600</v>
      </c>
      <c r="B4559" s="1" t="s">
        <v>40</v>
      </c>
      <c r="C4559" s="1">
        <v>2020</v>
      </c>
      <c r="D4559" s="1" t="s">
        <v>102</v>
      </c>
      <c r="E4559" s="1">
        <v>1973</v>
      </c>
      <c r="F4559" s="1">
        <v>600</v>
      </c>
      <c r="G4559" s="1" t="s">
        <v>5</v>
      </c>
      <c r="H4559" s="1">
        <v>6.6729395575023303E-5</v>
      </c>
      <c r="I4559" s="1">
        <v>8.0742568645778204E-5</v>
      </c>
      <c r="J4559" s="1">
        <v>9.6090329628033605E-5</v>
      </c>
      <c r="K4559" s="1">
        <v>9.7577872092336599E-4</v>
      </c>
      <c r="L4559" s="1">
        <v>9.2129361467891498E-4</v>
      </c>
      <c r="M4559" s="1">
        <v>3.6324995029318498E-2</v>
      </c>
      <c r="N4559" s="1">
        <v>4.29540764865352E-5</v>
      </c>
      <c r="O4559" s="1">
        <v>3.95177503676124E-5</v>
      </c>
      <c r="P4559" s="1">
        <v>3.3384071132423502E-7</v>
      </c>
      <c r="Q4559" s="1">
        <v>2.9647972623380701E-7</v>
      </c>
      <c r="R4559" s="1">
        <v>1178.52445889461</v>
      </c>
      <c r="S4559" s="1">
        <v>144.94897050820899</v>
      </c>
      <c r="T4559" s="1">
        <v>0.66300410252299402</v>
      </c>
      <c r="U4559" s="1">
        <v>61568.184526707701</v>
      </c>
      <c r="V4559" s="1">
        <f t="shared" si="285"/>
        <v>0.43424498786233434</v>
      </c>
      <c r="W4559" s="1">
        <f t="shared" si="286"/>
        <v>4.9548477492585929</v>
      </c>
      <c r="X4559" s="1">
        <f t="shared" si="287"/>
        <v>218.62454539364171</v>
      </c>
    </row>
    <row r="4560" spans="1:24" hidden="1" x14ac:dyDescent="0.3">
      <c r="A4560" s="18" t="str">
        <f t="shared" si="284"/>
        <v>ConstMin - Tractors/Loaders/Backhoes_1974_50</v>
      </c>
      <c r="B4560" s="1" t="s">
        <v>40</v>
      </c>
      <c r="C4560" s="1">
        <v>2020</v>
      </c>
      <c r="D4560" s="1" t="s">
        <v>102</v>
      </c>
      <c r="E4560" s="1">
        <v>1974</v>
      </c>
      <c r="F4560" s="1">
        <v>50</v>
      </c>
      <c r="G4560" s="1" t="s">
        <v>5</v>
      </c>
      <c r="H4560" s="1">
        <v>3.2159330205471603E-5</v>
      </c>
      <c r="I4560" s="1">
        <v>3.8912789548620598E-5</v>
      </c>
      <c r="J4560" s="1">
        <v>4.6309435495879098E-5</v>
      </c>
      <c r="K4560" s="1">
        <v>1.06929389536314E-4</v>
      </c>
      <c r="L4560" s="1">
        <v>7.3629453615996595E-5</v>
      </c>
      <c r="M4560" s="1">
        <v>5.6264650267531203E-3</v>
      </c>
      <c r="N4560" s="1">
        <v>1.0122597756520499E-5</v>
      </c>
      <c r="O4560" s="1">
        <v>9.3127899359988996E-6</v>
      </c>
      <c r="P4560" s="1">
        <v>5.1054679520074898E-8</v>
      </c>
      <c r="Q4560" s="1">
        <v>4.5922451178574901E-8</v>
      </c>
      <c r="R4560" s="1">
        <v>182.54446134931899</v>
      </c>
      <c r="S4560" s="1">
        <v>198.82941872919099</v>
      </c>
      <c r="T4560" s="1">
        <v>1.0418635896789901</v>
      </c>
      <c r="U4560" s="1">
        <v>8676.1928172737898</v>
      </c>
      <c r="V4560" s="1">
        <f t="shared" si="285"/>
        <v>1.4850865706506728</v>
      </c>
      <c r="W4560" s="1">
        <f t="shared" si="286"/>
        <v>2.8100301735715409</v>
      </c>
      <c r="X4560" s="1">
        <f t="shared" si="287"/>
        <v>190.84016439278062</v>
      </c>
    </row>
    <row r="4561" spans="1:24" hidden="1" x14ac:dyDescent="0.3">
      <c r="A4561" s="18" t="str">
        <f t="shared" si="284"/>
        <v>ConstMin - Tractors/Loaders/Backhoes_1974_75</v>
      </c>
      <c r="B4561" s="1" t="s">
        <v>40</v>
      </c>
      <c r="C4561" s="1">
        <v>2020</v>
      </c>
      <c r="D4561" s="1" t="s">
        <v>102</v>
      </c>
      <c r="E4561" s="1">
        <v>1974</v>
      </c>
      <c r="F4561" s="1">
        <v>75</v>
      </c>
      <c r="G4561" s="1" t="s">
        <v>5</v>
      </c>
      <c r="H4561" s="1">
        <v>1.8750169194188101E-5</v>
      </c>
      <c r="I4561" s="1">
        <v>2.2687704724967599E-5</v>
      </c>
      <c r="J4561" s="1">
        <v>2.70002436396309E-5</v>
      </c>
      <c r="K4561" s="1">
        <v>7.3548135981132693E-5</v>
      </c>
      <c r="L4561" s="1">
        <v>1.79673769840967E-4</v>
      </c>
      <c r="M4561" s="1">
        <v>6.1409102776841199E-3</v>
      </c>
      <c r="N4561" s="1">
        <v>1.3173350382411899E-5</v>
      </c>
      <c r="O4561" s="1">
        <v>1.2119482351818899E-5</v>
      </c>
      <c r="P4561" s="1">
        <v>5.6213255816890102E-8</v>
      </c>
      <c r="Q4561" s="1">
        <v>5.0121284159424598E-8</v>
      </c>
      <c r="R4561" s="1">
        <v>199.23507095559799</v>
      </c>
      <c r="S4561" s="1">
        <v>140.08916537455201</v>
      </c>
      <c r="T4561" s="1">
        <v>0.66300410252299502</v>
      </c>
      <c r="U4561" s="1">
        <v>10166.470858610301</v>
      </c>
      <c r="V4561" s="1">
        <f t="shared" si="285"/>
        <v>0.73893960120487934</v>
      </c>
      <c r="W4561" s="1">
        <f t="shared" si="286"/>
        <v>5.8519830649572704</v>
      </c>
      <c r="X4561" s="1">
        <f t="shared" si="287"/>
        <v>211.29456792417554</v>
      </c>
    </row>
    <row r="4562" spans="1:24" hidden="1" x14ac:dyDescent="0.3">
      <c r="A4562" s="18" t="str">
        <f t="shared" si="284"/>
        <v>ConstMin - Tractors/Loaders/Backhoes_1974_175</v>
      </c>
      <c r="B4562" s="1" t="s">
        <v>40</v>
      </c>
      <c r="C4562" s="1">
        <v>2020</v>
      </c>
      <c r="D4562" s="1" t="s">
        <v>102</v>
      </c>
      <c r="E4562" s="1">
        <v>1974</v>
      </c>
      <c r="F4562" s="1">
        <v>175</v>
      </c>
      <c r="G4562" s="1" t="s">
        <v>5</v>
      </c>
      <c r="H4562" s="1">
        <v>8.2956010787970103E-6</v>
      </c>
      <c r="I4562" s="1">
        <v>1.0037677305344299E-5</v>
      </c>
      <c r="J4562" s="1">
        <v>1.19456655534676E-5</v>
      </c>
      <c r="K4562" s="1">
        <v>4.2898882753700102E-5</v>
      </c>
      <c r="L4562" s="1">
        <v>1.0563612867696699E-4</v>
      </c>
      <c r="M4562" s="1">
        <v>3.9108429090290104E-3</v>
      </c>
      <c r="N4562" s="1">
        <v>5.4927160652873001E-6</v>
      </c>
      <c r="O4562" s="1">
        <v>5.0532987800643099E-6</v>
      </c>
      <c r="P4562" s="1">
        <v>3.5908814111095301E-8</v>
      </c>
      <c r="Q4562" s="1">
        <v>3.1919774086039203E-8</v>
      </c>
      <c r="R4562" s="1">
        <v>126.882991159811</v>
      </c>
      <c r="S4562" s="1">
        <v>42.2591750752797</v>
      </c>
      <c r="T4562" s="1">
        <v>0.18942974357799799</v>
      </c>
      <c r="U4562" s="1">
        <v>6655.8200743565603</v>
      </c>
      <c r="V4562" s="1">
        <f t="shared" si="285"/>
        <v>0.49936748060704406</v>
      </c>
      <c r="W4562" s="1">
        <f t="shared" si="286"/>
        <v>5.2553240987745742</v>
      </c>
      <c r="X4562" s="1">
        <f t="shared" si="287"/>
        <v>223.08627080983942</v>
      </c>
    </row>
    <row r="4563" spans="1:24" hidden="1" x14ac:dyDescent="0.3">
      <c r="A4563" s="18" t="str">
        <f t="shared" si="284"/>
        <v>ConstMin - Tractors/Loaders/Backhoes_1974_300</v>
      </c>
      <c r="B4563" s="1" t="s">
        <v>40</v>
      </c>
      <c r="C4563" s="1">
        <v>2020</v>
      </c>
      <c r="D4563" s="1" t="s">
        <v>102</v>
      </c>
      <c r="E4563" s="1">
        <v>1974</v>
      </c>
      <c r="F4563" s="1">
        <v>300</v>
      </c>
      <c r="G4563" s="1" t="s">
        <v>5</v>
      </c>
      <c r="H4563" s="1">
        <v>2.6967287316470201E-5</v>
      </c>
      <c r="I4563" s="1">
        <v>3.2630417652929003E-5</v>
      </c>
      <c r="J4563" s="1">
        <v>3.8832893735717198E-5</v>
      </c>
      <c r="K4563" s="1">
        <v>1.39455415681869E-4</v>
      </c>
      <c r="L4563" s="1">
        <v>3.4340125639750502E-4</v>
      </c>
      <c r="M4563" s="1">
        <v>1.2713343297922799E-2</v>
      </c>
      <c r="N4563" s="1">
        <v>1.7855686510648199E-5</v>
      </c>
      <c r="O4563" s="1">
        <v>1.6427231589796301E-5</v>
      </c>
      <c r="P4563" s="1">
        <v>1.16732144919877E-7</v>
      </c>
      <c r="Q4563" s="1">
        <v>1.03764598933664E-7</v>
      </c>
      <c r="R4563" s="1">
        <v>412.47042205602298</v>
      </c>
      <c r="S4563" s="1">
        <v>105.64793768819899</v>
      </c>
      <c r="T4563" s="1">
        <v>0.473574358944996</v>
      </c>
      <c r="U4563" s="1">
        <v>21636.697638543199</v>
      </c>
      <c r="V4563" s="1">
        <f t="shared" si="285"/>
        <v>0.49936748060704839</v>
      </c>
      <c r="W4563" s="1">
        <f t="shared" si="286"/>
        <v>5.2553240987745768</v>
      </c>
      <c r="X4563" s="1">
        <f t="shared" si="287"/>
        <v>223.0862708098384</v>
      </c>
    </row>
    <row r="4564" spans="1:24" hidden="1" x14ac:dyDescent="0.3">
      <c r="A4564" s="18" t="str">
        <f t="shared" si="284"/>
        <v>ConstMin - Tractors/Loaders/Backhoes_1974_600</v>
      </c>
      <c r="B4564" s="1" t="s">
        <v>40</v>
      </c>
      <c r="C4564" s="1">
        <v>2020</v>
      </c>
      <c r="D4564" s="1" t="s">
        <v>102</v>
      </c>
      <c r="E4564" s="1">
        <v>1974</v>
      </c>
      <c r="F4564" s="1">
        <v>600</v>
      </c>
      <c r="G4564" s="1" t="s">
        <v>5</v>
      </c>
      <c r="H4564" s="1">
        <v>1.23709625060025E-5</v>
      </c>
      <c r="I4564" s="1">
        <v>1.49688646322631E-5</v>
      </c>
      <c r="J4564" s="1">
        <v>1.7814186008643702E-5</v>
      </c>
      <c r="K4564" s="1">
        <v>1.8089961502987701E-4</v>
      </c>
      <c r="L4564" s="1">
        <v>1.7079862129724401E-4</v>
      </c>
      <c r="M4564" s="1">
        <v>6.7342907524645798E-3</v>
      </c>
      <c r="N4564" s="1">
        <v>7.9632561499446608E-6</v>
      </c>
      <c r="O4564" s="1">
        <v>7.3261956579490802E-6</v>
      </c>
      <c r="P4564" s="1">
        <v>6.1890728773739505E-8</v>
      </c>
      <c r="Q4564" s="1">
        <v>5.4964375826014002E-8</v>
      </c>
      <c r="R4564" s="1">
        <v>218.48664696806</v>
      </c>
      <c r="S4564" s="1">
        <v>23.031250416027401</v>
      </c>
      <c r="T4564" s="1">
        <v>0.18942974357799799</v>
      </c>
      <c r="U4564" s="1">
        <v>11471.7813138731</v>
      </c>
      <c r="V4564" s="1">
        <f t="shared" si="285"/>
        <v>0.4320625278027968</v>
      </c>
      <c r="W4564" s="1">
        <f t="shared" si="286"/>
        <v>4.9299453148814321</v>
      </c>
      <c r="X4564" s="1">
        <f t="shared" si="287"/>
        <v>121.5820175913623</v>
      </c>
    </row>
    <row r="4565" spans="1:24" hidden="1" x14ac:dyDescent="0.3">
      <c r="A4565" s="18" t="str">
        <f t="shared" si="284"/>
        <v>ConstMin - Tractors/Loaders/Backhoes_1975_25</v>
      </c>
      <c r="B4565" s="1" t="s">
        <v>40</v>
      </c>
      <c r="C4565" s="1">
        <v>2020</v>
      </c>
      <c r="D4565" s="1" t="s">
        <v>102</v>
      </c>
      <c r="E4565" s="1">
        <v>1975</v>
      </c>
      <c r="F4565" s="1">
        <v>25</v>
      </c>
      <c r="G4565" s="1" t="s">
        <v>5</v>
      </c>
      <c r="H4565" s="1">
        <v>0</v>
      </c>
      <c r="I4565" s="1">
        <v>0</v>
      </c>
      <c r="J4565" s="1">
        <v>0</v>
      </c>
      <c r="K4565" s="1">
        <v>0</v>
      </c>
      <c r="L4565" s="1">
        <v>0</v>
      </c>
      <c r="M4565" s="1">
        <v>0</v>
      </c>
      <c r="N4565" s="1">
        <v>0</v>
      </c>
      <c r="O4565" s="1">
        <v>0</v>
      </c>
      <c r="P4565" s="1">
        <v>0</v>
      </c>
      <c r="Q4565" s="1">
        <v>0</v>
      </c>
      <c r="R4565" s="1">
        <v>0</v>
      </c>
      <c r="S4565" s="1">
        <v>0</v>
      </c>
      <c r="T4565" s="1">
        <v>0</v>
      </c>
      <c r="U4565" s="1">
        <v>0</v>
      </c>
      <c r="V4565" s="1">
        <f t="shared" si="285"/>
        <v>0</v>
      </c>
      <c r="W4565" s="1">
        <f t="shared" si="286"/>
        <v>0</v>
      </c>
      <c r="X4565" s="1" t="e">
        <f t="shared" si="287"/>
        <v>#DIV/0!</v>
      </c>
    </row>
    <row r="4566" spans="1:24" hidden="1" x14ac:dyDescent="0.3">
      <c r="A4566" s="18" t="str">
        <f t="shared" si="284"/>
        <v>ConstMin - Tractors/Loaders/Backhoes_1975_50</v>
      </c>
      <c r="B4566" s="1" t="s">
        <v>40</v>
      </c>
      <c r="C4566" s="1">
        <v>2020</v>
      </c>
      <c r="D4566" s="1" t="s">
        <v>102</v>
      </c>
      <c r="E4566" s="1">
        <v>1975</v>
      </c>
      <c r="F4566" s="1">
        <v>50</v>
      </c>
      <c r="G4566" s="1" t="s">
        <v>5</v>
      </c>
      <c r="H4566" s="1">
        <v>1.93654750248152E-5</v>
      </c>
      <c r="I4566" s="1">
        <v>2.34322247800263E-5</v>
      </c>
      <c r="J4566" s="1">
        <v>2.78862840357338E-5</v>
      </c>
      <c r="K4566" s="1">
        <v>6.4389973586325203E-5</v>
      </c>
      <c r="L4566" s="1">
        <v>4.4337656785176801E-5</v>
      </c>
      <c r="M4566" s="1">
        <v>3.38810439326393E-3</v>
      </c>
      <c r="N4566" s="1">
        <v>6.0955533833474103E-6</v>
      </c>
      <c r="O4566" s="1">
        <v>5.6079091126796103E-6</v>
      </c>
      <c r="P4566" s="1">
        <v>3.0743741080084398E-8</v>
      </c>
      <c r="Q4566" s="1">
        <v>2.76532525924834E-8</v>
      </c>
      <c r="R4566" s="1">
        <v>109.92331570939</v>
      </c>
      <c r="S4566" s="1">
        <v>123.291143282128</v>
      </c>
      <c r="T4566" s="1">
        <v>0.56828923073399495</v>
      </c>
      <c r="U4566" s="1">
        <v>5198.7765417297496</v>
      </c>
      <c r="V4566" s="1">
        <f t="shared" si="285"/>
        <v>1.4924540705937275</v>
      </c>
      <c r="W4566" s="1">
        <f t="shared" si="286"/>
        <v>2.8239707057620009</v>
      </c>
      <c r="X4566" s="1">
        <f t="shared" si="287"/>
        <v>216.95139836256755</v>
      </c>
    </row>
    <row r="4567" spans="1:24" hidden="1" x14ac:dyDescent="0.3">
      <c r="A4567" s="18" t="str">
        <f t="shared" si="284"/>
        <v>ConstMin - Tractors/Loaders/Backhoes_1975_75</v>
      </c>
      <c r="B4567" s="1" t="s">
        <v>40</v>
      </c>
      <c r="C4567" s="1">
        <v>2020</v>
      </c>
      <c r="D4567" s="1" t="s">
        <v>102</v>
      </c>
      <c r="E4567" s="1">
        <v>1975</v>
      </c>
      <c r="F4567" s="1">
        <v>75</v>
      </c>
      <c r="G4567" s="1" t="s">
        <v>5</v>
      </c>
      <c r="H4567" s="1">
        <v>2.7710836349480801E-5</v>
      </c>
      <c r="I4567" s="1">
        <v>3.35301119828718E-5</v>
      </c>
      <c r="J4567" s="1">
        <v>3.9903604343252302E-5</v>
      </c>
      <c r="K4567" s="1">
        <v>1.08696638354296E-4</v>
      </c>
      <c r="L4567" s="1">
        <v>2.6553949357964202E-4</v>
      </c>
      <c r="M4567" s="1">
        <v>9.0756386238101793E-3</v>
      </c>
      <c r="N4567" s="1">
        <v>1.9468867338783101E-5</v>
      </c>
      <c r="O4567" s="1">
        <v>1.7911357951680498E-5</v>
      </c>
      <c r="P4567" s="1">
        <v>8.3077454740844598E-8</v>
      </c>
      <c r="Q4567" s="1">
        <v>7.4074142402840205E-8</v>
      </c>
      <c r="R4567" s="1">
        <v>294.44910012007102</v>
      </c>
      <c r="S4567" s="1">
        <v>211.29587537639799</v>
      </c>
      <c r="T4567" s="1">
        <v>0.947148717889992</v>
      </c>
      <c r="U4567" s="1">
        <v>15445.728490014701</v>
      </c>
      <c r="V4567" s="1">
        <f t="shared" si="285"/>
        <v>0.71881181703220998</v>
      </c>
      <c r="W4567" s="1">
        <f t="shared" si="286"/>
        <v>5.6925824158087819</v>
      </c>
      <c r="X4567" s="1">
        <f t="shared" si="287"/>
        <v>223.0862708098384</v>
      </c>
    </row>
    <row r="4568" spans="1:24" hidden="1" x14ac:dyDescent="0.3">
      <c r="A4568" s="18" t="str">
        <f t="shared" si="284"/>
        <v>ConstMin - Tractors/Loaders/Backhoes_1975_175</v>
      </c>
      <c r="B4568" s="1" t="s">
        <v>40</v>
      </c>
      <c r="C4568" s="1">
        <v>2020</v>
      </c>
      <c r="D4568" s="1" t="s">
        <v>102</v>
      </c>
      <c r="E4568" s="1">
        <v>1975</v>
      </c>
      <c r="F4568" s="1">
        <v>175</v>
      </c>
      <c r="G4568" s="1" t="s">
        <v>5</v>
      </c>
      <c r="H4568" s="1">
        <v>7.3537369056810297E-6</v>
      </c>
      <c r="I4568" s="1">
        <v>8.8980216558740496E-6</v>
      </c>
      <c r="J4568" s="1">
        <v>1.05893811441806E-5</v>
      </c>
      <c r="K4568" s="1">
        <v>3.8028238619704199E-5</v>
      </c>
      <c r="L4568" s="1">
        <v>9.3642436593363102E-5</v>
      </c>
      <c r="M4568" s="1">
        <v>3.4668144670016001E-3</v>
      </c>
      <c r="N4568" s="1">
        <v>4.8690852486831197E-6</v>
      </c>
      <c r="O4568" s="1">
        <v>4.4795584287884698E-6</v>
      </c>
      <c r="P4568" s="1">
        <v>3.1831806888946303E-8</v>
      </c>
      <c r="Q4568" s="1">
        <v>2.82956736332778E-8</v>
      </c>
      <c r="R4568" s="1">
        <v>112.476977368156</v>
      </c>
      <c r="S4568" s="1">
        <v>38.772793131569102</v>
      </c>
      <c r="T4568" s="1">
        <v>0.18942974357799799</v>
      </c>
      <c r="U4568" s="1">
        <v>5932.2373491300796</v>
      </c>
      <c r="V4568" s="1">
        <f t="shared" si="285"/>
        <v>0.49666498158700617</v>
      </c>
      <c r="W4568" s="1">
        <f t="shared" si="286"/>
        <v>5.2268831033583858</v>
      </c>
      <c r="X4568" s="1">
        <f t="shared" si="287"/>
        <v>204.68165346802755</v>
      </c>
    </row>
    <row r="4569" spans="1:24" hidden="1" x14ac:dyDescent="0.3">
      <c r="A4569" s="18" t="str">
        <f t="shared" si="284"/>
        <v>ConstMin - Tractors/Loaders/Backhoes_1975_300</v>
      </c>
      <c r="B4569" s="1" t="s">
        <v>40</v>
      </c>
      <c r="C4569" s="1">
        <v>2020</v>
      </c>
      <c r="D4569" s="1" t="s">
        <v>102</v>
      </c>
      <c r="E4569" s="1">
        <v>1975</v>
      </c>
      <c r="F4569" s="1">
        <v>300</v>
      </c>
      <c r="G4569" s="1" t="s">
        <v>5</v>
      </c>
      <c r="H4569" s="1">
        <v>6.1347786872947797E-6</v>
      </c>
      <c r="I4569" s="1">
        <v>7.4230822116266799E-6</v>
      </c>
      <c r="J4569" s="1">
        <v>8.8340813097044804E-6</v>
      </c>
      <c r="K4569" s="1">
        <v>8.9708387870922706E-5</v>
      </c>
      <c r="L4569" s="1">
        <v>8.4699290071023499E-5</v>
      </c>
      <c r="M4569" s="1">
        <v>3.3395447898431599E-3</v>
      </c>
      <c r="N4569" s="1">
        <v>3.9489905564296497E-6</v>
      </c>
      <c r="O4569" s="1">
        <v>3.6330713119152799E-6</v>
      </c>
      <c r="P4569" s="1">
        <v>3.0691704355101602E-8</v>
      </c>
      <c r="Q4569" s="1">
        <v>2.72569156372658E-8</v>
      </c>
      <c r="R4569" s="1">
        <v>108.34785285524799</v>
      </c>
      <c r="S4569" s="1">
        <v>18.910980846187599</v>
      </c>
      <c r="T4569" s="1">
        <v>9.4714871788999205E-2</v>
      </c>
      <c r="U4569" s="1">
        <v>5673.2942538563002</v>
      </c>
      <c r="V4569" s="1">
        <f t="shared" si="285"/>
        <v>0.43324899269505901</v>
      </c>
      <c r="W4569" s="1">
        <f t="shared" si="286"/>
        <v>4.9434831865099449</v>
      </c>
      <c r="X4569" s="1">
        <f t="shared" si="287"/>
        <v>199.66221237480514</v>
      </c>
    </row>
    <row r="4570" spans="1:24" hidden="1" x14ac:dyDescent="0.3">
      <c r="A4570" s="18" t="str">
        <f t="shared" si="284"/>
        <v>ConstMin - Tractors/Loaders/Backhoes_1976_50</v>
      </c>
      <c r="B4570" s="1" t="s">
        <v>40</v>
      </c>
      <c r="C4570" s="1">
        <v>2020</v>
      </c>
      <c r="D4570" s="1" t="s">
        <v>102</v>
      </c>
      <c r="E4570" s="1">
        <v>1976</v>
      </c>
      <c r="F4570" s="1">
        <v>50</v>
      </c>
      <c r="G4570" s="1" t="s">
        <v>5</v>
      </c>
      <c r="H4570" s="1">
        <v>6.4667165005608099E-6</v>
      </c>
      <c r="I4570" s="1">
        <v>7.8247269656785794E-6</v>
      </c>
      <c r="J4570" s="1">
        <v>9.3120717608075708E-6</v>
      </c>
      <c r="K4570" s="1">
        <v>2.1501755269508901E-5</v>
      </c>
      <c r="L4570" s="1">
        <v>1.4805681573082999E-5</v>
      </c>
      <c r="M4570" s="1">
        <v>1.1313902993583501E-3</v>
      </c>
      <c r="N4570" s="1">
        <v>2.0354892195327399E-6</v>
      </c>
      <c r="O4570" s="1">
        <v>1.8726500819701199E-6</v>
      </c>
      <c r="P4570" s="1">
        <v>1.02662628970779E-8</v>
      </c>
      <c r="Q4570" s="1">
        <v>9.2342555297424293E-9</v>
      </c>
      <c r="R4570" s="1">
        <v>36.706712258975699</v>
      </c>
      <c r="S4570" s="1">
        <v>38.772793131569102</v>
      </c>
      <c r="T4570" s="1">
        <v>0.18942974357799799</v>
      </c>
      <c r="U4570" s="1">
        <v>1744.77569092061</v>
      </c>
      <c r="V4570" s="1">
        <f t="shared" si="285"/>
        <v>1.4849717480746254</v>
      </c>
      <c r="W4570" s="1">
        <f t="shared" si="286"/>
        <v>2.8098129102081262</v>
      </c>
      <c r="X4570" s="1">
        <f t="shared" si="287"/>
        <v>204.68165346802755</v>
      </c>
    </row>
    <row r="4571" spans="1:24" hidden="1" x14ac:dyDescent="0.3">
      <c r="A4571" s="18" t="str">
        <f t="shared" si="284"/>
        <v>ConstMin - Tractors/Loaders/Backhoes_1976_100</v>
      </c>
      <c r="B4571" s="1" t="s">
        <v>40</v>
      </c>
      <c r="C4571" s="1">
        <v>2020</v>
      </c>
      <c r="D4571" s="1" t="s">
        <v>102</v>
      </c>
      <c r="E4571" s="1">
        <v>1976</v>
      </c>
      <c r="F4571" s="1">
        <v>100</v>
      </c>
      <c r="G4571" s="1" t="s">
        <v>5</v>
      </c>
      <c r="H4571" s="1">
        <v>2.48836386758901E-5</v>
      </c>
      <c r="I4571" s="1">
        <v>3.0109202797826999E-5</v>
      </c>
      <c r="J4571" s="1">
        <v>3.5832439693281803E-5</v>
      </c>
      <c r="K4571" s="1">
        <v>9.7606865414687503E-5</v>
      </c>
      <c r="L4571" s="1">
        <v>2.38447830627763E-4</v>
      </c>
      <c r="M4571" s="1">
        <v>8.1496967258469794E-3</v>
      </c>
      <c r="N4571" s="1">
        <v>1.7482556433061001E-5</v>
      </c>
      <c r="O4571" s="1">
        <v>1.60839519184161E-5</v>
      </c>
      <c r="P4571" s="1">
        <v>7.4601478635000795E-8</v>
      </c>
      <c r="Q4571" s="1">
        <v>6.6516729106707102E-8</v>
      </c>
      <c r="R4571" s="1">
        <v>264.40793498338797</v>
      </c>
      <c r="S4571" s="1">
        <v>161.007457036815</v>
      </c>
      <c r="T4571" s="1">
        <v>0.75771897431199398</v>
      </c>
      <c r="U4571" s="1">
        <v>13907.019101554901</v>
      </c>
      <c r="V4571" s="1">
        <f t="shared" si="285"/>
        <v>0.71689211943884501</v>
      </c>
      <c r="W4571" s="1">
        <f t="shared" si="286"/>
        <v>5.6773794982930834</v>
      </c>
      <c r="X4571" s="1">
        <f t="shared" si="287"/>
        <v>212.4896729463706</v>
      </c>
    </row>
    <row r="4572" spans="1:24" hidden="1" x14ac:dyDescent="0.3">
      <c r="A4572" s="18" t="str">
        <f t="shared" si="284"/>
        <v>ConstMin - Tractors/Loaders/Backhoes_1976_175</v>
      </c>
      <c r="B4572" s="1" t="s">
        <v>40</v>
      </c>
      <c r="C4572" s="1">
        <v>2020</v>
      </c>
      <c r="D4572" s="1" t="s">
        <v>102</v>
      </c>
      <c r="E4572" s="1">
        <v>1976</v>
      </c>
      <c r="F4572" s="1">
        <v>175</v>
      </c>
      <c r="G4572" s="1" t="s">
        <v>5</v>
      </c>
      <c r="H4572" s="1">
        <v>1.7887604145133999E-5</v>
      </c>
      <c r="I4572" s="1">
        <v>2.1644001015612099E-5</v>
      </c>
      <c r="J4572" s="1">
        <v>2.5758149968993E-5</v>
      </c>
      <c r="K4572" s="1">
        <v>9.2501824241286295E-5</v>
      </c>
      <c r="L4572" s="1">
        <v>2.27780631596143E-4</v>
      </c>
      <c r="M4572" s="1">
        <v>8.4328560602217398E-3</v>
      </c>
      <c r="N4572" s="1">
        <v>1.1843810921501699E-5</v>
      </c>
      <c r="O4572" s="1">
        <v>1.08963060477815E-5</v>
      </c>
      <c r="P4572" s="1">
        <v>7.7429308140456397E-8</v>
      </c>
      <c r="Q4572" s="1">
        <v>6.8827837528558806E-8</v>
      </c>
      <c r="R4572" s="1">
        <v>273.59472774290901</v>
      </c>
      <c r="S4572" s="1">
        <v>97.407398548519794</v>
      </c>
      <c r="T4572" s="1">
        <v>0.473574358944996</v>
      </c>
      <c r="U4572" s="1">
        <v>14338.3690663421</v>
      </c>
      <c r="V4572" s="1">
        <f t="shared" si="285"/>
        <v>0.49983468693100758</v>
      </c>
      <c r="W4572" s="1">
        <f t="shared" si="286"/>
        <v>5.2602409601016875</v>
      </c>
      <c r="X4572" s="1">
        <f t="shared" si="287"/>
        <v>205.68554168667168</v>
      </c>
    </row>
    <row r="4573" spans="1:24" hidden="1" x14ac:dyDescent="0.3">
      <c r="A4573" s="18" t="str">
        <f t="shared" si="284"/>
        <v>ConstMin - Tractors/Loaders/Backhoes_1976_300</v>
      </c>
      <c r="B4573" s="1" t="s">
        <v>40</v>
      </c>
      <c r="C4573" s="1">
        <v>2020</v>
      </c>
      <c r="D4573" s="1" t="s">
        <v>102</v>
      </c>
      <c r="E4573" s="1">
        <v>1976</v>
      </c>
      <c r="F4573" s="1">
        <v>300</v>
      </c>
      <c r="G4573" s="1" t="s">
        <v>5</v>
      </c>
      <c r="H4573" s="1">
        <v>1.22458873067955E-5</v>
      </c>
      <c r="I4573" s="1">
        <v>1.4817523641222601E-5</v>
      </c>
      <c r="J4573" s="1">
        <v>1.7634077721785599E-5</v>
      </c>
      <c r="K4573" s="1">
        <v>6.3326922160224006E-5</v>
      </c>
      <c r="L4573" s="1">
        <v>1.5593904709457001E-4</v>
      </c>
      <c r="M4573" s="1">
        <v>5.7731490561856802E-3</v>
      </c>
      <c r="N4573" s="1">
        <v>8.1082951439955295E-6</v>
      </c>
      <c r="O4573" s="1">
        <v>7.4596315324758904E-6</v>
      </c>
      <c r="P4573" s="1">
        <v>5.3008249402093102E-8</v>
      </c>
      <c r="Q4573" s="1">
        <v>4.7119666507962701E-8</v>
      </c>
      <c r="R4573" s="1">
        <v>187.30346314067401</v>
      </c>
      <c r="S4573" s="1">
        <v>42.2591750752797</v>
      </c>
      <c r="T4573" s="1">
        <v>0.18942974357799799</v>
      </c>
      <c r="U4573" s="1">
        <v>9825.2582050025394</v>
      </c>
      <c r="V4573" s="1">
        <f t="shared" si="285"/>
        <v>0.49936748060704622</v>
      </c>
      <c r="W4573" s="1">
        <f t="shared" si="286"/>
        <v>5.2553240987745635</v>
      </c>
      <c r="X4573" s="1">
        <f t="shared" si="287"/>
        <v>223.08627080983942</v>
      </c>
    </row>
    <row r="4574" spans="1:24" hidden="1" x14ac:dyDescent="0.3">
      <c r="A4574" s="18" t="str">
        <f t="shared" si="284"/>
        <v>ConstMin - Tractors/Loaders/Backhoes_1976_600</v>
      </c>
      <c r="B4574" s="1" t="s">
        <v>40</v>
      </c>
      <c r="C4574" s="1">
        <v>2020</v>
      </c>
      <c r="D4574" s="1" t="s">
        <v>102</v>
      </c>
      <c r="E4574" s="1">
        <v>1976</v>
      </c>
      <c r="F4574" s="1">
        <v>600</v>
      </c>
      <c r="G4574" s="1" t="s">
        <v>5</v>
      </c>
      <c r="H4574" s="1">
        <v>1.4534348008673399E-5</v>
      </c>
      <c r="I4574" s="1">
        <v>1.7586561090494901E-5</v>
      </c>
      <c r="J4574" s="1">
        <v>2.09294611324898E-5</v>
      </c>
      <c r="K4574" s="1">
        <v>2.1253463165889799E-4</v>
      </c>
      <c r="L4574" s="1">
        <v>2.0066721567794401E-4</v>
      </c>
      <c r="M4574" s="1">
        <v>7.9119571610066393E-3</v>
      </c>
      <c r="N4574" s="1">
        <v>9.3558392169846006E-6</v>
      </c>
      <c r="O4574" s="1">
        <v>8.6073720796258303E-6</v>
      </c>
      <c r="P4574" s="1">
        <v>7.2713937179219501E-8</v>
      </c>
      <c r="Q4574" s="1">
        <v>6.4576330737982896E-8</v>
      </c>
      <c r="R4574" s="1">
        <v>256.69473662547699</v>
      </c>
      <c r="S4574" s="1">
        <v>38.772793131569102</v>
      </c>
      <c r="T4574" s="1">
        <v>0.18942974357799799</v>
      </c>
      <c r="U4574" s="1">
        <v>13570.477596049201</v>
      </c>
      <c r="V4574" s="1">
        <f t="shared" si="285"/>
        <v>0.42911568912520276</v>
      </c>
      <c r="W4574" s="1">
        <f t="shared" si="286"/>
        <v>4.8963211225540082</v>
      </c>
      <c r="X4574" s="1">
        <f t="shared" si="287"/>
        <v>204.68165346802755</v>
      </c>
    </row>
    <row r="4575" spans="1:24" hidden="1" x14ac:dyDescent="0.3">
      <c r="A4575" s="18" t="str">
        <f t="shared" si="284"/>
        <v>ConstMin - Tractors/Loaders/Backhoes_1977_25</v>
      </c>
      <c r="B4575" s="1" t="s">
        <v>40</v>
      </c>
      <c r="C4575" s="1">
        <v>2020</v>
      </c>
      <c r="D4575" s="1" t="s">
        <v>102</v>
      </c>
      <c r="E4575" s="1">
        <v>1977</v>
      </c>
      <c r="F4575" s="1">
        <v>25</v>
      </c>
      <c r="G4575" s="1" t="s">
        <v>5</v>
      </c>
      <c r="H4575" s="1">
        <v>0</v>
      </c>
      <c r="I4575" s="1">
        <v>0</v>
      </c>
      <c r="J4575" s="1">
        <v>0</v>
      </c>
      <c r="K4575" s="1">
        <v>0</v>
      </c>
      <c r="L4575" s="1">
        <v>0</v>
      </c>
      <c r="M4575" s="1">
        <v>0</v>
      </c>
      <c r="N4575" s="1">
        <v>0</v>
      </c>
      <c r="O4575" s="1">
        <v>0</v>
      </c>
      <c r="P4575" s="1">
        <v>0</v>
      </c>
      <c r="Q4575" s="1">
        <v>0</v>
      </c>
      <c r="R4575" s="1">
        <v>0</v>
      </c>
      <c r="S4575" s="1">
        <v>0</v>
      </c>
      <c r="T4575" s="1">
        <v>0</v>
      </c>
      <c r="U4575" s="1">
        <v>0</v>
      </c>
      <c r="V4575" s="1">
        <f t="shared" si="285"/>
        <v>0</v>
      </c>
      <c r="W4575" s="1">
        <f t="shared" si="286"/>
        <v>0</v>
      </c>
      <c r="X4575" s="1" t="e">
        <f t="shared" si="287"/>
        <v>#DIV/0!</v>
      </c>
    </row>
    <row r="4576" spans="1:24" hidden="1" x14ac:dyDescent="0.3">
      <c r="A4576" s="18" t="str">
        <f t="shared" si="284"/>
        <v>ConstMin - Tractors/Loaders/Backhoes_1977_50</v>
      </c>
      <c r="B4576" s="1" t="s">
        <v>40</v>
      </c>
      <c r="C4576" s="1">
        <v>2020</v>
      </c>
      <c r="D4576" s="1" t="s">
        <v>102</v>
      </c>
      <c r="E4576" s="1">
        <v>1977</v>
      </c>
      <c r="F4576" s="1">
        <v>50</v>
      </c>
      <c r="G4576" s="1" t="s">
        <v>5</v>
      </c>
      <c r="H4576" s="1">
        <v>1.5383668018266502E-5</v>
      </c>
      <c r="I4576" s="1">
        <v>1.8614238302102401E-5</v>
      </c>
      <c r="J4576" s="1">
        <v>2.2152481946303701E-5</v>
      </c>
      <c r="K4576" s="1">
        <v>5.1150512759829798E-5</v>
      </c>
      <c r="L4576" s="1">
        <v>3.5221227045397999E-5</v>
      </c>
      <c r="M4576" s="1">
        <v>2.6914637069534002E-3</v>
      </c>
      <c r="N4576" s="1">
        <v>4.8422240878097201E-6</v>
      </c>
      <c r="O4576" s="1">
        <v>4.4548461607849402E-6</v>
      </c>
      <c r="P4576" s="1">
        <v>2.4422406670092601E-8</v>
      </c>
      <c r="Q4576" s="1">
        <v>2.19673649607307E-8</v>
      </c>
      <c r="R4576" s="1">
        <v>87.321575854631007</v>
      </c>
      <c r="S4576" s="1">
        <v>84.518350150559399</v>
      </c>
      <c r="T4576" s="1">
        <v>0.37885948715599699</v>
      </c>
      <c r="U4576" s="1">
        <v>4120.2695698397702</v>
      </c>
      <c r="V4576" s="1">
        <f t="shared" si="285"/>
        <v>1.4959195549169699</v>
      </c>
      <c r="W4576" s="1">
        <f t="shared" si="286"/>
        <v>2.8305279770395129</v>
      </c>
      <c r="X4576" s="1">
        <f t="shared" si="287"/>
        <v>223.08627080983882</v>
      </c>
    </row>
    <row r="4577" spans="1:24" hidden="1" x14ac:dyDescent="0.3">
      <c r="A4577" s="18" t="str">
        <f t="shared" si="284"/>
        <v>ConstMin - Tractors/Loaders/Backhoes_1977_75</v>
      </c>
      <c r="B4577" s="1" t="s">
        <v>40</v>
      </c>
      <c r="C4577" s="1">
        <v>2020</v>
      </c>
      <c r="D4577" s="1" t="s">
        <v>102</v>
      </c>
      <c r="E4577" s="1">
        <v>1977</v>
      </c>
      <c r="F4577" s="1">
        <v>75</v>
      </c>
      <c r="G4577" s="1" t="s">
        <v>5</v>
      </c>
      <c r="H4577" s="1">
        <v>3.9105345550140299E-5</v>
      </c>
      <c r="I4577" s="1">
        <v>4.7317468115669703E-5</v>
      </c>
      <c r="J4577" s="1">
        <v>5.6311697592201998E-5</v>
      </c>
      <c r="K4577" s="1">
        <v>1.5339196368438E-4</v>
      </c>
      <c r="L4577" s="1">
        <v>3.7472754422425501E-4</v>
      </c>
      <c r="M4577" s="1">
        <v>1.2807480077336101E-2</v>
      </c>
      <c r="N4577" s="1">
        <v>2.7474334413844501E-5</v>
      </c>
      <c r="O4577" s="1">
        <v>2.5276387660737E-5</v>
      </c>
      <c r="P4577" s="1">
        <v>1.17238344382476E-7</v>
      </c>
      <c r="Q4577" s="1">
        <v>1.04532930672359E-7</v>
      </c>
      <c r="R4577" s="1">
        <v>415.52458619095302</v>
      </c>
      <c r="S4577" s="1">
        <v>315.88733368771602</v>
      </c>
      <c r="T4577" s="1">
        <v>1.4207230768349799</v>
      </c>
      <c r="U4577" s="1">
        <v>21796.2260244524</v>
      </c>
      <c r="V4577" s="1">
        <f t="shared" si="285"/>
        <v>0.71883430696041573</v>
      </c>
      <c r="W4577" s="1">
        <f t="shared" si="286"/>
        <v>5.6927605233006329</v>
      </c>
      <c r="X4577" s="1">
        <f t="shared" si="287"/>
        <v>222.34264990714092</v>
      </c>
    </row>
    <row r="4578" spans="1:24" hidden="1" x14ac:dyDescent="0.3">
      <c r="A4578" s="18" t="str">
        <f t="shared" si="284"/>
        <v>ConstMin - Tractors/Loaders/Backhoes_1977_600</v>
      </c>
      <c r="B4578" s="1" t="s">
        <v>40</v>
      </c>
      <c r="C4578" s="1">
        <v>2020</v>
      </c>
      <c r="D4578" s="1" t="s">
        <v>102</v>
      </c>
      <c r="E4578" s="1">
        <v>1977</v>
      </c>
      <c r="F4578" s="1">
        <v>600</v>
      </c>
      <c r="G4578" s="1" t="s">
        <v>5</v>
      </c>
      <c r="H4578" s="1">
        <v>9.9708237729826206E-6</v>
      </c>
      <c r="I4578" s="1">
        <v>1.20646967653089E-5</v>
      </c>
      <c r="J4578" s="1">
        <v>1.4357986233094901E-5</v>
      </c>
      <c r="K4578" s="1">
        <v>1.45802574471316E-4</v>
      </c>
      <c r="L4578" s="1">
        <v>1.3766131396784201E-4</v>
      </c>
      <c r="M4578" s="1">
        <v>5.4277447123674003E-3</v>
      </c>
      <c r="N4578" s="1">
        <v>6.4182737351028299E-6</v>
      </c>
      <c r="O4578" s="1">
        <v>5.9048118362945997E-6</v>
      </c>
      <c r="P4578" s="1">
        <v>4.9883066857974401E-8</v>
      </c>
      <c r="Q4578" s="1">
        <v>4.43005226866749E-8</v>
      </c>
      <c r="R4578" s="1">
        <v>176.09719960038399</v>
      </c>
      <c r="S4578" s="1">
        <v>17.643205593929199</v>
      </c>
      <c r="T4578" s="1">
        <v>9.4714871788999205E-2</v>
      </c>
      <c r="U4578" s="1">
        <v>9262.6829368128801</v>
      </c>
      <c r="V4578" s="1">
        <f t="shared" si="285"/>
        <v>0.43128883268493495</v>
      </c>
      <c r="W4578" s="1">
        <f t="shared" si="286"/>
        <v>4.9211172532561189</v>
      </c>
      <c r="X4578" s="1">
        <f t="shared" si="287"/>
        <v>186.27703612621471</v>
      </c>
    </row>
    <row r="4579" spans="1:24" hidden="1" x14ac:dyDescent="0.3">
      <c r="A4579" s="18" t="str">
        <f t="shared" si="284"/>
        <v>ConstMin - Tractors/Loaders/Backhoes_1978_50</v>
      </c>
      <c r="B4579" s="1" t="s">
        <v>40</v>
      </c>
      <c r="C4579" s="1">
        <v>2020</v>
      </c>
      <c r="D4579" s="1" t="s">
        <v>102</v>
      </c>
      <c r="E4579" s="1">
        <v>1978</v>
      </c>
      <c r="F4579" s="1">
        <v>50</v>
      </c>
      <c r="G4579" s="1" t="s">
        <v>5</v>
      </c>
      <c r="H4579" s="1">
        <v>2.218001098694E-5</v>
      </c>
      <c r="I4579" s="1">
        <v>2.68378132941974E-5</v>
      </c>
      <c r="J4579" s="1">
        <v>3.1939215821193599E-5</v>
      </c>
      <c r="K4579" s="1">
        <v>7.3748272106074895E-5</v>
      </c>
      <c r="L4579" s="1">
        <v>5.0781595254970098E-5</v>
      </c>
      <c r="M4579" s="1">
        <v>3.8805241064935299E-3</v>
      </c>
      <c r="N4579" s="1">
        <v>6.9814678359750199E-6</v>
      </c>
      <c r="O4579" s="1">
        <v>6.4229504090970202E-6</v>
      </c>
      <c r="P4579" s="1">
        <v>3.5211969448831798E-8</v>
      </c>
      <c r="Q4579" s="1">
        <v>3.1672316095523302E-8</v>
      </c>
      <c r="R4579" s="1">
        <v>125.899331001741</v>
      </c>
      <c r="S4579" s="1">
        <v>144.42073081976801</v>
      </c>
      <c r="T4579" s="1">
        <v>0.66300410252299502</v>
      </c>
      <c r="U4579" s="1">
        <v>5900.6184306362502</v>
      </c>
      <c r="V4579" s="1">
        <f t="shared" si="285"/>
        <v>1.5060458596009414</v>
      </c>
      <c r="W4579" s="1">
        <f t="shared" si="286"/>
        <v>2.8496886254967033</v>
      </c>
      <c r="X4579" s="1">
        <f t="shared" si="287"/>
        <v>217.8278087121777</v>
      </c>
    </row>
    <row r="4580" spans="1:24" hidden="1" x14ac:dyDescent="0.3">
      <c r="A4580" s="18" t="str">
        <f t="shared" si="284"/>
        <v>ConstMin - Tractors/Loaders/Backhoes_1978_75</v>
      </c>
      <c r="B4580" s="1" t="s">
        <v>40</v>
      </c>
      <c r="C4580" s="1">
        <v>2020</v>
      </c>
      <c r="D4580" s="1" t="s">
        <v>102</v>
      </c>
      <c r="E4580" s="1">
        <v>1978</v>
      </c>
      <c r="F4580" s="1">
        <v>75</v>
      </c>
      <c r="G4580" s="1" t="s">
        <v>5</v>
      </c>
      <c r="H4580" s="1">
        <v>3.1845689285287103E-5</v>
      </c>
      <c r="I4580" s="1">
        <v>3.8533284035197399E-5</v>
      </c>
      <c r="J4580" s="1">
        <v>4.5857792570813502E-5</v>
      </c>
      <c r="K4580" s="1">
        <v>1.2491573071741601E-4</v>
      </c>
      <c r="L4580" s="1">
        <v>3.0516178215848802E-4</v>
      </c>
      <c r="M4580" s="1">
        <v>1.0429853651271101E-2</v>
      </c>
      <c r="N4580" s="1">
        <v>2.2373900671495899E-5</v>
      </c>
      <c r="O4580" s="1">
        <v>2.0583988617776299E-5</v>
      </c>
      <c r="P4580" s="1">
        <v>9.5473798658517196E-8</v>
      </c>
      <c r="Q4580" s="1">
        <v>8.5127063408866095E-8</v>
      </c>
      <c r="R4580" s="1">
        <v>338.38511528475999</v>
      </c>
      <c r="S4580" s="1">
        <v>267.71187410189702</v>
      </c>
      <c r="T4580" s="1">
        <v>1.23129333325699</v>
      </c>
      <c r="U4580" s="1">
        <v>17813.136238318501</v>
      </c>
      <c r="V4580" s="1">
        <f t="shared" si="285"/>
        <v>0.71628232551330473</v>
      </c>
      <c r="W4580" s="1">
        <f t="shared" si="286"/>
        <v>5.6725502758240705</v>
      </c>
      <c r="X4580" s="1">
        <f t="shared" si="287"/>
        <v>217.42331162774306</v>
      </c>
    </row>
    <row r="4581" spans="1:24" hidden="1" x14ac:dyDescent="0.3">
      <c r="A4581" s="18" t="str">
        <f t="shared" si="284"/>
        <v>ConstMin - Tractors/Loaders/Backhoes_1978_175</v>
      </c>
      <c r="B4581" s="1" t="s">
        <v>40</v>
      </c>
      <c r="C4581" s="1">
        <v>2020</v>
      </c>
      <c r="D4581" s="1" t="s">
        <v>102</v>
      </c>
      <c r="E4581" s="1">
        <v>1978</v>
      </c>
      <c r="F4581" s="1">
        <v>175</v>
      </c>
      <c r="G4581" s="1" t="s">
        <v>5</v>
      </c>
      <c r="H4581" s="1">
        <v>2.7745831387728901E-5</v>
      </c>
      <c r="I4581" s="1">
        <v>3.3572455979151901E-5</v>
      </c>
      <c r="J4581" s="1">
        <v>3.9953997198329603E-5</v>
      </c>
      <c r="K4581" s="1">
        <v>1.4348148570552001E-4</v>
      </c>
      <c r="L4581" s="1">
        <v>3.5331523139593799E-4</v>
      </c>
      <c r="M4581" s="1">
        <v>1.30803768053839E-2</v>
      </c>
      <c r="N4581" s="1">
        <v>1.8371179178041101E-5</v>
      </c>
      <c r="O4581" s="1">
        <v>1.69014848437978E-5</v>
      </c>
      <c r="P4581" s="1">
        <v>1.20102195391998E-7</v>
      </c>
      <c r="Q4581" s="1">
        <v>1.0676027708097899E-7</v>
      </c>
      <c r="R4581" s="1">
        <v>424.37841999043599</v>
      </c>
      <c r="S4581" s="1">
        <v>144.42073081976801</v>
      </c>
      <c r="T4581" s="1">
        <v>0.66300410252299502</v>
      </c>
      <c r="U4581" s="1">
        <v>22323.318678141299</v>
      </c>
      <c r="V4581" s="1">
        <f t="shared" si="285"/>
        <v>0.49798120828366232</v>
      </c>
      <c r="W4581" s="1">
        <f t="shared" si="286"/>
        <v>5.2407350223299218</v>
      </c>
      <c r="X4581" s="1">
        <f t="shared" si="287"/>
        <v>217.8278087121777</v>
      </c>
    </row>
    <row r="4582" spans="1:24" hidden="1" x14ac:dyDescent="0.3">
      <c r="A4582" s="18" t="str">
        <f t="shared" si="284"/>
        <v>ConstMin - Tractors/Loaders/Backhoes_1978_300</v>
      </c>
      <c r="B4582" s="1" t="s">
        <v>40</v>
      </c>
      <c r="C4582" s="1">
        <v>2020</v>
      </c>
      <c r="D4582" s="1" t="s">
        <v>102</v>
      </c>
      <c r="E4582" s="1">
        <v>1978</v>
      </c>
      <c r="F4582" s="1">
        <v>300</v>
      </c>
      <c r="G4582" s="1" t="s">
        <v>5</v>
      </c>
      <c r="H4582" s="1">
        <v>6.7450650597010896E-6</v>
      </c>
      <c r="I4582" s="1">
        <v>8.1615287222383105E-6</v>
      </c>
      <c r="J4582" s="1">
        <v>9.7128936859695601E-6</v>
      </c>
      <c r="K4582" s="1">
        <v>3.4880625576580499E-5</v>
      </c>
      <c r="L4582" s="1">
        <v>8.5891613375944201E-5</v>
      </c>
      <c r="M4582" s="1">
        <v>3.1798647993204398E-3</v>
      </c>
      <c r="N4582" s="1">
        <v>4.4660690482721202E-6</v>
      </c>
      <c r="O4582" s="1">
        <v>4.1087835244103497E-6</v>
      </c>
      <c r="P4582" s="1">
        <v>2.9197075063688299E-8</v>
      </c>
      <c r="Q4582" s="1">
        <v>2.59536290205166E-8</v>
      </c>
      <c r="R4582" s="1">
        <v>103.167211418815</v>
      </c>
      <c r="S4582" s="1">
        <v>26.728928235114399</v>
      </c>
      <c r="T4582" s="1">
        <v>0.18942974357799799</v>
      </c>
      <c r="U4582" s="1">
        <v>5880.3642117251702</v>
      </c>
      <c r="V4582" s="1">
        <f t="shared" si="285"/>
        <v>0.45957446282832426</v>
      </c>
      <c r="W4582" s="1">
        <f t="shared" si="286"/>
        <v>4.8365439150083613</v>
      </c>
      <c r="X4582" s="1">
        <f t="shared" si="287"/>
        <v>141.10206628722338</v>
      </c>
    </row>
    <row r="4583" spans="1:24" hidden="1" x14ac:dyDescent="0.3">
      <c r="A4583" s="18" t="str">
        <f t="shared" si="284"/>
        <v>ConstMin - Tractors/Loaders/Backhoes_1978_600</v>
      </c>
      <c r="B4583" s="1" t="s">
        <v>40</v>
      </c>
      <c r="C4583" s="1">
        <v>2020</v>
      </c>
      <c r="D4583" s="1" t="s">
        <v>102</v>
      </c>
      <c r="E4583" s="1">
        <v>1978</v>
      </c>
      <c r="F4583" s="1">
        <v>600</v>
      </c>
      <c r="G4583" s="1" t="s">
        <v>5</v>
      </c>
      <c r="H4583" s="1">
        <v>2.5886140666916201E-5</v>
      </c>
      <c r="I4583" s="1">
        <v>3.1322230206968603E-5</v>
      </c>
      <c r="J4583" s="1">
        <v>3.7276042560359398E-5</v>
      </c>
      <c r="K4583" s="1">
        <v>3.7853100589240601E-4</v>
      </c>
      <c r="L4583" s="1">
        <v>3.5739475683242402E-4</v>
      </c>
      <c r="M4583" s="1">
        <v>1.40914498468188E-2</v>
      </c>
      <c r="N4583" s="1">
        <v>1.66630501680149E-5</v>
      </c>
      <c r="O4583" s="1">
        <v>1.5330006154573701E-5</v>
      </c>
      <c r="P4583" s="1">
        <v>1.29505857788964E-7</v>
      </c>
      <c r="Q4583" s="1">
        <v>1.1501251932588699E-7</v>
      </c>
      <c r="R4583" s="1">
        <v>457.18157132186099</v>
      </c>
      <c r="S4583" s="1">
        <v>63.388762612919599</v>
      </c>
      <c r="T4583" s="1">
        <v>0.28414461536699698</v>
      </c>
      <c r="U4583" s="1">
        <v>23982.0818552212</v>
      </c>
      <c r="V4583" s="1">
        <f t="shared" si="285"/>
        <v>0.43246841724981705</v>
      </c>
      <c r="W4583" s="1">
        <f t="shared" si="286"/>
        <v>4.9345766185676831</v>
      </c>
      <c r="X4583" s="1">
        <f t="shared" si="287"/>
        <v>223.08627080983959</v>
      </c>
    </row>
    <row r="4584" spans="1:24" hidden="1" x14ac:dyDescent="0.3">
      <c r="A4584" s="18" t="str">
        <f t="shared" si="284"/>
        <v>ConstMin - Tractors/Loaders/Backhoes_1979_25</v>
      </c>
      <c r="B4584" s="1" t="s">
        <v>40</v>
      </c>
      <c r="C4584" s="1">
        <v>2020</v>
      </c>
      <c r="D4584" s="1" t="s">
        <v>102</v>
      </c>
      <c r="E4584" s="1">
        <v>1979</v>
      </c>
      <c r="F4584" s="1">
        <v>25</v>
      </c>
      <c r="G4584" s="1" t="s">
        <v>5</v>
      </c>
      <c r="H4584" s="1">
        <v>0</v>
      </c>
      <c r="I4584" s="1">
        <v>0</v>
      </c>
      <c r="J4584" s="1">
        <v>0</v>
      </c>
      <c r="K4584" s="1">
        <v>0</v>
      </c>
      <c r="L4584" s="1">
        <v>0</v>
      </c>
      <c r="M4584" s="1">
        <v>0</v>
      </c>
      <c r="N4584" s="1">
        <v>0</v>
      </c>
      <c r="O4584" s="1">
        <v>0</v>
      </c>
      <c r="P4584" s="1">
        <v>0</v>
      </c>
      <c r="Q4584" s="1">
        <v>0</v>
      </c>
      <c r="R4584" s="1">
        <v>0</v>
      </c>
      <c r="S4584" s="1">
        <v>0</v>
      </c>
      <c r="T4584" s="1">
        <v>0</v>
      </c>
      <c r="U4584" s="1">
        <v>0</v>
      </c>
      <c r="V4584" s="1">
        <f t="shared" si="285"/>
        <v>0</v>
      </c>
      <c r="W4584" s="1">
        <f t="shared" si="286"/>
        <v>0</v>
      </c>
      <c r="X4584" s="1" t="e">
        <f t="shared" si="287"/>
        <v>#DIV/0!</v>
      </c>
    </row>
    <row r="4585" spans="1:24" hidden="1" x14ac:dyDescent="0.3">
      <c r="A4585" s="18" t="str">
        <f t="shared" si="284"/>
        <v>ConstMin - Tractors/Loaders/Backhoes_1979_50</v>
      </c>
      <c r="B4585" s="1" t="s">
        <v>40</v>
      </c>
      <c r="C4585" s="1">
        <v>2020</v>
      </c>
      <c r="D4585" s="1" t="s">
        <v>102</v>
      </c>
      <c r="E4585" s="1">
        <v>1979</v>
      </c>
      <c r="F4585" s="1">
        <v>50</v>
      </c>
      <c r="G4585" s="1" t="s">
        <v>5</v>
      </c>
      <c r="H4585" s="1">
        <v>3.4080741455851901E-5</v>
      </c>
      <c r="I4585" s="1">
        <v>4.1237697161580803E-5</v>
      </c>
      <c r="J4585" s="1">
        <v>4.9076267696426802E-5</v>
      </c>
      <c r="K4585" s="1">
        <v>1.13318059037161E-4</v>
      </c>
      <c r="L4585" s="1">
        <v>7.8028564531343404E-5</v>
      </c>
      <c r="M4585" s="1">
        <v>5.9626272892506103E-3</v>
      </c>
      <c r="N4585" s="1">
        <v>1.07273887483784E-5</v>
      </c>
      <c r="O4585" s="1">
        <v>9.8691976485081895E-6</v>
      </c>
      <c r="P4585" s="1">
        <v>5.4105024007589701E-8</v>
      </c>
      <c r="Q4585" s="1">
        <v>4.8666162374542001E-8</v>
      </c>
      <c r="R4585" s="1">
        <v>193.45087573948999</v>
      </c>
      <c r="S4585" s="1">
        <v>211.29587537639799</v>
      </c>
      <c r="T4585" s="1">
        <v>0.947148717889992</v>
      </c>
      <c r="U4585" s="1">
        <v>9127.9818162604206</v>
      </c>
      <c r="V4585" s="1">
        <f t="shared" si="285"/>
        <v>1.4959195549169728</v>
      </c>
      <c r="W4585" s="1">
        <f t="shared" si="286"/>
        <v>2.8305279770395155</v>
      </c>
      <c r="X4585" s="1">
        <f t="shared" si="287"/>
        <v>223.0862708098384</v>
      </c>
    </row>
    <row r="4586" spans="1:24" hidden="1" x14ac:dyDescent="0.3">
      <c r="A4586" s="18" t="str">
        <f t="shared" si="284"/>
        <v>ConstMin - Tractors/Loaders/Backhoes_1979_75</v>
      </c>
      <c r="B4586" s="1" t="s">
        <v>40</v>
      </c>
      <c r="C4586" s="1">
        <v>2020</v>
      </c>
      <c r="D4586" s="1" t="s">
        <v>102</v>
      </c>
      <c r="E4586" s="1">
        <v>1979</v>
      </c>
      <c r="F4586" s="1">
        <v>75</v>
      </c>
      <c r="G4586" s="1" t="s">
        <v>5</v>
      </c>
      <c r="H4586" s="1">
        <v>6.6894889345880495E-5</v>
      </c>
      <c r="I4586" s="1">
        <v>8.0942816108515401E-5</v>
      </c>
      <c r="J4586" s="1">
        <v>9.63286406580679E-5</v>
      </c>
      <c r="K4586" s="1">
        <v>2.6239733450398201E-4</v>
      </c>
      <c r="L4586" s="1">
        <v>6.4102125305590498E-4</v>
      </c>
      <c r="M4586" s="1">
        <v>2.1908896354705502E-2</v>
      </c>
      <c r="N4586" s="1">
        <v>4.6998499427893497E-5</v>
      </c>
      <c r="O4586" s="1">
        <v>4.3238619473661998E-5</v>
      </c>
      <c r="P4586" s="1">
        <v>2.0055176509063801E-7</v>
      </c>
      <c r="Q4586" s="1">
        <v>1.78817466818241E-7</v>
      </c>
      <c r="R4586" s="1">
        <v>710.81001389174105</v>
      </c>
      <c r="S4586" s="1">
        <v>536.05763582992302</v>
      </c>
      <c r="T4586" s="1">
        <v>2.4625866665139799</v>
      </c>
      <c r="U4586" s="1">
        <v>36987.976872264699</v>
      </c>
      <c r="V4586" s="1">
        <f t="shared" si="285"/>
        <v>0.72461335372701652</v>
      </c>
      <c r="W4586" s="1">
        <f t="shared" si="286"/>
        <v>5.7385273001178412</v>
      </c>
      <c r="X4586" s="1">
        <f t="shared" si="287"/>
        <v>217.68071886329278</v>
      </c>
    </row>
    <row r="4587" spans="1:24" hidden="1" x14ac:dyDescent="0.3">
      <c r="A4587" s="18" t="str">
        <f t="shared" si="284"/>
        <v>ConstMin - Tractors/Loaders/Backhoes_1979_175</v>
      </c>
      <c r="B4587" s="1" t="s">
        <v>40</v>
      </c>
      <c r="C4587" s="1">
        <v>2020</v>
      </c>
      <c r="D4587" s="1" t="s">
        <v>102</v>
      </c>
      <c r="E4587" s="1">
        <v>1979</v>
      </c>
      <c r="F4587" s="1">
        <v>175</v>
      </c>
      <c r="G4587" s="1" t="s">
        <v>5</v>
      </c>
      <c r="H4587" s="1">
        <v>2.1591134808090899E-5</v>
      </c>
      <c r="I4587" s="1">
        <v>2.6125273117789999E-5</v>
      </c>
      <c r="J4587" s="1">
        <v>3.1091234123650897E-5</v>
      </c>
      <c r="K4587" s="1">
        <v>1.11653821326946E-4</v>
      </c>
      <c r="L4587" s="1">
        <v>2.7494136629819502E-4</v>
      </c>
      <c r="M4587" s="1">
        <v>1.01788328127221E-2</v>
      </c>
      <c r="N4587" s="1">
        <v>1.4296007233436399E-5</v>
      </c>
      <c r="O4587" s="1">
        <v>1.31523266547614E-5</v>
      </c>
      <c r="P4587" s="1">
        <v>9.3460623155202298E-8</v>
      </c>
      <c r="Q4587" s="1">
        <v>8.3078265069542496E-8</v>
      </c>
      <c r="R4587" s="1">
        <v>330.24102062807702</v>
      </c>
      <c r="S4587" s="1">
        <v>115.261900017825</v>
      </c>
      <c r="T4587" s="1">
        <v>0.473574358944996</v>
      </c>
      <c r="U4587" s="1">
        <v>17058.761202638099</v>
      </c>
      <c r="V4587" s="1">
        <f t="shared" si="285"/>
        <v>0.50710973786601932</v>
      </c>
      <c r="W4587" s="1">
        <f t="shared" si="286"/>
        <v>5.3368033154478747</v>
      </c>
      <c r="X4587" s="1">
        <f t="shared" si="287"/>
        <v>243.38712145353347</v>
      </c>
    </row>
    <row r="4588" spans="1:24" hidden="1" x14ac:dyDescent="0.3">
      <c r="A4588" s="18" t="str">
        <f t="shared" si="284"/>
        <v>ConstMin - Tractors/Loaders/Backhoes_1979_600</v>
      </c>
      <c r="B4588" s="1" t="s">
        <v>40</v>
      </c>
      <c r="C4588" s="1">
        <v>2020</v>
      </c>
      <c r="D4588" s="1" t="s">
        <v>102</v>
      </c>
      <c r="E4588" s="1">
        <v>1979</v>
      </c>
      <c r="F4588" s="1">
        <v>600</v>
      </c>
      <c r="G4588" s="1" t="s">
        <v>5</v>
      </c>
      <c r="H4588" s="1">
        <v>2.3250346527097899E-5</v>
      </c>
      <c r="I4588" s="1">
        <v>2.8132919297788498E-5</v>
      </c>
      <c r="J4588" s="1">
        <v>3.3480498999021002E-5</v>
      </c>
      <c r="K4588" s="1">
        <v>3.3998799479203503E-4</v>
      </c>
      <c r="L4588" s="1">
        <v>3.2100389355999199E-4</v>
      </c>
      <c r="M4588" s="1">
        <v>1.26566217893765E-2</v>
      </c>
      <c r="N4588" s="1">
        <v>1.49663750803884E-5</v>
      </c>
      <c r="O4588" s="1">
        <v>1.37690650739573E-5</v>
      </c>
      <c r="P4588" s="1">
        <v>1.16319234667946E-7</v>
      </c>
      <c r="Q4588" s="1">
        <v>1.0330164560602199E-7</v>
      </c>
      <c r="R4588" s="1">
        <v>410.63015517881399</v>
      </c>
      <c r="S4588" s="1">
        <v>69.621990936523304</v>
      </c>
      <c r="T4588" s="1">
        <v>0.37885948715599699</v>
      </c>
      <c r="U4588" s="1">
        <v>22104.9821223461</v>
      </c>
      <c r="V4588" s="1">
        <f t="shared" si="285"/>
        <v>0.42141814691964219</v>
      </c>
      <c r="W4588" s="1">
        <f t="shared" si="286"/>
        <v>4.808490172887101</v>
      </c>
      <c r="X4588" s="1">
        <f t="shared" si="287"/>
        <v>183.76731557960474</v>
      </c>
    </row>
    <row r="4589" spans="1:24" hidden="1" x14ac:dyDescent="0.3">
      <c r="A4589" s="18" t="str">
        <f t="shared" si="284"/>
        <v>ConstMin - Tractors/Loaders/Backhoes_1980_25</v>
      </c>
      <c r="B4589" s="1" t="s">
        <v>40</v>
      </c>
      <c r="C4589" s="1">
        <v>2020</v>
      </c>
      <c r="D4589" s="1" t="s">
        <v>102</v>
      </c>
      <c r="E4589" s="1">
        <v>1980</v>
      </c>
      <c r="F4589" s="1">
        <v>25</v>
      </c>
      <c r="G4589" s="1" t="s">
        <v>5</v>
      </c>
      <c r="H4589" s="1">
        <v>0</v>
      </c>
      <c r="I4589" s="1">
        <v>0</v>
      </c>
      <c r="J4589" s="1">
        <v>0</v>
      </c>
      <c r="K4589" s="1">
        <v>0</v>
      </c>
      <c r="L4589" s="1">
        <v>0</v>
      </c>
      <c r="M4589" s="1">
        <v>0</v>
      </c>
      <c r="N4589" s="1">
        <v>0</v>
      </c>
      <c r="O4589" s="1">
        <v>0</v>
      </c>
      <c r="P4589" s="1">
        <v>0</v>
      </c>
      <c r="Q4589" s="1">
        <v>0</v>
      </c>
      <c r="R4589" s="1">
        <v>0</v>
      </c>
      <c r="S4589" s="1">
        <v>0</v>
      </c>
      <c r="T4589" s="1">
        <v>0</v>
      </c>
      <c r="U4589" s="1">
        <v>0</v>
      </c>
      <c r="V4589" s="1">
        <f t="shared" si="285"/>
        <v>0</v>
      </c>
      <c r="W4589" s="1">
        <f t="shared" si="286"/>
        <v>0</v>
      </c>
      <c r="X4589" s="1" t="e">
        <f t="shared" si="287"/>
        <v>#DIV/0!</v>
      </c>
    </row>
    <row r="4590" spans="1:24" hidden="1" x14ac:dyDescent="0.3">
      <c r="A4590" s="18" t="str">
        <f t="shared" si="284"/>
        <v>ConstMin - Tractors/Loaders/Backhoes_1980_50</v>
      </c>
      <c r="B4590" s="1" t="s">
        <v>40</v>
      </c>
      <c r="C4590" s="1">
        <v>2020</v>
      </c>
      <c r="D4590" s="1" t="s">
        <v>102</v>
      </c>
      <c r="E4590" s="1">
        <v>1980</v>
      </c>
      <c r="F4590" s="1">
        <v>50</v>
      </c>
      <c r="G4590" s="1" t="s">
        <v>5</v>
      </c>
      <c r="H4590" s="1">
        <v>3.7573594091207003E-5</v>
      </c>
      <c r="I4590" s="1">
        <v>4.5464048850360399E-5</v>
      </c>
      <c r="J4590" s="1">
        <v>5.4105975491338102E-5</v>
      </c>
      <c r="K4590" s="1">
        <v>1.2493175240865001E-4</v>
      </c>
      <c r="L4590" s="1">
        <v>8.6025523095444094E-5</v>
      </c>
      <c r="M4590" s="1">
        <v>6.5737225163857802E-3</v>
      </c>
      <c r="N4590" s="1">
        <v>1.1826812835403899E-5</v>
      </c>
      <c r="O4590" s="1">
        <v>1.0880667808571601E-5</v>
      </c>
      <c r="P4590" s="1">
        <v>5.9650116855281201E-8</v>
      </c>
      <c r="Q4590" s="1">
        <v>5.3653839468443601E-8</v>
      </c>
      <c r="R4590" s="1">
        <v>213.27718738278901</v>
      </c>
      <c r="S4590" s="1">
        <v>245.31451131199799</v>
      </c>
      <c r="T4590" s="1">
        <v>1.32600820504599</v>
      </c>
      <c r="U4590" s="1">
        <v>10127.984824166801</v>
      </c>
      <c r="V4590" s="1">
        <f t="shared" si="285"/>
        <v>1.4863930583303289</v>
      </c>
      <c r="W4590" s="1">
        <f t="shared" si="286"/>
        <v>2.8125022650130695</v>
      </c>
      <c r="X4590" s="1">
        <f t="shared" si="287"/>
        <v>185.00225743587291</v>
      </c>
    </row>
    <row r="4591" spans="1:24" hidden="1" x14ac:dyDescent="0.3">
      <c r="A4591" s="18" t="str">
        <f t="shared" si="284"/>
        <v>ConstMin - Tractors/Loaders/Backhoes_1980_75</v>
      </c>
      <c r="B4591" s="1" t="s">
        <v>40</v>
      </c>
      <c r="C4591" s="1">
        <v>2020</v>
      </c>
      <c r="D4591" s="1" t="s">
        <v>102</v>
      </c>
      <c r="E4591" s="1">
        <v>1980</v>
      </c>
      <c r="F4591" s="1">
        <v>75</v>
      </c>
      <c r="G4591" s="1" t="s">
        <v>5</v>
      </c>
      <c r="H4591" s="1">
        <v>6.7766451286738896E-5</v>
      </c>
      <c r="I4591" s="1">
        <v>8.1997406056954101E-5</v>
      </c>
      <c r="J4591" s="1">
        <v>9.7583689852903999E-5</v>
      </c>
      <c r="K4591" s="1">
        <v>2.6581606398201298E-4</v>
      </c>
      <c r="L4591" s="1">
        <v>6.4937300806899997E-4</v>
      </c>
      <c r="M4591" s="1">
        <v>2.2194343575198502E-2</v>
      </c>
      <c r="N4591" s="1">
        <v>4.76108347464709E-5</v>
      </c>
      <c r="O4591" s="1">
        <v>4.3801967966753202E-5</v>
      </c>
      <c r="P4591" s="1">
        <v>2.0316471934370799E-7</v>
      </c>
      <c r="Q4591" s="1">
        <v>1.81147248659028E-7</v>
      </c>
      <c r="R4591" s="1">
        <v>720.07103459671498</v>
      </c>
      <c r="S4591" s="1">
        <v>546.622429598743</v>
      </c>
      <c r="T4591" s="1">
        <v>2.4625866665139799</v>
      </c>
      <c r="U4591" s="1">
        <v>38179.474313512197</v>
      </c>
      <c r="V4591" s="1">
        <f t="shared" si="285"/>
        <v>0.71114599778200593</v>
      </c>
      <c r="W4591" s="1">
        <f t="shared" si="286"/>
        <v>5.6318734696945576</v>
      </c>
      <c r="X4591" s="1">
        <f t="shared" si="287"/>
        <v>221.9708394557897</v>
      </c>
    </row>
    <row r="4592" spans="1:24" hidden="1" x14ac:dyDescent="0.3">
      <c r="A4592" s="18" t="str">
        <f t="shared" si="284"/>
        <v>ConstMin - Tractors/Loaders/Backhoes_1980_175</v>
      </c>
      <c r="B4592" s="1" t="s">
        <v>40</v>
      </c>
      <c r="C4592" s="1">
        <v>2020</v>
      </c>
      <c r="D4592" s="1" t="s">
        <v>102</v>
      </c>
      <c r="E4592" s="1">
        <v>1980</v>
      </c>
      <c r="F4592" s="1">
        <v>175</v>
      </c>
      <c r="G4592" s="1" t="s">
        <v>5</v>
      </c>
      <c r="H4592" s="1">
        <v>1.13831498269196E-5</v>
      </c>
      <c r="I4592" s="1">
        <v>1.3773611290572701E-5</v>
      </c>
      <c r="J4592" s="1">
        <v>1.63917357507642E-5</v>
      </c>
      <c r="K4592" s="1">
        <v>6.1293218212285803E-5</v>
      </c>
      <c r="L4592" s="1">
        <v>1.41279786588736E-4</v>
      </c>
      <c r="M4592" s="1">
        <v>5.7099923464333799E-3</v>
      </c>
      <c r="N4592" s="1">
        <v>8.0195925593209493E-6</v>
      </c>
      <c r="O4592" s="1">
        <v>7.3780251545752699E-6</v>
      </c>
      <c r="P4592" s="1">
        <v>5.2450216424407803E-8</v>
      </c>
      <c r="Q4592" s="1">
        <v>4.6604189933166797E-8</v>
      </c>
      <c r="R4592" s="1">
        <v>185.254413247445</v>
      </c>
      <c r="S4592" s="1">
        <v>68.988103310394095</v>
      </c>
      <c r="T4592" s="1">
        <v>0.37885948715599699</v>
      </c>
      <c r="U4592" s="1">
        <v>9606.59338597239</v>
      </c>
      <c r="V4592" s="1">
        <f t="shared" si="285"/>
        <v>0.47475223094659846</v>
      </c>
      <c r="W4592" s="1">
        <f t="shared" si="286"/>
        <v>4.8696665279475067</v>
      </c>
      <c r="X4592" s="1">
        <f t="shared" si="287"/>
        <v>182.09416854853092</v>
      </c>
    </row>
    <row r="4593" spans="1:24" hidden="1" x14ac:dyDescent="0.3">
      <c r="A4593" s="18" t="str">
        <f t="shared" si="284"/>
        <v>ConstMin - Tractors/Loaders/Backhoes_1980_300</v>
      </c>
      <c r="B4593" s="1" t="s">
        <v>40</v>
      </c>
      <c r="C4593" s="1">
        <v>2020</v>
      </c>
      <c r="D4593" s="1" t="s">
        <v>102</v>
      </c>
      <c r="E4593" s="1">
        <v>1980</v>
      </c>
      <c r="F4593" s="1">
        <v>300</v>
      </c>
      <c r="G4593" s="1" t="s">
        <v>5</v>
      </c>
      <c r="H4593" s="1">
        <v>3.91598154572321E-6</v>
      </c>
      <c r="I4593" s="1">
        <v>4.7383376703250799E-6</v>
      </c>
      <c r="J4593" s="1">
        <v>5.6390134258414201E-6</v>
      </c>
      <c r="K4593" s="1">
        <v>2.1085825544496799E-5</v>
      </c>
      <c r="L4593" s="1">
        <v>4.8602455864794501E-5</v>
      </c>
      <c r="M4593" s="1">
        <v>1.9643266578091502E-3</v>
      </c>
      <c r="N4593" s="1">
        <v>2.7588652476709299E-6</v>
      </c>
      <c r="O4593" s="1">
        <v>2.53815602785726E-6</v>
      </c>
      <c r="P4593" s="1">
        <v>1.80436946460495E-8</v>
      </c>
      <c r="Q4593" s="1">
        <v>1.6032570115177599E-8</v>
      </c>
      <c r="R4593" s="1">
        <v>63.730415093472303</v>
      </c>
      <c r="S4593" s="1">
        <v>17.643205593929199</v>
      </c>
      <c r="T4593" s="1">
        <v>9.4714871788999205E-2</v>
      </c>
      <c r="U4593" s="1">
        <v>3352.2090628465598</v>
      </c>
      <c r="V4593" s="1">
        <f t="shared" si="285"/>
        <v>0.46804058297608314</v>
      </c>
      <c r="W4593" s="1">
        <f t="shared" si="286"/>
        <v>4.8008232759543112</v>
      </c>
      <c r="X4593" s="1">
        <f t="shared" si="287"/>
        <v>186.27703612621471</v>
      </c>
    </row>
    <row r="4594" spans="1:24" hidden="1" x14ac:dyDescent="0.3">
      <c r="A4594" s="18" t="str">
        <f t="shared" si="284"/>
        <v>ConstMin - Tractors/Loaders/Backhoes_1980_600</v>
      </c>
      <c r="B4594" s="1" t="s">
        <v>40</v>
      </c>
      <c r="C4594" s="1">
        <v>2020</v>
      </c>
      <c r="D4594" s="1" t="s">
        <v>102</v>
      </c>
      <c r="E4594" s="1">
        <v>1980</v>
      </c>
      <c r="F4594" s="1">
        <v>600</v>
      </c>
      <c r="G4594" s="1" t="s">
        <v>5</v>
      </c>
      <c r="H4594" s="1">
        <v>2.8298305184991501E-5</v>
      </c>
      <c r="I4594" s="1">
        <v>3.4240949273839701E-5</v>
      </c>
      <c r="J4594" s="1">
        <v>4.0749559466387801E-5</v>
      </c>
      <c r="K4594" s="1">
        <v>4.3662015362181501E-4</v>
      </c>
      <c r="L4594" s="1">
        <v>3.7777247454102698E-4</v>
      </c>
      <c r="M4594" s="1">
        <v>1.6253915534255901E-2</v>
      </c>
      <c r="N4594" s="1">
        <v>1.9220152143189701E-5</v>
      </c>
      <c r="O4594" s="1">
        <v>1.7682539971734499E-5</v>
      </c>
      <c r="P4594" s="1">
        <v>1.4942656053506499E-7</v>
      </c>
      <c r="Q4594" s="1">
        <v>1.32662273564915E-7</v>
      </c>
      <c r="R4594" s="1">
        <v>527.34038902047598</v>
      </c>
      <c r="S4594" s="1">
        <v>71.734949690287294</v>
      </c>
      <c r="T4594" s="1">
        <v>0.37885948715599699</v>
      </c>
      <c r="U4594" s="1">
        <v>27528.286943647701</v>
      </c>
      <c r="V4594" s="1">
        <f t="shared" si="285"/>
        <v>0.41186530624641438</v>
      </c>
      <c r="W4594" s="1">
        <f t="shared" si="286"/>
        <v>4.5440146730154662</v>
      </c>
      <c r="X4594" s="1">
        <f t="shared" si="287"/>
        <v>189.34447234985072</v>
      </c>
    </row>
    <row r="4595" spans="1:24" hidden="1" x14ac:dyDescent="0.3">
      <c r="A4595" s="18" t="str">
        <f t="shared" si="284"/>
        <v>ConstMin - Tractors/Loaders/Backhoes_1981_50</v>
      </c>
      <c r="B4595" s="1" t="s">
        <v>40</v>
      </c>
      <c r="C4595" s="1">
        <v>2020</v>
      </c>
      <c r="D4595" s="1" t="s">
        <v>102</v>
      </c>
      <c r="E4595" s="1">
        <v>1981</v>
      </c>
      <c r="F4595" s="1">
        <v>50</v>
      </c>
      <c r="G4595" s="1" t="s">
        <v>5</v>
      </c>
      <c r="H4595" s="1">
        <v>1.8944421119968399E-5</v>
      </c>
      <c r="I4595" s="1">
        <v>2.2922749555161701E-5</v>
      </c>
      <c r="J4595" s="1">
        <v>2.72799664127545E-5</v>
      </c>
      <c r="K4595" s="1">
        <v>6.2989974372427106E-5</v>
      </c>
      <c r="L4595" s="1">
        <v>4.3373645135721598E-5</v>
      </c>
      <c r="M4595" s="1">
        <v>3.3144385222752602E-3</v>
      </c>
      <c r="N4595" s="1">
        <v>5.9630207937273902E-6</v>
      </c>
      <c r="O4595" s="1">
        <v>5.4859791302292003E-6</v>
      </c>
      <c r="P4595" s="1">
        <v>3.00752951878569E-8</v>
      </c>
      <c r="Q4595" s="1">
        <v>2.7052001656430401E-8</v>
      </c>
      <c r="R4595" s="1">
        <v>107.533307653619</v>
      </c>
      <c r="S4595" s="1">
        <v>115.57884383088999</v>
      </c>
      <c r="T4595" s="1">
        <v>0.66300410252299502</v>
      </c>
      <c r="U4595" s="1">
        <v>5101.9803919635697</v>
      </c>
      <c r="V4595" s="1">
        <f t="shared" si="285"/>
        <v>1.4877039804454493</v>
      </c>
      <c r="W4595" s="1">
        <f t="shared" si="286"/>
        <v>2.8149827471421869</v>
      </c>
      <c r="X4595" s="1">
        <f t="shared" si="287"/>
        <v>174.32598590425971</v>
      </c>
    </row>
    <row r="4596" spans="1:24" hidden="1" x14ac:dyDescent="0.3">
      <c r="A4596" s="18" t="str">
        <f t="shared" si="284"/>
        <v>ConstMin - Tractors/Loaders/Backhoes_1981_100</v>
      </c>
      <c r="B4596" s="1" t="s">
        <v>40</v>
      </c>
      <c r="C4596" s="1">
        <v>2020</v>
      </c>
      <c r="D4596" s="1" t="s">
        <v>102</v>
      </c>
      <c r="E4596" s="1">
        <v>1981</v>
      </c>
      <c r="F4596" s="1">
        <v>100</v>
      </c>
      <c r="G4596" s="1" t="s">
        <v>5</v>
      </c>
      <c r="H4596" s="1">
        <v>4.90363221731893E-5</v>
      </c>
      <c r="I4596" s="1">
        <v>5.9333949829559103E-5</v>
      </c>
      <c r="J4596" s="1">
        <v>7.0612303929392607E-5</v>
      </c>
      <c r="K4596" s="1">
        <v>1.9234653585559401E-4</v>
      </c>
      <c r="L4596" s="1">
        <v>4.69891272593107E-4</v>
      </c>
      <c r="M4596" s="1">
        <v>1.6059996669603699E-2</v>
      </c>
      <c r="N4596" s="1">
        <v>3.4451563970552597E-5</v>
      </c>
      <c r="O4596" s="1">
        <v>3.16954388529084E-5</v>
      </c>
      <c r="P4596" s="1">
        <v>1.4701154395424501E-7</v>
      </c>
      <c r="Q4596" s="1">
        <v>1.31079533860277E-7</v>
      </c>
      <c r="R4596" s="1">
        <v>521.04890502029195</v>
      </c>
      <c r="S4596" s="1">
        <v>360.576411329824</v>
      </c>
      <c r="T4596" s="1">
        <v>1.51543794862398</v>
      </c>
      <c r="U4596" s="1">
        <v>27651.7035438559</v>
      </c>
      <c r="V4596" s="1">
        <f t="shared" si="285"/>
        <v>0.7105096300426863</v>
      </c>
      <c r="W4596" s="1">
        <f t="shared" si="286"/>
        <v>5.6268337976733065</v>
      </c>
      <c r="X4596" s="1">
        <f t="shared" si="287"/>
        <v>237.93545071061996</v>
      </c>
    </row>
    <row r="4597" spans="1:24" hidden="1" x14ac:dyDescent="0.3">
      <c r="A4597" s="18" t="str">
        <f t="shared" si="284"/>
        <v>ConstMin - Tractors/Loaders/Backhoes_1981_175</v>
      </c>
      <c r="B4597" s="1" t="s">
        <v>40</v>
      </c>
      <c r="C4597" s="1">
        <v>2020</v>
      </c>
      <c r="D4597" s="1" t="s">
        <v>102</v>
      </c>
      <c r="E4597" s="1">
        <v>1981</v>
      </c>
      <c r="F4597" s="1">
        <v>175</v>
      </c>
      <c r="G4597" s="1" t="s">
        <v>5</v>
      </c>
      <c r="H4597" s="1">
        <v>1.24328966063772E-5</v>
      </c>
      <c r="I4597" s="1">
        <v>1.50438048937164E-5</v>
      </c>
      <c r="J4597" s="1">
        <v>1.7903371113183201E-5</v>
      </c>
      <c r="K4597" s="1">
        <v>6.6945639501582999E-5</v>
      </c>
      <c r="L4597" s="1">
        <v>1.5430851793542E-4</v>
      </c>
      <c r="M4597" s="1">
        <v>6.23656418002385E-3</v>
      </c>
      <c r="N4597" s="1">
        <v>8.7591542438909601E-6</v>
      </c>
      <c r="O4597" s="1">
        <v>8.0584219043796796E-6</v>
      </c>
      <c r="P4597" s="1">
        <v>5.7287141757953798E-8</v>
      </c>
      <c r="Q4597" s="1">
        <v>5.0901998451497798E-8</v>
      </c>
      <c r="R4597" s="1">
        <v>202.338456473066</v>
      </c>
      <c r="S4597" s="1">
        <v>77.545586263138304</v>
      </c>
      <c r="T4597" s="1">
        <v>0.37885948715599699</v>
      </c>
      <c r="U4597" s="1">
        <v>10662.5181111815</v>
      </c>
      <c r="V4597" s="1">
        <f t="shared" si="285"/>
        <v>0.46718244062196207</v>
      </c>
      <c r="W4597" s="1">
        <f t="shared" si="286"/>
        <v>4.7920210696124137</v>
      </c>
      <c r="X4597" s="1">
        <f t="shared" si="287"/>
        <v>204.68165346802726</v>
      </c>
    </row>
    <row r="4598" spans="1:24" hidden="1" x14ac:dyDescent="0.3">
      <c r="A4598" s="18" t="str">
        <f t="shared" si="284"/>
        <v>ConstMin - Tractors/Loaders/Backhoes_1981_300</v>
      </c>
      <c r="B4598" s="1" t="s">
        <v>40</v>
      </c>
      <c r="C4598" s="1">
        <v>2020</v>
      </c>
      <c r="D4598" s="1" t="s">
        <v>102</v>
      </c>
      <c r="E4598" s="1">
        <v>1981</v>
      </c>
      <c r="F4598" s="1">
        <v>300</v>
      </c>
      <c r="G4598" s="1" t="s">
        <v>5</v>
      </c>
      <c r="H4598" s="1">
        <v>4.5342944213637201E-6</v>
      </c>
      <c r="I4598" s="1">
        <v>5.4864962498501002E-6</v>
      </c>
      <c r="J4598" s="1">
        <v>6.5293839667637503E-6</v>
      </c>
      <c r="K4598" s="1">
        <v>2.4415166419943699E-5</v>
      </c>
      <c r="L4598" s="1">
        <v>5.6276527843446301E-5</v>
      </c>
      <c r="M4598" s="1">
        <v>2.27448349851586E-3</v>
      </c>
      <c r="N4598" s="1">
        <v>3.1944755499347599E-6</v>
      </c>
      <c r="O4598" s="1">
        <v>2.9389175059399798E-6</v>
      </c>
      <c r="P4598" s="1">
        <v>2.08926990638468E-8</v>
      </c>
      <c r="Q4598" s="1">
        <v>1.8564028554416101E-8</v>
      </c>
      <c r="R4598" s="1">
        <v>73.793112213494197</v>
      </c>
      <c r="S4598" s="1">
        <v>17.643205593929199</v>
      </c>
      <c r="T4598" s="1">
        <v>9.4714871788999205E-2</v>
      </c>
      <c r="U4598" s="1">
        <v>3881.5052306644402</v>
      </c>
      <c r="V4598" s="1">
        <f t="shared" si="285"/>
        <v>0.46804058297608347</v>
      </c>
      <c r="W4598" s="1">
        <f t="shared" si="286"/>
        <v>4.8008232759543104</v>
      </c>
      <c r="X4598" s="1">
        <f t="shared" si="287"/>
        <v>186.27703612621471</v>
      </c>
    </row>
    <row r="4599" spans="1:24" hidden="1" x14ac:dyDescent="0.3">
      <c r="A4599" s="18" t="str">
        <f t="shared" si="284"/>
        <v>ConstMin - Tractors/Loaders/Backhoes_1981_600</v>
      </c>
      <c r="B4599" s="1" t="s">
        <v>40</v>
      </c>
      <c r="C4599" s="1">
        <v>2020</v>
      </c>
      <c r="D4599" s="1" t="s">
        <v>102</v>
      </c>
      <c r="E4599" s="1">
        <v>1981</v>
      </c>
      <c r="F4599" s="1">
        <v>600</v>
      </c>
      <c r="G4599" s="1" t="s">
        <v>5</v>
      </c>
      <c r="H4599" s="1">
        <v>1.9098214128887299E-5</v>
      </c>
      <c r="I4599" s="1">
        <v>2.3108839095953601E-5</v>
      </c>
      <c r="J4599" s="1">
        <v>2.75014283455977E-5</v>
      </c>
      <c r="K4599" s="1">
        <v>2.94670127145269E-4</v>
      </c>
      <c r="L4599" s="1">
        <v>2.5495447743671402E-4</v>
      </c>
      <c r="M4599" s="1">
        <v>1.09695883649846E-2</v>
      </c>
      <c r="N4599" s="1">
        <v>1.2971468744181601E-5</v>
      </c>
      <c r="O4599" s="1">
        <v>1.1933751244647E-5</v>
      </c>
      <c r="P4599" s="1">
        <v>1.0084633800455901E-7</v>
      </c>
      <c r="Q4599" s="1">
        <v>8.9532305585265904E-8</v>
      </c>
      <c r="R4599" s="1">
        <v>355.89621365965201</v>
      </c>
      <c r="S4599" s="1">
        <v>59.585436856144398</v>
      </c>
      <c r="T4599" s="1">
        <v>0.37885948715599699</v>
      </c>
      <c r="U4599" s="1">
        <v>20035.603142878499</v>
      </c>
      <c r="V4599" s="1">
        <f t="shared" si="285"/>
        <v>0.38191288296513476</v>
      </c>
      <c r="W4599" s="1">
        <f t="shared" si="286"/>
        <v>4.2135565139563678</v>
      </c>
      <c r="X4599" s="1">
        <f t="shared" si="287"/>
        <v>157.27582092093644</v>
      </c>
    </row>
    <row r="4600" spans="1:24" hidden="1" x14ac:dyDescent="0.3">
      <c r="A4600" s="18" t="str">
        <f t="shared" si="284"/>
        <v>ConstMin - Tractors/Loaders/Backhoes_1982_50</v>
      </c>
      <c r="B4600" s="1" t="s">
        <v>40</v>
      </c>
      <c r="C4600" s="1">
        <v>2020</v>
      </c>
      <c r="D4600" s="1" t="s">
        <v>102</v>
      </c>
      <c r="E4600" s="1">
        <v>1982</v>
      </c>
      <c r="F4600" s="1">
        <v>50</v>
      </c>
      <c r="G4600" s="1" t="s">
        <v>5</v>
      </c>
      <c r="H4600" s="1">
        <v>1.36480747033851E-5</v>
      </c>
      <c r="I4600" s="1">
        <v>1.6514170391095999E-5</v>
      </c>
      <c r="J4600" s="1">
        <v>1.96532275728746E-5</v>
      </c>
      <c r="K4600" s="1">
        <v>4.53796856792336E-5</v>
      </c>
      <c r="L4600" s="1">
        <v>3.1247550147968503E-5</v>
      </c>
      <c r="M4600" s="1">
        <v>2.3878113912971198E-3</v>
      </c>
      <c r="N4600" s="1">
        <v>4.29592188303119E-6</v>
      </c>
      <c r="O4600" s="1">
        <v>3.9522481323886896E-6</v>
      </c>
      <c r="P4600" s="1">
        <v>2.1667058225261699E-8</v>
      </c>
      <c r="Q4600" s="1">
        <v>1.94889955805457E-8</v>
      </c>
      <c r="R4600" s="1">
        <v>77.469910886416201</v>
      </c>
      <c r="S4600" s="1">
        <v>84.518350150559399</v>
      </c>
      <c r="T4600" s="1">
        <v>0.37885948715599699</v>
      </c>
      <c r="U4600" s="1">
        <v>3655.41864401169</v>
      </c>
      <c r="V4600" s="1">
        <f t="shared" si="285"/>
        <v>1.4959195549169737</v>
      </c>
      <c r="W4600" s="1">
        <f t="shared" si="286"/>
        <v>2.8305279770395178</v>
      </c>
      <c r="X4600" s="1">
        <f t="shared" si="287"/>
        <v>223.08627080983882</v>
      </c>
    </row>
    <row r="4601" spans="1:24" hidden="1" x14ac:dyDescent="0.3">
      <c r="A4601" s="18" t="str">
        <f t="shared" si="284"/>
        <v>ConstMin - Tractors/Loaders/Backhoes_1982_75</v>
      </c>
      <c r="B4601" s="1" t="s">
        <v>40</v>
      </c>
      <c r="C4601" s="1">
        <v>2020</v>
      </c>
      <c r="D4601" s="1" t="s">
        <v>102</v>
      </c>
      <c r="E4601" s="1">
        <v>1982</v>
      </c>
      <c r="F4601" s="1">
        <v>75</v>
      </c>
      <c r="G4601" s="1" t="s">
        <v>5</v>
      </c>
      <c r="H4601" s="1">
        <v>3.2938269543942398E-5</v>
      </c>
      <c r="I4601" s="1">
        <v>3.98553061481702E-5</v>
      </c>
      <c r="J4601" s="1">
        <v>4.7431108143277001E-5</v>
      </c>
      <c r="K4601" s="1">
        <v>1.292014115879E-4</v>
      </c>
      <c r="L4601" s="1">
        <v>3.15631448426207E-4</v>
      </c>
      <c r="M4601" s="1">
        <v>1.0787687080403599E-2</v>
      </c>
      <c r="N4601" s="1">
        <v>2.3141517348396799E-5</v>
      </c>
      <c r="O4601" s="1">
        <v>2.1290195960524999E-5</v>
      </c>
      <c r="P4601" s="1">
        <v>9.8749368758402296E-8</v>
      </c>
      <c r="Q4601" s="1">
        <v>8.80476517536374E-8</v>
      </c>
      <c r="R4601" s="1">
        <v>349.99462680987898</v>
      </c>
      <c r="S4601" s="1">
        <v>254.083290140119</v>
      </c>
      <c r="T4601" s="1">
        <v>1.23129333325699</v>
      </c>
      <c r="U4601" s="1">
        <v>18352.631495505499</v>
      </c>
      <c r="V4601" s="1">
        <f t="shared" si="285"/>
        <v>0.71907866876711868</v>
      </c>
      <c r="W4601" s="1">
        <f t="shared" si="286"/>
        <v>5.6946957303895793</v>
      </c>
      <c r="X4601" s="1">
        <f t="shared" si="287"/>
        <v>206.3548004991008</v>
      </c>
    </row>
    <row r="4602" spans="1:24" hidden="1" x14ac:dyDescent="0.3">
      <c r="A4602" s="18" t="str">
        <f t="shared" si="284"/>
        <v>ConstMin - Tractors/Loaders/Backhoes_1982_175</v>
      </c>
      <c r="B4602" s="1" t="s">
        <v>40</v>
      </c>
      <c r="C4602" s="1">
        <v>2020</v>
      </c>
      <c r="D4602" s="1" t="s">
        <v>102</v>
      </c>
      <c r="E4602" s="1">
        <v>1982</v>
      </c>
      <c r="F4602" s="1">
        <v>175</v>
      </c>
      <c r="G4602" s="1" t="s">
        <v>5</v>
      </c>
      <c r="H4602" s="1">
        <v>1.6306420925460001E-5</v>
      </c>
      <c r="I4602" s="1">
        <v>1.9730769319806599E-5</v>
      </c>
      <c r="J4602" s="1">
        <v>2.3481246132662501E-5</v>
      </c>
      <c r="K4602" s="1">
        <v>8.7802851692418696E-5</v>
      </c>
      <c r="L4602" s="1">
        <v>2.0238402405342999E-4</v>
      </c>
      <c r="M4602" s="1">
        <v>8.1795935305978701E-3</v>
      </c>
      <c r="N4602" s="1">
        <v>1.1488107765542999E-5</v>
      </c>
      <c r="O4602" s="1">
        <v>1.0569059144299499E-5</v>
      </c>
      <c r="P4602" s="1">
        <v>7.5135205953738803E-8</v>
      </c>
      <c r="Q4602" s="1">
        <v>6.6760742808034705E-8</v>
      </c>
      <c r="R4602" s="1">
        <v>265.377903888086</v>
      </c>
      <c r="S4602" s="1">
        <v>87.793436218893603</v>
      </c>
      <c r="T4602" s="1">
        <v>0.473574358944996</v>
      </c>
      <c r="U4602" s="1">
        <v>13906.4802970727</v>
      </c>
      <c r="V4602" s="1">
        <f t="shared" si="285"/>
        <v>0.46980257731297675</v>
      </c>
      <c r="W4602" s="1">
        <f t="shared" si="286"/>
        <v>4.8188965450945158</v>
      </c>
      <c r="X4602" s="1">
        <f t="shared" si="287"/>
        <v>185.38469104297621</v>
      </c>
    </row>
    <row r="4603" spans="1:24" hidden="1" x14ac:dyDescent="0.3">
      <c r="A4603" s="18" t="str">
        <f t="shared" si="284"/>
        <v>ConstMin - Tractors/Loaders/Backhoes_1982_300</v>
      </c>
      <c r="B4603" s="1" t="s">
        <v>40</v>
      </c>
      <c r="C4603" s="1">
        <v>2020</v>
      </c>
      <c r="D4603" s="1" t="s">
        <v>102</v>
      </c>
      <c r="E4603" s="1">
        <v>1982</v>
      </c>
      <c r="F4603" s="1">
        <v>300</v>
      </c>
      <c r="G4603" s="1" t="s">
        <v>5</v>
      </c>
      <c r="H4603" s="1">
        <v>2.1914621845623501E-5</v>
      </c>
      <c r="I4603" s="1">
        <v>2.6516692433204401E-5</v>
      </c>
      <c r="J4603" s="1">
        <v>3.1557055457697797E-5</v>
      </c>
      <c r="K4603" s="1">
        <v>1.18000528785714E-4</v>
      </c>
      <c r="L4603" s="1">
        <v>2.7198913697864998E-4</v>
      </c>
      <c r="M4603" s="1">
        <v>1.09927678117326E-2</v>
      </c>
      <c r="N4603" s="1">
        <v>1.54391658693517E-5</v>
      </c>
      <c r="O4603" s="1">
        <v>1.4204032599803501E-5</v>
      </c>
      <c r="P4603" s="1">
        <v>1.00976151253299E-7</v>
      </c>
      <c r="Q4603" s="1">
        <v>8.9721493113592705E-8</v>
      </c>
      <c r="R4603" s="1">
        <v>356.64824528179099</v>
      </c>
      <c r="S4603" s="1">
        <v>93.815368667121007</v>
      </c>
      <c r="T4603" s="1">
        <v>0.28414461536699698</v>
      </c>
      <c r="U4603" s="1">
        <v>18481.6276274228</v>
      </c>
      <c r="V4603" s="1">
        <f t="shared" si="285"/>
        <v>0.47508108126087717</v>
      </c>
      <c r="W4603" s="1">
        <f t="shared" si="286"/>
        <v>4.87303963767455</v>
      </c>
      <c r="X4603" s="1">
        <f t="shared" si="287"/>
        <v>330.16768079856263</v>
      </c>
    </row>
    <row r="4604" spans="1:24" hidden="1" x14ac:dyDescent="0.3">
      <c r="A4604" s="18" t="str">
        <f t="shared" si="284"/>
        <v>ConstMin - Tractors/Loaders/Backhoes_1982_600</v>
      </c>
      <c r="B4604" s="1" t="s">
        <v>40</v>
      </c>
      <c r="C4604" s="1">
        <v>2020</v>
      </c>
      <c r="D4604" s="1" t="s">
        <v>102</v>
      </c>
      <c r="E4604" s="1">
        <v>1982</v>
      </c>
      <c r="F4604" s="1">
        <v>600</v>
      </c>
      <c r="G4604" s="1" t="s">
        <v>5</v>
      </c>
      <c r="H4604" s="1">
        <v>3.2064211611102302E-5</v>
      </c>
      <c r="I4604" s="1">
        <v>3.8797696049433797E-5</v>
      </c>
      <c r="J4604" s="1">
        <v>4.6172464719987397E-5</v>
      </c>
      <c r="K4604" s="1">
        <v>4.9472506950087403E-4</v>
      </c>
      <c r="L4604" s="1">
        <v>4.2804600789158101E-4</v>
      </c>
      <c r="M4604" s="1">
        <v>1.8416968217438601E-2</v>
      </c>
      <c r="N4604" s="1">
        <v>2.17779482371146E-5</v>
      </c>
      <c r="O4604" s="1">
        <v>2.0035712378145399E-5</v>
      </c>
      <c r="P4604" s="1">
        <v>1.69312078090692E-7</v>
      </c>
      <c r="Q4604" s="1">
        <v>1.5031681878430699E-7</v>
      </c>
      <c r="R4604" s="1">
        <v>597.51825114959297</v>
      </c>
      <c r="S4604" s="1">
        <v>88.849915595775599</v>
      </c>
      <c r="T4604" s="1">
        <v>0.473574358944996</v>
      </c>
      <c r="U4604" s="1">
        <v>32084.433492404602</v>
      </c>
      <c r="V4604" s="1">
        <f t="shared" si="285"/>
        <v>0.40040561729758856</v>
      </c>
      <c r="W4604" s="1">
        <f t="shared" si="286"/>
        <v>4.4175825750894857</v>
      </c>
      <c r="X4604" s="1">
        <f t="shared" si="287"/>
        <v>187.6155537510746</v>
      </c>
    </row>
    <row r="4605" spans="1:24" hidden="1" x14ac:dyDescent="0.3">
      <c r="A4605" s="18" t="str">
        <f t="shared" si="284"/>
        <v>ConstMin - Tractors/Loaders/Backhoes_1983_50</v>
      </c>
      <c r="B4605" s="1" t="s">
        <v>40</v>
      </c>
      <c r="C4605" s="1">
        <v>2020</v>
      </c>
      <c r="D4605" s="1" t="s">
        <v>102</v>
      </c>
      <c r="E4605" s="1">
        <v>1983</v>
      </c>
      <c r="F4605" s="1">
        <v>50</v>
      </c>
      <c r="G4605" s="1" t="s">
        <v>5</v>
      </c>
      <c r="H4605" s="1">
        <v>3.26385505679164E-5</v>
      </c>
      <c r="I4605" s="1">
        <v>3.9492646187178799E-5</v>
      </c>
      <c r="J4605" s="1">
        <v>4.69995128177996E-5</v>
      </c>
      <c r="K4605" s="1">
        <v>1.0852279152827701E-4</v>
      </c>
      <c r="L4605" s="1">
        <v>7.4726638576722698E-5</v>
      </c>
      <c r="M4605" s="1">
        <v>5.7103074635257902E-3</v>
      </c>
      <c r="N4605" s="1">
        <v>1.0273439050004199E-5</v>
      </c>
      <c r="O4605" s="1">
        <v>9.4515639260039007E-6</v>
      </c>
      <c r="P4605" s="1">
        <v>5.1815467815968898E-8</v>
      </c>
      <c r="Q4605" s="1">
        <v>4.6606761876513699E-8</v>
      </c>
      <c r="R4605" s="1">
        <v>185.26463687446801</v>
      </c>
      <c r="S4605" s="1">
        <v>218.47993513919599</v>
      </c>
      <c r="T4605" s="1">
        <v>1.0418635896789901</v>
      </c>
      <c r="U4605" s="1">
        <v>8838.5064669947496</v>
      </c>
      <c r="V4605" s="1">
        <f t="shared" si="285"/>
        <v>1.4795374111464017</v>
      </c>
      <c r="W4605" s="1">
        <f t="shared" si="286"/>
        <v>2.7995302431613331</v>
      </c>
      <c r="X4605" s="1">
        <f t="shared" si="287"/>
        <v>209.70109456124877</v>
      </c>
    </row>
    <row r="4606" spans="1:24" hidden="1" x14ac:dyDescent="0.3">
      <c r="A4606" s="18" t="str">
        <f t="shared" si="284"/>
        <v>ConstMin - Tractors/Loaders/Backhoes_1983_75</v>
      </c>
      <c r="B4606" s="1" t="s">
        <v>40</v>
      </c>
      <c r="C4606" s="1">
        <v>2020</v>
      </c>
      <c r="D4606" s="1" t="s">
        <v>102</v>
      </c>
      <c r="E4606" s="1">
        <v>1983</v>
      </c>
      <c r="F4606" s="1">
        <v>75</v>
      </c>
      <c r="G4606" s="1" t="s">
        <v>5</v>
      </c>
      <c r="H4606" s="1">
        <v>5.3528283820600302E-5</v>
      </c>
      <c r="I4606" s="1">
        <v>6.4769223422926403E-5</v>
      </c>
      <c r="J4606" s="1">
        <v>7.7080728701664494E-5</v>
      </c>
      <c r="K4606" s="1">
        <v>2.0996639851625801E-4</v>
      </c>
      <c r="L4606" s="1">
        <v>5.1293556061060097E-4</v>
      </c>
      <c r="M4606" s="1">
        <v>1.7531169178068299E-2</v>
      </c>
      <c r="N4606" s="1">
        <v>3.7607492009007003E-5</v>
      </c>
      <c r="O4606" s="1">
        <v>3.45988926482864E-5</v>
      </c>
      <c r="P4606" s="1">
        <v>1.60478504523532E-7</v>
      </c>
      <c r="Q4606" s="1">
        <v>1.43087046103575E-7</v>
      </c>
      <c r="R4606" s="1">
        <v>568.77947685050003</v>
      </c>
      <c r="S4606" s="1">
        <v>449.74327073866402</v>
      </c>
      <c r="T4606" s="1">
        <v>1.9890123075689801</v>
      </c>
      <c r="U4606" s="1">
        <v>30154.2154857161</v>
      </c>
      <c r="V4606" s="1">
        <f t="shared" si="285"/>
        <v>0.71122867267590983</v>
      </c>
      <c r="W4606" s="1">
        <f t="shared" si="286"/>
        <v>5.632528208022606</v>
      </c>
      <c r="X4606" s="1">
        <f t="shared" si="287"/>
        <v>226.1138701994013</v>
      </c>
    </row>
    <row r="4607" spans="1:24" hidden="1" x14ac:dyDescent="0.3">
      <c r="A4607" s="18" t="str">
        <f t="shared" si="284"/>
        <v>ConstMin - Tractors/Loaders/Backhoes_1983_175</v>
      </c>
      <c r="B4607" s="1" t="s">
        <v>40</v>
      </c>
      <c r="C4607" s="1">
        <v>2020</v>
      </c>
      <c r="D4607" s="1" t="s">
        <v>102</v>
      </c>
      <c r="E4607" s="1">
        <v>1983</v>
      </c>
      <c r="F4607" s="1">
        <v>175</v>
      </c>
      <c r="G4607" s="1" t="s">
        <v>5</v>
      </c>
      <c r="H4607" s="1">
        <v>5.0597416217761296E-6</v>
      </c>
      <c r="I4607" s="1">
        <v>6.1222873623491101E-6</v>
      </c>
      <c r="J4607" s="1">
        <v>7.2860279353576296E-6</v>
      </c>
      <c r="K4607" s="1">
        <v>2.72444667808815E-5</v>
      </c>
      <c r="L4607" s="1">
        <v>6.2798015258323201E-5</v>
      </c>
      <c r="M4607" s="1">
        <v>2.5380572490532002E-3</v>
      </c>
      <c r="N4607" s="1">
        <v>3.5646606500885202E-6</v>
      </c>
      <c r="O4607" s="1">
        <v>3.27948779808143E-6</v>
      </c>
      <c r="P4607" s="1">
        <v>2.3313805681986401E-8</v>
      </c>
      <c r="Q4607" s="1">
        <v>2.0715282073891E-8</v>
      </c>
      <c r="R4607" s="1">
        <v>82.344472275075304</v>
      </c>
      <c r="S4607" s="1">
        <v>27.891055549684602</v>
      </c>
      <c r="T4607" s="1">
        <v>0.18942974357799799</v>
      </c>
      <c r="U4607" s="1">
        <v>4323.1136102011096</v>
      </c>
      <c r="V4607" s="1">
        <f t="shared" si="285"/>
        <v>0.46892745645360234</v>
      </c>
      <c r="W4607" s="1">
        <f t="shared" si="286"/>
        <v>4.8099201854714924</v>
      </c>
      <c r="X4607" s="1">
        <f t="shared" si="287"/>
        <v>147.236938734494</v>
      </c>
    </row>
    <row r="4608" spans="1:24" hidden="1" x14ac:dyDescent="0.3">
      <c r="A4608" s="18" t="str">
        <f t="shared" si="284"/>
        <v>ConstMin - Tractors/Loaders/Backhoes_1983_300</v>
      </c>
      <c r="B4608" s="1" t="s">
        <v>40</v>
      </c>
      <c r="C4608" s="1">
        <v>2020</v>
      </c>
      <c r="D4608" s="1" t="s">
        <v>102</v>
      </c>
      <c r="E4608" s="1">
        <v>1983</v>
      </c>
      <c r="F4608" s="1">
        <v>300</v>
      </c>
      <c r="G4608" s="1" t="s">
        <v>5</v>
      </c>
      <c r="H4608" s="1">
        <v>9.7765097874641998E-6</v>
      </c>
      <c r="I4608" s="1">
        <v>1.18295768428316E-5</v>
      </c>
      <c r="J4608" s="1">
        <v>1.4078174093948399E-5</v>
      </c>
      <c r="K4608" s="1">
        <v>5.2642173464192E-5</v>
      </c>
      <c r="L4608" s="1">
        <v>1.21339281073962E-4</v>
      </c>
      <c r="M4608" s="1">
        <v>4.9040728541792297E-3</v>
      </c>
      <c r="N4608" s="1">
        <v>6.8876915739316896E-6</v>
      </c>
      <c r="O4608" s="1">
        <v>6.3366762480171499E-6</v>
      </c>
      <c r="P4608" s="1">
        <v>4.5047290251348801E-8</v>
      </c>
      <c r="Q4608" s="1">
        <v>4.0026383377731699E-8</v>
      </c>
      <c r="R4608" s="1">
        <v>159.10724288293801</v>
      </c>
      <c r="S4608" s="1">
        <v>42.2591750752797</v>
      </c>
      <c r="T4608" s="1">
        <v>0.18942974357799799</v>
      </c>
      <c r="U4608" s="1">
        <v>8346.1870773677492</v>
      </c>
      <c r="V4608" s="1">
        <f t="shared" si="285"/>
        <v>0.46932068439669516</v>
      </c>
      <c r="W4608" s="1">
        <f t="shared" si="286"/>
        <v>4.8139536345582092</v>
      </c>
      <c r="X4608" s="1">
        <f t="shared" si="287"/>
        <v>223.08627080983942</v>
      </c>
    </row>
    <row r="4609" spans="1:24" hidden="1" x14ac:dyDescent="0.3">
      <c r="A4609" s="18" t="str">
        <f t="shared" si="284"/>
        <v>ConstMin - Tractors/Loaders/Backhoes_1983_600</v>
      </c>
      <c r="B4609" s="1" t="s">
        <v>40</v>
      </c>
      <c r="C4609" s="1">
        <v>2020</v>
      </c>
      <c r="D4609" s="1" t="s">
        <v>102</v>
      </c>
      <c r="E4609" s="1">
        <v>1983</v>
      </c>
      <c r="F4609" s="1">
        <v>600</v>
      </c>
      <c r="G4609" s="1" t="s">
        <v>5</v>
      </c>
      <c r="H4609" s="1">
        <v>5.0174466638441403E-6</v>
      </c>
      <c r="I4609" s="1">
        <v>6.0711104632514101E-6</v>
      </c>
      <c r="J4609" s="1">
        <v>7.2251231959355598E-6</v>
      </c>
      <c r="K4609" s="1">
        <v>7.7415178005740603E-5</v>
      </c>
      <c r="L4609" s="1">
        <v>6.6981157694323895E-5</v>
      </c>
      <c r="M4609" s="1">
        <v>2.88190949029026E-3</v>
      </c>
      <c r="N4609" s="1">
        <v>3.4078397140395002E-6</v>
      </c>
      <c r="O4609" s="1">
        <v>3.13521253691634E-6</v>
      </c>
      <c r="P4609" s="1">
        <v>2.6494159022781401E-8</v>
      </c>
      <c r="Q4609" s="1">
        <v>2.3521757842561099E-8</v>
      </c>
      <c r="R4609" s="1">
        <v>93.500379556453396</v>
      </c>
      <c r="S4609" s="1">
        <v>13.100344273336701</v>
      </c>
      <c r="T4609" s="1">
        <v>9.4714871788999205E-2</v>
      </c>
      <c r="U4609" s="1">
        <v>4912.6291025012697</v>
      </c>
      <c r="V4609" s="1">
        <f t="shared" si="285"/>
        <v>0.40920672170708083</v>
      </c>
      <c r="W4609" s="1">
        <f t="shared" si="286"/>
        <v>4.514683124635523</v>
      </c>
      <c r="X4609" s="1">
        <f t="shared" si="287"/>
        <v>138.31348790210006</v>
      </c>
    </row>
    <row r="4610" spans="1:24" hidden="1" x14ac:dyDescent="0.3">
      <c r="A4610" s="18" t="str">
        <f t="shared" si="284"/>
        <v>ConstMin - Tractors/Loaders/Backhoes_1984_50</v>
      </c>
      <c r="B4610" s="1" t="s">
        <v>40</v>
      </c>
      <c r="C4610" s="1">
        <v>2020</v>
      </c>
      <c r="D4610" s="1" t="s">
        <v>102</v>
      </c>
      <c r="E4610" s="1">
        <v>1984</v>
      </c>
      <c r="F4610" s="1">
        <v>50</v>
      </c>
      <c r="G4610" s="1" t="s">
        <v>5</v>
      </c>
      <c r="H4610" s="1">
        <v>4.8958600634024397E-5</v>
      </c>
      <c r="I4610" s="1">
        <v>5.9239906767169502E-5</v>
      </c>
      <c r="J4610" s="1">
        <v>7.0500384912995106E-5</v>
      </c>
      <c r="K4610" s="1">
        <v>1.62786763433827E-4</v>
      </c>
      <c r="L4610" s="1">
        <v>1.12091731744888E-4</v>
      </c>
      <c r="M4610" s="1">
        <v>8.5655967480082699E-3</v>
      </c>
      <c r="N4610" s="1">
        <v>1.5410402448495E-5</v>
      </c>
      <c r="O4610" s="1">
        <v>1.41775702526154E-5</v>
      </c>
      <c r="P4610" s="1">
        <v>7.7724431732604305E-8</v>
      </c>
      <c r="Q4610" s="1">
        <v>6.9911249177845301E-8</v>
      </c>
      <c r="R4610" s="1">
        <v>277.901353170405</v>
      </c>
      <c r="S4610" s="1">
        <v>306.48466723346598</v>
      </c>
      <c r="T4610" s="1">
        <v>1.4207230768349799</v>
      </c>
      <c r="U4610" s="1">
        <v>13117.543757592301</v>
      </c>
      <c r="V4610" s="1">
        <f t="shared" si="285"/>
        <v>1.4953761352074206</v>
      </c>
      <c r="W4610" s="1">
        <f t="shared" si="286"/>
        <v>2.8294997367934998</v>
      </c>
      <c r="X4610" s="1">
        <f t="shared" si="287"/>
        <v>215.72442387311546</v>
      </c>
    </row>
    <row r="4611" spans="1:24" hidden="1" x14ac:dyDescent="0.3">
      <c r="A4611" s="18" t="str">
        <f t="shared" si="284"/>
        <v>ConstMin - Tractors/Loaders/Backhoes_1984_75</v>
      </c>
      <c r="B4611" s="1" t="s">
        <v>40</v>
      </c>
      <c r="C4611" s="1">
        <v>2020</v>
      </c>
      <c r="D4611" s="1" t="s">
        <v>102</v>
      </c>
      <c r="E4611" s="1">
        <v>1984</v>
      </c>
      <c r="F4611" s="1">
        <v>75</v>
      </c>
      <c r="G4611" s="1" t="s">
        <v>5</v>
      </c>
      <c r="H4611" s="1">
        <v>6.0906703848370201E-5</v>
      </c>
      <c r="I4611" s="1">
        <v>7.3697111656527905E-5</v>
      </c>
      <c r="J4611" s="1">
        <v>8.7705653541653102E-5</v>
      </c>
      <c r="K4611" s="1">
        <v>2.3890848612667499E-4</v>
      </c>
      <c r="L4611" s="1">
        <v>5.8363937816710803E-4</v>
      </c>
      <c r="M4611" s="1">
        <v>1.99476921924658E-2</v>
      </c>
      <c r="N4611" s="1">
        <v>4.2791365887038201E-5</v>
      </c>
      <c r="O4611" s="1">
        <v>3.9368056616075102E-5</v>
      </c>
      <c r="P4611" s="1">
        <v>1.8259910558317701E-7</v>
      </c>
      <c r="Q4611" s="1">
        <v>1.6281038209214199E-7</v>
      </c>
      <c r="R4611" s="1">
        <v>647.180904728207</v>
      </c>
      <c r="S4611" s="1">
        <v>473.93664846926202</v>
      </c>
      <c r="T4611" s="1">
        <v>2.3678717947249801</v>
      </c>
      <c r="U4611" s="1">
        <v>33573.672177562497</v>
      </c>
      <c r="V4611" s="1">
        <f t="shared" si="285"/>
        <v>0.72684234759905364</v>
      </c>
      <c r="W4611" s="1">
        <f t="shared" si="286"/>
        <v>5.756179668957988</v>
      </c>
      <c r="X4611" s="1">
        <f t="shared" si="287"/>
        <v>200.15300217058757</v>
      </c>
    </row>
    <row r="4612" spans="1:24" hidden="1" x14ac:dyDescent="0.3">
      <c r="A4612" s="18" t="str">
        <f t="shared" si="284"/>
        <v>ConstMin - Tractors/Loaders/Backhoes_1984_175</v>
      </c>
      <c r="B4612" s="1" t="s">
        <v>40</v>
      </c>
      <c r="C4612" s="1">
        <v>2020</v>
      </c>
      <c r="D4612" s="1" t="s">
        <v>102</v>
      </c>
      <c r="E4612" s="1">
        <v>1984</v>
      </c>
      <c r="F4612" s="1">
        <v>175</v>
      </c>
      <c r="G4612" s="1" t="s">
        <v>5</v>
      </c>
      <c r="H4612" s="1">
        <v>3.8557636216854499E-5</v>
      </c>
      <c r="I4612" s="1">
        <v>4.6654739822393903E-5</v>
      </c>
      <c r="J4612" s="1">
        <v>5.5522996152270502E-5</v>
      </c>
      <c r="K4612" s="1">
        <v>2.0761578704697799E-4</v>
      </c>
      <c r="L4612" s="1">
        <v>4.7855072619714799E-4</v>
      </c>
      <c r="M4612" s="1">
        <v>1.9341202658524601E-2</v>
      </c>
      <c r="N4612" s="1">
        <v>2.7164408552229898E-5</v>
      </c>
      <c r="O4612" s="1">
        <v>2.49912558680515E-5</v>
      </c>
      <c r="P4612" s="1">
        <v>1.77662281102986E-7</v>
      </c>
      <c r="Q4612" s="1">
        <v>1.5786029604694201E-7</v>
      </c>
      <c r="R4612" s="1">
        <v>627.50401972832105</v>
      </c>
      <c r="S4612" s="1">
        <v>225.558346964305</v>
      </c>
      <c r="T4612" s="1">
        <v>1.1365784614679899</v>
      </c>
      <c r="U4612" s="1">
        <v>33100.687417011803</v>
      </c>
      <c r="V4612" s="1">
        <f t="shared" si="285"/>
        <v>0.46671027193636855</v>
      </c>
      <c r="W4612" s="1">
        <f t="shared" si="286"/>
        <v>4.7871779032323314</v>
      </c>
      <c r="X4612" s="1">
        <f t="shared" si="287"/>
        <v>198.45382840791896</v>
      </c>
    </row>
    <row r="4613" spans="1:24" hidden="1" x14ac:dyDescent="0.3">
      <c r="A4613" s="18" t="str">
        <f t="shared" si="284"/>
        <v>ConstMin - Tractors/Loaders/Backhoes_1984_300</v>
      </c>
      <c r="B4613" s="1" t="s">
        <v>40</v>
      </c>
      <c r="C4613" s="1">
        <v>2020</v>
      </c>
      <c r="D4613" s="1" t="s">
        <v>102</v>
      </c>
      <c r="E4613" s="1">
        <v>1984</v>
      </c>
      <c r="F4613" s="1">
        <v>300</v>
      </c>
      <c r="G4613" s="1" t="s">
        <v>5</v>
      </c>
      <c r="H4613" s="1">
        <v>2.4907478748609801E-5</v>
      </c>
      <c r="I4613" s="1">
        <v>3.0138049285817901E-5</v>
      </c>
      <c r="J4613" s="1">
        <v>3.5866769397998199E-5</v>
      </c>
      <c r="K4613" s="1">
        <v>3.2187945298170999E-4</v>
      </c>
      <c r="L4613" s="1">
        <v>3.2667475382114E-4</v>
      </c>
      <c r="M4613" s="1">
        <v>1.3854131027365E-2</v>
      </c>
      <c r="N4613" s="1">
        <v>1.70744395775188E-5</v>
      </c>
      <c r="O4613" s="1">
        <v>1.5708484411317298E-5</v>
      </c>
      <c r="P4613" s="1">
        <v>1.2734108747046899E-7</v>
      </c>
      <c r="Q4613" s="1">
        <v>1.13075555024447E-7</v>
      </c>
      <c r="R4613" s="1">
        <v>449.48202358464999</v>
      </c>
      <c r="S4613" s="1">
        <v>86.842604779699798</v>
      </c>
      <c r="T4613" s="1">
        <v>0.56828923073399495</v>
      </c>
      <c r="U4613" s="1">
        <v>23083.414085261</v>
      </c>
      <c r="V4613" s="1">
        <f t="shared" si="285"/>
        <v>0.43231837721810534</v>
      </c>
      <c r="W4613" s="1">
        <f t="shared" si="286"/>
        <v>4.6860199248707488</v>
      </c>
      <c r="X4613" s="1">
        <f t="shared" si="287"/>
        <v>152.81409550473975</v>
      </c>
    </row>
    <row r="4614" spans="1:24" hidden="1" x14ac:dyDescent="0.3">
      <c r="A4614" s="18" t="str">
        <f t="shared" si="284"/>
        <v>ConstMin - Tractors/Loaders/Backhoes_1985_50</v>
      </c>
      <c r="B4614" s="1" t="s">
        <v>40</v>
      </c>
      <c r="C4614" s="1">
        <v>2020</v>
      </c>
      <c r="D4614" s="1" t="s">
        <v>102</v>
      </c>
      <c r="E4614" s="1">
        <v>1985</v>
      </c>
      <c r="F4614" s="1">
        <v>50</v>
      </c>
      <c r="G4614" s="1" t="s">
        <v>5</v>
      </c>
      <c r="H4614" s="1">
        <v>7.5180343377029401E-5</v>
      </c>
      <c r="I4614" s="1">
        <v>9.0968215486205594E-5</v>
      </c>
      <c r="J4614" s="1">
        <v>1.08259694462922E-4</v>
      </c>
      <c r="K4614" s="1">
        <v>2.4997374544412799E-4</v>
      </c>
      <c r="L4614" s="1">
        <v>1.7212695569672801E-4</v>
      </c>
      <c r="M4614" s="1">
        <v>1.31532457301669E-2</v>
      </c>
      <c r="N4614" s="1">
        <v>2.36640617307782E-5</v>
      </c>
      <c r="O4614" s="1">
        <v>2.1770936792316002E-5</v>
      </c>
      <c r="P4614" s="1">
        <v>1.19352869378802E-7</v>
      </c>
      <c r="Q4614" s="1">
        <v>1.07355023449236E-7</v>
      </c>
      <c r="R4614" s="1">
        <v>426.74257200424398</v>
      </c>
      <c r="S4614" s="1">
        <v>483.97320254964097</v>
      </c>
      <c r="T4614" s="1">
        <v>2.3678717947249801</v>
      </c>
      <c r="U4614" s="1">
        <v>20172.003082268999</v>
      </c>
      <c r="V4614" s="1">
        <f t="shared" si="285"/>
        <v>1.4932387453445048</v>
      </c>
      <c r="W4614" s="1">
        <f t="shared" si="286"/>
        <v>2.8254554405711834</v>
      </c>
      <c r="X4614" s="1">
        <f t="shared" si="287"/>
        <v>204.39164131597451</v>
      </c>
    </row>
    <row r="4615" spans="1:24" hidden="1" x14ac:dyDescent="0.3">
      <c r="A4615" s="18" t="str">
        <f t="shared" si="284"/>
        <v>ConstMin - Tractors/Loaders/Backhoes_1985_75</v>
      </c>
      <c r="B4615" s="1" t="s">
        <v>40</v>
      </c>
      <c r="C4615" s="1">
        <v>2020</v>
      </c>
      <c r="D4615" s="1" t="s">
        <v>102</v>
      </c>
      <c r="E4615" s="1">
        <v>1985</v>
      </c>
      <c r="F4615" s="1">
        <v>75</v>
      </c>
      <c r="G4615" s="1" t="s">
        <v>5</v>
      </c>
      <c r="H4615" s="1">
        <v>1.6210742465364399E-4</v>
      </c>
      <c r="I4615" s="1">
        <v>1.96149983830909E-4</v>
      </c>
      <c r="J4615" s="1">
        <v>2.33434691501247E-4</v>
      </c>
      <c r="K4615" s="1">
        <v>6.3587153739780896E-4</v>
      </c>
      <c r="L4615" s="1">
        <v>1.55339676165476E-3</v>
      </c>
      <c r="M4615" s="1">
        <v>5.3092168920429401E-2</v>
      </c>
      <c r="N4615" s="1">
        <v>1.13892193848299E-4</v>
      </c>
      <c r="O4615" s="1">
        <v>1.04780818340435E-4</v>
      </c>
      <c r="P4615" s="1">
        <v>4.8600020818463603E-7</v>
      </c>
      <c r="Q4615" s="1">
        <v>4.3333114550967799E-7</v>
      </c>
      <c r="R4615" s="1">
        <v>1722.51695005019</v>
      </c>
      <c r="S4615" s="1">
        <v>1229.2137550021901</v>
      </c>
      <c r="T4615" s="1">
        <v>5.7776071791289496</v>
      </c>
      <c r="U4615" s="1">
        <v>90175.927108767995</v>
      </c>
      <c r="V4615" s="1">
        <f t="shared" si="285"/>
        <v>0.72025496596032335</v>
      </c>
      <c r="W4615" s="1">
        <f t="shared" si="286"/>
        <v>5.7040113378394288</v>
      </c>
      <c r="X4615" s="1">
        <f t="shared" si="287"/>
        <v>212.7548164649557</v>
      </c>
    </row>
    <row r="4616" spans="1:24" hidden="1" x14ac:dyDescent="0.3">
      <c r="A4616" s="18" t="str">
        <f t="shared" si="284"/>
        <v>ConstMin - Tractors/Loaders/Backhoes_1985_175</v>
      </c>
      <c r="B4616" s="1" t="s">
        <v>40</v>
      </c>
      <c r="C4616" s="1">
        <v>2020</v>
      </c>
      <c r="D4616" s="1" t="s">
        <v>102</v>
      </c>
      <c r="E4616" s="1">
        <v>1985</v>
      </c>
      <c r="F4616" s="1">
        <v>175</v>
      </c>
      <c r="G4616" s="1" t="s">
        <v>5</v>
      </c>
      <c r="H4616" s="1">
        <v>2.3781650870075699E-5</v>
      </c>
      <c r="I4616" s="1">
        <v>2.8775797552791599E-5</v>
      </c>
      <c r="J4616" s="1">
        <v>3.4245577252909001E-5</v>
      </c>
      <c r="K4616" s="1">
        <v>1.3352992608283299E-4</v>
      </c>
      <c r="L4616" s="1">
        <v>3.1535076165922299E-4</v>
      </c>
      <c r="M4616" s="1">
        <v>1.27452799794904E-2</v>
      </c>
      <c r="N4616" s="1">
        <v>1.79005410670695E-5</v>
      </c>
      <c r="O4616" s="1">
        <v>1.6468497781704002E-5</v>
      </c>
      <c r="P4616" s="1">
        <v>1.17122984472272E-7</v>
      </c>
      <c r="Q4616" s="1">
        <v>1.04025261835347E-7</v>
      </c>
      <c r="R4616" s="1">
        <v>413.50657251751397</v>
      </c>
      <c r="S4616" s="1">
        <v>146.850633386597</v>
      </c>
      <c r="T4616" s="1">
        <v>0.75771897431199398</v>
      </c>
      <c r="U4616" s="1">
        <v>21421.836145269801</v>
      </c>
      <c r="V4616" s="1">
        <f t="shared" si="285"/>
        <v>0.44479436539103362</v>
      </c>
      <c r="W4616" s="1">
        <f t="shared" si="286"/>
        <v>4.8744519296281226</v>
      </c>
      <c r="X4616" s="1">
        <f t="shared" si="287"/>
        <v>193.80619776604755</v>
      </c>
    </row>
    <row r="4617" spans="1:24" hidden="1" x14ac:dyDescent="0.3">
      <c r="A4617" s="18" t="str">
        <f t="shared" si="284"/>
        <v>ConstMin - Tractors/Loaders/Backhoes_1985_300</v>
      </c>
      <c r="B4617" s="1" t="s">
        <v>40</v>
      </c>
      <c r="C4617" s="1">
        <v>2020</v>
      </c>
      <c r="D4617" s="1" t="s">
        <v>102</v>
      </c>
      <c r="E4617" s="1">
        <v>1985</v>
      </c>
      <c r="F4617" s="1">
        <v>300</v>
      </c>
      <c r="G4617" s="1" t="s">
        <v>5</v>
      </c>
      <c r="H4617" s="1">
        <v>1.75236185271701E-5</v>
      </c>
      <c r="I4617" s="1">
        <v>2.1203578417875801E-5</v>
      </c>
      <c r="J4617" s="1">
        <v>2.5234010679125E-5</v>
      </c>
      <c r="K4617" s="1">
        <v>9.8392138519748598E-5</v>
      </c>
      <c r="L4617" s="1">
        <v>2.32367655204383E-4</v>
      </c>
      <c r="M4617" s="1">
        <v>9.3914180139445403E-3</v>
      </c>
      <c r="N4617" s="1">
        <v>1.3190095792886001E-5</v>
      </c>
      <c r="O4617" s="1">
        <v>1.21348881294551E-5</v>
      </c>
      <c r="P4617" s="1">
        <v>8.6302608337351302E-8</v>
      </c>
      <c r="Q4617" s="1">
        <v>7.6651491334663906E-8</v>
      </c>
      <c r="R4617" s="1">
        <v>304.69421466414201</v>
      </c>
      <c r="S4617" s="1">
        <v>77.545586263138304</v>
      </c>
      <c r="T4617" s="1">
        <v>0.37885948715599699</v>
      </c>
      <c r="U4617" s="1">
        <v>15896.8451839433</v>
      </c>
      <c r="V4617" s="1">
        <f t="shared" si="285"/>
        <v>0.44165872733254835</v>
      </c>
      <c r="W4617" s="1">
        <f t="shared" si="286"/>
        <v>4.840088821248008</v>
      </c>
      <c r="X4617" s="1">
        <f t="shared" si="287"/>
        <v>204.68165346802726</v>
      </c>
    </row>
    <row r="4618" spans="1:24" hidden="1" x14ac:dyDescent="0.3">
      <c r="A4618" s="18" t="str">
        <f t="shared" ref="A4618:A4681" si="288">D4618&amp;"_"&amp;E4618&amp;"_"&amp;F4618</f>
        <v>ConstMin - Tractors/Loaders/Backhoes_1985_600</v>
      </c>
      <c r="B4618" s="1" t="s">
        <v>40</v>
      </c>
      <c r="C4618" s="1">
        <v>2020</v>
      </c>
      <c r="D4618" s="1" t="s">
        <v>102</v>
      </c>
      <c r="E4618" s="1">
        <v>1985</v>
      </c>
      <c r="F4618" s="1">
        <v>600</v>
      </c>
      <c r="G4618" s="1" t="s">
        <v>5</v>
      </c>
      <c r="H4618" s="1">
        <v>2.35537654708305E-6</v>
      </c>
      <c r="I4618" s="1">
        <v>2.8500056219704899E-6</v>
      </c>
      <c r="J4618" s="1">
        <v>3.3917422277996E-6</v>
      </c>
      <c r="K4618" s="1">
        <v>3.8006593513177598E-5</v>
      </c>
      <c r="L4618" s="1">
        <v>3.3691675631313198E-5</v>
      </c>
      <c r="M4618" s="1">
        <v>1.44960706992812E-3</v>
      </c>
      <c r="N4618" s="1">
        <v>1.7141511762591601E-6</v>
      </c>
      <c r="O4618" s="1">
        <v>1.57701908215843E-6</v>
      </c>
      <c r="P4618" s="1">
        <v>1.33316749483808E-8</v>
      </c>
      <c r="Q4618" s="1">
        <v>1.1831498033021001E-8</v>
      </c>
      <c r="R4618" s="1">
        <v>47.030904926978401</v>
      </c>
      <c r="S4618" s="1">
        <v>7.0784118251093497</v>
      </c>
      <c r="T4618" s="1">
        <v>9.4714871788999205E-2</v>
      </c>
      <c r="U4618" s="1">
        <v>2477.4441387882698</v>
      </c>
      <c r="V4618" s="1">
        <f t="shared" si="285"/>
        <v>0.38091708005456754</v>
      </c>
      <c r="W4618" s="1">
        <f t="shared" si="286"/>
        <v>4.5030559254659384</v>
      </c>
      <c r="X4618" s="1">
        <f t="shared" si="287"/>
        <v>74.733900721296038</v>
      </c>
    </row>
    <row r="4619" spans="1:24" hidden="1" x14ac:dyDescent="0.3">
      <c r="A4619" s="18" t="str">
        <f t="shared" si="288"/>
        <v>ConstMin - Tractors/Loaders/Backhoes_1986_50</v>
      </c>
      <c r="B4619" s="1" t="s">
        <v>40</v>
      </c>
      <c r="C4619" s="1">
        <v>2020</v>
      </c>
      <c r="D4619" s="1" t="s">
        <v>102</v>
      </c>
      <c r="E4619" s="1">
        <v>1986</v>
      </c>
      <c r="F4619" s="1">
        <v>50</v>
      </c>
      <c r="G4619" s="1" t="s">
        <v>5</v>
      </c>
      <c r="H4619" s="1">
        <v>2.22399446515272E-5</v>
      </c>
      <c r="I4619" s="1">
        <v>2.6910333028348E-5</v>
      </c>
      <c r="J4619" s="1">
        <v>3.2025520298199198E-5</v>
      </c>
      <c r="K4619" s="1">
        <v>7.3947550826310903E-5</v>
      </c>
      <c r="L4619" s="1">
        <v>5.0918814623301801E-5</v>
      </c>
      <c r="M4619" s="1">
        <v>3.8910098555925E-3</v>
      </c>
      <c r="N4619" s="1">
        <v>7.0003327928884504E-6</v>
      </c>
      <c r="O4619" s="1">
        <v>6.4403061694573798E-6</v>
      </c>
      <c r="P4619" s="1">
        <v>3.5307117389364801E-8</v>
      </c>
      <c r="Q4619" s="1">
        <v>3.1757899370062199E-8</v>
      </c>
      <c r="R4619" s="1">
        <v>126.23952958326799</v>
      </c>
      <c r="S4619" s="1">
        <v>159.00014622073999</v>
      </c>
      <c r="T4619" s="1">
        <v>0.75771897431199398</v>
      </c>
      <c r="U4619" s="1">
        <v>6201.0057026088598</v>
      </c>
      <c r="V4619" s="1">
        <f t="shared" ref="V4619:V4682" si="289">IFERROR(CONVERT(I4619,"ton","g")*365/U4619,0)</f>
        <v>1.4369628564279577</v>
      </c>
      <c r="W4619" s="1">
        <f t="shared" ref="W4619:W4682" si="290">IFERROR(CONVERT(L4619,"ton","g")*365/U4619,0)</f>
        <v>2.7189721223422985</v>
      </c>
      <c r="X4619" s="1">
        <f t="shared" ref="X4619:X4682" si="291">S4619/T4619</f>
        <v>209.8405234805048</v>
      </c>
    </row>
    <row r="4620" spans="1:24" hidden="1" x14ac:dyDescent="0.3">
      <c r="A4620" s="18" t="str">
        <f t="shared" si="288"/>
        <v>ConstMin - Tractors/Loaders/Backhoes_1986_100</v>
      </c>
      <c r="B4620" s="1" t="s">
        <v>40</v>
      </c>
      <c r="C4620" s="1">
        <v>2020</v>
      </c>
      <c r="D4620" s="1" t="s">
        <v>102</v>
      </c>
      <c r="E4620" s="1">
        <v>1986</v>
      </c>
      <c r="F4620" s="1">
        <v>100</v>
      </c>
      <c r="G4620" s="1" t="s">
        <v>5</v>
      </c>
      <c r="H4620" s="1">
        <v>1.4532824787320199E-4</v>
      </c>
      <c r="I4620" s="1">
        <v>1.7584717992657399E-4</v>
      </c>
      <c r="J4620" s="1">
        <v>2.09272676937411E-4</v>
      </c>
      <c r="K4620" s="1">
        <v>5.7005468194874396E-4</v>
      </c>
      <c r="L4620" s="1">
        <v>1.39261005537243E-3</v>
      </c>
      <c r="M4620" s="1">
        <v>4.75967828215118E-2</v>
      </c>
      <c r="N4620" s="1">
        <v>1.0210360823245801E-4</v>
      </c>
      <c r="O4620" s="1">
        <v>9.3935319573862206E-5</v>
      </c>
      <c r="P4620" s="1">
        <v>4.3569601375378199E-7</v>
      </c>
      <c r="Q4620" s="1">
        <v>3.8847854291906098E-7</v>
      </c>
      <c r="R4620" s="1">
        <v>1544.22520015686</v>
      </c>
      <c r="S4620" s="1">
        <v>1074.2282304136099</v>
      </c>
      <c r="T4620" s="1">
        <v>5.3040328201839504</v>
      </c>
      <c r="U4620" s="1">
        <v>80586.299927992499</v>
      </c>
      <c r="V4620" s="1">
        <f t="shared" si="289"/>
        <v>0.72254149397040845</v>
      </c>
      <c r="W4620" s="1">
        <f t="shared" si="290"/>
        <v>5.7221193444623975</v>
      </c>
      <c r="X4620" s="1">
        <f t="shared" si="291"/>
        <v>202.53046442807539</v>
      </c>
    </row>
    <row r="4621" spans="1:24" hidden="1" x14ac:dyDescent="0.3">
      <c r="A4621" s="18" t="str">
        <f t="shared" si="288"/>
        <v>ConstMin - Tractors/Loaders/Backhoes_1986_175</v>
      </c>
      <c r="B4621" s="1" t="s">
        <v>40</v>
      </c>
      <c r="C4621" s="1">
        <v>2020</v>
      </c>
      <c r="D4621" s="1" t="s">
        <v>102</v>
      </c>
      <c r="E4621" s="1">
        <v>1986</v>
      </c>
      <c r="F4621" s="1">
        <v>175</v>
      </c>
      <c r="G4621" s="1" t="s">
        <v>5</v>
      </c>
      <c r="H4621" s="1">
        <v>2.2559554929341701E-5</v>
      </c>
      <c r="I4621" s="1">
        <v>2.72970614645035E-5</v>
      </c>
      <c r="J4621" s="1">
        <v>3.2485759098252103E-5</v>
      </c>
      <c r="K4621" s="1">
        <v>1.2666806516645399E-4</v>
      </c>
      <c r="L4621" s="1">
        <v>2.9914545750113199E-4</v>
      </c>
      <c r="M4621" s="1">
        <v>1.20903231385399E-2</v>
      </c>
      <c r="N4621" s="1">
        <v>1.6980664701273E-5</v>
      </c>
      <c r="O4621" s="1">
        <v>1.5622211525171199E-5</v>
      </c>
      <c r="P4621" s="1">
        <v>1.11104246552344E-7</v>
      </c>
      <c r="Q4621" s="1">
        <v>9.8679592145833196E-8</v>
      </c>
      <c r="R4621" s="1">
        <v>392.25721911890901</v>
      </c>
      <c r="S4621" s="1">
        <v>137.55361487003501</v>
      </c>
      <c r="T4621" s="1">
        <v>0.66300410252299502</v>
      </c>
      <c r="U4621" s="1">
        <v>20259.682418715201</v>
      </c>
      <c r="V4621" s="1">
        <f t="shared" si="289"/>
        <v>0.44614072125661014</v>
      </c>
      <c r="W4621" s="1">
        <f t="shared" si="290"/>
        <v>4.8892064936639192</v>
      </c>
      <c r="X4621" s="1">
        <f t="shared" si="291"/>
        <v>207.47023185314939</v>
      </c>
    </row>
    <row r="4622" spans="1:24" hidden="1" x14ac:dyDescent="0.3">
      <c r="A4622" s="18" t="str">
        <f t="shared" si="288"/>
        <v>ConstMin - Tractors/Loaders/Backhoes_1986_300</v>
      </c>
      <c r="B4622" s="1" t="s">
        <v>40</v>
      </c>
      <c r="C4622" s="1">
        <v>2020</v>
      </c>
      <c r="D4622" s="1" t="s">
        <v>102</v>
      </c>
      <c r="E4622" s="1">
        <v>1986</v>
      </c>
      <c r="F4622" s="1">
        <v>300</v>
      </c>
      <c r="G4622" s="1" t="s">
        <v>5</v>
      </c>
      <c r="H4622" s="1">
        <v>1.3807298038773801E-5</v>
      </c>
      <c r="I4622" s="1">
        <v>1.6706830626916301E-5</v>
      </c>
      <c r="J4622" s="1">
        <v>1.9882509175834298E-5</v>
      </c>
      <c r="K4622" s="1">
        <v>1.2895738640885201E-4</v>
      </c>
      <c r="L4622" s="1">
        <v>1.88191263165288E-4</v>
      </c>
      <c r="M4622" s="1">
        <v>7.7884404658905299E-3</v>
      </c>
      <c r="N4622" s="1">
        <v>1.02708770770938E-5</v>
      </c>
      <c r="O4622" s="1">
        <v>9.4492069109263508E-6</v>
      </c>
      <c r="P4622" s="1">
        <v>7.1593775578065394E-8</v>
      </c>
      <c r="Q4622" s="1">
        <v>6.3568204076884297E-8</v>
      </c>
      <c r="R4622" s="1">
        <v>252.68737348176001</v>
      </c>
      <c r="S4622" s="1">
        <v>59.902380669209002</v>
      </c>
      <c r="T4622" s="1">
        <v>0.28414461536699698</v>
      </c>
      <c r="U4622" s="1">
        <v>13269.0640298247</v>
      </c>
      <c r="V4622" s="1">
        <f t="shared" si="289"/>
        <v>0.41691006570014388</v>
      </c>
      <c r="W4622" s="1">
        <f t="shared" si="290"/>
        <v>4.6962128031649888</v>
      </c>
      <c r="X4622" s="1">
        <f t="shared" si="291"/>
        <v>210.81652591529834</v>
      </c>
    </row>
    <row r="4623" spans="1:24" hidden="1" x14ac:dyDescent="0.3">
      <c r="A4623" s="18" t="str">
        <f t="shared" si="288"/>
        <v>ConstMin - Tractors/Loaders/Backhoes_1987_25</v>
      </c>
      <c r="B4623" s="1" t="s">
        <v>40</v>
      </c>
      <c r="C4623" s="1">
        <v>2020</v>
      </c>
      <c r="D4623" s="1" t="s">
        <v>102</v>
      </c>
      <c r="E4623" s="1">
        <v>1987</v>
      </c>
      <c r="F4623" s="1">
        <v>25</v>
      </c>
      <c r="G4623" s="1" t="s">
        <v>5</v>
      </c>
      <c r="H4623" s="1">
        <v>0</v>
      </c>
      <c r="I4623" s="1">
        <v>0</v>
      </c>
      <c r="J4623" s="1">
        <v>0</v>
      </c>
      <c r="K4623" s="1">
        <v>0</v>
      </c>
      <c r="L4623" s="1">
        <v>0</v>
      </c>
      <c r="M4623" s="1">
        <v>0</v>
      </c>
      <c r="N4623" s="1">
        <v>0</v>
      </c>
      <c r="O4623" s="1">
        <v>0</v>
      </c>
      <c r="P4623" s="1">
        <v>0</v>
      </c>
      <c r="Q4623" s="1">
        <v>0</v>
      </c>
      <c r="R4623" s="1">
        <v>0</v>
      </c>
      <c r="S4623" s="1">
        <v>0</v>
      </c>
      <c r="T4623" s="1">
        <v>0</v>
      </c>
      <c r="U4623" s="1">
        <v>0</v>
      </c>
      <c r="V4623" s="1">
        <f t="shared" si="289"/>
        <v>0</v>
      </c>
      <c r="W4623" s="1">
        <f t="shared" si="290"/>
        <v>0</v>
      </c>
      <c r="X4623" s="1" t="e">
        <f t="shared" si="291"/>
        <v>#DIV/0!</v>
      </c>
    </row>
    <row r="4624" spans="1:24" hidden="1" x14ac:dyDescent="0.3">
      <c r="A4624" s="18" t="str">
        <f t="shared" si="288"/>
        <v>ConstMin - Tractors/Loaders/Backhoes_1987_50</v>
      </c>
      <c r="B4624" s="1" t="s">
        <v>40</v>
      </c>
      <c r="C4624" s="1">
        <v>2020</v>
      </c>
      <c r="D4624" s="1" t="s">
        <v>102</v>
      </c>
      <c r="E4624" s="1">
        <v>1987</v>
      </c>
      <c r="F4624" s="1">
        <v>50</v>
      </c>
      <c r="G4624" s="1" t="s">
        <v>5</v>
      </c>
      <c r="H4624" s="1">
        <v>4.9880514001104297E-5</v>
      </c>
      <c r="I4624" s="1">
        <v>6.0355421941336201E-5</v>
      </c>
      <c r="J4624" s="1">
        <v>7.1827940161590196E-5</v>
      </c>
      <c r="K4624" s="1">
        <v>1.6585211438850699E-4</v>
      </c>
      <c r="L4624" s="1">
        <v>1.14202471522914E-4</v>
      </c>
      <c r="M4624" s="1">
        <v>8.7268909442626795E-3</v>
      </c>
      <c r="N4624" s="1">
        <v>1.5700587540090099E-5</v>
      </c>
      <c r="O4624" s="1">
        <v>1.4444540536882801E-5</v>
      </c>
      <c r="P4624" s="1">
        <v>7.9188019164332594E-8</v>
      </c>
      <c r="Q4624" s="1">
        <v>7.1227710724777705E-8</v>
      </c>
      <c r="R4624" s="1">
        <v>283.13436573407199</v>
      </c>
      <c r="S4624" s="1">
        <v>329.41026971180497</v>
      </c>
      <c r="T4624" s="1">
        <v>1.7048676922019801</v>
      </c>
      <c r="U4624" s="1">
        <v>13652.2256225003</v>
      </c>
      <c r="V4624" s="1">
        <f t="shared" si="289"/>
        <v>1.4638663713547677</v>
      </c>
      <c r="W4624" s="1">
        <f t="shared" si="290"/>
        <v>2.7698780359863262</v>
      </c>
      <c r="X4624" s="1">
        <f t="shared" si="291"/>
        <v>193.21749788474429</v>
      </c>
    </row>
    <row r="4625" spans="1:24" hidden="1" x14ac:dyDescent="0.3">
      <c r="A4625" s="18" t="str">
        <f t="shared" si="288"/>
        <v>ConstMin - Tractors/Loaders/Backhoes_1987_75</v>
      </c>
      <c r="B4625" s="1" t="s">
        <v>40</v>
      </c>
      <c r="C4625" s="1">
        <v>2020</v>
      </c>
      <c r="D4625" s="1" t="s">
        <v>102</v>
      </c>
      <c r="E4625" s="1">
        <v>1987</v>
      </c>
      <c r="F4625" s="1">
        <v>75</v>
      </c>
      <c r="G4625" s="1" t="s">
        <v>5</v>
      </c>
      <c r="H4625" s="1">
        <v>1.53409907485729E-4</v>
      </c>
      <c r="I4625" s="1">
        <v>1.8562598805773201E-4</v>
      </c>
      <c r="J4625" s="1">
        <v>2.2091026677945001E-4</v>
      </c>
      <c r="K4625" s="1">
        <v>6.01755249233204E-4</v>
      </c>
      <c r="L4625" s="1">
        <v>1.4700526765091099E-3</v>
      </c>
      <c r="M4625" s="1">
        <v>5.0243625421241299E-2</v>
      </c>
      <c r="N4625" s="1">
        <v>1.0778155879624399E-4</v>
      </c>
      <c r="O4625" s="1">
        <v>9.9159034092544397E-5</v>
      </c>
      <c r="P4625" s="1">
        <v>4.5992493641144198E-7</v>
      </c>
      <c r="Q4625" s="1">
        <v>4.10081716401078E-7</v>
      </c>
      <c r="R4625" s="1">
        <v>1630.09909332897</v>
      </c>
      <c r="S4625" s="1">
        <v>1157.0562135611499</v>
      </c>
      <c r="T4625" s="1">
        <v>5.7776071791289496</v>
      </c>
      <c r="U4625" s="1">
        <v>84673.753071098705</v>
      </c>
      <c r="V4625" s="1">
        <f t="shared" si="289"/>
        <v>0.72590296315056502</v>
      </c>
      <c r="W4625" s="1">
        <f t="shared" si="290"/>
        <v>5.7487402762456705</v>
      </c>
      <c r="X4625" s="1">
        <f t="shared" si="291"/>
        <v>200.26564245158519</v>
      </c>
    </row>
    <row r="4626" spans="1:24" hidden="1" x14ac:dyDescent="0.3">
      <c r="A4626" s="18" t="str">
        <f t="shared" si="288"/>
        <v>ConstMin - Tractors/Loaders/Backhoes_1987_175</v>
      </c>
      <c r="B4626" s="1" t="s">
        <v>40</v>
      </c>
      <c r="C4626" s="1">
        <v>2020</v>
      </c>
      <c r="D4626" s="1" t="s">
        <v>102</v>
      </c>
      <c r="E4626" s="1">
        <v>1987</v>
      </c>
      <c r="F4626" s="1">
        <v>175</v>
      </c>
      <c r="G4626" s="1" t="s">
        <v>5</v>
      </c>
      <c r="H4626" s="1">
        <v>2.0837286749275299E-5</v>
      </c>
      <c r="I4626" s="1">
        <v>2.5213116966623101E-5</v>
      </c>
      <c r="J4626" s="1">
        <v>3.00056929189564E-5</v>
      </c>
      <c r="K4626" s="1">
        <v>1.16997822169637E-4</v>
      </c>
      <c r="L4626" s="1">
        <v>2.7630774176253301E-4</v>
      </c>
      <c r="M4626" s="1">
        <v>1.11673094136039E-2</v>
      </c>
      <c r="N4626" s="1">
        <v>1.5684306746385201E-5</v>
      </c>
      <c r="O4626" s="1">
        <v>1.44295622066744E-5</v>
      </c>
      <c r="P4626" s="1">
        <v>1.02622194973459E-7</v>
      </c>
      <c r="Q4626" s="1">
        <v>9.1146078204312294E-8</v>
      </c>
      <c r="R4626" s="1">
        <v>362.31105533129102</v>
      </c>
      <c r="S4626" s="1">
        <v>132.58816179869001</v>
      </c>
      <c r="T4626" s="1">
        <v>0.75771897431199398</v>
      </c>
      <c r="U4626" s="1">
        <v>18926.960096762999</v>
      </c>
      <c r="V4626" s="1">
        <f t="shared" si="289"/>
        <v>0.44109717132079834</v>
      </c>
      <c r="W4626" s="1">
        <f t="shared" si="290"/>
        <v>4.8339347914354533</v>
      </c>
      <c r="X4626" s="1">
        <f t="shared" si="291"/>
        <v>174.98329366646726</v>
      </c>
    </row>
    <row r="4627" spans="1:24" hidden="1" x14ac:dyDescent="0.3">
      <c r="A4627" s="18" t="str">
        <f t="shared" si="288"/>
        <v>ConstMin - Tractors/Loaders/Backhoes_1987_600</v>
      </c>
      <c r="B4627" s="1" t="s">
        <v>40</v>
      </c>
      <c r="C4627" s="1">
        <v>2020</v>
      </c>
      <c r="D4627" s="1" t="s">
        <v>102</v>
      </c>
      <c r="E4627" s="1">
        <v>1987</v>
      </c>
      <c r="F4627" s="1">
        <v>600</v>
      </c>
      <c r="G4627" s="1" t="s">
        <v>5</v>
      </c>
      <c r="H4627" s="1">
        <v>4.2462796237422202E-5</v>
      </c>
      <c r="I4627" s="1">
        <v>5.1379983447280897E-5</v>
      </c>
      <c r="J4627" s="1">
        <v>6.1146426581888005E-5</v>
      </c>
      <c r="K4627" s="1">
        <v>6.8518396263529105E-4</v>
      </c>
      <c r="L4627" s="1">
        <v>6.0739449876985195E-4</v>
      </c>
      <c r="M4627" s="1">
        <v>2.6133558012588098E-2</v>
      </c>
      <c r="N4627" s="1">
        <v>3.0902766781715803E-5</v>
      </c>
      <c r="O4627" s="1">
        <v>2.84305454391785E-5</v>
      </c>
      <c r="P4627" s="1">
        <v>2.4034381998823501E-7</v>
      </c>
      <c r="Q4627" s="1">
        <v>2.13298587345541E-7</v>
      </c>
      <c r="R4627" s="1">
        <v>847.874508748533</v>
      </c>
      <c r="S4627" s="1">
        <v>114.839308267072</v>
      </c>
      <c r="T4627" s="1">
        <v>0.56828923073399495</v>
      </c>
      <c r="U4627" s="1">
        <v>42528.823828239198</v>
      </c>
      <c r="V4627" s="1">
        <f t="shared" si="289"/>
        <v>0.40003610366164716</v>
      </c>
      <c r="W4627" s="1">
        <f t="shared" si="290"/>
        <v>4.7290737047964067</v>
      </c>
      <c r="X4627" s="1">
        <f t="shared" si="291"/>
        <v>202.07898030857817</v>
      </c>
    </row>
    <row r="4628" spans="1:24" hidden="1" x14ac:dyDescent="0.3">
      <c r="A4628" s="18" t="str">
        <f t="shared" si="288"/>
        <v>ConstMin - Tractors/Loaders/Backhoes_1988_50</v>
      </c>
      <c r="B4628" s="1" t="s">
        <v>40</v>
      </c>
      <c r="C4628" s="1">
        <v>2020</v>
      </c>
      <c r="D4628" s="1" t="s">
        <v>102</v>
      </c>
      <c r="E4628" s="1">
        <v>1988</v>
      </c>
      <c r="F4628" s="1">
        <v>50</v>
      </c>
      <c r="G4628" s="1" t="s">
        <v>5</v>
      </c>
      <c r="H4628" s="1">
        <v>5.7445734072249103E-5</v>
      </c>
      <c r="I4628" s="1">
        <v>6.9509338227421495E-5</v>
      </c>
      <c r="J4628" s="1">
        <v>8.2721857064038795E-5</v>
      </c>
      <c r="K4628" s="1">
        <v>1.9519511735806801E-4</v>
      </c>
      <c r="L4628" s="1">
        <v>1.3258500619372501E-4</v>
      </c>
      <c r="M4628" s="1">
        <v>1.0270876004909399E-2</v>
      </c>
      <c r="N4628" s="1">
        <v>1.84783777932401E-5</v>
      </c>
      <c r="O4628" s="1">
        <v>1.7000107569780899E-5</v>
      </c>
      <c r="P4628" s="1">
        <v>9.3235970134739396E-8</v>
      </c>
      <c r="Q4628" s="1">
        <v>8.3829509230742597E-8</v>
      </c>
      <c r="R4628" s="1">
        <v>333.22726063113902</v>
      </c>
      <c r="S4628" s="1">
        <v>369.66213397100898</v>
      </c>
      <c r="T4628" s="1">
        <v>1.7048676922019801</v>
      </c>
      <c r="U4628" s="1">
        <v>15854.3981903121</v>
      </c>
      <c r="V4628" s="1">
        <f t="shared" si="289"/>
        <v>1.4517171016034354</v>
      </c>
      <c r="W4628" s="1">
        <f t="shared" si="290"/>
        <v>2.7690656509760303</v>
      </c>
      <c r="X4628" s="1">
        <f t="shared" si="291"/>
        <v>216.82746154545239</v>
      </c>
    </row>
    <row r="4629" spans="1:24" hidden="1" x14ac:dyDescent="0.3">
      <c r="A4629" s="18" t="str">
        <f t="shared" si="288"/>
        <v>ConstMin - Tractors/Loaders/Backhoes_1988_75</v>
      </c>
      <c r="B4629" s="1" t="s">
        <v>40</v>
      </c>
      <c r="C4629" s="1">
        <v>2020</v>
      </c>
      <c r="D4629" s="1" t="s">
        <v>102</v>
      </c>
      <c r="E4629" s="1">
        <v>1988</v>
      </c>
      <c r="F4629" s="1">
        <v>75</v>
      </c>
      <c r="G4629" s="1" t="s">
        <v>5</v>
      </c>
      <c r="H4629" s="1">
        <v>1.2294428040560899E-4</v>
      </c>
      <c r="I4629" s="1">
        <v>1.4876257929078701E-4</v>
      </c>
      <c r="J4629" s="1">
        <v>1.7703976378407799E-4</v>
      </c>
      <c r="K4629" s="1">
        <v>5.0991655804612896E-4</v>
      </c>
      <c r="L4629" s="1">
        <v>1.1525493923427201E-3</v>
      </c>
      <c r="M4629" s="1">
        <v>5.85626706217761E-2</v>
      </c>
      <c r="N4629" s="1">
        <v>1.0320420108873E-4</v>
      </c>
      <c r="O4629" s="1">
        <v>9.4947865001632399E-5</v>
      </c>
      <c r="P4629" s="1">
        <v>5.3775260365022799E-7</v>
      </c>
      <c r="Q4629" s="1">
        <v>4.7798064499254898E-7</v>
      </c>
      <c r="R4629" s="1">
        <v>1900.0013530696001</v>
      </c>
      <c r="S4629" s="1">
        <v>1406.4909944429901</v>
      </c>
      <c r="T4629" s="1">
        <v>6.1564666662849401</v>
      </c>
      <c r="U4629" s="1">
        <v>99190.072592718599</v>
      </c>
      <c r="V4629" s="1">
        <f t="shared" si="289"/>
        <v>0.49660843545269606</v>
      </c>
      <c r="W4629" s="1">
        <f t="shared" si="290"/>
        <v>3.8475116070316804</v>
      </c>
      <c r="X4629" s="1">
        <f t="shared" si="291"/>
        <v>228.45750179164429</v>
      </c>
    </row>
    <row r="4630" spans="1:24" hidden="1" x14ac:dyDescent="0.3">
      <c r="A4630" s="18" t="str">
        <f t="shared" si="288"/>
        <v>ConstMin - Tractors/Loaders/Backhoes_1988_175</v>
      </c>
      <c r="B4630" s="1" t="s">
        <v>40</v>
      </c>
      <c r="C4630" s="1">
        <v>2020</v>
      </c>
      <c r="D4630" s="1" t="s">
        <v>102</v>
      </c>
      <c r="E4630" s="1">
        <v>1988</v>
      </c>
      <c r="F4630" s="1">
        <v>175</v>
      </c>
      <c r="G4630" s="1" t="s">
        <v>5</v>
      </c>
      <c r="H4630" s="1">
        <v>8.1846454309251804E-6</v>
      </c>
      <c r="I4630" s="1">
        <v>9.9034209714194701E-6</v>
      </c>
      <c r="J4630" s="1">
        <v>1.17858894205322E-5</v>
      </c>
      <c r="K4630" s="1">
        <v>3.8215641237023E-5</v>
      </c>
      <c r="L4630" s="1">
        <v>1.0429943286263E-4</v>
      </c>
      <c r="M4630" s="1">
        <v>5.6732856242961401E-3</v>
      </c>
      <c r="N4630" s="1">
        <v>5.5018145845689901E-6</v>
      </c>
      <c r="O4630" s="1">
        <v>5.0616694178034697E-6</v>
      </c>
      <c r="P4630" s="1">
        <v>5.2206799706678798E-8</v>
      </c>
      <c r="Q4630" s="1">
        <v>4.6304594601594E-8</v>
      </c>
      <c r="R4630" s="1">
        <v>184.06350407293101</v>
      </c>
      <c r="S4630" s="1">
        <v>73.319668755610294</v>
      </c>
      <c r="T4630" s="1">
        <v>0.28414461536699698</v>
      </c>
      <c r="U4630" s="1">
        <v>9727.0760549109691</v>
      </c>
      <c r="V4630" s="1">
        <f t="shared" si="289"/>
        <v>0.3371254424091919</v>
      </c>
      <c r="W4630" s="1">
        <f t="shared" si="290"/>
        <v>3.5504895276406829</v>
      </c>
      <c r="X4630" s="1">
        <f t="shared" si="291"/>
        <v>258.03645323671435</v>
      </c>
    </row>
    <row r="4631" spans="1:24" hidden="1" x14ac:dyDescent="0.3">
      <c r="A4631" s="18" t="str">
        <f t="shared" si="288"/>
        <v>ConstMin - Tractors/Loaders/Backhoes_1988_300</v>
      </c>
      <c r="B4631" s="1" t="s">
        <v>40</v>
      </c>
      <c r="C4631" s="1">
        <v>2020</v>
      </c>
      <c r="D4631" s="1" t="s">
        <v>102</v>
      </c>
      <c r="E4631" s="1">
        <v>1988</v>
      </c>
      <c r="F4631" s="1">
        <v>300</v>
      </c>
      <c r="G4631" s="1" t="s">
        <v>5</v>
      </c>
      <c r="H4631" s="1">
        <v>2.0753415391356501E-5</v>
      </c>
      <c r="I4631" s="1">
        <v>2.5111632623541399E-5</v>
      </c>
      <c r="J4631" s="1">
        <v>2.98849181635534E-5</v>
      </c>
      <c r="K4631" s="1">
        <v>9.8443455222149804E-5</v>
      </c>
      <c r="L4631" s="1">
        <v>2.6859432857356802E-4</v>
      </c>
      <c r="M4631" s="1">
        <v>1.5106712361230699E-2</v>
      </c>
      <c r="N4631" s="1">
        <v>1.3662985430730499E-5</v>
      </c>
      <c r="O4631" s="1">
        <v>1.25699465962721E-5</v>
      </c>
      <c r="P4631" s="1">
        <v>1.3904644497787199E-7</v>
      </c>
      <c r="Q4631" s="1">
        <v>1.2329895548603901E-7</v>
      </c>
      <c r="R4631" s="1">
        <v>490.12064549014502</v>
      </c>
      <c r="S4631" s="1">
        <v>102.05590780679999</v>
      </c>
      <c r="T4631" s="1">
        <v>0.473574358944996</v>
      </c>
      <c r="U4631" s="1">
        <v>25369.292101036099</v>
      </c>
      <c r="V4631" s="1">
        <f t="shared" si="289"/>
        <v>0.3277594339238924</v>
      </c>
      <c r="W4631" s="1">
        <f t="shared" si="290"/>
        <v>3.5057188996111339</v>
      </c>
      <c r="X4631" s="1">
        <f t="shared" si="291"/>
        <v>215.50133760230341</v>
      </c>
    </row>
    <row r="4632" spans="1:24" hidden="1" x14ac:dyDescent="0.3">
      <c r="A4632" s="18" t="str">
        <f t="shared" si="288"/>
        <v>ConstMin - Tractors/Loaders/Backhoes_1989_50</v>
      </c>
      <c r="B4632" s="1" t="s">
        <v>40</v>
      </c>
      <c r="C4632" s="1">
        <v>2020</v>
      </c>
      <c r="D4632" s="1" t="s">
        <v>102</v>
      </c>
      <c r="E4632" s="1">
        <v>1989</v>
      </c>
      <c r="F4632" s="1">
        <v>50</v>
      </c>
      <c r="G4632" s="1" t="s">
        <v>5</v>
      </c>
      <c r="H4632" s="1">
        <v>4.5551342828662497E-5</v>
      </c>
      <c r="I4632" s="1">
        <v>5.5117124822681597E-5</v>
      </c>
      <c r="J4632" s="1">
        <v>6.5593933673273997E-5</v>
      </c>
      <c r="K4632" s="1">
        <v>1.5485897343801101E-4</v>
      </c>
      <c r="L4632" s="1">
        <v>1.05591501802454E-4</v>
      </c>
      <c r="M4632" s="1">
        <v>8.1918290879678807E-3</v>
      </c>
      <c r="N4632" s="1">
        <v>1.4669801677007799E-5</v>
      </c>
      <c r="O4632" s="1">
        <v>1.34962175428472E-5</v>
      </c>
      <c r="P4632" s="1">
        <v>7.4370982092336794E-8</v>
      </c>
      <c r="Q4632" s="1">
        <v>6.6860607782453894E-8</v>
      </c>
      <c r="R4632" s="1">
        <v>265.77487307189801</v>
      </c>
      <c r="S4632" s="1">
        <v>316.415573376157</v>
      </c>
      <c r="T4632" s="1">
        <v>1.4207230768349799</v>
      </c>
      <c r="U4632" s="1">
        <v>12698.8116781631</v>
      </c>
      <c r="V4632" s="1">
        <f t="shared" si="289"/>
        <v>1.437183003729001</v>
      </c>
      <c r="W4632" s="1">
        <f t="shared" si="290"/>
        <v>2.7533060227092565</v>
      </c>
      <c r="X4632" s="1">
        <f t="shared" si="291"/>
        <v>222.71446035849064</v>
      </c>
    </row>
    <row r="4633" spans="1:24" hidden="1" x14ac:dyDescent="0.3">
      <c r="A4633" s="18" t="str">
        <f t="shared" si="288"/>
        <v>ConstMin - Tractors/Loaders/Backhoes_1989_75</v>
      </c>
      <c r="B4633" s="1" t="s">
        <v>40</v>
      </c>
      <c r="C4633" s="1">
        <v>2020</v>
      </c>
      <c r="D4633" s="1" t="s">
        <v>102</v>
      </c>
      <c r="E4633" s="1">
        <v>1989</v>
      </c>
      <c r="F4633" s="1">
        <v>75</v>
      </c>
      <c r="G4633" s="1" t="s">
        <v>5</v>
      </c>
      <c r="H4633" s="1">
        <v>1.7979276359405901E-4</v>
      </c>
      <c r="I4633" s="1">
        <v>2.1754924394881201E-4</v>
      </c>
      <c r="J4633" s="1">
        <v>2.58901579575445E-4</v>
      </c>
      <c r="K4633" s="1">
        <v>7.4653149767504802E-4</v>
      </c>
      <c r="L4633" s="1">
        <v>1.6877523307289399E-3</v>
      </c>
      <c r="M4633" s="1">
        <v>8.5935998037845698E-2</v>
      </c>
      <c r="N4633" s="1">
        <v>1.5076641194989001E-4</v>
      </c>
      <c r="O4633" s="1">
        <v>1.38705098993899E-4</v>
      </c>
      <c r="P4633" s="1">
        <v>7.8912713598657396E-7</v>
      </c>
      <c r="Q4633" s="1">
        <v>7.0139806354620298E-7</v>
      </c>
      <c r="R4633" s="1">
        <v>2788.0988147521298</v>
      </c>
      <c r="S4633" s="1">
        <v>1978.25763321153</v>
      </c>
      <c r="T4633" s="1">
        <v>8.9979128199549194</v>
      </c>
      <c r="U4633" s="1">
        <v>146349.41732853299</v>
      </c>
      <c r="V4633" s="1">
        <f t="shared" si="289"/>
        <v>0.49221538177387725</v>
      </c>
      <c r="W4633" s="1">
        <f t="shared" si="290"/>
        <v>3.818618914644281</v>
      </c>
      <c r="X4633" s="1">
        <f t="shared" si="291"/>
        <v>219.8573905744334</v>
      </c>
    </row>
    <row r="4634" spans="1:24" hidden="1" x14ac:dyDescent="0.3">
      <c r="A4634" s="18" t="str">
        <f t="shared" si="288"/>
        <v>ConstMin - Tractors/Loaders/Backhoes_1989_175</v>
      </c>
      <c r="B4634" s="1" t="s">
        <v>40</v>
      </c>
      <c r="C4634" s="1">
        <v>2020</v>
      </c>
      <c r="D4634" s="1" t="s">
        <v>102</v>
      </c>
      <c r="E4634" s="1">
        <v>1989</v>
      </c>
      <c r="F4634" s="1">
        <v>175</v>
      </c>
      <c r="G4634" s="1" t="s">
        <v>5</v>
      </c>
      <c r="H4634" s="1">
        <v>3.6961191541622299E-5</v>
      </c>
      <c r="I4634" s="1">
        <v>4.4723041765362997E-5</v>
      </c>
      <c r="J4634" s="1">
        <v>5.3224115819936199E-5</v>
      </c>
      <c r="K4634" s="1">
        <v>1.72772144683217E-4</v>
      </c>
      <c r="L4634" s="1">
        <v>4.71642714151834E-4</v>
      </c>
      <c r="M4634" s="1">
        <v>2.5708241942450801E-2</v>
      </c>
      <c r="N4634" s="1">
        <v>2.4819807011170801E-5</v>
      </c>
      <c r="O4634" s="1">
        <v>2.28342224502771E-5</v>
      </c>
      <c r="P4634" s="1">
        <v>2.36576610139654E-7</v>
      </c>
      <c r="Q4634" s="1">
        <v>2.0982721475662899E-7</v>
      </c>
      <c r="R4634" s="1">
        <v>834.07559725485601</v>
      </c>
      <c r="S4634" s="1">
        <v>294.33515439932302</v>
      </c>
      <c r="T4634" s="1">
        <v>1.4207230768349799</v>
      </c>
      <c r="U4634" s="1">
        <v>43424.246445713499</v>
      </c>
      <c r="V4634" s="1">
        <f t="shared" si="289"/>
        <v>0.34102611980437941</v>
      </c>
      <c r="W4634" s="1">
        <f t="shared" si="290"/>
        <v>3.5964120147519782</v>
      </c>
      <c r="X4634" s="1">
        <f t="shared" si="291"/>
        <v>207.17278349207155</v>
      </c>
    </row>
    <row r="4635" spans="1:24" hidden="1" x14ac:dyDescent="0.3">
      <c r="A4635" s="18" t="str">
        <f t="shared" si="288"/>
        <v>ConstMin - Tractors/Loaders/Backhoes_1989_300</v>
      </c>
      <c r="B4635" s="1" t="s">
        <v>40</v>
      </c>
      <c r="C4635" s="1">
        <v>2020</v>
      </c>
      <c r="D4635" s="1" t="s">
        <v>102</v>
      </c>
      <c r="E4635" s="1">
        <v>1989</v>
      </c>
      <c r="F4635" s="1">
        <v>300</v>
      </c>
      <c r="G4635" s="1" t="s">
        <v>5</v>
      </c>
      <c r="H4635" s="1">
        <v>1.0044924463739E-5</v>
      </c>
      <c r="I4635" s="1">
        <v>1.2154358601124201E-5</v>
      </c>
      <c r="J4635" s="1">
        <v>1.4464691227784099E-5</v>
      </c>
      <c r="K4635" s="1">
        <v>4.6954198996175703E-5</v>
      </c>
      <c r="L4635" s="1">
        <v>1.2817810357095599E-4</v>
      </c>
      <c r="M4635" s="1">
        <v>6.9867160022869402E-3</v>
      </c>
      <c r="N4635" s="1">
        <v>6.7452664871757802E-6</v>
      </c>
      <c r="O4635" s="1">
        <v>6.2056451682017199E-6</v>
      </c>
      <c r="P4635" s="1">
        <v>6.4294306531329704E-8</v>
      </c>
      <c r="Q4635" s="1">
        <v>5.7024636781354303E-8</v>
      </c>
      <c r="R4635" s="1">
        <v>226.676306201823</v>
      </c>
      <c r="S4635" s="1">
        <v>56.415998725498397</v>
      </c>
      <c r="T4635" s="1">
        <v>0.28414461536699698</v>
      </c>
      <c r="U4635" s="1">
        <v>11884.970398171599</v>
      </c>
      <c r="V4635" s="1">
        <f t="shared" si="289"/>
        <v>0.33862774760719888</v>
      </c>
      <c r="W4635" s="1">
        <f t="shared" si="290"/>
        <v>3.5711191292957589</v>
      </c>
      <c r="X4635" s="1">
        <f t="shared" si="291"/>
        <v>198.54678102075709</v>
      </c>
    </row>
    <row r="4636" spans="1:24" hidden="1" x14ac:dyDescent="0.3">
      <c r="A4636" s="18" t="str">
        <f t="shared" si="288"/>
        <v>ConstMin - Tractors/Loaders/Backhoes_1989_600</v>
      </c>
      <c r="B4636" s="1" t="s">
        <v>40</v>
      </c>
      <c r="C4636" s="1">
        <v>2020</v>
      </c>
      <c r="D4636" s="1" t="s">
        <v>102</v>
      </c>
      <c r="E4636" s="1">
        <v>1989</v>
      </c>
      <c r="F4636" s="1">
        <v>600</v>
      </c>
      <c r="G4636" s="1" t="s">
        <v>5</v>
      </c>
      <c r="H4636" s="1">
        <v>2.6963516971061401E-5</v>
      </c>
      <c r="I4636" s="1">
        <v>3.2625855534984301E-5</v>
      </c>
      <c r="J4636" s="1">
        <v>3.88274644383285E-5</v>
      </c>
      <c r="K4636" s="1">
        <v>1.29904062973782E-4</v>
      </c>
      <c r="L4636" s="1">
        <v>3.5442213118396898E-4</v>
      </c>
      <c r="M4636" s="1">
        <v>2.0562249073871199E-2</v>
      </c>
      <c r="N4636" s="1">
        <v>1.7385752941560998E-5</v>
      </c>
      <c r="O4636" s="1">
        <v>1.5994892706236102E-5</v>
      </c>
      <c r="P4636" s="1">
        <v>1.8929928432666599E-7</v>
      </c>
      <c r="Q4636" s="1">
        <v>1.6782631274284401E-7</v>
      </c>
      <c r="R4636" s="1">
        <v>667.119525931971</v>
      </c>
      <c r="S4636" s="1">
        <v>112.937645388685</v>
      </c>
      <c r="T4636" s="1">
        <v>0.66300410252299502</v>
      </c>
      <c r="U4636" s="1">
        <v>35849.635436236902</v>
      </c>
      <c r="V4636" s="1">
        <f t="shared" si="289"/>
        <v>0.30134623232223118</v>
      </c>
      <c r="W4636" s="1">
        <f t="shared" si="290"/>
        <v>3.2735930485985341</v>
      </c>
      <c r="X4636" s="1">
        <f t="shared" si="291"/>
        <v>170.34230249694116</v>
      </c>
    </row>
    <row r="4637" spans="1:24" hidden="1" x14ac:dyDescent="0.3">
      <c r="A4637" s="18" t="str">
        <f t="shared" si="288"/>
        <v>ConstMin - Tractors/Loaders/Backhoes_1990_50</v>
      </c>
      <c r="B4637" s="1" t="s">
        <v>40</v>
      </c>
      <c r="C4637" s="1">
        <v>2020</v>
      </c>
      <c r="D4637" s="1" t="s">
        <v>102</v>
      </c>
      <c r="E4637" s="1">
        <v>1990</v>
      </c>
      <c r="F4637" s="1">
        <v>50</v>
      </c>
      <c r="G4637" s="1" t="s">
        <v>5</v>
      </c>
      <c r="H4637" s="1">
        <v>4.3909572222393597E-5</v>
      </c>
      <c r="I4637" s="1">
        <v>5.3130582389096199E-5</v>
      </c>
      <c r="J4637" s="1">
        <v>6.3229784000246804E-5</v>
      </c>
      <c r="K4637" s="1">
        <v>1.49390451327984E-4</v>
      </c>
      <c r="L4637" s="1">
        <v>1.0243456746162201E-4</v>
      </c>
      <c r="M4637" s="1">
        <v>7.9638670423041596E-3</v>
      </c>
      <c r="N4637" s="1">
        <v>1.41657509969637E-5</v>
      </c>
      <c r="O4637" s="1">
        <v>1.30324909172066E-5</v>
      </c>
      <c r="P4637" s="1">
        <v>7.2312613048343101E-8</v>
      </c>
      <c r="Q4637" s="1">
        <v>6.5000012210850102E-8</v>
      </c>
      <c r="R4637" s="1">
        <v>258.378895555658</v>
      </c>
      <c r="S4637" s="1">
        <v>330.78369290175198</v>
      </c>
      <c r="T4637" s="1">
        <v>1.61015282041298</v>
      </c>
      <c r="U4637" s="1">
        <v>12511.406737401499</v>
      </c>
      <c r="V4637" s="1">
        <f t="shared" si="289"/>
        <v>1.4061350512020552</v>
      </c>
      <c r="W4637" s="1">
        <f t="shared" si="290"/>
        <v>2.7109967420961008</v>
      </c>
      <c r="X4637" s="1">
        <f t="shared" si="291"/>
        <v>205.43620997223786</v>
      </c>
    </row>
    <row r="4638" spans="1:24" hidden="1" x14ac:dyDescent="0.3">
      <c r="A4638" s="18" t="str">
        <f t="shared" si="288"/>
        <v>ConstMin - Tractors/Loaders/Backhoes_1990_75</v>
      </c>
      <c r="B4638" s="1" t="s">
        <v>40</v>
      </c>
      <c r="C4638" s="1">
        <v>2020</v>
      </c>
      <c r="D4638" s="1" t="s">
        <v>102</v>
      </c>
      <c r="E4638" s="1">
        <v>1990</v>
      </c>
      <c r="F4638" s="1">
        <v>75</v>
      </c>
      <c r="G4638" s="1" t="s">
        <v>5</v>
      </c>
      <c r="H4638" s="1">
        <v>1.6573711113648901E-4</v>
      </c>
      <c r="I4638" s="1">
        <v>2.0054190447515199E-4</v>
      </c>
      <c r="J4638" s="1">
        <v>2.38661440036544E-4</v>
      </c>
      <c r="K4638" s="1">
        <v>6.8929044094638201E-4</v>
      </c>
      <c r="L4638" s="1">
        <v>1.55886480359075E-3</v>
      </c>
      <c r="M4638" s="1">
        <v>7.96135730757562E-2</v>
      </c>
      <c r="N4638" s="1">
        <v>1.38766714817756E-4</v>
      </c>
      <c r="O4638" s="1">
        <v>1.27665377632336E-4</v>
      </c>
      <c r="P4638" s="1">
        <v>7.3109485139422399E-7</v>
      </c>
      <c r="Q4638" s="1">
        <v>6.4979528093381299E-7</v>
      </c>
      <c r="R4638" s="1">
        <v>2582.9746997636998</v>
      </c>
      <c r="S4638" s="1">
        <v>1880.5332908499399</v>
      </c>
      <c r="T4638" s="1">
        <v>8.6190533327989201</v>
      </c>
      <c r="U4638" s="1">
        <v>136204.339780132</v>
      </c>
      <c r="V4638" s="1">
        <f t="shared" si="289"/>
        <v>0.48753162236891268</v>
      </c>
      <c r="W4638" s="1">
        <f t="shared" si="290"/>
        <v>3.789711126646659</v>
      </c>
      <c r="X4638" s="1">
        <f t="shared" si="291"/>
        <v>218.18327584698474</v>
      </c>
    </row>
    <row r="4639" spans="1:24" hidden="1" x14ac:dyDescent="0.3">
      <c r="A4639" s="18" t="str">
        <f t="shared" si="288"/>
        <v>ConstMin - Tractors/Loaders/Backhoes_1990_175</v>
      </c>
      <c r="B4639" s="1" t="s">
        <v>40</v>
      </c>
      <c r="C4639" s="1">
        <v>2020</v>
      </c>
      <c r="D4639" s="1" t="s">
        <v>102</v>
      </c>
      <c r="E4639" s="1">
        <v>1990</v>
      </c>
      <c r="F4639" s="1">
        <v>175</v>
      </c>
      <c r="G4639" s="1" t="s">
        <v>5</v>
      </c>
      <c r="H4639" s="1">
        <v>2.5370341964267398E-5</v>
      </c>
      <c r="I4639" s="1">
        <v>3.0698113776763601E-5</v>
      </c>
      <c r="J4639" s="1">
        <v>3.6533292428545101E-5</v>
      </c>
      <c r="K4639" s="1">
        <v>1.18785271368476E-4</v>
      </c>
      <c r="L4639" s="1">
        <v>3.2437350861743602E-4</v>
      </c>
      <c r="M4639" s="1">
        <v>1.7734502595921402E-2</v>
      </c>
      <c r="N4639" s="1">
        <v>1.70104698113161E-5</v>
      </c>
      <c r="O4639" s="1">
        <v>1.56496322264108E-5</v>
      </c>
      <c r="P4639" s="1">
        <v>1.6320316106356401E-7</v>
      </c>
      <c r="Q4639" s="1">
        <v>1.44746626125833E-7</v>
      </c>
      <c r="R4639" s="1">
        <v>575.37640566100799</v>
      </c>
      <c r="S4639" s="1">
        <v>204.32311148897699</v>
      </c>
      <c r="T4639" s="1">
        <v>1.32600820504599</v>
      </c>
      <c r="U4639" s="1">
        <v>30794.411802981602</v>
      </c>
      <c r="V4639" s="1">
        <f t="shared" si="289"/>
        <v>0.33008696832014384</v>
      </c>
      <c r="W4639" s="1">
        <f t="shared" si="290"/>
        <v>3.487884266815878</v>
      </c>
      <c r="X4639" s="1">
        <f t="shared" si="291"/>
        <v>154.08887419508119</v>
      </c>
    </row>
    <row r="4640" spans="1:24" hidden="1" x14ac:dyDescent="0.3">
      <c r="A4640" s="18" t="str">
        <f t="shared" si="288"/>
        <v>ConstMin - Tractors/Loaders/Backhoes_1990_300</v>
      </c>
      <c r="B4640" s="1" t="s">
        <v>40</v>
      </c>
      <c r="C4640" s="1">
        <v>2020</v>
      </c>
      <c r="D4640" s="1" t="s">
        <v>102</v>
      </c>
      <c r="E4640" s="1">
        <v>1990</v>
      </c>
      <c r="F4640" s="1">
        <v>300</v>
      </c>
      <c r="G4640" s="1" t="s">
        <v>5</v>
      </c>
      <c r="H4640" s="1">
        <v>1.95943468757107E-5</v>
      </c>
      <c r="I4640" s="1">
        <v>2.3709159719610001E-5</v>
      </c>
      <c r="J4640" s="1">
        <v>2.82158595010234E-5</v>
      </c>
      <c r="K4640" s="1">
        <v>9.1741759500030794E-5</v>
      </c>
      <c r="L4640" s="1">
        <v>2.50524295419165E-4</v>
      </c>
      <c r="M4640" s="1">
        <v>1.36969377875198E-2</v>
      </c>
      <c r="N4640" s="1">
        <v>1.3137743530267599E-5</v>
      </c>
      <c r="O4640" s="1">
        <v>1.2086724047846201E-5</v>
      </c>
      <c r="P4640" s="1">
        <v>1.2604715196964799E-7</v>
      </c>
      <c r="Q4640" s="1">
        <v>1.1179256493243199E-7</v>
      </c>
      <c r="R4640" s="1">
        <v>444.38206203528301</v>
      </c>
      <c r="S4640" s="1">
        <v>117.374858771589</v>
      </c>
      <c r="T4640" s="1">
        <v>0.56828923073399495</v>
      </c>
      <c r="U4640" s="1">
        <v>23298.909466160501</v>
      </c>
      <c r="V4640" s="1">
        <f t="shared" si="289"/>
        <v>0.33695287727473322</v>
      </c>
      <c r="W4640" s="1">
        <f t="shared" si="290"/>
        <v>3.5604333163647635</v>
      </c>
      <c r="X4640" s="1">
        <f t="shared" si="291"/>
        <v>206.54070572477534</v>
      </c>
    </row>
    <row r="4641" spans="1:24" hidden="1" x14ac:dyDescent="0.3">
      <c r="A4641" s="18" t="str">
        <f t="shared" si="288"/>
        <v>ConstMin - Tractors/Loaders/Backhoes_1990_600</v>
      </c>
      <c r="B4641" s="1" t="s">
        <v>40</v>
      </c>
      <c r="C4641" s="1">
        <v>2020</v>
      </c>
      <c r="D4641" s="1" t="s">
        <v>102</v>
      </c>
      <c r="E4641" s="1">
        <v>1990</v>
      </c>
      <c r="F4641" s="1">
        <v>600</v>
      </c>
      <c r="G4641" s="1" t="s">
        <v>5</v>
      </c>
      <c r="H4641" s="1">
        <v>8.2385250829133795E-6</v>
      </c>
      <c r="I4641" s="1">
        <v>9.9686153503251892E-6</v>
      </c>
      <c r="J4641" s="1">
        <v>1.18634761193952E-5</v>
      </c>
      <c r="K4641" s="1">
        <v>3.9748458904821302E-5</v>
      </c>
      <c r="L4641" s="1">
        <v>1.0848598560658899E-4</v>
      </c>
      <c r="M4641" s="1">
        <v>6.3085528010585297E-3</v>
      </c>
      <c r="N4641" s="1">
        <v>5.3050558290549597E-6</v>
      </c>
      <c r="O4641" s="1">
        <v>4.8806513627305601E-6</v>
      </c>
      <c r="P4641" s="1">
        <v>5.8078543405430802E-8</v>
      </c>
      <c r="Q4641" s="1">
        <v>5.1489559898900197E-8</v>
      </c>
      <c r="R4641" s="1">
        <v>204.67404800124001</v>
      </c>
      <c r="S4641" s="1">
        <v>34.229931810976503</v>
      </c>
      <c r="T4641" s="1">
        <v>0.18942974357799799</v>
      </c>
      <c r="U4641" s="1">
        <v>11141.842804472801</v>
      </c>
      <c r="V4641" s="1">
        <f t="shared" si="289"/>
        <v>0.29625549358915271</v>
      </c>
      <c r="W4641" s="1">
        <f t="shared" si="290"/>
        <v>3.2240755695661698</v>
      </c>
      <c r="X4641" s="1">
        <f t="shared" si="291"/>
        <v>180.69987935596964</v>
      </c>
    </row>
    <row r="4642" spans="1:24" hidden="1" x14ac:dyDescent="0.3">
      <c r="A4642" s="18" t="str">
        <f t="shared" si="288"/>
        <v>ConstMin - Tractors/Loaders/Backhoes_1991_50</v>
      </c>
      <c r="B4642" s="1" t="s">
        <v>40</v>
      </c>
      <c r="C4642" s="1">
        <v>2020</v>
      </c>
      <c r="D4642" s="1" t="s">
        <v>102</v>
      </c>
      <c r="E4642" s="1">
        <v>1991</v>
      </c>
      <c r="F4642" s="1">
        <v>50</v>
      </c>
      <c r="G4642" s="1" t="s">
        <v>5</v>
      </c>
      <c r="H4642" s="1">
        <v>4.03789703491198E-5</v>
      </c>
      <c r="I4642" s="1">
        <v>4.8858554122435002E-5</v>
      </c>
      <c r="J4642" s="1">
        <v>5.8145717302732599E-5</v>
      </c>
      <c r="K4642" s="1">
        <v>1.3748417313536599E-4</v>
      </c>
      <c r="L4642" s="1">
        <v>9.4805095823163895E-5</v>
      </c>
      <c r="M4642" s="1">
        <v>7.3864654036800998E-3</v>
      </c>
      <c r="N4642" s="1">
        <v>1.3049823638311099E-5</v>
      </c>
      <c r="O4642" s="1">
        <v>1.20058377472462E-5</v>
      </c>
      <c r="P4642" s="1">
        <v>6.7080166612763601E-8</v>
      </c>
      <c r="Q4642" s="1">
        <v>6.0287337656922696E-8</v>
      </c>
      <c r="R4642" s="1">
        <v>239.64573528474699</v>
      </c>
      <c r="S4642" s="1">
        <v>268.240113790338</v>
      </c>
      <c r="T4642" s="1">
        <v>1.23129333325699</v>
      </c>
      <c r="U4642" s="1">
        <v>11266.0847791942</v>
      </c>
      <c r="V4642" s="1">
        <f t="shared" si="289"/>
        <v>1.4360058076316184</v>
      </c>
      <c r="W4642" s="1">
        <f t="shared" si="290"/>
        <v>2.7864244171855672</v>
      </c>
      <c r="X4642" s="1">
        <f t="shared" si="291"/>
        <v>217.85232368699275</v>
      </c>
    </row>
    <row r="4643" spans="1:24" hidden="1" x14ac:dyDescent="0.3">
      <c r="A4643" s="18" t="str">
        <f t="shared" si="288"/>
        <v>ConstMin - Tractors/Loaders/Backhoes_1991_100</v>
      </c>
      <c r="B4643" s="1" t="s">
        <v>40</v>
      </c>
      <c r="C4643" s="1">
        <v>2020</v>
      </c>
      <c r="D4643" s="1" t="s">
        <v>102</v>
      </c>
      <c r="E4643" s="1">
        <v>1991</v>
      </c>
      <c r="F4643" s="1">
        <v>100</v>
      </c>
      <c r="G4643" s="1" t="s">
        <v>5</v>
      </c>
      <c r="H4643" s="1">
        <v>1.2295581364563199E-4</v>
      </c>
      <c r="I4643" s="1">
        <v>1.48776534511214E-4</v>
      </c>
      <c r="J4643" s="1">
        <v>1.7705637164971001E-4</v>
      </c>
      <c r="K4643" s="1">
        <v>5.12205282125728E-4</v>
      </c>
      <c r="L4643" s="1">
        <v>1.1587688113322101E-3</v>
      </c>
      <c r="M4643" s="1">
        <v>5.9359699533782201E-2</v>
      </c>
      <c r="N4643" s="1">
        <v>1.02787433725087E-4</v>
      </c>
      <c r="O4643" s="1">
        <v>9.4564439027080205E-5</v>
      </c>
      <c r="P4643" s="1">
        <v>5.4512118520389498E-7</v>
      </c>
      <c r="Q4643" s="1">
        <v>4.8448588782716603E-7</v>
      </c>
      <c r="R4643" s="1">
        <v>1925.86007834918</v>
      </c>
      <c r="S4643" s="1">
        <v>1333.80521331351</v>
      </c>
      <c r="T4643" s="1">
        <v>6.6300410252299402</v>
      </c>
      <c r="U4643" s="1">
        <v>102855.436306662</v>
      </c>
      <c r="V4643" s="1">
        <f t="shared" si="289"/>
        <v>0.47895618761785264</v>
      </c>
      <c r="W4643" s="1">
        <f t="shared" si="290"/>
        <v>3.7304235780832307</v>
      </c>
      <c r="X4643" s="1">
        <f t="shared" si="291"/>
        <v>201.17601206958616</v>
      </c>
    </row>
    <row r="4644" spans="1:24" hidden="1" x14ac:dyDescent="0.3">
      <c r="A4644" s="18" t="str">
        <f t="shared" si="288"/>
        <v>ConstMin - Tractors/Loaders/Backhoes_1991_175</v>
      </c>
      <c r="B4644" s="1" t="s">
        <v>40</v>
      </c>
      <c r="C4644" s="1">
        <v>2020</v>
      </c>
      <c r="D4644" s="1" t="s">
        <v>102</v>
      </c>
      <c r="E4644" s="1">
        <v>1991</v>
      </c>
      <c r="F4644" s="1">
        <v>175</v>
      </c>
      <c r="G4644" s="1" t="s">
        <v>5</v>
      </c>
      <c r="H4644" s="1">
        <v>1.8972070046509999E-5</v>
      </c>
      <c r="I4644" s="1">
        <v>2.29562047562771E-5</v>
      </c>
      <c r="J4644" s="1">
        <v>2.7319780866974401E-5</v>
      </c>
      <c r="K4644" s="1">
        <v>8.89744792242135E-5</v>
      </c>
      <c r="L4644" s="1">
        <v>2.43048271725893E-4</v>
      </c>
      <c r="M4644" s="1">
        <v>1.3328600357060899E-2</v>
      </c>
      <c r="N4644" s="1">
        <v>1.27009021955271E-5</v>
      </c>
      <c r="O4644" s="1">
        <v>1.16848300198849E-5</v>
      </c>
      <c r="P4644" s="1">
        <v>1.2266035806551399E-7</v>
      </c>
      <c r="Q4644" s="1">
        <v>1.08786244340895E-7</v>
      </c>
      <c r="R4644" s="1">
        <v>432.43175975521802</v>
      </c>
      <c r="S4644" s="1">
        <v>151.182198831813</v>
      </c>
      <c r="T4644" s="1">
        <v>0.85243384610099304</v>
      </c>
      <c r="U4644" s="1">
        <v>22677.329824771899</v>
      </c>
      <c r="V4644" s="1">
        <f t="shared" si="289"/>
        <v>0.33519441501742631</v>
      </c>
      <c r="W4644" s="1">
        <f t="shared" si="290"/>
        <v>3.5488628946769007</v>
      </c>
      <c r="X4644" s="1">
        <f t="shared" si="291"/>
        <v>177.35358529382177</v>
      </c>
    </row>
    <row r="4645" spans="1:24" hidden="1" x14ac:dyDescent="0.3">
      <c r="A4645" s="18" t="str">
        <f t="shared" si="288"/>
        <v>ConstMin - Tractors/Loaders/Backhoes_1991_300</v>
      </c>
      <c r="B4645" s="1" t="s">
        <v>40</v>
      </c>
      <c r="C4645" s="1">
        <v>2020</v>
      </c>
      <c r="D4645" s="1" t="s">
        <v>102</v>
      </c>
      <c r="E4645" s="1">
        <v>1991</v>
      </c>
      <c r="F4645" s="1">
        <v>300</v>
      </c>
      <c r="G4645" s="1" t="s">
        <v>5</v>
      </c>
      <c r="H4645" s="1">
        <v>1.4487628536371599E-5</v>
      </c>
      <c r="I4645" s="1">
        <v>1.7530030529009601E-5</v>
      </c>
      <c r="J4645" s="1">
        <v>2.08621850923751E-5</v>
      </c>
      <c r="K4645" s="1">
        <v>6.7943519134046294E-5</v>
      </c>
      <c r="L4645" s="1">
        <v>1.85598781184111E-4</v>
      </c>
      <c r="M4645" s="1">
        <v>1.0178109737601901E-2</v>
      </c>
      <c r="N4645" s="1">
        <v>9.6987810309836105E-6</v>
      </c>
      <c r="O4645" s="1">
        <v>8.92287854850492E-6</v>
      </c>
      <c r="P4645" s="1">
        <v>9.3667043155283094E-8</v>
      </c>
      <c r="Q4645" s="1">
        <v>8.3072363427615105E-8</v>
      </c>
      <c r="R4645" s="1">
        <v>330.21756125212801</v>
      </c>
      <c r="S4645" s="1">
        <v>84.623998088247603</v>
      </c>
      <c r="T4645" s="1">
        <v>0.473574358944996</v>
      </c>
      <c r="U4645" s="1">
        <v>17432.543606178999</v>
      </c>
      <c r="V4645" s="1">
        <f t="shared" si="289"/>
        <v>0.33297414534706232</v>
      </c>
      <c r="W4645" s="1">
        <f t="shared" si="290"/>
        <v>3.525355842362432</v>
      </c>
      <c r="X4645" s="1">
        <f t="shared" si="291"/>
        <v>178.692102918681</v>
      </c>
    </row>
    <row r="4646" spans="1:24" hidden="1" x14ac:dyDescent="0.3">
      <c r="A4646" s="18" t="str">
        <f t="shared" si="288"/>
        <v>ConstMin - Tractors/Loaders/Backhoes_1991_600</v>
      </c>
      <c r="B4646" s="1" t="s">
        <v>40</v>
      </c>
      <c r="C4646" s="1">
        <v>2020</v>
      </c>
      <c r="D4646" s="1" t="s">
        <v>102</v>
      </c>
      <c r="E4646" s="1">
        <v>1991</v>
      </c>
      <c r="F4646" s="1">
        <v>600</v>
      </c>
      <c r="G4646" s="1" t="s">
        <v>5</v>
      </c>
      <c r="H4646" s="1">
        <v>5.9743091755289997E-6</v>
      </c>
      <c r="I4646" s="1">
        <v>7.2289141023900901E-6</v>
      </c>
      <c r="J4646" s="1">
        <v>8.6030052127617599E-6</v>
      </c>
      <c r="K4646" s="1">
        <v>2.8866053578603899E-5</v>
      </c>
      <c r="L4646" s="1">
        <v>7.8812804276609007E-5</v>
      </c>
      <c r="M4646" s="1">
        <v>4.5936884963197902E-3</v>
      </c>
      <c r="N4646" s="1">
        <v>3.8419009354419904E-6</v>
      </c>
      <c r="O4646" s="1">
        <v>3.5345488606066302E-6</v>
      </c>
      <c r="P4646" s="1">
        <v>4.22916989567339E-8</v>
      </c>
      <c r="Q4646" s="1">
        <v>3.74930679740778E-8</v>
      </c>
      <c r="R4646" s="1">
        <v>149.037164219461</v>
      </c>
      <c r="S4646" s="1">
        <v>21.1295875376398</v>
      </c>
      <c r="T4646" s="1">
        <v>9.4714871788999205E-2</v>
      </c>
      <c r="U4646" s="1">
        <v>7817.9473889267501</v>
      </c>
      <c r="V4646" s="1">
        <f t="shared" si="289"/>
        <v>0.30617443242940123</v>
      </c>
      <c r="W4646" s="1">
        <f t="shared" si="290"/>
        <v>3.3380484642336548</v>
      </c>
      <c r="X4646" s="1">
        <f t="shared" si="291"/>
        <v>223.0862708098384</v>
      </c>
    </row>
    <row r="4647" spans="1:24" hidden="1" x14ac:dyDescent="0.3">
      <c r="A4647" s="18" t="str">
        <f t="shared" si="288"/>
        <v>ConstMin - Tractors/Loaders/Backhoes_1991_750</v>
      </c>
      <c r="B4647" s="1" t="s">
        <v>40</v>
      </c>
      <c r="C4647" s="1">
        <v>2020</v>
      </c>
      <c r="D4647" s="1" t="s">
        <v>102</v>
      </c>
      <c r="E4647" s="1">
        <v>1991</v>
      </c>
      <c r="F4647" s="1">
        <v>750</v>
      </c>
      <c r="G4647" s="1" t="s">
        <v>5</v>
      </c>
      <c r="H4647" s="1">
        <v>9.2775937675679397E-6</v>
      </c>
      <c r="I4647" s="1">
        <v>1.1225888458757201E-5</v>
      </c>
      <c r="J4647" s="1">
        <v>1.33597350252978E-5</v>
      </c>
      <c r="K4647" s="1">
        <v>4.48265248594914E-5</v>
      </c>
      <c r="L4647" s="1">
        <v>1.2238957848988001E-4</v>
      </c>
      <c r="M4647" s="1">
        <v>7.1336073362542902E-3</v>
      </c>
      <c r="N4647" s="1">
        <v>5.9661452273457201E-6</v>
      </c>
      <c r="O4647" s="1">
        <v>5.4888536091580604E-6</v>
      </c>
      <c r="P4647" s="1">
        <v>6.5675409680502695E-8</v>
      </c>
      <c r="Q4647" s="1">
        <v>5.8223544102487002E-8</v>
      </c>
      <c r="R4647" s="1">
        <v>231.44203376050399</v>
      </c>
      <c r="S4647" s="1">
        <v>17.643205593929199</v>
      </c>
      <c r="T4647" s="1">
        <v>9.4714871788999205E-2</v>
      </c>
      <c r="U4647" s="1">
        <v>12173.8118598112</v>
      </c>
      <c r="V4647" s="1">
        <f t="shared" si="289"/>
        <v>0.3053393225803373</v>
      </c>
      <c r="W4647" s="1">
        <f t="shared" si="290"/>
        <v>3.3289437289785959</v>
      </c>
      <c r="X4647" s="1">
        <f t="shared" si="291"/>
        <v>186.27703612621471</v>
      </c>
    </row>
    <row r="4648" spans="1:24" hidden="1" x14ac:dyDescent="0.3">
      <c r="A4648" s="18" t="str">
        <f t="shared" si="288"/>
        <v>ConstMin - Tractors/Loaders/Backhoes_1992_50</v>
      </c>
      <c r="B4648" s="1" t="s">
        <v>40</v>
      </c>
      <c r="C4648" s="1">
        <v>2020</v>
      </c>
      <c r="D4648" s="1" t="s">
        <v>102</v>
      </c>
      <c r="E4648" s="1">
        <v>1992</v>
      </c>
      <c r="F4648" s="1">
        <v>50</v>
      </c>
      <c r="G4648" s="1" t="s">
        <v>5</v>
      </c>
      <c r="H4648" s="1">
        <v>4.7610220667490702E-5</v>
      </c>
      <c r="I4648" s="1">
        <v>5.7608367007663797E-5</v>
      </c>
      <c r="J4648" s="1">
        <v>6.8558717761186698E-5</v>
      </c>
      <c r="K4648" s="1">
        <v>1.62232185002632E-4</v>
      </c>
      <c r="L4648" s="1">
        <v>1.12511221802389E-4</v>
      </c>
      <c r="M4648" s="1">
        <v>8.7847688020269103E-3</v>
      </c>
      <c r="N4648" s="1">
        <v>1.5414538947754001E-5</v>
      </c>
      <c r="O4648" s="1">
        <v>1.41813758319337E-5</v>
      </c>
      <c r="P4648" s="1">
        <v>7.9791237461926098E-8</v>
      </c>
      <c r="Q4648" s="1">
        <v>7.17001020192869E-8</v>
      </c>
      <c r="R4648" s="1">
        <v>285.01214908816502</v>
      </c>
      <c r="S4648" s="1">
        <v>321.80361819825498</v>
      </c>
      <c r="T4648" s="1">
        <v>1.51543794862398</v>
      </c>
      <c r="U4648" s="1">
        <v>13334.737429090201</v>
      </c>
      <c r="V4648" s="1">
        <f t="shared" si="289"/>
        <v>1.4305060432653585</v>
      </c>
      <c r="W4648" s="1">
        <f t="shared" si="290"/>
        <v>2.7938299778932332</v>
      </c>
      <c r="X4648" s="1">
        <f t="shared" si="291"/>
        <v>212.3502440271165</v>
      </c>
    </row>
    <row r="4649" spans="1:24" hidden="1" x14ac:dyDescent="0.3">
      <c r="A4649" s="18" t="str">
        <f t="shared" si="288"/>
        <v>ConstMin - Tractors/Loaders/Backhoes_1992_75</v>
      </c>
      <c r="B4649" s="1" t="s">
        <v>40</v>
      </c>
      <c r="C4649" s="1">
        <v>2020</v>
      </c>
      <c r="D4649" s="1" t="s">
        <v>102</v>
      </c>
      <c r="E4649" s="1">
        <v>1992</v>
      </c>
      <c r="F4649" s="1">
        <v>75</v>
      </c>
      <c r="G4649" s="1" t="s">
        <v>5</v>
      </c>
      <c r="H4649" s="1">
        <v>1.4756136725206401E-4</v>
      </c>
      <c r="I4649" s="1">
        <v>1.7854925437499699E-4</v>
      </c>
      <c r="J4649" s="1">
        <v>2.12488368842972E-4</v>
      </c>
      <c r="K4649" s="1">
        <v>6.1572410449472104E-4</v>
      </c>
      <c r="L4649" s="1">
        <v>1.39343396286709E-3</v>
      </c>
      <c r="M4649" s="1">
        <v>7.1598103991341103E-2</v>
      </c>
      <c r="N4649" s="1">
        <v>1.20222715946239E-4</v>
      </c>
      <c r="O4649" s="1">
        <v>1.1060489867054E-4</v>
      </c>
      <c r="P4649" s="1">
        <v>6.5753313702615096E-7</v>
      </c>
      <c r="Q4649" s="1">
        <v>5.8437409979215297E-7</v>
      </c>
      <c r="R4649" s="1">
        <v>2322.9216327812401</v>
      </c>
      <c r="S4649" s="1">
        <v>1670.0825989750499</v>
      </c>
      <c r="T4649" s="1">
        <v>7.0089005123859298</v>
      </c>
      <c r="U4649" s="1">
        <v>122931.620494826</v>
      </c>
      <c r="V4649" s="1">
        <f t="shared" si="289"/>
        <v>0.4809312914221317</v>
      </c>
      <c r="W4649" s="1">
        <f t="shared" si="290"/>
        <v>3.753283639402146</v>
      </c>
      <c r="X4649" s="1">
        <f t="shared" si="291"/>
        <v>238.28025465958996</v>
      </c>
    </row>
    <row r="4650" spans="1:24" hidden="1" x14ac:dyDescent="0.3">
      <c r="A4650" s="18" t="str">
        <f t="shared" si="288"/>
        <v>ConstMin - Tractors/Loaders/Backhoes_1992_175</v>
      </c>
      <c r="B4650" s="1" t="s">
        <v>40</v>
      </c>
      <c r="C4650" s="1">
        <v>2020</v>
      </c>
      <c r="D4650" s="1" t="s">
        <v>102</v>
      </c>
      <c r="E4650" s="1">
        <v>1992</v>
      </c>
      <c r="F4650" s="1">
        <v>175</v>
      </c>
      <c r="G4650" s="1" t="s">
        <v>5</v>
      </c>
      <c r="H4650" s="1">
        <v>1.9140041537955001E-5</v>
      </c>
      <c r="I4650" s="1">
        <v>2.3159450260925502E-5</v>
      </c>
      <c r="J4650" s="1">
        <v>2.7561659814655199E-5</v>
      </c>
      <c r="K4650" s="1">
        <v>8.9911263276122298E-5</v>
      </c>
      <c r="L4650" s="1">
        <v>2.45689393889113E-4</v>
      </c>
      <c r="M4650" s="1">
        <v>1.3514525674895901E-2</v>
      </c>
      <c r="N4650" s="1">
        <v>1.2793364447910401E-5</v>
      </c>
      <c r="O4650" s="1">
        <v>1.1769895292077599E-5</v>
      </c>
      <c r="P4650" s="1">
        <v>1.24374290687491E-7</v>
      </c>
      <c r="Q4650" s="1">
        <v>1.10303741790988E-7</v>
      </c>
      <c r="R4650" s="1">
        <v>438.463901932233</v>
      </c>
      <c r="S4650" s="1">
        <v>156.78153952928699</v>
      </c>
      <c r="T4650" s="1">
        <v>0.75771897431199398</v>
      </c>
      <c r="U4650" s="1">
        <v>23576.024006716601</v>
      </c>
      <c r="V4650" s="1">
        <f t="shared" si="289"/>
        <v>0.32527170179301695</v>
      </c>
      <c r="W4650" s="1">
        <f t="shared" si="290"/>
        <v>3.450678075793542</v>
      </c>
      <c r="X4650" s="1">
        <f t="shared" si="291"/>
        <v>206.9125161761246</v>
      </c>
    </row>
    <row r="4651" spans="1:24" hidden="1" x14ac:dyDescent="0.3">
      <c r="A4651" s="18" t="str">
        <f t="shared" si="288"/>
        <v>ConstMin - Tractors/Loaders/Backhoes_1992_300</v>
      </c>
      <c r="B4651" s="1" t="s">
        <v>40</v>
      </c>
      <c r="C4651" s="1">
        <v>2020</v>
      </c>
      <c r="D4651" s="1" t="s">
        <v>102</v>
      </c>
      <c r="E4651" s="1">
        <v>1992</v>
      </c>
      <c r="F4651" s="1">
        <v>300</v>
      </c>
      <c r="G4651" s="1" t="s">
        <v>5</v>
      </c>
      <c r="H4651" s="1">
        <v>1.5446430212196499E-5</v>
      </c>
      <c r="I4651" s="1">
        <v>1.86901805567578E-5</v>
      </c>
      <c r="J4651" s="1">
        <v>2.2242859505563E-5</v>
      </c>
      <c r="K4651" s="1">
        <v>7.2560346890106005E-5</v>
      </c>
      <c r="L4651" s="1">
        <v>1.9827668968531E-4</v>
      </c>
      <c r="M4651" s="1">
        <v>1.0906516439593899E-2</v>
      </c>
      <c r="N4651" s="1">
        <v>1.0324523629271001E-5</v>
      </c>
      <c r="O4651" s="1">
        <v>9.4985617389293196E-6</v>
      </c>
      <c r="P4651" s="1">
        <v>1.0037276029344701E-7</v>
      </c>
      <c r="Q4651" s="1">
        <v>8.9017521009031799E-8</v>
      </c>
      <c r="R4651" s="1">
        <v>353.84991450166098</v>
      </c>
      <c r="S4651" s="1">
        <v>85.574829527441395</v>
      </c>
      <c r="T4651" s="1">
        <v>0.37885948715599699</v>
      </c>
      <c r="U4651" s="1">
        <v>18548.344300072898</v>
      </c>
      <c r="V4651" s="1">
        <f t="shared" si="289"/>
        <v>0.33365447097815037</v>
      </c>
      <c r="W4651" s="1">
        <f t="shared" si="290"/>
        <v>3.5396075390149737</v>
      </c>
      <c r="X4651" s="1">
        <f t="shared" si="291"/>
        <v>225.87484919496183</v>
      </c>
    </row>
    <row r="4652" spans="1:24" hidden="1" x14ac:dyDescent="0.3">
      <c r="A4652" s="18" t="str">
        <f t="shared" si="288"/>
        <v>ConstMin - Tractors/Loaders/Backhoes_1992_600</v>
      </c>
      <c r="B4652" s="1" t="s">
        <v>40</v>
      </c>
      <c r="C4652" s="1">
        <v>2020</v>
      </c>
      <c r="D4652" s="1" t="s">
        <v>102</v>
      </c>
      <c r="E4652" s="1">
        <v>1992</v>
      </c>
      <c r="F4652" s="1">
        <v>600</v>
      </c>
      <c r="G4652" s="1" t="s">
        <v>5</v>
      </c>
      <c r="H4652" s="1">
        <v>2.3216317313245899E-5</v>
      </c>
      <c r="I4652" s="1">
        <v>2.80917439490275E-5</v>
      </c>
      <c r="J4652" s="1">
        <v>3.3431496931074102E-5</v>
      </c>
      <c r="K4652" s="1">
        <v>1.12337886524879E-4</v>
      </c>
      <c r="L4652" s="1">
        <v>3.0682618730583101E-4</v>
      </c>
      <c r="M4652" s="1">
        <v>1.7925372548915498E-2</v>
      </c>
      <c r="N4652" s="1">
        <v>1.49095367235426E-5</v>
      </c>
      <c r="O4652" s="1">
        <v>1.37167737856592E-5</v>
      </c>
      <c r="P4652" s="1">
        <v>1.6503246917398499E-7</v>
      </c>
      <c r="Q4652" s="1">
        <v>1.4630448102338399E-7</v>
      </c>
      <c r="R4652" s="1">
        <v>581.56897108022304</v>
      </c>
      <c r="S4652" s="1">
        <v>93.181481040991798</v>
      </c>
      <c r="T4652" s="1">
        <v>0.473574358944996</v>
      </c>
      <c r="U4652" s="1">
        <v>30209.4361534895</v>
      </c>
      <c r="V4652" s="1">
        <f t="shared" si="289"/>
        <v>0.3079106301384742</v>
      </c>
      <c r="W4652" s="1">
        <f t="shared" si="290"/>
        <v>3.363089342112366</v>
      </c>
      <c r="X4652" s="1">
        <f t="shared" si="291"/>
        <v>196.76209085427809</v>
      </c>
    </row>
    <row r="4653" spans="1:24" hidden="1" x14ac:dyDescent="0.3">
      <c r="A4653" s="18" t="str">
        <f t="shared" si="288"/>
        <v>ConstMin - Tractors/Loaders/Backhoes_1993_50</v>
      </c>
      <c r="B4653" s="1" t="s">
        <v>40</v>
      </c>
      <c r="C4653" s="1">
        <v>2020</v>
      </c>
      <c r="D4653" s="1" t="s">
        <v>102</v>
      </c>
      <c r="E4653" s="1">
        <v>1993</v>
      </c>
      <c r="F4653" s="1">
        <v>50</v>
      </c>
      <c r="G4653" s="1" t="s">
        <v>5</v>
      </c>
      <c r="H4653" s="1">
        <v>3.8274997022680697E-5</v>
      </c>
      <c r="I4653" s="1">
        <v>4.6312746397443601E-5</v>
      </c>
      <c r="J4653" s="1">
        <v>5.5115995712660201E-5</v>
      </c>
      <c r="K4653" s="1">
        <v>1.30525994065523E-4</v>
      </c>
      <c r="L4653" s="1">
        <v>9.1045956665728996E-5</v>
      </c>
      <c r="M4653" s="1">
        <v>7.12404512010588E-3</v>
      </c>
      <c r="N4653" s="1">
        <v>1.24147698662485E-5</v>
      </c>
      <c r="O4653" s="1">
        <v>1.1421588276948599E-5</v>
      </c>
      <c r="P4653" s="1">
        <v>6.4717080152501395E-8</v>
      </c>
      <c r="Q4653" s="1">
        <v>5.8145498579739302E-8</v>
      </c>
      <c r="R4653" s="1">
        <v>231.131798188468</v>
      </c>
      <c r="S4653" s="1">
        <v>292.32784358324699</v>
      </c>
      <c r="T4653" s="1">
        <v>1.1365784614679899</v>
      </c>
      <c r="U4653" s="1">
        <v>10548.1630226288</v>
      </c>
      <c r="V4653" s="1">
        <f t="shared" si="289"/>
        <v>1.4538255712229908</v>
      </c>
      <c r="W4653" s="1">
        <f t="shared" si="290"/>
        <v>2.8580671684027683</v>
      </c>
      <c r="X4653" s="1">
        <f t="shared" si="291"/>
        <v>257.19987972117661</v>
      </c>
    </row>
    <row r="4654" spans="1:24" hidden="1" x14ac:dyDescent="0.3">
      <c r="A4654" s="18" t="str">
        <f t="shared" si="288"/>
        <v>ConstMin - Tractors/Loaders/Backhoes_1993_100</v>
      </c>
      <c r="B4654" s="1" t="s">
        <v>40</v>
      </c>
      <c r="C4654" s="1">
        <v>2020</v>
      </c>
      <c r="D4654" s="1" t="s">
        <v>102</v>
      </c>
      <c r="E4654" s="1">
        <v>1993</v>
      </c>
      <c r="F4654" s="1">
        <v>100</v>
      </c>
      <c r="G4654" s="1" t="s">
        <v>5</v>
      </c>
      <c r="H4654" s="1">
        <v>1.8960594385213699E-4</v>
      </c>
      <c r="I4654" s="1">
        <v>2.29423192061086E-4</v>
      </c>
      <c r="J4654" s="1">
        <v>2.7303255914707801E-4</v>
      </c>
      <c r="K4654" s="1">
        <v>7.9248311416628197E-4</v>
      </c>
      <c r="L4654" s="1">
        <v>1.79406715604311E-3</v>
      </c>
      <c r="M4654" s="1">
        <v>9.2465151428719305E-2</v>
      </c>
      <c r="N4654" s="1">
        <v>1.58004685787621E-4</v>
      </c>
      <c r="O4654" s="1">
        <v>1.4536431092461099E-4</v>
      </c>
      <c r="P4654" s="1">
        <v>8.4919800158894604E-7</v>
      </c>
      <c r="Q4654" s="1">
        <v>7.5468813580367598E-7</v>
      </c>
      <c r="R4654" s="1">
        <v>2999.9300059418001</v>
      </c>
      <c r="S4654" s="1">
        <v>1995.6895429300801</v>
      </c>
      <c r="T4654" s="1">
        <v>8.3349087174319205</v>
      </c>
      <c r="U4654" s="1">
        <v>155459.67973620101</v>
      </c>
      <c r="V4654" s="1">
        <f t="shared" si="289"/>
        <v>0.48866152950703517</v>
      </c>
      <c r="W4654" s="1">
        <f t="shared" si="290"/>
        <v>3.8212858631874314</v>
      </c>
      <c r="X4654" s="1">
        <f t="shared" si="291"/>
        <v>239.43748043169626</v>
      </c>
    </row>
    <row r="4655" spans="1:24" hidden="1" x14ac:dyDescent="0.3">
      <c r="A4655" s="18" t="str">
        <f t="shared" si="288"/>
        <v>ConstMin - Tractors/Loaders/Backhoes_1993_175</v>
      </c>
      <c r="B4655" s="1" t="s">
        <v>40</v>
      </c>
      <c r="C4655" s="1">
        <v>2020</v>
      </c>
      <c r="D4655" s="1" t="s">
        <v>102</v>
      </c>
      <c r="E4655" s="1">
        <v>1993</v>
      </c>
      <c r="F4655" s="1">
        <v>175</v>
      </c>
      <c r="G4655" s="1" t="s">
        <v>5</v>
      </c>
      <c r="H4655" s="1">
        <v>2.2394916100492099E-5</v>
      </c>
      <c r="I4655" s="1">
        <v>2.70978484815954E-5</v>
      </c>
      <c r="J4655" s="1">
        <v>3.2248679184708603E-5</v>
      </c>
      <c r="K4655" s="1">
        <v>1.0537734583650299E-4</v>
      </c>
      <c r="L4655" s="1">
        <v>2.8804857376237502E-4</v>
      </c>
      <c r="M4655" s="1">
        <v>1.58930246322419E-2</v>
      </c>
      <c r="N4655" s="1">
        <v>1.4945326931136101E-5</v>
      </c>
      <c r="O4655" s="1">
        <v>1.37497007766452E-5</v>
      </c>
      <c r="P4655" s="1">
        <v>1.46267046846915E-7</v>
      </c>
      <c r="Q4655" s="1">
        <v>1.2971673053750201E-7</v>
      </c>
      <c r="R4655" s="1">
        <v>515.63168115491806</v>
      </c>
      <c r="S4655" s="1">
        <v>180.552325509132</v>
      </c>
      <c r="T4655" s="1">
        <v>0.75771897431199398</v>
      </c>
      <c r="U4655" s="1">
        <v>26924.865541549399</v>
      </c>
      <c r="V4655" s="1">
        <f t="shared" si="289"/>
        <v>0.33324977708286552</v>
      </c>
      <c r="W4655" s="1">
        <f t="shared" si="290"/>
        <v>3.5424259996340943</v>
      </c>
      <c r="X4655" s="1">
        <f t="shared" si="291"/>
        <v>238.28402300875842</v>
      </c>
    </row>
    <row r="4656" spans="1:24" hidden="1" x14ac:dyDescent="0.3">
      <c r="A4656" s="18" t="str">
        <f t="shared" si="288"/>
        <v>ConstMin - Tractors/Loaders/Backhoes_1993_300</v>
      </c>
      <c r="B4656" s="1" t="s">
        <v>40</v>
      </c>
      <c r="C4656" s="1">
        <v>2020</v>
      </c>
      <c r="D4656" s="1" t="s">
        <v>102</v>
      </c>
      <c r="E4656" s="1">
        <v>1993</v>
      </c>
      <c r="F4656" s="1">
        <v>300</v>
      </c>
      <c r="G4656" s="1" t="s">
        <v>5</v>
      </c>
      <c r="H4656" s="1">
        <v>2.33756198052459E-5</v>
      </c>
      <c r="I4656" s="1">
        <v>2.8284499964347601E-5</v>
      </c>
      <c r="J4656" s="1">
        <v>3.3660892519554099E-5</v>
      </c>
      <c r="K4656" s="1">
        <v>1.12169242954365E-4</v>
      </c>
      <c r="L4656" s="1">
        <v>3.0652215460211002E-4</v>
      </c>
      <c r="M4656" s="1">
        <v>1.7606827498160799E-2</v>
      </c>
      <c r="N4656" s="1">
        <v>1.51962640786191E-5</v>
      </c>
      <c r="O4656" s="1">
        <v>1.3980562952329601E-5</v>
      </c>
      <c r="P4656" s="1">
        <v>1.6208258313341701E-7</v>
      </c>
      <c r="Q4656" s="1">
        <v>1.4370455914136701E-7</v>
      </c>
      <c r="R4656" s="1">
        <v>571.23412772315305</v>
      </c>
      <c r="S4656" s="1">
        <v>116.846619083148</v>
      </c>
      <c r="T4656" s="1">
        <v>0.56828923073399495</v>
      </c>
      <c r="U4656" s="1">
        <v>30243.6238261254</v>
      </c>
      <c r="V4656" s="1">
        <f t="shared" si="289"/>
        <v>0.30967295507318837</v>
      </c>
      <c r="W4656" s="1">
        <f t="shared" si="290"/>
        <v>3.3559589715456912</v>
      </c>
      <c r="X4656" s="1">
        <f t="shared" si="291"/>
        <v>205.611179596401</v>
      </c>
    </row>
    <row r="4657" spans="1:24" hidden="1" x14ac:dyDescent="0.3">
      <c r="A4657" s="18" t="str">
        <f t="shared" si="288"/>
        <v>ConstMin - Tractors/Loaders/Backhoes_1993_600</v>
      </c>
      <c r="B4657" s="1" t="s">
        <v>40</v>
      </c>
      <c r="C4657" s="1">
        <v>2020</v>
      </c>
      <c r="D4657" s="1" t="s">
        <v>102</v>
      </c>
      <c r="E4657" s="1">
        <v>1993</v>
      </c>
      <c r="F4657" s="1">
        <v>600</v>
      </c>
      <c r="G4657" s="1" t="s">
        <v>5</v>
      </c>
      <c r="H4657" s="1">
        <v>1.01260940053378E-5</v>
      </c>
      <c r="I4657" s="1">
        <v>1.2252573746458699E-5</v>
      </c>
      <c r="J4657" s="1">
        <v>1.45815753676864E-5</v>
      </c>
      <c r="K4657" s="1">
        <v>4.90695892583174E-5</v>
      </c>
      <c r="L4657" s="1">
        <v>1.3407141532780799E-4</v>
      </c>
      <c r="M4657" s="1">
        <v>7.8510063029674799E-3</v>
      </c>
      <c r="N4657" s="1">
        <v>6.4941065825599902E-6</v>
      </c>
      <c r="O4657" s="1">
        <v>5.9745780559551898E-6</v>
      </c>
      <c r="P4657" s="1">
        <v>7.2282663890243004E-8</v>
      </c>
      <c r="Q4657" s="1">
        <v>6.4078858028335398E-8</v>
      </c>
      <c r="R4657" s="1">
        <v>254.71725316176801</v>
      </c>
      <c r="S4657" s="1">
        <v>25.6724488582324</v>
      </c>
      <c r="T4657" s="1">
        <v>9.4714871788999205E-2</v>
      </c>
      <c r="U4657" s="1">
        <v>13349.673406280799</v>
      </c>
      <c r="V4657" s="1">
        <f t="shared" si="289"/>
        <v>0.30391020592294538</v>
      </c>
      <c r="W4657" s="1">
        <f t="shared" si="290"/>
        <v>3.3254785715883881</v>
      </c>
      <c r="X4657" s="1">
        <f t="shared" si="291"/>
        <v>271.04981903395412</v>
      </c>
    </row>
    <row r="4658" spans="1:24" hidden="1" x14ac:dyDescent="0.3">
      <c r="A4658" s="18" t="str">
        <f t="shared" si="288"/>
        <v>ConstMin - Tractors/Loaders/Backhoes_1994_50</v>
      </c>
      <c r="B4658" s="1" t="s">
        <v>40</v>
      </c>
      <c r="C4658" s="1">
        <v>2020</v>
      </c>
      <c r="D4658" s="1" t="s">
        <v>102</v>
      </c>
      <c r="E4658" s="1">
        <v>1994</v>
      </c>
      <c r="F4658" s="1">
        <v>50</v>
      </c>
      <c r="G4658" s="1" t="s">
        <v>5</v>
      </c>
      <c r="H4658" s="1">
        <v>5.0699888200701E-5</v>
      </c>
      <c r="I4658" s="1">
        <v>6.1346864722848195E-5</v>
      </c>
      <c r="J4658" s="1">
        <v>7.3007839009009404E-5</v>
      </c>
      <c r="K4658" s="1">
        <v>1.7303727717385E-4</v>
      </c>
      <c r="L4658" s="1">
        <v>1.2140415826967799E-4</v>
      </c>
      <c r="M4658" s="1">
        <v>9.5199148676569402E-3</v>
      </c>
      <c r="N4658" s="1">
        <v>1.6475408158471699E-5</v>
      </c>
      <c r="O4658" s="1">
        <v>1.5157375505794E-5</v>
      </c>
      <c r="P4658" s="1">
        <v>8.6495337383359197E-8</v>
      </c>
      <c r="Q4658" s="1">
        <v>7.7700265380739096E-8</v>
      </c>
      <c r="R4658" s="1">
        <v>308.86315356885001</v>
      </c>
      <c r="S4658" s="1">
        <v>380.33257567751701</v>
      </c>
      <c r="T4658" s="1">
        <v>1.7995825639909799</v>
      </c>
      <c r="U4658" s="1">
        <v>15013.1279872704</v>
      </c>
      <c r="V4658" s="1">
        <f t="shared" si="289"/>
        <v>1.3530373512614482</v>
      </c>
      <c r="W4658" s="1">
        <f t="shared" si="290"/>
        <v>2.6776325323134511</v>
      </c>
      <c r="X4658" s="1">
        <f t="shared" si="291"/>
        <v>211.34488813563729</v>
      </c>
    </row>
    <row r="4659" spans="1:24" hidden="1" x14ac:dyDescent="0.3">
      <c r="A4659" s="18" t="str">
        <f t="shared" si="288"/>
        <v>ConstMin - Tractors/Loaders/Backhoes_1994_100</v>
      </c>
      <c r="B4659" s="1" t="s">
        <v>40</v>
      </c>
      <c r="C4659" s="1">
        <v>2020</v>
      </c>
      <c r="D4659" s="1" t="s">
        <v>102</v>
      </c>
      <c r="E4659" s="1">
        <v>1994</v>
      </c>
      <c r="F4659" s="1">
        <v>100</v>
      </c>
      <c r="G4659" s="1" t="s">
        <v>5</v>
      </c>
      <c r="H4659" s="1">
        <v>2.4839059994711599E-4</v>
      </c>
      <c r="I4659" s="1">
        <v>3.0055262593600999E-4</v>
      </c>
      <c r="J4659" s="1">
        <v>3.5768246392384699E-4</v>
      </c>
      <c r="K4659" s="1">
        <v>1.03992967940207E-3</v>
      </c>
      <c r="L4659" s="1">
        <v>2.3550604257736398E-3</v>
      </c>
      <c r="M4659" s="1">
        <v>0.121750219810265</v>
      </c>
      <c r="N4659" s="1">
        <v>2.0665910474273899E-4</v>
      </c>
      <c r="O4659" s="1">
        <v>1.9012637636332E-4</v>
      </c>
      <c r="P4659" s="1">
        <v>1.11818944202681E-6</v>
      </c>
      <c r="Q4659" s="1">
        <v>9.9370892712081802E-7</v>
      </c>
      <c r="R4659" s="1">
        <v>3950.0517978428402</v>
      </c>
      <c r="S4659" s="1">
        <v>2650.2841648461699</v>
      </c>
      <c r="T4659" s="1">
        <v>10.323921025000899</v>
      </c>
      <c r="U4659" s="1">
        <v>205020.14750443</v>
      </c>
      <c r="V4659" s="1">
        <f t="shared" si="289"/>
        <v>0.48541432188130451</v>
      </c>
      <c r="W4659" s="1">
        <f t="shared" si="290"/>
        <v>3.8035936502175152</v>
      </c>
      <c r="X4659" s="1">
        <f t="shared" si="291"/>
        <v>256.71294447411168</v>
      </c>
    </row>
    <row r="4660" spans="1:24" hidden="1" x14ac:dyDescent="0.3">
      <c r="A4660" s="18" t="str">
        <f t="shared" si="288"/>
        <v>ConstMin - Tractors/Loaders/Backhoes_1994_175</v>
      </c>
      <c r="B4660" s="1" t="s">
        <v>40</v>
      </c>
      <c r="C4660" s="1">
        <v>2020</v>
      </c>
      <c r="D4660" s="1" t="s">
        <v>102</v>
      </c>
      <c r="E4660" s="1">
        <v>1994</v>
      </c>
      <c r="F4660" s="1">
        <v>175</v>
      </c>
      <c r="G4660" s="1" t="s">
        <v>5</v>
      </c>
      <c r="H4660" s="1">
        <v>4.0467856157064397E-5</v>
      </c>
      <c r="I4660" s="1">
        <v>4.8966105950048002E-5</v>
      </c>
      <c r="J4660" s="1">
        <v>5.8273712866172799E-5</v>
      </c>
      <c r="K4660" s="1">
        <v>1.9073956530639099E-4</v>
      </c>
      <c r="L4660" s="1">
        <v>5.2156251747388703E-4</v>
      </c>
      <c r="M4660" s="1">
        <v>2.8865407460828E-2</v>
      </c>
      <c r="N4660" s="1">
        <v>2.6963245131374799E-5</v>
      </c>
      <c r="O4660" s="1">
        <v>2.4806185520864898E-5</v>
      </c>
      <c r="P4660" s="1">
        <v>2.6566097110741398E-7</v>
      </c>
      <c r="Q4660" s="1">
        <v>2.35595575297567E-7</v>
      </c>
      <c r="R4660" s="1">
        <v>936.50635550225695</v>
      </c>
      <c r="S4660" s="1">
        <v>327.50860683341801</v>
      </c>
      <c r="T4660" s="1">
        <v>1.32600820504599</v>
      </c>
      <c r="U4660" s="1">
        <v>48751.995474345902</v>
      </c>
      <c r="V4660" s="1">
        <f t="shared" si="289"/>
        <v>0.33257666351823317</v>
      </c>
      <c r="W4660" s="1">
        <f t="shared" si="290"/>
        <v>3.5424406027832296</v>
      </c>
      <c r="X4660" s="1">
        <f t="shared" si="291"/>
        <v>246.98837125375027</v>
      </c>
    </row>
    <row r="4661" spans="1:24" hidden="1" x14ac:dyDescent="0.3">
      <c r="A4661" s="18" t="str">
        <f t="shared" si="288"/>
        <v>ConstMin - Tractors/Loaders/Backhoes_1994_300</v>
      </c>
      <c r="B4661" s="1" t="s">
        <v>40</v>
      </c>
      <c r="C4661" s="1">
        <v>2020</v>
      </c>
      <c r="D4661" s="1" t="s">
        <v>102</v>
      </c>
      <c r="E4661" s="1">
        <v>1994</v>
      </c>
      <c r="F4661" s="1">
        <v>300</v>
      </c>
      <c r="G4661" s="1" t="s">
        <v>5</v>
      </c>
      <c r="H4661" s="1">
        <v>3.1629282112186603E-5</v>
      </c>
      <c r="I4661" s="1">
        <v>3.82714313557458E-5</v>
      </c>
      <c r="J4661" s="1">
        <v>4.5546166241548699E-5</v>
      </c>
      <c r="K4661" s="1">
        <v>1.49080185953426E-4</v>
      </c>
      <c r="L4661" s="1">
        <v>4.0764818230787402E-4</v>
      </c>
      <c r="M4661" s="1">
        <v>2.2560921248662699E-2</v>
      </c>
      <c r="N4661" s="1">
        <v>2.1074209703876698E-5</v>
      </c>
      <c r="O4661" s="1">
        <v>1.9388272927566599E-5</v>
      </c>
      <c r="P4661" s="1">
        <v>2.0763802680184701E-7</v>
      </c>
      <c r="Q4661" s="1">
        <v>1.8413920635053901E-7</v>
      </c>
      <c r="R4661" s="1">
        <v>731.96424349911297</v>
      </c>
      <c r="S4661" s="1">
        <v>191.22276721564</v>
      </c>
      <c r="T4661" s="1">
        <v>0.66300410252299502</v>
      </c>
      <c r="U4661" s="1">
        <v>38189.918366780803</v>
      </c>
      <c r="V4661" s="1">
        <f t="shared" si="289"/>
        <v>0.33182918151883212</v>
      </c>
      <c r="W4661" s="1">
        <f t="shared" si="290"/>
        <v>3.5344787976568086</v>
      </c>
      <c r="X4661" s="1">
        <f t="shared" si="291"/>
        <v>288.41867868986196</v>
      </c>
    </row>
    <row r="4662" spans="1:24" hidden="1" x14ac:dyDescent="0.3">
      <c r="A4662" s="18" t="str">
        <f t="shared" si="288"/>
        <v>ConstMin - Tractors/Loaders/Backhoes_1994_600</v>
      </c>
      <c r="B4662" s="1" t="s">
        <v>40</v>
      </c>
      <c r="C4662" s="1">
        <v>2020</v>
      </c>
      <c r="D4662" s="1" t="s">
        <v>102</v>
      </c>
      <c r="E4662" s="1">
        <v>1994</v>
      </c>
      <c r="F4662" s="1">
        <v>600</v>
      </c>
      <c r="G4662" s="1" t="s">
        <v>5</v>
      </c>
      <c r="H4662" s="1">
        <v>1.3819561344452899E-5</v>
      </c>
      <c r="I4662" s="1">
        <v>1.6721669226788099E-5</v>
      </c>
      <c r="J4662" s="1">
        <v>1.9900168336012301E-5</v>
      </c>
      <c r="K4662" s="1">
        <v>6.7066659085332803E-5</v>
      </c>
      <c r="L4662" s="1">
        <v>1.8331113079613E-4</v>
      </c>
      <c r="M4662" s="1">
        <v>1.07595399750363E-2</v>
      </c>
      <c r="N4662" s="1">
        <v>8.8505968639162302E-6</v>
      </c>
      <c r="O4662" s="1">
        <v>8.1425491148029301E-6</v>
      </c>
      <c r="P4662" s="1">
        <v>9.9062696056666995E-8</v>
      </c>
      <c r="Q4662" s="1">
        <v>8.7817918863465604E-8</v>
      </c>
      <c r="R4662" s="1">
        <v>349.08142497473398</v>
      </c>
      <c r="S4662" s="1">
        <v>56.944238413939402</v>
      </c>
      <c r="T4662" s="1">
        <v>0.18942974357799799</v>
      </c>
      <c r="U4662" s="1">
        <v>18933.959272634798</v>
      </c>
      <c r="V4662" s="1">
        <f t="shared" si="289"/>
        <v>0.2924332766314206</v>
      </c>
      <c r="W4662" s="1">
        <f t="shared" si="290"/>
        <v>3.2057968552473226</v>
      </c>
      <c r="X4662" s="1">
        <f t="shared" si="291"/>
        <v>300.60874991625866</v>
      </c>
    </row>
    <row r="4663" spans="1:24" hidden="1" x14ac:dyDescent="0.3">
      <c r="A4663" s="18" t="str">
        <f t="shared" si="288"/>
        <v>ConstMin - Tractors/Loaders/Backhoes_1995_50</v>
      </c>
      <c r="B4663" s="1" t="s">
        <v>40</v>
      </c>
      <c r="C4663" s="1">
        <v>2020</v>
      </c>
      <c r="D4663" s="1" t="s">
        <v>102</v>
      </c>
      <c r="E4663" s="1">
        <v>1995</v>
      </c>
      <c r="F4663" s="1">
        <v>50</v>
      </c>
      <c r="G4663" s="1" t="s">
        <v>5</v>
      </c>
      <c r="H4663" s="1">
        <v>1.48041064246685E-4</v>
      </c>
      <c r="I4663" s="1">
        <v>1.79129687738489E-4</v>
      </c>
      <c r="J4663" s="1">
        <v>2.1317913251522701E-4</v>
      </c>
      <c r="K4663" s="1">
        <v>5.0567519546858904E-4</v>
      </c>
      <c r="L4663" s="1">
        <v>3.5687950887258702E-4</v>
      </c>
      <c r="M4663" s="1">
        <v>2.8045076605539399E-2</v>
      </c>
      <c r="N4663" s="1">
        <v>4.8198093786709601E-5</v>
      </c>
      <c r="O4663" s="1">
        <v>4.4342246283772798E-5</v>
      </c>
      <c r="P4663" s="1">
        <v>2.5484940929240399E-7</v>
      </c>
      <c r="Q4663" s="1">
        <v>2.2890014513437499E-7</v>
      </c>
      <c r="R4663" s="1">
        <v>909.89162433537899</v>
      </c>
      <c r="S4663" s="1">
        <v>1079.08803554726</v>
      </c>
      <c r="T4663" s="1">
        <v>4.0727394869269604</v>
      </c>
      <c r="U4663" s="1">
        <v>43916.373539714397</v>
      </c>
      <c r="V4663" s="1">
        <f t="shared" si="289"/>
        <v>1.3506091857376161</v>
      </c>
      <c r="W4663" s="1">
        <f t="shared" si="290"/>
        <v>2.690814398049544</v>
      </c>
      <c r="X4663" s="1">
        <f t="shared" si="291"/>
        <v>264.95385698275379</v>
      </c>
    </row>
    <row r="4664" spans="1:24" hidden="1" x14ac:dyDescent="0.3">
      <c r="A4664" s="18" t="str">
        <f t="shared" si="288"/>
        <v>ConstMin - Tractors/Loaders/Backhoes_1995_100</v>
      </c>
      <c r="B4664" s="1" t="s">
        <v>40</v>
      </c>
      <c r="C4664" s="1">
        <v>2020</v>
      </c>
      <c r="D4664" s="1" t="s">
        <v>102</v>
      </c>
      <c r="E4664" s="1">
        <v>1995</v>
      </c>
      <c r="F4664" s="1">
        <v>100</v>
      </c>
      <c r="G4664" s="1" t="s">
        <v>5</v>
      </c>
      <c r="H4664" s="1">
        <v>4.1050057374738901E-4</v>
      </c>
      <c r="I4664" s="1">
        <v>4.9670569423434098E-4</v>
      </c>
      <c r="J4664" s="1">
        <v>5.9112082619623999E-4</v>
      </c>
      <c r="K4664" s="1">
        <v>1.72154973859005E-3</v>
      </c>
      <c r="L4664" s="1">
        <v>3.9000307348839901E-3</v>
      </c>
      <c r="M4664" s="1">
        <v>0.202240492290609</v>
      </c>
      <c r="N4664" s="1">
        <v>3.4097789161011702E-4</v>
      </c>
      <c r="O4664" s="1">
        <v>3.13699660281308E-4</v>
      </c>
      <c r="P4664" s="1">
        <v>1.8574986283057801E-6</v>
      </c>
      <c r="Q4664" s="1">
        <v>1.6506597107395399E-6</v>
      </c>
      <c r="R4664" s="1">
        <v>6561.4700442765798</v>
      </c>
      <c r="S4664" s="1">
        <v>4433.0931133345302</v>
      </c>
      <c r="T4664" s="1">
        <v>16.385672819496801</v>
      </c>
      <c r="U4664" s="1">
        <v>341630.04269928299</v>
      </c>
      <c r="V4664" s="1">
        <f t="shared" si="289"/>
        <v>0.48142837561905011</v>
      </c>
      <c r="W4664" s="1">
        <f t="shared" si="290"/>
        <v>3.780076377932045</v>
      </c>
      <c r="X4664" s="1">
        <f t="shared" si="291"/>
        <v>270.54690778762108</v>
      </c>
    </row>
    <row r="4665" spans="1:24" hidden="1" x14ac:dyDescent="0.3">
      <c r="A4665" s="18" t="str">
        <f t="shared" si="288"/>
        <v>ConstMin - Tractors/Loaders/Backhoes_1995_175</v>
      </c>
      <c r="B4665" s="1" t="s">
        <v>40</v>
      </c>
      <c r="C4665" s="1">
        <v>2020</v>
      </c>
      <c r="D4665" s="1" t="s">
        <v>102</v>
      </c>
      <c r="E4665" s="1">
        <v>1995</v>
      </c>
      <c r="F4665" s="1">
        <v>175</v>
      </c>
      <c r="G4665" s="1" t="s">
        <v>5</v>
      </c>
      <c r="H4665" s="1">
        <v>5.3844563875842898E-5</v>
      </c>
      <c r="I4665" s="1">
        <v>6.5151922289770001E-5</v>
      </c>
      <c r="J4665" s="1">
        <v>7.7536171981213895E-5</v>
      </c>
      <c r="K4665" s="1">
        <v>2.5422104091275599E-4</v>
      </c>
      <c r="L4665" s="1">
        <v>6.9538472026152995E-4</v>
      </c>
      <c r="M4665" s="1">
        <v>3.8603887721034902E-2</v>
      </c>
      <c r="N4665" s="1">
        <v>3.5818018930859398E-5</v>
      </c>
      <c r="O4665" s="1">
        <v>3.29525774163906E-5</v>
      </c>
      <c r="P4665" s="1">
        <v>3.55296749349427E-7</v>
      </c>
      <c r="Q4665" s="1">
        <v>3.1507974203039499E-7</v>
      </c>
      <c r="R4665" s="1">
        <v>1252.46062252563</v>
      </c>
      <c r="S4665" s="1">
        <v>406.00502453575001</v>
      </c>
      <c r="T4665" s="1">
        <v>1.23129333325699</v>
      </c>
      <c r="U4665" s="1">
        <v>64554.7989011842</v>
      </c>
      <c r="V4665" s="1">
        <f t="shared" si="289"/>
        <v>0.33418526897276507</v>
      </c>
      <c r="W4665" s="1">
        <f t="shared" si="290"/>
        <v>3.5668530046831672</v>
      </c>
      <c r="X4665" s="1">
        <f t="shared" si="291"/>
        <v>329.73866873931206</v>
      </c>
    </row>
    <row r="4666" spans="1:24" hidden="1" x14ac:dyDescent="0.3">
      <c r="A4666" s="18" t="str">
        <f t="shared" si="288"/>
        <v>ConstMin - Tractors/Loaders/Backhoes_1995_300</v>
      </c>
      <c r="B4666" s="1" t="s">
        <v>40</v>
      </c>
      <c r="C4666" s="1">
        <v>2020</v>
      </c>
      <c r="D4666" s="1" t="s">
        <v>102</v>
      </c>
      <c r="E4666" s="1">
        <v>1995</v>
      </c>
      <c r="F4666" s="1">
        <v>300</v>
      </c>
      <c r="G4666" s="1" t="s">
        <v>5</v>
      </c>
      <c r="H4666" s="1">
        <v>4.6383117345099803E-5</v>
      </c>
      <c r="I4666" s="1">
        <v>5.6123571987570797E-5</v>
      </c>
      <c r="J4666" s="1">
        <v>6.6791688976943807E-5</v>
      </c>
      <c r="K4666" s="1">
        <v>2.1899266190435199E-4</v>
      </c>
      <c r="L4666" s="1">
        <v>5.9902260800650002E-4</v>
      </c>
      <c r="M4666" s="1">
        <v>3.3254399799218202E-2</v>
      </c>
      <c r="N4666" s="1">
        <v>3.0854579470081199E-5</v>
      </c>
      <c r="O4666" s="1">
        <v>2.8386213112474701E-5</v>
      </c>
      <c r="P4666" s="1">
        <v>3.0606192401161798E-7</v>
      </c>
      <c r="Q4666" s="1">
        <v>2.7141794074807702E-7</v>
      </c>
      <c r="R4666" s="1">
        <v>1078.90237831021</v>
      </c>
      <c r="S4666" s="1">
        <v>268.34576172802599</v>
      </c>
      <c r="T4666" s="1">
        <v>0.947148717889992</v>
      </c>
      <c r="U4666" s="1">
        <v>56808.797757823202</v>
      </c>
      <c r="V4666" s="1">
        <f t="shared" si="289"/>
        <v>0.3271284427042383</v>
      </c>
      <c r="W4666" s="1">
        <f t="shared" si="290"/>
        <v>3.4915335208028937</v>
      </c>
      <c r="X4666" s="1">
        <f t="shared" si="291"/>
        <v>283.31956392849537</v>
      </c>
    </row>
    <row r="4667" spans="1:24" hidden="1" x14ac:dyDescent="0.3">
      <c r="A4667" s="18" t="str">
        <f t="shared" si="288"/>
        <v>ConstMin - Tractors/Loaders/Backhoes_1995_600</v>
      </c>
      <c r="B4667" s="1" t="s">
        <v>40</v>
      </c>
      <c r="C4667" s="1">
        <v>2020</v>
      </c>
      <c r="D4667" s="1" t="s">
        <v>102</v>
      </c>
      <c r="E4667" s="1">
        <v>1995</v>
      </c>
      <c r="F4667" s="1">
        <v>600</v>
      </c>
      <c r="G4667" s="1" t="s">
        <v>5</v>
      </c>
      <c r="H4667" s="1">
        <v>5.2081491331449503E-5</v>
      </c>
      <c r="I4667" s="1">
        <v>6.3018604511053898E-5</v>
      </c>
      <c r="J4667" s="1">
        <v>7.4997347517287205E-5</v>
      </c>
      <c r="K4667" s="1">
        <v>2.5312918218382699E-4</v>
      </c>
      <c r="L4667" s="1">
        <v>6.9212346629284201E-4</v>
      </c>
      <c r="M4667" s="1">
        <v>4.0719886358209403E-2</v>
      </c>
      <c r="N4667" s="1">
        <v>3.3308622803464102E-5</v>
      </c>
      <c r="O4667" s="1">
        <v>3.0643932979187001E-5</v>
      </c>
      <c r="P4667" s="1">
        <v>3.7491309828396999E-7</v>
      </c>
      <c r="Q4667" s="1">
        <v>3.3235023845177698E-7</v>
      </c>
      <c r="R4667" s="1">
        <v>1321.1118679527799</v>
      </c>
      <c r="S4667" s="1">
        <v>178.545014693056</v>
      </c>
      <c r="T4667" s="1">
        <v>0.56828923073399495</v>
      </c>
      <c r="U4667" s="1">
        <v>64424.9928017446</v>
      </c>
      <c r="V4667" s="1">
        <f t="shared" si="289"/>
        <v>0.32389407526089664</v>
      </c>
      <c r="W4667" s="1">
        <f t="shared" si="290"/>
        <v>3.5572779153172878</v>
      </c>
      <c r="X4667" s="1">
        <f t="shared" si="291"/>
        <v>314.17983139052205</v>
      </c>
    </row>
    <row r="4668" spans="1:24" hidden="1" x14ac:dyDescent="0.3">
      <c r="A4668" s="18" t="str">
        <f t="shared" si="288"/>
        <v>ConstMin - Tractors/Loaders/Backhoes_1995_9999</v>
      </c>
      <c r="B4668" s="1" t="s">
        <v>40</v>
      </c>
      <c r="C4668" s="1">
        <v>2020</v>
      </c>
      <c r="D4668" s="1" t="s">
        <v>102</v>
      </c>
      <c r="E4668" s="1">
        <v>1995</v>
      </c>
      <c r="F4668" s="1">
        <v>9999</v>
      </c>
      <c r="G4668" s="1" t="s">
        <v>5</v>
      </c>
      <c r="H4668" s="1">
        <v>2.5887772428528899E-5</v>
      </c>
      <c r="I4668" s="1">
        <v>3.1324204638519902E-5</v>
      </c>
      <c r="J4668" s="1">
        <v>3.7278392297081597E-5</v>
      </c>
      <c r="K4668" s="1">
        <v>1.4717044727120899E-4</v>
      </c>
      <c r="L4668" s="1">
        <v>4.0240370241959798E-4</v>
      </c>
      <c r="M4668" s="1">
        <v>2.36747254365102E-2</v>
      </c>
      <c r="N4668" s="1">
        <v>1.29771258391421E-5</v>
      </c>
      <c r="O4668" s="1">
        <v>1.1938955772010699E-5</v>
      </c>
      <c r="P4668" s="1">
        <v>2.18107944162299E-7</v>
      </c>
      <c r="Q4668" s="1">
        <v>1.9322992640224299E-7</v>
      </c>
      <c r="R4668" s="1">
        <v>768.10039373775601</v>
      </c>
      <c r="S4668" s="1">
        <v>20.178756098446001</v>
      </c>
      <c r="T4668" s="1">
        <v>9.4714871788999205E-2</v>
      </c>
      <c r="U4668" s="1">
        <v>40357.512196892101</v>
      </c>
      <c r="V4668" s="1">
        <f t="shared" si="289"/>
        <v>0.25700659421853939</v>
      </c>
      <c r="W4668" s="1">
        <f t="shared" si="290"/>
        <v>3.3016131216501399</v>
      </c>
      <c r="X4668" s="1">
        <f t="shared" si="291"/>
        <v>213.04738862339559</v>
      </c>
    </row>
    <row r="4669" spans="1:24" hidden="1" x14ac:dyDescent="0.3">
      <c r="A4669" s="18" t="str">
        <f t="shared" si="288"/>
        <v>ConstMin - Tractors/Loaders/Backhoes_1996_50</v>
      </c>
      <c r="B4669" s="1" t="s">
        <v>40</v>
      </c>
      <c r="C4669" s="1">
        <v>2020</v>
      </c>
      <c r="D4669" s="1" t="s">
        <v>102</v>
      </c>
      <c r="E4669" s="1">
        <v>1996</v>
      </c>
      <c r="F4669" s="1">
        <v>50</v>
      </c>
      <c r="G4669" s="1" t="s">
        <v>5</v>
      </c>
      <c r="H4669" s="1">
        <v>7.9829083638666005E-5</v>
      </c>
      <c r="I4669" s="1">
        <v>9.6593191202785797E-5</v>
      </c>
      <c r="J4669" s="1">
        <v>1.14953880439679E-4</v>
      </c>
      <c r="K4669" s="1">
        <v>2.7290625222473801E-4</v>
      </c>
      <c r="L4669" s="1">
        <v>1.9375182337353101E-4</v>
      </c>
      <c r="M4669" s="1">
        <v>1.5258728704469499E-2</v>
      </c>
      <c r="N4669" s="1">
        <v>2.60399658548836E-5</v>
      </c>
      <c r="O4669" s="1">
        <v>2.39567685864929E-5</v>
      </c>
      <c r="P4669" s="1">
        <v>1.38679641411029E-7</v>
      </c>
      <c r="Q4669" s="1">
        <v>1.24539692443887E-7</v>
      </c>
      <c r="R4669" s="1">
        <v>495.05264833045101</v>
      </c>
      <c r="S4669" s="1">
        <v>591.83974692929201</v>
      </c>
      <c r="T4669" s="1">
        <v>2.4625866665139799</v>
      </c>
      <c r="U4669" s="1">
        <v>23150.039331811098</v>
      </c>
      <c r="V4669" s="1">
        <f t="shared" si="289"/>
        <v>1.3816033633355453</v>
      </c>
      <c r="W4669" s="1">
        <f t="shared" si="290"/>
        <v>2.7712944100095607</v>
      </c>
      <c r="X4669" s="1">
        <f t="shared" si="291"/>
        <v>240.33255559167634</v>
      </c>
    </row>
    <row r="4670" spans="1:24" hidden="1" x14ac:dyDescent="0.3">
      <c r="A4670" s="18" t="str">
        <f t="shared" si="288"/>
        <v>ConstMin - Tractors/Loaders/Backhoes_1996_100</v>
      </c>
      <c r="B4670" s="1" t="s">
        <v>40</v>
      </c>
      <c r="C4670" s="1">
        <v>2020</v>
      </c>
      <c r="D4670" s="1" t="s">
        <v>102</v>
      </c>
      <c r="E4670" s="1">
        <v>1996</v>
      </c>
      <c r="F4670" s="1">
        <v>100</v>
      </c>
      <c r="G4670" s="1" t="s">
        <v>5</v>
      </c>
      <c r="H4670" s="1">
        <v>4.13735191176064E-4</v>
      </c>
      <c r="I4670" s="1">
        <v>5.0061958132303702E-4</v>
      </c>
      <c r="J4670" s="1">
        <v>5.9577867529353196E-4</v>
      </c>
      <c r="K4670" s="1">
        <v>1.73808728449876E-3</v>
      </c>
      <c r="L4670" s="1">
        <v>3.9388676645381497E-3</v>
      </c>
      <c r="M4670" s="1">
        <v>0.204883959825815</v>
      </c>
      <c r="N4670" s="1">
        <v>3.4309905941759398E-4</v>
      </c>
      <c r="O4670" s="1">
        <v>3.1565113466418602E-4</v>
      </c>
      <c r="P4670" s="1">
        <v>1.88184175808369E-6</v>
      </c>
      <c r="Q4670" s="1">
        <v>1.6722353373986201E-6</v>
      </c>
      <c r="R4670" s="1">
        <v>6647.2344371972104</v>
      </c>
      <c r="S4670" s="1">
        <v>4437.3190308420599</v>
      </c>
      <c r="T4670" s="1">
        <v>15.9120984605518</v>
      </c>
      <c r="U4670" s="1">
        <v>348593.67005388997</v>
      </c>
      <c r="V4670" s="1">
        <f t="shared" si="289"/>
        <v>0.47552892253523238</v>
      </c>
      <c r="W4670" s="1">
        <f t="shared" si="290"/>
        <v>3.7414547221197583</v>
      </c>
      <c r="X4670" s="1">
        <f t="shared" si="291"/>
        <v>278.86447798464559</v>
      </c>
    </row>
    <row r="4671" spans="1:24" hidden="1" x14ac:dyDescent="0.3">
      <c r="A4671" s="18" t="str">
        <f t="shared" si="288"/>
        <v>ConstMin - Tractors/Loaders/Backhoes_1996_175</v>
      </c>
      <c r="B4671" s="1" t="s">
        <v>40</v>
      </c>
      <c r="C4671" s="1">
        <v>2020</v>
      </c>
      <c r="D4671" s="1" t="s">
        <v>102</v>
      </c>
      <c r="E4671" s="1">
        <v>1996</v>
      </c>
      <c r="F4671" s="1">
        <v>175</v>
      </c>
      <c r="G4671" s="1" t="s">
        <v>5</v>
      </c>
      <c r="H4671" s="1">
        <v>5.2699892761077499E-5</v>
      </c>
      <c r="I4671" s="1">
        <v>6.3766870240903698E-5</v>
      </c>
      <c r="J4671" s="1">
        <v>7.5887845575951598E-5</v>
      </c>
      <c r="K4671" s="1">
        <v>2.4924401767783801E-4</v>
      </c>
      <c r="L4671" s="1">
        <v>6.8200479199676596E-4</v>
      </c>
      <c r="M4671" s="1">
        <v>3.7977993937000999E-2</v>
      </c>
      <c r="N4671" s="1">
        <v>3.4999252534294997E-5</v>
      </c>
      <c r="O4671" s="1">
        <v>3.2199312331551397E-5</v>
      </c>
      <c r="P4671" s="1">
        <v>3.4954439105874601E-7</v>
      </c>
      <c r="Q4671" s="1">
        <v>3.0997128110446601E-7</v>
      </c>
      <c r="R4671" s="1">
        <v>1232.1541880014499</v>
      </c>
      <c r="S4671" s="1">
        <v>437.91070171758599</v>
      </c>
      <c r="T4671" s="1">
        <v>1.61015282041298</v>
      </c>
      <c r="U4671" s="1">
        <v>66098.756506313293</v>
      </c>
      <c r="V4671" s="1">
        <f t="shared" si="289"/>
        <v>0.31944082082728259</v>
      </c>
      <c r="W4671" s="1">
        <f t="shared" si="290"/>
        <v>3.4165103248840203</v>
      </c>
      <c r="X4671" s="1">
        <f t="shared" si="291"/>
        <v>271.96840956081951</v>
      </c>
    </row>
    <row r="4672" spans="1:24" hidden="1" x14ac:dyDescent="0.3">
      <c r="A4672" s="18" t="str">
        <f t="shared" si="288"/>
        <v>ConstMin - Tractors/Loaders/Backhoes_1996_300</v>
      </c>
      <c r="B4672" s="1" t="s">
        <v>40</v>
      </c>
      <c r="C4672" s="1">
        <v>2020</v>
      </c>
      <c r="D4672" s="1" t="s">
        <v>102</v>
      </c>
      <c r="E4672" s="1">
        <v>1996</v>
      </c>
      <c r="F4672" s="1">
        <v>300</v>
      </c>
      <c r="G4672" s="1" t="s">
        <v>5</v>
      </c>
      <c r="H4672" s="1">
        <v>1.25851652928266E-5</v>
      </c>
      <c r="I4672" s="1">
        <v>1.5228050004320201E-5</v>
      </c>
      <c r="J4672" s="1">
        <v>1.81226380216703E-5</v>
      </c>
      <c r="K4672" s="1">
        <v>4.3109383136946997E-5</v>
      </c>
      <c r="L4672" s="1">
        <v>2.7018173969015199E-4</v>
      </c>
      <c r="M4672" s="1">
        <v>1.92827482735923E-2</v>
      </c>
      <c r="N4672" s="1">
        <v>6.8749760394102598E-6</v>
      </c>
      <c r="O4672" s="1">
        <v>6.3249779562574401E-6</v>
      </c>
      <c r="P4672" s="1">
        <v>1.77901015453544E-7</v>
      </c>
      <c r="Q4672" s="1">
        <v>1.57383199215191E-7</v>
      </c>
      <c r="R4672" s="1">
        <v>625.60753158519299</v>
      </c>
      <c r="S4672" s="1">
        <v>164.388191042838</v>
      </c>
      <c r="T4672" s="1">
        <v>0.66300410252299502</v>
      </c>
      <c r="U4672" s="1">
        <v>33863.967354824599</v>
      </c>
      <c r="V4672" s="1">
        <f t="shared" si="289"/>
        <v>0.14890012355260662</v>
      </c>
      <c r="W4672" s="1">
        <f t="shared" si="290"/>
        <v>2.6418414971127984</v>
      </c>
      <c r="X4672" s="1">
        <f t="shared" si="291"/>
        <v>247.94445527150643</v>
      </c>
    </row>
    <row r="4673" spans="1:24" hidden="1" x14ac:dyDescent="0.3">
      <c r="A4673" s="18" t="str">
        <f t="shared" si="288"/>
        <v>ConstMin - Tractors/Loaders/Backhoes_1996_600</v>
      </c>
      <c r="B4673" s="1" t="s">
        <v>40</v>
      </c>
      <c r="C4673" s="1">
        <v>2020</v>
      </c>
      <c r="D4673" s="1" t="s">
        <v>102</v>
      </c>
      <c r="E4673" s="1">
        <v>1996</v>
      </c>
      <c r="F4673" s="1">
        <v>600</v>
      </c>
      <c r="G4673" s="1" t="s">
        <v>5</v>
      </c>
      <c r="H4673" s="1">
        <v>3.6796507246635399E-5</v>
      </c>
      <c r="I4673" s="1">
        <v>4.4523773768428901E-5</v>
      </c>
      <c r="J4673" s="1">
        <v>5.2986970435155097E-5</v>
      </c>
      <c r="K4673" s="1">
        <v>1.2950230276558E-4</v>
      </c>
      <c r="L4673" s="1">
        <v>8.1084353736523304E-4</v>
      </c>
      <c r="M4673" s="1">
        <v>6.1322797465818903E-2</v>
      </c>
      <c r="N4673" s="1">
        <v>2.1863727994856601E-5</v>
      </c>
      <c r="O4673" s="1">
        <v>2.0114629755268001E-5</v>
      </c>
      <c r="P4673" s="1">
        <v>5.6585577830917396E-7</v>
      </c>
      <c r="Q4673" s="1">
        <v>5.0050842924776803E-7</v>
      </c>
      <c r="R4673" s="1">
        <v>1989.5506287881699</v>
      </c>
      <c r="S4673" s="1">
        <v>301.94180591287301</v>
      </c>
      <c r="T4673" s="1">
        <v>1.1365784614679899</v>
      </c>
      <c r="U4673" s="1">
        <v>102802.070377618</v>
      </c>
      <c r="V4673" s="1">
        <f t="shared" si="289"/>
        <v>0.14340975929055422</v>
      </c>
      <c r="W4673" s="1">
        <f t="shared" si="290"/>
        <v>2.6117030672342492</v>
      </c>
      <c r="X4673" s="1">
        <f t="shared" si="291"/>
        <v>265.6585674893829</v>
      </c>
    </row>
    <row r="4674" spans="1:24" hidden="1" x14ac:dyDescent="0.3">
      <c r="A4674" s="18" t="str">
        <f t="shared" si="288"/>
        <v>ConstMin - Tractors/Loaders/Backhoes_1997_25</v>
      </c>
      <c r="B4674" s="1" t="s">
        <v>40</v>
      </c>
      <c r="C4674" s="1">
        <v>2020</v>
      </c>
      <c r="D4674" s="1" t="s">
        <v>102</v>
      </c>
      <c r="E4674" s="1">
        <v>1997</v>
      </c>
      <c r="F4674" s="1">
        <v>25</v>
      </c>
      <c r="G4674" s="1" t="s">
        <v>5</v>
      </c>
      <c r="H4674" s="1">
        <v>0</v>
      </c>
      <c r="I4674" s="1">
        <v>0</v>
      </c>
      <c r="J4674" s="1">
        <v>0</v>
      </c>
      <c r="K4674" s="1">
        <v>0</v>
      </c>
      <c r="L4674" s="1">
        <v>0</v>
      </c>
      <c r="M4674" s="1">
        <v>0</v>
      </c>
      <c r="N4674" s="1">
        <v>0</v>
      </c>
      <c r="O4674" s="1">
        <v>0</v>
      </c>
      <c r="P4674" s="1">
        <v>0</v>
      </c>
      <c r="Q4674" s="1">
        <v>0</v>
      </c>
      <c r="R4674" s="1">
        <v>0</v>
      </c>
      <c r="S4674" s="1">
        <v>0</v>
      </c>
      <c r="T4674" s="1">
        <v>0</v>
      </c>
      <c r="U4674" s="1">
        <v>0</v>
      </c>
      <c r="V4674" s="1">
        <f t="shared" si="289"/>
        <v>0</v>
      </c>
      <c r="W4674" s="1">
        <f t="shared" si="290"/>
        <v>0</v>
      </c>
      <c r="X4674" s="1" t="e">
        <f t="shared" si="291"/>
        <v>#DIV/0!</v>
      </c>
    </row>
    <row r="4675" spans="1:24" hidden="1" x14ac:dyDescent="0.3">
      <c r="A4675" s="18" t="str">
        <f t="shared" si="288"/>
        <v>ConstMin - Tractors/Loaders/Backhoes_1997_50</v>
      </c>
      <c r="B4675" s="1" t="s">
        <v>40</v>
      </c>
      <c r="C4675" s="1">
        <v>2020</v>
      </c>
      <c r="D4675" s="1" t="s">
        <v>102</v>
      </c>
      <c r="E4675" s="1">
        <v>1997</v>
      </c>
      <c r="F4675" s="1">
        <v>50</v>
      </c>
      <c r="G4675" s="1" t="s">
        <v>5</v>
      </c>
      <c r="H4675" s="1">
        <v>1.02493817810432E-4</v>
      </c>
      <c r="I4675" s="1">
        <v>1.2401751955062301E-4</v>
      </c>
      <c r="J4675" s="1">
        <v>1.4759109764702201E-4</v>
      </c>
      <c r="K4675" s="1">
        <v>3.50686595930849E-4</v>
      </c>
      <c r="L4675" s="1">
        <v>2.50472796001745E-4</v>
      </c>
      <c r="M4675" s="1">
        <v>1.9768452812362201E-2</v>
      </c>
      <c r="N4675" s="1">
        <v>3.3498239127493797E-5</v>
      </c>
      <c r="O4675" s="1">
        <v>3.08183799972943E-5</v>
      </c>
      <c r="P4675" s="1">
        <v>1.7969433520758601E-7</v>
      </c>
      <c r="Q4675" s="1">
        <v>1.61347454367017E-7</v>
      </c>
      <c r="R4675" s="1">
        <v>641.36568043764203</v>
      </c>
      <c r="S4675" s="1">
        <v>756.65052972288299</v>
      </c>
      <c r="T4675" s="1">
        <v>3.0308758972479701</v>
      </c>
      <c r="U4675" s="1">
        <v>29769.469278784702</v>
      </c>
      <c r="V4675" s="1">
        <f t="shared" si="289"/>
        <v>1.3794328029166991</v>
      </c>
      <c r="W4675" s="1">
        <f t="shared" si="290"/>
        <v>2.7859804993280401</v>
      </c>
      <c r="X4675" s="1">
        <f t="shared" si="291"/>
        <v>249.64747992813574</v>
      </c>
    </row>
    <row r="4676" spans="1:24" hidden="1" x14ac:dyDescent="0.3">
      <c r="A4676" s="18" t="str">
        <f t="shared" si="288"/>
        <v>ConstMin - Tractors/Loaders/Backhoes_1997_100</v>
      </c>
      <c r="B4676" s="1" t="s">
        <v>40</v>
      </c>
      <c r="C4676" s="1">
        <v>2020</v>
      </c>
      <c r="D4676" s="1" t="s">
        <v>102</v>
      </c>
      <c r="E4676" s="1">
        <v>1997</v>
      </c>
      <c r="F4676" s="1">
        <v>100</v>
      </c>
      <c r="G4676" s="1" t="s">
        <v>5</v>
      </c>
      <c r="H4676" s="1">
        <v>7.5851109702464701E-4</v>
      </c>
      <c r="I4676" s="1">
        <v>9.1779842739982197E-4</v>
      </c>
      <c r="J4676" s="1">
        <v>1.09225597971549E-3</v>
      </c>
      <c r="K4676" s="1">
        <v>3.1919845421931E-3</v>
      </c>
      <c r="L4676" s="1">
        <v>7.23623944187359E-3</v>
      </c>
      <c r="M4676" s="1">
        <v>0.37756359178024101</v>
      </c>
      <c r="N4676" s="1">
        <v>6.2796438036860202E-4</v>
      </c>
      <c r="O4676" s="1">
        <v>5.7772722993911397E-4</v>
      </c>
      <c r="P4676" s="1">
        <v>3.46800731291546E-6</v>
      </c>
      <c r="Q4676" s="1">
        <v>3.0816232799621902E-6</v>
      </c>
      <c r="R4676" s="1">
        <v>12249.634923335099</v>
      </c>
      <c r="S4676" s="1">
        <v>7837.8092012121297</v>
      </c>
      <c r="T4676" s="1">
        <v>25.573015383029801</v>
      </c>
      <c r="U4676" s="1">
        <v>640639.30096870498</v>
      </c>
      <c r="V4676" s="1">
        <f t="shared" si="289"/>
        <v>0.47437558882675085</v>
      </c>
      <c r="W4676" s="1">
        <f t="shared" si="290"/>
        <v>3.7401408017827786</v>
      </c>
      <c r="X4676" s="1">
        <f t="shared" si="291"/>
        <v>306.48748627482087</v>
      </c>
    </row>
    <row r="4677" spans="1:24" hidden="1" x14ac:dyDescent="0.3">
      <c r="A4677" s="18" t="str">
        <f t="shared" si="288"/>
        <v>ConstMin - Tractors/Loaders/Backhoes_1997_175</v>
      </c>
      <c r="B4677" s="1" t="s">
        <v>40</v>
      </c>
      <c r="C4677" s="1">
        <v>2020</v>
      </c>
      <c r="D4677" s="1" t="s">
        <v>102</v>
      </c>
      <c r="E4677" s="1">
        <v>1997</v>
      </c>
      <c r="F4677" s="1">
        <v>175</v>
      </c>
      <c r="G4677" s="1" t="s">
        <v>5</v>
      </c>
      <c r="H4677" s="1">
        <v>8.5327309148388493E-5</v>
      </c>
      <c r="I4677" s="1">
        <v>1.0324604406955E-4</v>
      </c>
      <c r="J4677" s="1">
        <v>1.2287132517367901E-4</v>
      </c>
      <c r="K4677" s="1">
        <v>4.0425450894598301E-4</v>
      </c>
      <c r="L4677" s="1">
        <v>9.5306496494375901E-4</v>
      </c>
      <c r="M4677" s="1">
        <v>6.1809465852875799E-2</v>
      </c>
      <c r="N4677" s="1">
        <v>6.2860143831844199E-5</v>
      </c>
      <c r="O4677" s="1">
        <v>5.7831332325296597E-5</v>
      </c>
      <c r="P4677" s="1">
        <v>5.6889934483709103E-7</v>
      </c>
      <c r="Q4677" s="1">
        <v>5.0448055119974102E-7</v>
      </c>
      <c r="R4677" s="1">
        <v>2005.3400486368</v>
      </c>
      <c r="S4677" s="1">
        <v>728.12558654707004</v>
      </c>
      <c r="T4677" s="1">
        <v>2.6520164100919801</v>
      </c>
      <c r="U4677" s="1">
        <v>105058.12034464801</v>
      </c>
      <c r="V4677" s="1">
        <f t="shared" si="289"/>
        <v>0.32541112384619864</v>
      </c>
      <c r="W4677" s="1">
        <f t="shared" si="290"/>
        <v>3.0038723917777141</v>
      </c>
      <c r="X4677" s="1">
        <f t="shared" si="291"/>
        <v>274.55546043239468</v>
      </c>
    </row>
    <row r="4678" spans="1:24" hidden="1" x14ac:dyDescent="0.3">
      <c r="A4678" s="18" t="str">
        <f t="shared" si="288"/>
        <v>ConstMin - Tractors/Loaders/Backhoes_1997_300</v>
      </c>
      <c r="B4678" s="1" t="s">
        <v>40</v>
      </c>
      <c r="C4678" s="1">
        <v>2020</v>
      </c>
      <c r="D4678" s="1" t="s">
        <v>102</v>
      </c>
      <c r="E4678" s="1">
        <v>1997</v>
      </c>
      <c r="F4678" s="1">
        <v>300</v>
      </c>
      <c r="G4678" s="1" t="s">
        <v>5</v>
      </c>
      <c r="H4678" s="1">
        <v>4.84654427000675E-5</v>
      </c>
      <c r="I4678" s="1">
        <v>5.8643185667081699E-5</v>
      </c>
      <c r="J4678" s="1">
        <v>6.9790237488097297E-5</v>
      </c>
      <c r="K4678" s="1">
        <v>1.6832762871013101E-4</v>
      </c>
      <c r="L4678" s="1">
        <v>1.0548695277761799E-3</v>
      </c>
      <c r="M4678" s="1">
        <v>7.7537192505097302E-2</v>
      </c>
      <c r="N4678" s="1">
        <v>2.7488991971887798E-5</v>
      </c>
      <c r="O4678" s="1">
        <v>2.5289872614136702E-5</v>
      </c>
      <c r="P4678" s="1">
        <v>7.1541583336127502E-7</v>
      </c>
      <c r="Q4678" s="1">
        <v>6.3284814184544501E-7</v>
      </c>
      <c r="R4678" s="1">
        <v>2515.6088188731401</v>
      </c>
      <c r="S4678" s="1">
        <v>556.13074399068103</v>
      </c>
      <c r="T4678" s="1">
        <v>1.7995825639909799</v>
      </c>
      <c r="U4678" s="1">
        <v>132685.422044754</v>
      </c>
      <c r="V4678" s="1">
        <f t="shared" si="289"/>
        <v>0.14634670371203237</v>
      </c>
      <c r="W4678" s="1">
        <f t="shared" si="290"/>
        <v>2.6324742846118725</v>
      </c>
      <c r="X4678" s="1">
        <f t="shared" si="291"/>
        <v>309.03319198499889</v>
      </c>
    </row>
    <row r="4679" spans="1:24" hidden="1" x14ac:dyDescent="0.3">
      <c r="A4679" s="18" t="str">
        <f t="shared" si="288"/>
        <v>ConstMin - Tractors/Loaders/Backhoes_1998_50</v>
      </c>
      <c r="B4679" s="1" t="s">
        <v>40</v>
      </c>
      <c r="C4679" s="1">
        <v>2020</v>
      </c>
      <c r="D4679" s="1" t="s">
        <v>102</v>
      </c>
      <c r="E4679" s="1">
        <v>1998</v>
      </c>
      <c r="F4679" s="1">
        <v>50</v>
      </c>
      <c r="G4679" s="1" t="s">
        <v>5</v>
      </c>
      <c r="H4679" s="1">
        <v>1.21773009570806E-4</v>
      </c>
      <c r="I4679" s="1">
        <v>1.4734534158067499E-4</v>
      </c>
      <c r="J4679" s="1">
        <v>1.7535313378196001E-4</v>
      </c>
      <c r="K4679" s="1">
        <v>4.17011584246788E-4</v>
      </c>
      <c r="L4679" s="1">
        <v>2.9965794678613598E-4</v>
      </c>
      <c r="M4679" s="1">
        <v>2.3701701076814199E-2</v>
      </c>
      <c r="N4679" s="1">
        <v>3.9878072451775299E-5</v>
      </c>
      <c r="O4679" s="1">
        <v>3.6687826655633197E-5</v>
      </c>
      <c r="P4679" s="1">
        <v>2.1548079022029199E-7</v>
      </c>
      <c r="Q4679" s="1">
        <v>1.9345009795205001E-7</v>
      </c>
      <c r="R4679" s="1">
        <v>768.97558867906298</v>
      </c>
      <c r="S4679" s="1">
        <v>938.576278421962</v>
      </c>
      <c r="T4679" s="1">
        <v>3.4097353844039699</v>
      </c>
      <c r="U4679" s="1">
        <v>36421.973915429997</v>
      </c>
      <c r="V4679" s="1">
        <f t="shared" si="289"/>
        <v>1.3395580283867674</v>
      </c>
      <c r="W4679" s="1">
        <f t="shared" si="290"/>
        <v>2.7242748503690044</v>
      </c>
      <c r="X4679" s="1">
        <f t="shared" si="291"/>
        <v>275.26367081591798</v>
      </c>
    </row>
    <row r="4680" spans="1:24" hidden="1" x14ac:dyDescent="0.3">
      <c r="A4680" s="18" t="str">
        <f t="shared" si="288"/>
        <v>ConstMin - Tractors/Loaders/Backhoes_1998_100</v>
      </c>
      <c r="B4680" s="1" t="s">
        <v>40</v>
      </c>
      <c r="C4680" s="1">
        <v>2020</v>
      </c>
      <c r="D4680" s="1" t="s">
        <v>102</v>
      </c>
      <c r="E4680" s="1">
        <v>1998</v>
      </c>
      <c r="F4680" s="1">
        <v>100</v>
      </c>
      <c r="G4680" s="1" t="s">
        <v>5</v>
      </c>
      <c r="H4680" s="1">
        <v>1.18425339697049E-3</v>
      </c>
      <c r="I4680" s="1">
        <v>1.4329466103342901E-3</v>
      </c>
      <c r="J4680" s="1">
        <v>1.70532489163751E-3</v>
      </c>
      <c r="K4680" s="1">
        <v>4.9922886922420303E-3</v>
      </c>
      <c r="L4680" s="1">
        <v>9.1084622515775794E-3</v>
      </c>
      <c r="M4680" s="1">
        <v>0.59255289391100896</v>
      </c>
      <c r="N4680" s="1">
        <v>1.08461094826537E-3</v>
      </c>
      <c r="O4680" s="1">
        <v>9.9784207240414808E-4</v>
      </c>
      <c r="P4680" s="1">
        <v>5.4429177587460499E-6</v>
      </c>
      <c r="Q4680" s="1">
        <v>4.8363370627853297E-6</v>
      </c>
      <c r="R4680" s="1">
        <v>19224.726062571099</v>
      </c>
      <c r="S4680" s="1">
        <v>12573.266712210199</v>
      </c>
      <c r="T4680" s="1">
        <v>40.348535382113802</v>
      </c>
      <c r="U4680" s="1">
        <v>1011587.19083167</v>
      </c>
      <c r="V4680" s="1">
        <f t="shared" si="289"/>
        <v>0.4690458401587278</v>
      </c>
      <c r="W4680" s="1">
        <f t="shared" si="290"/>
        <v>2.9814693014616829</v>
      </c>
      <c r="X4680" s="1">
        <f t="shared" si="291"/>
        <v>311.61643398297508</v>
      </c>
    </row>
    <row r="4681" spans="1:24" hidden="1" x14ac:dyDescent="0.3">
      <c r="A4681" s="18" t="str">
        <f t="shared" si="288"/>
        <v>ConstMin - Tractors/Loaders/Backhoes_1998_175</v>
      </c>
      <c r="B4681" s="1" t="s">
        <v>40</v>
      </c>
      <c r="C4681" s="1">
        <v>2020</v>
      </c>
      <c r="D4681" s="1" t="s">
        <v>102</v>
      </c>
      <c r="E4681" s="1">
        <v>1998</v>
      </c>
      <c r="F4681" s="1">
        <v>175</v>
      </c>
      <c r="G4681" s="1" t="s">
        <v>5</v>
      </c>
      <c r="H4681" s="1">
        <v>1.5488452326548101E-4</v>
      </c>
      <c r="I4681" s="1">
        <v>1.8741027315123199E-4</v>
      </c>
      <c r="J4681" s="1">
        <v>2.2303371350229301E-4</v>
      </c>
      <c r="K4681" s="1">
        <v>7.3507756699075697E-4</v>
      </c>
      <c r="L4681" s="1">
        <v>1.73360126783714E-3</v>
      </c>
      <c r="M4681" s="1">
        <v>0.112779788703276</v>
      </c>
      <c r="N4681" s="1">
        <v>1.13911463404824E-4</v>
      </c>
      <c r="O4681" s="1">
        <v>1.04798546332438E-4</v>
      </c>
      <c r="P4681" s="1">
        <v>1.0380585401630401E-6</v>
      </c>
      <c r="Q4681" s="1">
        <v>9.2049347432715595E-7</v>
      </c>
      <c r="R4681" s="1">
        <v>3659.0160397406898</v>
      </c>
      <c r="S4681" s="1">
        <v>1350.1806436551799</v>
      </c>
      <c r="T4681" s="1">
        <v>3.78859487155996</v>
      </c>
      <c r="U4681" s="1">
        <v>195843.70236218499</v>
      </c>
      <c r="V4681" s="1">
        <f t="shared" si="289"/>
        <v>0.31686362299655402</v>
      </c>
      <c r="W4681" s="1">
        <f t="shared" si="290"/>
        <v>2.9310836024182194</v>
      </c>
      <c r="X4681" s="1">
        <f t="shared" si="291"/>
        <v>356.38031761871673</v>
      </c>
    </row>
    <row r="4682" spans="1:24" hidden="1" x14ac:dyDescent="0.3">
      <c r="A4682" s="18" t="str">
        <f t="shared" ref="A4682:A4745" si="292">D4682&amp;"_"&amp;E4682&amp;"_"&amp;F4682</f>
        <v>ConstMin - Tractors/Loaders/Backhoes_1998_300</v>
      </c>
      <c r="B4682" s="1" t="s">
        <v>40</v>
      </c>
      <c r="C4682" s="1">
        <v>2020</v>
      </c>
      <c r="D4682" s="1" t="s">
        <v>102</v>
      </c>
      <c r="E4682" s="1">
        <v>1998</v>
      </c>
      <c r="F4682" s="1">
        <v>300</v>
      </c>
      <c r="G4682" s="1" t="s">
        <v>5</v>
      </c>
      <c r="H4682" s="1">
        <v>7.4495414485002998E-5</v>
      </c>
      <c r="I4682" s="1">
        <v>9.0139451526853706E-5</v>
      </c>
      <c r="J4682" s="1">
        <v>1.07273396858404E-4</v>
      </c>
      <c r="K4682" s="1">
        <v>2.5606518525630897E-4</v>
      </c>
      <c r="L4682" s="1">
        <v>1.6059304077252899E-3</v>
      </c>
      <c r="M4682" s="1">
        <v>0.11532825247697701</v>
      </c>
      <c r="N4682" s="1">
        <v>4.0655284047815003E-5</v>
      </c>
      <c r="O4682" s="1">
        <v>3.7402861323989798E-5</v>
      </c>
      <c r="P4682" s="1">
        <v>1.06403202483822E-6</v>
      </c>
      <c r="Q4682" s="1">
        <v>9.4129369305626002E-7</v>
      </c>
      <c r="R4682" s="1">
        <v>3741.6981402472002</v>
      </c>
      <c r="S4682" s="1">
        <v>991.18895139068604</v>
      </c>
      <c r="T4682" s="1">
        <v>2.4625866665139799</v>
      </c>
      <c r="U4682" s="1">
        <v>197284.72397872299</v>
      </c>
      <c r="V4682" s="1">
        <f t="shared" si="289"/>
        <v>0.15128994093162507</v>
      </c>
      <c r="W4682" s="1">
        <f t="shared" si="290"/>
        <v>2.6953915561897821</v>
      </c>
      <c r="X4682" s="1">
        <f t="shared" si="291"/>
        <v>402.49911398805955</v>
      </c>
    </row>
    <row r="4683" spans="1:24" hidden="1" x14ac:dyDescent="0.3">
      <c r="A4683" s="18" t="str">
        <f t="shared" si="292"/>
        <v>ConstMin - Tractors/Loaders/Backhoes_1998_600</v>
      </c>
      <c r="B4683" s="1" t="s">
        <v>40</v>
      </c>
      <c r="C4683" s="1">
        <v>2020</v>
      </c>
      <c r="D4683" s="1" t="s">
        <v>102</v>
      </c>
      <c r="E4683" s="1">
        <v>1998</v>
      </c>
      <c r="F4683" s="1">
        <v>600</v>
      </c>
      <c r="G4683" s="1" t="s">
        <v>5</v>
      </c>
      <c r="H4683" s="1">
        <v>4.9846270175611799E-5</v>
      </c>
      <c r="I4683" s="1">
        <v>6.0313986912490299E-5</v>
      </c>
      <c r="J4683" s="1">
        <v>7.1778629052880996E-5</v>
      </c>
      <c r="K4683" s="1">
        <v>1.7596793174504301E-4</v>
      </c>
      <c r="L4683" s="1">
        <v>1.1025873835618001E-3</v>
      </c>
      <c r="M4683" s="1">
        <v>8.3780992557612302E-2</v>
      </c>
      <c r="N4683" s="1">
        <v>2.9534307310496802E-5</v>
      </c>
      <c r="O4683" s="1">
        <v>2.7171562725657E-5</v>
      </c>
      <c r="P4683" s="1">
        <v>7.7310143642271897E-7</v>
      </c>
      <c r="Q4683" s="1">
        <v>6.8380919851549105E-7</v>
      </c>
      <c r="R4683" s="1">
        <v>2718.1820352602899</v>
      </c>
      <c r="S4683" s="1">
        <v>472.66887321700398</v>
      </c>
      <c r="T4683" s="1">
        <v>1.4207230768349799</v>
      </c>
      <c r="U4683" s="1">
        <v>146054.68182405399</v>
      </c>
      <c r="V4683" s="1">
        <f t="shared" ref="V4683:V4746" si="293">IFERROR(CONVERT(I4683,"ton","g")*365/U4683,0)</f>
        <v>0.13673860821210782</v>
      </c>
      <c r="W4683" s="1">
        <f t="shared" ref="W4683:W4746" si="294">IFERROR(CONVERT(L4683,"ton","g")*365/U4683,0)</f>
        <v>2.4996899057463593</v>
      </c>
      <c r="X4683" s="1">
        <f t="shared" ref="X4683:X4746" si="295">S4683/T4683</f>
        <v>332.69599186774207</v>
      </c>
    </row>
    <row r="4684" spans="1:24" hidden="1" x14ac:dyDescent="0.3">
      <c r="A4684" s="18" t="str">
        <f t="shared" si="292"/>
        <v>ConstMin - Tractors/Loaders/Backhoes_1999_50</v>
      </c>
      <c r="B4684" s="1" t="s">
        <v>40</v>
      </c>
      <c r="C4684" s="1">
        <v>2020</v>
      </c>
      <c r="D4684" s="1" t="s">
        <v>102</v>
      </c>
      <c r="E4684" s="1">
        <v>1999</v>
      </c>
      <c r="F4684" s="1">
        <v>50</v>
      </c>
      <c r="G4684" s="1" t="s">
        <v>5</v>
      </c>
      <c r="H4684" s="1">
        <v>2.12364695669294E-4</v>
      </c>
      <c r="I4684" s="1">
        <v>2.5696128175984603E-4</v>
      </c>
      <c r="J4684" s="1">
        <v>3.0580516176378399E-4</v>
      </c>
      <c r="K4684" s="1">
        <v>7.4096880798545897E-4</v>
      </c>
      <c r="L4684" s="1">
        <v>5.5264990323938997E-4</v>
      </c>
      <c r="M4684" s="1">
        <v>5.1829137168929597E-2</v>
      </c>
      <c r="N4684" s="1">
        <v>7.5946349330542894E-5</v>
      </c>
      <c r="O4684" s="1">
        <v>6.9870641384099498E-5</v>
      </c>
      <c r="P4684" s="1">
        <v>4.7281513515392399E-7</v>
      </c>
      <c r="Q4684" s="1">
        <v>4.23022450144213E-7</v>
      </c>
      <c r="R4684" s="1">
        <v>1681.53927585363</v>
      </c>
      <c r="S4684" s="1">
        <v>2106.3029336896302</v>
      </c>
      <c r="T4684" s="1">
        <v>6.5353261534409404</v>
      </c>
      <c r="U4684" s="1">
        <v>77841.630158095097</v>
      </c>
      <c r="V4684" s="1">
        <f t="shared" si="293"/>
        <v>1.0930609223512335</v>
      </c>
      <c r="W4684" s="1">
        <f t="shared" si="294"/>
        <v>2.3508600550052359</v>
      </c>
      <c r="X4684" s="1">
        <f t="shared" si="295"/>
        <v>322.29499863302652</v>
      </c>
    </row>
    <row r="4685" spans="1:24" hidden="1" x14ac:dyDescent="0.3">
      <c r="A4685" s="18" t="str">
        <f t="shared" si="292"/>
        <v>ConstMin - Tractors/Loaders/Backhoes_1999_100</v>
      </c>
      <c r="B4685" s="1" t="s">
        <v>40</v>
      </c>
      <c r="C4685" s="1">
        <v>2020</v>
      </c>
      <c r="D4685" s="1" t="s">
        <v>102</v>
      </c>
      <c r="E4685" s="1">
        <v>1999</v>
      </c>
      <c r="F4685" s="1">
        <v>100</v>
      </c>
      <c r="G4685" s="1" t="s">
        <v>5</v>
      </c>
      <c r="H4685" s="1">
        <v>1.29655974570441E-3</v>
      </c>
      <c r="I4685" s="1">
        <v>1.5688372923023299E-3</v>
      </c>
      <c r="J4685" s="1">
        <v>1.86704603381435E-3</v>
      </c>
      <c r="K4685" s="1">
        <v>5.4753309572285799E-3</v>
      </c>
      <c r="L4685" s="1">
        <v>9.9932154911319803E-3</v>
      </c>
      <c r="M4685" s="1">
        <v>0.65214038456451096</v>
      </c>
      <c r="N4685" s="1">
        <v>1.17535110688938E-3</v>
      </c>
      <c r="O4685" s="1">
        <v>1.0813230183382299E-3</v>
      </c>
      <c r="P4685" s="1">
        <v>5.9904644697643602E-6</v>
      </c>
      <c r="Q4685" s="1">
        <v>5.3226821511095197E-6</v>
      </c>
      <c r="R4685" s="1">
        <v>21157.976572932501</v>
      </c>
      <c r="S4685" s="1">
        <v>13467.787800616199</v>
      </c>
      <c r="T4685" s="1">
        <v>45.084278971563698</v>
      </c>
      <c r="U4685" s="1">
        <v>1122013.85088495</v>
      </c>
      <c r="V4685" s="1">
        <f t="shared" si="293"/>
        <v>0.46298645622683854</v>
      </c>
      <c r="W4685" s="1">
        <f t="shared" si="294"/>
        <v>2.949141666412356</v>
      </c>
      <c r="X4685" s="1">
        <f t="shared" si="295"/>
        <v>298.72470199891239</v>
      </c>
    </row>
    <row r="4686" spans="1:24" hidden="1" x14ac:dyDescent="0.3">
      <c r="A4686" s="18" t="str">
        <f t="shared" si="292"/>
        <v>ConstMin - Tractors/Loaders/Backhoes_1999_175</v>
      </c>
      <c r="B4686" s="1" t="s">
        <v>40</v>
      </c>
      <c r="C4686" s="1">
        <v>2020</v>
      </c>
      <c r="D4686" s="1" t="s">
        <v>102</v>
      </c>
      <c r="E4686" s="1">
        <v>1999</v>
      </c>
      <c r="F4686" s="1">
        <v>175</v>
      </c>
      <c r="G4686" s="1" t="s">
        <v>5</v>
      </c>
      <c r="H4686" s="1">
        <v>8.8583274697532599E-5</v>
      </c>
      <c r="I4686" s="1">
        <v>1.07185762384014E-4</v>
      </c>
      <c r="J4686" s="1">
        <v>1.27559915564447E-4</v>
      </c>
      <c r="K4686" s="1">
        <v>4.2115484283729201E-4</v>
      </c>
      <c r="L4686" s="1">
        <v>9.935900596550909E-4</v>
      </c>
      <c r="M4686" s="1">
        <v>6.4840011123341396E-2</v>
      </c>
      <c r="N4686" s="1">
        <v>6.3453167001037298E-5</v>
      </c>
      <c r="O4686" s="1">
        <v>5.8376913640954299E-5</v>
      </c>
      <c r="P4686" s="1">
        <v>5.9682055979189405E-7</v>
      </c>
      <c r="Q4686" s="1">
        <v>5.2921545429887695E-7</v>
      </c>
      <c r="R4686" s="1">
        <v>2103.6627523879902</v>
      </c>
      <c r="S4686" s="1">
        <v>778.94224457509301</v>
      </c>
      <c r="T4686" s="1">
        <v>2.0837271793579801</v>
      </c>
      <c r="U4686" s="1">
        <v>111813.618562188</v>
      </c>
      <c r="V4686" s="1">
        <f t="shared" si="293"/>
        <v>0.31741759697166333</v>
      </c>
      <c r="W4686" s="1">
        <f t="shared" si="294"/>
        <v>2.9423960990334637</v>
      </c>
      <c r="X4686" s="1">
        <f t="shared" si="295"/>
        <v>373.82160788203277</v>
      </c>
    </row>
    <row r="4687" spans="1:24" hidden="1" x14ac:dyDescent="0.3">
      <c r="A4687" s="18" t="str">
        <f t="shared" si="292"/>
        <v>ConstMin - Tractors/Loaders/Backhoes_1999_300</v>
      </c>
      <c r="B4687" s="1" t="s">
        <v>40</v>
      </c>
      <c r="C4687" s="1">
        <v>2020</v>
      </c>
      <c r="D4687" s="1" t="s">
        <v>102</v>
      </c>
      <c r="E4687" s="1">
        <v>1999</v>
      </c>
      <c r="F4687" s="1">
        <v>300</v>
      </c>
      <c r="G4687" s="1" t="s">
        <v>5</v>
      </c>
      <c r="H4687" s="1">
        <v>4.5687820147627198E-5</v>
      </c>
      <c r="I4687" s="1">
        <v>5.5282262378628898E-5</v>
      </c>
      <c r="J4687" s="1">
        <v>6.5790461012583203E-5</v>
      </c>
      <c r="K4687" s="1">
        <v>1.5732050041388101E-4</v>
      </c>
      <c r="L4687" s="1">
        <v>9.8698135339126596E-4</v>
      </c>
      <c r="M4687" s="1">
        <v>7.1100436370036393E-2</v>
      </c>
      <c r="N4687" s="1">
        <v>2.4921375056601699E-5</v>
      </c>
      <c r="O4687" s="1">
        <v>2.2927665052073598E-5</v>
      </c>
      <c r="P4687" s="1">
        <v>6.5598815947899404E-7</v>
      </c>
      <c r="Q4687" s="1">
        <v>5.8031220356888298E-7</v>
      </c>
      <c r="R4687" s="1">
        <v>2306.77535489093</v>
      </c>
      <c r="S4687" s="1">
        <v>600.08028606897199</v>
      </c>
      <c r="T4687" s="1">
        <v>1.7995825639909799</v>
      </c>
      <c r="U4687" s="1">
        <v>122447.96153102101</v>
      </c>
      <c r="V4687" s="1">
        <f t="shared" si="293"/>
        <v>0.14949368557352391</v>
      </c>
      <c r="W4687" s="1">
        <f t="shared" si="294"/>
        <v>2.6689841146559901</v>
      </c>
      <c r="X4687" s="1">
        <f t="shared" si="295"/>
        <v>333.45526794733922</v>
      </c>
    </row>
    <row r="4688" spans="1:24" hidden="1" x14ac:dyDescent="0.3">
      <c r="A4688" s="18" t="str">
        <f t="shared" si="292"/>
        <v>ConstMin - Tractors/Loaders/Backhoes_1999_600</v>
      </c>
      <c r="B4688" s="1" t="s">
        <v>40</v>
      </c>
      <c r="C4688" s="1">
        <v>2020</v>
      </c>
      <c r="D4688" s="1" t="s">
        <v>102</v>
      </c>
      <c r="E4688" s="1">
        <v>1999</v>
      </c>
      <c r="F4688" s="1">
        <v>600</v>
      </c>
      <c r="G4688" s="1" t="s">
        <v>5</v>
      </c>
      <c r="H4688" s="1">
        <v>8.4476930879670095E-5</v>
      </c>
      <c r="I4688" s="1">
        <v>1.0221708636439999E-4</v>
      </c>
      <c r="J4688" s="1">
        <v>1.21646780466725E-4</v>
      </c>
      <c r="K4688" s="1">
        <v>2.9868333272893002E-4</v>
      </c>
      <c r="L4688" s="1">
        <v>1.87219751249616E-3</v>
      </c>
      <c r="M4688" s="1">
        <v>0.14259738772755801</v>
      </c>
      <c r="N4688" s="1">
        <v>4.9981732364553701E-5</v>
      </c>
      <c r="O4688" s="1">
        <v>4.5983193775389401E-5</v>
      </c>
      <c r="P4688" s="1">
        <v>1.31584925793788E-6</v>
      </c>
      <c r="Q4688" s="1">
        <v>1.16386070916182E-6</v>
      </c>
      <c r="R4688" s="1">
        <v>4626.4152018676205</v>
      </c>
      <c r="S4688" s="1">
        <v>771.546888936919</v>
      </c>
      <c r="T4688" s="1">
        <v>3.0308758972479701</v>
      </c>
      <c r="U4688" s="1">
        <v>244700.91799439999</v>
      </c>
      <c r="V4688" s="1">
        <f t="shared" si="293"/>
        <v>0.13831729897922279</v>
      </c>
      <c r="W4688" s="1">
        <f t="shared" si="294"/>
        <v>2.5334052485209337</v>
      </c>
      <c r="X4688" s="1">
        <f t="shared" si="295"/>
        <v>254.56234933191499</v>
      </c>
    </row>
    <row r="4689" spans="1:24" hidden="1" x14ac:dyDescent="0.3">
      <c r="A4689" s="18" t="str">
        <f t="shared" si="292"/>
        <v>ConstMin - Tractors/Loaders/Backhoes_2000_50</v>
      </c>
      <c r="B4689" s="1" t="s">
        <v>40</v>
      </c>
      <c r="C4689" s="1">
        <v>2020</v>
      </c>
      <c r="D4689" s="1" t="s">
        <v>102</v>
      </c>
      <c r="E4689" s="1">
        <v>2000</v>
      </c>
      <c r="F4689" s="1">
        <v>50</v>
      </c>
      <c r="G4689" s="1" t="s">
        <v>5</v>
      </c>
      <c r="H4689" s="1">
        <v>2.5242040073429199E-4</v>
      </c>
      <c r="I4689" s="1">
        <v>3.0542868488849401E-4</v>
      </c>
      <c r="J4689" s="1">
        <v>3.6348537705738101E-4</v>
      </c>
      <c r="K4689" s="1">
        <v>8.81517998061672E-4</v>
      </c>
      <c r="L4689" s="1">
        <v>6.6128181235660896E-4</v>
      </c>
      <c r="M4689" s="1">
        <v>6.2178502645781897E-2</v>
      </c>
      <c r="N4689" s="1">
        <v>9.0455251476313894E-5</v>
      </c>
      <c r="O4689" s="1">
        <v>8.3218831358208799E-5</v>
      </c>
      <c r="P4689" s="1">
        <v>5.6729848025117496E-7</v>
      </c>
      <c r="Q4689" s="1">
        <v>5.0749257989355505E-7</v>
      </c>
      <c r="R4689" s="1">
        <v>2017.31304096125</v>
      </c>
      <c r="S4689" s="1">
        <v>2525.9365421871498</v>
      </c>
      <c r="T4689" s="1">
        <v>7.3877599995419301</v>
      </c>
      <c r="U4689" s="1">
        <v>95467.447773945503</v>
      </c>
      <c r="V4689" s="1">
        <f t="shared" si="293"/>
        <v>1.0593588780334646</v>
      </c>
      <c r="W4689" s="1">
        <f t="shared" si="294"/>
        <v>2.2936115481680601</v>
      </c>
      <c r="X4689" s="1">
        <f t="shared" si="295"/>
        <v>341.90831082002768</v>
      </c>
    </row>
    <row r="4690" spans="1:24" hidden="1" x14ac:dyDescent="0.3">
      <c r="A4690" s="18" t="str">
        <f t="shared" si="292"/>
        <v>ConstMin - Tractors/Loaders/Backhoes_2000_100</v>
      </c>
      <c r="B4690" s="1" t="s">
        <v>40</v>
      </c>
      <c r="C4690" s="1">
        <v>2020</v>
      </c>
      <c r="D4690" s="1" t="s">
        <v>102</v>
      </c>
      <c r="E4690" s="1">
        <v>2000</v>
      </c>
      <c r="F4690" s="1">
        <v>100</v>
      </c>
      <c r="G4690" s="1" t="s">
        <v>5</v>
      </c>
      <c r="H4690" s="1">
        <v>1.3693827784669701E-3</v>
      </c>
      <c r="I4690" s="1">
        <v>1.6569531619450299E-3</v>
      </c>
      <c r="J4690" s="1">
        <v>1.97191120099243E-3</v>
      </c>
      <c r="K4690" s="1">
        <v>5.7931150892389103E-3</v>
      </c>
      <c r="L4690" s="1">
        <v>1.05768788094478E-2</v>
      </c>
      <c r="M4690" s="1">
        <v>0.69239095549823204</v>
      </c>
      <c r="N4690" s="1">
        <v>1.24923351322568E-3</v>
      </c>
      <c r="O4690" s="1">
        <v>1.1492948321676301E-3</v>
      </c>
      <c r="P4690" s="1">
        <v>6.360416267965E-6</v>
      </c>
      <c r="Q4690" s="1">
        <v>5.6512019001570398E-6</v>
      </c>
      <c r="R4690" s="1">
        <v>22463.862018796299</v>
      </c>
      <c r="S4690" s="1">
        <v>14446.193351546601</v>
      </c>
      <c r="T4690" s="1">
        <v>43.852985638306698</v>
      </c>
      <c r="U4690" s="1">
        <v>1183090.1933130501</v>
      </c>
      <c r="V4690" s="1">
        <f t="shared" si="293"/>
        <v>0.46374685602684323</v>
      </c>
      <c r="W4690" s="1">
        <f t="shared" si="294"/>
        <v>2.960249213502562</v>
      </c>
      <c r="X4690" s="1">
        <f t="shared" si="295"/>
        <v>329.42325684952868</v>
      </c>
    </row>
    <row r="4691" spans="1:24" hidden="1" x14ac:dyDescent="0.3">
      <c r="A4691" s="18" t="str">
        <f t="shared" si="292"/>
        <v>ConstMin - Tractors/Loaders/Backhoes_2000_175</v>
      </c>
      <c r="B4691" s="1" t="s">
        <v>40</v>
      </c>
      <c r="C4691" s="1">
        <v>2020</v>
      </c>
      <c r="D4691" s="1" t="s">
        <v>102</v>
      </c>
      <c r="E4691" s="1">
        <v>2000</v>
      </c>
      <c r="F4691" s="1">
        <v>175</v>
      </c>
      <c r="G4691" s="1" t="s">
        <v>5</v>
      </c>
      <c r="H4691" s="1">
        <v>1.23066066935257E-4</v>
      </c>
      <c r="I4691" s="1">
        <v>1.48909940991661E-4</v>
      </c>
      <c r="J4691" s="1">
        <v>1.7721513638677E-4</v>
      </c>
      <c r="K4691" s="1">
        <v>5.86138161516732E-4</v>
      </c>
      <c r="L4691" s="1">
        <v>1.3832982154115699E-3</v>
      </c>
      <c r="M4691" s="1">
        <v>9.0554424453864094E-2</v>
      </c>
      <c r="N4691" s="1">
        <v>8.9057480437992E-5</v>
      </c>
      <c r="O4691" s="1">
        <v>8.1932882002952703E-5</v>
      </c>
      <c r="P4691" s="1">
        <v>8.3352857945388002E-7</v>
      </c>
      <c r="Q4691" s="1">
        <v>7.3909303909532402E-7</v>
      </c>
      <c r="R4691" s="1">
        <v>2937.9385735322699</v>
      </c>
      <c r="S4691" s="1">
        <v>1087.4342226246299</v>
      </c>
      <c r="T4691" s="1">
        <v>2.7467312818809702</v>
      </c>
      <c r="U4691" s="1">
        <v>156028.06208072699</v>
      </c>
      <c r="V4691" s="1">
        <f t="shared" si="293"/>
        <v>0.31601636827159557</v>
      </c>
      <c r="W4691" s="1">
        <f t="shared" si="294"/>
        <v>2.9356326069286656</v>
      </c>
      <c r="X4691" s="1">
        <f t="shared" si="295"/>
        <v>395.90120438718401</v>
      </c>
    </row>
    <row r="4692" spans="1:24" hidden="1" x14ac:dyDescent="0.3">
      <c r="A4692" s="18" t="str">
        <f t="shared" si="292"/>
        <v>ConstMin - Tractors/Loaders/Backhoes_2000_300</v>
      </c>
      <c r="B4692" s="1" t="s">
        <v>40</v>
      </c>
      <c r="C4692" s="1">
        <v>2020</v>
      </c>
      <c r="D4692" s="1" t="s">
        <v>102</v>
      </c>
      <c r="E4692" s="1">
        <v>2000</v>
      </c>
      <c r="F4692" s="1">
        <v>300</v>
      </c>
      <c r="G4692" s="1" t="s">
        <v>5</v>
      </c>
      <c r="H4692" s="1">
        <v>3.6654586293192297E-5</v>
      </c>
      <c r="I4692" s="1">
        <v>4.4352049414762699E-5</v>
      </c>
      <c r="J4692" s="1">
        <v>5.2782604262196897E-5</v>
      </c>
      <c r="K4692" s="1">
        <v>1.2643978865723999E-4</v>
      </c>
      <c r="L4692" s="1">
        <v>7.9351621770607102E-4</v>
      </c>
      <c r="M4692" s="1">
        <v>5.7342640920288103E-2</v>
      </c>
      <c r="N4692" s="1">
        <v>1.9983962734511501E-5</v>
      </c>
      <c r="O4692" s="1">
        <v>1.83852457157506E-5</v>
      </c>
      <c r="P4692" s="1">
        <v>5.2906151485112103E-7</v>
      </c>
      <c r="Q4692" s="1">
        <v>4.6802292657848301E-7</v>
      </c>
      <c r="R4692" s="1">
        <v>1860.4188330273801</v>
      </c>
      <c r="S4692" s="1">
        <v>472.56322527931502</v>
      </c>
      <c r="T4692" s="1">
        <v>1.32600820504599</v>
      </c>
      <c r="U4692" s="1">
        <v>97213.006343173503</v>
      </c>
      <c r="V4692" s="1">
        <f t="shared" si="293"/>
        <v>0.15106989213242025</v>
      </c>
      <c r="W4692" s="1">
        <f t="shared" si="294"/>
        <v>2.7028381099855348</v>
      </c>
      <c r="X4692" s="1">
        <f t="shared" si="295"/>
        <v>356.38031761871719</v>
      </c>
    </row>
    <row r="4693" spans="1:24" hidden="1" x14ac:dyDescent="0.3">
      <c r="A4693" s="18" t="str">
        <f t="shared" si="292"/>
        <v>ConstMin - Tractors/Loaders/Backhoes_2000_600</v>
      </c>
      <c r="B4693" s="1" t="s">
        <v>40</v>
      </c>
      <c r="C4693" s="1">
        <v>2020</v>
      </c>
      <c r="D4693" s="1" t="s">
        <v>102</v>
      </c>
      <c r="E4693" s="1">
        <v>2000</v>
      </c>
      <c r="F4693" s="1">
        <v>600</v>
      </c>
      <c r="G4693" s="1" t="s">
        <v>5</v>
      </c>
      <c r="H4693" s="1">
        <v>6.1989700300074703E-5</v>
      </c>
      <c r="I4693" s="1">
        <v>7.5007537363090299E-5</v>
      </c>
      <c r="J4693" s="1">
        <v>8.9265168432107501E-5</v>
      </c>
      <c r="K4693" s="1">
        <v>2.19517496220758E-4</v>
      </c>
      <c r="L4693" s="1">
        <v>1.37648609198357E-3</v>
      </c>
      <c r="M4693" s="1">
        <v>0.105090048657612</v>
      </c>
      <c r="N4693" s="1">
        <v>3.6623977940972402E-5</v>
      </c>
      <c r="O4693" s="1">
        <v>3.3694059705694598E-5</v>
      </c>
      <c r="P4693" s="1">
        <v>9.6974992466488195E-7</v>
      </c>
      <c r="Q4693" s="1">
        <v>8.5773084981178902E-7</v>
      </c>
      <c r="R4693" s="1">
        <v>3409.5308926940902</v>
      </c>
      <c r="S4693" s="1">
        <v>559.82842180976797</v>
      </c>
      <c r="T4693" s="1">
        <v>1.7048676922019801</v>
      </c>
      <c r="U4693" s="1">
        <v>185738.62972488499</v>
      </c>
      <c r="V4693" s="1">
        <f t="shared" si="293"/>
        <v>0.13371843048627499</v>
      </c>
      <c r="W4693" s="1">
        <f t="shared" si="294"/>
        <v>2.4539075175237302</v>
      </c>
      <c r="X4693" s="1">
        <f t="shared" si="295"/>
        <v>328.37059695037243</v>
      </c>
    </row>
    <row r="4694" spans="1:24" hidden="1" x14ac:dyDescent="0.3">
      <c r="A4694" s="18" t="str">
        <f t="shared" si="292"/>
        <v>ConstMin - Tractors/Loaders/Backhoes_2000_9999</v>
      </c>
      <c r="B4694" s="1" t="s">
        <v>40</v>
      </c>
      <c r="C4694" s="1">
        <v>2020</v>
      </c>
      <c r="D4694" s="1" t="s">
        <v>102</v>
      </c>
      <c r="E4694" s="1">
        <v>2000</v>
      </c>
      <c r="F4694" s="1">
        <v>9999</v>
      </c>
      <c r="G4694" s="1" t="s">
        <v>5</v>
      </c>
      <c r="H4694" s="1">
        <v>1.21968602780951E-5</v>
      </c>
      <c r="I4694" s="1">
        <v>1.4758200936495101E-5</v>
      </c>
      <c r="J4694" s="1">
        <v>1.7563478800457E-5</v>
      </c>
      <c r="K4694" s="1">
        <v>4.3191436916797901E-5</v>
      </c>
      <c r="L4694" s="1">
        <v>2.7083222627944699E-4</v>
      </c>
      <c r="M4694" s="1">
        <v>2.0677122713780499E-2</v>
      </c>
      <c r="N4694" s="1">
        <v>7.2059961511629101E-6</v>
      </c>
      <c r="O4694" s="1">
        <v>6.6295164590698797E-6</v>
      </c>
      <c r="P4694" s="1">
        <v>1.9080434779609099E-7</v>
      </c>
      <c r="Q4694" s="1">
        <v>1.6876389594923701E-7</v>
      </c>
      <c r="R4694" s="1">
        <v>670.84647466812896</v>
      </c>
      <c r="S4694" s="1">
        <v>17.643205593929199</v>
      </c>
      <c r="T4694" s="1">
        <v>9.4714871788999205E-2</v>
      </c>
      <c r="U4694" s="1">
        <v>35286.411187858597</v>
      </c>
      <c r="V4694" s="1">
        <f t="shared" si="293"/>
        <v>0.13848876078612951</v>
      </c>
      <c r="W4694" s="1">
        <f t="shared" si="294"/>
        <v>2.5414492972269263</v>
      </c>
      <c r="X4694" s="1">
        <f t="shared" si="295"/>
        <v>186.27703612621471</v>
      </c>
    </row>
    <row r="4695" spans="1:24" hidden="1" x14ac:dyDescent="0.3">
      <c r="A4695" s="18" t="str">
        <f t="shared" si="292"/>
        <v>ConstMin - Tractors/Loaders/Backhoes_2001_50</v>
      </c>
      <c r="B4695" s="1" t="s">
        <v>40</v>
      </c>
      <c r="C4695" s="1">
        <v>2020</v>
      </c>
      <c r="D4695" s="1" t="s">
        <v>102</v>
      </c>
      <c r="E4695" s="1">
        <v>2001</v>
      </c>
      <c r="F4695" s="1">
        <v>50</v>
      </c>
      <c r="G4695" s="1" t="s">
        <v>5</v>
      </c>
      <c r="H4695" s="1">
        <v>1.8379838059744399E-4</v>
      </c>
      <c r="I4695" s="1">
        <v>2.22396040522908E-4</v>
      </c>
      <c r="J4695" s="1">
        <v>2.6466966806031999E-4</v>
      </c>
      <c r="K4695" s="1">
        <v>6.4245763167520697E-4</v>
      </c>
      <c r="L4695" s="1">
        <v>4.8476677257850998E-4</v>
      </c>
      <c r="M4695" s="1">
        <v>4.57003233364933E-2</v>
      </c>
      <c r="N4695" s="1">
        <v>6.6001003987549095E-5</v>
      </c>
      <c r="O4695" s="1">
        <v>6.07209236685451E-5</v>
      </c>
      <c r="P4695" s="1">
        <v>4.1700820134849899E-7</v>
      </c>
      <c r="Q4695" s="1">
        <v>3.7299989554476702E-7</v>
      </c>
      <c r="R4695" s="1">
        <v>1482.6966607422401</v>
      </c>
      <c r="S4695" s="1">
        <v>1857.1850966208499</v>
      </c>
      <c r="T4695" s="1">
        <v>6.5353261534409404</v>
      </c>
      <c r="U4695" s="1">
        <v>68850.427205161599</v>
      </c>
      <c r="V4695" s="1">
        <f t="shared" si="293"/>
        <v>1.0695695055475658</v>
      </c>
      <c r="W4695" s="1">
        <f t="shared" si="294"/>
        <v>2.3313893360402647</v>
      </c>
      <c r="X4695" s="1">
        <f t="shared" si="295"/>
        <v>284.17634453377912</v>
      </c>
    </row>
    <row r="4696" spans="1:24" hidden="1" x14ac:dyDescent="0.3">
      <c r="A4696" s="18" t="str">
        <f t="shared" si="292"/>
        <v>ConstMin - Tractors/Loaders/Backhoes_2001_100</v>
      </c>
      <c r="B4696" s="1" t="s">
        <v>40</v>
      </c>
      <c r="C4696" s="1">
        <v>2020</v>
      </c>
      <c r="D4696" s="1" t="s">
        <v>102</v>
      </c>
      <c r="E4696" s="1">
        <v>2001</v>
      </c>
      <c r="F4696" s="1">
        <v>100</v>
      </c>
      <c r="G4696" s="1" t="s">
        <v>5</v>
      </c>
      <c r="H4696" s="1">
        <v>1.5044541780222301E-3</v>
      </c>
      <c r="I4696" s="1">
        <v>1.8203895554069001E-3</v>
      </c>
      <c r="J4696" s="1">
        <v>2.1664140163520102E-3</v>
      </c>
      <c r="K4696" s="1">
        <v>6.3759142288111297E-3</v>
      </c>
      <c r="L4696" s="1">
        <v>1.1644995647845499E-2</v>
      </c>
      <c r="M4696" s="1">
        <v>0.76470770059434301</v>
      </c>
      <c r="N4696" s="1">
        <v>1.3685249460754501E-3</v>
      </c>
      <c r="O4696" s="1">
        <v>1.2590429503894099E-3</v>
      </c>
      <c r="P4696" s="1">
        <v>7.0249682974212601E-6</v>
      </c>
      <c r="Q4696" s="1">
        <v>6.2414414520388798E-6</v>
      </c>
      <c r="R4696" s="1">
        <v>24810.0991707801</v>
      </c>
      <c r="S4696" s="1">
        <v>15492.9531181613</v>
      </c>
      <c r="T4696" s="1">
        <v>46.126142561242702</v>
      </c>
      <c r="U4696" s="1">
        <v>1301598.9401980501</v>
      </c>
      <c r="V4696" s="1">
        <f t="shared" si="293"/>
        <v>0.46310103266008662</v>
      </c>
      <c r="W4696" s="1">
        <f t="shared" si="294"/>
        <v>2.9624480616370295</v>
      </c>
      <c r="X4696" s="1">
        <f t="shared" si="295"/>
        <v>335.88226237628612</v>
      </c>
    </row>
    <row r="4697" spans="1:24" hidden="1" x14ac:dyDescent="0.3">
      <c r="A4697" s="18" t="str">
        <f t="shared" si="292"/>
        <v>ConstMin - Tractors/Loaders/Backhoes_2001_175</v>
      </c>
      <c r="B4697" s="1" t="s">
        <v>40</v>
      </c>
      <c r="C4697" s="1">
        <v>2020</v>
      </c>
      <c r="D4697" s="1" t="s">
        <v>102</v>
      </c>
      <c r="E4697" s="1">
        <v>2001</v>
      </c>
      <c r="F4697" s="1">
        <v>175</v>
      </c>
      <c r="G4697" s="1" t="s">
        <v>5</v>
      </c>
      <c r="H4697" s="1">
        <v>1.42942614333851E-4</v>
      </c>
      <c r="I4697" s="1">
        <v>1.7296056334395899E-4</v>
      </c>
      <c r="J4697" s="1">
        <v>2.0583736464074501E-4</v>
      </c>
      <c r="K4697" s="1">
        <v>6.8202733597262199E-4</v>
      </c>
      <c r="L4697" s="1">
        <v>1.6101597938233999E-3</v>
      </c>
      <c r="M4697" s="1">
        <v>0.105736543899178</v>
      </c>
      <c r="N4697" s="1">
        <v>1.04588406381304E-4</v>
      </c>
      <c r="O4697" s="1">
        <v>9.6221333870800404E-5</v>
      </c>
      <c r="P4697" s="1">
        <v>9.732985063594659E-7</v>
      </c>
      <c r="Q4697" s="1">
        <v>8.6300745706462595E-7</v>
      </c>
      <c r="R4697" s="1">
        <v>3430.5057188194501</v>
      </c>
      <c r="S4697" s="1">
        <v>1324.1912509838901</v>
      </c>
      <c r="T4697" s="1">
        <v>3.3150205126149701</v>
      </c>
      <c r="U4697" s="1">
        <v>183495.07335062401</v>
      </c>
      <c r="V4697" s="1">
        <f t="shared" si="293"/>
        <v>0.31211258700380751</v>
      </c>
      <c r="W4697" s="1">
        <f t="shared" si="294"/>
        <v>2.9055822265121649</v>
      </c>
      <c r="X4697" s="1">
        <f t="shared" si="295"/>
        <v>399.45190261864633</v>
      </c>
    </row>
    <row r="4698" spans="1:24" hidden="1" x14ac:dyDescent="0.3">
      <c r="A4698" s="18" t="str">
        <f t="shared" si="292"/>
        <v>ConstMin - Tractors/Loaders/Backhoes_2001_300</v>
      </c>
      <c r="B4698" s="1" t="s">
        <v>40</v>
      </c>
      <c r="C4698" s="1">
        <v>2020</v>
      </c>
      <c r="D4698" s="1" t="s">
        <v>102</v>
      </c>
      <c r="E4698" s="1">
        <v>2001</v>
      </c>
      <c r="F4698" s="1">
        <v>300</v>
      </c>
      <c r="G4698" s="1" t="s">
        <v>5</v>
      </c>
      <c r="H4698" s="1">
        <v>4.68638674685436E-5</v>
      </c>
      <c r="I4698" s="1">
        <v>5.6705279636937799E-5</v>
      </c>
      <c r="J4698" s="1">
        <v>6.7483969154702797E-5</v>
      </c>
      <c r="K4698" s="1">
        <v>1.6194624488075499E-4</v>
      </c>
      <c r="L4698" s="1">
        <v>1.01669884383406E-3</v>
      </c>
      <c r="M4698" s="1">
        <v>7.3701621232203501E-2</v>
      </c>
      <c r="N4698" s="1">
        <v>2.5537049689651698E-5</v>
      </c>
      <c r="O4698" s="1">
        <v>2.3494085714479499E-5</v>
      </c>
      <c r="P4698" s="1">
        <v>6.8000212207923699E-7</v>
      </c>
      <c r="Q4698" s="1">
        <v>6.0154272473472004E-7</v>
      </c>
      <c r="R4698" s="1">
        <v>2391.16793305085</v>
      </c>
      <c r="S4698" s="1">
        <v>614.02581384381403</v>
      </c>
      <c r="T4698" s="1">
        <v>1.7995825639909799</v>
      </c>
      <c r="U4698" s="1">
        <v>126618.58624421401</v>
      </c>
      <c r="V4698" s="1">
        <f t="shared" si="293"/>
        <v>0.14829094645448151</v>
      </c>
      <c r="W4698" s="1">
        <f t="shared" si="294"/>
        <v>2.6587865323411637</v>
      </c>
      <c r="X4698" s="1">
        <f t="shared" si="295"/>
        <v>341.20458051231248</v>
      </c>
    </row>
    <row r="4699" spans="1:24" hidden="1" x14ac:dyDescent="0.3">
      <c r="A4699" s="18" t="str">
        <f t="shared" si="292"/>
        <v>ConstMin - Tractors/Loaders/Backhoes_2001_600</v>
      </c>
      <c r="B4699" s="1" t="s">
        <v>40</v>
      </c>
      <c r="C4699" s="1">
        <v>2020</v>
      </c>
      <c r="D4699" s="1" t="s">
        <v>102</v>
      </c>
      <c r="E4699" s="1">
        <v>2001</v>
      </c>
      <c r="F4699" s="1">
        <v>600</v>
      </c>
      <c r="G4699" s="1" t="s">
        <v>5</v>
      </c>
      <c r="H4699" s="1">
        <v>4.3671143748734998E-5</v>
      </c>
      <c r="I4699" s="1">
        <v>5.28420839359693E-5</v>
      </c>
      <c r="J4699" s="1">
        <v>6.2886446998178402E-5</v>
      </c>
      <c r="K4699" s="1">
        <v>1.6912519079887901E-4</v>
      </c>
      <c r="L4699" s="1">
        <v>8.84272315208509E-4</v>
      </c>
      <c r="M4699" s="1">
        <v>8.1188759080903505E-2</v>
      </c>
      <c r="N4699" s="1">
        <v>2.4007642482183899E-5</v>
      </c>
      <c r="O4699" s="1">
        <v>2.2087031083609201E-5</v>
      </c>
      <c r="P4699" s="1">
        <v>7.4932020619335199E-7</v>
      </c>
      <c r="Q4699" s="1">
        <v>6.6265173735442502E-7</v>
      </c>
      <c r="R4699" s="1">
        <v>2634.0798749433802</v>
      </c>
      <c r="S4699" s="1">
        <v>405.89937659806202</v>
      </c>
      <c r="T4699" s="1">
        <v>1.0418635896789901</v>
      </c>
      <c r="U4699" s="1">
        <v>138700.40210405301</v>
      </c>
      <c r="V4699" s="1">
        <f t="shared" si="293"/>
        <v>0.12615103474105238</v>
      </c>
      <c r="W4699" s="1">
        <f t="shared" si="294"/>
        <v>2.1110421703199855</v>
      </c>
      <c r="X4699" s="1">
        <f t="shared" si="295"/>
        <v>389.58975111427418</v>
      </c>
    </row>
    <row r="4700" spans="1:24" hidden="1" x14ac:dyDescent="0.3">
      <c r="A4700" s="18" t="str">
        <f t="shared" si="292"/>
        <v>ConstMin - Tractors/Loaders/Backhoes_2002_50</v>
      </c>
      <c r="B4700" s="1" t="s">
        <v>40</v>
      </c>
      <c r="C4700" s="1">
        <v>2020</v>
      </c>
      <c r="D4700" s="1" t="s">
        <v>102</v>
      </c>
      <c r="E4700" s="1">
        <v>2002</v>
      </c>
      <c r="F4700" s="1">
        <v>50</v>
      </c>
      <c r="G4700" s="1" t="s">
        <v>5</v>
      </c>
      <c r="H4700" s="1">
        <v>1.84530762591365E-4</v>
      </c>
      <c r="I4700" s="1">
        <v>2.23282222735552E-4</v>
      </c>
      <c r="J4700" s="1">
        <v>2.6572429813156599E-4</v>
      </c>
      <c r="K4700" s="1">
        <v>6.4561678247396096E-4</v>
      </c>
      <c r="L4700" s="1">
        <v>4.90031911242487E-4</v>
      </c>
      <c r="M4700" s="1">
        <v>4.6317648285124698E-2</v>
      </c>
      <c r="N4700" s="1">
        <v>6.6403706045022599E-5</v>
      </c>
      <c r="O4700" s="1">
        <v>6.1091409561420695E-5</v>
      </c>
      <c r="P4700" s="1">
        <v>4.2269370518008299E-7</v>
      </c>
      <c r="Q4700" s="1">
        <v>3.7803841878805499E-7</v>
      </c>
      <c r="R4700" s="1">
        <v>1502.72508883868</v>
      </c>
      <c r="S4700" s="1">
        <v>1966.42506419045</v>
      </c>
      <c r="T4700" s="1">
        <v>5.7776071791289496</v>
      </c>
      <c r="U4700" s="1">
        <v>70597.883452083595</v>
      </c>
      <c r="V4700" s="1">
        <f t="shared" si="293"/>
        <v>1.0472516819927893</v>
      </c>
      <c r="W4700" s="1">
        <f t="shared" si="294"/>
        <v>2.2983770807702721</v>
      </c>
      <c r="X4700" s="1">
        <f t="shared" si="295"/>
        <v>340.35284906422362</v>
      </c>
    </row>
    <row r="4701" spans="1:24" hidden="1" x14ac:dyDescent="0.3">
      <c r="A4701" s="18" t="str">
        <f t="shared" si="292"/>
        <v>ConstMin - Tractors/Loaders/Backhoes_2002_100</v>
      </c>
      <c r="B4701" s="1" t="s">
        <v>40</v>
      </c>
      <c r="C4701" s="1">
        <v>2020</v>
      </c>
      <c r="D4701" s="1" t="s">
        <v>102</v>
      </c>
      <c r="E4701" s="1">
        <v>2002</v>
      </c>
      <c r="F4701" s="1">
        <v>100</v>
      </c>
      <c r="G4701" s="1" t="s">
        <v>5</v>
      </c>
      <c r="H4701" s="1">
        <v>1.56571064393827E-3</v>
      </c>
      <c r="I4701" s="1">
        <v>1.8945098791653099E-3</v>
      </c>
      <c r="J4701" s="1">
        <v>2.2546233272711098E-3</v>
      </c>
      <c r="K4701" s="1">
        <v>6.6474955614138596E-3</v>
      </c>
      <c r="L4701" s="1">
        <v>1.2145276919601E-2</v>
      </c>
      <c r="M4701" s="1">
        <v>0.80007392379935005</v>
      </c>
      <c r="N4701" s="1">
        <v>1.42786569369706E-3</v>
      </c>
      <c r="O4701" s="1">
        <v>1.3136364382013001E-3</v>
      </c>
      <c r="P4701" s="1">
        <v>7.3501088756492298E-6</v>
      </c>
      <c r="Q4701" s="1">
        <v>6.5300958115310402E-6</v>
      </c>
      <c r="R4701" s="1">
        <v>25957.5173337333</v>
      </c>
      <c r="S4701" s="1">
        <v>16360.745278332201</v>
      </c>
      <c r="T4701" s="1">
        <v>50.009452304591697</v>
      </c>
      <c r="U4701" s="1">
        <v>1363674.31620098</v>
      </c>
      <c r="V4701" s="1">
        <f t="shared" si="293"/>
        <v>0.46001798786186154</v>
      </c>
      <c r="W4701" s="1">
        <f t="shared" si="294"/>
        <v>2.9490719008768225</v>
      </c>
      <c r="X4701" s="1">
        <f t="shared" si="295"/>
        <v>327.1530585594918</v>
      </c>
    </row>
    <row r="4702" spans="1:24" hidden="1" x14ac:dyDescent="0.3">
      <c r="A4702" s="18" t="str">
        <f t="shared" si="292"/>
        <v>ConstMin - Tractors/Loaders/Backhoes_2002_175</v>
      </c>
      <c r="B4702" s="1" t="s">
        <v>40</v>
      </c>
      <c r="C4702" s="1">
        <v>2020</v>
      </c>
      <c r="D4702" s="1" t="s">
        <v>102</v>
      </c>
      <c r="E4702" s="1">
        <v>2002</v>
      </c>
      <c r="F4702" s="1">
        <v>175</v>
      </c>
      <c r="G4702" s="1" t="s">
        <v>5</v>
      </c>
      <c r="H4702" s="1">
        <v>2.0636884439540301E-4</v>
      </c>
      <c r="I4702" s="1">
        <v>2.49706301718437E-4</v>
      </c>
      <c r="J4702" s="1">
        <v>2.9717113592937999E-4</v>
      </c>
      <c r="K4702" s="1">
        <v>9.8643720545387305E-4</v>
      </c>
      <c r="L4702" s="1">
        <v>2.32964113017416E-3</v>
      </c>
      <c r="M4702" s="1">
        <v>0.15346583963472199</v>
      </c>
      <c r="N4702" s="1">
        <v>1.4047161089832599E-4</v>
      </c>
      <c r="O4702" s="1">
        <v>1.2923388202646001E-4</v>
      </c>
      <c r="P4702" s="1">
        <v>1.41267672825309E-6</v>
      </c>
      <c r="Q4702" s="1">
        <v>1.2525675525742099E-6</v>
      </c>
      <c r="R4702" s="1">
        <v>4979.0301545352004</v>
      </c>
      <c r="S4702" s="1">
        <v>1840.7040183414899</v>
      </c>
      <c r="T4702" s="1">
        <v>4.7357435894499602</v>
      </c>
      <c r="U4702" s="1">
        <v>258250.77377331199</v>
      </c>
      <c r="V4702" s="1">
        <f t="shared" si="293"/>
        <v>0.32016693010519565</v>
      </c>
      <c r="W4702" s="1">
        <f t="shared" si="294"/>
        <v>2.9870053088835911</v>
      </c>
      <c r="X4702" s="1">
        <f t="shared" si="295"/>
        <v>388.68320963198119</v>
      </c>
    </row>
    <row r="4703" spans="1:24" hidden="1" x14ac:dyDescent="0.3">
      <c r="A4703" s="18" t="str">
        <f t="shared" si="292"/>
        <v>ConstMin - Tractors/Loaders/Backhoes_2002_300</v>
      </c>
      <c r="B4703" s="1" t="s">
        <v>40</v>
      </c>
      <c r="C4703" s="1">
        <v>2020</v>
      </c>
      <c r="D4703" s="1" t="s">
        <v>102</v>
      </c>
      <c r="E4703" s="1">
        <v>2002</v>
      </c>
      <c r="F4703" s="1">
        <v>300</v>
      </c>
      <c r="G4703" s="1" t="s">
        <v>5</v>
      </c>
      <c r="H4703" s="1">
        <v>5.3980015017337703E-5</v>
      </c>
      <c r="I4703" s="1">
        <v>6.5315818170978606E-5</v>
      </c>
      <c r="J4703" s="1">
        <v>7.7731221624966295E-5</v>
      </c>
      <c r="K4703" s="1">
        <v>1.86874448663163E-4</v>
      </c>
      <c r="L4703" s="1">
        <v>1.1736045030936301E-3</v>
      </c>
      <c r="M4703" s="1">
        <v>8.5344118502773902E-2</v>
      </c>
      <c r="N4703" s="1">
        <v>2.93996691634149E-5</v>
      </c>
      <c r="O4703" s="1">
        <v>2.7047695630341701E-5</v>
      </c>
      <c r="P4703" s="1">
        <v>7.8742929861961704E-7</v>
      </c>
      <c r="Q4703" s="1">
        <v>6.9656722234774295E-7</v>
      </c>
      <c r="R4703" s="1">
        <v>2768.8959350755299</v>
      </c>
      <c r="S4703" s="1">
        <v>763.72894154799303</v>
      </c>
      <c r="T4703" s="1">
        <v>1.7995825639909799</v>
      </c>
      <c r="U4703" s="1">
        <v>145872.22783566601</v>
      </c>
      <c r="V4703" s="1">
        <f t="shared" si="293"/>
        <v>0.14826353691608052</v>
      </c>
      <c r="W4703" s="1">
        <f t="shared" si="294"/>
        <v>2.6640216633865017</v>
      </c>
      <c r="X4703" s="1">
        <f t="shared" si="295"/>
        <v>424.39227675903459</v>
      </c>
    </row>
    <row r="4704" spans="1:24" hidden="1" x14ac:dyDescent="0.3">
      <c r="A4704" s="18" t="str">
        <f t="shared" si="292"/>
        <v>ConstMin - Tractors/Loaders/Backhoes_2002_600</v>
      </c>
      <c r="B4704" s="1" t="s">
        <v>40</v>
      </c>
      <c r="C4704" s="1">
        <v>2020</v>
      </c>
      <c r="D4704" s="1" t="s">
        <v>102</v>
      </c>
      <c r="E4704" s="1">
        <v>2002</v>
      </c>
      <c r="F4704" s="1">
        <v>600</v>
      </c>
      <c r="G4704" s="1" t="s">
        <v>5</v>
      </c>
      <c r="H4704" s="1">
        <v>6.6476059174703595E-5</v>
      </c>
      <c r="I4704" s="1">
        <v>8.0436031601391399E-5</v>
      </c>
      <c r="J4704" s="1">
        <v>9.5725525211573203E-5</v>
      </c>
      <c r="K4704" s="1">
        <v>2.7921286351885401E-4</v>
      </c>
      <c r="L4704" s="1">
        <v>1.2745267665870701E-3</v>
      </c>
      <c r="M4704" s="1">
        <v>0.134406872641576</v>
      </c>
      <c r="N4704" s="1">
        <v>3.2816785993616803E-5</v>
      </c>
      <c r="O4704" s="1">
        <v>3.0191443114127499E-5</v>
      </c>
      <c r="P4704" s="1">
        <v>1.2406639103118301E-6</v>
      </c>
      <c r="Q4704" s="1">
        <v>1.09701082608694E-6</v>
      </c>
      <c r="R4704" s="1">
        <v>4360.68296014306</v>
      </c>
      <c r="S4704" s="1">
        <v>645.29760339952099</v>
      </c>
      <c r="T4704" s="1">
        <v>1.7995825639909799</v>
      </c>
      <c r="U4704" s="1">
        <v>236040.77573652801</v>
      </c>
      <c r="V4704" s="1">
        <f t="shared" si="293"/>
        <v>0.11283717471417967</v>
      </c>
      <c r="W4704" s="1">
        <f t="shared" si="294"/>
        <v>1.7879300678577488</v>
      </c>
      <c r="X4704" s="1">
        <f t="shared" si="295"/>
        <v>358.58182687013152</v>
      </c>
    </row>
    <row r="4705" spans="1:24" hidden="1" x14ac:dyDescent="0.3">
      <c r="A4705" s="18" t="str">
        <f t="shared" si="292"/>
        <v>ConstMin - Tractors/Loaders/Backhoes_2003_50</v>
      </c>
      <c r="B4705" s="1" t="s">
        <v>40</v>
      </c>
      <c r="C4705" s="1">
        <v>2020</v>
      </c>
      <c r="D4705" s="1" t="s">
        <v>102</v>
      </c>
      <c r="E4705" s="1">
        <v>2003</v>
      </c>
      <c r="F4705" s="1">
        <v>50</v>
      </c>
      <c r="G4705" s="1" t="s">
        <v>5</v>
      </c>
      <c r="H4705" s="1">
        <v>3.18350781244506E-4</v>
      </c>
      <c r="I4705" s="1">
        <v>3.85204445305853E-4</v>
      </c>
      <c r="J4705" s="1">
        <v>4.5842512499208899E-4</v>
      </c>
      <c r="K4705" s="1">
        <v>1.11486560062299E-3</v>
      </c>
      <c r="L4705" s="1">
        <v>8.5125961194301399E-4</v>
      </c>
      <c r="M4705" s="1">
        <v>8.0672005591890306E-2</v>
      </c>
      <c r="N4705" s="1">
        <v>1.1480470401037E-4</v>
      </c>
      <c r="O4705" s="1">
        <v>1.0562032768953999E-4</v>
      </c>
      <c r="P4705" s="1">
        <v>7.3630217479623902E-7</v>
      </c>
      <c r="Q4705" s="1">
        <v>6.5843406484464699E-7</v>
      </c>
      <c r="R4705" s="1">
        <v>2617.3143770945999</v>
      </c>
      <c r="S4705" s="1">
        <v>3374.7120735741501</v>
      </c>
      <c r="T4705" s="1">
        <v>7.8613343584869302</v>
      </c>
      <c r="U4705" s="1">
        <v>125148.960993509</v>
      </c>
      <c r="V4705" s="1">
        <f t="shared" si="293"/>
        <v>1.019184106703148</v>
      </c>
      <c r="W4705" s="1">
        <f t="shared" si="294"/>
        <v>2.2522851897042391</v>
      </c>
      <c r="X4705" s="1">
        <f t="shared" si="295"/>
        <v>429.27980412522237</v>
      </c>
    </row>
    <row r="4706" spans="1:24" hidden="1" x14ac:dyDescent="0.3">
      <c r="A4706" s="18" t="str">
        <f t="shared" si="292"/>
        <v>ConstMin - Tractors/Loaders/Backhoes_2003_100</v>
      </c>
      <c r="B4706" s="1" t="s">
        <v>40</v>
      </c>
      <c r="C4706" s="1">
        <v>2020</v>
      </c>
      <c r="D4706" s="1" t="s">
        <v>102</v>
      </c>
      <c r="E4706" s="1">
        <v>2003</v>
      </c>
      <c r="F4706" s="1">
        <v>100</v>
      </c>
      <c r="G4706" s="1" t="s">
        <v>5</v>
      </c>
      <c r="H4706" s="1">
        <v>2.02982292815178E-3</v>
      </c>
      <c r="I4706" s="1">
        <v>2.4560857430636599E-3</v>
      </c>
      <c r="J4706" s="1">
        <v>2.9229450165385701E-3</v>
      </c>
      <c r="K4706" s="1">
        <v>8.6336550466164803E-3</v>
      </c>
      <c r="L4706" s="1">
        <v>1.5779657676163201E-2</v>
      </c>
      <c r="M4706" s="1">
        <v>1.0427762883402401</v>
      </c>
      <c r="N4706" s="1">
        <v>1.8443099982036501E-3</v>
      </c>
      <c r="O4706" s="1">
        <v>1.6967651983473601E-3</v>
      </c>
      <c r="P4706" s="1">
        <v>9.5800892272838204E-6</v>
      </c>
      <c r="Q4706" s="1">
        <v>8.5109998842584894E-6</v>
      </c>
      <c r="R4706" s="1">
        <v>33831.7282623828</v>
      </c>
      <c r="S4706" s="1">
        <v>21681.386716185301</v>
      </c>
      <c r="T4706" s="1">
        <v>54.839910765830702</v>
      </c>
      <c r="U4706" s="1">
        <v>1777649.03314464</v>
      </c>
      <c r="V4706" s="1">
        <f t="shared" si="293"/>
        <v>0.45749473862033785</v>
      </c>
      <c r="W4706" s="1">
        <f t="shared" si="294"/>
        <v>2.939274569083143</v>
      </c>
      <c r="X4706" s="1">
        <f t="shared" si="295"/>
        <v>395.35780444220563</v>
      </c>
    </row>
    <row r="4707" spans="1:24" hidden="1" x14ac:dyDescent="0.3">
      <c r="A4707" s="18" t="str">
        <f t="shared" si="292"/>
        <v>ConstMin - Tractors/Loaders/Backhoes_2003_175</v>
      </c>
      <c r="B4707" s="1" t="s">
        <v>40</v>
      </c>
      <c r="C4707" s="1">
        <v>2020</v>
      </c>
      <c r="D4707" s="1" t="s">
        <v>102</v>
      </c>
      <c r="E4707" s="1">
        <v>2003</v>
      </c>
      <c r="F4707" s="1">
        <v>175</v>
      </c>
      <c r="G4707" s="1" t="s">
        <v>5</v>
      </c>
      <c r="H4707" s="1">
        <v>1.4707141907863901E-4</v>
      </c>
      <c r="I4707" s="1">
        <v>1.7795641708515399E-4</v>
      </c>
      <c r="J4707" s="1">
        <v>2.11782843473241E-4</v>
      </c>
      <c r="K4707" s="1">
        <v>1.15810106040411E-3</v>
      </c>
      <c r="L4707" s="1">
        <v>2.0064217592287402E-3</v>
      </c>
      <c r="M4707" s="1">
        <v>0.18080607250229899</v>
      </c>
      <c r="N4707" s="1">
        <v>1.1023336337182001E-4</v>
      </c>
      <c r="O4707" s="1">
        <v>1.01414694302075E-4</v>
      </c>
      <c r="P4707" s="1">
        <v>1.6672296623316701E-6</v>
      </c>
      <c r="Q4707" s="1">
        <v>1.47571485787199E-6</v>
      </c>
      <c r="R4707" s="1">
        <v>5866.0539000390099</v>
      </c>
      <c r="S4707" s="1">
        <v>2095.84378785849</v>
      </c>
      <c r="T4707" s="1">
        <v>4.9251733330279599</v>
      </c>
      <c r="U4707" s="1">
        <v>308733.91182684799</v>
      </c>
      <c r="V4707" s="1">
        <f t="shared" si="293"/>
        <v>0.19086131785280966</v>
      </c>
      <c r="W4707" s="1">
        <f t="shared" si="294"/>
        <v>2.1519218436034557</v>
      </c>
      <c r="X4707" s="1">
        <f t="shared" si="295"/>
        <v>425.53706156976631</v>
      </c>
    </row>
    <row r="4708" spans="1:24" hidden="1" x14ac:dyDescent="0.3">
      <c r="A4708" s="18" t="str">
        <f t="shared" si="292"/>
        <v>ConstMin - Tractors/Loaders/Backhoes_2003_300</v>
      </c>
      <c r="B4708" s="1" t="s">
        <v>40</v>
      </c>
      <c r="C4708" s="1">
        <v>2020</v>
      </c>
      <c r="D4708" s="1" t="s">
        <v>102</v>
      </c>
      <c r="E4708" s="1">
        <v>2003</v>
      </c>
      <c r="F4708" s="1">
        <v>300</v>
      </c>
      <c r="G4708" s="1" t="s">
        <v>5</v>
      </c>
      <c r="H4708" s="1">
        <v>1.0487163097614399E-4</v>
      </c>
      <c r="I4708" s="1">
        <v>1.2689467348113399E-4</v>
      </c>
      <c r="J4708" s="1">
        <v>1.51015148605647E-4</v>
      </c>
      <c r="K4708" s="1">
        <v>4.3066907013936801E-4</v>
      </c>
      <c r="L4708" s="1">
        <v>2.0781718690388298E-3</v>
      </c>
      <c r="M4708" s="1">
        <v>0.197374112471946</v>
      </c>
      <c r="N4708" s="1">
        <v>4.76327249980303E-5</v>
      </c>
      <c r="O4708" s="1">
        <v>4.3822106998187899E-5</v>
      </c>
      <c r="P4708" s="1">
        <v>1.82167540184987E-6</v>
      </c>
      <c r="Q4708" s="1">
        <v>1.6109409728505899E-6</v>
      </c>
      <c r="R4708" s="1">
        <v>6403.5857104195202</v>
      </c>
      <c r="S4708" s="1">
        <v>1679.4852654292999</v>
      </c>
      <c r="T4708" s="1">
        <v>3.4097353844039699</v>
      </c>
      <c r="U4708" s="1">
        <v>335570.48650647199</v>
      </c>
      <c r="V4708" s="1">
        <f t="shared" si="293"/>
        <v>0.12521265826221203</v>
      </c>
      <c r="W4708" s="1">
        <f t="shared" si="294"/>
        <v>2.0506252698367877</v>
      </c>
      <c r="X4708" s="1">
        <f t="shared" si="295"/>
        <v>492.55589542555606</v>
      </c>
    </row>
    <row r="4709" spans="1:24" hidden="1" x14ac:dyDescent="0.3">
      <c r="A4709" s="18" t="str">
        <f t="shared" si="292"/>
        <v>ConstMin - Tractors/Loaders/Backhoes_2003_600</v>
      </c>
      <c r="B4709" s="1" t="s">
        <v>40</v>
      </c>
      <c r="C4709" s="1">
        <v>2020</v>
      </c>
      <c r="D4709" s="1" t="s">
        <v>102</v>
      </c>
      <c r="E4709" s="1">
        <v>2003</v>
      </c>
      <c r="F4709" s="1">
        <v>600</v>
      </c>
      <c r="G4709" s="1" t="s">
        <v>5</v>
      </c>
      <c r="H4709" s="1">
        <v>9.4828189844274897E-5</v>
      </c>
      <c r="I4709" s="1">
        <v>1.14742109711572E-4</v>
      </c>
      <c r="J4709" s="1">
        <v>1.3655259337575499E-4</v>
      </c>
      <c r="K4709" s="1">
        <v>4.1703979289180702E-4</v>
      </c>
      <c r="L4709" s="1">
        <v>1.7511293979374299E-3</v>
      </c>
      <c r="M4709" s="1">
        <v>0.20130998455180199</v>
      </c>
      <c r="N4709" s="1">
        <v>4.89791952555824E-5</v>
      </c>
      <c r="O4709" s="1">
        <v>4.5060859635135799E-5</v>
      </c>
      <c r="P4709" s="1">
        <v>1.8583657943239499E-6</v>
      </c>
      <c r="Q4709" s="1">
        <v>1.64306503166422E-6</v>
      </c>
      <c r="R4709" s="1">
        <v>6531.2807454620897</v>
      </c>
      <c r="S4709" s="1">
        <v>1120.29073124566</v>
      </c>
      <c r="T4709" s="1">
        <v>2.4625866665139799</v>
      </c>
      <c r="U4709" s="1">
        <v>345997.48353471898</v>
      </c>
      <c r="V4709" s="1">
        <f t="shared" si="293"/>
        <v>0.10980914026990046</v>
      </c>
      <c r="W4709" s="1">
        <f t="shared" si="294"/>
        <v>1.6758451990487035</v>
      </c>
      <c r="X4709" s="1">
        <f t="shared" si="295"/>
        <v>454.92438762836946</v>
      </c>
    </row>
    <row r="4710" spans="1:24" hidden="1" x14ac:dyDescent="0.3">
      <c r="A4710" s="18" t="str">
        <f t="shared" si="292"/>
        <v>ConstMin - Tractors/Loaders/Backhoes_2003_750</v>
      </c>
      <c r="B4710" s="1" t="s">
        <v>40</v>
      </c>
      <c r="C4710" s="1">
        <v>2020</v>
      </c>
      <c r="D4710" s="1" t="s">
        <v>102</v>
      </c>
      <c r="E4710" s="1">
        <v>2003</v>
      </c>
      <c r="F4710" s="1">
        <v>750</v>
      </c>
      <c r="G4710" s="1" t="s">
        <v>5</v>
      </c>
      <c r="H4710" s="1">
        <v>1.34801376422826E-5</v>
      </c>
      <c r="I4710" s="1">
        <v>1.6310966547161899E-5</v>
      </c>
      <c r="J4710" s="1">
        <v>1.9411398204887E-5</v>
      </c>
      <c r="K4710" s="1">
        <v>5.8167968401698601E-5</v>
      </c>
      <c r="L4710" s="1">
        <v>2.5779098362493902E-4</v>
      </c>
      <c r="M4710" s="1">
        <v>2.8078358516242401E-2</v>
      </c>
      <c r="N4710" s="1">
        <v>7.1301395764206401E-6</v>
      </c>
      <c r="O4710" s="1">
        <v>6.5597284103069897E-6</v>
      </c>
      <c r="P4710" s="1">
        <v>2.59193944860016E-7</v>
      </c>
      <c r="Q4710" s="1">
        <v>2.29171787615421E-7</v>
      </c>
      <c r="R4710" s="1">
        <v>910.97141927466305</v>
      </c>
      <c r="S4710" s="1">
        <v>70.784118251093503</v>
      </c>
      <c r="T4710" s="1">
        <v>9.4714871788999205E-2</v>
      </c>
      <c r="U4710" s="1">
        <v>47779.279819488103</v>
      </c>
      <c r="V4710" s="1">
        <f t="shared" si="293"/>
        <v>0.1130391019031881</v>
      </c>
      <c r="W4710" s="1">
        <f t="shared" si="294"/>
        <v>1.786556375028125</v>
      </c>
      <c r="X4710" s="1">
        <f t="shared" si="295"/>
        <v>747.3390072129605</v>
      </c>
    </row>
    <row r="4711" spans="1:24" hidden="1" x14ac:dyDescent="0.3">
      <c r="A4711" s="18" t="str">
        <f t="shared" si="292"/>
        <v>ConstMin - Tractors/Loaders/Backhoes_2003_9999</v>
      </c>
      <c r="B4711" s="1" t="s">
        <v>40</v>
      </c>
      <c r="C4711" s="1">
        <v>2020</v>
      </c>
      <c r="D4711" s="1" t="s">
        <v>102</v>
      </c>
      <c r="E4711" s="1">
        <v>2003</v>
      </c>
      <c r="F4711" s="1">
        <v>9999</v>
      </c>
      <c r="G4711" s="1" t="s">
        <v>5</v>
      </c>
      <c r="H4711" s="1">
        <v>1.6957356026456201E-5</v>
      </c>
      <c r="I4711" s="1">
        <v>2.0518400792012099E-5</v>
      </c>
      <c r="J4711" s="1">
        <v>2.4418592678097002E-5</v>
      </c>
      <c r="K4711" s="1">
        <v>6.0334670758455698E-5</v>
      </c>
      <c r="L4711" s="1">
        <v>3.7875701689955599E-4</v>
      </c>
      <c r="M4711" s="1">
        <v>2.9124251079497801E-2</v>
      </c>
      <c r="N4711" s="1">
        <v>9.9743364667339806E-6</v>
      </c>
      <c r="O4711" s="1">
        <v>9.1763895493952603E-6</v>
      </c>
      <c r="P4711" s="1">
        <v>2.6875942373062098E-7</v>
      </c>
      <c r="Q4711" s="1">
        <v>2.37708222116614E-7</v>
      </c>
      <c r="R4711" s="1">
        <v>944.90425164470503</v>
      </c>
      <c r="S4711" s="1">
        <v>24.827265356726802</v>
      </c>
      <c r="T4711" s="1">
        <v>9.4714871788999205E-2</v>
      </c>
      <c r="U4711" s="1">
        <v>49654.5307134537</v>
      </c>
      <c r="V4711" s="1">
        <f t="shared" si="293"/>
        <v>0.13682744825893553</v>
      </c>
      <c r="W4711" s="1">
        <f t="shared" si="294"/>
        <v>2.5257502598695805</v>
      </c>
      <c r="X4711" s="1">
        <f t="shared" si="295"/>
        <v>262.12636820156052</v>
      </c>
    </row>
    <row r="4712" spans="1:24" hidden="1" x14ac:dyDescent="0.3">
      <c r="A4712" s="18" t="str">
        <f t="shared" si="292"/>
        <v>ConstMin - Tractors/Loaders/Backhoes_2004_50</v>
      </c>
      <c r="B4712" s="1" t="s">
        <v>40</v>
      </c>
      <c r="C4712" s="1">
        <v>2020</v>
      </c>
      <c r="D4712" s="1" t="s">
        <v>102</v>
      </c>
      <c r="E4712" s="1">
        <v>2004</v>
      </c>
      <c r="F4712" s="1">
        <v>50</v>
      </c>
      <c r="G4712" s="1" t="s">
        <v>5</v>
      </c>
      <c r="H4712" s="1">
        <v>2.34090439976487E-4</v>
      </c>
      <c r="I4712" s="1">
        <v>2.8324943237154998E-4</v>
      </c>
      <c r="J4712" s="1">
        <v>3.3709023356614203E-4</v>
      </c>
      <c r="K4712" s="1">
        <v>1.3355603900631599E-3</v>
      </c>
      <c r="L4712" s="1">
        <v>1.1828946123046101E-3</v>
      </c>
      <c r="M4712" s="1">
        <v>0.122645167194951</v>
      </c>
      <c r="N4712" s="1">
        <v>1.2437327150266301E-4</v>
      </c>
      <c r="O4712" s="1">
        <v>1.1442340978245E-4</v>
      </c>
      <c r="P4712" s="1">
        <v>1.12689267921607E-6</v>
      </c>
      <c r="Q4712" s="1">
        <v>1.0010133673662E-6</v>
      </c>
      <c r="R4712" s="1">
        <v>3979.0873801306302</v>
      </c>
      <c r="S4712" s="1">
        <v>5056.4159456949101</v>
      </c>
      <c r="T4712" s="1">
        <v>10.1344912814229</v>
      </c>
      <c r="U4712" s="1">
        <v>185291.653486633</v>
      </c>
      <c r="V4712" s="1">
        <f t="shared" si="293"/>
        <v>0.50617628266822767</v>
      </c>
      <c r="W4712" s="1">
        <f t="shared" si="294"/>
        <v>2.1138725420611353</v>
      </c>
      <c r="X4712" s="1">
        <f t="shared" si="295"/>
        <v>498.93140220699667</v>
      </c>
    </row>
    <row r="4713" spans="1:24" hidden="1" x14ac:dyDescent="0.3">
      <c r="A4713" s="18" t="str">
        <f t="shared" si="292"/>
        <v>ConstMin - Tractors/Loaders/Backhoes_2004_100</v>
      </c>
      <c r="B4713" s="1" t="s">
        <v>40</v>
      </c>
      <c r="C4713" s="1">
        <v>2020</v>
      </c>
      <c r="D4713" s="1" t="s">
        <v>102</v>
      </c>
      <c r="E4713" s="1">
        <v>2004</v>
      </c>
      <c r="F4713" s="1">
        <v>100</v>
      </c>
      <c r="G4713" s="1" t="s">
        <v>5</v>
      </c>
      <c r="H4713" s="1">
        <v>2.0331570989570698E-3</v>
      </c>
      <c r="I4713" s="1">
        <v>2.46012008973805E-3</v>
      </c>
      <c r="J4713" s="1">
        <v>2.9277462224981802E-3</v>
      </c>
      <c r="K4713" s="1">
        <v>1.47517346524982E-2</v>
      </c>
      <c r="L4713" s="1">
        <v>2.2916959765245399E-2</v>
      </c>
      <c r="M4713" s="1">
        <v>1.9331622295252999</v>
      </c>
      <c r="N4713" s="1">
        <v>1.9226141972694E-3</v>
      </c>
      <c r="O4713" s="1">
        <v>1.76880506148784E-3</v>
      </c>
      <c r="P4713" s="1">
        <v>1.7812048785030399E-5</v>
      </c>
      <c r="Q4713" s="1">
        <v>1.5778210240981498E-5</v>
      </c>
      <c r="R4713" s="1">
        <v>62719.319539285898</v>
      </c>
      <c r="S4713" s="1">
        <v>38710.566496270803</v>
      </c>
      <c r="T4713" s="1">
        <v>84.485665635787399</v>
      </c>
      <c r="U4713" s="1">
        <v>3290918.9221358802</v>
      </c>
      <c r="V4713" s="1">
        <f t="shared" si="293"/>
        <v>0.24752993365245196</v>
      </c>
      <c r="W4713" s="1">
        <f t="shared" si="294"/>
        <v>2.305836025594636</v>
      </c>
      <c r="X4713" s="1">
        <f t="shared" si="295"/>
        <v>458.19093931448344</v>
      </c>
    </row>
    <row r="4714" spans="1:24" hidden="1" x14ac:dyDescent="0.3">
      <c r="A4714" s="18" t="str">
        <f t="shared" si="292"/>
        <v>ConstMin - Tractors/Loaders/Backhoes_2004_175</v>
      </c>
      <c r="B4714" s="1" t="s">
        <v>40</v>
      </c>
      <c r="C4714" s="1">
        <v>2020</v>
      </c>
      <c r="D4714" s="1" t="s">
        <v>102</v>
      </c>
      <c r="E4714" s="1">
        <v>2004</v>
      </c>
      <c r="F4714" s="1">
        <v>175</v>
      </c>
      <c r="G4714" s="1" t="s">
        <v>5</v>
      </c>
      <c r="H4714" s="1">
        <v>1.9651599929076599E-4</v>
      </c>
      <c r="I4714" s="1">
        <v>2.3778435914182701E-4</v>
      </c>
      <c r="J4714" s="1">
        <v>2.82983038978704E-4</v>
      </c>
      <c r="K4714" s="1">
        <v>1.9729348547288502E-3</v>
      </c>
      <c r="L4714" s="1">
        <v>3.0120098657844198E-3</v>
      </c>
      <c r="M4714" s="1">
        <v>0.30935832521046103</v>
      </c>
      <c r="N4714" s="1">
        <v>1.4669346583093699E-4</v>
      </c>
      <c r="O4714" s="1">
        <v>1.3495798856446201E-4</v>
      </c>
      <c r="P4714" s="1">
        <v>2.8542756523283698E-6</v>
      </c>
      <c r="Q4714" s="1">
        <v>2.5249410631032098E-6</v>
      </c>
      <c r="R4714" s="1">
        <v>10036.790164153799</v>
      </c>
      <c r="S4714" s="1">
        <v>3700.42466546687</v>
      </c>
      <c r="T4714" s="1">
        <v>7.7666194866979303</v>
      </c>
      <c r="U4714" s="1">
        <v>534982.12694036297</v>
      </c>
      <c r="V4714" s="1">
        <f t="shared" si="293"/>
        <v>0.14717451457511957</v>
      </c>
      <c r="W4714" s="1">
        <f t="shared" si="294"/>
        <v>1.8642567218977217</v>
      </c>
      <c r="X4714" s="1">
        <f t="shared" si="295"/>
        <v>476.45242203569688</v>
      </c>
    </row>
    <row r="4715" spans="1:24" hidden="1" x14ac:dyDescent="0.3">
      <c r="A4715" s="18" t="str">
        <f t="shared" si="292"/>
        <v>ConstMin - Tractors/Loaders/Backhoes_2004_300</v>
      </c>
      <c r="B4715" s="1" t="s">
        <v>40</v>
      </c>
      <c r="C4715" s="1">
        <v>2020</v>
      </c>
      <c r="D4715" s="1" t="s">
        <v>102</v>
      </c>
      <c r="E4715" s="1">
        <v>2004</v>
      </c>
      <c r="F4715" s="1">
        <v>300</v>
      </c>
      <c r="G4715" s="1" t="s">
        <v>5</v>
      </c>
      <c r="H4715" s="1">
        <v>9.0237257981486797E-5</v>
      </c>
      <c r="I4715" s="1">
        <v>1.09187082157599E-4</v>
      </c>
      <c r="J4715" s="1">
        <v>1.29941651493341E-4</v>
      </c>
      <c r="K4715" s="1">
        <v>4.0498266507543902E-4</v>
      </c>
      <c r="L4715" s="1">
        <v>1.7589961126981701E-3</v>
      </c>
      <c r="M4715" s="1">
        <v>0.18640762022856</v>
      </c>
      <c r="N4715" s="1">
        <v>4.3327824571097302E-5</v>
      </c>
      <c r="O4715" s="1">
        <v>3.98615986054095E-5</v>
      </c>
      <c r="P4715" s="1">
        <v>1.72072377379088E-6</v>
      </c>
      <c r="Q4715" s="1">
        <v>1.5214339373935901E-6</v>
      </c>
      <c r="R4715" s="1">
        <v>6047.7899470153598</v>
      </c>
      <c r="S4715" s="1">
        <v>1569.61141023357</v>
      </c>
      <c r="T4715" s="1">
        <v>2.9361610254589698</v>
      </c>
      <c r="U4715" s="1">
        <v>324251.33777857502</v>
      </c>
      <c r="V4715" s="1">
        <f t="shared" si="293"/>
        <v>0.11150082595570229</v>
      </c>
      <c r="W4715" s="1">
        <f t="shared" si="294"/>
        <v>1.7962703604042205</v>
      </c>
      <c r="X4715" s="1">
        <f t="shared" si="295"/>
        <v>534.57947184222098</v>
      </c>
    </row>
    <row r="4716" spans="1:24" hidden="1" x14ac:dyDescent="0.3">
      <c r="A4716" s="18" t="str">
        <f t="shared" si="292"/>
        <v>ConstMin - Tractors/Loaders/Backhoes_2004_600</v>
      </c>
      <c r="B4716" s="1" t="s">
        <v>40</v>
      </c>
      <c r="C4716" s="1">
        <v>2020</v>
      </c>
      <c r="D4716" s="1" t="s">
        <v>102</v>
      </c>
      <c r="E4716" s="1">
        <v>2004</v>
      </c>
      <c r="F4716" s="1">
        <v>600</v>
      </c>
      <c r="G4716" s="1" t="s">
        <v>5</v>
      </c>
      <c r="H4716" s="1">
        <v>1.24036502616286E-4</v>
      </c>
      <c r="I4716" s="1">
        <v>1.5008416816570701E-4</v>
      </c>
      <c r="J4716" s="1">
        <v>1.78612563767452E-4</v>
      </c>
      <c r="K4716" s="1">
        <v>5.5135094559705296E-4</v>
      </c>
      <c r="L4716" s="1">
        <v>2.31730674471484E-3</v>
      </c>
      <c r="M4716" s="1">
        <v>0.26705389195207002</v>
      </c>
      <c r="N4716" s="1">
        <v>6.0540188188930002E-5</v>
      </c>
      <c r="O4716" s="1">
        <v>5.5696973133815598E-5</v>
      </c>
      <c r="P4716" s="1">
        <v>2.4653245723104E-6</v>
      </c>
      <c r="Q4716" s="1">
        <v>2.1796579658639498E-6</v>
      </c>
      <c r="R4716" s="1">
        <v>8664.2694170911709</v>
      </c>
      <c r="S4716" s="1">
        <v>1500.4120110478</v>
      </c>
      <c r="T4716" s="1">
        <v>3.12559076903697</v>
      </c>
      <c r="U4716" s="1">
        <v>475585.14047151699</v>
      </c>
      <c r="V4716" s="1">
        <f t="shared" si="293"/>
        <v>0.10449492688794866</v>
      </c>
      <c r="W4716" s="1">
        <f t="shared" si="294"/>
        <v>1.6134066759031822</v>
      </c>
      <c r="X4716" s="1">
        <f t="shared" si="295"/>
        <v>480.04109364262484</v>
      </c>
    </row>
    <row r="4717" spans="1:24" hidden="1" x14ac:dyDescent="0.3">
      <c r="A4717" s="18" t="str">
        <f t="shared" si="292"/>
        <v>ConstMin - Tractors/Loaders/Backhoes_2005_50</v>
      </c>
      <c r="B4717" s="1" t="s">
        <v>40</v>
      </c>
      <c r="C4717" s="1">
        <v>2020</v>
      </c>
      <c r="D4717" s="1" t="s">
        <v>102</v>
      </c>
      <c r="E4717" s="1">
        <v>2005</v>
      </c>
      <c r="F4717" s="1">
        <v>50</v>
      </c>
      <c r="G4717" s="1" t="s">
        <v>5</v>
      </c>
      <c r="H4717" s="1">
        <v>2.4842378792636798E-4</v>
      </c>
      <c r="I4717" s="1">
        <v>3.0059278339090501E-4</v>
      </c>
      <c r="J4717" s="1">
        <v>3.5773025461397E-4</v>
      </c>
      <c r="K4717" s="1">
        <v>1.9967649386225402E-3</v>
      </c>
      <c r="L4717" s="1">
        <v>1.91043161385338E-3</v>
      </c>
      <c r="M4717" s="1">
        <v>0.20289297352931099</v>
      </c>
      <c r="N4717" s="1">
        <v>1.78840768178869E-4</v>
      </c>
      <c r="O4717" s="1">
        <v>1.6453350672456001E-4</v>
      </c>
      <c r="P4717" s="1">
        <v>1.8683934445080901E-6</v>
      </c>
      <c r="Q4717" s="1">
        <v>1.6559851748963001E-6</v>
      </c>
      <c r="R4717" s="1">
        <v>6582.6390794866402</v>
      </c>
      <c r="S4717" s="1">
        <v>8575.2318062757604</v>
      </c>
      <c r="T4717" s="1">
        <v>15.7226687169738</v>
      </c>
      <c r="U4717" s="1">
        <v>313512.54115835897</v>
      </c>
      <c r="V4717" s="1">
        <f t="shared" si="293"/>
        <v>0.31747697409222314</v>
      </c>
      <c r="W4717" s="1">
        <f t="shared" si="294"/>
        <v>2.0177398842857417</v>
      </c>
      <c r="X4717" s="1">
        <f t="shared" si="295"/>
        <v>545.40561533412927</v>
      </c>
    </row>
    <row r="4718" spans="1:24" hidden="1" x14ac:dyDescent="0.3">
      <c r="A4718" s="18" t="str">
        <f t="shared" si="292"/>
        <v>ConstMin - Tractors/Loaders/Backhoes_2005_100</v>
      </c>
      <c r="B4718" s="1" t="s">
        <v>40</v>
      </c>
      <c r="C4718" s="1">
        <v>2020</v>
      </c>
      <c r="D4718" s="1" t="s">
        <v>102</v>
      </c>
      <c r="E4718" s="1">
        <v>2005</v>
      </c>
      <c r="F4718" s="1">
        <v>100</v>
      </c>
      <c r="G4718" s="1" t="s">
        <v>5</v>
      </c>
      <c r="H4718" s="1">
        <v>2.0131498055832599E-3</v>
      </c>
      <c r="I4718" s="1">
        <v>2.4359112647557401E-3</v>
      </c>
      <c r="J4718" s="1">
        <v>2.8989357200398902E-3</v>
      </c>
      <c r="K4718" s="1">
        <v>1.9968593210670401E-2</v>
      </c>
      <c r="L4718" s="1">
        <v>2.9061293630320301E-2</v>
      </c>
      <c r="M4718" s="1">
        <v>2.7046291804423102</v>
      </c>
      <c r="N4718" s="1">
        <v>1.9732375519953401E-3</v>
      </c>
      <c r="O4718" s="1">
        <v>1.81537854783571E-3</v>
      </c>
      <c r="P4718" s="1">
        <v>2.4945243547846701E-5</v>
      </c>
      <c r="Q4718" s="1">
        <v>2.2074819785503E-5</v>
      </c>
      <c r="R4718" s="1">
        <v>87748.7151428012</v>
      </c>
      <c r="S4718" s="1">
        <v>55407.906104077701</v>
      </c>
      <c r="T4718" s="1">
        <v>112.142408198175</v>
      </c>
      <c r="U4718" s="1">
        <v>4605267.4255035501</v>
      </c>
      <c r="V4718" s="1">
        <f t="shared" si="293"/>
        <v>0.17514397818182975</v>
      </c>
      <c r="W4718" s="1">
        <f t="shared" si="294"/>
        <v>2.0895303745947231</v>
      </c>
      <c r="X4718" s="1">
        <f t="shared" si="295"/>
        <v>494.0852171300117</v>
      </c>
    </row>
    <row r="4719" spans="1:24" hidden="1" x14ac:dyDescent="0.3">
      <c r="A4719" s="18" t="str">
        <f t="shared" si="292"/>
        <v>ConstMin - Tractors/Loaders/Backhoes_2005_175</v>
      </c>
      <c r="B4719" s="1" t="s">
        <v>40</v>
      </c>
      <c r="C4719" s="1">
        <v>2020</v>
      </c>
      <c r="D4719" s="1" t="s">
        <v>102</v>
      </c>
      <c r="E4719" s="1">
        <v>2005</v>
      </c>
      <c r="F4719" s="1">
        <v>175</v>
      </c>
      <c r="G4719" s="1" t="s">
        <v>5</v>
      </c>
      <c r="H4719" s="1">
        <v>1.8726356099102199E-4</v>
      </c>
      <c r="I4719" s="1">
        <v>2.26588908799137E-4</v>
      </c>
      <c r="J4719" s="1">
        <v>2.6965952782707198E-4</v>
      </c>
      <c r="K4719" s="1">
        <v>2.2114713826927599E-3</v>
      </c>
      <c r="L4719" s="1">
        <v>3.14660998769718E-3</v>
      </c>
      <c r="M4719" s="1">
        <v>0.34855858411080698</v>
      </c>
      <c r="N4719" s="1">
        <v>1.32923218609047E-4</v>
      </c>
      <c r="O4719" s="1">
        <v>1.22289361120323E-4</v>
      </c>
      <c r="P4719" s="1">
        <v>3.2169790590458201E-6</v>
      </c>
      <c r="Q4719" s="1">
        <v>2.8448883065285301E-6</v>
      </c>
      <c r="R4719" s="1">
        <v>11308.5993928067</v>
      </c>
      <c r="S4719" s="1">
        <v>4048.4289722117901</v>
      </c>
      <c r="T4719" s="1">
        <v>8.1454789738539297</v>
      </c>
      <c r="U4719" s="1">
        <v>600108.98299716297</v>
      </c>
      <c r="V4719" s="1">
        <f t="shared" si="293"/>
        <v>0.12502507417995479</v>
      </c>
      <c r="W4719" s="1">
        <f t="shared" si="294"/>
        <v>1.7362065478499045</v>
      </c>
      <c r="X4719" s="1">
        <f t="shared" si="295"/>
        <v>497.01545915308247</v>
      </c>
    </row>
    <row r="4720" spans="1:24" hidden="1" x14ac:dyDescent="0.3">
      <c r="A4720" s="18" t="str">
        <f t="shared" si="292"/>
        <v>ConstMin - Tractors/Loaders/Backhoes_2005_300</v>
      </c>
      <c r="B4720" s="1" t="s">
        <v>40</v>
      </c>
      <c r="C4720" s="1">
        <v>2020</v>
      </c>
      <c r="D4720" s="1" t="s">
        <v>102</v>
      </c>
      <c r="E4720" s="1">
        <v>2005</v>
      </c>
      <c r="F4720" s="1">
        <v>300</v>
      </c>
      <c r="G4720" s="1" t="s">
        <v>5</v>
      </c>
      <c r="H4720" s="1">
        <v>1.52765398672217E-4</v>
      </c>
      <c r="I4720" s="1">
        <v>1.84846132393382E-4</v>
      </c>
      <c r="J4720" s="1">
        <v>2.1998217408799201E-4</v>
      </c>
      <c r="K4720" s="1">
        <v>7.1529792531370298E-4</v>
      </c>
      <c r="L4720" s="1">
        <v>2.9449312544158001E-3</v>
      </c>
      <c r="M4720" s="1">
        <v>0.3309462359914</v>
      </c>
      <c r="N4720" s="1">
        <v>7.9891100421504497E-5</v>
      </c>
      <c r="O4720" s="1">
        <v>7.3499812387784101E-5</v>
      </c>
      <c r="P4720" s="1">
        <v>3.0551791113065901E-6</v>
      </c>
      <c r="Q4720" s="1">
        <v>2.70113868881869E-6</v>
      </c>
      <c r="R4720" s="1">
        <v>10737.1861546071</v>
      </c>
      <c r="S4720" s="1">
        <v>2765.6517128016799</v>
      </c>
      <c r="T4720" s="1">
        <v>4.7357435894499602</v>
      </c>
      <c r="U4720" s="1">
        <v>561427.29769874096</v>
      </c>
      <c r="V4720" s="1">
        <f t="shared" si="293"/>
        <v>0.10901981575097222</v>
      </c>
      <c r="W4720" s="1">
        <f t="shared" si="294"/>
        <v>1.7368816896446178</v>
      </c>
      <c r="X4720" s="1">
        <f t="shared" si="295"/>
        <v>583.99523972599638</v>
      </c>
    </row>
    <row r="4721" spans="1:24" hidden="1" x14ac:dyDescent="0.3">
      <c r="A4721" s="18" t="str">
        <f t="shared" si="292"/>
        <v>ConstMin - Tractors/Loaders/Backhoes_2005_600</v>
      </c>
      <c r="B4721" s="1" t="s">
        <v>40</v>
      </c>
      <c r="C4721" s="1">
        <v>2020</v>
      </c>
      <c r="D4721" s="1" t="s">
        <v>102</v>
      </c>
      <c r="E4721" s="1">
        <v>2005</v>
      </c>
      <c r="F4721" s="1">
        <v>600</v>
      </c>
      <c r="G4721" s="1" t="s">
        <v>5</v>
      </c>
      <c r="H4721" s="1">
        <v>2.2239888688486899E-4</v>
      </c>
      <c r="I4721" s="1">
        <v>2.6910265313069201E-4</v>
      </c>
      <c r="J4721" s="1">
        <v>3.2025439711421202E-4</v>
      </c>
      <c r="K4721" s="1">
        <v>1.0145276012792899E-3</v>
      </c>
      <c r="L4721" s="1">
        <v>4.0913716444493896E-3</v>
      </c>
      <c r="M4721" s="1">
        <v>0.49340290846234403</v>
      </c>
      <c r="N4721" s="1">
        <v>1.19558798936419E-4</v>
      </c>
      <c r="O4721" s="1">
        <v>1.0999409502150501E-4</v>
      </c>
      <c r="P4721" s="1">
        <v>4.5550826085137198E-6</v>
      </c>
      <c r="Q4721" s="1">
        <v>4.0270882103579504E-6</v>
      </c>
      <c r="R4721" s="1">
        <v>16007.913978880901</v>
      </c>
      <c r="S4721" s="1">
        <v>2160.3946777859801</v>
      </c>
      <c r="T4721" s="1">
        <v>3.7885948715599702</v>
      </c>
      <c r="U4721" s="1">
        <v>849663.00700755499</v>
      </c>
      <c r="V4721" s="1">
        <f t="shared" si="293"/>
        <v>0.10487207718365429</v>
      </c>
      <c r="W4721" s="1">
        <f t="shared" si="294"/>
        <v>1.594449693795212</v>
      </c>
      <c r="X4721" s="1">
        <f t="shared" si="295"/>
        <v>570.23639397379759</v>
      </c>
    </row>
    <row r="4722" spans="1:24" hidden="1" x14ac:dyDescent="0.3">
      <c r="A4722" s="18" t="str">
        <f t="shared" si="292"/>
        <v>ConstMin - Tractors/Loaders/Backhoes_2005_9999</v>
      </c>
      <c r="B4722" s="1" t="s">
        <v>40</v>
      </c>
      <c r="C4722" s="1">
        <v>2020</v>
      </c>
      <c r="D4722" s="1" t="s">
        <v>102</v>
      </c>
      <c r="E4722" s="1">
        <v>2005</v>
      </c>
      <c r="F4722" s="1">
        <v>9999</v>
      </c>
      <c r="G4722" s="1" t="s">
        <v>5</v>
      </c>
      <c r="H4722" s="1">
        <v>9.2117382476900601E-5</v>
      </c>
      <c r="I4722" s="1">
        <v>1.11462032797049E-4</v>
      </c>
      <c r="J4722" s="1">
        <v>1.3264903076673601E-4</v>
      </c>
      <c r="K4722" s="1">
        <v>3.2918123765778202E-4</v>
      </c>
      <c r="L4722" s="1">
        <v>2.0685962293689698E-3</v>
      </c>
      <c r="M4722" s="1">
        <v>0.160093209752774</v>
      </c>
      <c r="N4722" s="1">
        <v>5.3962813318249699E-5</v>
      </c>
      <c r="O4722" s="1">
        <v>4.9645788252789697E-5</v>
      </c>
      <c r="P4722" s="1">
        <v>1.4773775954707701E-6</v>
      </c>
      <c r="Q4722" s="1">
        <v>1.3066592565555599E-6</v>
      </c>
      <c r="R4722" s="1">
        <v>5194.0478792717504</v>
      </c>
      <c r="S4722" s="1">
        <v>136.07454374240001</v>
      </c>
      <c r="T4722" s="1">
        <v>0.37885948715599699</v>
      </c>
      <c r="U4722" s="1">
        <v>272149.08748480101</v>
      </c>
      <c r="V4722" s="1">
        <f t="shared" si="293"/>
        <v>0.13561529639780981</v>
      </c>
      <c r="W4722" s="1">
        <f t="shared" si="294"/>
        <v>2.5168506596686782</v>
      </c>
      <c r="X4722" s="1">
        <f t="shared" si="295"/>
        <v>359.16889600383888</v>
      </c>
    </row>
    <row r="4723" spans="1:24" hidden="1" x14ac:dyDescent="0.3">
      <c r="A4723" s="18" t="str">
        <f t="shared" si="292"/>
        <v>ConstMin - Tractors/Loaders/Backhoes_2006_50</v>
      </c>
      <c r="B4723" s="1" t="s">
        <v>40</v>
      </c>
      <c r="C4723" s="1">
        <v>2020</v>
      </c>
      <c r="D4723" s="1" t="s">
        <v>102</v>
      </c>
      <c r="E4723" s="1">
        <v>2006</v>
      </c>
      <c r="F4723" s="1">
        <v>50</v>
      </c>
      <c r="G4723" s="1" t="s">
        <v>5</v>
      </c>
      <c r="H4723" s="1">
        <v>1.97695677880525E-4</v>
      </c>
      <c r="I4723" s="1">
        <v>2.39211770235436E-4</v>
      </c>
      <c r="J4723" s="1">
        <v>2.84681776147957E-4</v>
      </c>
      <c r="K4723" s="1">
        <v>2.0639773569178701E-3</v>
      </c>
      <c r="L4723" s="1">
        <v>2.0752743886719499E-3</v>
      </c>
      <c r="M4723" s="1">
        <v>0.22358675956860899</v>
      </c>
      <c r="N4723" s="1">
        <v>1.7978017432128301E-4</v>
      </c>
      <c r="O4723" s="1">
        <v>1.6539776037558001E-4</v>
      </c>
      <c r="P4723" s="1">
        <v>2.0612396021219102E-6</v>
      </c>
      <c r="Q4723" s="1">
        <v>1.8248850746683401E-6</v>
      </c>
      <c r="R4723" s="1">
        <v>7254.02617739979</v>
      </c>
      <c r="S4723" s="1">
        <v>9709.9963049847192</v>
      </c>
      <c r="T4723" s="1">
        <v>17.143391793808799</v>
      </c>
      <c r="U4723" s="1">
        <v>340547.27372399502</v>
      </c>
      <c r="V4723" s="1">
        <f t="shared" si="293"/>
        <v>0.23259144553621305</v>
      </c>
      <c r="W4723" s="1">
        <f t="shared" si="294"/>
        <v>2.0178399644399496</v>
      </c>
      <c r="X4723" s="1">
        <f t="shared" si="295"/>
        <v>566.39878629451891</v>
      </c>
    </row>
    <row r="4724" spans="1:24" hidden="1" x14ac:dyDescent="0.3">
      <c r="A4724" s="18" t="str">
        <f t="shared" si="292"/>
        <v>ConstMin - Tractors/Loaders/Backhoes_2006_100</v>
      </c>
      <c r="B4724" s="1" t="s">
        <v>40</v>
      </c>
      <c r="C4724" s="1">
        <v>2020</v>
      </c>
      <c r="D4724" s="1" t="s">
        <v>102</v>
      </c>
      <c r="E4724" s="1">
        <v>2006</v>
      </c>
      <c r="F4724" s="1">
        <v>100</v>
      </c>
      <c r="G4724" s="1" t="s">
        <v>5</v>
      </c>
      <c r="H4724" s="1">
        <v>1.8679357721608501E-3</v>
      </c>
      <c r="I4724" s="1">
        <v>2.2602022843146402E-3</v>
      </c>
      <c r="J4724" s="1">
        <v>2.6898275119116299E-3</v>
      </c>
      <c r="K4724" s="1">
        <v>2.3061096657334201E-2</v>
      </c>
      <c r="L4724" s="1">
        <v>3.2481856399127498E-2</v>
      </c>
      <c r="M4724" s="1">
        <v>3.1923093631063102</v>
      </c>
      <c r="N4724" s="1">
        <v>1.90181083385523E-3</v>
      </c>
      <c r="O4724" s="1">
        <v>1.74966596714682E-3</v>
      </c>
      <c r="P4724" s="1">
        <v>2.9458445105972799E-5</v>
      </c>
      <c r="Q4724" s="1">
        <v>2.6055199877205201E-5</v>
      </c>
      <c r="R4724" s="1">
        <v>103570.961585611</v>
      </c>
      <c r="S4724" s="1">
        <v>64401.186799785202</v>
      </c>
      <c r="T4724" s="1">
        <v>122.371614351386</v>
      </c>
      <c r="U4724" s="1">
        <v>5428541.5244717002</v>
      </c>
      <c r="V4724" s="1">
        <f t="shared" si="293"/>
        <v>0.13786459392933698</v>
      </c>
      <c r="W4724" s="1">
        <f t="shared" si="294"/>
        <v>1.981281929327241</v>
      </c>
      <c r="X4724" s="1">
        <f t="shared" si="295"/>
        <v>526.27553490353853</v>
      </c>
    </row>
    <row r="4725" spans="1:24" hidden="1" x14ac:dyDescent="0.3">
      <c r="A4725" s="18" t="str">
        <f t="shared" si="292"/>
        <v>ConstMin - Tractors/Loaders/Backhoes_2006_175</v>
      </c>
      <c r="B4725" s="1" t="s">
        <v>40</v>
      </c>
      <c r="C4725" s="1">
        <v>2020</v>
      </c>
      <c r="D4725" s="1" t="s">
        <v>102</v>
      </c>
      <c r="E4725" s="1">
        <v>2006</v>
      </c>
      <c r="F4725" s="1">
        <v>175</v>
      </c>
      <c r="G4725" s="1" t="s">
        <v>5</v>
      </c>
      <c r="H4725" s="1">
        <v>2.3775861116992399E-4</v>
      </c>
      <c r="I4725" s="1">
        <v>2.8768791951560798E-4</v>
      </c>
      <c r="J4725" s="1">
        <v>3.4237240008469098E-4</v>
      </c>
      <c r="K4725" s="1">
        <v>2.8431542088536402E-3</v>
      </c>
      <c r="L4725" s="1">
        <v>4.0551050085700299E-3</v>
      </c>
      <c r="M4725" s="1">
        <v>0.45082581094006802</v>
      </c>
      <c r="N4725" s="1">
        <v>1.7302068895919099E-4</v>
      </c>
      <c r="O4725" s="1">
        <v>1.5917903384245601E-4</v>
      </c>
      <c r="P4725" s="1">
        <v>4.16097543552877E-6</v>
      </c>
      <c r="Q4725" s="1">
        <v>3.6795796640513101E-6</v>
      </c>
      <c r="R4725" s="1">
        <v>14626.546940062501</v>
      </c>
      <c r="S4725" s="1">
        <v>5381.2833540861202</v>
      </c>
      <c r="T4725" s="1">
        <v>10.323921025000899</v>
      </c>
      <c r="U4725" s="1">
        <v>757131.75704830105</v>
      </c>
      <c r="V4725" s="1">
        <f t="shared" si="293"/>
        <v>0.12581683720650519</v>
      </c>
      <c r="W4725" s="1">
        <f t="shared" si="294"/>
        <v>1.7734512021832021</v>
      </c>
      <c r="X4725" s="1">
        <f t="shared" si="295"/>
        <v>521.24414174174206</v>
      </c>
    </row>
    <row r="4726" spans="1:24" hidden="1" x14ac:dyDescent="0.3">
      <c r="A4726" s="18" t="str">
        <f t="shared" si="292"/>
        <v>ConstMin - Tractors/Loaders/Backhoes_2006_300</v>
      </c>
      <c r="B4726" s="1" t="s">
        <v>40</v>
      </c>
      <c r="C4726" s="1">
        <v>2020</v>
      </c>
      <c r="D4726" s="1" t="s">
        <v>102</v>
      </c>
      <c r="E4726" s="1">
        <v>2006</v>
      </c>
      <c r="F4726" s="1">
        <v>300</v>
      </c>
      <c r="G4726" s="1" t="s">
        <v>5</v>
      </c>
      <c r="H4726" s="1">
        <v>2.3724754468533999E-4</v>
      </c>
      <c r="I4726" s="1">
        <v>2.8706952906926202E-4</v>
      </c>
      <c r="J4726" s="1">
        <v>3.4163646434689002E-4</v>
      </c>
      <c r="K4726" s="1">
        <v>1.1267016527751E-3</v>
      </c>
      <c r="L4726" s="1">
        <v>4.6499046766329396E-3</v>
      </c>
      <c r="M4726" s="1">
        <v>0.52443395179091001</v>
      </c>
      <c r="N4726" s="1">
        <v>1.19204721394829E-4</v>
      </c>
      <c r="O4726" s="1">
        <v>1.09668343683242E-4</v>
      </c>
      <c r="P4726" s="1">
        <v>4.8415345331424997E-6</v>
      </c>
      <c r="Q4726" s="1">
        <v>4.2803594144799899E-6</v>
      </c>
      <c r="R4726" s="1">
        <v>17014.682005090301</v>
      </c>
      <c r="S4726" s="1">
        <v>4316.6690860021299</v>
      </c>
      <c r="T4726" s="1">
        <v>6.6300410252299402</v>
      </c>
      <c r="U4726" s="1">
        <v>891145.49945452705</v>
      </c>
      <c r="V4726" s="1">
        <f t="shared" si="293"/>
        <v>0.10666626283952531</v>
      </c>
      <c r="W4726" s="1">
        <f t="shared" si="294"/>
        <v>1.7277624554043098</v>
      </c>
      <c r="X4726" s="1">
        <f t="shared" si="295"/>
        <v>651.07728135851482</v>
      </c>
    </row>
    <row r="4727" spans="1:24" hidden="1" x14ac:dyDescent="0.3">
      <c r="A4727" s="18" t="str">
        <f t="shared" si="292"/>
        <v>ConstMin - Tractors/Loaders/Backhoes_2006_600</v>
      </c>
      <c r="B4727" s="1" t="s">
        <v>40</v>
      </c>
      <c r="C4727" s="1">
        <v>2020</v>
      </c>
      <c r="D4727" s="1" t="s">
        <v>102</v>
      </c>
      <c r="E4727" s="1">
        <v>2006</v>
      </c>
      <c r="F4727" s="1">
        <v>600</v>
      </c>
      <c r="G4727" s="1" t="s">
        <v>5</v>
      </c>
      <c r="H4727" s="1">
        <v>1.8146021744038499E-4</v>
      </c>
      <c r="I4727" s="1">
        <v>2.1956686310286601E-4</v>
      </c>
      <c r="J4727" s="1">
        <v>2.6130271311415501E-4</v>
      </c>
      <c r="K4727" s="1">
        <v>8.49494513775899E-4</v>
      </c>
      <c r="L4727" s="1">
        <v>2.0350018579784802E-3</v>
      </c>
      <c r="M4727" s="1">
        <v>0.415100263810737</v>
      </c>
      <c r="N4727" s="1">
        <v>9.5552308270432194E-5</v>
      </c>
      <c r="O4727" s="1">
        <v>8.7908123608797703E-5</v>
      </c>
      <c r="P4727" s="1">
        <v>3.8323639872603397E-6</v>
      </c>
      <c r="Q4727" s="1">
        <v>3.38799255099298E-6</v>
      </c>
      <c r="R4727" s="1">
        <v>13467.4709081091</v>
      </c>
      <c r="S4727" s="1">
        <v>2023.7918943551399</v>
      </c>
      <c r="T4727" s="1">
        <v>3.6938799997709699</v>
      </c>
      <c r="U4727" s="1">
        <v>714029.93598743703</v>
      </c>
      <c r="V4727" s="1">
        <f t="shared" si="293"/>
        <v>0.10182137977102153</v>
      </c>
      <c r="W4727" s="1">
        <f t="shared" si="294"/>
        <v>0.94370659619473585</v>
      </c>
      <c r="X4727" s="1">
        <f t="shared" si="295"/>
        <v>547.87700046580301</v>
      </c>
    </row>
    <row r="4728" spans="1:24" hidden="1" x14ac:dyDescent="0.3">
      <c r="A4728" s="18" t="str">
        <f t="shared" si="292"/>
        <v>ConstMin - Tractors/Loaders/Backhoes_2006_9999</v>
      </c>
      <c r="B4728" s="1" t="s">
        <v>40</v>
      </c>
      <c r="C4728" s="1">
        <v>2020</v>
      </c>
      <c r="D4728" s="1" t="s">
        <v>102</v>
      </c>
      <c r="E4728" s="1">
        <v>2006</v>
      </c>
      <c r="F4728" s="1">
        <v>9999</v>
      </c>
      <c r="G4728" s="1" t="s">
        <v>5</v>
      </c>
      <c r="H4728" s="1">
        <v>6.1664252491987697E-5</v>
      </c>
      <c r="I4728" s="1">
        <v>7.4613745515305196E-5</v>
      </c>
      <c r="J4728" s="1">
        <v>8.8796523588462295E-5</v>
      </c>
      <c r="K4728" s="1">
        <v>2.55612133195616E-4</v>
      </c>
      <c r="L4728" s="1">
        <v>1.25526383804411E-3</v>
      </c>
      <c r="M4728" s="1">
        <v>0.12490329507968601</v>
      </c>
      <c r="N4728" s="1">
        <v>3.3578860298204097E-5</v>
      </c>
      <c r="O4728" s="1">
        <v>3.0892551474347797E-5</v>
      </c>
      <c r="P4728" s="1">
        <v>1.1529429769766699E-6</v>
      </c>
      <c r="Q4728" s="1">
        <v>1.0194439035996299E-6</v>
      </c>
      <c r="R4728" s="1">
        <v>4052.3498524674701</v>
      </c>
      <c r="S4728" s="1">
        <v>106.281825314328</v>
      </c>
      <c r="T4728" s="1">
        <v>0.28414461536699698</v>
      </c>
      <c r="U4728" s="1">
        <v>212563.65062865699</v>
      </c>
      <c r="V4728" s="1">
        <f t="shared" si="293"/>
        <v>0.11623005467219817</v>
      </c>
      <c r="W4728" s="1">
        <f t="shared" si="294"/>
        <v>1.9553955308941369</v>
      </c>
      <c r="X4728" s="1">
        <f t="shared" si="295"/>
        <v>374.0413140578292</v>
      </c>
    </row>
    <row r="4729" spans="1:24" hidden="1" x14ac:dyDescent="0.3">
      <c r="A4729" s="18" t="str">
        <f t="shared" si="292"/>
        <v>ConstMin - Tractors/Loaders/Backhoes_2007_50</v>
      </c>
      <c r="B4729" s="1" t="s">
        <v>40</v>
      </c>
      <c r="C4729" s="1">
        <v>2020</v>
      </c>
      <c r="D4729" s="1" t="s">
        <v>102</v>
      </c>
      <c r="E4729" s="1">
        <v>2007</v>
      </c>
      <c r="F4729" s="1">
        <v>50</v>
      </c>
      <c r="G4729" s="1" t="s">
        <v>5</v>
      </c>
      <c r="H4729" s="1">
        <v>1.42374558001773E-4</v>
      </c>
      <c r="I4729" s="1">
        <v>1.72273215182146E-4</v>
      </c>
      <c r="J4729" s="1">
        <v>2.0501936352255399E-4</v>
      </c>
      <c r="K4729" s="1">
        <v>1.49717634452139E-3</v>
      </c>
      <c r="L4729" s="1">
        <v>1.52321136108467E-3</v>
      </c>
      <c r="M4729" s="1">
        <v>0.165011176973794</v>
      </c>
      <c r="N4729" s="1">
        <v>1.3072441207945401E-4</v>
      </c>
      <c r="O4729" s="1">
        <v>1.2026645911309801E-4</v>
      </c>
      <c r="P4729" s="1">
        <v>1.5213389260618799E-6</v>
      </c>
      <c r="Q4729" s="1">
        <v>1.34679904388762E-6</v>
      </c>
      <c r="R4729" s="1">
        <v>5353.6059095849596</v>
      </c>
      <c r="S4729" s="1">
        <v>7245.8638063451499</v>
      </c>
      <c r="T4729" s="1">
        <v>12.5023630761478</v>
      </c>
      <c r="U4729" s="1">
        <v>249213.800612174</v>
      </c>
      <c r="V4729" s="1">
        <f t="shared" si="293"/>
        <v>0.22889392767226166</v>
      </c>
      <c r="W4729" s="1">
        <f t="shared" si="294"/>
        <v>2.0238423642645023</v>
      </c>
      <c r="X4729" s="1">
        <f t="shared" si="295"/>
        <v>579.5595410413988</v>
      </c>
    </row>
    <row r="4730" spans="1:24" hidden="1" x14ac:dyDescent="0.3">
      <c r="A4730" s="18" t="str">
        <f t="shared" si="292"/>
        <v>ConstMin - Tractors/Loaders/Backhoes_2007_100</v>
      </c>
      <c r="B4730" s="1" t="s">
        <v>40</v>
      </c>
      <c r="C4730" s="1">
        <v>2020</v>
      </c>
      <c r="D4730" s="1" t="s">
        <v>102</v>
      </c>
      <c r="E4730" s="1">
        <v>2007</v>
      </c>
      <c r="F4730" s="1">
        <v>100</v>
      </c>
      <c r="G4730" s="1" t="s">
        <v>5</v>
      </c>
      <c r="H4730" s="1">
        <v>1.0808214508911799E-3</v>
      </c>
      <c r="I4730" s="1">
        <v>1.30779395557833E-3</v>
      </c>
      <c r="J4730" s="1">
        <v>1.5563828892833E-3</v>
      </c>
      <c r="K4730" s="1">
        <v>1.35249229216996E-2</v>
      </c>
      <c r="L4730" s="1">
        <v>1.91014402375978E-2</v>
      </c>
      <c r="M4730" s="1">
        <v>1.8852125941254201</v>
      </c>
      <c r="N4730" s="1">
        <v>1.09994146648767E-3</v>
      </c>
      <c r="O4730" s="1">
        <v>1.01194614916866E-3</v>
      </c>
      <c r="P4730" s="1">
        <v>1.7397300696210098E-5</v>
      </c>
      <c r="Q4730" s="1">
        <v>1.5386851762751999E-5</v>
      </c>
      <c r="R4730" s="1">
        <v>61163.646425821498</v>
      </c>
      <c r="S4730" s="1">
        <v>37512.2019390735</v>
      </c>
      <c r="T4730" s="1">
        <v>66.300410252299699</v>
      </c>
      <c r="U4730" s="1">
        <v>3208579.3984286799</v>
      </c>
      <c r="V4730" s="1">
        <f t="shared" si="293"/>
        <v>0.13496312818478434</v>
      </c>
      <c r="W4730" s="1">
        <f t="shared" si="294"/>
        <v>1.9712509882039297</v>
      </c>
      <c r="X4730" s="1">
        <f t="shared" si="295"/>
        <v>565.79140002791087</v>
      </c>
    </row>
    <row r="4731" spans="1:24" hidden="1" x14ac:dyDescent="0.3">
      <c r="A4731" s="18" t="str">
        <f t="shared" si="292"/>
        <v>ConstMin - Tractors/Loaders/Backhoes_2007_175</v>
      </c>
      <c r="B4731" s="1" t="s">
        <v>40</v>
      </c>
      <c r="C4731" s="1">
        <v>2020</v>
      </c>
      <c r="D4731" s="1" t="s">
        <v>102</v>
      </c>
      <c r="E4731" s="1">
        <v>2007</v>
      </c>
      <c r="F4731" s="1">
        <v>175</v>
      </c>
      <c r="G4731" s="1" t="s">
        <v>5</v>
      </c>
      <c r="H4731" s="1">
        <v>1.92926976698823E-4</v>
      </c>
      <c r="I4731" s="1">
        <v>2.33441641805576E-4</v>
      </c>
      <c r="J4731" s="1">
        <v>2.7781484644630501E-4</v>
      </c>
      <c r="K4731" s="1">
        <v>2.8349028242241701E-3</v>
      </c>
      <c r="L4731" s="1">
        <v>2.2120648559575901E-3</v>
      </c>
      <c r="M4731" s="1">
        <v>0.45262188999998398</v>
      </c>
      <c r="N4731" s="1">
        <v>1.3642876583316001E-4</v>
      </c>
      <c r="O4731" s="1">
        <v>1.25514464566507E-4</v>
      </c>
      <c r="P4731" s="1">
        <v>4.1789260261761203E-6</v>
      </c>
      <c r="Q4731" s="1">
        <v>3.6942390198901299E-6</v>
      </c>
      <c r="R4731" s="1">
        <v>14684.818747134001</v>
      </c>
      <c r="S4731" s="1">
        <v>5546.9393203812197</v>
      </c>
      <c r="T4731" s="1">
        <v>9.0926276917439193</v>
      </c>
      <c r="U4731" s="1">
        <v>782002.88293791097</v>
      </c>
      <c r="V4731" s="1">
        <f t="shared" si="293"/>
        <v>9.8845880760433602E-2</v>
      </c>
      <c r="W4731" s="1">
        <f t="shared" si="294"/>
        <v>0.93665165004467066</v>
      </c>
      <c r="X4731" s="1">
        <f t="shared" si="295"/>
        <v>610.04799805207301</v>
      </c>
    </row>
    <row r="4732" spans="1:24" hidden="1" x14ac:dyDescent="0.3">
      <c r="A4732" s="18" t="str">
        <f t="shared" si="292"/>
        <v>ConstMin - Tractors/Loaders/Backhoes_2007_300</v>
      </c>
      <c r="B4732" s="1" t="s">
        <v>40</v>
      </c>
      <c r="C4732" s="1">
        <v>2020</v>
      </c>
      <c r="D4732" s="1" t="s">
        <v>102</v>
      </c>
      <c r="E4732" s="1">
        <v>2007</v>
      </c>
      <c r="F4732" s="1">
        <v>300</v>
      </c>
      <c r="G4732" s="1" t="s">
        <v>5</v>
      </c>
      <c r="H4732" s="1">
        <v>1.0211598284364599E-4</v>
      </c>
      <c r="I4732" s="1">
        <v>1.23560339240812E-4</v>
      </c>
      <c r="J4732" s="1">
        <v>1.47047015294851E-4</v>
      </c>
      <c r="K4732" s="1">
        <v>5.1117348197014995E-4</v>
      </c>
      <c r="L4732" s="1">
        <v>1.1701113551914699E-3</v>
      </c>
      <c r="M4732" s="1">
        <v>0.23957214250058301</v>
      </c>
      <c r="N4732" s="1">
        <v>5.7181032015599299E-5</v>
      </c>
      <c r="O4732" s="1">
        <v>5.2606549454351298E-5</v>
      </c>
      <c r="P4732" s="1">
        <v>2.2118997855859299E-6</v>
      </c>
      <c r="Q4732" s="1">
        <v>1.9553556212324701E-6</v>
      </c>
      <c r="R4732" s="1">
        <v>7772.6543218750503</v>
      </c>
      <c r="S4732" s="1">
        <v>1996.11213468083</v>
      </c>
      <c r="T4732" s="1">
        <v>2.6520164100919801</v>
      </c>
      <c r="U4732" s="1">
        <v>414193.26794627402</v>
      </c>
      <c r="V4732" s="1">
        <f t="shared" si="293"/>
        <v>9.877900719213295E-2</v>
      </c>
      <c r="W4732" s="1">
        <f t="shared" si="294"/>
        <v>0.93543315500932012</v>
      </c>
      <c r="X4732" s="1">
        <f t="shared" si="295"/>
        <v>752.6771429787641</v>
      </c>
    </row>
    <row r="4733" spans="1:24" hidden="1" x14ac:dyDescent="0.3">
      <c r="A4733" s="18" t="str">
        <f t="shared" si="292"/>
        <v>ConstMin - Tractors/Loaders/Backhoes_2007_600</v>
      </c>
      <c r="B4733" s="1" t="s">
        <v>40</v>
      </c>
      <c r="C4733" s="1">
        <v>2020</v>
      </c>
      <c r="D4733" s="1" t="s">
        <v>102</v>
      </c>
      <c r="E4733" s="1">
        <v>2007</v>
      </c>
      <c r="F4733" s="1">
        <v>600</v>
      </c>
      <c r="G4733" s="1" t="s">
        <v>5</v>
      </c>
      <c r="H4733" s="1">
        <v>2.21337622415622E-4</v>
      </c>
      <c r="I4733" s="1">
        <v>2.6781852312290298E-4</v>
      </c>
      <c r="J4733" s="1">
        <v>3.18726176278496E-4</v>
      </c>
      <c r="K4733" s="1">
        <v>1.0569615879638401E-3</v>
      </c>
      <c r="L4733" s="1">
        <v>2.5362304519572702E-3</v>
      </c>
      <c r="M4733" s="1">
        <v>0.51927550361324304</v>
      </c>
      <c r="N4733" s="1">
        <v>1.14412573419036E-4</v>
      </c>
      <c r="O4733" s="1">
        <v>1.05259567545513E-4</v>
      </c>
      <c r="P4733" s="1">
        <v>4.7943194192511802E-6</v>
      </c>
      <c r="Q4733" s="1">
        <v>4.2382568539078099E-6</v>
      </c>
      <c r="R4733" s="1">
        <v>16847.321834981201</v>
      </c>
      <c r="S4733" s="1">
        <v>2212.3734631285802</v>
      </c>
      <c r="T4733" s="1">
        <v>3.5991651279819701</v>
      </c>
      <c r="U4733" s="1">
        <v>885254.46234664798</v>
      </c>
      <c r="V4733" s="1">
        <f t="shared" si="293"/>
        <v>0.10017540037829606</v>
      </c>
      <c r="W4733" s="1">
        <f t="shared" si="294"/>
        <v>0.94865694132684608</v>
      </c>
      <c r="X4733" s="1">
        <f t="shared" si="295"/>
        <v>614.69073645116259</v>
      </c>
    </row>
    <row r="4734" spans="1:24" hidden="1" x14ac:dyDescent="0.3">
      <c r="A4734" s="18" t="str">
        <f t="shared" si="292"/>
        <v>ConstMin - Tractors/Loaders/Backhoes_2007_9999</v>
      </c>
      <c r="B4734" s="1" t="s">
        <v>40</v>
      </c>
      <c r="C4734" s="1">
        <v>2020</v>
      </c>
      <c r="D4734" s="1" t="s">
        <v>102</v>
      </c>
      <c r="E4734" s="1">
        <v>2007</v>
      </c>
      <c r="F4734" s="1">
        <v>9999</v>
      </c>
      <c r="G4734" s="1" t="s">
        <v>5</v>
      </c>
      <c r="H4734" s="1">
        <v>2.0546514441180199E-4</v>
      </c>
      <c r="I4734" s="1">
        <v>2.4861282473828E-4</v>
      </c>
      <c r="J4734" s="1">
        <v>2.9586980795299502E-4</v>
      </c>
      <c r="K4734" s="1">
        <v>9.3285114359820804E-4</v>
      </c>
      <c r="L4734" s="1">
        <v>4.1531431331053503E-3</v>
      </c>
      <c r="M4734" s="1">
        <v>0.458301184172002</v>
      </c>
      <c r="N4734" s="1">
        <v>1.11985287364819E-4</v>
      </c>
      <c r="O4734" s="1">
        <v>1.03026464375633E-4</v>
      </c>
      <c r="P4734" s="1">
        <v>4.2310577722177804E-6</v>
      </c>
      <c r="Q4734" s="1">
        <v>3.7405926554504999E-6</v>
      </c>
      <c r="R4734" s="1">
        <v>14869.0771919205</v>
      </c>
      <c r="S4734" s="1">
        <v>389.84089006945499</v>
      </c>
      <c r="T4734" s="1">
        <v>0.85243384610099304</v>
      </c>
      <c r="U4734" s="1">
        <v>779681.78013891098</v>
      </c>
      <c r="V4734" s="1">
        <f t="shared" si="293"/>
        <v>0.10558318121362026</v>
      </c>
      <c r="W4734" s="1">
        <f t="shared" si="294"/>
        <v>1.763795027430243</v>
      </c>
      <c r="X4734" s="1">
        <f t="shared" si="295"/>
        <v>457.32685516016943</v>
      </c>
    </row>
    <row r="4735" spans="1:24" hidden="1" x14ac:dyDescent="0.3">
      <c r="A4735" s="18" t="str">
        <f t="shared" si="292"/>
        <v>ConstMin - Tractors/Loaders/Backhoes_2008_50</v>
      </c>
      <c r="B4735" s="1" t="s">
        <v>40</v>
      </c>
      <c r="C4735" s="1">
        <v>2020</v>
      </c>
      <c r="D4735" s="1" t="s">
        <v>102</v>
      </c>
      <c r="E4735" s="1">
        <v>2008</v>
      </c>
      <c r="F4735" s="1">
        <v>50</v>
      </c>
      <c r="G4735" s="1" t="s">
        <v>5</v>
      </c>
      <c r="H4735" s="1">
        <v>7.2561744047198906E-5</v>
      </c>
      <c r="I4735" s="1">
        <v>8.7799710297110697E-5</v>
      </c>
      <c r="J4735" s="1">
        <v>1.04488911427966E-4</v>
      </c>
      <c r="K4735" s="1">
        <v>1.1758320257243199E-3</v>
      </c>
      <c r="L4735" s="1">
        <v>1.2597196093850501E-3</v>
      </c>
      <c r="M4735" s="1">
        <v>0.13893062104547901</v>
      </c>
      <c r="N4735" s="1">
        <v>4.75199864989539E-5</v>
      </c>
      <c r="O4735" s="1">
        <v>4.37183875790376E-5</v>
      </c>
      <c r="P4735" s="1">
        <v>1.28230563715885E-6</v>
      </c>
      <c r="Q4735" s="1">
        <v>1.1339330524288099E-6</v>
      </c>
      <c r="R4735" s="1">
        <v>4507.4509950893098</v>
      </c>
      <c r="S4735" s="1">
        <v>5685.3381187527502</v>
      </c>
      <c r="T4735" s="1">
        <v>10.323921025000899</v>
      </c>
      <c r="U4735" s="1">
        <v>218911.59710463599</v>
      </c>
      <c r="V4735" s="1">
        <f t="shared" si="293"/>
        <v>0.13280453763150404</v>
      </c>
      <c r="W4735" s="1">
        <f t="shared" si="294"/>
        <v>1.9054331694671416</v>
      </c>
      <c r="X4735" s="1">
        <f t="shared" si="295"/>
        <v>550.69562281471008</v>
      </c>
    </row>
    <row r="4736" spans="1:24" hidden="1" x14ac:dyDescent="0.3">
      <c r="A4736" s="18" t="str">
        <f t="shared" si="292"/>
        <v>ConstMin - Tractors/Loaders/Backhoes_2008_100</v>
      </c>
      <c r="B4736" s="1" t="s">
        <v>40</v>
      </c>
      <c r="C4736" s="1">
        <v>2020</v>
      </c>
      <c r="D4736" s="1" t="s">
        <v>102</v>
      </c>
      <c r="E4736" s="1">
        <v>2008</v>
      </c>
      <c r="F4736" s="1">
        <v>100</v>
      </c>
      <c r="G4736" s="1" t="s">
        <v>5</v>
      </c>
      <c r="H4736" s="1">
        <v>9.0264580676603905E-4</v>
      </c>
      <c r="I4736" s="1">
        <v>1.0922014261868999E-3</v>
      </c>
      <c r="J4736" s="1">
        <v>1.29980996174309E-3</v>
      </c>
      <c r="K4736" s="1">
        <v>1.53172008775129E-2</v>
      </c>
      <c r="L4736" s="1">
        <v>1.25234845662772E-2</v>
      </c>
      <c r="M4736" s="1">
        <v>2.1801378960904501</v>
      </c>
      <c r="N4736" s="1">
        <v>7.9096418468550497E-4</v>
      </c>
      <c r="O4736" s="1">
        <v>7.2768704991066498E-4</v>
      </c>
      <c r="P4736" s="1">
        <v>2.01293766403701E-5</v>
      </c>
      <c r="Q4736" s="1">
        <v>1.77939924303679E-5</v>
      </c>
      <c r="R4736" s="1">
        <v>70732.173045911593</v>
      </c>
      <c r="S4736" s="1">
        <v>41724.596510577401</v>
      </c>
      <c r="T4736" s="1">
        <v>69.141856405969804</v>
      </c>
      <c r="U4736" s="1">
        <v>3671650.1789677502</v>
      </c>
      <c r="V4736" s="1">
        <f t="shared" si="293"/>
        <v>9.8498596753399642E-2</v>
      </c>
      <c r="W4736" s="1">
        <f t="shared" si="294"/>
        <v>1.1294122372168327</v>
      </c>
      <c r="X4736" s="1">
        <f t="shared" si="295"/>
        <v>603.46364242217317</v>
      </c>
    </row>
    <row r="4737" spans="1:24" hidden="1" x14ac:dyDescent="0.3">
      <c r="A4737" s="18" t="str">
        <f t="shared" si="292"/>
        <v>ConstMin - Tractors/Loaders/Backhoes_2008_175</v>
      </c>
      <c r="B4737" s="1" t="s">
        <v>40</v>
      </c>
      <c r="C4737" s="1">
        <v>2020</v>
      </c>
      <c r="D4737" s="1" t="s">
        <v>102</v>
      </c>
      <c r="E4737" s="1">
        <v>2008</v>
      </c>
      <c r="F4737" s="1">
        <v>175</v>
      </c>
      <c r="G4737" s="1" t="s">
        <v>5</v>
      </c>
      <c r="H4737" s="1">
        <v>2.3495866887455501E-4</v>
      </c>
      <c r="I4737" s="1">
        <v>2.84299989338212E-4</v>
      </c>
      <c r="J4737" s="1">
        <v>3.3834048317935901E-4</v>
      </c>
      <c r="K4737" s="1">
        <v>3.52686520641853E-3</v>
      </c>
      <c r="L4737" s="1">
        <v>2.7617708774432198E-3</v>
      </c>
      <c r="M4737" s="1">
        <v>0.56748981071947402</v>
      </c>
      <c r="N4737" s="1">
        <v>1.8007560703871801E-4</v>
      </c>
      <c r="O4737" s="1">
        <v>1.6566955847562001E-4</v>
      </c>
      <c r="P4737" s="1">
        <v>5.2396759672997901E-6</v>
      </c>
      <c r="Q4737" s="1">
        <v>4.6317755470245197E-6</v>
      </c>
      <c r="R4737" s="1">
        <v>18411.581930474302</v>
      </c>
      <c r="S4737" s="1">
        <v>6915.2914093187701</v>
      </c>
      <c r="T4737" s="1">
        <v>10.608065640367901</v>
      </c>
      <c r="U4737" s="1">
        <v>981786.14910337399</v>
      </c>
      <c r="V4737" s="1">
        <f t="shared" si="293"/>
        <v>9.5884529877555719E-2</v>
      </c>
      <c r="W4737" s="1">
        <f t="shared" si="294"/>
        <v>0.93144956786523225</v>
      </c>
      <c r="X4737" s="1">
        <f t="shared" si="295"/>
        <v>651.88995277360857</v>
      </c>
    </row>
    <row r="4738" spans="1:24" hidden="1" x14ac:dyDescent="0.3">
      <c r="A4738" s="18" t="str">
        <f t="shared" si="292"/>
        <v>ConstMin - Tractors/Loaders/Backhoes_2008_300</v>
      </c>
      <c r="B4738" s="1" t="s">
        <v>40</v>
      </c>
      <c r="C4738" s="1">
        <v>2020</v>
      </c>
      <c r="D4738" s="1" t="s">
        <v>102</v>
      </c>
      <c r="E4738" s="1">
        <v>2008</v>
      </c>
      <c r="F4738" s="1">
        <v>300</v>
      </c>
      <c r="G4738" s="1" t="s">
        <v>5</v>
      </c>
      <c r="H4738" s="1">
        <v>9.8535789965988895E-5</v>
      </c>
      <c r="I4738" s="1">
        <v>1.19228305858846E-4</v>
      </c>
      <c r="J4738" s="1">
        <v>1.4189153755102401E-4</v>
      </c>
      <c r="K4738" s="1">
        <v>5.0387643703175399E-4</v>
      </c>
      <c r="L4738" s="1">
        <v>1.15752155702551E-3</v>
      </c>
      <c r="M4738" s="1">
        <v>0.23799103503922001</v>
      </c>
      <c r="N4738" s="1">
        <v>5.3669992789956802E-5</v>
      </c>
      <c r="O4738" s="1">
        <v>4.9376393366760297E-5</v>
      </c>
      <c r="P4738" s="1">
        <v>2.1973890687955101E-6</v>
      </c>
      <c r="Q4738" s="1">
        <v>1.9424508346822501E-6</v>
      </c>
      <c r="R4738" s="1">
        <v>7721.3570315697598</v>
      </c>
      <c r="S4738" s="1">
        <v>1987.9772434788399</v>
      </c>
      <c r="T4738" s="1">
        <v>2.84144615366997</v>
      </c>
      <c r="U4738" s="1">
        <v>406276.28265895997</v>
      </c>
      <c r="V4738" s="1">
        <f t="shared" si="293"/>
        <v>9.7173199760289986E-2</v>
      </c>
      <c r="W4738" s="1">
        <f t="shared" si="294"/>
        <v>0.94340075267735979</v>
      </c>
      <c r="X4738" s="1">
        <f t="shared" si="295"/>
        <v>699.6357263047895</v>
      </c>
    </row>
    <row r="4739" spans="1:24" hidden="1" x14ac:dyDescent="0.3">
      <c r="A4739" s="18" t="str">
        <f t="shared" si="292"/>
        <v>ConstMin - Tractors/Loaders/Backhoes_2008_600</v>
      </c>
      <c r="B4739" s="1" t="s">
        <v>40</v>
      </c>
      <c r="C4739" s="1">
        <v>2020</v>
      </c>
      <c r="D4739" s="1" t="s">
        <v>102</v>
      </c>
      <c r="E4739" s="1">
        <v>2008</v>
      </c>
      <c r="F4739" s="1">
        <v>600</v>
      </c>
      <c r="G4739" s="1" t="s">
        <v>5</v>
      </c>
      <c r="H4739" s="1">
        <v>1.3133707671630801E-4</v>
      </c>
      <c r="I4739" s="1">
        <v>1.58917862826733E-4</v>
      </c>
      <c r="J4739" s="1">
        <v>1.8912539047148401E-4</v>
      </c>
      <c r="K4739" s="1">
        <v>6.4176023670441899E-4</v>
      </c>
      <c r="L4739" s="1">
        <v>1.5428454735920199E-3</v>
      </c>
      <c r="M4739" s="1">
        <v>0.31721516453593701</v>
      </c>
      <c r="N4739" s="1">
        <v>6.1000007479969801E-5</v>
      </c>
      <c r="O4739" s="1">
        <v>5.6120006881572201E-5</v>
      </c>
      <c r="P4739" s="1">
        <v>2.9288713959018001E-6</v>
      </c>
      <c r="Q4739" s="1">
        <v>2.58906752947713E-6</v>
      </c>
      <c r="R4739" s="1">
        <v>10291.696663306901</v>
      </c>
      <c r="S4739" s="1">
        <v>1574.7881591803</v>
      </c>
      <c r="T4739" s="1">
        <v>2.5573015383029798</v>
      </c>
      <c r="U4739" s="1">
        <v>546387.36293738696</v>
      </c>
      <c r="V4739" s="1">
        <f t="shared" si="293"/>
        <v>9.6307624397814637E-2</v>
      </c>
      <c r="W4739" s="1">
        <f t="shared" si="294"/>
        <v>0.93499736109950637</v>
      </c>
      <c r="X4739" s="1">
        <f t="shared" si="295"/>
        <v>615.80073197990032</v>
      </c>
    </row>
    <row r="4740" spans="1:24" hidden="1" x14ac:dyDescent="0.3">
      <c r="A4740" s="18" t="str">
        <f t="shared" si="292"/>
        <v>ConstMin - Tractors/Loaders/Backhoes_2008_9999</v>
      </c>
      <c r="B4740" s="1" t="s">
        <v>40</v>
      </c>
      <c r="C4740" s="1">
        <v>2020</v>
      </c>
      <c r="D4740" s="1" t="s">
        <v>102</v>
      </c>
      <c r="E4740" s="1">
        <v>2008</v>
      </c>
      <c r="F4740" s="1">
        <v>9999</v>
      </c>
      <c r="G4740" s="1" t="s">
        <v>5</v>
      </c>
      <c r="H4740" s="1">
        <v>1.0679985736033899E-5</v>
      </c>
      <c r="I4740" s="1">
        <v>1.2922782740600999E-5</v>
      </c>
      <c r="J4740" s="1">
        <v>1.5379179459888799E-5</v>
      </c>
      <c r="K4740" s="1">
        <v>5.0749468326334701E-5</v>
      </c>
      <c r="L4740" s="1">
        <v>2.1452183157001501E-4</v>
      </c>
      <c r="M4740" s="1">
        <v>2.5084914933213999E-2</v>
      </c>
      <c r="N4740" s="1">
        <v>5.97307210081395E-6</v>
      </c>
      <c r="O4740" s="1">
        <v>5.4952263327488404E-6</v>
      </c>
      <c r="P4740" s="1">
        <v>2.3160207899560401E-7</v>
      </c>
      <c r="Q4740" s="1">
        <v>2.0473970350153999E-7</v>
      </c>
      <c r="R4740" s="1">
        <v>813.85243891216896</v>
      </c>
      <c r="S4740" s="1">
        <v>47.435924022001501</v>
      </c>
      <c r="T4740" s="1">
        <v>9.4714871788999205E-2</v>
      </c>
      <c r="U4740" s="1">
        <v>42692.331619801298</v>
      </c>
      <c r="V4740" s="1">
        <f t="shared" si="293"/>
        <v>0.10022931665642433</v>
      </c>
      <c r="W4740" s="1">
        <f t="shared" si="294"/>
        <v>1.6638348734745652</v>
      </c>
      <c r="X4740" s="1">
        <f t="shared" si="295"/>
        <v>500.82867796808881</v>
      </c>
    </row>
    <row r="4741" spans="1:24" hidden="1" x14ac:dyDescent="0.3">
      <c r="A4741" s="18" t="str">
        <f t="shared" si="292"/>
        <v>ConstMin - Tractors/Loaders/Backhoes_2009_50</v>
      </c>
      <c r="B4741" s="1" t="s">
        <v>40</v>
      </c>
      <c r="C4741" s="1">
        <v>2020</v>
      </c>
      <c r="D4741" s="1" t="s">
        <v>102</v>
      </c>
      <c r="E4741" s="1">
        <v>2009</v>
      </c>
      <c r="F4741" s="1">
        <v>50</v>
      </c>
      <c r="G4741" s="1" t="s">
        <v>5</v>
      </c>
      <c r="H4741" s="1">
        <v>6.0641753422956799E-5</v>
      </c>
      <c r="I4741" s="1">
        <v>7.3376521641777703E-5</v>
      </c>
      <c r="J4741" s="1">
        <v>8.73241249290578E-5</v>
      </c>
      <c r="K4741" s="1">
        <v>9.9820976563511901E-4</v>
      </c>
      <c r="L4741" s="1">
        <v>1.0857922424314099E-3</v>
      </c>
      <c r="M4741" s="1">
        <v>0.12060051327783</v>
      </c>
      <c r="N4741" s="1">
        <v>4.1580519473254301E-5</v>
      </c>
      <c r="O4741" s="1">
        <v>3.8254077915393901E-5</v>
      </c>
      <c r="P4741" s="1">
        <v>1.1131923003723301E-6</v>
      </c>
      <c r="Q4741" s="1">
        <v>9.8432517695896994E-7</v>
      </c>
      <c r="R4741" s="1">
        <v>3912.7508355734299</v>
      </c>
      <c r="S4741" s="1">
        <v>4944.3234838077296</v>
      </c>
      <c r="T4741" s="1">
        <v>9.0926276917439193</v>
      </c>
      <c r="U4741" s="1">
        <v>190098.93727848199</v>
      </c>
      <c r="V4741" s="1">
        <f t="shared" si="293"/>
        <v>0.12781035236781882</v>
      </c>
      <c r="W4741" s="1">
        <f t="shared" si="294"/>
        <v>1.8912791993725329</v>
      </c>
      <c r="X4741" s="1">
        <f t="shared" si="295"/>
        <v>543.77278509898315</v>
      </c>
    </row>
    <row r="4742" spans="1:24" hidden="1" x14ac:dyDescent="0.3">
      <c r="A4742" s="18" t="str">
        <f t="shared" si="292"/>
        <v>ConstMin - Tractors/Loaders/Backhoes_2009_100</v>
      </c>
      <c r="B4742" s="1" t="s">
        <v>40</v>
      </c>
      <c r="C4742" s="1">
        <v>2020</v>
      </c>
      <c r="D4742" s="1" t="s">
        <v>102</v>
      </c>
      <c r="E4742" s="1">
        <v>2009</v>
      </c>
      <c r="F4742" s="1">
        <v>100</v>
      </c>
      <c r="G4742" s="1" t="s">
        <v>5</v>
      </c>
      <c r="H4742" s="1">
        <v>4.0598116540378201E-4</v>
      </c>
      <c r="I4742" s="1">
        <v>4.9123721013857597E-4</v>
      </c>
      <c r="J4742" s="1">
        <v>5.8461287818144605E-4</v>
      </c>
      <c r="K4742" s="1">
        <v>7.0600524172441297E-3</v>
      </c>
      <c r="L4742" s="1">
        <v>5.7953563321101898E-3</v>
      </c>
      <c r="M4742" s="1">
        <v>1.0136527672109501</v>
      </c>
      <c r="N4742" s="1">
        <v>4.02864846653143E-4</v>
      </c>
      <c r="O4742" s="1">
        <v>3.7063565892089199E-4</v>
      </c>
      <c r="P4742" s="1">
        <v>9.3595430845065493E-6</v>
      </c>
      <c r="Q4742" s="1">
        <v>8.2732976198973501E-6</v>
      </c>
      <c r="R4742" s="1">
        <v>32886.847693168696</v>
      </c>
      <c r="S4742" s="1">
        <v>19580.2605314424</v>
      </c>
      <c r="T4742" s="1">
        <v>35.423362049085597</v>
      </c>
      <c r="U4742" s="1">
        <v>1720811.72034219</v>
      </c>
      <c r="V4742" s="1">
        <f t="shared" si="293"/>
        <v>9.4524959851089427E-2</v>
      </c>
      <c r="W4742" s="1">
        <f t="shared" si="294"/>
        <v>1.1151553939917109</v>
      </c>
      <c r="X4742" s="1">
        <f t="shared" si="295"/>
        <v>552.74991979333697</v>
      </c>
    </row>
    <row r="4743" spans="1:24" hidden="1" x14ac:dyDescent="0.3">
      <c r="A4743" s="18" t="str">
        <f t="shared" si="292"/>
        <v>ConstMin - Tractors/Loaders/Backhoes_2009_175</v>
      </c>
      <c r="B4743" s="1" t="s">
        <v>40</v>
      </c>
      <c r="C4743" s="1">
        <v>2020</v>
      </c>
      <c r="D4743" s="1" t="s">
        <v>102</v>
      </c>
      <c r="E4743" s="1">
        <v>2009</v>
      </c>
      <c r="F4743" s="1">
        <v>175</v>
      </c>
      <c r="G4743" s="1" t="s">
        <v>5</v>
      </c>
      <c r="H4743" s="1">
        <v>1.14136387076323E-4</v>
      </c>
      <c r="I4743" s="1">
        <v>1.3810502836235101E-4</v>
      </c>
      <c r="J4743" s="1">
        <v>1.64356397389905E-4</v>
      </c>
      <c r="K4743" s="1">
        <v>1.7557989360280301E-3</v>
      </c>
      <c r="L4743" s="1">
        <v>1.38038142274312E-3</v>
      </c>
      <c r="M4743" s="1">
        <v>0.28497544826816701</v>
      </c>
      <c r="N4743" s="1">
        <v>7.7049256064419601E-5</v>
      </c>
      <c r="O4743" s="1">
        <v>7.0885315579266003E-5</v>
      </c>
      <c r="P4743" s="1">
        <v>2.6313152515050401E-6</v>
      </c>
      <c r="Q4743" s="1">
        <v>2.32593129930808E-6</v>
      </c>
      <c r="R4743" s="1">
        <v>9245.7145747003997</v>
      </c>
      <c r="S4743" s="1">
        <v>3406.7233986936699</v>
      </c>
      <c r="T4743" s="1">
        <v>5.7776071791289496</v>
      </c>
      <c r="U4743" s="1">
        <v>483252.09129338298</v>
      </c>
      <c r="V4743" s="1">
        <f t="shared" si="293"/>
        <v>9.4629021631297078E-2</v>
      </c>
      <c r="W4743" s="1">
        <f t="shared" si="294"/>
        <v>0.94583191547143519</v>
      </c>
      <c r="X4743" s="1">
        <f t="shared" si="295"/>
        <v>589.64261381426741</v>
      </c>
    </row>
    <row r="4744" spans="1:24" hidden="1" x14ac:dyDescent="0.3">
      <c r="A4744" s="18" t="str">
        <f t="shared" si="292"/>
        <v>ConstMin - Tractors/Loaders/Backhoes_2009_300</v>
      </c>
      <c r="B4744" s="1" t="s">
        <v>40</v>
      </c>
      <c r="C4744" s="1">
        <v>2020</v>
      </c>
      <c r="D4744" s="1" t="s">
        <v>102</v>
      </c>
      <c r="E4744" s="1">
        <v>2009</v>
      </c>
      <c r="F4744" s="1">
        <v>300</v>
      </c>
      <c r="G4744" s="1" t="s">
        <v>5</v>
      </c>
      <c r="H4744" s="1">
        <v>8.2567599998839604E-5</v>
      </c>
      <c r="I4744" s="1">
        <v>9.9906795998595897E-5</v>
      </c>
      <c r="J4744" s="1">
        <v>1.1889734399832901E-4</v>
      </c>
      <c r="K4744" s="1">
        <v>4.2295009272279798E-4</v>
      </c>
      <c r="L4744" s="1">
        <v>9.98010486105565E-4</v>
      </c>
      <c r="M4744" s="1">
        <v>0.206154578963162</v>
      </c>
      <c r="N4744" s="1">
        <v>4.3202900780855902E-5</v>
      </c>
      <c r="O4744" s="1">
        <v>3.9746668718387402E-5</v>
      </c>
      <c r="P4744" s="1">
        <v>1.90352428986411E-6</v>
      </c>
      <c r="Q4744" s="1">
        <v>1.6826059599874E-6</v>
      </c>
      <c r="R4744" s="1">
        <v>6688.4582757715798</v>
      </c>
      <c r="S4744" s="1">
        <v>1411.66774338971</v>
      </c>
      <c r="T4744" s="1">
        <v>2.4625866665139799</v>
      </c>
      <c r="U4744" s="1">
        <v>347205.950138157</v>
      </c>
      <c r="V4744" s="1">
        <f t="shared" si="293"/>
        <v>9.5278842604501993E-2</v>
      </c>
      <c r="W4744" s="1">
        <f t="shared" si="294"/>
        <v>0.95177993721899612</v>
      </c>
      <c r="X4744" s="1">
        <f t="shared" si="295"/>
        <v>573.24591356943256</v>
      </c>
    </row>
    <row r="4745" spans="1:24" hidden="1" x14ac:dyDescent="0.3">
      <c r="A4745" s="18" t="str">
        <f t="shared" si="292"/>
        <v>ConstMin - Tractors/Loaders/Backhoes_2010_50</v>
      </c>
      <c r="B4745" s="1" t="s">
        <v>40</v>
      </c>
      <c r="C4745" s="1">
        <v>2020</v>
      </c>
      <c r="D4745" s="1" t="s">
        <v>102</v>
      </c>
      <c r="E4745" s="1">
        <v>2010</v>
      </c>
      <c r="F4745" s="1">
        <v>50</v>
      </c>
      <c r="G4745" s="1" t="s">
        <v>5</v>
      </c>
      <c r="H4745" s="1">
        <v>6.0146423769744701E-5</v>
      </c>
      <c r="I4745" s="1">
        <v>7.2777172761391101E-5</v>
      </c>
      <c r="J4745" s="1">
        <v>8.6610850228432403E-5</v>
      </c>
      <c r="K4745" s="1">
        <v>1.00838675704024E-3</v>
      </c>
      <c r="L4745" s="1">
        <v>1.1158724979728101E-3</v>
      </c>
      <c r="M4745" s="1">
        <v>0.124916035439555</v>
      </c>
      <c r="N4745" s="1">
        <v>4.21799838058458E-5</v>
      </c>
      <c r="O4745" s="1">
        <v>3.8805585101378201E-5</v>
      </c>
      <c r="P4745" s="1">
        <v>1.1531063027834699E-6</v>
      </c>
      <c r="Q4745" s="1">
        <v>1.01954788870418E-6</v>
      </c>
      <c r="R4745" s="1">
        <v>4052.7631994124299</v>
      </c>
      <c r="S4745" s="1">
        <v>4795.5711875427396</v>
      </c>
      <c r="T4745" s="1">
        <v>11.1763548711018</v>
      </c>
      <c r="U4745" s="1">
        <v>196862.261292009</v>
      </c>
      <c r="V4745" s="1">
        <f t="shared" si="293"/>
        <v>0.12241124399568976</v>
      </c>
      <c r="W4745" s="1">
        <f t="shared" si="294"/>
        <v>1.8768981458688165</v>
      </c>
      <c r="X4745" s="1">
        <f t="shared" si="295"/>
        <v>429.08186460170776</v>
      </c>
    </row>
    <row r="4746" spans="1:24" hidden="1" x14ac:dyDescent="0.3">
      <c r="A4746" s="18" t="str">
        <f t="shared" ref="A4746:A4809" si="296">D4746&amp;"_"&amp;E4746&amp;"_"&amp;F4746</f>
        <v>ConstMin - Tractors/Loaders/Backhoes_2010_100</v>
      </c>
      <c r="B4746" s="1" t="s">
        <v>40</v>
      </c>
      <c r="C4746" s="1">
        <v>2020</v>
      </c>
      <c r="D4746" s="1" t="s">
        <v>102</v>
      </c>
      <c r="E4746" s="1">
        <v>2010</v>
      </c>
      <c r="F4746" s="1">
        <v>100</v>
      </c>
      <c r="G4746" s="1" t="s">
        <v>5</v>
      </c>
      <c r="H4746" s="1">
        <v>5.1559380680094198E-4</v>
      </c>
      <c r="I4746" s="1">
        <v>6.2386850622913898E-4</v>
      </c>
      <c r="J4746" s="1">
        <v>7.4245508179335599E-4</v>
      </c>
      <c r="K4746" s="1">
        <v>9.2216923014865303E-3</v>
      </c>
      <c r="L4746" s="1">
        <v>7.6033172554394804E-3</v>
      </c>
      <c r="M4746" s="1">
        <v>1.3368166719130701</v>
      </c>
      <c r="N4746" s="1">
        <v>5.3057670217743398E-4</v>
      </c>
      <c r="O4746" s="1">
        <v>4.8813056600324002E-4</v>
      </c>
      <c r="P4746" s="1">
        <v>1.23440652663796E-5</v>
      </c>
      <c r="Q4746" s="1">
        <v>1.09109179669174E-5</v>
      </c>
      <c r="R4746" s="1">
        <v>43371.544679801402</v>
      </c>
      <c r="S4746" s="1">
        <v>27983.286199286398</v>
      </c>
      <c r="T4746" s="1">
        <v>52.377324099316802</v>
      </c>
      <c r="U4746" s="1">
        <v>2244431.6023203302</v>
      </c>
      <c r="V4746" s="1">
        <f t="shared" si="293"/>
        <v>9.203971982567298E-2</v>
      </c>
      <c r="W4746" s="1">
        <f t="shared" si="294"/>
        <v>1.1217222586955278</v>
      </c>
      <c r="X4746" s="1">
        <f t="shared" si="295"/>
        <v>534.26337982110476</v>
      </c>
    </row>
    <row r="4747" spans="1:24" hidden="1" x14ac:dyDescent="0.3">
      <c r="A4747" s="18" t="str">
        <f t="shared" si="296"/>
        <v>ConstMin - Tractors/Loaders/Backhoes_2010_175</v>
      </c>
      <c r="B4747" s="1" t="s">
        <v>40</v>
      </c>
      <c r="C4747" s="1">
        <v>2020</v>
      </c>
      <c r="D4747" s="1" t="s">
        <v>102</v>
      </c>
      <c r="E4747" s="1">
        <v>2010</v>
      </c>
      <c r="F4747" s="1">
        <v>175</v>
      </c>
      <c r="G4747" s="1" t="s">
        <v>5</v>
      </c>
      <c r="H4747" s="1">
        <v>9.6536062363280798E-5</v>
      </c>
      <c r="I4747" s="1">
        <v>1.16808635459569E-4</v>
      </c>
      <c r="J4747" s="1">
        <v>1.3901192980312401E-4</v>
      </c>
      <c r="K4747" s="1">
        <v>1.5274111586483701E-3</v>
      </c>
      <c r="L4747" s="1">
        <v>1.2061447414628401E-3</v>
      </c>
      <c r="M4747" s="1">
        <v>0.25029590329795698</v>
      </c>
      <c r="N4747" s="1">
        <v>8.0826877438927493E-5</v>
      </c>
      <c r="O4747" s="1">
        <v>7.4360727243813306E-5</v>
      </c>
      <c r="P4747" s="1">
        <v>2.31121366985639E-6</v>
      </c>
      <c r="Q4747" s="1">
        <v>2.0428815152576801E-6</v>
      </c>
      <c r="R4747" s="1">
        <v>8120.5749308342502</v>
      </c>
      <c r="S4747" s="1">
        <v>2879.7514855049299</v>
      </c>
      <c r="T4747" s="1">
        <v>6.8194707688079399</v>
      </c>
      <c r="U4747" s="1">
        <v>427643.09559748298</v>
      </c>
      <c r="V4747" s="1">
        <f t="shared" ref="V4747:V4810" si="297">IFERROR(CONVERT(I4747,"ton","g")*365/U4747,0)</f>
        <v>9.0444484263211306E-2</v>
      </c>
      <c r="W4747" s="1">
        <f t="shared" ref="W4747:W4810" si="298">IFERROR(CONVERT(L4747,"ton","g")*365/U4747,0)</f>
        <v>0.93391330751526469</v>
      </c>
      <c r="X4747" s="1">
        <f t="shared" ref="X4747:X4810" si="299">S4747/T4747</f>
        <v>422.28372012045702</v>
      </c>
    </row>
    <row r="4748" spans="1:24" hidden="1" x14ac:dyDescent="0.3">
      <c r="A4748" s="18" t="str">
        <f t="shared" si="296"/>
        <v>ConstMin - Tractors/Loaders/Backhoes_2010_300</v>
      </c>
      <c r="B4748" s="1" t="s">
        <v>40</v>
      </c>
      <c r="C4748" s="1">
        <v>2020</v>
      </c>
      <c r="D4748" s="1" t="s">
        <v>102</v>
      </c>
      <c r="E4748" s="1">
        <v>2010</v>
      </c>
      <c r="F4748" s="1">
        <v>300</v>
      </c>
      <c r="G4748" s="1" t="s">
        <v>5</v>
      </c>
      <c r="H4748" s="1">
        <v>5.2993006157285997E-5</v>
      </c>
      <c r="I4748" s="1">
        <v>6.4121537450316E-5</v>
      </c>
      <c r="J4748" s="1">
        <v>7.6309928866491797E-5</v>
      </c>
      <c r="K4748" s="1">
        <v>2.8564420169532601E-4</v>
      </c>
      <c r="L4748" s="1">
        <v>6.6174649544072095E-4</v>
      </c>
      <c r="M4748" s="1">
        <v>0.13739872975860301</v>
      </c>
      <c r="N4748" s="1">
        <v>3.1409904805578501E-5</v>
      </c>
      <c r="O4748" s="1">
        <v>2.8897112421132199E-5</v>
      </c>
      <c r="P4748" s="1">
        <v>1.2687296046590099E-6</v>
      </c>
      <c r="Q4748" s="1">
        <v>1.12142996167859E-6</v>
      </c>
      <c r="R4748" s="1">
        <v>4457.75046936332</v>
      </c>
      <c r="S4748" s="1">
        <v>1112.0501921059799</v>
      </c>
      <c r="T4748" s="1">
        <v>2.6520164100919801</v>
      </c>
      <c r="U4748" s="1">
        <v>231107.85956659701</v>
      </c>
      <c r="V4748" s="1">
        <f t="shared" si="297"/>
        <v>9.1870866452200717E-2</v>
      </c>
      <c r="W4748" s="1">
        <f t="shared" si="298"/>
        <v>0.948124862959703</v>
      </c>
      <c r="X4748" s="1">
        <f t="shared" si="299"/>
        <v>419.32251545434843</v>
      </c>
    </row>
    <row r="4749" spans="1:24" hidden="1" x14ac:dyDescent="0.3">
      <c r="A4749" s="18" t="str">
        <f t="shared" si="296"/>
        <v>ConstMin - Tractors/Loaders/Backhoes_2010_600</v>
      </c>
      <c r="B4749" s="1" t="s">
        <v>40</v>
      </c>
      <c r="C4749" s="1">
        <v>2020</v>
      </c>
      <c r="D4749" s="1" t="s">
        <v>102</v>
      </c>
      <c r="E4749" s="1">
        <v>2010</v>
      </c>
      <c r="F4749" s="1">
        <v>600</v>
      </c>
      <c r="G4749" s="1" t="s">
        <v>5</v>
      </c>
      <c r="H4749" s="1">
        <v>6.8621849600285096E-5</v>
      </c>
      <c r="I4749" s="1">
        <v>8.3032438016344997E-5</v>
      </c>
      <c r="J4749" s="1">
        <v>9.8815463424410603E-5</v>
      </c>
      <c r="K4749" s="1">
        <v>3.5485372942843299E-4</v>
      </c>
      <c r="L4749" s="1">
        <v>8.5691059587880204E-4</v>
      </c>
      <c r="M4749" s="1">
        <v>0.17792074185753201</v>
      </c>
      <c r="N4749" s="1">
        <v>4.0594536520196297E-5</v>
      </c>
      <c r="O4749" s="1">
        <v>3.7346973598580599E-5</v>
      </c>
      <c r="P4749" s="1">
        <v>1.64290683672358E-6</v>
      </c>
      <c r="Q4749" s="1">
        <v>1.4521651770265001E-6</v>
      </c>
      <c r="R4749" s="1">
        <v>5772.4425248933003</v>
      </c>
      <c r="S4749" s="1">
        <v>979.67332618267199</v>
      </c>
      <c r="T4749" s="1">
        <v>2.2731569229359798</v>
      </c>
      <c r="U4749" s="1">
        <v>306433.65248555498</v>
      </c>
      <c r="V4749" s="1">
        <f t="shared" si="297"/>
        <v>8.9722203909689116E-2</v>
      </c>
      <c r="W4749" s="1">
        <f t="shared" si="298"/>
        <v>0.92595025573832279</v>
      </c>
      <c r="X4749" s="1">
        <f t="shared" si="299"/>
        <v>430.97478942075793</v>
      </c>
    </row>
    <row r="4750" spans="1:24" hidden="1" x14ac:dyDescent="0.3">
      <c r="A4750" s="18" t="str">
        <f t="shared" si="296"/>
        <v>ConstMin - Tractors/Loaders/Backhoes_2010_9999</v>
      </c>
      <c r="B4750" s="1" t="s">
        <v>40</v>
      </c>
      <c r="C4750" s="1">
        <v>2020</v>
      </c>
      <c r="D4750" s="1" t="s">
        <v>102</v>
      </c>
      <c r="E4750" s="1">
        <v>2010</v>
      </c>
      <c r="F4750" s="1">
        <v>9999</v>
      </c>
      <c r="G4750" s="1" t="s">
        <v>5</v>
      </c>
      <c r="H4750" s="1">
        <v>3.2345850925185202E-5</v>
      </c>
      <c r="I4750" s="1">
        <v>3.9138479619474098E-5</v>
      </c>
      <c r="J4750" s="1">
        <v>4.65780253322667E-5</v>
      </c>
      <c r="K4750" s="1">
        <v>1.67265177187681E-4</v>
      </c>
      <c r="L4750" s="1">
        <v>6.7269239032483703E-4</v>
      </c>
      <c r="M4750" s="1">
        <v>8.3865384365830395E-2</v>
      </c>
      <c r="N4750" s="1">
        <v>1.9134792115160299E-5</v>
      </c>
      <c r="O4750" s="1">
        <v>1.7604008745947501E-5</v>
      </c>
      <c r="P4750" s="1">
        <v>7.74406693118455E-7</v>
      </c>
      <c r="Q4750" s="1">
        <v>6.84497993109315E-7</v>
      </c>
      <c r="R4750" s="1">
        <v>2720.92003453697</v>
      </c>
      <c r="S4750" s="1">
        <v>106.598769127393</v>
      </c>
      <c r="T4750" s="1">
        <v>0.18942974357799799</v>
      </c>
      <c r="U4750" s="1">
        <v>142696.55647669701</v>
      </c>
      <c r="V4750" s="1">
        <f t="shared" si="297"/>
        <v>9.0819489986333019E-2</v>
      </c>
      <c r="W4750" s="1">
        <f t="shared" si="298"/>
        <v>1.560959454761004</v>
      </c>
      <c r="X4750" s="1">
        <f t="shared" si="299"/>
        <v>562.73511811781975</v>
      </c>
    </row>
    <row r="4751" spans="1:24" hidden="1" x14ac:dyDescent="0.3">
      <c r="A4751" s="18" t="str">
        <f t="shared" si="296"/>
        <v>ConstMin - Tractors/Loaders/Backhoes_2011_25</v>
      </c>
      <c r="B4751" s="1" t="s">
        <v>40</v>
      </c>
      <c r="C4751" s="1">
        <v>2020</v>
      </c>
      <c r="D4751" s="1" t="s">
        <v>102</v>
      </c>
      <c r="E4751" s="1">
        <v>2011</v>
      </c>
      <c r="F4751" s="1">
        <v>25</v>
      </c>
      <c r="G4751" s="1" t="s">
        <v>5</v>
      </c>
      <c r="H4751" s="1">
        <v>0</v>
      </c>
      <c r="I4751" s="1">
        <v>0</v>
      </c>
      <c r="J4751" s="1">
        <v>0</v>
      </c>
      <c r="K4751" s="1">
        <v>0</v>
      </c>
      <c r="L4751" s="1">
        <v>0</v>
      </c>
      <c r="M4751" s="1">
        <v>0</v>
      </c>
      <c r="N4751" s="1">
        <v>0</v>
      </c>
      <c r="O4751" s="1">
        <v>0</v>
      </c>
      <c r="P4751" s="1">
        <v>0</v>
      </c>
      <c r="Q4751" s="1">
        <v>0</v>
      </c>
      <c r="R4751" s="1">
        <v>0</v>
      </c>
      <c r="S4751" s="1">
        <v>0</v>
      </c>
      <c r="T4751" s="1">
        <v>0</v>
      </c>
      <c r="U4751" s="1">
        <v>0</v>
      </c>
      <c r="V4751" s="1">
        <f t="shared" si="297"/>
        <v>0</v>
      </c>
      <c r="W4751" s="1">
        <f t="shared" si="298"/>
        <v>0</v>
      </c>
      <c r="X4751" s="1" t="e">
        <f t="shared" si="299"/>
        <v>#DIV/0!</v>
      </c>
    </row>
    <row r="4752" spans="1:24" hidden="1" x14ac:dyDescent="0.3">
      <c r="A4752" s="18" t="str">
        <f t="shared" si="296"/>
        <v>ConstMin - Tractors/Loaders/Backhoes_2011_50</v>
      </c>
      <c r="B4752" s="1" t="s">
        <v>40</v>
      </c>
      <c r="C4752" s="1">
        <v>2020</v>
      </c>
      <c r="D4752" s="1" t="s">
        <v>102</v>
      </c>
      <c r="E4752" s="1">
        <v>2011</v>
      </c>
      <c r="F4752" s="1">
        <v>50</v>
      </c>
      <c r="G4752" s="1" t="s">
        <v>5</v>
      </c>
      <c r="H4752" s="1">
        <v>4.3548085489129898E-5</v>
      </c>
      <c r="I4752" s="1">
        <v>5.2693183441847201E-5</v>
      </c>
      <c r="J4752" s="1">
        <v>6.2709243104347104E-5</v>
      </c>
      <c r="K4752" s="1">
        <v>7.4595267810052303E-4</v>
      </c>
      <c r="L4752" s="1">
        <v>8.4159994833571102E-4</v>
      </c>
      <c r="M4752" s="1">
        <v>9.5025648906506499E-2</v>
      </c>
      <c r="N4752" s="1">
        <v>3.3389424183112499E-5</v>
      </c>
      <c r="O4752" s="1">
        <v>3.07182702484635E-5</v>
      </c>
      <c r="P4752" s="1">
        <v>8.7725280631359104E-7</v>
      </c>
      <c r="Q4752" s="1">
        <v>7.7558657200783699E-7</v>
      </c>
      <c r="R4752" s="1">
        <v>3083.0025267246501</v>
      </c>
      <c r="S4752" s="1">
        <v>3623.1960230167901</v>
      </c>
      <c r="T4752" s="1">
        <v>7.9560492302759203</v>
      </c>
      <c r="U4752" s="1">
        <v>144669.04120474201</v>
      </c>
      <c r="V4752" s="1">
        <f t="shared" si="297"/>
        <v>0.12060558918252935</v>
      </c>
      <c r="W4752" s="1">
        <f t="shared" si="298"/>
        <v>1.9262768159952433</v>
      </c>
      <c r="X4752" s="1">
        <f t="shared" si="299"/>
        <v>455.40140817996621</v>
      </c>
    </row>
    <row r="4753" spans="1:24" hidden="1" x14ac:dyDescent="0.3">
      <c r="A4753" s="18" t="str">
        <f t="shared" si="296"/>
        <v>ConstMin - Tractors/Loaders/Backhoes_2011_100</v>
      </c>
      <c r="B4753" s="1" t="s">
        <v>40</v>
      </c>
      <c r="C4753" s="1">
        <v>2020</v>
      </c>
      <c r="D4753" s="1" t="s">
        <v>102</v>
      </c>
      <c r="E4753" s="1">
        <v>2011</v>
      </c>
      <c r="F4753" s="1">
        <v>100</v>
      </c>
      <c r="G4753" s="1" t="s">
        <v>5</v>
      </c>
      <c r="H4753" s="1">
        <v>4.1211817293251098E-4</v>
      </c>
      <c r="I4753" s="1">
        <v>4.9866298924833795E-4</v>
      </c>
      <c r="J4753" s="1">
        <v>5.9345016902281596E-4</v>
      </c>
      <c r="K4753" s="1">
        <v>7.6117792386019203E-3</v>
      </c>
      <c r="L4753" s="1">
        <v>6.3066822718935503E-3</v>
      </c>
      <c r="M4753" s="1">
        <v>1.11517233867847</v>
      </c>
      <c r="N4753" s="1">
        <v>4.6549465868353198E-4</v>
      </c>
      <c r="O4753" s="1">
        <v>4.2825508598884902E-4</v>
      </c>
      <c r="P4753" s="1">
        <v>1.0297957757675501E-5</v>
      </c>
      <c r="Q4753" s="1">
        <v>9.1018867148654601E-6</v>
      </c>
      <c r="R4753" s="1">
        <v>36180.538385608103</v>
      </c>
      <c r="S4753" s="1">
        <v>23171.2339334643</v>
      </c>
      <c r="T4753" s="1">
        <v>38.264808202755901</v>
      </c>
      <c r="U4753" s="1">
        <v>1881974.50262069</v>
      </c>
      <c r="V4753" s="1">
        <f t="shared" si="297"/>
        <v>8.7736842646331692E-2</v>
      </c>
      <c r="W4753" s="1">
        <f t="shared" si="298"/>
        <v>1.1096239384911968</v>
      </c>
      <c r="X4753" s="1">
        <f t="shared" si="299"/>
        <v>605.5494597198965</v>
      </c>
    </row>
    <row r="4754" spans="1:24" hidden="1" x14ac:dyDescent="0.3">
      <c r="A4754" s="18" t="str">
        <f t="shared" si="296"/>
        <v>ConstMin - Tractors/Loaders/Backhoes_2011_175</v>
      </c>
      <c r="B4754" s="1" t="s">
        <v>40</v>
      </c>
      <c r="C4754" s="1">
        <v>2020</v>
      </c>
      <c r="D4754" s="1" t="s">
        <v>102</v>
      </c>
      <c r="E4754" s="1">
        <v>2011</v>
      </c>
      <c r="F4754" s="1">
        <v>175</v>
      </c>
      <c r="G4754" s="1" t="s">
        <v>5</v>
      </c>
      <c r="H4754" s="1">
        <v>4.2524639409533101E-5</v>
      </c>
      <c r="I4754" s="1">
        <v>5.1454813685535101E-5</v>
      </c>
      <c r="J4754" s="1">
        <v>6.1235480749727698E-5</v>
      </c>
      <c r="K4754" s="1">
        <v>6.9484023716996201E-4</v>
      </c>
      <c r="L4754" s="1">
        <v>5.5137786112230804E-4</v>
      </c>
      <c r="M4754" s="1">
        <v>0.115069668596133</v>
      </c>
      <c r="N4754" s="1">
        <v>3.8695576285404198E-5</v>
      </c>
      <c r="O4754" s="1">
        <v>3.55999301825719E-5</v>
      </c>
      <c r="P4754" s="1">
        <v>1.0626004118762E-6</v>
      </c>
      <c r="Q4754" s="1">
        <v>9.3918316618242905E-7</v>
      </c>
      <c r="R4754" s="1">
        <v>3733.3086710124599</v>
      </c>
      <c r="S4754" s="1">
        <v>1350.1806436551799</v>
      </c>
      <c r="T4754" s="1">
        <v>3.4097353844039699</v>
      </c>
      <c r="U4754" s="1">
        <v>199189.14995701899</v>
      </c>
      <c r="V4754" s="1">
        <f t="shared" si="297"/>
        <v>8.5535999082146513E-2</v>
      </c>
      <c r="W4754" s="1">
        <f t="shared" si="298"/>
        <v>0.91658394705512147</v>
      </c>
      <c r="X4754" s="1">
        <f t="shared" si="299"/>
        <v>395.97813068746234</v>
      </c>
    </row>
    <row r="4755" spans="1:24" hidden="1" x14ac:dyDescent="0.3">
      <c r="A4755" s="18" t="str">
        <f t="shared" si="296"/>
        <v>ConstMin - Tractors/Loaders/Backhoes_2011_300</v>
      </c>
      <c r="B4755" s="1" t="s">
        <v>40</v>
      </c>
      <c r="C4755" s="1">
        <v>2020</v>
      </c>
      <c r="D4755" s="1" t="s">
        <v>102</v>
      </c>
      <c r="E4755" s="1">
        <v>2011</v>
      </c>
      <c r="F4755" s="1">
        <v>300</v>
      </c>
      <c r="G4755" s="1" t="s">
        <v>5</v>
      </c>
      <c r="H4755" s="1">
        <v>2.7305491502676199E-5</v>
      </c>
      <c r="I4755" s="1">
        <v>3.3039644718238201E-5</v>
      </c>
      <c r="J4755" s="1">
        <v>3.9319907763853799E-5</v>
      </c>
      <c r="K4755" s="1">
        <v>2.1105257105564099E-4</v>
      </c>
      <c r="L4755" s="1">
        <v>2.7255523378376899E-4</v>
      </c>
      <c r="M4755" s="1">
        <v>0.10259388884130401</v>
      </c>
      <c r="N4755" s="1">
        <v>2.0800829032986398E-6</v>
      </c>
      <c r="O4755" s="1">
        <v>1.9136762710347499E-6</v>
      </c>
      <c r="P4755" s="1">
        <v>9.4771221554150001E-7</v>
      </c>
      <c r="Q4755" s="1">
        <v>8.3735752895166101E-7</v>
      </c>
      <c r="R4755" s="1">
        <v>3328.5457364826502</v>
      </c>
      <c r="S4755" s="1">
        <v>867.68651223318102</v>
      </c>
      <c r="T4755" s="1">
        <v>1.89429743577998</v>
      </c>
      <c r="U4755" s="1">
        <v>175966.824680889</v>
      </c>
      <c r="V4755" s="1">
        <f t="shared" si="297"/>
        <v>6.2171761458919068E-2</v>
      </c>
      <c r="W4755" s="1">
        <f t="shared" si="298"/>
        <v>0.51287594414810622</v>
      </c>
      <c r="X4755" s="1">
        <f t="shared" si="299"/>
        <v>458.05188554030309</v>
      </c>
    </row>
    <row r="4756" spans="1:24" hidden="1" x14ac:dyDescent="0.3">
      <c r="A4756" s="18" t="str">
        <f t="shared" si="296"/>
        <v>ConstMin - Tractors/Loaders/Backhoes_2011_600</v>
      </c>
      <c r="B4756" s="1" t="s">
        <v>40</v>
      </c>
      <c r="C4756" s="1">
        <v>2020</v>
      </c>
      <c r="D4756" s="1" t="s">
        <v>102</v>
      </c>
      <c r="E4756" s="1">
        <v>2011</v>
      </c>
      <c r="F4756" s="1">
        <v>600</v>
      </c>
      <c r="G4756" s="1" t="s">
        <v>5</v>
      </c>
      <c r="H4756" s="1">
        <v>3.4118306523746998E-5</v>
      </c>
      <c r="I4756" s="1">
        <v>4.12831508937339E-5</v>
      </c>
      <c r="J4756" s="1">
        <v>4.9130361394195703E-5</v>
      </c>
      <c r="K4756" s="1">
        <v>2.5358018549763401E-4</v>
      </c>
      <c r="L4756" s="1">
        <v>3.40558711787874E-4</v>
      </c>
      <c r="M4756" s="1">
        <v>0.12819142063814401</v>
      </c>
      <c r="N4756" s="1">
        <v>2.5990708163078798E-6</v>
      </c>
      <c r="O4756" s="1">
        <v>2.3911451510032499E-6</v>
      </c>
      <c r="P4756" s="1">
        <v>1.1841697067776599E-6</v>
      </c>
      <c r="Q4756" s="1">
        <v>1.0462811423826601E-6</v>
      </c>
      <c r="R4756" s="1">
        <v>4159.0294649886</v>
      </c>
      <c r="S4756" s="1">
        <v>690.19797691700603</v>
      </c>
      <c r="T4756" s="1">
        <v>1.51543794862398</v>
      </c>
      <c r="U4756" s="1">
        <v>217024.126366841</v>
      </c>
      <c r="V4756" s="1">
        <f t="shared" si="297"/>
        <v>6.2987362165494026E-2</v>
      </c>
      <c r="W4756" s="1">
        <f t="shared" si="298"/>
        <v>0.51960411096559045</v>
      </c>
      <c r="X4756" s="1">
        <f t="shared" si="299"/>
        <v>455.44456475021423</v>
      </c>
    </row>
    <row r="4757" spans="1:24" hidden="1" x14ac:dyDescent="0.3">
      <c r="A4757" s="18" t="str">
        <f t="shared" si="296"/>
        <v>ConstMin - Tractors/Loaders/Backhoes_2011_9999</v>
      </c>
      <c r="B4757" s="1" t="s">
        <v>40</v>
      </c>
      <c r="C4757" s="1">
        <v>2020</v>
      </c>
      <c r="D4757" s="1" t="s">
        <v>102</v>
      </c>
      <c r="E4757" s="1">
        <v>2011</v>
      </c>
      <c r="F4757" s="1">
        <v>9999</v>
      </c>
      <c r="G4757" s="1" t="s">
        <v>5</v>
      </c>
      <c r="H4757" s="1">
        <v>2.8748267106547401E-5</v>
      </c>
      <c r="I4757" s="1">
        <v>3.4785403198922397E-5</v>
      </c>
      <c r="J4757" s="1">
        <v>4.1397504633428303E-5</v>
      </c>
      <c r="K4757" s="1">
        <v>1.53882151121081E-4</v>
      </c>
      <c r="L4757" s="1">
        <v>3.5827164777305499E-4</v>
      </c>
      <c r="M4757" s="1">
        <v>7.7791454897603002E-2</v>
      </c>
      <c r="N4757" s="1">
        <v>9.6779594191308105E-6</v>
      </c>
      <c r="O4757" s="1">
        <v>8.9037226656003392E-6</v>
      </c>
      <c r="P4757" s="1">
        <v>7.1835813054057804E-7</v>
      </c>
      <c r="Q4757" s="1">
        <v>6.3492339731239699E-7</v>
      </c>
      <c r="R4757" s="1">
        <v>2523.8580821780101</v>
      </c>
      <c r="S4757" s="1">
        <v>66.241256930500995</v>
      </c>
      <c r="T4757" s="1">
        <v>9.4714871788999205E-2</v>
      </c>
      <c r="U4757" s="1">
        <v>132482.51386100199</v>
      </c>
      <c r="V4757" s="1">
        <f t="shared" si="297"/>
        <v>8.6941490643211911E-2</v>
      </c>
      <c r="W4757" s="1">
        <f t="shared" si="298"/>
        <v>0.89545235208180995</v>
      </c>
      <c r="X4757" s="1">
        <f t="shared" si="299"/>
        <v>699.37545898884571</v>
      </c>
    </row>
    <row r="4758" spans="1:24" hidden="1" x14ac:dyDescent="0.3">
      <c r="A4758" s="18" t="str">
        <f t="shared" si="296"/>
        <v>ConstMin - Tractors/Loaders/Backhoes_2012_50</v>
      </c>
      <c r="B4758" s="1" t="s">
        <v>40</v>
      </c>
      <c r="C4758" s="1">
        <v>2020</v>
      </c>
      <c r="D4758" s="1" t="s">
        <v>102</v>
      </c>
      <c r="E4758" s="1">
        <v>2012</v>
      </c>
      <c r="F4758" s="1">
        <v>50</v>
      </c>
      <c r="G4758" s="1" t="s">
        <v>5</v>
      </c>
      <c r="H4758" s="1">
        <v>3.76617065085147E-5</v>
      </c>
      <c r="I4758" s="1">
        <v>4.5570664875302803E-5</v>
      </c>
      <c r="J4758" s="1">
        <v>5.4232857372261198E-5</v>
      </c>
      <c r="K4758" s="1">
        <v>6.6158901510400504E-4</v>
      </c>
      <c r="L4758" s="1">
        <v>7.6282964167448495E-4</v>
      </c>
      <c r="M4758" s="1">
        <v>8.6942657012185606E-2</v>
      </c>
      <c r="N4758" s="1">
        <v>2.9774625485131899E-5</v>
      </c>
      <c r="O4758" s="1">
        <v>2.7392655446321301E-5</v>
      </c>
      <c r="P4758" s="1">
        <v>8.02698129135181E-7</v>
      </c>
      <c r="Q4758" s="1">
        <v>7.0961427876886797E-7</v>
      </c>
      <c r="R4758" s="1">
        <v>2820.7587565378899</v>
      </c>
      <c r="S4758" s="1">
        <v>3173.3471043404402</v>
      </c>
      <c r="T4758" s="1">
        <v>7.0089005123859396</v>
      </c>
      <c r="U4758" s="1">
        <v>130793.36038159901</v>
      </c>
      <c r="V4758" s="1">
        <f t="shared" si="297"/>
        <v>0.11536877140214433</v>
      </c>
      <c r="W4758" s="1">
        <f t="shared" si="298"/>
        <v>1.9312142754541839</v>
      </c>
      <c r="X4758" s="1">
        <f t="shared" si="299"/>
        <v>452.75961596723863</v>
      </c>
    </row>
    <row r="4759" spans="1:24" hidden="1" x14ac:dyDescent="0.3">
      <c r="A4759" s="18" t="str">
        <f t="shared" si="296"/>
        <v>ConstMin - Tractors/Loaders/Backhoes_2012_100</v>
      </c>
      <c r="B4759" s="1" t="s">
        <v>40</v>
      </c>
      <c r="C4759" s="1">
        <v>2020</v>
      </c>
      <c r="D4759" s="1" t="s">
        <v>102</v>
      </c>
      <c r="E4759" s="1">
        <v>2012</v>
      </c>
      <c r="F4759" s="1">
        <v>100</v>
      </c>
      <c r="G4759" s="1" t="s">
        <v>5</v>
      </c>
      <c r="H4759" s="1">
        <v>3.8427217220914799E-4</v>
      </c>
      <c r="I4759" s="1">
        <v>4.64969328373069E-4</v>
      </c>
      <c r="J4759" s="1">
        <v>5.5335192798117302E-4</v>
      </c>
      <c r="K4759" s="1">
        <v>8.0499476688468997E-3</v>
      </c>
      <c r="L4759" s="1">
        <v>5.8775847949025101E-3</v>
      </c>
      <c r="M4759" s="1">
        <v>1.19308375154681</v>
      </c>
      <c r="N4759" s="1">
        <v>1.87151570862445E-4</v>
      </c>
      <c r="O4759" s="1">
        <v>1.7217944519345001E-4</v>
      </c>
      <c r="P4759" s="1">
        <v>1.10191227871794E-5</v>
      </c>
      <c r="Q4759" s="1">
        <v>9.7377891930089492E-6</v>
      </c>
      <c r="R4759" s="1">
        <v>38708.288372036499</v>
      </c>
      <c r="S4759" s="1">
        <v>24317.725353256599</v>
      </c>
      <c r="T4759" s="1">
        <v>42.432262561471603</v>
      </c>
      <c r="U4759" s="1">
        <v>2037640.83043728</v>
      </c>
      <c r="V4759" s="1">
        <f t="shared" si="297"/>
        <v>7.5558838256993069E-2</v>
      </c>
      <c r="W4759" s="1">
        <f t="shared" si="298"/>
        <v>0.95512424532113072</v>
      </c>
      <c r="X4759" s="1">
        <f t="shared" si="299"/>
        <v>573.09518477897609</v>
      </c>
    </row>
    <row r="4760" spans="1:24" hidden="1" x14ac:dyDescent="0.3">
      <c r="A4760" s="18" t="str">
        <f t="shared" si="296"/>
        <v>ConstMin - Tractors/Loaders/Backhoes_2012_175</v>
      </c>
      <c r="B4760" s="1" t="s">
        <v>40</v>
      </c>
      <c r="C4760" s="1">
        <v>2020</v>
      </c>
      <c r="D4760" s="1" t="s">
        <v>102</v>
      </c>
      <c r="E4760" s="1">
        <v>2012</v>
      </c>
      <c r="F4760" s="1">
        <v>175</v>
      </c>
      <c r="G4760" s="1" t="s">
        <v>5</v>
      </c>
      <c r="H4760" s="1">
        <v>6.3913263359476299E-5</v>
      </c>
      <c r="I4760" s="1">
        <v>7.7335048664966402E-5</v>
      </c>
      <c r="J4760" s="1">
        <v>9.2035099237645901E-5</v>
      </c>
      <c r="K4760" s="1">
        <v>1.23068981401037E-3</v>
      </c>
      <c r="L4760" s="1">
        <v>9.0772446244294001E-4</v>
      </c>
      <c r="M4760" s="1">
        <v>0.206171385448842</v>
      </c>
      <c r="N4760" s="1">
        <v>4.3794825954427998E-6</v>
      </c>
      <c r="O4760" s="1">
        <v>4.0291239878073698E-6</v>
      </c>
      <c r="P4760" s="1">
        <v>1.90423930425801E-6</v>
      </c>
      <c r="Q4760" s="1">
        <v>1.6827431322642101E-6</v>
      </c>
      <c r="R4760" s="1">
        <v>6689.00354369041</v>
      </c>
      <c r="S4760" s="1">
        <v>2443.5311507903598</v>
      </c>
      <c r="T4760" s="1">
        <v>5.4934625637619501</v>
      </c>
      <c r="U4760" s="1">
        <v>349719.86349501403</v>
      </c>
      <c r="V4760" s="1">
        <f t="shared" si="297"/>
        <v>7.3222518703775372E-2</v>
      </c>
      <c r="W4760" s="1">
        <f t="shared" si="298"/>
        <v>0.859453411829459</v>
      </c>
      <c r="X4760" s="1">
        <f t="shared" si="299"/>
        <v>444.80709978972129</v>
      </c>
    </row>
    <row r="4761" spans="1:24" hidden="1" x14ac:dyDescent="0.3">
      <c r="A4761" s="18" t="str">
        <f t="shared" si="296"/>
        <v>ConstMin - Tractors/Loaders/Backhoes_2012_300</v>
      </c>
      <c r="B4761" s="1" t="s">
        <v>40</v>
      </c>
      <c r="C4761" s="1">
        <v>2020</v>
      </c>
      <c r="D4761" s="1" t="s">
        <v>102</v>
      </c>
      <c r="E4761" s="1">
        <v>2012</v>
      </c>
      <c r="F4761" s="1">
        <v>300</v>
      </c>
      <c r="G4761" s="1" t="s">
        <v>5</v>
      </c>
      <c r="H4761" s="1">
        <v>3.0769647254008003E-5</v>
      </c>
      <c r="I4761" s="1">
        <v>3.72312731773496E-5</v>
      </c>
      <c r="J4761" s="1">
        <v>4.4308292045771501E-5</v>
      </c>
      <c r="K4761" s="1">
        <v>2.4695078190567699E-4</v>
      </c>
      <c r="L4761" s="1">
        <v>3.2065469217471497E-4</v>
      </c>
      <c r="M4761" s="1">
        <v>0.121433935423286</v>
      </c>
      <c r="N4761" s="1">
        <v>2.4244744167719699E-6</v>
      </c>
      <c r="O4761" s="1">
        <v>2.2305164634302099E-6</v>
      </c>
      <c r="P4761" s="1">
        <v>1.12179386459951E-6</v>
      </c>
      <c r="Q4761" s="1">
        <v>9.9112745647263993E-7</v>
      </c>
      <c r="R4761" s="1">
        <v>3939.7902992323202</v>
      </c>
      <c r="S4761" s="1">
        <v>1006.93049410622</v>
      </c>
      <c r="T4761" s="1">
        <v>2.0837271793579801</v>
      </c>
      <c r="U4761" s="1">
        <v>206558.05999551801</v>
      </c>
      <c r="V4761" s="1">
        <f t="shared" si="297"/>
        <v>5.9683508116160897E-2</v>
      </c>
      <c r="W4761" s="1">
        <f t="shared" si="298"/>
        <v>0.51402477781870592</v>
      </c>
      <c r="X4761" s="1">
        <f t="shared" si="299"/>
        <v>483.23528342921873</v>
      </c>
    </row>
    <row r="4762" spans="1:24" hidden="1" x14ac:dyDescent="0.3">
      <c r="A4762" s="18" t="str">
        <f t="shared" si="296"/>
        <v>ConstMin - Tractors/Loaders/Backhoes_2012_600</v>
      </c>
      <c r="B4762" s="1" t="s">
        <v>40</v>
      </c>
      <c r="C4762" s="1">
        <v>2020</v>
      </c>
      <c r="D4762" s="1" t="s">
        <v>102</v>
      </c>
      <c r="E4762" s="1">
        <v>2012</v>
      </c>
      <c r="F4762" s="1">
        <v>600</v>
      </c>
      <c r="G4762" s="1" t="s">
        <v>5</v>
      </c>
      <c r="H4762" s="1">
        <v>4.3314509743705998E-5</v>
      </c>
      <c r="I4762" s="1">
        <v>5.2410556789884301E-5</v>
      </c>
      <c r="J4762" s="1">
        <v>6.2372894030936703E-5</v>
      </c>
      <c r="K4762" s="1">
        <v>3.3513418438103199E-4</v>
      </c>
      <c r="L4762" s="1">
        <v>4.5138641577236702E-4</v>
      </c>
      <c r="M4762" s="1">
        <v>0.17094285598036399</v>
      </c>
      <c r="N4762" s="1">
        <v>3.4129387276273202E-6</v>
      </c>
      <c r="O4762" s="1">
        <v>3.1399036294171401E-6</v>
      </c>
      <c r="P4762" s="1">
        <v>1.5791520415397599E-6</v>
      </c>
      <c r="Q4762" s="1">
        <v>1.3952126105393201E-6</v>
      </c>
      <c r="R4762" s="1">
        <v>5546.0527023763098</v>
      </c>
      <c r="S4762" s="1">
        <v>922.83473570642104</v>
      </c>
      <c r="T4762" s="1">
        <v>1.7995825639909799</v>
      </c>
      <c r="U4762" s="1">
        <v>291968.40582191199</v>
      </c>
      <c r="V4762" s="1">
        <f t="shared" si="297"/>
        <v>5.9439002923302321E-2</v>
      </c>
      <c r="W4762" s="1">
        <f t="shared" si="298"/>
        <v>0.5119189745339835</v>
      </c>
      <c r="X4762" s="1">
        <f t="shared" si="299"/>
        <v>512.80488829577621</v>
      </c>
    </row>
    <row r="4763" spans="1:24" hidden="1" x14ac:dyDescent="0.3">
      <c r="A4763" s="18" t="str">
        <f t="shared" si="296"/>
        <v>ConstMin - Tractors/Loaders/Backhoes_2012_9999</v>
      </c>
      <c r="B4763" s="1" t="s">
        <v>40</v>
      </c>
      <c r="C4763" s="1">
        <v>2020</v>
      </c>
      <c r="D4763" s="1" t="s">
        <v>102</v>
      </c>
      <c r="E4763" s="1">
        <v>2012</v>
      </c>
      <c r="F4763" s="1">
        <v>9999</v>
      </c>
      <c r="G4763" s="1" t="s">
        <v>5</v>
      </c>
      <c r="H4763" s="1">
        <v>2.75249479123319E-5</v>
      </c>
      <c r="I4763" s="1">
        <v>3.3305186973921697E-5</v>
      </c>
      <c r="J4763" s="1">
        <v>3.9635924993757997E-5</v>
      </c>
      <c r="K4763" s="1">
        <v>1.5325257708555601E-4</v>
      </c>
      <c r="L4763" s="1">
        <v>3.5786110458877802E-4</v>
      </c>
      <c r="M4763" s="1">
        <v>7.81699821572681E-2</v>
      </c>
      <c r="N4763" s="1">
        <v>9.5637389111677005E-6</v>
      </c>
      <c r="O4763" s="1">
        <v>8.7986397982742893E-6</v>
      </c>
      <c r="P4763" s="1">
        <v>7.2189450234972496E-7</v>
      </c>
      <c r="Q4763" s="1">
        <v>6.3801288592008903E-7</v>
      </c>
      <c r="R4763" s="1">
        <v>2536.1389822445799</v>
      </c>
      <c r="S4763" s="1">
        <v>66.558200743565493</v>
      </c>
      <c r="T4763" s="1">
        <v>9.4714871788999205E-2</v>
      </c>
      <c r="U4763" s="1">
        <v>133116.40148713099</v>
      </c>
      <c r="V4763" s="1">
        <f t="shared" si="297"/>
        <v>8.2845497042721344E-2</v>
      </c>
      <c r="W4763" s="1">
        <f t="shared" si="298"/>
        <v>0.89016708133566846</v>
      </c>
      <c r="X4763" s="1">
        <f t="shared" si="299"/>
        <v>702.72175305099222</v>
      </c>
    </row>
    <row r="4764" spans="1:24" hidden="1" x14ac:dyDescent="0.3">
      <c r="A4764" s="18" t="str">
        <f t="shared" si="296"/>
        <v>ConstMin - Tractors/Loaders/Backhoes_2013_50</v>
      </c>
      <c r="B4764" s="1" t="s">
        <v>40</v>
      </c>
      <c r="C4764" s="1">
        <v>2020</v>
      </c>
      <c r="D4764" s="1" t="s">
        <v>102</v>
      </c>
      <c r="E4764" s="1">
        <v>2013</v>
      </c>
      <c r="F4764" s="1">
        <v>50</v>
      </c>
      <c r="G4764" s="1" t="s">
        <v>5</v>
      </c>
      <c r="H4764" s="1">
        <v>4.6663957785691399E-5</v>
      </c>
      <c r="I4764" s="1">
        <v>5.6463388920686602E-5</v>
      </c>
      <c r="J4764" s="1">
        <v>6.7196099211395594E-5</v>
      </c>
      <c r="K4764" s="1">
        <v>8.4447132455313097E-4</v>
      </c>
      <c r="L4764" s="1">
        <v>6.0235643376060596E-4</v>
      </c>
      <c r="M4764" s="1">
        <v>0.114879439652616</v>
      </c>
      <c r="N4764" s="1">
        <v>2.8237372365613399E-6</v>
      </c>
      <c r="O4764" s="1">
        <v>2.5978382576364399E-6</v>
      </c>
      <c r="P4764" s="1">
        <v>1.06071747140453E-6</v>
      </c>
      <c r="Q4764" s="1">
        <v>9.3763054311806101E-7</v>
      </c>
      <c r="R4764" s="1">
        <v>3727.13690243979</v>
      </c>
      <c r="S4764" s="1">
        <v>4220.4238147681799</v>
      </c>
      <c r="T4764" s="1">
        <v>8.1454789738539297</v>
      </c>
      <c r="U4764" s="1">
        <v>175343.887094962</v>
      </c>
      <c r="V4764" s="1">
        <f t="shared" si="297"/>
        <v>0.10662644053837875</v>
      </c>
      <c r="W4764" s="1">
        <f t="shared" si="298"/>
        <v>1.1375003111751607</v>
      </c>
      <c r="X4764" s="1">
        <f t="shared" si="299"/>
        <v>518.1308340878744</v>
      </c>
    </row>
    <row r="4765" spans="1:24" hidden="1" x14ac:dyDescent="0.3">
      <c r="A4765" s="18" t="str">
        <f t="shared" si="296"/>
        <v>ConstMin - Tractors/Loaders/Backhoes_2013_100</v>
      </c>
      <c r="B4765" s="1" t="s">
        <v>40</v>
      </c>
      <c r="C4765" s="1">
        <v>2020</v>
      </c>
      <c r="D4765" s="1" t="s">
        <v>102</v>
      </c>
      <c r="E4765" s="1">
        <v>2013</v>
      </c>
      <c r="F4765" s="1">
        <v>100</v>
      </c>
      <c r="G4765" s="1" t="s">
        <v>5</v>
      </c>
      <c r="H4765" s="1">
        <v>4.6358637319703099E-4</v>
      </c>
      <c r="I4765" s="1">
        <v>5.6093951156840796E-4</v>
      </c>
      <c r="J4765" s="1">
        <v>6.6756437740372496E-4</v>
      </c>
      <c r="K4765" s="1">
        <v>1.01350992796264E-2</v>
      </c>
      <c r="L4765" s="1">
        <v>7.4429656682698797E-3</v>
      </c>
      <c r="M4765" s="1">
        <v>1.52114234645474</v>
      </c>
      <c r="N4765" s="1">
        <v>2.3280829504860901E-4</v>
      </c>
      <c r="O4765" s="1">
        <v>2.1418363144472E-4</v>
      </c>
      <c r="P4765" s="1">
        <v>1.4049807760572499E-5</v>
      </c>
      <c r="Q4765" s="1">
        <v>1.2415359343492E-5</v>
      </c>
      <c r="R4765" s="1">
        <v>49351.788191858599</v>
      </c>
      <c r="S4765" s="1">
        <v>31933.568237385902</v>
      </c>
      <c r="T4765" s="1">
        <v>50.861886150692698</v>
      </c>
      <c r="U4765" s="1">
        <v>2578115.3023531199</v>
      </c>
      <c r="V4765" s="1">
        <f t="shared" si="297"/>
        <v>7.204474293299E-2</v>
      </c>
      <c r="W4765" s="1">
        <f t="shared" si="298"/>
        <v>0.95594362167547087</v>
      </c>
      <c r="X4765" s="1">
        <f t="shared" si="299"/>
        <v>627.84868305460964</v>
      </c>
    </row>
    <row r="4766" spans="1:24" hidden="1" x14ac:dyDescent="0.3">
      <c r="A4766" s="18" t="str">
        <f t="shared" si="296"/>
        <v>ConstMin - Tractors/Loaders/Backhoes_2013_175</v>
      </c>
      <c r="B4766" s="1" t="s">
        <v>40</v>
      </c>
      <c r="C4766" s="1">
        <v>2020</v>
      </c>
      <c r="D4766" s="1" t="s">
        <v>102</v>
      </c>
      <c r="E4766" s="1">
        <v>2013</v>
      </c>
      <c r="F4766" s="1">
        <v>175</v>
      </c>
      <c r="G4766" s="1" t="s">
        <v>5</v>
      </c>
      <c r="H4766" s="1">
        <v>9.5700967983251899E-5</v>
      </c>
      <c r="I4766" s="1">
        <v>1.1579817125973401E-4</v>
      </c>
      <c r="J4766" s="1">
        <v>1.37809393895882E-4</v>
      </c>
      <c r="K4766" s="1">
        <v>1.92063743641658E-3</v>
      </c>
      <c r="L4766" s="1">
        <v>1.4252168172352001E-3</v>
      </c>
      <c r="M4766" s="1">
        <v>0.32581353313328398</v>
      </c>
      <c r="N4766" s="1">
        <v>6.7763676287559904E-6</v>
      </c>
      <c r="O4766" s="1">
        <v>6.2342582184555102E-6</v>
      </c>
      <c r="P4766" s="1">
        <v>3.0094366609146299E-6</v>
      </c>
      <c r="Q4766" s="1">
        <v>2.6592462580837298E-6</v>
      </c>
      <c r="R4766" s="1">
        <v>10570.6612630374</v>
      </c>
      <c r="S4766" s="1">
        <v>3921.7570949236401</v>
      </c>
      <c r="T4766" s="1">
        <v>8.0507641020649299</v>
      </c>
      <c r="U4766" s="1">
        <v>555736.04951006302</v>
      </c>
      <c r="V4766" s="1">
        <f t="shared" si="297"/>
        <v>6.8995653426590961E-2</v>
      </c>
      <c r="W4766" s="1">
        <f t="shared" si="298"/>
        <v>0.84918237058465573</v>
      </c>
      <c r="X4766" s="1">
        <f t="shared" si="299"/>
        <v>487.12855639600144</v>
      </c>
    </row>
    <row r="4767" spans="1:24" hidden="1" x14ac:dyDescent="0.3">
      <c r="A4767" s="18" t="str">
        <f t="shared" si="296"/>
        <v>ConstMin - Tractors/Loaders/Backhoes_2013_300</v>
      </c>
      <c r="B4767" s="1" t="s">
        <v>40</v>
      </c>
      <c r="C4767" s="1">
        <v>2020</v>
      </c>
      <c r="D4767" s="1" t="s">
        <v>102</v>
      </c>
      <c r="E4767" s="1">
        <v>2013</v>
      </c>
      <c r="F4767" s="1">
        <v>300</v>
      </c>
      <c r="G4767" s="1" t="s">
        <v>5</v>
      </c>
      <c r="H4767" s="1">
        <v>3.58336661393809E-5</v>
      </c>
      <c r="I4767" s="1">
        <v>4.3358736028650897E-5</v>
      </c>
      <c r="J4767" s="1">
        <v>5.1600479240708499E-5</v>
      </c>
      <c r="K4767" s="1">
        <v>3.0027591460439501E-4</v>
      </c>
      <c r="L4767" s="1">
        <v>3.92224854899696E-4</v>
      </c>
      <c r="M4767" s="1">
        <v>0.14951629814831499</v>
      </c>
      <c r="N4767" s="1">
        <v>2.9353995490158402E-6</v>
      </c>
      <c r="O4767" s="1">
        <v>2.70056758509457E-6</v>
      </c>
      <c r="P4767" s="1">
        <v>1.38127731391821E-6</v>
      </c>
      <c r="Q4767" s="1">
        <v>1.2203319259018801E-6</v>
      </c>
      <c r="R4767" s="1">
        <v>4850.8916306512001</v>
      </c>
      <c r="S4767" s="1">
        <v>1223.08617461628</v>
      </c>
      <c r="T4767" s="1">
        <v>2.0837271793579801</v>
      </c>
      <c r="U4767" s="1">
        <v>253901.570885116</v>
      </c>
      <c r="V4767" s="1">
        <f t="shared" si="297"/>
        <v>5.6545731441604616E-2</v>
      </c>
      <c r="W4767" s="1">
        <f t="shared" si="298"/>
        <v>0.51151494119259355</v>
      </c>
      <c r="X4767" s="1">
        <f t="shared" si="299"/>
        <v>586.97039935579608</v>
      </c>
    </row>
    <row r="4768" spans="1:24" hidden="1" x14ac:dyDescent="0.3">
      <c r="A4768" s="18" t="str">
        <f t="shared" si="296"/>
        <v>ConstMin - Tractors/Loaders/Backhoes_2013_600</v>
      </c>
      <c r="B4768" s="1" t="s">
        <v>40</v>
      </c>
      <c r="C4768" s="1">
        <v>2020</v>
      </c>
      <c r="D4768" s="1" t="s">
        <v>102</v>
      </c>
      <c r="E4768" s="1">
        <v>2013</v>
      </c>
      <c r="F4768" s="1">
        <v>600</v>
      </c>
      <c r="G4768" s="1" t="s">
        <v>5</v>
      </c>
      <c r="H4768" s="1">
        <v>4.8739456984222702E-5</v>
      </c>
      <c r="I4768" s="1">
        <v>5.8974742950909501E-5</v>
      </c>
      <c r="J4768" s="1">
        <v>7.0184818057280801E-5</v>
      </c>
      <c r="K4768" s="1">
        <v>3.9484493473800698E-4</v>
      </c>
      <c r="L4768" s="1">
        <v>5.33487876154473E-4</v>
      </c>
      <c r="M4768" s="1">
        <v>0.20336582792546801</v>
      </c>
      <c r="N4768" s="1">
        <v>3.9926079428845302E-6</v>
      </c>
      <c r="O4768" s="1">
        <v>3.6731993074537699E-6</v>
      </c>
      <c r="P4768" s="1">
        <v>1.8787557478248699E-6</v>
      </c>
      <c r="Q4768" s="1">
        <v>1.6598445489115701E-6</v>
      </c>
      <c r="R4768" s="1">
        <v>6597.9803196139101</v>
      </c>
      <c r="S4768" s="1">
        <v>1107.9299225361401</v>
      </c>
      <c r="T4768" s="1">
        <v>2.17844205114698</v>
      </c>
      <c r="U4768" s="1">
        <v>349913.17205663299</v>
      </c>
      <c r="V4768" s="1">
        <f t="shared" si="297"/>
        <v>5.5807731059828294E-2</v>
      </c>
      <c r="W4768" s="1">
        <f t="shared" si="298"/>
        <v>0.50483896031375008</v>
      </c>
      <c r="X4768" s="1">
        <f t="shared" si="299"/>
        <v>508.58820043103725</v>
      </c>
    </row>
    <row r="4769" spans="1:24" hidden="1" x14ac:dyDescent="0.3">
      <c r="A4769" s="18" t="str">
        <f t="shared" si="296"/>
        <v>ConstMin - Tractors/Loaders/Backhoes_2013_750</v>
      </c>
      <c r="B4769" s="1" t="s">
        <v>40</v>
      </c>
      <c r="C4769" s="1">
        <v>2020</v>
      </c>
      <c r="D4769" s="1" t="s">
        <v>102</v>
      </c>
      <c r="E4769" s="1">
        <v>2013</v>
      </c>
      <c r="F4769" s="1">
        <v>750</v>
      </c>
      <c r="G4769" s="1" t="s">
        <v>5</v>
      </c>
      <c r="H4769" s="1">
        <v>1.4821860330399401E-5</v>
      </c>
      <c r="I4769" s="1">
        <v>1.79344509997833E-5</v>
      </c>
      <c r="J4769" s="1">
        <v>2.1343478875775201E-5</v>
      </c>
      <c r="K4769" s="1">
        <v>1.20073895709319E-4</v>
      </c>
      <c r="L4769" s="1">
        <v>1.62235758820265E-4</v>
      </c>
      <c r="M4769" s="1">
        <v>6.1844347146975398E-2</v>
      </c>
      <c r="N4769" s="1">
        <v>1.2141677594527601E-6</v>
      </c>
      <c r="O4769" s="1">
        <v>1.1170343386965401E-6</v>
      </c>
      <c r="P4769" s="1">
        <v>5.71337003163775E-7</v>
      </c>
      <c r="Q4769" s="1">
        <v>5.0476524763306401E-7</v>
      </c>
      <c r="R4769" s="1">
        <v>2006.4717338089799</v>
      </c>
      <c r="S4769" s="1">
        <v>168.508460612677</v>
      </c>
      <c r="T4769" s="1">
        <v>0.28414461536699698</v>
      </c>
      <c r="U4769" s="1">
        <v>106946.703002179</v>
      </c>
      <c r="V4769" s="1">
        <f t="shared" si="297"/>
        <v>5.5527649107954512E-2</v>
      </c>
      <c r="W4769" s="1">
        <f t="shared" si="298"/>
        <v>0.50230532780977011</v>
      </c>
      <c r="X4769" s="1">
        <f t="shared" si="299"/>
        <v>593.03766990282031</v>
      </c>
    </row>
    <row r="4770" spans="1:24" hidden="1" x14ac:dyDescent="0.3">
      <c r="A4770" s="18" t="str">
        <f t="shared" si="296"/>
        <v>ConstMin - Tractors/Loaders/Backhoes_2013_9999</v>
      </c>
      <c r="B4770" s="1" t="s">
        <v>40</v>
      </c>
      <c r="C4770" s="1">
        <v>2020</v>
      </c>
      <c r="D4770" s="1" t="s">
        <v>102</v>
      </c>
      <c r="E4770" s="1">
        <v>2013</v>
      </c>
      <c r="F4770" s="1">
        <v>9999</v>
      </c>
      <c r="G4770" s="1" t="s">
        <v>5</v>
      </c>
      <c r="H4770" s="1">
        <v>2.7876298414285401E-5</v>
      </c>
      <c r="I4770" s="1">
        <v>3.3730321081285302E-5</v>
      </c>
      <c r="J4770" s="1">
        <v>4.0141869716570999E-5</v>
      </c>
      <c r="K4770" s="1">
        <v>1.6235146025137399E-4</v>
      </c>
      <c r="L4770" s="1">
        <v>3.8033228012453998E-4</v>
      </c>
      <c r="M4770" s="1">
        <v>8.3619507872976201E-2</v>
      </c>
      <c r="N4770" s="1">
        <v>1.0044973774362E-5</v>
      </c>
      <c r="O4770" s="1">
        <v>9.2413758724130606E-6</v>
      </c>
      <c r="P4770" s="1">
        <v>7.7226752958326101E-7</v>
      </c>
      <c r="Q4770" s="1">
        <v>6.8249118222799503E-7</v>
      </c>
      <c r="R4770" s="1">
        <v>2712.9428425108699</v>
      </c>
      <c r="S4770" s="1">
        <v>71.206710001846304</v>
      </c>
      <c r="T4770" s="1">
        <v>9.4714871788999205E-2</v>
      </c>
      <c r="U4770" s="1">
        <v>142413.42000369201</v>
      </c>
      <c r="V4770" s="1">
        <f t="shared" si="297"/>
        <v>7.8425655982413037E-2</v>
      </c>
      <c r="W4770" s="1">
        <f t="shared" si="298"/>
        <v>0.88430253860237851</v>
      </c>
      <c r="X4770" s="1">
        <f t="shared" si="299"/>
        <v>751.80073262915732</v>
      </c>
    </row>
    <row r="4771" spans="1:24" hidden="1" x14ac:dyDescent="0.3">
      <c r="A4771" s="18" t="str">
        <f t="shared" si="296"/>
        <v>ConstMin - Tractors/Loaders/Backhoes_2014_50</v>
      </c>
      <c r="B4771" s="1" t="s">
        <v>40</v>
      </c>
      <c r="C4771" s="1">
        <v>2020</v>
      </c>
      <c r="D4771" s="1" t="s">
        <v>102</v>
      </c>
      <c r="E4771" s="1">
        <v>2014</v>
      </c>
      <c r="F4771" s="1">
        <v>50</v>
      </c>
      <c r="G4771" s="1" t="s">
        <v>5</v>
      </c>
      <c r="H4771" s="1">
        <v>4.5214184317538301E-5</v>
      </c>
      <c r="I4771" s="1">
        <v>5.47091630242213E-5</v>
      </c>
      <c r="J4771" s="1">
        <v>6.5108425417255094E-5</v>
      </c>
      <c r="K4771" s="1">
        <v>8.4767585429188299E-4</v>
      </c>
      <c r="L4771" s="1">
        <v>6.2145125279346397E-4</v>
      </c>
      <c r="M4771" s="1">
        <v>0.119823698474872</v>
      </c>
      <c r="N4771" s="1">
        <v>2.8225035877691001E-6</v>
      </c>
      <c r="O4771" s="1">
        <v>2.5967033007475699E-6</v>
      </c>
      <c r="P4771" s="1">
        <v>1.10647308935728E-6</v>
      </c>
      <c r="Q4771" s="1">
        <v>9.7798491896500698E-7</v>
      </c>
      <c r="R4771" s="1">
        <v>3887.5479348000499</v>
      </c>
      <c r="S4771" s="1">
        <v>4582.47929722564</v>
      </c>
      <c r="T4771" s="1">
        <v>7.8613343584869302</v>
      </c>
      <c r="U4771" s="1">
        <v>183299.17188902601</v>
      </c>
      <c r="V4771" s="1">
        <f t="shared" si="297"/>
        <v>9.882985734537178E-2</v>
      </c>
      <c r="W4771" s="1">
        <f t="shared" si="298"/>
        <v>1.1226261793383525</v>
      </c>
      <c r="X4771" s="1">
        <f t="shared" si="299"/>
        <v>582.9136744805279</v>
      </c>
    </row>
    <row r="4772" spans="1:24" hidden="1" x14ac:dyDescent="0.3">
      <c r="A4772" s="18" t="str">
        <f t="shared" si="296"/>
        <v>ConstMin - Tractors/Loaders/Backhoes_2014_100</v>
      </c>
      <c r="B4772" s="1" t="s">
        <v>40</v>
      </c>
      <c r="C4772" s="1">
        <v>2020</v>
      </c>
      <c r="D4772" s="1" t="s">
        <v>102</v>
      </c>
      <c r="E4772" s="1">
        <v>2014</v>
      </c>
      <c r="F4772" s="1">
        <v>100</v>
      </c>
      <c r="G4772" s="1" t="s">
        <v>5</v>
      </c>
      <c r="H4772" s="1">
        <v>6.6245515154934095E-4</v>
      </c>
      <c r="I4772" s="1">
        <v>8.0157073337470302E-4</v>
      </c>
      <c r="J4772" s="1">
        <v>9.5393541823105097E-4</v>
      </c>
      <c r="K4772" s="1">
        <v>1.52115142634465E-2</v>
      </c>
      <c r="L4772" s="1">
        <v>1.12417131447137E-2</v>
      </c>
      <c r="M4772" s="1">
        <v>2.3143887206340699</v>
      </c>
      <c r="N4772" s="1">
        <v>5.7505218164589698E-5</v>
      </c>
      <c r="O4772" s="1">
        <v>5.29048007114225E-5</v>
      </c>
      <c r="P4772" s="1">
        <v>2.1377797810061401E-5</v>
      </c>
      <c r="Q4772" s="1">
        <v>1.8889729612857E-5</v>
      </c>
      <c r="R4772" s="1">
        <v>75087.793197372594</v>
      </c>
      <c r="S4772" s="1">
        <v>47533.225772612401</v>
      </c>
      <c r="T4772" s="1">
        <v>68.194707688079603</v>
      </c>
      <c r="U4772" s="1">
        <v>3910268.0034886398</v>
      </c>
      <c r="V4772" s="1">
        <f t="shared" si="297"/>
        <v>6.7877201484724772E-2</v>
      </c>
      <c r="W4772" s="1">
        <f t="shared" si="298"/>
        <v>0.9519509587689895</v>
      </c>
      <c r="X4772" s="1">
        <f t="shared" si="299"/>
        <v>697.02220867384381</v>
      </c>
    </row>
    <row r="4773" spans="1:24" hidden="1" x14ac:dyDescent="0.3">
      <c r="A4773" s="18" t="str">
        <f t="shared" si="296"/>
        <v>ConstMin - Tractors/Loaders/Backhoes_2014_175</v>
      </c>
      <c r="B4773" s="1" t="s">
        <v>40</v>
      </c>
      <c r="C4773" s="1">
        <v>2020</v>
      </c>
      <c r="D4773" s="1" t="s">
        <v>102</v>
      </c>
      <c r="E4773" s="1">
        <v>2014</v>
      </c>
      <c r="F4773" s="1">
        <v>175</v>
      </c>
      <c r="G4773" s="1" t="s">
        <v>5</v>
      </c>
      <c r="H4773" s="1">
        <v>9.1799520753470503E-5</v>
      </c>
      <c r="I4773" s="1">
        <v>1.11077420111699E-4</v>
      </c>
      <c r="J4773" s="1">
        <v>1.3219130988499701E-4</v>
      </c>
      <c r="K4773" s="1">
        <v>1.93196299172938E-3</v>
      </c>
      <c r="L4773" s="1">
        <v>1.44312533164136E-3</v>
      </c>
      <c r="M4773" s="1">
        <v>0.33221752994523501</v>
      </c>
      <c r="N4773" s="1">
        <v>6.7518960198422698E-6</v>
      </c>
      <c r="O4773" s="1">
        <v>6.2117443382548899E-6</v>
      </c>
      <c r="P4773" s="1">
        <v>3.0687618307023601E-6</v>
      </c>
      <c r="Q4773" s="1">
        <v>2.71151481916893E-6</v>
      </c>
      <c r="R4773" s="1">
        <v>10778.4318868592</v>
      </c>
      <c r="S4773" s="1">
        <v>3927.0394918080501</v>
      </c>
      <c r="T4773" s="1">
        <v>6.9141856405969397</v>
      </c>
      <c r="U4773" s="1">
        <v>565762.66212801798</v>
      </c>
      <c r="V4773" s="1">
        <f t="shared" si="297"/>
        <v>6.5009990476009777E-2</v>
      </c>
      <c r="W4773" s="1">
        <f t="shared" si="298"/>
        <v>0.84461417965371088</v>
      </c>
      <c r="X4773" s="1">
        <f t="shared" si="299"/>
        <v>567.96847755291208</v>
      </c>
    </row>
    <row r="4774" spans="1:24" hidden="1" x14ac:dyDescent="0.3">
      <c r="A4774" s="18" t="str">
        <f t="shared" si="296"/>
        <v>ConstMin - Tractors/Loaders/Backhoes_2014_300</v>
      </c>
      <c r="B4774" s="1" t="s">
        <v>40</v>
      </c>
      <c r="C4774" s="1">
        <v>2020</v>
      </c>
      <c r="D4774" s="1" t="s">
        <v>102</v>
      </c>
      <c r="E4774" s="1">
        <v>2014</v>
      </c>
      <c r="F4774" s="1">
        <v>300</v>
      </c>
      <c r="G4774" s="1" t="s">
        <v>5</v>
      </c>
      <c r="H4774" s="1">
        <v>2.24178519460788E-5</v>
      </c>
      <c r="I4774" s="1">
        <v>2.7125600854755299E-5</v>
      </c>
      <c r="J4774" s="1">
        <v>3.22817068023535E-5</v>
      </c>
      <c r="K4774" s="1">
        <v>2.9414790147534199E-4</v>
      </c>
      <c r="L4774" s="1">
        <v>7.7158075143458305E-5</v>
      </c>
      <c r="M4774" s="1">
        <v>0.14846623136856599</v>
      </c>
      <c r="N4774" s="1">
        <v>2.8619396182313501E-6</v>
      </c>
      <c r="O4774" s="1">
        <v>2.63298444877284E-6</v>
      </c>
      <c r="P4774" s="1">
        <v>1.3719714002203399E-6</v>
      </c>
      <c r="Q4774" s="1">
        <v>1.2117614220068199E-6</v>
      </c>
      <c r="R4774" s="1">
        <v>4816.8233704241302</v>
      </c>
      <c r="S4774" s="1">
        <v>1239.0390132072</v>
      </c>
      <c r="T4774" s="1">
        <v>2.0837271793579801</v>
      </c>
      <c r="U4774" s="1">
        <v>252200.759142811</v>
      </c>
      <c r="V4774" s="1">
        <f t="shared" si="297"/>
        <v>3.5614067552679853E-2</v>
      </c>
      <c r="W4774" s="1">
        <f t="shared" si="298"/>
        <v>0.10130330071240226</v>
      </c>
      <c r="X4774" s="1">
        <f t="shared" si="299"/>
        <v>594.62631455858912</v>
      </c>
    </row>
    <row r="4775" spans="1:24" hidden="1" x14ac:dyDescent="0.3">
      <c r="A4775" s="18" t="str">
        <f t="shared" si="296"/>
        <v>ConstMin - Tractors/Loaders/Backhoes_2014_600</v>
      </c>
      <c r="B4775" s="1" t="s">
        <v>40</v>
      </c>
      <c r="C4775" s="1">
        <v>2020</v>
      </c>
      <c r="D4775" s="1" t="s">
        <v>102</v>
      </c>
      <c r="E4775" s="1">
        <v>2014</v>
      </c>
      <c r="F4775" s="1">
        <v>600</v>
      </c>
      <c r="G4775" s="1" t="s">
        <v>5</v>
      </c>
      <c r="H4775" s="1">
        <v>3.7515665866627999E-5</v>
      </c>
      <c r="I4775" s="1">
        <v>4.5393955698619903E-5</v>
      </c>
      <c r="J4775" s="1">
        <v>5.4022558847944299E-5</v>
      </c>
      <c r="K4775" s="1">
        <v>4.7734874003001399E-4</v>
      </c>
      <c r="L4775" s="1">
        <v>1.2678808118262E-4</v>
      </c>
      <c r="M4775" s="1">
        <v>0.248454202565775</v>
      </c>
      <c r="N4775" s="1">
        <v>4.7893781574738401E-6</v>
      </c>
      <c r="O4775" s="1">
        <v>4.4062279048759302E-6</v>
      </c>
      <c r="P4775" s="1">
        <v>2.2959568451534402E-6</v>
      </c>
      <c r="Q4775" s="1">
        <v>2.0278498014627701E-6</v>
      </c>
      <c r="R4775" s="1">
        <v>8060.82297884943</v>
      </c>
      <c r="S4775" s="1">
        <v>1348.49027665217</v>
      </c>
      <c r="T4775" s="1">
        <v>2.3678717947249801</v>
      </c>
      <c r="U4775" s="1">
        <v>431960.513405826</v>
      </c>
      <c r="V4775" s="1">
        <f t="shared" si="297"/>
        <v>3.479706236170993E-2</v>
      </c>
      <c r="W4775" s="1">
        <f t="shared" si="298"/>
        <v>9.7190313109621798E-2</v>
      </c>
      <c r="X4775" s="1">
        <f t="shared" si="299"/>
        <v>569.49463212335456</v>
      </c>
    </row>
    <row r="4776" spans="1:24" hidden="1" x14ac:dyDescent="0.3">
      <c r="A4776" s="18" t="str">
        <f t="shared" si="296"/>
        <v>ConstMin - Tractors/Loaders/Backhoes_2014_9999</v>
      </c>
      <c r="B4776" s="1" t="s">
        <v>40</v>
      </c>
      <c r="C4776" s="1">
        <v>2020</v>
      </c>
      <c r="D4776" s="1" t="s">
        <v>102</v>
      </c>
      <c r="E4776" s="1">
        <v>2014</v>
      </c>
      <c r="F4776" s="1">
        <v>9999</v>
      </c>
      <c r="G4776" s="1" t="s">
        <v>5</v>
      </c>
      <c r="H4776" s="1">
        <v>2.4373468550289502E-5</v>
      </c>
      <c r="I4776" s="1">
        <v>2.9491896945850302E-5</v>
      </c>
      <c r="J4776" s="1">
        <v>3.5097794712416798E-5</v>
      </c>
      <c r="K4776" s="1">
        <v>1.4945874369197499E-4</v>
      </c>
      <c r="L4776" s="1">
        <v>3.51359466054168E-4</v>
      </c>
      <c r="M4776" s="1">
        <v>7.7791454897603002E-2</v>
      </c>
      <c r="N4776" s="1">
        <v>9.1602749233069495E-6</v>
      </c>
      <c r="O4776" s="1">
        <v>8.4274529294423892E-6</v>
      </c>
      <c r="P4776" s="1">
        <v>7.1848937449726602E-7</v>
      </c>
      <c r="Q4776" s="1">
        <v>6.3492339731239699E-7</v>
      </c>
      <c r="R4776" s="1">
        <v>2523.8580821780101</v>
      </c>
      <c r="S4776" s="1">
        <v>66.241256930500995</v>
      </c>
      <c r="T4776" s="1">
        <v>9.4714871788999205E-2</v>
      </c>
      <c r="U4776" s="1">
        <v>132482.51386100199</v>
      </c>
      <c r="V4776" s="1">
        <f t="shared" si="297"/>
        <v>7.371107552513996E-2</v>
      </c>
      <c r="W4776" s="1">
        <f t="shared" si="298"/>
        <v>0.87817627283672561</v>
      </c>
      <c r="X4776" s="1">
        <f t="shared" si="299"/>
        <v>699.37545898884571</v>
      </c>
    </row>
    <row r="4777" spans="1:24" hidden="1" x14ac:dyDescent="0.3">
      <c r="A4777" s="18" t="str">
        <f t="shared" si="296"/>
        <v>ConstMin - Tractors/Loaders/Backhoes_2015_50</v>
      </c>
      <c r="B4777" s="1" t="s">
        <v>40</v>
      </c>
      <c r="C4777" s="1">
        <v>2020</v>
      </c>
      <c r="D4777" s="1" t="s">
        <v>102</v>
      </c>
      <c r="E4777" s="1">
        <v>2015</v>
      </c>
      <c r="F4777" s="1">
        <v>50</v>
      </c>
      <c r="G4777" s="1" t="s">
        <v>5</v>
      </c>
      <c r="H4777" s="1">
        <v>5.5049007156104703E-5</v>
      </c>
      <c r="I4777" s="1">
        <v>6.6609298658886696E-5</v>
      </c>
      <c r="J4777" s="1">
        <v>7.9270570304790797E-5</v>
      </c>
      <c r="K4777" s="1">
        <v>1.07680553479042E-3</v>
      </c>
      <c r="L4777" s="1">
        <v>8.1409193527237004E-4</v>
      </c>
      <c r="M4777" s="1">
        <v>0.15882654383553799</v>
      </c>
      <c r="N4777" s="1">
        <v>3.5679058651170398E-6</v>
      </c>
      <c r="O4777" s="1">
        <v>3.28247339590767E-6</v>
      </c>
      <c r="P4777" s="1">
        <v>1.4667786921656799E-6</v>
      </c>
      <c r="Q4777" s="1">
        <v>1.2963208996179E-6</v>
      </c>
      <c r="R4777" s="1">
        <v>5152.9522985702197</v>
      </c>
      <c r="S4777" s="1">
        <v>6128.6368652924402</v>
      </c>
      <c r="T4777" s="1">
        <v>13.6389415376158</v>
      </c>
      <c r="U4777" s="1">
        <v>245102.91463346599</v>
      </c>
      <c r="V4777" s="1">
        <f t="shared" si="297"/>
        <v>8.9986008008799759E-2</v>
      </c>
      <c r="W4777" s="1">
        <f t="shared" si="298"/>
        <v>1.0997996508336632</v>
      </c>
      <c r="X4777" s="1">
        <f t="shared" si="299"/>
        <v>449.34842255829312</v>
      </c>
    </row>
    <row r="4778" spans="1:24" hidden="1" x14ac:dyDescent="0.3">
      <c r="A4778" s="18" t="str">
        <f t="shared" si="296"/>
        <v>ConstMin - Tractors/Loaders/Backhoes_2015_100</v>
      </c>
      <c r="B4778" s="1" t="s">
        <v>40</v>
      </c>
      <c r="C4778" s="1">
        <v>2020</v>
      </c>
      <c r="D4778" s="1" t="s">
        <v>102</v>
      </c>
      <c r="E4778" s="1">
        <v>2015</v>
      </c>
      <c r="F4778" s="1">
        <v>100</v>
      </c>
      <c r="G4778" s="1" t="s">
        <v>5</v>
      </c>
      <c r="H4778" s="1">
        <v>5.9189060448751102E-4</v>
      </c>
      <c r="I4778" s="1">
        <v>7.1618763142988805E-4</v>
      </c>
      <c r="J4778" s="1">
        <v>8.52322470462016E-4</v>
      </c>
      <c r="K4778" s="1">
        <v>1.88141655273605E-2</v>
      </c>
      <c r="L4778" s="1">
        <v>7.7493674058174301E-3</v>
      </c>
      <c r="M4778" s="1">
        <v>2.9050048549918501</v>
      </c>
      <c r="N4778" s="1">
        <v>6.9125664029445104E-5</v>
      </c>
      <c r="O4778" s="1">
        <v>6.35956109070895E-5</v>
      </c>
      <c r="P4778" s="1">
        <v>2.68404538045888E-5</v>
      </c>
      <c r="Q4778" s="1">
        <v>2.3710259104528799E-5</v>
      </c>
      <c r="R4778" s="1">
        <v>94249.683229198607</v>
      </c>
      <c r="S4778" s="1">
        <v>60606.946765651599</v>
      </c>
      <c r="T4778" s="1">
        <v>92.346999994274398</v>
      </c>
      <c r="U4778" s="1">
        <v>4874974.1539448397</v>
      </c>
      <c r="V4778" s="1">
        <f t="shared" si="297"/>
        <v>4.8645547943003721E-2</v>
      </c>
      <c r="W4778" s="1">
        <f t="shared" si="298"/>
        <v>0.52635958389145432</v>
      </c>
      <c r="X4778" s="1">
        <f t="shared" si="299"/>
        <v>656.29578404722713</v>
      </c>
    </row>
    <row r="4779" spans="1:24" hidden="1" x14ac:dyDescent="0.3">
      <c r="A4779" s="18" t="str">
        <f t="shared" si="296"/>
        <v>ConstMin - Tractors/Loaders/Backhoes_2015_175</v>
      </c>
      <c r="B4779" s="1" t="s">
        <v>40</v>
      </c>
      <c r="C4779" s="1">
        <v>2020</v>
      </c>
      <c r="D4779" s="1" t="s">
        <v>102</v>
      </c>
      <c r="E4779" s="1">
        <v>2015</v>
      </c>
      <c r="F4779" s="1">
        <v>175</v>
      </c>
      <c r="G4779" s="1" t="s">
        <v>5</v>
      </c>
      <c r="H4779" s="1">
        <v>8.7274738116825695E-5</v>
      </c>
      <c r="I4779" s="1">
        <v>1.0560243312135901E-4</v>
      </c>
      <c r="J4779" s="1">
        <v>1.2567562288822901E-4</v>
      </c>
      <c r="K4779" s="1">
        <v>3.5470851853407698E-3</v>
      </c>
      <c r="L4779" s="1">
        <v>3.1906809339377502E-4</v>
      </c>
      <c r="M4779" s="1">
        <v>0.61896958312847195</v>
      </c>
      <c r="N4779" s="1">
        <v>1.2266869845627099E-5</v>
      </c>
      <c r="O4779" s="1">
        <v>1.1285520257977E-5</v>
      </c>
      <c r="P4779" s="1">
        <v>5.72006251078537E-6</v>
      </c>
      <c r="Q4779" s="1">
        <v>5.0519465289635297E-6</v>
      </c>
      <c r="R4779" s="1">
        <v>20081.786451448501</v>
      </c>
      <c r="S4779" s="1">
        <v>7073.7633158510698</v>
      </c>
      <c r="T4779" s="1">
        <v>14.5860902555058</v>
      </c>
      <c r="U4779" s="1">
        <v>1052245.2599968601</v>
      </c>
      <c r="V4779" s="1">
        <f t="shared" si="297"/>
        <v>3.3231163502434276E-2</v>
      </c>
      <c r="W4779" s="1">
        <f t="shared" si="298"/>
        <v>0.10040492123693273</v>
      </c>
      <c r="X4779" s="1">
        <f t="shared" si="299"/>
        <v>484.96637494622263</v>
      </c>
    </row>
    <row r="4780" spans="1:24" hidden="1" x14ac:dyDescent="0.3">
      <c r="A4780" s="18" t="str">
        <f t="shared" si="296"/>
        <v>ConstMin - Tractors/Loaders/Backhoes_2015_300</v>
      </c>
      <c r="B4780" s="1" t="s">
        <v>40</v>
      </c>
      <c r="C4780" s="1">
        <v>2020</v>
      </c>
      <c r="D4780" s="1" t="s">
        <v>102</v>
      </c>
      <c r="E4780" s="1">
        <v>2015</v>
      </c>
      <c r="F4780" s="1">
        <v>300</v>
      </c>
      <c r="G4780" s="1" t="s">
        <v>5</v>
      </c>
      <c r="H4780" s="1">
        <v>4.23961139933041E-5</v>
      </c>
      <c r="I4780" s="1">
        <v>5.1299297931898002E-5</v>
      </c>
      <c r="J4780" s="1">
        <v>6.1050404150357894E-5</v>
      </c>
      <c r="K4780" s="1">
        <v>5.8705343300721096E-4</v>
      </c>
      <c r="L4780" s="1">
        <v>1.5499613692384999E-4</v>
      </c>
      <c r="M4780" s="1">
        <v>0.300681566865033</v>
      </c>
      <c r="N4780" s="1">
        <v>5.6821517208704998E-6</v>
      </c>
      <c r="O4780" s="1">
        <v>5.2275795832008602E-6</v>
      </c>
      <c r="P4780" s="1">
        <v>2.77867831504073E-6</v>
      </c>
      <c r="Q4780" s="1">
        <v>2.4541225279107701E-6</v>
      </c>
      <c r="R4780" s="1">
        <v>9755.2822953777795</v>
      </c>
      <c r="S4780" s="1">
        <v>2531.9584746353798</v>
      </c>
      <c r="T4780" s="1">
        <v>5.3040328201839504</v>
      </c>
      <c r="U4780" s="1">
        <v>516157.820472099</v>
      </c>
      <c r="V4780" s="1">
        <f t="shared" si="297"/>
        <v>3.290921404251429E-2</v>
      </c>
      <c r="W4780" s="1">
        <f t="shared" si="298"/>
        <v>9.9432180388927788E-2</v>
      </c>
      <c r="X4780" s="1">
        <f t="shared" si="299"/>
        <v>477.36478269898197</v>
      </c>
    </row>
    <row r="4781" spans="1:24" hidden="1" x14ac:dyDescent="0.3">
      <c r="A4781" s="18" t="str">
        <f t="shared" si="296"/>
        <v>ConstMin - Tractors/Loaders/Backhoes_2015_600</v>
      </c>
      <c r="B4781" s="1" t="s">
        <v>40</v>
      </c>
      <c r="C4781" s="1">
        <v>2020</v>
      </c>
      <c r="D4781" s="1" t="s">
        <v>102</v>
      </c>
      <c r="E4781" s="1">
        <v>2015</v>
      </c>
      <c r="F4781" s="1">
        <v>600</v>
      </c>
      <c r="G4781" s="1" t="s">
        <v>5</v>
      </c>
      <c r="H4781" s="1">
        <v>7.3056593914735696E-5</v>
      </c>
      <c r="I4781" s="1">
        <v>8.8398478636830206E-5</v>
      </c>
      <c r="J4781" s="1">
        <v>1.05201495237219E-4</v>
      </c>
      <c r="K4781" s="1">
        <v>9.8428326417521195E-4</v>
      </c>
      <c r="L4781" s="1">
        <v>2.6708791837353E-4</v>
      </c>
      <c r="M4781" s="1">
        <v>0.51813171206150099</v>
      </c>
      <c r="N4781" s="1">
        <v>9.7914316132633097E-6</v>
      </c>
      <c r="O4781" s="1">
        <v>9.0081170842022502E-6</v>
      </c>
      <c r="P4781" s="1">
        <v>4.78819292998585E-6</v>
      </c>
      <c r="Q4781" s="1">
        <v>4.2289213810232204E-6</v>
      </c>
      <c r="R4781" s="1">
        <v>16810.212777746099</v>
      </c>
      <c r="S4781" s="1">
        <v>2937.96349917113</v>
      </c>
      <c r="T4781" s="1">
        <v>5.9670369227069502</v>
      </c>
      <c r="U4781" s="1">
        <v>901837.66135462397</v>
      </c>
      <c r="V4781" s="1">
        <f t="shared" si="297"/>
        <v>3.2456749499021213E-2</v>
      </c>
      <c r="W4781" s="1">
        <f t="shared" si="298"/>
        <v>9.8065100152673099E-2</v>
      </c>
      <c r="X4781" s="1">
        <f t="shared" si="299"/>
        <v>492.36556388498445</v>
      </c>
    </row>
    <row r="4782" spans="1:24" hidden="1" x14ac:dyDescent="0.3">
      <c r="A4782" s="18" t="str">
        <f t="shared" si="296"/>
        <v>ConstMin - Tractors/Loaders/Backhoes_2015_9999</v>
      </c>
      <c r="B4782" s="1" t="s">
        <v>40</v>
      </c>
      <c r="C4782" s="1">
        <v>2020</v>
      </c>
      <c r="D4782" s="1" t="s">
        <v>102</v>
      </c>
      <c r="E4782" s="1">
        <v>2015</v>
      </c>
      <c r="F4782" s="1">
        <v>9999</v>
      </c>
      <c r="G4782" s="1" t="s">
        <v>5</v>
      </c>
      <c r="H4782" s="1">
        <v>2.3397467415977701E-5</v>
      </c>
      <c r="I4782" s="1">
        <v>2.8310935573333E-5</v>
      </c>
      <c r="J4782" s="1">
        <v>3.36923530790079E-5</v>
      </c>
      <c r="K4782" s="1">
        <v>3.1523144411180302E-4</v>
      </c>
      <c r="L4782" s="1">
        <v>7.4389595297142904E-4</v>
      </c>
      <c r="M4782" s="1">
        <v>0.16593943408164399</v>
      </c>
      <c r="N4782" s="1">
        <v>6.57724545961756E-6</v>
      </c>
      <c r="O4782" s="1">
        <v>6.0510658228481598E-6</v>
      </c>
      <c r="P4782" s="1">
        <v>1.53349043607906E-6</v>
      </c>
      <c r="Q4782" s="1">
        <v>1.35437535361561E-6</v>
      </c>
      <c r="R4782" s="1">
        <v>5383.7221891566496</v>
      </c>
      <c r="S4782" s="1">
        <v>184.46129920359601</v>
      </c>
      <c r="T4782" s="1">
        <v>0.28414461536699698</v>
      </c>
      <c r="U4782" s="1">
        <v>282416.16536521597</v>
      </c>
      <c r="V4782" s="1">
        <f t="shared" si="297"/>
        <v>3.3193516997597351E-2</v>
      </c>
      <c r="W4782" s="1">
        <f t="shared" si="298"/>
        <v>0.87219028475553817</v>
      </c>
      <c r="X4782" s="1">
        <f t="shared" si="299"/>
        <v>649.18104805663313</v>
      </c>
    </row>
    <row r="4783" spans="1:24" hidden="1" x14ac:dyDescent="0.3">
      <c r="A4783" s="18" t="str">
        <f t="shared" si="296"/>
        <v>ConstMin - Tractors/Loaders/Backhoes_2016_50</v>
      </c>
      <c r="B4783" s="1" t="s">
        <v>40</v>
      </c>
      <c r="C4783" s="1">
        <v>2020</v>
      </c>
      <c r="D4783" s="1" t="s">
        <v>102</v>
      </c>
      <c r="E4783" s="1">
        <v>2016</v>
      </c>
      <c r="F4783" s="1">
        <v>50</v>
      </c>
      <c r="G4783" s="1" t="s">
        <v>5</v>
      </c>
      <c r="H4783" s="1">
        <v>5.2895374645444497E-5</v>
      </c>
      <c r="I4783" s="1">
        <v>6.4003403320987804E-5</v>
      </c>
      <c r="J4783" s="1">
        <v>7.6169339489440095E-5</v>
      </c>
      <c r="K4783" s="1">
        <v>1.0895127864153399E-3</v>
      </c>
      <c r="L4783" s="1">
        <v>8.5266295501671004E-4</v>
      </c>
      <c r="M4783" s="1">
        <v>0.16846922358594499</v>
      </c>
      <c r="N4783" s="1">
        <v>3.58942083455402E-6</v>
      </c>
      <c r="O4783" s="1">
        <v>3.3022671677897E-6</v>
      </c>
      <c r="P4783" s="1">
        <v>1.5559946573924799E-6</v>
      </c>
      <c r="Q4783" s="1">
        <v>1.37502315546828E-6</v>
      </c>
      <c r="R4783" s="1">
        <v>5465.79842355855</v>
      </c>
      <c r="S4783" s="1">
        <v>6770.4480867482498</v>
      </c>
      <c r="T4783" s="1">
        <v>12.123503588991801</v>
      </c>
      <c r="U4783" s="1">
        <v>264523.52251428098</v>
      </c>
      <c r="V4783" s="1">
        <f t="shared" si="297"/>
        <v>8.0117496700777294E-2</v>
      </c>
      <c r="W4783" s="1">
        <f t="shared" si="298"/>
        <v>1.0673373280296363</v>
      </c>
      <c r="X4783" s="1">
        <f t="shared" si="299"/>
        <v>558.45639315815015</v>
      </c>
    </row>
    <row r="4784" spans="1:24" hidden="1" x14ac:dyDescent="0.3">
      <c r="A4784" s="18" t="str">
        <f t="shared" si="296"/>
        <v>ConstMin - Tractors/Loaders/Backhoes_2016_100</v>
      </c>
      <c r="B4784" s="1" t="s">
        <v>40</v>
      </c>
      <c r="C4784" s="1">
        <v>2020</v>
      </c>
      <c r="D4784" s="1" t="s">
        <v>102</v>
      </c>
      <c r="E4784" s="1">
        <v>2016</v>
      </c>
      <c r="F4784" s="1">
        <v>100</v>
      </c>
      <c r="G4784" s="1" t="s">
        <v>5</v>
      </c>
      <c r="H4784" s="1">
        <v>5.9150562873611903E-4</v>
      </c>
      <c r="I4784" s="1">
        <v>7.1572181077070405E-4</v>
      </c>
      <c r="J4784" s="1">
        <v>8.5176810538001096E-4</v>
      </c>
      <c r="K4784" s="1">
        <v>2.0058932616362601E-2</v>
      </c>
      <c r="L4784" s="1">
        <v>8.3236551545918195E-3</v>
      </c>
      <c r="M4784" s="1">
        <v>3.1467621044357199</v>
      </c>
      <c r="N4784" s="1">
        <v>7.1367241788877897E-5</v>
      </c>
      <c r="O4784" s="1">
        <v>6.5657862445767605E-5</v>
      </c>
      <c r="P4784" s="1">
        <v>2.9075631016252798E-5</v>
      </c>
      <c r="Q4784" s="1">
        <v>2.5683449274886901E-5</v>
      </c>
      <c r="R4784" s="1">
        <v>102093.23093938299</v>
      </c>
      <c r="S4784" s="1">
        <v>64469.857959282897</v>
      </c>
      <c r="T4784" s="1">
        <v>88.842549738081502</v>
      </c>
      <c r="U4784" s="1">
        <v>5305085.77446183</v>
      </c>
      <c r="V4784" s="1">
        <f t="shared" si="297"/>
        <v>4.4672519038018624E-2</v>
      </c>
      <c r="W4784" s="1">
        <f t="shared" si="298"/>
        <v>0.51952956828156649</v>
      </c>
      <c r="X4784" s="1">
        <f t="shared" si="299"/>
        <v>725.66420199946731</v>
      </c>
    </row>
    <row r="4785" spans="1:24" hidden="1" x14ac:dyDescent="0.3">
      <c r="A4785" s="18" t="str">
        <f t="shared" si="296"/>
        <v>ConstMin - Tractors/Loaders/Backhoes_2016_175</v>
      </c>
      <c r="B4785" s="1" t="s">
        <v>40</v>
      </c>
      <c r="C4785" s="1">
        <v>2020</v>
      </c>
      <c r="D4785" s="1" t="s">
        <v>102</v>
      </c>
      <c r="E4785" s="1">
        <v>2016</v>
      </c>
      <c r="F4785" s="1">
        <v>175</v>
      </c>
      <c r="G4785" s="1" t="s">
        <v>5</v>
      </c>
      <c r="H4785" s="1">
        <v>8.9753050697896001E-5</v>
      </c>
      <c r="I4785" s="1">
        <v>1.0860119134445401E-4</v>
      </c>
      <c r="J4785" s="1">
        <v>1.2924439300497E-4</v>
      </c>
      <c r="K4785" s="1">
        <v>3.8826849687488398E-3</v>
      </c>
      <c r="L4785" s="1">
        <v>3.5174158693086701E-4</v>
      </c>
      <c r="M4785" s="1">
        <v>0.68833153503725497</v>
      </c>
      <c r="N4785" s="1">
        <v>1.3272252838888101E-5</v>
      </c>
      <c r="O4785" s="1">
        <v>1.2210472611777099E-5</v>
      </c>
      <c r="P4785" s="1">
        <v>6.3612738045048603E-6</v>
      </c>
      <c r="Q4785" s="1">
        <v>5.6180694560653797E-6</v>
      </c>
      <c r="R4785" s="1">
        <v>22332.158592592499</v>
      </c>
      <c r="S4785" s="1">
        <v>8193.9483991590496</v>
      </c>
      <c r="T4785" s="1">
        <v>14.5860902555058</v>
      </c>
      <c r="U4785" s="1">
        <v>1172479.5254796699</v>
      </c>
      <c r="V4785" s="1">
        <f t="shared" si="297"/>
        <v>3.067029283519393E-2</v>
      </c>
      <c r="W4785" s="1">
        <f t="shared" si="298"/>
        <v>9.9336087753114977E-2</v>
      </c>
      <c r="X4785" s="1">
        <f t="shared" si="299"/>
        <v>561.76454797858435</v>
      </c>
    </row>
    <row r="4786" spans="1:24" hidden="1" x14ac:dyDescent="0.3">
      <c r="A4786" s="18" t="str">
        <f t="shared" si="296"/>
        <v>ConstMin - Tractors/Loaders/Backhoes_2016_300</v>
      </c>
      <c r="B4786" s="1" t="s">
        <v>40</v>
      </c>
      <c r="C4786" s="1">
        <v>2020</v>
      </c>
      <c r="D4786" s="1" t="s">
        <v>102</v>
      </c>
      <c r="E4786" s="1">
        <v>2016</v>
      </c>
      <c r="F4786" s="1">
        <v>300</v>
      </c>
      <c r="G4786" s="1" t="s">
        <v>5</v>
      </c>
      <c r="H4786" s="1">
        <v>3.6255776264323598E-5</v>
      </c>
      <c r="I4786" s="1">
        <v>4.3869489279831599E-5</v>
      </c>
      <c r="J4786" s="1">
        <v>5.2208317820626003E-5</v>
      </c>
      <c r="K4786" s="1">
        <v>5.3436252783715097E-4</v>
      </c>
      <c r="L4786" s="1">
        <v>1.4208613723391299E-4</v>
      </c>
      <c r="M4786" s="1">
        <v>0.27805176465800202</v>
      </c>
      <c r="N4786" s="1">
        <v>5.1426353584484102E-6</v>
      </c>
      <c r="O4786" s="1">
        <v>4.7312245297725398E-6</v>
      </c>
      <c r="P4786" s="1">
        <v>2.5696387812880999E-6</v>
      </c>
      <c r="Q4786" s="1">
        <v>2.2694211244377401E-6</v>
      </c>
      <c r="R4786" s="1">
        <v>9021.0832850432307</v>
      </c>
      <c r="S4786" s="1">
        <v>2333.0234079685001</v>
      </c>
      <c r="T4786" s="1">
        <v>4.1674543587159603</v>
      </c>
      <c r="U4786" s="1">
        <v>477792.58930009499</v>
      </c>
      <c r="V4786" s="1">
        <f t="shared" si="297"/>
        <v>3.0402673090561577E-2</v>
      </c>
      <c r="W4786" s="1">
        <f t="shared" si="298"/>
        <v>9.8469310947946115E-2</v>
      </c>
      <c r="X4786" s="1">
        <f t="shared" si="299"/>
        <v>559.81978616973527</v>
      </c>
    </row>
    <row r="4787" spans="1:24" hidden="1" x14ac:dyDescent="0.3">
      <c r="A4787" s="18" t="str">
        <f t="shared" si="296"/>
        <v>ConstMin - Tractors/Loaders/Backhoes_2016_600</v>
      </c>
      <c r="B4787" s="1" t="s">
        <v>40</v>
      </c>
      <c r="C4787" s="1">
        <v>2020</v>
      </c>
      <c r="D4787" s="1" t="s">
        <v>102</v>
      </c>
      <c r="E4787" s="1">
        <v>2016</v>
      </c>
      <c r="F4787" s="1">
        <v>600</v>
      </c>
      <c r="G4787" s="1" t="s">
        <v>5</v>
      </c>
      <c r="H4787" s="1">
        <v>7.2741909457930596E-5</v>
      </c>
      <c r="I4787" s="1">
        <v>8.8017710444096003E-5</v>
      </c>
      <c r="J4787" s="1">
        <v>1.0474834961942E-4</v>
      </c>
      <c r="K4787" s="1">
        <v>1.0469881474007201E-3</v>
      </c>
      <c r="L4787" s="1">
        <v>2.8507504168561701E-4</v>
      </c>
      <c r="M4787" s="1">
        <v>0.55787017610413303</v>
      </c>
      <c r="N4787" s="1">
        <v>1.03179452811086E-5</v>
      </c>
      <c r="O4787" s="1">
        <v>9.4925096586199098E-6</v>
      </c>
      <c r="P4787" s="1">
        <v>5.1556041775329502E-6</v>
      </c>
      <c r="Q4787" s="1">
        <v>4.5532613824685701E-6</v>
      </c>
      <c r="R4787" s="1">
        <v>18099.483479513499</v>
      </c>
      <c r="S4787" s="1">
        <v>2841.71822793718</v>
      </c>
      <c r="T4787" s="1">
        <v>5.0198882048169597</v>
      </c>
      <c r="U4787" s="1">
        <v>939858.09089643299</v>
      </c>
      <c r="V4787" s="1">
        <f t="shared" si="297"/>
        <v>3.1009615660476123E-2</v>
      </c>
      <c r="W4787" s="1">
        <f t="shared" si="298"/>
        <v>0.10043509916881915</v>
      </c>
      <c r="X4787" s="1">
        <f t="shared" si="299"/>
        <v>566.09193511726778</v>
      </c>
    </row>
    <row r="4788" spans="1:24" hidden="1" x14ac:dyDescent="0.3">
      <c r="A4788" s="18" t="str">
        <f t="shared" si="296"/>
        <v>ConstMin - Tractors/Loaders/Backhoes_2016_750</v>
      </c>
      <c r="B4788" s="1" t="s">
        <v>40</v>
      </c>
      <c r="C4788" s="1">
        <v>2020</v>
      </c>
      <c r="D4788" s="1" t="s">
        <v>102</v>
      </c>
      <c r="E4788" s="1">
        <v>2016</v>
      </c>
      <c r="F4788" s="1">
        <v>750</v>
      </c>
      <c r="G4788" s="1" t="s">
        <v>5</v>
      </c>
      <c r="H4788" s="1">
        <v>9.3151469269328104E-7</v>
      </c>
      <c r="I4788" s="1">
        <v>1.12713277815887E-6</v>
      </c>
      <c r="J4788" s="1">
        <v>1.3413811574783201E-6</v>
      </c>
      <c r="K4788" s="1">
        <v>1.34074682620688E-5</v>
      </c>
      <c r="L4788" s="1">
        <v>3.65059965883739E-6</v>
      </c>
      <c r="M4788" s="1">
        <v>7.1439458976111803E-3</v>
      </c>
      <c r="N4788" s="1">
        <v>1.3212902574844399E-7</v>
      </c>
      <c r="O4788" s="1">
        <v>1.2155870368856901E-7</v>
      </c>
      <c r="P4788" s="1">
        <v>6.6021377179551196E-8</v>
      </c>
      <c r="Q4788" s="1">
        <v>5.8307926050461602E-8</v>
      </c>
      <c r="R4788" s="1">
        <v>231.77745699783799</v>
      </c>
      <c r="S4788" s="1">
        <v>17.643205593929199</v>
      </c>
      <c r="T4788" s="1">
        <v>9.4714871788999205E-2</v>
      </c>
      <c r="U4788" s="1">
        <v>12191.4550654051</v>
      </c>
      <c r="V4788" s="1">
        <f t="shared" si="297"/>
        <v>3.0613158359447053E-2</v>
      </c>
      <c r="W4788" s="1">
        <f t="shared" si="298"/>
        <v>9.9151038483223194E-2</v>
      </c>
      <c r="X4788" s="1">
        <f t="shared" si="299"/>
        <v>186.27703612621471</v>
      </c>
    </row>
    <row r="4789" spans="1:24" hidden="1" x14ac:dyDescent="0.3">
      <c r="A4789" s="18" t="str">
        <f t="shared" si="296"/>
        <v>ConstMin - Tractors/Loaders/Backhoes_2016_9999</v>
      </c>
      <c r="B4789" s="1" t="s">
        <v>40</v>
      </c>
      <c r="C4789" s="1">
        <v>2020</v>
      </c>
      <c r="D4789" s="1" t="s">
        <v>102</v>
      </c>
      <c r="E4789" s="1">
        <v>2016</v>
      </c>
      <c r="F4789" s="1">
        <v>9999</v>
      </c>
      <c r="G4789" s="1" t="s">
        <v>5</v>
      </c>
      <c r="H4789" s="1">
        <v>3.8990730528306899E-5</v>
      </c>
      <c r="I4789" s="1">
        <v>4.7178783939251298E-5</v>
      </c>
      <c r="J4789" s="1">
        <v>5.6146651960761901E-5</v>
      </c>
      <c r="K4789" s="1">
        <v>5.6120100538798899E-4</v>
      </c>
      <c r="L4789" s="1">
        <v>1.3298082633355301E-3</v>
      </c>
      <c r="M4789" s="1">
        <v>0.29902659784914198</v>
      </c>
      <c r="N4789" s="1">
        <v>1.1531526336336E-5</v>
      </c>
      <c r="O4789" s="1">
        <v>1.06090042294291E-5</v>
      </c>
      <c r="P4789" s="1">
        <v>2.7634794672671898E-6</v>
      </c>
      <c r="Q4789" s="1">
        <v>2.4406148932817499E-6</v>
      </c>
      <c r="R4789" s="1">
        <v>9701.5886482797796</v>
      </c>
      <c r="S4789" s="1">
        <v>245.737103062751</v>
      </c>
      <c r="T4789" s="1">
        <v>0.28414461536699698</v>
      </c>
      <c r="U4789" s="1">
        <v>507856.67966302001</v>
      </c>
      <c r="V4789" s="1">
        <f t="shared" si="297"/>
        <v>3.0760555512420216E-2</v>
      </c>
      <c r="W4789" s="1">
        <f t="shared" si="298"/>
        <v>0.86703466028032705</v>
      </c>
      <c r="X4789" s="1">
        <f t="shared" si="299"/>
        <v>864.83110983947597</v>
      </c>
    </row>
    <row r="4790" spans="1:24" hidden="1" x14ac:dyDescent="0.3">
      <c r="A4790" s="18" t="str">
        <f t="shared" si="296"/>
        <v>ConstMin - Tractors/Loaders/Backhoes_2017_50</v>
      </c>
      <c r="B4790" s="1" t="s">
        <v>40</v>
      </c>
      <c r="C4790" s="1">
        <v>2020</v>
      </c>
      <c r="D4790" s="1" t="s">
        <v>102</v>
      </c>
      <c r="E4790" s="1">
        <v>2017</v>
      </c>
      <c r="F4790" s="1">
        <v>50</v>
      </c>
      <c r="G4790" s="1" t="s">
        <v>5</v>
      </c>
      <c r="H4790" s="1">
        <v>7.3250775823916807E-5</v>
      </c>
      <c r="I4790" s="1">
        <v>8.8633438746939296E-5</v>
      </c>
      <c r="J4790" s="1">
        <v>1.0548111718644E-4</v>
      </c>
      <c r="K4790" s="1">
        <v>1.60838688716405E-3</v>
      </c>
      <c r="L4790" s="1">
        <v>1.3087025701073601E-3</v>
      </c>
      <c r="M4790" s="1">
        <v>0.26210242410309698</v>
      </c>
      <c r="N4790" s="1">
        <v>5.2633440702369499E-6</v>
      </c>
      <c r="O4790" s="1">
        <v>4.84227654461799E-6</v>
      </c>
      <c r="P4790" s="1">
        <v>2.4210693683383899E-6</v>
      </c>
      <c r="Q4790" s="1">
        <v>2.1392447509100502E-6</v>
      </c>
      <c r="R4790" s="1">
        <v>8503.6244957983799</v>
      </c>
      <c r="S4790" s="1">
        <v>10623.428374236801</v>
      </c>
      <c r="T4790" s="1">
        <v>17.238106665597801</v>
      </c>
      <c r="U4790" s="1">
        <v>408068.06463895697</v>
      </c>
      <c r="V4790" s="1">
        <f t="shared" si="297"/>
        <v>7.1920647973206353E-2</v>
      </c>
      <c r="W4790" s="1">
        <f t="shared" si="298"/>
        <v>1.0619325863577882</v>
      </c>
      <c r="X4790" s="1">
        <f t="shared" si="299"/>
        <v>616.27582311217759</v>
      </c>
    </row>
    <row r="4791" spans="1:24" hidden="1" x14ac:dyDescent="0.3">
      <c r="A4791" s="18" t="str">
        <f t="shared" si="296"/>
        <v>ConstMin - Tractors/Loaders/Backhoes_2017_100</v>
      </c>
      <c r="B4791" s="1" t="s">
        <v>40</v>
      </c>
      <c r="C4791" s="1">
        <v>2020</v>
      </c>
      <c r="D4791" s="1" t="s">
        <v>102</v>
      </c>
      <c r="E4791" s="1">
        <v>2017</v>
      </c>
      <c r="F4791" s="1">
        <v>100</v>
      </c>
      <c r="G4791" s="1" t="s">
        <v>5</v>
      </c>
      <c r="H4791" s="1">
        <v>7.3492428928636697E-4</v>
      </c>
      <c r="I4791" s="1">
        <v>8.8925839003650405E-4</v>
      </c>
      <c r="J4791" s="1">
        <v>1.05829097657236E-3</v>
      </c>
      <c r="K4791" s="1">
        <v>2.6887366168798901E-2</v>
      </c>
      <c r="L4791" s="1">
        <v>1.12474088849484E-2</v>
      </c>
      <c r="M4791" s="1">
        <v>4.2905910236542297</v>
      </c>
      <c r="N4791" s="1">
        <v>9.2245382421610799E-5</v>
      </c>
      <c r="O4791" s="1">
        <v>8.4865751827881901E-5</v>
      </c>
      <c r="P4791" s="1">
        <v>3.9646594057648599E-5</v>
      </c>
      <c r="Q4791" s="1">
        <v>3.50192271477952E-5</v>
      </c>
      <c r="R4791" s="1">
        <v>139203.50052102999</v>
      </c>
      <c r="S4791" s="1">
        <v>89033.954303228398</v>
      </c>
      <c r="T4791" s="1">
        <v>113.089556916064</v>
      </c>
      <c r="U4791" s="1">
        <v>7285721.5570780998</v>
      </c>
      <c r="V4791" s="1">
        <f t="shared" si="297"/>
        <v>4.0415132089372606E-2</v>
      </c>
      <c r="W4791" s="1">
        <f t="shared" si="298"/>
        <v>0.5111737160328762</v>
      </c>
      <c r="X4791" s="1">
        <f t="shared" si="299"/>
        <v>787.28714419944299</v>
      </c>
    </row>
    <row r="4792" spans="1:24" hidden="1" x14ac:dyDescent="0.3">
      <c r="A4792" s="18" t="str">
        <f t="shared" si="296"/>
        <v>ConstMin - Tractors/Loaders/Backhoes_2017_175</v>
      </c>
      <c r="B4792" s="1" t="s">
        <v>40</v>
      </c>
      <c r="C4792" s="1">
        <v>2020</v>
      </c>
      <c r="D4792" s="1" t="s">
        <v>102</v>
      </c>
      <c r="E4792" s="1">
        <v>2017</v>
      </c>
      <c r="F4792" s="1">
        <v>175</v>
      </c>
      <c r="G4792" s="1" t="s">
        <v>5</v>
      </c>
      <c r="H4792" s="1">
        <v>1.18943704183891E-4</v>
      </c>
      <c r="I4792" s="1">
        <v>1.43921882062508E-4</v>
      </c>
      <c r="J4792" s="1">
        <v>1.71278934024803E-4</v>
      </c>
      <c r="K4792" s="1">
        <v>5.5349685544634998E-3</v>
      </c>
      <c r="L4792" s="1">
        <v>5.0529845412929097E-4</v>
      </c>
      <c r="M4792" s="1">
        <v>0.99807830759688798</v>
      </c>
      <c r="N4792" s="1">
        <v>1.8678444216340601E-5</v>
      </c>
      <c r="O4792" s="1">
        <v>1.71841686790333E-5</v>
      </c>
      <c r="P4792" s="1">
        <v>9.2241606055877196E-6</v>
      </c>
      <c r="Q4792" s="1">
        <v>8.1461809742132793E-6</v>
      </c>
      <c r="R4792" s="1">
        <v>32381.551503191899</v>
      </c>
      <c r="S4792" s="1">
        <v>12154.583935151901</v>
      </c>
      <c r="T4792" s="1">
        <v>19.795408203900799</v>
      </c>
      <c r="U4792" s="1">
        <v>1718506.9630801</v>
      </c>
      <c r="V4792" s="1">
        <f t="shared" si="297"/>
        <v>2.7730910817893497E-2</v>
      </c>
      <c r="W4792" s="1">
        <f t="shared" si="298"/>
        <v>9.736105564401229E-2</v>
      </c>
      <c r="X4792" s="1">
        <f t="shared" si="299"/>
        <v>614.01026995527025</v>
      </c>
    </row>
    <row r="4793" spans="1:24" hidden="1" x14ac:dyDescent="0.3">
      <c r="A4793" s="18" t="str">
        <f t="shared" si="296"/>
        <v>ConstMin - Tractors/Loaders/Backhoes_2017_300</v>
      </c>
      <c r="B4793" s="1" t="s">
        <v>40</v>
      </c>
      <c r="C4793" s="1">
        <v>2020</v>
      </c>
      <c r="D4793" s="1" t="s">
        <v>102</v>
      </c>
      <c r="E4793" s="1">
        <v>2017</v>
      </c>
      <c r="F4793" s="1">
        <v>300</v>
      </c>
      <c r="G4793" s="1" t="s">
        <v>5</v>
      </c>
      <c r="H4793" s="1">
        <v>5.33837006606807E-5</v>
      </c>
      <c r="I4793" s="1">
        <v>6.4594277799423695E-5</v>
      </c>
      <c r="J4793" s="1">
        <v>7.6872528951380301E-5</v>
      </c>
      <c r="K4793" s="1">
        <v>8.4638166052085004E-4</v>
      </c>
      <c r="L4793" s="1">
        <v>2.2678544950844001E-4</v>
      </c>
      <c r="M4793" s="1">
        <v>0.44795236514827602</v>
      </c>
      <c r="N4793" s="1">
        <v>8.0943737658690994E-6</v>
      </c>
      <c r="O4793" s="1">
        <v>7.4468238645995703E-6</v>
      </c>
      <c r="P4793" s="1">
        <v>4.13994025151125E-6</v>
      </c>
      <c r="Q4793" s="1">
        <v>3.6561269857781099E-6</v>
      </c>
      <c r="R4793" s="1">
        <v>14533.321155882701</v>
      </c>
      <c r="S4793" s="1">
        <v>3665.6664939674502</v>
      </c>
      <c r="T4793" s="1">
        <v>5.8723220509179503</v>
      </c>
      <c r="U4793" s="1">
        <v>761690.02325455996</v>
      </c>
      <c r="V4793" s="1">
        <f t="shared" si="297"/>
        <v>2.8080470509657035E-2</v>
      </c>
      <c r="W4793" s="1">
        <f t="shared" si="298"/>
        <v>9.8588332339832774E-2</v>
      </c>
      <c r="X4793" s="1">
        <f t="shared" si="299"/>
        <v>624.22776921685352</v>
      </c>
    </row>
    <row r="4794" spans="1:24" hidden="1" x14ac:dyDescent="0.3">
      <c r="A4794" s="18" t="str">
        <f t="shared" si="296"/>
        <v>ConstMin - Tractors/Loaders/Backhoes_2017_600</v>
      </c>
      <c r="B4794" s="1" t="s">
        <v>40</v>
      </c>
      <c r="C4794" s="1">
        <v>2020</v>
      </c>
      <c r="D4794" s="1" t="s">
        <v>102</v>
      </c>
      <c r="E4794" s="1">
        <v>2017</v>
      </c>
      <c r="F4794" s="1">
        <v>600</v>
      </c>
      <c r="G4794" s="1" t="s">
        <v>5</v>
      </c>
      <c r="H4794" s="1">
        <v>7.5862809463651205E-5</v>
      </c>
      <c r="I4794" s="1">
        <v>9.1793999451018007E-5</v>
      </c>
      <c r="J4794" s="1">
        <v>1.09242445627657E-4</v>
      </c>
      <c r="K4794" s="1">
        <v>1.17927465011822E-3</v>
      </c>
      <c r="L4794" s="1">
        <v>3.2228154159906703E-4</v>
      </c>
      <c r="M4794" s="1">
        <v>0.63657866550014897</v>
      </c>
      <c r="N4794" s="1">
        <v>1.1502798178620499E-5</v>
      </c>
      <c r="O4794" s="1">
        <v>1.0582574324330901E-5</v>
      </c>
      <c r="P4794" s="1">
        <v>5.8832095677964299E-6</v>
      </c>
      <c r="Q4794" s="1">
        <v>5.1956694920794101E-6</v>
      </c>
      <c r="R4794" s="1">
        <v>20653.0937360596</v>
      </c>
      <c r="S4794" s="1">
        <v>3415.70347339717</v>
      </c>
      <c r="T4794" s="1">
        <v>5.3040328201839504</v>
      </c>
      <c r="U4794" s="1">
        <v>1079728.2658228001</v>
      </c>
      <c r="V4794" s="1">
        <f t="shared" si="297"/>
        <v>2.8150649685601024E-2</v>
      </c>
      <c r="W4794" s="1">
        <f t="shared" si="298"/>
        <v>9.8834725929246733E-2</v>
      </c>
      <c r="X4794" s="1">
        <f t="shared" si="299"/>
        <v>643.98234121008124</v>
      </c>
    </row>
    <row r="4795" spans="1:24" hidden="1" x14ac:dyDescent="0.3">
      <c r="A4795" s="18" t="str">
        <f t="shared" si="296"/>
        <v>ConstMin - Tractors/Loaders/Backhoes_2017_750</v>
      </c>
      <c r="B4795" s="1" t="s">
        <v>40</v>
      </c>
      <c r="C4795" s="1">
        <v>2020</v>
      </c>
      <c r="D4795" s="1" t="s">
        <v>102</v>
      </c>
      <c r="E4795" s="1">
        <v>2017</v>
      </c>
      <c r="F4795" s="1">
        <v>750</v>
      </c>
      <c r="G4795" s="1" t="s">
        <v>5</v>
      </c>
      <c r="H4795" s="1">
        <v>7.93555107208639E-6</v>
      </c>
      <c r="I4795" s="1">
        <v>9.6020167972245294E-6</v>
      </c>
      <c r="J4795" s="1">
        <v>1.1427193543804401E-5</v>
      </c>
      <c r="K4795" s="1">
        <v>1.2335681053987101E-4</v>
      </c>
      <c r="L4795" s="1">
        <v>3.3711928822983E-5</v>
      </c>
      <c r="M4795" s="1">
        <v>6.6588655853794199E-2</v>
      </c>
      <c r="N4795" s="1">
        <v>1.2032383596613501E-6</v>
      </c>
      <c r="O4795" s="1">
        <v>1.1069792908884501E-6</v>
      </c>
      <c r="P4795" s="1">
        <v>6.15407079214554E-7</v>
      </c>
      <c r="Q4795" s="1">
        <v>5.4348765751724996E-7</v>
      </c>
      <c r="R4795" s="1">
        <v>2160.3956048795699</v>
      </c>
      <c r="S4795" s="1">
        <v>177.59418325386301</v>
      </c>
      <c r="T4795" s="1">
        <v>0.18942974357799799</v>
      </c>
      <c r="U4795" s="1">
        <v>116768.17548941501</v>
      </c>
      <c r="V4795" s="1">
        <f t="shared" si="297"/>
        <v>2.722867872544793E-2</v>
      </c>
      <c r="W4795" s="1">
        <f t="shared" si="298"/>
        <v>9.5597758108640365E-2</v>
      </c>
      <c r="X4795" s="1">
        <f t="shared" si="299"/>
        <v>937.52005307835054</v>
      </c>
    </row>
    <row r="4796" spans="1:24" hidden="1" x14ac:dyDescent="0.3">
      <c r="A4796" s="18" t="str">
        <f t="shared" si="296"/>
        <v>ConstMin - Tractors/Loaders/Backhoes_2017_9999</v>
      </c>
      <c r="B4796" s="1" t="s">
        <v>40</v>
      </c>
      <c r="C4796" s="1">
        <v>2020</v>
      </c>
      <c r="D4796" s="1" t="s">
        <v>102</v>
      </c>
      <c r="E4796" s="1">
        <v>2017</v>
      </c>
      <c r="F4796" s="1">
        <v>9999</v>
      </c>
      <c r="G4796" s="1" t="s">
        <v>5</v>
      </c>
      <c r="H4796" s="1">
        <v>3.76887093759909E-5</v>
      </c>
      <c r="I4796" s="1">
        <v>4.5603338344948999E-5</v>
      </c>
      <c r="J4796" s="1">
        <v>5.4271741501427001E-5</v>
      </c>
      <c r="K4796" s="1">
        <v>5.8586466645523699E-4</v>
      </c>
      <c r="L4796" s="1">
        <v>1.3944365328732401E-3</v>
      </c>
      <c r="M4796" s="1">
        <v>0.31625283177110203</v>
      </c>
      <c r="N4796" s="1">
        <v>1.18369687659459E-5</v>
      </c>
      <c r="O4796" s="1">
        <v>1.08900112646703E-5</v>
      </c>
      <c r="P4796" s="1">
        <v>2.9227836032749102E-6</v>
      </c>
      <c r="Q4796" s="1">
        <v>2.5812130988176399E-6</v>
      </c>
      <c r="R4796" s="1">
        <v>10260.474836572001</v>
      </c>
      <c r="S4796" s="1">
        <v>269.08529729184301</v>
      </c>
      <c r="T4796" s="1">
        <v>0.28414461536699698</v>
      </c>
      <c r="U4796" s="1">
        <v>538170.59458368702</v>
      </c>
      <c r="V4796" s="1">
        <f t="shared" si="297"/>
        <v>2.8058553115733059E-2</v>
      </c>
      <c r="W4796" s="1">
        <f t="shared" si="298"/>
        <v>0.85796068761873912</v>
      </c>
      <c r="X4796" s="1">
        <f t="shared" si="299"/>
        <v>947.00121958776663</v>
      </c>
    </row>
    <row r="4797" spans="1:24" hidden="1" x14ac:dyDescent="0.3">
      <c r="A4797" s="18" t="str">
        <f t="shared" si="296"/>
        <v>ConstMin - Tractors/Loaders/Backhoes_2018_50</v>
      </c>
      <c r="B4797" s="1" t="s">
        <v>40</v>
      </c>
      <c r="C4797" s="1">
        <v>2020</v>
      </c>
      <c r="D4797" s="1" t="s">
        <v>102</v>
      </c>
      <c r="E4797" s="1">
        <v>2018</v>
      </c>
      <c r="F4797" s="1">
        <v>50</v>
      </c>
      <c r="G4797" s="1" t="s">
        <v>5</v>
      </c>
      <c r="H4797" s="1">
        <v>4.1227025027015098E-5</v>
      </c>
      <c r="I4797" s="1">
        <v>4.9884700282688302E-5</v>
      </c>
      <c r="J4797" s="1">
        <v>5.9366916038901797E-5</v>
      </c>
      <c r="K4797" s="1">
        <v>9.8158579191922192E-4</v>
      </c>
      <c r="L4797" s="1">
        <v>8.3461966655383403E-4</v>
      </c>
      <c r="M4797" s="1">
        <v>0.16959544511889199</v>
      </c>
      <c r="N4797" s="1">
        <v>3.18663675180248E-6</v>
      </c>
      <c r="O4797" s="1">
        <v>2.9317058116582799E-6</v>
      </c>
      <c r="P4797" s="1">
        <v>1.56675718446437E-6</v>
      </c>
      <c r="Q4797" s="1">
        <v>1.3842152242214099E-6</v>
      </c>
      <c r="R4797" s="1">
        <v>5502.3374408836798</v>
      </c>
      <c r="S4797" s="1">
        <v>6642.5084342078399</v>
      </c>
      <c r="T4797" s="1">
        <v>10.513350768578899</v>
      </c>
      <c r="U4797" s="1">
        <v>263186.95579861401</v>
      </c>
      <c r="V4797" s="1">
        <f t="shared" si="297"/>
        <v>6.2761253240275108E-2</v>
      </c>
      <c r="W4797" s="1">
        <f t="shared" si="298"/>
        <v>1.0500569504288959</v>
      </c>
      <c r="X4797" s="1">
        <f t="shared" si="299"/>
        <v>631.81649508548787</v>
      </c>
    </row>
    <row r="4798" spans="1:24" hidden="1" x14ac:dyDescent="0.3">
      <c r="A4798" s="18" t="str">
        <f t="shared" si="296"/>
        <v>ConstMin - Tractors/Loaders/Backhoes_2018_100</v>
      </c>
      <c r="B4798" s="1" t="s">
        <v>40</v>
      </c>
      <c r="C4798" s="1">
        <v>2020</v>
      </c>
      <c r="D4798" s="1" t="s">
        <v>102</v>
      </c>
      <c r="E4798" s="1">
        <v>2018</v>
      </c>
      <c r="F4798" s="1">
        <v>100</v>
      </c>
      <c r="G4798" s="1" t="s">
        <v>5</v>
      </c>
      <c r="H4798" s="1">
        <v>7.1566243252118699E-4</v>
      </c>
      <c r="I4798" s="1">
        <v>8.6595154335063695E-4</v>
      </c>
      <c r="J4798" s="1">
        <v>1.03055390283051E-3</v>
      </c>
      <c r="K4798" s="1">
        <v>2.86503734289561E-2</v>
      </c>
      <c r="L4798" s="1">
        <v>1.2089938662405699E-2</v>
      </c>
      <c r="M4798" s="1">
        <v>4.6564562998604497</v>
      </c>
      <c r="N4798" s="1">
        <v>9.4316546671982404E-5</v>
      </c>
      <c r="O4798" s="1">
        <v>8.6771222938223803E-5</v>
      </c>
      <c r="P4798" s="1">
        <v>4.3029777830314099E-5</v>
      </c>
      <c r="Q4798" s="1">
        <v>3.8005370348655199E-5</v>
      </c>
      <c r="R4798" s="1">
        <v>151073.596478958</v>
      </c>
      <c r="S4798" s="1">
        <v>93770.045701852694</v>
      </c>
      <c r="T4798" s="1">
        <v>110.62697024955099</v>
      </c>
      <c r="U4798" s="1">
        <v>7903578.5010362202</v>
      </c>
      <c r="V4798" s="1">
        <f t="shared" si="297"/>
        <v>3.6279260001721381E-2</v>
      </c>
      <c r="W4798" s="1">
        <f t="shared" si="298"/>
        <v>0.5065110530794199</v>
      </c>
      <c r="X4798" s="1">
        <f t="shared" si="299"/>
        <v>847.62373488424521</v>
      </c>
    </row>
    <row r="4799" spans="1:24" hidden="1" x14ac:dyDescent="0.3">
      <c r="A4799" s="18" t="str">
        <f t="shared" si="296"/>
        <v>ConstMin - Tractors/Loaders/Backhoes_2018_175</v>
      </c>
      <c r="B4799" s="1" t="s">
        <v>40</v>
      </c>
      <c r="C4799" s="1">
        <v>2020</v>
      </c>
      <c r="D4799" s="1" t="s">
        <v>102</v>
      </c>
      <c r="E4799" s="1">
        <v>2018</v>
      </c>
      <c r="F4799" s="1">
        <v>175</v>
      </c>
      <c r="G4799" s="1" t="s">
        <v>5</v>
      </c>
      <c r="H4799" s="1">
        <v>7.9075322017786294E-5</v>
      </c>
      <c r="I4799" s="1">
        <v>9.5681139641521403E-5</v>
      </c>
      <c r="J4799" s="1">
        <v>1.13868463705612E-4</v>
      </c>
      <c r="K4799" s="1">
        <v>4.0114218804740602E-3</v>
      </c>
      <c r="L4799" s="1">
        <v>3.6927662177624299E-4</v>
      </c>
      <c r="M4799" s="1">
        <v>0.73666951995277297</v>
      </c>
      <c r="N4799" s="1">
        <v>1.33455881523791E-5</v>
      </c>
      <c r="O4799" s="1">
        <v>1.22779411001888E-5</v>
      </c>
      <c r="P4799" s="1">
        <v>6.8085027784882898E-6</v>
      </c>
      <c r="Q4799" s="1">
        <v>6.0125975908353801E-6</v>
      </c>
      <c r="R4799" s="1">
        <v>23900.431278401102</v>
      </c>
      <c r="S4799" s="1">
        <v>8952.7118876356999</v>
      </c>
      <c r="T4799" s="1">
        <v>12.4076482043588</v>
      </c>
      <c r="U4799" s="1">
        <v>1264450.95683233</v>
      </c>
      <c r="V4799" s="1">
        <f t="shared" si="297"/>
        <v>2.5056069831452671E-2</v>
      </c>
      <c r="W4799" s="1">
        <f t="shared" si="298"/>
        <v>9.6702661120198985E-2</v>
      </c>
      <c r="X4799" s="1">
        <f t="shared" si="299"/>
        <v>721.54785017926417</v>
      </c>
    </row>
    <row r="4800" spans="1:24" hidden="1" x14ac:dyDescent="0.3">
      <c r="A4800" s="18" t="str">
        <f t="shared" si="296"/>
        <v>ConstMin - Tractors/Loaders/Backhoes_2018_300</v>
      </c>
      <c r="B4800" s="1" t="s">
        <v>40</v>
      </c>
      <c r="C4800" s="1">
        <v>2020</v>
      </c>
      <c r="D4800" s="1" t="s">
        <v>102</v>
      </c>
      <c r="E4800" s="1">
        <v>2018</v>
      </c>
      <c r="F4800" s="1">
        <v>300</v>
      </c>
      <c r="G4800" s="1" t="s">
        <v>5</v>
      </c>
      <c r="H4800" s="1">
        <v>3.5012359262541303E-5</v>
      </c>
      <c r="I4800" s="1">
        <v>4.2364954707675E-5</v>
      </c>
      <c r="J4800" s="1">
        <v>5.04177973380596E-5</v>
      </c>
      <c r="K4800" s="1">
        <v>6.0516161402026898E-4</v>
      </c>
      <c r="L4800" s="1">
        <v>1.63505445428085E-4</v>
      </c>
      <c r="M4800" s="1">
        <v>0.32617683029541</v>
      </c>
      <c r="N4800" s="1">
        <v>5.7475615573370497E-6</v>
      </c>
      <c r="O4800" s="1">
        <v>5.2877566327500797E-6</v>
      </c>
      <c r="P4800" s="1">
        <v>3.0146161816049802E-6</v>
      </c>
      <c r="Q4800" s="1">
        <v>2.6622114406827002E-6</v>
      </c>
      <c r="R4800" s="1">
        <v>10582.4480393622</v>
      </c>
      <c r="S4800" s="1">
        <v>2778.3294653242601</v>
      </c>
      <c r="T4800" s="1">
        <v>4.1674543587159603</v>
      </c>
      <c r="U4800" s="1">
        <v>552003.54967874405</v>
      </c>
      <c r="V4800" s="1">
        <f t="shared" si="297"/>
        <v>2.5412856062331145E-2</v>
      </c>
      <c r="W4800" s="1">
        <f t="shared" si="298"/>
        <v>9.8079659915663808E-2</v>
      </c>
      <c r="X4800" s="1">
        <f t="shared" si="299"/>
        <v>666.67303974512993</v>
      </c>
    </row>
    <row r="4801" spans="1:24" hidden="1" x14ac:dyDescent="0.3">
      <c r="A4801" s="18" t="str">
        <f t="shared" si="296"/>
        <v>ConstMin - Tractors/Loaders/Backhoes_2018_600</v>
      </c>
      <c r="B4801" s="1" t="s">
        <v>40</v>
      </c>
      <c r="C4801" s="1">
        <v>2020</v>
      </c>
      <c r="D4801" s="1" t="s">
        <v>102</v>
      </c>
      <c r="E4801" s="1">
        <v>2018</v>
      </c>
      <c r="F4801" s="1">
        <v>600</v>
      </c>
      <c r="G4801" s="1" t="s">
        <v>5</v>
      </c>
      <c r="H4801" s="1">
        <v>6.8653674641835094E-5</v>
      </c>
      <c r="I4801" s="1">
        <v>8.3070946316620499E-5</v>
      </c>
      <c r="J4801" s="1">
        <v>9.88612914842426E-5</v>
      </c>
      <c r="K4801" s="1">
        <v>1.1684881459503101E-3</v>
      </c>
      <c r="L4801" s="1">
        <v>3.2060820490316502E-4</v>
      </c>
      <c r="M4801" s="1">
        <v>0.63958094954097999</v>
      </c>
      <c r="N4801" s="1">
        <v>1.12700551877261E-5</v>
      </c>
      <c r="O4801" s="1">
        <v>1.0368450772708001E-5</v>
      </c>
      <c r="P4801" s="1">
        <v>5.9111834466791999E-6</v>
      </c>
      <c r="Q4801" s="1">
        <v>5.2201737308214396E-6</v>
      </c>
      <c r="R4801" s="1">
        <v>20750.499535339499</v>
      </c>
      <c r="S4801" s="1">
        <v>3394.1512941087799</v>
      </c>
      <c r="T4801" s="1">
        <v>4.5463138458719596</v>
      </c>
      <c r="U4801" s="1">
        <v>1099280.75037948</v>
      </c>
      <c r="V4801" s="1">
        <f t="shared" si="297"/>
        <v>2.5022409976314528E-2</v>
      </c>
      <c r="W4801" s="1">
        <f t="shared" si="298"/>
        <v>9.6572752575615747E-2</v>
      </c>
      <c r="X4801" s="1">
        <f t="shared" si="299"/>
        <v>746.57214815705254</v>
      </c>
    </row>
    <row r="4802" spans="1:24" hidden="1" x14ac:dyDescent="0.3">
      <c r="A4802" s="18" t="str">
        <f t="shared" si="296"/>
        <v>ConstMin - Tractors/Loaders/Backhoes_2018_750</v>
      </c>
      <c r="B4802" s="1" t="s">
        <v>40</v>
      </c>
      <c r="C4802" s="1">
        <v>2020</v>
      </c>
      <c r="D4802" s="1" t="s">
        <v>102</v>
      </c>
      <c r="E4802" s="1">
        <v>2018</v>
      </c>
      <c r="F4802" s="1">
        <v>750</v>
      </c>
      <c r="G4802" s="1" t="s">
        <v>5</v>
      </c>
      <c r="H4802" s="1">
        <v>9.6669753056113008E-6</v>
      </c>
      <c r="I4802" s="1">
        <v>1.1697040119789599E-5</v>
      </c>
      <c r="J4802" s="1">
        <v>1.39204444400802E-5</v>
      </c>
      <c r="K4802" s="1">
        <v>1.6453228630121901E-4</v>
      </c>
      <c r="L4802" s="1">
        <v>4.5144147283365598E-5</v>
      </c>
      <c r="M4802" s="1">
        <v>9.0058008947193194E-2</v>
      </c>
      <c r="N4802" s="1">
        <v>1.5869120736945499E-6</v>
      </c>
      <c r="O4802" s="1">
        <v>1.4599591077989799E-6</v>
      </c>
      <c r="P4802" s="1">
        <v>8.3234094466321603E-7</v>
      </c>
      <c r="Q4802" s="1">
        <v>7.3504136246337399E-7</v>
      </c>
      <c r="R4802" s="1">
        <v>2921.8329191222901</v>
      </c>
      <c r="S4802" s="1">
        <v>255.45671333006601</v>
      </c>
      <c r="T4802" s="1">
        <v>0.28414461536699698</v>
      </c>
      <c r="U4802" s="1">
        <v>153614.63694914599</v>
      </c>
      <c r="V4802" s="1">
        <f t="shared" si="297"/>
        <v>2.5213432953815017E-2</v>
      </c>
      <c r="W4802" s="1">
        <f t="shared" si="298"/>
        <v>9.7309996300736196E-2</v>
      </c>
      <c r="X4802" s="1">
        <f t="shared" si="299"/>
        <v>899.03767136365366</v>
      </c>
    </row>
    <row r="4803" spans="1:24" hidden="1" x14ac:dyDescent="0.3">
      <c r="A4803" s="18" t="str">
        <f t="shared" si="296"/>
        <v>ConstMin - Tractors/Loaders/Backhoes_2018_9999</v>
      </c>
      <c r="B4803" s="1" t="s">
        <v>40</v>
      </c>
      <c r="C4803" s="1">
        <v>2020</v>
      </c>
      <c r="D4803" s="1" t="s">
        <v>102</v>
      </c>
      <c r="E4803" s="1">
        <v>2018</v>
      </c>
      <c r="F4803" s="1">
        <v>9999</v>
      </c>
      <c r="G4803" s="1" t="s">
        <v>5</v>
      </c>
      <c r="H4803" s="1">
        <v>2.2849021271300301E-5</v>
      </c>
      <c r="I4803" s="1">
        <v>2.76473157382733E-5</v>
      </c>
      <c r="J4803" s="1">
        <v>3.2902590630672399E-5</v>
      </c>
      <c r="K4803" s="1">
        <v>3.8889120853862602E-4</v>
      </c>
      <c r="L4803" s="1">
        <v>9.3006124327018995E-4</v>
      </c>
      <c r="M4803" s="1">
        <v>0.21286258597256699</v>
      </c>
      <c r="N4803" s="1">
        <v>7.7124852555930694E-6</v>
      </c>
      <c r="O4803" s="1">
        <v>7.0954864351456203E-6</v>
      </c>
      <c r="P4803" s="1">
        <v>1.9673346986357398E-6</v>
      </c>
      <c r="Q4803" s="1">
        <v>1.7373558114359001E-6</v>
      </c>
      <c r="R4803" s="1">
        <v>6906.0921756424304</v>
      </c>
      <c r="S4803" s="1">
        <v>180.76362138450901</v>
      </c>
      <c r="T4803" s="1">
        <v>0.18942974357799799</v>
      </c>
      <c r="U4803" s="1">
        <v>362250.29725455598</v>
      </c>
      <c r="V4803" s="1">
        <f t="shared" si="297"/>
        <v>2.5271604861005794E-2</v>
      </c>
      <c r="W4803" s="1">
        <f t="shared" si="298"/>
        <v>0.85014185315366042</v>
      </c>
      <c r="X4803" s="1">
        <f t="shared" si="299"/>
        <v>954.25152338908856</v>
      </c>
    </row>
    <row r="4804" spans="1:24" hidden="1" x14ac:dyDescent="0.3">
      <c r="A4804" s="18" t="str">
        <f t="shared" si="296"/>
        <v>ConstMin - Tractors/Loaders/Backhoes_2019_50</v>
      </c>
      <c r="B4804" s="1" t="s">
        <v>40</v>
      </c>
      <c r="C4804" s="1">
        <v>2020</v>
      </c>
      <c r="D4804" s="1" t="s">
        <v>102</v>
      </c>
      <c r="E4804" s="1">
        <v>2019</v>
      </c>
      <c r="F4804" s="1">
        <v>50</v>
      </c>
      <c r="G4804" s="1" t="s">
        <v>5</v>
      </c>
      <c r="H4804" s="1">
        <v>4.74338769236381E-5</v>
      </c>
      <c r="I4804" s="1">
        <v>5.73949910776021E-5</v>
      </c>
      <c r="J4804" s="1">
        <v>6.8304782770038894E-5</v>
      </c>
      <c r="K4804" s="1">
        <v>1.2554266954320199E-3</v>
      </c>
      <c r="L4804" s="1">
        <v>1.1221652923430699E-3</v>
      </c>
      <c r="M4804" s="1">
        <v>0.23158119519585099</v>
      </c>
      <c r="N4804" s="1">
        <v>4.0367506977773596E-6</v>
      </c>
      <c r="O4804" s="1">
        <v>3.7138106419551701E-6</v>
      </c>
      <c r="P4804" s="1">
        <v>2.1396599780928301E-6</v>
      </c>
      <c r="Q4804" s="1">
        <v>1.8901345835601E-6</v>
      </c>
      <c r="R4804" s="1">
        <v>7513.3968370284801</v>
      </c>
      <c r="S4804" s="1">
        <v>9468.59076736717</v>
      </c>
      <c r="T4804" s="1">
        <v>10.8922102557349</v>
      </c>
      <c r="U4804" s="1">
        <v>355277.99270599498</v>
      </c>
      <c r="V4804" s="1">
        <f t="shared" si="297"/>
        <v>5.3492671404813244E-2</v>
      </c>
      <c r="W4804" s="1">
        <f t="shared" si="298"/>
        <v>1.0458686048758579</v>
      </c>
      <c r="X4804" s="1">
        <f t="shared" si="299"/>
        <v>869.29930152439215</v>
      </c>
    </row>
    <row r="4805" spans="1:24" hidden="1" x14ac:dyDescent="0.3">
      <c r="A4805" s="18" t="str">
        <f t="shared" si="296"/>
        <v>ConstMin - Tractors/Loaders/Backhoes_2019_100</v>
      </c>
      <c r="B4805" s="1" t="s">
        <v>40</v>
      </c>
      <c r="C4805" s="1">
        <v>2020</v>
      </c>
      <c r="D4805" s="1" t="s">
        <v>102</v>
      </c>
      <c r="E4805" s="1">
        <v>2019</v>
      </c>
      <c r="F4805" s="1">
        <v>100</v>
      </c>
      <c r="G4805" s="1" t="s">
        <v>5</v>
      </c>
      <c r="H4805" s="1">
        <v>7.4149754550930302E-4</v>
      </c>
      <c r="I4805" s="1">
        <v>8.9721203006625698E-4</v>
      </c>
      <c r="J4805" s="1">
        <v>1.06775646553339E-3</v>
      </c>
      <c r="K4805" s="1">
        <v>3.3091638311889403E-2</v>
      </c>
      <c r="L4805" s="1">
        <v>1.40965978095932E-2</v>
      </c>
      <c r="M4805" s="1">
        <v>5.4849352631652897</v>
      </c>
      <c r="N4805" s="1">
        <v>1.03918793912793E-4</v>
      </c>
      <c r="O4805" s="1">
        <v>9.5605290399769895E-5</v>
      </c>
      <c r="P4805" s="1">
        <v>5.0688701648632899E-5</v>
      </c>
      <c r="Q4805" s="1">
        <v>4.4767304274119898E-5</v>
      </c>
      <c r="R4805" s="1">
        <v>177952.68403688699</v>
      </c>
      <c r="S4805" s="1">
        <v>111126.83973670899</v>
      </c>
      <c r="T4805" s="1">
        <v>120.003742556661</v>
      </c>
      <c r="U4805" s="1">
        <v>9332198.6961214393</v>
      </c>
      <c r="V4805" s="1">
        <f t="shared" si="297"/>
        <v>3.1834623049117647E-2</v>
      </c>
      <c r="W4805" s="1">
        <f t="shared" si="298"/>
        <v>0.50017148957563273</v>
      </c>
      <c r="X4805" s="1">
        <f t="shared" si="299"/>
        <v>926.02811686676625</v>
      </c>
    </row>
    <row r="4806" spans="1:24" hidden="1" x14ac:dyDescent="0.3">
      <c r="A4806" s="18" t="str">
        <f t="shared" si="296"/>
        <v>ConstMin - Tractors/Loaders/Backhoes_2019_175</v>
      </c>
      <c r="B4806" s="1" t="s">
        <v>40</v>
      </c>
      <c r="C4806" s="1">
        <v>2020</v>
      </c>
      <c r="D4806" s="1" t="s">
        <v>102</v>
      </c>
      <c r="E4806" s="1">
        <v>2019</v>
      </c>
      <c r="F4806" s="1">
        <v>175</v>
      </c>
      <c r="G4806" s="1" t="s">
        <v>5</v>
      </c>
      <c r="H4806" s="1">
        <v>5.5472216842358597E-5</v>
      </c>
      <c r="I4806" s="1">
        <v>6.7121382379253894E-5</v>
      </c>
      <c r="J4806" s="1">
        <v>7.9879992252996401E-5</v>
      </c>
      <c r="K4806" s="1">
        <v>3.1213754484063802E-3</v>
      </c>
      <c r="L4806" s="1">
        <v>2.8994781605060202E-4</v>
      </c>
      <c r="M4806" s="1">
        <v>0.58453965066911096</v>
      </c>
      <c r="N4806" s="1">
        <v>1.02217802834919E-5</v>
      </c>
      <c r="O4806" s="1">
        <v>9.4040378608126093E-6</v>
      </c>
      <c r="P4806" s="1">
        <v>5.4026947864831903E-6</v>
      </c>
      <c r="Q4806" s="1">
        <v>4.7709340486710697E-6</v>
      </c>
      <c r="R4806" s="1">
        <v>18964.745210597801</v>
      </c>
      <c r="S4806" s="1">
        <v>7088.8709709404802</v>
      </c>
      <c r="T4806" s="1">
        <v>8.5243384610099202</v>
      </c>
      <c r="U4806" s="1">
        <v>1003154.00762109</v>
      </c>
      <c r="V4806" s="1">
        <f t="shared" si="297"/>
        <v>2.2155516576956958E-2</v>
      </c>
      <c r="W4806" s="1">
        <f t="shared" si="298"/>
        <v>9.5706366842455176E-2</v>
      </c>
      <c r="X4806" s="1">
        <f t="shared" si="299"/>
        <v>831.60364917052186</v>
      </c>
    </row>
    <row r="4807" spans="1:24" hidden="1" x14ac:dyDescent="0.3">
      <c r="A4807" s="18" t="str">
        <f t="shared" si="296"/>
        <v>ConstMin - Tractors/Loaders/Backhoes_2019_300</v>
      </c>
      <c r="B4807" s="1" t="s">
        <v>40</v>
      </c>
      <c r="C4807" s="1">
        <v>2020</v>
      </c>
      <c r="D4807" s="1" t="s">
        <v>102</v>
      </c>
      <c r="E4807" s="1">
        <v>2019</v>
      </c>
      <c r="F4807" s="1">
        <v>300</v>
      </c>
      <c r="G4807" s="1" t="s">
        <v>5</v>
      </c>
      <c r="H4807" s="1">
        <v>4.24962916502987E-5</v>
      </c>
      <c r="I4807" s="1">
        <v>5.1420512896861401E-5</v>
      </c>
      <c r="J4807" s="1">
        <v>6.1194659976430098E-5</v>
      </c>
      <c r="K4807" s="1">
        <v>8.1474876917961997E-4</v>
      </c>
      <c r="L4807" s="1">
        <v>2.22123932585378E-4</v>
      </c>
      <c r="M4807" s="1">
        <v>0.44780556628178297</v>
      </c>
      <c r="N4807" s="1">
        <v>7.6794540916795402E-6</v>
      </c>
      <c r="O4807" s="1">
        <v>7.0650977643451696E-6</v>
      </c>
      <c r="P4807" s="1">
        <v>4.1389096454609304E-6</v>
      </c>
      <c r="Q4807" s="1">
        <v>3.6549288331640701E-6</v>
      </c>
      <c r="R4807" s="1">
        <v>14528.558428329399</v>
      </c>
      <c r="S4807" s="1">
        <v>3801.5297418344699</v>
      </c>
      <c r="T4807" s="1">
        <v>4.5463138458719596</v>
      </c>
      <c r="U4807" s="1">
        <v>762206.71323781298</v>
      </c>
      <c r="V4807" s="1">
        <f t="shared" si="297"/>
        <v>2.2338408848525549E-2</v>
      </c>
      <c r="W4807" s="1">
        <f t="shared" si="298"/>
        <v>9.6496416344329455E-2</v>
      </c>
      <c r="X4807" s="1">
        <f t="shared" si="299"/>
        <v>836.17846693233651</v>
      </c>
    </row>
    <row r="4808" spans="1:24" hidden="1" x14ac:dyDescent="0.3">
      <c r="A4808" s="18" t="str">
        <f t="shared" si="296"/>
        <v>ConstMin - Tractors/Loaders/Backhoes_2019_600</v>
      </c>
      <c r="B4808" s="1" t="s">
        <v>40</v>
      </c>
      <c r="C4808" s="1">
        <v>2020</v>
      </c>
      <c r="D4808" s="1" t="s">
        <v>102</v>
      </c>
      <c r="E4808" s="1">
        <v>2019</v>
      </c>
      <c r="F4808" s="1">
        <v>600</v>
      </c>
      <c r="G4808" s="1" t="s">
        <v>5</v>
      </c>
      <c r="H4808" s="1">
        <v>8.8506167406674294E-5</v>
      </c>
      <c r="I4808" s="1">
        <v>1.07092462562076E-4</v>
      </c>
      <c r="J4808" s="1">
        <v>1.2744888106561099E-4</v>
      </c>
      <c r="K4808" s="1">
        <v>1.6788155623989999E-3</v>
      </c>
      <c r="L4808" s="1">
        <v>4.6261302337170199E-4</v>
      </c>
      <c r="M4808" s="1">
        <v>0.93263559891578296</v>
      </c>
      <c r="N4808" s="1">
        <v>1.59938437693135E-5</v>
      </c>
      <c r="O4808" s="1">
        <v>1.47143362677684E-5</v>
      </c>
      <c r="P4808" s="1">
        <v>8.6200234358493598E-6</v>
      </c>
      <c r="Q4808" s="1">
        <v>7.6120463834690101E-6</v>
      </c>
      <c r="R4808" s="1">
        <v>30258.334892294999</v>
      </c>
      <c r="S4808" s="1">
        <v>4756.7983944111702</v>
      </c>
      <c r="T4808" s="1">
        <v>5.4934625637619501</v>
      </c>
      <c r="U4808" s="1">
        <v>1610204.7059885401</v>
      </c>
      <c r="V4808" s="1">
        <f t="shared" si="297"/>
        <v>2.2022489635675092E-2</v>
      </c>
      <c r="W4808" s="1">
        <f t="shared" si="298"/>
        <v>9.5131723267883841E-2</v>
      </c>
      <c r="X4808" s="1">
        <f t="shared" si="299"/>
        <v>865.90166751836227</v>
      </c>
    </row>
    <row r="4809" spans="1:24" hidden="1" x14ac:dyDescent="0.3">
      <c r="A4809" s="18" t="str">
        <f t="shared" si="296"/>
        <v>ConstMin - Tractors/Loaders/Backhoes_2019_9999</v>
      </c>
      <c r="B4809" s="1" t="s">
        <v>40</v>
      </c>
      <c r="C4809" s="1">
        <v>2020</v>
      </c>
      <c r="D4809" s="1" t="s">
        <v>102</v>
      </c>
      <c r="E4809" s="1">
        <v>2019</v>
      </c>
      <c r="F4809" s="1">
        <v>9999</v>
      </c>
      <c r="G4809" s="1" t="s">
        <v>5</v>
      </c>
      <c r="H4809" s="1">
        <v>2.42004473198061E-5</v>
      </c>
      <c r="I4809" s="1">
        <v>2.92825412569654E-5</v>
      </c>
      <c r="J4809" s="1">
        <v>3.48486441405209E-5</v>
      </c>
      <c r="K4809" s="1">
        <v>4.5904244605720002E-4</v>
      </c>
      <c r="L4809" s="1">
        <v>1.10351558412351E-3</v>
      </c>
      <c r="M4809" s="1">
        <v>0.25501272218047899</v>
      </c>
      <c r="N4809" s="1">
        <v>8.91875859110746E-6</v>
      </c>
      <c r="O4809" s="1">
        <v>8.2052579038188593E-6</v>
      </c>
      <c r="P4809" s="1">
        <v>2.3569930680224598E-6</v>
      </c>
      <c r="Q4809" s="1">
        <v>2.0813795568914298E-6</v>
      </c>
      <c r="R4809" s="1">
        <v>8273.6069248301592</v>
      </c>
      <c r="S4809" s="1">
        <v>259.68263083759399</v>
      </c>
      <c r="T4809" s="1">
        <v>0.28414461536699698</v>
      </c>
      <c r="U4809" s="1">
        <v>433954.18645116303</v>
      </c>
      <c r="V4809" s="1">
        <f t="shared" si="297"/>
        <v>2.2343617191030569E-2</v>
      </c>
      <c r="W4809" s="1">
        <f t="shared" si="298"/>
        <v>0.84202151581113827</v>
      </c>
      <c r="X4809" s="1">
        <f t="shared" si="299"/>
        <v>913.91008941764301</v>
      </c>
    </row>
    <row r="4810" spans="1:24" hidden="1" x14ac:dyDescent="0.3">
      <c r="A4810" s="18" t="str">
        <f t="shared" ref="A4810:A4873" si="300">D4810&amp;"_"&amp;E4810&amp;"_"&amp;F4810</f>
        <v>ConstMin - Tractors/Loaders/Backhoes_2020_50</v>
      </c>
      <c r="B4810" s="1" t="s">
        <v>40</v>
      </c>
      <c r="C4810" s="1">
        <v>2020</v>
      </c>
      <c r="D4810" s="1" t="s">
        <v>102</v>
      </c>
      <c r="E4810" s="1">
        <v>2020</v>
      </c>
      <c r="F4810" s="1">
        <v>50</v>
      </c>
      <c r="G4810" s="1" t="s">
        <v>5</v>
      </c>
      <c r="H4810" s="1">
        <v>2.1440431012580801E-5</v>
      </c>
      <c r="I4810" s="1">
        <v>2.5942921525222799E-5</v>
      </c>
      <c r="J4810" s="1">
        <v>3.0874220658116402E-5</v>
      </c>
      <c r="K4810" s="1">
        <v>6.5570554453622798E-4</v>
      </c>
      <c r="L4810" s="1">
        <v>6.2055272627220201E-4</v>
      </c>
      <c r="M4810" s="1">
        <v>0.13019371306109401</v>
      </c>
      <c r="N4810" s="1">
        <v>2.0838939379367702E-6</v>
      </c>
      <c r="O4810" s="1">
        <v>1.9171824229018301E-6</v>
      </c>
      <c r="P4810" s="1">
        <v>1.2030622294619801E-6</v>
      </c>
      <c r="Q4810" s="1">
        <v>1.06262358396915E-6</v>
      </c>
      <c r="R4810" s="1">
        <v>4223.9916375202602</v>
      </c>
      <c r="S4810" s="1">
        <v>5591.6283980233202</v>
      </c>
      <c r="T4810" s="1">
        <v>5.9670369227069502</v>
      </c>
      <c r="U4810" s="1">
        <v>201476.134341475</v>
      </c>
      <c r="V4810" s="1">
        <f t="shared" si="297"/>
        <v>4.2636728401618001E-2</v>
      </c>
      <c r="W4810" s="1">
        <f t="shared" si="298"/>
        <v>1.0198673277112436</v>
      </c>
      <c r="X4810" s="1">
        <f t="shared" si="299"/>
        <v>937.08627421843983</v>
      </c>
    </row>
    <row r="4811" spans="1:24" hidden="1" x14ac:dyDescent="0.3">
      <c r="A4811" s="18" t="str">
        <f t="shared" si="300"/>
        <v>ConstMin - Tractors/Loaders/Backhoes_2020_100</v>
      </c>
      <c r="B4811" s="1" t="s">
        <v>40</v>
      </c>
      <c r="C4811" s="1">
        <v>2020</v>
      </c>
      <c r="D4811" s="1" t="s">
        <v>102</v>
      </c>
      <c r="E4811" s="1">
        <v>2020</v>
      </c>
      <c r="F4811" s="1">
        <v>100</v>
      </c>
      <c r="G4811" s="1" t="s">
        <v>5</v>
      </c>
      <c r="H4811" s="1">
        <v>3.6843568180680298E-4</v>
      </c>
      <c r="I4811" s="1">
        <v>4.4580717498623199E-4</v>
      </c>
      <c r="J4811" s="1">
        <v>5.3054738180179702E-4</v>
      </c>
      <c r="K4811" s="1">
        <v>1.8800378232727701E-2</v>
      </c>
      <c r="L4811" s="1">
        <v>8.0909820887303894E-3</v>
      </c>
      <c r="M4811" s="1">
        <v>3.18237049966242</v>
      </c>
      <c r="N4811" s="1">
        <v>5.5924129619682401E-5</v>
      </c>
      <c r="O4811" s="1">
        <v>5.1450199250107797E-5</v>
      </c>
      <c r="P4811" s="1">
        <v>2.94115403873036E-5</v>
      </c>
      <c r="Q4811" s="1">
        <v>2.5974080209864699E-5</v>
      </c>
      <c r="R4811" s="1">
        <v>103248.50610687499</v>
      </c>
      <c r="S4811" s="1">
        <v>65390.051496547298</v>
      </c>
      <c r="T4811" s="1">
        <v>63.8378235857855</v>
      </c>
      <c r="U4811" s="1">
        <v>5441829.9384166803</v>
      </c>
      <c r="V4811" s="1">
        <f t="shared" ref="V4811:V4874" si="301">IFERROR(CONVERT(I4811,"ton","g")*365/U4811,0)</f>
        <v>2.7126308026525117E-2</v>
      </c>
      <c r="W4811" s="1">
        <f t="shared" ref="W4811:W4874" si="302">IFERROR(CONVERT(L4811,"ton","g")*365/U4811,0)</f>
        <v>0.49231704802143739</v>
      </c>
      <c r="X4811" s="1">
        <f t="shared" ref="X4811:X4874" si="303">S4811/T4811</f>
        <v>1024.3151759188015</v>
      </c>
    </row>
    <row r="4812" spans="1:24" hidden="1" x14ac:dyDescent="0.3">
      <c r="A4812" s="18" t="str">
        <f t="shared" si="300"/>
        <v>ConstMin - Tractors/Loaders/Backhoes_2020_175</v>
      </c>
      <c r="B4812" s="1" t="s">
        <v>40</v>
      </c>
      <c r="C4812" s="1">
        <v>2020</v>
      </c>
      <c r="D4812" s="1" t="s">
        <v>102</v>
      </c>
      <c r="E4812" s="1">
        <v>2020</v>
      </c>
      <c r="F4812" s="1">
        <v>175</v>
      </c>
      <c r="G4812" s="1" t="s">
        <v>5</v>
      </c>
      <c r="H4812" s="1">
        <v>3.58794251327005E-5</v>
      </c>
      <c r="I4812" s="1">
        <v>4.3414104410567602E-5</v>
      </c>
      <c r="J4812" s="1">
        <v>5.1666372191088797E-5</v>
      </c>
      <c r="K4812" s="1">
        <v>2.2924167136559401E-3</v>
      </c>
      <c r="L4812" s="1">
        <v>2.1503560031593301E-4</v>
      </c>
      <c r="M4812" s="1">
        <v>0.43838418100501902</v>
      </c>
      <c r="N4812" s="1">
        <v>7.3765755545352501E-6</v>
      </c>
      <c r="O4812" s="1">
        <v>6.7864495101724298E-6</v>
      </c>
      <c r="P4812" s="1">
        <v>4.0520027723572698E-6</v>
      </c>
      <c r="Q4812" s="1">
        <v>3.5780327530588002E-6</v>
      </c>
      <c r="R4812" s="1">
        <v>14222.8919588262</v>
      </c>
      <c r="S4812" s="1">
        <v>5239.2925258331798</v>
      </c>
      <c r="T4812" s="1">
        <v>5.3987476919729502</v>
      </c>
      <c r="U4812" s="1">
        <v>753171.27994170296</v>
      </c>
      <c r="V4812" s="1">
        <f t="shared" si="301"/>
        <v>1.9086473602863557E-2</v>
      </c>
      <c r="W4812" s="1">
        <f t="shared" si="302"/>
        <v>9.4537739861954559E-2</v>
      </c>
      <c r="X4812" s="1">
        <f t="shared" si="303"/>
        <v>970.46441596504792</v>
      </c>
    </row>
    <row r="4813" spans="1:24" hidden="1" x14ac:dyDescent="0.3">
      <c r="A4813" s="18" t="str">
        <f t="shared" si="300"/>
        <v>ConstMin - Tractors/Loaders/Backhoes_2020_300</v>
      </c>
      <c r="B4813" s="1" t="s">
        <v>40</v>
      </c>
      <c r="C4813" s="1">
        <v>2020</v>
      </c>
      <c r="D4813" s="1" t="s">
        <v>102</v>
      </c>
      <c r="E4813" s="1">
        <v>2020</v>
      </c>
      <c r="F4813" s="1">
        <v>300</v>
      </c>
      <c r="G4813" s="1" t="s">
        <v>5</v>
      </c>
      <c r="H4813" s="1">
        <v>1.7048126342955199E-5</v>
      </c>
      <c r="I4813" s="1">
        <v>2.0628232874975799E-5</v>
      </c>
      <c r="J4813" s="1">
        <v>2.45493019338555E-5</v>
      </c>
      <c r="K4813" s="1">
        <v>3.7113967714428301E-4</v>
      </c>
      <c r="L4813" s="1">
        <v>1.02174270319568E-4</v>
      </c>
      <c r="M4813" s="1">
        <v>0.20829845731600199</v>
      </c>
      <c r="N4813" s="1">
        <v>3.46899571511838E-6</v>
      </c>
      <c r="O4813" s="1">
        <v>3.1914760579089101E-6</v>
      </c>
      <c r="P4813" s="1">
        <v>1.9253110926293298E-6</v>
      </c>
      <c r="Q4813" s="1">
        <v>1.7001040069001601E-6</v>
      </c>
      <c r="R4813" s="1">
        <v>6758.0140478694902</v>
      </c>
      <c r="S4813" s="1">
        <v>1722.90656781915</v>
      </c>
      <c r="T4813" s="1">
        <v>1.89429743577998</v>
      </c>
      <c r="U4813" s="1">
        <v>355263.33428430901</v>
      </c>
      <c r="V4813" s="1">
        <f t="shared" si="301"/>
        <v>1.9226500286022841E-2</v>
      </c>
      <c r="W4813" s="1">
        <f t="shared" si="302"/>
        <v>9.5231309895984204E-2</v>
      </c>
      <c r="X4813" s="1">
        <f t="shared" si="303"/>
        <v>909.52272609171348</v>
      </c>
    </row>
    <row r="4814" spans="1:24" hidden="1" x14ac:dyDescent="0.3">
      <c r="A4814" s="18" t="str">
        <f t="shared" si="300"/>
        <v>ConstMin - Tractors/Loaders/Backhoes_2020_600</v>
      </c>
      <c r="B4814" s="1" t="s">
        <v>40</v>
      </c>
      <c r="C4814" s="1">
        <v>2020</v>
      </c>
      <c r="D4814" s="1" t="s">
        <v>102</v>
      </c>
      <c r="E4814" s="1">
        <v>2020</v>
      </c>
      <c r="F4814" s="1">
        <v>600</v>
      </c>
      <c r="G4814" s="1" t="s">
        <v>5</v>
      </c>
      <c r="H4814" s="1">
        <v>3.03656261305586E-5</v>
      </c>
      <c r="I4814" s="1">
        <v>3.67424076179759E-5</v>
      </c>
      <c r="J4814" s="1">
        <v>4.37265016280043E-5</v>
      </c>
      <c r="K4814" s="1">
        <v>6.5739170881057003E-4</v>
      </c>
      <c r="L4814" s="1">
        <v>1.8198983455848899E-4</v>
      </c>
      <c r="M4814" s="1">
        <v>0.37101514566400201</v>
      </c>
      <c r="N4814" s="1">
        <v>6.17887413635477E-6</v>
      </c>
      <c r="O4814" s="1">
        <v>5.6845642054463798E-6</v>
      </c>
      <c r="P4814" s="1">
        <v>3.4293080452185999E-6</v>
      </c>
      <c r="Q4814" s="1">
        <v>3.0281757430738099E-6</v>
      </c>
      <c r="R4814" s="1">
        <v>12037.177800918</v>
      </c>
      <c r="S4814" s="1">
        <v>1792.0003190672301</v>
      </c>
      <c r="T4814" s="1">
        <v>2.0837271793579801</v>
      </c>
      <c r="U4814" s="1">
        <v>634094.09741541801</v>
      </c>
      <c r="V4814" s="1">
        <f t="shared" si="301"/>
        <v>1.9186797902359894E-2</v>
      </c>
      <c r="W4814" s="1">
        <f t="shared" si="302"/>
        <v>9.5034658922277776E-2</v>
      </c>
      <c r="X4814" s="1">
        <f t="shared" si="303"/>
        <v>859.99757397192741</v>
      </c>
    </row>
    <row r="4815" spans="1:24" hidden="1" x14ac:dyDescent="0.3">
      <c r="A4815" s="18" t="str">
        <f t="shared" si="300"/>
        <v>ConstMin - Tractors/Loaders/Backhoes_2020_9999</v>
      </c>
      <c r="B4815" s="1" t="s">
        <v>40</v>
      </c>
      <c r="C4815" s="1">
        <v>2020</v>
      </c>
      <c r="D4815" s="1" t="s">
        <v>102</v>
      </c>
      <c r="E4815" s="1">
        <v>2020</v>
      </c>
      <c r="F4815" s="1">
        <v>9999</v>
      </c>
      <c r="G4815" s="1" t="s">
        <v>5</v>
      </c>
      <c r="H4815" s="1">
        <v>1.1751799506134199E-5</v>
      </c>
      <c r="I4815" s="1">
        <v>1.42196774024224E-5</v>
      </c>
      <c r="J4815" s="1">
        <v>1.69225912888333E-5</v>
      </c>
      <c r="K4815" s="1">
        <v>2.5441713356149601E-4</v>
      </c>
      <c r="L4815" s="1">
        <v>6.1501338481897701E-4</v>
      </c>
      <c r="M4815" s="1">
        <v>0.14358655365234599</v>
      </c>
      <c r="N4815" s="1">
        <v>4.8321865045569896E-6</v>
      </c>
      <c r="O4815" s="1">
        <v>4.4456115841924297E-6</v>
      </c>
      <c r="P4815" s="1">
        <v>1.32717634139694E-6</v>
      </c>
      <c r="Q4815" s="1">
        <v>1.17193414846565E-6</v>
      </c>
      <c r="R4815" s="1">
        <v>4658.50760092582</v>
      </c>
      <c r="S4815" s="1">
        <v>164.81078279359099</v>
      </c>
      <c r="T4815" s="1">
        <v>0.18942974357799799</v>
      </c>
      <c r="U4815" s="1">
        <v>244433.30186374101</v>
      </c>
      <c r="V4815" s="1">
        <f t="shared" si="301"/>
        <v>1.9262735890843881E-2</v>
      </c>
      <c r="W4815" s="1">
        <f t="shared" si="302"/>
        <v>0.83313003986178436</v>
      </c>
      <c r="X4815" s="1">
        <f t="shared" si="303"/>
        <v>870.03645615837456</v>
      </c>
    </row>
    <row r="4816" spans="1:24" hidden="1" x14ac:dyDescent="0.3">
      <c r="A4816" s="18" t="str">
        <f t="shared" si="300"/>
        <v>ConstMin - Tractors/Loaders/Backhoes_2021_50</v>
      </c>
      <c r="B4816" s="1" t="s">
        <v>40</v>
      </c>
      <c r="C4816" s="1">
        <v>2020</v>
      </c>
      <c r="D4816" s="1" t="s">
        <v>102</v>
      </c>
      <c r="E4816" s="1">
        <v>2021</v>
      </c>
      <c r="F4816" s="1">
        <v>50</v>
      </c>
      <c r="G4816" s="1" t="s">
        <v>5</v>
      </c>
      <c r="H4816" s="1">
        <v>3.4047048430674701E-5</v>
      </c>
      <c r="I4816" s="1">
        <v>4.1196928601116401E-5</v>
      </c>
      <c r="J4816" s="1">
        <v>4.9027749740171602E-5</v>
      </c>
      <c r="K4816" s="1">
        <v>1.0412495167651701E-3</v>
      </c>
      <c r="L4816" s="1">
        <v>9.8542742507272494E-4</v>
      </c>
      <c r="M4816" s="1">
        <v>0.206745454480809</v>
      </c>
      <c r="N4816" s="1">
        <v>3.3091889704871299E-6</v>
      </c>
      <c r="O4816" s="1">
        <v>3.0444538528481601E-6</v>
      </c>
      <c r="P4816" s="1">
        <v>1.9104428435964099E-6</v>
      </c>
      <c r="Q4816" s="1">
        <v>1.68742860653061E-6</v>
      </c>
      <c r="R4816" s="1">
        <v>6707.6285812085598</v>
      </c>
      <c r="S4816" s="1">
        <v>9228.8755967526595</v>
      </c>
      <c r="T4816" s="1">
        <v>9.0926276917439193</v>
      </c>
      <c r="U4816" s="1">
        <v>320703.42698715499</v>
      </c>
      <c r="V4816" s="1">
        <f t="shared" si="301"/>
        <v>4.2535333155651688E-2</v>
      </c>
      <c r="W4816" s="1">
        <f t="shared" si="302"/>
        <v>1.0174419610749448</v>
      </c>
      <c r="X4816" s="1">
        <f t="shared" si="303"/>
        <v>1014.9844368017458</v>
      </c>
    </row>
    <row r="4817" spans="1:24" hidden="1" x14ac:dyDescent="0.3">
      <c r="A4817" s="18" t="str">
        <f t="shared" si="300"/>
        <v>ConstMin - Tractors/Loaders/Backhoes_2021_100</v>
      </c>
      <c r="B4817" s="1" t="s">
        <v>40</v>
      </c>
      <c r="C4817" s="1">
        <v>2020</v>
      </c>
      <c r="D4817" s="1" t="s">
        <v>102</v>
      </c>
      <c r="E4817" s="1">
        <v>2021</v>
      </c>
      <c r="F4817" s="1">
        <v>100</v>
      </c>
      <c r="G4817" s="1" t="s">
        <v>5</v>
      </c>
      <c r="H4817" s="1">
        <v>4.40350846422373E-4</v>
      </c>
      <c r="I4817" s="1">
        <v>5.3282452417107199E-4</v>
      </c>
      <c r="J4817" s="1">
        <v>6.3410521884821802E-4</v>
      </c>
      <c r="K4817" s="1">
        <v>2.2470034463663802E-2</v>
      </c>
      <c r="L4817" s="1">
        <v>9.6702653599901496E-3</v>
      </c>
      <c r="M4817" s="1">
        <v>3.8035391585410299</v>
      </c>
      <c r="N4817" s="1">
        <v>6.68399914272551E-5</v>
      </c>
      <c r="O4817" s="1">
        <v>6.1492792113074704E-5</v>
      </c>
      <c r="P4817" s="1">
        <v>3.5152395231160697E-5</v>
      </c>
      <c r="Q4817" s="1">
        <v>3.1043975299477499E-5</v>
      </c>
      <c r="R4817" s="1">
        <v>123401.63914918801</v>
      </c>
      <c r="S4817" s="1">
        <v>78466.308040091404</v>
      </c>
      <c r="T4817" s="1">
        <v>76.719046149089195</v>
      </c>
      <c r="U4817" s="1">
        <v>6512509.8233571602</v>
      </c>
      <c r="V4817" s="1">
        <f t="shared" si="301"/>
        <v>2.7090961249322591E-2</v>
      </c>
      <c r="W4817" s="1">
        <f t="shared" si="302"/>
        <v>0.4916755371681199</v>
      </c>
      <c r="X4817" s="1">
        <f t="shared" si="303"/>
        <v>1022.7748124971044</v>
      </c>
    </row>
    <row r="4818" spans="1:24" hidden="1" x14ac:dyDescent="0.3">
      <c r="A4818" s="18" t="str">
        <f t="shared" si="300"/>
        <v>ConstMin - Tractors/Loaders/Backhoes_2021_175</v>
      </c>
      <c r="B4818" s="1" t="s">
        <v>40</v>
      </c>
      <c r="C4818" s="1">
        <v>2020</v>
      </c>
      <c r="D4818" s="1" t="s">
        <v>102</v>
      </c>
      <c r="E4818" s="1">
        <v>2021</v>
      </c>
      <c r="F4818" s="1">
        <v>175</v>
      </c>
      <c r="G4818" s="1" t="s">
        <v>5</v>
      </c>
      <c r="H4818" s="1">
        <v>4.4074524079122898E-5</v>
      </c>
      <c r="I4818" s="1">
        <v>5.3330174135738699E-5</v>
      </c>
      <c r="J4818" s="1">
        <v>6.3467314673936994E-5</v>
      </c>
      <c r="K4818" s="1">
        <v>2.8160199131319801E-3</v>
      </c>
      <c r="L4818" s="1">
        <v>2.6415115930481799E-4</v>
      </c>
      <c r="M4818" s="1">
        <v>0.53851403889976601</v>
      </c>
      <c r="N4818" s="1">
        <v>9.0614343930365799E-6</v>
      </c>
      <c r="O4818" s="1">
        <v>8.3365196415936601E-6</v>
      </c>
      <c r="P4818" s="1">
        <v>4.9775071116222298E-6</v>
      </c>
      <c r="Q4818" s="1">
        <v>4.3952791926661304E-6</v>
      </c>
      <c r="R4818" s="1">
        <v>17471.494924892799</v>
      </c>
      <c r="S4818" s="1">
        <v>6433.8537572736504</v>
      </c>
      <c r="T4818" s="1">
        <v>5.8723220509179503</v>
      </c>
      <c r="U4818" s="1">
        <v>919314.68444657</v>
      </c>
      <c r="V4818" s="1">
        <f t="shared" si="301"/>
        <v>1.920867484903999E-2</v>
      </c>
      <c r="W4818" s="1">
        <f t="shared" si="302"/>
        <v>9.5143018231454199E-2</v>
      </c>
      <c r="X4818" s="1">
        <f t="shared" si="303"/>
        <v>1095.6234521006768</v>
      </c>
    </row>
    <row r="4819" spans="1:24" hidden="1" x14ac:dyDescent="0.3">
      <c r="A4819" s="18" t="str">
        <f t="shared" si="300"/>
        <v>ConstMin - Tractors/Loaders/Backhoes_2021_300</v>
      </c>
      <c r="B4819" s="1" t="s">
        <v>40</v>
      </c>
      <c r="C4819" s="1">
        <v>2020</v>
      </c>
      <c r="D4819" s="1" t="s">
        <v>102</v>
      </c>
      <c r="E4819" s="1">
        <v>2021</v>
      </c>
      <c r="F4819" s="1">
        <v>300</v>
      </c>
      <c r="G4819" s="1" t="s">
        <v>5</v>
      </c>
      <c r="H4819" s="1">
        <v>3.7052314600046803E-5</v>
      </c>
      <c r="I4819" s="1">
        <v>4.4833300666056697E-5</v>
      </c>
      <c r="J4819" s="1">
        <v>5.3355333024067402E-5</v>
      </c>
      <c r="K4819" s="1">
        <v>8.0505990002424502E-4</v>
      </c>
      <c r="L4819" s="1">
        <v>2.2206506050884999E-4</v>
      </c>
      <c r="M4819" s="1">
        <v>0.45271485064786698</v>
      </c>
      <c r="N4819" s="1">
        <v>7.5394983587680096E-6</v>
      </c>
      <c r="O4819" s="1">
        <v>6.9363384900665696E-6</v>
      </c>
      <c r="P4819" s="1">
        <v>4.1844617333294402E-6</v>
      </c>
      <c r="Q4819" s="1">
        <v>3.6949977522013801E-6</v>
      </c>
      <c r="R4819" s="1">
        <v>14687.8347529767</v>
      </c>
      <c r="S4819" s="1">
        <v>3458.70218403627</v>
      </c>
      <c r="T4819" s="1">
        <v>3.4097353844039699</v>
      </c>
      <c r="U4819" s="1">
        <v>774545.15128465695</v>
      </c>
      <c r="V4819" s="1">
        <f t="shared" si="301"/>
        <v>1.9166489443935293E-2</v>
      </c>
      <c r="W4819" s="1">
        <f t="shared" si="302"/>
        <v>9.4934068535625374E-2</v>
      </c>
      <c r="X4819" s="1">
        <f t="shared" si="303"/>
        <v>1014.3608796906273</v>
      </c>
    </row>
    <row r="4820" spans="1:24" hidden="1" x14ac:dyDescent="0.3">
      <c r="A4820" s="18" t="str">
        <f t="shared" si="300"/>
        <v>ConstMin - Trenchers_1969_50</v>
      </c>
      <c r="B4820" s="1" t="s">
        <v>40</v>
      </c>
      <c r="C4820" s="1">
        <v>2020</v>
      </c>
      <c r="D4820" s="1" t="s">
        <v>103</v>
      </c>
      <c r="E4820" s="1">
        <v>1969</v>
      </c>
      <c r="F4820" s="1">
        <v>50</v>
      </c>
      <c r="G4820" s="1" t="s">
        <v>5</v>
      </c>
      <c r="H4820" s="1">
        <v>3.3922622335512298E-5</v>
      </c>
      <c r="I4820" s="1">
        <v>4.1046373025969901E-5</v>
      </c>
      <c r="J4820" s="1">
        <v>4.8848576163137698E-5</v>
      </c>
      <c r="K4820" s="1">
        <v>1.12792314847095E-4</v>
      </c>
      <c r="L4820" s="1">
        <v>7.7666547525315503E-5</v>
      </c>
      <c r="M4820" s="1">
        <v>5.9349634139469996E-3</v>
      </c>
      <c r="N4820" s="1">
        <v>1.06776185497273E-5</v>
      </c>
      <c r="O4820" s="1">
        <v>9.8234090657491701E-6</v>
      </c>
      <c r="P4820" s="1">
        <v>5.3854001335060397E-8</v>
      </c>
      <c r="Q4820" s="1">
        <v>4.8440373543188801E-8</v>
      </c>
      <c r="R4820" s="1">
        <v>192.55335177157801</v>
      </c>
      <c r="S4820" s="1">
        <v>178.061650160174</v>
      </c>
      <c r="T4820" s="1">
        <v>0.81032888414576998</v>
      </c>
      <c r="U4820" s="1">
        <v>6655.0541747365096</v>
      </c>
      <c r="V4820" s="1">
        <f t="shared" si="301"/>
        <v>2.0422635828788516</v>
      </c>
      <c r="W4820" s="1">
        <f t="shared" si="302"/>
        <v>3.864301518639075</v>
      </c>
      <c r="X4820" s="1">
        <f t="shared" si="303"/>
        <v>219.73997674769114</v>
      </c>
    </row>
    <row r="4821" spans="1:24" hidden="1" x14ac:dyDescent="0.3">
      <c r="A4821" s="18" t="str">
        <f t="shared" si="300"/>
        <v>ConstMin - Trenchers_1969_100</v>
      </c>
      <c r="B4821" s="1" t="s">
        <v>40</v>
      </c>
      <c r="C4821" s="1">
        <v>2020</v>
      </c>
      <c r="D4821" s="1" t="s">
        <v>103</v>
      </c>
      <c r="E4821" s="1">
        <v>1969</v>
      </c>
      <c r="F4821" s="1">
        <v>100</v>
      </c>
      <c r="G4821" s="1" t="s">
        <v>5</v>
      </c>
      <c r="H4821" s="1">
        <v>5.7895759393763503E-5</v>
      </c>
      <c r="I4821" s="1">
        <v>7.0053868866453898E-5</v>
      </c>
      <c r="J4821" s="1">
        <v>8.3369893527019499E-5</v>
      </c>
      <c r="K4821" s="1">
        <v>2.2709796058498099E-4</v>
      </c>
      <c r="L4821" s="1">
        <v>5.5478695900554504E-4</v>
      </c>
      <c r="M4821" s="1">
        <v>1.89615709710871E-2</v>
      </c>
      <c r="N4821" s="1">
        <v>4.0675959574074997E-5</v>
      </c>
      <c r="O4821" s="1">
        <v>3.7421882808148998E-5</v>
      </c>
      <c r="P4821" s="1">
        <v>1.7357225419190001E-7</v>
      </c>
      <c r="Q4821" s="1">
        <v>1.5476179324824199E-7</v>
      </c>
      <c r="R4821" s="1">
        <v>615.18728771898702</v>
      </c>
      <c r="S4821" s="1">
        <v>289.91509791307499</v>
      </c>
      <c r="T4821" s="1">
        <v>1.31678443673687</v>
      </c>
      <c r="U4821" s="1">
        <v>23728.435706116299</v>
      </c>
      <c r="V4821" s="1">
        <f t="shared" si="301"/>
        <v>0.9775784457206248</v>
      </c>
      <c r="W4821" s="1">
        <f t="shared" si="302"/>
        <v>7.7418675351765209</v>
      </c>
      <c r="X4821" s="1">
        <f t="shared" si="303"/>
        <v>220.16898880694174</v>
      </c>
    </row>
    <row r="4822" spans="1:24" hidden="1" x14ac:dyDescent="0.3">
      <c r="A4822" s="18" t="str">
        <f t="shared" si="300"/>
        <v>ConstMin - Trenchers_1969_175</v>
      </c>
      <c r="B4822" s="1" t="s">
        <v>40</v>
      </c>
      <c r="C4822" s="1">
        <v>2020</v>
      </c>
      <c r="D4822" s="1" t="s">
        <v>103</v>
      </c>
      <c r="E4822" s="1">
        <v>1969</v>
      </c>
      <c r="F4822" s="1">
        <v>175</v>
      </c>
      <c r="G4822" s="1" t="s">
        <v>5</v>
      </c>
      <c r="H4822" s="1">
        <v>1.6272730283144699E-5</v>
      </c>
      <c r="I4822" s="1">
        <v>1.9690003642605101E-5</v>
      </c>
      <c r="J4822" s="1">
        <v>2.3432731607728299E-5</v>
      </c>
      <c r="K4822" s="1">
        <v>6.3756611495317697E-5</v>
      </c>
      <c r="L4822" s="1">
        <v>1.8312237358050101E-4</v>
      </c>
      <c r="M4822" s="1">
        <v>5.81232134649647E-3</v>
      </c>
      <c r="N4822" s="1">
        <v>1.14286367953899E-5</v>
      </c>
      <c r="O4822" s="1">
        <v>1.05143458517587E-5</v>
      </c>
      <c r="P4822" s="1">
        <v>5.3249611362890397E-8</v>
      </c>
      <c r="Q4822" s="1">
        <v>4.7439385475519902E-8</v>
      </c>
      <c r="R4822" s="1">
        <v>188.574364959241</v>
      </c>
      <c r="S4822" s="1">
        <v>45.1933122233945</v>
      </c>
      <c r="T4822" s="1">
        <v>0.202582221036442</v>
      </c>
      <c r="U4822" s="1">
        <v>7253.5266118548097</v>
      </c>
      <c r="V4822" s="1">
        <f t="shared" si="301"/>
        <v>0.8988457896000005</v>
      </c>
      <c r="W4822" s="1">
        <f t="shared" si="302"/>
        <v>8.3595095999999689</v>
      </c>
      <c r="X4822" s="1">
        <f t="shared" si="303"/>
        <v>223.08627080983968</v>
      </c>
    </row>
    <row r="4823" spans="1:24" hidden="1" x14ac:dyDescent="0.3">
      <c r="A4823" s="18" t="str">
        <f t="shared" si="300"/>
        <v>ConstMin - Trenchers_1969_300</v>
      </c>
      <c r="B4823" s="1" t="s">
        <v>40</v>
      </c>
      <c r="C4823" s="1">
        <v>2020</v>
      </c>
      <c r="D4823" s="1" t="s">
        <v>103</v>
      </c>
      <c r="E4823" s="1">
        <v>1969</v>
      </c>
      <c r="F4823" s="1">
        <v>300</v>
      </c>
      <c r="G4823" s="1" t="s">
        <v>5</v>
      </c>
      <c r="H4823" s="1">
        <v>4.4103661515065098E-5</v>
      </c>
      <c r="I4823" s="1">
        <v>5.3365430433228802E-5</v>
      </c>
      <c r="J4823" s="1">
        <v>6.3509272581693699E-5</v>
      </c>
      <c r="K4823" s="1">
        <v>1.72798292837777E-4</v>
      </c>
      <c r="L4823" s="1">
        <v>4.9631297512472397E-4</v>
      </c>
      <c r="M4823" s="1">
        <v>1.57530204718128E-2</v>
      </c>
      <c r="N4823" s="1">
        <v>3.0974810006197097E-5</v>
      </c>
      <c r="O4823" s="1">
        <v>2.84968252057013E-5</v>
      </c>
      <c r="P4823" s="1">
        <v>1.4432137659101099E-7</v>
      </c>
      <c r="Q4823" s="1">
        <v>1.28574035400941E-7</v>
      </c>
      <c r="R4823" s="1">
        <v>511.08940035682201</v>
      </c>
      <c r="S4823" s="1">
        <v>90.386624446789</v>
      </c>
      <c r="T4823" s="1">
        <v>0.40516444207288499</v>
      </c>
      <c r="U4823" s="1">
        <v>19659.090817176599</v>
      </c>
      <c r="V4823" s="1">
        <f t="shared" si="301"/>
        <v>0.89884578960000028</v>
      </c>
      <c r="W4823" s="1">
        <f t="shared" si="302"/>
        <v>8.3595095999999902</v>
      </c>
      <c r="X4823" s="1">
        <f t="shared" si="303"/>
        <v>223.08627080983914</v>
      </c>
    </row>
    <row r="4824" spans="1:24" hidden="1" x14ac:dyDescent="0.3">
      <c r="A4824" s="18" t="str">
        <f t="shared" si="300"/>
        <v>ConstMin - Trenchers_1970_300</v>
      </c>
      <c r="B4824" s="1" t="s">
        <v>40</v>
      </c>
      <c r="C4824" s="1">
        <v>2020</v>
      </c>
      <c r="D4824" s="1" t="s">
        <v>103</v>
      </c>
      <c r="E4824" s="1">
        <v>1970</v>
      </c>
      <c r="F4824" s="1">
        <v>300</v>
      </c>
      <c r="G4824" s="1" t="s">
        <v>5</v>
      </c>
      <c r="H4824" s="1">
        <v>8.0127719272596301E-6</v>
      </c>
      <c r="I4824" s="1">
        <v>9.6954540319841502E-6</v>
      </c>
      <c r="J4824" s="1">
        <v>1.15383915752538E-5</v>
      </c>
      <c r="K4824" s="1">
        <v>3.76772846708231E-5</v>
      </c>
      <c r="L4824" s="1">
        <v>1.0049765180336499E-4</v>
      </c>
      <c r="M4824" s="1">
        <v>3.43482002625456E-3</v>
      </c>
      <c r="N4824" s="1">
        <v>5.7889794845060197E-6</v>
      </c>
      <c r="O4824" s="1">
        <v>5.3258611257455402E-6</v>
      </c>
      <c r="P4824" s="1">
        <v>3.1516231367038302E-8</v>
      </c>
      <c r="Q4824" s="1">
        <v>2.8034539308936399E-8</v>
      </c>
      <c r="R4824" s="1">
        <v>111.438952973697</v>
      </c>
      <c r="S4824" s="1">
        <v>18.755224572708698</v>
      </c>
      <c r="T4824" s="1">
        <v>0.101291110518221</v>
      </c>
      <c r="U4824" s="1">
        <v>4276.19120257758</v>
      </c>
      <c r="V4824" s="1">
        <f t="shared" si="301"/>
        <v>0.75075742592106209</v>
      </c>
      <c r="W4824" s="1">
        <f t="shared" si="302"/>
        <v>7.7819314216855675</v>
      </c>
      <c r="X4824" s="1">
        <f t="shared" si="303"/>
        <v>185.16160477216675</v>
      </c>
    </row>
    <row r="4825" spans="1:24" hidden="1" x14ac:dyDescent="0.3">
      <c r="A4825" s="18" t="str">
        <f t="shared" si="300"/>
        <v>ConstMin - Trenchers_1971_25</v>
      </c>
      <c r="B4825" s="1" t="s">
        <v>40</v>
      </c>
      <c r="C4825" s="1">
        <v>2020</v>
      </c>
      <c r="D4825" s="1" t="s">
        <v>103</v>
      </c>
      <c r="E4825" s="1">
        <v>1971</v>
      </c>
      <c r="F4825" s="1">
        <v>25</v>
      </c>
      <c r="G4825" s="1" t="s">
        <v>5</v>
      </c>
      <c r="H4825" s="1">
        <v>0</v>
      </c>
      <c r="I4825" s="1">
        <v>0</v>
      </c>
      <c r="J4825" s="1">
        <v>0</v>
      </c>
      <c r="K4825" s="1">
        <v>0</v>
      </c>
      <c r="L4825" s="1">
        <v>0</v>
      </c>
      <c r="M4825" s="1">
        <v>0</v>
      </c>
      <c r="N4825" s="1">
        <v>0</v>
      </c>
      <c r="O4825" s="1">
        <v>0</v>
      </c>
      <c r="P4825" s="1">
        <v>0</v>
      </c>
      <c r="Q4825" s="1">
        <v>0</v>
      </c>
      <c r="R4825" s="1">
        <v>0</v>
      </c>
      <c r="S4825" s="1">
        <v>0</v>
      </c>
      <c r="T4825" s="1">
        <v>0</v>
      </c>
      <c r="U4825" s="1">
        <v>0</v>
      </c>
      <c r="V4825" s="1">
        <f t="shared" si="301"/>
        <v>0</v>
      </c>
      <c r="W4825" s="1">
        <f t="shared" si="302"/>
        <v>0</v>
      </c>
      <c r="X4825" s="1" t="e">
        <f t="shared" si="303"/>
        <v>#DIV/0!</v>
      </c>
    </row>
    <row r="4826" spans="1:24" hidden="1" x14ac:dyDescent="0.3">
      <c r="A4826" s="18" t="str">
        <f t="shared" si="300"/>
        <v>ConstMin - Trenchers_1972_25</v>
      </c>
      <c r="B4826" s="1" t="s">
        <v>40</v>
      </c>
      <c r="C4826" s="1">
        <v>2020</v>
      </c>
      <c r="D4826" s="1" t="s">
        <v>103</v>
      </c>
      <c r="E4826" s="1">
        <v>1972</v>
      </c>
      <c r="F4826" s="1">
        <v>25</v>
      </c>
      <c r="G4826" s="1" t="s">
        <v>5</v>
      </c>
      <c r="H4826" s="1">
        <v>0</v>
      </c>
      <c r="I4826" s="1">
        <v>0</v>
      </c>
      <c r="J4826" s="1">
        <v>0</v>
      </c>
      <c r="K4826" s="1">
        <v>0</v>
      </c>
      <c r="L4826" s="1">
        <v>0</v>
      </c>
      <c r="M4826" s="1">
        <v>0</v>
      </c>
      <c r="N4826" s="1">
        <v>0</v>
      </c>
      <c r="O4826" s="1">
        <v>0</v>
      </c>
      <c r="P4826" s="1">
        <v>0</v>
      </c>
      <c r="Q4826" s="1">
        <v>0</v>
      </c>
      <c r="R4826" s="1">
        <v>0</v>
      </c>
      <c r="S4826" s="1">
        <v>0</v>
      </c>
      <c r="T4826" s="1">
        <v>0</v>
      </c>
      <c r="U4826" s="1">
        <v>0</v>
      </c>
      <c r="V4826" s="1">
        <f t="shared" si="301"/>
        <v>0</v>
      </c>
      <c r="W4826" s="1">
        <f t="shared" si="302"/>
        <v>0</v>
      </c>
      <c r="X4826" s="1" t="e">
        <f t="shared" si="303"/>
        <v>#DIV/0!</v>
      </c>
    </row>
    <row r="4827" spans="1:24" hidden="1" x14ac:dyDescent="0.3">
      <c r="A4827" s="18" t="str">
        <f t="shared" si="300"/>
        <v>ConstMin - Trenchers_1972_50</v>
      </c>
      <c r="B4827" s="1" t="s">
        <v>40</v>
      </c>
      <c r="C4827" s="1">
        <v>2020</v>
      </c>
      <c r="D4827" s="1" t="s">
        <v>103</v>
      </c>
      <c r="E4827" s="1">
        <v>1972</v>
      </c>
      <c r="F4827" s="1">
        <v>50</v>
      </c>
      <c r="G4827" s="1" t="s">
        <v>5</v>
      </c>
      <c r="H4827" s="1">
        <v>4.0235303448555199E-6</v>
      </c>
      <c r="I4827" s="1">
        <v>4.8684717172751797E-6</v>
      </c>
      <c r="J4827" s="1">
        <v>5.7938836965919497E-6</v>
      </c>
      <c r="K4827" s="1">
        <v>1.3379197697935E-5</v>
      </c>
      <c r="L4827" s="1">
        <v>9.2178415457752108E-6</v>
      </c>
      <c r="M4827" s="1">
        <v>7.0454174054147595E-4</v>
      </c>
      <c r="N4827" s="1">
        <v>1.26668269295625E-6</v>
      </c>
      <c r="O4827" s="1">
        <v>1.1653480775197499E-6</v>
      </c>
      <c r="P4827" s="1">
        <v>6.3931318744665703E-9</v>
      </c>
      <c r="Q4827" s="1">
        <v>5.7503749742411298E-9</v>
      </c>
      <c r="R4827" s="1">
        <v>22.858080857826501</v>
      </c>
      <c r="S4827" s="1">
        <v>22.5966561116972</v>
      </c>
      <c r="T4827" s="1">
        <v>0.101291110518221</v>
      </c>
      <c r="U4827" s="1">
        <v>790.88296390940297</v>
      </c>
      <c r="V4827" s="1">
        <f t="shared" si="301"/>
        <v>2.0383043502779787</v>
      </c>
      <c r="W4827" s="1">
        <f t="shared" si="302"/>
        <v>3.8592740420483591</v>
      </c>
      <c r="X4827" s="1">
        <f t="shared" si="303"/>
        <v>223.08627080983919</v>
      </c>
    </row>
    <row r="4828" spans="1:24" hidden="1" x14ac:dyDescent="0.3">
      <c r="A4828" s="18" t="str">
        <f t="shared" si="300"/>
        <v>ConstMin - Trenchers_1972_100</v>
      </c>
      <c r="B4828" s="1" t="s">
        <v>40</v>
      </c>
      <c r="C4828" s="1">
        <v>2020</v>
      </c>
      <c r="D4828" s="1" t="s">
        <v>103</v>
      </c>
      <c r="E4828" s="1">
        <v>1972</v>
      </c>
      <c r="F4828" s="1">
        <v>100</v>
      </c>
      <c r="G4828" s="1" t="s">
        <v>5</v>
      </c>
      <c r="H4828" s="1">
        <v>2.0058801521801499E-5</v>
      </c>
      <c r="I4828" s="1">
        <v>2.4271149841379801E-5</v>
      </c>
      <c r="J4828" s="1">
        <v>2.88846741913942E-5</v>
      </c>
      <c r="K4828" s="1">
        <v>7.8694158634643997E-5</v>
      </c>
      <c r="L4828" s="1">
        <v>1.9225158880638101E-4</v>
      </c>
      <c r="M4828" s="1">
        <v>6.5728119899633002E-3</v>
      </c>
      <c r="N4828" s="1">
        <v>1.4090588868839799E-5</v>
      </c>
      <c r="O4828" s="1">
        <v>1.29633417593326E-5</v>
      </c>
      <c r="P4828" s="1">
        <v>6.01671423640429E-8</v>
      </c>
      <c r="Q4828" s="1">
        <v>5.3646407874186101E-8</v>
      </c>
      <c r="R4828" s="1">
        <v>213.24764635577699</v>
      </c>
      <c r="S4828" s="1">
        <v>90.386624446789</v>
      </c>
      <c r="T4828" s="1">
        <v>0.40516444207288499</v>
      </c>
      <c r="U4828" s="1">
        <v>8202.5861685461005</v>
      </c>
      <c r="V4828" s="1">
        <f t="shared" si="301"/>
        <v>0.97977905402771392</v>
      </c>
      <c r="W4828" s="1">
        <f t="shared" si="302"/>
        <v>7.7608222538719502</v>
      </c>
      <c r="X4828" s="1">
        <f t="shared" si="303"/>
        <v>223.08627080983914</v>
      </c>
    </row>
    <row r="4829" spans="1:24" hidden="1" x14ac:dyDescent="0.3">
      <c r="A4829" s="18" t="str">
        <f t="shared" si="300"/>
        <v>ConstMin - Trenchers_1973_75</v>
      </c>
      <c r="B4829" s="1" t="s">
        <v>40</v>
      </c>
      <c r="C4829" s="1">
        <v>2020</v>
      </c>
      <c r="D4829" s="1" t="s">
        <v>103</v>
      </c>
      <c r="E4829" s="1">
        <v>1973</v>
      </c>
      <c r="F4829" s="1">
        <v>75</v>
      </c>
      <c r="G4829" s="1" t="s">
        <v>5</v>
      </c>
      <c r="H4829" s="1">
        <v>7.1480218155046902E-6</v>
      </c>
      <c r="I4829" s="1">
        <v>8.6491063967606795E-6</v>
      </c>
      <c r="J4829" s="1">
        <v>1.0293151414326701E-5</v>
      </c>
      <c r="K4829" s="1">
        <v>2.80882718647215E-5</v>
      </c>
      <c r="L4829" s="1">
        <v>6.8642777880698898E-5</v>
      </c>
      <c r="M4829" s="1">
        <v>2.3538996107306601E-3</v>
      </c>
      <c r="N4829" s="1">
        <v>5.0135829296804698E-6</v>
      </c>
      <c r="O4829" s="1">
        <v>4.6124962953060297E-6</v>
      </c>
      <c r="P4829" s="1">
        <v>2.15485285831673E-8</v>
      </c>
      <c r="Q4829" s="1">
        <v>1.9212212186347601E-8</v>
      </c>
      <c r="R4829" s="1">
        <v>76.369680513088397</v>
      </c>
      <c r="S4829" s="1">
        <v>45.1933122233945</v>
      </c>
      <c r="T4829" s="1">
        <v>0.202582221036442</v>
      </c>
      <c r="U4829" s="1">
        <v>2937.5652945206398</v>
      </c>
      <c r="V4829" s="1">
        <f t="shared" si="301"/>
        <v>0.97492747944388825</v>
      </c>
      <c r="W4829" s="1">
        <f t="shared" si="302"/>
        <v>7.737415560793707</v>
      </c>
      <c r="X4829" s="1">
        <f t="shared" si="303"/>
        <v>223.08627080983968</v>
      </c>
    </row>
    <row r="4830" spans="1:24" hidden="1" x14ac:dyDescent="0.3">
      <c r="A4830" s="18" t="str">
        <f t="shared" si="300"/>
        <v>ConstMin - Trenchers_1974_25</v>
      </c>
      <c r="B4830" s="1" t="s">
        <v>40</v>
      </c>
      <c r="C4830" s="1">
        <v>2020</v>
      </c>
      <c r="D4830" s="1" t="s">
        <v>103</v>
      </c>
      <c r="E4830" s="1">
        <v>1974</v>
      </c>
      <c r="F4830" s="1">
        <v>25</v>
      </c>
      <c r="G4830" s="1" t="s">
        <v>5</v>
      </c>
      <c r="H4830" s="1">
        <v>0</v>
      </c>
      <c r="I4830" s="1">
        <v>0</v>
      </c>
      <c r="J4830" s="1">
        <v>0</v>
      </c>
      <c r="K4830" s="1">
        <v>0</v>
      </c>
      <c r="L4830" s="1">
        <v>0</v>
      </c>
      <c r="M4830" s="1">
        <v>0</v>
      </c>
      <c r="N4830" s="1">
        <v>0</v>
      </c>
      <c r="O4830" s="1">
        <v>0</v>
      </c>
      <c r="P4830" s="1">
        <v>0</v>
      </c>
      <c r="Q4830" s="1">
        <v>0</v>
      </c>
      <c r="R4830" s="1">
        <v>0</v>
      </c>
      <c r="S4830" s="1">
        <v>0</v>
      </c>
      <c r="T4830" s="1">
        <v>0</v>
      </c>
      <c r="U4830" s="1">
        <v>0</v>
      </c>
      <c r="V4830" s="1">
        <f t="shared" si="301"/>
        <v>0</v>
      </c>
      <c r="W4830" s="1">
        <f t="shared" si="302"/>
        <v>0</v>
      </c>
      <c r="X4830" s="1" t="e">
        <f t="shared" si="303"/>
        <v>#DIV/0!</v>
      </c>
    </row>
    <row r="4831" spans="1:24" hidden="1" x14ac:dyDescent="0.3">
      <c r="A4831" s="18" t="str">
        <f t="shared" si="300"/>
        <v>ConstMin - Trenchers_1974_50</v>
      </c>
      <c r="B4831" s="1" t="s">
        <v>40</v>
      </c>
      <c r="C4831" s="1">
        <v>2020</v>
      </c>
      <c r="D4831" s="1" t="s">
        <v>103</v>
      </c>
      <c r="E4831" s="1">
        <v>1974</v>
      </c>
      <c r="F4831" s="1">
        <v>50</v>
      </c>
      <c r="G4831" s="1" t="s">
        <v>5</v>
      </c>
      <c r="H4831" s="1">
        <v>3.9559462361573102E-6</v>
      </c>
      <c r="I4831" s="1">
        <v>4.7866949457503399E-6</v>
      </c>
      <c r="J4831" s="1">
        <v>5.6965625800665302E-6</v>
      </c>
      <c r="K4831" s="1">
        <v>1.31742884322011E-5</v>
      </c>
      <c r="L4831" s="1">
        <v>9.1788368872977894E-6</v>
      </c>
      <c r="M4831" s="1">
        <v>7.0454174054147595E-4</v>
      </c>
      <c r="N4831" s="1">
        <v>1.2497435269889099E-6</v>
      </c>
      <c r="O4831" s="1">
        <v>1.1497640448298001E-6</v>
      </c>
      <c r="P4831" s="1">
        <v>6.3951593977275197E-9</v>
      </c>
      <c r="Q4831" s="1">
        <v>5.7503749742411298E-9</v>
      </c>
      <c r="R4831" s="1">
        <v>22.858080857826501</v>
      </c>
      <c r="S4831" s="1">
        <v>22.5966561116972</v>
      </c>
      <c r="T4831" s="1">
        <v>0.101291110518221</v>
      </c>
      <c r="U4831" s="1">
        <v>790.88296390940297</v>
      </c>
      <c r="V4831" s="1">
        <f t="shared" si="301"/>
        <v>2.0040665116233338</v>
      </c>
      <c r="W4831" s="1">
        <f t="shared" si="302"/>
        <v>3.8429437910635325</v>
      </c>
      <c r="X4831" s="1">
        <f t="shared" si="303"/>
        <v>223.08627080983919</v>
      </c>
    </row>
    <row r="4832" spans="1:24" hidden="1" x14ac:dyDescent="0.3">
      <c r="A4832" s="18" t="str">
        <f t="shared" si="300"/>
        <v>ConstMin - Trenchers_1974_75</v>
      </c>
      <c r="B4832" s="1" t="s">
        <v>40</v>
      </c>
      <c r="C4832" s="1">
        <v>2020</v>
      </c>
      <c r="D4832" s="1" t="s">
        <v>103</v>
      </c>
      <c r="E4832" s="1">
        <v>1974</v>
      </c>
      <c r="F4832" s="1">
        <v>75</v>
      </c>
      <c r="G4832" s="1" t="s">
        <v>5</v>
      </c>
      <c r="H4832" s="1">
        <v>6.8804825617192802E-6</v>
      </c>
      <c r="I4832" s="1">
        <v>8.3253838996803293E-6</v>
      </c>
      <c r="J4832" s="1">
        <v>9.9078948888757606E-6</v>
      </c>
      <c r="K4832" s="1">
        <v>2.70810534232713E-5</v>
      </c>
      <c r="L4832" s="1">
        <v>6.6203154729973398E-5</v>
      </c>
      <c r="M4832" s="1">
        <v>2.27712861293682E-3</v>
      </c>
      <c r="N4832" s="1">
        <v>4.8184988363015701E-6</v>
      </c>
      <c r="O4832" s="1">
        <v>4.4330189293974398E-6</v>
      </c>
      <c r="P4832" s="1">
        <v>2.0846768814212399E-8</v>
      </c>
      <c r="Q4832" s="1">
        <v>1.85856176227353E-8</v>
      </c>
      <c r="R4832" s="1">
        <v>73.878930037809397</v>
      </c>
      <c r="S4832" s="1">
        <v>41.351880684405899</v>
      </c>
      <c r="T4832" s="1">
        <v>0.202582221036442</v>
      </c>
      <c r="U4832" s="1">
        <v>2791.2519461973998</v>
      </c>
      <c r="V4832" s="1">
        <f t="shared" si="301"/>
        <v>0.98762899283711159</v>
      </c>
      <c r="W4832" s="1">
        <f t="shared" si="302"/>
        <v>7.8535903949262496</v>
      </c>
      <c r="X4832" s="1">
        <f t="shared" si="303"/>
        <v>204.12393779100296</v>
      </c>
    </row>
    <row r="4833" spans="1:24" hidden="1" x14ac:dyDescent="0.3">
      <c r="A4833" s="18" t="str">
        <f t="shared" si="300"/>
        <v>ConstMin - Trenchers_1975_75</v>
      </c>
      <c r="B4833" s="1" t="s">
        <v>40</v>
      </c>
      <c r="C4833" s="1">
        <v>2020</v>
      </c>
      <c r="D4833" s="1" t="s">
        <v>103</v>
      </c>
      <c r="E4833" s="1">
        <v>1975</v>
      </c>
      <c r="F4833" s="1">
        <v>75</v>
      </c>
      <c r="G4833" s="1" t="s">
        <v>5</v>
      </c>
      <c r="H4833" s="1">
        <v>1.17040704111991E-5</v>
      </c>
      <c r="I4833" s="1">
        <v>1.41619251975509E-5</v>
      </c>
      <c r="J4833" s="1">
        <v>1.6853861392126701E-5</v>
      </c>
      <c r="K4833" s="1">
        <v>4.6142065381860001E-5</v>
      </c>
      <c r="L4833" s="1">
        <v>1.12837740725169E-4</v>
      </c>
      <c r="M4833" s="1">
        <v>3.8929878177468599E-3</v>
      </c>
      <c r="N4833" s="1">
        <v>8.1837533687770703E-6</v>
      </c>
      <c r="O4833" s="1">
        <v>7.5290530992749002E-6</v>
      </c>
      <c r="P4833" s="1">
        <v>3.5641480857594702E-8</v>
      </c>
      <c r="Q4833" s="1">
        <v>3.17740432312672E-8</v>
      </c>
      <c r="R4833" s="1">
        <v>126.30370238703</v>
      </c>
      <c r="S4833" s="1">
        <v>67.7899683350917</v>
      </c>
      <c r="T4833" s="1">
        <v>0.30387333155466401</v>
      </c>
      <c r="U4833" s="1">
        <v>4858.2810640149</v>
      </c>
      <c r="V4833" s="1">
        <f t="shared" si="301"/>
        <v>0.965224330276231</v>
      </c>
      <c r="W4833" s="1">
        <f t="shared" si="302"/>
        <v>7.6906021746371946</v>
      </c>
      <c r="X4833" s="1">
        <f t="shared" si="303"/>
        <v>223.08627080983877</v>
      </c>
    </row>
    <row r="4834" spans="1:24" hidden="1" x14ac:dyDescent="0.3">
      <c r="A4834" s="18" t="str">
        <f t="shared" si="300"/>
        <v>ConstMin - Trenchers_1975_175</v>
      </c>
      <c r="B4834" s="1" t="s">
        <v>40</v>
      </c>
      <c r="C4834" s="1">
        <v>2020</v>
      </c>
      <c r="D4834" s="1" t="s">
        <v>103</v>
      </c>
      <c r="E4834" s="1">
        <v>1975</v>
      </c>
      <c r="F4834" s="1">
        <v>175</v>
      </c>
      <c r="G4834" s="1" t="s">
        <v>5</v>
      </c>
      <c r="H4834" s="1">
        <v>4.8028887863537802E-6</v>
      </c>
      <c r="I4834" s="1">
        <v>5.8114954314880801E-6</v>
      </c>
      <c r="J4834" s="1">
        <v>6.9161598523494498E-6</v>
      </c>
      <c r="K4834" s="1">
        <v>2.4963837695155299E-5</v>
      </c>
      <c r="L4834" s="1">
        <v>6.1532993597410504E-5</v>
      </c>
      <c r="M4834" s="1">
        <v>2.29957885048303E-3</v>
      </c>
      <c r="N4834" s="1">
        <v>3.1649859505421301E-6</v>
      </c>
      <c r="O4834" s="1">
        <v>2.9117870744987598E-6</v>
      </c>
      <c r="P4834" s="1">
        <v>2.1116660207019601E-8</v>
      </c>
      <c r="Q4834" s="1">
        <v>1.8768853443585699E-8</v>
      </c>
      <c r="R4834" s="1">
        <v>74.607303270478695</v>
      </c>
      <c r="S4834" s="1">
        <v>22.5966561116972</v>
      </c>
      <c r="T4834" s="1">
        <v>0.101291110518221</v>
      </c>
      <c r="U4834" s="1">
        <v>2869.7753261855501</v>
      </c>
      <c r="V4834" s="1">
        <f t="shared" si="301"/>
        <v>0.6705460431800232</v>
      </c>
      <c r="W4834" s="1">
        <f t="shared" si="302"/>
        <v>7.0998430383692446</v>
      </c>
      <c r="X4834" s="1">
        <f t="shared" si="303"/>
        <v>223.08627080983919</v>
      </c>
    </row>
    <row r="4835" spans="1:24" hidden="1" x14ac:dyDescent="0.3">
      <c r="A4835" s="18" t="str">
        <f t="shared" si="300"/>
        <v>ConstMin - Trenchers_1975_9999</v>
      </c>
      <c r="B4835" s="1" t="s">
        <v>40</v>
      </c>
      <c r="C4835" s="1">
        <v>2020</v>
      </c>
      <c r="D4835" s="1" t="s">
        <v>103</v>
      </c>
      <c r="E4835" s="1">
        <v>1975</v>
      </c>
      <c r="F4835" s="1">
        <v>9999</v>
      </c>
      <c r="G4835" s="1" t="s">
        <v>5</v>
      </c>
      <c r="H4835" s="1">
        <v>2.82430884184691E-5</v>
      </c>
      <c r="I4835" s="1">
        <v>3.4174136986347601E-5</v>
      </c>
      <c r="J4835" s="1">
        <v>4.0670047322595497E-5</v>
      </c>
      <c r="K4835" s="1">
        <v>4.0563697525544201E-4</v>
      </c>
      <c r="L4835" s="1">
        <v>3.9211289067321098E-4</v>
      </c>
      <c r="M4835" s="1">
        <v>1.55719512709874E-2</v>
      </c>
      <c r="N4835" s="1">
        <v>1.81057807794031E-5</v>
      </c>
      <c r="O4835" s="1">
        <v>1.66573183170509E-5</v>
      </c>
      <c r="P4835" s="1">
        <v>1.43123119227168E-7</v>
      </c>
      <c r="Q4835" s="1">
        <v>1.2709617292506901E-7</v>
      </c>
      <c r="R4835" s="1">
        <v>505.21480954812301</v>
      </c>
      <c r="S4835" s="1">
        <v>22.5966561116972</v>
      </c>
      <c r="T4835" s="1">
        <v>0.101291110518221</v>
      </c>
      <c r="U4835" s="1">
        <v>19433.1242560596</v>
      </c>
      <c r="V4835" s="1">
        <f t="shared" si="301"/>
        <v>0.58229562762977904</v>
      </c>
      <c r="W4835" s="1">
        <f t="shared" si="302"/>
        <v>6.6812403153735609</v>
      </c>
      <c r="X4835" s="1">
        <f t="shared" si="303"/>
        <v>223.08627080983919</v>
      </c>
    </row>
    <row r="4836" spans="1:24" hidden="1" x14ac:dyDescent="0.3">
      <c r="A4836" s="18" t="str">
        <f t="shared" si="300"/>
        <v>ConstMin - Trenchers_1976_25</v>
      </c>
      <c r="B4836" s="1" t="s">
        <v>40</v>
      </c>
      <c r="C4836" s="1">
        <v>2020</v>
      </c>
      <c r="D4836" s="1" t="s">
        <v>103</v>
      </c>
      <c r="E4836" s="1">
        <v>1976</v>
      </c>
      <c r="F4836" s="1">
        <v>25</v>
      </c>
      <c r="G4836" s="1" t="s">
        <v>5</v>
      </c>
      <c r="H4836" s="1">
        <v>0</v>
      </c>
      <c r="I4836" s="1">
        <v>0</v>
      </c>
      <c r="J4836" s="1">
        <v>0</v>
      </c>
      <c r="K4836" s="1">
        <v>0</v>
      </c>
      <c r="L4836" s="1">
        <v>0</v>
      </c>
      <c r="M4836" s="1">
        <v>0</v>
      </c>
      <c r="N4836" s="1">
        <v>0</v>
      </c>
      <c r="O4836" s="1">
        <v>0</v>
      </c>
      <c r="P4836" s="1">
        <v>0</v>
      </c>
      <c r="Q4836" s="1">
        <v>0</v>
      </c>
      <c r="R4836" s="1">
        <v>0</v>
      </c>
      <c r="S4836" s="1">
        <v>0</v>
      </c>
      <c r="T4836" s="1">
        <v>0</v>
      </c>
      <c r="U4836" s="1">
        <v>0</v>
      </c>
      <c r="V4836" s="1">
        <f t="shared" si="301"/>
        <v>0</v>
      </c>
      <c r="W4836" s="1">
        <f t="shared" si="302"/>
        <v>0</v>
      </c>
      <c r="X4836" s="1" t="e">
        <f t="shared" si="303"/>
        <v>#DIV/0!</v>
      </c>
    </row>
    <row r="4837" spans="1:24" hidden="1" x14ac:dyDescent="0.3">
      <c r="A4837" s="18" t="str">
        <f t="shared" si="300"/>
        <v>ConstMin - Trenchers_1976_50</v>
      </c>
      <c r="B4837" s="1" t="s">
        <v>40</v>
      </c>
      <c r="C4837" s="1">
        <v>2020</v>
      </c>
      <c r="D4837" s="1" t="s">
        <v>103</v>
      </c>
      <c r="E4837" s="1">
        <v>1976</v>
      </c>
      <c r="F4837" s="1">
        <v>50</v>
      </c>
      <c r="G4837" s="1" t="s">
        <v>5</v>
      </c>
      <c r="H4837" s="1">
        <v>4.9993227353045597E-6</v>
      </c>
      <c r="I4837" s="1">
        <v>6.0491805097185202E-6</v>
      </c>
      <c r="J4837" s="1">
        <v>7.19902473883857E-6</v>
      </c>
      <c r="K4837" s="1">
        <v>1.6674916071172102E-5</v>
      </c>
      <c r="L4837" s="1">
        <v>1.1751212865626099E-5</v>
      </c>
      <c r="M4837" s="1">
        <v>9.0583938069618397E-4</v>
      </c>
      <c r="N4837" s="1">
        <v>1.58503417845631E-6</v>
      </c>
      <c r="O4837" s="1">
        <v>1.4582314441798101E-6</v>
      </c>
      <c r="P4837" s="1">
        <v>8.2249546126994604E-9</v>
      </c>
      <c r="Q4837" s="1">
        <v>7.3933392525957401E-9</v>
      </c>
      <c r="R4837" s="1">
        <v>29.388961102919801</v>
      </c>
      <c r="S4837" s="1">
        <v>22.5966561116972</v>
      </c>
      <c r="T4837" s="1">
        <v>0.101291110518221</v>
      </c>
      <c r="U4837" s="1">
        <v>1016.84952502637</v>
      </c>
      <c r="V4837" s="1">
        <f t="shared" si="301"/>
        <v>1.9698286729687058</v>
      </c>
      <c r="W4837" s="1">
        <f t="shared" si="302"/>
        <v>3.8266135400786969</v>
      </c>
      <c r="X4837" s="1">
        <f t="shared" si="303"/>
        <v>223.08627080983919</v>
      </c>
    </row>
    <row r="4838" spans="1:24" hidden="1" x14ac:dyDescent="0.3">
      <c r="A4838" s="18" t="str">
        <f t="shared" si="300"/>
        <v>ConstMin - Trenchers_1977_75</v>
      </c>
      <c r="B4838" s="1" t="s">
        <v>40</v>
      </c>
      <c r="C4838" s="1">
        <v>2020</v>
      </c>
      <c r="D4838" s="1" t="s">
        <v>103</v>
      </c>
      <c r="E4838" s="1">
        <v>1977</v>
      </c>
      <c r="F4838" s="1">
        <v>75</v>
      </c>
      <c r="G4838" s="1" t="s">
        <v>5</v>
      </c>
      <c r="H4838" s="1">
        <v>3.5028688757634001E-6</v>
      </c>
      <c r="I4838" s="1">
        <v>4.2384713396737102E-6</v>
      </c>
      <c r="J4838" s="1">
        <v>5.0441311810993003E-6</v>
      </c>
      <c r="K4838" s="1">
        <v>1.38557175543453E-5</v>
      </c>
      <c r="L4838" s="1">
        <v>3.3906082195799399E-5</v>
      </c>
      <c r="M4838" s="1">
        <v>1.17694980536533E-3</v>
      </c>
      <c r="N4838" s="1">
        <v>2.4415245255831002E-6</v>
      </c>
      <c r="O4838" s="1">
        <v>2.2462025635364601E-6</v>
      </c>
      <c r="P4838" s="1">
        <v>1.07763985525433E-8</v>
      </c>
      <c r="Q4838" s="1">
        <v>9.6061060931738202E-9</v>
      </c>
      <c r="R4838" s="1">
        <v>38.184840256544199</v>
      </c>
      <c r="S4838" s="1">
        <v>22.5966561116972</v>
      </c>
      <c r="T4838" s="1">
        <v>0.101291110518221</v>
      </c>
      <c r="U4838" s="1">
        <v>1468.7826472603199</v>
      </c>
      <c r="V4838" s="1">
        <f t="shared" si="301"/>
        <v>0.95552118110857576</v>
      </c>
      <c r="W4838" s="1">
        <f t="shared" si="302"/>
        <v>7.6437887884807036</v>
      </c>
      <c r="X4838" s="1">
        <f t="shared" si="303"/>
        <v>223.08627080983919</v>
      </c>
    </row>
    <row r="4839" spans="1:24" hidden="1" x14ac:dyDescent="0.3">
      <c r="A4839" s="18" t="str">
        <f t="shared" si="300"/>
        <v>ConstMin - Trenchers_1977_175</v>
      </c>
      <c r="B4839" s="1" t="s">
        <v>40</v>
      </c>
      <c r="C4839" s="1">
        <v>2020</v>
      </c>
      <c r="D4839" s="1" t="s">
        <v>103</v>
      </c>
      <c r="E4839" s="1">
        <v>1977</v>
      </c>
      <c r="F4839" s="1">
        <v>175</v>
      </c>
      <c r="G4839" s="1" t="s">
        <v>5</v>
      </c>
      <c r="H4839" s="1">
        <v>4.7545725167420703E-6</v>
      </c>
      <c r="I4839" s="1">
        <v>5.7530327452578998E-6</v>
      </c>
      <c r="J4839" s="1">
        <v>6.8465844241085804E-6</v>
      </c>
      <c r="K4839" s="1">
        <v>2.47957105270799E-5</v>
      </c>
      <c r="L4839" s="1">
        <v>6.1158272924701895E-5</v>
      </c>
      <c r="M4839" s="1">
        <v>2.29957885048303E-3</v>
      </c>
      <c r="N4839" s="1">
        <v>3.1232440329510101E-6</v>
      </c>
      <c r="O4839" s="1">
        <v>2.87338451031493E-6</v>
      </c>
      <c r="P4839" s="1">
        <v>2.1118109695107899E-8</v>
      </c>
      <c r="Q4839" s="1">
        <v>1.8768853443585699E-8</v>
      </c>
      <c r="R4839" s="1">
        <v>74.607303270478695</v>
      </c>
      <c r="S4839" s="1">
        <v>22.5966561116972</v>
      </c>
      <c r="T4839" s="1">
        <v>0.101291110518221</v>
      </c>
      <c r="U4839" s="1">
        <v>2869.7753261855501</v>
      </c>
      <c r="V4839" s="1">
        <f t="shared" si="301"/>
        <v>0.66380046050040564</v>
      </c>
      <c r="W4839" s="1">
        <f t="shared" si="302"/>
        <v>7.0566067548094082</v>
      </c>
      <c r="X4839" s="1">
        <f t="shared" si="303"/>
        <v>223.08627080983919</v>
      </c>
    </row>
    <row r="4840" spans="1:24" hidden="1" x14ac:dyDescent="0.3">
      <c r="A4840" s="18" t="str">
        <f t="shared" si="300"/>
        <v>ConstMin - Trenchers_1978_100</v>
      </c>
      <c r="B4840" s="1" t="s">
        <v>40</v>
      </c>
      <c r="C4840" s="1">
        <v>2020</v>
      </c>
      <c r="D4840" s="1" t="s">
        <v>103</v>
      </c>
      <c r="E4840" s="1">
        <v>1978</v>
      </c>
      <c r="F4840" s="1">
        <v>100</v>
      </c>
      <c r="G4840" s="1" t="s">
        <v>5</v>
      </c>
      <c r="H4840" s="1">
        <v>4.6646500460870198E-6</v>
      </c>
      <c r="I4840" s="1">
        <v>5.64422655576529E-6</v>
      </c>
      <c r="J4840" s="1">
        <v>6.7170960663653096E-6</v>
      </c>
      <c r="K4840" s="1">
        <v>1.8482297346249301E-5</v>
      </c>
      <c r="L4840" s="1">
        <v>4.5243018912931998E-5</v>
      </c>
      <c r="M4840" s="1">
        <v>1.5753020471812799E-3</v>
      </c>
      <c r="N4840" s="1">
        <v>3.2460473507213501E-6</v>
      </c>
      <c r="O4840" s="1">
        <v>2.9863635626636398E-6</v>
      </c>
      <c r="P4840" s="1">
        <v>1.4424509142263701E-8</v>
      </c>
      <c r="Q4840" s="1">
        <v>1.28574035400941E-8</v>
      </c>
      <c r="R4840" s="1">
        <v>51.108940035682203</v>
      </c>
      <c r="S4840" s="1">
        <v>22.5966561116972</v>
      </c>
      <c r="T4840" s="1">
        <v>0.101291110518221</v>
      </c>
      <c r="U4840" s="1">
        <v>1965.90908171766</v>
      </c>
      <c r="V4840" s="1">
        <f t="shared" si="301"/>
        <v>0.95066960652474775</v>
      </c>
      <c r="W4840" s="1">
        <f t="shared" si="302"/>
        <v>7.6203820954024373</v>
      </c>
      <c r="X4840" s="1">
        <f t="shared" si="303"/>
        <v>223.08627080983919</v>
      </c>
    </row>
    <row r="4841" spans="1:24" hidden="1" x14ac:dyDescent="0.3">
      <c r="A4841" s="18" t="str">
        <f t="shared" si="300"/>
        <v>ConstMin - Trenchers_1978_300</v>
      </c>
      <c r="B4841" s="1" t="s">
        <v>40</v>
      </c>
      <c r="C4841" s="1">
        <v>2020</v>
      </c>
      <c r="D4841" s="1" t="s">
        <v>103</v>
      </c>
      <c r="E4841" s="1">
        <v>1978</v>
      </c>
      <c r="F4841" s="1">
        <v>300</v>
      </c>
      <c r="G4841" s="1" t="s">
        <v>5</v>
      </c>
      <c r="H4841" s="1">
        <v>8.7531289744489092E-6</v>
      </c>
      <c r="I4841" s="1">
        <v>1.0591286059083101E-5</v>
      </c>
      <c r="J4841" s="1">
        <v>1.26045057232064E-5</v>
      </c>
      <c r="K4841" s="1">
        <v>4.5726275839487701E-5</v>
      </c>
      <c r="L4841" s="1">
        <v>1.12820192584737E-4</v>
      </c>
      <c r="M4841" s="1">
        <v>4.2551262193977297E-3</v>
      </c>
      <c r="N4841" s="1">
        <v>5.7406115939097097E-6</v>
      </c>
      <c r="O4841" s="1">
        <v>5.2813626663969296E-6</v>
      </c>
      <c r="P4841" s="1">
        <v>3.9078158214179102E-8</v>
      </c>
      <c r="Q4841" s="1">
        <v>3.4729768183013002E-8</v>
      </c>
      <c r="R4841" s="1">
        <v>138.05288400442899</v>
      </c>
      <c r="S4841" s="1">
        <v>22.5966561116972</v>
      </c>
      <c r="T4841" s="1">
        <v>0.101291110518221</v>
      </c>
      <c r="U4841" s="1">
        <v>5310.2141862488497</v>
      </c>
      <c r="V4841" s="1">
        <f t="shared" si="301"/>
        <v>0.66042766916059403</v>
      </c>
      <c r="W4841" s="1">
        <f t="shared" si="302"/>
        <v>7.0349886130294514</v>
      </c>
      <c r="X4841" s="1">
        <f t="shared" si="303"/>
        <v>223.08627080983919</v>
      </c>
    </row>
    <row r="4842" spans="1:24" hidden="1" x14ac:dyDescent="0.3">
      <c r="A4842" s="18" t="str">
        <f t="shared" si="300"/>
        <v>ConstMin - Trenchers_1978_600</v>
      </c>
      <c r="B4842" s="1" t="s">
        <v>40</v>
      </c>
      <c r="C4842" s="1">
        <v>2020</v>
      </c>
      <c r="D4842" s="1" t="s">
        <v>103</v>
      </c>
      <c r="E4842" s="1">
        <v>1978</v>
      </c>
      <c r="F4842" s="1">
        <v>600</v>
      </c>
      <c r="G4842" s="1" t="s">
        <v>5</v>
      </c>
      <c r="H4842" s="1">
        <v>1.82682976514641E-5</v>
      </c>
      <c r="I4842" s="1">
        <v>2.2104640158271601E-5</v>
      </c>
      <c r="J4842" s="1">
        <v>2.6306348618108301E-5</v>
      </c>
      <c r="K4842" s="1">
        <v>2.5765359585692201E-4</v>
      </c>
      <c r="L4842" s="1">
        <v>2.5502478776474099E-4</v>
      </c>
      <c r="M4842" s="1">
        <v>1.0199005077957599E-2</v>
      </c>
      <c r="N4842" s="1">
        <v>1.1663479004954499E-5</v>
      </c>
      <c r="O4842" s="1">
        <v>1.0730400684558101E-5</v>
      </c>
      <c r="P4842" s="1">
        <v>9.3746810865752095E-8</v>
      </c>
      <c r="Q4842" s="1">
        <v>8.3242908386622706E-8</v>
      </c>
      <c r="R4842" s="1">
        <v>330.89548755786501</v>
      </c>
      <c r="S4842" s="1">
        <v>37.510449145417397</v>
      </c>
      <c r="T4842" s="1">
        <v>0.202582221036442</v>
      </c>
      <c r="U4842" s="1">
        <v>12697.287035723801</v>
      </c>
      <c r="V4842" s="1">
        <f t="shared" si="301"/>
        <v>0.57644929543610235</v>
      </c>
      <c r="W4842" s="1">
        <f t="shared" si="302"/>
        <v>6.6505882101281557</v>
      </c>
      <c r="X4842" s="1">
        <f t="shared" si="303"/>
        <v>185.16160477216675</v>
      </c>
    </row>
    <row r="4843" spans="1:24" hidden="1" x14ac:dyDescent="0.3">
      <c r="A4843" s="18" t="str">
        <f t="shared" si="300"/>
        <v>ConstMin - Trenchers_1979_50</v>
      </c>
      <c r="B4843" s="1" t="s">
        <v>40</v>
      </c>
      <c r="C4843" s="1">
        <v>2020</v>
      </c>
      <c r="D4843" s="1" t="s">
        <v>103</v>
      </c>
      <c r="E4843" s="1">
        <v>1979</v>
      </c>
      <c r="F4843" s="1">
        <v>50</v>
      </c>
      <c r="G4843" s="1" t="s">
        <v>5</v>
      </c>
      <c r="H4843" s="1">
        <v>5.1935807511933097E-6</v>
      </c>
      <c r="I4843" s="1">
        <v>6.2842327089439E-6</v>
      </c>
      <c r="J4843" s="1">
        <v>7.4787562817183699E-6</v>
      </c>
      <c r="K4843" s="1">
        <v>1.7365049510216599E-5</v>
      </c>
      <c r="L4843" s="1">
        <v>1.2454388902085801E-5</v>
      </c>
      <c r="M4843" s="1">
        <v>9.6622867274259597E-4</v>
      </c>
      <c r="N4843" s="1">
        <v>1.6558568394110701E-6</v>
      </c>
      <c r="O4843" s="1">
        <v>1.5233882922581801E-6</v>
      </c>
      <c r="P4843" s="1">
        <v>8.7774558252067107E-9</v>
      </c>
      <c r="Q4843" s="1">
        <v>7.8862285361021195E-9</v>
      </c>
      <c r="R4843" s="1">
        <v>31.348225176447698</v>
      </c>
      <c r="S4843" s="1">
        <v>22.5966561116972</v>
      </c>
      <c r="T4843" s="1">
        <v>0.101291110518221</v>
      </c>
      <c r="U4843" s="1">
        <v>1084.6394933614599</v>
      </c>
      <c r="V4843" s="1">
        <f t="shared" si="301"/>
        <v>1.9184719149867422</v>
      </c>
      <c r="W4843" s="1">
        <f t="shared" si="302"/>
        <v>3.8021181636014867</v>
      </c>
      <c r="X4843" s="1">
        <f t="shared" si="303"/>
        <v>223.08627080983919</v>
      </c>
    </row>
    <row r="4844" spans="1:24" hidden="1" x14ac:dyDescent="0.3">
      <c r="A4844" s="18" t="str">
        <f t="shared" si="300"/>
        <v>ConstMin - Trenchers_1979_75</v>
      </c>
      <c r="B4844" s="1" t="s">
        <v>40</v>
      </c>
      <c r="C4844" s="1">
        <v>2020</v>
      </c>
      <c r="D4844" s="1" t="s">
        <v>103</v>
      </c>
      <c r="E4844" s="1">
        <v>1979</v>
      </c>
      <c r="F4844" s="1">
        <v>75</v>
      </c>
      <c r="G4844" s="1" t="s">
        <v>5</v>
      </c>
      <c r="H4844" s="1">
        <v>6.2411361475840701E-6</v>
      </c>
      <c r="I4844" s="1">
        <v>7.5517747385767201E-6</v>
      </c>
      <c r="J4844" s="1">
        <v>8.98723605252106E-6</v>
      </c>
      <c r="K4844" s="1">
        <v>2.4770715057607599E-5</v>
      </c>
      <c r="L4844" s="1">
        <v>6.0657171882343799E-5</v>
      </c>
      <c r="M4844" s="1">
        <v>2.1185096496575901E-3</v>
      </c>
      <c r="N4844" s="1">
        <v>4.3360039007181796E-6</v>
      </c>
      <c r="O4844" s="1">
        <v>3.9891235886607197E-6</v>
      </c>
      <c r="P4844" s="1">
        <v>1.9399438229441699E-8</v>
      </c>
      <c r="Q4844" s="1">
        <v>1.7290990967712801E-8</v>
      </c>
      <c r="R4844" s="1">
        <v>68.732712461779599</v>
      </c>
      <c r="S4844" s="1">
        <v>45.1933122233945</v>
      </c>
      <c r="T4844" s="1">
        <v>0.202582221036442</v>
      </c>
      <c r="U4844" s="1">
        <v>2643.8087650685702</v>
      </c>
      <c r="V4844" s="1">
        <f t="shared" si="301"/>
        <v>0.9458180319409224</v>
      </c>
      <c r="W4844" s="1">
        <f t="shared" si="302"/>
        <v>7.5969754023242082</v>
      </c>
      <c r="X4844" s="1">
        <f t="shared" si="303"/>
        <v>223.08627080983968</v>
      </c>
    </row>
    <row r="4845" spans="1:24" hidden="1" x14ac:dyDescent="0.3">
      <c r="A4845" s="18" t="str">
        <f t="shared" si="300"/>
        <v>ConstMin - Trenchers_1980_50</v>
      </c>
      <c r="B4845" s="1" t="s">
        <v>40</v>
      </c>
      <c r="C4845" s="1">
        <v>2020</v>
      </c>
      <c r="D4845" s="1" t="s">
        <v>103</v>
      </c>
      <c r="E4845" s="1">
        <v>1980</v>
      </c>
      <c r="F4845" s="1">
        <v>50</v>
      </c>
      <c r="G4845" s="1" t="s">
        <v>5</v>
      </c>
      <c r="H4845" s="1">
        <v>2.8953210163340698E-6</v>
      </c>
      <c r="I4845" s="1">
        <v>3.5033384297642202E-6</v>
      </c>
      <c r="J4845" s="1">
        <v>4.16926226352106E-6</v>
      </c>
      <c r="K4845" s="1">
        <v>9.6888039184280798E-6</v>
      </c>
      <c r="L4845" s="1">
        <v>6.9905491034391097E-6</v>
      </c>
      <c r="M4845" s="1">
        <v>5.4350362841770999E-4</v>
      </c>
      <c r="N4845" s="1">
        <v>9.2488579386704003E-7</v>
      </c>
      <c r="O4845" s="1">
        <v>8.5089493035767703E-7</v>
      </c>
      <c r="P4845" s="1">
        <v>4.9381009463651401E-9</v>
      </c>
      <c r="Q4845" s="1">
        <v>4.4360035515574399E-9</v>
      </c>
      <c r="R4845" s="1">
        <v>17.6333766617518</v>
      </c>
      <c r="S4845" s="1">
        <v>22.5966561116972</v>
      </c>
      <c r="T4845" s="1">
        <v>0.101291110518221</v>
      </c>
      <c r="U4845" s="1">
        <v>610.10971501582503</v>
      </c>
      <c r="V4845" s="1">
        <f t="shared" si="301"/>
        <v>1.9013529956594082</v>
      </c>
      <c r="W4845" s="1">
        <f t="shared" si="302"/>
        <v>3.7939530381090467</v>
      </c>
      <c r="X4845" s="1">
        <f t="shared" si="303"/>
        <v>223.08627080983919</v>
      </c>
    </row>
    <row r="4846" spans="1:24" hidden="1" x14ac:dyDescent="0.3">
      <c r="A4846" s="18" t="str">
        <f t="shared" si="300"/>
        <v>ConstMin - Trenchers_1980_75</v>
      </c>
      <c r="B4846" s="1" t="s">
        <v>40</v>
      </c>
      <c r="C4846" s="1">
        <v>2020</v>
      </c>
      <c r="D4846" s="1" t="s">
        <v>103</v>
      </c>
      <c r="E4846" s="1">
        <v>1980</v>
      </c>
      <c r="F4846" s="1">
        <v>75</v>
      </c>
      <c r="G4846" s="1" t="s">
        <v>5</v>
      </c>
      <c r="H4846" s="1">
        <v>6.7398164411539204E-6</v>
      </c>
      <c r="I4846" s="1">
        <v>8.1551778937962402E-6</v>
      </c>
      <c r="J4846" s="1">
        <v>9.7053356752616408E-6</v>
      </c>
      <c r="K4846" s="1">
        <v>2.6795835059936699E-5</v>
      </c>
      <c r="L4846" s="1">
        <v>6.5638684176124999E-5</v>
      </c>
      <c r="M4846" s="1">
        <v>2.29957885048303E-3</v>
      </c>
      <c r="N4846" s="1">
        <v>4.6747221351509699E-6</v>
      </c>
      <c r="O4846" s="1">
        <v>4.30074436433889E-6</v>
      </c>
      <c r="P4846" s="1">
        <v>2.1058552377375601E-8</v>
      </c>
      <c r="Q4846" s="1">
        <v>1.8768853443585699E-8</v>
      </c>
      <c r="R4846" s="1">
        <v>74.607303270478695</v>
      </c>
      <c r="S4846" s="1">
        <v>45.1933122233945</v>
      </c>
      <c r="T4846" s="1">
        <v>0.202582221036442</v>
      </c>
      <c r="U4846" s="1">
        <v>2869.7753261855501</v>
      </c>
      <c r="V4846" s="1">
        <f t="shared" si="301"/>
        <v>0.94096645735709217</v>
      </c>
      <c r="W4846" s="1">
        <f t="shared" si="302"/>
        <v>7.5735687092459338</v>
      </c>
      <c r="X4846" s="1">
        <f t="shared" si="303"/>
        <v>223.08627080983968</v>
      </c>
    </row>
    <row r="4847" spans="1:24" hidden="1" x14ac:dyDescent="0.3">
      <c r="A4847" s="18" t="str">
        <f t="shared" si="300"/>
        <v>ConstMin - Trenchers_1980_175</v>
      </c>
      <c r="B4847" s="1" t="s">
        <v>40</v>
      </c>
      <c r="C4847" s="1">
        <v>2020</v>
      </c>
      <c r="D4847" s="1" t="s">
        <v>103</v>
      </c>
      <c r="E4847" s="1">
        <v>1980</v>
      </c>
      <c r="F4847" s="1">
        <v>175</v>
      </c>
      <c r="G4847" s="1" t="s">
        <v>5</v>
      </c>
      <c r="H4847" s="1">
        <v>4.3311391862022702E-6</v>
      </c>
      <c r="I4847" s="1">
        <v>5.2406784153047402E-6</v>
      </c>
      <c r="J4847" s="1">
        <v>6.2368404281312696E-6</v>
      </c>
      <c r="K4847" s="1">
        <v>2.36370405587397E-5</v>
      </c>
      <c r="L4847" s="1">
        <v>5.4636375256150599E-5</v>
      </c>
      <c r="M4847" s="1">
        <v>2.2633650103179399E-3</v>
      </c>
      <c r="N4847" s="1">
        <v>3.0124322407129398E-6</v>
      </c>
      <c r="O4847" s="1">
        <v>2.7714376614558998E-6</v>
      </c>
      <c r="P4847" s="1">
        <v>2.0795997783675901E-8</v>
      </c>
      <c r="Q4847" s="1">
        <v>1.8473280948411101E-8</v>
      </c>
      <c r="R4847" s="1">
        <v>73.432385108738799</v>
      </c>
      <c r="S4847" s="1">
        <v>22.5966561116972</v>
      </c>
      <c r="T4847" s="1">
        <v>0.101291110518221</v>
      </c>
      <c r="U4847" s="1">
        <v>2824.5820139621501</v>
      </c>
      <c r="V4847" s="1">
        <f t="shared" si="301"/>
        <v>0.61435857187738085</v>
      </c>
      <c r="W4847" s="1">
        <f t="shared" si="302"/>
        <v>6.4049580636161778</v>
      </c>
      <c r="X4847" s="1">
        <f t="shared" si="303"/>
        <v>223.08627080983919</v>
      </c>
    </row>
    <row r="4848" spans="1:24" hidden="1" x14ac:dyDescent="0.3">
      <c r="A4848" s="18" t="str">
        <f t="shared" si="300"/>
        <v>ConstMin - Trenchers_1980_600</v>
      </c>
      <c r="B4848" s="1" t="s">
        <v>40</v>
      </c>
      <c r="C4848" s="1">
        <v>2020</v>
      </c>
      <c r="D4848" s="1" t="s">
        <v>103</v>
      </c>
      <c r="E4848" s="1">
        <v>1980</v>
      </c>
      <c r="F4848" s="1">
        <v>600</v>
      </c>
      <c r="G4848" s="1" t="s">
        <v>5</v>
      </c>
      <c r="H4848" s="1">
        <v>1.1429718043994099E-5</v>
      </c>
      <c r="I4848" s="1">
        <v>1.38299588332329E-5</v>
      </c>
      <c r="J4848" s="1">
        <v>1.6458793983351499E-5</v>
      </c>
      <c r="K4848" s="1">
        <v>1.67974932393158E-4</v>
      </c>
      <c r="L4848" s="1">
        <v>1.5486450951394099E-4</v>
      </c>
      <c r="M4848" s="1">
        <v>6.7900950309538197E-3</v>
      </c>
      <c r="N4848" s="1">
        <v>7.6784982496424399E-6</v>
      </c>
      <c r="O4848" s="1">
        <v>7.0642183896710497E-6</v>
      </c>
      <c r="P4848" s="1">
        <v>6.2434904336466301E-8</v>
      </c>
      <c r="Q4848" s="1">
        <v>5.5419842845233497E-8</v>
      </c>
      <c r="R4848" s="1">
        <v>220.297155326216</v>
      </c>
      <c r="S4848" s="1">
        <v>22.5966561116972</v>
      </c>
      <c r="T4848" s="1">
        <v>0.101291110518221</v>
      </c>
      <c r="U4848" s="1">
        <v>8473.7460418864703</v>
      </c>
      <c r="V4848" s="1">
        <f t="shared" si="301"/>
        <v>0.54042327376895827</v>
      </c>
      <c r="W4848" s="1">
        <f t="shared" si="302"/>
        <v>6.0515281521329003</v>
      </c>
      <c r="X4848" s="1">
        <f t="shared" si="303"/>
        <v>223.08627080983919</v>
      </c>
    </row>
    <row r="4849" spans="1:24" hidden="1" x14ac:dyDescent="0.3">
      <c r="A4849" s="18" t="str">
        <f t="shared" si="300"/>
        <v>ConstMin - Trenchers_1981_50</v>
      </c>
      <c r="B4849" s="1" t="s">
        <v>40</v>
      </c>
      <c r="C4849" s="1">
        <v>2020</v>
      </c>
      <c r="D4849" s="1" t="s">
        <v>103</v>
      </c>
      <c r="E4849" s="1">
        <v>1981</v>
      </c>
      <c r="F4849" s="1">
        <v>50</v>
      </c>
      <c r="G4849" s="1" t="s">
        <v>5</v>
      </c>
      <c r="H4849" s="1">
        <v>9.6704448248553107E-6</v>
      </c>
      <c r="I4849" s="1">
        <v>1.17012382380749E-5</v>
      </c>
      <c r="J4849" s="1">
        <v>1.3925440547791599E-5</v>
      </c>
      <c r="K4849" s="1">
        <v>3.2388475605544201E-5</v>
      </c>
      <c r="L4849" s="1">
        <v>2.3510033514829699E-5</v>
      </c>
      <c r="M4849" s="1">
        <v>1.83180852540783E-3</v>
      </c>
      <c r="N4849" s="1">
        <v>3.0951867598684099E-6</v>
      </c>
      <c r="O4849" s="1">
        <v>2.8475718190789299E-6</v>
      </c>
      <c r="P4849" s="1">
        <v>1.66458648957661E-8</v>
      </c>
      <c r="Q4849" s="1">
        <v>1.4950974933026899E-8</v>
      </c>
      <c r="R4849" s="1">
        <v>59.431010230348903</v>
      </c>
      <c r="S4849" s="1">
        <v>45.1933122233945</v>
      </c>
      <c r="T4849" s="1">
        <v>0.202582221036442</v>
      </c>
      <c r="U4849" s="1">
        <v>2056.2957061644502</v>
      </c>
      <c r="V4849" s="1">
        <f t="shared" si="301"/>
        <v>1.884234076332084</v>
      </c>
      <c r="W4849" s="1">
        <f t="shared" si="302"/>
        <v>3.7857879126166307</v>
      </c>
      <c r="X4849" s="1">
        <f t="shared" si="303"/>
        <v>223.08627080983968</v>
      </c>
    </row>
    <row r="4850" spans="1:24" hidden="1" x14ac:dyDescent="0.3">
      <c r="A4850" s="18" t="str">
        <f t="shared" si="300"/>
        <v>ConstMin - Trenchers_1981_75</v>
      </c>
      <c r="B4850" s="1" t="s">
        <v>40</v>
      </c>
      <c r="C4850" s="1">
        <v>2020</v>
      </c>
      <c r="D4850" s="1" t="s">
        <v>103</v>
      </c>
      <c r="E4850" s="1">
        <v>1981</v>
      </c>
      <c r="F4850" s="1">
        <v>75</v>
      </c>
      <c r="G4850" s="1" t="s">
        <v>5</v>
      </c>
      <c r="H4850" s="1">
        <v>3.3789310461779198E-6</v>
      </c>
      <c r="I4850" s="1">
        <v>4.0885065658752899E-6</v>
      </c>
      <c r="J4850" s="1">
        <v>4.8656607064962099E-6</v>
      </c>
      <c r="K4850" s="1">
        <v>1.34570330351555E-5</v>
      </c>
      <c r="L4850" s="1">
        <v>3.2975532751999297E-5</v>
      </c>
      <c r="M4850" s="1">
        <v>1.15884288528278E-3</v>
      </c>
      <c r="N4850" s="1">
        <v>2.33969977730558E-6</v>
      </c>
      <c r="O4850" s="1">
        <v>2.1525237951211301E-6</v>
      </c>
      <c r="P4850" s="1">
        <v>1.0612709231756799E-8</v>
      </c>
      <c r="Q4850" s="1">
        <v>9.4583198455865295E-9</v>
      </c>
      <c r="R4850" s="1">
        <v>37.5973811756743</v>
      </c>
      <c r="S4850" s="1">
        <v>22.5966561116972</v>
      </c>
      <c r="T4850" s="1">
        <v>0.101291110518221</v>
      </c>
      <c r="U4850" s="1">
        <v>1446.1859911486199</v>
      </c>
      <c r="V4850" s="1">
        <f t="shared" si="301"/>
        <v>0.93611488277326727</v>
      </c>
      <c r="W4850" s="1">
        <f t="shared" si="302"/>
        <v>7.5501620161677003</v>
      </c>
      <c r="X4850" s="1">
        <f t="shared" si="303"/>
        <v>223.08627080983919</v>
      </c>
    </row>
    <row r="4851" spans="1:24" hidden="1" x14ac:dyDescent="0.3">
      <c r="A4851" s="18" t="str">
        <f t="shared" si="300"/>
        <v>ConstMin - Trenchers_1981_300</v>
      </c>
      <c r="B4851" s="1" t="s">
        <v>40</v>
      </c>
      <c r="C4851" s="1">
        <v>2020</v>
      </c>
      <c r="D4851" s="1" t="s">
        <v>103</v>
      </c>
      <c r="E4851" s="1">
        <v>1981</v>
      </c>
      <c r="F4851" s="1">
        <v>300</v>
      </c>
      <c r="G4851" s="1" t="s">
        <v>5</v>
      </c>
      <c r="H4851" s="1">
        <v>8.1005429739406594E-6</v>
      </c>
      <c r="I4851" s="1">
        <v>9.8016569984682006E-6</v>
      </c>
      <c r="J4851" s="1">
        <v>1.16647818824745E-5</v>
      </c>
      <c r="K4851" s="1">
        <v>4.4284767433137097E-5</v>
      </c>
      <c r="L4851" s="1">
        <v>1.02399625200676E-4</v>
      </c>
      <c r="M4851" s="1">
        <v>4.2551262193977297E-3</v>
      </c>
      <c r="N4851" s="1">
        <v>5.6247531218556401E-6</v>
      </c>
      <c r="O4851" s="1">
        <v>5.1747728721071902E-6</v>
      </c>
      <c r="P4851" s="1">
        <v>3.9097735794194299E-8</v>
      </c>
      <c r="Q4851" s="1">
        <v>3.4729768183013002E-8</v>
      </c>
      <c r="R4851" s="1">
        <v>138.05288400442899</v>
      </c>
      <c r="S4851" s="1">
        <v>22.5966561116972</v>
      </c>
      <c r="T4851" s="1">
        <v>0.101291110518221</v>
      </c>
      <c r="U4851" s="1">
        <v>5310.2141862488497</v>
      </c>
      <c r="V4851" s="1">
        <f t="shared" si="301"/>
        <v>0.61118975064019532</v>
      </c>
      <c r="W4851" s="1">
        <f t="shared" si="302"/>
        <v>6.3852062362344943</v>
      </c>
      <c r="X4851" s="1">
        <f t="shared" si="303"/>
        <v>223.08627080983919</v>
      </c>
    </row>
    <row r="4852" spans="1:24" hidden="1" x14ac:dyDescent="0.3">
      <c r="A4852" s="18" t="str">
        <f t="shared" si="300"/>
        <v>ConstMin - Trenchers_1981_600</v>
      </c>
      <c r="B4852" s="1" t="s">
        <v>40</v>
      </c>
      <c r="C4852" s="1">
        <v>2020</v>
      </c>
      <c r="D4852" s="1" t="s">
        <v>103</v>
      </c>
      <c r="E4852" s="1">
        <v>1981</v>
      </c>
      <c r="F4852" s="1">
        <v>600</v>
      </c>
      <c r="G4852" s="1" t="s">
        <v>5</v>
      </c>
      <c r="H4852" s="1">
        <v>1.36576091630722E-5</v>
      </c>
      <c r="I4852" s="1">
        <v>1.65257070873174E-5</v>
      </c>
      <c r="J4852" s="1">
        <v>1.9666957194824001E-5</v>
      </c>
      <c r="K4852" s="1">
        <v>1.9943352151476399E-4</v>
      </c>
      <c r="L4852" s="1">
        <v>1.8540040003909401E-4</v>
      </c>
      <c r="M4852" s="1">
        <v>8.1481140371445892E-3</v>
      </c>
      <c r="N4852" s="1">
        <v>9.16224646768711E-6</v>
      </c>
      <c r="O4852" s="1">
        <v>8.4292667502721396E-6</v>
      </c>
      <c r="P4852" s="1">
        <v>7.4923626778451095E-8</v>
      </c>
      <c r="Q4852" s="1">
        <v>6.6503811414280294E-8</v>
      </c>
      <c r="R4852" s="1">
        <v>264.35658639145902</v>
      </c>
      <c r="S4852" s="1">
        <v>22.5966561116972</v>
      </c>
      <c r="T4852" s="1">
        <v>0.101291110518221</v>
      </c>
      <c r="U4852" s="1">
        <v>10168.495250263701</v>
      </c>
      <c r="V4852" s="1">
        <f t="shared" si="301"/>
        <v>0.53813589476097001</v>
      </c>
      <c r="W4852" s="1">
        <f t="shared" si="302"/>
        <v>6.0372975048461468</v>
      </c>
      <c r="X4852" s="1">
        <f t="shared" si="303"/>
        <v>223.08627080983919</v>
      </c>
    </row>
    <row r="4853" spans="1:24" hidden="1" x14ac:dyDescent="0.3">
      <c r="A4853" s="18" t="str">
        <f t="shared" si="300"/>
        <v>ConstMin - Trenchers_1982_50</v>
      </c>
      <c r="B4853" s="1" t="s">
        <v>40</v>
      </c>
      <c r="C4853" s="1">
        <v>2020</v>
      </c>
      <c r="D4853" s="1" t="s">
        <v>103</v>
      </c>
      <c r="E4853" s="1">
        <v>1982</v>
      </c>
      <c r="F4853" s="1">
        <v>50</v>
      </c>
      <c r="G4853" s="1" t="s">
        <v>5</v>
      </c>
      <c r="H4853" s="1">
        <v>7.5160001512076001E-6</v>
      </c>
      <c r="I4853" s="1">
        <v>9.0943601829611997E-6</v>
      </c>
      <c r="J4853" s="1">
        <v>1.08230402177389E-5</v>
      </c>
      <c r="K4853" s="1">
        <v>2.5194626280063199E-5</v>
      </c>
      <c r="L4853" s="1">
        <v>1.84000767882908E-5</v>
      </c>
      <c r="M4853" s="1">
        <v>1.43675975315709E-3</v>
      </c>
      <c r="N4853" s="1">
        <v>2.4104053116646E-6</v>
      </c>
      <c r="O4853" s="1">
        <v>2.2175728867314302E-6</v>
      </c>
      <c r="P4853" s="1">
        <v>1.30580764255192E-8</v>
      </c>
      <c r="Q4853" s="1">
        <v>1.1726639960610001E-8</v>
      </c>
      <c r="R4853" s="1">
        <v>46.614087883132797</v>
      </c>
      <c r="S4853" s="1">
        <v>42.481713489990803</v>
      </c>
      <c r="T4853" s="1">
        <v>0.202582221036442</v>
      </c>
      <c r="U4853" s="1">
        <v>1593.0642558746499</v>
      </c>
      <c r="V4853" s="1">
        <f t="shared" si="301"/>
        <v>1.8902857388721301</v>
      </c>
      <c r="W4853" s="1">
        <f t="shared" si="302"/>
        <v>3.8245024440777198</v>
      </c>
      <c r="X4853" s="1">
        <f t="shared" si="303"/>
        <v>209.70109456124916</v>
      </c>
    </row>
    <row r="4854" spans="1:24" hidden="1" x14ac:dyDescent="0.3">
      <c r="A4854" s="18" t="str">
        <f t="shared" si="300"/>
        <v>ConstMin - Trenchers_1982_100</v>
      </c>
      <c r="B4854" s="1" t="s">
        <v>40</v>
      </c>
      <c r="C4854" s="1">
        <v>2020</v>
      </c>
      <c r="D4854" s="1" t="s">
        <v>103</v>
      </c>
      <c r="E4854" s="1">
        <v>1982</v>
      </c>
      <c r="F4854" s="1">
        <v>100</v>
      </c>
      <c r="G4854" s="1" t="s">
        <v>5</v>
      </c>
      <c r="H4854" s="1">
        <v>1.1544136173579499E-5</v>
      </c>
      <c r="I4854" s="1">
        <v>1.3968404770031201E-5</v>
      </c>
      <c r="J4854" s="1">
        <v>1.66235560899545E-5</v>
      </c>
      <c r="K4854" s="1">
        <v>4.6056263274205999E-5</v>
      </c>
      <c r="L4854" s="1">
        <v>1.12896926179028E-4</v>
      </c>
      <c r="M4854" s="1">
        <v>3.9798190672518203E-3</v>
      </c>
      <c r="N4854" s="1">
        <v>7.9800664018270502E-6</v>
      </c>
      <c r="O4854" s="1">
        <v>7.34166108968088E-6</v>
      </c>
      <c r="P4854" s="1">
        <v>3.6449076847400502E-8</v>
      </c>
      <c r="Q4854" s="1">
        <v>3.2482748216938703E-8</v>
      </c>
      <c r="R4854" s="1">
        <v>129.12084664969001</v>
      </c>
      <c r="S4854" s="1">
        <v>65.078369601687996</v>
      </c>
      <c r="T4854" s="1">
        <v>0.30387333155466401</v>
      </c>
      <c r="U4854" s="1">
        <v>5032.7272491972099</v>
      </c>
      <c r="V4854" s="1">
        <f t="shared" si="301"/>
        <v>0.91903492938365683</v>
      </c>
      <c r="W4854" s="1">
        <f t="shared" si="302"/>
        <v>7.4279218197614663</v>
      </c>
      <c r="X4854" s="1">
        <f t="shared" si="303"/>
        <v>214.16281997744511</v>
      </c>
    </row>
    <row r="4855" spans="1:24" hidden="1" x14ac:dyDescent="0.3">
      <c r="A4855" s="18" t="str">
        <f t="shared" si="300"/>
        <v>ConstMin - Trenchers_1982_175</v>
      </c>
      <c r="B4855" s="1" t="s">
        <v>40</v>
      </c>
      <c r="C4855" s="1">
        <v>2020</v>
      </c>
      <c r="D4855" s="1" t="s">
        <v>103</v>
      </c>
      <c r="E4855" s="1">
        <v>1982</v>
      </c>
      <c r="F4855" s="1">
        <v>175</v>
      </c>
      <c r="G4855" s="1" t="s">
        <v>5</v>
      </c>
      <c r="H4855" s="1">
        <v>5.6581268333637197E-6</v>
      </c>
      <c r="I4855" s="1">
        <v>6.84633346837011E-6</v>
      </c>
      <c r="J4855" s="1">
        <v>8.1477026400437706E-6</v>
      </c>
      <c r="K4855" s="1">
        <v>3.0986226687719903E-5</v>
      </c>
      <c r="L4855" s="1">
        <v>7.1675203028788599E-5</v>
      </c>
      <c r="M4855" s="1">
        <v>2.98764181361968E-3</v>
      </c>
      <c r="N4855" s="1">
        <v>3.9221789325242801E-6</v>
      </c>
      <c r="O4855" s="1">
        <v>3.6084046179223399E-6</v>
      </c>
      <c r="P4855" s="1">
        <v>2.7452486381224899E-8</v>
      </c>
      <c r="Q4855" s="1">
        <v>2.4384730851902701E-8</v>
      </c>
      <c r="R4855" s="1">
        <v>96.930748343535299</v>
      </c>
      <c r="S4855" s="1">
        <v>22.5966561116972</v>
      </c>
      <c r="T4855" s="1">
        <v>0.101291110518221</v>
      </c>
      <c r="U4855" s="1">
        <v>3728.4482584300399</v>
      </c>
      <c r="V4855" s="1">
        <f t="shared" si="301"/>
        <v>0.60802092940301145</v>
      </c>
      <c r="W4855" s="1">
        <f t="shared" si="302"/>
        <v>6.3654544088528855</v>
      </c>
      <c r="X4855" s="1">
        <f t="shared" si="303"/>
        <v>223.08627080983919</v>
      </c>
    </row>
    <row r="4856" spans="1:24" hidden="1" x14ac:dyDescent="0.3">
      <c r="A4856" s="18" t="str">
        <f t="shared" si="300"/>
        <v>ConstMin - Trenchers_1982_300</v>
      </c>
      <c r="B4856" s="1" t="s">
        <v>40</v>
      </c>
      <c r="C4856" s="1">
        <v>2020</v>
      </c>
      <c r="D4856" s="1" t="s">
        <v>103</v>
      </c>
      <c r="E4856" s="1">
        <v>1982</v>
      </c>
      <c r="F4856" s="1">
        <v>300</v>
      </c>
      <c r="G4856" s="1" t="s">
        <v>5</v>
      </c>
      <c r="H4856" s="1">
        <v>6.3439603889229598E-6</v>
      </c>
      <c r="I4856" s="1">
        <v>7.6761920705967903E-6</v>
      </c>
      <c r="J4856" s="1">
        <v>9.1353029600490696E-6</v>
      </c>
      <c r="K4856" s="1">
        <v>3.4742132952898E-5</v>
      </c>
      <c r="L4856" s="1">
        <v>8.0363106426217505E-5</v>
      </c>
      <c r="M4856" s="1">
        <v>3.3497802152705502E-3</v>
      </c>
      <c r="N4856" s="1">
        <v>4.3975945607090401E-6</v>
      </c>
      <c r="O4856" s="1">
        <v>4.0457869958523199E-6</v>
      </c>
      <c r="P4856" s="1">
        <v>3.0780060488040202E-8</v>
      </c>
      <c r="Q4856" s="1">
        <v>2.73404558036485E-8</v>
      </c>
      <c r="R4856" s="1">
        <v>108.67992996093299</v>
      </c>
      <c r="S4856" s="1">
        <v>22.5966561116972</v>
      </c>
      <c r="T4856" s="1">
        <v>0.101291110518221</v>
      </c>
      <c r="U4856" s="1">
        <v>4180.3813806639901</v>
      </c>
      <c r="V4856" s="1">
        <f t="shared" si="301"/>
        <v>0.60802092940301056</v>
      </c>
      <c r="W4856" s="1">
        <f t="shared" si="302"/>
        <v>6.3654544088528748</v>
      </c>
      <c r="X4856" s="1">
        <f t="shared" si="303"/>
        <v>223.08627080983919</v>
      </c>
    </row>
    <row r="4857" spans="1:24" hidden="1" x14ac:dyDescent="0.3">
      <c r="A4857" s="18" t="str">
        <f t="shared" si="300"/>
        <v>ConstMin - Trenchers_1983_50</v>
      </c>
      <c r="B4857" s="1" t="s">
        <v>40</v>
      </c>
      <c r="C4857" s="1">
        <v>2020</v>
      </c>
      <c r="D4857" s="1" t="s">
        <v>103</v>
      </c>
      <c r="E4857" s="1">
        <v>1983</v>
      </c>
      <c r="F4857" s="1">
        <v>50</v>
      </c>
      <c r="G4857" s="1" t="s">
        <v>5</v>
      </c>
      <c r="H4857" s="1">
        <v>8.0553400430521894E-6</v>
      </c>
      <c r="I4857" s="1">
        <v>9.7469614520931494E-6</v>
      </c>
      <c r="J4857" s="1">
        <v>1.15996896619951E-5</v>
      </c>
      <c r="K4857" s="1">
        <v>2.7026433908627499E-5</v>
      </c>
      <c r="L4857" s="1">
        <v>1.98599098608698E-5</v>
      </c>
      <c r="M4857" s="1">
        <v>1.5541091280428399E-3</v>
      </c>
      <c r="N4857" s="1">
        <v>2.5885959795278299E-6</v>
      </c>
      <c r="O4857" s="1">
        <v>2.3815083011655999E-6</v>
      </c>
      <c r="P4857" s="1">
        <v>1.41268493950126E-8</v>
      </c>
      <c r="Q4857" s="1">
        <v>1.26844297830657E-8</v>
      </c>
      <c r="R4857" s="1">
        <v>50.421359114064103</v>
      </c>
      <c r="S4857" s="1">
        <v>44.628395820602002</v>
      </c>
      <c r="T4857" s="1">
        <v>0.202582221036442</v>
      </c>
      <c r="U4857" s="1">
        <v>1740.5074370034799</v>
      </c>
      <c r="V4857" s="1">
        <f t="shared" si="301"/>
        <v>1.8543084008101571</v>
      </c>
      <c r="W4857" s="1">
        <f t="shared" si="302"/>
        <v>3.7782439045590896</v>
      </c>
      <c r="X4857" s="1">
        <f t="shared" si="303"/>
        <v>220.29769242471636</v>
      </c>
    </row>
    <row r="4858" spans="1:24" hidden="1" x14ac:dyDescent="0.3">
      <c r="A4858" s="18" t="str">
        <f t="shared" si="300"/>
        <v>ConstMin - Trenchers_1983_75</v>
      </c>
      <c r="B4858" s="1" t="s">
        <v>40</v>
      </c>
      <c r="C4858" s="1">
        <v>2020</v>
      </c>
      <c r="D4858" s="1" t="s">
        <v>103</v>
      </c>
      <c r="E4858" s="1">
        <v>1983</v>
      </c>
      <c r="F4858" s="1">
        <v>75</v>
      </c>
      <c r="G4858" s="1" t="s">
        <v>5</v>
      </c>
      <c r="H4858" s="1">
        <v>3.3439072765833601E-6</v>
      </c>
      <c r="I4858" s="1">
        <v>4.0461278046658701E-6</v>
      </c>
      <c r="J4858" s="1">
        <v>4.8152264782800399E-6</v>
      </c>
      <c r="K4858" s="1">
        <v>1.3364273218286401E-5</v>
      </c>
      <c r="L4858" s="1">
        <v>3.2771074046989997E-5</v>
      </c>
      <c r="M4858" s="1">
        <v>1.15884288528278E-3</v>
      </c>
      <c r="N4858" s="1">
        <v>2.3075683610559101E-6</v>
      </c>
      <c r="O4858" s="1">
        <v>2.1229628921714398E-6</v>
      </c>
      <c r="P4858" s="1">
        <v>1.06137599448446E-8</v>
      </c>
      <c r="Q4858" s="1">
        <v>9.4583198455865295E-9</v>
      </c>
      <c r="R4858" s="1">
        <v>37.5973811756743</v>
      </c>
      <c r="S4858" s="1">
        <v>22.5966561116972</v>
      </c>
      <c r="T4858" s="1">
        <v>0.101291110518221</v>
      </c>
      <c r="U4858" s="1">
        <v>1446.1859911486199</v>
      </c>
      <c r="V4858" s="1">
        <f t="shared" si="301"/>
        <v>0.92641173360561058</v>
      </c>
      <c r="W4858" s="1">
        <f t="shared" si="302"/>
        <v>7.503348630011188</v>
      </c>
      <c r="X4858" s="1">
        <f t="shared" si="303"/>
        <v>223.08627080983919</v>
      </c>
    </row>
    <row r="4859" spans="1:24" hidden="1" x14ac:dyDescent="0.3">
      <c r="A4859" s="18" t="str">
        <f t="shared" si="300"/>
        <v>ConstMin - Trenchers_1983_300</v>
      </c>
      <c r="B4859" s="1" t="s">
        <v>40</v>
      </c>
      <c r="C4859" s="1">
        <v>2020</v>
      </c>
      <c r="D4859" s="1" t="s">
        <v>103</v>
      </c>
      <c r="E4859" s="1">
        <v>1983</v>
      </c>
      <c r="F4859" s="1">
        <v>300</v>
      </c>
      <c r="G4859" s="1" t="s">
        <v>5</v>
      </c>
      <c r="H4859" s="1">
        <v>7.6754159824801194E-6</v>
      </c>
      <c r="I4859" s="1">
        <v>9.2872533388009492E-6</v>
      </c>
      <c r="J4859" s="1">
        <v>1.10525990147713E-5</v>
      </c>
      <c r="K4859" s="1">
        <v>4.2107581722015903E-5</v>
      </c>
      <c r="L4859" s="1">
        <v>9.7435632101077404E-5</v>
      </c>
      <c r="M4859" s="1">
        <v>4.0740570185722903E-3</v>
      </c>
      <c r="N4859" s="1">
        <v>5.3114497089762004E-6</v>
      </c>
      <c r="O4859" s="1">
        <v>4.8865337322580999E-6</v>
      </c>
      <c r="P4859" s="1">
        <v>3.74364150471972E-8</v>
      </c>
      <c r="Q4859" s="1">
        <v>3.3251905707140101E-8</v>
      </c>
      <c r="R4859" s="1">
        <v>132.178293195729</v>
      </c>
      <c r="S4859" s="1">
        <v>22.5966561116972</v>
      </c>
      <c r="T4859" s="1">
        <v>0.101291110518221</v>
      </c>
      <c r="U4859" s="1">
        <v>5084.2476251318803</v>
      </c>
      <c r="V4859" s="1">
        <f t="shared" si="301"/>
        <v>0.60485210816582535</v>
      </c>
      <c r="W4859" s="1">
        <f t="shared" si="302"/>
        <v>6.3457025814712251</v>
      </c>
      <c r="X4859" s="1">
        <f t="shared" si="303"/>
        <v>223.08627080983919</v>
      </c>
    </row>
    <row r="4860" spans="1:24" hidden="1" x14ac:dyDescent="0.3">
      <c r="A4860" s="18" t="str">
        <f t="shared" si="300"/>
        <v>ConstMin - Trenchers_1984_50</v>
      </c>
      <c r="B4860" s="1" t="s">
        <v>40</v>
      </c>
      <c r="C4860" s="1">
        <v>2020</v>
      </c>
      <c r="D4860" s="1" t="s">
        <v>103</v>
      </c>
      <c r="E4860" s="1">
        <v>1984</v>
      </c>
      <c r="F4860" s="1">
        <v>50</v>
      </c>
      <c r="G4860" s="1" t="s">
        <v>5</v>
      </c>
      <c r="H4860" s="1">
        <v>8.0787116709095995E-6</v>
      </c>
      <c r="I4860" s="1">
        <v>9.7752411218006202E-6</v>
      </c>
      <c r="J4860" s="1">
        <v>1.16333448061098E-5</v>
      </c>
      <c r="K4860" s="1">
        <v>2.7129233363184802E-5</v>
      </c>
      <c r="L4860" s="1">
        <v>2.00600122562965E-5</v>
      </c>
      <c r="M4860" s="1">
        <v>1.5731755563517999E-3</v>
      </c>
      <c r="N4860" s="1">
        <v>2.6014421200016099E-6</v>
      </c>
      <c r="O4860" s="1">
        <v>2.3933267504014901E-6</v>
      </c>
      <c r="P4860" s="1">
        <v>1.43024268312397E-8</v>
      </c>
      <c r="Q4860" s="1">
        <v>1.28400474078096E-8</v>
      </c>
      <c r="R4860" s="1">
        <v>51.039948382630797</v>
      </c>
      <c r="S4860" s="1">
        <v>43.837512856692598</v>
      </c>
      <c r="T4860" s="1">
        <v>0.202582221036442</v>
      </c>
      <c r="U4860" s="1">
        <v>1753.5005142677001</v>
      </c>
      <c r="V4860" s="1">
        <f t="shared" si="301"/>
        <v>1.8459085519092819</v>
      </c>
      <c r="W4860" s="1">
        <f t="shared" si="302"/>
        <v>3.7880342504003535</v>
      </c>
      <c r="X4860" s="1">
        <f t="shared" si="303"/>
        <v>216.39368268554415</v>
      </c>
    </row>
    <row r="4861" spans="1:24" hidden="1" x14ac:dyDescent="0.3">
      <c r="A4861" s="18" t="str">
        <f t="shared" si="300"/>
        <v>ConstMin - Trenchers_1984_100</v>
      </c>
      <c r="B4861" s="1" t="s">
        <v>40</v>
      </c>
      <c r="C4861" s="1">
        <v>2020</v>
      </c>
      <c r="D4861" s="1" t="s">
        <v>103</v>
      </c>
      <c r="E4861" s="1">
        <v>1984</v>
      </c>
      <c r="F4861" s="1">
        <v>100</v>
      </c>
      <c r="G4861" s="1" t="s">
        <v>5</v>
      </c>
      <c r="H4861" s="1">
        <v>8.6278380474451593E-6</v>
      </c>
      <c r="I4861" s="1">
        <v>1.0439684037408601E-5</v>
      </c>
      <c r="J4861" s="1">
        <v>1.2424086788320999E-5</v>
      </c>
      <c r="K4861" s="1">
        <v>3.4543285772428302E-5</v>
      </c>
      <c r="L4861" s="1">
        <v>8.4734815926321494E-5</v>
      </c>
      <c r="M4861" s="1">
        <v>3.00574873370222E-3</v>
      </c>
      <c r="N4861" s="1">
        <v>5.9435850060400098E-6</v>
      </c>
      <c r="O4861" s="1">
        <v>5.4680982055568E-6</v>
      </c>
      <c r="P4861" s="1">
        <v>2.75308025004766E-8</v>
      </c>
      <c r="Q4861" s="1">
        <v>2.4532517099489999E-8</v>
      </c>
      <c r="R4861" s="1">
        <v>97.518207424405205</v>
      </c>
      <c r="S4861" s="1">
        <v>45.1933122233945</v>
      </c>
      <c r="T4861" s="1">
        <v>0.202582221036442</v>
      </c>
      <c r="U4861" s="1">
        <v>3751.0449145417401</v>
      </c>
      <c r="V4861" s="1">
        <f t="shared" si="301"/>
        <v>0.92156015902177735</v>
      </c>
      <c r="W4861" s="1">
        <f t="shared" si="302"/>
        <v>7.4799419369329279</v>
      </c>
      <c r="X4861" s="1">
        <f t="shared" si="303"/>
        <v>223.08627080983968</v>
      </c>
    </row>
    <row r="4862" spans="1:24" hidden="1" x14ac:dyDescent="0.3">
      <c r="A4862" s="18" t="str">
        <f t="shared" si="300"/>
        <v>ConstMin - Trenchers_1984_175</v>
      </c>
      <c r="B4862" s="1" t="s">
        <v>40</v>
      </c>
      <c r="C4862" s="1">
        <v>2020</v>
      </c>
      <c r="D4862" s="1" t="s">
        <v>103</v>
      </c>
      <c r="E4862" s="1">
        <v>1984</v>
      </c>
      <c r="F4862" s="1">
        <v>175</v>
      </c>
      <c r="G4862" s="1" t="s">
        <v>5</v>
      </c>
      <c r="H4862" s="1">
        <v>5.4506862186221804E-6</v>
      </c>
      <c r="I4862" s="1">
        <v>6.5953303245328401E-6</v>
      </c>
      <c r="J4862" s="1">
        <v>7.8489881548159398E-6</v>
      </c>
      <c r="K4862" s="1">
        <v>2.9955639499412301E-5</v>
      </c>
      <c r="L4862" s="1">
        <v>6.9341688137826803E-5</v>
      </c>
      <c r="M4862" s="1">
        <v>2.9084232841496199E-3</v>
      </c>
      <c r="N4862" s="1">
        <v>3.7653871220952701E-6</v>
      </c>
      <c r="O4862" s="1">
        <v>3.46415615232764E-6</v>
      </c>
      <c r="P4862" s="1">
        <v>2.67262950089819E-8</v>
      </c>
      <c r="Q4862" s="1">
        <v>2.37381598637726E-8</v>
      </c>
      <c r="R4862" s="1">
        <v>94.360590398495503</v>
      </c>
      <c r="S4862" s="1">
        <v>22.031739708904801</v>
      </c>
      <c r="T4862" s="1">
        <v>0.101291110518221</v>
      </c>
      <c r="U4862" s="1">
        <v>3635.23705196929</v>
      </c>
      <c r="V4862" s="1">
        <f t="shared" si="301"/>
        <v>0.60074811440109199</v>
      </c>
      <c r="W4862" s="1">
        <f t="shared" si="302"/>
        <v>6.3161185791158472</v>
      </c>
      <c r="X4862" s="1">
        <f t="shared" si="303"/>
        <v>217.50911403959353</v>
      </c>
    </row>
    <row r="4863" spans="1:24" hidden="1" x14ac:dyDescent="0.3">
      <c r="A4863" s="18" t="str">
        <f t="shared" si="300"/>
        <v>ConstMin - Trenchers_1984_300</v>
      </c>
      <c r="B4863" s="1" t="s">
        <v>40</v>
      </c>
      <c r="C4863" s="1">
        <v>2020</v>
      </c>
      <c r="D4863" s="1" t="s">
        <v>103</v>
      </c>
      <c r="E4863" s="1">
        <v>1984</v>
      </c>
      <c r="F4863" s="1">
        <v>300</v>
      </c>
      <c r="G4863" s="1" t="s">
        <v>5</v>
      </c>
      <c r="H4863" s="1">
        <v>1.05439397539619E-5</v>
      </c>
      <c r="I4863" s="1">
        <v>1.27581671022939E-5</v>
      </c>
      <c r="J4863" s="1">
        <v>1.51832732457052E-5</v>
      </c>
      <c r="K4863" s="1">
        <v>5.7946916315620701E-5</v>
      </c>
      <c r="L4863" s="1">
        <v>1.34136245022756E-4</v>
      </c>
      <c r="M4863" s="1">
        <v>5.62612461203932E-3</v>
      </c>
      <c r="N4863" s="1">
        <v>7.2838562656708102E-6</v>
      </c>
      <c r="O4863" s="1">
        <v>6.7011477644171503E-6</v>
      </c>
      <c r="P4863" s="1">
        <v>5.1699993930773901E-8</v>
      </c>
      <c r="Q4863" s="1">
        <v>4.5919672759443002E-8</v>
      </c>
      <c r="R4863" s="1">
        <v>182.53341696883001</v>
      </c>
      <c r="S4863" s="1">
        <v>33.443051045311897</v>
      </c>
      <c r="T4863" s="1">
        <v>0.202582221036442</v>
      </c>
      <c r="U4863" s="1">
        <v>7290.5851278780001</v>
      </c>
      <c r="V4863" s="1">
        <f t="shared" si="301"/>
        <v>0.57944804435237696</v>
      </c>
      <c r="W4863" s="1">
        <f t="shared" si="302"/>
        <v>6.0921748580352411</v>
      </c>
      <c r="X4863" s="1">
        <f t="shared" si="303"/>
        <v>165.0838403992812</v>
      </c>
    </row>
    <row r="4864" spans="1:24" hidden="1" x14ac:dyDescent="0.3">
      <c r="A4864" s="18" t="str">
        <f t="shared" si="300"/>
        <v>ConstMin - Trenchers_1984_600</v>
      </c>
      <c r="B4864" s="1" t="s">
        <v>40</v>
      </c>
      <c r="C4864" s="1">
        <v>2020</v>
      </c>
      <c r="D4864" s="1" t="s">
        <v>103</v>
      </c>
      <c r="E4864" s="1">
        <v>1984</v>
      </c>
      <c r="F4864" s="1">
        <v>600</v>
      </c>
      <c r="G4864" s="1" t="s">
        <v>5</v>
      </c>
      <c r="H4864" s="1">
        <v>1.42325323435718E-5</v>
      </c>
      <c r="I4864" s="1">
        <v>1.7221364135721901E-5</v>
      </c>
      <c r="J4864" s="1">
        <v>2.04948465747434E-5</v>
      </c>
      <c r="K4864" s="1">
        <v>2.0374790330167101E-4</v>
      </c>
      <c r="L4864" s="1">
        <v>1.94316552900978E-4</v>
      </c>
      <c r="M4864" s="1">
        <v>8.6007870392081805E-3</v>
      </c>
      <c r="N4864" s="1">
        <v>9.5067472927042901E-6</v>
      </c>
      <c r="O4864" s="1">
        <v>8.7462075092879499E-6</v>
      </c>
      <c r="P4864" s="1">
        <v>7.90915654748886E-8</v>
      </c>
      <c r="Q4864" s="1">
        <v>7.0198467603962501E-8</v>
      </c>
      <c r="R4864" s="1">
        <v>279.04306341320699</v>
      </c>
      <c r="S4864" s="1">
        <v>22.5966561116972</v>
      </c>
      <c r="T4864" s="1">
        <v>0.101291110518221</v>
      </c>
      <c r="U4864" s="1">
        <v>10733.4116530561</v>
      </c>
      <c r="V4864" s="1">
        <f t="shared" si="301"/>
        <v>0.53127375773700025</v>
      </c>
      <c r="W4864" s="1">
        <f t="shared" si="302"/>
        <v>5.9946055629858304</v>
      </c>
      <c r="X4864" s="1">
        <f t="shared" si="303"/>
        <v>223.08627080983919</v>
      </c>
    </row>
    <row r="4865" spans="1:24" hidden="1" x14ac:dyDescent="0.3">
      <c r="A4865" s="18" t="str">
        <f t="shared" si="300"/>
        <v>ConstMin - Trenchers_1985_50</v>
      </c>
      <c r="B4865" s="1" t="s">
        <v>40</v>
      </c>
      <c r="C4865" s="1">
        <v>2020</v>
      </c>
      <c r="D4865" s="1" t="s">
        <v>103</v>
      </c>
      <c r="E4865" s="1">
        <v>1985</v>
      </c>
      <c r="F4865" s="1">
        <v>50</v>
      </c>
      <c r="G4865" s="1" t="s">
        <v>5</v>
      </c>
      <c r="H4865" s="1">
        <v>1.0263573314721901E-5</v>
      </c>
      <c r="I4865" s="1">
        <v>1.24189237108135E-5</v>
      </c>
      <c r="J4865" s="1">
        <v>1.4779545573199501E-5</v>
      </c>
      <c r="K4865" s="1">
        <v>3.44978119944074E-5</v>
      </c>
      <c r="L4865" s="1">
        <v>2.5669606162842002E-5</v>
      </c>
      <c r="M4865" s="1">
        <v>2.01747891934978E-3</v>
      </c>
      <c r="N4865" s="1">
        <v>3.3119002461416602E-6</v>
      </c>
      <c r="O4865" s="1">
        <v>3.04694822645033E-6</v>
      </c>
      <c r="P4865" s="1">
        <v>1.8344685909978399E-8</v>
      </c>
      <c r="Q4865" s="1">
        <v>1.6466391728575001E-8</v>
      </c>
      <c r="R4865" s="1">
        <v>65.454881682404505</v>
      </c>
      <c r="S4865" s="1">
        <v>65.869252565597407</v>
      </c>
      <c r="T4865" s="1">
        <v>0.30387333155466401</v>
      </c>
      <c r="U4865" s="1">
        <v>2261.5110047521798</v>
      </c>
      <c r="V4865" s="1">
        <f t="shared" si="301"/>
        <v>1.8183348167265256</v>
      </c>
      <c r="W4865" s="1">
        <f t="shared" si="302"/>
        <v>3.7584528019051584</v>
      </c>
      <c r="X4865" s="1">
        <f t="shared" si="303"/>
        <v>216.76549313689324</v>
      </c>
    </row>
    <row r="4866" spans="1:24" hidden="1" x14ac:dyDescent="0.3">
      <c r="A4866" s="18" t="str">
        <f t="shared" si="300"/>
        <v>ConstMin - Trenchers_1985_75</v>
      </c>
      <c r="B4866" s="1" t="s">
        <v>40</v>
      </c>
      <c r="C4866" s="1">
        <v>2020</v>
      </c>
      <c r="D4866" s="1" t="s">
        <v>103</v>
      </c>
      <c r="E4866" s="1">
        <v>1985</v>
      </c>
      <c r="F4866" s="1">
        <v>75</v>
      </c>
      <c r="G4866" s="1" t="s">
        <v>5</v>
      </c>
      <c r="H4866" s="1">
        <v>1.46342049004392E-5</v>
      </c>
      <c r="I4866" s="1">
        <v>1.77073879295315E-5</v>
      </c>
      <c r="J4866" s="1">
        <v>2.1073255056632501E-5</v>
      </c>
      <c r="K4866" s="1">
        <v>5.86959456399876E-5</v>
      </c>
      <c r="L4866" s="1">
        <v>1.4403242689617799E-4</v>
      </c>
      <c r="M4866" s="1">
        <v>5.1252164649572499E-3</v>
      </c>
      <c r="N4866" s="1">
        <v>1.0063578973992799E-5</v>
      </c>
      <c r="O4866" s="1">
        <v>9.2584926560734208E-6</v>
      </c>
      <c r="P4866" s="1">
        <v>4.6946141748252201E-8</v>
      </c>
      <c r="Q4866" s="1">
        <v>4.1831327800405498E-8</v>
      </c>
      <c r="R4866" s="1">
        <v>166.28200378847501</v>
      </c>
      <c r="S4866" s="1">
        <v>90.838557569022896</v>
      </c>
      <c r="T4866" s="1">
        <v>0.40516444207288499</v>
      </c>
      <c r="U4866" s="1">
        <v>6404.11830861611</v>
      </c>
      <c r="V4866" s="1">
        <f t="shared" si="301"/>
        <v>0.91555356091116669</v>
      </c>
      <c r="W4866" s="1">
        <f t="shared" si="302"/>
        <v>7.4471402476899389</v>
      </c>
      <c r="X4866" s="1">
        <f t="shared" si="303"/>
        <v>224.2017021638882</v>
      </c>
    </row>
    <row r="4867" spans="1:24" hidden="1" x14ac:dyDescent="0.3">
      <c r="A4867" s="18" t="str">
        <f t="shared" si="300"/>
        <v>ConstMin - Trenchers_1985_175</v>
      </c>
      <c r="B4867" s="1" t="s">
        <v>40</v>
      </c>
      <c r="C4867" s="1">
        <v>2020</v>
      </c>
      <c r="D4867" s="1" t="s">
        <v>103</v>
      </c>
      <c r="E4867" s="1">
        <v>1985</v>
      </c>
      <c r="F4867" s="1">
        <v>175</v>
      </c>
      <c r="G4867" s="1" t="s">
        <v>5</v>
      </c>
      <c r="H4867" s="1">
        <v>9.3086520233022794E-6</v>
      </c>
      <c r="I4867" s="1">
        <v>1.12634689481957E-5</v>
      </c>
      <c r="J4867" s="1">
        <v>1.34044589135552E-5</v>
      </c>
      <c r="K4867" s="1">
        <v>5.3445713570861701E-5</v>
      </c>
      <c r="L4867" s="1">
        <v>1.2679097866219501E-4</v>
      </c>
      <c r="M4867" s="1">
        <v>5.3346962565214697E-3</v>
      </c>
      <c r="N4867" s="1">
        <v>6.8581411946021301E-6</v>
      </c>
      <c r="O4867" s="1">
        <v>6.3094898990339603E-6</v>
      </c>
      <c r="P4867" s="1">
        <v>4.9042652891953301E-8</v>
      </c>
      <c r="Q4867" s="1">
        <v>4.3541073698632E-8</v>
      </c>
      <c r="R4867" s="1">
        <v>173.07834492501999</v>
      </c>
      <c r="S4867" s="1">
        <v>45.645245345628403</v>
      </c>
      <c r="T4867" s="1">
        <v>0.202582221036442</v>
      </c>
      <c r="U4867" s="1">
        <v>6664.2058204617497</v>
      </c>
      <c r="V4867" s="1">
        <f t="shared" si="301"/>
        <v>0.55964466133851121</v>
      </c>
      <c r="W4867" s="1">
        <f t="shared" si="302"/>
        <v>6.2998259808359753</v>
      </c>
      <c r="X4867" s="1">
        <f t="shared" si="303"/>
        <v>225.31713351793786</v>
      </c>
    </row>
    <row r="4868" spans="1:24" hidden="1" x14ac:dyDescent="0.3">
      <c r="A4868" s="18" t="str">
        <f t="shared" si="300"/>
        <v>ConstMin - Trenchers_1985_300</v>
      </c>
      <c r="B4868" s="1" t="s">
        <v>40</v>
      </c>
      <c r="C4868" s="1">
        <v>2020</v>
      </c>
      <c r="D4868" s="1" t="s">
        <v>103</v>
      </c>
      <c r="E4868" s="1">
        <v>1985</v>
      </c>
      <c r="F4868" s="1">
        <v>300</v>
      </c>
      <c r="G4868" s="1" t="s">
        <v>5</v>
      </c>
      <c r="H4868" s="1">
        <v>6.8245722331644102E-6</v>
      </c>
      <c r="I4868" s="1">
        <v>8.2577324021289406E-6</v>
      </c>
      <c r="J4868" s="1">
        <v>9.8273840157567607E-6</v>
      </c>
      <c r="K4868" s="1">
        <v>3.9183345977946102E-5</v>
      </c>
      <c r="L4868" s="1">
        <v>9.2955907066638306E-5</v>
      </c>
      <c r="M4868" s="1">
        <v>3.9110947378294004E-3</v>
      </c>
      <c r="N4868" s="1">
        <v>5.0279975930606103E-6</v>
      </c>
      <c r="O4868" s="1">
        <v>4.6257577856157602E-6</v>
      </c>
      <c r="P4868" s="1">
        <v>3.5955273258609903E-8</v>
      </c>
      <c r="Q4868" s="1">
        <v>3.1921829478854501E-8</v>
      </c>
      <c r="R4868" s="1">
        <v>126.89116146790001</v>
      </c>
      <c r="S4868" s="1">
        <v>22.5966561116972</v>
      </c>
      <c r="T4868" s="1">
        <v>0.101291110518221</v>
      </c>
      <c r="U4868" s="1">
        <v>4880.8777201266003</v>
      </c>
      <c r="V4868" s="1">
        <f t="shared" si="301"/>
        <v>0.56021080160097148</v>
      </c>
      <c r="W4868" s="1">
        <f t="shared" si="302"/>
        <v>6.3061989267079355</v>
      </c>
      <c r="X4868" s="1">
        <f t="shared" si="303"/>
        <v>223.08627080983919</v>
      </c>
    </row>
    <row r="4869" spans="1:24" hidden="1" x14ac:dyDescent="0.3">
      <c r="A4869" s="18" t="str">
        <f t="shared" si="300"/>
        <v>ConstMin - Trenchers_1986_50</v>
      </c>
      <c r="B4869" s="1" t="s">
        <v>40</v>
      </c>
      <c r="C4869" s="1">
        <v>2020</v>
      </c>
      <c r="D4869" s="1" t="s">
        <v>103</v>
      </c>
      <c r="E4869" s="1">
        <v>1986</v>
      </c>
      <c r="F4869" s="1">
        <v>50</v>
      </c>
      <c r="G4869" s="1" t="s">
        <v>5</v>
      </c>
      <c r="H4869" s="1">
        <v>9.0988395487578996E-6</v>
      </c>
      <c r="I4869" s="1">
        <v>1.1009595853997E-5</v>
      </c>
      <c r="J4869" s="1">
        <v>1.3102328950211299E-5</v>
      </c>
      <c r="K4869" s="1">
        <v>3.0611436593863502E-5</v>
      </c>
      <c r="L4869" s="1">
        <v>2.2923171493485402E-5</v>
      </c>
      <c r="M4869" s="1">
        <v>1.8055535067908199E-3</v>
      </c>
      <c r="N4869" s="1">
        <v>2.9422974756103999E-6</v>
      </c>
      <c r="O4869" s="1">
        <v>2.7069136775615598E-6</v>
      </c>
      <c r="P4869" s="1">
        <v>1.64202723866515E-8</v>
      </c>
      <c r="Q4869" s="1">
        <v>1.4736685000556101E-8</v>
      </c>
      <c r="R4869" s="1">
        <v>58.579195066054801</v>
      </c>
      <c r="S4869" s="1">
        <v>48.356844079032101</v>
      </c>
      <c r="T4869" s="1">
        <v>0.202582221036442</v>
      </c>
      <c r="U4869" s="1">
        <v>2030.9874513193399</v>
      </c>
      <c r="V4869" s="1">
        <f t="shared" si="301"/>
        <v>1.7949515794527533</v>
      </c>
      <c r="W4869" s="1">
        <f t="shared" si="302"/>
        <v>3.7372836772532421</v>
      </c>
      <c r="X4869" s="1">
        <f t="shared" si="303"/>
        <v>238.7023097665284</v>
      </c>
    </row>
    <row r="4870" spans="1:24" hidden="1" x14ac:dyDescent="0.3">
      <c r="A4870" s="18" t="str">
        <f t="shared" si="300"/>
        <v>ConstMin - Trenchers_1986_75</v>
      </c>
      <c r="B4870" s="1" t="s">
        <v>40</v>
      </c>
      <c r="C4870" s="1">
        <v>2020</v>
      </c>
      <c r="D4870" s="1" t="s">
        <v>103</v>
      </c>
      <c r="E4870" s="1">
        <v>1986</v>
      </c>
      <c r="F4870" s="1">
        <v>75</v>
      </c>
      <c r="G4870" s="1" t="s">
        <v>5</v>
      </c>
      <c r="H4870" s="1">
        <v>1.04398193641387E-5</v>
      </c>
      <c r="I4870" s="1">
        <v>1.26321814306078E-5</v>
      </c>
      <c r="J4870" s="1">
        <v>1.5033339884359799E-5</v>
      </c>
      <c r="K4870" s="1">
        <v>4.1948470298054602E-5</v>
      </c>
      <c r="L4870" s="1">
        <v>1.02972974310369E-4</v>
      </c>
      <c r="M4870" s="1">
        <v>3.67570477675633E-3</v>
      </c>
      <c r="N4870" s="1">
        <v>7.1664431413488999E-6</v>
      </c>
      <c r="O4870" s="1">
        <v>6.5931276900409802E-6</v>
      </c>
      <c r="P4870" s="1">
        <v>3.3670518920917298E-8</v>
      </c>
      <c r="Q4870" s="1">
        <v>3.0000608260219697E-8</v>
      </c>
      <c r="R4870" s="1">
        <v>119.25419341659099</v>
      </c>
      <c r="S4870" s="1">
        <v>67.7899683350917</v>
      </c>
      <c r="T4870" s="1">
        <v>0.30387333155466401</v>
      </c>
      <c r="U4870" s="1">
        <v>4587.1211906745402</v>
      </c>
      <c r="V4870" s="1">
        <f t="shared" si="301"/>
        <v>0.91185700985411833</v>
      </c>
      <c r="W4870" s="1">
        <f t="shared" si="302"/>
        <v>7.4331285507763782</v>
      </c>
      <c r="X4870" s="1">
        <f t="shared" si="303"/>
        <v>223.08627080983877</v>
      </c>
    </row>
    <row r="4871" spans="1:24" hidden="1" x14ac:dyDescent="0.3">
      <c r="A4871" s="18" t="str">
        <f t="shared" si="300"/>
        <v>ConstMin - Trenchers_1987_50</v>
      </c>
      <c r="B4871" s="1" t="s">
        <v>40</v>
      </c>
      <c r="C4871" s="1">
        <v>2020</v>
      </c>
      <c r="D4871" s="1" t="s">
        <v>103</v>
      </c>
      <c r="E4871" s="1">
        <v>1987</v>
      </c>
      <c r="F4871" s="1">
        <v>50</v>
      </c>
      <c r="G4871" s="1" t="s">
        <v>5</v>
      </c>
      <c r="H4871" s="1">
        <v>1.9463323508378499E-5</v>
      </c>
      <c r="I4871" s="1">
        <v>2.35506214451379E-5</v>
      </c>
      <c r="J4871" s="1">
        <v>2.8027185852065001E-5</v>
      </c>
      <c r="K4871" s="1">
        <v>6.5543079050049607E-5</v>
      </c>
      <c r="L4871" s="1">
        <v>4.9398192354447797E-5</v>
      </c>
      <c r="M4871" s="1">
        <v>3.8993717474031702E-3</v>
      </c>
      <c r="N4871" s="1">
        <v>6.3074700349772902E-6</v>
      </c>
      <c r="O4871" s="1">
        <v>5.8028724321791101E-6</v>
      </c>
      <c r="P4871" s="1">
        <v>3.5467725860244602E-8</v>
      </c>
      <c r="Q4871" s="1">
        <v>3.1826148006925703E-8</v>
      </c>
      <c r="R4871" s="1">
        <v>126.510821954088</v>
      </c>
      <c r="S4871" s="1">
        <v>115.69487929188899</v>
      </c>
      <c r="T4871" s="1">
        <v>0.50645555259110597</v>
      </c>
      <c r="U4871" s="1">
        <v>4350.1274613750602</v>
      </c>
      <c r="V4871" s="1">
        <f t="shared" si="301"/>
        <v>1.7926231064535914</v>
      </c>
      <c r="W4871" s="1">
        <f t="shared" si="302"/>
        <v>3.7600851101916102</v>
      </c>
      <c r="X4871" s="1">
        <f t="shared" si="303"/>
        <v>228.44034130927355</v>
      </c>
    </row>
    <row r="4872" spans="1:24" hidden="1" x14ac:dyDescent="0.3">
      <c r="A4872" s="18" t="str">
        <f t="shared" si="300"/>
        <v>ConstMin - Trenchers_1987_75</v>
      </c>
      <c r="B4872" s="1" t="s">
        <v>40</v>
      </c>
      <c r="C4872" s="1">
        <v>2020</v>
      </c>
      <c r="D4872" s="1" t="s">
        <v>103</v>
      </c>
      <c r="E4872" s="1">
        <v>1987</v>
      </c>
      <c r="F4872" s="1">
        <v>75</v>
      </c>
      <c r="G4872" s="1" t="s">
        <v>5</v>
      </c>
      <c r="H4872" s="1">
        <v>1.29931308327834E-5</v>
      </c>
      <c r="I4872" s="1">
        <v>1.5721688307667899E-5</v>
      </c>
      <c r="J4872" s="1">
        <v>1.8710108399208099E-5</v>
      </c>
      <c r="K4872" s="1">
        <v>5.23031782886755E-5</v>
      </c>
      <c r="L4872" s="1">
        <v>1.2843730915298001E-4</v>
      </c>
      <c r="M4872" s="1">
        <v>4.5991577009660599E-3</v>
      </c>
      <c r="N4872" s="1">
        <v>8.9031188164589801E-6</v>
      </c>
      <c r="O4872" s="1">
        <v>8.1908693111422608E-6</v>
      </c>
      <c r="P4872" s="1">
        <v>4.2131699816236798E-8</v>
      </c>
      <c r="Q4872" s="1">
        <v>3.7537706887171503E-8</v>
      </c>
      <c r="R4872" s="1">
        <v>149.21460654095699</v>
      </c>
      <c r="S4872" s="1">
        <v>90.386624446789</v>
      </c>
      <c r="T4872" s="1">
        <v>0.40516444207288499</v>
      </c>
      <c r="U4872" s="1">
        <v>5739.5506523711001</v>
      </c>
      <c r="V4872" s="1">
        <f t="shared" si="301"/>
        <v>0.90700543527029431</v>
      </c>
      <c r="W4872" s="1">
        <f t="shared" si="302"/>
        <v>7.4097218576981314</v>
      </c>
      <c r="X4872" s="1">
        <f t="shared" si="303"/>
        <v>223.08627080983914</v>
      </c>
    </row>
    <row r="4873" spans="1:24" hidden="1" x14ac:dyDescent="0.3">
      <c r="A4873" s="18" t="str">
        <f t="shared" si="300"/>
        <v>ConstMin - Trenchers_1987_175</v>
      </c>
      <c r="B4873" s="1" t="s">
        <v>40</v>
      </c>
      <c r="C4873" s="1">
        <v>2020</v>
      </c>
      <c r="D4873" s="1" t="s">
        <v>103</v>
      </c>
      <c r="E4873" s="1">
        <v>1987</v>
      </c>
      <c r="F4873" s="1">
        <v>175</v>
      </c>
      <c r="G4873" s="1" t="s">
        <v>5</v>
      </c>
      <c r="H4873" s="1">
        <v>3.8450800561583497E-6</v>
      </c>
      <c r="I4873" s="1">
        <v>4.6525468679515998E-6</v>
      </c>
      <c r="J4873" s="1">
        <v>5.5369152808680197E-6</v>
      </c>
      <c r="K4873" s="1">
        <v>2.2156925470799001E-5</v>
      </c>
      <c r="L4873" s="1">
        <v>5.2601637499526801E-5</v>
      </c>
      <c r="M4873" s="1">
        <v>2.2271511701528498E-3</v>
      </c>
      <c r="N4873" s="1">
        <v>2.8227380845231502E-6</v>
      </c>
      <c r="O4873" s="1">
        <v>2.5969190377613001E-6</v>
      </c>
      <c r="P4873" s="1">
        <v>2.0475764646228999E-8</v>
      </c>
      <c r="Q4873" s="1">
        <v>1.8177708453236599E-8</v>
      </c>
      <c r="R4873" s="1">
        <v>72.257466946999003</v>
      </c>
      <c r="S4873" s="1">
        <v>22.5966561116972</v>
      </c>
      <c r="T4873" s="1">
        <v>0.101291110518221</v>
      </c>
      <c r="U4873" s="1">
        <v>2779.3887017387601</v>
      </c>
      <c r="V4873" s="1">
        <f t="shared" si="301"/>
        <v>0.55428109933184788</v>
      </c>
      <c r="W4873" s="1">
        <f t="shared" si="302"/>
        <v>6.2666952719446263</v>
      </c>
      <c r="X4873" s="1">
        <f t="shared" si="303"/>
        <v>223.08627080983919</v>
      </c>
    </row>
    <row r="4874" spans="1:24" hidden="1" x14ac:dyDescent="0.3">
      <c r="A4874" s="18" t="str">
        <f t="shared" ref="A4874:A4937" si="304">D4874&amp;"_"&amp;E4874&amp;"_"&amp;F4874</f>
        <v>ConstMin - Trenchers_1988_50</v>
      </c>
      <c r="B4874" s="1" t="s">
        <v>40</v>
      </c>
      <c r="C4874" s="1">
        <v>2020</v>
      </c>
      <c r="D4874" s="1" t="s">
        <v>103</v>
      </c>
      <c r="E4874" s="1">
        <v>1988</v>
      </c>
      <c r="F4874" s="1">
        <v>50</v>
      </c>
      <c r="G4874" s="1" t="s">
        <v>5</v>
      </c>
      <c r="H4874" s="1">
        <v>6.52392145928666E-6</v>
      </c>
      <c r="I4874" s="1">
        <v>7.8939449657368605E-6</v>
      </c>
      <c r="J4874" s="1">
        <v>9.3944469013727894E-6</v>
      </c>
      <c r="K4874" s="1">
        <v>2.2473567980807501E-5</v>
      </c>
      <c r="L4874" s="1">
        <v>1.6814665289048598E-5</v>
      </c>
      <c r="M4874" s="1">
        <v>1.34869418903654E-3</v>
      </c>
      <c r="N4874" s="1">
        <v>2.1653813562735901E-6</v>
      </c>
      <c r="O4874" s="1">
        <v>1.99215084777171E-6</v>
      </c>
      <c r="P4874" s="1">
        <v>1.22736289728619E-8</v>
      </c>
      <c r="Q4874" s="1">
        <v>1.10078606649758E-8</v>
      </c>
      <c r="R4874" s="1">
        <v>43.756897642124997</v>
      </c>
      <c r="S4874" s="1">
        <v>45.1933122233945</v>
      </c>
      <c r="T4874" s="1">
        <v>0.202582221036442</v>
      </c>
      <c r="U4874" s="1">
        <v>1513.9759594837101</v>
      </c>
      <c r="V4874" s="1">
        <f t="shared" si="301"/>
        <v>1.7264886035718947</v>
      </c>
      <c r="W4874" s="1">
        <f t="shared" si="302"/>
        <v>3.6775437528919341</v>
      </c>
      <c r="X4874" s="1">
        <f t="shared" si="303"/>
        <v>223.08627080983968</v>
      </c>
    </row>
    <row r="4875" spans="1:24" hidden="1" x14ac:dyDescent="0.3">
      <c r="A4875" s="18" t="str">
        <f t="shared" si="304"/>
        <v>ConstMin - Trenchers_1988_100</v>
      </c>
      <c r="B4875" s="1" t="s">
        <v>40</v>
      </c>
      <c r="C4875" s="1">
        <v>2020</v>
      </c>
      <c r="D4875" s="1" t="s">
        <v>103</v>
      </c>
      <c r="E4875" s="1">
        <v>1988</v>
      </c>
      <c r="F4875" s="1">
        <v>100</v>
      </c>
      <c r="G4875" s="1" t="s">
        <v>5</v>
      </c>
      <c r="H4875" s="1">
        <v>1.45641655901534E-5</v>
      </c>
      <c r="I4875" s="1">
        <v>1.7622640364085599E-5</v>
      </c>
      <c r="J4875" s="1">
        <v>2.0972398449820899E-5</v>
      </c>
      <c r="K4875" s="1">
        <v>6.2106491019542806E-5</v>
      </c>
      <c r="L4875" s="1">
        <v>1.41171681894311E-4</v>
      </c>
      <c r="M4875" s="1">
        <v>7.5382573568459404E-3</v>
      </c>
      <c r="N4875" s="1">
        <v>1.1902019204718499E-5</v>
      </c>
      <c r="O4875" s="1">
        <v>1.0949857668341E-5</v>
      </c>
      <c r="P4875" s="1">
        <v>6.92580026386055E-8</v>
      </c>
      <c r="Q4875" s="1">
        <v>6.1526243173159606E-8</v>
      </c>
      <c r="R4875" s="1">
        <v>244.57045803625601</v>
      </c>
      <c r="S4875" s="1">
        <v>120.21421051422899</v>
      </c>
      <c r="T4875" s="1">
        <v>0.50645555259110597</v>
      </c>
      <c r="U4875" s="1">
        <v>9424.7941043155806</v>
      </c>
      <c r="V4875" s="1">
        <f t="shared" ref="V4875:V4938" si="305">IFERROR(CONVERT(I4875,"ton","g")*365/U4875,0)</f>
        <v>0.61913835332088907</v>
      </c>
      <c r="W4875" s="1">
        <f t="shared" ref="W4875:W4938" si="306">IFERROR(CONVERT(L4875,"ton","g")*365/U4875,0)</f>
        <v>4.9598017582945397</v>
      </c>
      <c r="X4875" s="1">
        <f t="shared" ref="X4875:X4938" si="307">S4875/T4875</f>
        <v>237.36379214166823</v>
      </c>
    </row>
    <row r="4876" spans="1:24" hidden="1" x14ac:dyDescent="0.3">
      <c r="A4876" s="18" t="str">
        <f t="shared" si="304"/>
        <v>ConstMin - Trenchers_1988_175</v>
      </c>
      <c r="B4876" s="1" t="s">
        <v>40</v>
      </c>
      <c r="C4876" s="1">
        <v>2020</v>
      </c>
      <c r="D4876" s="1" t="s">
        <v>103</v>
      </c>
      <c r="E4876" s="1">
        <v>1988</v>
      </c>
      <c r="F4876" s="1">
        <v>175</v>
      </c>
      <c r="G4876" s="1" t="s">
        <v>5</v>
      </c>
      <c r="H4876" s="1">
        <v>3.96633247262403E-6</v>
      </c>
      <c r="I4876" s="1">
        <v>4.7992622918750804E-6</v>
      </c>
      <c r="J4876" s="1">
        <v>5.7115187605786003E-6</v>
      </c>
      <c r="K4876" s="1">
        <v>1.90425290767463E-5</v>
      </c>
      <c r="L4876" s="1">
        <v>5.2261037783816399E-5</v>
      </c>
      <c r="M4876" s="1">
        <v>2.98764181361968E-3</v>
      </c>
      <c r="N4876" s="1">
        <v>2.5960809385398599E-6</v>
      </c>
      <c r="O4876" s="1">
        <v>2.38839446345667E-6</v>
      </c>
      <c r="P4876" s="1">
        <v>2.75032402120471E-8</v>
      </c>
      <c r="Q4876" s="1">
        <v>2.4384730851902701E-8</v>
      </c>
      <c r="R4876" s="1">
        <v>96.930748343535299</v>
      </c>
      <c r="S4876" s="1">
        <v>22.5966561116972</v>
      </c>
      <c r="T4876" s="1">
        <v>0.101291110518221</v>
      </c>
      <c r="U4876" s="1">
        <v>3728.4482584300399</v>
      </c>
      <c r="V4876" s="1">
        <f t="shared" si="305"/>
        <v>0.42622112005441171</v>
      </c>
      <c r="W4876" s="1">
        <f t="shared" si="306"/>
        <v>4.6412879115055334</v>
      </c>
      <c r="X4876" s="1">
        <f t="shared" si="307"/>
        <v>223.08627080983919</v>
      </c>
    </row>
    <row r="4877" spans="1:24" hidden="1" x14ac:dyDescent="0.3">
      <c r="A4877" s="18" t="str">
        <f t="shared" si="304"/>
        <v>ConstMin - Trenchers_1988_300</v>
      </c>
      <c r="B4877" s="1" t="s">
        <v>40</v>
      </c>
      <c r="C4877" s="1">
        <v>2020</v>
      </c>
      <c r="D4877" s="1" t="s">
        <v>103</v>
      </c>
      <c r="E4877" s="1">
        <v>1988</v>
      </c>
      <c r="F4877" s="1">
        <v>300</v>
      </c>
      <c r="G4877" s="1" t="s">
        <v>5</v>
      </c>
      <c r="H4877" s="1">
        <v>6.67301192857267E-6</v>
      </c>
      <c r="I4877" s="1">
        <v>8.0743444335729302E-6</v>
      </c>
      <c r="J4877" s="1">
        <v>9.6091371771446492E-6</v>
      </c>
      <c r="K4877" s="1">
        <v>3.2906401991658697E-5</v>
      </c>
      <c r="L4877" s="1">
        <v>9.0293796133098693E-5</v>
      </c>
      <c r="M4877" s="1">
        <v>5.4320760247630598E-3</v>
      </c>
      <c r="N4877" s="1">
        <v>4.2092609726069601E-6</v>
      </c>
      <c r="O4877" s="1">
        <v>3.8725200947983997E-6</v>
      </c>
      <c r="P4877" s="1">
        <v>5.0022046344371499E-8</v>
      </c>
      <c r="Q4877" s="1">
        <v>4.4335874276186799E-8</v>
      </c>
      <c r="R4877" s="1">
        <v>176.23772426097301</v>
      </c>
      <c r="S4877" s="1">
        <v>22.5966561116972</v>
      </c>
      <c r="T4877" s="1">
        <v>0.101291110518221</v>
      </c>
      <c r="U4877" s="1">
        <v>6778.9968335091698</v>
      </c>
      <c r="V4877" s="1">
        <f t="shared" si="305"/>
        <v>0.39439412880284241</v>
      </c>
      <c r="W4877" s="1">
        <f t="shared" si="306"/>
        <v>4.4104315037817585</v>
      </c>
      <c r="X4877" s="1">
        <f t="shared" si="307"/>
        <v>223.08627080983919</v>
      </c>
    </row>
    <row r="4878" spans="1:24" hidden="1" x14ac:dyDescent="0.3">
      <c r="A4878" s="18" t="str">
        <f t="shared" si="304"/>
        <v>ConstMin - Trenchers_1989_50</v>
      </c>
      <c r="B4878" s="1" t="s">
        <v>40</v>
      </c>
      <c r="C4878" s="1">
        <v>2020</v>
      </c>
      <c r="D4878" s="1" t="s">
        <v>103</v>
      </c>
      <c r="E4878" s="1">
        <v>1989</v>
      </c>
      <c r="F4878" s="1">
        <v>50</v>
      </c>
      <c r="G4878" s="1" t="s">
        <v>5</v>
      </c>
      <c r="H4878" s="1">
        <v>2.6304278580081201E-5</v>
      </c>
      <c r="I4878" s="1">
        <v>3.1828177081898299E-5</v>
      </c>
      <c r="J4878" s="1">
        <v>3.78781611553169E-5</v>
      </c>
      <c r="K4878" s="1">
        <v>9.0702269422819598E-5</v>
      </c>
      <c r="L4878" s="1">
        <v>6.8310107589943995E-5</v>
      </c>
      <c r="M4878" s="1">
        <v>5.4911884280076399E-3</v>
      </c>
      <c r="N4878" s="1">
        <v>8.7503063304543406E-6</v>
      </c>
      <c r="O4878" s="1">
        <v>8.0502818240179892E-6</v>
      </c>
      <c r="P4878" s="1">
        <v>4.9979631827607901E-8</v>
      </c>
      <c r="Q4878" s="1">
        <v>4.4818341764945797E-8</v>
      </c>
      <c r="R4878" s="1">
        <v>178.15556108356699</v>
      </c>
      <c r="S4878" s="1">
        <v>167.66718834879299</v>
      </c>
      <c r="T4878" s="1">
        <v>0.70903777362754905</v>
      </c>
      <c r="U4878" s="1">
        <v>6107.8761469917599</v>
      </c>
      <c r="V4878" s="1">
        <f t="shared" si="305"/>
        <v>1.7254808524894456</v>
      </c>
      <c r="W4878" s="1">
        <f t="shared" si="306"/>
        <v>3.7032526988476975</v>
      </c>
      <c r="X4878" s="1">
        <f t="shared" si="307"/>
        <v>236.47144705842851</v>
      </c>
    </row>
    <row r="4879" spans="1:24" hidden="1" x14ac:dyDescent="0.3">
      <c r="A4879" s="18" t="str">
        <f t="shared" si="304"/>
        <v>ConstMin - Trenchers_1989_100</v>
      </c>
      <c r="B4879" s="1" t="s">
        <v>40</v>
      </c>
      <c r="C4879" s="1">
        <v>2020</v>
      </c>
      <c r="D4879" s="1" t="s">
        <v>103</v>
      </c>
      <c r="E4879" s="1">
        <v>1989</v>
      </c>
      <c r="F4879" s="1">
        <v>100</v>
      </c>
      <c r="G4879" s="1" t="s">
        <v>5</v>
      </c>
      <c r="H4879" s="1">
        <v>9.3356462438219999E-6</v>
      </c>
      <c r="I4879" s="1">
        <v>1.12961319550246E-5</v>
      </c>
      <c r="J4879" s="1">
        <v>1.34433305911036E-5</v>
      </c>
      <c r="K4879" s="1">
        <v>3.9884308178987903E-5</v>
      </c>
      <c r="L4879" s="1">
        <v>9.0692957299033005E-5</v>
      </c>
      <c r="M4879" s="1">
        <v>4.8581623550536098E-3</v>
      </c>
      <c r="N4879" s="1">
        <v>7.6151290573843598E-6</v>
      </c>
      <c r="O4879" s="1">
        <v>7.0059187327936096E-6</v>
      </c>
      <c r="P4879" s="1">
        <v>4.4636050825491397E-8</v>
      </c>
      <c r="Q4879" s="1">
        <v>3.9651668055650101E-8</v>
      </c>
      <c r="R4879" s="1">
        <v>157.61772730018501</v>
      </c>
      <c r="S4879" s="1">
        <v>68.241901457325696</v>
      </c>
      <c r="T4879" s="1">
        <v>0.30387333155466401</v>
      </c>
      <c r="U4879" s="1">
        <v>5937.0454267873301</v>
      </c>
      <c r="V4879" s="1">
        <f t="shared" si="305"/>
        <v>0.63001078731884075</v>
      </c>
      <c r="W4879" s="1">
        <f t="shared" si="306"/>
        <v>5.058151025477585</v>
      </c>
      <c r="X4879" s="1">
        <f t="shared" si="307"/>
        <v>224.57351261523786</v>
      </c>
    </row>
    <row r="4880" spans="1:24" hidden="1" x14ac:dyDescent="0.3">
      <c r="A4880" s="18" t="str">
        <f t="shared" si="304"/>
        <v>ConstMin - Trenchers_1989_175</v>
      </c>
      <c r="B4880" s="1" t="s">
        <v>40</v>
      </c>
      <c r="C4880" s="1">
        <v>2020</v>
      </c>
      <c r="D4880" s="1" t="s">
        <v>103</v>
      </c>
      <c r="E4880" s="1">
        <v>1989</v>
      </c>
      <c r="F4880" s="1">
        <v>175</v>
      </c>
      <c r="G4880" s="1" t="s">
        <v>5</v>
      </c>
      <c r="H4880" s="1">
        <v>3.5562779786081499E-6</v>
      </c>
      <c r="I4880" s="1">
        <v>4.3030963541158703E-6</v>
      </c>
      <c r="J4880" s="1">
        <v>5.1210402891957397E-6</v>
      </c>
      <c r="K4880" s="1">
        <v>1.7105657929305901E-5</v>
      </c>
      <c r="L4880" s="1">
        <v>4.6962545532883897E-5</v>
      </c>
      <c r="M4880" s="1">
        <v>2.6932679258042302E-3</v>
      </c>
      <c r="N4880" s="1">
        <v>2.3234213320132598E-6</v>
      </c>
      <c r="O4880" s="1">
        <v>2.13754762545219E-6</v>
      </c>
      <c r="P4880" s="1">
        <v>2.47939092692993E-8</v>
      </c>
      <c r="Q4880" s="1">
        <v>2.1982090752448802E-8</v>
      </c>
      <c r="R4880" s="1">
        <v>87.380111748254507</v>
      </c>
      <c r="S4880" s="1">
        <v>27.341953895153601</v>
      </c>
      <c r="T4880" s="1">
        <v>0.101291110518221</v>
      </c>
      <c r="U4880" s="1">
        <v>3363.0603291039001</v>
      </c>
      <c r="V4880" s="1">
        <f t="shared" si="305"/>
        <v>0.42367712211364167</v>
      </c>
      <c r="W4880" s="1">
        <f t="shared" si="306"/>
        <v>4.6238695351248316</v>
      </c>
      <c r="X4880" s="1">
        <f t="shared" si="307"/>
        <v>269.93438767990529</v>
      </c>
    </row>
    <row r="4881" spans="1:24" hidden="1" x14ac:dyDescent="0.3">
      <c r="A4881" s="18" t="str">
        <f t="shared" si="304"/>
        <v>ConstMin - Trenchers_1990_50</v>
      </c>
      <c r="B4881" s="1" t="s">
        <v>40</v>
      </c>
      <c r="C4881" s="1">
        <v>2020</v>
      </c>
      <c r="D4881" s="1" t="s">
        <v>103</v>
      </c>
      <c r="E4881" s="1">
        <v>1990</v>
      </c>
      <c r="F4881" s="1">
        <v>50</v>
      </c>
      <c r="G4881" s="1" t="s">
        <v>5</v>
      </c>
      <c r="H4881" s="1">
        <v>2.8379802950923199E-5</v>
      </c>
      <c r="I4881" s="1">
        <v>3.43395615706171E-5</v>
      </c>
      <c r="J4881" s="1">
        <v>4.0866916249329498E-5</v>
      </c>
      <c r="K4881" s="1">
        <v>9.7957486623465005E-5</v>
      </c>
      <c r="L4881" s="1">
        <v>7.4265416242231595E-5</v>
      </c>
      <c r="M4881" s="1">
        <v>5.9830994823208E-3</v>
      </c>
      <c r="N4881" s="1">
        <v>9.4622500622838496E-6</v>
      </c>
      <c r="O4881" s="1">
        <v>8.7052700573011393E-6</v>
      </c>
      <c r="P4881" s="1">
        <v>5.44653277401593E-8</v>
      </c>
      <c r="Q4881" s="1">
        <v>4.8833253662289102E-8</v>
      </c>
      <c r="R4881" s="1">
        <v>194.11507349756101</v>
      </c>
      <c r="S4881" s="1">
        <v>176.59286751291401</v>
      </c>
      <c r="T4881" s="1">
        <v>0.70903777362754905</v>
      </c>
      <c r="U4881" s="1">
        <v>6634.8463079851899</v>
      </c>
      <c r="V4881" s="1">
        <f t="shared" si="305"/>
        <v>1.7137697767236191</v>
      </c>
      <c r="W4881" s="1">
        <f t="shared" si="306"/>
        <v>3.7063322881978391</v>
      </c>
      <c r="X4881" s="1">
        <f t="shared" si="307"/>
        <v>249.059886625556</v>
      </c>
    </row>
    <row r="4882" spans="1:24" hidden="1" x14ac:dyDescent="0.3">
      <c r="A4882" s="18" t="str">
        <f t="shared" si="304"/>
        <v>ConstMin - Trenchers_1990_75</v>
      </c>
      <c r="B4882" s="1" t="s">
        <v>40</v>
      </c>
      <c r="C4882" s="1">
        <v>2020</v>
      </c>
      <c r="D4882" s="1" t="s">
        <v>103</v>
      </c>
      <c r="E4882" s="1">
        <v>1990</v>
      </c>
      <c r="F4882" s="1">
        <v>75</v>
      </c>
      <c r="G4882" s="1" t="s">
        <v>5</v>
      </c>
      <c r="H4882" s="1">
        <v>1.42969479301708E-5</v>
      </c>
      <c r="I4882" s="1">
        <v>1.72993069955066E-5</v>
      </c>
      <c r="J4882" s="1">
        <v>2.0587605019445901E-5</v>
      </c>
      <c r="K4882" s="1">
        <v>6.1194804814860898E-5</v>
      </c>
      <c r="L4882" s="1">
        <v>1.3920282276707401E-4</v>
      </c>
      <c r="M4882" s="1">
        <v>7.4804196117065503E-3</v>
      </c>
      <c r="N4882" s="1">
        <v>1.16402907373384E-5</v>
      </c>
      <c r="O4882" s="1">
        <v>1.07090674783513E-5</v>
      </c>
      <c r="P4882" s="1">
        <v>6.8731280531929403E-8</v>
      </c>
      <c r="Q4882" s="1">
        <v>6.1054179272502E-8</v>
      </c>
      <c r="R4882" s="1">
        <v>242.6939760921</v>
      </c>
      <c r="S4882" s="1">
        <v>126.99320734773799</v>
      </c>
      <c r="T4882" s="1">
        <v>0.50645555259110597</v>
      </c>
      <c r="U4882" s="1">
        <v>9346.7000607935497</v>
      </c>
      <c r="V4882" s="1">
        <f t="shared" si="305"/>
        <v>0.61285678733032367</v>
      </c>
      <c r="W4882" s="1">
        <f t="shared" si="306"/>
        <v>4.9314920401436062</v>
      </c>
      <c r="X4882" s="1">
        <f t="shared" si="307"/>
        <v>250.74896839025823</v>
      </c>
    </row>
    <row r="4883" spans="1:24" hidden="1" x14ac:dyDescent="0.3">
      <c r="A4883" s="18" t="str">
        <f t="shared" si="304"/>
        <v>ConstMin - Trenchers_1990_175</v>
      </c>
      <c r="B4883" s="1" t="s">
        <v>40</v>
      </c>
      <c r="C4883" s="1">
        <v>2020</v>
      </c>
      <c r="D4883" s="1" t="s">
        <v>103</v>
      </c>
      <c r="E4883" s="1">
        <v>1990</v>
      </c>
      <c r="F4883" s="1">
        <v>175</v>
      </c>
      <c r="G4883" s="1" t="s">
        <v>5</v>
      </c>
      <c r="H4883" s="1">
        <v>3.9236250677658004E-6</v>
      </c>
      <c r="I4883" s="1">
        <v>4.7475863319966204E-6</v>
      </c>
      <c r="J4883" s="1">
        <v>5.6500200975827498E-6</v>
      </c>
      <c r="K4883" s="1">
        <v>1.8908079839229699E-5</v>
      </c>
      <c r="L4883" s="1">
        <v>5.1930055396165098E-5</v>
      </c>
      <c r="M4883" s="1">
        <v>2.98764181361968E-3</v>
      </c>
      <c r="N4883" s="1">
        <v>2.55866111714027E-6</v>
      </c>
      <c r="O4883" s="1">
        <v>2.3539682277690499E-6</v>
      </c>
      <c r="P4883" s="1">
        <v>2.7504521434192801E-8</v>
      </c>
      <c r="Q4883" s="1">
        <v>2.4384730851902701E-8</v>
      </c>
      <c r="R4883" s="1">
        <v>96.930748343535299</v>
      </c>
      <c r="S4883" s="1">
        <v>22.5966561116972</v>
      </c>
      <c r="T4883" s="1">
        <v>0.101291110518221</v>
      </c>
      <c r="U4883" s="1">
        <v>3728.4482584300399</v>
      </c>
      <c r="V4883" s="1">
        <f t="shared" si="305"/>
        <v>0.42163179274538498</v>
      </c>
      <c r="W4883" s="1">
        <f t="shared" si="306"/>
        <v>4.6118934597328423</v>
      </c>
      <c r="X4883" s="1">
        <f t="shared" si="307"/>
        <v>223.08627080983919</v>
      </c>
    </row>
    <row r="4884" spans="1:24" hidden="1" x14ac:dyDescent="0.3">
      <c r="A4884" s="18" t="str">
        <f t="shared" si="304"/>
        <v>ConstMin - Trenchers_1990_300</v>
      </c>
      <c r="B4884" s="1" t="s">
        <v>40</v>
      </c>
      <c r="C4884" s="1">
        <v>2020</v>
      </c>
      <c r="D4884" s="1" t="s">
        <v>103</v>
      </c>
      <c r="E4884" s="1">
        <v>1990</v>
      </c>
      <c r="F4884" s="1">
        <v>300</v>
      </c>
      <c r="G4884" s="1" t="s">
        <v>5</v>
      </c>
      <c r="H4884" s="1">
        <v>5.7962909768218297E-6</v>
      </c>
      <c r="I4884" s="1">
        <v>7.0135120819544197E-6</v>
      </c>
      <c r="J4884" s="1">
        <v>8.3466590066234406E-6</v>
      </c>
      <c r="K4884" s="1">
        <v>2.79325192056541E-5</v>
      </c>
      <c r="L4884" s="1">
        <v>7.6715207574623505E-5</v>
      </c>
      <c r="M4884" s="1">
        <v>4.4135820796252102E-3</v>
      </c>
      <c r="N4884" s="1">
        <v>3.7798576800484099E-6</v>
      </c>
      <c r="O4884" s="1">
        <v>3.4774690656445299E-6</v>
      </c>
      <c r="P4884" s="1">
        <v>4.0631866362703902E-8</v>
      </c>
      <c r="Q4884" s="1">
        <v>3.60230636128532E-8</v>
      </c>
      <c r="R4884" s="1">
        <v>143.19380988156999</v>
      </c>
      <c r="S4884" s="1">
        <v>28.358803420179999</v>
      </c>
      <c r="T4884" s="1">
        <v>0.101291110518221</v>
      </c>
      <c r="U4884" s="1">
        <v>5501.6078635149297</v>
      </c>
      <c r="V4884" s="1">
        <f t="shared" si="305"/>
        <v>0.42211862817658918</v>
      </c>
      <c r="W4884" s="1">
        <f t="shared" si="306"/>
        <v>4.6172185637211278</v>
      </c>
      <c r="X4884" s="1">
        <f t="shared" si="307"/>
        <v>279.97326986634829</v>
      </c>
    </row>
    <row r="4885" spans="1:24" hidden="1" x14ac:dyDescent="0.3">
      <c r="A4885" s="18" t="str">
        <f t="shared" si="304"/>
        <v>ConstMin - Trenchers_1990_600</v>
      </c>
      <c r="B4885" s="1" t="s">
        <v>40</v>
      </c>
      <c r="C4885" s="1">
        <v>2020</v>
      </c>
      <c r="D4885" s="1" t="s">
        <v>103</v>
      </c>
      <c r="E4885" s="1">
        <v>1990</v>
      </c>
      <c r="F4885" s="1">
        <v>600</v>
      </c>
      <c r="G4885" s="1" t="s">
        <v>5</v>
      </c>
      <c r="H4885" s="1">
        <v>1.0473100323137301E-5</v>
      </c>
      <c r="I4885" s="1">
        <v>1.2672451390996099E-5</v>
      </c>
      <c r="J4885" s="1">
        <v>1.5081264465317699E-5</v>
      </c>
      <c r="K4885" s="1">
        <v>5.1811786071005497E-5</v>
      </c>
      <c r="L4885" s="1">
        <v>1.42279544302537E-4</v>
      </c>
      <c r="M4885" s="1">
        <v>8.6007870392081805E-3</v>
      </c>
      <c r="N4885" s="1">
        <v>6.5858219272405397E-6</v>
      </c>
      <c r="O4885" s="1">
        <v>6.0589561730612999E-6</v>
      </c>
      <c r="P4885" s="1">
        <v>7.9204348435501597E-8</v>
      </c>
      <c r="Q4885" s="1">
        <v>7.0198467603962501E-8</v>
      </c>
      <c r="R4885" s="1">
        <v>279.04306341320699</v>
      </c>
      <c r="S4885" s="1">
        <v>22.5966561116972</v>
      </c>
      <c r="T4885" s="1">
        <v>0.101291110518221</v>
      </c>
      <c r="U4885" s="1">
        <v>10733.4116530561</v>
      </c>
      <c r="V4885" s="1">
        <f t="shared" si="305"/>
        <v>0.39094120635129076</v>
      </c>
      <c r="W4885" s="1">
        <f t="shared" si="306"/>
        <v>4.38927994060142</v>
      </c>
      <c r="X4885" s="1">
        <f t="shared" si="307"/>
        <v>223.08627080983919</v>
      </c>
    </row>
    <row r="4886" spans="1:24" hidden="1" x14ac:dyDescent="0.3">
      <c r="A4886" s="18" t="str">
        <f t="shared" si="304"/>
        <v>ConstMin - Trenchers_1991_50</v>
      </c>
      <c r="B4886" s="1" t="s">
        <v>40</v>
      </c>
      <c r="C4886" s="1">
        <v>2020</v>
      </c>
      <c r="D4886" s="1" t="s">
        <v>103</v>
      </c>
      <c r="E4886" s="1">
        <v>1991</v>
      </c>
      <c r="F4886" s="1">
        <v>50</v>
      </c>
      <c r="G4886" s="1" t="s">
        <v>5</v>
      </c>
      <c r="H4886" s="1">
        <v>1.35374769870441E-5</v>
      </c>
      <c r="I4886" s="1">
        <v>1.6380347154323401E-5</v>
      </c>
      <c r="J4886" s="1">
        <v>1.9493966861343502E-5</v>
      </c>
      <c r="K4886" s="1">
        <v>4.6774673367629603E-5</v>
      </c>
      <c r="L4886" s="1">
        <v>3.5700480703641098E-5</v>
      </c>
      <c r="M4886" s="1">
        <v>2.8825311853987699E-3</v>
      </c>
      <c r="N4886" s="1">
        <v>4.5240605014039401E-6</v>
      </c>
      <c r="O4886" s="1">
        <v>4.1621356612916301E-6</v>
      </c>
      <c r="P4886" s="1">
        <v>2.62443059926722E-8</v>
      </c>
      <c r="Q4886" s="1">
        <v>2.3526832034461799E-8</v>
      </c>
      <c r="R4886" s="1">
        <v>93.520549769574203</v>
      </c>
      <c r="S4886" s="1">
        <v>97.278604560856607</v>
      </c>
      <c r="T4886" s="1">
        <v>0.40516444207288499</v>
      </c>
      <c r="U4886" s="1">
        <v>3283.1529039289098</v>
      </c>
      <c r="V4886" s="1">
        <f t="shared" si="305"/>
        <v>1.6520401316461586</v>
      </c>
      <c r="W4886" s="1">
        <f t="shared" si="306"/>
        <v>3.6005724595346971</v>
      </c>
      <c r="X4886" s="1">
        <f t="shared" si="307"/>
        <v>240.09659895908922</v>
      </c>
    </row>
    <row r="4887" spans="1:24" hidden="1" x14ac:dyDescent="0.3">
      <c r="A4887" s="18" t="str">
        <f t="shared" si="304"/>
        <v>ConstMin - Trenchers_1991_75</v>
      </c>
      <c r="B4887" s="1" t="s">
        <v>40</v>
      </c>
      <c r="C4887" s="1">
        <v>2020</v>
      </c>
      <c r="D4887" s="1" t="s">
        <v>103</v>
      </c>
      <c r="E4887" s="1">
        <v>1991</v>
      </c>
      <c r="F4887" s="1">
        <v>75</v>
      </c>
      <c r="G4887" s="1" t="s">
        <v>5</v>
      </c>
      <c r="H4887" s="1">
        <v>4.6465209754484301E-6</v>
      </c>
      <c r="I4887" s="1">
        <v>5.6222903802925997E-6</v>
      </c>
      <c r="J4887" s="1">
        <v>6.6909902046457402E-6</v>
      </c>
      <c r="K4887" s="1">
        <v>1.99259947390724E-5</v>
      </c>
      <c r="L4887" s="1">
        <v>4.53436610676567E-5</v>
      </c>
      <c r="M4887" s="1">
        <v>2.4444342111433698E-3</v>
      </c>
      <c r="N4887" s="1">
        <v>3.7759442623017199E-6</v>
      </c>
      <c r="O4887" s="1">
        <v>3.47386872131758E-6</v>
      </c>
      <c r="P4887" s="1">
        <v>2.2460610886739499E-8</v>
      </c>
      <c r="Q4887" s="1">
        <v>1.9951143424284002E-8</v>
      </c>
      <c r="R4887" s="1">
        <v>79.306975917437896</v>
      </c>
      <c r="S4887" s="1">
        <v>45.1933122233945</v>
      </c>
      <c r="T4887" s="1">
        <v>0.202582221036442</v>
      </c>
      <c r="U4887" s="1">
        <v>3050.5485750791199</v>
      </c>
      <c r="V4887" s="1">
        <f t="shared" si="305"/>
        <v>0.61027267969402987</v>
      </c>
      <c r="W4887" s="1">
        <f t="shared" si="306"/>
        <v>4.9218371295608137</v>
      </c>
      <c r="X4887" s="1">
        <f t="shared" si="307"/>
        <v>223.08627080983968</v>
      </c>
    </row>
    <row r="4888" spans="1:24" hidden="1" x14ac:dyDescent="0.3">
      <c r="A4888" s="18" t="str">
        <f t="shared" si="304"/>
        <v>ConstMin - Trenchers_1991_600</v>
      </c>
      <c r="B4888" s="1" t="s">
        <v>40</v>
      </c>
      <c r="C4888" s="1">
        <v>2020</v>
      </c>
      <c r="D4888" s="1" t="s">
        <v>103</v>
      </c>
      <c r="E4888" s="1">
        <v>1991</v>
      </c>
      <c r="F4888" s="1">
        <v>600</v>
      </c>
      <c r="G4888" s="1" t="s">
        <v>5</v>
      </c>
      <c r="H4888" s="1">
        <v>1.7561009472986801E-5</v>
      </c>
      <c r="I4888" s="1">
        <v>2.1248821462314099E-5</v>
      </c>
      <c r="J4888" s="1">
        <v>2.5287853641101E-5</v>
      </c>
      <c r="K4888" s="1">
        <v>8.7017730576469002E-5</v>
      </c>
      <c r="L4888" s="1">
        <v>2.3905133111315699E-4</v>
      </c>
      <c r="M4888" s="1">
        <v>1.4485536066034799E-2</v>
      </c>
      <c r="N4888" s="1">
        <v>1.10255179579738E-5</v>
      </c>
      <c r="O4888" s="1">
        <v>1.01434765213359E-5</v>
      </c>
      <c r="P4888" s="1">
        <v>1.3339913425508699E-7</v>
      </c>
      <c r="Q4888" s="1">
        <v>1.18228998069831E-7</v>
      </c>
      <c r="R4888" s="1">
        <v>469.96726469592801</v>
      </c>
      <c r="S4888" s="1">
        <v>45.1933122233945</v>
      </c>
      <c r="T4888" s="1">
        <v>0.202582221036442</v>
      </c>
      <c r="U4888" s="1">
        <v>18077.324889357798</v>
      </c>
      <c r="V4888" s="1">
        <f t="shared" si="305"/>
        <v>0.38921474512551257</v>
      </c>
      <c r="W4888" s="1">
        <f t="shared" si="306"/>
        <v>4.3787041590112343</v>
      </c>
      <c r="X4888" s="1">
        <f t="shared" si="307"/>
        <v>223.08627080983968</v>
      </c>
    </row>
    <row r="4889" spans="1:24" hidden="1" x14ac:dyDescent="0.3">
      <c r="A4889" s="18" t="str">
        <f t="shared" si="304"/>
        <v>ConstMin - Trenchers_1992_50</v>
      </c>
      <c r="B4889" s="1" t="s">
        <v>40</v>
      </c>
      <c r="C4889" s="1">
        <v>2020</v>
      </c>
      <c r="D4889" s="1" t="s">
        <v>103</v>
      </c>
      <c r="E4889" s="1">
        <v>1992</v>
      </c>
      <c r="F4889" s="1">
        <v>50</v>
      </c>
      <c r="G4889" s="1" t="s">
        <v>5</v>
      </c>
      <c r="H4889" s="1">
        <v>3.1821341927447901E-6</v>
      </c>
      <c r="I4889" s="1">
        <v>3.8503823732212E-6</v>
      </c>
      <c r="J4889" s="1">
        <v>4.5822732375524996E-6</v>
      </c>
      <c r="K4889" s="1">
        <v>1.10063877537216E-5</v>
      </c>
      <c r="L4889" s="1">
        <v>8.4577564608314295E-6</v>
      </c>
      <c r="M4889" s="1">
        <v>6.8441197652600503E-4</v>
      </c>
      <c r="N4889" s="1">
        <v>1.06593986090336E-6</v>
      </c>
      <c r="O4889" s="1">
        <v>9.8066467203109495E-7</v>
      </c>
      <c r="P4889" s="1">
        <v>6.2322641080352703E-9</v>
      </c>
      <c r="Q4889" s="1">
        <v>5.58607854640567E-9</v>
      </c>
      <c r="R4889" s="1">
        <v>22.2049928333171</v>
      </c>
      <c r="S4889" s="1">
        <v>22.5966561116972</v>
      </c>
      <c r="T4889" s="1">
        <v>0.101291110518221</v>
      </c>
      <c r="U4889" s="1">
        <v>768.28630779770594</v>
      </c>
      <c r="V4889" s="1">
        <f t="shared" si="305"/>
        <v>1.6594698555670599</v>
      </c>
      <c r="W4889" s="1">
        <f t="shared" si="306"/>
        <v>3.6451943033219845</v>
      </c>
      <c r="X4889" s="1">
        <f t="shared" si="307"/>
        <v>223.08627080983919</v>
      </c>
    </row>
    <row r="4890" spans="1:24" hidden="1" x14ac:dyDescent="0.3">
      <c r="A4890" s="18" t="str">
        <f t="shared" si="304"/>
        <v>ConstMin - Trenchers_1992_75</v>
      </c>
      <c r="B4890" s="1" t="s">
        <v>40</v>
      </c>
      <c r="C4890" s="1">
        <v>2020</v>
      </c>
      <c r="D4890" s="1" t="s">
        <v>103</v>
      </c>
      <c r="E4890" s="1">
        <v>1992</v>
      </c>
      <c r="F4890" s="1">
        <v>75</v>
      </c>
      <c r="G4890" s="1" t="s">
        <v>5</v>
      </c>
      <c r="H4890" s="1">
        <v>6.9830233436529603E-6</v>
      </c>
      <c r="I4890" s="1">
        <v>8.4494582458200907E-6</v>
      </c>
      <c r="J4890" s="1">
        <v>1.00555536148602E-5</v>
      </c>
      <c r="K4890" s="1">
        <v>3.0002949066406801E-5</v>
      </c>
      <c r="L4890" s="1">
        <v>6.8300629246018498E-5</v>
      </c>
      <c r="M4890" s="1">
        <v>3.69381169683888E-3</v>
      </c>
      <c r="N4890" s="1">
        <v>5.6637974488276299E-6</v>
      </c>
      <c r="O4890" s="1">
        <v>5.2106936529214196E-6</v>
      </c>
      <c r="P4890" s="1">
        <v>3.3941630257206003E-8</v>
      </c>
      <c r="Q4890" s="1">
        <v>3.0148394507806998E-8</v>
      </c>
      <c r="R4890" s="1">
        <v>119.841652497461</v>
      </c>
      <c r="S4890" s="1">
        <v>67.7899683350917</v>
      </c>
      <c r="T4890" s="1">
        <v>0.30387333155466401</v>
      </c>
      <c r="U4890" s="1">
        <v>4609.7178467862304</v>
      </c>
      <c r="V4890" s="1">
        <f t="shared" si="305"/>
        <v>0.60693631158683281</v>
      </c>
      <c r="W4890" s="1">
        <f t="shared" si="306"/>
        <v>4.9061289833754023</v>
      </c>
      <c r="X4890" s="1">
        <f t="shared" si="307"/>
        <v>223.08627080983877</v>
      </c>
    </row>
    <row r="4891" spans="1:24" hidden="1" x14ac:dyDescent="0.3">
      <c r="A4891" s="18" t="str">
        <f t="shared" si="304"/>
        <v>ConstMin - Trenchers_1992_175</v>
      </c>
      <c r="B4891" s="1" t="s">
        <v>40</v>
      </c>
      <c r="C4891" s="1">
        <v>2020</v>
      </c>
      <c r="D4891" s="1" t="s">
        <v>103</v>
      </c>
      <c r="E4891" s="1">
        <v>1992</v>
      </c>
      <c r="F4891" s="1">
        <v>175</v>
      </c>
      <c r="G4891" s="1" t="s">
        <v>5</v>
      </c>
      <c r="H4891" s="1">
        <v>3.2928998351942998E-6</v>
      </c>
      <c r="I4891" s="1">
        <v>3.9844088005850999E-6</v>
      </c>
      <c r="J4891" s="1">
        <v>4.7417757626797897E-6</v>
      </c>
      <c r="K4891" s="1">
        <v>1.5929141116605E-5</v>
      </c>
      <c r="L4891" s="1">
        <v>4.3781031643587503E-5</v>
      </c>
      <c r="M4891" s="1">
        <v>2.53496881155609E-3</v>
      </c>
      <c r="N4891" s="1">
        <v>2.1392350388102701E-6</v>
      </c>
      <c r="O4891" s="1">
        <v>1.96809623570545E-6</v>
      </c>
      <c r="P4891" s="1">
        <v>2.3338256799317599E-8</v>
      </c>
      <c r="Q4891" s="1">
        <v>2.0690074662220498E-8</v>
      </c>
      <c r="R4891" s="1">
        <v>82.244271321787494</v>
      </c>
      <c r="S4891" s="1">
        <v>22.5966561116972</v>
      </c>
      <c r="T4891" s="1">
        <v>0.101291110518221</v>
      </c>
      <c r="U4891" s="1">
        <v>3163.5318556376101</v>
      </c>
      <c r="V4891" s="1">
        <f t="shared" si="305"/>
        <v>0.4170424654363577</v>
      </c>
      <c r="W4891" s="1">
        <f t="shared" si="306"/>
        <v>4.5824990079601537</v>
      </c>
      <c r="X4891" s="1">
        <f t="shared" si="307"/>
        <v>223.08627080983919</v>
      </c>
    </row>
    <row r="4892" spans="1:24" hidden="1" x14ac:dyDescent="0.3">
      <c r="A4892" s="18" t="str">
        <f t="shared" si="304"/>
        <v>ConstMin - Trenchers_1992_600</v>
      </c>
      <c r="B4892" s="1" t="s">
        <v>40</v>
      </c>
      <c r="C4892" s="1">
        <v>2020</v>
      </c>
      <c r="D4892" s="1" t="s">
        <v>103</v>
      </c>
      <c r="E4892" s="1">
        <v>1992</v>
      </c>
      <c r="F4892" s="1">
        <v>600</v>
      </c>
      <c r="G4892" s="1" t="s">
        <v>5</v>
      </c>
      <c r="H4892" s="1">
        <v>1.09269457116153E-5</v>
      </c>
      <c r="I4892" s="1">
        <v>1.32216043110545E-5</v>
      </c>
      <c r="J4892" s="1">
        <v>1.5734801824726101E-5</v>
      </c>
      <c r="K4892" s="1">
        <v>5.42334410405804E-5</v>
      </c>
      <c r="L4892" s="1">
        <v>1.4904622252035301E-4</v>
      </c>
      <c r="M4892" s="1">
        <v>9.05346004127177E-3</v>
      </c>
      <c r="N4892" s="1">
        <v>6.84945331352989E-6</v>
      </c>
      <c r="O4892" s="1">
        <v>6.3014970484474901E-6</v>
      </c>
      <c r="P4892" s="1">
        <v>8.3375919465699498E-8</v>
      </c>
      <c r="Q4892" s="1">
        <v>7.3893123793644694E-8</v>
      </c>
      <c r="R4892" s="1">
        <v>293.72954043495503</v>
      </c>
      <c r="S4892" s="1">
        <v>22.5966561116972</v>
      </c>
      <c r="T4892" s="1">
        <v>0.101291110518221</v>
      </c>
      <c r="U4892" s="1">
        <v>11298.3280558486</v>
      </c>
      <c r="V4892" s="1">
        <f t="shared" si="305"/>
        <v>0.38748828389973483</v>
      </c>
      <c r="W4892" s="1">
        <f t="shared" si="306"/>
        <v>4.3681283774210469</v>
      </c>
      <c r="X4892" s="1">
        <f t="shared" si="307"/>
        <v>223.08627080983919</v>
      </c>
    </row>
    <row r="4893" spans="1:24" hidden="1" x14ac:dyDescent="0.3">
      <c r="A4893" s="18" t="str">
        <f t="shared" si="304"/>
        <v>ConstMin - Trenchers_1993_50</v>
      </c>
      <c r="B4893" s="1" t="s">
        <v>40</v>
      </c>
      <c r="C4893" s="1">
        <v>2020</v>
      </c>
      <c r="D4893" s="1" t="s">
        <v>103</v>
      </c>
      <c r="E4893" s="1">
        <v>1993</v>
      </c>
      <c r="F4893" s="1">
        <v>50</v>
      </c>
      <c r="G4893" s="1" t="s">
        <v>5</v>
      </c>
      <c r="H4893" s="1">
        <v>2.30431864711461E-5</v>
      </c>
      <c r="I4893" s="1">
        <v>2.7882255630086799E-5</v>
      </c>
      <c r="J4893" s="1">
        <v>3.3182188518450398E-5</v>
      </c>
      <c r="K4893" s="1">
        <v>7.9786772747189003E-5</v>
      </c>
      <c r="L4893" s="1">
        <v>6.1733614823496395E-5</v>
      </c>
      <c r="M4893" s="1">
        <v>5.0066674417290503E-3</v>
      </c>
      <c r="N4893" s="1">
        <v>7.7374647822563193E-6</v>
      </c>
      <c r="O4893" s="1">
        <v>7.1184675996758099E-6</v>
      </c>
      <c r="P4893" s="1">
        <v>4.5597827791031401E-8</v>
      </c>
      <c r="Q4893" s="1">
        <v>4.0863746609448298E-8</v>
      </c>
      <c r="R4893" s="1">
        <v>162.435811288249</v>
      </c>
      <c r="S4893" s="1">
        <v>148.00809753161701</v>
      </c>
      <c r="T4893" s="1">
        <v>0.60774666310932801</v>
      </c>
      <c r="U4893" s="1">
        <v>5772.3158037330604</v>
      </c>
      <c r="V4893" s="1">
        <f t="shared" si="305"/>
        <v>1.5994343613239184</v>
      </c>
      <c r="W4893" s="1">
        <f t="shared" si="306"/>
        <v>3.541279662140747</v>
      </c>
      <c r="X4893" s="1">
        <f t="shared" si="307"/>
        <v>243.53584563407421</v>
      </c>
    </row>
    <row r="4894" spans="1:24" hidden="1" x14ac:dyDescent="0.3">
      <c r="A4894" s="18" t="str">
        <f t="shared" si="304"/>
        <v>ConstMin - Trenchers_1993_100</v>
      </c>
      <c r="B4894" s="1" t="s">
        <v>40</v>
      </c>
      <c r="C4894" s="1">
        <v>2020</v>
      </c>
      <c r="D4894" s="1" t="s">
        <v>103</v>
      </c>
      <c r="E4894" s="1">
        <v>1993</v>
      </c>
      <c r="F4894" s="1">
        <v>100</v>
      </c>
      <c r="G4894" s="1" t="s">
        <v>5</v>
      </c>
      <c r="H4894" s="1">
        <v>9.8847012462273293E-6</v>
      </c>
      <c r="I4894" s="1">
        <v>1.1960488507935E-5</v>
      </c>
      <c r="J4894" s="1">
        <v>1.4233969794567299E-5</v>
      </c>
      <c r="K4894" s="1">
        <v>4.2551991868795599E-5</v>
      </c>
      <c r="L4894" s="1">
        <v>9.6904949800000306E-5</v>
      </c>
      <c r="M4894" s="1">
        <v>5.2576144673436003E-3</v>
      </c>
      <c r="N4894" s="1">
        <v>8.0017222284450893E-6</v>
      </c>
      <c r="O4894" s="1">
        <v>7.3615844501694804E-6</v>
      </c>
      <c r="P4894" s="1">
        <v>4.8312712048225303E-8</v>
      </c>
      <c r="Q4894" s="1">
        <v>4.29119424975232E-8</v>
      </c>
      <c r="R4894" s="1">
        <v>170.57751116556199</v>
      </c>
      <c r="S4894" s="1">
        <v>82.138844966019505</v>
      </c>
      <c r="T4894" s="1">
        <v>0.40516444207288499</v>
      </c>
      <c r="U4894" s="1">
        <v>7105.0100895606802</v>
      </c>
      <c r="V4894" s="1">
        <f t="shared" si="305"/>
        <v>0.55740751526159205</v>
      </c>
      <c r="W4894" s="1">
        <f t="shared" si="306"/>
        <v>4.5161656439644338</v>
      </c>
      <c r="X4894" s="1">
        <f t="shared" si="307"/>
        <v>202.72964859844132</v>
      </c>
    </row>
    <row r="4895" spans="1:24" hidden="1" x14ac:dyDescent="0.3">
      <c r="A4895" s="18" t="str">
        <f t="shared" si="304"/>
        <v>ConstMin - Trenchers_1993_175</v>
      </c>
      <c r="B4895" s="1" t="s">
        <v>40</v>
      </c>
      <c r="C4895" s="1">
        <v>2020</v>
      </c>
      <c r="D4895" s="1" t="s">
        <v>103</v>
      </c>
      <c r="E4895" s="1">
        <v>1993</v>
      </c>
      <c r="F4895" s="1">
        <v>175</v>
      </c>
      <c r="G4895" s="1" t="s">
        <v>5</v>
      </c>
      <c r="H4895" s="1">
        <v>3.1578250585732801E-6</v>
      </c>
      <c r="I4895" s="1">
        <v>3.8209683208736702E-6</v>
      </c>
      <c r="J4895" s="1">
        <v>4.5472680843455296E-6</v>
      </c>
      <c r="K4895" s="1">
        <v>1.5305241258781101E-5</v>
      </c>
      <c r="L4895" s="1">
        <v>4.2082021484744899E-5</v>
      </c>
      <c r="M4895" s="1">
        <v>2.4444342111433698E-3</v>
      </c>
      <c r="N4895" s="1">
        <v>2.04752567866981E-6</v>
      </c>
      <c r="O4895" s="1">
        <v>1.8837236243762201E-6</v>
      </c>
      <c r="P4895" s="1">
        <v>2.25052717642457E-8</v>
      </c>
      <c r="Q4895" s="1">
        <v>1.9951143424284002E-8</v>
      </c>
      <c r="R4895" s="1">
        <v>79.306975917437995</v>
      </c>
      <c r="S4895" s="1">
        <v>22.5966561116972</v>
      </c>
      <c r="T4895" s="1">
        <v>0.101291110518221</v>
      </c>
      <c r="U4895" s="1">
        <v>3050.5485750791199</v>
      </c>
      <c r="V4895" s="1">
        <f t="shared" si="305"/>
        <v>0.41474780178184556</v>
      </c>
      <c r="W4895" s="1">
        <f t="shared" si="306"/>
        <v>4.5678017820738148</v>
      </c>
      <c r="X4895" s="1">
        <f t="shared" si="307"/>
        <v>223.08627080983919</v>
      </c>
    </row>
    <row r="4896" spans="1:24" hidden="1" x14ac:dyDescent="0.3">
      <c r="A4896" s="18" t="str">
        <f t="shared" si="304"/>
        <v>ConstMin - Trenchers_1993_300</v>
      </c>
      <c r="B4896" s="1" t="s">
        <v>40</v>
      </c>
      <c r="C4896" s="1">
        <v>2020</v>
      </c>
      <c r="D4896" s="1" t="s">
        <v>103</v>
      </c>
      <c r="E4896" s="1">
        <v>1993</v>
      </c>
      <c r="F4896" s="1">
        <v>300</v>
      </c>
      <c r="G4896" s="1" t="s">
        <v>5</v>
      </c>
      <c r="H4896" s="1">
        <v>1.6720472487517501E-5</v>
      </c>
      <c r="I4896" s="1">
        <v>2.0231771709896201E-5</v>
      </c>
      <c r="J4896" s="1">
        <v>2.40774803820253E-5</v>
      </c>
      <c r="K4896" s="1">
        <v>8.1040228839621199E-5</v>
      </c>
      <c r="L4896" s="1">
        <v>2.2282148928563599E-4</v>
      </c>
      <c r="M4896" s="1">
        <v>1.2943115662473E-2</v>
      </c>
      <c r="N4896" s="1">
        <v>1.0841511528555701E-5</v>
      </c>
      <c r="O4896" s="1">
        <v>9.9741906062712599E-6</v>
      </c>
      <c r="P4896" s="1">
        <v>1.19163908822799E-7</v>
      </c>
      <c r="Q4896" s="1">
        <v>1.05639970084656E-7</v>
      </c>
      <c r="R4896" s="1">
        <v>419.92513337482097</v>
      </c>
      <c r="S4896" s="1">
        <v>85.867293224449497</v>
      </c>
      <c r="T4896" s="1">
        <v>0.30387333155466401</v>
      </c>
      <c r="U4896" s="1">
        <v>16143.0511261965</v>
      </c>
      <c r="V4896" s="1">
        <f t="shared" si="305"/>
        <v>0.41498929548318136</v>
      </c>
      <c r="W4896" s="1">
        <f t="shared" si="306"/>
        <v>4.5704614594840001</v>
      </c>
      <c r="X4896" s="1">
        <f t="shared" si="307"/>
        <v>282.57594302579582</v>
      </c>
    </row>
    <row r="4897" spans="1:24" hidden="1" x14ac:dyDescent="0.3">
      <c r="A4897" s="18" t="str">
        <f t="shared" si="304"/>
        <v>ConstMin - Trenchers_1993_600</v>
      </c>
      <c r="B4897" s="1" t="s">
        <v>40</v>
      </c>
      <c r="C4897" s="1">
        <v>2020</v>
      </c>
      <c r="D4897" s="1" t="s">
        <v>103</v>
      </c>
      <c r="E4897" s="1">
        <v>1993</v>
      </c>
      <c r="F4897" s="1">
        <v>600</v>
      </c>
      <c r="G4897" s="1" t="s">
        <v>5</v>
      </c>
      <c r="H4897" s="1">
        <v>1.84930428544436E-5</v>
      </c>
      <c r="I4897" s="1">
        <v>2.2376581853876699E-5</v>
      </c>
      <c r="J4897" s="1">
        <v>2.66299817103988E-5</v>
      </c>
      <c r="K4897" s="1">
        <v>9.1937360800475201E-5</v>
      </c>
      <c r="L4897" s="1">
        <v>2.52765117261473E-4</v>
      </c>
      <c r="M4897" s="1">
        <v>1.5390882070161999E-2</v>
      </c>
      <c r="N4897" s="1">
        <v>1.15735284356544E-5</v>
      </c>
      <c r="O4897" s="1">
        <v>1.0647646160802001E-5</v>
      </c>
      <c r="P4897" s="1">
        <v>1.4174154603734801E-7</v>
      </c>
      <c r="Q4897" s="1">
        <v>1.2561831044919599E-7</v>
      </c>
      <c r="R4897" s="1">
        <v>499.34021873942402</v>
      </c>
      <c r="S4897" s="1">
        <v>45.1933122233945</v>
      </c>
      <c r="T4897" s="1">
        <v>0.202582221036442</v>
      </c>
      <c r="U4897" s="1">
        <v>19207.157694942602</v>
      </c>
      <c r="V4897" s="1">
        <f t="shared" si="305"/>
        <v>0.38576182267395903</v>
      </c>
      <c r="W4897" s="1">
        <f t="shared" si="306"/>
        <v>4.3575525958308905</v>
      </c>
      <c r="X4897" s="1">
        <f t="shared" si="307"/>
        <v>223.08627080983968</v>
      </c>
    </row>
    <row r="4898" spans="1:24" hidden="1" x14ac:dyDescent="0.3">
      <c r="A4898" s="18" t="str">
        <f t="shared" si="304"/>
        <v>ConstMin - Trenchers_1994_50</v>
      </c>
      <c r="B4898" s="1" t="s">
        <v>40</v>
      </c>
      <c r="C4898" s="1">
        <v>2020</v>
      </c>
      <c r="D4898" s="1" t="s">
        <v>103</v>
      </c>
      <c r="E4898" s="1">
        <v>1994</v>
      </c>
      <c r="F4898" s="1">
        <v>50</v>
      </c>
      <c r="G4898" s="1" t="s">
        <v>5</v>
      </c>
      <c r="H4898" s="1">
        <v>2.42084939182262E-5</v>
      </c>
      <c r="I4898" s="1">
        <v>2.9292277641053699E-5</v>
      </c>
      <c r="J4898" s="1">
        <v>3.4860231242245799E-5</v>
      </c>
      <c r="K4898" s="1">
        <v>8.3917816438857699E-5</v>
      </c>
      <c r="L4898" s="1">
        <v>6.5408071733954803E-5</v>
      </c>
      <c r="M4898" s="1">
        <v>5.3171633986376001E-3</v>
      </c>
      <c r="N4898" s="1">
        <v>8.1497722358257492E-6</v>
      </c>
      <c r="O4898" s="1">
        <v>7.4977904569596897E-6</v>
      </c>
      <c r="P4898" s="1">
        <v>4.8433557669144901E-8</v>
      </c>
      <c r="Q4898" s="1">
        <v>4.3397972869538699E-8</v>
      </c>
      <c r="R4898" s="1">
        <v>172.50951065997</v>
      </c>
      <c r="S4898" s="1">
        <v>133.32027105901301</v>
      </c>
      <c r="T4898" s="1">
        <v>0.50645555259110597</v>
      </c>
      <c r="U4898" s="1">
        <v>5919.42003502021</v>
      </c>
      <c r="V4898" s="1">
        <f t="shared" si="305"/>
        <v>1.6385608891220509</v>
      </c>
      <c r="W4898" s="1">
        <f t="shared" si="306"/>
        <v>3.6588178457635485</v>
      </c>
      <c r="X4898" s="1">
        <f t="shared" si="307"/>
        <v>263.24179955560879</v>
      </c>
    </row>
    <row r="4899" spans="1:24" hidden="1" x14ac:dyDescent="0.3">
      <c r="A4899" s="18" t="str">
        <f t="shared" si="304"/>
        <v>ConstMin - Trenchers_1994_100</v>
      </c>
      <c r="B4899" s="1" t="s">
        <v>40</v>
      </c>
      <c r="C4899" s="1">
        <v>2020</v>
      </c>
      <c r="D4899" s="1" t="s">
        <v>103</v>
      </c>
      <c r="E4899" s="1">
        <v>1994</v>
      </c>
      <c r="F4899" s="1">
        <v>100</v>
      </c>
      <c r="G4899" s="1" t="s">
        <v>5</v>
      </c>
      <c r="H4899" s="1">
        <v>1.7342969961187799E-5</v>
      </c>
      <c r="I4899" s="1">
        <v>2.09849936530373E-5</v>
      </c>
      <c r="J4899" s="1">
        <v>2.4973876744110502E-5</v>
      </c>
      <c r="K4899" s="1">
        <v>7.4812026791340998E-5</v>
      </c>
      <c r="L4899" s="1">
        <v>1.7044073207243501E-4</v>
      </c>
      <c r="M4899" s="1">
        <v>9.2788191335275595E-3</v>
      </c>
      <c r="N4899" s="1">
        <v>1.40100350373829E-5</v>
      </c>
      <c r="O4899" s="1">
        <v>1.28892322343923E-5</v>
      </c>
      <c r="P4899" s="1">
        <v>8.5266995305291797E-8</v>
      </c>
      <c r="Q4899" s="1">
        <v>7.5732474409449895E-8</v>
      </c>
      <c r="R4899" s="1">
        <v>301.041067994515</v>
      </c>
      <c r="S4899" s="1">
        <v>133.09430449789599</v>
      </c>
      <c r="T4899" s="1">
        <v>0.50645555259110597</v>
      </c>
      <c r="U4899" s="1">
        <v>11579.204491316999</v>
      </c>
      <c r="V4899" s="1">
        <f t="shared" si="305"/>
        <v>0.60009321877313737</v>
      </c>
      <c r="W4899" s="1">
        <f t="shared" si="306"/>
        <v>4.8739746702088569</v>
      </c>
      <c r="X4899" s="1">
        <f t="shared" si="307"/>
        <v>262.79562701398902</v>
      </c>
    </row>
    <row r="4900" spans="1:24" hidden="1" x14ac:dyDescent="0.3">
      <c r="A4900" s="18" t="str">
        <f t="shared" si="304"/>
        <v>ConstMin - Trenchers_1994_175</v>
      </c>
      <c r="B4900" s="1" t="s">
        <v>40</v>
      </c>
      <c r="C4900" s="1">
        <v>2020</v>
      </c>
      <c r="D4900" s="1" t="s">
        <v>103</v>
      </c>
      <c r="E4900" s="1">
        <v>1994</v>
      </c>
      <c r="F4900" s="1">
        <v>175</v>
      </c>
      <c r="G4900" s="1" t="s">
        <v>5</v>
      </c>
      <c r="H4900" s="1">
        <v>4.7046941159760403E-6</v>
      </c>
      <c r="I4900" s="1">
        <v>5.6926798803310099E-6</v>
      </c>
      <c r="J4900" s="1">
        <v>6.7747595270055E-6</v>
      </c>
      <c r="K4900" s="1">
        <v>2.2849549861644201E-5</v>
      </c>
      <c r="L4900" s="1">
        <v>6.2850289387183402E-5</v>
      </c>
      <c r="M4900" s="1">
        <v>3.66326332688343E-3</v>
      </c>
      <c r="N4900" s="1">
        <v>3.0442093264579701E-6</v>
      </c>
      <c r="O4900" s="1">
        <v>2.8006725803413401E-6</v>
      </c>
      <c r="P4900" s="1">
        <v>3.3727545304373501E-8</v>
      </c>
      <c r="Q4900" s="1">
        <v>2.9899062818870301E-8</v>
      </c>
      <c r="R4900" s="1">
        <v>118.850544277273</v>
      </c>
      <c r="S4900" s="1">
        <v>32.6521680814025</v>
      </c>
      <c r="T4900" s="1">
        <v>0.101291110518221</v>
      </c>
      <c r="U4900" s="1">
        <v>4571.3035313963501</v>
      </c>
      <c r="V4900" s="1">
        <f t="shared" si="305"/>
        <v>0.41234934035999077</v>
      </c>
      <c r="W4900" s="1">
        <f t="shared" si="306"/>
        <v>4.5525615202400349</v>
      </c>
      <c r="X4900" s="1">
        <f t="shared" si="307"/>
        <v>322.35966132021809</v>
      </c>
    </row>
    <row r="4901" spans="1:24" hidden="1" x14ac:dyDescent="0.3">
      <c r="A4901" s="18" t="str">
        <f t="shared" si="304"/>
        <v>ConstMin - Trenchers_1995_50</v>
      </c>
      <c r="B4901" s="1" t="s">
        <v>40</v>
      </c>
      <c r="C4901" s="1">
        <v>2020</v>
      </c>
      <c r="D4901" s="1" t="s">
        <v>103</v>
      </c>
      <c r="E4901" s="1">
        <v>1995</v>
      </c>
      <c r="F4901" s="1">
        <v>50</v>
      </c>
      <c r="G4901" s="1" t="s">
        <v>5</v>
      </c>
      <c r="H4901" s="1">
        <v>1.8191679871829599E-5</v>
      </c>
      <c r="I4901" s="1">
        <v>2.2011932644913799E-5</v>
      </c>
      <c r="J4901" s="1">
        <v>2.61960190154346E-5</v>
      </c>
      <c r="K4901" s="1">
        <v>6.3138636958197196E-5</v>
      </c>
      <c r="L4901" s="1">
        <v>4.9598850731186501E-5</v>
      </c>
      <c r="M4901" s="1">
        <v>4.0420278942768896E-3</v>
      </c>
      <c r="N4901" s="1">
        <v>6.1412352065929E-6</v>
      </c>
      <c r="O4901" s="1">
        <v>5.6499363900654697E-6</v>
      </c>
      <c r="P4901" s="1">
        <v>3.6824801992651099E-8</v>
      </c>
      <c r="Q4901" s="1">
        <v>3.2990488300339503E-8</v>
      </c>
      <c r="R4901" s="1">
        <v>131.13914353174101</v>
      </c>
      <c r="S4901" s="1">
        <v>124.055642053217</v>
      </c>
      <c r="T4901" s="1">
        <v>0.50645555259110597</v>
      </c>
      <c r="U4901" s="1">
        <v>4664.4921412009899</v>
      </c>
      <c r="V4901" s="1">
        <f t="shared" si="305"/>
        <v>1.5625805356603588</v>
      </c>
      <c r="W4901" s="1">
        <f t="shared" si="306"/>
        <v>3.5209174947927018</v>
      </c>
      <c r="X4901" s="1">
        <f t="shared" si="307"/>
        <v>244.94872534920171</v>
      </c>
    </row>
    <row r="4902" spans="1:24" hidden="1" x14ac:dyDescent="0.3">
      <c r="A4902" s="18" t="str">
        <f t="shared" si="304"/>
        <v>ConstMin - Trenchers_1995_100</v>
      </c>
      <c r="B4902" s="1" t="s">
        <v>40</v>
      </c>
      <c r="C4902" s="1">
        <v>2020</v>
      </c>
      <c r="D4902" s="1" t="s">
        <v>103</v>
      </c>
      <c r="E4902" s="1">
        <v>1995</v>
      </c>
      <c r="F4902" s="1">
        <v>100</v>
      </c>
      <c r="G4902" s="1" t="s">
        <v>5</v>
      </c>
      <c r="H4902" s="1">
        <v>1.44884519257065E-5</v>
      </c>
      <c r="I4902" s="1">
        <v>1.7531026830104899E-5</v>
      </c>
      <c r="J4902" s="1">
        <v>2.0863370773017401E-5</v>
      </c>
      <c r="K4902" s="1">
        <v>6.2635241433832195E-5</v>
      </c>
      <c r="L4902" s="1">
        <v>1.42760297529556E-4</v>
      </c>
      <c r="M4902" s="1">
        <v>7.79988072718863E-3</v>
      </c>
      <c r="N4902" s="1">
        <v>1.1678079103441E-5</v>
      </c>
      <c r="O4902" s="1">
        <v>1.0743832775165699E-5</v>
      </c>
      <c r="P4902" s="1">
        <v>7.1679111850566804E-8</v>
      </c>
      <c r="Q4902" s="1">
        <v>6.36615779516767E-8</v>
      </c>
      <c r="R4902" s="1">
        <v>253.058540160381</v>
      </c>
      <c r="S4902" s="1">
        <v>116.71172881691599</v>
      </c>
      <c r="T4902" s="1">
        <v>0.50645555259110597</v>
      </c>
      <c r="U4902" s="1">
        <v>9757.1005290941994</v>
      </c>
      <c r="V4902" s="1">
        <f t="shared" si="305"/>
        <v>0.59494274849615936</v>
      </c>
      <c r="W4902" s="1">
        <f t="shared" si="306"/>
        <v>4.8447934403084423</v>
      </c>
      <c r="X4902" s="1">
        <f t="shared" si="307"/>
        <v>230.44811774656336</v>
      </c>
    </row>
    <row r="4903" spans="1:24" hidden="1" x14ac:dyDescent="0.3">
      <c r="A4903" s="18" t="str">
        <f t="shared" si="304"/>
        <v>ConstMin - Trenchers_1995_300</v>
      </c>
      <c r="B4903" s="1" t="s">
        <v>40</v>
      </c>
      <c r="C4903" s="1">
        <v>2020</v>
      </c>
      <c r="D4903" s="1" t="s">
        <v>103</v>
      </c>
      <c r="E4903" s="1">
        <v>1995</v>
      </c>
      <c r="F4903" s="1">
        <v>300</v>
      </c>
      <c r="G4903" s="1" t="s">
        <v>5</v>
      </c>
      <c r="H4903" s="1">
        <v>7.9319281420121202E-6</v>
      </c>
      <c r="I4903" s="1">
        <v>9.5976330518346705E-6</v>
      </c>
      <c r="J4903" s="1">
        <v>1.14219765244974E-5</v>
      </c>
      <c r="K4903" s="1">
        <v>3.8607933809263799E-5</v>
      </c>
      <c r="L4903" s="1">
        <v>1.06240489390947E-4</v>
      </c>
      <c r="M4903" s="1">
        <v>6.2146235772510298E-3</v>
      </c>
      <c r="N4903" s="1">
        <v>5.1210850536522601E-6</v>
      </c>
      <c r="O4903" s="1">
        <v>4.7113982493600799E-6</v>
      </c>
      <c r="P4903" s="1">
        <v>5.7219319058554597E-8</v>
      </c>
      <c r="Q4903" s="1">
        <v>5.0722922201157201E-8</v>
      </c>
      <c r="R4903" s="1">
        <v>201.62661777935699</v>
      </c>
      <c r="S4903" s="1">
        <v>33.669017606428902</v>
      </c>
      <c r="T4903" s="1">
        <v>0.101291110518221</v>
      </c>
      <c r="U4903" s="1">
        <v>7743.8740494786498</v>
      </c>
      <c r="V4903" s="1">
        <f t="shared" si="305"/>
        <v>0.41038781868430968</v>
      </c>
      <c r="W4903" s="1">
        <f t="shared" si="306"/>
        <v>4.542766165535971</v>
      </c>
      <c r="X4903" s="1">
        <f t="shared" si="307"/>
        <v>332.3985435066611</v>
      </c>
    </row>
    <row r="4904" spans="1:24" hidden="1" x14ac:dyDescent="0.3">
      <c r="A4904" s="18" t="str">
        <f t="shared" si="304"/>
        <v>ConstMin - Trenchers_1996_50</v>
      </c>
      <c r="B4904" s="1" t="s">
        <v>40</v>
      </c>
      <c r="C4904" s="1">
        <v>2020</v>
      </c>
      <c r="D4904" s="1" t="s">
        <v>103</v>
      </c>
      <c r="E4904" s="1">
        <v>1996</v>
      </c>
      <c r="F4904" s="1">
        <v>50</v>
      </c>
      <c r="G4904" s="1" t="s">
        <v>5</v>
      </c>
      <c r="H4904" s="1">
        <v>5.9893478924763201E-5</v>
      </c>
      <c r="I4904" s="1">
        <v>7.2471109498963503E-5</v>
      </c>
      <c r="J4904" s="1">
        <v>8.6246609651659099E-5</v>
      </c>
      <c r="K4904" s="1">
        <v>2.0815078942735299E-4</v>
      </c>
      <c r="L4904" s="1">
        <v>1.64882354243821E-4</v>
      </c>
      <c r="M4904" s="1">
        <v>1.34722066849345E-2</v>
      </c>
      <c r="N4904" s="1">
        <v>2.02794356304576E-5</v>
      </c>
      <c r="O4904" s="1">
        <v>1.8657080780020999E-5</v>
      </c>
      <c r="P4904" s="1">
        <v>1.2276042751703001E-7</v>
      </c>
      <c r="Q4904" s="1">
        <v>1.09958339883896E-7</v>
      </c>
      <c r="R4904" s="1">
        <v>437.09090890897301</v>
      </c>
      <c r="S4904" s="1">
        <v>393.63374946576602</v>
      </c>
      <c r="T4904" s="1">
        <v>1.4180755472550901</v>
      </c>
      <c r="U4904" s="1">
        <v>15183.0160508224</v>
      </c>
      <c r="V4904" s="1">
        <f t="shared" si="305"/>
        <v>1.5805034921266639</v>
      </c>
      <c r="W4904" s="1">
        <f t="shared" si="306"/>
        <v>3.5958761839592346</v>
      </c>
      <c r="X4904" s="1">
        <f t="shared" si="307"/>
        <v>277.58305982195839</v>
      </c>
    </row>
    <row r="4905" spans="1:24" hidden="1" x14ac:dyDescent="0.3">
      <c r="A4905" s="18" t="str">
        <f t="shared" si="304"/>
        <v>ConstMin - Trenchers_1996_100</v>
      </c>
      <c r="B4905" s="1" t="s">
        <v>40</v>
      </c>
      <c r="C4905" s="1">
        <v>2020</v>
      </c>
      <c r="D4905" s="1" t="s">
        <v>103</v>
      </c>
      <c r="E4905" s="1">
        <v>1996</v>
      </c>
      <c r="F4905" s="1">
        <v>100</v>
      </c>
      <c r="G4905" s="1" t="s">
        <v>5</v>
      </c>
      <c r="H4905" s="1">
        <v>3.3943295499077E-5</v>
      </c>
      <c r="I4905" s="1">
        <v>4.1071387553883198E-5</v>
      </c>
      <c r="J4905" s="1">
        <v>4.88783455186709E-5</v>
      </c>
      <c r="K4905" s="1">
        <v>1.47081637156979E-4</v>
      </c>
      <c r="L4905" s="1">
        <v>3.3538598526984802E-4</v>
      </c>
      <c r="M4905" s="1">
        <v>1.8393830531562998E-2</v>
      </c>
      <c r="N4905" s="1">
        <v>2.7294333222563901E-5</v>
      </c>
      <c r="O4905" s="1">
        <v>2.5110786564758799E-5</v>
      </c>
      <c r="P4905" s="1">
        <v>1.6904178619378399E-7</v>
      </c>
      <c r="Q4905" s="1">
        <v>1.5012797210260601E-7</v>
      </c>
      <c r="R4905" s="1">
        <v>596.76757441296502</v>
      </c>
      <c r="S4905" s="1">
        <v>260.76541152898602</v>
      </c>
      <c r="T4905" s="1">
        <v>1.0129111051822099</v>
      </c>
      <c r="U4905" s="1">
        <v>22217.213062269599</v>
      </c>
      <c r="V4905" s="1">
        <f t="shared" si="305"/>
        <v>0.61212257434377904</v>
      </c>
      <c r="W4905" s="1">
        <f t="shared" si="306"/>
        <v>4.9985487447402717</v>
      </c>
      <c r="X4905" s="1">
        <f t="shared" si="307"/>
        <v>257.44155651455475</v>
      </c>
    </row>
    <row r="4906" spans="1:24" hidden="1" x14ac:dyDescent="0.3">
      <c r="A4906" s="18" t="str">
        <f t="shared" si="304"/>
        <v>ConstMin - Trenchers_1996_175</v>
      </c>
      <c r="B4906" s="1" t="s">
        <v>40</v>
      </c>
      <c r="C4906" s="1">
        <v>2020</v>
      </c>
      <c r="D4906" s="1" t="s">
        <v>103</v>
      </c>
      <c r="E4906" s="1">
        <v>1996</v>
      </c>
      <c r="F4906" s="1">
        <v>175</v>
      </c>
      <c r="G4906" s="1" t="s">
        <v>5</v>
      </c>
      <c r="H4906" s="1">
        <v>2.8698791261569799E-6</v>
      </c>
      <c r="I4906" s="1">
        <v>3.4725537426499399E-6</v>
      </c>
      <c r="J4906" s="1">
        <v>4.13262594166605E-6</v>
      </c>
      <c r="K4906" s="1">
        <v>1.40014159049922E-5</v>
      </c>
      <c r="L4906" s="1">
        <v>3.85460792284591E-5</v>
      </c>
      <c r="M4906" s="1">
        <v>2.2633650103179399E-3</v>
      </c>
      <c r="N4906" s="1">
        <v>1.84851394044573E-6</v>
      </c>
      <c r="O4906" s="1">
        <v>1.7006328252100699E-6</v>
      </c>
      <c r="P4906" s="1">
        <v>2.08398355854773E-8</v>
      </c>
      <c r="Q4906" s="1">
        <v>1.8473280948411101E-8</v>
      </c>
      <c r="R4906" s="1">
        <v>73.432385108738799</v>
      </c>
      <c r="S4906" s="1">
        <v>22.5966561116972</v>
      </c>
      <c r="T4906" s="1">
        <v>0.101291110518221</v>
      </c>
      <c r="U4906" s="1">
        <v>2824.5820139621501</v>
      </c>
      <c r="V4906" s="1">
        <f t="shared" si="305"/>
        <v>0.4070833943696231</v>
      </c>
      <c r="W4906" s="1">
        <f t="shared" si="306"/>
        <v>4.5187115693095761</v>
      </c>
      <c r="X4906" s="1">
        <f t="shared" si="307"/>
        <v>223.08627080983919</v>
      </c>
    </row>
    <row r="4907" spans="1:24" hidden="1" x14ac:dyDescent="0.3">
      <c r="A4907" s="18" t="str">
        <f t="shared" si="304"/>
        <v>ConstMin - Trenchers_1996_600</v>
      </c>
      <c r="B4907" s="1" t="s">
        <v>40</v>
      </c>
      <c r="C4907" s="1">
        <v>2020</v>
      </c>
      <c r="D4907" s="1" t="s">
        <v>103</v>
      </c>
      <c r="E4907" s="1">
        <v>1996</v>
      </c>
      <c r="F4907" s="1">
        <v>600</v>
      </c>
      <c r="G4907" s="1" t="s">
        <v>5</v>
      </c>
      <c r="H4907" s="1">
        <v>5.2834842067980702E-6</v>
      </c>
      <c r="I4907" s="1">
        <v>6.3930158902256702E-6</v>
      </c>
      <c r="J4907" s="1">
        <v>7.6082172577892302E-6</v>
      </c>
      <c r="K4907" s="1">
        <v>1.9103892448612901E-5</v>
      </c>
      <c r="L4907" s="1">
        <v>1.20382066403381E-4</v>
      </c>
      <c r="M4907" s="1">
        <v>9.4771730556525904E-3</v>
      </c>
      <c r="N4907" s="1">
        <v>3.0604997212376401E-6</v>
      </c>
      <c r="O4907" s="1">
        <v>2.8156597435386301E-6</v>
      </c>
      <c r="P4907" s="1">
        <v>8.7462660254848806E-8</v>
      </c>
      <c r="Q4907" s="1">
        <v>7.7351412456972503E-8</v>
      </c>
      <c r="R4907" s="1">
        <v>307.47644255006099</v>
      </c>
      <c r="S4907" s="1">
        <v>34.798850412013699</v>
      </c>
      <c r="T4907" s="1">
        <v>0.101291110518221</v>
      </c>
      <c r="U4907" s="1">
        <v>11831.6091400846</v>
      </c>
      <c r="V4907" s="1">
        <f t="shared" si="305"/>
        <v>0.17891657273123057</v>
      </c>
      <c r="W4907" s="1">
        <f t="shared" si="306"/>
        <v>3.3690432041826281</v>
      </c>
      <c r="X4907" s="1">
        <f t="shared" si="307"/>
        <v>343.55285704715249</v>
      </c>
    </row>
    <row r="4908" spans="1:24" hidden="1" x14ac:dyDescent="0.3">
      <c r="A4908" s="18" t="str">
        <f t="shared" si="304"/>
        <v>ConstMin - Trenchers_1997_50</v>
      </c>
      <c r="B4908" s="1" t="s">
        <v>40</v>
      </c>
      <c r="C4908" s="1">
        <v>2020</v>
      </c>
      <c r="D4908" s="1" t="s">
        <v>103</v>
      </c>
      <c r="E4908" s="1">
        <v>1997</v>
      </c>
      <c r="F4908" s="1">
        <v>50</v>
      </c>
      <c r="G4908" s="1" t="s">
        <v>5</v>
      </c>
      <c r="H4908" s="1">
        <v>6.7969751265816307E-5</v>
      </c>
      <c r="I4908" s="1">
        <v>8.2243399031637802E-5</v>
      </c>
      <c r="J4908" s="1">
        <v>9.7876441822775505E-5</v>
      </c>
      <c r="K4908" s="1">
        <v>2.36555404535099E-4</v>
      </c>
      <c r="L4908" s="1">
        <v>1.8905032781112001E-4</v>
      </c>
      <c r="M4908" s="1">
        <v>1.5489490633793001E-2</v>
      </c>
      <c r="N4908" s="1">
        <v>2.3087587138092801E-5</v>
      </c>
      <c r="O4908" s="1">
        <v>2.12405801670454E-5</v>
      </c>
      <c r="P4908" s="1">
        <v>1.41168929857338E-7</v>
      </c>
      <c r="Q4908" s="1">
        <v>1.26423140289531E-7</v>
      </c>
      <c r="R4908" s="1">
        <v>502.53946498851002</v>
      </c>
      <c r="S4908" s="1">
        <v>462.66653388700098</v>
      </c>
      <c r="T4908" s="1">
        <v>1.62065776829154</v>
      </c>
      <c r="U4908" s="1">
        <v>17523.4949709701</v>
      </c>
      <c r="V4908" s="1">
        <f t="shared" si="305"/>
        <v>1.5540640832296422</v>
      </c>
      <c r="W4908" s="1">
        <f t="shared" si="306"/>
        <v>3.5722784786780579</v>
      </c>
      <c r="X4908" s="1">
        <f t="shared" si="307"/>
        <v>285.48071217696588</v>
      </c>
    </row>
    <row r="4909" spans="1:24" hidden="1" x14ac:dyDescent="0.3">
      <c r="A4909" s="18" t="str">
        <f t="shared" si="304"/>
        <v>ConstMin - Trenchers_1997_100</v>
      </c>
      <c r="B4909" s="1" t="s">
        <v>40</v>
      </c>
      <c r="C4909" s="1">
        <v>2020</v>
      </c>
      <c r="D4909" s="1" t="s">
        <v>103</v>
      </c>
      <c r="E4909" s="1">
        <v>1997</v>
      </c>
      <c r="F4909" s="1">
        <v>100</v>
      </c>
      <c r="G4909" s="1" t="s">
        <v>5</v>
      </c>
      <c r="H4909" s="1">
        <v>3.3460731477123198E-5</v>
      </c>
      <c r="I4909" s="1">
        <v>4.0487485087319102E-5</v>
      </c>
      <c r="J4909" s="1">
        <v>4.8183453327057502E-5</v>
      </c>
      <c r="K4909" s="1">
        <v>1.4534770530823799E-4</v>
      </c>
      <c r="L4909" s="1">
        <v>3.3159173789645401E-4</v>
      </c>
      <c r="M4909" s="1">
        <v>1.8258463711578299E-2</v>
      </c>
      <c r="N4909" s="1">
        <v>2.6838339787626E-5</v>
      </c>
      <c r="O4909" s="1">
        <v>2.4691272604615901E-5</v>
      </c>
      <c r="P4909" s="1">
        <v>1.67804729733116E-7</v>
      </c>
      <c r="Q4909" s="1">
        <v>1.4902312631535101E-7</v>
      </c>
      <c r="R4909" s="1">
        <v>592.37574701846995</v>
      </c>
      <c r="S4909" s="1">
        <v>283.24908436012498</v>
      </c>
      <c r="T4909" s="1">
        <v>1.21549332621865</v>
      </c>
      <c r="U4909" s="1">
        <v>22801.551290989999</v>
      </c>
      <c r="V4909" s="1">
        <f t="shared" si="305"/>
        <v>0.58795624383890488</v>
      </c>
      <c r="W4909" s="1">
        <f t="shared" si="306"/>
        <v>4.8153505282222806</v>
      </c>
      <c r="X4909" s="1">
        <f t="shared" si="307"/>
        <v>233.03220038344537</v>
      </c>
    </row>
    <row r="4910" spans="1:24" hidden="1" x14ac:dyDescent="0.3">
      <c r="A4910" s="18" t="str">
        <f t="shared" si="304"/>
        <v>ConstMin - Trenchers_1997_175</v>
      </c>
      <c r="B4910" s="1" t="s">
        <v>40</v>
      </c>
      <c r="C4910" s="1">
        <v>2020</v>
      </c>
      <c r="D4910" s="1" t="s">
        <v>103</v>
      </c>
      <c r="E4910" s="1">
        <v>1997</v>
      </c>
      <c r="F4910" s="1">
        <v>175</v>
      </c>
      <c r="G4910" s="1" t="s">
        <v>5</v>
      </c>
      <c r="H4910" s="1">
        <v>3.3744404889374598E-6</v>
      </c>
      <c r="I4910" s="1">
        <v>4.08307299161433E-6</v>
      </c>
      <c r="J4910" s="1">
        <v>4.85919430406994E-6</v>
      </c>
      <c r="K4910" s="1">
        <v>1.6503706294593901E-5</v>
      </c>
      <c r="L4910" s="1">
        <v>3.9147550833381603E-5</v>
      </c>
      <c r="M4910" s="1">
        <v>2.6798241722164398E-3</v>
      </c>
      <c r="N4910" s="1">
        <v>2.4089479852320898E-6</v>
      </c>
      <c r="O4910" s="1">
        <v>2.2162321464135202E-6</v>
      </c>
      <c r="P4910" s="1">
        <v>2.4675070225098099E-8</v>
      </c>
      <c r="Q4910" s="1">
        <v>2.1872364642918801E-8</v>
      </c>
      <c r="R4910" s="1">
        <v>86.943943968746794</v>
      </c>
      <c r="S4910" s="1">
        <v>22.5966561116972</v>
      </c>
      <c r="T4910" s="1">
        <v>0.101291110518221</v>
      </c>
      <c r="U4910" s="1">
        <v>3344.30510453119</v>
      </c>
      <c r="V4910" s="1">
        <f t="shared" si="305"/>
        <v>0.40426845308677034</v>
      </c>
      <c r="W4910" s="1">
        <f t="shared" si="306"/>
        <v>3.8760315698617216</v>
      </c>
      <c r="X4910" s="1">
        <f t="shared" si="307"/>
        <v>223.08627080983919</v>
      </c>
    </row>
    <row r="4911" spans="1:24" hidden="1" x14ac:dyDescent="0.3">
      <c r="A4911" s="18" t="str">
        <f t="shared" si="304"/>
        <v>ConstMin - Trenchers_1997_300</v>
      </c>
      <c r="B4911" s="1" t="s">
        <v>40</v>
      </c>
      <c r="C4911" s="1">
        <v>2020</v>
      </c>
      <c r="D4911" s="1" t="s">
        <v>103</v>
      </c>
      <c r="E4911" s="1">
        <v>1997</v>
      </c>
      <c r="F4911" s="1">
        <v>300</v>
      </c>
      <c r="G4911" s="1" t="s">
        <v>5</v>
      </c>
      <c r="H4911" s="1">
        <v>9.1655565641676705E-6</v>
      </c>
      <c r="I4911" s="1">
        <v>1.10903234426428E-5</v>
      </c>
      <c r="J4911" s="1">
        <v>1.31984014524014E-5</v>
      </c>
      <c r="K4911" s="1">
        <v>3.2838088883729898E-5</v>
      </c>
      <c r="L4911" s="1">
        <v>2.0707545329562801E-4</v>
      </c>
      <c r="M4911" s="1">
        <v>1.6003911780895701E-2</v>
      </c>
      <c r="N4911" s="1">
        <v>5.12880577673604E-6</v>
      </c>
      <c r="O4911" s="1">
        <v>4.71850131459716E-6</v>
      </c>
      <c r="P4911" s="1">
        <v>1.4768913431301801E-7</v>
      </c>
      <c r="Q4911" s="1">
        <v>1.30621776538174E-7</v>
      </c>
      <c r="R4911" s="1">
        <v>519.22929257262399</v>
      </c>
      <c r="S4911" s="1">
        <v>80.783045599317603</v>
      </c>
      <c r="T4911" s="1">
        <v>0.30387333155466401</v>
      </c>
      <c r="U4911" s="1">
        <v>19969.794838712402</v>
      </c>
      <c r="V4911" s="1">
        <f t="shared" si="305"/>
        <v>0.18389046450312252</v>
      </c>
      <c r="W4911" s="1">
        <f t="shared" si="306"/>
        <v>3.4335519149343665</v>
      </c>
      <c r="X4911" s="1">
        <f t="shared" si="307"/>
        <v>265.84447271505786</v>
      </c>
    </row>
    <row r="4912" spans="1:24" hidden="1" x14ac:dyDescent="0.3">
      <c r="A4912" s="18" t="str">
        <f t="shared" si="304"/>
        <v>ConstMin - Trenchers_1998_50</v>
      </c>
      <c r="B4912" s="1" t="s">
        <v>40</v>
      </c>
      <c r="C4912" s="1">
        <v>2020</v>
      </c>
      <c r="D4912" s="1" t="s">
        <v>103</v>
      </c>
      <c r="E4912" s="1">
        <v>1998</v>
      </c>
      <c r="F4912" s="1">
        <v>50</v>
      </c>
      <c r="G4912" s="1" t="s">
        <v>5</v>
      </c>
      <c r="H4912" s="1">
        <v>7.9097924775092595E-5</v>
      </c>
      <c r="I4912" s="1">
        <v>9.5708488977861998E-5</v>
      </c>
      <c r="J4912" s="1">
        <v>1.1390101167613299E-4</v>
      </c>
      <c r="K4912" s="1">
        <v>2.7570597852931699E-4</v>
      </c>
      <c r="L4912" s="1">
        <v>2.2242158702048001E-4</v>
      </c>
      <c r="M4912" s="1">
        <v>1.8276394991267601E-2</v>
      </c>
      <c r="N4912" s="1">
        <v>2.6959581294303098E-5</v>
      </c>
      <c r="O4912" s="1">
        <v>2.48028147907588E-5</v>
      </c>
      <c r="P4912" s="1">
        <v>1.66601397507312E-7</v>
      </c>
      <c r="Q4912" s="1">
        <v>1.4916947900966001E-7</v>
      </c>
      <c r="R4912" s="1">
        <v>592.95750764021204</v>
      </c>
      <c r="S4912" s="1">
        <v>535.31478328610797</v>
      </c>
      <c r="T4912" s="1">
        <v>1.9245310998462</v>
      </c>
      <c r="U4912" s="1">
        <v>20539.183000819601</v>
      </c>
      <c r="V4912" s="1">
        <f t="shared" si="305"/>
        <v>1.5429643647599864</v>
      </c>
      <c r="W4912" s="1">
        <f t="shared" si="306"/>
        <v>3.5857695215034142</v>
      </c>
      <c r="X4912" s="1">
        <f t="shared" si="307"/>
        <v>278.15335555184737</v>
      </c>
    </row>
    <row r="4913" spans="1:24" hidden="1" x14ac:dyDescent="0.3">
      <c r="A4913" s="18" t="str">
        <f t="shared" si="304"/>
        <v>ConstMin - Trenchers_1998_100</v>
      </c>
      <c r="B4913" s="1" t="s">
        <v>40</v>
      </c>
      <c r="C4913" s="1">
        <v>2020</v>
      </c>
      <c r="D4913" s="1" t="s">
        <v>103</v>
      </c>
      <c r="E4913" s="1">
        <v>1998</v>
      </c>
      <c r="F4913" s="1">
        <v>100</v>
      </c>
      <c r="G4913" s="1" t="s">
        <v>5</v>
      </c>
      <c r="H4913" s="1">
        <v>4.0092006692491703E-5</v>
      </c>
      <c r="I4913" s="1">
        <v>4.8511328097914997E-5</v>
      </c>
      <c r="J4913" s="1">
        <v>5.7732489637188097E-5</v>
      </c>
      <c r="K4913" s="1">
        <v>1.7460688442843801E-4</v>
      </c>
      <c r="L4913" s="1">
        <v>3.2057486066928E-4</v>
      </c>
      <c r="M4913" s="1">
        <v>2.2037322819109199E-2</v>
      </c>
      <c r="N4913" s="1">
        <v>3.5634196032720497E-5</v>
      </c>
      <c r="O4913" s="1">
        <v>3.2783460350102901E-5</v>
      </c>
      <c r="P4913" s="1">
        <v>2.02543217922388E-7</v>
      </c>
      <c r="Q4913" s="1">
        <v>1.79865666356241E-7</v>
      </c>
      <c r="R4913" s="1">
        <v>714.97666909284999</v>
      </c>
      <c r="S4913" s="1">
        <v>360.98158138436298</v>
      </c>
      <c r="T4913" s="1">
        <v>1.31678443673687</v>
      </c>
      <c r="U4913" s="1">
        <v>27712.278324737999</v>
      </c>
      <c r="V4913" s="1">
        <f t="shared" si="305"/>
        <v>0.57964158193449045</v>
      </c>
      <c r="W4913" s="1">
        <f t="shared" si="306"/>
        <v>3.8304150113498281</v>
      </c>
      <c r="X4913" s="1">
        <f t="shared" si="307"/>
        <v>274.13870586055316</v>
      </c>
    </row>
    <row r="4914" spans="1:24" hidden="1" x14ac:dyDescent="0.3">
      <c r="A4914" s="18" t="str">
        <f t="shared" si="304"/>
        <v>ConstMin - Trenchers_1998_175</v>
      </c>
      <c r="B4914" s="1" t="s">
        <v>40</v>
      </c>
      <c r="C4914" s="1">
        <v>2020</v>
      </c>
      <c r="D4914" s="1" t="s">
        <v>103</v>
      </c>
      <c r="E4914" s="1">
        <v>1998</v>
      </c>
      <c r="F4914" s="1">
        <v>175</v>
      </c>
      <c r="G4914" s="1" t="s">
        <v>5</v>
      </c>
      <c r="H4914" s="1">
        <v>3.8478103236209303E-6</v>
      </c>
      <c r="I4914" s="1">
        <v>4.6558504915813202E-6</v>
      </c>
      <c r="J4914" s="1">
        <v>5.5408468660141403E-6</v>
      </c>
      <c r="K4914" s="1">
        <v>1.8868068242790599E-5</v>
      </c>
      <c r="L4914" s="1">
        <v>4.4777942545191102E-5</v>
      </c>
      <c r="M4914" s="1">
        <v>3.0781764140324001E-3</v>
      </c>
      <c r="N4914" s="1">
        <v>2.7395456529525298E-6</v>
      </c>
      <c r="O4914" s="1">
        <v>2.5203820007163298E-6</v>
      </c>
      <c r="P4914" s="1">
        <v>2.8343833154887699E-8</v>
      </c>
      <c r="Q4914" s="1">
        <v>2.5123662089839202E-8</v>
      </c>
      <c r="R4914" s="1">
        <v>99.868043747884798</v>
      </c>
      <c r="S4914" s="1">
        <v>22.5966561116972</v>
      </c>
      <c r="T4914" s="1">
        <v>0.101291110518221</v>
      </c>
      <c r="U4914" s="1">
        <v>3841.4315389885301</v>
      </c>
      <c r="V4914" s="1">
        <f t="shared" si="305"/>
        <v>0.40132344239580353</v>
      </c>
      <c r="W4914" s="1">
        <f t="shared" si="306"/>
        <v>3.8597541046757482</v>
      </c>
      <c r="X4914" s="1">
        <f t="shared" si="307"/>
        <v>223.08627080983919</v>
      </c>
    </row>
    <row r="4915" spans="1:24" hidden="1" x14ac:dyDescent="0.3">
      <c r="A4915" s="18" t="str">
        <f t="shared" si="304"/>
        <v>ConstMin - Trenchers_1998_300</v>
      </c>
      <c r="B4915" s="1" t="s">
        <v>40</v>
      </c>
      <c r="C4915" s="1">
        <v>2020</v>
      </c>
      <c r="D4915" s="1" t="s">
        <v>103</v>
      </c>
      <c r="E4915" s="1">
        <v>1998</v>
      </c>
      <c r="F4915" s="1">
        <v>300</v>
      </c>
      <c r="G4915" s="1" t="s">
        <v>5</v>
      </c>
      <c r="H4915" s="1">
        <v>2.6617530373927898E-6</v>
      </c>
      <c r="I4915" s="1">
        <v>3.2207211752452802E-6</v>
      </c>
      <c r="J4915" s="1">
        <v>3.8329243738456196E-6</v>
      </c>
      <c r="K4915" s="1">
        <v>9.4527263344731003E-6</v>
      </c>
      <c r="L4915" s="1">
        <v>5.9651088484908503E-5</v>
      </c>
      <c r="M4915" s="1">
        <v>4.5267300206358798E-3</v>
      </c>
      <c r="N4915" s="1">
        <v>1.4390313815368401E-6</v>
      </c>
      <c r="O4915" s="1">
        <v>1.3239088710138901E-6</v>
      </c>
      <c r="P4915" s="1">
        <v>4.17720113274023E-8</v>
      </c>
      <c r="Q4915" s="1">
        <v>3.6946561896822301E-8</v>
      </c>
      <c r="R4915" s="1">
        <v>146.864770217477</v>
      </c>
      <c r="S4915" s="1">
        <v>22.5966561116972</v>
      </c>
      <c r="T4915" s="1">
        <v>0.101291110518221</v>
      </c>
      <c r="U4915" s="1">
        <v>5649.1640279243102</v>
      </c>
      <c r="V4915" s="1">
        <f t="shared" si="305"/>
        <v>0.18878067922088559</v>
      </c>
      <c r="W4915" s="1">
        <f t="shared" si="306"/>
        <v>3.4964135011123938</v>
      </c>
      <c r="X4915" s="1">
        <f t="shared" si="307"/>
        <v>223.08627080983919</v>
      </c>
    </row>
    <row r="4916" spans="1:24" hidden="1" x14ac:dyDescent="0.3">
      <c r="A4916" s="18" t="str">
        <f t="shared" si="304"/>
        <v>ConstMin - Trenchers_1998_600</v>
      </c>
      <c r="B4916" s="1" t="s">
        <v>40</v>
      </c>
      <c r="C4916" s="1">
        <v>2020</v>
      </c>
      <c r="D4916" s="1" t="s">
        <v>103</v>
      </c>
      <c r="E4916" s="1">
        <v>1998</v>
      </c>
      <c r="F4916" s="1">
        <v>600</v>
      </c>
      <c r="G4916" s="1" t="s">
        <v>5</v>
      </c>
      <c r="H4916" s="1">
        <v>8.5057190418619599E-6</v>
      </c>
      <c r="I4916" s="1">
        <v>1.0291920040652899E-5</v>
      </c>
      <c r="J4916" s="1">
        <v>1.2248235420281201E-5</v>
      </c>
      <c r="K4916" s="1">
        <v>3.0888548058939702E-5</v>
      </c>
      <c r="L4916" s="1">
        <v>1.94838877333657E-4</v>
      </c>
      <c r="M4916" s="1">
        <v>1.54336047125772E-2</v>
      </c>
      <c r="N4916" s="1">
        <v>4.9062880733748301E-6</v>
      </c>
      <c r="O4916" s="1">
        <v>4.51378502750484E-6</v>
      </c>
      <c r="P4916" s="1">
        <v>1.4243615776769601E-7</v>
      </c>
      <c r="Q4916" s="1">
        <v>1.2596700691335301E-7</v>
      </c>
      <c r="R4916" s="1">
        <v>500.72630782200599</v>
      </c>
      <c r="S4916" s="1">
        <v>59.768155415439203</v>
      </c>
      <c r="T4916" s="1">
        <v>0.202582221036442</v>
      </c>
      <c r="U4916" s="1">
        <v>20171.752452710702</v>
      </c>
      <c r="V4916" s="1">
        <f t="shared" si="305"/>
        <v>0.16894345606536151</v>
      </c>
      <c r="W4916" s="1">
        <f t="shared" si="306"/>
        <v>3.1983102455734653</v>
      </c>
      <c r="X4916" s="1">
        <f t="shared" si="307"/>
        <v>295.03159314601288</v>
      </c>
    </row>
    <row r="4917" spans="1:24" hidden="1" x14ac:dyDescent="0.3">
      <c r="A4917" s="18" t="str">
        <f t="shared" si="304"/>
        <v>ConstMin - Trenchers_1999_50</v>
      </c>
      <c r="B4917" s="1" t="s">
        <v>40</v>
      </c>
      <c r="C4917" s="1">
        <v>2020</v>
      </c>
      <c r="D4917" s="1" t="s">
        <v>103</v>
      </c>
      <c r="E4917" s="1">
        <v>1999</v>
      </c>
      <c r="F4917" s="1">
        <v>50</v>
      </c>
      <c r="G4917" s="1" t="s">
        <v>5</v>
      </c>
      <c r="H4917" s="1">
        <v>1.1906333498084501E-4</v>
      </c>
      <c r="I4917" s="1">
        <v>1.4406663532682201E-4</v>
      </c>
      <c r="J4917" s="1">
        <v>1.7145120237241601E-4</v>
      </c>
      <c r="K4917" s="1">
        <v>4.2316726067807598E-4</v>
      </c>
      <c r="L4917" s="1">
        <v>3.5290559222746697E-4</v>
      </c>
      <c r="M4917" s="1">
        <v>3.4680168031163097E-2</v>
      </c>
      <c r="N4917" s="1">
        <v>4.4384348089477002E-5</v>
      </c>
      <c r="O4917" s="1">
        <v>4.0833600242318801E-5</v>
      </c>
      <c r="P4917" s="1">
        <v>3.1706345184812401E-7</v>
      </c>
      <c r="Q4917" s="1">
        <v>2.8305486939015102E-7</v>
      </c>
      <c r="R4917" s="1">
        <v>1125.15985839261</v>
      </c>
      <c r="S4917" s="1">
        <v>975.94957746420403</v>
      </c>
      <c r="T4917" s="1">
        <v>3.2413155365830799</v>
      </c>
      <c r="U4917" s="1">
        <v>38611.005158427499</v>
      </c>
      <c r="V4917" s="1">
        <f t="shared" si="305"/>
        <v>1.2354947557053091</v>
      </c>
      <c r="W4917" s="1">
        <f t="shared" si="306"/>
        <v>3.0264676305307989</v>
      </c>
      <c r="X4917" s="1">
        <f t="shared" si="307"/>
        <v>301.09675113365466</v>
      </c>
    </row>
    <row r="4918" spans="1:24" hidden="1" x14ac:dyDescent="0.3">
      <c r="A4918" s="18" t="str">
        <f t="shared" si="304"/>
        <v>ConstMin - Trenchers_1999_100</v>
      </c>
      <c r="B4918" s="1" t="s">
        <v>40</v>
      </c>
      <c r="C4918" s="1">
        <v>2020</v>
      </c>
      <c r="D4918" s="1" t="s">
        <v>103</v>
      </c>
      <c r="E4918" s="1">
        <v>1999</v>
      </c>
      <c r="F4918" s="1">
        <v>100</v>
      </c>
      <c r="G4918" s="1" t="s">
        <v>5</v>
      </c>
      <c r="H4918" s="1">
        <v>4.0024203035963999E-5</v>
      </c>
      <c r="I4918" s="1">
        <v>4.8429285673516398E-5</v>
      </c>
      <c r="J4918" s="1">
        <v>5.7634852371788098E-5</v>
      </c>
      <c r="K4918" s="1">
        <v>1.7479204013502701E-4</v>
      </c>
      <c r="L4918" s="1">
        <v>3.2108128083362998E-4</v>
      </c>
      <c r="M4918" s="1">
        <v>2.2169759976245401E-2</v>
      </c>
      <c r="N4918" s="1">
        <v>3.5472340916758597E-5</v>
      </c>
      <c r="O4918" s="1">
        <v>3.2634553643417901E-5</v>
      </c>
      <c r="P4918" s="1">
        <v>2.0376969922751E-7</v>
      </c>
      <c r="Q4918" s="1">
        <v>1.8094660062916299E-7</v>
      </c>
      <c r="R4918" s="1">
        <v>719.27344680267595</v>
      </c>
      <c r="S4918" s="1">
        <v>343.69513945891498</v>
      </c>
      <c r="T4918" s="1">
        <v>1.1142022157004301</v>
      </c>
      <c r="U4918" s="1">
        <v>27495.611156713199</v>
      </c>
      <c r="V4918" s="1">
        <f t="shared" si="305"/>
        <v>0.58322117914831595</v>
      </c>
      <c r="W4918" s="1">
        <f t="shared" si="306"/>
        <v>3.8666976108764981</v>
      </c>
      <c r="X4918" s="1">
        <f t="shared" si="307"/>
        <v>308.46747081978748</v>
      </c>
    </row>
    <row r="4919" spans="1:24" hidden="1" x14ac:dyDescent="0.3">
      <c r="A4919" s="18" t="str">
        <f t="shared" si="304"/>
        <v>ConstMin - Trenchers_1999_300</v>
      </c>
      <c r="B4919" s="1" t="s">
        <v>40</v>
      </c>
      <c r="C4919" s="1">
        <v>2020</v>
      </c>
      <c r="D4919" s="1" t="s">
        <v>103</v>
      </c>
      <c r="E4919" s="1">
        <v>1999</v>
      </c>
      <c r="F4919" s="1">
        <v>300</v>
      </c>
      <c r="G4919" s="1" t="s">
        <v>5</v>
      </c>
      <c r="H4919" s="1">
        <v>6.31443175334189E-6</v>
      </c>
      <c r="I4919" s="1">
        <v>7.64046242154369E-6</v>
      </c>
      <c r="J4919" s="1">
        <v>9.0927817248123205E-6</v>
      </c>
      <c r="K4919" s="1">
        <v>2.2486435155864001E-5</v>
      </c>
      <c r="L4919" s="1">
        <v>1.41972430636373E-4</v>
      </c>
      <c r="M4919" s="1">
        <v>1.08215056162605E-2</v>
      </c>
      <c r="N4919" s="1">
        <v>3.4110157030789701E-6</v>
      </c>
      <c r="O4919" s="1">
        <v>3.1381344468326502E-6</v>
      </c>
      <c r="P4919" s="1">
        <v>9.9860753027269697E-8</v>
      </c>
      <c r="Q4919" s="1">
        <v>8.8323674097051195E-8</v>
      </c>
      <c r="R4919" s="1">
        <v>351.09183196129601</v>
      </c>
      <c r="S4919" s="1">
        <v>60.333071818231602</v>
      </c>
      <c r="T4919" s="1">
        <v>0.202582221036442</v>
      </c>
      <c r="U4919" s="1">
        <v>12971.6104409198</v>
      </c>
      <c r="V4919" s="1">
        <f t="shared" si="305"/>
        <v>0.19503580497055717</v>
      </c>
      <c r="W4919" s="1">
        <f t="shared" si="306"/>
        <v>3.6240878843557129</v>
      </c>
      <c r="X4919" s="1">
        <f t="shared" si="307"/>
        <v>297.82017153113571</v>
      </c>
    </row>
    <row r="4920" spans="1:24" hidden="1" x14ac:dyDescent="0.3">
      <c r="A4920" s="18" t="str">
        <f t="shared" si="304"/>
        <v>ConstMin - Trenchers_1999_600</v>
      </c>
      <c r="B4920" s="1" t="s">
        <v>40</v>
      </c>
      <c r="C4920" s="1">
        <v>2020</v>
      </c>
      <c r="D4920" s="1" t="s">
        <v>103</v>
      </c>
      <c r="E4920" s="1">
        <v>1999</v>
      </c>
      <c r="F4920" s="1">
        <v>600</v>
      </c>
      <c r="G4920" s="1" t="s">
        <v>5</v>
      </c>
      <c r="H4920" s="1">
        <v>6.0345599586032802E-6</v>
      </c>
      <c r="I4920" s="1">
        <v>7.3018175499099702E-6</v>
      </c>
      <c r="J4920" s="1">
        <v>8.6897663403887293E-6</v>
      </c>
      <c r="K4920" s="1">
        <v>2.1966101223840399E-5</v>
      </c>
      <c r="L4920" s="1">
        <v>1.3863326525077801E-4</v>
      </c>
      <c r="M4920" s="1">
        <v>1.10177762663103E-2</v>
      </c>
      <c r="N4920" s="1">
        <v>3.47288161094002E-6</v>
      </c>
      <c r="O4920" s="1">
        <v>3.19505108206482E-6</v>
      </c>
      <c r="P4920" s="1">
        <v>1.01683768674574E-7</v>
      </c>
      <c r="Q4920" s="1">
        <v>8.9925608757951804E-8</v>
      </c>
      <c r="R4920" s="1">
        <v>357.45961704867699</v>
      </c>
      <c r="S4920" s="1">
        <v>37.9623822676513</v>
      </c>
      <c r="T4920" s="1">
        <v>0.101291110518221</v>
      </c>
      <c r="U4920" s="1">
        <v>13742.3823808898</v>
      </c>
      <c r="V4920" s="1">
        <f t="shared" si="305"/>
        <v>0.1759371486151638</v>
      </c>
      <c r="W4920" s="1">
        <f t="shared" si="306"/>
        <v>3.3403657684835317</v>
      </c>
      <c r="X4920" s="1">
        <f t="shared" si="307"/>
        <v>374.78493496052988</v>
      </c>
    </row>
    <row r="4921" spans="1:24" hidden="1" x14ac:dyDescent="0.3">
      <c r="A4921" s="18" t="str">
        <f t="shared" si="304"/>
        <v>ConstMin - Trenchers_2000_50</v>
      </c>
      <c r="B4921" s="1" t="s">
        <v>40</v>
      </c>
      <c r="C4921" s="1">
        <v>2020</v>
      </c>
      <c r="D4921" s="1" t="s">
        <v>103</v>
      </c>
      <c r="E4921" s="1">
        <v>2000</v>
      </c>
      <c r="F4921" s="1">
        <v>50</v>
      </c>
      <c r="G4921" s="1" t="s">
        <v>5</v>
      </c>
      <c r="H4921" s="1">
        <v>1.0775859231532401E-4</v>
      </c>
      <c r="I4921" s="1">
        <v>1.30387896701543E-4</v>
      </c>
      <c r="J4921" s="1">
        <v>1.5517237293406701E-4</v>
      </c>
      <c r="K4921" s="1">
        <v>3.8366280216652098E-4</v>
      </c>
      <c r="L4921" s="1">
        <v>3.23148835367728E-4</v>
      </c>
      <c r="M4921" s="1">
        <v>3.1877071054687602E-2</v>
      </c>
      <c r="N4921" s="1">
        <v>4.0327366158507901E-5</v>
      </c>
      <c r="O4921" s="1">
        <v>3.7101176865827298E-5</v>
      </c>
      <c r="P4921" s="1">
        <v>2.9148657247999603E-7</v>
      </c>
      <c r="Q4921" s="1">
        <v>2.6017636869052301E-7</v>
      </c>
      <c r="R4921" s="1">
        <v>1034.21646405041</v>
      </c>
      <c r="S4921" s="1">
        <v>893.81073249818405</v>
      </c>
      <c r="T4921" s="1">
        <v>2.7348599839919698</v>
      </c>
      <c r="U4921" s="1">
        <v>35553.804692705497</v>
      </c>
      <c r="V4921" s="1">
        <f t="shared" si="305"/>
        <v>1.214338594268666</v>
      </c>
      <c r="W4921" s="1">
        <f t="shared" si="306"/>
        <v>3.0095746032182116</v>
      </c>
      <c r="X4921" s="1">
        <f t="shared" si="307"/>
        <v>326.82138673641452</v>
      </c>
    </row>
    <row r="4922" spans="1:24" hidden="1" x14ac:dyDescent="0.3">
      <c r="A4922" s="18" t="str">
        <f t="shared" si="304"/>
        <v>ConstMin - Trenchers_2000_100</v>
      </c>
      <c r="B4922" s="1" t="s">
        <v>40</v>
      </c>
      <c r="C4922" s="1">
        <v>2020</v>
      </c>
      <c r="D4922" s="1" t="s">
        <v>103</v>
      </c>
      <c r="E4922" s="1">
        <v>2000</v>
      </c>
      <c r="F4922" s="1">
        <v>100</v>
      </c>
      <c r="G4922" s="1" t="s">
        <v>5</v>
      </c>
      <c r="H4922" s="1">
        <v>6.84349041915625E-5</v>
      </c>
      <c r="I4922" s="1">
        <v>8.2806234071790602E-5</v>
      </c>
      <c r="J4922" s="1">
        <v>9.8546262035849997E-5</v>
      </c>
      <c r="K4922" s="1">
        <v>2.9973591602898501E-4</v>
      </c>
      <c r="L4922" s="1">
        <v>5.5089539355502096E-4</v>
      </c>
      <c r="M4922" s="1">
        <v>3.8213946541886402E-2</v>
      </c>
      <c r="N4922" s="1">
        <v>6.0468031241490099E-5</v>
      </c>
      <c r="O4922" s="1">
        <v>5.5630588742170901E-5</v>
      </c>
      <c r="P4922" s="1">
        <v>3.51253839560664E-7</v>
      </c>
      <c r="Q4922" s="1">
        <v>3.11897094546261E-7</v>
      </c>
      <c r="R4922" s="1">
        <v>1239.8094104116101</v>
      </c>
      <c r="S4922" s="1">
        <v>596.21277150713195</v>
      </c>
      <c r="T4922" s="1">
        <v>1.9245310998462</v>
      </c>
      <c r="U4922" s="1">
        <v>48261.8548725246</v>
      </c>
      <c r="V4922" s="1">
        <f t="shared" si="305"/>
        <v>0.56812987245731239</v>
      </c>
      <c r="W4922" s="1">
        <f t="shared" si="306"/>
        <v>3.7796686829930013</v>
      </c>
      <c r="X4922" s="1">
        <f t="shared" si="307"/>
        <v>309.79638185882192</v>
      </c>
    </row>
    <row r="4923" spans="1:24" hidden="1" x14ac:dyDescent="0.3">
      <c r="A4923" s="18" t="str">
        <f t="shared" si="304"/>
        <v>ConstMin - Trenchers_2000_175</v>
      </c>
      <c r="B4923" s="1" t="s">
        <v>40</v>
      </c>
      <c r="C4923" s="1">
        <v>2020</v>
      </c>
      <c r="D4923" s="1" t="s">
        <v>103</v>
      </c>
      <c r="E4923" s="1">
        <v>2000</v>
      </c>
      <c r="F4923" s="1">
        <v>175</v>
      </c>
      <c r="G4923" s="1" t="s">
        <v>5</v>
      </c>
      <c r="H4923" s="1">
        <v>5.6981578641315997E-6</v>
      </c>
      <c r="I4923" s="1">
        <v>6.8947710155992301E-6</v>
      </c>
      <c r="J4923" s="1">
        <v>8.2053473243494995E-6</v>
      </c>
      <c r="K4923" s="1">
        <v>2.8100425911411799E-5</v>
      </c>
      <c r="L4923" s="1">
        <v>6.6759257990406899E-5</v>
      </c>
      <c r="M4923" s="1">
        <v>4.63088772545094E-3</v>
      </c>
      <c r="N4923" s="1">
        <v>4.0332524831347897E-6</v>
      </c>
      <c r="O4923" s="1">
        <v>3.7105922844840099E-6</v>
      </c>
      <c r="P4923" s="1">
        <v>4.2643908817085202E-8</v>
      </c>
      <c r="Q4923" s="1">
        <v>3.77966830815269E-8</v>
      </c>
      <c r="R4923" s="1">
        <v>150.244052240993</v>
      </c>
      <c r="S4923" s="1">
        <v>39.092215073236197</v>
      </c>
      <c r="T4923" s="1">
        <v>0.101291110518221</v>
      </c>
      <c r="U4923" s="1">
        <v>5785.6478308389596</v>
      </c>
      <c r="V4923" s="1">
        <f t="shared" si="305"/>
        <v>0.39459942955726168</v>
      </c>
      <c r="W4923" s="1">
        <f t="shared" si="306"/>
        <v>3.8207454694405278</v>
      </c>
      <c r="X4923" s="1">
        <f t="shared" si="307"/>
        <v>385.93924850102218</v>
      </c>
    </row>
    <row r="4924" spans="1:24" hidden="1" x14ac:dyDescent="0.3">
      <c r="A4924" s="18" t="str">
        <f t="shared" si="304"/>
        <v>ConstMin - Trenchers_2000_300</v>
      </c>
      <c r="B4924" s="1" t="s">
        <v>40</v>
      </c>
      <c r="C4924" s="1">
        <v>2020</v>
      </c>
      <c r="D4924" s="1" t="s">
        <v>103</v>
      </c>
      <c r="E4924" s="1">
        <v>2000</v>
      </c>
      <c r="F4924" s="1">
        <v>300</v>
      </c>
      <c r="G4924" s="1" t="s">
        <v>5</v>
      </c>
      <c r="H4924" s="1">
        <v>1.7118770450782699E-5</v>
      </c>
      <c r="I4924" s="1">
        <v>2.0713712245447001E-5</v>
      </c>
      <c r="J4924" s="1">
        <v>2.4651029449127099E-5</v>
      </c>
      <c r="K4924" s="1">
        <v>6.1139625190485304E-5</v>
      </c>
      <c r="L4924" s="1">
        <v>3.86224586941512E-4</v>
      </c>
      <c r="M4924" s="1">
        <v>2.9575438701254401E-2</v>
      </c>
      <c r="N4924" s="1">
        <v>9.2394870645345692E-6</v>
      </c>
      <c r="O4924" s="1">
        <v>8.5003280993718002E-6</v>
      </c>
      <c r="P4924" s="1">
        <v>2.7292603461218201E-7</v>
      </c>
      <c r="Q4924" s="1">
        <v>2.4139075483191198E-7</v>
      </c>
      <c r="R4924" s="1">
        <v>959.54253713824903</v>
      </c>
      <c r="S4924" s="1">
        <v>168.68403787381999</v>
      </c>
      <c r="T4924" s="1">
        <v>0.50645555259110597</v>
      </c>
      <c r="U4924" s="1">
        <v>36165.857720147003</v>
      </c>
      <c r="V4924" s="1">
        <f t="shared" si="305"/>
        <v>0.18964778294982079</v>
      </c>
      <c r="W4924" s="1">
        <f t="shared" si="306"/>
        <v>3.5361424242179522</v>
      </c>
      <c r="X4924" s="1">
        <f t="shared" si="307"/>
        <v>333.06780231909005</v>
      </c>
    </row>
    <row r="4925" spans="1:24" hidden="1" x14ac:dyDescent="0.3">
      <c r="A4925" s="18" t="str">
        <f t="shared" si="304"/>
        <v>ConstMin - Trenchers_2001_50</v>
      </c>
      <c r="B4925" s="1" t="s">
        <v>40</v>
      </c>
      <c r="C4925" s="1">
        <v>2020</v>
      </c>
      <c r="D4925" s="1" t="s">
        <v>103</v>
      </c>
      <c r="E4925" s="1">
        <v>2001</v>
      </c>
      <c r="F4925" s="1">
        <v>50</v>
      </c>
      <c r="G4925" s="1" t="s">
        <v>5</v>
      </c>
      <c r="H4925" s="1">
        <v>7.6670376220215107E-5</v>
      </c>
      <c r="I4925" s="1">
        <v>9.2771155226460304E-5</v>
      </c>
      <c r="J4925" s="1">
        <v>1.1040534175710901E-4</v>
      </c>
      <c r="K4925" s="1">
        <v>2.7349183683480599E-4</v>
      </c>
      <c r="L4925" s="1">
        <v>2.3278758268315E-4</v>
      </c>
      <c r="M4925" s="1">
        <v>2.3054865007690498E-2</v>
      </c>
      <c r="N4925" s="1">
        <v>2.8813120087291101E-5</v>
      </c>
      <c r="O4925" s="1">
        <v>2.6508070480307799E-5</v>
      </c>
      <c r="P4925" s="1">
        <v>2.1085354898541999E-7</v>
      </c>
      <c r="Q4925" s="1">
        <v>1.8817070891050599E-7</v>
      </c>
      <c r="R4925" s="1">
        <v>747.98970477894898</v>
      </c>
      <c r="S4925" s="1">
        <v>732.696574421783</v>
      </c>
      <c r="T4925" s="1">
        <v>2.12711332088264</v>
      </c>
      <c r="U4925" s="1">
        <v>26202.625113845599</v>
      </c>
      <c r="V4925" s="1">
        <f t="shared" si="305"/>
        <v>1.1723485806594998</v>
      </c>
      <c r="W4925" s="1">
        <f t="shared" si="306"/>
        <v>2.9417354078167999</v>
      </c>
      <c r="X4925" s="1">
        <f t="shared" si="307"/>
        <v>344.45582528614528</v>
      </c>
    </row>
    <row r="4926" spans="1:24" hidden="1" x14ac:dyDescent="0.3">
      <c r="A4926" s="18" t="str">
        <f t="shared" si="304"/>
        <v>ConstMin - Trenchers_2001_100</v>
      </c>
      <c r="B4926" s="1" t="s">
        <v>40</v>
      </c>
      <c r="C4926" s="1">
        <v>2020</v>
      </c>
      <c r="D4926" s="1" t="s">
        <v>103</v>
      </c>
      <c r="E4926" s="1">
        <v>2001</v>
      </c>
      <c r="F4926" s="1">
        <v>100</v>
      </c>
      <c r="G4926" s="1" t="s">
        <v>5</v>
      </c>
      <c r="H4926" s="1">
        <v>5.0272616196050201E-5</v>
      </c>
      <c r="I4926" s="1">
        <v>6.0829865597220701E-5</v>
      </c>
      <c r="J4926" s="1">
        <v>7.2392567322312305E-5</v>
      </c>
      <c r="K4926" s="1">
        <v>2.2086348433480299E-4</v>
      </c>
      <c r="L4926" s="1">
        <v>4.06165839801607E-4</v>
      </c>
      <c r="M4926" s="1">
        <v>2.8310935478947401E-2</v>
      </c>
      <c r="N4926" s="1">
        <v>4.4277171038267401E-5</v>
      </c>
      <c r="O4926" s="1">
        <v>4.0734997355205998E-5</v>
      </c>
      <c r="P4926" s="1">
        <v>2.6024045986224299E-7</v>
      </c>
      <c r="Q4926" s="1">
        <v>2.3107004951953E-7</v>
      </c>
      <c r="R4926" s="1">
        <v>918.51712269188602</v>
      </c>
      <c r="S4926" s="1">
        <v>419.054987591425</v>
      </c>
      <c r="T4926" s="1">
        <v>1.4180755472550901</v>
      </c>
      <c r="U4926" s="1">
        <v>35769.336440839499</v>
      </c>
      <c r="V4926" s="1">
        <f t="shared" si="305"/>
        <v>0.56311172986175129</v>
      </c>
      <c r="W4926" s="1">
        <f t="shared" si="306"/>
        <v>3.7599417065271936</v>
      </c>
      <c r="X4926" s="1">
        <f t="shared" si="307"/>
        <v>295.50963515489167</v>
      </c>
    </row>
    <row r="4927" spans="1:24" hidden="1" x14ac:dyDescent="0.3">
      <c r="A4927" s="18" t="str">
        <f t="shared" si="304"/>
        <v>ConstMin - Trenchers_2001_175</v>
      </c>
      <c r="B4927" s="1" t="s">
        <v>40</v>
      </c>
      <c r="C4927" s="1">
        <v>2020</v>
      </c>
      <c r="D4927" s="1" t="s">
        <v>103</v>
      </c>
      <c r="E4927" s="1">
        <v>2001</v>
      </c>
      <c r="F4927" s="1">
        <v>175</v>
      </c>
      <c r="G4927" s="1" t="s">
        <v>5</v>
      </c>
      <c r="H4927" s="1">
        <v>3.26959797203355E-6</v>
      </c>
      <c r="I4927" s="1">
        <v>3.95621354616059E-6</v>
      </c>
      <c r="J4927" s="1">
        <v>4.7082210797283103E-6</v>
      </c>
      <c r="K4927" s="1">
        <v>1.6173646519155699E-5</v>
      </c>
      <c r="L4927" s="1">
        <v>3.8446381831442201E-5</v>
      </c>
      <c r="M4927" s="1">
        <v>2.6798241722164398E-3</v>
      </c>
      <c r="N4927" s="1">
        <v>2.30687907988648E-6</v>
      </c>
      <c r="O4927" s="1">
        <v>2.12232875349556E-6</v>
      </c>
      <c r="P4927" s="1">
        <v>2.46782155006052E-8</v>
      </c>
      <c r="Q4927" s="1">
        <v>2.1872364642918801E-8</v>
      </c>
      <c r="R4927" s="1">
        <v>86.943943968746794</v>
      </c>
      <c r="S4927" s="1">
        <v>22.5966561116972</v>
      </c>
      <c r="T4927" s="1">
        <v>0.101291110518221</v>
      </c>
      <c r="U4927" s="1">
        <v>3344.30510453119</v>
      </c>
      <c r="V4927" s="1">
        <f t="shared" si="305"/>
        <v>0.39170799387422212</v>
      </c>
      <c r="W4927" s="1">
        <f t="shared" si="306"/>
        <v>3.8066082437667439</v>
      </c>
      <c r="X4927" s="1">
        <f t="shared" si="307"/>
        <v>223.08627080983919</v>
      </c>
    </row>
    <row r="4928" spans="1:24" hidden="1" x14ac:dyDescent="0.3">
      <c r="A4928" s="18" t="str">
        <f t="shared" si="304"/>
        <v>ConstMin - Trenchers_2001_300</v>
      </c>
      <c r="B4928" s="1" t="s">
        <v>40</v>
      </c>
      <c r="C4928" s="1">
        <v>2020</v>
      </c>
      <c r="D4928" s="1" t="s">
        <v>103</v>
      </c>
      <c r="E4928" s="1">
        <v>2001</v>
      </c>
      <c r="F4928" s="1">
        <v>300</v>
      </c>
      <c r="G4928" s="1" t="s">
        <v>5</v>
      </c>
      <c r="H4928" s="1">
        <v>1.7368816619939602E-5</v>
      </c>
      <c r="I4928" s="1">
        <v>2.1016268110126999E-5</v>
      </c>
      <c r="J4928" s="1">
        <v>2.5011095932713099E-5</v>
      </c>
      <c r="K4928" s="1">
        <v>6.2223370239034394E-5</v>
      </c>
      <c r="L4928" s="1">
        <v>3.9329311705402599E-4</v>
      </c>
      <c r="M4928" s="1">
        <v>3.02626254018123E-2</v>
      </c>
      <c r="N4928" s="1">
        <v>9.3658962779812296E-6</v>
      </c>
      <c r="O4928" s="1">
        <v>8.6166245757427298E-6</v>
      </c>
      <c r="P4928" s="1">
        <v>2.7927191506062897E-7</v>
      </c>
      <c r="Q4928" s="1">
        <v>2.46999480302857E-7</v>
      </c>
      <c r="R4928" s="1">
        <v>981.83755283696701</v>
      </c>
      <c r="S4928" s="1">
        <v>183.25888106586399</v>
      </c>
      <c r="T4928" s="1">
        <v>0.60774666310932801</v>
      </c>
      <c r="U4928" s="1">
        <v>38789.796492274698</v>
      </c>
      <c r="V4928" s="1">
        <f t="shared" si="305"/>
        <v>0.17940176019341375</v>
      </c>
      <c r="W4928" s="1">
        <f t="shared" si="306"/>
        <v>3.3572790897850888</v>
      </c>
      <c r="X4928" s="1">
        <f t="shared" si="307"/>
        <v>301.53827604463112</v>
      </c>
    </row>
    <row r="4929" spans="1:24" hidden="1" x14ac:dyDescent="0.3">
      <c r="A4929" s="18" t="str">
        <f t="shared" si="304"/>
        <v>ConstMin - Trenchers_2001_600</v>
      </c>
      <c r="B4929" s="1" t="s">
        <v>40</v>
      </c>
      <c r="C4929" s="1">
        <v>2020</v>
      </c>
      <c r="D4929" s="1" t="s">
        <v>103</v>
      </c>
      <c r="E4929" s="1">
        <v>2001</v>
      </c>
      <c r="F4929" s="1">
        <v>600</v>
      </c>
      <c r="G4929" s="1" t="s">
        <v>5</v>
      </c>
      <c r="H4929" s="1">
        <v>9.6253982663446794E-6</v>
      </c>
      <c r="I4929" s="1">
        <v>1.1646731902277E-5</v>
      </c>
      <c r="J4929" s="1">
        <v>1.38605735035363E-5</v>
      </c>
      <c r="K4929" s="1">
        <v>4.3220351362724001E-5</v>
      </c>
      <c r="L4929" s="1">
        <v>2.1389050971186999E-4</v>
      </c>
      <c r="M4929" s="1">
        <v>2.1857728116181301E-2</v>
      </c>
      <c r="N4929" s="1">
        <v>5.4438115965116702E-6</v>
      </c>
      <c r="O4929" s="1">
        <v>5.00830666879074E-6</v>
      </c>
      <c r="P4929" s="1">
        <v>2.0179677408272099E-7</v>
      </c>
      <c r="Q4929" s="1">
        <v>1.7839983853399001E-7</v>
      </c>
      <c r="R4929" s="1">
        <v>709.14991674456803</v>
      </c>
      <c r="S4929" s="1">
        <v>80.218129196525197</v>
      </c>
      <c r="T4929" s="1">
        <v>0.202582221036442</v>
      </c>
      <c r="U4929" s="1">
        <v>27274.163926818499</v>
      </c>
      <c r="V4929" s="1">
        <f t="shared" si="305"/>
        <v>0.14139733780851452</v>
      </c>
      <c r="W4929" s="1">
        <f t="shared" si="306"/>
        <v>2.5967412068489231</v>
      </c>
      <c r="X4929" s="1">
        <f t="shared" si="307"/>
        <v>395.97813068746524</v>
      </c>
    </row>
    <row r="4930" spans="1:24" hidden="1" x14ac:dyDescent="0.3">
      <c r="A4930" s="18" t="str">
        <f t="shared" si="304"/>
        <v>ConstMin - Trenchers_2002_50</v>
      </c>
      <c r="B4930" s="1" t="s">
        <v>40</v>
      </c>
      <c r="C4930" s="1">
        <v>2020</v>
      </c>
      <c r="D4930" s="1" t="s">
        <v>103</v>
      </c>
      <c r="E4930" s="1">
        <v>2002</v>
      </c>
      <c r="F4930" s="1">
        <v>50</v>
      </c>
      <c r="G4930" s="1" t="s">
        <v>5</v>
      </c>
      <c r="H4930" s="1">
        <v>9.3431108055409706E-5</v>
      </c>
      <c r="I4930" s="1">
        <v>1.1305164074704499E-4</v>
      </c>
      <c r="J4930" s="1">
        <v>1.3454079559979001E-4</v>
      </c>
      <c r="K4930" s="1">
        <v>3.3395397374300101E-4</v>
      </c>
      <c r="L4930" s="1">
        <v>2.8743071107796098E-4</v>
      </c>
      <c r="M4930" s="1">
        <v>2.85849576590325E-2</v>
      </c>
      <c r="N4930" s="1">
        <v>3.5269219569034101E-5</v>
      </c>
      <c r="O4930" s="1">
        <v>3.2447682003511401E-5</v>
      </c>
      <c r="P4930" s="1">
        <v>2.6147917605332698E-7</v>
      </c>
      <c r="Q4930" s="1">
        <v>2.3330658171638399E-7</v>
      </c>
      <c r="R4930" s="1">
        <v>927.40747054325698</v>
      </c>
      <c r="S4930" s="1">
        <v>832.46081115492598</v>
      </c>
      <c r="T4930" s="1">
        <v>2.2284044314008602</v>
      </c>
      <c r="U4930" s="1">
        <v>31936.2238461253</v>
      </c>
      <c r="V4930" s="1">
        <f t="shared" si="305"/>
        <v>1.1721465315159805</v>
      </c>
      <c r="W4930" s="1">
        <f t="shared" si="306"/>
        <v>2.9801505649533024</v>
      </c>
      <c r="X4930" s="1">
        <f t="shared" si="307"/>
        <v>373.56810075611332</v>
      </c>
    </row>
    <row r="4931" spans="1:24" hidden="1" x14ac:dyDescent="0.3">
      <c r="A4931" s="18" t="str">
        <f t="shared" si="304"/>
        <v>ConstMin - Trenchers_2002_100</v>
      </c>
      <c r="B4931" s="1" t="s">
        <v>40</v>
      </c>
      <c r="C4931" s="1">
        <v>2020</v>
      </c>
      <c r="D4931" s="1" t="s">
        <v>103</v>
      </c>
      <c r="E4931" s="1">
        <v>2002</v>
      </c>
      <c r="F4931" s="1">
        <v>100</v>
      </c>
      <c r="G4931" s="1" t="s">
        <v>5</v>
      </c>
      <c r="H4931" s="1">
        <v>5.3447323978264299E-5</v>
      </c>
      <c r="I4931" s="1">
        <v>6.4671262013699804E-5</v>
      </c>
      <c r="J4931" s="1">
        <v>7.6964146528700594E-5</v>
      </c>
      <c r="K4931" s="1">
        <v>2.3557077417318199E-4</v>
      </c>
      <c r="L4931" s="1">
        <v>4.3347339027013601E-4</v>
      </c>
      <c r="M4931" s="1">
        <v>3.0367144400404E-2</v>
      </c>
      <c r="N4931" s="1">
        <v>4.6912609994481102E-5</v>
      </c>
      <c r="O4931" s="1">
        <v>4.3159601194922598E-5</v>
      </c>
      <c r="P4931" s="1">
        <v>2.7915588981450099E-7</v>
      </c>
      <c r="Q4931" s="1">
        <v>2.4785255031879797E-7</v>
      </c>
      <c r="R4931" s="1">
        <v>985.22855663917096</v>
      </c>
      <c r="S4931" s="1">
        <v>451.70715567282798</v>
      </c>
      <c r="T4931" s="1">
        <v>1.4180755472550901</v>
      </c>
      <c r="U4931" s="1">
        <v>39072.668965699602</v>
      </c>
      <c r="V4931" s="1">
        <f t="shared" si="305"/>
        <v>0.54805842555594853</v>
      </c>
      <c r="W4931" s="1">
        <f t="shared" si="306"/>
        <v>3.6734824154432615</v>
      </c>
      <c r="X4931" s="1">
        <f t="shared" si="307"/>
        <v>318.53532524919336</v>
      </c>
    </row>
    <row r="4932" spans="1:24" hidden="1" x14ac:dyDescent="0.3">
      <c r="A4932" s="18" t="str">
        <f t="shared" si="304"/>
        <v>ConstMin - Trenchers_2003_50</v>
      </c>
      <c r="B4932" s="1" t="s">
        <v>40</v>
      </c>
      <c r="C4932" s="1">
        <v>2020</v>
      </c>
      <c r="D4932" s="1" t="s">
        <v>103</v>
      </c>
      <c r="E4932" s="1">
        <v>2003</v>
      </c>
      <c r="F4932" s="1">
        <v>50</v>
      </c>
      <c r="G4932" s="1" t="s">
        <v>5</v>
      </c>
      <c r="H4932" s="1">
        <v>1.0327389195012E-4</v>
      </c>
      <c r="I4932" s="1">
        <v>1.2496140925964501E-4</v>
      </c>
      <c r="J4932" s="1">
        <v>1.48714404408172E-4</v>
      </c>
      <c r="K4932" s="1">
        <v>3.6993718176385698E-4</v>
      </c>
      <c r="L4932" s="1">
        <v>3.2217202600822597E-4</v>
      </c>
      <c r="M4932" s="1">
        <v>3.2178765576007899E-2</v>
      </c>
      <c r="N4932" s="1">
        <v>3.91717270124072E-5</v>
      </c>
      <c r="O4932" s="1">
        <v>3.60379888514147E-5</v>
      </c>
      <c r="P4932" s="1">
        <v>2.9441042895569199E-7</v>
      </c>
      <c r="Q4932" s="1">
        <v>2.6263875881652501E-7</v>
      </c>
      <c r="R4932" s="1">
        <v>1044.00461053752</v>
      </c>
      <c r="S4932" s="1">
        <v>954.48275415809201</v>
      </c>
      <c r="T4932" s="1">
        <v>2.83615109451019</v>
      </c>
      <c r="U4932" s="1">
        <v>36270.344658007503</v>
      </c>
      <c r="V4932" s="1">
        <f t="shared" si="305"/>
        <v>1.1408087210894278</v>
      </c>
      <c r="W4932" s="1">
        <f t="shared" si="306"/>
        <v>2.9412012807695365</v>
      </c>
      <c r="X4932" s="1">
        <f t="shared" si="307"/>
        <v>336.54157425027228</v>
      </c>
    </row>
    <row r="4933" spans="1:24" hidden="1" x14ac:dyDescent="0.3">
      <c r="A4933" s="18" t="str">
        <f t="shared" si="304"/>
        <v>ConstMin - Trenchers_2003_100</v>
      </c>
      <c r="B4933" s="1" t="s">
        <v>40</v>
      </c>
      <c r="C4933" s="1">
        <v>2020</v>
      </c>
      <c r="D4933" s="1" t="s">
        <v>103</v>
      </c>
      <c r="E4933" s="1">
        <v>2003</v>
      </c>
      <c r="F4933" s="1">
        <v>100</v>
      </c>
      <c r="G4933" s="1" t="s">
        <v>5</v>
      </c>
      <c r="H4933" s="1">
        <v>6.0949124143154302E-5</v>
      </c>
      <c r="I4933" s="1">
        <v>7.3748440213216695E-5</v>
      </c>
      <c r="J4933" s="1">
        <v>8.77667387661422E-5</v>
      </c>
      <c r="K4933" s="1">
        <v>2.6955064219254E-4</v>
      </c>
      <c r="L4933" s="1">
        <v>4.9631312448206795E-4</v>
      </c>
      <c r="M4933" s="1">
        <v>3.4952796384286999E-2</v>
      </c>
      <c r="N4933" s="1">
        <v>5.3303636393674101E-5</v>
      </c>
      <c r="O4933" s="1">
        <v>4.90393454821802E-5</v>
      </c>
      <c r="P4933" s="1">
        <v>3.2132746249864097E-7</v>
      </c>
      <c r="Q4933" s="1">
        <v>2.85280025358721E-7</v>
      </c>
      <c r="R4933" s="1">
        <v>1134.0049850632499</v>
      </c>
      <c r="S4933" s="1">
        <v>481.98667486250201</v>
      </c>
      <c r="T4933" s="1">
        <v>1.51936665777331</v>
      </c>
      <c r="U4933" s="1">
        <v>43860.787412487698</v>
      </c>
      <c r="V4933" s="1">
        <f t="shared" si="305"/>
        <v>0.55675614096550108</v>
      </c>
      <c r="W4933" s="1">
        <f t="shared" si="306"/>
        <v>3.7468640570332408</v>
      </c>
      <c r="X4933" s="1">
        <f t="shared" si="307"/>
        <v>317.22867709159283</v>
      </c>
    </row>
    <row r="4934" spans="1:24" hidden="1" x14ac:dyDescent="0.3">
      <c r="A4934" s="18" t="str">
        <f t="shared" si="304"/>
        <v>ConstMin - Trenchers_2004_50</v>
      </c>
      <c r="B4934" s="1" t="s">
        <v>40</v>
      </c>
      <c r="C4934" s="1">
        <v>2020</v>
      </c>
      <c r="D4934" s="1" t="s">
        <v>103</v>
      </c>
      <c r="E4934" s="1">
        <v>2004</v>
      </c>
      <c r="F4934" s="1">
        <v>50</v>
      </c>
      <c r="G4934" s="1" t="s">
        <v>5</v>
      </c>
      <c r="H4934" s="1">
        <v>1.3118999517279799E-4</v>
      </c>
      <c r="I4934" s="1">
        <v>1.5873989415908599E-4</v>
      </c>
      <c r="J4934" s="1">
        <v>1.8891359304882901E-4</v>
      </c>
      <c r="K4934" s="1">
        <v>7.8208673344536703E-4</v>
      </c>
      <c r="L4934" s="1">
        <v>7.9432487623501695E-4</v>
      </c>
      <c r="M4934" s="1">
        <v>8.6852034694234997E-2</v>
      </c>
      <c r="N4934" s="1">
        <v>7.4901407492460504E-5</v>
      </c>
      <c r="O4934" s="1">
        <v>6.8909294893063704E-5</v>
      </c>
      <c r="P4934" s="1">
        <v>7.99054432204745E-7</v>
      </c>
      <c r="Q4934" s="1">
        <v>7.0887463159217904E-7</v>
      </c>
      <c r="R4934" s="1">
        <v>2817.8186152346202</v>
      </c>
      <c r="S4934" s="1">
        <v>2399.6518957816802</v>
      </c>
      <c r="T4934" s="1">
        <v>6.1787577416115003</v>
      </c>
      <c r="U4934" s="1">
        <v>97559.618058009597</v>
      </c>
      <c r="V4934" s="1">
        <f t="shared" si="305"/>
        <v>0.53877147690881111</v>
      </c>
      <c r="W4934" s="1">
        <f t="shared" si="306"/>
        <v>2.6959800432124266</v>
      </c>
      <c r="X4934" s="1">
        <f t="shared" si="307"/>
        <v>388.37125456804523</v>
      </c>
    </row>
    <row r="4935" spans="1:24" hidden="1" x14ac:dyDescent="0.3">
      <c r="A4935" s="18" t="str">
        <f t="shared" si="304"/>
        <v>ConstMin - Trenchers_2004_100</v>
      </c>
      <c r="B4935" s="1" t="s">
        <v>40</v>
      </c>
      <c r="C4935" s="1">
        <v>2020</v>
      </c>
      <c r="D4935" s="1" t="s">
        <v>103</v>
      </c>
      <c r="E4935" s="1">
        <v>2004</v>
      </c>
      <c r="F4935" s="1">
        <v>100</v>
      </c>
      <c r="G4935" s="1" t="s">
        <v>5</v>
      </c>
      <c r="H4935" s="1">
        <v>1.6646808824028599E-5</v>
      </c>
      <c r="I4935" s="1">
        <v>2.01426386770746E-5</v>
      </c>
      <c r="J4935" s="1">
        <v>2.39714047066012E-5</v>
      </c>
      <c r="K4935" s="1">
        <v>1.3103211946612699E-4</v>
      </c>
      <c r="L4935" s="1">
        <v>2.0763608030412799E-4</v>
      </c>
      <c r="M4935" s="1">
        <v>1.8469557126351399E-2</v>
      </c>
      <c r="N4935" s="1">
        <v>1.5726938228592899E-5</v>
      </c>
      <c r="O4935" s="1">
        <v>1.4468783170305399E-5</v>
      </c>
      <c r="P4935" s="1">
        <v>1.7026081071688299E-7</v>
      </c>
      <c r="Q4935" s="1">
        <v>1.5074604238928799E-7</v>
      </c>
      <c r="R4935" s="1">
        <v>599.22444038293804</v>
      </c>
      <c r="S4935" s="1">
        <v>311.72087106086298</v>
      </c>
      <c r="T4935" s="1">
        <v>0.81032888414576998</v>
      </c>
      <c r="U4935" s="1">
        <v>23885.611745038601</v>
      </c>
      <c r="V4935" s="1">
        <f t="shared" si="305"/>
        <v>0.27923419079959644</v>
      </c>
      <c r="W4935" s="1">
        <f t="shared" si="306"/>
        <v>2.8784259001037573</v>
      </c>
      <c r="X4935" s="1">
        <f t="shared" si="307"/>
        <v>384.6843882277156</v>
      </c>
    </row>
    <row r="4936" spans="1:24" hidden="1" x14ac:dyDescent="0.3">
      <c r="A4936" s="18" t="str">
        <f t="shared" si="304"/>
        <v>ConstMin - Trenchers_2004_175</v>
      </c>
      <c r="B4936" s="1" t="s">
        <v>40</v>
      </c>
      <c r="C4936" s="1">
        <v>2020</v>
      </c>
      <c r="D4936" s="1" t="s">
        <v>103</v>
      </c>
      <c r="E4936" s="1">
        <v>2004</v>
      </c>
      <c r="F4936" s="1">
        <v>175</v>
      </c>
      <c r="G4936" s="1" t="s">
        <v>5</v>
      </c>
      <c r="H4936" s="1">
        <v>2.1866491443784301E-6</v>
      </c>
      <c r="I4936" s="1">
        <v>2.6458454646979E-6</v>
      </c>
      <c r="J4936" s="1">
        <v>3.1487747679049398E-6</v>
      </c>
      <c r="K4936" s="1">
        <v>2.51062522167596E-5</v>
      </c>
      <c r="L4936" s="1">
        <v>3.93306239150018E-5</v>
      </c>
      <c r="M4936" s="1">
        <v>4.2340741092294198E-3</v>
      </c>
      <c r="N4936" s="1">
        <v>1.74155541401323E-6</v>
      </c>
      <c r="O4936" s="1">
        <v>1.6022309808921701E-6</v>
      </c>
      <c r="P4936" s="1">
        <v>3.9080515410497503E-8</v>
      </c>
      <c r="Q4936" s="1">
        <v>3.4557943689869798E-8</v>
      </c>
      <c r="R4936" s="1">
        <v>137.36987147477299</v>
      </c>
      <c r="S4936" s="1">
        <v>43.272596453900199</v>
      </c>
      <c r="T4936" s="1">
        <v>0.101291110518221</v>
      </c>
      <c r="U4936" s="1">
        <v>5279.2567673758303</v>
      </c>
      <c r="V4936" s="1">
        <f t="shared" si="305"/>
        <v>0.16595115913926581</v>
      </c>
      <c r="W4936" s="1">
        <f t="shared" si="306"/>
        <v>2.4668722022698781</v>
      </c>
      <c r="X4936" s="1">
        <f t="shared" si="307"/>
        <v>427.21020860084263</v>
      </c>
    </row>
    <row r="4937" spans="1:24" hidden="1" x14ac:dyDescent="0.3">
      <c r="A4937" s="18" t="str">
        <f t="shared" si="304"/>
        <v>ConstMin - Trenchers_2004_300</v>
      </c>
      <c r="B4937" s="1" t="s">
        <v>40</v>
      </c>
      <c r="C4937" s="1">
        <v>2020</v>
      </c>
      <c r="D4937" s="1" t="s">
        <v>103</v>
      </c>
      <c r="E4937" s="1">
        <v>2004</v>
      </c>
      <c r="F4937" s="1">
        <v>300</v>
      </c>
      <c r="G4937" s="1" t="s">
        <v>5</v>
      </c>
      <c r="H4937" s="1">
        <v>2.4410514525862699E-6</v>
      </c>
      <c r="I4937" s="1">
        <v>2.9536722576293902E-6</v>
      </c>
      <c r="J4937" s="1">
        <v>3.5151140917242398E-6</v>
      </c>
      <c r="K4937" s="1">
        <v>1.2970205617563801E-5</v>
      </c>
      <c r="L4937" s="1">
        <v>5.7825116187937699E-5</v>
      </c>
      <c r="M4937" s="1">
        <v>6.4205222148151098E-3</v>
      </c>
      <c r="N4937" s="1">
        <v>1.42408246669849E-6</v>
      </c>
      <c r="O4937" s="1">
        <v>1.31015586936261E-6</v>
      </c>
      <c r="P4937" s="1">
        <v>5.9287680371941298E-8</v>
      </c>
      <c r="Q4937" s="1">
        <v>5.2403439201851697E-8</v>
      </c>
      <c r="R4937" s="1">
        <v>208.30677231830401</v>
      </c>
      <c r="S4937" s="1">
        <v>43.272596453900199</v>
      </c>
      <c r="T4937" s="1">
        <v>0.101291110518221</v>
      </c>
      <c r="U4937" s="1">
        <v>8005.4303439715404</v>
      </c>
      <c r="V4937" s="1">
        <f t="shared" si="305"/>
        <v>0.12217046350315154</v>
      </c>
      <c r="W4937" s="1">
        <f t="shared" si="306"/>
        <v>2.3917756035918174</v>
      </c>
      <c r="X4937" s="1">
        <f t="shared" si="307"/>
        <v>427.21020860084263</v>
      </c>
    </row>
    <row r="4938" spans="1:24" hidden="1" x14ac:dyDescent="0.3">
      <c r="A4938" s="18" t="str">
        <f t="shared" ref="A4938:A5001" si="308">D4938&amp;"_"&amp;E4938&amp;"_"&amp;F4938</f>
        <v>ConstMin - Trenchers_2004_600</v>
      </c>
      <c r="B4938" s="1" t="s">
        <v>40</v>
      </c>
      <c r="C4938" s="1">
        <v>2020</v>
      </c>
      <c r="D4938" s="1" t="s">
        <v>103</v>
      </c>
      <c r="E4938" s="1">
        <v>2004</v>
      </c>
      <c r="F4938" s="1">
        <v>600</v>
      </c>
      <c r="G4938" s="1" t="s">
        <v>5</v>
      </c>
      <c r="H4938" s="1">
        <v>5.2784063857851097E-6</v>
      </c>
      <c r="I4938" s="1">
        <v>6.3868717267999802E-6</v>
      </c>
      <c r="J4938" s="1">
        <v>7.6009051955305499E-6</v>
      </c>
      <c r="K4938" s="1">
        <v>2.8767940595901999E-5</v>
      </c>
      <c r="L4938" s="1">
        <v>1.2289217678161901E-4</v>
      </c>
      <c r="M4938" s="1">
        <v>1.4749848331331999E-2</v>
      </c>
      <c r="N4938" s="1">
        <v>3.23916904429692E-6</v>
      </c>
      <c r="O4938" s="1">
        <v>2.98003552075316E-6</v>
      </c>
      <c r="P4938" s="1">
        <v>1.3621131031705101E-7</v>
      </c>
      <c r="Q4938" s="1">
        <v>1.20386279247497E-7</v>
      </c>
      <c r="R4938" s="1">
        <v>478.54258505556402</v>
      </c>
      <c r="S4938" s="1">
        <v>43.272596453900199</v>
      </c>
      <c r="T4938" s="1">
        <v>0.101291110518221</v>
      </c>
      <c r="U4938" s="1">
        <v>18390.853492907601</v>
      </c>
      <c r="V4938" s="1">
        <f t="shared" si="305"/>
        <v>0.11499392824430772</v>
      </c>
      <c r="W4938" s="1">
        <f t="shared" si="306"/>
        <v>2.2126409865589665</v>
      </c>
      <c r="X4938" s="1">
        <f t="shared" si="307"/>
        <v>427.21020860084263</v>
      </c>
    </row>
    <row r="4939" spans="1:24" hidden="1" x14ac:dyDescent="0.3">
      <c r="A4939" s="18" t="str">
        <f t="shared" si="308"/>
        <v>ConstMin - Trenchers_2005_50</v>
      </c>
      <c r="B4939" s="1" t="s">
        <v>40</v>
      </c>
      <c r="C4939" s="1">
        <v>2020</v>
      </c>
      <c r="D4939" s="1" t="s">
        <v>103</v>
      </c>
      <c r="E4939" s="1">
        <v>2005</v>
      </c>
      <c r="F4939" s="1">
        <v>50</v>
      </c>
      <c r="G4939" s="1" t="s">
        <v>5</v>
      </c>
      <c r="H4939" s="1">
        <v>1.8243289538560101E-4</v>
      </c>
      <c r="I4939" s="1">
        <v>2.20743803416578E-4</v>
      </c>
      <c r="J4939" s="1">
        <v>2.6270336935526603E-4</v>
      </c>
      <c r="K4939" s="1">
        <v>1.5706673702356501E-3</v>
      </c>
      <c r="L4939" s="1">
        <v>1.7241296546050501E-3</v>
      </c>
      <c r="M4939" s="1">
        <v>0.19387576395756201</v>
      </c>
      <c r="N4939" s="1">
        <v>1.44965955505258E-4</v>
      </c>
      <c r="O4939" s="1">
        <v>1.33368679064838E-4</v>
      </c>
      <c r="P4939" s="1">
        <v>1.7870045970151799E-6</v>
      </c>
      <c r="Q4939" s="1">
        <v>1.58238792256172E-6</v>
      </c>
      <c r="R4939" s="1">
        <v>6290.0856456125703</v>
      </c>
      <c r="S4939" s="1">
        <v>5229.0921908078599</v>
      </c>
      <c r="T4939" s="1">
        <v>12.863971035814</v>
      </c>
      <c r="U4939" s="1">
        <v>217357.30452972199</v>
      </c>
      <c r="V4939" s="1">
        <f t="shared" ref="V4939:V5002" si="309">IFERROR(CONVERT(I4939,"ton","g")*365/U4939,0)</f>
        <v>0.33628142737121136</v>
      </c>
      <c r="W4939" s="1">
        <f t="shared" ref="W4939:W5002" si="310">IFERROR(CONVERT(L4939,"ton","g")*365/U4939,0)</f>
        <v>2.626541593692941</v>
      </c>
      <c r="X4939" s="1">
        <f t="shared" ref="X4939:X5002" si="311">S4939/T4939</f>
        <v>406.49129077248239</v>
      </c>
    </row>
    <row r="4940" spans="1:24" hidden="1" x14ac:dyDescent="0.3">
      <c r="A4940" s="18" t="str">
        <f t="shared" si="308"/>
        <v>ConstMin - Trenchers_2005_100</v>
      </c>
      <c r="B4940" s="1" t="s">
        <v>40</v>
      </c>
      <c r="C4940" s="1">
        <v>2020</v>
      </c>
      <c r="D4940" s="1" t="s">
        <v>103</v>
      </c>
      <c r="E4940" s="1">
        <v>2005</v>
      </c>
      <c r="F4940" s="1">
        <v>100</v>
      </c>
      <c r="G4940" s="1" t="s">
        <v>5</v>
      </c>
      <c r="H4940" s="1">
        <v>1.79503780560793E-5</v>
      </c>
      <c r="I4940" s="1">
        <v>2.1719957447855899E-5</v>
      </c>
      <c r="J4940" s="1">
        <v>2.5848544400754102E-5</v>
      </c>
      <c r="K4940" s="1">
        <v>2.0138770852586301E-4</v>
      </c>
      <c r="L4940" s="1">
        <v>3.0084094335158801E-4</v>
      </c>
      <c r="M4940" s="1">
        <v>2.9379122578828101E-2</v>
      </c>
      <c r="N4940" s="1">
        <v>1.8340246196623401E-5</v>
      </c>
      <c r="O4940" s="1">
        <v>1.68730265008935E-5</v>
      </c>
      <c r="P4940" s="1">
        <v>2.7108604647588998E-7</v>
      </c>
      <c r="Q4940" s="1">
        <v>2.3978844903158701E-7</v>
      </c>
      <c r="R4940" s="1">
        <v>953.17327674969204</v>
      </c>
      <c r="S4940" s="1">
        <v>403.124345032679</v>
      </c>
      <c r="T4940" s="1">
        <v>1.21549332621865</v>
      </c>
      <c r="U4940" s="1">
        <v>36885.877570490098</v>
      </c>
      <c r="V4940" s="1">
        <f t="shared" si="309"/>
        <v>0.19497882565105201</v>
      </c>
      <c r="W4940" s="1">
        <f t="shared" si="310"/>
        <v>2.7006320791957963</v>
      </c>
      <c r="X4940" s="1">
        <f t="shared" si="311"/>
        <v>331.65492260396223</v>
      </c>
    </row>
    <row r="4941" spans="1:24" hidden="1" x14ac:dyDescent="0.3">
      <c r="A4941" s="18" t="str">
        <f t="shared" si="308"/>
        <v>ConstMin - Trenchers_2005_300</v>
      </c>
      <c r="B4941" s="1" t="s">
        <v>40</v>
      </c>
      <c r="C4941" s="1">
        <v>2020</v>
      </c>
      <c r="D4941" s="1" t="s">
        <v>103</v>
      </c>
      <c r="E4941" s="1">
        <v>2005</v>
      </c>
      <c r="F4941" s="1">
        <v>300</v>
      </c>
      <c r="G4941" s="1" t="s">
        <v>5</v>
      </c>
      <c r="H4941" s="1">
        <v>2.5034153932209802E-6</v>
      </c>
      <c r="I4941" s="1">
        <v>3.0291326257973799E-6</v>
      </c>
      <c r="J4941" s="1">
        <v>3.6049181662382098E-6</v>
      </c>
      <c r="K4941" s="1">
        <v>1.4275346977046101E-5</v>
      </c>
      <c r="L4941" s="1">
        <v>6.0578512864653403E-5</v>
      </c>
      <c r="M4941" s="1">
        <v>7.1118922749356401E-3</v>
      </c>
      <c r="N4941" s="1">
        <v>2.3165671160465699E-7</v>
      </c>
      <c r="O4941" s="1">
        <v>2.1312417467628499E-7</v>
      </c>
      <c r="P4941" s="1">
        <v>6.5677868520996399E-8</v>
      </c>
      <c r="Q4941" s="1">
        <v>5.8046308691175703E-8</v>
      </c>
      <c r="R4941" s="1">
        <v>230.73751251088601</v>
      </c>
      <c r="S4941" s="1">
        <v>44.402429259485103</v>
      </c>
      <c r="T4941" s="1">
        <v>0.101291110518221</v>
      </c>
      <c r="U4941" s="1">
        <v>8880.4858518970195</v>
      </c>
      <c r="V4941" s="1">
        <f t="shared" si="309"/>
        <v>0.11294581995589374</v>
      </c>
      <c r="W4941" s="1">
        <f t="shared" si="310"/>
        <v>2.2587620459192816</v>
      </c>
      <c r="X4941" s="1">
        <f t="shared" si="311"/>
        <v>438.36452214133504</v>
      </c>
    </row>
    <row r="4942" spans="1:24" hidden="1" x14ac:dyDescent="0.3">
      <c r="A4942" s="18" t="str">
        <f t="shared" si="308"/>
        <v>ConstMin - Trenchers_2006_50</v>
      </c>
      <c r="B4942" s="1" t="s">
        <v>40</v>
      </c>
      <c r="C4942" s="1">
        <v>2020</v>
      </c>
      <c r="D4942" s="1" t="s">
        <v>103</v>
      </c>
      <c r="E4942" s="1">
        <v>2006</v>
      </c>
      <c r="F4942" s="1">
        <v>50</v>
      </c>
      <c r="G4942" s="1" t="s">
        <v>5</v>
      </c>
      <c r="H4942" s="1">
        <v>8.6209662190788003E-5</v>
      </c>
      <c r="I4942" s="1">
        <v>1.04313691250853E-4</v>
      </c>
      <c r="J4942" s="1">
        <v>1.2414191355473401E-4</v>
      </c>
      <c r="K4942" s="1">
        <v>9.8944577503851106E-4</v>
      </c>
      <c r="L4942" s="1">
        <v>1.14307626913112E-3</v>
      </c>
      <c r="M4942" s="1">
        <v>0.13065362495406499</v>
      </c>
      <c r="N4942" s="1">
        <v>8.8799198242658103E-5</v>
      </c>
      <c r="O4942" s="1">
        <v>8.1695262383245403E-5</v>
      </c>
      <c r="P4942" s="1">
        <v>1.2053712660547999E-6</v>
      </c>
      <c r="Q4942" s="1">
        <v>1.06637732301329E-6</v>
      </c>
      <c r="R4942" s="1">
        <v>4238.9129723852802</v>
      </c>
      <c r="S4942" s="1">
        <v>3604.8445494990601</v>
      </c>
      <c r="T4942" s="1">
        <v>8.8123266150852508</v>
      </c>
      <c r="U4942" s="1">
        <v>146389.836705519</v>
      </c>
      <c r="V4942" s="1">
        <f t="shared" si="309"/>
        <v>0.2359494601333984</v>
      </c>
      <c r="W4942" s="1">
        <f t="shared" si="310"/>
        <v>2.5855496566044631</v>
      </c>
      <c r="X4942" s="1">
        <f t="shared" si="311"/>
        <v>409.06842278498397</v>
      </c>
    </row>
    <row r="4943" spans="1:24" hidden="1" x14ac:dyDescent="0.3">
      <c r="A4943" s="18" t="str">
        <f t="shared" si="308"/>
        <v>ConstMin - Trenchers_2006_100</v>
      </c>
      <c r="B4943" s="1" t="s">
        <v>40</v>
      </c>
      <c r="C4943" s="1">
        <v>2020</v>
      </c>
      <c r="D4943" s="1" t="s">
        <v>103</v>
      </c>
      <c r="E4943" s="1">
        <v>2006</v>
      </c>
      <c r="F4943" s="1">
        <v>100</v>
      </c>
      <c r="G4943" s="1" t="s">
        <v>5</v>
      </c>
      <c r="H4943" s="1">
        <v>3.9926961257E-5</v>
      </c>
      <c r="I4943" s="1">
        <v>4.8311623120970003E-5</v>
      </c>
      <c r="J4943" s="1">
        <v>5.7494824210080003E-5</v>
      </c>
      <c r="K4943" s="1">
        <v>5.80329630866718E-4</v>
      </c>
      <c r="L4943" s="1">
        <v>8.4217767444316803E-4</v>
      </c>
      <c r="M4943" s="1">
        <v>8.65895182941403E-2</v>
      </c>
      <c r="N4943" s="1">
        <v>4.4109072702291298E-5</v>
      </c>
      <c r="O4943" s="1">
        <v>4.0580346886108001E-5</v>
      </c>
      <c r="P4943" s="1">
        <v>7.99365228917267E-7</v>
      </c>
      <c r="Q4943" s="1">
        <v>7.0673200802487599E-7</v>
      </c>
      <c r="R4943" s="1">
        <v>2809.3015597436902</v>
      </c>
      <c r="S4943" s="1">
        <v>1241.46028677664</v>
      </c>
      <c r="T4943" s="1">
        <v>2.9374422050284101</v>
      </c>
      <c r="U4943" s="1">
        <v>108520.75265444101</v>
      </c>
      <c r="V4943" s="1">
        <f t="shared" si="309"/>
        <v>0.14741016495554396</v>
      </c>
      <c r="W4943" s="1">
        <f t="shared" si="310"/>
        <v>2.5696828608032742</v>
      </c>
      <c r="X4943" s="1">
        <f t="shared" si="311"/>
        <v>422.63309373422481</v>
      </c>
    </row>
    <row r="4944" spans="1:24" hidden="1" x14ac:dyDescent="0.3">
      <c r="A4944" s="18" t="str">
        <f t="shared" si="308"/>
        <v>ConstMin - Trenchers_2006_600</v>
      </c>
      <c r="B4944" s="1" t="s">
        <v>40</v>
      </c>
      <c r="C4944" s="1">
        <v>2020</v>
      </c>
      <c r="D4944" s="1" t="s">
        <v>103</v>
      </c>
      <c r="E4944" s="1">
        <v>2006</v>
      </c>
      <c r="F4944" s="1">
        <v>600</v>
      </c>
      <c r="G4944" s="1" t="s">
        <v>5</v>
      </c>
      <c r="H4944" s="1">
        <v>3.6731021445835398E-6</v>
      </c>
      <c r="I4944" s="1">
        <v>4.4444535949460896E-6</v>
      </c>
      <c r="J4944" s="1">
        <v>5.2892670882003E-6</v>
      </c>
      <c r="K4944" s="1">
        <v>2.19750556764718E-5</v>
      </c>
      <c r="L4944" s="1">
        <v>5.3615469819067101E-5</v>
      </c>
      <c r="M4944" s="1">
        <v>1.1381379706287401E-2</v>
      </c>
      <c r="N4944" s="1">
        <v>2.4200339443858599E-6</v>
      </c>
      <c r="O4944" s="1">
        <v>2.22643122883499E-6</v>
      </c>
      <c r="P4944" s="1">
        <v>1.05116306528338E-7</v>
      </c>
      <c r="Q4944" s="1">
        <v>9.2893291155569797E-8</v>
      </c>
      <c r="R4944" s="1">
        <v>369.25633022111799</v>
      </c>
      <c r="S4944" s="1">
        <v>32.313218239727</v>
      </c>
      <c r="T4944" s="1">
        <v>0.101291110518221</v>
      </c>
      <c r="U4944" s="1">
        <v>14217.8160254799</v>
      </c>
      <c r="V4944" s="1">
        <f t="shared" si="309"/>
        <v>0.10350804034795889</v>
      </c>
      <c r="W4944" s="1">
        <f t="shared" si="310"/>
        <v>1.2486646771646823</v>
      </c>
      <c r="X4944" s="1">
        <f t="shared" si="311"/>
        <v>319.0133672580701</v>
      </c>
    </row>
    <row r="4945" spans="1:24" hidden="1" x14ac:dyDescent="0.3">
      <c r="A4945" s="18" t="str">
        <f t="shared" si="308"/>
        <v>ConstMin - Trenchers_2007_50</v>
      </c>
      <c r="B4945" s="1" t="s">
        <v>40</v>
      </c>
      <c r="C4945" s="1">
        <v>2020</v>
      </c>
      <c r="D4945" s="1" t="s">
        <v>103</v>
      </c>
      <c r="E4945" s="1">
        <v>2007</v>
      </c>
      <c r="F4945" s="1">
        <v>50</v>
      </c>
      <c r="G4945" s="1" t="s">
        <v>5</v>
      </c>
      <c r="H4945" s="1">
        <v>3.6495520662735903E-5</v>
      </c>
      <c r="I4945" s="1">
        <v>4.41595800019104E-5</v>
      </c>
      <c r="J4945" s="1">
        <v>5.2553549754339697E-5</v>
      </c>
      <c r="K4945" s="1">
        <v>4.23516727705686E-4</v>
      </c>
      <c r="L4945" s="1">
        <v>4.9628865411484497E-4</v>
      </c>
      <c r="M4945" s="1">
        <v>5.7034663978582797E-2</v>
      </c>
      <c r="N4945" s="1">
        <v>3.8132820106701103E-5</v>
      </c>
      <c r="O4945" s="1">
        <v>3.5082194498164997E-5</v>
      </c>
      <c r="P4945" s="1">
        <v>5.2621888726328002E-7</v>
      </c>
      <c r="Q4945" s="1">
        <v>4.6550926018184797E-7</v>
      </c>
      <c r="R4945" s="1">
        <v>1850.4268603297301</v>
      </c>
      <c r="S4945" s="1">
        <v>1534.65189982591</v>
      </c>
      <c r="T4945" s="1">
        <v>3.6464799786559601</v>
      </c>
      <c r="U4945" s="1">
        <v>64029.087598292397</v>
      </c>
      <c r="V4945" s="1">
        <f t="shared" si="309"/>
        <v>0.22836851173275027</v>
      </c>
      <c r="W4945" s="1">
        <f t="shared" si="310"/>
        <v>2.566525798595769</v>
      </c>
      <c r="X4945" s="1">
        <f t="shared" si="311"/>
        <v>420.85844672361554</v>
      </c>
    </row>
    <row r="4946" spans="1:24" hidden="1" x14ac:dyDescent="0.3">
      <c r="A4946" s="18" t="str">
        <f t="shared" si="308"/>
        <v>ConstMin - Trenchers_2007_100</v>
      </c>
      <c r="B4946" s="1" t="s">
        <v>40</v>
      </c>
      <c r="C4946" s="1">
        <v>2020</v>
      </c>
      <c r="D4946" s="1" t="s">
        <v>103</v>
      </c>
      <c r="E4946" s="1">
        <v>2007</v>
      </c>
      <c r="F4946" s="1">
        <v>100</v>
      </c>
      <c r="G4946" s="1" t="s">
        <v>5</v>
      </c>
      <c r="H4946" s="1">
        <v>2.0591558079751801E-5</v>
      </c>
      <c r="I4946" s="1">
        <v>2.4915785276499701E-5</v>
      </c>
      <c r="J4946" s="1">
        <v>2.9651843634842599E-5</v>
      </c>
      <c r="K4946" s="1">
        <v>3.0450455548317599E-4</v>
      </c>
      <c r="L4946" s="1">
        <v>4.4315340426001002E-4</v>
      </c>
      <c r="M4946" s="1">
        <v>4.5751133567798502E-2</v>
      </c>
      <c r="N4946" s="1">
        <v>2.2941721273866099E-5</v>
      </c>
      <c r="O4946" s="1">
        <v>2.1106383571956801E-5</v>
      </c>
      <c r="P4946" s="1">
        <v>4.22374171810052E-7</v>
      </c>
      <c r="Q4946" s="1">
        <v>3.73414601822223E-7</v>
      </c>
      <c r="R4946" s="1">
        <v>1484.34514273947</v>
      </c>
      <c r="S4946" s="1">
        <v>737.328888924681</v>
      </c>
      <c r="T4946" s="1">
        <v>1.82323998932798</v>
      </c>
      <c r="U4946" s="1">
        <v>56774.324447200401</v>
      </c>
      <c r="V4946" s="1">
        <f t="shared" si="309"/>
        <v>0.14531525383938243</v>
      </c>
      <c r="W4946" s="1">
        <f t="shared" si="310"/>
        <v>2.5845843795486676</v>
      </c>
      <c r="X4946" s="1">
        <f t="shared" si="311"/>
        <v>404.40583425139209</v>
      </c>
    </row>
    <row r="4947" spans="1:24" hidden="1" x14ac:dyDescent="0.3">
      <c r="A4947" s="18" t="str">
        <f t="shared" si="308"/>
        <v>ConstMin - Trenchers_2007_175</v>
      </c>
      <c r="B4947" s="1" t="s">
        <v>40</v>
      </c>
      <c r="C4947" s="1">
        <v>2020</v>
      </c>
      <c r="D4947" s="1" t="s">
        <v>103</v>
      </c>
      <c r="E4947" s="1">
        <v>2007</v>
      </c>
      <c r="F4947" s="1">
        <v>175</v>
      </c>
      <c r="G4947" s="1" t="s">
        <v>5</v>
      </c>
      <c r="H4947" s="1">
        <v>1.51425220659704E-6</v>
      </c>
      <c r="I4947" s="1">
        <v>1.83224516998242E-6</v>
      </c>
      <c r="J4947" s="1">
        <v>2.1805231774997501E-6</v>
      </c>
      <c r="K4947" s="1">
        <v>2.8159299095682601E-5</v>
      </c>
      <c r="L4947" s="1">
        <v>2.2749131890627399E-5</v>
      </c>
      <c r="M4947" s="1">
        <v>4.8447533063852403E-3</v>
      </c>
      <c r="N4947" s="1">
        <v>1.40702236383928E-6</v>
      </c>
      <c r="O4947" s="1">
        <v>1.2944605747321299E-6</v>
      </c>
      <c r="P4947" s="1">
        <v>4.4746719341907797E-8</v>
      </c>
      <c r="Q4947" s="1">
        <v>3.9542225203007103E-8</v>
      </c>
      <c r="R4947" s="1">
        <v>157.18268548356701</v>
      </c>
      <c r="S4947" s="1">
        <v>46.549111590096302</v>
      </c>
      <c r="T4947" s="1">
        <v>0.101291110518221</v>
      </c>
      <c r="U4947" s="1">
        <v>6051.3845067125203</v>
      </c>
      <c r="V4947" s="1">
        <f t="shared" si="309"/>
        <v>0.100257630720802</v>
      </c>
      <c r="W4947" s="1">
        <f t="shared" si="310"/>
        <v>1.2447974221327738</v>
      </c>
      <c r="X4947" s="1">
        <f t="shared" si="311"/>
        <v>459.55771786826944</v>
      </c>
    </row>
    <row r="4948" spans="1:24" hidden="1" x14ac:dyDescent="0.3">
      <c r="A4948" s="18" t="str">
        <f t="shared" si="308"/>
        <v>ConstMin - Trenchers_2007_300</v>
      </c>
      <c r="B4948" s="1" t="s">
        <v>40</v>
      </c>
      <c r="C4948" s="1">
        <v>2020</v>
      </c>
      <c r="D4948" s="1" t="s">
        <v>103</v>
      </c>
      <c r="E4948" s="1">
        <v>2007</v>
      </c>
      <c r="F4948" s="1">
        <v>300</v>
      </c>
      <c r="G4948" s="1" t="s">
        <v>5</v>
      </c>
      <c r="H4948" s="1">
        <v>1.64122880302781E-6</v>
      </c>
      <c r="I4948" s="1">
        <v>1.9858868516636501E-6</v>
      </c>
      <c r="J4948" s="1">
        <v>2.3633694763600499E-6</v>
      </c>
      <c r="K4948" s="1">
        <v>1.0084574812834601E-5</v>
      </c>
      <c r="L4948" s="1">
        <v>2.4646999401026099E-5</v>
      </c>
      <c r="M4948" s="1">
        <v>5.2510068239376203E-3</v>
      </c>
      <c r="N4948" s="1">
        <v>1.1033488741371299E-6</v>
      </c>
      <c r="O4948" s="1">
        <v>1.01508096420616E-6</v>
      </c>
      <c r="P4948" s="1">
        <v>4.8498925281397E-8</v>
      </c>
      <c r="Q4948" s="1">
        <v>4.2858011800313898E-8</v>
      </c>
      <c r="R4948" s="1">
        <v>170.36313345227401</v>
      </c>
      <c r="S4948" s="1">
        <v>22.5966561116972</v>
      </c>
      <c r="T4948" s="1">
        <v>0.101291110518221</v>
      </c>
      <c r="U4948" s="1">
        <v>6553.0302723921995</v>
      </c>
      <c r="V4948" s="1">
        <f t="shared" si="309"/>
        <v>0.10034619907019869</v>
      </c>
      <c r="W4948" s="1">
        <f t="shared" si="310"/>
        <v>1.2454046444320408</v>
      </c>
      <c r="X4948" s="1">
        <f t="shared" si="311"/>
        <v>223.08627080983919</v>
      </c>
    </row>
    <row r="4949" spans="1:24" hidden="1" x14ac:dyDescent="0.3">
      <c r="A4949" s="18" t="str">
        <f t="shared" si="308"/>
        <v>ConstMin - Trenchers_2008_50</v>
      </c>
      <c r="B4949" s="1" t="s">
        <v>40</v>
      </c>
      <c r="C4949" s="1">
        <v>2020</v>
      </c>
      <c r="D4949" s="1" t="s">
        <v>103</v>
      </c>
      <c r="E4949" s="1">
        <v>2008</v>
      </c>
      <c r="F4949" s="1">
        <v>50</v>
      </c>
      <c r="G4949" s="1" t="s">
        <v>5</v>
      </c>
      <c r="H4949" s="1">
        <v>6.7427645396326797E-6</v>
      </c>
      <c r="I4949" s="1">
        <v>8.1587450929555506E-6</v>
      </c>
      <c r="J4949" s="1">
        <v>9.7095809370710703E-6</v>
      </c>
      <c r="K4949" s="1">
        <v>1.29186032438993E-4</v>
      </c>
      <c r="L4949" s="1">
        <v>1.5939052945298599E-4</v>
      </c>
      <c r="M4949" s="1">
        <v>1.86709957078393E-2</v>
      </c>
      <c r="N4949" s="1">
        <v>5.55549887732653E-6</v>
      </c>
      <c r="O4949" s="1">
        <v>5.1110589671403999E-6</v>
      </c>
      <c r="P4949" s="1">
        <v>1.7242033162788201E-7</v>
      </c>
      <c r="Q4949" s="1">
        <v>1.52390157011857E-7</v>
      </c>
      <c r="R4949" s="1">
        <v>605.75989331436904</v>
      </c>
      <c r="S4949" s="1">
        <v>520.62695681350397</v>
      </c>
      <c r="T4949" s="1">
        <v>1.31678443673687</v>
      </c>
      <c r="U4949" s="1">
        <v>21225.560547012101</v>
      </c>
      <c r="V4949" s="1">
        <f t="shared" si="309"/>
        <v>0.12727784011933599</v>
      </c>
      <c r="W4949" s="1">
        <f t="shared" si="310"/>
        <v>2.4865199357398269</v>
      </c>
      <c r="X4949" s="1">
        <f t="shared" si="311"/>
        <v>395.37751380451624</v>
      </c>
    </row>
    <row r="4950" spans="1:24" hidden="1" x14ac:dyDescent="0.3">
      <c r="A4950" s="18" t="str">
        <f t="shared" si="308"/>
        <v>ConstMin - Trenchers_2008_100</v>
      </c>
      <c r="B4950" s="1" t="s">
        <v>40</v>
      </c>
      <c r="C4950" s="1">
        <v>2020</v>
      </c>
      <c r="D4950" s="1" t="s">
        <v>103</v>
      </c>
      <c r="E4950" s="1">
        <v>2008</v>
      </c>
      <c r="F4950" s="1">
        <v>100</v>
      </c>
      <c r="G4950" s="1" t="s">
        <v>5</v>
      </c>
      <c r="H4950" s="1">
        <v>7.8990124487763306E-6</v>
      </c>
      <c r="I4950" s="1">
        <v>9.5578050630193603E-6</v>
      </c>
      <c r="J4950" s="1">
        <v>1.13745779262379E-5</v>
      </c>
      <c r="K4950" s="1">
        <v>1.7055158641649499E-4</v>
      </c>
      <c r="L4950" s="1">
        <v>1.4435767380453499E-4</v>
      </c>
      <c r="M4950" s="1">
        <v>2.6150515795774799E-2</v>
      </c>
      <c r="N4950" s="1">
        <v>9.5764411539346204E-6</v>
      </c>
      <c r="O4950" s="1">
        <v>8.8103258616198501E-6</v>
      </c>
      <c r="P4950" s="1">
        <v>2.4153751661708999E-7</v>
      </c>
      <c r="Q4950" s="1">
        <v>2.13436994492263E-7</v>
      </c>
      <c r="R4950" s="1">
        <v>848.42468534836303</v>
      </c>
      <c r="S4950" s="1">
        <v>357.36611640649198</v>
      </c>
      <c r="T4950" s="1">
        <v>1.1142022157004301</v>
      </c>
      <c r="U4950" s="1">
        <v>32812.707051868798</v>
      </c>
      <c r="V4950" s="1">
        <f t="shared" si="309"/>
        <v>9.6450549900874691E-2</v>
      </c>
      <c r="W4950" s="1">
        <f t="shared" si="310"/>
        <v>1.4567546553894695</v>
      </c>
      <c r="X4950" s="1">
        <f t="shared" si="311"/>
        <v>320.73721571432884</v>
      </c>
    </row>
    <row r="4951" spans="1:24" hidden="1" x14ac:dyDescent="0.3">
      <c r="A4951" s="18" t="str">
        <f t="shared" si="308"/>
        <v>ConstMin - Trenchers_2008_175</v>
      </c>
      <c r="B4951" s="1" t="s">
        <v>40</v>
      </c>
      <c r="C4951" s="1">
        <v>2020</v>
      </c>
      <c r="D4951" s="1" t="s">
        <v>103</v>
      </c>
      <c r="E4951" s="1">
        <v>2008</v>
      </c>
      <c r="F4951" s="1">
        <v>175</v>
      </c>
      <c r="G4951" s="1" t="s">
        <v>5</v>
      </c>
      <c r="H4951" s="1">
        <v>4.66353146724787E-6</v>
      </c>
      <c r="I4951" s="1">
        <v>5.6428730753699201E-6</v>
      </c>
      <c r="J4951" s="1">
        <v>6.71548531283693E-6</v>
      </c>
      <c r="K4951" s="1">
        <v>8.9094440348733806E-5</v>
      </c>
      <c r="L4951" s="1">
        <v>7.2223153924673601E-5</v>
      </c>
      <c r="M4951" s="1">
        <v>1.54391139511687E-2</v>
      </c>
      <c r="N4951" s="1">
        <v>4.4118378929534597E-6</v>
      </c>
      <c r="O4951" s="1">
        <v>4.0588908615171797E-6</v>
      </c>
      <c r="P4951" s="1">
        <v>1.4260235903783101E-7</v>
      </c>
      <c r="Q4951" s="1">
        <v>1.2601197257812599E-7</v>
      </c>
      <c r="R4951" s="1">
        <v>500.90504900076502</v>
      </c>
      <c r="S4951" s="1">
        <v>142.69788334536801</v>
      </c>
      <c r="T4951" s="1">
        <v>0.30387333155466401</v>
      </c>
      <c r="U4951" s="1">
        <v>19264.2142516247</v>
      </c>
      <c r="V4951" s="1">
        <f t="shared" si="309"/>
        <v>9.6992372544069103E-2</v>
      </c>
      <c r="W4951" s="1">
        <f t="shared" si="310"/>
        <v>1.2414057445923268</v>
      </c>
      <c r="X4951" s="1">
        <f t="shared" si="311"/>
        <v>469.59660005471056</v>
      </c>
    </row>
    <row r="4952" spans="1:24" hidden="1" x14ac:dyDescent="0.3">
      <c r="A4952" s="18" t="str">
        <f t="shared" si="308"/>
        <v>ConstMin - Trenchers_2008_300</v>
      </c>
      <c r="B4952" s="1" t="s">
        <v>40</v>
      </c>
      <c r="C4952" s="1">
        <v>2020</v>
      </c>
      <c r="D4952" s="1" t="s">
        <v>103</v>
      </c>
      <c r="E4952" s="1">
        <v>2008</v>
      </c>
      <c r="F4952" s="1">
        <v>300</v>
      </c>
      <c r="G4952" s="1" t="s">
        <v>5</v>
      </c>
      <c r="H4952" s="1">
        <v>9.6462153529123797E-6</v>
      </c>
      <c r="I4952" s="1">
        <v>1.1671920577023899E-5</v>
      </c>
      <c r="J4952" s="1">
        <v>1.3890550108193801E-5</v>
      </c>
      <c r="K4952" s="1">
        <v>6.2505683094960193E-5</v>
      </c>
      <c r="L4952" s="1">
        <v>1.4933321699557201E-4</v>
      </c>
      <c r="M4952" s="1">
        <v>3.1934815724319797E-2</v>
      </c>
      <c r="N4952" s="1">
        <v>6.6354524991784199E-6</v>
      </c>
      <c r="O4952" s="1">
        <v>6.1046162992441504E-6</v>
      </c>
      <c r="P4952" s="1">
        <v>2.9496382189612097E-7</v>
      </c>
      <c r="Q4952" s="1">
        <v>2.6064767292140299E-7</v>
      </c>
      <c r="R4952" s="1">
        <v>1036.0899262622399</v>
      </c>
      <c r="S4952" s="1">
        <v>157.159743256854</v>
      </c>
      <c r="T4952" s="1">
        <v>0.40516444207288499</v>
      </c>
      <c r="U4952" s="1">
        <v>39854.852217006002</v>
      </c>
      <c r="V4952" s="1">
        <f t="shared" si="309"/>
        <v>9.6972752134537571E-2</v>
      </c>
      <c r="W4952" s="1">
        <f t="shared" si="310"/>
        <v>1.2406915332915278</v>
      </c>
      <c r="X4952" s="1">
        <f t="shared" si="311"/>
        <v>387.89125337060688</v>
      </c>
    </row>
    <row r="4953" spans="1:24" hidden="1" x14ac:dyDescent="0.3">
      <c r="A4953" s="18" t="str">
        <f t="shared" si="308"/>
        <v>ConstMin - Trenchers_2009_50</v>
      </c>
      <c r="B4953" s="1" t="s">
        <v>40</v>
      </c>
      <c r="C4953" s="1">
        <v>2020</v>
      </c>
      <c r="D4953" s="1" t="s">
        <v>103</v>
      </c>
      <c r="E4953" s="1">
        <v>2009</v>
      </c>
      <c r="F4953" s="1">
        <v>50</v>
      </c>
      <c r="G4953" s="1" t="s">
        <v>5</v>
      </c>
      <c r="H4953" s="1">
        <v>5.6651857339824297E-6</v>
      </c>
      <c r="I4953" s="1">
        <v>6.8548747381187403E-6</v>
      </c>
      <c r="J4953" s="1">
        <v>8.1578674569347E-6</v>
      </c>
      <c r="K4953" s="1">
        <v>1.1098444261079299E-4</v>
      </c>
      <c r="L4953" s="1">
        <v>1.39110921941616E-4</v>
      </c>
      <c r="M4953" s="1">
        <v>1.6393853531199199E-2</v>
      </c>
      <c r="N4953" s="1">
        <v>4.7928682742109199E-6</v>
      </c>
      <c r="O4953" s="1">
        <v>4.4094388122740502E-6</v>
      </c>
      <c r="P4953" s="1">
        <v>1.51399350297824E-7</v>
      </c>
      <c r="Q4953" s="1">
        <v>1.33804428683999E-7</v>
      </c>
      <c r="R4953" s="1">
        <v>531.88052321714304</v>
      </c>
      <c r="S4953" s="1">
        <v>448.76959037830699</v>
      </c>
      <c r="T4953" s="1">
        <v>1.21549332621865</v>
      </c>
      <c r="U4953" s="1">
        <v>18175.168410321399</v>
      </c>
      <c r="V4953" s="1">
        <f t="shared" si="309"/>
        <v>0.12488482802877315</v>
      </c>
      <c r="W4953" s="1">
        <f t="shared" si="310"/>
        <v>2.5343779758651905</v>
      </c>
      <c r="X4953" s="1">
        <f t="shared" si="311"/>
        <v>369.20777819028496</v>
      </c>
    </row>
    <row r="4954" spans="1:24" hidden="1" x14ac:dyDescent="0.3">
      <c r="A4954" s="18" t="str">
        <f t="shared" si="308"/>
        <v>ConstMin - Trenchers_2009_100</v>
      </c>
      <c r="B4954" s="1" t="s">
        <v>40</v>
      </c>
      <c r="C4954" s="1">
        <v>2020</v>
      </c>
      <c r="D4954" s="1" t="s">
        <v>103</v>
      </c>
      <c r="E4954" s="1">
        <v>2009</v>
      </c>
      <c r="F4954" s="1">
        <v>100</v>
      </c>
      <c r="G4954" s="1" t="s">
        <v>5</v>
      </c>
      <c r="H4954" s="1">
        <v>3.93338962133145E-7</v>
      </c>
      <c r="I4954" s="1">
        <v>4.7594014418110502E-7</v>
      </c>
      <c r="J4954" s="1">
        <v>5.6640810547172796E-7</v>
      </c>
      <c r="K4954" s="1">
        <v>8.7424720015833094E-6</v>
      </c>
      <c r="L4954" s="1">
        <v>7.4261788694374396E-6</v>
      </c>
      <c r="M4954" s="1">
        <v>1.3505550551686199E-3</v>
      </c>
      <c r="N4954" s="1">
        <v>4.8900865436548598E-7</v>
      </c>
      <c r="O4954" s="1">
        <v>4.4988796201624702E-7</v>
      </c>
      <c r="P4954" s="1">
        <v>1.2474751078000899E-8</v>
      </c>
      <c r="Q4954" s="1">
        <v>1.10230488041883E-8</v>
      </c>
      <c r="R4954" s="1">
        <v>43.817271394402603</v>
      </c>
      <c r="S4954" s="1">
        <v>16.834508803214401</v>
      </c>
      <c r="T4954" s="1">
        <v>0.101291110518221</v>
      </c>
      <c r="U4954" s="1">
        <v>1683.4508803214401</v>
      </c>
      <c r="V4954" s="1">
        <f t="shared" si="309"/>
        <v>9.3613932527274332E-2</v>
      </c>
      <c r="W4954" s="1">
        <f t="shared" si="310"/>
        <v>1.4606748687172126</v>
      </c>
      <c r="X4954" s="1">
        <f t="shared" si="311"/>
        <v>166.19927175333007</v>
      </c>
    </row>
    <row r="4955" spans="1:24" hidden="1" x14ac:dyDescent="0.3">
      <c r="A4955" s="18" t="str">
        <f t="shared" si="308"/>
        <v>ConstMin - Trenchers_2009_175</v>
      </c>
      <c r="B4955" s="1" t="s">
        <v>40</v>
      </c>
      <c r="C4955" s="1">
        <v>2020</v>
      </c>
      <c r="D4955" s="1" t="s">
        <v>103</v>
      </c>
      <c r="E4955" s="1">
        <v>2009</v>
      </c>
      <c r="F4955" s="1">
        <v>175</v>
      </c>
      <c r="G4955" s="1" t="s">
        <v>5</v>
      </c>
      <c r="H4955" s="1">
        <v>6.4935999469141395E-7</v>
      </c>
      <c r="I4955" s="1">
        <v>7.8572559357661105E-7</v>
      </c>
      <c r="J4955" s="1">
        <v>9.3507839235563697E-7</v>
      </c>
      <c r="K4955" s="1">
        <v>1.27707923921735E-5</v>
      </c>
      <c r="L4955" s="1">
        <v>1.03893681469425E-5</v>
      </c>
      <c r="M4955" s="1">
        <v>2.2296200170424298E-3</v>
      </c>
      <c r="N4955" s="1">
        <v>6.2641086178567701E-7</v>
      </c>
      <c r="O4955" s="1">
        <v>5.76297992842823E-7</v>
      </c>
      <c r="P4955" s="1">
        <v>2.05944619619079E-8</v>
      </c>
      <c r="Q4955" s="1">
        <v>1.8197858849660499E-8</v>
      </c>
      <c r="R4955" s="1">
        <v>72.337565965382694</v>
      </c>
      <c r="S4955" s="1">
        <v>18.755224572708698</v>
      </c>
      <c r="T4955" s="1">
        <v>0.101291110518221</v>
      </c>
      <c r="U4955" s="1">
        <v>2775.7732367608901</v>
      </c>
      <c r="V4955" s="1">
        <f t="shared" si="309"/>
        <v>9.3729330800974217E-2</v>
      </c>
      <c r="W4955" s="1">
        <f t="shared" si="310"/>
        <v>1.2393493756837006</v>
      </c>
      <c r="X4955" s="1">
        <f t="shared" si="311"/>
        <v>185.16160477216675</v>
      </c>
    </row>
    <row r="4956" spans="1:24" hidden="1" x14ac:dyDescent="0.3">
      <c r="A4956" s="18" t="str">
        <f t="shared" si="308"/>
        <v>ConstMin - Trenchers_2009_600</v>
      </c>
      <c r="B4956" s="1" t="s">
        <v>40</v>
      </c>
      <c r="C4956" s="1">
        <v>2020</v>
      </c>
      <c r="D4956" s="1" t="s">
        <v>103</v>
      </c>
      <c r="E4956" s="1">
        <v>2009</v>
      </c>
      <c r="F4956" s="1">
        <v>600</v>
      </c>
      <c r="G4956" s="1" t="s">
        <v>5</v>
      </c>
      <c r="H4956" s="1">
        <v>2.8329843003530201E-6</v>
      </c>
      <c r="I4956" s="1">
        <v>3.4279110034271499E-6</v>
      </c>
      <c r="J4956" s="1">
        <v>4.0794973925083404E-6</v>
      </c>
      <c r="K4956" s="1">
        <v>1.8471572113528999E-5</v>
      </c>
      <c r="L4956" s="1">
        <v>4.5310170095433301E-5</v>
      </c>
      <c r="M4956" s="1">
        <v>9.7272369035233605E-3</v>
      </c>
      <c r="N4956" s="1">
        <v>1.9927633950538799E-6</v>
      </c>
      <c r="O4956" s="1">
        <v>1.8333423234495699E-6</v>
      </c>
      <c r="P4956" s="1">
        <v>8.9848139536265002E-8</v>
      </c>
      <c r="Q4956" s="1">
        <v>7.9392399967028696E-8</v>
      </c>
      <c r="R4956" s="1">
        <v>315.589488698124</v>
      </c>
      <c r="S4956" s="1">
        <v>33.669017606428902</v>
      </c>
      <c r="T4956" s="1">
        <v>0.101291110518221</v>
      </c>
      <c r="U4956" s="1">
        <v>12120.846338314401</v>
      </c>
      <c r="V4956" s="1">
        <f t="shared" si="309"/>
        <v>9.3645129221164219E-2</v>
      </c>
      <c r="W4956" s="1">
        <f t="shared" si="310"/>
        <v>1.2378024777707612</v>
      </c>
      <c r="X4956" s="1">
        <f t="shared" si="311"/>
        <v>332.3985435066611</v>
      </c>
    </row>
    <row r="4957" spans="1:24" hidden="1" x14ac:dyDescent="0.3">
      <c r="A4957" s="18" t="str">
        <f t="shared" si="308"/>
        <v>ConstMin - Trenchers_2010_25</v>
      </c>
      <c r="B4957" s="1" t="s">
        <v>40</v>
      </c>
      <c r="C4957" s="1">
        <v>2020</v>
      </c>
      <c r="D4957" s="1" t="s">
        <v>103</v>
      </c>
      <c r="E4957" s="1">
        <v>2010</v>
      </c>
      <c r="F4957" s="1">
        <v>25</v>
      </c>
      <c r="G4957" s="1" t="s">
        <v>5</v>
      </c>
      <c r="H4957" s="1">
        <v>0</v>
      </c>
      <c r="I4957" s="1">
        <v>0</v>
      </c>
      <c r="J4957" s="1">
        <v>0</v>
      </c>
      <c r="K4957" s="1">
        <v>0</v>
      </c>
      <c r="L4957" s="1">
        <v>0</v>
      </c>
      <c r="M4957" s="1">
        <v>0</v>
      </c>
      <c r="N4957" s="1">
        <v>0</v>
      </c>
      <c r="O4957" s="1">
        <v>0</v>
      </c>
      <c r="P4957" s="1">
        <v>0</v>
      </c>
      <c r="Q4957" s="1">
        <v>0</v>
      </c>
      <c r="R4957" s="1">
        <v>0</v>
      </c>
      <c r="S4957" s="1">
        <v>0</v>
      </c>
      <c r="T4957" s="1">
        <v>0</v>
      </c>
      <c r="U4957" s="1">
        <v>0</v>
      </c>
      <c r="V4957" s="1">
        <f t="shared" si="309"/>
        <v>0</v>
      </c>
      <c r="W4957" s="1">
        <f t="shared" si="310"/>
        <v>0</v>
      </c>
      <c r="X4957" s="1" t="e">
        <f t="shared" si="311"/>
        <v>#DIV/0!</v>
      </c>
    </row>
    <row r="4958" spans="1:24" hidden="1" x14ac:dyDescent="0.3">
      <c r="A4958" s="18" t="str">
        <f t="shared" si="308"/>
        <v>ConstMin - Trenchers_2010_50</v>
      </c>
      <c r="B4958" s="1" t="s">
        <v>40</v>
      </c>
      <c r="C4958" s="1">
        <v>2020</v>
      </c>
      <c r="D4958" s="1" t="s">
        <v>103</v>
      </c>
      <c r="E4958" s="1">
        <v>2010</v>
      </c>
      <c r="F4958" s="1">
        <v>50</v>
      </c>
      <c r="G4958" s="1" t="s">
        <v>5</v>
      </c>
      <c r="H4958" s="1">
        <v>2.31508271574732E-6</v>
      </c>
      <c r="I4958" s="1">
        <v>2.8012500860542598E-6</v>
      </c>
      <c r="J4958" s="1">
        <v>3.3337191106761398E-6</v>
      </c>
      <c r="K4958" s="1">
        <v>4.6480912128132799E-5</v>
      </c>
      <c r="L4958" s="1">
        <v>5.9242535248031098E-5</v>
      </c>
      <c r="M4958" s="1">
        <v>7.02526310982933E-3</v>
      </c>
      <c r="N4958" s="1">
        <v>2.01634896171757E-6</v>
      </c>
      <c r="O4958" s="1">
        <v>1.85504104478016E-6</v>
      </c>
      <c r="P4958" s="1">
        <v>6.4882588909125399E-8</v>
      </c>
      <c r="Q4958" s="1">
        <v>5.73392530911996E-8</v>
      </c>
      <c r="R4958" s="1">
        <v>227.926924653985</v>
      </c>
      <c r="S4958" s="1">
        <v>192.071576949426</v>
      </c>
      <c r="T4958" s="1">
        <v>0.70903777362754905</v>
      </c>
      <c r="U4958" s="1">
        <v>7682.8630779770601</v>
      </c>
      <c r="V4958" s="1">
        <f t="shared" si="309"/>
        <v>0.12073060868037121</v>
      </c>
      <c r="W4958" s="1">
        <f t="shared" si="310"/>
        <v>2.5532841126433432</v>
      </c>
      <c r="X4958" s="1">
        <f t="shared" si="311"/>
        <v>270.89047169766081</v>
      </c>
    </row>
    <row r="4959" spans="1:24" hidden="1" x14ac:dyDescent="0.3">
      <c r="A4959" s="18" t="str">
        <f t="shared" si="308"/>
        <v>ConstMin - Trenchers_2010_100</v>
      </c>
      <c r="B4959" s="1" t="s">
        <v>40</v>
      </c>
      <c r="C4959" s="1">
        <v>2020</v>
      </c>
      <c r="D4959" s="1" t="s">
        <v>103</v>
      </c>
      <c r="E4959" s="1">
        <v>2010</v>
      </c>
      <c r="F4959" s="1">
        <v>100</v>
      </c>
      <c r="G4959" s="1" t="s">
        <v>5</v>
      </c>
      <c r="H4959" s="1">
        <v>5.5585679428088E-6</v>
      </c>
      <c r="I4959" s="1">
        <v>6.7258672107986501E-6</v>
      </c>
      <c r="J4959" s="1">
        <v>8.0043378376446697E-6</v>
      </c>
      <c r="K4959" s="1">
        <v>1.2746469045754E-4</v>
      </c>
      <c r="L4959" s="1">
        <v>1.0867576671278E-4</v>
      </c>
      <c r="M4959" s="1">
        <v>1.9844669225357499E-2</v>
      </c>
      <c r="N4959" s="1">
        <v>7.1010623998036303E-6</v>
      </c>
      <c r="O4959" s="1">
        <v>6.5329774078193399E-6</v>
      </c>
      <c r="P4959" s="1">
        <v>1.8330705123869199E-7</v>
      </c>
      <c r="Q4959" s="1">
        <v>1.6196952248405601E-7</v>
      </c>
      <c r="R4959" s="1">
        <v>643.83843801989701</v>
      </c>
      <c r="S4959" s="1">
        <v>293.53056289094701</v>
      </c>
      <c r="T4959" s="1">
        <v>1.1142022157004301</v>
      </c>
      <c r="U4959" s="1">
        <v>24763.3056693453</v>
      </c>
      <c r="V4959" s="1">
        <f t="shared" si="309"/>
        <v>8.9934903082284592E-2</v>
      </c>
      <c r="W4959" s="1">
        <f t="shared" si="310"/>
        <v>1.4531575245813209</v>
      </c>
      <c r="X4959" s="1">
        <f t="shared" si="311"/>
        <v>263.44460525634702</v>
      </c>
    </row>
    <row r="4960" spans="1:24" hidden="1" x14ac:dyDescent="0.3">
      <c r="A4960" s="18" t="str">
        <f t="shared" si="308"/>
        <v>ConstMin - Trenchers_2010_300</v>
      </c>
      <c r="B4960" s="1" t="s">
        <v>40</v>
      </c>
      <c r="C4960" s="1">
        <v>2020</v>
      </c>
      <c r="D4960" s="1" t="s">
        <v>103</v>
      </c>
      <c r="E4960" s="1">
        <v>2010</v>
      </c>
      <c r="F4960" s="1">
        <v>300</v>
      </c>
      <c r="G4960" s="1" t="s">
        <v>5</v>
      </c>
      <c r="H4960" s="1">
        <v>6.1968408702004003E-6</v>
      </c>
      <c r="I4960" s="1">
        <v>7.4981774529424796E-6</v>
      </c>
      <c r="J4960" s="1">
        <v>8.9234508530885807E-6</v>
      </c>
      <c r="K4960" s="1">
        <v>4.2201829007658498E-5</v>
      </c>
      <c r="L4960" s="1">
        <v>1.02639542179523E-4</v>
      </c>
      <c r="M4960" s="1">
        <v>2.2123370367433799E-2</v>
      </c>
      <c r="N4960" s="1">
        <v>4.4738106620289704E-6</v>
      </c>
      <c r="O4960" s="1">
        <v>4.1159058090666497E-6</v>
      </c>
      <c r="P4960" s="1">
        <v>2.0435562515367099E-7</v>
      </c>
      <c r="Q4960" s="1">
        <v>1.8056797487823199E-7</v>
      </c>
      <c r="R4960" s="1">
        <v>717.76838703380395</v>
      </c>
      <c r="S4960" s="1">
        <v>98.521420646999999</v>
      </c>
      <c r="T4960" s="1">
        <v>0.40516444207288499</v>
      </c>
      <c r="U4960" s="1">
        <v>27120.619648539599</v>
      </c>
      <c r="V4960" s="1">
        <f t="shared" si="309"/>
        <v>9.1547124354625045E-2</v>
      </c>
      <c r="W4960" s="1">
        <f t="shared" si="310"/>
        <v>1.2531518479764976</v>
      </c>
      <c r="X4960" s="1">
        <f t="shared" si="311"/>
        <v>243.16403518272463</v>
      </c>
    </row>
    <row r="4961" spans="1:24" hidden="1" x14ac:dyDescent="0.3">
      <c r="A4961" s="18" t="str">
        <f t="shared" si="308"/>
        <v>ConstMin - Trenchers_2011_50</v>
      </c>
      <c r="B4961" s="1" t="s">
        <v>40</v>
      </c>
      <c r="C4961" s="1">
        <v>2020</v>
      </c>
      <c r="D4961" s="1" t="s">
        <v>103</v>
      </c>
      <c r="E4961" s="1">
        <v>2011</v>
      </c>
      <c r="F4961" s="1">
        <v>50</v>
      </c>
      <c r="G4961" s="1" t="s">
        <v>5</v>
      </c>
      <c r="H4961" s="1">
        <v>3.1874417833697602E-6</v>
      </c>
      <c r="I4961" s="1">
        <v>3.8568045578774198E-6</v>
      </c>
      <c r="J4961" s="1">
        <v>4.5899161680524602E-6</v>
      </c>
      <c r="K4961" s="1">
        <v>6.5758019739466005E-5</v>
      </c>
      <c r="L4961" s="1">
        <v>8.5310793015826503E-5</v>
      </c>
      <c r="M4961" s="1">
        <v>1.0182115747880501E-2</v>
      </c>
      <c r="N4961" s="1">
        <v>3.0527478357491799E-6</v>
      </c>
      <c r="O4961" s="1">
        <v>2.80852800888924E-6</v>
      </c>
      <c r="P4961" s="1">
        <v>9.4043086309544006E-8</v>
      </c>
      <c r="Q4961" s="1">
        <v>8.3105059944978799E-8</v>
      </c>
      <c r="R4961" s="1">
        <v>330.34753184378798</v>
      </c>
      <c r="S4961" s="1">
        <v>286.75156605743803</v>
      </c>
      <c r="T4961" s="1">
        <v>0.81032888414576998</v>
      </c>
      <c r="U4961" s="1">
        <v>11362.530805025899</v>
      </c>
      <c r="V4961" s="1">
        <f t="shared" si="309"/>
        <v>0.11239349045903128</v>
      </c>
      <c r="W4961" s="1">
        <f t="shared" si="310"/>
        <v>2.486093774519293</v>
      </c>
      <c r="X4961" s="1">
        <f t="shared" si="311"/>
        <v>353.87059707210722</v>
      </c>
    </row>
    <row r="4962" spans="1:24" hidden="1" x14ac:dyDescent="0.3">
      <c r="A4962" s="18" t="str">
        <f t="shared" si="308"/>
        <v>ConstMin - Trenchers_2011_100</v>
      </c>
      <c r="B4962" s="1" t="s">
        <v>40</v>
      </c>
      <c r="C4962" s="1">
        <v>2020</v>
      </c>
      <c r="D4962" s="1" t="s">
        <v>103</v>
      </c>
      <c r="E4962" s="1">
        <v>2011</v>
      </c>
      <c r="F4962" s="1">
        <v>100</v>
      </c>
      <c r="G4962" s="1" t="s">
        <v>5</v>
      </c>
      <c r="H4962" s="1">
        <v>5.1451236340014697E-6</v>
      </c>
      <c r="I4962" s="1">
        <v>6.2255995971417699E-6</v>
      </c>
      <c r="J4962" s="1">
        <v>7.4089780329621096E-6</v>
      </c>
      <c r="K4962" s="1">
        <v>1.22029329929555E-4</v>
      </c>
      <c r="L4962" s="1">
        <v>1.04444440054218E-4</v>
      </c>
      <c r="M4962" s="1">
        <v>1.9152222655442998E-2</v>
      </c>
      <c r="N4962" s="1">
        <v>7.2096078586818097E-6</v>
      </c>
      <c r="O4962" s="1">
        <v>6.6328392299872603E-6</v>
      </c>
      <c r="P4962" s="1">
        <v>1.7691744263377899E-7</v>
      </c>
      <c r="Q4962" s="1">
        <v>1.5631786666651E-7</v>
      </c>
      <c r="R4962" s="1">
        <v>621.37277165261298</v>
      </c>
      <c r="S4962" s="1">
        <v>243.93090272577101</v>
      </c>
      <c r="T4962" s="1">
        <v>0.70903777362754905</v>
      </c>
      <c r="U4962" s="1">
        <v>23905.228467125598</v>
      </c>
      <c r="V4962" s="1">
        <f t="shared" si="309"/>
        <v>8.6233673535897989E-2</v>
      </c>
      <c r="W4962" s="1">
        <f t="shared" si="310"/>
        <v>1.4467084825709202</v>
      </c>
      <c r="X4962" s="1">
        <f t="shared" si="311"/>
        <v>344.03089905602917</v>
      </c>
    </row>
    <row r="4963" spans="1:24" hidden="1" x14ac:dyDescent="0.3">
      <c r="A4963" s="18" t="str">
        <f t="shared" si="308"/>
        <v>ConstMin - Trenchers_2011_175</v>
      </c>
      <c r="B4963" s="1" t="s">
        <v>40</v>
      </c>
      <c r="C4963" s="1">
        <v>2020</v>
      </c>
      <c r="D4963" s="1" t="s">
        <v>103</v>
      </c>
      <c r="E4963" s="1">
        <v>2011</v>
      </c>
      <c r="F4963" s="1">
        <v>175</v>
      </c>
      <c r="G4963" s="1" t="s">
        <v>5</v>
      </c>
      <c r="H4963" s="1">
        <v>1.01622917989329E-6</v>
      </c>
      <c r="I4963" s="1">
        <v>1.2296373076708901E-6</v>
      </c>
      <c r="J4963" s="1">
        <v>1.4633700190463399E-6</v>
      </c>
      <c r="K4963" s="1">
        <v>2.1328063203265799E-5</v>
      </c>
      <c r="L4963" s="1">
        <v>1.7482719203521E-5</v>
      </c>
      <c r="M4963" s="1">
        <v>3.7828143513701901E-3</v>
      </c>
      <c r="N4963" s="1">
        <v>1.0913970915053199E-6</v>
      </c>
      <c r="O4963" s="1">
        <v>1.0040853241848901E-6</v>
      </c>
      <c r="P4963" s="1">
        <v>3.4943507761099202E-8</v>
      </c>
      <c r="Q4963" s="1">
        <v>3.0874822209399998E-8</v>
      </c>
      <c r="R4963" s="1">
        <v>122.729245604826</v>
      </c>
      <c r="S4963" s="1">
        <v>33.669017606428902</v>
      </c>
      <c r="T4963" s="1">
        <v>0.101291110518221</v>
      </c>
      <c r="U4963" s="1">
        <v>4713.6624649000396</v>
      </c>
      <c r="V4963" s="1">
        <f t="shared" si="309"/>
        <v>8.6378797058444215E-2</v>
      </c>
      <c r="W4963" s="1">
        <f t="shared" si="310"/>
        <v>1.2281151886739037</v>
      </c>
      <c r="X4963" s="1">
        <f t="shared" si="311"/>
        <v>332.3985435066611</v>
      </c>
    </row>
    <row r="4964" spans="1:24" hidden="1" x14ac:dyDescent="0.3">
      <c r="A4964" s="18" t="str">
        <f t="shared" si="308"/>
        <v>ConstMin - Trenchers_2011_300</v>
      </c>
      <c r="B4964" s="1" t="s">
        <v>40</v>
      </c>
      <c r="C4964" s="1">
        <v>2020</v>
      </c>
      <c r="D4964" s="1" t="s">
        <v>103</v>
      </c>
      <c r="E4964" s="1">
        <v>2011</v>
      </c>
      <c r="F4964" s="1">
        <v>300</v>
      </c>
      <c r="G4964" s="1" t="s">
        <v>5</v>
      </c>
      <c r="H4964" s="1">
        <v>1.01153506789259E-6</v>
      </c>
      <c r="I4964" s="1">
        <v>1.2239574321500301E-6</v>
      </c>
      <c r="J4964" s="1">
        <v>1.4566104977653301E-6</v>
      </c>
      <c r="K4964" s="1">
        <v>1.01053383695953E-5</v>
      </c>
      <c r="L4964" s="1">
        <v>1.3486354498538999E-5</v>
      </c>
      <c r="M4964" s="1">
        <v>5.2606378281173398E-3</v>
      </c>
      <c r="N4964" s="1">
        <v>9.7236229091011898E-8</v>
      </c>
      <c r="O4964" s="1">
        <v>8.9457330763730894E-8</v>
      </c>
      <c r="P4964" s="1">
        <v>4.86068595032615E-8</v>
      </c>
      <c r="Q4964" s="1">
        <v>4.2936618761725797E-8</v>
      </c>
      <c r="R4964" s="1">
        <v>170.675600776229</v>
      </c>
      <c r="S4964" s="1">
        <v>26.2121210895688</v>
      </c>
      <c r="T4964" s="1">
        <v>0.101291110518221</v>
      </c>
      <c r="U4964" s="1">
        <v>6553.0302723921995</v>
      </c>
      <c r="V4964" s="1">
        <f t="shared" si="309"/>
        <v>6.184616008564927E-2</v>
      </c>
      <c r="W4964" s="1">
        <f t="shared" si="310"/>
        <v>0.68146098661560284</v>
      </c>
      <c r="X4964" s="1">
        <f t="shared" si="311"/>
        <v>258.78007413941395</v>
      </c>
    </row>
    <row r="4965" spans="1:24" hidden="1" x14ac:dyDescent="0.3">
      <c r="A4965" s="18" t="str">
        <f t="shared" si="308"/>
        <v>ConstMin - Trenchers_2011_600</v>
      </c>
      <c r="B4965" s="1" t="s">
        <v>40</v>
      </c>
      <c r="C4965" s="1">
        <v>2020</v>
      </c>
      <c r="D4965" s="1" t="s">
        <v>103</v>
      </c>
      <c r="E4965" s="1">
        <v>2011</v>
      </c>
      <c r="F4965" s="1">
        <v>600</v>
      </c>
      <c r="G4965" s="1" t="s">
        <v>5</v>
      </c>
      <c r="H4965" s="1">
        <v>5.8253620335289204E-6</v>
      </c>
      <c r="I4965" s="1">
        <v>7.0486880605699899E-6</v>
      </c>
      <c r="J4965" s="1">
        <v>8.3885213282816508E-6</v>
      </c>
      <c r="K4965" s="1">
        <v>5.6837797865656198E-5</v>
      </c>
      <c r="L4965" s="1">
        <v>7.7667003310302499E-5</v>
      </c>
      <c r="M4965" s="1">
        <v>3.02956574109744E-2</v>
      </c>
      <c r="N4965" s="1">
        <v>5.59976866061994E-7</v>
      </c>
      <c r="O4965" s="1">
        <v>5.1517871677703503E-7</v>
      </c>
      <c r="P4965" s="1">
        <v>2.7992361600402602E-7</v>
      </c>
      <c r="Q4965" s="1">
        <v>2.4726908312112198E-7</v>
      </c>
      <c r="R4965" s="1">
        <v>982.90923999597703</v>
      </c>
      <c r="S4965" s="1">
        <v>99.086337049792405</v>
      </c>
      <c r="T4965" s="1">
        <v>0.30387333155466401</v>
      </c>
      <c r="U4965" s="1">
        <v>37819.4584177449</v>
      </c>
      <c r="V4965" s="1">
        <f t="shared" si="309"/>
        <v>6.1713700229448214E-2</v>
      </c>
      <c r="W4965" s="1">
        <f t="shared" si="310"/>
        <v>0.68000145826058556</v>
      </c>
      <c r="X4965" s="1">
        <f t="shared" si="311"/>
        <v>326.07776583371447</v>
      </c>
    </row>
    <row r="4966" spans="1:24" hidden="1" x14ac:dyDescent="0.3">
      <c r="A4966" s="18" t="str">
        <f t="shared" si="308"/>
        <v>ConstMin - Trenchers_2012_50</v>
      </c>
      <c r="B4966" s="1" t="s">
        <v>40</v>
      </c>
      <c r="C4966" s="1">
        <v>2020</v>
      </c>
      <c r="D4966" s="1" t="s">
        <v>103</v>
      </c>
      <c r="E4966" s="1">
        <v>2012</v>
      </c>
      <c r="F4966" s="1">
        <v>50</v>
      </c>
      <c r="G4966" s="1" t="s">
        <v>5</v>
      </c>
      <c r="H4966" s="1">
        <v>4.8346645903300703E-6</v>
      </c>
      <c r="I4966" s="1">
        <v>5.8499441542993799E-6</v>
      </c>
      <c r="J4966" s="1">
        <v>6.9619170100753002E-6</v>
      </c>
      <c r="K4966" s="1">
        <v>1.0279941228301401E-4</v>
      </c>
      <c r="L4966" s="1">
        <v>1.35897189713561E-4</v>
      </c>
      <c r="M4966" s="1">
        <v>1.6328539221648598E-2</v>
      </c>
      <c r="N4966" s="1">
        <v>4.7972459172818604E-6</v>
      </c>
      <c r="O4966" s="1">
        <v>4.4134662438993099E-6</v>
      </c>
      <c r="P4966" s="1">
        <v>1.50820402749928E-7</v>
      </c>
      <c r="Q4966" s="1">
        <v>1.3327134206969699E-7</v>
      </c>
      <c r="R4966" s="1">
        <v>529.76147237462703</v>
      </c>
      <c r="S4966" s="1">
        <v>451.02925598947701</v>
      </c>
      <c r="T4966" s="1">
        <v>1.31678443673687</v>
      </c>
      <c r="U4966" s="1">
        <v>18596.2831700276</v>
      </c>
      <c r="V4966" s="1">
        <f t="shared" si="309"/>
        <v>0.10416316565037685</v>
      </c>
      <c r="W4966" s="1">
        <f t="shared" si="310"/>
        <v>2.4197635242638786</v>
      </c>
      <c r="X4966" s="1">
        <f t="shared" si="311"/>
        <v>342.52322810495457</v>
      </c>
    </row>
    <row r="4967" spans="1:24" hidden="1" x14ac:dyDescent="0.3">
      <c r="A4967" s="18" t="str">
        <f t="shared" si="308"/>
        <v>ConstMin - Trenchers_2012_100</v>
      </c>
      <c r="B4967" s="1" t="s">
        <v>40</v>
      </c>
      <c r="C4967" s="1">
        <v>2020</v>
      </c>
      <c r="D4967" s="1" t="s">
        <v>103</v>
      </c>
      <c r="E4967" s="1">
        <v>2012</v>
      </c>
      <c r="F4967" s="1">
        <v>100</v>
      </c>
      <c r="G4967" s="1" t="s">
        <v>5</v>
      </c>
      <c r="H4967" s="1">
        <v>5.8750981895698897E-6</v>
      </c>
      <c r="I4967" s="1">
        <v>7.1088688093795704E-6</v>
      </c>
      <c r="J4967" s="1">
        <v>8.4601413929806404E-6</v>
      </c>
      <c r="K4967" s="1">
        <v>1.5859498007457601E-4</v>
      </c>
      <c r="L4967" s="1">
        <v>1.19395928537425E-4</v>
      </c>
      <c r="M4967" s="1">
        <v>2.5099973963863601E-2</v>
      </c>
      <c r="N4967" s="1">
        <v>3.4506502141620801E-6</v>
      </c>
      <c r="O4967" s="1">
        <v>3.1745981970291102E-6</v>
      </c>
      <c r="P4967" s="1">
        <v>2.31885453828367E-7</v>
      </c>
      <c r="Q4967" s="1">
        <v>2.04862613285306E-7</v>
      </c>
      <c r="R4967" s="1">
        <v>814.34101257703799</v>
      </c>
      <c r="S4967" s="1">
        <v>389.792317926777</v>
      </c>
      <c r="T4967" s="1">
        <v>1.31678443673687</v>
      </c>
      <c r="U4967" s="1">
        <v>31033.465311862601</v>
      </c>
      <c r="V4967" s="1">
        <f t="shared" si="309"/>
        <v>7.5850566211955447E-2</v>
      </c>
      <c r="W4967" s="1">
        <f t="shared" si="310"/>
        <v>1.2739366875102376</v>
      </c>
      <c r="X4967" s="1">
        <f t="shared" si="311"/>
        <v>296.01832088228753</v>
      </c>
    </row>
    <row r="4968" spans="1:24" hidden="1" x14ac:dyDescent="0.3">
      <c r="A4968" s="18" t="str">
        <f t="shared" si="308"/>
        <v>ConstMin - Trenchers_2012_175</v>
      </c>
      <c r="B4968" s="1" t="s">
        <v>40</v>
      </c>
      <c r="C4968" s="1">
        <v>2020</v>
      </c>
      <c r="D4968" s="1" t="s">
        <v>103</v>
      </c>
      <c r="E4968" s="1">
        <v>2012</v>
      </c>
      <c r="F4968" s="1">
        <v>175</v>
      </c>
      <c r="G4968" s="1" t="s">
        <v>5</v>
      </c>
      <c r="H4968" s="1">
        <v>5.0887882767119502E-7</v>
      </c>
      <c r="I4968" s="1">
        <v>6.1574338148214599E-7</v>
      </c>
      <c r="J4968" s="1">
        <v>7.3278551184652098E-7</v>
      </c>
      <c r="K4968" s="1">
        <v>1.25169626258364E-5</v>
      </c>
      <c r="L4968" s="1">
        <v>9.5326147538841301E-6</v>
      </c>
      <c r="M4968" s="1">
        <v>2.2386045884060699E-3</v>
      </c>
      <c r="N4968" s="1">
        <v>4.2505712306301498E-8</v>
      </c>
      <c r="O4968" s="1">
        <v>3.9105255321797303E-8</v>
      </c>
      <c r="P4968" s="1">
        <v>2.0681743214767699E-8</v>
      </c>
      <c r="Q4968" s="1">
        <v>1.8271189713327998E-8</v>
      </c>
      <c r="R4968" s="1">
        <v>72.629060488538997</v>
      </c>
      <c r="S4968" s="1">
        <v>22.031739708904801</v>
      </c>
      <c r="T4968" s="1">
        <v>0.101291110518221</v>
      </c>
      <c r="U4968" s="1">
        <v>2798.0309430309098</v>
      </c>
      <c r="V4968" s="1">
        <f t="shared" si="309"/>
        <v>7.286783060858637E-2</v>
      </c>
      <c r="W4968" s="1">
        <f t="shared" si="310"/>
        <v>1.1281013779976476</v>
      </c>
      <c r="X4968" s="1">
        <f t="shared" si="311"/>
        <v>217.50911403959353</v>
      </c>
    </row>
    <row r="4969" spans="1:24" hidden="1" x14ac:dyDescent="0.3">
      <c r="A4969" s="18" t="str">
        <f t="shared" si="308"/>
        <v>ConstMin - Trenchers_2012_300</v>
      </c>
      <c r="B4969" s="1" t="s">
        <v>40</v>
      </c>
      <c r="C4969" s="1">
        <v>2020</v>
      </c>
      <c r="D4969" s="1" t="s">
        <v>103</v>
      </c>
      <c r="E4969" s="1">
        <v>2012</v>
      </c>
      <c r="F4969" s="1">
        <v>300</v>
      </c>
      <c r="G4969" s="1" t="s">
        <v>5</v>
      </c>
      <c r="H4969" s="1">
        <v>3.8167309545721399E-6</v>
      </c>
      <c r="I4969" s="1">
        <v>4.6182444550322898E-6</v>
      </c>
      <c r="J4969" s="1">
        <v>5.4960925745838803E-6</v>
      </c>
      <c r="K4969" s="1">
        <v>3.95894626325919E-5</v>
      </c>
      <c r="L4969" s="1">
        <v>5.3050659286349799E-5</v>
      </c>
      <c r="M4969" s="1">
        <v>2.0781556196632699E-2</v>
      </c>
      <c r="N4969" s="1">
        <v>3.7977481006026703E-7</v>
      </c>
      <c r="O4969" s="1">
        <v>3.4939282525544498E-7</v>
      </c>
      <c r="P4969" s="1">
        <v>1.9202129101499801E-7</v>
      </c>
      <c r="Q4969" s="1">
        <v>1.6961626799720799E-7</v>
      </c>
      <c r="R4969" s="1">
        <v>674.23470400634505</v>
      </c>
      <c r="S4969" s="1">
        <v>129.252872958908</v>
      </c>
      <c r="T4969" s="1">
        <v>0.40516444207288499</v>
      </c>
      <c r="U4969" s="1">
        <v>25882.887810021301</v>
      </c>
      <c r="V4969" s="1">
        <f t="shared" si="309"/>
        <v>5.9081673496806132E-2</v>
      </c>
      <c r="W4969" s="1">
        <f t="shared" si="310"/>
        <v>0.67868250831354282</v>
      </c>
      <c r="X4969" s="1">
        <f t="shared" si="311"/>
        <v>319.01336725806931</v>
      </c>
    </row>
    <row r="4970" spans="1:24" hidden="1" x14ac:dyDescent="0.3">
      <c r="A4970" s="18" t="str">
        <f t="shared" si="308"/>
        <v>ConstMin - Trenchers_2012_600</v>
      </c>
      <c r="B4970" s="1" t="s">
        <v>40</v>
      </c>
      <c r="C4970" s="1">
        <v>2020</v>
      </c>
      <c r="D4970" s="1" t="s">
        <v>103</v>
      </c>
      <c r="E4970" s="1">
        <v>2012</v>
      </c>
      <c r="F4970" s="1">
        <v>600</v>
      </c>
      <c r="G4970" s="1" t="s">
        <v>5</v>
      </c>
      <c r="H4970" s="1">
        <v>2.5916366220848401E-6</v>
      </c>
      <c r="I4970" s="1">
        <v>3.13588031272265E-6</v>
      </c>
      <c r="J4970" s="1">
        <v>3.7319567358021701E-6</v>
      </c>
      <c r="K4970" s="1">
        <v>2.6305773761097498E-5</v>
      </c>
      <c r="L4970" s="1">
        <v>3.60224582420591E-5</v>
      </c>
      <c r="M4970" s="1">
        <v>1.41110921215418E-2</v>
      </c>
      <c r="N4970" s="1">
        <v>2.5787468847351199E-7</v>
      </c>
      <c r="O4970" s="1">
        <v>2.3724471339563101E-7</v>
      </c>
      <c r="P4970" s="1">
        <v>1.3038629548104099E-7</v>
      </c>
      <c r="Q4970" s="1">
        <v>1.1517283693165101E-7</v>
      </c>
      <c r="R4970" s="1">
        <v>457.81884329314897</v>
      </c>
      <c r="S4970" s="1">
        <v>40.109064598262599</v>
      </c>
      <c r="T4970" s="1">
        <v>0.101291110518221</v>
      </c>
      <c r="U4970" s="1">
        <v>17607.879358637201</v>
      </c>
      <c r="V4970" s="1">
        <f t="shared" si="309"/>
        <v>5.8971343936549889E-2</v>
      </c>
      <c r="W4970" s="1">
        <f t="shared" si="310"/>
        <v>0.67741513150675992</v>
      </c>
      <c r="X4970" s="1">
        <f t="shared" si="311"/>
        <v>395.97813068746524</v>
      </c>
    </row>
    <row r="4971" spans="1:24" hidden="1" x14ac:dyDescent="0.3">
      <c r="A4971" s="18" t="str">
        <f t="shared" si="308"/>
        <v>ConstMin - Trenchers_2012_750</v>
      </c>
      <c r="B4971" s="1" t="s">
        <v>40</v>
      </c>
      <c r="C4971" s="1">
        <v>2020</v>
      </c>
      <c r="D4971" s="1" t="s">
        <v>103</v>
      </c>
      <c r="E4971" s="1">
        <v>2012</v>
      </c>
      <c r="F4971" s="1">
        <v>750</v>
      </c>
      <c r="G4971" s="1" t="s">
        <v>5</v>
      </c>
      <c r="H4971" s="1">
        <v>7.6869455092482805E-6</v>
      </c>
      <c r="I4971" s="1">
        <v>9.3012040661904301E-6</v>
      </c>
      <c r="J4971" s="1">
        <v>1.10692015333175E-5</v>
      </c>
      <c r="K4971" s="1">
        <v>7.8024460588730794E-5</v>
      </c>
      <c r="L4971" s="1">
        <v>1.06844713975806E-4</v>
      </c>
      <c r="M4971" s="1">
        <v>4.1854322974883298E-2</v>
      </c>
      <c r="N4971" s="1">
        <v>7.6487137958238599E-7</v>
      </c>
      <c r="O4971" s="1">
        <v>7.0368166921579502E-7</v>
      </c>
      <c r="P4971" s="1">
        <v>3.8673336376503099E-7</v>
      </c>
      <c r="Q4971" s="1">
        <v>3.4160935761393101E-7</v>
      </c>
      <c r="R4971" s="1">
        <v>1357.9174146221401</v>
      </c>
      <c r="S4971" s="1">
        <v>80.896028879876098</v>
      </c>
      <c r="T4971" s="1">
        <v>0.202582221036442</v>
      </c>
      <c r="U4971" s="1">
        <v>52258.834656400002</v>
      </c>
      <c r="V4971" s="1">
        <f t="shared" si="309"/>
        <v>5.8934289551284449E-2</v>
      </c>
      <c r="W4971" s="1">
        <f t="shared" si="310"/>
        <v>0.67698948068057585</v>
      </c>
      <c r="X4971" s="1">
        <f t="shared" si="311"/>
        <v>399.32442474961277</v>
      </c>
    </row>
    <row r="4972" spans="1:24" hidden="1" x14ac:dyDescent="0.3">
      <c r="A4972" s="18" t="str">
        <f t="shared" si="308"/>
        <v>ConstMin - Trenchers_2013_50</v>
      </c>
      <c r="B4972" s="1" t="s">
        <v>40</v>
      </c>
      <c r="C4972" s="1">
        <v>2020</v>
      </c>
      <c r="D4972" s="1" t="s">
        <v>103</v>
      </c>
      <c r="E4972" s="1">
        <v>2013</v>
      </c>
      <c r="F4972" s="1">
        <v>50</v>
      </c>
      <c r="G4972" s="1" t="s">
        <v>5</v>
      </c>
      <c r="H4972" s="1">
        <v>5.1384462527508001E-6</v>
      </c>
      <c r="I4972" s="1">
        <v>6.2175199658284699E-6</v>
      </c>
      <c r="J4972" s="1">
        <v>7.3993626039611603E-6</v>
      </c>
      <c r="K4972" s="1">
        <v>1.13010194519801E-4</v>
      </c>
      <c r="L4972" s="1">
        <v>9.20400178250251E-5</v>
      </c>
      <c r="M4972" s="1">
        <v>1.8439336737399802E-2</v>
      </c>
      <c r="N4972" s="1">
        <v>3.6975715948010401E-7</v>
      </c>
      <c r="O4972" s="1">
        <v>3.4017658672169502E-7</v>
      </c>
      <c r="P4972" s="1">
        <v>1.7032665911138999E-7</v>
      </c>
      <c r="Q4972" s="1">
        <v>1.50499387637214E-7</v>
      </c>
      <c r="R4972" s="1">
        <v>598.243973145214</v>
      </c>
      <c r="S4972" s="1">
        <v>520.06204041071203</v>
      </c>
      <c r="T4972" s="1">
        <v>1.7219488788097601</v>
      </c>
      <c r="U4972" s="1">
        <v>20435.378999667901</v>
      </c>
      <c r="V4972" s="1">
        <f t="shared" si="309"/>
        <v>0.10074490521139096</v>
      </c>
      <c r="W4972" s="1">
        <f t="shared" si="310"/>
        <v>1.4913603691502324</v>
      </c>
      <c r="X4972" s="1">
        <f t="shared" si="311"/>
        <v>302.01944251108523</v>
      </c>
    </row>
    <row r="4973" spans="1:24" hidden="1" x14ac:dyDescent="0.3">
      <c r="A4973" s="18" t="str">
        <f t="shared" si="308"/>
        <v>ConstMin - Trenchers_2013_100</v>
      </c>
      <c r="B4973" s="1" t="s">
        <v>40</v>
      </c>
      <c r="C4973" s="1">
        <v>2020</v>
      </c>
      <c r="D4973" s="1" t="s">
        <v>103</v>
      </c>
      <c r="E4973" s="1">
        <v>2013</v>
      </c>
      <c r="F4973" s="1">
        <v>100</v>
      </c>
      <c r="G4973" s="1" t="s">
        <v>5</v>
      </c>
      <c r="H4973" s="1">
        <v>3.3822651808213298E-6</v>
      </c>
      <c r="I4973" s="1">
        <v>4.0925408687938103E-6</v>
      </c>
      <c r="J4973" s="1">
        <v>4.8704618603827102E-6</v>
      </c>
      <c r="K4973" s="1">
        <v>9.5057010471034597E-5</v>
      </c>
      <c r="L4973" s="1">
        <v>7.1857556797647593E-5</v>
      </c>
      <c r="M4973" s="1">
        <v>1.51749667157519E-2</v>
      </c>
      <c r="N4973" s="1">
        <v>2.0488153103907101E-6</v>
      </c>
      <c r="O4973" s="1">
        <v>1.88491008555946E-6</v>
      </c>
      <c r="P4973" s="1">
        <v>1.4019862484016201E-7</v>
      </c>
      <c r="Q4973" s="1">
        <v>1.23856038352159E-7</v>
      </c>
      <c r="R4973" s="1">
        <v>492.33508285385102</v>
      </c>
      <c r="S4973" s="1">
        <v>224.61076175027</v>
      </c>
      <c r="T4973" s="1">
        <v>0.81032888414576998</v>
      </c>
      <c r="U4973" s="1">
        <v>18390.006118303401</v>
      </c>
      <c r="V4973" s="1">
        <f t="shared" si="309"/>
        <v>7.3688506085368921E-2</v>
      </c>
      <c r="W4973" s="1">
        <f t="shared" si="310"/>
        <v>1.2938358298969921</v>
      </c>
      <c r="X4973" s="1">
        <f t="shared" si="311"/>
        <v>277.18469148122432</v>
      </c>
    </row>
    <row r="4974" spans="1:24" hidden="1" x14ac:dyDescent="0.3">
      <c r="A4974" s="18" t="str">
        <f t="shared" si="308"/>
        <v>ConstMin - Trenchers_2013_175</v>
      </c>
      <c r="B4974" s="1" t="s">
        <v>40</v>
      </c>
      <c r="C4974" s="1">
        <v>2020</v>
      </c>
      <c r="D4974" s="1" t="s">
        <v>103</v>
      </c>
      <c r="E4974" s="1">
        <v>2013</v>
      </c>
      <c r="F4974" s="1">
        <v>175</v>
      </c>
      <c r="G4974" s="1" t="s">
        <v>5</v>
      </c>
      <c r="H4974" s="1">
        <v>4.2931292900839399E-6</v>
      </c>
      <c r="I4974" s="1">
        <v>5.1946864410015702E-6</v>
      </c>
      <c r="J4974" s="1">
        <v>6.1821061777208703E-6</v>
      </c>
      <c r="K4974" s="1">
        <v>1.0976478162306501E-4</v>
      </c>
      <c r="L4974" s="1">
        <v>8.39546620649946E-5</v>
      </c>
      <c r="M4974" s="1">
        <v>1.9800972863209199E-2</v>
      </c>
      <c r="N4974" s="1">
        <v>3.7030095970185802E-7</v>
      </c>
      <c r="O4974" s="1">
        <v>3.4067688292570899E-7</v>
      </c>
      <c r="P4974" s="1">
        <v>1.82941019860489E-7</v>
      </c>
      <c r="Q4974" s="1">
        <v>1.61612878650335E-7</v>
      </c>
      <c r="R4974" s="1">
        <v>642.42075767293602</v>
      </c>
      <c r="S4974" s="1">
        <v>177.722700318498</v>
      </c>
      <c r="T4974" s="1">
        <v>0.70903777362754905</v>
      </c>
      <c r="U4974" s="1">
        <v>24703.4553442713</v>
      </c>
      <c r="V4974" s="1">
        <f t="shared" si="309"/>
        <v>6.9629012378255972E-2</v>
      </c>
      <c r="W4974" s="1">
        <f t="shared" si="310"/>
        <v>1.1253191642128684</v>
      </c>
      <c r="X4974" s="1">
        <f t="shared" si="311"/>
        <v>250.65335998848221</v>
      </c>
    </row>
    <row r="4975" spans="1:24" hidden="1" x14ac:dyDescent="0.3">
      <c r="A4975" s="18" t="str">
        <f t="shared" si="308"/>
        <v>ConstMin - Trenchers_2013_300</v>
      </c>
      <c r="B4975" s="1" t="s">
        <v>40</v>
      </c>
      <c r="C4975" s="1">
        <v>2020</v>
      </c>
      <c r="D4975" s="1" t="s">
        <v>103</v>
      </c>
      <c r="E4975" s="1">
        <v>2013</v>
      </c>
      <c r="F4975" s="1">
        <v>300</v>
      </c>
      <c r="G4975" s="1" t="s">
        <v>5</v>
      </c>
      <c r="H4975" s="1">
        <v>2.3047859752095199E-6</v>
      </c>
      <c r="I4975" s="1">
        <v>2.7887910300035098E-6</v>
      </c>
      <c r="J4975" s="1">
        <v>3.3188918043017E-6</v>
      </c>
      <c r="K4975" s="1">
        <v>2.4902891989388601E-5</v>
      </c>
      <c r="L4975" s="1">
        <v>3.35119742642461E-5</v>
      </c>
      <c r="M4975" s="1">
        <v>1.3185276329422299E-2</v>
      </c>
      <c r="N4975" s="1">
        <v>2.3812314471639401E-7</v>
      </c>
      <c r="O4975" s="1">
        <v>2.1907329313908299E-7</v>
      </c>
      <c r="P4975" s="1">
        <v>1.21835274875459E-7</v>
      </c>
      <c r="Q4975" s="1">
        <v>1.07616452894462E-7</v>
      </c>
      <c r="R4975" s="1">
        <v>427.78176952168599</v>
      </c>
      <c r="S4975" s="1">
        <v>77.845480304796993</v>
      </c>
      <c r="T4975" s="1">
        <v>0.202582221036442</v>
      </c>
      <c r="U4975" s="1">
        <v>16736.778265531299</v>
      </c>
      <c r="V4975" s="1">
        <f t="shared" si="309"/>
        <v>5.5173776472716533E-2</v>
      </c>
      <c r="W4975" s="1">
        <f t="shared" si="310"/>
        <v>0.66300492124453525</v>
      </c>
      <c r="X4975" s="1">
        <f t="shared" si="311"/>
        <v>384.26610146994869</v>
      </c>
    </row>
    <row r="4976" spans="1:24" hidden="1" x14ac:dyDescent="0.3">
      <c r="A4976" s="18" t="str">
        <f t="shared" si="308"/>
        <v>ConstMin - Trenchers_2013_600</v>
      </c>
      <c r="B4976" s="1" t="s">
        <v>40</v>
      </c>
      <c r="C4976" s="1">
        <v>2020</v>
      </c>
      <c r="D4976" s="1" t="s">
        <v>103</v>
      </c>
      <c r="E4976" s="1">
        <v>2013</v>
      </c>
      <c r="F4976" s="1">
        <v>600</v>
      </c>
      <c r="G4976" s="1" t="s">
        <v>5</v>
      </c>
      <c r="H4976" s="1">
        <v>4.5230874377627396E-6</v>
      </c>
      <c r="I4976" s="1">
        <v>5.4729357996929099E-6</v>
      </c>
      <c r="J4976" s="1">
        <v>6.5132459103783396E-6</v>
      </c>
      <c r="K4976" s="1">
        <v>4.7920759620577298E-5</v>
      </c>
      <c r="L4976" s="1">
        <v>6.5766449223321201E-5</v>
      </c>
      <c r="M4976" s="1">
        <v>2.58757899303943E-2</v>
      </c>
      <c r="N4976" s="1">
        <v>4.6731098509455799E-7</v>
      </c>
      <c r="O4976" s="1">
        <v>4.2992610628699397E-7</v>
      </c>
      <c r="P4976" s="1">
        <v>2.3909881750103202E-7</v>
      </c>
      <c r="Q4976" s="1">
        <v>2.11194718910626E-7</v>
      </c>
      <c r="R4976" s="1">
        <v>839.511507202556</v>
      </c>
      <c r="S4976" s="1">
        <v>103.605668272131</v>
      </c>
      <c r="T4976" s="1">
        <v>0.30387333155466401</v>
      </c>
      <c r="U4976" s="1">
        <v>32532.179837449399</v>
      </c>
      <c r="V4976" s="1">
        <f t="shared" si="309"/>
        <v>5.5705206685519322E-2</v>
      </c>
      <c r="W4976" s="1">
        <f t="shared" si="310"/>
        <v>0.66939094135973287</v>
      </c>
      <c r="X4976" s="1">
        <f t="shared" si="311"/>
        <v>340.95018388770092</v>
      </c>
    </row>
    <row r="4977" spans="1:24" hidden="1" x14ac:dyDescent="0.3">
      <c r="A4977" s="18" t="str">
        <f t="shared" si="308"/>
        <v>ConstMin - Trenchers_2013_750</v>
      </c>
      <c r="B4977" s="1" t="s">
        <v>40</v>
      </c>
      <c r="C4977" s="1">
        <v>2020</v>
      </c>
      <c r="D4977" s="1" t="s">
        <v>103</v>
      </c>
      <c r="E4977" s="1">
        <v>2013</v>
      </c>
      <c r="F4977" s="1">
        <v>750</v>
      </c>
      <c r="G4977" s="1" t="s">
        <v>5</v>
      </c>
      <c r="H4977" s="1">
        <v>3.6622389510024498E-6</v>
      </c>
      <c r="I4977" s="1">
        <v>4.4313091307129698E-6</v>
      </c>
      <c r="J4977" s="1">
        <v>5.2736240894435397E-6</v>
      </c>
      <c r="K4977" s="1">
        <v>3.8800327178930298E-5</v>
      </c>
      <c r="L4977" s="1">
        <v>5.3249567984010801E-5</v>
      </c>
      <c r="M4977" s="1">
        <v>2.09510267212345E-2</v>
      </c>
      <c r="N4977" s="1">
        <v>3.78370861804771E-7</v>
      </c>
      <c r="O4977" s="1">
        <v>3.48101192860389E-7</v>
      </c>
      <c r="P4977" s="1">
        <v>1.9359276481818901E-7</v>
      </c>
      <c r="Q4977" s="1">
        <v>1.7099946363696199E-7</v>
      </c>
      <c r="R4977" s="1">
        <v>679.73298853862502</v>
      </c>
      <c r="S4977" s="1">
        <v>41.464863964964401</v>
      </c>
      <c r="T4977" s="1">
        <v>0.101291110518221</v>
      </c>
      <c r="U4977" s="1">
        <v>26122.864297927601</v>
      </c>
      <c r="V4977" s="1">
        <f t="shared" si="309"/>
        <v>5.6169408957286608E-2</v>
      </c>
      <c r="W4977" s="1">
        <f t="shared" si="310"/>
        <v>0.67496910566731461</v>
      </c>
      <c r="X4977" s="1">
        <f t="shared" si="311"/>
        <v>409.36330693605527</v>
      </c>
    </row>
    <row r="4978" spans="1:24" hidden="1" x14ac:dyDescent="0.3">
      <c r="A4978" s="18" t="str">
        <f t="shared" si="308"/>
        <v>ConstMin - Trenchers_2014_50</v>
      </c>
      <c r="B4978" s="1" t="s">
        <v>40</v>
      </c>
      <c r="C4978" s="1">
        <v>2020</v>
      </c>
      <c r="D4978" s="1" t="s">
        <v>103</v>
      </c>
      <c r="E4978" s="1">
        <v>2014</v>
      </c>
      <c r="F4978" s="1">
        <v>50</v>
      </c>
      <c r="G4978" s="1" t="s">
        <v>5</v>
      </c>
      <c r="H4978" s="1">
        <v>4.3016251259818798E-6</v>
      </c>
      <c r="I4978" s="1">
        <v>5.2049664024380804E-6</v>
      </c>
      <c r="J4978" s="1">
        <v>6.1943401814139197E-6</v>
      </c>
      <c r="K4978" s="1">
        <v>9.8266302456595994E-5</v>
      </c>
      <c r="L4978" s="1">
        <v>8.1751632659821894E-5</v>
      </c>
      <c r="M4978" s="1">
        <v>1.6494864625299099E-2</v>
      </c>
      <c r="N4978" s="1">
        <v>3.2029431452193498E-7</v>
      </c>
      <c r="O4978" s="1">
        <v>2.9467076936018002E-7</v>
      </c>
      <c r="P4978" s="1">
        <v>1.5237415477403299E-7</v>
      </c>
      <c r="Q4978" s="1">
        <v>1.34628867655047E-7</v>
      </c>
      <c r="R4978" s="1">
        <v>535.15771692137696</v>
      </c>
      <c r="S4978" s="1">
        <v>430.91823205006602</v>
      </c>
      <c r="T4978" s="1">
        <v>1.0129111051822099</v>
      </c>
      <c r="U4978" s="1">
        <v>18486.3921549478</v>
      </c>
      <c r="V4978" s="1">
        <f t="shared" si="309"/>
        <v>9.3229717800986378E-2</v>
      </c>
      <c r="W4978" s="1">
        <f t="shared" si="310"/>
        <v>1.4643094793224778</v>
      </c>
      <c r="X4978" s="1">
        <f t="shared" si="311"/>
        <v>425.42551843436377</v>
      </c>
    </row>
    <row r="4979" spans="1:24" hidden="1" x14ac:dyDescent="0.3">
      <c r="A4979" s="18" t="str">
        <f t="shared" si="308"/>
        <v>ConstMin - Trenchers_2014_100</v>
      </c>
      <c r="B4979" s="1" t="s">
        <v>40</v>
      </c>
      <c r="C4979" s="1">
        <v>2020</v>
      </c>
      <c r="D4979" s="1" t="s">
        <v>103</v>
      </c>
      <c r="E4979" s="1">
        <v>2014</v>
      </c>
      <c r="F4979" s="1">
        <v>100</v>
      </c>
      <c r="G4979" s="1" t="s">
        <v>5</v>
      </c>
      <c r="H4979" s="1">
        <v>5.2885883227271899E-6</v>
      </c>
      <c r="I4979" s="1">
        <v>6.3991918704999002E-6</v>
      </c>
      <c r="J4979" s="1">
        <v>7.6155671847271599E-6</v>
      </c>
      <c r="K4979" s="1">
        <v>1.5530630168425E-4</v>
      </c>
      <c r="L4979" s="1">
        <v>1.17906541080037E-4</v>
      </c>
      <c r="M4979" s="1">
        <v>2.5016495812527802E-2</v>
      </c>
      <c r="N4979" s="1">
        <v>5.2185042022807502E-7</v>
      </c>
      <c r="O4979" s="1">
        <v>4.8010238660982904E-7</v>
      </c>
      <c r="P4979" s="1">
        <v>2.31131252217124E-7</v>
      </c>
      <c r="Q4979" s="1">
        <v>2.0418127583613199E-7</v>
      </c>
      <c r="R4979" s="1">
        <v>811.63265589169896</v>
      </c>
      <c r="S4979" s="1">
        <v>345.61585522840898</v>
      </c>
      <c r="T4979" s="1">
        <v>1.0129111051822099</v>
      </c>
      <c r="U4979" s="1">
        <v>31105.4269705568</v>
      </c>
      <c r="V4979" s="1">
        <f t="shared" si="309"/>
        <v>6.8120459006776393E-2</v>
      </c>
      <c r="W4979" s="1">
        <f t="shared" si="310"/>
        <v>1.2551346890066004</v>
      </c>
      <c r="X4979" s="1">
        <f t="shared" si="311"/>
        <v>341.21045120364937</v>
      </c>
    </row>
    <row r="4980" spans="1:24" hidden="1" x14ac:dyDescent="0.3">
      <c r="A4980" s="18" t="str">
        <f t="shared" si="308"/>
        <v>ConstMin - Trenchers_2014_175</v>
      </c>
      <c r="B4980" s="1" t="s">
        <v>40</v>
      </c>
      <c r="C4980" s="1">
        <v>2020</v>
      </c>
      <c r="D4980" s="1" t="s">
        <v>103</v>
      </c>
      <c r="E4980" s="1">
        <v>2014</v>
      </c>
      <c r="F4980" s="1">
        <v>175</v>
      </c>
      <c r="G4980" s="1" t="s">
        <v>5</v>
      </c>
      <c r="H4980" s="1">
        <v>5.0268814439307999E-7</v>
      </c>
      <c r="I4980" s="1">
        <v>6.0825265471562601E-7</v>
      </c>
      <c r="J4980" s="1">
        <v>7.2387092792603503E-7</v>
      </c>
      <c r="K4980" s="1">
        <v>1.34050224275003E-5</v>
      </c>
      <c r="L4980" s="1">
        <v>1.02989541423926E-5</v>
      </c>
      <c r="M4980" s="1">
        <v>2.4398858934334198E-3</v>
      </c>
      <c r="N4980" s="1">
        <v>4.49112166261377E-8</v>
      </c>
      <c r="O4980" s="1">
        <v>4.1318319296046703E-8</v>
      </c>
      <c r="P4980" s="1">
        <v>2.25428744188592E-8</v>
      </c>
      <c r="Q4980" s="1">
        <v>1.9914020666569099E-8</v>
      </c>
      <c r="R4980" s="1">
        <v>79.159410758415206</v>
      </c>
      <c r="S4980" s="1">
        <v>18.5292580115917</v>
      </c>
      <c r="T4980" s="1">
        <v>0.101291110518221</v>
      </c>
      <c r="U4980" s="1">
        <v>3038.7983139010398</v>
      </c>
      <c r="V4980" s="1">
        <f t="shared" si="309"/>
        <v>6.6278204849225544E-2</v>
      </c>
      <c r="W4980" s="1">
        <f t="shared" si="310"/>
        <v>1.1222247648083152</v>
      </c>
      <c r="X4980" s="1">
        <f t="shared" si="311"/>
        <v>182.93074206406811</v>
      </c>
    </row>
    <row r="4981" spans="1:24" hidden="1" x14ac:dyDescent="0.3">
      <c r="A4981" s="18" t="str">
        <f t="shared" si="308"/>
        <v>ConstMin - Trenchers_2014_300</v>
      </c>
      <c r="B4981" s="1" t="s">
        <v>40</v>
      </c>
      <c r="C4981" s="1">
        <v>2020</v>
      </c>
      <c r="D4981" s="1" t="s">
        <v>103</v>
      </c>
      <c r="E4981" s="1">
        <v>2014</v>
      </c>
      <c r="F4981" s="1">
        <v>300</v>
      </c>
      <c r="G4981" s="1" t="s">
        <v>5</v>
      </c>
      <c r="H4981" s="1">
        <v>1.3063514606382601E-6</v>
      </c>
      <c r="I4981" s="1">
        <v>1.58068526737229E-6</v>
      </c>
      <c r="J4981" s="1">
        <v>1.8811461033190999E-6</v>
      </c>
      <c r="K4981" s="1">
        <v>2.1480110720071099E-5</v>
      </c>
      <c r="L4981" s="1">
        <v>5.8182387566330597E-6</v>
      </c>
      <c r="M4981" s="1">
        <v>1.15508436054363E-2</v>
      </c>
      <c r="N4981" s="1">
        <v>2.0605823757435299E-7</v>
      </c>
      <c r="O4981" s="1">
        <v>1.8957357856840501E-7</v>
      </c>
      <c r="P4981" s="1">
        <v>1.06754086836342E-7</v>
      </c>
      <c r="Q4981" s="1">
        <v>9.4276432719267499E-8</v>
      </c>
      <c r="R4981" s="1">
        <v>374.75439979787501</v>
      </c>
      <c r="S4981" s="1">
        <v>54.570924509748799</v>
      </c>
      <c r="T4981" s="1">
        <v>0.202582221036442</v>
      </c>
      <c r="U4981" s="1">
        <v>14392.9401103455</v>
      </c>
      <c r="V4981" s="1">
        <f t="shared" si="309"/>
        <v>3.6365075025870913E-2</v>
      </c>
      <c r="W4981" s="1">
        <f t="shared" si="310"/>
        <v>0.13385377422737674</v>
      </c>
      <c r="X4981" s="1">
        <f t="shared" si="311"/>
        <v>269.37667200288109</v>
      </c>
    </row>
    <row r="4982" spans="1:24" hidden="1" x14ac:dyDescent="0.3">
      <c r="A4982" s="18" t="str">
        <f t="shared" si="308"/>
        <v>ConstMin - Trenchers_2015_50</v>
      </c>
      <c r="B4982" s="1" t="s">
        <v>40</v>
      </c>
      <c r="C4982" s="1">
        <v>2020</v>
      </c>
      <c r="D4982" s="1" t="s">
        <v>103</v>
      </c>
      <c r="E4982" s="1">
        <v>2015</v>
      </c>
      <c r="F4982" s="1">
        <v>50</v>
      </c>
      <c r="G4982" s="1" t="s">
        <v>5</v>
      </c>
      <c r="H4982" s="1">
        <v>8.3761760451028702E-6</v>
      </c>
      <c r="I4982" s="1">
        <v>1.01351730145744E-5</v>
      </c>
      <c r="J4982" s="1">
        <v>1.2061693504948099E-5</v>
      </c>
      <c r="K4982" s="1">
        <v>1.9974987858069901E-4</v>
      </c>
      <c r="L4982" s="1">
        <v>1.69981196552646E-4</v>
      </c>
      <c r="M4982" s="1">
        <v>3.4549331145598702E-2</v>
      </c>
      <c r="N4982" s="1">
        <v>6.4837293629939596E-7</v>
      </c>
      <c r="O4982" s="1">
        <v>5.9650310139544501E-7</v>
      </c>
      <c r="P4982" s="1">
        <v>3.1917441472505199E-7</v>
      </c>
      <c r="Q4982" s="1">
        <v>2.8198699631867201E-7</v>
      </c>
      <c r="R4982" s="1">
        <v>1120.9149997315501</v>
      </c>
      <c r="S4982" s="1">
        <v>977.53134339202302</v>
      </c>
      <c r="T4982" s="1">
        <v>2.6335688734737501</v>
      </c>
      <c r="U4982" s="1">
        <v>38349.306548456203</v>
      </c>
      <c r="V4982" s="1">
        <f t="shared" si="309"/>
        <v>8.751092053853364E-2</v>
      </c>
      <c r="W4982" s="1">
        <f t="shared" si="310"/>
        <v>1.4676819984397786</v>
      </c>
      <c r="X4982" s="1">
        <f t="shared" si="311"/>
        <v>371.18123366283265</v>
      </c>
    </row>
    <row r="4983" spans="1:24" hidden="1" x14ac:dyDescent="0.3">
      <c r="A4983" s="18" t="str">
        <f t="shared" si="308"/>
        <v>ConstMin - Trenchers_2015_100</v>
      </c>
      <c r="B4983" s="1" t="s">
        <v>40</v>
      </c>
      <c r="C4983" s="1">
        <v>2020</v>
      </c>
      <c r="D4983" s="1" t="s">
        <v>103</v>
      </c>
      <c r="E4983" s="1">
        <v>2015</v>
      </c>
      <c r="F4983" s="1">
        <v>100</v>
      </c>
      <c r="G4983" s="1" t="s">
        <v>5</v>
      </c>
      <c r="H4983" s="1">
        <v>3.9651336606571299E-6</v>
      </c>
      <c r="I4983" s="1">
        <v>4.7978117293951304E-6</v>
      </c>
      <c r="J4983" s="1">
        <v>5.7097924713462699E-6</v>
      </c>
      <c r="K4983" s="1">
        <v>1.5901014217653201E-4</v>
      </c>
      <c r="L4983" s="1">
        <v>6.7110000075863604E-5</v>
      </c>
      <c r="M4983" s="1">
        <v>2.5851955798350701E-2</v>
      </c>
      <c r="N4983" s="1">
        <v>5.2305731720380903E-7</v>
      </c>
      <c r="O4983" s="1">
        <v>4.8121273182750403E-7</v>
      </c>
      <c r="P4983" s="1">
        <v>2.3889519774387502E-7</v>
      </c>
      <c r="Q4983" s="1">
        <v>2.1100018792892501E-7</v>
      </c>
      <c r="R4983" s="1">
        <v>838.73823503700498</v>
      </c>
      <c r="S4983" s="1">
        <v>365.95284572893701</v>
      </c>
      <c r="T4983" s="1">
        <v>1.1142022157004301</v>
      </c>
      <c r="U4983" s="1">
        <v>31239.065649042899</v>
      </c>
      <c r="V4983" s="1">
        <f t="shared" si="309"/>
        <v>5.0855012657789668E-2</v>
      </c>
      <c r="W4983" s="1">
        <f t="shared" si="310"/>
        <v>0.71134093953965505</v>
      </c>
      <c r="X4983" s="1">
        <f t="shared" si="311"/>
        <v>328.4438323423052</v>
      </c>
    </row>
    <row r="4984" spans="1:24" hidden="1" x14ac:dyDescent="0.3">
      <c r="A4984" s="18" t="str">
        <f t="shared" si="308"/>
        <v>ConstMin - Trenchers_2015_175</v>
      </c>
      <c r="B4984" s="1" t="s">
        <v>40</v>
      </c>
      <c r="C4984" s="1">
        <v>2020</v>
      </c>
      <c r="D4984" s="1" t="s">
        <v>103</v>
      </c>
      <c r="E4984" s="1">
        <v>2015</v>
      </c>
      <c r="F4984" s="1">
        <v>175</v>
      </c>
      <c r="G4984" s="1" t="s">
        <v>5</v>
      </c>
      <c r="H4984" s="1">
        <v>1.3599531263625601E-6</v>
      </c>
      <c r="I4984" s="1">
        <v>1.6455432828987001E-6</v>
      </c>
      <c r="J4984" s="1">
        <v>1.9583325019620901E-6</v>
      </c>
      <c r="K4984" s="1">
        <v>6.9102491187192201E-5</v>
      </c>
      <c r="L4984" s="1">
        <v>6.3622793263660502E-6</v>
      </c>
      <c r="M4984" s="1">
        <v>1.2694360517357599E-2</v>
      </c>
      <c r="N4984" s="1">
        <v>2.2983691620690001E-7</v>
      </c>
      <c r="O4984" s="1">
        <v>2.11449962910348E-7</v>
      </c>
      <c r="P4984" s="1">
        <v>1.17324859725391E-7</v>
      </c>
      <c r="Q4984" s="1">
        <v>1.0360966403055999E-7</v>
      </c>
      <c r="R4984" s="1">
        <v>411.85454664638098</v>
      </c>
      <c r="S4984" s="1">
        <v>104.73550107771599</v>
      </c>
      <c r="T4984" s="1">
        <v>0.40516444207288499</v>
      </c>
      <c r="U4984" s="1">
        <v>15815.060662735201</v>
      </c>
      <c r="V4984" s="1">
        <f t="shared" si="309"/>
        <v>3.4453000357566342E-2</v>
      </c>
      <c r="W4984" s="1">
        <f t="shared" si="310"/>
        <v>0.13320805000042074</v>
      </c>
      <c r="X4984" s="1">
        <f t="shared" si="311"/>
        <v>258.50121630089922</v>
      </c>
    </row>
    <row r="4985" spans="1:24" hidden="1" x14ac:dyDescent="0.3">
      <c r="A4985" s="18" t="str">
        <f t="shared" si="308"/>
        <v>ConstMin - Trenchers_2015_300</v>
      </c>
      <c r="B4985" s="1" t="s">
        <v>40</v>
      </c>
      <c r="C4985" s="1">
        <v>2020</v>
      </c>
      <c r="D4985" s="1" t="s">
        <v>103</v>
      </c>
      <c r="E4985" s="1">
        <v>2015</v>
      </c>
      <c r="F4985" s="1">
        <v>300</v>
      </c>
      <c r="G4985" s="1" t="s">
        <v>5</v>
      </c>
      <c r="H4985" s="1">
        <v>5.4513795774249699E-6</v>
      </c>
      <c r="I4985" s="1">
        <v>6.5961692886842104E-6</v>
      </c>
      <c r="J4985" s="1">
        <v>7.8499865914919597E-6</v>
      </c>
      <c r="K4985" s="1">
        <v>9.3868584146860199E-5</v>
      </c>
      <c r="L4985" s="1">
        <v>2.55032316285719E-5</v>
      </c>
      <c r="M4985" s="1">
        <v>5.0885413865613197E-2</v>
      </c>
      <c r="N4985" s="1">
        <v>8.9624430118147E-7</v>
      </c>
      <c r="O4985" s="1">
        <v>8.2454475708695296E-7</v>
      </c>
      <c r="P4985" s="1">
        <v>4.7029734469005198E-7</v>
      </c>
      <c r="Q4985" s="1">
        <v>4.1531990740795401E-7</v>
      </c>
      <c r="R4985" s="1">
        <v>1650.9212126029799</v>
      </c>
      <c r="S4985" s="1">
        <v>274.43638847656302</v>
      </c>
      <c r="T4985" s="1">
        <v>0.81032888414576998</v>
      </c>
      <c r="U4985" s="1">
        <v>62428.629214390101</v>
      </c>
      <c r="V4985" s="1">
        <f t="shared" si="309"/>
        <v>3.4986185532272576E-2</v>
      </c>
      <c r="W4985" s="1">
        <f t="shared" si="310"/>
        <v>0.13526954121089954</v>
      </c>
      <c r="X4985" s="1">
        <f t="shared" si="311"/>
        <v>338.67284487318693</v>
      </c>
    </row>
    <row r="4986" spans="1:24" hidden="1" x14ac:dyDescent="0.3">
      <c r="A4986" s="18" t="str">
        <f t="shared" si="308"/>
        <v>ConstMin - Trenchers_2016_25</v>
      </c>
      <c r="B4986" s="1" t="s">
        <v>40</v>
      </c>
      <c r="C4986" s="1">
        <v>2020</v>
      </c>
      <c r="D4986" s="1" t="s">
        <v>103</v>
      </c>
      <c r="E4986" s="1">
        <v>2016</v>
      </c>
      <c r="F4986" s="1">
        <v>25</v>
      </c>
      <c r="G4986" s="1" t="s">
        <v>5</v>
      </c>
      <c r="H4986" s="1">
        <v>0</v>
      </c>
      <c r="I4986" s="1">
        <v>0</v>
      </c>
      <c r="J4986" s="1">
        <v>0</v>
      </c>
      <c r="K4986" s="1">
        <v>0</v>
      </c>
      <c r="L4986" s="1">
        <v>0</v>
      </c>
      <c r="M4986" s="1">
        <v>0</v>
      </c>
      <c r="N4986" s="1">
        <v>0</v>
      </c>
      <c r="O4986" s="1">
        <v>0</v>
      </c>
      <c r="P4986" s="1">
        <v>0</v>
      </c>
      <c r="Q4986" s="1">
        <v>0</v>
      </c>
      <c r="R4986" s="1">
        <v>0</v>
      </c>
      <c r="S4986" s="1">
        <v>0</v>
      </c>
      <c r="T4986" s="1">
        <v>0</v>
      </c>
      <c r="U4986" s="1">
        <v>0</v>
      </c>
      <c r="V4986" s="1">
        <f t="shared" si="309"/>
        <v>0</v>
      </c>
      <c r="W4986" s="1">
        <f t="shared" si="310"/>
        <v>0</v>
      </c>
      <c r="X4986" s="1" t="e">
        <f t="shared" si="311"/>
        <v>#DIV/0!</v>
      </c>
    </row>
    <row r="4987" spans="1:24" hidden="1" x14ac:dyDescent="0.3">
      <c r="A4987" s="18" t="str">
        <f t="shared" si="308"/>
        <v>ConstMin - Trenchers_2016_50</v>
      </c>
      <c r="B4987" s="1" t="s">
        <v>40</v>
      </c>
      <c r="C4987" s="1">
        <v>2020</v>
      </c>
      <c r="D4987" s="1" t="s">
        <v>103</v>
      </c>
      <c r="E4987" s="1">
        <v>2016</v>
      </c>
      <c r="F4987" s="1">
        <v>50</v>
      </c>
      <c r="G4987" s="1" t="s">
        <v>5</v>
      </c>
      <c r="H4987" s="1">
        <v>7.5445273389911897E-6</v>
      </c>
      <c r="I4987" s="1">
        <v>9.1288780801793508E-6</v>
      </c>
      <c r="J4987" s="1">
        <v>1.0864119368147301E-5</v>
      </c>
      <c r="K4987" s="1">
        <v>1.88967622912007E-4</v>
      </c>
      <c r="L4987" s="1">
        <v>1.6472704643346299E-4</v>
      </c>
      <c r="M4987" s="1">
        <v>3.3736105741531602E-2</v>
      </c>
      <c r="N4987" s="1">
        <v>6.1058709638993502E-7</v>
      </c>
      <c r="O4987" s="1">
        <v>5.6174012867874003E-7</v>
      </c>
      <c r="P4987" s="1">
        <v>3.1168069203416102E-7</v>
      </c>
      <c r="Q4987" s="1">
        <v>2.75349559893159E-7</v>
      </c>
      <c r="R4987" s="1">
        <v>1094.5307971043001</v>
      </c>
      <c r="S4987" s="1">
        <v>1000.6929159065101</v>
      </c>
      <c r="T4987" s="1">
        <v>2.4309866524373098</v>
      </c>
      <c r="U4987" s="1">
        <v>37400.897732005898</v>
      </c>
      <c r="V4987" s="1">
        <f t="shared" si="309"/>
        <v>8.0820955573182987E-2</v>
      </c>
      <c r="W4987" s="1">
        <f t="shared" si="310"/>
        <v>1.4583826385420411</v>
      </c>
      <c r="X4987" s="1">
        <f t="shared" si="311"/>
        <v>411.64064595057084</v>
      </c>
    </row>
    <row r="4988" spans="1:24" hidden="1" x14ac:dyDescent="0.3">
      <c r="A4988" s="18" t="str">
        <f t="shared" si="308"/>
        <v>ConstMin - Trenchers_2016_75</v>
      </c>
      <c r="B4988" s="1" t="s">
        <v>40</v>
      </c>
      <c r="C4988" s="1">
        <v>2020</v>
      </c>
      <c r="D4988" s="1" t="s">
        <v>103</v>
      </c>
      <c r="E4988" s="1">
        <v>2016</v>
      </c>
      <c r="F4988" s="1">
        <v>75</v>
      </c>
      <c r="G4988" s="1" t="s">
        <v>5</v>
      </c>
      <c r="H4988" s="1">
        <v>5.2225255513425202E-6</v>
      </c>
      <c r="I4988" s="1">
        <v>6.3192559171244502E-6</v>
      </c>
      <c r="J4988" s="1">
        <v>7.5204367939332304E-6</v>
      </c>
      <c r="K4988" s="1">
        <v>2.2050779198608299E-4</v>
      </c>
      <c r="L4988" s="1">
        <v>9.3494998325872406E-5</v>
      </c>
      <c r="M4988" s="1">
        <v>3.6196335627969201E-2</v>
      </c>
      <c r="N4988" s="1">
        <v>7.0906843974532302E-7</v>
      </c>
      <c r="O4988" s="1">
        <v>6.5234296456569697E-7</v>
      </c>
      <c r="P4988" s="1">
        <v>3.34496397455219E-7</v>
      </c>
      <c r="Q4988" s="1">
        <v>2.9542962549577099E-7</v>
      </c>
      <c r="R4988" s="1">
        <v>1174.35024631083</v>
      </c>
      <c r="S4988" s="1">
        <v>601.97491881561405</v>
      </c>
      <c r="T4988" s="1">
        <v>1.82323998932798</v>
      </c>
      <c r="U4988" s="1">
        <v>44880.574502808602</v>
      </c>
      <c r="V4988" s="1">
        <f t="shared" si="309"/>
        <v>4.6622562186032349E-2</v>
      </c>
      <c r="W4988" s="1">
        <f t="shared" si="310"/>
        <v>0.68979266399366057</v>
      </c>
      <c r="X4988" s="1">
        <f t="shared" si="311"/>
        <v>330.16768079856195</v>
      </c>
    </row>
    <row r="4989" spans="1:24" hidden="1" x14ac:dyDescent="0.3">
      <c r="A4989" s="18" t="str">
        <f t="shared" si="308"/>
        <v>ConstMin - Trenchers_2016_175</v>
      </c>
      <c r="B4989" s="1" t="s">
        <v>40</v>
      </c>
      <c r="C4989" s="1">
        <v>2020</v>
      </c>
      <c r="D4989" s="1" t="s">
        <v>103</v>
      </c>
      <c r="E4989" s="1">
        <v>2016</v>
      </c>
      <c r="F4989" s="1">
        <v>175</v>
      </c>
      <c r="G4989" s="1" t="s">
        <v>5</v>
      </c>
      <c r="H4989" s="1">
        <v>1.73418417900562E-6</v>
      </c>
      <c r="I4989" s="1">
        <v>2.0983628565968E-6</v>
      </c>
      <c r="J4989" s="1">
        <v>2.4972252177680999E-6</v>
      </c>
      <c r="K4989" s="1">
        <v>9.2563115917156802E-5</v>
      </c>
      <c r="L4989" s="1">
        <v>8.5599285324220906E-6</v>
      </c>
      <c r="M4989" s="1">
        <v>1.71676334215238E-2</v>
      </c>
      <c r="N4989" s="1">
        <v>3.0551799754354198E-7</v>
      </c>
      <c r="O4989" s="1">
        <v>2.8107655774005902E-7</v>
      </c>
      <c r="P4989" s="1">
        <v>1.5867125916033499E-7</v>
      </c>
      <c r="Q4989" s="1">
        <v>1.4011991612903499E-7</v>
      </c>
      <c r="R4989" s="1">
        <v>556.98495959248805</v>
      </c>
      <c r="S4989" s="1">
        <v>154.78709436512599</v>
      </c>
      <c r="T4989" s="1">
        <v>0.50645555259110597</v>
      </c>
      <c r="U4989" s="1">
        <v>22165.511913086</v>
      </c>
      <c r="V4989" s="1">
        <f t="shared" si="309"/>
        <v>3.1346670946846372E-2</v>
      </c>
      <c r="W4989" s="1">
        <f t="shared" si="310"/>
        <v>0.12787362404495495</v>
      </c>
      <c r="X4989" s="1">
        <f t="shared" si="311"/>
        <v>305.62819100947945</v>
      </c>
    </row>
    <row r="4990" spans="1:24" hidden="1" x14ac:dyDescent="0.3">
      <c r="A4990" s="18" t="str">
        <f t="shared" si="308"/>
        <v>ConstMin - Trenchers_2016_300</v>
      </c>
      <c r="B4990" s="1" t="s">
        <v>40</v>
      </c>
      <c r="C4990" s="1">
        <v>2020</v>
      </c>
      <c r="D4990" s="1" t="s">
        <v>103</v>
      </c>
      <c r="E4990" s="1">
        <v>2016</v>
      </c>
      <c r="F4990" s="1">
        <v>300</v>
      </c>
      <c r="G4990" s="1" t="s">
        <v>5</v>
      </c>
      <c r="H4990" s="1">
        <v>9.7967558805909207E-7</v>
      </c>
      <c r="I4990" s="1">
        <v>1.1854074615514999E-6</v>
      </c>
      <c r="J4990" s="1">
        <v>1.41073284680509E-6</v>
      </c>
      <c r="K4990" s="1">
        <v>1.78165034108968E-5</v>
      </c>
      <c r="L4990" s="1">
        <v>4.83567611806543E-6</v>
      </c>
      <c r="M4990" s="1">
        <v>9.6983420627548608E-3</v>
      </c>
      <c r="N4990" s="1">
        <v>1.68567235050947E-7</v>
      </c>
      <c r="O4990" s="1">
        <v>1.55081856246871E-7</v>
      </c>
      <c r="P4990" s="1">
        <v>8.9636591665315696E-8</v>
      </c>
      <c r="Q4990" s="1">
        <v>7.9156564161030696E-8</v>
      </c>
      <c r="R4990" s="1">
        <v>314.65202741136898</v>
      </c>
      <c r="S4990" s="1">
        <v>58.412356048737401</v>
      </c>
      <c r="T4990" s="1">
        <v>0.202582221036442</v>
      </c>
      <c r="U4990" s="1">
        <v>12325.007126283501</v>
      </c>
      <c r="V4990" s="1">
        <f t="shared" si="309"/>
        <v>3.1847040355096695E-2</v>
      </c>
      <c r="W4990" s="1">
        <f t="shared" si="310"/>
        <v>0.12991479931688998</v>
      </c>
      <c r="X4990" s="1">
        <f t="shared" si="311"/>
        <v>288.33900502171781</v>
      </c>
    </row>
    <row r="4991" spans="1:24" hidden="1" x14ac:dyDescent="0.3">
      <c r="A4991" s="18" t="str">
        <f t="shared" si="308"/>
        <v>ConstMin - Trenchers_2016_750</v>
      </c>
      <c r="B4991" s="1" t="s">
        <v>40</v>
      </c>
      <c r="C4991" s="1">
        <v>2020</v>
      </c>
      <c r="D4991" s="1" t="s">
        <v>103</v>
      </c>
      <c r="E4991" s="1">
        <v>2016</v>
      </c>
      <c r="F4991" s="1">
        <v>750</v>
      </c>
      <c r="G4991" s="1" t="s">
        <v>5</v>
      </c>
      <c r="H4991" s="1">
        <v>2.6344996911079101E-6</v>
      </c>
      <c r="I4991" s="1">
        <v>3.1877446262405699E-6</v>
      </c>
      <c r="J4991" s="1">
        <v>3.79367955519539E-6</v>
      </c>
      <c r="K4991" s="1">
        <v>4.7291225098092799E-5</v>
      </c>
      <c r="L4991" s="1">
        <v>1.30038835249336E-5</v>
      </c>
      <c r="M4991" s="1">
        <v>2.60803468821817E-2</v>
      </c>
      <c r="N4991" s="1">
        <v>4.5330345482268901E-7</v>
      </c>
      <c r="O4991" s="1">
        <v>4.1703917843687399E-7</v>
      </c>
      <c r="P4991" s="1">
        <v>2.4104670559576699E-7</v>
      </c>
      <c r="Q4991" s="1">
        <v>2.12864285252375E-7</v>
      </c>
      <c r="R4991" s="1">
        <v>846.14813222408304</v>
      </c>
      <c r="S4991" s="1">
        <v>45.419278784511398</v>
      </c>
      <c r="T4991" s="1">
        <v>0.101291110518221</v>
      </c>
      <c r="U4991" s="1">
        <v>32565.622888494701</v>
      </c>
      <c r="V4991" s="1">
        <f t="shared" si="309"/>
        <v>3.2412515209463699E-2</v>
      </c>
      <c r="W4991" s="1">
        <f t="shared" si="310"/>
        <v>0.13222156162210599</v>
      </c>
      <c r="X4991" s="1">
        <f t="shared" si="311"/>
        <v>448.40340432777703</v>
      </c>
    </row>
    <row r="4992" spans="1:24" hidden="1" x14ac:dyDescent="0.3">
      <c r="A4992" s="18" t="str">
        <f t="shared" si="308"/>
        <v>ConstMin - Trenchers_2017_50</v>
      </c>
      <c r="B4992" s="1" t="s">
        <v>40</v>
      </c>
      <c r="C4992" s="1">
        <v>2020</v>
      </c>
      <c r="D4992" s="1" t="s">
        <v>103</v>
      </c>
      <c r="E4992" s="1">
        <v>2017</v>
      </c>
      <c r="F4992" s="1">
        <v>50</v>
      </c>
      <c r="G4992" s="1" t="s">
        <v>5</v>
      </c>
      <c r="H4992" s="1">
        <v>1.53615574920212E-5</v>
      </c>
      <c r="I4992" s="1">
        <v>1.8587484565345701E-5</v>
      </c>
      <c r="J4992" s="1">
        <v>2.2120642788510598E-5</v>
      </c>
      <c r="K4992" s="1">
        <v>4.0715968982468802E-4</v>
      </c>
      <c r="L4992" s="1">
        <v>3.6416961761406998E-4</v>
      </c>
      <c r="M4992" s="1">
        <v>7.5167841216562795E-2</v>
      </c>
      <c r="N4992" s="1">
        <v>1.3090350799608199E-6</v>
      </c>
      <c r="O4992" s="1">
        <v>1.20431227356396E-6</v>
      </c>
      <c r="P4992" s="1">
        <v>6.9450312225585104E-7</v>
      </c>
      <c r="Q4992" s="1">
        <v>6.1350981514204198E-7</v>
      </c>
      <c r="R4992" s="1">
        <v>2438.73782569069</v>
      </c>
      <c r="S4992" s="1">
        <v>2070.4186162342598</v>
      </c>
      <c r="T4992" s="1">
        <v>4.9632644153928398</v>
      </c>
      <c r="U4992" s="1">
        <v>84549.135736423501</v>
      </c>
      <c r="V4992" s="1">
        <f t="shared" si="309"/>
        <v>7.2794748345039212E-2</v>
      </c>
      <c r="W4992" s="1">
        <f t="shared" si="310"/>
        <v>1.4262088867339078</v>
      </c>
      <c r="X4992" s="1">
        <f t="shared" si="311"/>
        <v>417.14856250921446</v>
      </c>
    </row>
    <row r="4993" spans="1:24" hidden="1" x14ac:dyDescent="0.3">
      <c r="A4993" s="18" t="str">
        <f t="shared" si="308"/>
        <v>ConstMin - Trenchers_2017_100</v>
      </c>
      <c r="B4993" s="1" t="s">
        <v>40</v>
      </c>
      <c r="C4993" s="1">
        <v>2020</v>
      </c>
      <c r="D4993" s="1" t="s">
        <v>103</v>
      </c>
      <c r="E4993" s="1">
        <v>2017</v>
      </c>
      <c r="F4993" s="1">
        <v>100</v>
      </c>
      <c r="G4993" s="1" t="s">
        <v>5</v>
      </c>
      <c r="H4993" s="1">
        <v>1.12762053005989E-5</v>
      </c>
      <c r="I4993" s="1">
        <v>1.3644208413724701E-5</v>
      </c>
      <c r="J4993" s="1">
        <v>1.6237735632862501E-5</v>
      </c>
      <c r="K4993" s="1">
        <v>5.0394923511638498E-4</v>
      </c>
      <c r="L4993" s="1">
        <v>2.1470056600400599E-4</v>
      </c>
      <c r="M4993" s="1">
        <v>8.3549562416884396E-2</v>
      </c>
      <c r="N4993" s="1">
        <v>1.5816262071431E-6</v>
      </c>
      <c r="O4993" s="1">
        <v>1.45509611057165E-6</v>
      </c>
      <c r="P4993" s="1">
        <v>7.7211885194803598E-7</v>
      </c>
      <c r="Q4993" s="1">
        <v>6.8192029681819298E-7</v>
      </c>
      <c r="R4993" s="1">
        <v>2710.6735392191199</v>
      </c>
      <c r="S4993" s="1">
        <v>1336.47922572633</v>
      </c>
      <c r="T4993" s="1">
        <v>3.5451888681377399</v>
      </c>
      <c r="U4993" s="1">
        <v>103481.677191953</v>
      </c>
      <c r="V4993" s="1">
        <f t="shared" si="309"/>
        <v>4.3658970064458062E-2</v>
      </c>
      <c r="W4993" s="1">
        <f t="shared" si="310"/>
        <v>0.68700252149199048</v>
      </c>
      <c r="X4993" s="1">
        <f t="shared" si="311"/>
        <v>376.98392820136888</v>
      </c>
    </row>
    <row r="4994" spans="1:24" hidden="1" x14ac:dyDescent="0.3">
      <c r="A4994" s="18" t="str">
        <f t="shared" si="308"/>
        <v>ConstMin - Trenchers_2017_175</v>
      </c>
      <c r="B4994" s="1" t="s">
        <v>40</v>
      </c>
      <c r="C4994" s="1">
        <v>2020</v>
      </c>
      <c r="D4994" s="1" t="s">
        <v>103</v>
      </c>
      <c r="E4994" s="1">
        <v>2017</v>
      </c>
      <c r="F4994" s="1">
        <v>175</v>
      </c>
      <c r="G4994" s="1" t="s">
        <v>5</v>
      </c>
      <c r="H4994" s="1">
        <v>1.03747826723661E-6</v>
      </c>
      <c r="I4994" s="1">
        <v>1.25534870335629E-6</v>
      </c>
      <c r="J4994" s="1">
        <v>1.4939687048207099E-6</v>
      </c>
      <c r="K4994" s="1">
        <v>5.8456776438619403E-5</v>
      </c>
      <c r="L4994" s="1">
        <v>5.4307126888624598E-6</v>
      </c>
      <c r="M4994" s="1">
        <v>1.09498093172824E-2</v>
      </c>
      <c r="N4994" s="1">
        <v>1.9139479330075E-7</v>
      </c>
      <c r="O4994" s="1">
        <v>1.7608320983669001E-7</v>
      </c>
      <c r="P4994" s="1">
        <v>1.0120529297565501E-7</v>
      </c>
      <c r="Q4994" s="1">
        <v>8.9370871656831694E-8</v>
      </c>
      <c r="R4994" s="1">
        <v>355.25450423967902</v>
      </c>
      <c r="S4994" s="1">
        <v>91.629440532932307</v>
      </c>
      <c r="T4994" s="1">
        <v>0.30387333155466401</v>
      </c>
      <c r="U4994" s="1">
        <v>13836.0455204727</v>
      </c>
      <c r="V4994" s="1">
        <f t="shared" si="309"/>
        <v>3.0042840829278907E-2</v>
      </c>
      <c r="W4994" s="1">
        <f t="shared" si="310"/>
        <v>0.12996710512770904</v>
      </c>
      <c r="X4994" s="1">
        <f t="shared" si="311"/>
        <v>301.53827604463214</v>
      </c>
    </row>
    <row r="4995" spans="1:24" hidden="1" x14ac:dyDescent="0.3">
      <c r="A4995" s="18" t="str">
        <f t="shared" si="308"/>
        <v>ConstMin - Trenchers_2017_300</v>
      </c>
      <c r="B4995" s="1" t="s">
        <v>40</v>
      </c>
      <c r="C4995" s="1">
        <v>2020</v>
      </c>
      <c r="D4995" s="1" t="s">
        <v>103</v>
      </c>
      <c r="E4995" s="1">
        <v>2017</v>
      </c>
      <c r="F4995" s="1">
        <v>300</v>
      </c>
      <c r="G4995" s="1" t="s">
        <v>5</v>
      </c>
      <c r="H4995" s="1">
        <v>2.4700291630797499E-6</v>
      </c>
      <c r="I4995" s="1">
        <v>2.9887352873264902E-6</v>
      </c>
      <c r="J4995" s="1">
        <v>3.55684199483484E-6</v>
      </c>
      <c r="K4995" s="1">
        <v>4.7419857519088603E-5</v>
      </c>
      <c r="L4995" s="1">
        <v>1.29294455039782E-5</v>
      </c>
      <c r="M4995" s="1">
        <v>2.6069315568305398E-2</v>
      </c>
      <c r="N4995" s="1">
        <v>4.46916051214694E-7</v>
      </c>
      <c r="O4995" s="1">
        <v>4.1116276711751901E-7</v>
      </c>
      <c r="P4995" s="1">
        <v>2.4094964974421701E-7</v>
      </c>
      <c r="Q4995" s="1">
        <v>2.12774249151464E-7</v>
      </c>
      <c r="R4995" s="1">
        <v>845.79023339418495</v>
      </c>
      <c r="S4995" s="1">
        <v>147.217214567707</v>
      </c>
      <c r="T4995" s="1">
        <v>0.40516444207288499</v>
      </c>
      <c r="U4995" s="1">
        <v>32350.982901253701</v>
      </c>
      <c r="V4995" s="1">
        <f t="shared" si="309"/>
        <v>3.0590640608536741E-2</v>
      </c>
      <c r="W4995" s="1">
        <f t="shared" si="310"/>
        <v>0.13233691935081421</v>
      </c>
      <c r="X4995" s="1">
        <f t="shared" si="311"/>
        <v>363.35176358152404</v>
      </c>
    </row>
    <row r="4996" spans="1:24" hidden="1" x14ac:dyDescent="0.3">
      <c r="A4996" s="18" t="str">
        <f t="shared" si="308"/>
        <v>ConstMin - Trenchers_2017_600</v>
      </c>
      <c r="B4996" s="1" t="s">
        <v>40</v>
      </c>
      <c r="C4996" s="1">
        <v>2020</v>
      </c>
      <c r="D4996" s="1" t="s">
        <v>103</v>
      </c>
      <c r="E4996" s="1">
        <v>2017</v>
      </c>
      <c r="F4996" s="1">
        <v>600</v>
      </c>
      <c r="G4996" s="1" t="s">
        <v>5</v>
      </c>
      <c r="H4996" s="1">
        <v>8.69598400108588E-6</v>
      </c>
      <c r="I4996" s="1">
        <v>1.0522140641313899E-5</v>
      </c>
      <c r="J4996" s="1">
        <v>1.25222169615636E-5</v>
      </c>
      <c r="K4996" s="1">
        <v>1.6518052630014999E-4</v>
      </c>
      <c r="L4996" s="1">
        <v>4.5519402331800101E-5</v>
      </c>
      <c r="M4996" s="1">
        <v>9.1779625313648E-2</v>
      </c>
      <c r="N4996" s="1">
        <v>1.5734125285977299E-6</v>
      </c>
      <c r="O4996" s="1">
        <v>1.44753952630991E-6</v>
      </c>
      <c r="P4996" s="1">
        <v>8.4828727148729105E-7</v>
      </c>
      <c r="Q4996" s="1">
        <v>7.4909296380823804E-7</v>
      </c>
      <c r="R4996" s="1">
        <v>2977.6888661103799</v>
      </c>
      <c r="S4996" s="1">
        <v>296.35514490490903</v>
      </c>
      <c r="T4996" s="1">
        <v>0.81032888414576998</v>
      </c>
      <c r="U4996" s="1">
        <v>111874.067201603</v>
      </c>
      <c r="V4996" s="1">
        <f t="shared" si="309"/>
        <v>3.114320294378203E-2</v>
      </c>
      <c r="W4996" s="1">
        <f t="shared" si="310"/>
        <v>0.13472733667261622</v>
      </c>
      <c r="X4996" s="1">
        <f t="shared" si="311"/>
        <v>365.72205520887951</v>
      </c>
    </row>
    <row r="4997" spans="1:24" hidden="1" x14ac:dyDescent="0.3">
      <c r="A4997" s="18" t="str">
        <f t="shared" si="308"/>
        <v>ConstMin - Trenchers_2018_50</v>
      </c>
      <c r="B4997" s="1" t="s">
        <v>40</v>
      </c>
      <c r="C4997" s="1">
        <v>2020</v>
      </c>
      <c r="D4997" s="1" t="s">
        <v>103</v>
      </c>
      <c r="E4997" s="1">
        <v>2018</v>
      </c>
      <c r="F4997" s="1">
        <v>50</v>
      </c>
      <c r="G4997" s="1" t="s">
        <v>5</v>
      </c>
      <c r="H4997" s="1">
        <v>1.12250915809979E-5</v>
      </c>
      <c r="I4997" s="1">
        <v>1.3582360813007499E-5</v>
      </c>
      <c r="J4997" s="1">
        <v>1.6164131876637001E-5</v>
      </c>
      <c r="K4997" s="1">
        <v>3.1782355295630098E-4</v>
      </c>
      <c r="L4997" s="1">
        <v>2.9217996019282602E-4</v>
      </c>
      <c r="M4997" s="1">
        <v>6.0797610378854401E-2</v>
      </c>
      <c r="N4997" s="1">
        <v>1.0161900420216999E-6</v>
      </c>
      <c r="O4997" s="1">
        <v>9.3489483865997001E-7</v>
      </c>
      <c r="P4997" s="1">
        <v>5.61767305711491E-7</v>
      </c>
      <c r="Q4997" s="1">
        <v>4.9622192284524498E-7</v>
      </c>
      <c r="R4997" s="1">
        <v>1972.5115121418</v>
      </c>
      <c r="S4997" s="1">
        <v>1737.6828549895099</v>
      </c>
      <c r="T4997" s="1">
        <v>4.1529355312470697</v>
      </c>
      <c r="U4997" s="1">
        <v>67854.396361907697</v>
      </c>
      <c r="V4997" s="1">
        <f t="shared" si="309"/>
        <v>6.6280514749709446E-2</v>
      </c>
      <c r="W4997" s="1">
        <f t="shared" si="310"/>
        <v>1.4258079598786635</v>
      </c>
      <c r="X4997" s="1">
        <f t="shared" si="311"/>
        <v>418.42278598235487</v>
      </c>
    </row>
    <row r="4998" spans="1:24" hidden="1" x14ac:dyDescent="0.3">
      <c r="A4998" s="18" t="str">
        <f t="shared" si="308"/>
        <v>ConstMin - Trenchers_2018_100</v>
      </c>
      <c r="B4998" s="1" t="s">
        <v>40</v>
      </c>
      <c r="C4998" s="1">
        <v>2020</v>
      </c>
      <c r="D4998" s="1" t="s">
        <v>103</v>
      </c>
      <c r="E4998" s="1">
        <v>2018</v>
      </c>
      <c r="F4998" s="1">
        <v>100</v>
      </c>
      <c r="G4998" s="1" t="s">
        <v>5</v>
      </c>
      <c r="H4998" s="1">
        <v>3.88715718328704E-6</v>
      </c>
      <c r="I4998" s="1">
        <v>4.7034601917773197E-6</v>
      </c>
      <c r="J4998" s="1">
        <v>5.5975063439333397E-6</v>
      </c>
      <c r="K4998" s="1">
        <v>1.8502802230653499E-4</v>
      </c>
      <c r="L4998" s="1">
        <v>7.9222547373550804E-5</v>
      </c>
      <c r="M4998" s="1">
        <v>3.0992756280945201E-2</v>
      </c>
      <c r="N4998" s="1">
        <v>5.6578679429781499E-7</v>
      </c>
      <c r="O4998" s="1">
        <v>5.2052385075399003E-7</v>
      </c>
      <c r="P4998" s="1">
        <v>2.8642678690488301E-7</v>
      </c>
      <c r="Q4998" s="1">
        <v>2.5295871038631599E-7</v>
      </c>
      <c r="R4998" s="1">
        <v>1005.52584511499</v>
      </c>
      <c r="S4998" s="1">
        <v>445.267108680994</v>
      </c>
      <c r="T4998" s="1">
        <v>1.21549332621865</v>
      </c>
      <c r="U4998" s="1">
        <v>37550.859498763799</v>
      </c>
      <c r="V4998" s="1">
        <f t="shared" si="309"/>
        <v>4.1474980582832985E-2</v>
      </c>
      <c r="W4998" s="1">
        <f t="shared" si="310"/>
        <v>0.6985822097069736</v>
      </c>
      <c r="X4998" s="1">
        <f t="shared" si="311"/>
        <v>366.32624719232456</v>
      </c>
    </row>
    <row r="4999" spans="1:24" hidden="1" x14ac:dyDescent="0.3">
      <c r="A4999" s="18" t="str">
        <f t="shared" si="308"/>
        <v>ConstMin - Trenchers_2018_175</v>
      </c>
      <c r="B4999" s="1" t="s">
        <v>40</v>
      </c>
      <c r="C4999" s="1">
        <v>2020</v>
      </c>
      <c r="D4999" s="1" t="s">
        <v>103</v>
      </c>
      <c r="E4999" s="1">
        <v>2018</v>
      </c>
      <c r="F4999" s="1">
        <v>175</v>
      </c>
      <c r="G4999" s="1" t="s">
        <v>5</v>
      </c>
      <c r="H4999" s="1">
        <v>6.8410702809213201E-7</v>
      </c>
      <c r="I4999" s="1">
        <v>8.2776950399147997E-7</v>
      </c>
      <c r="J4999" s="1">
        <v>9.8511412045266995E-7</v>
      </c>
      <c r="K4999" s="1">
        <v>4.0924950101609302E-5</v>
      </c>
      <c r="L4999" s="1">
        <v>3.8201415468747502E-6</v>
      </c>
      <c r="M4999" s="1">
        <v>7.74474060259974E-3</v>
      </c>
      <c r="N4999" s="1">
        <v>1.3285939465048799E-7</v>
      </c>
      <c r="O4999" s="1">
        <v>1.22230643078449E-7</v>
      </c>
      <c r="P4999" s="1">
        <v>7.1583444400801904E-8</v>
      </c>
      <c r="Q4999" s="1">
        <v>6.3211531667309301E-8</v>
      </c>
      <c r="R4999" s="1">
        <v>251.269579544088</v>
      </c>
      <c r="S4999" s="1">
        <v>66.660135529506803</v>
      </c>
      <c r="T4999" s="1">
        <v>0.202582221036442</v>
      </c>
      <c r="U4999" s="1">
        <v>9665.7196517784996</v>
      </c>
      <c r="V4999" s="1">
        <f t="shared" si="309"/>
        <v>2.8357231494283732E-2</v>
      </c>
      <c r="W4999" s="1">
        <f t="shared" si="310"/>
        <v>0.13086811928115374</v>
      </c>
      <c r="X4999" s="1">
        <f t="shared" si="311"/>
        <v>329.05224944451311</v>
      </c>
    </row>
    <row r="5000" spans="1:24" hidden="1" x14ac:dyDescent="0.3">
      <c r="A5000" s="18" t="str">
        <f t="shared" si="308"/>
        <v>ConstMin - Trenchers_2018_300</v>
      </c>
      <c r="B5000" s="1" t="s">
        <v>40</v>
      </c>
      <c r="C5000" s="1">
        <v>2020</v>
      </c>
      <c r="D5000" s="1" t="s">
        <v>103</v>
      </c>
      <c r="E5000" s="1">
        <v>2018</v>
      </c>
      <c r="F5000" s="1">
        <v>300</v>
      </c>
      <c r="G5000" s="1" t="s">
        <v>5</v>
      </c>
      <c r="H5000" s="1">
        <v>6.5325598671210702E-7</v>
      </c>
      <c r="I5000" s="1">
        <v>7.9043974392165004E-7</v>
      </c>
      <c r="J5000" s="1">
        <v>9.4068862086543501E-7</v>
      </c>
      <c r="K5000" s="1">
        <v>1.3315420867518299E-5</v>
      </c>
      <c r="L5000" s="1">
        <v>3.6478653677089502E-6</v>
      </c>
      <c r="M5000" s="1">
        <v>7.3954775443401096E-3</v>
      </c>
      <c r="N5000" s="1">
        <v>1.2498361744635501E-7</v>
      </c>
      <c r="O5000" s="1">
        <v>1.14984928050646E-7</v>
      </c>
      <c r="P5000" s="1">
        <v>6.83552597533021E-8</v>
      </c>
      <c r="Q5000" s="1">
        <v>6.0360893537481001E-8</v>
      </c>
      <c r="R5000" s="1">
        <v>239.938124263362</v>
      </c>
      <c r="S5000" s="1">
        <v>36.945532742624998</v>
      </c>
      <c r="T5000" s="1">
        <v>0.101291110518221</v>
      </c>
      <c r="U5000" s="1">
        <v>9236.3831856562501</v>
      </c>
      <c r="V5000" s="1">
        <f t="shared" si="309"/>
        <v>2.8337101611528935E-2</v>
      </c>
      <c r="W5000" s="1">
        <f t="shared" si="310"/>
        <v>0.13077522023005983</v>
      </c>
      <c r="X5000" s="1">
        <f t="shared" si="311"/>
        <v>364.74605277408784</v>
      </c>
    </row>
    <row r="5001" spans="1:24" hidden="1" x14ac:dyDescent="0.3">
      <c r="A5001" s="18" t="str">
        <f t="shared" si="308"/>
        <v>ConstMin - Trenchers_2018_600</v>
      </c>
      <c r="B5001" s="1" t="s">
        <v>40</v>
      </c>
      <c r="C5001" s="1">
        <v>2020</v>
      </c>
      <c r="D5001" s="1" t="s">
        <v>103</v>
      </c>
      <c r="E5001" s="1">
        <v>2018</v>
      </c>
      <c r="F5001" s="1">
        <v>600</v>
      </c>
      <c r="G5001" s="1" t="s">
        <v>5</v>
      </c>
      <c r="H5001" s="1">
        <v>1.0023206115414901E-5</v>
      </c>
      <c r="I5001" s="1">
        <v>1.2128079399652001E-5</v>
      </c>
      <c r="J5001" s="1">
        <v>1.4433416806197499E-5</v>
      </c>
      <c r="K5001" s="1">
        <v>2.0264868338790899E-4</v>
      </c>
      <c r="L5001" s="1">
        <v>5.5970870846292601E-5</v>
      </c>
      <c r="M5001" s="1">
        <v>0.113472202714786</v>
      </c>
      <c r="N5001" s="1">
        <v>1.9176809462093302E-6</v>
      </c>
      <c r="O5001" s="1">
        <v>1.7642664705125899E-6</v>
      </c>
      <c r="P5001" s="1">
        <v>1.0488060905931099E-6</v>
      </c>
      <c r="Q5001" s="1">
        <v>9.2614486440737501E-7</v>
      </c>
      <c r="R5001" s="1">
        <v>3681.4806497863701</v>
      </c>
      <c r="S5001" s="1">
        <v>365.27494604558598</v>
      </c>
      <c r="T5001" s="1">
        <v>0.81032888414576998</v>
      </c>
      <c r="U5001" s="1">
        <v>141205.66473762601</v>
      </c>
      <c r="V5001" s="1">
        <f t="shared" si="309"/>
        <v>2.8439929309637946E-2</v>
      </c>
      <c r="W5001" s="1">
        <f t="shared" si="310"/>
        <v>0.13124976822901671</v>
      </c>
      <c r="X5001" s="1">
        <f t="shared" si="311"/>
        <v>450.77369595513113</v>
      </c>
    </row>
    <row r="5002" spans="1:24" hidden="1" x14ac:dyDescent="0.3">
      <c r="A5002" s="18" t="str">
        <f t="shared" ref="A5002:A5065" si="312">D5002&amp;"_"&amp;E5002&amp;"_"&amp;F5002</f>
        <v>ConstMin - Trenchers_2019_50</v>
      </c>
      <c r="B5002" s="1" t="s">
        <v>40</v>
      </c>
      <c r="C5002" s="1">
        <v>2020</v>
      </c>
      <c r="D5002" s="1" t="s">
        <v>103</v>
      </c>
      <c r="E5002" s="1">
        <v>2019</v>
      </c>
      <c r="F5002" s="1">
        <v>50</v>
      </c>
      <c r="G5002" s="1" t="s">
        <v>5</v>
      </c>
      <c r="H5002" s="1">
        <v>1.12047487860227E-5</v>
      </c>
      <c r="I5002" s="1">
        <v>1.35577460310875E-5</v>
      </c>
      <c r="J5002" s="1">
        <v>1.6134838251872701E-5</v>
      </c>
      <c r="K5002" s="1">
        <v>3.43023440460447E-4</v>
      </c>
      <c r="L5002" s="1">
        <v>3.2475276151130701E-4</v>
      </c>
      <c r="M5002" s="1">
        <v>6.8140998332042693E-2</v>
      </c>
      <c r="N5002" s="1">
        <v>1.0900761592638899E-6</v>
      </c>
      <c r="O5002" s="1">
        <v>1.0028700665227801E-6</v>
      </c>
      <c r="P5002" s="1">
        <v>6.2966117932598304E-7</v>
      </c>
      <c r="Q5002" s="1">
        <v>5.5615766814218701E-7</v>
      </c>
      <c r="R5002" s="1">
        <v>2210.7596469866698</v>
      </c>
      <c r="S5002" s="1">
        <v>1992.4601526489</v>
      </c>
      <c r="T5002" s="1">
        <v>4.5580999733199601</v>
      </c>
      <c r="U5002" s="1">
        <v>76466.192969436801</v>
      </c>
      <c r="V5002" s="1">
        <f t="shared" si="309"/>
        <v>5.8709262723288268E-2</v>
      </c>
      <c r="W5002" s="1">
        <f t="shared" si="310"/>
        <v>1.4062805979668709</v>
      </c>
      <c r="X5002" s="1">
        <f t="shared" si="311"/>
        <v>437.12515397016665</v>
      </c>
    </row>
    <row r="5003" spans="1:24" hidden="1" x14ac:dyDescent="0.3">
      <c r="A5003" s="18" t="str">
        <f t="shared" si="312"/>
        <v>ConstMin - Trenchers_2019_100</v>
      </c>
      <c r="B5003" s="1" t="s">
        <v>40</v>
      </c>
      <c r="C5003" s="1">
        <v>2020</v>
      </c>
      <c r="D5003" s="1" t="s">
        <v>103</v>
      </c>
      <c r="E5003" s="1">
        <v>2019</v>
      </c>
      <c r="F5003" s="1">
        <v>100</v>
      </c>
      <c r="G5003" s="1" t="s">
        <v>5</v>
      </c>
      <c r="H5003" s="1">
        <v>3.21118562075046E-6</v>
      </c>
      <c r="I5003" s="1">
        <v>3.8855346011080602E-6</v>
      </c>
      <c r="J5003" s="1">
        <v>4.6241072938806699E-6</v>
      </c>
      <c r="K5003" s="1">
        <v>1.64006340946512E-4</v>
      </c>
      <c r="L5003" s="1">
        <v>7.05867128071158E-5</v>
      </c>
      <c r="M5003" s="1">
        <v>2.77652377116916E-2</v>
      </c>
      <c r="N5003" s="1">
        <v>4.8768757766128396E-7</v>
      </c>
      <c r="O5003" s="1">
        <v>4.4867257144838098E-7</v>
      </c>
      <c r="P5003" s="1">
        <v>2.5660705630098001E-7</v>
      </c>
      <c r="Q5003" s="1">
        <v>2.26616137701735E-7</v>
      </c>
      <c r="R5003" s="1">
        <v>900.81255961194302</v>
      </c>
      <c r="S5003" s="1">
        <v>383.465254215502</v>
      </c>
      <c r="T5003" s="1">
        <v>0.91161999466399202</v>
      </c>
      <c r="U5003" s="1">
        <v>33659.727870027396</v>
      </c>
      <c r="V5003" s="1">
        <f t="shared" ref="V5003:V5066" si="313">IFERROR(CONVERT(I5003,"ton","g")*365/U5003,0)</f>
        <v>3.8223352973159014E-2</v>
      </c>
      <c r="W5003" s="1">
        <f t="shared" ref="W5003:W5066" si="314">IFERROR(CONVERT(L5003,"ton","g")*365/U5003,0)</f>
        <v>0.69438600239770598</v>
      </c>
      <c r="X5003" s="1">
        <f t="shared" ref="X5003:X5066" si="315">S5003/T5003</f>
        <v>420.64155729366263</v>
      </c>
    </row>
    <row r="5004" spans="1:24" hidden="1" x14ac:dyDescent="0.3">
      <c r="A5004" s="18" t="str">
        <f t="shared" si="312"/>
        <v>ConstMin - Trenchers_2019_175</v>
      </c>
      <c r="B5004" s="1" t="s">
        <v>40</v>
      </c>
      <c r="C5004" s="1">
        <v>2020</v>
      </c>
      <c r="D5004" s="1" t="s">
        <v>103</v>
      </c>
      <c r="E5004" s="1">
        <v>2019</v>
      </c>
      <c r="F5004" s="1">
        <v>175</v>
      </c>
      <c r="G5004" s="1" t="s">
        <v>5</v>
      </c>
      <c r="H5004" s="1">
        <v>7.0353334686532501E-7</v>
      </c>
      <c r="I5004" s="1">
        <v>8.5127534970704302E-7</v>
      </c>
      <c r="J5004" s="1">
        <v>1.0130880194860601E-6</v>
      </c>
      <c r="K5004" s="1">
        <v>4.4988498985783902E-5</v>
      </c>
      <c r="L5004" s="1">
        <v>4.2203138792609396E-6</v>
      </c>
      <c r="M5004" s="1">
        <v>8.60437202405725E-3</v>
      </c>
      <c r="N5004" s="1">
        <v>1.44748668856264E-7</v>
      </c>
      <c r="O5004" s="1">
        <v>1.3316877534776301E-7</v>
      </c>
      <c r="P5004" s="1">
        <v>7.9530580407570706E-8</v>
      </c>
      <c r="Q5004" s="1">
        <v>7.0227727768368495E-8</v>
      </c>
      <c r="R5004" s="1">
        <v>279.15937429847997</v>
      </c>
      <c r="S5004" s="1">
        <v>73.778082204691501</v>
      </c>
      <c r="T5004" s="1">
        <v>0.202582221036442</v>
      </c>
      <c r="U5004" s="1">
        <v>10697.8219196802</v>
      </c>
      <c r="V5004" s="1">
        <f t="shared" si="313"/>
        <v>2.6348948841695599E-2</v>
      </c>
      <c r="W5004" s="1">
        <f t="shared" si="314"/>
        <v>0.13062851466192804</v>
      </c>
      <c r="X5004" s="1">
        <f t="shared" si="315"/>
        <v>364.1883370970632</v>
      </c>
    </row>
    <row r="5005" spans="1:24" hidden="1" x14ac:dyDescent="0.3">
      <c r="A5005" s="18" t="str">
        <f t="shared" si="312"/>
        <v>ConstMin - Trenchers_2019_300</v>
      </c>
      <c r="B5005" s="1" t="s">
        <v>40</v>
      </c>
      <c r="C5005" s="1">
        <v>2020</v>
      </c>
      <c r="D5005" s="1" t="s">
        <v>103</v>
      </c>
      <c r="E5005" s="1">
        <v>2019</v>
      </c>
      <c r="F5005" s="1">
        <v>300</v>
      </c>
      <c r="G5005" s="1" t="s">
        <v>5</v>
      </c>
      <c r="H5005" s="1">
        <v>1.24428793693491E-6</v>
      </c>
      <c r="I5005" s="1">
        <v>1.5055884036912401E-6</v>
      </c>
      <c r="J5005" s="1">
        <v>1.7917746291862701E-6</v>
      </c>
      <c r="K5005" s="1">
        <v>2.7111304355615199E-5</v>
      </c>
      <c r="L5005" s="1">
        <v>7.4641602611177996E-6</v>
      </c>
      <c r="M5005" s="1">
        <v>1.5217923019765701E-2</v>
      </c>
      <c r="N5005" s="1">
        <v>2.5339257831105199E-7</v>
      </c>
      <c r="O5005" s="1">
        <v>2.3312117204616801E-7</v>
      </c>
      <c r="P5005" s="1">
        <v>1.40659916490803E-7</v>
      </c>
      <c r="Q5005" s="1">
        <v>1.2420664193087199E-7</v>
      </c>
      <c r="R5005" s="1">
        <v>493.72875282966498</v>
      </c>
      <c r="S5005" s="1">
        <v>75.9247645353027</v>
      </c>
      <c r="T5005" s="1">
        <v>0.202582221036442</v>
      </c>
      <c r="U5005" s="1">
        <v>18981.1911338256</v>
      </c>
      <c r="V5005" s="1">
        <f t="shared" si="313"/>
        <v>2.6264636789427094E-2</v>
      </c>
      <c r="W5005" s="1">
        <f t="shared" si="314"/>
        <v>0.13021052614093998</v>
      </c>
      <c r="X5005" s="1">
        <f t="shared" si="315"/>
        <v>374.78493496053039</v>
      </c>
    </row>
    <row r="5006" spans="1:24" hidden="1" x14ac:dyDescent="0.3">
      <c r="A5006" s="18" t="str">
        <f t="shared" si="312"/>
        <v>ConstMin - Trenchers_2019_600</v>
      </c>
      <c r="B5006" s="1" t="s">
        <v>40</v>
      </c>
      <c r="C5006" s="1">
        <v>2020</v>
      </c>
      <c r="D5006" s="1" t="s">
        <v>103</v>
      </c>
      <c r="E5006" s="1">
        <v>2019</v>
      </c>
      <c r="F5006" s="1">
        <v>600</v>
      </c>
      <c r="G5006" s="1" t="s">
        <v>5</v>
      </c>
      <c r="H5006" s="1">
        <v>4.3031614990649597E-6</v>
      </c>
      <c r="I5006" s="1">
        <v>5.2068254138685997E-6</v>
      </c>
      <c r="J5006" s="1">
        <v>6.1965525586535403E-6</v>
      </c>
      <c r="K5006" s="1">
        <v>9.32421582474429E-5</v>
      </c>
      <c r="L5006" s="1">
        <v>2.5813548540552101E-5</v>
      </c>
      <c r="M5006" s="1">
        <v>5.2628638830736998E-2</v>
      </c>
      <c r="N5006" s="1">
        <v>8.7631580663147104E-7</v>
      </c>
      <c r="O5006" s="1">
        <v>8.0621054210095301E-7</v>
      </c>
      <c r="P5006" s="1">
        <v>4.8644877052808598E-7</v>
      </c>
      <c r="Q5006" s="1">
        <v>4.2954787523029502E-7</v>
      </c>
      <c r="R5006" s="1">
        <v>1707.47822677727</v>
      </c>
      <c r="S5006" s="1">
        <v>179.64341608799299</v>
      </c>
      <c r="T5006" s="1">
        <v>0.40516444207288499</v>
      </c>
      <c r="U5006" s="1">
        <v>65120.738331897497</v>
      </c>
      <c r="V5006" s="1">
        <f t="shared" si="313"/>
        <v>2.6475386003142268E-2</v>
      </c>
      <c r="W5006" s="1">
        <f t="shared" si="314"/>
        <v>0.13125534416837537</v>
      </c>
      <c r="X5006" s="1">
        <f t="shared" si="315"/>
        <v>443.38396323455493</v>
      </c>
    </row>
    <row r="5007" spans="1:24" hidden="1" x14ac:dyDescent="0.3">
      <c r="A5007" s="18" t="str">
        <f t="shared" si="312"/>
        <v>ConstMin - Trenchers_2019_750</v>
      </c>
      <c r="B5007" s="1" t="s">
        <v>40</v>
      </c>
      <c r="C5007" s="1">
        <v>2020</v>
      </c>
      <c r="D5007" s="1" t="s">
        <v>103</v>
      </c>
      <c r="E5007" s="1">
        <v>2019</v>
      </c>
      <c r="F5007" s="1">
        <v>750</v>
      </c>
      <c r="G5007" s="1" t="s">
        <v>5</v>
      </c>
      <c r="H5007" s="1">
        <v>4.0209116229813198E-6</v>
      </c>
      <c r="I5007" s="1">
        <v>4.8653030638073999E-6</v>
      </c>
      <c r="J5007" s="1">
        <v>5.7901127370930997E-6</v>
      </c>
      <c r="K5007" s="1">
        <v>8.7126285622901597E-5</v>
      </c>
      <c r="L5007" s="1">
        <v>2.4120404818562399E-5</v>
      </c>
      <c r="M5007" s="1">
        <v>4.9176658980188998E-2</v>
      </c>
      <c r="N5007" s="1">
        <v>8.1883713010826596E-7</v>
      </c>
      <c r="O5007" s="1">
        <v>7.5333015969960398E-7</v>
      </c>
      <c r="P5007" s="1">
        <v>4.5454197241409101E-7</v>
      </c>
      <c r="Q5007" s="1">
        <v>4.0137327974228301E-7</v>
      </c>
      <c r="R5007" s="1">
        <v>1595.4825422025399</v>
      </c>
      <c r="S5007" s="1">
        <v>95.809821913596295</v>
      </c>
      <c r="T5007" s="1">
        <v>0.202582221036442</v>
      </c>
      <c r="U5007" s="1">
        <v>61318.2860247016</v>
      </c>
      <c r="V5007" s="1">
        <f t="shared" si="313"/>
        <v>2.6272928976062673E-2</v>
      </c>
      <c r="W5007" s="1">
        <f t="shared" si="314"/>
        <v>0.1302516357893746</v>
      </c>
      <c r="X5007" s="1">
        <f t="shared" si="315"/>
        <v>472.94289411685992</v>
      </c>
    </row>
    <row r="5008" spans="1:24" hidden="1" x14ac:dyDescent="0.3">
      <c r="A5008" s="18" t="str">
        <f t="shared" si="312"/>
        <v>ConstMin - Trenchers_2020_50</v>
      </c>
      <c r="B5008" s="1" t="s">
        <v>40</v>
      </c>
      <c r="C5008" s="1">
        <v>2020</v>
      </c>
      <c r="D5008" s="1" t="s">
        <v>103</v>
      </c>
      <c r="E5008" s="1">
        <v>2020</v>
      </c>
      <c r="F5008" s="1">
        <v>50</v>
      </c>
      <c r="G5008" s="1" t="s">
        <v>5</v>
      </c>
      <c r="H5008" s="1">
        <v>9.0200927842187203E-6</v>
      </c>
      <c r="I5008" s="1">
        <v>1.09143122689046E-5</v>
      </c>
      <c r="J5008" s="1">
        <v>1.2988933609274901E-5</v>
      </c>
      <c r="K5008" s="1">
        <v>3.03399088799145E-4</v>
      </c>
      <c r="L5008" s="1">
        <v>2.9643817162402797E-4</v>
      </c>
      <c r="M5008" s="1">
        <v>6.2736998343716904E-2</v>
      </c>
      <c r="N5008" s="1">
        <v>9.57616625128475E-7</v>
      </c>
      <c r="O5008" s="1">
        <v>8.81007295118197E-7</v>
      </c>
      <c r="P5008" s="1">
        <v>5.7976405918402501E-7</v>
      </c>
      <c r="Q5008" s="1">
        <v>5.1205094670111805E-7</v>
      </c>
      <c r="R5008" s="1">
        <v>2035.43281880768</v>
      </c>
      <c r="S5008" s="1">
        <v>1756.8900126844601</v>
      </c>
      <c r="T5008" s="1">
        <v>3.6464799786559601</v>
      </c>
      <c r="U5008" s="1">
        <v>70568.415509492494</v>
      </c>
      <c r="V5008" s="1">
        <f t="shared" si="313"/>
        <v>5.1212338767388121E-2</v>
      </c>
      <c r="W5008" s="1">
        <f t="shared" si="314"/>
        <v>1.3909526953931024</v>
      </c>
      <c r="X5008" s="1">
        <f t="shared" si="315"/>
        <v>481.80437654069459</v>
      </c>
    </row>
    <row r="5009" spans="1:24" hidden="1" x14ac:dyDescent="0.3">
      <c r="A5009" s="18" t="str">
        <f t="shared" si="312"/>
        <v>ConstMin - Trenchers_2020_100</v>
      </c>
      <c r="B5009" s="1" t="s">
        <v>40</v>
      </c>
      <c r="C5009" s="1">
        <v>2020</v>
      </c>
      <c r="D5009" s="1" t="s">
        <v>103</v>
      </c>
      <c r="E5009" s="1">
        <v>2020</v>
      </c>
      <c r="F5009" s="1">
        <v>100</v>
      </c>
      <c r="G5009" s="1" t="s">
        <v>5</v>
      </c>
      <c r="H5009" s="1">
        <v>1.46247437656432E-6</v>
      </c>
      <c r="I5009" s="1">
        <v>1.7695939956428299E-6</v>
      </c>
      <c r="J5009" s="1">
        <v>2.1059631022526301E-6</v>
      </c>
      <c r="K5009" s="1">
        <v>8.0861736993950104E-5</v>
      </c>
      <c r="L5009" s="1">
        <v>3.4990159747155102E-5</v>
      </c>
      <c r="M5009" s="1">
        <v>1.3840732154467499E-2</v>
      </c>
      <c r="N5009" s="1">
        <v>2.3332822074747501E-7</v>
      </c>
      <c r="O5009" s="1">
        <v>2.1466196308767701E-7</v>
      </c>
      <c r="P5009" s="1">
        <v>1.27920558376978E-7</v>
      </c>
      <c r="Q5009" s="1">
        <v>1.12966195225078E-7</v>
      </c>
      <c r="R5009" s="1">
        <v>449.04731190971103</v>
      </c>
      <c r="S5009" s="1">
        <v>189.58594477713899</v>
      </c>
      <c r="T5009" s="1">
        <v>0.40516444207288499</v>
      </c>
      <c r="U5009" s="1">
        <v>17252.3209747197</v>
      </c>
      <c r="V5009" s="1">
        <f t="shared" si="313"/>
        <v>3.3963677408172188E-2</v>
      </c>
      <c r="W5009" s="1">
        <f t="shared" si="314"/>
        <v>0.67156336483899892</v>
      </c>
      <c r="X5009" s="1">
        <f t="shared" si="315"/>
        <v>467.92345302363526</v>
      </c>
    </row>
    <row r="5010" spans="1:24" hidden="1" x14ac:dyDescent="0.3">
      <c r="A5010" s="18" t="str">
        <f t="shared" si="312"/>
        <v>ConstMin - Trenchers_2020_300</v>
      </c>
      <c r="B5010" s="1" t="s">
        <v>40</v>
      </c>
      <c r="C5010" s="1">
        <v>2020</v>
      </c>
      <c r="D5010" s="1" t="s">
        <v>103</v>
      </c>
      <c r="E5010" s="1">
        <v>2020</v>
      </c>
      <c r="F5010" s="1">
        <v>300</v>
      </c>
      <c r="G5010" s="1" t="s">
        <v>5</v>
      </c>
      <c r="H5010" s="1">
        <v>6.15296124512271E-7</v>
      </c>
      <c r="I5010" s="1">
        <v>7.4450831065984798E-7</v>
      </c>
      <c r="J5010" s="1">
        <v>8.8602641929767002E-7</v>
      </c>
      <c r="K5010" s="1">
        <v>1.444761983033E-5</v>
      </c>
      <c r="L5010" s="1">
        <v>3.9981505691131804E-6</v>
      </c>
      <c r="M5010" s="1">
        <v>8.1988132877288799E-3</v>
      </c>
      <c r="N5010" s="1">
        <v>1.3442895073889601E-7</v>
      </c>
      <c r="O5010" s="1">
        <v>1.2367463467978499E-7</v>
      </c>
      <c r="P5010" s="1">
        <v>7.5783635883828202E-8</v>
      </c>
      <c r="Q5010" s="1">
        <v>6.6917611882012095E-8</v>
      </c>
      <c r="R5010" s="1">
        <v>266.001467741422</v>
      </c>
      <c r="S5010" s="1">
        <v>46.549111590096302</v>
      </c>
      <c r="T5010" s="1">
        <v>0.101291110518221</v>
      </c>
      <c r="U5010" s="1">
        <v>10240.804549821099</v>
      </c>
      <c r="V5010" s="1">
        <f t="shared" si="313"/>
        <v>2.4072659511858489E-2</v>
      </c>
      <c r="W5010" s="1">
        <f t="shared" si="314"/>
        <v>0.1292747387092337</v>
      </c>
      <c r="X5010" s="1">
        <f t="shared" si="315"/>
        <v>459.55771786826944</v>
      </c>
    </row>
    <row r="5011" spans="1:24" hidden="1" x14ac:dyDescent="0.3">
      <c r="A5011" s="18" t="str">
        <f t="shared" si="312"/>
        <v>ConstMin - Trenchers_2020_600</v>
      </c>
      <c r="B5011" s="1" t="s">
        <v>40</v>
      </c>
      <c r="C5011" s="1">
        <v>2020</v>
      </c>
      <c r="D5011" s="1" t="s">
        <v>103</v>
      </c>
      <c r="E5011" s="1">
        <v>2020</v>
      </c>
      <c r="F5011" s="1">
        <v>600</v>
      </c>
      <c r="G5011" s="1" t="s">
        <v>5</v>
      </c>
      <c r="H5011" s="1">
        <v>5.4358904855076303E-6</v>
      </c>
      <c r="I5011" s="1">
        <v>6.5774274874642302E-6</v>
      </c>
      <c r="J5011" s="1">
        <v>7.82768229913098E-6</v>
      </c>
      <c r="K5011" s="1">
        <v>1.2727859590041301E-4</v>
      </c>
      <c r="L5011" s="1">
        <v>3.53220307628247E-5</v>
      </c>
      <c r="M5011" s="1">
        <v>7.2433173829181297E-2</v>
      </c>
      <c r="N5011" s="1">
        <v>1.18762499093844E-6</v>
      </c>
      <c r="O5011" s="1">
        <v>1.09261499166336E-6</v>
      </c>
      <c r="P5011" s="1">
        <v>6.6951753610445397E-7</v>
      </c>
      <c r="Q5011" s="1">
        <v>5.91189827549559E-7</v>
      </c>
      <c r="R5011" s="1">
        <v>2350.0145540049198</v>
      </c>
      <c r="S5011" s="1">
        <v>195.46107536618101</v>
      </c>
      <c r="T5011" s="1">
        <v>0.40516444207288499</v>
      </c>
      <c r="U5011" s="1">
        <v>90453.284582318505</v>
      </c>
      <c r="V5011" s="1">
        <f t="shared" si="313"/>
        <v>2.4077995437231787E-2</v>
      </c>
      <c r="W5011" s="1">
        <f t="shared" si="314"/>
        <v>0.12930339363861806</v>
      </c>
      <c r="X5011" s="1">
        <f t="shared" si="315"/>
        <v>482.42406062627663</v>
      </c>
    </row>
    <row r="5012" spans="1:24" hidden="1" x14ac:dyDescent="0.3">
      <c r="A5012" s="18" t="str">
        <f t="shared" si="312"/>
        <v>ConstMin - Trenchers_2021_50</v>
      </c>
      <c r="B5012" s="1" t="s">
        <v>40</v>
      </c>
      <c r="C5012" s="1">
        <v>2020</v>
      </c>
      <c r="D5012" s="1" t="s">
        <v>103</v>
      </c>
      <c r="E5012" s="1">
        <v>2021</v>
      </c>
      <c r="F5012" s="1">
        <v>50</v>
      </c>
      <c r="G5012" s="1" t="s">
        <v>5</v>
      </c>
      <c r="H5012" s="1">
        <v>4.9067550411350298E-6</v>
      </c>
      <c r="I5012" s="1">
        <v>5.9371735997733802E-6</v>
      </c>
      <c r="J5012" s="1">
        <v>7.0657272592344399E-6</v>
      </c>
      <c r="K5012" s="1">
        <v>1.6504320344083099E-4</v>
      </c>
      <c r="L5012" s="1">
        <v>1.61256599881753E-4</v>
      </c>
      <c r="M5012" s="1">
        <v>3.4127706915309301E-2</v>
      </c>
      <c r="N5012" s="1">
        <v>5.2092481920415696E-7</v>
      </c>
      <c r="O5012" s="1">
        <v>4.7925083366782403E-7</v>
      </c>
      <c r="P5012" s="1">
        <v>3.15380372255951E-7</v>
      </c>
      <c r="Q5012" s="1">
        <v>2.7854575603030199E-7</v>
      </c>
      <c r="R5012" s="1">
        <v>1107.2358659159099</v>
      </c>
      <c r="S5012" s="1">
        <v>987.81282192284505</v>
      </c>
      <c r="T5012" s="1">
        <v>2.12711332088264</v>
      </c>
      <c r="U5012" s="1">
        <v>38195.429114350001</v>
      </c>
      <c r="V5012" s="1">
        <f t="shared" si="313"/>
        <v>5.1470330242838598E-2</v>
      </c>
      <c r="W5012" s="1">
        <f t="shared" si="314"/>
        <v>1.3979598727023779</v>
      </c>
      <c r="X5012" s="1">
        <f t="shared" si="315"/>
        <v>464.39125373581635</v>
      </c>
    </row>
    <row r="5013" spans="1:24" hidden="1" x14ac:dyDescent="0.3">
      <c r="A5013" s="18" t="str">
        <f t="shared" si="312"/>
        <v>ConstMin - Trenchers_2021_100</v>
      </c>
      <c r="B5013" s="1" t="s">
        <v>40</v>
      </c>
      <c r="C5013" s="1">
        <v>2020</v>
      </c>
      <c r="D5013" s="1" t="s">
        <v>103</v>
      </c>
      <c r="E5013" s="1">
        <v>2021</v>
      </c>
      <c r="F5013" s="1">
        <v>100</v>
      </c>
      <c r="G5013" s="1" t="s">
        <v>5</v>
      </c>
      <c r="H5013" s="1">
        <v>1.0204274508365499E-6</v>
      </c>
      <c r="I5013" s="1">
        <v>1.23471721551222E-6</v>
      </c>
      <c r="J5013" s="1">
        <v>1.46941552920463E-6</v>
      </c>
      <c r="K5013" s="1">
        <v>5.64205004020614E-5</v>
      </c>
      <c r="L5013" s="1">
        <v>2.4414047922693802E-5</v>
      </c>
      <c r="M5013" s="1">
        <v>9.6572379362118797E-3</v>
      </c>
      <c r="N5013" s="1">
        <v>1.62802525173063E-7</v>
      </c>
      <c r="O5013" s="1">
        <v>1.4977832315921799E-7</v>
      </c>
      <c r="P5013" s="1">
        <v>8.9255341075349596E-8</v>
      </c>
      <c r="Q5013" s="1">
        <v>7.8821077805844597E-8</v>
      </c>
      <c r="R5013" s="1">
        <v>313.31844929378599</v>
      </c>
      <c r="S5013" s="1">
        <v>147.33019784826601</v>
      </c>
      <c r="T5013" s="1">
        <v>0.30387333155466401</v>
      </c>
      <c r="U5013" s="1">
        <v>11982.856091658899</v>
      </c>
      <c r="V5013" s="1">
        <f t="shared" si="313"/>
        <v>3.4118958098086592E-2</v>
      </c>
      <c r="W5013" s="1">
        <f t="shared" si="314"/>
        <v>0.67463372796135113</v>
      </c>
      <c r="X5013" s="1">
        <f t="shared" si="315"/>
        <v>484.84082856004977</v>
      </c>
    </row>
    <row r="5014" spans="1:24" hidden="1" x14ac:dyDescent="0.3">
      <c r="A5014" s="18" t="str">
        <f t="shared" si="312"/>
        <v>ConstMin - Trenchers_2021_175</v>
      </c>
      <c r="B5014" s="1" t="s">
        <v>40</v>
      </c>
      <c r="C5014" s="1">
        <v>2020</v>
      </c>
      <c r="D5014" s="1" t="s">
        <v>103</v>
      </c>
      <c r="E5014" s="1">
        <v>2021</v>
      </c>
      <c r="F5014" s="1">
        <v>175</v>
      </c>
      <c r="G5014" s="1" t="s">
        <v>5</v>
      </c>
      <c r="H5014" s="1">
        <v>4.2357086558152998E-7</v>
      </c>
      <c r="I5014" s="1">
        <v>5.1252074735365102E-7</v>
      </c>
      <c r="J5014" s="1">
        <v>6.0994204643740297E-7</v>
      </c>
      <c r="K5014" s="1">
        <v>2.91890491379801E-5</v>
      </c>
      <c r="L5014" s="1">
        <v>2.75233343721602E-6</v>
      </c>
      <c r="M5014" s="1">
        <v>5.6440765717116299E-3</v>
      </c>
      <c r="N5014" s="1">
        <v>9.3031187047398003E-8</v>
      </c>
      <c r="O5014" s="1">
        <v>8.5588692083606196E-8</v>
      </c>
      <c r="P5014" s="1">
        <v>5.2169579767259303E-8</v>
      </c>
      <c r="Q5014" s="1">
        <v>4.60661942409934E-8</v>
      </c>
      <c r="R5014" s="1">
        <v>183.11584852984799</v>
      </c>
      <c r="S5014" s="1">
        <v>45.419278784511398</v>
      </c>
      <c r="T5014" s="1">
        <v>0.101291110518221</v>
      </c>
      <c r="U5014" s="1">
        <v>7039.9882115992696</v>
      </c>
      <c r="V5014" s="1">
        <f t="shared" si="313"/>
        <v>2.4106164703627652E-2</v>
      </c>
      <c r="W5014" s="1">
        <f t="shared" si="314"/>
        <v>0.12945466793181198</v>
      </c>
      <c r="X5014" s="1">
        <f t="shared" si="315"/>
        <v>448.40340432777703</v>
      </c>
    </row>
    <row r="5015" spans="1:24" hidden="1" x14ac:dyDescent="0.3">
      <c r="A5015" s="18" t="str">
        <f t="shared" si="312"/>
        <v>ConstMin - Trenchers_2021_300</v>
      </c>
      <c r="B5015" s="1" t="s">
        <v>40</v>
      </c>
      <c r="C5015" s="1">
        <v>2020</v>
      </c>
      <c r="D5015" s="1" t="s">
        <v>103</v>
      </c>
      <c r="E5015" s="1">
        <v>2021</v>
      </c>
      <c r="F5015" s="1">
        <v>300</v>
      </c>
      <c r="G5015" s="1" t="s">
        <v>5</v>
      </c>
      <c r="H5015" s="1">
        <v>1.7111081368799E-6</v>
      </c>
      <c r="I5015" s="1">
        <v>2.07044084562468E-6</v>
      </c>
      <c r="J5015" s="1">
        <v>2.46399571710706E-6</v>
      </c>
      <c r="K5015" s="1">
        <v>4.0064721994764303E-5</v>
      </c>
      <c r="L5015" s="1">
        <v>1.11186592906033E-5</v>
      </c>
      <c r="M5015" s="1">
        <v>2.2800494868243201E-2</v>
      </c>
      <c r="N5015" s="1">
        <v>3.73840273451888E-7</v>
      </c>
      <c r="O5015" s="1">
        <v>3.4393305157573702E-7</v>
      </c>
      <c r="P5015" s="1">
        <v>2.10750548942513E-7</v>
      </c>
      <c r="Q5015" s="1">
        <v>1.8609457402749899E-7</v>
      </c>
      <c r="R5015" s="1">
        <v>739.73694574321803</v>
      </c>
      <c r="S5015" s="1">
        <v>97.391587841415102</v>
      </c>
      <c r="T5015" s="1">
        <v>0.202582221036442</v>
      </c>
      <c r="U5015" s="1">
        <v>28487.039443613899</v>
      </c>
      <c r="V5015" s="1">
        <f t="shared" si="313"/>
        <v>2.4066010985049235E-2</v>
      </c>
      <c r="W5015" s="1">
        <f t="shared" si="314"/>
        <v>0.1292390348616532</v>
      </c>
      <c r="X5015" s="1">
        <f t="shared" si="315"/>
        <v>480.75091359520428</v>
      </c>
    </row>
    <row r="5016" spans="1:24" hidden="1" x14ac:dyDescent="0.3">
      <c r="A5016" s="18" t="str">
        <f t="shared" si="312"/>
        <v>ConstMin - Trenchers_2021_750</v>
      </c>
      <c r="B5016" s="1" t="s">
        <v>40</v>
      </c>
      <c r="C5016" s="1">
        <v>2020</v>
      </c>
      <c r="D5016" s="1" t="s">
        <v>103</v>
      </c>
      <c r="E5016" s="1">
        <v>2021</v>
      </c>
      <c r="F5016" s="1">
        <v>750</v>
      </c>
      <c r="G5016" s="1" t="s">
        <v>5</v>
      </c>
      <c r="H5016" s="1">
        <v>3.7370905740027102E-6</v>
      </c>
      <c r="I5016" s="1">
        <v>4.5218795945432803E-6</v>
      </c>
      <c r="J5016" s="1">
        <v>5.3814104265638997E-6</v>
      </c>
      <c r="K5016" s="1">
        <v>8.7502064708597194E-5</v>
      </c>
      <c r="L5016" s="1">
        <v>2.42833494475853E-5</v>
      </c>
      <c r="M5016" s="1">
        <v>4.97966859126035E-2</v>
      </c>
      <c r="N5016" s="1">
        <v>8.16473799632046E-7</v>
      </c>
      <c r="O5016" s="1">
        <v>7.5115589566148201E-7</v>
      </c>
      <c r="P5016" s="1">
        <v>4.60282943516995E-7</v>
      </c>
      <c r="Q5016" s="1">
        <v>4.0643385621397898E-7</v>
      </c>
      <c r="R5016" s="1">
        <v>1615.59863318711</v>
      </c>
      <c r="S5016" s="1">
        <v>98.747387208117004</v>
      </c>
      <c r="T5016" s="1">
        <v>0.202582221036442</v>
      </c>
      <c r="U5016" s="1">
        <v>62062.732860301498</v>
      </c>
      <c r="V5016" s="1">
        <f t="shared" si="313"/>
        <v>2.4125520919858184E-2</v>
      </c>
      <c r="W5016" s="1">
        <f t="shared" si="314"/>
        <v>0.12955861447724323</v>
      </c>
      <c r="X5016" s="1">
        <f t="shared" si="315"/>
        <v>487.44350171949981</v>
      </c>
    </row>
    <row r="5017" spans="1:24" hidden="1" x14ac:dyDescent="0.3">
      <c r="A5017" s="18" t="str">
        <f t="shared" si="312"/>
        <v>Industrial - Aerial Lifts_1969_25</v>
      </c>
      <c r="B5017" s="1" t="s">
        <v>40</v>
      </c>
      <c r="C5017" s="1">
        <v>2020</v>
      </c>
      <c r="D5017" s="1" t="s">
        <v>104</v>
      </c>
      <c r="E5017" s="1">
        <v>1969</v>
      </c>
      <c r="F5017" s="1">
        <v>25</v>
      </c>
      <c r="G5017" s="1" t="s">
        <v>5</v>
      </c>
      <c r="H5017" s="1">
        <v>0</v>
      </c>
      <c r="I5017" s="1">
        <v>0</v>
      </c>
      <c r="J5017" s="1">
        <v>0</v>
      </c>
      <c r="K5017" s="1">
        <v>0</v>
      </c>
      <c r="L5017" s="1">
        <v>0</v>
      </c>
      <c r="M5017" s="1">
        <v>0</v>
      </c>
      <c r="N5017" s="1">
        <v>0</v>
      </c>
      <c r="O5017" s="1">
        <v>0</v>
      </c>
      <c r="P5017" s="1">
        <v>0</v>
      </c>
      <c r="Q5017" s="1">
        <v>0</v>
      </c>
      <c r="R5017" s="1">
        <v>0</v>
      </c>
      <c r="S5017" s="1">
        <v>0</v>
      </c>
      <c r="T5017" s="1">
        <v>0</v>
      </c>
      <c r="U5017" s="1">
        <v>0</v>
      </c>
      <c r="V5017" s="1">
        <f t="shared" si="313"/>
        <v>0</v>
      </c>
      <c r="W5017" s="1">
        <f t="shared" si="314"/>
        <v>0</v>
      </c>
      <c r="X5017" s="1" t="e">
        <f t="shared" si="315"/>
        <v>#DIV/0!</v>
      </c>
    </row>
    <row r="5018" spans="1:24" hidden="1" x14ac:dyDescent="0.3">
      <c r="A5018" s="18" t="str">
        <f t="shared" si="312"/>
        <v>Industrial - Aerial Lifts_1969_75</v>
      </c>
      <c r="B5018" s="1" t="s">
        <v>40</v>
      </c>
      <c r="C5018" s="1">
        <v>2020</v>
      </c>
      <c r="D5018" s="1" t="s">
        <v>104</v>
      </c>
      <c r="E5018" s="1">
        <v>1969</v>
      </c>
      <c r="F5018" s="1">
        <v>75</v>
      </c>
      <c r="G5018" s="1" t="s">
        <v>5</v>
      </c>
      <c r="H5018" s="1">
        <v>4.9213030300560897E-6</v>
      </c>
      <c r="I5018" s="1">
        <v>5.9547766663678698E-6</v>
      </c>
      <c r="J5018" s="1">
        <v>7.0866763632807797E-6</v>
      </c>
      <c r="K5018" s="1">
        <v>1.9303967911453201E-5</v>
      </c>
      <c r="L5018" s="1">
        <v>4.7158458080155999E-5</v>
      </c>
      <c r="M5018" s="1">
        <v>1.61178707476607E-3</v>
      </c>
      <c r="N5018" s="1">
        <v>3.4575714214381199E-6</v>
      </c>
      <c r="O5018" s="1">
        <v>3.18096570772307E-6</v>
      </c>
      <c r="P5018" s="1">
        <v>1.4754131726274199E-8</v>
      </c>
      <c r="Q5018" s="1">
        <v>1.31551894305324E-8</v>
      </c>
      <c r="R5018" s="1">
        <v>52.292656574594702</v>
      </c>
      <c r="S5018" s="1">
        <v>46.850329755198302</v>
      </c>
      <c r="T5018" s="1">
        <v>0.21000991941424299</v>
      </c>
      <c r="U5018" s="1">
        <v>3279.5230828638801</v>
      </c>
      <c r="V5018" s="1">
        <f t="shared" si="313"/>
        <v>0.60123379852799952</v>
      </c>
      <c r="W5018" s="1">
        <f t="shared" si="314"/>
        <v>4.7614311120000012</v>
      </c>
      <c r="X5018" s="1">
        <f t="shared" si="315"/>
        <v>223.08627080983914</v>
      </c>
    </row>
    <row r="5019" spans="1:24" hidden="1" x14ac:dyDescent="0.3">
      <c r="A5019" s="18" t="str">
        <f t="shared" si="312"/>
        <v>Industrial - Aerial Lifts_1969_175</v>
      </c>
      <c r="B5019" s="1" t="s">
        <v>40</v>
      </c>
      <c r="C5019" s="1">
        <v>2020</v>
      </c>
      <c r="D5019" s="1" t="s">
        <v>104</v>
      </c>
      <c r="E5019" s="1">
        <v>1969</v>
      </c>
      <c r="F5019" s="1">
        <v>175</v>
      </c>
      <c r="G5019" s="1" t="s">
        <v>5</v>
      </c>
      <c r="H5019" s="1">
        <v>8.2514525647414308E-6</v>
      </c>
      <c r="I5019" s="1">
        <v>9.9842576033371393E-6</v>
      </c>
      <c r="J5019" s="1">
        <v>1.18820916932276E-5</v>
      </c>
      <c r="K5019" s="1">
        <v>3.23292186552849E-5</v>
      </c>
      <c r="L5019" s="1">
        <v>9.2856303327751405E-5</v>
      </c>
      <c r="M5019" s="1">
        <v>2.9472677938579702E-3</v>
      </c>
      <c r="N5019" s="1">
        <v>5.7951464048106097E-6</v>
      </c>
      <c r="O5019" s="1">
        <v>5.33153469242576E-6</v>
      </c>
      <c r="P5019" s="1">
        <v>2.7001408774465099E-8</v>
      </c>
      <c r="Q5019" s="1">
        <v>2.4055203530116501E-8</v>
      </c>
      <c r="R5019" s="1">
        <v>95.620857736401902</v>
      </c>
      <c r="S5019" s="1">
        <v>46.850329755198302</v>
      </c>
      <c r="T5019" s="1">
        <v>0.21000991941424299</v>
      </c>
      <c r="U5019" s="1">
        <v>5996.84220866538</v>
      </c>
      <c r="V5019" s="1">
        <f t="shared" si="313"/>
        <v>0.55129208428800081</v>
      </c>
      <c r="W5019" s="1">
        <f t="shared" si="314"/>
        <v>5.1271658880000075</v>
      </c>
      <c r="X5019" s="1">
        <f t="shared" si="315"/>
        <v>223.08627080983914</v>
      </c>
    </row>
    <row r="5020" spans="1:24" hidden="1" x14ac:dyDescent="0.3">
      <c r="A5020" s="18" t="str">
        <f t="shared" si="312"/>
        <v>Industrial - Aerial Lifts_1971_25</v>
      </c>
      <c r="B5020" s="1" t="s">
        <v>40</v>
      </c>
      <c r="C5020" s="1">
        <v>2020</v>
      </c>
      <c r="D5020" s="1" t="s">
        <v>104</v>
      </c>
      <c r="E5020" s="1">
        <v>1971</v>
      </c>
      <c r="F5020" s="1">
        <v>25</v>
      </c>
      <c r="G5020" s="1" t="s">
        <v>5</v>
      </c>
      <c r="H5020" s="1">
        <v>0</v>
      </c>
      <c r="I5020" s="1">
        <v>0</v>
      </c>
      <c r="J5020" s="1">
        <v>0</v>
      </c>
      <c r="K5020" s="1">
        <v>0</v>
      </c>
      <c r="L5020" s="1">
        <v>0</v>
      </c>
      <c r="M5020" s="1">
        <v>0</v>
      </c>
      <c r="N5020" s="1">
        <v>0</v>
      </c>
      <c r="O5020" s="1">
        <v>0</v>
      </c>
      <c r="P5020" s="1">
        <v>0</v>
      </c>
      <c r="Q5020" s="1">
        <v>0</v>
      </c>
      <c r="R5020" s="1">
        <v>0</v>
      </c>
      <c r="S5020" s="1">
        <v>0</v>
      </c>
      <c r="T5020" s="1">
        <v>0</v>
      </c>
      <c r="U5020" s="1">
        <v>0</v>
      </c>
      <c r="V5020" s="1">
        <f t="shared" si="313"/>
        <v>0</v>
      </c>
      <c r="W5020" s="1">
        <f t="shared" si="314"/>
        <v>0</v>
      </c>
      <c r="X5020" s="1" t="e">
        <f t="shared" si="315"/>
        <v>#DIV/0!</v>
      </c>
    </row>
    <row r="5021" spans="1:24" hidden="1" x14ac:dyDescent="0.3">
      <c r="A5021" s="18" t="str">
        <f t="shared" si="312"/>
        <v>Industrial - Aerial Lifts_1975_175</v>
      </c>
      <c r="B5021" s="1" t="s">
        <v>40</v>
      </c>
      <c r="C5021" s="1">
        <v>2020</v>
      </c>
      <c r="D5021" s="1" t="s">
        <v>104</v>
      </c>
      <c r="E5021" s="1">
        <v>1975</v>
      </c>
      <c r="F5021" s="1">
        <v>175</v>
      </c>
      <c r="G5021" s="1" t="s">
        <v>5</v>
      </c>
      <c r="H5021" s="1">
        <v>6.6424152957913298E-6</v>
      </c>
      <c r="I5021" s="1">
        <v>8.03732250790751E-6</v>
      </c>
      <c r="J5021" s="1">
        <v>9.5650780259395107E-6</v>
      </c>
      <c r="K5021" s="1">
        <v>3.4349794821240202E-5</v>
      </c>
      <c r="L5021" s="1">
        <v>8.4584471968584795E-5</v>
      </c>
      <c r="M5021" s="1">
        <v>3.1314720309740902E-3</v>
      </c>
      <c r="N5021" s="1">
        <v>4.3981021822223402E-6</v>
      </c>
      <c r="O5021" s="1">
        <v>4.04625400764455E-6</v>
      </c>
      <c r="P5021" s="1">
        <v>2.8752739414496501E-8</v>
      </c>
      <c r="Q5021" s="1">
        <v>2.55586537507487E-8</v>
      </c>
      <c r="R5021" s="1">
        <v>101.59716134492599</v>
      </c>
      <c r="S5021" s="1">
        <v>46.850329755198302</v>
      </c>
      <c r="T5021" s="1">
        <v>0.21000991941424299</v>
      </c>
      <c r="U5021" s="1">
        <v>6371.6448467069704</v>
      </c>
      <c r="V5021" s="1">
        <f t="shared" si="313"/>
        <v>0.41768457350400007</v>
      </c>
      <c r="W5021" s="1">
        <f t="shared" si="314"/>
        <v>4.395696336000003</v>
      </c>
      <c r="X5021" s="1">
        <f t="shared" si="315"/>
        <v>223.08627080983914</v>
      </c>
    </row>
    <row r="5022" spans="1:24" hidden="1" x14ac:dyDescent="0.3">
      <c r="A5022" s="18" t="str">
        <f t="shared" si="312"/>
        <v>Industrial - Aerial Lifts_1977_25</v>
      </c>
      <c r="B5022" s="1" t="s">
        <v>40</v>
      </c>
      <c r="C5022" s="1">
        <v>2020</v>
      </c>
      <c r="D5022" s="1" t="s">
        <v>104</v>
      </c>
      <c r="E5022" s="1">
        <v>1977</v>
      </c>
      <c r="F5022" s="1">
        <v>25</v>
      </c>
      <c r="G5022" s="1" t="s">
        <v>5</v>
      </c>
      <c r="H5022" s="1">
        <v>0</v>
      </c>
      <c r="I5022" s="1">
        <v>0</v>
      </c>
      <c r="J5022" s="1">
        <v>0</v>
      </c>
      <c r="K5022" s="1">
        <v>0</v>
      </c>
      <c r="L5022" s="1">
        <v>0</v>
      </c>
      <c r="M5022" s="1">
        <v>0</v>
      </c>
      <c r="N5022" s="1">
        <v>0</v>
      </c>
      <c r="O5022" s="1">
        <v>0</v>
      </c>
      <c r="P5022" s="1">
        <v>0</v>
      </c>
      <c r="Q5022" s="1">
        <v>0</v>
      </c>
      <c r="R5022" s="1">
        <v>0</v>
      </c>
      <c r="S5022" s="1">
        <v>0</v>
      </c>
      <c r="T5022" s="1">
        <v>0</v>
      </c>
      <c r="U5022" s="1">
        <v>0</v>
      </c>
      <c r="V5022" s="1">
        <f t="shared" si="313"/>
        <v>0</v>
      </c>
      <c r="W5022" s="1">
        <f t="shared" si="314"/>
        <v>0</v>
      </c>
      <c r="X5022" s="1" t="e">
        <f t="shared" si="315"/>
        <v>#DIV/0!</v>
      </c>
    </row>
    <row r="5023" spans="1:24" hidden="1" x14ac:dyDescent="0.3">
      <c r="A5023" s="18" t="str">
        <f t="shared" si="312"/>
        <v>Industrial - Aerial Lifts_1980_50</v>
      </c>
      <c r="B5023" s="1" t="s">
        <v>40</v>
      </c>
      <c r="C5023" s="1">
        <v>2020</v>
      </c>
      <c r="D5023" s="1" t="s">
        <v>104</v>
      </c>
      <c r="E5023" s="1">
        <v>1980</v>
      </c>
      <c r="F5023" s="1">
        <v>50</v>
      </c>
      <c r="G5023" s="1" t="s">
        <v>5</v>
      </c>
      <c r="H5023" s="1">
        <v>1.38191241930095E-5</v>
      </c>
      <c r="I5023" s="1">
        <v>1.6721140273541499E-5</v>
      </c>
      <c r="J5023" s="1">
        <v>1.9899538837933701E-5</v>
      </c>
      <c r="K5023" s="1">
        <v>4.6186372968638702E-5</v>
      </c>
      <c r="L5023" s="1">
        <v>3.3029484815617602E-5</v>
      </c>
      <c r="M5023" s="1">
        <v>2.5597864013412199E-3</v>
      </c>
      <c r="N5023" s="1">
        <v>4.4018265116951998E-6</v>
      </c>
      <c r="O5023" s="1">
        <v>4.0496803907595901E-6</v>
      </c>
      <c r="P5023" s="1">
        <v>2.3251920993585899E-8</v>
      </c>
      <c r="Q5023" s="1">
        <v>2.08926324938001E-8</v>
      </c>
      <c r="R5023" s="1">
        <v>83.049450690675997</v>
      </c>
      <c r="S5023" s="1">
        <v>93.700659510396605</v>
      </c>
      <c r="T5023" s="1">
        <v>0.42001983882848598</v>
      </c>
      <c r="U5023" s="1">
        <v>4685.03297551983</v>
      </c>
      <c r="V5023" s="1">
        <f t="shared" si="313"/>
        <v>1.1817941581945233</v>
      </c>
      <c r="W5023" s="1">
        <f t="shared" si="314"/>
        <v>2.3344132974613379</v>
      </c>
      <c r="X5023" s="1">
        <f t="shared" si="315"/>
        <v>223.08627080983914</v>
      </c>
    </row>
    <row r="5024" spans="1:24" hidden="1" x14ac:dyDescent="0.3">
      <c r="A5024" s="18" t="str">
        <f t="shared" si="312"/>
        <v>Industrial - Aerial Lifts_1987_25</v>
      </c>
      <c r="B5024" s="1" t="s">
        <v>40</v>
      </c>
      <c r="C5024" s="1">
        <v>2020</v>
      </c>
      <c r="D5024" s="1" t="s">
        <v>104</v>
      </c>
      <c r="E5024" s="1">
        <v>1987</v>
      </c>
      <c r="F5024" s="1">
        <v>25</v>
      </c>
      <c r="G5024" s="1" t="s">
        <v>5</v>
      </c>
      <c r="H5024" s="1">
        <v>0</v>
      </c>
      <c r="I5024" s="1">
        <v>0</v>
      </c>
      <c r="J5024" s="1">
        <v>0</v>
      </c>
      <c r="K5024" s="1">
        <v>0</v>
      </c>
      <c r="L5024" s="1">
        <v>0</v>
      </c>
      <c r="M5024" s="1">
        <v>0</v>
      </c>
      <c r="N5024" s="1">
        <v>0</v>
      </c>
      <c r="O5024" s="1">
        <v>0</v>
      </c>
      <c r="P5024" s="1">
        <v>0</v>
      </c>
      <c r="Q5024" s="1">
        <v>0</v>
      </c>
      <c r="R5024" s="1">
        <v>0</v>
      </c>
      <c r="S5024" s="1">
        <v>0</v>
      </c>
      <c r="T5024" s="1">
        <v>0</v>
      </c>
      <c r="U5024" s="1">
        <v>0</v>
      </c>
      <c r="V5024" s="1">
        <f t="shared" si="313"/>
        <v>0</v>
      </c>
      <c r="W5024" s="1">
        <f t="shared" si="314"/>
        <v>0</v>
      </c>
      <c r="X5024" s="1" t="e">
        <f t="shared" si="315"/>
        <v>#DIV/0!</v>
      </c>
    </row>
    <row r="5025" spans="1:24" hidden="1" x14ac:dyDescent="0.3">
      <c r="A5025" s="18" t="str">
        <f t="shared" si="312"/>
        <v>Industrial - Aerial Lifts_1988_100</v>
      </c>
      <c r="B5025" s="1" t="s">
        <v>40</v>
      </c>
      <c r="C5025" s="1">
        <v>2020</v>
      </c>
      <c r="D5025" s="1" t="s">
        <v>104</v>
      </c>
      <c r="E5025" s="1">
        <v>1988</v>
      </c>
      <c r="F5025" s="1">
        <v>100</v>
      </c>
      <c r="G5025" s="1" t="s">
        <v>5</v>
      </c>
      <c r="H5025" s="1">
        <v>9.5258834402347592E-6</v>
      </c>
      <c r="I5025" s="1">
        <v>1.1526318962683999E-5</v>
      </c>
      <c r="J5025" s="1">
        <v>1.3717272153937999E-5</v>
      </c>
      <c r="K5025" s="1">
        <v>4.0873199414498199E-5</v>
      </c>
      <c r="L5025" s="1">
        <v>9.3021441529326205E-5</v>
      </c>
      <c r="M5025" s="1">
        <v>5.0193794019183398E-3</v>
      </c>
      <c r="N5025" s="1">
        <v>7.7367847564243097E-6</v>
      </c>
      <c r="O5025" s="1">
        <v>7.11784197591037E-6</v>
      </c>
      <c r="P5025" s="1">
        <v>4.6120875257972999E-8</v>
      </c>
      <c r="Q5025" s="1">
        <v>4.09674999196353E-8</v>
      </c>
      <c r="R5025" s="1">
        <v>162.84823683686901</v>
      </c>
      <c r="S5025" s="1">
        <v>124.621877148827</v>
      </c>
      <c r="T5025" s="1">
        <v>0.42001983882848598</v>
      </c>
      <c r="U5025" s="1">
        <v>10218.993926203801</v>
      </c>
      <c r="V5025" s="1">
        <f t="shared" si="313"/>
        <v>0.37348321885630609</v>
      </c>
      <c r="W5025" s="1">
        <f t="shared" si="314"/>
        <v>3.0141407258902086</v>
      </c>
      <c r="X5025" s="1">
        <f t="shared" si="315"/>
        <v>296.70474017708489</v>
      </c>
    </row>
    <row r="5026" spans="1:24" hidden="1" x14ac:dyDescent="0.3">
      <c r="A5026" s="18" t="str">
        <f t="shared" si="312"/>
        <v>Industrial - Aerial Lifts_1989_50</v>
      </c>
      <c r="B5026" s="1" t="s">
        <v>40</v>
      </c>
      <c r="C5026" s="1">
        <v>2020</v>
      </c>
      <c r="D5026" s="1" t="s">
        <v>104</v>
      </c>
      <c r="E5026" s="1">
        <v>1989</v>
      </c>
      <c r="F5026" s="1">
        <v>50</v>
      </c>
      <c r="G5026" s="1" t="s">
        <v>5</v>
      </c>
      <c r="H5026" s="1">
        <v>5.6614356570543598E-6</v>
      </c>
      <c r="I5026" s="1">
        <v>6.8503371450357802E-6</v>
      </c>
      <c r="J5026" s="1">
        <v>8.1524673461582793E-6</v>
      </c>
      <c r="K5026" s="1">
        <v>1.9600339317172699E-5</v>
      </c>
      <c r="L5026" s="1">
        <v>1.5153896772301E-5</v>
      </c>
      <c r="M5026" s="1">
        <v>1.22869747264378E-3</v>
      </c>
      <c r="N5026" s="1">
        <v>1.9004961631043801E-6</v>
      </c>
      <c r="O5026" s="1">
        <v>1.7484564700560301E-6</v>
      </c>
      <c r="P5026" s="1">
        <v>1.1190074395588901E-8</v>
      </c>
      <c r="Q5026" s="1">
        <v>1.0028463597024E-8</v>
      </c>
      <c r="R5026" s="1">
        <v>39.8637363315244</v>
      </c>
      <c r="S5026" s="1">
        <v>46.850329755198302</v>
      </c>
      <c r="T5026" s="1">
        <v>0.21000991941424299</v>
      </c>
      <c r="U5026" s="1">
        <v>2248.8158282495201</v>
      </c>
      <c r="V5026" s="1">
        <f t="shared" si="313"/>
        <v>1.0086643174484369</v>
      </c>
      <c r="W5026" s="1">
        <f t="shared" si="314"/>
        <v>2.2313054994079748</v>
      </c>
      <c r="X5026" s="1">
        <f t="shared" si="315"/>
        <v>223.08627080983914</v>
      </c>
    </row>
    <row r="5027" spans="1:24" hidden="1" x14ac:dyDescent="0.3">
      <c r="A5027" s="18" t="str">
        <f t="shared" si="312"/>
        <v>Industrial - Aerial Lifts_1989_75</v>
      </c>
      <c r="B5027" s="1" t="s">
        <v>40</v>
      </c>
      <c r="C5027" s="1">
        <v>2020</v>
      </c>
      <c r="D5027" s="1" t="s">
        <v>104</v>
      </c>
      <c r="E5027" s="1">
        <v>1989</v>
      </c>
      <c r="F5027" s="1">
        <v>75</v>
      </c>
      <c r="G5027" s="1" t="s">
        <v>5</v>
      </c>
      <c r="H5027" s="1">
        <v>2.7289113464131002E-6</v>
      </c>
      <c r="I5027" s="1">
        <v>3.3019827291598502E-6</v>
      </c>
      <c r="J5027" s="1">
        <v>3.9296323388348601E-6</v>
      </c>
      <c r="K5027" s="1">
        <v>1.17450073176371E-5</v>
      </c>
      <c r="L5027" s="1">
        <v>2.6746138416201801E-5</v>
      </c>
      <c r="M5027" s="1">
        <v>1.45060836728947E-3</v>
      </c>
      <c r="N5027" s="1">
        <v>2.20954536489446E-6</v>
      </c>
      <c r="O5027" s="1">
        <v>2.0327817357028999E-6</v>
      </c>
      <c r="P5027" s="1">
        <v>1.33297263950659E-8</v>
      </c>
      <c r="Q5027" s="1">
        <v>1.18396704874792E-8</v>
      </c>
      <c r="R5027" s="1">
        <v>47.063390917135301</v>
      </c>
      <c r="S5027" s="1">
        <v>46.850329755198302</v>
      </c>
      <c r="T5027" s="1">
        <v>0.21000991941424299</v>
      </c>
      <c r="U5027" s="1">
        <v>2951.5707745774898</v>
      </c>
      <c r="V5027" s="1">
        <f t="shared" si="313"/>
        <v>0.37043345016321072</v>
      </c>
      <c r="W5027" s="1">
        <f t="shared" si="314"/>
        <v>3.000519731542421</v>
      </c>
      <c r="X5027" s="1">
        <f t="shared" si="315"/>
        <v>223.08627080983914</v>
      </c>
    </row>
    <row r="5028" spans="1:24" hidden="1" x14ac:dyDescent="0.3">
      <c r="A5028" s="18" t="str">
        <f t="shared" si="312"/>
        <v>Industrial - Aerial Lifts_1990_50</v>
      </c>
      <c r="B5028" s="1" t="s">
        <v>40</v>
      </c>
      <c r="C5028" s="1">
        <v>2020</v>
      </c>
      <c r="D5028" s="1" t="s">
        <v>104</v>
      </c>
      <c r="E5028" s="1">
        <v>1990</v>
      </c>
      <c r="F5028" s="1">
        <v>50</v>
      </c>
      <c r="G5028" s="1" t="s">
        <v>5</v>
      </c>
      <c r="H5028" s="1">
        <v>8.8180391649563301E-6</v>
      </c>
      <c r="I5028" s="1">
        <v>1.06698273895971E-5</v>
      </c>
      <c r="J5028" s="1">
        <v>1.2697976397537099E-5</v>
      </c>
      <c r="K5028" s="1">
        <v>3.0581895822118699E-5</v>
      </c>
      <c r="L5028" s="1">
        <v>2.39084554662475E-5</v>
      </c>
      <c r="M5028" s="1">
        <v>1.9454376650193199E-3</v>
      </c>
      <c r="N5028" s="1">
        <v>2.9717556778071598E-6</v>
      </c>
      <c r="O5028" s="1">
        <v>2.73401522358259E-6</v>
      </c>
      <c r="P5028" s="1">
        <v>1.7721994811777199E-8</v>
      </c>
      <c r="Q5028" s="1">
        <v>1.5878400695288001E-8</v>
      </c>
      <c r="R5028" s="1">
        <v>63.117582524913701</v>
      </c>
      <c r="S5028" s="1">
        <v>93.700659510396605</v>
      </c>
      <c r="T5028" s="1">
        <v>0.42001983882848598</v>
      </c>
      <c r="U5028" s="1">
        <v>3560.6250613950701</v>
      </c>
      <c r="V5028" s="1">
        <f t="shared" si="313"/>
        <v>0.99224689852816939</v>
      </c>
      <c r="W5028" s="1">
        <f t="shared" si="314"/>
        <v>2.2233809338014736</v>
      </c>
      <c r="X5028" s="1">
        <f t="shared" si="315"/>
        <v>223.08627080983914</v>
      </c>
    </row>
    <row r="5029" spans="1:24" hidden="1" x14ac:dyDescent="0.3">
      <c r="A5029" s="18" t="str">
        <f t="shared" si="312"/>
        <v>Industrial - Aerial Lifts_1990_75</v>
      </c>
      <c r="B5029" s="1" t="s">
        <v>40</v>
      </c>
      <c r="C5029" s="1">
        <v>2020</v>
      </c>
      <c r="D5029" s="1" t="s">
        <v>104</v>
      </c>
      <c r="E5029" s="1">
        <v>1990</v>
      </c>
      <c r="F5029" s="1">
        <v>75</v>
      </c>
      <c r="G5029" s="1" t="s">
        <v>5</v>
      </c>
      <c r="H5029" s="1">
        <v>3.9947871813089699E-6</v>
      </c>
      <c r="I5029" s="1">
        <v>4.8336924893838602E-6</v>
      </c>
      <c r="J5029" s="1">
        <v>5.7524935410849199E-6</v>
      </c>
      <c r="K5029" s="1">
        <v>1.72467602613482E-5</v>
      </c>
      <c r="L5029" s="1">
        <v>3.9299005994684002E-5</v>
      </c>
      <c r="M5029" s="1">
        <v>2.1424180374041701E-3</v>
      </c>
      <c r="N5029" s="1">
        <v>3.22431321578335E-6</v>
      </c>
      <c r="O5029" s="1">
        <v>2.96636815852068E-6</v>
      </c>
      <c r="P5029" s="1">
        <v>1.9687873599698499E-8</v>
      </c>
      <c r="Q5029" s="1">
        <v>1.74861280144784E-8</v>
      </c>
      <c r="R5029" s="1">
        <v>69.508393771834307</v>
      </c>
      <c r="S5029" s="1">
        <v>62.310938574413797</v>
      </c>
      <c r="T5029" s="1">
        <v>0.21000991941424299</v>
      </c>
      <c r="U5029" s="1">
        <v>4361.76570020896</v>
      </c>
      <c r="V5029" s="1">
        <f t="shared" si="313"/>
        <v>0.36694864269399541</v>
      </c>
      <c r="W5029" s="1">
        <f t="shared" si="314"/>
        <v>2.9833749127906684</v>
      </c>
      <c r="X5029" s="1">
        <f t="shared" si="315"/>
        <v>296.70474017708631</v>
      </c>
    </row>
    <row r="5030" spans="1:24" hidden="1" x14ac:dyDescent="0.3">
      <c r="A5030" s="18" t="str">
        <f t="shared" si="312"/>
        <v>Industrial - Aerial Lifts_1991_50</v>
      </c>
      <c r="B5030" s="1" t="s">
        <v>40</v>
      </c>
      <c r="C5030" s="1">
        <v>2020</v>
      </c>
      <c r="D5030" s="1" t="s">
        <v>104</v>
      </c>
      <c r="E5030" s="1">
        <v>1991</v>
      </c>
      <c r="F5030" s="1">
        <v>50</v>
      </c>
      <c r="G5030" s="1" t="s">
        <v>5</v>
      </c>
      <c r="H5030" s="1">
        <v>3.1949984093176801E-6</v>
      </c>
      <c r="I5030" s="1">
        <v>3.8659480752744003E-6</v>
      </c>
      <c r="J5030" s="1">
        <v>4.6007977094174603E-6</v>
      </c>
      <c r="K5030" s="1">
        <v>1.1100497232157801E-5</v>
      </c>
      <c r="L5030" s="1">
        <v>8.7769835421647198E-6</v>
      </c>
      <c r="M5030" s="1">
        <v>7.1674019237554204E-4</v>
      </c>
      <c r="N5030" s="1">
        <v>1.0810919481522799E-6</v>
      </c>
      <c r="O5030" s="1">
        <v>9.946045923000969E-7</v>
      </c>
      <c r="P5030" s="1">
        <v>6.5307685691458196E-9</v>
      </c>
      <c r="Q5030" s="1">
        <v>5.8499370982640201E-9</v>
      </c>
      <c r="R5030" s="1">
        <v>23.253846193389201</v>
      </c>
      <c r="S5030" s="1">
        <v>46.850329755198302</v>
      </c>
      <c r="T5030" s="1">
        <v>0.21000991941424299</v>
      </c>
      <c r="U5030" s="1">
        <v>1311.80923314555</v>
      </c>
      <c r="V5030" s="1">
        <f t="shared" si="313"/>
        <v>0.97582947960791266</v>
      </c>
      <c r="W5030" s="1">
        <f t="shared" si="314"/>
        <v>2.2154563681949844</v>
      </c>
      <c r="X5030" s="1">
        <f t="shared" si="315"/>
        <v>223.08627080983914</v>
      </c>
    </row>
    <row r="5031" spans="1:24" hidden="1" x14ac:dyDescent="0.3">
      <c r="A5031" s="18" t="str">
        <f t="shared" si="312"/>
        <v>Industrial - Aerial Lifts_1992_50</v>
      </c>
      <c r="B5031" s="1" t="s">
        <v>40</v>
      </c>
      <c r="C5031" s="1">
        <v>2020</v>
      </c>
      <c r="D5031" s="1" t="s">
        <v>104</v>
      </c>
      <c r="E5031" s="1">
        <v>1992</v>
      </c>
      <c r="F5031" s="1">
        <v>50</v>
      </c>
      <c r="G5031" s="1" t="s">
        <v>5</v>
      </c>
      <c r="H5031" s="1">
        <v>3.58999491124076E-6</v>
      </c>
      <c r="I5031" s="1">
        <v>4.3438938426013201E-6</v>
      </c>
      <c r="J5031" s="1">
        <v>5.1695926721866997E-6</v>
      </c>
      <c r="K5031" s="1">
        <v>1.2495977387498701E-5</v>
      </c>
      <c r="L5031" s="1">
        <v>9.9949585767534702E-6</v>
      </c>
      <c r="M5031" s="1">
        <v>8.1913164842919105E-4</v>
      </c>
      <c r="N5031" s="1">
        <v>1.2198017615119599E-6</v>
      </c>
      <c r="O5031" s="1">
        <v>1.12221762059101E-6</v>
      </c>
      <c r="P5031" s="1">
        <v>7.4655784628631707E-9</v>
      </c>
      <c r="Q5031" s="1">
        <v>6.6856423980160301E-9</v>
      </c>
      <c r="R5031" s="1">
        <v>26.575824221016301</v>
      </c>
      <c r="S5031" s="1">
        <v>46.850329755198302</v>
      </c>
      <c r="T5031" s="1">
        <v>0.21000991941424299</v>
      </c>
      <c r="U5031" s="1">
        <v>1499.21055216634</v>
      </c>
      <c r="V5031" s="1">
        <f t="shared" si="313"/>
        <v>0.95941206068764884</v>
      </c>
      <c r="W5031" s="1">
        <f t="shared" si="314"/>
        <v>2.2075318025884902</v>
      </c>
      <c r="X5031" s="1">
        <f t="shared" si="315"/>
        <v>223.08627080983914</v>
      </c>
    </row>
    <row r="5032" spans="1:24" hidden="1" x14ac:dyDescent="0.3">
      <c r="A5032" s="18" t="str">
        <f t="shared" si="312"/>
        <v>Industrial - Aerial Lifts_1992_75</v>
      </c>
      <c r="B5032" s="1" t="s">
        <v>40</v>
      </c>
      <c r="C5032" s="1">
        <v>2020</v>
      </c>
      <c r="D5032" s="1" t="s">
        <v>104</v>
      </c>
      <c r="E5032" s="1">
        <v>1992</v>
      </c>
      <c r="F5032" s="1">
        <v>75</v>
      </c>
      <c r="G5032" s="1" t="s">
        <v>5</v>
      </c>
      <c r="H5032" s="1">
        <v>3.1626910579362E-6</v>
      </c>
      <c r="I5032" s="1">
        <v>3.8268561801027997E-6</v>
      </c>
      <c r="J5032" s="1">
        <v>4.5542751234281297E-6</v>
      </c>
      <c r="K5032" s="1">
        <v>1.3741400929982999E-5</v>
      </c>
      <c r="L5032" s="1">
        <v>3.1350636475747699E-5</v>
      </c>
      <c r="M5032" s="1">
        <v>1.7269147229636501E-3</v>
      </c>
      <c r="N5032" s="1">
        <v>2.5361349722728801E-6</v>
      </c>
      <c r="O5032" s="1">
        <v>2.3332441744910499E-6</v>
      </c>
      <c r="P5032" s="1">
        <v>1.58713022866646E-8</v>
      </c>
      <c r="Q5032" s="1">
        <v>1.4094845818427601E-8</v>
      </c>
      <c r="R5032" s="1">
        <v>56.027846329922902</v>
      </c>
      <c r="S5032" s="1">
        <v>46.850329755198302</v>
      </c>
      <c r="T5032" s="1">
        <v>0.21000991941424299</v>
      </c>
      <c r="U5032" s="1">
        <v>3513.77473163987</v>
      </c>
      <c r="V5032" s="1">
        <f t="shared" si="313"/>
        <v>0.36062582686040973</v>
      </c>
      <c r="W5032" s="1">
        <f t="shared" si="314"/>
        <v>2.9543438973353133</v>
      </c>
      <c r="X5032" s="1">
        <f t="shared" si="315"/>
        <v>223.08627080983914</v>
      </c>
    </row>
    <row r="5033" spans="1:24" hidden="1" x14ac:dyDescent="0.3">
      <c r="A5033" s="18" t="str">
        <f t="shared" si="312"/>
        <v>Industrial - Aerial Lifts_1993_25</v>
      </c>
      <c r="B5033" s="1" t="s">
        <v>40</v>
      </c>
      <c r="C5033" s="1">
        <v>2020</v>
      </c>
      <c r="D5033" s="1" t="s">
        <v>104</v>
      </c>
      <c r="E5033" s="1">
        <v>1993</v>
      </c>
      <c r="F5033" s="1">
        <v>25</v>
      </c>
      <c r="G5033" s="1" t="s">
        <v>5</v>
      </c>
      <c r="H5033" s="1">
        <v>0</v>
      </c>
      <c r="I5033" s="1">
        <v>0</v>
      </c>
      <c r="J5033" s="1">
        <v>0</v>
      </c>
      <c r="K5033" s="1">
        <v>0</v>
      </c>
      <c r="L5033" s="1">
        <v>0</v>
      </c>
      <c r="M5033" s="1">
        <v>0</v>
      </c>
      <c r="N5033" s="1">
        <v>0</v>
      </c>
      <c r="O5033" s="1">
        <v>0</v>
      </c>
      <c r="P5033" s="1">
        <v>0</v>
      </c>
      <c r="Q5033" s="1">
        <v>0</v>
      </c>
      <c r="R5033" s="1">
        <v>0</v>
      </c>
      <c r="S5033" s="1">
        <v>0</v>
      </c>
      <c r="T5033" s="1">
        <v>0</v>
      </c>
      <c r="U5033" s="1">
        <v>0</v>
      </c>
      <c r="V5033" s="1">
        <f t="shared" si="313"/>
        <v>0</v>
      </c>
      <c r="W5033" s="1">
        <f t="shared" si="314"/>
        <v>0</v>
      </c>
      <c r="X5033" s="1" t="e">
        <f t="shared" si="315"/>
        <v>#DIV/0!</v>
      </c>
    </row>
    <row r="5034" spans="1:24" hidden="1" x14ac:dyDescent="0.3">
      <c r="A5034" s="18" t="str">
        <f t="shared" si="312"/>
        <v>Industrial - Aerial Lifts_1994_100</v>
      </c>
      <c r="B5034" s="1" t="s">
        <v>40</v>
      </c>
      <c r="C5034" s="1">
        <v>2020</v>
      </c>
      <c r="D5034" s="1" t="s">
        <v>104</v>
      </c>
      <c r="E5034" s="1">
        <v>1994</v>
      </c>
      <c r="F5034" s="1">
        <v>100</v>
      </c>
      <c r="G5034" s="1" t="s">
        <v>5</v>
      </c>
      <c r="H5034" s="1">
        <v>3.7264189288123E-6</v>
      </c>
      <c r="I5034" s="1">
        <v>4.5089669038628804E-6</v>
      </c>
      <c r="J5034" s="1">
        <v>5.36604325748971E-6</v>
      </c>
      <c r="K5034" s="1">
        <v>1.62970806050736E-5</v>
      </c>
      <c r="L5034" s="1">
        <v>3.7228760174160398E-5</v>
      </c>
      <c r="M5034" s="1">
        <v>2.0722976675563798E-3</v>
      </c>
      <c r="N5034" s="1">
        <v>2.9679410255986601E-6</v>
      </c>
      <c r="O5034" s="1">
        <v>2.73050574355076E-6</v>
      </c>
      <c r="P5034" s="1">
        <v>1.90476270542189E-8</v>
      </c>
      <c r="Q5034" s="1">
        <v>1.6913814982113098E-8</v>
      </c>
      <c r="R5034" s="1">
        <v>67.233415595907502</v>
      </c>
      <c r="S5034" s="1">
        <v>46.850329755198302</v>
      </c>
      <c r="T5034" s="1">
        <v>0.21000991941424299</v>
      </c>
      <c r="U5034" s="1">
        <v>4216.5296779678501</v>
      </c>
      <c r="V5034" s="1">
        <f t="shared" si="313"/>
        <v>0.35408741132520827</v>
      </c>
      <c r="W5034" s="1">
        <f t="shared" si="314"/>
        <v>2.9235600078639079</v>
      </c>
      <c r="X5034" s="1">
        <f t="shared" si="315"/>
        <v>223.08627080983914</v>
      </c>
    </row>
    <row r="5035" spans="1:24" hidden="1" x14ac:dyDescent="0.3">
      <c r="A5035" s="18" t="str">
        <f t="shared" si="312"/>
        <v>Industrial - Aerial Lifts_1995_75</v>
      </c>
      <c r="B5035" s="1" t="s">
        <v>40</v>
      </c>
      <c r="C5035" s="1">
        <v>2020</v>
      </c>
      <c r="D5035" s="1" t="s">
        <v>104</v>
      </c>
      <c r="E5035" s="1">
        <v>1995</v>
      </c>
      <c r="F5035" s="1">
        <v>75</v>
      </c>
      <c r="G5035" s="1" t="s">
        <v>5</v>
      </c>
      <c r="H5035" s="1">
        <v>1.3060480230294299E-5</v>
      </c>
      <c r="I5035" s="1">
        <v>1.5803181078656099E-5</v>
      </c>
      <c r="J5035" s="1">
        <v>1.8807091531623801E-5</v>
      </c>
      <c r="K5035" s="1">
        <v>5.7310179569862999E-5</v>
      </c>
      <c r="L5035" s="1">
        <v>1.3100319778940099E-4</v>
      </c>
      <c r="M5035" s="1">
        <v>7.3307426486185299E-3</v>
      </c>
      <c r="N5035" s="1">
        <v>1.0365675953013299E-5</v>
      </c>
      <c r="O5035" s="1">
        <v>9.5364218767722501E-6</v>
      </c>
      <c r="P5035" s="1">
        <v>6.7384536811979496E-8</v>
      </c>
      <c r="Q5035" s="1">
        <v>5.9832536020960599E-8</v>
      </c>
      <c r="R5035" s="1">
        <v>237.837871864421</v>
      </c>
      <c r="S5035" s="1">
        <v>202.86192784000801</v>
      </c>
      <c r="T5035" s="1">
        <v>0.84003967765697296</v>
      </c>
      <c r="U5035" s="1">
        <v>14961.067178200599</v>
      </c>
      <c r="V5035" s="1">
        <f t="shared" si="313"/>
        <v>0.34976032523264866</v>
      </c>
      <c r="W5035" s="1">
        <f t="shared" si="314"/>
        <v>2.8993985981229038</v>
      </c>
      <c r="X5035" s="1">
        <f t="shared" si="315"/>
        <v>241.49088815164981</v>
      </c>
    </row>
    <row r="5036" spans="1:24" hidden="1" x14ac:dyDescent="0.3">
      <c r="A5036" s="18" t="str">
        <f t="shared" si="312"/>
        <v>Industrial - Aerial Lifts_1996_50</v>
      </c>
      <c r="B5036" s="1" t="s">
        <v>40</v>
      </c>
      <c r="C5036" s="1">
        <v>2020</v>
      </c>
      <c r="D5036" s="1" t="s">
        <v>104</v>
      </c>
      <c r="E5036" s="1">
        <v>1996</v>
      </c>
      <c r="F5036" s="1">
        <v>50</v>
      </c>
      <c r="G5036" s="1" t="s">
        <v>5</v>
      </c>
      <c r="H5036" s="1">
        <v>6.6678960420177097E-6</v>
      </c>
      <c r="I5036" s="1">
        <v>8.0681542108414296E-6</v>
      </c>
      <c r="J5036" s="1">
        <v>9.6017703005055003E-6</v>
      </c>
      <c r="K5036" s="1">
        <v>2.33970927832206E-5</v>
      </c>
      <c r="L5036" s="1">
        <v>1.96420812458418E-5</v>
      </c>
      <c r="M5036" s="1">
        <v>1.6332080515579299E-3</v>
      </c>
      <c r="N5036" s="1">
        <v>2.3066087620736498E-6</v>
      </c>
      <c r="O5036" s="1">
        <v>2.1220800611077502E-6</v>
      </c>
      <c r="P5036" s="1">
        <v>1.48997814893607E-8</v>
      </c>
      <c r="Q5036" s="1">
        <v>1.3330024563470001E-8</v>
      </c>
      <c r="R5036" s="1">
        <v>52.987636575617103</v>
      </c>
      <c r="S5036" s="1">
        <v>62.310938574413797</v>
      </c>
      <c r="T5036" s="1">
        <v>0.21000991941424299</v>
      </c>
      <c r="U5036" s="1">
        <v>2990.92505157186</v>
      </c>
      <c r="V5036" s="1">
        <f t="shared" si="313"/>
        <v>0.89321757738842344</v>
      </c>
      <c r="W5036" s="1">
        <f t="shared" si="314"/>
        <v>2.1745558856202947</v>
      </c>
      <c r="X5036" s="1">
        <f t="shared" si="315"/>
        <v>296.70474017708631</v>
      </c>
    </row>
    <row r="5037" spans="1:24" hidden="1" x14ac:dyDescent="0.3">
      <c r="A5037" s="18" t="str">
        <f t="shared" si="312"/>
        <v>Industrial - Aerial Lifts_1996_75</v>
      </c>
      <c r="B5037" s="1" t="s">
        <v>40</v>
      </c>
      <c r="C5037" s="1">
        <v>2020</v>
      </c>
      <c r="D5037" s="1" t="s">
        <v>104</v>
      </c>
      <c r="E5037" s="1">
        <v>1996</v>
      </c>
      <c r="F5037" s="1">
        <v>75</v>
      </c>
      <c r="G5037" s="1" t="s">
        <v>5</v>
      </c>
      <c r="H5037" s="1">
        <v>5.0977417860510999E-6</v>
      </c>
      <c r="I5037" s="1">
        <v>6.1682675611218299E-6</v>
      </c>
      <c r="J5037" s="1">
        <v>7.3407481719135803E-6</v>
      </c>
      <c r="K5037" s="1">
        <v>2.2445398172385101E-5</v>
      </c>
      <c r="L5037" s="1">
        <v>5.1340724067145901E-5</v>
      </c>
      <c r="M5037" s="1">
        <v>2.8882364415386201E-3</v>
      </c>
      <c r="N5037" s="1">
        <v>4.0314101813854902E-6</v>
      </c>
      <c r="O5037" s="1">
        <v>3.7088973668746502E-6</v>
      </c>
      <c r="P5037" s="1">
        <v>2.65502459710425E-8</v>
      </c>
      <c r="Q5037" s="1">
        <v>2.3573397568113501E-8</v>
      </c>
      <c r="R5037" s="1">
        <v>93.705650521815102</v>
      </c>
      <c r="S5037" s="1">
        <v>109.161268329612</v>
      </c>
      <c r="T5037" s="1">
        <v>0.42001983882848598</v>
      </c>
      <c r="U5037" s="1">
        <v>5840.1278556342504</v>
      </c>
      <c r="V5037" s="1">
        <f t="shared" si="313"/>
        <v>0.34972723112135456</v>
      </c>
      <c r="W5037" s="1">
        <f t="shared" si="314"/>
        <v>2.910906359662337</v>
      </c>
      <c r="X5037" s="1">
        <f t="shared" si="315"/>
        <v>259.89550549346245</v>
      </c>
    </row>
    <row r="5038" spans="1:24" hidden="1" x14ac:dyDescent="0.3">
      <c r="A5038" s="18" t="str">
        <f t="shared" si="312"/>
        <v>Industrial - Aerial Lifts_1997_50</v>
      </c>
      <c r="B5038" s="1" t="s">
        <v>40</v>
      </c>
      <c r="C5038" s="1">
        <v>2020</v>
      </c>
      <c r="D5038" s="1" t="s">
        <v>104</v>
      </c>
      <c r="E5038" s="1">
        <v>1997</v>
      </c>
      <c r="F5038" s="1">
        <v>50</v>
      </c>
      <c r="G5038" s="1" t="s">
        <v>5</v>
      </c>
      <c r="H5038" s="1">
        <v>1.25453720075058E-5</v>
      </c>
      <c r="I5038" s="1">
        <v>1.5179900129082E-5</v>
      </c>
      <c r="J5038" s="1">
        <v>1.8065335690808302E-5</v>
      </c>
      <c r="K5038" s="1">
        <v>4.4117175760451601E-5</v>
      </c>
      <c r="L5038" s="1">
        <v>3.7510207727819597E-5</v>
      </c>
      <c r="M5038" s="1">
        <v>3.1303154321527002E-3</v>
      </c>
      <c r="N5038" s="1">
        <v>4.3608806225193204E-6</v>
      </c>
      <c r="O5038" s="1">
        <v>4.0120101727177697E-6</v>
      </c>
      <c r="P5038" s="1">
        <v>2.8564957383465501E-8</v>
      </c>
      <c r="Q5038" s="1">
        <v>2.5549213746651001E-8</v>
      </c>
      <c r="R5038" s="1">
        <v>101.559636769932</v>
      </c>
      <c r="S5038" s="1">
        <v>124.621877148827</v>
      </c>
      <c r="T5038" s="1">
        <v>0.42001983882848598</v>
      </c>
      <c r="U5038" s="1">
        <v>5732.6063488460604</v>
      </c>
      <c r="V5038" s="1">
        <f t="shared" si="313"/>
        <v>0.87680979881493537</v>
      </c>
      <c r="W5038" s="1">
        <f t="shared" si="314"/>
        <v>2.1666359733372569</v>
      </c>
      <c r="X5038" s="1">
        <f t="shared" si="315"/>
        <v>296.70474017708489</v>
      </c>
    </row>
    <row r="5039" spans="1:24" hidden="1" x14ac:dyDescent="0.3">
      <c r="A5039" s="18" t="str">
        <f t="shared" si="312"/>
        <v>Industrial - Aerial Lifts_1997_100</v>
      </c>
      <c r="B5039" s="1" t="s">
        <v>40</v>
      </c>
      <c r="C5039" s="1">
        <v>2020</v>
      </c>
      <c r="D5039" s="1" t="s">
        <v>104</v>
      </c>
      <c r="E5039" s="1">
        <v>1997</v>
      </c>
      <c r="F5039" s="1">
        <v>100</v>
      </c>
      <c r="G5039" s="1" t="s">
        <v>5</v>
      </c>
      <c r="H5039" s="1">
        <v>7.2464068354911903E-6</v>
      </c>
      <c r="I5039" s="1">
        <v>8.7681522709443495E-6</v>
      </c>
      <c r="J5039" s="1">
        <v>1.0434825843107301E-5</v>
      </c>
      <c r="K5039" s="1">
        <v>3.2016359677429001E-5</v>
      </c>
      <c r="L5039" s="1">
        <v>7.3281509558110406E-5</v>
      </c>
      <c r="M5039" s="1">
        <v>4.14459533511277E-3</v>
      </c>
      <c r="N5039" s="1">
        <v>5.7096192278109103E-6</v>
      </c>
      <c r="O5039" s="1">
        <v>5.2528496895860401E-6</v>
      </c>
      <c r="P5039" s="1">
        <v>3.8101447039101799E-8</v>
      </c>
      <c r="Q5039" s="1">
        <v>3.3827629964226303E-8</v>
      </c>
      <c r="R5039" s="1">
        <v>134.466831191815</v>
      </c>
      <c r="S5039" s="1">
        <v>93.700659510396605</v>
      </c>
      <c r="T5039" s="1">
        <v>0.42001983882848598</v>
      </c>
      <c r="U5039" s="1">
        <v>8433.0593559357003</v>
      </c>
      <c r="V5039" s="1">
        <f t="shared" si="313"/>
        <v>0.34427978802240788</v>
      </c>
      <c r="W5039" s="1">
        <f t="shared" si="314"/>
        <v>2.8773841736568122</v>
      </c>
      <c r="X5039" s="1">
        <f t="shared" si="315"/>
        <v>223.08627080983914</v>
      </c>
    </row>
    <row r="5040" spans="1:24" hidden="1" x14ac:dyDescent="0.3">
      <c r="A5040" s="18" t="str">
        <f t="shared" si="312"/>
        <v>Industrial - Aerial Lifts_1998_50</v>
      </c>
      <c r="B5040" s="1" t="s">
        <v>40</v>
      </c>
      <c r="C5040" s="1">
        <v>2020</v>
      </c>
      <c r="D5040" s="1" t="s">
        <v>104</v>
      </c>
      <c r="E5040" s="1">
        <v>1998</v>
      </c>
      <c r="F5040" s="1">
        <v>50</v>
      </c>
      <c r="G5040" s="1" t="s">
        <v>5</v>
      </c>
      <c r="H5040" s="1">
        <v>1.5478155073735401E-5</v>
      </c>
      <c r="I5040" s="1">
        <v>1.8728567639219799E-5</v>
      </c>
      <c r="J5040" s="1">
        <v>2.22885433061789E-5</v>
      </c>
      <c r="K5040" s="1">
        <v>5.4554239881705299E-5</v>
      </c>
      <c r="L5040" s="1">
        <v>4.6989266426848303E-5</v>
      </c>
      <c r="M5040" s="1">
        <v>3.9357520014399201E-3</v>
      </c>
      <c r="N5040" s="1">
        <v>5.4073557581331603E-6</v>
      </c>
      <c r="O5040" s="1">
        <v>4.9747672974825001E-6</v>
      </c>
      <c r="P5040" s="1">
        <v>3.5923634403403002E-8</v>
      </c>
      <c r="Q5040" s="1">
        <v>3.2123078749749599E-8</v>
      </c>
      <c r="R5040" s="1">
        <v>127.691139230621</v>
      </c>
      <c r="S5040" s="1">
        <v>218.322536659224</v>
      </c>
      <c r="T5040" s="1">
        <v>0.84003967765697296</v>
      </c>
      <c r="U5040" s="1">
        <v>7313.8049780840101</v>
      </c>
      <c r="V5040" s="1">
        <f t="shared" si="313"/>
        <v>0.84791006153068993</v>
      </c>
      <c r="W5040" s="1">
        <f t="shared" si="314"/>
        <v>2.1273742100723037</v>
      </c>
      <c r="X5040" s="1">
        <f t="shared" si="315"/>
        <v>259.89550549346217</v>
      </c>
    </row>
    <row r="5041" spans="1:24" hidden="1" x14ac:dyDescent="0.3">
      <c r="A5041" s="18" t="str">
        <f t="shared" si="312"/>
        <v>Industrial - Aerial Lifts_1998_75</v>
      </c>
      <c r="B5041" s="1" t="s">
        <v>40</v>
      </c>
      <c r="C5041" s="1">
        <v>2020</v>
      </c>
      <c r="D5041" s="1" t="s">
        <v>104</v>
      </c>
      <c r="E5041" s="1">
        <v>1998</v>
      </c>
      <c r="F5041" s="1">
        <v>75</v>
      </c>
      <c r="G5041" s="1" t="s">
        <v>5</v>
      </c>
      <c r="H5041" s="1">
        <v>2.8538427050524101E-5</v>
      </c>
      <c r="I5041" s="1">
        <v>3.4531496731134197E-5</v>
      </c>
      <c r="J5041" s="1">
        <v>4.10953349527547E-5</v>
      </c>
      <c r="K5041" s="1">
        <v>1.26532611593276E-4</v>
      </c>
      <c r="L5041" s="1">
        <v>2.33088754821563E-4</v>
      </c>
      <c r="M5041" s="1">
        <v>1.6479086238837499E-2</v>
      </c>
      <c r="N5041" s="1">
        <v>2.4890900597528499E-5</v>
      </c>
      <c r="O5041" s="1">
        <v>2.2899628549726199E-5</v>
      </c>
      <c r="P5041" s="1">
        <v>1.5150117170870499E-7</v>
      </c>
      <c r="Q5041" s="1">
        <v>1.34500086585848E-7</v>
      </c>
      <c r="R5041" s="1">
        <v>534.64580454941699</v>
      </c>
      <c r="S5041" s="1">
        <v>452.10568213766402</v>
      </c>
      <c r="T5041" s="1">
        <v>1.6800793553139399</v>
      </c>
      <c r="U5041" s="1">
        <v>33003.714796049397</v>
      </c>
      <c r="V5041" s="1">
        <f t="shared" si="313"/>
        <v>0.34645048847568066</v>
      </c>
      <c r="W5041" s="1">
        <f t="shared" si="314"/>
        <v>2.338552353953129</v>
      </c>
      <c r="X5041" s="1">
        <f t="shared" si="315"/>
        <v>269.09781416436931</v>
      </c>
    </row>
    <row r="5042" spans="1:24" hidden="1" x14ac:dyDescent="0.3">
      <c r="A5042" s="18" t="str">
        <f t="shared" si="312"/>
        <v>Industrial - Aerial Lifts_1999_50</v>
      </c>
      <c r="B5042" s="1" t="s">
        <v>40</v>
      </c>
      <c r="C5042" s="1">
        <v>2020</v>
      </c>
      <c r="D5042" s="1" t="s">
        <v>104</v>
      </c>
      <c r="E5042" s="1">
        <v>1999</v>
      </c>
      <c r="F5042" s="1">
        <v>50</v>
      </c>
      <c r="G5042" s="1" t="s">
        <v>5</v>
      </c>
      <c r="H5042" s="1">
        <v>4.2752008408217597E-5</v>
      </c>
      <c r="I5042" s="1">
        <v>5.1729930173943301E-5</v>
      </c>
      <c r="J5042" s="1">
        <v>6.1562892107833303E-5</v>
      </c>
      <c r="K5042" s="1">
        <v>1.5375464550061201E-4</v>
      </c>
      <c r="L5042" s="1">
        <v>1.3677794239460699E-4</v>
      </c>
      <c r="M5042" s="1">
        <v>1.37660727956497E-2</v>
      </c>
      <c r="N5042" s="1">
        <v>1.63586958906879E-5</v>
      </c>
      <c r="O5042" s="1">
        <v>1.5050000219432901E-5</v>
      </c>
      <c r="P5042" s="1">
        <v>1.2599160955898901E-7</v>
      </c>
      <c r="Q5042" s="1">
        <v>1.12356835574919E-7</v>
      </c>
      <c r="R5042" s="1">
        <v>446.62507123545498</v>
      </c>
      <c r="S5042" s="1">
        <v>592.656671403259</v>
      </c>
      <c r="T5042" s="1">
        <v>2.31010911355667</v>
      </c>
      <c r="U5042" s="1">
        <v>25160.969595029201</v>
      </c>
      <c r="V5042" s="1">
        <f t="shared" si="313"/>
        <v>0.68077424931523367</v>
      </c>
      <c r="W5042" s="1">
        <f t="shared" si="314"/>
        <v>1.8000198481511465</v>
      </c>
      <c r="X5042" s="1">
        <f t="shared" si="315"/>
        <v>256.54921143131548</v>
      </c>
    </row>
    <row r="5043" spans="1:24" hidden="1" x14ac:dyDescent="0.3">
      <c r="A5043" s="18" t="str">
        <f t="shared" si="312"/>
        <v>Industrial - Aerial Lifts_1999_75</v>
      </c>
      <c r="B5043" s="1" t="s">
        <v>40</v>
      </c>
      <c r="C5043" s="1">
        <v>2020</v>
      </c>
      <c r="D5043" s="1" t="s">
        <v>104</v>
      </c>
      <c r="E5043" s="1">
        <v>1999</v>
      </c>
      <c r="F5043" s="1">
        <v>75</v>
      </c>
      <c r="G5043" s="1" t="s">
        <v>5</v>
      </c>
      <c r="H5043" s="1">
        <v>4.4923189028366199E-5</v>
      </c>
      <c r="I5043" s="1">
        <v>5.4357058724323203E-5</v>
      </c>
      <c r="J5043" s="1">
        <v>6.4689392200847405E-5</v>
      </c>
      <c r="K5043" s="1">
        <v>1.9988961387721401E-4</v>
      </c>
      <c r="L5043" s="1">
        <v>3.6846339312726102E-4</v>
      </c>
      <c r="M5043" s="1">
        <v>2.6191312504004E-2</v>
      </c>
      <c r="N5043" s="1">
        <v>3.9031199490124899E-5</v>
      </c>
      <c r="O5043" s="1">
        <v>3.5908703530914897E-5</v>
      </c>
      <c r="P5043" s="1">
        <v>2.4080397711902101E-7</v>
      </c>
      <c r="Q5043" s="1">
        <v>2.1376997174049901E-7</v>
      </c>
      <c r="R5043" s="1">
        <v>849.74828961731703</v>
      </c>
      <c r="S5043" s="1">
        <v>748.66826948806897</v>
      </c>
      <c r="T5043" s="1">
        <v>2.9401388717993999</v>
      </c>
      <c r="U5043" s="1">
        <v>52941.541913799199</v>
      </c>
      <c r="V5043" s="1">
        <f t="shared" si="313"/>
        <v>0.33997576812538799</v>
      </c>
      <c r="W5043" s="1">
        <f t="shared" si="314"/>
        <v>2.3045512035490856</v>
      </c>
      <c r="X5043" s="1">
        <f t="shared" si="315"/>
        <v>254.63704339580229</v>
      </c>
    </row>
    <row r="5044" spans="1:24" hidden="1" x14ac:dyDescent="0.3">
      <c r="A5044" s="18" t="str">
        <f t="shared" si="312"/>
        <v>Industrial - Aerial Lifts_2000_50</v>
      </c>
      <c r="B5044" s="1" t="s">
        <v>40</v>
      </c>
      <c r="C5044" s="1">
        <v>2020</v>
      </c>
      <c r="D5044" s="1" t="s">
        <v>104</v>
      </c>
      <c r="E5044" s="1">
        <v>2000</v>
      </c>
      <c r="F5044" s="1">
        <v>50</v>
      </c>
      <c r="G5044" s="1" t="s">
        <v>5</v>
      </c>
      <c r="H5044" s="1">
        <v>1.1294175195474101E-5</v>
      </c>
      <c r="I5044" s="1">
        <v>1.36659519865237E-5</v>
      </c>
      <c r="J5044" s="1">
        <v>1.62636122814827E-5</v>
      </c>
      <c r="K5044" s="1">
        <v>4.07178924431317E-5</v>
      </c>
      <c r="L5044" s="1">
        <v>3.6685596920328601E-5</v>
      </c>
      <c r="M5044" s="1">
        <v>3.7087432837461299E-3</v>
      </c>
      <c r="N5044" s="1">
        <v>4.3447455166739397E-6</v>
      </c>
      <c r="O5044" s="1">
        <v>3.9971658753400198E-6</v>
      </c>
      <c r="P5044" s="1">
        <v>3.3950345627421501E-8</v>
      </c>
      <c r="Q5044" s="1">
        <v>3.0270264112880002E-8</v>
      </c>
      <c r="R5044" s="1">
        <v>120.32609139046301</v>
      </c>
      <c r="S5044" s="1">
        <v>186.93281572324099</v>
      </c>
      <c r="T5044" s="1">
        <v>0.630029758242729</v>
      </c>
      <c r="U5044" s="1">
        <v>6791.8923046111004</v>
      </c>
      <c r="V5044" s="1">
        <f t="shared" si="313"/>
        <v>0.66625073373667909</v>
      </c>
      <c r="W5044" s="1">
        <f t="shared" si="314"/>
        <v>1.7885183476306368</v>
      </c>
      <c r="X5044" s="1">
        <f t="shared" si="315"/>
        <v>296.70474017708563</v>
      </c>
    </row>
    <row r="5045" spans="1:24" hidden="1" x14ac:dyDescent="0.3">
      <c r="A5045" s="18" t="str">
        <f t="shared" si="312"/>
        <v>Industrial - Aerial Lifts_2000_75</v>
      </c>
      <c r="B5045" s="1" t="s">
        <v>40</v>
      </c>
      <c r="C5045" s="1">
        <v>2020</v>
      </c>
      <c r="D5045" s="1" t="s">
        <v>104</v>
      </c>
      <c r="E5045" s="1">
        <v>2000</v>
      </c>
      <c r="F5045" s="1">
        <v>75</v>
      </c>
      <c r="G5045" s="1" t="s">
        <v>5</v>
      </c>
      <c r="H5045" s="1">
        <v>5.43929149763871E-5</v>
      </c>
      <c r="I5045" s="1">
        <v>6.5815427121428306E-5</v>
      </c>
      <c r="J5045" s="1">
        <v>7.8325797565997397E-5</v>
      </c>
      <c r="K5045" s="1">
        <v>2.4290350783603599E-4</v>
      </c>
      <c r="L5045" s="1">
        <v>4.4804999548806699E-4</v>
      </c>
      <c r="M5045" s="1">
        <v>3.2022357413014298E-2</v>
      </c>
      <c r="N5045" s="1">
        <v>4.7073352806628498E-5</v>
      </c>
      <c r="O5045" s="1">
        <v>4.33074845820982E-5</v>
      </c>
      <c r="P5045" s="1">
        <v>2.9443078723271899E-7</v>
      </c>
      <c r="Q5045" s="1">
        <v>2.6136217641623502E-7</v>
      </c>
      <c r="R5045" s="1">
        <v>1038.9301199419999</v>
      </c>
      <c r="S5045" s="1">
        <v>936.53809180641395</v>
      </c>
      <c r="T5045" s="1">
        <v>3.99018846887062</v>
      </c>
      <c r="U5045" s="1">
        <v>64867.585727223202</v>
      </c>
      <c r="V5045" s="1">
        <f t="shared" si="313"/>
        <v>0.33596077181227446</v>
      </c>
      <c r="W5045" s="1">
        <f t="shared" si="314"/>
        <v>2.2871115311146886</v>
      </c>
      <c r="X5045" s="1">
        <f t="shared" si="315"/>
        <v>234.71023965729896</v>
      </c>
    </row>
    <row r="5046" spans="1:24" hidden="1" x14ac:dyDescent="0.3">
      <c r="A5046" s="18" t="str">
        <f t="shared" si="312"/>
        <v>Industrial - Aerial Lifts_2001_50</v>
      </c>
      <c r="B5046" s="1" t="s">
        <v>40</v>
      </c>
      <c r="C5046" s="1">
        <v>2020</v>
      </c>
      <c r="D5046" s="1" t="s">
        <v>104</v>
      </c>
      <c r="E5046" s="1">
        <v>2001</v>
      </c>
      <c r="F5046" s="1">
        <v>50</v>
      </c>
      <c r="G5046" s="1" t="s">
        <v>5</v>
      </c>
      <c r="H5046" s="1">
        <v>2.5441873325817001E-5</v>
      </c>
      <c r="I5046" s="1">
        <v>3.0784666724238598E-5</v>
      </c>
      <c r="J5046" s="1">
        <v>3.6636297589176499E-5</v>
      </c>
      <c r="K5046" s="1">
        <v>9.1955767369933503E-5</v>
      </c>
      <c r="L5046" s="1">
        <v>8.3933135114249701E-5</v>
      </c>
      <c r="M5046" s="1">
        <v>8.5233533880865794E-3</v>
      </c>
      <c r="N5046" s="1">
        <v>9.8414070377214192E-6</v>
      </c>
      <c r="O5046" s="1">
        <v>9.0540944747037102E-6</v>
      </c>
      <c r="P5046" s="1">
        <v>7.8039372740217197E-8</v>
      </c>
      <c r="Q5046" s="1">
        <v>6.9566464552970006E-8</v>
      </c>
      <c r="R5046" s="1">
        <v>276.530813880491</v>
      </c>
      <c r="S5046" s="1">
        <v>405.72385568001698</v>
      </c>
      <c r="T5046" s="1">
        <v>1.6800793553139399</v>
      </c>
      <c r="U5046" s="1">
        <v>15417.5065158406</v>
      </c>
      <c r="V5046" s="1">
        <f t="shared" si="313"/>
        <v>0.66116357045643304</v>
      </c>
      <c r="W5046" s="1">
        <f t="shared" si="314"/>
        <v>1.8026354414954959</v>
      </c>
      <c r="X5046" s="1">
        <f t="shared" si="315"/>
        <v>241.49088815165123</v>
      </c>
    </row>
    <row r="5047" spans="1:24" hidden="1" x14ac:dyDescent="0.3">
      <c r="A5047" s="18" t="str">
        <f t="shared" si="312"/>
        <v>Industrial - Aerial Lifts_2001_100</v>
      </c>
      <c r="B5047" s="1" t="s">
        <v>40</v>
      </c>
      <c r="C5047" s="1">
        <v>2020</v>
      </c>
      <c r="D5047" s="1" t="s">
        <v>104</v>
      </c>
      <c r="E5047" s="1">
        <v>2001</v>
      </c>
      <c r="F5047" s="1">
        <v>100</v>
      </c>
      <c r="G5047" s="1" t="s">
        <v>5</v>
      </c>
      <c r="H5047" s="1">
        <v>2.1650149839712399E-5</v>
      </c>
      <c r="I5047" s="1">
        <v>2.6196681306051999E-5</v>
      </c>
      <c r="J5047" s="1">
        <v>3.1176215769185899E-5</v>
      </c>
      <c r="K5047" s="1">
        <v>9.7039679708011803E-5</v>
      </c>
      <c r="L5047" s="1">
        <v>1.79115834196098E-4</v>
      </c>
      <c r="M5047" s="1">
        <v>1.2871751557504999E-2</v>
      </c>
      <c r="N5047" s="1">
        <v>1.8661412191126401E-5</v>
      </c>
      <c r="O5047" s="1">
        <v>1.71684992158362E-5</v>
      </c>
      <c r="P5047" s="1">
        <v>1.18356221961204E-7</v>
      </c>
      <c r="Q5047" s="1">
        <v>1.05057505853435E-7</v>
      </c>
      <c r="R5047" s="1">
        <v>417.60980358264902</v>
      </c>
      <c r="S5047" s="1">
        <v>342.94441380805102</v>
      </c>
      <c r="T5047" s="1">
        <v>1.26005951648545</v>
      </c>
      <c r="U5047" s="1">
        <v>25949.460644809202</v>
      </c>
      <c r="V5047" s="1">
        <f t="shared" si="313"/>
        <v>0.33427703540151782</v>
      </c>
      <c r="W5047" s="1">
        <f t="shared" si="314"/>
        <v>2.2855685172117277</v>
      </c>
      <c r="X5047" s="1">
        <f t="shared" si="315"/>
        <v>272.16525038800501</v>
      </c>
    </row>
    <row r="5048" spans="1:24" hidden="1" x14ac:dyDescent="0.3">
      <c r="A5048" s="18" t="str">
        <f t="shared" si="312"/>
        <v>Industrial - Aerial Lifts_2002_50</v>
      </c>
      <c r="B5048" s="1" t="s">
        <v>40</v>
      </c>
      <c r="C5048" s="1">
        <v>2020</v>
      </c>
      <c r="D5048" s="1" t="s">
        <v>104</v>
      </c>
      <c r="E5048" s="1">
        <v>2002</v>
      </c>
      <c r="F5048" s="1">
        <v>50</v>
      </c>
      <c r="G5048" s="1" t="s">
        <v>5</v>
      </c>
      <c r="H5048" s="1">
        <v>1.24389097879745E-5</v>
      </c>
      <c r="I5048" s="1">
        <v>1.5051080843449099E-5</v>
      </c>
      <c r="J5048" s="1">
        <v>1.7912030094683301E-5</v>
      </c>
      <c r="K5048" s="1">
        <v>4.50768659606321E-5</v>
      </c>
      <c r="L5048" s="1">
        <v>4.1694484962589398E-5</v>
      </c>
      <c r="M5048" s="1">
        <v>4.2531459675987796E-3</v>
      </c>
      <c r="N5048" s="1">
        <v>4.8392008707293599E-6</v>
      </c>
      <c r="O5048" s="1">
        <v>4.45206480107101E-6</v>
      </c>
      <c r="P5048" s="1">
        <v>3.8949276379853602E-8</v>
      </c>
      <c r="Q5048" s="1">
        <v>3.4713605634036698E-8</v>
      </c>
      <c r="R5048" s="1">
        <v>137.98863691566899</v>
      </c>
      <c r="S5048" s="1">
        <v>186.93281572324099</v>
      </c>
      <c r="T5048" s="1">
        <v>0.630029758242729</v>
      </c>
      <c r="U5048" s="1">
        <v>7788.8673218017202</v>
      </c>
      <c r="V5048" s="1">
        <f t="shared" si="313"/>
        <v>0.63985561168367455</v>
      </c>
      <c r="W5048" s="1">
        <f t="shared" si="314"/>
        <v>1.7725271996784906</v>
      </c>
      <c r="X5048" s="1">
        <f t="shared" si="315"/>
        <v>296.70474017708563</v>
      </c>
    </row>
    <row r="5049" spans="1:24" hidden="1" x14ac:dyDescent="0.3">
      <c r="A5049" s="18" t="str">
        <f t="shared" si="312"/>
        <v>Industrial - Aerial Lifts_2002_75</v>
      </c>
      <c r="B5049" s="1" t="s">
        <v>40</v>
      </c>
      <c r="C5049" s="1">
        <v>2020</v>
      </c>
      <c r="D5049" s="1" t="s">
        <v>104</v>
      </c>
      <c r="E5049" s="1">
        <v>2002</v>
      </c>
      <c r="F5049" s="1">
        <v>75</v>
      </c>
      <c r="G5049" s="1" t="s">
        <v>5</v>
      </c>
      <c r="H5049" s="1">
        <v>1.22478164345056E-5</v>
      </c>
      <c r="I5049" s="1">
        <v>1.48198578857518E-5</v>
      </c>
      <c r="J5049" s="1">
        <v>1.76368556656881E-5</v>
      </c>
      <c r="K5049" s="1">
        <v>5.5102325285566903E-5</v>
      </c>
      <c r="L5049" s="1">
        <v>1.01777061622997E-4</v>
      </c>
      <c r="M5049" s="1">
        <v>7.3543365835966696E-3</v>
      </c>
      <c r="N5049" s="1">
        <v>1.05135868286873E-5</v>
      </c>
      <c r="O5049" s="1">
        <v>9.6724998823923697E-6</v>
      </c>
      <c r="P5049" s="1">
        <v>6.7627054355335494E-8</v>
      </c>
      <c r="Q5049" s="1">
        <v>6.0025106546502306E-8</v>
      </c>
      <c r="R5049" s="1">
        <v>238.603351100711</v>
      </c>
      <c r="S5049" s="1">
        <v>202.86192784000801</v>
      </c>
      <c r="T5049" s="1">
        <v>0.84003967765697296</v>
      </c>
      <c r="U5049" s="1">
        <v>15113.213624080599</v>
      </c>
      <c r="V5049" s="1">
        <f t="shared" si="313"/>
        <v>0.32469516271826726</v>
      </c>
      <c r="W5049" s="1">
        <f t="shared" si="314"/>
        <v>2.2298810042192052</v>
      </c>
      <c r="X5049" s="1">
        <f t="shared" si="315"/>
        <v>241.49088815164981</v>
      </c>
    </row>
    <row r="5050" spans="1:24" hidden="1" x14ac:dyDescent="0.3">
      <c r="A5050" s="18" t="str">
        <f t="shared" si="312"/>
        <v>Industrial - Aerial Lifts_2003_50</v>
      </c>
      <c r="B5050" s="1" t="s">
        <v>40</v>
      </c>
      <c r="C5050" s="1">
        <v>2020</v>
      </c>
      <c r="D5050" s="1" t="s">
        <v>104</v>
      </c>
      <c r="E5050" s="1">
        <v>2003</v>
      </c>
      <c r="F5050" s="1">
        <v>50</v>
      </c>
      <c r="G5050" s="1" t="s">
        <v>5</v>
      </c>
      <c r="H5050" s="1">
        <v>2.4957591129341601E-5</v>
      </c>
      <c r="I5050" s="1">
        <v>3.0198685266503299E-5</v>
      </c>
      <c r="J5050" s="1">
        <v>3.5938931226251899E-5</v>
      </c>
      <c r="K5050" s="1">
        <v>9.0690222204859602E-5</v>
      </c>
      <c r="L5050" s="1">
        <v>8.5032874231005698E-5</v>
      </c>
      <c r="M5050" s="1">
        <v>8.7132865171238097E-3</v>
      </c>
      <c r="N5050" s="1">
        <v>9.7671260919372605E-6</v>
      </c>
      <c r="O5050" s="1">
        <v>8.9857560045822797E-6</v>
      </c>
      <c r="P5050" s="1">
        <v>7.9809927174933901E-8</v>
      </c>
      <c r="Q5050" s="1">
        <v>7.11166732193232E-8</v>
      </c>
      <c r="R5050" s="1">
        <v>282.69298507815</v>
      </c>
      <c r="S5050" s="1">
        <v>358.40502262726699</v>
      </c>
      <c r="T5050" s="1">
        <v>1.26005951648545</v>
      </c>
      <c r="U5050" s="1">
        <v>15829.5551660376</v>
      </c>
      <c r="V5050" s="1">
        <f t="shared" si="313"/>
        <v>0.63169570757891802</v>
      </c>
      <c r="W5050" s="1">
        <f t="shared" si="314"/>
        <v>1.7787165626844497</v>
      </c>
      <c r="X5050" s="1">
        <f t="shared" si="315"/>
        <v>284.43499528254665</v>
      </c>
    </row>
    <row r="5051" spans="1:24" hidden="1" x14ac:dyDescent="0.3">
      <c r="A5051" s="18" t="str">
        <f t="shared" si="312"/>
        <v>Industrial - Aerial Lifts_2003_100</v>
      </c>
      <c r="B5051" s="1" t="s">
        <v>40</v>
      </c>
      <c r="C5051" s="1">
        <v>2020</v>
      </c>
      <c r="D5051" s="1" t="s">
        <v>104</v>
      </c>
      <c r="E5051" s="1">
        <v>2003</v>
      </c>
      <c r="F5051" s="1">
        <v>100</v>
      </c>
      <c r="G5051" s="1" t="s">
        <v>5</v>
      </c>
      <c r="H5051" s="1">
        <v>1.03584331463386E-5</v>
      </c>
      <c r="I5051" s="1">
        <v>1.25337041070697E-5</v>
      </c>
      <c r="J5051" s="1">
        <v>1.4916143730727601E-5</v>
      </c>
      <c r="K5051" s="1">
        <v>4.67793940007936E-5</v>
      </c>
      <c r="L5051" s="1">
        <v>8.64636195761189E-5</v>
      </c>
      <c r="M5051" s="1">
        <v>6.28246612980796E-3</v>
      </c>
      <c r="N5051" s="1">
        <v>8.8542385909710702E-6</v>
      </c>
      <c r="O5051" s="1">
        <v>8.1458995036933801E-6</v>
      </c>
      <c r="P5051" s="1">
        <v>5.7773761951019197E-8</v>
      </c>
      <c r="Q5051" s="1">
        <v>5.1276643995003203E-8</v>
      </c>
      <c r="R5051" s="1">
        <v>203.82769468184901</v>
      </c>
      <c r="S5051" s="1">
        <v>171.472206904025</v>
      </c>
      <c r="T5051" s="1">
        <v>0.630029758242729</v>
      </c>
      <c r="U5051" s="1">
        <v>13374.832138514001</v>
      </c>
      <c r="V5051" s="1">
        <f t="shared" si="313"/>
        <v>0.31029851583231705</v>
      </c>
      <c r="W5051" s="1">
        <f t="shared" si="314"/>
        <v>2.1405908898732044</v>
      </c>
      <c r="X5051" s="1">
        <f t="shared" si="315"/>
        <v>272.16525038800245</v>
      </c>
    </row>
    <row r="5052" spans="1:24" hidden="1" x14ac:dyDescent="0.3">
      <c r="A5052" s="18" t="str">
        <f t="shared" si="312"/>
        <v>Industrial - Aerial Lifts_2003_175</v>
      </c>
      <c r="B5052" s="1" t="s">
        <v>40</v>
      </c>
      <c r="C5052" s="1">
        <v>2020</v>
      </c>
      <c r="D5052" s="1" t="s">
        <v>104</v>
      </c>
      <c r="E5052" s="1">
        <v>2003</v>
      </c>
      <c r="F5052" s="1">
        <v>175</v>
      </c>
      <c r="G5052" s="1" t="s">
        <v>5</v>
      </c>
      <c r="H5052" s="1">
        <v>2.6114130435118498E-6</v>
      </c>
      <c r="I5052" s="1">
        <v>3.15980978264934E-6</v>
      </c>
      <c r="J5052" s="1">
        <v>3.7604347826570699E-6</v>
      </c>
      <c r="K5052" s="1">
        <v>2.3801154248927001E-5</v>
      </c>
      <c r="L5052" s="1">
        <v>4.2441376928417402E-5</v>
      </c>
      <c r="M5052" s="1">
        <v>4.1318062149937503E-3</v>
      </c>
      <c r="N5052" s="1">
        <v>2.0116520569098001E-6</v>
      </c>
      <c r="O5052" s="1">
        <v>1.85071989235702E-6</v>
      </c>
      <c r="P5052" s="1">
        <v>3.8122255095031797E-8</v>
      </c>
      <c r="Q5052" s="1">
        <v>3.3723246885065603E-8</v>
      </c>
      <c r="R5052" s="1">
        <v>134.051902274252</v>
      </c>
      <c r="S5052" s="1">
        <v>62.310938574413797</v>
      </c>
      <c r="T5052" s="1">
        <v>0.21000991941424299</v>
      </c>
      <c r="U5052" s="1">
        <v>8411.9767075458603</v>
      </c>
      <c r="V5052" s="1">
        <f t="shared" si="313"/>
        <v>0.12438026521709769</v>
      </c>
      <c r="W5052" s="1">
        <f t="shared" si="314"/>
        <v>1.6706289560599128</v>
      </c>
      <c r="X5052" s="1">
        <f t="shared" si="315"/>
        <v>296.70474017708631</v>
      </c>
    </row>
    <row r="5053" spans="1:24" hidden="1" x14ac:dyDescent="0.3">
      <c r="A5053" s="18" t="str">
        <f t="shared" si="312"/>
        <v>Industrial - Aerial Lifts_2004_50</v>
      </c>
      <c r="B5053" s="1" t="s">
        <v>40</v>
      </c>
      <c r="C5053" s="1">
        <v>2020</v>
      </c>
      <c r="D5053" s="1" t="s">
        <v>104</v>
      </c>
      <c r="E5053" s="1">
        <v>2004</v>
      </c>
      <c r="F5053" s="1">
        <v>50</v>
      </c>
      <c r="G5053" s="1" t="s">
        <v>5</v>
      </c>
      <c r="H5053" s="1">
        <v>1.27444617498216E-5</v>
      </c>
      <c r="I5053" s="1">
        <v>1.5420798717284201E-5</v>
      </c>
      <c r="J5053" s="1">
        <v>1.8352024919743101E-5</v>
      </c>
      <c r="K5053" s="1">
        <v>7.81234249165602E-5</v>
      </c>
      <c r="L5053" s="1">
        <v>8.5561804523300901E-5</v>
      </c>
      <c r="M5053" s="1">
        <v>9.5950973029028507E-3</v>
      </c>
      <c r="N5053" s="1">
        <v>7.6085754701997003E-6</v>
      </c>
      <c r="O5053" s="1">
        <v>6.9998894325837204E-6</v>
      </c>
      <c r="P5053" s="1">
        <v>8.8329099074905094E-8</v>
      </c>
      <c r="Q5053" s="1">
        <v>7.8313894310386695E-8</v>
      </c>
      <c r="R5053" s="1">
        <v>311.30236488175001</v>
      </c>
      <c r="S5053" s="1">
        <v>373.86563144648198</v>
      </c>
      <c r="T5053" s="1">
        <v>1.26005951648545</v>
      </c>
      <c r="U5053" s="1">
        <v>17571.684677984598</v>
      </c>
      <c r="V5053" s="1">
        <f t="shared" si="313"/>
        <v>0.29059093871332575</v>
      </c>
      <c r="W5053" s="1">
        <f t="shared" si="314"/>
        <v>1.6123344549309355</v>
      </c>
      <c r="X5053" s="1">
        <f t="shared" si="315"/>
        <v>296.70474017708756</v>
      </c>
    </row>
    <row r="5054" spans="1:24" hidden="1" x14ac:dyDescent="0.3">
      <c r="A5054" s="18" t="str">
        <f t="shared" si="312"/>
        <v>Industrial - Aerial Lifts_2004_75</v>
      </c>
      <c r="B5054" s="1" t="s">
        <v>40</v>
      </c>
      <c r="C5054" s="1">
        <v>2020</v>
      </c>
      <c r="D5054" s="1" t="s">
        <v>104</v>
      </c>
      <c r="E5054" s="1">
        <v>2004</v>
      </c>
      <c r="F5054" s="1">
        <v>75</v>
      </c>
      <c r="G5054" s="1" t="s">
        <v>5</v>
      </c>
      <c r="H5054" s="1">
        <v>1.40292090294973E-5</v>
      </c>
      <c r="I5054" s="1">
        <v>1.6975342925691701E-5</v>
      </c>
      <c r="J5054" s="1">
        <v>2.0202061002476098E-5</v>
      </c>
      <c r="K5054" s="1">
        <v>1.15423994672284E-4</v>
      </c>
      <c r="L5054" s="1">
        <v>1.8473458225753999E-4</v>
      </c>
      <c r="M5054" s="1">
        <v>1.6852801534038599E-2</v>
      </c>
      <c r="N5054" s="1">
        <v>1.32467770002265E-5</v>
      </c>
      <c r="O5054" s="1">
        <v>1.2187034840208399E-5</v>
      </c>
      <c r="P5054" s="1">
        <v>1.5539163148485699E-7</v>
      </c>
      <c r="Q5054" s="1">
        <v>1.3755030058646101E-7</v>
      </c>
      <c r="R5054" s="1">
        <v>546.77058572838496</v>
      </c>
      <c r="S5054" s="1">
        <v>467.56629095687902</v>
      </c>
      <c r="T5054" s="1">
        <v>1.6800793553139399</v>
      </c>
      <c r="U5054" s="1">
        <v>34599.905530809003</v>
      </c>
      <c r="V5054" s="1">
        <f t="shared" si="313"/>
        <v>0.16245468636701371</v>
      </c>
      <c r="W5054" s="1">
        <f t="shared" si="314"/>
        <v>1.7679170755584066</v>
      </c>
      <c r="X5054" s="1">
        <f t="shared" si="315"/>
        <v>278.30012283527492</v>
      </c>
    </row>
    <row r="5055" spans="1:24" hidden="1" x14ac:dyDescent="0.3">
      <c r="A5055" s="18" t="str">
        <f t="shared" si="312"/>
        <v>Industrial - Aerial Lifts_2005_50</v>
      </c>
      <c r="B5055" s="1" t="s">
        <v>40</v>
      </c>
      <c r="C5055" s="1">
        <v>2020</v>
      </c>
      <c r="D5055" s="1" t="s">
        <v>104</v>
      </c>
      <c r="E5055" s="1">
        <v>2005</v>
      </c>
      <c r="F5055" s="1">
        <v>50</v>
      </c>
      <c r="G5055" s="1" t="s">
        <v>5</v>
      </c>
      <c r="H5055" s="1">
        <v>6.3409833735648504E-6</v>
      </c>
      <c r="I5055" s="1">
        <v>7.6725898820134699E-6</v>
      </c>
      <c r="J5055" s="1">
        <v>9.1310160579333893E-6</v>
      </c>
      <c r="K5055" s="1">
        <v>5.7040875677396402E-5</v>
      </c>
      <c r="L5055" s="1">
        <v>6.7463405237992306E-5</v>
      </c>
      <c r="M5055" s="1">
        <v>7.7917634126409702E-3</v>
      </c>
      <c r="N5055" s="1">
        <v>5.3585795363298796E-6</v>
      </c>
      <c r="O5055" s="1">
        <v>4.9298931734234899E-6</v>
      </c>
      <c r="P5055" s="1">
        <v>7.1848487308631902E-8</v>
      </c>
      <c r="Q5055" s="1">
        <v>6.3595325521555199E-8</v>
      </c>
      <c r="R5055" s="1">
        <v>252.79518282950599</v>
      </c>
      <c r="S5055" s="1">
        <v>311.55469287206898</v>
      </c>
      <c r="T5055" s="1">
        <v>1.05004959707121</v>
      </c>
      <c r="U5055" s="1">
        <v>14269.204933540699</v>
      </c>
      <c r="V5055" s="1">
        <f t="shared" si="313"/>
        <v>0.17804542150216124</v>
      </c>
      <c r="W5055" s="1">
        <f t="shared" si="314"/>
        <v>1.5655144620368182</v>
      </c>
      <c r="X5055" s="1">
        <f t="shared" si="315"/>
        <v>296.70474017708767</v>
      </c>
    </row>
    <row r="5056" spans="1:24" hidden="1" x14ac:dyDescent="0.3">
      <c r="A5056" s="18" t="str">
        <f t="shared" si="312"/>
        <v>Industrial - Aerial Lifts_2005_75</v>
      </c>
      <c r="B5056" s="1" t="s">
        <v>40</v>
      </c>
      <c r="C5056" s="1">
        <v>2020</v>
      </c>
      <c r="D5056" s="1" t="s">
        <v>104</v>
      </c>
      <c r="E5056" s="1">
        <v>2005</v>
      </c>
      <c r="F5056" s="1">
        <v>75</v>
      </c>
      <c r="G5056" s="1" t="s">
        <v>5</v>
      </c>
      <c r="H5056" s="1">
        <v>1.6417894086926801E-5</v>
      </c>
      <c r="I5056" s="1">
        <v>1.98656518451815E-5</v>
      </c>
      <c r="J5056" s="1">
        <v>2.36417674851747E-5</v>
      </c>
      <c r="K5056" s="1">
        <v>1.97128086914244E-4</v>
      </c>
      <c r="L5056" s="1">
        <v>2.98275879166157E-4</v>
      </c>
      <c r="M5056" s="1">
        <v>2.9787852597328E-2</v>
      </c>
      <c r="N5056" s="1">
        <v>1.7157693355320199E-5</v>
      </c>
      <c r="O5056" s="1">
        <v>1.5785077886894598E-5</v>
      </c>
      <c r="P5056" s="1">
        <v>2.74910932711742E-7</v>
      </c>
      <c r="Q5056" s="1">
        <v>2.4312444849670998E-7</v>
      </c>
      <c r="R5056" s="1">
        <v>966.43407206426002</v>
      </c>
      <c r="S5056" s="1">
        <v>841.43192240336202</v>
      </c>
      <c r="T5056" s="1">
        <v>2.9401388717993999</v>
      </c>
      <c r="U5056" s="1">
        <v>60222.484732012002</v>
      </c>
      <c r="V5056" s="1">
        <f t="shared" si="313"/>
        <v>0.10922769035134897</v>
      </c>
      <c r="W5056" s="1">
        <f t="shared" si="314"/>
        <v>1.6400159241056964</v>
      </c>
      <c r="X5056" s="1">
        <f t="shared" si="315"/>
        <v>286.18781598176543</v>
      </c>
    </row>
    <row r="5057" spans="1:24" hidden="1" x14ac:dyDescent="0.3">
      <c r="A5057" s="18" t="str">
        <f t="shared" si="312"/>
        <v>Industrial - Aerial Lifts_2005_175</v>
      </c>
      <c r="B5057" s="1" t="s">
        <v>40</v>
      </c>
      <c r="C5057" s="1">
        <v>2020</v>
      </c>
      <c r="D5057" s="1" t="s">
        <v>104</v>
      </c>
      <c r="E5057" s="1">
        <v>2005</v>
      </c>
      <c r="F5057" s="1">
        <v>175</v>
      </c>
      <c r="G5057" s="1" t="s">
        <v>5</v>
      </c>
      <c r="H5057" s="1">
        <v>1.57352723201631E-6</v>
      </c>
      <c r="I5057" s="1">
        <v>1.90396795073974E-6</v>
      </c>
      <c r="J5057" s="1">
        <v>2.26587921410349E-6</v>
      </c>
      <c r="K5057" s="1">
        <v>2.4374617978112199E-5</v>
      </c>
      <c r="L5057" s="1">
        <v>3.6270261317334203E-5</v>
      </c>
      <c r="M5057" s="1">
        <v>4.2848360748083403E-3</v>
      </c>
      <c r="N5057" s="1">
        <v>1.36453918943819E-6</v>
      </c>
      <c r="O5057" s="1">
        <v>1.2553760542831401E-6</v>
      </c>
      <c r="P5057" s="1">
        <v>3.9568228613315203E-8</v>
      </c>
      <c r="Q5057" s="1">
        <v>3.4972256028956899E-8</v>
      </c>
      <c r="R5057" s="1">
        <v>139.01678754366799</v>
      </c>
      <c r="S5057" s="1">
        <v>62.310938574413797</v>
      </c>
      <c r="T5057" s="1">
        <v>0.21000991941424299</v>
      </c>
      <c r="U5057" s="1">
        <v>8723.5314004179309</v>
      </c>
      <c r="V5057" s="1">
        <f t="shared" si="313"/>
        <v>7.2269642389463512E-2</v>
      </c>
      <c r="W5057" s="1">
        <f t="shared" si="314"/>
        <v>1.376724232021719</v>
      </c>
      <c r="X5057" s="1">
        <f t="shared" si="315"/>
        <v>296.70474017708631</v>
      </c>
    </row>
    <row r="5058" spans="1:24" hidden="1" x14ac:dyDescent="0.3">
      <c r="A5058" s="18" t="str">
        <f t="shared" si="312"/>
        <v>Industrial - Aerial Lifts_2006_50</v>
      </c>
      <c r="B5058" s="1" t="s">
        <v>40</v>
      </c>
      <c r="C5058" s="1">
        <v>2020</v>
      </c>
      <c r="D5058" s="1" t="s">
        <v>104</v>
      </c>
      <c r="E5058" s="1">
        <v>2006</v>
      </c>
      <c r="F5058" s="1">
        <v>50</v>
      </c>
      <c r="G5058" s="1" t="s">
        <v>5</v>
      </c>
      <c r="H5058" s="1">
        <v>2.5172713534370599E-6</v>
      </c>
      <c r="I5058" s="1">
        <v>3.0458983376588499E-6</v>
      </c>
      <c r="J5058" s="1">
        <v>3.6248707489493702E-6</v>
      </c>
      <c r="K5058" s="1">
        <v>3.0705033870060197E-5</v>
      </c>
      <c r="L5058" s="1">
        <v>3.82078889556208E-5</v>
      </c>
      <c r="M5058" s="1">
        <v>4.4876341305261002E-3</v>
      </c>
      <c r="N5058" s="1">
        <v>2.80392171772624E-6</v>
      </c>
      <c r="O5058" s="1">
        <v>2.57960798030814E-6</v>
      </c>
      <c r="P5058" s="1">
        <v>4.1414884885579398E-8</v>
      </c>
      <c r="Q5058" s="1">
        <v>3.6627466497435303E-8</v>
      </c>
      <c r="R5058" s="1">
        <v>145.596347119293</v>
      </c>
      <c r="S5058" s="1">
        <v>218.322536659224</v>
      </c>
      <c r="T5058" s="1">
        <v>0.84003967765697296</v>
      </c>
      <c r="U5058" s="1">
        <v>8023.3532222264903</v>
      </c>
      <c r="V5058" s="1">
        <f t="shared" si="313"/>
        <v>0.12570370909374853</v>
      </c>
      <c r="W5058" s="1">
        <f t="shared" si="314"/>
        <v>1.5768331132335847</v>
      </c>
      <c r="X5058" s="1">
        <f t="shared" si="315"/>
        <v>259.89550549346217</v>
      </c>
    </row>
    <row r="5059" spans="1:24" hidden="1" x14ac:dyDescent="0.3">
      <c r="A5059" s="18" t="str">
        <f t="shared" si="312"/>
        <v>Industrial - Aerial Lifts_2006_100</v>
      </c>
      <c r="B5059" s="1" t="s">
        <v>40</v>
      </c>
      <c r="C5059" s="1">
        <v>2020</v>
      </c>
      <c r="D5059" s="1" t="s">
        <v>104</v>
      </c>
      <c r="E5059" s="1">
        <v>2006</v>
      </c>
      <c r="F5059" s="1">
        <v>100</v>
      </c>
      <c r="G5059" s="1" t="s">
        <v>5</v>
      </c>
      <c r="H5059" s="1">
        <v>9.9639138941397395E-6</v>
      </c>
      <c r="I5059" s="1">
        <v>1.2056335811909001E-5</v>
      </c>
      <c r="J5059" s="1">
        <v>1.43480360075612E-5</v>
      </c>
      <c r="K5059" s="1">
        <v>1.5866453636160301E-4</v>
      </c>
      <c r="L5059" s="1">
        <v>2.3358758557307901E-4</v>
      </c>
      <c r="M5059" s="1">
        <v>2.45153835422963E-2</v>
      </c>
      <c r="N5059" s="1">
        <v>1.1521085460957599E-5</v>
      </c>
      <c r="O5059" s="1">
        <v>1.0599398624080901E-5</v>
      </c>
      <c r="P5059" s="1">
        <v>2.2635796100211E-7</v>
      </c>
      <c r="Q5059" s="1">
        <v>2.0009126485138899E-7</v>
      </c>
      <c r="R5059" s="1">
        <v>795.37462016056202</v>
      </c>
      <c r="S5059" s="1">
        <v>560.798447169724</v>
      </c>
      <c r="T5059" s="1">
        <v>1.8900892747281799</v>
      </c>
      <c r="U5059" s="1">
        <v>49911.061798105402</v>
      </c>
      <c r="V5059" s="1">
        <f t="shared" si="313"/>
        <v>7.9984738218742996E-2</v>
      </c>
      <c r="W5059" s="1">
        <f t="shared" si="314"/>
        <v>1.5496782915382825</v>
      </c>
      <c r="X5059" s="1">
        <f t="shared" si="315"/>
        <v>296.70474017708733</v>
      </c>
    </row>
    <row r="5060" spans="1:24" hidden="1" x14ac:dyDescent="0.3">
      <c r="A5060" s="18" t="str">
        <f t="shared" si="312"/>
        <v>Industrial - Aerial Lifts_2007_50</v>
      </c>
      <c r="B5060" s="1" t="s">
        <v>40</v>
      </c>
      <c r="C5060" s="1">
        <v>2020</v>
      </c>
      <c r="D5060" s="1" t="s">
        <v>104</v>
      </c>
      <c r="E5060" s="1">
        <v>2007</v>
      </c>
      <c r="F5060" s="1">
        <v>50</v>
      </c>
      <c r="G5060" s="1" t="s">
        <v>5</v>
      </c>
      <c r="H5060" s="1">
        <v>8.3623942090674808E-6</v>
      </c>
      <c r="I5060" s="1">
        <v>1.01184969929716E-5</v>
      </c>
      <c r="J5060" s="1">
        <v>1.20418476610571E-5</v>
      </c>
      <c r="K5060" s="1">
        <v>1.0331761163952799E-4</v>
      </c>
      <c r="L5060" s="1">
        <v>1.3042985445100899E-4</v>
      </c>
      <c r="M5060" s="1">
        <v>1.5395701943346499E-2</v>
      </c>
      <c r="N5060" s="1">
        <v>9.4676806772673694E-6</v>
      </c>
      <c r="O5060" s="1">
        <v>8.71026622308598E-6</v>
      </c>
      <c r="P5060" s="1">
        <v>1.4209002761455201E-7</v>
      </c>
      <c r="Q5060" s="1">
        <v>1.25657649606189E-7</v>
      </c>
      <c r="R5060" s="1">
        <v>499.49659421675398</v>
      </c>
      <c r="S5060" s="1">
        <v>592.18816810570695</v>
      </c>
      <c r="T5060" s="1">
        <v>2.1000991941424298</v>
      </c>
      <c r="U5060" s="1">
        <v>28247.3756186422</v>
      </c>
      <c r="V5060" s="1">
        <f t="shared" si="313"/>
        <v>0.11861141928743005</v>
      </c>
      <c r="W5060" s="1">
        <f t="shared" si="314"/>
        <v>1.5289296586867627</v>
      </c>
      <c r="X5060" s="1">
        <f t="shared" si="315"/>
        <v>281.98104630363684</v>
      </c>
    </row>
    <row r="5061" spans="1:24" hidden="1" x14ac:dyDescent="0.3">
      <c r="A5061" s="18" t="str">
        <f t="shared" si="312"/>
        <v>Industrial - Aerial Lifts_2007_100</v>
      </c>
      <c r="B5061" s="1" t="s">
        <v>40</v>
      </c>
      <c r="C5061" s="1">
        <v>2020</v>
      </c>
      <c r="D5061" s="1" t="s">
        <v>104</v>
      </c>
      <c r="E5061" s="1">
        <v>2007</v>
      </c>
      <c r="F5061" s="1">
        <v>100</v>
      </c>
      <c r="G5061" s="1" t="s">
        <v>5</v>
      </c>
      <c r="H5061" s="1">
        <v>5.3871675156607601E-6</v>
      </c>
      <c r="I5061" s="1">
        <v>6.51847269394952E-6</v>
      </c>
      <c r="J5061" s="1">
        <v>7.7575212225514904E-6</v>
      </c>
      <c r="K5061" s="1">
        <v>8.7348168442409304E-5</v>
      </c>
      <c r="L5061" s="1">
        <v>1.28938474255382E-4</v>
      </c>
      <c r="M5061" s="1">
        <v>1.3582985152306101E-2</v>
      </c>
      <c r="N5061" s="1">
        <v>6.2870808838548897E-6</v>
      </c>
      <c r="O5061" s="1">
        <v>5.7841144131465002E-6</v>
      </c>
      <c r="P5061" s="1">
        <v>1.25419818726966E-7</v>
      </c>
      <c r="Q5061" s="1">
        <v>1.10862498842553E-7</v>
      </c>
      <c r="R5061" s="1">
        <v>440.68499428217098</v>
      </c>
      <c r="S5061" s="1">
        <v>342.94441380805102</v>
      </c>
      <c r="T5061" s="1">
        <v>1.26005951648545</v>
      </c>
      <c r="U5061" s="1">
        <v>27206.923495438699</v>
      </c>
      <c r="V5061" s="1">
        <f t="shared" si="313"/>
        <v>7.9333207935947669E-2</v>
      </c>
      <c r="W5061" s="1">
        <f t="shared" si="314"/>
        <v>1.569248391351054</v>
      </c>
      <c r="X5061" s="1">
        <f t="shared" si="315"/>
        <v>272.16525038800501</v>
      </c>
    </row>
    <row r="5062" spans="1:24" hidden="1" x14ac:dyDescent="0.3">
      <c r="A5062" s="18" t="str">
        <f t="shared" si="312"/>
        <v>Industrial - Aerial Lifts_2008_50</v>
      </c>
      <c r="B5062" s="1" t="s">
        <v>40</v>
      </c>
      <c r="C5062" s="1">
        <v>2020</v>
      </c>
      <c r="D5062" s="1" t="s">
        <v>104</v>
      </c>
      <c r="E5062" s="1">
        <v>2008</v>
      </c>
      <c r="F5062" s="1">
        <v>50</v>
      </c>
      <c r="G5062" s="1" t="s">
        <v>5</v>
      </c>
      <c r="H5062" s="1">
        <v>3.8988680573885396E-6</v>
      </c>
      <c r="I5062" s="1">
        <v>4.7176303494401304E-6</v>
      </c>
      <c r="J5062" s="1">
        <v>5.6143700026394898E-6</v>
      </c>
      <c r="K5062" s="1">
        <v>8.3505431014093293E-5</v>
      </c>
      <c r="L5062" s="1">
        <v>1.10876036073929E-4</v>
      </c>
      <c r="M5062" s="1">
        <v>1.3342605046858899E-2</v>
      </c>
      <c r="N5062" s="1">
        <v>3.6635108606410699E-6</v>
      </c>
      <c r="O5062" s="1">
        <v>3.3704299917897799E-6</v>
      </c>
      <c r="P5062" s="1">
        <v>1.2324203442752E-7</v>
      </c>
      <c r="Q5062" s="1">
        <v>1.08900548736365E-7</v>
      </c>
      <c r="R5062" s="1">
        <v>432.88612649230402</v>
      </c>
      <c r="S5062" s="1">
        <v>529.87722953129298</v>
      </c>
      <c r="T5062" s="1">
        <v>1.8900892747281799</v>
      </c>
      <c r="U5062" s="1">
        <v>23962.225824359499</v>
      </c>
      <c r="V5062" s="1">
        <f t="shared" si="313"/>
        <v>6.5190656204905481E-2</v>
      </c>
      <c r="W5062" s="1">
        <f t="shared" si="314"/>
        <v>1.5321424133868402</v>
      </c>
      <c r="X5062" s="1">
        <f t="shared" si="315"/>
        <v>280.34508031769894</v>
      </c>
    </row>
    <row r="5063" spans="1:24" hidden="1" x14ac:dyDescent="0.3">
      <c r="A5063" s="18" t="str">
        <f t="shared" si="312"/>
        <v>Industrial - Aerial Lifts_2008_75</v>
      </c>
      <c r="B5063" s="1" t="s">
        <v>40</v>
      </c>
      <c r="C5063" s="1">
        <v>2020</v>
      </c>
      <c r="D5063" s="1" t="s">
        <v>104</v>
      </c>
      <c r="E5063" s="1">
        <v>2008</v>
      </c>
      <c r="F5063" s="1">
        <v>75</v>
      </c>
      <c r="G5063" s="1" t="s">
        <v>5</v>
      </c>
      <c r="H5063" s="1">
        <v>6.8656291284759399E-6</v>
      </c>
      <c r="I5063" s="1">
        <v>8.3074112454558802E-6</v>
      </c>
      <c r="J5063" s="1">
        <v>9.8865059450053498E-6</v>
      </c>
      <c r="K5063" s="1">
        <v>1.70348878399467E-4</v>
      </c>
      <c r="L5063" s="1">
        <v>1.4652433550776101E-4</v>
      </c>
      <c r="M5063" s="1">
        <v>2.7011994807041799E-2</v>
      </c>
      <c r="N5063" s="1">
        <v>9.3986255139773903E-6</v>
      </c>
      <c r="O5063" s="1">
        <v>8.6467354728591994E-6</v>
      </c>
      <c r="P5063" s="1">
        <v>2.4953331879706902E-7</v>
      </c>
      <c r="Q5063" s="1">
        <v>2.2046827037297501E-7</v>
      </c>
      <c r="R5063" s="1">
        <v>876.374423119369</v>
      </c>
      <c r="S5063" s="1">
        <v>779.12098382894806</v>
      </c>
      <c r="T5063" s="1">
        <v>2.7301289523851602</v>
      </c>
      <c r="U5063" s="1">
        <v>54957.995551626504</v>
      </c>
      <c r="V5063" s="1">
        <f t="shared" si="313"/>
        <v>5.0052229376731858E-2</v>
      </c>
      <c r="W5063" s="1">
        <f t="shared" si="314"/>
        <v>0.88281047289181291</v>
      </c>
      <c r="X5063" s="1">
        <f t="shared" si="315"/>
        <v>285.37882181289416</v>
      </c>
    </row>
    <row r="5064" spans="1:24" hidden="1" x14ac:dyDescent="0.3">
      <c r="A5064" s="18" t="str">
        <f t="shared" si="312"/>
        <v>Industrial - Aerial Lifts_2009_75</v>
      </c>
      <c r="B5064" s="1" t="s">
        <v>40</v>
      </c>
      <c r="C5064" s="1">
        <v>2020</v>
      </c>
      <c r="D5064" s="1" t="s">
        <v>104</v>
      </c>
      <c r="E5064" s="1">
        <v>2009</v>
      </c>
      <c r="F5064" s="1">
        <v>75</v>
      </c>
      <c r="G5064" s="1" t="s">
        <v>5</v>
      </c>
      <c r="H5064" s="1">
        <v>9.1254158258095503E-7</v>
      </c>
      <c r="I5064" s="1">
        <v>1.1041753149229499E-6</v>
      </c>
      <c r="J5064" s="1">
        <v>1.3140598789165701E-6</v>
      </c>
      <c r="K5064" s="1">
        <v>2.3327151714244499E-5</v>
      </c>
      <c r="L5064" s="1">
        <v>2.0127748197536599E-5</v>
      </c>
      <c r="M5064" s="1">
        <v>3.7230307348687102E-3</v>
      </c>
      <c r="N5064" s="1">
        <v>1.2825351261928399E-6</v>
      </c>
      <c r="O5064" s="1">
        <v>1.1799323160974101E-6</v>
      </c>
      <c r="P5064" s="1">
        <v>3.43938892068118E-8</v>
      </c>
      <c r="Q5064" s="1">
        <v>3.0386876368269901E-8</v>
      </c>
      <c r="R5064" s="1">
        <v>120.78963200731999</v>
      </c>
      <c r="S5064" s="1">
        <v>109.161268329612</v>
      </c>
      <c r="T5064" s="1">
        <v>0.42001983882848598</v>
      </c>
      <c r="U5064" s="1">
        <v>7477.5468805784303</v>
      </c>
      <c r="V5064" s="1">
        <f t="shared" si="313"/>
        <v>4.8895342198835859E-2</v>
      </c>
      <c r="W5064" s="1">
        <f t="shared" si="314"/>
        <v>0.89130151934181634</v>
      </c>
      <c r="X5064" s="1">
        <f t="shared" si="315"/>
        <v>259.89550549346245</v>
      </c>
    </row>
    <row r="5065" spans="1:24" hidden="1" x14ac:dyDescent="0.3">
      <c r="A5065" s="18" t="str">
        <f t="shared" si="312"/>
        <v>Industrial - Aerial Lifts_2010_50</v>
      </c>
      <c r="B5065" s="1" t="s">
        <v>40</v>
      </c>
      <c r="C5065" s="1">
        <v>2020</v>
      </c>
      <c r="D5065" s="1" t="s">
        <v>104</v>
      </c>
      <c r="E5065" s="1">
        <v>2010</v>
      </c>
      <c r="F5065" s="1">
        <v>50</v>
      </c>
      <c r="G5065" s="1" t="s">
        <v>5</v>
      </c>
      <c r="H5065" s="1">
        <v>3.00625663275039E-6</v>
      </c>
      <c r="I5065" s="1">
        <v>3.6375705256279701E-6</v>
      </c>
      <c r="J5065" s="1">
        <v>4.3290095511605602E-6</v>
      </c>
      <c r="K5065" s="1">
        <v>6.7874916761535305E-5</v>
      </c>
      <c r="L5065" s="1">
        <v>9.2901893811224494E-5</v>
      </c>
      <c r="M5065" s="1">
        <v>1.12963556899423E-2</v>
      </c>
      <c r="N5065" s="1">
        <v>3.0034429658716899E-6</v>
      </c>
      <c r="O5065" s="1">
        <v>2.7631675286019601E-6</v>
      </c>
      <c r="P5065" s="1">
        <v>1.04350222697814E-7</v>
      </c>
      <c r="Q5065" s="1">
        <v>9.2199336564001406E-8</v>
      </c>
      <c r="R5065" s="1">
        <v>366.49781964801798</v>
      </c>
      <c r="S5065" s="1">
        <v>498.48750859530998</v>
      </c>
      <c r="T5065" s="1">
        <v>1.6800793553139399</v>
      </c>
      <c r="U5065" s="1">
        <v>20687.2316067053</v>
      </c>
      <c r="V5065" s="1">
        <f t="shared" si="313"/>
        <v>5.8223411184494221E-2</v>
      </c>
      <c r="W5065" s="1">
        <f t="shared" si="314"/>
        <v>1.4869993928860945</v>
      </c>
      <c r="X5065" s="1">
        <f t="shared" si="315"/>
        <v>296.70474017708676</v>
      </c>
    </row>
    <row r="5066" spans="1:24" hidden="1" x14ac:dyDescent="0.3">
      <c r="A5066" s="18" t="str">
        <f t="shared" ref="A5066:A5129" si="316">D5066&amp;"_"&amp;E5066&amp;"_"&amp;F5066</f>
        <v>Industrial - Aerial Lifts_2010_75</v>
      </c>
      <c r="B5066" s="1" t="s">
        <v>40</v>
      </c>
      <c r="C5066" s="1">
        <v>2020</v>
      </c>
      <c r="D5066" s="1" t="s">
        <v>104</v>
      </c>
      <c r="E5066" s="1">
        <v>2010</v>
      </c>
      <c r="F5066" s="1">
        <v>75</v>
      </c>
      <c r="G5066" s="1" t="s">
        <v>5</v>
      </c>
      <c r="H5066" s="1">
        <v>6.06125333465697E-6</v>
      </c>
      <c r="I5066" s="1">
        <v>7.3341165349349302E-6</v>
      </c>
      <c r="J5066" s="1">
        <v>8.7282048019060403E-6</v>
      </c>
      <c r="K5066" s="1">
        <v>1.5984435461423299E-4</v>
      </c>
      <c r="L5066" s="1">
        <v>1.3835895858488499E-4</v>
      </c>
      <c r="M5066" s="1">
        <v>2.5678410476887101E-2</v>
      </c>
      <c r="N5066" s="1">
        <v>8.7571347941297301E-6</v>
      </c>
      <c r="O5066" s="1">
        <v>8.0565640105993501E-6</v>
      </c>
      <c r="P5066" s="1">
        <v>2.37227801592826E-7</v>
      </c>
      <c r="Q5066" s="1">
        <v>2.09583734344963E-7</v>
      </c>
      <c r="R5066" s="1">
        <v>833.10774820812901</v>
      </c>
      <c r="S5066" s="1">
        <v>747.73126289296499</v>
      </c>
      <c r="T5066" s="1">
        <v>2.5201190329709098</v>
      </c>
      <c r="U5066" s="1">
        <v>52278.877463933102</v>
      </c>
      <c r="V5066" s="1">
        <f t="shared" si="313"/>
        <v>4.6452613512209535E-2</v>
      </c>
      <c r="W5066" s="1">
        <f t="shared" si="314"/>
        <v>0.87633393858425934</v>
      </c>
      <c r="X5066" s="1">
        <f t="shared" si="315"/>
        <v>296.70474017708676</v>
      </c>
    </row>
    <row r="5067" spans="1:24" hidden="1" x14ac:dyDescent="0.3">
      <c r="A5067" s="18" t="str">
        <f t="shared" si="316"/>
        <v>Industrial - Aerial Lifts_2010_175</v>
      </c>
      <c r="B5067" s="1" t="s">
        <v>40</v>
      </c>
      <c r="C5067" s="1">
        <v>2020</v>
      </c>
      <c r="D5067" s="1" t="s">
        <v>104</v>
      </c>
      <c r="E5067" s="1">
        <v>2010</v>
      </c>
      <c r="F5067" s="1">
        <v>175</v>
      </c>
      <c r="G5067" s="1" t="s">
        <v>5</v>
      </c>
      <c r="H5067" s="1">
        <v>2.0589477954436599E-6</v>
      </c>
      <c r="I5067" s="1">
        <v>2.4913268324868302E-6</v>
      </c>
      <c r="J5067" s="1">
        <v>2.9648848254388801E-6</v>
      </c>
      <c r="K5067" s="1">
        <v>4.8051950113601501E-5</v>
      </c>
      <c r="L5067" s="1">
        <v>3.9833761881704098E-5</v>
      </c>
      <c r="M5067" s="1">
        <v>8.7227020094312602E-3</v>
      </c>
      <c r="N5067" s="1">
        <v>2.2366515447722299E-6</v>
      </c>
      <c r="O5067" s="1">
        <v>2.0577194211904501E-6</v>
      </c>
      <c r="P5067" s="1">
        <v>8.0583937370626398E-8</v>
      </c>
      <c r="Q5067" s="1">
        <v>7.1193521201805194E-8</v>
      </c>
      <c r="R5067" s="1">
        <v>282.99846035675398</v>
      </c>
      <c r="S5067" s="1">
        <v>124.621877148827</v>
      </c>
      <c r="T5067" s="1">
        <v>0.42001983882848598</v>
      </c>
      <c r="U5067" s="1">
        <v>17758.617493707901</v>
      </c>
      <c r="V5067" s="1">
        <f t="shared" ref="V5067:V5130" si="317">IFERROR(CONVERT(I5067,"ton","g")*365/U5067,0)</f>
        <v>4.6452613512209452E-2</v>
      </c>
      <c r="W5067" s="1">
        <f t="shared" ref="W5067:W5130" si="318">IFERROR(CONVERT(L5067,"ton","g")*365/U5067,0)</f>
        <v>0.74272966569429955</v>
      </c>
      <c r="X5067" s="1">
        <f t="shared" ref="X5067:X5130" si="319">S5067/T5067</f>
        <v>296.70474017708489</v>
      </c>
    </row>
    <row r="5068" spans="1:24" hidden="1" x14ac:dyDescent="0.3">
      <c r="A5068" s="18" t="str">
        <f t="shared" si="316"/>
        <v>Industrial - Aerial Lifts_2011_50</v>
      </c>
      <c r="B5068" s="1" t="s">
        <v>40</v>
      </c>
      <c r="C5068" s="1">
        <v>2020</v>
      </c>
      <c r="D5068" s="1" t="s">
        <v>104</v>
      </c>
      <c r="E5068" s="1">
        <v>2011</v>
      </c>
      <c r="F5068" s="1">
        <v>50</v>
      </c>
      <c r="G5068" s="1" t="s">
        <v>5</v>
      </c>
      <c r="H5068" s="1">
        <v>8.9384310189595997E-6</v>
      </c>
      <c r="I5068" s="1">
        <v>1.08155015329411E-5</v>
      </c>
      <c r="J5068" s="1">
        <v>1.28713406673018E-5</v>
      </c>
      <c r="K5068" s="1">
        <v>2.0779678846238601E-4</v>
      </c>
      <c r="L5068" s="1">
        <v>2.8894202949192999E-4</v>
      </c>
      <c r="M5068" s="1">
        <v>3.5318124114940203E-2</v>
      </c>
      <c r="N5068" s="1">
        <v>9.8371206890800397E-6</v>
      </c>
      <c r="O5068" s="1">
        <v>9.0501510339536404E-6</v>
      </c>
      <c r="P5068" s="1">
        <v>3.2626541933411498E-7</v>
      </c>
      <c r="Q5068" s="1">
        <v>2.8826178118503998E-7</v>
      </c>
      <c r="R5068" s="1">
        <v>1145.85764094772</v>
      </c>
      <c r="S5068" s="1">
        <v>1620.08440293475</v>
      </c>
      <c r="T5068" s="1">
        <v>5.4602579047703204</v>
      </c>
      <c r="U5068" s="1">
        <v>64678.754240241498</v>
      </c>
      <c r="V5068" s="1">
        <f t="shared" si="317"/>
        <v>5.5369884476061317E-2</v>
      </c>
      <c r="W5068" s="1">
        <f t="shared" si="318"/>
        <v>1.4792366997054347</v>
      </c>
      <c r="X5068" s="1">
        <f t="shared" si="319"/>
        <v>296.70474017708455</v>
      </c>
    </row>
    <row r="5069" spans="1:24" hidden="1" x14ac:dyDescent="0.3">
      <c r="A5069" s="18" t="str">
        <f t="shared" si="316"/>
        <v>Industrial - Aerial Lifts_2011_75</v>
      </c>
      <c r="B5069" s="1" t="s">
        <v>40</v>
      </c>
      <c r="C5069" s="1">
        <v>2020</v>
      </c>
      <c r="D5069" s="1" t="s">
        <v>104</v>
      </c>
      <c r="E5069" s="1">
        <v>2011</v>
      </c>
      <c r="F5069" s="1">
        <v>75</v>
      </c>
      <c r="G5069" s="1" t="s">
        <v>5</v>
      </c>
      <c r="H5069" s="1">
        <v>1.7937187130769601E-5</v>
      </c>
      <c r="I5069" s="1">
        <v>2.17039964282313E-5</v>
      </c>
      <c r="J5069" s="1">
        <v>2.5829549468308299E-5</v>
      </c>
      <c r="K5069" s="1">
        <v>4.8869400611536605E-4</v>
      </c>
      <c r="L5069" s="1">
        <v>4.2436271479137199E-4</v>
      </c>
      <c r="M5069" s="1">
        <v>7.9024619608250898E-2</v>
      </c>
      <c r="N5069" s="1">
        <v>2.8410741702761899E-5</v>
      </c>
      <c r="O5069" s="1">
        <v>2.6137882366540901E-5</v>
      </c>
      <c r="P5069" s="1">
        <v>7.3008368223587602E-7</v>
      </c>
      <c r="Q5069" s="1">
        <v>6.4498832190547701E-7</v>
      </c>
      <c r="R5069" s="1">
        <v>2563.8667531268002</v>
      </c>
      <c r="S5069" s="1">
        <v>2367.8156658277198</v>
      </c>
      <c r="T5069" s="1">
        <v>7.9803769377412399</v>
      </c>
      <c r="U5069" s="1">
        <v>160886.84339913601</v>
      </c>
      <c r="V5069" s="1">
        <f t="shared" si="317"/>
        <v>4.4669159319439183E-2</v>
      </c>
      <c r="W5069" s="1">
        <f t="shared" si="318"/>
        <v>0.8733841151756162</v>
      </c>
      <c r="X5069" s="1">
        <f t="shared" si="319"/>
        <v>296.70474017708551</v>
      </c>
    </row>
    <row r="5070" spans="1:24" hidden="1" x14ac:dyDescent="0.3">
      <c r="A5070" s="18" t="str">
        <f t="shared" si="316"/>
        <v>Industrial - Aerial Lifts_2012_25</v>
      </c>
      <c r="B5070" s="1" t="s">
        <v>40</v>
      </c>
      <c r="C5070" s="1">
        <v>2020</v>
      </c>
      <c r="D5070" s="1" t="s">
        <v>104</v>
      </c>
      <c r="E5070" s="1">
        <v>2012</v>
      </c>
      <c r="F5070" s="1">
        <v>25</v>
      </c>
      <c r="G5070" s="1" t="s">
        <v>5</v>
      </c>
      <c r="H5070" s="1">
        <v>0</v>
      </c>
      <c r="I5070" s="1">
        <v>0</v>
      </c>
      <c r="J5070" s="1">
        <v>0</v>
      </c>
      <c r="K5070" s="1">
        <v>0</v>
      </c>
      <c r="L5070" s="1">
        <v>0</v>
      </c>
      <c r="M5070" s="1">
        <v>0</v>
      </c>
      <c r="N5070" s="1">
        <v>0</v>
      </c>
      <c r="O5070" s="1">
        <v>0</v>
      </c>
      <c r="P5070" s="1">
        <v>0</v>
      </c>
      <c r="Q5070" s="1">
        <v>0</v>
      </c>
      <c r="R5070" s="1">
        <v>0</v>
      </c>
      <c r="S5070" s="1">
        <v>0</v>
      </c>
      <c r="T5070" s="1">
        <v>0</v>
      </c>
      <c r="U5070" s="1">
        <v>0</v>
      </c>
      <c r="V5070" s="1">
        <f t="shared" si="317"/>
        <v>0</v>
      </c>
      <c r="W5070" s="1">
        <f t="shared" si="318"/>
        <v>0</v>
      </c>
      <c r="X5070" s="1" t="e">
        <f t="shared" si="319"/>
        <v>#DIV/0!</v>
      </c>
    </row>
    <row r="5071" spans="1:24" hidden="1" x14ac:dyDescent="0.3">
      <c r="A5071" s="18" t="str">
        <f t="shared" si="316"/>
        <v>Industrial - Aerial Lifts_2012_50</v>
      </c>
      <c r="B5071" s="1" t="s">
        <v>40</v>
      </c>
      <c r="C5071" s="1">
        <v>2020</v>
      </c>
      <c r="D5071" s="1" t="s">
        <v>104</v>
      </c>
      <c r="E5071" s="1">
        <v>2012</v>
      </c>
      <c r="F5071" s="1">
        <v>50</v>
      </c>
      <c r="G5071" s="1" t="s">
        <v>5</v>
      </c>
      <c r="H5071" s="1">
        <v>1.1377216872778401E-5</v>
      </c>
      <c r="I5071" s="1">
        <v>1.3766432416061899E-5</v>
      </c>
      <c r="J5071" s="1">
        <v>1.6383192296800901E-5</v>
      </c>
      <c r="K5071" s="1">
        <v>2.7293975087978298E-4</v>
      </c>
      <c r="L5071" s="1">
        <v>3.8572643503662199E-4</v>
      </c>
      <c r="M5071" s="1">
        <v>4.73970586629208E-2</v>
      </c>
      <c r="N5071" s="1">
        <v>1.2981995712907299E-5</v>
      </c>
      <c r="O5071" s="1">
        <v>1.1943436055874699E-5</v>
      </c>
      <c r="P5071" s="1">
        <v>4.37867995791219E-7</v>
      </c>
      <c r="Q5071" s="1">
        <v>3.8684842118570498E-7</v>
      </c>
      <c r="R5071" s="1">
        <v>1537.7453697882199</v>
      </c>
      <c r="S5071" s="1">
        <v>2056.2609729556498</v>
      </c>
      <c r="T5071" s="1">
        <v>6.9303273406700203</v>
      </c>
      <c r="U5071" s="1">
        <v>86799.137434158401</v>
      </c>
      <c r="V5071" s="1">
        <f t="shared" si="317"/>
        <v>5.2516357767628641E-2</v>
      </c>
      <c r="W5071" s="1">
        <f t="shared" si="318"/>
        <v>1.4714740065247798</v>
      </c>
      <c r="X5071" s="1">
        <f t="shared" si="319"/>
        <v>296.7047401770854</v>
      </c>
    </row>
    <row r="5072" spans="1:24" hidden="1" x14ac:dyDescent="0.3">
      <c r="A5072" s="18" t="str">
        <f t="shared" si="316"/>
        <v>Industrial - Aerial Lifts_2012_75</v>
      </c>
      <c r="B5072" s="1" t="s">
        <v>40</v>
      </c>
      <c r="C5072" s="1">
        <v>2020</v>
      </c>
      <c r="D5072" s="1" t="s">
        <v>104</v>
      </c>
      <c r="E5072" s="1">
        <v>2012</v>
      </c>
      <c r="F5072" s="1">
        <v>75</v>
      </c>
      <c r="G5072" s="1" t="s">
        <v>5</v>
      </c>
      <c r="H5072" s="1">
        <v>2.86275670544262E-5</v>
      </c>
      <c r="I5072" s="1">
        <v>3.4639356135855701E-5</v>
      </c>
      <c r="J5072" s="1">
        <v>4.1223696558373801E-5</v>
      </c>
      <c r="K5072" s="1">
        <v>8.8783712898877598E-4</v>
      </c>
      <c r="L5072" s="1">
        <v>6.7744298318851096E-4</v>
      </c>
      <c r="M5072" s="1">
        <v>0.14452139960889199</v>
      </c>
      <c r="N5072" s="1">
        <v>1.87227780861867E-5</v>
      </c>
      <c r="O5072" s="1">
        <v>1.7224955839291698E-5</v>
      </c>
      <c r="P5072" s="1">
        <v>1.3353131828437999E-6</v>
      </c>
      <c r="Q5072" s="1">
        <v>1.1795642354909601E-6</v>
      </c>
      <c r="R5072" s="1">
        <v>4688.8376484371702</v>
      </c>
      <c r="S5072" s="1">
        <v>4548.6985159322003</v>
      </c>
      <c r="T5072" s="1">
        <v>15.330724117239701</v>
      </c>
      <c r="U5072" s="1">
        <v>294232.25194838201</v>
      </c>
      <c r="V5072" s="1">
        <f t="shared" si="317"/>
        <v>3.8982360719640195E-2</v>
      </c>
      <c r="W5072" s="1">
        <f t="shared" si="318"/>
        <v>0.7623792611522604</v>
      </c>
      <c r="X5072" s="1">
        <f t="shared" si="319"/>
        <v>296.70474017708659</v>
      </c>
    </row>
    <row r="5073" spans="1:24" hidden="1" x14ac:dyDescent="0.3">
      <c r="A5073" s="18" t="str">
        <f t="shared" si="316"/>
        <v>Industrial - Aerial Lifts_2013_50</v>
      </c>
      <c r="B5073" s="1" t="s">
        <v>40</v>
      </c>
      <c r="C5073" s="1">
        <v>2020</v>
      </c>
      <c r="D5073" s="1" t="s">
        <v>104</v>
      </c>
      <c r="E5073" s="1">
        <v>2013</v>
      </c>
      <c r="F5073" s="1">
        <v>50</v>
      </c>
      <c r="G5073" s="1" t="s">
        <v>5</v>
      </c>
      <c r="H5073" s="1">
        <v>3.3701626354740299E-5</v>
      </c>
      <c r="I5073" s="1">
        <v>4.07789678892357E-5</v>
      </c>
      <c r="J5073" s="1">
        <v>4.8530341950825997E-5</v>
      </c>
      <c r="K5073" s="1">
        <v>8.3640048374014197E-4</v>
      </c>
      <c r="L5073" s="1">
        <v>7.2592182223302898E-4</v>
      </c>
      <c r="M5073" s="1">
        <v>0.14846679696193199</v>
      </c>
      <c r="N5073" s="1">
        <v>2.70481957338689E-6</v>
      </c>
      <c r="O5073" s="1">
        <v>2.4884340075159299E-6</v>
      </c>
      <c r="P5073" s="1">
        <v>1.3716381161792399E-6</v>
      </c>
      <c r="Q5073" s="1">
        <v>1.2117660383038401E-6</v>
      </c>
      <c r="R5073" s="1">
        <v>4816.8417204779998</v>
      </c>
      <c r="S5073" s="1">
        <v>5912.0431118084798</v>
      </c>
      <c r="T5073" s="1">
        <v>19.950942344353098</v>
      </c>
      <c r="U5073" s="1">
        <v>271767.28704492201</v>
      </c>
      <c r="V5073" s="1">
        <f t="shared" si="317"/>
        <v>4.968526967052378E-2</v>
      </c>
      <c r="W5073" s="1">
        <f t="shared" si="318"/>
        <v>0.88446626690830799</v>
      </c>
      <c r="X5073" s="1">
        <f t="shared" si="319"/>
        <v>296.32901593151166</v>
      </c>
    </row>
    <row r="5074" spans="1:24" hidden="1" x14ac:dyDescent="0.3">
      <c r="A5074" s="18" t="str">
        <f t="shared" si="316"/>
        <v>Industrial - Aerial Lifts_2013_75</v>
      </c>
      <c r="B5074" s="1" t="s">
        <v>40</v>
      </c>
      <c r="C5074" s="1">
        <v>2020</v>
      </c>
      <c r="D5074" s="1" t="s">
        <v>104</v>
      </c>
      <c r="E5074" s="1">
        <v>2013</v>
      </c>
      <c r="F5074" s="1">
        <v>75</v>
      </c>
      <c r="G5074" s="1" t="s">
        <v>5</v>
      </c>
      <c r="H5074" s="1">
        <v>9.3873906102686305E-5</v>
      </c>
      <c r="I5074" s="1">
        <v>1.1358742638425001E-4</v>
      </c>
      <c r="J5074" s="1">
        <v>1.3517842478786801E-4</v>
      </c>
      <c r="K5074" s="1">
        <v>3.0196704445350298E-3</v>
      </c>
      <c r="L5074" s="1">
        <v>2.3115024011952901E-3</v>
      </c>
      <c r="M5074" s="1">
        <v>0.49482427459317502</v>
      </c>
      <c r="N5074" s="1">
        <v>6.31918804558551E-5</v>
      </c>
      <c r="O5074" s="1">
        <v>5.8136530019386697E-5</v>
      </c>
      <c r="P5074" s="1">
        <v>4.5720795926948901E-6</v>
      </c>
      <c r="Q5074" s="1">
        <v>4.0386892096425102E-6</v>
      </c>
      <c r="R5074" s="1">
        <v>16054.0286376407</v>
      </c>
      <c r="S5074" s="1">
        <v>13819.910271188401</v>
      </c>
      <c r="T5074" s="1">
        <v>46.622202109961798</v>
      </c>
      <c r="U5074" s="1">
        <v>1007234.90174698</v>
      </c>
      <c r="V5074" s="1">
        <f t="shared" si="317"/>
        <v>3.7341184849654652E-2</v>
      </c>
      <c r="W5074" s="1">
        <f t="shared" si="318"/>
        <v>0.75989254436899734</v>
      </c>
      <c r="X5074" s="1">
        <f t="shared" si="319"/>
        <v>296.42337010579541</v>
      </c>
    </row>
    <row r="5075" spans="1:24" hidden="1" x14ac:dyDescent="0.3">
      <c r="A5075" s="18" t="str">
        <f t="shared" si="316"/>
        <v>Industrial - Aerial Lifts_2013_175</v>
      </c>
      <c r="B5075" s="1" t="s">
        <v>40</v>
      </c>
      <c r="C5075" s="1">
        <v>2020</v>
      </c>
      <c r="D5075" s="1" t="s">
        <v>104</v>
      </c>
      <c r="E5075" s="1">
        <v>2013</v>
      </c>
      <c r="F5075" s="1">
        <v>175</v>
      </c>
      <c r="G5075" s="1" t="s">
        <v>5</v>
      </c>
      <c r="H5075" s="1">
        <v>1.5000607484581201E-6</v>
      </c>
      <c r="I5075" s="1">
        <v>1.81507350563433E-6</v>
      </c>
      <c r="J5075" s="1">
        <v>2.1600874777796998E-6</v>
      </c>
      <c r="K5075" s="1">
        <v>4.3639908970276699E-5</v>
      </c>
      <c r="L5075" s="1">
        <v>3.3818506419013597E-5</v>
      </c>
      <c r="M5075" s="1">
        <v>8.0799765982100102E-3</v>
      </c>
      <c r="N5075" s="1">
        <v>1.44239562522617E-7</v>
      </c>
      <c r="O5075" s="1">
        <v>1.32700397520808E-7</v>
      </c>
      <c r="P5075" s="1">
        <v>7.4658388817494603E-8</v>
      </c>
      <c r="Q5075" s="1">
        <v>6.5947682797461695E-8</v>
      </c>
      <c r="R5075" s="1">
        <v>262.14594222520401</v>
      </c>
      <c r="S5075" s="1">
        <v>124.621877148827</v>
      </c>
      <c r="T5075" s="1">
        <v>0.42001983882848598</v>
      </c>
      <c r="U5075" s="1">
        <v>16450.087783645198</v>
      </c>
      <c r="V5075" s="1">
        <f t="shared" si="317"/>
        <v>3.6535461567159269E-2</v>
      </c>
      <c r="W5075" s="1">
        <f t="shared" si="318"/>
        <v>0.68072986449041528</v>
      </c>
      <c r="X5075" s="1">
        <f t="shared" si="319"/>
        <v>296.70474017708489</v>
      </c>
    </row>
    <row r="5076" spans="1:24" hidden="1" x14ac:dyDescent="0.3">
      <c r="A5076" s="18" t="str">
        <f t="shared" si="316"/>
        <v>Industrial - Aerial Lifts_2013_300</v>
      </c>
      <c r="B5076" s="1" t="s">
        <v>40</v>
      </c>
      <c r="C5076" s="1">
        <v>2020</v>
      </c>
      <c r="D5076" s="1" t="s">
        <v>104</v>
      </c>
      <c r="E5076" s="1">
        <v>2013</v>
      </c>
      <c r="F5076" s="1">
        <v>300</v>
      </c>
      <c r="G5076" s="1" t="s">
        <v>5</v>
      </c>
      <c r="H5076" s="1">
        <v>1.2273128009485699E-6</v>
      </c>
      <c r="I5076" s="1">
        <v>1.48504848914777E-6</v>
      </c>
      <c r="J5076" s="1">
        <v>1.76733043336594E-6</v>
      </c>
      <c r="K5076" s="1">
        <v>1.50038540605438E-5</v>
      </c>
      <c r="L5076" s="1">
        <v>2.0729534400449901E-5</v>
      </c>
      <c r="M5076" s="1">
        <v>8.2636124299875092E-3</v>
      </c>
      <c r="N5076" s="1">
        <v>1.4397300460926101E-7</v>
      </c>
      <c r="O5076" s="1">
        <v>1.3245516424052E-7</v>
      </c>
      <c r="P5076" s="1">
        <v>7.6364375588646002E-8</v>
      </c>
      <c r="Q5076" s="1">
        <v>6.7446493770131298E-8</v>
      </c>
      <c r="R5076" s="1">
        <v>268.103804548504</v>
      </c>
      <c r="S5076" s="1">
        <v>62.310938574413797</v>
      </c>
      <c r="T5076" s="1">
        <v>0.21000991941424299</v>
      </c>
      <c r="U5076" s="1">
        <v>16823.953415091699</v>
      </c>
      <c r="V5076" s="1">
        <f t="shared" si="317"/>
        <v>2.9228139927078064E-2</v>
      </c>
      <c r="W5076" s="1">
        <f t="shared" si="318"/>
        <v>0.40799053802427004</v>
      </c>
      <c r="X5076" s="1">
        <f t="shared" si="319"/>
        <v>296.70474017708631</v>
      </c>
    </row>
    <row r="5077" spans="1:24" hidden="1" x14ac:dyDescent="0.3">
      <c r="A5077" s="18" t="str">
        <f t="shared" si="316"/>
        <v>Industrial - Aerial Lifts_2014_50</v>
      </c>
      <c r="B5077" s="1" t="s">
        <v>40</v>
      </c>
      <c r="C5077" s="1">
        <v>2020</v>
      </c>
      <c r="D5077" s="1" t="s">
        <v>104</v>
      </c>
      <c r="E5077" s="1">
        <v>2014</v>
      </c>
      <c r="F5077" s="1">
        <v>50</v>
      </c>
      <c r="G5077" s="1" t="s">
        <v>5</v>
      </c>
      <c r="H5077" s="1">
        <v>9.6818866114054304E-5</v>
      </c>
      <c r="I5077" s="1">
        <v>1.17150827998005E-4</v>
      </c>
      <c r="J5077" s="1">
        <v>1.3941916720423801E-4</v>
      </c>
      <c r="K5077" s="1">
        <v>2.4927480563586902E-3</v>
      </c>
      <c r="L5077" s="1">
        <v>2.2009196431615002E-3</v>
      </c>
      <c r="M5077" s="1">
        <v>0.45251997878188199</v>
      </c>
      <c r="N5077" s="1">
        <v>8.0346397546225702E-6</v>
      </c>
      <c r="O5077" s="1">
        <v>7.3918685742527598E-6</v>
      </c>
      <c r="P5077" s="1">
        <v>4.1808670497428999E-6</v>
      </c>
      <c r="Q5077" s="1">
        <v>3.69340723422798E-6</v>
      </c>
      <c r="R5077" s="1">
        <v>14681.512349897799</v>
      </c>
      <c r="S5077" s="1">
        <v>18376.573343178901</v>
      </c>
      <c r="T5077" s="1">
        <v>61.952926227201303</v>
      </c>
      <c r="U5077" s="1">
        <v>828627.72410498001</v>
      </c>
      <c r="V5077" s="1">
        <f t="shared" si="317"/>
        <v>4.6813865535124212E-2</v>
      </c>
      <c r="W5077" s="1">
        <f t="shared" si="318"/>
        <v>0.87949490404225406</v>
      </c>
      <c r="X5077" s="1">
        <f t="shared" si="319"/>
        <v>296.62155546593709</v>
      </c>
    </row>
    <row r="5078" spans="1:24" hidden="1" x14ac:dyDescent="0.3">
      <c r="A5078" s="18" t="str">
        <f t="shared" si="316"/>
        <v>Industrial - Aerial Lifts_2014_100</v>
      </c>
      <c r="B5078" s="1" t="s">
        <v>40</v>
      </c>
      <c r="C5078" s="1">
        <v>2020</v>
      </c>
      <c r="D5078" s="1" t="s">
        <v>104</v>
      </c>
      <c r="E5078" s="1">
        <v>2014</v>
      </c>
      <c r="F5078" s="1">
        <v>100</v>
      </c>
      <c r="G5078" s="1" t="s">
        <v>5</v>
      </c>
      <c r="H5078" s="1">
        <v>1.50662825841882E-4</v>
      </c>
      <c r="I5078" s="1">
        <v>1.82302019268677E-4</v>
      </c>
      <c r="J5078" s="1">
        <v>2.1695446921231001E-4</v>
      </c>
      <c r="K5078" s="1">
        <v>5.0363292671424496E-3</v>
      </c>
      <c r="L5078" s="1">
        <v>3.8677508210527801E-3</v>
      </c>
      <c r="M5078" s="1">
        <v>0.83084029656190606</v>
      </c>
      <c r="N5078" s="1">
        <v>1.6000704483724099E-5</v>
      </c>
      <c r="O5078" s="1">
        <v>1.4720648125026201E-5</v>
      </c>
      <c r="P5078" s="1">
        <v>7.6770106839177698E-6</v>
      </c>
      <c r="Q5078" s="1">
        <v>6.7812068100731704E-6</v>
      </c>
      <c r="R5078" s="1">
        <v>26955.698414911101</v>
      </c>
      <c r="S5078" s="1">
        <v>22273.349520567499</v>
      </c>
      <c r="T5078" s="1">
        <v>75.183551150298399</v>
      </c>
      <c r="U5078" s="1">
        <v>1690783.6496395201</v>
      </c>
      <c r="V5078" s="1">
        <f t="shared" si="317"/>
        <v>3.570195846479305E-2</v>
      </c>
      <c r="W5078" s="1">
        <f t="shared" si="318"/>
        <v>0.75745885711712169</v>
      </c>
      <c r="X5078" s="1">
        <f t="shared" si="319"/>
        <v>296.2529593213967</v>
      </c>
    </row>
    <row r="5079" spans="1:24" hidden="1" x14ac:dyDescent="0.3">
      <c r="A5079" s="18" t="str">
        <f t="shared" si="316"/>
        <v>Industrial - Aerial Lifts_2014_175</v>
      </c>
      <c r="B5079" s="1" t="s">
        <v>40</v>
      </c>
      <c r="C5079" s="1">
        <v>2020</v>
      </c>
      <c r="D5079" s="1" t="s">
        <v>104</v>
      </c>
      <c r="E5079" s="1">
        <v>2014</v>
      </c>
      <c r="F5079" s="1">
        <v>175</v>
      </c>
      <c r="G5079" s="1" t="s">
        <v>5</v>
      </c>
      <c r="H5079" s="1">
        <v>8.2598859982093405E-6</v>
      </c>
      <c r="I5079" s="1">
        <v>9.9944620578333005E-6</v>
      </c>
      <c r="J5079" s="1">
        <v>1.18942358374214E-5</v>
      </c>
      <c r="K5079" s="1">
        <v>2.4925934857042902E-4</v>
      </c>
      <c r="L5079" s="1">
        <v>1.93817777414318E-4</v>
      </c>
      <c r="M5079" s="1">
        <v>4.64598654397076E-2</v>
      </c>
      <c r="N5079" s="1">
        <v>8.1941285520967103E-7</v>
      </c>
      <c r="O5079" s="1">
        <v>7.5385982679289797E-7</v>
      </c>
      <c r="P5079" s="1">
        <v>4.2929669959975597E-7</v>
      </c>
      <c r="Q5079" s="1">
        <v>3.7919917608540399E-7</v>
      </c>
      <c r="R5079" s="1">
        <v>1507.3391677949201</v>
      </c>
      <c r="S5079" s="1">
        <v>685.42032431855102</v>
      </c>
      <c r="T5079" s="1">
        <v>2.31010911355667</v>
      </c>
      <c r="U5079" s="1">
        <v>94588.004755960093</v>
      </c>
      <c r="V5079" s="1">
        <f t="shared" si="317"/>
        <v>3.498742332783461E-2</v>
      </c>
      <c r="W5079" s="1">
        <f t="shared" si="318"/>
        <v>0.67849420885438416</v>
      </c>
      <c r="X5079" s="1">
        <f t="shared" si="319"/>
        <v>296.70474017708636</v>
      </c>
    </row>
    <row r="5080" spans="1:24" hidden="1" x14ac:dyDescent="0.3">
      <c r="A5080" s="18" t="str">
        <f t="shared" si="316"/>
        <v>Industrial - Aerial Lifts_2015_25</v>
      </c>
      <c r="B5080" s="1" t="s">
        <v>40</v>
      </c>
      <c r="C5080" s="1">
        <v>2020</v>
      </c>
      <c r="D5080" s="1" t="s">
        <v>104</v>
      </c>
      <c r="E5080" s="1">
        <v>2015</v>
      </c>
      <c r="F5080" s="1">
        <v>25</v>
      </c>
      <c r="G5080" s="1" t="s">
        <v>5</v>
      </c>
      <c r="H5080" s="1">
        <v>0</v>
      </c>
      <c r="I5080" s="1">
        <v>0</v>
      </c>
      <c r="J5080" s="1">
        <v>0</v>
      </c>
      <c r="K5080" s="1">
        <v>0</v>
      </c>
      <c r="L5080" s="1">
        <v>0</v>
      </c>
      <c r="M5080" s="1">
        <v>0</v>
      </c>
      <c r="N5080" s="1">
        <v>0</v>
      </c>
      <c r="O5080" s="1">
        <v>0</v>
      </c>
      <c r="P5080" s="1">
        <v>0</v>
      </c>
      <c r="Q5080" s="1">
        <v>0</v>
      </c>
      <c r="R5080" s="1">
        <v>0</v>
      </c>
      <c r="S5080" s="1">
        <v>0</v>
      </c>
      <c r="T5080" s="1">
        <v>0</v>
      </c>
      <c r="U5080" s="1">
        <v>0</v>
      </c>
      <c r="V5080" s="1">
        <f t="shared" si="317"/>
        <v>0</v>
      </c>
      <c r="W5080" s="1">
        <f t="shared" si="318"/>
        <v>0</v>
      </c>
      <c r="X5080" s="1" t="e">
        <f t="shared" si="319"/>
        <v>#DIV/0!</v>
      </c>
    </row>
    <row r="5081" spans="1:24" hidden="1" x14ac:dyDescent="0.3">
      <c r="A5081" s="18" t="str">
        <f t="shared" si="316"/>
        <v>Industrial - Aerial Lifts_2015_50</v>
      </c>
      <c r="B5081" s="1" t="s">
        <v>40</v>
      </c>
      <c r="C5081" s="1">
        <v>2020</v>
      </c>
      <c r="D5081" s="1" t="s">
        <v>104</v>
      </c>
      <c r="E5081" s="1">
        <v>2015</v>
      </c>
      <c r="F5081" s="1">
        <v>50</v>
      </c>
      <c r="G5081" s="1" t="s">
        <v>5</v>
      </c>
      <c r="H5081" s="1">
        <v>6.96861625209626E-5</v>
      </c>
      <c r="I5081" s="1">
        <v>8.4320256650364798E-5</v>
      </c>
      <c r="J5081" s="1">
        <v>1.00348074030186E-4</v>
      </c>
      <c r="K5081" s="1">
        <v>1.8672961118394299E-3</v>
      </c>
      <c r="L5081" s="1">
        <v>1.67803376737412E-3</v>
      </c>
      <c r="M5081" s="1">
        <v>0.346849070188822</v>
      </c>
      <c r="N5081" s="1">
        <v>5.9978200464029298E-6</v>
      </c>
      <c r="O5081" s="1">
        <v>5.5179944426906896E-6</v>
      </c>
      <c r="P5081" s="1">
        <v>3.2047010770158802E-6</v>
      </c>
      <c r="Q5081" s="1">
        <v>2.8309354837084901E-6</v>
      </c>
      <c r="R5081" s="1">
        <v>11253.136096300999</v>
      </c>
      <c r="S5081" s="1">
        <v>13446.0446397419</v>
      </c>
      <c r="T5081" s="1">
        <v>45.3621425934763</v>
      </c>
      <c r="U5081" s="1">
        <v>634952.10798781796</v>
      </c>
      <c r="V5081" s="1">
        <f t="shared" si="317"/>
        <v>4.3972337342425442E-2</v>
      </c>
      <c r="W5081" s="1">
        <f t="shared" si="318"/>
        <v>0.87508114683420646</v>
      </c>
      <c r="X5081" s="1">
        <f t="shared" si="319"/>
        <v>296.41555427048161</v>
      </c>
    </row>
    <row r="5082" spans="1:24" hidden="1" x14ac:dyDescent="0.3">
      <c r="A5082" s="18" t="str">
        <f t="shared" si="316"/>
        <v>Industrial - Aerial Lifts_2015_75</v>
      </c>
      <c r="B5082" s="1" t="s">
        <v>40</v>
      </c>
      <c r="C5082" s="1">
        <v>2020</v>
      </c>
      <c r="D5082" s="1" t="s">
        <v>104</v>
      </c>
      <c r="E5082" s="1">
        <v>2015</v>
      </c>
      <c r="F5082" s="1">
        <v>75</v>
      </c>
      <c r="G5082" s="1" t="s">
        <v>5</v>
      </c>
      <c r="H5082" s="1">
        <v>9.5939667778544298E-5</v>
      </c>
      <c r="I5082" s="1">
        <v>1.16086998012038E-4</v>
      </c>
      <c r="J5082" s="1">
        <v>1.3815312160110301E-4</v>
      </c>
      <c r="K5082" s="1">
        <v>4.33359802353724E-3</v>
      </c>
      <c r="L5082" s="1">
        <v>1.8478692744304699E-3</v>
      </c>
      <c r="M5082" s="1">
        <v>0.71975336776301801</v>
      </c>
      <c r="N5082" s="1">
        <v>1.3540248769084201E-5</v>
      </c>
      <c r="O5082" s="1">
        <v>1.24570288675574E-5</v>
      </c>
      <c r="P5082" s="1">
        <v>6.6515986321310302E-6</v>
      </c>
      <c r="Q5082" s="1">
        <v>5.8745302307132399E-6</v>
      </c>
      <c r="R5082" s="1">
        <v>23351.605350416299</v>
      </c>
      <c r="S5082" s="1">
        <v>19600.5382080335</v>
      </c>
      <c r="T5082" s="1">
        <v>66.153124615486107</v>
      </c>
      <c r="U5082" s="1">
        <v>1464813.55541372</v>
      </c>
      <c r="V5082" s="1">
        <f t="shared" si="317"/>
        <v>2.6241570978569505E-2</v>
      </c>
      <c r="W5082" s="1">
        <f t="shared" si="318"/>
        <v>0.41771252211256676</v>
      </c>
      <c r="X5082" s="1">
        <f t="shared" si="319"/>
        <v>296.29043710272629</v>
      </c>
    </row>
    <row r="5083" spans="1:24" hidden="1" x14ac:dyDescent="0.3">
      <c r="A5083" s="18" t="str">
        <f t="shared" si="316"/>
        <v>Industrial - Aerial Lifts_2015_175</v>
      </c>
      <c r="B5083" s="1" t="s">
        <v>40</v>
      </c>
      <c r="C5083" s="1">
        <v>2020</v>
      </c>
      <c r="D5083" s="1" t="s">
        <v>104</v>
      </c>
      <c r="E5083" s="1">
        <v>2015</v>
      </c>
      <c r="F5083" s="1">
        <v>175</v>
      </c>
      <c r="G5083" s="1" t="s">
        <v>5</v>
      </c>
      <c r="H5083" s="1">
        <v>3.37844980474208E-6</v>
      </c>
      <c r="I5083" s="1">
        <v>4.0879242637379197E-6</v>
      </c>
      <c r="J5083" s="1">
        <v>4.8649677188285897E-6</v>
      </c>
      <c r="K5083" s="1">
        <v>1.92297556681372E-4</v>
      </c>
      <c r="L5083" s="1">
        <v>1.7879498105497701E-5</v>
      </c>
      <c r="M5083" s="1">
        <v>3.6084440944278803E-2</v>
      </c>
      <c r="N5083" s="1">
        <v>6.2868212012710804E-7</v>
      </c>
      <c r="O5083" s="1">
        <v>5.7838755051693901E-7</v>
      </c>
      <c r="P5083" s="1">
        <v>3.3351719788653701E-7</v>
      </c>
      <c r="Q5083" s="1">
        <v>2.9451635612957299E-7</v>
      </c>
      <c r="R5083" s="1">
        <v>1170.71994652846</v>
      </c>
      <c r="S5083" s="1">
        <v>560.798447169724</v>
      </c>
      <c r="T5083" s="1">
        <v>1.8900892747281799</v>
      </c>
      <c r="U5083" s="1">
        <v>73464.596579233796</v>
      </c>
      <c r="V5083" s="1">
        <f t="shared" si="317"/>
        <v>1.842524806916691E-2</v>
      </c>
      <c r="W5083" s="1">
        <f t="shared" si="318"/>
        <v>8.0587155409960212E-2</v>
      </c>
      <c r="X5083" s="1">
        <f t="shared" si="319"/>
        <v>296.70474017708733</v>
      </c>
    </row>
    <row r="5084" spans="1:24" hidden="1" x14ac:dyDescent="0.3">
      <c r="A5084" s="18" t="str">
        <f t="shared" si="316"/>
        <v>Industrial - Aerial Lifts_2016_25</v>
      </c>
      <c r="B5084" s="1" t="s">
        <v>40</v>
      </c>
      <c r="C5084" s="1">
        <v>2020</v>
      </c>
      <c r="D5084" s="1" t="s">
        <v>104</v>
      </c>
      <c r="E5084" s="1">
        <v>2016</v>
      </c>
      <c r="F5084" s="1">
        <v>25</v>
      </c>
      <c r="G5084" s="1" t="s">
        <v>5</v>
      </c>
      <c r="H5084" s="1">
        <v>0</v>
      </c>
      <c r="I5084" s="1">
        <v>0</v>
      </c>
      <c r="J5084" s="1">
        <v>0</v>
      </c>
      <c r="K5084" s="1">
        <v>0</v>
      </c>
      <c r="L5084" s="1">
        <v>0</v>
      </c>
      <c r="M5084" s="1">
        <v>0</v>
      </c>
      <c r="N5084" s="1">
        <v>0</v>
      </c>
      <c r="O5084" s="1">
        <v>0</v>
      </c>
      <c r="P5084" s="1">
        <v>0</v>
      </c>
      <c r="Q5084" s="1">
        <v>0</v>
      </c>
      <c r="R5084" s="1">
        <v>0</v>
      </c>
      <c r="S5084" s="1">
        <v>0</v>
      </c>
      <c r="T5084" s="1">
        <v>0</v>
      </c>
      <c r="U5084" s="1">
        <v>0</v>
      </c>
      <c r="V5084" s="1">
        <f t="shared" si="317"/>
        <v>0</v>
      </c>
      <c r="W5084" s="1">
        <f t="shared" si="318"/>
        <v>0</v>
      </c>
      <c r="X5084" s="1" t="e">
        <f t="shared" si="319"/>
        <v>#DIV/0!</v>
      </c>
    </row>
    <row r="5085" spans="1:24" hidden="1" x14ac:dyDescent="0.3">
      <c r="A5085" s="18" t="str">
        <f t="shared" si="316"/>
        <v>Industrial - Aerial Lifts_2016_50</v>
      </c>
      <c r="B5085" s="1" t="s">
        <v>40</v>
      </c>
      <c r="C5085" s="1">
        <v>2020</v>
      </c>
      <c r="D5085" s="1" t="s">
        <v>104</v>
      </c>
      <c r="E5085" s="1">
        <v>2016</v>
      </c>
      <c r="F5085" s="1">
        <v>50</v>
      </c>
      <c r="G5085" s="1" t="s">
        <v>5</v>
      </c>
      <c r="H5085" s="1">
        <v>4.2207716762626402E-5</v>
      </c>
      <c r="I5085" s="1">
        <v>5.1071337282777899E-5</v>
      </c>
      <c r="J5085" s="1">
        <v>6.0779112138182002E-5</v>
      </c>
      <c r="K5085" s="1">
        <v>1.1814265417433301E-3</v>
      </c>
      <c r="L5085" s="1">
        <v>1.08112967442717E-3</v>
      </c>
      <c r="M5085" s="1">
        <v>0.22466540664635101</v>
      </c>
      <c r="N5085" s="1">
        <v>3.7809581043783302E-6</v>
      </c>
      <c r="O5085" s="1">
        <v>3.47848145602806E-6</v>
      </c>
      <c r="P5085" s="1">
        <v>2.07587686810749E-6</v>
      </c>
      <c r="Q5085" s="1">
        <v>1.83368884711356E-6</v>
      </c>
      <c r="R5085" s="1">
        <v>7289.0216939197098</v>
      </c>
      <c r="S5085" s="1">
        <v>8900.8598985413701</v>
      </c>
      <c r="T5085" s="1">
        <v>30.031418476236698</v>
      </c>
      <c r="U5085" s="1">
        <v>411244.62482281699</v>
      </c>
      <c r="V5085" s="1">
        <f t="shared" si="317"/>
        <v>4.1121182597380145E-2</v>
      </c>
      <c r="W5085" s="1">
        <f t="shared" si="318"/>
        <v>0.87049474556362461</v>
      </c>
      <c r="X5085" s="1">
        <f t="shared" si="319"/>
        <v>296.3849311874647</v>
      </c>
    </row>
    <row r="5086" spans="1:24" hidden="1" x14ac:dyDescent="0.3">
      <c r="A5086" s="18" t="str">
        <f t="shared" si="316"/>
        <v>Industrial - Aerial Lifts_2016_100</v>
      </c>
      <c r="B5086" s="1" t="s">
        <v>40</v>
      </c>
      <c r="C5086" s="1">
        <v>2020</v>
      </c>
      <c r="D5086" s="1" t="s">
        <v>104</v>
      </c>
      <c r="E5086" s="1">
        <v>2016</v>
      </c>
      <c r="F5086" s="1">
        <v>100</v>
      </c>
      <c r="G5086" s="1" t="s">
        <v>5</v>
      </c>
      <c r="H5086" s="1">
        <v>5.4633577499609701E-5</v>
      </c>
      <c r="I5086" s="1">
        <v>6.6106628774527799E-5</v>
      </c>
      <c r="J5086" s="1">
        <v>7.8672351599437995E-5</v>
      </c>
      <c r="K5086" s="1">
        <v>2.5728309022565901E-3</v>
      </c>
      <c r="L5086" s="1">
        <v>1.1006896852701199E-3</v>
      </c>
      <c r="M5086" s="1">
        <v>0.43022722933614299</v>
      </c>
      <c r="N5086" s="1">
        <v>7.9016524349660005E-6</v>
      </c>
      <c r="O5086" s="1">
        <v>7.2695202401687198E-6</v>
      </c>
      <c r="P5086" s="1">
        <v>3.9760250844448402E-6</v>
      </c>
      <c r="Q5086" s="1">
        <v>3.5114568100823701E-6</v>
      </c>
      <c r="R5086" s="1">
        <v>13958.2486452061</v>
      </c>
      <c r="S5086" s="1">
        <v>10881.223337293601</v>
      </c>
      <c r="T5086" s="1">
        <v>36.751735897492502</v>
      </c>
      <c r="U5086" s="1">
        <v>875347.78367097001</v>
      </c>
      <c r="V5086" s="1">
        <f t="shared" si="317"/>
        <v>2.5006503670737708E-2</v>
      </c>
      <c r="W5086" s="1">
        <f t="shared" si="318"/>
        <v>0.41636370157263392</v>
      </c>
      <c r="X5086" s="1">
        <f t="shared" si="319"/>
        <v>296.07372472536747</v>
      </c>
    </row>
    <row r="5087" spans="1:24" hidden="1" x14ac:dyDescent="0.3">
      <c r="A5087" s="18" t="str">
        <f t="shared" si="316"/>
        <v>Industrial - Aerial Lifts_2016_175</v>
      </c>
      <c r="B5087" s="1" t="s">
        <v>40</v>
      </c>
      <c r="C5087" s="1">
        <v>2020</v>
      </c>
      <c r="D5087" s="1" t="s">
        <v>104</v>
      </c>
      <c r="E5087" s="1">
        <v>2016</v>
      </c>
      <c r="F5087" s="1">
        <v>175</v>
      </c>
      <c r="G5087" s="1" t="s">
        <v>5</v>
      </c>
      <c r="H5087" s="1">
        <v>4.4564788496915603E-6</v>
      </c>
      <c r="I5087" s="1">
        <v>5.3923394081267896E-6</v>
      </c>
      <c r="J5087" s="1">
        <v>6.4173295435558498E-6</v>
      </c>
      <c r="K5087" s="1">
        <v>2.6390131868841E-4</v>
      </c>
      <c r="L5087" s="1">
        <v>2.46144979474804E-5</v>
      </c>
      <c r="M5087" s="1">
        <v>4.9857128327591302E-2</v>
      </c>
      <c r="N5087" s="1">
        <v>8.5794385961278603E-7</v>
      </c>
      <c r="O5087" s="1">
        <v>7.8930835084376299E-7</v>
      </c>
      <c r="P5087" s="1">
        <v>4.6082018196964402E-7</v>
      </c>
      <c r="Q5087" s="1">
        <v>4.0692717907979198E-7</v>
      </c>
      <c r="R5087" s="1">
        <v>1617.55962077597</v>
      </c>
      <c r="S5087" s="1">
        <v>810.04220146737896</v>
      </c>
      <c r="T5087" s="1">
        <v>2.7301289523851602</v>
      </c>
      <c r="U5087" s="1">
        <v>101504.51893772</v>
      </c>
      <c r="V5087" s="1">
        <f t="shared" si="317"/>
        <v>1.7590591506950349E-2</v>
      </c>
      <c r="W5087" s="1">
        <f t="shared" si="318"/>
        <v>8.0296054415685783E-2</v>
      </c>
      <c r="X5087" s="1">
        <f t="shared" si="319"/>
        <v>296.70474017708602</v>
      </c>
    </row>
    <row r="5088" spans="1:24" hidden="1" x14ac:dyDescent="0.3">
      <c r="A5088" s="18" t="str">
        <f t="shared" si="316"/>
        <v>Industrial - Aerial Lifts_2017_50</v>
      </c>
      <c r="B5088" s="1" t="s">
        <v>40</v>
      </c>
      <c r="C5088" s="1">
        <v>2020</v>
      </c>
      <c r="D5088" s="1" t="s">
        <v>104</v>
      </c>
      <c r="E5088" s="1">
        <v>2017</v>
      </c>
      <c r="F5088" s="1">
        <v>50</v>
      </c>
      <c r="G5088" s="1" t="s">
        <v>5</v>
      </c>
      <c r="H5088" s="1">
        <v>7.5839057241848797E-5</v>
      </c>
      <c r="I5088" s="1">
        <v>9.1765259262636994E-5</v>
      </c>
      <c r="J5088" s="1">
        <v>1.09208242428262E-4</v>
      </c>
      <c r="K5088" s="1">
        <v>2.2269417745681801E-3</v>
      </c>
      <c r="L5088" s="1">
        <v>2.0763304926995599E-3</v>
      </c>
      <c r="M5088" s="1">
        <v>0.43379638105677298</v>
      </c>
      <c r="N5088" s="1">
        <v>7.09962615123184E-6</v>
      </c>
      <c r="O5088" s="1">
        <v>6.5316560591332904E-6</v>
      </c>
      <c r="P5088" s="1">
        <v>4.00838749770916E-6</v>
      </c>
      <c r="Q5088" s="1">
        <v>3.5405877466224899E-6</v>
      </c>
      <c r="R5088" s="1">
        <v>14074.045842063901</v>
      </c>
      <c r="S5088" s="1">
        <v>16935.925703206602</v>
      </c>
      <c r="T5088" s="1">
        <v>57.1226980806738</v>
      </c>
      <c r="U5088" s="1">
        <v>794182.83950148197</v>
      </c>
      <c r="V5088" s="1">
        <f t="shared" si="317"/>
        <v>3.8260126175572187E-2</v>
      </c>
      <c r="W5088" s="1">
        <f t="shared" si="318"/>
        <v>0.86569435177543363</v>
      </c>
      <c r="X5088" s="1">
        <f t="shared" si="319"/>
        <v>296.4832942465037</v>
      </c>
    </row>
    <row r="5089" spans="1:24" hidden="1" x14ac:dyDescent="0.3">
      <c r="A5089" s="18" t="str">
        <f t="shared" si="316"/>
        <v>Industrial - Aerial Lifts_2017_75</v>
      </c>
      <c r="B5089" s="1" t="s">
        <v>40</v>
      </c>
      <c r="C5089" s="1">
        <v>2020</v>
      </c>
      <c r="D5089" s="1" t="s">
        <v>104</v>
      </c>
      <c r="E5089" s="1">
        <v>2017</v>
      </c>
      <c r="F5089" s="1">
        <v>75</v>
      </c>
      <c r="G5089" s="1" t="s">
        <v>5</v>
      </c>
      <c r="H5089" s="1">
        <v>9.4904639035794602E-5</v>
      </c>
      <c r="I5089" s="1">
        <v>1.1483461323331101E-4</v>
      </c>
      <c r="J5089" s="1">
        <v>1.3666268021154401E-4</v>
      </c>
      <c r="K5089" s="1">
        <v>4.6708165531261997E-3</v>
      </c>
      <c r="L5089" s="1">
        <v>2.0048983201062902E-3</v>
      </c>
      <c r="M5089" s="1">
        <v>0.78641398301923604</v>
      </c>
      <c r="N5089" s="1">
        <v>1.4092629594162E-5</v>
      </c>
      <c r="O5089" s="1">
        <v>1.2965219226629001E-5</v>
      </c>
      <c r="P5089" s="1">
        <v>7.2679401291012599E-6</v>
      </c>
      <c r="Q5089" s="1">
        <v>6.4186052111995197E-6</v>
      </c>
      <c r="R5089" s="1">
        <v>25514.335598858401</v>
      </c>
      <c r="S5089" s="1">
        <v>21847.948526390301</v>
      </c>
      <c r="T5089" s="1">
        <v>73.713481714398796</v>
      </c>
      <c r="U5089" s="1">
        <v>1600626.77024539</v>
      </c>
      <c r="V5089" s="1">
        <f t="shared" si="317"/>
        <v>2.3755891692088905E-2</v>
      </c>
      <c r="W5089" s="1">
        <f t="shared" si="318"/>
        <v>0.41475428013441634</v>
      </c>
      <c r="X5089" s="1">
        <f t="shared" si="319"/>
        <v>296.39013133363687</v>
      </c>
    </row>
    <row r="5090" spans="1:24" hidden="1" x14ac:dyDescent="0.3">
      <c r="A5090" s="18" t="str">
        <f t="shared" si="316"/>
        <v>Industrial - Aerial Lifts_2017_175</v>
      </c>
      <c r="B5090" s="1" t="s">
        <v>40</v>
      </c>
      <c r="C5090" s="1">
        <v>2020</v>
      </c>
      <c r="D5090" s="1" t="s">
        <v>104</v>
      </c>
      <c r="E5090" s="1">
        <v>2017</v>
      </c>
      <c r="F5090" s="1">
        <v>175</v>
      </c>
      <c r="G5090" s="1" t="s">
        <v>5</v>
      </c>
      <c r="H5090" s="1">
        <v>6.2020597314274103E-6</v>
      </c>
      <c r="I5090" s="1">
        <v>7.5044922750271702E-6</v>
      </c>
      <c r="J5090" s="1">
        <v>8.9309660132554693E-6</v>
      </c>
      <c r="K5090" s="1">
        <v>3.8294633439774198E-4</v>
      </c>
      <c r="L5090" s="1">
        <v>3.58318743117099E-5</v>
      </c>
      <c r="M5090" s="1">
        <v>7.2842213271741799E-2</v>
      </c>
      <c r="N5090" s="1">
        <v>1.2378492373056701E-6</v>
      </c>
      <c r="O5090" s="1">
        <v>1.1388212983212099E-6</v>
      </c>
      <c r="P5090" s="1">
        <v>6.7327632352274401E-7</v>
      </c>
      <c r="Q5090" s="1">
        <v>5.9452835249226804E-7</v>
      </c>
      <c r="R5090" s="1">
        <v>2363.2853882423601</v>
      </c>
      <c r="S5090" s="1">
        <v>1121.59689433944</v>
      </c>
      <c r="T5090" s="1">
        <v>3.78017854945637</v>
      </c>
      <c r="U5090" s="1">
        <v>148300.03380710399</v>
      </c>
      <c r="V5090" s="1">
        <f t="shared" si="317"/>
        <v>1.6755934944733913E-2</v>
      </c>
      <c r="W5090" s="1">
        <f t="shared" si="318"/>
        <v>8.0004953421411798E-2</v>
      </c>
      <c r="X5090" s="1">
        <f t="shared" si="319"/>
        <v>296.70474017708437</v>
      </c>
    </row>
    <row r="5091" spans="1:24" hidden="1" x14ac:dyDescent="0.3">
      <c r="A5091" s="18" t="str">
        <f t="shared" si="316"/>
        <v>Industrial - Aerial Lifts_2017_600</v>
      </c>
      <c r="B5091" s="1" t="s">
        <v>40</v>
      </c>
      <c r="C5091" s="1">
        <v>2020</v>
      </c>
      <c r="D5091" s="1" t="s">
        <v>104</v>
      </c>
      <c r="E5091" s="1">
        <v>2017</v>
      </c>
      <c r="F5091" s="1">
        <v>600</v>
      </c>
      <c r="G5091" s="1" t="s">
        <v>5</v>
      </c>
      <c r="H5091" s="1">
        <v>1.27689465058799E-6</v>
      </c>
      <c r="I5091" s="1">
        <v>1.5450425272114701E-6</v>
      </c>
      <c r="J5091" s="1">
        <v>1.83872829684671E-6</v>
      </c>
      <c r="K5091" s="1">
        <v>2.6679540045936701E-5</v>
      </c>
      <c r="L5091" s="1">
        <v>7.37715059358732E-6</v>
      </c>
      <c r="M5091" s="1">
        <v>1.4996926261829101E-2</v>
      </c>
      <c r="N5091" s="1">
        <v>2.51634799495254E-7</v>
      </c>
      <c r="O5091" s="1">
        <v>2.3150401553563299E-7</v>
      </c>
      <c r="P5091" s="1">
        <v>1.38615713666447E-7</v>
      </c>
      <c r="Q5091" s="1">
        <v>1.2240289610134901E-7</v>
      </c>
      <c r="R5091" s="1">
        <v>486.55875640284</v>
      </c>
      <c r="S5091" s="1">
        <v>62.310938574413797</v>
      </c>
      <c r="T5091" s="1">
        <v>0.21000991941424299</v>
      </c>
      <c r="U5091" s="1">
        <v>30532.3599014627</v>
      </c>
      <c r="V5091" s="1">
        <f t="shared" si="317"/>
        <v>1.6755934944733781E-2</v>
      </c>
      <c r="W5091" s="1">
        <f t="shared" si="318"/>
        <v>8.0004953421411354E-2</v>
      </c>
      <c r="X5091" s="1">
        <f t="shared" si="319"/>
        <v>296.70474017708631</v>
      </c>
    </row>
    <row r="5092" spans="1:24" hidden="1" x14ac:dyDescent="0.3">
      <c r="A5092" s="18" t="str">
        <f t="shared" si="316"/>
        <v>Industrial - Aerial Lifts_2018_50</v>
      </c>
      <c r="B5092" s="1" t="s">
        <v>40</v>
      </c>
      <c r="C5092" s="1">
        <v>2020</v>
      </c>
      <c r="D5092" s="1" t="s">
        <v>104</v>
      </c>
      <c r="E5092" s="1">
        <v>2018</v>
      </c>
      <c r="F5092" s="1">
        <v>50</v>
      </c>
      <c r="G5092" s="1" t="s">
        <v>5</v>
      </c>
      <c r="H5092" s="1">
        <v>5.8611756324334797E-5</v>
      </c>
      <c r="I5092" s="1">
        <v>7.0920225152445101E-5</v>
      </c>
      <c r="J5092" s="1">
        <v>8.4400929107042094E-5</v>
      </c>
      <c r="K5092" s="1">
        <v>1.8145467679268001E-3</v>
      </c>
      <c r="L5092" s="1">
        <v>1.7247148477637501E-3</v>
      </c>
      <c r="M5092" s="1">
        <v>0.36228499599507002</v>
      </c>
      <c r="N5092" s="1">
        <v>5.7615065077395502E-6</v>
      </c>
      <c r="O5092" s="1">
        <v>5.3005859871203801E-6</v>
      </c>
      <c r="P5092" s="1">
        <v>3.3477460982027999E-6</v>
      </c>
      <c r="Q5092" s="1">
        <v>2.95692143507636E-6</v>
      </c>
      <c r="R5092" s="1">
        <v>11753.9377094509</v>
      </c>
      <c r="S5092" s="1">
        <v>14562.9565011058</v>
      </c>
      <c r="T5092" s="1">
        <v>49.142321142932602</v>
      </c>
      <c r="U5092" s="1">
        <v>663112.39965506096</v>
      </c>
      <c r="V5092" s="1">
        <f t="shared" si="317"/>
        <v>3.541372067229076E-2</v>
      </c>
      <c r="W5092" s="1">
        <f t="shared" si="318"/>
        <v>0.86122921531576868</v>
      </c>
      <c r="X5092" s="1">
        <f t="shared" si="319"/>
        <v>296.34246332705368</v>
      </c>
    </row>
    <row r="5093" spans="1:24" hidden="1" x14ac:dyDescent="0.3">
      <c r="A5093" s="18" t="str">
        <f t="shared" si="316"/>
        <v>Industrial - Aerial Lifts_2018_75</v>
      </c>
      <c r="B5093" s="1" t="s">
        <v>40</v>
      </c>
      <c r="C5093" s="1">
        <v>2020</v>
      </c>
      <c r="D5093" s="1" t="s">
        <v>104</v>
      </c>
      <c r="E5093" s="1">
        <v>2018</v>
      </c>
      <c r="F5093" s="1">
        <v>75</v>
      </c>
      <c r="G5093" s="1" t="s">
        <v>5</v>
      </c>
      <c r="H5093" s="1">
        <v>7.3792008985061394E-5</v>
      </c>
      <c r="I5093" s="1">
        <v>8.9288330871924304E-5</v>
      </c>
      <c r="J5093" s="1">
        <v>1.06260492938488E-4</v>
      </c>
      <c r="K5093" s="1">
        <v>3.8057126445919698E-3</v>
      </c>
      <c r="L5093" s="1">
        <v>1.6390662874255801E-3</v>
      </c>
      <c r="M5093" s="1">
        <v>0.645188548981661</v>
      </c>
      <c r="N5093" s="1">
        <v>1.12740253749777E-5</v>
      </c>
      <c r="O5093" s="1">
        <v>1.0372103344979499E-5</v>
      </c>
      <c r="P5093" s="1">
        <v>5.9628743343761499E-6</v>
      </c>
      <c r="Q5093" s="1">
        <v>5.2659422036226096E-6</v>
      </c>
      <c r="R5093" s="1">
        <v>20932.431923525401</v>
      </c>
      <c r="S5093" s="1">
        <v>17731.6785540987</v>
      </c>
      <c r="T5093" s="1">
        <v>59.852827033058901</v>
      </c>
      <c r="U5093" s="1">
        <v>1312953.02641104</v>
      </c>
      <c r="V5093" s="1">
        <f t="shared" si="317"/>
        <v>2.2518223046182718E-2</v>
      </c>
      <c r="W5093" s="1">
        <f t="shared" si="318"/>
        <v>0.41336712073462462</v>
      </c>
      <c r="X5093" s="1">
        <f t="shared" si="319"/>
        <v>296.25465384124374</v>
      </c>
    </row>
    <row r="5094" spans="1:24" hidden="1" x14ac:dyDescent="0.3">
      <c r="A5094" s="18" t="str">
        <f t="shared" si="316"/>
        <v>Industrial - Aerial Lifts_2018_175</v>
      </c>
      <c r="B5094" s="1" t="s">
        <v>40</v>
      </c>
      <c r="C5094" s="1">
        <v>2020</v>
      </c>
      <c r="D5094" s="1" t="s">
        <v>104</v>
      </c>
      <c r="E5094" s="1">
        <v>2018</v>
      </c>
      <c r="F5094" s="1">
        <v>175</v>
      </c>
      <c r="G5094" s="1" t="s">
        <v>5</v>
      </c>
      <c r="H5094" s="1">
        <v>7.67591137586244E-7</v>
      </c>
      <c r="I5094" s="1">
        <v>9.2878527647935496E-7</v>
      </c>
      <c r="J5094" s="1">
        <v>1.1053312381241899E-6</v>
      </c>
      <c r="K5094" s="1">
        <v>4.95384975797707E-5</v>
      </c>
      <c r="L5094" s="1">
        <v>4.6501952096428902E-6</v>
      </c>
      <c r="M5094" s="1">
        <v>9.4878513085041808E-3</v>
      </c>
      <c r="N5094" s="1">
        <v>1.5919752621128299E-7</v>
      </c>
      <c r="O5094" s="1">
        <v>1.4646172411438E-7</v>
      </c>
      <c r="P5094" s="1">
        <v>8.7696862790054202E-8</v>
      </c>
      <c r="Q5094" s="1">
        <v>7.7438566921261803E-8</v>
      </c>
      <c r="R5094" s="1">
        <v>307.82288670383798</v>
      </c>
      <c r="S5094" s="1">
        <v>124.621877148827</v>
      </c>
      <c r="T5094" s="1">
        <v>0.42001983882848598</v>
      </c>
      <c r="U5094" s="1">
        <v>19316.390958068201</v>
      </c>
      <c r="V5094" s="1">
        <f t="shared" si="317"/>
        <v>1.5921278382517327E-2</v>
      </c>
      <c r="W5094" s="1">
        <f t="shared" si="318"/>
        <v>7.9713852427137036E-2</v>
      </c>
      <c r="X5094" s="1">
        <f t="shared" si="319"/>
        <v>296.70474017708489</v>
      </c>
    </row>
    <row r="5095" spans="1:24" hidden="1" x14ac:dyDescent="0.3">
      <c r="A5095" s="18" t="str">
        <f t="shared" si="316"/>
        <v>Industrial - Aerial Lifts_2018_300</v>
      </c>
      <c r="B5095" s="1" t="s">
        <v>40</v>
      </c>
      <c r="C5095" s="1">
        <v>2020</v>
      </c>
      <c r="D5095" s="1" t="s">
        <v>104</v>
      </c>
      <c r="E5095" s="1">
        <v>2018</v>
      </c>
      <c r="F5095" s="1">
        <v>300</v>
      </c>
      <c r="G5095" s="1" t="s">
        <v>5</v>
      </c>
      <c r="H5095" s="1">
        <v>5.4474209764184999E-7</v>
      </c>
      <c r="I5095" s="1">
        <v>6.5913793814663903E-7</v>
      </c>
      <c r="J5095" s="1">
        <v>7.8442862060426495E-7</v>
      </c>
      <c r="K5095" s="1">
        <v>1.19789080023698E-5</v>
      </c>
      <c r="L5095" s="1">
        <v>3.3001385358756001E-6</v>
      </c>
      <c r="M5095" s="1">
        <v>6.7333138318416801E-3</v>
      </c>
      <c r="N5095" s="1">
        <v>1.11895777689365E-7</v>
      </c>
      <c r="O5095" s="1">
        <v>1.02944115474215E-7</v>
      </c>
      <c r="P5095" s="1">
        <v>6.2236483270361198E-8</v>
      </c>
      <c r="Q5095" s="1">
        <v>5.4956402331218101E-8</v>
      </c>
      <c r="R5095" s="1">
        <v>218.454951854336</v>
      </c>
      <c r="S5095" s="1">
        <v>62.310938574413797</v>
      </c>
      <c r="T5095" s="1">
        <v>0.21000991941424299</v>
      </c>
      <c r="U5095" s="1">
        <v>13708.406486370999</v>
      </c>
      <c r="V5095" s="1">
        <f t="shared" si="317"/>
        <v>1.5921278382517307E-2</v>
      </c>
      <c r="W5095" s="1">
        <f t="shared" si="318"/>
        <v>7.9713852427136953E-2</v>
      </c>
      <c r="X5095" s="1">
        <f t="shared" si="319"/>
        <v>296.70474017708631</v>
      </c>
    </row>
    <row r="5096" spans="1:24" hidden="1" x14ac:dyDescent="0.3">
      <c r="A5096" s="18" t="str">
        <f t="shared" si="316"/>
        <v>Industrial - Aerial Lifts_2019_50</v>
      </c>
      <c r="B5096" s="1" t="s">
        <v>40</v>
      </c>
      <c r="C5096" s="1">
        <v>2020</v>
      </c>
      <c r="D5096" s="1" t="s">
        <v>104</v>
      </c>
      <c r="E5096" s="1">
        <v>2019</v>
      </c>
      <c r="F5096" s="1">
        <v>50</v>
      </c>
      <c r="G5096" s="1" t="s">
        <v>5</v>
      </c>
      <c r="H5096" s="1">
        <v>6.0458460812075601E-5</v>
      </c>
      <c r="I5096" s="1">
        <v>7.3154737582611495E-5</v>
      </c>
      <c r="J5096" s="1">
        <v>8.7060183569388894E-5</v>
      </c>
      <c r="K5096" s="1">
        <v>1.9850403171823901E-3</v>
      </c>
      <c r="L5096" s="1">
        <v>1.92458823674464E-3</v>
      </c>
      <c r="M5096" s="1">
        <v>0.40646877809423698</v>
      </c>
      <c r="N5096" s="1">
        <v>6.2759685233417803E-6</v>
      </c>
      <c r="O5096" s="1">
        <v>5.7738910414744298E-6</v>
      </c>
      <c r="P5096" s="1">
        <v>3.7561916740184702E-6</v>
      </c>
      <c r="Q5096" s="1">
        <v>3.3175435249118101E-6</v>
      </c>
      <c r="R5096" s="1">
        <v>13187.4318599198</v>
      </c>
      <c r="S5096" s="1">
        <v>15881.0905287683</v>
      </c>
      <c r="T5096" s="1">
        <v>53.552529450631702</v>
      </c>
      <c r="U5096" s="1">
        <v>744231.49732856394</v>
      </c>
      <c r="V5096" s="1">
        <f t="shared" si="317"/>
        <v>3.2547902861719449E-2</v>
      </c>
      <c r="W5096" s="1">
        <f t="shared" si="318"/>
        <v>0.85628508895453925</v>
      </c>
      <c r="X5096" s="1">
        <f t="shared" si="319"/>
        <v>296.55164175594263</v>
      </c>
    </row>
    <row r="5097" spans="1:24" hidden="1" x14ac:dyDescent="0.3">
      <c r="A5097" s="18" t="str">
        <f t="shared" si="316"/>
        <v>Industrial - Aerial Lifts_2019_100</v>
      </c>
      <c r="B5097" s="1" t="s">
        <v>40</v>
      </c>
      <c r="C5097" s="1">
        <v>2020</v>
      </c>
      <c r="D5097" s="1" t="s">
        <v>104</v>
      </c>
      <c r="E5097" s="1">
        <v>2019</v>
      </c>
      <c r="F5097" s="1">
        <v>100</v>
      </c>
      <c r="G5097" s="1" t="s">
        <v>5</v>
      </c>
      <c r="H5097" s="1">
        <v>6.7668918999187205E-5</v>
      </c>
      <c r="I5097" s="1">
        <v>8.1879391989016502E-5</v>
      </c>
      <c r="J5097" s="1">
        <v>9.7443243358829503E-5</v>
      </c>
      <c r="K5097" s="1">
        <v>3.6680840581775299E-3</v>
      </c>
      <c r="L5097" s="1">
        <v>1.58517103631357E-3</v>
      </c>
      <c r="M5097" s="1">
        <v>0.62618540019291602</v>
      </c>
      <c r="N5097" s="1">
        <v>1.06626138213326E-5</v>
      </c>
      <c r="O5097" s="1">
        <v>9.8096047156260407E-6</v>
      </c>
      <c r="P5097" s="1">
        <v>5.7873644925586701E-6</v>
      </c>
      <c r="Q5097" s="1">
        <v>5.1108410578159803E-6</v>
      </c>
      <c r="R5097" s="1">
        <v>20315.895689302299</v>
      </c>
      <c r="S5097" s="1">
        <v>16304.3832581066</v>
      </c>
      <c r="T5097" s="1">
        <v>55.022598886531398</v>
      </c>
      <c r="U5097" s="1">
        <v>1274480.03483215</v>
      </c>
      <c r="V5097" s="1">
        <f t="shared" si="317"/>
        <v>2.1273070200808836E-2</v>
      </c>
      <c r="W5097" s="1">
        <f t="shared" si="318"/>
        <v>0.4118430036743671</v>
      </c>
      <c r="X5097" s="1">
        <f t="shared" si="319"/>
        <v>296.3215767348575</v>
      </c>
    </row>
    <row r="5098" spans="1:24" hidden="1" x14ac:dyDescent="0.3">
      <c r="A5098" s="18" t="str">
        <f t="shared" si="316"/>
        <v>Industrial - Aerial Lifts_2019_175</v>
      </c>
      <c r="B5098" s="1" t="s">
        <v>40</v>
      </c>
      <c r="C5098" s="1">
        <v>2020</v>
      </c>
      <c r="D5098" s="1" t="s">
        <v>104</v>
      </c>
      <c r="E5098" s="1">
        <v>2019</v>
      </c>
      <c r="F5098" s="1">
        <v>175</v>
      </c>
      <c r="G5098" s="1" t="s">
        <v>5</v>
      </c>
      <c r="H5098" s="1">
        <v>7.8976237105361492E-6</v>
      </c>
      <c r="I5098" s="1">
        <v>9.5561246897487398E-6</v>
      </c>
      <c r="J5098" s="1">
        <v>1.1372578143172E-5</v>
      </c>
      <c r="K5098" s="1">
        <v>5.3418887542969705E-4</v>
      </c>
      <c r="L5098" s="1">
        <v>5.0307731242660802E-5</v>
      </c>
      <c r="M5098" s="1">
        <v>0.103019701627177</v>
      </c>
      <c r="N5098" s="1">
        <v>1.7064815280596301E-6</v>
      </c>
      <c r="O5098" s="1">
        <v>1.56996300581486E-6</v>
      </c>
      <c r="P5098" s="1">
        <v>9.5223130194802596E-7</v>
      </c>
      <c r="Q5098" s="1">
        <v>8.4083295566763705E-7</v>
      </c>
      <c r="R5098" s="1">
        <v>3342.36076337135</v>
      </c>
      <c r="S5098" s="1">
        <v>1682.3953415091701</v>
      </c>
      <c r="T5098" s="1">
        <v>5.6702678241845597</v>
      </c>
      <c r="U5098" s="1">
        <v>209738.619241476</v>
      </c>
      <c r="V5098" s="1">
        <f t="shared" si="317"/>
        <v>1.5086621820300791E-2</v>
      </c>
      <c r="W5098" s="1">
        <f t="shared" si="318"/>
        <v>7.9422751432862482E-2</v>
      </c>
      <c r="X5098" s="1">
        <f t="shared" si="319"/>
        <v>296.70474017708591</v>
      </c>
    </row>
    <row r="5099" spans="1:24" hidden="1" x14ac:dyDescent="0.3">
      <c r="A5099" s="18" t="str">
        <f t="shared" si="316"/>
        <v>Industrial - Aerial Lifts_2019_300</v>
      </c>
      <c r="B5099" s="1" t="s">
        <v>40</v>
      </c>
      <c r="C5099" s="1">
        <v>2020</v>
      </c>
      <c r="D5099" s="1" t="s">
        <v>104</v>
      </c>
      <c r="E5099" s="1">
        <v>2019</v>
      </c>
      <c r="F5099" s="1">
        <v>300</v>
      </c>
      <c r="G5099" s="1" t="s">
        <v>5</v>
      </c>
      <c r="H5099" s="1">
        <v>4.6925868749471998E-7</v>
      </c>
      <c r="I5099" s="1">
        <v>5.6780301186861196E-7</v>
      </c>
      <c r="J5099" s="1">
        <v>6.7573250999239696E-7</v>
      </c>
      <c r="K5099" s="1">
        <v>1.0815027708279401E-5</v>
      </c>
      <c r="L5099" s="1">
        <v>2.9891700084765799E-6</v>
      </c>
      <c r="M5099" s="1">
        <v>6.1211943925833399E-3</v>
      </c>
      <c r="N5099" s="1">
        <v>1.00738787099484E-7</v>
      </c>
      <c r="O5099" s="1">
        <v>9.2679684131525395E-8</v>
      </c>
      <c r="P5099" s="1">
        <v>5.6579399996911898E-8</v>
      </c>
      <c r="Q5099" s="1">
        <v>4.9960365755652802E-8</v>
      </c>
      <c r="R5099" s="1">
        <v>198.59541077666901</v>
      </c>
      <c r="S5099" s="1">
        <v>62.310938574413797</v>
      </c>
      <c r="T5099" s="1">
        <v>0.21000991941424299</v>
      </c>
      <c r="U5099" s="1">
        <v>12462.187714882701</v>
      </c>
      <c r="V5099" s="1">
        <f t="shared" si="317"/>
        <v>1.5086621820300801E-2</v>
      </c>
      <c r="W5099" s="1">
        <f t="shared" si="318"/>
        <v>7.9422751432862607E-2</v>
      </c>
      <c r="X5099" s="1">
        <f t="shared" si="319"/>
        <v>296.70474017708631</v>
      </c>
    </row>
    <row r="5100" spans="1:24" hidden="1" x14ac:dyDescent="0.3">
      <c r="A5100" s="18" t="str">
        <f t="shared" si="316"/>
        <v>Industrial - Aerial Lifts_2020_50</v>
      </c>
      <c r="B5100" s="1" t="s">
        <v>40</v>
      </c>
      <c r="C5100" s="1">
        <v>2020</v>
      </c>
      <c r="D5100" s="1" t="s">
        <v>104</v>
      </c>
      <c r="E5100" s="1">
        <v>2020</v>
      </c>
      <c r="F5100" s="1">
        <v>50</v>
      </c>
      <c r="G5100" s="1" t="s">
        <v>5</v>
      </c>
      <c r="H5100" s="1">
        <v>3.3530513955465398E-5</v>
      </c>
      <c r="I5100" s="1">
        <v>4.0571921886113097E-5</v>
      </c>
      <c r="J5100" s="1">
        <v>4.8283940095870099E-5</v>
      </c>
      <c r="K5100" s="1">
        <v>1.17584204682734E-3</v>
      </c>
      <c r="L5100" s="1">
        <v>1.16361303010836E-3</v>
      </c>
      <c r="M5100" s="1">
        <v>0.247096795902262</v>
      </c>
      <c r="N5100" s="1">
        <v>3.70081868490359E-6</v>
      </c>
      <c r="O5100" s="1">
        <v>3.4047531901112999E-6</v>
      </c>
      <c r="P5100" s="1">
        <v>2.2835265019469499E-6</v>
      </c>
      <c r="Q5100" s="1">
        <v>2.0167708307523399E-6</v>
      </c>
      <c r="R5100" s="1">
        <v>8016.7834145679899</v>
      </c>
      <c r="S5100" s="1">
        <v>9898.5376706783209</v>
      </c>
      <c r="T5100" s="1">
        <v>33.391577186864602</v>
      </c>
      <c r="U5100" s="1">
        <v>452344.49506382801</v>
      </c>
      <c r="V5100" s="1">
        <f t="shared" si="317"/>
        <v>2.9699208270151496E-2</v>
      </c>
      <c r="W5100" s="1">
        <f t="shared" si="318"/>
        <v>0.85178084055413816</v>
      </c>
      <c r="X5100" s="1">
        <f t="shared" si="319"/>
        <v>296.43815909876082</v>
      </c>
    </row>
    <row r="5101" spans="1:24" hidden="1" x14ac:dyDescent="0.3">
      <c r="A5101" s="18" t="str">
        <f t="shared" si="316"/>
        <v>Industrial - Aerial Lifts_2020_75</v>
      </c>
      <c r="B5101" s="1" t="s">
        <v>40</v>
      </c>
      <c r="C5101" s="1">
        <v>2020</v>
      </c>
      <c r="D5101" s="1" t="s">
        <v>104</v>
      </c>
      <c r="E5101" s="1">
        <v>2020</v>
      </c>
      <c r="F5101" s="1">
        <v>75</v>
      </c>
      <c r="G5101" s="1" t="s">
        <v>5</v>
      </c>
      <c r="H5101" s="1">
        <v>2.66234813419522E-5</v>
      </c>
      <c r="I5101" s="1">
        <v>3.2214412423762202E-5</v>
      </c>
      <c r="J5101" s="1">
        <v>3.8337813132411199E-5</v>
      </c>
      <c r="K5101" s="1">
        <v>1.5219460866886601E-3</v>
      </c>
      <c r="L5101" s="1">
        <v>6.5997583565446602E-4</v>
      </c>
      <c r="M5101" s="1">
        <v>0.26163568408200799</v>
      </c>
      <c r="N5101" s="1">
        <v>4.3383831659290999E-6</v>
      </c>
      <c r="O5101" s="1">
        <v>3.9913125126547699E-6</v>
      </c>
      <c r="P5101" s="1">
        <v>2.41815294421406E-6</v>
      </c>
      <c r="Q5101" s="1">
        <v>2.13543528160212E-6</v>
      </c>
      <c r="R5101" s="1">
        <v>8488.4816298364203</v>
      </c>
      <c r="S5101" s="1">
        <v>7530.7220048505897</v>
      </c>
      <c r="T5101" s="1">
        <v>25.4112002491234</v>
      </c>
      <c r="U5101" s="1">
        <v>532440.71695451799</v>
      </c>
      <c r="V5101" s="1">
        <f t="shared" si="317"/>
        <v>2.0033994745955835E-2</v>
      </c>
      <c r="W5101" s="1">
        <f t="shared" si="318"/>
        <v>0.41043593314793853</v>
      </c>
      <c r="X5101" s="1">
        <f t="shared" si="319"/>
        <v>296.35443942126955</v>
      </c>
    </row>
    <row r="5102" spans="1:24" hidden="1" x14ac:dyDescent="0.3">
      <c r="A5102" s="18" t="str">
        <f t="shared" si="316"/>
        <v>Industrial - Aerial Lifts_2020_175</v>
      </c>
      <c r="B5102" s="1" t="s">
        <v>40</v>
      </c>
      <c r="C5102" s="1">
        <v>2020</v>
      </c>
      <c r="D5102" s="1" t="s">
        <v>104</v>
      </c>
      <c r="E5102" s="1">
        <v>2020</v>
      </c>
      <c r="F5102" s="1">
        <v>175</v>
      </c>
      <c r="G5102" s="1" t="s">
        <v>5</v>
      </c>
      <c r="H5102" s="1">
        <v>3.14741073219127E-7</v>
      </c>
      <c r="I5102" s="1">
        <v>3.8083669859514298E-7</v>
      </c>
      <c r="J5102" s="1">
        <v>4.5322714543554297E-7</v>
      </c>
      <c r="K5102" s="1">
        <v>2.23793665570624E-5</v>
      </c>
      <c r="L5102" s="1">
        <v>2.11453199342612E-6</v>
      </c>
      <c r="M5102" s="1">
        <v>4.3460480187341704E-3</v>
      </c>
      <c r="N5102" s="1">
        <v>7.1058472516541594E-8</v>
      </c>
      <c r="O5102" s="1">
        <v>6.5373794715218296E-8</v>
      </c>
      <c r="P5102" s="1">
        <v>4.0171926975654603E-8</v>
      </c>
      <c r="Q5102" s="1">
        <v>3.54718596865135E-8</v>
      </c>
      <c r="R5102" s="1">
        <v>141.002741651435</v>
      </c>
      <c r="S5102" s="1">
        <v>62.310938574413797</v>
      </c>
      <c r="T5102" s="1">
        <v>0.21000991941424299</v>
      </c>
      <c r="U5102" s="1">
        <v>8848.1532775667492</v>
      </c>
      <c r="V5102" s="1">
        <f t="shared" si="317"/>
        <v>1.4251965258084183E-2</v>
      </c>
      <c r="W5102" s="1">
        <f t="shared" si="318"/>
        <v>7.9131650438587484E-2</v>
      </c>
      <c r="X5102" s="1">
        <f t="shared" si="319"/>
        <v>296.70474017708631</v>
      </c>
    </row>
    <row r="5103" spans="1:24" hidden="1" x14ac:dyDescent="0.3">
      <c r="A5103" s="18" t="str">
        <f t="shared" si="316"/>
        <v>Industrial - Aerial Lifts_2021_50</v>
      </c>
      <c r="B5103" s="1" t="s">
        <v>40</v>
      </c>
      <c r="C5103" s="1">
        <v>2020</v>
      </c>
      <c r="D5103" s="1" t="s">
        <v>104</v>
      </c>
      <c r="E5103" s="1">
        <v>2021</v>
      </c>
      <c r="F5103" s="1">
        <v>50</v>
      </c>
      <c r="G5103" s="1" t="s">
        <v>5</v>
      </c>
      <c r="H5103" s="1">
        <v>6.6790295406487103E-5</v>
      </c>
      <c r="I5103" s="1">
        <v>8.0816257441849394E-5</v>
      </c>
      <c r="J5103" s="1">
        <v>9.6178025385341507E-5</v>
      </c>
      <c r="K5103" s="1">
        <v>2.3421900947678698E-3</v>
      </c>
      <c r="L5103" s="1">
        <v>2.3178308010130401E-3</v>
      </c>
      <c r="M5103" s="1">
        <v>0.49219847969608799</v>
      </c>
      <c r="N5103" s="1">
        <v>7.3717561722691E-6</v>
      </c>
      <c r="O5103" s="1">
        <v>6.7820156784875699E-6</v>
      </c>
      <c r="P5103" s="1">
        <v>4.5486153250185597E-6</v>
      </c>
      <c r="Q5103" s="1">
        <v>4.0172578246800099E-6</v>
      </c>
      <c r="R5103" s="1">
        <v>15968.837614001</v>
      </c>
      <c r="S5103" s="1">
        <v>18924.956452963499</v>
      </c>
      <c r="T5103" s="1">
        <v>63.843015501929401</v>
      </c>
      <c r="U5103" s="1">
        <v>901052.03848749201</v>
      </c>
      <c r="V5103" s="1">
        <f t="shared" si="317"/>
        <v>2.9698701531880339E-2</v>
      </c>
      <c r="W5103" s="1">
        <f t="shared" si="318"/>
        <v>0.85176630717174862</v>
      </c>
      <c r="X5103" s="1">
        <f t="shared" si="319"/>
        <v>296.42955152066037</v>
      </c>
    </row>
    <row r="5104" spans="1:24" hidden="1" x14ac:dyDescent="0.3">
      <c r="A5104" s="18" t="str">
        <f t="shared" si="316"/>
        <v>Industrial - Aerial Lifts_2021_75</v>
      </c>
      <c r="B5104" s="1" t="s">
        <v>40</v>
      </c>
      <c r="C5104" s="1">
        <v>2020</v>
      </c>
      <c r="D5104" s="1" t="s">
        <v>104</v>
      </c>
      <c r="E5104" s="1">
        <v>2021</v>
      </c>
      <c r="F5104" s="1">
        <v>75</v>
      </c>
      <c r="G5104" s="1" t="s">
        <v>5</v>
      </c>
      <c r="H5104" s="1">
        <v>5.0168259233368297E-5</v>
      </c>
      <c r="I5104" s="1">
        <v>6.0703593672375702E-5</v>
      </c>
      <c r="J5104" s="1">
        <v>7.2242293296050401E-5</v>
      </c>
      <c r="K5104" s="1">
        <v>2.8678963819766499E-3</v>
      </c>
      <c r="L5104" s="1">
        <v>1.24363295639699E-3</v>
      </c>
      <c r="M5104" s="1">
        <v>0.49301617076812299</v>
      </c>
      <c r="N5104" s="1">
        <v>8.17508155776195E-6</v>
      </c>
      <c r="O5104" s="1">
        <v>7.5210750331409897E-6</v>
      </c>
      <c r="P5104" s="1">
        <v>4.5566739455707797E-6</v>
      </c>
      <c r="Q5104" s="1">
        <v>4.0239317092871504E-6</v>
      </c>
      <c r="R5104" s="1">
        <v>15995.366700307401</v>
      </c>
      <c r="S5104" s="1">
        <v>14563.4250044034</v>
      </c>
      <c r="T5104" s="1">
        <v>49.142321142932602</v>
      </c>
      <c r="U5104" s="1">
        <v>1003320.40382901</v>
      </c>
      <c r="V5104" s="1">
        <f t="shared" si="317"/>
        <v>2.0033801142576586E-2</v>
      </c>
      <c r="W5104" s="1">
        <f t="shared" si="318"/>
        <v>0.4104319668005062</v>
      </c>
      <c r="X5104" s="1">
        <f t="shared" si="319"/>
        <v>296.35199692837131</v>
      </c>
    </row>
    <row r="5105" spans="1:24" hidden="1" x14ac:dyDescent="0.3">
      <c r="A5105" s="18" t="str">
        <f t="shared" si="316"/>
        <v>Industrial - Forklifts_1966_175</v>
      </c>
      <c r="B5105" s="1" t="s">
        <v>40</v>
      </c>
      <c r="C5105" s="1">
        <v>2020</v>
      </c>
      <c r="D5105" s="1" t="s">
        <v>105</v>
      </c>
      <c r="E5105" s="1">
        <v>1966</v>
      </c>
      <c r="F5105" s="1">
        <v>175</v>
      </c>
      <c r="G5105" s="1" t="s">
        <v>5</v>
      </c>
      <c r="H5105" s="1">
        <v>4.2656307702737499E-6</v>
      </c>
      <c r="I5105" s="1">
        <v>5.1614132320312301E-6</v>
      </c>
      <c r="J5105" s="1">
        <v>6.1425083091941997E-6</v>
      </c>
      <c r="K5105" s="1">
        <v>1.67127555776251E-5</v>
      </c>
      <c r="L5105" s="1">
        <v>4.8002542774254001E-5</v>
      </c>
      <c r="M5105" s="1">
        <v>1.5236052187268801E-3</v>
      </c>
      <c r="N5105" s="1">
        <v>2.9958306890389301E-6</v>
      </c>
      <c r="O5105" s="1">
        <v>2.7561642339158202E-6</v>
      </c>
      <c r="P5105" s="1">
        <v>1.3958516904193899E-8</v>
      </c>
      <c r="Q5105" s="1">
        <v>1.24354609758915E-8</v>
      </c>
      <c r="R5105" s="1">
        <v>49.431693370359397</v>
      </c>
      <c r="S5105" s="1">
        <v>38.034761827658798</v>
      </c>
      <c r="T5105" s="1">
        <v>0.17049351217170999</v>
      </c>
      <c r="U5105" s="1">
        <v>4754.3452284573495</v>
      </c>
      <c r="V5105" s="1">
        <f t="shared" si="317"/>
        <v>0.35947319978171161</v>
      </c>
      <c r="W5105" s="1">
        <f t="shared" si="318"/>
        <v>3.3431982429991871</v>
      </c>
      <c r="X5105" s="1">
        <f t="shared" si="319"/>
        <v>223.0862708098397</v>
      </c>
    </row>
    <row r="5106" spans="1:24" hidden="1" x14ac:dyDescent="0.3">
      <c r="A5106" s="18" t="str">
        <f t="shared" si="316"/>
        <v>Industrial - Forklifts_1968_175</v>
      </c>
      <c r="B5106" s="1" t="s">
        <v>40</v>
      </c>
      <c r="C5106" s="1">
        <v>2020</v>
      </c>
      <c r="D5106" s="1" t="s">
        <v>105</v>
      </c>
      <c r="E5106" s="1">
        <v>1968</v>
      </c>
      <c r="F5106" s="1">
        <v>175</v>
      </c>
      <c r="G5106" s="1" t="s">
        <v>5</v>
      </c>
      <c r="H5106" s="1">
        <v>4.16325563178718E-6</v>
      </c>
      <c r="I5106" s="1">
        <v>5.0375393144624797E-6</v>
      </c>
      <c r="J5106" s="1">
        <v>5.9950881097735397E-6</v>
      </c>
      <c r="K5106" s="1">
        <v>1.6311649443762102E-5</v>
      </c>
      <c r="L5106" s="1">
        <v>4.6850481747671899E-5</v>
      </c>
      <c r="M5106" s="1">
        <v>1.48703869347744E-3</v>
      </c>
      <c r="N5106" s="1">
        <v>2.9239307525019998E-6</v>
      </c>
      <c r="O5106" s="1">
        <v>2.6900162923018401E-6</v>
      </c>
      <c r="P5106" s="1">
        <v>1.3623512498493301E-8</v>
      </c>
      <c r="Q5106" s="1">
        <v>1.21370099124701E-8</v>
      </c>
      <c r="R5106" s="1">
        <v>48.245332729470803</v>
      </c>
      <c r="S5106" s="1">
        <v>38.034761827658798</v>
      </c>
      <c r="T5106" s="1">
        <v>0.17049351217170999</v>
      </c>
      <c r="U5106" s="1">
        <v>4640.2409429743802</v>
      </c>
      <c r="V5106" s="1">
        <f t="shared" si="317"/>
        <v>0.35947319978171099</v>
      </c>
      <c r="W5106" s="1">
        <f t="shared" si="318"/>
        <v>3.3431982429991813</v>
      </c>
      <c r="X5106" s="1">
        <f t="shared" si="319"/>
        <v>223.0862708098397</v>
      </c>
    </row>
    <row r="5107" spans="1:24" hidden="1" x14ac:dyDescent="0.3">
      <c r="A5107" s="18" t="str">
        <f t="shared" si="316"/>
        <v>Industrial - Forklifts_1969_25</v>
      </c>
      <c r="B5107" s="1" t="s">
        <v>40</v>
      </c>
      <c r="C5107" s="1">
        <v>2020</v>
      </c>
      <c r="D5107" s="1" t="s">
        <v>105</v>
      </c>
      <c r="E5107" s="1">
        <v>1969</v>
      </c>
      <c r="F5107" s="1">
        <v>25</v>
      </c>
      <c r="G5107" s="1" t="s">
        <v>5</v>
      </c>
      <c r="H5107" s="1">
        <v>0</v>
      </c>
      <c r="I5107" s="1">
        <v>0</v>
      </c>
      <c r="J5107" s="1">
        <v>0</v>
      </c>
      <c r="K5107" s="1">
        <v>0</v>
      </c>
      <c r="L5107" s="1">
        <v>0</v>
      </c>
      <c r="M5107" s="1">
        <v>0</v>
      </c>
      <c r="N5107" s="1">
        <v>0</v>
      </c>
      <c r="O5107" s="1">
        <v>0</v>
      </c>
      <c r="P5107" s="1">
        <v>0</v>
      </c>
      <c r="Q5107" s="1">
        <v>0</v>
      </c>
      <c r="R5107" s="1">
        <v>0</v>
      </c>
      <c r="S5107" s="1">
        <v>0</v>
      </c>
      <c r="T5107" s="1">
        <v>0</v>
      </c>
      <c r="U5107" s="1">
        <v>0</v>
      </c>
      <c r="V5107" s="1">
        <f t="shared" si="317"/>
        <v>0</v>
      </c>
      <c r="W5107" s="1">
        <f t="shared" si="318"/>
        <v>0</v>
      </c>
      <c r="X5107" s="1" t="e">
        <f t="shared" si="319"/>
        <v>#DIV/0!</v>
      </c>
    </row>
    <row r="5108" spans="1:24" hidden="1" x14ac:dyDescent="0.3">
      <c r="A5108" s="18" t="str">
        <f t="shared" si="316"/>
        <v>Industrial - Forklifts_1969_50</v>
      </c>
      <c r="B5108" s="1" t="s">
        <v>40</v>
      </c>
      <c r="C5108" s="1">
        <v>2020</v>
      </c>
      <c r="D5108" s="1" t="s">
        <v>105</v>
      </c>
      <c r="E5108" s="1">
        <v>1969</v>
      </c>
      <c r="F5108" s="1">
        <v>50</v>
      </c>
      <c r="G5108" s="1" t="s">
        <v>5</v>
      </c>
      <c r="H5108" s="1">
        <v>1.82334326005106E-4</v>
      </c>
      <c r="I5108" s="1">
        <v>2.2062453446617899E-4</v>
      </c>
      <c r="J5108" s="1">
        <v>2.6256142944735303E-4</v>
      </c>
      <c r="K5108" s="1">
        <v>6.0625946021488199E-4</v>
      </c>
      <c r="L5108" s="1">
        <v>4.17458221717343E-4</v>
      </c>
      <c r="M5108" s="1">
        <v>3.1900468756335898E-2</v>
      </c>
      <c r="N5108" s="1">
        <v>5.7392272400062402E-5</v>
      </c>
      <c r="O5108" s="1">
        <v>5.2800890608057398E-5</v>
      </c>
      <c r="P5108" s="1">
        <v>2.8946562382433301E-7</v>
      </c>
      <c r="Q5108" s="1">
        <v>2.60367337586006E-7</v>
      </c>
      <c r="R5108" s="1">
        <v>1034.97557671243</v>
      </c>
      <c r="S5108" s="1">
        <v>2010.13716259177</v>
      </c>
      <c r="T5108" s="1">
        <v>3.5803637556059198</v>
      </c>
      <c r="U5108" s="1">
        <v>86148.735539647299</v>
      </c>
      <c r="V5108" s="1">
        <f t="shared" si="317"/>
        <v>0.84799540625296432</v>
      </c>
      <c r="W5108" s="1">
        <f t="shared" si="318"/>
        <v>1.6045479945164745</v>
      </c>
      <c r="X5108" s="1">
        <f t="shared" si="319"/>
        <v>561.43378153809579</v>
      </c>
    </row>
    <row r="5109" spans="1:24" hidden="1" x14ac:dyDescent="0.3">
      <c r="A5109" s="18" t="str">
        <f t="shared" si="316"/>
        <v>Industrial - Forklifts_1969_100</v>
      </c>
      <c r="B5109" s="1" t="s">
        <v>40</v>
      </c>
      <c r="C5109" s="1">
        <v>2020</v>
      </c>
      <c r="D5109" s="1" t="s">
        <v>105</v>
      </c>
      <c r="E5109" s="1">
        <v>1969</v>
      </c>
      <c r="F5109" s="1">
        <v>100</v>
      </c>
      <c r="G5109" s="1" t="s">
        <v>5</v>
      </c>
      <c r="H5109" s="1">
        <v>3.9646854598313899E-4</v>
      </c>
      <c r="I5109" s="1">
        <v>4.7972694063959799E-4</v>
      </c>
      <c r="J5109" s="1">
        <v>5.7091470621572105E-4</v>
      </c>
      <c r="K5109" s="1">
        <v>1.55516050176487E-3</v>
      </c>
      <c r="L5109" s="1">
        <v>3.79916562578207E-3</v>
      </c>
      <c r="M5109" s="1">
        <v>0.12984830929211</v>
      </c>
      <c r="N5109" s="1">
        <v>2.78547836968861E-4</v>
      </c>
      <c r="O5109" s="1">
        <v>2.5626401001135299E-4</v>
      </c>
      <c r="P5109" s="1">
        <v>1.18861795687736E-6</v>
      </c>
      <c r="Q5109" s="1">
        <v>1.0598044448395799E-6</v>
      </c>
      <c r="R5109" s="1">
        <v>4212.7853926298303</v>
      </c>
      <c r="S5109" s="1">
        <v>5090.9528706321398</v>
      </c>
      <c r="T5109" s="1">
        <v>9.0361561451006693</v>
      </c>
      <c r="U5109" s="1">
        <v>409293.39965591597</v>
      </c>
      <c r="V5109" s="1">
        <f t="shared" si="317"/>
        <v>0.38810386510645539</v>
      </c>
      <c r="W5109" s="1">
        <f t="shared" si="318"/>
        <v>3.0735627679774704</v>
      </c>
      <c r="X5109" s="1">
        <f t="shared" si="319"/>
        <v>563.39806316786735</v>
      </c>
    </row>
    <row r="5110" spans="1:24" hidden="1" x14ac:dyDescent="0.3">
      <c r="A5110" s="18" t="str">
        <f t="shared" si="316"/>
        <v>Industrial - Forklifts_1969_175</v>
      </c>
      <c r="B5110" s="1" t="s">
        <v>40</v>
      </c>
      <c r="C5110" s="1">
        <v>2020</v>
      </c>
      <c r="D5110" s="1" t="s">
        <v>105</v>
      </c>
      <c r="E5110" s="1">
        <v>1969</v>
      </c>
      <c r="F5110" s="1">
        <v>175</v>
      </c>
      <c r="G5110" s="1" t="s">
        <v>5</v>
      </c>
      <c r="H5110" s="1">
        <v>1.2872106799055599E-4</v>
      </c>
      <c r="I5110" s="1">
        <v>1.5575249226857299E-4</v>
      </c>
      <c r="J5110" s="1">
        <v>1.8535833790640099E-4</v>
      </c>
      <c r="K5110" s="1">
        <v>5.0432957348508904E-4</v>
      </c>
      <c r="L5110" s="1">
        <v>1.44854041639609E-3</v>
      </c>
      <c r="M5110" s="1">
        <v>4.5976808943996701E-2</v>
      </c>
      <c r="N5110" s="1">
        <v>9.0403165810628406E-5</v>
      </c>
      <c r="O5110" s="1">
        <v>8.3170912545778097E-5</v>
      </c>
      <c r="P5110" s="1">
        <v>4.2121676728170599E-7</v>
      </c>
      <c r="Q5110" s="1">
        <v>3.7525653390504799E-7</v>
      </c>
      <c r="R5110" s="1">
        <v>1491.66693178322</v>
      </c>
      <c r="S5110" s="1">
        <v>1015.52814079849</v>
      </c>
      <c r="T5110" s="1">
        <v>2.0459221460605299</v>
      </c>
      <c r="U5110" s="1">
        <v>141666.17564138901</v>
      </c>
      <c r="V5110" s="1">
        <f t="shared" si="317"/>
        <v>0.36404698228497817</v>
      </c>
      <c r="W5110" s="1">
        <f t="shared" si="318"/>
        <v>3.3857356606371671</v>
      </c>
      <c r="X5110" s="1">
        <f t="shared" si="319"/>
        <v>496.36695255189096</v>
      </c>
    </row>
    <row r="5111" spans="1:24" hidden="1" x14ac:dyDescent="0.3">
      <c r="A5111" s="18" t="str">
        <f t="shared" si="316"/>
        <v>Industrial - Forklifts_1969_300</v>
      </c>
      <c r="B5111" s="1" t="s">
        <v>40</v>
      </c>
      <c r="C5111" s="1">
        <v>2020</v>
      </c>
      <c r="D5111" s="1" t="s">
        <v>105</v>
      </c>
      <c r="E5111" s="1">
        <v>1969</v>
      </c>
      <c r="F5111" s="1">
        <v>300</v>
      </c>
      <c r="G5111" s="1" t="s">
        <v>5</v>
      </c>
      <c r="H5111" s="1">
        <v>7.4867646526844702E-5</v>
      </c>
      <c r="I5111" s="1">
        <v>9.0589852297482098E-5</v>
      </c>
      <c r="J5111" s="1">
        <v>1.07809410998656E-4</v>
      </c>
      <c r="K5111" s="1">
        <v>4.8255654634242403E-4</v>
      </c>
      <c r="L5111" s="1">
        <v>8.6616289314143502E-4</v>
      </c>
      <c r="M5111" s="1">
        <v>2.8159173753846599E-2</v>
      </c>
      <c r="N5111" s="1">
        <v>5.1935697513664899E-5</v>
      </c>
      <c r="O5111" s="1">
        <v>4.7780841712571699E-5</v>
      </c>
      <c r="P5111" s="1">
        <v>2.5809949654269802E-7</v>
      </c>
      <c r="Q5111" s="1">
        <v>2.2983139072069499E-7</v>
      </c>
      <c r="R5111" s="1">
        <v>913.59338065665497</v>
      </c>
      <c r="S5111" s="1">
        <v>393.65978491626902</v>
      </c>
      <c r="T5111" s="1">
        <v>0.51148053651513203</v>
      </c>
      <c r="U5111" s="1">
        <v>87917.351964633403</v>
      </c>
      <c r="V5111" s="1">
        <f t="shared" si="317"/>
        <v>0.34118784704990884</v>
      </c>
      <c r="W5111" s="1">
        <f t="shared" si="318"/>
        <v>3.2622224808910567</v>
      </c>
      <c r="X5111" s="1">
        <f t="shared" si="319"/>
        <v>769.64763429394475</v>
      </c>
    </row>
    <row r="5112" spans="1:24" hidden="1" x14ac:dyDescent="0.3">
      <c r="A5112" s="18" t="str">
        <f t="shared" si="316"/>
        <v>Industrial - Forklifts_1970_50</v>
      </c>
      <c r="B5112" s="1" t="s">
        <v>40</v>
      </c>
      <c r="C5112" s="1">
        <v>2020</v>
      </c>
      <c r="D5112" s="1" t="s">
        <v>105</v>
      </c>
      <c r="E5112" s="1">
        <v>1970</v>
      </c>
      <c r="F5112" s="1">
        <v>50</v>
      </c>
      <c r="G5112" s="1" t="s">
        <v>5</v>
      </c>
      <c r="H5112" s="1">
        <v>1.0682442560819801E-5</v>
      </c>
      <c r="I5112" s="1">
        <v>1.2925755498592E-5</v>
      </c>
      <c r="J5112" s="1">
        <v>1.5382717287580599E-5</v>
      </c>
      <c r="K5112" s="1">
        <v>3.55189941608567E-5</v>
      </c>
      <c r="L5112" s="1">
        <v>2.4457673838729701E-5</v>
      </c>
      <c r="M5112" s="1">
        <v>1.8689565076366499E-3</v>
      </c>
      <c r="N5112" s="1">
        <v>3.3624478000451798E-6</v>
      </c>
      <c r="O5112" s="1">
        <v>3.0934519760415698E-6</v>
      </c>
      <c r="P5112" s="1">
        <v>1.6958956481670499E-8</v>
      </c>
      <c r="Q5112" s="1">
        <v>1.52541717701482E-8</v>
      </c>
      <c r="R5112" s="1">
        <v>60.636235602572697</v>
      </c>
      <c r="S5112" s="1">
        <v>131.219928305423</v>
      </c>
      <c r="T5112" s="1">
        <v>0.17049351217170999</v>
      </c>
      <c r="U5112" s="1">
        <v>5248.7971322169196</v>
      </c>
      <c r="V5112" s="1">
        <f t="shared" si="317"/>
        <v>0.81542636603378993</v>
      </c>
      <c r="W5112" s="1">
        <f t="shared" si="318"/>
        <v>1.5429219670855978</v>
      </c>
      <c r="X5112" s="1">
        <f t="shared" si="319"/>
        <v>769.64763429394782</v>
      </c>
    </row>
    <row r="5113" spans="1:24" hidden="1" x14ac:dyDescent="0.3">
      <c r="A5113" s="18" t="str">
        <f t="shared" si="316"/>
        <v>Industrial - Forklifts_1970_100</v>
      </c>
      <c r="B5113" s="1" t="s">
        <v>40</v>
      </c>
      <c r="C5113" s="1">
        <v>2020</v>
      </c>
      <c r="D5113" s="1" t="s">
        <v>105</v>
      </c>
      <c r="E5113" s="1">
        <v>1970</v>
      </c>
      <c r="F5113" s="1">
        <v>100</v>
      </c>
      <c r="G5113" s="1" t="s">
        <v>5</v>
      </c>
      <c r="H5113" s="1">
        <v>1.7708039489682599E-5</v>
      </c>
      <c r="I5113" s="1">
        <v>2.1426727782515901E-5</v>
      </c>
      <c r="J5113" s="1">
        <v>2.5499576865142901E-5</v>
      </c>
      <c r="K5113" s="1">
        <v>6.9460349016484498E-5</v>
      </c>
      <c r="L5113" s="1">
        <v>1.6968754674438801E-4</v>
      </c>
      <c r="M5113" s="1">
        <v>5.7996000235312397E-3</v>
      </c>
      <c r="N5113" s="1">
        <v>1.24411788697609E-5</v>
      </c>
      <c r="O5113" s="1">
        <v>1.1445884560179999E-5</v>
      </c>
      <c r="P5113" s="1">
        <v>5.3088937147173301E-8</v>
      </c>
      <c r="Q5113" s="1">
        <v>4.7335555747614303E-8</v>
      </c>
      <c r="R5113" s="1">
        <v>188.16163564566699</v>
      </c>
      <c r="S5113" s="1">
        <v>207.28945196074</v>
      </c>
      <c r="T5113" s="1">
        <v>0.51148053651513203</v>
      </c>
      <c r="U5113" s="1">
        <v>15961.287800976999</v>
      </c>
      <c r="V5113" s="1">
        <f t="shared" si="317"/>
        <v>0.44450487084153495</v>
      </c>
      <c r="W5113" s="1">
        <f t="shared" si="318"/>
        <v>3.5202267847253426</v>
      </c>
      <c r="X5113" s="1">
        <f t="shared" si="319"/>
        <v>405.27339197120631</v>
      </c>
    </row>
    <row r="5114" spans="1:24" hidden="1" x14ac:dyDescent="0.3">
      <c r="A5114" s="18" t="str">
        <f t="shared" si="316"/>
        <v>Industrial - Forklifts_1970_175</v>
      </c>
      <c r="B5114" s="1" t="s">
        <v>40</v>
      </c>
      <c r="C5114" s="1">
        <v>2020</v>
      </c>
      <c r="D5114" s="1" t="s">
        <v>105</v>
      </c>
      <c r="E5114" s="1">
        <v>1970</v>
      </c>
      <c r="F5114" s="1">
        <v>175</v>
      </c>
      <c r="G5114" s="1" t="s">
        <v>5</v>
      </c>
      <c r="H5114" s="1">
        <v>5.3062118961156601E-5</v>
      </c>
      <c r="I5114" s="1">
        <v>6.4205163942999502E-5</v>
      </c>
      <c r="J5114" s="1">
        <v>7.6409451304065604E-5</v>
      </c>
      <c r="K5114" s="1">
        <v>2.4950623573037498E-4</v>
      </c>
      <c r="L5114" s="1">
        <v>6.6551480607670796E-4</v>
      </c>
      <c r="M5114" s="1">
        <v>2.2746039759753301E-2</v>
      </c>
      <c r="N5114" s="1">
        <v>3.8335737103103602E-5</v>
      </c>
      <c r="O5114" s="1">
        <v>3.5268878134855299E-5</v>
      </c>
      <c r="P5114" s="1">
        <v>2.0870655413463701E-7</v>
      </c>
      <c r="Q5114" s="1">
        <v>1.8565011875244499E-7</v>
      </c>
      <c r="R5114" s="1">
        <v>737.97020971984603</v>
      </c>
      <c r="S5114" s="1">
        <v>469.72930857158701</v>
      </c>
      <c r="T5114" s="1">
        <v>0.85246756085855402</v>
      </c>
      <c r="U5114" s="1">
        <v>69519.937668594794</v>
      </c>
      <c r="V5114" s="1">
        <f t="shared" si="317"/>
        <v>0.30580824181864685</v>
      </c>
      <c r="W5114" s="1">
        <f t="shared" si="318"/>
        <v>3.1698371322792362</v>
      </c>
      <c r="X5114" s="1">
        <f t="shared" si="319"/>
        <v>551.02308890030247</v>
      </c>
    </row>
    <row r="5115" spans="1:24" hidden="1" x14ac:dyDescent="0.3">
      <c r="A5115" s="18" t="str">
        <f t="shared" si="316"/>
        <v>Industrial - Forklifts_1971_175</v>
      </c>
      <c r="B5115" s="1" t="s">
        <v>40</v>
      </c>
      <c r="C5115" s="1">
        <v>2020</v>
      </c>
      <c r="D5115" s="1" t="s">
        <v>105</v>
      </c>
      <c r="E5115" s="1">
        <v>1971</v>
      </c>
      <c r="F5115" s="1">
        <v>175</v>
      </c>
      <c r="G5115" s="1" t="s">
        <v>5</v>
      </c>
      <c r="H5115" s="1">
        <v>3.9449430921662897E-6</v>
      </c>
      <c r="I5115" s="1">
        <v>4.7733811415212099E-6</v>
      </c>
      <c r="J5115" s="1">
        <v>5.68071805271946E-6</v>
      </c>
      <c r="K5115" s="1">
        <v>1.5474164951557301E-5</v>
      </c>
      <c r="L5115" s="1">
        <v>3.7802474731657497E-5</v>
      </c>
      <c r="M5115" s="1">
        <v>1.2920172254803899E-3</v>
      </c>
      <c r="N5115" s="1">
        <v>2.7716079280975399E-6</v>
      </c>
      <c r="O5115" s="1">
        <v>2.5498792938497402E-6</v>
      </c>
      <c r="P5115" s="1">
        <v>1.1826991688787201E-8</v>
      </c>
      <c r="Q5115" s="1">
        <v>1.0545270907556E-8</v>
      </c>
      <c r="R5115" s="1">
        <v>41.918075978064799</v>
      </c>
      <c r="S5115" s="1">
        <v>38.034761827658798</v>
      </c>
      <c r="T5115" s="1">
        <v>0.17049351217170999</v>
      </c>
      <c r="U5115" s="1">
        <v>4031.6847537318399</v>
      </c>
      <c r="V5115" s="1">
        <f t="shared" si="317"/>
        <v>0.39203798409858115</v>
      </c>
      <c r="W5115" s="1">
        <f t="shared" si="318"/>
        <v>3.1047187618907857</v>
      </c>
      <c r="X5115" s="1">
        <f t="shared" si="319"/>
        <v>223.0862708098397</v>
      </c>
    </row>
    <row r="5116" spans="1:24" hidden="1" x14ac:dyDescent="0.3">
      <c r="A5116" s="18" t="str">
        <f t="shared" si="316"/>
        <v>Industrial - Forklifts_1972_25</v>
      </c>
      <c r="B5116" s="1" t="s">
        <v>40</v>
      </c>
      <c r="C5116" s="1">
        <v>2020</v>
      </c>
      <c r="D5116" s="1" t="s">
        <v>105</v>
      </c>
      <c r="E5116" s="1">
        <v>1972</v>
      </c>
      <c r="F5116" s="1">
        <v>25</v>
      </c>
      <c r="G5116" s="1" t="s">
        <v>5</v>
      </c>
      <c r="H5116" s="1">
        <v>0</v>
      </c>
      <c r="I5116" s="1">
        <v>0</v>
      </c>
      <c r="J5116" s="1">
        <v>0</v>
      </c>
      <c r="K5116" s="1">
        <v>0</v>
      </c>
      <c r="L5116" s="1">
        <v>0</v>
      </c>
      <c r="M5116" s="1">
        <v>0</v>
      </c>
      <c r="N5116" s="1">
        <v>0</v>
      </c>
      <c r="O5116" s="1">
        <v>0</v>
      </c>
      <c r="P5116" s="1">
        <v>0</v>
      </c>
      <c r="Q5116" s="1">
        <v>0</v>
      </c>
      <c r="R5116" s="1">
        <v>0</v>
      </c>
      <c r="S5116" s="1">
        <v>0</v>
      </c>
      <c r="T5116" s="1">
        <v>0</v>
      </c>
      <c r="U5116" s="1">
        <v>0</v>
      </c>
      <c r="V5116" s="1">
        <f t="shared" si="317"/>
        <v>0</v>
      </c>
      <c r="W5116" s="1">
        <f t="shared" si="318"/>
        <v>0</v>
      </c>
      <c r="X5116" s="1" t="e">
        <f t="shared" si="319"/>
        <v>#DIV/0!</v>
      </c>
    </row>
    <row r="5117" spans="1:24" hidden="1" x14ac:dyDescent="0.3">
      <c r="A5117" s="18" t="str">
        <f t="shared" si="316"/>
        <v>Industrial - Forklifts_1972_50</v>
      </c>
      <c r="B5117" s="1" t="s">
        <v>40</v>
      </c>
      <c r="C5117" s="1">
        <v>2020</v>
      </c>
      <c r="D5117" s="1" t="s">
        <v>105</v>
      </c>
      <c r="E5117" s="1">
        <v>1972</v>
      </c>
      <c r="F5117" s="1">
        <v>50</v>
      </c>
      <c r="G5117" s="1" t="s">
        <v>5</v>
      </c>
      <c r="H5117" s="1">
        <v>3.8725578393679401E-6</v>
      </c>
      <c r="I5117" s="1">
        <v>4.6857949856352103E-6</v>
      </c>
      <c r="J5117" s="1">
        <v>5.57648328868984E-6</v>
      </c>
      <c r="K5117" s="1">
        <v>1.28762086480653E-5</v>
      </c>
      <c r="L5117" s="1">
        <v>8.8663015052624896E-6</v>
      </c>
      <c r="M5117" s="1">
        <v>6.7752689835484398E-4</v>
      </c>
      <c r="N5117" s="1">
        <v>1.21894159630577E-6</v>
      </c>
      <c r="O5117" s="1">
        <v>1.1214262686013099E-6</v>
      </c>
      <c r="P5117" s="1">
        <v>6.1478954365239097E-9</v>
      </c>
      <c r="Q5117" s="1">
        <v>5.5298834639387103E-9</v>
      </c>
      <c r="R5117" s="1">
        <v>21.981614054612098</v>
      </c>
      <c r="S5117" s="1">
        <v>38.034761827658798</v>
      </c>
      <c r="T5117" s="1">
        <v>0.17049351217170999</v>
      </c>
      <c r="U5117" s="1">
        <v>1901.73809138294</v>
      </c>
      <c r="V5117" s="1">
        <f t="shared" si="317"/>
        <v>0.81587040277750633</v>
      </c>
      <c r="W5117" s="1">
        <f t="shared" si="318"/>
        <v>1.5437621582722114</v>
      </c>
      <c r="X5117" s="1">
        <f t="shared" si="319"/>
        <v>223.0862708098397</v>
      </c>
    </row>
    <row r="5118" spans="1:24" hidden="1" x14ac:dyDescent="0.3">
      <c r="A5118" s="18" t="str">
        <f t="shared" si="316"/>
        <v>Industrial - Forklifts_1972_100</v>
      </c>
      <c r="B5118" s="1" t="s">
        <v>40</v>
      </c>
      <c r="C5118" s="1">
        <v>2020</v>
      </c>
      <c r="D5118" s="1" t="s">
        <v>105</v>
      </c>
      <c r="E5118" s="1">
        <v>1972</v>
      </c>
      <c r="F5118" s="1">
        <v>100</v>
      </c>
      <c r="G5118" s="1" t="s">
        <v>5</v>
      </c>
      <c r="H5118" s="1">
        <v>1.7007915029433902E-5</v>
      </c>
      <c r="I5118" s="1">
        <v>2.0579577185615001E-5</v>
      </c>
      <c r="J5118" s="1">
        <v>2.4491397642384799E-5</v>
      </c>
      <c r="K5118" s="1">
        <v>6.6714088517563395E-5</v>
      </c>
      <c r="L5118" s="1">
        <v>1.62978593890259E-4</v>
      </c>
      <c r="M5118" s="1">
        <v>5.5703006796654899E-3</v>
      </c>
      <c r="N5118" s="1">
        <v>1.1949290784345E-5</v>
      </c>
      <c r="O5118" s="1">
        <v>1.0993347521597401E-5</v>
      </c>
      <c r="P5118" s="1">
        <v>5.0989954733733602E-8</v>
      </c>
      <c r="Q5118" s="1">
        <v>4.5464045327859601E-8</v>
      </c>
      <c r="R5118" s="1">
        <v>180.722270962034</v>
      </c>
      <c r="S5118" s="1">
        <v>190.17380913829399</v>
      </c>
      <c r="T5118" s="1">
        <v>0.85246756085855402</v>
      </c>
      <c r="U5118" s="1">
        <v>17381.886155240099</v>
      </c>
      <c r="V5118" s="1">
        <f t="shared" si="317"/>
        <v>0.39203798409858071</v>
      </c>
      <c r="W5118" s="1">
        <f t="shared" si="318"/>
        <v>3.1047187618907826</v>
      </c>
      <c r="X5118" s="1">
        <f t="shared" si="319"/>
        <v>223.08627080983865</v>
      </c>
    </row>
    <row r="5119" spans="1:24" hidden="1" x14ac:dyDescent="0.3">
      <c r="A5119" s="18" t="str">
        <f t="shared" si="316"/>
        <v>Industrial - Forklifts_1972_175</v>
      </c>
      <c r="B5119" s="1" t="s">
        <v>40</v>
      </c>
      <c r="C5119" s="1">
        <v>2020</v>
      </c>
      <c r="D5119" s="1" t="s">
        <v>105</v>
      </c>
      <c r="E5119" s="1">
        <v>1972</v>
      </c>
      <c r="F5119" s="1">
        <v>175</v>
      </c>
      <c r="G5119" s="1" t="s">
        <v>5</v>
      </c>
      <c r="H5119" s="1">
        <v>1.4264040899237199E-5</v>
      </c>
      <c r="I5119" s="1">
        <v>1.7259489488076999E-5</v>
      </c>
      <c r="J5119" s="1">
        <v>2.0540218894901601E-5</v>
      </c>
      <c r="K5119" s="1">
        <v>7.37633611257375E-5</v>
      </c>
      <c r="L5119" s="1">
        <v>1.8163820144830899E-4</v>
      </c>
      <c r="M5119" s="1">
        <v>6.72457880688874E-3</v>
      </c>
      <c r="N5119" s="1">
        <v>9.4445629507677801E-6</v>
      </c>
      <c r="O5119" s="1">
        <v>8.6889979147063594E-6</v>
      </c>
      <c r="P5119" s="1">
        <v>6.1744144668784796E-8</v>
      </c>
      <c r="Q5119" s="1">
        <v>5.4885108231807903E-8</v>
      </c>
      <c r="R5119" s="1">
        <v>218.17155358964899</v>
      </c>
      <c r="S5119" s="1">
        <v>131.219928305423</v>
      </c>
      <c r="T5119" s="1">
        <v>0.17049351217170999</v>
      </c>
      <c r="U5119" s="1">
        <v>20995.1885288677</v>
      </c>
      <c r="V5119" s="1">
        <f t="shared" si="317"/>
        <v>0.27220541952836086</v>
      </c>
      <c r="W5119" s="1">
        <f t="shared" si="318"/>
        <v>2.8646793325937852</v>
      </c>
      <c r="X5119" s="1">
        <f t="shared" si="319"/>
        <v>769.64763429394782</v>
      </c>
    </row>
    <row r="5120" spans="1:24" hidden="1" x14ac:dyDescent="0.3">
      <c r="A5120" s="18" t="str">
        <f t="shared" si="316"/>
        <v>Industrial - Forklifts_1973_50</v>
      </c>
      <c r="B5120" s="1" t="s">
        <v>40</v>
      </c>
      <c r="C5120" s="1">
        <v>2020</v>
      </c>
      <c r="D5120" s="1" t="s">
        <v>105</v>
      </c>
      <c r="E5120" s="1">
        <v>1973</v>
      </c>
      <c r="F5120" s="1">
        <v>50</v>
      </c>
      <c r="G5120" s="1" t="s">
        <v>5</v>
      </c>
      <c r="H5120" s="1">
        <v>3.8725578393679401E-6</v>
      </c>
      <c r="I5120" s="1">
        <v>4.6857949856352103E-6</v>
      </c>
      <c r="J5120" s="1">
        <v>5.57648328868984E-6</v>
      </c>
      <c r="K5120" s="1">
        <v>1.28762086480653E-5</v>
      </c>
      <c r="L5120" s="1">
        <v>8.8663015052624896E-6</v>
      </c>
      <c r="M5120" s="1">
        <v>6.7752689835484398E-4</v>
      </c>
      <c r="N5120" s="1">
        <v>1.21894159630577E-6</v>
      </c>
      <c r="O5120" s="1">
        <v>1.1214262686013099E-6</v>
      </c>
      <c r="P5120" s="1">
        <v>6.1478954365239097E-9</v>
      </c>
      <c r="Q5120" s="1">
        <v>5.5298834639387103E-9</v>
      </c>
      <c r="R5120" s="1">
        <v>21.981614054612098</v>
      </c>
      <c r="S5120" s="1">
        <v>38.034761827658798</v>
      </c>
      <c r="T5120" s="1">
        <v>0.17049351217170999</v>
      </c>
      <c r="U5120" s="1">
        <v>1901.73809138294</v>
      </c>
      <c r="V5120" s="1">
        <f t="shared" si="317"/>
        <v>0.81587040277750633</v>
      </c>
      <c r="W5120" s="1">
        <f t="shared" si="318"/>
        <v>1.5437621582722114</v>
      </c>
      <c r="X5120" s="1">
        <f t="shared" si="319"/>
        <v>223.0862708098397</v>
      </c>
    </row>
    <row r="5121" spans="1:24" hidden="1" x14ac:dyDescent="0.3">
      <c r="A5121" s="18" t="str">
        <f t="shared" si="316"/>
        <v>Industrial - Forklifts_1973_75</v>
      </c>
      <c r="B5121" s="1" t="s">
        <v>40</v>
      </c>
      <c r="C5121" s="1">
        <v>2020</v>
      </c>
      <c r="D5121" s="1" t="s">
        <v>105</v>
      </c>
      <c r="E5121" s="1">
        <v>1973</v>
      </c>
      <c r="F5121" s="1">
        <v>75</v>
      </c>
      <c r="G5121" s="1" t="s">
        <v>5</v>
      </c>
      <c r="H5121" s="1">
        <v>1.06769267157815E-5</v>
      </c>
      <c r="I5121" s="1">
        <v>1.29190813260956E-5</v>
      </c>
      <c r="J5121" s="1">
        <v>1.53747744707254E-5</v>
      </c>
      <c r="K5121" s="1">
        <v>4.1880585173401799E-5</v>
      </c>
      <c r="L5121" s="1">
        <v>1.0231180601478699E-4</v>
      </c>
      <c r="M5121" s="1">
        <v>3.4968243925684798E-3</v>
      </c>
      <c r="N5121" s="1">
        <v>7.5013134643031203E-6</v>
      </c>
      <c r="O5121" s="1">
        <v>6.9012083871588696E-6</v>
      </c>
      <c r="P5121" s="1">
        <v>3.2009567838910501E-8</v>
      </c>
      <c r="Q5121" s="1">
        <v>2.85406106114986E-8</v>
      </c>
      <c r="R5121" s="1">
        <v>113.45061635314801</v>
      </c>
      <c r="S5121" s="1">
        <v>169.254690133081</v>
      </c>
      <c r="T5121" s="1">
        <v>0.34098702434342099</v>
      </c>
      <c r="U5121" s="1">
        <v>11847.828309315701</v>
      </c>
      <c r="V5121" s="1">
        <f t="shared" si="317"/>
        <v>0.36106174833684601</v>
      </c>
      <c r="W5121" s="1">
        <f t="shared" si="318"/>
        <v>2.8594045213246981</v>
      </c>
      <c r="X5121" s="1">
        <f t="shared" si="319"/>
        <v>496.36695255188999</v>
      </c>
    </row>
    <row r="5122" spans="1:24" hidden="1" x14ac:dyDescent="0.3">
      <c r="A5122" s="18" t="str">
        <f t="shared" si="316"/>
        <v>Industrial - Forklifts_1973_175</v>
      </c>
      <c r="B5122" s="1" t="s">
        <v>40</v>
      </c>
      <c r="C5122" s="1">
        <v>2020</v>
      </c>
      <c r="D5122" s="1" t="s">
        <v>105</v>
      </c>
      <c r="E5122" s="1">
        <v>1973</v>
      </c>
      <c r="F5122" s="1">
        <v>175</v>
      </c>
      <c r="G5122" s="1" t="s">
        <v>5</v>
      </c>
      <c r="H5122" s="1">
        <v>2.9277703661378302E-5</v>
      </c>
      <c r="I5122" s="1">
        <v>3.5426021430267801E-5</v>
      </c>
      <c r="J5122" s="1">
        <v>4.21598932723848E-5</v>
      </c>
      <c r="K5122" s="1">
        <v>1.5140322741377299E-4</v>
      </c>
      <c r="L5122" s="1">
        <v>3.7282208268722298E-4</v>
      </c>
      <c r="M5122" s="1">
        <v>1.3802556158276399E-2</v>
      </c>
      <c r="N5122" s="1">
        <v>1.9385468482398899E-5</v>
      </c>
      <c r="O5122" s="1">
        <v>1.78346310038069E-5</v>
      </c>
      <c r="P5122" s="1">
        <v>1.2673314548156001E-7</v>
      </c>
      <c r="Q5122" s="1">
        <v>1.12654607876193E-7</v>
      </c>
      <c r="R5122" s="1">
        <v>447.80873375663401</v>
      </c>
      <c r="S5122" s="1">
        <v>321.39373744371699</v>
      </c>
      <c r="T5122" s="1">
        <v>1.0229610730302601</v>
      </c>
      <c r="U5122" s="1">
        <v>42691.801457107103</v>
      </c>
      <c r="V5122" s="1">
        <f t="shared" si="317"/>
        <v>0.27476822022960445</v>
      </c>
      <c r="W5122" s="1">
        <f t="shared" si="318"/>
        <v>2.8916501482929378</v>
      </c>
      <c r="X5122" s="1">
        <f t="shared" si="319"/>
        <v>314.17983139052438</v>
      </c>
    </row>
    <row r="5123" spans="1:24" hidden="1" x14ac:dyDescent="0.3">
      <c r="A5123" s="18" t="str">
        <f t="shared" si="316"/>
        <v>Industrial - Forklifts_1973_300</v>
      </c>
      <c r="B5123" s="1" t="s">
        <v>40</v>
      </c>
      <c r="C5123" s="1">
        <v>2020</v>
      </c>
      <c r="D5123" s="1" t="s">
        <v>105</v>
      </c>
      <c r="E5123" s="1">
        <v>1973</v>
      </c>
      <c r="F5123" s="1">
        <v>300</v>
      </c>
      <c r="G5123" s="1" t="s">
        <v>5</v>
      </c>
      <c r="H5123" s="1">
        <v>5.5846206462784896E-6</v>
      </c>
      <c r="I5123" s="1">
        <v>6.7573909819969697E-6</v>
      </c>
      <c r="J5123" s="1">
        <v>8.04185373064103E-6</v>
      </c>
      <c r="K5123" s="1">
        <v>2.88796416381362E-5</v>
      </c>
      <c r="L5123" s="1">
        <v>7.1114521973598998E-5</v>
      </c>
      <c r="M5123" s="1">
        <v>2.6327898179600499E-3</v>
      </c>
      <c r="N5123" s="1">
        <v>3.6977110218994899E-6</v>
      </c>
      <c r="O5123" s="1">
        <v>3.4018941401475302E-6</v>
      </c>
      <c r="P5123" s="1">
        <v>2.4173908890189699E-8</v>
      </c>
      <c r="Q5123" s="1">
        <v>2.1488476566340601E-8</v>
      </c>
      <c r="R5123" s="1">
        <v>85.417966143981104</v>
      </c>
      <c r="S5123" s="1">
        <v>38.034761827658798</v>
      </c>
      <c r="T5123" s="1">
        <v>0.17049351217170999</v>
      </c>
      <c r="U5123" s="1">
        <v>8215.5085547743092</v>
      </c>
      <c r="V5123" s="1">
        <f t="shared" si="317"/>
        <v>0.27235364775980436</v>
      </c>
      <c r="W5123" s="1">
        <f t="shared" si="318"/>
        <v>2.8662392807823971</v>
      </c>
      <c r="X5123" s="1">
        <f t="shared" si="319"/>
        <v>223.0862708098397</v>
      </c>
    </row>
    <row r="5124" spans="1:24" hidden="1" x14ac:dyDescent="0.3">
      <c r="A5124" s="18" t="str">
        <f t="shared" si="316"/>
        <v>Industrial - Forklifts_1974_25</v>
      </c>
      <c r="B5124" s="1" t="s">
        <v>40</v>
      </c>
      <c r="C5124" s="1">
        <v>2020</v>
      </c>
      <c r="D5124" s="1" t="s">
        <v>105</v>
      </c>
      <c r="E5124" s="1">
        <v>1974</v>
      </c>
      <c r="F5124" s="1">
        <v>25</v>
      </c>
      <c r="G5124" s="1" t="s">
        <v>5</v>
      </c>
      <c r="H5124" s="1">
        <v>0</v>
      </c>
      <c r="I5124" s="1">
        <v>0</v>
      </c>
      <c r="J5124" s="1">
        <v>0</v>
      </c>
      <c r="K5124" s="1">
        <v>0</v>
      </c>
      <c r="L5124" s="1">
        <v>0</v>
      </c>
      <c r="M5124" s="1">
        <v>0</v>
      </c>
      <c r="N5124" s="1">
        <v>0</v>
      </c>
      <c r="O5124" s="1">
        <v>0</v>
      </c>
      <c r="P5124" s="1">
        <v>0</v>
      </c>
      <c r="Q5124" s="1">
        <v>0</v>
      </c>
      <c r="R5124" s="1">
        <v>0</v>
      </c>
      <c r="S5124" s="1">
        <v>0</v>
      </c>
      <c r="T5124" s="1">
        <v>0</v>
      </c>
      <c r="U5124" s="1">
        <v>0</v>
      </c>
      <c r="V5124" s="1">
        <f t="shared" si="317"/>
        <v>0</v>
      </c>
      <c r="W5124" s="1">
        <f t="shared" si="318"/>
        <v>0</v>
      </c>
      <c r="X5124" s="1" t="e">
        <f t="shared" si="319"/>
        <v>#DIV/0!</v>
      </c>
    </row>
    <row r="5125" spans="1:24" hidden="1" x14ac:dyDescent="0.3">
      <c r="A5125" s="18" t="str">
        <f t="shared" si="316"/>
        <v>Industrial - Forklifts_1974_75</v>
      </c>
      <c r="B5125" s="1" t="s">
        <v>40</v>
      </c>
      <c r="C5125" s="1">
        <v>2020</v>
      </c>
      <c r="D5125" s="1" t="s">
        <v>105</v>
      </c>
      <c r="E5125" s="1">
        <v>1974</v>
      </c>
      <c r="F5125" s="1">
        <v>75</v>
      </c>
      <c r="G5125" s="1" t="s">
        <v>5</v>
      </c>
      <c r="H5125" s="1">
        <v>6.9296500570715797E-6</v>
      </c>
      <c r="I5125" s="1">
        <v>8.3848765690566097E-6</v>
      </c>
      <c r="J5125" s="1">
        <v>9.9786960821830792E-6</v>
      </c>
      <c r="K5125" s="1">
        <v>2.71817731040604E-5</v>
      </c>
      <c r="L5125" s="1">
        <v>6.6403472765389995E-5</v>
      </c>
      <c r="M5125" s="1">
        <v>2.26954534732495E-3</v>
      </c>
      <c r="N5125" s="1">
        <v>4.8685805063348597E-6</v>
      </c>
      <c r="O5125" s="1">
        <v>4.4790940658280704E-6</v>
      </c>
      <c r="P5125" s="1">
        <v>2.0775182738107499E-8</v>
      </c>
      <c r="Q5125" s="1">
        <v>1.8523724028235101E-8</v>
      </c>
      <c r="R5125" s="1">
        <v>73.632899336506497</v>
      </c>
      <c r="S5125" s="1">
        <v>131.219928305423</v>
      </c>
      <c r="T5125" s="1">
        <v>0.17049351217170999</v>
      </c>
      <c r="U5125" s="1">
        <v>7085.8761284928396</v>
      </c>
      <c r="V5125" s="1">
        <f t="shared" si="317"/>
        <v>0.3918246177731472</v>
      </c>
      <c r="W5125" s="1">
        <f t="shared" si="318"/>
        <v>3.1030290214559346</v>
      </c>
      <c r="X5125" s="1">
        <f t="shared" si="319"/>
        <v>769.64763429394782</v>
      </c>
    </row>
    <row r="5126" spans="1:24" hidden="1" x14ac:dyDescent="0.3">
      <c r="A5126" s="18" t="str">
        <f t="shared" si="316"/>
        <v>Industrial - Forklifts_1974_175</v>
      </c>
      <c r="B5126" s="1" t="s">
        <v>40</v>
      </c>
      <c r="C5126" s="1">
        <v>2020</v>
      </c>
      <c r="D5126" s="1" t="s">
        <v>105</v>
      </c>
      <c r="E5126" s="1">
        <v>1974</v>
      </c>
      <c r="F5126" s="1">
        <v>175</v>
      </c>
      <c r="G5126" s="1" t="s">
        <v>5</v>
      </c>
      <c r="H5126" s="1">
        <v>4.5558413127327297E-5</v>
      </c>
      <c r="I5126" s="1">
        <v>5.5125679884066003E-5</v>
      </c>
      <c r="J5126" s="1">
        <v>6.5604114903351296E-5</v>
      </c>
      <c r="K5126" s="1">
        <v>2.35595348019949E-4</v>
      </c>
      <c r="L5126" s="1">
        <v>5.8014052818155398E-4</v>
      </c>
      <c r="M5126" s="1">
        <v>2.1477864621650699E-2</v>
      </c>
      <c r="N5126" s="1">
        <v>3.0165315968852601E-5</v>
      </c>
      <c r="O5126" s="1">
        <v>2.7752090691344399E-5</v>
      </c>
      <c r="P5126" s="1">
        <v>1.9720675724958E-7</v>
      </c>
      <c r="Q5126" s="1">
        <v>1.7529944375695701E-7</v>
      </c>
      <c r="R5126" s="1">
        <v>696.82566400938799</v>
      </c>
      <c r="S5126" s="1">
        <v>452.61366574914001</v>
      </c>
      <c r="T5126" s="1">
        <v>1.19345458520197</v>
      </c>
      <c r="U5126" s="1">
        <v>66922.163435765804</v>
      </c>
      <c r="V5126" s="1">
        <f t="shared" si="317"/>
        <v>0.27275491626397902</v>
      </c>
      <c r="W5126" s="1">
        <f t="shared" si="318"/>
        <v>2.8704622150381547</v>
      </c>
      <c r="X5126" s="1">
        <f t="shared" si="319"/>
        <v>379.24666037672773</v>
      </c>
    </row>
    <row r="5127" spans="1:24" hidden="1" x14ac:dyDescent="0.3">
      <c r="A5127" s="18" t="str">
        <f t="shared" si="316"/>
        <v>Industrial - Forklifts_1974_300</v>
      </c>
      <c r="B5127" s="1" t="s">
        <v>40</v>
      </c>
      <c r="C5127" s="1">
        <v>2020</v>
      </c>
      <c r="D5127" s="1" t="s">
        <v>105</v>
      </c>
      <c r="E5127" s="1">
        <v>1974</v>
      </c>
      <c r="F5127" s="1">
        <v>300</v>
      </c>
      <c r="G5127" s="1" t="s">
        <v>5</v>
      </c>
      <c r="H5127" s="1">
        <v>5.4294922949929696E-6</v>
      </c>
      <c r="I5127" s="1">
        <v>6.5696856769415001E-6</v>
      </c>
      <c r="J5127" s="1">
        <v>7.8184689047898799E-6</v>
      </c>
      <c r="K5127" s="1">
        <v>2.8077429370410201E-5</v>
      </c>
      <c r="L5127" s="1">
        <v>6.9139118585443497E-5</v>
      </c>
      <c r="M5127" s="1">
        <v>2.5596567674611602E-3</v>
      </c>
      <c r="N5127" s="1">
        <v>3.59499682684672E-6</v>
      </c>
      <c r="O5127" s="1">
        <v>3.3073970806989799E-6</v>
      </c>
      <c r="P5127" s="1">
        <v>2.3502411421017799E-8</v>
      </c>
      <c r="Q5127" s="1">
        <v>2.0891574439497801E-8</v>
      </c>
      <c r="R5127" s="1">
        <v>83.045244862203802</v>
      </c>
      <c r="S5127" s="1">
        <v>38.034761827658798</v>
      </c>
      <c r="T5127" s="1">
        <v>0.17049351217170999</v>
      </c>
      <c r="U5127" s="1">
        <v>7987.2999838083597</v>
      </c>
      <c r="V5127" s="1">
        <f t="shared" si="317"/>
        <v>0.27235364775980436</v>
      </c>
      <c r="W5127" s="1">
        <f t="shared" si="318"/>
        <v>2.8662392807823975</v>
      </c>
      <c r="X5127" s="1">
        <f t="shared" si="319"/>
        <v>223.0862708098397</v>
      </c>
    </row>
    <row r="5128" spans="1:24" hidden="1" x14ac:dyDescent="0.3">
      <c r="A5128" s="18" t="str">
        <f t="shared" si="316"/>
        <v>Industrial - Forklifts_1975_50</v>
      </c>
      <c r="B5128" s="1" t="s">
        <v>40</v>
      </c>
      <c r="C5128" s="1">
        <v>2020</v>
      </c>
      <c r="D5128" s="1" t="s">
        <v>105</v>
      </c>
      <c r="E5128" s="1">
        <v>1975</v>
      </c>
      <c r="F5128" s="1">
        <v>50</v>
      </c>
      <c r="G5128" s="1" t="s">
        <v>5</v>
      </c>
      <c r="H5128" s="1">
        <v>7.3578598947991001E-6</v>
      </c>
      <c r="I5128" s="1">
        <v>8.9030104727069108E-6</v>
      </c>
      <c r="J5128" s="1">
        <v>1.0595318248510699E-5</v>
      </c>
      <c r="K5128" s="1">
        <v>2.44647964313241E-5</v>
      </c>
      <c r="L5128" s="1">
        <v>1.6845972859998698E-5</v>
      </c>
      <c r="M5128" s="1">
        <v>1.2873011068742001E-3</v>
      </c>
      <c r="N5128" s="1">
        <v>2.31598903298097E-6</v>
      </c>
      <c r="O5128" s="1">
        <v>2.1307099103424901E-6</v>
      </c>
      <c r="P5128" s="1">
        <v>1.1681001329395399E-8</v>
      </c>
      <c r="Q5128" s="1">
        <v>1.0506778581483501E-8</v>
      </c>
      <c r="R5128" s="1">
        <v>41.765066703763097</v>
      </c>
      <c r="S5128" s="1">
        <v>76.069523655317695</v>
      </c>
      <c r="T5128" s="1">
        <v>0.34098702434342099</v>
      </c>
      <c r="U5128" s="1">
        <v>3613.30237362759</v>
      </c>
      <c r="V5128" s="1">
        <f t="shared" si="317"/>
        <v>0.81587040277750633</v>
      </c>
      <c r="W5128" s="1">
        <f t="shared" si="318"/>
        <v>1.543762158272207</v>
      </c>
      <c r="X5128" s="1">
        <f t="shared" si="319"/>
        <v>223.08627080983933</v>
      </c>
    </row>
    <row r="5129" spans="1:24" hidden="1" x14ac:dyDescent="0.3">
      <c r="A5129" s="18" t="str">
        <f t="shared" si="316"/>
        <v>Industrial - Forklifts_1975_75</v>
      </c>
      <c r="B5129" s="1" t="s">
        <v>40</v>
      </c>
      <c r="C5129" s="1">
        <v>2020</v>
      </c>
      <c r="D5129" s="1" t="s">
        <v>105</v>
      </c>
      <c r="E5129" s="1">
        <v>1975</v>
      </c>
      <c r="F5129" s="1">
        <v>75</v>
      </c>
      <c r="G5129" s="1" t="s">
        <v>5</v>
      </c>
      <c r="H5129" s="1">
        <v>8.9828797036113102E-6</v>
      </c>
      <c r="I5129" s="1">
        <v>1.0869284441369599E-5</v>
      </c>
      <c r="J5129" s="1">
        <v>1.2935346773200199E-5</v>
      </c>
      <c r="K5129" s="1">
        <v>3.5235631801559797E-5</v>
      </c>
      <c r="L5129" s="1">
        <v>8.6078575806986996E-5</v>
      </c>
      <c r="M5129" s="1">
        <v>2.94200322801382E-3</v>
      </c>
      <c r="N5129" s="1">
        <v>6.3111228785822197E-6</v>
      </c>
      <c r="O5129" s="1">
        <v>5.8062330482956399E-6</v>
      </c>
      <c r="P5129" s="1">
        <v>2.6930792438287499E-8</v>
      </c>
      <c r="Q5129" s="1">
        <v>2.4012234851415901E-8</v>
      </c>
      <c r="R5129" s="1">
        <v>95.450054695471394</v>
      </c>
      <c r="S5129" s="1">
        <v>131.219928305423</v>
      </c>
      <c r="T5129" s="1">
        <v>0.17049351217170999</v>
      </c>
      <c r="U5129" s="1">
        <v>9185.3949813796098</v>
      </c>
      <c r="V5129" s="1">
        <f t="shared" si="317"/>
        <v>0.3918246177731442</v>
      </c>
      <c r="W5129" s="1">
        <f t="shared" si="318"/>
        <v>3.103029021455932</v>
      </c>
      <c r="X5129" s="1">
        <f t="shared" si="319"/>
        <v>769.64763429394782</v>
      </c>
    </row>
    <row r="5130" spans="1:24" hidden="1" x14ac:dyDescent="0.3">
      <c r="A5130" s="18" t="str">
        <f t="shared" ref="A5130:A5193" si="320">D5130&amp;"_"&amp;E5130&amp;"_"&amp;F5130</f>
        <v>Industrial - Forklifts_1975_175</v>
      </c>
      <c r="B5130" s="1" t="s">
        <v>40</v>
      </c>
      <c r="C5130" s="1">
        <v>2020</v>
      </c>
      <c r="D5130" s="1" t="s">
        <v>105</v>
      </c>
      <c r="E5130" s="1">
        <v>1975</v>
      </c>
      <c r="F5130" s="1">
        <v>175</v>
      </c>
      <c r="G5130" s="1" t="s">
        <v>5</v>
      </c>
      <c r="H5130" s="1">
        <v>1.8142249681375002E-5</v>
      </c>
      <c r="I5130" s="1">
        <v>2.19521221144638E-5</v>
      </c>
      <c r="J5130" s="1">
        <v>2.6124839541180102E-5</v>
      </c>
      <c r="K5130" s="1">
        <v>9.3818667818887702E-5</v>
      </c>
      <c r="L5130" s="1">
        <v>2.31023286152197E-4</v>
      </c>
      <c r="M5130" s="1">
        <v>8.5529050693610009E-3</v>
      </c>
      <c r="N5130" s="1">
        <v>1.20124178270868E-5</v>
      </c>
      <c r="O5130" s="1">
        <v>1.1051424400919901E-5</v>
      </c>
      <c r="P5130" s="1">
        <v>7.8531581398083204E-8</v>
      </c>
      <c r="Q5130" s="1">
        <v>6.9807661402877894E-8</v>
      </c>
      <c r="R5130" s="1">
        <v>277.48958563408002</v>
      </c>
      <c r="S5130" s="1">
        <v>169.254690133081</v>
      </c>
      <c r="T5130" s="1">
        <v>0.34098702434342099</v>
      </c>
      <c r="U5130" s="1">
        <v>26234.4769706277</v>
      </c>
      <c r="V5130" s="1">
        <f t="shared" si="317"/>
        <v>0.27707203877292641</v>
      </c>
      <c r="W5130" s="1">
        <f t="shared" si="318"/>
        <v>2.9158954457544439</v>
      </c>
      <c r="X5130" s="1">
        <f t="shared" si="319"/>
        <v>496.36695255188999</v>
      </c>
    </row>
    <row r="5131" spans="1:24" hidden="1" x14ac:dyDescent="0.3">
      <c r="A5131" s="18" t="str">
        <f t="shared" si="320"/>
        <v>Industrial - Forklifts_1975_300</v>
      </c>
      <c r="B5131" s="1" t="s">
        <v>40</v>
      </c>
      <c r="C5131" s="1">
        <v>2020</v>
      </c>
      <c r="D5131" s="1" t="s">
        <v>105</v>
      </c>
      <c r="E5131" s="1">
        <v>1975</v>
      </c>
      <c r="F5131" s="1">
        <v>300</v>
      </c>
      <c r="G5131" s="1" t="s">
        <v>5</v>
      </c>
      <c r="H5131" s="1">
        <v>5.71727150473546E-5</v>
      </c>
      <c r="I5131" s="1">
        <v>6.9178985207298996E-5</v>
      </c>
      <c r="J5131" s="1">
        <v>8.2328709668190602E-5</v>
      </c>
      <c r="K5131" s="1">
        <v>2.9565616478303898E-4</v>
      </c>
      <c r="L5131" s="1">
        <v>7.2803697118349598E-4</v>
      </c>
      <c r="M5131" s="1">
        <v>2.6953261747888601E-2</v>
      </c>
      <c r="N5131" s="1">
        <v>3.7855423308546598E-5</v>
      </c>
      <c r="O5131" s="1">
        <v>3.4826989443862903E-5</v>
      </c>
      <c r="P5131" s="1">
        <v>2.4748108996096901E-7</v>
      </c>
      <c r="Q5131" s="1">
        <v>2.1998889903969401E-7</v>
      </c>
      <c r="R5131" s="1">
        <v>874.46889369804501</v>
      </c>
      <c r="S5131" s="1">
        <v>376.54414209382202</v>
      </c>
      <c r="T5131" s="1">
        <v>0.85246756085855402</v>
      </c>
      <c r="U5131" s="1">
        <v>78773.034526027695</v>
      </c>
      <c r="V5131" s="1">
        <f t="shared" ref="V5131:V5194" si="321">IFERROR(CONVERT(I5131,"ton","g")*365/U5131,0)</f>
        <v>0.29079384628916516</v>
      </c>
      <c r="W5131" s="1">
        <f t="shared" ref="W5131:W5194" si="322">IFERROR(CONVERT(L5131,"ton","g")*365/U5131,0)</f>
        <v>3.0603032186257879</v>
      </c>
      <c r="X5131" s="1">
        <f t="shared" ref="X5131:X5194" si="323">S5131/T5131</f>
        <v>441.71081620348042</v>
      </c>
    </row>
    <row r="5132" spans="1:24" hidden="1" x14ac:dyDescent="0.3">
      <c r="A5132" s="18" t="str">
        <f t="shared" si="320"/>
        <v>Industrial - Forklifts_1975_600</v>
      </c>
      <c r="B5132" s="1" t="s">
        <v>40</v>
      </c>
      <c r="C5132" s="1">
        <v>2020</v>
      </c>
      <c r="D5132" s="1" t="s">
        <v>105</v>
      </c>
      <c r="E5132" s="1">
        <v>1975</v>
      </c>
      <c r="F5132" s="1">
        <v>600</v>
      </c>
      <c r="G5132" s="1" t="s">
        <v>5</v>
      </c>
      <c r="H5132" s="1">
        <v>7.9935976045800399E-6</v>
      </c>
      <c r="I5132" s="1">
        <v>9.6722531015418492E-6</v>
      </c>
      <c r="J5132" s="1">
        <v>1.1510780550595201E-5</v>
      </c>
      <c r="K5132" s="1">
        <v>1.16889751195239E-4</v>
      </c>
      <c r="L5132" s="1">
        <v>1.10362912296013E-4</v>
      </c>
      <c r="M5132" s="1">
        <v>4.3514165046839798E-3</v>
      </c>
      <c r="N5132" s="1">
        <v>5.1455224485538996E-6</v>
      </c>
      <c r="O5132" s="1">
        <v>4.7338806526695798E-6</v>
      </c>
      <c r="P5132" s="1">
        <v>3.9991195594637699E-8</v>
      </c>
      <c r="Q5132" s="1">
        <v>3.55156765471463E-8</v>
      </c>
      <c r="R5132" s="1">
        <v>141.176916265746</v>
      </c>
      <c r="S5132" s="1">
        <v>38.034761827658798</v>
      </c>
      <c r="T5132" s="1">
        <v>0.17049351217170999</v>
      </c>
      <c r="U5132" s="1">
        <v>13578.409972474199</v>
      </c>
      <c r="V5132" s="1">
        <f t="shared" si="321"/>
        <v>0.23586708296606376</v>
      </c>
      <c r="W5132" s="1">
        <f t="shared" si="322"/>
        <v>2.6913044889975555</v>
      </c>
      <c r="X5132" s="1">
        <f t="shared" si="323"/>
        <v>223.0862708098397</v>
      </c>
    </row>
    <row r="5133" spans="1:24" hidden="1" x14ac:dyDescent="0.3">
      <c r="A5133" s="18" t="str">
        <f t="shared" si="320"/>
        <v>Industrial - Forklifts_1976_25</v>
      </c>
      <c r="B5133" s="1" t="s">
        <v>40</v>
      </c>
      <c r="C5133" s="1">
        <v>2020</v>
      </c>
      <c r="D5133" s="1" t="s">
        <v>105</v>
      </c>
      <c r="E5133" s="1">
        <v>1976</v>
      </c>
      <c r="F5133" s="1">
        <v>25</v>
      </c>
      <c r="G5133" s="1" t="s">
        <v>5</v>
      </c>
      <c r="H5133" s="1">
        <v>0</v>
      </c>
      <c r="I5133" s="1">
        <v>0</v>
      </c>
      <c r="J5133" s="1">
        <v>0</v>
      </c>
      <c r="K5133" s="1">
        <v>0</v>
      </c>
      <c r="L5133" s="1">
        <v>0</v>
      </c>
      <c r="M5133" s="1">
        <v>0</v>
      </c>
      <c r="N5133" s="1">
        <v>0</v>
      </c>
      <c r="O5133" s="1">
        <v>0</v>
      </c>
      <c r="P5133" s="1">
        <v>0</v>
      </c>
      <c r="Q5133" s="1">
        <v>0</v>
      </c>
      <c r="R5133" s="1">
        <v>0</v>
      </c>
      <c r="S5133" s="1">
        <v>0</v>
      </c>
      <c r="T5133" s="1">
        <v>0</v>
      </c>
      <c r="U5133" s="1">
        <v>0</v>
      </c>
      <c r="V5133" s="1">
        <f t="shared" si="321"/>
        <v>0</v>
      </c>
      <c r="W5133" s="1">
        <f t="shared" si="322"/>
        <v>0</v>
      </c>
      <c r="X5133" s="1" t="e">
        <f t="shared" si="323"/>
        <v>#DIV/0!</v>
      </c>
    </row>
    <row r="5134" spans="1:24" hidden="1" x14ac:dyDescent="0.3">
      <c r="A5134" s="18" t="str">
        <f t="shared" si="320"/>
        <v>Industrial - Forklifts_1976_175</v>
      </c>
      <c r="B5134" s="1" t="s">
        <v>40</v>
      </c>
      <c r="C5134" s="1">
        <v>2020</v>
      </c>
      <c r="D5134" s="1" t="s">
        <v>105</v>
      </c>
      <c r="E5134" s="1">
        <v>1976</v>
      </c>
      <c r="F5134" s="1">
        <v>175</v>
      </c>
      <c r="G5134" s="1" t="s">
        <v>5</v>
      </c>
      <c r="H5134" s="1">
        <v>1.2035284508731399E-5</v>
      </c>
      <c r="I5134" s="1">
        <v>1.4562694255564999E-5</v>
      </c>
      <c r="J5134" s="1">
        <v>1.7330809692573201E-5</v>
      </c>
      <c r="K5134" s="1">
        <v>6.2237835949841E-5</v>
      </c>
      <c r="L5134" s="1">
        <v>1.53257232472011E-4</v>
      </c>
      <c r="M5134" s="1">
        <v>5.6738633683123697E-3</v>
      </c>
      <c r="N5134" s="1">
        <v>7.9688499897103106E-6</v>
      </c>
      <c r="O5134" s="1">
        <v>7.3313419905334898E-6</v>
      </c>
      <c r="P5134" s="1">
        <v>5.2096622064287099E-8</v>
      </c>
      <c r="Q5134" s="1">
        <v>4.6309310070587902E-8</v>
      </c>
      <c r="R5134" s="1">
        <v>184.08224834126599</v>
      </c>
      <c r="S5134" s="1">
        <v>131.219928305423</v>
      </c>
      <c r="T5134" s="1">
        <v>0.17049351217170999</v>
      </c>
      <c r="U5134" s="1">
        <v>17714.690321232101</v>
      </c>
      <c r="V5134" s="1">
        <f t="shared" si="321"/>
        <v>0.27220541952836175</v>
      </c>
      <c r="W5134" s="1">
        <f t="shared" si="322"/>
        <v>2.864679332593794</v>
      </c>
      <c r="X5134" s="1">
        <f t="shared" si="323"/>
        <v>769.64763429394782</v>
      </c>
    </row>
    <row r="5135" spans="1:24" hidden="1" x14ac:dyDescent="0.3">
      <c r="A5135" s="18" t="str">
        <f t="shared" si="320"/>
        <v>Industrial - Forklifts_1977_25</v>
      </c>
      <c r="B5135" s="1" t="s">
        <v>40</v>
      </c>
      <c r="C5135" s="1">
        <v>2020</v>
      </c>
      <c r="D5135" s="1" t="s">
        <v>105</v>
      </c>
      <c r="E5135" s="1">
        <v>1977</v>
      </c>
      <c r="F5135" s="1">
        <v>25</v>
      </c>
      <c r="G5135" s="1" t="s">
        <v>5</v>
      </c>
      <c r="H5135" s="1">
        <v>0</v>
      </c>
      <c r="I5135" s="1">
        <v>0</v>
      </c>
      <c r="J5135" s="1">
        <v>0</v>
      </c>
      <c r="K5135" s="1">
        <v>0</v>
      </c>
      <c r="L5135" s="1">
        <v>0</v>
      </c>
      <c r="M5135" s="1">
        <v>0</v>
      </c>
      <c r="N5135" s="1">
        <v>0</v>
      </c>
      <c r="O5135" s="1">
        <v>0</v>
      </c>
      <c r="P5135" s="1">
        <v>0</v>
      </c>
      <c r="Q5135" s="1">
        <v>0</v>
      </c>
      <c r="R5135" s="1">
        <v>0</v>
      </c>
      <c r="S5135" s="1">
        <v>0</v>
      </c>
      <c r="T5135" s="1">
        <v>0</v>
      </c>
      <c r="U5135" s="1">
        <v>0</v>
      </c>
      <c r="V5135" s="1">
        <f t="shared" si="321"/>
        <v>0</v>
      </c>
      <c r="W5135" s="1">
        <f t="shared" si="322"/>
        <v>0</v>
      </c>
      <c r="X5135" s="1" t="e">
        <f t="shared" si="323"/>
        <v>#DIV/0!</v>
      </c>
    </row>
    <row r="5136" spans="1:24" hidden="1" x14ac:dyDescent="0.3">
      <c r="A5136" s="18" t="str">
        <f t="shared" si="320"/>
        <v>Industrial - Forklifts_1977_50</v>
      </c>
      <c r="B5136" s="1" t="s">
        <v>40</v>
      </c>
      <c r="C5136" s="1">
        <v>2020</v>
      </c>
      <c r="D5136" s="1" t="s">
        <v>105</v>
      </c>
      <c r="E5136" s="1">
        <v>1977</v>
      </c>
      <c r="F5136" s="1">
        <v>50</v>
      </c>
      <c r="G5136" s="1" t="s">
        <v>5</v>
      </c>
      <c r="H5136" s="1">
        <v>1.33530532010248E-5</v>
      </c>
      <c r="I5136" s="1">
        <v>1.6157194373240002E-5</v>
      </c>
      <c r="J5136" s="1">
        <v>1.9228396609475699E-5</v>
      </c>
      <c r="K5136" s="1">
        <v>4.4398742701070801E-5</v>
      </c>
      <c r="L5136" s="1">
        <v>3.0572092298412197E-5</v>
      </c>
      <c r="M5136" s="1">
        <v>2.3361956345458101E-3</v>
      </c>
      <c r="N5136" s="1">
        <v>4.2030597500564797E-6</v>
      </c>
      <c r="O5136" s="1">
        <v>3.8668149700519602E-6</v>
      </c>
      <c r="P5136" s="1">
        <v>2.11986956020882E-8</v>
      </c>
      <c r="Q5136" s="1">
        <v>1.90677147126853E-8</v>
      </c>
      <c r="R5136" s="1">
        <v>75.795294503215899</v>
      </c>
      <c r="S5136" s="1">
        <v>131.219928305423</v>
      </c>
      <c r="T5136" s="1">
        <v>0.17049351217170999</v>
      </c>
      <c r="U5136" s="1">
        <v>6560.99641527115</v>
      </c>
      <c r="V5136" s="1">
        <f t="shared" si="321"/>
        <v>0.81542636603378982</v>
      </c>
      <c r="W5136" s="1">
        <f t="shared" si="322"/>
        <v>1.5429219670856011</v>
      </c>
      <c r="X5136" s="1">
        <f t="shared" si="323"/>
        <v>769.64763429394782</v>
      </c>
    </row>
    <row r="5137" spans="1:24" hidden="1" x14ac:dyDescent="0.3">
      <c r="A5137" s="18" t="str">
        <f t="shared" si="320"/>
        <v>Industrial - Forklifts_1977_100</v>
      </c>
      <c r="B5137" s="1" t="s">
        <v>40</v>
      </c>
      <c r="C5137" s="1">
        <v>2020</v>
      </c>
      <c r="D5137" s="1" t="s">
        <v>105</v>
      </c>
      <c r="E5137" s="1">
        <v>1977</v>
      </c>
      <c r="F5137" s="1">
        <v>100</v>
      </c>
      <c r="G5137" s="1" t="s">
        <v>5</v>
      </c>
      <c r="H5137" s="1">
        <v>4.5790512217474497E-5</v>
      </c>
      <c r="I5137" s="1">
        <v>5.5406519783144197E-5</v>
      </c>
      <c r="J5137" s="1">
        <v>6.5938337593163403E-5</v>
      </c>
      <c r="K5137" s="1">
        <v>1.7961474290378301E-4</v>
      </c>
      <c r="L5137" s="1">
        <v>4.3878825134083097E-4</v>
      </c>
      <c r="M5137" s="1">
        <v>1.49969541172924E-2</v>
      </c>
      <c r="N5137" s="1">
        <v>3.2171147651183903E-5</v>
      </c>
      <c r="O5137" s="1">
        <v>2.9597455839089201E-5</v>
      </c>
      <c r="P5137" s="1">
        <v>1.3728056267701199E-7</v>
      </c>
      <c r="Q5137" s="1">
        <v>1.2240312345389601E-7</v>
      </c>
      <c r="R5137" s="1">
        <v>486.55966014266897</v>
      </c>
      <c r="S5137" s="1">
        <v>528.68318940445795</v>
      </c>
      <c r="T5137" s="1">
        <v>1.5344416095453901</v>
      </c>
      <c r="U5137" s="1">
        <v>44233.160180172999</v>
      </c>
      <c r="V5137" s="1">
        <f t="shared" si="321"/>
        <v>0.41476443010739183</v>
      </c>
      <c r="W5137" s="1">
        <f t="shared" si="322"/>
        <v>3.2846993407545697</v>
      </c>
      <c r="X5137" s="1">
        <f t="shared" si="323"/>
        <v>344.54435158408614</v>
      </c>
    </row>
    <row r="5138" spans="1:24" hidden="1" x14ac:dyDescent="0.3">
      <c r="A5138" s="18" t="str">
        <f t="shared" si="320"/>
        <v>Industrial - Forklifts_1977_175</v>
      </c>
      <c r="B5138" s="1" t="s">
        <v>40</v>
      </c>
      <c r="C5138" s="1">
        <v>2020</v>
      </c>
      <c r="D5138" s="1" t="s">
        <v>105</v>
      </c>
      <c r="E5138" s="1">
        <v>1977</v>
      </c>
      <c r="F5138" s="1">
        <v>175</v>
      </c>
      <c r="G5138" s="1" t="s">
        <v>5</v>
      </c>
      <c r="H5138" s="1">
        <v>3.2835501022100301E-6</v>
      </c>
      <c r="I5138" s="1">
        <v>3.97309562367414E-6</v>
      </c>
      <c r="J5138" s="1">
        <v>4.7283121471824503E-6</v>
      </c>
      <c r="K5138" s="1">
        <v>1.69801596668671E-5</v>
      </c>
      <c r="L5138" s="1">
        <v>4.1812705049291999E-5</v>
      </c>
      <c r="M5138" s="1">
        <v>1.5479829022265099E-3</v>
      </c>
      <c r="N5138" s="1">
        <v>2.1741171286168301E-6</v>
      </c>
      <c r="O5138" s="1">
        <v>2.0001877583274801E-6</v>
      </c>
      <c r="P5138" s="1">
        <v>1.42133630974727E-8</v>
      </c>
      <c r="Q5138" s="1">
        <v>1.26344283515058E-8</v>
      </c>
      <c r="R5138" s="1">
        <v>50.222600464285101</v>
      </c>
      <c r="S5138" s="1">
        <v>38.034761827658798</v>
      </c>
      <c r="T5138" s="1">
        <v>0.17049351217170999</v>
      </c>
      <c r="U5138" s="1">
        <v>4830.4147521126697</v>
      </c>
      <c r="V5138" s="1">
        <f t="shared" si="321"/>
        <v>0.27235364775980425</v>
      </c>
      <c r="W5138" s="1">
        <f t="shared" si="322"/>
        <v>2.8662392807823984</v>
      </c>
      <c r="X5138" s="1">
        <f t="shared" si="323"/>
        <v>223.0862708098397</v>
      </c>
    </row>
    <row r="5139" spans="1:24" hidden="1" x14ac:dyDescent="0.3">
      <c r="A5139" s="18" t="str">
        <f t="shared" si="320"/>
        <v>Industrial - Forklifts_1978_25</v>
      </c>
      <c r="B5139" s="1" t="s">
        <v>40</v>
      </c>
      <c r="C5139" s="1">
        <v>2020</v>
      </c>
      <c r="D5139" s="1" t="s">
        <v>105</v>
      </c>
      <c r="E5139" s="1">
        <v>1978</v>
      </c>
      <c r="F5139" s="1">
        <v>25</v>
      </c>
      <c r="G5139" s="1" t="s">
        <v>5</v>
      </c>
      <c r="H5139" s="1">
        <v>0</v>
      </c>
      <c r="I5139" s="1">
        <v>0</v>
      </c>
      <c r="J5139" s="1">
        <v>0</v>
      </c>
      <c r="K5139" s="1">
        <v>0</v>
      </c>
      <c r="L5139" s="1">
        <v>0</v>
      </c>
      <c r="M5139" s="1">
        <v>0</v>
      </c>
      <c r="N5139" s="1">
        <v>0</v>
      </c>
      <c r="O5139" s="1">
        <v>0</v>
      </c>
      <c r="P5139" s="1">
        <v>0</v>
      </c>
      <c r="Q5139" s="1">
        <v>0</v>
      </c>
      <c r="R5139" s="1">
        <v>0</v>
      </c>
      <c r="S5139" s="1">
        <v>0</v>
      </c>
      <c r="T5139" s="1">
        <v>0</v>
      </c>
      <c r="U5139" s="1">
        <v>0</v>
      </c>
      <c r="V5139" s="1">
        <f t="shared" si="321"/>
        <v>0</v>
      </c>
      <c r="W5139" s="1">
        <f t="shared" si="322"/>
        <v>0</v>
      </c>
      <c r="X5139" s="1" t="e">
        <f t="shared" si="323"/>
        <v>#DIV/0!</v>
      </c>
    </row>
    <row r="5140" spans="1:24" hidden="1" x14ac:dyDescent="0.3">
      <c r="A5140" s="18" t="str">
        <f t="shared" si="320"/>
        <v>Industrial - Forklifts_1978_50</v>
      </c>
      <c r="B5140" s="1" t="s">
        <v>40</v>
      </c>
      <c r="C5140" s="1">
        <v>2020</v>
      </c>
      <c r="D5140" s="1" t="s">
        <v>105</v>
      </c>
      <c r="E5140" s="1">
        <v>1978</v>
      </c>
      <c r="F5140" s="1">
        <v>50</v>
      </c>
      <c r="G5140" s="1" t="s">
        <v>5</v>
      </c>
      <c r="H5140" s="1">
        <v>7.1255064244370201E-6</v>
      </c>
      <c r="I5140" s="1">
        <v>8.6218627735687995E-6</v>
      </c>
      <c r="J5140" s="1">
        <v>1.02607292511893E-5</v>
      </c>
      <c r="K5140" s="1">
        <v>2.3692223912440201E-5</v>
      </c>
      <c r="L5140" s="1">
        <v>1.6313994769682902E-5</v>
      </c>
      <c r="M5140" s="1">
        <v>1.24664949297291E-3</v>
      </c>
      <c r="N5140" s="1">
        <v>2.2428525372026199E-6</v>
      </c>
      <c r="O5140" s="1">
        <v>2.0634243342264102E-6</v>
      </c>
      <c r="P5140" s="1">
        <v>1.1312127603204E-8</v>
      </c>
      <c r="Q5140" s="1">
        <v>1.0174985573647201E-8</v>
      </c>
      <c r="R5140" s="1">
        <v>40.4461698604863</v>
      </c>
      <c r="S5140" s="1">
        <v>76.069523655317695</v>
      </c>
      <c r="T5140" s="1">
        <v>0.34098702434342099</v>
      </c>
      <c r="U5140" s="1">
        <v>3499.1980881446102</v>
      </c>
      <c r="V5140" s="1">
        <f t="shared" si="321"/>
        <v>0.81587040277750733</v>
      </c>
      <c r="W5140" s="1">
        <f t="shared" si="322"/>
        <v>1.5437621582722036</v>
      </c>
      <c r="X5140" s="1">
        <f t="shared" si="323"/>
        <v>223.08627080983933</v>
      </c>
    </row>
    <row r="5141" spans="1:24" hidden="1" x14ac:dyDescent="0.3">
      <c r="A5141" s="18" t="str">
        <f t="shared" si="320"/>
        <v>Industrial - Forklifts_1978_100</v>
      </c>
      <c r="B5141" s="1" t="s">
        <v>40</v>
      </c>
      <c r="C5141" s="1">
        <v>2020</v>
      </c>
      <c r="D5141" s="1" t="s">
        <v>105</v>
      </c>
      <c r="E5141" s="1">
        <v>1978</v>
      </c>
      <c r="F5141" s="1">
        <v>100</v>
      </c>
      <c r="G5141" s="1" t="s">
        <v>5</v>
      </c>
      <c r="H5141" s="1">
        <v>5.4010584476652203E-5</v>
      </c>
      <c r="I5141" s="1">
        <v>6.5352807216749193E-5</v>
      </c>
      <c r="J5141" s="1">
        <v>7.7775241646379196E-5</v>
      </c>
      <c r="K5141" s="1">
        <v>2.1185823820408801E-4</v>
      </c>
      <c r="L5141" s="1">
        <v>5.1755721368328296E-4</v>
      </c>
      <c r="M5141" s="1">
        <v>1.7689128555661598E-2</v>
      </c>
      <c r="N5141" s="1">
        <v>3.7946343113017699E-5</v>
      </c>
      <c r="O5141" s="1">
        <v>3.49106356639763E-5</v>
      </c>
      <c r="P5141" s="1">
        <v>1.61924448284279E-7</v>
      </c>
      <c r="Q5141" s="1">
        <v>1.44376289308898E-7</v>
      </c>
      <c r="R5141" s="1">
        <v>573.90429489535404</v>
      </c>
      <c r="S5141" s="1">
        <v>680.82223671509303</v>
      </c>
      <c r="T5141" s="1">
        <v>2.2164156582322398</v>
      </c>
      <c r="U5141" s="1">
        <v>59336.276476784697</v>
      </c>
      <c r="V5141" s="1">
        <f t="shared" si="321"/>
        <v>0.36469730870175804</v>
      </c>
      <c r="W5141" s="1">
        <f t="shared" si="322"/>
        <v>2.8881961000307119</v>
      </c>
      <c r="X5141" s="1">
        <f t="shared" si="323"/>
        <v>307.17263442277817</v>
      </c>
    </row>
    <row r="5142" spans="1:24" hidden="1" x14ac:dyDescent="0.3">
      <c r="A5142" s="18" t="str">
        <f t="shared" si="320"/>
        <v>Industrial - Forklifts_1978_175</v>
      </c>
      <c r="B5142" s="1" t="s">
        <v>40</v>
      </c>
      <c r="C5142" s="1">
        <v>2020</v>
      </c>
      <c r="D5142" s="1" t="s">
        <v>105</v>
      </c>
      <c r="E5142" s="1">
        <v>1978</v>
      </c>
      <c r="F5142" s="1">
        <v>175</v>
      </c>
      <c r="G5142" s="1" t="s">
        <v>5</v>
      </c>
      <c r="H5142" s="1">
        <v>2.20900900518162E-5</v>
      </c>
      <c r="I5142" s="1">
        <v>2.67290089626976E-5</v>
      </c>
      <c r="J5142" s="1">
        <v>3.18097296746154E-5</v>
      </c>
      <c r="K5142" s="1">
        <v>1.14234059009135E-4</v>
      </c>
      <c r="L5142" s="1">
        <v>2.81295059036017E-4</v>
      </c>
      <c r="M5142" s="1">
        <v>1.0414058151827801E-2</v>
      </c>
      <c r="N5142" s="1">
        <v>1.46263774449541E-5</v>
      </c>
      <c r="O5142" s="1">
        <v>1.3456267249357801E-5</v>
      </c>
      <c r="P5142" s="1">
        <v>9.5620429409926994E-8</v>
      </c>
      <c r="Q5142" s="1">
        <v>8.4998142665810199E-8</v>
      </c>
      <c r="R5142" s="1">
        <v>337.87264770095499</v>
      </c>
      <c r="S5142" s="1">
        <v>245.32421378839899</v>
      </c>
      <c r="T5142" s="1">
        <v>0.68197404868684297</v>
      </c>
      <c r="U5142" s="1">
        <v>31830.8167390448</v>
      </c>
      <c r="V5142" s="1">
        <f t="shared" si="321"/>
        <v>0.27805049661313536</v>
      </c>
      <c r="W5142" s="1">
        <f t="shared" si="322"/>
        <v>2.9261926983128994</v>
      </c>
      <c r="X5142" s="1">
        <f t="shared" si="323"/>
        <v>359.72661168086455</v>
      </c>
    </row>
    <row r="5143" spans="1:24" hidden="1" x14ac:dyDescent="0.3">
      <c r="A5143" s="18" t="str">
        <f t="shared" si="320"/>
        <v>Industrial - Forklifts_1979_25</v>
      </c>
      <c r="B5143" s="1" t="s">
        <v>40</v>
      </c>
      <c r="C5143" s="1">
        <v>2020</v>
      </c>
      <c r="D5143" s="1" t="s">
        <v>105</v>
      </c>
      <c r="E5143" s="1">
        <v>1979</v>
      </c>
      <c r="F5143" s="1">
        <v>25</v>
      </c>
      <c r="G5143" s="1" t="s">
        <v>5</v>
      </c>
      <c r="H5143" s="1">
        <v>0</v>
      </c>
      <c r="I5143" s="1">
        <v>0</v>
      </c>
      <c r="J5143" s="1">
        <v>0</v>
      </c>
      <c r="K5143" s="1">
        <v>0</v>
      </c>
      <c r="L5143" s="1">
        <v>0</v>
      </c>
      <c r="M5143" s="1">
        <v>0</v>
      </c>
      <c r="N5143" s="1">
        <v>0</v>
      </c>
      <c r="O5143" s="1">
        <v>0</v>
      </c>
      <c r="P5143" s="1">
        <v>0</v>
      </c>
      <c r="Q5143" s="1">
        <v>0</v>
      </c>
      <c r="R5143" s="1">
        <v>0</v>
      </c>
      <c r="S5143" s="1">
        <v>0</v>
      </c>
      <c r="T5143" s="1">
        <v>0</v>
      </c>
      <c r="U5143" s="1">
        <v>0</v>
      </c>
      <c r="V5143" s="1">
        <f t="shared" si="321"/>
        <v>0</v>
      </c>
      <c r="W5143" s="1">
        <f t="shared" si="322"/>
        <v>0</v>
      </c>
      <c r="X5143" s="1" t="e">
        <f t="shared" si="323"/>
        <v>#DIV/0!</v>
      </c>
    </row>
    <row r="5144" spans="1:24" hidden="1" x14ac:dyDescent="0.3">
      <c r="A5144" s="18" t="str">
        <f t="shared" si="320"/>
        <v>Industrial - Forklifts_1979_50</v>
      </c>
      <c r="B5144" s="1" t="s">
        <v>40</v>
      </c>
      <c r="C5144" s="1">
        <v>2020</v>
      </c>
      <c r="D5144" s="1" t="s">
        <v>105</v>
      </c>
      <c r="E5144" s="1">
        <v>1979</v>
      </c>
      <c r="F5144" s="1">
        <v>50</v>
      </c>
      <c r="G5144" s="1" t="s">
        <v>5</v>
      </c>
      <c r="H5144" s="1">
        <v>3.0980462714943501E-6</v>
      </c>
      <c r="I5144" s="1">
        <v>3.7486359885081699E-6</v>
      </c>
      <c r="J5144" s="1">
        <v>4.4611866309518699E-6</v>
      </c>
      <c r="K5144" s="1">
        <v>1.0300966918452199E-5</v>
      </c>
      <c r="L5144" s="1">
        <v>7.0930412042099901E-6</v>
      </c>
      <c r="M5144" s="1">
        <v>5.4202151868387499E-4</v>
      </c>
      <c r="N5144" s="1">
        <v>9.7515327704461897E-7</v>
      </c>
      <c r="O5144" s="1">
        <v>8.9714101488104902E-7</v>
      </c>
      <c r="P5144" s="1">
        <v>4.9183163492191098E-9</v>
      </c>
      <c r="Q5144" s="1">
        <v>4.4239067711509699E-9</v>
      </c>
      <c r="R5144" s="1">
        <v>17.585291243689699</v>
      </c>
      <c r="S5144" s="1">
        <v>38.034761827658798</v>
      </c>
      <c r="T5144" s="1">
        <v>0.17049351217170999</v>
      </c>
      <c r="U5144" s="1">
        <v>1521.3904731063501</v>
      </c>
      <c r="V5144" s="1">
        <f t="shared" si="321"/>
        <v>0.81587040277750777</v>
      </c>
      <c r="W5144" s="1">
        <f t="shared" si="322"/>
        <v>1.5437621582722132</v>
      </c>
      <c r="X5144" s="1">
        <f t="shared" si="323"/>
        <v>223.0862708098397</v>
      </c>
    </row>
    <row r="5145" spans="1:24" hidden="1" x14ac:dyDescent="0.3">
      <c r="A5145" s="18" t="str">
        <f t="shared" si="320"/>
        <v>Industrial - Forklifts_1979_100</v>
      </c>
      <c r="B5145" s="1" t="s">
        <v>40</v>
      </c>
      <c r="C5145" s="1">
        <v>2020</v>
      </c>
      <c r="D5145" s="1" t="s">
        <v>105</v>
      </c>
      <c r="E5145" s="1">
        <v>1979</v>
      </c>
      <c r="F5145" s="1">
        <v>100</v>
      </c>
      <c r="G5145" s="1" t="s">
        <v>5</v>
      </c>
      <c r="H5145" s="1">
        <v>2.32394073574832E-5</v>
      </c>
      <c r="I5145" s="1">
        <v>2.8119682902554698E-5</v>
      </c>
      <c r="J5145" s="1">
        <v>3.3464746594775901E-5</v>
      </c>
      <c r="K5145" s="1">
        <v>9.1157315688591799E-5</v>
      </c>
      <c r="L5145" s="1">
        <v>2.2269196003218901E-4</v>
      </c>
      <c r="M5145" s="1">
        <v>7.6111908117123704E-3</v>
      </c>
      <c r="N5145" s="1">
        <v>1.6327364976238201E-5</v>
      </c>
      <c r="O5145" s="1">
        <v>1.50211757781391E-5</v>
      </c>
      <c r="P5145" s="1">
        <v>6.9672051344691498E-8</v>
      </c>
      <c r="Q5145" s="1">
        <v>6.2121516227282005E-8</v>
      </c>
      <c r="R5145" s="1">
        <v>246.93670365755301</v>
      </c>
      <c r="S5145" s="1">
        <v>283.35897561605799</v>
      </c>
      <c r="T5145" s="1">
        <v>0.85246756085855402</v>
      </c>
      <c r="U5145" s="1">
        <v>27202.461659141602</v>
      </c>
      <c r="V5145" s="1">
        <f t="shared" si="321"/>
        <v>0.34228732138314694</v>
      </c>
      <c r="W5145" s="1">
        <f t="shared" si="322"/>
        <v>2.7107216947334676</v>
      </c>
      <c r="X5145" s="1">
        <f t="shared" si="323"/>
        <v>332.39854350665951</v>
      </c>
    </row>
    <row r="5146" spans="1:24" hidden="1" x14ac:dyDescent="0.3">
      <c r="A5146" s="18" t="str">
        <f t="shared" si="320"/>
        <v>Industrial - Forklifts_1979_175</v>
      </c>
      <c r="B5146" s="1" t="s">
        <v>40</v>
      </c>
      <c r="C5146" s="1">
        <v>2020</v>
      </c>
      <c r="D5146" s="1" t="s">
        <v>105</v>
      </c>
      <c r="E5146" s="1">
        <v>1979</v>
      </c>
      <c r="F5146" s="1">
        <v>175</v>
      </c>
      <c r="G5146" s="1" t="s">
        <v>5</v>
      </c>
      <c r="H5146" s="1">
        <v>3.7373310603885002E-5</v>
      </c>
      <c r="I5146" s="1">
        <v>4.5221705830700798E-5</v>
      </c>
      <c r="J5146" s="1">
        <v>5.38175672695944E-5</v>
      </c>
      <c r="K5146" s="1">
        <v>1.9326788432625299E-4</v>
      </c>
      <c r="L5146" s="1">
        <v>4.7591148736973401E-4</v>
      </c>
      <c r="M5146" s="1">
        <v>1.7619114681842601E-2</v>
      </c>
      <c r="N5146" s="1">
        <v>2.4745763642325499E-5</v>
      </c>
      <c r="O5146" s="1">
        <v>2.2766102550939402E-5</v>
      </c>
      <c r="P5146" s="1">
        <v>1.6177625351600799E-7</v>
      </c>
      <c r="Q5146" s="1">
        <v>1.4380484548280301E-7</v>
      </c>
      <c r="R5146" s="1">
        <v>571.63277186579796</v>
      </c>
      <c r="S5146" s="1">
        <v>414.57890392148101</v>
      </c>
      <c r="T5146" s="1">
        <v>1.0229610730302601</v>
      </c>
      <c r="U5146" s="1">
        <v>55899.055545413103</v>
      </c>
      <c r="V5146" s="1">
        <f t="shared" si="321"/>
        <v>0.26787431347143215</v>
      </c>
      <c r="W5146" s="1">
        <f t="shared" si="322"/>
        <v>2.8190989395580712</v>
      </c>
      <c r="X5146" s="1">
        <f t="shared" si="323"/>
        <v>405.27339197120887</v>
      </c>
    </row>
    <row r="5147" spans="1:24" hidden="1" x14ac:dyDescent="0.3">
      <c r="A5147" s="18" t="str">
        <f t="shared" si="320"/>
        <v>Industrial - Forklifts_1980_50</v>
      </c>
      <c r="B5147" s="1" t="s">
        <v>40</v>
      </c>
      <c r="C5147" s="1">
        <v>2020</v>
      </c>
      <c r="D5147" s="1" t="s">
        <v>105</v>
      </c>
      <c r="E5147" s="1">
        <v>1980</v>
      </c>
      <c r="F5147" s="1">
        <v>50</v>
      </c>
      <c r="G5147" s="1" t="s">
        <v>5</v>
      </c>
      <c r="H5147" s="1">
        <v>6.9706041108623004E-6</v>
      </c>
      <c r="I5147" s="1">
        <v>8.4344309741433908E-6</v>
      </c>
      <c r="J5147" s="1">
        <v>1.00376699196417E-5</v>
      </c>
      <c r="K5147" s="1">
        <v>2.3177175566517601E-5</v>
      </c>
      <c r="L5147" s="1">
        <v>1.5959342709472401E-5</v>
      </c>
      <c r="M5147" s="1">
        <v>1.21954841703871E-3</v>
      </c>
      <c r="N5147" s="1">
        <v>2.1940948733503898E-6</v>
      </c>
      <c r="O5147" s="1">
        <v>2.0185672834823599E-6</v>
      </c>
      <c r="P5147" s="1">
        <v>1.1066211785743E-8</v>
      </c>
      <c r="Q5147" s="1">
        <v>9.9537902350896802E-9</v>
      </c>
      <c r="R5147" s="1">
        <v>39.566905298301798</v>
      </c>
      <c r="S5147" s="1">
        <v>76.069523655317695</v>
      </c>
      <c r="T5147" s="1">
        <v>0.34098702434342099</v>
      </c>
      <c r="U5147" s="1">
        <v>3423.1285644892901</v>
      </c>
      <c r="V5147" s="1">
        <f t="shared" si="321"/>
        <v>0.815870402777508</v>
      </c>
      <c r="W5147" s="1">
        <f t="shared" si="322"/>
        <v>1.5437621582722045</v>
      </c>
      <c r="X5147" s="1">
        <f t="shared" si="323"/>
        <v>223.08627080983933</v>
      </c>
    </row>
    <row r="5148" spans="1:24" hidden="1" x14ac:dyDescent="0.3">
      <c r="A5148" s="18" t="str">
        <f t="shared" si="320"/>
        <v>Industrial - Forklifts_1980_75</v>
      </c>
      <c r="B5148" s="1" t="s">
        <v>40</v>
      </c>
      <c r="C5148" s="1">
        <v>2020</v>
      </c>
      <c r="D5148" s="1" t="s">
        <v>105</v>
      </c>
      <c r="E5148" s="1">
        <v>1980</v>
      </c>
      <c r="F5148" s="1">
        <v>75</v>
      </c>
      <c r="G5148" s="1" t="s">
        <v>5</v>
      </c>
      <c r="H5148" s="1">
        <v>5.4140143233502201E-5</v>
      </c>
      <c r="I5148" s="1">
        <v>6.5509573312537702E-5</v>
      </c>
      <c r="J5148" s="1">
        <v>7.79618062562432E-5</v>
      </c>
      <c r="K5148" s="1">
        <v>2.12366436555136E-4</v>
      </c>
      <c r="L5148" s="1">
        <v>5.1879871236087103E-4</v>
      </c>
      <c r="M5148" s="1">
        <v>1.7731560636847901E-2</v>
      </c>
      <c r="N5148" s="1">
        <v>3.8037367512926797E-5</v>
      </c>
      <c r="O5148" s="1">
        <v>3.4994378111892603E-5</v>
      </c>
      <c r="P5148" s="1">
        <v>1.6231286715488799E-7</v>
      </c>
      <c r="Q5148" s="1">
        <v>1.4472261425136499E-7</v>
      </c>
      <c r="R5148" s="1">
        <v>575.28095703885697</v>
      </c>
      <c r="S5148" s="1">
        <v>756.89176037041102</v>
      </c>
      <c r="T5148" s="1">
        <v>2.5574026825756602</v>
      </c>
      <c r="U5148" s="1">
        <v>56110.9091687931</v>
      </c>
      <c r="V5148" s="1">
        <f t="shared" si="321"/>
        <v>0.38658594970914745</v>
      </c>
      <c r="W5148" s="1">
        <f t="shared" si="322"/>
        <v>3.0615417378626923</v>
      </c>
      <c r="X5148" s="1">
        <f t="shared" si="323"/>
        <v>295.96111927438653</v>
      </c>
    </row>
    <row r="5149" spans="1:24" hidden="1" x14ac:dyDescent="0.3">
      <c r="A5149" s="18" t="str">
        <f t="shared" si="320"/>
        <v>Industrial - Forklifts_1980_175</v>
      </c>
      <c r="B5149" s="1" t="s">
        <v>40</v>
      </c>
      <c r="C5149" s="1">
        <v>2020</v>
      </c>
      <c r="D5149" s="1" t="s">
        <v>105</v>
      </c>
      <c r="E5149" s="1">
        <v>1980</v>
      </c>
      <c r="F5149" s="1">
        <v>175</v>
      </c>
      <c r="G5149" s="1" t="s">
        <v>5</v>
      </c>
      <c r="H5149" s="1">
        <v>7.2989564960835806E-5</v>
      </c>
      <c r="I5149" s="1">
        <v>8.8317373602611306E-5</v>
      </c>
      <c r="J5149" s="1">
        <v>1.0510497354360299E-4</v>
      </c>
      <c r="K5149" s="1">
        <v>3.9301646735637701E-4</v>
      </c>
      <c r="L5149" s="1">
        <v>9.0589602330325104E-4</v>
      </c>
      <c r="M5149" s="1">
        <v>3.6612876368390501E-2</v>
      </c>
      <c r="N5149" s="1">
        <v>5.1422196928632598E-5</v>
      </c>
      <c r="O5149" s="1">
        <v>4.7308421174342E-5</v>
      </c>
      <c r="P5149" s="1">
        <v>3.3631451198733499E-7</v>
      </c>
      <c r="Q5149" s="1">
        <v>2.9882937502321399E-7</v>
      </c>
      <c r="R5149" s="1">
        <v>1187.8644518961701</v>
      </c>
      <c r="S5149" s="1">
        <v>753.08828418764494</v>
      </c>
      <c r="T5149" s="1">
        <v>1.7049351217171</v>
      </c>
      <c r="U5149" s="1">
        <v>113565.713255496</v>
      </c>
      <c r="V5149" s="1">
        <f t="shared" si="321"/>
        <v>0.257506095185212</v>
      </c>
      <c r="W5149" s="1">
        <f t="shared" si="322"/>
        <v>2.6413121007680731</v>
      </c>
      <c r="X5149" s="1">
        <f t="shared" si="323"/>
        <v>441.71081620348303</v>
      </c>
    </row>
    <row r="5150" spans="1:24" hidden="1" x14ac:dyDescent="0.3">
      <c r="A5150" s="18" t="str">
        <f t="shared" si="320"/>
        <v>Industrial - Forklifts_1981_50</v>
      </c>
      <c r="B5150" s="1" t="s">
        <v>40</v>
      </c>
      <c r="C5150" s="1">
        <v>2020</v>
      </c>
      <c r="D5150" s="1" t="s">
        <v>105</v>
      </c>
      <c r="E5150" s="1">
        <v>1981</v>
      </c>
      <c r="F5150" s="1">
        <v>50</v>
      </c>
      <c r="G5150" s="1" t="s">
        <v>5</v>
      </c>
      <c r="H5150" s="1">
        <v>3.3409649448891399E-5</v>
      </c>
      <c r="I5150" s="1">
        <v>4.0425675833158602E-5</v>
      </c>
      <c r="J5150" s="1">
        <v>4.8109895206403699E-5</v>
      </c>
      <c r="K5150" s="1">
        <v>1.11086686114637E-4</v>
      </c>
      <c r="L5150" s="1">
        <v>7.6492085460328605E-5</v>
      </c>
      <c r="M5150" s="1">
        <v>5.8452157734394296E-3</v>
      </c>
      <c r="N5150" s="1">
        <v>1.0516153178462199E-5</v>
      </c>
      <c r="O5150" s="1">
        <v>9.6748609241852601E-6</v>
      </c>
      <c r="P5150" s="1">
        <v>5.3039629077877799E-8</v>
      </c>
      <c r="Q5150" s="1">
        <v>4.7707865366206601E-8</v>
      </c>
      <c r="R5150" s="1">
        <v>189.641588414669</v>
      </c>
      <c r="S5150" s="1">
        <v>338.50938026616302</v>
      </c>
      <c r="T5150" s="1">
        <v>0.68197404868684297</v>
      </c>
      <c r="U5150" s="1">
        <v>15994.568217576199</v>
      </c>
      <c r="V5150" s="1">
        <f t="shared" si="321"/>
        <v>0.83689961730888129</v>
      </c>
      <c r="W5150" s="1">
        <f t="shared" si="322"/>
        <v>1.5835529209977699</v>
      </c>
      <c r="X5150" s="1">
        <f t="shared" si="323"/>
        <v>496.36695255189073</v>
      </c>
    </row>
    <row r="5151" spans="1:24" hidden="1" x14ac:dyDescent="0.3">
      <c r="A5151" s="18" t="str">
        <f t="shared" si="320"/>
        <v>Industrial - Forklifts_1981_100</v>
      </c>
      <c r="B5151" s="1" t="s">
        <v>40</v>
      </c>
      <c r="C5151" s="1">
        <v>2020</v>
      </c>
      <c r="D5151" s="1" t="s">
        <v>105</v>
      </c>
      <c r="E5151" s="1">
        <v>1981</v>
      </c>
      <c r="F5151" s="1">
        <v>100</v>
      </c>
      <c r="G5151" s="1" t="s">
        <v>5</v>
      </c>
      <c r="H5151" s="1">
        <v>6.6582992408294398E-5</v>
      </c>
      <c r="I5151" s="1">
        <v>8.0565420814036299E-5</v>
      </c>
      <c r="J5151" s="1">
        <v>9.5879509067944003E-5</v>
      </c>
      <c r="K5151" s="1">
        <v>2.6117390883031999E-4</v>
      </c>
      <c r="L5151" s="1">
        <v>6.3803249610136503E-4</v>
      </c>
      <c r="M5151" s="1">
        <v>2.1806746283964E-2</v>
      </c>
      <c r="N5151" s="1">
        <v>4.67793692643483E-5</v>
      </c>
      <c r="O5151" s="1">
        <v>4.3037019723200498E-5</v>
      </c>
      <c r="P5151" s="1">
        <v>1.99616693936909E-7</v>
      </c>
      <c r="Q5151" s="1">
        <v>1.77983731672957E-7</v>
      </c>
      <c r="R5151" s="1">
        <v>707.49586734473098</v>
      </c>
      <c r="S5151" s="1">
        <v>846.27345066540897</v>
      </c>
      <c r="T5151" s="1">
        <v>1.7049351217171</v>
      </c>
      <c r="U5151" s="1">
        <v>65840.074461768803</v>
      </c>
      <c r="V5151" s="1">
        <f t="shared" si="321"/>
        <v>0.40517903632480395</v>
      </c>
      <c r="W5151" s="1">
        <f t="shared" si="322"/>
        <v>3.2087884516978882</v>
      </c>
      <c r="X5151" s="1">
        <f t="shared" si="323"/>
        <v>496.36695255189375</v>
      </c>
    </row>
    <row r="5152" spans="1:24" hidden="1" x14ac:dyDescent="0.3">
      <c r="A5152" s="18" t="str">
        <f t="shared" si="320"/>
        <v>Industrial - Forklifts_1981_175</v>
      </c>
      <c r="B5152" s="1" t="s">
        <v>40</v>
      </c>
      <c r="C5152" s="1">
        <v>2020</v>
      </c>
      <c r="D5152" s="1" t="s">
        <v>105</v>
      </c>
      <c r="E5152" s="1">
        <v>1981</v>
      </c>
      <c r="F5152" s="1">
        <v>175</v>
      </c>
      <c r="G5152" s="1" t="s">
        <v>5</v>
      </c>
      <c r="H5152" s="1">
        <v>3.88433923496086E-5</v>
      </c>
      <c r="I5152" s="1">
        <v>4.7000504743026398E-5</v>
      </c>
      <c r="J5152" s="1">
        <v>5.5934484983436403E-5</v>
      </c>
      <c r="K5152" s="1">
        <v>2.0915445721004499E-4</v>
      </c>
      <c r="L5152" s="1">
        <v>4.8209733377640101E-4</v>
      </c>
      <c r="M5152" s="1">
        <v>1.94845430656862E-2</v>
      </c>
      <c r="N5152" s="1">
        <v>2.7365727852323402E-5</v>
      </c>
      <c r="O5152" s="1">
        <v>2.5176469624137502E-5</v>
      </c>
      <c r="P5152" s="1">
        <v>1.7897896156800999E-7</v>
      </c>
      <c r="Q5152" s="1">
        <v>1.5903022118084E-7</v>
      </c>
      <c r="R5152" s="1">
        <v>632.154541377437</v>
      </c>
      <c r="S5152" s="1">
        <v>431.69454674392802</v>
      </c>
      <c r="T5152" s="1">
        <v>0.68197404868684297</v>
      </c>
      <c r="U5152" s="1">
        <v>60761.0074542078</v>
      </c>
      <c r="V5152" s="1">
        <f t="shared" si="321"/>
        <v>0.25613336576366658</v>
      </c>
      <c r="W5152" s="1">
        <f t="shared" si="322"/>
        <v>2.6272316308296801</v>
      </c>
      <c r="X5152" s="1">
        <f t="shared" si="323"/>
        <v>633.00729342291834</v>
      </c>
    </row>
    <row r="5153" spans="1:24" hidden="1" x14ac:dyDescent="0.3">
      <c r="A5153" s="18" t="str">
        <f t="shared" si="320"/>
        <v>Industrial - Forklifts_1981_300</v>
      </c>
      <c r="B5153" s="1" t="s">
        <v>40</v>
      </c>
      <c r="C5153" s="1">
        <v>2020</v>
      </c>
      <c r="D5153" s="1" t="s">
        <v>105</v>
      </c>
      <c r="E5153" s="1">
        <v>1981</v>
      </c>
      <c r="F5153" s="1">
        <v>300</v>
      </c>
      <c r="G5153" s="1" t="s">
        <v>5</v>
      </c>
      <c r="H5153" s="1">
        <v>5.1028013212135096E-6</v>
      </c>
      <c r="I5153" s="1">
        <v>6.1743895986683398E-6</v>
      </c>
      <c r="J5153" s="1">
        <v>7.3480339025474503E-6</v>
      </c>
      <c r="K5153" s="1">
        <v>2.74763241836127E-5</v>
      </c>
      <c r="L5153" s="1">
        <v>6.3332442480979994E-5</v>
      </c>
      <c r="M5153" s="1">
        <v>2.5596567674611602E-3</v>
      </c>
      <c r="N5153" s="1">
        <v>3.59499682684672E-6</v>
      </c>
      <c r="O5153" s="1">
        <v>3.3073970806989799E-6</v>
      </c>
      <c r="P5153" s="1">
        <v>2.35122121502312E-8</v>
      </c>
      <c r="Q5153" s="1">
        <v>2.0891574439497801E-8</v>
      </c>
      <c r="R5153" s="1">
        <v>83.045244862203802</v>
      </c>
      <c r="S5153" s="1">
        <v>38.034761827658798</v>
      </c>
      <c r="T5153" s="1">
        <v>0.17049351217170999</v>
      </c>
      <c r="U5153" s="1">
        <v>7987.2999838083597</v>
      </c>
      <c r="V5153" s="1">
        <f t="shared" si="321"/>
        <v>0.25596620791002428</v>
      </c>
      <c r="W5153" s="1">
        <f t="shared" si="322"/>
        <v>2.6255170459331687</v>
      </c>
      <c r="X5153" s="1">
        <f t="shared" si="323"/>
        <v>223.0862708098397</v>
      </c>
    </row>
    <row r="5154" spans="1:24" hidden="1" x14ac:dyDescent="0.3">
      <c r="A5154" s="18" t="str">
        <f t="shared" si="320"/>
        <v>Industrial - Forklifts_1982_50</v>
      </c>
      <c r="B5154" s="1" t="s">
        <v>40</v>
      </c>
      <c r="C5154" s="1">
        <v>2020</v>
      </c>
      <c r="D5154" s="1" t="s">
        <v>105</v>
      </c>
      <c r="E5154" s="1">
        <v>1982</v>
      </c>
      <c r="F5154" s="1">
        <v>50</v>
      </c>
      <c r="G5154" s="1" t="s">
        <v>5</v>
      </c>
      <c r="H5154" s="1">
        <v>4.5913303641031703E-5</v>
      </c>
      <c r="I5154" s="1">
        <v>5.5555097405648298E-5</v>
      </c>
      <c r="J5154" s="1">
        <v>6.6115157243085604E-5</v>
      </c>
      <c r="K5154" s="1">
        <v>1.52661187237526E-4</v>
      </c>
      <c r="L5154" s="1">
        <v>1.0511946110803401E-4</v>
      </c>
      <c r="M5154" s="1">
        <v>8.0328040275854298E-3</v>
      </c>
      <c r="N5154" s="1">
        <v>1.4451852742632E-5</v>
      </c>
      <c r="O5154" s="1">
        <v>1.3295704523221399E-5</v>
      </c>
      <c r="P5154" s="1">
        <v>7.2889857721661599E-8</v>
      </c>
      <c r="Q5154" s="1">
        <v>6.5562666617466804E-8</v>
      </c>
      <c r="R5154" s="1">
        <v>260.61548012258999</v>
      </c>
      <c r="S5154" s="1">
        <v>562.91447504935104</v>
      </c>
      <c r="T5154" s="1">
        <v>0.85246756085855402</v>
      </c>
      <c r="U5154" s="1">
        <v>23192.0763720332</v>
      </c>
      <c r="V5154" s="1">
        <f t="shared" si="321"/>
        <v>0.79318205762651062</v>
      </c>
      <c r="W5154" s="1">
        <f t="shared" si="322"/>
        <v>1.5008320451578079</v>
      </c>
      <c r="X5154" s="1">
        <f t="shared" si="323"/>
        <v>660.33536159712332</v>
      </c>
    </row>
    <row r="5155" spans="1:24" hidden="1" x14ac:dyDescent="0.3">
      <c r="A5155" s="18" t="str">
        <f t="shared" si="320"/>
        <v>Industrial - Forklifts_1982_100</v>
      </c>
      <c r="B5155" s="1" t="s">
        <v>40</v>
      </c>
      <c r="C5155" s="1">
        <v>2020</v>
      </c>
      <c r="D5155" s="1" t="s">
        <v>105</v>
      </c>
      <c r="E5155" s="1">
        <v>1982</v>
      </c>
      <c r="F5155" s="1">
        <v>100</v>
      </c>
      <c r="G5155" s="1" t="s">
        <v>5</v>
      </c>
      <c r="H5155" s="1">
        <v>4.3748369706406401E-5</v>
      </c>
      <c r="I5155" s="1">
        <v>5.2935527344751702E-5</v>
      </c>
      <c r="J5155" s="1">
        <v>6.2997652377225205E-5</v>
      </c>
      <c r="K5155" s="1">
        <v>1.7160437384836899E-4</v>
      </c>
      <c r="L5155" s="1">
        <v>4.1921939093663498E-4</v>
      </c>
      <c r="M5155" s="1">
        <v>1.4328127409392599E-2</v>
      </c>
      <c r="N5155" s="1">
        <v>3.0736394793729201E-5</v>
      </c>
      <c r="O5155" s="1">
        <v>2.8277483210230899E-5</v>
      </c>
      <c r="P5155" s="1">
        <v>1.31158192355959E-7</v>
      </c>
      <c r="Q5155" s="1">
        <v>1.16944249774877E-7</v>
      </c>
      <c r="R5155" s="1">
        <v>464.86031418582201</v>
      </c>
      <c r="S5155" s="1">
        <v>507.76407039924499</v>
      </c>
      <c r="T5155" s="1">
        <v>1.0229610730302601</v>
      </c>
      <c r="U5155" s="1">
        <v>45614.138990865598</v>
      </c>
      <c r="V5155" s="1">
        <f t="shared" si="321"/>
        <v>0.38426989615060492</v>
      </c>
      <c r="W5155" s="1">
        <f t="shared" si="322"/>
        <v>3.0431999056208929</v>
      </c>
      <c r="X5155" s="1">
        <f t="shared" si="323"/>
        <v>496.36695255189335</v>
      </c>
    </row>
    <row r="5156" spans="1:24" hidden="1" x14ac:dyDescent="0.3">
      <c r="A5156" s="18" t="str">
        <f t="shared" si="320"/>
        <v>Industrial - Forklifts_1982_175</v>
      </c>
      <c r="B5156" s="1" t="s">
        <v>40</v>
      </c>
      <c r="C5156" s="1">
        <v>2020</v>
      </c>
      <c r="D5156" s="1" t="s">
        <v>105</v>
      </c>
      <c r="E5156" s="1">
        <v>1982</v>
      </c>
      <c r="F5156" s="1">
        <v>175</v>
      </c>
      <c r="G5156" s="1" t="s">
        <v>5</v>
      </c>
      <c r="H5156" s="1">
        <v>1.74772379933907E-5</v>
      </c>
      <c r="I5156" s="1">
        <v>2.11474579720027E-5</v>
      </c>
      <c r="J5156" s="1">
        <v>2.5167222710482599E-5</v>
      </c>
      <c r="K5156" s="1">
        <v>9.4107182841748996E-5</v>
      </c>
      <c r="L5156" s="1">
        <v>2.16915396125904E-4</v>
      </c>
      <c r="M5156" s="1">
        <v>8.76689639479699E-3</v>
      </c>
      <c r="N5156" s="1">
        <v>1.23129652073819E-5</v>
      </c>
      <c r="O5156" s="1">
        <v>1.13279279907914E-5</v>
      </c>
      <c r="P5156" s="1">
        <v>8.0529987674095898E-8</v>
      </c>
      <c r="Q5156" s="1">
        <v>7.1554229834076894E-8</v>
      </c>
      <c r="R5156" s="1">
        <v>284.43229851852902</v>
      </c>
      <c r="S5156" s="1">
        <v>207.28945196074</v>
      </c>
      <c r="T5156" s="1">
        <v>0.51148053651513203</v>
      </c>
      <c r="U5156" s="1">
        <v>27707.690078752301</v>
      </c>
      <c r="V5156" s="1">
        <f t="shared" si="321"/>
        <v>0.25272397858589285</v>
      </c>
      <c r="W5156" s="1">
        <f t="shared" si="322"/>
        <v>2.5922605921737603</v>
      </c>
      <c r="X5156" s="1">
        <f t="shared" si="323"/>
        <v>405.27339197120631</v>
      </c>
    </row>
    <row r="5157" spans="1:24" hidden="1" x14ac:dyDescent="0.3">
      <c r="A5157" s="18" t="str">
        <f t="shared" si="320"/>
        <v>Industrial - Forklifts_1982_300</v>
      </c>
      <c r="B5157" s="1" t="s">
        <v>40</v>
      </c>
      <c r="C5157" s="1">
        <v>2020</v>
      </c>
      <c r="D5157" s="1" t="s">
        <v>105</v>
      </c>
      <c r="E5157" s="1">
        <v>1982</v>
      </c>
      <c r="F5157" s="1">
        <v>300</v>
      </c>
      <c r="G5157" s="1" t="s">
        <v>5</v>
      </c>
      <c r="H5157" s="1">
        <v>2.1365674578846101E-5</v>
      </c>
      <c r="I5157" s="1">
        <v>2.5852466240403801E-5</v>
      </c>
      <c r="J5157" s="1">
        <v>3.0766571393538397E-5</v>
      </c>
      <c r="K5157" s="1">
        <v>1.15044690979727E-4</v>
      </c>
      <c r="L5157" s="1">
        <v>2.65175982985424E-4</v>
      </c>
      <c r="M5157" s="1">
        <v>1.07174060059447E-2</v>
      </c>
      <c r="N5157" s="1">
        <v>1.50524246348916E-5</v>
      </c>
      <c r="O5157" s="1">
        <v>1.38482306641002E-5</v>
      </c>
      <c r="P5157" s="1">
        <v>9.8446763220475101E-8</v>
      </c>
      <c r="Q5157" s="1">
        <v>8.7474027071840105E-8</v>
      </c>
      <c r="R5157" s="1">
        <v>347.71443474982999</v>
      </c>
      <c r="S5157" s="1">
        <v>169.254690133081</v>
      </c>
      <c r="T5157" s="1">
        <v>0.34098702434342099</v>
      </c>
      <c r="U5157" s="1">
        <v>33597.055991416702</v>
      </c>
      <c r="V5157" s="1">
        <f t="shared" si="321"/>
        <v>0.25479409409525916</v>
      </c>
      <c r="W5157" s="1">
        <f t="shared" si="322"/>
        <v>2.6134943464308971</v>
      </c>
      <c r="X5157" s="1">
        <f t="shared" si="323"/>
        <v>496.36695255188999</v>
      </c>
    </row>
    <row r="5158" spans="1:24" hidden="1" x14ac:dyDescent="0.3">
      <c r="A5158" s="18" t="str">
        <f t="shared" si="320"/>
        <v>Industrial - Forklifts_1983_50</v>
      </c>
      <c r="B5158" s="1" t="s">
        <v>40</v>
      </c>
      <c r="C5158" s="1">
        <v>2020</v>
      </c>
      <c r="D5158" s="1" t="s">
        <v>105</v>
      </c>
      <c r="E5158" s="1">
        <v>1983</v>
      </c>
      <c r="F5158" s="1">
        <v>50</v>
      </c>
      <c r="G5158" s="1" t="s">
        <v>5</v>
      </c>
      <c r="H5158" s="1">
        <v>3.4853020554311502E-6</v>
      </c>
      <c r="I5158" s="1">
        <v>4.2172154870716903E-6</v>
      </c>
      <c r="J5158" s="1">
        <v>5.01883495982086E-6</v>
      </c>
      <c r="K5158" s="1">
        <v>1.15885877832588E-5</v>
      </c>
      <c r="L5158" s="1">
        <v>7.9796713547362394E-6</v>
      </c>
      <c r="M5158" s="1">
        <v>6.09774208519359E-4</v>
      </c>
      <c r="N5158" s="1">
        <v>1.09704743667519E-6</v>
      </c>
      <c r="O5158" s="1">
        <v>1.0092836417411799E-6</v>
      </c>
      <c r="P5158" s="1">
        <v>5.5331058928715002E-9</v>
      </c>
      <c r="Q5158" s="1">
        <v>4.9768951175448401E-9</v>
      </c>
      <c r="R5158" s="1">
        <v>19.783452649150899</v>
      </c>
      <c r="S5158" s="1">
        <v>38.034761827658798</v>
      </c>
      <c r="T5158" s="1">
        <v>0.17049351217170999</v>
      </c>
      <c r="U5158" s="1">
        <v>1711.56428224464</v>
      </c>
      <c r="V5158" s="1">
        <f t="shared" si="321"/>
        <v>0.81587040277750933</v>
      </c>
      <c r="W5158" s="1">
        <f t="shared" si="322"/>
        <v>1.5437621582722167</v>
      </c>
      <c r="X5158" s="1">
        <f t="shared" si="323"/>
        <v>223.0862708098397</v>
      </c>
    </row>
    <row r="5159" spans="1:24" hidden="1" x14ac:dyDescent="0.3">
      <c r="A5159" s="18" t="str">
        <f t="shared" si="320"/>
        <v>Industrial - Forklifts_1983_100</v>
      </c>
      <c r="B5159" s="1" t="s">
        <v>40</v>
      </c>
      <c r="C5159" s="1">
        <v>2020</v>
      </c>
      <c r="D5159" s="1" t="s">
        <v>105</v>
      </c>
      <c r="E5159" s="1">
        <v>1983</v>
      </c>
      <c r="F5159" s="1">
        <v>100</v>
      </c>
      <c r="G5159" s="1" t="s">
        <v>5</v>
      </c>
      <c r="H5159" s="1">
        <v>9.9532102373498196E-5</v>
      </c>
      <c r="I5159" s="1">
        <v>1.20433843871932E-4</v>
      </c>
      <c r="J5159" s="1">
        <v>1.4332622741783699E-4</v>
      </c>
      <c r="K5159" s="1">
        <v>3.9041784231595798E-4</v>
      </c>
      <c r="L5159" s="1">
        <v>9.5376782302245499E-4</v>
      </c>
      <c r="M5159" s="1">
        <v>3.2597983735228299E-2</v>
      </c>
      <c r="N5159" s="1">
        <v>6.9928502792956194E-5</v>
      </c>
      <c r="O5159" s="1">
        <v>6.4334222569519697E-5</v>
      </c>
      <c r="P5159" s="1">
        <v>2.9839856242196502E-7</v>
      </c>
      <c r="Q5159" s="1">
        <v>2.6606036107628E-7</v>
      </c>
      <c r="R5159" s="1">
        <v>1057.6056820271399</v>
      </c>
      <c r="S5159" s="1">
        <v>1333.1184020594401</v>
      </c>
      <c r="T5159" s="1">
        <v>2.2164156582322398</v>
      </c>
      <c r="U5159" s="1">
        <v>102034.831542242</v>
      </c>
      <c r="V5159" s="1">
        <f t="shared" si="321"/>
        <v>0.39083072364997873</v>
      </c>
      <c r="W5159" s="1">
        <f t="shared" si="322"/>
        <v>3.0951579429974982</v>
      </c>
      <c r="X5159" s="1">
        <f t="shared" si="323"/>
        <v>601.47490706806479</v>
      </c>
    </row>
    <row r="5160" spans="1:24" hidden="1" x14ac:dyDescent="0.3">
      <c r="A5160" s="18" t="str">
        <f t="shared" si="320"/>
        <v>Industrial - Forklifts_1983_175</v>
      </c>
      <c r="B5160" s="1" t="s">
        <v>40</v>
      </c>
      <c r="C5160" s="1">
        <v>2020</v>
      </c>
      <c r="D5160" s="1" t="s">
        <v>105</v>
      </c>
      <c r="E5160" s="1">
        <v>1983</v>
      </c>
      <c r="F5160" s="1">
        <v>175</v>
      </c>
      <c r="G5160" s="1" t="s">
        <v>5</v>
      </c>
      <c r="H5160" s="1">
        <v>3.3682016478622802E-5</v>
      </c>
      <c r="I5160" s="1">
        <v>4.0755239939133603E-5</v>
      </c>
      <c r="J5160" s="1">
        <v>4.8502103729216803E-5</v>
      </c>
      <c r="K5160" s="1">
        <v>1.8136273502891199E-4</v>
      </c>
      <c r="L5160" s="1">
        <v>4.1803790447567498E-4</v>
      </c>
      <c r="M5160" s="1">
        <v>1.6895504252307899E-2</v>
      </c>
      <c r="N5160" s="1">
        <v>2.3729464413803999E-5</v>
      </c>
      <c r="O5160" s="1">
        <v>2.18311072606997E-5</v>
      </c>
      <c r="P5160" s="1">
        <v>1.5519685506874301E-7</v>
      </c>
      <c r="Q5160" s="1">
        <v>1.3789883443241701E-7</v>
      </c>
      <c r="R5160" s="1">
        <v>548.15602839399298</v>
      </c>
      <c r="S5160" s="1">
        <v>393.65978491626902</v>
      </c>
      <c r="T5160" s="1">
        <v>0.51148053651513203</v>
      </c>
      <c r="U5160" s="1">
        <v>52750.411178779999</v>
      </c>
      <c r="V5160" s="1">
        <f t="shared" si="321"/>
        <v>0.25582689852819845</v>
      </c>
      <c r="W5160" s="1">
        <f t="shared" si="322"/>
        <v>2.6240881106075689</v>
      </c>
      <c r="X5160" s="1">
        <f t="shared" si="323"/>
        <v>769.64763429394475</v>
      </c>
    </row>
    <row r="5161" spans="1:24" hidden="1" x14ac:dyDescent="0.3">
      <c r="A5161" s="18" t="str">
        <f t="shared" si="320"/>
        <v>Industrial - Forklifts_1983_300</v>
      </c>
      <c r="B5161" s="1" t="s">
        <v>40</v>
      </c>
      <c r="C5161" s="1">
        <v>2020</v>
      </c>
      <c r="D5161" s="1" t="s">
        <v>105</v>
      </c>
      <c r="E5161" s="1">
        <v>1983</v>
      </c>
      <c r="F5161" s="1">
        <v>300</v>
      </c>
      <c r="G5161" s="1" t="s">
        <v>5</v>
      </c>
      <c r="H5161" s="1">
        <v>4.2766334882551299E-6</v>
      </c>
      <c r="I5161" s="1">
        <v>5.1747265207886997E-6</v>
      </c>
      <c r="J5161" s="1">
        <v>6.1583522230873801E-6</v>
      </c>
      <c r="K5161" s="1">
        <v>2.3027776458646898E-5</v>
      </c>
      <c r="L5161" s="1">
        <v>5.30786184602499E-5</v>
      </c>
      <c r="M5161" s="1">
        <v>2.1452361479674499E-3</v>
      </c>
      <c r="N5161" s="1">
        <v>3.0129497215477299E-6</v>
      </c>
      <c r="O5161" s="1">
        <v>2.7719137438239099E-6</v>
      </c>
      <c r="P5161" s="1">
        <v>1.97054730401938E-8</v>
      </c>
      <c r="Q5161" s="1">
        <v>1.75091290540553E-8</v>
      </c>
      <c r="R5161" s="1">
        <v>69.599824265465998</v>
      </c>
      <c r="S5161" s="1">
        <v>38.034761827658798</v>
      </c>
      <c r="T5161" s="1">
        <v>0.17049351217170999</v>
      </c>
      <c r="U5161" s="1">
        <v>6694.1180816679598</v>
      </c>
      <c r="V5161" s="1">
        <f t="shared" si="321"/>
        <v>0.25596620791002406</v>
      </c>
      <c r="W5161" s="1">
        <f t="shared" si="322"/>
        <v>2.6255170459331678</v>
      </c>
      <c r="X5161" s="1">
        <f t="shared" si="323"/>
        <v>223.0862708098397</v>
      </c>
    </row>
    <row r="5162" spans="1:24" hidden="1" x14ac:dyDescent="0.3">
      <c r="A5162" s="18" t="str">
        <f t="shared" si="320"/>
        <v>Industrial - Forklifts_1984_50</v>
      </c>
      <c r="B5162" s="1" t="s">
        <v>40</v>
      </c>
      <c r="C5162" s="1">
        <v>2020</v>
      </c>
      <c r="D5162" s="1" t="s">
        <v>105</v>
      </c>
      <c r="E5162" s="1">
        <v>1984</v>
      </c>
      <c r="F5162" s="1">
        <v>50</v>
      </c>
      <c r="G5162" s="1" t="s">
        <v>5</v>
      </c>
      <c r="H5162" s="1">
        <v>4.2030835760699798E-5</v>
      </c>
      <c r="I5162" s="1">
        <v>5.08573112704468E-5</v>
      </c>
      <c r="J5162" s="1">
        <v>6.05244034954078E-5</v>
      </c>
      <c r="K5162" s="1">
        <v>1.3975202782140199E-4</v>
      </c>
      <c r="L5162" s="1">
        <v>9.6230470358412096E-5</v>
      </c>
      <c r="M5162" s="1">
        <v>7.3535433089507198E-3</v>
      </c>
      <c r="N5162" s="1">
        <v>1.32297918227027E-5</v>
      </c>
      <c r="O5162" s="1">
        <v>1.21714084768864E-5</v>
      </c>
      <c r="P5162" s="1">
        <v>6.6726229558050301E-8</v>
      </c>
      <c r="Q5162" s="1">
        <v>6.0018631945482503E-8</v>
      </c>
      <c r="R5162" s="1">
        <v>238.57761417845899</v>
      </c>
      <c r="S5162" s="1">
        <v>452.61366574914001</v>
      </c>
      <c r="T5162" s="1">
        <v>1.19345458520197</v>
      </c>
      <c r="U5162" s="1">
        <v>20367.6149587113</v>
      </c>
      <c r="V5162" s="1">
        <f t="shared" si="321"/>
        <v>0.82680257508599142</v>
      </c>
      <c r="W5162" s="1">
        <f t="shared" si="322"/>
        <v>1.5644476419717008</v>
      </c>
      <c r="X5162" s="1">
        <f t="shared" si="323"/>
        <v>379.24666037672773</v>
      </c>
    </row>
    <row r="5163" spans="1:24" hidden="1" x14ac:dyDescent="0.3">
      <c r="A5163" s="18" t="str">
        <f t="shared" si="320"/>
        <v>Industrial - Forklifts_1984_75</v>
      </c>
      <c r="B5163" s="1" t="s">
        <v>40</v>
      </c>
      <c r="C5163" s="1">
        <v>2020</v>
      </c>
      <c r="D5163" s="1" t="s">
        <v>105</v>
      </c>
      <c r="E5163" s="1">
        <v>1984</v>
      </c>
      <c r="F5163" s="1">
        <v>75</v>
      </c>
      <c r="G5163" s="1" t="s">
        <v>5</v>
      </c>
      <c r="H5163" s="1">
        <v>1.3165276102554399E-4</v>
      </c>
      <c r="I5163" s="1">
        <v>1.5929984084090901E-4</v>
      </c>
      <c r="J5163" s="1">
        <v>1.89579975876784E-4</v>
      </c>
      <c r="K5163" s="1">
        <v>5.1641214913408101E-4</v>
      </c>
      <c r="L5163" s="1">
        <v>1.2615645031493099E-3</v>
      </c>
      <c r="M5163" s="1">
        <v>4.3117893225083699E-2</v>
      </c>
      <c r="N5163" s="1">
        <v>9.2495589337882695E-5</v>
      </c>
      <c r="O5163" s="1">
        <v>8.5095942190852096E-5</v>
      </c>
      <c r="P5163" s="1">
        <v>3.9469672288732099E-7</v>
      </c>
      <c r="Q5163" s="1">
        <v>3.5192244813339999E-7</v>
      </c>
      <c r="R5163" s="1">
        <v>1398.9125598159901</v>
      </c>
      <c r="S5163" s="1">
        <v>1878.9172342863401</v>
      </c>
      <c r="T5163" s="1">
        <v>3.4098702434342099</v>
      </c>
      <c r="U5163" s="1">
        <v>135000.20328347399</v>
      </c>
      <c r="V5163" s="1">
        <f t="shared" si="321"/>
        <v>0.390723488786347</v>
      </c>
      <c r="W5163" s="1">
        <f t="shared" si="322"/>
        <v>3.0943087036213015</v>
      </c>
      <c r="X5163" s="1">
        <f t="shared" si="323"/>
        <v>551.0230889003011</v>
      </c>
    </row>
    <row r="5164" spans="1:24" hidden="1" x14ac:dyDescent="0.3">
      <c r="A5164" s="18" t="str">
        <f t="shared" si="320"/>
        <v>Industrial - Forklifts_1984_175</v>
      </c>
      <c r="B5164" s="1" t="s">
        <v>40</v>
      </c>
      <c r="C5164" s="1">
        <v>2020</v>
      </c>
      <c r="D5164" s="1" t="s">
        <v>105</v>
      </c>
      <c r="E5164" s="1">
        <v>1984</v>
      </c>
      <c r="F5164" s="1">
        <v>175</v>
      </c>
      <c r="G5164" s="1" t="s">
        <v>5</v>
      </c>
      <c r="H5164" s="1">
        <v>1.2567916596501001E-5</v>
      </c>
      <c r="I5164" s="1">
        <v>1.5207179081766199E-5</v>
      </c>
      <c r="J5164" s="1">
        <v>1.80977998989615E-5</v>
      </c>
      <c r="K5164" s="1">
        <v>6.7672662324221006E-5</v>
      </c>
      <c r="L5164" s="1">
        <v>1.5598429271480399E-4</v>
      </c>
      <c r="M5164" s="1">
        <v>6.30429263145819E-3</v>
      </c>
      <c r="N5164" s="1">
        <v>8.85427776634479E-6</v>
      </c>
      <c r="O5164" s="1">
        <v>8.1459355450372092E-6</v>
      </c>
      <c r="P5164" s="1">
        <v>5.7909274279381801E-8</v>
      </c>
      <c r="Q5164" s="1">
        <v>5.1454788967319903E-8</v>
      </c>
      <c r="R5164" s="1">
        <v>204.535831490296</v>
      </c>
      <c r="S5164" s="1">
        <v>131.219928305423</v>
      </c>
      <c r="T5164" s="1">
        <v>0.17049351217170999</v>
      </c>
      <c r="U5164" s="1">
        <v>19682.989245813402</v>
      </c>
      <c r="V5164" s="1">
        <f t="shared" si="321"/>
        <v>0.25582689852819762</v>
      </c>
      <c r="W5164" s="1">
        <f t="shared" si="322"/>
        <v>2.6240881106075706</v>
      </c>
      <c r="X5164" s="1">
        <f t="shared" si="323"/>
        <v>769.64763429394782</v>
      </c>
    </row>
    <row r="5165" spans="1:24" hidden="1" x14ac:dyDescent="0.3">
      <c r="A5165" s="18" t="str">
        <f t="shared" si="320"/>
        <v>Industrial - Forklifts_1984_300</v>
      </c>
      <c r="B5165" s="1" t="s">
        <v>40</v>
      </c>
      <c r="C5165" s="1">
        <v>2020</v>
      </c>
      <c r="D5165" s="1" t="s">
        <v>105</v>
      </c>
      <c r="E5165" s="1">
        <v>1984</v>
      </c>
      <c r="F5165" s="1">
        <v>300</v>
      </c>
      <c r="G5165" s="1" t="s">
        <v>5</v>
      </c>
      <c r="H5165" s="1">
        <v>5.46728712987161E-6</v>
      </c>
      <c r="I5165" s="1">
        <v>6.6154174271446504E-6</v>
      </c>
      <c r="J5165" s="1">
        <v>7.8728934670151201E-6</v>
      </c>
      <c r="K5165" s="1">
        <v>2.94389187681565E-5</v>
      </c>
      <c r="L5165" s="1">
        <v>6.7856188372478595E-5</v>
      </c>
      <c r="M5165" s="1">
        <v>2.74248939370839E-3</v>
      </c>
      <c r="N5165" s="1">
        <v>3.8517823144786296E-6</v>
      </c>
      <c r="O5165" s="1">
        <v>3.5436397293203401E-6</v>
      </c>
      <c r="P5165" s="1">
        <v>2.5191655875247701E-8</v>
      </c>
      <c r="Q5165" s="1">
        <v>2.2383829756604801E-8</v>
      </c>
      <c r="R5165" s="1">
        <v>88.977048066647001</v>
      </c>
      <c r="S5165" s="1">
        <v>38.034761827658798</v>
      </c>
      <c r="T5165" s="1">
        <v>0.17049351217170999</v>
      </c>
      <c r="U5165" s="1">
        <v>8557.8214112232399</v>
      </c>
      <c r="V5165" s="1">
        <f t="shared" si="321"/>
        <v>0.25596620791002439</v>
      </c>
      <c r="W5165" s="1">
        <f t="shared" si="322"/>
        <v>2.6255170459331705</v>
      </c>
      <c r="X5165" s="1">
        <f t="shared" si="323"/>
        <v>223.0862708098397</v>
      </c>
    </row>
    <row r="5166" spans="1:24" hidden="1" x14ac:dyDescent="0.3">
      <c r="A5166" s="18" t="str">
        <f t="shared" si="320"/>
        <v>Industrial - Forklifts_1985_25</v>
      </c>
      <c r="B5166" s="1" t="s">
        <v>40</v>
      </c>
      <c r="C5166" s="1">
        <v>2020</v>
      </c>
      <c r="D5166" s="1" t="s">
        <v>105</v>
      </c>
      <c r="E5166" s="1">
        <v>1985</v>
      </c>
      <c r="F5166" s="1">
        <v>25</v>
      </c>
      <c r="G5166" s="1" t="s">
        <v>5</v>
      </c>
      <c r="H5166" s="1">
        <v>0</v>
      </c>
      <c r="I5166" s="1">
        <v>0</v>
      </c>
      <c r="J5166" s="1">
        <v>0</v>
      </c>
      <c r="K5166" s="1">
        <v>0</v>
      </c>
      <c r="L5166" s="1">
        <v>0</v>
      </c>
      <c r="M5166" s="1">
        <v>0</v>
      </c>
      <c r="N5166" s="1">
        <v>0</v>
      </c>
      <c r="O5166" s="1">
        <v>0</v>
      </c>
      <c r="P5166" s="1">
        <v>0</v>
      </c>
      <c r="Q5166" s="1">
        <v>0</v>
      </c>
      <c r="R5166" s="1">
        <v>0</v>
      </c>
      <c r="S5166" s="1">
        <v>0</v>
      </c>
      <c r="T5166" s="1">
        <v>0</v>
      </c>
      <c r="U5166" s="1">
        <v>0</v>
      </c>
      <c r="V5166" s="1">
        <f t="shared" si="321"/>
        <v>0</v>
      </c>
      <c r="W5166" s="1">
        <f t="shared" si="322"/>
        <v>0</v>
      </c>
      <c r="X5166" s="1" t="e">
        <f t="shared" si="323"/>
        <v>#DIV/0!</v>
      </c>
    </row>
    <row r="5167" spans="1:24" hidden="1" x14ac:dyDescent="0.3">
      <c r="A5167" s="18" t="str">
        <f t="shared" si="320"/>
        <v>Industrial - Forklifts_1985_50</v>
      </c>
      <c r="B5167" s="1" t="s">
        <v>40</v>
      </c>
      <c r="C5167" s="1">
        <v>2020</v>
      </c>
      <c r="D5167" s="1" t="s">
        <v>105</v>
      </c>
      <c r="E5167" s="1">
        <v>1985</v>
      </c>
      <c r="F5167" s="1">
        <v>50</v>
      </c>
      <c r="G5167" s="1" t="s">
        <v>5</v>
      </c>
      <c r="H5167" s="1">
        <v>4.47624807966096E-5</v>
      </c>
      <c r="I5167" s="1">
        <v>5.4162601763897698E-5</v>
      </c>
      <c r="J5167" s="1">
        <v>6.4457972347117898E-5</v>
      </c>
      <c r="K5167" s="1">
        <v>1.4883471499969501E-4</v>
      </c>
      <c r="L5167" s="1">
        <v>1.0248462833315299E-4</v>
      </c>
      <c r="M5167" s="1">
        <v>7.8314607643781807E-3</v>
      </c>
      <c r="N5167" s="1">
        <v>1.40896152001002E-5</v>
      </c>
      <c r="O5167" s="1">
        <v>1.29624459840922E-5</v>
      </c>
      <c r="P5167" s="1">
        <v>7.1062864089301998E-8</v>
      </c>
      <c r="Q5167" s="1">
        <v>6.3919329969890398E-8</v>
      </c>
      <c r="R5167" s="1">
        <v>254.083119687801</v>
      </c>
      <c r="S5167" s="1">
        <v>507.76407039924499</v>
      </c>
      <c r="T5167" s="1">
        <v>1.0229610730302601</v>
      </c>
      <c r="U5167" s="1">
        <v>20733.6995413025</v>
      </c>
      <c r="V5167" s="1">
        <f t="shared" si="321"/>
        <v>0.86499046062059903</v>
      </c>
      <c r="W5167" s="1">
        <f t="shared" si="322"/>
        <v>1.6367054569286541</v>
      </c>
      <c r="X5167" s="1">
        <f t="shared" si="323"/>
        <v>496.36695255189335</v>
      </c>
    </row>
    <row r="5168" spans="1:24" hidden="1" x14ac:dyDescent="0.3">
      <c r="A5168" s="18" t="str">
        <f t="shared" si="320"/>
        <v>Industrial - Forklifts_1985_100</v>
      </c>
      <c r="B5168" s="1" t="s">
        <v>40</v>
      </c>
      <c r="C5168" s="1">
        <v>2020</v>
      </c>
      <c r="D5168" s="1" t="s">
        <v>105</v>
      </c>
      <c r="E5168" s="1">
        <v>1985</v>
      </c>
      <c r="F5168" s="1">
        <v>100</v>
      </c>
      <c r="G5168" s="1" t="s">
        <v>5</v>
      </c>
      <c r="H5168" s="1">
        <v>1.7638576718740799E-4</v>
      </c>
      <c r="I5168" s="1">
        <v>2.1342677829676399E-4</v>
      </c>
      <c r="J5168" s="1">
        <v>2.5399550474986801E-4</v>
      </c>
      <c r="K5168" s="1">
        <v>6.9187879084616898E-4</v>
      </c>
      <c r="L5168" s="1">
        <v>1.6902191872847801E-3</v>
      </c>
      <c r="M5168" s="1">
        <v>5.7768501144730998E-2</v>
      </c>
      <c r="N5168" s="1">
        <v>1.23923762477327E-4</v>
      </c>
      <c r="O5168" s="1">
        <v>1.1400986147914101E-4</v>
      </c>
      <c r="P5168" s="1">
        <v>5.28806868390159E-7</v>
      </c>
      <c r="Q5168" s="1">
        <v>4.7149874048168698E-7</v>
      </c>
      <c r="R5168" s="1">
        <v>1874.2353990082199</v>
      </c>
      <c r="S5168" s="1">
        <v>2238.34573355772</v>
      </c>
      <c r="T5168" s="1">
        <v>4.6033248286361896</v>
      </c>
      <c r="U5168" s="1">
        <v>177575.42819557901</v>
      </c>
      <c r="V5168" s="1">
        <f t="shared" si="321"/>
        <v>0.39797394378350071</v>
      </c>
      <c r="W5168" s="1">
        <f t="shared" si="322"/>
        <v>3.1517282001368536</v>
      </c>
      <c r="X5168" s="1">
        <f t="shared" si="323"/>
        <v>486.24544582070405</v>
      </c>
    </row>
    <row r="5169" spans="1:24" hidden="1" x14ac:dyDescent="0.3">
      <c r="A5169" s="18" t="str">
        <f t="shared" si="320"/>
        <v>Industrial - Forklifts_1985_175</v>
      </c>
      <c r="B5169" s="1" t="s">
        <v>40</v>
      </c>
      <c r="C5169" s="1">
        <v>2020</v>
      </c>
      <c r="D5169" s="1" t="s">
        <v>105</v>
      </c>
      <c r="E5169" s="1">
        <v>1985</v>
      </c>
      <c r="F5169" s="1">
        <v>175</v>
      </c>
      <c r="G5169" s="1" t="s">
        <v>5</v>
      </c>
      <c r="H5169" s="1">
        <v>4.24262834255483E-5</v>
      </c>
      <c r="I5169" s="1">
        <v>5.1335802944913503E-5</v>
      </c>
      <c r="J5169" s="1">
        <v>6.1093848132789605E-5</v>
      </c>
      <c r="K5169" s="1">
        <v>2.38216367767438E-4</v>
      </c>
      <c r="L5169" s="1">
        <v>5.6258334905805998E-4</v>
      </c>
      <c r="M5169" s="1">
        <v>2.2737482090792498E-2</v>
      </c>
      <c r="N5169" s="1">
        <v>3.1934428477283503E-5</v>
      </c>
      <c r="O5169" s="1">
        <v>2.9379674199100801E-5</v>
      </c>
      <c r="P5169" s="1">
        <v>2.08946509307278E-7</v>
      </c>
      <c r="Q5169" s="1">
        <v>1.8558027220880001E-7</v>
      </c>
      <c r="R5169" s="1">
        <v>737.69256557500103</v>
      </c>
      <c r="S5169" s="1">
        <v>524.87971322169199</v>
      </c>
      <c r="T5169" s="1">
        <v>0.68197404868684297</v>
      </c>
      <c r="U5169" s="1">
        <v>70989.981213233899</v>
      </c>
      <c r="V5169" s="1">
        <f t="shared" si="321"/>
        <v>0.23944837752803433</v>
      </c>
      <c r="W5169" s="1">
        <f t="shared" si="322"/>
        <v>2.6240881106075631</v>
      </c>
      <c r="X5169" s="1">
        <f t="shared" si="323"/>
        <v>769.64763429394441</v>
      </c>
    </row>
    <row r="5170" spans="1:24" hidden="1" x14ac:dyDescent="0.3">
      <c r="A5170" s="18" t="str">
        <f t="shared" si="320"/>
        <v>Industrial - Forklifts_1985_300</v>
      </c>
      <c r="B5170" s="1" t="s">
        <v>40</v>
      </c>
      <c r="C5170" s="1">
        <v>2020</v>
      </c>
      <c r="D5170" s="1" t="s">
        <v>105</v>
      </c>
      <c r="E5170" s="1">
        <v>1985</v>
      </c>
      <c r="F5170" s="1">
        <v>300</v>
      </c>
      <c r="G5170" s="1" t="s">
        <v>5</v>
      </c>
      <c r="H5170" s="1">
        <v>1.5684393133289599E-5</v>
      </c>
      <c r="I5170" s="1">
        <v>1.8978115691280402E-5</v>
      </c>
      <c r="J5170" s="1">
        <v>2.2585526111937E-5</v>
      </c>
      <c r="K5170" s="1">
        <v>8.8065200653396897E-5</v>
      </c>
      <c r="L5170" s="1">
        <v>2.0797905695307199E-4</v>
      </c>
      <c r="M5170" s="1">
        <v>8.4057235086109194E-3</v>
      </c>
      <c r="N5170" s="1">
        <v>1.18057036884597E-5</v>
      </c>
      <c r="O5170" s="1">
        <v>1.0861247393382899E-5</v>
      </c>
      <c r="P5170" s="1">
        <v>7.7244550575703701E-8</v>
      </c>
      <c r="Q5170" s="1">
        <v>6.8606385289759905E-8</v>
      </c>
      <c r="R5170" s="1">
        <v>272.71444198706098</v>
      </c>
      <c r="S5170" s="1">
        <v>131.219928305423</v>
      </c>
      <c r="T5170" s="1">
        <v>0.17049351217170999</v>
      </c>
      <c r="U5170" s="1">
        <v>26243.9856610846</v>
      </c>
      <c r="V5170" s="1">
        <f t="shared" si="321"/>
        <v>0.23944837752803447</v>
      </c>
      <c r="W5170" s="1">
        <f t="shared" si="322"/>
        <v>2.6240881106075644</v>
      </c>
      <c r="X5170" s="1">
        <f t="shared" si="323"/>
        <v>769.64763429394782</v>
      </c>
    </row>
    <row r="5171" spans="1:24" hidden="1" x14ac:dyDescent="0.3">
      <c r="A5171" s="18" t="str">
        <f t="shared" si="320"/>
        <v>Industrial - Forklifts_1986_50</v>
      </c>
      <c r="B5171" s="1" t="s">
        <v>40</v>
      </c>
      <c r="C5171" s="1">
        <v>2020</v>
      </c>
      <c r="D5171" s="1" t="s">
        <v>105</v>
      </c>
      <c r="E5171" s="1">
        <v>1986</v>
      </c>
      <c r="F5171" s="1">
        <v>50</v>
      </c>
      <c r="G5171" s="1" t="s">
        <v>5</v>
      </c>
      <c r="H5171" s="1">
        <v>4.0831107455171703E-5</v>
      </c>
      <c r="I5171" s="1">
        <v>4.9405640020757799E-5</v>
      </c>
      <c r="J5171" s="1">
        <v>5.8796794735447303E-5</v>
      </c>
      <c r="K5171" s="1">
        <v>1.3576294550843299E-4</v>
      </c>
      <c r="L5171" s="1">
        <v>9.3483667515837594E-5</v>
      </c>
      <c r="M5171" s="1">
        <v>7.1436437460701699E-3</v>
      </c>
      <c r="N5171" s="1">
        <v>1.2852160604129999E-5</v>
      </c>
      <c r="O5171" s="1">
        <v>1.1823987755799599E-5</v>
      </c>
      <c r="P5171" s="1">
        <v>6.4821595855838301E-8</v>
      </c>
      <c r="Q5171" s="1">
        <v>5.8305459930202301E-8</v>
      </c>
      <c r="R5171" s="1">
        <v>231.76765402385001</v>
      </c>
      <c r="S5171" s="1">
        <v>562.91447504935104</v>
      </c>
      <c r="T5171" s="1">
        <v>0.85246756085855402</v>
      </c>
      <c r="U5171" s="1">
        <v>20490.086891796302</v>
      </c>
      <c r="V5171" s="1">
        <f t="shared" si="321"/>
        <v>0.79840147436705022</v>
      </c>
      <c r="W5171" s="1">
        <f t="shared" si="322"/>
        <v>1.5107080475533741</v>
      </c>
      <c r="X5171" s="1">
        <f t="shared" si="323"/>
        <v>660.33536159712332</v>
      </c>
    </row>
    <row r="5172" spans="1:24" hidden="1" x14ac:dyDescent="0.3">
      <c r="A5172" s="18" t="str">
        <f t="shared" si="320"/>
        <v>Industrial - Forklifts_1986_100</v>
      </c>
      <c r="B5172" s="1" t="s">
        <v>40</v>
      </c>
      <c r="C5172" s="1">
        <v>2020</v>
      </c>
      <c r="D5172" s="1" t="s">
        <v>105</v>
      </c>
      <c r="E5172" s="1">
        <v>1986</v>
      </c>
      <c r="F5172" s="1">
        <v>100</v>
      </c>
      <c r="G5172" s="1" t="s">
        <v>5</v>
      </c>
      <c r="H5172" s="1">
        <v>2.0584392281528199E-4</v>
      </c>
      <c r="I5172" s="1">
        <v>2.4907114660649199E-4</v>
      </c>
      <c r="J5172" s="1">
        <v>2.9641524885400702E-4</v>
      </c>
      <c r="K5172" s="1">
        <v>8.0742934473363999E-4</v>
      </c>
      <c r="L5172" s="1">
        <v>1.9725023933404701E-3</v>
      </c>
      <c r="M5172" s="1">
        <v>6.7416408253372001E-2</v>
      </c>
      <c r="N5172" s="1">
        <v>1.4462024802295499E-4</v>
      </c>
      <c r="O5172" s="1">
        <v>1.33050628181119E-4</v>
      </c>
      <c r="P5172" s="1">
        <v>6.1712280949199796E-7</v>
      </c>
      <c r="Q5172" s="1">
        <v>5.5024366132724803E-7</v>
      </c>
      <c r="R5172" s="1">
        <v>2187.2511198775401</v>
      </c>
      <c r="S5172" s="1">
        <v>2742.3063277741999</v>
      </c>
      <c r="T5172" s="1">
        <v>4.7738183408078996</v>
      </c>
      <c r="U5172" s="1">
        <v>208904.97846936999</v>
      </c>
      <c r="V5172" s="1">
        <f t="shared" si="321"/>
        <v>0.3947873522996358</v>
      </c>
      <c r="W5172" s="1">
        <f t="shared" si="322"/>
        <v>3.1264922006477076</v>
      </c>
      <c r="X5172" s="1">
        <f t="shared" si="323"/>
        <v>574.44714733533499</v>
      </c>
    </row>
    <row r="5173" spans="1:24" hidden="1" x14ac:dyDescent="0.3">
      <c r="A5173" s="18" t="str">
        <f t="shared" si="320"/>
        <v>Industrial - Forklifts_1986_175</v>
      </c>
      <c r="B5173" s="1" t="s">
        <v>40</v>
      </c>
      <c r="C5173" s="1">
        <v>2020</v>
      </c>
      <c r="D5173" s="1" t="s">
        <v>105</v>
      </c>
      <c r="E5173" s="1">
        <v>1986</v>
      </c>
      <c r="F5173" s="1">
        <v>175</v>
      </c>
      <c r="G5173" s="1" t="s">
        <v>5</v>
      </c>
      <c r="H5173" s="1">
        <v>1.2645668534159499E-5</v>
      </c>
      <c r="I5173" s="1">
        <v>1.5301258926333101E-5</v>
      </c>
      <c r="J5173" s="1">
        <v>1.82097626891898E-5</v>
      </c>
      <c r="K5173" s="1">
        <v>7.10032786983286E-5</v>
      </c>
      <c r="L5173" s="1">
        <v>1.6768479302482501E-4</v>
      </c>
      <c r="M5173" s="1">
        <v>6.7771824116087103E-3</v>
      </c>
      <c r="N5173" s="1">
        <v>9.5184438688865696E-6</v>
      </c>
      <c r="O5173" s="1">
        <v>8.7569683593756408E-6</v>
      </c>
      <c r="P5173" s="1">
        <v>6.2279042252341496E-8</v>
      </c>
      <c r="Q5173" s="1">
        <v>5.53144517819915E-8</v>
      </c>
      <c r="R5173" s="1">
        <v>219.87821961227201</v>
      </c>
      <c r="S5173" s="1">
        <v>169.254690133081</v>
      </c>
      <c r="T5173" s="1">
        <v>0.34098702434342099</v>
      </c>
      <c r="U5173" s="1">
        <v>21156.8362666352</v>
      </c>
      <c r="V5173" s="1">
        <f t="shared" si="321"/>
        <v>0.23947767877122811</v>
      </c>
      <c r="W5173" s="1">
        <f t="shared" si="322"/>
        <v>2.6244092196695057</v>
      </c>
      <c r="X5173" s="1">
        <f t="shared" si="323"/>
        <v>496.36695255188999</v>
      </c>
    </row>
    <row r="5174" spans="1:24" hidden="1" x14ac:dyDescent="0.3">
      <c r="A5174" s="18" t="str">
        <f t="shared" si="320"/>
        <v>Industrial - Forklifts_1987_25</v>
      </c>
      <c r="B5174" s="1" t="s">
        <v>40</v>
      </c>
      <c r="C5174" s="1">
        <v>2020</v>
      </c>
      <c r="D5174" s="1" t="s">
        <v>105</v>
      </c>
      <c r="E5174" s="1">
        <v>1987</v>
      </c>
      <c r="F5174" s="1">
        <v>25</v>
      </c>
      <c r="G5174" s="1" t="s">
        <v>5</v>
      </c>
      <c r="H5174" s="1">
        <v>0</v>
      </c>
      <c r="I5174" s="1">
        <v>0</v>
      </c>
      <c r="J5174" s="1">
        <v>0</v>
      </c>
      <c r="K5174" s="1">
        <v>0</v>
      </c>
      <c r="L5174" s="1">
        <v>0</v>
      </c>
      <c r="M5174" s="1">
        <v>0</v>
      </c>
      <c r="N5174" s="1">
        <v>0</v>
      </c>
      <c r="O5174" s="1">
        <v>0</v>
      </c>
      <c r="P5174" s="1">
        <v>0</v>
      </c>
      <c r="Q5174" s="1">
        <v>0</v>
      </c>
      <c r="R5174" s="1">
        <v>0</v>
      </c>
      <c r="S5174" s="1">
        <v>0</v>
      </c>
      <c r="T5174" s="1">
        <v>0</v>
      </c>
      <c r="U5174" s="1">
        <v>0</v>
      </c>
      <c r="V5174" s="1">
        <f t="shared" si="321"/>
        <v>0</v>
      </c>
      <c r="W5174" s="1">
        <f t="shared" si="322"/>
        <v>0</v>
      </c>
      <c r="X5174" s="1" t="e">
        <f t="shared" si="323"/>
        <v>#DIV/0!</v>
      </c>
    </row>
    <row r="5175" spans="1:24" hidden="1" x14ac:dyDescent="0.3">
      <c r="A5175" s="18" t="str">
        <f t="shared" si="320"/>
        <v>Industrial - Forklifts_1987_50</v>
      </c>
      <c r="B5175" s="1" t="s">
        <v>40</v>
      </c>
      <c r="C5175" s="1">
        <v>2020</v>
      </c>
      <c r="D5175" s="1" t="s">
        <v>105</v>
      </c>
      <c r="E5175" s="1">
        <v>1987</v>
      </c>
      <c r="F5175" s="1">
        <v>50</v>
      </c>
      <c r="G5175" s="1" t="s">
        <v>5</v>
      </c>
      <c r="H5175" s="1">
        <v>7.0534045885658296E-5</v>
      </c>
      <c r="I5175" s="1">
        <v>8.5346195521646595E-5</v>
      </c>
      <c r="J5175" s="1">
        <v>1.0156902607534801E-4</v>
      </c>
      <c r="K5175" s="1">
        <v>2.3452486167751599E-4</v>
      </c>
      <c r="L5175" s="1">
        <v>1.61489161207811E-4</v>
      </c>
      <c r="M5175" s="1">
        <v>1.23403485033881E-2</v>
      </c>
      <c r="N5175" s="1">
        <v>2.2201574786498599E-5</v>
      </c>
      <c r="O5175" s="1">
        <v>2.0425448803578701E-5</v>
      </c>
      <c r="P5175" s="1">
        <v>1.1197662031325E-7</v>
      </c>
      <c r="Q5175" s="1">
        <v>1.0072026556263301E-7</v>
      </c>
      <c r="R5175" s="1">
        <v>400.36901672768801</v>
      </c>
      <c r="S5175" s="1">
        <v>808.23868883775003</v>
      </c>
      <c r="T5175" s="1">
        <v>1.5344416095453901</v>
      </c>
      <c r="U5175" s="1">
        <v>33856.2206324258</v>
      </c>
      <c r="V5175" s="1">
        <f t="shared" si="321"/>
        <v>0.83470745207311481</v>
      </c>
      <c r="W5175" s="1">
        <f t="shared" si="322"/>
        <v>1.5794049806825621</v>
      </c>
      <c r="X5175" s="1">
        <f t="shared" si="323"/>
        <v>526.73147274545522</v>
      </c>
    </row>
    <row r="5176" spans="1:24" hidden="1" x14ac:dyDescent="0.3">
      <c r="A5176" s="18" t="str">
        <f t="shared" si="320"/>
        <v>Industrial - Forklifts_1987_100</v>
      </c>
      <c r="B5176" s="1" t="s">
        <v>40</v>
      </c>
      <c r="C5176" s="1">
        <v>2020</v>
      </c>
      <c r="D5176" s="1" t="s">
        <v>105</v>
      </c>
      <c r="E5176" s="1">
        <v>1987</v>
      </c>
      <c r="F5176" s="1">
        <v>100</v>
      </c>
      <c r="G5176" s="1" t="s">
        <v>5</v>
      </c>
      <c r="H5176" s="1">
        <v>2.6055133948320699E-4</v>
      </c>
      <c r="I5176" s="1">
        <v>3.1526712077468099E-4</v>
      </c>
      <c r="J5176" s="1">
        <v>3.7519392885581801E-4</v>
      </c>
      <c r="K5176" s="1">
        <v>1.02202092940671E-3</v>
      </c>
      <c r="L5176" s="1">
        <v>2.49673701166239E-3</v>
      </c>
      <c r="M5176" s="1">
        <v>8.5333757894448303E-2</v>
      </c>
      <c r="N5176" s="1">
        <v>1.8305616616424701E-4</v>
      </c>
      <c r="O5176" s="1">
        <v>1.6841167287110699E-4</v>
      </c>
      <c r="P5176" s="1">
        <v>7.8113636992368003E-7</v>
      </c>
      <c r="Q5176" s="1">
        <v>6.9648266045537403E-7</v>
      </c>
      <c r="R5176" s="1">
        <v>2768.5597965485699</v>
      </c>
      <c r="S5176" s="1">
        <v>3343.2555646512101</v>
      </c>
      <c r="T5176" s="1">
        <v>5.7967794138381699</v>
      </c>
      <c r="U5176" s="1">
        <v>268345.42458626901</v>
      </c>
      <c r="V5176" s="1">
        <f t="shared" si="321"/>
        <v>0.3890210363097959</v>
      </c>
      <c r="W5176" s="1">
        <f t="shared" si="322"/>
        <v>3.0808262443710226</v>
      </c>
      <c r="X5176" s="1">
        <f t="shared" si="323"/>
        <v>576.74362365249465</v>
      </c>
    </row>
    <row r="5177" spans="1:24" hidden="1" x14ac:dyDescent="0.3">
      <c r="A5177" s="18" t="str">
        <f t="shared" si="320"/>
        <v>Industrial - Forklifts_1987_175</v>
      </c>
      <c r="B5177" s="1" t="s">
        <v>40</v>
      </c>
      <c r="C5177" s="1">
        <v>2020</v>
      </c>
      <c r="D5177" s="1" t="s">
        <v>105</v>
      </c>
      <c r="E5177" s="1">
        <v>1987</v>
      </c>
      <c r="F5177" s="1">
        <v>175</v>
      </c>
      <c r="G5177" s="1" t="s">
        <v>5</v>
      </c>
      <c r="H5177" s="1">
        <v>2.7036251118486601E-5</v>
      </c>
      <c r="I5177" s="1">
        <v>3.2713863853368799E-5</v>
      </c>
      <c r="J5177" s="1">
        <v>3.8932201610620701E-5</v>
      </c>
      <c r="K5177" s="1">
        <v>1.5180395310365299E-4</v>
      </c>
      <c r="L5177" s="1">
        <v>3.5850759180696101E-4</v>
      </c>
      <c r="M5177" s="1">
        <v>1.4489515130108601E-2</v>
      </c>
      <c r="N5177" s="1">
        <v>2.03502913271274E-5</v>
      </c>
      <c r="O5177" s="1">
        <v>1.8722268020957199E-5</v>
      </c>
      <c r="P5177" s="1">
        <v>1.3315166542636499E-7</v>
      </c>
      <c r="Q5177" s="1">
        <v>1.18261474655893E-7</v>
      </c>
      <c r="R5177" s="1">
        <v>470.09636104764701</v>
      </c>
      <c r="S5177" s="1">
        <v>338.50938026616302</v>
      </c>
      <c r="T5177" s="1">
        <v>0.68197404868684297</v>
      </c>
      <c r="U5177" s="1">
        <v>45698.766335932101</v>
      </c>
      <c r="V5177" s="1">
        <f t="shared" si="321"/>
        <v>0.23703690417941967</v>
      </c>
      <c r="W5177" s="1">
        <f t="shared" si="322"/>
        <v>2.5976610426588334</v>
      </c>
      <c r="X5177" s="1">
        <f t="shared" si="323"/>
        <v>496.36695255189073</v>
      </c>
    </row>
    <row r="5178" spans="1:24" hidden="1" x14ac:dyDescent="0.3">
      <c r="A5178" s="18" t="str">
        <f t="shared" si="320"/>
        <v>Industrial - Forklifts_1988_25</v>
      </c>
      <c r="B5178" s="1" t="s">
        <v>40</v>
      </c>
      <c r="C5178" s="1">
        <v>2020</v>
      </c>
      <c r="D5178" s="1" t="s">
        <v>105</v>
      </c>
      <c r="E5178" s="1">
        <v>1988</v>
      </c>
      <c r="F5178" s="1">
        <v>25</v>
      </c>
      <c r="G5178" s="1" t="s">
        <v>5</v>
      </c>
      <c r="H5178" s="1">
        <v>0</v>
      </c>
      <c r="I5178" s="1">
        <v>0</v>
      </c>
      <c r="J5178" s="1">
        <v>0</v>
      </c>
      <c r="K5178" s="1">
        <v>0</v>
      </c>
      <c r="L5178" s="1">
        <v>0</v>
      </c>
      <c r="M5178" s="1">
        <v>0</v>
      </c>
      <c r="N5178" s="1">
        <v>0</v>
      </c>
      <c r="O5178" s="1">
        <v>0</v>
      </c>
      <c r="P5178" s="1">
        <v>0</v>
      </c>
      <c r="Q5178" s="1">
        <v>0</v>
      </c>
      <c r="R5178" s="1">
        <v>0</v>
      </c>
      <c r="S5178" s="1">
        <v>0</v>
      </c>
      <c r="T5178" s="1">
        <v>0</v>
      </c>
      <c r="U5178" s="1">
        <v>0</v>
      </c>
      <c r="V5178" s="1">
        <f t="shared" si="321"/>
        <v>0</v>
      </c>
      <c r="W5178" s="1">
        <f t="shared" si="322"/>
        <v>0</v>
      </c>
      <c r="X5178" s="1" t="e">
        <f t="shared" si="323"/>
        <v>#DIV/0!</v>
      </c>
    </row>
    <row r="5179" spans="1:24" hidden="1" x14ac:dyDescent="0.3">
      <c r="A5179" s="18" t="str">
        <f t="shared" si="320"/>
        <v>Industrial - Forklifts_1988_50</v>
      </c>
      <c r="B5179" s="1" t="s">
        <v>40</v>
      </c>
      <c r="C5179" s="1">
        <v>2020</v>
      </c>
      <c r="D5179" s="1" t="s">
        <v>105</v>
      </c>
      <c r="E5179" s="1">
        <v>1988</v>
      </c>
      <c r="F5179" s="1">
        <v>50</v>
      </c>
      <c r="G5179" s="1" t="s">
        <v>5</v>
      </c>
      <c r="H5179" s="1">
        <v>4.4593766482644998E-5</v>
      </c>
      <c r="I5179" s="1">
        <v>5.3958457444000499E-5</v>
      </c>
      <c r="J5179" s="1">
        <v>6.4215023735008893E-5</v>
      </c>
      <c r="K5179" s="1">
        <v>1.5152535906444499E-4</v>
      </c>
      <c r="L5179" s="1">
        <v>1.02922608628639E-4</v>
      </c>
      <c r="M5179" s="1">
        <v>7.9730384428387709E-3</v>
      </c>
      <c r="N5179" s="1">
        <v>1.43443282185841E-5</v>
      </c>
      <c r="O5179" s="1">
        <v>1.3196781961097399E-5</v>
      </c>
      <c r="P5179" s="1">
        <v>7.2376881366722007E-8</v>
      </c>
      <c r="Q5179" s="1">
        <v>6.5074867949095599E-8</v>
      </c>
      <c r="R5179" s="1">
        <v>258.67645154551099</v>
      </c>
      <c r="S5179" s="1">
        <v>507.76407039924499</v>
      </c>
      <c r="T5179" s="1">
        <v>1.0229610730302601</v>
      </c>
      <c r="U5179" s="1">
        <v>21410.718301834801</v>
      </c>
      <c r="V5179" s="1">
        <f t="shared" si="321"/>
        <v>0.8344818376211961</v>
      </c>
      <c r="W5179" s="1">
        <f t="shared" si="322"/>
        <v>1.5917254059816235</v>
      </c>
      <c r="X5179" s="1">
        <f t="shared" si="323"/>
        <v>496.36695255189335</v>
      </c>
    </row>
    <row r="5180" spans="1:24" hidden="1" x14ac:dyDescent="0.3">
      <c r="A5180" s="18" t="str">
        <f t="shared" si="320"/>
        <v>Industrial - Forklifts_1988_75</v>
      </c>
      <c r="B5180" s="1" t="s">
        <v>40</v>
      </c>
      <c r="C5180" s="1">
        <v>2020</v>
      </c>
      <c r="D5180" s="1" t="s">
        <v>105</v>
      </c>
      <c r="E5180" s="1">
        <v>1988</v>
      </c>
      <c r="F5180" s="1">
        <v>75</v>
      </c>
      <c r="G5180" s="1" t="s">
        <v>5</v>
      </c>
      <c r="H5180" s="1">
        <v>1.9146318200381299E-4</v>
      </c>
      <c r="I5180" s="1">
        <v>2.31670450224614E-4</v>
      </c>
      <c r="J5180" s="1">
        <v>2.7570698208549102E-4</v>
      </c>
      <c r="K5180" s="1">
        <v>7.9410157542789898E-4</v>
      </c>
      <c r="L5180" s="1">
        <v>1.79488442525734E-3</v>
      </c>
      <c r="M5180" s="1">
        <v>9.1200625412541605E-2</v>
      </c>
      <c r="N5180" s="1">
        <v>1.6072162667038701E-4</v>
      </c>
      <c r="O5180" s="1">
        <v>1.47863896536756E-4</v>
      </c>
      <c r="P5180" s="1">
        <v>8.3745111432617803E-7</v>
      </c>
      <c r="Q5180" s="1">
        <v>7.4436724445078595E-7</v>
      </c>
      <c r="R5180" s="1">
        <v>2958.9038519733999</v>
      </c>
      <c r="S5180" s="1">
        <v>3757.8344685726902</v>
      </c>
      <c r="T5180" s="1">
        <v>6.8197404868684304</v>
      </c>
      <c r="U5180" s="1">
        <v>280898.126525809</v>
      </c>
      <c r="V5180" s="1">
        <f t="shared" si="321"/>
        <v>0.27309289460030284</v>
      </c>
      <c r="W5180" s="1">
        <f t="shared" si="322"/>
        <v>2.1158079620913579</v>
      </c>
      <c r="X5180" s="1">
        <f t="shared" si="323"/>
        <v>551.02308890030179</v>
      </c>
    </row>
    <row r="5181" spans="1:24" hidden="1" x14ac:dyDescent="0.3">
      <c r="A5181" s="18" t="str">
        <f t="shared" si="320"/>
        <v>Industrial - Forklifts_1988_175</v>
      </c>
      <c r="B5181" s="1" t="s">
        <v>40</v>
      </c>
      <c r="C5181" s="1">
        <v>2020</v>
      </c>
      <c r="D5181" s="1" t="s">
        <v>105</v>
      </c>
      <c r="E5181" s="1">
        <v>1988</v>
      </c>
      <c r="F5181" s="1">
        <v>175</v>
      </c>
      <c r="G5181" s="1" t="s">
        <v>5</v>
      </c>
      <c r="H5181" s="1">
        <v>1.0146201261663399E-5</v>
      </c>
      <c r="I5181" s="1">
        <v>1.22769035266128E-5</v>
      </c>
      <c r="J5181" s="1">
        <v>1.46105298167954E-5</v>
      </c>
      <c r="K5181" s="1">
        <v>4.73745125072E-5</v>
      </c>
      <c r="L5181" s="1">
        <v>1.29296137044996E-4</v>
      </c>
      <c r="M5181" s="1">
        <v>7.0329616896432998E-3</v>
      </c>
      <c r="N5181" s="1">
        <v>6.8203954038705799E-6</v>
      </c>
      <c r="O5181" s="1">
        <v>6.2747637715609302E-6</v>
      </c>
      <c r="P5181" s="1">
        <v>6.4718832540976794E-8</v>
      </c>
      <c r="Q5181" s="1">
        <v>5.7402087864715499E-8</v>
      </c>
      <c r="R5181" s="1">
        <v>228.176696597579</v>
      </c>
      <c r="S5181" s="1">
        <v>152.13904731063499</v>
      </c>
      <c r="T5181" s="1">
        <v>0.68197404868684297</v>
      </c>
      <c r="U5181" s="1">
        <v>21946.057574559101</v>
      </c>
      <c r="V5181" s="1">
        <f t="shared" si="321"/>
        <v>0.18523409573789748</v>
      </c>
      <c r="W5181" s="1">
        <f t="shared" si="322"/>
        <v>1.9508219622330878</v>
      </c>
      <c r="X5181" s="1">
        <f t="shared" si="323"/>
        <v>223.08627080983842</v>
      </c>
    </row>
    <row r="5182" spans="1:24" hidden="1" x14ac:dyDescent="0.3">
      <c r="A5182" s="18" t="str">
        <f t="shared" si="320"/>
        <v>Industrial - Forklifts_1989_25</v>
      </c>
      <c r="B5182" s="1" t="s">
        <v>40</v>
      </c>
      <c r="C5182" s="1">
        <v>2020</v>
      </c>
      <c r="D5182" s="1" t="s">
        <v>105</v>
      </c>
      <c r="E5182" s="1">
        <v>1989</v>
      </c>
      <c r="F5182" s="1">
        <v>25</v>
      </c>
      <c r="G5182" s="1" t="s">
        <v>5</v>
      </c>
      <c r="H5182" s="1">
        <v>0</v>
      </c>
      <c r="I5182" s="1">
        <v>0</v>
      </c>
      <c r="J5182" s="1">
        <v>0</v>
      </c>
      <c r="K5182" s="1">
        <v>0</v>
      </c>
      <c r="L5182" s="1">
        <v>0</v>
      </c>
      <c r="M5182" s="1">
        <v>0</v>
      </c>
      <c r="N5182" s="1">
        <v>0</v>
      </c>
      <c r="O5182" s="1">
        <v>0</v>
      </c>
      <c r="P5182" s="1">
        <v>0</v>
      </c>
      <c r="Q5182" s="1">
        <v>0</v>
      </c>
      <c r="R5182" s="1">
        <v>0</v>
      </c>
      <c r="S5182" s="1">
        <v>0</v>
      </c>
      <c r="T5182" s="1">
        <v>0</v>
      </c>
      <c r="U5182" s="1">
        <v>0</v>
      </c>
      <c r="V5182" s="1">
        <f t="shared" si="321"/>
        <v>0</v>
      </c>
      <c r="W5182" s="1">
        <f t="shared" si="322"/>
        <v>0</v>
      </c>
      <c r="X5182" s="1" t="e">
        <f t="shared" si="323"/>
        <v>#DIV/0!</v>
      </c>
    </row>
    <row r="5183" spans="1:24" hidden="1" x14ac:dyDescent="0.3">
      <c r="A5183" s="18" t="str">
        <f t="shared" si="320"/>
        <v>Industrial - Forklifts_1989_50</v>
      </c>
      <c r="B5183" s="1" t="s">
        <v>40</v>
      </c>
      <c r="C5183" s="1">
        <v>2020</v>
      </c>
      <c r="D5183" s="1" t="s">
        <v>105</v>
      </c>
      <c r="E5183" s="1">
        <v>1989</v>
      </c>
      <c r="F5183" s="1">
        <v>50</v>
      </c>
      <c r="G5183" s="1" t="s">
        <v>5</v>
      </c>
      <c r="H5183" s="1">
        <v>3.6767418055304298E-5</v>
      </c>
      <c r="I5183" s="1">
        <v>4.4488575846918203E-5</v>
      </c>
      <c r="J5183" s="1">
        <v>5.2945081999638303E-5</v>
      </c>
      <c r="K5183" s="1">
        <v>1.24932174654293E-4</v>
      </c>
      <c r="L5183" s="1">
        <v>8.4859362132247998E-5</v>
      </c>
      <c r="M5183" s="1">
        <v>6.5737447343218397E-3</v>
      </c>
      <c r="N5183" s="1">
        <v>1.18268528077895E-5</v>
      </c>
      <c r="O5183" s="1">
        <v>1.0880704583166401E-5</v>
      </c>
      <c r="P5183" s="1">
        <v>5.9674507552195199E-8</v>
      </c>
      <c r="Q5183" s="1">
        <v>5.3654020808250999E-8</v>
      </c>
      <c r="R5183" s="1">
        <v>213.27790821925601</v>
      </c>
      <c r="S5183" s="1">
        <v>490.64842757679901</v>
      </c>
      <c r="T5183" s="1">
        <v>1.3639480973736799</v>
      </c>
      <c r="U5183" s="1">
        <v>19993.923423754499</v>
      </c>
      <c r="V5183" s="1">
        <f t="shared" si="321"/>
        <v>0.73678212294330536</v>
      </c>
      <c r="W5183" s="1">
        <f t="shared" si="322"/>
        <v>1.4053689018625548</v>
      </c>
      <c r="X5183" s="1">
        <f t="shared" si="323"/>
        <v>359.72661168086688</v>
      </c>
    </row>
    <row r="5184" spans="1:24" hidden="1" x14ac:dyDescent="0.3">
      <c r="A5184" s="18" t="str">
        <f t="shared" si="320"/>
        <v>Industrial - Forklifts_1989_100</v>
      </c>
      <c r="B5184" s="1" t="s">
        <v>40</v>
      </c>
      <c r="C5184" s="1">
        <v>2020</v>
      </c>
      <c r="D5184" s="1" t="s">
        <v>105</v>
      </c>
      <c r="E5184" s="1">
        <v>1989</v>
      </c>
      <c r="F5184" s="1">
        <v>100</v>
      </c>
      <c r="G5184" s="1" t="s">
        <v>5</v>
      </c>
      <c r="H5184" s="1">
        <v>3.5848979453624499E-4</v>
      </c>
      <c r="I5184" s="1">
        <v>4.3377265138885699E-4</v>
      </c>
      <c r="J5184" s="1">
        <v>5.1622530413219299E-4</v>
      </c>
      <c r="K5184" s="1">
        <v>1.48685145434586E-3</v>
      </c>
      <c r="L5184" s="1">
        <v>3.36068659307039E-3</v>
      </c>
      <c r="M5184" s="1">
        <v>0.17076125615141999</v>
      </c>
      <c r="N5184" s="1">
        <v>3.0093024841429102E-4</v>
      </c>
      <c r="O5184" s="1">
        <v>2.7685582854114802E-4</v>
      </c>
      <c r="P5184" s="1">
        <v>1.56801780251914E-6</v>
      </c>
      <c r="Q5184" s="1">
        <v>1.39373041714808E-6</v>
      </c>
      <c r="R5184" s="1">
        <v>5540.1608959226796</v>
      </c>
      <c r="S5184" s="1">
        <v>6513.4529629865801</v>
      </c>
      <c r="T5184" s="1">
        <v>10.400104242474301</v>
      </c>
      <c r="U5184" s="1">
        <v>526628.68874507898</v>
      </c>
      <c r="V5184" s="1">
        <f t="shared" si="321"/>
        <v>0.27273837811810747</v>
      </c>
      <c r="W5184" s="1">
        <f t="shared" si="322"/>
        <v>2.1130613186943585</v>
      </c>
      <c r="X5184" s="1">
        <f t="shared" si="323"/>
        <v>626.28727665877284</v>
      </c>
    </row>
    <row r="5185" spans="1:24" hidden="1" x14ac:dyDescent="0.3">
      <c r="A5185" s="18" t="str">
        <f t="shared" si="320"/>
        <v>Industrial - Forklifts_1989_175</v>
      </c>
      <c r="B5185" s="1" t="s">
        <v>40</v>
      </c>
      <c r="C5185" s="1">
        <v>2020</v>
      </c>
      <c r="D5185" s="1" t="s">
        <v>105</v>
      </c>
      <c r="E5185" s="1">
        <v>1989</v>
      </c>
      <c r="F5185" s="1">
        <v>175</v>
      </c>
      <c r="G5185" s="1" t="s">
        <v>5</v>
      </c>
      <c r="H5185" s="1">
        <v>3.9636009707399901E-5</v>
      </c>
      <c r="I5185" s="1">
        <v>4.7959571745953898E-5</v>
      </c>
      <c r="J5185" s="1">
        <v>5.7075853978655801E-5</v>
      </c>
      <c r="K5185" s="1">
        <v>1.8506794702699E-4</v>
      </c>
      <c r="L5185" s="1">
        <v>5.0509375981021797E-4</v>
      </c>
      <c r="M5185" s="1">
        <v>2.7474177833997599E-2</v>
      </c>
      <c r="N5185" s="1">
        <v>2.6643790268339099E-5</v>
      </c>
      <c r="O5185" s="1">
        <v>2.4512287046872002E-5</v>
      </c>
      <c r="P5185" s="1">
        <v>2.5282331866785602E-7</v>
      </c>
      <c r="Q5185" s="1">
        <v>2.2424054610738699E-7</v>
      </c>
      <c r="R5185" s="1">
        <v>891.36944242532195</v>
      </c>
      <c r="S5185" s="1">
        <v>562.91447504935104</v>
      </c>
      <c r="T5185" s="1">
        <v>0.85246756085855402</v>
      </c>
      <c r="U5185" s="1">
        <v>83986.839677363198</v>
      </c>
      <c r="V5185" s="1">
        <f t="shared" si="321"/>
        <v>0.18908307544468531</v>
      </c>
      <c r="W5185" s="1">
        <f t="shared" si="322"/>
        <v>1.9913580963302167</v>
      </c>
      <c r="X5185" s="1">
        <f t="shared" si="323"/>
        <v>660.33536159712332</v>
      </c>
    </row>
    <row r="5186" spans="1:24" hidden="1" x14ac:dyDescent="0.3">
      <c r="A5186" s="18" t="str">
        <f t="shared" si="320"/>
        <v>Industrial - Forklifts_1989_300</v>
      </c>
      <c r="B5186" s="1" t="s">
        <v>40</v>
      </c>
      <c r="C5186" s="1">
        <v>2020</v>
      </c>
      <c r="D5186" s="1" t="s">
        <v>105</v>
      </c>
      <c r="E5186" s="1">
        <v>1989</v>
      </c>
      <c r="F5186" s="1">
        <v>300</v>
      </c>
      <c r="G5186" s="1" t="s">
        <v>5</v>
      </c>
      <c r="H5186" s="1">
        <v>3.2269117822050102E-5</v>
      </c>
      <c r="I5186" s="1">
        <v>3.9045632564680598E-5</v>
      </c>
      <c r="J5186" s="1">
        <v>4.6467529663752203E-5</v>
      </c>
      <c r="K5186" s="1">
        <v>1.5067055013320201E-4</v>
      </c>
      <c r="L5186" s="1">
        <v>4.1121520977565099E-4</v>
      </c>
      <c r="M5186" s="1">
        <v>2.2367727935632901E-2</v>
      </c>
      <c r="N5186" s="1">
        <v>2.1691679201363002E-5</v>
      </c>
      <c r="O5186" s="1">
        <v>1.9956344865253901E-5</v>
      </c>
      <c r="P5186" s="1">
        <v>2.0583266374393899E-7</v>
      </c>
      <c r="Q5186" s="1">
        <v>1.82562388500707E-7</v>
      </c>
      <c r="R5186" s="1">
        <v>725.696299222265</v>
      </c>
      <c r="S5186" s="1">
        <v>300.47461843850499</v>
      </c>
      <c r="T5186" s="1">
        <v>0.51148053651513203</v>
      </c>
      <c r="U5186" s="1">
        <v>66104.416056471106</v>
      </c>
      <c r="V5186" s="1">
        <f t="shared" si="321"/>
        <v>0.19558276906287109</v>
      </c>
      <c r="W5186" s="1">
        <f t="shared" si="322"/>
        <v>2.0598106401647214</v>
      </c>
      <c r="X5186" s="1">
        <f t="shared" si="323"/>
        <v>587.46051313257647</v>
      </c>
    </row>
    <row r="5187" spans="1:24" hidden="1" x14ac:dyDescent="0.3">
      <c r="A5187" s="18" t="str">
        <f t="shared" si="320"/>
        <v>Industrial - Forklifts_1990_50</v>
      </c>
      <c r="B5187" s="1" t="s">
        <v>40</v>
      </c>
      <c r="C5187" s="1">
        <v>2020</v>
      </c>
      <c r="D5187" s="1" t="s">
        <v>105</v>
      </c>
      <c r="E5187" s="1">
        <v>1990</v>
      </c>
      <c r="F5187" s="1">
        <v>50</v>
      </c>
      <c r="G5187" s="1" t="s">
        <v>5</v>
      </c>
      <c r="H5187" s="1">
        <v>3.8546364346495397E-5</v>
      </c>
      <c r="I5187" s="1">
        <v>4.6641100859259403E-5</v>
      </c>
      <c r="J5187" s="1">
        <v>5.5506764658953398E-5</v>
      </c>
      <c r="K5187" s="1">
        <v>1.30976864232913E-4</v>
      </c>
      <c r="L5187" s="1">
        <v>8.8965177974712902E-5</v>
      </c>
      <c r="M5187" s="1">
        <v>6.8918072862467102E-3</v>
      </c>
      <c r="N5187" s="1">
        <v>1.2399080531456E-5</v>
      </c>
      <c r="O5187" s="1">
        <v>1.14071540889395E-5</v>
      </c>
      <c r="P5187" s="1">
        <v>6.2561785188306597E-8</v>
      </c>
      <c r="Q5187" s="1">
        <v>5.6250004599681597E-8</v>
      </c>
      <c r="R5187" s="1">
        <v>223.597097433166</v>
      </c>
      <c r="S5187" s="1">
        <v>431.69454674392802</v>
      </c>
      <c r="T5187" s="1">
        <v>0.68197404868684297</v>
      </c>
      <c r="U5187" s="1">
        <v>19750.0255135347</v>
      </c>
      <c r="V5187" s="1">
        <f t="shared" si="321"/>
        <v>0.78196935231670728</v>
      </c>
      <c r="W5187" s="1">
        <f t="shared" si="322"/>
        <v>1.4915609048240523</v>
      </c>
      <c r="X5187" s="1">
        <f t="shared" si="323"/>
        <v>633.00729342291834</v>
      </c>
    </row>
    <row r="5188" spans="1:24" hidden="1" x14ac:dyDescent="0.3">
      <c r="A5188" s="18" t="str">
        <f t="shared" si="320"/>
        <v>Industrial - Forklifts_1990_100</v>
      </c>
      <c r="B5188" s="1" t="s">
        <v>40</v>
      </c>
      <c r="C5188" s="1">
        <v>2020</v>
      </c>
      <c r="D5188" s="1" t="s">
        <v>105</v>
      </c>
      <c r="E5188" s="1">
        <v>1990</v>
      </c>
      <c r="F5188" s="1">
        <v>100</v>
      </c>
      <c r="G5188" s="1" t="s">
        <v>5</v>
      </c>
      <c r="H5188" s="1">
        <v>3.1650971617815798E-4</v>
      </c>
      <c r="I5188" s="1">
        <v>3.8297675657557198E-4</v>
      </c>
      <c r="J5188" s="1">
        <v>4.5577399129654802E-4</v>
      </c>
      <c r="K5188" s="1">
        <v>1.31273731912753E-3</v>
      </c>
      <c r="L5188" s="1">
        <v>2.9671415363789599E-3</v>
      </c>
      <c r="M5188" s="1">
        <v>0.15076467319977499</v>
      </c>
      <c r="N5188" s="1">
        <v>2.6569054117215598E-4</v>
      </c>
      <c r="O5188" s="1">
        <v>2.44435297878384E-4</v>
      </c>
      <c r="P5188" s="1">
        <v>1.3843988788569301E-6</v>
      </c>
      <c r="Q5188" s="1">
        <v>1.2305209952519399E-6</v>
      </c>
      <c r="R5188" s="1">
        <v>4891.39378435647</v>
      </c>
      <c r="S5188" s="1">
        <v>6060.8392972374404</v>
      </c>
      <c r="T5188" s="1">
        <v>9.2066496572723793</v>
      </c>
      <c r="U5188" s="1">
        <v>469715.04553590098</v>
      </c>
      <c r="V5188" s="1">
        <f t="shared" si="321"/>
        <v>0.26997686259855413</v>
      </c>
      <c r="W5188" s="1">
        <f t="shared" si="322"/>
        <v>2.0916662672696011</v>
      </c>
      <c r="X5188" s="1">
        <f t="shared" si="323"/>
        <v>658.3110602508865</v>
      </c>
    </row>
    <row r="5189" spans="1:24" hidden="1" x14ac:dyDescent="0.3">
      <c r="A5189" s="18" t="str">
        <f t="shared" si="320"/>
        <v>Industrial - Forklifts_1990_175</v>
      </c>
      <c r="B5189" s="1" t="s">
        <v>40</v>
      </c>
      <c r="C5189" s="1">
        <v>2020</v>
      </c>
      <c r="D5189" s="1" t="s">
        <v>105</v>
      </c>
      <c r="E5189" s="1">
        <v>1990</v>
      </c>
      <c r="F5189" s="1">
        <v>175</v>
      </c>
      <c r="G5189" s="1" t="s">
        <v>5</v>
      </c>
      <c r="H5189" s="1">
        <v>6.7589963734096398E-5</v>
      </c>
      <c r="I5189" s="1">
        <v>8.1783856118256704E-5</v>
      </c>
      <c r="J5189" s="1">
        <v>9.7329547777098897E-5</v>
      </c>
      <c r="K5189" s="1">
        <v>3.1559018983595097E-4</v>
      </c>
      <c r="L5189" s="1">
        <v>8.6131952131188801E-4</v>
      </c>
      <c r="M5189" s="1">
        <v>4.68507979772071E-2</v>
      </c>
      <c r="N5189" s="1">
        <v>4.5434765791766899E-5</v>
      </c>
      <c r="O5189" s="1">
        <v>4.1799984528425498E-5</v>
      </c>
      <c r="P5189" s="1">
        <v>4.3113116244655498E-7</v>
      </c>
      <c r="Q5189" s="1">
        <v>3.8238991490313102E-7</v>
      </c>
      <c r="R5189" s="1">
        <v>1520.0225434388601</v>
      </c>
      <c r="S5189" s="1">
        <v>1032.64378362093</v>
      </c>
      <c r="T5189" s="1">
        <v>1.7049351217171</v>
      </c>
      <c r="U5189" s="1">
        <v>147151.73916598299</v>
      </c>
      <c r="V5189" s="1">
        <f t="shared" si="321"/>
        <v>0.18403091485232068</v>
      </c>
      <c r="W5189" s="1">
        <f t="shared" si="322"/>
        <v>1.938150473829338</v>
      </c>
      <c r="X5189" s="1">
        <f t="shared" si="323"/>
        <v>605.67922524871108</v>
      </c>
    </row>
    <row r="5190" spans="1:24" hidden="1" x14ac:dyDescent="0.3">
      <c r="A5190" s="18" t="str">
        <f t="shared" si="320"/>
        <v>Industrial - Forklifts_1990_300</v>
      </c>
      <c r="B5190" s="1" t="s">
        <v>40</v>
      </c>
      <c r="C5190" s="1">
        <v>2020</v>
      </c>
      <c r="D5190" s="1" t="s">
        <v>105</v>
      </c>
      <c r="E5190" s="1">
        <v>1990</v>
      </c>
      <c r="F5190" s="1">
        <v>300</v>
      </c>
      <c r="G5190" s="1" t="s">
        <v>5</v>
      </c>
      <c r="H5190" s="1">
        <v>4.6869445972562002E-5</v>
      </c>
      <c r="I5190" s="1">
        <v>5.6712029626799998E-5</v>
      </c>
      <c r="J5190" s="1">
        <v>6.7492002200489204E-5</v>
      </c>
      <c r="K5190" s="1">
        <v>2.1884221465449499E-4</v>
      </c>
      <c r="L5190" s="1">
        <v>5.9727164417571095E-4</v>
      </c>
      <c r="M5190" s="1">
        <v>3.2488121360781198E-2</v>
      </c>
      <c r="N5190" s="1">
        <v>3.1506190903294901E-5</v>
      </c>
      <c r="O5190" s="1">
        <v>2.8985695631031301E-5</v>
      </c>
      <c r="P5190" s="1">
        <v>2.9896270997972199E-7</v>
      </c>
      <c r="Q5190" s="1">
        <v>2.6516367914492202E-7</v>
      </c>
      <c r="R5190" s="1">
        <v>1054.04131827999</v>
      </c>
      <c r="S5190" s="1">
        <v>524.87971322169199</v>
      </c>
      <c r="T5190" s="1">
        <v>0.68197404868684297</v>
      </c>
      <c r="U5190" s="1">
        <v>101433.00458009201</v>
      </c>
      <c r="V5190" s="1">
        <f t="shared" si="321"/>
        <v>0.18513328224544032</v>
      </c>
      <c r="W5190" s="1">
        <f t="shared" si="322"/>
        <v>1.9497602291088962</v>
      </c>
      <c r="X5190" s="1">
        <f t="shared" si="323"/>
        <v>769.64763429394441</v>
      </c>
    </row>
    <row r="5191" spans="1:24" hidden="1" x14ac:dyDescent="0.3">
      <c r="A5191" s="18" t="str">
        <f t="shared" si="320"/>
        <v>Industrial - Forklifts_1990_600</v>
      </c>
      <c r="B5191" s="1" t="s">
        <v>40</v>
      </c>
      <c r="C5191" s="1">
        <v>2020</v>
      </c>
      <c r="D5191" s="1" t="s">
        <v>105</v>
      </c>
      <c r="E5191" s="1">
        <v>1990</v>
      </c>
      <c r="F5191" s="1">
        <v>600</v>
      </c>
      <c r="G5191" s="1" t="s">
        <v>5</v>
      </c>
      <c r="H5191" s="1">
        <v>1.12201130738219E-5</v>
      </c>
      <c r="I5191" s="1">
        <v>1.35763368193245E-5</v>
      </c>
      <c r="J5191" s="1">
        <v>1.6156962826303599E-5</v>
      </c>
      <c r="K5191" s="1">
        <v>5.4002514362287601E-5</v>
      </c>
      <c r="L5191" s="1">
        <v>1.47300826024716E-4</v>
      </c>
      <c r="M5191" s="1">
        <v>8.5321892248705605E-3</v>
      </c>
      <c r="N5191" s="1">
        <v>7.2411845470207203E-6</v>
      </c>
      <c r="O5191" s="1">
        <v>6.6618897832590604E-6</v>
      </c>
      <c r="P5191" s="1">
        <v>7.8547717240677505E-8</v>
      </c>
      <c r="Q5191" s="1">
        <v>6.9638581464992906E-8</v>
      </c>
      <c r="R5191" s="1">
        <v>276.817482874012</v>
      </c>
      <c r="S5191" s="1">
        <v>76.069523655317695</v>
      </c>
      <c r="T5191" s="1">
        <v>0.34098702434342099</v>
      </c>
      <c r="U5191" s="1">
        <v>26624.333279361199</v>
      </c>
      <c r="V5191" s="1">
        <f t="shared" si="321"/>
        <v>0.16884665588811665</v>
      </c>
      <c r="W5191" s="1">
        <f t="shared" si="322"/>
        <v>1.8319560139690203</v>
      </c>
      <c r="X5191" s="1">
        <f t="shared" si="323"/>
        <v>223.08627080983933</v>
      </c>
    </row>
    <row r="5192" spans="1:24" hidden="1" x14ac:dyDescent="0.3">
      <c r="A5192" s="18" t="str">
        <f t="shared" si="320"/>
        <v>Industrial - Forklifts_1991_50</v>
      </c>
      <c r="B5192" s="1" t="s">
        <v>40</v>
      </c>
      <c r="C5192" s="1">
        <v>2020</v>
      </c>
      <c r="D5192" s="1" t="s">
        <v>105</v>
      </c>
      <c r="E5192" s="1">
        <v>1991</v>
      </c>
      <c r="F5192" s="1">
        <v>50</v>
      </c>
      <c r="G5192" s="1" t="s">
        <v>5</v>
      </c>
      <c r="H5192" s="1">
        <v>3.4490898488476799E-5</v>
      </c>
      <c r="I5192" s="1">
        <v>4.1733987171056998E-5</v>
      </c>
      <c r="J5192" s="1">
        <v>4.9666893823406703E-5</v>
      </c>
      <c r="K5192" s="1">
        <v>1.17196778611552E-4</v>
      </c>
      <c r="L5192" s="1">
        <v>7.9605144987275205E-5</v>
      </c>
      <c r="M5192" s="1">
        <v>6.1667197293975799E-3</v>
      </c>
      <c r="N5192" s="1">
        <v>1.1094572347126699E-5</v>
      </c>
      <c r="O5192" s="1">
        <v>1.02070065593565E-5</v>
      </c>
      <c r="P5192" s="1">
        <v>5.5979655118471998E-8</v>
      </c>
      <c r="Q5192" s="1">
        <v>5.0331937434726399E-8</v>
      </c>
      <c r="R5192" s="1">
        <v>200.07243019241</v>
      </c>
      <c r="S5192" s="1">
        <v>414.57890392148101</v>
      </c>
      <c r="T5192" s="1">
        <v>1.0229610730302601</v>
      </c>
      <c r="U5192" s="1">
        <v>17066.8315447676</v>
      </c>
      <c r="V5192" s="1">
        <f t="shared" si="321"/>
        <v>0.80970268052357419</v>
      </c>
      <c r="W5192" s="1">
        <f t="shared" si="322"/>
        <v>1.5444606098974847</v>
      </c>
      <c r="X5192" s="1">
        <f t="shared" si="323"/>
        <v>405.27339197120887</v>
      </c>
    </row>
    <row r="5193" spans="1:24" hidden="1" x14ac:dyDescent="0.3">
      <c r="A5193" s="18" t="str">
        <f t="shared" si="320"/>
        <v>Industrial - Forklifts_1991_75</v>
      </c>
      <c r="B5193" s="1" t="s">
        <v>40</v>
      </c>
      <c r="C5193" s="1">
        <v>2020</v>
      </c>
      <c r="D5193" s="1" t="s">
        <v>105</v>
      </c>
      <c r="E5193" s="1">
        <v>1991</v>
      </c>
      <c r="F5193" s="1">
        <v>75</v>
      </c>
      <c r="G5193" s="1" t="s">
        <v>5</v>
      </c>
      <c r="H5193" s="1">
        <v>1.05880147617137E-4</v>
      </c>
      <c r="I5193" s="1">
        <v>1.2811497861673599E-4</v>
      </c>
      <c r="J5193" s="1">
        <v>1.5246741256867699E-4</v>
      </c>
      <c r="K5193" s="1">
        <v>4.3914235180543901E-4</v>
      </c>
      <c r="L5193" s="1">
        <v>9.9258053644048997E-4</v>
      </c>
      <c r="M5193" s="1">
        <v>5.0434425984118597E-2</v>
      </c>
      <c r="N5193" s="1">
        <v>8.8879905677051395E-5</v>
      </c>
      <c r="O5193" s="1">
        <v>8.1769513222887294E-5</v>
      </c>
      <c r="P5193" s="1">
        <v>4.63114875032348E-7</v>
      </c>
      <c r="Q5193" s="1">
        <v>4.1163900494582397E-7</v>
      </c>
      <c r="R5193" s="1">
        <v>1636.28940746227</v>
      </c>
      <c r="S5193" s="1">
        <v>2162.2762099023998</v>
      </c>
      <c r="T5193" s="1">
        <v>4.2623378042927698</v>
      </c>
      <c r="U5193" s="1">
        <v>160959.841065135</v>
      </c>
      <c r="V5193" s="1">
        <f t="shared" si="321"/>
        <v>0.26355482691248749</v>
      </c>
      <c r="W5193" s="1">
        <f t="shared" si="322"/>
        <v>2.0419110575732784</v>
      </c>
      <c r="X5193" s="1">
        <f t="shared" si="323"/>
        <v>507.29817982157249</v>
      </c>
    </row>
    <row r="5194" spans="1:24" hidden="1" x14ac:dyDescent="0.3">
      <c r="A5194" s="18" t="str">
        <f t="shared" ref="A5194:A5257" si="324">D5194&amp;"_"&amp;E5194&amp;"_"&amp;F5194</f>
        <v>Industrial - Forklifts_1991_175</v>
      </c>
      <c r="B5194" s="1" t="s">
        <v>40</v>
      </c>
      <c r="C5194" s="1">
        <v>2020</v>
      </c>
      <c r="D5194" s="1" t="s">
        <v>105</v>
      </c>
      <c r="E5194" s="1">
        <v>1991</v>
      </c>
      <c r="F5194" s="1">
        <v>175</v>
      </c>
      <c r="G5194" s="1" t="s">
        <v>5</v>
      </c>
      <c r="H5194" s="1">
        <v>5.1356301085071101E-5</v>
      </c>
      <c r="I5194" s="1">
        <v>6.2141124312936098E-5</v>
      </c>
      <c r="J5194" s="1">
        <v>7.3953073562502405E-5</v>
      </c>
      <c r="K5194" s="1">
        <v>2.39792180869802E-4</v>
      </c>
      <c r="L5194" s="1">
        <v>6.5444900726627101E-4</v>
      </c>
      <c r="M5194" s="1">
        <v>3.5598239058967203E-2</v>
      </c>
      <c r="N5194" s="1">
        <v>3.4522307496883302E-5</v>
      </c>
      <c r="O5194" s="1">
        <v>3.1760522897132698E-5</v>
      </c>
      <c r="P5194" s="1">
        <v>3.2758268480313602E-7</v>
      </c>
      <c r="Q5194" s="1">
        <v>2.9054804170213298E-7</v>
      </c>
      <c r="R5194" s="1">
        <v>1154.9456618152001</v>
      </c>
      <c r="S5194" s="1">
        <v>787.31956983253804</v>
      </c>
      <c r="T5194" s="1">
        <v>1.0229610730302601</v>
      </c>
      <c r="U5194" s="1">
        <v>111143.27927469301</v>
      </c>
      <c r="V5194" s="1">
        <f t="shared" si="321"/>
        <v>0.18513328224544082</v>
      </c>
      <c r="W5194" s="1">
        <f t="shared" si="322"/>
        <v>1.9497602291089029</v>
      </c>
      <c r="X5194" s="1">
        <f t="shared" si="323"/>
        <v>769.64763429394782</v>
      </c>
    </row>
    <row r="5195" spans="1:24" hidden="1" x14ac:dyDescent="0.3">
      <c r="A5195" s="18" t="str">
        <f t="shared" si="324"/>
        <v>Industrial - Forklifts_1991_300</v>
      </c>
      <c r="B5195" s="1" t="s">
        <v>40</v>
      </c>
      <c r="C5195" s="1">
        <v>2020</v>
      </c>
      <c r="D5195" s="1" t="s">
        <v>105</v>
      </c>
      <c r="E5195" s="1">
        <v>1991</v>
      </c>
      <c r="F5195" s="1">
        <v>300</v>
      </c>
      <c r="G5195" s="1" t="s">
        <v>5</v>
      </c>
      <c r="H5195" s="1">
        <v>2.1827943790585099E-5</v>
      </c>
      <c r="I5195" s="1">
        <v>2.6411811986607999E-5</v>
      </c>
      <c r="J5195" s="1">
        <v>3.1432239058442597E-5</v>
      </c>
      <c r="K5195" s="1">
        <v>1.01918754560955E-4</v>
      </c>
      <c r="L5195" s="1">
        <v>2.7816014476488498E-4</v>
      </c>
      <c r="M5195" s="1">
        <v>1.51303023154996E-2</v>
      </c>
      <c r="N5195" s="1">
        <v>1.4672999644484E-5</v>
      </c>
      <c r="O5195" s="1">
        <v>1.34991596729253E-5</v>
      </c>
      <c r="P5195" s="1">
        <v>1.3923230995174699E-7</v>
      </c>
      <c r="Q5195" s="1">
        <v>1.2349149352156699E-7</v>
      </c>
      <c r="R5195" s="1">
        <v>490.88599557671</v>
      </c>
      <c r="S5195" s="1">
        <v>262.43985661084599</v>
      </c>
      <c r="T5195" s="1">
        <v>0.34098702434342099</v>
      </c>
      <c r="U5195" s="1">
        <v>47239.174189952297</v>
      </c>
      <c r="V5195" s="1">
        <f t="shared" ref="V5195:V5258" si="325">IFERROR(CONVERT(I5195,"ton","g")*365/U5195,0)</f>
        <v>0.18513328224544012</v>
      </c>
      <c r="W5195" s="1">
        <f t="shared" ref="W5195:W5258" si="326">IFERROR(CONVERT(L5195,"ton","g")*365/U5195,0)</f>
        <v>1.9497602291088976</v>
      </c>
      <c r="X5195" s="1">
        <f t="shared" ref="X5195:X5258" si="327">S5195/T5195</f>
        <v>769.64763429394554</v>
      </c>
    </row>
    <row r="5196" spans="1:24" hidden="1" x14ac:dyDescent="0.3">
      <c r="A5196" s="18" t="str">
        <f t="shared" si="324"/>
        <v>Industrial - Forklifts_1992_25</v>
      </c>
      <c r="B5196" s="1" t="s">
        <v>40</v>
      </c>
      <c r="C5196" s="1">
        <v>2020</v>
      </c>
      <c r="D5196" s="1" t="s">
        <v>105</v>
      </c>
      <c r="E5196" s="1">
        <v>1992</v>
      </c>
      <c r="F5196" s="1">
        <v>25</v>
      </c>
      <c r="G5196" s="1" t="s">
        <v>5</v>
      </c>
      <c r="H5196" s="1">
        <v>0</v>
      </c>
      <c r="I5196" s="1">
        <v>0</v>
      </c>
      <c r="J5196" s="1">
        <v>0</v>
      </c>
      <c r="K5196" s="1">
        <v>0</v>
      </c>
      <c r="L5196" s="1">
        <v>0</v>
      </c>
      <c r="M5196" s="1">
        <v>0</v>
      </c>
      <c r="N5196" s="1">
        <v>0</v>
      </c>
      <c r="O5196" s="1">
        <v>0</v>
      </c>
      <c r="P5196" s="1">
        <v>0</v>
      </c>
      <c r="Q5196" s="1">
        <v>0</v>
      </c>
      <c r="R5196" s="1">
        <v>0</v>
      </c>
      <c r="S5196" s="1">
        <v>0</v>
      </c>
      <c r="T5196" s="1">
        <v>0</v>
      </c>
      <c r="U5196" s="1">
        <v>0</v>
      </c>
      <c r="V5196" s="1">
        <f t="shared" si="325"/>
        <v>0</v>
      </c>
      <c r="W5196" s="1">
        <f t="shared" si="326"/>
        <v>0</v>
      </c>
      <c r="X5196" s="1" t="e">
        <f t="shared" si="327"/>
        <v>#DIV/0!</v>
      </c>
    </row>
    <row r="5197" spans="1:24" hidden="1" x14ac:dyDescent="0.3">
      <c r="A5197" s="18" t="str">
        <f t="shared" si="324"/>
        <v>Industrial - Forklifts_1992_50</v>
      </c>
      <c r="B5197" s="1" t="s">
        <v>40</v>
      </c>
      <c r="C5197" s="1">
        <v>2020</v>
      </c>
      <c r="D5197" s="1" t="s">
        <v>105</v>
      </c>
      <c r="E5197" s="1">
        <v>1992</v>
      </c>
      <c r="F5197" s="1">
        <v>50</v>
      </c>
      <c r="G5197" s="1" t="s">
        <v>5</v>
      </c>
      <c r="H5197" s="1">
        <v>3.8661471080160199E-5</v>
      </c>
      <c r="I5197" s="1">
        <v>4.6780380006993899E-5</v>
      </c>
      <c r="J5197" s="1">
        <v>5.5672518355430802E-5</v>
      </c>
      <c r="K5197" s="1">
        <v>1.3136798591930601E-4</v>
      </c>
      <c r="L5197" s="1">
        <v>8.9230844820865497E-5</v>
      </c>
      <c r="M5197" s="1">
        <v>6.9123875261530403E-3</v>
      </c>
      <c r="N5197" s="1">
        <v>1.24361065307848E-5</v>
      </c>
      <c r="O5197" s="1">
        <v>1.1441218008322099E-5</v>
      </c>
      <c r="P5197" s="1">
        <v>6.2748606510300202E-8</v>
      </c>
      <c r="Q5197" s="1">
        <v>5.6417977751180501E-8</v>
      </c>
      <c r="R5197" s="1">
        <v>224.26480065184401</v>
      </c>
      <c r="S5197" s="1">
        <v>469.72930857158701</v>
      </c>
      <c r="T5197" s="1">
        <v>0.85246756085855402</v>
      </c>
      <c r="U5197" s="1">
        <v>19634.685098292299</v>
      </c>
      <c r="V5197" s="1">
        <f t="shared" si="325"/>
        <v>0.78891171574045271</v>
      </c>
      <c r="W5197" s="1">
        <f t="shared" si="326"/>
        <v>1.5048030579074954</v>
      </c>
      <c r="X5197" s="1">
        <f t="shared" si="327"/>
        <v>551.02308890030247</v>
      </c>
    </row>
    <row r="5198" spans="1:24" hidden="1" x14ac:dyDescent="0.3">
      <c r="A5198" s="18" t="str">
        <f t="shared" si="324"/>
        <v>Industrial - Forklifts_1992_100</v>
      </c>
      <c r="B5198" s="1" t="s">
        <v>40</v>
      </c>
      <c r="C5198" s="1">
        <v>2020</v>
      </c>
      <c r="D5198" s="1" t="s">
        <v>105</v>
      </c>
      <c r="E5198" s="1">
        <v>1992</v>
      </c>
      <c r="F5198" s="1">
        <v>100</v>
      </c>
      <c r="G5198" s="1" t="s">
        <v>5</v>
      </c>
      <c r="H5198" s="1">
        <v>9.8330263270932902E-5</v>
      </c>
      <c r="I5198" s="1">
        <v>1.1897961855782801E-4</v>
      </c>
      <c r="J5198" s="1">
        <v>1.4159557911014301E-4</v>
      </c>
      <c r="K5198" s="1">
        <v>4.0782888991227999E-4</v>
      </c>
      <c r="L5198" s="1">
        <v>9.2180363989216704E-4</v>
      </c>
      <c r="M5198" s="1">
        <v>4.6838151405581202E-2</v>
      </c>
      <c r="N5198" s="1">
        <v>8.2542239705997398E-5</v>
      </c>
      <c r="O5198" s="1">
        <v>7.5938860529517696E-5</v>
      </c>
      <c r="P5198" s="1">
        <v>4.3009202963413303E-7</v>
      </c>
      <c r="Q5198" s="1">
        <v>3.8228669528560701E-7</v>
      </c>
      <c r="R5198" s="1">
        <v>1519.6122393501601</v>
      </c>
      <c r="S5198" s="1">
        <v>1764.8129488033701</v>
      </c>
      <c r="T5198" s="1">
        <v>2.89838970691908</v>
      </c>
      <c r="U5198" s="1">
        <v>142742.22380027201</v>
      </c>
      <c r="V5198" s="1">
        <f t="shared" si="325"/>
        <v>0.27599976643466018</v>
      </c>
      <c r="W5198" s="1">
        <f t="shared" si="326"/>
        <v>2.1383291726154123</v>
      </c>
      <c r="X5198" s="1">
        <f t="shared" si="327"/>
        <v>608.89429209273749</v>
      </c>
    </row>
    <row r="5199" spans="1:24" hidden="1" x14ac:dyDescent="0.3">
      <c r="A5199" s="18" t="str">
        <f t="shared" si="324"/>
        <v>Industrial - Forklifts_1992_175</v>
      </c>
      <c r="B5199" s="1" t="s">
        <v>40</v>
      </c>
      <c r="C5199" s="1">
        <v>2020</v>
      </c>
      <c r="D5199" s="1" t="s">
        <v>105</v>
      </c>
      <c r="E5199" s="1">
        <v>1992</v>
      </c>
      <c r="F5199" s="1">
        <v>175</v>
      </c>
      <c r="G5199" s="1" t="s">
        <v>5</v>
      </c>
      <c r="H5199" s="1">
        <v>5.0436013150188603E-5</v>
      </c>
      <c r="I5199" s="1">
        <v>6.1027575911728202E-5</v>
      </c>
      <c r="J5199" s="1">
        <v>7.2627858936271603E-5</v>
      </c>
      <c r="K5199" s="1">
        <v>2.3549518427403701E-4</v>
      </c>
      <c r="L5199" s="1">
        <v>6.42721497444538E-4</v>
      </c>
      <c r="M5199" s="1">
        <v>3.4960330385311697E-2</v>
      </c>
      <c r="N5199" s="1">
        <v>3.3903679161071902E-5</v>
      </c>
      <c r="O5199" s="1">
        <v>3.1191384828186197E-5</v>
      </c>
      <c r="P5199" s="1">
        <v>3.2171251140413598E-7</v>
      </c>
      <c r="Q5199" s="1">
        <v>2.8534151686228301E-7</v>
      </c>
      <c r="R5199" s="1">
        <v>1134.2494174292799</v>
      </c>
      <c r="S5199" s="1">
        <v>825.35433166019698</v>
      </c>
      <c r="T5199" s="1">
        <v>1.19345458520197</v>
      </c>
      <c r="U5199" s="1">
        <v>111304.92701246</v>
      </c>
      <c r="V5199" s="1">
        <f t="shared" si="325"/>
        <v>0.18155170468546764</v>
      </c>
      <c r="W5199" s="1">
        <f t="shared" si="326"/>
        <v>1.912040282704847</v>
      </c>
      <c r="X5199" s="1">
        <f t="shared" si="327"/>
        <v>691.56743951050396</v>
      </c>
    </row>
    <row r="5200" spans="1:24" hidden="1" x14ac:dyDescent="0.3">
      <c r="A5200" s="18" t="str">
        <f t="shared" si="324"/>
        <v>Industrial - Forklifts_1992_300</v>
      </c>
      <c r="B5200" s="1" t="s">
        <v>40</v>
      </c>
      <c r="C5200" s="1">
        <v>2020</v>
      </c>
      <c r="D5200" s="1" t="s">
        <v>105</v>
      </c>
      <c r="E5200" s="1">
        <v>1992</v>
      </c>
      <c r="F5200" s="1">
        <v>300</v>
      </c>
      <c r="G5200" s="1" t="s">
        <v>5</v>
      </c>
      <c r="H5200" s="1">
        <v>2.8552327546314599E-5</v>
      </c>
      <c r="I5200" s="1">
        <v>3.4548316331040703E-5</v>
      </c>
      <c r="J5200" s="1">
        <v>4.1115351666693103E-5</v>
      </c>
      <c r="K5200" s="1">
        <v>1.33316160755004E-4</v>
      </c>
      <c r="L5200" s="1">
        <v>3.63851017752891E-4</v>
      </c>
      <c r="M5200" s="1">
        <v>1.9791389960113499E-2</v>
      </c>
      <c r="N5200" s="1">
        <v>1.9193209216388399E-5</v>
      </c>
      <c r="O5200" s="1">
        <v>1.7657752479077401E-5</v>
      </c>
      <c r="P5200" s="1">
        <v>1.8212464522136799E-7</v>
      </c>
      <c r="Q5200" s="1">
        <v>1.6153466428350499E-7</v>
      </c>
      <c r="R5200" s="1">
        <v>642.10985093567899</v>
      </c>
      <c r="S5200" s="1">
        <v>300.47461843850499</v>
      </c>
      <c r="T5200" s="1">
        <v>0.51148053651513203</v>
      </c>
      <c r="U5200" s="1">
        <v>62098.087810624304</v>
      </c>
      <c r="V5200" s="1">
        <f t="shared" si="325"/>
        <v>0.18422020488432017</v>
      </c>
      <c r="W5200" s="1">
        <f t="shared" si="326"/>
        <v>1.9401440115211219</v>
      </c>
      <c r="X5200" s="1">
        <f t="shared" si="327"/>
        <v>587.46051313257647</v>
      </c>
    </row>
    <row r="5201" spans="1:24" hidden="1" x14ac:dyDescent="0.3">
      <c r="A5201" s="18" t="str">
        <f t="shared" si="324"/>
        <v>Industrial - Forklifts_1993_50</v>
      </c>
      <c r="B5201" s="1" t="s">
        <v>40</v>
      </c>
      <c r="C5201" s="1">
        <v>2020</v>
      </c>
      <c r="D5201" s="1" t="s">
        <v>105</v>
      </c>
      <c r="E5201" s="1">
        <v>1993</v>
      </c>
      <c r="F5201" s="1">
        <v>50</v>
      </c>
      <c r="G5201" s="1" t="s">
        <v>5</v>
      </c>
      <c r="H5201" s="1">
        <v>3.3910684841844698E-5</v>
      </c>
      <c r="I5201" s="1">
        <v>4.1031928658632002E-5</v>
      </c>
      <c r="J5201" s="1">
        <v>4.8831386172256303E-5</v>
      </c>
      <c r="K5201" s="1">
        <v>1.1522526806031199E-4</v>
      </c>
      <c r="L5201" s="1">
        <v>7.8266009346051398E-5</v>
      </c>
      <c r="M5201" s="1">
        <v>6.0629817840625799E-3</v>
      </c>
      <c r="N5201" s="1">
        <v>1.090793695746E-5</v>
      </c>
      <c r="O5201" s="1">
        <v>1.00353020008632E-5</v>
      </c>
      <c r="P5201" s="1">
        <v>5.5037952777944199E-8</v>
      </c>
      <c r="Q5201" s="1">
        <v>4.9485242270469598E-8</v>
      </c>
      <c r="R5201" s="1">
        <v>196.70676680294301</v>
      </c>
      <c r="S5201" s="1">
        <v>376.54414209382202</v>
      </c>
      <c r="T5201" s="1">
        <v>0.85246756085855402</v>
      </c>
      <c r="U5201" s="1">
        <v>17471.648193153302</v>
      </c>
      <c r="V5201" s="1">
        <f t="shared" si="325"/>
        <v>0.77763653313831638</v>
      </c>
      <c r="W5201" s="1">
        <f t="shared" si="326"/>
        <v>1.4832963050989962</v>
      </c>
      <c r="X5201" s="1">
        <f t="shared" si="327"/>
        <v>441.71081620348042</v>
      </c>
    </row>
    <row r="5202" spans="1:24" hidden="1" x14ac:dyDescent="0.3">
      <c r="A5202" s="18" t="str">
        <f t="shared" si="324"/>
        <v>Industrial - Forklifts_1993_100</v>
      </c>
      <c r="B5202" s="1" t="s">
        <v>40</v>
      </c>
      <c r="C5202" s="1">
        <v>2020</v>
      </c>
      <c r="D5202" s="1" t="s">
        <v>105</v>
      </c>
      <c r="E5202" s="1">
        <v>1993</v>
      </c>
      <c r="F5202" s="1">
        <v>100</v>
      </c>
      <c r="G5202" s="1" t="s">
        <v>5</v>
      </c>
      <c r="H5202" s="1">
        <v>2.1502536848489701E-4</v>
      </c>
      <c r="I5202" s="1">
        <v>2.6018069586672502E-4</v>
      </c>
      <c r="J5202" s="1">
        <v>3.0963653061825101E-4</v>
      </c>
      <c r="K5202" s="1">
        <v>8.9182673182262504E-4</v>
      </c>
      <c r="L5202" s="1">
        <v>2.01576972078671E-3</v>
      </c>
      <c r="M5202" s="1">
        <v>0.102424120816054</v>
      </c>
      <c r="N5202" s="1">
        <v>1.80500640575396E-4</v>
      </c>
      <c r="O5202" s="1">
        <v>1.66060589329365E-4</v>
      </c>
      <c r="P5202" s="1">
        <v>9.4051102964792199E-7</v>
      </c>
      <c r="Q5202" s="1">
        <v>8.3597190515161103E-7</v>
      </c>
      <c r="R5202" s="1">
        <v>3323.0377998694798</v>
      </c>
      <c r="S5202" s="1">
        <v>4016.4708490007702</v>
      </c>
      <c r="T5202" s="1">
        <v>6.3082599503532997</v>
      </c>
      <c r="U5202" s="1">
        <v>318495.28299914201</v>
      </c>
      <c r="V5202" s="1">
        <f t="shared" si="325"/>
        <v>0.27049588762898913</v>
      </c>
      <c r="W5202" s="1">
        <f t="shared" si="326"/>
        <v>2.0956874531504188</v>
      </c>
      <c r="X5202" s="1">
        <f t="shared" si="327"/>
        <v>636.7002756086207</v>
      </c>
    </row>
    <row r="5203" spans="1:24" hidden="1" x14ac:dyDescent="0.3">
      <c r="A5203" s="18" t="str">
        <f t="shared" si="324"/>
        <v>Industrial - Forklifts_1993_175</v>
      </c>
      <c r="B5203" s="1" t="s">
        <v>40</v>
      </c>
      <c r="C5203" s="1">
        <v>2020</v>
      </c>
      <c r="D5203" s="1" t="s">
        <v>105</v>
      </c>
      <c r="E5203" s="1">
        <v>1993</v>
      </c>
      <c r="F5203" s="1">
        <v>175</v>
      </c>
      <c r="G5203" s="1" t="s">
        <v>5</v>
      </c>
      <c r="H5203" s="1">
        <v>5.0430774587608698E-5</v>
      </c>
      <c r="I5203" s="1">
        <v>6.1021237251006497E-5</v>
      </c>
      <c r="J5203" s="1">
        <v>7.2620315406156494E-5</v>
      </c>
      <c r="K5203" s="1">
        <v>2.3547072444497801E-4</v>
      </c>
      <c r="L5203" s="1">
        <v>6.4265474084393697E-4</v>
      </c>
      <c r="M5203" s="1">
        <v>3.4956699212522702E-2</v>
      </c>
      <c r="N5203" s="1">
        <v>3.3900157737908602E-5</v>
      </c>
      <c r="O5203" s="1">
        <v>3.1188145118875901E-5</v>
      </c>
      <c r="P5203" s="1">
        <v>3.2167909656782199E-7</v>
      </c>
      <c r="Q5203" s="1">
        <v>2.8531187971811998E-7</v>
      </c>
      <c r="R5203" s="1">
        <v>1134.1316080271599</v>
      </c>
      <c r="S5203" s="1">
        <v>770.203927010092</v>
      </c>
      <c r="T5203" s="1">
        <v>1.3639480973736799</v>
      </c>
      <c r="U5203" s="1">
        <v>109946.61058069</v>
      </c>
      <c r="V5203" s="1">
        <f t="shared" si="325"/>
        <v>0.18377556397187034</v>
      </c>
      <c r="W5203" s="1">
        <f t="shared" si="326"/>
        <v>1.9354612059401117</v>
      </c>
      <c r="X5203" s="1">
        <f t="shared" si="327"/>
        <v>564.68712298740775</v>
      </c>
    </row>
    <row r="5204" spans="1:24" hidden="1" x14ac:dyDescent="0.3">
      <c r="A5204" s="18" t="str">
        <f t="shared" si="324"/>
        <v>Industrial - Forklifts_1993_300</v>
      </c>
      <c r="B5204" s="1" t="s">
        <v>40</v>
      </c>
      <c r="C5204" s="1">
        <v>2020</v>
      </c>
      <c r="D5204" s="1" t="s">
        <v>105</v>
      </c>
      <c r="E5204" s="1">
        <v>1993</v>
      </c>
      <c r="F5204" s="1">
        <v>300</v>
      </c>
      <c r="G5204" s="1" t="s">
        <v>5</v>
      </c>
      <c r="H5204" s="1">
        <v>1.40264114504302E-5</v>
      </c>
      <c r="I5204" s="1">
        <v>1.6971957855020599E-5</v>
      </c>
      <c r="J5204" s="1">
        <v>2.01980324886195E-5</v>
      </c>
      <c r="K5204" s="1">
        <v>6.5491940042651604E-5</v>
      </c>
      <c r="L5204" s="1">
        <v>1.78742838858983E-4</v>
      </c>
      <c r="M5204" s="1">
        <v>9.7225761474670994E-3</v>
      </c>
      <c r="N5204" s="1">
        <v>9.4287181697031993E-6</v>
      </c>
      <c r="O5204" s="1">
        <v>8.6744207161269504E-6</v>
      </c>
      <c r="P5204" s="1">
        <v>8.9469245720679104E-8</v>
      </c>
      <c r="Q5204" s="1">
        <v>7.93543595026464E-8</v>
      </c>
      <c r="R5204" s="1">
        <v>315.43827560078398</v>
      </c>
      <c r="S5204" s="1">
        <v>169.254690133081</v>
      </c>
      <c r="T5204" s="1">
        <v>0.34098702434342099</v>
      </c>
      <c r="U5204" s="1">
        <v>30211.9621887551</v>
      </c>
      <c r="V5204" s="1">
        <f t="shared" si="325"/>
        <v>0.18601227862653996</v>
      </c>
      <c r="W5204" s="1">
        <f t="shared" si="326"/>
        <v>1.9590175175046431</v>
      </c>
      <c r="X5204" s="1">
        <f t="shared" si="327"/>
        <v>496.36695255188999</v>
      </c>
    </row>
    <row r="5205" spans="1:24" hidden="1" x14ac:dyDescent="0.3">
      <c r="A5205" s="18" t="str">
        <f t="shared" si="324"/>
        <v>Industrial - Forklifts_1994_50</v>
      </c>
      <c r="B5205" s="1" t="s">
        <v>40</v>
      </c>
      <c r="C5205" s="1">
        <v>2020</v>
      </c>
      <c r="D5205" s="1" t="s">
        <v>105</v>
      </c>
      <c r="E5205" s="1">
        <v>1994</v>
      </c>
      <c r="F5205" s="1">
        <v>50</v>
      </c>
      <c r="G5205" s="1" t="s">
        <v>5</v>
      </c>
      <c r="H5205" s="1">
        <v>1.03610043080317E-4</v>
      </c>
      <c r="I5205" s="1">
        <v>1.25368152127184E-4</v>
      </c>
      <c r="J5205" s="1">
        <v>1.4919846203565701E-4</v>
      </c>
      <c r="K5205" s="1">
        <v>3.5205702991107001E-4</v>
      </c>
      <c r="L5205" s="1">
        <v>2.39132433859387E-4</v>
      </c>
      <c r="M5205" s="1">
        <v>1.8524715934570099E-2</v>
      </c>
      <c r="N5205" s="1">
        <v>3.3327897190835501E-5</v>
      </c>
      <c r="O5205" s="1">
        <v>3.0661665415568698E-5</v>
      </c>
      <c r="P5205" s="1">
        <v>1.68161884225311E-7</v>
      </c>
      <c r="Q5205" s="1">
        <v>1.5119624116693E-7</v>
      </c>
      <c r="R5205" s="1">
        <v>601.01400716902401</v>
      </c>
      <c r="S5205" s="1">
        <v>1163.8637119263601</v>
      </c>
      <c r="T5205" s="1">
        <v>1.87542863388881</v>
      </c>
      <c r="U5205" s="1">
        <v>52691.2844126661</v>
      </c>
      <c r="V5205" s="1">
        <f t="shared" si="325"/>
        <v>0.78783820990935682</v>
      </c>
      <c r="W5205" s="1">
        <f t="shared" si="326"/>
        <v>1.5027554081830981</v>
      </c>
      <c r="X5205" s="1">
        <f t="shared" si="327"/>
        <v>620.5854442528273</v>
      </c>
    </row>
    <row r="5206" spans="1:24" hidden="1" x14ac:dyDescent="0.3">
      <c r="A5206" s="18" t="str">
        <f t="shared" si="324"/>
        <v>Industrial - Forklifts_1994_100</v>
      </c>
      <c r="B5206" s="1" t="s">
        <v>40</v>
      </c>
      <c r="C5206" s="1">
        <v>2020</v>
      </c>
      <c r="D5206" s="1" t="s">
        <v>105</v>
      </c>
      <c r="E5206" s="1">
        <v>1994</v>
      </c>
      <c r="F5206" s="1">
        <v>100</v>
      </c>
      <c r="G5206" s="1" t="s">
        <v>5</v>
      </c>
      <c r="H5206" s="1">
        <v>3.2866043777517097E-4</v>
      </c>
      <c r="I5206" s="1">
        <v>3.9767912970795798E-4</v>
      </c>
      <c r="J5206" s="1">
        <v>4.7327103039624698E-4</v>
      </c>
      <c r="K5206" s="1">
        <v>1.36313294643191E-3</v>
      </c>
      <c r="L5206" s="1">
        <v>3.0810492899317099E-3</v>
      </c>
      <c r="M5206" s="1">
        <v>0.15655248784520001</v>
      </c>
      <c r="N5206" s="1">
        <v>2.7589032851430998E-4</v>
      </c>
      <c r="O5206" s="1">
        <v>2.5381910223316498E-4</v>
      </c>
      <c r="P5206" s="1">
        <v>1.43754557387573E-6</v>
      </c>
      <c r="Q5206" s="1">
        <v>1.2777603603277601E-6</v>
      </c>
      <c r="R5206" s="1">
        <v>5079.1730563887404</v>
      </c>
      <c r="S5206" s="1">
        <v>5798.3994406265901</v>
      </c>
      <c r="T5206" s="1">
        <v>8.8656626329289594</v>
      </c>
      <c r="U5206" s="1">
        <v>489853.24505139602</v>
      </c>
      <c r="V5206" s="1">
        <f t="shared" si="325"/>
        <v>0.26881618353908437</v>
      </c>
      <c r="W5206" s="1">
        <f t="shared" si="326"/>
        <v>2.0826738180187543</v>
      </c>
      <c r="X5206" s="1">
        <f t="shared" si="327"/>
        <v>654.02888432615282</v>
      </c>
    </row>
    <row r="5207" spans="1:24" hidden="1" x14ac:dyDescent="0.3">
      <c r="A5207" s="18" t="str">
        <f t="shared" si="324"/>
        <v>Industrial - Forklifts_1994_175</v>
      </c>
      <c r="B5207" s="1" t="s">
        <v>40</v>
      </c>
      <c r="C5207" s="1">
        <v>2020</v>
      </c>
      <c r="D5207" s="1" t="s">
        <v>105</v>
      </c>
      <c r="E5207" s="1">
        <v>1994</v>
      </c>
      <c r="F5207" s="1">
        <v>175</v>
      </c>
      <c r="G5207" s="1" t="s">
        <v>5</v>
      </c>
      <c r="H5207" s="1">
        <v>8.1986733511191603E-5</v>
      </c>
      <c r="I5207" s="1">
        <v>9.92039475485419E-5</v>
      </c>
      <c r="J5207" s="1">
        <v>1.18060896256115E-4</v>
      </c>
      <c r="K5207" s="1">
        <v>3.8281140221671701E-4</v>
      </c>
      <c r="L5207" s="1">
        <v>1.04478194927868E-3</v>
      </c>
      <c r="M5207" s="1">
        <v>5.6830092462473898E-2</v>
      </c>
      <c r="N5207" s="1">
        <v>5.5112443169337901E-5</v>
      </c>
      <c r="O5207" s="1">
        <v>5.0703447715790798E-5</v>
      </c>
      <c r="P5207" s="1">
        <v>5.2296278576111798E-7</v>
      </c>
      <c r="Q5207" s="1">
        <v>4.63839574968065E-7</v>
      </c>
      <c r="R5207" s="1">
        <v>1843.7897627848299</v>
      </c>
      <c r="S5207" s="1">
        <v>1295.08364023178</v>
      </c>
      <c r="T5207" s="1">
        <v>2.0459221460605299</v>
      </c>
      <c r="U5207" s="1">
        <v>182175.09872593699</v>
      </c>
      <c r="V5207" s="1">
        <f t="shared" si="325"/>
        <v>0.18031362363746226</v>
      </c>
      <c r="W5207" s="1">
        <f t="shared" si="326"/>
        <v>1.8990012377609164</v>
      </c>
      <c r="X5207" s="1">
        <f t="shared" si="327"/>
        <v>633.00729342291606</v>
      </c>
    </row>
    <row r="5208" spans="1:24" hidden="1" x14ac:dyDescent="0.3">
      <c r="A5208" s="18" t="str">
        <f t="shared" si="324"/>
        <v>Industrial - Forklifts_1994_300</v>
      </c>
      <c r="B5208" s="1" t="s">
        <v>40</v>
      </c>
      <c r="C5208" s="1">
        <v>2020</v>
      </c>
      <c r="D5208" s="1" t="s">
        <v>105</v>
      </c>
      <c r="E5208" s="1">
        <v>1994</v>
      </c>
      <c r="F5208" s="1">
        <v>300</v>
      </c>
      <c r="G5208" s="1" t="s">
        <v>5</v>
      </c>
      <c r="H5208" s="1">
        <v>3.2560016154289501E-5</v>
      </c>
      <c r="I5208" s="1">
        <v>3.93976195466903E-5</v>
      </c>
      <c r="J5208" s="1">
        <v>4.6886423262176797E-5</v>
      </c>
      <c r="K5208" s="1">
        <v>1.5202880888675799E-4</v>
      </c>
      <c r="L5208" s="1">
        <v>4.1492221594095302E-4</v>
      </c>
      <c r="M5208" s="1">
        <v>2.2569367620620302E-2</v>
      </c>
      <c r="N5208" s="1">
        <v>2.1887224469688699E-5</v>
      </c>
      <c r="O5208" s="1">
        <v>2.01362465121136E-5</v>
      </c>
      <c r="P5208" s="1">
        <v>2.0768819567802199E-7</v>
      </c>
      <c r="Q5208" s="1">
        <v>1.8420814450300501E-7</v>
      </c>
      <c r="R5208" s="1">
        <v>732.23827673525898</v>
      </c>
      <c r="S5208" s="1">
        <v>393.65978491626902</v>
      </c>
      <c r="T5208" s="1">
        <v>0.51148053651513203</v>
      </c>
      <c r="U5208" s="1">
        <v>70465.101500012199</v>
      </c>
      <c r="V5208" s="1">
        <f t="shared" si="325"/>
        <v>0.18513328224544023</v>
      </c>
      <c r="W5208" s="1">
        <f t="shared" si="326"/>
        <v>1.9497602291088949</v>
      </c>
      <c r="X5208" s="1">
        <f t="shared" si="327"/>
        <v>769.64763429394475</v>
      </c>
    </row>
    <row r="5209" spans="1:24" hidden="1" x14ac:dyDescent="0.3">
      <c r="A5209" s="18" t="str">
        <f t="shared" si="324"/>
        <v>Industrial - Forklifts_1995_25</v>
      </c>
      <c r="B5209" s="1" t="s">
        <v>40</v>
      </c>
      <c r="C5209" s="1">
        <v>2020</v>
      </c>
      <c r="D5209" s="1" t="s">
        <v>105</v>
      </c>
      <c r="E5209" s="1">
        <v>1995</v>
      </c>
      <c r="F5209" s="1">
        <v>25</v>
      </c>
      <c r="G5209" s="1" t="s">
        <v>5</v>
      </c>
      <c r="H5209" s="1">
        <v>0</v>
      </c>
      <c r="I5209" s="1">
        <v>0</v>
      </c>
      <c r="J5209" s="1">
        <v>0</v>
      </c>
      <c r="K5209" s="1">
        <v>0</v>
      </c>
      <c r="L5209" s="1">
        <v>0</v>
      </c>
      <c r="M5209" s="1">
        <v>0</v>
      </c>
      <c r="N5209" s="1">
        <v>0</v>
      </c>
      <c r="O5209" s="1">
        <v>0</v>
      </c>
      <c r="P5209" s="1">
        <v>0</v>
      </c>
      <c r="Q5209" s="1">
        <v>0</v>
      </c>
      <c r="R5209" s="1">
        <v>0</v>
      </c>
      <c r="S5209" s="1">
        <v>0</v>
      </c>
      <c r="T5209" s="1">
        <v>0</v>
      </c>
      <c r="U5209" s="1">
        <v>0</v>
      </c>
      <c r="V5209" s="1">
        <f t="shared" si="325"/>
        <v>0</v>
      </c>
      <c r="W5209" s="1">
        <f t="shared" si="326"/>
        <v>0</v>
      </c>
      <c r="X5209" s="1" t="e">
        <f t="shared" si="327"/>
        <v>#DIV/0!</v>
      </c>
    </row>
    <row r="5210" spans="1:24" hidden="1" x14ac:dyDescent="0.3">
      <c r="A5210" s="18" t="str">
        <f t="shared" si="324"/>
        <v>Industrial - Forklifts_1995_50</v>
      </c>
      <c r="B5210" s="1" t="s">
        <v>40</v>
      </c>
      <c r="C5210" s="1">
        <v>2020</v>
      </c>
      <c r="D5210" s="1" t="s">
        <v>105</v>
      </c>
      <c r="E5210" s="1">
        <v>1995</v>
      </c>
      <c r="F5210" s="1">
        <v>50</v>
      </c>
      <c r="G5210" s="1" t="s">
        <v>5</v>
      </c>
      <c r="H5210" s="1">
        <v>5.0037364400841298E-5</v>
      </c>
      <c r="I5210" s="1">
        <v>6.0545210925018002E-5</v>
      </c>
      <c r="J5210" s="1">
        <v>7.2053804737211503E-5</v>
      </c>
      <c r="K5210" s="1">
        <v>1.7002218483667901E-4</v>
      </c>
      <c r="L5210" s="1">
        <v>1.15486456499266E-4</v>
      </c>
      <c r="M5210" s="1">
        <v>8.9463138329323004E-3</v>
      </c>
      <c r="N5210" s="1">
        <v>1.6095352215603899E-5</v>
      </c>
      <c r="O5210" s="1">
        <v>1.48077240383556E-5</v>
      </c>
      <c r="P5210" s="1">
        <v>8.1211987073407798E-8</v>
      </c>
      <c r="Q5210" s="1">
        <v>7.3018610844920594E-8</v>
      </c>
      <c r="R5210" s="1">
        <v>290.253299705838</v>
      </c>
      <c r="S5210" s="1">
        <v>638.98399870466903</v>
      </c>
      <c r="T5210" s="1">
        <v>1.19345458520197</v>
      </c>
      <c r="U5210" s="1">
        <v>26746.044517209699</v>
      </c>
      <c r="V5210" s="1">
        <f t="shared" si="325"/>
        <v>0.74956419666127649</v>
      </c>
      <c r="W5210" s="1">
        <f t="shared" si="326"/>
        <v>1.429749961534287</v>
      </c>
      <c r="X5210" s="1">
        <f t="shared" si="327"/>
        <v>535.40704994361636</v>
      </c>
    </row>
    <row r="5211" spans="1:24" hidden="1" x14ac:dyDescent="0.3">
      <c r="A5211" s="18" t="str">
        <f t="shared" si="324"/>
        <v>Industrial - Forklifts_1995_100</v>
      </c>
      <c r="B5211" s="1" t="s">
        <v>40</v>
      </c>
      <c r="C5211" s="1">
        <v>2020</v>
      </c>
      <c r="D5211" s="1" t="s">
        <v>105</v>
      </c>
      <c r="E5211" s="1">
        <v>1995</v>
      </c>
      <c r="F5211" s="1">
        <v>100</v>
      </c>
      <c r="G5211" s="1" t="s">
        <v>5</v>
      </c>
      <c r="H5211" s="1">
        <v>3.4539528414233902E-4</v>
      </c>
      <c r="I5211" s="1">
        <v>4.1792829381223097E-4</v>
      </c>
      <c r="J5211" s="1">
        <v>4.9736920916496898E-4</v>
      </c>
      <c r="K5211" s="1">
        <v>1.43254142343323E-3</v>
      </c>
      <c r="L5211" s="1">
        <v>3.2379312282194901E-3</v>
      </c>
      <c r="M5211" s="1">
        <v>0.164523881817113</v>
      </c>
      <c r="N5211" s="1">
        <v>2.8993820812260297E-4</v>
      </c>
      <c r="O5211" s="1">
        <v>2.6674315147279498E-4</v>
      </c>
      <c r="P5211" s="1">
        <v>1.5107430188967E-6</v>
      </c>
      <c r="Q5211" s="1">
        <v>1.3428218063262301E-6</v>
      </c>
      <c r="R5211" s="1">
        <v>5337.7961548861304</v>
      </c>
      <c r="S5211" s="1">
        <v>5726.1333931540403</v>
      </c>
      <c r="T5211" s="1">
        <v>9.3771431694440892</v>
      </c>
      <c r="U5211" s="1">
        <v>510666.98715310101</v>
      </c>
      <c r="V5211" s="1">
        <f t="shared" si="325"/>
        <v>0.27098957977709243</v>
      </c>
      <c r="W5211" s="1">
        <f t="shared" si="326"/>
        <v>2.0995123705995069</v>
      </c>
      <c r="X5211" s="1">
        <f t="shared" si="327"/>
        <v>610.64796491675042</v>
      </c>
    </row>
    <row r="5212" spans="1:24" hidden="1" x14ac:dyDescent="0.3">
      <c r="A5212" s="18" t="str">
        <f t="shared" si="324"/>
        <v>Industrial - Forklifts_1995_175</v>
      </c>
      <c r="B5212" s="1" t="s">
        <v>40</v>
      </c>
      <c r="C5212" s="1">
        <v>2020</v>
      </c>
      <c r="D5212" s="1" t="s">
        <v>105</v>
      </c>
      <c r="E5212" s="1">
        <v>1995</v>
      </c>
      <c r="F5212" s="1">
        <v>175</v>
      </c>
      <c r="G5212" s="1" t="s">
        <v>5</v>
      </c>
      <c r="H5212" s="1">
        <v>6.7556384537199597E-5</v>
      </c>
      <c r="I5212" s="1">
        <v>8.1743225290011506E-5</v>
      </c>
      <c r="J5212" s="1">
        <v>9.7281193733567402E-5</v>
      </c>
      <c r="K5212" s="1">
        <v>3.1543340228144199E-4</v>
      </c>
      <c r="L5212" s="1">
        <v>8.6089161136491705E-4</v>
      </c>
      <c r="M5212" s="1">
        <v>4.68275221521713E-2</v>
      </c>
      <c r="N5212" s="1">
        <v>4.5412193462057001E-5</v>
      </c>
      <c r="O5212" s="1">
        <v>4.1779217985092502E-5</v>
      </c>
      <c r="P5212" s="1">
        <v>4.3091697327715201E-7</v>
      </c>
      <c r="Q5212" s="1">
        <v>3.8219994074817501E-7</v>
      </c>
      <c r="R5212" s="1">
        <v>1519.2673849293101</v>
      </c>
      <c r="S5212" s="1">
        <v>1087.79418827104</v>
      </c>
      <c r="T5212" s="1">
        <v>1.5344416095453901</v>
      </c>
      <c r="U5212" s="1">
        <v>146852.21541659001</v>
      </c>
      <c r="V5212" s="1">
        <f t="shared" si="325"/>
        <v>0.18431465487569759</v>
      </c>
      <c r="W5212" s="1">
        <f t="shared" si="326"/>
        <v>1.9411387264345801</v>
      </c>
      <c r="X5212" s="1">
        <f t="shared" si="327"/>
        <v>708.91859390682282</v>
      </c>
    </row>
    <row r="5213" spans="1:24" hidden="1" x14ac:dyDescent="0.3">
      <c r="A5213" s="18" t="str">
        <f t="shared" si="324"/>
        <v>Industrial - Forklifts_1996_50</v>
      </c>
      <c r="B5213" s="1" t="s">
        <v>40</v>
      </c>
      <c r="C5213" s="1">
        <v>2020</v>
      </c>
      <c r="D5213" s="1" t="s">
        <v>105</v>
      </c>
      <c r="E5213" s="1">
        <v>1996</v>
      </c>
      <c r="F5213" s="1">
        <v>50</v>
      </c>
      <c r="G5213" s="1" t="s">
        <v>5</v>
      </c>
      <c r="H5213" s="1">
        <v>7.7772322025740397E-5</v>
      </c>
      <c r="I5213" s="1">
        <v>9.4104509651145904E-5</v>
      </c>
      <c r="J5213" s="1">
        <v>1.1199214371706601E-4</v>
      </c>
      <c r="K5213" s="1">
        <v>2.6426292169808702E-4</v>
      </c>
      <c r="L5213" s="1">
        <v>1.79498860342084E-4</v>
      </c>
      <c r="M5213" s="1">
        <v>1.3905120876959E-2</v>
      </c>
      <c r="N5213" s="1">
        <v>2.5016763584946499E-5</v>
      </c>
      <c r="O5213" s="1">
        <v>2.3015422498150702E-5</v>
      </c>
      <c r="P5213" s="1">
        <v>1.26226568618333E-7</v>
      </c>
      <c r="Q5213" s="1">
        <v>1.1349172732223E-7</v>
      </c>
      <c r="R5213" s="1">
        <v>451.13633309944402</v>
      </c>
      <c r="S5213" s="1">
        <v>901.42385531551497</v>
      </c>
      <c r="T5213" s="1">
        <v>1.5344416095453901</v>
      </c>
      <c r="U5213" s="1">
        <v>39762.8078400288</v>
      </c>
      <c r="V5213" s="1">
        <f t="shared" si="325"/>
        <v>0.78364973732281995</v>
      </c>
      <c r="W5213" s="1">
        <f t="shared" si="326"/>
        <v>1.4947661411581119</v>
      </c>
      <c r="X5213" s="1">
        <f t="shared" si="327"/>
        <v>587.46051313257874</v>
      </c>
    </row>
    <row r="5214" spans="1:24" hidden="1" x14ac:dyDescent="0.3">
      <c r="A5214" s="18" t="str">
        <f t="shared" si="324"/>
        <v>Industrial - Forklifts_1996_100</v>
      </c>
      <c r="B5214" s="1" t="s">
        <v>40</v>
      </c>
      <c r="C5214" s="1">
        <v>2020</v>
      </c>
      <c r="D5214" s="1" t="s">
        <v>105</v>
      </c>
      <c r="E5214" s="1">
        <v>1996</v>
      </c>
      <c r="F5214" s="1">
        <v>100</v>
      </c>
      <c r="G5214" s="1" t="s">
        <v>5</v>
      </c>
      <c r="H5214" s="1">
        <v>6.6387833455211205E-4</v>
      </c>
      <c r="I5214" s="1">
        <v>8.0329278480805496E-4</v>
      </c>
      <c r="J5214" s="1">
        <v>9.5598480175504105E-4</v>
      </c>
      <c r="K5214" s="1">
        <v>2.7534632290284501E-3</v>
      </c>
      <c r="L5214" s="1">
        <v>6.2235719185406496E-3</v>
      </c>
      <c r="M5214" s="1">
        <v>0.31622852328748602</v>
      </c>
      <c r="N5214" s="1">
        <v>5.5728524264429E-4</v>
      </c>
      <c r="O5214" s="1">
        <v>5.12702423232747E-4</v>
      </c>
      <c r="P5214" s="1">
        <v>2.90377317053364E-6</v>
      </c>
      <c r="Q5214" s="1">
        <v>2.58101469624217E-6</v>
      </c>
      <c r="R5214" s="1">
        <v>10259.6861745921</v>
      </c>
      <c r="S5214" s="1">
        <v>12032.296904179801</v>
      </c>
      <c r="T5214" s="1">
        <v>19.265766875403301</v>
      </c>
      <c r="U5214" s="1">
        <v>999319.52606839105</v>
      </c>
      <c r="V5214" s="1">
        <f t="shared" si="325"/>
        <v>0.26616938031213444</v>
      </c>
      <c r="W5214" s="1">
        <f t="shared" si="326"/>
        <v>2.0621675088016493</v>
      </c>
      <c r="X5214" s="1">
        <f t="shared" si="327"/>
        <v>624.54284752824935</v>
      </c>
    </row>
    <row r="5215" spans="1:24" hidden="1" x14ac:dyDescent="0.3">
      <c r="A5215" s="18" t="str">
        <f t="shared" si="324"/>
        <v>Industrial - Forklifts_1996_175</v>
      </c>
      <c r="B5215" s="1" t="s">
        <v>40</v>
      </c>
      <c r="C5215" s="1">
        <v>2020</v>
      </c>
      <c r="D5215" s="1" t="s">
        <v>105</v>
      </c>
      <c r="E5215" s="1">
        <v>1996</v>
      </c>
      <c r="F5215" s="1">
        <v>175</v>
      </c>
      <c r="G5215" s="1" t="s">
        <v>5</v>
      </c>
      <c r="H5215" s="1">
        <v>1.61599494158485E-4</v>
      </c>
      <c r="I5215" s="1">
        <v>1.95535387931767E-4</v>
      </c>
      <c r="J5215" s="1">
        <v>2.3270327158821899E-4</v>
      </c>
      <c r="K5215" s="1">
        <v>7.5453828085341899E-4</v>
      </c>
      <c r="L5215" s="1">
        <v>2.0593116383433498E-3</v>
      </c>
      <c r="M5215" s="1">
        <v>0.112014637022489</v>
      </c>
      <c r="N5215" s="1">
        <v>1.08629073956063E-4</v>
      </c>
      <c r="O5215" s="1">
        <v>9.9938748039578106E-5</v>
      </c>
      <c r="P5215" s="1">
        <v>1.0307828842964301E-6</v>
      </c>
      <c r="Q5215" s="1">
        <v>9.1424840916847001E-7</v>
      </c>
      <c r="R5215" s="1">
        <v>3634.1915361215201</v>
      </c>
      <c r="S5215" s="1">
        <v>2552.1325186359099</v>
      </c>
      <c r="T5215" s="1">
        <v>3.9213507799493499</v>
      </c>
      <c r="U5215" s="1">
        <v>351750.43843807903</v>
      </c>
      <c r="V5215" s="1">
        <f t="shared" si="325"/>
        <v>0.18406843530888903</v>
      </c>
      <c r="W5215" s="1">
        <f t="shared" si="326"/>
        <v>1.9385456264086476</v>
      </c>
      <c r="X5215" s="1">
        <f t="shared" si="327"/>
        <v>650.82994658000848</v>
      </c>
    </row>
    <row r="5216" spans="1:24" hidden="1" x14ac:dyDescent="0.3">
      <c r="A5216" s="18" t="str">
        <f t="shared" si="324"/>
        <v>Industrial - Forklifts_1996_300</v>
      </c>
      <c r="B5216" s="1" t="s">
        <v>40</v>
      </c>
      <c r="C5216" s="1">
        <v>2020</v>
      </c>
      <c r="D5216" s="1" t="s">
        <v>105</v>
      </c>
      <c r="E5216" s="1">
        <v>1996</v>
      </c>
      <c r="F5216" s="1">
        <v>300</v>
      </c>
      <c r="G5216" s="1" t="s">
        <v>5</v>
      </c>
      <c r="H5216" s="1">
        <v>7.9092908650016297E-6</v>
      </c>
      <c r="I5216" s="1">
        <v>9.5702419466519797E-6</v>
      </c>
      <c r="J5216" s="1">
        <v>1.13893788456023E-5</v>
      </c>
      <c r="K5216" s="1">
        <v>2.6747546032165399E-5</v>
      </c>
      <c r="L5216" s="1">
        <v>1.67216756661899E-4</v>
      </c>
      <c r="M5216" s="1">
        <v>1.1656753747966901E-2</v>
      </c>
      <c r="N5216" s="1">
        <v>4.33612248386745E-6</v>
      </c>
      <c r="O5216" s="1">
        <v>3.9892326851580603E-6</v>
      </c>
      <c r="P5216" s="1">
        <v>1.07535190444439E-7</v>
      </c>
      <c r="Q5216" s="1">
        <v>9.5140857065025504E-8</v>
      </c>
      <c r="R5216" s="1">
        <v>378.19053773310901</v>
      </c>
      <c r="S5216" s="1">
        <v>169.254690133081</v>
      </c>
      <c r="T5216" s="1">
        <v>0.34098702434342099</v>
      </c>
      <c r="U5216" s="1">
        <v>36389.758378612598</v>
      </c>
      <c r="V5216" s="1">
        <f t="shared" si="325"/>
        <v>8.7082792280446478E-2</v>
      </c>
      <c r="W5216" s="1">
        <f t="shared" si="326"/>
        <v>1.5215604963145506</v>
      </c>
      <c r="X5216" s="1">
        <f t="shared" si="327"/>
        <v>496.36695255188999</v>
      </c>
    </row>
    <row r="5217" spans="1:24" hidden="1" x14ac:dyDescent="0.3">
      <c r="A5217" s="18" t="str">
        <f t="shared" si="324"/>
        <v>Industrial - Forklifts_1997_50</v>
      </c>
      <c r="B5217" s="1" t="s">
        <v>40</v>
      </c>
      <c r="C5217" s="1">
        <v>2020</v>
      </c>
      <c r="D5217" s="1" t="s">
        <v>105</v>
      </c>
      <c r="E5217" s="1">
        <v>1997</v>
      </c>
      <c r="F5217" s="1">
        <v>50</v>
      </c>
      <c r="G5217" s="1" t="s">
        <v>5</v>
      </c>
      <c r="H5217" s="1">
        <v>2.85453847388609E-5</v>
      </c>
      <c r="I5217" s="1">
        <v>3.4539915534021699E-5</v>
      </c>
      <c r="J5217" s="1">
        <v>4.1105354023959698E-5</v>
      </c>
      <c r="K5217" s="1">
        <v>9.6994490785432802E-5</v>
      </c>
      <c r="L5217" s="1">
        <v>6.5882873176347E-5</v>
      </c>
      <c r="M5217" s="1">
        <v>5.1037054691743999E-3</v>
      </c>
      <c r="N5217" s="1">
        <v>9.1820987576669404E-6</v>
      </c>
      <c r="O5217" s="1">
        <v>8.4475308570535897E-6</v>
      </c>
      <c r="P5217" s="1">
        <v>4.6329926529440599E-8</v>
      </c>
      <c r="Q5217" s="1">
        <v>4.1655757944564699E-8</v>
      </c>
      <c r="R5217" s="1">
        <v>165.58410322042701</v>
      </c>
      <c r="S5217" s="1">
        <v>338.50938026616302</v>
      </c>
      <c r="T5217" s="1">
        <v>0.68197404868684297</v>
      </c>
      <c r="U5217" s="1">
        <v>14471.276006378501</v>
      </c>
      <c r="V5217" s="1">
        <f t="shared" si="325"/>
        <v>0.79032013224217035</v>
      </c>
      <c r="W5217" s="1">
        <f t="shared" si="326"/>
        <v>1.5074895301911593</v>
      </c>
      <c r="X5217" s="1">
        <f t="shared" si="327"/>
        <v>496.36695255189073</v>
      </c>
    </row>
    <row r="5218" spans="1:24" hidden="1" x14ac:dyDescent="0.3">
      <c r="A5218" s="18" t="str">
        <f t="shared" si="324"/>
        <v>Industrial - Forklifts_1997_100</v>
      </c>
      <c r="B5218" s="1" t="s">
        <v>40</v>
      </c>
      <c r="C5218" s="1">
        <v>2020</v>
      </c>
      <c r="D5218" s="1" t="s">
        <v>105</v>
      </c>
      <c r="E5218" s="1">
        <v>1997</v>
      </c>
      <c r="F5218" s="1">
        <v>100</v>
      </c>
      <c r="G5218" s="1" t="s">
        <v>5</v>
      </c>
      <c r="H5218" s="1">
        <v>7.0749880053285396E-4</v>
      </c>
      <c r="I5218" s="1">
        <v>8.5607354864475295E-4</v>
      </c>
      <c r="J5218" s="1">
        <v>1.0187982727673001E-3</v>
      </c>
      <c r="K5218" s="1">
        <v>2.93438094069333E-3</v>
      </c>
      <c r="L5218" s="1">
        <v>6.6324948988854601E-3</v>
      </c>
      <c r="M5218" s="1">
        <v>0.337006480368294</v>
      </c>
      <c r="N5218" s="1">
        <v>5.9390195492898103E-4</v>
      </c>
      <c r="O5218" s="1">
        <v>5.4638979853466297E-4</v>
      </c>
      <c r="P5218" s="1">
        <v>3.0945670738871898E-6</v>
      </c>
      <c r="Q5218" s="1">
        <v>2.75060158873985E-6</v>
      </c>
      <c r="R5218" s="1">
        <v>10933.8041092492</v>
      </c>
      <c r="S5218" s="1">
        <v>12273.817641785499</v>
      </c>
      <c r="T5218" s="1">
        <v>19.095273363231598</v>
      </c>
      <c r="U5218" s="1">
        <v>1061027.70006935</v>
      </c>
      <c r="V5218" s="1">
        <f t="shared" si="325"/>
        <v>0.26716093628192134</v>
      </c>
      <c r="W5218" s="1">
        <f t="shared" si="326"/>
        <v>2.0698496640580291</v>
      </c>
      <c r="X5218" s="1">
        <f t="shared" si="327"/>
        <v>642.76731777084831</v>
      </c>
    </row>
    <row r="5219" spans="1:24" hidden="1" x14ac:dyDescent="0.3">
      <c r="A5219" s="18" t="str">
        <f t="shared" si="324"/>
        <v>Industrial - Forklifts_1997_175</v>
      </c>
      <c r="B5219" s="1" t="s">
        <v>40</v>
      </c>
      <c r="C5219" s="1">
        <v>2020</v>
      </c>
      <c r="D5219" s="1" t="s">
        <v>105</v>
      </c>
      <c r="E5219" s="1">
        <v>1997</v>
      </c>
      <c r="F5219" s="1">
        <v>175</v>
      </c>
      <c r="G5219" s="1" t="s">
        <v>5</v>
      </c>
      <c r="H5219" s="1">
        <v>1.0997861008307399E-4</v>
      </c>
      <c r="I5219" s="1">
        <v>1.3307411820051999E-4</v>
      </c>
      <c r="J5219" s="1">
        <v>1.5836919851962701E-4</v>
      </c>
      <c r="K5219" s="1">
        <v>5.13510712486188E-4</v>
      </c>
      <c r="L5219" s="1">
        <v>1.2071659724902999E-3</v>
      </c>
      <c r="M5219" s="1">
        <v>7.6232999074933305E-2</v>
      </c>
      <c r="N5219" s="1">
        <v>8.2143234080111796E-5</v>
      </c>
      <c r="O5219" s="1">
        <v>7.5571775353702899E-5</v>
      </c>
      <c r="P5219" s="1">
        <v>7.0151252330755902E-7</v>
      </c>
      <c r="Q5219" s="1">
        <v>6.2220349039211697E-7</v>
      </c>
      <c r="R5219" s="1">
        <v>2473.2956993438102</v>
      </c>
      <c r="S5219" s="1">
        <v>1688.7434251480499</v>
      </c>
      <c r="T5219" s="1">
        <v>2.5574026825756602</v>
      </c>
      <c r="U5219" s="1">
        <v>238337.98873589499</v>
      </c>
      <c r="V5219" s="1">
        <f t="shared" si="325"/>
        <v>0.18487957222295115</v>
      </c>
      <c r="W5219" s="1">
        <f t="shared" si="326"/>
        <v>1.6771129624155374</v>
      </c>
      <c r="X5219" s="1">
        <f t="shared" si="327"/>
        <v>660.33536159712264</v>
      </c>
    </row>
    <row r="5220" spans="1:24" hidden="1" x14ac:dyDescent="0.3">
      <c r="A5220" s="18" t="str">
        <f t="shared" si="324"/>
        <v>Industrial - Forklifts_1997_300</v>
      </c>
      <c r="B5220" s="1" t="s">
        <v>40</v>
      </c>
      <c r="C5220" s="1">
        <v>2020</v>
      </c>
      <c r="D5220" s="1" t="s">
        <v>105</v>
      </c>
      <c r="E5220" s="1">
        <v>1997</v>
      </c>
      <c r="F5220" s="1">
        <v>300</v>
      </c>
      <c r="G5220" s="1" t="s">
        <v>5</v>
      </c>
      <c r="H5220" s="1">
        <v>3.2227220286083199E-5</v>
      </c>
      <c r="I5220" s="1">
        <v>3.8994936546160698E-5</v>
      </c>
      <c r="J5220" s="1">
        <v>4.6407197211959902E-5</v>
      </c>
      <c r="K5220" s="1">
        <v>1.089856313042E-4</v>
      </c>
      <c r="L5220" s="1">
        <v>6.8134189833797597E-4</v>
      </c>
      <c r="M5220" s="1">
        <v>4.7496643791248599E-2</v>
      </c>
      <c r="N5220" s="1">
        <v>1.7667977680955598E-5</v>
      </c>
      <c r="O5220" s="1">
        <v>1.6254539466479101E-5</v>
      </c>
      <c r="P5220" s="1">
        <v>4.3816320958606701E-7</v>
      </c>
      <c r="Q5220" s="1">
        <v>3.8766122161581498E-7</v>
      </c>
      <c r="R5220" s="1">
        <v>1540.9762996034001</v>
      </c>
      <c r="S5220" s="1">
        <v>694.13440335477401</v>
      </c>
      <c r="T5220" s="1">
        <v>1.0229610730302601</v>
      </c>
      <c r="U5220" s="1">
        <v>146346.670040631</v>
      </c>
      <c r="V5220" s="1">
        <f t="shared" si="325"/>
        <v>8.8229531612678144E-2</v>
      </c>
      <c r="W5220" s="1">
        <f t="shared" si="326"/>
        <v>1.5415969836825199</v>
      </c>
      <c r="X5220" s="1">
        <f t="shared" si="327"/>
        <v>678.55407371326328</v>
      </c>
    </row>
    <row r="5221" spans="1:24" hidden="1" x14ac:dyDescent="0.3">
      <c r="A5221" s="18" t="str">
        <f t="shared" si="324"/>
        <v>Industrial - Forklifts_1997_600</v>
      </c>
      <c r="B5221" s="1" t="s">
        <v>40</v>
      </c>
      <c r="C5221" s="1">
        <v>2020</v>
      </c>
      <c r="D5221" s="1" t="s">
        <v>105</v>
      </c>
      <c r="E5221" s="1">
        <v>1997</v>
      </c>
      <c r="F5221" s="1">
        <v>600</v>
      </c>
      <c r="G5221" s="1" t="s">
        <v>5</v>
      </c>
      <c r="H5221" s="1">
        <v>8.9582138061962003E-6</v>
      </c>
      <c r="I5221" s="1">
        <v>1.08394387054974E-5</v>
      </c>
      <c r="J5221" s="1">
        <v>1.28998278809225E-5</v>
      </c>
      <c r="K5221" s="1">
        <v>3.11706236458753E-5</v>
      </c>
      <c r="L5221" s="1">
        <v>1.9462757784587199E-4</v>
      </c>
      <c r="M5221" s="1">
        <v>1.4457844434810701E-2</v>
      </c>
      <c r="N5221" s="1">
        <v>5.3780825843537004E-6</v>
      </c>
      <c r="O5221" s="1">
        <v>4.9478359776054099E-6</v>
      </c>
      <c r="P5221" s="1">
        <v>1.3340119526170201E-7</v>
      </c>
      <c r="Q5221" s="1">
        <v>1.1800298269838701E-7</v>
      </c>
      <c r="R5221" s="1">
        <v>469.06884021774499</v>
      </c>
      <c r="S5221" s="1">
        <v>131.219928305423</v>
      </c>
      <c r="T5221" s="1">
        <v>0.17049351217170999</v>
      </c>
      <c r="U5221" s="1">
        <v>45139.655337065502</v>
      </c>
      <c r="V5221" s="1">
        <f t="shared" si="325"/>
        <v>7.9512819898230697E-2</v>
      </c>
      <c r="W5221" s="1">
        <f t="shared" si="326"/>
        <v>1.4276927030030713</v>
      </c>
      <c r="X5221" s="1">
        <f t="shared" si="327"/>
        <v>769.64763429394782</v>
      </c>
    </row>
    <row r="5222" spans="1:24" hidden="1" x14ac:dyDescent="0.3">
      <c r="A5222" s="18" t="str">
        <f t="shared" si="324"/>
        <v>Industrial - Forklifts_1998_50</v>
      </c>
      <c r="B5222" s="1" t="s">
        <v>40</v>
      </c>
      <c r="C5222" s="1">
        <v>2020</v>
      </c>
      <c r="D5222" s="1" t="s">
        <v>105</v>
      </c>
      <c r="E5222" s="1">
        <v>1998</v>
      </c>
      <c r="F5222" s="1">
        <v>50</v>
      </c>
      <c r="G5222" s="1" t="s">
        <v>5</v>
      </c>
      <c r="H5222" s="1">
        <v>1.6099745518354899E-4</v>
      </c>
      <c r="I5222" s="1">
        <v>1.94806920772095E-4</v>
      </c>
      <c r="J5222" s="1">
        <v>2.31836335464311E-4</v>
      </c>
      <c r="K5222" s="1">
        <v>5.4705397478913302E-4</v>
      </c>
      <c r="L5222" s="1">
        <v>3.71582832692822E-4</v>
      </c>
      <c r="M5222" s="1">
        <v>2.87851643990919E-2</v>
      </c>
      <c r="N5222" s="1">
        <v>5.1787514750708499E-5</v>
      </c>
      <c r="O5222" s="1">
        <v>4.7644513570651799E-5</v>
      </c>
      <c r="P5222" s="1">
        <v>2.6130319623705301E-7</v>
      </c>
      <c r="Q5222" s="1">
        <v>2.3494064221481E-7</v>
      </c>
      <c r="R5222" s="1">
        <v>933.90295773616799</v>
      </c>
      <c r="S5222" s="1">
        <v>2090.01016242985</v>
      </c>
      <c r="T5222" s="1">
        <v>4.7738183408078996</v>
      </c>
      <c r="U5222" s="1">
        <v>83824.336157454498</v>
      </c>
      <c r="V5222" s="1">
        <f t="shared" si="325"/>
        <v>0.76952522338129892</v>
      </c>
      <c r="W5222" s="1">
        <f t="shared" si="326"/>
        <v>1.4678244551030311</v>
      </c>
      <c r="X5222" s="1">
        <f t="shared" si="327"/>
        <v>437.80680646430841</v>
      </c>
    </row>
    <row r="5223" spans="1:24" hidden="1" x14ac:dyDescent="0.3">
      <c r="A5223" s="18" t="str">
        <f t="shared" si="324"/>
        <v>Industrial - Forklifts_1998_100</v>
      </c>
      <c r="B5223" s="1" t="s">
        <v>40</v>
      </c>
      <c r="C5223" s="1">
        <v>2020</v>
      </c>
      <c r="D5223" s="1" t="s">
        <v>105</v>
      </c>
      <c r="E5223" s="1">
        <v>1998</v>
      </c>
      <c r="F5223" s="1">
        <v>100</v>
      </c>
      <c r="G5223" s="1" t="s">
        <v>5</v>
      </c>
      <c r="H5223" s="1">
        <v>9.8394528503965308E-4</v>
      </c>
      <c r="I5223" s="1">
        <v>1.19057379489798E-3</v>
      </c>
      <c r="J5223" s="1">
        <v>1.4168812104570999E-3</v>
      </c>
      <c r="K5223" s="1">
        <v>4.0809543266092799E-3</v>
      </c>
      <c r="L5223" s="1">
        <v>7.4217696772963604E-3</v>
      </c>
      <c r="M5223" s="1">
        <v>0.46868763188919799</v>
      </c>
      <c r="N5223" s="1">
        <v>9.1039048057571905E-4</v>
      </c>
      <c r="O5223" s="1">
        <v>8.3755924212966103E-4</v>
      </c>
      <c r="P5223" s="1">
        <v>4.3037312279497796E-6</v>
      </c>
      <c r="Q5223" s="1">
        <v>3.8253654454605299E-6</v>
      </c>
      <c r="R5223" s="1">
        <v>15206.054049477299</v>
      </c>
      <c r="S5223" s="1">
        <v>16514.693585569399</v>
      </c>
      <c r="T5223" s="1">
        <v>25.574026825756601</v>
      </c>
      <c r="U5223" s="1">
        <v>1475642.9208492499</v>
      </c>
      <c r="V5223" s="1">
        <f t="shared" si="325"/>
        <v>0.26715520578184088</v>
      </c>
      <c r="W5223" s="1">
        <f t="shared" si="326"/>
        <v>1.665385559383523</v>
      </c>
      <c r="X5223" s="1">
        <f t="shared" si="327"/>
        <v>645.76039190421147</v>
      </c>
    </row>
    <row r="5224" spans="1:24" hidden="1" x14ac:dyDescent="0.3">
      <c r="A5224" s="18" t="str">
        <f t="shared" si="324"/>
        <v>Industrial - Forklifts_1998_175</v>
      </c>
      <c r="B5224" s="1" t="s">
        <v>40</v>
      </c>
      <c r="C5224" s="1">
        <v>2020</v>
      </c>
      <c r="D5224" s="1" t="s">
        <v>105</v>
      </c>
      <c r="E5224" s="1">
        <v>1998</v>
      </c>
      <c r="F5224" s="1">
        <v>175</v>
      </c>
      <c r="G5224" s="1" t="s">
        <v>5</v>
      </c>
      <c r="H5224" s="1">
        <v>2.6169241153267399E-4</v>
      </c>
      <c r="I5224" s="1">
        <v>3.1664781795453497E-4</v>
      </c>
      <c r="J5224" s="1">
        <v>3.7683707260705002E-4</v>
      </c>
      <c r="K5224" s="1">
        <v>1.22189084401834E-3</v>
      </c>
      <c r="L5224" s="1">
        <v>2.8724328687419099E-3</v>
      </c>
      <c r="M5224" s="1">
        <v>0.18139524905086599</v>
      </c>
      <c r="N5224" s="1">
        <v>1.9545856236298799E-4</v>
      </c>
      <c r="O5224" s="1">
        <v>1.79821877373949E-4</v>
      </c>
      <c r="P5224" s="1">
        <v>1.6692382619316101E-6</v>
      </c>
      <c r="Q5224" s="1">
        <v>1.4805236376579601E-6</v>
      </c>
      <c r="R5224" s="1">
        <v>5885.1690842952803</v>
      </c>
      <c r="S5224" s="1">
        <v>3978.4360871731101</v>
      </c>
      <c r="T5224" s="1">
        <v>6.1377664381815897</v>
      </c>
      <c r="U5224" s="1">
        <v>560296.415610214</v>
      </c>
      <c r="V5224" s="1">
        <f t="shared" si="325"/>
        <v>0.18713165397065351</v>
      </c>
      <c r="W5224" s="1">
        <f t="shared" si="326"/>
        <v>1.6975424530622267</v>
      </c>
      <c r="X5224" s="1">
        <f t="shared" si="327"/>
        <v>648.18955351969771</v>
      </c>
    </row>
    <row r="5225" spans="1:24" hidden="1" x14ac:dyDescent="0.3">
      <c r="A5225" s="18" t="str">
        <f t="shared" si="324"/>
        <v>Industrial - Forklifts_1998_300</v>
      </c>
      <c r="B5225" s="1" t="s">
        <v>40</v>
      </c>
      <c r="C5225" s="1">
        <v>2020</v>
      </c>
      <c r="D5225" s="1" t="s">
        <v>105</v>
      </c>
      <c r="E5225" s="1">
        <v>1998</v>
      </c>
      <c r="F5225" s="1">
        <v>300</v>
      </c>
      <c r="G5225" s="1" t="s">
        <v>5</v>
      </c>
      <c r="H5225" s="1">
        <v>2.4854330200197601E-5</v>
      </c>
      <c r="I5225" s="1">
        <v>3.0073739542239102E-5</v>
      </c>
      <c r="J5225" s="1">
        <v>3.5790235488284601E-5</v>
      </c>
      <c r="K5225" s="1">
        <v>8.4739513547738707E-5</v>
      </c>
      <c r="L5225" s="1">
        <v>5.2957424813813905E-4</v>
      </c>
      <c r="M5225" s="1">
        <v>3.76156127010338E-2</v>
      </c>
      <c r="N5225" s="1">
        <v>1.3992395095920199E-5</v>
      </c>
      <c r="O5225" s="1">
        <v>1.2873003488246599E-5</v>
      </c>
      <c r="P5225" s="1">
        <v>3.4702936369841199E-7</v>
      </c>
      <c r="Q5225" s="1">
        <v>3.0701357417167499E-7</v>
      </c>
      <c r="R5225" s="1">
        <v>1220.3971278920901</v>
      </c>
      <c r="S5225" s="1">
        <v>524.87971322169199</v>
      </c>
      <c r="T5225" s="1">
        <v>0.68197404868684297</v>
      </c>
      <c r="U5225" s="1">
        <v>117441.83583335301</v>
      </c>
      <c r="V5225" s="1">
        <f t="shared" si="325"/>
        <v>8.4791672820501124E-2</v>
      </c>
      <c r="W5225" s="1">
        <f t="shared" si="326"/>
        <v>1.4931128308544477</v>
      </c>
      <c r="X5225" s="1">
        <f t="shared" si="327"/>
        <v>769.64763429394441</v>
      </c>
    </row>
    <row r="5226" spans="1:24" hidden="1" x14ac:dyDescent="0.3">
      <c r="A5226" s="18" t="str">
        <f t="shared" si="324"/>
        <v>Industrial - Forklifts_1999_50</v>
      </c>
      <c r="B5226" s="1" t="s">
        <v>40</v>
      </c>
      <c r="C5226" s="1">
        <v>2020</v>
      </c>
      <c r="D5226" s="1" t="s">
        <v>105</v>
      </c>
      <c r="E5226" s="1">
        <v>1999</v>
      </c>
      <c r="F5226" s="1">
        <v>50</v>
      </c>
      <c r="G5226" s="1" t="s">
        <v>5</v>
      </c>
      <c r="H5226" s="1">
        <v>3.8824969818945099E-4</v>
      </c>
      <c r="I5226" s="1">
        <v>4.6978213480923601E-4</v>
      </c>
      <c r="J5226" s="1">
        <v>5.5907956539281002E-4</v>
      </c>
      <c r="K5226" s="1">
        <v>1.3429466551057999E-3</v>
      </c>
      <c r="L5226" s="1">
        <v>9.4522404042314198E-4</v>
      </c>
      <c r="M5226" s="1">
        <v>8.6250100141240293E-2</v>
      </c>
      <c r="N5226" s="1">
        <v>1.36116606268054E-4</v>
      </c>
      <c r="O5226" s="1">
        <v>1.2522727776661E-4</v>
      </c>
      <c r="P5226" s="1">
        <v>7.8577745766284704E-7</v>
      </c>
      <c r="Q5226" s="1">
        <v>7.0396172268913501E-7</v>
      </c>
      <c r="R5226" s="1">
        <v>2798.2895115751298</v>
      </c>
      <c r="S5226" s="1">
        <v>5400.9361795275599</v>
      </c>
      <c r="T5226" s="1">
        <v>7.5017145355552701</v>
      </c>
      <c r="U5226" s="1">
        <v>240096.16288990699</v>
      </c>
      <c r="V5226" s="1">
        <f t="shared" si="325"/>
        <v>0.64788791383945576</v>
      </c>
      <c r="W5226" s="1">
        <f t="shared" si="326"/>
        <v>1.3035813545981849</v>
      </c>
      <c r="X5226" s="1">
        <f t="shared" si="327"/>
        <v>719.96023761357208</v>
      </c>
    </row>
    <row r="5227" spans="1:24" hidden="1" x14ac:dyDescent="0.3">
      <c r="A5227" s="18" t="str">
        <f t="shared" si="324"/>
        <v>Industrial - Forklifts_1999_100</v>
      </c>
      <c r="B5227" s="1" t="s">
        <v>40</v>
      </c>
      <c r="C5227" s="1">
        <v>2020</v>
      </c>
      <c r="D5227" s="1" t="s">
        <v>105</v>
      </c>
      <c r="E5227" s="1">
        <v>1999</v>
      </c>
      <c r="F5227" s="1">
        <v>100</v>
      </c>
      <c r="G5227" s="1" t="s">
        <v>5</v>
      </c>
      <c r="H5227" s="1">
        <v>1.1304500229520501E-3</v>
      </c>
      <c r="I5227" s="1">
        <v>1.36784452777199E-3</v>
      </c>
      <c r="J5227" s="1">
        <v>1.6278480330509601E-3</v>
      </c>
      <c r="K5227" s="1">
        <v>4.6885888700567797E-3</v>
      </c>
      <c r="L5227" s="1">
        <v>8.5268356173955808E-3</v>
      </c>
      <c r="M5227" s="1">
        <v>0.538472974343424</v>
      </c>
      <c r="N5227" s="1">
        <v>1.05438180888487E-3</v>
      </c>
      <c r="O5227" s="1">
        <v>9.7003126417408603E-4</v>
      </c>
      <c r="P5227" s="1">
        <v>4.9445361844680897E-6</v>
      </c>
      <c r="Q5227" s="1">
        <v>4.3949440292776002E-6</v>
      </c>
      <c r="R5227" s="1">
        <v>17470.162630586801</v>
      </c>
      <c r="S5227" s="1">
        <v>19266.508603800601</v>
      </c>
      <c r="T5227" s="1">
        <v>28.301923020503999</v>
      </c>
      <c r="U5227" s="1">
        <v>1712630.1262510901</v>
      </c>
      <c r="V5227" s="1">
        <f t="shared" si="325"/>
        <v>0.26446107486517767</v>
      </c>
      <c r="W5227" s="1">
        <f t="shared" si="326"/>
        <v>1.6485909522540501</v>
      </c>
      <c r="X5227" s="1">
        <f t="shared" si="327"/>
        <v>680.74909926942144</v>
      </c>
    </row>
    <row r="5228" spans="1:24" hidden="1" x14ac:dyDescent="0.3">
      <c r="A5228" s="18" t="str">
        <f t="shared" si="324"/>
        <v>Industrial - Forklifts_1999_175</v>
      </c>
      <c r="B5228" s="1" t="s">
        <v>40</v>
      </c>
      <c r="C5228" s="1">
        <v>2020</v>
      </c>
      <c r="D5228" s="1" t="s">
        <v>105</v>
      </c>
      <c r="E5228" s="1">
        <v>1999</v>
      </c>
      <c r="F5228" s="1">
        <v>175</v>
      </c>
      <c r="G5228" s="1" t="s">
        <v>5</v>
      </c>
      <c r="H5228" s="1">
        <v>2.5497614260517698E-4</v>
      </c>
      <c r="I5228" s="1">
        <v>3.0852113255226498E-4</v>
      </c>
      <c r="J5228" s="1">
        <v>3.67165645351456E-4</v>
      </c>
      <c r="K5228" s="1">
        <v>1.1905313274759701E-3</v>
      </c>
      <c r="L5228" s="1">
        <v>2.7987126125462399E-3</v>
      </c>
      <c r="M5228" s="1">
        <v>0.17673978629724499</v>
      </c>
      <c r="N5228" s="1">
        <v>1.9044216826381201E-4</v>
      </c>
      <c r="O5228" s="1">
        <v>1.7520679480270701E-4</v>
      </c>
      <c r="P5228" s="1">
        <v>1.6263976881238399E-6</v>
      </c>
      <c r="Q5228" s="1">
        <v>1.4425263765001401E-6</v>
      </c>
      <c r="R5228" s="1">
        <v>5734.1277223298503</v>
      </c>
      <c r="S5228" s="1">
        <v>3847.21615886769</v>
      </c>
      <c r="T5228" s="1">
        <v>5.9672729260098798</v>
      </c>
      <c r="U5228" s="1">
        <v>551910.63810499106</v>
      </c>
      <c r="V5228" s="1">
        <f t="shared" si="325"/>
        <v>0.18509928980291993</v>
      </c>
      <c r="W5228" s="1">
        <f t="shared" si="326"/>
        <v>1.6791061042051152</v>
      </c>
      <c r="X5228" s="1">
        <f t="shared" si="327"/>
        <v>644.71932264043392</v>
      </c>
    </row>
    <row r="5229" spans="1:24" hidden="1" x14ac:dyDescent="0.3">
      <c r="A5229" s="18" t="str">
        <f t="shared" si="324"/>
        <v>Industrial - Forklifts_1999_300</v>
      </c>
      <c r="B5229" s="1" t="s">
        <v>40</v>
      </c>
      <c r="C5229" s="1">
        <v>2020</v>
      </c>
      <c r="D5229" s="1" t="s">
        <v>105</v>
      </c>
      <c r="E5229" s="1">
        <v>1999</v>
      </c>
      <c r="F5229" s="1">
        <v>300</v>
      </c>
      <c r="G5229" s="1" t="s">
        <v>5</v>
      </c>
      <c r="H5229" s="1">
        <v>1.226234372239E-5</v>
      </c>
      <c r="I5229" s="1">
        <v>1.4837435904091901E-5</v>
      </c>
      <c r="J5229" s="1">
        <v>1.7657774960241599E-5</v>
      </c>
      <c r="K5229" s="1">
        <v>4.14686485520715E-5</v>
      </c>
      <c r="L5229" s="1">
        <v>2.5924819068226897E-4</v>
      </c>
      <c r="M5229" s="1">
        <v>1.8072305543513401E-2</v>
      </c>
      <c r="N5229" s="1">
        <v>6.7226032304421299E-6</v>
      </c>
      <c r="O5229" s="1">
        <v>6.1847949720067598E-6</v>
      </c>
      <c r="P5229" s="1">
        <v>1.66719556783188E-7</v>
      </c>
      <c r="Q5229" s="1">
        <v>1.4750372837298301E-7</v>
      </c>
      <c r="R5229" s="1">
        <v>586.33605027218198</v>
      </c>
      <c r="S5229" s="1">
        <v>262.43985661084599</v>
      </c>
      <c r="T5229" s="1">
        <v>0.34098702434342099</v>
      </c>
      <c r="U5229" s="1">
        <v>56424.569171331903</v>
      </c>
      <c r="V5229" s="1">
        <f t="shared" si="325"/>
        <v>8.7072137282921305E-2</v>
      </c>
      <c r="W5229" s="1">
        <f t="shared" si="326"/>
        <v>1.5213743260862322</v>
      </c>
      <c r="X5229" s="1">
        <f t="shared" si="327"/>
        <v>769.64763429394554</v>
      </c>
    </row>
    <row r="5230" spans="1:24" hidden="1" x14ac:dyDescent="0.3">
      <c r="A5230" s="18" t="str">
        <f t="shared" si="324"/>
        <v>Industrial - Forklifts_2000_50</v>
      </c>
      <c r="B5230" s="1" t="s">
        <v>40</v>
      </c>
      <c r="C5230" s="1">
        <v>2020</v>
      </c>
      <c r="D5230" s="1" t="s">
        <v>105</v>
      </c>
      <c r="E5230" s="1">
        <v>2000</v>
      </c>
      <c r="F5230" s="1">
        <v>50</v>
      </c>
      <c r="G5230" s="1" t="s">
        <v>5</v>
      </c>
      <c r="H5230" s="1">
        <v>2.3178896659590699E-4</v>
      </c>
      <c r="I5230" s="1">
        <v>2.8046464958104799E-4</v>
      </c>
      <c r="J5230" s="1">
        <v>3.33776111898106E-4</v>
      </c>
      <c r="K5230" s="1">
        <v>8.0175263195829296E-4</v>
      </c>
      <c r="L5230" s="1">
        <v>5.6430823913835801E-4</v>
      </c>
      <c r="M5230" s="1">
        <v>5.1492175457600299E-2</v>
      </c>
      <c r="N5230" s="1">
        <v>8.1262980114459802E-5</v>
      </c>
      <c r="O5230" s="1">
        <v>7.4761941705302995E-5</v>
      </c>
      <c r="P5230" s="1">
        <v>4.6911702890018699E-7</v>
      </c>
      <c r="Q5230" s="1">
        <v>4.2027221395435099E-7</v>
      </c>
      <c r="R5230" s="1">
        <v>1670.6069242265501</v>
      </c>
      <c r="S5230" s="1">
        <v>3301.4173266407902</v>
      </c>
      <c r="T5230" s="1">
        <v>4.7738183408078996</v>
      </c>
      <c r="U5230" s="1">
        <v>142078.85280721899</v>
      </c>
      <c r="V5230" s="1">
        <f t="shared" si="325"/>
        <v>0.65363799391335564</v>
      </c>
      <c r="W5230" s="1">
        <f t="shared" si="326"/>
        <v>1.3151507896990211</v>
      </c>
      <c r="X5230" s="1">
        <f t="shared" si="327"/>
        <v>691.56743951050157</v>
      </c>
    </row>
    <row r="5231" spans="1:24" hidden="1" x14ac:dyDescent="0.3">
      <c r="A5231" s="18" t="str">
        <f t="shared" si="324"/>
        <v>Industrial - Forklifts_2000_100</v>
      </c>
      <c r="B5231" s="1" t="s">
        <v>40</v>
      </c>
      <c r="C5231" s="1">
        <v>2020</v>
      </c>
      <c r="D5231" s="1" t="s">
        <v>105</v>
      </c>
      <c r="E5231" s="1">
        <v>2000</v>
      </c>
      <c r="F5231" s="1">
        <v>100</v>
      </c>
      <c r="G5231" s="1" t="s">
        <v>5</v>
      </c>
      <c r="H5231" s="1">
        <v>1.2520264168797801E-3</v>
      </c>
      <c r="I5231" s="1">
        <v>1.5149519644245301E-3</v>
      </c>
      <c r="J5231" s="1">
        <v>1.8029180403068899E-3</v>
      </c>
      <c r="K5231" s="1">
        <v>5.19283206158029E-3</v>
      </c>
      <c r="L5231" s="1">
        <v>9.4438703424427999E-3</v>
      </c>
      <c r="M5231" s="1">
        <v>0.59638407268393601</v>
      </c>
      <c r="N5231" s="1">
        <v>1.1618314112275001E-3</v>
      </c>
      <c r="O5231" s="1">
        <v>1.0688848983293E-3</v>
      </c>
      <c r="P5231" s="1">
        <v>5.47630571584726E-6</v>
      </c>
      <c r="Q5231" s="1">
        <v>4.8676066289018102E-6</v>
      </c>
      <c r="R5231" s="1">
        <v>19349.024438569399</v>
      </c>
      <c r="S5231" s="1">
        <v>21980.288860204</v>
      </c>
      <c r="T5231" s="1">
        <v>30.859325703079602</v>
      </c>
      <c r="U5231" s="1">
        <v>1871239.0665573699</v>
      </c>
      <c r="V5231" s="1">
        <f t="shared" si="325"/>
        <v>0.26807615601351581</v>
      </c>
      <c r="W5231" s="1">
        <f t="shared" si="326"/>
        <v>1.6711265563154631</v>
      </c>
      <c r="X5231" s="1">
        <f t="shared" si="327"/>
        <v>712.27378950831974</v>
      </c>
    </row>
    <row r="5232" spans="1:24" hidden="1" x14ac:dyDescent="0.3">
      <c r="A5232" s="18" t="str">
        <f t="shared" si="324"/>
        <v>Industrial - Forklifts_2000_175</v>
      </c>
      <c r="B5232" s="1" t="s">
        <v>40</v>
      </c>
      <c r="C5232" s="1">
        <v>2020</v>
      </c>
      <c r="D5232" s="1" t="s">
        <v>105</v>
      </c>
      <c r="E5232" s="1">
        <v>2000</v>
      </c>
      <c r="F5232" s="1">
        <v>175</v>
      </c>
      <c r="G5232" s="1" t="s">
        <v>5</v>
      </c>
      <c r="H5232" s="1">
        <v>2.25560467109178E-4</v>
      </c>
      <c r="I5232" s="1">
        <v>2.7292816520210501E-4</v>
      </c>
      <c r="J5232" s="1">
        <v>3.2480707263721599E-4</v>
      </c>
      <c r="K5232" s="1">
        <v>1.05318403357215E-3</v>
      </c>
      <c r="L5232" s="1">
        <v>2.47583525948854E-3</v>
      </c>
      <c r="M5232" s="1">
        <v>0.15634995630047299</v>
      </c>
      <c r="N5232" s="1">
        <v>1.68471544011811E-4</v>
      </c>
      <c r="O5232" s="1">
        <v>1.5499382049086701E-4</v>
      </c>
      <c r="P5232" s="1">
        <v>1.43876606842609E-6</v>
      </c>
      <c r="Q5232" s="1">
        <v>1.2761073250861701E-6</v>
      </c>
      <c r="R5232" s="1">
        <v>5072.6021434687</v>
      </c>
      <c r="S5232" s="1">
        <v>3487.7876595963198</v>
      </c>
      <c r="T5232" s="1">
        <v>4.7738183408078996</v>
      </c>
      <c r="U5232" s="1">
        <v>485674.43159878702</v>
      </c>
      <c r="V5232" s="1">
        <f t="shared" si="325"/>
        <v>0.18607658016288495</v>
      </c>
      <c r="W5232" s="1">
        <f t="shared" si="326"/>
        <v>1.6879714770044669</v>
      </c>
      <c r="X5232" s="1">
        <f t="shared" si="327"/>
        <v>730.60753690222373</v>
      </c>
    </row>
    <row r="5233" spans="1:24" hidden="1" x14ac:dyDescent="0.3">
      <c r="A5233" s="18" t="str">
        <f t="shared" si="324"/>
        <v>Industrial - Forklifts_2000_300</v>
      </c>
      <c r="B5233" s="1" t="s">
        <v>40</v>
      </c>
      <c r="C5233" s="1">
        <v>2020</v>
      </c>
      <c r="D5233" s="1" t="s">
        <v>105</v>
      </c>
      <c r="E5233" s="1">
        <v>2000</v>
      </c>
      <c r="F5233" s="1">
        <v>300</v>
      </c>
      <c r="G5233" s="1" t="s">
        <v>5</v>
      </c>
      <c r="H5233" s="1">
        <v>1.1663485075482601E-5</v>
      </c>
      <c r="I5233" s="1">
        <v>1.41128169413339E-5</v>
      </c>
      <c r="J5233" s="1">
        <v>1.6795418508694901E-5</v>
      </c>
      <c r="K5233" s="1">
        <v>3.9443435483249398E-5</v>
      </c>
      <c r="L5233" s="1">
        <v>2.46587232532669E-4</v>
      </c>
      <c r="M5233" s="1">
        <v>1.7189704575109301E-2</v>
      </c>
      <c r="N5233" s="1">
        <v>6.3942900494205397E-6</v>
      </c>
      <c r="O5233" s="1">
        <v>5.8827468454668998E-6</v>
      </c>
      <c r="P5233" s="1">
        <v>1.5857743889377699E-7</v>
      </c>
      <c r="Q5233" s="1">
        <v>1.40300057917559E-7</v>
      </c>
      <c r="R5233" s="1">
        <v>557.70103386354003</v>
      </c>
      <c r="S5233" s="1">
        <v>262.43985661084599</v>
      </c>
      <c r="T5233" s="1">
        <v>0.34098702434342099</v>
      </c>
      <c r="U5233" s="1">
        <v>53668.950676918001</v>
      </c>
      <c r="V5233" s="1">
        <f t="shared" si="325"/>
        <v>8.707213728292118E-2</v>
      </c>
      <c r="W5233" s="1">
        <f t="shared" si="326"/>
        <v>1.521374326086228</v>
      </c>
      <c r="X5233" s="1">
        <f t="shared" si="327"/>
        <v>769.64763429394554</v>
      </c>
    </row>
    <row r="5234" spans="1:24" hidden="1" x14ac:dyDescent="0.3">
      <c r="A5234" s="18" t="str">
        <f t="shared" si="324"/>
        <v>Industrial - Forklifts_2001_50</v>
      </c>
      <c r="B5234" s="1" t="s">
        <v>40</v>
      </c>
      <c r="C5234" s="1">
        <v>2020</v>
      </c>
      <c r="D5234" s="1" t="s">
        <v>105</v>
      </c>
      <c r="E5234" s="1">
        <v>2001</v>
      </c>
      <c r="F5234" s="1">
        <v>50</v>
      </c>
      <c r="G5234" s="1" t="s">
        <v>5</v>
      </c>
      <c r="H5234" s="1">
        <v>1.87841426198077E-4</v>
      </c>
      <c r="I5234" s="1">
        <v>2.27288125699674E-4</v>
      </c>
      <c r="J5234" s="1">
        <v>2.7049165372523202E-4</v>
      </c>
      <c r="K5234" s="1">
        <v>6.4973911423343595E-4</v>
      </c>
      <c r="L5234" s="1">
        <v>4.5731453921994702E-4</v>
      </c>
      <c r="M5234" s="1">
        <v>4.1729180720063097E-2</v>
      </c>
      <c r="N5234" s="1">
        <v>6.5855395560815601E-5</v>
      </c>
      <c r="O5234" s="1">
        <v>6.0586963915950401E-5</v>
      </c>
      <c r="P5234" s="1">
        <v>3.8017172713851002E-7</v>
      </c>
      <c r="Q5234" s="1">
        <v>3.40587963353053E-7</v>
      </c>
      <c r="R5234" s="1">
        <v>1353.8573119840601</v>
      </c>
      <c r="S5234" s="1">
        <v>2700.46808976378</v>
      </c>
      <c r="T5234" s="1">
        <v>3.7508572677776302</v>
      </c>
      <c r="U5234" s="1">
        <v>117470.36190472401</v>
      </c>
      <c r="V5234" s="1">
        <f t="shared" si="325"/>
        <v>0.64067391377912974</v>
      </c>
      <c r="W5234" s="1">
        <f t="shared" si="326"/>
        <v>1.289066442728658</v>
      </c>
      <c r="X5234" s="1">
        <f t="shared" si="327"/>
        <v>719.96023761357299</v>
      </c>
    </row>
    <row r="5235" spans="1:24" hidden="1" x14ac:dyDescent="0.3">
      <c r="A5235" s="18" t="str">
        <f t="shared" si="324"/>
        <v>Industrial - Forklifts_2001_100</v>
      </c>
      <c r="B5235" s="1" t="s">
        <v>40</v>
      </c>
      <c r="C5235" s="1">
        <v>2020</v>
      </c>
      <c r="D5235" s="1" t="s">
        <v>105</v>
      </c>
      <c r="E5235" s="1">
        <v>2001</v>
      </c>
      <c r="F5235" s="1">
        <v>100</v>
      </c>
      <c r="G5235" s="1" t="s">
        <v>5</v>
      </c>
      <c r="H5235" s="1">
        <v>9.6803192036376204E-4</v>
      </c>
      <c r="I5235" s="1">
        <v>1.1713186236401499E-3</v>
      </c>
      <c r="J5235" s="1">
        <v>1.3939659653238101E-3</v>
      </c>
      <c r="K5235" s="1">
        <v>4.0149529793673203E-3</v>
      </c>
      <c r="L5235" s="1">
        <v>7.3017372636946997E-3</v>
      </c>
      <c r="M5235" s="1">
        <v>0.46110753844423402</v>
      </c>
      <c r="N5235" s="1">
        <v>8.8883257013270297E-4</v>
      </c>
      <c r="O5235" s="1">
        <v>8.1772596452208703E-4</v>
      </c>
      <c r="P5235" s="1">
        <v>4.2341269059019202E-6</v>
      </c>
      <c r="Q5235" s="1">
        <v>3.7634977417602102E-6</v>
      </c>
      <c r="R5235" s="1">
        <v>14960.1262656363</v>
      </c>
      <c r="S5235" s="1">
        <v>17722.2972735976</v>
      </c>
      <c r="T5235" s="1">
        <v>24.721559264898001</v>
      </c>
      <c r="U5235" s="1">
        <v>1444550.5619079301</v>
      </c>
      <c r="V5235" s="1">
        <f t="shared" si="325"/>
        <v>0.26849172282959088</v>
      </c>
      <c r="W5235" s="1">
        <f t="shared" si="326"/>
        <v>1.6737171065254917</v>
      </c>
      <c r="X5235" s="1">
        <f t="shared" si="327"/>
        <v>716.87619230237578</v>
      </c>
    </row>
    <row r="5236" spans="1:24" hidden="1" x14ac:dyDescent="0.3">
      <c r="A5236" s="18" t="str">
        <f t="shared" si="324"/>
        <v>Industrial - Forklifts_2001_175</v>
      </c>
      <c r="B5236" s="1" t="s">
        <v>40</v>
      </c>
      <c r="C5236" s="1">
        <v>2020</v>
      </c>
      <c r="D5236" s="1" t="s">
        <v>105</v>
      </c>
      <c r="E5236" s="1">
        <v>2001</v>
      </c>
      <c r="F5236" s="1">
        <v>175</v>
      </c>
      <c r="G5236" s="1" t="s">
        <v>5</v>
      </c>
      <c r="H5236" s="1">
        <v>2.7599931228396499E-4</v>
      </c>
      <c r="I5236" s="1">
        <v>3.3395916786359801E-4</v>
      </c>
      <c r="J5236" s="1">
        <v>3.9743900968891002E-4</v>
      </c>
      <c r="K5236" s="1">
        <v>1.28869244109904E-3</v>
      </c>
      <c r="L5236" s="1">
        <v>3.02947071224356E-3</v>
      </c>
      <c r="M5236" s="1">
        <v>0.191312249737768</v>
      </c>
      <c r="N5236" s="1">
        <v>2.0614441387981099E-4</v>
      </c>
      <c r="O5236" s="1">
        <v>1.8965286076942601E-4</v>
      </c>
      <c r="P5236" s="1">
        <v>1.7604966442585799E-6</v>
      </c>
      <c r="Q5236" s="1">
        <v>1.5614648641148399E-6</v>
      </c>
      <c r="R5236" s="1">
        <v>6206.9152499576703</v>
      </c>
      <c r="S5236" s="1">
        <v>4237.0724676011996</v>
      </c>
      <c r="T5236" s="1">
        <v>5.6262859016664502</v>
      </c>
      <c r="U5236" s="1">
        <v>598582.78315020504</v>
      </c>
      <c r="V5236" s="1">
        <f t="shared" si="325"/>
        <v>0.18473864322525915</v>
      </c>
      <c r="W5236" s="1">
        <f t="shared" si="326"/>
        <v>1.67583454184172</v>
      </c>
      <c r="X5236" s="1">
        <f t="shared" si="327"/>
        <v>753.08516873382155</v>
      </c>
    </row>
    <row r="5237" spans="1:24" hidden="1" x14ac:dyDescent="0.3">
      <c r="A5237" s="18" t="str">
        <f t="shared" si="324"/>
        <v>Industrial - Forklifts_2001_300</v>
      </c>
      <c r="B5237" s="1" t="s">
        <v>40</v>
      </c>
      <c r="C5237" s="1">
        <v>2020</v>
      </c>
      <c r="D5237" s="1" t="s">
        <v>105</v>
      </c>
      <c r="E5237" s="1">
        <v>2001</v>
      </c>
      <c r="F5237" s="1">
        <v>300</v>
      </c>
      <c r="G5237" s="1" t="s">
        <v>5</v>
      </c>
      <c r="H5237" s="1">
        <v>1.6967661662376899E-5</v>
      </c>
      <c r="I5237" s="1">
        <v>2.0530870611476E-5</v>
      </c>
      <c r="J5237" s="1">
        <v>2.44334327938227E-5</v>
      </c>
      <c r="K5237" s="1">
        <v>5.7381036949959502E-5</v>
      </c>
      <c r="L5237" s="1">
        <v>3.58727147571976E-4</v>
      </c>
      <c r="M5237" s="1">
        <v>2.5007027438117502E-2</v>
      </c>
      <c r="N5237" s="1">
        <v>9.3022067956117897E-6</v>
      </c>
      <c r="O5237" s="1">
        <v>8.5580302519628492E-6</v>
      </c>
      <c r="P5237" s="1">
        <v>2.30693340199993E-7</v>
      </c>
      <c r="Q5237" s="1">
        <v>2.0410399623703499E-7</v>
      </c>
      <c r="R5237" s="1">
        <v>811.32546491150697</v>
      </c>
      <c r="S5237" s="1">
        <v>393.65978491626902</v>
      </c>
      <c r="T5237" s="1">
        <v>0.51148053651513203</v>
      </c>
      <c r="U5237" s="1">
        <v>78075.857341726703</v>
      </c>
      <c r="V5237" s="1">
        <f t="shared" si="325"/>
        <v>8.7072137282921291E-2</v>
      </c>
      <c r="W5237" s="1">
        <f t="shared" si="326"/>
        <v>1.5213743260862287</v>
      </c>
      <c r="X5237" s="1">
        <f t="shared" si="327"/>
        <v>769.64763429394475</v>
      </c>
    </row>
    <row r="5238" spans="1:24" hidden="1" x14ac:dyDescent="0.3">
      <c r="A5238" s="18" t="str">
        <f t="shared" si="324"/>
        <v>Industrial - Forklifts_2002_50</v>
      </c>
      <c r="B5238" s="1" t="s">
        <v>40</v>
      </c>
      <c r="C5238" s="1">
        <v>2020</v>
      </c>
      <c r="D5238" s="1" t="s">
        <v>105</v>
      </c>
      <c r="E5238" s="1">
        <v>2002</v>
      </c>
      <c r="F5238" s="1">
        <v>50</v>
      </c>
      <c r="G5238" s="1" t="s">
        <v>5</v>
      </c>
      <c r="H5238" s="1">
        <v>2.87992039324586E-4</v>
      </c>
      <c r="I5238" s="1">
        <v>3.4847036758274899E-4</v>
      </c>
      <c r="J5238" s="1">
        <v>4.1470853662740301E-4</v>
      </c>
      <c r="K5238" s="1">
        <v>9.9615775031286491E-4</v>
      </c>
      <c r="L5238" s="1">
        <v>7.0113898424011998E-4</v>
      </c>
      <c r="M5238" s="1">
        <v>6.3977750266028102E-2</v>
      </c>
      <c r="N5238" s="1">
        <v>1.0096723631179799E-4</v>
      </c>
      <c r="O5238" s="1">
        <v>9.2889857406854606E-5</v>
      </c>
      <c r="P5238" s="1">
        <v>5.8286626761828597E-7</v>
      </c>
      <c r="Q5238" s="1">
        <v>5.2217779709583996E-7</v>
      </c>
      <c r="R5238" s="1">
        <v>2075.68764848306</v>
      </c>
      <c r="S5238" s="1">
        <v>4088.73689647332</v>
      </c>
      <c r="T5238" s="1">
        <v>5.7967794138381699</v>
      </c>
      <c r="U5238" s="1">
        <v>178581.59680184899</v>
      </c>
      <c r="V5238" s="1">
        <f t="shared" si="325"/>
        <v>0.64612679580791732</v>
      </c>
      <c r="W5238" s="1">
        <f t="shared" si="326"/>
        <v>1.3000379012011969</v>
      </c>
      <c r="X5238" s="1">
        <f t="shared" si="327"/>
        <v>705.34629741345998</v>
      </c>
    </row>
    <row r="5239" spans="1:24" hidden="1" x14ac:dyDescent="0.3">
      <c r="A5239" s="18" t="str">
        <f t="shared" si="324"/>
        <v>Industrial - Forklifts_2002_100</v>
      </c>
      <c r="B5239" s="1" t="s">
        <v>40</v>
      </c>
      <c r="C5239" s="1">
        <v>2020</v>
      </c>
      <c r="D5239" s="1" t="s">
        <v>105</v>
      </c>
      <c r="E5239" s="1">
        <v>2002</v>
      </c>
      <c r="F5239" s="1">
        <v>100</v>
      </c>
      <c r="G5239" s="1" t="s">
        <v>5</v>
      </c>
      <c r="H5239" s="1">
        <v>1.1106083616161E-3</v>
      </c>
      <c r="I5239" s="1">
        <v>1.3438361175554801E-3</v>
      </c>
      <c r="J5239" s="1">
        <v>1.59927604072719E-3</v>
      </c>
      <c r="K5239" s="1">
        <v>4.60629474770341E-3</v>
      </c>
      <c r="L5239" s="1">
        <v>8.3771725795322403E-3</v>
      </c>
      <c r="M5239" s="1">
        <v>0.52902169549114497</v>
      </c>
      <c r="N5239" s="1">
        <v>1.0299294059283E-3</v>
      </c>
      <c r="O5239" s="1">
        <v>9.4753505345404403E-4</v>
      </c>
      <c r="P5239" s="1">
        <v>4.8577496742786498E-6</v>
      </c>
      <c r="Q5239" s="1">
        <v>4.31780396182759E-6</v>
      </c>
      <c r="R5239" s="1">
        <v>17163.526296947901</v>
      </c>
      <c r="S5239" s="1">
        <v>20778.390386449999</v>
      </c>
      <c r="T5239" s="1">
        <v>28.8134035570191</v>
      </c>
      <c r="U5239" s="1">
        <v>1670139.9704706301</v>
      </c>
      <c r="V5239" s="1">
        <f t="shared" si="325"/>
        <v>0.26642933452800976</v>
      </c>
      <c r="W5239" s="1">
        <f t="shared" si="326"/>
        <v>1.6608606409917548</v>
      </c>
      <c r="X5239" s="1">
        <f t="shared" si="327"/>
        <v>721.13627067109439</v>
      </c>
    </row>
    <row r="5240" spans="1:24" hidden="1" x14ac:dyDescent="0.3">
      <c r="A5240" s="18" t="str">
        <f t="shared" si="324"/>
        <v>Industrial - Forklifts_2002_175</v>
      </c>
      <c r="B5240" s="1" t="s">
        <v>40</v>
      </c>
      <c r="C5240" s="1">
        <v>2020</v>
      </c>
      <c r="D5240" s="1" t="s">
        <v>105</v>
      </c>
      <c r="E5240" s="1">
        <v>2002</v>
      </c>
      <c r="F5240" s="1">
        <v>175</v>
      </c>
      <c r="G5240" s="1" t="s">
        <v>5</v>
      </c>
      <c r="H5240" s="1">
        <v>2.1874641514459001E-4</v>
      </c>
      <c r="I5240" s="1">
        <v>2.6468316232495397E-4</v>
      </c>
      <c r="J5240" s="1">
        <v>3.1499483780820999E-4</v>
      </c>
      <c r="K5240" s="1">
        <v>1.0213679497299299E-3</v>
      </c>
      <c r="L5240" s="1">
        <v>2.4010417004481301E-3</v>
      </c>
      <c r="M5240" s="1">
        <v>0.151626714056181</v>
      </c>
      <c r="N5240" s="1">
        <v>1.63382115575333E-4</v>
      </c>
      <c r="O5240" s="1">
        <v>1.5031154632930599E-4</v>
      </c>
      <c r="P5240" s="1">
        <v>1.39530177310524E-6</v>
      </c>
      <c r="Q5240" s="1">
        <v>1.23755685683714E-6</v>
      </c>
      <c r="R5240" s="1">
        <v>4919.3617505742104</v>
      </c>
      <c r="S5240" s="1">
        <v>3318.5329694632301</v>
      </c>
      <c r="T5240" s="1">
        <v>4.4328313164644797</v>
      </c>
      <c r="U5240" s="1">
        <v>472252.76873130701</v>
      </c>
      <c r="V5240" s="1">
        <f t="shared" si="325"/>
        <v>0.18558394512125481</v>
      </c>
      <c r="W5240" s="1">
        <f t="shared" si="326"/>
        <v>1.6835025970512973</v>
      </c>
      <c r="X5240" s="1">
        <f t="shared" si="327"/>
        <v>748.62604339070867</v>
      </c>
    </row>
    <row r="5241" spans="1:24" hidden="1" x14ac:dyDescent="0.3">
      <c r="A5241" s="18" t="str">
        <f t="shared" si="324"/>
        <v>Industrial - Forklifts_2002_300</v>
      </c>
      <c r="B5241" s="1" t="s">
        <v>40</v>
      </c>
      <c r="C5241" s="1">
        <v>2020</v>
      </c>
      <c r="D5241" s="1" t="s">
        <v>105</v>
      </c>
      <c r="E5241" s="1">
        <v>2002</v>
      </c>
      <c r="F5241" s="1">
        <v>300</v>
      </c>
      <c r="G5241" s="1" t="s">
        <v>5</v>
      </c>
      <c r="H5241" s="1">
        <v>3.1140649639185901E-5</v>
      </c>
      <c r="I5241" s="1">
        <v>3.7680186063414898E-5</v>
      </c>
      <c r="J5241" s="1">
        <v>4.48425354804276E-5</v>
      </c>
      <c r="K5241" s="1">
        <v>1.0531107957874899E-4</v>
      </c>
      <c r="L5241" s="1">
        <v>6.5836982377915699E-4</v>
      </c>
      <c r="M5241" s="1">
        <v>4.5895250357015603E-2</v>
      </c>
      <c r="N5241" s="1">
        <v>1.7072285413122801E-5</v>
      </c>
      <c r="O5241" s="1">
        <v>1.5706502580072901E-5</v>
      </c>
      <c r="P5241" s="1">
        <v>4.2339013024940099E-7</v>
      </c>
      <c r="Q5241" s="1">
        <v>3.7459086368208898E-7</v>
      </c>
      <c r="R5241" s="1">
        <v>1489.02085324935</v>
      </c>
      <c r="S5241" s="1">
        <v>656.09964152711495</v>
      </c>
      <c r="T5241" s="1">
        <v>0.85246756085855402</v>
      </c>
      <c r="U5241" s="1">
        <v>143292.16170952201</v>
      </c>
      <c r="V5241" s="1">
        <f t="shared" si="325"/>
        <v>8.7072137282921541E-2</v>
      </c>
      <c r="W5241" s="1">
        <f t="shared" si="326"/>
        <v>1.5213743260862305</v>
      </c>
      <c r="X5241" s="1">
        <f t="shared" si="327"/>
        <v>769.64763429394418</v>
      </c>
    </row>
    <row r="5242" spans="1:24" hidden="1" x14ac:dyDescent="0.3">
      <c r="A5242" s="18" t="str">
        <f t="shared" si="324"/>
        <v>Industrial - Forklifts_2003_50</v>
      </c>
      <c r="B5242" s="1" t="s">
        <v>40</v>
      </c>
      <c r="C5242" s="1">
        <v>2020</v>
      </c>
      <c r="D5242" s="1" t="s">
        <v>105</v>
      </c>
      <c r="E5242" s="1">
        <v>2003</v>
      </c>
      <c r="F5242" s="1">
        <v>50</v>
      </c>
      <c r="G5242" s="1" t="s">
        <v>5</v>
      </c>
      <c r="H5242" s="1">
        <v>2.6145541809326802E-4</v>
      </c>
      <c r="I5242" s="1">
        <v>3.1636105589285401E-4</v>
      </c>
      <c r="J5242" s="1">
        <v>3.7649580205430602E-4</v>
      </c>
      <c r="K5242" s="1">
        <v>9.0436819609917901E-4</v>
      </c>
      <c r="L5242" s="1">
        <v>6.36533519106687E-4</v>
      </c>
      <c r="M5242" s="1">
        <v>5.80826104905569E-2</v>
      </c>
      <c r="N5242" s="1">
        <v>9.1663752392371896E-5</v>
      </c>
      <c r="O5242" s="1">
        <v>8.43306522009822E-5</v>
      </c>
      <c r="P5242" s="1">
        <v>5.2915887553698697E-7</v>
      </c>
      <c r="Q5242" s="1">
        <v>4.7406245873637002E-7</v>
      </c>
      <c r="R5242" s="1">
        <v>1884.4263308039299</v>
      </c>
      <c r="S5242" s="1">
        <v>3902.3665635177999</v>
      </c>
      <c r="T5242" s="1">
        <v>5.7967794138381699</v>
      </c>
      <c r="U5242" s="1">
        <v>158160.62130963299</v>
      </c>
      <c r="V5242" s="1">
        <f t="shared" si="325"/>
        <v>0.66232821260334507</v>
      </c>
      <c r="W5242" s="1">
        <f t="shared" si="326"/>
        <v>1.332635923793464</v>
      </c>
      <c r="X5242" s="1">
        <f t="shared" si="327"/>
        <v>673.19562897321998</v>
      </c>
    </row>
    <row r="5243" spans="1:24" hidden="1" x14ac:dyDescent="0.3">
      <c r="A5243" s="18" t="str">
        <f t="shared" si="324"/>
        <v>Industrial - Forklifts_2003_100</v>
      </c>
      <c r="B5243" s="1" t="s">
        <v>40</v>
      </c>
      <c r="C5243" s="1">
        <v>2020</v>
      </c>
      <c r="D5243" s="1" t="s">
        <v>105</v>
      </c>
      <c r="E5243" s="1">
        <v>2003</v>
      </c>
      <c r="F5243" s="1">
        <v>100</v>
      </c>
      <c r="G5243" s="1" t="s">
        <v>5</v>
      </c>
      <c r="H5243" s="1">
        <v>1.45402725039987E-3</v>
      </c>
      <c r="I5243" s="1">
        <v>1.7593729729838399E-3</v>
      </c>
      <c r="J5243" s="1">
        <v>2.0937992405758101E-3</v>
      </c>
      <c r="K5243" s="1">
        <v>6.0306389885165304E-3</v>
      </c>
      <c r="L5243" s="1">
        <v>1.0967536021624801E-2</v>
      </c>
      <c r="M5243" s="1">
        <v>0.69260415091558103</v>
      </c>
      <c r="N5243" s="1">
        <v>1.3561854582841001E-3</v>
      </c>
      <c r="O5243" s="1">
        <v>1.2476906216213801E-3</v>
      </c>
      <c r="P5243" s="1">
        <v>6.3598480311674202E-6</v>
      </c>
      <c r="Q5243" s="1">
        <v>5.6529419724934203E-6</v>
      </c>
      <c r="R5243" s="1">
        <v>22470.778909319401</v>
      </c>
      <c r="S5243" s="1">
        <v>26289.6273752778</v>
      </c>
      <c r="T5243" s="1">
        <v>35.974131068231003</v>
      </c>
      <c r="U5243" s="1">
        <v>2166215.45756672</v>
      </c>
      <c r="V5243" s="1">
        <f t="shared" si="325"/>
        <v>0.26893347669167739</v>
      </c>
      <c r="W5243" s="1">
        <f t="shared" si="326"/>
        <v>1.6764709008996792</v>
      </c>
      <c r="X5243" s="1">
        <f t="shared" si="327"/>
        <v>730.79256106047683</v>
      </c>
    </row>
    <row r="5244" spans="1:24" hidden="1" x14ac:dyDescent="0.3">
      <c r="A5244" s="18" t="str">
        <f t="shared" si="324"/>
        <v>Industrial - Forklifts_2003_175</v>
      </c>
      <c r="B5244" s="1" t="s">
        <v>40</v>
      </c>
      <c r="C5244" s="1">
        <v>2020</v>
      </c>
      <c r="D5244" s="1" t="s">
        <v>105</v>
      </c>
      <c r="E5244" s="1">
        <v>2003</v>
      </c>
      <c r="F5244" s="1">
        <v>175</v>
      </c>
      <c r="G5244" s="1" t="s">
        <v>5</v>
      </c>
      <c r="H5244" s="1">
        <v>1.50316013595236E-4</v>
      </c>
      <c r="I5244" s="1">
        <v>1.8188237645023599E-4</v>
      </c>
      <c r="J5244" s="1">
        <v>2.1645505957713999E-4</v>
      </c>
      <c r="K5244" s="1">
        <v>1.1169691744291001E-3</v>
      </c>
      <c r="L5244" s="1">
        <v>1.9103308234806201E-3</v>
      </c>
      <c r="M5244" s="1">
        <v>0.16581915035175199</v>
      </c>
      <c r="N5244" s="1">
        <v>1.07965459765971E-4</v>
      </c>
      <c r="O5244" s="1">
        <v>9.9328222984693896E-5</v>
      </c>
      <c r="P5244" s="1">
        <v>1.5285707969602099E-6</v>
      </c>
      <c r="Q5244" s="1">
        <v>1.35339361398206E-6</v>
      </c>
      <c r="R5244" s="1">
        <v>5379.8197160091704</v>
      </c>
      <c r="S5244" s="1">
        <v>3826.2970398624798</v>
      </c>
      <c r="T5244" s="1">
        <v>5.4557923894947402</v>
      </c>
      <c r="U5244" s="1">
        <v>516071.813251452</v>
      </c>
      <c r="V5244" s="1">
        <f t="shared" si="325"/>
        <v>0.11669952308211187</v>
      </c>
      <c r="W5244" s="1">
        <f t="shared" si="326"/>
        <v>1.2257080668298974</v>
      </c>
      <c r="X5244" s="1">
        <f t="shared" si="327"/>
        <v>701.32746385843177</v>
      </c>
    </row>
    <row r="5245" spans="1:24" hidden="1" x14ac:dyDescent="0.3">
      <c r="A5245" s="18" t="str">
        <f t="shared" si="324"/>
        <v>Industrial - Forklifts_2003_300</v>
      </c>
      <c r="B5245" s="1" t="s">
        <v>40</v>
      </c>
      <c r="C5245" s="1">
        <v>2020</v>
      </c>
      <c r="D5245" s="1" t="s">
        <v>105</v>
      </c>
      <c r="E5245" s="1">
        <v>2003</v>
      </c>
      <c r="F5245" s="1">
        <v>300</v>
      </c>
      <c r="G5245" s="1" t="s">
        <v>5</v>
      </c>
      <c r="H5245" s="1">
        <v>2.2356793468435098E-5</v>
      </c>
      <c r="I5245" s="1">
        <v>2.70517200968065E-5</v>
      </c>
      <c r="J5245" s="1">
        <v>3.2193782594546602E-5</v>
      </c>
      <c r="K5245" s="1">
        <v>8.5348265043216998E-5</v>
      </c>
      <c r="L5245" s="1">
        <v>4.0642060491768002E-4</v>
      </c>
      <c r="M5245" s="1">
        <v>3.7195326525603298E-2</v>
      </c>
      <c r="N5245" s="1">
        <v>1.11648717532929E-5</v>
      </c>
      <c r="O5245" s="1">
        <v>1.0271682013029501E-5</v>
      </c>
      <c r="P5245" s="1">
        <v>3.4321853568188101E-7</v>
      </c>
      <c r="Q5245" s="1">
        <v>3.0358325490718702E-7</v>
      </c>
      <c r="R5245" s="1">
        <v>1206.7614057927401</v>
      </c>
      <c r="S5245" s="1">
        <v>524.87971322169199</v>
      </c>
      <c r="T5245" s="1">
        <v>0.68197404868684297</v>
      </c>
      <c r="U5245" s="1">
        <v>116129.63655029899</v>
      </c>
      <c r="V5245" s="1">
        <f t="shared" si="325"/>
        <v>7.7133034795642902E-2</v>
      </c>
      <c r="W5245" s="1">
        <f t="shared" si="326"/>
        <v>1.1588340611465362</v>
      </c>
      <c r="X5245" s="1">
        <f t="shared" si="327"/>
        <v>769.64763429394441</v>
      </c>
    </row>
    <row r="5246" spans="1:24" hidden="1" x14ac:dyDescent="0.3">
      <c r="A5246" s="18" t="str">
        <f t="shared" si="324"/>
        <v>Industrial - Forklifts_2004_50</v>
      </c>
      <c r="B5246" s="1" t="s">
        <v>40</v>
      </c>
      <c r="C5246" s="1">
        <v>2020</v>
      </c>
      <c r="D5246" s="1" t="s">
        <v>105</v>
      </c>
      <c r="E5246" s="1">
        <v>2004</v>
      </c>
      <c r="F5246" s="1">
        <v>50</v>
      </c>
      <c r="G5246" s="1" t="s">
        <v>5</v>
      </c>
      <c r="H5246" s="1">
        <v>2.5241505270708102E-4</v>
      </c>
      <c r="I5246" s="1">
        <v>3.0542221377556801E-4</v>
      </c>
      <c r="J5246" s="1">
        <v>3.6347767589819702E-4</v>
      </c>
      <c r="K5246" s="1">
        <v>1.40819093017547E-3</v>
      </c>
      <c r="L5246" s="1">
        <v>1.1506934876554199E-3</v>
      </c>
      <c r="M5246" s="1">
        <v>0.115037714449069</v>
      </c>
      <c r="N5246" s="1">
        <v>1.2917093602534801E-4</v>
      </c>
      <c r="O5246" s="1">
        <v>1.1883726114332E-4</v>
      </c>
      <c r="P5246" s="1">
        <v>1.0560082675410901E-6</v>
      </c>
      <c r="Q5246" s="1">
        <v>9.3892236072971404E-7</v>
      </c>
      <c r="R5246" s="1">
        <v>3732.27195390218</v>
      </c>
      <c r="S5246" s="1">
        <v>7745.7792462027301</v>
      </c>
      <c r="T5246" s="1">
        <v>10.9115847789894</v>
      </c>
      <c r="U5246" s="1">
        <v>322297.03332246601</v>
      </c>
      <c r="V5246" s="1">
        <f t="shared" si="325"/>
        <v>0.31378553066202935</v>
      </c>
      <c r="W5246" s="1">
        <f t="shared" si="326"/>
        <v>1.1822027029069386</v>
      </c>
      <c r="X5246" s="1">
        <f t="shared" si="327"/>
        <v>709.86748516287673</v>
      </c>
    </row>
    <row r="5247" spans="1:24" hidden="1" x14ac:dyDescent="0.3">
      <c r="A5247" s="18" t="str">
        <f t="shared" si="324"/>
        <v>Industrial - Forklifts_2004_100</v>
      </c>
      <c r="B5247" s="1" t="s">
        <v>40</v>
      </c>
      <c r="C5247" s="1">
        <v>2020</v>
      </c>
      <c r="D5247" s="1" t="s">
        <v>105</v>
      </c>
      <c r="E5247" s="1">
        <v>2004</v>
      </c>
      <c r="F5247" s="1">
        <v>100</v>
      </c>
      <c r="G5247" s="1" t="s">
        <v>5</v>
      </c>
      <c r="H5247" s="1">
        <v>1.09621954573902E-3</v>
      </c>
      <c r="I5247" s="1">
        <v>1.3264256503442099E-3</v>
      </c>
      <c r="J5247" s="1">
        <v>1.5785561458641899E-3</v>
      </c>
      <c r="K5247" s="1">
        <v>7.57752133236138E-3</v>
      </c>
      <c r="L5247" s="1">
        <v>1.16221389133575E-2</v>
      </c>
      <c r="M5247" s="1">
        <v>0.94535857766228604</v>
      </c>
      <c r="N5247" s="1">
        <v>1.0334763626864299E-3</v>
      </c>
      <c r="O5247" s="1">
        <v>9.5079825367152399E-4</v>
      </c>
      <c r="P5247" s="1">
        <v>8.7074222825392601E-6</v>
      </c>
      <c r="Q5247" s="1">
        <v>7.7158896256386892E-6</v>
      </c>
      <c r="R5247" s="1">
        <v>30671.117925868701</v>
      </c>
      <c r="S5247" s="1">
        <v>38510.196350504499</v>
      </c>
      <c r="T5247" s="1">
        <v>51.4890406758567</v>
      </c>
      <c r="U5247" s="1">
        <v>2947942.7789104702</v>
      </c>
      <c r="V5247" s="1">
        <f t="shared" si="325"/>
        <v>0.1489884022956765</v>
      </c>
      <c r="W5247" s="1">
        <f t="shared" si="326"/>
        <v>1.3054360849476936</v>
      </c>
      <c r="X5247" s="1">
        <f t="shared" si="327"/>
        <v>747.9299642217261</v>
      </c>
    </row>
    <row r="5248" spans="1:24" hidden="1" x14ac:dyDescent="0.3">
      <c r="A5248" s="18" t="str">
        <f t="shared" si="324"/>
        <v>Industrial - Forklifts_2004_175</v>
      </c>
      <c r="B5248" s="1" t="s">
        <v>40</v>
      </c>
      <c r="C5248" s="1">
        <v>2020</v>
      </c>
      <c r="D5248" s="1" t="s">
        <v>105</v>
      </c>
      <c r="E5248" s="1">
        <v>2004</v>
      </c>
      <c r="F5248" s="1">
        <v>175</v>
      </c>
      <c r="G5248" s="1" t="s">
        <v>5</v>
      </c>
      <c r="H5248" s="1">
        <v>1.1328494584023E-4</v>
      </c>
      <c r="I5248" s="1">
        <v>1.37074784466678E-4</v>
      </c>
      <c r="J5248" s="1">
        <v>1.63130322009931E-4</v>
      </c>
      <c r="K5248" s="1">
        <v>1.05335973870004E-3</v>
      </c>
      <c r="L5248" s="1">
        <v>1.5814490118838101E-3</v>
      </c>
      <c r="M5248" s="1">
        <v>0.15724848581588199</v>
      </c>
      <c r="N5248" s="1">
        <v>8.2973250669178496E-5</v>
      </c>
      <c r="O5248" s="1">
        <v>7.6335390615644194E-5</v>
      </c>
      <c r="P5248" s="1">
        <v>1.45044168502925E-6</v>
      </c>
      <c r="Q5248" s="1">
        <v>1.28344100220096E-6</v>
      </c>
      <c r="R5248" s="1">
        <v>5101.7539440427499</v>
      </c>
      <c r="S5248" s="1">
        <v>3449.7528977686602</v>
      </c>
      <c r="T5248" s="1">
        <v>4.6033248286361896</v>
      </c>
      <c r="U5248" s="1">
        <v>493825.73888429097</v>
      </c>
      <c r="V5248" s="1">
        <f t="shared" si="325"/>
        <v>9.1912049462199455E-2</v>
      </c>
      <c r="W5248" s="1">
        <f t="shared" si="326"/>
        <v>1.060400863424636</v>
      </c>
      <c r="X5248" s="1">
        <f t="shared" si="327"/>
        <v>749.40462083157104</v>
      </c>
    </row>
    <row r="5249" spans="1:24" hidden="1" x14ac:dyDescent="0.3">
      <c r="A5249" s="18" t="str">
        <f t="shared" si="324"/>
        <v>Industrial - Forklifts_2004_300</v>
      </c>
      <c r="B5249" s="1" t="s">
        <v>40</v>
      </c>
      <c r="C5249" s="1">
        <v>2020</v>
      </c>
      <c r="D5249" s="1" t="s">
        <v>105</v>
      </c>
      <c r="E5249" s="1">
        <v>2004</v>
      </c>
      <c r="F5249" s="1">
        <v>300</v>
      </c>
      <c r="G5249" s="1" t="s">
        <v>5</v>
      </c>
      <c r="H5249" s="1">
        <v>1.50248570034237E-5</v>
      </c>
      <c r="I5249" s="1">
        <v>1.8180076974142699E-5</v>
      </c>
      <c r="J5249" s="1">
        <v>2.1635794084930199E-5</v>
      </c>
      <c r="K5249" s="1">
        <v>6.1378649070026602E-5</v>
      </c>
      <c r="L5249" s="1">
        <v>2.62113688513754E-4</v>
      </c>
      <c r="M5249" s="1">
        <v>2.6898315227554901E-2</v>
      </c>
      <c r="N5249" s="1">
        <v>5.0166169142183301E-6</v>
      </c>
      <c r="O5249" s="1">
        <v>4.6152875610808601E-6</v>
      </c>
      <c r="P5249" s="1">
        <v>2.4823751787294501E-7</v>
      </c>
      <c r="Q5249" s="1">
        <v>2.19540432927231E-7</v>
      </c>
      <c r="R5249" s="1">
        <v>872.68621435859598</v>
      </c>
      <c r="S5249" s="1">
        <v>393.65978491626902</v>
      </c>
      <c r="T5249" s="1">
        <v>0.51148053651513203</v>
      </c>
      <c r="U5249" s="1">
        <v>83980.754115470801</v>
      </c>
      <c r="V5249" s="1">
        <f t="shared" si="325"/>
        <v>7.1681081344019765E-2</v>
      </c>
      <c r="W5249" s="1">
        <f t="shared" si="326"/>
        <v>1.0334715663997598</v>
      </c>
      <c r="X5249" s="1">
        <f t="shared" si="327"/>
        <v>769.64763429394475</v>
      </c>
    </row>
    <row r="5250" spans="1:24" hidden="1" x14ac:dyDescent="0.3">
      <c r="A5250" s="18" t="str">
        <f t="shared" si="324"/>
        <v>Industrial - Forklifts_2004_600</v>
      </c>
      <c r="B5250" s="1" t="s">
        <v>40</v>
      </c>
      <c r="C5250" s="1">
        <v>2020</v>
      </c>
      <c r="D5250" s="1" t="s">
        <v>105</v>
      </c>
      <c r="E5250" s="1">
        <v>2004</v>
      </c>
      <c r="F5250" s="1">
        <v>600</v>
      </c>
      <c r="G5250" s="1" t="s">
        <v>5</v>
      </c>
      <c r="H5250" s="1">
        <v>6.8881829808649096E-6</v>
      </c>
      <c r="I5250" s="1">
        <v>8.3347014068465495E-6</v>
      </c>
      <c r="J5250" s="1">
        <v>9.9189834924454801E-6</v>
      </c>
      <c r="K5250" s="1">
        <v>2.73342039501215E-5</v>
      </c>
      <c r="L5250" s="1">
        <v>1.13657815377034E-4</v>
      </c>
      <c r="M5250" s="1">
        <v>1.27346711155455E-2</v>
      </c>
      <c r="N5250" s="1">
        <v>3.4320314153329001E-6</v>
      </c>
      <c r="O5250" s="1">
        <v>3.1574689021062699E-6</v>
      </c>
      <c r="P5250" s="1">
        <v>1.17531704300673E-7</v>
      </c>
      <c r="Q5250" s="1">
        <v>1.0393867371398599E-7</v>
      </c>
      <c r="R5250" s="1">
        <v>413.16237961039701</v>
      </c>
      <c r="S5250" s="1">
        <v>131.219928305423</v>
      </c>
      <c r="T5250" s="1">
        <v>0.17049351217170999</v>
      </c>
      <c r="U5250" s="1">
        <v>39759.638276543199</v>
      </c>
      <c r="V5250" s="1">
        <f t="shared" si="325"/>
        <v>6.9412265896319977E-2</v>
      </c>
      <c r="W5250" s="1">
        <f t="shared" si="326"/>
        <v>0.94655418557225102</v>
      </c>
      <c r="X5250" s="1">
        <f t="shared" si="327"/>
        <v>769.64763429394782</v>
      </c>
    </row>
    <row r="5251" spans="1:24" hidden="1" x14ac:dyDescent="0.3">
      <c r="A5251" s="18" t="str">
        <f t="shared" si="324"/>
        <v>Industrial - Forklifts_2005_50</v>
      </c>
      <c r="B5251" s="1" t="s">
        <v>40</v>
      </c>
      <c r="C5251" s="1">
        <v>2020</v>
      </c>
      <c r="D5251" s="1" t="s">
        <v>105</v>
      </c>
      <c r="E5251" s="1">
        <v>2005</v>
      </c>
      <c r="F5251" s="1">
        <v>50</v>
      </c>
      <c r="G5251" s="1" t="s">
        <v>5</v>
      </c>
      <c r="H5251" s="1">
        <v>1.25977411111096E-4</v>
      </c>
      <c r="I5251" s="1">
        <v>1.5243266744442599E-4</v>
      </c>
      <c r="J5251" s="1">
        <v>1.8140747199997799E-4</v>
      </c>
      <c r="K5251" s="1">
        <v>9.8443815619164905E-4</v>
      </c>
      <c r="L5251" s="1">
        <v>8.8217017610850098E-4</v>
      </c>
      <c r="M5251" s="1">
        <v>9.0784562358450394E-2</v>
      </c>
      <c r="N5251" s="1">
        <v>8.7014787983958198E-5</v>
      </c>
      <c r="O5251" s="1">
        <v>8.0053604945241498E-5</v>
      </c>
      <c r="P5251" s="1">
        <v>8.3556897818556799E-7</v>
      </c>
      <c r="Q5251" s="1">
        <v>7.4097139373495097E-7</v>
      </c>
      <c r="R5251" s="1">
        <v>2945.4051443949702</v>
      </c>
      <c r="S5251" s="1">
        <v>6167.3366303548801</v>
      </c>
      <c r="T5251" s="1">
        <v>8.0131950720704097</v>
      </c>
      <c r="U5251" s="1">
        <v>254960.32069743701</v>
      </c>
      <c r="V5251" s="1">
        <f t="shared" si="325"/>
        <v>0.1979675705331464</v>
      </c>
      <c r="W5251" s="1">
        <f t="shared" si="326"/>
        <v>1.1456933050434785</v>
      </c>
      <c r="X5251" s="1">
        <f t="shared" si="327"/>
        <v>769.64763429394384</v>
      </c>
    </row>
    <row r="5252" spans="1:24" hidden="1" x14ac:dyDescent="0.3">
      <c r="A5252" s="18" t="str">
        <f t="shared" si="324"/>
        <v>Industrial - Forklifts_2005_100</v>
      </c>
      <c r="B5252" s="1" t="s">
        <v>40</v>
      </c>
      <c r="C5252" s="1">
        <v>2020</v>
      </c>
      <c r="D5252" s="1" t="s">
        <v>105</v>
      </c>
      <c r="E5252" s="1">
        <v>2005</v>
      </c>
      <c r="F5252" s="1">
        <v>100</v>
      </c>
      <c r="G5252" s="1" t="s">
        <v>5</v>
      </c>
      <c r="H5252" s="1">
        <v>9.3277860933999404E-4</v>
      </c>
      <c r="I5252" s="1">
        <v>1.1286621173013901E-3</v>
      </c>
      <c r="J5252" s="1">
        <v>1.3432011974495899E-3</v>
      </c>
      <c r="K5252" s="1">
        <v>8.7326051229925598E-3</v>
      </c>
      <c r="L5252" s="1">
        <v>1.25363765493523E-2</v>
      </c>
      <c r="M5252" s="1">
        <v>1.1359615859291801</v>
      </c>
      <c r="N5252" s="1">
        <v>8.9132972263780902E-4</v>
      </c>
      <c r="O5252" s="1">
        <v>8.2002334482678498E-4</v>
      </c>
      <c r="P5252" s="1">
        <v>1.04745448451359E-5</v>
      </c>
      <c r="Q5252" s="1">
        <v>9.2715657562121404E-6</v>
      </c>
      <c r="R5252" s="1">
        <v>36855.022617393799</v>
      </c>
      <c r="S5252" s="1">
        <v>44394.174005243302</v>
      </c>
      <c r="T5252" s="1">
        <v>58.649768187068503</v>
      </c>
      <c r="U5252" s="1">
        <v>3545984.6486688098</v>
      </c>
      <c r="V5252" s="1">
        <f t="shared" si="325"/>
        <v>0.10539395402711259</v>
      </c>
      <c r="W5252" s="1">
        <f t="shared" si="326"/>
        <v>1.1706411276282687</v>
      </c>
      <c r="X5252" s="1">
        <f t="shared" si="327"/>
        <v>756.93690491059147</v>
      </c>
    </row>
    <row r="5253" spans="1:24" hidden="1" x14ac:dyDescent="0.3">
      <c r="A5253" s="18" t="str">
        <f t="shared" si="324"/>
        <v>Industrial - Forklifts_2005_175</v>
      </c>
      <c r="B5253" s="1" t="s">
        <v>40</v>
      </c>
      <c r="C5253" s="1">
        <v>2020</v>
      </c>
      <c r="D5253" s="1" t="s">
        <v>105</v>
      </c>
      <c r="E5253" s="1">
        <v>2005</v>
      </c>
      <c r="F5253" s="1">
        <v>175</v>
      </c>
      <c r="G5253" s="1" t="s">
        <v>5</v>
      </c>
      <c r="H5253" s="1">
        <v>2.73012510404946E-4</v>
      </c>
      <c r="I5253" s="1">
        <v>3.3034513758998401E-4</v>
      </c>
      <c r="J5253" s="1">
        <v>3.9313801498312202E-4</v>
      </c>
      <c r="K5253" s="1">
        <v>2.9815308966874799E-3</v>
      </c>
      <c r="L5253" s="1">
        <v>4.1757611894219998E-3</v>
      </c>
      <c r="M5253" s="1">
        <v>0.451374814373246</v>
      </c>
      <c r="N5253" s="1">
        <v>1.9607269621741701E-4</v>
      </c>
      <c r="O5253" s="1">
        <v>1.8038688052002399E-4</v>
      </c>
      <c r="P5253" s="1">
        <v>4.16499362755101E-6</v>
      </c>
      <c r="Q5253" s="1">
        <v>3.68406055626998E-6</v>
      </c>
      <c r="R5253" s="1">
        <v>14644.3587518328</v>
      </c>
      <c r="S5253" s="1">
        <v>10273.189169650601</v>
      </c>
      <c r="T5253" s="1">
        <v>13.468987461565099</v>
      </c>
      <c r="U5253" s="1">
        <v>1408597.27956526</v>
      </c>
      <c r="V5253" s="1">
        <f t="shared" si="325"/>
        <v>7.7655044715317145E-2</v>
      </c>
      <c r="W5253" s="1">
        <f t="shared" si="326"/>
        <v>0.98160646241303451</v>
      </c>
      <c r="X5253" s="1">
        <f t="shared" si="327"/>
        <v>762.72913602199276</v>
      </c>
    </row>
    <row r="5254" spans="1:24" hidden="1" x14ac:dyDescent="0.3">
      <c r="A5254" s="18" t="str">
        <f t="shared" si="324"/>
        <v>Industrial - Forklifts_2005_300</v>
      </c>
      <c r="B5254" s="1" t="s">
        <v>40</v>
      </c>
      <c r="C5254" s="1">
        <v>2020</v>
      </c>
      <c r="D5254" s="1" t="s">
        <v>105</v>
      </c>
      <c r="E5254" s="1">
        <v>2005</v>
      </c>
      <c r="F5254" s="1">
        <v>300</v>
      </c>
      <c r="G5254" s="1" t="s">
        <v>5</v>
      </c>
      <c r="H5254" s="1">
        <v>2.1546270729881699E-5</v>
      </c>
      <c r="I5254" s="1">
        <v>2.60709875831568E-5</v>
      </c>
      <c r="J5254" s="1">
        <v>3.1026629851029599E-5</v>
      </c>
      <c r="K5254" s="1">
        <v>9.2395160205162896E-5</v>
      </c>
      <c r="L5254" s="1">
        <v>3.7439184979860102E-4</v>
      </c>
      <c r="M5254" s="1">
        <v>4.1061959339564302E-2</v>
      </c>
      <c r="N5254" s="1">
        <v>1.08179097681613E-5</v>
      </c>
      <c r="O5254" s="1">
        <v>9.9524769867084407E-6</v>
      </c>
      <c r="P5254" s="1">
        <v>3.78991789254101E-7</v>
      </c>
      <c r="Q5254" s="1">
        <v>3.3514219214047701E-7</v>
      </c>
      <c r="R5254" s="1">
        <v>1332.2100491067899</v>
      </c>
      <c r="S5254" s="1">
        <v>656.09964152711495</v>
      </c>
      <c r="T5254" s="1">
        <v>0.85246756085855402</v>
      </c>
      <c r="U5254" s="1">
        <v>128201.869954398</v>
      </c>
      <c r="V5254" s="1">
        <f t="shared" si="325"/>
        <v>6.7336683674836348E-2</v>
      </c>
      <c r="W5254" s="1">
        <f t="shared" si="326"/>
        <v>0.9669869804476604</v>
      </c>
      <c r="X5254" s="1">
        <f t="shared" si="327"/>
        <v>769.64763429394418</v>
      </c>
    </row>
    <row r="5255" spans="1:24" hidden="1" x14ac:dyDescent="0.3">
      <c r="A5255" s="18" t="str">
        <f t="shared" si="324"/>
        <v>Industrial - Forklifts_2005_600</v>
      </c>
      <c r="B5255" s="1" t="s">
        <v>40</v>
      </c>
      <c r="C5255" s="1">
        <v>2020</v>
      </c>
      <c r="D5255" s="1" t="s">
        <v>105</v>
      </c>
      <c r="E5255" s="1">
        <v>2005</v>
      </c>
      <c r="F5255" s="1">
        <v>600</v>
      </c>
      <c r="G5255" s="1" t="s">
        <v>5</v>
      </c>
      <c r="H5255" s="1">
        <v>1.9394387679219999E-5</v>
      </c>
      <c r="I5255" s="1">
        <v>2.3467209091856199E-5</v>
      </c>
      <c r="J5255" s="1">
        <v>2.79279182580768E-5</v>
      </c>
      <c r="K5255" s="1">
        <v>8.0327567241401804E-5</v>
      </c>
      <c r="L5255" s="1">
        <v>3.1150006880182799E-4</v>
      </c>
      <c r="M5255" s="1">
        <v>3.7842708327971902E-2</v>
      </c>
      <c r="N5255" s="1">
        <v>9.81795544143376E-6</v>
      </c>
      <c r="O5255" s="1">
        <v>9.0325190061190598E-6</v>
      </c>
      <c r="P5255" s="1">
        <v>3.4929277366543499E-7</v>
      </c>
      <c r="Q5255" s="1">
        <v>3.0886709815011398E-7</v>
      </c>
      <c r="R5255" s="1">
        <v>1227.76499540697</v>
      </c>
      <c r="S5255" s="1">
        <v>300.47461843850499</v>
      </c>
      <c r="T5255" s="1">
        <v>0.51148053651513203</v>
      </c>
      <c r="U5255" s="1">
        <v>108671.653668592</v>
      </c>
      <c r="V5255" s="1">
        <f t="shared" si="325"/>
        <v>7.1504564804520443E-2</v>
      </c>
      <c r="W5255" s="1">
        <f t="shared" si="326"/>
        <v>0.94914042692799361</v>
      </c>
      <c r="X5255" s="1">
        <f t="shared" si="327"/>
        <v>587.46051313257647</v>
      </c>
    </row>
    <row r="5256" spans="1:24" hidden="1" x14ac:dyDescent="0.3">
      <c r="A5256" s="18" t="str">
        <f t="shared" si="324"/>
        <v>Industrial - Forklifts_2006_50</v>
      </c>
      <c r="B5256" s="1" t="s">
        <v>40</v>
      </c>
      <c r="C5256" s="1">
        <v>2020</v>
      </c>
      <c r="D5256" s="1" t="s">
        <v>105</v>
      </c>
      <c r="E5256" s="1">
        <v>2006</v>
      </c>
      <c r="F5256" s="1">
        <v>50</v>
      </c>
      <c r="G5256" s="1" t="s">
        <v>5</v>
      </c>
      <c r="H5256" s="1">
        <v>1.31888705412702E-4</v>
      </c>
      <c r="I5256" s="1">
        <v>1.5958533354936899E-4</v>
      </c>
      <c r="J5256" s="1">
        <v>1.8991973579429101E-4</v>
      </c>
      <c r="K5256" s="1">
        <v>1.3354637774052401E-3</v>
      </c>
      <c r="L5256" s="1">
        <v>1.2740102077904701E-3</v>
      </c>
      <c r="M5256" s="1">
        <v>0.133780075736916</v>
      </c>
      <c r="N5256" s="1">
        <v>1.1511081054248501E-4</v>
      </c>
      <c r="O5256" s="1">
        <v>1.0590194569908699E-4</v>
      </c>
      <c r="P5256" s="1">
        <v>1.2329064827025E-6</v>
      </c>
      <c r="Q5256" s="1">
        <v>1.0918949940118601E-6</v>
      </c>
      <c r="R5256" s="1">
        <v>4340.3472248647604</v>
      </c>
      <c r="S5256" s="1">
        <v>9320.4183858678098</v>
      </c>
      <c r="T5256" s="1">
        <v>12.95750692505</v>
      </c>
      <c r="U5256" s="1">
        <v>375514.75128325302</v>
      </c>
      <c r="V5256" s="1">
        <f t="shared" si="325"/>
        <v>0.14071959429718078</v>
      </c>
      <c r="W5256" s="1">
        <f t="shared" si="326"/>
        <v>1.1234002247160189</v>
      </c>
      <c r="X5256" s="1">
        <f t="shared" si="327"/>
        <v>719.3064560783049</v>
      </c>
    </row>
    <row r="5257" spans="1:24" hidden="1" x14ac:dyDescent="0.3">
      <c r="A5257" s="18" t="str">
        <f t="shared" si="324"/>
        <v>Industrial - Forklifts_2006_100</v>
      </c>
      <c r="B5257" s="1" t="s">
        <v>40</v>
      </c>
      <c r="C5257" s="1">
        <v>2020</v>
      </c>
      <c r="D5257" s="1" t="s">
        <v>105</v>
      </c>
      <c r="E5257" s="1">
        <v>2006</v>
      </c>
      <c r="F5257" s="1">
        <v>100</v>
      </c>
      <c r="G5257" s="1" t="s">
        <v>5</v>
      </c>
      <c r="H5257" s="1">
        <v>1.04305161166613E-3</v>
      </c>
      <c r="I5257" s="1">
        <v>1.26209245011601E-3</v>
      </c>
      <c r="J5257" s="1">
        <v>1.5019943207992201E-3</v>
      </c>
      <c r="K5257" s="1">
        <v>1.21334549572263E-2</v>
      </c>
      <c r="L5257" s="1">
        <v>1.6879278084163798E-2</v>
      </c>
      <c r="M5257" s="1">
        <v>1.62637764975831</v>
      </c>
      <c r="N5257" s="1">
        <v>1.03520314972276E-3</v>
      </c>
      <c r="O5257" s="1">
        <v>9.5238689774493996E-4</v>
      </c>
      <c r="P5257" s="1">
        <v>1.50053763703284E-5</v>
      </c>
      <c r="Q5257" s="1">
        <v>1.32742757421975E-5</v>
      </c>
      <c r="R5257" s="1">
        <v>52766.031711571697</v>
      </c>
      <c r="S5257" s="1">
        <v>61228.359590164902</v>
      </c>
      <c r="T5257" s="1">
        <v>80.643431257219007</v>
      </c>
      <c r="U5257" s="1">
        <v>5083636.6550210696</v>
      </c>
      <c r="V5257" s="1">
        <f t="shared" si="325"/>
        <v>8.2206331304286381E-2</v>
      </c>
      <c r="W5257" s="1">
        <f t="shared" si="326"/>
        <v>1.0994309697648572</v>
      </c>
      <c r="X5257" s="1">
        <f t="shared" si="327"/>
        <v>759.24794661665499</v>
      </c>
    </row>
    <row r="5258" spans="1:24" hidden="1" x14ac:dyDescent="0.3">
      <c r="A5258" s="18" t="str">
        <f t="shared" ref="A5258:A5321" si="328">D5258&amp;"_"&amp;E5258&amp;"_"&amp;F5258</f>
        <v>Industrial - Forklifts_2006_175</v>
      </c>
      <c r="B5258" s="1" t="s">
        <v>40</v>
      </c>
      <c r="C5258" s="1">
        <v>2020</v>
      </c>
      <c r="D5258" s="1" t="s">
        <v>105</v>
      </c>
      <c r="E5258" s="1">
        <v>2006</v>
      </c>
      <c r="F5258" s="1">
        <v>175</v>
      </c>
      <c r="G5258" s="1" t="s">
        <v>5</v>
      </c>
      <c r="H5258" s="1">
        <v>2.63622127324204E-4</v>
      </c>
      <c r="I5258" s="1">
        <v>3.1898277406228702E-4</v>
      </c>
      <c r="J5258" s="1">
        <v>3.79615863346854E-4</v>
      </c>
      <c r="K5258" s="1">
        <v>2.95646399167766E-3</v>
      </c>
      <c r="L5258" s="1">
        <v>4.1636347589685202E-3</v>
      </c>
      <c r="M5258" s="1">
        <v>0.45398909206364302</v>
      </c>
      <c r="N5258" s="1">
        <v>1.8691329884085899E-4</v>
      </c>
      <c r="O5258" s="1">
        <v>1.71960234933591E-4</v>
      </c>
      <c r="P5258" s="1">
        <v>4.1894456327532499E-6</v>
      </c>
      <c r="Q5258" s="1">
        <v>3.70539793933975E-6</v>
      </c>
      <c r="R5258" s="1">
        <v>14729.176112385499</v>
      </c>
      <c r="S5258" s="1">
        <v>9917.5641465620502</v>
      </c>
      <c r="T5258" s="1">
        <v>13.128000437221701</v>
      </c>
      <c r="U5258" s="1">
        <v>1419628.4678364501</v>
      </c>
      <c r="V5258" s="1">
        <f t="shared" si="325"/>
        <v>7.4401404100126911E-2</v>
      </c>
      <c r="W5258" s="1">
        <f t="shared" si="326"/>
        <v>0.97115047399663434</v>
      </c>
      <c r="X5258" s="1">
        <f t="shared" si="327"/>
        <v>755.45123524241137</v>
      </c>
    </row>
    <row r="5259" spans="1:24" hidden="1" x14ac:dyDescent="0.3">
      <c r="A5259" s="18" t="str">
        <f t="shared" si="328"/>
        <v>Industrial - Forklifts_2006_300</v>
      </c>
      <c r="B5259" s="1" t="s">
        <v>40</v>
      </c>
      <c r="C5259" s="1">
        <v>2020</v>
      </c>
      <c r="D5259" s="1" t="s">
        <v>105</v>
      </c>
      <c r="E5259" s="1">
        <v>2006</v>
      </c>
      <c r="F5259" s="1">
        <v>300</v>
      </c>
      <c r="G5259" s="1" t="s">
        <v>5</v>
      </c>
      <c r="H5259" s="1">
        <v>3.7503543665564699E-5</v>
      </c>
      <c r="I5259" s="1">
        <v>4.53792878353333E-5</v>
      </c>
      <c r="J5259" s="1">
        <v>5.4005102878413202E-5</v>
      </c>
      <c r="K5259" s="1">
        <v>1.6568110760772599E-4</v>
      </c>
      <c r="L5259" s="1">
        <v>6.7510296489485999E-4</v>
      </c>
      <c r="M5259" s="1">
        <v>7.4684853374008098E-2</v>
      </c>
      <c r="N5259" s="1">
        <v>1.7109175958485499E-5</v>
      </c>
      <c r="O5259" s="1">
        <v>1.5740441881806599E-5</v>
      </c>
      <c r="P5259" s="1">
        <v>6.89373400544839E-7</v>
      </c>
      <c r="Q5259" s="1">
        <v>6.09567733299517E-7</v>
      </c>
      <c r="R5259" s="1">
        <v>2423.06781705504</v>
      </c>
      <c r="S5259" s="1">
        <v>1049.7594264433801</v>
      </c>
      <c r="T5259" s="1">
        <v>1.3639480973736799</v>
      </c>
      <c r="U5259" s="1">
        <v>233177.812598736</v>
      </c>
      <c r="V5259" s="1">
        <f t="shared" ref="V5259:V5322" si="329">IFERROR(CONVERT(I5259,"ton","g")*365/U5259,0)</f>
        <v>6.4440522435556896E-2</v>
      </c>
      <c r="W5259" s="1">
        <f t="shared" ref="W5259:W5322" si="330">IFERROR(CONVERT(L5259,"ton","g")*365/U5259,0)</f>
        <v>0.95867497774491428</v>
      </c>
      <c r="X5259" s="1">
        <f t="shared" ref="X5259:X5322" si="331">S5259/T5259</f>
        <v>769.64763429394498</v>
      </c>
    </row>
    <row r="5260" spans="1:24" hidden="1" x14ac:dyDescent="0.3">
      <c r="A5260" s="18" t="str">
        <f t="shared" si="328"/>
        <v>Industrial - Forklifts_2006_600</v>
      </c>
      <c r="B5260" s="1" t="s">
        <v>40</v>
      </c>
      <c r="C5260" s="1">
        <v>2020</v>
      </c>
      <c r="D5260" s="1" t="s">
        <v>105</v>
      </c>
      <c r="E5260" s="1">
        <v>2006</v>
      </c>
      <c r="F5260" s="1">
        <v>600</v>
      </c>
      <c r="G5260" s="1" t="s">
        <v>5</v>
      </c>
      <c r="H5260" s="1">
        <v>4.7268725401656903E-5</v>
      </c>
      <c r="I5260" s="1">
        <v>5.7195157736004898E-5</v>
      </c>
      <c r="J5260" s="1">
        <v>6.8066964578386005E-5</v>
      </c>
      <c r="K5260" s="1">
        <v>2.0289184324582499E-4</v>
      </c>
      <c r="L5260" s="1">
        <v>4.8229105171180501E-4</v>
      </c>
      <c r="M5260" s="1">
        <v>9.66658203490256E-2</v>
      </c>
      <c r="N5260" s="1">
        <v>2.4518539120367399E-5</v>
      </c>
      <c r="O5260" s="1">
        <v>2.2557055990738099E-5</v>
      </c>
      <c r="P5260" s="1">
        <v>8.9230538548952995E-7</v>
      </c>
      <c r="Q5260" s="1">
        <v>7.8897343083223905E-7</v>
      </c>
      <c r="R5260" s="1">
        <v>3136.2160828512001</v>
      </c>
      <c r="S5260" s="1">
        <v>787.31956983253804</v>
      </c>
      <c r="T5260" s="1">
        <v>1.0229610730302601</v>
      </c>
      <c r="U5260" s="1">
        <v>301805.83510247298</v>
      </c>
      <c r="V5260" s="1">
        <f t="shared" si="329"/>
        <v>6.2750939235712525E-2</v>
      </c>
      <c r="W5260" s="1">
        <f t="shared" si="330"/>
        <v>0.52913948798927335</v>
      </c>
      <c r="X5260" s="1">
        <f t="shared" si="331"/>
        <v>769.64763429394782</v>
      </c>
    </row>
    <row r="5261" spans="1:24" hidden="1" x14ac:dyDescent="0.3">
      <c r="A5261" s="18" t="str">
        <f t="shared" si="328"/>
        <v>Industrial - Forklifts_2007_50</v>
      </c>
      <c r="B5261" s="1" t="s">
        <v>40</v>
      </c>
      <c r="C5261" s="1">
        <v>2020</v>
      </c>
      <c r="D5261" s="1" t="s">
        <v>105</v>
      </c>
      <c r="E5261" s="1">
        <v>2007</v>
      </c>
      <c r="F5261" s="1">
        <v>50</v>
      </c>
      <c r="G5261" s="1" t="s">
        <v>5</v>
      </c>
      <c r="H5261" s="1">
        <v>5.6426326207054598E-5</v>
      </c>
      <c r="I5261" s="1">
        <v>6.8275854710535996E-5</v>
      </c>
      <c r="J5261" s="1">
        <v>8.1253909738158601E-5</v>
      </c>
      <c r="K5261" s="1">
        <v>5.7892641671952304E-4</v>
      </c>
      <c r="L5261" s="1">
        <v>5.6522772081510797E-4</v>
      </c>
      <c r="M5261" s="1">
        <v>6.0043160345949399E-2</v>
      </c>
      <c r="N5261" s="1">
        <v>5.0129094428353497E-5</v>
      </c>
      <c r="O5261" s="1">
        <v>4.6118766874085198E-5</v>
      </c>
      <c r="P5261" s="1">
        <v>5.5343600397467395E-7</v>
      </c>
      <c r="Q5261" s="1">
        <v>4.9006420309794002E-7</v>
      </c>
      <c r="R5261" s="1">
        <v>1948.0342117023999</v>
      </c>
      <c r="S5261" s="1">
        <v>3864.3318016901399</v>
      </c>
      <c r="T5261" s="1">
        <v>5.6262859016664599</v>
      </c>
      <c r="U5261" s="1">
        <v>168274.08481905199</v>
      </c>
      <c r="V5261" s="1">
        <f t="shared" si="329"/>
        <v>0.13435025929998443</v>
      </c>
      <c r="W5261" s="1">
        <f t="shared" si="330"/>
        <v>1.1122305414849754</v>
      </c>
      <c r="X5261" s="1">
        <f t="shared" si="331"/>
        <v>686.83530649332204</v>
      </c>
    </row>
    <row r="5262" spans="1:24" hidden="1" x14ac:dyDescent="0.3">
      <c r="A5262" s="18" t="str">
        <f t="shared" si="328"/>
        <v>Industrial - Forklifts_2007_100</v>
      </c>
      <c r="B5262" s="1" t="s">
        <v>40</v>
      </c>
      <c r="C5262" s="1">
        <v>2020</v>
      </c>
      <c r="D5262" s="1" t="s">
        <v>105</v>
      </c>
      <c r="E5262" s="1">
        <v>2007</v>
      </c>
      <c r="F5262" s="1">
        <v>100</v>
      </c>
      <c r="G5262" s="1" t="s">
        <v>5</v>
      </c>
      <c r="H5262" s="1">
        <v>7.9308683287566896E-4</v>
      </c>
      <c r="I5262" s="1">
        <v>9.5963506777955901E-4</v>
      </c>
      <c r="J5262" s="1">
        <v>1.1420450393409599E-3</v>
      </c>
      <c r="K5262" s="1">
        <v>9.4693722120476904E-3</v>
      </c>
      <c r="L5262" s="1">
        <v>1.32464868926875E-2</v>
      </c>
      <c r="M5262" s="1">
        <v>1.2877910415288101</v>
      </c>
      <c r="N5262" s="1">
        <v>7.9186400545717495E-4</v>
      </c>
      <c r="O5262" s="1">
        <v>7.2851488502060095E-4</v>
      </c>
      <c r="P5262" s="1">
        <v>1.18824742101014E-5</v>
      </c>
      <c r="Q5262" s="1">
        <v>1.05107773622722E-5</v>
      </c>
      <c r="R5262" s="1">
        <v>41780.962094065399</v>
      </c>
      <c r="S5262" s="1">
        <v>50671.811444898303</v>
      </c>
      <c r="T5262" s="1">
        <v>66.321976234795301</v>
      </c>
      <c r="U5262" s="1">
        <v>4018053.2026461102</v>
      </c>
      <c r="V5262" s="1">
        <f t="shared" si="329"/>
        <v>7.90822519331216E-2</v>
      </c>
      <c r="W5262" s="1">
        <f t="shared" si="330"/>
        <v>1.091625398913564</v>
      </c>
      <c r="X5262" s="1">
        <f t="shared" si="331"/>
        <v>764.02746603189632</v>
      </c>
    </row>
    <row r="5263" spans="1:24" hidden="1" x14ac:dyDescent="0.3">
      <c r="A5263" s="18" t="str">
        <f t="shared" si="328"/>
        <v>Industrial - Forklifts_2007_175</v>
      </c>
      <c r="B5263" s="1" t="s">
        <v>40</v>
      </c>
      <c r="C5263" s="1">
        <v>2020</v>
      </c>
      <c r="D5263" s="1" t="s">
        <v>105</v>
      </c>
      <c r="E5263" s="1">
        <v>2007</v>
      </c>
      <c r="F5263" s="1">
        <v>175</v>
      </c>
      <c r="G5263" s="1" t="s">
        <v>5</v>
      </c>
      <c r="H5263" s="1">
        <v>1.4375559282920201E-4</v>
      </c>
      <c r="I5263" s="1">
        <v>1.73944267323334E-4</v>
      </c>
      <c r="J5263" s="1">
        <v>2.07008053674051E-4</v>
      </c>
      <c r="K5263" s="1">
        <v>1.98237115550332E-3</v>
      </c>
      <c r="L5263" s="1">
        <v>1.52975250507995E-3</v>
      </c>
      <c r="M5263" s="1">
        <v>0.308831557399947</v>
      </c>
      <c r="N5263" s="1">
        <v>1.1068198550132E-4</v>
      </c>
      <c r="O5263" s="1">
        <v>1.01827426661215E-4</v>
      </c>
      <c r="P5263" s="1">
        <v>2.8509882348814701E-6</v>
      </c>
      <c r="Q5263" s="1">
        <v>2.52064165504758E-6</v>
      </c>
      <c r="R5263" s="1">
        <v>10019.699762672701</v>
      </c>
      <c r="S5263" s="1">
        <v>6675.1007007541302</v>
      </c>
      <c r="T5263" s="1">
        <v>9.0361561451006693</v>
      </c>
      <c r="U5263" s="1">
        <v>963733.40683340805</v>
      </c>
      <c r="V5263" s="1">
        <f t="shared" si="329"/>
        <v>5.976429590348592E-2</v>
      </c>
      <c r="W5263" s="1">
        <f t="shared" si="330"/>
        <v>0.52559697873085753</v>
      </c>
      <c r="X5263" s="1">
        <f t="shared" si="331"/>
        <v>738.71019862503329</v>
      </c>
    </row>
    <row r="5264" spans="1:24" hidden="1" x14ac:dyDescent="0.3">
      <c r="A5264" s="18" t="str">
        <f t="shared" si="328"/>
        <v>Industrial - Forklifts_2007_300</v>
      </c>
      <c r="B5264" s="1" t="s">
        <v>40</v>
      </c>
      <c r="C5264" s="1">
        <v>2020</v>
      </c>
      <c r="D5264" s="1" t="s">
        <v>105</v>
      </c>
      <c r="E5264" s="1">
        <v>2007</v>
      </c>
      <c r="F5264" s="1">
        <v>300</v>
      </c>
      <c r="G5264" s="1" t="s">
        <v>5</v>
      </c>
      <c r="H5264" s="1">
        <v>5.2704266645942802E-5</v>
      </c>
      <c r="I5264" s="1">
        <v>6.37721626415908E-5</v>
      </c>
      <c r="J5264" s="1">
        <v>7.5894143970157602E-5</v>
      </c>
      <c r="K5264" s="1">
        <v>2.4355402457532701E-4</v>
      </c>
      <c r="L5264" s="1">
        <v>5.6045162828390505E-4</v>
      </c>
      <c r="M5264" s="1">
        <v>0.113225095660989</v>
      </c>
      <c r="N5264" s="1">
        <v>2.60659589318998E-5</v>
      </c>
      <c r="O5264" s="1">
        <v>2.39806822173478E-5</v>
      </c>
      <c r="P5264" s="1">
        <v>1.04524103152051E-6</v>
      </c>
      <c r="Q5264" s="1">
        <v>9.2412800985306597E-7</v>
      </c>
      <c r="R5264" s="1">
        <v>3673.4635335657099</v>
      </c>
      <c r="S5264" s="1">
        <v>1574.6391396650699</v>
      </c>
      <c r="T5264" s="1">
        <v>2.0459221460605299</v>
      </c>
      <c r="U5264" s="1">
        <v>353506.48685480899</v>
      </c>
      <c r="V5264" s="1">
        <f t="shared" si="329"/>
        <v>5.973410461146314E-2</v>
      </c>
      <c r="W5264" s="1">
        <f t="shared" si="330"/>
        <v>0.52496378994903292</v>
      </c>
      <c r="X5264" s="1">
        <f t="shared" si="331"/>
        <v>769.64763429394111</v>
      </c>
    </row>
    <row r="5265" spans="1:24" hidden="1" x14ac:dyDescent="0.3">
      <c r="A5265" s="18" t="str">
        <f t="shared" si="328"/>
        <v>Industrial - Forklifts_2008_50</v>
      </c>
      <c r="B5265" s="1" t="s">
        <v>40</v>
      </c>
      <c r="C5265" s="1">
        <v>2020</v>
      </c>
      <c r="D5265" s="1" t="s">
        <v>105</v>
      </c>
      <c r="E5265" s="1">
        <v>2008</v>
      </c>
      <c r="F5265" s="1">
        <v>50</v>
      </c>
      <c r="G5265" s="1" t="s">
        <v>5</v>
      </c>
      <c r="H5265" s="1">
        <v>4.9163662839830099E-5</v>
      </c>
      <c r="I5265" s="1">
        <v>5.9488032036194502E-5</v>
      </c>
      <c r="J5265" s="1">
        <v>7.0795674489355402E-5</v>
      </c>
      <c r="K5265" s="1">
        <v>7.7340381510838799E-4</v>
      </c>
      <c r="L5265" s="1">
        <v>8.0406387599104298E-4</v>
      </c>
      <c r="M5265" s="1">
        <v>8.7401775211097293E-2</v>
      </c>
      <c r="N5265" s="1">
        <v>3.1872721508633799E-5</v>
      </c>
      <c r="O5265" s="1">
        <v>2.93229037879431E-5</v>
      </c>
      <c r="P5265" s="1">
        <v>8.0659784587823102E-7</v>
      </c>
      <c r="Q5265" s="1">
        <v>7.1336153978879102E-7</v>
      </c>
      <c r="R5265" s="1">
        <v>2835.65434087325</v>
      </c>
      <c r="S5265" s="1">
        <v>5549.27175065543</v>
      </c>
      <c r="T5265" s="1">
        <v>7.33122102338357</v>
      </c>
      <c r="U5265" s="1">
        <v>245071.32684871301</v>
      </c>
      <c r="V5265" s="1">
        <f t="shared" si="329"/>
        <v>8.0375872538737264E-2</v>
      </c>
      <c r="W5265" s="1">
        <f t="shared" si="330"/>
        <v>1.0863922271010358</v>
      </c>
      <c r="X5265" s="1">
        <f t="shared" si="331"/>
        <v>756.93690491059306</v>
      </c>
    </row>
    <row r="5266" spans="1:24" hidden="1" x14ac:dyDescent="0.3">
      <c r="A5266" s="18" t="str">
        <f t="shared" si="328"/>
        <v>Industrial - Forklifts_2008_100</v>
      </c>
      <c r="B5266" s="1" t="s">
        <v>40</v>
      </c>
      <c r="C5266" s="1">
        <v>2020</v>
      </c>
      <c r="D5266" s="1" t="s">
        <v>105</v>
      </c>
      <c r="E5266" s="1">
        <v>2008</v>
      </c>
      <c r="F5266" s="1">
        <v>100</v>
      </c>
      <c r="G5266" s="1" t="s">
        <v>5</v>
      </c>
      <c r="H5266" s="1">
        <v>4.4807316625317302E-4</v>
      </c>
      <c r="I5266" s="1">
        <v>5.4216853116633996E-4</v>
      </c>
      <c r="J5266" s="1">
        <v>6.4522535940456896E-4</v>
      </c>
      <c r="K5266" s="1">
        <v>7.25023389030632E-3</v>
      </c>
      <c r="L5266" s="1">
        <v>5.8803272200785503E-3</v>
      </c>
      <c r="M5266" s="1">
        <v>1.01380142513699</v>
      </c>
      <c r="N5266" s="1">
        <v>4.25348967333579E-4</v>
      </c>
      <c r="O5266" s="1">
        <v>3.9132104994689198E-4</v>
      </c>
      <c r="P5266" s="1">
        <v>9.3596547407291404E-6</v>
      </c>
      <c r="Q5266" s="1">
        <v>8.2745109459054896E-6</v>
      </c>
      <c r="R5266" s="1">
        <v>32891.670735861597</v>
      </c>
      <c r="S5266" s="1">
        <v>41054.721916774797</v>
      </c>
      <c r="T5266" s="1">
        <v>53.705456334088801</v>
      </c>
      <c r="U5266" s="1">
        <v>3167990.8750191899</v>
      </c>
      <c r="V5266" s="1">
        <f t="shared" si="329"/>
        <v>5.6668143516183149E-2</v>
      </c>
      <c r="W5266" s="1">
        <f t="shared" si="330"/>
        <v>0.6146192699762093</v>
      </c>
      <c r="X5266" s="1">
        <f t="shared" si="331"/>
        <v>764.4422879750465</v>
      </c>
    </row>
    <row r="5267" spans="1:24" hidden="1" x14ac:dyDescent="0.3">
      <c r="A5267" s="18" t="str">
        <f t="shared" si="328"/>
        <v>Industrial - Forklifts_2008_175</v>
      </c>
      <c r="B5267" s="1" t="s">
        <v>40</v>
      </c>
      <c r="C5267" s="1">
        <v>2020</v>
      </c>
      <c r="D5267" s="1" t="s">
        <v>105</v>
      </c>
      <c r="E5267" s="1">
        <v>2008</v>
      </c>
      <c r="F5267" s="1">
        <v>175</v>
      </c>
      <c r="G5267" s="1" t="s">
        <v>5</v>
      </c>
      <c r="H5267" s="1">
        <v>1.05329636701409E-4</v>
      </c>
      <c r="I5267" s="1">
        <v>1.2744886040870501E-4</v>
      </c>
      <c r="J5267" s="1">
        <v>1.5167467685002901E-4</v>
      </c>
      <c r="K5267" s="1">
        <v>1.5075172843831499E-3</v>
      </c>
      <c r="L5267" s="1">
        <v>1.17102535199671E-3</v>
      </c>
      <c r="M5267" s="1">
        <v>0.23831673896024999</v>
      </c>
      <c r="N5267" s="1">
        <v>8.2920187290340001E-5</v>
      </c>
      <c r="O5267" s="1">
        <v>7.6286572307112801E-5</v>
      </c>
      <c r="P5267" s="1">
        <v>2.2001965476651398E-6</v>
      </c>
      <c r="Q5267" s="1">
        <v>1.9451091863010799E-6</v>
      </c>
      <c r="R5267" s="1">
        <v>7731.9241365888101</v>
      </c>
      <c r="S5267" s="1">
        <v>5062.4267992613904</v>
      </c>
      <c r="T5267" s="1">
        <v>6.8197404868684304</v>
      </c>
      <c r="U5267" s="1">
        <v>748732.92361076095</v>
      </c>
      <c r="V5267" s="1">
        <f t="shared" si="329"/>
        <v>5.6363457571080362E-2</v>
      </c>
      <c r="W5267" s="1">
        <f t="shared" si="330"/>
        <v>0.51787860268241259</v>
      </c>
      <c r="X5267" s="1">
        <f t="shared" si="331"/>
        <v>742.31956611973897</v>
      </c>
    </row>
    <row r="5268" spans="1:24" hidden="1" x14ac:dyDescent="0.3">
      <c r="A5268" s="18" t="str">
        <f t="shared" si="328"/>
        <v>Industrial - Forklifts_2008_300</v>
      </c>
      <c r="B5268" s="1" t="s">
        <v>40</v>
      </c>
      <c r="C5268" s="1">
        <v>2020</v>
      </c>
      <c r="D5268" s="1" t="s">
        <v>105</v>
      </c>
      <c r="E5268" s="1">
        <v>2008</v>
      </c>
      <c r="F5268" s="1">
        <v>300</v>
      </c>
      <c r="G5268" s="1" t="s">
        <v>5</v>
      </c>
      <c r="H5268" s="1">
        <v>4.1553453878014498E-5</v>
      </c>
      <c r="I5268" s="1">
        <v>5.02796791923976E-5</v>
      </c>
      <c r="J5268" s="1">
        <v>5.9836973584341003E-5</v>
      </c>
      <c r="K5268" s="1">
        <v>2.0260215673149101E-4</v>
      </c>
      <c r="L5268" s="1">
        <v>4.6167698470497701E-4</v>
      </c>
      <c r="M5268" s="1">
        <v>9.4018017443813204E-2</v>
      </c>
      <c r="N5268" s="1">
        <v>2.2807631106518801E-5</v>
      </c>
      <c r="O5268" s="1">
        <v>2.0983020617997299E-5</v>
      </c>
      <c r="P5268" s="1">
        <v>8.6799659268878095E-7</v>
      </c>
      <c r="Q5268" s="1">
        <v>7.67362419465965E-7</v>
      </c>
      <c r="R5268" s="1">
        <v>3050.3110336252798</v>
      </c>
      <c r="S5268" s="1">
        <v>1443.41921135965</v>
      </c>
      <c r="T5268" s="1">
        <v>1.87542863388881</v>
      </c>
      <c r="U5268" s="1">
        <v>293538.97961923102</v>
      </c>
      <c r="V5268" s="1">
        <f t="shared" si="329"/>
        <v>5.6717269987213534E-2</v>
      </c>
      <c r="W5268" s="1">
        <f t="shared" si="330"/>
        <v>0.52078809190879005</v>
      </c>
      <c r="X5268" s="1">
        <f t="shared" si="331"/>
        <v>769.64763429394623</v>
      </c>
    </row>
    <row r="5269" spans="1:24" hidden="1" x14ac:dyDescent="0.3">
      <c r="A5269" s="18" t="str">
        <f t="shared" si="328"/>
        <v>Industrial - Forklifts_2008_600</v>
      </c>
      <c r="B5269" s="1" t="s">
        <v>40</v>
      </c>
      <c r="C5269" s="1">
        <v>2020</v>
      </c>
      <c r="D5269" s="1" t="s">
        <v>105</v>
      </c>
      <c r="E5269" s="1">
        <v>2008</v>
      </c>
      <c r="F5269" s="1">
        <v>600</v>
      </c>
      <c r="G5269" s="1" t="s">
        <v>5</v>
      </c>
      <c r="H5269" s="1">
        <v>6.5943120816697199E-6</v>
      </c>
      <c r="I5269" s="1">
        <v>7.9791176188203698E-6</v>
      </c>
      <c r="J5269" s="1">
        <v>9.4958093976044002E-6</v>
      </c>
      <c r="K5269" s="1">
        <v>3.0606607421724903E-5</v>
      </c>
      <c r="L5269" s="1">
        <v>7.32656815244823E-5</v>
      </c>
      <c r="M5269" s="1">
        <v>1.4920159227784301E-2</v>
      </c>
      <c r="N5269" s="1">
        <v>3.6113433569823098E-6</v>
      </c>
      <c r="O5269" s="1">
        <v>3.3224358884237298E-6</v>
      </c>
      <c r="P5269" s="1">
        <v>1.37746441843771E-7</v>
      </c>
      <c r="Q5269" s="1">
        <v>1.2177633388932301E-7</v>
      </c>
      <c r="R5269" s="1">
        <v>484.06813452703301</v>
      </c>
      <c r="S5269" s="1">
        <v>131.219928305423</v>
      </c>
      <c r="T5269" s="1">
        <v>0.17049351217170999</v>
      </c>
      <c r="U5269" s="1">
        <v>46583.074548425197</v>
      </c>
      <c r="V5269" s="1">
        <f t="shared" si="329"/>
        <v>5.671726998721352E-2</v>
      </c>
      <c r="W5269" s="1">
        <f t="shared" si="330"/>
        <v>0.5207880919087895</v>
      </c>
      <c r="X5269" s="1">
        <f t="shared" si="331"/>
        <v>769.64763429394782</v>
      </c>
    </row>
    <row r="5270" spans="1:24" hidden="1" x14ac:dyDescent="0.3">
      <c r="A5270" s="18" t="str">
        <f t="shared" si="328"/>
        <v>Industrial - Forklifts_2009_50</v>
      </c>
      <c r="B5270" s="1" t="s">
        <v>40</v>
      </c>
      <c r="C5270" s="1">
        <v>2020</v>
      </c>
      <c r="D5270" s="1" t="s">
        <v>105</v>
      </c>
      <c r="E5270" s="1">
        <v>2009</v>
      </c>
      <c r="F5270" s="1">
        <v>50</v>
      </c>
      <c r="G5270" s="1" t="s">
        <v>5</v>
      </c>
      <c r="H5270" s="1">
        <v>1.24248115001586E-5</v>
      </c>
      <c r="I5270" s="1">
        <v>1.5034021915191901E-5</v>
      </c>
      <c r="J5270" s="1">
        <v>1.7891728560228401E-5</v>
      </c>
      <c r="K5270" s="1">
        <v>2.00345961742009E-4</v>
      </c>
      <c r="L5270" s="1">
        <v>2.1359338445508299E-4</v>
      </c>
      <c r="M5270" s="1">
        <v>2.3502128083530902E-2</v>
      </c>
      <c r="N5270" s="1">
        <v>8.3054385916838496E-6</v>
      </c>
      <c r="O5270" s="1">
        <v>7.6410035043491396E-6</v>
      </c>
      <c r="P5270" s="1">
        <v>2.16916084868072E-7</v>
      </c>
      <c r="Q5270" s="1">
        <v>1.9182121000961401E-7</v>
      </c>
      <c r="R5270" s="1">
        <v>762.50066270235197</v>
      </c>
      <c r="S5270" s="1">
        <v>1574.6391396650699</v>
      </c>
      <c r="T5270" s="1">
        <v>2.0459221460605299</v>
      </c>
      <c r="U5270" s="1">
        <v>66003.623937627795</v>
      </c>
      <c r="V5270" s="1">
        <f t="shared" si="329"/>
        <v>7.5421644657560211E-2</v>
      </c>
      <c r="W5270" s="1">
        <f t="shared" si="330"/>
        <v>1.071540565422362</v>
      </c>
      <c r="X5270" s="1">
        <f t="shared" si="331"/>
        <v>769.64763429394111</v>
      </c>
    </row>
    <row r="5271" spans="1:24" hidden="1" x14ac:dyDescent="0.3">
      <c r="A5271" s="18" t="str">
        <f t="shared" si="328"/>
        <v>Industrial - Forklifts_2009_100</v>
      </c>
      <c r="B5271" s="1" t="s">
        <v>40</v>
      </c>
      <c r="C5271" s="1">
        <v>2020</v>
      </c>
      <c r="D5271" s="1" t="s">
        <v>105</v>
      </c>
      <c r="E5271" s="1">
        <v>2009</v>
      </c>
      <c r="F5271" s="1">
        <v>100</v>
      </c>
      <c r="G5271" s="1" t="s">
        <v>5</v>
      </c>
      <c r="H5271" s="1">
        <v>2.31475881004553E-4</v>
      </c>
      <c r="I5271" s="1">
        <v>2.8008581601551E-4</v>
      </c>
      <c r="J5271" s="1">
        <v>3.3332526864655702E-4</v>
      </c>
      <c r="K5271" s="1">
        <v>3.8973910819136001E-3</v>
      </c>
      <c r="L5271" s="1">
        <v>3.1824284980931901E-3</v>
      </c>
      <c r="M5271" s="1">
        <v>0.55315547949089805</v>
      </c>
      <c r="N5271" s="1">
        <v>2.2712217555817101E-4</v>
      </c>
      <c r="O5271" s="1">
        <v>2.08952401513517E-4</v>
      </c>
      <c r="P5271" s="1">
        <v>5.1072524501038E-6</v>
      </c>
      <c r="Q5271" s="1">
        <v>4.5147806625114503E-6</v>
      </c>
      <c r="R5271" s="1">
        <v>17946.5203402074</v>
      </c>
      <c r="S5271" s="1">
        <v>21426.8830756116</v>
      </c>
      <c r="T5271" s="1">
        <v>27.9609359961606</v>
      </c>
      <c r="U5271" s="1">
        <v>1725125.39103887</v>
      </c>
      <c r="V5271" s="1">
        <f t="shared" si="329"/>
        <v>5.3759973922676743E-2</v>
      </c>
      <c r="W5271" s="1">
        <f t="shared" si="330"/>
        <v>0.61083876185575603</v>
      </c>
      <c r="X5271" s="1">
        <f t="shared" si="331"/>
        <v>766.31494305318643</v>
      </c>
    </row>
    <row r="5272" spans="1:24" hidden="1" x14ac:dyDescent="0.3">
      <c r="A5272" s="18" t="str">
        <f t="shared" si="328"/>
        <v>Industrial - Forklifts_2009_175</v>
      </c>
      <c r="B5272" s="1" t="s">
        <v>40</v>
      </c>
      <c r="C5272" s="1">
        <v>2020</v>
      </c>
      <c r="D5272" s="1" t="s">
        <v>105</v>
      </c>
      <c r="E5272" s="1">
        <v>2009</v>
      </c>
      <c r="F5272" s="1">
        <v>175</v>
      </c>
      <c r="G5272" s="1" t="s">
        <v>5</v>
      </c>
      <c r="H5272" s="1">
        <v>8.2132161086845596E-5</v>
      </c>
      <c r="I5272" s="1">
        <v>9.93799149150832E-5</v>
      </c>
      <c r="J5272" s="1">
        <v>1.18270311965057E-4</v>
      </c>
      <c r="K5272" s="1">
        <v>1.22324243662727E-3</v>
      </c>
      <c r="L5272" s="1">
        <v>9.5664429317432703E-4</v>
      </c>
      <c r="M5272" s="1">
        <v>0.19627036195068601</v>
      </c>
      <c r="N5272" s="1">
        <v>6.6239813950552399E-5</v>
      </c>
      <c r="O5272" s="1">
        <v>6.0940628834508197E-5</v>
      </c>
      <c r="P5272" s="1">
        <v>1.81215286500998E-6</v>
      </c>
      <c r="Q5272" s="1">
        <v>1.6019323094740501E-6</v>
      </c>
      <c r="R5272" s="1">
        <v>6367.7757403211699</v>
      </c>
      <c r="S5272" s="1">
        <v>4237.0724676011996</v>
      </c>
      <c r="T5272" s="1">
        <v>5.6262859016664599</v>
      </c>
      <c r="U5272" s="1">
        <v>613091.54644835496</v>
      </c>
      <c r="V5272" s="1">
        <f t="shared" si="329"/>
        <v>5.3673744354238238E-2</v>
      </c>
      <c r="W5272" s="1">
        <f t="shared" si="330"/>
        <v>0.51667060968661305</v>
      </c>
      <c r="X5272" s="1">
        <f t="shared" si="331"/>
        <v>753.08516873382018</v>
      </c>
    </row>
    <row r="5273" spans="1:24" hidden="1" x14ac:dyDescent="0.3">
      <c r="A5273" s="18" t="str">
        <f t="shared" si="328"/>
        <v>Industrial - Forklifts_2009_300</v>
      </c>
      <c r="B5273" s="1" t="s">
        <v>40</v>
      </c>
      <c r="C5273" s="1">
        <v>2020</v>
      </c>
      <c r="D5273" s="1" t="s">
        <v>105</v>
      </c>
      <c r="E5273" s="1">
        <v>2009</v>
      </c>
      <c r="F5273" s="1">
        <v>300</v>
      </c>
      <c r="G5273" s="1" t="s">
        <v>5</v>
      </c>
      <c r="H5273" s="1">
        <v>5.1493039041998902E-6</v>
      </c>
      <c r="I5273" s="1">
        <v>6.2306577240818698E-6</v>
      </c>
      <c r="J5273" s="1">
        <v>7.4149976220478398E-6</v>
      </c>
      <c r="K5273" s="1">
        <v>2.6126382094316599E-5</v>
      </c>
      <c r="L5273" s="1">
        <v>5.99405755364406E-5</v>
      </c>
      <c r="M5273" s="1">
        <v>1.2305237408799401E-2</v>
      </c>
      <c r="N5273" s="1">
        <v>2.9132307602235901E-6</v>
      </c>
      <c r="O5273" s="1">
        <v>2.6801722994057002E-6</v>
      </c>
      <c r="P5273" s="1">
        <v>1.13613543091068E-7</v>
      </c>
      <c r="Q5273" s="1">
        <v>1.0043369352861E-7</v>
      </c>
      <c r="R5273" s="1">
        <v>399.22987593171598</v>
      </c>
      <c r="S5273" s="1">
        <v>169.254690133081</v>
      </c>
      <c r="T5273" s="1">
        <v>0.34098702434342099</v>
      </c>
      <c r="U5273" s="1">
        <v>35712.739618080297</v>
      </c>
      <c r="V5273" s="1">
        <f t="shared" si="329"/>
        <v>5.7769595634013821E-2</v>
      </c>
      <c r="W5273" s="1">
        <f t="shared" si="330"/>
        <v>0.5557587921137962</v>
      </c>
      <c r="X5273" s="1">
        <f t="shared" si="331"/>
        <v>496.36695255188999</v>
      </c>
    </row>
    <row r="5274" spans="1:24" hidden="1" x14ac:dyDescent="0.3">
      <c r="A5274" s="18" t="str">
        <f t="shared" si="328"/>
        <v>Industrial - Forklifts_2010_25</v>
      </c>
      <c r="B5274" s="1" t="s">
        <v>40</v>
      </c>
      <c r="C5274" s="1">
        <v>2020</v>
      </c>
      <c r="D5274" s="1" t="s">
        <v>105</v>
      </c>
      <c r="E5274" s="1">
        <v>2010</v>
      </c>
      <c r="F5274" s="1">
        <v>25</v>
      </c>
      <c r="G5274" s="1" t="s">
        <v>5</v>
      </c>
      <c r="H5274" s="1">
        <v>0</v>
      </c>
      <c r="I5274" s="1">
        <v>0</v>
      </c>
      <c r="J5274" s="1">
        <v>0</v>
      </c>
      <c r="K5274" s="1">
        <v>0</v>
      </c>
      <c r="L5274" s="1">
        <v>0</v>
      </c>
      <c r="M5274" s="1">
        <v>0</v>
      </c>
      <c r="N5274" s="1">
        <v>0</v>
      </c>
      <c r="O5274" s="1">
        <v>0</v>
      </c>
      <c r="P5274" s="1">
        <v>0</v>
      </c>
      <c r="Q5274" s="1">
        <v>0</v>
      </c>
      <c r="R5274" s="1">
        <v>0</v>
      </c>
      <c r="S5274" s="1">
        <v>0</v>
      </c>
      <c r="T5274" s="1">
        <v>0</v>
      </c>
      <c r="U5274" s="1">
        <v>0</v>
      </c>
      <c r="V5274" s="1">
        <f t="shared" si="329"/>
        <v>0</v>
      </c>
      <c r="W5274" s="1">
        <f t="shared" si="330"/>
        <v>0</v>
      </c>
      <c r="X5274" s="1" t="e">
        <f t="shared" si="331"/>
        <v>#DIV/0!</v>
      </c>
    </row>
    <row r="5275" spans="1:24" hidden="1" x14ac:dyDescent="0.3">
      <c r="A5275" s="18" t="str">
        <f t="shared" si="328"/>
        <v>Industrial - Forklifts_2010_50</v>
      </c>
      <c r="B5275" s="1" t="s">
        <v>40</v>
      </c>
      <c r="C5275" s="1">
        <v>2020</v>
      </c>
      <c r="D5275" s="1" t="s">
        <v>105</v>
      </c>
      <c r="E5275" s="1">
        <v>2010</v>
      </c>
      <c r="F5275" s="1">
        <v>50</v>
      </c>
      <c r="G5275" s="1" t="s">
        <v>5</v>
      </c>
      <c r="H5275" s="1">
        <v>2.10859327662333E-5</v>
      </c>
      <c r="I5275" s="1">
        <v>2.5513978647142299E-5</v>
      </c>
      <c r="J5275" s="1">
        <v>3.0363743183375999E-5</v>
      </c>
      <c r="K5275" s="1">
        <v>3.4943468456439299E-4</v>
      </c>
      <c r="L5275" s="1">
        <v>3.82524924645563E-4</v>
      </c>
      <c r="M5275" s="1">
        <v>4.2612208374115598E-2</v>
      </c>
      <c r="N5275" s="1">
        <v>1.45781816302966E-5</v>
      </c>
      <c r="O5275" s="1">
        <v>1.3411927099872899E-5</v>
      </c>
      <c r="P5275" s="1">
        <v>3.9333842051070198E-7</v>
      </c>
      <c r="Q5275" s="1">
        <v>3.4779511635937998E-7</v>
      </c>
      <c r="R5275" s="1">
        <v>1382.50617173865</v>
      </c>
      <c r="S5275" s="1">
        <v>2624.3985661084598</v>
      </c>
      <c r="T5275" s="1">
        <v>3.4098702434342099</v>
      </c>
      <c r="U5275" s="1">
        <v>119672.574614545</v>
      </c>
      <c r="V5275" s="1">
        <f t="shared" si="329"/>
        <v>7.0594709258761684E-2</v>
      </c>
      <c r="W5275" s="1">
        <f t="shared" si="330"/>
        <v>1.0584094395096573</v>
      </c>
      <c r="X5275" s="1">
        <f t="shared" si="331"/>
        <v>769.64763429394554</v>
      </c>
    </row>
    <row r="5276" spans="1:24" hidden="1" x14ac:dyDescent="0.3">
      <c r="A5276" s="18" t="str">
        <f t="shared" si="328"/>
        <v>Industrial - Forklifts_2010_100</v>
      </c>
      <c r="B5276" s="1" t="s">
        <v>40</v>
      </c>
      <c r="C5276" s="1">
        <v>2020</v>
      </c>
      <c r="D5276" s="1" t="s">
        <v>105</v>
      </c>
      <c r="E5276" s="1">
        <v>2010</v>
      </c>
      <c r="F5276" s="1">
        <v>100</v>
      </c>
      <c r="G5276" s="1" t="s">
        <v>5</v>
      </c>
      <c r="H5276" s="1">
        <v>2.05285203263233E-4</v>
      </c>
      <c r="I5276" s="1">
        <v>2.4839509594851199E-4</v>
      </c>
      <c r="J5276" s="1">
        <v>2.9561069269905602E-4</v>
      </c>
      <c r="K5276" s="1">
        <v>3.6071646233306102E-3</v>
      </c>
      <c r="L5276" s="1">
        <v>2.9658876514260198E-3</v>
      </c>
      <c r="M5276" s="1">
        <v>0.51976791315495596</v>
      </c>
      <c r="N5276" s="1">
        <v>2.0875387327973699E-4</v>
      </c>
      <c r="O5276" s="1">
        <v>1.9205356341735799E-4</v>
      </c>
      <c r="P5276" s="1">
        <v>4.7993535622326402E-6</v>
      </c>
      <c r="Q5276" s="1">
        <v>4.2422758343923002E-6</v>
      </c>
      <c r="R5276" s="1">
        <v>16863.297520269902</v>
      </c>
      <c r="S5276" s="1">
        <v>20076.649030729699</v>
      </c>
      <c r="T5276" s="1">
        <v>26.085507362271699</v>
      </c>
      <c r="U5276" s="1">
        <v>1622796.85335316</v>
      </c>
      <c r="V5276" s="1">
        <f t="shared" si="329"/>
        <v>5.0683600738714606E-2</v>
      </c>
      <c r="W5276" s="1">
        <f t="shared" si="330"/>
        <v>0.60517243702717649</v>
      </c>
      <c r="X5276" s="1">
        <f t="shared" si="331"/>
        <v>769.64763429394498</v>
      </c>
    </row>
    <row r="5277" spans="1:24" hidden="1" x14ac:dyDescent="0.3">
      <c r="A5277" s="18" t="str">
        <f t="shared" si="328"/>
        <v>Industrial - Forklifts_2010_175</v>
      </c>
      <c r="B5277" s="1" t="s">
        <v>40</v>
      </c>
      <c r="C5277" s="1">
        <v>2020</v>
      </c>
      <c r="D5277" s="1" t="s">
        <v>105</v>
      </c>
      <c r="E5277" s="1">
        <v>2010</v>
      </c>
      <c r="F5277" s="1">
        <v>175</v>
      </c>
      <c r="G5277" s="1" t="s">
        <v>5</v>
      </c>
      <c r="H5277" s="1">
        <v>3.9971437653259899E-5</v>
      </c>
      <c r="I5277" s="1">
        <v>4.8365439560444502E-5</v>
      </c>
      <c r="J5277" s="1">
        <v>5.7558870220694299E-5</v>
      </c>
      <c r="K5277" s="1">
        <v>6.2131555849550201E-4</v>
      </c>
      <c r="L5277" s="1">
        <v>4.89274592138104E-4</v>
      </c>
      <c r="M5277" s="1">
        <v>0.101204911043675</v>
      </c>
      <c r="N5277" s="1">
        <v>3.3098489270818298E-5</v>
      </c>
      <c r="O5277" s="1">
        <v>3.0450610129152799E-5</v>
      </c>
      <c r="P5277" s="1">
        <v>9.3449044860161996E-7</v>
      </c>
      <c r="Q5277" s="1">
        <v>8.2602087888870998E-7</v>
      </c>
      <c r="R5277" s="1">
        <v>3283.4818815242102</v>
      </c>
      <c r="S5277" s="1">
        <v>2230.7387811921899</v>
      </c>
      <c r="T5277" s="1">
        <v>2.89838970691908</v>
      </c>
      <c r="U5277" s="1">
        <v>315977.58735945798</v>
      </c>
      <c r="V5277" s="1">
        <f t="shared" si="329"/>
        <v>5.0683600738714529E-2</v>
      </c>
      <c r="W5277" s="1">
        <f t="shared" si="330"/>
        <v>0.51272558059838602</v>
      </c>
      <c r="X5277" s="1">
        <f t="shared" si="331"/>
        <v>769.64763429394475</v>
      </c>
    </row>
    <row r="5278" spans="1:24" hidden="1" x14ac:dyDescent="0.3">
      <c r="A5278" s="18" t="str">
        <f t="shared" si="328"/>
        <v>Industrial - Forklifts_2010_300</v>
      </c>
      <c r="B5278" s="1" t="s">
        <v>40</v>
      </c>
      <c r="C5278" s="1">
        <v>2020</v>
      </c>
      <c r="D5278" s="1" t="s">
        <v>105</v>
      </c>
      <c r="E5278" s="1">
        <v>2010</v>
      </c>
      <c r="F5278" s="1">
        <v>300</v>
      </c>
      <c r="G5278" s="1" t="s">
        <v>5</v>
      </c>
      <c r="H5278" s="1">
        <v>2.6326702706839801E-5</v>
      </c>
      <c r="I5278" s="1">
        <v>3.1855310275276201E-5</v>
      </c>
      <c r="J5278" s="1">
        <v>3.7910451897849301E-5</v>
      </c>
      <c r="K5278" s="1">
        <v>1.3941092817051801E-4</v>
      </c>
      <c r="L5278" s="1">
        <v>3.2207320916682799E-4</v>
      </c>
      <c r="M5278" s="1">
        <v>6.66573874232846E-2</v>
      </c>
      <c r="N5278" s="1">
        <v>1.5391628463939302E-5</v>
      </c>
      <c r="O5278" s="1">
        <v>1.4160298186824199E-5</v>
      </c>
      <c r="P5278" s="1">
        <v>6.1549080211053596E-7</v>
      </c>
      <c r="Q5278" s="1">
        <v>5.4404863534779599E-7</v>
      </c>
      <c r="R5278" s="1">
        <v>2162.6255249573901</v>
      </c>
      <c r="S5278" s="1">
        <v>1049.7594264433801</v>
      </c>
      <c r="T5278" s="1">
        <v>1.3639480973736799</v>
      </c>
      <c r="U5278" s="1">
        <v>208114.80629240099</v>
      </c>
      <c r="V5278" s="1">
        <f t="shared" si="329"/>
        <v>5.0683600738714481E-2</v>
      </c>
      <c r="W5278" s="1">
        <f t="shared" si="330"/>
        <v>0.51243669582830487</v>
      </c>
      <c r="X5278" s="1">
        <f t="shared" si="331"/>
        <v>769.64763429394498</v>
      </c>
    </row>
    <row r="5279" spans="1:24" hidden="1" x14ac:dyDescent="0.3">
      <c r="A5279" s="18" t="str">
        <f t="shared" si="328"/>
        <v>Industrial - Forklifts_2011_25</v>
      </c>
      <c r="B5279" s="1" t="s">
        <v>40</v>
      </c>
      <c r="C5279" s="1">
        <v>2020</v>
      </c>
      <c r="D5279" s="1" t="s">
        <v>105</v>
      </c>
      <c r="E5279" s="1">
        <v>2011</v>
      </c>
      <c r="F5279" s="1">
        <v>25</v>
      </c>
      <c r="G5279" s="1" t="s">
        <v>5</v>
      </c>
      <c r="H5279" s="1">
        <v>0</v>
      </c>
      <c r="I5279" s="1">
        <v>0</v>
      </c>
      <c r="J5279" s="1">
        <v>0</v>
      </c>
      <c r="K5279" s="1">
        <v>0</v>
      </c>
      <c r="L5279" s="1">
        <v>0</v>
      </c>
      <c r="M5279" s="1">
        <v>0</v>
      </c>
      <c r="N5279" s="1">
        <v>0</v>
      </c>
      <c r="O5279" s="1">
        <v>0</v>
      </c>
      <c r="P5279" s="1">
        <v>0</v>
      </c>
      <c r="Q5279" s="1">
        <v>0</v>
      </c>
      <c r="R5279" s="1">
        <v>0</v>
      </c>
      <c r="S5279" s="1">
        <v>0</v>
      </c>
      <c r="T5279" s="1">
        <v>0</v>
      </c>
      <c r="U5279" s="1">
        <v>0</v>
      </c>
      <c r="V5279" s="1">
        <f t="shared" si="329"/>
        <v>0</v>
      </c>
      <c r="W5279" s="1">
        <f t="shared" si="330"/>
        <v>0</v>
      </c>
      <c r="X5279" s="1" t="e">
        <f t="shared" si="331"/>
        <v>#DIV/0!</v>
      </c>
    </row>
    <row r="5280" spans="1:24" hidden="1" x14ac:dyDescent="0.3">
      <c r="A5280" s="18" t="str">
        <f t="shared" si="328"/>
        <v>Industrial - Forklifts_2011_50</v>
      </c>
      <c r="B5280" s="1" t="s">
        <v>40</v>
      </c>
      <c r="C5280" s="1">
        <v>2020</v>
      </c>
      <c r="D5280" s="1" t="s">
        <v>105</v>
      </c>
      <c r="E5280" s="1">
        <v>2011</v>
      </c>
      <c r="F5280" s="1">
        <v>50</v>
      </c>
      <c r="G5280" s="1" t="s">
        <v>5</v>
      </c>
      <c r="H5280" s="1">
        <v>3.3989593128628599E-5</v>
      </c>
      <c r="I5280" s="1">
        <v>4.1127407685640598E-5</v>
      </c>
      <c r="J5280" s="1">
        <v>4.89450141052252E-5</v>
      </c>
      <c r="K5280" s="1">
        <v>5.8070719071213095E-4</v>
      </c>
      <c r="L5280" s="1">
        <v>6.5365732828052102E-4</v>
      </c>
      <c r="M5280" s="1">
        <v>7.3730334226265903E-2</v>
      </c>
      <c r="N5280" s="1">
        <v>2.5978066554206402E-5</v>
      </c>
      <c r="O5280" s="1">
        <v>2.38998212298699E-5</v>
      </c>
      <c r="P5280" s="1">
        <v>6.8065381617877601E-7</v>
      </c>
      <c r="Q5280" s="1">
        <v>6.0177707633234795E-7</v>
      </c>
      <c r="R5280" s="1">
        <v>2392.0994945214902</v>
      </c>
      <c r="S5280" s="1">
        <v>4986.3572756060803</v>
      </c>
      <c r="T5280" s="1">
        <v>6.4787534625250096</v>
      </c>
      <c r="U5280" s="1">
        <v>207065.046865957</v>
      </c>
      <c r="V5280" s="1">
        <f t="shared" si="329"/>
        <v>6.5767773859962186E-2</v>
      </c>
      <c r="W5280" s="1">
        <f t="shared" si="330"/>
        <v>1.0452783135969432</v>
      </c>
      <c r="X5280" s="1">
        <f t="shared" si="331"/>
        <v>769.64763429394532</v>
      </c>
    </row>
    <row r="5281" spans="1:24" hidden="1" x14ac:dyDescent="0.3">
      <c r="A5281" s="18" t="str">
        <f t="shared" si="328"/>
        <v>Industrial - Forklifts_2011_100</v>
      </c>
      <c r="B5281" s="1" t="s">
        <v>40</v>
      </c>
      <c r="C5281" s="1">
        <v>2020</v>
      </c>
      <c r="D5281" s="1" t="s">
        <v>105</v>
      </c>
      <c r="E5281" s="1">
        <v>2011</v>
      </c>
      <c r="F5281" s="1">
        <v>100</v>
      </c>
      <c r="G5281" s="1" t="s">
        <v>5</v>
      </c>
      <c r="H5281" s="1">
        <v>2.0438428995176599E-4</v>
      </c>
      <c r="I5281" s="1">
        <v>2.4730499084163699E-4</v>
      </c>
      <c r="J5281" s="1">
        <v>2.9431337753054398E-4</v>
      </c>
      <c r="K5281" s="1">
        <v>3.7604204007313799E-3</v>
      </c>
      <c r="L5281" s="1">
        <v>3.1138708741060002E-3</v>
      </c>
      <c r="M5281" s="1">
        <v>0.55023866087367101</v>
      </c>
      <c r="N5281" s="1">
        <v>2.30102910660515E-4</v>
      </c>
      <c r="O5281" s="1">
        <v>2.1169467780767401E-4</v>
      </c>
      <c r="P5281" s="1">
        <v>5.0810977632221598E-6</v>
      </c>
      <c r="Q5281" s="1">
        <v>4.4909739810676799E-6</v>
      </c>
      <c r="R5281" s="1">
        <v>17851.887372473</v>
      </c>
      <c r="S5281" s="1">
        <v>20863.968600562199</v>
      </c>
      <c r="T5281" s="1">
        <v>27.108468435302001</v>
      </c>
      <c r="U5281" s="1">
        <v>1717931.30137459</v>
      </c>
      <c r="V5281" s="1">
        <f t="shared" si="329"/>
        <v>4.7666766114465013E-2</v>
      </c>
      <c r="W5281" s="1">
        <f t="shared" si="330"/>
        <v>0.60018260918034672</v>
      </c>
      <c r="X5281" s="1">
        <f t="shared" si="331"/>
        <v>769.64763429394247</v>
      </c>
    </row>
    <row r="5282" spans="1:24" hidden="1" x14ac:dyDescent="0.3">
      <c r="A5282" s="18" t="str">
        <f t="shared" si="328"/>
        <v>Industrial - Forklifts_2011_175</v>
      </c>
      <c r="B5282" s="1" t="s">
        <v>40</v>
      </c>
      <c r="C5282" s="1">
        <v>2020</v>
      </c>
      <c r="D5282" s="1" t="s">
        <v>105</v>
      </c>
      <c r="E5282" s="1">
        <v>2011</v>
      </c>
      <c r="F5282" s="1">
        <v>175</v>
      </c>
      <c r="G5282" s="1" t="s">
        <v>5</v>
      </c>
      <c r="H5282" s="1">
        <v>1.09607554212599E-4</v>
      </c>
      <c r="I5282" s="1">
        <v>1.3262514059724501E-4</v>
      </c>
      <c r="J5282" s="1">
        <v>1.57834878066143E-4</v>
      </c>
      <c r="K5282" s="1">
        <v>1.78405127038725E-3</v>
      </c>
      <c r="L5282" s="1">
        <v>1.4148855090817499E-3</v>
      </c>
      <c r="M5282" s="1">
        <v>0.29508292376978601</v>
      </c>
      <c r="N5282" s="1">
        <v>9.9494477257426402E-5</v>
      </c>
      <c r="O5282" s="1">
        <v>9.1534919076832294E-5</v>
      </c>
      <c r="P5282" s="1">
        <v>2.7248997399620202E-6</v>
      </c>
      <c r="Q5282" s="1">
        <v>2.4084271555970202E-6</v>
      </c>
      <c r="R5282" s="1">
        <v>9573.6404859557897</v>
      </c>
      <c r="S5282" s="1">
        <v>6692.2163435765797</v>
      </c>
      <c r="T5282" s="1">
        <v>8.6951691207572495</v>
      </c>
      <c r="U5282" s="1">
        <v>921295.11663237598</v>
      </c>
      <c r="V5282" s="1">
        <f t="shared" si="329"/>
        <v>4.7666766114464687E-2</v>
      </c>
      <c r="W5282" s="1">
        <f t="shared" si="330"/>
        <v>0.50852362030631504</v>
      </c>
      <c r="X5282" s="1">
        <f t="shared" si="331"/>
        <v>769.64763429394509</v>
      </c>
    </row>
    <row r="5283" spans="1:24" hidden="1" x14ac:dyDescent="0.3">
      <c r="A5283" s="18" t="str">
        <f t="shared" si="328"/>
        <v>Industrial - Forklifts_2011_300</v>
      </c>
      <c r="B5283" s="1" t="s">
        <v>40</v>
      </c>
      <c r="C5283" s="1">
        <v>2020</v>
      </c>
      <c r="D5283" s="1" t="s">
        <v>105</v>
      </c>
      <c r="E5283" s="1">
        <v>2011</v>
      </c>
      <c r="F5283" s="1">
        <v>300</v>
      </c>
      <c r="G5283" s="1" t="s">
        <v>5</v>
      </c>
      <c r="H5283" s="1">
        <v>7.6010429303130001E-6</v>
      </c>
      <c r="I5283" s="1">
        <v>9.1972619456787304E-6</v>
      </c>
      <c r="J5283" s="1">
        <v>1.09455018196507E-5</v>
      </c>
      <c r="K5283" s="1">
        <v>5.8519360229894003E-5</v>
      </c>
      <c r="L5283" s="1">
        <v>7.5528291595916696E-5</v>
      </c>
      <c r="M5283" s="1">
        <v>2.8411345459104901E-2</v>
      </c>
      <c r="N5283" s="1">
        <v>5.7699140797828505E-7</v>
      </c>
      <c r="O5283" s="1">
        <v>5.3083209534002298E-7</v>
      </c>
      <c r="P5283" s="1">
        <v>2.6244894712168398E-7</v>
      </c>
      <c r="Q5283" s="1">
        <v>2.3188958227938801E-7</v>
      </c>
      <c r="R5283" s="1">
        <v>921.77481391626702</v>
      </c>
      <c r="S5283" s="1">
        <v>393.65978491626902</v>
      </c>
      <c r="T5283" s="1">
        <v>0.51148053651513203</v>
      </c>
      <c r="U5283" s="1">
        <v>88704.671534466004</v>
      </c>
      <c r="V5283" s="1">
        <f t="shared" si="329"/>
        <v>3.4332123359885329E-2</v>
      </c>
      <c r="W5283" s="1">
        <f t="shared" si="330"/>
        <v>0.28193680244702907</v>
      </c>
      <c r="X5283" s="1">
        <f t="shared" si="331"/>
        <v>769.64763429394475</v>
      </c>
    </row>
    <row r="5284" spans="1:24" hidden="1" x14ac:dyDescent="0.3">
      <c r="A5284" s="18" t="str">
        <f t="shared" si="328"/>
        <v>Industrial - Forklifts_2012_50</v>
      </c>
      <c r="B5284" s="1" t="s">
        <v>40</v>
      </c>
      <c r="C5284" s="1">
        <v>2020</v>
      </c>
      <c r="D5284" s="1" t="s">
        <v>105</v>
      </c>
      <c r="E5284" s="1">
        <v>2012</v>
      </c>
      <c r="F5284" s="1">
        <v>50</v>
      </c>
      <c r="G5284" s="1" t="s">
        <v>5</v>
      </c>
      <c r="H5284" s="1">
        <v>4.6384232410648901E-5</v>
      </c>
      <c r="I5284" s="1">
        <v>5.6124921216885198E-5</v>
      </c>
      <c r="J5284" s="1">
        <v>6.6793294671334394E-5</v>
      </c>
      <c r="K5284" s="1">
        <v>8.2002799591165401E-4</v>
      </c>
      <c r="L5284" s="1">
        <v>9.5058061319462802E-4</v>
      </c>
      <c r="M5284" s="1">
        <v>0.108586373093689</v>
      </c>
      <c r="N5284" s="1">
        <v>3.6954952917057002E-5</v>
      </c>
      <c r="O5284" s="1">
        <v>3.3998556683692397E-5</v>
      </c>
      <c r="P5284" s="1">
        <v>1.00254334199625E-6</v>
      </c>
      <c r="Q5284" s="1">
        <v>8.8626737984561303E-7</v>
      </c>
      <c r="R5284" s="1">
        <v>3522.9652885094702</v>
      </c>
      <c r="S5284" s="1">
        <v>7217.0960567982702</v>
      </c>
      <c r="T5284" s="1">
        <v>9.3771431694440892</v>
      </c>
      <c r="U5284" s="1">
        <v>304955.11338180298</v>
      </c>
      <c r="V5284" s="1">
        <f t="shared" si="329"/>
        <v>6.0940838461162904E-2</v>
      </c>
      <c r="W5284" s="1">
        <f t="shared" si="330"/>
        <v>1.0321471876842296</v>
      </c>
      <c r="X5284" s="1">
        <f t="shared" si="331"/>
        <v>769.6476342939452</v>
      </c>
    </row>
    <row r="5285" spans="1:24" hidden="1" x14ac:dyDescent="0.3">
      <c r="A5285" s="18" t="str">
        <f t="shared" si="328"/>
        <v>Industrial - Forklifts_2012_100</v>
      </c>
      <c r="B5285" s="1" t="s">
        <v>40</v>
      </c>
      <c r="C5285" s="1">
        <v>2020</v>
      </c>
      <c r="D5285" s="1" t="s">
        <v>105</v>
      </c>
      <c r="E5285" s="1">
        <v>2012</v>
      </c>
      <c r="F5285" s="1">
        <v>100</v>
      </c>
      <c r="G5285" s="1" t="s">
        <v>5</v>
      </c>
      <c r="H5285" s="1">
        <v>2.5043611486331503E-4</v>
      </c>
      <c r="I5285" s="1">
        <v>3.0302769898461198E-4</v>
      </c>
      <c r="J5285" s="1">
        <v>3.6062800540317399E-4</v>
      </c>
      <c r="K5285" s="1">
        <v>5.2951339879818296E-3</v>
      </c>
      <c r="L5285" s="1">
        <v>3.8711376402125199E-3</v>
      </c>
      <c r="M5285" s="1">
        <v>0.78698586349369803</v>
      </c>
      <c r="N5285" s="1">
        <v>1.2278017757167699E-4</v>
      </c>
      <c r="O5285" s="1">
        <v>1.12957763365943E-4</v>
      </c>
      <c r="P5285" s="1">
        <v>7.2685615034174898E-6</v>
      </c>
      <c r="Q5285" s="1">
        <v>6.4232728227537702E-6</v>
      </c>
      <c r="R5285" s="1">
        <v>25532.889631038601</v>
      </c>
      <c r="S5285" s="1">
        <v>30049.363581941801</v>
      </c>
      <c r="T5285" s="1">
        <v>39.043014287321803</v>
      </c>
      <c r="U5285" s="1">
        <v>2457093.1575190402</v>
      </c>
      <c r="V5285" s="1">
        <f t="shared" si="329"/>
        <v>4.083657462003188E-2</v>
      </c>
      <c r="W5285" s="1">
        <f t="shared" si="330"/>
        <v>0.52168168665327297</v>
      </c>
      <c r="X5285" s="1">
        <f t="shared" si="331"/>
        <v>769.64763429394191</v>
      </c>
    </row>
    <row r="5286" spans="1:24" hidden="1" x14ac:dyDescent="0.3">
      <c r="A5286" s="18" t="str">
        <f t="shared" si="328"/>
        <v>Industrial - Forklifts_2012_175</v>
      </c>
      <c r="B5286" s="1" t="s">
        <v>40</v>
      </c>
      <c r="C5286" s="1">
        <v>2020</v>
      </c>
      <c r="D5286" s="1" t="s">
        <v>105</v>
      </c>
      <c r="E5286" s="1">
        <v>2012</v>
      </c>
      <c r="F5286" s="1">
        <v>175</v>
      </c>
      <c r="G5286" s="1" t="s">
        <v>5</v>
      </c>
      <c r="H5286" s="1">
        <v>7.6653506772909904E-5</v>
      </c>
      <c r="I5286" s="1">
        <v>9.2750743195221E-5</v>
      </c>
      <c r="J5286" s="1">
        <v>1.1038104975299E-4</v>
      </c>
      <c r="K5286" s="1">
        <v>1.4893388638057799E-3</v>
      </c>
      <c r="L5286" s="1">
        <v>1.0999702724767801E-3</v>
      </c>
      <c r="M5286" s="1">
        <v>0.25019636023380398</v>
      </c>
      <c r="N5286" s="1">
        <v>5.28991457048628E-6</v>
      </c>
      <c r="O5286" s="1">
        <v>4.8667214048473799E-6</v>
      </c>
      <c r="P5286" s="1">
        <v>2.3108898215309999E-6</v>
      </c>
      <c r="Q5286" s="1">
        <v>2.0420690581497E-6</v>
      </c>
      <c r="R5286" s="1">
        <v>8117.3453657448799</v>
      </c>
      <c r="S5286" s="1">
        <v>5511.2369888277699</v>
      </c>
      <c r="T5286" s="1">
        <v>7.1607275112118502</v>
      </c>
      <c r="U5286" s="1">
        <v>781152.23320218397</v>
      </c>
      <c r="V5286" s="1">
        <f t="shared" si="329"/>
        <v>3.9316089969410009E-2</v>
      </c>
      <c r="W5286" s="1">
        <f t="shared" si="330"/>
        <v>0.46626613120876664</v>
      </c>
      <c r="X5286" s="1">
        <f t="shared" si="331"/>
        <v>769.64763429394509</v>
      </c>
    </row>
    <row r="5287" spans="1:24" hidden="1" x14ac:dyDescent="0.3">
      <c r="A5287" s="18" t="str">
        <f t="shared" si="328"/>
        <v>Industrial - Forklifts_2012_300</v>
      </c>
      <c r="B5287" s="1" t="s">
        <v>40</v>
      </c>
      <c r="C5287" s="1">
        <v>2020</v>
      </c>
      <c r="D5287" s="1" t="s">
        <v>105</v>
      </c>
      <c r="E5287" s="1">
        <v>2012</v>
      </c>
      <c r="F5287" s="1">
        <v>300</v>
      </c>
      <c r="G5287" s="1" t="s">
        <v>5</v>
      </c>
      <c r="H5287" s="1">
        <v>2.78172500826522E-5</v>
      </c>
      <c r="I5287" s="1">
        <v>3.3658872600009199E-5</v>
      </c>
      <c r="J5287" s="1">
        <v>4.0056840119019203E-5</v>
      </c>
      <c r="K5287" s="1">
        <v>2.2535668213411399E-4</v>
      </c>
      <c r="L5287" s="1">
        <v>2.9300171482696897E-4</v>
      </c>
      <c r="M5287" s="1">
        <v>0.11112366478383599</v>
      </c>
      <c r="N5287" s="1">
        <v>2.2103833723600401E-6</v>
      </c>
      <c r="O5287" s="1">
        <v>2.0335527025712302E-6</v>
      </c>
      <c r="P5287" s="1">
        <v>1.02655887142498E-6</v>
      </c>
      <c r="Q5287" s="1">
        <v>9.0697641353062596E-7</v>
      </c>
      <c r="R5287" s="1">
        <v>3605.2849230689499</v>
      </c>
      <c r="S5287" s="1">
        <v>1574.6391396650699</v>
      </c>
      <c r="T5287" s="1">
        <v>2.0459221460605299</v>
      </c>
      <c r="U5287" s="1">
        <v>346945.49043953803</v>
      </c>
      <c r="V5287" s="1">
        <f t="shared" si="329"/>
        <v>3.2123800414934685E-2</v>
      </c>
      <c r="W5287" s="1">
        <f t="shared" si="330"/>
        <v>0.27963885541230488</v>
      </c>
      <c r="X5287" s="1">
        <f t="shared" si="331"/>
        <v>769.64763429394111</v>
      </c>
    </row>
    <row r="5288" spans="1:24" hidden="1" x14ac:dyDescent="0.3">
      <c r="A5288" s="18" t="str">
        <f t="shared" si="328"/>
        <v>Industrial - Forklifts_2012_600</v>
      </c>
      <c r="B5288" s="1" t="s">
        <v>40</v>
      </c>
      <c r="C5288" s="1">
        <v>2020</v>
      </c>
      <c r="D5288" s="1" t="s">
        <v>105</v>
      </c>
      <c r="E5288" s="1">
        <v>2012</v>
      </c>
      <c r="F5288" s="1">
        <v>600</v>
      </c>
      <c r="G5288" s="1" t="s">
        <v>5</v>
      </c>
      <c r="H5288" s="1">
        <v>1.4950193784965501E-5</v>
      </c>
      <c r="I5288" s="1">
        <v>1.80897344798082E-5</v>
      </c>
      <c r="J5288" s="1">
        <v>2.1528279050350299E-5</v>
      </c>
      <c r="K5288" s="1">
        <v>1.16834189271433E-4</v>
      </c>
      <c r="L5288" s="1">
        <v>1.57471799080606E-4</v>
      </c>
      <c r="M5288" s="1">
        <v>5.97226655286806E-2</v>
      </c>
      <c r="N5288" s="1">
        <v>1.1879556626791201E-6</v>
      </c>
      <c r="O5288" s="1">
        <v>1.0929192096647901E-6</v>
      </c>
      <c r="P5288" s="1">
        <v>5.51717154423187E-7</v>
      </c>
      <c r="Q5288" s="1">
        <v>4.87448367483744E-7</v>
      </c>
      <c r="R5288" s="1">
        <v>1937.63611031807</v>
      </c>
      <c r="S5288" s="1">
        <v>524.87971322169199</v>
      </c>
      <c r="T5288" s="1">
        <v>0.68197404868684297</v>
      </c>
      <c r="U5288" s="1">
        <v>186463.518122006</v>
      </c>
      <c r="V5288" s="1">
        <f t="shared" si="329"/>
        <v>3.2123800414934546E-2</v>
      </c>
      <c r="W5288" s="1">
        <f t="shared" si="330"/>
        <v>0.27963885541230421</v>
      </c>
      <c r="X5288" s="1">
        <f t="shared" si="331"/>
        <v>769.64763429394441</v>
      </c>
    </row>
    <row r="5289" spans="1:24" hidden="1" x14ac:dyDescent="0.3">
      <c r="A5289" s="18" t="str">
        <f t="shared" si="328"/>
        <v>Industrial - Forklifts_2013_50</v>
      </c>
      <c r="B5289" s="1" t="s">
        <v>40</v>
      </c>
      <c r="C5289" s="1">
        <v>2020</v>
      </c>
      <c r="D5289" s="1" t="s">
        <v>105</v>
      </c>
      <c r="E5289" s="1">
        <v>2013</v>
      </c>
      <c r="F5289" s="1">
        <v>50</v>
      </c>
      <c r="G5289" s="1" t="s">
        <v>5</v>
      </c>
      <c r="H5289" s="1">
        <v>2.3192932157208001E-5</v>
      </c>
      <c r="I5289" s="1">
        <v>2.8063447910221702E-5</v>
      </c>
      <c r="J5289" s="1">
        <v>3.3397822306379597E-5</v>
      </c>
      <c r="K5289" s="1">
        <v>4.2617983966810198E-4</v>
      </c>
      <c r="L5289" s="1">
        <v>3.0768014112481898E-4</v>
      </c>
      <c r="M5289" s="1">
        <v>5.8965577815936303E-2</v>
      </c>
      <c r="N5289" s="1">
        <v>1.4224350651450899E-6</v>
      </c>
      <c r="O5289" s="1">
        <v>1.3086402599334799E-6</v>
      </c>
      <c r="P5289" s="1">
        <v>5.4447022091580504E-7</v>
      </c>
      <c r="Q5289" s="1">
        <v>4.8126911934817697E-7</v>
      </c>
      <c r="R5289" s="1">
        <v>1913.0732332611699</v>
      </c>
      <c r="S5289" s="1">
        <v>3936.5978491626902</v>
      </c>
      <c r="T5289" s="1">
        <v>5.1148053651513203</v>
      </c>
      <c r="U5289" s="1">
        <v>165599.549521443</v>
      </c>
      <c r="V5289" s="1">
        <f t="shared" si="329"/>
        <v>5.6113903062363864E-2</v>
      </c>
      <c r="W5289" s="1">
        <f t="shared" si="330"/>
        <v>0.61521783312320477</v>
      </c>
      <c r="X5289" s="1">
        <f t="shared" si="331"/>
        <v>769.64763429394475</v>
      </c>
    </row>
    <row r="5290" spans="1:24" hidden="1" x14ac:dyDescent="0.3">
      <c r="A5290" s="18" t="str">
        <f t="shared" si="328"/>
        <v>Industrial - Forklifts_2013_100</v>
      </c>
      <c r="B5290" s="1" t="s">
        <v>40</v>
      </c>
      <c r="C5290" s="1">
        <v>2020</v>
      </c>
      <c r="D5290" s="1" t="s">
        <v>105</v>
      </c>
      <c r="E5290" s="1">
        <v>2013</v>
      </c>
      <c r="F5290" s="1">
        <v>100</v>
      </c>
      <c r="G5290" s="1" t="s">
        <v>5</v>
      </c>
      <c r="H5290" s="1">
        <v>2.5893689572129502E-4</v>
      </c>
      <c r="I5290" s="1">
        <v>3.1331364382276698E-4</v>
      </c>
      <c r="J5290" s="1">
        <v>3.72869129838665E-4</v>
      </c>
      <c r="K5290" s="1">
        <v>5.7835849472764097E-3</v>
      </c>
      <c r="L5290" s="1">
        <v>4.2592268135653796E-3</v>
      </c>
      <c r="M5290" s="1">
        <v>0.87331264392713204</v>
      </c>
      <c r="N5290" s="1">
        <v>1.32069629614149E-4</v>
      </c>
      <c r="O5290" s="1">
        <v>1.2150405924501699E-4</v>
      </c>
      <c r="P5290" s="1">
        <v>8.0664403759285895E-6</v>
      </c>
      <c r="Q5290" s="1">
        <v>7.1278603996795999E-6</v>
      </c>
      <c r="R5290" s="1">
        <v>28333.666950245701</v>
      </c>
      <c r="S5290" s="1">
        <v>32542.542219744901</v>
      </c>
      <c r="T5290" s="1">
        <v>42.282391018584299</v>
      </c>
      <c r="U5290" s="1">
        <v>2726618.8902583802</v>
      </c>
      <c r="V5290" s="1">
        <f t="shared" si="329"/>
        <v>3.8049019427225252E-2</v>
      </c>
      <c r="W5290" s="1">
        <f t="shared" si="330"/>
        <v>0.51724336609477639</v>
      </c>
      <c r="X5290" s="1">
        <f t="shared" si="331"/>
        <v>769.64763429394372</v>
      </c>
    </row>
    <row r="5291" spans="1:24" hidden="1" x14ac:dyDescent="0.3">
      <c r="A5291" s="18" t="str">
        <f t="shared" si="328"/>
        <v>Industrial - Forklifts_2013_175</v>
      </c>
      <c r="B5291" s="1" t="s">
        <v>40</v>
      </c>
      <c r="C5291" s="1">
        <v>2020</v>
      </c>
      <c r="D5291" s="1" t="s">
        <v>105</v>
      </c>
      <c r="E5291" s="1">
        <v>2013</v>
      </c>
      <c r="F5291" s="1">
        <v>175</v>
      </c>
      <c r="G5291" s="1" t="s">
        <v>5</v>
      </c>
      <c r="H5291" s="1">
        <v>8.3062104646869294E-5</v>
      </c>
      <c r="I5291" s="1">
        <v>1.00505146622711E-4</v>
      </c>
      <c r="J5291" s="1">
        <v>1.19609430691491E-4</v>
      </c>
      <c r="K5291" s="1">
        <v>1.7019281506483899E-3</v>
      </c>
      <c r="L5291" s="1">
        <v>1.2666281787597001E-3</v>
      </c>
      <c r="M5291" s="1">
        <v>0.29045977584005001</v>
      </c>
      <c r="N5291" s="1">
        <v>5.9796008524241098E-6</v>
      </c>
      <c r="O5291" s="1">
        <v>5.50123278423019E-6</v>
      </c>
      <c r="P5291" s="1">
        <v>2.6829528081456599E-6</v>
      </c>
      <c r="Q5291" s="1">
        <v>2.3706936436876501E-6</v>
      </c>
      <c r="R5291" s="1">
        <v>9423.6475428629001</v>
      </c>
      <c r="S5291" s="1">
        <v>6429.7764869657303</v>
      </c>
      <c r="T5291" s="1">
        <v>8.3541820964138296</v>
      </c>
      <c r="U5291" s="1">
        <v>906860.92451877904</v>
      </c>
      <c r="V5291" s="1">
        <f t="shared" si="329"/>
        <v>3.6697477515561135E-2</v>
      </c>
      <c r="W5291" s="1">
        <f t="shared" si="330"/>
        <v>0.46248436694590878</v>
      </c>
      <c r="X5291" s="1">
        <f t="shared" si="331"/>
        <v>769.64763429394452</v>
      </c>
    </row>
    <row r="5292" spans="1:24" hidden="1" x14ac:dyDescent="0.3">
      <c r="A5292" s="18" t="str">
        <f t="shared" si="328"/>
        <v>Industrial - Forklifts_2013_300</v>
      </c>
      <c r="B5292" s="1" t="s">
        <v>40</v>
      </c>
      <c r="C5292" s="1">
        <v>2020</v>
      </c>
      <c r="D5292" s="1" t="s">
        <v>105</v>
      </c>
      <c r="E5292" s="1">
        <v>2013</v>
      </c>
      <c r="F5292" s="1">
        <v>300</v>
      </c>
      <c r="G5292" s="1" t="s">
        <v>5</v>
      </c>
      <c r="H5292" s="1">
        <v>2.0222342281425598E-5</v>
      </c>
      <c r="I5292" s="1">
        <v>2.4469034160525E-5</v>
      </c>
      <c r="J5292" s="1">
        <v>2.91201728852529E-5</v>
      </c>
      <c r="K5292" s="1">
        <v>1.7316831148676701E-4</v>
      </c>
      <c r="L5292" s="1">
        <v>2.2684793074123901E-4</v>
      </c>
      <c r="M5292" s="1">
        <v>8.6747066608864706E-2</v>
      </c>
      <c r="N5292" s="1">
        <v>1.6893054430615899E-6</v>
      </c>
      <c r="O5292" s="1">
        <v>1.55416100761667E-6</v>
      </c>
      <c r="P5292" s="1">
        <v>8.0141297978688602E-7</v>
      </c>
      <c r="Q5292" s="1">
        <v>7.08017896190322E-7</v>
      </c>
      <c r="R5292" s="1">
        <v>2814.4130413064699</v>
      </c>
      <c r="S5292" s="1">
        <v>1312.1992830542299</v>
      </c>
      <c r="T5292" s="1">
        <v>1.7049351217171</v>
      </c>
      <c r="U5292" s="1">
        <v>270837.93202239298</v>
      </c>
      <c r="V5292" s="1">
        <f t="shared" si="329"/>
        <v>2.9915477469983985E-2</v>
      </c>
      <c r="W5292" s="1">
        <f t="shared" si="330"/>
        <v>0.27734090837757935</v>
      </c>
      <c r="X5292" s="1">
        <f t="shared" si="331"/>
        <v>769.6476342939477</v>
      </c>
    </row>
    <row r="5293" spans="1:24" hidden="1" x14ac:dyDescent="0.3">
      <c r="A5293" s="18" t="str">
        <f t="shared" si="328"/>
        <v>Industrial - Forklifts_2013_600</v>
      </c>
      <c r="B5293" s="1" t="s">
        <v>40</v>
      </c>
      <c r="C5293" s="1">
        <v>2020</v>
      </c>
      <c r="D5293" s="1" t="s">
        <v>105</v>
      </c>
      <c r="E5293" s="1">
        <v>2013</v>
      </c>
      <c r="F5293" s="1">
        <v>600</v>
      </c>
      <c r="G5293" s="1" t="s">
        <v>5</v>
      </c>
      <c r="H5293" s="1">
        <v>6.3684701952164098E-6</v>
      </c>
      <c r="I5293" s="1">
        <v>7.7058489362118603E-6</v>
      </c>
      <c r="J5293" s="1">
        <v>9.1705970811116396E-6</v>
      </c>
      <c r="K5293" s="1">
        <v>5.2793436940281998E-5</v>
      </c>
      <c r="L5293" s="1">
        <v>7.1439513072580303E-5</v>
      </c>
      <c r="M5293" s="1">
        <v>2.7318601402985501E-2</v>
      </c>
      <c r="N5293" s="1">
        <v>5.3200026065408799E-7</v>
      </c>
      <c r="O5293" s="1">
        <v>4.8944023980176104E-7</v>
      </c>
      <c r="P5293" s="1">
        <v>2.5238296359567602E-7</v>
      </c>
      <c r="Q5293" s="1">
        <v>2.2297075219171899E-7</v>
      </c>
      <c r="R5293" s="1">
        <v>886.32193645794905</v>
      </c>
      <c r="S5293" s="1">
        <v>262.43985661084599</v>
      </c>
      <c r="T5293" s="1">
        <v>0.34098702434342099</v>
      </c>
      <c r="U5293" s="1">
        <v>85292.953398525002</v>
      </c>
      <c r="V5293" s="1">
        <f t="shared" si="329"/>
        <v>2.9915477469984013E-2</v>
      </c>
      <c r="W5293" s="1">
        <f t="shared" si="330"/>
        <v>0.2773409083775798</v>
      </c>
      <c r="X5293" s="1">
        <f t="shared" si="331"/>
        <v>769.64763429394554</v>
      </c>
    </row>
    <row r="5294" spans="1:24" hidden="1" x14ac:dyDescent="0.3">
      <c r="A5294" s="18" t="str">
        <f t="shared" si="328"/>
        <v>Industrial - Forklifts_2014_50</v>
      </c>
      <c r="B5294" s="1" t="s">
        <v>40</v>
      </c>
      <c r="C5294" s="1">
        <v>2020</v>
      </c>
      <c r="D5294" s="1" t="s">
        <v>105</v>
      </c>
      <c r="E5294" s="1">
        <v>2014</v>
      </c>
      <c r="F5294" s="1">
        <v>50</v>
      </c>
      <c r="G5294" s="1" t="s">
        <v>5</v>
      </c>
      <c r="H5294" s="1">
        <v>3.2283917638348197E-5</v>
      </c>
      <c r="I5294" s="1">
        <v>3.9063540342401298E-5</v>
      </c>
      <c r="J5294" s="1">
        <v>4.64888413992214E-5</v>
      </c>
      <c r="K5294" s="1">
        <v>6.1994473020674098E-4</v>
      </c>
      <c r="L5294" s="1">
        <v>4.62589596622384E-4</v>
      </c>
      <c r="M5294" s="1">
        <v>8.9803360191941101E-2</v>
      </c>
      <c r="N5294" s="1">
        <v>2.0584746713994002E-6</v>
      </c>
      <c r="O5294" s="1">
        <v>1.89379669768744E-6</v>
      </c>
      <c r="P5294" s="1">
        <v>8.2930808236654105E-7</v>
      </c>
      <c r="Q5294" s="1">
        <v>7.3296295355562395E-7</v>
      </c>
      <c r="R5294" s="1">
        <v>2913.5711207036202</v>
      </c>
      <c r="S5294" s="1">
        <v>6298.5565586603097</v>
      </c>
      <c r="T5294" s="1">
        <v>8.1836885842421196</v>
      </c>
      <c r="U5294" s="1">
        <v>252204.70220302299</v>
      </c>
      <c r="V5294" s="1">
        <f t="shared" si="329"/>
        <v>5.1286967663564303E-2</v>
      </c>
      <c r="W5294" s="1">
        <f t="shared" si="330"/>
        <v>0.60733915757557411</v>
      </c>
      <c r="X5294" s="1">
        <f t="shared" si="331"/>
        <v>769.64763429394475</v>
      </c>
    </row>
    <row r="5295" spans="1:24" hidden="1" x14ac:dyDescent="0.3">
      <c r="A5295" s="18" t="str">
        <f t="shared" si="328"/>
        <v>Industrial - Forklifts_2014_100</v>
      </c>
      <c r="B5295" s="1" t="s">
        <v>40</v>
      </c>
      <c r="C5295" s="1">
        <v>2020</v>
      </c>
      <c r="D5295" s="1" t="s">
        <v>105</v>
      </c>
      <c r="E5295" s="1">
        <v>2014</v>
      </c>
      <c r="F5295" s="1">
        <v>100</v>
      </c>
      <c r="G5295" s="1" t="s">
        <v>5</v>
      </c>
      <c r="H5295" s="1">
        <v>3.18496513375181E-4</v>
      </c>
      <c r="I5295" s="1">
        <v>3.8538078118396902E-4</v>
      </c>
      <c r="J5295" s="1">
        <v>4.5863497926025999E-4</v>
      </c>
      <c r="K5295" s="1">
        <v>7.5536612418469701E-3</v>
      </c>
      <c r="L5295" s="1">
        <v>5.6045661555639602E-3</v>
      </c>
      <c r="M5295" s="1">
        <v>1.1591072432199001</v>
      </c>
      <c r="N5295" s="1">
        <v>2.80927129577874E-5</v>
      </c>
      <c r="O5295" s="1">
        <v>2.5845295921164401E-5</v>
      </c>
      <c r="P5295" s="1">
        <v>1.0706966387968799E-5</v>
      </c>
      <c r="Q5295" s="1">
        <v>9.4604774995314506E-6</v>
      </c>
      <c r="R5295" s="1">
        <v>37605.957977805803</v>
      </c>
      <c r="S5295" s="1">
        <v>43783.716077909303</v>
      </c>
      <c r="T5295" s="1">
        <v>56.944833065351297</v>
      </c>
      <c r="U5295" s="1">
        <v>3618842.1139124702</v>
      </c>
      <c r="V5295" s="1">
        <f t="shared" si="329"/>
        <v>3.5262168606054488E-2</v>
      </c>
      <c r="W5295" s="1">
        <f t="shared" si="330"/>
        <v>0.51281528916446106</v>
      </c>
      <c r="X5295" s="1">
        <f t="shared" si="331"/>
        <v>768.87952288247163</v>
      </c>
    </row>
    <row r="5296" spans="1:24" hidden="1" x14ac:dyDescent="0.3">
      <c r="A5296" s="18" t="str">
        <f t="shared" si="328"/>
        <v>Industrial - Forklifts_2014_175</v>
      </c>
      <c r="B5296" s="1" t="s">
        <v>40</v>
      </c>
      <c r="C5296" s="1">
        <v>2020</v>
      </c>
      <c r="D5296" s="1" t="s">
        <v>105</v>
      </c>
      <c r="E5296" s="1">
        <v>2014</v>
      </c>
      <c r="F5296" s="1">
        <v>175</v>
      </c>
      <c r="G5296" s="1" t="s">
        <v>5</v>
      </c>
      <c r="H5296" s="1">
        <v>1.1224820329157001E-4</v>
      </c>
      <c r="I5296" s="1">
        <v>1.3582032598279901E-4</v>
      </c>
      <c r="J5296" s="1">
        <v>1.6163741273985999E-4</v>
      </c>
      <c r="K5296" s="1">
        <v>2.4372577198859199E-3</v>
      </c>
      <c r="L5296" s="1">
        <v>1.8281458878618799E-3</v>
      </c>
      <c r="M5296" s="1">
        <v>0.42268180663049998</v>
      </c>
      <c r="N5296" s="1">
        <v>8.4664422417797499E-6</v>
      </c>
      <c r="O5296" s="1">
        <v>7.7891268624373705E-6</v>
      </c>
      <c r="P5296" s="1">
        <v>3.9045354708617397E-6</v>
      </c>
      <c r="Q5296" s="1">
        <v>3.4498720842955799E-6</v>
      </c>
      <c r="R5296" s="1">
        <v>13713.4457153193</v>
      </c>
      <c r="S5296" s="1">
        <v>9316.6149096850404</v>
      </c>
      <c r="T5296" s="1">
        <v>12.1050393641914</v>
      </c>
      <c r="U5296" s="1">
        <v>1319678.8189676399</v>
      </c>
      <c r="V5296" s="1">
        <f t="shared" si="329"/>
        <v>3.407886506171269E-2</v>
      </c>
      <c r="W5296" s="1">
        <f t="shared" si="330"/>
        <v>0.4587026026830483</v>
      </c>
      <c r="X5296" s="1">
        <f t="shared" si="331"/>
        <v>769.64763429394907</v>
      </c>
    </row>
    <row r="5297" spans="1:24" hidden="1" x14ac:dyDescent="0.3">
      <c r="A5297" s="18" t="str">
        <f t="shared" si="328"/>
        <v>Industrial - Forklifts_2014_300</v>
      </c>
      <c r="B5297" s="1" t="s">
        <v>40</v>
      </c>
      <c r="C5297" s="1">
        <v>2020</v>
      </c>
      <c r="D5297" s="1" t="s">
        <v>105</v>
      </c>
      <c r="E5297" s="1">
        <v>2014</v>
      </c>
      <c r="F5297" s="1">
        <v>300</v>
      </c>
      <c r="G5297" s="1" t="s">
        <v>5</v>
      </c>
      <c r="H5297" s="1">
        <v>1.1783545130230401E-5</v>
      </c>
      <c r="I5297" s="1">
        <v>1.42580896075788E-5</v>
      </c>
      <c r="J5297" s="1">
        <v>1.6968304987531799E-5</v>
      </c>
      <c r="K5297" s="1">
        <v>1.59434005824295E-4</v>
      </c>
      <c r="L5297" s="1">
        <v>4.1978799477404997E-5</v>
      </c>
      <c r="M5297" s="1">
        <v>8.1157260475638496E-2</v>
      </c>
      <c r="N5297" s="1">
        <v>1.5465844686108199E-6</v>
      </c>
      <c r="O5297" s="1">
        <v>1.4228577111219501E-6</v>
      </c>
      <c r="P5297" s="1">
        <v>7.4998561392557104E-7</v>
      </c>
      <c r="Q5297" s="1">
        <v>6.6239464997263202E-7</v>
      </c>
      <c r="R5297" s="1">
        <v>2633.0579373850701</v>
      </c>
      <c r="S5297" s="1">
        <v>1180.9793547488</v>
      </c>
      <c r="T5297" s="1">
        <v>1.5344416095453901</v>
      </c>
      <c r="U5297" s="1">
        <v>253385.68155777201</v>
      </c>
      <c r="V5297" s="1">
        <f t="shared" si="329"/>
        <v>1.8632360165026212E-2</v>
      </c>
      <c r="W5297" s="1">
        <f t="shared" si="330"/>
        <v>5.4857567366014402E-2</v>
      </c>
      <c r="X5297" s="1">
        <f t="shared" si="331"/>
        <v>769.64763429394316</v>
      </c>
    </row>
    <row r="5298" spans="1:24" hidden="1" x14ac:dyDescent="0.3">
      <c r="A5298" s="18" t="str">
        <f t="shared" si="328"/>
        <v>Industrial - Forklifts_2014_600</v>
      </c>
      <c r="B5298" s="1" t="s">
        <v>40</v>
      </c>
      <c r="C5298" s="1">
        <v>2020</v>
      </c>
      <c r="D5298" s="1" t="s">
        <v>105</v>
      </c>
      <c r="E5298" s="1">
        <v>2014</v>
      </c>
      <c r="F5298" s="1">
        <v>600</v>
      </c>
      <c r="G5298" s="1" t="s">
        <v>5</v>
      </c>
      <c r="H5298" s="1">
        <v>9.39754505466335E-6</v>
      </c>
      <c r="I5298" s="1">
        <v>1.1371029516142601E-5</v>
      </c>
      <c r="J5298" s="1">
        <v>1.3532464878715199E-5</v>
      </c>
      <c r="K5298" s="1">
        <v>1.2354133722415199E-4</v>
      </c>
      <c r="L5298" s="1">
        <v>3.3478690416987897E-5</v>
      </c>
      <c r="M5298" s="1">
        <v>6.4724071016304105E-2</v>
      </c>
      <c r="N5298" s="1">
        <v>1.2334231391303199E-6</v>
      </c>
      <c r="O5298" s="1">
        <v>1.1347492879999E-6</v>
      </c>
      <c r="P5298" s="1">
        <v>5.9812420789506805E-7</v>
      </c>
      <c r="Q5298" s="1">
        <v>5.2826916673115095E-7</v>
      </c>
      <c r="R5298" s="1">
        <v>2099.9012033003701</v>
      </c>
      <c r="S5298" s="1">
        <v>524.87971322169199</v>
      </c>
      <c r="T5298" s="1">
        <v>0.68197404868684297</v>
      </c>
      <c r="U5298" s="1">
        <v>202078.68959035099</v>
      </c>
      <c r="V5298" s="1">
        <f t="shared" si="329"/>
        <v>1.8632360165026271E-2</v>
      </c>
      <c r="W5298" s="1">
        <f t="shared" si="330"/>
        <v>5.4857567366014513E-2</v>
      </c>
      <c r="X5298" s="1">
        <f t="shared" si="331"/>
        <v>769.64763429394441</v>
      </c>
    </row>
    <row r="5299" spans="1:24" hidden="1" x14ac:dyDescent="0.3">
      <c r="A5299" s="18" t="str">
        <f t="shared" si="328"/>
        <v>Industrial - Forklifts_2015_50</v>
      </c>
      <c r="B5299" s="1" t="s">
        <v>40</v>
      </c>
      <c r="C5299" s="1">
        <v>2020</v>
      </c>
      <c r="D5299" s="1" t="s">
        <v>105</v>
      </c>
      <c r="E5299" s="1">
        <v>2015</v>
      </c>
      <c r="F5299" s="1">
        <v>50</v>
      </c>
      <c r="G5299" s="1" t="s">
        <v>5</v>
      </c>
      <c r="H5299" s="1">
        <v>5.63606911498891E-5</v>
      </c>
      <c r="I5299" s="1">
        <v>6.8196436291365797E-5</v>
      </c>
      <c r="J5299" s="1">
        <v>8.1159395255840305E-5</v>
      </c>
      <c r="K5299" s="1">
        <v>1.13861643148883E-3</v>
      </c>
      <c r="L5299" s="1">
        <v>8.7991907407292396E-4</v>
      </c>
      <c r="M5299" s="1">
        <v>0.17306537260715399</v>
      </c>
      <c r="N5299" s="1">
        <v>3.7591361095784398E-6</v>
      </c>
      <c r="O5299" s="1">
        <v>3.45840522081217E-6</v>
      </c>
      <c r="P5299" s="1">
        <v>1.5983843749021501E-6</v>
      </c>
      <c r="Q5299" s="1">
        <v>1.41253630591572E-6</v>
      </c>
      <c r="R5299" s="1">
        <v>5614.9154167982297</v>
      </c>
      <c r="S5299" s="1">
        <v>11547.3536908772</v>
      </c>
      <c r="T5299" s="1">
        <v>15.003429071110499</v>
      </c>
      <c r="U5299" s="1">
        <v>486038.61444328702</v>
      </c>
      <c r="V5299" s="1">
        <f t="shared" si="329"/>
        <v>4.6460032264765173E-2</v>
      </c>
      <c r="W5299" s="1">
        <f t="shared" si="330"/>
        <v>0.59946048202794733</v>
      </c>
      <c r="X5299" s="1">
        <f t="shared" si="331"/>
        <v>769.6476342939452</v>
      </c>
    </row>
    <row r="5300" spans="1:24" hidden="1" x14ac:dyDescent="0.3">
      <c r="A5300" s="18" t="str">
        <f t="shared" si="328"/>
        <v>Industrial - Forklifts_2015_100</v>
      </c>
      <c r="B5300" s="1" t="s">
        <v>40</v>
      </c>
      <c r="C5300" s="1">
        <v>2020</v>
      </c>
      <c r="D5300" s="1" t="s">
        <v>105</v>
      </c>
      <c r="E5300" s="1">
        <v>2015</v>
      </c>
      <c r="F5300" s="1">
        <v>100</v>
      </c>
      <c r="G5300" s="1" t="s">
        <v>5</v>
      </c>
      <c r="H5300" s="1">
        <v>3.5588728245080102E-4</v>
      </c>
      <c r="I5300" s="1">
        <v>4.30623611765469E-4</v>
      </c>
      <c r="J5300" s="1">
        <v>5.1247768672915304E-4</v>
      </c>
      <c r="K5300" s="1">
        <v>1.1783662918513099E-2</v>
      </c>
      <c r="L5300" s="1">
        <v>4.8766589810456604E-3</v>
      </c>
      <c r="M5300" s="1">
        <v>1.83803753101041</v>
      </c>
      <c r="N5300" s="1">
        <v>4.2420517193768102E-5</v>
      </c>
      <c r="O5300" s="1">
        <v>3.9026875818266599E-5</v>
      </c>
      <c r="P5300" s="1">
        <v>1.69828918678974E-5</v>
      </c>
      <c r="Q5300" s="1">
        <v>1.5001815239385299E-5</v>
      </c>
      <c r="R5300" s="1">
        <v>59633.103457100799</v>
      </c>
      <c r="S5300" s="1">
        <v>68103.142790514205</v>
      </c>
      <c r="T5300" s="1">
        <v>88.486132817117607</v>
      </c>
      <c r="U5300" s="1">
        <v>5738641.1245810399</v>
      </c>
      <c r="V5300" s="1">
        <f t="shared" si="329"/>
        <v>2.4847195301244952E-2</v>
      </c>
      <c r="W5300" s="1">
        <f t="shared" si="330"/>
        <v>0.28138563424990581</v>
      </c>
      <c r="X5300" s="1">
        <f t="shared" si="331"/>
        <v>769.64763429394304</v>
      </c>
    </row>
    <row r="5301" spans="1:24" hidden="1" x14ac:dyDescent="0.3">
      <c r="A5301" s="18" t="str">
        <f t="shared" si="328"/>
        <v>Industrial - Forklifts_2015_175</v>
      </c>
      <c r="B5301" s="1" t="s">
        <v>40</v>
      </c>
      <c r="C5301" s="1">
        <v>2020</v>
      </c>
      <c r="D5301" s="1" t="s">
        <v>105</v>
      </c>
      <c r="E5301" s="1">
        <v>2015</v>
      </c>
      <c r="F5301" s="1">
        <v>175</v>
      </c>
      <c r="G5301" s="1" t="s">
        <v>5</v>
      </c>
      <c r="H5301" s="1">
        <v>9.4784096885500998E-5</v>
      </c>
      <c r="I5301" s="1">
        <v>1.14688757231456E-4</v>
      </c>
      <c r="J5301" s="1">
        <v>1.36489099515121E-4</v>
      </c>
      <c r="K5301" s="1">
        <v>4.0069732093611296E-3</v>
      </c>
      <c r="L5301" s="1">
        <v>3.62073005026472E-4</v>
      </c>
      <c r="M5301" s="1">
        <v>0.70633294642857603</v>
      </c>
      <c r="N5301" s="1">
        <v>1.3755071354696301E-5</v>
      </c>
      <c r="O5301" s="1">
        <v>1.26546656463206E-5</v>
      </c>
      <c r="P5301" s="1">
        <v>6.5275548486195399E-6</v>
      </c>
      <c r="Q5301" s="1">
        <v>5.7649945558985297E-6</v>
      </c>
      <c r="R5301" s="1">
        <v>22916.194560172698</v>
      </c>
      <c r="S5301" s="1">
        <v>15746.391396650701</v>
      </c>
      <c r="T5301" s="1">
        <v>20.459221460605299</v>
      </c>
      <c r="U5301" s="1">
        <v>2205282.1151009402</v>
      </c>
      <c r="V5301" s="1">
        <f t="shared" si="329"/>
        <v>1.7220481560877493E-2</v>
      </c>
      <c r="W5301" s="1">
        <f t="shared" si="330"/>
        <v>5.436515014428768E-2</v>
      </c>
      <c r="X5301" s="1">
        <f t="shared" si="331"/>
        <v>769.64763429394122</v>
      </c>
    </row>
    <row r="5302" spans="1:24" hidden="1" x14ac:dyDescent="0.3">
      <c r="A5302" s="18" t="str">
        <f t="shared" si="328"/>
        <v>Industrial - Forklifts_2015_300</v>
      </c>
      <c r="B5302" s="1" t="s">
        <v>40</v>
      </c>
      <c r="C5302" s="1">
        <v>2020</v>
      </c>
      <c r="D5302" s="1" t="s">
        <v>105</v>
      </c>
      <c r="E5302" s="1">
        <v>2015</v>
      </c>
      <c r="F5302" s="1">
        <v>300</v>
      </c>
      <c r="G5302" s="1" t="s">
        <v>5</v>
      </c>
      <c r="H5302" s="1">
        <v>1.22611345132142E-5</v>
      </c>
      <c r="I5302" s="1">
        <v>1.4835972760989199E-5</v>
      </c>
      <c r="J5302" s="1">
        <v>1.7656033699028501E-5</v>
      </c>
      <c r="K5302" s="1">
        <v>1.7659760820628201E-4</v>
      </c>
      <c r="L5302" s="1">
        <v>4.6837243420656399E-5</v>
      </c>
      <c r="M5302" s="1">
        <v>9.1370214538600697E-2</v>
      </c>
      <c r="N5302" s="1">
        <v>1.70308180134932E-6</v>
      </c>
      <c r="O5302" s="1">
        <v>1.5668352572413699E-6</v>
      </c>
      <c r="P5302" s="1">
        <v>8.4439511132326998E-7</v>
      </c>
      <c r="Q5302" s="1">
        <v>7.4575140809969E-7</v>
      </c>
      <c r="R5302" s="1">
        <v>2964.40598439935</v>
      </c>
      <c r="S5302" s="1">
        <v>1312.1992830542299</v>
      </c>
      <c r="T5302" s="1">
        <v>1.7049351217171</v>
      </c>
      <c r="U5302" s="1">
        <v>285272.124135989</v>
      </c>
      <c r="V5302" s="1">
        <f t="shared" si="329"/>
        <v>1.7220481560877483E-2</v>
      </c>
      <c r="W5302" s="1">
        <f t="shared" si="330"/>
        <v>5.4365150144287923E-2</v>
      </c>
      <c r="X5302" s="1">
        <f t="shared" si="331"/>
        <v>769.6476342939477</v>
      </c>
    </row>
    <row r="5303" spans="1:24" hidden="1" x14ac:dyDescent="0.3">
      <c r="A5303" s="18" t="str">
        <f t="shared" si="328"/>
        <v>Industrial - Forklifts_2015_600</v>
      </c>
      <c r="B5303" s="1" t="s">
        <v>40</v>
      </c>
      <c r="C5303" s="1">
        <v>2020</v>
      </c>
      <c r="D5303" s="1" t="s">
        <v>105</v>
      </c>
      <c r="E5303" s="1">
        <v>2015</v>
      </c>
      <c r="F5303" s="1">
        <v>600</v>
      </c>
      <c r="G5303" s="1" t="s">
        <v>5</v>
      </c>
      <c r="H5303" s="1">
        <v>1.0901919509679399E-5</v>
      </c>
      <c r="I5303" s="1">
        <v>1.3191322606712099E-5</v>
      </c>
      <c r="J5303" s="1">
        <v>1.5698764093938401E-5</v>
      </c>
      <c r="K5303" s="1">
        <v>1.5313733002797499E-4</v>
      </c>
      <c r="L5303" s="1">
        <v>4.1645074301807198E-5</v>
      </c>
      <c r="M5303" s="1">
        <v>8.1241317710724598E-2</v>
      </c>
      <c r="N5303" s="1">
        <v>1.5142857046956E-6</v>
      </c>
      <c r="O5303" s="1">
        <v>1.39314284831995E-6</v>
      </c>
      <c r="P5303" s="1">
        <v>7.5078921351788401E-7</v>
      </c>
      <c r="Q5303" s="1">
        <v>6.6308071382553003E-7</v>
      </c>
      <c r="R5303" s="1">
        <v>2635.7850818049401</v>
      </c>
      <c r="S5303" s="1">
        <v>787.31956983253804</v>
      </c>
      <c r="T5303" s="1">
        <v>1.0229610730302601</v>
      </c>
      <c r="U5303" s="1">
        <v>253648.12141438201</v>
      </c>
      <c r="V5303" s="1">
        <f t="shared" si="329"/>
        <v>1.7220481560877476E-2</v>
      </c>
      <c r="W5303" s="1">
        <f t="shared" si="330"/>
        <v>5.4365150144287958E-2</v>
      </c>
      <c r="X5303" s="1">
        <f t="shared" si="331"/>
        <v>769.64763429394782</v>
      </c>
    </row>
    <row r="5304" spans="1:24" hidden="1" x14ac:dyDescent="0.3">
      <c r="A5304" s="18" t="str">
        <f t="shared" si="328"/>
        <v>Industrial - Forklifts_2016_50</v>
      </c>
      <c r="B5304" s="1" t="s">
        <v>40</v>
      </c>
      <c r="C5304" s="1">
        <v>2020</v>
      </c>
      <c r="D5304" s="1" t="s">
        <v>105</v>
      </c>
      <c r="E5304" s="1">
        <v>2016</v>
      </c>
      <c r="F5304" s="1">
        <v>50</v>
      </c>
      <c r="G5304" s="1" t="s">
        <v>5</v>
      </c>
      <c r="H5304" s="1">
        <v>4.6223650448457697E-5</v>
      </c>
      <c r="I5304" s="1">
        <v>5.5930617042633902E-5</v>
      </c>
      <c r="J5304" s="1">
        <v>6.6562056645779095E-5</v>
      </c>
      <c r="K5304" s="1">
        <v>9.9073360180900209E-4</v>
      </c>
      <c r="L5304" s="1">
        <v>7.9474115447531499E-4</v>
      </c>
      <c r="M5304" s="1">
        <v>0.15839406402220599</v>
      </c>
      <c r="N5304" s="1">
        <v>3.25021173860856E-6</v>
      </c>
      <c r="O5304" s="1">
        <v>2.9901947995198801E-6</v>
      </c>
      <c r="P5304" s="1">
        <v>1.46304496251901E-6</v>
      </c>
      <c r="Q5304" s="1">
        <v>1.29279105752006E-6</v>
      </c>
      <c r="R5304" s="1">
        <v>5138.9209673180403</v>
      </c>
      <c r="S5304" s="1">
        <v>9972.7145512121606</v>
      </c>
      <c r="T5304" s="1">
        <v>12.95750692505</v>
      </c>
      <c r="U5304" s="1">
        <v>444835.55695538397</v>
      </c>
      <c r="V5304" s="1">
        <f t="shared" si="329"/>
        <v>4.1633096865965939E-2</v>
      </c>
      <c r="W5304" s="1">
        <f t="shared" si="330"/>
        <v>0.5915818064803211</v>
      </c>
      <c r="X5304" s="1">
        <f t="shared" si="331"/>
        <v>769.64763429394645</v>
      </c>
    </row>
    <row r="5305" spans="1:24" hidden="1" x14ac:dyDescent="0.3">
      <c r="A5305" s="18" t="str">
        <f t="shared" si="328"/>
        <v>Industrial - Forklifts_2016_100</v>
      </c>
      <c r="B5305" s="1" t="s">
        <v>40</v>
      </c>
      <c r="C5305" s="1">
        <v>2020</v>
      </c>
      <c r="D5305" s="1" t="s">
        <v>105</v>
      </c>
      <c r="E5305" s="1">
        <v>2016</v>
      </c>
      <c r="F5305" s="1">
        <v>100</v>
      </c>
      <c r="G5305" s="1" t="s">
        <v>5</v>
      </c>
      <c r="H5305" s="1">
        <v>3.0157795389234698E-4</v>
      </c>
      <c r="I5305" s="1">
        <v>3.6490932420974001E-4</v>
      </c>
      <c r="J5305" s="1">
        <v>4.3427225360497998E-4</v>
      </c>
      <c r="K5305" s="1">
        <v>1.07271739661554E-2</v>
      </c>
      <c r="L5305" s="1">
        <v>4.4722822659673603E-3</v>
      </c>
      <c r="M5305" s="1">
        <v>1.7013184381428501</v>
      </c>
      <c r="N5305" s="1">
        <v>3.7296268318713497E-5</v>
      </c>
      <c r="O5305" s="1">
        <v>3.4312566853216397E-5</v>
      </c>
      <c r="P5305" s="1">
        <v>1.5720485333010998E-5</v>
      </c>
      <c r="Q5305" s="1">
        <v>1.3885932382647399E-5</v>
      </c>
      <c r="R5305" s="1">
        <v>55197.403058181197</v>
      </c>
      <c r="S5305" s="1">
        <v>63510.445299824503</v>
      </c>
      <c r="T5305" s="1">
        <v>82.518859891107894</v>
      </c>
      <c r="U5305" s="1">
        <v>5311782.6978035104</v>
      </c>
      <c r="V5305" s="1">
        <f t="shared" si="329"/>
        <v>2.2747478402767207E-2</v>
      </c>
      <c r="W5305" s="1">
        <f t="shared" si="330"/>
        <v>0.27879020213168859</v>
      </c>
      <c r="X5305" s="1">
        <f t="shared" si="331"/>
        <v>769.6476342939427</v>
      </c>
    </row>
    <row r="5306" spans="1:24" hidden="1" x14ac:dyDescent="0.3">
      <c r="A5306" s="18" t="str">
        <f t="shared" si="328"/>
        <v>Industrial - Forklifts_2016_175</v>
      </c>
      <c r="B5306" s="1" t="s">
        <v>40</v>
      </c>
      <c r="C5306" s="1">
        <v>2020</v>
      </c>
      <c r="D5306" s="1" t="s">
        <v>105</v>
      </c>
      <c r="E5306" s="1">
        <v>2016</v>
      </c>
      <c r="F5306" s="1">
        <v>175</v>
      </c>
      <c r="G5306" s="1" t="s">
        <v>5</v>
      </c>
      <c r="H5306" s="1">
        <v>6.33724846613428E-5</v>
      </c>
      <c r="I5306" s="1">
        <v>7.6680706440224804E-5</v>
      </c>
      <c r="J5306" s="1">
        <v>9.1256377912333705E-5</v>
      </c>
      <c r="K5306" s="1">
        <v>2.8703523092624499E-3</v>
      </c>
      <c r="L5306" s="1">
        <v>2.6131336397497602E-4</v>
      </c>
      <c r="M5306" s="1">
        <v>0.51443027872698799</v>
      </c>
      <c r="N5306" s="1">
        <v>9.7317568652874697E-6</v>
      </c>
      <c r="O5306" s="1">
        <v>8.9532163160644706E-6</v>
      </c>
      <c r="P5306" s="1">
        <v>4.7542618664859596E-6</v>
      </c>
      <c r="Q5306" s="1">
        <v>4.1987107797333098E-6</v>
      </c>
      <c r="R5306" s="1">
        <v>16690.123849608099</v>
      </c>
      <c r="S5306" s="1">
        <v>11416.133762571801</v>
      </c>
      <c r="T5306" s="1">
        <v>14.8329355589388</v>
      </c>
      <c r="U5306" s="1">
        <v>1606131.92245838</v>
      </c>
      <c r="V5306" s="1">
        <f t="shared" si="329"/>
        <v>1.5808602956728736E-2</v>
      </c>
      <c r="W5306" s="1">
        <f t="shared" si="330"/>
        <v>5.3872732922561055E-2</v>
      </c>
      <c r="X5306" s="1">
        <f t="shared" si="331"/>
        <v>769.64763429394623</v>
      </c>
    </row>
    <row r="5307" spans="1:24" hidden="1" x14ac:dyDescent="0.3">
      <c r="A5307" s="18" t="str">
        <f t="shared" si="328"/>
        <v>Industrial - Forklifts_2016_300</v>
      </c>
      <c r="B5307" s="1" t="s">
        <v>40</v>
      </c>
      <c r="C5307" s="1">
        <v>2020</v>
      </c>
      <c r="D5307" s="1" t="s">
        <v>105</v>
      </c>
      <c r="E5307" s="1">
        <v>2016</v>
      </c>
      <c r="F5307" s="1">
        <v>300</v>
      </c>
      <c r="G5307" s="1" t="s">
        <v>5</v>
      </c>
      <c r="H5307" s="1">
        <v>1.5030255144761299E-5</v>
      </c>
      <c r="I5307" s="1">
        <v>1.81866087251611E-5</v>
      </c>
      <c r="J5307" s="1">
        <v>2.1643567408456201E-5</v>
      </c>
      <c r="K5307" s="1">
        <v>2.3194327828280999E-4</v>
      </c>
      <c r="L5307" s="1">
        <v>6.1976527419881997E-5</v>
      </c>
      <c r="M5307" s="1">
        <v>0.122009076727487</v>
      </c>
      <c r="N5307" s="1">
        <v>2.2232581084666902E-6</v>
      </c>
      <c r="O5307" s="1">
        <v>2.0453974597893501E-6</v>
      </c>
      <c r="P5307" s="1">
        <v>1.12758351294189E-6</v>
      </c>
      <c r="Q5307" s="1">
        <v>9.9582168248086499E-7</v>
      </c>
      <c r="R5307" s="1">
        <v>3958.4501254421898</v>
      </c>
      <c r="S5307" s="1">
        <v>1837.07899627592</v>
      </c>
      <c r="T5307" s="1">
        <v>2.3869091704039498</v>
      </c>
      <c r="U5307" s="1">
        <v>380931.45187064301</v>
      </c>
      <c r="V5307" s="1">
        <f t="shared" si="329"/>
        <v>1.5808602956728705E-2</v>
      </c>
      <c r="W5307" s="1">
        <f t="shared" si="330"/>
        <v>5.3872732922561152E-2</v>
      </c>
      <c r="X5307" s="1">
        <f t="shared" si="331"/>
        <v>769.64763429394384</v>
      </c>
    </row>
    <row r="5308" spans="1:24" hidden="1" x14ac:dyDescent="0.3">
      <c r="A5308" s="18" t="str">
        <f t="shared" si="328"/>
        <v>Industrial - Forklifts_2016_600</v>
      </c>
      <c r="B5308" s="1" t="s">
        <v>40</v>
      </c>
      <c r="C5308" s="1">
        <v>2020</v>
      </c>
      <c r="D5308" s="1" t="s">
        <v>105</v>
      </c>
      <c r="E5308" s="1">
        <v>2016</v>
      </c>
      <c r="F5308" s="1">
        <v>600</v>
      </c>
      <c r="G5308" s="1" t="s">
        <v>5</v>
      </c>
      <c r="H5308" s="1">
        <v>2.0295763061475801E-6</v>
      </c>
      <c r="I5308" s="1">
        <v>2.4557873304385702E-6</v>
      </c>
      <c r="J5308" s="1">
        <v>2.9225898808525102E-6</v>
      </c>
      <c r="K5308" s="1">
        <v>3.0663650499424103E-5</v>
      </c>
      <c r="L5308" s="1">
        <v>8.3688593691332196E-6</v>
      </c>
      <c r="M5308" s="1">
        <v>1.64752180768774E-2</v>
      </c>
      <c r="N5308" s="1">
        <v>3.0021260024765498E-7</v>
      </c>
      <c r="O5308" s="1">
        <v>2.7619559222784201E-7</v>
      </c>
      <c r="P5308" s="1">
        <v>1.52260674155432E-7</v>
      </c>
      <c r="Q5308" s="1">
        <v>1.3446851516792899E-7</v>
      </c>
      <c r="R5308" s="1">
        <v>534.52030629464002</v>
      </c>
      <c r="S5308" s="1">
        <v>131.219928305423</v>
      </c>
      <c r="T5308" s="1">
        <v>0.17049351217170999</v>
      </c>
      <c r="U5308" s="1">
        <v>51438.211895725799</v>
      </c>
      <c r="V5308" s="1">
        <f t="shared" si="329"/>
        <v>1.5808602956728753E-2</v>
      </c>
      <c r="W5308" s="1">
        <f t="shared" si="330"/>
        <v>5.3872732922561166E-2</v>
      </c>
      <c r="X5308" s="1">
        <f t="shared" si="331"/>
        <v>769.64763429394782</v>
      </c>
    </row>
    <row r="5309" spans="1:24" hidden="1" x14ac:dyDescent="0.3">
      <c r="A5309" s="18" t="str">
        <f t="shared" si="328"/>
        <v>Industrial - Forklifts_2016_9999</v>
      </c>
      <c r="B5309" s="1" t="s">
        <v>40</v>
      </c>
      <c r="C5309" s="1">
        <v>2020</v>
      </c>
      <c r="D5309" s="1" t="s">
        <v>105</v>
      </c>
      <c r="E5309" s="1">
        <v>2016</v>
      </c>
      <c r="F5309" s="1">
        <v>9999</v>
      </c>
      <c r="G5309" s="1" t="s">
        <v>5</v>
      </c>
      <c r="H5309" s="1">
        <v>4.5561917076782398E-6</v>
      </c>
      <c r="I5309" s="1">
        <v>5.5129919662906698E-6</v>
      </c>
      <c r="J5309" s="1">
        <v>6.56091605905667E-6</v>
      </c>
      <c r="K5309" s="1">
        <v>6.8836766427278701E-5</v>
      </c>
      <c r="L5309" s="1">
        <v>1.63578344043195E-4</v>
      </c>
      <c r="M5309" s="1">
        <v>3.6985183437888002E-2</v>
      </c>
      <c r="N5309" s="1">
        <v>1.3993375884726999E-6</v>
      </c>
      <c r="O5309" s="1">
        <v>1.2873905813948899E-6</v>
      </c>
      <c r="P5309" s="1">
        <v>3.4180967667546002E-7</v>
      </c>
      <c r="Q5309" s="1">
        <v>3.0186809527494299E-7</v>
      </c>
      <c r="R5309" s="1">
        <v>1199.9435447430701</v>
      </c>
      <c r="S5309" s="1">
        <v>131.219928305423</v>
      </c>
      <c r="T5309" s="1">
        <v>0.17049351217170999</v>
      </c>
      <c r="U5309" s="1">
        <v>115473.536908772</v>
      </c>
      <c r="V5309" s="1">
        <f t="shared" si="329"/>
        <v>1.5808602956728788E-2</v>
      </c>
      <c r="W5309" s="1">
        <f t="shared" si="330"/>
        <v>0.46906382398339752</v>
      </c>
      <c r="X5309" s="1">
        <f t="shared" si="331"/>
        <v>769.64763429394782</v>
      </c>
    </row>
    <row r="5310" spans="1:24" hidden="1" x14ac:dyDescent="0.3">
      <c r="A5310" s="18" t="str">
        <f t="shared" si="328"/>
        <v>Industrial - Forklifts_2017_50</v>
      </c>
      <c r="B5310" s="1" t="s">
        <v>40</v>
      </c>
      <c r="C5310" s="1">
        <v>2020</v>
      </c>
      <c r="D5310" s="1" t="s">
        <v>105</v>
      </c>
      <c r="E5310" s="1">
        <v>2017</v>
      </c>
      <c r="F5310" s="1">
        <v>50</v>
      </c>
      <c r="G5310" s="1" t="s">
        <v>5</v>
      </c>
      <c r="H5310" s="1">
        <v>5.4570363496481498E-5</v>
      </c>
      <c r="I5310" s="1">
        <v>6.6030139830742596E-5</v>
      </c>
      <c r="J5310" s="1">
        <v>7.8581323434933294E-5</v>
      </c>
      <c r="K5310" s="1">
        <v>1.2544396472973401E-3</v>
      </c>
      <c r="L5310" s="1">
        <v>1.0471616115011E-3</v>
      </c>
      <c r="M5310" s="1">
        <v>0.21151915275177799</v>
      </c>
      <c r="N5310" s="1">
        <v>4.0862670818787802E-6</v>
      </c>
      <c r="O5310" s="1">
        <v>3.75936571532848E-6</v>
      </c>
      <c r="P5310" s="1">
        <v>1.9539623520127898E-6</v>
      </c>
      <c r="Q5310" s="1">
        <v>1.7263908900865201E-6</v>
      </c>
      <c r="R5310" s="1">
        <v>6862.5059643211698</v>
      </c>
      <c r="S5310" s="1">
        <v>13253.2127588477</v>
      </c>
      <c r="T5310" s="1">
        <v>17.2198447293428</v>
      </c>
      <c r="U5310" s="1">
        <v>594032.61543865094</v>
      </c>
      <c r="V5310" s="1">
        <f t="shared" si="329"/>
        <v>3.6806161467166636E-2</v>
      </c>
      <c r="W5310" s="1">
        <f t="shared" si="330"/>
        <v>0.58370313093269199</v>
      </c>
      <c r="X5310" s="1">
        <f t="shared" si="331"/>
        <v>769.64763429394247</v>
      </c>
    </row>
    <row r="5311" spans="1:24" hidden="1" x14ac:dyDescent="0.3">
      <c r="A5311" s="18" t="str">
        <f t="shared" si="328"/>
        <v>Industrial - Forklifts_2017_100</v>
      </c>
      <c r="B5311" s="1" t="s">
        <v>40</v>
      </c>
      <c r="C5311" s="1">
        <v>2020</v>
      </c>
      <c r="D5311" s="1" t="s">
        <v>105</v>
      </c>
      <c r="E5311" s="1">
        <v>2017</v>
      </c>
      <c r="F5311" s="1">
        <v>100</v>
      </c>
      <c r="G5311" s="1" t="s">
        <v>5</v>
      </c>
      <c r="H5311" s="1">
        <v>3.1905528420030299E-4</v>
      </c>
      <c r="I5311" s="1">
        <v>3.8605689388236702E-4</v>
      </c>
      <c r="J5311" s="1">
        <v>4.5943960924843698E-4</v>
      </c>
      <c r="K5311" s="1">
        <v>1.2293158084547499E-2</v>
      </c>
      <c r="L5311" s="1">
        <v>5.1688307193321296E-3</v>
      </c>
      <c r="M5311" s="1">
        <v>1.9829522042988601</v>
      </c>
      <c r="N5311" s="1">
        <v>4.1175437724579698E-5</v>
      </c>
      <c r="O5311" s="1">
        <v>3.7881402706613402E-5</v>
      </c>
      <c r="P5311" s="1">
        <v>1.8323804847898601E-5</v>
      </c>
      <c r="Q5311" s="1">
        <v>1.6184589321780801E-5</v>
      </c>
      <c r="R5311" s="1">
        <v>64334.700436957697</v>
      </c>
      <c r="S5311" s="1">
        <v>73701.859731545497</v>
      </c>
      <c r="T5311" s="1">
        <v>95.817353840501198</v>
      </c>
      <c r="U5311" s="1">
        <v>6190956.2174498402</v>
      </c>
      <c r="V5311" s="1">
        <f t="shared" si="329"/>
        <v>2.0648199142303644E-2</v>
      </c>
      <c r="W5311" s="1">
        <f t="shared" si="330"/>
        <v>0.27645419034570207</v>
      </c>
      <c r="X5311" s="1">
        <f t="shared" si="331"/>
        <v>769.19114103516745</v>
      </c>
    </row>
    <row r="5312" spans="1:24" hidden="1" x14ac:dyDescent="0.3">
      <c r="A5312" s="18" t="str">
        <f t="shared" si="328"/>
        <v>Industrial - Forklifts_2017_175</v>
      </c>
      <c r="B5312" s="1" t="s">
        <v>40</v>
      </c>
      <c r="C5312" s="1">
        <v>2020</v>
      </c>
      <c r="D5312" s="1" t="s">
        <v>105</v>
      </c>
      <c r="E5312" s="1">
        <v>2017</v>
      </c>
      <c r="F5312" s="1">
        <v>175</v>
      </c>
      <c r="G5312" s="1" t="s">
        <v>5</v>
      </c>
      <c r="H5312" s="1">
        <v>7.3154541813699603E-5</v>
      </c>
      <c r="I5312" s="1">
        <v>8.8516995594576606E-5</v>
      </c>
      <c r="J5312" s="1">
        <v>1.05342540211727E-4</v>
      </c>
      <c r="K5312" s="1">
        <v>3.5775519833576601E-3</v>
      </c>
      <c r="L5312" s="1">
        <v>3.28204184091439E-4</v>
      </c>
      <c r="M5312" s="1">
        <v>0.65207400118049197</v>
      </c>
      <c r="N5312" s="1">
        <v>1.1972838787740801E-5</v>
      </c>
      <c r="O5312" s="1">
        <v>1.1015011684721499E-5</v>
      </c>
      <c r="P5312" s="1">
        <v>6.0265528785752603E-6</v>
      </c>
      <c r="Q5312" s="1">
        <v>5.3221403388531204E-6</v>
      </c>
      <c r="R5312" s="1">
        <v>21155.822837146199</v>
      </c>
      <c r="S5312" s="1">
        <v>14565.4120419019</v>
      </c>
      <c r="T5312" s="1">
        <v>18.924779851059899</v>
      </c>
      <c r="U5312" s="1">
        <v>2035877.1876586401</v>
      </c>
      <c r="V5312" s="1">
        <f t="shared" si="329"/>
        <v>1.4396724352579987E-2</v>
      </c>
      <c r="W5312" s="1">
        <f t="shared" si="330"/>
        <v>5.3380315700834374E-2</v>
      </c>
      <c r="X5312" s="1">
        <f t="shared" si="331"/>
        <v>769.64763429394145</v>
      </c>
    </row>
    <row r="5313" spans="1:24" hidden="1" x14ac:dyDescent="0.3">
      <c r="A5313" s="18" t="str">
        <f t="shared" si="328"/>
        <v>Industrial - Forklifts_2017_300</v>
      </c>
      <c r="B5313" s="1" t="s">
        <v>40</v>
      </c>
      <c r="C5313" s="1">
        <v>2020</v>
      </c>
      <c r="D5313" s="1" t="s">
        <v>105</v>
      </c>
      <c r="E5313" s="1">
        <v>2017</v>
      </c>
      <c r="F5313" s="1">
        <v>300</v>
      </c>
      <c r="G5313" s="1" t="s">
        <v>5</v>
      </c>
      <c r="H5313" s="1">
        <v>1.88650545792209E-5</v>
      </c>
      <c r="I5313" s="1">
        <v>2.28267160408572E-5</v>
      </c>
      <c r="J5313" s="1">
        <v>2.7165678594078101E-5</v>
      </c>
      <c r="K5313" s="1">
        <v>3.1433426511492398E-4</v>
      </c>
      <c r="L5313" s="1">
        <v>8.4637121530766905E-5</v>
      </c>
      <c r="M5313" s="1">
        <v>0.16815649878976099</v>
      </c>
      <c r="N5313" s="1">
        <v>2.99399089812725E-6</v>
      </c>
      <c r="O5313" s="1">
        <v>2.7544716262770698E-6</v>
      </c>
      <c r="P5313" s="1">
        <v>1.5541242711685201E-6</v>
      </c>
      <c r="Q5313" s="1">
        <v>1.3724707377216399E-6</v>
      </c>
      <c r="R5313" s="1">
        <v>5455.6524119511596</v>
      </c>
      <c r="S5313" s="1">
        <v>2493.1786378030301</v>
      </c>
      <c r="T5313" s="1">
        <v>3.2393767312624999</v>
      </c>
      <c r="U5313" s="1">
        <v>525010.93314999796</v>
      </c>
      <c r="V5313" s="1">
        <f t="shared" si="329"/>
        <v>1.4396724352579925E-2</v>
      </c>
      <c r="W5313" s="1">
        <f t="shared" si="330"/>
        <v>5.3380315700834423E-2</v>
      </c>
      <c r="X5313" s="1">
        <f t="shared" si="331"/>
        <v>769.64763429394338</v>
      </c>
    </row>
    <row r="5314" spans="1:24" hidden="1" x14ac:dyDescent="0.3">
      <c r="A5314" s="18" t="str">
        <f t="shared" si="328"/>
        <v>Industrial - Forklifts_2017_600</v>
      </c>
      <c r="B5314" s="1" t="s">
        <v>40</v>
      </c>
      <c r="C5314" s="1">
        <v>2020</v>
      </c>
      <c r="D5314" s="1" t="s">
        <v>105</v>
      </c>
      <c r="E5314" s="1">
        <v>2017</v>
      </c>
      <c r="F5314" s="1">
        <v>600</v>
      </c>
      <c r="G5314" s="1" t="s">
        <v>5</v>
      </c>
      <c r="H5314" s="1">
        <v>2.9940788947276298E-6</v>
      </c>
      <c r="I5314" s="1">
        <v>3.6228354626204402E-6</v>
      </c>
      <c r="J5314" s="1">
        <v>4.3114736084077897E-6</v>
      </c>
      <c r="K5314" s="1">
        <v>4.9037604201169902E-5</v>
      </c>
      <c r="L5314" s="1">
        <v>1.34327848467975E-5</v>
      </c>
      <c r="M5314" s="1">
        <v>2.6688172139839601E-2</v>
      </c>
      <c r="N5314" s="1">
        <v>4.7517726076250998E-7</v>
      </c>
      <c r="O5314" s="1">
        <v>4.3716307990151001E-7</v>
      </c>
      <c r="P5314" s="1">
        <v>2.46655564156963E-7</v>
      </c>
      <c r="Q5314" s="1">
        <v>2.17825273294987E-7</v>
      </c>
      <c r="R5314" s="1">
        <v>865.86835330891995</v>
      </c>
      <c r="S5314" s="1">
        <v>262.43985661084599</v>
      </c>
      <c r="T5314" s="1">
        <v>0.34098702434342099</v>
      </c>
      <c r="U5314" s="1">
        <v>83324.654473943607</v>
      </c>
      <c r="V5314" s="1">
        <f t="shared" si="329"/>
        <v>1.4396724352579998E-2</v>
      </c>
      <c r="W5314" s="1">
        <f t="shared" si="330"/>
        <v>5.3380315700834291E-2</v>
      </c>
      <c r="X5314" s="1">
        <f t="shared" si="331"/>
        <v>769.64763429394554</v>
      </c>
    </row>
    <row r="5315" spans="1:24" hidden="1" x14ac:dyDescent="0.3">
      <c r="A5315" s="18" t="str">
        <f t="shared" si="328"/>
        <v>Industrial - Forklifts_2018_50</v>
      </c>
      <c r="B5315" s="1" t="s">
        <v>40</v>
      </c>
      <c r="C5315" s="1">
        <v>2020</v>
      </c>
      <c r="D5315" s="1" t="s">
        <v>105</v>
      </c>
      <c r="E5315" s="1">
        <v>2018</v>
      </c>
      <c r="F5315" s="1">
        <v>50</v>
      </c>
      <c r="G5315" s="1" t="s">
        <v>5</v>
      </c>
      <c r="H5315" s="1">
        <v>2.4235787107229401E-5</v>
      </c>
      <c r="I5315" s="1">
        <v>2.93253023997475E-5</v>
      </c>
      <c r="J5315" s="1">
        <v>3.4899533434410297E-5</v>
      </c>
      <c r="K5315" s="1">
        <v>6.0615625953654498E-4</v>
      </c>
      <c r="L5315" s="1">
        <v>5.2803736548334397E-4</v>
      </c>
      <c r="M5315" s="1">
        <v>0.10811913396678</v>
      </c>
      <c r="N5315" s="1">
        <v>1.95885296435701E-6</v>
      </c>
      <c r="O5315" s="1">
        <v>1.8021447272084499E-6</v>
      </c>
      <c r="P5315" s="1">
        <v>9.9888793791572907E-7</v>
      </c>
      <c r="Q5315" s="1">
        <v>8.8245383690307705E-7</v>
      </c>
      <c r="R5315" s="1">
        <v>3507.8062296088301</v>
      </c>
      <c r="S5315" s="1">
        <v>7348.3159851036899</v>
      </c>
      <c r="T5315" s="1">
        <v>9.5476366816158098</v>
      </c>
      <c r="U5315" s="1">
        <v>303642.914098749</v>
      </c>
      <c r="V5315" s="1">
        <f t="shared" si="329"/>
        <v>3.1979226068367388E-2</v>
      </c>
      <c r="W5315" s="1">
        <f t="shared" si="330"/>
        <v>0.57582445538506666</v>
      </c>
      <c r="X5315" s="1">
        <f t="shared" si="331"/>
        <v>769.64763429394395</v>
      </c>
    </row>
    <row r="5316" spans="1:24" hidden="1" x14ac:dyDescent="0.3">
      <c r="A5316" s="18" t="str">
        <f t="shared" si="328"/>
        <v>Industrial - Forklifts_2018_100</v>
      </c>
      <c r="B5316" s="1" t="s">
        <v>40</v>
      </c>
      <c r="C5316" s="1">
        <v>2020</v>
      </c>
      <c r="D5316" s="1" t="s">
        <v>105</v>
      </c>
      <c r="E5316" s="1">
        <v>2018</v>
      </c>
      <c r="F5316" s="1">
        <v>100</v>
      </c>
      <c r="G5316" s="1" t="s">
        <v>5</v>
      </c>
      <c r="H5316" s="1">
        <v>2.59006460088516E-4</v>
      </c>
      <c r="I5316" s="1">
        <v>3.1339781670710497E-4</v>
      </c>
      <c r="J5316" s="1">
        <v>3.7296930252746398E-4</v>
      </c>
      <c r="K5316" s="1">
        <v>1.09196315794566E-2</v>
      </c>
      <c r="L5316" s="1">
        <v>4.6293091869910302E-3</v>
      </c>
      <c r="M5316" s="1">
        <v>1.79197416618322</v>
      </c>
      <c r="N5316" s="1">
        <v>3.5136044966088901E-5</v>
      </c>
      <c r="O5316" s="1">
        <v>3.2325161368801798E-5</v>
      </c>
      <c r="P5316" s="1">
        <v>1.65599196411823E-5</v>
      </c>
      <c r="Q5316" s="1">
        <v>1.46258522479974E-5</v>
      </c>
      <c r="R5316" s="1">
        <v>58138.6283150116</v>
      </c>
      <c r="S5316" s="1">
        <v>68890.462360346806</v>
      </c>
      <c r="T5316" s="1">
        <v>89.509093890147895</v>
      </c>
      <c r="U5316" s="1">
        <v>5594824.0831583096</v>
      </c>
      <c r="V5316" s="1">
        <f t="shared" si="329"/>
        <v>1.8548044605811897E-2</v>
      </c>
      <c r="W5316" s="1">
        <f t="shared" si="330"/>
        <v>0.27397967923513555</v>
      </c>
      <c r="X5316" s="1">
        <f t="shared" si="331"/>
        <v>769.64763429394361</v>
      </c>
    </row>
    <row r="5317" spans="1:24" hidden="1" x14ac:dyDescent="0.3">
      <c r="A5317" s="18" t="str">
        <f t="shared" si="328"/>
        <v>Industrial - Forklifts_2018_175</v>
      </c>
      <c r="B5317" s="1" t="s">
        <v>40</v>
      </c>
      <c r="C5317" s="1">
        <v>2020</v>
      </c>
      <c r="D5317" s="1" t="s">
        <v>105</v>
      </c>
      <c r="E5317" s="1">
        <v>2018</v>
      </c>
      <c r="F5317" s="1">
        <v>175</v>
      </c>
      <c r="G5317" s="1" t="s">
        <v>5</v>
      </c>
      <c r="H5317" s="1">
        <v>4.3202967690737997E-5</v>
      </c>
      <c r="I5317" s="1">
        <v>5.2275590905792901E-5</v>
      </c>
      <c r="J5317" s="1">
        <v>6.2212273474662695E-5</v>
      </c>
      <c r="K5317" s="1">
        <v>2.3027141814231699E-3</v>
      </c>
      <c r="L5317" s="1">
        <v>2.1292098484073001E-4</v>
      </c>
      <c r="M5317" s="1">
        <v>0.42696872561989202</v>
      </c>
      <c r="N5317" s="1">
        <v>7.6020878615533001E-6</v>
      </c>
      <c r="O5317" s="1">
        <v>6.9939208326290298E-6</v>
      </c>
      <c r="P5317" s="1">
        <v>3.9462415199383202E-6</v>
      </c>
      <c r="Q5317" s="1">
        <v>3.4848613407933499E-6</v>
      </c>
      <c r="R5317" s="1">
        <v>13852.5300807327</v>
      </c>
      <c r="S5317" s="1">
        <v>9447.8348379904692</v>
      </c>
      <c r="T5317" s="1">
        <v>12.2755328763631</v>
      </c>
      <c r="U5317" s="1">
        <v>1333063.25165479</v>
      </c>
      <c r="V5317" s="1">
        <f t="shared" si="329"/>
        <v>1.2984845748431225E-2</v>
      </c>
      <c r="W5317" s="1">
        <f t="shared" si="330"/>
        <v>5.2887898479107735E-2</v>
      </c>
      <c r="X5317" s="1">
        <f t="shared" si="331"/>
        <v>769.6476342939502</v>
      </c>
    </row>
    <row r="5318" spans="1:24" hidden="1" x14ac:dyDescent="0.3">
      <c r="A5318" s="18" t="str">
        <f t="shared" si="328"/>
        <v>Industrial - Forklifts_2018_300</v>
      </c>
      <c r="B5318" s="1" t="s">
        <v>40</v>
      </c>
      <c r="C5318" s="1">
        <v>2020</v>
      </c>
      <c r="D5318" s="1" t="s">
        <v>105</v>
      </c>
      <c r="E5318" s="1">
        <v>2018</v>
      </c>
      <c r="F5318" s="1">
        <v>300</v>
      </c>
      <c r="G5318" s="1" t="s">
        <v>5</v>
      </c>
      <c r="H5318" s="1">
        <v>1.23752963854756E-5</v>
      </c>
      <c r="I5318" s="1">
        <v>1.4974108626425499E-5</v>
      </c>
      <c r="J5318" s="1">
        <v>1.7820426795085E-5</v>
      </c>
      <c r="K5318" s="1">
        <v>2.2473948243277399E-4</v>
      </c>
      <c r="L5318" s="1">
        <v>6.0990261431885597E-5</v>
      </c>
      <c r="M5318" s="1">
        <v>0.122303277050289</v>
      </c>
      <c r="N5318" s="1">
        <v>2.1265489170271201E-6</v>
      </c>
      <c r="O5318" s="1">
        <v>1.9564250036649499E-6</v>
      </c>
      <c r="P5318" s="1">
        <v>1.1303831895876E-6</v>
      </c>
      <c r="Q5318" s="1">
        <v>9.9822290596600699E-7</v>
      </c>
      <c r="R5318" s="1">
        <v>3967.99513091174</v>
      </c>
      <c r="S5318" s="1">
        <v>1837.07899627592</v>
      </c>
      <c r="T5318" s="1">
        <v>2.3869091704039498</v>
      </c>
      <c r="U5318" s="1">
        <v>381849.99136878102</v>
      </c>
      <c r="V5318" s="1">
        <f t="shared" si="329"/>
        <v>1.2984845748431144E-2</v>
      </c>
      <c r="W5318" s="1">
        <f t="shared" si="330"/>
        <v>5.2887898479107756E-2</v>
      </c>
      <c r="X5318" s="1">
        <f t="shared" si="331"/>
        <v>769.64763429394384</v>
      </c>
    </row>
    <row r="5319" spans="1:24" hidden="1" x14ac:dyDescent="0.3">
      <c r="A5319" s="18" t="str">
        <f t="shared" si="328"/>
        <v>Industrial - Forklifts_2019_50</v>
      </c>
      <c r="B5319" s="1" t="s">
        <v>40</v>
      </c>
      <c r="C5319" s="1">
        <v>2020</v>
      </c>
      <c r="D5319" s="1" t="s">
        <v>105</v>
      </c>
      <c r="E5319" s="1">
        <v>2019</v>
      </c>
      <c r="F5319" s="1">
        <v>50</v>
      </c>
      <c r="G5319" s="1" t="s">
        <v>5</v>
      </c>
      <c r="H5319" s="1">
        <v>1.9412704109812101E-5</v>
      </c>
      <c r="I5319" s="1">
        <v>2.3489371972872698E-5</v>
      </c>
      <c r="J5319" s="1">
        <v>2.79542939181295E-5</v>
      </c>
      <c r="K5319" s="1">
        <v>5.3876803843082104E-4</v>
      </c>
      <c r="L5319" s="1">
        <v>4.9132833193985003E-4</v>
      </c>
      <c r="M5319" s="1">
        <v>0.10199830140427001</v>
      </c>
      <c r="N5319" s="1">
        <v>1.7254463051619201E-6</v>
      </c>
      <c r="O5319" s="1">
        <v>1.58741060074897E-6</v>
      </c>
      <c r="P5319" s="1">
        <v>9.4244249794657898E-7</v>
      </c>
      <c r="Q5319" s="1">
        <v>8.32496424355841E-7</v>
      </c>
      <c r="R5319" s="1">
        <v>3309.2225580104</v>
      </c>
      <c r="S5319" s="1">
        <v>6823.4362718820003</v>
      </c>
      <c r="T5319" s="1">
        <v>8.8656626329289594</v>
      </c>
      <c r="U5319" s="1">
        <v>286453.10349073802</v>
      </c>
      <c r="V5319" s="1">
        <f t="shared" si="329"/>
        <v>2.7152290669568268E-2</v>
      </c>
      <c r="W5319" s="1">
        <f t="shared" si="330"/>
        <v>0.56794577983744166</v>
      </c>
      <c r="X5319" s="1">
        <f t="shared" si="331"/>
        <v>769.64763429394486</v>
      </c>
    </row>
    <row r="5320" spans="1:24" hidden="1" x14ac:dyDescent="0.3">
      <c r="A5320" s="18" t="str">
        <f t="shared" si="328"/>
        <v>Industrial - Forklifts_2019_100</v>
      </c>
      <c r="B5320" s="1" t="s">
        <v>40</v>
      </c>
      <c r="C5320" s="1">
        <v>2020</v>
      </c>
      <c r="D5320" s="1" t="s">
        <v>105</v>
      </c>
      <c r="E5320" s="1">
        <v>2019</v>
      </c>
      <c r="F5320" s="1">
        <v>100</v>
      </c>
      <c r="G5320" s="1" t="s">
        <v>5</v>
      </c>
      <c r="H5320" s="1">
        <v>2.2862459566419801E-4</v>
      </c>
      <c r="I5320" s="1">
        <v>2.7663576075368001E-4</v>
      </c>
      <c r="J5320" s="1">
        <v>3.2921941775644598E-4</v>
      </c>
      <c r="K5320" s="1">
        <v>1.0680481415751E-2</v>
      </c>
      <c r="L5320" s="1">
        <v>4.5664009739764698E-3</v>
      </c>
      <c r="M5320" s="1">
        <v>1.7836945285272301</v>
      </c>
      <c r="N5320" s="1">
        <v>3.2909495918201299E-5</v>
      </c>
      <c r="O5320" s="1">
        <v>3.0276736244745199E-5</v>
      </c>
      <c r="P5320" s="1">
        <v>1.6484281740980901E-5</v>
      </c>
      <c r="Q5320" s="1">
        <v>1.4558274958487001E-5</v>
      </c>
      <c r="R5320" s="1">
        <v>57870.004589654403</v>
      </c>
      <c r="S5320" s="1">
        <v>65872.404009321996</v>
      </c>
      <c r="T5320" s="1">
        <v>85.587743110198502</v>
      </c>
      <c r="U5320" s="1">
        <v>5568973.7572821397</v>
      </c>
      <c r="V5320" s="1">
        <f t="shared" si="329"/>
        <v>1.6448327707334176E-2</v>
      </c>
      <c r="W5320" s="1">
        <f t="shared" si="330"/>
        <v>0.271511027563546</v>
      </c>
      <c r="X5320" s="1">
        <f t="shared" si="331"/>
        <v>769.64763429394304</v>
      </c>
    </row>
    <row r="5321" spans="1:24" hidden="1" x14ac:dyDescent="0.3">
      <c r="A5321" s="18" t="str">
        <f t="shared" si="328"/>
        <v>Industrial - Forklifts_2019_175</v>
      </c>
      <c r="B5321" s="1" t="s">
        <v>40</v>
      </c>
      <c r="C5321" s="1">
        <v>2020</v>
      </c>
      <c r="D5321" s="1" t="s">
        <v>105</v>
      </c>
      <c r="E5321" s="1">
        <v>2019</v>
      </c>
      <c r="F5321" s="1">
        <v>175</v>
      </c>
      <c r="G5321" s="1" t="s">
        <v>5</v>
      </c>
      <c r="H5321" s="1">
        <v>5.7468126305839701E-5</v>
      </c>
      <c r="I5321" s="1">
        <v>6.9536432830065998E-5</v>
      </c>
      <c r="J5321" s="1">
        <v>8.2754101880409099E-5</v>
      </c>
      <c r="K5321" s="1">
        <v>3.3773075376566401E-3</v>
      </c>
      <c r="L5321" s="1">
        <v>3.1481942509902102E-4</v>
      </c>
      <c r="M5321" s="1">
        <v>0.63723789918779405</v>
      </c>
      <c r="N5321" s="1">
        <v>1.0991341395055401E-5</v>
      </c>
      <c r="O5321" s="1">
        <v>1.0112034083450999E-5</v>
      </c>
      <c r="P5321" s="1">
        <v>5.8898563506579604E-6</v>
      </c>
      <c r="Q5321" s="1">
        <v>5.2010500688166996E-6</v>
      </c>
      <c r="R5321" s="1">
        <v>20674.4818470391</v>
      </c>
      <c r="S5321" s="1">
        <v>13778.0924720694</v>
      </c>
      <c r="T5321" s="1">
        <v>17.9018187780296</v>
      </c>
      <c r="U5321" s="1">
        <v>1989556.5529668201</v>
      </c>
      <c r="V5321" s="1">
        <f t="shared" si="329"/>
        <v>1.1572967144282459E-2</v>
      </c>
      <c r="W5321" s="1">
        <f t="shared" si="330"/>
        <v>5.2395481257381103E-2</v>
      </c>
      <c r="X5321" s="1">
        <f t="shared" si="331"/>
        <v>769.64763429394486</v>
      </c>
    </row>
    <row r="5322" spans="1:24" hidden="1" x14ac:dyDescent="0.3">
      <c r="A5322" s="18" t="str">
        <f t="shared" ref="A5322:A5385" si="332">D5322&amp;"_"&amp;E5322&amp;"_"&amp;F5322</f>
        <v>Industrial - Forklifts_2019_300</v>
      </c>
      <c r="B5322" s="1" t="s">
        <v>40</v>
      </c>
      <c r="C5322" s="1">
        <v>2020</v>
      </c>
      <c r="D5322" s="1" t="s">
        <v>105</v>
      </c>
      <c r="E5322" s="1">
        <v>2019</v>
      </c>
      <c r="F5322" s="1">
        <v>300</v>
      </c>
      <c r="G5322" s="1" t="s">
        <v>5</v>
      </c>
      <c r="H5322" s="1">
        <v>6.5799147386187603E-6</v>
      </c>
      <c r="I5322" s="1">
        <v>7.9616968337287001E-6</v>
      </c>
      <c r="J5322" s="1">
        <v>9.4750772236110201E-6</v>
      </c>
      <c r="K5322" s="1">
        <v>1.3175580334919801E-4</v>
      </c>
      <c r="L5322" s="1">
        <v>3.6045806751873203E-5</v>
      </c>
      <c r="M5322" s="1">
        <v>7.2961680054742795E-2</v>
      </c>
      <c r="N5322" s="1">
        <v>1.2381759609916499E-6</v>
      </c>
      <c r="O5322" s="1">
        <v>1.13912188411232E-6</v>
      </c>
      <c r="P5322" s="1">
        <v>6.74369517526858E-7</v>
      </c>
      <c r="Q5322" s="1">
        <v>5.9550342431511604E-7</v>
      </c>
      <c r="R5322" s="1">
        <v>2367.1613564476902</v>
      </c>
      <c r="S5322" s="1">
        <v>1180.9793547488</v>
      </c>
      <c r="T5322" s="1">
        <v>1.5344416095453901</v>
      </c>
      <c r="U5322" s="1">
        <v>227797.79553821401</v>
      </c>
      <c r="V5322" s="1">
        <f t="shared" si="329"/>
        <v>1.1572967144282454E-2</v>
      </c>
      <c r="W5322" s="1">
        <f t="shared" si="330"/>
        <v>5.239548125738118E-2</v>
      </c>
      <c r="X5322" s="1">
        <f t="shared" si="331"/>
        <v>769.64763429394316</v>
      </c>
    </row>
    <row r="5323" spans="1:24" hidden="1" x14ac:dyDescent="0.3">
      <c r="A5323" s="18" t="str">
        <f t="shared" si="332"/>
        <v>Industrial - Forklifts_2020_50</v>
      </c>
      <c r="B5323" s="1" t="s">
        <v>40</v>
      </c>
      <c r="C5323" s="1">
        <v>2020</v>
      </c>
      <c r="D5323" s="1" t="s">
        <v>105</v>
      </c>
      <c r="E5323" s="1">
        <v>2020</v>
      </c>
      <c r="F5323" s="1">
        <v>50</v>
      </c>
      <c r="G5323" s="1" t="s">
        <v>5</v>
      </c>
      <c r="H5323" s="1">
        <v>6.2150285719974797E-6</v>
      </c>
      <c r="I5323" s="1">
        <v>7.52018457211696E-6</v>
      </c>
      <c r="J5323" s="1">
        <v>8.9496411436763801E-6</v>
      </c>
      <c r="K5323" s="1">
        <v>1.96903878955464E-4</v>
      </c>
      <c r="L5323" s="1">
        <v>1.88655810666765E-4</v>
      </c>
      <c r="M5323" s="1">
        <v>3.97153257872788E-2</v>
      </c>
      <c r="N5323" s="1">
        <v>6.2413833009796604E-7</v>
      </c>
      <c r="O5323" s="1">
        <v>5.7420726369012902E-7</v>
      </c>
      <c r="P5323" s="1">
        <v>3.6700143151086102E-7</v>
      </c>
      <c r="Q5323" s="1">
        <v>3.2415115011565E-7</v>
      </c>
      <c r="R5323" s="1">
        <v>1288.5200065546701</v>
      </c>
      <c r="S5323" s="1">
        <v>2624.3985661084598</v>
      </c>
      <c r="T5323" s="1">
        <v>3.4098702434342099</v>
      </c>
      <c r="U5323" s="1">
        <v>111536.93905960899</v>
      </c>
      <c r="V5323" s="1">
        <f t="shared" ref="V5323:V5386" si="333">IFERROR(CONVERT(I5323,"ton","g")*365/U5323,0)</f>
        <v>2.2325355270769127E-2</v>
      </c>
      <c r="W5323" s="1">
        <f t="shared" ref="W5323:W5386" si="334">IFERROR(CONVERT(L5323,"ton","g")*365/U5323,0)</f>
        <v>0.56006710428981465</v>
      </c>
      <c r="X5323" s="1">
        <f t="shared" ref="X5323:X5386" si="335">S5323/T5323</f>
        <v>769.64763429394554</v>
      </c>
    </row>
    <row r="5324" spans="1:24" hidden="1" x14ac:dyDescent="0.3">
      <c r="A5324" s="18" t="str">
        <f t="shared" si="332"/>
        <v>Industrial - Forklifts_2020_100</v>
      </c>
      <c r="B5324" s="1" t="s">
        <v>40</v>
      </c>
      <c r="C5324" s="1">
        <v>2020</v>
      </c>
      <c r="D5324" s="1" t="s">
        <v>105</v>
      </c>
      <c r="E5324" s="1">
        <v>2020</v>
      </c>
      <c r="F5324" s="1">
        <v>100</v>
      </c>
      <c r="G5324" s="1" t="s">
        <v>5</v>
      </c>
      <c r="H5324" s="1">
        <v>1.02177470465118E-4</v>
      </c>
      <c r="I5324" s="1">
        <v>1.2363473926279301E-4</v>
      </c>
      <c r="J5324" s="1">
        <v>1.4713555746977001E-4</v>
      </c>
      <c r="K5324" s="1">
        <v>5.3751853546365599E-3</v>
      </c>
      <c r="L5324" s="1">
        <v>2.31820239862615E-3</v>
      </c>
      <c r="M5324" s="1">
        <v>0.91382823123863599</v>
      </c>
      <c r="N5324" s="1">
        <v>1.5802759864711001E-5</v>
      </c>
      <c r="O5324" s="1">
        <v>1.45385390755341E-5</v>
      </c>
      <c r="P5324" s="1">
        <v>8.4457298557082592E-6</v>
      </c>
      <c r="Q5324" s="1">
        <v>7.4585431767762504E-6</v>
      </c>
      <c r="R5324" s="1">
        <v>29648.1505606233</v>
      </c>
      <c r="S5324" s="1">
        <v>33461.081717882698</v>
      </c>
      <c r="T5324" s="1">
        <v>43.475845603786297</v>
      </c>
      <c r="U5324" s="1">
        <v>2853114.9011447998</v>
      </c>
      <c r="V5324" s="1">
        <f t="shared" si="333"/>
        <v>1.434861080885653E-2</v>
      </c>
      <c r="W5324" s="1">
        <f t="shared" si="334"/>
        <v>0.2690423758919559</v>
      </c>
      <c r="X5324" s="1">
        <f t="shared" si="335"/>
        <v>769.64763429393963</v>
      </c>
    </row>
    <row r="5325" spans="1:24" hidden="1" x14ac:dyDescent="0.3">
      <c r="A5325" s="18" t="str">
        <f t="shared" si="332"/>
        <v>Industrial - Forklifts_2020_175</v>
      </c>
      <c r="B5325" s="1" t="s">
        <v>40</v>
      </c>
      <c r="C5325" s="1">
        <v>2020</v>
      </c>
      <c r="D5325" s="1" t="s">
        <v>105</v>
      </c>
      <c r="E5325" s="1">
        <v>2020</v>
      </c>
      <c r="F5325" s="1">
        <v>175</v>
      </c>
      <c r="G5325" s="1" t="s">
        <v>5</v>
      </c>
      <c r="H5325" s="1">
        <v>2.4915745946267999E-5</v>
      </c>
      <c r="I5325" s="1">
        <v>3.01480525949843E-5</v>
      </c>
      <c r="J5325" s="1">
        <v>3.5878674162625902E-5</v>
      </c>
      <c r="K5325" s="1">
        <v>1.63837201279996E-3</v>
      </c>
      <c r="L5325" s="1">
        <v>1.53996916590903E-4</v>
      </c>
      <c r="M5325" s="1">
        <v>0.31466825954485</v>
      </c>
      <c r="N5325" s="1">
        <v>5.2524533279969204E-6</v>
      </c>
      <c r="O5325" s="1">
        <v>4.8322570617571698E-6</v>
      </c>
      <c r="P5325" s="1">
        <v>2.9085166361314099E-6</v>
      </c>
      <c r="Q5325" s="1">
        <v>2.56828003332216E-6</v>
      </c>
      <c r="R5325" s="1">
        <v>10209.0651357856</v>
      </c>
      <c r="S5325" s="1">
        <v>6823.4362718820003</v>
      </c>
      <c r="T5325" s="1">
        <v>8.8656626329289594</v>
      </c>
      <c r="U5325" s="1">
        <v>982443.60322270298</v>
      </c>
      <c r="V5325" s="1">
        <f t="shared" si="333"/>
        <v>1.0161088540133645E-2</v>
      </c>
      <c r="W5325" s="1">
        <f t="shared" si="334"/>
        <v>5.1903064035654208E-2</v>
      </c>
      <c r="X5325" s="1">
        <f t="shared" si="335"/>
        <v>769.64763429394486</v>
      </c>
    </row>
    <row r="5326" spans="1:24" hidden="1" x14ac:dyDescent="0.3">
      <c r="A5326" s="18" t="str">
        <f t="shared" si="332"/>
        <v>Industrial - Forklifts_2020_300</v>
      </c>
      <c r="B5326" s="1" t="s">
        <v>40</v>
      </c>
      <c r="C5326" s="1">
        <v>2020</v>
      </c>
      <c r="D5326" s="1" t="s">
        <v>105</v>
      </c>
      <c r="E5326" s="1">
        <v>2020</v>
      </c>
      <c r="F5326" s="1">
        <v>300</v>
      </c>
      <c r="G5326" s="1" t="s">
        <v>5</v>
      </c>
      <c r="H5326" s="1">
        <v>4.1099166880781403E-6</v>
      </c>
      <c r="I5326" s="1">
        <v>4.9729991925745502E-6</v>
      </c>
      <c r="J5326" s="1">
        <v>5.9182800308325202E-6</v>
      </c>
      <c r="K5326" s="1">
        <v>9.2084486788061799E-5</v>
      </c>
      <c r="L5326" s="1">
        <v>2.4517740694050601E-5</v>
      </c>
      <c r="M5326" s="1">
        <v>5.1905342665672399E-2</v>
      </c>
      <c r="N5326" s="1">
        <v>8.5918601411591799E-7</v>
      </c>
      <c r="O5326" s="1">
        <v>7.9045113298664395E-7</v>
      </c>
      <c r="P5326" s="1">
        <v>4.79767336132269E-7</v>
      </c>
      <c r="Q5326" s="1">
        <v>4.2364442916426698E-7</v>
      </c>
      <c r="R5326" s="1">
        <v>1684.0116792701001</v>
      </c>
      <c r="S5326" s="1">
        <v>787.31956983253804</v>
      </c>
      <c r="T5326" s="1">
        <v>1.0229610730302601</v>
      </c>
      <c r="U5326" s="1">
        <v>162056.611457197</v>
      </c>
      <c r="V5326" s="1">
        <f t="shared" si="333"/>
        <v>1.0161088540133693E-2</v>
      </c>
      <c r="W5326" s="1">
        <f t="shared" si="334"/>
        <v>5.0095912818218777E-2</v>
      </c>
      <c r="X5326" s="1">
        <f t="shared" si="335"/>
        <v>769.64763429394782</v>
      </c>
    </row>
    <row r="5327" spans="1:24" hidden="1" x14ac:dyDescent="0.3">
      <c r="A5327" s="18" t="str">
        <f t="shared" si="332"/>
        <v>Industrial - Forklifts_2021_50</v>
      </c>
      <c r="B5327" s="1" t="s">
        <v>40</v>
      </c>
      <c r="C5327" s="1">
        <v>2020</v>
      </c>
      <c r="D5327" s="1" t="s">
        <v>105</v>
      </c>
      <c r="E5327" s="1">
        <v>2021</v>
      </c>
      <c r="F5327" s="1">
        <v>50</v>
      </c>
      <c r="G5327" s="1" t="s">
        <v>5</v>
      </c>
      <c r="H5327" s="1">
        <v>7.0485735804771498E-6</v>
      </c>
      <c r="I5327" s="1">
        <v>8.5287740323773492E-6</v>
      </c>
      <c r="J5327" s="1">
        <v>1.01499459558871E-5</v>
      </c>
      <c r="K5327" s="1">
        <v>2.2331216389772599E-4</v>
      </c>
      <c r="L5327" s="1">
        <v>2.1395788409736701E-4</v>
      </c>
      <c r="M5327" s="1">
        <v>4.5041851834043301E-2</v>
      </c>
      <c r="N5327" s="1">
        <v>7.0784629436992897E-7</v>
      </c>
      <c r="O5327" s="1">
        <v>6.51218590820335E-7</v>
      </c>
      <c r="P5327" s="1">
        <v>4.16222799972317E-7</v>
      </c>
      <c r="Q5327" s="1">
        <v>3.6762553966057302E-7</v>
      </c>
      <c r="R5327" s="1">
        <v>1461.3332780220001</v>
      </c>
      <c r="S5327" s="1">
        <v>3542.9380642464198</v>
      </c>
      <c r="T5327" s="1">
        <v>4.6033248286361896</v>
      </c>
      <c r="U5327" s="1">
        <v>126496.010886427</v>
      </c>
      <c r="V5327" s="1">
        <f t="shared" si="333"/>
        <v>2.2325355270769141E-2</v>
      </c>
      <c r="W5327" s="1">
        <f t="shared" si="334"/>
        <v>0.56006710428981676</v>
      </c>
      <c r="X5327" s="1">
        <f t="shared" si="335"/>
        <v>769.64763429394429</v>
      </c>
    </row>
    <row r="5328" spans="1:24" hidden="1" x14ac:dyDescent="0.3">
      <c r="A5328" s="18" t="str">
        <f t="shared" si="332"/>
        <v>Industrial - Forklifts_2021_100</v>
      </c>
      <c r="B5328" s="1" t="s">
        <v>40</v>
      </c>
      <c r="C5328" s="1">
        <v>2020</v>
      </c>
      <c r="D5328" s="1" t="s">
        <v>105</v>
      </c>
      <c r="E5328" s="1">
        <v>2021</v>
      </c>
      <c r="F5328" s="1">
        <v>100</v>
      </c>
      <c r="G5328" s="1" t="s">
        <v>5</v>
      </c>
      <c r="H5328" s="1">
        <v>1.12046057503556E-4</v>
      </c>
      <c r="I5328" s="1">
        <v>1.3557572957930301E-4</v>
      </c>
      <c r="J5328" s="1">
        <v>1.6134632280511999E-4</v>
      </c>
      <c r="K5328" s="1">
        <v>5.8943358511060698E-3</v>
      </c>
      <c r="L5328" s="1">
        <v>2.5421008964008401E-3</v>
      </c>
      <c r="M5328" s="1">
        <v>1.00208832807905</v>
      </c>
      <c r="N5328" s="1">
        <v>1.73290347907053E-5</v>
      </c>
      <c r="O5328" s="1">
        <v>1.5942712007448799E-5</v>
      </c>
      <c r="P5328" s="1">
        <v>9.2614421629789992E-6</v>
      </c>
      <c r="Q5328" s="1">
        <v>8.17891022231874E-6</v>
      </c>
      <c r="R5328" s="1">
        <v>32511.652201487501</v>
      </c>
      <c r="S5328" s="1">
        <v>37747.5993758599</v>
      </c>
      <c r="T5328" s="1">
        <v>49.102131505452697</v>
      </c>
      <c r="U5328" s="1">
        <v>3128594.4343811702</v>
      </c>
      <c r="V5328" s="1">
        <f t="shared" si="333"/>
        <v>1.4348988334040441E-2</v>
      </c>
      <c r="W5328" s="1">
        <f t="shared" si="334"/>
        <v>0.26904945464499946</v>
      </c>
      <c r="X5328" s="1">
        <f t="shared" si="335"/>
        <v>768.75683842091667</v>
      </c>
    </row>
    <row r="5329" spans="1:24" hidden="1" x14ac:dyDescent="0.3">
      <c r="A5329" s="18" t="str">
        <f t="shared" si="332"/>
        <v>Industrial - Forklifts_2021_175</v>
      </c>
      <c r="B5329" s="1" t="s">
        <v>40</v>
      </c>
      <c r="C5329" s="1">
        <v>2020</v>
      </c>
      <c r="D5329" s="1" t="s">
        <v>105</v>
      </c>
      <c r="E5329" s="1">
        <v>2021</v>
      </c>
      <c r="F5329" s="1">
        <v>175</v>
      </c>
      <c r="G5329" s="1" t="s">
        <v>5</v>
      </c>
      <c r="H5329" s="1">
        <v>2.1820828926095802E-5</v>
      </c>
      <c r="I5329" s="1">
        <v>2.6403203000575901E-5</v>
      </c>
      <c r="J5329" s="1">
        <v>3.1421993653578001E-5</v>
      </c>
      <c r="K5329" s="1">
        <v>1.4348611310176799E-3</v>
      </c>
      <c r="L5329" s="1">
        <v>1.3486814239168599E-4</v>
      </c>
      <c r="M5329" s="1">
        <v>0.27558164522980899</v>
      </c>
      <c r="N5329" s="1">
        <v>4.6000182278183204E-6</v>
      </c>
      <c r="O5329" s="1">
        <v>4.23201676959286E-6</v>
      </c>
      <c r="P5329" s="1">
        <v>2.54723435062291E-6</v>
      </c>
      <c r="Q5329" s="1">
        <v>2.2492603417247801E-6</v>
      </c>
      <c r="R5329" s="1">
        <v>8940.9429805458094</v>
      </c>
      <c r="S5329" s="1">
        <v>6036.1167020494604</v>
      </c>
      <c r="T5329" s="1">
        <v>7.84270155989869</v>
      </c>
      <c r="U5329" s="1">
        <v>860409.06989865995</v>
      </c>
      <c r="V5329" s="1">
        <f t="shared" si="333"/>
        <v>1.0161088540133624E-2</v>
      </c>
      <c r="W5329" s="1">
        <f t="shared" si="334"/>
        <v>5.1903064035654284E-2</v>
      </c>
      <c r="X5329" s="1">
        <f t="shared" si="335"/>
        <v>769.6476342939452</v>
      </c>
    </row>
    <row r="5330" spans="1:24" hidden="1" x14ac:dyDescent="0.3">
      <c r="A5330" s="18" t="str">
        <f t="shared" si="332"/>
        <v>Industrial - Forklifts_2021_300</v>
      </c>
      <c r="B5330" s="1" t="s">
        <v>40</v>
      </c>
      <c r="C5330" s="1">
        <v>2020</v>
      </c>
      <c r="D5330" s="1" t="s">
        <v>105</v>
      </c>
      <c r="E5330" s="1">
        <v>2021</v>
      </c>
      <c r="F5330" s="1">
        <v>300</v>
      </c>
      <c r="G5330" s="1" t="s">
        <v>5</v>
      </c>
      <c r="H5330" s="1">
        <v>2.9218678964636501E-6</v>
      </c>
      <c r="I5330" s="1">
        <v>3.5354601547210101E-6</v>
      </c>
      <c r="J5330" s="1">
        <v>4.2074897709076499E-6</v>
      </c>
      <c r="K5330" s="1">
        <v>6.5465732307626103E-5</v>
      </c>
      <c r="L5330" s="1">
        <v>1.8059208330013801E-5</v>
      </c>
      <c r="M5330" s="1">
        <v>3.69011262028019E-2</v>
      </c>
      <c r="N5330" s="1">
        <v>6.1082212177633696E-7</v>
      </c>
      <c r="O5330" s="1">
        <v>5.6195635203423002E-7</v>
      </c>
      <c r="P5330" s="1">
        <v>3.4108155556609998E-7</v>
      </c>
      <c r="Q5330" s="1">
        <v>3.0118203142204598E-7</v>
      </c>
      <c r="R5330" s="1">
        <v>1197.2164003231901</v>
      </c>
      <c r="S5330" s="1">
        <v>524.87971322169199</v>
      </c>
      <c r="T5330" s="1">
        <v>0.68197404868684297</v>
      </c>
      <c r="U5330" s="1">
        <v>115211.097052161</v>
      </c>
      <c r="V5330" s="1">
        <f t="shared" si="333"/>
        <v>1.0161088540133685E-2</v>
      </c>
      <c r="W5330" s="1">
        <f t="shared" si="334"/>
        <v>5.1903064035654631E-2</v>
      </c>
      <c r="X5330" s="1">
        <f t="shared" si="335"/>
        <v>769.64763429394441</v>
      </c>
    </row>
    <row r="5331" spans="1:24" hidden="1" x14ac:dyDescent="0.3">
      <c r="A5331" s="18" t="str">
        <f t="shared" si="332"/>
        <v>Industrial - Other General Industrial Equipment_1950_25</v>
      </c>
      <c r="B5331" s="1" t="s">
        <v>40</v>
      </c>
      <c r="C5331" s="1">
        <v>2020</v>
      </c>
      <c r="D5331" s="1" t="s">
        <v>106</v>
      </c>
      <c r="E5331" s="1">
        <v>1950</v>
      </c>
      <c r="F5331" s="1">
        <v>25</v>
      </c>
      <c r="G5331" s="1" t="s">
        <v>5</v>
      </c>
      <c r="H5331" s="1">
        <v>0</v>
      </c>
      <c r="I5331" s="1">
        <v>0</v>
      </c>
      <c r="J5331" s="1">
        <v>0</v>
      </c>
      <c r="K5331" s="1">
        <v>0</v>
      </c>
      <c r="L5331" s="1">
        <v>0</v>
      </c>
      <c r="M5331" s="1">
        <v>0</v>
      </c>
      <c r="N5331" s="1">
        <v>0</v>
      </c>
      <c r="O5331" s="1">
        <v>0</v>
      </c>
      <c r="P5331" s="1">
        <v>0</v>
      </c>
      <c r="Q5331" s="1">
        <v>0</v>
      </c>
      <c r="R5331" s="1">
        <v>0</v>
      </c>
      <c r="S5331" s="1">
        <v>0</v>
      </c>
      <c r="T5331" s="1">
        <v>0</v>
      </c>
      <c r="U5331" s="1">
        <v>0</v>
      </c>
      <c r="V5331" s="1">
        <f t="shared" si="333"/>
        <v>0</v>
      </c>
      <c r="W5331" s="1">
        <f t="shared" si="334"/>
        <v>0</v>
      </c>
      <c r="X5331" s="1" t="e">
        <f t="shared" si="335"/>
        <v>#DIV/0!</v>
      </c>
    </row>
    <row r="5332" spans="1:24" hidden="1" x14ac:dyDescent="0.3">
      <c r="A5332" s="18" t="str">
        <f t="shared" si="332"/>
        <v>Industrial - Other General Industrial Equipment_1957_25</v>
      </c>
      <c r="B5332" s="1" t="s">
        <v>40</v>
      </c>
      <c r="C5332" s="1">
        <v>2020</v>
      </c>
      <c r="D5332" s="1" t="s">
        <v>106</v>
      </c>
      <c r="E5332" s="1">
        <v>1957</v>
      </c>
      <c r="F5332" s="1">
        <v>25</v>
      </c>
      <c r="G5332" s="1" t="s">
        <v>5</v>
      </c>
      <c r="H5332" s="1">
        <v>0</v>
      </c>
      <c r="I5332" s="1">
        <v>0</v>
      </c>
      <c r="J5332" s="1">
        <v>0</v>
      </c>
      <c r="K5332" s="1">
        <v>0</v>
      </c>
      <c r="L5332" s="1">
        <v>0</v>
      </c>
      <c r="M5332" s="1">
        <v>0</v>
      </c>
      <c r="N5332" s="1">
        <v>0</v>
      </c>
      <c r="O5332" s="1">
        <v>0</v>
      </c>
      <c r="P5332" s="1">
        <v>0</v>
      </c>
      <c r="Q5332" s="1">
        <v>0</v>
      </c>
      <c r="R5332" s="1">
        <v>0</v>
      </c>
      <c r="S5332" s="1">
        <v>0</v>
      </c>
      <c r="T5332" s="1">
        <v>0</v>
      </c>
      <c r="U5332" s="1">
        <v>0</v>
      </c>
      <c r="V5332" s="1">
        <f t="shared" si="333"/>
        <v>0</v>
      </c>
      <c r="W5332" s="1">
        <f t="shared" si="334"/>
        <v>0</v>
      </c>
      <c r="X5332" s="1" t="e">
        <f t="shared" si="335"/>
        <v>#DIV/0!</v>
      </c>
    </row>
    <row r="5333" spans="1:24" hidden="1" x14ac:dyDescent="0.3">
      <c r="A5333" s="18" t="str">
        <f t="shared" si="332"/>
        <v>Industrial - Other General Industrial Equipment_1969_50</v>
      </c>
      <c r="B5333" s="1" t="s">
        <v>40</v>
      </c>
      <c r="C5333" s="1">
        <v>2020</v>
      </c>
      <c r="D5333" s="1" t="s">
        <v>106</v>
      </c>
      <c r="E5333" s="1">
        <v>1969</v>
      </c>
      <c r="F5333" s="1">
        <v>50</v>
      </c>
      <c r="G5333" s="1" t="s">
        <v>5</v>
      </c>
      <c r="H5333" s="1">
        <v>1.09689475567706E-4</v>
      </c>
      <c r="I5333" s="1">
        <v>1.3272426543692401E-4</v>
      </c>
      <c r="J5333" s="1">
        <v>1.5795284481749699E-4</v>
      </c>
      <c r="K5333" s="1">
        <v>3.6471619856739702E-4</v>
      </c>
      <c r="L5333" s="1">
        <v>2.5113632970195698E-4</v>
      </c>
      <c r="M5333" s="1">
        <v>1.9190822512204799E-2</v>
      </c>
      <c r="N5333" s="1">
        <v>3.4526292438350101E-5</v>
      </c>
      <c r="O5333" s="1">
        <v>3.1764189043282103E-5</v>
      </c>
      <c r="P5333" s="1">
        <v>1.74137986893816E-7</v>
      </c>
      <c r="Q5333" s="1">
        <v>1.5663291350839301E-7</v>
      </c>
      <c r="R5333" s="1">
        <v>622.62510149510399</v>
      </c>
      <c r="S5333" s="1">
        <v>907.48072883859697</v>
      </c>
      <c r="T5333" s="1">
        <v>1.50772668746135</v>
      </c>
      <c r="U5333" s="1">
        <v>30491.352488976801</v>
      </c>
      <c r="V5333" s="1">
        <f t="shared" si="333"/>
        <v>1.4413260717313126</v>
      </c>
      <c r="W5333" s="1">
        <f t="shared" si="334"/>
        <v>2.7272280495714178</v>
      </c>
      <c r="X5333" s="1">
        <f t="shared" si="335"/>
        <v>601.88675864494837</v>
      </c>
    </row>
    <row r="5334" spans="1:24" hidden="1" x14ac:dyDescent="0.3">
      <c r="A5334" s="18" t="str">
        <f t="shared" si="332"/>
        <v>Industrial - Other General Industrial Equipment_1969_175</v>
      </c>
      <c r="B5334" s="1" t="s">
        <v>40</v>
      </c>
      <c r="C5334" s="1">
        <v>2020</v>
      </c>
      <c r="D5334" s="1" t="s">
        <v>106</v>
      </c>
      <c r="E5334" s="1">
        <v>1969</v>
      </c>
      <c r="F5334" s="1">
        <v>175</v>
      </c>
      <c r="G5334" s="1" t="s">
        <v>5</v>
      </c>
      <c r="H5334" s="1">
        <v>5.5362043983704201E-5</v>
      </c>
      <c r="I5334" s="1">
        <v>6.6988073220282E-5</v>
      </c>
      <c r="J5334" s="1">
        <v>7.9721343336533999E-5</v>
      </c>
      <c r="K5334" s="1">
        <v>2.16993313781092E-4</v>
      </c>
      <c r="L5334" s="1">
        <v>5.9177870729915105E-4</v>
      </c>
      <c r="M5334" s="1">
        <v>1.9219768496243898E-2</v>
      </c>
      <c r="N5334" s="1">
        <v>3.8886526102580398E-5</v>
      </c>
      <c r="O5334" s="1">
        <v>3.5775604014374001E-5</v>
      </c>
      <c r="P5334" s="1">
        <v>1.76035429818554E-7</v>
      </c>
      <c r="Q5334" s="1">
        <v>1.56869166738891E-7</v>
      </c>
      <c r="R5334" s="1">
        <v>623.56422206895195</v>
      </c>
      <c r="S5334" s="1">
        <v>263.364496175174</v>
      </c>
      <c r="T5334" s="1">
        <v>0.75386334373067798</v>
      </c>
      <c r="U5334" s="1">
        <v>34790.6853919274</v>
      </c>
      <c r="V5334" s="1">
        <f t="shared" si="333"/>
        <v>0.63756299545519435</v>
      </c>
      <c r="W5334" s="1">
        <f t="shared" si="334"/>
        <v>5.6322892588887798</v>
      </c>
      <c r="X5334" s="1">
        <f t="shared" si="335"/>
        <v>349.3531000882071</v>
      </c>
    </row>
    <row r="5335" spans="1:24" hidden="1" x14ac:dyDescent="0.3">
      <c r="A5335" s="18" t="str">
        <f t="shared" si="332"/>
        <v>Industrial - Other General Industrial Equipment_1969_600</v>
      </c>
      <c r="B5335" s="1" t="s">
        <v>40</v>
      </c>
      <c r="C5335" s="1">
        <v>2020</v>
      </c>
      <c r="D5335" s="1" t="s">
        <v>106</v>
      </c>
      <c r="E5335" s="1">
        <v>1969</v>
      </c>
      <c r="F5335" s="1">
        <v>600</v>
      </c>
      <c r="G5335" s="1" t="s">
        <v>5</v>
      </c>
      <c r="H5335" s="1">
        <v>3.4294265378409E-5</v>
      </c>
      <c r="I5335" s="1">
        <v>4.14960611078748E-5</v>
      </c>
      <c r="J5335" s="1">
        <v>4.93837421449089E-5</v>
      </c>
      <c r="K5335" s="1">
        <v>3.7810444815013201E-4</v>
      </c>
      <c r="L5335" s="1">
        <v>4.1639152209183201E-4</v>
      </c>
      <c r="M5335" s="1">
        <v>1.40755705213779E-2</v>
      </c>
      <c r="N5335" s="1">
        <v>2.3254383217192901E-5</v>
      </c>
      <c r="O5335" s="1">
        <v>2.1394032559817502E-5</v>
      </c>
      <c r="P5335" s="1">
        <v>1.2910680180910701E-7</v>
      </c>
      <c r="Q5335" s="1">
        <v>1.14882914406308E-7</v>
      </c>
      <c r="R5335" s="1">
        <v>456.66638409588302</v>
      </c>
      <c r="S5335" s="1">
        <v>67.270624821245093</v>
      </c>
      <c r="T5335" s="1">
        <v>0.30154533749227103</v>
      </c>
      <c r="U5335" s="1">
        <v>25831.919931358101</v>
      </c>
      <c r="V5335" s="1">
        <f t="shared" si="333"/>
        <v>0.53191077667199993</v>
      </c>
      <c r="W5335" s="1">
        <f t="shared" si="334"/>
        <v>5.3374496760000003</v>
      </c>
      <c r="X5335" s="1">
        <f t="shared" si="335"/>
        <v>223.08627080983908</v>
      </c>
    </row>
    <row r="5336" spans="1:24" hidden="1" x14ac:dyDescent="0.3">
      <c r="A5336" s="18" t="str">
        <f t="shared" si="332"/>
        <v>Industrial - Other General Industrial Equipment_1969_750</v>
      </c>
      <c r="B5336" s="1" t="s">
        <v>40</v>
      </c>
      <c r="C5336" s="1">
        <v>2020</v>
      </c>
      <c r="D5336" s="1" t="s">
        <v>106</v>
      </c>
      <c r="E5336" s="1">
        <v>1969</v>
      </c>
      <c r="F5336" s="1">
        <v>750</v>
      </c>
      <c r="G5336" s="1" t="s">
        <v>5</v>
      </c>
      <c r="H5336" s="1">
        <v>1.47440526032503E-4</v>
      </c>
      <c r="I5336" s="1">
        <v>1.78403036499329E-4</v>
      </c>
      <c r="J5336" s="1">
        <v>2.1231435748680501E-4</v>
      </c>
      <c r="K5336" s="1">
        <v>1.6255755332663499E-3</v>
      </c>
      <c r="L5336" s="1">
        <v>1.79018224695218E-3</v>
      </c>
      <c r="M5336" s="1">
        <v>6.0514768255865402E-2</v>
      </c>
      <c r="N5336" s="1">
        <v>9.9977021122107503E-5</v>
      </c>
      <c r="O5336" s="1">
        <v>9.19788594323389E-5</v>
      </c>
      <c r="P5336" s="1">
        <v>5.5506582698498296E-7</v>
      </c>
      <c r="Q5336" s="1">
        <v>4.9391340346008105E-7</v>
      </c>
      <c r="R5336" s="1">
        <v>1963.3350109563401</v>
      </c>
      <c r="S5336" s="1">
        <v>162.458558943307</v>
      </c>
      <c r="T5336" s="1">
        <v>0.30154533749227103</v>
      </c>
      <c r="U5336" s="1">
        <v>107222.648902582</v>
      </c>
      <c r="V5336" s="1">
        <f t="shared" si="333"/>
        <v>0.55094000742835858</v>
      </c>
      <c r="W5336" s="1">
        <f t="shared" si="334"/>
        <v>5.528398169599873</v>
      </c>
      <c r="X5336" s="1">
        <f t="shared" si="335"/>
        <v>538.75334400576173</v>
      </c>
    </row>
    <row r="5337" spans="1:24" hidden="1" x14ac:dyDescent="0.3">
      <c r="A5337" s="18" t="str">
        <f t="shared" si="332"/>
        <v>Industrial - Other General Industrial Equipment_1970_25</v>
      </c>
      <c r="B5337" s="1" t="s">
        <v>40</v>
      </c>
      <c r="C5337" s="1">
        <v>2020</v>
      </c>
      <c r="D5337" s="1" t="s">
        <v>106</v>
      </c>
      <c r="E5337" s="1">
        <v>1970</v>
      </c>
      <c r="F5337" s="1">
        <v>25</v>
      </c>
      <c r="G5337" s="1" t="s">
        <v>5</v>
      </c>
      <c r="H5337" s="1">
        <v>0</v>
      </c>
      <c r="I5337" s="1">
        <v>0</v>
      </c>
      <c r="J5337" s="1">
        <v>0</v>
      </c>
      <c r="K5337" s="1">
        <v>0</v>
      </c>
      <c r="L5337" s="1">
        <v>0</v>
      </c>
      <c r="M5337" s="1">
        <v>0</v>
      </c>
      <c r="N5337" s="1">
        <v>0</v>
      </c>
      <c r="O5337" s="1">
        <v>0</v>
      </c>
      <c r="P5337" s="1">
        <v>0</v>
      </c>
      <c r="Q5337" s="1">
        <v>0</v>
      </c>
      <c r="R5337" s="1">
        <v>0</v>
      </c>
      <c r="S5337" s="1">
        <v>0</v>
      </c>
      <c r="T5337" s="1">
        <v>0</v>
      </c>
      <c r="U5337" s="1">
        <v>0</v>
      </c>
      <c r="V5337" s="1">
        <f t="shared" si="333"/>
        <v>0</v>
      </c>
      <c r="W5337" s="1">
        <f t="shared" si="334"/>
        <v>0</v>
      </c>
      <c r="X5337" s="1" t="e">
        <f t="shared" si="335"/>
        <v>#DIV/0!</v>
      </c>
    </row>
    <row r="5338" spans="1:24" hidden="1" x14ac:dyDescent="0.3">
      <c r="A5338" s="18" t="str">
        <f t="shared" si="332"/>
        <v>Industrial - Other General Industrial Equipment_1971_300</v>
      </c>
      <c r="B5338" s="1" t="s">
        <v>40</v>
      </c>
      <c r="C5338" s="1">
        <v>2020</v>
      </c>
      <c r="D5338" s="1" t="s">
        <v>106</v>
      </c>
      <c r="E5338" s="1">
        <v>1971</v>
      </c>
      <c r="F5338" s="1">
        <v>300</v>
      </c>
      <c r="G5338" s="1" t="s">
        <v>5</v>
      </c>
      <c r="H5338" s="1">
        <v>5.8968706293077797E-5</v>
      </c>
      <c r="I5338" s="1">
        <v>7.1352134614624193E-5</v>
      </c>
      <c r="J5338" s="1">
        <v>8.4914937062032102E-5</v>
      </c>
      <c r="K5338" s="1">
        <v>2.7727991684324598E-4</v>
      </c>
      <c r="L5338" s="1">
        <v>7.3959630526554095E-4</v>
      </c>
      <c r="M5338" s="1">
        <v>2.5278005556194399E-2</v>
      </c>
      <c r="N5338" s="1">
        <v>4.2603063466357399E-5</v>
      </c>
      <c r="O5338" s="1">
        <v>3.9194818389048801E-5</v>
      </c>
      <c r="P5338" s="1">
        <v>2.31938635945072E-7</v>
      </c>
      <c r="Q5338" s="1">
        <v>2.0631568320899399E-7</v>
      </c>
      <c r="R5338" s="1">
        <v>820.11705152345598</v>
      </c>
      <c r="S5338" s="1">
        <v>257.64649306536899</v>
      </c>
      <c r="T5338" s="1">
        <v>0.30154533749227103</v>
      </c>
      <c r="U5338" s="1">
        <v>46376.3687517664</v>
      </c>
      <c r="V5338" s="1">
        <f t="shared" si="333"/>
        <v>0.50944679030129547</v>
      </c>
      <c r="W5338" s="1">
        <f t="shared" si="334"/>
        <v>5.2806403882835182</v>
      </c>
      <c r="X5338" s="1">
        <f t="shared" si="335"/>
        <v>854.42041720168459</v>
      </c>
    </row>
    <row r="5339" spans="1:24" hidden="1" x14ac:dyDescent="0.3">
      <c r="A5339" s="18" t="str">
        <f t="shared" si="332"/>
        <v>Industrial - Other General Industrial Equipment_1972_25</v>
      </c>
      <c r="B5339" s="1" t="s">
        <v>40</v>
      </c>
      <c r="C5339" s="1">
        <v>2020</v>
      </c>
      <c r="D5339" s="1" t="s">
        <v>106</v>
      </c>
      <c r="E5339" s="1">
        <v>1972</v>
      </c>
      <c r="F5339" s="1">
        <v>25</v>
      </c>
      <c r="G5339" s="1" t="s">
        <v>5</v>
      </c>
      <c r="H5339" s="1">
        <v>0</v>
      </c>
      <c r="I5339" s="1">
        <v>0</v>
      </c>
      <c r="J5339" s="1">
        <v>0</v>
      </c>
      <c r="K5339" s="1">
        <v>0</v>
      </c>
      <c r="L5339" s="1">
        <v>0</v>
      </c>
      <c r="M5339" s="1">
        <v>0</v>
      </c>
      <c r="N5339" s="1">
        <v>0</v>
      </c>
      <c r="O5339" s="1">
        <v>0</v>
      </c>
      <c r="P5339" s="1">
        <v>0</v>
      </c>
      <c r="Q5339" s="1">
        <v>0</v>
      </c>
      <c r="R5339" s="1">
        <v>0</v>
      </c>
      <c r="S5339" s="1">
        <v>0</v>
      </c>
      <c r="T5339" s="1">
        <v>0</v>
      </c>
      <c r="U5339" s="1">
        <v>0</v>
      </c>
      <c r="V5339" s="1">
        <f t="shared" si="333"/>
        <v>0</v>
      </c>
      <c r="W5339" s="1">
        <f t="shared" si="334"/>
        <v>0</v>
      </c>
      <c r="X5339" s="1" t="e">
        <f t="shared" si="335"/>
        <v>#DIV/0!</v>
      </c>
    </row>
    <row r="5340" spans="1:24" hidden="1" x14ac:dyDescent="0.3">
      <c r="A5340" s="18" t="str">
        <f t="shared" si="332"/>
        <v>Industrial - Other General Industrial Equipment_1972_300</v>
      </c>
      <c r="B5340" s="1" t="s">
        <v>40</v>
      </c>
      <c r="C5340" s="1">
        <v>2020</v>
      </c>
      <c r="D5340" s="1" t="s">
        <v>106</v>
      </c>
      <c r="E5340" s="1">
        <v>1972</v>
      </c>
      <c r="F5340" s="1">
        <v>300</v>
      </c>
      <c r="G5340" s="1" t="s">
        <v>5</v>
      </c>
      <c r="H5340" s="1">
        <v>4.3379704141950801E-5</v>
      </c>
      <c r="I5340" s="1">
        <v>5.2489442011760498E-5</v>
      </c>
      <c r="J5340" s="1">
        <v>6.2466773964409199E-5</v>
      </c>
      <c r="K5340" s="1">
        <v>5.5350064554428595E-4</v>
      </c>
      <c r="L5340" s="1">
        <v>5.8974600160132805E-4</v>
      </c>
      <c r="M5340" s="1">
        <v>2.2990568639415499E-2</v>
      </c>
      <c r="N5340" s="1">
        <v>2.8081280871041802E-5</v>
      </c>
      <c r="O5340" s="1">
        <v>2.58347784013585E-5</v>
      </c>
      <c r="P5340" s="1">
        <v>2.1125781733746901E-7</v>
      </c>
      <c r="Q5340" s="1">
        <v>1.87645930596052E-7</v>
      </c>
      <c r="R5340" s="1">
        <v>745.90367992005895</v>
      </c>
      <c r="S5340" s="1">
        <v>162.458558943307</v>
      </c>
      <c r="T5340" s="1">
        <v>0.30154533749227103</v>
      </c>
      <c r="U5340" s="1">
        <v>42182.045294161697</v>
      </c>
      <c r="V5340" s="1">
        <f t="shared" si="333"/>
        <v>0.41203387536859776</v>
      </c>
      <c r="W5340" s="1">
        <f t="shared" si="334"/>
        <v>4.6294134822101229</v>
      </c>
      <c r="X5340" s="1">
        <f t="shared" si="335"/>
        <v>538.75334400576173</v>
      </c>
    </row>
    <row r="5341" spans="1:24" hidden="1" x14ac:dyDescent="0.3">
      <c r="A5341" s="18" t="str">
        <f t="shared" si="332"/>
        <v>Industrial - Other General Industrial Equipment_1973_25</v>
      </c>
      <c r="B5341" s="1" t="s">
        <v>40</v>
      </c>
      <c r="C5341" s="1">
        <v>2020</v>
      </c>
      <c r="D5341" s="1" t="s">
        <v>106</v>
      </c>
      <c r="E5341" s="1">
        <v>1973</v>
      </c>
      <c r="F5341" s="1">
        <v>25</v>
      </c>
      <c r="G5341" s="1" t="s">
        <v>5</v>
      </c>
      <c r="H5341" s="1">
        <v>2.9114562321204998E-6</v>
      </c>
      <c r="I5341" s="1">
        <v>3.5228620408658101E-6</v>
      </c>
      <c r="J5341" s="1">
        <v>4.19249697425353E-6</v>
      </c>
      <c r="K5341" s="1">
        <v>9.6805572620220503E-6</v>
      </c>
      <c r="L5341" s="1">
        <v>6.6658394384547304E-6</v>
      </c>
      <c r="M5341" s="1">
        <v>5.0937648770313501E-4</v>
      </c>
      <c r="N5341" s="1">
        <v>9.1642145950093597E-7</v>
      </c>
      <c r="O5341" s="1">
        <v>8.4310774274086102E-7</v>
      </c>
      <c r="P5341" s="1">
        <v>4.6220945497909197E-9</v>
      </c>
      <c r="Q5341" s="1">
        <v>4.1574624167814198E-9</v>
      </c>
      <c r="R5341" s="1">
        <v>16.5261591655952</v>
      </c>
      <c r="S5341" s="1">
        <v>33.635312410622497</v>
      </c>
      <c r="T5341" s="1">
        <v>0.15077266874613501</v>
      </c>
      <c r="U5341" s="1">
        <v>840.88281026556399</v>
      </c>
      <c r="V5341" s="1">
        <f t="shared" si="333"/>
        <v>1.3872309263999985</v>
      </c>
      <c r="W5341" s="1">
        <f t="shared" si="334"/>
        <v>2.6248710599999998</v>
      </c>
      <c r="X5341" s="1">
        <f t="shared" si="335"/>
        <v>223.08627080983948</v>
      </c>
    </row>
    <row r="5342" spans="1:24" hidden="1" x14ac:dyDescent="0.3">
      <c r="A5342" s="18" t="str">
        <f t="shared" si="332"/>
        <v>Industrial - Other General Industrial Equipment_1973_175</v>
      </c>
      <c r="B5342" s="1" t="s">
        <v>40</v>
      </c>
      <c r="C5342" s="1">
        <v>2020</v>
      </c>
      <c r="D5342" s="1" t="s">
        <v>106</v>
      </c>
      <c r="E5342" s="1">
        <v>1973</v>
      </c>
      <c r="F5342" s="1">
        <v>175</v>
      </c>
      <c r="G5342" s="1" t="s">
        <v>5</v>
      </c>
      <c r="H5342" s="1">
        <v>6.7151925785039402E-6</v>
      </c>
      <c r="I5342" s="1">
        <v>8.1253830199897695E-6</v>
      </c>
      <c r="J5342" s="1">
        <v>9.66987731304567E-6</v>
      </c>
      <c r="K5342" s="1">
        <v>2.6340556812489402E-5</v>
      </c>
      <c r="L5342" s="1">
        <v>6.4348430848393205E-5</v>
      </c>
      <c r="M5342" s="1">
        <v>2.1993078939653E-3</v>
      </c>
      <c r="N5342" s="1">
        <v>4.7179086122286503E-6</v>
      </c>
      <c r="O5342" s="1">
        <v>4.3404759232503603E-6</v>
      </c>
      <c r="P5342" s="1">
        <v>2.01322363742792E-8</v>
      </c>
      <c r="Q5342" s="1">
        <v>1.7950455375985598E-8</v>
      </c>
      <c r="R5342" s="1">
        <v>71.354122514981796</v>
      </c>
      <c r="S5342" s="1">
        <v>33.635312410622497</v>
      </c>
      <c r="T5342" s="1">
        <v>0.15077266874613501</v>
      </c>
      <c r="U5342" s="1">
        <v>4036.2374892747098</v>
      </c>
      <c r="V5342" s="1">
        <f t="shared" si="333"/>
        <v>0.66658529836799985</v>
      </c>
      <c r="W5342" s="1">
        <f t="shared" si="334"/>
        <v>5.2789779719999963</v>
      </c>
      <c r="X5342" s="1">
        <f t="shared" si="335"/>
        <v>223.08627080983948</v>
      </c>
    </row>
    <row r="5343" spans="1:24" hidden="1" x14ac:dyDescent="0.3">
      <c r="A5343" s="18" t="str">
        <f t="shared" si="332"/>
        <v>Industrial - Other General Industrial Equipment_1974_100</v>
      </c>
      <c r="B5343" s="1" t="s">
        <v>40</v>
      </c>
      <c r="C5343" s="1">
        <v>2020</v>
      </c>
      <c r="D5343" s="1" t="s">
        <v>106</v>
      </c>
      <c r="E5343" s="1">
        <v>1974</v>
      </c>
      <c r="F5343" s="1">
        <v>100</v>
      </c>
      <c r="G5343" s="1" t="s">
        <v>5</v>
      </c>
      <c r="H5343" s="1">
        <v>3.4946231331716099E-5</v>
      </c>
      <c r="I5343" s="1">
        <v>4.2284939911376503E-5</v>
      </c>
      <c r="J5343" s="1">
        <v>5.0322573117671197E-5</v>
      </c>
      <c r="K5343" s="1">
        <v>1.37077705667309E-4</v>
      </c>
      <c r="L5343" s="1">
        <v>3.3487277155078599E-4</v>
      </c>
      <c r="M5343" s="1">
        <v>1.1445319182387999E-2</v>
      </c>
      <c r="N5343" s="1">
        <v>2.4552255774855199E-5</v>
      </c>
      <c r="O5343" s="1">
        <v>2.2588075312866699E-5</v>
      </c>
      <c r="P5343" s="1">
        <v>1.0476926481788101E-7</v>
      </c>
      <c r="Q5343" s="1">
        <v>9.3415156564072303E-8</v>
      </c>
      <c r="R5343" s="1">
        <v>371.33077610645398</v>
      </c>
      <c r="S5343" s="1">
        <v>257.64649306536899</v>
      </c>
      <c r="T5343" s="1">
        <v>0.30154533749227103</v>
      </c>
      <c r="U5343" s="1">
        <v>20998.189184827501</v>
      </c>
      <c r="V5343" s="1">
        <f t="shared" si="333"/>
        <v>0.66679521442755718</v>
      </c>
      <c r="W5343" s="1">
        <f t="shared" si="334"/>
        <v>5.2806403882835244</v>
      </c>
      <c r="X5343" s="1">
        <f t="shared" si="335"/>
        <v>854.42041720168459</v>
      </c>
    </row>
    <row r="5344" spans="1:24" hidden="1" x14ac:dyDescent="0.3">
      <c r="A5344" s="18" t="str">
        <f t="shared" si="332"/>
        <v>Industrial - Other General Industrial Equipment_1974_300</v>
      </c>
      <c r="B5344" s="1" t="s">
        <v>40</v>
      </c>
      <c r="C5344" s="1">
        <v>2020</v>
      </c>
      <c r="D5344" s="1" t="s">
        <v>106</v>
      </c>
      <c r="E5344" s="1">
        <v>1974</v>
      </c>
      <c r="F5344" s="1">
        <v>300</v>
      </c>
      <c r="G5344" s="1" t="s">
        <v>5</v>
      </c>
      <c r="H5344" s="1">
        <v>7.3864519295319002E-6</v>
      </c>
      <c r="I5344" s="1">
        <v>8.9376068347336006E-6</v>
      </c>
      <c r="J5344" s="1">
        <v>1.06364907785259E-5</v>
      </c>
      <c r="K5344" s="1">
        <v>3.8197417195087898E-5</v>
      </c>
      <c r="L5344" s="1">
        <v>9.4059029488362898E-5</v>
      </c>
      <c r="M5344" s="1">
        <v>3.4822374987783901E-3</v>
      </c>
      <c r="N5344" s="1">
        <v>4.8907466491500703E-6</v>
      </c>
      <c r="O5344" s="1">
        <v>4.4994869172180701E-6</v>
      </c>
      <c r="P5344" s="1">
        <v>3.1973419015534997E-8</v>
      </c>
      <c r="Q5344" s="1">
        <v>2.8421554345310601E-8</v>
      </c>
      <c r="R5344" s="1">
        <v>112.977360648721</v>
      </c>
      <c r="S5344" s="1">
        <v>33.635312410622497</v>
      </c>
      <c r="T5344" s="1">
        <v>0.15077266874613501</v>
      </c>
      <c r="U5344" s="1">
        <v>6390.70935801829</v>
      </c>
      <c r="V5344" s="1">
        <f t="shared" si="333"/>
        <v>0.46308507062400017</v>
      </c>
      <c r="W5344" s="1">
        <f t="shared" si="334"/>
        <v>4.8734894159999991</v>
      </c>
      <c r="X5344" s="1">
        <f t="shared" si="335"/>
        <v>223.08627080983948</v>
      </c>
    </row>
    <row r="5345" spans="1:24" hidden="1" x14ac:dyDescent="0.3">
      <c r="A5345" s="18" t="str">
        <f t="shared" si="332"/>
        <v>Industrial - Other General Industrial Equipment_1975_50</v>
      </c>
      <c r="B5345" s="1" t="s">
        <v>40</v>
      </c>
      <c r="C5345" s="1">
        <v>2020</v>
      </c>
      <c r="D5345" s="1" t="s">
        <v>106</v>
      </c>
      <c r="E5345" s="1">
        <v>1975</v>
      </c>
      <c r="F5345" s="1">
        <v>50</v>
      </c>
      <c r="G5345" s="1" t="s">
        <v>5</v>
      </c>
      <c r="H5345" s="1">
        <v>5.0077047192472703E-6</v>
      </c>
      <c r="I5345" s="1">
        <v>6.0593227102892001E-6</v>
      </c>
      <c r="J5345" s="1">
        <v>7.21109479571607E-6</v>
      </c>
      <c r="K5345" s="1">
        <v>1.66505584906779E-5</v>
      </c>
      <c r="L5345" s="1">
        <v>1.1465243834142099E-5</v>
      </c>
      <c r="M5345" s="1">
        <v>8.7612755884939296E-4</v>
      </c>
      <c r="N5345" s="1">
        <v>1.57624491034161E-6</v>
      </c>
      <c r="O5345" s="1">
        <v>1.4501453175142799E-6</v>
      </c>
      <c r="P5345" s="1">
        <v>7.9500026256403996E-9</v>
      </c>
      <c r="Q5345" s="1">
        <v>7.1508353568640401E-9</v>
      </c>
      <c r="R5345" s="1">
        <v>28.4249937648238</v>
      </c>
      <c r="S5345" s="1">
        <v>33.635312410622497</v>
      </c>
      <c r="T5345" s="1">
        <v>0.15077266874613501</v>
      </c>
      <c r="U5345" s="1">
        <v>1446.3184336567699</v>
      </c>
      <c r="V5345" s="1">
        <f t="shared" si="333"/>
        <v>1.3872309264</v>
      </c>
      <c r="W5345" s="1">
        <f t="shared" si="334"/>
        <v>2.6248710599999918</v>
      </c>
      <c r="X5345" s="1">
        <f t="shared" si="335"/>
        <v>223.08627080983948</v>
      </c>
    </row>
    <row r="5346" spans="1:24" hidden="1" x14ac:dyDescent="0.3">
      <c r="A5346" s="18" t="str">
        <f t="shared" si="332"/>
        <v>Industrial - Other General Industrial Equipment_1975_600</v>
      </c>
      <c r="B5346" s="1" t="s">
        <v>40</v>
      </c>
      <c r="C5346" s="1">
        <v>2020</v>
      </c>
      <c r="D5346" s="1" t="s">
        <v>106</v>
      </c>
      <c r="E5346" s="1">
        <v>1975</v>
      </c>
      <c r="F5346" s="1">
        <v>600</v>
      </c>
      <c r="G5346" s="1" t="s">
        <v>5</v>
      </c>
      <c r="H5346" s="1">
        <v>5.2885399388190901E-5</v>
      </c>
      <c r="I5346" s="1">
        <v>6.3991333259710997E-5</v>
      </c>
      <c r="J5346" s="1">
        <v>7.6154975118994899E-5</v>
      </c>
      <c r="K5346" s="1">
        <v>7.7333904984216203E-4</v>
      </c>
      <c r="L5346" s="1">
        <v>7.3015768157686401E-4</v>
      </c>
      <c r="M5346" s="1">
        <v>2.8788839661221401E-2</v>
      </c>
      <c r="N5346" s="1">
        <v>3.4042620508787998E-5</v>
      </c>
      <c r="O5346" s="1">
        <v>3.1319210868084898E-5</v>
      </c>
      <c r="P5346" s="1">
        <v>2.6458053753192202E-7</v>
      </c>
      <c r="Q5346" s="1">
        <v>2.3497063921024301E-7</v>
      </c>
      <c r="R5346" s="1">
        <v>934.02219756838099</v>
      </c>
      <c r="S5346" s="1">
        <v>128.82324653268401</v>
      </c>
      <c r="T5346" s="1">
        <v>0.15077266874613501</v>
      </c>
      <c r="U5346" s="1">
        <v>52817.5310784006</v>
      </c>
      <c r="V5346" s="1">
        <f t="shared" si="333"/>
        <v>0.40117296930903978</v>
      </c>
      <c r="W5346" s="1">
        <f t="shared" si="334"/>
        <v>4.5774874543271524</v>
      </c>
      <c r="X5346" s="1">
        <f t="shared" si="335"/>
        <v>854.42041720168424</v>
      </c>
    </row>
    <row r="5347" spans="1:24" hidden="1" x14ac:dyDescent="0.3">
      <c r="A5347" s="18" t="str">
        <f t="shared" si="332"/>
        <v>Industrial - Other General Industrial Equipment_1976_25</v>
      </c>
      <c r="B5347" s="1" t="s">
        <v>40</v>
      </c>
      <c r="C5347" s="1">
        <v>2020</v>
      </c>
      <c r="D5347" s="1" t="s">
        <v>106</v>
      </c>
      <c r="E5347" s="1">
        <v>1976</v>
      </c>
      <c r="F5347" s="1">
        <v>25</v>
      </c>
      <c r="G5347" s="1" t="s">
        <v>5</v>
      </c>
      <c r="H5347" s="1">
        <v>0</v>
      </c>
      <c r="I5347" s="1">
        <v>0</v>
      </c>
      <c r="J5347" s="1">
        <v>0</v>
      </c>
      <c r="K5347" s="1">
        <v>0</v>
      </c>
      <c r="L5347" s="1">
        <v>0</v>
      </c>
      <c r="M5347" s="1">
        <v>0</v>
      </c>
      <c r="N5347" s="1">
        <v>0</v>
      </c>
      <c r="O5347" s="1">
        <v>0</v>
      </c>
      <c r="P5347" s="1">
        <v>0</v>
      </c>
      <c r="Q5347" s="1">
        <v>0</v>
      </c>
      <c r="R5347" s="1">
        <v>0</v>
      </c>
      <c r="S5347" s="1">
        <v>0</v>
      </c>
      <c r="T5347" s="1">
        <v>0</v>
      </c>
      <c r="U5347" s="1">
        <v>0</v>
      </c>
      <c r="V5347" s="1">
        <f t="shared" si="333"/>
        <v>0</v>
      </c>
      <c r="W5347" s="1">
        <f t="shared" si="334"/>
        <v>0</v>
      </c>
      <c r="X5347" s="1" t="e">
        <f t="shared" si="335"/>
        <v>#DIV/0!</v>
      </c>
    </row>
    <row r="5348" spans="1:24" hidden="1" x14ac:dyDescent="0.3">
      <c r="A5348" s="18" t="str">
        <f t="shared" si="332"/>
        <v>Industrial - Other General Industrial Equipment_1976_50</v>
      </c>
      <c r="B5348" s="1" t="s">
        <v>40</v>
      </c>
      <c r="C5348" s="1">
        <v>2020</v>
      </c>
      <c r="D5348" s="1" t="s">
        <v>106</v>
      </c>
      <c r="E5348" s="1">
        <v>1976</v>
      </c>
      <c r="F5348" s="1">
        <v>50</v>
      </c>
      <c r="G5348" s="1" t="s">
        <v>5</v>
      </c>
      <c r="H5348" s="1">
        <v>5.7064542149561897E-6</v>
      </c>
      <c r="I5348" s="1">
        <v>6.9048096000970001E-6</v>
      </c>
      <c r="J5348" s="1">
        <v>8.2172940695369194E-6</v>
      </c>
      <c r="K5348" s="1">
        <v>1.8973892233563199E-5</v>
      </c>
      <c r="L5348" s="1">
        <v>1.3065045299371201E-5</v>
      </c>
      <c r="M5348" s="1">
        <v>9.983779158981459E-4</v>
      </c>
      <c r="N5348" s="1">
        <v>1.7961860606218301E-6</v>
      </c>
      <c r="O5348" s="1">
        <v>1.65249117577208E-6</v>
      </c>
      <c r="P5348" s="1">
        <v>9.0593053175902405E-9</v>
      </c>
      <c r="Q5348" s="1">
        <v>8.1486263368915893E-9</v>
      </c>
      <c r="R5348" s="1">
        <v>32.391271964566599</v>
      </c>
      <c r="S5348" s="1">
        <v>33.635312410622497</v>
      </c>
      <c r="T5348" s="1">
        <v>0.15077266874613501</v>
      </c>
      <c r="U5348" s="1">
        <v>1648.1303081205001</v>
      </c>
      <c r="V5348" s="1">
        <f t="shared" si="333"/>
        <v>1.3872309264000053</v>
      </c>
      <c r="W5348" s="1">
        <f t="shared" si="334"/>
        <v>2.624871059999994</v>
      </c>
      <c r="X5348" s="1">
        <f t="shared" si="335"/>
        <v>223.08627080983948</v>
      </c>
    </row>
    <row r="5349" spans="1:24" hidden="1" x14ac:dyDescent="0.3">
      <c r="A5349" s="18" t="str">
        <f t="shared" si="332"/>
        <v>Industrial - Other General Industrial Equipment_1976_175</v>
      </c>
      <c r="B5349" s="1" t="s">
        <v>40</v>
      </c>
      <c r="C5349" s="1">
        <v>2020</v>
      </c>
      <c r="D5349" s="1" t="s">
        <v>106</v>
      </c>
      <c r="E5349" s="1">
        <v>1976</v>
      </c>
      <c r="F5349" s="1">
        <v>175</v>
      </c>
      <c r="G5349" s="1" t="s">
        <v>5</v>
      </c>
      <c r="H5349" s="1">
        <v>1.07058419158854E-5</v>
      </c>
      <c r="I5349" s="1">
        <v>1.2954068718221301E-5</v>
      </c>
      <c r="J5349" s="1">
        <v>1.5416412358875002E-5</v>
      </c>
      <c r="K5349" s="1">
        <v>4.8305043573466801E-5</v>
      </c>
      <c r="L5349" s="1">
        <v>1.18516107368382E-4</v>
      </c>
      <c r="M5349" s="1">
        <v>4.2336676958832104E-3</v>
      </c>
      <c r="N5349" s="1">
        <v>7.3172067541846004E-6</v>
      </c>
      <c r="O5349" s="1">
        <v>6.7318302138498399E-6</v>
      </c>
      <c r="P5349" s="1">
        <v>3.8821182134419502E-8</v>
      </c>
      <c r="Q5349" s="1">
        <v>3.4554626598772402E-8</v>
      </c>
      <c r="R5349" s="1">
        <v>137.35668584134001</v>
      </c>
      <c r="S5349" s="1">
        <v>67.270624821245093</v>
      </c>
      <c r="T5349" s="1">
        <v>0.30154533749227103</v>
      </c>
      <c r="U5349" s="1">
        <v>7769.7571668538103</v>
      </c>
      <c r="V5349" s="1">
        <f t="shared" si="333"/>
        <v>0.55206136067656786</v>
      </c>
      <c r="W5349" s="1">
        <f t="shared" si="334"/>
        <v>5.0507809491428262</v>
      </c>
      <c r="X5349" s="1">
        <f t="shared" si="335"/>
        <v>223.08627080983908</v>
      </c>
    </row>
    <row r="5350" spans="1:24" hidden="1" x14ac:dyDescent="0.3">
      <c r="A5350" s="18" t="str">
        <f t="shared" si="332"/>
        <v>Industrial - Other General Industrial Equipment_1977_75</v>
      </c>
      <c r="B5350" s="1" t="s">
        <v>40</v>
      </c>
      <c r="C5350" s="1">
        <v>2020</v>
      </c>
      <c r="D5350" s="1" t="s">
        <v>106</v>
      </c>
      <c r="E5350" s="1">
        <v>1977</v>
      </c>
      <c r="F5350" s="1">
        <v>75</v>
      </c>
      <c r="G5350" s="1" t="s">
        <v>5</v>
      </c>
      <c r="H5350" s="1">
        <v>2.9658767221725702E-6</v>
      </c>
      <c r="I5350" s="1">
        <v>3.5887108338288102E-6</v>
      </c>
      <c r="J5350" s="1">
        <v>4.2708624799284997E-6</v>
      </c>
      <c r="K5350" s="1">
        <v>1.1633745925516099E-5</v>
      </c>
      <c r="L5350" s="1">
        <v>2.8420556958040301E-5</v>
      </c>
      <c r="M5350" s="1">
        <v>9.7136098650134198E-4</v>
      </c>
      <c r="N5350" s="1">
        <v>2.0837429704009802E-6</v>
      </c>
      <c r="O5350" s="1">
        <v>1.9170435327689098E-6</v>
      </c>
      <c r="P5350" s="1">
        <v>8.89173773197334E-9</v>
      </c>
      <c r="Q5350" s="1">
        <v>7.9281177910603392E-9</v>
      </c>
      <c r="R5350" s="1">
        <v>31.5147374441169</v>
      </c>
      <c r="S5350" s="1">
        <v>33.635312410622497</v>
      </c>
      <c r="T5350" s="1">
        <v>0.15077266874613501</v>
      </c>
      <c r="U5350" s="1">
        <v>1782.67155776299</v>
      </c>
      <c r="V5350" s="1">
        <f t="shared" si="333"/>
        <v>0.66658529836800151</v>
      </c>
      <c r="W5350" s="1">
        <f t="shared" si="334"/>
        <v>5.2789779720000096</v>
      </c>
      <c r="X5350" s="1">
        <f t="shared" si="335"/>
        <v>223.08627080983948</v>
      </c>
    </row>
    <row r="5351" spans="1:24" hidden="1" x14ac:dyDescent="0.3">
      <c r="A5351" s="18" t="str">
        <f t="shared" si="332"/>
        <v>Industrial - Other General Industrial Equipment_1978_600</v>
      </c>
      <c r="B5351" s="1" t="s">
        <v>40</v>
      </c>
      <c r="C5351" s="1">
        <v>2020</v>
      </c>
      <c r="D5351" s="1" t="s">
        <v>106</v>
      </c>
      <c r="E5351" s="1">
        <v>1978</v>
      </c>
      <c r="F5351" s="1">
        <v>600</v>
      </c>
      <c r="G5351" s="1" t="s">
        <v>5</v>
      </c>
      <c r="H5351" s="1">
        <v>1.5184236394820999E-5</v>
      </c>
      <c r="I5351" s="1">
        <v>1.8372926037733399E-5</v>
      </c>
      <c r="J5351" s="1">
        <v>2.1865300408542201E-5</v>
      </c>
      <c r="K5351" s="1">
        <v>2.2203789858816299E-4</v>
      </c>
      <c r="L5351" s="1">
        <v>2.09639843337048E-4</v>
      </c>
      <c r="M5351" s="1">
        <v>8.2657321681529304E-3</v>
      </c>
      <c r="N5351" s="1">
        <v>9.7741759216068802E-6</v>
      </c>
      <c r="O5351" s="1">
        <v>8.9922418478783392E-6</v>
      </c>
      <c r="P5351" s="1">
        <v>7.59652659113813E-8</v>
      </c>
      <c r="Q5351" s="1">
        <v>6.7463794788079502E-8</v>
      </c>
      <c r="R5351" s="1">
        <v>268.17257711880598</v>
      </c>
      <c r="S5351" s="1">
        <v>33.635312410622497</v>
      </c>
      <c r="T5351" s="1">
        <v>0.15077266874613501</v>
      </c>
      <c r="U5351" s="1">
        <v>15169.525897190701</v>
      </c>
      <c r="V5351" s="1">
        <f t="shared" si="333"/>
        <v>0.40104667468800115</v>
      </c>
      <c r="W5351" s="1">
        <f t="shared" si="334"/>
        <v>4.5760464000000232</v>
      </c>
      <c r="X5351" s="1">
        <f t="shared" si="335"/>
        <v>223.08627080983948</v>
      </c>
    </row>
    <row r="5352" spans="1:24" hidden="1" x14ac:dyDescent="0.3">
      <c r="A5352" s="18" t="str">
        <f t="shared" si="332"/>
        <v>Industrial - Other General Industrial Equipment_1979_25</v>
      </c>
      <c r="B5352" s="1" t="s">
        <v>40</v>
      </c>
      <c r="C5352" s="1">
        <v>2020</v>
      </c>
      <c r="D5352" s="1" t="s">
        <v>106</v>
      </c>
      <c r="E5352" s="1">
        <v>1979</v>
      </c>
      <c r="F5352" s="1">
        <v>25</v>
      </c>
      <c r="G5352" s="1" t="s">
        <v>5</v>
      </c>
      <c r="H5352" s="1">
        <v>0</v>
      </c>
      <c r="I5352" s="1">
        <v>0</v>
      </c>
      <c r="J5352" s="1">
        <v>0</v>
      </c>
      <c r="K5352" s="1">
        <v>0</v>
      </c>
      <c r="L5352" s="1">
        <v>0</v>
      </c>
      <c r="M5352" s="1">
        <v>0</v>
      </c>
      <c r="N5352" s="1">
        <v>0</v>
      </c>
      <c r="O5352" s="1">
        <v>0</v>
      </c>
      <c r="P5352" s="1">
        <v>0</v>
      </c>
      <c r="Q5352" s="1">
        <v>0</v>
      </c>
      <c r="R5352" s="1">
        <v>0</v>
      </c>
      <c r="S5352" s="1">
        <v>0</v>
      </c>
      <c r="T5352" s="1">
        <v>0</v>
      </c>
      <c r="U5352" s="1">
        <v>0</v>
      </c>
      <c r="V5352" s="1">
        <f t="shared" si="333"/>
        <v>0</v>
      </c>
      <c r="W5352" s="1">
        <f t="shared" si="334"/>
        <v>0</v>
      </c>
      <c r="X5352" s="1" t="e">
        <f t="shared" si="335"/>
        <v>#DIV/0!</v>
      </c>
    </row>
    <row r="5353" spans="1:24" hidden="1" x14ac:dyDescent="0.3">
      <c r="A5353" s="18" t="str">
        <f t="shared" si="332"/>
        <v>Industrial - Other General Industrial Equipment_1979_50</v>
      </c>
      <c r="B5353" s="1" t="s">
        <v>40</v>
      </c>
      <c r="C5353" s="1">
        <v>2020</v>
      </c>
      <c r="D5353" s="1" t="s">
        <v>106</v>
      </c>
      <c r="E5353" s="1">
        <v>1979</v>
      </c>
      <c r="F5353" s="1">
        <v>50</v>
      </c>
      <c r="G5353" s="1" t="s">
        <v>5</v>
      </c>
      <c r="H5353" s="1">
        <v>1.5616144487960399E-5</v>
      </c>
      <c r="I5353" s="1">
        <v>1.88955348304321E-5</v>
      </c>
      <c r="J5353" s="1">
        <v>2.2487248062663001E-5</v>
      </c>
      <c r="K5353" s="1">
        <v>5.19234942500259E-5</v>
      </c>
      <c r="L5353" s="1">
        <v>3.5753486745235698E-5</v>
      </c>
      <c r="M5353" s="1">
        <v>2.73213684031529E-3</v>
      </c>
      <c r="N5353" s="1">
        <v>4.91539929934343E-6</v>
      </c>
      <c r="O5353" s="1">
        <v>4.5221673553959599E-6</v>
      </c>
      <c r="P5353" s="1">
        <v>2.4791475664389201E-8</v>
      </c>
      <c r="Q5353" s="1">
        <v>2.2299333607511601E-8</v>
      </c>
      <c r="R5353" s="1">
        <v>88.641170873107399</v>
      </c>
      <c r="S5353" s="1">
        <v>128.82324653268401</v>
      </c>
      <c r="T5353" s="1">
        <v>0.15077266874613501</v>
      </c>
      <c r="U5353" s="1">
        <v>4508.8136286439503</v>
      </c>
      <c r="V5353" s="1">
        <f t="shared" si="333"/>
        <v>1.3876677827940327</v>
      </c>
      <c r="W5353" s="1">
        <f t="shared" si="334"/>
        <v>2.6256976647737731</v>
      </c>
      <c r="X5353" s="1">
        <f t="shared" si="335"/>
        <v>854.42041720168424</v>
      </c>
    </row>
    <row r="5354" spans="1:24" hidden="1" x14ac:dyDescent="0.3">
      <c r="A5354" s="18" t="str">
        <f t="shared" si="332"/>
        <v>Industrial - Other General Industrial Equipment_1979_175</v>
      </c>
      <c r="B5354" s="1" t="s">
        <v>40</v>
      </c>
      <c r="C5354" s="1">
        <v>2020</v>
      </c>
      <c r="D5354" s="1" t="s">
        <v>106</v>
      </c>
      <c r="E5354" s="1">
        <v>1979</v>
      </c>
      <c r="F5354" s="1">
        <v>175</v>
      </c>
      <c r="G5354" s="1" t="s">
        <v>5</v>
      </c>
      <c r="H5354" s="1">
        <v>2.25113760112281E-5</v>
      </c>
      <c r="I5354" s="1">
        <v>2.7238764973586001E-5</v>
      </c>
      <c r="J5354" s="1">
        <v>3.2416381456168501E-5</v>
      </c>
      <c r="K5354" s="1">
        <v>8.8301589540291497E-5</v>
      </c>
      <c r="L5354" s="1">
        <v>2.1571558903578199E-4</v>
      </c>
      <c r="M5354" s="1">
        <v>7.3727516205567001E-3</v>
      </c>
      <c r="N5354" s="1">
        <v>1.58158702844159E-5</v>
      </c>
      <c r="O5354" s="1">
        <v>1.45506006616626E-5</v>
      </c>
      <c r="P5354" s="1">
        <v>6.7489403717040398E-8</v>
      </c>
      <c r="Q5354" s="1">
        <v>6.0175407602623299E-8</v>
      </c>
      <c r="R5354" s="1">
        <v>239.200806694341</v>
      </c>
      <c r="S5354" s="1">
        <v>128.82324653268401</v>
      </c>
      <c r="T5354" s="1">
        <v>0.15077266874613501</v>
      </c>
      <c r="U5354" s="1">
        <v>13526.440885931799</v>
      </c>
      <c r="V5354" s="1">
        <f t="shared" si="333"/>
        <v>0.66679521442755618</v>
      </c>
      <c r="W5354" s="1">
        <f t="shared" si="334"/>
        <v>5.2806403882835253</v>
      </c>
      <c r="X5354" s="1">
        <f t="shared" si="335"/>
        <v>854.42041720168424</v>
      </c>
    </row>
    <row r="5355" spans="1:24" hidden="1" x14ac:dyDescent="0.3">
      <c r="A5355" s="18" t="str">
        <f t="shared" si="332"/>
        <v>Industrial - Other General Industrial Equipment_1980_50</v>
      </c>
      <c r="B5355" s="1" t="s">
        <v>40</v>
      </c>
      <c r="C5355" s="1">
        <v>2020</v>
      </c>
      <c r="D5355" s="1" t="s">
        <v>106</v>
      </c>
      <c r="E5355" s="1">
        <v>1980</v>
      </c>
      <c r="F5355" s="1">
        <v>50</v>
      </c>
      <c r="G5355" s="1" t="s">
        <v>5</v>
      </c>
      <c r="H5355" s="1">
        <v>5.5899959656713798E-6</v>
      </c>
      <c r="I5355" s="1">
        <v>6.7638951184623597E-6</v>
      </c>
      <c r="J5355" s="1">
        <v>8.0495941905667805E-6</v>
      </c>
      <c r="K5355" s="1">
        <v>1.85866699430823E-5</v>
      </c>
      <c r="L5355" s="1">
        <v>1.2798411721833E-5</v>
      </c>
      <c r="M5355" s="1">
        <v>9.7800285639002005E-4</v>
      </c>
      <c r="N5355" s="1">
        <v>1.7595292022417901E-6</v>
      </c>
      <c r="O5355" s="1">
        <v>1.61876686606245E-6</v>
      </c>
      <c r="P5355" s="1">
        <v>8.8744215355986103E-9</v>
      </c>
      <c r="Q5355" s="1">
        <v>7.9823278402203307E-9</v>
      </c>
      <c r="R5355" s="1">
        <v>31.730225597942798</v>
      </c>
      <c r="S5355" s="1">
        <v>33.635312410622497</v>
      </c>
      <c r="T5355" s="1">
        <v>0.15077266874613501</v>
      </c>
      <c r="U5355" s="1">
        <v>1614.49499570988</v>
      </c>
      <c r="V5355" s="1">
        <f t="shared" si="333"/>
        <v>1.387230926400002</v>
      </c>
      <c r="W5355" s="1">
        <f t="shared" si="334"/>
        <v>2.6248710599999878</v>
      </c>
      <c r="X5355" s="1">
        <f t="shared" si="335"/>
        <v>223.08627080983948</v>
      </c>
    </row>
    <row r="5356" spans="1:24" hidden="1" x14ac:dyDescent="0.3">
      <c r="A5356" s="18" t="str">
        <f t="shared" si="332"/>
        <v>Industrial - Other General Industrial Equipment_1980_75</v>
      </c>
      <c r="B5356" s="1" t="s">
        <v>40</v>
      </c>
      <c r="C5356" s="1">
        <v>2020</v>
      </c>
      <c r="D5356" s="1" t="s">
        <v>106</v>
      </c>
      <c r="E5356" s="1">
        <v>1980</v>
      </c>
      <c r="F5356" s="1">
        <v>75</v>
      </c>
      <c r="G5356" s="1" t="s">
        <v>5</v>
      </c>
      <c r="H5356" s="1">
        <v>7.7224714652795297E-6</v>
      </c>
      <c r="I5356" s="1">
        <v>9.3441904729882295E-6</v>
      </c>
      <c r="J5356" s="1">
        <v>1.1120358910002499E-5</v>
      </c>
      <c r="K5356" s="1">
        <v>3.0291640334362799E-5</v>
      </c>
      <c r="L5356" s="1">
        <v>7.4000695475652203E-5</v>
      </c>
      <c r="M5356" s="1">
        <v>2.5292040780600998E-3</v>
      </c>
      <c r="N5356" s="1">
        <v>5.4255949040629501E-6</v>
      </c>
      <c r="O5356" s="1">
        <v>4.9915473117379103E-6</v>
      </c>
      <c r="P5356" s="1">
        <v>2.31520718304211E-8</v>
      </c>
      <c r="Q5356" s="1">
        <v>2.0643023682383499E-8</v>
      </c>
      <c r="R5356" s="1">
        <v>82.057240892229103</v>
      </c>
      <c r="S5356" s="1">
        <v>67.270624821245093</v>
      </c>
      <c r="T5356" s="1">
        <v>0.30154533749227103</v>
      </c>
      <c r="U5356" s="1">
        <v>4641.6731126659097</v>
      </c>
      <c r="V5356" s="1">
        <f t="shared" si="333"/>
        <v>0.6665852983680004</v>
      </c>
      <c r="W5356" s="1">
        <f t="shared" si="334"/>
        <v>5.2789779720000052</v>
      </c>
      <c r="X5356" s="1">
        <f t="shared" si="335"/>
        <v>223.08627080983908</v>
      </c>
    </row>
    <row r="5357" spans="1:24" hidden="1" x14ac:dyDescent="0.3">
      <c r="A5357" s="18" t="str">
        <f t="shared" si="332"/>
        <v>Industrial - Other General Industrial Equipment_1980_175</v>
      </c>
      <c r="B5357" s="1" t="s">
        <v>40</v>
      </c>
      <c r="C5357" s="1">
        <v>2020</v>
      </c>
      <c r="D5357" s="1" t="s">
        <v>106</v>
      </c>
      <c r="E5357" s="1">
        <v>1980</v>
      </c>
      <c r="F5357" s="1">
        <v>175</v>
      </c>
      <c r="G5357" s="1" t="s">
        <v>5</v>
      </c>
      <c r="H5357" s="1">
        <v>2.0717099201268699E-5</v>
      </c>
      <c r="I5357" s="1">
        <v>2.50676900335352E-5</v>
      </c>
      <c r="J5357" s="1">
        <v>2.9832622849827E-5</v>
      </c>
      <c r="K5357" s="1">
        <v>1.11552399939952E-4</v>
      </c>
      <c r="L5357" s="1">
        <v>2.5712631375290998E-4</v>
      </c>
      <c r="M5357" s="1">
        <v>1.03920689508799E-2</v>
      </c>
      <c r="N5357" s="1">
        <v>1.45954939653261E-5</v>
      </c>
      <c r="O5357" s="1">
        <v>1.34278544481E-5</v>
      </c>
      <c r="P5357" s="1">
        <v>9.5458318067883995E-8</v>
      </c>
      <c r="Q5357" s="1">
        <v>8.4818669763697601E-8</v>
      </c>
      <c r="R5357" s="1">
        <v>337.15923229297601</v>
      </c>
      <c r="S5357" s="1">
        <v>128.82324653268401</v>
      </c>
      <c r="T5357" s="1">
        <v>0.15077266874613501</v>
      </c>
      <c r="U5357" s="1">
        <v>19065.8404868373</v>
      </c>
      <c r="V5357" s="1">
        <f t="shared" si="333"/>
        <v>0.4353584331426783</v>
      </c>
      <c r="W5357" s="1">
        <f t="shared" si="334"/>
        <v>4.4655933165546973</v>
      </c>
      <c r="X5357" s="1">
        <f t="shared" si="335"/>
        <v>854.42041720168424</v>
      </c>
    </row>
    <row r="5358" spans="1:24" hidden="1" x14ac:dyDescent="0.3">
      <c r="A5358" s="18" t="str">
        <f t="shared" si="332"/>
        <v>Industrial - Other General Industrial Equipment_1981_25</v>
      </c>
      <c r="B5358" s="1" t="s">
        <v>40</v>
      </c>
      <c r="C5358" s="1">
        <v>2020</v>
      </c>
      <c r="D5358" s="1" t="s">
        <v>106</v>
      </c>
      <c r="E5358" s="1">
        <v>1981</v>
      </c>
      <c r="F5358" s="1">
        <v>25</v>
      </c>
      <c r="G5358" s="1" t="s">
        <v>5</v>
      </c>
      <c r="H5358" s="1">
        <v>0</v>
      </c>
      <c r="I5358" s="1">
        <v>0</v>
      </c>
      <c r="J5358" s="1">
        <v>0</v>
      </c>
      <c r="K5358" s="1">
        <v>0</v>
      </c>
      <c r="L5358" s="1">
        <v>0</v>
      </c>
      <c r="M5358" s="1">
        <v>0</v>
      </c>
      <c r="N5358" s="1">
        <v>0</v>
      </c>
      <c r="O5358" s="1">
        <v>0</v>
      </c>
      <c r="P5358" s="1">
        <v>0</v>
      </c>
      <c r="Q5358" s="1">
        <v>0</v>
      </c>
      <c r="R5358" s="1">
        <v>0</v>
      </c>
      <c r="S5358" s="1">
        <v>0</v>
      </c>
      <c r="T5358" s="1">
        <v>0</v>
      </c>
      <c r="U5358" s="1">
        <v>0</v>
      </c>
      <c r="V5358" s="1">
        <f t="shared" si="333"/>
        <v>0</v>
      </c>
      <c r="W5358" s="1">
        <f t="shared" si="334"/>
        <v>0</v>
      </c>
      <c r="X5358" s="1" t="e">
        <f t="shared" si="335"/>
        <v>#DIV/0!</v>
      </c>
    </row>
    <row r="5359" spans="1:24" hidden="1" x14ac:dyDescent="0.3">
      <c r="A5359" s="18" t="str">
        <f t="shared" si="332"/>
        <v>Industrial - Other General Industrial Equipment_1981_50</v>
      </c>
      <c r="B5359" s="1" t="s">
        <v>40</v>
      </c>
      <c r="C5359" s="1">
        <v>2020</v>
      </c>
      <c r="D5359" s="1" t="s">
        <v>106</v>
      </c>
      <c r="E5359" s="1">
        <v>1981</v>
      </c>
      <c r="F5359" s="1">
        <v>50</v>
      </c>
      <c r="G5359" s="1" t="s">
        <v>5</v>
      </c>
      <c r="H5359" s="1">
        <v>3.1232288975920899E-5</v>
      </c>
      <c r="I5359" s="1">
        <v>3.7791069660864301E-5</v>
      </c>
      <c r="J5359" s="1">
        <v>4.4974496125326097E-5</v>
      </c>
      <c r="K5359" s="1">
        <v>1.03846988500051E-4</v>
      </c>
      <c r="L5359" s="1">
        <v>7.1506973490471397E-5</v>
      </c>
      <c r="M5359" s="1">
        <v>5.4642736806305801E-3</v>
      </c>
      <c r="N5359" s="1">
        <v>9.8307985986868702E-6</v>
      </c>
      <c r="O5359" s="1">
        <v>9.0443347107919198E-6</v>
      </c>
      <c r="P5359" s="1">
        <v>4.9582951328778402E-8</v>
      </c>
      <c r="Q5359" s="1">
        <v>4.4598667215023202E-8</v>
      </c>
      <c r="R5359" s="1">
        <v>177.282341746214</v>
      </c>
      <c r="S5359" s="1">
        <v>257.64649306536899</v>
      </c>
      <c r="T5359" s="1">
        <v>0.30154533749227103</v>
      </c>
      <c r="U5359" s="1">
        <v>9017.6272572879097</v>
      </c>
      <c r="V5359" s="1">
        <f t="shared" si="333"/>
        <v>1.3876677827940351</v>
      </c>
      <c r="W5359" s="1">
        <f t="shared" si="334"/>
        <v>2.6256976647737704</v>
      </c>
      <c r="X5359" s="1">
        <f t="shared" si="335"/>
        <v>854.42041720168459</v>
      </c>
    </row>
    <row r="5360" spans="1:24" hidden="1" x14ac:dyDescent="0.3">
      <c r="A5360" s="18" t="str">
        <f t="shared" si="332"/>
        <v>Industrial - Other General Industrial Equipment_1981_300</v>
      </c>
      <c r="B5360" s="1" t="s">
        <v>40</v>
      </c>
      <c r="C5360" s="1">
        <v>2020</v>
      </c>
      <c r="D5360" s="1" t="s">
        <v>106</v>
      </c>
      <c r="E5360" s="1">
        <v>1981</v>
      </c>
      <c r="F5360" s="1">
        <v>300</v>
      </c>
      <c r="G5360" s="1" t="s">
        <v>5</v>
      </c>
      <c r="H5360" s="1">
        <v>7.0150850659326598E-6</v>
      </c>
      <c r="I5360" s="1">
        <v>8.4882529297785202E-6</v>
      </c>
      <c r="J5360" s="1">
        <v>1.0101722494943E-5</v>
      </c>
      <c r="K5360" s="1">
        <v>3.7773124861022101E-5</v>
      </c>
      <c r="L5360" s="1">
        <v>8.7066386376906201E-5</v>
      </c>
      <c r="M5360" s="1">
        <v>3.5188926303444802E-3</v>
      </c>
      <c r="N5360" s="1">
        <v>4.9422281928253299E-6</v>
      </c>
      <c r="O5360" s="1">
        <v>4.5468499373993104E-6</v>
      </c>
      <c r="P5360" s="1">
        <v>3.2323454890637002E-8</v>
      </c>
      <c r="Q5360" s="1">
        <v>2.8720728601576999E-8</v>
      </c>
      <c r="R5360" s="1">
        <v>114.16659602397</v>
      </c>
      <c r="S5360" s="1">
        <v>33.635312410622497</v>
      </c>
      <c r="T5360" s="1">
        <v>0.15077266874613501</v>
      </c>
      <c r="U5360" s="1">
        <v>6457.9799828395298</v>
      </c>
      <c r="V5360" s="1">
        <f t="shared" si="333"/>
        <v>0.4352213764800002</v>
      </c>
      <c r="W5360" s="1">
        <f t="shared" si="334"/>
        <v>4.4641874880000048</v>
      </c>
      <c r="X5360" s="1">
        <f t="shared" si="335"/>
        <v>223.08627080983948</v>
      </c>
    </row>
    <row r="5361" spans="1:24" hidden="1" x14ac:dyDescent="0.3">
      <c r="A5361" s="18" t="str">
        <f t="shared" si="332"/>
        <v>Industrial - Other General Industrial Equipment_1982_25</v>
      </c>
      <c r="B5361" s="1" t="s">
        <v>40</v>
      </c>
      <c r="C5361" s="1">
        <v>2020</v>
      </c>
      <c r="D5361" s="1" t="s">
        <v>106</v>
      </c>
      <c r="E5361" s="1">
        <v>1982</v>
      </c>
      <c r="F5361" s="1">
        <v>25</v>
      </c>
      <c r="G5361" s="1" t="s">
        <v>5</v>
      </c>
      <c r="H5361" s="1">
        <v>0</v>
      </c>
      <c r="I5361" s="1">
        <v>0</v>
      </c>
      <c r="J5361" s="1">
        <v>0</v>
      </c>
      <c r="K5361" s="1">
        <v>0</v>
      </c>
      <c r="L5361" s="1">
        <v>0</v>
      </c>
      <c r="M5361" s="1">
        <v>0</v>
      </c>
      <c r="N5361" s="1">
        <v>0</v>
      </c>
      <c r="O5361" s="1">
        <v>0</v>
      </c>
      <c r="P5361" s="1">
        <v>0</v>
      </c>
      <c r="Q5361" s="1">
        <v>0</v>
      </c>
      <c r="R5361" s="1">
        <v>0</v>
      </c>
      <c r="S5361" s="1">
        <v>0</v>
      </c>
      <c r="T5361" s="1">
        <v>0</v>
      </c>
      <c r="U5361" s="1">
        <v>0</v>
      </c>
      <c r="V5361" s="1">
        <f t="shared" si="333"/>
        <v>0</v>
      </c>
      <c r="W5361" s="1">
        <f t="shared" si="334"/>
        <v>0</v>
      </c>
      <c r="X5361" s="1" t="e">
        <f t="shared" si="335"/>
        <v>#DIV/0!</v>
      </c>
    </row>
    <row r="5362" spans="1:24" hidden="1" x14ac:dyDescent="0.3">
      <c r="A5362" s="18" t="str">
        <f t="shared" si="332"/>
        <v>Industrial - Other General Industrial Equipment_1982_100</v>
      </c>
      <c r="B5362" s="1" t="s">
        <v>40</v>
      </c>
      <c r="C5362" s="1">
        <v>2020</v>
      </c>
      <c r="D5362" s="1" t="s">
        <v>106</v>
      </c>
      <c r="E5362" s="1">
        <v>1982</v>
      </c>
      <c r="F5362" s="1">
        <v>100</v>
      </c>
      <c r="G5362" s="1" t="s">
        <v>5</v>
      </c>
      <c r="H5362" s="1">
        <v>2.6708371372793099E-5</v>
      </c>
      <c r="I5362" s="1">
        <v>3.2317129361079698E-5</v>
      </c>
      <c r="J5362" s="1">
        <v>3.8460054776822097E-5</v>
      </c>
      <c r="K5362" s="1">
        <v>1.04764437548097E-4</v>
      </c>
      <c r="L5362" s="1">
        <v>2.5593335831602802E-4</v>
      </c>
      <c r="M5362" s="1">
        <v>8.7473190542850209E-3</v>
      </c>
      <c r="N5362" s="1">
        <v>1.8764563167058799E-5</v>
      </c>
      <c r="O5362" s="1">
        <v>1.7263398113694101E-5</v>
      </c>
      <c r="P5362" s="1">
        <v>8.0072051450964699E-8</v>
      </c>
      <c r="Q5362" s="1">
        <v>7.1394442212614295E-8</v>
      </c>
      <c r="R5362" s="1">
        <v>283.79713326620498</v>
      </c>
      <c r="S5362" s="1">
        <v>162.458558943307</v>
      </c>
      <c r="T5362" s="1">
        <v>0.30154533749227103</v>
      </c>
      <c r="U5362" s="1">
        <v>14621.2703048976</v>
      </c>
      <c r="V5362" s="1">
        <f t="shared" si="333"/>
        <v>0.73187391962190484</v>
      </c>
      <c r="W5362" s="1">
        <f t="shared" si="334"/>
        <v>5.7960268692160506</v>
      </c>
      <c r="X5362" s="1">
        <f t="shared" si="335"/>
        <v>538.75334400576173</v>
      </c>
    </row>
    <row r="5363" spans="1:24" hidden="1" x14ac:dyDescent="0.3">
      <c r="A5363" s="18" t="str">
        <f t="shared" si="332"/>
        <v>Industrial - Other General Industrial Equipment_1983_50</v>
      </c>
      <c r="B5363" s="1" t="s">
        <v>40</v>
      </c>
      <c r="C5363" s="1">
        <v>2020</v>
      </c>
      <c r="D5363" s="1" t="s">
        <v>106</v>
      </c>
      <c r="E5363" s="1">
        <v>1983</v>
      </c>
      <c r="F5363" s="1">
        <v>50</v>
      </c>
      <c r="G5363" s="1" t="s">
        <v>5</v>
      </c>
      <c r="H5363" s="1">
        <v>1.5616144487960399E-5</v>
      </c>
      <c r="I5363" s="1">
        <v>1.88955348304321E-5</v>
      </c>
      <c r="J5363" s="1">
        <v>2.2487248062663001E-5</v>
      </c>
      <c r="K5363" s="1">
        <v>5.19234942500259E-5</v>
      </c>
      <c r="L5363" s="1">
        <v>3.5753486745235698E-5</v>
      </c>
      <c r="M5363" s="1">
        <v>2.73213684031529E-3</v>
      </c>
      <c r="N5363" s="1">
        <v>4.91539929934343E-6</v>
      </c>
      <c r="O5363" s="1">
        <v>4.5221673553959599E-6</v>
      </c>
      <c r="P5363" s="1">
        <v>2.4791475664389201E-8</v>
      </c>
      <c r="Q5363" s="1">
        <v>2.2299333607511601E-8</v>
      </c>
      <c r="R5363" s="1">
        <v>88.641170873107399</v>
      </c>
      <c r="S5363" s="1">
        <v>128.82324653268401</v>
      </c>
      <c r="T5363" s="1">
        <v>0.15077266874613501</v>
      </c>
      <c r="U5363" s="1">
        <v>4508.8136286439503</v>
      </c>
      <c r="V5363" s="1">
        <f t="shared" si="333"/>
        <v>1.3876677827940327</v>
      </c>
      <c r="W5363" s="1">
        <f t="shared" si="334"/>
        <v>2.6256976647737731</v>
      </c>
      <c r="X5363" s="1">
        <f t="shared" si="335"/>
        <v>854.42041720168424</v>
      </c>
    </row>
    <row r="5364" spans="1:24" hidden="1" x14ac:dyDescent="0.3">
      <c r="A5364" s="18" t="str">
        <f t="shared" si="332"/>
        <v>Industrial - Other General Industrial Equipment_1983_75</v>
      </c>
      <c r="B5364" s="1" t="s">
        <v>40</v>
      </c>
      <c r="C5364" s="1">
        <v>2020</v>
      </c>
      <c r="D5364" s="1" t="s">
        <v>106</v>
      </c>
      <c r="E5364" s="1">
        <v>1983</v>
      </c>
      <c r="F5364" s="1">
        <v>75</v>
      </c>
      <c r="G5364" s="1" t="s">
        <v>5</v>
      </c>
      <c r="H5364" s="1">
        <v>3.10798353079963E-5</v>
      </c>
      <c r="I5364" s="1">
        <v>3.7606600722675602E-5</v>
      </c>
      <c r="J5364" s="1">
        <v>4.4754962843514701E-5</v>
      </c>
      <c r="K5364" s="1">
        <v>1.21911644093977E-4</v>
      </c>
      <c r="L5364" s="1">
        <v>2.9782297524840498E-4</v>
      </c>
      <c r="M5364" s="1">
        <v>1.0179027084766999E-2</v>
      </c>
      <c r="N5364" s="1">
        <v>2.1835832845007E-5</v>
      </c>
      <c r="O5364" s="1">
        <v>2.00889662174065E-5</v>
      </c>
      <c r="P5364" s="1">
        <v>9.3177758281602705E-8</v>
      </c>
      <c r="Q5364" s="1">
        <v>8.3079850691856801E-8</v>
      </c>
      <c r="R5364" s="1">
        <v>330.24732357062197</v>
      </c>
      <c r="S5364" s="1">
        <v>291.28180547599101</v>
      </c>
      <c r="T5364" s="1">
        <v>0.45231800623840701</v>
      </c>
      <c r="U5364" s="1">
        <v>18739.129485622099</v>
      </c>
      <c r="V5364" s="1">
        <f t="shared" si="333"/>
        <v>0.66451267272831738</v>
      </c>
      <c r="W5364" s="1">
        <f t="shared" si="334"/>
        <v>5.2625639509844166</v>
      </c>
      <c r="X5364" s="1">
        <f t="shared" si="335"/>
        <v>643.9757017377342</v>
      </c>
    </row>
    <row r="5365" spans="1:24" hidden="1" x14ac:dyDescent="0.3">
      <c r="A5365" s="18" t="str">
        <f t="shared" si="332"/>
        <v>Industrial - Other General Industrial Equipment_1983_600</v>
      </c>
      <c r="B5365" s="1" t="s">
        <v>40</v>
      </c>
      <c r="C5365" s="1">
        <v>2020</v>
      </c>
      <c r="D5365" s="1" t="s">
        <v>106</v>
      </c>
      <c r="E5365" s="1">
        <v>1983</v>
      </c>
      <c r="F5365" s="1">
        <v>600</v>
      </c>
      <c r="G5365" s="1" t="s">
        <v>5</v>
      </c>
      <c r="H5365" s="1">
        <v>5.7418894788778999E-5</v>
      </c>
      <c r="I5365" s="1">
        <v>6.9476862694422704E-5</v>
      </c>
      <c r="J5365" s="1">
        <v>8.2683208495841801E-5</v>
      </c>
      <c r="K5365" s="1">
        <v>8.8592749634942597E-4</v>
      </c>
      <c r="L5365" s="1">
        <v>7.6652215841082499E-4</v>
      </c>
      <c r="M5365" s="1">
        <v>3.2980132904288799E-2</v>
      </c>
      <c r="N5365" s="1">
        <v>3.8998798214935103E-5</v>
      </c>
      <c r="O5365" s="1">
        <v>3.5878894357740303E-5</v>
      </c>
      <c r="P5365" s="1">
        <v>3.0319511723134999E-7</v>
      </c>
      <c r="Q5365" s="1">
        <v>2.6917941122156102E-7</v>
      </c>
      <c r="R5365" s="1">
        <v>1070.0040909552299</v>
      </c>
      <c r="S5365" s="1">
        <v>162.458558943307</v>
      </c>
      <c r="T5365" s="1">
        <v>0.30154533749227103</v>
      </c>
      <c r="U5365" s="1">
        <v>54179.929407592899</v>
      </c>
      <c r="V5365" s="1">
        <f t="shared" si="333"/>
        <v>0.42461014369423039</v>
      </c>
      <c r="W5365" s="1">
        <f t="shared" si="334"/>
        <v>4.6846255171185147</v>
      </c>
      <c r="X5365" s="1">
        <f t="shared" si="335"/>
        <v>538.75334400576173</v>
      </c>
    </row>
    <row r="5366" spans="1:24" hidden="1" x14ac:dyDescent="0.3">
      <c r="A5366" s="18" t="str">
        <f t="shared" si="332"/>
        <v>Industrial - Other General Industrial Equipment_1984_50</v>
      </c>
      <c r="B5366" s="1" t="s">
        <v>40</v>
      </c>
      <c r="C5366" s="1">
        <v>2020</v>
      </c>
      <c r="D5366" s="1" t="s">
        <v>106</v>
      </c>
      <c r="E5366" s="1">
        <v>1984</v>
      </c>
      <c r="F5366" s="1">
        <v>50</v>
      </c>
      <c r="G5366" s="1" t="s">
        <v>5</v>
      </c>
      <c r="H5366" s="1">
        <v>4.0119458016732803E-5</v>
      </c>
      <c r="I5366" s="1">
        <v>4.8544544200246703E-5</v>
      </c>
      <c r="J5366" s="1">
        <v>5.7772019544095199E-5</v>
      </c>
      <c r="K5366" s="1">
        <v>1.33396719609761E-4</v>
      </c>
      <c r="L5366" s="1">
        <v>9.1854331364132793E-5</v>
      </c>
      <c r="M5366" s="1">
        <v>7.0191364677437097E-3</v>
      </c>
      <c r="N5366" s="1">
        <v>1.26281590169407E-5</v>
      </c>
      <c r="O5366" s="1">
        <v>1.16179062955854E-5</v>
      </c>
      <c r="P5366" s="1">
        <v>6.3691813805714795E-8</v>
      </c>
      <c r="Q5366" s="1">
        <v>5.72892482621057E-8</v>
      </c>
      <c r="R5366" s="1">
        <v>227.72815249880699</v>
      </c>
      <c r="S5366" s="1">
        <v>291.28180547599101</v>
      </c>
      <c r="T5366" s="1">
        <v>0.45231800623840701</v>
      </c>
      <c r="U5366" s="1">
        <v>11457.084348722299</v>
      </c>
      <c r="V5366" s="1">
        <f t="shared" si="333"/>
        <v>1.4029911061512916</v>
      </c>
      <c r="W5366" s="1">
        <f t="shared" si="334"/>
        <v>2.6546919347673481</v>
      </c>
      <c r="X5366" s="1">
        <f t="shared" si="335"/>
        <v>643.9757017377342</v>
      </c>
    </row>
    <row r="5367" spans="1:24" hidden="1" x14ac:dyDescent="0.3">
      <c r="A5367" s="18" t="str">
        <f t="shared" si="332"/>
        <v>Industrial - Other General Industrial Equipment_1984_100</v>
      </c>
      <c r="B5367" s="1" t="s">
        <v>40</v>
      </c>
      <c r="C5367" s="1">
        <v>2020</v>
      </c>
      <c r="D5367" s="1" t="s">
        <v>106</v>
      </c>
      <c r="E5367" s="1">
        <v>1984</v>
      </c>
      <c r="F5367" s="1">
        <v>100</v>
      </c>
      <c r="G5367" s="1" t="s">
        <v>5</v>
      </c>
      <c r="H5367" s="1">
        <v>3.1008555149347301E-5</v>
      </c>
      <c r="I5367" s="1">
        <v>3.7520351730710197E-5</v>
      </c>
      <c r="J5367" s="1">
        <v>4.4652319415060101E-5</v>
      </c>
      <c r="K5367" s="1">
        <v>1.21632045400932E-4</v>
      </c>
      <c r="L5367" s="1">
        <v>2.9713993208827698E-4</v>
      </c>
      <c r="M5367" s="1">
        <v>1.0155681958954501E-2</v>
      </c>
      <c r="N5367" s="1">
        <v>2.17857533766314E-5</v>
      </c>
      <c r="O5367" s="1">
        <v>2.00428931065009E-5</v>
      </c>
      <c r="P5367" s="1">
        <v>9.2964059421005299E-8</v>
      </c>
      <c r="Q5367" s="1">
        <v>8.2889310913277893E-8</v>
      </c>
      <c r="R5367" s="1">
        <v>329.48991667369802</v>
      </c>
      <c r="S5367" s="1">
        <v>196.09387135392899</v>
      </c>
      <c r="T5367" s="1">
        <v>0.45231800623840701</v>
      </c>
      <c r="U5367" s="1">
        <v>17713.813045638301</v>
      </c>
      <c r="V5367" s="1">
        <f t="shared" si="333"/>
        <v>0.70136395880832902</v>
      </c>
      <c r="W5367" s="1">
        <f t="shared" si="334"/>
        <v>5.5544052621152558</v>
      </c>
      <c r="X5367" s="1">
        <f t="shared" si="335"/>
        <v>433.5309862737858</v>
      </c>
    </row>
    <row r="5368" spans="1:24" hidden="1" x14ac:dyDescent="0.3">
      <c r="A5368" s="18" t="str">
        <f t="shared" si="332"/>
        <v>Industrial - Other General Industrial Equipment_1985_50</v>
      </c>
      <c r="B5368" s="1" t="s">
        <v>40</v>
      </c>
      <c r="C5368" s="1">
        <v>2020</v>
      </c>
      <c r="D5368" s="1" t="s">
        <v>106</v>
      </c>
      <c r="E5368" s="1">
        <v>1985</v>
      </c>
      <c r="F5368" s="1">
        <v>50</v>
      </c>
      <c r="G5368" s="1" t="s">
        <v>5</v>
      </c>
      <c r="H5368" s="1">
        <v>2.2505352243347601E-5</v>
      </c>
      <c r="I5368" s="1">
        <v>2.7231476214450602E-5</v>
      </c>
      <c r="J5368" s="1">
        <v>3.2407707230420599E-5</v>
      </c>
      <c r="K5368" s="1">
        <v>7.4830027904979204E-5</v>
      </c>
      <c r="L5368" s="1">
        <v>5.1526470810368299E-5</v>
      </c>
      <c r="M5368" s="1">
        <v>3.9374444835424899E-3</v>
      </c>
      <c r="N5368" s="1">
        <v>7.0838735344511399E-6</v>
      </c>
      <c r="O5368" s="1">
        <v>6.5171636516950503E-6</v>
      </c>
      <c r="P5368" s="1">
        <v>3.5728466324681801E-8</v>
      </c>
      <c r="Q5368" s="1">
        <v>3.21368925611492E-8</v>
      </c>
      <c r="R5368" s="1">
        <v>127.746049948503</v>
      </c>
      <c r="S5368" s="1">
        <v>162.458558943307</v>
      </c>
      <c r="T5368" s="1">
        <v>0.30154533749227103</v>
      </c>
      <c r="U5368" s="1">
        <v>6498.3423577322801</v>
      </c>
      <c r="V5368" s="1">
        <f t="shared" si="333"/>
        <v>1.3875773363356418</v>
      </c>
      <c r="W5368" s="1">
        <f t="shared" si="334"/>
        <v>2.6255265250690525</v>
      </c>
      <c r="X5368" s="1">
        <f t="shared" si="335"/>
        <v>538.75334400576173</v>
      </c>
    </row>
    <row r="5369" spans="1:24" hidden="1" x14ac:dyDescent="0.3">
      <c r="A5369" s="18" t="str">
        <f t="shared" si="332"/>
        <v>Industrial - Other General Industrial Equipment_1985_75</v>
      </c>
      <c r="B5369" s="1" t="s">
        <v>40</v>
      </c>
      <c r="C5369" s="1">
        <v>2020</v>
      </c>
      <c r="D5369" s="1" t="s">
        <v>106</v>
      </c>
      <c r="E5369" s="1">
        <v>1985</v>
      </c>
      <c r="F5369" s="1">
        <v>75</v>
      </c>
      <c r="G5369" s="1" t="s">
        <v>5</v>
      </c>
      <c r="H5369" s="1">
        <v>1.6452221817334599E-5</v>
      </c>
      <c r="I5369" s="1">
        <v>1.9907188398974899E-5</v>
      </c>
      <c r="J5369" s="1">
        <v>2.3691199416961901E-5</v>
      </c>
      <c r="K5369" s="1">
        <v>6.4534364190599E-5</v>
      </c>
      <c r="L5369" s="1">
        <v>1.5765365557856301E-4</v>
      </c>
      <c r="M5369" s="1">
        <v>5.3883043402149899E-3</v>
      </c>
      <c r="N5369" s="1">
        <v>1.1558876099960199E-5</v>
      </c>
      <c r="O5369" s="1">
        <v>1.0634166011963299E-5</v>
      </c>
      <c r="P5369" s="1">
        <v>4.9323979116984298E-8</v>
      </c>
      <c r="Q5369" s="1">
        <v>4.3978615671164899E-8</v>
      </c>
      <c r="R5369" s="1">
        <v>174.817600161705</v>
      </c>
      <c r="S5369" s="1">
        <v>134.54124964248999</v>
      </c>
      <c r="T5369" s="1">
        <v>0.60309067498454305</v>
      </c>
      <c r="U5369" s="1">
        <v>9888.7818487230397</v>
      </c>
      <c r="V5369" s="1">
        <f t="shared" si="333"/>
        <v>0.66658529836799851</v>
      </c>
      <c r="W5369" s="1">
        <f t="shared" si="334"/>
        <v>5.2789779719999839</v>
      </c>
      <c r="X5369" s="1">
        <f t="shared" si="335"/>
        <v>223.08627080983837</v>
      </c>
    </row>
    <row r="5370" spans="1:24" hidden="1" x14ac:dyDescent="0.3">
      <c r="A5370" s="18" t="str">
        <f t="shared" si="332"/>
        <v>Industrial - Other General Industrial Equipment_1985_175</v>
      </c>
      <c r="B5370" s="1" t="s">
        <v>40</v>
      </c>
      <c r="C5370" s="1">
        <v>2020</v>
      </c>
      <c r="D5370" s="1" t="s">
        <v>106</v>
      </c>
      <c r="E5370" s="1">
        <v>1985</v>
      </c>
      <c r="F5370" s="1">
        <v>175</v>
      </c>
      <c r="G5370" s="1" t="s">
        <v>5</v>
      </c>
      <c r="H5370" s="1">
        <v>3.8650484209754199E-5</v>
      </c>
      <c r="I5370" s="1">
        <v>4.6767085893802502E-5</v>
      </c>
      <c r="J5370" s="1">
        <v>5.5656697262045997E-5</v>
      </c>
      <c r="K5370" s="1">
        <v>2.17015897163313E-4</v>
      </c>
      <c r="L5370" s="1">
        <v>5.1251528754803102E-4</v>
      </c>
      <c r="M5370" s="1">
        <v>2.0713921219659301E-2</v>
      </c>
      <c r="N5370" s="1">
        <v>2.9092369728183801E-5</v>
      </c>
      <c r="O5370" s="1">
        <v>2.6764980149929101E-5</v>
      </c>
      <c r="P5370" s="1">
        <v>1.9035095951395701E-7</v>
      </c>
      <c r="Q5370" s="1">
        <v>1.6906424040737E-7</v>
      </c>
      <c r="R5370" s="1">
        <v>672.04036166505398</v>
      </c>
      <c r="S5370" s="1">
        <v>257.64649306536899</v>
      </c>
      <c r="T5370" s="1">
        <v>0.30154533749227103</v>
      </c>
      <c r="U5370" s="1">
        <v>38002.857727141898</v>
      </c>
      <c r="V5370" s="1">
        <f t="shared" si="333"/>
        <v>0.40748596437239437</v>
      </c>
      <c r="W5370" s="1">
        <f t="shared" si="334"/>
        <v>4.4655933165547079</v>
      </c>
      <c r="X5370" s="1">
        <f t="shared" si="335"/>
        <v>854.42041720168459</v>
      </c>
    </row>
    <row r="5371" spans="1:24" hidden="1" x14ac:dyDescent="0.3">
      <c r="A5371" s="18" t="str">
        <f t="shared" si="332"/>
        <v>Industrial - Other General Industrial Equipment_1985_300</v>
      </c>
      <c r="B5371" s="1" t="s">
        <v>40</v>
      </c>
      <c r="C5371" s="1">
        <v>2020</v>
      </c>
      <c r="D5371" s="1" t="s">
        <v>106</v>
      </c>
      <c r="E5371" s="1">
        <v>1985</v>
      </c>
      <c r="F5371" s="1">
        <v>300</v>
      </c>
      <c r="G5371" s="1" t="s">
        <v>5</v>
      </c>
      <c r="H5371" s="1">
        <v>1.45340394928268E-5</v>
      </c>
      <c r="I5371" s="1">
        <v>1.7586187786320399E-5</v>
      </c>
      <c r="J5371" s="1">
        <v>2.09290168696706E-5</v>
      </c>
      <c r="K5371" s="1">
        <v>8.1606160554822696E-5</v>
      </c>
      <c r="L5371" s="1">
        <v>1.9272507401137999E-4</v>
      </c>
      <c r="M5371" s="1">
        <v>7.7892154577937798E-3</v>
      </c>
      <c r="N5371" s="1">
        <v>1.0939828030993499E-5</v>
      </c>
      <c r="O5371" s="1">
        <v>1.00646417885141E-5</v>
      </c>
      <c r="P5371" s="1">
        <v>7.1579138518920302E-8</v>
      </c>
      <c r="Q5371" s="1">
        <v>6.3574529456615898E-8</v>
      </c>
      <c r="R5371" s="1">
        <v>252.71251724056</v>
      </c>
      <c r="S5371" s="1">
        <v>67.270624821245093</v>
      </c>
      <c r="T5371" s="1">
        <v>0.30154533749227103</v>
      </c>
      <c r="U5371" s="1">
        <v>14295.007774514501</v>
      </c>
      <c r="V5371" s="1">
        <f t="shared" si="333"/>
        <v>0.4073576823360015</v>
      </c>
      <c r="W5371" s="1">
        <f t="shared" si="334"/>
        <v>4.4641874880000092</v>
      </c>
      <c r="X5371" s="1">
        <f t="shared" si="335"/>
        <v>223.08627080983908</v>
      </c>
    </row>
    <row r="5372" spans="1:24" hidden="1" x14ac:dyDescent="0.3">
      <c r="A5372" s="18" t="str">
        <f t="shared" si="332"/>
        <v>Industrial - Other General Industrial Equipment_1986_50</v>
      </c>
      <c r="B5372" s="1" t="s">
        <v>40</v>
      </c>
      <c r="C5372" s="1">
        <v>2020</v>
      </c>
      <c r="D5372" s="1" t="s">
        <v>106</v>
      </c>
      <c r="E5372" s="1">
        <v>1986</v>
      </c>
      <c r="F5372" s="1">
        <v>50</v>
      </c>
      <c r="G5372" s="1" t="s">
        <v>5</v>
      </c>
      <c r="H5372" s="1">
        <v>5.8229124642410098E-6</v>
      </c>
      <c r="I5372" s="1">
        <v>7.0457240817316304E-6</v>
      </c>
      <c r="J5372" s="1">
        <v>8.38499394850706E-6</v>
      </c>
      <c r="K5372" s="1">
        <v>1.9361114524044101E-5</v>
      </c>
      <c r="L5372" s="1">
        <v>1.33316788769094E-5</v>
      </c>
      <c r="M5372" s="1">
        <v>1.01875297540627E-3</v>
      </c>
      <c r="N5372" s="1">
        <v>1.83284291900187E-6</v>
      </c>
      <c r="O5372" s="1">
        <v>1.6862154854817199E-6</v>
      </c>
      <c r="P5372" s="1">
        <v>9.2441890995818807E-9</v>
      </c>
      <c r="Q5372" s="1">
        <v>8.3149248335628396E-9</v>
      </c>
      <c r="R5372" s="1">
        <v>33.052318331190499</v>
      </c>
      <c r="S5372" s="1">
        <v>33.635312410622497</v>
      </c>
      <c r="T5372" s="1">
        <v>0.15077266874613501</v>
      </c>
      <c r="U5372" s="1">
        <v>1681.76562053112</v>
      </c>
      <c r="V5372" s="1">
        <f t="shared" si="333"/>
        <v>1.3872309264000069</v>
      </c>
      <c r="W5372" s="1">
        <f t="shared" si="334"/>
        <v>2.6248710600000003</v>
      </c>
      <c r="X5372" s="1">
        <f t="shared" si="335"/>
        <v>223.08627080983948</v>
      </c>
    </row>
    <row r="5373" spans="1:24" hidden="1" x14ac:dyDescent="0.3">
      <c r="A5373" s="18" t="str">
        <f t="shared" si="332"/>
        <v>Industrial - Other General Industrial Equipment_1986_75</v>
      </c>
      <c r="B5373" s="1" t="s">
        <v>40</v>
      </c>
      <c r="C5373" s="1">
        <v>2020</v>
      </c>
      <c r="D5373" s="1" t="s">
        <v>106</v>
      </c>
      <c r="E5373" s="1">
        <v>1986</v>
      </c>
      <c r="F5373" s="1">
        <v>75</v>
      </c>
      <c r="G5373" s="1" t="s">
        <v>5</v>
      </c>
      <c r="H5373" s="1">
        <v>1.5007584007485399E-5</v>
      </c>
      <c r="I5373" s="1">
        <v>1.81591766490573E-5</v>
      </c>
      <c r="J5373" s="1">
        <v>2.1610920970779001E-5</v>
      </c>
      <c r="K5373" s="1">
        <v>5.88677263601943E-5</v>
      </c>
      <c r="L5373" s="1">
        <v>1.4381039269052099E-4</v>
      </c>
      <c r="M5373" s="1">
        <v>4.9151677470378003E-3</v>
      </c>
      <c r="N5373" s="1">
        <v>1.0543913522943899E-5</v>
      </c>
      <c r="O5373" s="1">
        <v>9.7004004411084394E-6</v>
      </c>
      <c r="P5373" s="1">
        <v>4.4992935811360003E-8</v>
      </c>
      <c r="Q5373" s="1">
        <v>4.01169384017488E-8</v>
      </c>
      <c r="R5373" s="1">
        <v>159.46720446289399</v>
      </c>
      <c r="S5373" s="1">
        <v>128.82324653268401</v>
      </c>
      <c r="T5373" s="1">
        <v>0.15077266874613501</v>
      </c>
      <c r="U5373" s="1">
        <v>9017.6272572879097</v>
      </c>
      <c r="V5373" s="1">
        <f t="shared" si="333"/>
        <v>0.66679521442755185</v>
      </c>
      <c r="W5373" s="1">
        <f t="shared" si="334"/>
        <v>5.2806403882834871</v>
      </c>
      <c r="X5373" s="1">
        <f t="shared" si="335"/>
        <v>854.42041720168424</v>
      </c>
    </row>
    <row r="5374" spans="1:24" hidden="1" x14ac:dyDescent="0.3">
      <c r="A5374" s="18" t="str">
        <f t="shared" si="332"/>
        <v>Industrial - Other General Industrial Equipment_1986_175</v>
      </c>
      <c r="B5374" s="1" t="s">
        <v>40</v>
      </c>
      <c r="C5374" s="1">
        <v>2020</v>
      </c>
      <c r="D5374" s="1" t="s">
        <v>106</v>
      </c>
      <c r="E5374" s="1">
        <v>1986</v>
      </c>
      <c r="F5374" s="1">
        <v>175</v>
      </c>
      <c r="G5374" s="1" t="s">
        <v>5</v>
      </c>
      <c r="H5374" s="1">
        <v>1.9652788581230901E-5</v>
      </c>
      <c r="I5374" s="1">
        <v>2.37798741832894E-5</v>
      </c>
      <c r="J5374" s="1">
        <v>2.8300015556972499E-5</v>
      </c>
      <c r="K5374" s="1">
        <v>1.10347066354227E-4</v>
      </c>
      <c r="L5374" s="1">
        <v>2.6060099366848998E-4</v>
      </c>
      <c r="M5374" s="1">
        <v>1.0532502315081E-2</v>
      </c>
      <c r="N5374" s="1">
        <v>1.4792730370262899E-5</v>
      </c>
      <c r="O5374" s="1">
        <v>1.3609311940641899E-5</v>
      </c>
      <c r="P5374" s="1">
        <v>9.6788623481673295E-8</v>
      </c>
      <c r="Q5374" s="1">
        <v>8.5964868003747605E-8</v>
      </c>
      <c r="R5374" s="1">
        <v>341.71543813477302</v>
      </c>
      <c r="S5374" s="1">
        <v>128.82324653268401</v>
      </c>
      <c r="T5374" s="1">
        <v>0.15077266874613501</v>
      </c>
      <c r="U5374" s="1">
        <v>19323.486979902598</v>
      </c>
      <c r="V5374" s="1">
        <f t="shared" si="333"/>
        <v>0.40748596437239554</v>
      </c>
      <c r="W5374" s="1">
        <f t="shared" si="334"/>
        <v>4.4655933165547159</v>
      </c>
      <c r="X5374" s="1">
        <f t="shared" si="335"/>
        <v>854.42041720168424</v>
      </c>
    </row>
    <row r="5375" spans="1:24" hidden="1" x14ac:dyDescent="0.3">
      <c r="A5375" s="18" t="str">
        <f t="shared" si="332"/>
        <v>Industrial - Other General Industrial Equipment_1987_25</v>
      </c>
      <c r="B5375" s="1" t="s">
        <v>40</v>
      </c>
      <c r="C5375" s="1">
        <v>2020</v>
      </c>
      <c r="D5375" s="1" t="s">
        <v>106</v>
      </c>
      <c r="E5375" s="1">
        <v>1987</v>
      </c>
      <c r="F5375" s="1">
        <v>25</v>
      </c>
      <c r="G5375" s="1" t="s">
        <v>5</v>
      </c>
      <c r="H5375" s="1">
        <v>0</v>
      </c>
      <c r="I5375" s="1">
        <v>0</v>
      </c>
      <c r="J5375" s="1">
        <v>0</v>
      </c>
      <c r="K5375" s="1">
        <v>0</v>
      </c>
      <c r="L5375" s="1">
        <v>0</v>
      </c>
      <c r="M5375" s="1">
        <v>0</v>
      </c>
      <c r="N5375" s="1">
        <v>0</v>
      </c>
      <c r="O5375" s="1">
        <v>0</v>
      </c>
      <c r="P5375" s="1">
        <v>0</v>
      </c>
      <c r="Q5375" s="1">
        <v>0</v>
      </c>
      <c r="R5375" s="1">
        <v>0</v>
      </c>
      <c r="S5375" s="1">
        <v>0</v>
      </c>
      <c r="T5375" s="1">
        <v>0</v>
      </c>
      <c r="U5375" s="1">
        <v>0</v>
      </c>
      <c r="V5375" s="1">
        <f t="shared" si="333"/>
        <v>0</v>
      </c>
      <c r="W5375" s="1">
        <f t="shared" si="334"/>
        <v>0</v>
      </c>
      <c r="X5375" s="1" t="e">
        <f t="shared" si="335"/>
        <v>#DIV/0!</v>
      </c>
    </row>
    <row r="5376" spans="1:24" hidden="1" x14ac:dyDescent="0.3">
      <c r="A5376" s="18" t="str">
        <f t="shared" si="332"/>
        <v>Industrial - Other General Industrial Equipment_1987_100</v>
      </c>
      <c r="B5376" s="1" t="s">
        <v>40</v>
      </c>
      <c r="C5376" s="1">
        <v>2020</v>
      </c>
      <c r="D5376" s="1" t="s">
        <v>106</v>
      </c>
      <c r="E5376" s="1">
        <v>1987</v>
      </c>
      <c r="F5376" s="1">
        <v>100</v>
      </c>
      <c r="G5376" s="1" t="s">
        <v>5</v>
      </c>
      <c r="H5376" s="1">
        <v>1.0632388249297901E-5</v>
      </c>
      <c r="I5376" s="1">
        <v>1.28651897816504E-5</v>
      </c>
      <c r="J5376" s="1">
        <v>1.5310639078988901E-5</v>
      </c>
      <c r="K5376" s="1">
        <v>4.17058816197749E-5</v>
      </c>
      <c r="L5376" s="1">
        <v>1.0188501550995599E-4</v>
      </c>
      <c r="M5376" s="1">
        <v>3.4822374987783901E-3</v>
      </c>
      <c r="N5376" s="1">
        <v>7.4700219693620304E-6</v>
      </c>
      <c r="O5376" s="1">
        <v>6.8724202118130697E-6</v>
      </c>
      <c r="P5376" s="1">
        <v>3.1876040925942E-8</v>
      </c>
      <c r="Q5376" s="1">
        <v>2.8421554345310601E-8</v>
      </c>
      <c r="R5376" s="1">
        <v>112.977360648721</v>
      </c>
      <c r="S5376" s="1">
        <v>67.270624821245093</v>
      </c>
      <c r="T5376" s="1">
        <v>0.30154533749227103</v>
      </c>
      <c r="U5376" s="1">
        <v>6390.70935801829</v>
      </c>
      <c r="V5376" s="1">
        <f t="shared" si="333"/>
        <v>0.6665852983679964</v>
      </c>
      <c r="W5376" s="1">
        <f t="shared" si="334"/>
        <v>5.2789779720000007</v>
      </c>
      <c r="X5376" s="1">
        <f t="shared" si="335"/>
        <v>223.08627080983908</v>
      </c>
    </row>
    <row r="5377" spans="1:24" hidden="1" x14ac:dyDescent="0.3">
      <c r="A5377" s="18" t="str">
        <f t="shared" si="332"/>
        <v>Industrial - Other General Industrial Equipment_1988_50</v>
      </c>
      <c r="B5377" s="1" t="s">
        <v>40</v>
      </c>
      <c r="C5377" s="1">
        <v>2020</v>
      </c>
      <c r="D5377" s="1" t="s">
        <v>106</v>
      </c>
      <c r="E5377" s="1">
        <v>1988</v>
      </c>
      <c r="F5377" s="1">
        <v>50</v>
      </c>
      <c r="G5377" s="1" t="s">
        <v>5</v>
      </c>
      <c r="H5377" s="1">
        <v>2.7360703484852002E-5</v>
      </c>
      <c r="I5377" s="1">
        <v>3.3106451216670897E-5</v>
      </c>
      <c r="J5377" s="1">
        <v>3.9399413018186898E-5</v>
      </c>
      <c r="K5377" s="1">
        <v>9.2969057040999403E-5</v>
      </c>
      <c r="L5377" s="1">
        <v>6.3148623646124E-5</v>
      </c>
      <c r="M5377" s="1">
        <v>4.89189314817658E-3</v>
      </c>
      <c r="N5377" s="1">
        <v>8.8010262876274103E-6</v>
      </c>
      <c r="O5377" s="1">
        <v>8.0969441846172097E-6</v>
      </c>
      <c r="P5377" s="1">
        <v>4.4407157018321603E-8</v>
      </c>
      <c r="Q5377" s="1">
        <v>3.9926974254664799E-8</v>
      </c>
      <c r="R5377" s="1">
        <v>158.712085735231</v>
      </c>
      <c r="S5377" s="1">
        <v>229.729183764552</v>
      </c>
      <c r="T5377" s="1">
        <v>0.60309067498454305</v>
      </c>
      <c r="U5377" s="1">
        <v>8097.9537277004702</v>
      </c>
      <c r="V5377" s="1">
        <f t="shared" si="333"/>
        <v>1.3537109432167709</v>
      </c>
      <c r="W5377" s="1">
        <f t="shared" si="334"/>
        <v>2.582124623366127</v>
      </c>
      <c r="X5377" s="1">
        <f t="shared" si="335"/>
        <v>380.91980740779962</v>
      </c>
    </row>
    <row r="5378" spans="1:24" hidden="1" x14ac:dyDescent="0.3">
      <c r="A5378" s="18" t="str">
        <f t="shared" si="332"/>
        <v>Industrial - Other General Industrial Equipment_1988_75</v>
      </c>
      <c r="B5378" s="1" t="s">
        <v>40</v>
      </c>
      <c r="C5378" s="1">
        <v>2020</v>
      </c>
      <c r="D5378" s="1" t="s">
        <v>106</v>
      </c>
      <c r="E5378" s="1">
        <v>1988</v>
      </c>
      <c r="F5378" s="1">
        <v>75</v>
      </c>
      <c r="G5378" s="1" t="s">
        <v>5</v>
      </c>
      <c r="H5378" s="1">
        <v>1.08887663368007E-5</v>
      </c>
      <c r="I5378" s="1">
        <v>1.31754072675288E-5</v>
      </c>
      <c r="J5378" s="1">
        <v>1.5679823524993001E-5</v>
      </c>
      <c r="K5378" s="1">
        <v>4.5161614948755597E-5</v>
      </c>
      <c r="L5378" s="1">
        <v>1.02077469431176E-4</v>
      </c>
      <c r="M5378" s="1">
        <v>5.1867011166015003E-3</v>
      </c>
      <c r="N5378" s="1">
        <v>9.1404531135887595E-6</v>
      </c>
      <c r="O5378" s="1">
        <v>8.4092168645016596E-6</v>
      </c>
      <c r="P5378" s="1">
        <v>4.7626961000833597E-8</v>
      </c>
      <c r="Q5378" s="1">
        <v>4.2333157261699498E-8</v>
      </c>
      <c r="R5378" s="1">
        <v>168.27680559783201</v>
      </c>
      <c r="S5378" s="1">
        <v>134.54124964248999</v>
      </c>
      <c r="T5378" s="1">
        <v>0.60309067498454305</v>
      </c>
      <c r="U5378" s="1">
        <v>9518.7934122061906</v>
      </c>
      <c r="V5378" s="1">
        <f t="shared" si="333"/>
        <v>0.45832204598399739</v>
      </c>
      <c r="W5378" s="1">
        <f t="shared" si="334"/>
        <v>3.5508848939999771</v>
      </c>
      <c r="X5378" s="1">
        <f t="shared" si="335"/>
        <v>223.08627080983837</v>
      </c>
    </row>
    <row r="5379" spans="1:24" hidden="1" x14ac:dyDescent="0.3">
      <c r="A5379" s="18" t="str">
        <f t="shared" si="332"/>
        <v>Industrial - Other General Industrial Equipment_1988_175</v>
      </c>
      <c r="B5379" s="1" t="s">
        <v>40</v>
      </c>
      <c r="C5379" s="1">
        <v>2020</v>
      </c>
      <c r="D5379" s="1" t="s">
        <v>106</v>
      </c>
      <c r="E5379" s="1">
        <v>1988</v>
      </c>
      <c r="F5379" s="1">
        <v>175</v>
      </c>
      <c r="G5379" s="1" t="s">
        <v>5</v>
      </c>
      <c r="H5379" s="1">
        <v>4.6270911706189897E-6</v>
      </c>
      <c r="I5379" s="1">
        <v>5.5987803164489696E-6</v>
      </c>
      <c r="J5379" s="1">
        <v>6.6630112856913404E-6</v>
      </c>
      <c r="K5379" s="1">
        <v>2.16047546151775E-5</v>
      </c>
      <c r="L5379" s="1">
        <v>5.8964433947957998E-5</v>
      </c>
      <c r="M5379" s="1">
        <v>3.20732401203273E-3</v>
      </c>
      <c r="N5379" s="1">
        <v>3.1103849154482201E-6</v>
      </c>
      <c r="O5379" s="1">
        <v>2.8615541222123699E-6</v>
      </c>
      <c r="P5379" s="1">
        <v>2.9514488319348301E-8</v>
      </c>
      <c r="Q5379" s="1">
        <v>2.6177747423312402E-8</v>
      </c>
      <c r="R5379" s="1">
        <v>104.058095334348</v>
      </c>
      <c r="S5379" s="1">
        <v>33.635312410622497</v>
      </c>
      <c r="T5379" s="1">
        <v>0.15077266874613501</v>
      </c>
      <c r="U5379" s="1">
        <v>5886.1796718589503</v>
      </c>
      <c r="V5379" s="1">
        <f t="shared" si="333"/>
        <v>0.31495500431999968</v>
      </c>
      <c r="W5379" s="1">
        <f t="shared" si="334"/>
        <v>3.3169980779999966</v>
      </c>
      <c r="X5379" s="1">
        <f t="shared" si="335"/>
        <v>223.08627080983948</v>
      </c>
    </row>
    <row r="5380" spans="1:24" hidden="1" x14ac:dyDescent="0.3">
      <c r="A5380" s="18" t="str">
        <f t="shared" si="332"/>
        <v>Industrial - Other General Industrial Equipment_1989_50</v>
      </c>
      <c r="B5380" s="1" t="s">
        <v>40</v>
      </c>
      <c r="C5380" s="1">
        <v>2020</v>
      </c>
      <c r="D5380" s="1" t="s">
        <v>106</v>
      </c>
      <c r="E5380" s="1">
        <v>1989</v>
      </c>
      <c r="F5380" s="1">
        <v>50</v>
      </c>
      <c r="G5380" s="1" t="s">
        <v>5</v>
      </c>
      <c r="H5380" s="1">
        <v>5.6979572611457204E-6</v>
      </c>
      <c r="I5380" s="1">
        <v>6.8945282859863197E-6</v>
      </c>
      <c r="J5380" s="1">
        <v>8.2050584560498306E-6</v>
      </c>
      <c r="K5380" s="1">
        <v>1.9361114524044101E-5</v>
      </c>
      <c r="L5380" s="1">
        <v>1.31509103497649E-5</v>
      </c>
      <c r="M5380" s="1">
        <v>1.01875297540627E-3</v>
      </c>
      <c r="N5380" s="1">
        <v>1.83284291900187E-6</v>
      </c>
      <c r="O5380" s="1">
        <v>1.6862154854817199E-6</v>
      </c>
      <c r="P5380" s="1">
        <v>9.2479377556747307E-9</v>
      </c>
      <c r="Q5380" s="1">
        <v>8.3149248335628396E-9</v>
      </c>
      <c r="R5380" s="1">
        <v>33.052318331190499</v>
      </c>
      <c r="S5380" s="1">
        <v>33.635312410622497</v>
      </c>
      <c r="T5380" s="1">
        <v>0.15077266874613501</v>
      </c>
      <c r="U5380" s="1">
        <v>1681.76562053112</v>
      </c>
      <c r="V5380" s="1">
        <f t="shared" si="333"/>
        <v>1.3574620224000076</v>
      </c>
      <c r="W5380" s="1">
        <f t="shared" si="334"/>
        <v>2.5892795880000072</v>
      </c>
      <c r="X5380" s="1">
        <f t="shared" si="335"/>
        <v>223.08627080983948</v>
      </c>
    </row>
    <row r="5381" spans="1:24" hidden="1" x14ac:dyDescent="0.3">
      <c r="A5381" s="18" t="str">
        <f t="shared" si="332"/>
        <v>Industrial - Other General Industrial Equipment_1989_75</v>
      </c>
      <c r="B5381" s="1" t="s">
        <v>40</v>
      </c>
      <c r="C5381" s="1">
        <v>2020</v>
      </c>
      <c r="D5381" s="1" t="s">
        <v>106</v>
      </c>
      <c r="E5381" s="1">
        <v>1989</v>
      </c>
      <c r="F5381" s="1">
        <v>75</v>
      </c>
      <c r="G5381" s="1" t="s">
        <v>5</v>
      </c>
      <c r="H5381" s="1">
        <v>6.7861174537627304E-5</v>
      </c>
      <c r="I5381" s="1">
        <v>8.2112021190529097E-5</v>
      </c>
      <c r="J5381" s="1">
        <v>9.77200913341834E-5</v>
      </c>
      <c r="K5381" s="1">
        <v>2.8145706681948E-4</v>
      </c>
      <c r="L5381" s="1">
        <v>6.3616912652601505E-4</v>
      </c>
      <c r="M5381" s="1">
        <v>3.2324656334908199E-2</v>
      </c>
      <c r="N5381" s="1">
        <v>5.69653039571509E-5</v>
      </c>
      <c r="O5381" s="1">
        <v>5.2408079640578797E-5</v>
      </c>
      <c r="P5381" s="1">
        <v>2.9682164289365598E-7</v>
      </c>
      <c r="Q5381" s="1">
        <v>2.6382949957846901E-7</v>
      </c>
      <c r="R5381" s="1">
        <v>1048.73787554009</v>
      </c>
      <c r="S5381" s="1">
        <v>806.57479160672904</v>
      </c>
      <c r="T5381" s="1">
        <v>1.05540868122295</v>
      </c>
      <c r="U5381" s="1">
        <v>57727.710084995902</v>
      </c>
      <c r="V5381" s="1">
        <f t="shared" si="333"/>
        <v>0.47098926939936703</v>
      </c>
      <c r="W5381" s="1">
        <f t="shared" si="334"/>
        <v>3.649025170403196</v>
      </c>
      <c r="X5381" s="1">
        <f t="shared" si="335"/>
        <v>764.22982485999091</v>
      </c>
    </row>
    <row r="5382" spans="1:24" hidden="1" x14ac:dyDescent="0.3">
      <c r="A5382" s="18" t="str">
        <f t="shared" si="332"/>
        <v>Industrial - Other General Industrial Equipment_1989_600</v>
      </c>
      <c r="B5382" s="1" t="s">
        <v>40</v>
      </c>
      <c r="C5382" s="1">
        <v>2020</v>
      </c>
      <c r="D5382" s="1" t="s">
        <v>106</v>
      </c>
      <c r="E5382" s="1">
        <v>1989</v>
      </c>
      <c r="F5382" s="1">
        <v>600</v>
      </c>
      <c r="G5382" s="1" t="s">
        <v>5</v>
      </c>
      <c r="H5382" s="1">
        <v>7.6642323442208705E-6</v>
      </c>
      <c r="I5382" s="1">
        <v>9.2737211365072603E-6</v>
      </c>
      <c r="J5382" s="1">
        <v>1.1036494575678E-5</v>
      </c>
      <c r="K5382" s="1">
        <v>3.6888025505763703E-5</v>
      </c>
      <c r="L5382" s="1">
        <v>1.0061821549580199E-4</v>
      </c>
      <c r="M5382" s="1">
        <v>5.8281659190080499E-3</v>
      </c>
      <c r="N5382" s="1">
        <v>4.9463067306543703E-6</v>
      </c>
      <c r="O5382" s="1">
        <v>4.5506021922020203E-6</v>
      </c>
      <c r="P5382" s="1">
        <v>5.3654357231504497E-8</v>
      </c>
      <c r="Q5382" s="1">
        <v>4.7568706746362002E-8</v>
      </c>
      <c r="R5382" s="1">
        <v>189.08842466470099</v>
      </c>
      <c r="S5382" s="1">
        <v>33.635312410622497</v>
      </c>
      <c r="T5382" s="1">
        <v>0.15077266874613501</v>
      </c>
      <c r="U5382" s="1">
        <v>10696.0293465779</v>
      </c>
      <c r="V5382" s="1">
        <f t="shared" si="333"/>
        <v>0.2870913101760022</v>
      </c>
      <c r="W5382" s="1">
        <f t="shared" si="334"/>
        <v>3.1148893620000115</v>
      </c>
      <c r="X5382" s="1">
        <f t="shared" si="335"/>
        <v>223.08627080983948</v>
      </c>
    </row>
    <row r="5383" spans="1:24" hidden="1" x14ac:dyDescent="0.3">
      <c r="A5383" s="18" t="str">
        <f t="shared" si="332"/>
        <v>Industrial - Other General Industrial Equipment_1990_50</v>
      </c>
      <c r="B5383" s="1" t="s">
        <v>40</v>
      </c>
      <c r="C5383" s="1">
        <v>2020</v>
      </c>
      <c r="D5383" s="1" t="s">
        <v>106</v>
      </c>
      <c r="E5383" s="1">
        <v>1990</v>
      </c>
      <c r="F5383" s="1">
        <v>50</v>
      </c>
      <c r="G5383" s="1" t="s">
        <v>5</v>
      </c>
      <c r="H5383" s="1">
        <v>1.1755493051294E-4</v>
      </c>
      <c r="I5383" s="1">
        <v>1.4224146592065699E-4</v>
      </c>
      <c r="J5383" s="1">
        <v>1.6927909993863399E-4</v>
      </c>
      <c r="K5383" s="1">
        <v>3.9944042543931598E-4</v>
      </c>
      <c r="L5383" s="1">
        <v>2.7131729521566602E-4</v>
      </c>
      <c r="M5383" s="1">
        <v>2.10179595502362E-2</v>
      </c>
      <c r="N5383" s="1">
        <v>3.7813502648329099E-5</v>
      </c>
      <c r="O5383" s="1">
        <v>3.4788422436462797E-5</v>
      </c>
      <c r="P5383" s="1">
        <v>1.9079481126851099E-7</v>
      </c>
      <c r="Q5383" s="1">
        <v>1.7154576038944499E-7</v>
      </c>
      <c r="R5383" s="1">
        <v>681.90455046224895</v>
      </c>
      <c r="S5383" s="1">
        <v>974.75135365984204</v>
      </c>
      <c r="T5383" s="1">
        <v>1.8092720249536201</v>
      </c>
      <c r="U5383" s="1">
        <v>35497.195129112602</v>
      </c>
      <c r="V5383" s="1">
        <f t="shared" si="333"/>
        <v>1.3268468025521913</v>
      </c>
      <c r="W5383" s="1">
        <f t="shared" si="334"/>
        <v>2.5308828428049472</v>
      </c>
      <c r="X5383" s="1">
        <f t="shared" si="335"/>
        <v>538.75334400576355</v>
      </c>
    </row>
    <row r="5384" spans="1:24" hidden="1" x14ac:dyDescent="0.3">
      <c r="A5384" s="18" t="str">
        <f t="shared" si="332"/>
        <v>Industrial - Other General Industrial Equipment_1990_100</v>
      </c>
      <c r="B5384" s="1" t="s">
        <v>40</v>
      </c>
      <c r="C5384" s="1">
        <v>2020</v>
      </c>
      <c r="D5384" s="1" t="s">
        <v>106</v>
      </c>
      <c r="E5384" s="1">
        <v>1990</v>
      </c>
      <c r="F5384" s="1">
        <v>100</v>
      </c>
      <c r="G5384" s="1" t="s">
        <v>5</v>
      </c>
      <c r="H5384" s="1">
        <v>1.1203180993736701E-5</v>
      </c>
      <c r="I5384" s="1">
        <v>1.35558490024214E-5</v>
      </c>
      <c r="J5384" s="1">
        <v>1.61325806309808E-5</v>
      </c>
      <c r="K5384" s="1">
        <v>4.6465662921830301E-5</v>
      </c>
      <c r="L5384" s="1">
        <v>1.05024970694348E-4</v>
      </c>
      <c r="M5384" s="1">
        <v>5.33646783964104E-3</v>
      </c>
      <c r="N5384" s="1">
        <v>9.4043849807127395E-6</v>
      </c>
      <c r="O5384" s="1">
        <v>8.6520341822557193E-6</v>
      </c>
      <c r="P5384" s="1">
        <v>4.9002196187336901E-8</v>
      </c>
      <c r="Q5384" s="1">
        <v>4.3555533121898698E-8</v>
      </c>
      <c r="R5384" s="1">
        <v>173.13582198828499</v>
      </c>
      <c r="S5384" s="1">
        <v>128.82324653268401</v>
      </c>
      <c r="T5384" s="1">
        <v>0.15077266874613501</v>
      </c>
      <c r="U5384" s="1">
        <v>9790.5667364840192</v>
      </c>
      <c r="V5384" s="1">
        <f t="shared" si="333"/>
        <v>0.45846637733684387</v>
      </c>
      <c r="W5384" s="1">
        <f t="shared" si="334"/>
        <v>3.5520031121285798</v>
      </c>
      <c r="X5384" s="1">
        <f t="shared" si="335"/>
        <v>854.42041720168424</v>
      </c>
    </row>
    <row r="5385" spans="1:24" hidden="1" x14ac:dyDescent="0.3">
      <c r="A5385" s="18" t="str">
        <f t="shared" si="332"/>
        <v>Industrial - Other General Industrial Equipment_1990_600</v>
      </c>
      <c r="B5385" s="1" t="s">
        <v>40</v>
      </c>
      <c r="C5385" s="1">
        <v>2020</v>
      </c>
      <c r="D5385" s="1" t="s">
        <v>106</v>
      </c>
      <c r="E5385" s="1">
        <v>1990</v>
      </c>
      <c r="F5385" s="1">
        <v>600</v>
      </c>
      <c r="G5385" s="1" t="s">
        <v>5</v>
      </c>
      <c r="H5385" s="1">
        <v>7.6642323442208705E-6</v>
      </c>
      <c r="I5385" s="1">
        <v>9.2737211365072603E-6</v>
      </c>
      <c r="J5385" s="1">
        <v>1.1036494575678E-5</v>
      </c>
      <c r="K5385" s="1">
        <v>3.6888025505763703E-5</v>
      </c>
      <c r="L5385" s="1">
        <v>1.0061821549580199E-4</v>
      </c>
      <c r="M5385" s="1">
        <v>5.8281659190080499E-3</v>
      </c>
      <c r="N5385" s="1">
        <v>4.9463067306543703E-6</v>
      </c>
      <c r="O5385" s="1">
        <v>4.5506021922020203E-6</v>
      </c>
      <c r="P5385" s="1">
        <v>5.3654357231504497E-8</v>
      </c>
      <c r="Q5385" s="1">
        <v>4.7568706746362002E-8</v>
      </c>
      <c r="R5385" s="1">
        <v>189.08842466470099</v>
      </c>
      <c r="S5385" s="1">
        <v>33.635312410622497</v>
      </c>
      <c r="T5385" s="1">
        <v>0.15077266874613501</v>
      </c>
      <c r="U5385" s="1">
        <v>10696.0293465779</v>
      </c>
      <c r="V5385" s="1">
        <f t="shared" si="333"/>
        <v>0.2870913101760022</v>
      </c>
      <c r="W5385" s="1">
        <f t="shared" si="334"/>
        <v>3.1148893620000115</v>
      </c>
      <c r="X5385" s="1">
        <f t="shared" si="335"/>
        <v>223.08627080983948</v>
      </c>
    </row>
    <row r="5386" spans="1:24" hidden="1" x14ac:dyDescent="0.3">
      <c r="A5386" s="18" t="str">
        <f t="shared" ref="A5386:A5449" si="336">D5386&amp;"_"&amp;E5386&amp;"_"&amp;F5386</f>
        <v>Industrial - Other General Industrial Equipment_1991_25</v>
      </c>
      <c r="B5386" s="1" t="s">
        <v>40</v>
      </c>
      <c r="C5386" s="1">
        <v>2020</v>
      </c>
      <c r="D5386" s="1" t="s">
        <v>106</v>
      </c>
      <c r="E5386" s="1">
        <v>1991</v>
      </c>
      <c r="F5386" s="1">
        <v>25</v>
      </c>
      <c r="G5386" s="1" t="s">
        <v>5</v>
      </c>
      <c r="H5386" s="1">
        <v>0</v>
      </c>
      <c r="I5386" s="1">
        <v>0</v>
      </c>
      <c r="J5386" s="1">
        <v>0</v>
      </c>
      <c r="K5386" s="1">
        <v>0</v>
      </c>
      <c r="L5386" s="1">
        <v>0</v>
      </c>
      <c r="M5386" s="1">
        <v>0</v>
      </c>
      <c r="N5386" s="1">
        <v>0</v>
      </c>
      <c r="O5386" s="1">
        <v>0</v>
      </c>
      <c r="P5386" s="1">
        <v>0</v>
      </c>
      <c r="Q5386" s="1">
        <v>0</v>
      </c>
      <c r="R5386" s="1">
        <v>0</v>
      </c>
      <c r="S5386" s="1">
        <v>0</v>
      </c>
      <c r="T5386" s="1">
        <v>0</v>
      </c>
      <c r="U5386" s="1">
        <v>0</v>
      </c>
      <c r="V5386" s="1">
        <f t="shared" si="333"/>
        <v>0</v>
      </c>
      <c r="W5386" s="1">
        <f t="shared" si="334"/>
        <v>0</v>
      </c>
      <c r="X5386" s="1" t="e">
        <f t="shared" si="335"/>
        <v>#DIV/0!</v>
      </c>
    </row>
    <row r="5387" spans="1:24" hidden="1" x14ac:dyDescent="0.3">
      <c r="A5387" s="18" t="str">
        <f t="shared" si="336"/>
        <v>Industrial - Other General Industrial Equipment_1991_50</v>
      </c>
      <c r="B5387" s="1" t="s">
        <v>40</v>
      </c>
      <c r="C5387" s="1">
        <v>2020</v>
      </c>
      <c r="D5387" s="1" t="s">
        <v>106</v>
      </c>
      <c r="E5387" s="1">
        <v>1991</v>
      </c>
      <c r="F5387" s="1">
        <v>50</v>
      </c>
      <c r="G5387" s="1" t="s">
        <v>5</v>
      </c>
      <c r="H5387" s="1">
        <v>5.4369348062613901E-5</v>
      </c>
      <c r="I5387" s="1">
        <v>6.5786911155762802E-5</v>
      </c>
      <c r="J5387" s="1">
        <v>7.8291861210164E-5</v>
      </c>
      <c r="K5387" s="1">
        <v>1.8474185154316499E-4</v>
      </c>
      <c r="L5387" s="1">
        <v>1.2548469379056499E-4</v>
      </c>
      <c r="M5387" s="1">
        <v>9.7208407453989506E-3</v>
      </c>
      <c r="N5387" s="1">
        <v>1.7488806960140801E-5</v>
      </c>
      <c r="O5387" s="1">
        <v>1.6089702403329502E-5</v>
      </c>
      <c r="P5387" s="1">
        <v>8.8242912969579996E-8</v>
      </c>
      <c r="Q5387" s="1">
        <v>7.9340195384257503E-8</v>
      </c>
      <c r="R5387" s="1">
        <v>315.38197239188599</v>
      </c>
      <c r="S5387" s="1">
        <v>420.10505200867601</v>
      </c>
      <c r="T5387" s="1">
        <v>0.60309067498454305</v>
      </c>
      <c r="U5387" s="1">
        <v>16804.202080347</v>
      </c>
      <c r="V5387" s="1">
        <f t="shared" ref="V5387:V5450" si="337">IFERROR(CONVERT(I5387,"ton","g")*365/U5387,0)</f>
        <v>1.2963139687629344</v>
      </c>
      <c r="W5387" s="1">
        <f t="shared" ref="W5387:W5450" si="338">IFERROR(CONVERT(L5387,"ton","g")*365/U5387,0)</f>
        <v>2.4726432442086086</v>
      </c>
      <c r="X5387" s="1">
        <f t="shared" ref="X5387:X5450" si="339">S5387/T5387</f>
        <v>696.58688060372197</v>
      </c>
    </row>
    <row r="5388" spans="1:24" hidden="1" x14ac:dyDescent="0.3">
      <c r="A5388" s="18" t="str">
        <f t="shared" si="336"/>
        <v>Industrial - Other General Industrial Equipment_1991_100</v>
      </c>
      <c r="B5388" s="1" t="s">
        <v>40</v>
      </c>
      <c r="C5388" s="1">
        <v>2020</v>
      </c>
      <c r="D5388" s="1" t="s">
        <v>106</v>
      </c>
      <c r="E5388" s="1">
        <v>1991</v>
      </c>
      <c r="F5388" s="1">
        <v>100</v>
      </c>
      <c r="G5388" s="1" t="s">
        <v>5</v>
      </c>
      <c r="H5388" s="1">
        <v>3.00114407869419E-6</v>
      </c>
      <c r="I5388" s="1">
        <v>3.6313843352199699E-6</v>
      </c>
      <c r="J5388" s="1">
        <v>4.3216474733196304E-6</v>
      </c>
      <c r="K5388" s="1">
        <v>1.2447370904604E-5</v>
      </c>
      <c r="L5388" s="1">
        <v>2.81344262036458E-5</v>
      </c>
      <c r="M5388" s="1">
        <v>1.4295501310774401E-3</v>
      </c>
      <c r="N5388" s="1">
        <v>2.51927682989372E-6</v>
      </c>
      <c r="O5388" s="1">
        <v>2.3177346835022198E-6</v>
      </c>
      <c r="P5388" s="1">
        <v>1.31268655762015E-8</v>
      </c>
      <c r="Q5388" s="1">
        <v>1.1667795994390601E-8</v>
      </c>
      <c r="R5388" s="1">
        <v>46.380179634738198</v>
      </c>
      <c r="S5388" s="1">
        <v>33.635312410622497</v>
      </c>
      <c r="T5388" s="1">
        <v>0.15077266874613501</v>
      </c>
      <c r="U5388" s="1">
        <v>2623.55436802856</v>
      </c>
      <c r="V5388" s="1">
        <f t="shared" si="337"/>
        <v>0.45832204598399984</v>
      </c>
      <c r="W5388" s="1">
        <f t="shared" si="338"/>
        <v>3.550884893999994</v>
      </c>
      <c r="X5388" s="1">
        <f t="shared" si="339"/>
        <v>223.08627080983948</v>
      </c>
    </row>
    <row r="5389" spans="1:24" hidden="1" x14ac:dyDescent="0.3">
      <c r="A5389" s="18" t="str">
        <f t="shared" si="336"/>
        <v>Industrial - Other General Industrial Equipment_1991_300</v>
      </c>
      <c r="B5389" s="1" t="s">
        <v>40</v>
      </c>
      <c r="C5389" s="1">
        <v>2020</v>
      </c>
      <c r="D5389" s="1" t="s">
        <v>106</v>
      </c>
      <c r="E5389" s="1">
        <v>1991</v>
      </c>
      <c r="F5389" s="1">
        <v>300</v>
      </c>
      <c r="G5389" s="1" t="s">
        <v>5</v>
      </c>
      <c r="H5389" s="1">
        <v>4.8914963803686403E-6</v>
      </c>
      <c r="I5389" s="1">
        <v>5.9187106202460603E-6</v>
      </c>
      <c r="J5389" s="1">
        <v>7.0437547877308503E-6</v>
      </c>
      <c r="K5389" s="1">
        <v>2.2839312021758999E-5</v>
      </c>
      <c r="L5389" s="1">
        <v>6.2333830173555606E-5</v>
      </c>
      <c r="M5389" s="1">
        <v>3.3905996698631699E-3</v>
      </c>
      <c r="N5389" s="1">
        <v>3.28812119633098E-6</v>
      </c>
      <c r="O5389" s="1">
        <v>3.0250715006245E-6</v>
      </c>
      <c r="P5389" s="1">
        <v>3.1201030509025203E-8</v>
      </c>
      <c r="Q5389" s="1">
        <v>2.7673618704644599E-8</v>
      </c>
      <c r="R5389" s="1">
        <v>110.00427221059699</v>
      </c>
      <c r="S5389" s="1">
        <v>33.635312410622497</v>
      </c>
      <c r="T5389" s="1">
        <v>0.15077266874613501</v>
      </c>
      <c r="U5389" s="1">
        <v>6222.5327959651704</v>
      </c>
      <c r="V5389" s="1">
        <f t="shared" si="337"/>
        <v>0.31495500432000029</v>
      </c>
      <c r="W5389" s="1">
        <f t="shared" si="338"/>
        <v>3.3169980779999997</v>
      </c>
      <c r="X5389" s="1">
        <f t="shared" si="339"/>
        <v>223.08627080983948</v>
      </c>
    </row>
    <row r="5390" spans="1:24" hidden="1" x14ac:dyDescent="0.3">
      <c r="A5390" s="18" t="str">
        <f t="shared" si="336"/>
        <v>Industrial - Other General Industrial Equipment_1992_50</v>
      </c>
      <c r="B5390" s="1" t="s">
        <v>40</v>
      </c>
      <c r="C5390" s="1">
        <v>2020</v>
      </c>
      <c r="D5390" s="1" t="s">
        <v>106</v>
      </c>
      <c r="E5390" s="1">
        <v>1992</v>
      </c>
      <c r="F5390" s="1">
        <v>50</v>
      </c>
      <c r="G5390" s="1" t="s">
        <v>5</v>
      </c>
      <c r="H5390" s="1">
        <v>4.77818622383762E-5</v>
      </c>
      <c r="I5390" s="1">
        <v>5.7816053308435198E-5</v>
      </c>
      <c r="J5390" s="1">
        <v>6.8805881623261797E-5</v>
      </c>
      <c r="K5390" s="1">
        <v>1.6235820392645101E-4</v>
      </c>
      <c r="L5390" s="1">
        <v>1.10280747615743E-4</v>
      </c>
      <c r="M5390" s="1">
        <v>8.5430465857882706E-3</v>
      </c>
      <c r="N5390" s="1">
        <v>1.5369832353344301E-5</v>
      </c>
      <c r="O5390" s="1">
        <v>1.4140245765076799E-5</v>
      </c>
      <c r="P5390" s="1">
        <v>7.7551246451763801E-8</v>
      </c>
      <c r="Q5390" s="1">
        <v>6.9727197785240305E-8</v>
      </c>
      <c r="R5390" s="1">
        <v>277.16973799174201</v>
      </c>
      <c r="S5390" s="1">
        <v>291.28180547599101</v>
      </c>
      <c r="T5390" s="1">
        <v>0.45231800623840701</v>
      </c>
      <c r="U5390" s="1">
        <v>13496.0569870542</v>
      </c>
      <c r="V5390" s="1">
        <f t="shared" si="337"/>
        <v>1.4185026106990997</v>
      </c>
      <c r="W5390" s="1">
        <f t="shared" si="338"/>
        <v>2.7057109479307329</v>
      </c>
      <c r="X5390" s="1">
        <f t="shared" si="339"/>
        <v>643.9757017377342</v>
      </c>
    </row>
    <row r="5391" spans="1:24" hidden="1" x14ac:dyDescent="0.3">
      <c r="A5391" s="18" t="str">
        <f t="shared" si="336"/>
        <v>Industrial - Other General Industrial Equipment_1992_100</v>
      </c>
      <c r="B5391" s="1" t="s">
        <v>40</v>
      </c>
      <c r="C5391" s="1">
        <v>2020</v>
      </c>
      <c r="D5391" s="1" t="s">
        <v>106</v>
      </c>
      <c r="E5391" s="1">
        <v>1992</v>
      </c>
      <c r="F5391" s="1">
        <v>100</v>
      </c>
      <c r="G5391" s="1" t="s">
        <v>5</v>
      </c>
      <c r="H5391" s="1">
        <v>1.82953009358409E-5</v>
      </c>
      <c r="I5391" s="1">
        <v>2.2137314132367601E-5</v>
      </c>
      <c r="J5391" s="1">
        <v>2.6345233347610998E-5</v>
      </c>
      <c r="K5391" s="1">
        <v>7.5880527754884497E-5</v>
      </c>
      <c r="L5391" s="1">
        <v>1.7151052417212499E-4</v>
      </c>
      <c r="M5391" s="1">
        <v>8.7146931853776706E-3</v>
      </c>
      <c r="N5391" s="1">
        <v>1.5357785742712901E-5</v>
      </c>
      <c r="O5391" s="1">
        <v>1.4129162883295899E-5</v>
      </c>
      <c r="P5391" s="1">
        <v>8.0022801226335297E-8</v>
      </c>
      <c r="Q5391" s="1">
        <v>7.1128154256511795E-8</v>
      </c>
      <c r="R5391" s="1">
        <v>282.73862288047798</v>
      </c>
      <c r="S5391" s="1">
        <v>196.09387135392899</v>
      </c>
      <c r="T5391" s="1">
        <v>0.45231800623840701</v>
      </c>
      <c r="U5391" s="1">
        <v>16275.791322376101</v>
      </c>
      <c r="V5391" s="1">
        <f t="shared" si="337"/>
        <v>0.45037203452707475</v>
      </c>
      <c r="W5391" s="1">
        <f t="shared" si="338"/>
        <v>3.4892915758585623</v>
      </c>
      <c r="X5391" s="1">
        <f t="shared" si="339"/>
        <v>433.5309862737858</v>
      </c>
    </row>
    <row r="5392" spans="1:24" hidden="1" x14ac:dyDescent="0.3">
      <c r="A5392" s="18" t="str">
        <f t="shared" si="336"/>
        <v>Industrial - Other General Industrial Equipment_1993_50</v>
      </c>
      <c r="B5392" s="1" t="s">
        <v>40</v>
      </c>
      <c r="C5392" s="1">
        <v>2020</v>
      </c>
      <c r="D5392" s="1" t="s">
        <v>106</v>
      </c>
      <c r="E5392" s="1">
        <v>1993</v>
      </c>
      <c r="F5392" s="1">
        <v>50</v>
      </c>
      <c r="G5392" s="1" t="s">
        <v>5</v>
      </c>
      <c r="H5392" s="1">
        <v>4.1728609918374497E-5</v>
      </c>
      <c r="I5392" s="1">
        <v>5.0491618001233103E-5</v>
      </c>
      <c r="J5392" s="1">
        <v>6.0089198282459299E-5</v>
      </c>
      <c r="K5392" s="1">
        <v>1.4178983072897901E-4</v>
      </c>
      <c r="L5392" s="1">
        <v>9.6309814711827301E-5</v>
      </c>
      <c r="M5392" s="1">
        <v>7.4607694592226104E-3</v>
      </c>
      <c r="N5392" s="1">
        <v>1.3422702857077099E-5</v>
      </c>
      <c r="O5392" s="1">
        <v>1.23488866285109E-5</v>
      </c>
      <c r="P5392" s="1">
        <v>6.7726655267744601E-8</v>
      </c>
      <c r="Q5392" s="1">
        <v>6.0893797369512294E-8</v>
      </c>
      <c r="R5392" s="1">
        <v>242.05644853553301</v>
      </c>
      <c r="S5392" s="1">
        <v>358.55243029723601</v>
      </c>
      <c r="T5392" s="1">
        <v>0.75386334373067798</v>
      </c>
      <c r="U5392" s="1">
        <v>10828.283394976501</v>
      </c>
      <c r="V5392" s="1">
        <f t="shared" si="337"/>
        <v>1.5440034807368923</v>
      </c>
      <c r="W5392" s="1">
        <f t="shared" si="338"/>
        <v>2.9450965334593735</v>
      </c>
      <c r="X5392" s="1">
        <f t="shared" si="339"/>
        <v>475.61992936657617</v>
      </c>
    </row>
    <row r="5393" spans="1:24" hidden="1" x14ac:dyDescent="0.3">
      <c r="A5393" s="18" t="str">
        <f t="shared" si="336"/>
        <v>Industrial - Other General Industrial Equipment_1993_100</v>
      </c>
      <c r="B5393" s="1" t="s">
        <v>40</v>
      </c>
      <c r="C5393" s="1">
        <v>2020</v>
      </c>
      <c r="D5393" s="1" t="s">
        <v>106</v>
      </c>
      <c r="E5393" s="1">
        <v>1993</v>
      </c>
      <c r="F5393" s="1">
        <v>100</v>
      </c>
      <c r="G5393" s="1" t="s">
        <v>5</v>
      </c>
      <c r="H5393" s="1">
        <v>2.32007716764453E-5</v>
      </c>
      <c r="I5393" s="1">
        <v>2.8072933728498801E-5</v>
      </c>
      <c r="J5393" s="1">
        <v>3.3409111214081203E-5</v>
      </c>
      <c r="K5393" s="1">
        <v>9.6226173338335503E-5</v>
      </c>
      <c r="L5393" s="1">
        <v>2.17497188233161E-4</v>
      </c>
      <c r="M5393" s="1">
        <v>1.10513408625124E-2</v>
      </c>
      <c r="N5393" s="1">
        <v>1.9475628289580301E-5</v>
      </c>
      <c r="O5393" s="1">
        <v>1.7917578026413898E-5</v>
      </c>
      <c r="P5393" s="1">
        <v>1.01479103660146E-7</v>
      </c>
      <c r="Q5393" s="1">
        <v>9.0199558480039603E-8</v>
      </c>
      <c r="R5393" s="1">
        <v>358.548583407656</v>
      </c>
      <c r="S5393" s="1">
        <v>229.729183764552</v>
      </c>
      <c r="T5393" s="1">
        <v>0.60309067498454305</v>
      </c>
      <c r="U5393" s="1">
        <v>21135.084906338801</v>
      </c>
      <c r="V5393" s="1">
        <f t="shared" si="337"/>
        <v>0.43981739734714109</v>
      </c>
      <c r="W5393" s="1">
        <f t="shared" si="338"/>
        <v>3.407518721918255</v>
      </c>
      <c r="X5393" s="1">
        <f t="shared" si="339"/>
        <v>380.91980740779962</v>
      </c>
    </row>
    <row r="5394" spans="1:24" hidden="1" x14ac:dyDescent="0.3">
      <c r="A5394" s="18" t="str">
        <f t="shared" si="336"/>
        <v>Industrial - Other General Industrial Equipment_1993_175</v>
      </c>
      <c r="B5394" s="1" t="s">
        <v>40</v>
      </c>
      <c r="C5394" s="1">
        <v>2020</v>
      </c>
      <c r="D5394" s="1" t="s">
        <v>106</v>
      </c>
      <c r="E5394" s="1">
        <v>1993</v>
      </c>
      <c r="F5394" s="1">
        <v>175</v>
      </c>
      <c r="G5394" s="1" t="s">
        <v>5</v>
      </c>
      <c r="H5394" s="1">
        <v>4.3626859608693299E-6</v>
      </c>
      <c r="I5394" s="1">
        <v>5.27885001265189E-6</v>
      </c>
      <c r="J5394" s="1">
        <v>6.2822677836518398E-6</v>
      </c>
      <c r="K5394" s="1">
        <v>2.0370197208595899E-5</v>
      </c>
      <c r="L5394" s="1">
        <v>5.5595037722360397E-5</v>
      </c>
      <c r="M5394" s="1">
        <v>3.02404835420229E-3</v>
      </c>
      <c r="N5394" s="1">
        <v>2.93264863456547E-6</v>
      </c>
      <c r="O5394" s="1">
        <v>2.69803674380023E-6</v>
      </c>
      <c r="P5394" s="1">
        <v>2.7827946129671101E-8</v>
      </c>
      <c r="Q5394" s="1">
        <v>2.46818761419803E-8</v>
      </c>
      <c r="R5394" s="1">
        <v>98.111918458100007</v>
      </c>
      <c r="S5394" s="1">
        <v>33.635312410622497</v>
      </c>
      <c r="T5394" s="1">
        <v>0.15077266874613501</v>
      </c>
      <c r="U5394" s="1">
        <v>5549.8265477527202</v>
      </c>
      <c r="V5394" s="1">
        <f t="shared" si="337"/>
        <v>0.31495500432000018</v>
      </c>
      <c r="W5394" s="1">
        <f t="shared" si="338"/>
        <v>3.3169980779999992</v>
      </c>
      <c r="X5394" s="1">
        <f t="shared" si="339"/>
        <v>223.08627080983948</v>
      </c>
    </row>
    <row r="5395" spans="1:24" hidden="1" x14ac:dyDescent="0.3">
      <c r="A5395" s="18" t="str">
        <f t="shared" si="336"/>
        <v>Industrial - Other General Industrial Equipment_1994_50</v>
      </c>
      <c r="B5395" s="1" t="s">
        <v>40</v>
      </c>
      <c r="C5395" s="1">
        <v>2020</v>
      </c>
      <c r="D5395" s="1" t="s">
        <v>106</v>
      </c>
      <c r="E5395" s="1">
        <v>1994</v>
      </c>
      <c r="F5395" s="1">
        <v>50</v>
      </c>
      <c r="G5395" s="1" t="s">
        <v>5</v>
      </c>
      <c r="H5395" s="1">
        <v>4.5147384275061898E-5</v>
      </c>
      <c r="I5395" s="1">
        <v>5.4628334972824902E-5</v>
      </c>
      <c r="J5395" s="1">
        <v>6.5012233356089206E-5</v>
      </c>
      <c r="K5395" s="1">
        <v>1.5340649944340601E-4</v>
      </c>
      <c r="L5395" s="1">
        <v>1.04200360921686E-4</v>
      </c>
      <c r="M5395" s="1">
        <v>8.0720212444663694E-3</v>
      </c>
      <c r="N5395" s="1">
        <v>1.45224086084782E-5</v>
      </c>
      <c r="O5395" s="1">
        <v>1.3360615919799899E-5</v>
      </c>
      <c r="P5395" s="1">
        <v>7.3275417921149604E-8</v>
      </c>
      <c r="Q5395" s="1">
        <v>6.5882752269650102E-8</v>
      </c>
      <c r="R5395" s="1">
        <v>261.88783953424701</v>
      </c>
      <c r="S5395" s="1">
        <v>358.55243029723601</v>
      </c>
      <c r="T5395" s="1">
        <v>0.75386334373067798</v>
      </c>
      <c r="U5395" s="1">
        <v>12979.5979767599</v>
      </c>
      <c r="V5395" s="1">
        <f t="shared" si="337"/>
        <v>1.3936230583494602</v>
      </c>
      <c r="W5395" s="1">
        <f t="shared" si="338"/>
        <v>2.6582546537623006</v>
      </c>
      <c r="X5395" s="1">
        <f t="shared" si="339"/>
        <v>475.61992936657617</v>
      </c>
    </row>
    <row r="5396" spans="1:24" hidden="1" x14ac:dyDescent="0.3">
      <c r="A5396" s="18" t="str">
        <f t="shared" si="336"/>
        <v>Industrial - Other General Industrial Equipment_1994_75</v>
      </c>
      <c r="B5396" s="1" t="s">
        <v>40</v>
      </c>
      <c r="C5396" s="1">
        <v>2020</v>
      </c>
      <c r="D5396" s="1" t="s">
        <v>106</v>
      </c>
      <c r="E5396" s="1">
        <v>1994</v>
      </c>
      <c r="F5396" s="1">
        <v>75</v>
      </c>
      <c r="G5396" s="1" t="s">
        <v>5</v>
      </c>
      <c r="H5396" s="1">
        <v>3.4057175731194898E-5</v>
      </c>
      <c r="I5396" s="1">
        <v>4.1209182634745799E-5</v>
      </c>
      <c r="J5396" s="1">
        <v>4.9042333052920701E-5</v>
      </c>
      <c r="K5396" s="1">
        <v>1.4125356436533101E-4</v>
      </c>
      <c r="L5396" s="1">
        <v>3.1927127528339399E-4</v>
      </c>
      <c r="M5396" s="1">
        <v>1.6222626689699201E-2</v>
      </c>
      <c r="N5396" s="1">
        <v>2.85889152474644E-5</v>
      </c>
      <c r="O5396" s="1">
        <v>2.6301802027667299E-5</v>
      </c>
      <c r="P5396" s="1">
        <v>1.4896451353411401E-7</v>
      </c>
      <c r="Q5396" s="1">
        <v>1.3240689822182499E-7</v>
      </c>
      <c r="R5396" s="1">
        <v>526.32525691733701</v>
      </c>
      <c r="S5396" s="1">
        <v>392.187742707859</v>
      </c>
      <c r="T5396" s="1">
        <v>0.90463601247681402</v>
      </c>
      <c r="U5396" s="1">
        <v>27322.412741980799</v>
      </c>
      <c r="V5396" s="1">
        <f t="shared" si="337"/>
        <v>0.49941726689040949</v>
      </c>
      <c r="W5396" s="1">
        <f t="shared" si="338"/>
        <v>3.8692732421294664</v>
      </c>
      <c r="X5396" s="1">
        <f t="shared" si="339"/>
        <v>433.53098627378694</v>
      </c>
    </row>
    <row r="5397" spans="1:24" hidden="1" x14ac:dyDescent="0.3">
      <c r="A5397" s="18" t="str">
        <f t="shared" si="336"/>
        <v>Industrial - Other General Industrial Equipment_1994_600</v>
      </c>
      <c r="B5397" s="1" t="s">
        <v>40</v>
      </c>
      <c r="C5397" s="1">
        <v>2020</v>
      </c>
      <c r="D5397" s="1" t="s">
        <v>106</v>
      </c>
      <c r="E5397" s="1">
        <v>1994</v>
      </c>
      <c r="F5397" s="1">
        <v>600</v>
      </c>
      <c r="G5397" s="1" t="s">
        <v>5</v>
      </c>
      <c r="H5397" s="1">
        <v>3.2318046661349898E-5</v>
      </c>
      <c r="I5397" s="1">
        <v>3.9104836460233397E-5</v>
      </c>
      <c r="J5397" s="1">
        <v>4.6537987192343901E-5</v>
      </c>
      <c r="K5397" s="1">
        <v>1.5554707581891901E-4</v>
      </c>
      <c r="L5397" s="1">
        <v>4.2428048072251802E-4</v>
      </c>
      <c r="M5397" s="1">
        <v>2.4575838735188999E-2</v>
      </c>
      <c r="N5397" s="1">
        <v>2.0857271092932601E-5</v>
      </c>
      <c r="O5397" s="1">
        <v>1.9188689405498001E-5</v>
      </c>
      <c r="P5397" s="1">
        <v>2.2624627525808299E-7</v>
      </c>
      <c r="Q5397" s="1">
        <v>2.0058469200874399E-7</v>
      </c>
      <c r="R5397" s="1">
        <v>797.33602231447105</v>
      </c>
      <c r="S5397" s="1">
        <v>128.82324653268401</v>
      </c>
      <c r="T5397" s="1">
        <v>0.15077266874613501</v>
      </c>
      <c r="U5397" s="1">
        <v>45088.136286439498</v>
      </c>
      <c r="V5397" s="1">
        <f t="shared" si="337"/>
        <v>0.28718171882544397</v>
      </c>
      <c r="W5397" s="1">
        <f t="shared" si="338"/>
        <v>3.1158702796746365</v>
      </c>
      <c r="X5397" s="1">
        <f t="shared" si="339"/>
        <v>854.42041720168424</v>
      </c>
    </row>
    <row r="5398" spans="1:24" hidden="1" x14ac:dyDescent="0.3">
      <c r="A5398" s="18" t="str">
        <f t="shared" si="336"/>
        <v>Industrial - Other General Industrial Equipment_1995_50</v>
      </c>
      <c r="B5398" s="1" t="s">
        <v>40</v>
      </c>
      <c r="C5398" s="1">
        <v>2020</v>
      </c>
      <c r="D5398" s="1" t="s">
        <v>106</v>
      </c>
      <c r="E5398" s="1">
        <v>1995</v>
      </c>
      <c r="F5398" s="1">
        <v>50</v>
      </c>
      <c r="G5398" s="1" t="s">
        <v>5</v>
      </c>
      <c r="H5398" s="1">
        <v>1.83628289967484E-4</v>
      </c>
      <c r="I5398" s="1">
        <v>2.2219023086065499E-4</v>
      </c>
      <c r="J5398" s="1">
        <v>2.6442473755317698E-4</v>
      </c>
      <c r="K5398" s="1">
        <v>6.2395138976524501E-4</v>
      </c>
      <c r="L5398" s="1">
        <v>4.2381489863218999E-4</v>
      </c>
      <c r="M5398" s="1">
        <v>3.28313917074773E-2</v>
      </c>
      <c r="N5398" s="1">
        <v>5.9067099939540702E-5</v>
      </c>
      <c r="O5398" s="1">
        <v>5.4341731944377402E-5</v>
      </c>
      <c r="P5398" s="1">
        <v>2.9803364924832997E-7</v>
      </c>
      <c r="Q5398" s="1">
        <v>2.6796540556857398E-7</v>
      </c>
      <c r="R5398" s="1">
        <v>1065.17834663383</v>
      </c>
      <c r="S5398" s="1">
        <v>1585.23227391264</v>
      </c>
      <c r="T5398" s="1">
        <v>2.41236269993817</v>
      </c>
      <c r="U5398" s="1">
        <v>52213.588021997602</v>
      </c>
      <c r="V5398" s="1">
        <f t="shared" si="337"/>
        <v>1.4090617399452441</v>
      </c>
      <c r="W5398" s="1">
        <f t="shared" si="338"/>
        <v>2.6877030379247806</v>
      </c>
      <c r="X5398" s="1">
        <f t="shared" si="339"/>
        <v>657.12849645423148</v>
      </c>
    </row>
    <row r="5399" spans="1:24" hidden="1" x14ac:dyDescent="0.3">
      <c r="A5399" s="18" t="str">
        <f t="shared" si="336"/>
        <v>Industrial - Other General Industrial Equipment_1995_100</v>
      </c>
      <c r="B5399" s="1" t="s">
        <v>40</v>
      </c>
      <c r="C5399" s="1">
        <v>2020</v>
      </c>
      <c r="D5399" s="1" t="s">
        <v>106</v>
      </c>
      <c r="E5399" s="1">
        <v>1995</v>
      </c>
      <c r="F5399" s="1">
        <v>100</v>
      </c>
      <c r="G5399" s="1" t="s">
        <v>5</v>
      </c>
      <c r="H5399" s="1">
        <v>2.6355931039211999E-5</v>
      </c>
      <c r="I5399" s="1">
        <v>3.1890676557446501E-5</v>
      </c>
      <c r="J5399" s="1">
        <v>3.7952540696465301E-5</v>
      </c>
      <c r="K5399" s="1">
        <v>1.0931232909150401E-4</v>
      </c>
      <c r="L5399" s="1">
        <v>2.4707544103438097E-4</v>
      </c>
      <c r="M5399" s="1">
        <v>1.25542538724655E-2</v>
      </c>
      <c r="N5399" s="1">
        <v>2.2124191527070401E-5</v>
      </c>
      <c r="O5399" s="1">
        <v>2.0354256204904699E-5</v>
      </c>
      <c r="P5399" s="1">
        <v>1.1527962497485501E-7</v>
      </c>
      <c r="Q5399" s="1">
        <v>1.0246613242958799E-7</v>
      </c>
      <c r="R5399" s="1">
        <v>407.30894085274701</v>
      </c>
      <c r="S5399" s="1">
        <v>291.28180547599101</v>
      </c>
      <c r="T5399" s="1">
        <v>0.45231800623840701</v>
      </c>
      <c r="U5399" s="1">
        <v>22525.792956810001</v>
      </c>
      <c r="V5399" s="1">
        <f t="shared" si="337"/>
        <v>0.46878342260721045</v>
      </c>
      <c r="W5399" s="1">
        <f t="shared" si="338"/>
        <v>3.631935204687212</v>
      </c>
      <c r="X5399" s="1">
        <f t="shared" si="339"/>
        <v>643.9757017377342</v>
      </c>
    </row>
    <row r="5400" spans="1:24" hidden="1" x14ac:dyDescent="0.3">
      <c r="A5400" s="18" t="str">
        <f t="shared" si="336"/>
        <v>Industrial - Other General Industrial Equipment_1995_300</v>
      </c>
      <c r="B5400" s="1" t="s">
        <v>40</v>
      </c>
      <c r="C5400" s="1">
        <v>2020</v>
      </c>
      <c r="D5400" s="1" t="s">
        <v>106</v>
      </c>
      <c r="E5400" s="1">
        <v>1995</v>
      </c>
      <c r="F5400" s="1">
        <v>300</v>
      </c>
      <c r="G5400" s="1" t="s">
        <v>5</v>
      </c>
      <c r="H5400" s="1">
        <v>2.53247714105796E-5</v>
      </c>
      <c r="I5400" s="1">
        <v>3.0642973406801401E-5</v>
      </c>
      <c r="J5400" s="1">
        <v>3.64676708312347E-5</v>
      </c>
      <c r="K5400" s="1">
        <v>1.18246097134464E-4</v>
      </c>
      <c r="L5400" s="1">
        <v>3.2272128558177903E-4</v>
      </c>
      <c r="M5400" s="1">
        <v>1.7554170525134999E-2</v>
      </c>
      <c r="N5400" s="1">
        <v>1.7023608154257299E-5</v>
      </c>
      <c r="O5400" s="1">
        <v>1.56617195019167E-5</v>
      </c>
      <c r="P5400" s="1">
        <v>1.6153726875619901E-7</v>
      </c>
      <c r="Q5400" s="1">
        <v>1.4327478000624601E-7</v>
      </c>
      <c r="R5400" s="1">
        <v>569.52573022462195</v>
      </c>
      <c r="S5400" s="1">
        <v>128.82324653268401</v>
      </c>
      <c r="T5400" s="1">
        <v>0.15077266874613501</v>
      </c>
      <c r="U5400" s="1">
        <v>32205.811633171099</v>
      </c>
      <c r="V5400" s="1">
        <f t="shared" si="337"/>
        <v>0.31505418759572767</v>
      </c>
      <c r="W5400" s="1">
        <f t="shared" si="338"/>
        <v>3.3180426422407452</v>
      </c>
      <c r="X5400" s="1">
        <f t="shared" si="339"/>
        <v>854.42041720168424</v>
      </c>
    </row>
    <row r="5401" spans="1:24" hidden="1" x14ac:dyDescent="0.3">
      <c r="A5401" s="18" t="str">
        <f t="shared" si="336"/>
        <v>Industrial - Other General Industrial Equipment_1995_600</v>
      </c>
      <c r="B5401" s="1" t="s">
        <v>40</v>
      </c>
      <c r="C5401" s="1">
        <v>2020</v>
      </c>
      <c r="D5401" s="1" t="s">
        <v>106</v>
      </c>
      <c r="E5401" s="1">
        <v>1995</v>
      </c>
      <c r="F5401" s="1">
        <v>600</v>
      </c>
      <c r="G5401" s="1" t="s">
        <v>5</v>
      </c>
      <c r="H5401" s="1">
        <v>9.5944443825766207E-5</v>
      </c>
      <c r="I5401" s="1">
        <v>1.16092777029177E-4</v>
      </c>
      <c r="J5401" s="1">
        <v>1.3815999910910299E-4</v>
      </c>
      <c r="K5401" s="1">
        <v>4.6178154993564002E-4</v>
      </c>
      <c r="L5401" s="1">
        <v>1.2595858646906901E-3</v>
      </c>
      <c r="M5401" s="1">
        <v>7.2959705879109493E-2</v>
      </c>
      <c r="N5401" s="1">
        <v>6.1920180254206598E-5</v>
      </c>
      <c r="O5401" s="1">
        <v>5.6966565833870098E-5</v>
      </c>
      <c r="P5401" s="1">
        <v>6.7167032942149101E-7</v>
      </c>
      <c r="Q5401" s="1">
        <v>5.9548731135898705E-7</v>
      </c>
      <c r="R5401" s="1">
        <v>2367.0973064934301</v>
      </c>
      <c r="S5401" s="1">
        <v>324.91711788661399</v>
      </c>
      <c r="T5401" s="1">
        <v>0.60309067498454305</v>
      </c>
      <c r="U5401" s="1">
        <v>133866.861628657</v>
      </c>
      <c r="V5401" s="1">
        <f t="shared" si="337"/>
        <v>0.2871578669976787</v>
      </c>
      <c r="W5401" s="1">
        <f t="shared" si="338"/>
        <v>3.1156114916098621</v>
      </c>
      <c r="X5401" s="1">
        <f t="shared" si="339"/>
        <v>538.75334400576082</v>
      </c>
    </row>
    <row r="5402" spans="1:24" hidden="1" x14ac:dyDescent="0.3">
      <c r="A5402" s="18" t="str">
        <f t="shared" si="336"/>
        <v>Industrial - Other General Industrial Equipment_1996_50</v>
      </c>
      <c r="B5402" s="1" t="s">
        <v>40</v>
      </c>
      <c r="C5402" s="1">
        <v>2020</v>
      </c>
      <c r="D5402" s="1" t="s">
        <v>106</v>
      </c>
      <c r="E5402" s="1">
        <v>1996</v>
      </c>
      <c r="F5402" s="1">
        <v>50</v>
      </c>
      <c r="G5402" s="1" t="s">
        <v>5</v>
      </c>
      <c r="H5402" s="1">
        <v>1.30313991290154E-4</v>
      </c>
      <c r="I5402" s="1">
        <v>1.5767992946108701E-4</v>
      </c>
      <c r="J5402" s="1">
        <v>1.8765214745782201E-4</v>
      </c>
      <c r="K5402" s="1">
        <v>4.4279449525857801E-4</v>
      </c>
      <c r="L5402" s="1">
        <v>3.0076526345026999E-4</v>
      </c>
      <c r="M5402" s="1">
        <v>2.32991860555334E-2</v>
      </c>
      <c r="N5402" s="1">
        <v>4.1917667198332998E-5</v>
      </c>
      <c r="O5402" s="1">
        <v>3.8564253822466401E-5</v>
      </c>
      <c r="P5402" s="1">
        <v>2.11503109783341E-7</v>
      </c>
      <c r="Q5402" s="1">
        <v>1.9016482445874299E-7</v>
      </c>
      <c r="R5402" s="1">
        <v>755.916432104671</v>
      </c>
      <c r="S5402" s="1">
        <v>1042.0219784810799</v>
      </c>
      <c r="T5402" s="1">
        <v>2.1108173624458999</v>
      </c>
      <c r="U5402" s="1">
        <v>37066.210377398696</v>
      </c>
      <c r="V5402" s="1">
        <f t="shared" si="337"/>
        <v>1.4085972342343323</v>
      </c>
      <c r="W5402" s="1">
        <f t="shared" si="338"/>
        <v>2.6868170203891597</v>
      </c>
      <c r="X5402" s="1">
        <f t="shared" si="339"/>
        <v>493.6580478349116</v>
      </c>
    </row>
    <row r="5403" spans="1:24" hidden="1" x14ac:dyDescent="0.3">
      <c r="A5403" s="18" t="str">
        <f t="shared" si="336"/>
        <v>Industrial - Other General Industrial Equipment_1996_100</v>
      </c>
      <c r="B5403" s="1" t="s">
        <v>40</v>
      </c>
      <c r="C5403" s="1">
        <v>2020</v>
      </c>
      <c r="D5403" s="1" t="s">
        <v>106</v>
      </c>
      <c r="E5403" s="1">
        <v>1996</v>
      </c>
      <c r="F5403" s="1">
        <v>100</v>
      </c>
      <c r="G5403" s="1" t="s">
        <v>5</v>
      </c>
      <c r="H5403" s="1">
        <v>1.1038027957599E-4</v>
      </c>
      <c r="I5403" s="1">
        <v>1.3356013828694799E-4</v>
      </c>
      <c r="J5403" s="1">
        <v>1.58947602589426E-4</v>
      </c>
      <c r="K5403" s="1">
        <v>4.5780683779568802E-4</v>
      </c>
      <c r="L5403" s="1">
        <v>1.0347673249395299E-3</v>
      </c>
      <c r="M5403" s="1">
        <v>5.2577996590180198E-2</v>
      </c>
      <c r="N5403" s="1">
        <v>9.2657491117179995E-5</v>
      </c>
      <c r="O5403" s="1">
        <v>8.5244891827805601E-5</v>
      </c>
      <c r="P5403" s="1">
        <v>4.8279824435753604E-7</v>
      </c>
      <c r="Q5403" s="1">
        <v>4.2913454007074301E-7</v>
      </c>
      <c r="R5403" s="1">
        <v>1705.8351950548599</v>
      </c>
      <c r="S5403" s="1">
        <v>1193.04453120478</v>
      </c>
      <c r="T5403" s="1">
        <v>1.50772668746135</v>
      </c>
      <c r="U5403" s="1">
        <v>97710.347105671695</v>
      </c>
      <c r="V5403" s="1">
        <f t="shared" si="337"/>
        <v>0.45261079163129081</v>
      </c>
      <c r="W5403" s="1">
        <f t="shared" si="338"/>
        <v>3.5066365167191682</v>
      </c>
      <c r="X5403" s="1">
        <f t="shared" si="339"/>
        <v>791.28700256250079</v>
      </c>
    </row>
    <row r="5404" spans="1:24" hidden="1" x14ac:dyDescent="0.3">
      <c r="A5404" s="18" t="str">
        <f t="shared" si="336"/>
        <v>Industrial - Other General Industrial Equipment_1996_175</v>
      </c>
      <c r="B5404" s="1" t="s">
        <v>40</v>
      </c>
      <c r="C5404" s="1">
        <v>2020</v>
      </c>
      <c r="D5404" s="1" t="s">
        <v>106</v>
      </c>
      <c r="E5404" s="1">
        <v>1996</v>
      </c>
      <c r="F5404" s="1">
        <v>175</v>
      </c>
      <c r="G5404" s="1" t="s">
        <v>5</v>
      </c>
      <c r="H5404" s="1">
        <v>1.53974610176324E-5</v>
      </c>
      <c r="I5404" s="1">
        <v>1.8630927831335199E-5</v>
      </c>
      <c r="J5404" s="1">
        <v>2.2172343865390701E-5</v>
      </c>
      <c r="K5404" s="1">
        <v>7.18936270577545E-5</v>
      </c>
      <c r="L5404" s="1">
        <v>1.9621454163372201E-4</v>
      </c>
      <c r="M5404" s="1">
        <v>1.0672935679282E-2</v>
      </c>
      <c r="N5404" s="1">
        <v>1.03503537577884E-5</v>
      </c>
      <c r="O5404" s="1">
        <v>9.5223254571653897E-6</v>
      </c>
      <c r="P5404" s="1">
        <v>9.8214659403769399E-8</v>
      </c>
      <c r="Q5404" s="1">
        <v>8.7111066243797502E-8</v>
      </c>
      <c r="R5404" s="1">
        <v>346.27164397656998</v>
      </c>
      <c r="S5404" s="1">
        <v>128.82324653268401</v>
      </c>
      <c r="T5404" s="1">
        <v>0.15077266874613501</v>
      </c>
      <c r="U5404" s="1">
        <v>19581.133472967998</v>
      </c>
      <c r="V5404" s="1">
        <f t="shared" si="337"/>
        <v>0.31505418759572723</v>
      </c>
      <c r="W5404" s="1">
        <f t="shared" si="338"/>
        <v>3.3180426422407563</v>
      </c>
      <c r="X5404" s="1">
        <f t="shared" si="339"/>
        <v>854.42041720168424</v>
      </c>
    </row>
    <row r="5405" spans="1:24" hidden="1" x14ac:dyDescent="0.3">
      <c r="A5405" s="18" t="str">
        <f t="shared" si="336"/>
        <v>Industrial - Other General Industrial Equipment_1996_300</v>
      </c>
      <c r="B5405" s="1" t="s">
        <v>40</v>
      </c>
      <c r="C5405" s="1">
        <v>2020</v>
      </c>
      <c r="D5405" s="1" t="s">
        <v>106</v>
      </c>
      <c r="E5405" s="1">
        <v>1996</v>
      </c>
      <c r="F5405" s="1">
        <v>300</v>
      </c>
      <c r="G5405" s="1" t="s">
        <v>5</v>
      </c>
      <c r="H5405" s="1">
        <v>1.3052071223781501E-5</v>
      </c>
      <c r="I5405" s="1">
        <v>1.57930061807756E-5</v>
      </c>
      <c r="J5405" s="1">
        <v>1.87949825622454E-5</v>
      </c>
      <c r="K5405" s="1">
        <v>4.54154375768807E-5</v>
      </c>
      <c r="L5405" s="1">
        <v>2.8357137517742102E-4</v>
      </c>
      <c r="M5405" s="1">
        <v>2.1065004630162001E-2</v>
      </c>
      <c r="N5405" s="1">
        <v>7.8358385339956105E-6</v>
      </c>
      <c r="O5405" s="1">
        <v>7.2089714512759699E-6</v>
      </c>
      <c r="P5405" s="1">
        <v>1.9436485214150601E-7</v>
      </c>
      <c r="Q5405" s="1">
        <v>1.71929736007495E-7</v>
      </c>
      <c r="R5405" s="1">
        <v>683.43087626954696</v>
      </c>
      <c r="S5405" s="1">
        <v>128.82324653268401</v>
      </c>
      <c r="T5405" s="1">
        <v>0.15077266874613501</v>
      </c>
      <c r="U5405" s="1">
        <v>38646.973959805298</v>
      </c>
      <c r="V5405" s="1">
        <f t="shared" si="337"/>
        <v>0.13531249796171838</v>
      </c>
      <c r="W5405" s="1">
        <f t="shared" si="338"/>
        <v>2.429604008665819</v>
      </c>
      <c r="X5405" s="1">
        <f t="shared" si="339"/>
        <v>854.42041720168424</v>
      </c>
    </row>
    <row r="5406" spans="1:24" hidden="1" x14ac:dyDescent="0.3">
      <c r="A5406" s="18" t="str">
        <f t="shared" si="336"/>
        <v>Industrial - Other General Industrial Equipment_1997_50</v>
      </c>
      <c r="B5406" s="1" t="s">
        <v>40</v>
      </c>
      <c r="C5406" s="1">
        <v>2020</v>
      </c>
      <c r="D5406" s="1" t="s">
        <v>106</v>
      </c>
      <c r="E5406" s="1">
        <v>1997</v>
      </c>
      <c r="F5406" s="1">
        <v>50</v>
      </c>
      <c r="G5406" s="1" t="s">
        <v>5</v>
      </c>
      <c r="H5406" s="1">
        <v>1.0197339919159601E-4</v>
      </c>
      <c r="I5406" s="1">
        <v>1.2338781302183099E-4</v>
      </c>
      <c r="J5406" s="1">
        <v>1.4684169483589901E-4</v>
      </c>
      <c r="K5406" s="1">
        <v>3.4649587030380401E-4</v>
      </c>
      <c r="L5406" s="1">
        <v>2.3535505258595501E-4</v>
      </c>
      <c r="M5406" s="1">
        <v>1.82320960087092E-2</v>
      </c>
      <c r="N5406" s="1">
        <v>3.2801443406630199E-5</v>
      </c>
      <c r="O5406" s="1">
        <v>3.01773279340998E-5</v>
      </c>
      <c r="P5406" s="1">
        <v>1.6550556721249099E-7</v>
      </c>
      <c r="Q5406" s="1">
        <v>1.4880791666916199E-7</v>
      </c>
      <c r="R5406" s="1">
        <v>591.520275937713</v>
      </c>
      <c r="S5406" s="1">
        <v>879.56341953777996</v>
      </c>
      <c r="T5406" s="1">
        <v>1.8092720249536201</v>
      </c>
      <c r="U5406" s="1">
        <v>32177.361764757101</v>
      </c>
      <c r="V5406" s="1">
        <f t="shared" si="337"/>
        <v>1.2697272321829061</v>
      </c>
      <c r="W5406" s="1">
        <f t="shared" si="338"/>
        <v>2.421930595749791</v>
      </c>
      <c r="X5406" s="1">
        <f t="shared" si="339"/>
        <v>486.14216513977618</v>
      </c>
    </row>
    <row r="5407" spans="1:24" hidden="1" x14ac:dyDescent="0.3">
      <c r="A5407" s="18" t="str">
        <f t="shared" si="336"/>
        <v>Industrial - Other General Industrial Equipment_1997_100</v>
      </c>
      <c r="B5407" s="1" t="s">
        <v>40</v>
      </c>
      <c r="C5407" s="1">
        <v>2020</v>
      </c>
      <c r="D5407" s="1" t="s">
        <v>106</v>
      </c>
      <c r="E5407" s="1">
        <v>1997</v>
      </c>
      <c r="F5407" s="1">
        <v>100</v>
      </c>
      <c r="G5407" s="1" t="s">
        <v>5</v>
      </c>
      <c r="H5407" s="1">
        <v>9.3243193494288004E-5</v>
      </c>
      <c r="I5407" s="1">
        <v>1.12824264128088E-4</v>
      </c>
      <c r="J5407" s="1">
        <v>1.3427019863177401E-4</v>
      </c>
      <c r="K5407" s="1">
        <v>3.8673005471238702E-4</v>
      </c>
      <c r="L5407" s="1">
        <v>8.74114563502976E-4</v>
      </c>
      <c r="M5407" s="1">
        <v>4.4415001741547999E-2</v>
      </c>
      <c r="N5407" s="1">
        <v>7.8271955879460705E-5</v>
      </c>
      <c r="O5407" s="1">
        <v>7.2010199409103904E-5</v>
      </c>
      <c r="P5407" s="1">
        <v>4.0784142140480901E-7</v>
      </c>
      <c r="Q5407" s="1">
        <v>3.6250927347354001E-7</v>
      </c>
      <c r="R5407" s="1">
        <v>1440.99581712297</v>
      </c>
      <c r="S5407" s="1">
        <v>969.03335055003697</v>
      </c>
      <c r="T5407" s="1">
        <v>1.35695401871522</v>
      </c>
      <c r="U5407" s="1">
        <v>79245.394000536297</v>
      </c>
      <c r="V5407" s="1">
        <f t="shared" si="337"/>
        <v>0.47142985385477326</v>
      </c>
      <c r="W5407" s="1">
        <f t="shared" si="338"/>
        <v>3.6524386319657562</v>
      </c>
      <c r="X5407" s="1">
        <f t="shared" si="339"/>
        <v>714.12394022571902</v>
      </c>
    </row>
    <row r="5408" spans="1:24" hidden="1" x14ac:dyDescent="0.3">
      <c r="A5408" s="18" t="str">
        <f t="shared" si="336"/>
        <v>Industrial - Other General Industrial Equipment_1997_175</v>
      </c>
      <c r="B5408" s="1" t="s">
        <v>40</v>
      </c>
      <c r="C5408" s="1">
        <v>2020</v>
      </c>
      <c r="D5408" s="1" t="s">
        <v>106</v>
      </c>
      <c r="E5408" s="1">
        <v>1997</v>
      </c>
      <c r="F5408" s="1">
        <v>175</v>
      </c>
      <c r="G5408" s="1" t="s">
        <v>5</v>
      </c>
      <c r="H5408" s="1">
        <v>1.8958342821308E-5</v>
      </c>
      <c r="I5408" s="1">
        <v>2.2939594813782699E-5</v>
      </c>
      <c r="J5408" s="1">
        <v>2.7300013662683499E-5</v>
      </c>
      <c r="K5408" s="1">
        <v>8.8520050602326595E-5</v>
      </c>
      <c r="L5408" s="1">
        <v>2.08093795069801E-4</v>
      </c>
      <c r="M5408" s="1">
        <v>1.31412038183365E-2</v>
      </c>
      <c r="N5408" s="1">
        <v>1.41600224895129E-5</v>
      </c>
      <c r="O5408" s="1">
        <v>1.3027220690351901E-5</v>
      </c>
      <c r="P5408" s="1">
        <v>1.20928195948825E-7</v>
      </c>
      <c r="Q5408" s="1">
        <v>1.07256738983679E-7</v>
      </c>
      <c r="R5408" s="1">
        <v>426.35188543670301</v>
      </c>
      <c r="S5408" s="1">
        <v>162.458558943307</v>
      </c>
      <c r="T5408" s="1">
        <v>0.30154533749227103</v>
      </c>
      <c r="U5408" s="1">
        <v>24206.325282552702</v>
      </c>
      <c r="V5408" s="1">
        <f t="shared" si="337"/>
        <v>0.31379460911912777</v>
      </c>
      <c r="W5408" s="1">
        <f t="shared" si="338"/>
        <v>2.8465503255014304</v>
      </c>
      <c r="X5408" s="1">
        <f t="shared" si="339"/>
        <v>538.75334400576173</v>
      </c>
    </row>
    <row r="5409" spans="1:24" hidden="1" x14ac:dyDescent="0.3">
      <c r="A5409" s="18" t="str">
        <f t="shared" si="336"/>
        <v>Industrial - Other General Industrial Equipment_1997_300</v>
      </c>
      <c r="B5409" s="1" t="s">
        <v>40</v>
      </c>
      <c r="C5409" s="1">
        <v>2020</v>
      </c>
      <c r="D5409" s="1" t="s">
        <v>106</v>
      </c>
      <c r="E5409" s="1">
        <v>1997</v>
      </c>
      <c r="F5409" s="1">
        <v>300</v>
      </c>
      <c r="G5409" s="1" t="s">
        <v>5</v>
      </c>
      <c r="H5409" s="1">
        <v>9.8124541316119002E-5</v>
      </c>
      <c r="I5409" s="1">
        <v>1.18730694992504E-4</v>
      </c>
      <c r="J5409" s="1">
        <v>1.41299339495211E-4</v>
      </c>
      <c r="K5409" s="1">
        <v>3.3701789820740402E-4</v>
      </c>
      <c r="L5409" s="1">
        <v>2.10549924195778E-3</v>
      </c>
      <c r="M5409" s="1">
        <v>0.15204212272158699</v>
      </c>
      <c r="N5409" s="1">
        <v>5.6557192601155599E-5</v>
      </c>
      <c r="O5409" s="1">
        <v>5.2032617193063102E-5</v>
      </c>
      <c r="P5409" s="1">
        <v>1.4027610884395801E-6</v>
      </c>
      <c r="Q5409" s="1">
        <v>1.2409473665205E-6</v>
      </c>
      <c r="R5409" s="1">
        <v>4932.83922723246</v>
      </c>
      <c r="S5409" s="1">
        <v>1097.8565970827201</v>
      </c>
      <c r="T5409" s="1">
        <v>1.50772668746135</v>
      </c>
      <c r="U5409" s="1">
        <v>275122.86322892999</v>
      </c>
      <c r="V5409" s="1">
        <f t="shared" si="337"/>
        <v>0.14289759779312228</v>
      </c>
      <c r="W5409" s="1">
        <f t="shared" si="338"/>
        <v>2.5340606643463341</v>
      </c>
      <c r="X5409" s="1">
        <f t="shared" si="339"/>
        <v>728.15358792331733</v>
      </c>
    </row>
    <row r="5410" spans="1:24" hidden="1" x14ac:dyDescent="0.3">
      <c r="A5410" s="18" t="str">
        <f t="shared" si="336"/>
        <v>Industrial - Other General Industrial Equipment_1997_600</v>
      </c>
      <c r="B5410" s="1" t="s">
        <v>40</v>
      </c>
      <c r="C5410" s="1">
        <v>2020</v>
      </c>
      <c r="D5410" s="1" t="s">
        <v>106</v>
      </c>
      <c r="E5410" s="1">
        <v>1997</v>
      </c>
      <c r="F5410" s="1">
        <v>600</v>
      </c>
      <c r="G5410" s="1" t="s">
        <v>5</v>
      </c>
      <c r="H5410" s="1">
        <v>2.32761936824104E-5</v>
      </c>
      <c r="I5410" s="1">
        <v>2.81641943557166E-5</v>
      </c>
      <c r="J5410" s="1">
        <v>3.3517718902670999E-5</v>
      </c>
      <c r="K5410" s="1">
        <v>8.0990863678770695E-5</v>
      </c>
      <c r="L5410" s="1">
        <v>5.0570228573306797E-4</v>
      </c>
      <c r="M5410" s="1">
        <v>3.75659249237889E-2</v>
      </c>
      <c r="N5410" s="1">
        <v>1.39739120522921E-5</v>
      </c>
      <c r="O5410" s="1">
        <v>1.28559990881088E-5</v>
      </c>
      <c r="P5410" s="1">
        <v>3.4661731965235299E-7</v>
      </c>
      <c r="Q5410" s="1">
        <v>3.0660802921336603E-7</v>
      </c>
      <c r="R5410" s="1">
        <v>1218.7850626806901</v>
      </c>
      <c r="S5410" s="1">
        <v>128.82324653268401</v>
      </c>
      <c r="T5410" s="1">
        <v>0.15077266874613501</v>
      </c>
      <c r="U5410" s="1">
        <v>68920.436894986196</v>
      </c>
      <c r="V5410" s="1">
        <f t="shared" si="337"/>
        <v>0.13531249796171874</v>
      </c>
      <c r="W5410" s="1">
        <f t="shared" si="338"/>
        <v>2.4296040086658182</v>
      </c>
      <c r="X5410" s="1">
        <f t="shared" si="339"/>
        <v>854.42041720168424</v>
      </c>
    </row>
    <row r="5411" spans="1:24" hidden="1" x14ac:dyDescent="0.3">
      <c r="A5411" s="18" t="str">
        <f t="shared" si="336"/>
        <v>Industrial - Other General Industrial Equipment_1998_50</v>
      </c>
      <c r="B5411" s="1" t="s">
        <v>40</v>
      </c>
      <c r="C5411" s="1">
        <v>2020</v>
      </c>
      <c r="D5411" s="1" t="s">
        <v>106</v>
      </c>
      <c r="E5411" s="1">
        <v>1998</v>
      </c>
      <c r="F5411" s="1">
        <v>50</v>
      </c>
      <c r="G5411" s="1" t="s">
        <v>5</v>
      </c>
      <c r="H5411" s="1">
        <v>2.0170205036462699E-4</v>
      </c>
      <c r="I5411" s="1">
        <v>2.44059480941199E-4</v>
      </c>
      <c r="J5411" s="1">
        <v>2.9045095252506299E-4</v>
      </c>
      <c r="K5411" s="1">
        <v>6.85364301251152E-4</v>
      </c>
      <c r="L5411" s="1">
        <v>4.6552921689967499E-4</v>
      </c>
      <c r="M5411" s="1">
        <v>3.6062847532343803E-2</v>
      </c>
      <c r="N5411" s="1">
        <v>6.4880826200621795E-5</v>
      </c>
      <c r="O5411" s="1">
        <v>5.9690360104572002E-5</v>
      </c>
      <c r="P5411" s="1">
        <v>3.27367848067883E-7</v>
      </c>
      <c r="Q5411" s="1">
        <v>2.9434011360417797E-7</v>
      </c>
      <c r="R5411" s="1">
        <v>1170.0193720591301</v>
      </c>
      <c r="S5411" s="1">
        <v>1910.14939179925</v>
      </c>
      <c r="T5411" s="1">
        <v>3.0154533749227102</v>
      </c>
      <c r="U5411" s="1">
        <v>56826.944406027898</v>
      </c>
      <c r="V5411" s="1">
        <f t="shared" si="337"/>
        <v>1.4220994857788303</v>
      </c>
      <c r="W5411" s="1">
        <f t="shared" si="338"/>
        <v>2.71257177723635</v>
      </c>
      <c r="X5411" s="1">
        <f t="shared" si="339"/>
        <v>633.45346596453658</v>
      </c>
    </row>
    <row r="5412" spans="1:24" hidden="1" x14ac:dyDescent="0.3">
      <c r="A5412" s="18" t="str">
        <f t="shared" si="336"/>
        <v>Industrial - Other General Industrial Equipment_1998_100</v>
      </c>
      <c r="B5412" s="1" t="s">
        <v>40</v>
      </c>
      <c r="C5412" s="1">
        <v>2020</v>
      </c>
      <c r="D5412" s="1" t="s">
        <v>106</v>
      </c>
      <c r="E5412" s="1">
        <v>1998</v>
      </c>
      <c r="F5412" s="1">
        <v>100</v>
      </c>
      <c r="G5412" s="1" t="s">
        <v>5</v>
      </c>
      <c r="H5412" s="1">
        <v>1.2121206822921501E-4</v>
      </c>
      <c r="I5412" s="1">
        <v>1.4666660255735001E-4</v>
      </c>
      <c r="J5412" s="1">
        <v>1.7454537825007001E-4</v>
      </c>
      <c r="K5412" s="1">
        <v>5.0273213541273396E-4</v>
      </c>
      <c r="L5412" s="1">
        <v>9.1428666429324405E-4</v>
      </c>
      <c r="M5412" s="1">
        <v>5.7737557238717298E-2</v>
      </c>
      <c r="N5412" s="1">
        <v>1.13055683279522E-4</v>
      </c>
      <c r="O5412" s="1">
        <v>1.04011228617161E-4</v>
      </c>
      <c r="P5412" s="1">
        <v>5.3017598760222799E-7</v>
      </c>
      <c r="Q5412" s="1">
        <v>4.7124618048061401E-7</v>
      </c>
      <c r="R5412" s="1">
        <v>1873.2314580562299</v>
      </c>
      <c r="S5412" s="1">
        <v>1327.5857808472699</v>
      </c>
      <c r="T5412" s="1">
        <v>2.1108173624458999</v>
      </c>
      <c r="U5412" s="1">
        <v>106775.82780242999</v>
      </c>
      <c r="V5412" s="1">
        <f t="shared" si="337"/>
        <v>0.45482767825655179</v>
      </c>
      <c r="W5412" s="1">
        <f t="shared" si="338"/>
        <v>2.8352936082965412</v>
      </c>
      <c r="X5412" s="1">
        <f t="shared" si="339"/>
        <v>628.94393634745165</v>
      </c>
    </row>
    <row r="5413" spans="1:24" hidden="1" x14ac:dyDescent="0.3">
      <c r="A5413" s="18" t="str">
        <f t="shared" si="336"/>
        <v>Industrial - Other General Industrial Equipment_1998_175</v>
      </c>
      <c r="B5413" s="1" t="s">
        <v>40</v>
      </c>
      <c r="C5413" s="1">
        <v>2020</v>
      </c>
      <c r="D5413" s="1" t="s">
        <v>106</v>
      </c>
      <c r="E5413" s="1">
        <v>1998</v>
      </c>
      <c r="F5413" s="1">
        <v>175</v>
      </c>
      <c r="G5413" s="1" t="s">
        <v>5</v>
      </c>
      <c r="H5413" s="1">
        <v>3.65050621601465E-5</v>
      </c>
      <c r="I5413" s="1">
        <v>4.4171125213777302E-5</v>
      </c>
      <c r="J5413" s="1">
        <v>5.2567289510611001E-5</v>
      </c>
      <c r="K5413" s="1">
        <v>1.7044896698593901E-4</v>
      </c>
      <c r="L5413" s="1">
        <v>4.0069308777484098E-4</v>
      </c>
      <c r="M5413" s="1">
        <v>2.5303923806481401E-2</v>
      </c>
      <c r="N5413" s="1">
        <v>2.7265700701844401E-5</v>
      </c>
      <c r="O5413" s="1">
        <v>2.5084444645696801E-5</v>
      </c>
      <c r="P5413" s="1">
        <v>2.3285217234623699E-7</v>
      </c>
      <c r="Q5413" s="1">
        <v>2.0652722448362701E-7</v>
      </c>
      <c r="R5413" s="1">
        <v>820.95794061016602</v>
      </c>
      <c r="S5413" s="1">
        <v>291.28180547599101</v>
      </c>
      <c r="T5413" s="1">
        <v>0.45231800623840701</v>
      </c>
      <c r="U5413" s="1">
        <v>45537.055589413299</v>
      </c>
      <c r="V5413" s="1">
        <f t="shared" si="337"/>
        <v>0.321190075461042</v>
      </c>
      <c r="W5413" s="1">
        <f t="shared" si="338"/>
        <v>2.9136374153080671</v>
      </c>
      <c r="X5413" s="1">
        <f t="shared" si="339"/>
        <v>643.9757017377342</v>
      </c>
    </row>
    <row r="5414" spans="1:24" hidden="1" x14ac:dyDescent="0.3">
      <c r="A5414" s="18" t="str">
        <f t="shared" si="336"/>
        <v>Industrial - Other General Industrial Equipment_1998_300</v>
      </c>
      <c r="B5414" s="1" t="s">
        <v>40</v>
      </c>
      <c r="C5414" s="1">
        <v>2020</v>
      </c>
      <c r="D5414" s="1" t="s">
        <v>106</v>
      </c>
      <c r="E5414" s="1">
        <v>1998</v>
      </c>
      <c r="F5414" s="1">
        <v>300</v>
      </c>
      <c r="G5414" s="1" t="s">
        <v>5</v>
      </c>
      <c r="H5414" s="1">
        <v>2.2542449964183601E-5</v>
      </c>
      <c r="I5414" s="1">
        <v>2.7276364456662201E-5</v>
      </c>
      <c r="J5414" s="1">
        <v>3.2461127948424397E-5</v>
      </c>
      <c r="K5414" s="1">
        <v>7.7382278039406804E-5</v>
      </c>
      <c r="L5414" s="1">
        <v>4.8345250643129999E-4</v>
      </c>
      <c r="M5414" s="1">
        <v>3.4869094397719798E-2</v>
      </c>
      <c r="N5414" s="1">
        <v>1.29707350330205E-5</v>
      </c>
      <c r="O5414" s="1">
        <v>1.19330762303789E-5</v>
      </c>
      <c r="P5414" s="1">
        <v>3.2170579634904299E-7</v>
      </c>
      <c r="Q5414" s="1">
        <v>2.8459686099647803E-7</v>
      </c>
      <c r="R5414" s="1">
        <v>1131.28936629034</v>
      </c>
      <c r="S5414" s="1">
        <v>291.28180547599101</v>
      </c>
      <c r="T5414" s="1">
        <v>0.45231800623840701</v>
      </c>
      <c r="U5414" s="1">
        <v>64593.422129921601</v>
      </c>
      <c r="V5414" s="1">
        <f t="shared" si="337"/>
        <v>0.13982563216757402</v>
      </c>
      <c r="W5414" s="1">
        <f t="shared" si="338"/>
        <v>2.4783014042123832</v>
      </c>
      <c r="X5414" s="1">
        <f t="shared" si="339"/>
        <v>643.9757017377342</v>
      </c>
    </row>
    <row r="5415" spans="1:24" hidden="1" x14ac:dyDescent="0.3">
      <c r="A5415" s="18" t="str">
        <f t="shared" si="336"/>
        <v>Industrial - Other General Industrial Equipment_1999_50</v>
      </c>
      <c r="B5415" s="1" t="s">
        <v>40</v>
      </c>
      <c r="C5415" s="1">
        <v>2020</v>
      </c>
      <c r="D5415" s="1" t="s">
        <v>106</v>
      </c>
      <c r="E5415" s="1">
        <v>1999</v>
      </c>
      <c r="F5415" s="1">
        <v>50</v>
      </c>
      <c r="G5415" s="1" t="s">
        <v>5</v>
      </c>
      <c r="H5415" s="1">
        <v>4.6111990133340203E-4</v>
      </c>
      <c r="I5415" s="1">
        <v>5.5795508061341596E-4</v>
      </c>
      <c r="J5415" s="1">
        <v>6.64012657920099E-4</v>
      </c>
      <c r="K5415" s="1">
        <v>1.5950029890203199E-3</v>
      </c>
      <c r="L5415" s="1">
        <v>1.12263220883482E-3</v>
      </c>
      <c r="M5415" s="1">
        <v>0.102438296417471</v>
      </c>
      <c r="N5415" s="1">
        <v>1.6166419792433499E-4</v>
      </c>
      <c r="O5415" s="1">
        <v>1.4873106209038799E-4</v>
      </c>
      <c r="P5415" s="1">
        <v>9.3325925412746896E-7</v>
      </c>
      <c r="Q5415" s="1">
        <v>8.3608760450473598E-7</v>
      </c>
      <c r="R5415" s="1">
        <v>3323.4977116458099</v>
      </c>
      <c r="S5415" s="1">
        <v>4934.63668376244</v>
      </c>
      <c r="T5415" s="1">
        <v>6.3324520873376997</v>
      </c>
      <c r="U5415" s="1">
        <v>168247.61264637599</v>
      </c>
      <c r="V5415" s="1">
        <f t="shared" si="337"/>
        <v>1.0980925035035567</v>
      </c>
      <c r="W5415" s="1">
        <f t="shared" si="338"/>
        <v>2.2094144413164321</v>
      </c>
      <c r="X5415" s="1">
        <f t="shared" si="339"/>
        <v>779.26159025027357</v>
      </c>
    </row>
    <row r="5416" spans="1:24" hidden="1" x14ac:dyDescent="0.3">
      <c r="A5416" s="18" t="str">
        <f t="shared" si="336"/>
        <v>Industrial - Other General Industrial Equipment_1999_100</v>
      </c>
      <c r="B5416" s="1" t="s">
        <v>40</v>
      </c>
      <c r="C5416" s="1">
        <v>2020</v>
      </c>
      <c r="D5416" s="1" t="s">
        <v>106</v>
      </c>
      <c r="E5416" s="1">
        <v>1999</v>
      </c>
      <c r="F5416" s="1">
        <v>100</v>
      </c>
      <c r="G5416" s="1" t="s">
        <v>5</v>
      </c>
      <c r="H5416" s="1">
        <v>7.2719710188766905E-5</v>
      </c>
      <c r="I5416" s="1">
        <v>8.7990849328407994E-5</v>
      </c>
      <c r="J5416" s="1">
        <v>1.04716382671824E-4</v>
      </c>
      <c r="K5416" s="1">
        <v>3.0160804715138298E-4</v>
      </c>
      <c r="L5416" s="1">
        <v>5.4851519513000099E-4</v>
      </c>
      <c r="M5416" s="1">
        <v>3.46389471836012E-2</v>
      </c>
      <c r="N5416" s="1">
        <v>6.7826385964581202E-5</v>
      </c>
      <c r="O5416" s="1">
        <v>6.2400275087414706E-5</v>
      </c>
      <c r="P5416" s="1">
        <v>3.1807265341409797E-7</v>
      </c>
      <c r="Q5416" s="1">
        <v>2.8271843037369998E-7</v>
      </c>
      <c r="R5416" s="1">
        <v>1123.8224933901199</v>
      </c>
      <c r="S5416" s="1">
        <v>806.57479160672904</v>
      </c>
      <c r="T5416" s="1">
        <v>1.05540868122295</v>
      </c>
      <c r="U5416" s="1">
        <v>63143.283685783899</v>
      </c>
      <c r="V5416" s="1">
        <f t="shared" si="337"/>
        <v>0.46142269067240549</v>
      </c>
      <c r="W5416" s="1">
        <f t="shared" si="338"/>
        <v>2.8764054346941239</v>
      </c>
      <c r="X5416" s="1">
        <f t="shared" si="339"/>
        <v>764.22982485999091</v>
      </c>
    </row>
    <row r="5417" spans="1:24" hidden="1" x14ac:dyDescent="0.3">
      <c r="A5417" s="18" t="str">
        <f t="shared" si="336"/>
        <v>Industrial - Other General Industrial Equipment_1999_300</v>
      </c>
      <c r="B5417" s="1" t="s">
        <v>40</v>
      </c>
      <c r="C5417" s="1">
        <v>2020</v>
      </c>
      <c r="D5417" s="1" t="s">
        <v>106</v>
      </c>
      <c r="E5417" s="1">
        <v>1999</v>
      </c>
      <c r="F5417" s="1">
        <v>300</v>
      </c>
      <c r="G5417" s="1" t="s">
        <v>5</v>
      </c>
      <c r="H5417" s="1">
        <v>6.0827247702548698E-5</v>
      </c>
      <c r="I5417" s="1">
        <v>7.3600969720083895E-5</v>
      </c>
      <c r="J5417" s="1">
        <v>8.7591236691670097E-5</v>
      </c>
      <c r="K5417" s="1">
        <v>2.1061784180770001E-4</v>
      </c>
      <c r="L5417" s="1">
        <v>1.3153619727304801E-3</v>
      </c>
      <c r="M5417" s="1">
        <v>9.6688371252443603E-2</v>
      </c>
      <c r="N5417" s="1">
        <v>3.5966498871039802E-5</v>
      </c>
      <c r="O5417" s="1">
        <v>3.3089178961356701E-5</v>
      </c>
      <c r="P5417" s="1">
        <v>8.92107124105956E-7</v>
      </c>
      <c r="Q5417" s="1">
        <v>7.8915748827440199E-7</v>
      </c>
      <c r="R5417" s="1">
        <v>3136.9477220772201</v>
      </c>
      <c r="S5417" s="1">
        <v>644.11623266342201</v>
      </c>
      <c r="T5417" s="1">
        <v>0.75386334373067898</v>
      </c>
      <c r="U5417" s="1">
        <v>177389.61047550599</v>
      </c>
      <c r="V5417" s="1">
        <f t="shared" si="337"/>
        <v>0.13738646748308769</v>
      </c>
      <c r="W5417" s="1">
        <f t="shared" si="338"/>
        <v>2.4553064393350525</v>
      </c>
      <c r="X5417" s="1">
        <f t="shared" si="339"/>
        <v>854.42041720168231</v>
      </c>
    </row>
    <row r="5418" spans="1:24" hidden="1" x14ac:dyDescent="0.3">
      <c r="A5418" s="18" t="str">
        <f t="shared" si="336"/>
        <v>Industrial - Other General Industrial Equipment_1999_600</v>
      </c>
      <c r="B5418" s="1" t="s">
        <v>40</v>
      </c>
      <c r="C5418" s="1">
        <v>2020</v>
      </c>
      <c r="D5418" s="1" t="s">
        <v>106</v>
      </c>
      <c r="E5418" s="1">
        <v>1999</v>
      </c>
      <c r="F5418" s="1">
        <v>600</v>
      </c>
      <c r="G5418" s="1" t="s">
        <v>5</v>
      </c>
      <c r="H5418" s="1">
        <v>2.47989353251849E-5</v>
      </c>
      <c r="I5418" s="1">
        <v>3.00067117434738E-5</v>
      </c>
      <c r="J5418" s="1">
        <v>3.5710466868266298E-5</v>
      </c>
      <c r="K5418" s="1">
        <v>8.6289331396073398E-5</v>
      </c>
      <c r="L5418" s="1">
        <v>5.3878561283710004E-4</v>
      </c>
      <c r="M5418" s="1">
        <v>4.0023508797307802E-2</v>
      </c>
      <c r="N5418" s="1">
        <v>1.4888093214591601E-5</v>
      </c>
      <c r="O5418" s="1">
        <v>1.3697045757424299E-5</v>
      </c>
      <c r="P5418" s="1">
        <v>3.6929321906886301E-7</v>
      </c>
      <c r="Q5418" s="1">
        <v>3.2666649841423998E-7</v>
      </c>
      <c r="R5418" s="1">
        <v>1298.5186649121299</v>
      </c>
      <c r="S5418" s="1">
        <v>128.82324653268401</v>
      </c>
      <c r="T5418" s="1">
        <v>0.15077266874613501</v>
      </c>
      <c r="U5418" s="1">
        <v>73429.250523630195</v>
      </c>
      <c r="V5418" s="1">
        <f t="shared" si="337"/>
        <v>0.13531249796171882</v>
      </c>
      <c r="W5418" s="1">
        <f t="shared" si="338"/>
        <v>2.4296040086658151</v>
      </c>
      <c r="X5418" s="1">
        <f t="shared" si="339"/>
        <v>854.42041720168424</v>
      </c>
    </row>
    <row r="5419" spans="1:24" hidden="1" x14ac:dyDescent="0.3">
      <c r="A5419" s="18" t="str">
        <f t="shared" si="336"/>
        <v>Industrial - Other General Industrial Equipment_2000_25</v>
      </c>
      <c r="B5419" s="1" t="s">
        <v>40</v>
      </c>
      <c r="C5419" s="1">
        <v>2020</v>
      </c>
      <c r="D5419" s="1" t="s">
        <v>106</v>
      </c>
      <c r="E5419" s="1">
        <v>2000</v>
      </c>
      <c r="F5419" s="1">
        <v>25</v>
      </c>
      <c r="G5419" s="1" t="s">
        <v>5</v>
      </c>
      <c r="H5419" s="1">
        <v>0</v>
      </c>
      <c r="I5419" s="1">
        <v>0</v>
      </c>
      <c r="J5419" s="1">
        <v>0</v>
      </c>
      <c r="K5419" s="1">
        <v>0</v>
      </c>
      <c r="L5419" s="1">
        <v>0</v>
      </c>
      <c r="M5419" s="1">
        <v>0</v>
      </c>
      <c r="N5419" s="1">
        <v>0</v>
      </c>
      <c r="O5419" s="1">
        <v>0</v>
      </c>
      <c r="P5419" s="1">
        <v>0</v>
      </c>
      <c r="Q5419" s="1">
        <v>0</v>
      </c>
      <c r="R5419" s="1">
        <v>0</v>
      </c>
      <c r="S5419" s="1">
        <v>0</v>
      </c>
      <c r="T5419" s="1">
        <v>0</v>
      </c>
      <c r="U5419" s="1">
        <v>0</v>
      </c>
      <c r="V5419" s="1">
        <f t="shared" si="337"/>
        <v>0</v>
      </c>
      <c r="W5419" s="1">
        <f t="shared" si="338"/>
        <v>0</v>
      </c>
      <c r="X5419" s="1" t="e">
        <f t="shared" si="339"/>
        <v>#DIV/0!</v>
      </c>
    </row>
    <row r="5420" spans="1:24" hidden="1" x14ac:dyDescent="0.3">
      <c r="A5420" s="18" t="str">
        <f t="shared" si="336"/>
        <v>Industrial - Other General Industrial Equipment_2000_50</v>
      </c>
      <c r="B5420" s="1" t="s">
        <v>40</v>
      </c>
      <c r="C5420" s="1">
        <v>2020</v>
      </c>
      <c r="D5420" s="1" t="s">
        <v>106</v>
      </c>
      <c r="E5420" s="1">
        <v>2000</v>
      </c>
      <c r="F5420" s="1">
        <v>50</v>
      </c>
      <c r="G5420" s="1" t="s">
        <v>5</v>
      </c>
      <c r="H5420" s="1">
        <v>5.0371515745741902E-4</v>
      </c>
      <c r="I5420" s="1">
        <v>6.0949534052347697E-4</v>
      </c>
      <c r="J5420" s="1">
        <v>7.2534982673868405E-4</v>
      </c>
      <c r="K5420" s="1">
        <v>1.7423389869667E-3</v>
      </c>
      <c r="L5420" s="1">
        <v>1.22633366767474E-3</v>
      </c>
      <c r="M5420" s="1">
        <v>0.111900879706964</v>
      </c>
      <c r="N5420" s="1">
        <v>1.7659768463084799E-4</v>
      </c>
      <c r="O5420" s="1">
        <v>1.6246986986038001E-4</v>
      </c>
      <c r="P5420" s="1">
        <v>1.01946767160136E-6</v>
      </c>
      <c r="Q5420" s="1">
        <v>9.1331993725162904E-7</v>
      </c>
      <c r="R5420" s="1">
        <v>3630.5008053005799</v>
      </c>
      <c r="S5420" s="1">
        <v>5321.1064233604902</v>
      </c>
      <c r="T5420" s="1">
        <v>6.7847700935760997</v>
      </c>
      <c r="U5420" s="1">
        <v>185410.997151761</v>
      </c>
      <c r="V5420" s="1">
        <f t="shared" si="337"/>
        <v>1.0884876376754002</v>
      </c>
      <c r="W5420" s="1">
        <f t="shared" si="338"/>
        <v>2.1900889935969419</v>
      </c>
      <c r="X5420" s="1">
        <f t="shared" si="339"/>
        <v>784.27217871370124</v>
      </c>
    </row>
    <row r="5421" spans="1:24" hidden="1" x14ac:dyDescent="0.3">
      <c r="A5421" s="18" t="str">
        <f t="shared" si="336"/>
        <v>Industrial - Other General Industrial Equipment_2000_100</v>
      </c>
      <c r="B5421" s="1" t="s">
        <v>40</v>
      </c>
      <c r="C5421" s="1">
        <v>2020</v>
      </c>
      <c r="D5421" s="1" t="s">
        <v>106</v>
      </c>
      <c r="E5421" s="1">
        <v>2000</v>
      </c>
      <c r="F5421" s="1">
        <v>100</v>
      </c>
      <c r="G5421" s="1" t="s">
        <v>5</v>
      </c>
      <c r="H5421" s="1">
        <v>1.33235366940479E-4</v>
      </c>
      <c r="I5421" s="1">
        <v>1.6121479399797901E-4</v>
      </c>
      <c r="J5421" s="1">
        <v>1.9185892839429001E-4</v>
      </c>
      <c r="K5421" s="1">
        <v>5.5259927095561198E-4</v>
      </c>
      <c r="L5421" s="1">
        <v>1.00497682273303E-3</v>
      </c>
      <c r="M5421" s="1">
        <v>6.3464675896795497E-2</v>
      </c>
      <c r="N5421" s="1">
        <v>1.2426993175274599E-4</v>
      </c>
      <c r="O5421" s="1">
        <v>1.14328337212526E-4</v>
      </c>
      <c r="P5421" s="1">
        <v>5.82765340804474E-7</v>
      </c>
      <c r="Q5421" s="1">
        <v>5.1799015306712399E-7</v>
      </c>
      <c r="R5421" s="1">
        <v>2059.04151562373</v>
      </c>
      <c r="S5421" s="1">
        <v>1579.51427080283</v>
      </c>
      <c r="T5421" s="1">
        <v>1.96004469369976</v>
      </c>
      <c r="U5421" s="1">
        <v>118706.57250572</v>
      </c>
      <c r="V5421" s="1">
        <f t="shared" si="337"/>
        <v>0.4496956927478421</v>
      </c>
      <c r="W5421" s="1">
        <f t="shared" si="338"/>
        <v>2.8033019630947811</v>
      </c>
      <c r="X5421" s="1">
        <f t="shared" si="339"/>
        <v>805.85625209461693</v>
      </c>
    </row>
    <row r="5422" spans="1:24" hidden="1" x14ac:dyDescent="0.3">
      <c r="A5422" s="18" t="str">
        <f t="shared" si="336"/>
        <v>Industrial - Other General Industrial Equipment_2000_300</v>
      </c>
      <c r="B5422" s="1" t="s">
        <v>40</v>
      </c>
      <c r="C5422" s="1">
        <v>2020</v>
      </c>
      <c r="D5422" s="1" t="s">
        <v>106</v>
      </c>
      <c r="E5422" s="1">
        <v>2000</v>
      </c>
      <c r="F5422" s="1">
        <v>300</v>
      </c>
      <c r="G5422" s="1" t="s">
        <v>5</v>
      </c>
      <c r="H5422" s="1">
        <v>4.9916430656803697E-5</v>
      </c>
      <c r="I5422" s="1">
        <v>6.0398881094732399E-5</v>
      </c>
      <c r="J5422" s="1">
        <v>7.1879660145797301E-5</v>
      </c>
      <c r="K5422" s="1">
        <v>1.6991274465495199E-4</v>
      </c>
      <c r="L5422" s="1">
        <v>1.06193388537191E-3</v>
      </c>
      <c r="M5422" s="1">
        <v>7.5152048776615105E-2</v>
      </c>
      <c r="N5422" s="1">
        <v>2.79553377771078E-5</v>
      </c>
      <c r="O5422" s="1">
        <v>2.57189107549391E-5</v>
      </c>
      <c r="P5422" s="1">
        <v>6.9332046712186995E-7</v>
      </c>
      <c r="Q5422" s="1">
        <v>6.1338091937017802E-7</v>
      </c>
      <c r="R5422" s="1">
        <v>2438.2254573688501</v>
      </c>
      <c r="S5422" s="1">
        <v>677.751545074045</v>
      </c>
      <c r="T5422" s="1">
        <v>0.90463601247681402</v>
      </c>
      <c r="U5422" s="1">
        <v>137461.063842231</v>
      </c>
      <c r="V5422" s="1">
        <f t="shared" si="337"/>
        <v>0.14549155756835114</v>
      </c>
      <c r="W5422" s="1">
        <f t="shared" si="338"/>
        <v>2.5580343909855099</v>
      </c>
      <c r="X5422" s="1">
        <f t="shared" si="339"/>
        <v>749.19805946970951</v>
      </c>
    </row>
    <row r="5423" spans="1:24" hidden="1" x14ac:dyDescent="0.3">
      <c r="A5423" s="18" t="str">
        <f t="shared" si="336"/>
        <v>Industrial - Other General Industrial Equipment_2001_50</v>
      </c>
      <c r="B5423" s="1" t="s">
        <v>40</v>
      </c>
      <c r="C5423" s="1">
        <v>2020</v>
      </c>
      <c r="D5423" s="1" t="s">
        <v>106</v>
      </c>
      <c r="E5423" s="1">
        <v>2001</v>
      </c>
      <c r="F5423" s="1">
        <v>50</v>
      </c>
      <c r="G5423" s="1" t="s">
        <v>5</v>
      </c>
      <c r="H5423" s="1">
        <v>4.53726459722432E-4</v>
      </c>
      <c r="I5423" s="1">
        <v>5.4900901626414296E-4</v>
      </c>
      <c r="J5423" s="1">
        <v>6.5336610200030204E-4</v>
      </c>
      <c r="K5423" s="1">
        <v>1.5694292468449199E-3</v>
      </c>
      <c r="L5423" s="1">
        <v>1.1046323010828201E-3</v>
      </c>
      <c r="M5423" s="1">
        <v>0.10079583518103399</v>
      </c>
      <c r="N5423" s="1">
        <v>1.59072128476711E-4</v>
      </c>
      <c r="O5423" s="1">
        <v>1.4634635819857399E-4</v>
      </c>
      <c r="P5423" s="1">
        <v>9.1829568872216895E-7</v>
      </c>
      <c r="Q5423" s="1">
        <v>8.2268205669019601E-7</v>
      </c>
      <c r="R5423" s="1">
        <v>3270.2098656773501</v>
      </c>
      <c r="S5423" s="1">
        <v>4676.9901906970699</v>
      </c>
      <c r="T5423" s="1">
        <v>6.0309067498454203</v>
      </c>
      <c r="U5423" s="1">
        <v>166617.775543583</v>
      </c>
      <c r="V5423" s="1">
        <f t="shared" si="337"/>
        <v>1.0910552551737913</v>
      </c>
      <c r="W5423" s="1">
        <f t="shared" si="338"/>
        <v>2.195255162351045</v>
      </c>
      <c r="X5423" s="1">
        <f t="shared" si="339"/>
        <v>775.50364890270384</v>
      </c>
    </row>
    <row r="5424" spans="1:24" hidden="1" x14ac:dyDescent="0.3">
      <c r="A5424" s="18" t="str">
        <f t="shared" si="336"/>
        <v>Industrial - Other General Industrial Equipment_2001_75</v>
      </c>
      <c r="B5424" s="1" t="s">
        <v>40</v>
      </c>
      <c r="C5424" s="1">
        <v>2020</v>
      </c>
      <c r="D5424" s="1" t="s">
        <v>106</v>
      </c>
      <c r="E5424" s="1">
        <v>2001</v>
      </c>
      <c r="F5424" s="1">
        <v>75</v>
      </c>
      <c r="G5424" s="1" t="s">
        <v>5</v>
      </c>
      <c r="H5424" s="1">
        <v>1.40185097903405E-4</v>
      </c>
      <c r="I5424" s="1">
        <v>1.6962396846312099E-4</v>
      </c>
      <c r="J5424" s="1">
        <v>2.0186654098090399E-4</v>
      </c>
      <c r="K5424" s="1">
        <v>5.8142357152714404E-4</v>
      </c>
      <c r="L5424" s="1">
        <v>1.05739772795028E-3</v>
      </c>
      <c r="M5424" s="1">
        <v>6.6775076380242895E-2</v>
      </c>
      <c r="N5424" s="1">
        <v>1.3075201389275799E-4</v>
      </c>
      <c r="O5424" s="1">
        <v>1.2029185278133701E-4</v>
      </c>
      <c r="P5424" s="1">
        <v>6.1316314302555195E-7</v>
      </c>
      <c r="Q5424" s="1">
        <v>5.45009196793478E-7</v>
      </c>
      <c r="R5424" s="1">
        <v>2166.4438135546802</v>
      </c>
      <c r="S5424" s="1">
        <v>1646.78489562408</v>
      </c>
      <c r="T5424" s="1">
        <v>2.2615900311920298</v>
      </c>
      <c r="U5424" s="1">
        <v>120874.011338807</v>
      </c>
      <c r="V5424" s="1">
        <f t="shared" si="337"/>
        <v>0.46466812856306694</v>
      </c>
      <c r="W5424" s="1">
        <f t="shared" si="338"/>
        <v>2.8966367656957672</v>
      </c>
      <c r="X5424" s="1">
        <f t="shared" si="339"/>
        <v>728.15358792331574</v>
      </c>
    </row>
    <row r="5425" spans="1:24" hidden="1" x14ac:dyDescent="0.3">
      <c r="A5425" s="18" t="str">
        <f t="shared" si="336"/>
        <v>Industrial - Other General Industrial Equipment_2001_175</v>
      </c>
      <c r="B5425" s="1" t="s">
        <v>40</v>
      </c>
      <c r="C5425" s="1">
        <v>2020</v>
      </c>
      <c r="D5425" s="1" t="s">
        <v>106</v>
      </c>
      <c r="E5425" s="1">
        <v>2001</v>
      </c>
      <c r="F5425" s="1">
        <v>175</v>
      </c>
      <c r="G5425" s="1" t="s">
        <v>5</v>
      </c>
      <c r="H5425" s="1">
        <v>4.53819903677587E-5</v>
      </c>
      <c r="I5425" s="1">
        <v>5.4912208344988098E-5</v>
      </c>
      <c r="J5425" s="1">
        <v>6.5350066129572605E-5</v>
      </c>
      <c r="K5425" s="1">
        <v>2.1189700606496001E-4</v>
      </c>
      <c r="L5425" s="1">
        <v>4.9812954077578704E-4</v>
      </c>
      <c r="M5425" s="1">
        <v>3.1457073581041897E-2</v>
      </c>
      <c r="N5425" s="1">
        <v>3.3895895347143499E-5</v>
      </c>
      <c r="O5425" s="1">
        <v>3.1184223719371999E-5</v>
      </c>
      <c r="P5425" s="1">
        <v>2.8947478561110802E-7</v>
      </c>
      <c r="Q5425" s="1">
        <v>2.56748405771192E-7</v>
      </c>
      <c r="R5425" s="1">
        <v>1020.59010856252</v>
      </c>
      <c r="S5425" s="1">
        <v>386.46973959805302</v>
      </c>
      <c r="T5425" s="1">
        <v>0.45231800623840701</v>
      </c>
      <c r="U5425" s="1">
        <v>57712.814446642602</v>
      </c>
      <c r="V5425" s="1">
        <f t="shared" si="337"/>
        <v>0.31505418759572762</v>
      </c>
      <c r="W5425" s="1">
        <f t="shared" si="338"/>
        <v>2.8579764412420023</v>
      </c>
      <c r="X5425" s="1">
        <f t="shared" si="339"/>
        <v>854.42041720168265</v>
      </c>
    </row>
    <row r="5426" spans="1:24" hidden="1" x14ac:dyDescent="0.3">
      <c r="A5426" s="18" t="str">
        <f t="shared" si="336"/>
        <v>Industrial - Other General Industrial Equipment_2001_300</v>
      </c>
      <c r="B5426" s="1" t="s">
        <v>40</v>
      </c>
      <c r="C5426" s="1">
        <v>2020</v>
      </c>
      <c r="D5426" s="1" t="s">
        <v>106</v>
      </c>
      <c r="E5426" s="1">
        <v>2001</v>
      </c>
      <c r="F5426" s="1">
        <v>300</v>
      </c>
      <c r="G5426" s="1" t="s">
        <v>5</v>
      </c>
      <c r="H5426" s="1">
        <v>5.8323980707564898E-5</v>
      </c>
      <c r="I5426" s="1">
        <v>7.0572016656153495E-5</v>
      </c>
      <c r="J5426" s="1">
        <v>8.3986532218893501E-5</v>
      </c>
      <c r="K5426" s="1">
        <v>2.1054374130491E-4</v>
      </c>
      <c r="L5426" s="1">
        <v>1.1167859138474299E-3</v>
      </c>
      <c r="M5426" s="1">
        <v>9.57600338642349E-2</v>
      </c>
      <c r="N5426" s="1">
        <v>3.0862059865742203E-5</v>
      </c>
      <c r="O5426" s="1">
        <v>2.83930950764828E-5</v>
      </c>
      <c r="P5426" s="1">
        <v>8.8359928258447098E-7</v>
      </c>
      <c r="Q5426" s="1">
        <v>7.8158052330891295E-7</v>
      </c>
      <c r="R5426" s="1">
        <v>3106.8288378976799</v>
      </c>
      <c r="S5426" s="1">
        <v>677.751545074045</v>
      </c>
      <c r="T5426" s="1">
        <v>0.90463601247681402</v>
      </c>
      <c r="U5426" s="1">
        <v>174570.88720721501</v>
      </c>
      <c r="V5426" s="1">
        <f t="shared" si="337"/>
        <v>0.13385953423325114</v>
      </c>
      <c r="W5426" s="1">
        <f t="shared" si="338"/>
        <v>2.1182963070793552</v>
      </c>
      <c r="X5426" s="1">
        <f t="shared" si="339"/>
        <v>749.19805946970951</v>
      </c>
    </row>
    <row r="5427" spans="1:24" hidden="1" x14ac:dyDescent="0.3">
      <c r="A5427" s="18" t="str">
        <f t="shared" si="336"/>
        <v>Industrial - Other General Industrial Equipment_2002_50</v>
      </c>
      <c r="B5427" s="1" t="s">
        <v>40</v>
      </c>
      <c r="C5427" s="1">
        <v>2020</v>
      </c>
      <c r="D5427" s="1" t="s">
        <v>106</v>
      </c>
      <c r="E5427" s="1">
        <v>2002</v>
      </c>
      <c r="F5427" s="1">
        <v>50</v>
      </c>
      <c r="G5427" s="1" t="s">
        <v>5</v>
      </c>
      <c r="H5427" s="1">
        <v>5.9741753926221598E-4</v>
      </c>
      <c r="I5427" s="1">
        <v>7.2287522250728104E-4</v>
      </c>
      <c r="J5427" s="1">
        <v>8.6028125653759104E-4</v>
      </c>
      <c r="K5427" s="1">
        <v>2.0664533412264002E-3</v>
      </c>
      <c r="L5427" s="1">
        <v>1.45445939279399E-3</v>
      </c>
      <c r="M5427" s="1">
        <v>0.132716967528345</v>
      </c>
      <c r="N5427" s="1">
        <v>2.09448837561503E-4</v>
      </c>
      <c r="O5427" s="1">
        <v>1.9269293055658299E-4</v>
      </c>
      <c r="P5427" s="1">
        <v>1.20911165508643E-6</v>
      </c>
      <c r="Q5427" s="1">
        <v>1.08321804772792E-6</v>
      </c>
      <c r="R5427" s="1">
        <v>4305.8558498421098</v>
      </c>
      <c r="S5427" s="1">
        <v>6519.8689576750803</v>
      </c>
      <c r="T5427" s="1">
        <v>8.7448147872758693</v>
      </c>
      <c r="U5427" s="1">
        <v>213132.267995723</v>
      </c>
      <c r="V5427" s="1">
        <f t="shared" si="337"/>
        <v>1.1230594155761175</v>
      </c>
      <c r="W5427" s="1">
        <f t="shared" si="338"/>
        <v>2.2596490580834101</v>
      </c>
      <c r="X5427" s="1">
        <f t="shared" si="339"/>
        <v>745.56970230653792</v>
      </c>
    </row>
    <row r="5428" spans="1:24" hidden="1" x14ac:dyDescent="0.3">
      <c r="A5428" s="18" t="str">
        <f t="shared" si="336"/>
        <v>Industrial - Other General Industrial Equipment_2002_100</v>
      </c>
      <c r="B5428" s="1" t="s">
        <v>40</v>
      </c>
      <c r="C5428" s="1">
        <v>2020</v>
      </c>
      <c r="D5428" s="1" t="s">
        <v>106</v>
      </c>
      <c r="E5428" s="1">
        <v>2002</v>
      </c>
      <c r="F5428" s="1">
        <v>100</v>
      </c>
      <c r="G5428" s="1" t="s">
        <v>5</v>
      </c>
      <c r="H5428" s="1">
        <v>1.92470284128049E-4</v>
      </c>
      <c r="I5428" s="1">
        <v>2.3288904379493999E-4</v>
      </c>
      <c r="J5428" s="1">
        <v>2.7715720914439098E-4</v>
      </c>
      <c r="K5428" s="1">
        <v>7.9827857371604497E-4</v>
      </c>
      <c r="L5428" s="1">
        <v>1.4517780005059999E-3</v>
      </c>
      <c r="M5428" s="1">
        <v>9.1680343458713107E-2</v>
      </c>
      <c r="N5428" s="1">
        <v>1.7951891920490901E-4</v>
      </c>
      <c r="O5428" s="1">
        <v>1.6515740566851701E-4</v>
      </c>
      <c r="P5428" s="1">
        <v>8.4185613249915095E-7</v>
      </c>
      <c r="Q5428" s="1">
        <v>7.4828263865479195E-7</v>
      </c>
      <c r="R5428" s="1">
        <v>2974.46777566644</v>
      </c>
      <c r="S5428" s="1">
        <v>2257.26581587688</v>
      </c>
      <c r="T5428" s="1">
        <v>2.86468070617657</v>
      </c>
      <c r="U5428" s="1">
        <v>170482.970830701</v>
      </c>
      <c r="V5428" s="1">
        <f t="shared" si="337"/>
        <v>0.45233131349890132</v>
      </c>
      <c r="W5428" s="1">
        <f t="shared" si="338"/>
        <v>2.8197318309911639</v>
      </c>
      <c r="X5428" s="1">
        <f t="shared" si="339"/>
        <v>787.96419126570163</v>
      </c>
    </row>
    <row r="5429" spans="1:24" hidden="1" x14ac:dyDescent="0.3">
      <c r="A5429" s="18" t="str">
        <f t="shared" si="336"/>
        <v>Industrial - Other General Industrial Equipment_2002_175</v>
      </c>
      <c r="B5429" s="1" t="s">
        <v>40</v>
      </c>
      <c r="C5429" s="1">
        <v>2020</v>
      </c>
      <c r="D5429" s="1" t="s">
        <v>106</v>
      </c>
      <c r="E5429" s="1">
        <v>2002</v>
      </c>
      <c r="F5429" s="1">
        <v>175</v>
      </c>
      <c r="G5429" s="1" t="s">
        <v>5</v>
      </c>
      <c r="H5429" s="1">
        <v>1.5498760103274701E-5</v>
      </c>
      <c r="I5429" s="1">
        <v>1.8753499724962401E-5</v>
      </c>
      <c r="J5429" s="1">
        <v>2.2318214548715601E-5</v>
      </c>
      <c r="K5429" s="1">
        <v>7.2366611446292298E-5</v>
      </c>
      <c r="L5429" s="1">
        <v>1.7012013334530201E-4</v>
      </c>
      <c r="M5429" s="1">
        <v>1.07431523613826E-2</v>
      </c>
      <c r="N5429" s="1">
        <v>1.15760535448949E-5</v>
      </c>
      <c r="O5429" s="1">
        <v>1.06499692613033E-5</v>
      </c>
      <c r="P5429" s="1">
        <v>9.8860808478794101E-8</v>
      </c>
      <c r="Q5429" s="1">
        <v>8.7684165363822498E-8</v>
      </c>
      <c r="R5429" s="1">
        <v>348.54974689746899</v>
      </c>
      <c r="S5429" s="1">
        <v>128.82324653268401</v>
      </c>
      <c r="T5429" s="1">
        <v>0.15077266874613501</v>
      </c>
      <c r="U5429" s="1">
        <v>19709.9567195007</v>
      </c>
      <c r="V5429" s="1">
        <f t="shared" si="337"/>
        <v>0.3150541875957269</v>
      </c>
      <c r="W5429" s="1">
        <f t="shared" si="338"/>
        <v>2.8579764412419992</v>
      </c>
      <c r="X5429" s="1">
        <f t="shared" si="339"/>
        <v>854.42041720168424</v>
      </c>
    </row>
    <row r="5430" spans="1:24" hidden="1" x14ac:dyDescent="0.3">
      <c r="A5430" s="18" t="str">
        <f t="shared" si="336"/>
        <v>Industrial - Other General Industrial Equipment_2002_300</v>
      </c>
      <c r="B5430" s="1" t="s">
        <v>40</v>
      </c>
      <c r="C5430" s="1">
        <v>2020</v>
      </c>
      <c r="D5430" s="1" t="s">
        <v>106</v>
      </c>
      <c r="E5430" s="1">
        <v>2002</v>
      </c>
      <c r="F5430" s="1">
        <v>300</v>
      </c>
      <c r="G5430" s="1" t="s">
        <v>5</v>
      </c>
      <c r="H5430" s="1">
        <v>8.8139779091581208E-6</v>
      </c>
      <c r="I5430" s="1">
        <v>1.0664913270081299E-5</v>
      </c>
      <c r="J5430" s="1">
        <v>1.2692128189187601E-5</v>
      </c>
      <c r="K5430" s="1">
        <v>2.98070059472578E-5</v>
      </c>
      <c r="L5430" s="1">
        <v>1.8634348191451299E-4</v>
      </c>
      <c r="M5430" s="1">
        <v>1.2990086188599899E-2</v>
      </c>
      <c r="N5430" s="1">
        <v>4.8321004292972904E-6</v>
      </c>
      <c r="O5430" s="1">
        <v>4.4455323949535097E-6</v>
      </c>
      <c r="P5430" s="1">
        <v>1.1983536946762699E-7</v>
      </c>
      <c r="Q5430" s="1">
        <v>1.06023337204622E-7</v>
      </c>
      <c r="R5430" s="1">
        <v>421.44904036622</v>
      </c>
      <c r="S5430" s="1">
        <v>128.82324653268401</v>
      </c>
      <c r="T5430" s="1">
        <v>0.15077266874613501</v>
      </c>
      <c r="U5430" s="1">
        <v>23832.3006085466</v>
      </c>
      <c r="V5430" s="1">
        <f t="shared" si="337"/>
        <v>0.14817671431723425</v>
      </c>
      <c r="W5430" s="1">
        <f t="shared" si="338"/>
        <v>2.5890285448439481</v>
      </c>
      <c r="X5430" s="1">
        <f t="shared" si="339"/>
        <v>854.42041720168424</v>
      </c>
    </row>
    <row r="5431" spans="1:24" hidden="1" x14ac:dyDescent="0.3">
      <c r="A5431" s="18" t="str">
        <f t="shared" si="336"/>
        <v>Industrial - Other General Industrial Equipment_2002_600</v>
      </c>
      <c r="B5431" s="1" t="s">
        <v>40</v>
      </c>
      <c r="C5431" s="1">
        <v>2020</v>
      </c>
      <c r="D5431" s="1" t="s">
        <v>106</v>
      </c>
      <c r="E5431" s="1">
        <v>2002</v>
      </c>
      <c r="F5431" s="1">
        <v>600</v>
      </c>
      <c r="G5431" s="1" t="s">
        <v>5</v>
      </c>
      <c r="H5431" s="1">
        <v>3.5554485425542697E-5</v>
      </c>
      <c r="I5431" s="1">
        <v>4.3020927364906599E-5</v>
      </c>
      <c r="J5431" s="1">
        <v>5.1198459012781398E-5</v>
      </c>
      <c r="K5431" s="1">
        <v>1.3488384960333501E-4</v>
      </c>
      <c r="L5431" s="1">
        <v>6.2899096071142302E-4</v>
      </c>
      <c r="M5431" s="1">
        <v>6.2563063751581105E-2</v>
      </c>
      <c r="N5431" s="1">
        <v>1.8165830345772802E-5</v>
      </c>
      <c r="O5431" s="1">
        <v>1.6712563918110899E-5</v>
      </c>
      <c r="P5431" s="1">
        <v>5.7735991584354903E-7</v>
      </c>
      <c r="Q5431" s="1">
        <v>5.1063131594226001E-7</v>
      </c>
      <c r="R5431" s="1">
        <v>2029.78970252055</v>
      </c>
      <c r="S5431" s="1">
        <v>257.64649306536899</v>
      </c>
      <c r="T5431" s="1">
        <v>0.30154533749227103</v>
      </c>
      <c r="U5431" s="1">
        <v>114781.512660621</v>
      </c>
      <c r="V5431" s="1">
        <f t="shared" si="337"/>
        <v>0.12410704201418557</v>
      </c>
      <c r="W5431" s="1">
        <f t="shared" si="338"/>
        <v>1.8145170820104888</v>
      </c>
      <c r="X5431" s="1">
        <f t="shared" si="339"/>
        <v>854.42041720168459</v>
      </c>
    </row>
    <row r="5432" spans="1:24" hidden="1" x14ac:dyDescent="0.3">
      <c r="A5432" s="18" t="str">
        <f t="shared" si="336"/>
        <v>Industrial - Other General Industrial Equipment_2002_9999</v>
      </c>
      <c r="B5432" s="1" t="s">
        <v>40</v>
      </c>
      <c r="C5432" s="1">
        <v>2020</v>
      </c>
      <c r="D5432" s="1" t="s">
        <v>106</v>
      </c>
      <c r="E5432" s="1">
        <v>2002</v>
      </c>
      <c r="F5432" s="1">
        <v>9999</v>
      </c>
      <c r="G5432" s="1" t="s">
        <v>5</v>
      </c>
      <c r="H5432" s="1">
        <v>3.8721144630551897E-5</v>
      </c>
      <c r="I5432" s="1">
        <v>4.6852585002967798E-5</v>
      </c>
      <c r="J5432" s="1">
        <v>5.5758448267994803E-5</v>
      </c>
      <c r="K5432" s="1">
        <v>1.34732464811412E-4</v>
      </c>
      <c r="L5432" s="1">
        <v>8.4126174635968298E-4</v>
      </c>
      <c r="M5432" s="1">
        <v>6.2492847069480599E-2</v>
      </c>
      <c r="N5432" s="1">
        <v>2.3246320984187002E-5</v>
      </c>
      <c r="O5432" s="1">
        <v>2.1386615305452001E-5</v>
      </c>
      <c r="P5432" s="1">
        <v>5.7661572801980395E-7</v>
      </c>
      <c r="Q5432" s="1">
        <v>5.1005821682223504E-7</v>
      </c>
      <c r="R5432" s="1">
        <v>2027.51159959965</v>
      </c>
      <c r="S5432" s="1">
        <v>128.82324653268401</v>
      </c>
      <c r="T5432" s="1">
        <v>0.15077266874613501</v>
      </c>
      <c r="U5432" s="1">
        <v>114652.68941408901</v>
      </c>
      <c r="V5432" s="1">
        <f t="shared" si="337"/>
        <v>0.13531249796171893</v>
      </c>
      <c r="W5432" s="1">
        <f t="shared" si="338"/>
        <v>2.4296040086658217</v>
      </c>
      <c r="X5432" s="1">
        <f t="shared" si="339"/>
        <v>854.42041720168424</v>
      </c>
    </row>
    <row r="5433" spans="1:24" hidden="1" x14ac:dyDescent="0.3">
      <c r="A5433" s="18" t="str">
        <f t="shared" si="336"/>
        <v>Industrial - Other General Industrial Equipment_2003_50</v>
      </c>
      <c r="B5433" s="1" t="s">
        <v>40</v>
      </c>
      <c r="C5433" s="1">
        <v>2020</v>
      </c>
      <c r="D5433" s="1" t="s">
        <v>106</v>
      </c>
      <c r="E5433" s="1">
        <v>2003</v>
      </c>
      <c r="F5433" s="1">
        <v>50</v>
      </c>
      <c r="G5433" s="1" t="s">
        <v>5</v>
      </c>
      <c r="H5433" s="1">
        <v>7.3232654365052504E-4</v>
      </c>
      <c r="I5433" s="1">
        <v>8.8611511781713499E-4</v>
      </c>
      <c r="J5433" s="1">
        <v>1.05455022285675E-3</v>
      </c>
      <c r="K5433" s="1">
        <v>2.5331004423879001E-3</v>
      </c>
      <c r="L5433" s="1">
        <v>1.7829058405621401E-3</v>
      </c>
      <c r="M5433" s="1">
        <v>0.16268715216135099</v>
      </c>
      <c r="N5433" s="1">
        <v>2.5674663564859401E-4</v>
      </c>
      <c r="O5433" s="1">
        <v>2.3620690479670699E-4</v>
      </c>
      <c r="P5433" s="1">
        <v>1.4821536045803499E-6</v>
      </c>
      <c r="Q5433" s="1">
        <v>1.3278306657888E-6</v>
      </c>
      <c r="R5433" s="1">
        <v>5278.2054840010996</v>
      </c>
      <c r="S5433" s="1">
        <v>8216.7704687909809</v>
      </c>
      <c r="T5433" s="1">
        <v>9.9509961372449496</v>
      </c>
      <c r="U5433" s="1">
        <v>268663.49502501398</v>
      </c>
      <c r="V5433" s="1">
        <f t="shared" si="337"/>
        <v>1.0921193113066563</v>
      </c>
      <c r="W5433" s="1">
        <f t="shared" si="338"/>
        <v>2.197396093992797</v>
      </c>
      <c r="X5433" s="1">
        <f t="shared" si="339"/>
        <v>825.72341054750837</v>
      </c>
    </row>
    <row r="5434" spans="1:24" hidden="1" x14ac:dyDescent="0.3">
      <c r="A5434" s="18" t="str">
        <f t="shared" si="336"/>
        <v>Industrial - Other General Industrial Equipment_2003_75</v>
      </c>
      <c r="B5434" s="1" t="s">
        <v>40</v>
      </c>
      <c r="C5434" s="1">
        <v>2020</v>
      </c>
      <c r="D5434" s="1" t="s">
        <v>106</v>
      </c>
      <c r="E5434" s="1">
        <v>2003</v>
      </c>
      <c r="F5434" s="1">
        <v>75</v>
      </c>
      <c r="G5434" s="1" t="s">
        <v>5</v>
      </c>
      <c r="H5434" s="1">
        <v>2.0478632859724299E-4</v>
      </c>
      <c r="I5434" s="1">
        <v>2.4779145760266401E-4</v>
      </c>
      <c r="J5434" s="1">
        <v>2.9489231318003003E-4</v>
      </c>
      <c r="K5434" s="1">
        <v>8.4935988456479202E-4</v>
      </c>
      <c r="L5434" s="1">
        <v>1.5446763016366499E-3</v>
      </c>
      <c r="M5434" s="1">
        <v>9.75469071836218E-2</v>
      </c>
      <c r="N5434" s="1">
        <v>1.9100621451392601E-4</v>
      </c>
      <c r="O5434" s="1">
        <v>1.75725717352812E-4</v>
      </c>
      <c r="P5434" s="1">
        <v>8.9572594212454204E-7</v>
      </c>
      <c r="Q5434" s="1">
        <v>7.9616474313106999E-7</v>
      </c>
      <c r="R5434" s="1">
        <v>3164.80197485596</v>
      </c>
      <c r="S5434" s="1">
        <v>2610.1002430643098</v>
      </c>
      <c r="T5434" s="1">
        <v>3.1662260436688499</v>
      </c>
      <c r="U5434" s="1">
        <v>178729.721406022</v>
      </c>
      <c r="V5434" s="1">
        <f t="shared" si="337"/>
        <v>0.45906919651613526</v>
      </c>
      <c r="W5434" s="1">
        <f t="shared" si="338"/>
        <v>2.8617342806341708</v>
      </c>
      <c r="X5434" s="1">
        <f t="shared" si="339"/>
        <v>824.35688642111859</v>
      </c>
    </row>
    <row r="5435" spans="1:24" hidden="1" x14ac:dyDescent="0.3">
      <c r="A5435" s="18" t="str">
        <f t="shared" si="336"/>
        <v>Industrial - Other General Industrial Equipment_2003_175</v>
      </c>
      <c r="B5435" s="1" t="s">
        <v>40</v>
      </c>
      <c r="C5435" s="1">
        <v>2020</v>
      </c>
      <c r="D5435" s="1" t="s">
        <v>106</v>
      </c>
      <c r="E5435" s="1">
        <v>2003</v>
      </c>
      <c r="F5435" s="1">
        <v>175</v>
      </c>
      <c r="G5435" s="1" t="s">
        <v>5</v>
      </c>
      <c r="H5435" s="1">
        <v>1.9286503343014199E-5</v>
      </c>
      <c r="I5435" s="1">
        <v>2.3336669045047199E-5</v>
      </c>
      <c r="J5435" s="1">
        <v>2.7772564813940499E-5</v>
      </c>
      <c r="K5435" s="1">
        <v>1.43314269726971E-4</v>
      </c>
      <c r="L5435" s="1">
        <v>2.45107629800061E-4</v>
      </c>
      <c r="M5435" s="1">
        <v>2.1275654676463598E-2</v>
      </c>
      <c r="N5435" s="1">
        <v>1.4312086315513899E-5</v>
      </c>
      <c r="O5435" s="1">
        <v>1.31671194102728E-5</v>
      </c>
      <c r="P5435" s="1">
        <v>1.9612538332071201E-7</v>
      </c>
      <c r="Q5435" s="1">
        <v>1.7364903336757001E-7</v>
      </c>
      <c r="R5435" s="1">
        <v>690.26518503224202</v>
      </c>
      <c r="S5435" s="1">
        <v>257.64649306536899</v>
      </c>
      <c r="T5435" s="1">
        <v>0.30154533749227103</v>
      </c>
      <c r="U5435" s="1">
        <v>39033.443699403397</v>
      </c>
      <c r="V5435" s="1">
        <f t="shared" si="337"/>
        <v>0.19796599613765523</v>
      </c>
      <c r="W5435" s="1">
        <f t="shared" si="338"/>
        <v>2.0792588694060798</v>
      </c>
      <c r="X5435" s="1">
        <f t="shared" si="339"/>
        <v>854.42041720168459</v>
      </c>
    </row>
    <row r="5436" spans="1:24" hidden="1" x14ac:dyDescent="0.3">
      <c r="A5436" s="18" t="str">
        <f t="shared" si="336"/>
        <v>Industrial - Other General Industrial Equipment_2003_300</v>
      </c>
      <c r="B5436" s="1" t="s">
        <v>40</v>
      </c>
      <c r="C5436" s="1">
        <v>2020</v>
      </c>
      <c r="D5436" s="1" t="s">
        <v>106</v>
      </c>
      <c r="E5436" s="1">
        <v>2003</v>
      </c>
      <c r="F5436" s="1">
        <v>300</v>
      </c>
      <c r="G5436" s="1" t="s">
        <v>5</v>
      </c>
      <c r="H5436" s="1">
        <v>2.2674659784854901E-5</v>
      </c>
      <c r="I5436" s="1">
        <v>2.7436338339674399E-5</v>
      </c>
      <c r="J5436" s="1">
        <v>3.2651510090191097E-5</v>
      </c>
      <c r="K5436" s="1">
        <v>8.6561736852598198E-5</v>
      </c>
      <c r="L5436" s="1">
        <v>4.1219904630216E-4</v>
      </c>
      <c r="M5436" s="1">
        <v>3.7724165397215903E-2</v>
      </c>
      <c r="N5436" s="1">
        <v>1.1323612614880601E-5</v>
      </c>
      <c r="O5436" s="1">
        <v>1.0417723605690201E-5</v>
      </c>
      <c r="P5436" s="1">
        <v>3.4809837732009199E-7</v>
      </c>
      <c r="Q5436" s="1">
        <v>3.0789956668509498E-7</v>
      </c>
      <c r="R5436" s="1">
        <v>1223.9190005702901</v>
      </c>
      <c r="S5436" s="1">
        <v>291.28180547599101</v>
      </c>
      <c r="T5436" s="1">
        <v>0.45231800623840701</v>
      </c>
      <c r="U5436" s="1">
        <v>70101.821184555301</v>
      </c>
      <c r="V5436" s="1">
        <f t="shared" si="337"/>
        <v>0.129594165608929</v>
      </c>
      <c r="W5436" s="1">
        <f t="shared" si="338"/>
        <v>1.947001484271631</v>
      </c>
      <c r="X5436" s="1">
        <f t="shared" si="339"/>
        <v>643.9757017377342</v>
      </c>
    </row>
    <row r="5437" spans="1:24" hidden="1" x14ac:dyDescent="0.3">
      <c r="A5437" s="18" t="str">
        <f t="shared" si="336"/>
        <v>Industrial - Other General Industrial Equipment_2003_600</v>
      </c>
      <c r="B5437" s="1" t="s">
        <v>40</v>
      </c>
      <c r="C5437" s="1">
        <v>2020</v>
      </c>
      <c r="D5437" s="1" t="s">
        <v>106</v>
      </c>
      <c r="E5437" s="1">
        <v>2003</v>
      </c>
      <c r="F5437" s="1">
        <v>600</v>
      </c>
      <c r="G5437" s="1" t="s">
        <v>5</v>
      </c>
      <c r="H5437" s="1">
        <v>7.3509816628304899E-5</v>
      </c>
      <c r="I5437" s="1">
        <v>8.8946878120248904E-5</v>
      </c>
      <c r="J5437" s="1">
        <v>1.05854135944759E-4</v>
      </c>
      <c r="K5437" s="1">
        <v>2.8763110465357801E-4</v>
      </c>
      <c r="L5437" s="1">
        <v>1.21316584442901E-3</v>
      </c>
      <c r="M5437" s="1">
        <v>0.13341169599102601</v>
      </c>
      <c r="N5437" s="1">
        <v>3.02718476850763E-5</v>
      </c>
      <c r="O5437" s="1">
        <v>2.7850099870270199E-5</v>
      </c>
      <c r="P5437" s="1">
        <v>1.23125199592987E-6</v>
      </c>
      <c r="Q5437" s="1">
        <v>1.08888832804746E-6</v>
      </c>
      <c r="R5437" s="1">
        <v>4328.3955497071302</v>
      </c>
      <c r="S5437" s="1">
        <v>644.11623266342201</v>
      </c>
      <c r="T5437" s="1">
        <v>0.75386334373067898</v>
      </c>
      <c r="U5437" s="1">
        <v>244764.1684121</v>
      </c>
      <c r="V5437" s="1">
        <f t="shared" si="337"/>
        <v>0.12032932199208841</v>
      </c>
      <c r="W5437" s="1">
        <f t="shared" si="338"/>
        <v>1.6411978318873646</v>
      </c>
      <c r="X5437" s="1">
        <f t="shared" si="339"/>
        <v>854.42041720168231</v>
      </c>
    </row>
    <row r="5438" spans="1:24" hidden="1" x14ac:dyDescent="0.3">
      <c r="A5438" s="18" t="str">
        <f t="shared" si="336"/>
        <v>Industrial - Other General Industrial Equipment_2004_50</v>
      </c>
      <c r="B5438" s="1" t="s">
        <v>40</v>
      </c>
      <c r="C5438" s="1">
        <v>2020</v>
      </c>
      <c r="D5438" s="1" t="s">
        <v>106</v>
      </c>
      <c r="E5438" s="1">
        <v>2004</v>
      </c>
      <c r="F5438" s="1">
        <v>50</v>
      </c>
      <c r="G5438" s="1" t="s">
        <v>5</v>
      </c>
      <c r="H5438" s="1">
        <v>3.4523207634698402E-4</v>
      </c>
      <c r="I5438" s="1">
        <v>4.17730812379851E-4</v>
      </c>
      <c r="J5438" s="1">
        <v>4.9713418993965698E-4</v>
      </c>
      <c r="K5438" s="1">
        <v>1.9216524807676701E-3</v>
      </c>
      <c r="L5438" s="1">
        <v>1.5568027564406E-3</v>
      </c>
      <c r="M5438" s="1">
        <v>0.154992199544387</v>
      </c>
      <c r="N5438" s="1">
        <v>1.7599569628750999E-4</v>
      </c>
      <c r="O5438" s="1">
        <v>1.6191604058450899E-4</v>
      </c>
      <c r="P5438" s="1">
        <v>1.42262278560567E-6</v>
      </c>
      <c r="Q5438" s="1">
        <v>1.2650254969672201E-6</v>
      </c>
      <c r="R5438" s="1">
        <v>5028.5512208192904</v>
      </c>
      <c r="S5438" s="1">
        <v>8020.6765974370501</v>
      </c>
      <c r="T5438" s="1">
        <v>9.4986781310065407</v>
      </c>
      <c r="U5438" s="1">
        <v>255133.90319466399</v>
      </c>
      <c r="V5438" s="1">
        <f t="shared" si="337"/>
        <v>0.54214684912858069</v>
      </c>
      <c r="W5438" s="1">
        <f t="shared" si="338"/>
        <v>2.0204775039469203</v>
      </c>
      <c r="X5438" s="1">
        <f t="shared" si="339"/>
        <v>844.39924027482846</v>
      </c>
    </row>
    <row r="5439" spans="1:24" hidden="1" x14ac:dyDescent="0.3">
      <c r="A5439" s="18" t="str">
        <f t="shared" si="336"/>
        <v>Industrial - Other General Industrial Equipment_2004_75</v>
      </c>
      <c r="B5439" s="1" t="s">
        <v>40</v>
      </c>
      <c r="C5439" s="1">
        <v>2020</v>
      </c>
      <c r="D5439" s="1" t="s">
        <v>106</v>
      </c>
      <c r="E5439" s="1">
        <v>2004</v>
      </c>
      <c r="F5439" s="1">
        <v>75</v>
      </c>
      <c r="G5439" s="1" t="s">
        <v>5</v>
      </c>
      <c r="H5439" s="1">
        <v>2.0427632755483599E-4</v>
      </c>
      <c r="I5439" s="1">
        <v>2.4717435634135097E-4</v>
      </c>
      <c r="J5439" s="1">
        <v>2.9415791167896298E-4</v>
      </c>
      <c r="K5439" s="1">
        <v>1.4047232079413201E-3</v>
      </c>
      <c r="L5439" s="1">
        <v>2.1514603349057099E-3</v>
      </c>
      <c r="M5439" s="1">
        <v>0.17427780497354001</v>
      </c>
      <c r="N5439" s="1">
        <v>1.9328146394982101E-4</v>
      </c>
      <c r="O5439" s="1">
        <v>1.7781894683383499E-4</v>
      </c>
      <c r="P5439" s="1">
        <v>1.6051564443018301E-6</v>
      </c>
      <c r="Q5439" s="1">
        <v>1.422432015902E-6</v>
      </c>
      <c r="R5439" s="1">
        <v>5654.2514496700496</v>
      </c>
      <c r="S5439" s="1">
        <v>4379.9903821112703</v>
      </c>
      <c r="T5439" s="1">
        <v>5.1262707373686096</v>
      </c>
      <c r="U5439" s="1">
        <v>319739.29789412301</v>
      </c>
      <c r="V5439" s="1">
        <f t="shared" si="337"/>
        <v>0.25597408285187778</v>
      </c>
      <c r="W5439" s="1">
        <f t="shared" si="338"/>
        <v>2.2280551031723297</v>
      </c>
      <c r="X5439" s="1">
        <f t="shared" si="339"/>
        <v>854.42041720168368</v>
      </c>
    </row>
    <row r="5440" spans="1:24" hidden="1" x14ac:dyDescent="0.3">
      <c r="A5440" s="18" t="str">
        <f t="shared" si="336"/>
        <v>Industrial - Other General Industrial Equipment_2004_175</v>
      </c>
      <c r="B5440" s="1" t="s">
        <v>40</v>
      </c>
      <c r="C5440" s="1">
        <v>2020</v>
      </c>
      <c r="D5440" s="1" t="s">
        <v>106</v>
      </c>
      <c r="E5440" s="1">
        <v>2004</v>
      </c>
      <c r="F5440" s="1">
        <v>175</v>
      </c>
      <c r="G5440" s="1" t="s">
        <v>5</v>
      </c>
      <c r="H5440" s="1">
        <v>5.6136496480221598E-5</v>
      </c>
      <c r="I5440" s="1">
        <v>6.7925160741068104E-5</v>
      </c>
      <c r="J5440" s="1">
        <v>8.0836554931519095E-5</v>
      </c>
      <c r="K5440" s="1">
        <v>5.1776380248747997E-4</v>
      </c>
      <c r="L5440" s="1">
        <v>7.7589386317592195E-4</v>
      </c>
      <c r="M5440" s="1">
        <v>7.6864389615092399E-2</v>
      </c>
      <c r="N5440" s="1">
        <v>4.0992545765990299E-5</v>
      </c>
      <c r="O5440" s="1">
        <v>3.7713142104711099E-5</v>
      </c>
      <c r="P5440" s="1">
        <v>7.0896530537606997E-7</v>
      </c>
      <c r="Q5440" s="1">
        <v>6.2735681510260604E-7</v>
      </c>
      <c r="R5440" s="1">
        <v>2493.7804700668798</v>
      </c>
      <c r="S5440" s="1">
        <v>935.39803813941398</v>
      </c>
      <c r="T5440" s="1">
        <v>1.2061813499690801</v>
      </c>
      <c r="U5440" s="1">
        <v>141128.179004284</v>
      </c>
      <c r="V5440" s="1">
        <f t="shared" si="337"/>
        <v>0.15936962021477544</v>
      </c>
      <c r="W5440" s="1">
        <f t="shared" si="338"/>
        <v>1.8204433961178612</v>
      </c>
      <c r="X5440" s="1">
        <f t="shared" si="339"/>
        <v>775.50364890270646</v>
      </c>
    </row>
    <row r="5441" spans="1:24" hidden="1" x14ac:dyDescent="0.3">
      <c r="A5441" s="18" t="str">
        <f t="shared" si="336"/>
        <v>Industrial - Other General Industrial Equipment_2004_300</v>
      </c>
      <c r="B5441" s="1" t="s">
        <v>40</v>
      </c>
      <c r="C5441" s="1">
        <v>2020</v>
      </c>
      <c r="D5441" s="1" t="s">
        <v>106</v>
      </c>
      <c r="E5441" s="1">
        <v>2004</v>
      </c>
      <c r="F5441" s="1">
        <v>300</v>
      </c>
      <c r="G5441" s="1" t="s">
        <v>5</v>
      </c>
      <c r="H5441" s="1">
        <v>2.4097309900244501E-5</v>
      </c>
      <c r="I5441" s="1">
        <v>2.9157744979295899E-5</v>
      </c>
      <c r="J5441" s="1">
        <v>3.4700126256352198E-5</v>
      </c>
      <c r="K5441" s="1">
        <v>9.7476965395086598E-5</v>
      </c>
      <c r="L5441" s="1">
        <v>4.1548589453498401E-4</v>
      </c>
      <c r="M5441" s="1">
        <v>4.2481092670826698E-2</v>
      </c>
      <c r="N5441" s="1">
        <v>1.17371405806853E-5</v>
      </c>
      <c r="O5441" s="1">
        <v>1.07981693342305E-5</v>
      </c>
      <c r="P5441" s="1">
        <v>3.9203584949740399E-7</v>
      </c>
      <c r="Q5441" s="1">
        <v>3.46724967615115E-7</v>
      </c>
      <c r="R5441" s="1">
        <v>1378.25226714358</v>
      </c>
      <c r="S5441" s="1">
        <v>386.46973959805302</v>
      </c>
      <c r="T5441" s="1">
        <v>0.45231800623840701</v>
      </c>
      <c r="U5441" s="1">
        <v>77938.064152274106</v>
      </c>
      <c r="V5441" s="1">
        <f t="shared" si="337"/>
        <v>0.12387763897903822</v>
      </c>
      <c r="W5441" s="1">
        <f t="shared" si="338"/>
        <v>1.7652054944795799</v>
      </c>
      <c r="X5441" s="1">
        <f t="shared" si="339"/>
        <v>854.42041720168265</v>
      </c>
    </row>
    <row r="5442" spans="1:24" hidden="1" x14ac:dyDescent="0.3">
      <c r="A5442" s="18" t="str">
        <f t="shared" si="336"/>
        <v>Industrial - Other General Industrial Equipment_2004_600</v>
      </c>
      <c r="B5442" s="1" t="s">
        <v>40</v>
      </c>
      <c r="C5442" s="1">
        <v>2020</v>
      </c>
      <c r="D5442" s="1" t="s">
        <v>106</v>
      </c>
      <c r="E5442" s="1">
        <v>2004</v>
      </c>
      <c r="F5442" s="1">
        <v>600</v>
      </c>
      <c r="G5442" s="1" t="s">
        <v>5</v>
      </c>
      <c r="H5442" s="1">
        <v>1.7175238906573E-4</v>
      </c>
      <c r="I5442" s="1">
        <v>2.07820390769534E-4</v>
      </c>
      <c r="J5442" s="1">
        <v>2.4732344025465199E-4</v>
      </c>
      <c r="K5442" s="1">
        <v>6.7351093926514103E-4</v>
      </c>
      <c r="L5442" s="1">
        <v>2.7971444140683002E-3</v>
      </c>
      <c r="M5442" s="1">
        <v>0.31239401866530198</v>
      </c>
      <c r="N5442" s="1">
        <v>8.4948519591923795E-5</v>
      </c>
      <c r="O5442" s="1">
        <v>7.8152638024569897E-5</v>
      </c>
      <c r="P5442" s="1">
        <v>2.88308505207404E-6</v>
      </c>
      <c r="Q5442" s="1">
        <v>2.54971798499115E-6</v>
      </c>
      <c r="R5442" s="1">
        <v>10135.279895077299</v>
      </c>
      <c r="S5442" s="1">
        <v>1545.8789583922101</v>
      </c>
      <c r="T5442" s="1">
        <v>1.8092720249536201</v>
      </c>
      <c r="U5442" s="1">
        <v>573134.62382391305</v>
      </c>
      <c r="V5442" s="1">
        <f t="shared" si="337"/>
        <v>0.12006601931814499</v>
      </c>
      <c r="W5442" s="1">
        <f t="shared" si="338"/>
        <v>1.6160204203811916</v>
      </c>
      <c r="X5442" s="1">
        <f t="shared" si="339"/>
        <v>854.42041720168527</v>
      </c>
    </row>
    <row r="5443" spans="1:24" hidden="1" x14ac:dyDescent="0.3">
      <c r="A5443" s="18" t="str">
        <f t="shared" si="336"/>
        <v>Industrial - Other General Industrial Equipment_2005_50</v>
      </c>
      <c r="B5443" s="1" t="s">
        <v>40</v>
      </c>
      <c r="C5443" s="1">
        <v>2020</v>
      </c>
      <c r="D5443" s="1" t="s">
        <v>106</v>
      </c>
      <c r="E5443" s="1">
        <v>2005</v>
      </c>
      <c r="F5443" s="1">
        <v>50</v>
      </c>
      <c r="G5443" s="1" t="s">
        <v>5</v>
      </c>
      <c r="H5443" s="1">
        <v>3.39969839027075E-4</v>
      </c>
      <c r="I5443" s="1">
        <v>4.1136350522276102E-4</v>
      </c>
      <c r="J5443" s="1">
        <v>4.8955656819898899E-4</v>
      </c>
      <c r="K5443" s="1">
        <v>2.6249758021706601E-3</v>
      </c>
      <c r="L5443" s="1">
        <v>2.2831216561893701E-3</v>
      </c>
      <c r="M5443" s="1">
        <v>0.23136524282410101</v>
      </c>
      <c r="N5443" s="1">
        <v>2.3068255818234801E-4</v>
      </c>
      <c r="O5443" s="1">
        <v>2.1222795352776101E-4</v>
      </c>
      <c r="P5443" s="1">
        <v>2.1288873124586698E-6</v>
      </c>
      <c r="Q5443" s="1">
        <v>1.88837200933251E-6</v>
      </c>
      <c r="R5443" s="1">
        <v>7506.3905001560897</v>
      </c>
      <c r="S5443" s="1">
        <v>11185.4231421525</v>
      </c>
      <c r="T5443" s="1">
        <v>13.8710855246444</v>
      </c>
      <c r="U5443" s="1">
        <v>379939.64477420202</v>
      </c>
      <c r="V5443" s="1">
        <f t="shared" si="337"/>
        <v>0.35850874047314857</v>
      </c>
      <c r="W5443" s="1">
        <f t="shared" si="338"/>
        <v>1.9897707475634638</v>
      </c>
      <c r="X5443" s="1">
        <f t="shared" si="339"/>
        <v>806.38412345448</v>
      </c>
    </row>
    <row r="5444" spans="1:24" hidden="1" x14ac:dyDescent="0.3">
      <c r="A5444" s="18" t="str">
        <f t="shared" si="336"/>
        <v>Industrial - Other General Industrial Equipment_2005_75</v>
      </c>
      <c r="B5444" s="1" t="s">
        <v>40</v>
      </c>
      <c r="C5444" s="1">
        <v>2020</v>
      </c>
      <c r="D5444" s="1" t="s">
        <v>106</v>
      </c>
      <c r="E5444" s="1">
        <v>2005</v>
      </c>
      <c r="F5444" s="1">
        <v>75</v>
      </c>
      <c r="G5444" s="1" t="s">
        <v>5</v>
      </c>
      <c r="H5444" s="1">
        <v>1.39081982830078E-4</v>
      </c>
      <c r="I5444" s="1">
        <v>1.68289199224394E-4</v>
      </c>
      <c r="J5444" s="1">
        <v>2.0027805527531199E-4</v>
      </c>
      <c r="K5444" s="1">
        <v>1.26847102396051E-3</v>
      </c>
      <c r="L5444" s="1">
        <v>1.8091689016548299E-3</v>
      </c>
      <c r="M5444" s="1">
        <v>0.16179873272746101</v>
      </c>
      <c r="N5444" s="1">
        <v>1.33453594636023E-4</v>
      </c>
      <c r="O5444" s="1">
        <v>1.22777307065142E-4</v>
      </c>
      <c r="P5444" s="1">
        <v>1.4917370631572499E-6</v>
      </c>
      <c r="Q5444" s="1">
        <v>1.32057950580026E-6</v>
      </c>
      <c r="R5444" s="1">
        <v>5249.3816938876498</v>
      </c>
      <c r="S5444" s="1">
        <v>4318.43776039983</v>
      </c>
      <c r="T5444" s="1">
        <v>5.2770434061147498</v>
      </c>
      <c r="U5444" s="1">
        <v>294887.60706730298</v>
      </c>
      <c r="V5444" s="1">
        <f t="shared" si="337"/>
        <v>0.18896802466861984</v>
      </c>
      <c r="W5444" s="1">
        <f t="shared" si="338"/>
        <v>2.0314736490115402</v>
      </c>
      <c r="X5444" s="1">
        <f t="shared" si="339"/>
        <v>818.344180265006</v>
      </c>
    </row>
    <row r="5445" spans="1:24" hidden="1" x14ac:dyDescent="0.3">
      <c r="A5445" s="18" t="str">
        <f t="shared" si="336"/>
        <v>Industrial - Other General Industrial Equipment_2005_175</v>
      </c>
      <c r="B5445" s="1" t="s">
        <v>40</v>
      </c>
      <c r="C5445" s="1">
        <v>2020</v>
      </c>
      <c r="D5445" s="1" t="s">
        <v>106</v>
      </c>
      <c r="E5445" s="1">
        <v>2005</v>
      </c>
      <c r="F5445" s="1">
        <v>175</v>
      </c>
      <c r="G5445" s="1" t="s">
        <v>5</v>
      </c>
      <c r="H5445" s="1">
        <v>2.92404693743762E-5</v>
      </c>
      <c r="I5445" s="1">
        <v>3.5380967942995202E-5</v>
      </c>
      <c r="J5445" s="1">
        <v>4.2106275899101803E-5</v>
      </c>
      <c r="K5445" s="1">
        <v>3.0838582132668298E-4</v>
      </c>
      <c r="L5445" s="1">
        <v>4.2866128574646002E-4</v>
      </c>
      <c r="M5445" s="1">
        <v>4.5781276729552102E-2</v>
      </c>
      <c r="N5445" s="1">
        <v>2.0919739926254501E-5</v>
      </c>
      <c r="O5445" s="1">
        <v>1.9246160732154201E-5</v>
      </c>
      <c r="P5445" s="1">
        <v>4.2239339295010202E-7</v>
      </c>
      <c r="Q5445" s="1">
        <v>3.73660626256289E-7</v>
      </c>
      <c r="R5445" s="1">
        <v>1485.32310442581</v>
      </c>
      <c r="S5445" s="1">
        <v>515.29298613073797</v>
      </c>
      <c r="T5445" s="1">
        <v>0.60309067498454305</v>
      </c>
      <c r="U5445" s="1">
        <v>83992.756739310295</v>
      </c>
      <c r="V5445" s="1">
        <f t="shared" si="337"/>
        <v>0.13948145696582087</v>
      </c>
      <c r="W5445" s="1">
        <f t="shared" si="338"/>
        <v>1.6899000834881261</v>
      </c>
      <c r="X5445" s="1">
        <f t="shared" si="339"/>
        <v>854.42041720168311</v>
      </c>
    </row>
    <row r="5446" spans="1:24" hidden="1" x14ac:dyDescent="0.3">
      <c r="A5446" s="18" t="str">
        <f t="shared" si="336"/>
        <v>Industrial - Other General Industrial Equipment_2005_300</v>
      </c>
      <c r="B5446" s="1" t="s">
        <v>40</v>
      </c>
      <c r="C5446" s="1">
        <v>2020</v>
      </c>
      <c r="D5446" s="1" t="s">
        <v>106</v>
      </c>
      <c r="E5446" s="1">
        <v>2005</v>
      </c>
      <c r="F5446" s="1">
        <v>300</v>
      </c>
      <c r="G5446" s="1" t="s">
        <v>5</v>
      </c>
      <c r="H5446" s="1">
        <v>3.6642311220848699E-5</v>
      </c>
      <c r="I5446" s="1">
        <v>4.4337196577226901E-5</v>
      </c>
      <c r="J5446" s="1">
        <v>5.2764928158022098E-5</v>
      </c>
      <c r="K5446" s="1">
        <v>1.5112957610014999E-4</v>
      </c>
      <c r="L5446" s="1">
        <v>6.07754044007485E-4</v>
      </c>
      <c r="M5446" s="1">
        <v>6.5863247810306502E-2</v>
      </c>
      <c r="N5446" s="1">
        <v>1.7910027281911501E-5</v>
      </c>
      <c r="O5446" s="1">
        <v>1.6477225099358602E-5</v>
      </c>
      <c r="P5446" s="1">
        <v>6.0783911930660904E-7</v>
      </c>
      <c r="Q5446" s="1">
        <v>5.3756697458343502E-7</v>
      </c>
      <c r="R5446" s="1">
        <v>2136.8605398027798</v>
      </c>
      <c r="S5446" s="1">
        <v>644.11623266342201</v>
      </c>
      <c r="T5446" s="1">
        <v>0.75386334373067798</v>
      </c>
      <c r="U5446" s="1">
        <v>120836.205247658</v>
      </c>
      <c r="V5446" s="1">
        <f t="shared" si="337"/>
        <v>0.12149537669097991</v>
      </c>
      <c r="W5446" s="1">
        <f t="shared" si="338"/>
        <v>1.6654031425631941</v>
      </c>
      <c r="X5446" s="1">
        <f t="shared" si="339"/>
        <v>854.42041720168345</v>
      </c>
    </row>
    <row r="5447" spans="1:24" hidden="1" x14ac:dyDescent="0.3">
      <c r="A5447" s="18" t="str">
        <f t="shared" si="336"/>
        <v>Industrial - Other General Industrial Equipment_2005_600</v>
      </c>
      <c r="B5447" s="1" t="s">
        <v>40</v>
      </c>
      <c r="C5447" s="1">
        <v>2020</v>
      </c>
      <c r="D5447" s="1" t="s">
        <v>106</v>
      </c>
      <c r="E5447" s="1">
        <v>2005</v>
      </c>
      <c r="F5447" s="1">
        <v>600</v>
      </c>
      <c r="G5447" s="1" t="s">
        <v>5</v>
      </c>
      <c r="H5447" s="1">
        <v>1.13310974194627E-4</v>
      </c>
      <c r="I5447" s="1">
        <v>1.3710627877549901E-4</v>
      </c>
      <c r="J5447" s="1">
        <v>1.63167802840263E-4</v>
      </c>
      <c r="K5447" s="1">
        <v>4.4658513617266098E-4</v>
      </c>
      <c r="L5447" s="1">
        <v>1.7719108782434101E-3</v>
      </c>
      <c r="M5447" s="1">
        <v>0.20713921219659301</v>
      </c>
      <c r="N5447" s="1">
        <v>5.5753901830561502E-5</v>
      </c>
      <c r="O5447" s="1">
        <v>5.1293589684116503E-5</v>
      </c>
      <c r="P5447" s="1">
        <v>1.9117054111766598E-6</v>
      </c>
      <c r="Q5447" s="1">
        <v>1.6906424040737E-6</v>
      </c>
      <c r="R5447" s="1">
        <v>6720.4036166505402</v>
      </c>
      <c r="S5447" s="1">
        <v>901.762725728791</v>
      </c>
      <c r="T5447" s="1">
        <v>1.05540868122295</v>
      </c>
      <c r="U5447" s="1">
        <v>380028.577271419</v>
      </c>
      <c r="V5447" s="1">
        <f t="shared" si="337"/>
        <v>0.11946197450747773</v>
      </c>
      <c r="W5447" s="1">
        <f t="shared" si="338"/>
        <v>1.5438824104681583</v>
      </c>
      <c r="X5447" s="1">
        <f t="shared" si="339"/>
        <v>854.42041720168299</v>
      </c>
    </row>
    <row r="5448" spans="1:24" hidden="1" x14ac:dyDescent="0.3">
      <c r="A5448" s="18" t="str">
        <f t="shared" si="336"/>
        <v>Industrial - Other General Industrial Equipment_2006_50</v>
      </c>
      <c r="B5448" s="1" t="s">
        <v>40</v>
      </c>
      <c r="C5448" s="1">
        <v>2020</v>
      </c>
      <c r="D5448" s="1" t="s">
        <v>106</v>
      </c>
      <c r="E5448" s="1">
        <v>2006</v>
      </c>
      <c r="F5448" s="1">
        <v>50</v>
      </c>
      <c r="G5448" s="1" t="s">
        <v>5</v>
      </c>
      <c r="H5448" s="1">
        <v>2.82149489867263E-4</v>
      </c>
      <c r="I5448" s="1">
        <v>3.4140088273938799E-4</v>
      </c>
      <c r="J5448" s="1">
        <v>4.0629526540885802E-4</v>
      </c>
      <c r="K5448" s="1">
        <v>2.80116555843846E-3</v>
      </c>
      <c r="L5448" s="1">
        <v>2.57689796513193E-3</v>
      </c>
      <c r="M5448" s="1">
        <v>0.26550595639177699</v>
      </c>
      <c r="N5448" s="1">
        <v>2.3976509617957401E-4</v>
      </c>
      <c r="O5448" s="1">
        <v>2.2058388848520801E-4</v>
      </c>
      <c r="P5448" s="1">
        <v>2.4462697507919901E-6</v>
      </c>
      <c r="Q5448" s="1">
        <v>2.16702392391093E-6</v>
      </c>
      <c r="R5448" s="1">
        <v>8614.0483525837608</v>
      </c>
      <c r="S5448" s="1">
        <v>12574.5615447112</v>
      </c>
      <c r="T5448" s="1">
        <v>15.8311302183442</v>
      </c>
      <c r="U5448" s="1">
        <v>433522.978970044</v>
      </c>
      <c r="V5448" s="1">
        <f t="shared" si="337"/>
        <v>0.26076008750337226</v>
      </c>
      <c r="W5448" s="1">
        <f t="shared" si="338"/>
        <v>1.9682202737243826</v>
      </c>
      <c r="X5448" s="1">
        <f t="shared" si="339"/>
        <v>794.29335564055452</v>
      </c>
    </row>
    <row r="5449" spans="1:24" hidden="1" x14ac:dyDescent="0.3">
      <c r="A5449" s="18" t="str">
        <f t="shared" si="336"/>
        <v>Industrial - Other General Industrial Equipment_2006_75</v>
      </c>
      <c r="B5449" s="1" t="s">
        <v>40</v>
      </c>
      <c r="C5449" s="1">
        <v>2020</v>
      </c>
      <c r="D5449" s="1" t="s">
        <v>106</v>
      </c>
      <c r="E5449" s="1">
        <v>2006</v>
      </c>
      <c r="F5449" s="1">
        <v>75</v>
      </c>
      <c r="G5449" s="1" t="s">
        <v>5</v>
      </c>
      <c r="H5449" s="1">
        <v>1.3414634807186701E-4</v>
      </c>
      <c r="I5449" s="1">
        <v>1.6231708116695899E-4</v>
      </c>
      <c r="J5449" s="1">
        <v>1.9317074122348799E-4</v>
      </c>
      <c r="K5449" s="1">
        <v>1.4986179287359101E-3</v>
      </c>
      <c r="L5449" s="1">
        <v>2.06616981431109E-3</v>
      </c>
      <c r="M5449" s="1">
        <v>0.19617706472744101</v>
      </c>
      <c r="N5449" s="1">
        <v>1.3145893850230399E-4</v>
      </c>
      <c r="O5449" s="1">
        <v>1.20942223422119E-4</v>
      </c>
      <c r="P5449" s="1">
        <v>1.8097298603039399E-6</v>
      </c>
      <c r="Q5449" s="1">
        <v>1.6011708300799299E-6</v>
      </c>
      <c r="R5449" s="1">
        <v>6364.7488146614996</v>
      </c>
      <c r="S5449" s="1">
        <v>5057.7419271853196</v>
      </c>
      <c r="T5449" s="1">
        <v>6.0309067498454301</v>
      </c>
      <c r="U5449" s="1">
        <v>360743.44295649201</v>
      </c>
      <c r="V5449" s="1">
        <f t="shared" si="337"/>
        <v>0.14898905971029561</v>
      </c>
      <c r="W5449" s="1">
        <f t="shared" si="338"/>
        <v>1.8965144987998226</v>
      </c>
      <c r="X5449" s="1">
        <f t="shared" si="339"/>
        <v>838.63706354188741</v>
      </c>
    </row>
    <row r="5450" spans="1:24" hidden="1" x14ac:dyDescent="0.3">
      <c r="A5450" s="18" t="str">
        <f t="shared" ref="A5450:A5513" si="340">D5450&amp;"_"&amp;E5450&amp;"_"&amp;F5450</f>
        <v>Industrial - Other General Industrial Equipment_2006_175</v>
      </c>
      <c r="B5450" s="1" t="s">
        <v>40</v>
      </c>
      <c r="C5450" s="1">
        <v>2020</v>
      </c>
      <c r="D5450" s="1" t="s">
        <v>106</v>
      </c>
      <c r="E5450" s="1">
        <v>2006</v>
      </c>
      <c r="F5450" s="1">
        <v>175</v>
      </c>
      <c r="G5450" s="1" t="s">
        <v>5</v>
      </c>
      <c r="H5450" s="1">
        <v>7.34246037633435E-5</v>
      </c>
      <c r="I5450" s="1">
        <v>8.8843770553645606E-5</v>
      </c>
      <c r="J5450" s="1">
        <v>1.0573142941921399E-4</v>
      </c>
      <c r="K5450" s="1">
        <v>7.8840905548938198E-4</v>
      </c>
      <c r="L5450" s="1">
        <v>1.10021121969613E-3</v>
      </c>
      <c r="M5450" s="1">
        <v>0.118244892657309</v>
      </c>
      <c r="N5450" s="1">
        <v>5.2961484220284803E-5</v>
      </c>
      <c r="O5450" s="1">
        <v>4.8724565482662001E-5</v>
      </c>
      <c r="P5450" s="1">
        <v>1.0910299340355099E-6</v>
      </c>
      <c r="Q5450" s="1">
        <v>9.6509891812207309E-7</v>
      </c>
      <c r="R5450" s="1">
        <v>3836.32531879305</v>
      </c>
      <c r="S5450" s="1">
        <v>1288.2324653268399</v>
      </c>
      <c r="T5450" s="1">
        <v>1.50772668746135</v>
      </c>
      <c r="U5450" s="1">
        <v>216938.34716104</v>
      </c>
      <c r="V5450" s="1">
        <f t="shared" si="337"/>
        <v>0.13560610924693711</v>
      </c>
      <c r="W5450" s="1">
        <f t="shared" si="338"/>
        <v>1.6793002134317592</v>
      </c>
      <c r="X5450" s="1">
        <f t="shared" si="339"/>
        <v>854.42041720168413</v>
      </c>
    </row>
    <row r="5451" spans="1:24" hidden="1" x14ac:dyDescent="0.3">
      <c r="A5451" s="18" t="str">
        <f t="shared" si="340"/>
        <v>Industrial - Other General Industrial Equipment_2006_300</v>
      </c>
      <c r="B5451" s="1" t="s">
        <v>40</v>
      </c>
      <c r="C5451" s="1">
        <v>2020</v>
      </c>
      <c r="D5451" s="1" t="s">
        <v>106</v>
      </c>
      <c r="E5451" s="1">
        <v>2006</v>
      </c>
      <c r="F5451" s="1">
        <v>300</v>
      </c>
      <c r="G5451" s="1" t="s">
        <v>5</v>
      </c>
      <c r="H5451" s="1">
        <v>1.7369415695622001E-5</v>
      </c>
      <c r="I5451" s="1">
        <v>2.10169929917026E-5</v>
      </c>
      <c r="J5451" s="1">
        <v>2.5011958601695701E-5</v>
      </c>
      <c r="K5451" s="1">
        <v>7.3088916904638697E-5</v>
      </c>
      <c r="L5451" s="1">
        <v>2.9508433677196799E-4</v>
      </c>
      <c r="M5451" s="1">
        <v>3.2179439331084601E-2</v>
      </c>
      <c r="N5451" s="1">
        <v>8.6075279697077895E-6</v>
      </c>
      <c r="O5451" s="1">
        <v>7.9189257321311693E-6</v>
      </c>
      <c r="P5451" s="1">
        <v>2.9699379244313599E-7</v>
      </c>
      <c r="Q5451" s="1">
        <v>2.6264425791488797E-7</v>
      </c>
      <c r="R5451" s="1">
        <v>1044.0264697789701</v>
      </c>
      <c r="S5451" s="1">
        <v>291.28180547599101</v>
      </c>
      <c r="T5451" s="1">
        <v>0.45231800623840701</v>
      </c>
      <c r="U5451" s="1">
        <v>57770.891419405001</v>
      </c>
      <c r="V5451" s="1">
        <f t="shared" ref="V5451:V5514" si="341">IFERROR(CONVERT(I5451,"ton","g")*365/U5451,0)</f>
        <v>0.12046201160866403</v>
      </c>
      <c r="W5451" s="1">
        <f t="shared" ref="W5451:W5514" si="342">IFERROR(CONVERT(L5451,"ton","g")*365/U5451,0)</f>
        <v>1.6913196295870339</v>
      </c>
      <c r="X5451" s="1">
        <f t="shared" ref="X5451:X5514" si="343">S5451/T5451</f>
        <v>643.9757017377342</v>
      </c>
    </row>
    <row r="5452" spans="1:24" hidden="1" x14ac:dyDescent="0.3">
      <c r="A5452" s="18" t="str">
        <f t="shared" si="340"/>
        <v>Industrial - Other General Industrial Equipment_2006_600</v>
      </c>
      <c r="B5452" s="1" t="s">
        <v>40</v>
      </c>
      <c r="C5452" s="1">
        <v>2020</v>
      </c>
      <c r="D5452" s="1" t="s">
        <v>106</v>
      </c>
      <c r="E5452" s="1">
        <v>2006</v>
      </c>
      <c r="F5452" s="1">
        <v>600</v>
      </c>
      <c r="G5452" s="1" t="s">
        <v>5</v>
      </c>
      <c r="H5452" s="1">
        <v>8.3814886103160906E-5</v>
      </c>
      <c r="I5452" s="1">
        <v>1.01416012184824E-4</v>
      </c>
      <c r="J5452" s="1">
        <v>1.20693435988551E-4</v>
      </c>
      <c r="K5452" s="1">
        <v>3.39359850528868E-4</v>
      </c>
      <c r="L5452" s="1">
        <v>8.0215670196148801E-4</v>
      </c>
      <c r="M5452" s="1">
        <v>0.15868970154722001</v>
      </c>
      <c r="N5452" s="1">
        <v>3.1254766698021703E-5</v>
      </c>
      <c r="O5452" s="1">
        <v>2.87543853621799E-5</v>
      </c>
      <c r="P5452" s="1">
        <v>1.4646505409794899E-6</v>
      </c>
      <c r="Q5452" s="1">
        <v>1.2952040112564599E-6</v>
      </c>
      <c r="R5452" s="1">
        <v>5148.51260123058</v>
      </c>
      <c r="S5452" s="1">
        <v>901.762725728791</v>
      </c>
      <c r="T5452" s="1">
        <v>1.05540868122295</v>
      </c>
      <c r="U5452" s="1">
        <v>291140.53716386697</v>
      </c>
      <c r="V5452" s="1">
        <f t="shared" si="341"/>
        <v>0.11534332090206034</v>
      </c>
      <c r="W5452" s="1">
        <f t="shared" si="342"/>
        <v>0.91231567772024458</v>
      </c>
      <c r="X5452" s="1">
        <f t="shared" si="343"/>
        <v>854.42041720168299</v>
      </c>
    </row>
    <row r="5453" spans="1:24" hidden="1" x14ac:dyDescent="0.3">
      <c r="A5453" s="18" t="str">
        <f t="shared" si="340"/>
        <v>Industrial - Other General Industrial Equipment_2006_9999</v>
      </c>
      <c r="B5453" s="1" t="s">
        <v>40</v>
      </c>
      <c r="C5453" s="1">
        <v>2020</v>
      </c>
      <c r="D5453" s="1" t="s">
        <v>106</v>
      </c>
      <c r="E5453" s="1">
        <v>2006</v>
      </c>
      <c r="F5453" s="1">
        <v>9999</v>
      </c>
      <c r="G5453" s="1" t="s">
        <v>5</v>
      </c>
      <c r="H5453" s="1">
        <v>3.0332857617332101E-5</v>
      </c>
      <c r="I5453" s="1">
        <v>3.6702757716971803E-5</v>
      </c>
      <c r="J5453" s="1">
        <v>4.3679314968958202E-5</v>
      </c>
      <c r="K5453" s="1">
        <v>1.14871807811762E-4</v>
      </c>
      <c r="L5453" s="1">
        <v>5.5873774265973797E-4</v>
      </c>
      <c r="M5453" s="1">
        <v>5.37157618069131E-2</v>
      </c>
      <c r="N5453" s="1">
        <v>1.5855503035755001E-5</v>
      </c>
      <c r="O5453" s="1">
        <v>1.45870627928946E-5</v>
      </c>
      <c r="P5453" s="1">
        <v>4.9571887068094305E-7</v>
      </c>
      <c r="Q5453" s="1">
        <v>4.38420826819112E-7</v>
      </c>
      <c r="R5453" s="1">
        <v>1742.74873448734</v>
      </c>
      <c r="S5453" s="1">
        <v>128.82324653268401</v>
      </c>
      <c r="T5453" s="1">
        <v>0.15077266874613501</v>
      </c>
      <c r="U5453" s="1">
        <v>98549.7835975036</v>
      </c>
      <c r="V5453" s="1">
        <f t="shared" si="341"/>
        <v>0.12331946233642552</v>
      </c>
      <c r="W5453" s="1">
        <f t="shared" si="342"/>
        <v>1.8773313586735003</v>
      </c>
      <c r="X5453" s="1">
        <f t="shared" si="343"/>
        <v>854.42041720168424</v>
      </c>
    </row>
    <row r="5454" spans="1:24" hidden="1" x14ac:dyDescent="0.3">
      <c r="A5454" s="18" t="str">
        <f t="shared" si="340"/>
        <v>Industrial - Other General Industrial Equipment_2007_50</v>
      </c>
      <c r="B5454" s="1" t="s">
        <v>40</v>
      </c>
      <c r="C5454" s="1">
        <v>2020</v>
      </c>
      <c r="D5454" s="1" t="s">
        <v>106</v>
      </c>
      <c r="E5454" s="1">
        <v>2007</v>
      </c>
      <c r="F5454" s="1">
        <v>50</v>
      </c>
      <c r="G5454" s="1" t="s">
        <v>5</v>
      </c>
      <c r="H5454" s="1">
        <v>4.6839208125022702E-4</v>
      </c>
      <c r="I5454" s="1">
        <v>5.6675441831277498E-4</v>
      </c>
      <c r="J5454" s="1">
        <v>6.7448459700032704E-4</v>
      </c>
      <c r="K5454" s="1">
        <v>4.7103614122526397E-3</v>
      </c>
      <c r="L5454" s="1">
        <v>4.4381719758370599E-3</v>
      </c>
      <c r="M5454" s="1">
        <v>0.46308275831172402</v>
      </c>
      <c r="N5454" s="1">
        <v>4.0503344639161297E-4</v>
      </c>
      <c r="O5454" s="1">
        <v>3.7263077068028401E-4</v>
      </c>
      <c r="P5454" s="1">
        <v>4.2673779882933802E-6</v>
      </c>
      <c r="Q5454" s="1">
        <v>3.77961922078842E-6</v>
      </c>
      <c r="R5454" s="1">
        <v>15024.210098921099</v>
      </c>
      <c r="S5454" s="1">
        <v>21323.106302714099</v>
      </c>
      <c r="T5454" s="1">
        <v>25.179035680604599</v>
      </c>
      <c r="U5454" s="1">
        <v>764439.74511586595</v>
      </c>
      <c r="V5454" s="1">
        <f t="shared" si="341"/>
        <v>0.24549364611228269</v>
      </c>
      <c r="W5454" s="1">
        <f t="shared" si="342"/>
        <v>1.9224252784215743</v>
      </c>
      <c r="X5454" s="1">
        <f t="shared" si="343"/>
        <v>846.85952922094145</v>
      </c>
    </row>
    <row r="5455" spans="1:24" hidden="1" x14ac:dyDescent="0.3">
      <c r="A5455" s="18" t="str">
        <f t="shared" si="340"/>
        <v>Industrial - Other General Industrial Equipment_2007_75</v>
      </c>
      <c r="B5455" s="1" t="s">
        <v>40</v>
      </c>
      <c r="C5455" s="1">
        <v>2020</v>
      </c>
      <c r="D5455" s="1" t="s">
        <v>106</v>
      </c>
      <c r="E5455" s="1">
        <v>2007</v>
      </c>
      <c r="F5455" s="1">
        <v>75</v>
      </c>
      <c r="G5455" s="1" t="s">
        <v>5</v>
      </c>
      <c r="H5455" s="1">
        <v>1.8759073610757099E-4</v>
      </c>
      <c r="I5455" s="1">
        <v>2.26984790690161E-4</v>
      </c>
      <c r="J5455" s="1">
        <v>2.7013065999490198E-4</v>
      </c>
      <c r="K5455" s="1">
        <v>2.1521027749530201E-3</v>
      </c>
      <c r="L5455" s="1">
        <v>2.9848182268486E-3</v>
      </c>
      <c r="M5455" s="1">
        <v>0.28618504998068101</v>
      </c>
      <c r="N5455" s="1">
        <v>1.8592621338068101E-4</v>
      </c>
      <c r="O5455" s="1">
        <v>1.7105211631022701E-4</v>
      </c>
      <c r="P5455" s="1">
        <v>2.6402949887271202E-6</v>
      </c>
      <c r="Q5455" s="1">
        <v>2.33580390587798E-6</v>
      </c>
      <c r="R5455" s="1">
        <v>9284.9587701247492</v>
      </c>
      <c r="S5455" s="1">
        <v>7477.4663020055004</v>
      </c>
      <c r="T5455" s="1">
        <v>9.1971327935142799</v>
      </c>
      <c r="U5455" s="1">
        <v>528325.89773186401</v>
      </c>
      <c r="V5455" s="1">
        <f t="shared" si="341"/>
        <v>0.1422602144088175</v>
      </c>
      <c r="W5455" s="1">
        <f t="shared" si="342"/>
        <v>1.8707019075231555</v>
      </c>
      <c r="X5455" s="1">
        <f t="shared" si="343"/>
        <v>813.02145678254533</v>
      </c>
    </row>
    <row r="5456" spans="1:24" hidden="1" x14ac:dyDescent="0.3">
      <c r="A5456" s="18" t="str">
        <f t="shared" si="340"/>
        <v>Industrial - Other General Industrial Equipment_2007_175</v>
      </c>
      <c r="B5456" s="1" t="s">
        <v>40</v>
      </c>
      <c r="C5456" s="1">
        <v>2020</v>
      </c>
      <c r="D5456" s="1" t="s">
        <v>106</v>
      </c>
      <c r="E5456" s="1">
        <v>2007</v>
      </c>
      <c r="F5456" s="1">
        <v>175</v>
      </c>
      <c r="G5456" s="1" t="s">
        <v>5</v>
      </c>
      <c r="H5456" s="1">
        <v>3.2502457209924598E-5</v>
      </c>
      <c r="I5456" s="1">
        <v>3.9327973224008799E-5</v>
      </c>
      <c r="J5456" s="1">
        <v>4.6803538382291499E-5</v>
      </c>
      <c r="K5456" s="1">
        <v>4.2495081027230699E-4</v>
      </c>
      <c r="L5456" s="1">
        <v>3.24668743322949E-4</v>
      </c>
      <c r="M5456" s="1">
        <v>6.4739780896697893E-2</v>
      </c>
      <c r="N5456" s="1">
        <v>2.4254164658119999E-5</v>
      </c>
      <c r="O5456" s="1">
        <v>2.2313831485470399E-5</v>
      </c>
      <c r="P5456" s="1">
        <v>5.9757630616543297E-7</v>
      </c>
      <c r="Q5456" s="1">
        <v>5.2839738866303499E-7</v>
      </c>
      <c r="R5456" s="1">
        <v>2100.4108930684001</v>
      </c>
      <c r="S5456" s="1">
        <v>772.93947919610696</v>
      </c>
      <c r="T5456" s="1">
        <v>0.90463601247681402</v>
      </c>
      <c r="U5456" s="1">
        <v>118775.033303135</v>
      </c>
      <c r="V5456" s="1">
        <f t="shared" si="341"/>
        <v>0.10963898474863913</v>
      </c>
      <c r="W5456" s="1">
        <f t="shared" si="342"/>
        <v>0.905115328338708</v>
      </c>
      <c r="X5456" s="1">
        <f t="shared" si="343"/>
        <v>854.42041720168368</v>
      </c>
    </row>
    <row r="5457" spans="1:24" hidden="1" x14ac:dyDescent="0.3">
      <c r="A5457" s="18" t="str">
        <f t="shared" si="340"/>
        <v>Industrial - Other General Industrial Equipment_2007_600</v>
      </c>
      <c r="B5457" s="1" t="s">
        <v>40</v>
      </c>
      <c r="C5457" s="1">
        <v>2020</v>
      </c>
      <c r="D5457" s="1" t="s">
        <v>106</v>
      </c>
      <c r="E5457" s="1">
        <v>2007</v>
      </c>
      <c r="F5457" s="1">
        <v>600</v>
      </c>
      <c r="G5457" s="1" t="s">
        <v>5</v>
      </c>
      <c r="H5457" s="1">
        <v>1.3945739774670401E-4</v>
      </c>
      <c r="I5457" s="1">
        <v>1.68743451273512E-4</v>
      </c>
      <c r="J5457" s="1">
        <v>2.00818652755255E-4</v>
      </c>
      <c r="K5457" s="1">
        <v>5.86693539160728E-4</v>
      </c>
      <c r="L5457" s="1">
        <v>1.3919772530701399E-3</v>
      </c>
      <c r="M5457" s="1">
        <v>0.27777719438973603</v>
      </c>
      <c r="N5457" s="1">
        <v>6.1079120672504598E-5</v>
      </c>
      <c r="O5457" s="1">
        <v>5.6192791018704199E-5</v>
      </c>
      <c r="P5457" s="1">
        <v>2.5640041943497298E-6</v>
      </c>
      <c r="Q5457" s="1">
        <v>2.2671801188188299E-6</v>
      </c>
      <c r="R5457" s="1">
        <v>9012.1751550744193</v>
      </c>
      <c r="S5457" s="1">
        <v>1417.05571185953</v>
      </c>
      <c r="T5457" s="1">
        <v>1.6584993562074899</v>
      </c>
      <c r="U5457" s="1">
        <v>509624.76328329998</v>
      </c>
      <c r="V5457" s="1">
        <f t="shared" si="341"/>
        <v>0.10963898474863851</v>
      </c>
      <c r="W5457" s="1">
        <f t="shared" si="342"/>
        <v>0.90442012219152157</v>
      </c>
      <c r="X5457" s="1">
        <f t="shared" si="343"/>
        <v>854.42041720168527</v>
      </c>
    </row>
    <row r="5458" spans="1:24" hidden="1" x14ac:dyDescent="0.3">
      <c r="A5458" s="18" t="str">
        <f t="shared" si="340"/>
        <v>Industrial - Other General Industrial Equipment_2008_50</v>
      </c>
      <c r="B5458" s="1" t="s">
        <v>40</v>
      </c>
      <c r="C5458" s="1">
        <v>2020</v>
      </c>
      <c r="D5458" s="1" t="s">
        <v>106</v>
      </c>
      <c r="E5458" s="1">
        <v>2008</v>
      </c>
      <c r="F5458" s="1">
        <v>50</v>
      </c>
      <c r="G5458" s="1" t="s">
        <v>5</v>
      </c>
      <c r="H5458" s="1">
        <v>1.8001793361585499E-4</v>
      </c>
      <c r="I5458" s="1">
        <v>2.1782169967518399E-4</v>
      </c>
      <c r="J5458" s="1">
        <v>2.5922582440683102E-4</v>
      </c>
      <c r="K5458" s="1">
        <v>2.7434389121647898E-3</v>
      </c>
      <c r="L5458" s="1">
        <v>2.7562009459369701E-3</v>
      </c>
      <c r="M5458" s="1">
        <v>0.294450769731677</v>
      </c>
      <c r="N5458" s="1">
        <v>1.12173353747815E-4</v>
      </c>
      <c r="O5458" s="1">
        <v>1.0319948544799001E-4</v>
      </c>
      <c r="P5458" s="1">
        <v>2.7169428510023102E-6</v>
      </c>
      <c r="Q5458" s="1">
        <v>2.4032675993189001E-6</v>
      </c>
      <c r="R5458" s="1">
        <v>9553.1309443825594</v>
      </c>
      <c r="S5458" s="1">
        <v>13369.7003300983</v>
      </c>
      <c r="T5458" s="1">
        <v>15.9819028870903</v>
      </c>
      <c r="U5458" s="1">
        <v>484714.70159026398</v>
      </c>
      <c r="V5458" s="1">
        <f t="shared" si="341"/>
        <v>0.14880021234826937</v>
      </c>
      <c r="W5458" s="1">
        <f t="shared" si="342"/>
        <v>1.8828394353799389</v>
      </c>
      <c r="X5458" s="1">
        <f t="shared" si="343"/>
        <v>836.55246966229163</v>
      </c>
    </row>
    <row r="5459" spans="1:24" hidden="1" x14ac:dyDescent="0.3">
      <c r="A5459" s="18" t="str">
        <f t="shared" si="340"/>
        <v>Industrial - Other General Industrial Equipment_2008_75</v>
      </c>
      <c r="B5459" s="1" t="s">
        <v>40</v>
      </c>
      <c r="C5459" s="1">
        <v>2020</v>
      </c>
      <c r="D5459" s="1" t="s">
        <v>106</v>
      </c>
      <c r="E5459" s="1">
        <v>2008</v>
      </c>
      <c r="F5459" s="1">
        <v>75</v>
      </c>
      <c r="G5459" s="1" t="s">
        <v>5</v>
      </c>
      <c r="H5459" s="1">
        <v>8.6886833242727903E-5</v>
      </c>
      <c r="I5459" s="1">
        <v>1.051330682237E-4</v>
      </c>
      <c r="J5459" s="1">
        <v>1.2511703986952801E-4</v>
      </c>
      <c r="K5459" s="1">
        <v>1.33350203844768E-3</v>
      </c>
      <c r="L5459" s="1">
        <v>1.0713234560307901E-3</v>
      </c>
      <c r="M5459" s="1">
        <v>0.182563373461404</v>
      </c>
      <c r="N5459" s="1">
        <v>6.7395207105042996E-5</v>
      </c>
      <c r="O5459" s="1">
        <v>6.2003590536639604E-5</v>
      </c>
      <c r="P5459" s="1">
        <v>1.68528231874729E-6</v>
      </c>
      <c r="Q5459" s="1">
        <v>1.4900577120649499E-6</v>
      </c>
      <c r="R5459" s="1">
        <v>5923.0675943360702</v>
      </c>
      <c r="S5459" s="1">
        <v>4637.6368751766404</v>
      </c>
      <c r="T5459" s="1">
        <v>5.4278160748608801</v>
      </c>
      <c r="U5459" s="1">
        <v>334940.44098497898</v>
      </c>
      <c r="V5459" s="1">
        <f t="shared" si="341"/>
        <v>0.10393464859521649</v>
      </c>
      <c r="W5459" s="1">
        <f t="shared" si="342"/>
        <v>1.0591113606372622</v>
      </c>
      <c r="X5459" s="1">
        <f t="shared" si="343"/>
        <v>854.42041720168402</v>
      </c>
    </row>
    <row r="5460" spans="1:24" hidden="1" x14ac:dyDescent="0.3">
      <c r="A5460" s="18" t="str">
        <f t="shared" si="340"/>
        <v>Industrial - Other General Industrial Equipment_2008_175</v>
      </c>
      <c r="B5460" s="1" t="s">
        <v>40</v>
      </c>
      <c r="C5460" s="1">
        <v>2020</v>
      </c>
      <c r="D5460" s="1" t="s">
        <v>106</v>
      </c>
      <c r="E5460" s="1">
        <v>2008</v>
      </c>
      <c r="F5460" s="1">
        <v>175</v>
      </c>
      <c r="G5460" s="1" t="s">
        <v>5</v>
      </c>
      <c r="H5460" s="1">
        <v>3.5957781757375097E-5</v>
      </c>
      <c r="I5460" s="1">
        <v>4.3508915926423801E-5</v>
      </c>
      <c r="J5460" s="1">
        <v>5.1779205730620101E-5</v>
      </c>
      <c r="K5460" s="1">
        <v>4.8810135298113402E-4</v>
      </c>
      <c r="L5460" s="1">
        <v>3.7557156966183599E-4</v>
      </c>
      <c r="M5460" s="1">
        <v>7.55531499401811E-2</v>
      </c>
      <c r="N5460" s="1">
        <v>2.7428181952147199E-5</v>
      </c>
      <c r="O5460" s="1">
        <v>2.5233927395975499E-5</v>
      </c>
      <c r="P5460" s="1">
        <v>6.9744760575849596E-7</v>
      </c>
      <c r="Q5460" s="1">
        <v>6.1665465314688197E-7</v>
      </c>
      <c r="R5460" s="1">
        <v>2451.2387428867701</v>
      </c>
      <c r="S5460" s="1">
        <v>901.762725728791</v>
      </c>
      <c r="T5460" s="1">
        <v>1.05540868122295</v>
      </c>
      <c r="U5460" s="1">
        <v>138613.81326916799</v>
      </c>
      <c r="V5460" s="1">
        <f t="shared" si="341"/>
        <v>0.10393464859521728</v>
      </c>
      <c r="W5460" s="1">
        <f t="shared" si="342"/>
        <v>0.89717011522804802</v>
      </c>
      <c r="X5460" s="1">
        <f t="shared" si="343"/>
        <v>854.42041720168299</v>
      </c>
    </row>
    <row r="5461" spans="1:24" hidden="1" x14ac:dyDescent="0.3">
      <c r="A5461" s="18" t="str">
        <f t="shared" si="340"/>
        <v>Industrial - Other General Industrial Equipment_2008_300</v>
      </c>
      <c r="B5461" s="1" t="s">
        <v>40</v>
      </c>
      <c r="C5461" s="1">
        <v>2020</v>
      </c>
      <c r="D5461" s="1" t="s">
        <v>106</v>
      </c>
      <c r="E5461" s="1">
        <v>2008</v>
      </c>
      <c r="F5461" s="1">
        <v>300</v>
      </c>
      <c r="G5461" s="1" t="s">
        <v>5</v>
      </c>
      <c r="H5461" s="1">
        <v>2.6132885998389699E-5</v>
      </c>
      <c r="I5461" s="1">
        <v>3.1620792058051503E-5</v>
      </c>
      <c r="J5461" s="1">
        <v>3.7631355837681199E-5</v>
      </c>
      <c r="K5461" s="1">
        <v>1.20842867736141E-4</v>
      </c>
      <c r="L5461" s="1">
        <v>2.7275617208065401E-4</v>
      </c>
      <c r="M5461" s="1">
        <v>5.4909445402622298E-2</v>
      </c>
      <c r="N5461" s="1">
        <v>1.37835597985167E-5</v>
      </c>
      <c r="O5461" s="1">
        <v>1.26808750146354E-5</v>
      </c>
      <c r="P5461" s="1">
        <v>5.0688106663860895E-7</v>
      </c>
      <c r="Q5461" s="1">
        <v>4.4816351185953699E-7</v>
      </c>
      <c r="R5461" s="1">
        <v>1781.4764841426199</v>
      </c>
      <c r="S5461" s="1">
        <v>515.29298613073797</v>
      </c>
      <c r="T5461" s="1">
        <v>0.60309067498454305</v>
      </c>
      <c r="U5461" s="1">
        <v>100739.77878855899</v>
      </c>
      <c r="V5461" s="1">
        <f t="shared" si="341"/>
        <v>0.1039346485952172</v>
      </c>
      <c r="W5461" s="1">
        <f t="shared" si="342"/>
        <v>0.89652456666280733</v>
      </c>
      <c r="X5461" s="1">
        <f t="shared" si="343"/>
        <v>854.42041720168311</v>
      </c>
    </row>
    <row r="5462" spans="1:24" hidden="1" x14ac:dyDescent="0.3">
      <c r="A5462" s="18" t="str">
        <f t="shared" si="340"/>
        <v>Industrial - Other General Industrial Equipment_2008_600</v>
      </c>
      <c r="B5462" s="1" t="s">
        <v>40</v>
      </c>
      <c r="C5462" s="1">
        <v>2020</v>
      </c>
      <c r="D5462" s="1" t="s">
        <v>106</v>
      </c>
      <c r="E5462" s="1">
        <v>2008</v>
      </c>
      <c r="F5462" s="1">
        <v>600</v>
      </c>
      <c r="G5462" s="1" t="s">
        <v>5</v>
      </c>
      <c r="H5462" s="1">
        <v>6.5666395123830903E-5</v>
      </c>
      <c r="I5462" s="1">
        <v>7.9456338099835393E-5</v>
      </c>
      <c r="J5462" s="1">
        <v>9.4559608978316505E-5</v>
      </c>
      <c r="K5462" s="1">
        <v>2.8777473711239198E-4</v>
      </c>
      <c r="L5462" s="1">
        <v>6.85378360790901E-4</v>
      </c>
      <c r="M5462" s="1">
        <v>0.137975780327561</v>
      </c>
      <c r="N5462" s="1">
        <v>2.8573426745397099E-5</v>
      </c>
      <c r="O5462" s="1">
        <v>2.62875526057653E-5</v>
      </c>
      <c r="P5462" s="1">
        <v>1.2736845216686199E-6</v>
      </c>
      <c r="Q5462" s="1">
        <v>1.1261397708490899E-6</v>
      </c>
      <c r="R5462" s="1">
        <v>4476.4722395655299</v>
      </c>
      <c r="S5462" s="1">
        <v>772.93947919610696</v>
      </c>
      <c r="T5462" s="1">
        <v>0.90463601247681402</v>
      </c>
      <c r="U5462" s="1">
        <v>253137.67943672501</v>
      </c>
      <c r="V5462" s="1">
        <f t="shared" si="341"/>
        <v>0.10393464859521703</v>
      </c>
      <c r="W5462" s="1">
        <f t="shared" si="342"/>
        <v>0.896524566662804</v>
      </c>
      <c r="X5462" s="1">
        <f t="shared" si="343"/>
        <v>854.42041720168368</v>
      </c>
    </row>
    <row r="5463" spans="1:24" hidden="1" x14ac:dyDescent="0.3">
      <c r="A5463" s="18" t="str">
        <f t="shared" si="340"/>
        <v>Industrial - Other General Industrial Equipment_2009_50</v>
      </c>
      <c r="B5463" s="1" t="s">
        <v>40</v>
      </c>
      <c r="C5463" s="1">
        <v>2020</v>
      </c>
      <c r="D5463" s="1" t="s">
        <v>106</v>
      </c>
      <c r="E5463" s="1">
        <v>2009</v>
      </c>
      <c r="F5463" s="1">
        <v>50</v>
      </c>
      <c r="G5463" s="1" t="s">
        <v>5</v>
      </c>
      <c r="H5463" s="1">
        <v>8.9578989592066104E-5</v>
      </c>
      <c r="I5463" s="1">
        <v>1.0839057740639999E-4</v>
      </c>
      <c r="J5463" s="1">
        <v>1.28993745012575E-4</v>
      </c>
      <c r="K5463" s="1">
        <v>1.3983654005563599E-3</v>
      </c>
      <c r="L5463" s="1">
        <v>1.4420587655714001E-3</v>
      </c>
      <c r="M5463" s="1">
        <v>0.15612210516087299</v>
      </c>
      <c r="N5463" s="1">
        <v>5.7519568959803197E-5</v>
      </c>
      <c r="O5463" s="1">
        <v>5.2918003443018999E-5</v>
      </c>
      <c r="P5463" s="1">
        <v>1.44073891597098E-6</v>
      </c>
      <c r="Q5463" s="1">
        <v>1.2742476347149401E-6</v>
      </c>
      <c r="R5463" s="1">
        <v>5065.2097641775599</v>
      </c>
      <c r="S5463" s="1">
        <v>7214.1018058303198</v>
      </c>
      <c r="T5463" s="1">
        <v>8.4432694497835907</v>
      </c>
      <c r="U5463" s="1">
        <v>257646.493065369</v>
      </c>
      <c r="V5463" s="1">
        <f t="shared" si="341"/>
        <v>0.13930153274643375</v>
      </c>
      <c r="W5463" s="1">
        <f t="shared" si="342"/>
        <v>1.8533068202168752</v>
      </c>
      <c r="X5463" s="1">
        <f t="shared" si="343"/>
        <v>854.42041720168299</v>
      </c>
    </row>
    <row r="5464" spans="1:24" hidden="1" x14ac:dyDescent="0.3">
      <c r="A5464" s="18" t="str">
        <f t="shared" si="340"/>
        <v>Industrial - Other General Industrial Equipment_2009_75</v>
      </c>
      <c r="B5464" s="1" t="s">
        <v>40</v>
      </c>
      <c r="C5464" s="1">
        <v>2020</v>
      </c>
      <c r="D5464" s="1" t="s">
        <v>106</v>
      </c>
      <c r="E5464" s="1">
        <v>2009</v>
      </c>
      <c r="F5464" s="1">
        <v>75</v>
      </c>
      <c r="G5464" s="1" t="s">
        <v>5</v>
      </c>
      <c r="H5464" s="1">
        <v>5.3282043996594903E-5</v>
      </c>
      <c r="I5464" s="1">
        <v>6.4471273235879899E-5</v>
      </c>
      <c r="J5464" s="1">
        <v>7.6726143355096698E-5</v>
      </c>
      <c r="K5464" s="1">
        <v>8.51314022715092E-4</v>
      </c>
      <c r="L5464" s="1">
        <v>6.8893169130034503E-4</v>
      </c>
      <c r="M5464" s="1">
        <v>0.118455542703611</v>
      </c>
      <c r="N5464" s="1">
        <v>4.25627225821272E-5</v>
      </c>
      <c r="O5464" s="1">
        <v>3.9157704775556997E-5</v>
      </c>
      <c r="P5464" s="1">
        <v>1.0935817749712901E-6</v>
      </c>
      <c r="Q5464" s="1">
        <v>9.66818215482148E-7</v>
      </c>
      <c r="R5464" s="1">
        <v>3843.1596275557499</v>
      </c>
      <c r="S5464" s="1">
        <v>2962.93467025174</v>
      </c>
      <c r="T5464" s="1">
        <v>3.4677713811611199</v>
      </c>
      <c r="U5464" s="1">
        <v>217324.81690063799</v>
      </c>
      <c r="V5464" s="1">
        <f t="shared" si="341"/>
        <v>9.8230312441795392E-2</v>
      </c>
      <c r="W5464" s="1">
        <f t="shared" si="342"/>
        <v>1.049676420068359</v>
      </c>
      <c r="X5464" s="1">
        <f t="shared" si="343"/>
        <v>854.42041720168288</v>
      </c>
    </row>
    <row r="5465" spans="1:24" hidden="1" x14ac:dyDescent="0.3">
      <c r="A5465" s="18" t="str">
        <f t="shared" si="340"/>
        <v>Industrial - Other General Industrial Equipment_2009_175</v>
      </c>
      <c r="B5465" s="1" t="s">
        <v>40</v>
      </c>
      <c r="C5465" s="1">
        <v>2020</v>
      </c>
      <c r="D5465" s="1" t="s">
        <v>106</v>
      </c>
      <c r="E5465" s="1">
        <v>2009</v>
      </c>
      <c r="F5465" s="1">
        <v>175</v>
      </c>
      <c r="G5465" s="1" t="s">
        <v>5</v>
      </c>
      <c r="H5465" s="1">
        <v>2.3687927087994198E-5</v>
      </c>
      <c r="I5465" s="1">
        <v>2.8662391776472901E-5</v>
      </c>
      <c r="J5465" s="1">
        <v>3.4110615006711597E-5</v>
      </c>
      <c r="K5465" s="1">
        <v>3.3476286729507197E-4</v>
      </c>
      <c r="L5465" s="1">
        <v>2.5946484225005799E-4</v>
      </c>
      <c r="M5465" s="1">
        <v>5.2662511575404997E-2</v>
      </c>
      <c r="N5465" s="1">
        <v>1.8506786564600899E-5</v>
      </c>
      <c r="O5465" s="1">
        <v>1.7026243639432901E-5</v>
      </c>
      <c r="P5465" s="1">
        <v>4.8618039788291097E-7</v>
      </c>
      <c r="Q5465" s="1">
        <v>4.29824340018738E-7</v>
      </c>
      <c r="R5465" s="1">
        <v>1708.5771906738601</v>
      </c>
      <c r="S5465" s="1">
        <v>644.11623266342201</v>
      </c>
      <c r="T5465" s="1">
        <v>0.75386334373067798</v>
      </c>
      <c r="U5465" s="1">
        <v>96617.434899513406</v>
      </c>
      <c r="V5465" s="1">
        <f t="shared" si="341"/>
        <v>9.8230312441794712E-2</v>
      </c>
      <c r="W5465" s="1">
        <f t="shared" si="342"/>
        <v>0.88922490211738225</v>
      </c>
      <c r="X5465" s="1">
        <f t="shared" si="343"/>
        <v>854.42041720168345</v>
      </c>
    </row>
    <row r="5466" spans="1:24" hidden="1" x14ac:dyDescent="0.3">
      <c r="A5466" s="18" t="str">
        <f t="shared" si="340"/>
        <v>Industrial - Other General Industrial Equipment_2009_300</v>
      </c>
      <c r="B5466" s="1" t="s">
        <v>40</v>
      </c>
      <c r="C5466" s="1">
        <v>2020</v>
      </c>
      <c r="D5466" s="1" t="s">
        <v>106</v>
      </c>
      <c r="E5466" s="1">
        <v>2009</v>
      </c>
      <c r="F5466" s="1">
        <v>300</v>
      </c>
      <c r="G5466" s="1" t="s">
        <v>5</v>
      </c>
      <c r="H5466" s="1">
        <v>3.4047447201143603E-5</v>
      </c>
      <c r="I5466" s="1">
        <v>4.11974111133838E-5</v>
      </c>
      <c r="J5466" s="1">
        <v>4.9028323969646803E-5</v>
      </c>
      <c r="K5466" s="1">
        <v>1.63914721785615E-4</v>
      </c>
      <c r="L5466" s="1">
        <v>3.72687552232544E-4</v>
      </c>
      <c r="M5466" s="1">
        <v>7.5693583304382098E-2</v>
      </c>
      <c r="N5466" s="1">
        <v>1.85096492739495E-5</v>
      </c>
      <c r="O5466" s="1">
        <v>1.7028877332033499E-5</v>
      </c>
      <c r="P5466" s="1">
        <v>6.9880329189036997E-7</v>
      </c>
      <c r="Q5466" s="1">
        <v>6.1780085138693201E-7</v>
      </c>
      <c r="R5466" s="1">
        <v>2455.79494872857</v>
      </c>
      <c r="S5466" s="1">
        <v>644.11623266342201</v>
      </c>
      <c r="T5466" s="1">
        <v>0.75386334373067798</v>
      </c>
      <c r="U5466" s="1">
        <v>138871.45976223299</v>
      </c>
      <c r="V5466" s="1">
        <f t="shared" si="341"/>
        <v>9.8230312441795586E-2</v>
      </c>
      <c r="W5466" s="1">
        <f t="shared" si="342"/>
        <v>0.88862901113408999</v>
      </c>
      <c r="X5466" s="1">
        <f t="shared" si="343"/>
        <v>854.42041720168345</v>
      </c>
    </row>
    <row r="5467" spans="1:24" hidden="1" x14ac:dyDescent="0.3">
      <c r="A5467" s="18" t="str">
        <f t="shared" si="340"/>
        <v>Industrial - Other General Industrial Equipment_2009_600</v>
      </c>
      <c r="B5467" s="1" t="s">
        <v>40</v>
      </c>
      <c r="C5467" s="1">
        <v>2020</v>
      </c>
      <c r="D5467" s="1" t="s">
        <v>106</v>
      </c>
      <c r="E5467" s="1">
        <v>2009</v>
      </c>
      <c r="F5467" s="1">
        <v>600</v>
      </c>
      <c r="G5467" s="1" t="s">
        <v>5</v>
      </c>
      <c r="H5467" s="1">
        <v>6.96425056387029E-5</v>
      </c>
      <c r="I5467" s="1">
        <v>8.4267431822830502E-5</v>
      </c>
      <c r="J5467" s="1">
        <v>1.00285208119732E-4</v>
      </c>
      <c r="K5467" s="1">
        <v>3.1883364835830701E-4</v>
      </c>
      <c r="L5467" s="1">
        <v>7.6231544774838596E-4</v>
      </c>
      <c r="M5467" s="1">
        <v>0.15482778403169001</v>
      </c>
      <c r="N5467" s="1">
        <v>3.77743697076908E-5</v>
      </c>
      <c r="O5467" s="1">
        <v>3.4752420131075602E-5</v>
      </c>
      <c r="P5467" s="1">
        <v>1.4293703697757501E-6</v>
      </c>
      <c r="Q5467" s="1">
        <v>1.2636835596550801E-6</v>
      </c>
      <c r="R5467" s="1">
        <v>5023.2169405811701</v>
      </c>
      <c r="S5467" s="1">
        <v>901.762725728791</v>
      </c>
      <c r="T5467" s="1">
        <v>1.05540868122295</v>
      </c>
      <c r="U5467" s="1">
        <v>284055.25860456901</v>
      </c>
      <c r="V5467" s="1">
        <f t="shared" si="341"/>
        <v>9.8230312441795059E-2</v>
      </c>
      <c r="W5467" s="1">
        <f t="shared" si="342"/>
        <v>0.88862901113408566</v>
      </c>
      <c r="X5467" s="1">
        <f t="shared" si="343"/>
        <v>854.42041720168299</v>
      </c>
    </row>
    <row r="5468" spans="1:24" hidden="1" x14ac:dyDescent="0.3">
      <c r="A5468" s="18" t="str">
        <f t="shared" si="340"/>
        <v>Industrial - Other General Industrial Equipment_2010_50</v>
      </c>
      <c r="B5468" s="1" t="s">
        <v>40</v>
      </c>
      <c r="C5468" s="1">
        <v>2020</v>
      </c>
      <c r="D5468" s="1" t="s">
        <v>106</v>
      </c>
      <c r="E5468" s="1">
        <v>2010</v>
      </c>
      <c r="F5468" s="1">
        <v>50</v>
      </c>
      <c r="G5468" s="1" t="s">
        <v>5</v>
      </c>
      <c r="H5468" s="1">
        <v>5.3281311623943799E-5</v>
      </c>
      <c r="I5468" s="1">
        <v>6.4470387064972099E-5</v>
      </c>
      <c r="J5468" s="1">
        <v>7.6725088738479098E-5</v>
      </c>
      <c r="K5468" s="1">
        <v>8.5425897296148199E-4</v>
      </c>
      <c r="L5468" s="1">
        <v>9.0557367491699004E-4</v>
      </c>
      <c r="M5468" s="1">
        <v>9.9371719934896102E-2</v>
      </c>
      <c r="N5468" s="1">
        <v>3.5365967225779298E-5</v>
      </c>
      <c r="O5468" s="1">
        <v>3.2536689847716997E-5</v>
      </c>
      <c r="P5468" s="1">
        <v>9.1714239147307098E-7</v>
      </c>
      <c r="Q5468" s="1">
        <v>8.1105861949606504E-7</v>
      </c>
      <c r="R5468" s="1">
        <v>3224.0060148990201</v>
      </c>
      <c r="S5468" s="1">
        <v>4766.4601217093204</v>
      </c>
      <c r="T5468" s="1">
        <v>5.5785887436070203</v>
      </c>
      <c r="U5468" s="1">
        <v>163991.99283610701</v>
      </c>
      <c r="V5468" s="1">
        <f t="shared" si="341"/>
        <v>0.13017459490095881</v>
      </c>
      <c r="W5468" s="1">
        <f t="shared" si="342"/>
        <v>1.8284780292460734</v>
      </c>
      <c r="X5468" s="1">
        <f t="shared" si="343"/>
        <v>854.42041720168254</v>
      </c>
    </row>
    <row r="5469" spans="1:24" hidden="1" x14ac:dyDescent="0.3">
      <c r="A5469" s="18" t="str">
        <f t="shared" si="340"/>
        <v>Industrial - Other General Industrial Equipment_2010_75</v>
      </c>
      <c r="B5469" s="1" t="s">
        <v>40</v>
      </c>
      <c r="C5469" s="1">
        <v>2020</v>
      </c>
      <c r="D5469" s="1" t="s">
        <v>106</v>
      </c>
      <c r="E5469" s="1">
        <v>2010</v>
      </c>
      <c r="F5469" s="1">
        <v>75</v>
      </c>
      <c r="G5469" s="1" t="s">
        <v>5</v>
      </c>
      <c r="H5469" s="1">
        <v>2.4384740871909E-5</v>
      </c>
      <c r="I5469" s="1">
        <v>2.9505536455010001E-5</v>
      </c>
      <c r="J5469" s="1">
        <v>3.5114026855549099E-5</v>
      </c>
      <c r="K5469" s="1">
        <v>4.0686195617899601E-4</v>
      </c>
      <c r="L5469" s="1">
        <v>3.3172179453394497E-4</v>
      </c>
      <c r="M5469" s="1">
        <v>5.7553866355816802E-2</v>
      </c>
      <c r="N5469" s="1">
        <v>1.8870139633574401E-5</v>
      </c>
      <c r="O5469" s="1">
        <v>1.7360528462888399E-5</v>
      </c>
      <c r="P5469" s="1">
        <v>5.3138249411529096E-7</v>
      </c>
      <c r="Q5469" s="1">
        <v>4.6974692018807999E-7</v>
      </c>
      <c r="R5469" s="1">
        <v>1867.2718096598701</v>
      </c>
      <c r="S5469" s="1">
        <v>1450.6910242701499</v>
      </c>
      <c r="T5469" s="1">
        <v>1.8092720249536201</v>
      </c>
      <c r="U5469" s="1">
        <v>104449.75374745</v>
      </c>
      <c r="V5469" s="1">
        <f t="shared" si="341"/>
        <v>9.3537271097928004E-2</v>
      </c>
      <c r="W5469" s="1">
        <f t="shared" si="342"/>
        <v>1.0516111602215659</v>
      </c>
      <c r="X5469" s="1">
        <f t="shared" si="343"/>
        <v>801.80923833569898</v>
      </c>
    </row>
    <row r="5470" spans="1:24" hidden="1" x14ac:dyDescent="0.3">
      <c r="A5470" s="18" t="str">
        <f t="shared" si="340"/>
        <v>Industrial - Other General Industrial Equipment_2010_175</v>
      </c>
      <c r="B5470" s="1" t="s">
        <v>40</v>
      </c>
      <c r="C5470" s="1">
        <v>2020</v>
      </c>
      <c r="D5470" s="1" t="s">
        <v>106</v>
      </c>
      <c r="E5470" s="1">
        <v>2010</v>
      </c>
      <c r="F5470" s="1">
        <v>175</v>
      </c>
      <c r="G5470" s="1" t="s">
        <v>5</v>
      </c>
      <c r="H5470" s="1">
        <v>4.9949902081515103E-5</v>
      </c>
      <c r="I5470" s="1">
        <v>6.0439381518633297E-5</v>
      </c>
      <c r="J5470" s="1">
        <v>7.1927858997381802E-5</v>
      </c>
      <c r="K5470" s="1">
        <v>7.3720723850309697E-4</v>
      </c>
      <c r="L5470" s="1">
        <v>5.7566535890951902E-4</v>
      </c>
      <c r="M5470" s="1">
        <v>0.11789380924680599</v>
      </c>
      <c r="N5470" s="1">
        <v>4.0061872548038801E-5</v>
      </c>
      <c r="O5470" s="1">
        <v>3.6856922744195703E-5</v>
      </c>
      <c r="P5470" s="1">
        <v>1.08848823484799E-6</v>
      </c>
      <c r="Q5470" s="1">
        <v>9.6223342252194803E-7</v>
      </c>
      <c r="R5470" s="1">
        <v>3824.9348041885601</v>
      </c>
      <c r="S5470" s="1">
        <v>1545.8789583922101</v>
      </c>
      <c r="T5470" s="1">
        <v>1.8092720249536201</v>
      </c>
      <c r="U5470" s="1">
        <v>216294.23092837699</v>
      </c>
      <c r="V5470" s="1">
        <f t="shared" si="341"/>
        <v>9.2525976288373016E-2</v>
      </c>
      <c r="W5470" s="1">
        <f t="shared" si="342"/>
        <v>0.88127968900672393</v>
      </c>
      <c r="X5470" s="1">
        <f t="shared" si="343"/>
        <v>854.42041720168527</v>
      </c>
    </row>
    <row r="5471" spans="1:24" hidden="1" x14ac:dyDescent="0.3">
      <c r="A5471" s="18" t="str">
        <f t="shared" si="340"/>
        <v>Industrial - Other General Industrial Equipment_2010_300</v>
      </c>
      <c r="B5471" s="1" t="s">
        <v>40</v>
      </c>
      <c r="C5471" s="1">
        <v>2020</v>
      </c>
      <c r="D5471" s="1" t="s">
        <v>106</v>
      </c>
      <c r="E5471" s="1">
        <v>2010</v>
      </c>
      <c r="F5471" s="1">
        <v>300</v>
      </c>
      <c r="G5471" s="1" t="s">
        <v>5</v>
      </c>
      <c r="H5471" s="1">
        <v>2.6536815161829301E-5</v>
      </c>
      <c r="I5471" s="1">
        <v>3.21095463458135E-5</v>
      </c>
      <c r="J5471" s="1">
        <v>3.8213013833034302E-5</v>
      </c>
      <c r="K5471" s="1">
        <v>1.33423954562302E-4</v>
      </c>
      <c r="L5471" s="1">
        <v>3.0564337546603801E-4</v>
      </c>
      <c r="M5471" s="1">
        <v>6.2633280433681701E-2</v>
      </c>
      <c r="N5471" s="1">
        <v>1.49095005070928E-5</v>
      </c>
      <c r="O5471" s="1">
        <v>1.37167404665253E-5</v>
      </c>
      <c r="P5471" s="1">
        <v>5.7827963399905202E-7</v>
      </c>
      <c r="Q5471" s="1">
        <v>5.1120441506228498E-7</v>
      </c>
      <c r="R5471" s="1">
        <v>2032.06780544145</v>
      </c>
      <c r="S5471" s="1">
        <v>515.29298613073797</v>
      </c>
      <c r="T5471" s="1">
        <v>0.60309067498454305</v>
      </c>
      <c r="U5471" s="1">
        <v>114910.335907154</v>
      </c>
      <c r="V5471" s="1">
        <f t="shared" si="341"/>
        <v>9.2525976288373279E-2</v>
      </c>
      <c r="W5471" s="1">
        <f t="shared" si="342"/>
        <v>0.88073345560536687</v>
      </c>
      <c r="X5471" s="1">
        <f t="shared" si="343"/>
        <v>854.42041720168311</v>
      </c>
    </row>
    <row r="5472" spans="1:24" hidden="1" x14ac:dyDescent="0.3">
      <c r="A5472" s="18" t="str">
        <f t="shared" si="340"/>
        <v>Industrial - Other General Industrial Equipment_2010_600</v>
      </c>
      <c r="B5472" s="1" t="s">
        <v>40</v>
      </c>
      <c r="C5472" s="1">
        <v>2020</v>
      </c>
      <c r="D5472" s="1" t="s">
        <v>106</v>
      </c>
      <c r="E5472" s="1">
        <v>2010</v>
      </c>
      <c r="F5472" s="1">
        <v>600</v>
      </c>
      <c r="G5472" s="1" t="s">
        <v>5</v>
      </c>
      <c r="H5472" s="1">
        <v>3.0642286565789499E-5</v>
      </c>
      <c r="I5472" s="1">
        <v>3.7077166744605297E-5</v>
      </c>
      <c r="J5472" s="1">
        <v>4.4124892654736898E-5</v>
      </c>
      <c r="K5472" s="1">
        <v>1.4702350798769399E-4</v>
      </c>
      <c r="L5472" s="1">
        <v>3.5292900978701802E-4</v>
      </c>
      <c r="M5472" s="1">
        <v>7.2323182563556201E-2</v>
      </c>
      <c r="N5472" s="1">
        <v>1.7179184215925001E-5</v>
      </c>
      <c r="O5472" s="1">
        <v>1.5804849478650999E-5</v>
      </c>
      <c r="P5472" s="1">
        <v>6.67744420424917E-7</v>
      </c>
      <c r="Q5472" s="1">
        <v>5.9029209362573299E-7</v>
      </c>
      <c r="R5472" s="1">
        <v>2346.44600852544</v>
      </c>
      <c r="S5472" s="1">
        <v>386.46973959805302</v>
      </c>
      <c r="T5472" s="1">
        <v>0.45231800623840701</v>
      </c>
      <c r="U5472" s="1">
        <v>132687.94392866499</v>
      </c>
      <c r="V5472" s="1">
        <f t="shared" si="341"/>
        <v>9.2525976288372919E-2</v>
      </c>
      <c r="W5472" s="1">
        <f t="shared" si="342"/>
        <v>0.88073345560536542</v>
      </c>
      <c r="X5472" s="1">
        <f t="shared" si="343"/>
        <v>854.42041720168265</v>
      </c>
    </row>
    <row r="5473" spans="1:24" hidden="1" x14ac:dyDescent="0.3">
      <c r="A5473" s="18" t="str">
        <f t="shared" si="340"/>
        <v>Industrial - Other General Industrial Equipment_2011_50</v>
      </c>
      <c r="B5473" s="1" t="s">
        <v>40</v>
      </c>
      <c r="C5473" s="1">
        <v>2020</v>
      </c>
      <c r="D5473" s="1" t="s">
        <v>106</v>
      </c>
      <c r="E5473" s="1">
        <v>2011</v>
      </c>
      <c r="F5473" s="1">
        <v>50</v>
      </c>
      <c r="G5473" s="1" t="s">
        <v>5</v>
      </c>
      <c r="H5473" s="1">
        <v>4.4174589067423598E-5</v>
      </c>
      <c r="I5473" s="1">
        <v>5.3451252771582501E-5</v>
      </c>
      <c r="J5473" s="1">
        <v>6.3611408257089998E-5</v>
      </c>
      <c r="K5473" s="1">
        <v>7.2973310935752801E-4</v>
      </c>
      <c r="L5473" s="1">
        <v>7.96440953021781E-4</v>
      </c>
      <c r="M5473" s="1">
        <v>8.8599294678795806E-2</v>
      </c>
      <c r="N5473" s="1">
        <v>3.23992804129368E-5</v>
      </c>
      <c r="O5473" s="1">
        <v>2.9807337979901899E-5</v>
      </c>
      <c r="P5473" s="1">
        <v>8.17819179439314E-7</v>
      </c>
      <c r="Q5473" s="1">
        <v>7.2313553270073399E-7</v>
      </c>
      <c r="R5473" s="1">
        <v>2874.5065411707701</v>
      </c>
      <c r="S5473" s="1">
        <v>3993.5206425132201</v>
      </c>
      <c r="T5473" s="1">
        <v>4.6739527311302096</v>
      </c>
      <c r="U5473" s="1">
        <v>146214.38481459601</v>
      </c>
      <c r="V5473" s="1">
        <f t="shared" si="341"/>
        <v>0.1210476570554838</v>
      </c>
      <c r="W5473" s="1">
        <f t="shared" si="342"/>
        <v>1.8036492382752616</v>
      </c>
      <c r="X5473" s="1">
        <f t="shared" si="343"/>
        <v>854.42041720168311</v>
      </c>
    </row>
    <row r="5474" spans="1:24" hidden="1" x14ac:dyDescent="0.3">
      <c r="A5474" s="18" t="str">
        <f t="shared" si="340"/>
        <v>Industrial - Other General Industrial Equipment_2011_100</v>
      </c>
      <c r="B5474" s="1" t="s">
        <v>40</v>
      </c>
      <c r="C5474" s="1">
        <v>2020</v>
      </c>
      <c r="D5474" s="1" t="s">
        <v>106</v>
      </c>
      <c r="E5474" s="1">
        <v>2011</v>
      </c>
      <c r="F5474" s="1">
        <v>100</v>
      </c>
      <c r="G5474" s="1" t="s">
        <v>5</v>
      </c>
      <c r="H5474" s="1">
        <v>3.4615446648003E-5</v>
      </c>
      <c r="I5474" s="1">
        <v>4.1884690444083601E-5</v>
      </c>
      <c r="J5474" s="1">
        <v>4.98462431731243E-5</v>
      </c>
      <c r="K5474" s="1">
        <v>6.0527489383167105E-4</v>
      </c>
      <c r="L5474" s="1">
        <v>4.9728400343202102E-4</v>
      </c>
      <c r="M5474" s="1">
        <v>8.7068685804669602E-2</v>
      </c>
      <c r="N5474" s="1">
        <v>3.7334581432631403E-5</v>
      </c>
      <c r="O5474" s="1">
        <v>3.4347814918020903E-5</v>
      </c>
      <c r="P5474" s="1">
        <v>8.03954715617204E-7</v>
      </c>
      <c r="Q5474" s="1">
        <v>7.1064290883098001E-7</v>
      </c>
      <c r="R5474" s="1">
        <v>2824.8476219141198</v>
      </c>
      <c r="S5474" s="1">
        <v>2061.1719445229501</v>
      </c>
      <c r="T5474" s="1">
        <v>2.41236269993817</v>
      </c>
      <c r="U5474" s="1">
        <v>159740.82570052799</v>
      </c>
      <c r="V5474" s="1">
        <f t="shared" si="341"/>
        <v>8.6821640134951236E-2</v>
      </c>
      <c r="W5474" s="1">
        <f t="shared" si="342"/>
        <v>1.0308065389305376</v>
      </c>
      <c r="X5474" s="1">
        <f t="shared" si="343"/>
        <v>854.42041720168322</v>
      </c>
    </row>
    <row r="5475" spans="1:24" hidden="1" x14ac:dyDescent="0.3">
      <c r="A5475" s="18" t="str">
        <f t="shared" si="340"/>
        <v>Industrial - Other General Industrial Equipment_2011_175</v>
      </c>
      <c r="B5475" s="1" t="s">
        <v>40</v>
      </c>
      <c r="C5475" s="1">
        <v>2020</v>
      </c>
      <c r="D5475" s="1" t="s">
        <v>106</v>
      </c>
      <c r="E5475" s="1">
        <v>2011</v>
      </c>
      <c r="F5475" s="1">
        <v>175</v>
      </c>
      <c r="G5475" s="1" t="s">
        <v>5</v>
      </c>
      <c r="H5475" s="1">
        <v>8.3467891514136303E-6</v>
      </c>
      <c r="I5475" s="1">
        <v>1.0099614873210399E-5</v>
      </c>
      <c r="J5475" s="1">
        <v>1.20193763780356E-5</v>
      </c>
      <c r="K5475" s="1">
        <v>1.2910816523033499E-4</v>
      </c>
      <c r="L5475" s="1">
        <v>1.01591513916777E-4</v>
      </c>
      <c r="M5475" s="1">
        <v>2.0994787948061401E-2</v>
      </c>
      <c r="N5475" s="1">
        <v>7.3384604899249196E-6</v>
      </c>
      <c r="O5475" s="1">
        <v>6.7513836507309302E-6</v>
      </c>
      <c r="P5475" s="1">
        <v>1.9385682255608301E-7</v>
      </c>
      <c r="Q5475" s="1">
        <v>1.7135663688747E-7</v>
      </c>
      <c r="R5475" s="1">
        <v>681.152773348648</v>
      </c>
      <c r="S5475" s="1">
        <v>257.64649306536899</v>
      </c>
      <c r="T5475" s="1">
        <v>0.30154533749227103</v>
      </c>
      <c r="U5475" s="1">
        <v>38518.150713272596</v>
      </c>
      <c r="V5475" s="1">
        <f t="shared" si="341"/>
        <v>8.6821640134950265E-2</v>
      </c>
      <c r="W5475" s="1">
        <f t="shared" si="342"/>
        <v>0.87333447589605473</v>
      </c>
      <c r="X5475" s="1">
        <f t="shared" si="343"/>
        <v>854.42041720168459</v>
      </c>
    </row>
    <row r="5476" spans="1:24" hidden="1" x14ac:dyDescent="0.3">
      <c r="A5476" s="18" t="str">
        <f t="shared" si="340"/>
        <v>Industrial - Other General Industrial Equipment_2011_300</v>
      </c>
      <c r="B5476" s="1" t="s">
        <v>40</v>
      </c>
      <c r="C5476" s="1">
        <v>2020</v>
      </c>
      <c r="D5476" s="1" t="s">
        <v>106</v>
      </c>
      <c r="E5476" s="1">
        <v>2011</v>
      </c>
      <c r="F5476" s="1">
        <v>300</v>
      </c>
      <c r="G5476" s="1" t="s">
        <v>5</v>
      </c>
      <c r="H5476" s="1">
        <v>8.5543545874701002E-6</v>
      </c>
      <c r="I5476" s="1">
        <v>1.03507690508388E-5</v>
      </c>
      <c r="J5476" s="1">
        <v>1.2318270605956899E-5</v>
      </c>
      <c r="K5476" s="1">
        <v>6.2518509755350398E-5</v>
      </c>
      <c r="L5476" s="1">
        <v>8.0050128080102304E-5</v>
      </c>
      <c r="M5476" s="1">
        <v>2.98420898927295E-2</v>
      </c>
      <c r="N5476" s="1">
        <v>6.1988239808684796E-7</v>
      </c>
      <c r="O5476" s="1">
        <v>5.7029180623990005E-7</v>
      </c>
      <c r="P5476" s="1">
        <v>2.75648289589854E-7</v>
      </c>
      <c r="Q5476" s="1">
        <v>2.4356712601061799E-7</v>
      </c>
      <c r="R5476" s="1">
        <v>968.19374138185799</v>
      </c>
      <c r="S5476" s="1">
        <v>257.64649306536899</v>
      </c>
      <c r="T5476" s="1">
        <v>0.30154533749227103</v>
      </c>
      <c r="U5476" s="1">
        <v>54749.879776390902</v>
      </c>
      <c r="V5476" s="1">
        <f t="shared" si="341"/>
        <v>6.2600535663560594E-2</v>
      </c>
      <c r="W5476" s="1">
        <f t="shared" si="342"/>
        <v>0.48413609395960239</v>
      </c>
      <c r="X5476" s="1">
        <f t="shared" si="343"/>
        <v>854.42041720168459</v>
      </c>
    </row>
    <row r="5477" spans="1:24" hidden="1" x14ac:dyDescent="0.3">
      <c r="A5477" s="18" t="str">
        <f t="shared" si="340"/>
        <v>Industrial - Other General Industrial Equipment_2011_600</v>
      </c>
      <c r="B5477" s="1" t="s">
        <v>40</v>
      </c>
      <c r="C5477" s="1">
        <v>2020</v>
      </c>
      <c r="D5477" s="1" t="s">
        <v>106</v>
      </c>
      <c r="E5477" s="1">
        <v>2011</v>
      </c>
      <c r="F5477" s="1">
        <v>600</v>
      </c>
      <c r="G5477" s="1" t="s">
        <v>5</v>
      </c>
      <c r="H5477" s="1">
        <v>7.12527417403391E-6</v>
      </c>
      <c r="I5477" s="1">
        <v>8.6215817505810399E-6</v>
      </c>
      <c r="J5477" s="1">
        <v>1.02603948106088E-5</v>
      </c>
      <c r="K5477" s="1">
        <v>4.98739204348032E-5</v>
      </c>
      <c r="L5477" s="1">
        <v>6.6677047859661694E-5</v>
      </c>
      <c r="M5477" s="1">
        <v>2.4856705463591099E-2</v>
      </c>
      <c r="N5477" s="1">
        <v>5.1632557393586802E-7</v>
      </c>
      <c r="O5477" s="1">
        <v>4.7501952802099801E-7</v>
      </c>
      <c r="P5477" s="1">
        <v>2.2959881062307899E-7</v>
      </c>
      <c r="Q5477" s="1">
        <v>2.0287708848884399E-7</v>
      </c>
      <c r="R5477" s="1">
        <v>806.44843399806496</v>
      </c>
      <c r="S5477" s="1">
        <v>128.82324653268401</v>
      </c>
      <c r="T5477" s="1">
        <v>0.15077266874613501</v>
      </c>
      <c r="U5477" s="1">
        <v>45603.429272570298</v>
      </c>
      <c r="V5477" s="1">
        <f t="shared" si="341"/>
        <v>6.2600535663560719E-2</v>
      </c>
      <c r="W5477" s="1">
        <f t="shared" si="342"/>
        <v>0.48413609395960255</v>
      </c>
      <c r="X5477" s="1">
        <f t="shared" si="343"/>
        <v>854.42041720168424</v>
      </c>
    </row>
    <row r="5478" spans="1:24" hidden="1" x14ac:dyDescent="0.3">
      <c r="A5478" s="18" t="str">
        <f t="shared" si="340"/>
        <v>Industrial - Other General Industrial Equipment_2011_750</v>
      </c>
      <c r="B5478" s="1" t="s">
        <v>40</v>
      </c>
      <c r="C5478" s="1">
        <v>2020</v>
      </c>
      <c r="D5478" s="1" t="s">
        <v>106</v>
      </c>
      <c r="E5478" s="1">
        <v>2011</v>
      </c>
      <c r="F5478" s="1">
        <v>750</v>
      </c>
      <c r="G5478" s="1" t="s">
        <v>5</v>
      </c>
      <c r="H5478" s="1">
        <v>2.5663063762410301E-5</v>
      </c>
      <c r="I5478" s="1">
        <v>3.10523071525164E-5</v>
      </c>
      <c r="J5478" s="1">
        <v>3.69548118178708E-5</v>
      </c>
      <c r="K5478" s="1">
        <v>1.7963064563382501E-4</v>
      </c>
      <c r="L5478" s="1">
        <v>2.4015038424030601E-4</v>
      </c>
      <c r="M5478" s="1">
        <v>8.9526269678188497E-2</v>
      </c>
      <c r="N5478" s="1">
        <v>1.85964719426054E-6</v>
      </c>
      <c r="O5478" s="1">
        <v>1.7108754187196999E-6</v>
      </c>
      <c r="P5478" s="1">
        <v>8.26944868769565E-7</v>
      </c>
      <c r="Q5478" s="1">
        <v>7.3070137803185402E-7</v>
      </c>
      <c r="R5478" s="1">
        <v>2904.5812241455701</v>
      </c>
      <c r="S5478" s="1">
        <v>257.64649306536899</v>
      </c>
      <c r="T5478" s="1">
        <v>0.30154533749227103</v>
      </c>
      <c r="U5478" s="1">
        <v>164249.639329172</v>
      </c>
      <c r="V5478" s="1">
        <f t="shared" si="341"/>
        <v>6.2600535663560872E-2</v>
      </c>
      <c r="W5478" s="1">
        <f t="shared" si="342"/>
        <v>0.48413609395960261</v>
      </c>
      <c r="X5478" s="1">
        <f t="shared" si="343"/>
        <v>854.42041720168459</v>
      </c>
    </row>
    <row r="5479" spans="1:24" hidden="1" x14ac:dyDescent="0.3">
      <c r="A5479" s="18" t="str">
        <f t="shared" si="340"/>
        <v>Industrial - Other General Industrial Equipment_2012_50</v>
      </c>
      <c r="B5479" s="1" t="s">
        <v>40</v>
      </c>
      <c r="C5479" s="1">
        <v>2020</v>
      </c>
      <c r="D5479" s="1" t="s">
        <v>106</v>
      </c>
      <c r="E5479" s="1">
        <v>2012</v>
      </c>
      <c r="F5479" s="1">
        <v>50</v>
      </c>
      <c r="G5479" s="1" t="s">
        <v>5</v>
      </c>
      <c r="H5479" s="1">
        <v>5.0560002337148199E-5</v>
      </c>
      <c r="I5479" s="1">
        <v>6.1177602827949397E-5</v>
      </c>
      <c r="J5479" s="1">
        <v>7.2806403365493398E-5</v>
      </c>
      <c r="K5479" s="1">
        <v>8.63813164482762E-4</v>
      </c>
      <c r="L5479" s="1">
        <v>9.7233087488679103E-4</v>
      </c>
      <c r="M5479" s="1">
        <v>0.109675778875513</v>
      </c>
      <c r="N5479" s="1">
        <v>3.8642905074684998E-5</v>
      </c>
      <c r="O5479" s="1">
        <v>3.5551472668710201E-5</v>
      </c>
      <c r="P5479" s="1">
        <v>1.01249016560515E-6</v>
      </c>
      <c r="Q5479" s="1">
        <v>8.9515896338725195E-7</v>
      </c>
      <c r="R5479" s="1">
        <v>3558.3098593347399</v>
      </c>
      <c r="S5479" s="1">
        <v>5152.9298613073797</v>
      </c>
      <c r="T5479" s="1">
        <v>6.0309067498454203</v>
      </c>
      <c r="U5479" s="1">
        <v>180996.66137842101</v>
      </c>
      <c r="V5479" s="1">
        <f t="shared" si="341"/>
        <v>0.11192071921000843</v>
      </c>
      <c r="W5479" s="1">
        <f t="shared" si="342"/>
        <v>1.7788204473044409</v>
      </c>
      <c r="X5479" s="1">
        <f t="shared" si="343"/>
        <v>854.42041720168459</v>
      </c>
    </row>
    <row r="5480" spans="1:24" hidden="1" x14ac:dyDescent="0.3">
      <c r="A5480" s="18" t="str">
        <f t="shared" si="340"/>
        <v>Industrial - Other General Industrial Equipment_2012_75</v>
      </c>
      <c r="B5480" s="1" t="s">
        <v>40</v>
      </c>
      <c r="C5480" s="1">
        <v>2020</v>
      </c>
      <c r="D5480" s="1" t="s">
        <v>106</v>
      </c>
      <c r="E5480" s="1">
        <v>2012</v>
      </c>
      <c r="F5480" s="1">
        <v>75</v>
      </c>
      <c r="G5480" s="1" t="s">
        <v>5</v>
      </c>
      <c r="H5480" s="1">
        <v>4.7667557773093598E-5</v>
      </c>
      <c r="I5480" s="1">
        <v>5.76777449054432E-5</v>
      </c>
      <c r="J5480" s="1">
        <v>6.8641283193254798E-5</v>
      </c>
      <c r="K5480" s="1">
        <v>9.5830322448758995E-4</v>
      </c>
      <c r="L5480" s="1">
        <v>6.9561491546810995E-4</v>
      </c>
      <c r="M5480" s="1">
        <v>0.14022271415477799</v>
      </c>
      <c r="N5480" s="1">
        <v>2.2547465508089699E-5</v>
      </c>
      <c r="O5480" s="1">
        <v>2.07436682674425E-5</v>
      </c>
      <c r="P5480" s="1">
        <v>1.29499850431216E-6</v>
      </c>
      <c r="Q5480" s="1">
        <v>1.14447894268989E-6</v>
      </c>
      <c r="R5480" s="1">
        <v>4549.3715330342802</v>
      </c>
      <c r="S5480" s="1">
        <v>3478.2276563824798</v>
      </c>
      <c r="T5480" s="1">
        <v>4.0708620561456597</v>
      </c>
      <c r="U5480" s="1">
        <v>257260.02332577101</v>
      </c>
      <c r="V5480" s="1">
        <f t="shared" si="341"/>
        <v>7.4237710192515044E-2</v>
      </c>
      <c r="W5480" s="1">
        <f t="shared" si="342"/>
        <v>0.89533421573212224</v>
      </c>
      <c r="X5480" s="1">
        <f t="shared" si="343"/>
        <v>854.42041720168402</v>
      </c>
    </row>
    <row r="5481" spans="1:24" hidden="1" x14ac:dyDescent="0.3">
      <c r="A5481" s="18" t="str">
        <f t="shared" si="340"/>
        <v>Industrial - Other General Industrial Equipment_2012_175</v>
      </c>
      <c r="B5481" s="1" t="s">
        <v>40</v>
      </c>
      <c r="C5481" s="1">
        <v>2020</v>
      </c>
      <c r="D5481" s="1" t="s">
        <v>106</v>
      </c>
      <c r="E5481" s="1">
        <v>2012</v>
      </c>
      <c r="F5481" s="1">
        <v>175</v>
      </c>
      <c r="G5481" s="1" t="s">
        <v>5</v>
      </c>
      <c r="H5481" s="1">
        <v>2.9140393612157E-5</v>
      </c>
      <c r="I5481" s="1">
        <v>3.5259876270710001E-5</v>
      </c>
      <c r="J5481" s="1">
        <v>4.1962166801506102E-5</v>
      </c>
      <c r="K5481" s="1">
        <v>5.3914621749771505E-4</v>
      </c>
      <c r="L5481" s="1">
        <v>3.9523177701084402E-4</v>
      </c>
      <c r="M5481" s="1">
        <v>8.9175186267685905E-2</v>
      </c>
      <c r="N5481" s="1">
        <v>1.9350453095908E-6</v>
      </c>
      <c r="O5481" s="1">
        <v>1.78024168482353E-6</v>
      </c>
      <c r="P5481" s="1">
        <v>8.235946086361E-7</v>
      </c>
      <c r="Q5481" s="1">
        <v>7.2783588243172896E-7</v>
      </c>
      <c r="R5481" s="1">
        <v>2893.1907095410802</v>
      </c>
      <c r="S5481" s="1">
        <v>1030.58597226147</v>
      </c>
      <c r="T5481" s="1">
        <v>1.2061813499690801</v>
      </c>
      <c r="U5481" s="1">
        <v>163605.52309650899</v>
      </c>
      <c r="V5481" s="1">
        <f t="shared" si="341"/>
        <v>7.1362724771190503E-2</v>
      </c>
      <c r="W5481" s="1">
        <f t="shared" si="342"/>
        <v>0.79991252116454059</v>
      </c>
      <c r="X5481" s="1">
        <f t="shared" si="343"/>
        <v>854.42041720168254</v>
      </c>
    </row>
    <row r="5482" spans="1:24" hidden="1" x14ac:dyDescent="0.3">
      <c r="A5482" s="18" t="str">
        <f t="shared" si="340"/>
        <v>Industrial - Other General Industrial Equipment_2012_300</v>
      </c>
      <c r="B5482" s="1" t="s">
        <v>40</v>
      </c>
      <c r="C5482" s="1">
        <v>2020</v>
      </c>
      <c r="D5482" s="1" t="s">
        <v>106</v>
      </c>
      <c r="E5482" s="1">
        <v>2012</v>
      </c>
      <c r="F5482" s="1">
        <v>300</v>
      </c>
      <c r="G5482" s="1" t="s">
        <v>5</v>
      </c>
      <c r="H5482" s="1">
        <v>2.6055245255935098E-5</v>
      </c>
      <c r="I5482" s="1">
        <v>3.1526846759681398E-5</v>
      </c>
      <c r="J5482" s="1">
        <v>3.7519553168546503E-5</v>
      </c>
      <c r="K5482" s="1">
        <v>2.00596716093653E-4</v>
      </c>
      <c r="L5482" s="1">
        <v>2.58901309827457E-4</v>
      </c>
      <c r="M5482" s="1">
        <v>9.7390538073448996E-2</v>
      </c>
      <c r="N5482" s="1">
        <v>1.9778500253329899E-6</v>
      </c>
      <c r="O5482" s="1">
        <v>1.8196220233063501E-6</v>
      </c>
      <c r="P5482" s="1">
        <v>8.9964216465529496E-7</v>
      </c>
      <c r="Q5482" s="1">
        <v>7.9488847947465199E-7</v>
      </c>
      <c r="R5482" s="1">
        <v>3159.7287512861999</v>
      </c>
      <c r="S5482" s="1">
        <v>901.762725728791</v>
      </c>
      <c r="T5482" s="1">
        <v>1.05540868122295</v>
      </c>
      <c r="U5482" s="1">
        <v>178677.84294083301</v>
      </c>
      <c r="V5482" s="1">
        <f t="shared" si="341"/>
        <v>5.8424961599255733E-2</v>
      </c>
      <c r="W5482" s="1">
        <f t="shared" si="342"/>
        <v>0.47979105553970874</v>
      </c>
      <c r="X5482" s="1">
        <f t="shared" si="343"/>
        <v>854.42041720168299</v>
      </c>
    </row>
    <row r="5483" spans="1:24" hidden="1" x14ac:dyDescent="0.3">
      <c r="A5483" s="18" t="str">
        <f t="shared" si="340"/>
        <v>Industrial - Other General Industrial Equipment_2012_600</v>
      </c>
      <c r="B5483" s="1" t="s">
        <v>40</v>
      </c>
      <c r="C5483" s="1">
        <v>2020</v>
      </c>
      <c r="D5483" s="1" t="s">
        <v>106</v>
      </c>
      <c r="E5483" s="1">
        <v>2012</v>
      </c>
      <c r="F5483" s="1">
        <v>600</v>
      </c>
      <c r="G5483" s="1" t="s">
        <v>5</v>
      </c>
      <c r="H5483" s="1">
        <v>8.3181417442884406E-5</v>
      </c>
      <c r="I5483" s="1">
        <v>1.0064951510588999E-4</v>
      </c>
      <c r="J5483" s="1">
        <v>1.19781241117753E-4</v>
      </c>
      <c r="K5483" s="1">
        <v>6.1563498847822104E-4</v>
      </c>
      <c r="L5483" s="1">
        <v>8.2654289828117003E-4</v>
      </c>
      <c r="M5483" s="1">
        <v>0.310919468341191</v>
      </c>
      <c r="N5483" s="1">
        <v>6.3142897708539996E-6</v>
      </c>
      <c r="O5483" s="1">
        <v>5.8091465891856801E-6</v>
      </c>
      <c r="P5483" s="1">
        <v>2.8721092322232398E-6</v>
      </c>
      <c r="Q5483" s="1">
        <v>2.5376829034706202E-6</v>
      </c>
      <c r="R5483" s="1">
        <v>10087.4397337385</v>
      </c>
      <c r="S5483" s="1">
        <v>1545.8789583922101</v>
      </c>
      <c r="T5483" s="1">
        <v>1.8092720249536201</v>
      </c>
      <c r="U5483" s="1">
        <v>570429.33564672701</v>
      </c>
      <c r="V5483" s="1">
        <f t="shared" si="341"/>
        <v>5.8424961599255684E-2</v>
      </c>
      <c r="W5483" s="1">
        <f t="shared" si="342"/>
        <v>0.47979105553970902</v>
      </c>
      <c r="X5483" s="1">
        <f t="shared" si="343"/>
        <v>854.42041720168527</v>
      </c>
    </row>
    <row r="5484" spans="1:24" hidden="1" x14ac:dyDescent="0.3">
      <c r="A5484" s="18" t="str">
        <f t="shared" si="340"/>
        <v>Industrial - Other General Industrial Equipment_2013_50</v>
      </c>
      <c r="B5484" s="1" t="s">
        <v>40</v>
      </c>
      <c r="C5484" s="1">
        <v>2020</v>
      </c>
      <c r="D5484" s="1" t="s">
        <v>106</v>
      </c>
      <c r="E5484" s="1">
        <v>2013</v>
      </c>
      <c r="F5484" s="1">
        <v>50</v>
      </c>
      <c r="G5484" s="1" t="s">
        <v>5</v>
      </c>
      <c r="H5484" s="1">
        <v>4.1611449198730599E-5</v>
      </c>
      <c r="I5484" s="1">
        <v>5.0349853530464102E-5</v>
      </c>
      <c r="J5484" s="1">
        <v>5.9920486846172103E-5</v>
      </c>
      <c r="K5484" s="1">
        <v>7.3864349080109495E-4</v>
      </c>
      <c r="L5484" s="1">
        <v>5.1865233463038404E-4</v>
      </c>
      <c r="M5484" s="1">
        <v>9.8278865198769993E-2</v>
      </c>
      <c r="N5484" s="1">
        <v>2.4757125550200999E-6</v>
      </c>
      <c r="O5484" s="1">
        <v>2.27765555061849E-6</v>
      </c>
      <c r="P5484" s="1">
        <v>9.0738850334621698E-7</v>
      </c>
      <c r="Q5484" s="1">
        <v>8.0213888605306105E-7</v>
      </c>
      <c r="R5484" s="1">
        <v>3188.5495465497702</v>
      </c>
      <c r="S5484" s="1">
        <v>4895.2833682420096</v>
      </c>
      <c r="T5484" s="1">
        <v>5.7293614123531498</v>
      </c>
      <c r="U5484" s="1">
        <v>162188.467384649</v>
      </c>
      <c r="V5484" s="1">
        <f t="shared" si="341"/>
        <v>0.10279378136453324</v>
      </c>
      <c r="W5484" s="1">
        <f t="shared" si="342"/>
        <v>1.0588756660025382</v>
      </c>
      <c r="X5484" s="1">
        <f t="shared" si="343"/>
        <v>854.42041720168436</v>
      </c>
    </row>
    <row r="5485" spans="1:24" hidden="1" x14ac:dyDescent="0.3">
      <c r="A5485" s="18" t="str">
        <f t="shared" si="340"/>
        <v>Industrial - Other General Industrial Equipment_2013_100</v>
      </c>
      <c r="B5485" s="1" t="s">
        <v>40</v>
      </c>
      <c r="C5485" s="1">
        <v>2020</v>
      </c>
      <c r="D5485" s="1" t="s">
        <v>106</v>
      </c>
      <c r="E5485" s="1">
        <v>2013</v>
      </c>
      <c r="F5485" s="1">
        <v>100</v>
      </c>
      <c r="G5485" s="1" t="s">
        <v>5</v>
      </c>
      <c r="H5485" s="1">
        <v>2.39710297351051E-5</v>
      </c>
      <c r="I5485" s="1">
        <v>2.9004945979477201E-5</v>
      </c>
      <c r="J5485" s="1">
        <v>3.4518282818551297E-5</v>
      </c>
      <c r="K5485" s="1">
        <v>5.0981897623891999E-4</v>
      </c>
      <c r="L5485" s="1">
        <v>3.7301525668934998E-4</v>
      </c>
      <c r="M5485" s="1">
        <v>7.5904233350683803E-2</v>
      </c>
      <c r="N5485" s="1">
        <v>1.18016728998623E-5</v>
      </c>
      <c r="O5485" s="1">
        <v>1.08575390678733E-5</v>
      </c>
      <c r="P5485" s="1">
        <v>7.0105314855713405E-7</v>
      </c>
      <c r="Q5485" s="1">
        <v>6.1952014874700702E-7</v>
      </c>
      <c r="R5485" s="1">
        <v>2462.62925749126</v>
      </c>
      <c r="S5485" s="1">
        <v>1803.5254514575799</v>
      </c>
      <c r="T5485" s="1">
        <v>2.1108173624458999</v>
      </c>
      <c r="U5485" s="1">
        <v>139257.92950183101</v>
      </c>
      <c r="V5485" s="1">
        <f t="shared" si="341"/>
        <v>6.8966903586753656E-2</v>
      </c>
      <c r="W5485" s="1">
        <f t="shared" si="342"/>
        <v>0.8869420843839908</v>
      </c>
      <c r="X5485" s="1">
        <f t="shared" si="343"/>
        <v>854.42041720168208</v>
      </c>
    </row>
    <row r="5486" spans="1:24" hidden="1" x14ac:dyDescent="0.3">
      <c r="A5486" s="18" t="str">
        <f t="shared" si="340"/>
        <v>Industrial - Other General Industrial Equipment_2013_175</v>
      </c>
      <c r="B5486" s="1" t="s">
        <v>40</v>
      </c>
      <c r="C5486" s="1">
        <v>2020</v>
      </c>
      <c r="D5486" s="1" t="s">
        <v>106</v>
      </c>
      <c r="E5486" s="1">
        <v>2013</v>
      </c>
      <c r="F5486" s="1">
        <v>175</v>
      </c>
      <c r="G5486" s="1" t="s">
        <v>5</v>
      </c>
      <c r="H5486" s="1">
        <v>2.30187327175978E-5</v>
      </c>
      <c r="I5486" s="1">
        <v>2.7852666588293298E-5</v>
      </c>
      <c r="J5486" s="1">
        <v>3.3146975113340799E-5</v>
      </c>
      <c r="K5486" s="1">
        <v>4.49794721360846E-4</v>
      </c>
      <c r="L5486" s="1">
        <v>3.3248122893529301E-4</v>
      </c>
      <c r="M5486" s="1">
        <v>7.5693583304382098E-2</v>
      </c>
      <c r="N5486" s="1">
        <v>1.5957099894633799E-6</v>
      </c>
      <c r="O5486" s="1">
        <v>1.46805319030631E-6</v>
      </c>
      <c r="P5486" s="1">
        <v>6.9913415332487601E-7</v>
      </c>
      <c r="Q5486" s="1">
        <v>6.1780085138693201E-7</v>
      </c>
      <c r="R5486" s="1">
        <v>2455.79494872857</v>
      </c>
      <c r="S5486" s="1">
        <v>901.762725728791</v>
      </c>
      <c r="T5486" s="1">
        <v>1.05540868122295</v>
      </c>
      <c r="U5486" s="1">
        <v>138871.45976223299</v>
      </c>
      <c r="V5486" s="1">
        <f t="shared" si="341"/>
        <v>6.6411360990020443E-2</v>
      </c>
      <c r="W5486" s="1">
        <f t="shared" si="342"/>
        <v>0.79276182936494843</v>
      </c>
      <c r="X5486" s="1">
        <f t="shared" si="343"/>
        <v>854.42041720168299</v>
      </c>
    </row>
    <row r="5487" spans="1:24" hidden="1" x14ac:dyDescent="0.3">
      <c r="A5487" s="18" t="str">
        <f t="shared" si="340"/>
        <v>Industrial - Other General Industrial Equipment_2013_300</v>
      </c>
      <c r="B5487" s="1" t="s">
        <v>40</v>
      </c>
      <c r="C5487" s="1">
        <v>2020</v>
      </c>
      <c r="D5487" s="1" t="s">
        <v>106</v>
      </c>
      <c r="E5487" s="1">
        <v>2013</v>
      </c>
      <c r="F5487" s="1">
        <v>300</v>
      </c>
      <c r="G5487" s="1" t="s">
        <v>5</v>
      </c>
      <c r="H5487" s="1">
        <v>3.7833337990747601E-5</v>
      </c>
      <c r="I5487" s="1">
        <v>4.5778338968804598E-5</v>
      </c>
      <c r="J5487" s="1">
        <v>5.4480006706676603E-5</v>
      </c>
      <c r="K5487" s="1">
        <v>3.0832395491333498E-4</v>
      </c>
      <c r="L5487" s="1">
        <v>4.0120506280474699E-4</v>
      </c>
      <c r="M5487" s="1">
        <v>0.15229998347607099</v>
      </c>
      <c r="N5487" s="1">
        <v>3.0223624973976899E-6</v>
      </c>
      <c r="O5487" s="1">
        <v>2.7805734976058801E-6</v>
      </c>
      <c r="P5487" s="1">
        <v>1.40695387509181E-6</v>
      </c>
      <c r="Q5487" s="1">
        <v>1.2430519913341901E-6</v>
      </c>
      <c r="R5487" s="1">
        <v>4941.2052354288198</v>
      </c>
      <c r="S5487" s="1">
        <v>1288.2324653268399</v>
      </c>
      <c r="T5487" s="1">
        <v>1.50772668746135</v>
      </c>
      <c r="U5487" s="1">
        <v>279417.62172939198</v>
      </c>
      <c r="V5487" s="1">
        <f t="shared" si="341"/>
        <v>5.4249387534950906E-2</v>
      </c>
      <c r="W5487" s="1">
        <f t="shared" si="342"/>
        <v>0.4754460171198166</v>
      </c>
      <c r="X5487" s="1">
        <f t="shared" si="343"/>
        <v>854.42041720168413</v>
      </c>
    </row>
    <row r="5488" spans="1:24" hidden="1" x14ac:dyDescent="0.3">
      <c r="A5488" s="18" t="str">
        <f t="shared" si="340"/>
        <v>Industrial - Other General Industrial Equipment_2013_600</v>
      </c>
      <c r="B5488" s="1" t="s">
        <v>40</v>
      </c>
      <c r="C5488" s="1">
        <v>2020</v>
      </c>
      <c r="D5488" s="1" t="s">
        <v>106</v>
      </c>
      <c r="E5488" s="1">
        <v>2013</v>
      </c>
      <c r="F5488" s="1">
        <v>600</v>
      </c>
      <c r="G5488" s="1" t="s">
        <v>5</v>
      </c>
      <c r="H5488" s="1">
        <v>8.0219235324780196E-5</v>
      </c>
      <c r="I5488" s="1">
        <v>9.7065274742984094E-5</v>
      </c>
      <c r="J5488" s="1">
        <v>1.15515698867683E-4</v>
      </c>
      <c r="K5488" s="1">
        <v>6.3088071547222097E-4</v>
      </c>
      <c r="L5488" s="1">
        <v>8.506879132499E-4</v>
      </c>
      <c r="M5488" s="1">
        <v>0.32292652098038299</v>
      </c>
      <c r="N5488" s="1">
        <v>6.4084117683411703E-6</v>
      </c>
      <c r="O5488" s="1">
        <v>5.8957388268738798E-6</v>
      </c>
      <c r="P5488" s="1">
        <v>2.9832092538253702E-6</v>
      </c>
      <c r="Q5488" s="1">
        <v>2.6356828529949E-6</v>
      </c>
      <c r="R5488" s="1">
        <v>10476.9953332121</v>
      </c>
      <c r="S5488" s="1">
        <v>1545.8789583922101</v>
      </c>
      <c r="T5488" s="1">
        <v>1.8092720249536201</v>
      </c>
      <c r="U5488" s="1">
        <v>592458.110803816</v>
      </c>
      <c r="V5488" s="1">
        <f t="shared" si="341"/>
        <v>5.4249387534950816E-2</v>
      </c>
      <c r="W5488" s="1">
        <f t="shared" si="342"/>
        <v>0.47544601711981588</v>
      </c>
      <c r="X5488" s="1">
        <f t="shared" si="343"/>
        <v>854.42041720168527</v>
      </c>
    </row>
    <row r="5489" spans="1:24" hidden="1" x14ac:dyDescent="0.3">
      <c r="A5489" s="18" t="str">
        <f t="shared" si="340"/>
        <v>Industrial - Other General Industrial Equipment_2014_50</v>
      </c>
      <c r="B5489" s="1" t="s">
        <v>40</v>
      </c>
      <c r="C5489" s="1">
        <v>2020</v>
      </c>
      <c r="D5489" s="1" t="s">
        <v>106</v>
      </c>
      <c r="E5489" s="1">
        <v>2014</v>
      </c>
      <c r="F5489" s="1">
        <v>50</v>
      </c>
      <c r="G5489" s="1" t="s">
        <v>5</v>
      </c>
      <c r="H5489" s="1">
        <v>6.8756231548799994E-5</v>
      </c>
      <c r="I5489" s="1">
        <v>8.3195040174048E-5</v>
      </c>
      <c r="J5489" s="1">
        <v>9.9008973430272002E-5</v>
      </c>
      <c r="K5489" s="1">
        <v>1.27520983114238E-3</v>
      </c>
      <c r="L5489" s="1">
        <v>9.2726327643737896E-4</v>
      </c>
      <c r="M5489" s="1">
        <v>0.17821338304113701</v>
      </c>
      <c r="N5489" s="1">
        <v>4.2514812045939699E-6</v>
      </c>
      <c r="O5489" s="1">
        <v>3.9113627082264502E-6</v>
      </c>
      <c r="P5489" s="1">
        <v>1.6456084181329899E-6</v>
      </c>
      <c r="Q5489" s="1">
        <v>1.4545536750271099E-6</v>
      </c>
      <c r="R5489" s="1">
        <v>5781.9369458086903</v>
      </c>
      <c r="S5489" s="1">
        <v>7858.2180384937501</v>
      </c>
      <c r="T5489" s="1">
        <v>9.1971327935142693</v>
      </c>
      <c r="U5489" s="1">
        <v>294103.47183411801</v>
      </c>
      <c r="V5489" s="1">
        <f t="shared" si="341"/>
        <v>9.3666843519057616E-2</v>
      </c>
      <c r="W5489" s="1">
        <f t="shared" si="342"/>
        <v>1.0439783914200449</v>
      </c>
      <c r="X5489" s="1">
        <f t="shared" si="343"/>
        <v>854.4204172016839</v>
      </c>
    </row>
    <row r="5490" spans="1:24" hidden="1" x14ac:dyDescent="0.3">
      <c r="A5490" s="18" t="str">
        <f t="shared" si="340"/>
        <v>Industrial - Other General Industrial Equipment_2014_100</v>
      </c>
      <c r="B5490" s="1" t="s">
        <v>40</v>
      </c>
      <c r="C5490" s="1">
        <v>2020</v>
      </c>
      <c r="D5490" s="1" t="s">
        <v>106</v>
      </c>
      <c r="E5490" s="1">
        <v>2014</v>
      </c>
      <c r="F5490" s="1">
        <v>100</v>
      </c>
      <c r="G5490" s="1" t="s">
        <v>5</v>
      </c>
      <c r="H5490" s="1">
        <v>4.56707299917171E-5</v>
      </c>
      <c r="I5490" s="1">
        <v>5.5261583289977697E-5</v>
      </c>
      <c r="J5490" s="1">
        <v>6.57658511880726E-5</v>
      </c>
      <c r="K5490" s="1">
        <v>1.0333026774679E-3</v>
      </c>
      <c r="L5490" s="1">
        <v>7.6221407127324305E-4</v>
      </c>
      <c r="M5490" s="1">
        <v>0.15658320108420401</v>
      </c>
      <c r="N5490" s="1">
        <v>3.9359547844812803E-6</v>
      </c>
      <c r="O5490" s="1">
        <v>3.6210784017227798E-6</v>
      </c>
      <c r="P5490" s="1">
        <v>1.44631922423501E-6</v>
      </c>
      <c r="Q5490" s="1">
        <v>1.27801103765571E-6</v>
      </c>
      <c r="R5490" s="1">
        <v>5080.1695136036296</v>
      </c>
      <c r="S5490" s="1">
        <v>3735.87414944785</v>
      </c>
      <c r="T5490" s="1">
        <v>4.3724073936379302</v>
      </c>
      <c r="U5490" s="1">
        <v>287275.83976788598</v>
      </c>
      <c r="V5490" s="1">
        <f t="shared" si="341"/>
        <v>6.369609698099124E-2</v>
      </c>
      <c r="W5490" s="1">
        <f t="shared" si="342"/>
        <v>0.87854995303585093</v>
      </c>
      <c r="X5490" s="1">
        <f t="shared" si="343"/>
        <v>854.42041720168447</v>
      </c>
    </row>
    <row r="5491" spans="1:24" hidden="1" x14ac:dyDescent="0.3">
      <c r="A5491" s="18" t="str">
        <f t="shared" si="340"/>
        <v>Industrial - Other General Industrial Equipment_2014_175</v>
      </c>
      <c r="B5491" s="1" t="s">
        <v>40</v>
      </c>
      <c r="C5491" s="1">
        <v>2020</v>
      </c>
      <c r="D5491" s="1" t="s">
        <v>106</v>
      </c>
      <c r="E5491" s="1">
        <v>2014</v>
      </c>
      <c r="F5491" s="1">
        <v>175</v>
      </c>
      <c r="G5491" s="1" t="s">
        <v>5</v>
      </c>
      <c r="H5491" s="1">
        <v>2.0136639217989099E-5</v>
      </c>
      <c r="I5491" s="1">
        <v>2.4365333453766801E-5</v>
      </c>
      <c r="J5491" s="1">
        <v>2.8996760473904299E-5</v>
      </c>
      <c r="K5491" s="1">
        <v>4.1776348021277301E-4</v>
      </c>
      <c r="L5491" s="1">
        <v>3.11449368712573E-4</v>
      </c>
      <c r="M5491" s="1">
        <v>7.1550799060450296E-2</v>
      </c>
      <c r="N5491" s="1">
        <v>1.4641432045042401E-6</v>
      </c>
      <c r="O5491" s="1">
        <v>1.3470117481438999E-6</v>
      </c>
      <c r="P5491" s="1">
        <v>6.6091852132181402E-7</v>
      </c>
      <c r="Q5491" s="1">
        <v>5.8398800330545801E-7</v>
      </c>
      <c r="R5491" s="1">
        <v>2321.3868763955602</v>
      </c>
      <c r="S5491" s="1">
        <v>901.762725728791</v>
      </c>
      <c r="T5491" s="1">
        <v>1.05540868122295</v>
      </c>
      <c r="U5491" s="1">
        <v>131270.888216805</v>
      </c>
      <c r="V5491" s="1">
        <f t="shared" si="341"/>
        <v>6.1459997208849947E-2</v>
      </c>
      <c r="W5491" s="1">
        <f t="shared" si="342"/>
        <v>0.78561113756535006</v>
      </c>
      <c r="X5491" s="1">
        <f t="shared" si="343"/>
        <v>854.42041720168299</v>
      </c>
    </row>
    <row r="5492" spans="1:24" hidden="1" x14ac:dyDescent="0.3">
      <c r="A5492" s="18" t="str">
        <f t="shared" si="340"/>
        <v>Industrial - Other General Industrial Equipment_2014_300</v>
      </c>
      <c r="B5492" s="1" t="s">
        <v>40</v>
      </c>
      <c r="C5492" s="1">
        <v>2020</v>
      </c>
      <c r="D5492" s="1" t="s">
        <v>106</v>
      </c>
      <c r="E5492" s="1">
        <v>2014</v>
      </c>
      <c r="F5492" s="1">
        <v>300</v>
      </c>
      <c r="G5492" s="1" t="s">
        <v>5</v>
      </c>
      <c r="H5492" s="1">
        <v>1.25339653027786E-5</v>
      </c>
      <c r="I5492" s="1">
        <v>1.51660980163621E-5</v>
      </c>
      <c r="J5492" s="1">
        <v>1.8048910036001201E-5</v>
      </c>
      <c r="K5492" s="1">
        <v>1.62161781480664E-4</v>
      </c>
      <c r="L5492" s="1">
        <v>4.24615999103558E-5</v>
      </c>
      <c r="M5492" s="1">
        <v>8.1521567918727E-2</v>
      </c>
      <c r="N5492" s="1">
        <v>1.5799822157304701E-6</v>
      </c>
      <c r="O5492" s="1">
        <v>1.45358363847203E-6</v>
      </c>
      <c r="P5492" s="1">
        <v>7.5333130429763002E-7</v>
      </c>
      <c r="Q5492" s="1">
        <v>6.65368078349006E-7</v>
      </c>
      <c r="R5492" s="1">
        <v>2644.8774911631399</v>
      </c>
      <c r="S5492" s="1">
        <v>772.93947919610696</v>
      </c>
      <c r="T5492" s="1">
        <v>0.90463601247681402</v>
      </c>
      <c r="U5492" s="1">
        <v>149563.78922444599</v>
      </c>
      <c r="V5492" s="1">
        <f t="shared" si="341"/>
        <v>3.357654453897585E-2</v>
      </c>
      <c r="W5492" s="1">
        <f t="shared" si="342"/>
        <v>9.4006632361737924E-2</v>
      </c>
      <c r="X5492" s="1">
        <f t="shared" si="343"/>
        <v>854.42041720168368</v>
      </c>
    </row>
    <row r="5493" spans="1:24" hidden="1" x14ac:dyDescent="0.3">
      <c r="A5493" s="18" t="str">
        <f t="shared" si="340"/>
        <v>Industrial - Other General Industrial Equipment_2014_600</v>
      </c>
      <c r="B5493" s="1" t="s">
        <v>40</v>
      </c>
      <c r="C5493" s="1">
        <v>2020</v>
      </c>
      <c r="D5493" s="1" t="s">
        <v>106</v>
      </c>
      <c r="E5493" s="1">
        <v>2014</v>
      </c>
      <c r="F5493" s="1">
        <v>600</v>
      </c>
      <c r="G5493" s="1" t="s">
        <v>5</v>
      </c>
      <c r="H5493" s="1">
        <v>6.5271622929026401E-5</v>
      </c>
      <c r="I5493" s="1">
        <v>7.8978663744122004E-5</v>
      </c>
      <c r="J5493" s="1">
        <v>9.3991137017798097E-5</v>
      </c>
      <c r="K5493" s="1">
        <v>8.1816475574388503E-4</v>
      </c>
      <c r="L5493" s="1">
        <v>2.21122164563317E-4</v>
      </c>
      <c r="M5493" s="1">
        <v>0.42453005997986498</v>
      </c>
      <c r="N5493" s="1">
        <v>8.2278832698591402E-6</v>
      </c>
      <c r="O5493" s="1">
        <v>7.5696526082704099E-6</v>
      </c>
      <c r="P5493" s="1">
        <v>3.9230327870658704E-6</v>
      </c>
      <c r="Q5493" s="1">
        <v>3.46495727967105E-6</v>
      </c>
      <c r="R5493" s="1">
        <v>13773.4102597522</v>
      </c>
      <c r="S5493" s="1">
        <v>1932.34869799026</v>
      </c>
      <c r="T5493" s="1">
        <v>2.2615900311920298</v>
      </c>
      <c r="U5493" s="1">
        <v>778865.34853661002</v>
      </c>
      <c r="V5493" s="1">
        <f t="shared" si="341"/>
        <v>3.3576544538975864E-2</v>
      </c>
      <c r="W5493" s="1">
        <f t="shared" si="342"/>
        <v>9.4006632361737466E-2</v>
      </c>
      <c r="X5493" s="1">
        <f t="shared" si="343"/>
        <v>854.42041720168243</v>
      </c>
    </row>
    <row r="5494" spans="1:24" hidden="1" x14ac:dyDescent="0.3">
      <c r="A5494" s="18" t="str">
        <f t="shared" si="340"/>
        <v>Industrial - Other General Industrial Equipment_2015_50</v>
      </c>
      <c r="B5494" s="1" t="s">
        <v>40</v>
      </c>
      <c r="C5494" s="1">
        <v>2020</v>
      </c>
      <c r="D5494" s="1" t="s">
        <v>106</v>
      </c>
      <c r="E5494" s="1">
        <v>2015</v>
      </c>
      <c r="F5494" s="1">
        <v>50</v>
      </c>
      <c r="G5494" s="1" t="s">
        <v>5</v>
      </c>
      <c r="H5494" s="1">
        <v>5.9338390656693402E-5</v>
      </c>
      <c r="I5494" s="1">
        <v>7.1799452694599005E-5</v>
      </c>
      <c r="J5494" s="1">
        <v>8.5447282545638494E-5</v>
      </c>
      <c r="K5494" s="1">
        <v>1.1579605184113999E-3</v>
      </c>
      <c r="L5494" s="1">
        <v>8.7399507225109196E-4</v>
      </c>
      <c r="M5494" s="1">
        <v>0.170407277783093</v>
      </c>
      <c r="N5494" s="1">
        <v>3.8378383923630098E-6</v>
      </c>
      <c r="O5494" s="1">
        <v>3.5308113209739699E-6</v>
      </c>
      <c r="P5494" s="1">
        <v>1.5737196390768101E-6</v>
      </c>
      <c r="Q5494" s="1">
        <v>1.3908412932913599E-6</v>
      </c>
      <c r="R5494" s="1">
        <v>5528.6764575998104</v>
      </c>
      <c r="S5494" s="1">
        <v>7987.0412850264302</v>
      </c>
      <c r="T5494" s="1">
        <v>9.3479054622604103</v>
      </c>
      <c r="U5494" s="1">
        <v>281221.14718084998</v>
      </c>
      <c r="V5494" s="1">
        <f t="shared" si="341"/>
        <v>8.4539905673582133E-2</v>
      </c>
      <c r="W5494" s="1">
        <f t="shared" si="342"/>
        <v>1.029081116837552</v>
      </c>
      <c r="X5494" s="1">
        <f t="shared" si="343"/>
        <v>854.42041720168288</v>
      </c>
    </row>
    <row r="5495" spans="1:24" hidden="1" x14ac:dyDescent="0.3">
      <c r="A5495" s="18" t="str">
        <f t="shared" si="340"/>
        <v>Industrial - Other General Industrial Equipment_2015_75</v>
      </c>
      <c r="B5495" s="1" t="s">
        <v>40</v>
      </c>
      <c r="C5495" s="1">
        <v>2020</v>
      </c>
      <c r="D5495" s="1" t="s">
        <v>106</v>
      </c>
      <c r="E5495" s="1">
        <v>2015</v>
      </c>
      <c r="F5495" s="1">
        <v>75</v>
      </c>
      <c r="G5495" s="1" t="s">
        <v>5</v>
      </c>
      <c r="H5495" s="1">
        <v>2.9268637752927001E-5</v>
      </c>
      <c r="I5495" s="1">
        <v>3.5415051681041701E-5</v>
      </c>
      <c r="J5495" s="1">
        <v>4.2146838364214902E-5</v>
      </c>
      <c r="K5495" s="1">
        <v>9.27516084205866E-4</v>
      </c>
      <c r="L5495" s="1">
        <v>3.8189583976576901E-4</v>
      </c>
      <c r="M5495" s="1">
        <v>0.14310159812090001</v>
      </c>
      <c r="N5495" s="1">
        <v>3.4130692185552999E-6</v>
      </c>
      <c r="O5495" s="1">
        <v>3.14002368107088E-6</v>
      </c>
      <c r="P5495" s="1">
        <v>1.32216718186412E-6</v>
      </c>
      <c r="Q5495" s="1">
        <v>1.1679760066109101E-6</v>
      </c>
      <c r="R5495" s="1">
        <v>4642.7737527911204</v>
      </c>
      <c r="S5495" s="1">
        <v>3864.69739598053</v>
      </c>
      <c r="T5495" s="1">
        <v>4.5231800623840703</v>
      </c>
      <c r="U5495" s="1">
        <v>262541.776433611</v>
      </c>
      <c r="V5495" s="1">
        <f t="shared" si="341"/>
        <v>4.4666102797201714E-2</v>
      </c>
      <c r="W5495" s="1">
        <f t="shared" si="342"/>
        <v>0.48165393038047866</v>
      </c>
      <c r="X5495" s="1">
        <f t="shared" si="343"/>
        <v>854.42041720168254</v>
      </c>
    </row>
    <row r="5496" spans="1:24" hidden="1" x14ac:dyDescent="0.3">
      <c r="A5496" s="18" t="str">
        <f t="shared" si="340"/>
        <v>Industrial - Other General Industrial Equipment_2015_175</v>
      </c>
      <c r="B5496" s="1" t="s">
        <v>40</v>
      </c>
      <c r="C5496" s="1">
        <v>2020</v>
      </c>
      <c r="D5496" s="1" t="s">
        <v>106</v>
      </c>
      <c r="E5496" s="1">
        <v>2015</v>
      </c>
      <c r="F5496" s="1">
        <v>175</v>
      </c>
      <c r="G5496" s="1" t="s">
        <v>5</v>
      </c>
      <c r="H5496" s="1">
        <v>1.0007034572524599E-5</v>
      </c>
      <c r="I5496" s="1">
        <v>1.21085118327548E-5</v>
      </c>
      <c r="J5496" s="1">
        <v>1.44101297844355E-5</v>
      </c>
      <c r="K5496" s="1">
        <v>4.0551756238876998E-4</v>
      </c>
      <c r="L5496" s="1">
        <v>3.6464539512276598E-5</v>
      </c>
      <c r="M5496" s="1">
        <v>7.0708198875243794E-2</v>
      </c>
      <c r="N5496" s="1">
        <v>1.40318996536628E-6</v>
      </c>
      <c r="O5496" s="1">
        <v>1.29093476813698E-6</v>
      </c>
      <c r="P5496" s="1">
        <v>6.5343215289004996E-7</v>
      </c>
      <c r="Q5496" s="1">
        <v>5.7711081386515797E-7</v>
      </c>
      <c r="R5496" s="1">
        <v>2294.04964134478</v>
      </c>
      <c r="S5496" s="1">
        <v>901.762725728791</v>
      </c>
      <c r="T5496" s="1">
        <v>1.05540868122295</v>
      </c>
      <c r="U5496" s="1">
        <v>129725.009258413</v>
      </c>
      <c r="V5496" s="1">
        <f t="shared" si="341"/>
        <v>3.0906915219174321E-2</v>
      </c>
      <c r="W5496" s="1">
        <f t="shared" si="342"/>
        <v>9.3075552700332145E-2</v>
      </c>
      <c r="X5496" s="1">
        <f t="shared" si="343"/>
        <v>854.42041720168299</v>
      </c>
    </row>
    <row r="5497" spans="1:24" hidden="1" x14ac:dyDescent="0.3">
      <c r="A5497" s="18" t="str">
        <f t="shared" si="340"/>
        <v>Industrial - Other General Industrial Equipment_2015_300</v>
      </c>
      <c r="B5497" s="1" t="s">
        <v>40</v>
      </c>
      <c r="C5497" s="1">
        <v>2020</v>
      </c>
      <c r="D5497" s="1" t="s">
        <v>106</v>
      </c>
      <c r="E5497" s="1">
        <v>2015</v>
      </c>
      <c r="F5497" s="1">
        <v>300</v>
      </c>
      <c r="G5497" s="1" t="s">
        <v>5</v>
      </c>
      <c r="H5497" s="1">
        <v>6.4593569733277298E-6</v>
      </c>
      <c r="I5497" s="1">
        <v>7.8158219377265502E-6</v>
      </c>
      <c r="J5497" s="1">
        <v>9.3014740415919295E-6</v>
      </c>
      <c r="K5497" s="1">
        <v>8.9178818225842501E-5</v>
      </c>
      <c r="L5497" s="1">
        <v>2.3537190350526101E-5</v>
      </c>
      <c r="M5497" s="1">
        <v>4.5640843365351E-2</v>
      </c>
      <c r="N5497" s="1">
        <v>8.6341125579094203E-7</v>
      </c>
      <c r="O5497" s="1">
        <v>7.9433835532766598E-7</v>
      </c>
      <c r="P5497" s="1">
        <v>4.21778450226944E-7</v>
      </c>
      <c r="Q5497" s="1">
        <v>3.7251442801623901E-7</v>
      </c>
      <c r="R5497" s="1">
        <v>1480.7668985840101</v>
      </c>
      <c r="S5497" s="1">
        <v>386.46973959805302</v>
      </c>
      <c r="T5497" s="1">
        <v>0.45231800623840701</v>
      </c>
      <c r="U5497" s="1">
        <v>83735.110246244905</v>
      </c>
      <c r="V5497" s="1">
        <f t="shared" si="341"/>
        <v>3.0906915219174318E-2</v>
      </c>
      <c r="W5497" s="1">
        <f t="shared" si="342"/>
        <v>9.3075552700331951E-2</v>
      </c>
      <c r="X5497" s="1">
        <f t="shared" si="343"/>
        <v>854.42041720168265</v>
      </c>
    </row>
    <row r="5498" spans="1:24" hidden="1" x14ac:dyDescent="0.3">
      <c r="A5498" s="18" t="str">
        <f t="shared" si="340"/>
        <v>Industrial - Other General Industrial Equipment_2015_600</v>
      </c>
      <c r="B5498" s="1" t="s">
        <v>40</v>
      </c>
      <c r="C5498" s="1">
        <v>2020</v>
      </c>
      <c r="D5498" s="1" t="s">
        <v>106</v>
      </c>
      <c r="E5498" s="1">
        <v>2015</v>
      </c>
      <c r="F5498" s="1">
        <v>600</v>
      </c>
      <c r="G5498" s="1" t="s">
        <v>5</v>
      </c>
      <c r="H5498" s="1">
        <v>2.48536181389117E-5</v>
      </c>
      <c r="I5498" s="1">
        <v>3.00728779480832E-5</v>
      </c>
      <c r="J5498" s="1">
        <v>3.5789210120032897E-5</v>
      </c>
      <c r="K5498" s="1">
        <v>3.3380553103116002E-4</v>
      </c>
      <c r="L5498" s="1">
        <v>9.0563866256408897E-5</v>
      </c>
      <c r="M5498" s="1">
        <v>0.17561192193344999</v>
      </c>
      <c r="N5498" s="1">
        <v>3.32214084728176E-6</v>
      </c>
      <c r="O5498" s="1">
        <v>3.05636957949922E-6</v>
      </c>
      <c r="P5498" s="1">
        <v>1.62287369848859E-6</v>
      </c>
      <c r="Q5498" s="1">
        <v>1.4333208991824799E-6</v>
      </c>
      <c r="R5498" s="1">
        <v>5697.5354051671202</v>
      </c>
      <c r="S5498" s="1">
        <v>901.762725728791</v>
      </c>
      <c r="T5498" s="1">
        <v>1.05540868122295</v>
      </c>
      <c r="U5498" s="1">
        <v>322186.939578244</v>
      </c>
      <c r="V5498" s="1">
        <f t="shared" si="341"/>
        <v>3.0906915219174273E-2</v>
      </c>
      <c r="W5498" s="1">
        <f t="shared" si="342"/>
        <v>9.3075552700331909E-2</v>
      </c>
      <c r="X5498" s="1">
        <f t="shared" si="343"/>
        <v>854.42041720168299</v>
      </c>
    </row>
    <row r="5499" spans="1:24" hidden="1" x14ac:dyDescent="0.3">
      <c r="A5499" s="18" t="str">
        <f t="shared" si="340"/>
        <v>Industrial - Other General Industrial Equipment_2015_750</v>
      </c>
      <c r="B5499" s="1" t="s">
        <v>40</v>
      </c>
      <c r="C5499" s="1">
        <v>2020</v>
      </c>
      <c r="D5499" s="1" t="s">
        <v>106</v>
      </c>
      <c r="E5499" s="1">
        <v>2015</v>
      </c>
      <c r="F5499" s="1">
        <v>750</v>
      </c>
      <c r="G5499" s="1" t="s">
        <v>5</v>
      </c>
      <c r="H5499" s="1">
        <v>1.19349041922563E-5</v>
      </c>
      <c r="I5499" s="1">
        <v>1.44412340726301E-5</v>
      </c>
      <c r="J5499" s="1">
        <v>1.7186262036849001E-5</v>
      </c>
      <c r="K5499" s="1">
        <v>1.6029605868389499E-4</v>
      </c>
      <c r="L5499" s="1">
        <v>4.3489485555356701E-5</v>
      </c>
      <c r="M5499" s="1">
        <v>8.4330235202748502E-2</v>
      </c>
      <c r="N5499" s="1">
        <v>1.59531833569987E-6</v>
      </c>
      <c r="O5499" s="1">
        <v>1.46769286884388E-6</v>
      </c>
      <c r="P5499" s="1">
        <v>7.7931679803470797E-7</v>
      </c>
      <c r="Q5499" s="1">
        <v>6.8829204315000496E-7</v>
      </c>
      <c r="R5499" s="1">
        <v>2736.0016079990801</v>
      </c>
      <c r="S5499" s="1">
        <v>257.64649306536899</v>
      </c>
      <c r="T5499" s="1">
        <v>0.30154533749227103</v>
      </c>
      <c r="U5499" s="1">
        <v>154716.71908575401</v>
      </c>
      <c r="V5499" s="1">
        <f t="shared" si="341"/>
        <v>3.0906915219174252E-2</v>
      </c>
      <c r="W5499" s="1">
        <f t="shared" si="342"/>
        <v>9.3075552700331993E-2</v>
      </c>
      <c r="X5499" s="1">
        <f t="shared" si="343"/>
        <v>854.42041720168459</v>
      </c>
    </row>
    <row r="5500" spans="1:24" hidden="1" x14ac:dyDescent="0.3">
      <c r="A5500" s="18" t="str">
        <f t="shared" si="340"/>
        <v>Industrial - Other General Industrial Equipment_2015_9999</v>
      </c>
      <c r="B5500" s="1" t="s">
        <v>40</v>
      </c>
      <c r="C5500" s="1">
        <v>2020</v>
      </c>
      <c r="D5500" s="1" t="s">
        <v>106</v>
      </c>
      <c r="E5500" s="1">
        <v>2015</v>
      </c>
      <c r="F5500" s="1">
        <v>9999</v>
      </c>
      <c r="G5500" s="1" t="s">
        <v>5</v>
      </c>
      <c r="H5500" s="1">
        <v>9.9374722666580397E-6</v>
      </c>
      <c r="I5500" s="1">
        <v>1.2024341442656199E-5</v>
      </c>
      <c r="J5500" s="1">
        <v>1.4309960063987501E-5</v>
      </c>
      <c r="K5500" s="1">
        <v>1.3346882488251099E-4</v>
      </c>
      <c r="L5500" s="1">
        <v>3.1490156456685998E-4</v>
      </c>
      <c r="M5500" s="1">
        <v>7.0216682100539995E-2</v>
      </c>
      <c r="N5500" s="1">
        <v>2.7868718279370098E-6</v>
      </c>
      <c r="O5500" s="1">
        <v>2.5639220817020498E-6</v>
      </c>
      <c r="P5500" s="1">
        <v>6.4888992342606702E-7</v>
      </c>
      <c r="Q5500" s="1">
        <v>5.7309912002498403E-7</v>
      </c>
      <c r="R5500" s="1">
        <v>2278.1029208984901</v>
      </c>
      <c r="S5500" s="1">
        <v>128.82324653268401</v>
      </c>
      <c r="T5500" s="1">
        <v>0.15077266874613501</v>
      </c>
      <c r="U5500" s="1">
        <v>128823.246532684</v>
      </c>
      <c r="V5500" s="1">
        <f t="shared" si="341"/>
        <v>3.0906915219174352E-2</v>
      </c>
      <c r="W5500" s="1">
        <f t="shared" si="342"/>
        <v>0.80941114362628586</v>
      </c>
      <c r="X5500" s="1">
        <f t="shared" si="343"/>
        <v>854.42041720168424</v>
      </c>
    </row>
    <row r="5501" spans="1:24" hidden="1" x14ac:dyDescent="0.3">
      <c r="A5501" s="18" t="str">
        <f t="shared" si="340"/>
        <v>Industrial - Other General Industrial Equipment_2016_50</v>
      </c>
      <c r="B5501" s="1" t="s">
        <v>40</v>
      </c>
      <c r="C5501" s="1">
        <v>2020</v>
      </c>
      <c r="D5501" s="1" t="s">
        <v>106</v>
      </c>
      <c r="E5501" s="1">
        <v>2016</v>
      </c>
      <c r="F5501" s="1">
        <v>50</v>
      </c>
      <c r="G5501" s="1" t="s">
        <v>5</v>
      </c>
      <c r="H5501" s="1">
        <v>7.3009110422459105E-5</v>
      </c>
      <c r="I5501" s="1">
        <v>8.8341023611175501E-5</v>
      </c>
      <c r="J5501" s="1">
        <v>1.0513311900834099E-4</v>
      </c>
      <c r="K5501" s="1">
        <v>1.51249021745713E-3</v>
      </c>
      <c r="L5501" s="1">
        <v>1.18804552234231E-3</v>
      </c>
      <c r="M5501" s="1">
        <v>0.235041829319695</v>
      </c>
      <c r="N5501" s="1">
        <v>4.9798312774942099E-6</v>
      </c>
      <c r="O5501" s="1">
        <v>4.5814447752946703E-6</v>
      </c>
      <c r="P5501" s="1">
        <v>2.17088799974656E-6</v>
      </c>
      <c r="Q5501" s="1">
        <v>1.91837981406335E-6</v>
      </c>
      <c r="R5501" s="1">
        <v>7625.6732999693304</v>
      </c>
      <c r="S5501" s="1">
        <v>10949.9759552781</v>
      </c>
      <c r="T5501" s="1">
        <v>12.8156768434215</v>
      </c>
      <c r="U5501" s="1">
        <v>387886.79530991201</v>
      </c>
      <c r="V5501" s="1">
        <f t="shared" si="341"/>
        <v>7.5412967828106983E-2</v>
      </c>
      <c r="W5501" s="1">
        <f t="shared" si="342"/>
        <v>1.0141838422550624</v>
      </c>
      <c r="X5501" s="1">
        <f t="shared" si="343"/>
        <v>854.42041720167947</v>
      </c>
    </row>
    <row r="5502" spans="1:24" hidden="1" x14ac:dyDescent="0.3">
      <c r="A5502" s="18" t="str">
        <f t="shared" si="340"/>
        <v>Industrial - Other General Industrial Equipment_2016_75</v>
      </c>
      <c r="B5502" s="1" t="s">
        <v>40</v>
      </c>
      <c r="C5502" s="1">
        <v>2020</v>
      </c>
      <c r="D5502" s="1" t="s">
        <v>106</v>
      </c>
      <c r="E5502" s="1">
        <v>2016</v>
      </c>
      <c r="F5502" s="1">
        <v>75</v>
      </c>
      <c r="G5502" s="1" t="s">
        <v>5</v>
      </c>
      <c r="H5502" s="1">
        <v>5.0991897155988402E-5</v>
      </c>
      <c r="I5502" s="1">
        <v>6.1700195558746004E-5</v>
      </c>
      <c r="J5502" s="1">
        <v>7.3428331904623294E-5</v>
      </c>
      <c r="K5502" s="1">
        <v>1.7414034411187E-3</v>
      </c>
      <c r="L5502" s="1">
        <v>7.23172302538214E-4</v>
      </c>
      <c r="M5502" s="1">
        <v>0.27363441014580397</v>
      </c>
      <c r="N5502" s="1">
        <v>6.1745155346499196E-6</v>
      </c>
      <c r="O5502" s="1">
        <v>5.6805542918779299E-6</v>
      </c>
      <c r="P5502" s="1">
        <v>2.5283560645594001E-6</v>
      </c>
      <c r="Q5502" s="1">
        <v>2.2333672707373601E-6</v>
      </c>
      <c r="R5502" s="1">
        <v>8877.7670827414095</v>
      </c>
      <c r="S5502" s="1">
        <v>6956.4553127649597</v>
      </c>
      <c r="T5502" s="1">
        <v>8.14172411229133</v>
      </c>
      <c r="U5502" s="1">
        <v>502024.19173787098</v>
      </c>
      <c r="V5502" s="1">
        <f t="shared" si="341"/>
        <v>4.0695884834420042E-2</v>
      </c>
      <c r="W5502" s="1">
        <f t="shared" si="342"/>
        <v>0.47698611767796589</v>
      </c>
      <c r="X5502" s="1">
        <f t="shared" si="343"/>
        <v>854.42041720168288</v>
      </c>
    </row>
    <row r="5503" spans="1:24" hidden="1" x14ac:dyDescent="0.3">
      <c r="A5503" s="18" t="str">
        <f t="shared" si="340"/>
        <v>Industrial - Other General Industrial Equipment_2016_175</v>
      </c>
      <c r="B5503" s="1" t="s">
        <v>40</v>
      </c>
      <c r="C5503" s="1">
        <v>2020</v>
      </c>
      <c r="D5503" s="1" t="s">
        <v>106</v>
      </c>
      <c r="E5503" s="1">
        <v>2016</v>
      </c>
      <c r="F5503" s="1">
        <v>175</v>
      </c>
      <c r="G5503" s="1" t="s">
        <v>5</v>
      </c>
      <c r="H5503" s="1">
        <v>2.2770404834975398E-5</v>
      </c>
      <c r="I5503" s="1">
        <v>2.7552189850320299E-5</v>
      </c>
      <c r="J5503" s="1">
        <v>3.2789382962364702E-5</v>
      </c>
      <c r="K5503" s="1">
        <v>9.9172180865026208E-4</v>
      </c>
      <c r="L5503" s="1">
        <v>8.9908853983824595E-5</v>
      </c>
      <c r="M5503" s="1">
        <v>0.17610343870815401</v>
      </c>
      <c r="N5503" s="1">
        <v>3.3858718389737501E-6</v>
      </c>
      <c r="O5503" s="1">
        <v>3.11500209185585E-6</v>
      </c>
      <c r="P5503" s="1">
        <v>1.62748051122087E-6</v>
      </c>
      <c r="Q5503" s="1">
        <v>1.43733259302265E-6</v>
      </c>
      <c r="R5503" s="1">
        <v>5713.4821256134101</v>
      </c>
      <c r="S5503" s="1">
        <v>2189.9951910556301</v>
      </c>
      <c r="T5503" s="1">
        <v>2.5631353686842999</v>
      </c>
      <c r="U5503" s="1">
        <v>323088.70230397198</v>
      </c>
      <c r="V5503" s="1">
        <f t="shared" si="341"/>
        <v>2.8237285899372827E-2</v>
      </c>
      <c r="W5503" s="1">
        <f t="shared" si="342"/>
        <v>9.2144473038926394E-2</v>
      </c>
      <c r="X5503" s="1">
        <f t="shared" si="343"/>
        <v>854.42041720168345</v>
      </c>
    </row>
    <row r="5504" spans="1:24" hidden="1" x14ac:dyDescent="0.3">
      <c r="A5504" s="18" t="str">
        <f t="shared" si="340"/>
        <v>Industrial - Other General Industrial Equipment_2016_300</v>
      </c>
      <c r="B5504" s="1" t="s">
        <v>40</v>
      </c>
      <c r="C5504" s="1">
        <v>2020</v>
      </c>
      <c r="D5504" s="1" t="s">
        <v>106</v>
      </c>
      <c r="E5504" s="1">
        <v>2016</v>
      </c>
      <c r="F5504" s="1">
        <v>300</v>
      </c>
      <c r="G5504" s="1" t="s">
        <v>5</v>
      </c>
      <c r="H5504" s="1">
        <v>1.10311171748386E-5</v>
      </c>
      <c r="I5504" s="1">
        <v>1.33476517815547E-5</v>
      </c>
      <c r="J5504" s="1">
        <v>1.58848087317675E-5</v>
      </c>
      <c r="K5504" s="1">
        <v>1.6368739206113901E-4</v>
      </c>
      <c r="L5504" s="1">
        <v>4.3556322803168603E-5</v>
      </c>
      <c r="M5504" s="1">
        <v>8.5313268752156099E-2</v>
      </c>
      <c r="N5504" s="1">
        <v>1.57436001100104E-6</v>
      </c>
      <c r="O5504" s="1">
        <v>1.4484112101209499E-6</v>
      </c>
      <c r="P5504" s="1">
        <v>7.8843254431154797E-7</v>
      </c>
      <c r="Q5504" s="1">
        <v>6.9631543083035505E-7</v>
      </c>
      <c r="R5504" s="1">
        <v>2767.8950488916598</v>
      </c>
      <c r="S5504" s="1">
        <v>772.93947919610696</v>
      </c>
      <c r="T5504" s="1">
        <v>0.90463601247681402</v>
      </c>
      <c r="U5504" s="1">
        <v>156520.24453721099</v>
      </c>
      <c r="V5504" s="1">
        <f t="shared" si="341"/>
        <v>2.82372858993729E-2</v>
      </c>
      <c r="W5504" s="1">
        <f t="shared" si="342"/>
        <v>9.2144473038926561E-2</v>
      </c>
      <c r="X5504" s="1">
        <f t="shared" si="343"/>
        <v>854.42041720168368</v>
      </c>
    </row>
    <row r="5505" spans="1:24" hidden="1" x14ac:dyDescent="0.3">
      <c r="A5505" s="18" t="str">
        <f t="shared" si="340"/>
        <v>Industrial - Other General Industrial Equipment_2016_600</v>
      </c>
      <c r="B5505" s="1" t="s">
        <v>40</v>
      </c>
      <c r="C5505" s="1">
        <v>2020</v>
      </c>
      <c r="D5505" s="1" t="s">
        <v>106</v>
      </c>
      <c r="E5505" s="1">
        <v>2016</v>
      </c>
      <c r="F5505" s="1">
        <v>600</v>
      </c>
      <c r="G5505" s="1" t="s">
        <v>5</v>
      </c>
      <c r="H5505" s="1">
        <v>5.4964924589689598E-5</v>
      </c>
      <c r="I5505" s="1">
        <v>6.6507558753524398E-5</v>
      </c>
      <c r="J5505" s="1">
        <v>7.9149491409153099E-5</v>
      </c>
      <c r="K5505" s="1">
        <v>7.9679318942248503E-4</v>
      </c>
      <c r="L5505" s="1">
        <v>2.1702878868344201E-4</v>
      </c>
      <c r="M5505" s="1">
        <v>0.42509179343666897</v>
      </c>
      <c r="N5505" s="1">
        <v>7.8445888943212296E-6</v>
      </c>
      <c r="O5505" s="1">
        <v>7.2170217827755299E-6</v>
      </c>
      <c r="P5505" s="1">
        <v>3.9285354923968004E-6</v>
      </c>
      <c r="Q5505" s="1">
        <v>3.4695420726312502E-6</v>
      </c>
      <c r="R5505" s="1">
        <v>13791.635083119399</v>
      </c>
      <c r="S5505" s="1">
        <v>2061.1719445229501</v>
      </c>
      <c r="T5505" s="1">
        <v>2.41236269993817</v>
      </c>
      <c r="U5505" s="1">
        <v>779895.93450887199</v>
      </c>
      <c r="V5505" s="1">
        <f t="shared" si="341"/>
        <v>2.8237285899372775E-2</v>
      </c>
      <c r="W5505" s="1">
        <f t="shared" si="342"/>
        <v>9.2144473038925936E-2</v>
      </c>
      <c r="X5505" s="1">
        <f t="shared" si="343"/>
        <v>854.42041720168322</v>
      </c>
    </row>
    <row r="5506" spans="1:24" hidden="1" x14ac:dyDescent="0.3">
      <c r="A5506" s="18" t="str">
        <f t="shared" si="340"/>
        <v>Industrial - Other General Industrial Equipment_2016_750</v>
      </c>
      <c r="B5506" s="1" t="s">
        <v>40</v>
      </c>
      <c r="C5506" s="1">
        <v>2020</v>
      </c>
      <c r="D5506" s="1" t="s">
        <v>106</v>
      </c>
      <c r="E5506" s="1">
        <v>2016</v>
      </c>
      <c r="F5506" s="1">
        <v>750</v>
      </c>
      <c r="G5506" s="1" t="s">
        <v>5</v>
      </c>
      <c r="H5506" s="1">
        <v>1.7023328973516301E-5</v>
      </c>
      <c r="I5506" s="1">
        <v>2.0598228057954799E-5</v>
      </c>
      <c r="J5506" s="1">
        <v>2.45135937218635E-5</v>
      </c>
      <c r="K5506" s="1">
        <v>2.4677687977653698E-4</v>
      </c>
      <c r="L5506" s="1">
        <v>6.7216547535754097E-5</v>
      </c>
      <c r="M5506" s="1">
        <v>0.13165627893851201</v>
      </c>
      <c r="N5506" s="1">
        <v>2.4295679182114799E-6</v>
      </c>
      <c r="O5506" s="1">
        <v>2.2352024847545602E-6</v>
      </c>
      <c r="P5506" s="1">
        <v>1.2167168893696701E-6</v>
      </c>
      <c r="Q5506" s="1">
        <v>1.07456085004684E-6</v>
      </c>
      <c r="R5506" s="1">
        <v>4271.4429766846697</v>
      </c>
      <c r="S5506" s="1">
        <v>386.46973959805302</v>
      </c>
      <c r="T5506" s="1">
        <v>0.45231800623840701</v>
      </c>
      <c r="U5506" s="1">
        <v>241543.58724878301</v>
      </c>
      <c r="V5506" s="1">
        <f t="shared" si="341"/>
        <v>2.8237285899372851E-2</v>
      </c>
      <c r="W5506" s="1">
        <f t="shared" si="342"/>
        <v>9.214447303892645E-2</v>
      </c>
      <c r="X5506" s="1">
        <f t="shared" si="343"/>
        <v>854.42041720168265</v>
      </c>
    </row>
    <row r="5507" spans="1:24" hidden="1" x14ac:dyDescent="0.3">
      <c r="A5507" s="18" t="str">
        <f t="shared" si="340"/>
        <v>Industrial - Other General Industrial Equipment_2017_50</v>
      </c>
      <c r="B5507" s="1" t="s">
        <v>40</v>
      </c>
      <c r="C5507" s="1">
        <v>2020</v>
      </c>
      <c r="D5507" s="1" t="s">
        <v>106</v>
      </c>
      <c r="E5507" s="1">
        <v>2017</v>
      </c>
      <c r="F5507" s="1">
        <v>50</v>
      </c>
      <c r="G5507" s="1" t="s">
        <v>5</v>
      </c>
      <c r="H5507" s="1">
        <v>1.07502200891219E-4</v>
      </c>
      <c r="I5507" s="1">
        <v>1.3007766307837501E-4</v>
      </c>
      <c r="J5507" s="1">
        <v>1.5480316928335601E-4</v>
      </c>
      <c r="K5507" s="1">
        <v>2.3918574361284201E-3</v>
      </c>
      <c r="L5507" s="1">
        <v>1.9609691740856698E-3</v>
      </c>
      <c r="M5507" s="1">
        <v>0.39373994921572297</v>
      </c>
      <c r="N5507" s="1">
        <v>7.8166973223438406E-6</v>
      </c>
      <c r="O5507" s="1">
        <v>7.1913615365563301E-6</v>
      </c>
      <c r="P5507" s="1">
        <v>3.6370960264046002E-6</v>
      </c>
      <c r="Q5507" s="1">
        <v>3.2136525347510999E-6</v>
      </c>
      <c r="R5507" s="1">
        <v>12774.459025255799</v>
      </c>
      <c r="S5507" s="1">
        <v>17648.784774977699</v>
      </c>
      <c r="T5507" s="1">
        <v>20.655855618220599</v>
      </c>
      <c r="U5507" s="1">
        <v>649784.45551085903</v>
      </c>
      <c r="V5507" s="1">
        <f t="shared" si="341"/>
        <v>6.6286029982631334E-2</v>
      </c>
      <c r="W5507" s="1">
        <f t="shared" si="342"/>
        <v>0.99928656767257129</v>
      </c>
      <c r="X5507" s="1">
        <f t="shared" si="343"/>
        <v>854.42041720167947</v>
      </c>
    </row>
    <row r="5508" spans="1:24" hidden="1" x14ac:dyDescent="0.3">
      <c r="A5508" s="18" t="str">
        <f t="shared" si="340"/>
        <v>Industrial - Other General Industrial Equipment_2017_75</v>
      </c>
      <c r="B5508" s="1" t="s">
        <v>40</v>
      </c>
      <c r="C5508" s="1">
        <v>2020</v>
      </c>
      <c r="D5508" s="1" t="s">
        <v>106</v>
      </c>
      <c r="E5508" s="1">
        <v>2017</v>
      </c>
      <c r="F5508" s="1">
        <v>75</v>
      </c>
      <c r="G5508" s="1" t="s">
        <v>5</v>
      </c>
      <c r="H5508" s="1">
        <v>5.2346505005292402E-5</v>
      </c>
      <c r="I5508" s="1">
        <v>6.3339271056403801E-5</v>
      </c>
      <c r="J5508" s="1">
        <v>7.5378967207621105E-5</v>
      </c>
      <c r="K5508" s="1">
        <v>1.94433128523806E-3</v>
      </c>
      <c r="L5508" s="1">
        <v>8.1458826189060901E-4</v>
      </c>
      <c r="M5508" s="1">
        <v>0.31127055175169399</v>
      </c>
      <c r="N5508" s="1">
        <v>6.6235260797806497E-6</v>
      </c>
      <c r="O5508" s="1">
        <v>6.0936439933981904E-6</v>
      </c>
      <c r="P5508" s="1">
        <v>2.87628021983434E-6</v>
      </c>
      <c r="Q5508" s="1">
        <v>2.5405483990707501E-6</v>
      </c>
      <c r="R5508" s="1">
        <v>10098.830248343</v>
      </c>
      <c r="S5508" s="1">
        <v>7858.2180384937501</v>
      </c>
      <c r="T5508" s="1">
        <v>9.1971327935142693</v>
      </c>
      <c r="U5508" s="1">
        <v>571073.45187939005</v>
      </c>
      <c r="V5508" s="1">
        <f t="shared" si="341"/>
        <v>3.6725666871638259E-2</v>
      </c>
      <c r="W5508" s="1">
        <f t="shared" si="342"/>
        <v>0.47231830497545169</v>
      </c>
      <c r="X5508" s="1">
        <f t="shared" si="343"/>
        <v>854.4204172016839</v>
      </c>
    </row>
    <row r="5509" spans="1:24" hidden="1" x14ac:dyDescent="0.3">
      <c r="A5509" s="18" t="str">
        <f t="shared" si="340"/>
        <v>Industrial - Other General Industrial Equipment_2017_175</v>
      </c>
      <c r="B5509" s="1" t="s">
        <v>40</v>
      </c>
      <c r="C5509" s="1">
        <v>2020</v>
      </c>
      <c r="D5509" s="1" t="s">
        <v>106</v>
      </c>
      <c r="E5509" s="1">
        <v>2017</v>
      </c>
      <c r="F5509" s="1">
        <v>175</v>
      </c>
      <c r="G5509" s="1" t="s">
        <v>5</v>
      </c>
      <c r="H5509" s="1">
        <v>1.6071557071456299E-5</v>
      </c>
      <c r="I5509" s="1">
        <v>1.9446584056462099E-5</v>
      </c>
      <c r="J5509" s="1">
        <v>2.3143042182896999E-5</v>
      </c>
      <c r="K5509" s="1">
        <v>7.5882946839207202E-4</v>
      </c>
      <c r="L5509" s="1">
        <v>6.9376280765925599E-5</v>
      </c>
      <c r="M5509" s="1">
        <v>0.13727361350655501</v>
      </c>
      <c r="N5509" s="1">
        <v>2.5544447859536801E-6</v>
      </c>
      <c r="O5509" s="1">
        <v>2.3500892030773799E-6</v>
      </c>
      <c r="P5509" s="1">
        <v>1.26868048633425E-6</v>
      </c>
      <c r="Q5509" s="1">
        <v>1.12040877964884E-6</v>
      </c>
      <c r="R5509" s="1">
        <v>4453.6912103565401</v>
      </c>
      <c r="S5509" s="1">
        <v>1674.7022049248901</v>
      </c>
      <c r="T5509" s="1">
        <v>1.96004469369976</v>
      </c>
      <c r="U5509" s="1">
        <v>251849.44697139799</v>
      </c>
      <c r="V5509" s="1">
        <f t="shared" si="341"/>
        <v>2.5567656579571253E-2</v>
      </c>
      <c r="W5509" s="1">
        <f t="shared" si="342"/>
        <v>9.1213393377520741E-2</v>
      </c>
      <c r="X5509" s="1">
        <f t="shared" si="343"/>
        <v>854.42041720168106</v>
      </c>
    </row>
    <row r="5510" spans="1:24" hidden="1" x14ac:dyDescent="0.3">
      <c r="A5510" s="18" t="str">
        <f t="shared" si="340"/>
        <v>Industrial - Other General Industrial Equipment_2017_300</v>
      </c>
      <c r="B5510" s="1" t="s">
        <v>40</v>
      </c>
      <c r="C5510" s="1">
        <v>2020</v>
      </c>
      <c r="D5510" s="1" t="s">
        <v>106</v>
      </c>
      <c r="E5510" s="1">
        <v>2017</v>
      </c>
      <c r="F5510" s="1">
        <v>300</v>
      </c>
      <c r="G5510" s="1" t="s">
        <v>5</v>
      </c>
      <c r="H5510" s="1">
        <v>2.5344557775600901E-5</v>
      </c>
      <c r="I5510" s="1">
        <v>3.0666914908477098E-5</v>
      </c>
      <c r="J5510" s="1">
        <v>3.64961631968653E-5</v>
      </c>
      <c r="K5510" s="1">
        <v>4.0771467968934403E-4</v>
      </c>
      <c r="L5510" s="1">
        <v>1.0940515273726201E-4</v>
      </c>
      <c r="M5510" s="1">
        <v>0.21647803091596499</v>
      </c>
      <c r="N5510" s="1">
        <v>3.8944890821688498E-6</v>
      </c>
      <c r="O5510" s="1">
        <v>3.58292995559534E-6</v>
      </c>
      <c r="P5510" s="1">
        <v>2.00068641399924E-6</v>
      </c>
      <c r="Q5510" s="1">
        <v>1.7668645870370199E-6</v>
      </c>
      <c r="R5510" s="1">
        <v>7023.3913051300397</v>
      </c>
      <c r="S5510" s="1">
        <v>1803.5254514575799</v>
      </c>
      <c r="T5510" s="1">
        <v>2.1108173624458999</v>
      </c>
      <c r="U5510" s="1">
        <v>397162.06906026602</v>
      </c>
      <c r="V5510" s="1">
        <f t="shared" si="341"/>
        <v>2.5567656579571288E-2</v>
      </c>
      <c r="W5510" s="1">
        <f t="shared" si="342"/>
        <v>9.121339337752013E-2</v>
      </c>
      <c r="X5510" s="1">
        <f t="shared" si="343"/>
        <v>854.42041720168208</v>
      </c>
    </row>
    <row r="5511" spans="1:24" hidden="1" x14ac:dyDescent="0.3">
      <c r="A5511" s="18" t="str">
        <f t="shared" si="340"/>
        <v>Industrial - Other General Industrial Equipment_2017_600</v>
      </c>
      <c r="B5511" s="1" t="s">
        <v>40</v>
      </c>
      <c r="C5511" s="1">
        <v>2020</v>
      </c>
      <c r="D5511" s="1" t="s">
        <v>106</v>
      </c>
      <c r="E5511" s="1">
        <v>2017</v>
      </c>
      <c r="F5511" s="1">
        <v>600</v>
      </c>
      <c r="G5511" s="1" t="s">
        <v>5</v>
      </c>
      <c r="H5511" s="1">
        <v>5.8819432657938502E-5</v>
      </c>
      <c r="I5511" s="1">
        <v>7.1171513516105601E-5</v>
      </c>
      <c r="J5511" s="1">
        <v>8.4699983027431507E-5</v>
      </c>
      <c r="K5511" s="1">
        <v>9.2843170442017005E-4</v>
      </c>
      <c r="L5511" s="1">
        <v>2.5390654162669898E-4</v>
      </c>
      <c r="M5511" s="1">
        <v>0.50240036042936398</v>
      </c>
      <c r="N5511" s="1">
        <v>9.0382969130451304E-6</v>
      </c>
      <c r="O5511" s="1">
        <v>8.31523316000152E-6</v>
      </c>
      <c r="P5511" s="1">
        <v>4.6431758975558103E-6</v>
      </c>
      <c r="Q5511" s="1">
        <v>4.10052420377875E-6</v>
      </c>
      <c r="R5511" s="1">
        <v>16299.8263990287</v>
      </c>
      <c r="S5511" s="1">
        <v>2189.9951910556301</v>
      </c>
      <c r="T5511" s="1">
        <v>2.5631353686842999</v>
      </c>
      <c r="U5511" s="1">
        <v>921730.32894135697</v>
      </c>
      <c r="V5511" s="1">
        <f t="shared" si="341"/>
        <v>2.5567656579571277E-2</v>
      </c>
      <c r="W5511" s="1">
        <f t="shared" si="342"/>
        <v>9.1213393377520505E-2</v>
      </c>
      <c r="X5511" s="1">
        <f t="shared" si="343"/>
        <v>854.42041720168345</v>
      </c>
    </row>
    <row r="5512" spans="1:24" hidden="1" x14ac:dyDescent="0.3">
      <c r="A5512" s="18" t="str">
        <f t="shared" si="340"/>
        <v>Industrial - Other General Industrial Equipment_2018_50</v>
      </c>
      <c r="B5512" s="1" t="s">
        <v>40</v>
      </c>
      <c r="C5512" s="1">
        <v>2020</v>
      </c>
      <c r="D5512" s="1" t="s">
        <v>106</v>
      </c>
      <c r="E5512" s="1">
        <v>2018</v>
      </c>
      <c r="F5512" s="1">
        <v>50</v>
      </c>
      <c r="G5512" s="1" t="s">
        <v>5</v>
      </c>
      <c r="H5512" s="1">
        <v>7.4946751328018094E-5</v>
      </c>
      <c r="I5512" s="1">
        <v>9.0685569106901894E-5</v>
      </c>
      <c r="J5512" s="1">
        <v>1.07923321912346E-4</v>
      </c>
      <c r="K5512" s="1">
        <v>1.81909597075329E-3</v>
      </c>
      <c r="L5512" s="1">
        <v>1.56177958621887E-3</v>
      </c>
      <c r="M5512" s="1">
        <v>0.318332972423021</v>
      </c>
      <c r="N5512" s="1">
        <v>5.8948494738292597E-6</v>
      </c>
      <c r="O5512" s="1">
        <v>5.42326151592292E-6</v>
      </c>
      <c r="P5512" s="1">
        <v>2.9408977939183502E-6</v>
      </c>
      <c r="Q5512" s="1">
        <v>2.5981909271837801E-6</v>
      </c>
      <c r="R5512" s="1">
        <v>10327.962709158001</v>
      </c>
      <c r="S5512" s="1">
        <v>14685.850104726</v>
      </c>
      <c r="T5512" s="1">
        <v>17.1880842370594</v>
      </c>
      <c r="U5512" s="1">
        <v>525341.199360286</v>
      </c>
      <c r="V5512" s="1">
        <f t="shared" si="341"/>
        <v>5.7159092137156406E-2</v>
      </c>
      <c r="W5512" s="1">
        <f t="shared" si="342"/>
        <v>0.98438929309007617</v>
      </c>
      <c r="X5512" s="1">
        <f t="shared" si="343"/>
        <v>854.42041720168515</v>
      </c>
    </row>
    <row r="5513" spans="1:24" hidden="1" x14ac:dyDescent="0.3">
      <c r="A5513" s="18" t="str">
        <f t="shared" si="340"/>
        <v>Industrial - Other General Industrial Equipment_2018_75</v>
      </c>
      <c r="B5513" s="1" t="s">
        <v>40</v>
      </c>
      <c r="C5513" s="1">
        <v>2020</v>
      </c>
      <c r="D5513" s="1" t="s">
        <v>106</v>
      </c>
      <c r="E5513" s="1">
        <v>2018</v>
      </c>
      <c r="F5513" s="1">
        <v>75</v>
      </c>
      <c r="G5513" s="1" t="s">
        <v>5</v>
      </c>
      <c r="H5513" s="1">
        <v>5.0205231790144402E-5</v>
      </c>
      <c r="I5513" s="1">
        <v>6.07483304660747E-5</v>
      </c>
      <c r="J5513" s="1">
        <v>7.2295533777808003E-5</v>
      </c>
      <c r="K5513" s="1">
        <v>2.0514805919451501E-3</v>
      </c>
      <c r="L5513" s="1">
        <v>8.6730567260025096E-4</v>
      </c>
      <c r="M5513" s="1">
        <v>0.33472292357327399</v>
      </c>
      <c r="N5513" s="1">
        <v>6.6921703913947596E-6</v>
      </c>
      <c r="O5513" s="1">
        <v>6.1567967600831797E-6</v>
      </c>
      <c r="P5513" s="1">
        <v>3.0931732659272099E-6</v>
      </c>
      <c r="Q5513" s="1">
        <v>2.7319635051590901E-6</v>
      </c>
      <c r="R5513" s="1">
        <v>10859.716623923099</v>
      </c>
      <c r="S5513" s="1">
        <v>8373.5110246244894</v>
      </c>
      <c r="T5513" s="1">
        <v>9.8002234684988192</v>
      </c>
      <c r="U5513" s="1">
        <v>614100.41622130701</v>
      </c>
      <c r="V5513" s="1">
        <f t="shared" si="341"/>
        <v>3.2755448908856476E-2</v>
      </c>
      <c r="W5513" s="1">
        <f t="shared" si="342"/>
        <v>0.46765049227293753</v>
      </c>
      <c r="X5513" s="1">
        <f t="shared" si="343"/>
        <v>854.42041720168334</v>
      </c>
    </row>
    <row r="5514" spans="1:24" hidden="1" x14ac:dyDescent="0.3">
      <c r="A5514" s="18" t="str">
        <f t="shared" ref="A5514:A5577" si="344">D5514&amp;"_"&amp;E5514&amp;"_"&amp;F5514</f>
        <v>Industrial - Other General Industrial Equipment_2018_175</v>
      </c>
      <c r="B5514" s="1" t="s">
        <v>40</v>
      </c>
      <c r="C5514" s="1">
        <v>2020</v>
      </c>
      <c r="D5514" s="1" t="s">
        <v>106</v>
      </c>
      <c r="E5514" s="1">
        <v>2018</v>
      </c>
      <c r="F5514" s="1">
        <v>175</v>
      </c>
      <c r="G5514" s="1" t="s">
        <v>5</v>
      </c>
      <c r="H5514" s="1">
        <v>2.3044255110090501E-5</v>
      </c>
      <c r="I5514" s="1">
        <v>2.7883548683209599E-5</v>
      </c>
      <c r="J5514" s="1">
        <v>3.3183727358530398E-5</v>
      </c>
      <c r="K5514" s="1">
        <v>1.1921317471478999E-3</v>
      </c>
      <c r="L5514" s="1">
        <v>1.09939221452451E-4</v>
      </c>
      <c r="M5514" s="1">
        <v>0.21977821497468999</v>
      </c>
      <c r="N5514" s="1">
        <v>3.9538601450497904E-6</v>
      </c>
      <c r="O5514" s="1">
        <v>3.63755133344581E-6</v>
      </c>
      <c r="P5514" s="1">
        <v>2.0312672613161301E-6</v>
      </c>
      <c r="Q5514" s="1">
        <v>1.7938002456781901E-6</v>
      </c>
      <c r="R5514" s="1">
        <v>7130.4621424122697</v>
      </c>
      <c r="S5514" s="1">
        <v>2834.11142371906</v>
      </c>
      <c r="T5514" s="1">
        <v>3.3169987124149798</v>
      </c>
      <c r="U5514" s="1">
        <v>403216.76164730202</v>
      </c>
      <c r="V5514" s="1">
        <f t="shared" si="341"/>
        <v>2.2898027259769787E-2</v>
      </c>
      <c r="W5514" s="1">
        <f t="shared" si="342"/>
        <v>9.0282313716114851E-2</v>
      </c>
      <c r="X5514" s="1">
        <f t="shared" si="343"/>
        <v>854.42041720168527</v>
      </c>
    </row>
    <row r="5515" spans="1:24" hidden="1" x14ac:dyDescent="0.3">
      <c r="A5515" s="18" t="str">
        <f t="shared" si="344"/>
        <v>Industrial - Other General Industrial Equipment_2018_300</v>
      </c>
      <c r="B5515" s="1" t="s">
        <v>40</v>
      </c>
      <c r="C5515" s="1">
        <v>2020</v>
      </c>
      <c r="D5515" s="1" t="s">
        <v>106</v>
      </c>
      <c r="E5515" s="1">
        <v>2018</v>
      </c>
      <c r="F5515" s="1">
        <v>300</v>
      </c>
      <c r="G5515" s="1" t="s">
        <v>5</v>
      </c>
      <c r="H5515" s="1">
        <v>1.09478617727491E-5</v>
      </c>
      <c r="I5515" s="1">
        <v>1.32469127450264E-5</v>
      </c>
      <c r="J5515" s="1">
        <v>1.5764920952758699E-5</v>
      </c>
      <c r="K5515" s="1">
        <v>1.9296804409577899E-4</v>
      </c>
      <c r="L5515" s="1">
        <v>5.22299112778897E-5</v>
      </c>
      <c r="M5515" s="1">
        <v>0.10441220628350301</v>
      </c>
      <c r="N5515" s="1">
        <v>1.8299894145129699E-6</v>
      </c>
      <c r="O5515" s="1">
        <v>1.6835902613519299E-6</v>
      </c>
      <c r="P5515" s="1">
        <v>9.6501419091919707E-7</v>
      </c>
      <c r="Q5515" s="1">
        <v>8.5219839147715098E-7</v>
      </c>
      <c r="R5515" s="1">
        <v>3387.5390433760499</v>
      </c>
      <c r="S5515" s="1">
        <v>901.762725728791</v>
      </c>
      <c r="T5515" s="1">
        <v>1.05540868122295</v>
      </c>
      <c r="U5515" s="1">
        <v>191560.16759410099</v>
      </c>
      <c r="V5515" s="1">
        <f t="shared" ref="V5515:V5578" si="345">IFERROR(CONVERT(I5515,"ton","g")*365/U5515,0)</f>
        <v>2.2898027259769835E-2</v>
      </c>
      <c r="W5515" s="1">
        <f t="shared" ref="W5515:W5578" si="346">IFERROR(CONVERT(L5515,"ton","g")*365/U5515,0)</f>
        <v>9.0282313716115226E-2</v>
      </c>
      <c r="X5515" s="1">
        <f t="shared" ref="X5515:X5578" si="347">S5515/T5515</f>
        <v>854.42041720168299</v>
      </c>
    </row>
    <row r="5516" spans="1:24" hidden="1" x14ac:dyDescent="0.3">
      <c r="A5516" s="18" t="str">
        <f t="shared" si="344"/>
        <v>Industrial - Other General Industrial Equipment_2018_600</v>
      </c>
      <c r="B5516" s="1" t="s">
        <v>40</v>
      </c>
      <c r="C5516" s="1">
        <v>2020</v>
      </c>
      <c r="D5516" s="1" t="s">
        <v>106</v>
      </c>
      <c r="E5516" s="1">
        <v>2018</v>
      </c>
      <c r="F5516" s="1">
        <v>600</v>
      </c>
      <c r="G5516" s="1" t="s">
        <v>5</v>
      </c>
      <c r="H5516" s="1">
        <v>1.0459735857797299E-4</v>
      </c>
      <c r="I5516" s="1">
        <v>1.26562803879347E-4</v>
      </c>
      <c r="J5516" s="1">
        <v>1.50620196352281E-4</v>
      </c>
      <c r="K5516" s="1">
        <v>1.8171514193647601E-3</v>
      </c>
      <c r="L5516" s="1">
        <v>4.9901166746804302E-4</v>
      </c>
      <c r="M5516" s="1">
        <v>0.99756840260237201</v>
      </c>
      <c r="N5516" s="1">
        <v>1.74839674593045E-5</v>
      </c>
      <c r="O5516" s="1">
        <v>1.6085250062560102E-5</v>
      </c>
      <c r="P5516" s="1">
        <v>9.2198766714115693E-6</v>
      </c>
      <c r="Q5516" s="1">
        <v>8.1420191981949401E-6</v>
      </c>
      <c r="R5516" s="1">
        <v>32365.008197204799</v>
      </c>
      <c r="S5516" s="1">
        <v>4251.1671355785802</v>
      </c>
      <c r="T5516" s="1">
        <v>4.9754980686224801</v>
      </c>
      <c r="U5516" s="1">
        <v>1830191.8634898399</v>
      </c>
      <c r="V5516" s="1">
        <f t="shared" si="345"/>
        <v>2.2898027259769711E-2</v>
      </c>
      <c r="W5516" s="1">
        <f t="shared" si="346"/>
        <v>9.0282313716115364E-2</v>
      </c>
      <c r="X5516" s="1">
        <f t="shared" si="347"/>
        <v>854.42041720168152</v>
      </c>
    </row>
    <row r="5517" spans="1:24" hidden="1" x14ac:dyDescent="0.3">
      <c r="A5517" s="18" t="str">
        <f t="shared" si="344"/>
        <v>Industrial - Other General Industrial Equipment_2019_50</v>
      </c>
      <c r="B5517" s="1" t="s">
        <v>40</v>
      </c>
      <c r="C5517" s="1">
        <v>2020</v>
      </c>
      <c r="D5517" s="1" t="s">
        <v>106</v>
      </c>
      <c r="E5517" s="1">
        <v>2019</v>
      </c>
      <c r="F5517" s="1">
        <v>50</v>
      </c>
      <c r="G5517" s="1" t="s">
        <v>5</v>
      </c>
      <c r="H5517" s="1">
        <v>7.2987090519597105E-5</v>
      </c>
      <c r="I5517" s="1">
        <v>8.8314379528712503E-5</v>
      </c>
      <c r="J5517" s="1">
        <v>1.05101410348219E-4</v>
      </c>
      <c r="K5517" s="1">
        <v>1.97524351510282E-3</v>
      </c>
      <c r="L5517" s="1">
        <v>1.7825576915122001E-3</v>
      </c>
      <c r="M5517" s="1">
        <v>0.368916534495144</v>
      </c>
      <c r="N5517" s="1">
        <v>6.3392068195667198E-6</v>
      </c>
      <c r="O5517" s="1">
        <v>5.8320702740013798E-6</v>
      </c>
      <c r="P5517" s="1">
        <v>3.40862670029602E-6</v>
      </c>
      <c r="Q5517" s="1">
        <v>3.01104716083142E-6</v>
      </c>
      <c r="R5517" s="1">
        <v>11969.090672751499</v>
      </c>
      <c r="S5517" s="1">
        <v>16875.845295781601</v>
      </c>
      <c r="T5517" s="1">
        <v>19.751219605743799</v>
      </c>
      <c r="U5517" s="1">
        <v>608818.66311346495</v>
      </c>
      <c r="V5517" s="1">
        <f t="shared" si="345"/>
        <v>4.8032154291681117E-2</v>
      </c>
      <c r="W5517" s="1">
        <f t="shared" si="346"/>
        <v>0.96949201850759048</v>
      </c>
      <c r="X5517" s="1">
        <f t="shared" si="347"/>
        <v>854.42041720167913</v>
      </c>
    </row>
    <row r="5518" spans="1:24" hidden="1" x14ac:dyDescent="0.3">
      <c r="A5518" s="18" t="str">
        <f t="shared" si="344"/>
        <v>Industrial - Other General Industrial Equipment_2019_75</v>
      </c>
      <c r="B5518" s="1" t="s">
        <v>40</v>
      </c>
      <c r="C5518" s="1">
        <v>2020</v>
      </c>
      <c r="D5518" s="1" t="s">
        <v>106</v>
      </c>
      <c r="E5518" s="1">
        <v>2019</v>
      </c>
      <c r="F5518" s="1">
        <v>75</v>
      </c>
      <c r="G5518" s="1" t="s">
        <v>5</v>
      </c>
      <c r="H5518" s="1">
        <v>3.6539881197331599E-5</v>
      </c>
      <c r="I5518" s="1">
        <v>4.4213256248771197E-5</v>
      </c>
      <c r="J5518" s="1">
        <v>5.2617428924157498E-5</v>
      </c>
      <c r="K5518" s="1">
        <v>1.6664387756560499E-3</v>
      </c>
      <c r="L5518" s="1">
        <v>7.11127587926518E-4</v>
      </c>
      <c r="M5518" s="1">
        <v>0.27721546093293198</v>
      </c>
      <c r="N5518" s="1">
        <v>5.1859606884537603E-6</v>
      </c>
      <c r="O5518" s="1">
        <v>4.77108383337746E-6</v>
      </c>
      <c r="P5518" s="1">
        <v>2.5618982154654598E-6</v>
      </c>
      <c r="Q5518" s="1">
        <v>2.2625953258586301E-6</v>
      </c>
      <c r="R5518" s="1">
        <v>8993.9503317072395</v>
      </c>
      <c r="S5518" s="1">
        <v>6827.6320662322796</v>
      </c>
      <c r="T5518" s="1">
        <v>7.9909514435451898</v>
      </c>
      <c r="U5518" s="1">
        <v>508594.17731103802</v>
      </c>
      <c r="V5518" s="1">
        <f t="shared" si="345"/>
        <v>2.8785230946074766E-2</v>
      </c>
      <c r="W5518" s="1">
        <f t="shared" si="346"/>
        <v>0.46298267957042466</v>
      </c>
      <c r="X5518" s="1">
        <f t="shared" si="347"/>
        <v>854.4204172016839</v>
      </c>
    </row>
    <row r="5519" spans="1:24" hidden="1" x14ac:dyDescent="0.3">
      <c r="A5519" s="18" t="str">
        <f t="shared" si="344"/>
        <v>Industrial - Other General Industrial Equipment_2019_175</v>
      </c>
      <c r="B5519" s="1" t="s">
        <v>40</v>
      </c>
      <c r="C5519" s="1">
        <v>2020</v>
      </c>
      <c r="D5519" s="1" t="s">
        <v>106</v>
      </c>
      <c r="E5519" s="1">
        <v>2019</v>
      </c>
      <c r="F5519" s="1">
        <v>175</v>
      </c>
      <c r="G5519" s="1" t="s">
        <v>5</v>
      </c>
      <c r="H5519" s="1">
        <v>7.8048220122329197E-6</v>
      </c>
      <c r="I5519" s="1">
        <v>9.4438346348018397E-6</v>
      </c>
      <c r="J5519" s="1">
        <v>1.12389436976154E-5</v>
      </c>
      <c r="K5519" s="1">
        <v>4.4831695159251202E-4</v>
      </c>
      <c r="L5519" s="1">
        <v>4.1714538211693597E-5</v>
      </c>
      <c r="M5519" s="1">
        <v>8.4260018520648003E-2</v>
      </c>
      <c r="N5519" s="1">
        <v>1.46376820057223E-6</v>
      </c>
      <c r="O5519" s="1">
        <v>1.3466667445264501E-6</v>
      </c>
      <c r="P5519" s="1">
        <v>7.7879151245251399E-7</v>
      </c>
      <c r="Q5519" s="1">
        <v>6.8771894402997999E-7</v>
      </c>
      <c r="R5519" s="1">
        <v>2733.7235050781801</v>
      </c>
      <c r="S5519" s="1">
        <v>1030.58597226147</v>
      </c>
      <c r="T5519" s="1">
        <v>1.2061813499690801</v>
      </c>
      <c r="U5519" s="1">
        <v>154587.89583922099</v>
      </c>
      <c r="V5519" s="1">
        <f t="shared" si="345"/>
        <v>2.0228397939968293E-2</v>
      </c>
      <c r="W5519" s="1">
        <f t="shared" si="346"/>
        <v>8.935123405470953E-2</v>
      </c>
      <c r="X5519" s="1">
        <f t="shared" si="347"/>
        <v>854.42041720168254</v>
      </c>
    </row>
    <row r="5520" spans="1:24" hidden="1" x14ac:dyDescent="0.3">
      <c r="A5520" s="18" t="str">
        <f t="shared" si="344"/>
        <v>Industrial - Other General Industrial Equipment_2019_300</v>
      </c>
      <c r="B5520" s="1" t="s">
        <v>40</v>
      </c>
      <c r="C5520" s="1">
        <v>2020</v>
      </c>
      <c r="D5520" s="1" t="s">
        <v>106</v>
      </c>
      <c r="E5520" s="1">
        <v>2019</v>
      </c>
      <c r="F5520" s="1">
        <v>300</v>
      </c>
      <c r="G5520" s="1" t="s">
        <v>5</v>
      </c>
      <c r="H5520" s="1">
        <v>1.1388536119516499E-5</v>
      </c>
      <c r="I5520" s="1">
        <v>1.3780128704615E-5</v>
      </c>
      <c r="J5520" s="1">
        <v>1.6399492012103798E-5</v>
      </c>
      <c r="K5520" s="1">
        <v>2.2289177277241799E-4</v>
      </c>
      <c r="L5520" s="1">
        <v>6.0868463673896201E-5</v>
      </c>
      <c r="M5520" s="1">
        <v>0.12294941035804501</v>
      </c>
      <c r="N5520" s="1">
        <v>2.097878701082E-6</v>
      </c>
      <c r="O5520" s="1">
        <v>1.9300484049954399E-6</v>
      </c>
      <c r="P5520" s="1">
        <v>1.13638661525362E-6</v>
      </c>
      <c r="Q5520" s="1">
        <v>1.0034965591637401E-6</v>
      </c>
      <c r="R5520" s="1">
        <v>3988.9582144932501</v>
      </c>
      <c r="S5520" s="1">
        <v>1030.58597226147</v>
      </c>
      <c r="T5520" s="1">
        <v>1.2061813499690801</v>
      </c>
      <c r="U5520" s="1">
        <v>225569.50467873001</v>
      </c>
      <c r="V5520" s="1">
        <f t="shared" si="345"/>
        <v>2.0228397939968262E-2</v>
      </c>
      <c r="W5520" s="1">
        <f t="shared" si="346"/>
        <v>8.9351234054709461E-2</v>
      </c>
      <c r="X5520" s="1">
        <f t="shared" si="347"/>
        <v>854.42041720168254</v>
      </c>
    </row>
    <row r="5521" spans="1:24" hidden="1" x14ac:dyDescent="0.3">
      <c r="A5521" s="18" t="str">
        <f t="shared" si="344"/>
        <v>Industrial - Other General Industrial Equipment_2019_600</v>
      </c>
      <c r="B5521" s="1" t="s">
        <v>40</v>
      </c>
      <c r="C5521" s="1">
        <v>2020</v>
      </c>
      <c r="D5521" s="1" t="s">
        <v>106</v>
      </c>
      <c r="E5521" s="1">
        <v>2019</v>
      </c>
      <c r="F5521" s="1">
        <v>600</v>
      </c>
      <c r="G5521" s="1" t="s">
        <v>5</v>
      </c>
      <c r="H5521" s="1">
        <v>3.3820895386342603E-5</v>
      </c>
      <c r="I5521" s="1">
        <v>4.0923283417474603E-5</v>
      </c>
      <c r="J5521" s="1">
        <v>4.8702089356333397E-5</v>
      </c>
      <c r="K5521" s="1">
        <v>6.5546451815388603E-4</v>
      </c>
      <c r="L5521" s="1">
        <v>1.8076299891733801E-4</v>
      </c>
      <c r="M5521" s="1">
        <v>0.365126746922808</v>
      </c>
      <c r="N5521" s="1">
        <v>6.2301366337101102E-6</v>
      </c>
      <c r="O5521" s="1">
        <v>5.7317257030133004E-6</v>
      </c>
      <c r="P5521" s="1">
        <v>3.3747632206275699E-6</v>
      </c>
      <c r="Q5521" s="1">
        <v>2.98011542412991E-6</v>
      </c>
      <c r="R5521" s="1">
        <v>11846.1351886721</v>
      </c>
      <c r="S5521" s="1">
        <v>1932.34869799026</v>
      </c>
      <c r="T5521" s="1">
        <v>2.2615900311920298</v>
      </c>
      <c r="U5521" s="1">
        <v>669880.88196995901</v>
      </c>
      <c r="V5521" s="1">
        <f t="shared" si="345"/>
        <v>2.0228397939968237E-2</v>
      </c>
      <c r="W5521" s="1">
        <f t="shared" si="346"/>
        <v>8.9351234054708892E-2</v>
      </c>
      <c r="X5521" s="1">
        <f t="shared" si="347"/>
        <v>854.42041720168243</v>
      </c>
    </row>
    <row r="5522" spans="1:24" hidden="1" x14ac:dyDescent="0.3">
      <c r="A5522" s="18" t="str">
        <f t="shared" si="344"/>
        <v>Industrial - Other General Industrial Equipment_2019_750</v>
      </c>
      <c r="B5522" s="1" t="s">
        <v>40</v>
      </c>
      <c r="C5522" s="1">
        <v>2020</v>
      </c>
      <c r="D5522" s="1" t="s">
        <v>106</v>
      </c>
      <c r="E5522" s="1">
        <v>2019</v>
      </c>
      <c r="F5522" s="1">
        <v>750</v>
      </c>
      <c r="G5522" s="1" t="s">
        <v>5</v>
      </c>
      <c r="H5522" s="1">
        <v>1.21234901923351E-5</v>
      </c>
      <c r="I5522" s="1">
        <v>1.4669423132725501E-5</v>
      </c>
      <c r="J5522" s="1">
        <v>1.7457825876962601E-5</v>
      </c>
      <c r="K5522" s="1">
        <v>2.3495881958439301E-4</v>
      </c>
      <c r="L5522" s="1">
        <v>6.4796582688830706E-5</v>
      </c>
      <c r="M5522" s="1">
        <v>0.13088389543540599</v>
      </c>
      <c r="N5522" s="1">
        <v>2.23326436254531E-6</v>
      </c>
      <c r="O5522" s="1">
        <v>2.0546032135416902E-6</v>
      </c>
      <c r="P5522" s="1">
        <v>1.20972281600957E-6</v>
      </c>
      <c r="Q5522" s="1">
        <v>1.06825675972657E-6</v>
      </c>
      <c r="R5522" s="1">
        <v>4246.3838445547799</v>
      </c>
      <c r="S5522" s="1">
        <v>386.46973959805302</v>
      </c>
      <c r="T5522" s="1">
        <v>0.45231800623840701</v>
      </c>
      <c r="U5522" s="1">
        <v>240126.53153692401</v>
      </c>
      <c r="V5522" s="1">
        <f t="shared" si="345"/>
        <v>2.0228397939968203E-2</v>
      </c>
      <c r="W5522" s="1">
        <f t="shared" si="346"/>
        <v>8.9351234054709239E-2</v>
      </c>
      <c r="X5522" s="1">
        <f t="shared" si="347"/>
        <v>854.42041720168265</v>
      </c>
    </row>
    <row r="5523" spans="1:24" hidden="1" x14ac:dyDescent="0.3">
      <c r="A5523" s="18" t="str">
        <f t="shared" si="344"/>
        <v>Industrial - Other General Industrial Equipment_2019_9999</v>
      </c>
      <c r="B5523" s="1" t="s">
        <v>40</v>
      </c>
      <c r="C5523" s="1">
        <v>2020</v>
      </c>
      <c r="D5523" s="1" t="s">
        <v>106</v>
      </c>
      <c r="E5523" s="1">
        <v>2019</v>
      </c>
      <c r="F5523" s="1">
        <v>9999</v>
      </c>
      <c r="G5523" s="1" t="s">
        <v>5</v>
      </c>
      <c r="H5523" s="1">
        <v>1.30080366870548E-5</v>
      </c>
      <c r="I5523" s="1">
        <v>1.5739724391336401E-5</v>
      </c>
      <c r="J5523" s="1">
        <v>1.8731572829359E-5</v>
      </c>
      <c r="K5523" s="1">
        <v>2.5210173775149397E-4</v>
      </c>
      <c r="L5523" s="1">
        <v>6.0661997871258198E-4</v>
      </c>
      <c r="M5523" s="1">
        <v>0.14043336420107999</v>
      </c>
      <c r="N5523" s="1">
        <v>4.8792273352407797E-6</v>
      </c>
      <c r="O5523" s="1">
        <v>4.4888891484215102E-6</v>
      </c>
      <c r="P5523" s="1">
        <v>1.2979858540875199E-6</v>
      </c>
      <c r="Q5523" s="1">
        <v>1.14619824004996E-6</v>
      </c>
      <c r="R5523" s="1">
        <v>4556.2058417969802</v>
      </c>
      <c r="S5523" s="1">
        <v>128.82324653268401</v>
      </c>
      <c r="T5523" s="1">
        <v>0.15077266874613501</v>
      </c>
      <c r="U5523" s="1">
        <v>257646.493065369</v>
      </c>
      <c r="V5523" s="1">
        <f t="shared" si="345"/>
        <v>2.0228397939968244E-2</v>
      </c>
      <c r="W5523" s="1">
        <f t="shared" si="346"/>
        <v>0.77961659446130194</v>
      </c>
      <c r="X5523" s="1">
        <f t="shared" si="347"/>
        <v>854.42041720168424</v>
      </c>
    </row>
    <row r="5524" spans="1:24" hidden="1" x14ac:dyDescent="0.3">
      <c r="A5524" s="18" t="str">
        <f t="shared" si="344"/>
        <v>Industrial - Other General Industrial Equipment_2020_50</v>
      </c>
      <c r="B5524" s="1" t="s">
        <v>40</v>
      </c>
      <c r="C5524" s="1">
        <v>2020</v>
      </c>
      <c r="D5524" s="1" t="s">
        <v>106</v>
      </c>
      <c r="E5524" s="1">
        <v>2020</v>
      </c>
      <c r="F5524" s="1">
        <v>50</v>
      </c>
      <c r="G5524" s="1" t="s">
        <v>5</v>
      </c>
      <c r="H5524" s="1">
        <v>2.3454672687374902E-5</v>
      </c>
      <c r="I5524" s="1">
        <v>2.83801539517237E-5</v>
      </c>
      <c r="J5524" s="1">
        <v>3.3774728669819903E-5</v>
      </c>
      <c r="K5524" s="1">
        <v>7.3093027499271498E-4</v>
      </c>
      <c r="L5524" s="1">
        <v>6.9634738651461105E-4</v>
      </c>
      <c r="M5524" s="1">
        <v>0.146364473588319</v>
      </c>
      <c r="N5524" s="1">
        <v>2.3196932659238E-6</v>
      </c>
      <c r="O5524" s="1">
        <v>2.1341178046498901E-6</v>
      </c>
      <c r="P5524" s="1">
        <v>1.3525085026244499E-6</v>
      </c>
      <c r="Q5524" s="1">
        <v>1.1946071575452601E-6</v>
      </c>
      <c r="R5524" s="1">
        <v>4748.6341539164696</v>
      </c>
      <c r="S5524" s="1">
        <v>7085.2785592976397</v>
      </c>
      <c r="T5524" s="1">
        <v>8.2924967810374604</v>
      </c>
      <c r="U5524" s="1">
        <v>241543.58724878301</v>
      </c>
      <c r="V5524" s="1">
        <f t="shared" si="345"/>
        <v>3.8905216446205683E-2</v>
      </c>
      <c r="W5524" s="1">
        <f t="shared" si="346"/>
        <v>0.95459474392509969</v>
      </c>
      <c r="X5524" s="1">
        <f t="shared" si="347"/>
        <v>854.42041720168299</v>
      </c>
    </row>
    <row r="5525" spans="1:24" hidden="1" x14ac:dyDescent="0.3">
      <c r="A5525" s="18" t="str">
        <f t="shared" si="344"/>
        <v>Industrial - Other General Industrial Equipment_2020_75</v>
      </c>
      <c r="B5525" s="1" t="s">
        <v>40</v>
      </c>
      <c r="C5525" s="1">
        <v>2020</v>
      </c>
      <c r="D5525" s="1" t="s">
        <v>106</v>
      </c>
      <c r="E5525" s="1">
        <v>2020</v>
      </c>
      <c r="F5525" s="1">
        <v>75</v>
      </c>
      <c r="G5525" s="1" t="s">
        <v>5</v>
      </c>
      <c r="H5525" s="1">
        <v>1.35798299400404E-5</v>
      </c>
      <c r="I5525" s="1">
        <v>1.6431594227448801E-5</v>
      </c>
      <c r="J5525" s="1">
        <v>1.9554955113658101E-5</v>
      </c>
      <c r="K5525" s="1">
        <v>7.0436156775013101E-4</v>
      </c>
      <c r="L5525" s="1">
        <v>3.0347934638805002E-4</v>
      </c>
      <c r="M5525" s="1">
        <v>0.119508792935119</v>
      </c>
      <c r="N5525" s="1">
        <v>2.0820215650335399E-6</v>
      </c>
      <c r="O5525" s="1">
        <v>1.9154598398308502E-6</v>
      </c>
      <c r="P5525" s="1">
        <v>1.1045106621068999E-6</v>
      </c>
      <c r="Q5525" s="1">
        <v>9.754147022825221E-7</v>
      </c>
      <c r="R5525" s="1">
        <v>3877.3311713692201</v>
      </c>
      <c r="S5525" s="1">
        <v>3220.5811633171102</v>
      </c>
      <c r="T5525" s="1">
        <v>3.76931671865339</v>
      </c>
      <c r="U5525" s="1">
        <v>219257.16559862901</v>
      </c>
      <c r="V5525" s="1">
        <f t="shared" si="345"/>
        <v>2.4815012983292896E-2</v>
      </c>
      <c r="W5525" s="1">
        <f t="shared" si="346"/>
        <v>0.45831486686790923</v>
      </c>
      <c r="X5525" s="1">
        <f t="shared" si="347"/>
        <v>854.42041720168345</v>
      </c>
    </row>
    <row r="5526" spans="1:24" hidden="1" x14ac:dyDescent="0.3">
      <c r="A5526" s="18" t="str">
        <f t="shared" si="344"/>
        <v>Industrial - Other General Industrial Equipment_2020_175</v>
      </c>
      <c r="B5526" s="1" t="s">
        <v>40</v>
      </c>
      <c r="C5526" s="1">
        <v>2020</v>
      </c>
      <c r="D5526" s="1" t="s">
        <v>106</v>
      </c>
      <c r="E5526" s="1">
        <v>2020</v>
      </c>
      <c r="F5526" s="1">
        <v>175</v>
      </c>
      <c r="G5526" s="1" t="s">
        <v>5</v>
      </c>
      <c r="H5526" s="1">
        <v>6.9836750652152999E-6</v>
      </c>
      <c r="I5526" s="1">
        <v>8.4502468289105096E-6</v>
      </c>
      <c r="J5526" s="1">
        <v>1.005649209391E-5</v>
      </c>
      <c r="K5526" s="1">
        <v>4.5314050778074198E-4</v>
      </c>
      <c r="L5526" s="1">
        <v>4.25526496439872E-5</v>
      </c>
      <c r="M5526" s="1">
        <v>8.6858035758367994E-2</v>
      </c>
      <c r="N5526" s="1">
        <v>1.45520626038425E-6</v>
      </c>
      <c r="O5526" s="1">
        <v>1.33878975955351E-6</v>
      </c>
      <c r="P5526" s="1">
        <v>8.0283610462190404E-7</v>
      </c>
      <c r="Q5526" s="1">
        <v>7.08923611470905E-7</v>
      </c>
      <c r="R5526" s="1">
        <v>2818.0133131514299</v>
      </c>
      <c r="S5526" s="1">
        <v>1159.4092187941601</v>
      </c>
      <c r="T5526" s="1">
        <v>1.35695401871522</v>
      </c>
      <c r="U5526" s="1">
        <v>159354.35596093</v>
      </c>
      <c r="V5526" s="1">
        <f t="shared" si="345"/>
        <v>1.7558768620166792E-2</v>
      </c>
      <c r="W5526" s="1">
        <f t="shared" si="346"/>
        <v>8.8420154393303918E-2</v>
      </c>
      <c r="X5526" s="1">
        <f t="shared" si="347"/>
        <v>854.42041720168402</v>
      </c>
    </row>
    <row r="5527" spans="1:24" hidden="1" x14ac:dyDescent="0.3">
      <c r="A5527" s="18" t="str">
        <f t="shared" si="344"/>
        <v>Industrial - Other General Industrial Equipment_2020_300</v>
      </c>
      <c r="B5527" s="1" t="s">
        <v>40</v>
      </c>
      <c r="C5527" s="1">
        <v>2020</v>
      </c>
      <c r="D5527" s="1" t="s">
        <v>106</v>
      </c>
      <c r="E5527" s="1">
        <v>2020</v>
      </c>
      <c r="F5527" s="1">
        <v>300</v>
      </c>
      <c r="G5527" s="1" t="s">
        <v>5</v>
      </c>
      <c r="H5527" s="1">
        <v>1.3549571670587399E-6</v>
      </c>
      <c r="I5527" s="1">
        <v>1.63949817214108E-6</v>
      </c>
      <c r="J5527" s="1">
        <v>1.9511383205645902E-6</v>
      </c>
      <c r="K5527" s="1">
        <v>2.9956305449909499E-5</v>
      </c>
      <c r="L5527" s="1">
        <v>8.2559708282594495E-6</v>
      </c>
      <c r="M5527" s="1">
        <v>1.6852003704129599E-2</v>
      </c>
      <c r="N5527" s="1">
        <v>2.7973145910257302E-7</v>
      </c>
      <c r="O5527" s="1">
        <v>2.5735294237436701E-7</v>
      </c>
      <c r="P5527" s="1">
        <v>1.5576448270756399E-7</v>
      </c>
      <c r="Q5527" s="1">
        <v>1.37543788805996E-7</v>
      </c>
      <c r="R5527" s="1">
        <v>546.74470101563702</v>
      </c>
      <c r="S5527" s="1">
        <v>128.82324653268401</v>
      </c>
      <c r="T5527" s="1">
        <v>0.15077266874613501</v>
      </c>
      <c r="U5527" s="1">
        <v>30917.5791678442</v>
      </c>
      <c r="V5527" s="1">
        <f t="shared" si="345"/>
        <v>1.7558768620166705E-2</v>
      </c>
      <c r="W5527" s="1">
        <f t="shared" si="346"/>
        <v>8.8420154393303849E-2</v>
      </c>
      <c r="X5527" s="1">
        <f t="shared" si="347"/>
        <v>854.42041720168424</v>
      </c>
    </row>
    <row r="5528" spans="1:24" hidden="1" x14ac:dyDescent="0.3">
      <c r="A5528" s="18" t="str">
        <f t="shared" si="344"/>
        <v>Industrial - Other General Industrial Equipment_2020_600</v>
      </c>
      <c r="B5528" s="1" t="s">
        <v>40</v>
      </c>
      <c r="C5528" s="1">
        <v>2020</v>
      </c>
      <c r="D5528" s="1" t="s">
        <v>106</v>
      </c>
      <c r="E5528" s="1">
        <v>2020</v>
      </c>
      <c r="F5528" s="1">
        <v>600</v>
      </c>
      <c r="G5528" s="1" t="s">
        <v>5</v>
      </c>
      <c r="H5528" s="1">
        <v>1.26236842730973E-5</v>
      </c>
      <c r="I5528" s="1">
        <v>1.5274657970447701E-5</v>
      </c>
      <c r="J5528" s="1">
        <v>1.81781053532601E-5</v>
      </c>
      <c r="K5528" s="1">
        <v>2.7770310539839001E-4</v>
      </c>
      <c r="L5528" s="1">
        <v>7.6918128216617199E-5</v>
      </c>
      <c r="M5528" s="1">
        <v>0.157004501176807</v>
      </c>
      <c r="N5528" s="1">
        <v>2.6061647606389701E-6</v>
      </c>
      <c r="O5528" s="1">
        <v>2.3976715797878502E-6</v>
      </c>
      <c r="P5528" s="1">
        <v>1.45120576389214E-6</v>
      </c>
      <c r="Q5528" s="1">
        <v>1.28144963237586E-6</v>
      </c>
      <c r="R5528" s="1">
        <v>5093.8381311290204</v>
      </c>
      <c r="S5528" s="1">
        <v>901.762725728791</v>
      </c>
      <c r="T5528" s="1">
        <v>1.05540868122295</v>
      </c>
      <c r="U5528" s="1">
        <v>288048.77924708201</v>
      </c>
      <c r="V5528" s="1">
        <f t="shared" si="345"/>
        <v>1.755876862016666E-2</v>
      </c>
      <c r="W5528" s="1">
        <f t="shared" si="346"/>
        <v>8.8420154393303765E-2</v>
      </c>
      <c r="X5528" s="1">
        <f t="shared" si="347"/>
        <v>854.42041720168299</v>
      </c>
    </row>
    <row r="5529" spans="1:24" hidden="1" x14ac:dyDescent="0.3">
      <c r="A5529" s="18" t="str">
        <f t="shared" si="344"/>
        <v>Industrial - Other General Industrial Equipment_2020_750</v>
      </c>
      <c r="B5529" s="1" t="s">
        <v>40</v>
      </c>
      <c r="C5529" s="1">
        <v>2020</v>
      </c>
      <c r="D5529" s="1" t="s">
        <v>106</v>
      </c>
      <c r="E5529" s="1">
        <v>2020</v>
      </c>
      <c r="F5529" s="1">
        <v>750</v>
      </c>
      <c r="G5529" s="1" t="s">
        <v>5</v>
      </c>
      <c r="H5529" s="1">
        <v>2.5258659855920099E-5</v>
      </c>
      <c r="I5529" s="1">
        <v>3.0562978425663402E-5</v>
      </c>
      <c r="J5529" s="1">
        <v>3.6372470192525001E-5</v>
      </c>
      <c r="K5529" s="1">
        <v>5.5565460355652804E-4</v>
      </c>
      <c r="L5529" s="1">
        <v>1.5390505619013601E-4</v>
      </c>
      <c r="M5529" s="1">
        <v>0.31414943571781601</v>
      </c>
      <c r="N5529" s="1">
        <v>5.2146606167704702E-6</v>
      </c>
      <c r="O5529" s="1">
        <v>4.7974877674288303E-6</v>
      </c>
      <c r="P5529" s="1">
        <v>2.9037095651401599E-6</v>
      </c>
      <c r="Q5529" s="1">
        <v>2.56404546299177E-6</v>
      </c>
      <c r="R5529" s="1">
        <v>10192.232468099801</v>
      </c>
      <c r="S5529" s="1">
        <v>901.762725728791</v>
      </c>
      <c r="T5529" s="1">
        <v>1.05540868122295</v>
      </c>
      <c r="U5529" s="1">
        <v>576355.20498723001</v>
      </c>
      <c r="V5529" s="1">
        <f t="shared" si="345"/>
        <v>1.7558768620166733E-2</v>
      </c>
      <c r="W5529" s="1">
        <f t="shared" si="346"/>
        <v>8.8420154393303363E-2</v>
      </c>
      <c r="X5529" s="1">
        <f t="shared" si="347"/>
        <v>854.42041720168299</v>
      </c>
    </row>
    <row r="5530" spans="1:24" hidden="1" x14ac:dyDescent="0.3">
      <c r="A5530" s="18" t="str">
        <f t="shared" si="344"/>
        <v>Industrial - Other General Industrial Equipment_2021_50</v>
      </c>
      <c r="B5530" s="1" t="s">
        <v>40</v>
      </c>
      <c r="C5530" s="1">
        <v>2020</v>
      </c>
      <c r="D5530" s="1" t="s">
        <v>106</v>
      </c>
      <c r="E5530" s="1">
        <v>2021</v>
      </c>
      <c r="F5530" s="1">
        <v>50</v>
      </c>
      <c r="G5530" s="1" t="s">
        <v>5</v>
      </c>
      <c r="H5530" s="1">
        <v>3.1573116726898401E-5</v>
      </c>
      <c r="I5530" s="1">
        <v>3.8203471239546998E-5</v>
      </c>
      <c r="J5530" s="1">
        <v>4.5465288086733599E-5</v>
      </c>
      <c r="K5530" s="1">
        <v>9.839296075101929E-4</v>
      </c>
      <c r="L5530" s="1">
        <v>9.3737642856686805E-4</v>
      </c>
      <c r="M5530" s="1">
        <v>0.19702609671302199</v>
      </c>
      <c r="N5530" s="1">
        <v>3.1226164283688899E-6</v>
      </c>
      <c r="O5530" s="1">
        <v>2.8728071140993799E-6</v>
      </c>
      <c r="P5530" s="1">
        <v>1.82065677899952E-6</v>
      </c>
      <c r="Q5530" s="1">
        <v>1.6081005150102601E-6</v>
      </c>
      <c r="R5530" s="1">
        <v>6392.2947223920901</v>
      </c>
      <c r="S5530" s="1">
        <v>9532.92024341865</v>
      </c>
      <c r="T5530" s="1">
        <v>11.157177487214</v>
      </c>
      <c r="U5530" s="1">
        <v>325149.87424849498</v>
      </c>
      <c r="V5530" s="1">
        <f t="shared" si="345"/>
        <v>3.890521644620569E-2</v>
      </c>
      <c r="W5530" s="1">
        <f t="shared" si="346"/>
        <v>0.95459474392509958</v>
      </c>
      <c r="X5530" s="1">
        <f t="shared" si="347"/>
        <v>854.42041720168652</v>
      </c>
    </row>
    <row r="5531" spans="1:24" hidden="1" x14ac:dyDescent="0.3">
      <c r="A5531" s="18" t="str">
        <f t="shared" si="344"/>
        <v>Industrial - Other General Industrial Equipment_2021_75</v>
      </c>
      <c r="B5531" s="1" t="s">
        <v>40</v>
      </c>
      <c r="C5531" s="1">
        <v>2020</v>
      </c>
      <c r="D5531" s="1" t="s">
        <v>106</v>
      </c>
      <c r="E5531" s="1">
        <v>2021</v>
      </c>
      <c r="F5531" s="1">
        <v>75</v>
      </c>
      <c r="G5531" s="1" t="s">
        <v>5</v>
      </c>
      <c r="H5531" s="1">
        <v>1.20558889773214E-5</v>
      </c>
      <c r="I5531" s="1">
        <v>1.4587625662558899E-5</v>
      </c>
      <c r="J5531" s="1">
        <v>1.7360480127342801E-5</v>
      </c>
      <c r="K5531" s="1">
        <v>6.2531746702141505E-4</v>
      </c>
      <c r="L5531" s="1">
        <v>2.694226159767E-4</v>
      </c>
      <c r="M5531" s="1">
        <v>0.106097406653916</v>
      </c>
      <c r="N5531" s="1">
        <v>1.8483751966895801E-6</v>
      </c>
      <c r="O5531" s="1">
        <v>1.70050518095442E-6</v>
      </c>
      <c r="P5531" s="1">
        <v>9.805614632453171E-7</v>
      </c>
      <c r="Q5531" s="1">
        <v>8.6595277035775001E-7</v>
      </c>
      <c r="R5531" s="1">
        <v>3442.2135134776099</v>
      </c>
      <c r="S5531" s="1">
        <v>2962.93467025174</v>
      </c>
      <c r="T5531" s="1">
        <v>3.4677713811611199</v>
      </c>
      <c r="U5531" s="1">
        <v>194651.92551088601</v>
      </c>
      <c r="V5531" s="1">
        <f t="shared" si="345"/>
        <v>2.4815012983293038E-2</v>
      </c>
      <c r="W5531" s="1">
        <f t="shared" si="346"/>
        <v>0.45831486686790962</v>
      </c>
      <c r="X5531" s="1">
        <f t="shared" si="347"/>
        <v>854.42041720168288</v>
      </c>
    </row>
    <row r="5532" spans="1:24" hidden="1" x14ac:dyDescent="0.3">
      <c r="A5532" s="18" t="str">
        <f t="shared" si="344"/>
        <v>Industrial - Other General Industrial Equipment_2021_175</v>
      </c>
      <c r="B5532" s="1" t="s">
        <v>40</v>
      </c>
      <c r="C5532" s="1">
        <v>2020</v>
      </c>
      <c r="D5532" s="1" t="s">
        <v>106</v>
      </c>
      <c r="E5532" s="1">
        <v>2021</v>
      </c>
      <c r="F5532" s="1">
        <v>175</v>
      </c>
      <c r="G5532" s="1" t="s">
        <v>5</v>
      </c>
      <c r="H5532" s="1">
        <v>2.2695532548234002E-6</v>
      </c>
      <c r="I5532" s="1">
        <v>2.7461594383363099E-6</v>
      </c>
      <c r="J5532" s="1">
        <v>3.2681566869457001E-6</v>
      </c>
      <c r="K5532" s="1">
        <v>1.4726150697482501E-4</v>
      </c>
      <c r="L5532" s="1">
        <v>1.38287511373345E-5</v>
      </c>
      <c r="M5532" s="1">
        <v>2.82271062044171E-2</v>
      </c>
      <c r="N5532" s="1">
        <v>4.7291262463578701E-7</v>
      </c>
      <c r="O5532" s="1">
        <v>4.3507961466492402E-7</v>
      </c>
      <c r="P5532" s="1">
        <v>2.6090550853517001E-7</v>
      </c>
      <c r="Q5532" s="1">
        <v>2.3038584625004299E-7</v>
      </c>
      <c r="R5532" s="1">
        <v>915.79737420119295</v>
      </c>
      <c r="S5532" s="1">
        <v>386.46973959805302</v>
      </c>
      <c r="T5532" s="1">
        <v>0.45231800623840701</v>
      </c>
      <c r="U5532" s="1">
        <v>51786.945106139101</v>
      </c>
      <c r="V5532" s="1">
        <f t="shared" si="345"/>
        <v>1.7558768620166688E-2</v>
      </c>
      <c r="W5532" s="1">
        <f t="shared" si="346"/>
        <v>8.8420154393303224E-2</v>
      </c>
      <c r="X5532" s="1">
        <f t="shared" si="347"/>
        <v>854.42041720168265</v>
      </c>
    </row>
    <row r="5533" spans="1:24" hidden="1" x14ac:dyDescent="0.3">
      <c r="A5533" s="18" t="str">
        <f t="shared" si="344"/>
        <v>Industrial - Other General Industrial Equipment_2021_300</v>
      </c>
      <c r="B5533" s="1" t="s">
        <v>40</v>
      </c>
      <c r="C5533" s="1">
        <v>2020</v>
      </c>
      <c r="D5533" s="1" t="s">
        <v>106</v>
      </c>
      <c r="E5533" s="1">
        <v>2021</v>
      </c>
      <c r="F5533" s="1">
        <v>300</v>
      </c>
      <c r="G5533" s="1" t="s">
        <v>5</v>
      </c>
      <c r="H5533" s="1">
        <v>3.6132191121566599E-6</v>
      </c>
      <c r="I5533" s="1">
        <v>4.3719951257095602E-6</v>
      </c>
      <c r="J5533" s="1">
        <v>5.2030355215055901E-6</v>
      </c>
      <c r="K5533" s="1">
        <v>7.9883481199758893E-5</v>
      </c>
      <c r="L5533" s="1">
        <v>2.2015922208691799E-5</v>
      </c>
      <c r="M5533" s="1">
        <v>4.49386765443456E-2</v>
      </c>
      <c r="N5533" s="1">
        <v>7.4595055760686198E-7</v>
      </c>
      <c r="O5533" s="1">
        <v>6.86274512998313E-7</v>
      </c>
      <c r="P5533" s="1">
        <v>4.1537195388683702E-7</v>
      </c>
      <c r="Q5533" s="1">
        <v>3.6678343681598901E-7</v>
      </c>
      <c r="R5533" s="1">
        <v>1457.98586937503</v>
      </c>
      <c r="S5533" s="1">
        <v>386.46973959805302</v>
      </c>
      <c r="T5533" s="1">
        <v>0.45231800623840701</v>
      </c>
      <c r="U5533" s="1">
        <v>82446.877780918003</v>
      </c>
      <c r="V5533" s="1">
        <f t="shared" si="345"/>
        <v>1.7558768620166729E-2</v>
      </c>
      <c r="W5533" s="1">
        <f t="shared" si="346"/>
        <v>8.8420154393303418E-2</v>
      </c>
      <c r="X5533" s="1">
        <f t="shared" si="347"/>
        <v>854.42041720168265</v>
      </c>
    </row>
    <row r="5534" spans="1:24" hidden="1" x14ac:dyDescent="0.3">
      <c r="A5534" s="18" t="str">
        <f t="shared" si="344"/>
        <v>Industrial - Other General Industrial Equipment_2021_600</v>
      </c>
      <c r="B5534" s="1" t="s">
        <v>40</v>
      </c>
      <c r="C5534" s="1">
        <v>2020</v>
      </c>
      <c r="D5534" s="1" t="s">
        <v>106</v>
      </c>
      <c r="E5534" s="1">
        <v>2021</v>
      </c>
      <c r="F5534" s="1">
        <v>600</v>
      </c>
      <c r="G5534" s="1" t="s">
        <v>5</v>
      </c>
      <c r="H5534" s="1">
        <v>9.5806763020778993E-6</v>
      </c>
      <c r="I5534" s="1">
        <v>1.15926183255142E-5</v>
      </c>
      <c r="J5534" s="1">
        <v>1.37961738749921E-5</v>
      </c>
      <c r="K5534" s="1">
        <v>2.1076125664627301E-4</v>
      </c>
      <c r="L5534" s="1">
        <v>5.8376593731484501E-5</v>
      </c>
      <c r="M5534" s="1">
        <v>0.119157709524616</v>
      </c>
      <c r="N5534" s="1">
        <v>1.9779345254044399E-6</v>
      </c>
      <c r="O5534" s="1">
        <v>1.8196997633720899E-6</v>
      </c>
      <c r="P5534" s="1">
        <v>1.10138469647807E-6</v>
      </c>
      <c r="Q5534" s="1">
        <v>9.7254920668239705E-7</v>
      </c>
      <c r="R5534" s="1">
        <v>3865.9406567647302</v>
      </c>
      <c r="S5534" s="1">
        <v>644.11623266342201</v>
      </c>
      <c r="T5534" s="1">
        <v>0.75386334373067798</v>
      </c>
      <c r="U5534" s="1">
        <v>218613.04936596501</v>
      </c>
      <c r="V5534" s="1">
        <f t="shared" si="345"/>
        <v>1.7558768620166677E-2</v>
      </c>
      <c r="W5534" s="1">
        <f t="shared" si="346"/>
        <v>8.8420154393303821E-2</v>
      </c>
      <c r="X5534" s="1">
        <f t="shared" si="347"/>
        <v>854.42041720168345</v>
      </c>
    </row>
    <row r="5535" spans="1:24" hidden="1" x14ac:dyDescent="0.3">
      <c r="A5535" s="18" t="str">
        <f t="shared" si="344"/>
        <v>Industrial - Other General Industrial Equipment_2021_750</v>
      </c>
      <c r="B5535" s="1" t="s">
        <v>40</v>
      </c>
      <c r="C5535" s="1">
        <v>2020</v>
      </c>
      <c r="D5535" s="1" t="s">
        <v>106</v>
      </c>
      <c r="E5535" s="1">
        <v>2021</v>
      </c>
      <c r="F5535" s="1">
        <v>750</v>
      </c>
      <c r="G5535" s="1" t="s">
        <v>5</v>
      </c>
      <c r="H5535" s="1">
        <v>1.06364137614111E-5</v>
      </c>
      <c r="I5535" s="1">
        <v>1.28700606513075E-5</v>
      </c>
      <c r="J5535" s="1">
        <v>1.5316435816431999E-5</v>
      </c>
      <c r="K5535" s="1">
        <v>2.3398597968272199E-4</v>
      </c>
      <c r="L5535" s="1">
        <v>6.4809371001836697E-5</v>
      </c>
      <c r="M5535" s="1">
        <v>0.132288229077417</v>
      </c>
      <c r="N5535" s="1">
        <v>2.1958919539551998E-6</v>
      </c>
      <c r="O5535" s="1">
        <v>2.02022059763878E-6</v>
      </c>
      <c r="P5535" s="1">
        <v>1.22275118925437E-6</v>
      </c>
      <c r="Q5535" s="1">
        <v>1.07971874212706E-6</v>
      </c>
      <c r="R5535" s="1">
        <v>4291.9459029727504</v>
      </c>
      <c r="S5535" s="1">
        <v>386.46973959805302</v>
      </c>
      <c r="T5535" s="1">
        <v>0.45231800623840701</v>
      </c>
      <c r="U5535" s="1">
        <v>242702.996467577</v>
      </c>
      <c r="V5535" s="1">
        <f t="shared" si="345"/>
        <v>1.7558768620166729E-2</v>
      </c>
      <c r="W5535" s="1">
        <f t="shared" si="346"/>
        <v>8.8420154393303863E-2</v>
      </c>
      <c r="X5535" s="1">
        <f t="shared" si="347"/>
        <v>854.42041720168265</v>
      </c>
    </row>
    <row r="5536" spans="1:24" hidden="1" x14ac:dyDescent="0.3">
      <c r="A5536" s="18" t="str">
        <f t="shared" si="344"/>
        <v>Industrial - Other Material Handling Equipment_1969_25</v>
      </c>
      <c r="B5536" s="1" t="s">
        <v>40</v>
      </c>
      <c r="C5536" s="1">
        <v>2020</v>
      </c>
      <c r="D5536" s="1" t="s">
        <v>107</v>
      </c>
      <c r="E5536" s="1">
        <v>1969</v>
      </c>
      <c r="F5536" s="1">
        <v>25</v>
      </c>
      <c r="G5536" s="1" t="s">
        <v>5</v>
      </c>
      <c r="H5536" s="1">
        <v>0</v>
      </c>
      <c r="I5536" s="1">
        <v>0</v>
      </c>
      <c r="J5536" s="1">
        <v>0</v>
      </c>
      <c r="K5536" s="1">
        <v>0</v>
      </c>
      <c r="L5536" s="1">
        <v>0</v>
      </c>
      <c r="M5536" s="1">
        <v>0</v>
      </c>
      <c r="N5536" s="1">
        <v>0</v>
      </c>
      <c r="O5536" s="1">
        <v>0</v>
      </c>
      <c r="P5536" s="1">
        <v>0</v>
      </c>
      <c r="Q5536" s="1">
        <v>0</v>
      </c>
      <c r="R5536" s="1">
        <v>0</v>
      </c>
      <c r="S5536" s="1">
        <v>0</v>
      </c>
      <c r="T5536" s="1">
        <v>0</v>
      </c>
      <c r="U5536" s="1">
        <v>0</v>
      </c>
      <c r="V5536" s="1">
        <f t="shared" si="345"/>
        <v>0</v>
      </c>
      <c r="W5536" s="1">
        <f t="shared" si="346"/>
        <v>0</v>
      </c>
      <c r="X5536" s="1" t="e">
        <f t="shared" si="347"/>
        <v>#DIV/0!</v>
      </c>
    </row>
    <row r="5537" spans="1:24" hidden="1" x14ac:dyDescent="0.3">
      <c r="A5537" s="18" t="str">
        <f t="shared" si="344"/>
        <v>Industrial - Other Material Handling Equipment_1969_100</v>
      </c>
      <c r="B5537" s="1" t="s">
        <v>40</v>
      </c>
      <c r="C5537" s="1">
        <v>2020</v>
      </c>
      <c r="D5537" s="1" t="s">
        <v>107</v>
      </c>
      <c r="E5537" s="1">
        <v>1969</v>
      </c>
      <c r="F5537" s="1">
        <v>100</v>
      </c>
      <c r="G5537" s="1" t="s">
        <v>5</v>
      </c>
      <c r="H5537" s="1">
        <v>1.4109642184128599E-5</v>
      </c>
      <c r="I5537" s="1">
        <v>1.7072667042795601E-5</v>
      </c>
      <c r="J5537" s="1">
        <v>2.0317884745145099E-5</v>
      </c>
      <c r="K5537" s="1">
        <v>5.5345520952689698E-5</v>
      </c>
      <c r="L5537" s="1">
        <v>1.35205852068541E-4</v>
      </c>
      <c r="M5537" s="1">
        <v>4.6210807916238902E-3</v>
      </c>
      <c r="N5537" s="1">
        <v>9.9130444283990292E-6</v>
      </c>
      <c r="O5537" s="1">
        <v>9.1200008741271095E-6</v>
      </c>
      <c r="P5537" s="1">
        <v>4.2300894320839201E-8</v>
      </c>
      <c r="Q5537" s="1">
        <v>3.7716640205983699E-8</v>
      </c>
      <c r="R5537" s="1">
        <v>149.925877073381</v>
      </c>
      <c r="S5537" s="1">
        <v>76.762486355549996</v>
      </c>
      <c r="T5537" s="1">
        <v>0.34409327869836998</v>
      </c>
      <c r="U5537" s="1">
        <v>7330.8174469550304</v>
      </c>
      <c r="V5537" s="1">
        <f t="shared" si="345"/>
        <v>0.77114769811200001</v>
      </c>
      <c r="W5537" s="1">
        <f t="shared" si="346"/>
        <v>6.1070529479999811</v>
      </c>
      <c r="X5537" s="1">
        <f t="shared" si="347"/>
        <v>223.08627080983908</v>
      </c>
    </row>
    <row r="5538" spans="1:24" hidden="1" x14ac:dyDescent="0.3">
      <c r="A5538" s="18" t="str">
        <f t="shared" si="344"/>
        <v>Industrial - Other Material Handling Equipment_1969_175</v>
      </c>
      <c r="B5538" s="1" t="s">
        <v>40</v>
      </c>
      <c r="C5538" s="1">
        <v>2020</v>
      </c>
      <c r="D5538" s="1" t="s">
        <v>107</v>
      </c>
      <c r="E5538" s="1">
        <v>1969</v>
      </c>
      <c r="F5538" s="1">
        <v>175</v>
      </c>
      <c r="G5538" s="1" t="s">
        <v>5</v>
      </c>
      <c r="H5538" s="1">
        <v>5.7814863889308199E-5</v>
      </c>
      <c r="I5538" s="1">
        <v>6.9955985306062994E-5</v>
      </c>
      <c r="J5538" s="1">
        <v>8.3253404000603896E-5</v>
      </c>
      <c r="K5538" s="1">
        <v>2.26518829447037E-4</v>
      </c>
      <c r="L5538" s="1">
        <v>6.5060963461122296E-4</v>
      </c>
      <c r="M5538" s="1">
        <v>2.0650410944049302E-2</v>
      </c>
      <c r="N5538" s="1">
        <v>4.0604438792315599E-5</v>
      </c>
      <c r="O5538" s="1">
        <v>3.7356083688930399E-5</v>
      </c>
      <c r="P5538" s="1">
        <v>1.89188844129796E-7</v>
      </c>
      <c r="Q5538" s="1">
        <v>1.6854587807557399E-7</v>
      </c>
      <c r="R5538" s="1">
        <v>669.97984071695498</v>
      </c>
      <c r="S5538" s="1">
        <v>212.82399342076201</v>
      </c>
      <c r="T5538" s="1">
        <v>0.51613991804755499</v>
      </c>
      <c r="U5538" s="1">
        <v>33484.308298199903</v>
      </c>
      <c r="V5538" s="1">
        <f t="shared" si="345"/>
        <v>0.69178660189999364</v>
      </c>
      <c r="W5538" s="1">
        <f t="shared" si="346"/>
        <v>6.4338030023013104</v>
      </c>
      <c r="X5538" s="1">
        <f t="shared" si="347"/>
        <v>412.33779054685186</v>
      </c>
    </row>
    <row r="5539" spans="1:24" hidden="1" x14ac:dyDescent="0.3">
      <c r="A5539" s="18" t="str">
        <f t="shared" si="344"/>
        <v>Industrial - Other Material Handling Equipment_1969_600</v>
      </c>
      <c r="B5539" s="1" t="s">
        <v>40</v>
      </c>
      <c r="C5539" s="1">
        <v>2020</v>
      </c>
      <c r="D5539" s="1" t="s">
        <v>107</v>
      </c>
      <c r="E5539" s="1">
        <v>1969</v>
      </c>
      <c r="F5539" s="1">
        <v>600</v>
      </c>
      <c r="G5539" s="1" t="s">
        <v>5</v>
      </c>
      <c r="H5539" s="1">
        <v>2.0992676645759301E-4</v>
      </c>
      <c r="I5539" s="1">
        <v>2.5401138741368799E-4</v>
      </c>
      <c r="J5539" s="1">
        <v>3.0229454369893498E-4</v>
      </c>
      <c r="K5539" s="1">
        <v>2.3145048686000601E-3</v>
      </c>
      <c r="L5539" s="1">
        <v>2.5488729631201498E-3</v>
      </c>
      <c r="M5539" s="1">
        <v>8.6161315106023803E-2</v>
      </c>
      <c r="N5539" s="1">
        <v>1.4234792379674301E-4</v>
      </c>
      <c r="O5539" s="1">
        <v>1.3096008989300299E-4</v>
      </c>
      <c r="P5539" s="1">
        <v>7.9030628393430805E-7</v>
      </c>
      <c r="Q5539" s="1">
        <v>7.0323707116713496E-7</v>
      </c>
      <c r="R5539" s="1">
        <v>2795.40897888677</v>
      </c>
      <c r="S5539" s="1">
        <v>408.18452119563699</v>
      </c>
      <c r="T5539" s="1">
        <v>0.51613991804755499</v>
      </c>
      <c r="U5539" s="1">
        <v>136741.814600538</v>
      </c>
      <c r="V5539" s="1">
        <f t="shared" si="345"/>
        <v>0.61509252395983638</v>
      </c>
      <c r="W5539" s="1">
        <f t="shared" si="346"/>
        <v>6.1721355097565826</v>
      </c>
      <c r="X5539" s="1">
        <f t="shared" si="347"/>
        <v>790.84083002087925</v>
      </c>
    </row>
    <row r="5540" spans="1:24" hidden="1" x14ac:dyDescent="0.3">
      <c r="A5540" s="18" t="str">
        <f t="shared" si="344"/>
        <v>Industrial - Other Material Handling Equipment_1973_600</v>
      </c>
      <c r="B5540" s="1" t="s">
        <v>40</v>
      </c>
      <c r="C5540" s="1">
        <v>2020</v>
      </c>
      <c r="D5540" s="1" t="s">
        <v>107</v>
      </c>
      <c r="E5540" s="1">
        <v>1973</v>
      </c>
      <c r="F5540" s="1">
        <v>600</v>
      </c>
      <c r="G5540" s="1" t="s">
        <v>5</v>
      </c>
      <c r="H5540" s="1">
        <v>1.4800147896646201E-5</v>
      </c>
      <c r="I5540" s="1">
        <v>1.7908178954941901E-5</v>
      </c>
      <c r="J5540" s="1">
        <v>2.1312212971170601E-5</v>
      </c>
      <c r="K5540" s="1">
        <v>2.1642140258605299E-4</v>
      </c>
      <c r="L5540" s="1">
        <v>2.04336958786832E-4</v>
      </c>
      <c r="M5540" s="1">
        <v>8.0566487100039493E-3</v>
      </c>
      <c r="N5540" s="1">
        <v>9.5269360569860697E-6</v>
      </c>
      <c r="O5540" s="1">
        <v>8.7647811724271793E-6</v>
      </c>
      <c r="P5540" s="1">
        <v>7.4043708307911403E-8</v>
      </c>
      <c r="Q5540" s="1">
        <v>6.57572837099088E-8</v>
      </c>
      <c r="R5540" s="1">
        <v>261.389094583435</v>
      </c>
      <c r="S5540" s="1">
        <v>38.381243177774998</v>
      </c>
      <c r="T5540" s="1">
        <v>0.17204663934918499</v>
      </c>
      <c r="U5540" s="1">
        <v>12780.953978199001</v>
      </c>
      <c r="V5540" s="1">
        <f t="shared" si="345"/>
        <v>0.4639559569920011</v>
      </c>
      <c r="W5540" s="1">
        <f t="shared" si="346"/>
        <v>5.2938576000000275</v>
      </c>
      <c r="X5540" s="1">
        <f t="shared" si="347"/>
        <v>223.08627080983908</v>
      </c>
    </row>
    <row r="5541" spans="1:24" hidden="1" x14ac:dyDescent="0.3">
      <c r="A5541" s="18" t="str">
        <f t="shared" si="344"/>
        <v>Industrial - Other Material Handling Equipment_1974_600</v>
      </c>
      <c r="B5541" s="1" t="s">
        <v>40</v>
      </c>
      <c r="C5541" s="1">
        <v>2020</v>
      </c>
      <c r="D5541" s="1" t="s">
        <v>107</v>
      </c>
      <c r="E5541" s="1">
        <v>1974</v>
      </c>
      <c r="F5541" s="1">
        <v>600</v>
      </c>
      <c r="G5541" s="1" t="s">
        <v>5</v>
      </c>
      <c r="H5541" s="1">
        <v>1.9511306085969101E-5</v>
      </c>
      <c r="I5541" s="1">
        <v>2.3608680364022599E-5</v>
      </c>
      <c r="J5541" s="1">
        <v>2.80962807637955E-5</v>
      </c>
      <c r="K5541" s="1">
        <v>2.85312299505337E-4</v>
      </c>
      <c r="L5541" s="1">
        <v>2.6938115587813599E-4</v>
      </c>
      <c r="M5541" s="1">
        <v>1.0621227578653801E-2</v>
      </c>
      <c r="N5541" s="1">
        <v>1.2559534321372E-5</v>
      </c>
      <c r="O5541" s="1">
        <v>1.1554771575662201E-5</v>
      </c>
      <c r="P5541" s="1">
        <v>9.7613177018537894E-8</v>
      </c>
      <c r="Q5541" s="1">
        <v>8.6689031677627505E-8</v>
      </c>
      <c r="R5541" s="1">
        <v>344.594031597982</v>
      </c>
      <c r="S5541" s="1">
        <v>38.381243177774998</v>
      </c>
      <c r="T5541" s="1">
        <v>0.17204663934918499</v>
      </c>
      <c r="U5541" s="1">
        <v>16849.3657550432</v>
      </c>
      <c r="V5541" s="1">
        <f t="shared" si="345"/>
        <v>0.46395595699200093</v>
      </c>
      <c r="W5541" s="1">
        <f t="shared" si="346"/>
        <v>5.2938576000000062</v>
      </c>
      <c r="X5541" s="1">
        <f t="shared" si="347"/>
        <v>223.08627080983908</v>
      </c>
    </row>
    <row r="5542" spans="1:24" hidden="1" x14ac:dyDescent="0.3">
      <c r="A5542" s="18" t="str">
        <f t="shared" si="344"/>
        <v>Industrial - Other Material Handling Equipment_1975_300</v>
      </c>
      <c r="B5542" s="1" t="s">
        <v>40</v>
      </c>
      <c r="C5542" s="1">
        <v>2020</v>
      </c>
      <c r="D5542" s="1" t="s">
        <v>107</v>
      </c>
      <c r="E5542" s="1">
        <v>1975</v>
      </c>
      <c r="F5542" s="1">
        <v>300</v>
      </c>
      <c r="G5542" s="1" t="s">
        <v>5</v>
      </c>
      <c r="H5542" s="1">
        <v>9.7508232243326098E-6</v>
      </c>
      <c r="I5542" s="1">
        <v>1.17984961014424E-5</v>
      </c>
      <c r="J5542" s="1">
        <v>1.40411854430389E-5</v>
      </c>
      <c r="K5542" s="1">
        <v>5.0424245124545001E-5</v>
      </c>
      <c r="L5542" s="1">
        <v>1.2416691774929501E-4</v>
      </c>
      <c r="M5542" s="1">
        <v>4.5968866513536001E-3</v>
      </c>
      <c r="N5542" s="1">
        <v>6.45625348486923E-6</v>
      </c>
      <c r="O5542" s="1">
        <v>5.9397532060797E-6</v>
      </c>
      <c r="P5542" s="1">
        <v>4.2207972064573399E-8</v>
      </c>
      <c r="Q5542" s="1">
        <v>3.7519170885533501E-8</v>
      </c>
      <c r="R5542" s="1">
        <v>149.140924837395</v>
      </c>
      <c r="S5542" s="1">
        <v>38.381243177774998</v>
      </c>
      <c r="T5542" s="1">
        <v>0.17204663934918499</v>
      </c>
      <c r="U5542" s="1">
        <v>7292.4362037772498</v>
      </c>
      <c r="V5542" s="1">
        <f t="shared" si="345"/>
        <v>0.53572586601599792</v>
      </c>
      <c r="W5542" s="1">
        <f t="shared" si="346"/>
        <v>5.6379583439999656</v>
      </c>
      <c r="X5542" s="1">
        <f t="shared" si="347"/>
        <v>223.08627080983908</v>
      </c>
    </row>
    <row r="5543" spans="1:24" hidden="1" x14ac:dyDescent="0.3">
      <c r="A5543" s="18" t="str">
        <f t="shared" si="344"/>
        <v>Industrial - Other Material Handling Equipment_1976_175</v>
      </c>
      <c r="B5543" s="1" t="s">
        <v>40</v>
      </c>
      <c r="C5543" s="1">
        <v>2020</v>
      </c>
      <c r="D5543" s="1" t="s">
        <v>107</v>
      </c>
      <c r="E5543" s="1">
        <v>1976</v>
      </c>
      <c r="F5543" s="1">
        <v>175</v>
      </c>
      <c r="G5543" s="1" t="s">
        <v>5</v>
      </c>
      <c r="H5543" s="1">
        <v>6.3123750346995304E-6</v>
      </c>
      <c r="I5543" s="1">
        <v>7.6379737919864307E-6</v>
      </c>
      <c r="J5543" s="1">
        <v>9.0898200499673192E-6</v>
      </c>
      <c r="K5543" s="1">
        <v>3.2643063949047601E-5</v>
      </c>
      <c r="L5543" s="1">
        <v>8.0381741490333599E-5</v>
      </c>
      <c r="M5543" s="1">
        <v>2.9758792532446998E-3</v>
      </c>
      <c r="N5543" s="1">
        <v>4.1795746244153401E-6</v>
      </c>
      <c r="O5543" s="1">
        <v>3.8452086544621203E-6</v>
      </c>
      <c r="P5543" s="1">
        <v>2.7324108231276501E-8</v>
      </c>
      <c r="Q5543" s="1">
        <v>2.4288726415371701E-8</v>
      </c>
      <c r="R5543" s="1">
        <v>96.549125026313902</v>
      </c>
      <c r="S5543" s="1">
        <v>38.381243177774998</v>
      </c>
      <c r="T5543" s="1">
        <v>0.17204663934918499</v>
      </c>
      <c r="U5543" s="1">
        <v>4720.8929108663297</v>
      </c>
      <c r="V5543" s="1">
        <f t="shared" si="345"/>
        <v>0.53572586601599992</v>
      </c>
      <c r="W5543" s="1">
        <f t="shared" si="346"/>
        <v>5.6379583439999967</v>
      </c>
      <c r="X5543" s="1">
        <f t="shared" si="347"/>
        <v>223.08627080983908</v>
      </c>
    </row>
    <row r="5544" spans="1:24" hidden="1" x14ac:dyDescent="0.3">
      <c r="A5544" s="18" t="str">
        <f t="shared" si="344"/>
        <v>Industrial - Other Material Handling Equipment_1977_25</v>
      </c>
      <c r="B5544" s="1" t="s">
        <v>40</v>
      </c>
      <c r="C5544" s="1">
        <v>2020</v>
      </c>
      <c r="D5544" s="1" t="s">
        <v>107</v>
      </c>
      <c r="E5544" s="1">
        <v>1977</v>
      </c>
      <c r="F5544" s="1">
        <v>25</v>
      </c>
      <c r="G5544" s="1" t="s">
        <v>5</v>
      </c>
      <c r="H5544" s="1">
        <v>0</v>
      </c>
      <c r="I5544" s="1">
        <v>0</v>
      </c>
      <c r="J5544" s="1">
        <v>0</v>
      </c>
      <c r="K5544" s="1">
        <v>0</v>
      </c>
      <c r="L5544" s="1">
        <v>0</v>
      </c>
      <c r="M5544" s="1">
        <v>0</v>
      </c>
      <c r="N5544" s="1">
        <v>0</v>
      </c>
      <c r="O5544" s="1">
        <v>0</v>
      </c>
      <c r="P5544" s="1">
        <v>0</v>
      </c>
      <c r="Q5544" s="1">
        <v>0</v>
      </c>
      <c r="R5544" s="1">
        <v>0</v>
      </c>
      <c r="S5544" s="1">
        <v>0</v>
      </c>
      <c r="T5544" s="1">
        <v>0</v>
      </c>
      <c r="U5544" s="1">
        <v>0</v>
      </c>
      <c r="V5544" s="1">
        <f t="shared" si="345"/>
        <v>0</v>
      </c>
      <c r="W5544" s="1">
        <f t="shared" si="346"/>
        <v>0</v>
      </c>
      <c r="X5544" s="1" t="e">
        <f t="shared" si="347"/>
        <v>#DIV/0!</v>
      </c>
    </row>
    <row r="5545" spans="1:24" hidden="1" x14ac:dyDescent="0.3">
      <c r="A5545" s="18" t="str">
        <f t="shared" si="344"/>
        <v>Industrial - Other Material Handling Equipment_1978_300</v>
      </c>
      <c r="B5545" s="1" t="s">
        <v>40</v>
      </c>
      <c r="C5545" s="1">
        <v>2020</v>
      </c>
      <c r="D5545" s="1" t="s">
        <v>107</v>
      </c>
      <c r="E5545" s="1">
        <v>1978</v>
      </c>
      <c r="F5545" s="1">
        <v>300</v>
      </c>
      <c r="G5545" s="1" t="s">
        <v>5</v>
      </c>
      <c r="H5545" s="1">
        <v>4.3281340410406502E-5</v>
      </c>
      <c r="I5545" s="1">
        <v>5.2370421896591903E-5</v>
      </c>
      <c r="J5545" s="1">
        <v>6.2325130190985404E-5</v>
      </c>
      <c r="K5545" s="1">
        <v>2.23819965551943E-4</v>
      </c>
      <c r="L5545" s="1">
        <v>5.5114429942770902E-4</v>
      </c>
      <c r="M5545" s="1">
        <v>2.0404371139535901E-2</v>
      </c>
      <c r="N5545" s="1">
        <v>2.8657611611416E-5</v>
      </c>
      <c r="O5545" s="1">
        <v>2.6365002682502701E-5</v>
      </c>
      <c r="P5545" s="1">
        <v>1.87350089826366E-7</v>
      </c>
      <c r="Q5545" s="1">
        <v>1.6653773426644601E-7</v>
      </c>
      <c r="R5545" s="1">
        <v>661.99735022393304</v>
      </c>
      <c r="S5545" s="1">
        <v>136.061507065212</v>
      </c>
      <c r="T5545" s="1">
        <v>0.17204663934918499</v>
      </c>
      <c r="U5545" s="1">
        <v>32382.638681520501</v>
      </c>
      <c r="V5545" s="1">
        <f t="shared" si="345"/>
        <v>0.53550365473019967</v>
      </c>
      <c r="W5545" s="1">
        <f t="shared" si="346"/>
        <v>5.6356198010018401</v>
      </c>
      <c r="X5545" s="1">
        <f t="shared" si="347"/>
        <v>790.84083002087743</v>
      </c>
    </row>
    <row r="5546" spans="1:24" hidden="1" x14ac:dyDescent="0.3">
      <c r="A5546" s="18" t="str">
        <f t="shared" si="344"/>
        <v>Industrial - Other Material Handling Equipment_1978_600</v>
      </c>
      <c r="B5546" s="1" t="s">
        <v>40</v>
      </c>
      <c r="C5546" s="1">
        <v>2020</v>
      </c>
      <c r="D5546" s="1" t="s">
        <v>107</v>
      </c>
      <c r="E5546" s="1">
        <v>1978</v>
      </c>
      <c r="F5546" s="1">
        <v>600</v>
      </c>
      <c r="G5546" s="1" t="s">
        <v>5</v>
      </c>
      <c r="H5546" s="1">
        <v>1.4889037673803201E-5</v>
      </c>
      <c r="I5546" s="1">
        <v>1.8015735585301901E-5</v>
      </c>
      <c r="J5546" s="1">
        <v>2.1440214250276701E-5</v>
      </c>
      <c r="K5546" s="1">
        <v>2.1772123082981301E-4</v>
      </c>
      <c r="L5546" s="1">
        <v>2.0556420778855501E-4</v>
      </c>
      <c r="M5546" s="1">
        <v>8.1050369905445192E-3</v>
      </c>
      <c r="N5546" s="1">
        <v>9.5841548921631605E-6</v>
      </c>
      <c r="O5546" s="1">
        <v>8.8174225007901102E-6</v>
      </c>
      <c r="P5546" s="1">
        <v>7.4488415264715804E-8</v>
      </c>
      <c r="Q5546" s="1">
        <v>6.6152222350809197E-8</v>
      </c>
      <c r="R5546" s="1">
        <v>262.95899905540699</v>
      </c>
      <c r="S5546" s="1">
        <v>38.381243177774998</v>
      </c>
      <c r="T5546" s="1">
        <v>0.17204663934918499</v>
      </c>
      <c r="U5546" s="1">
        <v>12857.7164645546</v>
      </c>
      <c r="V5546" s="1">
        <f t="shared" si="345"/>
        <v>0.46395595699199904</v>
      </c>
      <c r="W5546" s="1">
        <f t="shared" si="346"/>
        <v>5.293857600000015</v>
      </c>
      <c r="X5546" s="1">
        <f t="shared" si="347"/>
        <v>223.08627080983908</v>
      </c>
    </row>
    <row r="5547" spans="1:24" hidden="1" x14ac:dyDescent="0.3">
      <c r="A5547" s="18" t="str">
        <f t="shared" si="344"/>
        <v>Industrial - Other Material Handling Equipment_1979_300</v>
      </c>
      <c r="B5547" s="1" t="s">
        <v>40</v>
      </c>
      <c r="C5547" s="1">
        <v>2020</v>
      </c>
      <c r="D5547" s="1" t="s">
        <v>107</v>
      </c>
      <c r="E5547" s="1">
        <v>1979</v>
      </c>
      <c r="F5547" s="1">
        <v>300</v>
      </c>
      <c r="G5547" s="1" t="s">
        <v>5</v>
      </c>
      <c r="H5547" s="1">
        <v>1.05206250578325E-5</v>
      </c>
      <c r="I5547" s="1">
        <v>1.27299563199773E-5</v>
      </c>
      <c r="J5547" s="1">
        <v>1.51497000832788E-5</v>
      </c>
      <c r="K5547" s="1">
        <v>5.4405106581745997E-5</v>
      </c>
      <c r="L5547" s="1">
        <v>1.3396956915055601E-4</v>
      </c>
      <c r="M5547" s="1">
        <v>4.9597987554078401E-3</v>
      </c>
      <c r="N5547" s="1">
        <v>6.9659577073589098E-6</v>
      </c>
      <c r="O5547" s="1">
        <v>6.4086810907702002E-6</v>
      </c>
      <c r="P5547" s="1">
        <v>4.5540180385460899E-8</v>
      </c>
      <c r="Q5547" s="1">
        <v>4.04812106922862E-8</v>
      </c>
      <c r="R5547" s="1">
        <v>160.915208377189</v>
      </c>
      <c r="S5547" s="1">
        <v>38.381243177774998</v>
      </c>
      <c r="T5547" s="1">
        <v>0.17204663934918499</v>
      </c>
      <c r="U5547" s="1">
        <v>7868.15485144388</v>
      </c>
      <c r="V5547" s="1">
        <f t="shared" si="345"/>
        <v>0.53572586601599648</v>
      </c>
      <c r="W5547" s="1">
        <f t="shared" si="346"/>
        <v>5.6379583439999994</v>
      </c>
      <c r="X5547" s="1">
        <f t="shared" si="347"/>
        <v>223.08627080983908</v>
      </c>
    </row>
    <row r="5548" spans="1:24" hidden="1" x14ac:dyDescent="0.3">
      <c r="A5548" s="18" t="str">
        <f t="shared" si="344"/>
        <v>Industrial - Other Material Handling Equipment_1981_25</v>
      </c>
      <c r="B5548" s="1" t="s">
        <v>40</v>
      </c>
      <c r="C5548" s="1">
        <v>2020</v>
      </c>
      <c r="D5548" s="1" t="s">
        <v>107</v>
      </c>
      <c r="E5548" s="1">
        <v>1981</v>
      </c>
      <c r="F5548" s="1">
        <v>25</v>
      </c>
      <c r="G5548" s="1" t="s">
        <v>5</v>
      </c>
      <c r="H5548" s="1">
        <v>0</v>
      </c>
      <c r="I5548" s="1">
        <v>0</v>
      </c>
      <c r="J5548" s="1">
        <v>0</v>
      </c>
      <c r="K5548" s="1">
        <v>0</v>
      </c>
      <c r="L5548" s="1">
        <v>0</v>
      </c>
      <c r="M5548" s="1">
        <v>0</v>
      </c>
      <c r="N5548" s="1">
        <v>0</v>
      </c>
      <c r="O5548" s="1">
        <v>0</v>
      </c>
      <c r="P5548" s="1">
        <v>0</v>
      </c>
      <c r="Q5548" s="1">
        <v>0</v>
      </c>
      <c r="R5548" s="1">
        <v>0</v>
      </c>
      <c r="S5548" s="1">
        <v>0</v>
      </c>
      <c r="T5548" s="1">
        <v>0</v>
      </c>
      <c r="U5548" s="1">
        <v>0</v>
      </c>
      <c r="V5548" s="1">
        <f t="shared" si="345"/>
        <v>0</v>
      </c>
      <c r="W5548" s="1">
        <f t="shared" si="346"/>
        <v>0</v>
      </c>
      <c r="X5548" s="1" t="e">
        <f t="shared" si="347"/>
        <v>#DIV/0!</v>
      </c>
    </row>
    <row r="5549" spans="1:24" hidden="1" x14ac:dyDescent="0.3">
      <c r="A5549" s="18" t="str">
        <f t="shared" si="344"/>
        <v>Industrial - Other Material Handling Equipment_1981_175</v>
      </c>
      <c r="B5549" s="1" t="s">
        <v>40</v>
      </c>
      <c r="C5549" s="1">
        <v>2020</v>
      </c>
      <c r="D5549" s="1" t="s">
        <v>107</v>
      </c>
      <c r="E5549" s="1">
        <v>1981</v>
      </c>
      <c r="F5549" s="1">
        <v>175</v>
      </c>
      <c r="G5549" s="1" t="s">
        <v>5</v>
      </c>
      <c r="H5549" s="1">
        <v>5.8843290576147998E-6</v>
      </c>
      <c r="I5549" s="1">
        <v>7.1200381597139103E-6</v>
      </c>
      <c r="J5549" s="1">
        <v>8.4734338429653099E-6</v>
      </c>
      <c r="K5549" s="1">
        <v>3.16845047675945E-5</v>
      </c>
      <c r="L5549" s="1">
        <v>7.30322244825169E-5</v>
      </c>
      <c r="M5549" s="1">
        <v>2.9516851129744201E-3</v>
      </c>
      <c r="N5549" s="1">
        <v>4.1455943429160303E-6</v>
      </c>
      <c r="O5549" s="1">
        <v>3.81394679548275E-6</v>
      </c>
      <c r="P5549" s="1">
        <v>2.7113262785529601E-8</v>
      </c>
      <c r="Q5549" s="1">
        <v>2.40912570949215E-8</v>
      </c>
      <c r="R5549" s="1">
        <v>95.764172790327606</v>
      </c>
      <c r="S5549" s="1">
        <v>38.381243177774998</v>
      </c>
      <c r="T5549" s="1">
        <v>0.17204663934918499</v>
      </c>
      <c r="U5549" s="1">
        <v>4682.51166768855</v>
      </c>
      <c r="V5549" s="1">
        <f t="shared" si="345"/>
        <v>0.5034913963200004</v>
      </c>
      <c r="W5549" s="1">
        <f t="shared" si="346"/>
        <v>5.1644521920000006</v>
      </c>
      <c r="X5549" s="1">
        <f t="shared" si="347"/>
        <v>223.08627080983908</v>
      </c>
    </row>
    <row r="5550" spans="1:24" hidden="1" x14ac:dyDescent="0.3">
      <c r="A5550" s="18" t="str">
        <f t="shared" si="344"/>
        <v>Industrial - Other Material Handling Equipment_1982_25</v>
      </c>
      <c r="B5550" s="1" t="s">
        <v>40</v>
      </c>
      <c r="C5550" s="1">
        <v>2020</v>
      </c>
      <c r="D5550" s="1" t="s">
        <v>107</v>
      </c>
      <c r="E5550" s="1">
        <v>1982</v>
      </c>
      <c r="F5550" s="1">
        <v>25</v>
      </c>
      <c r="G5550" s="1" t="s">
        <v>5</v>
      </c>
      <c r="H5550" s="1">
        <v>0</v>
      </c>
      <c r="I5550" s="1">
        <v>0</v>
      </c>
      <c r="J5550" s="1">
        <v>0</v>
      </c>
      <c r="K5550" s="1">
        <v>0</v>
      </c>
      <c r="L5550" s="1">
        <v>0</v>
      </c>
      <c r="M5550" s="1">
        <v>0</v>
      </c>
      <c r="N5550" s="1">
        <v>0</v>
      </c>
      <c r="O5550" s="1">
        <v>0</v>
      </c>
      <c r="P5550" s="1">
        <v>0</v>
      </c>
      <c r="Q5550" s="1">
        <v>0</v>
      </c>
      <c r="R5550" s="1">
        <v>0</v>
      </c>
      <c r="S5550" s="1">
        <v>0</v>
      </c>
      <c r="T5550" s="1">
        <v>0</v>
      </c>
      <c r="U5550" s="1">
        <v>0</v>
      </c>
      <c r="V5550" s="1">
        <f t="shared" si="345"/>
        <v>0</v>
      </c>
      <c r="W5550" s="1">
        <f t="shared" si="346"/>
        <v>0</v>
      </c>
      <c r="X5550" s="1" t="e">
        <f t="shared" si="347"/>
        <v>#DIV/0!</v>
      </c>
    </row>
    <row r="5551" spans="1:24" hidden="1" x14ac:dyDescent="0.3">
      <c r="A5551" s="18" t="str">
        <f t="shared" si="344"/>
        <v>Industrial - Other Material Handling Equipment_1983_300</v>
      </c>
      <c r="B5551" s="1" t="s">
        <v>40</v>
      </c>
      <c r="C5551" s="1">
        <v>2020</v>
      </c>
      <c r="D5551" s="1" t="s">
        <v>107</v>
      </c>
      <c r="E5551" s="1">
        <v>1983</v>
      </c>
      <c r="F5551" s="1">
        <v>300</v>
      </c>
      <c r="G5551" s="1" t="s">
        <v>5</v>
      </c>
      <c r="H5551" s="1">
        <v>1.0852246212814101E-5</v>
      </c>
      <c r="I5551" s="1">
        <v>1.31312179175051E-5</v>
      </c>
      <c r="J5551" s="1">
        <v>1.5627234546452401E-5</v>
      </c>
      <c r="K5551" s="1">
        <v>5.8434537481219399E-5</v>
      </c>
      <c r="L5551" s="1">
        <v>1.3469057793906799E-4</v>
      </c>
      <c r="M5551" s="1">
        <v>5.4436815608134804E-3</v>
      </c>
      <c r="N5551" s="1">
        <v>7.6455633373451494E-6</v>
      </c>
      <c r="O5551" s="1">
        <v>7.0339182703575302E-6</v>
      </c>
      <c r="P5551" s="1">
        <v>5.0003968252001399E-8</v>
      </c>
      <c r="Q5551" s="1">
        <v>4.4430597101289699E-8</v>
      </c>
      <c r="R5551" s="1">
        <v>176.61425309691501</v>
      </c>
      <c r="S5551" s="1">
        <v>38.381243177774998</v>
      </c>
      <c r="T5551" s="1">
        <v>0.17204663934918499</v>
      </c>
      <c r="U5551" s="1">
        <v>8635.7797149993803</v>
      </c>
      <c r="V5551" s="1">
        <f t="shared" si="345"/>
        <v>0.50349139631999773</v>
      </c>
      <c r="W5551" s="1">
        <f t="shared" si="346"/>
        <v>5.1644521919999953</v>
      </c>
      <c r="X5551" s="1">
        <f t="shared" si="347"/>
        <v>223.08627080983908</v>
      </c>
    </row>
    <row r="5552" spans="1:24" hidden="1" x14ac:dyDescent="0.3">
      <c r="A5552" s="18" t="str">
        <f t="shared" si="344"/>
        <v>Industrial - Other Material Handling Equipment_1984_50</v>
      </c>
      <c r="B5552" s="1" t="s">
        <v>40</v>
      </c>
      <c r="C5552" s="1">
        <v>2020</v>
      </c>
      <c r="D5552" s="1" t="s">
        <v>107</v>
      </c>
      <c r="E5552" s="1">
        <v>1984</v>
      </c>
      <c r="F5552" s="1">
        <v>50</v>
      </c>
      <c r="G5552" s="1" t="s">
        <v>5</v>
      </c>
      <c r="H5552" s="1">
        <v>7.6868015430481894E-6</v>
      </c>
      <c r="I5552" s="1">
        <v>9.3010298670883197E-6</v>
      </c>
      <c r="J5552" s="1">
        <v>1.1068994221989399E-5</v>
      </c>
      <c r="K5552" s="1">
        <v>2.5558523490178101E-5</v>
      </c>
      <c r="L5552" s="1">
        <v>1.7599091587204199E-5</v>
      </c>
      <c r="M5552" s="1">
        <v>1.34485139377045E-3</v>
      </c>
      <c r="N5552" s="1">
        <v>2.41952800500924E-6</v>
      </c>
      <c r="O5552" s="1">
        <v>2.2259657646084998E-6</v>
      </c>
      <c r="P5552" s="1">
        <v>1.22032140224105E-8</v>
      </c>
      <c r="Q5552" s="1">
        <v>1.09764962866038E-8</v>
      </c>
      <c r="R5552" s="1">
        <v>43.632222381799302</v>
      </c>
      <c r="S5552" s="1">
        <v>38.381243177774998</v>
      </c>
      <c r="T5552" s="1">
        <v>0.17204663934918499</v>
      </c>
      <c r="U5552" s="1">
        <v>1919.06215888875</v>
      </c>
      <c r="V5552" s="1">
        <f t="shared" si="345"/>
        <v>1.6048357776000011</v>
      </c>
      <c r="W5552" s="1">
        <f t="shared" si="346"/>
        <v>3.0366155399999961</v>
      </c>
      <c r="X5552" s="1">
        <f t="shared" si="347"/>
        <v>223.08627080983908</v>
      </c>
    </row>
    <row r="5553" spans="1:24" hidden="1" x14ac:dyDescent="0.3">
      <c r="A5553" s="18" t="str">
        <f t="shared" si="344"/>
        <v>Industrial - Other Material Handling Equipment_1985_175</v>
      </c>
      <c r="B5553" s="1" t="s">
        <v>40</v>
      </c>
      <c r="C5553" s="1">
        <v>2020</v>
      </c>
      <c r="D5553" s="1" t="s">
        <v>107</v>
      </c>
      <c r="E5553" s="1">
        <v>1985</v>
      </c>
      <c r="F5553" s="1">
        <v>175</v>
      </c>
      <c r="G5553" s="1" t="s">
        <v>5</v>
      </c>
      <c r="H5553" s="1">
        <v>1.27306893703219E-5</v>
      </c>
      <c r="I5553" s="1">
        <v>1.5404134138089501E-5</v>
      </c>
      <c r="J5553" s="1">
        <v>1.8332192693263601E-5</v>
      </c>
      <c r="K5553" s="1">
        <v>7.1480656237435703E-5</v>
      </c>
      <c r="L5553" s="1">
        <v>1.68812191016965E-4</v>
      </c>
      <c r="M5553" s="1">
        <v>6.8227475562195597E-3</v>
      </c>
      <c r="N5553" s="1">
        <v>9.5824393828059204E-6</v>
      </c>
      <c r="O5553" s="1">
        <v>8.8158442321814496E-6</v>
      </c>
      <c r="P5553" s="1">
        <v>6.2697763985666999E-8</v>
      </c>
      <c r="Q5553" s="1">
        <v>5.5686348366949798E-8</v>
      </c>
      <c r="R5553" s="1">
        <v>221.356530548134</v>
      </c>
      <c r="S5553" s="1">
        <v>76.762486355549996</v>
      </c>
      <c r="T5553" s="1">
        <v>0.34409327869836998</v>
      </c>
      <c r="U5553" s="1">
        <v>10823.510576132499</v>
      </c>
      <c r="V5553" s="1">
        <f t="shared" si="345"/>
        <v>0.47125692662400037</v>
      </c>
      <c r="W5553" s="1">
        <f t="shared" si="346"/>
        <v>5.1644521920000157</v>
      </c>
      <c r="X5553" s="1">
        <f t="shared" si="347"/>
        <v>223.08627080983908</v>
      </c>
    </row>
    <row r="5554" spans="1:24" hidden="1" x14ac:dyDescent="0.3">
      <c r="A5554" s="18" t="str">
        <f t="shared" si="344"/>
        <v>Industrial - Other Material Handling Equipment_1985_300</v>
      </c>
      <c r="B5554" s="1" t="s">
        <v>40</v>
      </c>
      <c r="C5554" s="1">
        <v>2020</v>
      </c>
      <c r="D5554" s="1" t="s">
        <v>107</v>
      </c>
      <c r="E5554" s="1">
        <v>1985</v>
      </c>
      <c r="F5554" s="1">
        <v>300</v>
      </c>
      <c r="G5554" s="1" t="s">
        <v>5</v>
      </c>
      <c r="H5554" s="1">
        <v>1.06991963856961E-5</v>
      </c>
      <c r="I5554" s="1">
        <v>1.29460276266923E-5</v>
      </c>
      <c r="J5554" s="1">
        <v>1.5406842795402401E-5</v>
      </c>
      <c r="K5554" s="1">
        <v>6.0074168539972602E-5</v>
      </c>
      <c r="L5554" s="1">
        <v>1.4187407542915099E-4</v>
      </c>
      <c r="M5554" s="1">
        <v>5.7340112440568596E-3</v>
      </c>
      <c r="N5554" s="1">
        <v>8.0533267153368905E-6</v>
      </c>
      <c r="O5554" s="1">
        <v>7.4090605781099397E-6</v>
      </c>
      <c r="P5554" s="1">
        <v>5.2692801647528703E-8</v>
      </c>
      <c r="Q5554" s="1">
        <v>4.6800228946691802E-8</v>
      </c>
      <c r="R5554" s="1">
        <v>186.03367992875101</v>
      </c>
      <c r="S5554" s="1">
        <v>38.381243177774998</v>
      </c>
      <c r="T5554" s="1">
        <v>0.17204663934918499</v>
      </c>
      <c r="U5554" s="1">
        <v>9096.3546331326797</v>
      </c>
      <c r="V5554" s="1">
        <f t="shared" si="345"/>
        <v>0.47125692662400004</v>
      </c>
      <c r="W5554" s="1">
        <f t="shared" si="346"/>
        <v>5.1644521919999731</v>
      </c>
      <c r="X5554" s="1">
        <f t="shared" si="347"/>
        <v>223.08627080983908</v>
      </c>
    </row>
    <row r="5555" spans="1:24" hidden="1" x14ac:dyDescent="0.3">
      <c r="A5555" s="18" t="str">
        <f t="shared" si="344"/>
        <v>Industrial - Other Material Handling Equipment_1986_75</v>
      </c>
      <c r="B5555" s="1" t="s">
        <v>40</v>
      </c>
      <c r="C5555" s="1">
        <v>2020</v>
      </c>
      <c r="D5555" s="1" t="s">
        <v>107</v>
      </c>
      <c r="E5555" s="1">
        <v>1986</v>
      </c>
      <c r="F5555" s="1">
        <v>75</v>
      </c>
      <c r="G5555" s="1" t="s">
        <v>5</v>
      </c>
      <c r="H5555" s="1">
        <v>5.1710730517748701E-6</v>
      </c>
      <c r="I5555" s="1">
        <v>6.2569983926476004E-6</v>
      </c>
      <c r="J5555" s="1">
        <v>7.4463451945558201E-6</v>
      </c>
      <c r="K5555" s="1">
        <v>2.0283698778472601E-5</v>
      </c>
      <c r="L5555" s="1">
        <v>4.9551882957056997E-5</v>
      </c>
      <c r="M5555" s="1">
        <v>1.6935898189197501E-3</v>
      </c>
      <c r="N5555" s="1">
        <v>3.6330529318739898E-6</v>
      </c>
      <c r="O5555" s="1">
        <v>3.3424086973240698E-6</v>
      </c>
      <c r="P5555" s="1">
        <v>1.5502945562611101E-8</v>
      </c>
      <c r="Q5555" s="1">
        <v>1.3822852431512301E-8</v>
      </c>
      <c r="R5555" s="1">
        <v>54.946656519040403</v>
      </c>
      <c r="S5555" s="1">
        <v>38.381243177774998</v>
      </c>
      <c r="T5555" s="1">
        <v>0.17204663934918499</v>
      </c>
      <c r="U5555" s="1">
        <v>2686.68702244425</v>
      </c>
      <c r="V5555" s="1">
        <f t="shared" si="345"/>
        <v>0.77114769811200023</v>
      </c>
      <c r="W5555" s="1">
        <f t="shared" si="346"/>
        <v>6.1070529479999962</v>
      </c>
      <c r="X5555" s="1">
        <f t="shared" si="347"/>
        <v>223.08627080983908</v>
      </c>
    </row>
    <row r="5556" spans="1:24" hidden="1" x14ac:dyDescent="0.3">
      <c r="A5556" s="18" t="str">
        <f t="shared" si="344"/>
        <v>Industrial - Other Material Handling Equipment_1986_300</v>
      </c>
      <c r="B5556" s="1" t="s">
        <v>40</v>
      </c>
      <c r="C5556" s="1">
        <v>2020</v>
      </c>
      <c r="D5556" s="1" t="s">
        <v>107</v>
      </c>
      <c r="E5556" s="1">
        <v>1986</v>
      </c>
      <c r="F5556" s="1">
        <v>300</v>
      </c>
      <c r="G5556" s="1" t="s">
        <v>5</v>
      </c>
      <c r="H5556" s="1">
        <v>3.8307957693338103E-5</v>
      </c>
      <c r="I5556" s="1">
        <v>4.6352628808939101E-5</v>
      </c>
      <c r="J5556" s="1">
        <v>5.5163459078406902E-5</v>
      </c>
      <c r="K5556" s="1">
        <v>6.1814106885533604E-4</v>
      </c>
      <c r="L5556" s="1">
        <v>5.4796303644119896E-4</v>
      </c>
      <c r="M5556" s="1">
        <v>2.3576479257867201E-2</v>
      </c>
      <c r="N5556" s="1">
        <v>2.78790373545341E-5</v>
      </c>
      <c r="O5556" s="1">
        <v>2.5648714366171298E-5</v>
      </c>
      <c r="P5556" s="1">
        <v>2.1682700396095001E-7</v>
      </c>
      <c r="Q5556" s="1">
        <v>1.9242805429946399E-7</v>
      </c>
      <c r="R5556" s="1">
        <v>764.91290467051101</v>
      </c>
      <c r="S5556" s="1">
        <v>136.061507065212</v>
      </c>
      <c r="T5556" s="1">
        <v>0.17204663934918499</v>
      </c>
      <c r="U5556" s="1">
        <v>37416.914442933397</v>
      </c>
      <c r="V5556" s="1">
        <f t="shared" si="345"/>
        <v>0.41019937964547742</v>
      </c>
      <c r="W5556" s="1">
        <f t="shared" si="346"/>
        <v>4.8492200635120026</v>
      </c>
      <c r="X5556" s="1">
        <f t="shared" si="347"/>
        <v>790.84083002087743</v>
      </c>
    </row>
    <row r="5557" spans="1:24" hidden="1" x14ac:dyDescent="0.3">
      <c r="A5557" s="18" t="str">
        <f t="shared" si="344"/>
        <v>Industrial - Other Material Handling Equipment_1987_50</v>
      </c>
      <c r="B5557" s="1" t="s">
        <v>40</v>
      </c>
      <c r="C5557" s="1">
        <v>2020</v>
      </c>
      <c r="D5557" s="1" t="s">
        <v>107</v>
      </c>
      <c r="E5557" s="1">
        <v>1987</v>
      </c>
      <c r="F5557" s="1">
        <v>50</v>
      </c>
      <c r="G5557" s="1" t="s">
        <v>5</v>
      </c>
      <c r="H5557" s="1">
        <v>1.33750346849038E-5</v>
      </c>
      <c r="I5557" s="1">
        <v>1.6183791968733599E-5</v>
      </c>
      <c r="J5557" s="1">
        <v>1.9260049946261501E-5</v>
      </c>
      <c r="K5557" s="1">
        <v>4.4471830872909897E-5</v>
      </c>
      <c r="L5557" s="1">
        <v>3.0622419361735299E-5</v>
      </c>
      <c r="M5557" s="1">
        <v>2.3400414251605801E-3</v>
      </c>
      <c r="N5557" s="1">
        <v>4.2099787287160904E-6</v>
      </c>
      <c r="O5557" s="1">
        <v>3.8731804304188002E-6</v>
      </c>
      <c r="P5557" s="1">
        <v>2.12335923989943E-8</v>
      </c>
      <c r="Q5557" s="1">
        <v>1.9099103538690602E-8</v>
      </c>
      <c r="R5557" s="1">
        <v>75.920066944330799</v>
      </c>
      <c r="S5557" s="1">
        <v>76.762486355549996</v>
      </c>
      <c r="T5557" s="1">
        <v>0.34409327869836998</v>
      </c>
      <c r="U5557" s="1">
        <v>3339.16815646642</v>
      </c>
      <c r="V5557" s="1">
        <f t="shared" si="345"/>
        <v>1.6048357775999962</v>
      </c>
      <c r="W5557" s="1">
        <f t="shared" si="346"/>
        <v>3.0366155400000001</v>
      </c>
      <c r="X5557" s="1">
        <f t="shared" si="347"/>
        <v>223.08627080983908</v>
      </c>
    </row>
    <row r="5558" spans="1:24" hidden="1" x14ac:dyDescent="0.3">
      <c r="A5558" s="18" t="str">
        <f t="shared" si="344"/>
        <v>Industrial - Other Material Handling Equipment_1987_100</v>
      </c>
      <c r="B5558" s="1" t="s">
        <v>40</v>
      </c>
      <c r="C5558" s="1">
        <v>2020</v>
      </c>
      <c r="D5558" s="1" t="s">
        <v>107</v>
      </c>
      <c r="E5558" s="1">
        <v>1987</v>
      </c>
      <c r="F5558" s="1">
        <v>100</v>
      </c>
      <c r="G5558" s="1" t="s">
        <v>5</v>
      </c>
      <c r="H5558" s="1">
        <v>2.03149298462584E-5</v>
      </c>
      <c r="I5558" s="1">
        <v>2.45810651139727E-5</v>
      </c>
      <c r="J5558" s="1">
        <v>2.9253498978612101E-5</v>
      </c>
      <c r="K5558" s="1">
        <v>7.9685959486856903E-5</v>
      </c>
      <c r="L5558" s="1">
        <v>1.9466811161700999E-4</v>
      </c>
      <c r="M5558" s="1">
        <v>6.6533885743275904E-3</v>
      </c>
      <c r="N5558" s="1">
        <v>1.42727079466478E-5</v>
      </c>
      <c r="O5558" s="1">
        <v>1.31308913109159E-5</v>
      </c>
      <c r="P5558" s="1">
        <v>6.0904428995972499E-8</v>
      </c>
      <c r="Q5558" s="1">
        <v>5.4304063123798502E-8</v>
      </c>
      <c r="R5558" s="1">
        <v>215.86186489623</v>
      </c>
      <c r="S5558" s="1">
        <v>115.143729533325</v>
      </c>
      <c r="T5558" s="1">
        <v>0.51613991804755499</v>
      </c>
      <c r="U5558" s="1">
        <v>10554.841873888099</v>
      </c>
      <c r="V5558" s="1">
        <f t="shared" si="345"/>
        <v>0.77114769811200157</v>
      </c>
      <c r="W5558" s="1">
        <f t="shared" si="346"/>
        <v>6.107052948000022</v>
      </c>
      <c r="X5558" s="1">
        <f t="shared" si="347"/>
        <v>223.08627080983908</v>
      </c>
    </row>
    <row r="5559" spans="1:24" hidden="1" x14ac:dyDescent="0.3">
      <c r="A5559" s="18" t="str">
        <f t="shared" si="344"/>
        <v>Industrial - Other Material Handling Equipment_1987_175</v>
      </c>
      <c r="B5559" s="1" t="s">
        <v>40</v>
      </c>
      <c r="C5559" s="1">
        <v>2020</v>
      </c>
      <c r="D5559" s="1" t="s">
        <v>107</v>
      </c>
      <c r="E5559" s="1">
        <v>1987</v>
      </c>
      <c r="F5559" s="1">
        <v>175</v>
      </c>
      <c r="G5559" s="1" t="s">
        <v>5</v>
      </c>
      <c r="H5559" s="1">
        <v>5.5076032027634003E-6</v>
      </c>
      <c r="I5559" s="1">
        <v>6.66419987534371E-6</v>
      </c>
      <c r="J5559" s="1">
        <v>7.9309486119793005E-6</v>
      </c>
      <c r="K5559" s="1">
        <v>3.0924255535344503E-5</v>
      </c>
      <c r="L5559" s="1">
        <v>7.30322244825169E-5</v>
      </c>
      <c r="M5559" s="1">
        <v>2.9516851129744201E-3</v>
      </c>
      <c r="N5559" s="1">
        <v>4.1455943429160303E-6</v>
      </c>
      <c r="O5559" s="1">
        <v>3.81394679548275E-6</v>
      </c>
      <c r="P5559" s="1">
        <v>2.71245645611751E-8</v>
      </c>
      <c r="Q5559" s="1">
        <v>2.40912570949215E-8</v>
      </c>
      <c r="R5559" s="1">
        <v>95.764172790327606</v>
      </c>
      <c r="S5559" s="1">
        <v>38.381243177774998</v>
      </c>
      <c r="T5559" s="1">
        <v>0.17204663934918499</v>
      </c>
      <c r="U5559" s="1">
        <v>4682.51166768855</v>
      </c>
      <c r="V5559" s="1">
        <f t="shared" si="345"/>
        <v>0.47125692662399982</v>
      </c>
      <c r="W5559" s="1">
        <f t="shared" si="346"/>
        <v>5.1644521920000006</v>
      </c>
      <c r="X5559" s="1">
        <f t="shared" si="347"/>
        <v>223.08627080983908</v>
      </c>
    </row>
    <row r="5560" spans="1:24" hidden="1" x14ac:dyDescent="0.3">
      <c r="A5560" s="18" t="str">
        <f t="shared" si="344"/>
        <v>Industrial - Other Material Handling Equipment_1987_300</v>
      </c>
      <c r="B5560" s="1" t="s">
        <v>40</v>
      </c>
      <c r="C5560" s="1">
        <v>2020</v>
      </c>
      <c r="D5560" s="1" t="s">
        <v>107</v>
      </c>
      <c r="E5560" s="1">
        <v>1987</v>
      </c>
      <c r="F5560" s="1">
        <v>300</v>
      </c>
      <c r="G5560" s="1" t="s">
        <v>5</v>
      </c>
      <c r="H5560" s="1">
        <v>9.7060220376568098E-6</v>
      </c>
      <c r="I5560" s="1">
        <v>1.1744286665564701E-5</v>
      </c>
      <c r="J5560" s="1">
        <v>1.3976671734225799E-5</v>
      </c>
      <c r="K5560" s="1">
        <v>5.4497663443434999E-5</v>
      </c>
      <c r="L5560" s="1">
        <v>1.2870433003066501E-4</v>
      </c>
      <c r="M5560" s="1">
        <v>5.2017401581106598E-3</v>
      </c>
      <c r="N5560" s="1">
        <v>7.3057605223520296E-6</v>
      </c>
      <c r="O5560" s="1">
        <v>6.7212996805638699E-6</v>
      </c>
      <c r="P5560" s="1">
        <v>4.7801486726661097E-8</v>
      </c>
      <c r="Q5560" s="1">
        <v>4.2455903896787899E-8</v>
      </c>
      <c r="R5560" s="1">
        <v>168.76473073705199</v>
      </c>
      <c r="S5560" s="1">
        <v>38.381243177774998</v>
      </c>
      <c r="T5560" s="1">
        <v>0.17204663934918499</v>
      </c>
      <c r="U5560" s="1">
        <v>8251.9672832216293</v>
      </c>
      <c r="V5560" s="1">
        <f t="shared" si="345"/>
        <v>0.47125692662399832</v>
      </c>
      <c r="W5560" s="1">
        <f t="shared" si="346"/>
        <v>5.1644521919999971</v>
      </c>
      <c r="X5560" s="1">
        <f t="shared" si="347"/>
        <v>223.08627080983908</v>
      </c>
    </row>
    <row r="5561" spans="1:24" hidden="1" x14ac:dyDescent="0.3">
      <c r="A5561" s="18" t="str">
        <f t="shared" si="344"/>
        <v>Industrial - Other Material Handling Equipment_1987_600</v>
      </c>
      <c r="B5561" s="1" t="s">
        <v>40</v>
      </c>
      <c r="C5561" s="1">
        <v>2020</v>
      </c>
      <c r="D5561" s="1" t="s">
        <v>107</v>
      </c>
      <c r="E5561" s="1">
        <v>1987</v>
      </c>
      <c r="F5561" s="1">
        <v>600</v>
      </c>
      <c r="G5561" s="1" t="s">
        <v>5</v>
      </c>
      <c r="H5561" s="1">
        <v>1.5724622693040699E-5</v>
      </c>
      <c r="I5561" s="1">
        <v>1.9026793458579199E-5</v>
      </c>
      <c r="J5561" s="1">
        <v>2.2643456677978599E-5</v>
      </c>
      <c r="K5561" s="1">
        <v>2.5373409766800002E-4</v>
      </c>
      <c r="L5561" s="1">
        <v>2.2492746981573499E-4</v>
      </c>
      <c r="M5561" s="1">
        <v>9.67765610811285E-3</v>
      </c>
      <c r="N5561" s="1">
        <v>1.14437670354187E-5</v>
      </c>
      <c r="O5561" s="1">
        <v>1.05282656725852E-5</v>
      </c>
      <c r="P5561" s="1">
        <v>8.9002991343005701E-8</v>
      </c>
      <c r="Q5561" s="1">
        <v>7.89877281800706E-8</v>
      </c>
      <c r="R5561" s="1">
        <v>313.98089439451599</v>
      </c>
      <c r="S5561" s="1">
        <v>38.381243177774998</v>
      </c>
      <c r="T5561" s="1">
        <v>0.17204663934918499</v>
      </c>
      <c r="U5561" s="1">
        <v>15352.49727111</v>
      </c>
      <c r="V5561" s="1">
        <f t="shared" si="345"/>
        <v>0.41036959497599818</v>
      </c>
      <c r="W5561" s="1">
        <f t="shared" si="346"/>
        <v>4.8512322839999893</v>
      </c>
      <c r="X5561" s="1">
        <f t="shared" si="347"/>
        <v>223.08627080983908</v>
      </c>
    </row>
    <row r="5562" spans="1:24" hidden="1" x14ac:dyDescent="0.3">
      <c r="A5562" s="18" t="str">
        <f t="shared" si="344"/>
        <v>Industrial - Other Material Handling Equipment_1988_300</v>
      </c>
      <c r="B5562" s="1" t="s">
        <v>40</v>
      </c>
      <c r="C5562" s="1">
        <v>2020</v>
      </c>
      <c r="D5562" s="1" t="s">
        <v>107</v>
      </c>
      <c r="E5562" s="1">
        <v>1988</v>
      </c>
      <c r="F5562" s="1">
        <v>300</v>
      </c>
      <c r="G5562" s="1" t="s">
        <v>5</v>
      </c>
      <c r="H5562" s="1">
        <v>7.9775804600417706E-5</v>
      </c>
      <c r="I5562" s="1">
        <v>9.6528723566505494E-5</v>
      </c>
      <c r="J5562" s="1">
        <v>1.1487715862460099E-4</v>
      </c>
      <c r="K5562" s="1">
        <v>3.7248816136678899E-4</v>
      </c>
      <c r="L5562" s="1">
        <v>1.01660740788413E-3</v>
      </c>
      <c r="M5562" s="1">
        <v>5.5297560441179401E-2</v>
      </c>
      <c r="N5562" s="1">
        <v>5.3626230842927298E-5</v>
      </c>
      <c r="O5562" s="1">
        <v>4.9336132375493098E-5</v>
      </c>
      <c r="P5562" s="1">
        <v>5.0886009508445797E-7</v>
      </c>
      <c r="Q5562" s="1">
        <v>4.5133125462965401E-7</v>
      </c>
      <c r="R5562" s="1">
        <v>1794.0684491362899</v>
      </c>
      <c r="S5562" s="1">
        <v>408.18452119563699</v>
      </c>
      <c r="T5562" s="1">
        <v>0.51613991804755499</v>
      </c>
      <c r="U5562" s="1">
        <v>87759.672057061995</v>
      </c>
      <c r="V5562" s="1">
        <f t="shared" si="345"/>
        <v>0.36420857977921761</v>
      </c>
      <c r="W5562" s="1">
        <f t="shared" si="346"/>
        <v>3.8357198410835132</v>
      </c>
      <c r="X5562" s="1">
        <f t="shared" si="347"/>
        <v>790.84083002087925</v>
      </c>
    </row>
    <row r="5563" spans="1:24" hidden="1" x14ac:dyDescent="0.3">
      <c r="A5563" s="18" t="str">
        <f t="shared" si="344"/>
        <v>Industrial - Other Material Handling Equipment_1988_600</v>
      </c>
      <c r="B5563" s="1" t="s">
        <v>40</v>
      </c>
      <c r="C5563" s="1">
        <v>2020</v>
      </c>
      <c r="D5563" s="1" t="s">
        <v>107</v>
      </c>
      <c r="E5563" s="1">
        <v>1988</v>
      </c>
      <c r="F5563" s="1">
        <v>600</v>
      </c>
      <c r="G5563" s="1" t="s">
        <v>5</v>
      </c>
      <c r="H5563" s="1">
        <v>3.8179320556818897E-5</v>
      </c>
      <c r="I5563" s="1">
        <v>4.6196977873750903E-5</v>
      </c>
      <c r="J5563" s="1">
        <v>5.49782216018193E-5</v>
      </c>
      <c r="K5563" s="1">
        <v>1.83757444612783E-4</v>
      </c>
      <c r="L5563" s="1">
        <v>5.0122894645358601E-4</v>
      </c>
      <c r="M5563" s="1">
        <v>2.90329683243385E-2</v>
      </c>
      <c r="N5563" s="1">
        <v>2.4639992860394099E-5</v>
      </c>
      <c r="O5563" s="1">
        <v>2.2668793431562599E-5</v>
      </c>
      <c r="P5563" s="1">
        <v>2.6727881045468598E-7</v>
      </c>
      <c r="Q5563" s="1">
        <v>2.3696318454021099E-7</v>
      </c>
      <c r="R5563" s="1">
        <v>941.94268318355</v>
      </c>
      <c r="S5563" s="1">
        <v>115.143729533325</v>
      </c>
      <c r="T5563" s="1">
        <v>0.51613991804755499</v>
      </c>
      <c r="U5563" s="1">
        <v>46057.491813330002</v>
      </c>
      <c r="V5563" s="1">
        <f t="shared" si="345"/>
        <v>0.33212524118399994</v>
      </c>
      <c r="W5563" s="1">
        <f t="shared" si="346"/>
        <v>3.6034994580000017</v>
      </c>
      <c r="X5563" s="1">
        <f t="shared" si="347"/>
        <v>223.08627080983908</v>
      </c>
    </row>
    <row r="5564" spans="1:24" hidden="1" x14ac:dyDescent="0.3">
      <c r="A5564" s="18" t="str">
        <f t="shared" si="344"/>
        <v>Industrial - Other Material Handling Equipment_1989_25</v>
      </c>
      <c r="B5564" s="1" t="s">
        <v>40</v>
      </c>
      <c r="C5564" s="1">
        <v>2020</v>
      </c>
      <c r="D5564" s="1" t="s">
        <v>107</v>
      </c>
      <c r="E5564" s="1">
        <v>1989</v>
      </c>
      <c r="F5564" s="1">
        <v>25</v>
      </c>
      <c r="G5564" s="1" t="s">
        <v>5</v>
      </c>
      <c r="H5564" s="1">
        <v>0</v>
      </c>
      <c r="I5564" s="1">
        <v>0</v>
      </c>
      <c r="J5564" s="1">
        <v>0</v>
      </c>
      <c r="K5564" s="1">
        <v>0</v>
      </c>
      <c r="L5564" s="1">
        <v>0</v>
      </c>
      <c r="M5564" s="1">
        <v>0</v>
      </c>
      <c r="N5564" s="1">
        <v>0</v>
      </c>
      <c r="O5564" s="1">
        <v>0</v>
      </c>
      <c r="P5564" s="1">
        <v>0</v>
      </c>
      <c r="Q5564" s="1">
        <v>0</v>
      </c>
      <c r="R5564" s="1">
        <v>0</v>
      </c>
      <c r="S5564" s="1">
        <v>0</v>
      </c>
      <c r="T5564" s="1">
        <v>0</v>
      </c>
      <c r="U5564" s="1">
        <v>0</v>
      </c>
      <c r="V5564" s="1">
        <f t="shared" si="345"/>
        <v>0</v>
      </c>
      <c r="W5564" s="1">
        <f t="shared" si="346"/>
        <v>0</v>
      </c>
      <c r="X5564" s="1" t="e">
        <f t="shared" si="347"/>
        <v>#DIV/0!</v>
      </c>
    </row>
    <row r="5565" spans="1:24" hidden="1" x14ac:dyDescent="0.3">
      <c r="A5565" s="18" t="str">
        <f t="shared" si="344"/>
        <v>Industrial - Other Material Handling Equipment_1989_100</v>
      </c>
      <c r="B5565" s="1" t="s">
        <v>40</v>
      </c>
      <c r="C5565" s="1">
        <v>2020</v>
      </c>
      <c r="D5565" s="1" t="s">
        <v>107</v>
      </c>
      <c r="E5565" s="1">
        <v>1989</v>
      </c>
      <c r="F5565" s="1">
        <v>100</v>
      </c>
      <c r="G5565" s="1" t="s">
        <v>5</v>
      </c>
      <c r="H5565" s="1">
        <v>4.8252659540313903E-6</v>
      </c>
      <c r="I5565" s="1">
        <v>5.8385718043779902E-6</v>
      </c>
      <c r="J5565" s="1">
        <v>6.9483829738052101E-6</v>
      </c>
      <c r="K5565" s="1">
        <v>2.00129928681464E-5</v>
      </c>
      <c r="L5565" s="1">
        <v>4.5234778916621999E-5</v>
      </c>
      <c r="M5565" s="1">
        <v>2.2984433256768E-3</v>
      </c>
      <c r="N5565" s="1">
        <v>4.0505155358470801E-6</v>
      </c>
      <c r="O5565" s="1">
        <v>3.7264742929793202E-6</v>
      </c>
      <c r="P5565" s="1">
        <v>2.1105490402030801E-8</v>
      </c>
      <c r="Q5565" s="1">
        <v>1.8759585442766701E-8</v>
      </c>
      <c r="R5565" s="1">
        <v>74.570462418697701</v>
      </c>
      <c r="S5565" s="1">
        <v>38.381243177774998</v>
      </c>
      <c r="T5565" s="1">
        <v>0.17204663934918499</v>
      </c>
      <c r="U5565" s="1">
        <v>3646.2181018886199</v>
      </c>
      <c r="V5565" s="1">
        <f t="shared" si="345"/>
        <v>0.53021570025600118</v>
      </c>
      <c r="W5565" s="1">
        <f t="shared" si="346"/>
        <v>4.1078864460000037</v>
      </c>
      <c r="X5565" s="1">
        <f t="shared" si="347"/>
        <v>223.08627080983908</v>
      </c>
    </row>
    <row r="5566" spans="1:24" hidden="1" x14ac:dyDescent="0.3">
      <c r="A5566" s="18" t="str">
        <f t="shared" si="344"/>
        <v>Industrial - Other Material Handling Equipment_1990_50</v>
      </c>
      <c r="B5566" s="1" t="s">
        <v>40</v>
      </c>
      <c r="C5566" s="1">
        <v>2020</v>
      </c>
      <c r="D5566" s="1" t="s">
        <v>107</v>
      </c>
      <c r="E5566" s="1">
        <v>1990</v>
      </c>
      <c r="F5566" s="1">
        <v>50</v>
      </c>
      <c r="G5566" s="1" t="s">
        <v>5</v>
      </c>
      <c r="H5566" s="1">
        <v>1.5992336087303999E-5</v>
      </c>
      <c r="I5566" s="1">
        <v>1.9350726665637801E-5</v>
      </c>
      <c r="J5566" s="1">
        <v>2.3028963965717799E-5</v>
      </c>
      <c r="K5566" s="1">
        <v>5.4340430491582497E-5</v>
      </c>
      <c r="L5566" s="1">
        <v>3.69103818313226E-5</v>
      </c>
      <c r="M5566" s="1">
        <v>2.8593124212662299E-3</v>
      </c>
      <c r="N5566" s="1">
        <v>5.1442014414161298E-6</v>
      </c>
      <c r="O5566" s="1">
        <v>4.7326653261028402E-6</v>
      </c>
      <c r="P5566" s="1">
        <v>2.5955991230702901E-8</v>
      </c>
      <c r="Q5566" s="1">
        <v>2.3337323602927399E-8</v>
      </c>
      <c r="R5566" s="1">
        <v>92.767242538192207</v>
      </c>
      <c r="S5566" s="1">
        <v>136.061507065212</v>
      </c>
      <c r="T5566" s="1">
        <v>0.17204663934918499</v>
      </c>
      <c r="U5566" s="1">
        <v>4081.8452119563699</v>
      </c>
      <c r="V5566" s="1">
        <f t="shared" si="345"/>
        <v>1.5697458636987009</v>
      </c>
      <c r="W5566" s="1">
        <f t="shared" si="346"/>
        <v>2.9941986266668517</v>
      </c>
      <c r="X5566" s="1">
        <f t="shared" si="347"/>
        <v>790.84083002087743</v>
      </c>
    </row>
    <row r="5567" spans="1:24" hidden="1" x14ac:dyDescent="0.3">
      <c r="A5567" s="18" t="str">
        <f t="shared" si="344"/>
        <v>Industrial - Other Material Handling Equipment_1990_100</v>
      </c>
      <c r="B5567" s="1" t="s">
        <v>40</v>
      </c>
      <c r="C5567" s="1">
        <v>2020</v>
      </c>
      <c r="D5567" s="1" t="s">
        <v>107</v>
      </c>
      <c r="E5567" s="1">
        <v>1990</v>
      </c>
      <c r="F5567" s="1">
        <v>100</v>
      </c>
      <c r="G5567" s="1" t="s">
        <v>5</v>
      </c>
      <c r="H5567" s="1">
        <v>3.9617973096257704E-6</v>
      </c>
      <c r="I5567" s="1">
        <v>4.7937747446471904E-6</v>
      </c>
      <c r="J5567" s="1">
        <v>5.7049881258611204E-6</v>
      </c>
      <c r="K5567" s="1">
        <v>1.6431720460162299E-5</v>
      </c>
      <c r="L5567" s="1">
        <v>3.7140134268384402E-5</v>
      </c>
      <c r="M5567" s="1">
        <v>1.8871429410819999E-3</v>
      </c>
      <c r="N5567" s="1">
        <v>3.3256864399586598E-6</v>
      </c>
      <c r="O5567" s="1">
        <v>3.05963152476197E-6</v>
      </c>
      <c r="P5567" s="1">
        <v>1.73287184353516E-8</v>
      </c>
      <c r="Q5567" s="1">
        <v>1.5402606995113701E-8</v>
      </c>
      <c r="R5567" s="1">
        <v>61.226274406930699</v>
      </c>
      <c r="S5567" s="1">
        <v>38.381243177774998</v>
      </c>
      <c r="T5567" s="1">
        <v>0.17204663934918499</v>
      </c>
      <c r="U5567" s="1">
        <v>2993.73696786645</v>
      </c>
      <c r="V5567" s="1">
        <f t="shared" si="345"/>
        <v>0.53021570025600029</v>
      </c>
      <c r="W5567" s="1">
        <f t="shared" si="346"/>
        <v>4.1078864460000002</v>
      </c>
      <c r="X5567" s="1">
        <f t="shared" si="347"/>
        <v>223.08627080983908</v>
      </c>
    </row>
    <row r="5568" spans="1:24" hidden="1" x14ac:dyDescent="0.3">
      <c r="A5568" s="18" t="str">
        <f t="shared" si="344"/>
        <v>Industrial - Other Material Handling Equipment_1991_25</v>
      </c>
      <c r="B5568" s="1" t="s">
        <v>40</v>
      </c>
      <c r="C5568" s="1">
        <v>2020</v>
      </c>
      <c r="D5568" s="1" t="s">
        <v>107</v>
      </c>
      <c r="E5568" s="1">
        <v>1991</v>
      </c>
      <c r="F5568" s="1">
        <v>25</v>
      </c>
      <c r="G5568" s="1" t="s">
        <v>5</v>
      </c>
      <c r="H5568" s="1">
        <v>0</v>
      </c>
      <c r="I5568" s="1">
        <v>0</v>
      </c>
      <c r="J5568" s="1">
        <v>0</v>
      </c>
      <c r="K5568" s="1">
        <v>0</v>
      </c>
      <c r="L5568" s="1">
        <v>0</v>
      </c>
      <c r="M5568" s="1">
        <v>0</v>
      </c>
      <c r="N5568" s="1">
        <v>0</v>
      </c>
      <c r="O5568" s="1">
        <v>0</v>
      </c>
      <c r="P5568" s="1">
        <v>0</v>
      </c>
      <c r="Q5568" s="1">
        <v>0</v>
      </c>
      <c r="R5568" s="1">
        <v>0</v>
      </c>
      <c r="S5568" s="1">
        <v>0</v>
      </c>
      <c r="T5568" s="1">
        <v>0</v>
      </c>
      <c r="U5568" s="1">
        <v>0</v>
      </c>
      <c r="V5568" s="1">
        <f t="shared" si="345"/>
        <v>0</v>
      </c>
      <c r="W5568" s="1">
        <f t="shared" si="346"/>
        <v>0</v>
      </c>
      <c r="X5568" s="1" t="e">
        <f t="shared" si="347"/>
        <v>#DIV/0!</v>
      </c>
    </row>
    <row r="5569" spans="1:24" hidden="1" x14ac:dyDescent="0.3">
      <c r="A5569" s="18" t="str">
        <f t="shared" si="344"/>
        <v>Industrial - Other Material Handling Equipment_1991_50</v>
      </c>
      <c r="B5569" s="1" t="s">
        <v>40</v>
      </c>
      <c r="C5569" s="1">
        <v>2020</v>
      </c>
      <c r="D5569" s="1" t="s">
        <v>107</v>
      </c>
      <c r="E5569" s="1">
        <v>1991</v>
      </c>
      <c r="F5569" s="1">
        <v>50</v>
      </c>
      <c r="G5569" s="1" t="s">
        <v>5</v>
      </c>
      <c r="H5569" s="1">
        <v>3.0702594869446899E-5</v>
      </c>
      <c r="I5569" s="1">
        <v>3.7150139792030797E-5</v>
      </c>
      <c r="J5569" s="1">
        <v>4.4211736612003599E-5</v>
      </c>
      <c r="K5569" s="1">
        <v>1.04324484759853E-4</v>
      </c>
      <c r="L5569" s="1">
        <v>7.0861723619187301E-5</v>
      </c>
      <c r="M5569" s="1">
        <v>5.4893988217898796E-3</v>
      </c>
      <c r="N5569" s="1">
        <v>9.8760013496721E-6</v>
      </c>
      <c r="O5569" s="1">
        <v>9.0859212416983304E-6</v>
      </c>
      <c r="P5569" s="1">
        <v>4.9831136541949198E-8</v>
      </c>
      <c r="Q5569" s="1">
        <v>4.4803735239574402E-8</v>
      </c>
      <c r="R5569" s="1">
        <v>178.097499280731</v>
      </c>
      <c r="S5569" s="1">
        <v>174.44275024298699</v>
      </c>
      <c r="T5569" s="1">
        <v>0.34409327869836998</v>
      </c>
      <c r="U5569" s="1">
        <v>7152.1527599624897</v>
      </c>
      <c r="V5569" s="1">
        <f t="shared" si="345"/>
        <v>1.7199359380792172</v>
      </c>
      <c r="W5569" s="1">
        <f t="shared" si="346"/>
        <v>3.2806774286491787</v>
      </c>
      <c r="X5569" s="1">
        <f t="shared" si="347"/>
        <v>506.96355041535821</v>
      </c>
    </row>
    <row r="5570" spans="1:24" hidden="1" x14ac:dyDescent="0.3">
      <c r="A5570" s="18" t="str">
        <f t="shared" si="344"/>
        <v>Industrial - Other Material Handling Equipment_1992_25</v>
      </c>
      <c r="B5570" s="1" t="s">
        <v>40</v>
      </c>
      <c r="C5570" s="1">
        <v>2020</v>
      </c>
      <c r="D5570" s="1" t="s">
        <v>107</v>
      </c>
      <c r="E5570" s="1">
        <v>1992</v>
      </c>
      <c r="F5570" s="1">
        <v>25</v>
      </c>
      <c r="G5570" s="1" t="s">
        <v>5</v>
      </c>
      <c r="H5570" s="1">
        <v>0</v>
      </c>
      <c r="I5570" s="1">
        <v>0</v>
      </c>
      <c r="J5570" s="1">
        <v>0</v>
      </c>
      <c r="K5570" s="1">
        <v>0</v>
      </c>
      <c r="L5570" s="1">
        <v>0</v>
      </c>
      <c r="M5570" s="1">
        <v>0</v>
      </c>
      <c r="N5570" s="1">
        <v>0</v>
      </c>
      <c r="O5570" s="1">
        <v>0</v>
      </c>
      <c r="P5570" s="1">
        <v>0</v>
      </c>
      <c r="Q5570" s="1">
        <v>0</v>
      </c>
      <c r="R5570" s="1">
        <v>0</v>
      </c>
      <c r="S5570" s="1">
        <v>0</v>
      </c>
      <c r="T5570" s="1">
        <v>0</v>
      </c>
      <c r="U5570" s="1">
        <v>0</v>
      </c>
      <c r="V5570" s="1">
        <f t="shared" si="345"/>
        <v>0</v>
      </c>
      <c r="W5570" s="1">
        <f t="shared" si="346"/>
        <v>0</v>
      </c>
      <c r="X5570" s="1" t="e">
        <f t="shared" si="347"/>
        <v>#DIV/0!</v>
      </c>
    </row>
    <row r="5571" spans="1:24" hidden="1" x14ac:dyDescent="0.3">
      <c r="A5571" s="18" t="str">
        <f t="shared" si="344"/>
        <v>Industrial - Other Material Handling Equipment_1992_300</v>
      </c>
      <c r="B5571" s="1" t="s">
        <v>40</v>
      </c>
      <c r="C5571" s="1">
        <v>2020</v>
      </c>
      <c r="D5571" s="1" t="s">
        <v>107</v>
      </c>
      <c r="E5571" s="1">
        <v>1992</v>
      </c>
      <c r="F5571" s="1">
        <v>300</v>
      </c>
      <c r="G5571" s="1" t="s">
        <v>5</v>
      </c>
      <c r="H5571" s="1">
        <v>1.62652720650899E-5</v>
      </c>
      <c r="I5571" s="1">
        <v>1.9680979198758801E-5</v>
      </c>
      <c r="J5571" s="1">
        <v>2.3421991773729499E-5</v>
      </c>
      <c r="K5571" s="1">
        <v>7.5945599245316202E-5</v>
      </c>
      <c r="L5571" s="1">
        <v>2.0727332247470401E-4</v>
      </c>
      <c r="M5571" s="1">
        <v>1.12744693659514E-2</v>
      </c>
      <c r="N5571" s="1">
        <v>1.0933706514831701E-5</v>
      </c>
      <c r="O5571" s="1">
        <v>1.00590099936452E-5</v>
      </c>
      <c r="P5571" s="1">
        <v>1.0375010231577E-7</v>
      </c>
      <c r="Q5571" s="1">
        <v>9.2020703329782294E-8</v>
      </c>
      <c r="R5571" s="1">
        <v>365.787741969612</v>
      </c>
      <c r="S5571" s="1">
        <v>76.762486355549996</v>
      </c>
      <c r="T5571" s="1">
        <v>0.34409327869836998</v>
      </c>
      <c r="U5571" s="1">
        <v>17885.6593208431</v>
      </c>
      <c r="V5571" s="1">
        <f t="shared" si="345"/>
        <v>0.36435971087999974</v>
      </c>
      <c r="W5571" s="1">
        <f t="shared" si="346"/>
        <v>3.8373115020000115</v>
      </c>
      <c r="X5571" s="1">
        <f t="shared" si="347"/>
        <v>223.08627080983908</v>
      </c>
    </row>
    <row r="5572" spans="1:24" hidden="1" x14ac:dyDescent="0.3">
      <c r="A5572" s="18" t="str">
        <f t="shared" si="344"/>
        <v>Industrial - Other Material Handling Equipment_1993_25</v>
      </c>
      <c r="B5572" s="1" t="s">
        <v>40</v>
      </c>
      <c r="C5572" s="1">
        <v>2020</v>
      </c>
      <c r="D5572" s="1" t="s">
        <v>107</v>
      </c>
      <c r="E5572" s="1">
        <v>1993</v>
      </c>
      <c r="F5572" s="1">
        <v>25</v>
      </c>
      <c r="G5572" s="1" t="s">
        <v>5</v>
      </c>
      <c r="H5572" s="1">
        <v>3.7609243601179999E-6</v>
      </c>
      <c r="I5572" s="1">
        <v>4.5507184757427798E-6</v>
      </c>
      <c r="J5572" s="1">
        <v>5.4157310785699201E-6</v>
      </c>
      <c r="K5572" s="1">
        <v>1.2779261745089E-5</v>
      </c>
      <c r="L5572" s="1">
        <v>8.6802299184346294E-6</v>
      </c>
      <c r="M5572" s="1">
        <v>6.72425696885226E-4</v>
      </c>
      <c r="N5572" s="1">
        <v>1.20976400250462E-6</v>
      </c>
      <c r="O5572" s="1">
        <v>1.1129828823042499E-6</v>
      </c>
      <c r="P5572" s="1">
        <v>6.1040813035474698E-9</v>
      </c>
      <c r="Q5572" s="1">
        <v>5.4882481433019097E-9</v>
      </c>
      <c r="R5572" s="1">
        <v>21.816111190899601</v>
      </c>
      <c r="S5572" s="1">
        <v>38.381243177774998</v>
      </c>
      <c r="T5572" s="1">
        <v>0.17204663934918499</v>
      </c>
      <c r="U5572" s="1">
        <v>959.53107944437602</v>
      </c>
      <c r="V5572" s="1">
        <f t="shared" si="345"/>
        <v>1.5703972415999985</v>
      </c>
      <c r="W5572" s="1">
        <f t="shared" si="346"/>
        <v>2.9954410919999988</v>
      </c>
      <c r="X5572" s="1">
        <f t="shared" si="347"/>
        <v>223.08627080983908</v>
      </c>
    </row>
    <row r="5573" spans="1:24" hidden="1" x14ac:dyDescent="0.3">
      <c r="A5573" s="18" t="str">
        <f t="shared" si="344"/>
        <v>Industrial - Other Material Handling Equipment_1993_100</v>
      </c>
      <c r="B5573" s="1" t="s">
        <v>40</v>
      </c>
      <c r="C5573" s="1">
        <v>2020</v>
      </c>
      <c r="D5573" s="1" t="s">
        <v>107</v>
      </c>
      <c r="E5573" s="1">
        <v>1993</v>
      </c>
      <c r="F5573" s="1">
        <v>100</v>
      </c>
      <c r="G5573" s="1" t="s">
        <v>5</v>
      </c>
      <c r="H5573" s="1">
        <v>3.8602127632251097E-6</v>
      </c>
      <c r="I5573" s="1">
        <v>4.67085744350239E-6</v>
      </c>
      <c r="J5573" s="1">
        <v>5.5587063790441603E-6</v>
      </c>
      <c r="K5573" s="1">
        <v>1.6010394294517102E-5</v>
      </c>
      <c r="L5573" s="1">
        <v>3.6187823133297598E-5</v>
      </c>
      <c r="M5573" s="1">
        <v>1.8387546605414401E-3</v>
      </c>
      <c r="N5573" s="1">
        <v>3.2404124286776701E-6</v>
      </c>
      <c r="O5573" s="1">
        <v>2.9811794343834502E-6</v>
      </c>
      <c r="P5573" s="1">
        <v>1.6884392321624601E-8</v>
      </c>
      <c r="Q5573" s="1">
        <v>1.50076683542134E-8</v>
      </c>
      <c r="R5573" s="1">
        <v>59.6563699349581</v>
      </c>
      <c r="S5573" s="1">
        <v>38.381243177774998</v>
      </c>
      <c r="T5573" s="1">
        <v>0.17204663934918499</v>
      </c>
      <c r="U5573" s="1">
        <v>2916.9744815109002</v>
      </c>
      <c r="V5573" s="1">
        <f t="shared" si="345"/>
        <v>0.53021570025600018</v>
      </c>
      <c r="W5573" s="1">
        <f t="shared" si="346"/>
        <v>4.1078864459999966</v>
      </c>
      <c r="X5573" s="1">
        <f t="shared" si="347"/>
        <v>223.08627080983908</v>
      </c>
    </row>
    <row r="5574" spans="1:24" hidden="1" x14ac:dyDescent="0.3">
      <c r="A5574" s="18" t="str">
        <f t="shared" si="344"/>
        <v>Industrial - Other Material Handling Equipment_1993_175</v>
      </c>
      <c r="B5574" s="1" t="s">
        <v>40</v>
      </c>
      <c r="C5574" s="1">
        <v>2020</v>
      </c>
      <c r="D5574" s="1" t="s">
        <v>107</v>
      </c>
      <c r="E5574" s="1">
        <v>1993</v>
      </c>
      <c r="F5574" s="1">
        <v>175</v>
      </c>
      <c r="G5574" s="1" t="s">
        <v>5</v>
      </c>
      <c r="H5574" s="1">
        <v>5.8638749075860896E-6</v>
      </c>
      <c r="I5574" s="1">
        <v>7.0952886381791696E-6</v>
      </c>
      <c r="J5574" s="1">
        <v>8.4439798669239694E-6</v>
      </c>
      <c r="K5574" s="1">
        <v>2.7379529341659E-5</v>
      </c>
      <c r="L5574" s="1">
        <v>7.4725146299893302E-5</v>
      </c>
      <c r="M5574" s="1">
        <v>4.0646155654074003E-3</v>
      </c>
      <c r="N5574" s="1">
        <v>3.9417654388234603E-6</v>
      </c>
      <c r="O5574" s="1">
        <v>3.62642420371758E-6</v>
      </c>
      <c r="P5574" s="1">
        <v>3.7403470362766998E-8</v>
      </c>
      <c r="Q5574" s="1">
        <v>3.3174845835629599E-8</v>
      </c>
      <c r="R5574" s="1">
        <v>131.87197564569701</v>
      </c>
      <c r="S5574" s="1">
        <v>38.381243177774998</v>
      </c>
      <c r="T5574" s="1">
        <v>0.17204663934918499</v>
      </c>
      <c r="U5574" s="1">
        <v>6448.0488538662003</v>
      </c>
      <c r="V5574" s="1">
        <f t="shared" si="345"/>
        <v>0.36435971088000035</v>
      </c>
      <c r="W5574" s="1">
        <f t="shared" si="346"/>
        <v>3.8373115020000013</v>
      </c>
      <c r="X5574" s="1">
        <f t="shared" si="347"/>
        <v>223.08627080983908</v>
      </c>
    </row>
    <row r="5575" spans="1:24" hidden="1" x14ac:dyDescent="0.3">
      <c r="A5575" s="18" t="str">
        <f t="shared" si="344"/>
        <v>Industrial - Other Material Handling Equipment_1994_75</v>
      </c>
      <c r="B5575" s="1" t="s">
        <v>40</v>
      </c>
      <c r="C5575" s="1">
        <v>2020</v>
      </c>
      <c r="D5575" s="1" t="s">
        <v>107</v>
      </c>
      <c r="E5575" s="1">
        <v>1994</v>
      </c>
      <c r="F5575" s="1">
        <v>75</v>
      </c>
      <c r="G5575" s="1" t="s">
        <v>5</v>
      </c>
      <c r="H5575" s="1">
        <v>3.35229003122181E-6</v>
      </c>
      <c r="I5575" s="1">
        <v>4.0562709377783898E-6</v>
      </c>
      <c r="J5575" s="1">
        <v>4.8272976449594104E-6</v>
      </c>
      <c r="K5575" s="1">
        <v>1.39037634662912E-5</v>
      </c>
      <c r="L5575" s="1">
        <v>3.1426267457863698E-5</v>
      </c>
      <c r="M5575" s="1">
        <v>1.5968132578386199E-3</v>
      </c>
      <c r="N5575" s="1">
        <v>2.8140423722727099E-6</v>
      </c>
      <c r="O5575" s="1">
        <v>2.5889189824908898E-6</v>
      </c>
      <c r="P5575" s="1">
        <v>1.4662761752989799E-8</v>
      </c>
      <c r="Q5575" s="1">
        <v>1.30329751497116E-8</v>
      </c>
      <c r="R5575" s="1">
        <v>51.806847575095198</v>
      </c>
      <c r="S5575" s="1">
        <v>38.381243177774998</v>
      </c>
      <c r="T5575" s="1">
        <v>0.17204663934918499</v>
      </c>
      <c r="U5575" s="1">
        <v>2533.1620497331501</v>
      </c>
      <c r="V5575" s="1">
        <f t="shared" si="345"/>
        <v>0.53021570025599996</v>
      </c>
      <c r="W5575" s="1">
        <f t="shared" si="346"/>
        <v>4.1078864459999966</v>
      </c>
      <c r="X5575" s="1">
        <f t="shared" si="347"/>
        <v>223.08627080983908</v>
      </c>
    </row>
    <row r="5576" spans="1:24" hidden="1" x14ac:dyDescent="0.3">
      <c r="A5576" s="18" t="str">
        <f t="shared" si="344"/>
        <v>Industrial - Other Material Handling Equipment_1995_25</v>
      </c>
      <c r="B5576" s="1" t="s">
        <v>40</v>
      </c>
      <c r="C5576" s="1">
        <v>2020</v>
      </c>
      <c r="D5576" s="1" t="s">
        <v>107</v>
      </c>
      <c r="E5576" s="1">
        <v>1995</v>
      </c>
      <c r="F5576" s="1">
        <v>25</v>
      </c>
      <c r="G5576" s="1" t="s">
        <v>5</v>
      </c>
      <c r="H5576" s="1">
        <v>0</v>
      </c>
      <c r="I5576" s="1">
        <v>0</v>
      </c>
      <c r="J5576" s="1">
        <v>0</v>
      </c>
      <c r="K5576" s="1">
        <v>0</v>
      </c>
      <c r="L5576" s="1">
        <v>0</v>
      </c>
      <c r="M5576" s="1">
        <v>0</v>
      </c>
      <c r="N5576" s="1">
        <v>0</v>
      </c>
      <c r="O5576" s="1">
        <v>0</v>
      </c>
      <c r="P5576" s="1">
        <v>0</v>
      </c>
      <c r="Q5576" s="1">
        <v>0</v>
      </c>
      <c r="R5576" s="1">
        <v>0</v>
      </c>
      <c r="S5576" s="1">
        <v>0</v>
      </c>
      <c r="T5576" s="1">
        <v>0</v>
      </c>
      <c r="U5576" s="1">
        <v>0</v>
      </c>
      <c r="V5576" s="1">
        <f t="shared" si="345"/>
        <v>0</v>
      </c>
      <c r="W5576" s="1">
        <f t="shared" si="346"/>
        <v>0</v>
      </c>
      <c r="X5576" s="1" t="e">
        <f t="shared" si="347"/>
        <v>#DIV/0!</v>
      </c>
    </row>
    <row r="5577" spans="1:24" hidden="1" x14ac:dyDescent="0.3">
      <c r="A5577" s="18" t="str">
        <f t="shared" si="344"/>
        <v>Industrial - Other Material Handling Equipment_1995_50</v>
      </c>
      <c r="B5577" s="1" t="s">
        <v>40</v>
      </c>
      <c r="C5577" s="1">
        <v>2020</v>
      </c>
      <c r="D5577" s="1" t="s">
        <v>107</v>
      </c>
      <c r="E5577" s="1">
        <v>1995</v>
      </c>
      <c r="F5577" s="1">
        <v>50</v>
      </c>
      <c r="G5577" s="1" t="s">
        <v>5</v>
      </c>
      <c r="H5577" s="1">
        <v>7.1965512392868199E-5</v>
      </c>
      <c r="I5577" s="1">
        <v>8.7078269995370498E-5</v>
      </c>
      <c r="J5577" s="1">
        <v>1.0363033784573E-4</v>
      </c>
      <c r="K5577" s="1">
        <v>2.4453193721212099E-4</v>
      </c>
      <c r="L5577" s="1">
        <v>1.66096718240952E-4</v>
      </c>
      <c r="M5577" s="1">
        <v>1.2866905895698E-2</v>
      </c>
      <c r="N5577" s="1">
        <v>2.3148906486372601E-5</v>
      </c>
      <c r="O5577" s="1">
        <v>2.1296993967462801E-5</v>
      </c>
      <c r="P5577" s="1">
        <v>1.1680196053816299E-7</v>
      </c>
      <c r="Q5577" s="1">
        <v>1.05017956213173E-7</v>
      </c>
      <c r="R5577" s="1">
        <v>417.45259142186501</v>
      </c>
      <c r="S5577" s="1">
        <v>408.18452119563699</v>
      </c>
      <c r="T5577" s="1">
        <v>0.51613991804755499</v>
      </c>
      <c r="U5577" s="1">
        <v>18368.303453803601</v>
      </c>
      <c r="V5577" s="1">
        <f t="shared" si="345"/>
        <v>1.5697458636987134</v>
      </c>
      <c r="W5577" s="1">
        <f t="shared" si="346"/>
        <v>2.9941986266668676</v>
      </c>
      <c r="X5577" s="1">
        <f t="shared" si="347"/>
        <v>790.84083002087925</v>
      </c>
    </row>
    <row r="5578" spans="1:24" hidden="1" x14ac:dyDescent="0.3">
      <c r="A5578" s="18" t="str">
        <f t="shared" ref="A5578:A5641" si="348">D5578&amp;"_"&amp;E5578&amp;"_"&amp;F5578</f>
        <v>Industrial - Other Material Handling Equipment_1995_175</v>
      </c>
      <c r="B5578" s="1" t="s">
        <v>40</v>
      </c>
      <c r="C5578" s="1">
        <v>2020</v>
      </c>
      <c r="D5578" s="1" t="s">
        <v>107</v>
      </c>
      <c r="E5578" s="1">
        <v>1995</v>
      </c>
      <c r="F5578" s="1">
        <v>175</v>
      </c>
      <c r="G5578" s="1" t="s">
        <v>5</v>
      </c>
      <c r="H5578" s="1">
        <v>5.89877892489315E-6</v>
      </c>
      <c r="I5578" s="1">
        <v>7.1375224991207101E-6</v>
      </c>
      <c r="J5578" s="1">
        <v>8.4942416518461304E-6</v>
      </c>
      <c r="K5578" s="1">
        <v>2.7542502730597499E-5</v>
      </c>
      <c r="L5578" s="1">
        <v>7.51699388373927E-5</v>
      </c>
      <c r="M5578" s="1">
        <v>4.08880970567768E-3</v>
      </c>
      <c r="N5578" s="1">
        <v>3.9652283283402701E-6</v>
      </c>
      <c r="O5578" s="1">
        <v>3.6480100620730502E-6</v>
      </c>
      <c r="P5578" s="1">
        <v>3.7626110067307201E-8</v>
      </c>
      <c r="Q5578" s="1">
        <v>3.3372315156079797E-8</v>
      </c>
      <c r="R5578" s="1">
        <v>132.656927881683</v>
      </c>
      <c r="S5578" s="1">
        <v>38.381243177774998</v>
      </c>
      <c r="T5578" s="1">
        <v>0.17204663934918499</v>
      </c>
      <c r="U5578" s="1">
        <v>6486.4300970439799</v>
      </c>
      <c r="V5578" s="1">
        <f t="shared" si="345"/>
        <v>0.36435971088000002</v>
      </c>
      <c r="W5578" s="1">
        <f t="shared" si="346"/>
        <v>3.8373115019999999</v>
      </c>
      <c r="X5578" s="1">
        <f t="shared" si="347"/>
        <v>223.08627080983908</v>
      </c>
    </row>
    <row r="5579" spans="1:24" hidden="1" x14ac:dyDescent="0.3">
      <c r="A5579" s="18" t="str">
        <f t="shared" si="348"/>
        <v>Industrial - Other Material Handling Equipment_1995_300</v>
      </c>
      <c r="B5579" s="1" t="s">
        <v>40</v>
      </c>
      <c r="C5579" s="1">
        <v>2020</v>
      </c>
      <c r="D5579" s="1" t="s">
        <v>107</v>
      </c>
      <c r="E5579" s="1">
        <v>1995</v>
      </c>
      <c r="F5579" s="1">
        <v>300</v>
      </c>
      <c r="G5579" s="1" t="s">
        <v>5</v>
      </c>
      <c r="H5579" s="1">
        <v>6.2827231152708101E-6</v>
      </c>
      <c r="I5579" s="1">
        <v>7.6020949694776803E-6</v>
      </c>
      <c r="J5579" s="1">
        <v>9.0471212859899606E-6</v>
      </c>
      <c r="K5579" s="1">
        <v>2.9335210008920399E-5</v>
      </c>
      <c r="L5579" s="1">
        <v>8.0062656749885696E-5</v>
      </c>
      <c r="M5579" s="1">
        <v>4.3549452486507803E-3</v>
      </c>
      <c r="N5579" s="1">
        <v>4.2233201130251402E-6</v>
      </c>
      <c r="O5579" s="1">
        <v>3.8854545039831301E-6</v>
      </c>
      <c r="P5579" s="1">
        <v>4.0075146817250601E-8</v>
      </c>
      <c r="Q5579" s="1">
        <v>3.5544477681031801E-8</v>
      </c>
      <c r="R5579" s="1">
        <v>141.29140247753199</v>
      </c>
      <c r="S5579" s="1">
        <v>38.381243177774998</v>
      </c>
      <c r="T5579" s="1">
        <v>0.17204663934918499</v>
      </c>
      <c r="U5579" s="1">
        <v>6908.6237719994997</v>
      </c>
      <c r="V5579" s="1">
        <f t="shared" ref="V5579:V5642" si="349">IFERROR(CONVERT(I5579,"ton","g")*365/U5579,0)</f>
        <v>0.3643597108800003</v>
      </c>
      <c r="W5579" s="1">
        <f t="shared" ref="W5579:W5642" si="350">IFERROR(CONVERT(L5579,"ton","g")*365/U5579,0)</f>
        <v>3.8373115020000017</v>
      </c>
      <c r="X5579" s="1">
        <f t="shared" ref="X5579:X5642" si="351">S5579/T5579</f>
        <v>223.08627080983908</v>
      </c>
    </row>
    <row r="5580" spans="1:24" hidden="1" x14ac:dyDescent="0.3">
      <c r="A5580" s="18" t="str">
        <f t="shared" si="348"/>
        <v>Industrial - Other Material Handling Equipment_1996_300</v>
      </c>
      <c r="B5580" s="1" t="s">
        <v>40</v>
      </c>
      <c r="C5580" s="1">
        <v>2020</v>
      </c>
      <c r="D5580" s="1" t="s">
        <v>107</v>
      </c>
      <c r="E5580" s="1">
        <v>1996</v>
      </c>
      <c r="F5580" s="1">
        <v>300</v>
      </c>
      <c r="G5580" s="1" t="s">
        <v>5</v>
      </c>
      <c r="H5580" s="1">
        <v>3.8741855022443703E-5</v>
      </c>
      <c r="I5580" s="1">
        <v>4.6877644577156799E-5</v>
      </c>
      <c r="J5580" s="1">
        <v>5.5788271232318901E-5</v>
      </c>
      <c r="K5580" s="1">
        <v>1.3101674578307201E-4</v>
      </c>
      <c r="L5580" s="1">
        <v>8.1907309447738102E-4</v>
      </c>
      <c r="M5580" s="1">
        <v>5.7097946129962003E-2</v>
      </c>
      <c r="N5580" s="1">
        <v>2.1239505727738402E-5</v>
      </c>
      <c r="O5580" s="1">
        <v>1.95403452695193E-5</v>
      </c>
      <c r="P5580" s="1">
        <v>5.2673657210462103E-7</v>
      </c>
      <c r="Q5580" s="1">
        <v>4.6602576059434001E-7</v>
      </c>
      <c r="R5580" s="1">
        <v>1852.4799800384001</v>
      </c>
      <c r="S5580" s="1">
        <v>408.18452119563699</v>
      </c>
      <c r="T5580" s="1">
        <v>0.51613991804755499</v>
      </c>
      <c r="U5580" s="1">
        <v>90616.963705431495</v>
      </c>
      <c r="V5580" s="1">
        <f t="shared" si="349"/>
        <v>0.17129507495098137</v>
      </c>
      <c r="W5580" s="1">
        <f t="shared" si="350"/>
        <v>2.9929658022366623</v>
      </c>
      <c r="X5580" s="1">
        <f t="shared" si="351"/>
        <v>790.84083002087925</v>
      </c>
    </row>
    <row r="5581" spans="1:24" hidden="1" x14ac:dyDescent="0.3">
      <c r="A5581" s="18" t="str">
        <f t="shared" si="348"/>
        <v>Industrial - Other Material Handling Equipment_1996_600</v>
      </c>
      <c r="B5581" s="1" t="s">
        <v>40</v>
      </c>
      <c r="C5581" s="1">
        <v>2020</v>
      </c>
      <c r="D5581" s="1" t="s">
        <v>107</v>
      </c>
      <c r="E5581" s="1">
        <v>1996</v>
      </c>
      <c r="F5581" s="1">
        <v>600</v>
      </c>
      <c r="G5581" s="1" t="s">
        <v>5</v>
      </c>
      <c r="H5581" s="1">
        <v>2.7876925763373399E-5</v>
      </c>
      <c r="I5581" s="1">
        <v>3.3731080173681902E-5</v>
      </c>
      <c r="J5581" s="1">
        <v>4.0142773099257798E-5</v>
      </c>
      <c r="K5581" s="1">
        <v>9.6999377350548795E-5</v>
      </c>
      <c r="L5581" s="1">
        <v>6.0565852261326898E-4</v>
      </c>
      <c r="M5581" s="1">
        <v>4.4991140502680202E-2</v>
      </c>
      <c r="N5581" s="1">
        <v>1.6735971276954801E-5</v>
      </c>
      <c r="O5581" s="1">
        <v>1.5397093574798401E-5</v>
      </c>
      <c r="P5581" s="1">
        <v>4.1512909799982101E-7</v>
      </c>
      <c r="Q5581" s="1">
        <v>3.6721164059114798E-7</v>
      </c>
      <c r="R5581" s="1">
        <v>1459.6880047244699</v>
      </c>
      <c r="S5581" s="1">
        <v>174.44275024298699</v>
      </c>
      <c r="T5581" s="1">
        <v>0.34409327869836998</v>
      </c>
      <c r="U5581" s="1">
        <v>62363.283211868002</v>
      </c>
      <c r="V5581" s="1">
        <f t="shared" si="349"/>
        <v>0.17909764627148353</v>
      </c>
      <c r="W5581" s="1">
        <f t="shared" si="350"/>
        <v>3.2157883852451898</v>
      </c>
      <c r="X5581" s="1">
        <f t="shared" si="351"/>
        <v>506.96355041535821</v>
      </c>
    </row>
    <row r="5582" spans="1:24" hidden="1" x14ac:dyDescent="0.3">
      <c r="A5582" s="18" t="str">
        <f t="shared" si="348"/>
        <v>Industrial - Other Material Handling Equipment_1997_50</v>
      </c>
      <c r="B5582" s="1" t="s">
        <v>40</v>
      </c>
      <c r="C5582" s="1">
        <v>2020</v>
      </c>
      <c r="D5582" s="1" t="s">
        <v>107</v>
      </c>
      <c r="E5582" s="1">
        <v>1997</v>
      </c>
      <c r="F5582" s="1">
        <v>50</v>
      </c>
      <c r="G5582" s="1" t="s">
        <v>5</v>
      </c>
      <c r="H5582" s="1">
        <v>1.5992336087303999E-5</v>
      </c>
      <c r="I5582" s="1">
        <v>1.9350726665637801E-5</v>
      </c>
      <c r="J5582" s="1">
        <v>2.3028963965717799E-5</v>
      </c>
      <c r="K5582" s="1">
        <v>5.4340430491582497E-5</v>
      </c>
      <c r="L5582" s="1">
        <v>3.69103818313226E-5</v>
      </c>
      <c r="M5582" s="1">
        <v>2.8593124212662299E-3</v>
      </c>
      <c r="N5582" s="1">
        <v>5.1442014414161298E-6</v>
      </c>
      <c r="O5582" s="1">
        <v>4.7326653261028402E-6</v>
      </c>
      <c r="P5582" s="1">
        <v>2.5955991230702901E-8</v>
      </c>
      <c r="Q5582" s="1">
        <v>2.3337323602927399E-8</v>
      </c>
      <c r="R5582" s="1">
        <v>92.767242538192207</v>
      </c>
      <c r="S5582" s="1">
        <v>136.061507065212</v>
      </c>
      <c r="T5582" s="1">
        <v>0.17204663934918499</v>
      </c>
      <c r="U5582" s="1">
        <v>4081.8452119563699</v>
      </c>
      <c r="V5582" s="1">
        <f t="shared" si="349"/>
        <v>1.5697458636987009</v>
      </c>
      <c r="W5582" s="1">
        <f t="shared" si="350"/>
        <v>2.9941986266668517</v>
      </c>
      <c r="X5582" s="1">
        <f t="shared" si="351"/>
        <v>790.84083002087743</v>
      </c>
    </row>
    <row r="5583" spans="1:24" hidden="1" x14ac:dyDescent="0.3">
      <c r="A5583" s="18" t="str">
        <f t="shared" si="348"/>
        <v>Industrial - Other Material Handling Equipment_1997_75</v>
      </c>
      <c r="B5583" s="1" t="s">
        <v>40</v>
      </c>
      <c r="C5583" s="1">
        <v>2020</v>
      </c>
      <c r="D5583" s="1" t="s">
        <v>107</v>
      </c>
      <c r="E5583" s="1">
        <v>1997</v>
      </c>
      <c r="F5583" s="1">
        <v>75</v>
      </c>
      <c r="G5583" s="1" t="s">
        <v>5</v>
      </c>
      <c r="H5583" s="1">
        <v>2.5917684884224501E-5</v>
      </c>
      <c r="I5583" s="1">
        <v>3.1360398709911601E-5</v>
      </c>
      <c r="J5583" s="1">
        <v>3.7321466233283301E-5</v>
      </c>
      <c r="K5583" s="1">
        <v>1.07494684787995E-4</v>
      </c>
      <c r="L5583" s="1">
        <v>2.42967073097613E-4</v>
      </c>
      <c r="M5583" s="1">
        <v>1.23455018659377E-2</v>
      </c>
      <c r="N5583" s="1">
        <v>2.1756310693928101E-5</v>
      </c>
      <c r="O5583" s="1">
        <v>2.0015805838413898E-5</v>
      </c>
      <c r="P5583" s="1">
        <v>1.13362756535699E-7</v>
      </c>
      <c r="Q5583" s="1">
        <v>1.0076232661499199E-7</v>
      </c>
      <c r="R5583" s="1">
        <v>400.53621190019498</v>
      </c>
      <c r="S5583" s="1">
        <v>272.12301413042502</v>
      </c>
      <c r="T5583" s="1">
        <v>0.34409327869836998</v>
      </c>
      <c r="U5583" s="1">
        <v>19592.857017390601</v>
      </c>
      <c r="V5583" s="1">
        <f t="shared" si="349"/>
        <v>0.52999577450669344</v>
      </c>
      <c r="W5583" s="1">
        <f t="shared" si="350"/>
        <v>4.1061825545379609</v>
      </c>
      <c r="X5583" s="1">
        <f t="shared" si="351"/>
        <v>790.84083002088039</v>
      </c>
    </row>
    <row r="5584" spans="1:24" hidden="1" x14ac:dyDescent="0.3">
      <c r="A5584" s="18" t="str">
        <f t="shared" si="348"/>
        <v>Industrial - Other Material Handling Equipment_1997_175</v>
      </c>
      <c r="B5584" s="1" t="s">
        <v>40</v>
      </c>
      <c r="C5584" s="1">
        <v>2020</v>
      </c>
      <c r="D5584" s="1" t="s">
        <v>107</v>
      </c>
      <c r="E5584" s="1">
        <v>1997</v>
      </c>
      <c r="F5584" s="1">
        <v>175</v>
      </c>
      <c r="G5584" s="1" t="s">
        <v>5</v>
      </c>
      <c r="H5584" s="1">
        <v>2.7101697300319099E-5</v>
      </c>
      <c r="I5584" s="1">
        <v>3.2793053733386199E-5</v>
      </c>
      <c r="J5584" s="1">
        <v>3.9026444112459599E-5</v>
      </c>
      <c r="K5584" s="1">
        <v>1.2654289665744401E-4</v>
      </c>
      <c r="L5584" s="1">
        <v>2.9747827102892798E-4</v>
      </c>
      <c r="M5584" s="1">
        <v>1.8785868121662299E-2</v>
      </c>
      <c r="N5584" s="1">
        <v>2.0242309514794102E-5</v>
      </c>
      <c r="O5584" s="1">
        <v>1.86229247536106E-5</v>
      </c>
      <c r="P5584" s="1">
        <v>1.7287161607791999E-7</v>
      </c>
      <c r="Q5584" s="1">
        <v>1.5332773021109801E-7</v>
      </c>
      <c r="R5584" s="1">
        <v>609.48680227150101</v>
      </c>
      <c r="S5584" s="1">
        <v>212.82399342076201</v>
      </c>
      <c r="T5584" s="1">
        <v>0.51613991804755499</v>
      </c>
      <c r="U5584" s="1">
        <v>30362.889728028698</v>
      </c>
      <c r="V5584" s="1">
        <f t="shared" si="349"/>
        <v>0.35762457855172342</v>
      </c>
      <c r="W5584" s="1">
        <f t="shared" si="350"/>
        <v>3.2441486593456812</v>
      </c>
      <c r="X5584" s="1">
        <f t="shared" si="351"/>
        <v>412.33779054685186</v>
      </c>
    </row>
    <row r="5585" spans="1:24" hidden="1" x14ac:dyDescent="0.3">
      <c r="A5585" s="18" t="str">
        <f t="shared" si="348"/>
        <v>Industrial - Other Material Handling Equipment_1997_300</v>
      </c>
      <c r="B5585" s="1" t="s">
        <v>40</v>
      </c>
      <c r="C5585" s="1">
        <v>2020</v>
      </c>
      <c r="D5585" s="1" t="s">
        <v>107</v>
      </c>
      <c r="E5585" s="1">
        <v>1997</v>
      </c>
      <c r="F5585" s="1">
        <v>300</v>
      </c>
      <c r="G5585" s="1" t="s">
        <v>5</v>
      </c>
      <c r="H5585" s="1">
        <v>5.9225138354849099E-5</v>
      </c>
      <c r="I5585" s="1">
        <v>7.1662417409367398E-5</v>
      </c>
      <c r="J5585" s="1">
        <v>8.5284199230982696E-5</v>
      </c>
      <c r="K5585" s="1">
        <v>2.0482607892609601E-4</v>
      </c>
      <c r="L5585" s="1">
        <v>1.2792565556800401E-3</v>
      </c>
      <c r="M5585" s="1">
        <v>9.3791521120388105E-2</v>
      </c>
      <c r="N5585" s="1">
        <v>3.4888917817035801E-5</v>
      </c>
      <c r="O5585" s="1">
        <v>3.2097804391672901E-5</v>
      </c>
      <c r="P5585" s="1">
        <v>8.6537237132126599E-7</v>
      </c>
      <c r="Q5585" s="1">
        <v>7.6551378692223396E-7</v>
      </c>
      <c r="R5585" s="1">
        <v>3042.9626098528702</v>
      </c>
      <c r="S5585" s="1">
        <v>544.24602826085004</v>
      </c>
      <c r="T5585" s="1">
        <v>0.68818655739674095</v>
      </c>
      <c r="U5585" s="1">
        <v>148851.28872934199</v>
      </c>
      <c r="V5585" s="1">
        <f t="shared" si="349"/>
        <v>0.15941436585461516</v>
      </c>
      <c r="W5585" s="1">
        <f t="shared" si="350"/>
        <v>2.8457297417716712</v>
      </c>
      <c r="X5585" s="1">
        <f t="shared" si="351"/>
        <v>790.84083002087925</v>
      </c>
    </row>
    <row r="5586" spans="1:24" hidden="1" x14ac:dyDescent="0.3">
      <c r="A5586" s="18" t="str">
        <f t="shared" si="348"/>
        <v>Industrial - Other Material Handling Equipment_1998_50</v>
      </c>
      <c r="B5586" s="1" t="s">
        <v>40</v>
      </c>
      <c r="C5586" s="1">
        <v>2020</v>
      </c>
      <c r="D5586" s="1" t="s">
        <v>107</v>
      </c>
      <c r="E5586" s="1">
        <v>1998</v>
      </c>
      <c r="F5586" s="1">
        <v>50</v>
      </c>
      <c r="G5586" s="1" t="s">
        <v>5</v>
      </c>
      <c r="H5586" s="1">
        <v>1.3860024608996801E-5</v>
      </c>
      <c r="I5586" s="1">
        <v>1.6770629776886101E-5</v>
      </c>
      <c r="J5586" s="1">
        <v>1.9958435436955401E-5</v>
      </c>
      <c r="K5586" s="1">
        <v>4.7095039759371497E-5</v>
      </c>
      <c r="L5586" s="1">
        <v>3.1988997587146298E-5</v>
      </c>
      <c r="M5586" s="1">
        <v>2.4780707650974001E-3</v>
      </c>
      <c r="N5586" s="1">
        <v>4.4583079158939799E-6</v>
      </c>
      <c r="O5586" s="1">
        <v>4.1016432826224599E-6</v>
      </c>
      <c r="P5586" s="1">
        <v>2.24951923999425E-8</v>
      </c>
      <c r="Q5586" s="1">
        <v>2.0225680455870398E-8</v>
      </c>
      <c r="R5586" s="1">
        <v>80.398276866433307</v>
      </c>
      <c r="S5586" s="1">
        <v>136.061507065212</v>
      </c>
      <c r="T5586" s="1">
        <v>0.17204663934918499</v>
      </c>
      <c r="U5586" s="1">
        <v>3537.59918369552</v>
      </c>
      <c r="V5586" s="1">
        <f t="shared" si="349"/>
        <v>1.5697458636987018</v>
      </c>
      <c r="W5586" s="1">
        <f t="shared" si="350"/>
        <v>2.9941986266668565</v>
      </c>
      <c r="X5586" s="1">
        <f t="shared" si="351"/>
        <v>790.84083002087743</v>
      </c>
    </row>
    <row r="5587" spans="1:24" hidden="1" x14ac:dyDescent="0.3">
      <c r="A5587" s="18" t="str">
        <f t="shared" si="348"/>
        <v>Industrial - Other Material Handling Equipment_1998_175</v>
      </c>
      <c r="B5587" s="1" t="s">
        <v>40</v>
      </c>
      <c r="C5587" s="1">
        <v>2020</v>
      </c>
      <c r="D5587" s="1" t="s">
        <v>107</v>
      </c>
      <c r="E5587" s="1">
        <v>1998</v>
      </c>
      <c r="F5587" s="1">
        <v>175</v>
      </c>
      <c r="G5587" s="1" t="s">
        <v>5</v>
      </c>
      <c r="H5587" s="1">
        <v>1.11670754766642E-4</v>
      </c>
      <c r="I5587" s="1">
        <v>1.3512161326763601E-4</v>
      </c>
      <c r="J5587" s="1">
        <v>1.60805886863964E-4</v>
      </c>
      <c r="K5587" s="1">
        <v>4.68147996493014E-4</v>
      </c>
      <c r="L5587" s="1">
        <v>8.7515478150407603E-4</v>
      </c>
      <c r="M5587" s="1">
        <v>5.5266363672588997E-2</v>
      </c>
      <c r="N5587" s="1">
        <v>1.0237939576592299E-4</v>
      </c>
      <c r="O5587" s="1">
        <v>9.41890441046495E-5</v>
      </c>
      <c r="P5587" s="1">
        <v>5.07614816982877E-7</v>
      </c>
      <c r="Q5587" s="1">
        <v>4.5107663079822298E-7</v>
      </c>
      <c r="R5587" s="1">
        <v>1793.05630433647</v>
      </c>
      <c r="S5587" s="1">
        <v>833.83250803716203</v>
      </c>
      <c r="T5587" s="1">
        <v>1.5484197541426601</v>
      </c>
      <c r="U5587" s="1">
        <v>87088.685680793496</v>
      </c>
      <c r="V5587" s="1">
        <f t="shared" si="349"/>
        <v>0.51374982403804237</v>
      </c>
      <c r="W5587" s="1">
        <f t="shared" si="350"/>
        <v>3.3274515018794562</v>
      </c>
      <c r="X5587" s="1">
        <f t="shared" si="351"/>
        <v>538.50547037153001</v>
      </c>
    </row>
    <row r="5588" spans="1:24" hidden="1" x14ac:dyDescent="0.3">
      <c r="A5588" s="18" t="str">
        <f t="shared" si="348"/>
        <v>Industrial - Other Material Handling Equipment_1998_300</v>
      </c>
      <c r="B5588" s="1" t="s">
        <v>40</v>
      </c>
      <c r="C5588" s="1">
        <v>2020</v>
      </c>
      <c r="D5588" s="1" t="s">
        <v>107</v>
      </c>
      <c r="E5588" s="1">
        <v>1998</v>
      </c>
      <c r="F5588" s="1">
        <v>300</v>
      </c>
      <c r="G5588" s="1" t="s">
        <v>5</v>
      </c>
      <c r="H5588" s="1">
        <v>1.5454508024014202E-5</v>
      </c>
      <c r="I5588" s="1">
        <v>1.8699954709057201E-5</v>
      </c>
      <c r="J5588" s="1">
        <v>2.2254491554580501E-5</v>
      </c>
      <c r="K5588" s="1">
        <v>5.2263871923833398E-5</v>
      </c>
      <c r="L5588" s="1">
        <v>3.2673633473466002E-4</v>
      </c>
      <c r="M5588" s="1">
        <v>2.2776933786702501E-2</v>
      </c>
      <c r="N5588" s="1">
        <v>8.4726482896926901E-6</v>
      </c>
      <c r="O5588" s="1">
        <v>7.7948364265172797E-6</v>
      </c>
      <c r="P5588" s="1">
        <v>2.1012041306273901E-7</v>
      </c>
      <c r="Q5588" s="1">
        <v>1.85902271647298E-7</v>
      </c>
      <c r="R5588" s="1">
        <v>738.97253240052396</v>
      </c>
      <c r="S5588" s="1">
        <v>174.44275024298699</v>
      </c>
      <c r="T5588" s="1">
        <v>0.34409327869836998</v>
      </c>
      <c r="U5588" s="1">
        <v>36632.977551027303</v>
      </c>
      <c r="V5588" s="1">
        <f t="shared" si="349"/>
        <v>0.1690273316548716</v>
      </c>
      <c r="W5588" s="1">
        <f t="shared" si="350"/>
        <v>2.9533424906180925</v>
      </c>
      <c r="X5588" s="1">
        <f t="shared" si="351"/>
        <v>506.96355041535821</v>
      </c>
    </row>
    <row r="5589" spans="1:24" hidden="1" x14ac:dyDescent="0.3">
      <c r="A5589" s="18" t="str">
        <f t="shared" si="348"/>
        <v>Industrial - Other Material Handling Equipment_1998_600</v>
      </c>
      <c r="B5589" s="1" t="s">
        <v>40</v>
      </c>
      <c r="C5589" s="1">
        <v>2020</v>
      </c>
      <c r="D5589" s="1" t="s">
        <v>107</v>
      </c>
      <c r="E5589" s="1">
        <v>1998</v>
      </c>
      <c r="F5589" s="1">
        <v>600</v>
      </c>
      <c r="G5589" s="1" t="s">
        <v>5</v>
      </c>
      <c r="H5589" s="1">
        <v>8.9705554268219601E-5</v>
      </c>
      <c r="I5589" s="1">
        <v>1.08543720664545E-4</v>
      </c>
      <c r="J5589" s="1">
        <v>1.29175998146236E-4</v>
      </c>
      <c r="K5589" s="1">
        <v>3.1213567029459203E-4</v>
      </c>
      <c r="L5589" s="1">
        <v>1.94895713858369E-3</v>
      </c>
      <c r="M5589" s="1">
        <v>0.14477762828693799</v>
      </c>
      <c r="N5589" s="1">
        <v>5.3854919023702303E-5</v>
      </c>
      <c r="O5589" s="1">
        <v>4.9546525501806102E-5</v>
      </c>
      <c r="P5589" s="1">
        <v>1.3358498044238199E-6</v>
      </c>
      <c r="Q5589" s="1">
        <v>1.1816555395161601E-6</v>
      </c>
      <c r="R5589" s="1">
        <v>4697.1507057109202</v>
      </c>
      <c r="S5589" s="1">
        <v>718.68877850383706</v>
      </c>
      <c r="T5589" s="1">
        <v>1.03227983609511</v>
      </c>
      <c r="U5589" s="1">
        <v>226866.091081044</v>
      </c>
      <c r="V5589" s="1">
        <f t="shared" si="349"/>
        <v>0.1584250003483347</v>
      </c>
      <c r="W5589" s="1">
        <f t="shared" si="350"/>
        <v>2.8446006223911007</v>
      </c>
      <c r="X5589" s="1">
        <f t="shared" si="351"/>
        <v>696.21507015237296</v>
      </c>
    </row>
    <row r="5590" spans="1:24" hidden="1" x14ac:dyDescent="0.3">
      <c r="A5590" s="18" t="str">
        <f t="shared" si="348"/>
        <v>Industrial - Other Material Handling Equipment_1999_50</v>
      </c>
      <c r="B5590" s="1" t="s">
        <v>40</v>
      </c>
      <c r="C5590" s="1">
        <v>2020</v>
      </c>
      <c r="D5590" s="1" t="s">
        <v>107</v>
      </c>
      <c r="E5590" s="1">
        <v>1999</v>
      </c>
      <c r="F5590" s="1">
        <v>50</v>
      </c>
      <c r="G5590" s="1" t="s">
        <v>5</v>
      </c>
      <c r="H5590" s="1">
        <v>1.8019434828194699E-5</v>
      </c>
      <c r="I5590" s="1">
        <v>2.1803516142115601E-5</v>
      </c>
      <c r="J5590" s="1">
        <v>2.59479861526004E-5</v>
      </c>
      <c r="K5590" s="1">
        <v>6.2328804999129601E-5</v>
      </c>
      <c r="L5590" s="1">
        <v>4.3869713418647803E-5</v>
      </c>
      <c r="M5590" s="1">
        <v>4.0030373897727203E-3</v>
      </c>
      <c r="N5590" s="1">
        <v>6.3174403666513903E-6</v>
      </c>
      <c r="O5590" s="1">
        <v>5.8120451373192799E-6</v>
      </c>
      <c r="P5590" s="1">
        <v>3.6469482793805002E-8</v>
      </c>
      <c r="Q5590" s="1">
        <v>3.2672253044098402E-8</v>
      </c>
      <c r="R5590" s="1">
        <v>129.87413955346901</v>
      </c>
      <c r="S5590" s="1">
        <v>136.061507065212</v>
      </c>
      <c r="T5590" s="1">
        <v>0.17204663934918499</v>
      </c>
      <c r="U5590" s="1">
        <v>5714.5832967389197</v>
      </c>
      <c r="V5590" s="1">
        <f t="shared" si="349"/>
        <v>1.2633700262662801</v>
      </c>
      <c r="W5590" s="1">
        <f t="shared" si="350"/>
        <v>2.5419606926130163</v>
      </c>
      <c r="X5590" s="1">
        <f t="shared" si="351"/>
        <v>790.84083002087743</v>
      </c>
    </row>
    <row r="5591" spans="1:24" hidden="1" x14ac:dyDescent="0.3">
      <c r="A5591" s="18" t="str">
        <f t="shared" si="348"/>
        <v>Industrial - Other Material Handling Equipment_1999_175</v>
      </c>
      <c r="B5591" s="1" t="s">
        <v>40</v>
      </c>
      <c r="C5591" s="1">
        <v>2020</v>
      </c>
      <c r="D5591" s="1" t="s">
        <v>107</v>
      </c>
      <c r="E5591" s="1">
        <v>1999</v>
      </c>
      <c r="F5591" s="1">
        <v>175</v>
      </c>
      <c r="G5591" s="1" t="s">
        <v>5</v>
      </c>
      <c r="H5591" s="1">
        <v>6.0353182721634999E-5</v>
      </c>
      <c r="I5591" s="1">
        <v>7.3027351093178406E-5</v>
      </c>
      <c r="J5591" s="1">
        <v>8.6908583119154405E-5</v>
      </c>
      <c r="K5591" s="1">
        <v>2.5324876564621399E-4</v>
      </c>
      <c r="L5591" s="1">
        <v>4.7453083383489498E-4</v>
      </c>
      <c r="M5591" s="1">
        <v>2.9966806090579501E-2</v>
      </c>
      <c r="N5591" s="1">
        <v>5.5247848574927402E-5</v>
      </c>
      <c r="O5591" s="1">
        <v>5.0828020688933201E-5</v>
      </c>
      <c r="P5591" s="1">
        <v>2.75247387843708E-7</v>
      </c>
      <c r="Q5591" s="1">
        <v>2.44585042851781E-7</v>
      </c>
      <c r="R5591" s="1">
        <v>972.24002107076103</v>
      </c>
      <c r="S5591" s="1">
        <v>425.64798684152498</v>
      </c>
      <c r="T5591" s="1">
        <v>1.03227983609511</v>
      </c>
      <c r="U5591" s="1">
        <v>48468.908559703203</v>
      </c>
      <c r="V5591" s="1">
        <f t="shared" si="349"/>
        <v>0.49889701823909194</v>
      </c>
      <c r="W5591" s="1">
        <f t="shared" si="350"/>
        <v>3.2418267199733264</v>
      </c>
      <c r="X5591" s="1">
        <f t="shared" si="351"/>
        <v>412.33779054685277</v>
      </c>
    </row>
    <row r="5592" spans="1:24" hidden="1" x14ac:dyDescent="0.3">
      <c r="A5592" s="18" t="str">
        <f t="shared" si="348"/>
        <v>Industrial - Other Material Handling Equipment_1999_300</v>
      </c>
      <c r="B5592" s="1" t="s">
        <v>40</v>
      </c>
      <c r="C5592" s="1">
        <v>2020</v>
      </c>
      <c r="D5592" s="1" t="s">
        <v>107</v>
      </c>
      <c r="E5592" s="1">
        <v>1999</v>
      </c>
      <c r="F5592" s="1">
        <v>300</v>
      </c>
      <c r="G5592" s="1" t="s">
        <v>5</v>
      </c>
      <c r="H5592" s="1">
        <v>6.0206936859203001E-5</v>
      </c>
      <c r="I5592" s="1">
        <v>7.2850393599635695E-5</v>
      </c>
      <c r="J5592" s="1">
        <v>8.6697989077252406E-5</v>
      </c>
      <c r="K5592" s="1">
        <v>2.03607104933152E-4</v>
      </c>
      <c r="L5592" s="1">
        <v>1.2728838630391699E-3</v>
      </c>
      <c r="M5592" s="1">
        <v>8.87332946614275E-2</v>
      </c>
      <c r="N5592" s="1">
        <v>2.67726202078624E-5</v>
      </c>
      <c r="O5592" s="1">
        <v>2.46308105912334E-5</v>
      </c>
      <c r="P5592" s="1">
        <v>8.1857710529772302E-7</v>
      </c>
      <c r="Q5592" s="1">
        <v>7.2422922254525798E-7</v>
      </c>
      <c r="R5592" s="1">
        <v>2878.8540230326498</v>
      </c>
      <c r="S5592" s="1">
        <v>680.30753532606195</v>
      </c>
      <c r="T5592" s="1">
        <v>0.86023319674592602</v>
      </c>
      <c r="U5592" s="1">
        <v>140823.65981249401</v>
      </c>
      <c r="V5592" s="1">
        <f t="shared" si="349"/>
        <v>0.17129507495098273</v>
      </c>
      <c r="W5592" s="1">
        <f t="shared" si="350"/>
        <v>2.9929658022366734</v>
      </c>
      <c r="X5592" s="1">
        <f t="shared" si="351"/>
        <v>790.84083002087868</v>
      </c>
    </row>
    <row r="5593" spans="1:24" hidden="1" x14ac:dyDescent="0.3">
      <c r="A5593" s="18" t="str">
        <f t="shared" si="348"/>
        <v>Industrial - Other Material Handling Equipment_1999_600</v>
      </c>
      <c r="B5593" s="1" t="s">
        <v>40</v>
      </c>
      <c r="C5593" s="1">
        <v>2020</v>
      </c>
      <c r="D5593" s="1" t="s">
        <v>107</v>
      </c>
      <c r="E5593" s="1">
        <v>1999</v>
      </c>
      <c r="F5593" s="1">
        <v>600</v>
      </c>
      <c r="G5593" s="1" t="s">
        <v>5</v>
      </c>
      <c r="H5593" s="1">
        <v>8.7542982966234894E-5</v>
      </c>
      <c r="I5593" s="1">
        <v>1.0592700938914399E-4</v>
      </c>
      <c r="J5593" s="1">
        <v>1.26061895471378E-4</v>
      </c>
      <c r="K5593" s="1">
        <v>3.0461087823002801E-4</v>
      </c>
      <c r="L5593" s="1">
        <v>1.90197277054671E-3</v>
      </c>
      <c r="M5593" s="1">
        <v>0.14128741024350899</v>
      </c>
      <c r="N5593" s="1">
        <v>5.2556614773743099E-5</v>
      </c>
      <c r="O5593" s="1">
        <v>4.8352085591843699E-5</v>
      </c>
      <c r="P5593" s="1">
        <v>1.3036458848964801E-6</v>
      </c>
      <c r="Q5593" s="1">
        <v>1.1531688490382399E-6</v>
      </c>
      <c r="R5593" s="1">
        <v>4583.91442508</v>
      </c>
      <c r="S5593" s="1">
        <v>680.30753532606195</v>
      </c>
      <c r="T5593" s="1">
        <v>0.86023319674592602</v>
      </c>
      <c r="U5593" s="1">
        <v>224229.36364346999</v>
      </c>
      <c r="V5593" s="1">
        <f t="shared" si="349"/>
        <v>0.15642379834751999</v>
      </c>
      <c r="W5593" s="1">
        <f t="shared" si="350"/>
        <v>2.8086680331877978</v>
      </c>
      <c r="X5593" s="1">
        <f t="shared" si="351"/>
        <v>790.84083002087868</v>
      </c>
    </row>
    <row r="5594" spans="1:24" hidden="1" x14ac:dyDescent="0.3">
      <c r="A5594" s="18" t="str">
        <f t="shared" si="348"/>
        <v>Industrial - Other Material Handling Equipment_2000_50</v>
      </c>
      <c r="B5594" s="1" t="s">
        <v>40</v>
      </c>
      <c r="C5594" s="1">
        <v>2020</v>
      </c>
      <c r="D5594" s="1" t="s">
        <v>107</v>
      </c>
      <c r="E5594" s="1">
        <v>2000</v>
      </c>
      <c r="F5594" s="1">
        <v>50</v>
      </c>
      <c r="G5594" s="1" t="s">
        <v>5</v>
      </c>
      <c r="H5594" s="1">
        <v>2.2738810616531502E-5</v>
      </c>
      <c r="I5594" s="1">
        <v>2.7513960846003099E-5</v>
      </c>
      <c r="J5594" s="1">
        <v>3.2743887287805303E-5</v>
      </c>
      <c r="K5594" s="1">
        <v>7.8653015832234999E-5</v>
      </c>
      <c r="L5594" s="1">
        <v>5.5359400266388898E-5</v>
      </c>
      <c r="M5594" s="1">
        <v>5.05145194423701E-3</v>
      </c>
      <c r="N5594" s="1">
        <v>7.9720080817267492E-6</v>
      </c>
      <c r="O5594" s="1">
        <v>7.3342474351886099E-6</v>
      </c>
      <c r="P5594" s="1">
        <v>4.6021014001706298E-8</v>
      </c>
      <c r="Q5594" s="1">
        <v>4.12292716985051E-8</v>
      </c>
      <c r="R5594" s="1">
        <v>163.888795150806</v>
      </c>
      <c r="S5594" s="1">
        <v>272.12301413042502</v>
      </c>
      <c r="T5594" s="1">
        <v>0.34409327869836998</v>
      </c>
      <c r="U5594" s="1">
        <v>7211.2598744562601</v>
      </c>
      <c r="V5594" s="1">
        <f t="shared" si="349"/>
        <v>1.263370026266283</v>
      </c>
      <c r="W5594" s="1">
        <f t="shared" si="350"/>
        <v>2.5419606926130154</v>
      </c>
      <c r="X5594" s="1">
        <f t="shared" si="351"/>
        <v>790.84083002088039</v>
      </c>
    </row>
    <row r="5595" spans="1:24" hidden="1" x14ac:dyDescent="0.3">
      <c r="A5595" s="18" t="str">
        <f t="shared" si="348"/>
        <v>Industrial - Other Material Handling Equipment_2000_175</v>
      </c>
      <c r="B5595" s="1" t="s">
        <v>40</v>
      </c>
      <c r="C5595" s="1">
        <v>2020</v>
      </c>
      <c r="D5595" s="1" t="s">
        <v>107</v>
      </c>
      <c r="E5595" s="1">
        <v>2000</v>
      </c>
      <c r="F5595" s="1">
        <v>175</v>
      </c>
      <c r="G5595" s="1" t="s">
        <v>5</v>
      </c>
      <c r="H5595" s="1">
        <v>1.05372567254913E-4</v>
      </c>
      <c r="I5595" s="1">
        <v>1.2750080637844501E-4</v>
      </c>
      <c r="J5595" s="1">
        <v>1.5173649684707501E-4</v>
      </c>
      <c r="K5595" s="1">
        <v>4.5942518650948501E-4</v>
      </c>
      <c r="L5595" s="1">
        <v>9.42170945127281E-4</v>
      </c>
      <c r="M5595" s="1">
        <v>5.94984603816721E-2</v>
      </c>
      <c r="N5595" s="1">
        <v>9.0307495701992096E-5</v>
      </c>
      <c r="O5595" s="1">
        <v>8.3082896045832695E-5</v>
      </c>
      <c r="P5595" s="1">
        <v>5.4693159544808101E-7</v>
      </c>
      <c r="Q5595" s="1">
        <v>4.85618435213922E-7</v>
      </c>
      <c r="R5595" s="1">
        <v>1930.36202124121</v>
      </c>
      <c r="S5595" s="1">
        <v>680.30753532606195</v>
      </c>
      <c r="T5595" s="1">
        <v>0.86023319674592602</v>
      </c>
      <c r="U5595" s="1">
        <v>94426.685903257399</v>
      </c>
      <c r="V5595" s="1">
        <f t="shared" si="349"/>
        <v>0.44710217714295425</v>
      </c>
      <c r="W5595" s="1">
        <f t="shared" si="350"/>
        <v>3.3038746402662533</v>
      </c>
      <c r="X5595" s="1">
        <f t="shared" si="351"/>
        <v>790.84083002087868</v>
      </c>
    </row>
    <row r="5596" spans="1:24" hidden="1" x14ac:dyDescent="0.3">
      <c r="A5596" s="18" t="str">
        <f t="shared" si="348"/>
        <v>Industrial - Other Material Handling Equipment_2000_300</v>
      </c>
      <c r="B5596" s="1" t="s">
        <v>40</v>
      </c>
      <c r="C5596" s="1">
        <v>2020</v>
      </c>
      <c r="D5596" s="1" t="s">
        <v>107</v>
      </c>
      <c r="E5596" s="1">
        <v>2000</v>
      </c>
      <c r="F5596" s="1">
        <v>300</v>
      </c>
      <c r="G5596" s="1" t="s">
        <v>5</v>
      </c>
      <c r="H5596" s="1">
        <v>2.45481423715784E-5</v>
      </c>
      <c r="I5596" s="1">
        <v>2.9703252269609899E-5</v>
      </c>
      <c r="J5596" s="1">
        <v>3.5349325015072903E-5</v>
      </c>
      <c r="K5596" s="1">
        <v>8.3016616697381996E-5</v>
      </c>
      <c r="L5596" s="1">
        <v>5.1899226106524702E-4</v>
      </c>
      <c r="M5596" s="1">
        <v>3.61791790793453E-2</v>
      </c>
      <c r="N5596" s="1">
        <v>1.34580651908492E-5</v>
      </c>
      <c r="O5596" s="1">
        <v>1.23814199755813E-5</v>
      </c>
      <c r="P5596" s="1">
        <v>3.33758008150375E-7</v>
      </c>
      <c r="Q5596" s="1">
        <v>2.9528959605226898E-7</v>
      </c>
      <c r="R5596" s="1">
        <v>1173.7936209852901</v>
      </c>
      <c r="S5596" s="1">
        <v>272.12301413042502</v>
      </c>
      <c r="T5596" s="1">
        <v>0.34409327869836998</v>
      </c>
      <c r="U5596" s="1">
        <v>57417.955981519597</v>
      </c>
      <c r="V5596" s="1">
        <f t="shared" si="349"/>
        <v>0.17129507495098173</v>
      </c>
      <c r="W5596" s="1">
        <f t="shared" si="350"/>
        <v>2.9929658022366632</v>
      </c>
      <c r="X5596" s="1">
        <f t="shared" si="351"/>
        <v>790.84083002088039</v>
      </c>
    </row>
    <row r="5597" spans="1:24" hidden="1" x14ac:dyDescent="0.3">
      <c r="A5597" s="18" t="str">
        <f t="shared" si="348"/>
        <v>Industrial - Other Material Handling Equipment_2000_600</v>
      </c>
      <c r="B5597" s="1" t="s">
        <v>40</v>
      </c>
      <c r="C5597" s="1">
        <v>2020</v>
      </c>
      <c r="D5597" s="1" t="s">
        <v>107</v>
      </c>
      <c r="E5597" s="1">
        <v>2000</v>
      </c>
      <c r="F5597" s="1">
        <v>600</v>
      </c>
      <c r="G5597" s="1" t="s">
        <v>5</v>
      </c>
      <c r="H5597" s="1">
        <v>1.0662010149975E-4</v>
      </c>
      <c r="I5597" s="1">
        <v>1.29010322814698E-4</v>
      </c>
      <c r="J5597" s="1">
        <v>1.5353294615964101E-4</v>
      </c>
      <c r="K5597" s="1">
        <v>3.7099081678928299E-4</v>
      </c>
      <c r="L5597" s="1">
        <v>2.3164452817842299E-3</v>
      </c>
      <c r="M5597" s="1">
        <v>0.17207636192394801</v>
      </c>
      <c r="N5597" s="1">
        <v>6.4009603189110899E-5</v>
      </c>
      <c r="O5597" s="1">
        <v>5.8888834933982001E-5</v>
      </c>
      <c r="P5597" s="1">
        <v>1.58773269835922E-6</v>
      </c>
      <c r="Q5597" s="1">
        <v>1.4044641336728299E-6</v>
      </c>
      <c r="R5597" s="1">
        <v>5582.8280543822302</v>
      </c>
      <c r="S5597" s="1">
        <v>854.75028556904999</v>
      </c>
      <c r="T5597" s="1">
        <v>1.2043264754442899</v>
      </c>
      <c r="U5597" s="1">
        <v>274008.52011670702</v>
      </c>
      <c r="V5597" s="1">
        <f t="shared" si="349"/>
        <v>0.1559010339539571</v>
      </c>
      <c r="W5597" s="1">
        <f t="shared" si="350"/>
        <v>2.7992815353748037</v>
      </c>
      <c r="X5597" s="1">
        <f t="shared" si="351"/>
        <v>709.73303584787732</v>
      </c>
    </row>
    <row r="5598" spans="1:24" hidden="1" x14ac:dyDescent="0.3">
      <c r="A5598" s="18" t="str">
        <f t="shared" si="348"/>
        <v>Industrial - Other Material Handling Equipment_2001_100</v>
      </c>
      <c r="B5598" s="1" t="s">
        <v>40</v>
      </c>
      <c r="C5598" s="1">
        <v>2020</v>
      </c>
      <c r="D5598" s="1" t="s">
        <v>107</v>
      </c>
      <c r="E5598" s="1">
        <v>2001</v>
      </c>
      <c r="F5598" s="1">
        <v>100</v>
      </c>
      <c r="G5598" s="1" t="s">
        <v>5</v>
      </c>
      <c r="H5598" s="1">
        <v>1.3816897216270099E-4</v>
      </c>
      <c r="I5598" s="1">
        <v>1.6718445631686799E-4</v>
      </c>
      <c r="J5598" s="1">
        <v>1.9896331991428899E-4</v>
      </c>
      <c r="K5598" s="1">
        <v>5.7306160548125295E-4</v>
      </c>
      <c r="L5598" s="1">
        <v>1.0421903570573101E-3</v>
      </c>
      <c r="M5598" s="1">
        <v>6.5814725013791098E-2</v>
      </c>
      <c r="N5598" s="1">
        <v>1.2887155366695101E-4</v>
      </c>
      <c r="O5598" s="1">
        <v>1.1856182937359499E-4</v>
      </c>
      <c r="P5598" s="1">
        <v>6.0434470216133895E-7</v>
      </c>
      <c r="Q5598" s="1">
        <v>5.3717093804123002E-7</v>
      </c>
      <c r="R5598" s="1">
        <v>2135.2862711081402</v>
      </c>
      <c r="S5598" s="1">
        <v>1203.6357860550199</v>
      </c>
      <c r="T5598" s="1">
        <v>1.89251303284103</v>
      </c>
      <c r="U5598" s="1">
        <v>100886.56315843</v>
      </c>
      <c r="V5598" s="1">
        <f t="shared" si="349"/>
        <v>0.54872048087964742</v>
      </c>
      <c r="W5598" s="1">
        <f t="shared" si="350"/>
        <v>3.4206002548989352</v>
      </c>
      <c r="X5598" s="1">
        <f t="shared" si="351"/>
        <v>635.99867750877706</v>
      </c>
    </row>
    <row r="5599" spans="1:24" hidden="1" x14ac:dyDescent="0.3">
      <c r="A5599" s="18" t="str">
        <f t="shared" si="348"/>
        <v>Industrial - Other Material Handling Equipment_2001_175</v>
      </c>
      <c r="B5599" s="1" t="s">
        <v>40</v>
      </c>
      <c r="C5599" s="1">
        <v>2020</v>
      </c>
      <c r="D5599" s="1" t="s">
        <v>107</v>
      </c>
      <c r="E5599" s="1">
        <v>2001</v>
      </c>
      <c r="F5599" s="1">
        <v>175</v>
      </c>
      <c r="G5599" s="1" t="s">
        <v>5</v>
      </c>
      <c r="H5599" s="1">
        <v>1.9170929787697299E-5</v>
      </c>
      <c r="I5599" s="1">
        <v>2.3196825043113699E-5</v>
      </c>
      <c r="J5599" s="1">
        <v>2.7606138894284101E-5</v>
      </c>
      <c r="K5599" s="1">
        <v>8.9512658933104498E-5</v>
      </c>
      <c r="L5599" s="1">
        <v>2.10427228378571E-4</v>
      </c>
      <c r="M5599" s="1">
        <v>1.3288561036252399E-2</v>
      </c>
      <c r="N5599" s="1">
        <v>1.4318804101040001E-5</v>
      </c>
      <c r="O5599" s="1">
        <v>1.3173299772956799E-5</v>
      </c>
      <c r="P5599" s="1">
        <v>1.2228420889626499E-7</v>
      </c>
      <c r="Q5599" s="1">
        <v>1.0845944878697099E-7</v>
      </c>
      <c r="R5599" s="1">
        <v>431.13272808701498</v>
      </c>
      <c r="S5599" s="1">
        <v>136.061507065212</v>
      </c>
      <c r="T5599" s="1">
        <v>0.17204663934918499</v>
      </c>
      <c r="U5599" s="1">
        <v>21089.5335951079</v>
      </c>
      <c r="V5599" s="1">
        <f t="shared" si="349"/>
        <v>0.36420857977921761</v>
      </c>
      <c r="W5599" s="1">
        <f t="shared" si="350"/>
        <v>3.3038746402662502</v>
      </c>
      <c r="X5599" s="1">
        <f t="shared" si="351"/>
        <v>790.84083002087743</v>
      </c>
    </row>
    <row r="5600" spans="1:24" hidden="1" x14ac:dyDescent="0.3">
      <c r="A5600" s="18" t="str">
        <f t="shared" si="348"/>
        <v>Industrial - Other Material Handling Equipment_2001_300</v>
      </c>
      <c r="B5600" s="1" t="s">
        <v>40</v>
      </c>
      <c r="C5600" s="1">
        <v>2020</v>
      </c>
      <c r="D5600" s="1" t="s">
        <v>107</v>
      </c>
      <c r="E5600" s="1">
        <v>2001</v>
      </c>
      <c r="F5600" s="1">
        <v>300</v>
      </c>
      <c r="G5600" s="1" t="s">
        <v>5</v>
      </c>
      <c r="H5600" s="1">
        <v>3.9398651823046704E-6</v>
      </c>
      <c r="I5600" s="1">
        <v>4.7672368705886498E-6</v>
      </c>
      <c r="J5600" s="1">
        <v>5.6734058625187196E-6</v>
      </c>
      <c r="K5600" s="1">
        <v>1.3323789341283501E-5</v>
      </c>
      <c r="L5600" s="1">
        <v>8.3295897029827501E-5</v>
      </c>
      <c r="M5600" s="1">
        <v>5.80659366486771E-3</v>
      </c>
      <c r="N5600" s="1">
        <v>2.1599582430319801E-6</v>
      </c>
      <c r="O5600" s="1">
        <v>1.98716158358942E-6</v>
      </c>
      <c r="P5600" s="1">
        <v>5.35666420588089E-8</v>
      </c>
      <c r="Q5600" s="1">
        <v>4.7392636908042397E-8</v>
      </c>
      <c r="R5600" s="1">
        <v>188.38853663671</v>
      </c>
      <c r="S5600" s="1">
        <v>38.381243177774998</v>
      </c>
      <c r="T5600" s="1">
        <v>0.17204663934918499</v>
      </c>
      <c r="U5600" s="1">
        <v>9211.4983626659996</v>
      </c>
      <c r="V5600" s="1">
        <f t="shared" si="349"/>
        <v>0.17136615513600015</v>
      </c>
      <c r="W5600" s="1">
        <f t="shared" si="350"/>
        <v>2.9942077560000024</v>
      </c>
      <c r="X5600" s="1">
        <f t="shared" si="351"/>
        <v>223.08627080983908</v>
      </c>
    </row>
    <row r="5601" spans="1:24" hidden="1" x14ac:dyDescent="0.3">
      <c r="A5601" s="18" t="str">
        <f t="shared" si="348"/>
        <v>Industrial - Other Material Handling Equipment_2001_600</v>
      </c>
      <c r="B5601" s="1" t="s">
        <v>40</v>
      </c>
      <c r="C5601" s="1">
        <v>2020</v>
      </c>
      <c r="D5601" s="1" t="s">
        <v>107</v>
      </c>
      <c r="E5601" s="1">
        <v>2001</v>
      </c>
      <c r="F5601" s="1">
        <v>600</v>
      </c>
      <c r="G5601" s="1" t="s">
        <v>5</v>
      </c>
      <c r="H5601" s="1">
        <v>6.9568910400561398E-5</v>
      </c>
      <c r="I5601" s="1">
        <v>8.4178381584679306E-5</v>
      </c>
      <c r="J5601" s="1">
        <v>1.00179230976808E-4</v>
      </c>
      <c r="K5601" s="1">
        <v>2.5246741396900299E-4</v>
      </c>
      <c r="L5601" s="1">
        <v>1.36060222901798E-3</v>
      </c>
      <c r="M5601" s="1">
        <v>0.117101750593489</v>
      </c>
      <c r="N5601" s="1">
        <v>3.8382646018377999E-5</v>
      </c>
      <c r="O5601" s="1">
        <v>3.5312034336907697E-5</v>
      </c>
      <c r="P5601" s="1">
        <v>1.0805766895539601E-6</v>
      </c>
      <c r="Q5601" s="1">
        <v>9.5576874627059308E-7</v>
      </c>
      <c r="R5601" s="1">
        <v>3799.2373334783802</v>
      </c>
      <c r="S5601" s="1">
        <v>446.56576437341198</v>
      </c>
      <c r="T5601" s="1">
        <v>0.68818655739674095</v>
      </c>
      <c r="U5601" s="1">
        <v>181868.30539185301</v>
      </c>
      <c r="V5601" s="1">
        <f t="shared" si="349"/>
        <v>0.15326117550910395</v>
      </c>
      <c r="W5601" s="1">
        <f t="shared" si="350"/>
        <v>2.4772096243004422</v>
      </c>
      <c r="X5601" s="1">
        <f t="shared" si="351"/>
        <v>648.90219021811833</v>
      </c>
    </row>
    <row r="5602" spans="1:24" hidden="1" x14ac:dyDescent="0.3">
      <c r="A5602" s="18" t="str">
        <f t="shared" si="348"/>
        <v>Industrial - Other Material Handling Equipment_2002_50</v>
      </c>
      <c r="B5602" s="1" t="s">
        <v>40</v>
      </c>
      <c r="C5602" s="1">
        <v>2020</v>
      </c>
      <c r="D5602" s="1" t="s">
        <v>107</v>
      </c>
      <c r="E5602" s="1">
        <v>2002</v>
      </c>
      <c r="F5602" s="1">
        <v>50</v>
      </c>
      <c r="G5602" s="1" t="s">
        <v>5</v>
      </c>
      <c r="H5602" s="1">
        <v>4.0352856442721398E-5</v>
      </c>
      <c r="I5602" s="1">
        <v>4.8826956295693E-5</v>
      </c>
      <c r="J5602" s="1">
        <v>5.8108113277518903E-5</v>
      </c>
      <c r="K5602" s="1">
        <v>1.3957958972391499E-4</v>
      </c>
      <c r="L5602" s="1">
        <v>9.8242162678493803E-5</v>
      </c>
      <c r="M5602" s="1">
        <v>8.9644317185573006E-3</v>
      </c>
      <c r="N5602" s="1">
        <v>1.41473229672029E-5</v>
      </c>
      <c r="O5602" s="1">
        <v>1.30155371298267E-5</v>
      </c>
      <c r="P5602" s="1">
        <v>8.1670031149703395E-8</v>
      </c>
      <c r="Q5602" s="1">
        <v>7.3166486591791398E-8</v>
      </c>
      <c r="R5602" s="1">
        <v>290.84111455165697</v>
      </c>
      <c r="S5602" s="1">
        <v>310.50425730820001</v>
      </c>
      <c r="T5602" s="1">
        <v>0.51613991804755499</v>
      </c>
      <c r="U5602" s="1">
        <v>11592.1589395061</v>
      </c>
      <c r="V5602" s="1">
        <f t="shared" si="349"/>
        <v>1.3947100369644523</v>
      </c>
      <c r="W5602" s="1">
        <f t="shared" si="350"/>
        <v>2.8062230525083178</v>
      </c>
      <c r="X5602" s="1">
        <f t="shared" si="351"/>
        <v>601.58931028386655</v>
      </c>
    </row>
    <row r="5603" spans="1:24" hidden="1" x14ac:dyDescent="0.3">
      <c r="A5603" s="18" t="str">
        <f t="shared" si="348"/>
        <v>Industrial - Other Material Handling Equipment_2002_175</v>
      </c>
      <c r="B5603" s="1" t="s">
        <v>40</v>
      </c>
      <c r="C5603" s="1">
        <v>2020</v>
      </c>
      <c r="D5603" s="1" t="s">
        <v>107</v>
      </c>
      <c r="E5603" s="1">
        <v>2002</v>
      </c>
      <c r="F5603" s="1">
        <v>175</v>
      </c>
      <c r="G5603" s="1" t="s">
        <v>5</v>
      </c>
      <c r="H5603" s="1">
        <v>4.6348667583440098E-5</v>
      </c>
      <c r="I5603" s="1">
        <v>5.6081887775962499E-5</v>
      </c>
      <c r="J5603" s="1">
        <v>6.6742081320153701E-5</v>
      </c>
      <c r="K5603" s="1">
        <v>2.03394805543804E-4</v>
      </c>
      <c r="L5603" s="1">
        <v>4.2306933590449799E-4</v>
      </c>
      <c r="M5603" s="1">
        <v>2.6716992549174302E-2</v>
      </c>
      <c r="N5603" s="1">
        <v>3.92540819684179E-5</v>
      </c>
      <c r="O5603" s="1">
        <v>3.6113755410944502E-5</v>
      </c>
      <c r="P5603" s="1">
        <v>2.4562138547310199E-7</v>
      </c>
      <c r="Q5603" s="1">
        <v>2.1806050160162799E-7</v>
      </c>
      <c r="R5603" s="1">
        <v>866.80339974977505</v>
      </c>
      <c r="S5603" s="1">
        <v>310.50425730820001</v>
      </c>
      <c r="T5603" s="1">
        <v>0.51613991804755499</v>
      </c>
      <c r="U5603" s="1">
        <v>42204.014998281396</v>
      </c>
      <c r="V5603" s="1">
        <f t="shared" si="349"/>
        <v>0.44000484232906234</v>
      </c>
      <c r="W5603" s="1">
        <f t="shared" si="350"/>
        <v>3.3192990432591576</v>
      </c>
      <c r="X5603" s="1">
        <f t="shared" si="351"/>
        <v>601.58931028386655</v>
      </c>
    </row>
    <row r="5604" spans="1:24" hidden="1" x14ac:dyDescent="0.3">
      <c r="A5604" s="18" t="str">
        <f t="shared" si="348"/>
        <v>Industrial - Other Material Handling Equipment_2002_300</v>
      </c>
      <c r="B5604" s="1" t="s">
        <v>40</v>
      </c>
      <c r="C5604" s="1">
        <v>2020</v>
      </c>
      <c r="D5604" s="1" t="s">
        <v>107</v>
      </c>
      <c r="E5604" s="1">
        <v>2002</v>
      </c>
      <c r="F5604" s="1">
        <v>300</v>
      </c>
      <c r="G5604" s="1" t="s">
        <v>5</v>
      </c>
      <c r="H5604" s="1">
        <v>7.5028820987128406E-5</v>
      </c>
      <c r="I5604" s="1">
        <v>9.0784873394425403E-5</v>
      </c>
      <c r="J5604" s="1">
        <v>1.0804150222146401E-4</v>
      </c>
      <c r="K5604" s="1">
        <v>2.7519452422911501E-4</v>
      </c>
      <c r="L5604" s="1">
        <v>1.41440817107657E-3</v>
      </c>
      <c r="M5604" s="1">
        <v>0.124531059919834</v>
      </c>
      <c r="N5604" s="1">
        <v>3.9038377287974999E-5</v>
      </c>
      <c r="O5604" s="1">
        <v>3.5915307104936998E-5</v>
      </c>
      <c r="P5604" s="1">
        <v>1.1491005412716201E-6</v>
      </c>
      <c r="Q5604" s="1">
        <v>1.0164057702647599E-6</v>
      </c>
      <c r="R5604" s="1">
        <v>4040.2730926498298</v>
      </c>
      <c r="S5604" s="1">
        <v>718.68877850383706</v>
      </c>
      <c r="T5604" s="1">
        <v>1.03227983609511</v>
      </c>
      <c r="U5604" s="1">
        <v>197827.67408634201</v>
      </c>
      <c r="V5604" s="1">
        <f t="shared" si="349"/>
        <v>0.15195501859645216</v>
      </c>
      <c r="W5604" s="1">
        <f t="shared" si="350"/>
        <v>2.367425452092017</v>
      </c>
      <c r="X5604" s="1">
        <f t="shared" si="351"/>
        <v>696.21507015237296</v>
      </c>
    </row>
    <row r="5605" spans="1:24" hidden="1" x14ac:dyDescent="0.3">
      <c r="A5605" s="18" t="str">
        <f t="shared" si="348"/>
        <v>Industrial - Other Material Handling Equipment_2003_50</v>
      </c>
      <c r="B5605" s="1" t="s">
        <v>40</v>
      </c>
      <c r="C5605" s="1">
        <v>2020</v>
      </c>
      <c r="D5605" s="1" t="s">
        <v>107</v>
      </c>
      <c r="E5605" s="1">
        <v>2003</v>
      </c>
      <c r="F5605" s="1">
        <v>50</v>
      </c>
      <c r="G5605" s="1" t="s">
        <v>5</v>
      </c>
      <c r="H5605" s="1">
        <v>1.84484689907708E-5</v>
      </c>
      <c r="I5605" s="1">
        <v>2.2322647478832699E-5</v>
      </c>
      <c r="J5605" s="1">
        <v>2.6565795346710001E-5</v>
      </c>
      <c r="K5605" s="1">
        <v>6.3812824165775602E-5</v>
      </c>
      <c r="L5605" s="1">
        <v>4.4914230404806098E-5</v>
      </c>
      <c r="M5605" s="1">
        <v>4.09834780381493E-3</v>
      </c>
      <c r="N5605" s="1">
        <v>6.4678556134764198E-6</v>
      </c>
      <c r="O5605" s="1">
        <v>5.9504271643983101E-6</v>
      </c>
      <c r="P5605" s="1">
        <v>3.7337803812705203E-8</v>
      </c>
      <c r="Q5605" s="1">
        <v>3.3450163830862599E-8</v>
      </c>
      <c r="R5605" s="1">
        <v>132.966380971408</v>
      </c>
      <c r="S5605" s="1">
        <v>136.061507065212</v>
      </c>
      <c r="T5605" s="1">
        <v>0.17204663934918499</v>
      </c>
      <c r="U5605" s="1">
        <v>5850.6448038041299</v>
      </c>
      <c r="V5605" s="1">
        <f t="shared" si="349"/>
        <v>1.2633700262662839</v>
      </c>
      <c r="W5605" s="1">
        <f t="shared" si="350"/>
        <v>2.5419606926130185</v>
      </c>
      <c r="X5605" s="1">
        <f t="shared" si="351"/>
        <v>790.84083002087743</v>
      </c>
    </row>
    <row r="5606" spans="1:24" hidden="1" x14ac:dyDescent="0.3">
      <c r="A5606" s="18" t="str">
        <f t="shared" si="348"/>
        <v>Industrial - Other Material Handling Equipment_2003_100</v>
      </c>
      <c r="B5606" s="1" t="s">
        <v>40</v>
      </c>
      <c r="C5606" s="1">
        <v>2020</v>
      </c>
      <c r="D5606" s="1" t="s">
        <v>107</v>
      </c>
      <c r="E5606" s="1">
        <v>2003</v>
      </c>
      <c r="F5606" s="1">
        <v>100</v>
      </c>
      <c r="G5606" s="1" t="s">
        <v>5</v>
      </c>
      <c r="H5606" s="1">
        <v>8.0909824036109795E-5</v>
      </c>
      <c r="I5606" s="1">
        <v>9.7900887083692901E-5</v>
      </c>
      <c r="J5606" s="1">
        <v>1.1651014661199799E-4</v>
      </c>
      <c r="K5606" s="1">
        <v>3.3557688774538998E-4</v>
      </c>
      <c r="L5606" s="1">
        <v>6.1029214505802995E-4</v>
      </c>
      <c r="M5606" s="1">
        <v>3.8540185517051198E-2</v>
      </c>
      <c r="N5606" s="1">
        <v>7.5465385370130999E-5</v>
      </c>
      <c r="O5606" s="1">
        <v>6.9428154540520504E-5</v>
      </c>
      <c r="P5606" s="1">
        <v>3.5389583307784702E-7</v>
      </c>
      <c r="Q5606" s="1">
        <v>3.1455981320501298E-7</v>
      </c>
      <c r="R5606" s="1">
        <v>1250.3938746728199</v>
      </c>
      <c r="S5606" s="1">
        <v>757.07002168161205</v>
      </c>
      <c r="T5606" s="1">
        <v>1.2043264754442899</v>
      </c>
      <c r="U5606" s="1">
        <v>61971.588917652</v>
      </c>
      <c r="V5606" s="1">
        <f t="shared" si="349"/>
        <v>0.52309744200966224</v>
      </c>
      <c r="W5606" s="1">
        <f t="shared" si="350"/>
        <v>3.260871984597375</v>
      </c>
      <c r="X5606" s="1">
        <f t="shared" si="351"/>
        <v>628.62524167487072</v>
      </c>
    </row>
    <row r="5607" spans="1:24" hidden="1" x14ac:dyDescent="0.3">
      <c r="A5607" s="18" t="str">
        <f t="shared" si="348"/>
        <v>Industrial - Other Material Handling Equipment_2003_175</v>
      </c>
      <c r="B5607" s="1" t="s">
        <v>40</v>
      </c>
      <c r="C5607" s="1">
        <v>2020</v>
      </c>
      <c r="D5607" s="1" t="s">
        <v>107</v>
      </c>
      <c r="E5607" s="1">
        <v>2003</v>
      </c>
      <c r="F5607" s="1">
        <v>175</v>
      </c>
      <c r="G5607" s="1" t="s">
        <v>5</v>
      </c>
      <c r="H5607" s="1">
        <v>3.91350705163851E-5</v>
      </c>
      <c r="I5607" s="1">
        <v>4.7353435324825997E-5</v>
      </c>
      <c r="J5607" s="1">
        <v>5.6354501543594602E-5</v>
      </c>
      <c r="K5607" s="1">
        <v>2.9080512688168202E-4</v>
      </c>
      <c r="L5607" s="1">
        <v>4.9735839647697705E-4</v>
      </c>
      <c r="M5607" s="1">
        <v>4.3171342738353199E-2</v>
      </c>
      <c r="N5607" s="1">
        <v>2.90412677317739E-5</v>
      </c>
      <c r="O5607" s="1">
        <v>2.6717966313231999E-5</v>
      </c>
      <c r="P5607" s="1">
        <v>3.9796642085924001E-7</v>
      </c>
      <c r="Q5607" s="1">
        <v>3.5235869587544798E-7</v>
      </c>
      <c r="R5607" s="1">
        <v>1400.6466704099</v>
      </c>
      <c r="S5607" s="1">
        <v>446.56576437341198</v>
      </c>
      <c r="T5607" s="1">
        <v>0.68818655739674095</v>
      </c>
      <c r="U5607" s="1">
        <v>66315.016009451705</v>
      </c>
      <c r="V5607" s="1">
        <f t="shared" si="349"/>
        <v>0.23644395375105948</v>
      </c>
      <c r="W5607" s="1">
        <f t="shared" si="350"/>
        <v>2.483397136609657</v>
      </c>
      <c r="X5607" s="1">
        <f t="shared" si="351"/>
        <v>648.90219021811833</v>
      </c>
    </row>
    <row r="5608" spans="1:24" hidden="1" x14ac:dyDescent="0.3">
      <c r="A5608" s="18" t="str">
        <f t="shared" si="348"/>
        <v>Industrial - Other Material Handling Equipment_2003_300</v>
      </c>
      <c r="B5608" s="1" t="s">
        <v>40</v>
      </c>
      <c r="C5608" s="1">
        <v>2020</v>
      </c>
      <c r="D5608" s="1" t="s">
        <v>107</v>
      </c>
      <c r="E5608" s="1">
        <v>2003</v>
      </c>
      <c r="F5608" s="1">
        <v>300</v>
      </c>
      <c r="G5608" s="1" t="s">
        <v>5</v>
      </c>
      <c r="H5608" s="1">
        <v>9.8836190872002801E-5</v>
      </c>
      <c r="I5608" s="1">
        <v>1.19591790955123E-4</v>
      </c>
      <c r="J5608" s="1">
        <v>1.4232411485568401E-4</v>
      </c>
      <c r="K5608" s="1">
        <v>3.7731249010800597E-4</v>
      </c>
      <c r="L5608" s="1">
        <v>1.7967274483557799E-3</v>
      </c>
      <c r="M5608" s="1">
        <v>0.16443522624214299</v>
      </c>
      <c r="N5608" s="1">
        <v>4.9358303427004399E-5</v>
      </c>
      <c r="O5608" s="1">
        <v>4.5409639152843998E-5</v>
      </c>
      <c r="P5608" s="1">
        <v>1.5173201269384799E-6</v>
      </c>
      <c r="Q5608" s="1">
        <v>1.3420982114413499E-6</v>
      </c>
      <c r="R5608" s="1">
        <v>5334.9198223928697</v>
      </c>
      <c r="S5608" s="1">
        <v>1088.4920565217001</v>
      </c>
      <c r="T5608" s="1">
        <v>1.3763731147934799</v>
      </c>
      <c r="U5608" s="1">
        <v>260965.97055107701</v>
      </c>
      <c r="V5608" s="1">
        <f t="shared" si="349"/>
        <v>0.15174210015754139</v>
      </c>
      <c r="W5608" s="1">
        <f t="shared" si="350"/>
        <v>2.2797484195760127</v>
      </c>
      <c r="X5608" s="1">
        <f t="shared" si="351"/>
        <v>790.84083002088039</v>
      </c>
    </row>
    <row r="5609" spans="1:24" hidden="1" x14ac:dyDescent="0.3">
      <c r="A5609" s="18" t="str">
        <f t="shared" si="348"/>
        <v>Industrial - Other Material Handling Equipment_2003_600</v>
      </c>
      <c r="B5609" s="1" t="s">
        <v>40</v>
      </c>
      <c r="C5609" s="1">
        <v>2020</v>
      </c>
      <c r="D5609" s="1" t="s">
        <v>107</v>
      </c>
      <c r="E5609" s="1">
        <v>2003</v>
      </c>
      <c r="F5609" s="1">
        <v>600</v>
      </c>
      <c r="G5609" s="1" t="s">
        <v>5</v>
      </c>
      <c r="H5609" s="1">
        <v>3.5822832835560997E-5</v>
      </c>
      <c r="I5609" s="1">
        <v>4.3345627731028798E-5</v>
      </c>
      <c r="J5609" s="1">
        <v>5.1584879283207903E-5</v>
      </c>
      <c r="K5609" s="1">
        <v>1.4047589044588601E-4</v>
      </c>
      <c r="L5609" s="1">
        <v>5.8340752816977905E-4</v>
      </c>
      <c r="M5609" s="1">
        <v>6.5156815403560303E-2</v>
      </c>
      <c r="N5609" s="1">
        <v>1.77179288947489E-5</v>
      </c>
      <c r="O5609" s="1">
        <v>1.6300494583168999E-5</v>
      </c>
      <c r="P5609" s="1">
        <v>6.0133238572668102E-7</v>
      </c>
      <c r="Q5609" s="1">
        <v>5.3180116824579397E-7</v>
      </c>
      <c r="R5609" s="1">
        <v>2113.9411183621401</v>
      </c>
      <c r="S5609" s="1">
        <v>272.12301413042502</v>
      </c>
      <c r="T5609" s="1">
        <v>0.34409327869836998</v>
      </c>
      <c r="U5609" s="1">
        <v>103406.745369561</v>
      </c>
      <c r="V5609" s="1">
        <f t="shared" si="349"/>
        <v>0.13879858163230707</v>
      </c>
      <c r="W5609" s="1">
        <f t="shared" si="350"/>
        <v>1.868150068700219</v>
      </c>
      <c r="X5609" s="1">
        <f t="shared" si="351"/>
        <v>790.84083002088039</v>
      </c>
    </row>
    <row r="5610" spans="1:24" hidden="1" x14ac:dyDescent="0.3">
      <c r="A5610" s="18" t="str">
        <f t="shared" si="348"/>
        <v>Industrial - Other Material Handling Equipment_2004_50</v>
      </c>
      <c r="B5610" s="1" t="s">
        <v>40</v>
      </c>
      <c r="C5610" s="1">
        <v>2020</v>
      </c>
      <c r="D5610" s="1" t="s">
        <v>107</v>
      </c>
      <c r="E5610" s="1">
        <v>2004</v>
      </c>
      <c r="F5610" s="1">
        <v>50</v>
      </c>
      <c r="G5610" s="1" t="s">
        <v>5</v>
      </c>
      <c r="H5610" s="1">
        <v>1.8291281334691801E-5</v>
      </c>
      <c r="I5610" s="1">
        <v>2.2132450414977099E-5</v>
      </c>
      <c r="J5610" s="1">
        <v>2.6339445121956201E-5</v>
      </c>
      <c r="K5610" s="1">
        <v>1.01814079749363E-4</v>
      </c>
      <c r="L5610" s="1">
        <v>8.2483405082146594E-5</v>
      </c>
      <c r="M5610" s="1">
        <v>8.2118844707225105E-3</v>
      </c>
      <c r="N5610" s="1">
        <v>9.3247036270590098E-6</v>
      </c>
      <c r="O5610" s="1">
        <v>8.5787273368942802E-6</v>
      </c>
      <c r="P5610" s="1">
        <v>7.5374205896507294E-8</v>
      </c>
      <c r="Q5610" s="1">
        <v>6.7024297120437494E-8</v>
      </c>
      <c r="R5610" s="1">
        <v>266.425547878315</v>
      </c>
      <c r="S5610" s="1">
        <v>310.50425730820001</v>
      </c>
      <c r="T5610" s="1">
        <v>0.51613991804755499</v>
      </c>
      <c r="U5610" s="1">
        <v>11592.1589395061</v>
      </c>
      <c r="V5610" s="1">
        <f t="shared" si="349"/>
        <v>0.63219895480377297</v>
      </c>
      <c r="W5610" s="1">
        <f t="shared" si="350"/>
        <v>2.3560844598708326</v>
      </c>
      <c r="X5610" s="1">
        <f t="shared" si="351"/>
        <v>601.58931028386655</v>
      </c>
    </row>
    <row r="5611" spans="1:24" hidden="1" x14ac:dyDescent="0.3">
      <c r="A5611" s="18" t="str">
        <f t="shared" si="348"/>
        <v>Industrial - Other Material Handling Equipment_2004_175</v>
      </c>
      <c r="B5611" s="1" t="s">
        <v>40</v>
      </c>
      <c r="C5611" s="1">
        <v>2020</v>
      </c>
      <c r="D5611" s="1" t="s">
        <v>107</v>
      </c>
      <c r="E5611" s="1">
        <v>2004</v>
      </c>
      <c r="F5611" s="1">
        <v>175</v>
      </c>
      <c r="G5611" s="1" t="s">
        <v>5</v>
      </c>
      <c r="H5611" s="1">
        <v>1.16130109091839E-4</v>
      </c>
      <c r="I5611" s="1">
        <v>1.40517432001125E-4</v>
      </c>
      <c r="J5611" s="1">
        <v>1.6722735709224799E-4</v>
      </c>
      <c r="K5611" s="1">
        <v>8.6690346378388199E-4</v>
      </c>
      <c r="L5611" s="1">
        <v>1.3188677545938499E-3</v>
      </c>
      <c r="M5611" s="1">
        <v>0.114102246621097</v>
      </c>
      <c r="N5611" s="1">
        <v>1.0359225831241E-4</v>
      </c>
      <c r="O5611" s="1">
        <v>9.53048776474173E-5</v>
      </c>
      <c r="P5611" s="1">
        <v>1.05144795186651E-6</v>
      </c>
      <c r="Q5611" s="1">
        <v>9.3128719807342698E-7</v>
      </c>
      <c r="R5611" s="1">
        <v>3701.9217304572999</v>
      </c>
      <c r="S5611" s="1">
        <v>1535.0578208951099</v>
      </c>
      <c r="T5611" s="1">
        <v>2.06455967219022</v>
      </c>
      <c r="U5611" s="1">
        <v>177708.84477702601</v>
      </c>
      <c r="V5611" s="1">
        <f t="shared" si="349"/>
        <v>0.26182418558853388</v>
      </c>
      <c r="W5611" s="1">
        <f t="shared" si="350"/>
        <v>2.4574280274546183</v>
      </c>
      <c r="X5611" s="1">
        <f t="shared" si="351"/>
        <v>743.52795008662554</v>
      </c>
    </row>
    <row r="5612" spans="1:24" hidden="1" x14ac:dyDescent="0.3">
      <c r="A5612" s="18" t="str">
        <f t="shared" si="348"/>
        <v>Industrial - Other Material Handling Equipment_2004_300</v>
      </c>
      <c r="B5612" s="1" t="s">
        <v>40</v>
      </c>
      <c r="C5612" s="1">
        <v>2020</v>
      </c>
      <c r="D5612" s="1" t="s">
        <v>107</v>
      </c>
      <c r="E5612" s="1">
        <v>2004</v>
      </c>
      <c r="F5612" s="1">
        <v>300</v>
      </c>
      <c r="G5612" s="1" t="s">
        <v>5</v>
      </c>
      <c r="H5612" s="1">
        <v>5.7504070093456E-5</v>
      </c>
      <c r="I5612" s="1">
        <v>6.9579924813081807E-5</v>
      </c>
      <c r="J5612" s="1">
        <v>8.2805860934576699E-5</v>
      </c>
      <c r="K5612" s="1">
        <v>2.3261195020443101E-4</v>
      </c>
      <c r="L5612" s="1">
        <v>9.914853608592861E-4</v>
      </c>
      <c r="M5612" s="1">
        <v>0.10137379403354101</v>
      </c>
      <c r="N5612" s="1">
        <v>2.3176480351711599E-5</v>
      </c>
      <c r="O5612" s="1">
        <v>2.1322361923574599E-5</v>
      </c>
      <c r="P5612" s="1">
        <v>9.3552587662150104E-7</v>
      </c>
      <c r="Q5612" s="1">
        <v>8.2739927914893501E-7</v>
      </c>
      <c r="R5612" s="1">
        <v>3288.9611041390599</v>
      </c>
      <c r="S5612" s="1">
        <v>718.68877850383706</v>
      </c>
      <c r="T5612" s="1">
        <v>1.03227983609511</v>
      </c>
      <c r="U5612" s="1">
        <v>158830.22004934799</v>
      </c>
      <c r="V5612" s="1">
        <f t="shared" si="349"/>
        <v>0.14505724277863907</v>
      </c>
      <c r="W5612" s="1">
        <f t="shared" si="350"/>
        <v>2.0670061528234336</v>
      </c>
      <c r="X5612" s="1">
        <f t="shared" si="351"/>
        <v>696.21507015237296</v>
      </c>
    </row>
    <row r="5613" spans="1:24" hidden="1" x14ac:dyDescent="0.3">
      <c r="A5613" s="18" t="str">
        <f t="shared" si="348"/>
        <v>Industrial - Other Material Handling Equipment_2004_600</v>
      </c>
      <c r="B5613" s="1" t="s">
        <v>40</v>
      </c>
      <c r="C5613" s="1">
        <v>2020</v>
      </c>
      <c r="D5613" s="1" t="s">
        <v>107</v>
      </c>
      <c r="E5613" s="1">
        <v>2004</v>
      </c>
      <c r="F5613" s="1">
        <v>600</v>
      </c>
      <c r="G5613" s="1" t="s">
        <v>5</v>
      </c>
      <c r="H5613" s="1">
        <v>3.4173097112870703E-5</v>
      </c>
      <c r="I5613" s="1">
        <v>4.13494475065736E-5</v>
      </c>
      <c r="J5613" s="1">
        <v>4.9209259842533797E-5</v>
      </c>
      <c r="K5613" s="1">
        <v>1.3400660601745699E-4</v>
      </c>
      <c r="L5613" s="1">
        <v>5.5654007621459096E-4</v>
      </c>
      <c r="M5613" s="1">
        <v>6.2156172588922601E-2</v>
      </c>
      <c r="N5613" s="1">
        <v>1.6901971643017001E-5</v>
      </c>
      <c r="O5613" s="1">
        <v>1.5549813911575699E-5</v>
      </c>
      <c r="P5613" s="1">
        <v>5.7363944691032097E-7</v>
      </c>
      <c r="Q5613" s="1">
        <v>5.0731032497131605E-7</v>
      </c>
      <c r="R5613" s="1">
        <v>2016.58856685862</v>
      </c>
      <c r="S5613" s="1">
        <v>272.12301413042502</v>
      </c>
      <c r="T5613" s="1">
        <v>0.34409327869836998</v>
      </c>
      <c r="U5613" s="1">
        <v>98644.592622279</v>
      </c>
      <c r="V5613" s="1">
        <f t="shared" si="349"/>
        <v>0.13879858163230674</v>
      </c>
      <c r="W5613" s="1">
        <f t="shared" si="350"/>
        <v>1.8681500687002084</v>
      </c>
      <c r="X5613" s="1">
        <f t="shared" si="351"/>
        <v>790.84083002088039</v>
      </c>
    </row>
    <row r="5614" spans="1:24" hidden="1" x14ac:dyDescent="0.3">
      <c r="A5614" s="18" t="str">
        <f t="shared" si="348"/>
        <v>Industrial - Other Material Handling Equipment_2005_50</v>
      </c>
      <c r="B5614" s="1" t="s">
        <v>40</v>
      </c>
      <c r="C5614" s="1">
        <v>2020</v>
      </c>
      <c r="D5614" s="1" t="s">
        <v>107</v>
      </c>
      <c r="E5614" s="1">
        <v>2005</v>
      </c>
      <c r="F5614" s="1">
        <v>50</v>
      </c>
      <c r="G5614" s="1" t="s">
        <v>5</v>
      </c>
      <c r="H5614" s="1">
        <v>2.0612219656909098E-5</v>
      </c>
      <c r="I5614" s="1">
        <v>2.4940785784860101E-5</v>
      </c>
      <c r="J5614" s="1">
        <v>2.9681596305949201E-5</v>
      </c>
      <c r="K5614" s="1">
        <v>1.6044101175677599E-4</v>
      </c>
      <c r="L5614" s="1">
        <v>1.42396017497458E-4</v>
      </c>
      <c r="M5614" s="1">
        <v>1.45824933484577E-2</v>
      </c>
      <c r="N5614" s="1">
        <v>1.4154740306460399E-5</v>
      </c>
      <c r="O5614" s="1">
        <v>1.30223610819435E-5</v>
      </c>
      <c r="P5614" s="1">
        <v>1.3420401610823499E-7</v>
      </c>
      <c r="Q5614" s="1">
        <v>1.19020350374929E-7</v>
      </c>
      <c r="R5614" s="1">
        <v>473.11293694478002</v>
      </c>
      <c r="S5614" s="1">
        <v>544.24602826085004</v>
      </c>
      <c r="T5614" s="1">
        <v>0.68818655739674095</v>
      </c>
      <c r="U5614" s="1">
        <v>20817.410580977499</v>
      </c>
      <c r="V5614" s="1">
        <f t="shared" si="349"/>
        <v>0.39670897422913914</v>
      </c>
      <c r="W5614" s="1">
        <f t="shared" si="350"/>
        <v>2.2649558246886641</v>
      </c>
      <c r="X5614" s="1">
        <f t="shared" si="351"/>
        <v>790.84083002087925</v>
      </c>
    </row>
    <row r="5615" spans="1:24" hidden="1" x14ac:dyDescent="0.3">
      <c r="A5615" s="18" t="str">
        <f t="shared" si="348"/>
        <v>Industrial - Other Material Handling Equipment_2005_100</v>
      </c>
      <c r="B5615" s="1" t="s">
        <v>40</v>
      </c>
      <c r="C5615" s="1">
        <v>2020</v>
      </c>
      <c r="D5615" s="1" t="s">
        <v>107</v>
      </c>
      <c r="E5615" s="1">
        <v>2005</v>
      </c>
      <c r="F5615" s="1">
        <v>100</v>
      </c>
      <c r="G5615" s="1" t="s">
        <v>5</v>
      </c>
      <c r="H5615" s="1">
        <v>5.5814144866630598E-5</v>
      </c>
      <c r="I5615" s="1">
        <v>6.75351152886231E-5</v>
      </c>
      <c r="J5615" s="1">
        <v>8.0372368607948102E-5</v>
      </c>
      <c r="K5615" s="1">
        <v>5.1813133528063801E-4</v>
      </c>
      <c r="L5615" s="1">
        <v>7.4227309975524801E-4</v>
      </c>
      <c r="M5615" s="1">
        <v>6.6980313511264197E-2</v>
      </c>
      <c r="N5615" s="1">
        <v>5.3824752589223198E-5</v>
      </c>
      <c r="O5615" s="1">
        <v>4.9518772382085301E-5</v>
      </c>
      <c r="P5615" s="1">
        <v>6.1759179067331803E-7</v>
      </c>
      <c r="Q5615" s="1">
        <v>5.4668431466669598E-7</v>
      </c>
      <c r="R5615" s="1">
        <v>2173.1025062423701</v>
      </c>
      <c r="S5615" s="1">
        <v>1126.87329969947</v>
      </c>
      <c r="T5615" s="1">
        <v>1.5484197541426601</v>
      </c>
      <c r="U5615" s="1">
        <v>105550.465738517</v>
      </c>
      <c r="V5615" s="1">
        <f t="shared" si="349"/>
        <v>0.21186445114180261</v>
      </c>
      <c r="W5615" s="1">
        <f t="shared" si="350"/>
        <v>2.3285853915387067</v>
      </c>
      <c r="X5615" s="1">
        <f t="shared" si="351"/>
        <v>727.75699010854134</v>
      </c>
    </row>
    <row r="5616" spans="1:24" hidden="1" x14ac:dyDescent="0.3">
      <c r="A5616" s="18" t="str">
        <f t="shared" si="348"/>
        <v>Industrial - Other Material Handling Equipment_2005_175</v>
      </c>
      <c r="B5616" s="1" t="s">
        <v>40</v>
      </c>
      <c r="C5616" s="1">
        <v>2020</v>
      </c>
      <c r="D5616" s="1" t="s">
        <v>107</v>
      </c>
      <c r="E5616" s="1">
        <v>2005</v>
      </c>
      <c r="F5616" s="1">
        <v>175</v>
      </c>
      <c r="G5616" s="1" t="s">
        <v>5</v>
      </c>
      <c r="H5616" s="1">
        <v>2.0739535984610301E-5</v>
      </c>
      <c r="I5616" s="1">
        <v>2.5094838541378401E-5</v>
      </c>
      <c r="J5616" s="1">
        <v>2.9864931817838799E-5</v>
      </c>
      <c r="K5616" s="1">
        <v>2.2394772700466001E-4</v>
      </c>
      <c r="L5616" s="1">
        <v>3.1289328963317699E-4</v>
      </c>
      <c r="M5616" s="1">
        <v>3.36929321757884E-2</v>
      </c>
      <c r="N5616" s="1">
        <v>1.49979906550491E-5</v>
      </c>
      <c r="O5616" s="1">
        <v>1.3798151402645099E-5</v>
      </c>
      <c r="P5616" s="1">
        <v>3.10885680749037E-7</v>
      </c>
      <c r="Q5616" s="1">
        <v>2.7499718305341698E-7</v>
      </c>
      <c r="R5616" s="1">
        <v>1093.13007831094</v>
      </c>
      <c r="S5616" s="1">
        <v>408.18452119563699</v>
      </c>
      <c r="T5616" s="1">
        <v>0.51613991804755499</v>
      </c>
      <c r="U5616" s="1">
        <v>53472.172276628502</v>
      </c>
      <c r="V5616" s="1">
        <f t="shared" si="349"/>
        <v>0.15539791197935374</v>
      </c>
      <c r="W5616" s="1">
        <f t="shared" si="350"/>
        <v>1.9375683091633922</v>
      </c>
      <c r="X5616" s="1">
        <f t="shared" si="351"/>
        <v>790.84083002087925</v>
      </c>
    </row>
    <row r="5617" spans="1:24" hidden="1" x14ac:dyDescent="0.3">
      <c r="A5617" s="18" t="str">
        <f t="shared" si="348"/>
        <v>Industrial - Other Material Handling Equipment_2005_300</v>
      </c>
      <c r="B5617" s="1" t="s">
        <v>40</v>
      </c>
      <c r="C5617" s="1">
        <v>2020</v>
      </c>
      <c r="D5617" s="1" t="s">
        <v>107</v>
      </c>
      <c r="E5617" s="1">
        <v>2005</v>
      </c>
      <c r="F5617" s="1">
        <v>300</v>
      </c>
      <c r="G5617" s="1" t="s">
        <v>5</v>
      </c>
      <c r="H5617" s="1">
        <v>3.8462040292592198E-5</v>
      </c>
      <c r="I5617" s="1">
        <v>4.6539068754036599E-5</v>
      </c>
      <c r="J5617" s="1">
        <v>5.53853380213328E-5</v>
      </c>
      <c r="K5617" s="1">
        <v>1.62862520587227E-4</v>
      </c>
      <c r="L5617" s="1">
        <v>6.5833125785586097E-4</v>
      </c>
      <c r="M5617" s="1">
        <v>7.1929694899456706E-2</v>
      </c>
      <c r="N5617" s="1">
        <v>1.4488263861730101E-5</v>
      </c>
      <c r="O5617" s="1">
        <v>1.3329202752791701E-5</v>
      </c>
      <c r="P5617" s="1">
        <v>6.63871839221691E-7</v>
      </c>
      <c r="Q5617" s="1">
        <v>5.8708050020818498E-7</v>
      </c>
      <c r="R5617" s="1">
        <v>2333.6797346129401</v>
      </c>
      <c r="S5617" s="1">
        <v>544.24602826085004</v>
      </c>
      <c r="T5617" s="1">
        <v>0.68818655739674095</v>
      </c>
      <c r="U5617" s="1">
        <v>114155.604427713</v>
      </c>
      <c r="V5617" s="1">
        <f t="shared" si="349"/>
        <v>0.13499231700170944</v>
      </c>
      <c r="W5617" s="1">
        <f t="shared" si="350"/>
        <v>1.9095711244738716</v>
      </c>
      <c r="X5617" s="1">
        <f t="shared" si="351"/>
        <v>790.84083002087925</v>
      </c>
    </row>
    <row r="5618" spans="1:24" hidden="1" x14ac:dyDescent="0.3">
      <c r="A5618" s="18" t="str">
        <f t="shared" si="348"/>
        <v>Industrial - Other Material Handling Equipment_2005_600</v>
      </c>
      <c r="B5618" s="1" t="s">
        <v>40</v>
      </c>
      <c r="C5618" s="1">
        <v>2020</v>
      </c>
      <c r="D5618" s="1" t="s">
        <v>107</v>
      </c>
      <c r="E5618" s="1">
        <v>2005</v>
      </c>
      <c r="F5618" s="1">
        <v>600</v>
      </c>
      <c r="G5618" s="1" t="s">
        <v>5</v>
      </c>
      <c r="H5618" s="1">
        <v>2.0612093203681601E-4</v>
      </c>
      <c r="I5618" s="1">
        <v>2.4940632776454698E-4</v>
      </c>
      <c r="J5618" s="1">
        <v>2.96814142133015E-4</v>
      </c>
      <c r="K5618" s="1">
        <v>8.3980461960103203E-4</v>
      </c>
      <c r="L5618" s="1">
        <v>3.2809378461367E-3</v>
      </c>
      <c r="M5618" s="1">
        <v>0.39368433728045898</v>
      </c>
      <c r="N5618" s="1">
        <v>1.0333947021043899E-4</v>
      </c>
      <c r="O5618" s="1">
        <v>9.5072312593604607E-5</v>
      </c>
      <c r="P5618" s="1">
        <v>3.63362330454986E-6</v>
      </c>
      <c r="Q5618" s="1">
        <v>3.2131986376114202E-6</v>
      </c>
      <c r="R5618" s="1">
        <v>12772.6547572617</v>
      </c>
      <c r="S5618" s="1">
        <v>1632.73808478255</v>
      </c>
      <c r="T5618" s="1">
        <v>2.06455967219022</v>
      </c>
      <c r="U5618" s="1">
        <v>624794.44044345501</v>
      </c>
      <c r="V5618" s="1">
        <f t="shared" si="349"/>
        <v>0.13217791962601161</v>
      </c>
      <c r="W5618" s="1">
        <f t="shared" si="350"/>
        <v>1.7387992630804538</v>
      </c>
      <c r="X5618" s="1">
        <f t="shared" si="351"/>
        <v>790.84083002088028</v>
      </c>
    </row>
    <row r="5619" spans="1:24" hidden="1" x14ac:dyDescent="0.3">
      <c r="A5619" s="18" t="str">
        <f t="shared" si="348"/>
        <v>Industrial - Other Material Handling Equipment_2006_50</v>
      </c>
      <c r="B5619" s="1" t="s">
        <v>40</v>
      </c>
      <c r="C5619" s="1">
        <v>2020</v>
      </c>
      <c r="D5619" s="1" t="s">
        <v>107</v>
      </c>
      <c r="E5619" s="1">
        <v>2006</v>
      </c>
      <c r="F5619" s="1">
        <v>50</v>
      </c>
      <c r="G5619" s="1" t="s">
        <v>5</v>
      </c>
      <c r="H5619" s="1">
        <v>2.5191850726954699E-5</v>
      </c>
      <c r="I5619" s="1">
        <v>3.0482139379615099E-5</v>
      </c>
      <c r="J5619" s="1">
        <v>3.6276265046814699E-5</v>
      </c>
      <c r="K5619" s="1">
        <v>2.5377296101214501E-4</v>
      </c>
      <c r="L5619" s="1">
        <v>2.3985280003093899E-4</v>
      </c>
      <c r="M5619" s="1">
        <v>2.5066638893100599E-2</v>
      </c>
      <c r="N5619" s="1">
        <v>2.1834498011093299E-5</v>
      </c>
      <c r="O5619" s="1">
        <v>2.00877381702058E-5</v>
      </c>
      <c r="P5619" s="1">
        <v>2.3099775199164801E-7</v>
      </c>
      <c r="Q5619" s="1">
        <v>2.0459053691899699E-7</v>
      </c>
      <c r="R5619" s="1">
        <v>813.25949291815198</v>
      </c>
      <c r="S5619" s="1">
        <v>952.43054945648703</v>
      </c>
      <c r="T5619" s="1">
        <v>1.2043264754442899</v>
      </c>
      <c r="U5619" s="1">
        <v>35784.176358150798</v>
      </c>
      <c r="V5619" s="1">
        <f t="shared" si="349"/>
        <v>0.28206098597896145</v>
      </c>
      <c r="W5619" s="1">
        <f t="shared" si="350"/>
        <v>2.2194346802240621</v>
      </c>
      <c r="X5619" s="1">
        <f t="shared" si="351"/>
        <v>790.84083002088312</v>
      </c>
    </row>
    <row r="5620" spans="1:24" hidden="1" x14ac:dyDescent="0.3">
      <c r="A5620" s="18" t="str">
        <f t="shared" si="348"/>
        <v>Industrial - Other Material Handling Equipment_2006_100</v>
      </c>
      <c r="B5620" s="1" t="s">
        <v>40</v>
      </c>
      <c r="C5620" s="1">
        <v>2020</v>
      </c>
      <c r="D5620" s="1" t="s">
        <v>107</v>
      </c>
      <c r="E5620" s="1">
        <v>2006</v>
      </c>
      <c r="F5620" s="1">
        <v>100</v>
      </c>
      <c r="G5620" s="1" t="s">
        <v>5</v>
      </c>
      <c r="H5620" s="1">
        <v>1.04382689974341E-4</v>
      </c>
      <c r="I5620" s="1">
        <v>1.26303054868953E-4</v>
      </c>
      <c r="J5620" s="1">
        <v>1.50311073563051E-4</v>
      </c>
      <c r="K5620" s="1">
        <v>1.2016729642135601E-3</v>
      </c>
      <c r="L5620" s="1">
        <v>1.667906713942E-3</v>
      </c>
      <c r="M5620" s="1">
        <v>0.160118023423232</v>
      </c>
      <c r="N5620" s="1">
        <v>1.03610834172926E-4</v>
      </c>
      <c r="O5620" s="1">
        <v>9.5321967439091895E-5</v>
      </c>
      <c r="P5620" s="1">
        <v>1.4772390509347199E-6</v>
      </c>
      <c r="Q5620" s="1">
        <v>1.3068617823981201E-6</v>
      </c>
      <c r="R5620" s="1">
        <v>5194.85293148239</v>
      </c>
      <c r="S5620" s="1">
        <v>2661.9311205945801</v>
      </c>
      <c r="T5620" s="1">
        <v>3.6129794263328798</v>
      </c>
      <c r="U5620" s="1">
        <v>253390.490955646</v>
      </c>
      <c r="V5620" s="1">
        <f t="shared" si="349"/>
        <v>0.16504871315230973</v>
      </c>
      <c r="W5620" s="1">
        <f t="shared" si="350"/>
        <v>2.1795661005970937</v>
      </c>
      <c r="X5620" s="1">
        <f t="shared" si="351"/>
        <v>736.76896723887535</v>
      </c>
    </row>
    <row r="5621" spans="1:24" hidden="1" x14ac:dyDescent="0.3">
      <c r="A5621" s="18" t="str">
        <f t="shared" si="348"/>
        <v>Industrial - Other Material Handling Equipment_2006_175</v>
      </c>
      <c r="B5621" s="1" t="s">
        <v>40</v>
      </c>
      <c r="C5621" s="1">
        <v>2020</v>
      </c>
      <c r="D5621" s="1" t="s">
        <v>107</v>
      </c>
      <c r="E5621" s="1">
        <v>2006</v>
      </c>
      <c r="F5621" s="1">
        <v>175</v>
      </c>
      <c r="G5621" s="1" t="s">
        <v>5</v>
      </c>
      <c r="H5621" s="1">
        <v>2.1675252941154599E-5</v>
      </c>
      <c r="I5621" s="1">
        <v>2.6227056058797102E-5</v>
      </c>
      <c r="J5621" s="1">
        <v>3.1212364235262697E-5</v>
      </c>
      <c r="K5621" s="1">
        <v>2.4037575610500199E-4</v>
      </c>
      <c r="L5621" s="1">
        <v>3.3774301630992102E-4</v>
      </c>
      <c r="M5621" s="1">
        <v>3.6693574990425998E-2</v>
      </c>
      <c r="N5621" s="1">
        <v>1.04166629448498E-5</v>
      </c>
      <c r="O5621" s="1">
        <v>9.5833299092618299E-6</v>
      </c>
      <c r="P5621" s="1">
        <v>3.3860004012838199E-7</v>
      </c>
      <c r="Q5621" s="1">
        <v>2.99488026327894E-7</v>
      </c>
      <c r="R5621" s="1">
        <v>1190.4826298144601</v>
      </c>
      <c r="S5621" s="1">
        <v>408.18452119563699</v>
      </c>
      <c r="T5621" s="1">
        <v>0.51613991804755499</v>
      </c>
      <c r="U5621" s="1">
        <v>58234.325023910897</v>
      </c>
      <c r="V5621" s="1">
        <f t="shared" si="349"/>
        <v>0.14912796762033456</v>
      </c>
      <c r="W5621" s="1">
        <f t="shared" si="350"/>
        <v>1.9204187266517823</v>
      </c>
      <c r="X5621" s="1">
        <f t="shared" si="351"/>
        <v>790.84083002087925</v>
      </c>
    </row>
    <row r="5622" spans="1:24" hidden="1" x14ac:dyDescent="0.3">
      <c r="A5622" s="18" t="str">
        <f t="shared" si="348"/>
        <v>Industrial - Other Material Handling Equipment_2006_300</v>
      </c>
      <c r="B5622" s="1" t="s">
        <v>40</v>
      </c>
      <c r="C5622" s="1">
        <v>2020</v>
      </c>
      <c r="D5622" s="1" t="s">
        <v>107</v>
      </c>
      <c r="E5622" s="1">
        <v>2006</v>
      </c>
      <c r="F5622" s="1">
        <v>300</v>
      </c>
      <c r="G5622" s="1" t="s">
        <v>5</v>
      </c>
      <c r="H5622" s="1">
        <v>1.9559027083289899E-5</v>
      </c>
      <c r="I5622" s="1">
        <v>2.36664227707808E-5</v>
      </c>
      <c r="J5622" s="1">
        <v>2.8164998999937499E-5</v>
      </c>
      <c r="K5622" s="1">
        <v>8.53282111396825E-5</v>
      </c>
      <c r="L5622" s="1">
        <v>3.4687948200146898E-4</v>
      </c>
      <c r="M5622" s="1">
        <v>3.8236762723668202E-2</v>
      </c>
      <c r="N5622" s="1">
        <v>5.2978219282456601E-6</v>
      </c>
      <c r="O5622" s="1">
        <v>4.8739961739860097E-6</v>
      </c>
      <c r="P5622" s="1">
        <v>3.5293106278939501E-7</v>
      </c>
      <c r="Q5622" s="1">
        <v>3.12083317154768E-7</v>
      </c>
      <c r="R5622" s="1">
        <v>1240.5496563019899</v>
      </c>
      <c r="S5622" s="1">
        <v>272.12301413042502</v>
      </c>
      <c r="T5622" s="1">
        <v>0.34409327869836998</v>
      </c>
      <c r="U5622" s="1">
        <v>60683.4321510847</v>
      </c>
      <c r="V5622" s="1">
        <f t="shared" si="349"/>
        <v>0.1291371160438696</v>
      </c>
      <c r="W5622" s="1">
        <f t="shared" si="350"/>
        <v>1.8927666573997914</v>
      </c>
      <c r="X5622" s="1">
        <f t="shared" si="351"/>
        <v>790.84083002088039</v>
      </c>
    </row>
    <row r="5623" spans="1:24" hidden="1" x14ac:dyDescent="0.3">
      <c r="A5623" s="18" t="str">
        <f t="shared" si="348"/>
        <v>Industrial - Other Material Handling Equipment_2006_600</v>
      </c>
      <c r="B5623" s="1" t="s">
        <v>40</v>
      </c>
      <c r="C5623" s="1">
        <v>2020</v>
      </c>
      <c r="D5623" s="1" t="s">
        <v>107</v>
      </c>
      <c r="E5623" s="1">
        <v>2006</v>
      </c>
      <c r="F5623" s="1">
        <v>600</v>
      </c>
      <c r="G5623" s="1" t="s">
        <v>5</v>
      </c>
      <c r="H5623" s="1">
        <v>1.3644399498264701E-4</v>
      </c>
      <c r="I5623" s="1">
        <v>1.6509723392900299E-4</v>
      </c>
      <c r="J5623" s="1">
        <v>1.96479352775012E-4</v>
      </c>
      <c r="K5623" s="1">
        <v>5.7690095536718302E-4</v>
      </c>
      <c r="L5623" s="1">
        <v>1.36939720753257E-3</v>
      </c>
      <c r="M5623" s="1">
        <v>0.27357289204310598</v>
      </c>
      <c r="N5623" s="1">
        <v>6.2118001845446705E-5</v>
      </c>
      <c r="O5623" s="1">
        <v>5.7148561697811001E-5</v>
      </c>
      <c r="P5623" s="1">
        <v>2.5252237362573402E-6</v>
      </c>
      <c r="Q5623" s="1">
        <v>2.2328651682530601E-6</v>
      </c>
      <c r="R5623" s="1">
        <v>8875.7711956494604</v>
      </c>
      <c r="S5623" s="1">
        <v>1360.61507065212</v>
      </c>
      <c r="T5623" s="1">
        <v>1.72046639349185</v>
      </c>
      <c r="U5623" s="1">
        <v>434172.26904509298</v>
      </c>
      <c r="V5623" s="1">
        <f t="shared" si="349"/>
        <v>0.12591176636313892</v>
      </c>
      <c r="W5623" s="1">
        <f t="shared" si="350"/>
        <v>1.0443737738654255</v>
      </c>
      <c r="X5623" s="1">
        <f t="shared" si="351"/>
        <v>790.84083002087732</v>
      </c>
    </row>
    <row r="5624" spans="1:24" hidden="1" x14ac:dyDescent="0.3">
      <c r="A5624" s="18" t="str">
        <f t="shared" si="348"/>
        <v>Industrial - Other Material Handling Equipment_2007_50</v>
      </c>
      <c r="B5624" s="1" t="s">
        <v>40</v>
      </c>
      <c r="C5624" s="1">
        <v>2020</v>
      </c>
      <c r="D5624" s="1" t="s">
        <v>107</v>
      </c>
      <c r="E5624" s="1">
        <v>2007</v>
      </c>
      <c r="F5624" s="1">
        <v>50</v>
      </c>
      <c r="G5624" s="1" t="s">
        <v>5</v>
      </c>
      <c r="H5624" s="1">
        <v>2.0079660997599898E-5</v>
      </c>
      <c r="I5624" s="1">
        <v>2.4296389807095899E-5</v>
      </c>
      <c r="J5624" s="1">
        <v>2.8914711836543901E-5</v>
      </c>
      <c r="K5624" s="1">
        <v>2.0494014466235699E-4</v>
      </c>
      <c r="L5624" s="1">
        <v>1.98278236482102E-4</v>
      </c>
      <c r="M5624" s="1">
        <v>2.09682910892857E-2</v>
      </c>
      <c r="N5624" s="1">
        <v>1.7713739468148899E-5</v>
      </c>
      <c r="O5624" s="1">
        <v>1.6296640310697E-5</v>
      </c>
      <c r="P5624" s="1">
        <v>1.9325985980110001E-7</v>
      </c>
      <c r="Q5624" s="1">
        <v>1.71140373088134E-7</v>
      </c>
      <c r="R5624" s="1">
        <v>680.29311194674301</v>
      </c>
      <c r="S5624" s="1">
        <v>816.369042391275</v>
      </c>
      <c r="T5624" s="1">
        <v>1.03227983609511</v>
      </c>
      <c r="U5624" s="1">
        <v>29933.5315543467</v>
      </c>
      <c r="V5624" s="1">
        <f t="shared" si="349"/>
        <v>0.26876480047053536</v>
      </c>
      <c r="W5624" s="1">
        <f t="shared" si="350"/>
        <v>2.1933386436777553</v>
      </c>
      <c r="X5624" s="1">
        <f t="shared" si="351"/>
        <v>790.84083002088028</v>
      </c>
    </row>
    <row r="5625" spans="1:24" hidden="1" x14ac:dyDescent="0.3">
      <c r="A5625" s="18" t="str">
        <f t="shared" si="348"/>
        <v>Industrial - Other Material Handling Equipment_2007_100</v>
      </c>
      <c r="B5625" s="1" t="s">
        <v>40</v>
      </c>
      <c r="C5625" s="1">
        <v>2020</v>
      </c>
      <c r="D5625" s="1" t="s">
        <v>107</v>
      </c>
      <c r="E5625" s="1">
        <v>2007</v>
      </c>
      <c r="F5625" s="1">
        <v>100</v>
      </c>
      <c r="G5625" s="1" t="s">
        <v>5</v>
      </c>
      <c r="H5625" s="1">
        <v>3.9267332366932203E-5</v>
      </c>
      <c r="I5625" s="1">
        <v>4.7513472163987898E-5</v>
      </c>
      <c r="J5625" s="1">
        <v>5.6544958608382302E-5</v>
      </c>
      <c r="K5625" s="1">
        <v>4.6405768251470998E-4</v>
      </c>
      <c r="L5625" s="1">
        <v>6.4775559573667795E-4</v>
      </c>
      <c r="M5625" s="1">
        <v>6.2755219430501205E-2</v>
      </c>
      <c r="N5625" s="1">
        <v>3.9422351461740201E-5</v>
      </c>
      <c r="O5625" s="1">
        <v>3.6268563344800901E-5</v>
      </c>
      <c r="P5625" s="1">
        <v>5.7902510497999297E-7</v>
      </c>
      <c r="Q5625" s="1">
        <v>5.1219966476197802E-7</v>
      </c>
      <c r="R5625" s="1">
        <v>2036.02398190146</v>
      </c>
      <c r="S5625" s="1">
        <v>1126.87329969947</v>
      </c>
      <c r="T5625" s="1">
        <v>1.5484197541426601</v>
      </c>
      <c r="U5625" s="1">
        <v>99290.058517964804</v>
      </c>
      <c r="V5625" s="1">
        <f t="shared" si="349"/>
        <v>0.158452684994458</v>
      </c>
      <c r="W5625" s="1">
        <f t="shared" si="350"/>
        <v>2.160200227220074</v>
      </c>
      <c r="X5625" s="1">
        <f t="shared" si="351"/>
        <v>727.75699010854134</v>
      </c>
    </row>
    <row r="5626" spans="1:24" hidden="1" x14ac:dyDescent="0.3">
      <c r="A5626" s="18" t="str">
        <f t="shared" si="348"/>
        <v>Industrial - Other Material Handling Equipment_2007_175</v>
      </c>
      <c r="B5626" s="1" t="s">
        <v>40</v>
      </c>
      <c r="C5626" s="1">
        <v>2020</v>
      </c>
      <c r="D5626" s="1" t="s">
        <v>107</v>
      </c>
      <c r="E5626" s="1">
        <v>2007</v>
      </c>
      <c r="F5626" s="1">
        <v>175</v>
      </c>
      <c r="G5626" s="1" t="s">
        <v>5</v>
      </c>
      <c r="H5626" s="1">
        <v>4.5895794645036202E-5</v>
      </c>
      <c r="I5626" s="1">
        <v>5.5533911520493903E-5</v>
      </c>
      <c r="J5626" s="1">
        <v>6.60899442888522E-5</v>
      </c>
      <c r="K5626" s="1">
        <v>6.2424608769426305E-4</v>
      </c>
      <c r="L5626" s="1">
        <v>4.8050556321134398E-4</v>
      </c>
      <c r="M5626" s="1">
        <v>9.6706431283178906E-2</v>
      </c>
      <c r="N5626" s="1">
        <v>3.04543300105297E-5</v>
      </c>
      <c r="O5626" s="1">
        <v>2.8017983609687301E-5</v>
      </c>
      <c r="P5626" s="1">
        <v>8.9272204163808597E-7</v>
      </c>
      <c r="Q5626" s="1">
        <v>7.8930489181744097E-7</v>
      </c>
      <c r="R5626" s="1">
        <v>3137.5336598848598</v>
      </c>
      <c r="S5626" s="1">
        <v>1088.4920565217001</v>
      </c>
      <c r="T5626" s="1">
        <v>1.3763731147934799</v>
      </c>
      <c r="U5626" s="1">
        <v>153477.379969559</v>
      </c>
      <c r="V5626" s="1">
        <f t="shared" si="349"/>
        <v>0.11981259869872382</v>
      </c>
      <c r="W5626" s="1">
        <f t="shared" si="350"/>
        <v>1.0366750448741489</v>
      </c>
      <c r="X5626" s="1">
        <f t="shared" si="351"/>
        <v>790.84083002088039</v>
      </c>
    </row>
    <row r="5627" spans="1:24" hidden="1" x14ac:dyDescent="0.3">
      <c r="A5627" s="18" t="str">
        <f t="shared" si="348"/>
        <v>Industrial - Other Material Handling Equipment_2007_300</v>
      </c>
      <c r="B5627" s="1" t="s">
        <v>40</v>
      </c>
      <c r="C5627" s="1">
        <v>2020</v>
      </c>
      <c r="D5627" s="1" t="s">
        <v>107</v>
      </c>
      <c r="E5627" s="1">
        <v>2007</v>
      </c>
      <c r="F5627" s="1">
        <v>300</v>
      </c>
      <c r="G5627" s="1" t="s">
        <v>5</v>
      </c>
      <c r="H5627" s="1">
        <v>2.1938840844506699E-4</v>
      </c>
      <c r="I5627" s="1">
        <v>2.65459974218531E-4</v>
      </c>
      <c r="J5627" s="1">
        <v>3.1591930816089601E-4</v>
      </c>
      <c r="K5627" s="1">
        <v>9.6770397559059495E-4</v>
      </c>
      <c r="L5627" s="1">
        <v>2.29523781712959E-3</v>
      </c>
      <c r="M5627" s="1">
        <v>0.46227045875789102</v>
      </c>
      <c r="N5627" s="1">
        <v>1.15631002577997E-4</v>
      </c>
      <c r="O5627" s="1">
        <v>1.06380522371757E-4</v>
      </c>
      <c r="P5627" s="1">
        <v>4.2673379862700004E-6</v>
      </c>
      <c r="Q5627" s="1">
        <v>3.7729893410280498E-6</v>
      </c>
      <c r="R5627" s="1">
        <v>14997.855934485</v>
      </c>
      <c r="S5627" s="1">
        <v>2585.1686342390299</v>
      </c>
      <c r="T5627" s="1">
        <v>3.2688861476345199</v>
      </c>
      <c r="U5627" s="1">
        <v>733643.64609562501</v>
      </c>
      <c r="V5627" s="1">
        <f t="shared" si="349"/>
        <v>0.11981259869872335</v>
      </c>
      <c r="W5627" s="1">
        <f t="shared" si="350"/>
        <v>1.0359317193163671</v>
      </c>
      <c r="X5627" s="1">
        <f t="shared" si="351"/>
        <v>790.84083002087675</v>
      </c>
    </row>
    <row r="5628" spans="1:24" hidden="1" x14ac:dyDescent="0.3">
      <c r="A5628" s="18" t="str">
        <f t="shared" si="348"/>
        <v>Industrial - Other Material Handling Equipment_2007_600</v>
      </c>
      <c r="B5628" s="1" t="s">
        <v>40</v>
      </c>
      <c r="C5628" s="1">
        <v>2020</v>
      </c>
      <c r="D5628" s="1" t="s">
        <v>107</v>
      </c>
      <c r="E5628" s="1">
        <v>2007</v>
      </c>
      <c r="F5628" s="1">
        <v>600</v>
      </c>
      <c r="G5628" s="1" t="s">
        <v>5</v>
      </c>
      <c r="H5628" s="1">
        <v>2.33954626958296E-5</v>
      </c>
      <c r="I5628" s="1">
        <v>2.83085098619539E-5</v>
      </c>
      <c r="J5628" s="1">
        <v>3.36894662819947E-5</v>
      </c>
      <c r="K5628" s="1">
        <v>1.0275006182618599E-4</v>
      </c>
      <c r="L5628" s="1">
        <v>2.4476293487565198E-4</v>
      </c>
      <c r="M5628" s="1">
        <v>4.9296274811904101E-2</v>
      </c>
      <c r="N5628" s="1">
        <v>1.2328491969256099E-5</v>
      </c>
      <c r="O5628" s="1">
        <v>1.1342212611715599E-5</v>
      </c>
      <c r="P5628" s="1">
        <v>4.5506664356551298E-7</v>
      </c>
      <c r="Q5628" s="1">
        <v>4.0234956808069902E-7</v>
      </c>
      <c r="R5628" s="1">
        <v>1599.36334612925</v>
      </c>
      <c r="S5628" s="1">
        <v>136.061507065212</v>
      </c>
      <c r="T5628" s="1">
        <v>0.17204663934918499</v>
      </c>
      <c r="U5628" s="1">
        <v>78235.366562497104</v>
      </c>
      <c r="V5628" s="1">
        <f t="shared" si="349"/>
        <v>0.11981259869872342</v>
      </c>
      <c r="W5628" s="1">
        <f t="shared" si="350"/>
        <v>1.0359317193163682</v>
      </c>
      <c r="X5628" s="1">
        <f t="shared" si="351"/>
        <v>790.84083002087743</v>
      </c>
    </row>
    <row r="5629" spans="1:24" hidden="1" x14ac:dyDescent="0.3">
      <c r="A5629" s="18" t="str">
        <f t="shared" si="348"/>
        <v>Industrial - Other Material Handling Equipment_2007_9999</v>
      </c>
      <c r="B5629" s="1" t="s">
        <v>40</v>
      </c>
      <c r="C5629" s="1">
        <v>2020</v>
      </c>
      <c r="D5629" s="1" t="s">
        <v>107</v>
      </c>
      <c r="E5629" s="1">
        <v>2007</v>
      </c>
      <c r="F5629" s="1">
        <v>9999</v>
      </c>
      <c r="G5629" s="1" t="s">
        <v>5</v>
      </c>
      <c r="H5629" s="1">
        <v>4.4221976067343902E-5</v>
      </c>
      <c r="I5629" s="1">
        <v>5.3508591041486102E-5</v>
      </c>
      <c r="J5629" s="1">
        <v>6.3679645536975204E-5</v>
      </c>
      <c r="K5629" s="1">
        <v>1.87630547682601E-4</v>
      </c>
      <c r="L5629" s="1">
        <v>8.3024418444222197E-4</v>
      </c>
      <c r="M5629" s="1">
        <v>9.0019284439129293E-2</v>
      </c>
      <c r="N5629" s="1">
        <v>2.31624414166232E-5</v>
      </c>
      <c r="O5629" s="1">
        <v>2.13094461032934E-5</v>
      </c>
      <c r="P5629" s="1">
        <v>8.3094626735921097E-7</v>
      </c>
      <c r="Q5629" s="1">
        <v>7.3472529823432002E-7</v>
      </c>
      <c r="R5629" s="1">
        <v>2920.57654510558</v>
      </c>
      <c r="S5629" s="1">
        <v>136.061507065212</v>
      </c>
      <c r="T5629" s="1">
        <v>0.17204663934918499</v>
      </c>
      <c r="U5629" s="1">
        <v>142864.582418473</v>
      </c>
      <c r="V5629" s="1">
        <f t="shared" si="349"/>
        <v>0.12401880435967989</v>
      </c>
      <c r="W5629" s="1">
        <f t="shared" si="350"/>
        <v>1.9242870925394158</v>
      </c>
      <c r="X5629" s="1">
        <f t="shared" si="351"/>
        <v>790.84083002087743</v>
      </c>
    </row>
    <row r="5630" spans="1:24" hidden="1" x14ac:dyDescent="0.3">
      <c r="A5630" s="18" t="str">
        <f t="shared" si="348"/>
        <v>Industrial - Other Material Handling Equipment_2008_50</v>
      </c>
      <c r="B5630" s="1" t="s">
        <v>40</v>
      </c>
      <c r="C5630" s="1">
        <v>2020</v>
      </c>
      <c r="D5630" s="1" t="s">
        <v>107</v>
      </c>
      <c r="E5630" s="1">
        <v>2008</v>
      </c>
      <c r="F5630" s="1">
        <v>50</v>
      </c>
      <c r="G5630" s="1" t="s">
        <v>5</v>
      </c>
      <c r="H5630" s="1">
        <v>4.9295016315042197E-6</v>
      </c>
      <c r="I5630" s="1">
        <v>5.9646969741201102E-6</v>
      </c>
      <c r="J5630" s="1">
        <v>7.0984823493660801E-6</v>
      </c>
      <c r="K5630" s="1">
        <v>7.6905204101282394E-5</v>
      </c>
      <c r="L5630" s="1">
        <v>7.9257473644287301E-5</v>
      </c>
      <c r="M5630" s="1">
        <v>8.5779372637987007E-3</v>
      </c>
      <c r="N5630" s="1">
        <v>3.1629067509615801E-6</v>
      </c>
      <c r="O5630" s="1">
        <v>2.90987421088466E-6</v>
      </c>
      <c r="P5630" s="1">
        <v>7.9159398891021197E-8</v>
      </c>
      <c r="Q5630" s="1">
        <v>7.0011970808782199E-8</v>
      </c>
      <c r="R5630" s="1">
        <v>278.30172761457601</v>
      </c>
      <c r="S5630" s="1">
        <v>408.18452119563699</v>
      </c>
      <c r="T5630" s="1">
        <v>0.51613991804755499</v>
      </c>
      <c r="U5630" s="1">
        <v>12245.535635869101</v>
      </c>
      <c r="V5630" s="1">
        <f t="shared" si="349"/>
        <v>0.16128693881675132</v>
      </c>
      <c r="W5630" s="1">
        <f t="shared" si="350"/>
        <v>2.1431424526511136</v>
      </c>
      <c r="X5630" s="1">
        <f t="shared" si="351"/>
        <v>790.84083002087925</v>
      </c>
    </row>
    <row r="5631" spans="1:24" hidden="1" x14ac:dyDescent="0.3">
      <c r="A5631" s="18" t="str">
        <f t="shared" si="348"/>
        <v>Industrial - Other Material Handling Equipment_2008_75</v>
      </c>
      <c r="B5631" s="1" t="s">
        <v>40</v>
      </c>
      <c r="C5631" s="1">
        <v>2020</v>
      </c>
      <c r="D5631" s="1" t="s">
        <v>107</v>
      </c>
      <c r="E5631" s="1">
        <v>2008</v>
      </c>
      <c r="F5631" s="1">
        <v>75</v>
      </c>
      <c r="G5631" s="1" t="s">
        <v>5</v>
      </c>
      <c r="H5631" s="1">
        <v>1.17180863423887E-5</v>
      </c>
      <c r="I5631" s="1">
        <v>1.41788844742903E-5</v>
      </c>
      <c r="J5631" s="1">
        <v>1.6874044333039699E-5</v>
      </c>
      <c r="K5631" s="1">
        <v>1.8703966931706001E-4</v>
      </c>
      <c r="L5631" s="1">
        <v>1.51336535237807E-4</v>
      </c>
      <c r="M5631" s="1">
        <v>2.60153624813361E-2</v>
      </c>
      <c r="N5631" s="1">
        <v>1.09988552404236E-5</v>
      </c>
      <c r="O5631" s="1">
        <v>1.0118946821189701E-5</v>
      </c>
      <c r="P5631" s="1">
        <v>2.4017338498360802E-7</v>
      </c>
      <c r="Q5631" s="1">
        <v>2.1233389130857299E-7</v>
      </c>
      <c r="R5631" s="1">
        <v>844.03978490617305</v>
      </c>
      <c r="S5631" s="1">
        <v>582.62727143862503</v>
      </c>
      <c r="T5631" s="1">
        <v>0.86023319674592602</v>
      </c>
      <c r="U5631" s="1">
        <v>41716.112635005498</v>
      </c>
      <c r="V5631" s="1">
        <f t="shared" si="349"/>
        <v>0.11254516268839646</v>
      </c>
      <c r="W5631" s="1">
        <f t="shared" si="350"/>
        <v>1.2012366000950685</v>
      </c>
      <c r="X5631" s="1">
        <f t="shared" si="351"/>
        <v>677.2899181786712</v>
      </c>
    </row>
    <row r="5632" spans="1:24" hidden="1" x14ac:dyDescent="0.3">
      <c r="A5632" s="18" t="str">
        <f t="shared" si="348"/>
        <v>Industrial - Other Material Handling Equipment_2008_175</v>
      </c>
      <c r="B5632" s="1" t="s">
        <v>40</v>
      </c>
      <c r="C5632" s="1">
        <v>2020</v>
      </c>
      <c r="D5632" s="1" t="s">
        <v>107</v>
      </c>
      <c r="E5632" s="1">
        <v>2008</v>
      </c>
      <c r="F5632" s="1">
        <v>175</v>
      </c>
      <c r="G5632" s="1" t="s">
        <v>5</v>
      </c>
      <c r="H5632" s="1">
        <v>3.0313963708072198E-5</v>
      </c>
      <c r="I5632" s="1">
        <v>3.6679896086767402E-5</v>
      </c>
      <c r="J5632" s="1">
        <v>4.3652107739624102E-5</v>
      </c>
      <c r="K5632" s="1">
        <v>4.2797705924632899E-4</v>
      </c>
      <c r="L5632" s="1">
        <v>3.3165415367062399E-4</v>
      </c>
      <c r="M5632" s="1">
        <v>6.7300131699729995E-2</v>
      </c>
      <c r="N5632" s="1">
        <v>2.3669415829752101E-5</v>
      </c>
      <c r="O5632" s="1">
        <v>2.1775862563371902E-5</v>
      </c>
      <c r="P5632" s="1">
        <v>6.21313673863393E-7</v>
      </c>
      <c r="Q5632" s="1">
        <v>5.4929462772756305E-7</v>
      </c>
      <c r="R5632" s="1">
        <v>2183.4786551503598</v>
      </c>
      <c r="S5632" s="1">
        <v>816.369042391275</v>
      </c>
      <c r="T5632" s="1">
        <v>1.03227983609511</v>
      </c>
      <c r="U5632" s="1">
        <v>106808.28304619101</v>
      </c>
      <c r="V5632" s="1">
        <f t="shared" si="349"/>
        <v>0.11371343103430814</v>
      </c>
      <c r="W5632" s="1">
        <f t="shared" si="350"/>
        <v>1.0281798956423931</v>
      </c>
      <c r="X5632" s="1">
        <f t="shared" si="351"/>
        <v>790.84083002088028</v>
      </c>
    </row>
    <row r="5633" spans="1:24" hidden="1" x14ac:dyDescent="0.3">
      <c r="A5633" s="18" t="str">
        <f t="shared" si="348"/>
        <v>Industrial - Other Material Handling Equipment_2008_300</v>
      </c>
      <c r="B5633" s="1" t="s">
        <v>40</v>
      </c>
      <c r="C5633" s="1">
        <v>2020</v>
      </c>
      <c r="D5633" s="1" t="s">
        <v>107</v>
      </c>
      <c r="E5633" s="1">
        <v>2008</v>
      </c>
      <c r="F5633" s="1">
        <v>300</v>
      </c>
      <c r="G5633" s="1" t="s">
        <v>5</v>
      </c>
      <c r="H5633" s="1">
        <v>2.99355218681498E-4</v>
      </c>
      <c r="I5633" s="1">
        <v>3.6221981460461298E-4</v>
      </c>
      <c r="J5633" s="1">
        <v>4.3107151490135798E-4</v>
      </c>
      <c r="K5633" s="1">
        <v>1.3855401826559301E-3</v>
      </c>
      <c r="L5633" s="1">
        <v>3.2729389351367202E-3</v>
      </c>
      <c r="M5633" s="1">
        <v>0.66459951711631504</v>
      </c>
      <c r="N5633" s="1">
        <v>1.6233564749641201E-4</v>
      </c>
      <c r="O5633" s="1">
        <v>1.4934879569669901E-4</v>
      </c>
      <c r="P5633" s="1">
        <v>6.13557146469939E-6</v>
      </c>
      <c r="Q5633" s="1">
        <v>5.4243719161071E-6</v>
      </c>
      <c r="R5633" s="1">
        <v>21562.1994072938</v>
      </c>
      <c r="S5633" s="1">
        <v>4217.9067190215801</v>
      </c>
      <c r="T5633" s="1">
        <v>5.3334458198247399</v>
      </c>
      <c r="U5633" s="1">
        <v>1054748.8027695201</v>
      </c>
      <c r="V5633" s="1">
        <f t="shared" si="349"/>
        <v>0.11371343103430816</v>
      </c>
      <c r="W5633" s="1">
        <f t="shared" si="350"/>
        <v>1.0274896647673113</v>
      </c>
      <c r="X5633" s="1">
        <f t="shared" si="351"/>
        <v>790.84083002087812</v>
      </c>
    </row>
    <row r="5634" spans="1:24" hidden="1" x14ac:dyDescent="0.3">
      <c r="A5634" s="18" t="str">
        <f t="shared" si="348"/>
        <v>Industrial - Other Material Handling Equipment_2008_750</v>
      </c>
      <c r="B5634" s="1" t="s">
        <v>40</v>
      </c>
      <c r="C5634" s="1">
        <v>2020</v>
      </c>
      <c r="D5634" s="1" t="s">
        <v>107</v>
      </c>
      <c r="E5634" s="1">
        <v>2008</v>
      </c>
      <c r="F5634" s="1">
        <v>750</v>
      </c>
      <c r="G5634" s="1" t="s">
        <v>5</v>
      </c>
      <c r="H5634" s="1">
        <v>4.7266613476025999E-5</v>
      </c>
      <c r="I5634" s="1">
        <v>5.7192602305991503E-5</v>
      </c>
      <c r="J5634" s="1">
        <v>6.8063923405477505E-5</v>
      </c>
      <c r="K5634" s="1">
        <v>2.1616023466653999E-4</v>
      </c>
      <c r="L5634" s="1">
        <v>5.1677983186369303E-4</v>
      </c>
      <c r="M5634" s="1">
        <v>0.10493676586047</v>
      </c>
      <c r="N5634" s="1">
        <v>2.5618256379004501E-5</v>
      </c>
      <c r="O5634" s="1">
        <v>2.35687958686842E-5</v>
      </c>
      <c r="P5634" s="1">
        <v>9.6877444179464108E-7</v>
      </c>
      <c r="Q5634" s="1">
        <v>8.5647977622743595E-7</v>
      </c>
      <c r="R5634" s="1">
        <v>3404.55780115165</v>
      </c>
      <c r="S5634" s="1">
        <v>272.12301413042502</v>
      </c>
      <c r="T5634" s="1">
        <v>0.34409327869836998</v>
      </c>
      <c r="U5634" s="1">
        <v>166539.28464781999</v>
      </c>
      <c r="V5634" s="1">
        <f t="shared" si="349"/>
        <v>0.11371343103430741</v>
      </c>
      <c r="W5634" s="1">
        <f t="shared" si="350"/>
        <v>1.0274896647673055</v>
      </c>
      <c r="X5634" s="1">
        <f t="shared" si="351"/>
        <v>790.84083002088039</v>
      </c>
    </row>
    <row r="5635" spans="1:24" hidden="1" x14ac:dyDescent="0.3">
      <c r="A5635" s="18" t="str">
        <f t="shared" si="348"/>
        <v>Industrial - Other Material Handling Equipment_2009_50</v>
      </c>
      <c r="B5635" s="1" t="s">
        <v>40</v>
      </c>
      <c r="C5635" s="1">
        <v>2020</v>
      </c>
      <c r="D5635" s="1" t="s">
        <v>107</v>
      </c>
      <c r="E5635" s="1">
        <v>2009</v>
      </c>
      <c r="F5635" s="1">
        <v>50</v>
      </c>
      <c r="G5635" s="1" t="s">
        <v>5</v>
      </c>
      <c r="H5635" s="1">
        <v>1.8524968292989301E-6</v>
      </c>
      <c r="I5635" s="1">
        <v>2.2415211634517098E-6</v>
      </c>
      <c r="J5635" s="1">
        <v>2.6675954341904598E-6</v>
      </c>
      <c r="K5635" s="1">
        <v>2.96187533338616E-5</v>
      </c>
      <c r="L5635" s="1">
        <v>3.1310281039343297E-5</v>
      </c>
      <c r="M5635" s="1">
        <v>3.4311749055194801E-3</v>
      </c>
      <c r="N5635" s="1">
        <v>1.22539475928371E-6</v>
      </c>
      <c r="O5635" s="1">
        <v>1.1273631785410201E-6</v>
      </c>
      <c r="P5635" s="1">
        <v>3.1667338671107602E-8</v>
      </c>
      <c r="Q5635" s="1">
        <v>2.8004788323512899E-8</v>
      </c>
      <c r="R5635" s="1">
        <v>111.32069104583</v>
      </c>
      <c r="S5635" s="1">
        <v>136.061507065212</v>
      </c>
      <c r="T5635" s="1">
        <v>0.17204663934918499</v>
      </c>
      <c r="U5635" s="1">
        <v>4898.2142543476502</v>
      </c>
      <c r="V5635" s="1">
        <f t="shared" si="349"/>
        <v>0.15152827055368545</v>
      </c>
      <c r="W5635" s="1">
        <f t="shared" si="350"/>
        <v>2.1165951113018568</v>
      </c>
      <c r="X5635" s="1">
        <f t="shared" si="351"/>
        <v>790.84083002087743</v>
      </c>
    </row>
    <row r="5636" spans="1:24" hidden="1" x14ac:dyDescent="0.3">
      <c r="A5636" s="18" t="str">
        <f t="shared" si="348"/>
        <v>Industrial - Other Material Handling Equipment_2009_75</v>
      </c>
      <c r="B5636" s="1" t="s">
        <v>40</v>
      </c>
      <c r="C5636" s="1">
        <v>2020</v>
      </c>
      <c r="D5636" s="1" t="s">
        <v>107</v>
      </c>
      <c r="E5636" s="1">
        <v>2009</v>
      </c>
      <c r="F5636" s="1">
        <v>75</v>
      </c>
      <c r="G5636" s="1" t="s">
        <v>5</v>
      </c>
      <c r="H5636" s="1">
        <v>8.1861398853829495E-6</v>
      </c>
      <c r="I5636" s="1">
        <v>9.9052292613133698E-6</v>
      </c>
      <c r="J5636" s="1">
        <v>1.17880414349514E-5</v>
      </c>
      <c r="K5636" s="1">
        <v>1.3598180012032901E-4</v>
      </c>
      <c r="L5636" s="1">
        <v>1.10785611631713E-4</v>
      </c>
      <c r="M5636" s="1">
        <v>1.9204114013680901E-2</v>
      </c>
      <c r="N5636" s="1">
        <v>7.9422514405842497E-6</v>
      </c>
      <c r="O5636" s="1">
        <v>7.3068713253375099E-6</v>
      </c>
      <c r="P5636" s="1">
        <v>1.77305973486901E-7</v>
      </c>
      <c r="Q5636" s="1">
        <v>1.5674139695665499E-7</v>
      </c>
      <c r="R5636" s="1">
        <v>623.05632962252503</v>
      </c>
      <c r="S5636" s="1">
        <v>408.18452119563699</v>
      </c>
      <c r="T5636" s="1">
        <v>0.51613991804755499</v>
      </c>
      <c r="U5636" s="1">
        <v>30477.777582607599</v>
      </c>
      <c r="V5636" s="1">
        <f t="shared" si="349"/>
        <v>0.10761426336989155</v>
      </c>
      <c r="W5636" s="1">
        <f t="shared" si="350"/>
        <v>1.2036179752339107</v>
      </c>
      <c r="X5636" s="1">
        <f t="shared" si="351"/>
        <v>790.84083002087925</v>
      </c>
    </row>
    <row r="5637" spans="1:24" hidden="1" x14ac:dyDescent="0.3">
      <c r="A5637" s="18" t="str">
        <f t="shared" si="348"/>
        <v>Industrial - Other Material Handling Equipment_2009_175</v>
      </c>
      <c r="B5637" s="1" t="s">
        <v>40</v>
      </c>
      <c r="C5637" s="1">
        <v>2020</v>
      </c>
      <c r="D5637" s="1" t="s">
        <v>107</v>
      </c>
      <c r="E5637" s="1">
        <v>2009</v>
      </c>
      <c r="F5637" s="1">
        <v>175</v>
      </c>
      <c r="G5637" s="1" t="s">
        <v>5</v>
      </c>
      <c r="H5637" s="1">
        <v>1.1073216005674201E-5</v>
      </c>
      <c r="I5637" s="1">
        <v>1.33985913668658E-5</v>
      </c>
      <c r="J5637" s="1">
        <v>1.5945431048170899E-5</v>
      </c>
      <c r="K5637" s="1">
        <v>1.6270426124404401E-4</v>
      </c>
      <c r="L5637" s="1">
        <v>1.2695658374970199E-4</v>
      </c>
      <c r="M5637" s="1">
        <v>2.5976993509577301E-2</v>
      </c>
      <c r="N5637" s="1">
        <v>8.8571650688418402E-6</v>
      </c>
      <c r="O5637" s="1">
        <v>8.1485918633345001E-6</v>
      </c>
      <c r="P5637" s="1">
        <v>2.3983799092201302E-7</v>
      </c>
      <c r="Q5637" s="1">
        <v>2.12020728919046E-7</v>
      </c>
      <c r="R5637" s="1">
        <v>842.79494587332601</v>
      </c>
      <c r="S5637" s="1">
        <v>272.12301413042502</v>
      </c>
      <c r="T5637" s="1">
        <v>0.34409327869836998</v>
      </c>
      <c r="U5637" s="1">
        <v>41226.636640759301</v>
      </c>
      <c r="V5637" s="1">
        <f t="shared" si="349"/>
        <v>0.10761426336989136</v>
      </c>
      <c r="W5637" s="1">
        <f t="shared" si="350"/>
        <v>1.0196847464106218</v>
      </c>
      <c r="X5637" s="1">
        <f t="shared" si="351"/>
        <v>790.84083002088039</v>
      </c>
    </row>
    <row r="5638" spans="1:24" hidden="1" x14ac:dyDescent="0.3">
      <c r="A5638" s="18" t="str">
        <f t="shared" si="348"/>
        <v>Industrial - Other Material Handling Equipment_2009_300</v>
      </c>
      <c r="B5638" s="1" t="s">
        <v>40</v>
      </c>
      <c r="C5638" s="1">
        <v>2020</v>
      </c>
      <c r="D5638" s="1" t="s">
        <v>107</v>
      </c>
      <c r="E5638" s="1">
        <v>2009</v>
      </c>
      <c r="F5638" s="1">
        <v>300</v>
      </c>
      <c r="G5638" s="1" t="s">
        <v>5</v>
      </c>
      <c r="H5638" s="1">
        <v>2.57830973766886E-6</v>
      </c>
      <c r="I5638" s="1">
        <v>3.11975478257932E-6</v>
      </c>
      <c r="J5638" s="1">
        <v>3.7127660222431599E-6</v>
      </c>
      <c r="K5638" s="1">
        <v>1.2905939160427399E-5</v>
      </c>
      <c r="L5638" s="1">
        <v>2.95423539231684E-5</v>
      </c>
      <c r="M5638" s="1">
        <v>6.0485350675705297E-3</v>
      </c>
      <c r="N5638" s="1">
        <v>1.44370369656198E-6</v>
      </c>
      <c r="O5638" s="1">
        <v>1.32820740083702E-6</v>
      </c>
      <c r="P5638" s="1">
        <v>5.5844356972742902E-8</v>
      </c>
      <c r="Q5638" s="1">
        <v>4.9367330112544097E-8</v>
      </c>
      <c r="R5638" s="1">
        <v>196.23805899657299</v>
      </c>
      <c r="S5638" s="1">
        <v>38.381243177774998</v>
      </c>
      <c r="T5638" s="1">
        <v>0.17204663934918499</v>
      </c>
      <c r="U5638" s="1">
        <v>9595.3107944437597</v>
      </c>
      <c r="V5638" s="1">
        <f t="shared" si="349"/>
        <v>0.10765891872120915</v>
      </c>
      <c r="W5638" s="1">
        <f t="shared" si="350"/>
        <v>1.0194704717202294</v>
      </c>
      <c r="X5638" s="1">
        <f t="shared" si="351"/>
        <v>223.08627080983908</v>
      </c>
    </row>
    <row r="5639" spans="1:24" hidden="1" x14ac:dyDescent="0.3">
      <c r="A5639" s="18" t="str">
        <f t="shared" si="348"/>
        <v>Industrial - Other Material Handling Equipment_2009_600</v>
      </c>
      <c r="B5639" s="1" t="s">
        <v>40</v>
      </c>
      <c r="C5639" s="1">
        <v>2020</v>
      </c>
      <c r="D5639" s="1" t="s">
        <v>107</v>
      </c>
      <c r="E5639" s="1">
        <v>2009</v>
      </c>
      <c r="F5639" s="1">
        <v>600</v>
      </c>
      <c r="G5639" s="1" t="s">
        <v>5</v>
      </c>
      <c r="H5639" s="1">
        <v>1.60799176320022E-5</v>
      </c>
      <c r="I5639" s="1">
        <v>1.9456700334722701E-5</v>
      </c>
      <c r="J5639" s="1">
        <v>2.3155081390083202E-5</v>
      </c>
      <c r="K5639" s="1">
        <v>7.6783184774308606E-5</v>
      </c>
      <c r="L5639" s="1">
        <v>1.84244201074734E-4</v>
      </c>
      <c r="M5639" s="1">
        <v>3.7722366812587498E-2</v>
      </c>
      <c r="N5639" s="1">
        <v>8.9843777959842793E-6</v>
      </c>
      <c r="O5639" s="1">
        <v>8.2656275723055406E-6</v>
      </c>
      <c r="P5639" s="1">
        <v>3.4827959077784199E-7</v>
      </c>
      <c r="Q5639" s="1">
        <v>3.0788488687914298E-7</v>
      </c>
      <c r="R5639" s="1">
        <v>1223.8606474728099</v>
      </c>
      <c r="S5639" s="1">
        <v>136.061507065212</v>
      </c>
      <c r="T5639" s="1">
        <v>0.17204663934918499</v>
      </c>
      <c r="U5639" s="1">
        <v>59867.063108693503</v>
      </c>
      <c r="V5639" s="1">
        <f t="shared" si="349"/>
        <v>0.10761426336989161</v>
      </c>
      <c r="W5639" s="1">
        <f t="shared" si="350"/>
        <v>1.0190476102182446</v>
      </c>
      <c r="X5639" s="1">
        <f t="shared" si="351"/>
        <v>790.84083002087743</v>
      </c>
    </row>
    <row r="5640" spans="1:24" hidden="1" x14ac:dyDescent="0.3">
      <c r="A5640" s="18" t="str">
        <f t="shared" si="348"/>
        <v>Industrial - Other Material Handling Equipment_2010_50</v>
      </c>
      <c r="B5640" s="1" t="s">
        <v>40</v>
      </c>
      <c r="C5640" s="1">
        <v>2020</v>
      </c>
      <c r="D5640" s="1" t="s">
        <v>107</v>
      </c>
      <c r="E5640" s="1">
        <v>2010</v>
      </c>
      <c r="F5640" s="1">
        <v>50</v>
      </c>
      <c r="G5640" s="1" t="s">
        <v>5</v>
      </c>
      <c r="H5640" s="1">
        <v>4.2848382648238902E-6</v>
      </c>
      <c r="I5640" s="1">
        <v>5.1846543004369101E-6</v>
      </c>
      <c r="J5640" s="1">
        <v>6.17016710134641E-6</v>
      </c>
      <c r="K5640" s="1">
        <v>7.0397578539491796E-5</v>
      </c>
      <c r="L5640" s="1">
        <v>7.6435110090735799E-5</v>
      </c>
      <c r="M5640" s="1">
        <v>8.4826268497564892E-3</v>
      </c>
      <c r="N5640" s="1">
        <v>2.9311329671741398E-6</v>
      </c>
      <c r="O5640" s="1">
        <v>2.6966423298002101E-6</v>
      </c>
      <c r="P5640" s="1">
        <v>7.8297546748244102E-8</v>
      </c>
      <c r="Q5640" s="1">
        <v>6.9234060022018002E-8</v>
      </c>
      <c r="R5640" s="1">
        <v>275.20948619663699</v>
      </c>
      <c r="S5640" s="1">
        <v>272.12301413042502</v>
      </c>
      <c r="T5640" s="1">
        <v>0.34409327869836998</v>
      </c>
      <c r="U5640" s="1">
        <v>12109.4741288039</v>
      </c>
      <c r="V5640" s="1">
        <f t="shared" si="349"/>
        <v>0.14176960229062033</v>
      </c>
      <c r="W5640" s="1">
        <f t="shared" si="350"/>
        <v>2.0900477699526143</v>
      </c>
      <c r="X5640" s="1">
        <f t="shared" si="351"/>
        <v>790.84083002088039</v>
      </c>
    </row>
    <row r="5641" spans="1:24" hidden="1" x14ac:dyDescent="0.3">
      <c r="A5641" s="18" t="str">
        <f t="shared" si="348"/>
        <v>Industrial - Other Material Handling Equipment_2010_100</v>
      </c>
      <c r="B5641" s="1" t="s">
        <v>40</v>
      </c>
      <c r="C5641" s="1">
        <v>2020</v>
      </c>
      <c r="D5641" s="1" t="s">
        <v>107</v>
      </c>
      <c r="E5641" s="1">
        <v>2010</v>
      </c>
      <c r="F5641" s="1">
        <v>100</v>
      </c>
      <c r="G5641" s="1" t="s">
        <v>5</v>
      </c>
      <c r="H5641" s="1">
        <v>2.2339165227701801E-5</v>
      </c>
      <c r="I5641" s="1">
        <v>2.7030389925519201E-5</v>
      </c>
      <c r="J5641" s="1">
        <v>3.2168397927890598E-5</v>
      </c>
      <c r="K5641" s="1">
        <v>3.87336165721966E-4</v>
      </c>
      <c r="L5641" s="1">
        <v>3.17800822352938E-4</v>
      </c>
      <c r="M5641" s="1">
        <v>5.5554758396719799E-2</v>
      </c>
      <c r="N5641" s="1">
        <v>2.2463985408292699E-5</v>
      </c>
      <c r="O5641" s="1">
        <v>2.06668665756293E-5</v>
      </c>
      <c r="P5641" s="1">
        <v>5.1296111691318599E-7</v>
      </c>
      <c r="Q5641" s="1">
        <v>4.5343046976746602E-7</v>
      </c>
      <c r="R5641" s="1">
        <v>1802.41295355087</v>
      </c>
      <c r="S5641" s="1">
        <v>952.43054945648703</v>
      </c>
      <c r="T5641" s="1">
        <v>1.2043264754442899</v>
      </c>
      <c r="U5641" s="1">
        <v>88167.856578257604</v>
      </c>
      <c r="V5641" s="1">
        <f t="shared" si="349"/>
        <v>0.10151509570547569</v>
      </c>
      <c r="W5641" s="1">
        <f t="shared" si="350"/>
        <v>1.1935299855212023</v>
      </c>
      <c r="X5641" s="1">
        <f t="shared" si="351"/>
        <v>790.84083002088312</v>
      </c>
    </row>
    <row r="5642" spans="1:24" hidden="1" x14ac:dyDescent="0.3">
      <c r="A5642" s="18" t="str">
        <f t="shared" ref="A5642:A5705" si="352">D5642&amp;"_"&amp;E5642&amp;"_"&amp;F5642</f>
        <v>Industrial - Other Material Handling Equipment_2010_175</v>
      </c>
      <c r="B5642" s="1" t="s">
        <v>40</v>
      </c>
      <c r="C5642" s="1">
        <v>2020</v>
      </c>
      <c r="D5642" s="1" t="s">
        <v>107</v>
      </c>
      <c r="E5642" s="1">
        <v>2010</v>
      </c>
      <c r="F5642" s="1">
        <v>175</v>
      </c>
      <c r="G5642" s="1" t="s">
        <v>5</v>
      </c>
      <c r="H5642" s="1">
        <v>1.11006345730246E-5</v>
      </c>
      <c r="I5642" s="1">
        <v>1.34317678333598E-5</v>
      </c>
      <c r="J5642" s="1">
        <v>1.5984913785155499E-5</v>
      </c>
      <c r="K5642" s="1">
        <v>1.7026130401667601E-4</v>
      </c>
      <c r="L5642" s="1">
        <v>1.33793538886282E-4</v>
      </c>
      <c r="M5642" s="1">
        <v>2.7605913894666299E-2</v>
      </c>
      <c r="N5642" s="1">
        <v>9.1161464087646307E-6</v>
      </c>
      <c r="O5642" s="1">
        <v>8.3868546960634598E-6</v>
      </c>
      <c r="P5642" s="1">
        <v>2.5489734513278601E-7</v>
      </c>
      <c r="Q5642" s="1">
        <v>2.2531575812519099E-7</v>
      </c>
      <c r="R5642" s="1">
        <v>895.64347383237998</v>
      </c>
      <c r="S5642" s="1">
        <v>272.12301413042502</v>
      </c>
      <c r="T5642" s="1">
        <v>0.34409327869836998</v>
      </c>
      <c r="U5642" s="1">
        <v>43811.805274998398</v>
      </c>
      <c r="V5642" s="1">
        <f t="shared" si="349"/>
        <v>0.10151509570547528</v>
      </c>
      <c r="W5642" s="1">
        <f t="shared" si="350"/>
        <v>1.0111895971788658</v>
      </c>
      <c r="X5642" s="1">
        <f t="shared" si="351"/>
        <v>790.84083002088039</v>
      </c>
    </row>
    <row r="5643" spans="1:24" hidden="1" x14ac:dyDescent="0.3">
      <c r="A5643" s="18" t="str">
        <f t="shared" si="352"/>
        <v>Industrial - Other Material Handling Equipment_2010_300</v>
      </c>
      <c r="B5643" s="1" t="s">
        <v>40</v>
      </c>
      <c r="C5643" s="1">
        <v>2020</v>
      </c>
      <c r="D5643" s="1" t="s">
        <v>107</v>
      </c>
      <c r="E5643" s="1">
        <v>2010</v>
      </c>
      <c r="F5643" s="1">
        <v>300</v>
      </c>
      <c r="G5643" s="1" t="s">
        <v>5</v>
      </c>
      <c r="H5643" s="1">
        <v>7.2395442867552296E-6</v>
      </c>
      <c r="I5643" s="1">
        <v>8.7598485869738205E-6</v>
      </c>
      <c r="J5643" s="1">
        <v>1.04249437729275E-5</v>
      </c>
      <c r="K5643" s="1">
        <v>3.7828166380819703E-5</v>
      </c>
      <c r="L5643" s="1">
        <v>8.7206258215043794E-5</v>
      </c>
      <c r="M5643" s="1">
        <v>1.8003856887825801E-2</v>
      </c>
      <c r="N5643" s="1">
        <v>4.1892138231782398E-6</v>
      </c>
      <c r="O5643" s="1">
        <v>3.8540767173239802E-6</v>
      </c>
      <c r="P5643" s="1">
        <v>1.66237398999643E-7</v>
      </c>
      <c r="Q5643" s="1">
        <v>1.46945059646864E-7</v>
      </c>
      <c r="R5643" s="1">
        <v>584.11530902111701</v>
      </c>
      <c r="S5643" s="1">
        <v>136.061507065212</v>
      </c>
      <c r="T5643" s="1">
        <v>0.17204663934918499</v>
      </c>
      <c r="U5643" s="1">
        <v>28572.9164836946</v>
      </c>
      <c r="V5643" s="1">
        <f t="shared" ref="V5643:V5706" si="353">IFERROR(CONVERT(I5643,"ton","g")*365/U5643,0)</f>
        <v>0.10151509570547575</v>
      </c>
      <c r="W5643" s="1">
        <f t="shared" ref="W5643:W5706" si="354">IFERROR(CONVERT(L5643,"ton","g")*365/U5643,0)</f>
        <v>1.0106055556691849</v>
      </c>
      <c r="X5643" s="1">
        <f t="shared" ref="X5643:X5706" si="355">S5643/T5643</f>
        <v>790.84083002087743</v>
      </c>
    </row>
    <row r="5644" spans="1:24" hidden="1" x14ac:dyDescent="0.3">
      <c r="A5644" s="18" t="str">
        <f t="shared" si="352"/>
        <v>Industrial - Other Material Handling Equipment_2010_600</v>
      </c>
      <c r="B5644" s="1" t="s">
        <v>40</v>
      </c>
      <c r="C5644" s="1">
        <v>2020</v>
      </c>
      <c r="D5644" s="1" t="s">
        <v>107</v>
      </c>
      <c r="E5644" s="1">
        <v>2010</v>
      </c>
      <c r="F5644" s="1">
        <v>600</v>
      </c>
      <c r="G5644" s="1" t="s">
        <v>5</v>
      </c>
      <c r="H5644" s="1">
        <v>2.6820787881407401E-5</v>
      </c>
      <c r="I5644" s="1">
        <v>3.2453153336503003E-5</v>
      </c>
      <c r="J5644" s="1">
        <v>3.8621934549226697E-5</v>
      </c>
      <c r="K5644" s="1">
        <v>1.3413729636763E-4</v>
      </c>
      <c r="L5644" s="1">
        <v>3.23078423291924E-4</v>
      </c>
      <c r="M5644" s="1">
        <v>6.6700003136802494E-2</v>
      </c>
      <c r="N5644" s="1">
        <v>1.5488527371907E-5</v>
      </c>
      <c r="O5644" s="1">
        <v>1.4249445182154401E-5</v>
      </c>
      <c r="P5644" s="1">
        <v>6.1586998296058296E-7</v>
      </c>
      <c r="Q5644" s="1">
        <v>5.4439645907266695E-7</v>
      </c>
      <c r="R5644" s="1">
        <v>2164.0081448496599</v>
      </c>
      <c r="S5644" s="1">
        <v>272.12301413042502</v>
      </c>
      <c r="T5644" s="1">
        <v>0.34409327869836998</v>
      </c>
      <c r="U5644" s="1">
        <v>105855.85249673499</v>
      </c>
      <c r="V5644" s="1">
        <f t="shared" si="353"/>
        <v>0.10151509570547594</v>
      </c>
      <c r="W5644" s="1">
        <f t="shared" si="354"/>
        <v>1.0106055556691866</v>
      </c>
      <c r="X5644" s="1">
        <f t="shared" si="355"/>
        <v>790.84083002088039</v>
      </c>
    </row>
    <row r="5645" spans="1:24" hidden="1" x14ac:dyDescent="0.3">
      <c r="A5645" s="18" t="str">
        <f t="shared" si="352"/>
        <v>Industrial - Other Material Handling Equipment_2010_750</v>
      </c>
      <c r="B5645" s="1" t="s">
        <v>40</v>
      </c>
      <c r="C5645" s="1">
        <v>2020</v>
      </c>
      <c r="D5645" s="1" t="s">
        <v>107</v>
      </c>
      <c r="E5645" s="1">
        <v>2010</v>
      </c>
      <c r="F5645" s="1">
        <v>750</v>
      </c>
      <c r="G5645" s="1" t="s">
        <v>5</v>
      </c>
      <c r="H5645" s="1">
        <v>2.2270217186875599E-5</v>
      </c>
      <c r="I5645" s="1">
        <v>2.69469627961194E-5</v>
      </c>
      <c r="J5645" s="1">
        <v>3.2069112749100801E-5</v>
      </c>
      <c r="K5645" s="1">
        <v>1.1137878335924E-4</v>
      </c>
      <c r="L5645" s="1">
        <v>2.68263060985325E-4</v>
      </c>
      <c r="M5645" s="1">
        <v>5.5383293093026198E-2</v>
      </c>
      <c r="N5645" s="1">
        <v>1.2860653833228701E-5</v>
      </c>
      <c r="O5645" s="1">
        <v>1.18318015265704E-5</v>
      </c>
      <c r="P5645" s="1">
        <v>5.1137790358938001E-7</v>
      </c>
      <c r="Q5645" s="1">
        <v>4.5203099300892398E-7</v>
      </c>
      <c r="R5645" s="1">
        <v>1796.8499506078099</v>
      </c>
      <c r="S5645" s="1">
        <v>136.061507065212</v>
      </c>
      <c r="T5645" s="1">
        <v>0.17204663934918499</v>
      </c>
      <c r="U5645" s="1">
        <v>87895.733564127193</v>
      </c>
      <c r="V5645" s="1">
        <f t="shared" si="353"/>
        <v>0.10151509570547551</v>
      </c>
      <c r="W5645" s="1">
        <f t="shared" si="354"/>
        <v>1.0106055556691842</v>
      </c>
      <c r="X5645" s="1">
        <f t="shared" si="355"/>
        <v>790.84083002087743</v>
      </c>
    </row>
    <row r="5646" spans="1:24" hidden="1" x14ac:dyDescent="0.3">
      <c r="A5646" s="18" t="str">
        <f t="shared" si="352"/>
        <v>Industrial - Other Material Handling Equipment_2011_25</v>
      </c>
      <c r="B5646" s="1" t="s">
        <v>40</v>
      </c>
      <c r="C5646" s="1">
        <v>2020</v>
      </c>
      <c r="D5646" s="1" t="s">
        <v>107</v>
      </c>
      <c r="E5646" s="1">
        <v>2011</v>
      </c>
      <c r="F5646" s="1">
        <v>25</v>
      </c>
      <c r="G5646" s="1" t="s">
        <v>5</v>
      </c>
      <c r="H5646" s="1">
        <v>0</v>
      </c>
      <c r="I5646" s="1">
        <v>0</v>
      </c>
      <c r="J5646" s="1">
        <v>0</v>
      </c>
      <c r="K5646" s="1">
        <v>0</v>
      </c>
      <c r="L5646" s="1">
        <v>0</v>
      </c>
      <c r="M5646" s="1">
        <v>0</v>
      </c>
      <c r="N5646" s="1">
        <v>0</v>
      </c>
      <c r="O5646" s="1">
        <v>0</v>
      </c>
      <c r="P5646" s="1">
        <v>0</v>
      </c>
      <c r="Q5646" s="1">
        <v>0</v>
      </c>
      <c r="R5646" s="1">
        <v>0</v>
      </c>
      <c r="S5646" s="1">
        <v>0</v>
      </c>
      <c r="T5646" s="1">
        <v>0</v>
      </c>
      <c r="U5646" s="1">
        <v>0</v>
      </c>
      <c r="V5646" s="1">
        <f t="shared" si="353"/>
        <v>0</v>
      </c>
      <c r="W5646" s="1">
        <f t="shared" si="354"/>
        <v>0</v>
      </c>
      <c r="X5646" s="1" t="e">
        <f t="shared" si="355"/>
        <v>#DIV/0!</v>
      </c>
    </row>
    <row r="5647" spans="1:24" hidden="1" x14ac:dyDescent="0.3">
      <c r="A5647" s="18" t="str">
        <f t="shared" si="352"/>
        <v>Industrial - Other Material Handling Equipment_2011_50</v>
      </c>
      <c r="B5647" s="1" t="s">
        <v>40</v>
      </c>
      <c r="C5647" s="1">
        <v>2020</v>
      </c>
      <c r="D5647" s="1" t="s">
        <v>107</v>
      </c>
      <c r="E5647" s="1">
        <v>2011</v>
      </c>
      <c r="F5647" s="1">
        <v>50</v>
      </c>
      <c r="G5647" s="1" t="s">
        <v>5</v>
      </c>
      <c r="H5647" s="1">
        <v>2.8243060697135E-6</v>
      </c>
      <c r="I5647" s="1">
        <v>3.41741034435333E-6</v>
      </c>
      <c r="J5647" s="1">
        <v>4.0670007403874404E-6</v>
      </c>
      <c r="K5647" s="1">
        <v>4.7831169260977897E-5</v>
      </c>
      <c r="L5647" s="1">
        <v>5.3418512354550397E-5</v>
      </c>
      <c r="M5647" s="1">
        <v>6.0045560846590899E-3</v>
      </c>
      <c r="N5647" s="1">
        <v>2.1355944821613501E-6</v>
      </c>
      <c r="O5647" s="1">
        <v>1.9647469235884398E-6</v>
      </c>
      <c r="P5647" s="1">
        <v>5.5430369575884998E-8</v>
      </c>
      <c r="Q5647" s="1">
        <v>4.90083795661476E-8</v>
      </c>
      <c r="R5647" s="1">
        <v>194.81120933020301</v>
      </c>
      <c r="S5647" s="1">
        <v>272.12301413042502</v>
      </c>
      <c r="T5647" s="1">
        <v>0.34409327869836998</v>
      </c>
      <c r="U5647" s="1">
        <v>8571.8749451083804</v>
      </c>
      <c r="V5647" s="1">
        <f t="shared" si="353"/>
        <v>0.13201093402755482</v>
      </c>
      <c r="W5647" s="1">
        <f t="shared" si="354"/>
        <v>2.0635004286033665</v>
      </c>
      <c r="X5647" s="1">
        <f t="shared" si="355"/>
        <v>790.84083002088039</v>
      </c>
    </row>
    <row r="5648" spans="1:24" hidden="1" x14ac:dyDescent="0.3">
      <c r="A5648" s="18" t="str">
        <f t="shared" si="352"/>
        <v>Industrial - Other Material Handling Equipment_2011_100</v>
      </c>
      <c r="B5648" s="1" t="s">
        <v>40</v>
      </c>
      <c r="C5648" s="1">
        <v>2020</v>
      </c>
      <c r="D5648" s="1" t="s">
        <v>107</v>
      </c>
      <c r="E5648" s="1">
        <v>2011</v>
      </c>
      <c r="F5648" s="1">
        <v>100</v>
      </c>
      <c r="G5648" s="1" t="s">
        <v>5</v>
      </c>
      <c r="H5648" s="1">
        <v>3.0717829259780003E-5</v>
      </c>
      <c r="I5648" s="1">
        <v>3.7168573404333903E-5</v>
      </c>
      <c r="J5648" s="1">
        <v>4.4233674134083302E-5</v>
      </c>
      <c r="K5648" s="1">
        <v>5.5782252525396101E-4</v>
      </c>
      <c r="L5648" s="1">
        <v>4.6100113046168301E-4</v>
      </c>
      <c r="M5648" s="1">
        <v>8.1274553950756695E-2</v>
      </c>
      <c r="N5648" s="1">
        <v>3.4202703550964099E-5</v>
      </c>
      <c r="O5648" s="1">
        <v>3.1466487266887002E-5</v>
      </c>
      <c r="P5648" s="1">
        <v>7.5050202174686196E-7</v>
      </c>
      <c r="Q5648" s="1">
        <v>6.6335198354869996E-7</v>
      </c>
      <c r="R5648" s="1">
        <v>2636.86339500961</v>
      </c>
      <c r="S5648" s="1">
        <v>1360.61507065212</v>
      </c>
      <c r="T5648" s="1">
        <v>1.72046639349185</v>
      </c>
      <c r="U5648" s="1">
        <v>128986.308697821</v>
      </c>
      <c r="V5648" s="1">
        <f t="shared" si="353"/>
        <v>9.5415928041060236E-2</v>
      </c>
      <c r="W5648" s="1">
        <f t="shared" si="354"/>
        <v>1.1834419958084925</v>
      </c>
      <c r="X5648" s="1">
        <f t="shared" si="355"/>
        <v>790.84083002087732</v>
      </c>
    </row>
    <row r="5649" spans="1:24" hidden="1" x14ac:dyDescent="0.3">
      <c r="A5649" s="18" t="str">
        <f t="shared" si="352"/>
        <v>Industrial - Other Material Handling Equipment_2011_175</v>
      </c>
      <c r="B5649" s="1" t="s">
        <v>40</v>
      </c>
      <c r="C5649" s="1">
        <v>2020</v>
      </c>
      <c r="D5649" s="1" t="s">
        <v>107</v>
      </c>
      <c r="E5649" s="1">
        <v>2011</v>
      </c>
      <c r="F5649" s="1">
        <v>175</v>
      </c>
      <c r="G5649" s="1" t="s">
        <v>5</v>
      </c>
      <c r="H5649" s="1">
        <v>5.6380825856558298E-6</v>
      </c>
      <c r="I5649" s="1">
        <v>6.8220799286435599E-6</v>
      </c>
      <c r="J5649" s="1">
        <v>8.1188389233444001E-6</v>
      </c>
      <c r="K5649" s="1">
        <v>9.0574980953950601E-5</v>
      </c>
      <c r="L5649" s="1">
        <v>7.1690982924346502E-5</v>
      </c>
      <c r="M5649" s="1">
        <v>1.4917481421341401E-2</v>
      </c>
      <c r="N5649" s="1">
        <v>5.0757260498828704E-6</v>
      </c>
      <c r="O5649" s="1">
        <v>4.66966796589224E-6</v>
      </c>
      <c r="P5649" s="1">
        <v>1.3775037108011999E-7</v>
      </c>
      <c r="Q5649" s="1">
        <v>1.21754477993115E-7</v>
      </c>
      <c r="R5649" s="1">
        <v>483.98125604606798</v>
      </c>
      <c r="S5649" s="1">
        <v>136.061507065212</v>
      </c>
      <c r="T5649" s="1">
        <v>0.17204663934918499</v>
      </c>
      <c r="U5649" s="1">
        <v>23674.702229346902</v>
      </c>
      <c r="V5649" s="1">
        <f t="shared" si="353"/>
        <v>9.5415928041060138E-2</v>
      </c>
      <c r="W5649" s="1">
        <f t="shared" si="354"/>
        <v>1.0026944479471105</v>
      </c>
      <c r="X5649" s="1">
        <f t="shared" si="355"/>
        <v>790.84083002087743</v>
      </c>
    </row>
    <row r="5650" spans="1:24" hidden="1" x14ac:dyDescent="0.3">
      <c r="A5650" s="18" t="str">
        <f t="shared" si="352"/>
        <v>Industrial - Other Material Handling Equipment_2011_600</v>
      </c>
      <c r="B5650" s="1" t="s">
        <v>40</v>
      </c>
      <c r="C5650" s="1">
        <v>2020</v>
      </c>
      <c r="D5650" s="1" t="s">
        <v>107</v>
      </c>
      <c r="E5650" s="1">
        <v>2011</v>
      </c>
      <c r="F5650" s="1">
        <v>600</v>
      </c>
      <c r="G5650" s="1" t="s">
        <v>5</v>
      </c>
      <c r="H5650" s="1">
        <v>4.6315965062511898E-5</v>
      </c>
      <c r="I5650" s="1">
        <v>5.6042317725639401E-5</v>
      </c>
      <c r="J5650" s="1">
        <v>6.6694989690017095E-5</v>
      </c>
      <c r="K5650" s="1">
        <v>3.37912333633498E-4</v>
      </c>
      <c r="L5650" s="1">
        <v>4.5319395471856599E-4</v>
      </c>
      <c r="M5650" s="1">
        <v>0.17009358126403101</v>
      </c>
      <c r="N5650" s="1">
        <v>3.4739819944027E-6</v>
      </c>
      <c r="O5650" s="1">
        <v>3.1960634348504799E-6</v>
      </c>
      <c r="P5650" s="1">
        <v>1.57121003195879E-6</v>
      </c>
      <c r="Q5650" s="1">
        <v>1.3882809444732299E-6</v>
      </c>
      <c r="R5650" s="1">
        <v>5518.4989195137896</v>
      </c>
      <c r="S5650" s="1">
        <v>680.30753532606195</v>
      </c>
      <c r="T5650" s="1">
        <v>0.86023319674592602</v>
      </c>
      <c r="U5650" s="1">
        <v>269946.03001738101</v>
      </c>
      <c r="V5650" s="1">
        <f t="shared" si="353"/>
        <v>6.874288328135518E-2</v>
      </c>
      <c r="W5650" s="1">
        <f t="shared" si="354"/>
        <v>0.55589883497593517</v>
      </c>
      <c r="X5650" s="1">
        <f t="shared" si="355"/>
        <v>790.84083002087868</v>
      </c>
    </row>
    <row r="5651" spans="1:24" hidden="1" x14ac:dyDescent="0.3">
      <c r="A5651" s="18" t="str">
        <f t="shared" si="352"/>
        <v>Industrial - Other Material Handling Equipment_2012_50</v>
      </c>
      <c r="B5651" s="1" t="s">
        <v>40</v>
      </c>
      <c r="C5651" s="1">
        <v>2020</v>
      </c>
      <c r="D5651" s="1" t="s">
        <v>107</v>
      </c>
      <c r="E5651" s="1">
        <v>2012</v>
      </c>
      <c r="F5651" s="1">
        <v>50</v>
      </c>
      <c r="G5651" s="1" t="s">
        <v>5</v>
      </c>
      <c r="H5651" s="1">
        <v>4.9404349379858398E-6</v>
      </c>
      <c r="I5651" s="1">
        <v>5.97792627496287E-6</v>
      </c>
      <c r="J5651" s="1">
        <v>7.1142263106996199E-6</v>
      </c>
      <c r="K5651" s="1">
        <v>8.6568428923749602E-5</v>
      </c>
      <c r="L5651" s="1">
        <v>9.9603514953422502E-5</v>
      </c>
      <c r="M5651" s="1">
        <v>1.13419392710227E-2</v>
      </c>
      <c r="N5651" s="1">
        <v>3.8939009658763099E-6</v>
      </c>
      <c r="O5651" s="1">
        <v>3.5823888886062102E-6</v>
      </c>
      <c r="P5651" s="1">
        <v>1.04713640161371E-7</v>
      </c>
      <c r="Q5651" s="1">
        <v>9.2571383624945397E-8</v>
      </c>
      <c r="R5651" s="1">
        <v>367.97672873482901</v>
      </c>
      <c r="S5651" s="1">
        <v>544.24602826085004</v>
      </c>
      <c r="T5651" s="1">
        <v>0.68818655739674095</v>
      </c>
      <c r="U5651" s="1">
        <v>16191.319340760199</v>
      </c>
      <c r="V5651" s="1">
        <f t="shared" si="353"/>
        <v>0.12225226576449021</v>
      </c>
      <c r="W5651" s="1">
        <f t="shared" si="354"/>
        <v>2.0369530872541275</v>
      </c>
      <c r="X5651" s="1">
        <f t="shared" si="355"/>
        <v>790.84083002087925</v>
      </c>
    </row>
    <row r="5652" spans="1:24" hidden="1" x14ac:dyDescent="0.3">
      <c r="A5652" s="18" t="str">
        <f t="shared" si="352"/>
        <v>Industrial - Other Material Handling Equipment_2012_100</v>
      </c>
      <c r="B5652" s="1" t="s">
        <v>40</v>
      </c>
      <c r="C5652" s="1">
        <v>2020</v>
      </c>
      <c r="D5652" s="1" t="s">
        <v>107</v>
      </c>
      <c r="E5652" s="1">
        <v>2012</v>
      </c>
      <c r="F5652" s="1">
        <v>100</v>
      </c>
      <c r="G5652" s="1" t="s">
        <v>5</v>
      </c>
      <c r="H5652" s="1">
        <v>3.8760831233682399E-5</v>
      </c>
      <c r="I5652" s="1">
        <v>4.6900605792755703E-5</v>
      </c>
      <c r="J5652" s="1">
        <v>5.5815596976502703E-5</v>
      </c>
      <c r="K5652" s="1">
        <v>8.0900238440856495E-4</v>
      </c>
      <c r="L5652" s="1">
        <v>5.9038250521523605E-4</v>
      </c>
      <c r="M5652" s="1">
        <v>0.119768514629965</v>
      </c>
      <c r="N5652" s="1">
        <v>1.88281775012154E-5</v>
      </c>
      <c r="O5652" s="1">
        <v>1.7321923301118099E-5</v>
      </c>
      <c r="P5652" s="1">
        <v>1.1061564879370801E-6</v>
      </c>
      <c r="Q5652" s="1">
        <v>9.7753451584128192E-7</v>
      </c>
      <c r="R5652" s="1">
        <v>3885.7575557261898</v>
      </c>
      <c r="S5652" s="1">
        <v>1904.86109891297</v>
      </c>
      <c r="T5652" s="1">
        <v>2.4086529508885901</v>
      </c>
      <c r="U5652" s="1">
        <v>190077.925370101</v>
      </c>
      <c r="V5652" s="1">
        <f t="shared" si="353"/>
        <v>8.1702504554493779E-2</v>
      </c>
      <c r="W5652" s="1">
        <f t="shared" si="354"/>
        <v>1.0284670849324462</v>
      </c>
      <c r="X5652" s="1">
        <f t="shared" si="355"/>
        <v>790.84083002087812</v>
      </c>
    </row>
    <row r="5653" spans="1:24" hidden="1" x14ac:dyDescent="0.3">
      <c r="A5653" s="18" t="str">
        <f t="shared" si="352"/>
        <v>Industrial - Other Material Handling Equipment_2012_175</v>
      </c>
      <c r="B5653" s="1" t="s">
        <v>40</v>
      </c>
      <c r="C5653" s="1">
        <v>2020</v>
      </c>
      <c r="D5653" s="1" t="s">
        <v>107</v>
      </c>
      <c r="E5653" s="1">
        <v>2012</v>
      </c>
      <c r="F5653" s="1">
        <v>175</v>
      </c>
      <c r="G5653" s="1" t="s">
        <v>5</v>
      </c>
      <c r="H5653" s="1">
        <v>1.1935729085356201E-5</v>
      </c>
      <c r="I5653" s="1">
        <v>1.4442232193281E-5</v>
      </c>
      <c r="J5653" s="1">
        <v>1.7187449882912899E-5</v>
      </c>
      <c r="K5653" s="1">
        <v>2.2901147485976199E-4</v>
      </c>
      <c r="L5653" s="1">
        <v>1.688223849554E-4</v>
      </c>
      <c r="M5653" s="1">
        <v>3.8322495375514999E-2</v>
      </c>
      <c r="N5653" s="1">
        <v>8.1556413007990504E-7</v>
      </c>
      <c r="O5653" s="1">
        <v>7.5031899967351299E-7</v>
      </c>
      <c r="P5653" s="1">
        <v>3.53952402611848E-7</v>
      </c>
      <c r="Q5653" s="1">
        <v>3.1278305553403902E-7</v>
      </c>
      <c r="R5653" s="1">
        <v>1243.3311577735201</v>
      </c>
      <c r="S5653" s="1">
        <v>408.18452119563699</v>
      </c>
      <c r="T5653" s="1">
        <v>0.51613991804755499</v>
      </c>
      <c r="U5653" s="1">
        <v>60819.493658149899</v>
      </c>
      <c r="V5653" s="1">
        <f t="shared" si="353"/>
        <v>7.8628524051627693E-2</v>
      </c>
      <c r="W5653" s="1">
        <f t="shared" si="354"/>
        <v>0.91912765134010499</v>
      </c>
      <c r="X5653" s="1">
        <f t="shared" si="355"/>
        <v>790.84083002087925</v>
      </c>
    </row>
    <row r="5654" spans="1:24" hidden="1" x14ac:dyDescent="0.3">
      <c r="A5654" s="18" t="str">
        <f t="shared" si="352"/>
        <v>Industrial - Other Material Handling Equipment_2012_300</v>
      </c>
      <c r="B5654" s="1" t="s">
        <v>40</v>
      </c>
      <c r="C5654" s="1">
        <v>2020</v>
      </c>
      <c r="D5654" s="1" t="s">
        <v>107</v>
      </c>
      <c r="E5654" s="1">
        <v>2012</v>
      </c>
      <c r="F5654" s="1">
        <v>300</v>
      </c>
      <c r="G5654" s="1" t="s">
        <v>5</v>
      </c>
      <c r="H5654" s="1">
        <v>2.92939646939671E-5</v>
      </c>
      <c r="I5654" s="1">
        <v>3.5445697279700203E-5</v>
      </c>
      <c r="J5654" s="1">
        <v>4.2183309159312597E-5</v>
      </c>
      <c r="K5654" s="1">
        <v>2.3423504045136099E-4</v>
      </c>
      <c r="L5654" s="1">
        <v>3.0398363067606299E-4</v>
      </c>
      <c r="M5654" s="1">
        <v>0.115053218778392</v>
      </c>
      <c r="N5654" s="1">
        <v>2.3005025058395502E-6</v>
      </c>
      <c r="O5654" s="1">
        <v>2.1164623053723802E-6</v>
      </c>
      <c r="P5654" s="1">
        <v>1.0628452453949199E-6</v>
      </c>
      <c r="Q5654" s="1">
        <v>9.3904890498138802E-7</v>
      </c>
      <c r="R5654" s="1">
        <v>3732.7749747920898</v>
      </c>
      <c r="S5654" s="1">
        <v>816.369042391275</v>
      </c>
      <c r="T5654" s="1">
        <v>1.03227983609511</v>
      </c>
      <c r="U5654" s="1">
        <v>182594.542481515</v>
      </c>
      <c r="V5654" s="1">
        <f t="shared" si="353"/>
        <v>6.4278292551002578E-2</v>
      </c>
      <c r="W5654" s="1">
        <f t="shared" si="354"/>
        <v>0.55125305023981641</v>
      </c>
      <c r="X5654" s="1">
        <f t="shared" si="355"/>
        <v>790.84083002088028</v>
      </c>
    </row>
    <row r="5655" spans="1:24" hidden="1" x14ac:dyDescent="0.3">
      <c r="A5655" s="18" t="str">
        <f t="shared" si="352"/>
        <v>Industrial - Other Material Handling Equipment_2012_600</v>
      </c>
      <c r="B5655" s="1" t="s">
        <v>40</v>
      </c>
      <c r="C5655" s="1">
        <v>2020</v>
      </c>
      <c r="D5655" s="1" t="s">
        <v>107</v>
      </c>
      <c r="E5655" s="1">
        <v>2012</v>
      </c>
      <c r="F5655" s="1">
        <v>600</v>
      </c>
      <c r="G5655" s="1" t="s">
        <v>5</v>
      </c>
      <c r="H5655" s="1">
        <v>4.6211120161794599E-5</v>
      </c>
      <c r="I5655" s="1">
        <v>5.5915455395771503E-5</v>
      </c>
      <c r="J5655" s="1">
        <v>6.6544013032984297E-5</v>
      </c>
      <c r="K5655" s="1">
        <v>3.5613117284815201E-4</v>
      </c>
      <c r="L5655" s="1">
        <v>4.7953304481462399E-4</v>
      </c>
      <c r="M5655" s="1">
        <v>0.181496023959654</v>
      </c>
      <c r="N5655" s="1">
        <v>3.6290341317901099E-6</v>
      </c>
      <c r="O5655" s="1">
        <v>3.3387114012469E-6</v>
      </c>
      <c r="P5655" s="1">
        <v>1.67663441468037E-6</v>
      </c>
      <c r="Q5655" s="1">
        <v>1.48134614891624E-6</v>
      </c>
      <c r="R5655" s="1">
        <v>5888.43861522717</v>
      </c>
      <c r="S5655" s="1">
        <v>816.369042391275</v>
      </c>
      <c r="T5655" s="1">
        <v>1.03227983609511</v>
      </c>
      <c r="U5655" s="1">
        <v>288042.21045705403</v>
      </c>
      <c r="V5655" s="1">
        <f t="shared" si="353"/>
        <v>6.4278292551002744E-2</v>
      </c>
      <c r="W5655" s="1">
        <f t="shared" si="354"/>
        <v>0.55125305023981752</v>
      </c>
      <c r="X5655" s="1">
        <f t="shared" si="355"/>
        <v>790.84083002088028</v>
      </c>
    </row>
    <row r="5656" spans="1:24" hidden="1" x14ac:dyDescent="0.3">
      <c r="A5656" s="18" t="str">
        <f t="shared" si="352"/>
        <v>Industrial - Other Material Handling Equipment_2013_50</v>
      </c>
      <c r="B5656" s="1" t="s">
        <v>40</v>
      </c>
      <c r="C5656" s="1">
        <v>2020</v>
      </c>
      <c r="D5656" s="1" t="s">
        <v>107</v>
      </c>
      <c r="E5656" s="1">
        <v>2013</v>
      </c>
      <c r="F5656" s="1">
        <v>50</v>
      </c>
      <c r="G5656" s="1" t="s">
        <v>5</v>
      </c>
      <c r="H5656" s="1">
        <v>2.9415743966325E-6</v>
      </c>
      <c r="I5656" s="1">
        <v>3.55930501992532E-6</v>
      </c>
      <c r="J5656" s="1">
        <v>4.2358671311507997E-6</v>
      </c>
      <c r="K5656" s="1">
        <v>5.3569413562742098E-5</v>
      </c>
      <c r="L5656" s="1">
        <v>3.8402664520147902E-5</v>
      </c>
      <c r="M5656" s="1">
        <v>7.3389018812500002E-3</v>
      </c>
      <c r="N5656" s="1">
        <v>1.78988599380287E-7</v>
      </c>
      <c r="O5656" s="1">
        <v>1.6466951142986401E-7</v>
      </c>
      <c r="P5656" s="1">
        <v>6.7763540138961005E-8</v>
      </c>
      <c r="Q5656" s="1">
        <v>5.9899130580847001E-8</v>
      </c>
      <c r="R5656" s="1">
        <v>238.10258918136</v>
      </c>
      <c r="S5656" s="1">
        <v>272.12301413042502</v>
      </c>
      <c r="T5656" s="1">
        <v>0.34409327869836998</v>
      </c>
      <c r="U5656" s="1">
        <v>10476.7360440213</v>
      </c>
      <c r="V5656" s="1">
        <f t="shared" si="353"/>
        <v>0.11249359750142472</v>
      </c>
      <c r="W5656" s="1">
        <f t="shared" si="354"/>
        <v>1.2137352267725581</v>
      </c>
      <c r="X5656" s="1">
        <f t="shared" si="355"/>
        <v>790.84083002088039</v>
      </c>
    </row>
    <row r="5657" spans="1:24" hidden="1" x14ac:dyDescent="0.3">
      <c r="A5657" s="18" t="str">
        <f t="shared" si="352"/>
        <v>Industrial - Other Material Handling Equipment_2013_100</v>
      </c>
      <c r="B5657" s="1" t="s">
        <v>40</v>
      </c>
      <c r="C5657" s="1">
        <v>2020</v>
      </c>
      <c r="D5657" s="1" t="s">
        <v>107</v>
      </c>
      <c r="E5657" s="1">
        <v>2013</v>
      </c>
      <c r="F5657" s="1">
        <v>100</v>
      </c>
      <c r="G5657" s="1" t="s">
        <v>5</v>
      </c>
      <c r="H5657" s="1">
        <v>5.5900298825743599E-5</v>
      </c>
      <c r="I5657" s="1">
        <v>6.7639361579149699E-5</v>
      </c>
      <c r="J5657" s="1">
        <v>8.0496430309070694E-5</v>
      </c>
      <c r="K5657" s="1">
        <v>1.23300210851112E-3</v>
      </c>
      <c r="L5657" s="1">
        <v>9.06543488017706E-4</v>
      </c>
      <c r="M5657" s="1">
        <v>0.185525458596453</v>
      </c>
      <c r="N5657" s="1">
        <v>2.8253207693056E-5</v>
      </c>
      <c r="O5657" s="1">
        <v>2.59929510776115E-5</v>
      </c>
      <c r="P5657" s="1">
        <v>1.7135978607986799E-6</v>
      </c>
      <c r="Q5657" s="1">
        <v>1.51423385274197E-6</v>
      </c>
      <c r="R5657" s="1">
        <v>6019.1691843890403</v>
      </c>
      <c r="S5657" s="1">
        <v>3129.4146624998798</v>
      </c>
      <c r="T5657" s="1">
        <v>3.9570727050312602</v>
      </c>
      <c r="U5657" s="1">
        <v>294437.10128911899</v>
      </c>
      <c r="V5657" s="1">
        <f t="shared" si="353"/>
        <v>7.6066873632573376E-2</v>
      </c>
      <c r="W5657" s="1">
        <f t="shared" si="354"/>
        <v>1.019494083556399</v>
      </c>
      <c r="X5657" s="1">
        <f t="shared" si="355"/>
        <v>790.84083002087721</v>
      </c>
    </row>
    <row r="5658" spans="1:24" hidden="1" x14ac:dyDescent="0.3">
      <c r="A5658" s="18" t="str">
        <f t="shared" si="352"/>
        <v>Industrial - Other Material Handling Equipment_2013_175</v>
      </c>
      <c r="B5658" s="1" t="s">
        <v>40</v>
      </c>
      <c r="C5658" s="1">
        <v>2020</v>
      </c>
      <c r="D5658" s="1" t="s">
        <v>107</v>
      </c>
      <c r="E5658" s="1">
        <v>2013</v>
      </c>
      <c r="F5658" s="1">
        <v>175</v>
      </c>
      <c r="G5658" s="1" t="s">
        <v>5</v>
      </c>
      <c r="H5658" s="1">
        <v>1.7308288645669799E-5</v>
      </c>
      <c r="I5658" s="1">
        <v>2.0943029261260399E-5</v>
      </c>
      <c r="J5658" s="1">
        <v>2.4923935649764499E-5</v>
      </c>
      <c r="K5658" s="1">
        <v>3.5035921277897501E-4</v>
      </c>
      <c r="L5658" s="1">
        <v>2.6030324710885002E-4</v>
      </c>
      <c r="M5658" s="1">
        <v>5.9584193033518897E-2</v>
      </c>
      <c r="N5658" s="1">
        <v>1.2339785774137901E-6</v>
      </c>
      <c r="O5658" s="1">
        <v>1.13526029122069E-6</v>
      </c>
      <c r="P5658" s="1">
        <v>5.5036616468887403E-7</v>
      </c>
      <c r="Q5658" s="1">
        <v>4.8631817359319302E-7</v>
      </c>
      <c r="R5658" s="1">
        <v>1933.1435227127399</v>
      </c>
      <c r="S5658" s="1">
        <v>680.30753532606195</v>
      </c>
      <c r="T5658" s="1">
        <v>0.86023319674592602</v>
      </c>
      <c r="U5658" s="1">
        <v>94562.7474103227</v>
      </c>
      <c r="V5658" s="1">
        <f t="shared" si="353"/>
        <v>7.3334446518914714E-2</v>
      </c>
      <c r="W5658" s="1">
        <f t="shared" si="354"/>
        <v>0.91148201703152154</v>
      </c>
      <c r="X5658" s="1">
        <f t="shared" si="355"/>
        <v>790.84083002087868</v>
      </c>
    </row>
    <row r="5659" spans="1:24" hidden="1" x14ac:dyDescent="0.3">
      <c r="A5659" s="18" t="str">
        <f t="shared" si="352"/>
        <v>Industrial - Other Material Handling Equipment_2013_300</v>
      </c>
      <c r="B5659" s="1" t="s">
        <v>40</v>
      </c>
      <c r="C5659" s="1">
        <v>2020</v>
      </c>
      <c r="D5659" s="1" t="s">
        <v>107</v>
      </c>
      <c r="E5659" s="1">
        <v>2013</v>
      </c>
      <c r="F5659" s="1">
        <v>300</v>
      </c>
      <c r="G5659" s="1" t="s">
        <v>5</v>
      </c>
      <c r="H5659" s="1">
        <v>2.1632743217436801E-5</v>
      </c>
      <c r="I5659" s="1">
        <v>2.61756192930986E-5</v>
      </c>
      <c r="J5659" s="1">
        <v>3.1151150233109102E-5</v>
      </c>
      <c r="K5659" s="1">
        <v>1.82909037957529E-4</v>
      </c>
      <c r="L5659" s="1">
        <v>2.39205788124734E-4</v>
      </c>
      <c r="M5659" s="1">
        <v>9.1305274216831198E-2</v>
      </c>
      <c r="N5659" s="1">
        <v>1.78650525501226E-6</v>
      </c>
      <c r="O5659" s="1">
        <v>1.64358483461128E-6</v>
      </c>
      <c r="P5659" s="1">
        <v>8.4351355758244103E-7</v>
      </c>
      <c r="Q5659" s="1">
        <v>7.4522137392338196E-7</v>
      </c>
      <c r="R5659" s="1">
        <v>2962.2990671785201</v>
      </c>
      <c r="S5659" s="1">
        <v>680.30753532606195</v>
      </c>
      <c r="T5659" s="1">
        <v>0.86023319674592602</v>
      </c>
      <c r="U5659" s="1">
        <v>144905.50502445101</v>
      </c>
      <c r="V5659" s="1">
        <f t="shared" si="353"/>
        <v>5.9813701820650274E-2</v>
      </c>
      <c r="W5659" s="1">
        <f t="shared" si="354"/>
        <v>0.54660726550369876</v>
      </c>
      <c r="X5659" s="1">
        <f t="shared" si="355"/>
        <v>790.84083002087868</v>
      </c>
    </row>
    <row r="5660" spans="1:24" hidden="1" x14ac:dyDescent="0.3">
      <c r="A5660" s="18" t="str">
        <f t="shared" si="352"/>
        <v>Industrial - Other Material Handling Equipment_2013_600</v>
      </c>
      <c r="B5660" s="1" t="s">
        <v>40</v>
      </c>
      <c r="C5660" s="1">
        <v>2020</v>
      </c>
      <c r="D5660" s="1" t="s">
        <v>107</v>
      </c>
      <c r="E5660" s="1">
        <v>2013</v>
      </c>
      <c r="F5660" s="1">
        <v>600</v>
      </c>
      <c r="G5660" s="1" t="s">
        <v>5</v>
      </c>
      <c r="H5660" s="1">
        <v>2.3582736972248099E-5</v>
      </c>
      <c r="I5660" s="1">
        <v>2.8535111736420199E-5</v>
      </c>
      <c r="J5660" s="1">
        <v>3.3959141240037201E-5</v>
      </c>
      <c r="K5660" s="1">
        <v>1.9287715636580701E-4</v>
      </c>
      <c r="L5660" s="1">
        <v>2.6076800001203397E-4</v>
      </c>
      <c r="M5660" s="1">
        <v>9.9535608794123001E-2</v>
      </c>
      <c r="N5660" s="1">
        <v>1.9475423484218202E-6</v>
      </c>
      <c r="O5660" s="1">
        <v>1.7917389605480699E-6</v>
      </c>
      <c r="P5660" s="1">
        <v>9.1954858249127899E-7</v>
      </c>
      <c r="Q5660" s="1">
        <v>8.1239625833337695E-7</v>
      </c>
      <c r="R5660" s="1">
        <v>3229.3232084453198</v>
      </c>
      <c r="S5660" s="1">
        <v>408.18452119563699</v>
      </c>
      <c r="T5660" s="1">
        <v>0.51613991804755499</v>
      </c>
      <c r="U5660" s="1">
        <v>157967.40970271101</v>
      </c>
      <c r="V5660" s="1">
        <f t="shared" si="353"/>
        <v>5.9813701820650482E-2</v>
      </c>
      <c r="W5660" s="1">
        <f t="shared" si="354"/>
        <v>0.54660726550369998</v>
      </c>
      <c r="X5660" s="1">
        <f t="shared" si="355"/>
        <v>790.84083002087925</v>
      </c>
    </row>
    <row r="5661" spans="1:24" hidden="1" x14ac:dyDescent="0.3">
      <c r="A5661" s="18" t="str">
        <f t="shared" si="352"/>
        <v>Industrial - Other Material Handling Equipment_2014_100</v>
      </c>
      <c r="B5661" s="1" t="s">
        <v>40</v>
      </c>
      <c r="C5661" s="1">
        <v>2020</v>
      </c>
      <c r="D5661" s="1" t="s">
        <v>107</v>
      </c>
      <c r="E5661" s="1">
        <v>2014</v>
      </c>
      <c r="F5661" s="1">
        <v>100</v>
      </c>
      <c r="G5661" s="1" t="s">
        <v>5</v>
      </c>
      <c r="H5661" s="1">
        <v>1.14352430840991E-4</v>
      </c>
      <c r="I5661" s="1">
        <v>1.3836644131759901E-4</v>
      </c>
      <c r="J5661" s="1">
        <v>1.64667500411027E-4</v>
      </c>
      <c r="K5661" s="1">
        <v>2.6795523356891999E-3</v>
      </c>
      <c r="L5661" s="1">
        <v>1.9852298587449899E-3</v>
      </c>
      <c r="M5661" s="1">
        <v>0.40988780847950201</v>
      </c>
      <c r="N5661" s="1">
        <v>1.00261238694728E-5</v>
      </c>
      <c r="O5661" s="1">
        <v>9.2240339599150397E-6</v>
      </c>
      <c r="P5661" s="1">
        <v>3.78618548638118E-6</v>
      </c>
      <c r="Q5661" s="1">
        <v>3.3454491912935998E-6</v>
      </c>
      <c r="R5661" s="1">
        <v>13298.358535380699</v>
      </c>
      <c r="S5661" s="1">
        <v>7347.3213815214804</v>
      </c>
      <c r="T5661" s="1">
        <v>9.2905185248559903</v>
      </c>
      <c r="U5661" s="1">
        <v>650510.065278781</v>
      </c>
      <c r="V5661" s="1">
        <f t="shared" si="353"/>
        <v>7.0431242710652806E-2</v>
      </c>
      <c r="W5661" s="1">
        <f t="shared" si="354"/>
        <v>1.0105210821803452</v>
      </c>
      <c r="X5661" s="1">
        <f t="shared" si="355"/>
        <v>790.84083002088084</v>
      </c>
    </row>
    <row r="5662" spans="1:24" hidden="1" x14ac:dyDescent="0.3">
      <c r="A5662" s="18" t="str">
        <f t="shared" si="352"/>
        <v>Industrial - Other Material Handling Equipment_2014_175</v>
      </c>
      <c r="B5662" s="1" t="s">
        <v>40</v>
      </c>
      <c r="C5662" s="1">
        <v>2020</v>
      </c>
      <c r="D5662" s="1" t="s">
        <v>107</v>
      </c>
      <c r="E5662" s="1">
        <v>2014</v>
      </c>
      <c r="F5662" s="1">
        <v>175</v>
      </c>
      <c r="G5662" s="1" t="s">
        <v>5</v>
      </c>
      <c r="H5662" s="1">
        <v>4.1360044483550101E-5</v>
      </c>
      <c r="I5662" s="1">
        <v>5.0045653825095701E-5</v>
      </c>
      <c r="J5662" s="1">
        <v>5.9558464056312198E-5</v>
      </c>
      <c r="K5662" s="1">
        <v>8.8765747201131505E-4</v>
      </c>
      <c r="L5662" s="1">
        <v>6.6479772814653402E-4</v>
      </c>
      <c r="M5662" s="1">
        <v>0.15346144680575299</v>
      </c>
      <c r="N5662" s="1">
        <v>3.09041572840936E-6</v>
      </c>
      <c r="O5662" s="1">
        <v>2.8431824701366102E-6</v>
      </c>
      <c r="P5662" s="1">
        <v>1.41758637836816E-6</v>
      </c>
      <c r="Q5662" s="1">
        <v>1.2525316988946901E-6</v>
      </c>
      <c r="R5662" s="1">
        <v>4978.8876340371398</v>
      </c>
      <c r="S5662" s="1">
        <v>1768.79959184776</v>
      </c>
      <c r="T5662" s="1">
        <v>2.2366063115394001</v>
      </c>
      <c r="U5662" s="1">
        <v>243550.09764672999</v>
      </c>
      <c r="V5662" s="1">
        <f t="shared" si="353"/>
        <v>6.8040368986202054E-2</v>
      </c>
      <c r="W5662" s="1">
        <f t="shared" si="354"/>
        <v>0.90383638272294109</v>
      </c>
      <c r="X5662" s="1">
        <f t="shared" si="355"/>
        <v>790.84083002088084</v>
      </c>
    </row>
    <row r="5663" spans="1:24" hidden="1" x14ac:dyDescent="0.3">
      <c r="A5663" s="18" t="str">
        <f t="shared" si="352"/>
        <v>Industrial - Other Material Handling Equipment_2014_300</v>
      </c>
      <c r="B5663" s="1" t="s">
        <v>40</v>
      </c>
      <c r="C5663" s="1">
        <v>2020</v>
      </c>
      <c r="D5663" s="1" t="s">
        <v>107</v>
      </c>
      <c r="E5663" s="1">
        <v>2014</v>
      </c>
      <c r="F5663" s="1">
        <v>300</v>
      </c>
      <c r="G5663" s="1" t="s">
        <v>5</v>
      </c>
      <c r="H5663" s="1">
        <v>7.3257230768415097E-6</v>
      </c>
      <c r="I5663" s="1">
        <v>8.8641249229782307E-6</v>
      </c>
      <c r="J5663" s="1">
        <v>1.05490412306517E-5</v>
      </c>
      <c r="K5663" s="1">
        <v>9.7990647469224396E-5</v>
      </c>
      <c r="L5663" s="1">
        <v>2.57650674948105E-5</v>
      </c>
      <c r="M5663" s="1">
        <v>4.9724938071138099E-2</v>
      </c>
      <c r="N5663" s="1">
        <v>9.5160895218096901E-7</v>
      </c>
      <c r="O5663" s="1">
        <v>8.7548023600649199E-7</v>
      </c>
      <c r="P5663" s="1">
        <v>4.59511940166661E-7</v>
      </c>
      <c r="Q5663" s="1">
        <v>4.0584825997705302E-7</v>
      </c>
      <c r="R5663" s="1">
        <v>1613.27085348689</v>
      </c>
      <c r="S5663" s="1">
        <v>408.18452119563699</v>
      </c>
      <c r="T5663" s="1">
        <v>0.51613991804755499</v>
      </c>
      <c r="U5663" s="1">
        <v>78915.674097823197</v>
      </c>
      <c r="V5663" s="1">
        <f t="shared" si="353"/>
        <v>3.7192998967077041E-2</v>
      </c>
      <c r="W5663" s="1">
        <f t="shared" si="354"/>
        <v>0.10810769670416465</v>
      </c>
      <c r="X5663" s="1">
        <f t="shared" si="355"/>
        <v>790.84083002087925</v>
      </c>
    </row>
    <row r="5664" spans="1:24" hidden="1" x14ac:dyDescent="0.3">
      <c r="A5664" s="18" t="str">
        <f t="shared" si="352"/>
        <v>Industrial - Other Material Handling Equipment_2014_600</v>
      </c>
      <c r="B5664" s="1" t="s">
        <v>40</v>
      </c>
      <c r="C5664" s="1">
        <v>2020</v>
      </c>
      <c r="D5664" s="1" t="s">
        <v>107</v>
      </c>
      <c r="E5664" s="1">
        <v>2014</v>
      </c>
      <c r="F5664" s="1">
        <v>600</v>
      </c>
      <c r="G5664" s="1" t="s">
        <v>5</v>
      </c>
      <c r="H5664" s="1">
        <v>1.76196270555067E-5</v>
      </c>
      <c r="I5664" s="1">
        <v>2.1319748737163101E-5</v>
      </c>
      <c r="J5664" s="1">
        <v>2.53722629599297E-5</v>
      </c>
      <c r="K5664" s="1">
        <v>2.28830128191859E-4</v>
      </c>
      <c r="L5664" s="1">
        <v>6.1969429578035798E-5</v>
      </c>
      <c r="M5664" s="1">
        <v>0.11959704932627099</v>
      </c>
      <c r="N5664" s="1">
        <v>2.2887836005042199E-6</v>
      </c>
      <c r="O5664" s="1">
        <v>2.1056809124638901E-6</v>
      </c>
      <c r="P5664" s="1">
        <v>1.1052054422973999E-6</v>
      </c>
      <c r="Q5664" s="1">
        <v>9.7613503908274009E-7</v>
      </c>
      <c r="R5664" s="1">
        <v>3880.1945527831299</v>
      </c>
      <c r="S5664" s="1">
        <v>544.24602826085004</v>
      </c>
      <c r="T5664" s="1">
        <v>0.68818655739674095</v>
      </c>
      <c r="U5664" s="1">
        <v>189805.80235597101</v>
      </c>
      <c r="V5664" s="1">
        <f t="shared" si="353"/>
        <v>3.7192998967077007E-2</v>
      </c>
      <c r="W5664" s="1">
        <f t="shared" si="354"/>
        <v>0.10810769670416515</v>
      </c>
      <c r="X5664" s="1">
        <f t="shared" si="355"/>
        <v>790.84083002087925</v>
      </c>
    </row>
    <row r="5665" spans="1:24" hidden="1" x14ac:dyDescent="0.3">
      <c r="A5665" s="18" t="str">
        <f t="shared" si="352"/>
        <v>Industrial - Other Material Handling Equipment_2015_50</v>
      </c>
      <c r="B5665" s="1" t="s">
        <v>40</v>
      </c>
      <c r="C5665" s="1">
        <v>2020</v>
      </c>
      <c r="D5665" s="1" t="s">
        <v>107</v>
      </c>
      <c r="E5665" s="1">
        <v>2015</v>
      </c>
      <c r="F5665" s="1">
        <v>50</v>
      </c>
      <c r="G5665" s="1" t="s">
        <v>5</v>
      </c>
      <c r="H5665" s="1">
        <v>2.7153876248746601E-6</v>
      </c>
      <c r="I5665" s="1">
        <v>3.2856190260983301E-6</v>
      </c>
      <c r="J5665" s="1">
        <v>3.9101581798195098E-6</v>
      </c>
      <c r="K5665" s="1">
        <v>5.4368205013332799E-5</v>
      </c>
      <c r="L5665" s="1">
        <v>4.1765523513214303E-5</v>
      </c>
      <c r="M5665" s="1">
        <v>8.1966956076298704E-3</v>
      </c>
      <c r="N5665" s="1">
        <v>1.7967409073221499E-7</v>
      </c>
      <c r="O5665" s="1">
        <v>1.6530016347363799E-7</v>
      </c>
      <c r="P5665" s="1">
        <v>7.57010541361105E-8</v>
      </c>
      <c r="Q5665" s="1">
        <v>6.6900327661725199E-8</v>
      </c>
      <c r="R5665" s="1">
        <v>265.93276194281702</v>
      </c>
      <c r="S5665" s="1">
        <v>408.18452119563699</v>
      </c>
      <c r="T5665" s="1">
        <v>0.51613991804755499</v>
      </c>
      <c r="U5665" s="1">
        <v>11701.2896076082</v>
      </c>
      <c r="V5665" s="1">
        <f t="shared" si="353"/>
        <v>9.2976260975293906E-2</v>
      </c>
      <c r="W5665" s="1">
        <f t="shared" si="354"/>
        <v>1.1818784171534598</v>
      </c>
      <c r="X5665" s="1">
        <f t="shared" si="355"/>
        <v>790.84083002087925</v>
      </c>
    </row>
    <row r="5666" spans="1:24" hidden="1" x14ac:dyDescent="0.3">
      <c r="A5666" s="18" t="str">
        <f t="shared" si="352"/>
        <v>Industrial - Other Material Handling Equipment_2015_100</v>
      </c>
      <c r="B5666" s="1" t="s">
        <v>40</v>
      </c>
      <c r="C5666" s="1">
        <v>2020</v>
      </c>
      <c r="D5666" s="1" t="s">
        <v>107</v>
      </c>
      <c r="E5666" s="1">
        <v>2015</v>
      </c>
      <c r="F5666" s="1">
        <v>100</v>
      </c>
      <c r="G5666" s="1" t="s">
        <v>5</v>
      </c>
      <c r="H5666" s="1">
        <v>1.88358361714745E-5</v>
      </c>
      <c r="I5666" s="1">
        <v>2.27913617674842E-5</v>
      </c>
      <c r="J5666" s="1">
        <v>2.71236040869233E-5</v>
      </c>
      <c r="K5666" s="1">
        <v>6.1672335542719604E-4</v>
      </c>
      <c r="L5666" s="1">
        <v>2.5490387738892801E-4</v>
      </c>
      <c r="M5666" s="1">
        <v>9.5934837416557797E-2</v>
      </c>
      <c r="N5666" s="1">
        <v>2.2325349747144099E-6</v>
      </c>
      <c r="O5666" s="1">
        <v>2.05393217673725E-6</v>
      </c>
      <c r="P5666" s="1">
        <v>8.8640007244965405E-7</v>
      </c>
      <c r="Q5666" s="1">
        <v>7.8300724640400399E-7</v>
      </c>
      <c r="R5666" s="1">
        <v>3112.5001466410899</v>
      </c>
      <c r="S5666" s="1">
        <v>1632.73808478255</v>
      </c>
      <c r="T5666" s="1">
        <v>2.06455967219022</v>
      </c>
      <c r="U5666" s="1">
        <v>152252.82640597201</v>
      </c>
      <c r="V5666" s="1">
        <f t="shared" si="353"/>
        <v>4.9567100144431768E-2</v>
      </c>
      <c r="W5666" s="1">
        <f t="shared" si="354"/>
        <v>0.55436994711596099</v>
      </c>
      <c r="X5666" s="1">
        <f t="shared" si="355"/>
        <v>790.84083002088028</v>
      </c>
    </row>
    <row r="5667" spans="1:24" hidden="1" x14ac:dyDescent="0.3">
      <c r="A5667" s="18" t="str">
        <f t="shared" si="352"/>
        <v>Industrial - Other Material Handling Equipment_2015_175</v>
      </c>
      <c r="B5667" s="1" t="s">
        <v>40</v>
      </c>
      <c r="C5667" s="1">
        <v>2020</v>
      </c>
      <c r="D5667" s="1" t="s">
        <v>107</v>
      </c>
      <c r="E5667" s="1">
        <v>2015</v>
      </c>
      <c r="F5667" s="1">
        <v>175</v>
      </c>
      <c r="G5667" s="1" t="s">
        <v>5</v>
      </c>
      <c r="H5667" s="1">
        <v>1.9066084014788101E-5</v>
      </c>
      <c r="I5667" s="1">
        <v>2.3069961657893601E-5</v>
      </c>
      <c r="J5667" s="1">
        <v>2.7455160981294901E-5</v>
      </c>
      <c r="K5667" s="1">
        <v>7.9736020552785395E-4</v>
      </c>
      <c r="L5667" s="1">
        <v>7.1962005292228705E-5</v>
      </c>
      <c r="M5667" s="1">
        <v>0.14017288576950099</v>
      </c>
      <c r="N5667" s="1">
        <v>2.7426629971315001E-6</v>
      </c>
      <c r="O5667" s="1">
        <v>2.5232499573609801E-6</v>
      </c>
      <c r="P5667" s="1">
        <v>1.2953958603923299E-6</v>
      </c>
      <c r="Q5667" s="1">
        <v>1.14407225010772E-6</v>
      </c>
      <c r="R5667" s="1">
        <v>4547.7549059501298</v>
      </c>
      <c r="S5667" s="1">
        <v>1496.67657771733</v>
      </c>
      <c r="T5667" s="1">
        <v>1.89251303284103</v>
      </c>
      <c r="U5667" s="1">
        <v>222460.564051622</v>
      </c>
      <c r="V5667" s="1">
        <f t="shared" si="353"/>
        <v>3.4338588500130419E-2</v>
      </c>
      <c r="W5667" s="1">
        <f t="shared" si="354"/>
        <v>0.10711217140356835</v>
      </c>
      <c r="X5667" s="1">
        <f t="shared" si="355"/>
        <v>790.84083002087834</v>
      </c>
    </row>
    <row r="5668" spans="1:24" hidden="1" x14ac:dyDescent="0.3">
      <c r="A5668" s="18" t="str">
        <f t="shared" si="352"/>
        <v>Industrial - Other Material Handling Equipment_2015_300</v>
      </c>
      <c r="B5668" s="1" t="s">
        <v>40</v>
      </c>
      <c r="C5668" s="1">
        <v>2020</v>
      </c>
      <c r="D5668" s="1" t="s">
        <v>107</v>
      </c>
      <c r="E5668" s="1">
        <v>2015</v>
      </c>
      <c r="F5668" s="1">
        <v>300</v>
      </c>
      <c r="G5668" s="1" t="s">
        <v>5</v>
      </c>
      <c r="H5668" s="1">
        <v>7.4165317635506097E-6</v>
      </c>
      <c r="I5668" s="1">
        <v>8.9740034338962397E-6</v>
      </c>
      <c r="J5668" s="1">
        <v>1.06798057395128E-5</v>
      </c>
      <c r="K5668" s="1">
        <v>1.05673440815663E-4</v>
      </c>
      <c r="L5668" s="1">
        <v>2.7992559856793499E-5</v>
      </c>
      <c r="M5668" s="1">
        <v>5.4525966574558299E-2</v>
      </c>
      <c r="N5668" s="1">
        <v>1.02010613059995E-6</v>
      </c>
      <c r="O5668" s="1">
        <v>9.3849764015195497E-7</v>
      </c>
      <c r="P5668" s="1">
        <v>5.03897105326925E-7</v>
      </c>
      <c r="Q5668" s="1">
        <v>4.4503360921621699E-7</v>
      </c>
      <c r="R5668" s="1">
        <v>1769.03493589252</v>
      </c>
      <c r="S5668" s="1">
        <v>408.18452119563699</v>
      </c>
      <c r="T5668" s="1">
        <v>0.51613991804755499</v>
      </c>
      <c r="U5668" s="1">
        <v>86535.118493475107</v>
      </c>
      <c r="V5668" s="1">
        <f t="shared" si="353"/>
        <v>3.4338588500130419E-2</v>
      </c>
      <c r="W5668" s="1">
        <f t="shared" si="354"/>
        <v>0.10711217140356798</v>
      </c>
      <c r="X5668" s="1">
        <f t="shared" si="355"/>
        <v>790.84083002087925</v>
      </c>
    </row>
    <row r="5669" spans="1:24" hidden="1" x14ac:dyDescent="0.3">
      <c r="A5669" s="18" t="str">
        <f t="shared" si="352"/>
        <v>Industrial - Other Material Handling Equipment_2015_600</v>
      </c>
      <c r="B5669" s="1" t="s">
        <v>40</v>
      </c>
      <c r="C5669" s="1">
        <v>2020</v>
      </c>
      <c r="D5669" s="1" t="s">
        <v>107</v>
      </c>
      <c r="E5669" s="1">
        <v>2015</v>
      </c>
      <c r="F5669" s="1">
        <v>600</v>
      </c>
      <c r="G5669" s="1" t="s">
        <v>5</v>
      </c>
      <c r="H5669" s="1">
        <v>1.68038086026359E-5</v>
      </c>
      <c r="I5669" s="1">
        <v>2.03326084091894E-5</v>
      </c>
      <c r="J5669" s="1">
        <v>2.4197484387795701E-5</v>
      </c>
      <c r="K5669" s="1">
        <v>2.3335795137022E-4</v>
      </c>
      <c r="L5669" s="1">
        <v>6.3423394266728795E-5</v>
      </c>
      <c r="M5669" s="1">
        <v>0.123540751311224</v>
      </c>
      <c r="N5669" s="1">
        <v>2.3112781984190701E-6</v>
      </c>
      <c r="O5669" s="1">
        <v>2.1263759425455399E-6</v>
      </c>
      <c r="P5669" s="1">
        <v>1.1416913974466901E-6</v>
      </c>
      <c r="Q5669" s="1">
        <v>1.0083230045291899E-6</v>
      </c>
      <c r="R5669" s="1">
        <v>4008.14362047347</v>
      </c>
      <c r="S5669" s="1">
        <v>544.24602826085004</v>
      </c>
      <c r="T5669" s="1">
        <v>0.68818655739674095</v>
      </c>
      <c r="U5669" s="1">
        <v>196064.63168097101</v>
      </c>
      <c r="V5669" s="1">
        <f t="shared" si="353"/>
        <v>3.4338588500130378E-2</v>
      </c>
      <c r="W5669" s="1">
        <f t="shared" si="354"/>
        <v>0.10711217140356825</v>
      </c>
      <c r="X5669" s="1">
        <f t="shared" si="355"/>
        <v>790.84083002087925</v>
      </c>
    </row>
    <row r="5670" spans="1:24" hidden="1" x14ac:dyDescent="0.3">
      <c r="A5670" s="18" t="str">
        <f t="shared" si="352"/>
        <v>Industrial - Other Material Handling Equipment_2015_9999</v>
      </c>
      <c r="B5670" s="1" t="s">
        <v>40</v>
      </c>
      <c r="C5670" s="1">
        <v>2020</v>
      </c>
      <c r="D5670" s="1" t="s">
        <v>107</v>
      </c>
      <c r="E5670" s="1">
        <v>2015</v>
      </c>
      <c r="F5670" s="1">
        <v>9999</v>
      </c>
      <c r="G5670" s="1" t="s">
        <v>5</v>
      </c>
      <c r="H5670" s="1">
        <v>2.3007574165857401E-5</v>
      </c>
      <c r="I5670" s="1">
        <v>2.7839164740687501E-5</v>
      </c>
      <c r="J5670" s="1">
        <v>3.31309067988347E-5</v>
      </c>
      <c r="K5670" s="1">
        <v>3.1951092161932302E-4</v>
      </c>
      <c r="L5670" s="1">
        <v>7.5544618979140601E-4</v>
      </c>
      <c r="M5670" s="1">
        <v>0.169150522093716</v>
      </c>
      <c r="N5670" s="1">
        <v>6.6192955270219702E-6</v>
      </c>
      <c r="O5670" s="1">
        <v>6.0897518848602196E-6</v>
      </c>
      <c r="P5670" s="1">
        <v>1.56319023397802E-6</v>
      </c>
      <c r="Q5670" s="1">
        <v>1.38058382230125E-6</v>
      </c>
      <c r="R5670" s="1">
        <v>5487.9024033269698</v>
      </c>
      <c r="S5670" s="1">
        <v>272.12301413042502</v>
      </c>
      <c r="T5670" s="1">
        <v>0.34409327869836998</v>
      </c>
      <c r="U5670" s="1">
        <v>268449.353439664</v>
      </c>
      <c r="V5670" s="1">
        <f t="shared" si="353"/>
        <v>3.4338588500130378E-2</v>
      </c>
      <c r="W5670" s="1">
        <f t="shared" si="354"/>
        <v>0.93181516352483296</v>
      </c>
      <c r="X5670" s="1">
        <f t="shared" si="355"/>
        <v>790.84083002088039</v>
      </c>
    </row>
    <row r="5671" spans="1:24" hidden="1" x14ac:dyDescent="0.3">
      <c r="A5671" s="18" t="str">
        <f t="shared" si="352"/>
        <v>Industrial - Other Material Handling Equipment_2016_50</v>
      </c>
      <c r="B5671" s="1" t="s">
        <v>40</v>
      </c>
      <c r="C5671" s="1">
        <v>2020</v>
      </c>
      <c r="D5671" s="1" t="s">
        <v>107</v>
      </c>
      <c r="E5671" s="1">
        <v>2016</v>
      </c>
      <c r="F5671" s="1">
        <v>50</v>
      </c>
      <c r="G5671" s="1" t="s">
        <v>5</v>
      </c>
      <c r="H5671" s="1">
        <v>3.8433980277898303E-6</v>
      </c>
      <c r="I5671" s="1">
        <v>4.6505116136257001E-6</v>
      </c>
      <c r="J5671" s="1">
        <v>5.5344931600173598E-6</v>
      </c>
      <c r="K5671" s="1">
        <v>8.1658386263140406E-5</v>
      </c>
      <c r="L5671" s="1">
        <v>6.5157665543905997E-5</v>
      </c>
      <c r="M5671" s="1">
        <v>1.2962216309740201E-2</v>
      </c>
      <c r="N5671" s="1">
        <v>2.6813580308754402E-7</v>
      </c>
      <c r="O5671" s="1">
        <v>2.4668493884054102E-7</v>
      </c>
      <c r="P5671" s="1">
        <v>1.19726816012893E-7</v>
      </c>
      <c r="Q5671" s="1">
        <v>1.05795866999937E-7</v>
      </c>
      <c r="R5671" s="1">
        <v>420.544832839805</v>
      </c>
      <c r="S5671" s="1">
        <v>544.24602826085004</v>
      </c>
      <c r="T5671" s="1">
        <v>0.68818655739674095</v>
      </c>
      <c r="U5671" s="1">
        <v>18504.364960868901</v>
      </c>
      <c r="V5671" s="1">
        <f t="shared" si="353"/>
        <v>8.3217592712228158E-2</v>
      </c>
      <c r="W5671" s="1">
        <f t="shared" si="354"/>
        <v>1.1659500123439035</v>
      </c>
      <c r="X5671" s="1">
        <f t="shared" si="355"/>
        <v>790.84083002087925</v>
      </c>
    </row>
    <row r="5672" spans="1:24" hidden="1" x14ac:dyDescent="0.3">
      <c r="A5672" s="18" t="str">
        <f t="shared" si="352"/>
        <v>Industrial - Other Material Handling Equipment_2016_100</v>
      </c>
      <c r="B5672" s="1" t="s">
        <v>40</v>
      </c>
      <c r="C5672" s="1">
        <v>2020</v>
      </c>
      <c r="D5672" s="1" t="s">
        <v>107</v>
      </c>
      <c r="E5672" s="1">
        <v>2016</v>
      </c>
      <c r="F5672" s="1">
        <v>100</v>
      </c>
      <c r="G5672" s="1" t="s">
        <v>5</v>
      </c>
      <c r="H5672" s="1">
        <v>4.6958405468104899E-5</v>
      </c>
      <c r="I5672" s="1">
        <v>5.6819670616406901E-5</v>
      </c>
      <c r="J5672" s="1">
        <v>6.7620103874070999E-5</v>
      </c>
      <c r="K5672" s="1">
        <v>1.6530846717289301E-3</v>
      </c>
      <c r="L5672" s="1">
        <v>6.8874899099137402E-4</v>
      </c>
      <c r="M5672" s="1">
        <v>0.261570320784555</v>
      </c>
      <c r="N5672" s="1">
        <v>5.7760176447935804E-6</v>
      </c>
      <c r="O5672" s="1">
        <v>5.3139362332101003E-6</v>
      </c>
      <c r="P5672" s="1">
        <v>2.4169385803906201E-6</v>
      </c>
      <c r="Q5672" s="1">
        <v>2.1349017951551501E-6</v>
      </c>
      <c r="R5672" s="1">
        <v>8486.3609896353792</v>
      </c>
      <c r="S5672" s="1">
        <v>4353.9682260868003</v>
      </c>
      <c r="T5672" s="1">
        <v>5.5054924591739196</v>
      </c>
      <c r="U5672" s="1">
        <v>415123.65805596299</v>
      </c>
      <c r="V5672" s="1">
        <f t="shared" si="353"/>
        <v>4.5322079449998151E-2</v>
      </c>
      <c r="W5672" s="1">
        <f t="shared" si="354"/>
        <v>0.54937904694230144</v>
      </c>
      <c r="X5672" s="1">
        <f t="shared" si="355"/>
        <v>790.84083002088039</v>
      </c>
    </row>
    <row r="5673" spans="1:24" hidden="1" x14ac:dyDescent="0.3">
      <c r="A5673" s="18" t="str">
        <f t="shared" si="352"/>
        <v>Industrial - Other Material Handling Equipment_2016_175</v>
      </c>
      <c r="B5673" s="1" t="s">
        <v>40</v>
      </c>
      <c r="C5673" s="1">
        <v>2020</v>
      </c>
      <c r="D5673" s="1" t="s">
        <v>107</v>
      </c>
      <c r="E5673" s="1">
        <v>2016</v>
      </c>
      <c r="F5673" s="1">
        <v>175</v>
      </c>
      <c r="G5673" s="1" t="s">
        <v>5</v>
      </c>
      <c r="H5673" s="1">
        <v>1.49151585110124E-5</v>
      </c>
      <c r="I5673" s="1">
        <v>1.8047341798325E-5</v>
      </c>
      <c r="J5673" s="1">
        <v>2.1477828255857899E-5</v>
      </c>
      <c r="K5673" s="1">
        <v>6.6885526073375695E-4</v>
      </c>
      <c r="L5673" s="1">
        <v>6.0828120737143402E-5</v>
      </c>
      <c r="M5673" s="1">
        <v>0.11959704932627099</v>
      </c>
      <c r="N5673" s="1">
        <v>2.2716880461364302E-6</v>
      </c>
      <c r="O5673" s="1">
        <v>2.08995300244551E-6</v>
      </c>
      <c r="P5673" s="1">
        <v>1.1052865763537301E-6</v>
      </c>
      <c r="Q5673" s="1">
        <v>9.7613503908274009E-7</v>
      </c>
      <c r="R5673" s="1">
        <v>3880.1945527831299</v>
      </c>
      <c r="S5673" s="1">
        <v>1360.61507065212</v>
      </c>
      <c r="T5673" s="1">
        <v>1.72046639349185</v>
      </c>
      <c r="U5673" s="1">
        <v>189805.80235597101</v>
      </c>
      <c r="V5673" s="1">
        <f t="shared" si="353"/>
        <v>3.1484178033183742E-2</v>
      </c>
      <c r="W5673" s="1">
        <f t="shared" si="354"/>
        <v>0.10611664610297147</v>
      </c>
      <c r="X5673" s="1">
        <f t="shared" si="355"/>
        <v>790.84083002087732</v>
      </c>
    </row>
    <row r="5674" spans="1:24" hidden="1" x14ac:dyDescent="0.3">
      <c r="A5674" s="18" t="str">
        <f t="shared" si="352"/>
        <v>Industrial - Other Material Handling Equipment_2016_300</v>
      </c>
      <c r="B5674" s="1" t="s">
        <v>40</v>
      </c>
      <c r="C5674" s="1">
        <v>2020</v>
      </c>
      <c r="D5674" s="1" t="s">
        <v>107</v>
      </c>
      <c r="E5674" s="1">
        <v>2016</v>
      </c>
      <c r="F5674" s="1">
        <v>300</v>
      </c>
      <c r="G5674" s="1" t="s">
        <v>5</v>
      </c>
      <c r="H5674" s="1">
        <v>1.8903225983849399E-5</v>
      </c>
      <c r="I5674" s="1">
        <v>2.2872903440457801E-5</v>
      </c>
      <c r="J5674" s="1">
        <v>2.72206454167432E-5</v>
      </c>
      <c r="K5674" s="1">
        <v>2.8881522103272998E-4</v>
      </c>
      <c r="L5674" s="1">
        <v>7.7092557321340201E-5</v>
      </c>
      <c r="M5674" s="1">
        <v>0.151575328465124</v>
      </c>
      <c r="N5674" s="1">
        <v>2.7707668566006301E-6</v>
      </c>
      <c r="O5674" s="1">
        <v>2.5491055080725801E-6</v>
      </c>
      <c r="P5674" s="1">
        <v>1.40082198350781E-6</v>
      </c>
      <c r="Q5674" s="1">
        <v>1.2371374545507401E-6</v>
      </c>
      <c r="R5674" s="1">
        <v>4917.6946016635002</v>
      </c>
      <c r="S5674" s="1">
        <v>1088.4920565217001</v>
      </c>
      <c r="T5674" s="1">
        <v>1.3763731147934799</v>
      </c>
      <c r="U5674" s="1">
        <v>240556.74449129499</v>
      </c>
      <c r="V5674" s="1">
        <f t="shared" si="353"/>
        <v>3.1484178033183798E-2</v>
      </c>
      <c r="W5674" s="1">
        <f t="shared" si="354"/>
        <v>0.1061166461029716</v>
      </c>
      <c r="X5674" s="1">
        <f t="shared" si="355"/>
        <v>790.84083002088039</v>
      </c>
    </row>
    <row r="5675" spans="1:24" hidden="1" x14ac:dyDescent="0.3">
      <c r="A5675" s="18" t="str">
        <f t="shared" si="352"/>
        <v>Industrial - Other Material Handling Equipment_2016_600</v>
      </c>
      <c r="B5675" s="1" t="s">
        <v>40</v>
      </c>
      <c r="C5675" s="1">
        <v>2020</v>
      </c>
      <c r="D5675" s="1" t="s">
        <v>107</v>
      </c>
      <c r="E5675" s="1">
        <v>2016</v>
      </c>
      <c r="F5675" s="1">
        <v>600</v>
      </c>
      <c r="G5675" s="1" t="s">
        <v>5</v>
      </c>
      <c r="H5675" s="1">
        <v>1.9084987772155701E-5</v>
      </c>
      <c r="I5675" s="1">
        <v>2.3092835204308398E-5</v>
      </c>
      <c r="J5675" s="1">
        <v>2.7482382391904202E-5</v>
      </c>
      <c r="K5675" s="1">
        <v>2.8532763151496498E-4</v>
      </c>
      <c r="L5675" s="1">
        <v>7.7833831910968497E-5</v>
      </c>
      <c r="M5675" s="1">
        <v>0.153032783546519</v>
      </c>
      <c r="N5675" s="1">
        <v>2.7974088456064098E-6</v>
      </c>
      <c r="O5675" s="1">
        <v>2.5736161379578899E-6</v>
      </c>
      <c r="P5675" s="1">
        <v>1.4142914256569201E-6</v>
      </c>
      <c r="Q5675" s="1">
        <v>1.24903300699834E-6</v>
      </c>
      <c r="R5675" s="1">
        <v>4964.9801266795002</v>
      </c>
      <c r="S5675" s="1">
        <v>680.30753532606195</v>
      </c>
      <c r="T5675" s="1">
        <v>0.86023319674592602</v>
      </c>
      <c r="U5675" s="1">
        <v>242869.790111404</v>
      </c>
      <c r="V5675" s="1">
        <f t="shared" si="353"/>
        <v>3.1484178033183804E-2</v>
      </c>
      <c r="W5675" s="1">
        <f t="shared" si="354"/>
        <v>0.10611664610297146</v>
      </c>
      <c r="X5675" s="1">
        <f t="shared" si="355"/>
        <v>790.84083002087868</v>
      </c>
    </row>
    <row r="5676" spans="1:24" hidden="1" x14ac:dyDescent="0.3">
      <c r="A5676" s="18" t="str">
        <f t="shared" si="352"/>
        <v>Industrial - Other Material Handling Equipment_2017_25</v>
      </c>
      <c r="B5676" s="1" t="s">
        <v>40</v>
      </c>
      <c r="C5676" s="1">
        <v>2020</v>
      </c>
      <c r="D5676" s="1" t="s">
        <v>107</v>
      </c>
      <c r="E5676" s="1">
        <v>2017</v>
      </c>
      <c r="F5676" s="1">
        <v>25</v>
      </c>
      <c r="G5676" s="1" t="s">
        <v>5</v>
      </c>
      <c r="H5676" s="1">
        <v>0</v>
      </c>
      <c r="I5676" s="1">
        <v>0</v>
      </c>
      <c r="J5676" s="1">
        <v>0</v>
      </c>
      <c r="K5676" s="1">
        <v>0</v>
      </c>
      <c r="L5676" s="1">
        <v>0</v>
      </c>
      <c r="M5676" s="1">
        <v>0</v>
      </c>
      <c r="N5676" s="1">
        <v>0</v>
      </c>
      <c r="O5676" s="1">
        <v>0</v>
      </c>
      <c r="P5676" s="1">
        <v>0</v>
      </c>
      <c r="Q5676" s="1">
        <v>0</v>
      </c>
      <c r="R5676" s="1">
        <v>0</v>
      </c>
      <c r="S5676" s="1">
        <v>0</v>
      </c>
      <c r="T5676" s="1">
        <v>0</v>
      </c>
      <c r="U5676" s="1">
        <v>0</v>
      </c>
      <c r="V5676" s="1">
        <f t="shared" si="353"/>
        <v>0</v>
      </c>
      <c r="W5676" s="1">
        <f t="shared" si="354"/>
        <v>0</v>
      </c>
      <c r="X5676" s="1" t="e">
        <f t="shared" si="355"/>
        <v>#DIV/0!</v>
      </c>
    </row>
    <row r="5677" spans="1:24" hidden="1" x14ac:dyDescent="0.3">
      <c r="A5677" s="18" t="str">
        <f t="shared" si="352"/>
        <v>Industrial - Other Material Handling Equipment_2017_50</v>
      </c>
      <c r="B5677" s="1" t="s">
        <v>40</v>
      </c>
      <c r="C5677" s="1">
        <v>2020</v>
      </c>
      <c r="D5677" s="1" t="s">
        <v>107</v>
      </c>
      <c r="E5677" s="1">
        <v>2017</v>
      </c>
      <c r="F5677" s="1">
        <v>50</v>
      </c>
      <c r="G5677" s="1" t="s">
        <v>5</v>
      </c>
      <c r="H5677" s="1">
        <v>4.8645254822499201E-6</v>
      </c>
      <c r="I5677" s="1">
        <v>5.8860758335224001E-6</v>
      </c>
      <c r="J5677" s="1">
        <v>7.0049166944398899E-6</v>
      </c>
      <c r="K5677" s="1">
        <v>1.1089068727018999E-4</v>
      </c>
      <c r="L5677" s="1">
        <v>9.2148291618687097E-5</v>
      </c>
      <c r="M5677" s="1">
        <v>1.85855307382305E-2</v>
      </c>
      <c r="N5677" s="1">
        <v>3.6151829252204898E-7</v>
      </c>
      <c r="O5677" s="1">
        <v>3.3259682912028502E-7</v>
      </c>
      <c r="P5677" s="1">
        <v>1.7168651277212601E-7</v>
      </c>
      <c r="Q5677" s="1">
        <v>1.5169260341902799E-7</v>
      </c>
      <c r="R5677" s="1">
        <v>602.98707649824905</v>
      </c>
      <c r="S5677" s="1">
        <v>680.30753532606195</v>
      </c>
      <c r="T5677" s="1">
        <v>0.86023319674592602</v>
      </c>
      <c r="U5677" s="1">
        <v>26531.993877716399</v>
      </c>
      <c r="V5677" s="1">
        <f t="shared" si="353"/>
        <v>7.3458924449162841E-2</v>
      </c>
      <c r="W5677" s="1">
        <f t="shared" si="354"/>
        <v>1.1500216075343572</v>
      </c>
      <c r="X5677" s="1">
        <f t="shared" si="355"/>
        <v>790.84083002087868</v>
      </c>
    </row>
    <row r="5678" spans="1:24" hidden="1" x14ac:dyDescent="0.3">
      <c r="A5678" s="18" t="str">
        <f t="shared" si="352"/>
        <v>Industrial - Other Material Handling Equipment_2017_100</v>
      </c>
      <c r="B5678" s="1" t="s">
        <v>40</v>
      </c>
      <c r="C5678" s="1">
        <v>2020</v>
      </c>
      <c r="D5678" s="1" t="s">
        <v>107</v>
      </c>
      <c r="E5678" s="1">
        <v>2017</v>
      </c>
      <c r="F5678" s="1">
        <v>100</v>
      </c>
      <c r="G5678" s="1" t="s">
        <v>5</v>
      </c>
      <c r="H5678" s="1">
        <v>2.9698622543311101E-5</v>
      </c>
      <c r="I5678" s="1">
        <v>3.59353332774065E-5</v>
      </c>
      <c r="J5678" s="1">
        <v>4.2766016462367999E-5</v>
      </c>
      <c r="K5678" s="1">
        <v>1.13368551286858E-3</v>
      </c>
      <c r="L5678" s="1">
        <v>4.7624562417704E-4</v>
      </c>
      <c r="M5678" s="1">
        <v>0.18252481578181501</v>
      </c>
      <c r="N5678" s="1">
        <v>3.81345412927004E-6</v>
      </c>
      <c r="O5678" s="1">
        <v>3.5083777989284301E-6</v>
      </c>
      <c r="P5678" s="1">
        <v>1.6866414801991099E-6</v>
      </c>
      <c r="Q5678" s="1">
        <v>1.4897430094674899E-6</v>
      </c>
      <c r="R5678" s="1">
        <v>5921.8166328855204</v>
      </c>
      <c r="S5678" s="1">
        <v>2993.35315543467</v>
      </c>
      <c r="T5678" s="1">
        <v>3.7850260656820698</v>
      </c>
      <c r="U5678" s="1">
        <v>289674.94854183699</v>
      </c>
      <c r="V5678" s="1">
        <f t="shared" si="353"/>
        <v>4.1077058755564763E-2</v>
      </c>
      <c r="W5678" s="1">
        <f t="shared" si="354"/>
        <v>0.54438814676864344</v>
      </c>
      <c r="X5678" s="1">
        <f t="shared" si="355"/>
        <v>790.84083002087903</v>
      </c>
    </row>
    <row r="5679" spans="1:24" hidden="1" x14ac:dyDescent="0.3">
      <c r="A5679" s="18" t="str">
        <f t="shared" si="352"/>
        <v>Industrial - Other Material Handling Equipment_2017_175</v>
      </c>
      <c r="B5679" s="1" t="s">
        <v>40</v>
      </c>
      <c r="C5679" s="1">
        <v>2020</v>
      </c>
      <c r="D5679" s="1" t="s">
        <v>107</v>
      </c>
      <c r="E5679" s="1">
        <v>2017</v>
      </c>
      <c r="F5679" s="1">
        <v>175</v>
      </c>
      <c r="G5679" s="1" t="s">
        <v>5</v>
      </c>
      <c r="H5679" s="1">
        <v>2.1360390360263301E-5</v>
      </c>
      <c r="I5679" s="1">
        <v>2.5846072335918599E-5</v>
      </c>
      <c r="J5679" s="1">
        <v>3.0758962118779197E-5</v>
      </c>
      <c r="K5679" s="1">
        <v>1.03533666866418E-3</v>
      </c>
      <c r="L5679" s="1">
        <v>9.4900110034253698E-5</v>
      </c>
      <c r="M5679" s="1">
        <v>0.188354636107397</v>
      </c>
      <c r="N5679" s="1">
        <v>3.4700092513100598E-6</v>
      </c>
      <c r="O5679" s="1">
        <v>3.19240851120526E-6</v>
      </c>
      <c r="P5679" s="1">
        <v>1.74079120717565E-6</v>
      </c>
      <c r="Q5679" s="1">
        <v>1.5373252192578999E-6</v>
      </c>
      <c r="R5679" s="1">
        <v>6110.9587329494998</v>
      </c>
      <c r="S5679" s="1">
        <v>2040.9226059781799</v>
      </c>
      <c r="T5679" s="1">
        <v>2.5806995902377698</v>
      </c>
      <c r="U5679" s="1">
        <v>298927.131022271</v>
      </c>
      <c r="V5679" s="1">
        <f t="shared" si="353"/>
        <v>2.8629767566237189E-2</v>
      </c>
      <c r="W5679" s="1">
        <f t="shared" si="354"/>
        <v>0.10512112080237483</v>
      </c>
      <c r="X5679" s="1">
        <f t="shared" si="355"/>
        <v>790.84083002087891</v>
      </c>
    </row>
    <row r="5680" spans="1:24" hidden="1" x14ac:dyDescent="0.3">
      <c r="A5680" s="18" t="str">
        <f t="shared" si="352"/>
        <v>Industrial - Other Material Handling Equipment_2017_300</v>
      </c>
      <c r="B5680" s="1" t="s">
        <v>40</v>
      </c>
      <c r="C5680" s="1">
        <v>2020</v>
      </c>
      <c r="D5680" s="1" t="s">
        <v>107</v>
      </c>
      <c r="E5680" s="1">
        <v>2017</v>
      </c>
      <c r="F5680" s="1">
        <v>300</v>
      </c>
      <c r="G5680" s="1" t="s">
        <v>5</v>
      </c>
      <c r="H5680" s="1">
        <v>1.5147696031538601E-5</v>
      </c>
      <c r="I5680" s="1">
        <v>1.83287121981617E-5</v>
      </c>
      <c r="J5680" s="1">
        <v>2.18126822854155E-5</v>
      </c>
      <c r="K5680" s="1">
        <v>2.5015379201102998E-4</v>
      </c>
      <c r="L5680" s="1">
        <v>6.7298302882734306E-5</v>
      </c>
      <c r="M5680" s="1">
        <v>0.13357147157729801</v>
      </c>
      <c r="N5680" s="1">
        <v>2.3843806352977301E-6</v>
      </c>
      <c r="O5680" s="1">
        <v>2.1936301844739101E-6</v>
      </c>
      <c r="P5680" s="1">
        <v>1.23448006407813E-6</v>
      </c>
      <c r="Q5680" s="1">
        <v>1.09019239490387E-6</v>
      </c>
      <c r="R5680" s="1">
        <v>4333.5792926423801</v>
      </c>
      <c r="S5680" s="1">
        <v>952.43054945648703</v>
      </c>
      <c r="T5680" s="1">
        <v>1.2043264754442899</v>
      </c>
      <c r="U5680" s="1">
        <v>211983.828007601</v>
      </c>
      <c r="V5680" s="1">
        <f t="shared" si="353"/>
        <v>2.8629767566237176E-2</v>
      </c>
      <c r="W5680" s="1">
        <f t="shared" si="354"/>
        <v>0.10512112080237458</v>
      </c>
      <c r="X5680" s="1">
        <f t="shared" si="355"/>
        <v>790.84083002088312</v>
      </c>
    </row>
    <row r="5681" spans="1:24" hidden="1" x14ac:dyDescent="0.3">
      <c r="A5681" s="18" t="str">
        <f t="shared" si="352"/>
        <v>Industrial - Other Material Handling Equipment_2017_600</v>
      </c>
      <c r="B5681" s="1" t="s">
        <v>40</v>
      </c>
      <c r="C5681" s="1">
        <v>2020</v>
      </c>
      <c r="D5681" s="1" t="s">
        <v>107</v>
      </c>
      <c r="E5681" s="1">
        <v>2017</v>
      </c>
      <c r="F5681" s="1">
        <v>600</v>
      </c>
      <c r="G5681" s="1" t="s">
        <v>5</v>
      </c>
      <c r="H5681" s="1">
        <v>2.76216973206682E-5</v>
      </c>
      <c r="I5681" s="1">
        <v>3.3422253758008597E-5</v>
      </c>
      <c r="J5681" s="1">
        <v>3.9775244141762299E-5</v>
      </c>
      <c r="K5681" s="1">
        <v>4.48176704338469E-4</v>
      </c>
      <c r="L5681" s="1">
        <v>1.2271789376755299E-4</v>
      </c>
      <c r="M5681" s="1">
        <v>0.24356646389673001</v>
      </c>
      <c r="N5681" s="1">
        <v>4.3478981931199297E-6</v>
      </c>
      <c r="O5681" s="1">
        <v>4.0000663376703404E-6</v>
      </c>
      <c r="P5681" s="1">
        <v>2.25106409630679E-6</v>
      </c>
      <c r="Q5681" s="1">
        <v>1.9879567355082898E-6</v>
      </c>
      <c r="R5681" s="1">
        <v>7902.24568061426</v>
      </c>
      <c r="S5681" s="1">
        <v>1088.4920565217001</v>
      </c>
      <c r="T5681" s="1">
        <v>1.3763731147934799</v>
      </c>
      <c r="U5681" s="1">
        <v>386550.74157226802</v>
      </c>
      <c r="V5681" s="1">
        <f t="shared" si="353"/>
        <v>2.8629767566237221E-2</v>
      </c>
      <c r="W5681" s="1">
        <f t="shared" si="354"/>
        <v>0.10512112080237439</v>
      </c>
      <c r="X5681" s="1">
        <f t="shared" si="355"/>
        <v>790.84083002088039</v>
      </c>
    </row>
    <row r="5682" spans="1:24" hidden="1" x14ac:dyDescent="0.3">
      <c r="A5682" s="18" t="str">
        <f t="shared" si="352"/>
        <v>Industrial - Other Material Handling Equipment_2018_50</v>
      </c>
      <c r="B5682" s="1" t="s">
        <v>40</v>
      </c>
      <c r="C5682" s="1">
        <v>2020</v>
      </c>
      <c r="D5682" s="1" t="s">
        <v>107</v>
      </c>
      <c r="E5682" s="1">
        <v>2018</v>
      </c>
      <c r="F5682" s="1">
        <v>50</v>
      </c>
      <c r="G5682" s="1" t="s">
        <v>5</v>
      </c>
      <c r="H5682" s="1">
        <v>2.70403617907693E-6</v>
      </c>
      <c r="I5682" s="1">
        <v>3.27188377668308E-6</v>
      </c>
      <c r="J5682" s="1">
        <v>3.8938120978707702E-6</v>
      </c>
      <c r="K5682" s="1">
        <v>6.7113883937496894E-5</v>
      </c>
      <c r="L5682" s="1">
        <v>5.8251275166012502E-5</v>
      </c>
      <c r="M5682" s="1">
        <v>1.1913801755275901E-2</v>
      </c>
      <c r="N5682" s="1">
        <v>2.17036641986831E-7</v>
      </c>
      <c r="O5682" s="1">
        <v>1.9967371062788501E-7</v>
      </c>
      <c r="P5682" s="1">
        <v>1.10067884386803E-7</v>
      </c>
      <c r="Q5682" s="1">
        <v>9.7238848345530897E-8</v>
      </c>
      <c r="R5682" s="1">
        <v>386.530177242467</v>
      </c>
      <c r="S5682" s="1">
        <v>544.24602826085004</v>
      </c>
      <c r="T5682" s="1">
        <v>0.68818655739674095</v>
      </c>
      <c r="U5682" s="1">
        <v>17007.688383151501</v>
      </c>
      <c r="V5682" s="1">
        <f t="shared" si="353"/>
        <v>6.370025618609762E-2</v>
      </c>
      <c r="W5682" s="1">
        <f t="shared" si="354"/>
        <v>1.1340932027248107</v>
      </c>
      <c r="X5682" s="1">
        <f t="shared" si="355"/>
        <v>790.84083002087925</v>
      </c>
    </row>
    <row r="5683" spans="1:24" hidden="1" x14ac:dyDescent="0.3">
      <c r="A5683" s="18" t="str">
        <f t="shared" si="352"/>
        <v>Industrial - Other Material Handling Equipment_2018_100</v>
      </c>
      <c r="B5683" s="1" t="s">
        <v>40</v>
      </c>
      <c r="C5683" s="1">
        <v>2020</v>
      </c>
      <c r="D5683" s="1" t="s">
        <v>107</v>
      </c>
      <c r="E5683" s="1">
        <v>2018</v>
      </c>
      <c r="F5683" s="1">
        <v>100</v>
      </c>
      <c r="G5683" s="1" t="s">
        <v>5</v>
      </c>
      <c r="H5683" s="1">
        <v>3.4897254448656997E-5</v>
      </c>
      <c r="I5683" s="1">
        <v>4.2225677882874999E-5</v>
      </c>
      <c r="J5683" s="1">
        <v>5.0252046406066103E-5</v>
      </c>
      <c r="K5683" s="1">
        <v>1.4596613383076201E-3</v>
      </c>
      <c r="L5683" s="1">
        <v>6.1838593747722502E-4</v>
      </c>
      <c r="M5683" s="1">
        <v>0.23919409865254301</v>
      </c>
      <c r="N5683" s="1">
        <v>4.7129639916014001E-6</v>
      </c>
      <c r="O5683" s="1">
        <v>4.3359268722732896E-6</v>
      </c>
      <c r="P5683" s="1">
        <v>2.2104211445846701E-6</v>
      </c>
      <c r="Q5683" s="1">
        <v>1.9522700781654802E-6</v>
      </c>
      <c r="R5683" s="1">
        <v>7760.3891055662698</v>
      </c>
      <c r="S5683" s="1">
        <v>3809.7221978259499</v>
      </c>
      <c r="T5683" s="1">
        <v>4.8173059017771802</v>
      </c>
      <c r="U5683" s="1">
        <v>379611.60471194203</v>
      </c>
      <c r="V5683" s="1">
        <f t="shared" si="353"/>
        <v>3.6832038061131341E-2</v>
      </c>
      <c r="W5683" s="1">
        <f t="shared" si="354"/>
        <v>0.53939724659498511</v>
      </c>
      <c r="X5683" s="1">
        <f t="shared" si="355"/>
        <v>790.84083002088016</v>
      </c>
    </row>
    <row r="5684" spans="1:24" hidden="1" x14ac:dyDescent="0.3">
      <c r="A5684" s="18" t="str">
        <f t="shared" si="352"/>
        <v>Industrial - Other Material Handling Equipment_2018_175</v>
      </c>
      <c r="B5684" s="1" t="s">
        <v>40</v>
      </c>
      <c r="C5684" s="1">
        <v>2020</v>
      </c>
      <c r="D5684" s="1" t="s">
        <v>107</v>
      </c>
      <c r="E5684" s="1">
        <v>2018</v>
      </c>
      <c r="F5684" s="1">
        <v>175</v>
      </c>
      <c r="G5684" s="1" t="s">
        <v>5</v>
      </c>
      <c r="H5684" s="1">
        <v>8.8057018683277897E-6</v>
      </c>
      <c r="I5684" s="1">
        <v>1.0654899260676599E-5</v>
      </c>
      <c r="J5684" s="1">
        <v>1.2680210690392E-5</v>
      </c>
      <c r="K5684" s="1">
        <v>4.65812449863195E-4</v>
      </c>
      <c r="L5684" s="1">
        <v>4.30429625574398E-5</v>
      </c>
      <c r="M5684" s="1">
        <v>8.6247047757870607E-2</v>
      </c>
      <c r="N5684" s="1">
        <v>1.5395936579650299E-6</v>
      </c>
      <c r="O5684" s="1">
        <v>1.41642616532783E-6</v>
      </c>
      <c r="P5684" s="1">
        <v>7.9713255675450201E-7</v>
      </c>
      <c r="Q5684" s="1">
        <v>7.0393680954640598E-7</v>
      </c>
      <c r="R5684" s="1">
        <v>2798.1904803583002</v>
      </c>
      <c r="S5684" s="1">
        <v>952.43054945648703</v>
      </c>
      <c r="T5684" s="1">
        <v>1.2043264754442899</v>
      </c>
      <c r="U5684" s="1">
        <v>136877.87610760299</v>
      </c>
      <c r="V5684" s="1">
        <f t="shared" si="353"/>
        <v>2.5775357099290633E-2</v>
      </c>
      <c r="W5684" s="1">
        <f t="shared" si="354"/>
        <v>0.10412559550177818</v>
      </c>
      <c r="X5684" s="1">
        <f t="shared" si="355"/>
        <v>790.84083002088312</v>
      </c>
    </row>
    <row r="5685" spans="1:24" hidden="1" x14ac:dyDescent="0.3">
      <c r="A5685" s="18" t="str">
        <f t="shared" si="352"/>
        <v>Industrial - Other Material Handling Equipment_2018_300</v>
      </c>
      <c r="B5685" s="1" t="s">
        <v>40</v>
      </c>
      <c r="C5685" s="1">
        <v>2020</v>
      </c>
      <c r="D5685" s="1" t="s">
        <v>107</v>
      </c>
      <c r="E5685" s="1">
        <v>2018</v>
      </c>
      <c r="F5685" s="1">
        <v>300</v>
      </c>
      <c r="G5685" s="1" t="s">
        <v>5</v>
      </c>
      <c r="H5685" s="1">
        <v>1.14841757964672E-5</v>
      </c>
      <c r="I5685" s="1">
        <v>1.38958527137253E-5</v>
      </c>
      <c r="J5685" s="1">
        <v>1.65372131469128E-5</v>
      </c>
      <c r="K5685" s="1">
        <v>2.05092041341743E-4</v>
      </c>
      <c r="L5685" s="1">
        <v>5.61355535540368E-5</v>
      </c>
      <c r="M5685" s="1">
        <v>0.112481239222988</v>
      </c>
      <c r="N5685" s="1">
        <v>1.9596642837956602E-6</v>
      </c>
      <c r="O5685" s="1">
        <v>1.8028911410920101E-6</v>
      </c>
      <c r="P5685" s="1">
        <v>1.03960031258638E-6</v>
      </c>
      <c r="Q5685" s="1">
        <v>9.18056753603265E-7</v>
      </c>
      <c r="R5685" s="1">
        <v>3649.32993064622</v>
      </c>
      <c r="S5685" s="1">
        <v>680.30753532606195</v>
      </c>
      <c r="T5685" s="1">
        <v>0.86023319674592602</v>
      </c>
      <c r="U5685" s="1">
        <v>178512.697269558</v>
      </c>
      <c r="V5685" s="1">
        <f t="shared" si="353"/>
        <v>2.5775357099290516E-2</v>
      </c>
      <c r="W5685" s="1">
        <f t="shared" si="354"/>
        <v>0.10412559550177805</v>
      </c>
      <c r="X5685" s="1">
        <f t="shared" si="355"/>
        <v>790.84083002087868</v>
      </c>
    </row>
    <row r="5686" spans="1:24" hidden="1" x14ac:dyDescent="0.3">
      <c r="A5686" s="18" t="str">
        <f t="shared" si="352"/>
        <v>Industrial - Other Material Handling Equipment_2018_600</v>
      </c>
      <c r="B5686" s="1" t="s">
        <v>40</v>
      </c>
      <c r="C5686" s="1">
        <v>2020</v>
      </c>
      <c r="D5686" s="1" t="s">
        <v>107</v>
      </c>
      <c r="E5686" s="1">
        <v>2018</v>
      </c>
      <c r="F5686" s="1">
        <v>600</v>
      </c>
      <c r="G5686" s="1" t="s">
        <v>5</v>
      </c>
      <c r="H5686" s="1">
        <v>9.1908419102824905E-6</v>
      </c>
      <c r="I5686" s="1">
        <v>1.11209187114418E-5</v>
      </c>
      <c r="J5686" s="1">
        <v>1.32348123508067E-5</v>
      </c>
      <c r="K5686" s="1">
        <v>1.63441835591096E-4</v>
      </c>
      <c r="L5686" s="1">
        <v>4.4925557341264199E-5</v>
      </c>
      <c r="M5686" s="1">
        <v>9.0019284439129293E-2</v>
      </c>
      <c r="N5686" s="1">
        <v>1.56832888565964E-6</v>
      </c>
      <c r="O5686" s="1">
        <v>1.44286257480686E-6</v>
      </c>
      <c r="P5686" s="1">
        <v>8.3199720138392303E-7</v>
      </c>
      <c r="Q5686" s="1">
        <v>7.3472529823432002E-7</v>
      </c>
      <c r="R5686" s="1">
        <v>2920.57654510558</v>
      </c>
      <c r="S5686" s="1">
        <v>272.12301413042502</v>
      </c>
      <c r="T5686" s="1">
        <v>0.34409327869836998</v>
      </c>
      <c r="U5686" s="1">
        <v>142864.582418473</v>
      </c>
      <c r="V5686" s="1">
        <f t="shared" si="353"/>
        <v>2.5775357099290561E-2</v>
      </c>
      <c r="W5686" s="1">
        <f t="shared" si="354"/>
        <v>0.10412559550177766</v>
      </c>
      <c r="X5686" s="1">
        <f t="shared" si="355"/>
        <v>790.84083002088039</v>
      </c>
    </row>
    <row r="5687" spans="1:24" hidden="1" x14ac:dyDescent="0.3">
      <c r="A5687" s="18" t="str">
        <f t="shared" si="352"/>
        <v>Industrial - Other Material Handling Equipment_2019_50</v>
      </c>
      <c r="B5687" s="1" t="s">
        <v>40</v>
      </c>
      <c r="C5687" s="1">
        <v>2020</v>
      </c>
      <c r="D5687" s="1" t="s">
        <v>107</v>
      </c>
      <c r="E5687" s="1">
        <v>2019</v>
      </c>
      <c r="F5687" s="1">
        <v>50</v>
      </c>
      <c r="G5687" s="1" t="s">
        <v>5</v>
      </c>
      <c r="H5687" s="1">
        <v>1.08077936611146E-6</v>
      </c>
      <c r="I5687" s="1">
        <v>1.3077430329948701E-6</v>
      </c>
      <c r="J5687" s="1">
        <v>1.5563222872005099E-6</v>
      </c>
      <c r="K5687" s="1">
        <v>2.9803965160375401E-5</v>
      </c>
      <c r="L5687" s="1">
        <v>2.7108438600292501E-5</v>
      </c>
      <c r="M5687" s="1">
        <v>5.6233144284902597E-3</v>
      </c>
      <c r="N5687" s="1">
        <v>9.5500132298128602E-8</v>
      </c>
      <c r="O5687" s="1">
        <v>8.7860121714278303E-8</v>
      </c>
      <c r="P5687" s="1">
        <v>5.1957907201883501E-8</v>
      </c>
      <c r="Q5687" s="1">
        <v>4.5896736419090501E-8</v>
      </c>
      <c r="R5687" s="1">
        <v>182.442243658444</v>
      </c>
      <c r="S5687" s="1">
        <v>272.12301413042502</v>
      </c>
      <c r="T5687" s="1">
        <v>0.34409327869836998</v>
      </c>
      <c r="U5687" s="1">
        <v>8027.6289168475296</v>
      </c>
      <c r="V5687" s="1">
        <f t="shared" si="353"/>
        <v>5.3941587923032087E-2</v>
      </c>
      <c r="W5687" s="1">
        <f t="shared" si="354"/>
        <v>1.1181647979152574</v>
      </c>
      <c r="X5687" s="1">
        <f t="shared" si="355"/>
        <v>790.84083002088039</v>
      </c>
    </row>
    <row r="5688" spans="1:24" hidden="1" x14ac:dyDescent="0.3">
      <c r="A5688" s="18" t="str">
        <f t="shared" si="352"/>
        <v>Industrial - Other Material Handling Equipment_2019_100</v>
      </c>
      <c r="B5688" s="1" t="s">
        <v>40</v>
      </c>
      <c r="C5688" s="1">
        <v>2020</v>
      </c>
      <c r="D5688" s="1" t="s">
        <v>107</v>
      </c>
      <c r="E5688" s="1">
        <v>2019</v>
      </c>
      <c r="F5688" s="1">
        <v>100</v>
      </c>
      <c r="G5688" s="1" t="s">
        <v>5</v>
      </c>
      <c r="H5688" s="1">
        <v>2.9812850996124201E-5</v>
      </c>
      <c r="I5688" s="1">
        <v>3.6073549705310302E-5</v>
      </c>
      <c r="J5688" s="1">
        <v>4.2930505434418898E-5</v>
      </c>
      <c r="K5688" s="1">
        <v>1.38432670548252E-3</v>
      </c>
      <c r="L5688" s="1">
        <v>5.9158325794381997E-4</v>
      </c>
      <c r="M5688" s="1">
        <v>0.23096376407525099</v>
      </c>
      <c r="N5688" s="1">
        <v>4.2761156798874104E-6</v>
      </c>
      <c r="O5688" s="1">
        <v>3.9340264254964202E-6</v>
      </c>
      <c r="P5688" s="1">
        <v>2.1344801519667599E-6</v>
      </c>
      <c r="Q5688" s="1">
        <v>1.8850951937554799E-6</v>
      </c>
      <c r="R5688" s="1">
        <v>7493.3649642994797</v>
      </c>
      <c r="S5688" s="1">
        <v>3945.7837048911601</v>
      </c>
      <c r="T5688" s="1">
        <v>4.9893525411263697</v>
      </c>
      <c r="U5688" s="1">
        <v>366549.70003368199</v>
      </c>
      <c r="V5688" s="1">
        <f t="shared" si="353"/>
        <v>3.2587017366697855E-2</v>
      </c>
      <c r="W5688" s="1">
        <f t="shared" si="354"/>
        <v>0.53440634642132545</v>
      </c>
      <c r="X5688" s="1">
        <f t="shared" si="355"/>
        <v>790.84083002087903</v>
      </c>
    </row>
    <row r="5689" spans="1:24" hidden="1" x14ac:dyDescent="0.3">
      <c r="A5689" s="18" t="str">
        <f t="shared" si="352"/>
        <v>Industrial - Other Material Handling Equipment_2019_175</v>
      </c>
      <c r="B5689" s="1" t="s">
        <v>40</v>
      </c>
      <c r="C5689" s="1">
        <v>2020</v>
      </c>
      <c r="D5689" s="1" t="s">
        <v>107</v>
      </c>
      <c r="E5689" s="1">
        <v>2019</v>
      </c>
      <c r="F5689" s="1">
        <v>175</v>
      </c>
      <c r="G5689" s="1" t="s">
        <v>5</v>
      </c>
      <c r="H5689" s="1">
        <v>1.28277670137337E-5</v>
      </c>
      <c r="I5689" s="1">
        <v>1.5521598086617801E-5</v>
      </c>
      <c r="J5689" s="1">
        <v>1.84719844997766E-5</v>
      </c>
      <c r="K5689" s="1">
        <v>7.4954055548611797E-4</v>
      </c>
      <c r="L5689" s="1">
        <v>6.9837582451703597E-5</v>
      </c>
      <c r="M5689" s="1">
        <v>0.14128741024350899</v>
      </c>
      <c r="N5689" s="1">
        <v>2.4413334887851502E-6</v>
      </c>
      <c r="O5689" s="1">
        <v>2.24602680968234E-6</v>
      </c>
      <c r="P5689" s="1">
        <v>1.30588734137506E-6</v>
      </c>
      <c r="Q5689" s="1">
        <v>1.1531688490382399E-6</v>
      </c>
      <c r="R5689" s="1">
        <v>4583.91442508</v>
      </c>
      <c r="S5689" s="1">
        <v>1496.67657771733</v>
      </c>
      <c r="T5689" s="1">
        <v>1.89251303284103</v>
      </c>
      <c r="U5689" s="1">
        <v>224229.36364346999</v>
      </c>
      <c r="V5689" s="1">
        <f t="shared" si="353"/>
        <v>2.2920946632343842E-2</v>
      </c>
      <c r="W5689" s="1">
        <f t="shared" si="354"/>
        <v>0.10313007020118103</v>
      </c>
      <c r="X5689" s="1">
        <f t="shared" si="355"/>
        <v>790.84083002087834</v>
      </c>
    </row>
    <row r="5690" spans="1:24" hidden="1" x14ac:dyDescent="0.3">
      <c r="A5690" s="18" t="str">
        <f t="shared" si="352"/>
        <v>Industrial - Other Material Handling Equipment_2019_300</v>
      </c>
      <c r="B5690" s="1" t="s">
        <v>40</v>
      </c>
      <c r="C5690" s="1">
        <v>2020</v>
      </c>
      <c r="D5690" s="1" t="s">
        <v>107</v>
      </c>
      <c r="E5690" s="1">
        <v>2019</v>
      </c>
      <c r="F5690" s="1">
        <v>300</v>
      </c>
      <c r="G5690" s="1" t="s">
        <v>5</v>
      </c>
      <c r="H5690" s="1">
        <v>6.7018855575393103E-6</v>
      </c>
      <c r="I5690" s="1">
        <v>8.10928152462257E-6</v>
      </c>
      <c r="J5690" s="1">
        <v>9.65071520285661E-6</v>
      </c>
      <c r="K5690" s="1">
        <v>1.3342785731511699E-4</v>
      </c>
      <c r="L5690" s="1">
        <v>3.6486746657109699E-5</v>
      </c>
      <c r="M5690" s="1">
        <v>7.3815813240086001E-2</v>
      </c>
      <c r="N5690" s="1">
        <v>1.25437533718569E-6</v>
      </c>
      <c r="O5690" s="1">
        <v>1.1540253102108301E-6</v>
      </c>
      <c r="P5690" s="1">
        <v>6.8226274327908303E-7</v>
      </c>
      <c r="Q5690" s="1">
        <v>6.0247474455214205E-7</v>
      </c>
      <c r="R5690" s="1">
        <v>2394.8727669865798</v>
      </c>
      <c r="S5690" s="1">
        <v>544.24602826085004</v>
      </c>
      <c r="T5690" s="1">
        <v>0.68818655739674095</v>
      </c>
      <c r="U5690" s="1">
        <v>117148.957583147</v>
      </c>
      <c r="V5690" s="1">
        <f t="shared" si="353"/>
        <v>2.292094663234413E-2</v>
      </c>
      <c r="W5690" s="1">
        <f t="shared" si="354"/>
        <v>0.10313007020118176</v>
      </c>
      <c r="X5690" s="1">
        <f t="shared" si="355"/>
        <v>790.84083002087925</v>
      </c>
    </row>
    <row r="5691" spans="1:24" hidden="1" x14ac:dyDescent="0.3">
      <c r="A5691" s="18" t="str">
        <f t="shared" si="352"/>
        <v>Industrial - Other Material Handling Equipment_2019_600</v>
      </c>
      <c r="B5691" s="1" t="s">
        <v>40</v>
      </c>
      <c r="C5691" s="1">
        <v>2020</v>
      </c>
      <c r="D5691" s="1" t="s">
        <v>107</v>
      </c>
      <c r="E5691" s="1">
        <v>2019</v>
      </c>
      <c r="F5691" s="1">
        <v>600</v>
      </c>
      <c r="G5691" s="1" t="s">
        <v>5</v>
      </c>
      <c r="H5691" s="1">
        <v>1.5015025831002701E-5</v>
      </c>
      <c r="I5691" s="1">
        <v>1.8168181255513199E-5</v>
      </c>
      <c r="J5691" s="1">
        <v>2.1621637196643901E-5</v>
      </c>
      <c r="K5691" s="1">
        <v>2.9622617175610101E-4</v>
      </c>
      <c r="L5691" s="1">
        <v>8.1745568294500106E-5</v>
      </c>
      <c r="M5691" s="1">
        <v>0.165378285412457</v>
      </c>
      <c r="N5691" s="1">
        <v>2.8103252327888499E-6</v>
      </c>
      <c r="O5691" s="1">
        <v>2.5854992141657402E-6</v>
      </c>
      <c r="P5691" s="1">
        <v>1.5285538115973801E-6</v>
      </c>
      <c r="Q5691" s="1">
        <v>1.3497953336133301E-6</v>
      </c>
      <c r="R5691" s="1">
        <v>5365.5163385796895</v>
      </c>
      <c r="S5691" s="1">
        <v>680.30753532606195</v>
      </c>
      <c r="T5691" s="1">
        <v>0.86023319674592602</v>
      </c>
      <c r="U5691" s="1">
        <v>262462.64712879399</v>
      </c>
      <c r="V5691" s="1">
        <f t="shared" si="353"/>
        <v>2.2920946632343918E-2</v>
      </c>
      <c r="W5691" s="1">
        <f t="shared" si="354"/>
        <v>0.10313007020118126</v>
      </c>
      <c r="X5691" s="1">
        <f t="shared" si="355"/>
        <v>790.84083002087868</v>
      </c>
    </row>
    <row r="5692" spans="1:24" hidden="1" x14ac:dyDescent="0.3">
      <c r="A5692" s="18" t="str">
        <f t="shared" si="352"/>
        <v>Industrial - Other Material Handling Equipment_2020_100</v>
      </c>
      <c r="B5692" s="1" t="s">
        <v>40</v>
      </c>
      <c r="C5692" s="1">
        <v>2020</v>
      </c>
      <c r="D5692" s="1" t="s">
        <v>107</v>
      </c>
      <c r="E5692" s="1">
        <v>2020</v>
      </c>
      <c r="F5692" s="1">
        <v>100</v>
      </c>
      <c r="G5692" s="1" t="s">
        <v>5</v>
      </c>
      <c r="H5692" s="1">
        <v>1.13187657114922E-5</v>
      </c>
      <c r="I5692" s="1">
        <v>1.3695706510905599E-5</v>
      </c>
      <c r="J5692" s="1">
        <v>1.6299022624548801E-5</v>
      </c>
      <c r="K5692" s="1">
        <v>5.9333302420638595E-4</v>
      </c>
      <c r="L5692" s="1">
        <v>2.55829490702176E-4</v>
      </c>
      <c r="M5692" s="1">
        <v>0.100821598571824</v>
      </c>
      <c r="N5692" s="1">
        <v>1.7467283713532401E-6</v>
      </c>
      <c r="O5692" s="1">
        <v>1.60699010164498E-6</v>
      </c>
      <c r="P5692" s="1">
        <v>9.3180611486683495E-7</v>
      </c>
      <c r="Q5692" s="1">
        <v>8.2289233402243899E-7</v>
      </c>
      <c r="R5692" s="1">
        <v>3271.0457305182499</v>
      </c>
      <c r="S5692" s="1">
        <v>1768.79959184776</v>
      </c>
      <c r="T5692" s="1">
        <v>2.2366063115394001</v>
      </c>
      <c r="U5692" s="1">
        <v>160008.33230868899</v>
      </c>
      <c r="V5692" s="1">
        <f t="shared" si="353"/>
        <v>2.8341996672264488E-2</v>
      </c>
      <c r="W5692" s="1">
        <f t="shared" si="354"/>
        <v>0.5294154462476689</v>
      </c>
      <c r="X5692" s="1">
        <f t="shared" si="355"/>
        <v>790.84083002088084</v>
      </c>
    </row>
    <row r="5693" spans="1:24" hidden="1" x14ac:dyDescent="0.3">
      <c r="A5693" s="18" t="str">
        <f t="shared" si="352"/>
        <v>Industrial - Other Material Handling Equipment_2020_175</v>
      </c>
      <c r="B5693" s="1" t="s">
        <v>40</v>
      </c>
      <c r="C5693" s="1">
        <v>2020</v>
      </c>
      <c r="D5693" s="1" t="s">
        <v>107</v>
      </c>
      <c r="E5693" s="1">
        <v>2020</v>
      </c>
      <c r="F5693" s="1">
        <v>175</v>
      </c>
      <c r="G5693" s="1" t="s">
        <v>5</v>
      </c>
      <c r="H5693" s="1">
        <v>2.63720981385178E-6</v>
      </c>
      <c r="I5693" s="1">
        <v>3.1910238747606602E-6</v>
      </c>
      <c r="J5693" s="1">
        <v>3.7975821319465699E-6</v>
      </c>
      <c r="K5693" s="1">
        <v>1.72835110249898E-4</v>
      </c>
      <c r="L5693" s="1">
        <v>1.6241655686325299E-5</v>
      </c>
      <c r="M5693" s="1">
        <v>3.3178536264707598E-2</v>
      </c>
      <c r="N5693" s="1">
        <v>5.5432802954078899E-7</v>
      </c>
      <c r="O5693" s="1">
        <v>5.0998178717752497E-7</v>
      </c>
      <c r="P5693" s="1">
        <v>3.0667290523906503E-7</v>
      </c>
      <c r="Q5693" s="1">
        <v>2.7079875277779202E-7</v>
      </c>
      <c r="R5693" s="1">
        <v>1076.44106948177</v>
      </c>
      <c r="S5693" s="1">
        <v>408.18452119563699</v>
      </c>
      <c r="T5693" s="1">
        <v>0.51613991804755499</v>
      </c>
      <c r="U5693" s="1">
        <v>52655.803234237203</v>
      </c>
      <c r="V5693" s="1">
        <f t="shared" si="353"/>
        <v>2.0066536165397355E-2</v>
      </c>
      <c r="W5693" s="1">
        <f t="shared" si="354"/>
        <v>0.102134544900584</v>
      </c>
      <c r="X5693" s="1">
        <f t="shared" si="355"/>
        <v>790.84083002087925</v>
      </c>
    </row>
    <row r="5694" spans="1:24" hidden="1" x14ac:dyDescent="0.3">
      <c r="A5694" s="18" t="str">
        <f t="shared" si="352"/>
        <v>Industrial - Other Material Handling Equipment_2020_300</v>
      </c>
      <c r="B5694" s="1" t="s">
        <v>40</v>
      </c>
      <c r="C5694" s="1">
        <v>2020</v>
      </c>
      <c r="D5694" s="1" t="s">
        <v>107</v>
      </c>
      <c r="E5694" s="1">
        <v>2020</v>
      </c>
      <c r="F5694" s="1">
        <v>300</v>
      </c>
      <c r="G5694" s="1" t="s">
        <v>5</v>
      </c>
      <c r="H5694" s="1">
        <v>4.5929700634007798E-6</v>
      </c>
      <c r="I5694" s="1">
        <v>5.5574937767149399E-6</v>
      </c>
      <c r="J5694" s="1">
        <v>6.6138768912971201E-6</v>
      </c>
      <c r="K5694" s="1">
        <v>1.0256412483251201E-4</v>
      </c>
      <c r="L5694" s="1">
        <v>2.82865011177862E-5</v>
      </c>
      <c r="M5694" s="1">
        <v>5.7783807344736302E-2</v>
      </c>
      <c r="N5694" s="1">
        <v>9.5715905458762491E-7</v>
      </c>
      <c r="O5694" s="1">
        <v>8.8058633022061497E-7</v>
      </c>
      <c r="P5694" s="1">
        <v>5.3410216571351495E-7</v>
      </c>
      <c r="Q5694" s="1">
        <v>4.7162366762850602E-7</v>
      </c>
      <c r="R5694" s="1">
        <v>1874.73199181063</v>
      </c>
      <c r="S5694" s="1">
        <v>408.18452119563699</v>
      </c>
      <c r="T5694" s="1">
        <v>0.51613991804755499</v>
      </c>
      <c r="U5694" s="1">
        <v>91705.455761953199</v>
      </c>
      <c r="V5694" s="1">
        <f t="shared" si="353"/>
        <v>2.0066536165397317E-2</v>
      </c>
      <c r="W5694" s="1">
        <f t="shared" si="354"/>
        <v>0.10213454490058405</v>
      </c>
      <c r="X5694" s="1">
        <f t="shared" si="355"/>
        <v>790.84083002087925</v>
      </c>
    </row>
    <row r="5695" spans="1:24" hidden="1" x14ac:dyDescent="0.3">
      <c r="A5695" s="18" t="str">
        <f t="shared" si="352"/>
        <v>Industrial - Other Material Handling Equipment_2020_600</v>
      </c>
      <c r="B5695" s="1" t="s">
        <v>40</v>
      </c>
      <c r="C5695" s="1">
        <v>2020</v>
      </c>
      <c r="D5695" s="1" t="s">
        <v>107</v>
      </c>
      <c r="E5695" s="1">
        <v>2020</v>
      </c>
      <c r="F5695" s="1">
        <v>600</v>
      </c>
      <c r="G5695" s="1" t="s">
        <v>5</v>
      </c>
      <c r="H5695" s="1">
        <v>1.06783146726246E-5</v>
      </c>
      <c r="I5695" s="1">
        <v>1.29207607538758E-5</v>
      </c>
      <c r="J5695" s="1">
        <v>1.5376773128579501E-5</v>
      </c>
      <c r="K5695" s="1">
        <v>2.37354068951424E-4</v>
      </c>
      <c r="L5695" s="1">
        <v>6.5764016693725506E-5</v>
      </c>
      <c r="M5695" s="1">
        <v>0.134343065443919</v>
      </c>
      <c r="N5695" s="1">
        <v>2.2253237960516398E-6</v>
      </c>
      <c r="O5695" s="1">
        <v>2.0472978923675101E-6</v>
      </c>
      <c r="P5695" s="1">
        <v>1.24174791346154E-6</v>
      </c>
      <c r="Q5695" s="1">
        <v>1.0964900403173101E-6</v>
      </c>
      <c r="R5695" s="1">
        <v>4358.6128058861404</v>
      </c>
      <c r="S5695" s="1">
        <v>680.30753532606195</v>
      </c>
      <c r="T5695" s="1">
        <v>0.86023319674592602</v>
      </c>
      <c r="U5695" s="1">
        <v>213208.38157118799</v>
      </c>
      <c r="V5695" s="1">
        <f t="shared" si="353"/>
        <v>2.0066536165397261E-2</v>
      </c>
      <c r="W5695" s="1">
        <f t="shared" si="354"/>
        <v>0.10213454490058405</v>
      </c>
      <c r="X5695" s="1">
        <f t="shared" si="355"/>
        <v>790.84083002087868</v>
      </c>
    </row>
    <row r="5696" spans="1:24" hidden="1" x14ac:dyDescent="0.3">
      <c r="A5696" s="18" t="str">
        <f t="shared" si="352"/>
        <v>Industrial - Other Material Handling Equipment_2021_100</v>
      </c>
      <c r="B5696" s="1" t="s">
        <v>40</v>
      </c>
      <c r="C5696" s="1">
        <v>2020</v>
      </c>
      <c r="D5696" s="1" t="s">
        <v>107</v>
      </c>
      <c r="E5696" s="1">
        <v>2021</v>
      </c>
      <c r="F5696" s="1">
        <v>100</v>
      </c>
      <c r="G5696" s="1" t="s">
        <v>5</v>
      </c>
      <c r="H5696" s="1">
        <v>8.9125655177226607E-6</v>
      </c>
      <c r="I5696" s="1">
        <v>1.07842042764444E-5</v>
      </c>
      <c r="J5696" s="1">
        <v>1.2834094345520601E-5</v>
      </c>
      <c r="K5696" s="1">
        <v>4.6719930307407599E-4</v>
      </c>
      <c r="L5696" s="1">
        <v>2.0144396971957099E-4</v>
      </c>
      <c r="M5696" s="1">
        <v>7.93884356101274E-2</v>
      </c>
      <c r="N5696" s="1">
        <v>1.37540006111658E-6</v>
      </c>
      <c r="O5696" s="1">
        <v>1.2653680562272599E-6</v>
      </c>
      <c r="P5696" s="1">
        <v>7.3371808024378403E-7</v>
      </c>
      <c r="Q5696" s="1">
        <v>6.4795773920474299E-7</v>
      </c>
      <c r="R5696" s="1">
        <v>2575.6703626359699</v>
      </c>
      <c r="S5696" s="1">
        <v>1360.61507065212</v>
      </c>
      <c r="T5696" s="1">
        <v>1.72046639349185</v>
      </c>
      <c r="U5696" s="1">
        <v>125992.955542386</v>
      </c>
      <c r="V5696" s="1">
        <f t="shared" si="353"/>
        <v>2.8341996672264565E-2</v>
      </c>
      <c r="W5696" s="1">
        <f t="shared" si="354"/>
        <v>0.52941544624767023</v>
      </c>
      <c r="X5696" s="1">
        <f t="shared" si="355"/>
        <v>790.84083002087732</v>
      </c>
    </row>
    <row r="5697" spans="1:24" hidden="1" x14ac:dyDescent="0.3">
      <c r="A5697" s="18" t="str">
        <f t="shared" si="352"/>
        <v>Industrial - Other Material Handling Equipment_2021_175</v>
      </c>
      <c r="B5697" s="1" t="s">
        <v>40</v>
      </c>
      <c r="C5697" s="1">
        <v>2020</v>
      </c>
      <c r="D5697" s="1" t="s">
        <v>107</v>
      </c>
      <c r="E5697" s="1">
        <v>2021</v>
      </c>
      <c r="F5697" s="1">
        <v>175</v>
      </c>
      <c r="G5697" s="1" t="s">
        <v>5</v>
      </c>
      <c r="H5697" s="1">
        <v>2.0102762146932202E-6</v>
      </c>
      <c r="I5697" s="1">
        <v>2.43243421977879E-6</v>
      </c>
      <c r="J5697" s="1">
        <v>2.89479774915823E-6</v>
      </c>
      <c r="K5697" s="1">
        <v>1.31747693859741E-4</v>
      </c>
      <c r="L5697" s="1">
        <v>1.2380590251849999E-5</v>
      </c>
      <c r="M5697" s="1">
        <v>2.5291132294802999E-2</v>
      </c>
      <c r="N5697" s="1">
        <v>4.2254978996003298E-7</v>
      </c>
      <c r="O5697" s="1">
        <v>3.8874580676323001E-7</v>
      </c>
      <c r="P5697" s="1">
        <v>2.33768752055619E-7</v>
      </c>
      <c r="Q5697" s="1">
        <v>2.0642282188488E-7</v>
      </c>
      <c r="R5697" s="1">
        <v>820.54293410109301</v>
      </c>
      <c r="S5697" s="1">
        <v>272.12301413042502</v>
      </c>
      <c r="T5697" s="1">
        <v>0.34409327869836998</v>
      </c>
      <c r="U5697" s="1">
        <v>40138.144584237598</v>
      </c>
      <c r="V5697" s="1">
        <f t="shared" si="353"/>
        <v>2.0066536165397324E-2</v>
      </c>
      <c r="W5697" s="1">
        <f t="shared" si="354"/>
        <v>0.10213454490058388</v>
      </c>
      <c r="X5697" s="1">
        <f t="shared" si="355"/>
        <v>790.84083002088039</v>
      </c>
    </row>
    <row r="5698" spans="1:24" hidden="1" x14ac:dyDescent="0.3">
      <c r="A5698" s="18" t="str">
        <f t="shared" si="352"/>
        <v>Industrial - Other Material Handling Equipment_2021_300</v>
      </c>
      <c r="B5698" s="1" t="s">
        <v>40</v>
      </c>
      <c r="C5698" s="1">
        <v>2020</v>
      </c>
      <c r="D5698" s="1" t="s">
        <v>107</v>
      </c>
      <c r="E5698" s="1">
        <v>2021</v>
      </c>
      <c r="F5698" s="1">
        <v>300</v>
      </c>
      <c r="G5698" s="1" t="s">
        <v>5</v>
      </c>
      <c r="H5698" s="1">
        <v>3.0733375350055698E-6</v>
      </c>
      <c r="I5698" s="1">
        <v>3.71873841735673E-6</v>
      </c>
      <c r="J5698" s="1">
        <v>4.4256060504080202E-6</v>
      </c>
      <c r="K5698" s="1">
        <v>6.8629703708401998E-5</v>
      </c>
      <c r="L5698" s="1">
        <v>1.8927614249438501E-5</v>
      </c>
      <c r="M5698" s="1">
        <v>3.86654259829022E-2</v>
      </c>
      <c r="N5698" s="1">
        <v>6.4047289854453895E-7</v>
      </c>
      <c r="O5698" s="1">
        <v>5.8923506666097501E-7</v>
      </c>
      <c r="P5698" s="1">
        <v>3.5738883788842201E-7</v>
      </c>
      <c r="Q5698" s="1">
        <v>3.1558200905112199E-7</v>
      </c>
      <c r="R5698" s="1">
        <v>1254.4571636596299</v>
      </c>
      <c r="S5698" s="1">
        <v>272.12301413042502</v>
      </c>
      <c r="T5698" s="1">
        <v>0.34409327869836998</v>
      </c>
      <c r="U5698" s="1">
        <v>61363.739686410801</v>
      </c>
      <c r="V5698" s="1">
        <f t="shared" si="353"/>
        <v>2.006653616539731E-2</v>
      </c>
      <c r="W5698" s="1">
        <f t="shared" si="354"/>
        <v>0.10213454490058385</v>
      </c>
      <c r="X5698" s="1">
        <f t="shared" si="355"/>
        <v>790.84083002088039</v>
      </c>
    </row>
    <row r="5699" spans="1:24" hidden="1" x14ac:dyDescent="0.3">
      <c r="A5699" s="18" t="str">
        <f t="shared" si="352"/>
        <v>Industrial - Other Material Handling Equipment_2021_600</v>
      </c>
      <c r="B5699" s="1" t="s">
        <v>40</v>
      </c>
      <c r="C5699" s="1">
        <v>2020</v>
      </c>
      <c r="D5699" s="1" t="s">
        <v>107</v>
      </c>
      <c r="E5699" s="1">
        <v>2021</v>
      </c>
      <c r="F5699" s="1">
        <v>600</v>
      </c>
      <c r="G5699" s="1" t="s">
        <v>5</v>
      </c>
      <c r="H5699" s="1">
        <v>2.23515457091314E-5</v>
      </c>
      <c r="I5699" s="1">
        <v>2.7045370308049001E-5</v>
      </c>
      <c r="J5699" s="1">
        <v>3.2186225821149201E-5</v>
      </c>
      <c r="K5699" s="1">
        <v>4.9682281184471803E-4</v>
      </c>
      <c r="L5699" s="1">
        <v>1.3765537635955299E-4</v>
      </c>
      <c r="M5699" s="1">
        <v>0.28120309805747001</v>
      </c>
      <c r="N5699" s="1">
        <v>4.6579847166875504E-6</v>
      </c>
      <c r="O5699" s="1">
        <v>4.2853459393525497E-6</v>
      </c>
      <c r="P5699" s="1">
        <v>2.5991915482794301E-6</v>
      </c>
      <c r="Q5699" s="1">
        <v>2.2951418840081601E-6</v>
      </c>
      <c r="R5699" s="1">
        <v>9123.3248266155497</v>
      </c>
      <c r="S5699" s="1">
        <v>952.43054945648703</v>
      </c>
      <c r="T5699" s="1">
        <v>1.2043264754442899</v>
      </c>
      <c r="U5699" s="1">
        <v>446281.74317389698</v>
      </c>
      <c r="V5699" s="1">
        <f t="shared" si="353"/>
        <v>2.0066536165397341E-2</v>
      </c>
      <c r="W5699" s="1">
        <f t="shared" si="354"/>
        <v>0.102134544900584</v>
      </c>
      <c r="X5699" s="1">
        <f t="shared" si="355"/>
        <v>790.84083002088312</v>
      </c>
    </row>
    <row r="5700" spans="1:24" hidden="1" x14ac:dyDescent="0.3">
      <c r="A5700" s="18" t="str">
        <f t="shared" si="352"/>
        <v>Locomotive - Line haul_0_9999</v>
      </c>
      <c r="B5700" s="1" t="s">
        <v>40</v>
      </c>
      <c r="C5700" s="1">
        <v>2020</v>
      </c>
      <c r="D5700" s="1" t="s">
        <v>108</v>
      </c>
      <c r="E5700" s="1">
        <v>0</v>
      </c>
      <c r="F5700" s="1">
        <v>9999</v>
      </c>
      <c r="G5700" s="1" t="s">
        <v>5</v>
      </c>
      <c r="H5700" s="1">
        <v>2.62235428870367E-2</v>
      </c>
      <c r="I5700" s="1">
        <v>3.1730486893314397E-2</v>
      </c>
      <c r="J5700" s="1">
        <v>3.7761901757332801E-2</v>
      </c>
      <c r="K5700" s="1">
        <v>0.30612429171018501</v>
      </c>
      <c r="L5700" s="1">
        <v>0.90593821420918696</v>
      </c>
      <c r="M5700" s="1">
        <v>0</v>
      </c>
      <c r="N5700" s="1">
        <v>1.34282752571611E-2</v>
      </c>
      <c r="O5700" s="1">
        <v>1.2265811077512401E-2</v>
      </c>
      <c r="P5700" s="1">
        <v>1.19422047071069E-3</v>
      </c>
      <c r="Q5700" s="1">
        <v>9.5778821737749404E-4</v>
      </c>
      <c r="R5700" s="1">
        <v>0</v>
      </c>
      <c r="S5700" s="1">
        <v>0</v>
      </c>
      <c r="T5700" s="1">
        <v>0</v>
      </c>
      <c r="U5700" s="1">
        <v>0</v>
      </c>
      <c r="V5700" s="1">
        <f t="shared" si="353"/>
        <v>0</v>
      </c>
      <c r="W5700" s="1">
        <f t="shared" si="354"/>
        <v>0</v>
      </c>
      <c r="X5700" s="1" t="e">
        <f t="shared" si="355"/>
        <v>#DIV/0!</v>
      </c>
    </row>
    <row r="5701" spans="1:24" hidden="1" x14ac:dyDescent="0.3">
      <c r="A5701" s="18" t="str">
        <f t="shared" si="352"/>
        <v>Locomotive - Passenger_0_9999</v>
      </c>
      <c r="B5701" s="1" t="s">
        <v>40</v>
      </c>
      <c r="C5701" s="1">
        <v>2020</v>
      </c>
      <c r="D5701" s="1" t="s">
        <v>109</v>
      </c>
      <c r="E5701" s="1">
        <v>0</v>
      </c>
      <c r="F5701" s="1">
        <v>9999</v>
      </c>
      <c r="G5701" s="1" t="s">
        <v>5</v>
      </c>
      <c r="H5701" s="1">
        <v>7.9785654156895505E-3</v>
      </c>
      <c r="I5701" s="1">
        <v>4.8701329611668297E-6</v>
      </c>
      <c r="J5701" s="1">
        <v>5.7958607141158998E-6</v>
      </c>
      <c r="K5701" s="1">
        <v>0.124765099047701</v>
      </c>
      <c r="L5701" s="1">
        <v>0.17831515239644699</v>
      </c>
      <c r="M5701" s="1">
        <v>0</v>
      </c>
      <c r="N5701" s="1">
        <v>3.2195213026094799E-3</v>
      </c>
      <c r="O5701" s="1">
        <v>2.9619595984007202E-3</v>
      </c>
      <c r="P5701" s="1">
        <v>3.4155476672635899E-4</v>
      </c>
      <c r="Q5701" s="1">
        <v>3.9270857699824299E-4</v>
      </c>
      <c r="R5701" s="1">
        <v>0</v>
      </c>
      <c r="S5701" s="1">
        <v>0</v>
      </c>
      <c r="T5701" s="1">
        <v>0</v>
      </c>
      <c r="U5701" s="1">
        <v>0</v>
      </c>
      <c r="V5701" s="1">
        <f t="shared" si="353"/>
        <v>0</v>
      </c>
      <c r="W5701" s="1">
        <f t="shared" si="354"/>
        <v>0</v>
      </c>
      <c r="X5701" s="1" t="e">
        <f t="shared" si="355"/>
        <v>#DIV/0!</v>
      </c>
    </row>
    <row r="5702" spans="1:24" hidden="1" x14ac:dyDescent="0.3">
      <c r="A5702" s="18" t="str">
        <f t="shared" si="352"/>
        <v>Ocean Going Vessels_0_</v>
      </c>
      <c r="B5702" s="1" t="s">
        <v>40</v>
      </c>
      <c r="C5702" s="1">
        <v>2020</v>
      </c>
      <c r="D5702" s="1" t="s">
        <v>110</v>
      </c>
      <c r="E5702" s="1">
        <v>0</v>
      </c>
      <c r="G5702" s="1" t="s">
        <v>5</v>
      </c>
      <c r="H5702" s="1">
        <v>0.27571528176378701</v>
      </c>
      <c r="I5702" s="1">
        <v>0.35835403052656101</v>
      </c>
      <c r="J5702" s="1">
        <v>0.42784194186844399</v>
      </c>
      <c r="K5702" s="1">
        <v>0.474758516895187</v>
      </c>
      <c r="L5702" s="1">
        <v>6.0380601508511598</v>
      </c>
      <c r="M5702" s="1">
        <v>247.07872372522399</v>
      </c>
      <c r="N5702" s="1">
        <v>6.5645546090431994E-2</v>
      </c>
      <c r="O5702" s="1">
        <v>6.0393902403197398E-2</v>
      </c>
      <c r="P5702" s="1">
        <v>0.15970742089510301</v>
      </c>
      <c r="Q5702" s="1">
        <v>5.8762184228554198E-3</v>
      </c>
      <c r="R5702" s="1">
        <v>7806734.9938994097</v>
      </c>
      <c r="S5702" s="1">
        <v>0</v>
      </c>
      <c r="T5702" s="1">
        <v>0</v>
      </c>
      <c r="U5702" s="1">
        <v>172052918.844688</v>
      </c>
      <c r="V5702" s="1">
        <f t="shared" si="353"/>
        <v>0.68966605286829152</v>
      </c>
      <c r="W5702" s="1">
        <f t="shared" si="354"/>
        <v>11.620477953324396</v>
      </c>
      <c r="X5702" s="1" t="e">
        <f t="shared" si="355"/>
        <v>#DIV/0!</v>
      </c>
    </row>
    <row r="5703" spans="1:24" hidden="1" x14ac:dyDescent="0.3">
      <c r="A5703" s="18" t="str">
        <f t="shared" si="352"/>
        <v>OFF - Agricultural - 2-Wheel Tractors_2015_25</v>
      </c>
      <c r="B5703" s="1" t="s">
        <v>40</v>
      </c>
      <c r="C5703" s="1">
        <v>2020</v>
      </c>
      <c r="D5703" s="1" t="s">
        <v>111</v>
      </c>
      <c r="E5703" s="1">
        <v>2015</v>
      </c>
      <c r="F5703" s="1">
        <v>25</v>
      </c>
      <c r="G5703" s="1" t="s">
        <v>12</v>
      </c>
      <c r="H5703" s="1">
        <v>3.5212284370146799E-6</v>
      </c>
      <c r="I5703" s="1">
        <v>3.2388259163661001E-6</v>
      </c>
      <c r="J5703" s="1">
        <v>3.8748971E-6</v>
      </c>
      <c r="K5703" s="1">
        <v>1.41120238E-4</v>
      </c>
      <c r="L5703" s="1">
        <v>2.8098296E-6</v>
      </c>
      <c r="M5703" s="1">
        <v>2.4215148999999901E-4</v>
      </c>
      <c r="N5703" s="1">
        <v>1.8269626500000001E-6</v>
      </c>
      <c r="O5703" s="1">
        <v>1.3803717800000001E-6</v>
      </c>
      <c r="P5703" s="1">
        <v>6.8653265999999997E-9</v>
      </c>
      <c r="Q5703" s="1">
        <v>6.3934056033614502E-9</v>
      </c>
      <c r="R5703" s="1">
        <v>18.25</v>
      </c>
      <c r="S5703" s="1">
        <v>36.5</v>
      </c>
      <c r="T5703" s="1">
        <v>0.11</v>
      </c>
      <c r="U5703" s="1">
        <v>292</v>
      </c>
      <c r="V5703" s="1">
        <f t="shared" si="353"/>
        <v>3.6727668085548029</v>
      </c>
      <c r="W5703" s="1">
        <f t="shared" si="354"/>
        <v>3.1862931689003799</v>
      </c>
      <c r="X5703" s="1">
        <f t="shared" si="355"/>
        <v>331.81818181818181</v>
      </c>
    </row>
    <row r="5704" spans="1:24" hidden="1" x14ac:dyDescent="0.3">
      <c r="A5704" s="18" t="str">
        <f t="shared" si="352"/>
        <v>OFF - Agricultural - 2-Wheel Tractors_2016_25</v>
      </c>
      <c r="B5704" s="1" t="s">
        <v>40</v>
      </c>
      <c r="C5704" s="1">
        <v>2020</v>
      </c>
      <c r="D5704" s="1" t="s">
        <v>111</v>
      </c>
      <c r="E5704" s="1">
        <v>2016</v>
      </c>
      <c r="F5704" s="1">
        <v>25</v>
      </c>
      <c r="G5704" s="1" t="s">
        <v>12</v>
      </c>
      <c r="H5704" s="1">
        <v>1.3035609788457099E-5</v>
      </c>
      <c r="I5704" s="1">
        <v>1.19901538834228E-5</v>
      </c>
      <c r="J5704" s="1">
        <v>1.4344893399999999E-5</v>
      </c>
      <c r="K5704" s="1">
        <v>5.2242779999999995E-4</v>
      </c>
      <c r="L5704" s="1">
        <v>1.0402006999999901E-5</v>
      </c>
      <c r="M5704" s="1">
        <v>8.9644604000000002E-4</v>
      </c>
      <c r="N5704" s="1">
        <v>6.7634243999999999E-6</v>
      </c>
      <c r="O5704" s="1">
        <v>5.1101428800000001E-6</v>
      </c>
      <c r="P5704" s="1">
        <v>2.5415481999999898E-8</v>
      </c>
      <c r="Q5704" s="1">
        <v>2.3016260172101199E-8</v>
      </c>
      <c r="R5704" s="1">
        <v>65.7</v>
      </c>
      <c r="S5704" s="1">
        <v>135.05000000000001</v>
      </c>
      <c r="T5704" s="1">
        <v>0.41</v>
      </c>
      <c r="U5704" s="1">
        <v>1109.5999999999999</v>
      </c>
      <c r="V5704" s="1">
        <f t="shared" si="353"/>
        <v>3.5780541556884553</v>
      </c>
      <c r="W5704" s="1">
        <f t="shared" si="354"/>
        <v>3.104125663083253</v>
      </c>
      <c r="X5704" s="1">
        <f t="shared" si="355"/>
        <v>329.39024390243907</v>
      </c>
    </row>
    <row r="5705" spans="1:24" hidden="1" x14ac:dyDescent="0.3">
      <c r="A5705" s="18" t="str">
        <f t="shared" si="352"/>
        <v>OFF - Agricultural - 2-Wheel Tractors_2017_25</v>
      </c>
      <c r="B5705" s="1" t="s">
        <v>40</v>
      </c>
      <c r="C5705" s="1">
        <v>2020</v>
      </c>
      <c r="D5705" s="1" t="s">
        <v>111</v>
      </c>
      <c r="E5705" s="1">
        <v>2017</v>
      </c>
      <c r="F5705" s="1">
        <v>25</v>
      </c>
      <c r="G5705" s="1" t="s">
        <v>12</v>
      </c>
      <c r="H5705" s="1">
        <v>2.9040230308086099E-5</v>
      </c>
      <c r="I5705" s="1">
        <v>2.6711203837377599E-5</v>
      </c>
      <c r="J5705" s="1">
        <v>3.1957001999999998E-5</v>
      </c>
      <c r="K5705" s="1">
        <v>1.09528073E-3</v>
      </c>
      <c r="L5705" s="1">
        <v>2.23874727E-5</v>
      </c>
      <c r="M5705" s="1">
        <v>1.9286889000000001E-3</v>
      </c>
      <c r="N5705" s="1">
        <v>1.3785519374999999E-5</v>
      </c>
      <c r="O5705" s="1">
        <v>1.041572575E-5</v>
      </c>
      <c r="P5705" s="1">
        <v>5.533378E-8</v>
      </c>
      <c r="Q5705" s="1">
        <v>4.9868563706219303E-8</v>
      </c>
      <c r="R5705" s="1">
        <v>142.35</v>
      </c>
      <c r="S5705" s="1">
        <v>310.25</v>
      </c>
      <c r="T5705" s="1">
        <v>1.03</v>
      </c>
      <c r="U5705" s="1">
        <v>2409</v>
      </c>
      <c r="V5705" s="1">
        <f t="shared" si="353"/>
        <v>3.6715146224694539</v>
      </c>
      <c r="W5705" s="1">
        <f t="shared" si="354"/>
        <v>3.0772081213040301</v>
      </c>
      <c r="X5705" s="1">
        <f t="shared" si="355"/>
        <v>301.21359223300971</v>
      </c>
    </row>
    <row r="5706" spans="1:24" hidden="1" x14ac:dyDescent="0.3">
      <c r="A5706" s="18" t="str">
        <f t="shared" ref="A5706:A5769" si="356">D5706&amp;"_"&amp;E5706&amp;"_"&amp;F5706</f>
        <v>OFF - Agricultural - 2-Wheel Tractors_2018_25</v>
      </c>
      <c r="B5706" s="1" t="s">
        <v>40</v>
      </c>
      <c r="C5706" s="1">
        <v>2020</v>
      </c>
      <c r="D5706" s="1" t="s">
        <v>111</v>
      </c>
      <c r="E5706" s="1">
        <v>2018</v>
      </c>
      <c r="F5706" s="1">
        <v>25</v>
      </c>
      <c r="G5706" s="1" t="s">
        <v>12</v>
      </c>
      <c r="H5706" s="1">
        <v>1.03471092900197E-4</v>
      </c>
      <c r="I5706" s="1">
        <v>9.5172711249601197E-5</v>
      </c>
      <c r="J5706" s="1">
        <v>1.13863626E-4</v>
      </c>
      <c r="K5706" s="1">
        <v>3.8491390000000001E-3</v>
      </c>
      <c r="L5706" s="1">
        <v>7.9155471999999995E-5</v>
      </c>
      <c r="M5706" s="1">
        <v>6.8187365999999999E-3</v>
      </c>
      <c r="N5706" s="1">
        <v>4.8120339689999999E-5</v>
      </c>
      <c r="O5706" s="1">
        <v>3.6357589988000001E-5</v>
      </c>
      <c r="P5706" s="1">
        <v>1.9615466399999899E-7</v>
      </c>
      <c r="Q5706" s="1">
        <v>1.7645799465277601E-7</v>
      </c>
      <c r="R5706" s="1">
        <v>503.7</v>
      </c>
      <c r="S5706" s="1">
        <v>1105.94999999999</v>
      </c>
      <c r="T5706" s="1">
        <v>3.79</v>
      </c>
      <c r="U5706" s="1">
        <v>8482.5999999999894</v>
      </c>
      <c r="V5706" s="1">
        <f t="shared" si="353"/>
        <v>3.7151132233246407</v>
      </c>
      <c r="W5706" s="1">
        <f t="shared" si="354"/>
        <v>3.089872473575618</v>
      </c>
      <c r="X5706" s="1">
        <f t="shared" si="355"/>
        <v>291.8073878627942</v>
      </c>
    </row>
    <row r="5707" spans="1:24" hidden="1" x14ac:dyDescent="0.3">
      <c r="A5707" s="18" t="str">
        <f t="shared" si="356"/>
        <v>OFF - Agricultural - 2-Wheel Tractors_2019_25</v>
      </c>
      <c r="B5707" s="1" t="s">
        <v>40</v>
      </c>
      <c r="C5707" s="1">
        <v>2020</v>
      </c>
      <c r="D5707" s="1" t="s">
        <v>111</v>
      </c>
      <c r="E5707" s="1">
        <v>2019</v>
      </c>
      <c r="F5707" s="1">
        <v>25</v>
      </c>
      <c r="G5707" s="1" t="s">
        <v>12</v>
      </c>
      <c r="H5707" s="1">
        <v>1.5556130689661101E-4</v>
      </c>
      <c r="I5707" s="1">
        <v>1.43085290083503E-4</v>
      </c>
      <c r="J5707" s="1">
        <v>1.7118572900000001E-4</v>
      </c>
      <c r="K5707" s="1">
        <v>4.9453260999999899E-3</v>
      </c>
      <c r="L5707" s="1">
        <v>1.0936029899999999E-4</v>
      </c>
      <c r="M5707" s="1">
        <v>9.4121650999999893E-3</v>
      </c>
      <c r="N5707" s="1">
        <v>5.6612485709999997E-5</v>
      </c>
      <c r="O5707" s="1">
        <v>4.2773878092000003E-5</v>
      </c>
      <c r="P5707" s="1">
        <v>2.79121408E-7</v>
      </c>
      <c r="Q5707" s="1">
        <v>2.36556007324373E-7</v>
      </c>
      <c r="R5707" s="1">
        <v>675.25</v>
      </c>
      <c r="S5707" s="1">
        <v>1741.05</v>
      </c>
      <c r="T5707" s="1">
        <v>7.24</v>
      </c>
      <c r="U5707" s="1">
        <v>11694.6</v>
      </c>
      <c r="V5707" s="1">
        <f t="shared" ref="V5707:V5770" si="357">IFERROR(CONVERT(I5707,"ton","g")*365/U5707,0)</f>
        <v>4.0513355706063434</v>
      </c>
      <c r="W5707" s="1">
        <f t="shared" ref="W5707:W5770" si="358">IFERROR(CONVERT(L5707,"ton","g")*365/U5707,0)</f>
        <v>3.0964417732408629</v>
      </c>
      <c r="X5707" s="1">
        <f t="shared" ref="X5707:X5770" si="359">S5707/T5707</f>
        <v>240.47651933701655</v>
      </c>
    </row>
    <row r="5708" spans="1:24" hidden="1" x14ac:dyDescent="0.3">
      <c r="A5708" s="18" t="str">
        <f t="shared" si="356"/>
        <v>OFF - Agricultural - 2-Wheel Tractors_2020_25</v>
      </c>
      <c r="B5708" s="1" t="s">
        <v>40</v>
      </c>
      <c r="C5708" s="1">
        <v>2020</v>
      </c>
      <c r="D5708" s="1" t="s">
        <v>111</v>
      </c>
      <c r="E5708" s="1">
        <v>2020</v>
      </c>
      <c r="F5708" s="1">
        <v>25</v>
      </c>
      <c r="G5708" s="1" t="s">
        <v>12</v>
      </c>
      <c r="H5708" s="1">
        <v>1.4710662199358599E-4</v>
      </c>
      <c r="I5708" s="1">
        <v>1.353086709097E-4</v>
      </c>
      <c r="J5708" s="1">
        <v>1.6188186399999999E-4</v>
      </c>
      <c r="K5708" s="1">
        <v>5.7386592999999998E-3</v>
      </c>
      <c r="L5708" s="1">
        <v>1.03507074E-4</v>
      </c>
      <c r="M5708" s="1">
        <v>1.0375559499999999E-2</v>
      </c>
      <c r="N5708" s="1">
        <v>6.1429311449999997E-5</v>
      </c>
      <c r="O5708" s="1">
        <v>4.6413257539999998E-5</v>
      </c>
      <c r="P5708" s="1">
        <v>3.0852464999999999E-7</v>
      </c>
      <c r="Q5708" s="1">
        <v>2.6596567309983598E-7</v>
      </c>
      <c r="R5708" s="1">
        <v>759.19999999999902</v>
      </c>
      <c r="S5708" s="1">
        <v>1941.8</v>
      </c>
      <c r="T5708" s="1">
        <v>8.18</v>
      </c>
      <c r="U5708" s="1">
        <v>12906.4</v>
      </c>
      <c r="V5708" s="1">
        <f t="shared" si="357"/>
        <v>3.471435561056611</v>
      </c>
      <c r="W5708" s="1">
        <f t="shared" si="358"/>
        <v>2.6555440615059602</v>
      </c>
      <c r="X5708" s="1">
        <f t="shared" si="359"/>
        <v>237.38386308068459</v>
      </c>
    </row>
    <row r="5709" spans="1:24" hidden="1" x14ac:dyDescent="0.3">
      <c r="A5709" s="18" t="str">
        <f t="shared" si="356"/>
        <v>OFF - Agricultural - Agricultural Mowers_2005_25</v>
      </c>
      <c r="B5709" s="1" t="s">
        <v>40</v>
      </c>
      <c r="C5709" s="1">
        <v>2020</v>
      </c>
      <c r="D5709" s="1" t="s">
        <v>112</v>
      </c>
      <c r="E5709" s="1">
        <v>2005</v>
      </c>
      <c r="F5709" s="1">
        <v>25</v>
      </c>
      <c r="G5709" s="1" t="s">
        <v>12</v>
      </c>
      <c r="H5709" s="1">
        <v>4.1687653745459702E-7</v>
      </c>
      <c r="I5709" s="1">
        <v>3.8344303915073799E-7</v>
      </c>
      <c r="J5709" s="1">
        <v>4.5874720000000001E-7</v>
      </c>
      <c r="K5709" s="1">
        <v>1.6757526000000001E-5</v>
      </c>
      <c r="L5709" s="1">
        <v>3.0737389999999999E-7</v>
      </c>
      <c r="M5709" s="1">
        <v>2.7749382999999999E-5</v>
      </c>
      <c r="N5709" s="1">
        <v>2.0936096100000001E-7</v>
      </c>
      <c r="O5709" s="1">
        <v>1.5818383719999999E-7</v>
      </c>
      <c r="P5709" s="1">
        <v>7.3425109999999996E-10</v>
      </c>
      <c r="Q5709" s="1">
        <v>0</v>
      </c>
      <c r="R5709" s="1">
        <v>0</v>
      </c>
      <c r="S5709" s="1">
        <v>3.65</v>
      </c>
      <c r="T5709" s="1">
        <v>0.02</v>
      </c>
      <c r="U5709" s="1">
        <v>29.2</v>
      </c>
      <c r="V5709" s="1">
        <f t="shared" si="357"/>
        <v>4.3481709222096514</v>
      </c>
      <c r="W5709" s="1">
        <f t="shared" si="358"/>
        <v>3.4855613944285753</v>
      </c>
      <c r="X5709" s="1">
        <f t="shared" si="359"/>
        <v>182.5</v>
      </c>
    </row>
    <row r="5710" spans="1:24" hidden="1" x14ac:dyDescent="0.3">
      <c r="A5710" s="18" t="str">
        <f t="shared" si="356"/>
        <v>OFF - Agricultural - Agricultural Mowers_2006_25</v>
      </c>
      <c r="B5710" s="1" t="s">
        <v>40</v>
      </c>
      <c r="C5710" s="1">
        <v>2020</v>
      </c>
      <c r="D5710" s="1" t="s">
        <v>112</v>
      </c>
      <c r="E5710" s="1">
        <v>2006</v>
      </c>
      <c r="F5710" s="1">
        <v>25</v>
      </c>
      <c r="G5710" s="1" t="s">
        <v>12</v>
      </c>
      <c r="H5710" s="1">
        <v>1.6408561492277101E-6</v>
      </c>
      <c r="I5710" s="1">
        <v>1.5092594860596501E-6</v>
      </c>
      <c r="J5710" s="1">
        <v>1.8056621000000001E-6</v>
      </c>
      <c r="K5710" s="1">
        <v>6.595886E-5</v>
      </c>
      <c r="L5710" s="1">
        <v>1.2098461E-6</v>
      </c>
      <c r="M5710" s="1">
        <v>1.092236E-4</v>
      </c>
      <c r="N5710" s="1">
        <v>8.2406024999999999E-7</v>
      </c>
      <c r="O5710" s="1">
        <v>6.2262330000000001E-7</v>
      </c>
      <c r="P5710" s="1">
        <v>2.8900660000000001E-9</v>
      </c>
      <c r="Q5710" s="1">
        <v>2.5573622413445701E-9</v>
      </c>
      <c r="R5710" s="1">
        <v>7.3</v>
      </c>
      <c r="S5710" s="1">
        <v>14.6</v>
      </c>
      <c r="T5710" s="1">
        <v>0.08</v>
      </c>
      <c r="U5710" s="1">
        <v>189.8</v>
      </c>
      <c r="V5710" s="1">
        <f t="shared" si="357"/>
        <v>2.6330330277953022</v>
      </c>
      <c r="W5710" s="1">
        <f t="shared" si="358"/>
        <v>2.1106806147471424</v>
      </c>
      <c r="X5710" s="1">
        <f t="shared" si="359"/>
        <v>182.5</v>
      </c>
    </row>
    <row r="5711" spans="1:24" hidden="1" x14ac:dyDescent="0.3">
      <c r="A5711" s="18" t="str">
        <f t="shared" si="356"/>
        <v>OFF - Agricultural - Agricultural Mowers_2007_25</v>
      </c>
      <c r="B5711" s="1" t="s">
        <v>40</v>
      </c>
      <c r="C5711" s="1">
        <v>2020</v>
      </c>
      <c r="D5711" s="1" t="s">
        <v>112</v>
      </c>
      <c r="E5711" s="1">
        <v>2007</v>
      </c>
      <c r="F5711" s="1">
        <v>25</v>
      </c>
      <c r="G5711" s="1" t="s">
        <v>12</v>
      </c>
      <c r="H5711" s="1">
        <v>2.7601193705421199E-6</v>
      </c>
      <c r="I5711" s="1">
        <v>2.53875779702464E-6</v>
      </c>
      <c r="J5711" s="1">
        <v>3.0373429999999998E-6</v>
      </c>
      <c r="K5711" s="1">
        <v>1.109508E-4</v>
      </c>
      <c r="L5711" s="1">
        <v>2.0351074E-6</v>
      </c>
      <c r="M5711" s="1">
        <v>1.8372728999999999E-4</v>
      </c>
      <c r="N5711" s="1">
        <v>1.38616902E-6</v>
      </c>
      <c r="O5711" s="1">
        <v>1.047327704E-6</v>
      </c>
      <c r="P5711" s="1">
        <v>4.8614409999999996E-9</v>
      </c>
      <c r="Q5711" s="1">
        <v>5.1147244826891501E-9</v>
      </c>
      <c r="R5711" s="1">
        <v>14.6</v>
      </c>
      <c r="S5711" s="1">
        <v>25.549999999999901</v>
      </c>
      <c r="T5711" s="1">
        <v>0.13</v>
      </c>
      <c r="U5711" s="1">
        <v>313.89999999999998</v>
      </c>
      <c r="V5711" s="1">
        <f t="shared" si="357"/>
        <v>2.6780492232753148</v>
      </c>
      <c r="W5711" s="1">
        <f t="shared" si="358"/>
        <v>2.1467655552803211</v>
      </c>
      <c r="X5711" s="1">
        <f t="shared" si="359"/>
        <v>196.53846153846078</v>
      </c>
    </row>
    <row r="5712" spans="1:24" hidden="1" x14ac:dyDescent="0.3">
      <c r="A5712" s="18" t="str">
        <f t="shared" si="356"/>
        <v>OFF - Agricultural - Agricultural Mowers_2008_25</v>
      </c>
      <c r="B5712" s="1" t="s">
        <v>40</v>
      </c>
      <c r="C5712" s="1">
        <v>2020</v>
      </c>
      <c r="D5712" s="1" t="s">
        <v>112</v>
      </c>
      <c r="E5712" s="1">
        <v>2008</v>
      </c>
      <c r="F5712" s="1">
        <v>25</v>
      </c>
      <c r="G5712" s="1" t="s">
        <v>12</v>
      </c>
      <c r="H5712" s="1">
        <v>4.21332577271434E-6</v>
      </c>
      <c r="I5712" s="1">
        <v>3.8754170457426498E-6</v>
      </c>
      <c r="J5712" s="1">
        <v>4.6365079999999998E-6</v>
      </c>
      <c r="K5712" s="1">
        <v>1.6936651E-4</v>
      </c>
      <c r="L5712" s="1">
        <v>3.1065950000000001E-6</v>
      </c>
      <c r="M5712" s="1">
        <v>2.8045992E-4</v>
      </c>
      <c r="N5712" s="1">
        <v>2.1159891E-6</v>
      </c>
      <c r="O5712" s="1">
        <v>1.59874732E-6</v>
      </c>
      <c r="P5712" s="1">
        <v>7.4209959999999904E-9</v>
      </c>
      <c r="Q5712" s="1">
        <v>7.6720867240337396E-9</v>
      </c>
      <c r="R5712" s="1">
        <v>21.9</v>
      </c>
      <c r="S5712" s="1">
        <v>32.85</v>
      </c>
      <c r="T5712" s="1">
        <v>0.2</v>
      </c>
      <c r="U5712" s="1">
        <v>408.8</v>
      </c>
      <c r="V5712" s="1">
        <f t="shared" si="357"/>
        <v>3.1390350044942981</v>
      </c>
      <c r="W5712" s="1">
        <f t="shared" si="358"/>
        <v>2.5162996226431251</v>
      </c>
      <c r="X5712" s="1">
        <f t="shared" si="359"/>
        <v>164.25</v>
      </c>
    </row>
    <row r="5713" spans="1:24" hidden="1" x14ac:dyDescent="0.3">
      <c r="A5713" s="18" t="str">
        <f t="shared" si="356"/>
        <v>OFF - Agricultural - Agricultural Mowers_2009_25</v>
      </c>
      <c r="B5713" s="1" t="s">
        <v>40</v>
      </c>
      <c r="C5713" s="1">
        <v>2020</v>
      </c>
      <c r="D5713" s="1" t="s">
        <v>112</v>
      </c>
      <c r="E5713" s="1">
        <v>2009</v>
      </c>
      <c r="F5713" s="1">
        <v>25</v>
      </c>
      <c r="G5713" s="1" t="s">
        <v>12</v>
      </c>
      <c r="H5713" s="1">
        <v>5.8192675832099703E-6</v>
      </c>
      <c r="I5713" s="1">
        <v>5.35256232303653E-6</v>
      </c>
      <c r="J5713" s="1">
        <v>6.4037490000000001E-6</v>
      </c>
      <c r="K5713" s="1">
        <v>2.3392186999999999E-4</v>
      </c>
      <c r="L5713" s="1">
        <v>4.2906969999999902E-6</v>
      </c>
      <c r="M5713" s="1">
        <v>3.873595E-4</v>
      </c>
      <c r="N5713" s="1">
        <v>2.9225141999999998E-6</v>
      </c>
      <c r="O5713" s="1">
        <v>2.2081218400000001E-6</v>
      </c>
      <c r="P5713" s="1">
        <v>1.0249566E-8</v>
      </c>
      <c r="Q5713" s="1">
        <v>1.02294489653783E-8</v>
      </c>
      <c r="R5713" s="1">
        <v>29.2</v>
      </c>
      <c r="S5713" s="1">
        <v>51.099999999999902</v>
      </c>
      <c r="T5713" s="1">
        <v>0.27</v>
      </c>
      <c r="U5713" s="1">
        <v>627.79999999999995</v>
      </c>
      <c r="V5713" s="1">
        <f t="shared" si="357"/>
        <v>2.8231179414870295</v>
      </c>
      <c r="W5713" s="1">
        <f t="shared" si="358"/>
        <v>2.2630551409091697</v>
      </c>
      <c r="X5713" s="1">
        <f t="shared" si="359"/>
        <v>189.2592592592589</v>
      </c>
    </row>
    <row r="5714" spans="1:24" hidden="1" x14ac:dyDescent="0.3">
      <c r="A5714" s="18" t="str">
        <f t="shared" si="356"/>
        <v>OFF - Agricultural - Agricultural Mowers_2010_25</v>
      </c>
      <c r="B5714" s="1" t="s">
        <v>40</v>
      </c>
      <c r="C5714" s="1">
        <v>2020</v>
      </c>
      <c r="D5714" s="1" t="s">
        <v>112</v>
      </c>
      <c r="E5714" s="1">
        <v>2010</v>
      </c>
      <c r="F5714" s="1">
        <v>25</v>
      </c>
      <c r="G5714" s="1" t="s">
        <v>12</v>
      </c>
      <c r="H5714" s="1">
        <v>7.6673573001320297E-6</v>
      </c>
      <c r="I5714" s="1">
        <v>7.0524352446614404E-6</v>
      </c>
      <c r="J5714" s="1">
        <v>8.4374589999999996E-6</v>
      </c>
      <c r="K5714" s="1">
        <v>3.082111E-4</v>
      </c>
      <c r="L5714" s="1">
        <v>5.6533419999999996E-6</v>
      </c>
      <c r="M5714" s="1">
        <v>5.103776E-4</v>
      </c>
      <c r="N5714" s="1">
        <v>3.8506500000000001E-6</v>
      </c>
      <c r="O5714" s="1">
        <v>2.9093799999999999E-6</v>
      </c>
      <c r="P5714" s="1">
        <v>1.3504636000000001E-8</v>
      </c>
      <c r="Q5714" s="1">
        <v>1.4065492327395101E-8</v>
      </c>
      <c r="R5714" s="1">
        <v>40.15</v>
      </c>
      <c r="S5714" s="1">
        <v>65.7</v>
      </c>
      <c r="T5714" s="1">
        <v>0.36</v>
      </c>
      <c r="U5714" s="1">
        <v>817.6</v>
      </c>
      <c r="V5714" s="1">
        <f t="shared" si="357"/>
        <v>2.8561882293727789</v>
      </c>
      <c r="W5714" s="1">
        <f t="shared" si="358"/>
        <v>2.2895649966076248</v>
      </c>
      <c r="X5714" s="1">
        <f t="shared" si="359"/>
        <v>182.50000000000003</v>
      </c>
    </row>
    <row r="5715" spans="1:24" hidden="1" x14ac:dyDescent="0.3">
      <c r="A5715" s="18" t="str">
        <f t="shared" si="356"/>
        <v>OFF - Agricultural - Agricultural Mowers_2011_25</v>
      </c>
      <c r="B5715" s="1" t="s">
        <v>40</v>
      </c>
      <c r="C5715" s="1">
        <v>2020</v>
      </c>
      <c r="D5715" s="1" t="s">
        <v>112</v>
      </c>
      <c r="E5715" s="1">
        <v>2011</v>
      </c>
      <c r="F5715" s="1">
        <v>25</v>
      </c>
      <c r="G5715" s="1" t="s">
        <v>12</v>
      </c>
      <c r="H5715" s="1">
        <v>9.5732630341163805E-6</v>
      </c>
      <c r="I5715" s="1">
        <v>8.8054873387802497E-6</v>
      </c>
      <c r="J5715" s="1">
        <v>1.0534791999999999E-5</v>
      </c>
      <c r="K5715" s="1">
        <v>3.848244E-4</v>
      </c>
      <c r="L5715" s="1">
        <v>7.0586159999999899E-6</v>
      </c>
      <c r="M5715" s="1">
        <v>6.3724419999999999E-4</v>
      </c>
      <c r="N5715" s="1">
        <v>4.8078216000000004E-6</v>
      </c>
      <c r="O5715" s="1">
        <v>3.6325763199999998E-6</v>
      </c>
      <c r="P5715" s="1">
        <v>1.6861541999999999E-8</v>
      </c>
      <c r="Q5715" s="1">
        <v>1.7901535689411998E-8</v>
      </c>
      <c r="R5715" s="1">
        <v>51.1</v>
      </c>
      <c r="S5715" s="1">
        <v>80.3</v>
      </c>
      <c r="T5715" s="1">
        <v>0.45</v>
      </c>
      <c r="U5715" s="1">
        <v>1007.4</v>
      </c>
      <c r="V5715" s="1">
        <f t="shared" si="357"/>
        <v>2.8942767181176277</v>
      </c>
      <c r="W5715" s="1">
        <f t="shared" si="358"/>
        <v>2.320097362579649</v>
      </c>
      <c r="X5715" s="1">
        <f t="shared" si="359"/>
        <v>178.44444444444443</v>
      </c>
    </row>
    <row r="5716" spans="1:24" hidden="1" x14ac:dyDescent="0.3">
      <c r="A5716" s="18" t="str">
        <f t="shared" si="356"/>
        <v>OFF - Agricultural - Agricultural Mowers_2012_25</v>
      </c>
      <c r="B5716" s="1" t="s">
        <v>40</v>
      </c>
      <c r="C5716" s="1">
        <v>2020</v>
      </c>
      <c r="D5716" s="1" t="s">
        <v>112</v>
      </c>
      <c r="E5716" s="1">
        <v>2012</v>
      </c>
      <c r="F5716" s="1">
        <v>25</v>
      </c>
      <c r="G5716" s="1" t="s">
        <v>12</v>
      </c>
      <c r="H5716" s="1">
        <v>1.3613223449914E-5</v>
      </c>
      <c r="I5716" s="1">
        <v>1.25214429292309E-5</v>
      </c>
      <c r="J5716" s="1">
        <v>1.4980522E-5</v>
      </c>
      <c r="K5716" s="1">
        <v>5.4722199999999999E-4</v>
      </c>
      <c r="L5716" s="1">
        <v>1.0037383E-5</v>
      </c>
      <c r="M5716" s="1">
        <v>9.0616399999999999E-4</v>
      </c>
      <c r="N5716" s="1">
        <v>6.8367437999999998E-6</v>
      </c>
      <c r="O5716" s="1">
        <v>5.1655397600000002E-6</v>
      </c>
      <c r="P5716" s="1">
        <v>2.3977179000000001E-8</v>
      </c>
      <c r="Q5716" s="1">
        <v>2.4294941292773498E-8</v>
      </c>
      <c r="R5716" s="1">
        <v>69.349999999999994</v>
      </c>
      <c r="S5716" s="1">
        <v>116.8</v>
      </c>
      <c r="T5716" s="1">
        <v>0.64999999999999902</v>
      </c>
      <c r="U5716" s="1">
        <v>1445.4</v>
      </c>
      <c r="V5716" s="1">
        <f t="shared" si="357"/>
        <v>2.8685004919644377</v>
      </c>
      <c r="W5716" s="1">
        <f t="shared" si="358"/>
        <v>2.2994345169533887</v>
      </c>
      <c r="X5716" s="1">
        <f t="shared" si="359"/>
        <v>179.69230769230796</v>
      </c>
    </row>
    <row r="5717" spans="1:24" hidden="1" x14ac:dyDescent="0.3">
      <c r="A5717" s="18" t="str">
        <f t="shared" si="356"/>
        <v>OFF - Agricultural - Agricultural Mowers_2013_25</v>
      </c>
      <c r="B5717" s="1" t="s">
        <v>40</v>
      </c>
      <c r="C5717" s="1">
        <v>2020</v>
      </c>
      <c r="D5717" s="1" t="s">
        <v>112</v>
      </c>
      <c r="E5717" s="1">
        <v>2013</v>
      </c>
      <c r="F5717" s="1">
        <v>25</v>
      </c>
      <c r="G5717" s="1" t="s">
        <v>12</v>
      </c>
      <c r="H5717" s="1">
        <v>3.24814006046677E-5</v>
      </c>
      <c r="I5717" s="1">
        <v>2.9876392276173401E-5</v>
      </c>
      <c r="J5717" s="1">
        <v>3.5743800000000002E-5</v>
      </c>
      <c r="K5717" s="1">
        <v>1.3056819E-3</v>
      </c>
      <c r="L5717" s="1">
        <v>2.39493829999999E-5</v>
      </c>
      <c r="M5717" s="1">
        <v>2.1621243999999898E-3</v>
      </c>
      <c r="N5717" s="1">
        <v>1.63126008E-5</v>
      </c>
      <c r="O5717" s="1">
        <v>1.232507616E-5</v>
      </c>
      <c r="P5717" s="1">
        <v>5.7210009999999997E-8</v>
      </c>
      <c r="Q5717" s="1">
        <v>5.8819331550925299E-8</v>
      </c>
      <c r="R5717" s="1">
        <v>167.9</v>
      </c>
      <c r="S5717" s="1">
        <v>277.39999999999998</v>
      </c>
      <c r="T5717" s="1">
        <v>1.54</v>
      </c>
      <c r="U5717" s="1">
        <v>3460.2</v>
      </c>
      <c r="V5717" s="1">
        <f t="shared" si="357"/>
        <v>2.8590091940082676</v>
      </c>
      <c r="W5717" s="1">
        <f t="shared" si="358"/>
        <v>2.2918264546429672</v>
      </c>
      <c r="X5717" s="1">
        <f t="shared" si="359"/>
        <v>180.12987012987011</v>
      </c>
    </row>
    <row r="5718" spans="1:24" hidden="1" x14ac:dyDescent="0.3">
      <c r="A5718" s="18" t="str">
        <f t="shared" si="356"/>
        <v>OFF - Agricultural - Agricultural Mowers_2014_25</v>
      </c>
      <c r="B5718" s="1" t="s">
        <v>40</v>
      </c>
      <c r="C5718" s="1">
        <v>2020</v>
      </c>
      <c r="D5718" s="1" t="s">
        <v>112</v>
      </c>
      <c r="E5718" s="1">
        <v>2014</v>
      </c>
      <c r="F5718" s="1">
        <v>25</v>
      </c>
      <c r="G5718" s="1" t="s">
        <v>12</v>
      </c>
      <c r="H5718" s="1">
        <v>3.8241392753255701E-5</v>
      </c>
      <c r="I5718" s="1">
        <v>3.5174433054444598E-5</v>
      </c>
      <c r="J5718" s="1">
        <v>4.2082320000000003E-5</v>
      </c>
      <c r="K5718" s="1">
        <v>1.5372204999999999E-3</v>
      </c>
      <c r="L5718" s="1">
        <v>2.8196370000000001E-5</v>
      </c>
      <c r="M5718" s="1">
        <v>2.5455373999999898E-3</v>
      </c>
      <c r="N5718" s="1">
        <v>1.9205337600000001E-5</v>
      </c>
      <c r="O5718" s="1">
        <v>1.451069952E-5</v>
      </c>
      <c r="P5718" s="1">
        <v>6.7355159999999995E-8</v>
      </c>
      <c r="Q5718" s="1">
        <v>6.7770099395631295E-8</v>
      </c>
      <c r="R5718" s="1">
        <v>193.45</v>
      </c>
      <c r="S5718" s="1">
        <v>324.85000000000002</v>
      </c>
      <c r="T5718" s="1">
        <v>1.8199999999999901</v>
      </c>
      <c r="U5718" s="1">
        <v>4058.8</v>
      </c>
      <c r="V5718" s="1">
        <f t="shared" si="357"/>
        <v>2.8695781389517743</v>
      </c>
      <c r="W5718" s="1">
        <f t="shared" si="358"/>
        <v>2.3002982542620325</v>
      </c>
      <c r="X5718" s="1">
        <f t="shared" si="359"/>
        <v>178.48901098901197</v>
      </c>
    </row>
    <row r="5719" spans="1:24" hidden="1" x14ac:dyDescent="0.3">
      <c r="A5719" s="18" t="str">
        <f t="shared" si="356"/>
        <v>OFF - Agricultural - Agricultural Mowers_2015_25</v>
      </c>
      <c r="B5719" s="1" t="s">
        <v>40</v>
      </c>
      <c r="C5719" s="1">
        <v>2020</v>
      </c>
      <c r="D5719" s="1" t="s">
        <v>112</v>
      </c>
      <c r="E5719" s="1">
        <v>2015</v>
      </c>
      <c r="F5719" s="1">
        <v>25</v>
      </c>
      <c r="G5719" s="1" t="s">
        <v>12</v>
      </c>
      <c r="H5719" s="1">
        <v>3.9148648857410501E-5</v>
      </c>
      <c r="I5719" s="1">
        <v>3.6008927219046197E-5</v>
      </c>
      <c r="J5719" s="1">
        <v>4.3080700000000002E-5</v>
      </c>
      <c r="K5719" s="1">
        <v>1.5736907999999901E-3</v>
      </c>
      <c r="L5719" s="1">
        <v>2.8865319999999899E-5</v>
      </c>
      <c r="M5719" s="1">
        <v>2.6059287999999998E-3</v>
      </c>
      <c r="N5719" s="1">
        <v>1.96609815E-5</v>
      </c>
      <c r="O5719" s="1">
        <v>1.4854963799999999E-5</v>
      </c>
      <c r="P5719" s="1">
        <v>6.8953119999999994E-8</v>
      </c>
      <c r="Q5719" s="1">
        <v>7.0327461636975906E-8</v>
      </c>
      <c r="R5719" s="1">
        <v>200.75</v>
      </c>
      <c r="S5719" s="1">
        <v>332.15</v>
      </c>
      <c r="T5719" s="1">
        <v>1.8599999999999901</v>
      </c>
      <c r="U5719" s="1">
        <v>4153.7</v>
      </c>
      <c r="V5719" s="1">
        <f t="shared" si="357"/>
        <v>2.8705403582503823</v>
      </c>
      <c r="W5719" s="1">
        <f t="shared" si="358"/>
        <v>2.3010701071367934</v>
      </c>
      <c r="X5719" s="1">
        <f t="shared" si="359"/>
        <v>178.57526881720523</v>
      </c>
    </row>
    <row r="5720" spans="1:24" hidden="1" x14ac:dyDescent="0.3">
      <c r="A5720" s="18" t="str">
        <f t="shared" si="356"/>
        <v>OFF - Agricultural - Agricultural Mowers_2016_25</v>
      </c>
      <c r="B5720" s="1" t="s">
        <v>40</v>
      </c>
      <c r="C5720" s="1">
        <v>2020</v>
      </c>
      <c r="D5720" s="1" t="s">
        <v>112</v>
      </c>
      <c r="E5720" s="1">
        <v>2016</v>
      </c>
      <c r="F5720" s="1">
        <v>25</v>
      </c>
      <c r="G5720" s="1" t="s">
        <v>12</v>
      </c>
      <c r="H5720" s="1">
        <v>4.0968040936389903E-5</v>
      </c>
      <c r="I5720" s="1">
        <v>3.7682404053291398E-5</v>
      </c>
      <c r="J5720" s="1">
        <v>4.5082829999999997E-5</v>
      </c>
      <c r="K5720" s="1">
        <v>1.6468256E-3</v>
      </c>
      <c r="L5720" s="1">
        <v>3.02068E-5</v>
      </c>
      <c r="M5720" s="1">
        <v>2.7270367999999998E-3</v>
      </c>
      <c r="N5720" s="1">
        <v>2.0574697500000001E-5</v>
      </c>
      <c r="O5720" s="1">
        <v>1.5545326999999999E-5</v>
      </c>
      <c r="P5720" s="1">
        <v>7.2157639999999994E-8</v>
      </c>
      <c r="Q5720" s="1">
        <v>7.2884823878320505E-8</v>
      </c>
      <c r="R5720" s="1">
        <v>208.05</v>
      </c>
      <c r="S5720" s="1">
        <v>350.4</v>
      </c>
      <c r="T5720" s="1">
        <v>1.94</v>
      </c>
      <c r="U5720" s="1">
        <v>4372.7</v>
      </c>
      <c r="V5720" s="1">
        <f t="shared" si="357"/>
        <v>2.8534976563990067</v>
      </c>
      <c r="W5720" s="1">
        <f t="shared" si="358"/>
        <v>2.2874080137088484</v>
      </c>
      <c r="X5720" s="1">
        <f t="shared" si="359"/>
        <v>180.61855670103091</v>
      </c>
    </row>
    <row r="5721" spans="1:24" hidden="1" x14ac:dyDescent="0.3">
      <c r="A5721" s="18" t="str">
        <f t="shared" si="356"/>
        <v>OFF - Agricultural - Agricultural Mowers_2017_25</v>
      </c>
      <c r="B5721" s="1" t="s">
        <v>40</v>
      </c>
      <c r="C5721" s="1">
        <v>2020</v>
      </c>
      <c r="D5721" s="1" t="s">
        <v>112</v>
      </c>
      <c r="E5721" s="1">
        <v>2017</v>
      </c>
      <c r="F5721" s="1">
        <v>25</v>
      </c>
      <c r="G5721" s="1" t="s">
        <v>12</v>
      </c>
      <c r="H5721" s="1">
        <v>4.2945197325794501E-5</v>
      </c>
      <c r="I5721" s="1">
        <v>3.9500992500265802E-5</v>
      </c>
      <c r="J5721" s="1">
        <v>4.725857E-5</v>
      </c>
      <c r="K5721" s="1">
        <v>1.7263039999999999E-3</v>
      </c>
      <c r="L5721" s="1">
        <v>3.1664610000000002E-5</v>
      </c>
      <c r="M5721" s="1">
        <v>2.8586469999999902E-3</v>
      </c>
      <c r="N5721" s="1">
        <v>2.1567656700000001E-5</v>
      </c>
      <c r="O5721" s="1">
        <v>1.6295562839999998E-5</v>
      </c>
      <c r="P5721" s="1">
        <v>7.5640050000000004E-8</v>
      </c>
      <c r="Q5721" s="1">
        <v>7.6720867240337403E-8</v>
      </c>
      <c r="R5721" s="1">
        <v>219</v>
      </c>
      <c r="S5721" s="1">
        <v>365</v>
      </c>
      <c r="T5721" s="1">
        <v>2.04</v>
      </c>
      <c r="U5721" s="1">
        <v>4562.5</v>
      </c>
      <c r="V5721" s="1">
        <f t="shared" si="357"/>
        <v>2.8667758088876463</v>
      </c>
      <c r="W5721" s="1">
        <f t="shared" si="358"/>
        <v>2.2980520792041124</v>
      </c>
      <c r="X5721" s="1">
        <f t="shared" si="359"/>
        <v>178.92156862745097</v>
      </c>
    </row>
    <row r="5722" spans="1:24" hidden="1" x14ac:dyDescent="0.3">
      <c r="A5722" s="18" t="str">
        <f t="shared" si="356"/>
        <v>OFF - Agricultural - Agricultural Mowers_2018_25</v>
      </c>
      <c r="B5722" s="1" t="s">
        <v>40</v>
      </c>
      <c r="C5722" s="1">
        <v>2020</v>
      </c>
      <c r="D5722" s="1" t="s">
        <v>112</v>
      </c>
      <c r="E5722" s="1">
        <v>2018</v>
      </c>
      <c r="F5722" s="1">
        <v>25</v>
      </c>
      <c r="G5722" s="1" t="s">
        <v>12</v>
      </c>
      <c r="H5722" s="1">
        <v>4.3338513084323601E-5</v>
      </c>
      <c r="I5722" s="1">
        <v>3.9862764334960801E-5</v>
      </c>
      <c r="J5722" s="1">
        <v>4.7691390000000001E-5</v>
      </c>
      <c r="K5722" s="1">
        <v>1.7421146999999999E-3</v>
      </c>
      <c r="L5722" s="1">
        <v>3.1954620000000002E-5</v>
      </c>
      <c r="M5722" s="1">
        <v>2.8848279999999999E-3</v>
      </c>
      <c r="N5722" s="1">
        <v>2.1765186899999999E-5</v>
      </c>
      <c r="O5722" s="1">
        <v>1.6444807879999999E-5</v>
      </c>
      <c r="P5722" s="1">
        <v>7.6332809999999998E-8</v>
      </c>
      <c r="Q5722" s="1">
        <v>7.6720867240337403E-8</v>
      </c>
      <c r="R5722" s="1">
        <v>219</v>
      </c>
      <c r="S5722" s="1">
        <v>372.3</v>
      </c>
      <c r="T5722" s="1">
        <v>2.06</v>
      </c>
      <c r="U5722" s="1">
        <v>4657.3999999999996</v>
      </c>
      <c r="V5722" s="1">
        <f t="shared" si="357"/>
        <v>2.8340824058693328</v>
      </c>
      <c r="W5722" s="1">
        <f t="shared" si="358"/>
        <v>2.2718451125782759</v>
      </c>
      <c r="X5722" s="1">
        <f t="shared" si="359"/>
        <v>180.72815533980582</v>
      </c>
    </row>
    <row r="5723" spans="1:24" hidden="1" x14ac:dyDescent="0.3">
      <c r="A5723" s="18" t="str">
        <f t="shared" si="356"/>
        <v>OFF - Agricultural - Agricultural Mowers_2019_25</v>
      </c>
      <c r="B5723" s="1" t="s">
        <v>40</v>
      </c>
      <c r="C5723" s="1">
        <v>2020</v>
      </c>
      <c r="D5723" s="1" t="s">
        <v>112</v>
      </c>
      <c r="E5723" s="1">
        <v>2019</v>
      </c>
      <c r="F5723" s="1">
        <v>25</v>
      </c>
      <c r="G5723" s="1" t="s">
        <v>12</v>
      </c>
      <c r="H5723" s="1">
        <v>4.1734989399685001E-5</v>
      </c>
      <c r="I5723" s="1">
        <v>3.8387843249830297E-5</v>
      </c>
      <c r="J5723" s="1">
        <v>4.5926810000000003E-5</v>
      </c>
      <c r="K5723" s="1">
        <v>1.8746854E-3</v>
      </c>
      <c r="L5723" s="1">
        <v>3.0780790000000001E-5</v>
      </c>
      <c r="M5723" s="1">
        <v>3.1043569999999999E-3</v>
      </c>
      <c r="N5723" s="1">
        <v>2.34214758E-5</v>
      </c>
      <c r="O5723" s="1">
        <v>1.769622616E-5</v>
      </c>
      <c r="P5723" s="1">
        <v>8.2141579999999994E-8</v>
      </c>
      <c r="Q5723" s="1">
        <v>8.1835591723026494E-8</v>
      </c>
      <c r="R5723" s="1">
        <v>233.599999999999</v>
      </c>
      <c r="S5723" s="1">
        <v>397.85</v>
      </c>
      <c r="T5723" s="1">
        <v>2.21999999999999</v>
      </c>
      <c r="U5723" s="1">
        <v>4971.3</v>
      </c>
      <c r="V5723" s="1">
        <f t="shared" si="357"/>
        <v>2.5568917472656425</v>
      </c>
      <c r="W5723" s="1">
        <f t="shared" si="358"/>
        <v>2.0502102036082674</v>
      </c>
      <c r="X5723" s="1">
        <f t="shared" si="359"/>
        <v>179.21171171171252</v>
      </c>
    </row>
    <row r="5724" spans="1:24" hidden="1" x14ac:dyDescent="0.3">
      <c r="A5724" s="18" t="str">
        <f t="shared" si="356"/>
        <v>OFF - Agricultural - Agricultural Mowers_2020_25</v>
      </c>
      <c r="B5724" s="1" t="s">
        <v>40</v>
      </c>
      <c r="C5724" s="1">
        <v>2020</v>
      </c>
      <c r="D5724" s="1" t="s">
        <v>112</v>
      </c>
      <c r="E5724" s="1">
        <v>2020</v>
      </c>
      <c r="F5724" s="1">
        <v>25</v>
      </c>
      <c r="G5724" s="1" t="s">
        <v>12</v>
      </c>
      <c r="H5724" s="1">
        <v>3.5581081731926901E-5</v>
      </c>
      <c r="I5724" s="1">
        <v>3.2727478977026397E-5</v>
      </c>
      <c r="J5724" s="1">
        <v>3.9154810000000001E-5</v>
      </c>
      <c r="K5724" s="1">
        <v>1.8825173999999999E-3</v>
      </c>
      <c r="L5724" s="1">
        <v>2.6254367E-5</v>
      </c>
      <c r="M5724" s="1">
        <v>3.1173260000000001E-3</v>
      </c>
      <c r="N5724" s="1">
        <v>2.3519322900000002E-5</v>
      </c>
      <c r="O5724" s="1">
        <v>1.777015508E-5</v>
      </c>
      <c r="P5724" s="1">
        <v>8.248473E-8</v>
      </c>
      <c r="Q5724" s="1">
        <v>8.1835591723026494E-8</v>
      </c>
      <c r="R5724" s="1">
        <v>233.599999999999</v>
      </c>
      <c r="S5724" s="1">
        <v>397.85</v>
      </c>
      <c r="T5724" s="1">
        <v>2.21999999999999</v>
      </c>
      <c r="U5724" s="1">
        <v>4971.3</v>
      </c>
      <c r="V5724" s="1">
        <f t="shared" si="357"/>
        <v>2.1798729446864282</v>
      </c>
      <c r="W5724" s="1">
        <f t="shared" si="358"/>
        <v>1.7487196109221423</v>
      </c>
      <c r="X5724" s="1">
        <f t="shared" si="359"/>
        <v>179.21171171171252</v>
      </c>
    </row>
    <row r="5725" spans="1:24" hidden="1" x14ac:dyDescent="0.3">
      <c r="A5725" s="18" t="str">
        <f t="shared" si="356"/>
        <v>OFF - Agricultural - Agricultural Tractors_1989_100</v>
      </c>
      <c r="B5725" s="1" t="s">
        <v>40</v>
      </c>
      <c r="C5725" s="1">
        <v>2020</v>
      </c>
      <c r="D5725" s="1" t="s">
        <v>113</v>
      </c>
      <c r="E5725" s="1">
        <v>1989</v>
      </c>
      <c r="F5725" s="1">
        <v>100</v>
      </c>
      <c r="G5725" s="1" t="s">
        <v>12</v>
      </c>
      <c r="H5725" s="1">
        <v>1.0003471341891701E-6</v>
      </c>
      <c r="I5725" s="1">
        <v>9.2011929402720097E-7</v>
      </c>
      <c r="J5725" s="1">
        <v>1.1008210000000001E-6</v>
      </c>
      <c r="K5725" s="1">
        <v>1.2993799999999999E-5</v>
      </c>
      <c r="L5725" s="1">
        <v>1.896663E-6</v>
      </c>
      <c r="M5725" s="1">
        <v>1.187601E-4</v>
      </c>
      <c r="N5725" s="1">
        <v>8.2802385000000003E-9</v>
      </c>
      <c r="O5725" s="1">
        <v>6.2561802000000003E-9</v>
      </c>
      <c r="P5725" s="1">
        <v>1.1473880000000001E-9</v>
      </c>
      <c r="Q5725" s="1">
        <v>1.2786811206722801E-9</v>
      </c>
      <c r="R5725" s="1">
        <v>3.65</v>
      </c>
      <c r="S5725" s="1">
        <v>0</v>
      </c>
      <c r="T5725" s="1">
        <v>0</v>
      </c>
      <c r="U5725" s="1">
        <v>0</v>
      </c>
      <c r="V5725" s="1">
        <f t="shared" si="357"/>
        <v>0</v>
      </c>
      <c r="W5725" s="1">
        <f t="shared" si="358"/>
        <v>0</v>
      </c>
      <c r="X5725" s="1" t="e">
        <f t="shared" si="359"/>
        <v>#DIV/0!</v>
      </c>
    </row>
    <row r="5726" spans="1:24" hidden="1" x14ac:dyDescent="0.3">
      <c r="A5726" s="18" t="str">
        <f t="shared" si="356"/>
        <v>OFF - Agricultural - Agricultural Tractors_1989_175</v>
      </c>
      <c r="B5726" s="1" t="s">
        <v>40</v>
      </c>
      <c r="C5726" s="1">
        <v>2020</v>
      </c>
      <c r="D5726" s="1" t="s">
        <v>113</v>
      </c>
      <c r="E5726" s="1">
        <v>1989</v>
      </c>
      <c r="F5726" s="1">
        <v>175</v>
      </c>
      <c r="G5726" s="1" t="s">
        <v>12</v>
      </c>
      <c r="H5726" s="1">
        <v>6.3675315033363897E-8</v>
      </c>
      <c r="I5726" s="1">
        <v>5.8568554767688099E-8</v>
      </c>
      <c r="J5726" s="1">
        <v>7.0070799999999995E-8</v>
      </c>
      <c r="K5726" s="1">
        <v>9.9665329999999992E-7</v>
      </c>
      <c r="L5726" s="1">
        <v>4.6619719999999999E-7</v>
      </c>
      <c r="M5726" s="1">
        <v>2.4129460000000001E-5</v>
      </c>
      <c r="N5726" s="1">
        <v>1.7298251999999999E-9</v>
      </c>
      <c r="O5726" s="1">
        <v>1.30697904E-9</v>
      </c>
      <c r="P5726" s="1">
        <v>2.3970089999999999E-10</v>
      </c>
      <c r="Q5726" s="1">
        <v>0</v>
      </c>
      <c r="R5726" s="1">
        <v>0</v>
      </c>
      <c r="S5726" s="1">
        <v>0</v>
      </c>
      <c r="T5726" s="1">
        <v>0</v>
      </c>
      <c r="U5726" s="1">
        <v>0</v>
      </c>
      <c r="V5726" s="1">
        <f t="shared" si="357"/>
        <v>0</v>
      </c>
      <c r="W5726" s="1">
        <f t="shared" si="358"/>
        <v>0</v>
      </c>
      <c r="X5726" s="1" t="e">
        <f t="shared" si="359"/>
        <v>#DIV/0!</v>
      </c>
    </row>
    <row r="5727" spans="1:24" hidden="1" x14ac:dyDescent="0.3">
      <c r="A5727" s="18" t="str">
        <f t="shared" si="356"/>
        <v>OFF - Agricultural - Agricultural Tractors_1990_100</v>
      </c>
      <c r="B5727" s="1" t="s">
        <v>40</v>
      </c>
      <c r="C5727" s="1">
        <v>2020</v>
      </c>
      <c r="D5727" s="1" t="s">
        <v>113</v>
      </c>
      <c r="E5727" s="1">
        <v>1990</v>
      </c>
      <c r="F5727" s="1">
        <v>100</v>
      </c>
      <c r="G5727" s="1" t="s">
        <v>12</v>
      </c>
      <c r="H5727" s="1">
        <v>2.9426801485588899E-6</v>
      </c>
      <c r="I5727" s="1">
        <v>2.7066772006444698E-6</v>
      </c>
      <c r="J5727" s="1">
        <v>3.23824E-6</v>
      </c>
      <c r="K5727" s="1">
        <v>3.8363810000000001E-5</v>
      </c>
      <c r="L5727" s="1">
        <v>5.6817979999999999E-6</v>
      </c>
      <c r="M5727" s="1">
        <v>3.5668149999999998E-4</v>
      </c>
      <c r="N5727" s="1">
        <v>2.4868692E-8</v>
      </c>
      <c r="O5727" s="1">
        <v>1.8789678400000002E-8</v>
      </c>
      <c r="P5727" s="1">
        <v>3.4460410000000001E-9</v>
      </c>
      <c r="Q5727" s="1">
        <v>5.1147244826891501E-9</v>
      </c>
      <c r="R5727" s="1">
        <v>14.6</v>
      </c>
      <c r="S5727" s="1">
        <v>3.65</v>
      </c>
      <c r="T5727" s="1">
        <v>0.01</v>
      </c>
      <c r="U5727" s="1">
        <v>299.3</v>
      </c>
      <c r="V5727" s="1">
        <f t="shared" si="357"/>
        <v>2.9944588445494889</v>
      </c>
      <c r="W5727" s="1">
        <f t="shared" si="358"/>
        <v>6.2859029772713653</v>
      </c>
      <c r="X5727" s="1">
        <f t="shared" si="359"/>
        <v>365</v>
      </c>
    </row>
    <row r="5728" spans="1:24" hidden="1" x14ac:dyDescent="0.3">
      <c r="A5728" s="18" t="str">
        <f t="shared" si="356"/>
        <v>OFF - Agricultural - Agricultural Tractors_1990_175</v>
      </c>
      <c r="B5728" s="1" t="s">
        <v>40</v>
      </c>
      <c r="C5728" s="1">
        <v>2020</v>
      </c>
      <c r="D5728" s="1" t="s">
        <v>113</v>
      </c>
      <c r="E5728" s="1">
        <v>1990</v>
      </c>
      <c r="F5728" s="1">
        <v>175</v>
      </c>
      <c r="G5728" s="1" t="s">
        <v>12</v>
      </c>
      <c r="H5728" s="1">
        <v>1.8937587635479999E-7</v>
      </c>
      <c r="I5728" s="1">
        <v>1.7418793107114501E-7</v>
      </c>
      <c r="J5728" s="1">
        <v>2.0839659999999999E-7</v>
      </c>
      <c r="K5728" s="1">
        <v>2.9551470000000001E-6</v>
      </c>
      <c r="L5728" s="1">
        <v>1.393721E-6</v>
      </c>
      <c r="M5728" s="1">
        <v>7.2469850000000005E-5</v>
      </c>
      <c r="N5728" s="1">
        <v>5.1953165999999896E-9</v>
      </c>
      <c r="O5728" s="1">
        <v>3.9253503200000001E-9</v>
      </c>
      <c r="P5728" s="1">
        <v>7.199121E-10</v>
      </c>
      <c r="Q5728" s="1">
        <v>1.2786811206722801E-9</v>
      </c>
      <c r="R5728" s="1">
        <v>3.65</v>
      </c>
      <c r="S5728" s="1">
        <v>0</v>
      </c>
      <c r="T5728" s="1">
        <v>0</v>
      </c>
      <c r="U5728" s="1">
        <v>0</v>
      </c>
      <c r="V5728" s="1">
        <f t="shared" si="357"/>
        <v>0</v>
      </c>
      <c r="W5728" s="1">
        <f t="shared" si="358"/>
        <v>0</v>
      </c>
      <c r="X5728" s="1" t="e">
        <f t="shared" si="359"/>
        <v>#DIV/0!</v>
      </c>
    </row>
    <row r="5729" spans="1:24" hidden="1" x14ac:dyDescent="0.3">
      <c r="A5729" s="18" t="str">
        <f t="shared" si="356"/>
        <v>OFF - Agricultural - Agricultural Tractors_1992_100</v>
      </c>
      <c r="B5729" s="1" t="s">
        <v>40</v>
      </c>
      <c r="C5729" s="1">
        <v>2020</v>
      </c>
      <c r="D5729" s="1" t="s">
        <v>113</v>
      </c>
      <c r="E5729" s="1">
        <v>1992</v>
      </c>
      <c r="F5729" s="1">
        <v>100</v>
      </c>
      <c r="G5729" s="1" t="s">
        <v>12</v>
      </c>
      <c r="H5729" s="1">
        <v>5.7333082524337998E-7</v>
      </c>
      <c r="I5729" s="1">
        <v>5.2734969305886103E-7</v>
      </c>
      <c r="J5729" s="1">
        <v>6.3091560000000001E-7</v>
      </c>
      <c r="K5729" s="1">
        <v>7.5328680000000003E-6</v>
      </c>
      <c r="L5729" s="1">
        <v>1.1495500000000001E-6</v>
      </c>
      <c r="M5729" s="1">
        <v>7.2537129999999996E-5</v>
      </c>
      <c r="N5729" s="1">
        <v>5.0574618000000002E-9</v>
      </c>
      <c r="O5729" s="1">
        <v>3.8211933600000002E-9</v>
      </c>
      <c r="P5729" s="1">
        <v>7.0080980000000002E-10</v>
      </c>
      <c r="Q5729" s="1">
        <v>1.2786811206722801E-9</v>
      </c>
      <c r="R5729" s="1">
        <v>3.65</v>
      </c>
      <c r="S5729" s="1">
        <v>0</v>
      </c>
      <c r="T5729" s="1">
        <v>0</v>
      </c>
      <c r="U5729" s="1">
        <v>0</v>
      </c>
      <c r="V5729" s="1">
        <f t="shared" si="357"/>
        <v>0</v>
      </c>
      <c r="W5729" s="1">
        <f t="shared" si="358"/>
        <v>0</v>
      </c>
      <c r="X5729" s="1" t="e">
        <f t="shared" si="359"/>
        <v>#DIV/0!</v>
      </c>
    </row>
    <row r="5730" spans="1:24" hidden="1" x14ac:dyDescent="0.3">
      <c r="A5730" s="18" t="str">
        <f t="shared" si="356"/>
        <v>OFF - Agricultural - Agricultural Tractors_1992_175</v>
      </c>
      <c r="B5730" s="1" t="s">
        <v>40</v>
      </c>
      <c r="C5730" s="1">
        <v>2020</v>
      </c>
      <c r="D5730" s="1" t="s">
        <v>113</v>
      </c>
      <c r="E5730" s="1">
        <v>1992</v>
      </c>
      <c r="F5730" s="1">
        <v>175</v>
      </c>
      <c r="G5730" s="1" t="s">
        <v>12</v>
      </c>
      <c r="H5730" s="1">
        <v>3.7754250803542903E-8</v>
      </c>
      <c r="I5730" s="1">
        <v>3.4726359889098802E-8</v>
      </c>
      <c r="J5730" s="1">
        <v>4.1546250000000001E-8</v>
      </c>
      <c r="K5730" s="1">
        <v>5.8545140000000004E-7</v>
      </c>
      <c r="L5730" s="1">
        <v>2.8081580000000001E-7</v>
      </c>
      <c r="M5730" s="1">
        <v>1.4737989999999999E-5</v>
      </c>
      <c r="N5730" s="1">
        <v>1.0565567999999999E-9</v>
      </c>
      <c r="O5730" s="1">
        <v>7.9828735999999997E-10</v>
      </c>
      <c r="P5730" s="1">
        <v>1.4640650000000001E-10</v>
      </c>
      <c r="Q5730" s="1">
        <v>0</v>
      </c>
      <c r="R5730" s="1">
        <v>0</v>
      </c>
      <c r="S5730" s="1">
        <v>0</v>
      </c>
      <c r="T5730" s="1">
        <v>0</v>
      </c>
      <c r="U5730" s="1">
        <v>0</v>
      </c>
      <c r="V5730" s="1">
        <f t="shared" si="357"/>
        <v>0</v>
      </c>
      <c r="W5730" s="1">
        <f t="shared" si="358"/>
        <v>0</v>
      </c>
      <c r="X5730" s="1" t="e">
        <f t="shared" si="359"/>
        <v>#DIV/0!</v>
      </c>
    </row>
    <row r="5731" spans="1:24" hidden="1" x14ac:dyDescent="0.3">
      <c r="A5731" s="18" t="str">
        <f t="shared" si="356"/>
        <v>OFF - Agricultural - Agricultural Tractors_1993_100</v>
      </c>
      <c r="B5731" s="1" t="s">
        <v>40</v>
      </c>
      <c r="C5731" s="1">
        <v>2020</v>
      </c>
      <c r="D5731" s="1" t="s">
        <v>113</v>
      </c>
      <c r="E5731" s="1">
        <v>1993</v>
      </c>
      <c r="F5731" s="1">
        <v>100</v>
      </c>
      <c r="G5731" s="1" t="s">
        <v>12</v>
      </c>
      <c r="H5731" s="1">
        <v>1.81826343850045E-7</v>
      </c>
      <c r="I5731" s="1">
        <v>1.6724387107327099E-7</v>
      </c>
      <c r="J5731" s="1">
        <v>2.000888E-7</v>
      </c>
      <c r="K5731" s="1">
        <v>2.3988490000000001E-6</v>
      </c>
      <c r="L5731" s="1">
        <v>3.7176920000000001E-7</v>
      </c>
      <c r="M5731" s="1">
        <v>2.351954E-5</v>
      </c>
      <c r="N5731" s="1">
        <v>1.6398387E-9</v>
      </c>
      <c r="O5731" s="1">
        <v>1.23898924E-9</v>
      </c>
      <c r="P5731" s="1">
        <v>2.2723159999999999E-10</v>
      </c>
      <c r="Q5731" s="1">
        <v>0</v>
      </c>
      <c r="R5731" s="1">
        <v>0</v>
      </c>
      <c r="S5731" s="1">
        <v>0</v>
      </c>
      <c r="T5731" s="1">
        <v>0</v>
      </c>
      <c r="U5731" s="1">
        <v>0</v>
      </c>
      <c r="V5731" s="1">
        <f t="shared" si="357"/>
        <v>0</v>
      </c>
      <c r="W5731" s="1">
        <f t="shared" si="358"/>
        <v>0</v>
      </c>
      <c r="X5731" s="1" t="e">
        <f t="shared" si="359"/>
        <v>#DIV/0!</v>
      </c>
    </row>
    <row r="5732" spans="1:24" hidden="1" x14ac:dyDescent="0.3">
      <c r="A5732" s="18" t="str">
        <f t="shared" si="356"/>
        <v>OFF - Agricultural - Agricultural Tractors_1993_175</v>
      </c>
      <c r="B5732" s="1" t="s">
        <v>40</v>
      </c>
      <c r="C5732" s="1">
        <v>2020</v>
      </c>
      <c r="D5732" s="1" t="s">
        <v>113</v>
      </c>
      <c r="E5732" s="1">
        <v>1993</v>
      </c>
      <c r="F5732" s="1">
        <v>175</v>
      </c>
      <c r="G5732" s="1" t="s">
        <v>12</v>
      </c>
      <c r="H5732" s="1">
        <v>1.2118290972966201E-8</v>
      </c>
      <c r="I5732" s="1">
        <v>1.11464040369343E-8</v>
      </c>
      <c r="J5732" s="1">
        <v>1.333544E-8</v>
      </c>
      <c r="K5732" s="1">
        <v>1.8730669999999999E-7</v>
      </c>
      <c r="L5732" s="1">
        <v>9.0625529999999996E-8</v>
      </c>
      <c r="M5732" s="1">
        <v>4.7785829999999996E-6</v>
      </c>
      <c r="N5732" s="1">
        <v>3.4257347999999998E-10</v>
      </c>
      <c r="O5732" s="1">
        <v>2.5883329600000002E-10</v>
      </c>
      <c r="P5732" s="1">
        <v>4.7470220000000003E-11</v>
      </c>
      <c r="Q5732" s="1">
        <v>0</v>
      </c>
      <c r="R5732" s="1">
        <v>0</v>
      </c>
      <c r="S5732" s="1">
        <v>0</v>
      </c>
      <c r="T5732" s="1">
        <v>0</v>
      </c>
      <c r="U5732" s="1">
        <v>0</v>
      </c>
      <c r="V5732" s="1">
        <f t="shared" si="357"/>
        <v>0</v>
      </c>
      <c r="W5732" s="1">
        <f t="shared" si="358"/>
        <v>0</v>
      </c>
      <c r="X5732" s="1" t="e">
        <f t="shared" si="359"/>
        <v>#DIV/0!</v>
      </c>
    </row>
    <row r="5733" spans="1:24" hidden="1" x14ac:dyDescent="0.3">
      <c r="A5733" s="18" t="str">
        <f t="shared" si="356"/>
        <v>OFF - Agricultural - Agricultural Tractors_1996_100</v>
      </c>
      <c r="B5733" s="1" t="s">
        <v>40</v>
      </c>
      <c r="C5733" s="1">
        <v>2020</v>
      </c>
      <c r="D5733" s="1" t="s">
        <v>113</v>
      </c>
      <c r="E5733" s="1">
        <v>1996</v>
      </c>
      <c r="F5733" s="1">
        <v>100</v>
      </c>
      <c r="G5733" s="1" t="s">
        <v>12</v>
      </c>
      <c r="H5733" s="1">
        <v>1.44833107514364E-6</v>
      </c>
      <c r="I5733" s="1">
        <v>1.3321749229171201E-6</v>
      </c>
      <c r="J5733" s="1">
        <v>1.5938000000000001E-6</v>
      </c>
      <c r="K5733" s="1">
        <v>1.936648E-5</v>
      </c>
      <c r="L5733" s="1">
        <v>3.1498939999999999E-6</v>
      </c>
      <c r="M5733" s="1">
        <v>2.008344E-4</v>
      </c>
      <c r="N5733" s="1">
        <v>1.4002659E-8</v>
      </c>
      <c r="O5733" s="1">
        <v>1.0579786799999999E-8</v>
      </c>
      <c r="P5733" s="1">
        <v>1.9403409999999998E-9</v>
      </c>
      <c r="Q5733" s="1">
        <v>2.5573622413445701E-9</v>
      </c>
      <c r="R5733" s="1">
        <v>7.3</v>
      </c>
      <c r="S5733" s="1">
        <v>0</v>
      </c>
      <c r="T5733" s="1">
        <v>0</v>
      </c>
      <c r="U5733" s="1">
        <v>0</v>
      </c>
      <c r="V5733" s="1">
        <f t="shared" si="357"/>
        <v>0</v>
      </c>
      <c r="W5733" s="1">
        <f t="shared" si="358"/>
        <v>0</v>
      </c>
      <c r="X5733" s="1" t="e">
        <f t="shared" si="359"/>
        <v>#DIV/0!</v>
      </c>
    </row>
    <row r="5734" spans="1:24" hidden="1" x14ac:dyDescent="0.3">
      <c r="A5734" s="18" t="str">
        <f t="shared" si="356"/>
        <v>OFF - Agricultural - Agricultural Tractors_1996_175</v>
      </c>
      <c r="B5734" s="1" t="s">
        <v>40</v>
      </c>
      <c r="C5734" s="1">
        <v>2020</v>
      </c>
      <c r="D5734" s="1" t="s">
        <v>113</v>
      </c>
      <c r="E5734" s="1">
        <v>1996</v>
      </c>
      <c r="F5734" s="1">
        <v>175</v>
      </c>
      <c r="G5734" s="1" t="s">
        <v>12</v>
      </c>
      <c r="H5734" s="1">
        <v>1.0032968660689E-7</v>
      </c>
      <c r="I5734" s="1">
        <v>9.2283245741017902E-8</v>
      </c>
      <c r="J5734" s="1">
        <v>1.104067E-7</v>
      </c>
      <c r="K5734" s="1">
        <v>1.5349530000000001E-6</v>
      </c>
      <c r="L5734" s="1">
        <v>7.6298059999999997E-7</v>
      </c>
      <c r="M5734" s="1">
        <v>4.0805149999999997E-5</v>
      </c>
      <c r="N5734" s="1">
        <v>2.9252943000000001E-9</v>
      </c>
      <c r="O5734" s="1">
        <v>2.21022236E-9</v>
      </c>
      <c r="P5734" s="1">
        <v>4.0535650000000001E-10</v>
      </c>
      <c r="Q5734" s="1">
        <v>0</v>
      </c>
      <c r="R5734" s="1">
        <v>0</v>
      </c>
      <c r="S5734" s="1">
        <v>0</v>
      </c>
      <c r="T5734" s="1">
        <v>0</v>
      </c>
      <c r="U5734" s="1">
        <v>0</v>
      </c>
      <c r="V5734" s="1">
        <f t="shared" si="357"/>
        <v>0</v>
      </c>
      <c r="W5734" s="1">
        <f t="shared" si="358"/>
        <v>0</v>
      </c>
      <c r="X5734" s="1" t="e">
        <f t="shared" si="359"/>
        <v>#DIV/0!</v>
      </c>
    </row>
    <row r="5735" spans="1:24" hidden="1" x14ac:dyDescent="0.3">
      <c r="A5735" s="18" t="str">
        <f t="shared" si="356"/>
        <v>OFF - Agricultural - Agricultural Tractors_1997_100</v>
      </c>
      <c r="B5735" s="1" t="s">
        <v>40</v>
      </c>
      <c r="C5735" s="1">
        <v>2020</v>
      </c>
      <c r="D5735" s="1" t="s">
        <v>113</v>
      </c>
      <c r="E5735" s="1">
        <v>1997</v>
      </c>
      <c r="F5735" s="1">
        <v>100</v>
      </c>
      <c r="G5735" s="1" t="s">
        <v>12</v>
      </c>
      <c r="H5735" s="1">
        <v>4.3729538847678001E-6</v>
      </c>
      <c r="I5735" s="1">
        <v>4.0222429832094204E-6</v>
      </c>
      <c r="J5735" s="1">
        <v>4.8121689999999996E-6</v>
      </c>
      <c r="K5735" s="1">
        <v>5.8759150000000001E-5</v>
      </c>
      <c r="L5735" s="1">
        <v>9.7189600000000002E-6</v>
      </c>
      <c r="M5735" s="1">
        <v>6.212937E-4</v>
      </c>
      <c r="N5735" s="1">
        <v>4.3318088999999897E-8</v>
      </c>
      <c r="O5735" s="1">
        <v>3.27292228E-8</v>
      </c>
      <c r="P5735" s="1">
        <v>6.0025629999999997E-9</v>
      </c>
      <c r="Q5735" s="1">
        <v>1.02294489653783E-8</v>
      </c>
      <c r="R5735" s="1">
        <v>29.2</v>
      </c>
      <c r="S5735" s="1">
        <v>3.65</v>
      </c>
      <c r="T5735" s="1">
        <v>0.01</v>
      </c>
      <c r="U5735" s="1">
        <v>299.3</v>
      </c>
      <c r="V5735" s="1">
        <f t="shared" si="357"/>
        <v>4.4498993352922707</v>
      </c>
      <c r="W5735" s="1">
        <f t="shared" si="358"/>
        <v>10.752307561793172</v>
      </c>
      <c r="X5735" s="1">
        <f t="shared" si="359"/>
        <v>365</v>
      </c>
    </row>
    <row r="5736" spans="1:24" hidden="1" x14ac:dyDescent="0.3">
      <c r="A5736" s="18" t="str">
        <f t="shared" si="356"/>
        <v>OFF - Agricultural - Agricultural Tractors_1997_175</v>
      </c>
      <c r="B5736" s="1" t="s">
        <v>40</v>
      </c>
      <c r="C5736" s="1">
        <v>2020</v>
      </c>
      <c r="D5736" s="1" t="s">
        <v>113</v>
      </c>
      <c r="E5736" s="1">
        <v>1997</v>
      </c>
      <c r="F5736" s="1">
        <v>175</v>
      </c>
      <c r="G5736" s="1" t="s">
        <v>12</v>
      </c>
      <c r="H5736" s="1">
        <v>3.0712733736263402E-7</v>
      </c>
      <c r="I5736" s="1">
        <v>2.8249572490615102E-7</v>
      </c>
      <c r="J5736" s="1">
        <v>3.3797489999999999E-7</v>
      </c>
      <c r="K5736" s="1">
        <v>4.6819699999999998E-6</v>
      </c>
      <c r="L5736" s="1">
        <v>2.3491020000000001E-6</v>
      </c>
      <c r="M5736" s="1">
        <v>1.262333E-4</v>
      </c>
      <c r="N5736" s="1">
        <v>9.0495810000000004E-9</v>
      </c>
      <c r="O5736" s="1">
        <v>6.8374612000000001E-9</v>
      </c>
      <c r="P5736" s="1">
        <v>1.2539950000000001E-9</v>
      </c>
      <c r="Q5736" s="1">
        <v>1.2786811206722801E-9</v>
      </c>
      <c r="R5736" s="1">
        <v>3.65</v>
      </c>
      <c r="S5736" s="1">
        <v>0</v>
      </c>
      <c r="T5736" s="1">
        <v>0</v>
      </c>
      <c r="U5736" s="1">
        <v>0</v>
      </c>
      <c r="V5736" s="1">
        <f t="shared" si="357"/>
        <v>0</v>
      </c>
      <c r="W5736" s="1">
        <f t="shared" si="358"/>
        <v>0</v>
      </c>
      <c r="X5736" s="1" t="e">
        <f t="shared" si="359"/>
        <v>#DIV/0!</v>
      </c>
    </row>
    <row r="5737" spans="1:24" hidden="1" x14ac:dyDescent="0.3">
      <c r="A5737" s="18" t="str">
        <f t="shared" si="356"/>
        <v>OFF - Agricultural - Agricultural Tractors_1998_100</v>
      </c>
      <c r="B5737" s="1" t="s">
        <v>40</v>
      </c>
      <c r="C5737" s="1">
        <v>2020</v>
      </c>
      <c r="D5737" s="1" t="s">
        <v>113</v>
      </c>
      <c r="E5737" s="1">
        <v>1998</v>
      </c>
      <c r="F5737" s="1">
        <v>100</v>
      </c>
      <c r="G5737" s="1" t="s">
        <v>12</v>
      </c>
      <c r="H5737" s="1">
        <v>2.3965253866865801E-5</v>
      </c>
      <c r="I5737" s="1">
        <v>2.2043240506743199E-5</v>
      </c>
      <c r="J5737" s="1">
        <v>2.6372300000000002E-5</v>
      </c>
      <c r="K5737" s="1">
        <v>3.4605710000000002E-4</v>
      </c>
      <c r="L5737" s="1">
        <v>5.2167219999999999E-5</v>
      </c>
      <c r="M5737" s="1">
        <v>2.9671340000000002E-3</v>
      </c>
      <c r="N5737" s="1">
        <v>2.0687571000000001E-7</v>
      </c>
      <c r="O5737" s="1">
        <v>1.5630609200000001E-7</v>
      </c>
      <c r="P5737" s="1">
        <v>2.8666649999999999E-8</v>
      </c>
      <c r="Q5737" s="1">
        <v>4.7311201464874697E-8</v>
      </c>
      <c r="R5737" s="1">
        <v>135.05000000000001</v>
      </c>
      <c r="S5737" s="1">
        <v>25.55</v>
      </c>
      <c r="T5737" s="1">
        <v>0.05</v>
      </c>
      <c r="U5737" s="1">
        <v>2095.1</v>
      </c>
      <c r="V5737" s="1">
        <f t="shared" si="357"/>
        <v>3.4838486773287975</v>
      </c>
      <c r="W5737" s="1">
        <f t="shared" si="358"/>
        <v>8.244826813976097</v>
      </c>
      <c r="X5737" s="1">
        <f t="shared" si="359"/>
        <v>511</v>
      </c>
    </row>
    <row r="5738" spans="1:24" hidden="1" x14ac:dyDescent="0.3">
      <c r="A5738" s="18" t="str">
        <f t="shared" si="356"/>
        <v>OFF - Agricultural - Agricultural Tractors_1998_175</v>
      </c>
      <c r="B5738" s="1" t="s">
        <v>40</v>
      </c>
      <c r="C5738" s="1">
        <v>2020</v>
      </c>
      <c r="D5738" s="1" t="s">
        <v>113</v>
      </c>
      <c r="E5738" s="1">
        <v>1998</v>
      </c>
      <c r="F5738" s="1">
        <v>175</v>
      </c>
      <c r="G5738" s="1" t="s">
        <v>12</v>
      </c>
      <c r="H5738" s="1">
        <v>1.70734588650529E-6</v>
      </c>
      <c r="I5738" s="1">
        <v>1.57041674640757E-6</v>
      </c>
      <c r="J5738" s="1">
        <v>1.8788300000000001E-6</v>
      </c>
      <c r="K5738" s="1">
        <v>2.772612E-5</v>
      </c>
      <c r="L5738" s="1">
        <v>1.2581639999999999E-5</v>
      </c>
      <c r="M5738" s="1">
        <v>6.0285690000000001E-4</v>
      </c>
      <c r="N5738" s="1">
        <v>4.3218413999999897E-8</v>
      </c>
      <c r="O5738" s="1">
        <v>3.2653912800000001E-8</v>
      </c>
      <c r="P5738" s="1">
        <v>5.9887520000000002E-9</v>
      </c>
      <c r="Q5738" s="1">
        <v>8.9507678447060207E-9</v>
      </c>
      <c r="R5738" s="1">
        <v>25.55</v>
      </c>
      <c r="S5738" s="1">
        <v>3.65</v>
      </c>
      <c r="T5738" s="1">
        <v>0.01</v>
      </c>
      <c r="U5738" s="1">
        <v>456.25</v>
      </c>
      <c r="V5738" s="1">
        <f t="shared" si="357"/>
        <v>1.139726486225118</v>
      </c>
      <c r="W5738" s="1">
        <f t="shared" si="358"/>
        <v>9.1310974497388795</v>
      </c>
      <c r="X5738" s="1">
        <f t="shared" si="359"/>
        <v>365</v>
      </c>
    </row>
    <row r="5739" spans="1:24" hidden="1" x14ac:dyDescent="0.3">
      <c r="A5739" s="18" t="str">
        <f t="shared" si="356"/>
        <v>OFF - Agricultural - Agricultural Tractors_1999_100</v>
      </c>
      <c r="B5739" s="1" t="s">
        <v>40</v>
      </c>
      <c r="C5739" s="1">
        <v>2020</v>
      </c>
      <c r="D5739" s="1" t="s">
        <v>113</v>
      </c>
      <c r="E5739" s="1">
        <v>1999</v>
      </c>
      <c r="F5739" s="1">
        <v>100</v>
      </c>
      <c r="G5739" s="1" t="s">
        <v>12</v>
      </c>
      <c r="H5739" s="1">
        <v>2.61728455643611E-5</v>
      </c>
      <c r="I5739" s="1">
        <v>2.40737833500993E-5</v>
      </c>
      <c r="J5739" s="1">
        <v>2.880162E-5</v>
      </c>
      <c r="K5739" s="1">
        <v>3.7995519999999998E-4</v>
      </c>
      <c r="L5739" s="1">
        <v>5.8292989999999998E-5</v>
      </c>
      <c r="M5739" s="1">
        <v>3.3242720000000001E-3</v>
      </c>
      <c r="N5739" s="1">
        <v>2.3177628000000001E-7</v>
      </c>
      <c r="O5739" s="1">
        <v>1.75119856E-7</v>
      </c>
      <c r="P5739" s="1">
        <v>3.2117109999999998E-8</v>
      </c>
      <c r="Q5739" s="1">
        <v>5.3704607068236101E-8</v>
      </c>
      <c r="R5739" s="1">
        <v>153.29999999999899</v>
      </c>
      <c r="S5739" s="1">
        <v>29.2</v>
      </c>
      <c r="T5739" s="1">
        <v>0.05</v>
      </c>
      <c r="U5739" s="1">
        <v>2394.4</v>
      </c>
      <c r="V5739" s="1">
        <f t="shared" si="357"/>
        <v>3.3291720867799026</v>
      </c>
      <c r="W5739" s="1">
        <f t="shared" si="358"/>
        <v>8.0613583806360651</v>
      </c>
      <c r="X5739" s="1">
        <f t="shared" si="359"/>
        <v>584</v>
      </c>
    </row>
    <row r="5740" spans="1:24" hidden="1" x14ac:dyDescent="0.3">
      <c r="A5740" s="18" t="str">
        <f t="shared" si="356"/>
        <v>OFF - Agricultural - Agricultural Tractors_1999_175</v>
      </c>
      <c r="B5740" s="1" t="s">
        <v>40</v>
      </c>
      <c r="C5740" s="1">
        <v>2020</v>
      </c>
      <c r="D5740" s="1" t="s">
        <v>113</v>
      </c>
      <c r="E5740" s="1">
        <v>1999</v>
      </c>
      <c r="F5740" s="1">
        <v>175</v>
      </c>
      <c r="G5740" s="1" t="s">
        <v>12</v>
      </c>
      <c r="H5740" s="1">
        <v>1.8924011235516E-6</v>
      </c>
      <c r="I5740" s="1">
        <v>1.7406305534427601E-6</v>
      </c>
      <c r="J5740" s="1">
        <v>2.082472E-6</v>
      </c>
      <c r="K5740" s="1">
        <v>3.0615789999999998E-5</v>
      </c>
      <c r="L5740" s="1">
        <v>1.4028349999999999E-5</v>
      </c>
      <c r="M5740" s="1">
        <v>6.754199E-4</v>
      </c>
      <c r="N5740" s="1">
        <v>4.8420413999999999E-8</v>
      </c>
      <c r="O5740" s="1">
        <v>3.6584312799999999E-8</v>
      </c>
      <c r="P5740" s="1">
        <v>6.7095900000000002E-9</v>
      </c>
      <c r="Q5740" s="1">
        <v>1.02294489653783E-8</v>
      </c>
      <c r="R5740" s="1">
        <v>29.2</v>
      </c>
      <c r="S5740" s="1">
        <v>3.65</v>
      </c>
      <c r="T5740" s="1">
        <v>0.01</v>
      </c>
      <c r="U5740" s="1">
        <v>456.25</v>
      </c>
      <c r="V5740" s="1">
        <f t="shared" si="357"/>
        <v>1.2632587808488212</v>
      </c>
      <c r="W5740" s="1">
        <f t="shared" si="358"/>
        <v>10.181044037903199</v>
      </c>
      <c r="X5740" s="1">
        <f t="shared" si="359"/>
        <v>365</v>
      </c>
    </row>
    <row r="5741" spans="1:24" hidden="1" x14ac:dyDescent="0.3">
      <c r="A5741" s="18" t="str">
        <f t="shared" si="356"/>
        <v>OFF - Agricultural - Agricultural Tractors_2000_100</v>
      </c>
      <c r="B5741" s="1" t="s">
        <v>40</v>
      </c>
      <c r="C5741" s="1">
        <v>2020</v>
      </c>
      <c r="D5741" s="1" t="s">
        <v>113</v>
      </c>
      <c r="E5741" s="1">
        <v>2000</v>
      </c>
      <c r="F5741" s="1">
        <v>100</v>
      </c>
      <c r="G5741" s="1" t="s">
        <v>12</v>
      </c>
      <c r="H5741" s="1">
        <v>2.99253752366101E-5</v>
      </c>
      <c r="I5741" s="1">
        <v>2.75253601426339E-5</v>
      </c>
      <c r="J5741" s="1">
        <v>3.2931049999999997E-5</v>
      </c>
      <c r="K5741" s="1">
        <v>4.3686430000000002E-4</v>
      </c>
      <c r="L5741" s="1">
        <v>6.8240520000000006E-5</v>
      </c>
      <c r="M5741" s="1">
        <v>3.9018130000000001E-3</v>
      </c>
      <c r="N5741" s="1">
        <v>2.7204371999999999E-7</v>
      </c>
      <c r="O5741" s="1">
        <v>2.05544144E-7</v>
      </c>
      <c r="P5741" s="1">
        <v>3.7696959999999997E-8</v>
      </c>
      <c r="Q5741" s="1">
        <v>6.2655374912942203E-8</v>
      </c>
      <c r="R5741" s="1">
        <v>178.85</v>
      </c>
      <c r="S5741" s="1">
        <v>32.85</v>
      </c>
      <c r="T5741" s="1">
        <v>0.06</v>
      </c>
      <c r="U5741" s="1">
        <v>2693.7</v>
      </c>
      <c r="V5741" s="1">
        <f t="shared" si="357"/>
        <v>3.383548331219743</v>
      </c>
      <c r="W5741" s="1">
        <f t="shared" si="358"/>
        <v>8.3884496468380494</v>
      </c>
      <c r="X5741" s="1">
        <f t="shared" si="359"/>
        <v>547.5</v>
      </c>
    </row>
    <row r="5742" spans="1:24" hidden="1" x14ac:dyDescent="0.3">
      <c r="A5742" s="18" t="str">
        <f t="shared" si="356"/>
        <v>OFF - Agricultural - Agricultural Tractors_2000_175</v>
      </c>
      <c r="B5742" s="1" t="s">
        <v>40</v>
      </c>
      <c r="C5742" s="1">
        <v>2020</v>
      </c>
      <c r="D5742" s="1" t="s">
        <v>113</v>
      </c>
      <c r="E5742" s="1">
        <v>2000</v>
      </c>
      <c r="F5742" s="1">
        <v>175</v>
      </c>
      <c r="G5742" s="1" t="s">
        <v>12</v>
      </c>
      <c r="H5742" s="1">
        <v>2.1971713107223499E-6</v>
      </c>
      <c r="I5742" s="1">
        <v>2.0209581716024202E-6</v>
      </c>
      <c r="J5742" s="1">
        <v>2.4178529999999999E-6</v>
      </c>
      <c r="K5742" s="1">
        <v>3.5409440000000003E-5</v>
      </c>
      <c r="L5742" s="1">
        <v>1.6386099999999999E-5</v>
      </c>
      <c r="M5742" s="1">
        <v>7.9276300000000004E-4</v>
      </c>
      <c r="N5742" s="1">
        <v>5.6832660000000001E-8</v>
      </c>
      <c r="O5742" s="1">
        <v>4.2940232000000001E-8</v>
      </c>
      <c r="P5742" s="1">
        <v>7.8752699999999994E-9</v>
      </c>
      <c r="Q5742" s="1">
        <v>1.15081300860506E-8</v>
      </c>
      <c r="R5742" s="1">
        <v>32.85</v>
      </c>
      <c r="S5742" s="1">
        <v>3.65</v>
      </c>
      <c r="T5742" s="1">
        <v>0.01</v>
      </c>
      <c r="U5742" s="1">
        <v>456.25</v>
      </c>
      <c r="V5742" s="1">
        <f t="shared" si="357"/>
        <v>1.4667059307648136</v>
      </c>
      <c r="W5742" s="1">
        <f t="shared" si="358"/>
        <v>11.892175894491199</v>
      </c>
      <c r="X5742" s="1">
        <f t="shared" si="359"/>
        <v>365</v>
      </c>
    </row>
    <row r="5743" spans="1:24" hidden="1" x14ac:dyDescent="0.3">
      <c r="A5743" s="18" t="str">
        <f t="shared" si="356"/>
        <v>OFF - Agricultural - Agricultural Tractors_2001_100</v>
      </c>
      <c r="B5743" s="1" t="s">
        <v>40</v>
      </c>
      <c r="C5743" s="1">
        <v>2020</v>
      </c>
      <c r="D5743" s="1" t="s">
        <v>113</v>
      </c>
      <c r="E5743" s="1">
        <v>2001</v>
      </c>
      <c r="F5743" s="1">
        <v>100</v>
      </c>
      <c r="G5743" s="1" t="s">
        <v>12</v>
      </c>
      <c r="H5743" s="1">
        <v>3.1729009967840098E-5</v>
      </c>
      <c r="I5743" s="1">
        <v>2.91843433684193E-5</v>
      </c>
      <c r="J5743" s="1">
        <v>3.4915839999999998E-5</v>
      </c>
      <c r="K5743" s="1">
        <v>4.6591489999999998E-4</v>
      </c>
      <c r="L5743" s="1">
        <v>7.4130989999999998E-5</v>
      </c>
      <c r="M5743" s="1">
        <v>4.2498220000000003E-3</v>
      </c>
      <c r="N5743" s="1">
        <v>2.9630780999999998E-7</v>
      </c>
      <c r="O5743" s="1">
        <v>2.23877012E-7</v>
      </c>
      <c r="P5743" s="1">
        <v>4.1059209999999998E-8</v>
      </c>
      <c r="Q5743" s="1">
        <v>6.7770099395631295E-8</v>
      </c>
      <c r="R5743" s="1">
        <v>193.45</v>
      </c>
      <c r="S5743" s="1">
        <v>36.5</v>
      </c>
      <c r="T5743" s="1">
        <v>0.06</v>
      </c>
      <c r="U5743" s="1">
        <v>2993</v>
      </c>
      <c r="V5743" s="1">
        <f t="shared" si="357"/>
        <v>3.228730603750023</v>
      </c>
      <c r="W5743" s="1">
        <f t="shared" si="358"/>
        <v>8.2012808401332435</v>
      </c>
      <c r="X5743" s="1">
        <f t="shared" si="359"/>
        <v>608.33333333333337</v>
      </c>
    </row>
    <row r="5744" spans="1:24" hidden="1" x14ac:dyDescent="0.3">
      <c r="A5744" s="18" t="str">
        <f t="shared" si="356"/>
        <v>OFF - Agricultural - Agricultural Tractors_2001_175</v>
      </c>
      <c r="B5744" s="1" t="s">
        <v>40</v>
      </c>
      <c r="C5744" s="1">
        <v>2020</v>
      </c>
      <c r="D5744" s="1" t="s">
        <v>113</v>
      </c>
      <c r="E5744" s="1">
        <v>2001</v>
      </c>
      <c r="F5744" s="1">
        <v>175</v>
      </c>
      <c r="G5744" s="1" t="s">
        <v>12</v>
      </c>
      <c r="H5744" s="1">
        <v>2.36699717112897E-6</v>
      </c>
      <c r="I5744" s="1">
        <v>2.1771639980044301E-6</v>
      </c>
      <c r="J5744" s="1">
        <v>2.604736E-6</v>
      </c>
      <c r="K5744" s="1">
        <v>3.7995479999999998E-5</v>
      </c>
      <c r="L5744" s="1">
        <v>1.776107E-5</v>
      </c>
      <c r="M5744" s="1">
        <v>8.6347110000000002E-4</v>
      </c>
      <c r="N5744" s="1">
        <v>6.1901685000000003E-8</v>
      </c>
      <c r="O5744" s="1">
        <v>4.6770162E-8</v>
      </c>
      <c r="P5744" s="1">
        <v>8.5776820000000003E-9</v>
      </c>
      <c r="Q5744" s="1">
        <v>1.27868112067229E-8</v>
      </c>
      <c r="R5744" s="1">
        <v>36.5</v>
      </c>
      <c r="S5744" s="1">
        <v>3.65</v>
      </c>
      <c r="T5744" s="1">
        <v>0.01</v>
      </c>
      <c r="U5744" s="1">
        <v>456.25</v>
      </c>
      <c r="V5744" s="1">
        <f t="shared" si="357"/>
        <v>1.5800719643736076</v>
      </c>
      <c r="W5744" s="1">
        <f t="shared" si="358"/>
        <v>12.890057336057437</v>
      </c>
      <c r="X5744" s="1">
        <f t="shared" si="359"/>
        <v>365</v>
      </c>
    </row>
    <row r="5745" spans="1:24" hidden="1" x14ac:dyDescent="0.3">
      <c r="A5745" s="18" t="str">
        <f t="shared" si="356"/>
        <v>OFF - Agricultural - Agricultural Tractors_2002_100</v>
      </c>
      <c r="B5745" s="1" t="s">
        <v>40</v>
      </c>
      <c r="C5745" s="1">
        <v>2020</v>
      </c>
      <c r="D5745" s="1" t="s">
        <v>113</v>
      </c>
      <c r="E5745" s="1">
        <v>2002</v>
      </c>
      <c r="F5745" s="1">
        <v>100</v>
      </c>
      <c r="G5745" s="1" t="s">
        <v>12</v>
      </c>
      <c r="H5745" s="1">
        <v>3.3953404050565201E-5</v>
      </c>
      <c r="I5745" s="1">
        <v>3.12303410457099E-5</v>
      </c>
      <c r="J5745" s="1">
        <v>3.7363649999999999E-5</v>
      </c>
      <c r="K5745" s="1">
        <v>5.0165270000000002E-4</v>
      </c>
      <c r="L5745" s="1">
        <v>8.1336870000000002E-5</v>
      </c>
      <c r="M5745" s="1">
        <v>4.6752870000000002E-3</v>
      </c>
      <c r="N5745" s="1">
        <v>3.2597216999999998E-7</v>
      </c>
      <c r="O5745" s="1">
        <v>2.46290084E-7</v>
      </c>
      <c r="P5745" s="1">
        <v>4.5169789999999999E-8</v>
      </c>
      <c r="Q5745" s="1">
        <v>7.4163504998992804E-8</v>
      </c>
      <c r="R5745" s="1">
        <v>211.7</v>
      </c>
      <c r="S5745" s="1">
        <v>40.15</v>
      </c>
      <c r="T5745" s="1">
        <v>7.0000000000000007E-2</v>
      </c>
      <c r="U5745" s="1">
        <v>3292.2999999999902</v>
      </c>
      <c r="V5745" s="1">
        <f t="shared" si="357"/>
        <v>3.1409854569472002</v>
      </c>
      <c r="W5745" s="1">
        <f t="shared" si="358"/>
        <v>8.1804398296412444</v>
      </c>
      <c r="X5745" s="1">
        <f t="shared" si="359"/>
        <v>573.57142857142844</v>
      </c>
    </row>
    <row r="5746" spans="1:24" hidden="1" x14ac:dyDescent="0.3">
      <c r="A5746" s="18" t="str">
        <f t="shared" si="356"/>
        <v>OFF - Agricultural - Agricultural Tractors_2002_175</v>
      </c>
      <c r="B5746" s="1" t="s">
        <v>40</v>
      </c>
      <c r="C5746" s="1">
        <v>2020</v>
      </c>
      <c r="D5746" s="1" t="s">
        <v>113</v>
      </c>
      <c r="E5746" s="1">
        <v>2002</v>
      </c>
      <c r="F5746" s="1">
        <v>175</v>
      </c>
      <c r="G5746" s="1" t="s">
        <v>12</v>
      </c>
      <c r="H5746" s="1">
        <v>2.5752049863736199E-6</v>
      </c>
      <c r="I5746" s="1">
        <v>2.3686735464664499E-6</v>
      </c>
      <c r="J5746" s="1">
        <v>2.8338560000000001E-6</v>
      </c>
      <c r="K5746" s="1">
        <v>4.1169869999999998E-5</v>
      </c>
      <c r="L5746" s="1">
        <v>1.944401E-5</v>
      </c>
      <c r="M5746" s="1">
        <v>9.499164E-4</v>
      </c>
      <c r="N5746" s="1">
        <v>6.8098886999999994E-8</v>
      </c>
      <c r="O5746" s="1">
        <v>5.1452492400000001E-8</v>
      </c>
      <c r="P5746" s="1">
        <v>9.4364250000000007E-9</v>
      </c>
      <c r="Q5746" s="1">
        <v>1.4065492327395101E-8</v>
      </c>
      <c r="R5746" s="1">
        <v>40.15</v>
      </c>
      <c r="S5746" s="1">
        <v>3.65</v>
      </c>
      <c r="T5746" s="1">
        <v>0.01</v>
      </c>
      <c r="U5746" s="1">
        <v>456.25</v>
      </c>
      <c r="V5746" s="1">
        <f t="shared" si="357"/>
        <v>1.7190595963168354</v>
      </c>
      <c r="W5746" s="1">
        <f t="shared" si="358"/>
        <v>14.111447325125921</v>
      </c>
      <c r="X5746" s="1">
        <f t="shared" si="359"/>
        <v>365</v>
      </c>
    </row>
    <row r="5747" spans="1:24" hidden="1" x14ac:dyDescent="0.3">
      <c r="A5747" s="18" t="str">
        <f t="shared" si="356"/>
        <v>OFF - Agricultural - Agricultural Tractors_2003_100</v>
      </c>
      <c r="B5747" s="1" t="s">
        <v>40</v>
      </c>
      <c r="C5747" s="1">
        <v>2020</v>
      </c>
      <c r="D5747" s="1" t="s">
        <v>113</v>
      </c>
      <c r="E5747" s="1">
        <v>2003</v>
      </c>
      <c r="F5747" s="1">
        <v>100</v>
      </c>
      <c r="G5747" s="1" t="s">
        <v>12</v>
      </c>
      <c r="H5747" s="1">
        <v>3.8043417218037498E-5</v>
      </c>
      <c r="I5747" s="1">
        <v>3.49923351571509E-5</v>
      </c>
      <c r="J5747" s="1">
        <v>4.1864460000000003E-5</v>
      </c>
      <c r="K5747" s="1">
        <v>5.6572489999999996E-4</v>
      </c>
      <c r="L5747" s="1">
        <v>9.351536E-5</v>
      </c>
      <c r="M5747" s="1">
        <v>5.3896020000000003E-3</v>
      </c>
      <c r="N5747" s="1">
        <v>3.7577600999999902E-7</v>
      </c>
      <c r="O5747" s="1">
        <v>2.8391965200000003E-7</v>
      </c>
      <c r="P5747" s="1">
        <v>5.2071069999999999E-8</v>
      </c>
      <c r="Q5747" s="1">
        <v>8.5671635085043405E-8</v>
      </c>
      <c r="R5747" s="1">
        <v>244.55</v>
      </c>
      <c r="S5747" s="1">
        <v>43.8</v>
      </c>
      <c r="T5747" s="1">
        <v>0.08</v>
      </c>
      <c r="U5747" s="1">
        <v>3591.6</v>
      </c>
      <c r="V5747" s="1">
        <f t="shared" si="357"/>
        <v>3.2260683406029265</v>
      </c>
      <c r="W5747" s="1">
        <f t="shared" si="358"/>
        <v>8.6215149946754472</v>
      </c>
      <c r="X5747" s="1">
        <f t="shared" si="359"/>
        <v>547.5</v>
      </c>
    </row>
    <row r="5748" spans="1:24" hidden="1" x14ac:dyDescent="0.3">
      <c r="A5748" s="18" t="str">
        <f t="shared" si="356"/>
        <v>OFF - Agricultural - Agricultural Tractors_2003_175</v>
      </c>
      <c r="B5748" s="1" t="s">
        <v>40</v>
      </c>
      <c r="C5748" s="1">
        <v>2020</v>
      </c>
      <c r="D5748" s="1" t="s">
        <v>113</v>
      </c>
      <c r="E5748" s="1">
        <v>2003</v>
      </c>
      <c r="F5748" s="1">
        <v>175</v>
      </c>
      <c r="G5748" s="1" t="s">
        <v>12</v>
      </c>
      <c r="H5748" s="1">
        <v>2.9355011954319998E-6</v>
      </c>
      <c r="I5748" s="1">
        <v>2.7000739995583502E-6</v>
      </c>
      <c r="J5748" s="1">
        <v>3.2303400000000001E-6</v>
      </c>
      <c r="K5748" s="1">
        <v>4.673434E-5</v>
      </c>
      <c r="L5748" s="1">
        <v>2.2305019999999999E-5</v>
      </c>
      <c r="M5748" s="1">
        <v>1.0950490000000001E-3</v>
      </c>
      <c r="N5748" s="1">
        <v>7.8503355000000002E-8</v>
      </c>
      <c r="O5748" s="1">
        <v>5.9313645999999997E-8</v>
      </c>
      <c r="P5748" s="1">
        <v>1.0878169999999999E-8</v>
      </c>
      <c r="Q5748" s="1">
        <v>1.53441734480674E-8</v>
      </c>
      <c r="R5748" s="1">
        <v>43.8</v>
      </c>
      <c r="S5748" s="1">
        <v>7.3</v>
      </c>
      <c r="T5748" s="1">
        <v>0.01</v>
      </c>
      <c r="U5748" s="1">
        <v>912.5</v>
      </c>
      <c r="V5748" s="1">
        <f t="shared" si="357"/>
        <v>0.97978637170804062</v>
      </c>
      <c r="W5748" s="1">
        <f t="shared" si="358"/>
        <v>8.0939095077579193</v>
      </c>
      <c r="X5748" s="1">
        <f t="shared" si="359"/>
        <v>730</v>
      </c>
    </row>
    <row r="5749" spans="1:24" hidden="1" x14ac:dyDescent="0.3">
      <c r="A5749" s="18" t="str">
        <f t="shared" si="356"/>
        <v>OFF - Agricultural - Agricultural Tractors_2004_100</v>
      </c>
      <c r="B5749" s="1" t="s">
        <v>40</v>
      </c>
      <c r="C5749" s="1">
        <v>2020</v>
      </c>
      <c r="D5749" s="1" t="s">
        <v>113</v>
      </c>
      <c r="E5749" s="1">
        <v>2004</v>
      </c>
      <c r="F5749" s="1">
        <v>100</v>
      </c>
      <c r="G5749" s="1" t="s">
        <v>12</v>
      </c>
      <c r="H5749" s="1">
        <v>1.0316228341598201E-5</v>
      </c>
      <c r="I5749" s="1">
        <v>9.4888668286020408E-6</v>
      </c>
      <c r="J5749" s="1">
        <v>1.135238E-5</v>
      </c>
      <c r="K5749" s="1">
        <v>6.9344679999999996E-4</v>
      </c>
      <c r="L5749" s="1">
        <v>4.0599139999999998E-5</v>
      </c>
      <c r="M5749" s="1">
        <v>7.8311330000000005E-3</v>
      </c>
      <c r="N5749" s="1">
        <v>5.4600534000000004E-7</v>
      </c>
      <c r="O5749" s="1">
        <v>4.12537368E-7</v>
      </c>
      <c r="P5749" s="1">
        <v>7.5659660000000001E-8</v>
      </c>
      <c r="Q5749" s="1">
        <v>1.18917344222522E-7</v>
      </c>
      <c r="R5749" s="1">
        <v>339.45</v>
      </c>
      <c r="S5749" s="1">
        <v>65.7</v>
      </c>
      <c r="T5749" s="1">
        <v>0.12</v>
      </c>
      <c r="U5749" s="1">
        <v>5387.4</v>
      </c>
      <c r="V5749" s="1">
        <f t="shared" si="357"/>
        <v>0.58320834598915772</v>
      </c>
      <c r="W5749" s="1">
        <f t="shared" si="358"/>
        <v>2.4953198011601354</v>
      </c>
      <c r="X5749" s="1">
        <f t="shared" si="359"/>
        <v>547.5</v>
      </c>
    </row>
    <row r="5750" spans="1:24" hidden="1" x14ac:dyDescent="0.3">
      <c r="A5750" s="18" t="str">
        <f t="shared" si="356"/>
        <v>OFF - Agricultural - Agricultural Tractors_2004_175</v>
      </c>
      <c r="B5750" s="1" t="s">
        <v>40</v>
      </c>
      <c r="C5750" s="1">
        <v>2020</v>
      </c>
      <c r="D5750" s="1" t="s">
        <v>113</v>
      </c>
      <c r="E5750" s="1">
        <v>2004</v>
      </c>
      <c r="F5750" s="1">
        <v>175</v>
      </c>
      <c r="G5750" s="1" t="s">
        <v>12</v>
      </c>
      <c r="H5750" s="1">
        <v>2.35063006672791E-6</v>
      </c>
      <c r="I5750" s="1">
        <v>2.1621095353763299E-6</v>
      </c>
      <c r="J5750" s="1">
        <v>2.5867250000000002E-6</v>
      </c>
      <c r="K5750" s="1">
        <v>6.6850959999999998E-5</v>
      </c>
      <c r="L5750" s="1">
        <v>1.036224E-5</v>
      </c>
      <c r="M5750" s="1">
        <v>1.5911149999999999E-3</v>
      </c>
      <c r="N5750" s="1">
        <v>1.14066E-7</v>
      </c>
      <c r="O5750" s="1">
        <v>8.6183199999999996E-8</v>
      </c>
      <c r="P5750" s="1">
        <v>1.5806059999999999E-8</v>
      </c>
      <c r="Q5750" s="1">
        <v>2.3016260172101199E-8</v>
      </c>
      <c r="R5750" s="1">
        <v>65.7</v>
      </c>
      <c r="S5750" s="1">
        <v>7.3</v>
      </c>
      <c r="T5750" s="1">
        <v>0.02</v>
      </c>
      <c r="U5750" s="1">
        <v>912.5</v>
      </c>
      <c r="V5750" s="1">
        <f t="shared" si="357"/>
        <v>0.78457311068075875</v>
      </c>
      <c r="W5750" s="1">
        <f t="shared" si="358"/>
        <v>3.76018640008704</v>
      </c>
      <c r="X5750" s="1">
        <f t="shared" si="359"/>
        <v>365</v>
      </c>
    </row>
    <row r="5751" spans="1:24" hidden="1" x14ac:dyDescent="0.3">
      <c r="A5751" s="18" t="str">
        <f t="shared" si="356"/>
        <v>OFF - Agricultural - Agricultural Tractors_2005_100</v>
      </c>
      <c r="B5751" s="1" t="s">
        <v>40</v>
      </c>
      <c r="C5751" s="1">
        <v>2020</v>
      </c>
      <c r="D5751" s="1" t="s">
        <v>113</v>
      </c>
      <c r="E5751" s="1">
        <v>2005</v>
      </c>
      <c r="F5751" s="1">
        <v>100</v>
      </c>
      <c r="G5751" s="1" t="s">
        <v>12</v>
      </c>
      <c r="H5751" s="1">
        <v>1.6079137507849101E-5</v>
      </c>
      <c r="I5751" s="1">
        <v>1.4789590679719601E-5</v>
      </c>
      <c r="J5751" s="1">
        <v>1.7694110000000001E-5</v>
      </c>
      <c r="K5751" s="1">
        <v>1.0733509999999999E-3</v>
      </c>
      <c r="L5751" s="1">
        <v>6.4152659999999997E-5</v>
      </c>
      <c r="M5751" s="1">
        <v>1.2765510000000001E-2</v>
      </c>
      <c r="N5751" s="1">
        <v>8.9004231000000001E-7</v>
      </c>
      <c r="O5751" s="1">
        <v>6.72476412E-7</v>
      </c>
      <c r="P5751" s="1">
        <v>1.2333270000000001E-7</v>
      </c>
      <c r="Q5751" s="1">
        <v>1.9180216810084299E-7</v>
      </c>
      <c r="R5751" s="1">
        <v>547.5</v>
      </c>
      <c r="S5751" s="1">
        <v>105.85</v>
      </c>
      <c r="T5751" s="1">
        <v>0.19</v>
      </c>
      <c r="U5751" s="1">
        <v>8679.6999999999898</v>
      </c>
      <c r="V5751" s="1">
        <f t="shared" si="357"/>
        <v>0.56420904018031393</v>
      </c>
      <c r="W5751" s="1">
        <f t="shared" si="358"/>
        <v>2.4473639269305494</v>
      </c>
      <c r="X5751" s="1">
        <f t="shared" si="359"/>
        <v>557.10526315789468</v>
      </c>
    </row>
    <row r="5752" spans="1:24" hidden="1" x14ac:dyDescent="0.3">
      <c r="A5752" s="18" t="str">
        <f t="shared" si="356"/>
        <v>OFF - Agricultural - Agricultural Tractors_2005_175</v>
      </c>
      <c r="B5752" s="1" t="s">
        <v>40</v>
      </c>
      <c r="C5752" s="1">
        <v>2020</v>
      </c>
      <c r="D5752" s="1" t="s">
        <v>113</v>
      </c>
      <c r="E5752" s="1">
        <v>2005</v>
      </c>
      <c r="F5752" s="1">
        <v>175</v>
      </c>
      <c r="G5752" s="1" t="s">
        <v>12</v>
      </c>
      <c r="H5752" s="1">
        <v>3.6387405390030698E-6</v>
      </c>
      <c r="I5752" s="1">
        <v>3.3469135477750201E-6</v>
      </c>
      <c r="J5752" s="1">
        <v>4.004212E-6</v>
      </c>
      <c r="K5752" s="1">
        <v>1.072548E-4</v>
      </c>
      <c r="L5752" s="1">
        <v>1.6322490000000001E-5</v>
      </c>
      <c r="M5752" s="1">
        <v>2.593672E-3</v>
      </c>
      <c r="N5752" s="1">
        <v>1.8593865000000001E-7</v>
      </c>
      <c r="O5752" s="1">
        <v>1.4048698000000001E-7</v>
      </c>
      <c r="P5752" s="1">
        <v>2.5765420000000001E-8</v>
      </c>
      <c r="Q5752" s="1">
        <v>3.7081752499496402E-8</v>
      </c>
      <c r="R5752" s="1">
        <v>105.85</v>
      </c>
      <c r="S5752" s="1">
        <v>14.6</v>
      </c>
      <c r="T5752" s="1">
        <v>0.03</v>
      </c>
      <c r="U5752" s="1">
        <v>1825</v>
      </c>
      <c r="V5752" s="1">
        <f t="shared" si="357"/>
        <v>0.60725377932815183</v>
      </c>
      <c r="W5752" s="1">
        <f t="shared" si="358"/>
        <v>2.9615027693605205</v>
      </c>
      <c r="X5752" s="1">
        <f t="shared" si="359"/>
        <v>486.66666666666669</v>
      </c>
    </row>
    <row r="5753" spans="1:24" hidden="1" x14ac:dyDescent="0.3">
      <c r="A5753" s="18" t="str">
        <f t="shared" si="356"/>
        <v>OFF - Agricultural - Agricultural Tractors_2006_100</v>
      </c>
      <c r="B5753" s="1" t="s">
        <v>40</v>
      </c>
      <c r="C5753" s="1">
        <v>2020</v>
      </c>
      <c r="D5753" s="1" t="s">
        <v>113</v>
      </c>
      <c r="E5753" s="1">
        <v>2006</v>
      </c>
      <c r="F5753" s="1">
        <v>100</v>
      </c>
      <c r="G5753" s="1" t="s">
        <v>12</v>
      </c>
      <c r="H5753" s="1">
        <v>1.5893720596961701E-5</v>
      </c>
      <c r="I5753" s="1">
        <v>1.46190442050854E-5</v>
      </c>
      <c r="J5753" s="1">
        <v>1.7490069999999998E-5</v>
      </c>
      <c r="K5753" s="1">
        <v>1.0528759999999999E-3</v>
      </c>
      <c r="L5753" s="1">
        <v>6.4359620000000001E-5</v>
      </c>
      <c r="M5753" s="1">
        <v>1.322474E-2</v>
      </c>
      <c r="N5753" s="1">
        <v>9.2206080000000003E-7</v>
      </c>
      <c r="O5753" s="1">
        <v>6.9666816000000005E-7</v>
      </c>
      <c r="P5753" s="1">
        <v>1.277695E-7</v>
      </c>
      <c r="Q5753" s="1">
        <v>1.98195573704204E-7</v>
      </c>
      <c r="R5753" s="1">
        <v>565.75</v>
      </c>
      <c r="S5753" s="1">
        <v>109.5</v>
      </c>
      <c r="T5753" s="1">
        <v>0.2</v>
      </c>
      <c r="U5753" s="1">
        <v>8979</v>
      </c>
      <c r="V5753" s="1">
        <f t="shared" si="357"/>
        <v>0.53911275675767911</v>
      </c>
      <c r="W5753" s="1">
        <f t="shared" si="358"/>
        <v>2.3734172819593011</v>
      </c>
      <c r="X5753" s="1">
        <f t="shared" si="359"/>
        <v>547.5</v>
      </c>
    </row>
    <row r="5754" spans="1:24" hidden="1" x14ac:dyDescent="0.3">
      <c r="A5754" s="18" t="str">
        <f t="shared" si="356"/>
        <v>OFF - Agricultural - Agricultural Tractors_2006_175</v>
      </c>
      <c r="B5754" s="1" t="s">
        <v>40</v>
      </c>
      <c r="C5754" s="1">
        <v>2020</v>
      </c>
      <c r="D5754" s="1" t="s">
        <v>113</v>
      </c>
      <c r="E5754" s="1">
        <v>2006</v>
      </c>
      <c r="F5754" s="1">
        <v>175</v>
      </c>
      <c r="G5754" s="1" t="s">
        <v>12</v>
      </c>
      <c r="H5754" s="1">
        <v>3.5696835535636198E-6</v>
      </c>
      <c r="I5754" s="1">
        <v>3.28339493256782E-6</v>
      </c>
      <c r="J5754" s="1">
        <v>3.9282190000000002E-6</v>
      </c>
      <c r="K5754" s="1">
        <v>1.093327E-4</v>
      </c>
      <c r="L5754" s="1">
        <v>1.632025E-5</v>
      </c>
      <c r="M5754" s="1">
        <v>2.6869789999999999E-3</v>
      </c>
      <c r="N5754" s="1">
        <v>1.9262772000000001E-7</v>
      </c>
      <c r="O5754" s="1">
        <v>1.45540944E-7</v>
      </c>
      <c r="P5754" s="1">
        <v>2.6692320000000001E-8</v>
      </c>
      <c r="Q5754" s="1">
        <v>3.8360433620168602E-8</v>
      </c>
      <c r="R5754" s="1">
        <v>109.5</v>
      </c>
      <c r="S5754" s="1">
        <v>14.6</v>
      </c>
      <c r="T5754" s="1">
        <v>0.03</v>
      </c>
      <c r="U5754" s="1">
        <v>1825</v>
      </c>
      <c r="V5754" s="1">
        <f t="shared" si="357"/>
        <v>0.59572915564377105</v>
      </c>
      <c r="W5754" s="1">
        <f t="shared" si="358"/>
        <v>2.9610963505969998</v>
      </c>
      <c r="X5754" s="1">
        <f t="shared" si="359"/>
        <v>486.66666666666669</v>
      </c>
    </row>
    <row r="5755" spans="1:24" hidden="1" x14ac:dyDescent="0.3">
      <c r="A5755" s="18" t="str">
        <f t="shared" si="356"/>
        <v>OFF - Agricultural - Agricultural Tractors_2007_100</v>
      </c>
      <c r="B5755" s="1" t="s">
        <v>40</v>
      </c>
      <c r="C5755" s="1">
        <v>2020</v>
      </c>
      <c r="D5755" s="1" t="s">
        <v>113</v>
      </c>
      <c r="E5755" s="1">
        <v>2007</v>
      </c>
      <c r="F5755" s="1">
        <v>100</v>
      </c>
      <c r="G5755" s="1" t="s">
        <v>12</v>
      </c>
      <c r="H5755" s="1">
        <v>9.5834480602741192E-6</v>
      </c>
      <c r="I5755" s="1">
        <v>8.8148555258401402E-6</v>
      </c>
      <c r="J5755" s="1">
        <v>1.0546E-5</v>
      </c>
      <c r="K5755" s="1">
        <v>7.1236439999999997E-4</v>
      </c>
      <c r="L5755" s="1">
        <v>2.4304120000000001E-5</v>
      </c>
      <c r="M5755" s="1">
        <v>9.4797149999999997E-3</v>
      </c>
      <c r="N5755" s="1">
        <v>6.6094847999999999E-7</v>
      </c>
      <c r="O5755" s="1">
        <v>4.9938329600000001E-7</v>
      </c>
      <c r="P5755" s="1">
        <v>9.1587269999999998E-8</v>
      </c>
      <c r="Q5755" s="1">
        <v>1.4065492327395099E-7</v>
      </c>
      <c r="R5755" s="1">
        <v>401.5</v>
      </c>
      <c r="S5755" s="1">
        <v>80.3</v>
      </c>
      <c r="T5755" s="1">
        <v>0.14000000000000001</v>
      </c>
      <c r="U5755" s="1">
        <v>6584.5999999999904</v>
      </c>
      <c r="V5755" s="1">
        <f t="shared" si="357"/>
        <v>0.44327618726978174</v>
      </c>
      <c r="W5755" s="1">
        <f t="shared" si="358"/>
        <v>1.2221910633663433</v>
      </c>
      <c r="X5755" s="1">
        <f t="shared" si="359"/>
        <v>573.57142857142844</v>
      </c>
    </row>
    <row r="5756" spans="1:24" hidden="1" x14ac:dyDescent="0.3">
      <c r="A5756" s="18" t="str">
        <f t="shared" si="356"/>
        <v>OFF - Agricultural - Agricultural Tractors_2007_175</v>
      </c>
      <c r="B5756" s="1" t="s">
        <v>40</v>
      </c>
      <c r="C5756" s="1">
        <v>2020</v>
      </c>
      <c r="D5756" s="1" t="s">
        <v>113</v>
      </c>
      <c r="E5756" s="1">
        <v>2007</v>
      </c>
      <c r="F5756" s="1">
        <v>175</v>
      </c>
      <c r="G5756" s="1" t="s">
        <v>12</v>
      </c>
      <c r="H5756" s="1">
        <v>2.1400477445819301E-6</v>
      </c>
      <c r="I5756" s="1">
        <v>1.9684159154664601E-6</v>
      </c>
      <c r="J5756" s="1">
        <v>2.3549920000000001E-6</v>
      </c>
      <c r="K5756" s="1">
        <v>7.7095130000000002E-5</v>
      </c>
      <c r="L5756" s="1">
        <v>4.9878400000000002E-6</v>
      </c>
      <c r="M5756" s="1">
        <v>1.9260709999999999E-3</v>
      </c>
      <c r="N5756" s="1">
        <v>1.3807871999999999E-7</v>
      </c>
      <c r="O5756" s="1">
        <v>1.04326144E-7</v>
      </c>
      <c r="P5756" s="1">
        <v>1.9133490000000001E-8</v>
      </c>
      <c r="Q5756" s="1">
        <v>2.6852303534118001E-8</v>
      </c>
      <c r="R5756" s="1">
        <v>76.649999999999906</v>
      </c>
      <c r="S5756" s="1">
        <v>10.95</v>
      </c>
      <c r="T5756" s="1">
        <v>0.02</v>
      </c>
      <c r="U5756" s="1">
        <v>1368.75</v>
      </c>
      <c r="V5756" s="1">
        <f t="shared" si="357"/>
        <v>0.47619116812914736</v>
      </c>
      <c r="W5756" s="1">
        <f t="shared" si="358"/>
        <v>1.2066379556164266</v>
      </c>
      <c r="X5756" s="1">
        <f t="shared" si="359"/>
        <v>547.5</v>
      </c>
    </row>
    <row r="5757" spans="1:24" hidden="1" x14ac:dyDescent="0.3">
      <c r="A5757" s="18" t="str">
        <f t="shared" si="356"/>
        <v>OFF - Agricultural - Agricultural Tractors_2008_100</v>
      </c>
      <c r="B5757" s="1" t="s">
        <v>40</v>
      </c>
      <c r="C5757" s="1">
        <v>2020</v>
      </c>
      <c r="D5757" s="1" t="s">
        <v>113</v>
      </c>
      <c r="E5757" s="1">
        <v>2008</v>
      </c>
      <c r="F5757" s="1">
        <v>100</v>
      </c>
      <c r="G5757" s="1" t="s">
        <v>12</v>
      </c>
      <c r="H5757" s="1">
        <v>7.6792779972356497E-6</v>
      </c>
      <c r="I5757" s="1">
        <v>7.0633999018573502E-6</v>
      </c>
      <c r="J5757" s="1">
        <v>8.4505770000000005E-6</v>
      </c>
      <c r="K5757" s="1">
        <v>5.6379170000000003E-4</v>
      </c>
      <c r="L5757" s="1">
        <v>1.9459409999999999E-5</v>
      </c>
      <c r="M5757" s="1">
        <v>7.9768770000000003E-3</v>
      </c>
      <c r="N5757" s="1">
        <v>5.5616697E-7</v>
      </c>
      <c r="O5757" s="1">
        <v>4.2021504400000001E-7</v>
      </c>
      <c r="P5757" s="1">
        <v>7.7067760000000002E-8</v>
      </c>
      <c r="Q5757" s="1">
        <v>1.1763866310185E-7</v>
      </c>
      <c r="R5757" s="1">
        <v>335.8</v>
      </c>
      <c r="S5757" s="1">
        <v>65.7</v>
      </c>
      <c r="T5757" s="1">
        <v>0.12</v>
      </c>
      <c r="U5757" s="1">
        <v>5387.4</v>
      </c>
      <c r="V5757" s="1">
        <f t="shared" si="357"/>
        <v>0.43413337421968062</v>
      </c>
      <c r="W5757" s="1">
        <f t="shared" si="358"/>
        <v>1.196021666761748</v>
      </c>
      <c r="X5757" s="1">
        <f t="shared" si="359"/>
        <v>547.5</v>
      </c>
    </row>
    <row r="5758" spans="1:24" hidden="1" x14ac:dyDescent="0.3">
      <c r="A5758" s="18" t="str">
        <f t="shared" si="356"/>
        <v>OFF - Agricultural - Agricultural Tractors_2008_175</v>
      </c>
      <c r="B5758" s="1" t="s">
        <v>40</v>
      </c>
      <c r="C5758" s="1">
        <v>2020</v>
      </c>
      <c r="D5758" s="1" t="s">
        <v>113</v>
      </c>
      <c r="E5758" s="1">
        <v>2008</v>
      </c>
      <c r="F5758" s="1">
        <v>175</v>
      </c>
      <c r="G5758" s="1" t="s">
        <v>12</v>
      </c>
      <c r="H5758" s="1">
        <v>1.69672557951871E-6</v>
      </c>
      <c r="I5758" s="1">
        <v>1.56064818804131E-6</v>
      </c>
      <c r="J5758" s="1">
        <v>1.867143E-6</v>
      </c>
      <c r="K5758" s="1">
        <v>6.3799079999999996E-5</v>
      </c>
      <c r="L5758" s="1">
        <v>4.0052740000000001E-6</v>
      </c>
      <c r="M5758" s="1">
        <v>1.620727E-3</v>
      </c>
      <c r="N5758" s="1">
        <v>1.1618883E-7</v>
      </c>
      <c r="O5758" s="1">
        <v>8.7787116000000001E-8</v>
      </c>
      <c r="P5758" s="1">
        <v>1.6100229999999999E-8</v>
      </c>
      <c r="Q5758" s="1">
        <v>2.3016260172101199E-8</v>
      </c>
      <c r="R5758" s="1">
        <v>65.7</v>
      </c>
      <c r="S5758" s="1">
        <v>10.95</v>
      </c>
      <c r="T5758" s="1">
        <v>0.02</v>
      </c>
      <c r="U5758" s="1">
        <v>1368.75</v>
      </c>
      <c r="V5758" s="1">
        <f t="shared" si="357"/>
        <v>0.37754565885326052</v>
      </c>
      <c r="W5758" s="1">
        <f t="shared" si="358"/>
        <v>0.96893958728500273</v>
      </c>
      <c r="X5758" s="1">
        <f t="shared" si="359"/>
        <v>547.5</v>
      </c>
    </row>
    <row r="5759" spans="1:24" hidden="1" x14ac:dyDescent="0.3">
      <c r="A5759" s="18" t="str">
        <f t="shared" si="356"/>
        <v>OFF - Agricultural - Agricultural Tractors_2009_25</v>
      </c>
      <c r="B5759" s="1" t="s">
        <v>40</v>
      </c>
      <c r="C5759" s="1">
        <v>2020</v>
      </c>
      <c r="D5759" s="1" t="s">
        <v>113</v>
      </c>
      <c r="E5759" s="1">
        <v>2009</v>
      </c>
      <c r="F5759" s="1">
        <v>25</v>
      </c>
      <c r="G5759" s="1" t="s">
        <v>5</v>
      </c>
      <c r="H5759" s="1">
        <v>3.7246159722222202E-6</v>
      </c>
      <c r="I5759" s="1">
        <v>4.4326008264462796E-6</v>
      </c>
      <c r="J5759" s="1">
        <v>5.3634470000000004E-6</v>
      </c>
      <c r="K5759" s="1">
        <v>1.8306169999999999E-5</v>
      </c>
      <c r="L5759" s="1">
        <v>3.3892690000000001E-5</v>
      </c>
      <c r="M5759" s="1">
        <v>4.4458950000000001E-3</v>
      </c>
      <c r="N5759" s="1">
        <v>1.189118E-6</v>
      </c>
      <c r="O5759" s="1">
        <v>1.09398856E-6</v>
      </c>
      <c r="P5759" s="1">
        <v>5.6409969999999997E-8</v>
      </c>
      <c r="Q5759" s="1">
        <v>3.6729012880000603E-8</v>
      </c>
      <c r="R5759" s="1">
        <v>146</v>
      </c>
      <c r="S5759" s="1">
        <v>160.6</v>
      </c>
      <c r="T5759" s="1">
        <v>0.3</v>
      </c>
      <c r="U5759" s="1">
        <v>3693.7999999999902</v>
      </c>
      <c r="V5759" s="1">
        <f t="shared" si="357"/>
        <v>0.3973505759153621</v>
      </c>
      <c r="W5759" s="1">
        <f t="shared" si="358"/>
        <v>3.0382343048963123</v>
      </c>
      <c r="X5759" s="1">
        <f t="shared" si="359"/>
        <v>535.33333333333337</v>
      </c>
    </row>
    <row r="5760" spans="1:24" hidden="1" x14ac:dyDescent="0.3">
      <c r="A5760" s="18" t="str">
        <f t="shared" si="356"/>
        <v>OFF - Agricultural - Agricultural Tractors_2009_100</v>
      </c>
      <c r="B5760" s="1" t="s">
        <v>40</v>
      </c>
      <c r="C5760" s="1">
        <v>2020</v>
      </c>
      <c r="D5760" s="1" t="s">
        <v>113</v>
      </c>
      <c r="E5760" s="1">
        <v>2009</v>
      </c>
      <c r="F5760" s="1">
        <v>100</v>
      </c>
      <c r="G5760" s="1" t="s">
        <v>12</v>
      </c>
      <c r="H5760" s="1">
        <v>7.0065119465958501E-6</v>
      </c>
      <c r="I5760" s="1">
        <v>6.44458968847887E-6</v>
      </c>
      <c r="J5760" s="1">
        <v>7.7102389999999995E-6</v>
      </c>
      <c r="K5760" s="1">
        <v>5.0730779999999997E-4</v>
      </c>
      <c r="L5760" s="1">
        <v>1.773885E-5</v>
      </c>
      <c r="M5760" s="1">
        <v>7.6620660000000004E-3</v>
      </c>
      <c r="N5760" s="1">
        <v>5.3421758999999997E-7</v>
      </c>
      <c r="O5760" s="1">
        <v>4.0363106799999998E-7</v>
      </c>
      <c r="P5760" s="1">
        <v>7.4026240000000001E-8</v>
      </c>
      <c r="Q5760" s="1">
        <v>1.12523938619161E-7</v>
      </c>
      <c r="R5760" s="1">
        <v>321.2</v>
      </c>
      <c r="S5760" s="1">
        <v>65.7</v>
      </c>
      <c r="T5760" s="1">
        <v>0.12</v>
      </c>
      <c r="U5760" s="1">
        <v>5387.4</v>
      </c>
      <c r="V5760" s="1">
        <f t="shared" si="357"/>
        <v>0.39609982526757348</v>
      </c>
      <c r="W5760" s="1">
        <f t="shared" si="358"/>
        <v>1.090271952923374</v>
      </c>
      <c r="X5760" s="1">
        <f t="shared" si="359"/>
        <v>547.5</v>
      </c>
    </row>
    <row r="5761" spans="1:24" hidden="1" x14ac:dyDescent="0.3">
      <c r="A5761" s="18" t="str">
        <f t="shared" si="356"/>
        <v>OFF - Agricultural - Agricultural Tractors_2009_175</v>
      </c>
      <c r="B5761" s="1" t="s">
        <v>40</v>
      </c>
      <c r="C5761" s="1">
        <v>2020</v>
      </c>
      <c r="D5761" s="1" t="s">
        <v>113</v>
      </c>
      <c r="E5761" s="1">
        <v>2009</v>
      </c>
      <c r="F5761" s="1">
        <v>175</v>
      </c>
      <c r="G5761" s="1" t="s">
        <v>12</v>
      </c>
      <c r="H5761" s="1">
        <v>1.52981219313383E-6</v>
      </c>
      <c r="I5761" s="1">
        <v>1.4071212552444901E-6</v>
      </c>
      <c r="J5761" s="1">
        <v>1.6834649999999999E-6</v>
      </c>
      <c r="K5761" s="1">
        <v>6.0249569999999998E-5</v>
      </c>
      <c r="L5761" s="1">
        <v>3.6629379999999999E-6</v>
      </c>
      <c r="M5761" s="1">
        <v>1.5567630000000001E-3</v>
      </c>
      <c r="N5761" s="1">
        <v>1.1160333E-7</v>
      </c>
      <c r="O5761" s="1">
        <v>8.4322515999999998E-8</v>
      </c>
      <c r="P5761" s="1">
        <v>1.5464819999999999E-8</v>
      </c>
      <c r="Q5761" s="1">
        <v>2.17375790514289E-8</v>
      </c>
      <c r="R5761" s="1">
        <v>62.05</v>
      </c>
      <c r="S5761" s="1">
        <v>7.3</v>
      </c>
      <c r="T5761" s="1">
        <v>0.02</v>
      </c>
      <c r="U5761" s="1">
        <v>912.5</v>
      </c>
      <c r="V5761" s="1">
        <f t="shared" si="357"/>
        <v>0.51060757203497853</v>
      </c>
      <c r="W5761" s="1">
        <f t="shared" si="358"/>
        <v>1.3291845828664479</v>
      </c>
      <c r="X5761" s="1">
        <f t="shared" si="359"/>
        <v>365</v>
      </c>
    </row>
    <row r="5762" spans="1:24" hidden="1" x14ac:dyDescent="0.3">
      <c r="A5762" s="18" t="str">
        <f t="shared" si="356"/>
        <v>OFF - Agricultural - Agricultural Tractors_2010_25</v>
      </c>
      <c r="B5762" s="1" t="s">
        <v>40</v>
      </c>
      <c r="C5762" s="1">
        <v>2020</v>
      </c>
      <c r="D5762" s="1" t="s">
        <v>113</v>
      </c>
      <c r="E5762" s="1">
        <v>2010</v>
      </c>
      <c r="F5762" s="1">
        <v>25</v>
      </c>
      <c r="G5762" s="1" t="s">
        <v>5</v>
      </c>
      <c r="H5762" s="1">
        <v>1.17613472222222E-5</v>
      </c>
      <c r="I5762" s="1">
        <v>1.39969752066115E-5</v>
      </c>
      <c r="J5762" s="1">
        <v>1.6936339999999999E-5</v>
      </c>
      <c r="K5762" s="1">
        <v>5.7806010000000003E-5</v>
      </c>
      <c r="L5762" s="1">
        <v>1.070241E-4</v>
      </c>
      <c r="M5762" s="1">
        <v>1.403896E-2</v>
      </c>
      <c r="N5762" s="1">
        <v>3.7549210000000002E-6</v>
      </c>
      <c r="O5762" s="1">
        <v>3.4545273200000001E-6</v>
      </c>
      <c r="P5762" s="1">
        <v>1.7812769999999999E-7</v>
      </c>
      <c r="Q5762" s="1">
        <v>1.17532841216001E-7</v>
      </c>
      <c r="R5762" s="1">
        <v>467.2</v>
      </c>
      <c r="S5762" s="1">
        <v>507.349999999999</v>
      </c>
      <c r="T5762" s="1">
        <v>0.95</v>
      </c>
      <c r="U5762" s="1">
        <v>11669.05</v>
      </c>
      <c r="V5762" s="1">
        <f t="shared" si="357"/>
        <v>0.39717992848283706</v>
      </c>
      <c r="W5762" s="1">
        <f t="shared" si="358"/>
        <v>3.0369293191189866</v>
      </c>
      <c r="X5762" s="1">
        <f t="shared" si="359"/>
        <v>534.05263157894638</v>
      </c>
    </row>
    <row r="5763" spans="1:24" hidden="1" x14ac:dyDescent="0.3">
      <c r="A5763" s="18" t="str">
        <f t="shared" si="356"/>
        <v>OFF - Agricultural - Agricultural Tractors_2010_100</v>
      </c>
      <c r="B5763" s="1" t="s">
        <v>40</v>
      </c>
      <c r="C5763" s="1">
        <v>2020</v>
      </c>
      <c r="D5763" s="1" t="s">
        <v>113</v>
      </c>
      <c r="E5763" s="1">
        <v>2010</v>
      </c>
      <c r="F5763" s="1">
        <v>100</v>
      </c>
      <c r="G5763" s="1" t="s">
        <v>12</v>
      </c>
      <c r="H5763" s="1">
        <v>6.5060444059143603E-6</v>
      </c>
      <c r="I5763" s="1">
        <v>5.9842596445600304E-6</v>
      </c>
      <c r="J5763" s="1">
        <v>7.1595050000000002E-6</v>
      </c>
      <c r="K5763" s="1">
        <v>4.6375300000000002E-4</v>
      </c>
      <c r="L5763" s="1">
        <v>1.645552E-5</v>
      </c>
      <c r="M5763" s="1">
        <v>7.5110979999999999E-3</v>
      </c>
      <c r="N5763" s="1">
        <v>5.2369173000000003E-7</v>
      </c>
      <c r="O5763" s="1">
        <v>3.9567819599999997E-7</v>
      </c>
      <c r="P5763" s="1">
        <v>7.2567679999999996E-8</v>
      </c>
      <c r="Q5763" s="1">
        <v>1.0996657637781599E-7</v>
      </c>
      <c r="R5763" s="1">
        <v>313.89999999999998</v>
      </c>
      <c r="S5763" s="1">
        <v>62.05</v>
      </c>
      <c r="T5763" s="1">
        <v>0.11</v>
      </c>
      <c r="U5763" s="1">
        <v>5088.1000000000004</v>
      </c>
      <c r="V5763" s="1">
        <f t="shared" si="357"/>
        <v>0.38944254158842773</v>
      </c>
      <c r="W5763" s="1">
        <f t="shared" si="358"/>
        <v>1.0708892849903011</v>
      </c>
      <c r="X5763" s="1">
        <f t="shared" si="359"/>
        <v>564.09090909090901</v>
      </c>
    </row>
    <row r="5764" spans="1:24" hidden="1" x14ac:dyDescent="0.3">
      <c r="A5764" s="18" t="str">
        <f t="shared" si="356"/>
        <v>OFF - Agricultural - Agricultural Tractors_2010_175</v>
      </c>
      <c r="B5764" s="1" t="s">
        <v>40</v>
      </c>
      <c r="C5764" s="1">
        <v>2020</v>
      </c>
      <c r="D5764" s="1" t="s">
        <v>113</v>
      </c>
      <c r="E5764" s="1">
        <v>2010</v>
      </c>
      <c r="F5764" s="1">
        <v>175</v>
      </c>
      <c r="G5764" s="1" t="s">
        <v>12</v>
      </c>
      <c r="H5764" s="1">
        <v>1.4016896892967199E-6</v>
      </c>
      <c r="I5764" s="1">
        <v>1.2892741762151199E-6</v>
      </c>
      <c r="J5764" s="1">
        <v>1.542474E-6</v>
      </c>
      <c r="K5764" s="1">
        <v>5.8051170000000002E-5</v>
      </c>
      <c r="L5764" s="1">
        <v>3.4101339999999998E-6</v>
      </c>
      <c r="M5764" s="1">
        <v>1.526091E-3</v>
      </c>
      <c r="N5764" s="1">
        <v>1.0940445E-7</v>
      </c>
      <c r="O5764" s="1">
        <v>8.2661140000000006E-8</v>
      </c>
      <c r="P5764" s="1">
        <v>1.516011E-8</v>
      </c>
      <c r="Q5764" s="1">
        <v>2.17375790514289E-8</v>
      </c>
      <c r="R5764" s="1">
        <v>62.05</v>
      </c>
      <c r="S5764" s="1">
        <v>7.3</v>
      </c>
      <c r="T5764" s="1">
        <v>0.02</v>
      </c>
      <c r="U5764" s="1">
        <v>912.5</v>
      </c>
      <c r="V5764" s="1">
        <f t="shared" si="357"/>
        <v>0.4678439433353711</v>
      </c>
      <c r="W5764" s="1">
        <f t="shared" si="358"/>
        <v>1.2374486104620639</v>
      </c>
      <c r="X5764" s="1">
        <f t="shared" si="359"/>
        <v>365</v>
      </c>
    </row>
    <row r="5765" spans="1:24" hidden="1" x14ac:dyDescent="0.3">
      <c r="A5765" s="18" t="str">
        <f t="shared" si="356"/>
        <v>OFF - Agricultural - Agricultural Tractors_2011_25</v>
      </c>
      <c r="B5765" s="1" t="s">
        <v>40</v>
      </c>
      <c r="C5765" s="1">
        <v>2020</v>
      </c>
      <c r="D5765" s="1" t="s">
        <v>113</v>
      </c>
      <c r="E5765" s="1">
        <v>2011</v>
      </c>
      <c r="F5765" s="1">
        <v>25</v>
      </c>
      <c r="G5765" s="1" t="s">
        <v>5</v>
      </c>
      <c r="H5765" s="1">
        <v>2.3078895833333301E-5</v>
      </c>
      <c r="I5765" s="1">
        <v>2.74657933884297E-5</v>
      </c>
      <c r="J5765" s="1">
        <v>3.323361E-5</v>
      </c>
      <c r="K5765" s="1">
        <v>1.1343080000000001E-4</v>
      </c>
      <c r="L5765" s="1">
        <v>2.1000979999999999E-4</v>
      </c>
      <c r="M5765" s="1">
        <v>2.754817E-2</v>
      </c>
      <c r="N5765" s="1">
        <v>7.847083E-6</v>
      </c>
      <c r="O5765" s="1">
        <v>7.2193163599999997E-6</v>
      </c>
      <c r="P5765" s="1">
        <v>3.4953399999999999E-7</v>
      </c>
      <c r="Q5765" s="1">
        <v>2.30474555822003E-7</v>
      </c>
      <c r="R5765" s="1">
        <v>916.15</v>
      </c>
      <c r="S5765" s="1">
        <v>996.45</v>
      </c>
      <c r="T5765" s="1">
        <v>1.87</v>
      </c>
      <c r="U5765" s="1">
        <v>22918.35</v>
      </c>
      <c r="V5765" s="1">
        <f t="shared" si="357"/>
        <v>0.39682351702462682</v>
      </c>
      <c r="W5765" s="1">
        <f t="shared" si="358"/>
        <v>3.0342042651768115</v>
      </c>
      <c r="X5765" s="1">
        <f t="shared" si="359"/>
        <v>532.86096256684493</v>
      </c>
    </row>
    <row r="5766" spans="1:24" hidden="1" x14ac:dyDescent="0.3">
      <c r="A5766" s="18" t="str">
        <f t="shared" si="356"/>
        <v>OFF - Agricultural - Agricultural Tractors_2011_100</v>
      </c>
      <c r="B5766" s="1" t="s">
        <v>40</v>
      </c>
      <c r="C5766" s="1">
        <v>2020</v>
      </c>
      <c r="D5766" s="1" t="s">
        <v>113</v>
      </c>
      <c r="E5766" s="1">
        <v>2011</v>
      </c>
      <c r="F5766" s="1">
        <v>100</v>
      </c>
      <c r="G5766" s="1" t="s">
        <v>12</v>
      </c>
      <c r="H5766" s="1">
        <v>6.3063077553594498E-6</v>
      </c>
      <c r="I5766" s="1">
        <v>5.8005418733796202E-6</v>
      </c>
      <c r="J5766" s="1">
        <v>6.9397069999999998E-6</v>
      </c>
      <c r="K5766" s="1">
        <v>4.4158519999999999E-4</v>
      </c>
      <c r="L5766" s="1">
        <v>1.5932710000000001E-5</v>
      </c>
      <c r="M5766" s="1">
        <v>7.7099880000000001E-3</v>
      </c>
      <c r="N5766" s="1">
        <v>5.3755884000000003E-7</v>
      </c>
      <c r="O5766" s="1">
        <v>4.06155568E-7</v>
      </c>
      <c r="P5766" s="1">
        <v>7.448923E-8</v>
      </c>
      <c r="Q5766" s="1">
        <v>1.1124525749848899E-7</v>
      </c>
      <c r="R5766" s="1">
        <v>317.55</v>
      </c>
      <c r="S5766" s="1">
        <v>65.7</v>
      </c>
      <c r="T5766" s="1">
        <v>0.12</v>
      </c>
      <c r="U5766" s="1">
        <v>5387.4</v>
      </c>
      <c r="V5766" s="1">
        <f t="shared" si="357"/>
        <v>0.35651511322906526</v>
      </c>
      <c r="W5766" s="1">
        <f t="shared" si="358"/>
        <v>0.97926228853966146</v>
      </c>
      <c r="X5766" s="1">
        <f t="shared" si="359"/>
        <v>547.5</v>
      </c>
    </row>
    <row r="5767" spans="1:24" hidden="1" x14ac:dyDescent="0.3">
      <c r="A5767" s="18" t="str">
        <f t="shared" si="356"/>
        <v>OFF - Agricultural - Agricultural Tractors_2011_175</v>
      </c>
      <c r="B5767" s="1" t="s">
        <v>40</v>
      </c>
      <c r="C5767" s="1">
        <v>2020</v>
      </c>
      <c r="D5767" s="1" t="s">
        <v>113</v>
      </c>
      <c r="E5767" s="1">
        <v>2011</v>
      </c>
      <c r="F5767" s="1">
        <v>175</v>
      </c>
      <c r="G5767" s="1" t="s">
        <v>12</v>
      </c>
      <c r="H5767" s="1">
        <v>1.3382304698397599E-6</v>
      </c>
      <c r="I5767" s="1">
        <v>1.2309043861586101E-6</v>
      </c>
      <c r="J5767" s="1">
        <v>1.472641E-6</v>
      </c>
      <c r="K5767" s="1">
        <v>5.8550259999999998E-5</v>
      </c>
      <c r="L5767" s="1">
        <v>3.315016E-6</v>
      </c>
      <c r="M5767" s="1">
        <v>1.5665E-3</v>
      </c>
      <c r="N5767" s="1">
        <v>1.1230137E-7</v>
      </c>
      <c r="O5767" s="1">
        <v>8.4849923999999998E-8</v>
      </c>
      <c r="P5767" s="1">
        <v>1.556154E-8</v>
      </c>
      <c r="Q5767" s="1">
        <v>2.17375790514289E-8</v>
      </c>
      <c r="R5767" s="1">
        <v>62.05</v>
      </c>
      <c r="S5767" s="1">
        <v>7.3</v>
      </c>
      <c r="T5767" s="1">
        <v>0.02</v>
      </c>
      <c r="U5767" s="1">
        <v>912.5</v>
      </c>
      <c r="V5767" s="1">
        <f t="shared" si="357"/>
        <v>0.44666307020886326</v>
      </c>
      <c r="W5767" s="1">
        <f t="shared" si="358"/>
        <v>1.2029327712223359</v>
      </c>
      <c r="X5767" s="1">
        <f t="shared" si="359"/>
        <v>365</v>
      </c>
    </row>
    <row r="5768" spans="1:24" hidden="1" x14ac:dyDescent="0.3">
      <c r="A5768" s="18" t="str">
        <f t="shared" si="356"/>
        <v>OFF - Agricultural - Agricultural Tractors_2012_25</v>
      </c>
      <c r="B5768" s="1" t="s">
        <v>40</v>
      </c>
      <c r="C5768" s="1">
        <v>2020</v>
      </c>
      <c r="D5768" s="1" t="s">
        <v>113</v>
      </c>
      <c r="E5768" s="1">
        <v>2012</v>
      </c>
      <c r="F5768" s="1">
        <v>25</v>
      </c>
      <c r="G5768" s="1" t="s">
        <v>5</v>
      </c>
      <c r="H5768" s="1">
        <v>3.5292236111111098E-5</v>
      </c>
      <c r="I5768" s="1">
        <v>4.2000677685950398E-5</v>
      </c>
      <c r="J5768" s="1">
        <v>5.0820820000000001E-5</v>
      </c>
      <c r="K5768" s="1">
        <v>1.734583E-4</v>
      </c>
      <c r="L5768" s="1">
        <v>3.211469E-4</v>
      </c>
      <c r="M5768" s="1">
        <v>4.212664E-2</v>
      </c>
      <c r="N5768" s="1">
        <v>1.199975E-5</v>
      </c>
      <c r="O5768" s="1">
        <v>1.103977E-5</v>
      </c>
      <c r="P5768" s="1">
        <v>5.3450719999999999E-7</v>
      </c>
      <c r="Q5768" s="1">
        <v>3.5259852364800499E-7</v>
      </c>
      <c r="R5768" s="1">
        <v>1401.6</v>
      </c>
      <c r="S5768" s="1">
        <v>1525.69999999999</v>
      </c>
      <c r="T5768" s="1">
        <v>2.86</v>
      </c>
      <c r="U5768" s="1">
        <v>35091.1</v>
      </c>
      <c r="V5768" s="1">
        <f t="shared" si="357"/>
        <v>0.39632175854329849</v>
      </c>
      <c r="W5768" s="1">
        <f t="shared" si="358"/>
        <v>3.0303678695475971</v>
      </c>
      <c r="X5768" s="1">
        <f t="shared" si="359"/>
        <v>533.46153846153504</v>
      </c>
    </row>
    <row r="5769" spans="1:24" hidden="1" x14ac:dyDescent="0.3">
      <c r="A5769" s="18" t="str">
        <f t="shared" si="356"/>
        <v>OFF - Agricultural - Agricultural Tractors_2012_100</v>
      </c>
      <c r="B5769" s="1" t="s">
        <v>40</v>
      </c>
      <c r="C5769" s="1">
        <v>2020</v>
      </c>
      <c r="D5769" s="1" t="s">
        <v>113</v>
      </c>
      <c r="E5769" s="1">
        <v>2012</v>
      </c>
      <c r="F5769" s="1">
        <v>100</v>
      </c>
      <c r="G5769" s="1" t="s">
        <v>12</v>
      </c>
      <c r="H5769" s="1">
        <v>6.4848683116465304E-6</v>
      </c>
      <c r="I5769" s="1">
        <v>5.9647818730524803E-6</v>
      </c>
      <c r="J5769" s="1">
        <v>7.136202E-6</v>
      </c>
      <c r="K5769" s="1">
        <v>4.449109E-4</v>
      </c>
      <c r="L5769" s="1">
        <v>1.6363439999999999E-5</v>
      </c>
      <c r="M5769" s="1">
        <v>8.4253069999999999E-3</v>
      </c>
      <c r="N5769" s="1">
        <v>5.8743261E-7</v>
      </c>
      <c r="O5769" s="1">
        <v>4.4383797199999998E-7</v>
      </c>
      <c r="P5769" s="1">
        <v>8.1400209999999995E-8</v>
      </c>
      <c r="Q5769" s="1">
        <v>1.2147470646386699E-7</v>
      </c>
      <c r="R5769" s="1">
        <v>346.75</v>
      </c>
      <c r="S5769" s="1">
        <v>69.349999999999994</v>
      </c>
      <c r="T5769" s="1">
        <v>0.13</v>
      </c>
      <c r="U5769" s="1">
        <v>5686.7</v>
      </c>
      <c r="V5769" s="1">
        <f t="shared" si="357"/>
        <v>0.34731444753927004</v>
      </c>
      <c r="W5769" s="1">
        <f t="shared" si="358"/>
        <v>0.95280250718264436</v>
      </c>
      <c r="X5769" s="1">
        <f t="shared" si="359"/>
        <v>533.46153846153845</v>
      </c>
    </row>
    <row r="5770" spans="1:24" hidden="1" x14ac:dyDescent="0.3">
      <c r="A5770" s="18" t="str">
        <f t="shared" ref="A5770:A5833" si="360">D5770&amp;"_"&amp;E5770&amp;"_"&amp;F5770</f>
        <v>OFF - Agricultural - Agricultural Tractors_2012_175</v>
      </c>
      <c r="B5770" s="1" t="s">
        <v>40</v>
      </c>
      <c r="C5770" s="1">
        <v>2020</v>
      </c>
      <c r="D5770" s="1" t="s">
        <v>113</v>
      </c>
      <c r="E5770" s="1">
        <v>2012</v>
      </c>
      <c r="F5770" s="1">
        <v>175</v>
      </c>
      <c r="G5770" s="1" t="s">
        <v>12</v>
      </c>
      <c r="H5770" s="1">
        <v>1.35248296361724E-6</v>
      </c>
      <c r="I5770" s="1">
        <v>1.24401382993514E-6</v>
      </c>
      <c r="J5770" s="1">
        <v>1.4883250000000001E-6</v>
      </c>
      <c r="K5770" s="1">
        <v>6.2848059999999996E-5</v>
      </c>
      <c r="L5770" s="1">
        <v>3.4199589999999998E-6</v>
      </c>
      <c r="M5770" s="1">
        <v>1.711838E-3</v>
      </c>
      <c r="N5770" s="1">
        <v>1.2272049000000001E-7</v>
      </c>
      <c r="O5770" s="1">
        <v>9.2722147999999996E-8</v>
      </c>
      <c r="P5770" s="1">
        <v>1.7005319999999999E-8</v>
      </c>
      <c r="Q5770" s="1">
        <v>2.4294941292773498E-8</v>
      </c>
      <c r="R5770" s="1">
        <v>69.349999999999994</v>
      </c>
      <c r="S5770" s="1">
        <v>10.95</v>
      </c>
      <c r="T5770" s="1">
        <v>0.02</v>
      </c>
      <c r="U5770" s="1">
        <v>1368.75</v>
      </c>
      <c r="V5770" s="1">
        <f t="shared" si="357"/>
        <v>0.30094676343096383</v>
      </c>
      <c r="W5770" s="1">
        <f t="shared" si="358"/>
        <v>0.8273425643268425</v>
      </c>
      <c r="X5770" s="1">
        <f t="shared" si="359"/>
        <v>547.5</v>
      </c>
    </row>
    <row r="5771" spans="1:24" hidden="1" x14ac:dyDescent="0.3">
      <c r="A5771" s="18" t="str">
        <f t="shared" si="360"/>
        <v>OFF - Agricultural - Agricultural Tractors_2013_25</v>
      </c>
      <c r="B5771" s="1" t="s">
        <v>40</v>
      </c>
      <c r="C5771" s="1">
        <v>2020</v>
      </c>
      <c r="D5771" s="1" t="s">
        <v>113</v>
      </c>
      <c r="E5771" s="1">
        <v>2013</v>
      </c>
      <c r="F5771" s="1">
        <v>25</v>
      </c>
      <c r="G5771" s="1" t="s">
        <v>5</v>
      </c>
      <c r="H5771" s="1">
        <v>5.0721437499999998E-5</v>
      </c>
      <c r="I5771" s="1">
        <v>6.03627024793388E-5</v>
      </c>
      <c r="J5771" s="1">
        <v>7.3038869999999994E-5</v>
      </c>
      <c r="K5771" s="1">
        <v>2.4929150000000002E-4</v>
      </c>
      <c r="L5771" s="1">
        <v>4.6154719999999999E-4</v>
      </c>
      <c r="M5771" s="1">
        <v>6.0543729999999997E-2</v>
      </c>
      <c r="N5771" s="1">
        <v>1.724585E-5</v>
      </c>
      <c r="O5771" s="1">
        <v>1.5866182000000001E-5</v>
      </c>
      <c r="P5771" s="1">
        <v>7.6818509999999996E-7</v>
      </c>
      <c r="Q5771" s="1">
        <v>5.0594215242200803E-7</v>
      </c>
      <c r="R5771" s="1">
        <v>2011.1499999999901</v>
      </c>
      <c r="S5771" s="1">
        <v>2190</v>
      </c>
      <c r="T5771" s="1">
        <v>4.1100000000000003</v>
      </c>
      <c r="U5771" s="1">
        <v>50370</v>
      </c>
      <c r="V5771" s="1">
        <f t="shared" ref="V5771:V5834" si="361">IFERROR(CONVERT(I5771,"ton","g")*365/U5771,0)</f>
        <v>0.39681248227837923</v>
      </c>
      <c r="W5771" s="1">
        <f t="shared" ref="W5771:W5834" si="362">IFERROR(CONVERT(L5771,"ton","g")*365/U5771,0)</f>
        <v>3.0341201205052748</v>
      </c>
      <c r="X5771" s="1">
        <f t="shared" ref="X5771:X5834" si="363">S5771/T5771</f>
        <v>532.8467153284671</v>
      </c>
    </row>
    <row r="5772" spans="1:24" hidden="1" x14ac:dyDescent="0.3">
      <c r="A5772" s="18" t="str">
        <f t="shared" si="360"/>
        <v>OFF - Agricultural - Agricultural Tractors_2013_100</v>
      </c>
      <c r="B5772" s="1" t="s">
        <v>40</v>
      </c>
      <c r="C5772" s="1">
        <v>2020</v>
      </c>
      <c r="D5772" s="1" t="s">
        <v>113</v>
      </c>
      <c r="E5772" s="1">
        <v>2013</v>
      </c>
      <c r="F5772" s="1">
        <v>100</v>
      </c>
      <c r="G5772" s="1" t="s">
        <v>12</v>
      </c>
      <c r="H5772" s="1">
        <v>7.2828807412314497E-6</v>
      </c>
      <c r="I5772" s="1">
        <v>6.6987937057846901E-6</v>
      </c>
      <c r="J5772" s="1">
        <v>8.0143659999999994E-6</v>
      </c>
      <c r="K5772" s="1">
        <v>4.879749E-4</v>
      </c>
      <c r="L5772" s="1">
        <v>1.8351109999999999E-5</v>
      </c>
      <c r="M5772" s="1">
        <v>1.009494E-2</v>
      </c>
      <c r="N5772" s="1">
        <v>7.0384346999999997E-7</v>
      </c>
      <c r="O5772" s="1">
        <v>5.3179284400000002E-7</v>
      </c>
      <c r="P5772" s="1">
        <v>9.7531209999999996E-8</v>
      </c>
      <c r="Q5772" s="1">
        <v>1.4449096663596801E-7</v>
      </c>
      <c r="R5772" s="1">
        <v>412.45</v>
      </c>
      <c r="S5772" s="1">
        <v>83.95</v>
      </c>
      <c r="T5772" s="1">
        <v>0.15</v>
      </c>
      <c r="U5772" s="1">
        <v>6883.9</v>
      </c>
      <c r="V5772" s="1">
        <f t="shared" si="361"/>
        <v>0.32221863341972012</v>
      </c>
      <c r="W5772" s="1">
        <f t="shared" si="362"/>
        <v>0.88270662534790034</v>
      </c>
      <c r="X5772" s="1">
        <f t="shared" si="363"/>
        <v>559.66666666666674</v>
      </c>
    </row>
    <row r="5773" spans="1:24" hidden="1" x14ac:dyDescent="0.3">
      <c r="A5773" s="18" t="str">
        <f t="shared" si="360"/>
        <v>OFF - Agricultural - Agricultural Tractors_2013_175</v>
      </c>
      <c r="B5773" s="1" t="s">
        <v>40</v>
      </c>
      <c r="C5773" s="1">
        <v>2020</v>
      </c>
      <c r="D5773" s="1" t="s">
        <v>113</v>
      </c>
      <c r="E5773" s="1">
        <v>2013</v>
      </c>
      <c r="F5773" s="1">
        <v>175</v>
      </c>
      <c r="G5773" s="1" t="s">
        <v>12</v>
      </c>
      <c r="H5773" s="1">
        <v>1.4888176445945601E-6</v>
      </c>
      <c r="I5773" s="1">
        <v>1.36941446949808E-6</v>
      </c>
      <c r="J5773" s="1">
        <v>1.638353E-6</v>
      </c>
      <c r="K5773" s="1">
        <v>7.3943429999999996E-5</v>
      </c>
      <c r="L5773" s="1">
        <v>3.8549180000000002E-6</v>
      </c>
      <c r="M5773" s="1">
        <v>2.0510709999999998E-3</v>
      </c>
      <c r="N5773" s="1">
        <v>1.4703993000000001E-7</v>
      </c>
      <c r="O5773" s="1">
        <v>1.1109683600000001E-7</v>
      </c>
      <c r="P5773" s="1">
        <v>2.0375239999999999E-8</v>
      </c>
      <c r="Q5773" s="1">
        <v>2.94096657754626E-8</v>
      </c>
      <c r="R5773" s="1">
        <v>83.95</v>
      </c>
      <c r="S5773" s="1">
        <v>10.95</v>
      </c>
      <c r="T5773" s="1">
        <v>0.02</v>
      </c>
      <c r="U5773" s="1">
        <v>1368.75</v>
      </c>
      <c r="V5773" s="1">
        <f t="shared" si="361"/>
        <v>0.3312831758570276</v>
      </c>
      <c r="W5773" s="1">
        <f t="shared" si="362"/>
        <v>0.93256607561368554</v>
      </c>
      <c r="X5773" s="1">
        <f t="shared" si="363"/>
        <v>547.5</v>
      </c>
    </row>
    <row r="5774" spans="1:24" hidden="1" x14ac:dyDescent="0.3">
      <c r="A5774" s="18" t="str">
        <f t="shared" si="360"/>
        <v>OFF - Agricultural - Agricultural Tractors_2014_25</v>
      </c>
      <c r="B5774" s="1" t="s">
        <v>40</v>
      </c>
      <c r="C5774" s="1">
        <v>2020</v>
      </c>
      <c r="D5774" s="1" t="s">
        <v>113</v>
      </c>
      <c r="E5774" s="1">
        <v>2014</v>
      </c>
      <c r="F5774" s="1">
        <v>25</v>
      </c>
      <c r="G5774" s="1" t="s">
        <v>5</v>
      </c>
      <c r="H5774" s="1">
        <v>7.3798958333333304E-5</v>
      </c>
      <c r="I5774" s="1">
        <v>8.7826859504132196E-5</v>
      </c>
      <c r="J5774" s="1">
        <v>1.0627050000000001E-4</v>
      </c>
      <c r="K5774" s="1">
        <v>3.6271550000000001E-4</v>
      </c>
      <c r="L5774" s="1">
        <v>6.715445E-4</v>
      </c>
      <c r="M5774" s="1">
        <v>8.8090260000000004E-2</v>
      </c>
      <c r="N5774" s="1">
        <v>2.5092469999999999E-5</v>
      </c>
      <c r="O5774" s="1">
        <v>2.30850724E-5</v>
      </c>
      <c r="P5774" s="1">
        <v>1.1176980000000001E-6</v>
      </c>
      <c r="Q5774" s="1">
        <v>7.3641670824401198E-7</v>
      </c>
      <c r="R5774" s="1">
        <v>2927.2999999999902</v>
      </c>
      <c r="S5774" s="1">
        <v>3186.45</v>
      </c>
      <c r="T5774" s="1">
        <v>5.98</v>
      </c>
      <c r="U5774" s="1">
        <v>73288.350000000006</v>
      </c>
      <c r="V5774" s="1">
        <f t="shared" si="361"/>
        <v>0.39680853978919611</v>
      </c>
      <c r="W5774" s="1">
        <f t="shared" si="362"/>
        <v>3.0340899578212559</v>
      </c>
      <c r="X5774" s="1">
        <f t="shared" si="363"/>
        <v>532.85117056856177</v>
      </c>
    </row>
    <row r="5775" spans="1:24" hidden="1" x14ac:dyDescent="0.3">
      <c r="A5775" s="18" t="str">
        <f t="shared" si="360"/>
        <v>OFF - Agricultural - Agricultural Tractors_2014_100</v>
      </c>
      <c r="B5775" s="1" t="s">
        <v>40</v>
      </c>
      <c r="C5775" s="1">
        <v>2020</v>
      </c>
      <c r="D5775" s="1" t="s">
        <v>113</v>
      </c>
      <c r="E5775" s="1">
        <v>2014</v>
      </c>
      <c r="F5775" s="1">
        <v>100</v>
      </c>
      <c r="G5775" s="1" t="s">
        <v>12</v>
      </c>
      <c r="H5775" s="1">
        <v>9.5591759288792895E-6</v>
      </c>
      <c r="I5775" s="1">
        <v>8.7925300193831696E-6</v>
      </c>
      <c r="J5775" s="1">
        <v>1.051929E-5</v>
      </c>
      <c r="K5775" s="1">
        <v>6.2295679999999998E-4</v>
      </c>
      <c r="L5775" s="1">
        <v>2.404785E-5</v>
      </c>
      <c r="M5775" s="1">
        <v>1.419986E-2</v>
      </c>
      <c r="N5775" s="1">
        <v>9.9004859999999995E-7</v>
      </c>
      <c r="O5775" s="1">
        <v>7.4803671999999998E-7</v>
      </c>
      <c r="P5775" s="1">
        <v>1.3719049999999999E-7</v>
      </c>
      <c r="Q5775" s="1">
        <v>2.0203161706622099E-7</v>
      </c>
      <c r="R5775" s="1">
        <v>576.70000000000005</v>
      </c>
      <c r="S5775" s="1">
        <v>120.45</v>
      </c>
      <c r="T5775" s="1">
        <v>0.22</v>
      </c>
      <c r="U5775" s="1">
        <v>9876.9</v>
      </c>
      <c r="V5775" s="1">
        <f t="shared" si="361"/>
        <v>0.29476899702794962</v>
      </c>
      <c r="W5775" s="1">
        <f t="shared" si="362"/>
        <v>0.80620260716219527</v>
      </c>
      <c r="X5775" s="1">
        <f t="shared" si="363"/>
        <v>547.5</v>
      </c>
    </row>
    <row r="5776" spans="1:24" hidden="1" x14ac:dyDescent="0.3">
      <c r="A5776" s="18" t="str">
        <f t="shared" si="360"/>
        <v>OFF - Agricultural - Agricultural Tractors_2014_175</v>
      </c>
      <c r="B5776" s="1" t="s">
        <v>40</v>
      </c>
      <c r="C5776" s="1">
        <v>2020</v>
      </c>
      <c r="D5776" s="1" t="s">
        <v>113</v>
      </c>
      <c r="E5776" s="1">
        <v>2014</v>
      </c>
      <c r="F5776" s="1">
        <v>175</v>
      </c>
      <c r="G5776" s="1" t="s">
        <v>12</v>
      </c>
      <c r="H5776" s="1">
        <v>1.9089826878182201E-6</v>
      </c>
      <c r="I5776" s="1">
        <v>1.7558822762552001E-6</v>
      </c>
      <c r="J5776" s="1">
        <v>2.100719E-6</v>
      </c>
      <c r="K5776" s="1">
        <v>1.020992E-4</v>
      </c>
      <c r="L5776" s="1">
        <v>5.0809580000000003E-6</v>
      </c>
      <c r="M5776" s="1">
        <v>2.8851010000000002E-3</v>
      </c>
      <c r="N5776" s="1">
        <v>2.0683097999999999E-7</v>
      </c>
      <c r="O5776" s="1">
        <v>1.56272296E-7</v>
      </c>
      <c r="P5776" s="1">
        <v>2.8660450000000001E-8</v>
      </c>
      <c r="Q5776" s="1">
        <v>4.0917795861513201E-8</v>
      </c>
      <c r="R5776" s="1">
        <v>116.8</v>
      </c>
      <c r="S5776" s="1">
        <v>14.6</v>
      </c>
      <c r="T5776" s="1">
        <v>0.03</v>
      </c>
      <c r="U5776" s="1">
        <v>1825</v>
      </c>
      <c r="V5776" s="1">
        <f t="shared" si="361"/>
        <v>0.31858192125103635</v>
      </c>
      <c r="W5776" s="1">
        <f t="shared" si="362"/>
        <v>0.92187351243618398</v>
      </c>
      <c r="X5776" s="1">
        <f t="shared" si="363"/>
        <v>486.66666666666669</v>
      </c>
    </row>
    <row r="5777" spans="1:24" hidden="1" x14ac:dyDescent="0.3">
      <c r="A5777" s="18" t="str">
        <f t="shared" si="360"/>
        <v>OFF - Agricultural - Agricultural Tractors_2015_25</v>
      </c>
      <c r="B5777" s="1" t="s">
        <v>40</v>
      </c>
      <c r="C5777" s="1">
        <v>2020</v>
      </c>
      <c r="D5777" s="1" t="s">
        <v>113</v>
      </c>
      <c r="E5777" s="1">
        <v>2015</v>
      </c>
      <c r="F5777" s="1">
        <v>25</v>
      </c>
      <c r="G5777" s="1" t="s">
        <v>5</v>
      </c>
      <c r="H5777" s="1">
        <v>1.9729120277777701E-4</v>
      </c>
      <c r="I5777" s="1">
        <v>2.3479283636363601E-4</v>
      </c>
      <c r="J5777" s="1">
        <v>2.8409933199999998E-4</v>
      </c>
      <c r="K5777" s="1">
        <v>9.8676351000000001E-4</v>
      </c>
      <c r="L5777" s="1">
        <v>1.7947497E-3</v>
      </c>
      <c r="M5777" s="1">
        <v>0.235778184</v>
      </c>
      <c r="N5777" s="1">
        <v>6.7161308000000005E-5</v>
      </c>
      <c r="O5777" s="1">
        <v>6.1788403359999995E-5</v>
      </c>
      <c r="P5777" s="1">
        <v>3.0146031000000001E-6</v>
      </c>
      <c r="Q5777" s="1">
        <v>1.9723479916560298E-6</v>
      </c>
      <c r="R5777" s="1">
        <v>7840.2</v>
      </c>
      <c r="S5777" s="1">
        <v>8796.4999999999909</v>
      </c>
      <c r="T5777" s="1">
        <v>16.510000000000002</v>
      </c>
      <c r="U5777" s="1">
        <v>196216.69999999899</v>
      </c>
      <c r="V5777" s="1">
        <f t="shared" si="361"/>
        <v>0.39622098703524822</v>
      </c>
      <c r="W5777" s="1">
        <f t="shared" si="362"/>
        <v>3.0287018489519451</v>
      </c>
      <c r="X5777" s="1">
        <f t="shared" si="363"/>
        <v>532.79830405814596</v>
      </c>
    </row>
    <row r="5778" spans="1:24" hidden="1" x14ac:dyDescent="0.3">
      <c r="A5778" s="18" t="str">
        <f t="shared" si="360"/>
        <v>OFF - Agricultural - Agricultural Tractors_2015_100</v>
      </c>
      <c r="B5778" s="1" t="s">
        <v>40</v>
      </c>
      <c r="C5778" s="1">
        <v>2020</v>
      </c>
      <c r="D5778" s="1" t="s">
        <v>113</v>
      </c>
      <c r="E5778" s="1">
        <v>2015</v>
      </c>
      <c r="F5778" s="1">
        <v>100</v>
      </c>
      <c r="G5778" s="1" t="s">
        <v>12</v>
      </c>
      <c r="H5778" s="1">
        <v>9.9321361747448006E-6</v>
      </c>
      <c r="I5778" s="1">
        <v>9.1355788535302702E-6</v>
      </c>
      <c r="J5778" s="1">
        <v>1.092971E-5</v>
      </c>
      <c r="K5778" s="1">
        <v>6.2622739999999995E-4</v>
      </c>
      <c r="L5778" s="1">
        <v>2.493935E-5</v>
      </c>
      <c r="M5778" s="1">
        <v>1.5893009999999999E-2</v>
      </c>
      <c r="N5778" s="1">
        <v>1.1080988999999899E-6</v>
      </c>
      <c r="O5778" s="1">
        <v>8.3723027999999899E-7</v>
      </c>
      <c r="P5778" s="1">
        <v>1.5354869999999999E-7</v>
      </c>
      <c r="Q5778" s="1">
        <v>2.2376919611765001E-7</v>
      </c>
      <c r="R5778" s="1">
        <v>638.75</v>
      </c>
      <c r="S5778" s="1">
        <v>135.05000000000001</v>
      </c>
      <c r="T5778" s="1">
        <v>0.24</v>
      </c>
      <c r="U5778" s="1">
        <v>11074.1</v>
      </c>
      <c r="V5778" s="1">
        <f t="shared" si="361"/>
        <v>0.27315945046108625</v>
      </c>
      <c r="W5778" s="1">
        <f t="shared" si="362"/>
        <v>0.74570196919970333</v>
      </c>
      <c r="X5778" s="1">
        <f t="shared" si="363"/>
        <v>562.70833333333337</v>
      </c>
    </row>
    <row r="5779" spans="1:24" hidden="1" x14ac:dyDescent="0.3">
      <c r="A5779" s="18" t="str">
        <f t="shared" si="360"/>
        <v>OFF - Agricultural - Agricultural Tractors_2015_175</v>
      </c>
      <c r="B5779" s="1" t="s">
        <v>40</v>
      </c>
      <c r="C5779" s="1">
        <v>2020</v>
      </c>
      <c r="D5779" s="1" t="s">
        <v>113</v>
      </c>
      <c r="E5779" s="1">
        <v>2015</v>
      </c>
      <c r="F5779" s="1">
        <v>175</v>
      </c>
      <c r="G5779" s="1" t="s">
        <v>12</v>
      </c>
      <c r="H5779" s="1">
        <v>1.92928458551541E-6</v>
      </c>
      <c r="I5779" s="1">
        <v>1.7745559617570801E-6</v>
      </c>
      <c r="J5779" s="1">
        <v>2.1230599999999998E-6</v>
      </c>
      <c r="K5779" s="1">
        <v>1.121335E-4</v>
      </c>
      <c r="L5779" s="1">
        <v>5.3045910000000004E-6</v>
      </c>
      <c r="M5779" s="1">
        <v>3.2291139999999999E-3</v>
      </c>
      <c r="N5779" s="1">
        <v>2.3149304999999999E-7</v>
      </c>
      <c r="O5779" s="1">
        <v>1.7490585999999901E-7</v>
      </c>
      <c r="P5779" s="1">
        <v>3.2077859999999999E-8</v>
      </c>
      <c r="Q5779" s="1">
        <v>4.4753839223530099E-8</v>
      </c>
      <c r="R5779" s="1">
        <v>127.74999999999901</v>
      </c>
      <c r="S5779" s="1">
        <v>18.25</v>
      </c>
      <c r="T5779" s="1">
        <v>0.03</v>
      </c>
      <c r="U5779" s="1">
        <v>2281.25</v>
      </c>
      <c r="V5779" s="1">
        <f t="shared" si="361"/>
        <v>0.25757601420512749</v>
      </c>
      <c r="W5779" s="1">
        <f t="shared" si="362"/>
        <v>0.76995904114261449</v>
      </c>
      <c r="X5779" s="1">
        <f t="shared" si="363"/>
        <v>608.33333333333337</v>
      </c>
    </row>
    <row r="5780" spans="1:24" hidden="1" x14ac:dyDescent="0.3">
      <c r="A5780" s="18" t="str">
        <f t="shared" si="360"/>
        <v>OFF - Agricultural - Agricultural Tractors_2016_25</v>
      </c>
      <c r="B5780" s="1" t="s">
        <v>40</v>
      </c>
      <c r="C5780" s="1">
        <v>2020</v>
      </c>
      <c r="D5780" s="1" t="s">
        <v>113</v>
      </c>
      <c r="E5780" s="1">
        <v>2016</v>
      </c>
      <c r="F5780" s="1">
        <v>25</v>
      </c>
      <c r="G5780" s="1" t="s">
        <v>5</v>
      </c>
      <c r="H5780" s="1">
        <v>2.3461041666666599E-4</v>
      </c>
      <c r="I5780" s="1">
        <v>2.7920578512396598E-4</v>
      </c>
      <c r="J5780" s="1">
        <v>3.3783899999999999E-4</v>
      </c>
      <c r="K5780" s="1">
        <v>1.2154525999999899E-3</v>
      </c>
      <c r="L5780" s="1">
        <v>2.1329381000000001E-3</v>
      </c>
      <c r="M5780" s="1">
        <v>0.28106904999999999</v>
      </c>
      <c r="N5780" s="1">
        <v>8.0062399999999994E-5</v>
      </c>
      <c r="O5780" s="1">
        <v>7.3657407999999999E-5</v>
      </c>
      <c r="P5780" s="1">
        <v>3.65023139999999E-6</v>
      </c>
      <c r="Q5780" s="1">
        <v>2.3515750496420299E-6</v>
      </c>
      <c r="R5780" s="1">
        <v>9347.65</v>
      </c>
      <c r="S5780" s="1">
        <v>11143.449999999901</v>
      </c>
      <c r="T5780" s="1">
        <v>20.919999999999899</v>
      </c>
      <c r="U5780" s="1">
        <v>233975.94999999899</v>
      </c>
      <c r="V5780" s="1">
        <f t="shared" si="361"/>
        <v>0.39513162813625263</v>
      </c>
      <c r="W5780" s="1">
        <f t="shared" si="362"/>
        <v>3.0185309512575107</v>
      </c>
      <c r="X5780" s="1">
        <f t="shared" si="363"/>
        <v>532.6696940726556</v>
      </c>
    </row>
    <row r="5781" spans="1:24" hidden="1" x14ac:dyDescent="0.3">
      <c r="A5781" s="18" t="str">
        <f t="shared" si="360"/>
        <v>OFF - Agricultural - Agricultural Tractors_2016_100</v>
      </c>
      <c r="B5781" s="1" t="s">
        <v>40</v>
      </c>
      <c r="C5781" s="1">
        <v>2020</v>
      </c>
      <c r="D5781" s="1" t="s">
        <v>113</v>
      </c>
      <c r="E5781" s="1">
        <v>2016</v>
      </c>
      <c r="F5781" s="1">
        <v>100</v>
      </c>
      <c r="G5781" s="1" t="s">
        <v>12</v>
      </c>
      <c r="H5781" s="1">
        <v>9.3157185450533794E-6</v>
      </c>
      <c r="I5781" s="1">
        <v>8.5685979177400997E-6</v>
      </c>
      <c r="J5781" s="1">
        <v>1.025138E-5</v>
      </c>
      <c r="K5781" s="1">
        <v>5.6433130000000005E-4</v>
      </c>
      <c r="L5781" s="1">
        <v>2.3340360000000002E-5</v>
      </c>
      <c r="M5781" s="1">
        <v>1.6153870000000001E-2</v>
      </c>
      <c r="N5781" s="1">
        <v>1.126287E-6</v>
      </c>
      <c r="O5781" s="1">
        <v>8.5097240000000003E-7</v>
      </c>
      <c r="P5781" s="1">
        <v>1.560689E-7</v>
      </c>
      <c r="Q5781" s="1">
        <v>2.2632655835899501E-7</v>
      </c>
      <c r="R5781" s="1">
        <v>646.04999999999995</v>
      </c>
      <c r="S5781" s="1">
        <v>135.05000000000001</v>
      </c>
      <c r="T5781" s="1">
        <v>0.25</v>
      </c>
      <c r="U5781" s="1">
        <v>11074.1</v>
      </c>
      <c r="V5781" s="1">
        <f t="shared" si="361"/>
        <v>0.25620637027586002</v>
      </c>
      <c r="W5781" s="1">
        <f t="shared" si="362"/>
        <v>0.69789118055723132</v>
      </c>
      <c r="X5781" s="1">
        <f t="shared" si="363"/>
        <v>540.20000000000005</v>
      </c>
    </row>
    <row r="5782" spans="1:24" hidden="1" x14ac:dyDescent="0.3">
      <c r="A5782" s="18" t="str">
        <f t="shared" si="360"/>
        <v>OFF - Agricultural - Agricultural Tractors_2016_175</v>
      </c>
      <c r="B5782" s="1" t="s">
        <v>40</v>
      </c>
      <c r="C5782" s="1">
        <v>2020</v>
      </c>
      <c r="D5782" s="1" t="s">
        <v>113</v>
      </c>
      <c r="E5782" s="1">
        <v>2016</v>
      </c>
      <c r="F5782" s="1">
        <v>175</v>
      </c>
      <c r="G5782" s="1" t="s">
        <v>12</v>
      </c>
      <c r="H5782" s="1">
        <v>1.75022604615067E-6</v>
      </c>
      <c r="I5782" s="1">
        <v>1.60985791724938E-6</v>
      </c>
      <c r="J5782" s="1">
        <v>1.9260170000000001E-6</v>
      </c>
      <c r="K5782" s="1">
        <v>1.11799E-4</v>
      </c>
      <c r="L5782" s="1">
        <v>5.0031740000000004E-6</v>
      </c>
      <c r="M5782" s="1">
        <v>3.2821130000000001E-3</v>
      </c>
      <c r="N5782" s="1">
        <v>2.3529258E-7</v>
      </c>
      <c r="O5782" s="1">
        <v>1.77776616E-7</v>
      </c>
      <c r="P5782" s="1">
        <v>3.2604360000000001E-8</v>
      </c>
      <c r="Q5782" s="1">
        <v>4.6032520344202398E-8</v>
      </c>
      <c r="R5782" s="1">
        <v>131.4</v>
      </c>
      <c r="S5782" s="1">
        <v>18.25</v>
      </c>
      <c r="T5782" s="1">
        <v>0.03</v>
      </c>
      <c r="U5782" s="1">
        <v>2281.25</v>
      </c>
      <c r="V5782" s="1">
        <f t="shared" si="361"/>
        <v>0.23367016577549124</v>
      </c>
      <c r="W5782" s="1">
        <f t="shared" si="362"/>
        <v>0.72620849669836163</v>
      </c>
      <c r="X5782" s="1">
        <f t="shared" si="363"/>
        <v>608.33333333333337</v>
      </c>
    </row>
    <row r="5783" spans="1:24" hidden="1" x14ac:dyDescent="0.3">
      <c r="A5783" s="18" t="str">
        <f t="shared" si="360"/>
        <v>OFF - Agricultural - Agricultural Tractors_2017_25</v>
      </c>
      <c r="B5783" s="1" t="s">
        <v>40</v>
      </c>
      <c r="C5783" s="1">
        <v>2020</v>
      </c>
      <c r="D5783" s="1" t="s">
        <v>113</v>
      </c>
      <c r="E5783" s="1">
        <v>2017</v>
      </c>
      <c r="F5783" s="1">
        <v>25</v>
      </c>
      <c r="G5783" s="1" t="s">
        <v>5</v>
      </c>
      <c r="H5783" s="1">
        <v>2.69614659722222E-4</v>
      </c>
      <c r="I5783" s="1">
        <v>3.2086372727272702E-4</v>
      </c>
      <c r="J5783" s="1">
        <v>3.8824511E-4</v>
      </c>
      <c r="K5783" s="1">
        <v>1.4503281999999999E-3</v>
      </c>
      <c r="L5783" s="1">
        <v>2.4495160000000001E-3</v>
      </c>
      <c r="M5783" s="1">
        <v>0.32388558000000001</v>
      </c>
      <c r="N5783" s="1">
        <v>9.2258670000000003E-5</v>
      </c>
      <c r="O5783" s="1">
        <v>8.4877976400000004E-5</v>
      </c>
      <c r="P5783" s="1">
        <v>4.2781216000000002E-6</v>
      </c>
      <c r="Q5783" s="1">
        <v>2.7096829252220398E-6</v>
      </c>
      <c r="R5783" s="1">
        <v>10771.15</v>
      </c>
      <c r="S5783" s="1">
        <v>13665.6</v>
      </c>
      <c r="T5783" s="1">
        <v>25.65</v>
      </c>
      <c r="U5783" s="1">
        <v>269541.55</v>
      </c>
      <c r="V5783" s="1">
        <f t="shared" si="361"/>
        <v>0.39416994190872995</v>
      </c>
      <c r="W5783" s="1">
        <f t="shared" si="362"/>
        <v>3.009145307982505</v>
      </c>
      <c r="X5783" s="1">
        <f t="shared" si="363"/>
        <v>532.77192982456143</v>
      </c>
    </row>
    <row r="5784" spans="1:24" hidden="1" x14ac:dyDescent="0.3">
      <c r="A5784" s="18" t="str">
        <f t="shared" si="360"/>
        <v>OFF - Agricultural - Agricultural Tractors_2017_100</v>
      </c>
      <c r="B5784" s="1" t="s">
        <v>40</v>
      </c>
      <c r="C5784" s="1">
        <v>2020</v>
      </c>
      <c r="D5784" s="1" t="s">
        <v>113</v>
      </c>
      <c r="E5784" s="1">
        <v>2017</v>
      </c>
      <c r="F5784" s="1">
        <v>100</v>
      </c>
      <c r="G5784" s="1" t="s">
        <v>12</v>
      </c>
      <c r="H5784" s="1">
        <v>8.6297641214097299E-6</v>
      </c>
      <c r="I5784" s="1">
        <v>7.9376570388726604E-6</v>
      </c>
      <c r="J5784" s="1">
        <v>9.4965290000000006E-6</v>
      </c>
      <c r="K5784" s="1">
        <v>4.9754650000000003E-4</v>
      </c>
      <c r="L5784" s="1">
        <v>2.1565630000000001E-5</v>
      </c>
      <c r="M5784" s="1">
        <v>1.6330770000000001E-2</v>
      </c>
      <c r="N5784" s="1">
        <v>1.1386206E-6</v>
      </c>
      <c r="O5784" s="1">
        <v>8.6029112000000002E-7</v>
      </c>
      <c r="P5784" s="1">
        <v>1.57778E-7</v>
      </c>
      <c r="Q5784" s="1">
        <v>2.27605239479667E-7</v>
      </c>
      <c r="R5784" s="1">
        <v>649.70000000000005</v>
      </c>
      <c r="S5784" s="1">
        <v>138.69999999999999</v>
      </c>
      <c r="T5784" s="1">
        <v>0.25</v>
      </c>
      <c r="U5784" s="1">
        <v>11373.4</v>
      </c>
      <c r="V5784" s="1">
        <f t="shared" si="361"/>
        <v>0.23109503648969401</v>
      </c>
      <c r="W5784" s="1">
        <f t="shared" si="362"/>
        <v>0.62785656111958288</v>
      </c>
      <c r="X5784" s="1">
        <f t="shared" si="363"/>
        <v>554.79999999999995</v>
      </c>
    </row>
    <row r="5785" spans="1:24" hidden="1" x14ac:dyDescent="0.3">
      <c r="A5785" s="18" t="str">
        <f t="shared" si="360"/>
        <v>OFF - Agricultural - Agricultural Tractors_2017_175</v>
      </c>
      <c r="B5785" s="1" t="s">
        <v>40</v>
      </c>
      <c r="C5785" s="1">
        <v>2020</v>
      </c>
      <c r="D5785" s="1" t="s">
        <v>113</v>
      </c>
      <c r="E5785" s="1">
        <v>2017</v>
      </c>
      <c r="F5785" s="1">
        <v>175</v>
      </c>
      <c r="G5785" s="1" t="s">
        <v>12</v>
      </c>
      <c r="H5785" s="1">
        <v>1.5563615975079E-6</v>
      </c>
      <c r="I5785" s="1">
        <v>1.4315413973877599E-6</v>
      </c>
      <c r="J5785" s="1">
        <v>1.712681E-6</v>
      </c>
      <c r="K5785" s="1">
        <v>1.108245E-4</v>
      </c>
      <c r="L5785" s="1">
        <v>4.6652279999999997E-6</v>
      </c>
      <c r="M5785" s="1">
        <v>3.3180559999999998E-3</v>
      </c>
      <c r="N5785" s="1">
        <v>2.3786928000000001E-7</v>
      </c>
      <c r="O5785" s="1">
        <v>1.7972345599999999E-7</v>
      </c>
      <c r="P5785" s="1">
        <v>3.2961409999999998E-8</v>
      </c>
      <c r="Q5785" s="1">
        <v>4.6032520344202398E-8</v>
      </c>
      <c r="R5785" s="1">
        <v>131.4</v>
      </c>
      <c r="S5785" s="1">
        <v>18.25</v>
      </c>
      <c r="T5785" s="1">
        <v>0.03</v>
      </c>
      <c r="U5785" s="1">
        <v>2281.25</v>
      </c>
      <c r="V5785" s="1">
        <f t="shared" si="361"/>
        <v>0.20778760166215229</v>
      </c>
      <c r="W5785" s="1">
        <f t="shared" si="362"/>
        <v>0.67715578403531518</v>
      </c>
      <c r="X5785" s="1">
        <f t="shared" si="363"/>
        <v>608.33333333333337</v>
      </c>
    </row>
    <row r="5786" spans="1:24" hidden="1" x14ac:dyDescent="0.3">
      <c r="A5786" s="18" t="str">
        <f t="shared" si="360"/>
        <v>OFF - Agricultural - Agricultural Tractors_2018_25</v>
      </c>
      <c r="B5786" s="1" t="s">
        <v>40</v>
      </c>
      <c r="C5786" s="1">
        <v>2020</v>
      </c>
      <c r="D5786" s="1" t="s">
        <v>113</v>
      </c>
      <c r="E5786" s="1">
        <v>2018</v>
      </c>
      <c r="F5786" s="1">
        <v>25</v>
      </c>
      <c r="G5786" s="1" t="s">
        <v>5</v>
      </c>
      <c r="H5786" s="1">
        <v>3.9858111111111099E-4</v>
      </c>
      <c r="I5786" s="1">
        <v>4.7434446280991699E-4</v>
      </c>
      <c r="J5786" s="1">
        <v>5.7395679999999998E-4</v>
      </c>
      <c r="K5786" s="1">
        <v>2.395281E-3</v>
      </c>
      <c r="L5786" s="1">
        <v>3.6134180000000002E-3</v>
      </c>
      <c r="M5786" s="1">
        <v>0.4829445</v>
      </c>
      <c r="N5786" s="1">
        <v>1.3756651000000001E-4</v>
      </c>
      <c r="O5786" s="1">
        <v>1.2656118920000001E-4</v>
      </c>
      <c r="P5786" s="1">
        <v>6.7152940000000002E-6</v>
      </c>
      <c r="Q5786" s="1">
        <v>4.0447825434100602E-6</v>
      </c>
      <c r="R5786" s="1">
        <v>16078.25</v>
      </c>
      <c r="S5786" s="1">
        <v>24261.55</v>
      </c>
      <c r="T5786" s="1">
        <v>45.54</v>
      </c>
      <c r="U5786" s="1">
        <v>401952.6</v>
      </c>
      <c r="V5786" s="1">
        <f t="shared" si="361"/>
        <v>0.39075774414719244</v>
      </c>
      <c r="W5786" s="1">
        <f t="shared" si="362"/>
        <v>2.9766787156671755</v>
      </c>
      <c r="X5786" s="1">
        <f t="shared" si="363"/>
        <v>532.75252525252529</v>
      </c>
    </row>
    <row r="5787" spans="1:24" hidden="1" x14ac:dyDescent="0.3">
      <c r="A5787" s="18" t="str">
        <f t="shared" si="360"/>
        <v>OFF - Agricultural - Agricultural Tractors_2018_100</v>
      </c>
      <c r="B5787" s="1" t="s">
        <v>40</v>
      </c>
      <c r="C5787" s="1">
        <v>2020</v>
      </c>
      <c r="D5787" s="1" t="s">
        <v>113</v>
      </c>
      <c r="E5787" s="1">
        <v>2018</v>
      </c>
      <c r="F5787" s="1">
        <v>100</v>
      </c>
      <c r="G5787" s="1" t="s">
        <v>12</v>
      </c>
      <c r="H5787" s="1">
        <v>7.7925527902955101E-6</v>
      </c>
      <c r="I5787" s="1">
        <v>7.1675900565138103E-6</v>
      </c>
      <c r="J5787" s="1">
        <v>8.5752289999999998E-6</v>
      </c>
      <c r="K5787" s="1">
        <v>4.2191560000000002E-4</v>
      </c>
      <c r="L5787" s="1">
        <v>1.9412650000000001E-5</v>
      </c>
      <c r="M5787" s="1">
        <v>1.622823E-2</v>
      </c>
      <c r="N5787" s="1">
        <v>1.1314709999999999E-6</v>
      </c>
      <c r="O5787" s="1">
        <v>8.5488919999999996E-7</v>
      </c>
      <c r="P5787" s="1">
        <v>1.5678729999999999E-7</v>
      </c>
      <c r="Q5787" s="1">
        <v>2.2376919611765001E-7</v>
      </c>
      <c r="R5787" s="1">
        <v>638.75</v>
      </c>
      <c r="S5787" s="1">
        <v>135.05000000000001</v>
      </c>
      <c r="T5787" s="1">
        <v>0.25</v>
      </c>
      <c r="U5787" s="1">
        <v>11074.1</v>
      </c>
      <c r="V5787" s="1">
        <f t="shared" si="361"/>
        <v>0.21431536986964619</v>
      </c>
      <c r="W5787" s="1">
        <f t="shared" si="362"/>
        <v>0.58045022554255121</v>
      </c>
      <c r="X5787" s="1">
        <f t="shared" si="363"/>
        <v>540.20000000000005</v>
      </c>
    </row>
    <row r="5788" spans="1:24" hidden="1" x14ac:dyDescent="0.3">
      <c r="A5788" s="18" t="str">
        <f t="shared" si="360"/>
        <v>OFF - Agricultural - Agricultural Tractors_2018_175</v>
      </c>
      <c r="B5788" s="1" t="s">
        <v>40</v>
      </c>
      <c r="C5788" s="1">
        <v>2020</v>
      </c>
      <c r="D5788" s="1" t="s">
        <v>113</v>
      </c>
      <c r="E5788" s="1">
        <v>2018</v>
      </c>
      <c r="F5788" s="1">
        <v>175</v>
      </c>
      <c r="G5788" s="1" t="s">
        <v>12</v>
      </c>
      <c r="H5788" s="1">
        <v>1.33489543718461E-6</v>
      </c>
      <c r="I5788" s="1">
        <v>1.2278368231224001E-6</v>
      </c>
      <c r="J5788" s="1">
        <v>1.4689710000000001E-6</v>
      </c>
      <c r="K5788" s="1">
        <v>1.079437E-4</v>
      </c>
      <c r="L5788" s="1">
        <v>4.2456649999999999E-6</v>
      </c>
      <c r="M5788" s="1">
        <v>3.2972219999999998E-3</v>
      </c>
      <c r="N5788" s="1">
        <v>2.3637563999999999E-7</v>
      </c>
      <c r="O5788" s="1">
        <v>1.78594928E-7</v>
      </c>
      <c r="P5788" s="1">
        <v>3.2754450000000001E-8</v>
      </c>
      <c r="Q5788" s="1">
        <v>4.6032520344202398E-8</v>
      </c>
      <c r="R5788" s="1">
        <v>131.4</v>
      </c>
      <c r="S5788" s="1">
        <v>18.25</v>
      </c>
      <c r="T5788" s="1">
        <v>0.03</v>
      </c>
      <c r="U5788" s="1">
        <v>2281.25</v>
      </c>
      <c r="V5788" s="1">
        <f t="shared" si="361"/>
        <v>0.17821997266347528</v>
      </c>
      <c r="W5788" s="1">
        <f t="shared" si="362"/>
        <v>0.616256399864336</v>
      </c>
      <c r="X5788" s="1">
        <f t="shared" si="363"/>
        <v>608.33333333333337</v>
      </c>
    </row>
    <row r="5789" spans="1:24" hidden="1" x14ac:dyDescent="0.3">
      <c r="A5789" s="18" t="str">
        <f t="shared" si="360"/>
        <v>OFF - Agricultural - Agricultural Tractors_2019_25</v>
      </c>
      <c r="B5789" s="1" t="s">
        <v>40</v>
      </c>
      <c r="C5789" s="1">
        <v>2020</v>
      </c>
      <c r="D5789" s="1" t="s">
        <v>113</v>
      </c>
      <c r="E5789" s="1">
        <v>2019</v>
      </c>
      <c r="F5789" s="1">
        <v>25</v>
      </c>
      <c r="G5789" s="1" t="s">
        <v>5</v>
      </c>
      <c r="H5789" s="1">
        <v>4.3377819444444401E-4</v>
      </c>
      <c r="I5789" s="1">
        <v>5.1623190082644601E-4</v>
      </c>
      <c r="J5789" s="1">
        <v>6.2464059999999997E-4</v>
      </c>
      <c r="K5789" s="1">
        <v>2.6284429999999998E-3</v>
      </c>
      <c r="L5789" s="1">
        <v>3.93183399999999E-3</v>
      </c>
      <c r="M5789" s="1">
        <v>0.52594739999999995</v>
      </c>
      <c r="N5789" s="1">
        <v>1.4981591E-4</v>
      </c>
      <c r="O5789" s="1">
        <v>1.3783063720000001E-4</v>
      </c>
      <c r="P5789" s="1">
        <v>7.3419649999999901E-6</v>
      </c>
      <c r="Q5789" s="1">
        <v>4.4038086443120703E-6</v>
      </c>
      <c r="R5789" s="1">
        <v>17505.400000000001</v>
      </c>
      <c r="S5789" s="1">
        <v>26754.5</v>
      </c>
      <c r="T5789" s="1">
        <v>50.21</v>
      </c>
      <c r="U5789" s="1">
        <v>437770.05</v>
      </c>
      <c r="V5789" s="1">
        <f t="shared" si="361"/>
        <v>0.39046974889395702</v>
      </c>
      <c r="W5789" s="1">
        <f t="shared" si="362"/>
        <v>2.9739778425449619</v>
      </c>
      <c r="X5789" s="1">
        <f t="shared" si="363"/>
        <v>532.85202150965938</v>
      </c>
    </row>
    <row r="5790" spans="1:24" hidden="1" x14ac:dyDescent="0.3">
      <c r="A5790" s="18" t="str">
        <f t="shared" si="360"/>
        <v>OFF - Agricultural - Agricultural Tractors_2019_100</v>
      </c>
      <c r="B5790" s="1" t="s">
        <v>40</v>
      </c>
      <c r="C5790" s="1">
        <v>2020</v>
      </c>
      <c r="D5790" s="1" t="s">
        <v>113</v>
      </c>
      <c r="E5790" s="1">
        <v>2019</v>
      </c>
      <c r="F5790" s="1">
        <v>100</v>
      </c>
      <c r="G5790" s="1" t="s">
        <v>12</v>
      </c>
      <c r="H5790" s="1">
        <v>7.1295628381037001E-6</v>
      </c>
      <c r="I5790" s="1">
        <v>6.5577718984877796E-6</v>
      </c>
      <c r="J5790" s="1">
        <v>7.8456490000000006E-6</v>
      </c>
      <c r="K5790" s="1">
        <v>3.553923E-4</v>
      </c>
      <c r="L5790" s="1">
        <v>1.7692950000000001E-5</v>
      </c>
      <c r="M5790" s="1">
        <v>1.6506130000000001E-2</v>
      </c>
      <c r="N5790" s="1">
        <v>1.1508471E-6</v>
      </c>
      <c r="O5790" s="1">
        <v>8.6952891999999998E-7</v>
      </c>
      <c r="P5790" s="1">
        <v>1.594722E-7</v>
      </c>
      <c r="Q5790" s="1">
        <v>2.2632655835899501E-7</v>
      </c>
      <c r="R5790" s="1">
        <v>646.04999999999995</v>
      </c>
      <c r="S5790" s="1">
        <v>138.69999999999999</v>
      </c>
      <c r="T5790" s="1">
        <v>0.25</v>
      </c>
      <c r="U5790" s="1">
        <v>11373.4</v>
      </c>
      <c r="V5790" s="1">
        <f t="shared" si="361"/>
        <v>0.19092139264149366</v>
      </c>
      <c r="W5790" s="1">
        <f t="shared" si="362"/>
        <v>0.51510828772731065</v>
      </c>
      <c r="X5790" s="1">
        <f t="shared" si="363"/>
        <v>554.79999999999995</v>
      </c>
    </row>
    <row r="5791" spans="1:24" hidden="1" x14ac:dyDescent="0.3">
      <c r="A5791" s="18" t="str">
        <f t="shared" si="360"/>
        <v>OFF - Agricultural - Agricultural Tractors_2019_175</v>
      </c>
      <c r="B5791" s="1" t="s">
        <v>40</v>
      </c>
      <c r="C5791" s="1">
        <v>2020</v>
      </c>
      <c r="D5791" s="1" t="s">
        <v>113</v>
      </c>
      <c r="E5791" s="1">
        <v>2019</v>
      </c>
      <c r="F5791" s="1">
        <v>175</v>
      </c>
      <c r="G5791" s="1" t="s">
        <v>12</v>
      </c>
      <c r="H5791" s="1">
        <v>1.1424358824069301E-6</v>
      </c>
      <c r="I5791" s="1">
        <v>1.05081252463789E-6</v>
      </c>
      <c r="J5791" s="1">
        <v>1.2571809999999999E-6</v>
      </c>
      <c r="K5791" s="1">
        <v>1.0756969999999999E-4</v>
      </c>
      <c r="L5791" s="1">
        <v>3.9214149999999996E-6</v>
      </c>
      <c r="M5791" s="1">
        <v>3.353684E-3</v>
      </c>
      <c r="N5791" s="1">
        <v>2.4042338999999999E-7</v>
      </c>
      <c r="O5791" s="1">
        <v>1.81653228E-7</v>
      </c>
      <c r="P5791" s="1">
        <v>3.331534E-8</v>
      </c>
      <c r="Q5791" s="1">
        <v>4.7311201464874697E-8</v>
      </c>
      <c r="R5791" s="1">
        <v>135.05000000000001</v>
      </c>
      <c r="S5791" s="1">
        <v>18.25</v>
      </c>
      <c r="T5791" s="1">
        <v>0.03</v>
      </c>
      <c r="U5791" s="1">
        <v>2281.25</v>
      </c>
      <c r="V5791" s="1">
        <f t="shared" si="361"/>
        <v>0.15252497391237885</v>
      </c>
      <c r="W5791" s="1">
        <f t="shared" si="362"/>
        <v>0.569191655553136</v>
      </c>
      <c r="X5791" s="1">
        <f t="shared" si="363"/>
        <v>608.33333333333337</v>
      </c>
    </row>
    <row r="5792" spans="1:24" hidden="1" x14ac:dyDescent="0.3">
      <c r="A5792" s="18" t="str">
        <f t="shared" si="360"/>
        <v>OFF - Agricultural - Agricultural Tractors_2020_25</v>
      </c>
      <c r="B5792" s="1" t="s">
        <v>40</v>
      </c>
      <c r="C5792" s="1">
        <v>2020</v>
      </c>
      <c r="D5792" s="1" t="s">
        <v>113</v>
      </c>
      <c r="E5792" s="1">
        <v>2020</v>
      </c>
      <c r="F5792" s="1">
        <v>25</v>
      </c>
      <c r="G5792" s="1" t="s">
        <v>5</v>
      </c>
      <c r="H5792" s="1">
        <v>4.5833840277777698E-4</v>
      </c>
      <c r="I5792" s="1">
        <v>5.4546057851239597E-4</v>
      </c>
      <c r="J5792" s="1">
        <v>6.6000729999999999E-4</v>
      </c>
      <c r="K5792" s="1">
        <v>2.7908500000000001E-3</v>
      </c>
      <c r="L5792" s="1">
        <v>4.15402999999999E-3</v>
      </c>
      <c r="M5792" s="1">
        <v>0.55594959999999904</v>
      </c>
      <c r="N5792" s="1">
        <v>1.5836202E-4</v>
      </c>
      <c r="O5792" s="1">
        <v>1.4569305839999999E-4</v>
      </c>
      <c r="P5792" s="1">
        <v>7.7787959999999998E-6</v>
      </c>
      <c r="Q5792" s="1">
        <v>4.65632060786207E-6</v>
      </c>
      <c r="R5792" s="1">
        <v>18509.150000000001</v>
      </c>
      <c r="S5792" s="1">
        <v>28491.9</v>
      </c>
      <c r="T5792" s="1">
        <v>53.47</v>
      </c>
      <c r="U5792" s="1">
        <v>462794.45</v>
      </c>
      <c r="V5792" s="1">
        <f t="shared" si="361"/>
        <v>0.39026879488458949</v>
      </c>
      <c r="W5792" s="1">
        <f t="shared" si="362"/>
        <v>2.9721456432943389</v>
      </c>
      <c r="X5792" s="1">
        <f t="shared" si="363"/>
        <v>532.8576772021695</v>
      </c>
    </row>
    <row r="5793" spans="1:24" hidden="1" x14ac:dyDescent="0.3">
      <c r="A5793" s="18" t="str">
        <f t="shared" si="360"/>
        <v>OFF - Agricultural - Agricultural Tractors_2020_100</v>
      </c>
      <c r="B5793" s="1" t="s">
        <v>40</v>
      </c>
      <c r="C5793" s="1">
        <v>2020</v>
      </c>
      <c r="D5793" s="1" t="s">
        <v>113</v>
      </c>
      <c r="E5793" s="1">
        <v>2020</v>
      </c>
      <c r="F5793" s="1">
        <v>100</v>
      </c>
      <c r="G5793" s="1" t="s">
        <v>12</v>
      </c>
      <c r="H5793" s="1">
        <v>6.3060787558419802E-6</v>
      </c>
      <c r="I5793" s="1">
        <v>5.8003312396234498E-6</v>
      </c>
      <c r="J5793" s="1">
        <v>6.9394549999999996E-6</v>
      </c>
      <c r="K5793" s="1">
        <v>2.8044099999999998E-4</v>
      </c>
      <c r="L5793" s="1">
        <v>1.5574019999999998E-5</v>
      </c>
      <c r="M5793" s="1">
        <v>1.6435620000000001E-2</v>
      </c>
      <c r="N5793" s="1">
        <v>1.1459312999999999E-6</v>
      </c>
      <c r="O5793" s="1">
        <v>8.6581476E-7</v>
      </c>
      <c r="P5793" s="1">
        <v>1.587911E-7</v>
      </c>
      <c r="Q5793" s="1">
        <v>2.2376919611765001E-7</v>
      </c>
      <c r="R5793" s="1">
        <v>638.75</v>
      </c>
      <c r="S5793" s="1">
        <v>138.69999999999999</v>
      </c>
      <c r="T5793" s="1">
        <v>0.25</v>
      </c>
      <c r="U5793" s="1">
        <v>11373.4</v>
      </c>
      <c r="V5793" s="1">
        <f t="shared" si="361"/>
        <v>0.16886944761013084</v>
      </c>
      <c r="W5793" s="1">
        <f t="shared" si="362"/>
        <v>0.45341826971934535</v>
      </c>
      <c r="X5793" s="1">
        <f t="shared" si="363"/>
        <v>554.79999999999995</v>
      </c>
    </row>
    <row r="5794" spans="1:24" hidden="1" x14ac:dyDescent="0.3">
      <c r="A5794" s="18" t="str">
        <f t="shared" si="360"/>
        <v>OFF - Agricultural - Agricultural Tractors_2020_175</v>
      </c>
      <c r="B5794" s="1" t="s">
        <v>40</v>
      </c>
      <c r="C5794" s="1">
        <v>2020</v>
      </c>
      <c r="D5794" s="1" t="s">
        <v>113</v>
      </c>
      <c r="E5794" s="1">
        <v>2020</v>
      </c>
      <c r="F5794" s="1">
        <v>175</v>
      </c>
      <c r="G5794" s="1" t="s">
        <v>12</v>
      </c>
      <c r="H5794" s="1">
        <v>9.2315703096673203E-7</v>
      </c>
      <c r="I5794" s="1">
        <v>8.4911983708320004E-7</v>
      </c>
      <c r="J5794" s="1">
        <v>1.0158779999999999E-6</v>
      </c>
      <c r="K5794" s="1">
        <v>1.048974E-4</v>
      </c>
      <c r="L5794" s="1">
        <v>3.509408E-6</v>
      </c>
      <c r="M5794" s="1">
        <v>3.33936E-3</v>
      </c>
      <c r="N5794" s="1">
        <v>2.3939649000000001E-7</v>
      </c>
      <c r="O5794" s="1">
        <v>1.80877348E-7</v>
      </c>
      <c r="P5794" s="1">
        <v>3.3173040000000001E-8</v>
      </c>
      <c r="Q5794" s="1">
        <v>4.6032520344202398E-8</v>
      </c>
      <c r="R5794" s="1">
        <v>131.4</v>
      </c>
      <c r="S5794" s="1">
        <v>18.25</v>
      </c>
      <c r="T5794" s="1">
        <v>0.03</v>
      </c>
      <c r="U5794" s="1">
        <v>2281.25</v>
      </c>
      <c r="V5794" s="1">
        <f t="shared" si="361"/>
        <v>0.12324936938130643</v>
      </c>
      <c r="W5794" s="1">
        <f t="shared" si="362"/>
        <v>0.50938902144542719</v>
      </c>
      <c r="X5794" s="1">
        <f t="shared" si="363"/>
        <v>608.33333333333337</v>
      </c>
    </row>
    <row r="5795" spans="1:24" hidden="1" x14ac:dyDescent="0.3">
      <c r="A5795" s="18" t="str">
        <f t="shared" si="360"/>
        <v>OFF - Agricultural - Balers_1989_50</v>
      </c>
      <c r="B5795" s="1" t="s">
        <v>40</v>
      </c>
      <c r="C5795" s="1">
        <v>2020</v>
      </c>
      <c r="D5795" s="1" t="s">
        <v>114</v>
      </c>
      <c r="E5795" s="1">
        <v>1989</v>
      </c>
      <c r="F5795" s="1">
        <v>50</v>
      </c>
      <c r="G5795" s="1" t="s">
        <v>12</v>
      </c>
      <c r="H5795" s="1">
        <v>1.03404913857106E-7</v>
      </c>
      <c r="I5795" s="1">
        <v>9.5111839765766194E-8</v>
      </c>
      <c r="J5795" s="1">
        <v>1.1379080000000001E-7</v>
      </c>
      <c r="K5795" s="1">
        <v>2.3587439999999999E-6</v>
      </c>
      <c r="L5795" s="1">
        <v>2.0323589999999999E-7</v>
      </c>
      <c r="M5795" s="1">
        <v>2.0528450000000002E-5</v>
      </c>
      <c r="N5795" s="1">
        <v>1.4152122E-9</v>
      </c>
      <c r="O5795" s="1">
        <v>1.06927144E-9</v>
      </c>
      <c r="P5795" s="1">
        <v>2.495885E-10</v>
      </c>
      <c r="Q5795" s="1">
        <v>0</v>
      </c>
      <c r="R5795" s="1">
        <v>0</v>
      </c>
      <c r="S5795" s="1">
        <v>0</v>
      </c>
      <c r="T5795" s="1">
        <v>0.01</v>
      </c>
      <c r="U5795" s="1">
        <v>0</v>
      </c>
      <c r="V5795" s="1">
        <f t="shared" si="361"/>
        <v>0</v>
      </c>
      <c r="W5795" s="1">
        <f t="shared" si="362"/>
        <v>0</v>
      </c>
      <c r="X5795" s="1">
        <f t="shared" si="363"/>
        <v>0</v>
      </c>
    </row>
    <row r="5796" spans="1:24" hidden="1" x14ac:dyDescent="0.3">
      <c r="A5796" s="18" t="str">
        <f t="shared" si="360"/>
        <v>OFF - Agricultural - Balers_1989_100</v>
      </c>
      <c r="B5796" s="1" t="s">
        <v>40</v>
      </c>
      <c r="C5796" s="1">
        <v>2020</v>
      </c>
      <c r="D5796" s="1" t="s">
        <v>114</v>
      </c>
      <c r="E5796" s="1">
        <v>1989</v>
      </c>
      <c r="F5796" s="1">
        <v>100</v>
      </c>
      <c r="G5796" s="1" t="s">
        <v>12</v>
      </c>
      <c r="H5796" s="1">
        <v>6.7588153455121095E-8</v>
      </c>
      <c r="I5796" s="1">
        <v>6.2167583548020299E-8</v>
      </c>
      <c r="J5796" s="1">
        <v>7.4376639999999996E-8</v>
      </c>
      <c r="K5796" s="1">
        <v>1.0863089999999999E-6</v>
      </c>
      <c r="L5796" s="1">
        <v>2.8095100000000001E-7</v>
      </c>
      <c r="M5796" s="1">
        <v>1.89825E-5</v>
      </c>
      <c r="N5796" s="1">
        <v>1.3235058E-9</v>
      </c>
      <c r="O5796" s="1">
        <v>9.9998216E-10</v>
      </c>
      <c r="P5796" s="1">
        <v>1.8339740000000001E-10</v>
      </c>
      <c r="Q5796" s="1">
        <v>0</v>
      </c>
      <c r="R5796" s="1">
        <v>0</v>
      </c>
      <c r="S5796" s="1">
        <v>0</v>
      </c>
      <c r="T5796" s="1">
        <v>0</v>
      </c>
      <c r="U5796" s="1">
        <v>0</v>
      </c>
      <c r="V5796" s="1">
        <f t="shared" si="361"/>
        <v>0</v>
      </c>
      <c r="W5796" s="1">
        <f t="shared" si="362"/>
        <v>0</v>
      </c>
      <c r="X5796" s="1" t="e">
        <f t="shared" si="363"/>
        <v>#DIV/0!</v>
      </c>
    </row>
    <row r="5797" spans="1:24" hidden="1" x14ac:dyDescent="0.3">
      <c r="A5797" s="18" t="str">
        <f t="shared" si="360"/>
        <v>OFF - Agricultural - Balers_1990_50</v>
      </c>
      <c r="B5797" s="1" t="s">
        <v>40</v>
      </c>
      <c r="C5797" s="1">
        <v>2020</v>
      </c>
      <c r="D5797" s="1" t="s">
        <v>114</v>
      </c>
      <c r="E5797" s="1">
        <v>1990</v>
      </c>
      <c r="F5797" s="1">
        <v>50</v>
      </c>
      <c r="G5797" s="1" t="s">
        <v>12</v>
      </c>
      <c r="H5797" s="1">
        <v>3.0869552969314902E-7</v>
      </c>
      <c r="I5797" s="1">
        <v>2.8393814821175902E-7</v>
      </c>
      <c r="J5797" s="1">
        <v>3.3970060000000001E-7</v>
      </c>
      <c r="K5797" s="1">
        <v>7.0579790000000001E-6</v>
      </c>
      <c r="L5797" s="1">
        <v>6.1018600000000004E-7</v>
      </c>
      <c r="M5797" s="1">
        <v>6.1654669999999996E-5</v>
      </c>
      <c r="N5797" s="1">
        <v>4.2504173999999999E-9</v>
      </c>
      <c r="O5797" s="1">
        <v>3.21142648E-9</v>
      </c>
      <c r="P5797" s="1">
        <v>7.4960839999999997E-10</v>
      </c>
      <c r="Q5797" s="1">
        <v>1.2786811206722801E-9</v>
      </c>
      <c r="R5797" s="1">
        <v>3.65</v>
      </c>
      <c r="S5797" s="1">
        <v>0</v>
      </c>
      <c r="T5797" s="1">
        <v>0.02</v>
      </c>
      <c r="U5797" s="1">
        <v>0</v>
      </c>
      <c r="V5797" s="1">
        <f t="shared" si="361"/>
        <v>0</v>
      </c>
      <c r="W5797" s="1">
        <f t="shared" si="362"/>
        <v>0</v>
      </c>
      <c r="X5797" s="1">
        <f t="shared" si="363"/>
        <v>0</v>
      </c>
    </row>
    <row r="5798" spans="1:24" hidden="1" x14ac:dyDescent="0.3">
      <c r="A5798" s="18" t="str">
        <f t="shared" si="360"/>
        <v>OFF - Agricultural - Balers_1990_100</v>
      </c>
      <c r="B5798" s="1" t="s">
        <v>40</v>
      </c>
      <c r="C5798" s="1">
        <v>2020</v>
      </c>
      <c r="D5798" s="1" t="s">
        <v>114</v>
      </c>
      <c r="E5798" s="1">
        <v>1990</v>
      </c>
      <c r="F5798" s="1">
        <v>100</v>
      </c>
      <c r="G5798" s="1" t="s">
        <v>12</v>
      </c>
      <c r="H5798" s="1">
        <v>2.0177547324295101E-7</v>
      </c>
      <c r="I5798" s="1">
        <v>1.8559308028886599E-7</v>
      </c>
      <c r="J5798" s="1">
        <v>2.220416E-7</v>
      </c>
      <c r="K5798" s="1">
        <v>3.2495629999999998E-6</v>
      </c>
      <c r="L5798" s="1">
        <v>8.4351400000000002E-7</v>
      </c>
      <c r="M5798" s="1">
        <v>5.7011629999999997E-5</v>
      </c>
      <c r="N5798" s="1">
        <v>3.9749877000000002E-9</v>
      </c>
      <c r="O5798" s="1">
        <v>3.0033240400000001E-9</v>
      </c>
      <c r="P5798" s="1">
        <v>5.5081180000000004E-10</v>
      </c>
      <c r="Q5798" s="1">
        <v>1.2786811206722801E-9</v>
      </c>
      <c r="R5798" s="1">
        <v>3.65</v>
      </c>
      <c r="S5798" s="1">
        <v>0</v>
      </c>
      <c r="T5798" s="1">
        <v>0.01</v>
      </c>
      <c r="U5798" s="1">
        <v>0</v>
      </c>
      <c r="V5798" s="1">
        <f t="shared" si="361"/>
        <v>0</v>
      </c>
      <c r="W5798" s="1">
        <f t="shared" si="362"/>
        <v>0</v>
      </c>
      <c r="X5798" s="1">
        <f t="shared" si="363"/>
        <v>0</v>
      </c>
    </row>
    <row r="5799" spans="1:24" hidden="1" x14ac:dyDescent="0.3">
      <c r="A5799" s="18" t="str">
        <f t="shared" si="360"/>
        <v>OFF - Agricultural - Balers_1992_50</v>
      </c>
      <c r="B5799" s="1" t="s">
        <v>40</v>
      </c>
      <c r="C5799" s="1">
        <v>2020</v>
      </c>
      <c r="D5799" s="1" t="s">
        <v>114</v>
      </c>
      <c r="E5799" s="1">
        <v>1992</v>
      </c>
      <c r="F5799" s="1">
        <v>50</v>
      </c>
      <c r="G5799" s="1" t="s">
        <v>12</v>
      </c>
      <c r="H5799" s="1">
        <v>6.2018585310044404E-8</v>
      </c>
      <c r="I5799" s="1">
        <v>5.70446947681788E-8</v>
      </c>
      <c r="J5799" s="1">
        <v>6.8247669999999997E-8</v>
      </c>
      <c r="K5799" s="1">
        <v>1.424698E-6</v>
      </c>
      <c r="L5799" s="1">
        <v>1.2400719999999999E-7</v>
      </c>
      <c r="M5799" s="1">
        <v>1.253854E-5</v>
      </c>
      <c r="N5799" s="1">
        <v>8.64395729999999E-10</v>
      </c>
      <c r="O5799" s="1">
        <v>6.5309899599999996E-10</v>
      </c>
      <c r="P5799" s="1">
        <v>1.5244580000000001E-10</v>
      </c>
      <c r="Q5799" s="1">
        <v>0</v>
      </c>
      <c r="R5799" s="1">
        <v>0</v>
      </c>
      <c r="S5799" s="1">
        <v>0</v>
      </c>
      <c r="T5799" s="1">
        <v>0</v>
      </c>
      <c r="U5799" s="1">
        <v>0</v>
      </c>
      <c r="V5799" s="1">
        <f t="shared" si="361"/>
        <v>0</v>
      </c>
      <c r="W5799" s="1">
        <f t="shared" si="362"/>
        <v>0</v>
      </c>
      <c r="X5799" s="1" t="e">
        <f t="shared" si="363"/>
        <v>#DIV/0!</v>
      </c>
    </row>
    <row r="5800" spans="1:24" hidden="1" x14ac:dyDescent="0.3">
      <c r="A5800" s="18" t="str">
        <f t="shared" si="360"/>
        <v>OFF - Agricultural - Balers_1992_100</v>
      </c>
      <c r="B5800" s="1" t="s">
        <v>40</v>
      </c>
      <c r="C5800" s="1">
        <v>2020</v>
      </c>
      <c r="D5800" s="1" t="s">
        <v>114</v>
      </c>
      <c r="E5800" s="1">
        <v>1992</v>
      </c>
      <c r="F5800" s="1">
        <v>100</v>
      </c>
      <c r="G5800" s="1" t="s">
        <v>12</v>
      </c>
      <c r="H5800" s="1">
        <v>4.0539693704058103E-8</v>
      </c>
      <c r="I5800" s="1">
        <v>3.7288410268992598E-8</v>
      </c>
      <c r="J5800" s="1">
        <v>4.4611460000000003E-8</v>
      </c>
      <c r="K5800" s="1">
        <v>6.5555809999999997E-7</v>
      </c>
      <c r="L5800" s="1">
        <v>1.7142710000000001E-7</v>
      </c>
      <c r="M5800" s="1">
        <v>1.159437E-5</v>
      </c>
      <c r="N5800" s="1">
        <v>8.0838747000000004E-10</v>
      </c>
      <c r="O5800" s="1">
        <v>6.1078164399999998E-10</v>
      </c>
      <c r="P5800" s="1">
        <v>1.120178E-10</v>
      </c>
      <c r="Q5800" s="1">
        <v>0</v>
      </c>
      <c r="R5800" s="1">
        <v>0</v>
      </c>
      <c r="S5800" s="1">
        <v>0</v>
      </c>
      <c r="T5800" s="1">
        <v>0</v>
      </c>
      <c r="U5800" s="1">
        <v>0</v>
      </c>
      <c r="V5800" s="1">
        <f t="shared" si="361"/>
        <v>0</v>
      </c>
      <c r="W5800" s="1">
        <f t="shared" si="362"/>
        <v>0</v>
      </c>
      <c r="X5800" s="1" t="e">
        <f t="shared" si="363"/>
        <v>#DIV/0!</v>
      </c>
    </row>
    <row r="5801" spans="1:24" hidden="1" x14ac:dyDescent="0.3">
      <c r="A5801" s="18" t="str">
        <f t="shared" si="360"/>
        <v>OFF - Agricultural - Balers_1993_50</v>
      </c>
      <c r="B5801" s="1" t="s">
        <v>40</v>
      </c>
      <c r="C5801" s="1">
        <v>2020</v>
      </c>
      <c r="D5801" s="1" t="s">
        <v>114</v>
      </c>
      <c r="E5801" s="1">
        <v>1993</v>
      </c>
      <c r="F5801" s="1">
        <v>50</v>
      </c>
      <c r="G5801" s="1" t="s">
        <v>12</v>
      </c>
      <c r="H5801" s="1">
        <v>1.9985460348097399E-8</v>
      </c>
      <c r="I5801" s="1">
        <v>1.8382626428179999E-8</v>
      </c>
      <c r="J5801" s="1">
        <v>2.199278E-8</v>
      </c>
      <c r="K5801" s="1">
        <v>4.6021000000000002E-7</v>
      </c>
      <c r="L5801" s="1">
        <v>4.019391E-8</v>
      </c>
      <c r="M5801" s="1">
        <v>4.0654489999999999E-6</v>
      </c>
      <c r="N5801" s="1">
        <v>2.8026836999999998E-10</v>
      </c>
      <c r="O5801" s="1">
        <v>2.1175832399999999E-10</v>
      </c>
      <c r="P5801" s="1">
        <v>4.9428440000000002E-11</v>
      </c>
      <c r="Q5801" s="1">
        <v>0</v>
      </c>
      <c r="R5801" s="1">
        <v>0</v>
      </c>
      <c r="S5801" s="1">
        <v>0</v>
      </c>
      <c r="T5801" s="1">
        <v>0</v>
      </c>
      <c r="U5801" s="1">
        <v>0</v>
      </c>
      <c r="V5801" s="1">
        <f t="shared" si="361"/>
        <v>0</v>
      </c>
      <c r="W5801" s="1">
        <f t="shared" si="362"/>
        <v>0</v>
      </c>
      <c r="X5801" s="1" t="e">
        <f t="shared" si="363"/>
        <v>#DIV/0!</v>
      </c>
    </row>
    <row r="5802" spans="1:24" hidden="1" x14ac:dyDescent="0.3">
      <c r="A5802" s="18" t="str">
        <f t="shared" si="360"/>
        <v>OFF - Agricultural - Balers_1993_100</v>
      </c>
      <c r="B5802" s="1" t="s">
        <v>40</v>
      </c>
      <c r="C5802" s="1">
        <v>2020</v>
      </c>
      <c r="D5802" s="1" t="s">
        <v>114</v>
      </c>
      <c r="E5802" s="1">
        <v>1993</v>
      </c>
      <c r="F5802" s="1">
        <v>100</v>
      </c>
      <c r="G5802" s="1" t="s">
        <v>12</v>
      </c>
      <c r="H5802" s="1">
        <v>1.30638681471667E-8</v>
      </c>
      <c r="I5802" s="1">
        <v>1.20161459217639E-8</v>
      </c>
      <c r="J5802" s="1">
        <v>1.4375989999999999E-8</v>
      </c>
      <c r="K5802" s="1">
        <v>2.1169140000000001E-7</v>
      </c>
      <c r="L5802" s="1">
        <v>5.5562579999999998E-8</v>
      </c>
      <c r="M5802" s="1">
        <v>3.7592290000000001E-6</v>
      </c>
      <c r="N5802" s="1">
        <v>2.6210240999999999E-10</v>
      </c>
      <c r="O5802" s="1">
        <v>1.98032932E-10</v>
      </c>
      <c r="P5802" s="1">
        <v>3.631939E-11</v>
      </c>
      <c r="Q5802" s="1">
        <v>0</v>
      </c>
      <c r="R5802" s="1">
        <v>0</v>
      </c>
      <c r="S5802" s="1">
        <v>0</v>
      </c>
      <c r="T5802" s="1">
        <v>0</v>
      </c>
      <c r="U5802" s="1">
        <v>0</v>
      </c>
      <c r="V5802" s="1">
        <f t="shared" si="361"/>
        <v>0</v>
      </c>
      <c r="W5802" s="1">
        <f t="shared" si="362"/>
        <v>0</v>
      </c>
      <c r="X5802" s="1" t="e">
        <f t="shared" si="363"/>
        <v>#DIV/0!</v>
      </c>
    </row>
    <row r="5803" spans="1:24" hidden="1" x14ac:dyDescent="0.3">
      <c r="A5803" s="18" t="str">
        <f t="shared" si="360"/>
        <v>OFF - Agricultural - Balers_1996_50</v>
      </c>
      <c r="B5803" s="1" t="s">
        <v>40</v>
      </c>
      <c r="C5803" s="1">
        <v>2020</v>
      </c>
      <c r="D5803" s="1" t="s">
        <v>114</v>
      </c>
      <c r="E5803" s="1">
        <v>1996</v>
      </c>
      <c r="F5803" s="1">
        <v>50</v>
      </c>
      <c r="G5803" s="1" t="s">
        <v>12</v>
      </c>
      <c r="H5803" s="1">
        <v>1.67502696651063E-7</v>
      </c>
      <c r="I5803" s="1">
        <v>1.5406898037964801E-7</v>
      </c>
      <c r="J5803" s="1">
        <v>1.8432649999999999E-7</v>
      </c>
      <c r="K5803" s="1">
        <v>3.8855189999999998E-6</v>
      </c>
      <c r="L5803" s="1">
        <v>3.4287060000000001E-7</v>
      </c>
      <c r="M5803" s="1">
        <v>3.4715500000000003E-5</v>
      </c>
      <c r="N5803" s="1">
        <v>2.3932556999999999E-9</v>
      </c>
      <c r="O5803" s="1">
        <v>1.80823764E-9</v>
      </c>
      <c r="P5803" s="1">
        <v>4.2207730000000002E-10</v>
      </c>
      <c r="Q5803" s="1">
        <v>0</v>
      </c>
      <c r="R5803" s="1">
        <v>0</v>
      </c>
      <c r="S5803" s="1">
        <v>0</v>
      </c>
      <c r="T5803" s="1">
        <v>0.01</v>
      </c>
      <c r="U5803" s="1">
        <v>0</v>
      </c>
      <c r="V5803" s="1">
        <f t="shared" si="361"/>
        <v>0</v>
      </c>
      <c r="W5803" s="1">
        <f t="shared" si="362"/>
        <v>0</v>
      </c>
      <c r="X5803" s="1">
        <f t="shared" si="363"/>
        <v>0</v>
      </c>
    </row>
    <row r="5804" spans="1:24" hidden="1" x14ac:dyDescent="0.3">
      <c r="A5804" s="18" t="str">
        <f t="shared" si="360"/>
        <v>OFF - Agricultural - Balers_1996_100</v>
      </c>
      <c r="B5804" s="1" t="s">
        <v>40</v>
      </c>
      <c r="C5804" s="1">
        <v>2020</v>
      </c>
      <c r="D5804" s="1" t="s">
        <v>114</v>
      </c>
      <c r="E5804" s="1">
        <v>1996</v>
      </c>
      <c r="F5804" s="1">
        <v>100</v>
      </c>
      <c r="G5804" s="1" t="s">
        <v>12</v>
      </c>
      <c r="H5804" s="1">
        <v>1.0950039029878E-7</v>
      </c>
      <c r="I5804" s="1">
        <v>1.00718458996818E-7</v>
      </c>
      <c r="J5804" s="1">
        <v>1.2049850000000001E-7</v>
      </c>
      <c r="K5804" s="1">
        <v>1.785687E-6</v>
      </c>
      <c r="L5804" s="1">
        <v>4.7398010000000001E-7</v>
      </c>
      <c r="M5804" s="1">
        <v>3.2101260000000001E-5</v>
      </c>
      <c r="N5804" s="1">
        <v>2.2381767E-9</v>
      </c>
      <c r="O5804" s="1">
        <v>1.69106684E-9</v>
      </c>
      <c r="P5804" s="1">
        <v>3.1014290000000002E-10</v>
      </c>
      <c r="Q5804" s="1">
        <v>0</v>
      </c>
      <c r="R5804" s="1">
        <v>0</v>
      </c>
      <c r="S5804" s="1">
        <v>0</v>
      </c>
      <c r="T5804" s="1">
        <v>0.01</v>
      </c>
      <c r="U5804" s="1">
        <v>0</v>
      </c>
      <c r="V5804" s="1">
        <f t="shared" si="361"/>
        <v>0</v>
      </c>
      <c r="W5804" s="1">
        <f t="shared" si="362"/>
        <v>0</v>
      </c>
      <c r="X5804" s="1">
        <f t="shared" si="363"/>
        <v>0</v>
      </c>
    </row>
    <row r="5805" spans="1:24" hidden="1" x14ac:dyDescent="0.3">
      <c r="A5805" s="18" t="str">
        <f t="shared" si="360"/>
        <v>OFF - Agricultural - Balers_1997_50</v>
      </c>
      <c r="B5805" s="1" t="s">
        <v>40</v>
      </c>
      <c r="C5805" s="1">
        <v>2020</v>
      </c>
      <c r="D5805" s="1" t="s">
        <v>114</v>
      </c>
      <c r="E5805" s="1">
        <v>1997</v>
      </c>
      <c r="F5805" s="1">
        <v>50</v>
      </c>
      <c r="G5805" s="1" t="s">
        <v>12</v>
      </c>
      <c r="H5805" s="1">
        <v>5.1492658838881505E-7</v>
      </c>
      <c r="I5805" s="1">
        <v>4.7362947600003202E-7</v>
      </c>
      <c r="J5805" s="1">
        <v>5.6664530000000001E-7</v>
      </c>
      <c r="K5805" s="1">
        <v>1.197445E-5</v>
      </c>
      <c r="L5805" s="1">
        <v>1.0603320000000001E-6</v>
      </c>
      <c r="M5805" s="1">
        <v>1.073948E-4</v>
      </c>
      <c r="N5805" s="1">
        <v>7.4037023999999999E-9</v>
      </c>
      <c r="O5805" s="1">
        <v>5.5939084799999996E-9</v>
      </c>
      <c r="P5805" s="1">
        <v>1.3057250000000001E-9</v>
      </c>
      <c r="Q5805" s="1">
        <v>1.2786811206722801E-9</v>
      </c>
      <c r="R5805" s="1">
        <v>3.65</v>
      </c>
      <c r="S5805" s="1">
        <v>3.65</v>
      </c>
      <c r="T5805" s="1">
        <v>0.03</v>
      </c>
      <c r="U5805" s="1">
        <v>127.75</v>
      </c>
      <c r="V5805" s="1">
        <f t="shared" si="361"/>
        <v>1.2276269515469294</v>
      </c>
      <c r="W5805" s="1">
        <f t="shared" si="362"/>
        <v>2.7483343135248002</v>
      </c>
      <c r="X5805" s="1">
        <f t="shared" si="363"/>
        <v>121.66666666666667</v>
      </c>
    </row>
    <row r="5806" spans="1:24" hidden="1" x14ac:dyDescent="0.3">
      <c r="A5806" s="18" t="str">
        <f t="shared" si="360"/>
        <v>OFF - Agricultural - Balers_1997_100</v>
      </c>
      <c r="B5806" s="1" t="s">
        <v>40</v>
      </c>
      <c r="C5806" s="1">
        <v>2020</v>
      </c>
      <c r="D5806" s="1" t="s">
        <v>114</v>
      </c>
      <c r="E5806" s="1">
        <v>1997</v>
      </c>
      <c r="F5806" s="1">
        <v>100</v>
      </c>
      <c r="G5806" s="1" t="s">
        <v>12</v>
      </c>
      <c r="H5806" s="1">
        <v>3.36625564888194E-7</v>
      </c>
      <c r="I5806" s="1">
        <v>3.09628194584161E-7</v>
      </c>
      <c r="J5806" s="1">
        <v>3.7043589999999998E-7</v>
      </c>
      <c r="K5806" s="1">
        <v>5.5014280000000003E-6</v>
      </c>
      <c r="L5806" s="1">
        <v>1.465784E-6</v>
      </c>
      <c r="M5806" s="1">
        <v>9.9307160000000001E-5</v>
      </c>
      <c r="N5806" s="1">
        <v>6.9239330999999998E-9</v>
      </c>
      <c r="O5806" s="1">
        <v>5.2314161199999998E-9</v>
      </c>
      <c r="P5806" s="1">
        <v>9.5944560000000008E-10</v>
      </c>
      <c r="Q5806" s="1">
        <v>1.2786811206722801E-9</v>
      </c>
      <c r="R5806" s="1">
        <v>3.65</v>
      </c>
      <c r="S5806" s="1">
        <v>0</v>
      </c>
      <c r="T5806" s="1">
        <v>0.02</v>
      </c>
      <c r="U5806" s="1">
        <v>0</v>
      </c>
      <c r="V5806" s="1">
        <f t="shared" si="361"/>
        <v>0</v>
      </c>
      <c r="W5806" s="1">
        <f t="shared" si="362"/>
        <v>0</v>
      </c>
      <c r="X5806" s="1">
        <f t="shared" si="363"/>
        <v>0</v>
      </c>
    </row>
    <row r="5807" spans="1:24" hidden="1" x14ac:dyDescent="0.3">
      <c r="A5807" s="18" t="str">
        <f t="shared" si="360"/>
        <v>OFF - Agricultural - Balers_1998_50</v>
      </c>
      <c r="B5807" s="1" t="s">
        <v>40</v>
      </c>
      <c r="C5807" s="1">
        <v>2020</v>
      </c>
      <c r="D5807" s="1" t="s">
        <v>114</v>
      </c>
      <c r="E5807" s="1">
        <v>1998</v>
      </c>
      <c r="F5807" s="1">
        <v>50</v>
      </c>
      <c r="G5807" s="1" t="s">
        <v>12</v>
      </c>
      <c r="H5807" s="1">
        <v>2.87482995422735E-6</v>
      </c>
      <c r="I5807" s="1">
        <v>2.6442685918983199E-6</v>
      </c>
      <c r="J5807" s="1">
        <v>3.163575E-6</v>
      </c>
      <c r="K5807" s="1">
        <v>7.1658670000000004E-5</v>
      </c>
      <c r="L5807" s="1">
        <v>5.7043779999999998E-6</v>
      </c>
      <c r="M5807" s="1">
        <v>5.128884E-4</v>
      </c>
      <c r="N5807" s="1">
        <v>3.5358065999999999E-8</v>
      </c>
      <c r="O5807" s="1">
        <v>2.6714983199999999E-8</v>
      </c>
      <c r="P5807" s="1">
        <v>6.2357890000000001E-9</v>
      </c>
      <c r="Q5807" s="1">
        <v>8.9507678447060207E-9</v>
      </c>
      <c r="R5807" s="1">
        <v>25.55</v>
      </c>
      <c r="S5807" s="1">
        <v>10.95</v>
      </c>
      <c r="T5807" s="1">
        <v>0.17</v>
      </c>
      <c r="U5807" s="1">
        <v>383.25</v>
      </c>
      <c r="V5807" s="1">
        <f t="shared" si="361"/>
        <v>2.2846096333632793</v>
      </c>
      <c r="W5807" s="1">
        <f t="shared" si="362"/>
        <v>4.9284996883730665</v>
      </c>
      <c r="X5807" s="1">
        <f t="shared" si="363"/>
        <v>64.411764705882348</v>
      </c>
    </row>
    <row r="5808" spans="1:24" hidden="1" x14ac:dyDescent="0.3">
      <c r="A5808" s="18" t="str">
        <f t="shared" si="360"/>
        <v>OFF - Agricultural - Balers_1998_100</v>
      </c>
      <c r="B5808" s="1" t="s">
        <v>40</v>
      </c>
      <c r="C5808" s="1">
        <v>2020</v>
      </c>
      <c r="D5808" s="1" t="s">
        <v>114</v>
      </c>
      <c r="E5808" s="1">
        <v>1998</v>
      </c>
      <c r="F5808" s="1">
        <v>100</v>
      </c>
      <c r="G5808" s="1" t="s">
        <v>12</v>
      </c>
      <c r="H5808" s="1">
        <v>1.8794172144026099E-6</v>
      </c>
      <c r="I5808" s="1">
        <v>1.72868795380752E-6</v>
      </c>
      <c r="J5808" s="1">
        <v>2.0681839999999999E-6</v>
      </c>
      <c r="K5808" s="1">
        <v>3.291182E-5</v>
      </c>
      <c r="L5808" s="1">
        <v>7.8856240000000002E-6</v>
      </c>
      <c r="M5808" s="1">
        <v>4.7426370000000002E-4</v>
      </c>
      <c r="N5808" s="1">
        <v>3.3066801E-8</v>
      </c>
      <c r="O5808" s="1">
        <v>2.4983805200000001E-8</v>
      </c>
      <c r="P5808" s="1">
        <v>4.582049E-9</v>
      </c>
      <c r="Q5808" s="1">
        <v>7.6720867240337396E-9</v>
      </c>
      <c r="R5808" s="1">
        <v>21.9</v>
      </c>
      <c r="S5808" s="1">
        <v>7.3</v>
      </c>
      <c r="T5808" s="1">
        <v>0.08</v>
      </c>
      <c r="U5808" s="1">
        <v>467.2</v>
      </c>
      <c r="V5808" s="1">
        <f t="shared" si="361"/>
        <v>1.2251869780593807</v>
      </c>
      <c r="W5808" s="1">
        <f t="shared" si="362"/>
        <v>5.5888419985763758</v>
      </c>
      <c r="X5808" s="1">
        <f t="shared" si="363"/>
        <v>91.25</v>
      </c>
    </row>
    <row r="5809" spans="1:24" hidden="1" x14ac:dyDescent="0.3">
      <c r="A5809" s="18" t="str">
        <f t="shared" si="360"/>
        <v>OFF - Agricultural - Balers_1999_50</v>
      </c>
      <c r="B5809" s="1" t="s">
        <v>40</v>
      </c>
      <c r="C5809" s="1">
        <v>2020</v>
      </c>
      <c r="D5809" s="1" t="s">
        <v>114</v>
      </c>
      <c r="E5809" s="1">
        <v>1999</v>
      </c>
      <c r="F5809" s="1">
        <v>50</v>
      </c>
      <c r="G5809" s="1" t="s">
        <v>12</v>
      </c>
      <c r="H5809" s="1">
        <v>3.2003700341409198E-6</v>
      </c>
      <c r="I5809" s="1">
        <v>2.9437003574028101E-6</v>
      </c>
      <c r="J5809" s="1">
        <v>3.5218119999999998E-6</v>
      </c>
      <c r="K5809" s="1">
        <v>7.9976490000000002E-5</v>
      </c>
      <c r="L5809" s="1">
        <v>6.3887980000000001E-6</v>
      </c>
      <c r="M5809" s="1">
        <v>5.7462210000000004E-4</v>
      </c>
      <c r="N5809" s="1">
        <v>3.9613931999999998E-8</v>
      </c>
      <c r="O5809" s="1">
        <v>2.99305264E-8</v>
      </c>
      <c r="P5809" s="1">
        <v>6.9863579999999996E-9</v>
      </c>
      <c r="Q5809" s="1">
        <v>8.9507678447060207E-9</v>
      </c>
      <c r="R5809" s="1">
        <v>25.55</v>
      </c>
      <c r="S5809" s="1">
        <v>10.95</v>
      </c>
      <c r="T5809" s="1">
        <v>0.19</v>
      </c>
      <c r="U5809" s="1">
        <v>383.25</v>
      </c>
      <c r="V5809" s="1">
        <f t="shared" si="361"/>
        <v>2.5433143270175003</v>
      </c>
      <c r="W5809" s="1">
        <f t="shared" si="362"/>
        <v>5.5198286214690668</v>
      </c>
      <c r="X5809" s="1">
        <f t="shared" si="363"/>
        <v>57.631578947368418</v>
      </c>
    </row>
    <row r="5810" spans="1:24" hidden="1" x14ac:dyDescent="0.3">
      <c r="A5810" s="18" t="str">
        <f t="shared" si="360"/>
        <v>OFF - Agricultural - Balers_1999_100</v>
      </c>
      <c r="B5810" s="1" t="s">
        <v>40</v>
      </c>
      <c r="C5810" s="1">
        <v>2020</v>
      </c>
      <c r="D5810" s="1" t="s">
        <v>114</v>
      </c>
      <c r="E5810" s="1">
        <v>1999</v>
      </c>
      <c r="F5810" s="1">
        <v>100</v>
      </c>
      <c r="G5810" s="1" t="s">
        <v>12</v>
      </c>
      <c r="H5810" s="1">
        <v>2.0922886229950002E-6</v>
      </c>
      <c r="I5810" s="1">
        <v>1.9244870754307999E-6</v>
      </c>
      <c r="J5810" s="1">
        <v>2.3024359999999999E-6</v>
      </c>
      <c r="K5810" s="1">
        <v>3.6720500000000002E-5</v>
      </c>
      <c r="L5810" s="1">
        <v>8.8317610000000007E-6</v>
      </c>
      <c r="M5810" s="1">
        <v>5.3134899999999997E-4</v>
      </c>
      <c r="N5810" s="1">
        <v>3.7046925E-8</v>
      </c>
      <c r="O5810" s="1">
        <v>2.7991009999999999E-8</v>
      </c>
      <c r="P5810" s="1">
        <v>5.1335730000000002E-9</v>
      </c>
      <c r="Q5810" s="1">
        <v>7.6720867240337396E-9</v>
      </c>
      <c r="R5810" s="1">
        <v>21.9</v>
      </c>
      <c r="S5810" s="1">
        <v>7.3</v>
      </c>
      <c r="T5810" s="1">
        <v>0.09</v>
      </c>
      <c r="U5810" s="1">
        <v>467.2</v>
      </c>
      <c r="V5810" s="1">
        <f t="shared" si="361"/>
        <v>1.3639572712172272</v>
      </c>
      <c r="W5810" s="1">
        <f t="shared" si="362"/>
        <v>6.2594053175993292</v>
      </c>
      <c r="X5810" s="1">
        <f t="shared" si="363"/>
        <v>81.111111111111114</v>
      </c>
    </row>
    <row r="5811" spans="1:24" hidden="1" x14ac:dyDescent="0.3">
      <c r="A5811" s="18" t="str">
        <f t="shared" si="360"/>
        <v>OFF - Agricultural - Balers_2000_50</v>
      </c>
      <c r="B5811" s="1" t="s">
        <v>40</v>
      </c>
      <c r="C5811" s="1">
        <v>2020</v>
      </c>
      <c r="D5811" s="1" t="s">
        <v>114</v>
      </c>
      <c r="E5811" s="1">
        <v>2000</v>
      </c>
      <c r="F5811" s="1">
        <v>50</v>
      </c>
      <c r="G5811" s="1" t="s">
        <v>12</v>
      </c>
      <c r="H5811" s="1">
        <v>3.7323350044845699E-6</v>
      </c>
      <c r="I5811" s="1">
        <v>3.4330017371249101E-6</v>
      </c>
      <c r="J5811" s="1">
        <v>4.1072070000000002E-6</v>
      </c>
      <c r="K5811" s="1">
        <v>9.3510350000000002E-5</v>
      </c>
      <c r="L5811" s="1">
        <v>7.4961829999999996E-6</v>
      </c>
      <c r="M5811" s="1">
        <v>6.7445340000000002E-4</v>
      </c>
      <c r="N5811" s="1">
        <v>4.6496204999999997E-8</v>
      </c>
      <c r="O5811" s="1">
        <v>3.5130466000000001E-8</v>
      </c>
      <c r="P5811" s="1">
        <v>8.2001240000000005E-9</v>
      </c>
      <c r="Q5811" s="1">
        <v>1.15081300860506E-8</v>
      </c>
      <c r="R5811" s="1">
        <v>32.85</v>
      </c>
      <c r="S5811" s="1">
        <v>14.6</v>
      </c>
      <c r="T5811" s="1">
        <v>0.22</v>
      </c>
      <c r="U5811" s="1">
        <v>511</v>
      </c>
      <c r="V5811" s="1">
        <f t="shared" si="361"/>
        <v>2.224547705938007</v>
      </c>
      <c r="W5811" s="1">
        <f t="shared" si="362"/>
        <v>4.8574448756053004</v>
      </c>
      <c r="X5811" s="1">
        <f t="shared" si="363"/>
        <v>66.36363636363636</v>
      </c>
    </row>
    <row r="5812" spans="1:24" hidden="1" x14ac:dyDescent="0.3">
      <c r="A5812" s="18" t="str">
        <f t="shared" si="360"/>
        <v>OFF - Agricultural - Balers_2000_100</v>
      </c>
      <c r="B5812" s="1" t="s">
        <v>40</v>
      </c>
      <c r="C5812" s="1">
        <v>2020</v>
      </c>
      <c r="D5812" s="1" t="s">
        <v>114</v>
      </c>
      <c r="E5812" s="1">
        <v>2000</v>
      </c>
      <c r="F5812" s="1">
        <v>100</v>
      </c>
      <c r="G5812" s="1" t="s">
        <v>12</v>
      </c>
      <c r="H5812" s="1">
        <v>2.4401243503728899E-6</v>
      </c>
      <c r="I5812" s="1">
        <v>2.2444263774729899E-6</v>
      </c>
      <c r="J5812" s="1">
        <v>2.6852079999999999E-6</v>
      </c>
      <c r="K5812" s="1">
        <v>4.2920770000000002E-5</v>
      </c>
      <c r="L5812" s="1">
        <v>1.036258E-5</v>
      </c>
      <c r="M5812" s="1">
        <v>6.2366220000000005E-4</v>
      </c>
      <c r="N5812" s="1">
        <v>4.348323E-8</v>
      </c>
      <c r="O5812" s="1">
        <v>3.2853996000000003E-8</v>
      </c>
      <c r="P5812" s="1">
        <v>6.0254470000000004E-9</v>
      </c>
      <c r="Q5812" s="1">
        <v>8.9507678447060207E-9</v>
      </c>
      <c r="R5812" s="1">
        <v>25.55</v>
      </c>
      <c r="S5812" s="1">
        <v>7.3</v>
      </c>
      <c r="T5812" s="1">
        <v>0.11</v>
      </c>
      <c r="U5812" s="1">
        <v>467.2</v>
      </c>
      <c r="V5812" s="1">
        <f t="shared" si="361"/>
        <v>1.5907104372632628</v>
      </c>
      <c r="W5812" s="1">
        <f t="shared" si="362"/>
        <v>7.3443550336165622</v>
      </c>
      <c r="X5812" s="1">
        <f t="shared" si="363"/>
        <v>66.36363636363636</v>
      </c>
    </row>
    <row r="5813" spans="1:24" hidden="1" x14ac:dyDescent="0.3">
      <c r="A5813" s="18" t="str">
        <f t="shared" si="360"/>
        <v>OFF - Agricultural - Balers_2001_50</v>
      </c>
      <c r="B5813" s="1" t="s">
        <v>40</v>
      </c>
      <c r="C5813" s="1">
        <v>2020</v>
      </c>
      <c r="D5813" s="1" t="s">
        <v>114</v>
      </c>
      <c r="E5813" s="1">
        <v>2001</v>
      </c>
      <c r="F5813" s="1">
        <v>50</v>
      </c>
      <c r="G5813" s="1" t="s">
        <v>12</v>
      </c>
      <c r="H5813" s="1">
        <v>4.0390398740866102E-6</v>
      </c>
      <c r="I5813" s="1">
        <v>3.7151088761848601E-6</v>
      </c>
      <c r="J5813" s="1">
        <v>4.4447169999999998E-6</v>
      </c>
      <c r="K5813" s="1">
        <v>1.014579E-4</v>
      </c>
      <c r="L5813" s="1">
        <v>8.1619920000000006E-6</v>
      </c>
      <c r="M5813" s="1">
        <v>7.3460959999999999E-4</v>
      </c>
      <c r="N5813" s="1">
        <v>5.0643324000000003E-8</v>
      </c>
      <c r="O5813" s="1">
        <v>3.8263844800000001E-8</v>
      </c>
      <c r="P5813" s="1">
        <v>8.9315130000000004E-9</v>
      </c>
      <c r="Q5813" s="1">
        <v>1.15081300860506E-8</v>
      </c>
      <c r="R5813" s="1">
        <v>32.85</v>
      </c>
      <c r="S5813" s="1">
        <v>14.6</v>
      </c>
      <c r="T5813" s="1">
        <v>0.24</v>
      </c>
      <c r="U5813" s="1">
        <v>511</v>
      </c>
      <c r="V5813" s="1">
        <f t="shared" si="361"/>
        <v>2.4073500570810387</v>
      </c>
      <c r="W5813" s="1">
        <f t="shared" si="362"/>
        <v>5.2888818502871997</v>
      </c>
      <c r="X5813" s="1">
        <f t="shared" si="363"/>
        <v>60.833333333333336</v>
      </c>
    </row>
    <row r="5814" spans="1:24" hidden="1" x14ac:dyDescent="0.3">
      <c r="A5814" s="18" t="str">
        <f t="shared" si="360"/>
        <v>OFF - Agricultural - Balers_2001_100</v>
      </c>
      <c r="B5814" s="1" t="s">
        <v>40</v>
      </c>
      <c r="C5814" s="1">
        <v>2020</v>
      </c>
      <c r="D5814" s="1" t="s">
        <v>114</v>
      </c>
      <c r="E5814" s="1">
        <v>2001</v>
      </c>
      <c r="F5814" s="1">
        <v>100</v>
      </c>
      <c r="G5814" s="1" t="s">
        <v>12</v>
      </c>
      <c r="H5814" s="1">
        <v>2.6406988483686902E-6</v>
      </c>
      <c r="I5814" s="1">
        <v>2.4289148007295199E-6</v>
      </c>
      <c r="J5814" s="1">
        <v>2.9059279999999999E-6</v>
      </c>
      <c r="K5814" s="1">
        <v>4.6553610000000002E-5</v>
      </c>
      <c r="L5814" s="1">
        <v>1.128297E-5</v>
      </c>
      <c r="M5814" s="1">
        <v>6.7928750000000005E-4</v>
      </c>
      <c r="N5814" s="1">
        <v>4.7361554999999998E-8</v>
      </c>
      <c r="O5814" s="1">
        <v>3.5784286000000003E-8</v>
      </c>
      <c r="P5814" s="1">
        <v>6.5628640000000003E-9</v>
      </c>
      <c r="Q5814" s="1">
        <v>1.02294489653783E-8</v>
      </c>
      <c r="R5814" s="1">
        <v>29.2</v>
      </c>
      <c r="S5814" s="1">
        <v>7.3</v>
      </c>
      <c r="T5814" s="1">
        <v>0.12</v>
      </c>
      <c r="U5814" s="1">
        <v>467.2</v>
      </c>
      <c r="V5814" s="1">
        <f t="shared" si="361"/>
        <v>1.7214644077984071</v>
      </c>
      <c r="W5814" s="1">
        <f t="shared" si="362"/>
        <v>7.9966704733420313</v>
      </c>
      <c r="X5814" s="1">
        <f t="shared" si="363"/>
        <v>60.833333333333336</v>
      </c>
    </row>
    <row r="5815" spans="1:24" hidden="1" x14ac:dyDescent="0.3">
      <c r="A5815" s="18" t="str">
        <f t="shared" si="360"/>
        <v>OFF - Agricultural - Balers_2002_50</v>
      </c>
      <c r="B5815" s="1" t="s">
        <v>40</v>
      </c>
      <c r="C5815" s="1">
        <v>2020</v>
      </c>
      <c r="D5815" s="1" t="s">
        <v>114</v>
      </c>
      <c r="E5815" s="1">
        <v>2002</v>
      </c>
      <c r="F5815" s="1">
        <v>50</v>
      </c>
      <c r="G5815" s="1" t="s">
        <v>12</v>
      </c>
      <c r="H5815" s="1">
        <v>4.4145881779907802E-6</v>
      </c>
      <c r="I5815" s="1">
        <v>4.0605382061159201E-6</v>
      </c>
      <c r="J5815" s="1">
        <v>4.8579849999999997E-6</v>
      </c>
      <c r="K5815" s="1">
        <v>1.111829E-4</v>
      </c>
      <c r="L5815" s="1">
        <v>8.9760429999999994E-6</v>
      </c>
      <c r="M5815" s="1">
        <v>8.0815390000000002E-4</v>
      </c>
      <c r="N5815" s="1">
        <v>5.5713402E-8</v>
      </c>
      <c r="O5815" s="1">
        <v>4.2094570400000003E-8</v>
      </c>
      <c r="P5815" s="1">
        <v>9.8256779999999997E-9</v>
      </c>
      <c r="Q5815" s="1">
        <v>1.27868112067229E-8</v>
      </c>
      <c r="R5815" s="1">
        <v>36.5</v>
      </c>
      <c r="S5815" s="1">
        <v>18.25</v>
      </c>
      <c r="T5815" s="1">
        <v>0.26</v>
      </c>
      <c r="U5815" s="1">
        <v>638.75</v>
      </c>
      <c r="V5815" s="1">
        <f t="shared" si="361"/>
        <v>2.1049475981573358</v>
      </c>
      <c r="W5815" s="1">
        <f t="shared" si="362"/>
        <v>4.6531024201050393</v>
      </c>
      <c r="X5815" s="1">
        <f t="shared" si="363"/>
        <v>70.192307692307693</v>
      </c>
    </row>
    <row r="5816" spans="1:24" hidden="1" x14ac:dyDescent="0.3">
      <c r="A5816" s="18" t="str">
        <f t="shared" si="360"/>
        <v>OFF - Agricultural - Balers_2002_100</v>
      </c>
      <c r="B5816" s="1" t="s">
        <v>40</v>
      </c>
      <c r="C5816" s="1">
        <v>2020</v>
      </c>
      <c r="D5816" s="1" t="s">
        <v>114</v>
      </c>
      <c r="E5816" s="1">
        <v>2002</v>
      </c>
      <c r="F5816" s="1">
        <v>100</v>
      </c>
      <c r="G5816" s="1" t="s">
        <v>12</v>
      </c>
      <c r="H5816" s="1">
        <v>2.8862990133937398E-6</v>
      </c>
      <c r="I5816" s="1">
        <v>2.6548178325195601E-6</v>
      </c>
      <c r="J5816" s="1">
        <v>3.1761960000000001E-6</v>
      </c>
      <c r="K5816" s="1">
        <v>5.0999409999999999E-5</v>
      </c>
      <c r="L5816" s="1">
        <v>1.2408299999999999E-5</v>
      </c>
      <c r="M5816" s="1">
        <v>7.4729379999999995E-4</v>
      </c>
      <c r="N5816" s="1">
        <v>5.2103115E-8</v>
      </c>
      <c r="O5816" s="1">
        <v>3.9366798E-8</v>
      </c>
      <c r="P5816" s="1">
        <v>7.2198999999999999E-9</v>
      </c>
      <c r="Q5816" s="1">
        <v>1.15081300860506E-8</v>
      </c>
      <c r="R5816" s="1">
        <v>32.85</v>
      </c>
      <c r="S5816" s="1">
        <v>7.3</v>
      </c>
      <c r="T5816" s="1">
        <v>0.13</v>
      </c>
      <c r="U5816" s="1">
        <v>467.2</v>
      </c>
      <c r="V5816" s="1">
        <f t="shared" si="361"/>
        <v>1.8815704883918911</v>
      </c>
      <c r="W5816" s="1">
        <f t="shared" si="362"/>
        <v>8.7942346947984387</v>
      </c>
      <c r="X5816" s="1">
        <f t="shared" si="363"/>
        <v>56.153846153846153</v>
      </c>
    </row>
    <row r="5817" spans="1:24" hidden="1" x14ac:dyDescent="0.3">
      <c r="A5817" s="18" t="str">
        <f t="shared" si="360"/>
        <v>OFF - Agricultural - Balers_2003_50</v>
      </c>
      <c r="B5817" s="1" t="s">
        <v>40</v>
      </c>
      <c r="C5817" s="1">
        <v>2020</v>
      </c>
      <c r="D5817" s="1" t="s">
        <v>114</v>
      </c>
      <c r="E5817" s="1">
        <v>2003</v>
      </c>
      <c r="F5817" s="1">
        <v>50</v>
      </c>
      <c r="G5817" s="1" t="s">
        <v>12</v>
      </c>
      <c r="H5817" s="1">
        <v>5.0558531640554299E-6</v>
      </c>
      <c r="I5817" s="1">
        <v>4.6503737402981899E-6</v>
      </c>
      <c r="J5817" s="1">
        <v>5.5636579999999999E-6</v>
      </c>
      <c r="K5817" s="1">
        <v>1.2767160000000001E-4</v>
      </c>
      <c r="L5817" s="1">
        <v>1.0343899999999999E-5</v>
      </c>
      <c r="M5817" s="1">
        <v>9.3162750000000004E-4</v>
      </c>
      <c r="N5817" s="1">
        <v>6.4225557000000003E-8</v>
      </c>
      <c r="O5817" s="1">
        <v>4.85259764E-8</v>
      </c>
      <c r="P5817" s="1">
        <v>1.1326890000000001E-8</v>
      </c>
      <c r="Q5817" s="1">
        <v>1.53441734480674E-8</v>
      </c>
      <c r="R5817" s="1">
        <v>43.8</v>
      </c>
      <c r="S5817" s="1">
        <v>21.9</v>
      </c>
      <c r="T5817" s="1">
        <v>0.3</v>
      </c>
      <c r="U5817" s="1">
        <v>766.5</v>
      </c>
      <c r="V5817" s="1">
        <f t="shared" si="361"/>
        <v>2.0089276630929715</v>
      </c>
      <c r="W5817" s="1">
        <f t="shared" si="362"/>
        <v>4.4684896343266667</v>
      </c>
      <c r="X5817" s="1">
        <f t="shared" si="363"/>
        <v>73</v>
      </c>
    </row>
    <row r="5818" spans="1:24" hidden="1" x14ac:dyDescent="0.3">
      <c r="A5818" s="18" t="str">
        <f t="shared" si="360"/>
        <v>OFF - Agricultural - Balers_2003_100</v>
      </c>
      <c r="B5818" s="1" t="s">
        <v>40</v>
      </c>
      <c r="C5818" s="1">
        <v>2020</v>
      </c>
      <c r="D5818" s="1" t="s">
        <v>114</v>
      </c>
      <c r="E5818" s="1">
        <v>2003</v>
      </c>
      <c r="F5818" s="1">
        <v>100</v>
      </c>
      <c r="G5818" s="1" t="s">
        <v>12</v>
      </c>
      <c r="H5818" s="1">
        <v>3.3056425662849099E-6</v>
      </c>
      <c r="I5818" s="1">
        <v>3.0405300324688599E-6</v>
      </c>
      <c r="J5818" s="1">
        <v>3.637658E-6</v>
      </c>
      <c r="K5818" s="1">
        <v>5.8543630000000002E-5</v>
      </c>
      <c r="L5818" s="1">
        <v>1.429919E-5</v>
      </c>
      <c r="M5818" s="1">
        <v>8.6146870000000002E-4</v>
      </c>
      <c r="N5818" s="1">
        <v>6.0063669000000005E-8</v>
      </c>
      <c r="O5818" s="1">
        <v>4.5381438800000002E-8</v>
      </c>
      <c r="P5818" s="1">
        <v>8.3229889999999993E-9</v>
      </c>
      <c r="Q5818" s="1">
        <v>1.27868112067229E-8</v>
      </c>
      <c r="R5818" s="1">
        <v>36.5</v>
      </c>
      <c r="S5818" s="1">
        <v>10.95</v>
      </c>
      <c r="T5818" s="1">
        <v>0.15</v>
      </c>
      <c r="U5818" s="1">
        <v>700.8</v>
      </c>
      <c r="V5818" s="1">
        <f t="shared" si="361"/>
        <v>1.4366262744622158</v>
      </c>
      <c r="W5818" s="1">
        <f t="shared" si="362"/>
        <v>6.756253626229479</v>
      </c>
      <c r="X5818" s="1">
        <f t="shared" si="363"/>
        <v>73</v>
      </c>
    </row>
    <row r="5819" spans="1:24" hidden="1" x14ac:dyDescent="0.3">
      <c r="A5819" s="18" t="str">
        <f t="shared" si="360"/>
        <v>OFF - Agricultural - Balers_2004_50</v>
      </c>
      <c r="B5819" s="1" t="s">
        <v>40</v>
      </c>
      <c r="C5819" s="1">
        <v>2020</v>
      </c>
      <c r="D5819" s="1" t="s">
        <v>114</v>
      </c>
      <c r="E5819" s="1">
        <v>2004</v>
      </c>
      <c r="F5819" s="1">
        <v>50</v>
      </c>
      <c r="G5819" s="1" t="s">
        <v>12</v>
      </c>
      <c r="H5819" s="1">
        <v>1.5596920865218301E-6</v>
      </c>
      <c r="I5819" s="1">
        <v>1.43460478118278E-6</v>
      </c>
      <c r="J5819" s="1">
        <v>1.716346E-6</v>
      </c>
      <c r="K5819" s="1">
        <v>1.154066E-4</v>
      </c>
      <c r="L5819" s="1">
        <v>3.4955339999999999E-6</v>
      </c>
      <c r="M5819" s="1">
        <v>1.3536620000000001E-3</v>
      </c>
      <c r="N5819" s="1">
        <v>9.3320190000000005E-8</v>
      </c>
      <c r="O5819" s="1">
        <v>7.0508588000000001E-8</v>
      </c>
      <c r="P5819" s="1">
        <v>1.645806E-8</v>
      </c>
      <c r="Q5819" s="1">
        <v>2.04588979307566E-8</v>
      </c>
      <c r="R5819" s="1">
        <v>58.4</v>
      </c>
      <c r="S5819" s="1">
        <v>29.2</v>
      </c>
      <c r="T5819" s="1">
        <v>0.44</v>
      </c>
      <c r="U5819" s="1">
        <v>1022</v>
      </c>
      <c r="V5819" s="1">
        <f t="shared" si="361"/>
        <v>0.46480413050716324</v>
      </c>
      <c r="W5819" s="1">
        <f t="shared" si="362"/>
        <v>1.1325339653397</v>
      </c>
      <c r="X5819" s="1">
        <f t="shared" si="363"/>
        <v>66.36363636363636</v>
      </c>
    </row>
    <row r="5820" spans="1:24" hidden="1" x14ac:dyDescent="0.3">
      <c r="A5820" s="18" t="str">
        <f t="shared" si="360"/>
        <v>OFF - Agricultural - Balers_2004_100</v>
      </c>
      <c r="B5820" s="1" t="s">
        <v>40</v>
      </c>
      <c r="C5820" s="1">
        <v>2020</v>
      </c>
      <c r="D5820" s="1" t="s">
        <v>114</v>
      </c>
      <c r="E5820" s="1">
        <v>2004</v>
      </c>
      <c r="F5820" s="1">
        <v>100</v>
      </c>
      <c r="G5820" s="1" t="s">
        <v>12</v>
      </c>
      <c r="H5820" s="1">
        <v>5.7048441576498096E-7</v>
      </c>
      <c r="I5820" s="1">
        <v>5.2473156562062896E-7</v>
      </c>
      <c r="J5820" s="1">
        <v>6.2778330000000003E-7</v>
      </c>
      <c r="K5820" s="1">
        <v>2.7435799999999999E-5</v>
      </c>
      <c r="L5820" s="1">
        <v>3.521574E-6</v>
      </c>
      <c r="M5820" s="1">
        <v>1.2517209999999999E-3</v>
      </c>
      <c r="N5820" s="1">
        <v>8.7272981999999898E-8</v>
      </c>
      <c r="O5820" s="1">
        <v>6.5939586399999994E-8</v>
      </c>
      <c r="P5820" s="1">
        <v>1.209337E-8</v>
      </c>
      <c r="Q5820" s="1">
        <v>1.6622854568739699E-8</v>
      </c>
      <c r="R5820" s="1">
        <v>47.45</v>
      </c>
      <c r="S5820" s="1">
        <v>14.6</v>
      </c>
      <c r="T5820" s="1">
        <v>0.22</v>
      </c>
      <c r="U5820" s="1">
        <v>934.4</v>
      </c>
      <c r="V5820" s="1">
        <f t="shared" si="361"/>
        <v>0.18594862067474346</v>
      </c>
      <c r="W5820" s="1">
        <f t="shared" si="362"/>
        <v>1.2479367943674844</v>
      </c>
      <c r="X5820" s="1">
        <f t="shared" si="363"/>
        <v>66.36363636363636</v>
      </c>
    </row>
    <row r="5821" spans="1:24" hidden="1" x14ac:dyDescent="0.3">
      <c r="A5821" s="18" t="str">
        <f t="shared" si="360"/>
        <v>OFF - Agricultural - Balers_2005_50</v>
      </c>
      <c r="B5821" s="1" t="s">
        <v>40</v>
      </c>
      <c r="C5821" s="1">
        <v>2020</v>
      </c>
      <c r="D5821" s="1" t="s">
        <v>114</v>
      </c>
      <c r="E5821" s="1">
        <v>2005</v>
      </c>
      <c r="F5821" s="1">
        <v>50</v>
      </c>
      <c r="G5821" s="1" t="s">
        <v>12</v>
      </c>
      <c r="H5821" s="1">
        <v>2.5101800281524E-6</v>
      </c>
      <c r="I5821" s="1">
        <v>2.3088635898945701E-6</v>
      </c>
      <c r="J5821" s="1">
        <v>2.7622999999999998E-6</v>
      </c>
      <c r="K5821" s="1">
        <v>1.8408359999999999E-4</v>
      </c>
      <c r="L5821" s="1">
        <v>5.6007070000000004E-6</v>
      </c>
      <c r="M5821" s="1">
        <v>2.2066020000000002E-3</v>
      </c>
      <c r="N5821" s="1">
        <v>1.5212115E-7</v>
      </c>
      <c r="O5821" s="1">
        <v>1.1493598E-7</v>
      </c>
      <c r="P5821" s="1">
        <v>2.6828250000000001E-8</v>
      </c>
      <c r="Q5821" s="1">
        <v>3.3245709137479498E-8</v>
      </c>
      <c r="R5821" s="1">
        <v>94.9</v>
      </c>
      <c r="S5821" s="1">
        <v>47.45</v>
      </c>
      <c r="T5821" s="1">
        <v>0.71</v>
      </c>
      <c r="U5821" s="1">
        <v>1660.75</v>
      </c>
      <c r="V5821" s="1">
        <f t="shared" si="361"/>
        <v>0.46034413527340046</v>
      </c>
      <c r="W5821" s="1">
        <f t="shared" si="362"/>
        <v>1.1166760271672924</v>
      </c>
      <c r="X5821" s="1">
        <f t="shared" si="363"/>
        <v>66.83098591549296</v>
      </c>
    </row>
    <row r="5822" spans="1:24" hidden="1" x14ac:dyDescent="0.3">
      <c r="A5822" s="18" t="str">
        <f t="shared" si="360"/>
        <v>OFF - Agricultural - Balers_2005_100</v>
      </c>
      <c r="B5822" s="1" t="s">
        <v>40</v>
      </c>
      <c r="C5822" s="1">
        <v>2020</v>
      </c>
      <c r="D5822" s="1" t="s">
        <v>114</v>
      </c>
      <c r="E5822" s="1">
        <v>2005</v>
      </c>
      <c r="F5822" s="1">
        <v>100</v>
      </c>
      <c r="G5822" s="1" t="s">
        <v>12</v>
      </c>
      <c r="H5822" s="1">
        <v>9.1540921395915599E-7</v>
      </c>
      <c r="I5822" s="1">
        <v>8.4199339499963198E-7</v>
      </c>
      <c r="J5822" s="1">
        <v>1.007352E-6</v>
      </c>
      <c r="K5822" s="1">
        <v>4.3599369999999999E-5</v>
      </c>
      <c r="L5822" s="1">
        <v>5.700497E-6</v>
      </c>
      <c r="M5822" s="1">
        <v>2.0404279999999999E-3</v>
      </c>
      <c r="N5822" s="1">
        <v>1.4226354000000001E-7</v>
      </c>
      <c r="O5822" s="1">
        <v>1.0748800800000001E-7</v>
      </c>
      <c r="P5822" s="1">
        <v>1.9713380000000001E-8</v>
      </c>
      <c r="Q5822" s="1">
        <v>2.81309846547903E-8</v>
      </c>
      <c r="R5822" s="1">
        <v>80.3</v>
      </c>
      <c r="S5822" s="1">
        <v>25.55</v>
      </c>
      <c r="T5822" s="1">
        <v>0.36</v>
      </c>
      <c r="U5822" s="1">
        <v>1635.2</v>
      </c>
      <c r="V5822" s="1">
        <f t="shared" si="361"/>
        <v>0.17050079444742375</v>
      </c>
      <c r="W5822" s="1">
        <f t="shared" si="362"/>
        <v>1.1543312251820936</v>
      </c>
      <c r="X5822" s="1">
        <f t="shared" si="363"/>
        <v>70.972222222222229</v>
      </c>
    </row>
    <row r="5823" spans="1:24" hidden="1" x14ac:dyDescent="0.3">
      <c r="A5823" s="18" t="str">
        <f t="shared" si="360"/>
        <v>OFF - Agricultural - Balers_2006_50</v>
      </c>
      <c r="B5823" s="1" t="s">
        <v>40</v>
      </c>
      <c r="C5823" s="1">
        <v>2020</v>
      </c>
      <c r="D5823" s="1" t="s">
        <v>114</v>
      </c>
      <c r="E5823" s="1">
        <v>2006</v>
      </c>
      <c r="F5823" s="1">
        <v>50</v>
      </c>
      <c r="G5823" s="1" t="s">
        <v>12</v>
      </c>
      <c r="H5823" s="1">
        <v>2.56704824165628E-6</v>
      </c>
      <c r="I5823" s="1">
        <v>2.36117097267545E-6</v>
      </c>
      <c r="J5823" s="1">
        <v>2.8248800000000001E-6</v>
      </c>
      <c r="K5823" s="1">
        <v>1.8651989999999999E-4</v>
      </c>
      <c r="L5823" s="1">
        <v>5.7013239999999998E-6</v>
      </c>
      <c r="M5823" s="1">
        <v>2.2859820000000002E-3</v>
      </c>
      <c r="N5823" s="1">
        <v>1.5759351E-7</v>
      </c>
      <c r="O5823" s="1">
        <v>1.19070652E-7</v>
      </c>
      <c r="P5823" s="1">
        <v>2.7793370000000002E-8</v>
      </c>
      <c r="Q5823" s="1">
        <v>3.4524390258151797E-8</v>
      </c>
      <c r="R5823" s="1">
        <v>98.55</v>
      </c>
      <c r="S5823" s="1">
        <v>51.1</v>
      </c>
      <c r="T5823" s="1">
        <v>0.74</v>
      </c>
      <c r="U5823" s="1">
        <v>1788.5</v>
      </c>
      <c r="V5823" s="1">
        <f t="shared" si="361"/>
        <v>0.43714658672288276</v>
      </c>
      <c r="W5823" s="1">
        <f t="shared" si="362"/>
        <v>1.0555416593052571</v>
      </c>
      <c r="X5823" s="1">
        <f t="shared" si="363"/>
        <v>69.054054054054063</v>
      </c>
    </row>
    <row r="5824" spans="1:24" hidden="1" x14ac:dyDescent="0.3">
      <c r="A5824" s="18" t="str">
        <f t="shared" si="360"/>
        <v>OFF - Agricultural - Balers_2006_100</v>
      </c>
      <c r="B5824" s="1" t="s">
        <v>40</v>
      </c>
      <c r="C5824" s="1">
        <v>2020</v>
      </c>
      <c r="D5824" s="1" t="s">
        <v>114</v>
      </c>
      <c r="E5824" s="1">
        <v>2006</v>
      </c>
      <c r="F5824" s="1">
        <v>100</v>
      </c>
      <c r="G5824" s="1" t="s">
        <v>12</v>
      </c>
      <c r="H5824" s="1">
        <v>9.3328026360388897E-7</v>
      </c>
      <c r="I5824" s="1">
        <v>8.5843118646285698E-7</v>
      </c>
      <c r="J5824" s="1">
        <v>1.0270179999999999E-6</v>
      </c>
      <c r="K5824" s="1">
        <v>4.4003710000000001E-5</v>
      </c>
      <c r="L5824" s="1">
        <v>5.8641110000000004E-6</v>
      </c>
      <c r="M5824" s="1">
        <v>2.1138300000000001E-3</v>
      </c>
      <c r="N5824" s="1">
        <v>1.4738129999999999E-7</v>
      </c>
      <c r="O5824" s="1">
        <v>1.1135476E-7</v>
      </c>
      <c r="P5824" s="1">
        <v>2.0422549999999999E-8</v>
      </c>
      <c r="Q5824" s="1">
        <v>2.94096657754626E-8</v>
      </c>
      <c r="R5824" s="1">
        <v>83.95</v>
      </c>
      <c r="S5824" s="1">
        <v>25.55</v>
      </c>
      <c r="T5824" s="1">
        <v>0.38</v>
      </c>
      <c r="U5824" s="1">
        <v>1635.2</v>
      </c>
      <c r="V5824" s="1">
        <f t="shared" si="361"/>
        <v>0.17382939122749966</v>
      </c>
      <c r="W5824" s="1">
        <f t="shared" si="362"/>
        <v>1.1874625028719061</v>
      </c>
      <c r="X5824" s="1">
        <f t="shared" si="363"/>
        <v>67.236842105263165</v>
      </c>
    </row>
    <row r="5825" spans="1:24" hidden="1" x14ac:dyDescent="0.3">
      <c r="A5825" s="18" t="str">
        <f t="shared" si="360"/>
        <v>OFF - Agricultural - Balers_2007_50</v>
      </c>
      <c r="B5825" s="1" t="s">
        <v>40</v>
      </c>
      <c r="C5825" s="1">
        <v>2020</v>
      </c>
      <c r="D5825" s="1" t="s">
        <v>114</v>
      </c>
      <c r="E5825" s="1">
        <v>2007</v>
      </c>
      <c r="F5825" s="1">
        <v>50</v>
      </c>
      <c r="G5825" s="1" t="s">
        <v>12</v>
      </c>
      <c r="H5825" s="1">
        <v>1.7843724186438301E-6</v>
      </c>
      <c r="I5825" s="1">
        <v>1.6412657506685899E-6</v>
      </c>
      <c r="J5825" s="1">
        <v>1.9635930000000002E-6</v>
      </c>
      <c r="K5825" s="1">
        <v>1.3070000000000001E-4</v>
      </c>
      <c r="L5825" s="1">
        <v>2.859249E-6</v>
      </c>
      <c r="M5825" s="1">
        <v>1.638629E-3</v>
      </c>
      <c r="N5825" s="1">
        <v>1.12965659999999E-7</v>
      </c>
      <c r="O5825" s="1">
        <v>8.5351831999999995E-8</v>
      </c>
      <c r="P5825" s="1">
        <v>1.9922749999999999E-8</v>
      </c>
      <c r="Q5825" s="1">
        <v>2.4294941292773498E-8</v>
      </c>
      <c r="R5825" s="1">
        <v>69.349999999999994</v>
      </c>
      <c r="S5825" s="1">
        <v>36.5</v>
      </c>
      <c r="T5825" s="1">
        <v>0.53</v>
      </c>
      <c r="U5825" s="1">
        <v>1277.5</v>
      </c>
      <c r="V5825" s="1">
        <f t="shared" si="361"/>
        <v>0.4254089266546256</v>
      </c>
      <c r="W5825" s="1">
        <f t="shared" si="362"/>
        <v>0.74110487447436002</v>
      </c>
      <c r="X5825" s="1">
        <f t="shared" si="363"/>
        <v>68.867924528301884</v>
      </c>
    </row>
    <row r="5826" spans="1:24" hidden="1" x14ac:dyDescent="0.3">
      <c r="A5826" s="18" t="str">
        <f t="shared" si="360"/>
        <v>OFF - Agricultural - Balers_2007_100</v>
      </c>
      <c r="B5826" s="1" t="s">
        <v>40</v>
      </c>
      <c r="C5826" s="1">
        <v>2020</v>
      </c>
      <c r="D5826" s="1" t="s">
        <v>114</v>
      </c>
      <c r="E5826" s="1">
        <v>2007</v>
      </c>
      <c r="F5826" s="1">
        <v>100</v>
      </c>
      <c r="G5826" s="1" t="s">
        <v>12</v>
      </c>
      <c r="H5826" s="1">
        <v>6.3331679447929399E-7</v>
      </c>
      <c r="I5826" s="1">
        <v>5.8252478756205396E-7</v>
      </c>
      <c r="J5826" s="1">
        <v>6.9692650000000004E-7</v>
      </c>
      <c r="K5826" s="1">
        <v>3.0708150000000002E-5</v>
      </c>
      <c r="L5826" s="1">
        <v>1.5711300000000001E-6</v>
      </c>
      <c r="M5826" s="1">
        <v>1.5152290000000001E-3</v>
      </c>
      <c r="N5826" s="1">
        <v>1.0564542000000001E-7</v>
      </c>
      <c r="O5826" s="1">
        <v>7.9820984000000005E-8</v>
      </c>
      <c r="P5826" s="1">
        <v>1.463923E-8</v>
      </c>
      <c r="Q5826" s="1">
        <v>2.04588979307566E-8</v>
      </c>
      <c r="R5826" s="1">
        <v>58.4</v>
      </c>
      <c r="S5826" s="1">
        <v>18.25</v>
      </c>
      <c r="T5826" s="1">
        <v>0.27</v>
      </c>
      <c r="U5826" s="1">
        <v>1168</v>
      </c>
      <c r="V5826" s="1">
        <f t="shared" si="361"/>
        <v>0.16514299935876162</v>
      </c>
      <c r="W5826" s="1">
        <f t="shared" si="362"/>
        <v>0.4454078626738126</v>
      </c>
      <c r="X5826" s="1">
        <f t="shared" si="363"/>
        <v>67.592592592592595</v>
      </c>
    </row>
    <row r="5827" spans="1:24" hidden="1" x14ac:dyDescent="0.3">
      <c r="A5827" s="18" t="str">
        <f t="shared" si="360"/>
        <v>OFF - Agricultural - Balers_2008_50</v>
      </c>
      <c r="B5827" s="1" t="s">
        <v>40</v>
      </c>
      <c r="C5827" s="1">
        <v>2020</v>
      </c>
      <c r="D5827" s="1" t="s">
        <v>114</v>
      </c>
      <c r="E5827" s="1">
        <v>2008</v>
      </c>
      <c r="F5827" s="1">
        <v>50</v>
      </c>
      <c r="G5827" s="1" t="s">
        <v>12</v>
      </c>
      <c r="H5827" s="1">
        <v>1.48323532699222E-6</v>
      </c>
      <c r="I5827" s="1">
        <v>1.3642798537674501E-6</v>
      </c>
      <c r="J5827" s="1">
        <v>1.6322100000000001E-6</v>
      </c>
      <c r="K5827" s="1">
        <v>1.0745499999999999E-4</v>
      </c>
      <c r="L5827" s="1">
        <v>2.3914990000000001E-6</v>
      </c>
      <c r="M5827" s="1">
        <v>1.3788540000000001E-3</v>
      </c>
      <c r="N5827" s="1">
        <v>9.5056920000000003E-8</v>
      </c>
      <c r="O5827" s="1">
        <v>7.1820784000000002E-8</v>
      </c>
      <c r="P5827" s="1">
        <v>1.6764349999999999E-8</v>
      </c>
      <c r="Q5827" s="1">
        <v>2.04588979307566E-8</v>
      </c>
      <c r="R5827" s="1">
        <v>58.4</v>
      </c>
      <c r="S5827" s="1">
        <v>29.2</v>
      </c>
      <c r="T5827" s="1">
        <v>0.44</v>
      </c>
      <c r="U5827" s="1">
        <v>1022</v>
      </c>
      <c r="V5827" s="1">
        <f t="shared" si="361"/>
        <v>0.44201923729545078</v>
      </c>
      <c r="W5827" s="1">
        <f t="shared" si="362"/>
        <v>0.77483264233045002</v>
      </c>
      <c r="X5827" s="1">
        <f t="shared" si="363"/>
        <v>66.36363636363636</v>
      </c>
    </row>
    <row r="5828" spans="1:24" hidden="1" x14ac:dyDescent="0.3">
      <c r="A5828" s="18" t="str">
        <f t="shared" si="360"/>
        <v>OFF - Agricultural - Balers_2008_100</v>
      </c>
      <c r="B5828" s="1" t="s">
        <v>40</v>
      </c>
      <c r="C5828" s="1">
        <v>2020</v>
      </c>
      <c r="D5828" s="1" t="s">
        <v>114</v>
      </c>
      <c r="E5828" s="1">
        <v>2008</v>
      </c>
      <c r="F5828" s="1">
        <v>100</v>
      </c>
      <c r="G5828" s="1" t="s">
        <v>12</v>
      </c>
      <c r="H5828" s="1">
        <v>5.2532789186860797E-7</v>
      </c>
      <c r="I5828" s="1">
        <v>4.8319659494074604E-7</v>
      </c>
      <c r="J5828" s="1">
        <v>5.7809130000000001E-7</v>
      </c>
      <c r="K5828" s="1">
        <v>2.513778E-5</v>
      </c>
      <c r="L5828" s="1">
        <v>1.3024879999999999E-6</v>
      </c>
      <c r="M5828" s="1">
        <v>1.2750179999999999E-3</v>
      </c>
      <c r="N5828" s="1">
        <v>8.8897284000000003E-8</v>
      </c>
      <c r="O5828" s="1">
        <v>6.7166836799999996E-8</v>
      </c>
      <c r="P5828" s="1">
        <v>1.2318449999999999E-8</v>
      </c>
      <c r="Q5828" s="1">
        <v>1.7901535689411998E-8</v>
      </c>
      <c r="R5828" s="1">
        <v>51.1</v>
      </c>
      <c r="S5828" s="1">
        <v>14.6</v>
      </c>
      <c r="T5828" s="1">
        <v>0.23</v>
      </c>
      <c r="U5828" s="1">
        <v>934.4</v>
      </c>
      <c r="V5828" s="1">
        <f t="shared" si="361"/>
        <v>0.17122991302742421</v>
      </c>
      <c r="W5828" s="1">
        <f t="shared" si="362"/>
        <v>0.46156142095043751</v>
      </c>
      <c r="X5828" s="1">
        <f t="shared" si="363"/>
        <v>63.478260869565212</v>
      </c>
    </row>
    <row r="5829" spans="1:24" hidden="1" x14ac:dyDescent="0.3">
      <c r="A5829" s="18" t="str">
        <f t="shared" si="360"/>
        <v>OFF - Agricultural - Balers_2009_50</v>
      </c>
      <c r="B5829" s="1" t="s">
        <v>40</v>
      </c>
      <c r="C5829" s="1">
        <v>2020</v>
      </c>
      <c r="D5829" s="1" t="s">
        <v>114</v>
      </c>
      <c r="E5829" s="1">
        <v>2009</v>
      </c>
      <c r="F5829" s="1">
        <v>50</v>
      </c>
      <c r="G5829" s="1" t="s">
        <v>12</v>
      </c>
      <c r="H5829" s="1">
        <v>1.4071620507815499E-6</v>
      </c>
      <c r="I5829" s="1">
        <v>1.29430765430887E-6</v>
      </c>
      <c r="J5829" s="1">
        <v>1.548496E-6</v>
      </c>
      <c r="K5829" s="1">
        <v>1.00789E-4</v>
      </c>
      <c r="L5829" s="1">
        <v>2.2832220000000002E-6</v>
      </c>
      <c r="M5829" s="1">
        <v>1.3244369999999999E-3</v>
      </c>
      <c r="N5829" s="1">
        <v>9.1305450000000001E-8</v>
      </c>
      <c r="O5829" s="1">
        <v>6.8986339999999996E-8</v>
      </c>
      <c r="P5829" s="1">
        <v>1.6102739999999999E-8</v>
      </c>
      <c r="Q5829" s="1">
        <v>1.9180216810084301E-8</v>
      </c>
      <c r="R5829" s="1">
        <v>54.75</v>
      </c>
      <c r="S5829" s="1">
        <v>29.2</v>
      </c>
      <c r="T5829" s="1">
        <v>0.43</v>
      </c>
      <c r="U5829" s="1">
        <v>1022</v>
      </c>
      <c r="V5829" s="1">
        <f t="shared" si="361"/>
        <v>0.41934862601935791</v>
      </c>
      <c r="W5829" s="1">
        <f t="shared" si="362"/>
        <v>0.73975148444009997</v>
      </c>
      <c r="X5829" s="1">
        <f t="shared" si="363"/>
        <v>67.906976744186039</v>
      </c>
    </row>
    <row r="5830" spans="1:24" hidden="1" x14ac:dyDescent="0.3">
      <c r="A5830" s="18" t="str">
        <f t="shared" si="360"/>
        <v>OFF - Agricultural - Balers_2009_100</v>
      </c>
      <c r="B5830" s="1" t="s">
        <v>40</v>
      </c>
      <c r="C5830" s="1">
        <v>2020</v>
      </c>
      <c r="D5830" s="1" t="s">
        <v>114</v>
      </c>
      <c r="E5830" s="1">
        <v>2009</v>
      </c>
      <c r="F5830" s="1">
        <v>100</v>
      </c>
      <c r="G5830" s="1" t="s">
        <v>12</v>
      </c>
      <c r="H5830" s="1">
        <v>4.9730616599375304E-7</v>
      </c>
      <c r="I5830" s="1">
        <v>4.5742221148105399E-7</v>
      </c>
      <c r="J5830" s="1">
        <v>5.472551E-7</v>
      </c>
      <c r="K5830" s="1">
        <v>2.3471229999999999E-5</v>
      </c>
      <c r="L5830" s="1">
        <v>1.2322860000000001E-6</v>
      </c>
      <c r="M5830" s="1">
        <v>1.2246970000000001E-3</v>
      </c>
      <c r="N5830" s="1">
        <v>8.5388823000000004E-8</v>
      </c>
      <c r="O5830" s="1">
        <v>6.45159996E-8</v>
      </c>
      <c r="P5830" s="1">
        <v>1.183228E-8</v>
      </c>
      <c r="Q5830" s="1">
        <v>1.6622854568739699E-8</v>
      </c>
      <c r="R5830" s="1">
        <v>47.45</v>
      </c>
      <c r="S5830" s="1">
        <v>14.6</v>
      </c>
      <c r="T5830" s="1">
        <v>0.22</v>
      </c>
      <c r="U5830" s="1">
        <v>934.4</v>
      </c>
      <c r="V5830" s="1">
        <f t="shared" si="361"/>
        <v>0.16209626952838477</v>
      </c>
      <c r="W5830" s="1">
        <f t="shared" si="362"/>
        <v>0.43668400567017196</v>
      </c>
      <c r="X5830" s="1">
        <f t="shared" si="363"/>
        <v>66.36363636363636</v>
      </c>
    </row>
    <row r="5831" spans="1:24" hidden="1" x14ac:dyDescent="0.3">
      <c r="A5831" s="18" t="str">
        <f t="shared" si="360"/>
        <v>OFF - Agricultural - Balers_2010_50</v>
      </c>
      <c r="B5831" s="1" t="s">
        <v>40</v>
      </c>
      <c r="C5831" s="1">
        <v>2020</v>
      </c>
      <c r="D5831" s="1" t="s">
        <v>114</v>
      </c>
      <c r="E5831" s="1">
        <v>2010</v>
      </c>
      <c r="F5831" s="1">
        <v>50</v>
      </c>
      <c r="G5831" s="1" t="s">
        <v>12</v>
      </c>
      <c r="H5831" s="1">
        <v>1.3622472485980501E-6</v>
      </c>
      <c r="I5831" s="1">
        <v>1.2529950192604901E-6</v>
      </c>
      <c r="J5831" s="1">
        <v>1.49907E-6</v>
      </c>
      <c r="K5831" s="1">
        <v>9.6425729999999996E-5</v>
      </c>
      <c r="L5831" s="1">
        <v>2.2246139999999998E-6</v>
      </c>
      <c r="M5831" s="1">
        <v>1.2983420000000001E-3</v>
      </c>
      <c r="N5831" s="1">
        <v>8.9506511999999999E-8</v>
      </c>
      <c r="O5831" s="1">
        <v>6.7627142400000006E-8</v>
      </c>
      <c r="P5831" s="1">
        <v>1.578547E-8</v>
      </c>
      <c r="Q5831" s="1">
        <v>1.9180216810084301E-8</v>
      </c>
      <c r="R5831" s="1">
        <v>54.75</v>
      </c>
      <c r="S5831" s="1">
        <v>29.2</v>
      </c>
      <c r="T5831" s="1">
        <v>0.42</v>
      </c>
      <c r="U5831" s="1">
        <v>1022</v>
      </c>
      <c r="V5831" s="1">
        <f t="shared" si="361"/>
        <v>0.40596355741754386</v>
      </c>
      <c r="W5831" s="1">
        <f t="shared" si="362"/>
        <v>0.72076281185369984</v>
      </c>
      <c r="X5831" s="1">
        <f t="shared" si="363"/>
        <v>69.523809523809518</v>
      </c>
    </row>
    <row r="5832" spans="1:24" hidden="1" x14ac:dyDescent="0.3">
      <c r="A5832" s="18" t="str">
        <f t="shared" si="360"/>
        <v>OFF - Agricultural - Balers_2010_100</v>
      </c>
      <c r="B5832" s="1" t="s">
        <v>40</v>
      </c>
      <c r="C5832" s="1">
        <v>2020</v>
      </c>
      <c r="D5832" s="1" t="s">
        <v>114</v>
      </c>
      <c r="E5832" s="1">
        <v>2010</v>
      </c>
      <c r="F5832" s="1">
        <v>100</v>
      </c>
      <c r="G5832" s="1" t="s">
        <v>12</v>
      </c>
      <c r="H5832" s="1">
        <v>4.8036238264910602E-7</v>
      </c>
      <c r="I5832" s="1">
        <v>4.4183731956064799E-7</v>
      </c>
      <c r="J5832" s="1">
        <v>5.2860949999999995E-7</v>
      </c>
      <c r="K5832" s="1">
        <v>2.234761E-5</v>
      </c>
      <c r="L5832" s="1">
        <v>1.1895800000000001E-6</v>
      </c>
      <c r="M5832" s="1">
        <v>1.2005659999999999E-3</v>
      </c>
      <c r="N5832" s="1">
        <v>8.3706381000000001E-8</v>
      </c>
      <c r="O5832" s="1">
        <v>6.3244821199999997E-8</v>
      </c>
      <c r="P5832" s="1">
        <v>1.159915E-8</v>
      </c>
      <c r="Q5832" s="1">
        <v>1.6622854568739699E-8</v>
      </c>
      <c r="R5832" s="1">
        <v>47.45</v>
      </c>
      <c r="S5832" s="1">
        <v>14.6</v>
      </c>
      <c r="T5832" s="1">
        <v>0.21</v>
      </c>
      <c r="U5832" s="1">
        <v>934.4</v>
      </c>
      <c r="V5832" s="1">
        <f t="shared" si="361"/>
        <v>0.15657346635465758</v>
      </c>
      <c r="W5832" s="1">
        <f t="shared" si="362"/>
        <v>0.42155032148796878</v>
      </c>
      <c r="X5832" s="1">
        <f t="shared" si="363"/>
        <v>69.523809523809518</v>
      </c>
    </row>
    <row r="5833" spans="1:24" hidden="1" x14ac:dyDescent="0.3">
      <c r="A5833" s="18" t="str">
        <f t="shared" si="360"/>
        <v>OFF - Agricultural - Balers_2011_50</v>
      </c>
      <c r="B5833" s="1" t="s">
        <v>40</v>
      </c>
      <c r="C5833" s="1">
        <v>2020</v>
      </c>
      <c r="D5833" s="1" t="s">
        <v>114</v>
      </c>
      <c r="E5833" s="1">
        <v>2011</v>
      </c>
      <c r="F5833" s="1">
        <v>50</v>
      </c>
      <c r="G5833" s="1" t="s">
        <v>12</v>
      </c>
      <c r="H5833" s="1">
        <v>1.38067171374333E-6</v>
      </c>
      <c r="I5833" s="1">
        <v>1.2699418423011099E-6</v>
      </c>
      <c r="J5833" s="1">
        <v>1.519345E-6</v>
      </c>
      <c r="K5833" s="1">
        <v>9.6538639999999994E-5</v>
      </c>
      <c r="L5833" s="1">
        <v>2.2695379999999998E-6</v>
      </c>
      <c r="M5833" s="1">
        <v>1.332721E-3</v>
      </c>
      <c r="N5833" s="1">
        <v>9.1876590000000004E-8</v>
      </c>
      <c r="O5833" s="1">
        <v>6.9417868000000004E-8</v>
      </c>
      <c r="P5833" s="1">
        <v>1.6203450000000001E-8</v>
      </c>
      <c r="Q5833" s="1">
        <v>1.9180216810084301E-8</v>
      </c>
      <c r="R5833" s="1">
        <v>54.75</v>
      </c>
      <c r="S5833" s="1">
        <v>29.2</v>
      </c>
      <c r="T5833" s="1">
        <v>0.43</v>
      </c>
      <c r="U5833" s="1">
        <v>1022</v>
      </c>
      <c r="V5833" s="1">
        <f t="shared" si="361"/>
        <v>0.41145423572251905</v>
      </c>
      <c r="W5833" s="1">
        <f t="shared" si="362"/>
        <v>0.73531794301789988</v>
      </c>
      <c r="X5833" s="1">
        <f t="shared" si="363"/>
        <v>67.906976744186039</v>
      </c>
    </row>
    <row r="5834" spans="1:24" hidden="1" x14ac:dyDescent="0.3">
      <c r="A5834" s="18" t="str">
        <f t="shared" ref="A5834:A5897" si="364">D5834&amp;"_"&amp;E5834&amp;"_"&amp;F5834</f>
        <v>OFF - Agricultural - Balers_2011_100</v>
      </c>
      <c r="B5834" s="1" t="s">
        <v>40</v>
      </c>
      <c r="C5834" s="1">
        <v>2020</v>
      </c>
      <c r="D5834" s="1" t="s">
        <v>114</v>
      </c>
      <c r="E5834" s="1">
        <v>2011</v>
      </c>
      <c r="F5834" s="1">
        <v>100</v>
      </c>
      <c r="G5834" s="1" t="s">
        <v>12</v>
      </c>
      <c r="H5834" s="1">
        <v>4.8574768796816495E-7</v>
      </c>
      <c r="I5834" s="1">
        <v>4.4679072339311802E-7</v>
      </c>
      <c r="J5834" s="1">
        <v>5.3453570000000004E-7</v>
      </c>
      <c r="K5834" s="1">
        <v>2.2260699999999998E-5</v>
      </c>
      <c r="L5834" s="1">
        <v>1.202165E-6</v>
      </c>
      <c r="M5834" s="1">
        <v>1.2323569999999999E-3</v>
      </c>
      <c r="N5834" s="1">
        <v>8.5922892E-8</v>
      </c>
      <c r="O5834" s="1">
        <v>6.4919518399999994E-8</v>
      </c>
      <c r="P5834" s="1">
        <v>1.1906290000000001E-8</v>
      </c>
      <c r="Q5834" s="1">
        <v>1.6622854568739699E-8</v>
      </c>
      <c r="R5834" s="1">
        <v>47.45</v>
      </c>
      <c r="S5834" s="1">
        <v>14.6</v>
      </c>
      <c r="T5834" s="1">
        <v>0.22</v>
      </c>
      <c r="U5834" s="1">
        <v>934.4</v>
      </c>
      <c r="V5834" s="1">
        <f t="shared" si="361"/>
        <v>0.15832879931085847</v>
      </c>
      <c r="W5834" s="1">
        <f t="shared" si="362"/>
        <v>0.4260100558445703</v>
      </c>
      <c r="X5834" s="1">
        <f t="shared" si="363"/>
        <v>66.36363636363636</v>
      </c>
    </row>
    <row r="5835" spans="1:24" hidden="1" x14ac:dyDescent="0.3">
      <c r="A5835" s="18" t="str">
        <f t="shared" si="364"/>
        <v>OFF - Agricultural - Balers_2012_50</v>
      </c>
      <c r="B5835" s="1" t="s">
        <v>40</v>
      </c>
      <c r="C5835" s="1">
        <v>2020</v>
      </c>
      <c r="D5835" s="1" t="s">
        <v>114</v>
      </c>
      <c r="E5835" s="1">
        <v>2012</v>
      </c>
      <c r="F5835" s="1">
        <v>50</v>
      </c>
      <c r="G5835" s="1" t="s">
        <v>12</v>
      </c>
      <c r="H5835" s="1">
        <v>1.48948555985384E-6</v>
      </c>
      <c r="I5835" s="1">
        <v>1.3700288179535601E-6</v>
      </c>
      <c r="J5835" s="1">
        <v>1.639088E-6</v>
      </c>
      <c r="K5835" s="1">
        <v>1.0282850000000001E-4</v>
      </c>
      <c r="L5835" s="1">
        <v>2.4648219999999999E-6</v>
      </c>
      <c r="M5835" s="1">
        <v>1.4563689999999999E-3</v>
      </c>
      <c r="N5835" s="1">
        <v>1.0040076E-7</v>
      </c>
      <c r="O5835" s="1">
        <v>7.5858351999999996E-8</v>
      </c>
      <c r="P5835" s="1">
        <v>1.770679E-8</v>
      </c>
      <c r="Q5835" s="1">
        <v>2.17375790514289E-8</v>
      </c>
      <c r="R5835" s="1">
        <v>62.05</v>
      </c>
      <c r="S5835" s="1">
        <v>32.85</v>
      </c>
      <c r="T5835" s="1">
        <v>0.47</v>
      </c>
      <c r="U5835" s="1">
        <v>1149.75</v>
      </c>
      <c r="V5835" s="1">
        <f t="shared" ref="V5835:V5898" si="365">IFERROR(CONVERT(I5835,"ton","g")*365/U5835,0)</f>
        <v>0.39456166254212943</v>
      </c>
      <c r="W5835" s="1">
        <f t="shared" ref="W5835:W5898" si="366">IFERROR(CONVERT(L5835,"ton","g")*365/U5835,0)</f>
        <v>0.70985679530675561</v>
      </c>
      <c r="X5835" s="1">
        <f t="shared" ref="X5835:X5898" si="367">S5835/T5835</f>
        <v>69.893617021276597</v>
      </c>
    </row>
    <row r="5836" spans="1:24" hidden="1" x14ac:dyDescent="0.3">
      <c r="A5836" s="18" t="str">
        <f t="shared" si="364"/>
        <v>OFF - Agricultural - Balers_2012_100</v>
      </c>
      <c r="B5836" s="1" t="s">
        <v>40</v>
      </c>
      <c r="C5836" s="1">
        <v>2020</v>
      </c>
      <c r="D5836" s="1" t="s">
        <v>114</v>
      </c>
      <c r="E5836" s="1">
        <v>2012</v>
      </c>
      <c r="F5836" s="1">
        <v>100</v>
      </c>
      <c r="G5836" s="1" t="s">
        <v>12</v>
      </c>
      <c r="H5836" s="1">
        <v>5.22799719021227E-7</v>
      </c>
      <c r="I5836" s="1">
        <v>4.8087118155572401E-7</v>
      </c>
      <c r="J5836" s="1">
        <v>5.7530920000000004E-7</v>
      </c>
      <c r="K5836" s="1">
        <v>2.3584379999999999E-5</v>
      </c>
      <c r="L5836" s="1">
        <v>1.293031E-6</v>
      </c>
      <c r="M5836" s="1">
        <v>1.3466929999999999E-3</v>
      </c>
      <c r="N5836" s="1">
        <v>9.3894660000000005E-8</v>
      </c>
      <c r="O5836" s="1">
        <v>7.0942632000000004E-8</v>
      </c>
      <c r="P5836" s="1">
        <v>1.3010930000000001E-8</v>
      </c>
      <c r="Q5836" s="1">
        <v>1.7901535689411998E-8</v>
      </c>
      <c r="R5836" s="1">
        <v>51.1</v>
      </c>
      <c r="S5836" s="1">
        <v>14.6</v>
      </c>
      <c r="T5836" s="1">
        <v>0.24</v>
      </c>
      <c r="U5836" s="1">
        <v>934.4</v>
      </c>
      <c r="V5836" s="1">
        <f t="shared" si="365"/>
        <v>0.17040585852075088</v>
      </c>
      <c r="W5836" s="1">
        <f t="shared" si="366"/>
        <v>0.45821015294802342</v>
      </c>
      <c r="X5836" s="1">
        <f t="shared" si="367"/>
        <v>60.833333333333336</v>
      </c>
    </row>
    <row r="5837" spans="1:24" hidden="1" x14ac:dyDescent="0.3">
      <c r="A5837" s="18" t="str">
        <f t="shared" si="364"/>
        <v>OFF - Agricultural - Balers_2013_50</v>
      </c>
      <c r="B5837" s="1" t="s">
        <v>40</v>
      </c>
      <c r="C5837" s="1">
        <v>2020</v>
      </c>
      <c r="D5837" s="1" t="s">
        <v>114</v>
      </c>
      <c r="E5837" s="1">
        <v>2013</v>
      </c>
      <c r="F5837" s="1">
        <v>50</v>
      </c>
      <c r="G5837" s="1" t="s">
        <v>12</v>
      </c>
      <c r="H5837" s="1">
        <v>1.7615524349827601E-6</v>
      </c>
      <c r="I5837" s="1">
        <v>1.6202759296971401E-6</v>
      </c>
      <c r="J5837" s="1">
        <v>1.9384809999999998E-6</v>
      </c>
      <c r="K5837" s="1">
        <v>1.200108E-4</v>
      </c>
      <c r="L5837" s="1">
        <v>2.9349679999999998E-6</v>
      </c>
      <c r="M5837" s="1">
        <v>1.744977E-3</v>
      </c>
      <c r="N5837" s="1">
        <v>1.2029715E-7</v>
      </c>
      <c r="O5837" s="1">
        <v>9.0891179999999994E-8</v>
      </c>
      <c r="P5837" s="1">
        <v>2.1215739999999999E-8</v>
      </c>
      <c r="Q5837" s="1">
        <v>2.5573622413445801E-8</v>
      </c>
      <c r="R5837" s="1">
        <v>73</v>
      </c>
      <c r="S5837" s="1">
        <v>36.5</v>
      </c>
      <c r="T5837" s="1">
        <v>0.56000000000000005</v>
      </c>
      <c r="U5837" s="1">
        <v>1277.5</v>
      </c>
      <c r="V5837" s="1">
        <f t="shared" si="365"/>
        <v>0.41996845657444526</v>
      </c>
      <c r="W5837" s="1">
        <f t="shared" si="366"/>
        <v>0.76073090913951991</v>
      </c>
      <c r="X5837" s="1">
        <f t="shared" si="367"/>
        <v>65.178571428571416</v>
      </c>
    </row>
    <row r="5838" spans="1:24" hidden="1" x14ac:dyDescent="0.3">
      <c r="A5838" s="18" t="str">
        <f t="shared" si="364"/>
        <v>OFF - Agricultural - Balers_2013_100</v>
      </c>
      <c r="B5838" s="1" t="s">
        <v>40</v>
      </c>
      <c r="C5838" s="1">
        <v>2020</v>
      </c>
      <c r="D5838" s="1" t="s">
        <v>114</v>
      </c>
      <c r="E5838" s="1">
        <v>2013</v>
      </c>
      <c r="F5838" s="1">
        <v>100</v>
      </c>
      <c r="G5838" s="1" t="s">
        <v>12</v>
      </c>
      <c r="H5838" s="1">
        <v>6.1679956817233805E-7</v>
      </c>
      <c r="I5838" s="1">
        <v>5.6733224280491605E-7</v>
      </c>
      <c r="J5838" s="1">
        <v>6.7875029999999999E-7</v>
      </c>
      <c r="K5838" s="1">
        <v>2.7369489999999999E-5</v>
      </c>
      <c r="L5838" s="1">
        <v>1.5245049999999999E-6</v>
      </c>
      <c r="M5838" s="1">
        <v>1.613567E-3</v>
      </c>
      <c r="N5838" s="1">
        <v>1.1250171E-7</v>
      </c>
      <c r="O5838" s="1">
        <v>8.5001291999999995E-8</v>
      </c>
      <c r="P5838" s="1">
        <v>1.5589310000000001E-8</v>
      </c>
      <c r="Q5838" s="1">
        <v>2.17375790514289E-8</v>
      </c>
      <c r="R5838" s="1">
        <v>62.05</v>
      </c>
      <c r="S5838" s="1">
        <v>18.25</v>
      </c>
      <c r="T5838" s="1">
        <v>0.28999999999999998</v>
      </c>
      <c r="U5838" s="1">
        <v>1168</v>
      </c>
      <c r="V5838" s="1">
        <f t="shared" si="365"/>
        <v>0.16083598536956081</v>
      </c>
      <c r="W5838" s="1">
        <f t="shared" si="366"/>
        <v>0.43218989751678122</v>
      </c>
      <c r="X5838" s="1">
        <f t="shared" si="367"/>
        <v>62.931034482758626</v>
      </c>
    </row>
    <row r="5839" spans="1:24" hidden="1" x14ac:dyDescent="0.3">
      <c r="A5839" s="18" t="str">
        <f t="shared" si="364"/>
        <v>OFF - Agricultural - Balers_2014_50</v>
      </c>
      <c r="B5839" s="1" t="s">
        <v>40</v>
      </c>
      <c r="C5839" s="1">
        <v>2020</v>
      </c>
      <c r="D5839" s="1" t="s">
        <v>114</v>
      </c>
      <c r="E5839" s="1">
        <v>2014</v>
      </c>
      <c r="F5839" s="1">
        <v>50</v>
      </c>
      <c r="G5839" s="1" t="s">
        <v>12</v>
      </c>
      <c r="H5839" s="1">
        <v>2.44535408141659E-6</v>
      </c>
      <c r="I5839" s="1">
        <v>2.2492366840869802E-6</v>
      </c>
      <c r="J5839" s="1">
        <v>2.6909630000000002E-6</v>
      </c>
      <c r="K5839" s="1">
        <v>1.6431630000000001E-4</v>
      </c>
      <c r="L5839" s="1">
        <v>4.1026630000000002E-6</v>
      </c>
      <c r="M5839" s="1">
        <v>2.454538E-3</v>
      </c>
      <c r="N5839" s="1">
        <v>1.6921368E-7</v>
      </c>
      <c r="O5839" s="1">
        <v>1.27850336E-7</v>
      </c>
      <c r="P5839" s="1">
        <v>2.9842709999999998E-8</v>
      </c>
      <c r="Q5839" s="1">
        <v>3.5803071378824103E-8</v>
      </c>
      <c r="R5839" s="1">
        <v>102.2</v>
      </c>
      <c r="S5839" s="1">
        <v>54.75</v>
      </c>
      <c r="T5839" s="1">
        <v>0.79</v>
      </c>
      <c r="U5839" s="1">
        <v>1916.25</v>
      </c>
      <c r="V5839" s="1">
        <f t="shared" si="365"/>
        <v>0.38866156122893508</v>
      </c>
      <c r="W5839" s="1">
        <f t="shared" si="366"/>
        <v>0.70892824132621335</v>
      </c>
      <c r="X5839" s="1">
        <f t="shared" si="367"/>
        <v>69.303797468354432</v>
      </c>
    </row>
    <row r="5840" spans="1:24" hidden="1" x14ac:dyDescent="0.3">
      <c r="A5840" s="18" t="str">
        <f t="shared" si="364"/>
        <v>OFF - Agricultural - Balers_2014_100</v>
      </c>
      <c r="B5840" s="1" t="s">
        <v>40</v>
      </c>
      <c r="C5840" s="1">
        <v>2020</v>
      </c>
      <c r="D5840" s="1" t="s">
        <v>114</v>
      </c>
      <c r="E5840" s="1">
        <v>2014</v>
      </c>
      <c r="F5840" s="1">
        <v>100</v>
      </c>
      <c r="G5840" s="1" t="s">
        <v>12</v>
      </c>
      <c r="H5840" s="1">
        <v>8.5410086338270395E-7</v>
      </c>
      <c r="I5840" s="1">
        <v>7.8560197413941104E-7</v>
      </c>
      <c r="J5840" s="1">
        <v>9.3988589999999998E-7</v>
      </c>
      <c r="K5840" s="1">
        <v>3.7248820000000003E-5</v>
      </c>
      <c r="L5840" s="1">
        <v>2.10958E-6</v>
      </c>
      <c r="M5840" s="1">
        <v>2.2696919999999998E-3</v>
      </c>
      <c r="N5840" s="1">
        <v>1.58248439999999E-7</v>
      </c>
      <c r="O5840" s="1">
        <v>1.19565488E-7</v>
      </c>
      <c r="P5840" s="1">
        <v>2.1928390000000001E-8</v>
      </c>
      <c r="Q5840" s="1">
        <v>3.0688346896134899E-8</v>
      </c>
      <c r="R5840" s="1">
        <v>87.6</v>
      </c>
      <c r="S5840" s="1">
        <v>29.2</v>
      </c>
      <c r="T5840" s="1">
        <v>0.4</v>
      </c>
      <c r="U5840" s="1">
        <v>1868.8</v>
      </c>
      <c r="V5840" s="1">
        <f t="shared" si="365"/>
        <v>0.13919650833069303</v>
      </c>
      <c r="W5840" s="1">
        <f t="shared" si="366"/>
        <v>0.37378491871273439</v>
      </c>
      <c r="X5840" s="1">
        <f t="shared" si="367"/>
        <v>73</v>
      </c>
    </row>
    <row r="5841" spans="1:24" hidden="1" x14ac:dyDescent="0.3">
      <c r="A5841" s="18" t="str">
        <f t="shared" si="364"/>
        <v>OFF - Agricultural - Balers_2015_50</v>
      </c>
      <c r="B5841" s="1" t="s">
        <v>40</v>
      </c>
      <c r="C5841" s="1">
        <v>2020</v>
      </c>
      <c r="D5841" s="1" t="s">
        <v>114</v>
      </c>
      <c r="E5841" s="1">
        <v>2015</v>
      </c>
      <c r="F5841" s="1">
        <v>50</v>
      </c>
      <c r="G5841" s="1" t="s">
        <v>12</v>
      </c>
      <c r="H5841" s="1">
        <v>2.7005558690667999E-6</v>
      </c>
      <c r="I5841" s="1">
        <v>2.4839712883676401E-6</v>
      </c>
      <c r="J5841" s="1">
        <v>2.9717970000000002E-6</v>
      </c>
      <c r="K5841" s="1">
        <v>1.7887839999999999E-4</v>
      </c>
      <c r="L5841" s="1">
        <v>4.5630290000000004E-6</v>
      </c>
      <c r="M5841" s="1">
        <v>2.7472099999999999E-3</v>
      </c>
      <c r="N5841" s="1">
        <v>1.8939014999999999E-7</v>
      </c>
      <c r="O5841" s="1">
        <v>1.4309477999999999E-7</v>
      </c>
      <c r="P5841" s="1">
        <v>3.3401069999999998E-8</v>
      </c>
      <c r="Q5841" s="1">
        <v>3.9639114740840902E-8</v>
      </c>
      <c r="R5841" s="1">
        <v>113.15</v>
      </c>
      <c r="S5841" s="1">
        <v>62.05</v>
      </c>
      <c r="T5841" s="1">
        <v>0.89</v>
      </c>
      <c r="U5841" s="1">
        <v>2171.75</v>
      </c>
      <c r="V5841" s="1">
        <f t="shared" si="365"/>
        <v>0.37872619284122061</v>
      </c>
      <c r="W5841" s="1">
        <f t="shared" si="366"/>
        <v>0.69571601293738827</v>
      </c>
      <c r="X5841" s="1">
        <f t="shared" si="367"/>
        <v>69.719101123595507</v>
      </c>
    </row>
    <row r="5842" spans="1:24" hidden="1" x14ac:dyDescent="0.3">
      <c r="A5842" s="18" t="str">
        <f t="shared" si="364"/>
        <v>OFF - Agricultural - Balers_2015_100</v>
      </c>
      <c r="B5842" s="1" t="s">
        <v>40</v>
      </c>
      <c r="C5842" s="1">
        <v>2020</v>
      </c>
      <c r="D5842" s="1" t="s">
        <v>114</v>
      </c>
      <c r="E5842" s="1">
        <v>2015</v>
      </c>
      <c r="F5842" s="1">
        <v>100</v>
      </c>
      <c r="G5842" s="1" t="s">
        <v>12</v>
      </c>
      <c r="H5842" s="1">
        <v>9.4082270802834104E-7</v>
      </c>
      <c r="I5842" s="1">
        <v>8.6536872684446798E-7</v>
      </c>
      <c r="J5842" s="1">
        <v>1.0353179999999999E-6</v>
      </c>
      <c r="K5842" s="1">
        <v>4.0291299999999998E-5</v>
      </c>
      <c r="L5842" s="1">
        <v>2.322131E-6</v>
      </c>
      <c r="M5842" s="1">
        <v>2.5403240000000001E-3</v>
      </c>
      <c r="N5842" s="1">
        <v>1.7711748E-7</v>
      </c>
      <c r="O5842" s="1">
        <v>1.33822096E-7</v>
      </c>
      <c r="P5842" s="1">
        <v>2.4543079999999999E-8</v>
      </c>
      <c r="Q5842" s="1">
        <v>3.4524390258151797E-8</v>
      </c>
      <c r="R5842" s="1">
        <v>98.55</v>
      </c>
      <c r="S5842" s="1">
        <v>29.2</v>
      </c>
      <c r="T5842" s="1">
        <v>0.45</v>
      </c>
      <c r="U5842" s="1">
        <v>1868.8</v>
      </c>
      <c r="V5842" s="1">
        <f t="shared" si="365"/>
        <v>0.15332994208330658</v>
      </c>
      <c r="W5842" s="1">
        <f t="shared" si="366"/>
        <v>0.41144566552362105</v>
      </c>
      <c r="X5842" s="1">
        <f t="shared" si="367"/>
        <v>64.888888888888886</v>
      </c>
    </row>
    <row r="5843" spans="1:24" hidden="1" x14ac:dyDescent="0.3">
      <c r="A5843" s="18" t="str">
        <f t="shared" si="364"/>
        <v>OFF - Agricultural - Balers_2016_50</v>
      </c>
      <c r="B5843" s="1" t="s">
        <v>40</v>
      </c>
      <c r="C5843" s="1">
        <v>2020</v>
      </c>
      <c r="D5843" s="1" t="s">
        <v>114</v>
      </c>
      <c r="E5843" s="1">
        <v>2016</v>
      </c>
      <c r="F5843" s="1">
        <v>50</v>
      </c>
      <c r="G5843" s="1" t="s">
        <v>12</v>
      </c>
      <c r="H5843" s="1">
        <v>2.7079092980165099E-6</v>
      </c>
      <c r="I5843" s="1">
        <v>2.49073497231559E-6</v>
      </c>
      <c r="J5843" s="1">
        <v>2.979889E-6</v>
      </c>
      <c r="K5843" s="1">
        <v>1.7670129999999999E-4</v>
      </c>
      <c r="L5843" s="1">
        <v>4.6086269999999999E-6</v>
      </c>
      <c r="M5843" s="1">
        <v>2.7923010000000001E-3</v>
      </c>
      <c r="N5843" s="1">
        <v>1.9249865999999999E-7</v>
      </c>
      <c r="O5843" s="1">
        <v>1.4544343199999999E-7</v>
      </c>
      <c r="P5843" s="1">
        <v>3.3949279999999998E-8</v>
      </c>
      <c r="Q5843" s="1">
        <v>4.0917795861513201E-8</v>
      </c>
      <c r="R5843" s="1">
        <v>116.8</v>
      </c>
      <c r="S5843" s="1">
        <v>62.05</v>
      </c>
      <c r="T5843" s="1">
        <v>0.9</v>
      </c>
      <c r="U5843" s="1">
        <v>2171.75</v>
      </c>
      <c r="V5843" s="1">
        <f t="shared" si="365"/>
        <v>0.37975743836454212</v>
      </c>
      <c r="W5843" s="1">
        <f t="shared" si="366"/>
        <v>0.70266824987428234</v>
      </c>
      <c r="X5843" s="1">
        <f t="shared" si="367"/>
        <v>68.944444444444443</v>
      </c>
    </row>
    <row r="5844" spans="1:24" hidden="1" x14ac:dyDescent="0.3">
      <c r="A5844" s="18" t="str">
        <f t="shared" si="364"/>
        <v>OFF - Agricultural - Balers_2016_100</v>
      </c>
      <c r="B5844" s="1" t="s">
        <v>40</v>
      </c>
      <c r="C5844" s="1">
        <v>2020</v>
      </c>
      <c r="D5844" s="1" t="s">
        <v>114</v>
      </c>
      <c r="E5844" s="1">
        <v>2016</v>
      </c>
      <c r="F5844" s="1">
        <v>100</v>
      </c>
      <c r="G5844" s="1" t="s">
        <v>12</v>
      </c>
      <c r="H5844" s="1">
        <v>9.4089722374434201E-7</v>
      </c>
      <c r="I5844" s="1">
        <v>8.6543726640004496E-7</v>
      </c>
      <c r="J5844" s="1">
        <v>1.0354000000000001E-6</v>
      </c>
      <c r="K5844" s="1">
        <v>3.9530680000000003E-5</v>
      </c>
      <c r="L5844" s="1">
        <v>2.3206159999999999E-6</v>
      </c>
      <c r="M5844" s="1">
        <v>2.5820190000000001E-3</v>
      </c>
      <c r="N5844" s="1">
        <v>1.8002457E-7</v>
      </c>
      <c r="O5844" s="1">
        <v>1.36018564E-7</v>
      </c>
      <c r="P5844" s="1">
        <v>2.4945910000000002E-8</v>
      </c>
      <c r="Q5844" s="1">
        <v>3.4524390258151797E-8</v>
      </c>
      <c r="R5844" s="1">
        <v>98.55</v>
      </c>
      <c r="S5844" s="1">
        <v>32.85</v>
      </c>
      <c r="T5844" s="1">
        <v>0.46</v>
      </c>
      <c r="U5844" s="1">
        <v>2102.4</v>
      </c>
      <c r="V5844" s="1">
        <f t="shared" si="365"/>
        <v>0.13630407665024921</v>
      </c>
      <c r="W5844" s="1">
        <f t="shared" si="366"/>
        <v>0.36549087197913882</v>
      </c>
      <c r="X5844" s="1">
        <f t="shared" si="367"/>
        <v>71.413043478260875</v>
      </c>
    </row>
    <row r="5845" spans="1:24" hidden="1" x14ac:dyDescent="0.3">
      <c r="A5845" s="18" t="str">
        <f t="shared" si="364"/>
        <v>OFF - Agricultural - Balers_2017_50</v>
      </c>
      <c r="B5845" s="1" t="s">
        <v>40</v>
      </c>
      <c r="C5845" s="1">
        <v>2020</v>
      </c>
      <c r="D5845" s="1" t="s">
        <v>114</v>
      </c>
      <c r="E5845" s="1">
        <v>2017</v>
      </c>
      <c r="F5845" s="1">
        <v>50</v>
      </c>
      <c r="G5845" s="1" t="s">
        <v>12</v>
      </c>
      <c r="H5845" s="1">
        <v>2.7001878341280101E-6</v>
      </c>
      <c r="I5845" s="1">
        <v>2.4836327698309402E-6</v>
      </c>
      <c r="J5845" s="1">
        <v>2.9713919999999998E-6</v>
      </c>
      <c r="K5845" s="1">
        <v>1.7346740000000001E-4</v>
      </c>
      <c r="L5845" s="1">
        <v>4.6294799999999998E-6</v>
      </c>
      <c r="M5845" s="1">
        <v>2.8228799999999998E-3</v>
      </c>
      <c r="N5845" s="1">
        <v>1.9460682E-7</v>
      </c>
      <c r="O5845" s="1">
        <v>1.47036264E-7</v>
      </c>
      <c r="P5845" s="1">
        <v>3.4321070000000003E-8</v>
      </c>
      <c r="Q5845" s="1">
        <v>4.0917795861513201E-8</v>
      </c>
      <c r="R5845" s="1">
        <v>116.8</v>
      </c>
      <c r="S5845" s="1">
        <v>62.05</v>
      </c>
      <c r="T5845" s="1">
        <v>0.91</v>
      </c>
      <c r="U5845" s="1">
        <v>2171.75</v>
      </c>
      <c r="V5845" s="1">
        <f t="shared" si="365"/>
        <v>0.37867457958900191</v>
      </c>
      <c r="W5845" s="1">
        <f t="shared" si="366"/>
        <v>0.70584766556894118</v>
      </c>
      <c r="X5845" s="1">
        <f t="shared" si="367"/>
        <v>68.186813186813183</v>
      </c>
    </row>
    <row r="5846" spans="1:24" hidden="1" x14ac:dyDescent="0.3">
      <c r="A5846" s="18" t="str">
        <f t="shared" si="364"/>
        <v>OFF - Agricultural - Balers_2017_100</v>
      </c>
      <c r="B5846" s="1" t="s">
        <v>40</v>
      </c>
      <c r="C5846" s="1">
        <v>2020</v>
      </c>
      <c r="D5846" s="1" t="s">
        <v>114</v>
      </c>
      <c r="E5846" s="1">
        <v>2017</v>
      </c>
      <c r="F5846" s="1">
        <v>100</v>
      </c>
      <c r="G5846" s="1" t="s">
        <v>12</v>
      </c>
      <c r="H5846" s="1">
        <v>9.3566658397239595E-7</v>
      </c>
      <c r="I5846" s="1">
        <v>8.6062612393780996E-7</v>
      </c>
      <c r="J5846" s="1">
        <v>1.029644E-6</v>
      </c>
      <c r="K5846" s="1">
        <v>3.8526080000000002E-5</v>
      </c>
      <c r="L5846" s="1">
        <v>2.3059670000000002E-6</v>
      </c>
      <c r="M5846" s="1">
        <v>2.6102959999999998E-3</v>
      </c>
      <c r="N5846" s="1">
        <v>1.8199611000000001E-7</v>
      </c>
      <c r="O5846" s="1">
        <v>1.37508172E-7</v>
      </c>
      <c r="P5846" s="1">
        <v>2.5219100000000001E-8</v>
      </c>
      <c r="Q5846" s="1">
        <v>3.5803071378824103E-8</v>
      </c>
      <c r="R5846" s="1">
        <v>102.2</v>
      </c>
      <c r="S5846" s="1">
        <v>32.85</v>
      </c>
      <c r="T5846" s="1">
        <v>0.47</v>
      </c>
      <c r="U5846" s="1">
        <v>2102.4</v>
      </c>
      <c r="V5846" s="1">
        <f t="shared" si="365"/>
        <v>0.13554633445863365</v>
      </c>
      <c r="W5846" s="1">
        <f t="shared" si="366"/>
        <v>0.36318369328881595</v>
      </c>
      <c r="X5846" s="1">
        <f t="shared" si="367"/>
        <v>69.893617021276597</v>
      </c>
    </row>
    <row r="5847" spans="1:24" hidden="1" x14ac:dyDescent="0.3">
      <c r="A5847" s="18" t="str">
        <f t="shared" si="364"/>
        <v>OFF - Agricultural - Balers_2018_50</v>
      </c>
      <c r="B5847" s="1" t="s">
        <v>40</v>
      </c>
      <c r="C5847" s="1">
        <v>2020</v>
      </c>
      <c r="D5847" s="1" t="s">
        <v>114</v>
      </c>
      <c r="E5847" s="1">
        <v>2018</v>
      </c>
      <c r="F5847" s="1">
        <v>50</v>
      </c>
      <c r="G5847" s="1" t="s">
        <v>12</v>
      </c>
      <c r="H5847" s="1">
        <v>2.6460912417680499E-6</v>
      </c>
      <c r="I5847" s="1">
        <v>2.4338747241782499E-6</v>
      </c>
      <c r="J5847" s="1">
        <v>2.9118619999999998E-6</v>
      </c>
      <c r="K5847" s="1">
        <v>1.6724160000000001E-4</v>
      </c>
      <c r="L5847" s="1">
        <v>4.5709800000000002E-6</v>
      </c>
      <c r="M5847" s="1">
        <v>2.8051550000000001E-3</v>
      </c>
      <c r="N5847" s="1">
        <v>1.9338489000000001E-7</v>
      </c>
      <c r="O5847" s="1">
        <v>1.46113028E-7</v>
      </c>
      <c r="P5847" s="1">
        <v>3.4105570000000003E-8</v>
      </c>
      <c r="Q5847" s="1">
        <v>4.0917795861513201E-8</v>
      </c>
      <c r="R5847" s="1">
        <v>116.8</v>
      </c>
      <c r="S5847" s="1">
        <v>62.05</v>
      </c>
      <c r="T5847" s="1">
        <v>0.9</v>
      </c>
      <c r="U5847" s="1">
        <v>2171.75</v>
      </c>
      <c r="V5847" s="1">
        <f t="shared" si="365"/>
        <v>0.37108806871364997</v>
      </c>
      <c r="W5847" s="1">
        <f t="shared" si="366"/>
        <v>0.6969282861924706</v>
      </c>
      <c r="X5847" s="1">
        <f t="shared" si="367"/>
        <v>68.944444444444443</v>
      </c>
    </row>
    <row r="5848" spans="1:24" hidden="1" x14ac:dyDescent="0.3">
      <c r="A5848" s="18" t="str">
        <f t="shared" si="364"/>
        <v>OFF - Agricultural - Balers_2018_100</v>
      </c>
      <c r="B5848" s="1" t="s">
        <v>40</v>
      </c>
      <c r="C5848" s="1">
        <v>2020</v>
      </c>
      <c r="D5848" s="1" t="s">
        <v>114</v>
      </c>
      <c r="E5848" s="1">
        <v>2018</v>
      </c>
      <c r="F5848" s="1">
        <v>100</v>
      </c>
      <c r="G5848" s="1" t="s">
        <v>12</v>
      </c>
      <c r="H5848" s="1">
        <v>9.1435327173973196E-7</v>
      </c>
      <c r="I5848" s="1">
        <v>8.41022139346206E-7</v>
      </c>
      <c r="J5848" s="1">
        <v>1.0061899999999999E-6</v>
      </c>
      <c r="K5848" s="1">
        <v>3.6855689999999999E-5</v>
      </c>
      <c r="L5848" s="1">
        <v>2.2516760000000002E-6</v>
      </c>
      <c r="M5848" s="1">
        <v>2.5939050000000001E-3</v>
      </c>
      <c r="N5848" s="1">
        <v>1.8085329E-7</v>
      </c>
      <c r="O5848" s="1">
        <v>1.3664470799999999E-7</v>
      </c>
      <c r="P5848" s="1">
        <v>2.5060739999999998E-8</v>
      </c>
      <c r="Q5848" s="1">
        <v>3.5803071378824103E-8</v>
      </c>
      <c r="R5848" s="1">
        <v>102.2</v>
      </c>
      <c r="S5848" s="1">
        <v>32.85</v>
      </c>
      <c r="T5848" s="1">
        <v>0.46</v>
      </c>
      <c r="U5848" s="1">
        <v>2102.4</v>
      </c>
      <c r="V5848" s="1">
        <f t="shared" si="365"/>
        <v>0.13245875882240132</v>
      </c>
      <c r="W5848" s="1">
        <f t="shared" si="366"/>
        <v>0.35463300462226394</v>
      </c>
      <c r="X5848" s="1">
        <f t="shared" si="367"/>
        <v>71.413043478260875</v>
      </c>
    </row>
    <row r="5849" spans="1:24" hidden="1" x14ac:dyDescent="0.3">
      <c r="A5849" s="18" t="str">
        <f t="shared" si="364"/>
        <v>OFF - Agricultural - Balers_2019_50</v>
      </c>
      <c r="B5849" s="1" t="s">
        <v>40</v>
      </c>
      <c r="C5849" s="1">
        <v>2020</v>
      </c>
      <c r="D5849" s="1" t="s">
        <v>114</v>
      </c>
      <c r="E5849" s="1">
        <v>2019</v>
      </c>
      <c r="F5849" s="1">
        <v>50</v>
      </c>
      <c r="G5849" s="1" t="s">
        <v>12</v>
      </c>
      <c r="H5849" s="1">
        <v>2.6536255076383098E-6</v>
      </c>
      <c r="I5849" s="1">
        <v>2.4408047419257199E-6</v>
      </c>
      <c r="J5849" s="1">
        <v>2.9201530000000002E-6</v>
      </c>
      <c r="K5849" s="1">
        <v>1.6488080000000001E-4</v>
      </c>
      <c r="L5849" s="1">
        <v>4.6193190000000003E-6</v>
      </c>
      <c r="M5849" s="1">
        <v>2.8531910000000001E-3</v>
      </c>
      <c r="N5849" s="1">
        <v>1.9669635E-7</v>
      </c>
      <c r="O5849" s="1">
        <v>1.4861502E-7</v>
      </c>
      <c r="P5849" s="1">
        <v>3.46896E-8</v>
      </c>
      <c r="Q5849" s="1">
        <v>4.0917795861513201E-8</v>
      </c>
      <c r="R5849" s="1">
        <v>116.8</v>
      </c>
      <c r="S5849" s="1">
        <v>62.05</v>
      </c>
      <c r="T5849" s="1">
        <v>0.92</v>
      </c>
      <c r="U5849" s="1">
        <v>2171.75</v>
      </c>
      <c r="V5849" s="1">
        <f t="shared" si="365"/>
        <v>0.37214467482263042</v>
      </c>
      <c r="W5849" s="1">
        <f t="shared" si="366"/>
        <v>0.70429843798185887</v>
      </c>
      <c r="X5849" s="1">
        <f t="shared" si="367"/>
        <v>67.445652173913032</v>
      </c>
    </row>
    <row r="5850" spans="1:24" hidden="1" x14ac:dyDescent="0.3">
      <c r="A5850" s="18" t="str">
        <f t="shared" si="364"/>
        <v>OFF - Agricultural - Balers_2019_100</v>
      </c>
      <c r="B5850" s="1" t="s">
        <v>40</v>
      </c>
      <c r="C5850" s="1">
        <v>2020</v>
      </c>
      <c r="D5850" s="1" t="s">
        <v>114</v>
      </c>
      <c r="E5850" s="1">
        <v>2019</v>
      </c>
      <c r="F5850" s="1">
        <v>100</v>
      </c>
      <c r="G5850" s="1" t="s">
        <v>12</v>
      </c>
      <c r="H5850" s="1">
        <v>9.1430874405578097E-7</v>
      </c>
      <c r="I5850" s="1">
        <v>8.4098118278250704E-7</v>
      </c>
      <c r="J5850" s="1">
        <v>1.0061410000000001E-6</v>
      </c>
      <c r="K5850" s="1">
        <v>3.6033859999999998E-5</v>
      </c>
      <c r="L5850" s="1">
        <v>2.2497400000000001E-6</v>
      </c>
      <c r="M5850" s="1">
        <v>2.6383230000000001E-3</v>
      </c>
      <c r="N5850" s="1">
        <v>1.8395028000000001E-7</v>
      </c>
      <c r="O5850" s="1">
        <v>1.3898465599999999E-7</v>
      </c>
      <c r="P5850" s="1">
        <v>2.548988E-8</v>
      </c>
      <c r="Q5850" s="1">
        <v>3.5803071378824103E-8</v>
      </c>
      <c r="R5850" s="1">
        <v>102.2</v>
      </c>
      <c r="S5850" s="1">
        <v>32.85</v>
      </c>
      <c r="T5850" s="1">
        <v>0.47</v>
      </c>
      <c r="U5850" s="1">
        <v>2102.4</v>
      </c>
      <c r="V5850" s="1">
        <f t="shared" si="365"/>
        <v>0.1324523082721252</v>
      </c>
      <c r="W5850" s="1">
        <f t="shared" si="366"/>
        <v>0.35432808975131946</v>
      </c>
      <c r="X5850" s="1">
        <f t="shared" si="367"/>
        <v>69.893617021276597</v>
      </c>
    </row>
    <row r="5851" spans="1:24" hidden="1" x14ac:dyDescent="0.3">
      <c r="A5851" s="18" t="str">
        <f t="shared" si="364"/>
        <v>OFF - Agricultural - Balers_2020_50</v>
      </c>
      <c r="B5851" s="1" t="s">
        <v>40</v>
      </c>
      <c r="C5851" s="1">
        <v>2020</v>
      </c>
      <c r="D5851" s="1" t="s">
        <v>114</v>
      </c>
      <c r="E5851" s="1">
        <v>2020</v>
      </c>
      <c r="F5851" s="1">
        <v>50</v>
      </c>
      <c r="G5851" s="1" t="s">
        <v>12</v>
      </c>
      <c r="H5851" s="1">
        <v>2.6046750433236098E-6</v>
      </c>
      <c r="I5851" s="1">
        <v>2.3957801048490601E-6</v>
      </c>
      <c r="J5851" s="1">
        <v>2.866286E-6</v>
      </c>
      <c r="K5851" s="1">
        <v>1.5897439999999999E-4</v>
      </c>
      <c r="L5851" s="1">
        <v>4.5697819999999998E-6</v>
      </c>
      <c r="M5851" s="1">
        <v>2.8410039999999998E-3</v>
      </c>
      <c r="N5851" s="1">
        <v>1.9585629E-7</v>
      </c>
      <c r="O5851" s="1">
        <v>1.4798030800000001E-7</v>
      </c>
      <c r="P5851" s="1">
        <v>3.4541430000000003E-8</v>
      </c>
      <c r="Q5851" s="1">
        <v>4.0917795861513201E-8</v>
      </c>
      <c r="R5851" s="1">
        <v>116.8</v>
      </c>
      <c r="S5851" s="1">
        <v>62.05</v>
      </c>
      <c r="T5851" s="1">
        <v>0.92</v>
      </c>
      <c r="U5851" s="1">
        <v>2171.75</v>
      </c>
      <c r="V5851" s="1">
        <f t="shared" si="365"/>
        <v>0.36527985739742308</v>
      </c>
      <c r="W5851" s="1">
        <f t="shared" si="366"/>
        <v>0.69674562950028229</v>
      </c>
      <c r="X5851" s="1">
        <f t="shared" si="367"/>
        <v>67.445652173913032</v>
      </c>
    </row>
    <row r="5852" spans="1:24" hidden="1" x14ac:dyDescent="0.3">
      <c r="A5852" s="18" t="str">
        <f t="shared" si="364"/>
        <v>OFF - Agricultural - Balers_2020_100</v>
      </c>
      <c r="B5852" s="1" t="s">
        <v>40</v>
      </c>
      <c r="C5852" s="1">
        <v>2020</v>
      </c>
      <c r="D5852" s="1" t="s">
        <v>114</v>
      </c>
      <c r="E5852" s="1">
        <v>2020</v>
      </c>
      <c r="F5852" s="1">
        <v>100</v>
      </c>
      <c r="G5852" s="1" t="s">
        <v>12</v>
      </c>
      <c r="H5852" s="1">
        <v>8.9476845149981001E-7</v>
      </c>
      <c r="I5852" s="1">
        <v>8.2300802168952503E-7</v>
      </c>
      <c r="J5852" s="1">
        <v>9.846381E-7</v>
      </c>
      <c r="K5852" s="1">
        <v>3.4433220000000002E-5</v>
      </c>
      <c r="L5852" s="1">
        <v>2.1998110000000002E-6</v>
      </c>
      <c r="M5852" s="1">
        <v>2.6270550000000001E-3</v>
      </c>
      <c r="N5852" s="1">
        <v>1.8316458E-7</v>
      </c>
      <c r="O5852" s="1">
        <v>1.3839101599999999E-7</v>
      </c>
      <c r="P5852" s="1">
        <v>2.5381010000000001E-8</v>
      </c>
      <c r="Q5852" s="1">
        <v>3.5803071378824103E-8</v>
      </c>
      <c r="R5852" s="1">
        <v>102.2</v>
      </c>
      <c r="S5852" s="1">
        <v>32.85</v>
      </c>
      <c r="T5852" s="1">
        <v>0.47</v>
      </c>
      <c r="U5852" s="1">
        <v>2102.4</v>
      </c>
      <c r="V5852" s="1">
        <f t="shared" si="365"/>
        <v>0.12962158301637605</v>
      </c>
      <c r="W5852" s="1">
        <f t="shared" si="366"/>
        <v>0.34646440452849658</v>
      </c>
      <c r="X5852" s="1">
        <f t="shared" si="367"/>
        <v>69.893617021276597</v>
      </c>
    </row>
    <row r="5853" spans="1:24" hidden="1" x14ac:dyDescent="0.3">
      <c r="A5853" s="18" t="str">
        <f t="shared" si="364"/>
        <v>OFF - Agricultural - Combines_2003_100</v>
      </c>
      <c r="B5853" s="1" t="s">
        <v>40</v>
      </c>
      <c r="C5853" s="1">
        <v>2020</v>
      </c>
      <c r="D5853" s="1" t="s">
        <v>115</v>
      </c>
      <c r="E5853" s="1">
        <v>2003</v>
      </c>
      <c r="F5853" s="1">
        <v>100</v>
      </c>
      <c r="G5853" s="1" t="s">
        <v>12</v>
      </c>
      <c r="H5853" s="1">
        <v>8.0635455486401301E-8</v>
      </c>
      <c r="I5853" s="1">
        <v>7.4168491956391902E-8</v>
      </c>
      <c r="J5853" s="1">
        <v>8.8734400000000001E-8</v>
      </c>
      <c r="K5853" s="1">
        <v>1.382673E-6</v>
      </c>
      <c r="L5853" s="1">
        <v>3.1909269999999998E-7</v>
      </c>
      <c r="M5853" s="1">
        <v>1.9125069999999999E-5</v>
      </c>
      <c r="N5853" s="1">
        <v>1.3334454E-9</v>
      </c>
      <c r="O5853" s="1">
        <v>1.00749208E-9</v>
      </c>
      <c r="P5853" s="1">
        <v>1.847748E-10</v>
      </c>
      <c r="Q5853" s="1">
        <v>0</v>
      </c>
      <c r="R5853" s="1">
        <v>0</v>
      </c>
      <c r="S5853" s="1">
        <v>0</v>
      </c>
      <c r="T5853" s="1">
        <v>0</v>
      </c>
      <c r="U5853" s="1">
        <v>0</v>
      </c>
      <c r="V5853" s="1">
        <f t="shared" si="365"/>
        <v>0</v>
      </c>
      <c r="W5853" s="1">
        <f t="shared" si="366"/>
        <v>0</v>
      </c>
      <c r="X5853" s="1" t="e">
        <f t="shared" si="367"/>
        <v>#DIV/0!</v>
      </c>
    </row>
    <row r="5854" spans="1:24" hidden="1" x14ac:dyDescent="0.3">
      <c r="A5854" s="18" t="str">
        <f t="shared" si="364"/>
        <v>OFF - Agricultural - Combines_2003_175</v>
      </c>
      <c r="B5854" s="1" t="s">
        <v>40</v>
      </c>
      <c r="C5854" s="1">
        <v>2020</v>
      </c>
      <c r="D5854" s="1" t="s">
        <v>115</v>
      </c>
      <c r="E5854" s="1">
        <v>2003</v>
      </c>
      <c r="F5854" s="1">
        <v>175</v>
      </c>
      <c r="G5854" s="1" t="s">
        <v>12</v>
      </c>
      <c r="H5854" s="1">
        <v>3.7090243075717901E-8</v>
      </c>
      <c r="I5854" s="1">
        <v>3.4115605581045301E-8</v>
      </c>
      <c r="J5854" s="1">
        <v>4.0815550000000002E-8</v>
      </c>
      <c r="K5854" s="1">
        <v>5.4885350000000004E-7</v>
      </c>
      <c r="L5854" s="1">
        <v>3.1173650000000002E-7</v>
      </c>
      <c r="M5854" s="1">
        <v>1.6453369999999999E-5</v>
      </c>
      <c r="N5854" s="1">
        <v>1.1795309999999899E-9</v>
      </c>
      <c r="O5854" s="1">
        <v>8.9120119999999995E-10</v>
      </c>
      <c r="P5854" s="1">
        <v>1.6344699999999999E-10</v>
      </c>
      <c r="Q5854" s="1">
        <v>0</v>
      </c>
      <c r="R5854" s="1">
        <v>0</v>
      </c>
      <c r="S5854" s="1">
        <v>0</v>
      </c>
      <c r="T5854" s="1">
        <v>0</v>
      </c>
      <c r="U5854" s="1">
        <v>0</v>
      </c>
      <c r="V5854" s="1">
        <f t="shared" si="365"/>
        <v>0</v>
      </c>
      <c r="W5854" s="1">
        <f t="shared" si="366"/>
        <v>0</v>
      </c>
      <c r="X5854" s="1" t="e">
        <f t="shared" si="367"/>
        <v>#DIV/0!</v>
      </c>
    </row>
    <row r="5855" spans="1:24" hidden="1" x14ac:dyDescent="0.3">
      <c r="A5855" s="18" t="str">
        <f t="shared" si="364"/>
        <v>OFF - Agricultural - Combines_2003_300</v>
      </c>
      <c r="B5855" s="1" t="s">
        <v>40</v>
      </c>
      <c r="C5855" s="1">
        <v>2020</v>
      </c>
      <c r="D5855" s="1" t="s">
        <v>115</v>
      </c>
      <c r="E5855" s="1">
        <v>2003</v>
      </c>
      <c r="F5855" s="1">
        <v>300</v>
      </c>
      <c r="G5855" s="1" t="s">
        <v>12</v>
      </c>
      <c r="H5855" s="1">
        <v>4.0985679351604199E-9</v>
      </c>
      <c r="I5855" s="1">
        <v>3.7698627867605501E-9</v>
      </c>
      <c r="J5855" s="1">
        <v>4.5102239999999998E-9</v>
      </c>
      <c r="K5855" s="1">
        <v>1.198622E-7</v>
      </c>
      <c r="L5855" s="1">
        <v>2.649142E-8</v>
      </c>
      <c r="M5855" s="1">
        <v>3.491826E-6</v>
      </c>
      <c r="N5855" s="1">
        <v>2.5759376999999998E-10</v>
      </c>
      <c r="O5855" s="1">
        <v>1.94626404E-10</v>
      </c>
      <c r="P5855" s="1">
        <v>3.569462E-11</v>
      </c>
      <c r="Q5855" s="1">
        <v>0</v>
      </c>
      <c r="R5855" s="1">
        <v>0</v>
      </c>
      <c r="S5855" s="1">
        <v>0</v>
      </c>
      <c r="T5855" s="1">
        <v>0</v>
      </c>
      <c r="U5855" s="1">
        <v>0</v>
      </c>
      <c r="V5855" s="1">
        <f t="shared" si="365"/>
        <v>0</v>
      </c>
      <c r="W5855" s="1">
        <f t="shared" si="366"/>
        <v>0</v>
      </c>
      <c r="X5855" s="1" t="e">
        <f t="shared" si="367"/>
        <v>#DIV/0!</v>
      </c>
    </row>
    <row r="5856" spans="1:24" hidden="1" x14ac:dyDescent="0.3">
      <c r="A5856" s="18" t="str">
        <f t="shared" si="364"/>
        <v>OFF - Agricultural - Combines_2004_100</v>
      </c>
      <c r="B5856" s="1" t="s">
        <v>40</v>
      </c>
      <c r="C5856" s="1">
        <v>2020</v>
      </c>
      <c r="D5856" s="1" t="s">
        <v>115</v>
      </c>
      <c r="E5856" s="1">
        <v>2004</v>
      </c>
      <c r="F5856" s="1">
        <v>100</v>
      </c>
      <c r="G5856" s="1" t="s">
        <v>12</v>
      </c>
      <c r="H5856" s="1">
        <v>3.2791694950833197E-8</v>
      </c>
      <c r="I5856" s="1">
        <v>3.0161801015776401E-8</v>
      </c>
      <c r="J5856" s="1">
        <v>3.6085259999999999E-8</v>
      </c>
      <c r="K5856" s="1">
        <v>1.751498E-6</v>
      </c>
      <c r="L5856" s="1">
        <v>1.8199E-7</v>
      </c>
      <c r="M5856" s="1">
        <v>5.8842190000000003E-5</v>
      </c>
      <c r="N5856" s="1">
        <v>4.1026185000000004E-9</v>
      </c>
      <c r="O5856" s="1">
        <v>3.0997562000000001E-9</v>
      </c>
      <c r="P5856" s="1">
        <v>5.6849749999999998E-10</v>
      </c>
      <c r="Q5856" s="1">
        <v>1.2786811206722801E-9</v>
      </c>
      <c r="R5856" s="1">
        <v>3.65</v>
      </c>
      <c r="S5856" s="1">
        <v>0</v>
      </c>
      <c r="T5856" s="1">
        <v>0</v>
      </c>
      <c r="U5856" s="1">
        <v>0</v>
      </c>
      <c r="V5856" s="1">
        <f t="shared" si="365"/>
        <v>0</v>
      </c>
      <c r="W5856" s="1">
        <f t="shared" si="366"/>
        <v>0</v>
      </c>
      <c r="X5856" s="1" t="e">
        <f t="shared" si="367"/>
        <v>#DIV/0!</v>
      </c>
    </row>
    <row r="5857" spans="1:24" hidden="1" x14ac:dyDescent="0.3">
      <c r="A5857" s="18" t="str">
        <f t="shared" si="364"/>
        <v>OFF - Agricultural - Combines_2004_175</v>
      </c>
      <c r="B5857" s="1" t="s">
        <v>40</v>
      </c>
      <c r="C5857" s="1">
        <v>2020</v>
      </c>
      <c r="D5857" s="1" t="s">
        <v>115</v>
      </c>
      <c r="E5857" s="1">
        <v>2004</v>
      </c>
      <c r="F5857" s="1">
        <v>175</v>
      </c>
      <c r="G5857" s="1" t="s">
        <v>12</v>
      </c>
      <c r="H5857" s="1">
        <v>2.5239954236445599E-8</v>
      </c>
      <c r="I5857" s="1">
        <v>2.32157099066826E-8</v>
      </c>
      <c r="J5857" s="1">
        <v>2.7775029999999999E-8</v>
      </c>
      <c r="K5857" s="1">
        <v>1.68106E-6</v>
      </c>
      <c r="L5857" s="1">
        <v>1.8352809999999999E-7</v>
      </c>
      <c r="M5857" s="1">
        <v>5.0622170000000003E-5</v>
      </c>
      <c r="N5857" s="1">
        <v>3.6290699999999898E-9</v>
      </c>
      <c r="O5857" s="1">
        <v>2.7419639999999999E-9</v>
      </c>
      <c r="P5857" s="1">
        <v>5.0287819999999997E-10</v>
      </c>
      <c r="Q5857" s="1">
        <v>1.2786811206722801E-9</v>
      </c>
      <c r="R5857" s="1">
        <v>3.65</v>
      </c>
      <c r="S5857" s="1">
        <v>0</v>
      </c>
      <c r="T5857" s="1">
        <v>0</v>
      </c>
      <c r="U5857" s="1">
        <v>0</v>
      </c>
      <c r="V5857" s="1">
        <f t="shared" si="365"/>
        <v>0</v>
      </c>
      <c r="W5857" s="1">
        <f t="shared" si="366"/>
        <v>0</v>
      </c>
      <c r="X5857" s="1" t="e">
        <f t="shared" si="367"/>
        <v>#DIV/0!</v>
      </c>
    </row>
    <row r="5858" spans="1:24" hidden="1" x14ac:dyDescent="0.3">
      <c r="A5858" s="18" t="str">
        <f t="shared" si="364"/>
        <v>OFF - Agricultural - Combines_2004_300</v>
      </c>
      <c r="B5858" s="1" t="s">
        <v>40</v>
      </c>
      <c r="C5858" s="1">
        <v>2020</v>
      </c>
      <c r="D5858" s="1" t="s">
        <v>115</v>
      </c>
      <c r="E5858" s="1">
        <v>2004</v>
      </c>
      <c r="F5858" s="1">
        <v>300</v>
      </c>
      <c r="G5858" s="1" t="s">
        <v>12</v>
      </c>
      <c r="H5858" s="1">
        <v>5.5120656392585099E-9</v>
      </c>
      <c r="I5858" s="1">
        <v>5.0699979749899802E-9</v>
      </c>
      <c r="J5858" s="1">
        <v>6.0656919999999998E-9</v>
      </c>
      <c r="K5858" s="1">
        <v>3.6712070000000002E-7</v>
      </c>
      <c r="L5858" s="1">
        <v>4.0080059999999998E-8</v>
      </c>
      <c r="M5858" s="1">
        <v>1.0743320000000001E-5</v>
      </c>
      <c r="N5858" s="1">
        <v>7.9253981999999996E-10</v>
      </c>
      <c r="O5858" s="1">
        <v>5.9880786399999998E-10</v>
      </c>
      <c r="P5858" s="1">
        <v>1.0982179999999999E-10</v>
      </c>
      <c r="Q5858" s="1">
        <v>0</v>
      </c>
      <c r="R5858" s="1">
        <v>0</v>
      </c>
      <c r="S5858" s="1">
        <v>0</v>
      </c>
      <c r="T5858" s="1">
        <v>0</v>
      </c>
      <c r="U5858" s="1">
        <v>0</v>
      </c>
      <c r="V5858" s="1">
        <f t="shared" si="365"/>
        <v>0</v>
      </c>
      <c r="W5858" s="1">
        <f t="shared" si="366"/>
        <v>0</v>
      </c>
      <c r="X5858" s="1" t="e">
        <f t="shared" si="367"/>
        <v>#DIV/0!</v>
      </c>
    </row>
    <row r="5859" spans="1:24" hidden="1" x14ac:dyDescent="0.3">
      <c r="A5859" s="18" t="str">
        <f t="shared" si="364"/>
        <v>OFF - Agricultural - Combines_2005_100</v>
      </c>
      <c r="B5859" s="1" t="s">
        <v>40</v>
      </c>
      <c r="C5859" s="1">
        <v>2020</v>
      </c>
      <c r="D5859" s="1" t="s">
        <v>115</v>
      </c>
      <c r="E5859" s="1">
        <v>2005</v>
      </c>
      <c r="F5859" s="1">
        <v>100</v>
      </c>
      <c r="G5859" s="1" t="s">
        <v>12</v>
      </c>
      <c r="H5859" s="1">
        <v>5.4299793082578797E-8</v>
      </c>
      <c r="I5859" s="1">
        <v>4.9944949677355997E-8</v>
      </c>
      <c r="J5859" s="1">
        <v>5.9753609999999995E-8</v>
      </c>
      <c r="K5859" s="1">
        <v>2.8690929999999998E-6</v>
      </c>
      <c r="L5859" s="1">
        <v>3.0501260000000001E-7</v>
      </c>
      <c r="M5859" s="1">
        <v>9.9781699999999994E-5</v>
      </c>
      <c r="N5859" s="1">
        <v>6.9570189000000001E-9</v>
      </c>
      <c r="O5859" s="1">
        <v>5.2564142800000001E-9</v>
      </c>
      <c r="P5859" s="1">
        <v>9.6403029999999992E-10</v>
      </c>
      <c r="Q5859" s="1">
        <v>1.2786811206722801E-9</v>
      </c>
      <c r="R5859" s="1">
        <v>3.65</v>
      </c>
      <c r="S5859" s="1">
        <v>0</v>
      </c>
      <c r="T5859" s="1">
        <v>0</v>
      </c>
      <c r="U5859" s="1">
        <v>0</v>
      </c>
      <c r="V5859" s="1">
        <f t="shared" si="365"/>
        <v>0</v>
      </c>
      <c r="W5859" s="1">
        <f t="shared" si="366"/>
        <v>0</v>
      </c>
      <c r="X5859" s="1" t="e">
        <f t="shared" si="367"/>
        <v>#DIV/0!</v>
      </c>
    </row>
    <row r="5860" spans="1:24" hidden="1" x14ac:dyDescent="0.3">
      <c r="A5860" s="18" t="str">
        <f t="shared" si="364"/>
        <v>OFF - Agricultural - Combines_2005_175</v>
      </c>
      <c r="B5860" s="1" t="s">
        <v>40</v>
      </c>
      <c r="C5860" s="1">
        <v>2020</v>
      </c>
      <c r="D5860" s="1" t="s">
        <v>115</v>
      </c>
      <c r="E5860" s="1">
        <v>2005</v>
      </c>
      <c r="F5860" s="1">
        <v>175</v>
      </c>
      <c r="G5860" s="1" t="s">
        <v>12</v>
      </c>
      <c r="H5860" s="1">
        <v>4.1352205801502803E-8</v>
      </c>
      <c r="I5860" s="1">
        <v>3.8035758896222301E-8</v>
      </c>
      <c r="J5860" s="1">
        <v>4.5505580000000002E-8</v>
      </c>
      <c r="K5860" s="1">
        <v>2.837769E-6</v>
      </c>
      <c r="L5860" s="1">
        <v>3.0694449999999999E-7</v>
      </c>
      <c r="M5860" s="1">
        <v>8.5842559999999994E-5</v>
      </c>
      <c r="N5860" s="1">
        <v>6.1539975000000001E-9</v>
      </c>
      <c r="O5860" s="1">
        <v>4.6496869999999998E-9</v>
      </c>
      <c r="P5860" s="1">
        <v>8.5275600000000003E-10</v>
      </c>
      <c r="Q5860" s="1">
        <v>1.2786811206722801E-9</v>
      </c>
      <c r="R5860" s="1">
        <v>3.65</v>
      </c>
      <c r="S5860" s="1">
        <v>0</v>
      </c>
      <c r="T5860" s="1">
        <v>0</v>
      </c>
      <c r="U5860" s="1">
        <v>0</v>
      </c>
      <c r="V5860" s="1">
        <f t="shared" si="365"/>
        <v>0</v>
      </c>
      <c r="W5860" s="1">
        <f t="shared" si="366"/>
        <v>0</v>
      </c>
      <c r="X5860" s="1" t="e">
        <f t="shared" si="367"/>
        <v>#DIV/0!</v>
      </c>
    </row>
    <row r="5861" spans="1:24" hidden="1" x14ac:dyDescent="0.3">
      <c r="A5861" s="18" t="str">
        <f t="shared" si="364"/>
        <v>OFF - Agricultural - Combines_2005_300</v>
      </c>
      <c r="B5861" s="1" t="s">
        <v>40</v>
      </c>
      <c r="C5861" s="1">
        <v>2020</v>
      </c>
      <c r="D5861" s="1" t="s">
        <v>115</v>
      </c>
      <c r="E5861" s="1">
        <v>2005</v>
      </c>
      <c r="F5861" s="1">
        <v>300</v>
      </c>
      <c r="G5861" s="1" t="s">
        <v>12</v>
      </c>
      <c r="H5861" s="1">
        <v>9.0307622685128392E-9</v>
      </c>
      <c r="I5861" s="1">
        <v>8.3064951345781008E-9</v>
      </c>
      <c r="J5861" s="1">
        <v>9.9378029999999995E-9</v>
      </c>
      <c r="K5861" s="1">
        <v>6.1973040000000003E-7</v>
      </c>
      <c r="L5861" s="1">
        <v>6.7032530000000004E-8</v>
      </c>
      <c r="M5861" s="1">
        <v>1.821799E-5</v>
      </c>
      <c r="N5861" s="1">
        <v>1.3439502E-9</v>
      </c>
      <c r="O5861" s="1">
        <v>1.0154290399999999E-9</v>
      </c>
      <c r="P5861" s="1">
        <v>1.8623040000000001E-10</v>
      </c>
      <c r="Q5861" s="1">
        <v>0</v>
      </c>
      <c r="R5861" s="1">
        <v>0</v>
      </c>
      <c r="S5861" s="1">
        <v>0</v>
      </c>
      <c r="T5861" s="1">
        <v>0</v>
      </c>
      <c r="U5861" s="1">
        <v>0</v>
      </c>
      <c r="V5861" s="1">
        <f t="shared" si="365"/>
        <v>0</v>
      </c>
      <c r="W5861" s="1">
        <f t="shared" si="366"/>
        <v>0</v>
      </c>
      <c r="X5861" s="1" t="e">
        <f t="shared" si="367"/>
        <v>#DIV/0!</v>
      </c>
    </row>
    <row r="5862" spans="1:24" hidden="1" x14ac:dyDescent="0.3">
      <c r="A5862" s="18" t="str">
        <f t="shared" si="364"/>
        <v>OFF - Agricultural - Combines_2006_100</v>
      </c>
      <c r="B5862" s="1" t="s">
        <v>40</v>
      </c>
      <c r="C5862" s="1">
        <v>2020</v>
      </c>
      <c r="D5862" s="1" t="s">
        <v>115</v>
      </c>
      <c r="E5862" s="1">
        <v>2006</v>
      </c>
      <c r="F5862" s="1">
        <v>100</v>
      </c>
      <c r="G5862" s="1" t="s">
        <v>12</v>
      </c>
      <c r="H5862" s="1">
        <v>8.4616503050146302E-8</v>
      </c>
      <c r="I5862" s="1">
        <v>7.7830259505524605E-8</v>
      </c>
      <c r="J5862" s="1">
        <v>9.31153E-8</v>
      </c>
      <c r="K5862" s="1">
        <v>4.4199279999999997E-6</v>
      </c>
      <c r="L5862" s="1">
        <v>4.8128440000000001E-7</v>
      </c>
      <c r="M5862" s="1">
        <v>1.5932620000000001E-4</v>
      </c>
      <c r="N5862" s="1">
        <v>1.1108601000000001E-8</v>
      </c>
      <c r="O5862" s="1">
        <v>8.3931652000000008E-9</v>
      </c>
      <c r="P5862" s="1">
        <v>1.5393130000000001E-9</v>
      </c>
      <c r="Q5862" s="1">
        <v>2.5573622413445701E-9</v>
      </c>
      <c r="R5862" s="1">
        <v>7.3</v>
      </c>
      <c r="S5862" s="1">
        <v>0</v>
      </c>
      <c r="T5862" s="1">
        <v>0.01</v>
      </c>
      <c r="U5862" s="1">
        <v>0</v>
      </c>
      <c r="V5862" s="1">
        <f t="shared" si="365"/>
        <v>0</v>
      </c>
      <c r="W5862" s="1">
        <f t="shared" si="366"/>
        <v>0</v>
      </c>
      <c r="X5862" s="1">
        <f t="shared" si="367"/>
        <v>0</v>
      </c>
    </row>
    <row r="5863" spans="1:24" hidden="1" x14ac:dyDescent="0.3">
      <c r="A5863" s="18" t="str">
        <f t="shared" si="364"/>
        <v>OFF - Agricultural - Combines_2006_175</v>
      </c>
      <c r="B5863" s="1" t="s">
        <v>40</v>
      </c>
      <c r="C5863" s="1">
        <v>2020</v>
      </c>
      <c r="D5863" s="1" t="s">
        <v>115</v>
      </c>
      <c r="E5863" s="1">
        <v>2006</v>
      </c>
      <c r="F5863" s="1">
        <v>175</v>
      </c>
      <c r="G5863" s="1" t="s">
        <v>12</v>
      </c>
      <c r="H5863" s="1">
        <v>6.3716207804339902E-8</v>
      </c>
      <c r="I5863" s="1">
        <v>5.8606167938431798E-8</v>
      </c>
      <c r="J5863" s="1">
        <v>7.0115800000000006E-8</v>
      </c>
      <c r="K5863" s="1">
        <v>4.5106209999999996E-6</v>
      </c>
      <c r="L5863" s="1">
        <v>4.8328939999999998E-7</v>
      </c>
      <c r="M5863" s="1">
        <v>1.3706889999999999E-4</v>
      </c>
      <c r="N5863" s="1">
        <v>9.8263800000000001E-9</v>
      </c>
      <c r="O5863" s="1">
        <v>7.4243759999999999E-9</v>
      </c>
      <c r="P5863" s="1">
        <v>1.361636E-9</v>
      </c>
      <c r="Q5863" s="1">
        <v>1.2786811206722801E-9</v>
      </c>
      <c r="R5863" s="1">
        <v>3.65</v>
      </c>
      <c r="S5863" s="1">
        <v>0</v>
      </c>
      <c r="T5863" s="1">
        <v>0</v>
      </c>
      <c r="U5863" s="1">
        <v>0</v>
      </c>
      <c r="V5863" s="1">
        <f t="shared" si="365"/>
        <v>0</v>
      </c>
      <c r="W5863" s="1">
        <f t="shared" si="366"/>
        <v>0</v>
      </c>
      <c r="X5863" s="1" t="e">
        <f t="shared" si="367"/>
        <v>#DIV/0!</v>
      </c>
    </row>
    <row r="5864" spans="1:24" hidden="1" x14ac:dyDescent="0.3">
      <c r="A5864" s="18" t="str">
        <f t="shared" si="364"/>
        <v>OFF - Agricultural - Combines_2006_300</v>
      </c>
      <c r="B5864" s="1" t="s">
        <v>40</v>
      </c>
      <c r="C5864" s="1">
        <v>2020</v>
      </c>
      <c r="D5864" s="1" t="s">
        <v>115</v>
      </c>
      <c r="E5864" s="1">
        <v>2006</v>
      </c>
      <c r="F5864" s="1">
        <v>300</v>
      </c>
      <c r="G5864" s="1" t="s">
        <v>12</v>
      </c>
      <c r="H5864" s="1">
        <v>1.39147558383517E-8</v>
      </c>
      <c r="I5864" s="1">
        <v>1.27987924201159E-8</v>
      </c>
      <c r="J5864" s="1">
        <v>1.5312340000000001E-8</v>
      </c>
      <c r="K5864" s="1">
        <v>9.8505860000000006E-7</v>
      </c>
      <c r="L5864" s="1">
        <v>1.055439E-7</v>
      </c>
      <c r="M5864" s="1">
        <v>2.9089529999999999E-5</v>
      </c>
      <c r="N5864" s="1">
        <v>2.1459482999999999E-9</v>
      </c>
      <c r="O5864" s="1">
        <v>1.6213831600000001E-9</v>
      </c>
      <c r="P5864" s="1">
        <v>2.9736289999999999E-10</v>
      </c>
      <c r="Q5864" s="1">
        <v>0</v>
      </c>
      <c r="R5864" s="1">
        <v>0</v>
      </c>
      <c r="S5864" s="1">
        <v>0</v>
      </c>
      <c r="T5864" s="1">
        <v>0</v>
      </c>
      <c r="U5864" s="1">
        <v>0</v>
      </c>
      <c r="V5864" s="1">
        <f t="shared" si="365"/>
        <v>0</v>
      </c>
      <c r="W5864" s="1">
        <f t="shared" si="366"/>
        <v>0</v>
      </c>
      <c r="X5864" s="1" t="e">
        <f t="shared" si="367"/>
        <v>#DIV/0!</v>
      </c>
    </row>
    <row r="5865" spans="1:24" hidden="1" x14ac:dyDescent="0.3">
      <c r="A5865" s="18" t="str">
        <f t="shared" si="364"/>
        <v>OFF - Agricultural - Combines_2007_100</v>
      </c>
      <c r="B5865" s="1" t="s">
        <v>40</v>
      </c>
      <c r="C5865" s="1">
        <v>2020</v>
      </c>
      <c r="D5865" s="1" t="s">
        <v>115</v>
      </c>
      <c r="E5865" s="1">
        <v>2007</v>
      </c>
      <c r="F5865" s="1">
        <v>100</v>
      </c>
      <c r="G5865" s="1" t="s">
        <v>12</v>
      </c>
      <c r="H5865" s="1">
        <v>1.3572265250504499E-7</v>
      </c>
      <c r="I5865" s="1">
        <v>1.24837695774141E-7</v>
      </c>
      <c r="J5865" s="1">
        <v>1.4935449999999999E-7</v>
      </c>
      <c r="K5865" s="1">
        <v>7.4367670000000002E-6</v>
      </c>
      <c r="L5865" s="1">
        <v>3.3860539999999998E-7</v>
      </c>
      <c r="M5865" s="1">
        <v>2.7822790000000001E-4</v>
      </c>
      <c r="N5865" s="1">
        <v>1.9398717E-8</v>
      </c>
      <c r="O5865" s="1">
        <v>1.46568084E-8</v>
      </c>
      <c r="P5865" s="1">
        <v>2.6880699999999998E-9</v>
      </c>
      <c r="Q5865" s="1">
        <v>3.8360433620168698E-9</v>
      </c>
      <c r="R5865" s="1">
        <v>10.95</v>
      </c>
      <c r="S5865" s="1">
        <v>0</v>
      </c>
      <c r="T5865" s="1">
        <v>0.01</v>
      </c>
      <c r="U5865" s="1">
        <v>0</v>
      </c>
      <c r="V5865" s="1">
        <f t="shared" si="365"/>
        <v>0</v>
      </c>
      <c r="W5865" s="1">
        <f t="shared" si="366"/>
        <v>0</v>
      </c>
      <c r="X5865" s="1">
        <f t="shared" si="367"/>
        <v>0</v>
      </c>
    </row>
    <row r="5866" spans="1:24" hidden="1" x14ac:dyDescent="0.3">
      <c r="A5866" s="18" t="str">
        <f t="shared" si="364"/>
        <v>OFF - Agricultural - Combines_2007_175</v>
      </c>
      <c r="B5866" s="1" t="s">
        <v>40</v>
      </c>
      <c r="C5866" s="1">
        <v>2020</v>
      </c>
      <c r="D5866" s="1" t="s">
        <v>115</v>
      </c>
      <c r="E5866" s="1">
        <v>2007</v>
      </c>
      <c r="F5866" s="1">
        <v>175</v>
      </c>
      <c r="G5866" s="1" t="s">
        <v>12</v>
      </c>
      <c r="H5866" s="1">
        <v>9.9466485648000399E-8</v>
      </c>
      <c r="I5866" s="1">
        <v>9.1489273499030801E-8</v>
      </c>
      <c r="J5866" s="1">
        <v>1.094568E-7</v>
      </c>
      <c r="K5866" s="1">
        <v>7.8408609999999997E-6</v>
      </c>
      <c r="L5866" s="1">
        <v>3.1289450000000001E-7</v>
      </c>
      <c r="M5866" s="1">
        <v>2.3936049999999999E-4</v>
      </c>
      <c r="N5866" s="1">
        <v>1.7159598E-8</v>
      </c>
      <c r="O5866" s="1">
        <v>1.29650296E-8</v>
      </c>
      <c r="P5866" s="1">
        <v>2.3777960000000002E-9</v>
      </c>
      <c r="Q5866" s="1">
        <v>3.8360433620168698E-9</v>
      </c>
      <c r="R5866" s="1">
        <v>10.95</v>
      </c>
      <c r="S5866" s="1">
        <v>0</v>
      </c>
      <c r="T5866" s="1">
        <v>0.01</v>
      </c>
      <c r="U5866" s="1">
        <v>0</v>
      </c>
      <c r="V5866" s="1">
        <f t="shared" si="365"/>
        <v>0</v>
      </c>
      <c r="W5866" s="1">
        <f t="shared" si="366"/>
        <v>0</v>
      </c>
      <c r="X5866" s="1">
        <f t="shared" si="367"/>
        <v>0</v>
      </c>
    </row>
    <row r="5867" spans="1:24" hidden="1" x14ac:dyDescent="0.3">
      <c r="A5867" s="18" t="str">
        <f t="shared" si="364"/>
        <v>OFF - Agricultural - Combines_2007_300</v>
      </c>
      <c r="B5867" s="1" t="s">
        <v>40</v>
      </c>
      <c r="C5867" s="1">
        <v>2020</v>
      </c>
      <c r="D5867" s="1" t="s">
        <v>115</v>
      </c>
      <c r="E5867" s="1">
        <v>2007</v>
      </c>
      <c r="F5867" s="1">
        <v>300</v>
      </c>
      <c r="G5867" s="1" t="s">
        <v>12</v>
      </c>
      <c r="H5867" s="1">
        <v>1.5269487904372699E-8</v>
      </c>
      <c r="I5867" s="1">
        <v>1.4044874974441999E-8</v>
      </c>
      <c r="J5867" s="1">
        <v>1.680314E-8</v>
      </c>
      <c r="K5867" s="1">
        <v>1.7123389999999999E-6</v>
      </c>
      <c r="L5867" s="1">
        <v>1.5265359999999999E-7</v>
      </c>
      <c r="M5867" s="1">
        <v>5.0798440000000001E-5</v>
      </c>
      <c r="N5867" s="1">
        <v>3.7474262999999998E-9</v>
      </c>
      <c r="O5867" s="1">
        <v>2.8313887599999999E-9</v>
      </c>
      <c r="P5867" s="1">
        <v>5.1927869999999999E-10</v>
      </c>
      <c r="Q5867" s="1">
        <v>1.2786811206722801E-9</v>
      </c>
      <c r="R5867" s="1">
        <v>3.65</v>
      </c>
      <c r="S5867" s="1">
        <v>0</v>
      </c>
      <c r="T5867" s="1">
        <v>0</v>
      </c>
      <c r="U5867" s="1">
        <v>0</v>
      </c>
      <c r="V5867" s="1">
        <f t="shared" si="365"/>
        <v>0</v>
      </c>
      <c r="W5867" s="1">
        <f t="shared" si="366"/>
        <v>0</v>
      </c>
      <c r="X5867" s="1" t="e">
        <f t="shared" si="367"/>
        <v>#DIV/0!</v>
      </c>
    </row>
    <row r="5868" spans="1:24" hidden="1" x14ac:dyDescent="0.3">
      <c r="A5868" s="18" t="str">
        <f t="shared" si="364"/>
        <v>OFF - Agricultural - Combines_2008_100</v>
      </c>
      <c r="B5868" s="1" t="s">
        <v>40</v>
      </c>
      <c r="C5868" s="1">
        <v>2020</v>
      </c>
      <c r="D5868" s="1" t="s">
        <v>115</v>
      </c>
      <c r="E5868" s="1">
        <v>2008</v>
      </c>
      <c r="F5868" s="1">
        <v>100</v>
      </c>
      <c r="G5868" s="1" t="s">
        <v>12</v>
      </c>
      <c r="H5868" s="1">
        <v>1.6881708118305499E-7</v>
      </c>
      <c r="I5868" s="1">
        <v>1.55277951272174E-7</v>
      </c>
      <c r="J5868" s="1">
        <v>1.8577290000000001E-7</v>
      </c>
      <c r="K5868" s="1">
        <v>9.1039820000000003E-6</v>
      </c>
      <c r="L5868" s="1">
        <v>4.2084520000000002E-7</v>
      </c>
      <c r="M5868" s="1">
        <v>3.5401029999999997E-4</v>
      </c>
      <c r="N5868" s="1">
        <v>2.4682445999999999E-8</v>
      </c>
      <c r="O5868" s="1">
        <v>1.8648959200000001E-8</v>
      </c>
      <c r="P5868" s="1">
        <v>3.420233E-9</v>
      </c>
      <c r="Q5868" s="1">
        <v>5.1147244826891501E-9</v>
      </c>
      <c r="R5868" s="1">
        <v>14.6</v>
      </c>
      <c r="S5868" s="1">
        <v>3.65</v>
      </c>
      <c r="T5868" s="1">
        <v>0.02</v>
      </c>
      <c r="U5868" s="1">
        <v>375.95</v>
      </c>
      <c r="V5868" s="1">
        <f t="shared" si="365"/>
        <v>0.13676290082774742</v>
      </c>
      <c r="W5868" s="1">
        <f t="shared" si="366"/>
        <v>0.37066441101189129</v>
      </c>
      <c r="X5868" s="1">
        <f t="shared" si="367"/>
        <v>182.5</v>
      </c>
    </row>
    <row r="5869" spans="1:24" hidden="1" x14ac:dyDescent="0.3">
      <c r="A5869" s="18" t="str">
        <f t="shared" si="364"/>
        <v>OFF - Agricultural - Combines_2008_175</v>
      </c>
      <c r="B5869" s="1" t="s">
        <v>40</v>
      </c>
      <c r="C5869" s="1">
        <v>2020</v>
      </c>
      <c r="D5869" s="1" t="s">
        <v>115</v>
      </c>
      <c r="E5869" s="1">
        <v>2008</v>
      </c>
      <c r="F5869" s="1">
        <v>175</v>
      </c>
      <c r="G5869" s="1" t="s">
        <v>12</v>
      </c>
      <c r="H5869" s="1">
        <v>1.2212507917294799E-7</v>
      </c>
      <c r="I5869" s="1">
        <v>1.12330647823277E-7</v>
      </c>
      <c r="J5869" s="1">
        <v>1.3439120000000001E-7</v>
      </c>
      <c r="K5869" s="1">
        <v>9.9307919999999996E-6</v>
      </c>
      <c r="L5869" s="1">
        <v>3.8993870000000001E-7</v>
      </c>
      <c r="M5869" s="1">
        <v>3.0455640000000002E-4</v>
      </c>
      <c r="N5869" s="1">
        <v>2.1833450999999999E-8</v>
      </c>
      <c r="O5869" s="1">
        <v>1.6496385200000001E-8</v>
      </c>
      <c r="P5869" s="1">
        <v>3.0254489999999998E-9</v>
      </c>
      <c r="Q5869" s="1">
        <v>3.8360433620168698E-9</v>
      </c>
      <c r="R5869" s="1">
        <v>10.95</v>
      </c>
      <c r="S5869" s="1">
        <v>0</v>
      </c>
      <c r="T5869" s="1">
        <v>0.01</v>
      </c>
      <c r="U5869" s="1">
        <v>0</v>
      </c>
      <c r="V5869" s="1">
        <f t="shared" si="365"/>
        <v>0</v>
      </c>
      <c r="W5869" s="1">
        <f t="shared" si="366"/>
        <v>0</v>
      </c>
      <c r="X5869" s="1">
        <f t="shared" si="367"/>
        <v>0</v>
      </c>
    </row>
    <row r="5870" spans="1:24" hidden="1" x14ac:dyDescent="0.3">
      <c r="A5870" s="18" t="str">
        <f t="shared" si="364"/>
        <v>OFF - Agricultural - Combines_2008_300</v>
      </c>
      <c r="B5870" s="1" t="s">
        <v>40</v>
      </c>
      <c r="C5870" s="1">
        <v>2020</v>
      </c>
      <c r="D5870" s="1" t="s">
        <v>115</v>
      </c>
      <c r="E5870" s="1">
        <v>2008</v>
      </c>
      <c r="F5870" s="1">
        <v>300</v>
      </c>
      <c r="G5870" s="1" t="s">
        <v>12</v>
      </c>
      <c r="H5870" s="1">
        <v>1.90467258975736E-8</v>
      </c>
      <c r="I5870" s="1">
        <v>1.75191784805882E-8</v>
      </c>
      <c r="J5870" s="1">
        <v>2.095976E-8</v>
      </c>
      <c r="K5870" s="1">
        <v>2.168751E-6</v>
      </c>
      <c r="L5870" s="1">
        <v>1.9356209999999999E-7</v>
      </c>
      <c r="M5870" s="1">
        <v>6.4634669999999998E-5</v>
      </c>
      <c r="N5870" s="1">
        <v>4.7681307000000004E-9</v>
      </c>
      <c r="O5870" s="1">
        <v>3.6025876399999999E-9</v>
      </c>
      <c r="P5870" s="1">
        <v>6.6071730000000004E-10</v>
      </c>
      <c r="Q5870" s="1">
        <v>1.2786811206722801E-9</v>
      </c>
      <c r="R5870" s="1">
        <v>3.65</v>
      </c>
      <c r="S5870" s="1">
        <v>0</v>
      </c>
      <c r="T5870" s="1">
        <v>0</v>
      </c>
      <c r="U5870" s="1">
        <v>0</v>
      </c>
      <c r="V5870" s="1">
        <f t="shared" si="365"/>
        <v>0</v>
      </c>
      <c r="W5870" s="1">
        <f t="shared" si="366"/>
        <v>0</v>
      </c>
      <c r="X5870" s="1" t="e">
        <f t="shared" si="367"/>
        <v>#DIV/0!</v>
      </c>
    </row>
    <row r="5871" spans="1:24" hidden="1" x14ac:dyDescent="0.3">
      <c r="A5871" s="18" t="str">
        <f t="shared" si="364"/>
        <v>OFF - Agricultural - Combines_2009_100</v>
      </c>
      <c r="B5871" s="1" t="s">
        <v>40</v>
      </c>
      <c r="C5871" s="1">
        <v>2020</v>
      </c>
      <c r="D5871" s="1" t="s">
        <v>115</v>
      </c>
      <c r="E5871" s="1">
        <v>2009</v>
      </c>
      <c r="F5871" s="1">
        <v>100</v>
      </c>
      <c r="G5871" s="1" t="s">
        <v>12</v>
      </c>
      <c r="H5871" s="1">
        <v>1.8823369582502901E-7</v>
      </c>
      <c r="I5871" s="1">
        <v>1.7313735341986201E-7</v>
      </c>
      <c r="J5871" s="1">
        <v>2.0713970000000001E-7</v>
      </c>
      <c r="K5871" s="1">
        <v>9.9804619999999998E-6</v>
      </c>
      <c r="L5871" s="1">
        <v>4.6886929999999999E-7</v>
      </c>
      <c r="M5871" s="1">
        <v>4.0399549999999999E-4</v>
      </c>
      <c r="N5871" s="1">
        <v>2.8167534000000002E-8</v>
      </c>
      <c r="O5871" s="1">
        <v>2.1282136799999999E-8</v>
      </c>
      <c r="P5871" s="1">
        <v>3.90316E-9</v>
      </c>
      <c r="Q5871" s="1">
        <v>5.1147244826891501E-9</v>
      </c>
      <c r="R5871" s="1">
        <v>14.6</v>
      </c>
      <c r="S5871" s="1">
        <v>3.65</v>
      </c>
      <c r="T5871" s="1">
        <v>0.02</v>
      </c>
      <c r="U5871" s="1">
        <v>375.95</v>
      </c>
      <c r="V5871" s="1">
        <f t="shared" si="365"/>
        <v>0.15249278150144235</v>
      </c>
      <c r="W5871" s="1">
        <f t="shared" si="366"/>
        <v>0.41296220778105053</v>
      </c>
      <c r="X5871" s="1">
        <f t="shared" si="367"/>
        <v>182.5</v>
      </c>
    </row>
    <row r="5872" spans="1:24" hidden="1" x14ac:dyDescent="0.3">
      <c r="A5872" s="18" t="str">
        <f t="shared" si="364"/>
        <v>OFF - Agricultural - Combines_2009_175</v>
      </c>
      <c r="B5872" s="1" t="s">
        <v>40</v>
      </c>
      <c r="C5872" s="1">
        <v>2020</v>
      </c>
      <c r="D5872" s="1" t="s">
        <v>115</v>
      </c>
      <c r="E5872" s="1">
        <v>2009</v>
      </c>
      <c r="F5872" s="1">
        <v>175</v>
      </c>
      <c r="G5872" s="1" t="s">
        <v>12</v>
      </c>
      <c r="H5872" s="1">
        <v>1.34309216594468E-7</v>
      </c>
      <c r="I5872" s="1">
        <v>1.23537617423591E-7</v>
      </c>
      <c r="J5872" s="1">
        <v>1.477991E-7</v>
      </c>
      <c r="K5872" s="1">
        <v>1.1280809999999999E-5</v>
      </c>
      <c r="L5872" s="1">
        <v>4.3566129999999998E-7</v>
      </c>
      <c r="M5872" s="1">
        <v>3.4755890000000002E-4</v>
      </c>
      <c r="N5872" s="1">
        <v>2.4916265999999899E-8</v>
      </c>
      <c r="O5872" s="1">
        <v>1.8825623200000002E-8</v>
      </c>
      <c r="P5872" s="1">
        <v>3.4526339999999999E-9</v>
      </c>
      <c r="Q5872" s="1">
        <v>5.1147244826891501E-9</v>
      </c>
      <c r="R5872" s="1">
        <v>14.6</v>
      </c>
      <c r="S5872" s="1">
        <v>0</v>
      </c>
      <c r="T5872" s="1">
        <v>0.01</v>
      </c>
      <c r="U5872" s="1">
        <v>0</v>
      </c>
      <c r="V5872" s="1">
        <f t="shared" si="365"/>
        <v>0</v>
      </c>
      <c r="W5872" s="1">
        <f t="shared" si="366"/>
        <v>0</v>
      </c>
      <c r="X5872" s="1">
        <f t="shared" si="367"/>
        <v>0</v>
      </c>
    </row>
    <row r="5873" spans="1:24" hidden="1" x14ac:dyDescent="0.3">
      <c r="A5873" s="18" t="str">
        <f t="shared" si="364"/>
        <v>OFF - Agricultural - Combines_2009_300</v>
      </c>
      <c r="B5873" s="1" t="s">
        <v>40</v>
      </c>
      <c r="C5873" s="1">
        <v>2020</v>
      </c>
      <c r="D5873" s="1" t="s">
        <v>115</v>
      </c>
      <c r="E5873" s="1">
        <v>2009</v>
      </c>
      <c r="F5873" s="1">
        <v>300</v>
      </c>
      <c r="G5873" s="1" t="s">
        <v>12</v>
      </c>
      <c r="H5873" s="1">
        <v>2.1300362855187699E-8</v>
      </c>
      <c r="I5873" s="1">
        <v>1.9592073754201701E-8</v>
      </c>
      <c r="J5873" s="1">
        <v>2.343975E-8</v>
      </c>
      <c r="K5873" s="1">
        <v>2.463575E-6</v>
      </c>
      <c r="L5873" s="1">
        <v>2.2012720000000001E-7</v>
      </c>
      <c r="M5873" s="1">
        <v>7.3760870000000005E-5</v>
      </c>
      <c r="N5873" s="1">
        <v>5.4413756999999896E-9</v>
      </c>
      <c r="O5873" s="1">
        <v>4.1112616400000004E-9</v>
      </c>
      <c r="P5873" s="1">
        <v>7.5400839999999997E-10</v>
      </c>
      <c r="Q5873" s="1">
        <v>1.2786811206722801E-9</v>
      </c>
      <c r="R5873" s="1">
        <v>3.65</v>
      </c>
      <c r="S5873" s="1">
        <v>0</v>
      </c>
      <c r="T5873" s="1">
        <v>0</v>
      </c>
      <c r="U5873" s="1">
        <v>0</v>
      </c>
      <c r="V5873" s="1">
        <f t="shared" si="365"/>
        <v>0</v>
      </c>
      <c r="W5873" s="1">
        <f t="shared" si="366"/>
        <v>0</v>
      </c>
      <c r="X5873" s="1" t="e">
        <f t="shared" si="367"/>
        <v>#DIV/0!</v>
      </c>
    </row>
    <row r="5874" spans="1:24" hidden="1" x14ac:dyDescent="0.3">
      <c r="A5874" s="18" t="str">
        <f t="shared" si="364"/>
        <v>OFF - Agricultural - Combines_2010_100</v>
      </c>
      <c r="B5874" s="1" t="s">
        <v>40</v>
      </c>
      <c r="C5874" s="1">
        <v>2020</v>
      </c>
      <c r="D5874" s="1" t="s">
        <v>115</v>
      </c>
      <c r="E5874" s="1">
        <v>2010</v>
      </c>
      <c r="F5874" s="1">
        <v>100</v>
      </c>
      <c r="G5874" s="1" t="s">
        <v>12</v>
      </c>
      <c r="H5874" s="1">
        <v>2.1832977566225801E-7</v>
      </c>
      <c r="I5874" s="1">
        <v>2.00819727654145E-7</v>
      </c>
      <c r="J5874" s="1">
        <v>2.4025860000000001E-7</v>
      </c>
      <c r="K5874" s="1">
        <v>1.136879E-5</v>
      </c>
      <c r="L5874" s="1">
        <v>5.4337360000000001E-7</v>
      </c>
      <c r="M5874" s="1">
        <v>4.798564E-4</v>
      </c>
      <c r="N5874" s="1">
        <v>3.3456734999999998E-8</v>
      </c>
      <c r="O5874" s="1">
        <v>2.5278421999999999E-8</v>
      </c>
      <c r="P5874" s="1">
        <v>4.6360819999999998E-9</v>
      </c>
      <c r="Q5874" s="1">
        <v>6.3934056033614502E-9</v>
      </c>
      <c r="R5874" s="1">
        <v>18.25</v>
      </c>
      <c r="S5874" s="1">
        <v>3.65</v>
      </c>
      <c r="T5874" s="1">
        <v>0.02</v>
      </c>
      <c r="U5874" s="1">
        <v>375.95</v>
      </c>
      <c r="V5874" s="1">
        <f t="shared" si="365"/>
        <v>0.17687436157164693</v>
      </c>
      <c r="W5874" s="1">
        <f t="shared" si="366"/>
        <v>0.47858275537753786</v>
      </c>
      <c r="X5874" s="1">
        <f t="shared" si="367"/>
        <v>182.5</v>
      </c>
    </row>
    <row r="5875" spans="1:24" hidden="1" x14ac:dyDescent="0.3">
      <c r="A5875" s="18" t="str">
        <f t="shared" si="364"/>
        <v>OFF - Agricultural - Combines_2010_175</v>
      </c>
      <c r="B5875" s="1" t="s">
        <v>40</v>
      </c>
      <c r="C5875" s="1">
        <v>2020</v>
      </c>
      <c r="D5875" s="1" t="s">
        <v>115</v>
      </c>
      <c r="E5875" s="1">
        <v>2010</v>
      </c>
      <c r="F5875" s="1">
        <v>175</v>
      </c>
      <c r="G5875" s="1" t="s">
        <v>12</v>
      </c>
      <c r="H5875" s="1">
        <v>1.5351964079789901E-7</v>
      </c>
      <c r="I5875" s="1">
        <v>1.41207365605908E-7</v>
      </c>
      <c r="J5875" s="1">
        <v>1.68939E-7</v>
      </c>
      <c r="K5875" s="1">
        <v>1.3337090000000001E-5</v>
      </c>
      <c r="L5875" s="1">
        <v>5.063795E-7</v>
      </c>
      <c r="M5875" s="1">
        <v>4.1282219999999999E-4</v>
      </c>
      <c r="N5875" s="1">
        <v>2.9594951999999999E-8</v>
      </c>
      <c r="O5875" s="1">
        <v>2.2360630399999999E-8</v>
      </c>
      <c r="P5875" s="1">
        <v>4.1009559999999998E-9</v>
      </c>
      <c r="Q5875" s="1">
        <v>6.3934056033614502E-9</v>
      </c>
      <c r="R5875" s="1">
        <v>18.25</v>
      </c>
      <c r="S5875" s="1">
        <v>0</v>
      </c>
      <c r="T5875" s="1">
        <v>0.01</v>
      </c>
      <c r="U5875" s="1">
        <v>0</v>
      </c>
      <c r="V5875" s="1">
        <f t="shared" si="365"/>
        <v>0</v>
      </c>
      <c r="W5875" s="1">
        <f t="shared" si="366"/>
        <v>0</v>
      </c>
      <c r="X5875" s="1">
        <f t="shared" si="367"/>
        <v>0</v>
      </c>
    </row>
    <row r="5876" spans="1:24" hidden="1" x14ac:dyDescent="0.3">
      <c r="A5876" s="18" t="str">
        <f t="shared" si="364"/>
        <v>OFF - Agricultural - Combines_2010_300</v>
      </c>
      <c r="B5876" s="1" t="s">
        <v>40</v>
      </c>
      <c r="C5876" s="1">
        <v>2020</v>
      </c>
      <c r="D5876" s="1" t="s">
        <v>115</v>
      </c>
      <c r="E5876" s="1">
        <v>2010</v>
      </c>
      <c r="F5876" s="1">
        <v>300</v>
      </c>
      <c r="G5876" s="1" t="s">
        <v>12</v>
      </c>
      <c r="H5876" s="1">
        <v>2.4782545874873499E-8</v>
      </c>
      <c r="I5876" s="1">
        <v>2.27949856957087E-8</v>
      </c>
      <c r="J5876" s="1">
        <v>2.7271680000000002E-8</v>
      </c>
      <c r="K5876" s="1">
        <v>2.9126400000000001E-6</v>
      </c>
      <c r="L5876" s="1">
        <v>2.6055300000000002E-7</v>
      </c>
      <c r="M5876" s="1">
        <v>8.761141E-5</v>
      </c>
      <c r="N5876" s="1">
        <v>6.4631367000000003E-9</v>
      </c>
      <c r="O5876" s="1">
        <v>4.8832588399999997E-9</v>
      </c>
      <c r="P5876" s="1">
        <v>8.9559330000000002E-10</v>
      </c>
      <c r="Q5876" s="1">
        <v>1.2786811206722801E-9</v>
      </c>
      <c r="R5876" s="1">
        <v>3.65</v>
      </c>
      <c r="S5876" s="1">
        <v>0</v>
      </c>
      <c r="T5876" s="1">
        <v>0</v>
      </c>
      <c r="U5876" s="1">
        <v>0</v>
      </c>
      <c r="V5876" s="1">
        <f t="shared" si="365"/>
        <v>0</v>
      </c>
      <c r="W5876" s="1">
        <f t="shared" si="366"/>
        <v>0</v>
      </c>
      <c r="X5876" s="1" t="e">
        <f t="shared" si="367"/>
        <v>#DIV/0!</v>
      </c>
    </row>
    <row r="5877" spans="1:24" hidden="1" x14ac:dyDescent="0.3">
      <c r="A5877" s="18" t="str">
        <f t="shared" si="364"/>
        <v>OFF - Agricultural - Combines_2011_100</v>
      </c>
      <c r="B5877" s="1" t="s">
        <v>40</v>
      </c>
      <c r="C5877" s="1">
        <v>2020</v>
      </c>
      <c r="D5877" s="1" t="s">
        <v>115</v>
      </c>
      <c r="E5877" s="1">
        <v>2011</v>
      </c>
      <c r="F5877" s="1">
        <v>100</v>
      </c>
      <c r="G5877" s="1" t="s">
        <v>12</v>
      </c>
      <c r="H5877" s="1">
        <v>2.80925521541857E-7</v>
      </c>
      <c r="I5877" s="1">
        <v>2.5839529471419998E-7</v>
      </c>
      <c r="J5877" s="1">
        <v>3.0914140000000002E-7</v>
      </c>
      <c r="K5877" s="1">
        <v>1.434821E-5</v>
      </c>
      <c r="L5877" s="1">
        <v>6.9853680000000005E-7</v>
      </c>
      <c r="M5877" s="1">
        <v>6.3264460000000001E-4</v>
      </c>
      <c r="N5877" s="1">
        <v>4.4109494999999997E-8</v>
      </c>
      <c r="O5877" s="1">
        <v>3.3327174E-8</v>
      </c>
      <c r="P5877" s="1">
        <v>6.1122289999999998E-9</v>
      </c>
      <c r="Q5877" s="1">
        <v>8.9507678447060207E-9</v>
      </c>
      <c r="R5877" s="1">
        <v>25.55</v>
      </c>
      <c r="S5877" s="1">
        <v>3.65</v>
      </c>
      <c r="T5877" s="1">
        <v>0.03</v>
      </c>
      <c r="U5877" s="1">
        <v>375.95</v>
      </c>
      <c r="V5877" s="1">
        <f t="shared" si="365"/>
        <v>0.22758472645876204</v>
      </c>
      <c r="W5877" s="1">
        <f t="shared" si="366"/>
        <v>0.61524458765867196</v>
      </c>
      <c r="X5877" s="1">
        <f t="shared" si="367"/>
        <v>121.66666666666667</v>
      </c>
    </row>
    <row r="5878" spans="1:24" hidden="1" x14ac:dyDescent="0.3">
      <c r="A5878" s="18" t="str">
        <f t="shared" si="364"/>
        <v>OFF - Agricultural - Combines_2011_175</v>
      </c>
      <c r="B5878" s="1" t="s">
        <v>40</v>
      </c>
      <c r="C5878" s="1">
        <v>2020</v>
      </c>
      <c r="D5878" s="1" t="s">
        <v>115</v>
      </c>
      <c r="E5878" s="1">
        <v>2011</v>
      </c>
      <c r="F5878" s="1">
        <v>175</v>
      </c>
      <c r="G5878" s="1" t="s">
        <v>12</v>
      </c>
      <c r="H5878" s="1">
        <v>1.9447774933458301E-7</v>
      </c>
      <c r="I5878" s="1">
        <v>1.7888063383794999E-7</v>
      </c>
      <c r="J5878" s="1">
        <v>2.140109E-7</v>
      </c>
      <c r="K5878" s="1">
        <v>1.7501949999999999E-5</v>
      </c>
      <c r="L5878" s="1">
        <v>6.5299360000000001E-7</v>
      </c>
      <c r="M5878" s="1">
        <v>5.4426650000000002E-4</v>
      </c>
      <c r="N5878" s="1">
        <v>3.9018105000000003E-8</v>
      </c>
      <c r="O5878" s="1">
        <v>2.9480346000000001E-8</v>
      </c>
      <c r="P5878" s="1">
        <v>5.4067180000000003E-9</v>
      </c>
      <c r="Q5878" s="1">
        <v>7.6720867240337396E-9</v>
      </c>
      <c r="R5878" s="1">
        <v>21.9</v>
      </c>
      <c r="S5878" s="1">
        <v>3.65</v>
      </c>
      <c r="T5878" s="1">
        <v>0.02</v>
      </c>
      <c r="U5878" s="1">
        <v>598.6</v>
      </c>
      <c r="V5878" s="1">
        <f t="shared" si="365"/>
        <v>9.8949866645924298E-2</v>
      </c>
      <c r="W5878" s="1">
        <f t="shared" si="366"/>
        <v>0.36121087148638048</v>
      </c>
      <c r="X5878" s="1">
        <f t="shared" si="367"/>
        <v>182.5</v>
      </c>
    </row>
    <row r="5879" spans="1:24" hidden="1" x14ac:dyDescent="0.3">
      <c r="A5879" s="18" t="str">
        <f t="shared" si="364"/>
        <v>OFF - Agricultural - Combines_2011_300</v>
      </c>
      <c r="B5879" s="1" t="s">
        <v>40</v>
      </c>
      <c r="C5879" s="1">
        <v>2020</v>
      </c>
      <c r="D5879" s="1" t="s">
        <v>115</v>
      </c>
      <c r="E5879" s="1">
        <v>2011</v>
      </c>
      <c r="F5879" s="1">
        <v>300</v>
      </c>
      <c r="G5879" s="1" t="s">
        <v>12</v>
      </c>
      <c r="H5879" s="1">
        <v>3.1991123542513401E-8</v>
      </c>
      <c r="I5879" s="1">
        <v>2.9425435434403901E-8</v>
      </c>
      <c r="J5879" s="1">
        <v>3.5204279999999999E-8</v>
      </c>
      <c r="K5879" s="1">
        <v>3.822191E-6</v>
      </c>
      <c r="L5879" s="1">
        <v>3.4231580000000002E-7</v>
      </c>
      <c r="M5879" s="1">
        <v>1.155073E-4</v>
      </c>
      <c r="N5879" s="1">
        <v>8.5210271999999994E-9</v>
      </c>
      <c r="O5879" s="1">
        <v>6.4381094399999998E-9</v>
      </c>
      <c r="P5879" s="1">
        <v>1.1807539999999999E-9</v>
      </c>
      <c r="Q5879" s="1">
        <v>1.2786811206722801E-9</v>
      </c>
      <c r="R5879" s="1">
        <v>3.65</v>
      </c>
      <c r="S5879" s="1">
        <v>0</v>
      </c>
      <c r="T5879" s="1">
        <v>0</v>
      </c>
      <c r="U5879" s="1">
        <v>0</v>
      </c>
      <c r="V5879" s="1">
        <f t="shared" si="365"/>
        <v>0</v>
      </c>
      <c r="W5879" s="1">
        <f t="shared" si="366"/>
        <v>0</v>
      </c>
      <c r="X5879" s="1" t="e">
        <f t="shared" si="367"/>
        <v>#DIV/0!</v>
      </c>
    </row>
    <row r="5880" spans="1:24" hidden="1" x14ac:dyDescent="0.3">
      <c r="A5880" s="18" t="str">
        <f t="shared" si="364"/>
        <v>OFF - Agricultural - Combines_2012_100</v>
      </c>
      <c r="B5880" s="1" t="s">
        <v>40</v>
      </c>
      <c r="C5880" s="1">
        <v>2020</v>
      </c>
      <c r="D5880" s="1" t="s">
        <v>115</v>
      </c>
      <c r="E5880" s="1">
        <v>2012</v>
      </c>
      <c r="F5880" s="1">
        <v>100</v>
      </c>
      <c r="G5880" s="1" t="s">
        <v>12</v>
      </c>
      <c r="H5880" s="1">
        <v>6.3264578954399099E-7</v>
      </c>
      <c r="I5880" s="1">
        <v>5.8190759722256301E-7</v>
      </c>
      <c r="J5880" s="1">
        <v>6.9618810000000003E-7</v>
      </c>
      <c r="K5880" s="1">
        <v>3.1649739999999999E-5</v>
      </c>
      <c r="L5880" s="1">
        <v>1.571634E-6</v>
      </c>
      <c r="M5880" s="1">
        <v>1.4607070000000001E-3</v>
      </c>
      <c r="N5880" s="1">
        <v>1.01844E-7</v>
      </c>
      <c r="O5880" s="1">
        <v>7.6948799999999999E-8</v>
      </c>
      <c r="P5880" s="1">
        <v>1.411247E-8</v>
      </c>
      <c r="Q5880" s="1">
        <v>2.04588979307566E-8</v>
      </c>
      <c r="R5880" s="1">
        <v>58.4</v>
      </c>
      <c r="S5880" s="1">
        <v>7.3</v>
      </c>
      <c r="T5880" s="1">
        <v>7.0000000000000007E-2</v>
      </c>
      <c r="U5880" s="1">
        <v>751.9</v>
      </c>
      <c r="V5880" s="1">
        <f t="shared" si="365"/>
        <v>0.25626101567493959</v>
      </c>
      <c r="W5880" s="1">
        <f t="shared" si="366"/>
        <v>0.69211766100250482</v>
      </c>
      <c r="X5880" s="1">
        <f t="shared" si="367"/>
        <v>104.28571428571428</v>
      </c>
    </row>
    <row r="5881" spans="1:24" hidden="1" x14ac:dyDescent="0.3">
      <c r="A5881" s="18" t="str">
        <f t="shared" si="364"/>
        <v>OFF - Agricultural - Combines_2012_175</v>
      </c>
      <c r="B5881" s="1" t="s">
        <v>40</v>
      </c>
      <c r="C5881" s="1">
        <v>2020</v>
      </c>
      <c r="D5881" s="1" t="s">
        <v>115</v>
      </c>
      <c r="E5881" s="1">
        <v>2012</v>
      </c>
      <c r="F5881" s="1">
        <v>175</v>
      </c>
      <c r="G5881" s="1" t="s">
        <v>12</v>
      </c>
      <c r="H5881" s="1">
        <v>4.3073418881010198E-7</v>
      </c>
      <c r="I5881" s="1">
        <v>3.9618930686753101E-7</v>
      </c>
      <c r="J5881" s="1">
        <v>4.7399669999999998E-7</v>
      </c>
      <c r="K5881" s="1">
        <v>4.0221420000000002E-5</v>
      </c>
      <c r="L5881" s="1">
        <v>1.4739369999999999E-6</v>
      </c>
      <c r="M5881" s="1">
        <v>1.256652E-3</v>
      </c>
      <c r="N5881" s="1">
        <v>9.0088559999999999E-8</v>
      </c>
      <c r="O5881" s="1">
        <v>6.8066911999999995E-8</v>
      </c>
      <c r="P5881" s="1">
        <v>1.248352E-8</v>
      </c>
      <c r="Q5881" s="1">
        <v>1.7901535689411998E-8</v>
      </c>
      <c r="R5881" s="1">
        <v>51.1</v>
      </c>
      <c r="S5881" s="1">
        <v>3.65</v>
      </c>
      <c r="T5881" s="1">
        <v>0.04</v>
      </c>
      <c r="U5881" s="1">
        <v>598.6</v>
      </c>
      <c r="V5881" s="1">
        <f t="shared" si="365"/>
        <v>0.21915664228134224</v>
      </c>
      <c r="W5881" s="1">
        <f t="shared" si="366"/>
        <v>0.81532509397645125</v>
      </c>
      <c r="X5881" s="1">
        <f t="shared" si="367"/>
        <v>91.25</v>
      </c>
    </row>
    <row r="5882" spans="1:24" hidden="1" x14ac:dyDescent="0.3">
      <c r="A5882" s="18" t="str">
        <f t="shared" si="364"/>
        <v>OFF - Agricultural - Combines_2012_300</v>
      </c>
      <c r="B5882" s="1" t="s">
        <v>40</v>
      </c>
      <c r="C5882" s="1">
        <v>2020</v>
      </c>
      <c r="D5882" s="1" t="s">
        <v>115</v>
      </c>
      <c r="E5882" s="1">
        <v>2012</v>
      </c>
      <c r="F5882" s="1">
        <v>300</v>
      </c>
      <c r="G5882" s="1" t="s">
        <v>12</v>
      </c>
      <c r="H5882" s="1">
        <v>7.2288686605981802E-8</v>
      </c>
      <c r="I5882" s="1">
        <v>6.6491133940181997E-8</v>
      </c>
      <c r="J5882" s="1">
        <v>7.954929E-8</v>
      </c>
      <c r="K5882" s="1">
        <v>8.7838159999999992E-6</v>
      </c>
      <c r="L5882" s="1">
        <v>7.8760329999999999E-7</v>
      </c>
      <c r="M5882" s="1">
        <v>2.666937E-4</v>
      </c>
      <c r="N5882" s="1">
        <v>1.9674125999999998E-8</v>
      </c>
      <c r="O5882" s="1">
        <v>1.4864895200000001E-8</v>
      </c>
      <c r="P5882" s="1">
        <v>2.7262330000000001E-9</v>
      </c>
      <c r="Q5882" s="1">
        <v>3.8360433620168698E-9</v>
      </c>
      <c r="R5882" s="1">
        <v>10.95</v>
      </c>
      <c r="S5882" s="1">
        <v>0</v>
      </c>
      <c r="T5882" s="1">
        <v>0.01</v>
      </c>
      <c r="U5882" s="1">
        <v>0</v>
      </c>
      <c r="V5882" s="1">
        <f t="shared" si="365"/>
        <v>0</v>
      </c>
      <c r="W5882" s="1">
        <f t="shared" si="366"/>
        <v>0</v>
      </c>
      <c r="X5882" s="1">
        <f t="shared" si="367"/>
        <v>0</v>
      </c>
    </row>
    <row r="5883" spans="1:24" hidden="1" x14ac:dyDescent="0.3">
      <c r="A5883" s="18" t="str">
        <f t="shared" si="364"/>
        <v>OFF - Agricultural - Combines_2013_100</v>
      </c>
      <c r="B5883" s="1" t="s">
        <v>40</v>
      </c>
      <c r="C5883" s="1">
        <v>2020</v>
      </c>
      <c r="D5883" s="1" t="s">
        <v>115</v>
      </c>
      <c r="E5883" s="1">
        <v>2013</v>
      </c>
      <c r="F5883" s="1">
        <v>100</v>
      </c>
      <c r="G5883" s="1" t="s">
        <v>12</v>
      </c>
      <c r="H5883" s="1">
        <v>6.9096478768927601E-7</v>
      </c>
      <c r="I5883" s="1">
        <v>6.3554941171659599E-7</v>
      </c>
      <c r="J5883" s="1">
        <v>7.6036459999999997E-7</v>
      </c>
      <c r="K5883" s="1">
        <v>3.3806220000000003E-5</v>
      </c>
      <c r="L5883" s="1">
        <v>1.7148169999999999E-6</v>
      </c>
      <c r="M5883" s="1">
        <v>1.636703E-3</v>
      </c>
      <c r="N5883" s="1">
        <v>1.1411478E-7</v>
      </c>
      <c r="O5883" s="1">
        <v>8.6220056000000005E-8</v>
      </c>
      <c r="P5883" s="1">
        <v>1.5812829999999999E-8</v>
      </c>
      <c r="Q5883" s="1">
        <v>2.3016260172101199E-8</v>
      </c>
      <c r="R5883" s="1">
        <v>65.7</v>
      </c>
      <c r="S5883" s="1">
        <v>10.95</v>
      </c>
      <c r="T5883" s="1">
        <v>7.0000000000000007E-2</v>
      </c>
      <c r="U5883" s="1">
        <v>1127.8499999999999</v>
      </c>
      <c r="V5883" s="1">
        <f t="shared" si="365"/>
        <v>0.18658923230591365</v>
      </c>
      <c r="W5883" s="1">
        <f t="shared" si="366"/>
        <v>0.50344848358983174</v>
      </c>
      <c r="X5883" s="1">
        <f t="shared" si="367"/>
        <v>156.42857142857142</v>
      </c>
    </row>
    <row r="5884" spans="1:24" hidden="1" x14ac:dyDescent="0.3">
      <c r="A5884" s="18" t="str">
        <f t="shared" si="364"/>
        <v>OFF - Agricultural - Combines_2013_175</v>
      </c>
      <c r="B5884" s="1" t="s">
        <v>40</v>
      </c>
      <c r="C5884" s="1">
        <v>2020</v>
      </c>
      <c r="D5884" s="1" t="s">
        <v>115</v>
      </c>
      <c r="E5884" s="1">
        <v>2013</v>
      </c>
      <c r="F5884" s="1">
        <v>175</v>
      </c>
      <c r="G5884" s="1" t="s">
        <v>12</v>
      </c>
      <c r="H5884" s="1">
        <v>4.6213402105886799E-7</v>
      </c>
      <c r="I5884" s="1">
        <v>4.25070872569947E-7</v>
      </c>
      <c r="J5884" s="1">
        <v>5.0855030000000001E-7</v>
      </c>
      <c r="K5884" s="1">
        <v>4.4856150000000003E-5</v>
      </c>
      <c r="L5884" s="1">
        <v>1.613705E-6</v>
      </c>
      <c r="M5884" s="1">
        <v>1.4080620000000001E-3</v>
      </c>
      <c r="N5884" s="1">
        <v>1.0094301E-7</v>
      </c>
      <c r="O5884" s="1">
        <v>7.6268051999999995E-8</v>
      </c>
      <c r="P5884" s="1">
        <v>1.3987620000000001E-8</v>
      </c>
      <c r="Q5884" s="1">
        <v>1.9180216810084301E-8</v>
      </c>
      <c r="R5884" s="1">
        <v>54.75</v>
      </c>
      <c r="S5884" s="1">
        <v>3.65</v>
      </c>
      <c r="T5884" s="1">
        <v>0.04</v>
      </c>
      <c r="U5884" s="1">
        <v>598.6</v>
      </c>
      <c r="V5884" s="1">
        <f t="shared" si="365"/>
        <v>0.23513281037435393</v>
      </c>
      <c r="W5884" s="1">
        <f t="shared" si="366"/>
        <v>0.89263936028152435</v>
      </c>
      <c r="X5884" s="1">
        <f t="shared" si="367"/>
        <v>91.25</v>
      </c>
    </row>
    <row r="5885" spans="1:24" hidden="1" x14ac:dyDescent="0.3">
      <c r="A5885" s="18" t="str">
        <f t="shared" si="364"/>
        <v>OFF - Agricultural - Combines_2013_300</v>
      </c>
      <c r="B5885" s="1" t="s">
        <v>40</v>
      </c>
      <c r="C5885" s="1">
        <v>2020</v>
      </c>
      <c r="D5885" s="1" t="s">
        <v>115</v>
      </c>
      <c r="E5885" s="1">
        <v>2013</v>
      </c>
      <c r="F5885" s="1">
        <v>300</v>
      </c>
      <c r="G5885" s="1" t="s">
        <v>12</v>
      </c>
      <c r="H5885" s="1">
        <v>7.9233351417025298E-8</v>
      </c>
      <c r="I5885" s="1">
        <v>7.2878836633379899E-8</v>
      </c>
      <c r="J5885" s="1">
        <v>8.7191470000000001E-8</v>
      </c>
      <c r="K5885" s="1">
        <v>9.7959780000000006E-6</v>
      </c>
      <c r="L5885" s="1">
        <v>8.7939870000000005E-7</v>
      </c>
      <c r="M5885" s="1">
        <v>2.988267E-4</v>
      </c>
      <c r="N5885" s="1">
        <v>2.2044590999999999E-8</v>
      </c>
      <c r="O5885" s="1">
        <v>1.6655913199999999E-8</v>
      </c>
      <c r="P5885" s="1">
        <v>3.054707E-9</v>
      </c>
      <c r="Q5885" s="1">
        <v>3.8360433620168698E-9</v>
      </c>
      <c r="R5885" s="1">
        <v>10.95</v>
      </c>
      <c r="S5885" s="1">
        <v>0</v>
      </c>
      <c r="T5885" s="1">
        <v>0.01</v>
      </c>
      <c r="U5885" s="1">
        <v>0</v>
      </c>
      <c r="V5885" s="1">
        <f t="shared" si="365"/>
        <v>0</v>
      </c>
      <c r="W5885" s="1">
        <f t="shared" si="366"/>
        <v>0</v>
      </c>
      <c r="X5885" s="1">
        <f t="shared" si="367"/>
        <v>0</v>
      </c>
    </row>
    <row r="5886" spans="1:24" hidden="1" x14ac:dyDescent="0.3">
      <c r="A5886" s="18" t="str">
        <f t="shared" si="364"/>
        <v>OFF - Agricultural - Combines_2014_100</v>
      </c>
      <c r="B5886" s="1" t="s">
        <v>40</v>
      </c>
      <c r="C5886" s="1">
        <v>2020</v>
      </c>
      <c r="D5886" s="1" t="s">
        <v>115</v>
      </c>
      <c r="E5886" s="1">
        <v>2014</v>
      </c>
      <c r="F5886" s="1">
        <v>100</v>
      </c>
      <c r="G5886" s="1" t="s">
        <v>12</v>
      </c>
      <c r="H5886" s="1">
        <v>7.1096625982903101E-7</v>
      </c>
      <c r="I5886" s="1">
        <v>6.5394676579074297E-7</v>
      </c>
      <c r="J5886" s="1">
        <v>7.8237499999999996E-7</v>
      </c>
      <c r="K5886" s="1">
        <v>3.3960030000000002E-5</v>
      </c>
      <c r="L5886" s="1">
        <v>1.76262E-6</v>
      </c>
      <c r="M5886" s="1">
        <v>1.728884E-3</v>
      </c>
      <c r="N5886" s="1">
        <v>1.2054195E-7</v>
      </c>
      <c r="O5886" s="1">
        <v>9.1076140000000006E-8</v>
      </c>
      <c r="P5886" s="1">
        <v>1.6703429999999999E-8</v>
      </c>
      <c r="Q5886" s="1">
        <v>2.3016260172101199E-8</v>
      </c>
      <c r="R5886" s="1">
        <v>65.7</v>
      </c>
      <c r="S5886" s="1">
        <v>10.95</v>
      </c>
      <c r="T5886" s="1">
        <v>0.08</v>
      </c>
      <c r="U5886" s="1">
        <v>1127.8499999999999</v>
      </c>
      <c r="V5886" s="1">
        <f t="shared" si="365"/>
        <v>0.19199046171447121</v>
      </c>
      <c r="W5886" s="1">
        <f t="shared" si="366"/>
        <v>0.51748283702873787</v>
      </c>
      <c r="X5886" s="1">
        <f t="shared" si="367"/>
        <v>136.875</v>
      </c>
    </row>
    <row r="5887" spans="1:24" hidden="1" x14ac:dyDescent="0.3">
      <c r="A5887" s="18" t="str">
        <f t="shared" si="364"/>
        <v>OFF - Agricultural - Combines_2014_175</v>
      </c>
      <c r="B5887" s="1" t="s">
        <v>40</v>
      </c>
      <c r="C5887" s="1">
        <v>2020</v>
      </c>
      <c r="D5887" s="1" t="s">
        <v>115</v>
      </c>
      <c r="E5887" s="1">
        <v>2014</v>
      </c>
      <c r="F5887" s="1">
        <v>175</v>
      </c>
      <c r="G5887" s="1" t="s">
        <v>12</v>
      </c>
      <c r="H5887" s="1">
        <v>4.66509547553294E-7</v>
      </c>
      <c r="I5887" s="1">
        <v>4.2909548183951999E-7</v>
      </c>
      <c r="J5887" s="1">
        <v>5.1336530000000005E-7</v>
      </c>
      <c r="K5887" s="1">
        <v>4.7159169999999999E-5</v>
      </c>
      <c r="L5887" s="1">
        <v>1.6646389999999999E-6</v>
      </c>
      <c r="M5887" s="1">
        <v>1.487365E-3</v>
      </c>
      <c r="N5887" s="1">
        <v>1.0662822E-7</v>
      </c>
      <c r="O5887" s="1">
        <v>8.0563544000000006E-8</v>
      </c>
      <c r="P5887" s="1">
        <v>1.477542E-8</v>
      </c>
      <c r="Q5887" s="1">
        <v>2.04588979307566E-8</v>
      </c>
      <c r="R5887" s="1">
        <v>58.4</v>
      </c>
      <c r="S5887" s="1">
        <v>3.65</v>
      </c>
      <c r="T5887" s="1">
        <v>0.04</v>
      </c>
      <c r="U5887" s="1">
        <v>598.6</v>
      </c>
      <c r="V5887" s="1">
        <f t="shared" si="365"/>
        <v>0.23735906898034126</v>
      </c>
      <c r="W5887" s="1">
        <f t="shared" si="366"/>
        <v>0.92081408439564627</v>
      </c>
      <c r="X5887" s="1">
        <f t="shared" si="367"/>
        <v>91.25</v>
      </c>
    </row>
    <row r="5888" spans="1:24" hidden="1" x14ac:dyDescent="0.3">
      <c r="A5888" s="18" t="str">
        <f t="shared" si="364"/>
        <v>OFF - Agricultural - Combines_2014_300</v>
      </c>
      <c r="B5888" s="1" t="s">
        <v>40</v>
      </c>
      <c r="C5888" s="1">
        <v>2020</v>
      </c>
      <c r="D5888" s="1" t="s">
        <v>115</v>
      </c>
      <c r="E5888" s="1">
        <v>2014</v>
      </c>
      <c r="F5888" s="1">
        <v>300</v>
      </c>
      <c r="G5888" s="1" t="s">
        <v>12</v>
      </c>
      <c r="H5888" s="1">
        <v>8.1831287331692102E-8</v>
      </c>
      <c r="I5888" s="1">
        <v>7.52684180876904E-8</v>
      </c>
      <c r="J5888" s="1">
        <v>9.0050340000000005E-8</v>
      </c>
      <c r="K5888" s="1">
        <v>1.0298929999999999E-5</v>
      </c>
      <c r="L5888" s="1">
        <v>9.2565259999999999E-7</v>
      </c>
      <c r="M5888" s="1">
        <v>3.1565690000000002E-4</v>
      </c>
      <c r="N5888" s="1">
        <v>2.3286168000000001E-8</v>
      </c>
      <c r="O5888" s="1">
        <v>1.75939936E-8</v>
      </c>
      <c r="P5888" s="1">
        <v>3.2267510000000002E-9</v>
      </c>
      <c r="Q5888" s="1">
        <v>3.8360433620168698E-9</v>
      </c>
      <c r="R5888" s="1">
        <v>10.95</v>
      </c>
      <c r="S5888" s="1">
        <v>0</v>
      </c>
      <c r="T5888" s="1">
        <v>0.01</v>
      </c>
      <c r="U5888" s="1">
        <v>0</v>
      </c>
      <c r="V5888" s="1">
        <f t="shared" si="365"/>
        <v>0</v>
      </c>
      <c r="W5888" s="1">
        <f t="shared" si="366"/>
        <v>0</v>
      </c>
      <c r="X5888" s="1">
        <f t="shared" si="367"/>
        <v>0</v>
      </c>
    </row>
    <row r="5889" spans="1:24" hidden="1" x14ac:dyDescent="0.3">
      <c r="A5889" s="18" t="str">
        <f t="shared" si="364"/>
        <v>OFF - Agricultural - Combines_2015_100</v>
      </c>
      <c r="B5889" s="1" t="s">
        <v>40</v>
      </c>
      <c r="C5889" s="1">
        <v>2020</v>
      </c>
      <c r="D5889" s="1" t="s">
        <v>115</v>
      </c>
      <c r="E5889" s="1">
        <v>2015</v>
      </c>
      <c r="F5889" s="1">
        <v>100</v>
      </c>
      <c r="G5889" s="1" t="s">
        <v>12</v>
      </c>
      <c r="H5889" s="1">
        <v>7.3953267741328604E-7</v>
      </c>
      <c r="I5889" s="1">
        <v>6.8022215668474098E-7</v>
      </c>
      <c r="J5889" s="1">
        <v>8.1381059999999996E-7</v>
      </c>
      <c r="K5889" s="1">
        <v>3.441972E-5</v>
      </c>
      <c r="L5889" s="1">
        <v>1.8314280000000001E-6</v>
      </c>
      <c r="M5889" s="1">
        <v>1.8475010000000001E-3</v>
      </c>
      <c r="N5889" s="1">
        <v>1.2881222999999999E-7</v>
      </c>
      <c r="O5889" s="1">
        <v>9.7324795999999994E-8</v>
      </c>
      <c r="P5889" s="1">
        <v>1.7849440000000001E-8</v>
      </c>
      <c r="Q5889" s="1">
        <v>2.5573622413445801E-8</v>
      </c>
      <c r="R5889" s="1">
        <v>73</v>
      </c>
      <c r="S5889" s="1">
        <v>10.95</v>
      </c>
      <c r="T5889" s="1">
        <v>0.08</v>
      </c>
      <c r="U5889" s="1">
        <v>1127.8499999999999</v>
      </c>
      <c r="V5889" s="1">
        <f t="shared" si="365"/>
        <v>0.19970458263892751</v>
      </c>
      <c r="W5889" s="1">
        <f t="shared" si="366"/>
        <v>0.5376839915885826</v>
      </c>
      <c r="X5889" s="1">
        <f t="shared" si="367"/>
        <v>136.875</v>
      </c>
    </row>
    <row r="5890" spans="1:24" hidden="1" x14ac:dyDescent="0.3">
      <c r="A5890" s="18" t="str">
        <f t="shared" si="364"/>
        <v>OFF - Agricultural - Combines_2015_175</v>
      </c>
      <c r="B5890" s="1" t="s">
        <v>40</v>
      </c>
      <c r="C5890" s="1">
        <v>2020</v>
      </c>
      <c r="D5890" s="1" t="s">
        <v>115</v>
      </c>
      <c r="E5890" s="1">
        <v>2015</v>
      </c>
      <c r="F5890" s="1">
        <v>175</v>
      </c>
      <c r="G5890" s="1" t="s">
        <v>12</v>
      </c>
      <c r="H5890" s="1">
        <v>4.7537864434103099E-7</v>
      </c>
      <c r="I5890" s="1">
        <v>4.3725327706487997E-7</v>
      </c>
      <c r="J5890" s="1">
        <v>5.2312519999999995E-7</v>
      </c>
      <c r="K5890" s="1">
        <v>5.0156089999999998E-5</v>
      </c>
      <c r="L5890" s="1">
        <v>1.7361570000000001E-6</v>
      </c>
      <c r="M5890" s="1">
        <v>1.5894119999999999E-3</v>
      </c>
      <c r="N5890" s="1">
        <v>1.1394396E-7</v>
      </c>
      <c r="O5890" s="1">
        <v>8.6090991999999997E-8</v>
      </c>
      <c r="P5890" s="1">
        <v>1.5789150000000001E-8</v>
      </c>
      <c r="Q5890" s="1">
        <v>2.17375790514289E-8</v>
      </c>
      <c r="R5890" s="1">
        <v>62.05</v>
      </c>
      <c r="S5890" s="1">
        <v>7.3</v>
      </c>
      <c r="T5890" s="1">
        <v>0.05</v>
      </c>
      <c r="U5890" s="1">
        <v>1197.2</v>
      </c>
      <c r="V5890" s="1">
        <f t="shared" si="365"/>
        <v>0.12093582331349119</v>
      </c>
      <c r="W5890" s="1">
        <f t="shared" si="366"/>
        <v>0.48018754165981098</v>
      </c>
      <c r="X5890" s="1">
        <f t="shared" si="367"/>
        <v>146</v>
      </c>
    </row>
    <row r="5891" spans="1:24" hidden="1" x14ac:dyDescent="0.3">
      <c r="A5891" s="18" t="str">
        <f t="shared" si="364"/>
        <v>OFF - Agricultural - Combines_2015_300</v>
      </c>
      <c r="B5891" s="1" t="s">
        <v>40</v>
      </c>
      <c r="C5891" s="1">
        <v>2020</v>
      </c>
      <c r="D5891" s="1" t="s">
        <v>115</v>
      </c>
      <c r="E5891" s="1">
        <v>2015</v>
      </c>
      <c r="F5891" s="1">
        <v>300</v>
      </c>
      <c r="G5891" s="1" t="s">
        <v>12</v>
      </c>
      <c r="H5891" s="1">
        <v>8.54531691443142E-8</v>
      </c>
      <c r="I5891" s="1">
        <v>7.8599824978940196E-8</v>
      </c>
      <c r="J5891" s="1">
        <v>9.4035999999999996E-8</v>
      </c>
      <c r="K5891" s="1">
        <v>1.095341E-5</v>
      </c>
      <c r="L5891" s="1">
        <v>9.8566159999999998E-7</v>
      </c>
      <c r="M5891" s="1">
        <v>3.3731389999999998E-4</v>
      </c>
      <c r="N5891" s="1">
        <v>2.4883811999999999E-8</v>
      </c>
      <c r="O5891" s="1">
        <v>1.88011024E-8</v>
      </c>
      <c r="P5891" s="1">
        <v>3.448136E-9</v>
      </c>
      <c r="Q5891" s="1">
        <v>5.1147244826891501E-9</v>
      </c>
      <c r="R5891" s="1">
        <v>14.6</v>
      </c>
      <c r="S5891" s="1">
        <v>0</v>
      </c>
      <c r="T5891" s="1">
        <v>0.01</v>
      </c>
      <c r="U5891" s="1">
        <v>0</v>
      </c>
      <c r="V5891" s="1">
        <f t="shared" si="365"/>
        <v>0</v>
      </c>
      <c r="W5891" s="1">
        <f t="shared" si="366"/>
        <v>0</v>
      </c>
      <c r="X5891" s="1">
        <f t="shared" si="367"/>
        <v>0</v>
      </c>
    </row>
    <row r="5892" spans="1:24" hidden="1" x14ac:dyDescent="0.3">
      <c r="A5892" s="18" t="str">
        <f t="shared" si="364"/>
        <v>OFF - Agricultural - Combines_2016_100</v>
      </c>
      <c r="B5892" s="1" t="s">
        <v>40</v>
      </c>
      <c r="C5892" s="1">
        <v>2020</v>
      </c>
      <c r="D5892" s="1" t="s">
        <v>115</v>
      </c>
      <c r="E5892" s="1">
        <v>2016</v>
      </c>
      <c r="F5892" s="1">
        <v>100</v>
      </c>
      <c r="G5892" s="1" t="s">
        <v>12</v>
      </c>
      <c r="H5892" s="1">
        <v>8.0657319487949802E-7</v>
      </c>
      <c r="I5892" s="1">
        <v>7.4188602465016201E-7</v>
      </c>
      <c r="J5892" s="1">
        <v>8.8758460000000002E-7</v>
      </c>
      <c r="K5892" s="1">
        <v>3.6497659999999998E-5</v>
      </c>
      <c r="L5892" s="1">
        <v>1.995131E-6</v>
      </c>
      <c r="M5892" s="1">
        <v>2.0716010000000002E-3</v>
      </c>
      <c r="N5892" s="1">
        <v>1.4443694999999999E-7</v>
      </c>
      <c r="O5892" s="1">
        <v>1.0913014E-7</v>
      </c>
      <c r="P5892" s="1">
        <v>2.001456E-8</v>
      </c>
      <c r="Q5892" s="1">
        <v>2.81309846547903E-8</v>
      </c>
      <c r="R5892" s="1">
        <v>80.3</v>
      </c>
      <c r="S5892" s="1">
        <v>10.95</v>
      </c>
      <c r="T5892" s="1">
        <v>0.09</v>
      </c>
      <c r="U5892" s="1">
        <v>1127.8499999999999</v>
      </c>
      <c r="V5892" s="1">
        <f t="shared" si="365"/>
        <v>0.21780831080320093</v>
      </c>
      <c r="W5892" s="1">
        <f t="shared" si="366"/>
        <v>0.58574511245985117</v>
      </c>
      <c r="X5892" s="1">
        <f t="shared" si="367"/>
        <v>121.66666666666666</v>
      </c>
    </row>
    <row r="5893" spans="1:24" hidden="1" x14ac:dyDescent="0.3">
      <c r="A5893" s="18" t="str">
        <f t="shared" si="364"/>
        <v>OFF - Agricultural - Combines_2016_175</v>
      </c>
      <c r="B5893" s="1" t="s">
        <v>40</v>
      </c>
      <c r="C5893" s="1">
        <v>2020</v>
      </c>
      <c r="D5893" s="1" t="s">
        <v>115</v>
      </c>
      <c r="E5893" s="1">
        <v>2016</v>
      </c>
      <c r="F5893" s="1">
        <v>175</v>
      </c>
      <c r="G5893" s="1" t="s">
        <v>12</v>
      </c>
      <c r="H5893" s="1">
        <v>5.0709698583928699E-7</v>
      </c>
      <c r="I5893" s="1">
        <v>4.6642780757497598E-7</v>
      </c>
      <c r="J5893" s="1">
        <v>5.5802929999999998E-7</v>
      </c>
      <c r="K5893" s="1">
        <v>5.5972379999999998E-5</v>
      </c>
      <c r="L5893" s="1">
        <v>1.89888E-6</v>
      </c>
      <c r="M5893" s="1">
        <v>1.7822059999999999E-3</v>
      </c>
      <c r="N5893" s="1">
        <v>1.2776516999999999E-7</v>
      </c>
      <c r="O5893" s="1">
        <v>9.6533684000000001E-8</v>
      </c>
      <c r="P5893" s="1">
        <v>1.770435E-8</v>
      </c>
      <c r="Q5893" s="1">
        <v>2.4294941292773498E-8</v>
      </c>
      <c r="R5893" s="1">
        <v>69.349999999999994</v>
      </c>
      <c r="S5893" s="1">
        <v>7.3</v>
      </c>
      <c r="T5893" s="1">
        <v>0.05</v>
      </c>
      <c r="U5893" s="1">
        <v>1197.2</v>
      </c>
      <c r="V5893" s="1">
        <f t="shared" si="365"/>
        <v>0.12900493577551056</v>
      </c>
      <c r="W5893" s="1">
        <f t="shared" si="366"/>
        <v>0.52519358508878045</v>
      </c>
      <c r="X5893" s="1">
        <f t="shared" si="367"/>
        <v>146</v>
      </c>
    </row>
    <row r="5894" spans="1:24" hidden="1" x14ac:dyDescent="0.3">
      <c r="A5894" s="18" t="str">
        <f t="shared" si="364"/>
        <v>OFF - Agricultural - Combines_2016_300</v>
      </c>
      <c r="B5894" s="1" t="s">
        <v>40</v>
      </c>
      <c r="C5894" s="1">
        <v>2020</v>
      </c>
      <c r="D5894" s="1" t="s">
        <v>115</v>
      </c>
      <c r="E5894" s="1">
        <v>2016</v>
      </c>
      <c r="F5894" s="1">
        <v>300</v>
      </c>
      <c r="G5894" s="1" t="s">
        <v>12</v>
      </c>
      <c r="H5894" s="1">
        <v>9.3584378597995898E-8</v>
      </c>
      <c r="I5894" s="1">
        <v>8.6078911434436602E-8</v>
      </c>
      <c r="J5894" s="1">
        <v>1.029839E-7</v>
      </c>
      <c r="K5894" s="1">
        <v>1.222361E-5</v>
      </c>
      <c r="L5894" s="1">
        <v>1.1012980000000001E-6</v>
      </c>
      <c r="M5894" s="1">
        <v>3.782298E-4</v>
      </c>
      <c r="N5894" s="1">
        <v>2.7902196E-8</v>
      </c>
      <c r="O5894" s="1">
        <v>2.10816592E-8</v>
      </c>
      <c r="P5894" s="1">
        <v>3.8663930000000001E-9</v>
      </c>
      <c r="Q5894" s="1">
        <v>5.1147244826891501E-9</v>
      </c>
      <c r="R5894" s="1">
        <v>14.6</v>
      </c>
      <c r="S5894" s="1">
        <v>0</v>
      </c>
      <c r="T5894" s="1">
        <v>0.01</v>
      </c>
      <c r="U5894" s="1">
        <v>0</v>
      </c>
      <c r="V5894" s="1">
        <f t="shared" si="365"/>
        <v>0</v>
      </c>
      <c r="W5894" s="1">
        <f t="shared" si="366"/>
        <v>0</v>
      </c>
      <c r="X5894" s="1">
        <f t="shared" si="367"/>
        <v>0</v>
      </c>
    </row>
    <row r="5895" spans="1:24" hidden="1" x14ac:dyDescent="0.3">
      <c r="A5895" s="18" t="str">
        <f t="shared" si="364"/>
        <v>OFF - Agricultural - Combines_2017_100</v>
      </c>
      <c r="B5895" s="1" t="s">
        <v>40</v>
      </c>
      <c r="C5895" s="1">
        <v>2020</v>
      </c>
      <c r="D5895" s="1" t="s">
        <v>115</v>
      </c>
      <c r="E5895" s="1">
        <v>2017</v>
      </c>
      <c r="F5895" s="1">
        <v>100</v>
      </c>
      <c r="G5895" s="1" t="s">
        <v>12</v>
      </c>
      <c r="H5895" s="1">
        <v>8.0479972083868305E-7</v>
      </c>
      <c r="I5895" s="1">
        <v>7.4025478322742095E-7</v>
      </c>
      <c r="J5895" s="1">
        <v>8.85633E-7</v>
      </c>
      <c r="K5895" s="1">
        <v>3.5317269999999999E-5</v>
      </c>
      <c r="L5895" s="1">
        <v>1.988296E-6</v>
      </c>
      <c r="M5895" s="1">
        <v>2.126808E-3</v>
      </c>
      <c r="N5895" s="1">
        <v>1.4828607E-7</v>
      </c>
      <c r="O5895" s="1">
        <v>1.12038364E-7</v>
      </c>
      <c r="P5895" s="1">
        <v>2.0547930000000001E-8</v>
      </c>
      <c r="Q5895" s="1">
        <v>2.94096657754626E-8</v>
      </c>
      <c r="R5895" s="1">
        <v>83.95</v>
      </c>
      <c r="S5895" s="1">
        <v>10.95</v>
      </c>
      <c r="T5895" s="1">
        <v>0.1</v>
      </c>
      <c r="U5895" s="1">
        <v>1127.8499999999999</v>
      </c>
      <c r="V5895" s="1">
        <f t="shared" si="365"/>
        <v>0.21732939904722468</v>
      </c>
      <c r="W5895" s="1">
        <f t="shared" si="366"/>
        <v>0.58373844330195468</v>
      </c>
      <c r="X5895" s="1">
        <f t="shared" si="367"/>
        <v>109.49999999999999</v>
      </c>
    </row>
    <row r="5896" spans="1:24" hidden="1" x14ac:dyDescent="0.3">
      <c r="A5896" s="18" t="str">
        <f t="shared" si="364"/>
        <v>OFF - Agricultural - Combines_2017_175</v>
      </c>
      <c r="B5896" s="1" t="s">
        <v>40</v>
      </c>
      <c r="C5896" s="1">
        <v>2020</v>
      </c>
      <c r="D5896" s="1" t="s">
        <v>115</v>
      </c>
      <c r="E5896" s="1">
        <v>2017</v>
      </c>
      <c r="F5896" s="1">
        <v>175</v>
      </c>
      <c r="G5896" s="1" t="s">
        <v>12</v>
      </c>
      <c r="H5896" s="1">
        <v>4.9397485912440396E-7</v>
      </c>
      <c r="I5896" s="1">
        <v>4.5435807542262598E-7</v>
      </c>
      <c r="J5896" s="1">
        <v>5.4358919999999997E-7</v>
      </c>
      <c r="K5896" s="1">
        <v>5.7189279999999997E-5</v>
      </c>
      <c r="L5896" s="1">
        <v>1.900337E-6</v>
      </c>
      <c r="M5896" s="1">
        <v>1.829701E-3</v>
      </c>
      <c r="N5896" s="1">
        <v>1.3117005E-7</v>
      </c>
      <c r="O5896" s="1">
        <v>9.9106260000000004E-8</v>
      </c>
      <c r="P5896" s="1">
        <v>1.8176160000000001E-8</v>
      </c>
      <c r="Q5896" s="1">
        <v>2.5573622413445801E-8</v>
      </c>
      <c r="R5896" s="1">
        <v>73</v>
      </c>
      <c r="S5896" s="1">
        <v>7.3</v>
      </c>
      <c r="T5896" s="1">
        <v>0.05</v>
      </c>
      <c r="U5896" s="1">
        <v>1197.2</v>
      </c>
      <c r="V5896" s="1">
        <f t="shared" si="365"/>
        <v>0.12566668064609005</v>
      </c>
      <c r="W5896" s="1">
        <f t="shared" si="366"/>
        <v>0.52559656318822556</v>
      </c>
      <c r="X5896" s="1">
        <f t="shared" si="367"/>
        <v>146</v>
      </c>
    </row>
    <row r="5897" spans="1:24" hidden="1" x14ac:dyDescent="0.3">
      <c r="A5897" s="18" t="str">
        <f t="shared" si="364"/>
        <v>OFF - Agricultural - Combines_2017_300</v>
      </c>
      <c r="B5897" s="1" t="s">
        <v>40</v>
      </c>
      <c r="C5897" s="1">
        <v>2020</v>
      </c>
      <c r="D5897" s="1" t="s">
        <v>115</v>
      </c>
      <c r="E5897" s="1">
        <v>2017</v>
      </c>
      <c r="F5897" s="1">
        <v>300</v>
      </c>
      <c r="G5897" s="1" t="s">
        <v>12</v>
      </c>
      <c r="H5897" s="1">
        <v>9.3784662302953596E-8</v>
      </c>
      <c r="I5897" s="1">
        <v>8.6263132386256697E-8</v>
      </c>
      <c r="J5897" s="1">
        <v>1.0320430000000001E-7</v>
      </c>
      <c r="K5897" s="1">
        <v>1.2489370000000001E-5</v>
      </c>
      <c r="L5897" s="1">
        <v>1.126618E-6</v>
      </c>
      <c r="M5897" s="1">
        <v>3.8830929999999998E-4</v>
      </c>
      <c r="N5897" s="1">
        <v>2.8645766999999999E-8</v>
      </c>
      <c r="O5897" s="1">
        <v>2.1643468400000001E-8</v>
      </c>
      <c r="P5897" s="1">
        <v>3.9694279999999998E-9</v>
      </c>
      <c r="Q5897" s="1">
        <v>5.1147244826891501E-9</v>
      </c>
      <c r="R5897" s="1">
        <v>14.6</v>
      </c>
      <c r="S5897" s="1">
        <v>0</v>
      </c>
      <c r="T5897" s="1">
        <v>0.01</v>
      </c>
      <c r="U5897" s="1">
        <v>0</v>
      </c>
      <c r="V5897" s="1">
        <f t="shared" si="365"/>
        <v>0</v>
      </c>
      <c r="W5897" s="1">
        <f t="shared" si="366"/>
        <v>0</v>
      </c>
      <c r="X5897" s="1">
        <f t="shared" si="367"/>
        <v>0</v>
      </c>
    </row>
    <row r="5898" spans="1:24" hidden="1" x14ac:dyDescent="0.3">
      <c r="A5898" s="18" t="str">
        <f t="shared" ref="A5898:A5961" si="368">D5898&amp;"_"&amp;E5898&amp;"_"&amp;F5898</f>
        <v>OFF - Agricultural - Combines_2018_100</v>
      </c>
      <c r="B5898" s="1" t="s">
        <v>40</v>
      </c>
      <c r="C5898" s="1">
        <v>2020</v>
      </c>
      <c r="D5898" s="1" t="s">
        <v>115</v>
      </c>
      <c r="E5898" s="1">
        <v>2018</v>
      </c>
      <c r="F5898" s="1">
        <v>100</v>
      </c>
      <c r="G5898" s="1" t="s">
        <v>12</v>
      </c>
      <c r="H5898" s="1">
        <v>7.6021324216971503E-7</v>
      </c>
      <c r="I5898" s="1">
        <v>6.9924414014770395E-7</v>
      </c>
      <c r="J5898" s="1">
        <v>8.3656829999999995E-7</v>
      </c>
      <c r="K5898" s="1">
        <v>3.2259589999999998E-5</v>
      </c>
      <c r="L5898" s="1">
        <v>1.8756920000000001E-6</v>
      </c>
      <c r="M5898" s="1">
        <v>2.0687930000000002E-3</v>
      </c>
      <c r="N5898" s="1">
        <v>1.4424119999999901E-7</v>
      </c>
      <c r="O5898" s="1">
        <v>1.0898224E-7</v>
      </c>
      <c r="P5898" s="1">
        <v>1.998743E-8</v>
      </c>
      <c r="Q5898" s="1">
        <v>2.81309846547903E-8</v>
      </c>
      <c r="R5898" s="1">
        <v>80.3</v>
      </c>
      <c r="S5898" s="1">
        <v>10.95</v>
      </c>
      <c r="T5898" s="1">
        <v>0.09</v>
      </c>
      <c r="U5898" s="1">
        <v>1127.8499999999999</v>
      </c>
      <c r="V5898" s="1">
        <f t="shared" si="365"/>
        <v>0.20528919529981177</v>
      </c>
      <c r="W5898" s="1">
        <f t="shared" si="366"/>
        <v>0.55067933959225901</v>
      </c>
      <c r="X5898" s="1">
        <f t="shared" si="367"/>
        <v>121.66666666666666</v>
      </c>
    </row>
    <row r="5899" spans="1:24" hidden="1" x14ac:dyDescent="0.3">
      <c r="A5899" s="18" t="str">
        <f t="shared" si="368"/>
        <v>OFF - Agricultural - Combines_2018_175</v>
      </c>
      <c r="B5899" s="1" t="s">
        <v>40</v>
      </c>
      <c r="C5899" s="1">
        <v>2020</v>
      </c>
      <c r="D5899" s="1" t="s">
        <v>115</v>
      </c>
      <c r="E5899" s="1">
        <v>2018</v>
      </c>
      <c r="F5899" s="1">
        <v>175</v>
      </c>
      <c r="G5899" s="1" t="s">
        <v>12</v>
      </c>
      <c r="H5899" s="1">
        <v>4.5459103139746902E-7</v>
      </c>
      <c r="I5899" s="1">
        <v>4.1813283067939199E-7</v>
      </c>
      <c r="J5899" s="1">
        <v>5.0024969999999997E-7</v>
      </c>
      <c r="K5899" s="1">
        <v>5.5362070000000001E-5</v>
      </c>
      <c r="L5899" s="1">
        <v>1.800694E-6</v>
      </c>
      <c r="M5899" s="1">
        <v>1.779791E-3</v>
      </c>
      <c r="N5899" s="1">
        <v>1.2759201000000001E-7</v>
      </c>
      <c r="O5899" s="1">
        <v>9.6402851999999999E-8</v>
      </c>
      <c r="P5899" s="1">
        <v>1.7680359999999999E-8</v>
      </c>
      <c r="Q5899" s="1">
        <v>2.4294941292773498E-8</v>
      </c>
      <c r="R5899" s="1">
        <v>69.349999999999994</v>
      </c>
      <c r="S5899" s="1">
        <v>7.3</v>
      </c>
      <c r="T5899" s="1">
        <v>0.05</v>
      </c>
      <c r="U5899" s="1">
        <v>1197.2</v>
      </c>
      <c r="V5899" s="1">
        <f t="shared" ref="V5899:V5962" si="369">IFERROR(CONVERT(I5899,"ton","g")*365/U5899,0)</f>
        <v>0.11564747661138666</v>
      </c>
      <c r="W5899" s="1">
        <f t="shared" ref="W5899:W5962" si="370">IFERROR(CONVERT(L5899,"ton","g")*365/U5899,0)</f>
        <v>0.49803723116145127</v>
      </c>
      <c r="X5899" s="1">
        <f t="shared" ref="X5899:X5962" si="371">S5899/T5899</f>
        <v>146</v>
      </c>
    </row>
    <row r="5900" spans="1:24" hidden="1" x14ac:dyDescent="0.3">
      <c r="A5900" s="18" t="str">
        <f t="shared" si="368"/>
        <v>OFF - Agricultural - Combines_2018_300</v>
      </c>
      <c r="B5900" s="1" t="s">
        <v>40</v>
      </c>
      <c r="C5900" s="1">
        <v>2020</v>
      </c>
      <c r="D5900" s="1" t="s">
        <v>115</v>
      </c>
      <c r="E5900" s="1">
        <v>2018</v>
      </c>
      <c r="F5900" s="1">
        <v>300</v>
      </c>
      <c r="G5900" s="1" t="s">
        <v>12</v>
      </c>
      <c r="H5900" s="1">
        <v>8.8995246442556096E-8</v>
      </c>
      <c r="I5900" s="1">
        <v>8.1857827677863102E-8</v>
      </c>
      <c r="J5900" s="1">
        <v>9.7933839999999997E-8</v>
      </c>
      <c r="K5900" s="1">
        <v>1.2090330000000001E-5</v>
      </c>
      <c r="L5900" s="1">
        <v>1.0919680000000001E-6</v>
      </c>
      <c r="M5900" s="1">
        <v>3.777171E-4</v>
      </c>
      <c r="N5900" s="1">
        <v>2.7864377999999999E-8</v>
      </c>
      <c r="O5900" s="1">
        <v>2.1053085600000001E-8</v>
      </c>
      <c r="P5900" s="1">
        <v>3.861151E-9</v>
      </c>
      <c r="Q5900" s="1">
        <v>5.1147244826891501E-9</v>
      </c>
      <c r="R5900" s="1">
        <v>14.6</v>
      </c>
      <c r="S5900" s="1">
        <v>0</v>
      </c>
      <c r="T5900" s="1">
        <v>0.01</v>
      </c>
      <c r="U5900" s="1">
        <v>0</v>
      </c>
      <c r="V5900" s="1">
        <f t="shared" si="369"/>
        <v>0</v>
      </c>
      <c r="W5900" s="1">
        <f t="shared" si="370"/>
        <v>0</v>
      </c>
      <c r="X5900" s="1">
        <f t="shared" si="371"/>
        <v>0</v>
      </c>
    </row>
    <row r="5901" spans="1:24" hidden="1" x14ac:dyDescent="0.3">
      <c r="A5901" s="18" t="str">
        <f t="shared" si="368"/>
        <v>OFF - Agricultural - Combines_2019_100</v>
      </c>
      <c r="B5901" s="1" t="s">
        <v>40</v>
      </c>
      <c r="C5901" s="1">
        <v>2020</v>
      </c>
      <c r="D5901" s="1" t="s">
        <v>115</v>
      </c>
      <c r="E5901" s="1">
        <v>2019</v>
      </c>
      <c r="F5901" s="1">
        <v>100</v>
      </c>
      <c r="G5901" s="1" t="s">
        <v>12</v>
      </c>
      <c r="H5901" s="1">
        <v>7.5000304423961699E-7</v>
      </c>
      <c r="I5901" s="1">
        <v>6.8985280009159904E-7</v>
      </c>
      <c r="J5901" s="1">
        <v>8.2533259999999995E-7</v>
      </c>
      <c r="K5901" s="1">
        <v>3.0673370000000001E-5</v>
      </c>
      <c r="L5901" s="1">
        <v>1.847933E-6</v>
      </c>
      <c r="M5901" s="1">
        <v>2.1036380000000001E-3</v>
      </c>
      <c r="N5901" s="1">
        <v>1.4667065999999999E-7</v>
      </c>
      <c r="O5901" s="1">
        <v>1.1081783200000001E-7</v>
      </c>
      <c r="P5901" s="1">
        <v>2.032407E-8</v>
      </c>
      <c r="Q5901" s="1">
        <v>2.81309846547903E-8</v>
      </c>
      <c r="R5901" s="1">
        <v>80.3</v>
      </c>
      <c r="S5901" s="1">
        <v>10.95</v>
      </c>
      <c r="T5901" s="1">
        <v>0.09</v>
      </c>
      <c r="U5901" s="1">
        <v>1127.8499999999999</v>
      </c>
      <c r="V5901" s="1">
        <f t="shared" si="369"/>
        <v>0.20253201718102568</v>
      </c>
      <c r="W5901" s="1">
        <f t="shared" si="370"/>
        <v>0.54252964988427832</v>
      </c>
      <c r="X5901" s="1">
        <f t="shared" si="371"/>
        <v>121.66666666666666</v>
      </c>
    </row>
    <row r="5902" spans="1:24" hidden="1" x14ac:dyDescent="0.3">
      <c r="A5902" s="18" t="str">
        <f t="shared" si="368"/>
        <v>OFF - Agricultural - Combines_2019_175</v>
      </c>
      <c r="B5902" s="1" t="s">
        <v>40</v>
      </c>
      <c r="C5902" s="1">
        <v>2020</v>
      </c>
      <c r="D5902" s="1" t="s">
        <v>115</v>
      </c>
      <c r="E5902" s="1">
        <v>2019</v>
      </c>
      <c r="F5902" s="1">
        <v>175</v>
      </c>
      <c r="G5902" s="1" t="s">
        <v>12</v>
      </c>
      <c r="H5902" s="1">
        <v>4.3590185371474401E-7</v>
      </c>
      <c r="I5902" s="1">
        <v>4.0094252504682201E-7</v>
      </c>
      <c r="J5902" s="1">
        <v>4.7968339999999996E-7</v>
      </c>
      <c r="K5902" s="1">
        <v>5.6022790000000001E-5</v>
      </c>
      <c r="L5902" s="1">
        <v>1.782411E-6</v>
      </c>
      <c r="M5902" s="1">
        <v>1.8097670000000001E-3</v>
      </c>
      <c r="N5902" s="1">
        <v>1.2974103E-7</v>
      </c>
      <c r="O5902" s="1">
        <v>9.8026555999999999E-8</v>
      </c>
      <c r="P5902" s="1">
        <v>1.7978139999999999E-8</v>
      </c>
      <c r="Q5902" s="1">
        <v>2.5573622413445801E-8</v>
      </c>
      <c r="R5902" s="1">
        <v>73</v>
      </c>
      <c r="S5902" s="1">
        <v>7.3</v>
      </c>
      <c r="T5902" s="1">
        <v>0.05</v>
      </c>
      <c r="U5902" s="1">
        <v>1197.2</v>
      </c>
      <c r="V5902" s="1">
        <f t="shared" si="369"/>
        <v>0.11089296961571486</v>
      </c>
      <c r="W5902" s="1">
        <f t="shared" si="370"/>
        <v>0.49298050597809145</v>
      </c>
      <c r="X5902" s="1">
        <f t="shared" si="371"/>
        <v>146</v>
      </c>
    </row>
    <row r="5903" spans="1:24" hidden="1" x14ac:dyDescent="0.3">
      <c r="A5903" s="18" t="str">
        <f t="shared" si="368"/>
        <v>OFF - Agricultural - Combines_2019_300</v>
      </c>
      <c r="B5903" s="1" t="s">
        <v>40</v>
      </c>
      <c r="C5903" s="1">
        <v>2020</v>
      </c>
      <c r="D5903" s="1" t="s">
        <v>115</v>
      </c>
      <c r="E5903" s="1">
        <v>2019</v>
      </c>
      <c r="F5903" s="1">
        <v>300</v>
      </c>
      <c r="G5903" s="1" t="s">
        <v>12</v>
      </c>
      <c r="H5903" s="1">
        <v>8.8225408223445302E-8</v>
      </c>
      <c r="I5903" s="1">
        <v>8.1149730483925006E-8</v>
      </c>
      <c r="J5903" s="1">
        <v>9.7086680000000005E-8</v>
      </c>
      <c r="K5903" s="1">
        <v>1.2234619999999999E-5</v>
      </c>
      <c r="L5903" s="1">
        <v>1.106374E-6</v>
      </c>
      <c r="M5903" s="1">
        <v>3.8407879999999999E-4</v>
      </c>
      <c r="N5903" s="1">
        <v>2.8333673999999999E-8</v>
      </c>
      <c r="O5903" s="1">
        <v>2.1407664800000001E-8</v>
      </c>
      <c r="P5903" s="1">
        <v>3.926182E-9</v>
      </c>
      <c r="Q5903" s="1">
        <v>5.1147244826891501E-9</v>
      </c>
      <c r="R5903" s="1">
        <v>14.6</v>
      </c>
      <c r="S5903" s="1">
        <v>0</v>
      </c>
      <c r="T5903" s="1">
        <v>0.01</v>
      </c>
      <c r="U5903" s="1">
        <v>0</v>
      </c>
      <c r="V5903" s="1">
        <f t="shared" si="369"/>
        <v>0</v>
      </c>
      <c r="W5903" s="1">
        <f t="shared" si="370"/>
        <v>0</v>
      </c>
      <c r="X5903" s="1">
        <f t="shared" si="371"/>
        <v>0</v>
      </c>
    </row>
    <row r="5904" spans="1:24" hidden="1" x14ac:dyDescent="0.3">
      <c r="A5904" s="18" t="str">
        <f t="shared" si="368"/>
        <v>OFF - Agricultural - Combines_2020_100</v>
      </c>
      <c r="B5904" s="1" t="s">
        <v>40</v>
      </c>
      <c r="C5904" s="1">
        <v>2020</v>
      </c>
      <c r="D5904" s="1" t="s">
        <v>115</v>
      </c>
      <c r="E5904" s="1">
        <v>2020</v>
      </c>
      <c r="F5904" s="1">
        <v>100</v>
      </c>
      <c r="G5904" s="1" t="s">
        <v>12</v>
      </c>
      <c r="H5904" s="1">
        <v>7.3668881237396996E-7</v>
      </c>
      <c r="I5904" s="1">
        <v>6.7760636962157798E-7</v>
      </c>
      <c r="J5904" s="1">
        <v>8.1068109999999997E-7</v>
      </c>
      <c r="K5904" s="1">
        <v>2.8924660000000002E-5</v>
      </c>
      <c r="L5904" s="1">
        <v>1.8124480000000001E-6</v>
      </c>
      <c r="M5904" s="1">
        <v>2.131707E-3</v>
      </c>
      <c r="N5904" s="1">
        <v>1.4862771000000001E-7</v>
      </c>
      <c r="O5904" s="1">
        <v>1.12296492E-7</v>
      </c>
      <c r="P5904" s="1">
        <v>2.059526E-8</v>
      </c>
      <c r="Q5904" s="1">
        <v>2.94096657754626E-8</v>
      </c>
      <c r="R5904" s="1">
        <v>83.95</v>
      </c>
      <c r="S5904" s="1">
        <v>10.95</v>
      </c>
      <c r="T5904" s="1">
        <v>0.1</v>
      </c>
      <c r="U5904" s="1">
        <v>1127.8499999999999</v>
      </c>
      <c r="V5904" s="1">
        <f t="shared" si="369"/>
        <v>0.19893662079206964</v>
      </c>
      <c r="W5904" s="1">
        <f t="shared" si="370"/>
        <v>0.53211170473900327</v>
      </c>
      <c r="X5904" s="1">
        <f t="shared" si="371"/>
        <v>109.49999999999999</v>
      </c>
    </row>
    <row r="5905" spans="1:24" hidden="1" x14ac:dyDescent="0.3">
      <c r="A5905" s="18" t="str">
        <f t="shared" si="368"/>
        <v>OFF - Agricultural - Combines_2020_175</v>
      </c>
      <c r="B5905" s="1" t="s">
        <v>40</v>
      </c>
      <c r="C5905" s="1">
        <v>2020</v>
      </c>
      <c r="D5905" s="1" t="s">
        <v>115</v>
      </c>
      <c r="E5905" s="1">
        <v>2020</v>
      </c>
      <c r="F5905" s="1">
        <v>175</v>
      </c>
      <c r="G5905" s="1" t="s">
        <v>12</v>
      </c>
      <c r="H5905" s="1">
        <v>4.1502091438053299E-7</v>
      </c>
      <c r="I5905" s="1">
        <v>3.8173623704721402E-7</v>
      </c>
      <c r="J5905" s="1">
        <v>4.5670520000000002E-7</v>
      </c>
      <c r="K5905" s="1">
        <v>5.6494949999999997E-5</v>
      </c>
      <c r="L5905" s="1">
        <v>1.756935E-6</v>
      </c>
      <c r="M5905" s="1">
        <v>1.833915E-3</v>
      </c>
      <c r="N5905" s="1">
        <v>1.3147217999999999E-7</v>
      </c>
      <c r="O5905" s="1">
        <v>9.9334535999999993E-8</v>
      </c>
      <c r="P5905" s="1">
        <v>1.8218030000000001E-8</v>
      </c>
      <c r="Q5905" s="1">
        <v>2.5573622413445801E-8</v>
      </c>
      <c r="R5905" s="1">
        <v>73</v>
      </c>
      <c r="S5905" s="1">
        <v>7.3</v>
      </c>
      <c r="T5905" s="1">
        <v>0.05</v>
      </c>
      <c r="U5905" s="1">
        <v>1197.2</v>
      </c>
      <c r="V5905" s="1">
        <f t="shared" si="369"/>
        <v>0.10558088077873636</v>
      </c>
      <c r="W5905" s="1">
        <f t="shared" si="370"/>
        <v>0.48593433572314015</v>
      </c>
      <c r="X5905" s="1">
        <f t="shared" si="371"/>
        <v>146</v>
      </c>
    </row>
    <row r="5906" spans="1:24" hidden="1" x14ac:dyDescent="0.3">
      <c r="A5906" s="18" t="str">
        <f t="shared" si="368"/>
        <v>OFF - Agricultural - Combines_2020_300</v>
      </c>
      <c r="B5906" s="1" t="s">
        <v>40</v>
      </c>
      <c r="C5906" s="1">
        <v>2020</v>
      </c>
      <c r="D5906" s="1" t="s">
        <v>115</v>
      </c>
      <c r="E5906" s="1">
        <v>2020</v>
      </c>
      <c r="F5906" s="1">
        <v>300</v>
      </c>
      <c r="G5906" s="1" t="s">
        <v>12</v>
      </c>
      <c r="H5906" s="1">
        <v>8.7103637730033203E-8</v>
      </c>
      <c r="I5906" s="1">
        <v>8.0117925984084502E-8</v>
      </c>
      <c r="J5906" s="1">
        <v>9.5852240000000001E-8</v>
      </c>
      <c r="K5906" s="1">
        <v>1.2337729999999999E-5</v>
      </c>
      <c r="L5906" s="1">
        <v>1.1171000000000001E-6</v>
      </c>
      <c r="M5906" s="1">
        <v>3.8920369999999999E-4</v>
      </c>
      <c r="N5906" s="1">
        <v>2.8711745999999898E-8</v>
      </c>
      <c r="O5906" s="1">
        <v>2.16933192E-8</v>
      </c>
      <c r="P5906" s="1">
        <v>3.9785710000000002E-9</v>
      </c>
      <c r="Q5906" s="1">
        <v>5.1147244826891501E-9</v>
      </c>
      <c r="R5906" s="1">
        <v>14.6</v>
      </c>
      <c r="S5906" s="1">
        <v>0</v>
      </c>
      <c r="T5906" s="1">
        <v>0.01</v>
      </c>
      <c r="U5906" s="1">
        <v>0</v>
      </c>
      <c r="V5906" s="1">
        <f t="shared" si="369"/>
        <v>0</v>
      </c>
      <c r="W5906" s="1">
        <f t="shared" si="370"/>
        <v>0</v>
      </c>
      <c r="X5906" s="1">
        <f t="shared" si="371"/>
        <v>0</v>
      </c>
    </row>
    <row r="5907" spans="1:24" hidden="1" x14ac:dyDescent="0.3">
      <c r="A5907" s="18" t="str">
        <f t="shared" si="368"/>
        <v>OFF - Agricultural - Hydro Power Units_2009_25</v>
      </c>
      <c r="B5907" s="1" t="s">
        <v>40</v>
      </c>
      <c r="C5907" s="1">
        <v>2020</v>
      </c>
      <c r="D5907" s="1" t="s">
        <v>116</v>
      </c>
      <c r="E5907" s="1">
        <v>2009</v>
      </c>
      <c r="F5907" s="1">
        <v>25</v>
      </c>
      <c r="G5907" s="1" t="s">
        <v>5</v>
      </c>
      <c r="H5907" s="1">
        <v>3.0422104166666603E-8</v>
      </c>
      <c r="I5907" s="1">
        <v>3.6204818181818098E-8</v>
      </c>
      <c r="J5907" s="1">
        <v>4.3807830000000003E-8</v>
      </c>
      <c r="K5907" s="1">
        <v>1.4952200000000001E-7</v>
      </c>
      <c r="L5907" s="1">
        <v>2.7683039999999999E-7</v>
      </c>
      <c r="M5907" s="1">
        <v>3.6313399999999997E-5</v>
      </c>
      <c r="N5907" s="1">
        <v>9.7125389999999993E-9</v>
      </c>
      <c r="O5907" s="1">
        <v>8.9355358799999994E-9</v>
      </c>
      <c r="P5907" s="1">
        <v>4.607481E-10</v>
      </c>
      <c r="Q5907" s="1">
        <v>0</v>
      </c>
      <c r="R5907" s="1">
        <v>0</v>
      </c>
      <c r="S5907" s="1">
        <v>3.65</v>
      </c>
      <c r="T5907" s="1">
        <v>0</v>
      </c>
      <c r="U5907" s="1">
        <v>69.349999999999994</v>
      </c>
      <c r="V5907" s="1">
        <f t="shared" si="369"/>
        <v>0.17286557141589431</v>
      </c>
      <c r="W5907" s="1">
        <f t="shared" si="370"/>
        <v>1.3217700760426105</v>
      </c>
      <c r="X5907" s="1" t="e">
        <f t="shared" si="371"/>
        <v>#DIV/0!</v>
      </c>
    </row>
    <row r="5908" spans="1:24" hidden="1" x14ac:dyDescent="0.3">
      <c r="A5908" s="18" t="str">
        <f t="shared" si="368"/>
        <v>OFF - Agricultural - Hydro Power Units_2010_25</v>
      </c>
      <c r="B5908" s="1" t="s">
        <v>40</v>
      </c>
      <c r="C5908" s="1">
        <v>2020</v>
      </c>
      <c r="D5908" s="1" t="s">
        <v>116</v>
      </c>
      <c r="E5908" s="1">
        <v>2010</v>
      </c>
      <c r="F5908" s="1">
        <v>25</v>
      </c>
      <c r="G5908" s="1" t="s">
        <v>5</v>
      </c>
      <c r="H5908" s="1">
        <v>9.6064930555555494E-8</v>
      </c>
      <c r="I5908" s="1">
        <v>1.1432520661157E-7</v>
      </c>
      <c r="J5908" s="1">
        <v>1.3833350000000001E-7</v>
      </c>
      <c r="K5908" s="1">
        <v>4.7215089999999999E-7</v>
      </c>
      <c r="L5908" s="1">
        <v>8.7415730000000004E-7</v>
      </c>
      <c r="M5908" s="1">
        <v>1.146681E-4</v>
      </c>
      <c r="N5908" s="1">
        <v>3.0669629999999997E-8</v>
      </c>
      <c r="O5908" s="1">
        <v>2.8216059599999998E-8</v>
      </c>
      <c r="P5908" s="1">
        <v>1.4549210000000001E-9</v>
      </c>
      <c r="Q5908" s="1">
        <v>9.1822532200001496E-10</v>
      </c>
      <c r="R5908" s="1">
        <v>3.65</v>
      </c>
      <c r="S5908" s="1">
        <v>7.3</v>
      </c>
      <c r="T5908" s="1">
        <v>0.01</v>
      </c>
      <c r="U5908" s="1">
        <v>138.69999999999999</v>
      </c>
      <c r="V5908" s="1">
        <f t="shared" si="369"/>
        <v>0.27293179693516684</v>
      </c>
      <c r="W5908" s="1">
        <f t="shared" si="370"/>
        <v>2.0869004287357948</v>
      </c>
      <c r="X5908" s="1">
        <f t="shared" si="371"/>
        <v>730</v>
      </c>
    </row>
    <row r="5909" spans="1:24" hidden="1" x14ac:dyDescent="0.3">
      <c r="A5909" s="18" t="str">
        <f t="shared" si="368"/>
        <v>OFF - Agricultural - Hydro Power Units_2011_25</v>
      </c>
      <c r="B5909" s="1" t="s">
        <v>40</v>
      </c>
      <c r="C5909" s="1">
        <v>2020</v>
      </c>
      <c r="D5909" s="1" t="s">
        <v>116</v>
      </c>
      <c r="E5909" s="1">
        <v>2011</v>
      </c>
      <c r="F5909" s="1">
        <v>25</v>
      </c>
      <c r="G5909" s="1" t="s">
        <v>5</v>
      </c>
      <c r="H5909" s="1">
        <v>1.8850500000000001E-7</v>
      </c>
      <c r="I5909" s="1">
        <v>2.2433652892561901E-7</v>
      </c>
      <c r="J5909" s="1">
        <v>2.7144720000000002E-7</v>
      </c>
      <c r="K5909" s="1">
        <v>9.2648590000000004E-7</v>
      </c>
      <c r="L5909" s="1">
        <v>1.7153300000000001E-6</v>
      </c>
      <c r="M5909" s="1">
        <v>2.250094E-4</v>
      </c>
      <c r="N5909" s="1">
        <v>6.409382E-8</v>
      </c>
      <c r="O5909" s="1">
        <v>5.8966314400000001E-8</v>
      </c>
      <c r="P5909" s="1">
        <v>2.8549419999999999E-9</v>
      </c>
      <c r="Q5909" s="1">
        <v>1.8364506440000299E-9</v>
      </c>
      <c r="R5909" s="1">
        <v>7.3</v>
      </c>
      <c r="S5909" s="1">
        <v>14.6</v>
      </c>
      <c r="T5909" s="1">
        <v>0.02</v>
      </c>
      <c r="U5909" s="1">
        <v>277.39999999999998</v>
      </c>
      <c r="V5909" s="1">
        <f t="shared" si="369"/>
        <v>0.26778246798143446</v>
      </c>
      <c r="W5909" s="1">
        <f t="shared" si="370"/>
        <v>2.0475278948213163</v>
      </c>
      <c r="X5909" s="1">
        <f t="shared" si="371"/>
        <v>730</v>
      </c>
    </row>
    <row r="5910" spans="1:24" hidden="1" x14ac:dyDescent="0.3">
      <c r="A5910" s="18" t="str">
        <f t="shared" si="368"/>
        <v>OFF - Agricultural - Hydro Power Units_2011_50</v>
      </c>
      <c r="B5910" s="1" t="s">
        <v>40</v>
      </c>
      <c r="C5910" s="1">
        <v>2020</v>
      </c>
      <c r="D5910" s="1" t="s">
        <v>116</v>
      </c>
      <c r="E5910" s="1">
        <v>2011</v>
      </c>
      <c r="F5910" s="1">
        <v>50</v>
      </c>
      <c r="G5910" s="1" t="s">
        <v>12</v>
      </c>
      <c r="H5910" s="1">
        <v>1.6112106168538099E-8</v>
      </c>
      <c r="I5910" s="1">
        <v>1.4819915253821401E-8</v>
      </c>
      <c r="J5910" s="1">
        <v>1.7730389999999999E-8</v>
      </c>
      <c r="K5910" s="1">
        <v>1.58779E-6</v>
      </c>
      <c r="L5910" s="1">
        <v>2.0739749999999999E-8</v>
      </c>
      <c r="M5910" s="1">
        <v>9.0380220000000007E-6</v>
      </c>
      <c r="N5910" s="1">
        <v>6.2307314999999997E-10</v>
      </c>
      <c r="O5910" s="1">
        <v>4.7076638000000002E-10</v>
      </c>
      <c r="P5910" s="1">
        <v>1.0988590000000001E-10</v>
      </c>
      <c r="Q5910" s="1">
        <v>0</v>
      </c>
      <c r="R5910" s="1">
        <v>0</v>
      </c>
      <c r="S5910" s="1">
        <v>0</v>
      </c>
      <c r="T5910" s="1">
        <v>0</v>
      </c>
      <c r="U5910" s="1">
        <v>0</v>
      </c>
      <c r="V5910" s="1">
        <f t="shared" si="369"/>
        <v>0</v>
      </c>
      <c r="W5910" s="1">
        <f t="shared" si="370"/>
        <v>0</v>
      </c>
      <c r="X5910" s="1" t="e">
        <f t="shared" si="371"/>
        <v>#DIV/0!</v>
      </c>
    </row>
    <row r="5911" spans="1:24" hidden="1" x14ac:dyDescent="0.3">
      <c r="A5911" s="18" t="str">
        <f t="shared" si="368"/>
        <v>OFF - Agricultural - Hydro Power Units_2012_25</v>
      </c>
      <c r="B5911" s="1" t="s">
        <v>40</v>
      </c>
      <c r="C5911" s="1">
        <v>2020</v>
      </c>
      <c r="D5911" s="1" t="s">
        <v>116</v>
      </c>
      <c r="E5911" s="1">
        <v>2012</v>
      </c>
      <c r="F5911" s="1">
        <v>25</v>
      </c>
      <c r="G5911" s="1" t="s">
        <v>5</v>
      </c>
      <c r="H5911" s="1">
        <v>2.8826187499999999E-7</v>
      </c>
      <c r="I5911" s="1">
        <v>3.4305545454545399E-7</v>
      </c>
      <c r="J5911" s="1">
        <v>4.1509710000000002E-7</v>
      </c>
      <c r="K5911" s="1">
        <v>1.4167820000000001E-6</v>
      </c>
      <c r="L5911" s="1">
        <v>2.6230819999999999E-6</v>
      </c>
      <c r="M5911" s="1">
        <v>3.4408429999999997E-4</v>
      </c>
      <c r="N5911" s="1">
        <v>9.8012259999999995E-8</v>
      </c>
      <c r="O5911" s="1">
        <v>9.0171279200000004E-8</v>
      </c>
      <c r="P5911" s="1">
        <v>4.3657770000000001E-9</v>
      </c>
      <c r="Q5911" s="1">
        <v>2.7546759660000398E-9</v>
      </c>
      <c r="R5911" s="1">
        <v>10.95</v>
      </c>
      <c r="S5911" s="1">
        <v>21.9</v>
      </c>
      <c r="T5911" s="1">
        <v>0.03</v>
      </c>
      <c r="U5911" s="1">
        <v>416.099999999999</v>
      </c>
      <c r="V5911" s="1">
        <f t="shared" si="369"/>
        <v>0.27299532748894756</v>
      </c>
      <c r="W5911" s="1">
        <f t="shared" si="370"/>
        <v>2.0873859317269172</v>
      </c>
      <c r="X5911" s="1">
        <f t="shared" si="371"/>
        <v>730</v>
      </c>
    </row>
    <row r="5912" spans="1:24" hidden="1" x14ac:dyDescent="0.3">
      <c r="A5912" s="18" t="str">
        <f t="shared" si="368"/>
        <v>OFF - Agricultural - Hydro Power Units_2012_50</v>
      </c>
      <c r="B5912" s="1" t="s">
        <v>40</v>
      </c>
      <c r="C5912" s="1">
        <v>2020</v>
      </c>
      <c r="D5912" s="1" t="s">
        <v>116</v>
      </c>
      <c r="E5912" s="1">
        <v>2012</v>
      </c>
      <c r="F5912" s="1">
        <v>50</v>
      </c>
      <c r="G5912" s="1" t="s">
        <v>12</v>
      </c>
      <c r="H5912" s="1">
        <v>5.5403661629586003E-8</v>
      </c>
      <c r="I5912" s="1">
        <v>5.0960287966893201E-8</v>
      </c>
      <c r="J5912" s="1">
        <v>6.0968350000000006E-8</v>
      </c>
      <c r="K5912" s="1">
        <v>5.3455970000000002E-6</v>
      </c>
      <c r="L5912" s="1">
        <v>7.2737359999999994E-8</v>
      </c>
      <c r="M5912" s="1">
        <v>3.2687729999999997E-5</v>
      </c>
      <c r="N5912" s="1">
        <v>2.2534632E-9</v>
      </c>
      <c r="O5912" s="1">
        <v>1.70261664E-9</v>
      </c>
      <c r="P5912" s="1">
        <v>3.974232E-10</v>
      </c>
      <c r="Q5912" s="1">
        <v>0</v>
      </c>
      <c r="R5912" s="1">
        <v>0</v>
      </c>
      <c r="S5912" s="1">
        <v>0</v>
      </c>
      <c r="T5912" s="1">
        <v>0</v>
      </c>
      <c r="U5912" s="1">
        <v>0</v>
      </c>
      <c r="V5912" s="1">
        <f t="shared" si="369"/>
        <v>0</v>
      </c>
      <c r="W5912" s="1">
        <f t="shared" si="370"/>
        <v>0</v>
      </c>
      <c r="X5912" s="1" t="e">
        <f t="shared" si="371"/>
        <v>#DIV/0!</v>
      </c>
    </row>
    <row r="5913" spans="1:24" hidden="1" x14ac:dyDescent="0.3">
      <c r="A5913" s="18" t="str">
        <f t="shared" si="368"/>
        <v>OFF - Agricultural - Hydro Power Units_2013_25</v>
      </c>
      <c r="B5913" s="1" t="s">
        <v>40</v>
      </c>
      <c r="C5913" s="1">
        <v>2020</v>
      </c>
      <c r="D5913" s="1" t="s">
        <v>116</v>
      </c>
      <c r="E5913" s="1">
        <v>2013</v>
      </c>
      <c r="F5913" s="1">
        <v>25</v>
      </c>
      <c r="G5913" s="1" t="s">
        <v>5</v>
      </c>
      <c r="H5913" s="1">
        <v>4.14285208333333E-7</v>
      </c>
      <c r="I5913" s="1">
        <v>4.9303363636363603E-7</v>
      </c>
      <c r="J5913" s="1">
        <v>5.9657070000000005E-7</v>
      </c>
      <c r="K5913" s="1">
        <v>2.0361759999999998E-6</v>
      </c>
      <c r="L5913" s="1">
        <v>3.76985E-6</v>
      </c>
      <c r="M5913" s="1">
        <v>4.9451230000000001E-4</v>
      </c>
      <c r="N5913" s="1">
        <v>1.4086160000000001E-7</v>
      </c>
      <c r="O5913" s="1">
        <v>1.2959267199999999E-7</v>
      </c>
      <c r="P5913" s="1">
        <v>6.2744229999999996E-9</v>
      </c>
      <c r="Q5913" s="1">
        <v>4.5911266100000704E-9</v>
      </c>
      <c r="R5913" s="1">
        <v>18.25</v>
      </c>
      <c r="S5913" s="1">
        <v>32.85</v>
      </c>
      <c r="T5913" s="1">
        <v>0.04</v>
      </c>
      <c r="U5913" s="1">
        <v>624.15</v>
      </c>
      <c r="V5913" s="1">
        <f t="shared" si="369"/>
        <v>0.26156291883964894</v>
      </c>
      <c r="W5913" s="1">
        <f t="shared" si="370"/>
        <v>1.9999709895257312</v>
      </c>
      <c r="X5913" s="1">
        <f t="shared" si="371"/>
        <v>821.25</v>
      </c>
    </row>
    <row r="5914" spans="1:24" hidden="1" x14ac:dyDescent="0.3">
      <c r="A5914" s="18" t="str">
        <f t="shared" si="368"/>
        <v>OFF - Agricultural - Hydro Power Units_2013_50</v>
      </c>
      <c r="B5914" s="1" t="s">
        <v>40</v>
      </c>
      <c r="C5914" s="1">
        <v>2020</v>
      </c>
      <c r="D5914" s="1" t="s">
        <v>116</v>
      </c>
      <c r="E5914" s="1">
        <v>2013</v>
      </c>
      <c r="F5914" s="1">
        <v>50</v>
      </c>
      <c r="G5914" s="1" t="s">
        <v>12</v>
      </c>
      <c r="H5914" s="1">
        <v>9.7942730128612297E-8</v>
      </c>
      <c r="I5914" s="1">
        <v>9.0087723172297599E-8</v>
      </c>
      <c r="J5914" s="1">
        <v>1.0778E-7</v>
      </c>
      <c r="K5914" s="1">
        <v>9.2259510000000004E-6</v>
      </c>
      <c r="L5914" s="1">
        <v>1.3137139999999999E-7</v>
      </c>
      <c r="M5914" s="1">
        <v>6.0940979999999997E-5</v>
      </c>
      <c r="N5914" s="1">
        <v>4.2012170999999996E-9</v>
      </c>
      <c r="O5914" s="1">
        <v>3.1742529200000001E-9</v>
      </c>
      <c r="P5914" s="1">
        <v>7.4093120000000001E-10</v>
      </c>
      <c r="Q5914" s="1">
        <v>1.2786811206722801E-9</v>
      </c>
      <c r="R5914" s="1">
        <v>3.65</v>
      </c>
      <c r="S5914" s="1">
        <v>0</v>
      </c>
      <c r="T5914" s="1">
        <v>0</v>
      </c>
      <c r="U5914" s="1">
        <v>0</v>
      </c>
      <c r="V5914" s="1">
        <f t="shared" si="369"/>
        <v>0</v>
      </c>
      <c r="W5914" s="1">
        <f t="shared" si="370"/>
        <v>0</v>
      </c>
      <c r="X5914" s="1" t="e">
        <f t="shared" si="371"/>
        <v>#DIV/0!</v>
      </c>
    </row>
    <row r="5915" spans="1:24" hidden="1" x14ac:dyDescent="0.3">
      <c r="A5915" s="18" t="str">
        <f t="shared" si="368"/>
        <v>OFF - Agricultural - Hydro Power Units_2014_25</v>
      </c>
      <c r="B5915" s="1" t="s">
        <v>40</v>
      </c>
      <c r="C5915" s="1">
        <v>2020</v>
      </c>
      <c r="D5915" s="1" t="s">
        <v>116</v>
      </c>
      <c r="E5915" s="1">
        <v>2014</v>
      </c>
      <c r="F5915" s="1">
        <v>25</v>
      </c>
      <c r="G5915" s="1" t="s">
        <v>5</v>
      </c>
      <c r="H5915" s="1">
        <v>6.0277895833333296E-7</v>
      </c>
      <c r="I5915" s="1">
        <v>7.1735677685950404E-7</v>
      </c>
      <c r="J5915" s="1">
        <v>8.6800170000000002E-7</v>
      </c>
      <c r="K5915" s="1">
        <v>2.962606E-6</v>
      </c>
      <c r="L5915" s="1">
        <v>5.4850760000000004E-6</v>
      </c>
      <c r="M5915" s="1">
        <v>7.1950819999999996E-4</v>
      </c>
      <c r="N5915" s="1">
        <v>2.049516E-7</v>
      </c>
      <c r="O5915" s="1">
        <v>1.88555472E-7</v>
      </c>
      <c r="P5915" s="1">
        <v>9.1291939999999992E-9</v>
      </c>
      <c r="Q5915" s="1">
        <v>6.4275772540000997E-9</v>
      </c>
      <c r="R5915" s="1">
        <v>25.55</v>
      </c>
      <c r="S5915" s="1">
        <v>47.45</v>
      </c>
      <c r="T5915" s="1">
        <v>0.06</v>
      </c>
      <c r="U5915" s="1">
        <v>901.55</v>
      </c>
      <c r="V5915" s="1">
        <f t="shared" si="369"/>
        <v>0.26347170894839161</v>
      </c>
      <c r="W5915" s="1">
        <f t="shared" si="370"/>
        <v>2.0145656862106236</v>
      </c>
      <c r="X5915" s="1">
        <f t="shared" si="371"/>
        <v>790.83333333333337</v>
      </c>
    </row>
    <row r="5916" spans="1:24" hidden="1" x14ac:dyDescent="0.3">
      <c r="A5916" s="18" t="str">
        <f t="shared" si="368"/>
        <v>OFF - Agricultural - Hydro Power Units_2014_50</v>
      </c>
      <c r="B5916" s="1" t="s">
        <v>40</v>
      </c>
      <c r="C5916" s="1">
        <v>2020</v>
      </c>
      <c r="D5916" s="1" t="s">
        <v>116</v>
      </c>
      <c r="E5916" s="1">
        <v>2014</v>
      </c>
      <c r="F5916" s="1">
        <v>50</v>
      </c>
      <c r="G5916" s="1" t="s">
        <v>12</v>
      </c>
      <c r="H5916" s="1">
        <v>1.50433417935932E-7</v>
      </c>
      <c r="I5916" s="1">
        <v>1.3836865781747101E-7</v>
      </c>
      <c r="J5916" s="1">
        <v>1.655428E-7</v>
      </c>
      <c r="K5916" s="1">
        <v>1.3786640000000001E-5</v>
      </c>
      <c r="L5916" s="1">
        <v>2.065514E-7</v>
      </c>
      <c r="M5916" s="1">
        <v>9.9007910000000005E-5</v>
      </c>
      <c r="N5916" s="1">
        <v>6.8255172000000002E-9</v>
      </c>
      <c r="O5916" s="1">
        <v>5.1570574399999997E-9</v>
      </c>
      <c r="P5916" s="1">
        <v>1.203756E-9</v>
      </c>
      <c r="Q5916" s="1">
        <v>1.2786811206722801E-9</v>
      </c>
      <c r="R5916" s="1">
        <v>3.65</v>
      </c>
      <c r="S5916" s="1">
        <v>3.65</v>
      </c>
      <c r="T5916" s="1">
        <v>0</v>
      </c>
      <c r="U5916" s="1">
        <v>138.69999999999999</v>
      </c>
      <c r="V5916" s="1">
        <f t="shared" si="369"/>
        <v>0.33033140754287216</v>
      </c>
      <c r="W5916" s="1">
        <f t="shared" si="370"/>
        <v>0.49310599501483166</v>
      </c>
      <c r="X5916" s="1" t="e">
        <f t="shared" si="371"/>
        <v>#DIV/0!</v>
      </c>
    </row>
    <row r="5917" spans="1:24" hidden="1" x14ac:dyDescent="0.3">
      <c r="A5917" s="18" t="str">
        <f t="shared" si="368"/>
        <v>OFF - Agricultural - Hydro Power Units_2015_25</v>
      </c>
      <c r="B5917" s="1" t="s">
        <v>40</v>
      </c>
      <c r="C5917" s="1">
        <v>2020</v>
      </c>
      <c r="D5917" s="1" t="s">
        <v>116</v>
      </c>
      <c r="E5917" s="1">
        <v>2015</v>
      </c>
      <c r="F5917" s="1">
        <v>25</v>
      </c>
      <c r="G5917" s="1" t="s">
        <v>5</v>
      </c>
      <c r="H5917" s="1">
        <v>1.5803440694444399E-6</v>
      </c>
      <c r="I5917" s="1">
        <v>1.88074004958677E-6</v>
      </c>
      <c r="J5917" s="1">
        <v>2.2756954600000001E-6</v>
      </c>
      <c r="K5917" s="1">
        <v>7.8248183000000008E-6</v>
      </c>
      <c r="L5917" s="1">
        <v>1.4378788100000001E-5</v>
      </c>
      <c r="M5917" s="1">
        <v>1.88732772E-3</v>
      </c>
      <c r="N5917" s="1">
        <v>5.3760430900000001E-7</v>
      </c>
      <c r="O5917" s="1">
        <v>4.9459596428000005E-7</v>
      </c>
      <c r="P5917" s="1">
        <v>2.4024143899999998E-8</v>
      </c>
      <c r="Q5917" s="1">
        <v>1.5609830474000201E-8</v>
      </c>
      <c r="R5917" s="1">
        <v>62.05</v>
      </c>
      <c r="S5917" s="1">
        <v>124.1</v>
      </c>
      <c r="T5917" s="1">
        <v>0.15</v>
      </c>
      <c r="U5917" s="1">
        <v>2325.0500000000002</v>
      </c>
      <c r="V5917" s="1">
        <f t="shared" si="369"/>
        <v>0.26784594550894208</v>
      </c>
      <c r="W5917" s="1">
        <f t="shared" si="370"/>
        <v>2.047757793408727</v>
      </c>
      <c r="X5917" s="1">
        <f t="shared" si="371"/>
        <v>827.33333333333337</v>
      </c>
    </row>
    <row r="5918" spans="1:24" hidden="1" x14ac:dyDescent="0.3">
      <c r="A5918" s="18" t="str">
        <f t="shared" si="368"/>
        <v>OFF - Agricultural - Hydro Power Units_2015_50</v>
      </c>
      <c r="B5918" s="1" t="s">
        <v>40</v>
      </c>
      <c r="C5918" s="1">
        <v>2020</v>
      </c>
      <c r="D5918" s="1" t="s">
        <v>116</v>
      </c>
      <c r="E5918" s="1">
        <v>2015</v>
      </c>
      <c r="F5918" s="1">
        <v>50</v>
      </c>
      <c r="G5918" s="1" t="s">
        <v>12</v>
      </c>
      <c r="H5918" s="1">
        <v>1.9642179166677999E-7</v>
      </c>
      <c r="I5918" s="1">
        <v>1.8066876397510401E-7</v>
      </c>
      <c r="J5918" s="1">
        <v>2.161502E-7</v>
      </c>
      <c r="K5918" s="1">
        <v>1.7438720000000001E-5</v>
      </c>
      <c r="L5918" s="1">
        <v>2.7669280000000002E-7</v>
      </c>
      <c r="M5918" s="1">
        <v>1.3720019999999999E-4</v>
      </c>
      <c r="N5918" s="1">
        <v>9.4584600000000004E-9</v>
      </c>
      <c r="O5918" s="1">
        <v>7.146392E-9</v>
      </c>
      <c r="P5918" s="1">
        <v>1.668105E-9</v>
      </c>
      <c r="Q5918" s="1">
        <v>2.5573622413445701E-9</v>
      </c>
      <c r="R5918" s="1">
        <v>7.3</v>
      </c>
      <c r="S5918" s="1">
        <v>3.65</v>
      </c>
      <c r="T5918" s="1">
        <v>0.01</v>
      </c>
      <c r="U5918" s="1">
        <v>138.69999999999999</v>
      </c>
      <c r="V5918" s="1">
        <f t="shared" si="369"/>
        <v>0.43131564650756876</v>
      </c>
      <c r="W5918" s="1">
        <f t="shared" si="370"/>
        <v>0.66055654165229494</v>
      </c>
      <c r="X5918" s="1">
        <f t="shared" si="371"/>
        <v>365</v>
      </c>
    </row>
    <row r="5919" spans="1:24" hidden="1" x14ac:dyDescent="0.3">
      <c r="A5919" s="18" t="str">
        <f t="shared" si="368"/>
        <v>OFF - Agricultural - Hydro Power Units_2015_100</v>
      </c>
      <c r="B5919" s="1" t="s">
        <v>40</v>
      </c>
      <c r="C5919" s="1">
        <v>2020</v>
      </c>
      <c r="D5919" s="1" t="s">
        <v>116</v>
      </c>
      <c r="E5919" s="1">
        <v>2015</v>
      </c>
      <c r="F5919" s="1">
        <v>100</v>
      </c>
      <c r="G5919" s="1" t="s">
        <v>12</v>
      </c>
      <c r="H5919" s="1">
        <v>3.3534616639359302E-9</v>
      </c>
      <c r="I5919" s="1">
        <v>3.0845140384882699E-9</v>
      </c>
      <c r="J5919" s="1">
        <v>3.6902800000000002E-9</v>
      </c>
      <c r="K5919" s="1">
        <v>2.0228019999999999E-7</v>
      </c>
      <c r="L5919" s="1">
        <v>8.4023719999999992E-9</v>
      </c>
      <c r="M5919" s="1">
        <v>5.8637950000000002E-6</v>
      </c>
      <c r="N5919" s="1">
        <v>4.0883786999999998E-10</v>
      </c>
      <c r="O5919" s="1">
        <v>3.0889972400000001E-10</v>
      </c>
      <c r="P5919" s="1">
        <v>5.6652439999999999E-11</v>
      </c>
      <c r="Q5919" s="1">
        <v>0</v>
      </c>
      <c r="R5919" s="1">
        <v>0</v>
      </c>
      <c r="S5919" s="1">
        <v>0</v>
      </c>
      <c r="T5919" s="1">
        <v>0</v>
      </c>
      <c r="U5919" s="1">
        <v>0</v>
      </c>
      <c r="V5919" s="1">
        <f t="shared" si="369"/>
        <v>0</v>
      </c>
      <c r="W5919" s="1">
        <f t="shared" si="370"/>
        <v>0</v>
      </c>
      <c r="X5919" s="1" t="e">
        <f t="shared" si="371"/>
        <v>#DIV/0!</v>
      </c>
    </row>
    <row r="5920" spans="1:24" hidden="1" x14ac:dyDescent="0.3">
      <c r="A5920" s="18" t="str">
        <f t="shared" si="368"/>
        <v>OFF - Agricultural - Hydro Power Units_2016_25</v>
      </c>
      <c r="B5920" s="1" t="s">
        <v>40</v>
      </c>
      <c r="C5920" s="1">
        <v>2020</v>
      </c>
      <c r="D5920" s="1" t="s">
        <v>116</v>
      </c>
      <c r="E5920" s="1">
        <v>2016</v>
      </c>
      <c r="F5920" s="1">
        <v>25</v>
      </c>
      <c r="G5920" s="1" t="s">
        <v>5</v>
      </c>
      <c r="H5920" s="1">
        <v>1.8028022916666599E-6</v>
      </c>
      <c r="I5920" s="1">
        <v>2.1454837190082598E-6</v>
      </c>
      <c r="J5920" s="1">
        <v>2.5960352999999999E-6</v>
      </c>
      <c r="K5920" s="1">
        <v>9.0706216999999995E-6</v>
      </c>
      <c r="L5920" s="1">
        <v>1.6398354500000001E-5</v>
      </c>
      <c r="M5920" s="1">
        <v>2.1553732599999902E-3</v>
      </c>
      <c r="N5920" s="1">
        <v>6.1395702999999899E-7</v>
      </c>
      <c r="O5920" s="1">
        <v>5.6484046760000004E-7</v>
      </c>
      <c r="P5920" s="1">
        <v>2.7630460000000001E-8</v>
      </c>
      <c r="Q5920" s="1">
        <v>1.8364506440000301E-8</v>
      </c>
      <c r="R5920" s="1">
        <v>73</v>
      </c>
      <c r="S5920" s="1">
        <v>142.35</v>
      </c>
      <c r="T5920" s="1">
        <v>0.17</v>
      </c>
      <c r="U5920" s="1">
        <v>2606.1</v>
      </c>
      <c r="V5920" s="1">
        <f t="shared" si="369"/>
        <v>0.27259805179310098</v>
      </c>
      <c r="W5920" s="1">
        <f t="shared" si="370"/>
        <v>2.0835205831246961</v>
      </c>
      <c r="X5920" s="1">
        <f t="shared" si="371"/>
        <v>837.35294117647049</v>
      </c>
    </row>
    <row r="5921" spans="1:24" hidden="1" x14ac:dyDescent="0.3">
      <c r="A5921" s="18" t="str">
        <f t="shared" si="368"/>
        <v>OFF - Agricultural - Hydro Power Units_2016_50</v>
      </c>
      <c r="B5921" s="1" t="s">
        <v>40</v>
      </c>
      <c r="C5921" s="1">
        <v>2020</v>
      </c>
      <c r="D5921" s="1" t="s">
        <v>116</v>
      </c>
      <c r="E5921" s="1">
        <v>2016</v>
      </c>
      <c r="F5921" s="1">
        <v>50</v>
      </c>
      <c r="G5921" s="1" t="s">
        <v>12</v>
      </c>
      <c r="H5921" s="1">
        <v>5.3700804860605597E-7</v>
      </c>
      <c r="I5921" s="1">
        <v>4.9394000310784995E-7</v>
      </c>
      <c r="J5921" s="1">
        <v>5.9094460000000003E-7</v>
      </c>
      <c r="K5921" s="1">
        <v>4.5937699999999999E-5</v>
      </c>
      <c r="L5921" s="1">
        <v>7.7809440000000003E-7</v>
      </c>
      <c r="M5921" s="1">
        <v>3.9959570000000001E-4</v>
      </c>
      <c r="N5921" s="1">
        <v>2.7547767000000001E-8</v>
      </c>
      <c r="O5921" s="1">
        <v>2.0813868400000001E-8</v>
      </c>
      <c r="P5921" s="1">
        <v>4.8583550000000002E-9</v>
      </c>
      <c r="Q5921" s="1">
        <v>6.3934056033614502E-9</v>
      </c>
      <c r="R5921" s="1">
        <v>18.25</v>
      </c>
      <c r="S5921" s="1">
        <v>7.3</v>
      </c>
      <c r="T5921" s="1">
        <v>0.02</v>
      </c>
      <c r="U5921" s="1">
        <v>277.39999999999998</v>
      </c>
      <c r="V5921" s="1">
        <f t="shared" si="369"/>
        <v>0.58959846486183431</v>
      </c>
      <c r="W5921" s="1">
        <f t="shared" si="370"/>
        <v>0.92878337626244212</v>
      </c>
      <c r="X5921" s="1">
        <f t="shared" si="371"/>
        <v>365</v>
      </c>
    </row>
    <row r="5922" spans="1:24" hidden="1" x14ac:dyDescent="0.3">
      <c r="A5922" s="18" t="str">
        <f t="shared" si="368"/>
        <v>OFF - Agricultural - Hydro Power Units_2016_100</v>
      </c>
      <c r="B5922" s="1" t="s">
        <v>40</v>
      </c>
      <c r="C5922" s="1">
        <v>2020</v>
      </c>
      <c r="D5922" s="1" t="s">
        <v>116</v>
      </c>
      <c r="E5922" s="1">
        <v>2016</v>
      </c>
      <c r="F5922" s="1">
        <v>100</v>
      </c>
      <c r="G5922" s="1" t="s">
        <v>12</v>
      </c>
      <c r="H5922" s="1">
        <v>1.14602354151388E-8</v>
      </c>
      <c r="I5922" s="1">
        <v>1.05411245348447E-8</v>
      </c>
      <c r="J5922" s="1">
        <v>1.2611289999999999E-8</v>
      </c>
      <c r="K5922" s="1">
        <v>6.6388850000000001E-7</v>
      </c>
      <c r="L5922" s="1">
        <v>2.865366E-8</v>
      </c>
      <c r="M5922" s="1">
        <v>2.1523880000000001E-5</v>
      </c>
      <c r="N5922" s="1">
        <v>1.5006969E-9</v>
      </c>
      <c r="O5922" s="1">
        <v>1.1338598799999999E-9</v>
      </c>
      <c r="P5922" s="1">
        <v>2.0795070000000001E-10</v>
      </c>
      <c r="Q5922" s="1">
        <v>0</v>
      </c>
      <c r="R5922" s="1">
        <v>0</v>
      </c>
      <c r="S5922" s="1">
        <v>0</v>
      </c>
      <c r="T5922" s="1">
        <v>0</v>
      </c>
      <c r="U5922" s="1">
        <v>0</v>
      </c>
      <c r="V5922" s="1">
        <f t="shared" si="369"/>
        <v>0</v>
      </c>
      <c r="W5922" s="1">
        <f t="shared" si="370"/>
        <v>0</v>
      </c>
      <c r="X5922" s="1" t="e">
        <f t="shared" si="371"/>
        <v>#DIV/0!</v>
      </c>
    </row>
    <row r="5923" spans="1:24" hidden="1" x14ac:dyDescent="0.3">
      <c r="A5923" s="18" t="str">
        <f t="shared" si="368"/>
        <v>OFF - Agricultural - Hydro Power Units_2017_25</v>
      </c>
      <c r="B5923" s="1" t="s">
        <v>40</v>
      </c>
      <c r="C5923" s="1">
        <v>2020</v>
      </c>
      <c r="D5923" s="1" t="s">
        <v>116</v>
      </c>
      <c r="E5923" s="1">
        <v>2017</v>
      </c>
      <c r="F5923" s="1">
        <v>25</v>
      </c>
      <c r="G5923" s="1" t="s">
        <v>12</v>
      </c>
      <c r="H5923" s="1">
        <v>7.8087940358347901E-6</v>
      </c>
      <c r="I5923" s="1">
        <v>7.1825287541608399E-6</v>
      </c>
      <c r="J5923" s="1">
        <v>8.5931014999999999E-6</v>
      </c>
      <c r="K5923" s="1">
        <v>2.9356674699999998E-4</v>
      </c>
      <c r="L5923" s="1">
        <v>5.7096851000000003E-6</v>
      </c>
      <c r="M5923" s="1">
        <v>5.0569481999999998E-4</v>
      </c>
      <c r="N5923" s="1">
        <v>3.5907345E-6</v>
      </c>
      <c r="O5923" s="1">
        <v>2.7129994000000001E-6</v>
      </c>
      <c r="P5923" s="1">
        <v>1.3932060999999901E-8</v>
      </c>
      <c r="Q5923" s="1">
        <v>1.27868112067228E-8</v>
      </c>
      <c r="R5923" s="1">
        <v>36.5</v>
      </c>
      <c r="S5923" s="1">
        <v>69.349999999999994</v>
      </c>
      <c r="T5923" s="1">
        <v>0.19</v>
      </c>
      <c r="U5923" s="1">
        <v>697.15</v>
      </c>
      <c r="V5923" s="1">
        <f t="shared" si="369"/>
        <v>3.4114557488931547</v>
      </c>
      <c r="W5923" s="1">
        <f t="shared" si="370"/>
        <v>2.7119053366101435</v>
      </c>
      <c r="X5923" s="1">
        <f t="shared" si="371"/>
        <v>364.99999999999994</v>
      </c>
    </row>
    <row r="5924" spans="1:24" hidden="1" x14ac:dyDescent="0.3">
      <c r="A5924" s="18" t="str">
        <f t="shared" si="368"/>
        <v>OFF - Agricultural - Hydro Power Units_2017_25</v>
      </c>
      <c r="B5924" s="1" t="s">
        <v>40</v>
      </c>
      <c r="C5924" s="1">
        <v>2020</v>
      </c>
      <c r="D5924" s="1" t="s">
        <v>116</v>
      </c>
      <c r="E5924" s="1">
        <v>2017</v>
      </c>
      <c r="F5924" s="1">
        <v>25</v>
      </c>
      <c r="G5924" s="1" t="s">
        <v>5</v>
      </c>
      <c r="H5924" s="1">
        <v>1.9743959027777701E-6</v>
      </c>
      <c r="I5924" s="1">
        <v>2.3496942975206598E-6</v>
      </c>
      <c r="J5924" s="1">
        <v>2.8431300999999999E-6</v>
      </c>
      <c r="K5924" s="1">
        <v>1.0125578E-5</v>
      </c>
      <c r="L5924" s="1">
        <v>1.7953227E-5</v>
      </c>
      <c r="M5924" s="1">
        <v>2.3636763E-3</v>
      </c>
      <c r="N5924" s="1">
        <v>6.7329226999999999E-7</v>
      </c>
      <c r="O5924" s="1">
        <v>6.194288884E-7</v>
      </c>
      <c r="P5924" s="1">
        <v>3.0558423000000001E-8</v>
      </c>
      <c r="Q5924" s="1">
        <v>2.02009570840003E-8</v>
      </c>
      <c r="R5924" s="1">
        <v>80.3</v>
      </c>
      <c r="S5924" s="1">
        <v>164.25</v>
      </c>
      <c r="T5924" s="1">
        <v>0.2</v>
      </c>
      <c r="U5924" s="1">
        <v>2890.7999999999902</v>
      </c>
      <c r="V5924" s="1">
        <f t="shared" si="369"/>
        <v>0.26914227403734464</v>
      </c>
      <c r="W5924" s="1">
        <f t="shared" si="370"/>
        <v>2.0564259555752566</v>
      </c>
      <c r="X5924" s="1">
        <f t="shared" si="371"/>
        <v>821.25</v>
      </c>
    </row>
    <row r="5925" spans="1:24" hidden="1" x14ac:dyDescent="0.3">
      <c r="A5925" s="18" t="str">
        <f t="shared" si="368"/>
        <v>OFF - Agricultural - Hydro Power Units_2017_50</v>
      </c>
      <c r="B5925" s="1" t="s">
        <v>40</v>
      </c>
      <c r="C5925" s="1">
        <v>2020</v>
      </c>
      <c r="D5925" s="1" t="s">
        <v>116</v>
      </c>
      <c r="E5925" s="1">
        <v>2017</v>
      </c>
      <c r="F5925" s="1">
        <v>50</v>
      </c>
      <c r="G5925" s="1" t="s">
        <v>12</v>
      </c>
      <c r="H5925" s="1">
        <v>5.6384015833680898E-7</v>
      </c>
      <c r="I5925" s="1">
        <v>5.18620177638197E-7</v>
      </c>
      <c r="J5925" s="1">
        <v>6.2047169999999997E-7</v>
      </c>
      <c r="K5925" s="1">
        <v>4.6152030000000003E-5</v>
      </c>
      <c r="L5925" s="1">
        <v>8.4285610000000001E-7</v>
      </c>
      <c r="M5925" s="1">
        <v>4.4887669999999998E-4</v>
      </c>
      <c r="N5925" s="1">
        <v>3.0945158999999998E-8</v>
      </c>
      <c r="O5925" s="1">
        <v>2.3380786800000001E-8</v>
      </c>
      <c r="P5925" s="1">
        <v>5.4575219999999998E-9</v>
      </c>
      <c r="Q5925" s="1">
        <v>6.3934056033614502E-9</v>
      </c>
      <c r="R5925" s="1">
        <v>18.25</v>
      </c>
      <c r="S5925" s="1">
        <v>7.3</v>
      </c>
      <c r="T5925" s="1">
        <v>0.02</v>
      </c>
      <c r="U5925" s="1">
        <v>277.39999999999998</v>
      </c>
      <c r="V5925" s="1">
        <f t="shared" si="369"/>
        <v>0.61905830395981787</v>
      </c>
      <c r="W5925" s="1">
        <f t="shared" si="370"/>
        <v>1.0060870946525184</v>
      </c>
      <c r="X5925" s="1">
        <f t="shared" si="371"/>
        <v>365</v>
      </c>
    </row>
    <row r="5926" spans="1:24" hidden="1" x14ac:dyDescent="0.3">
      <c r="A5926" s="18" t="str">
        <f t="shared" si="368"/>
        <v>OFF - Agricultural - Hydro Power Units_2017_100</v>
      </c>
      <c r="B5926" s="1" t="s">
        <v>40</v>
      </c>
      <c r="C5926" s="1">
        <v>2020</v>
      </c>
      <c r="D5926" s="1" t="s">
        <v>116</v>
      </c>
      <c r="E5926" s="1">
        <v>2017</v>
      </c>
      <c r="F5926" s="1">
        <v>100</v>
      </c>
      <c r="G5926" s="1" t="s">
        <v>12</v>
      </c>
      <c r="H5926" s="1">
        <v>2.14042486680315E-8</v>
      </c>
      <c r="I5926" s="1">
        <v>1.96876279248554E-8</v>
      </c>
      <c r="J5926" s="1">
        <v>2.3554069999999999E-8</v>
      </c>
      <c r="K5926" s="1">
        <v>1.1805970000000001E-6</v>
      </c>
      <c r="L5926" s="1">
        <v>5.3384370000000002E-8</v>
      </c>
      <c r="M5926" s="1">
        <v>4.3416920000000002E-5</v>
      </c>
      <c r="N5926" s="1">
        <v>3.0271319999999999E-9</v>
      </c>
      <c r="O5926" s="1">
        <v>2.2871664000000002E-9</v>
      </c>
      <c r="P5926" s="1">
        <v>4.1946799999999998E-10</v>
      </c>
      <c r="Q5926" s="1">
        <v>0</v>
      </c>
      <c r="R5926" s="1">
        <v>0</v>
      </c>
      <c r="S5926" s="1">
        <v>0</v>
      </c>
      <c r="T5926" s="1">
        <v>0</v>
      </c>
      <c r="U5926" s="1">
        <v>0</v>
      </c>
      <c r="V5926" s="1">
        <f t="shared" si="369"/>
        <v>0</v>
      </c>
      <c r="W5926" s="1">
        <f t="shared" si="370"/>
        <v>0</v>
      </c>
      <c r="X5926" s="1" t="e">
        <f t="shared" si="371"/>
        <v>#DIV/0!</v>
      </c>
    </row>
    <row r="5927" spans="1:24" hidden="1" x14ac:dyDescent="0.3">
      <c r="A5927" s="18" t="str">
        <f t="shared" si="368"/>
        <v>OFF - Agricultural - Hydro Power Units_2018_25</v>
      </c>
      <c r="B5927" s="1" t="s">
        <v>40</v>
      </c>
      <c r="C5927" s="1">
        <v>2020</v>
      </c>
      <c r="D5927" s="1" t="s">
        <v>116</v>
      </c>
      <c r="E5927" s="1">
        <v>2018</v>
      </c>
      <c r="F5927" s="1">
        <v>25</v>
      </c>
      <c r="G5927" s="1" t="s">
        <v>12</v>
      </c>
      <c r="H5927" s="1">
        <v>3.3901691052388998E-5</v>
      </c>
      <c r="I5927" s="1">
        <v>3.1182775429987399E-5</v>
      </c>
      <c r="J5927" s="1">
        <v>3.7306742999999997E-5</v>
      </c>
      <c r="K5927" s="1">
        <v>1.2745129399999999E-3</v>
      </c>
      <c r="L5927" s="1">
        <v>2.4788456000000001E-5</v>
      </c>
      <c r="M5927" s="1">
        <v>2.1954624999999898E-3</v>
      </c>
      <c r="N5927" s="1">
        <v>1.5589089783E-5</v>
      </c>
      <c r="O5927" s="1">
        <v>1.17784233916E-5</v>
      </c>
      <c r="P5927" s="1">
        <v>6.0485709999999997E-8</v>
      </c>
      <c r="Q5927" s="1">
        <v>5.62619693095807E-8</v>
      </c>
      <c r="R5927" s="1">
        <v>160.6</v>
      </c>
      <c r="S5927" s="1">
        <v>306.60000000000002</v>
      </c>
      <c r="T5927" s="1">
        <v>0.79</v>
      </c>
      <c r="U5927" s="1">
        <v>3000.3</v>
      </c>
      <c r="V5927" s="1">
        <f t="shared" si="369"/>
        <v>3.4414279830816916</v>
      </c>
      <c r="W5927" s="1">
        <f t="shared" si="370"/>
        <v>2.7357310232799805</v>
      </c>
      <c r="X5927" s="1">
        <f t="shared" si="371"/>
        <v>388.1012658227848</v>
      </c>
    </row>
    <row r="5928" spans="1:24" hidden="1" x14ac:dyDescent="0.3">
      <c r="A5928" s="18" t="str">
        <f t="shared" si="368"/>
        <v>OFF - Agricultural - Hydro Power Units_2018_25</v>
      </c>
      <c r="B5928" s="1" t="s">
        <v>40</v>
      </c>
      <c r="C5928" s="1">
        <v>2020</v>
      </c>
      <c r="D5928" s="1" t="s">
        <v>116</v>
      </c>
      <c r="E5928" s="1">
        <v>2018</v>
      </c>
      <c r="F5928" s="1">
        <v>25</v>
      </c>
      <c r="G5928" s="1" t="s">
        <v>5</v>
      </c>
      <c r="H5928" s="1">
        <v>2.4617777083333298E-6</v>
      </c>
      <c r="I5928" s="1">
        <v>2.9297189256198299E-6</v>
      </c>
      <c r="J5928" s="1">
        <v>3.54495989999999E-6</v>
      </c>
      <c r="K5928" s="1">
        <v>1.3568627E-5</v>
      </c>
      <c r="L5928" s="1">
        <v>2.2355746999999999E-5</v>
      </c>
      <c r="M5928" s="1">
        <v>2.9626754999999999E-3</v>
      </c>
      <c r="N5928" s="1">
        <v>8.439167E-7</v>
      </c>
      <c r="O5928" s="1">
        <v>7.7640336400000002E-7</v>
      </c>
      <c r="P5928" s="1">
        <v>3.9569620000000001E-8</v>
      </c>
      <c r="Q5928" s="1">
        <v>2.4792083694000399E-8</v>
      </c>
      <c r="R5928" s="1">
        <v>98.549999999999898</v>
      </c>
      <c r="S5928" s="1">
        <v>229.95</v>
      </c>
      <c r="T5928" s="1">
        <v>0.28000000000000003</v>
      </c>
      <c r="U5928" s="1">
        <v>3613.5</v>
      </c>
      <c r="V5928" s="1">
        <f t="shared" si="369"/>
        <v>0.26846427291025304</v>
      </c>
      <c r="W5928" s="1">
        <f t="shared" si="370"/>
        <v>2.0485649019899776</v>
      </c>
      <c r="X5928" s="1">
        <f t="shared" si="371"/>
        <v>821.24999999999989</v>
      </c>
    </row>
    <row r="5929" spans="1:24" hidden="1" x14ac:dyDescent="0.3">
      <c r="A5929" s="18" t="str">
        <f t="shared" si="368"/>
        <v>OFF - Agricultural - Hydro Power Units_2018_50</v>
      </c>
      <c r="B5929" s="1" t="s">
        <v>40</v>
      </c>
      <c r="C5929" s="1">
        <v>2020</v>
      </c>
      <c r="D5929" s="1" t="s">
        <v>116</v>
      </c>
      <c r="E5929" s="1">
        <v>2018</v>
      </c>
      <c r="F5929" s="1">
        <v>50</v>
      </c>
      <c r="G5929" s="1" t="s">
        <v>12</v>
      </c>
      <c r="H5929" s="1">
        <v>5.7287900556050798E-7</v>
      </c>
      <c r="I5929" s="1">
        <v>5.2693410931455505E-7</v>
      </c>
      <c r="J5929" s="1">
        <v>6.3041839999999997E-7</v>
      </c>
      <c r="K5929" s="1">
        <v>4.4459899999999998E-5</v>
      </c>
      <c r="L5929" s="1">
        <v>8.8661729999999998E-7</v>
      </c>
      <c r="M5929" s="1">
        <v>4.9033219999999997E-4</v>
      </c>
      <c r="N5929" s="1">
        <v>3.3803064000000002E-8</v>
      </c>
      <c r="O5929" s="1">
        <v>2.5540092799999999E-8</v>
      </c>
      <c r="P5929" s="1">
        <v>5.9615449999999996E-9</v>
      </c>
      <c r="Q5929" s="1">
        <v>7.6720867240337396E-9</v>
      </c>
      <c r="R5929" s="1">
        <v>21.9</v>
      </c>
      <c r="S5929" s="1">
        <v>10.95</v>
      </c>
      <c r="T5929" s="1">
        <v>0.02</v>
      </c>
      <c r="U5929" s="1">
        <v>416.099999999999</v>
      </c>
      <c r="V5929" s="1">
        <f t="shared" si="369"/>
        <v>0.41932156399619064</v>
      </c>
      <c r="W5929" s="1">
        <f t="shared" si="370"/>
        <v>0.70554884629824899</v>
      </c>
      <c r="X5929" s="1">
        <f t="shared" si="371"/>
        <v>547.5</v>
      </c>
    </row>
    <row r="5930" spans="1:24" hidden="1" x14ac:dyDescent="0.3">
      <c r="A5930" s="18" t="str">
        <f t="shared" si="368"/>
        <v>OFF - Agricultural - Hydro Power Units_2018_100</v>
      </c>
      <c r="B5930" s="1" t="s">
        <v>40</v>
      </c>
      <c r="C5930" s="1">
        <v>2020</v>
      </c>
      <c r="D5930" s="1" t="s">
        <v>116</v>
      </c>
      <c r="E5930" s="1">
        <v>2018</v>
      </c>
      <c r="F5930" s="1">
        <v>100</v>
      </c>
      <c r="G5930" s="1" t="s">
        <v>12</v>
      </c>
      <c r="H5930" s="1">
        <v>6.8993656168129196E-8</v>
      </c>
      <c r="I5930" s="1">
        <v>6.3460364943445199E-8</v>
      </c>
      <c r="J5930" s="1">
        <v>7.5923309999999997E-8</v>
      </c>
      <c r="K5930" s="1">
        <v>3.5809220000000001E-6</v>
      </c>
      <c r="L5930" s="1">
        <v>1.7157790000000001E-7</v>
      </c>
      <c r="M5930" s="1">
        <v>1.5212139999999999E-4</v>
      </c>
      <c r="N5930" s="1">
        <v>1.0606266E-8</v>
      </c>
      <c r="O5930" s="1">
        <v>8.0136232000000005E-9</v>
      </c>
      <c r="P5930" s="1">
        <v>1.4697049999999999E-9</v>
      </c>
      <c r="Q5930" s="1">
        <v>2.5573622413445701E-9</v>
      </c>
      <c r="R5930" s="1">
        <v>7.3</v>
      </c>
      <c r="S5930" s="1">
        <v>0</v>
      </c>
      <c r="T5930" s="1">
        <v>0</v>
      </c>
      <c r="U5930" s="1">
        <v>0</v>
      </c>
      <c r="V5930" s="1">
        <f t="shared" si="369"/>
        <v>0</v>
      </c>
      <c r="W5930" s="1">
        <f t="shared" si="370"/>
        <v>0</v>
      </c>
      <c r="X5930" s="1" t="e">
        <f t="shared" si="371"/>
        <v>#DIV/0!</v>
      </c>
    </row>
    <row r="5931" spans="1:24" hidden="1" x14ac:dyDescent="0.3">
      <c r="A5931" s="18" t="str">
        <f t="shared" si="368"/>
        <v>OFF - Agricultural - Hydro Power Units_2019_25</v>
      </c>
      <c r="B5931" s="1" t="s">
        <v>40</v>
      </c>
      <c r="C5931" s="1">
        <v>2020</v>
      </c>
      <c r="D5931" s="1" t="s">
        <v>116</v>
      </c>
      <c r="E5931" s="1">
        <v>2019</v>
      </c>
      <c r="F5931" s="1">
        <v>25</v>
      </c>
      <c r="G5931" s="1" t="s">
        <v>12</v>
      </c>
      <c r="H5931" s="1">
        <v>1.4681597980442299E-4</v>
      </c>
      <c r="I5931" s="1">
        <v>1.3504133822410801E-4</v>
      </c>
      <c r="J5931" s="1">
        <v>1.6156203000000001E-4</v>
      </c>
      <c r="K5931" s="1">
        <v>5.5194545999999898E-3</v>
      </c>
      <c r="L5931" s="1">
        <v>1.07349866E-4</v>
      </c>
      <c r="M5931" s="1">
        <v>9.5077544999999999E-3</v>
      </c>
      <c r="N5931" s="1">
        <v>6.7510716660000003E-5</v>
      </c>
      <c r="O5931" s="1">
        <v>5.1008097031999999E-5</v>
      </c>
      <c r="P5931" s="1">
        <v>2.6194176000000001E-7</v>
      </c>
      <c r="Q5931" s="1">
        <v>2.49342818531096E-7</v>
      </c>
      <c r="R5931" s="1">
        <v>711.75</v>
      </c>
      <c r="S5931" s="1">
        <v>1335.9</v>
      </c>
      <c r="T5931" s="1">
        <v>3.44</v>
      </c>
      <c r="U5931" s="1">
        <v>13129.05</v>
      </c>
      <c r="V5931" s="1">
        <f t="shared" si="369"/>
        <v>3.4058226662799411</v>
      </c>
      <c r="W5931" s="1">
        <f t="shared" si="370"/>
        <v>2.7074273082080853</v>
      </c>
      <c r="X5931" s="1">
        <f t="shared" si="371"/>
        <v>388.34302325581399</v>
      </c>
    </row>
    <row r="5932" spans="1:24" hidden="1" x14ac:dyDescent="0.3">
      <c r="A5932" s="18" t="str">
        <f t="shared" si="368"/>
        <v>OFF - Agricultural - Hydro Power Units_2019_25</v>
      </c>
      <c r="B5932" s="1" t="s">
        <v>40</v>
      </c>
      <c r="C5932" s="1">
        <v>2020</v>
      </c>
      <c r="D5932" s="1" t="s">
        <v>116</v>
      </c>
      <c r="E5932" s="1">
        <v>2019</v>
      </c>
      <c r="F5932" s="1">
        <v>25</v>
      </c>
      <c r="G5932" s="1" t="s">
        <v>5</v>
      </c>
      <c r="H5932" s="1">
        <v>2.6397904861111101E-6</v>
      </c>
      <c r="I5932" s="1">
        <v>3.1415688429752E-6</v>
      </c>
      <c r="J5932" s="1">
        <v>3.8012983000000001E-6</v>
      </c>
      <c r="K5932" s="1">
        <v>1.4646168E-5</v>
      </c>
      <c r="L5932" s="1">
        <v>2.3969324E-5</v>
      </c>
      <c r="M5932" s="1">
        <v>3.1784938E-3</v>
      </c>
      <c r="N5932" s="1">
        <v>9.0539259999999999E-7</v>
      </c>
      <c r="O5932" s="1">
        <v>8.3296119200000005E-7</v>
      </c>
      <c r="P5932" s="1">
        <v>4.2580859999999998E-8</v>
      </c>
      <c r="Q5932" s="1">
        <v>2.6628534338000401E-8</v>
      </c>
      <c r="R5932" s="1">
        <v>105.85</v>
      </c>
      <c r="S5932" s="1">
        <v>248.2</v>
      </c>
      <c r="T5932" s="1">
        <v>0.31</v>
      </c>
      <c r="U5932" s="1">
        <v>3861.7</v>
      </c>
      <c r="V5932" s="1">
        <f t="shared" si="369"/>
        <v>0.2693746043484459</v>
      </c>
      <c r="W5932" s="1">
        <f t="shared" si="370"/>
        <v>2.0552556673833422</v>
      </c>
      <c r="X5932" s="1">
        <f t="shared" si="371"/>
        <v>800.64516129032256</v>
      </c>
    </row>
    <row r="5933" spans="1:24" hidden="1" x14ac:dyDescent="0.3">
      <c r="A5933" s="18" t="str">
        <f t="shared" si="368"/>
        <v>OFF - Agricultural - Hydro Power Units_2019_50</v>
      </c>
      <c r="B5933" s="1" t="s">
        <v>40</v>
      </c>
      <c r="C5933" s="1">
        <v>2020</v>
      </c>
      <c r="D5933" s="1" t="s">
        <v>116</v>
      </c>
      <c r="E5933" s="1">
        <v>2019</v>
      </c>
      <c r="F5933" s="1">
        <v>50</v>
      </c>
      <c r="G5933" s="1" t="s">
        <v>12</v>
      </c>
      <c r="H5933" s="1">
        <v>5.57741137854983E-7</v>
      </c>
      <c r="I5933" s="1">
        <v>5.13010298599013E-7</v>
      </c>
      <c r="J5933" s="1">
        <v>6.1376009999999995E-7</v>
      </c>
      <c r="K5933" s="1">
        <v>4.0532740000000002E-5</v>
      </c>
      <c r="L5933" s="1">
        <v>8.9742310000000002E-7</v>
      </c>
      <c r="M5933" s="1">
        <v>5.1614789999999999E-4</v>
      </c>
      <c r="N5933" s="1">
        <v>3.5582777999999997E-8</v>
      </c>
      <c r="O5933" s="1">
        <v>2.68847656E-8</v>
      </c>
      <c r="P5933" s="1">
        <v>6.275418E-9</v>
      </c>
      <c r="Q5933" s="1">
        <v>7.6720867240337396E-9</v>
      </c>
      <c r="R5933" s="1">
        <v>21.9</v>
      </c>
      <c r="S5933" s="1">
        <v>10.95</v>
      </c>
      <c r="T5933" s="1">
        <v>0.02</v>
      </c>
      <c r="U5933" s="1">
        <v>416.099999999999</v>
      </c>
      <c r="V5933" s="1">
        <f t="shared" si="369"/>
        <v>0.40824132837883254</v>
      </c>
      <c r="W5933" s="1">
        <f t="shared" si="370"/>
        <v>0.71414784354692629</v>
      </c>
      <c r="X5933" s="1">
        <f t="shared" si="371"/>
        <v>547.5</v>
      </c>
    </row>
    <row r="5934" spans="1:24" hidden="1" x14ac:dyDescent="0.3">
      <c r="A5934" s="18" t="str">
        <f t="shared" si="368"/>
        <v>OFF - Agricultural - Hydro Power Units_2019_100</v>
      </c>
      <c r="B5934" s="1" t="s">
        <v>40</v>
      </c>
      <c r="C5934" s="1">
        <v>2020</v>
      </c>
      <c r="D5934" s="1" t="s">
        <v>116</v>
      </c>
      <c r="E5934" s="1">
        <v>2019</v>
      </c>
      <c r="F5934" s="1">
        <v>100</v>
      </c>
      <c r="G5934" s="1" t="s">
        <v>12</v>
      </c>
      <c r="H5934" s="1">
        <v>7.2094264198197201E-8</v>
      </c>
      <c r="I5934" s="1">
        <v>6.6312304209501803E-8</v>
      </c>
      <c r="J5934" s="1">
        <v>7.9335340000000005E-8</v>
      </c>
      <c r="K5934" s="1">
        <v>3.4624780000000001E-6</v>
      </c>
      <c r="L5934" s="1">
        <v>1.7866739999999999E-7</v>
      </c>
      <c r="M5934" s="1">
        <v>1.7410130000000001E-4</v>
      </c>
      <c r="N5934" s="1">
        <v>1.2138759E-8</v>
      </c>
      <c r="O5934" s="1">
        <v>9.1715067999999993E-9</v>
      </c>
      <c r="P5934" s="1">
        <v>1.6820620000000001E-9</v>
      </c>
      <c r="Q5934" s="1">
        <v>2.5573622413445701E-9</v>
      </c>
      <c r="R5934" s="1">
        <v>7.3</v>
      </c>
      <c r="S5934" s="1">
        <v>3.65</v>
      </c>
      <c r="T5934" s="1">
        <v>0</v>
      </c>
      <c r="U5934" s="1">
        <v>240.9</v>
      </c>
      <c r="V5934" s="1">
        <f t="shared" si="369"/>
        <v>9.1147743110754242E-2</v>
      </c>
      <c r="W5934" s="1">
        <f t="shared" si="370"/>
        <v>0.24558233153859998</v>
      </c>
      <c r="X5934" s="1" t="e">
        <f t="shared" si="371"/>
        <v>#DIV/0!</v>
      </c>
    </row>
    <row r="5935" spans="1:24" hidden="1" x14ac:dyDescent="0.3">
      <c r="A5935" s="18" t="str">
        <f t="shared" si="368"/>
        <v>OFF - Agricultural - Hydro Power Units_2020_25</v>
      </c>
      <c r="B5935" s="1" t="s">
        <v>40</v>
      </c>
      <c r="C5935" s="1">
        <v>2020</v>
      </c>
      <c r="D5935" s="1" t="s">
        <v>116</v>
      </c>
      <c r="E5935" s="1">
        <v>2020</v>
      </c>
      <c r="F5935" s="1">
        <v>25</v>
      </c>
      <c r="G5935" s="1" t="s">
        <v>12</v>
      </c>
      <c r="H5935" s="1">
        <v>1.6476326266153701E-4</v>
      </c>
      <c r="I5935" s="1">
        <v>1.5154924899608201E-4</v>
      </c>
      <c r="J5935" s="1">
        <v>1.8131191999999901E-4</v>
      </c>
      <c r="K5935" s="1">
        <v>6.5439942000000001E-3</v>
      </c>
      <c r="L5935" s="1">
        <v>1.21066199E-4</v>
      </c>
      <c r="M5935" s="1">
        <v>1.11265737E-2</v>
      </c>
      <c r="N5935" s="1">
        <v>7.9005293640000004E-5</v>
      </c>
      <c r="O5935" s="1">
        <v>5.9692888528E-5</v>
      </c>
      <c r="P5935" s="1">
        <v>3.0654078000000001E-7</v>
      </c>
      <c r="Q5935" s="1">
        <v>2.9281797663395399E-7</v>
      </c>
      <c r="R5935" s="1">
        <v>835.85</v>
      </c>
      <c r="S5935" s="1">
        <v>1558.55</v>
      </c>
      <c r="T5935" s="1">
        <v>4.0199999999999996</v>
      </c>
      <c r="U5935" s="1">
        <v>15326.3499999999</v>
      </c>
      <c r="V5935" s="1">
        <f t="shared" si="369"/>
        <v>3.2741882840606524</v>
      </c>
      <c r="W5935" s="1">
        <f t="shared" si="370"/>
        <v>2.6156086749846148</v>
      </c>
      <c r="X5935" s="1">
        <f t="shared" si="371"/>
        <v>387.69900497512441</v>
      </c>
    </row>
    <row r="5936" spans="1:24" hidden="1" x14ac:dyDescent="0.3">
      <c r="A5936" s="18" t="str">
        <f t="shared" si="368"/>
        <v>OFF - Agricultural - Hydro Power Units_2020_25</v>
      </c>
      <c r="B5936" s="1" t="s">
        <v>40</v>
      </c>
      <c r="C5936" s="1">
        <v>2020</v>
      </c>
      <c r="D5936" s="1" t="s">
        <v>116</v>
      </c>
      <c r="E5936" s="1">
        <v>2020</v>
      </c>
      <c r="F5936" s="1">
        <v>25</v>
      </c>
      <c r="G5936" s="1" t="s">
        <v>5</v>
      </c>
      <c r="H5936" s="1">
        <v>2.7645346527777701E-6</v>
      </c>
      <c r="I5936" s="1">
        <v>3.2900247107437999E-6</v>
      </c>
      <c r="J5936" s="1">
        <v>3.9809298999999999E-6</v>
      </c>
      <c r="K5936" s="1">
        <v>1.5399688000000001E-5</v>
      </c>
      <c r="L5936" s="1">
        <v>2.5100090999999999E-5</v>
      </c>
      <c r="M5936" s="1">
        <v>3.3297045999999999E-3</v>
      </c>
      <c r="N5936" s="1">
        <v>9.4846499999999999E-7</v>
      </c>
      <c r="O5936" s="1">
        <v>8.7258780000000002E-7</v>
      </c>
      <c r="P5936" s="1">
        <v>4.4688559999999897E-8</v>
      </c>
      <c r="Q5936" s="1">
        <v>2.84649849820004E-8</v>
      </c>
      <c r="R5936" s="1">
        <v>113.15</v>
      </c>
      <c r="S5936" s="1">
        <v>259.14999999999998</v>
      </c>
      <c r="T5936" s="1">
        <v>0.32</v>
      </c>
      <c r="U5936" s="1">
        <v>4004.05</v>
      </c>
      <c r="V5936" s="1">
        <f t="shared" si="369"/>
        <v>0.27207476862440189</v>
      </c>
      <c r="W5936" s="1">
        <f t="shared" si="370"/>
        <v>2.075699136537041</v>
      </c>
      <c r="X5936" s="1">
        <f t="shared" si="371"/>
        <v>809.84374999999989</v>
      </c>
    </row>
    <row r="5937" spans="1:24" hidden="1" x14ac:dyDescent="0.3">
      <c r="A5937" s="18" t="str">
        <f t="shared" si="368"/>
        <v>OFF - Agricultural - Hydro Power Units_2020_50</v>
      </c>
      <c r="B5937" s="1" t="s">
        <v>40</v>
      </c>
      <c r="C5937" s="1">
        <v>2020</v>
      </c>
      <c r="D5937" s="1" t="s">
        <v>116</v>
      </c>
      <c r="E5937" s="1">
        <v>2020</v>
      </c>
      <c r="F5937" s="1">
        <v>50</v>
      </c>
      <c r="G5937" s="1" t="s">
        <v>12</v>
      </c>
      <c r="H5937" s="1">
        <v>5.3553445488573202E-7</v>
      </c>
      <c r="I5937" s="1">
        <v>4.9258459160389602E-7</v>
      </c>
      <c r="J5937" s="1">
        <v>5.8932300000000002E-7</v>
      </c>
      <c r="K5937" s="1">
        <v>3.5808919999999997E-5</v>
      </c>
      <c r="L5937" s="1">
        <v>9.003742E-7</v>
      </c>
      <c r="M5937" s="1">
        <v>5.3940780000000005E-4</v>
      </c>
      <c r="N5937" s="1">
        <v>3.7186298999999999E-8</v>
      </c>
      <c r="O5937" s="1">
        <v>2.80963148E-8</v>
      </c>
      <c r="P5937" s="1">
        <v>6.5582160000000001E-9</v>
      </c>
      <c r="Q5937" s="1">
        <v>7.6720867240337396E-9</v>
      </c>
      <c r="R5937" s="1">
        <v>21.9</v>
      </c>
      <c r="S5937" s="1">
        <v>10.95</v>
      </c>
      <c r="T5937" s="1">
        <v>0.02</v>
      </c>
      <c r="U5937" s="1">
        <v>416.099999999999</v>
      </c>
      <c r="V5937" s="1">
        <f t="shared" si="369"/>
        <v>0.39198703917735761</v>
      </c>
      <c r="W5937" s="1">
        <f t="shared" si="370"/>
        <v>0.71649625835939468</v>
      </c>
      <c r="X5937" s="1">
        <f t="shared" si="371"/>
        <v>547.5</v>
      </c>
    </row>
    <row r="5938" spans="1:24" hidden="1" x14ac:dyDescent="0.3">
      <c r="A5938" s="18" t="str">
        <f t="shared" si="368"/>
        <v>OFF - Agricultural - Hydro Power Units_2020_100</v>
      </c>
      <c r="B5938" s="1" t="s">
        <v>40</v>
      </c>
      <c r="C5938" s="1">
        <v>2020</v>
      </c>
      <c r="D5938" s="1" t="s">
        <v>116</v>
      </c>
      <c r="E5938" s="1">
        <v>2020</v>
      </c>
      <c r="F5938" s="1">
        <v>100</v>
      </c>
      <c r="G5938" s="1" t="s">
        <v>12</v>
      </c>
      <c r="H5938" s="1">
        <v>7.1072163018577099E-8</v>
      </c>
      <c r="I5938" s="1">
        <v>6.5372175544487202E-8</v>
      </c>
      <c r="J5938" s="1">
        <v>7.8210579999999996E-8</v>
      </c>
      <c r="K5938" s="1">
        <v>3.0799759999999999E-6</v>
      </c>
      <c r="L5938" s="1">
        <v>1.7539310000000001E-7</v>
      </c>
      <c r="M5938" s="1">
        <v>1.8970590000000001E-4</v>
      </c>
      <c r="N5938" s="1">
        <v>1.3226751E-8</v>
      </c>
      <c r="O5938" s="1">
        <v>9.9935452000000006E-9</v>
      </c>
      <c r="P5938" s="1">
        <v>1.8328239999999999E-9</v>
      </c>
      <c r="Q5938" s="1">
        <v>2.5573622413445701E-9</v>
      </c>
      <c r="R5938" s="1">
        <v>7.3</v>
      </c>
      <c r="S5938" s="1">
        <v>3.65</v>
      </c>
      <c r="T5938" s="1">
        <v>0</v>
      </c>
      <c r="U5938" s="1">
        <v>240.9</v>
      </c>
      <c r="V5938" s="1">
        <f t="shared" si="369"/>
        <v>8.985551526448482E-2</v>
      </c>
      <c r="W5938" s="1">
        <f t="shared" si="370"/>
        <v>0.24108173306256667</v>
      </c>
      <c r="X5938" s="1" t="e">
        <f t="shared" si="371"/>
        <v>#DIV/0!</v>
      </c>
    </row>
    <row r="5939" spans="1:24" hidden="1" x14ac:dyDescent="0.3">
      <c r="A5939" s="18" t="str">
        <f t="shared" si="368"/>
        <v>OFF - Agricultural - Other Agricultural Equipment_1995_50</v>
      </c>
      <c r="B5939" s="1" t="s">
        <v>40</v>
      </c>
      <c r="C5939" s="1">
        <v>2020</v>
      </c>
      <c r="D5939" s="1" t="s">
        <v>117</v>
      </c>
      <c r="E5939" s="1">
        <v>1995</v>
      </c>
      <c r="F5939" s="1">
        <v>50</v>
      </c>
      <c r="G5939" s="1" t="s">
        <v>12</v>
      </c>
      <c r="H5939" s="1">
        <v>1.7697936914267801E-9</v>
      </c>
      <c r="I5939" s="1">
        <v>1.6278562373743501E-9</v>
      </c>
      <c r="J5939" s="1">
        <v>1.94755E-9</v>
      </c>
      <c r="K5939" s="1">
        <v>3.9051789999999997E-8</v>
      </c>
      <c r="L5939" s="1">
        <v>3.199975E-9</v>
      </c>
      <c r="M5939" s="1">
        <v>3.2153359999999998E-7</v>
      </c>
      <c r="N5939" s="1">
        <v>2.2166235000000001E-11</v>
      </c>
      <c r="O5939" s="1">
        <v>1.6747822E-11</v>
      </c>
      <c r="P5939" s="1">
        <v>3.9092630000000004E-12</v>
      </c>
      <c r="Q5939" s="1">
        <v>0</v>
      </c>
      <c r="R5939" s="1">
        <v>0</v>
      </c>
      <c r="S5939" s="1">
        <v>0</v>
      </c>
      <c r="T5939" s="1">
        <v>0</v>
      </c>
      <c r="U5939" s="1">
        <v>0</v>
      </c>
      <c r="V5939" s="1">
        <f t="shared" si="369"/>
        <v>0</v>
      </c>
      <c r="W5939" s="1">
        <f t="shared" si="370"/>
        <v>0</v>
      </c>
      <c r="X5939" s="1" t="e">
        <f t="shared" si="371"/>
        <v>#DIV/0!</v>
      </c>
    </row>
    <row r="5940" spans="1:24" hidden="1" x14ac:dyDescent="0.3">
      <c r="A5940" s="18" t="str">
        <f t="shared" si="368"/>
        <v>OFF - Agricultural - Other Agricultural Equipment_1995_100</v>
      </c>
      <c r="B5940" s="1" t="s">
        <v>40</v>
      </c>
      <c r="C5940" s="1">
        <v>2020</v>
      </c>
      <c r="D5940" s="1" t="s">
        <v>117</v>
      </c>
      <c r="E5940" s="1">
        <v>1995</v>
      </c>
      <c r="F5940" s="1">
        <v>100</v>
      </c>
      <c r="G5940" s="1" t="s">
        <v>12</v>
      </c>
      <c r="H5940" s="1">
        <v>1.6548750089736898E-8</v>
      </c>
      <c r="I5940" s="1">
        <v>1.5221540332540001E-8</v>
      </c>
      <c r="J5940" s="1">
        <v>1.8210890000000001E-8</v>
      </c>
      <c r="K5940" s="1">
        <v>2.5846639999999998E-7</v>
      </c>
      <c r="L5940" s="1">
        <v>6.3301679999999997E-8</v>
      </c>
      <c r="M5940" s="1">
        <v>4.2546029999999998E-6</v>
      </c>
      <c r="N5940" s="1">
        <v>2.9664108000000003E-10</v>
      </c>
      <c r="O5940" s="1">
        <v>2.2412881599999999E-10</v>
      </c>
      <c r="P5940" s="1">
        <v>4.1105390000000002E-11</v>
      </c>
      <c r="Q5940" s="1">
        <v>0</v>
      </c>
      <c r="R5940" s="1">
        <v>0</v>
      </c>
      <c r="S5940" s="1">
        <v>0</v>
      </c>
      <c r="T5940" s="1">
        <v>0</v>
      </c>
      <c r="U5940" s="1">
        <v>0</v>
      </c>
      <c r="V5940" s="1">
        <f t="shared" si="369"/>
        <v>0</v>
      </c>
      <c r="W5940" s="1">
        <f t="shared" si="370"/>
        <v>0</v>
      </c>
      <c r="X5940" s="1" t="e">
        <f t="shared" si="371"/>
        <v>#DIV/0!</v>
      </c>
    </row>
    <row r="5941" spans="1:24" hidden="1" x14ac:dyDescent="0.3">
      <c r="A5941" s="18" t="str">
        <f t="shared" si="368"/>
        <v>OFF - Agricultural - Other Agricultural Equipment_1995_175</v>
      </c>
      <c r="B5941" s="1" t="s">
        <v>40</v>
      </c>
      <c r="C5941" s="1">
        <v>2020</v>
      </c>
      <c r="D5941" s="1" t="s">
        <v>117</v>
      </c>
      <c r="E5941" s="1">
        <v>1995</v>
      </c>
      <c r="F5941" s="1">
        <v>175</v>
      </c>
      <c r="G5941" s="1" t="s">
        <v>12</v>
      </c>
      <c r="H5941" s="1">
        <v>1.87836490709616E-9</v>
      </c>
      <c r="I5941" s="1">
        <v>1.7277200415470499E-9</v>
      </c>
      <c r="J5941" s="1">
        <v>2.067026E-9</v>
      </c>
      <c r="K5941" s="1">
        <v>2.6285129999999999E-8</v>
      </c>
      <c r="L5941" s="1">
        <v>1.6250659999999999E-8</v>
      </c>
      <c r="M5941" s="1">
        <v>9.5757050000000008E-7</v>
      </c>
      <c r="N5941" s="1">
        <v>6.8647598999999994E-11</v>
      </c>
      <c r="O5941" s="1">
        <v>5.1867074800000002E-11</v>
      </c>
      <c r="P5941" s="1">
        <v>9.5124599999999996E-12</v>
      </c>
      <c r="Q5941" s="1">
        <v>0</v>
      </c>
      <c r="R5941" s="1">
        <v>0</v>
      </c>
      <c r="S5941" s="1">
        <v>0</v>
      </c>
      <c r="T5941" s="1">
        <v>0</v>
      </c>
      <c r="U5941" s="1">
        <v>0</v>
      </c>
      <c r="V5941" s="1">
        <f t="shared" si="369"/>
        <v>0</v>
      </c>
      <c r="W5941" s="1">
        <f t="shared" si="370"/>
        <v>0</v>
      </c>
      <c r="X5941" s="1" t="e">
        <f t="shared" si="371"/>
        <v>#DIV/0!</v>
      </c>
    </row>
    <row r="5942" spans="1:24" hidden="1" x14ac:dyDescent="0.3">
      <c r="A5942" s="18" t="str">
        <f t="shared" si="368"/>
        <v>OFF - Agricultural - Other Agricultural Equipment_1995_300</v>
      </c>
      <c r="B5942" s="1" t="s">
        <v>40</v>
      </c>
      <c r="C5942" s="1">
        <v>2020</v>
      </c>
      <c r="D5942" s="1" t="s">
        <v>117</v>
      </c>
      <c r="E5942" s="1">
        <v>1995</v>
      </c>
      <c r="F5942" s="1">
        <v>300</v>
      </c>
      <c r="G5942" s="1" t="s">
        <v>12</v>
      </c>
      <c r="H5942" s="1">
        <v>1.26197726543679E-9</v>
      </c>
      <c r="I5942" s="1">
        <v>1.1607666887487599E-9</v>
      </c>
      <c r="J5942" s="1">
        <v>1.3887289999999999E-9</v>
      </c>
      <c r="K5942" s="1">
        <v>1.7659619999999999E-8</v>
      </c>
      <c r="L5942" s="1">
        <v>1.0917980000000001E-8</v>
      </c>
      <c r="M5942" s="1">
        <v>6.2519299999999998E-7</v>
      </c>
      <c r="N5942" s="1">
        <v>4.6120788000000001E-11</v>
      </c>
      <c r="O5942" s="1">
        <v>3.4846817599999999E-11</v>
      </c>
      <c r="P5942" s="1">
        <v>6.3909320000000001E-12</v>
      </c>
      <c r="Q5942" s="1">
        <v>0</v>
      </c>
      <c r="R5942" s="1">
        <v>0</v>
      </c>
      <c r="S5942" s="1">
        <v>0</v>
      </c>
      <c r="T5942" s="1">
        <v>0</v>
      </c>
      <c r="U5942" s="1">
        <v>0</v>
      </c>
      <c r="V5942" s="1">
        <f t="shared" si="369"/>
        <v>0</v>
      </c>
      <c r="W5942" s="1">
        <f t="shared" si="370"/>
        <v>0</v>
      </c>
      <c r="X5942" s="1" t="e">
        <f t="shared" si="371"/>
        <v>#DIV/0!</v>
      </c>
    </row>
    <row r="5943" spans="1:24" hidden="1" x14ac:dyDescent="0.3">
      <c r="A5943" s="18" t="str">
        <f t="shared" si="368"/>
        <v>OFF - Agricultural - Other Agricultural Equipment_1996_50</v>
      </c>
      <c r="B5943" s="1" t="s">
        <v>40</v>
      </c>
      <c r="C5943" s="1">
        <v>2020</v>
      </c>
      <c r="D5943" s="1" t="s">
        <v>117</v>
      </c>
      <c r="E5943" s="1">
        <v>1996</v>
      </c>
      <c r="F5943" s="1">
        <v>50</v>
      </c>
      <c r="G5943" s="1" t="s">
        <v>12</v>
      </c>
      <c r="H5943" s="1">
        <v>7.4221469795236203E-9</v>
      </c>
      <c r="I5943" s="1">
        <v>6.8268907917658302E-9</v>
      </c>
      <c r="J5943" s="1">
        <v>8.1676200000000004E-9</v>
      </c>
      <c r="K5943" s="1">
        <v>1.6437999999999999E-7</v>
      </c>
      <c r="L5943" s="1">
        <v>1.354776E-8</v>
      </c>
      <c r="M5943" s="1">
        <v>1.362121E-6</v>
      </c>
      <c r="N5943" s="1">
        <v>9.3903389999999999E-11</v>
      </c>
      <c r="O5943" s="1">
        <v>7.0949228000000005E-11</v>
      </c>
      <c r="P5943" s="1">
        <v>1.6560910000000001E-11</v>
      </c>
      <c r="Q5943" s="1">
        <v>0</v>
      </c>
      <c r="R5943" s="1">
        <v>0</v>
      </c>
      <c r="S5943" s="1">
        <v>0</v>
      </c>
      <c r="T5943" s="1">
        <v>0</v>
      </c>
      <c r="U5943" s="1">
        <v>0</v>
      </c>
      <c r="V5943" s="1">
        <f t="shared" si="369"/>
        <v>0</v>
      </c>
      <c r="W5943" s="1">
        <f t="shared" si="370"/>
        <v>0</v>
      </c>
      <c r="X5943" s="1" t="e">
        <f t="shared" si="371"/>
        <v>#DIV/0!</v>
      </c>
    </row>
    <row r="5944" spans="1:24" hidden="1" x14ac:dyDescent="0.3">
      <c r="A5944" s="18" t="str">
        <f t="shared" si="368"/>
        <v>OFF - Agricultural - Other Agricultural Equipment_1996_100</v>
      </c>
      <c r="B5944" s="1" t="s">
        <v>40</v>
      </c>
      <c r="C5944" s="1">
        <v>2020</v>
      </c>
      <c r="D5944" s="1" t="s">
        <v>117</v>
      </c>
      <c r="E5944" s="1">
        <v>1996</v>
      </c>
      <c r="F5944" s="1">
        <v>100</v>
      </c>
      <c r="G5944" s="1" t="s">
        <v>12</v>
      </c>
      <c r="H5944" s="1">
        <v>6.9404183239598006E-8</v>
      </c>
      <c r="I5944" s="1">
        <v>6.3837967743782204E-8</v>
      </c>
      <c r="J5944" s="1">
        <v>7.6375069999999996E-8</v>
      </c>
      <c r="K5944" s="1">
        <v>1.0874360000000001E-6</v>
      </c>
      <c r="L5944" s="1">
        <v>2.6800070000000002E-7</v>
      </c>
      <c r="M5944" s="1">
        <v>1.8023899999999999E-5</v>
      </c>
      <c r="N5944" s="1">
        <v>1.25666909999999E-9</v>
      </c>
      <c r="O5944" s="1">
        <v>9.4948332000000002E-10</v>
      </c>
      <c r="P5944" s="1">
        <v>1.74136E-10</v>
      </c>
      <c r="Q5944" s="1">
        <v>0</v>
      </c>
      <c r="R5944" s="1">
        <v>0</v>
      </c>
      <c r="S5944" s="1">
        <v>0</v>
      </c>
      <c r="T5944" s="1">
        <v>0</v>
      </c>
      <c r="U5944" s="1">
        <v>0</v>
      </c>
      <c r="V5944" s="1">
        <f t="shared" si="369"/>
        <v>0</v>
      </c>
      <c r="W5944" s="1">
        <f t="shared" si="370"/>
        <v>0</v>
      </c>
      <c r="X5944" s="1" t="e">
        <f t="shared" si="371"/>
        <v>#DIV/0!</v>
      </c>
    </row>
    <row r="5945" spans="1:24" hidden="1" x14ac:dyDescent="0.3">
      <c r="A5945" s="18" t="str">
        <f t="shared" si="368"/>
        <v>OFF - Agricultural - Other Agricultural Equipment_1996_175</v>
      </c>
      <c r="B5945" s="1" t="s">
        <v>40</v>
      </c>
      <c r="C5945" s="1">
        <v>2020</v>
      </c>
      <c r="D5945" s="1" t="s">
        <v>117</v>
      </c>
      <c r="E5945" s="1">
        <v>1996</v>
      </c>
      <c r="F5945" s="1">
        <v>175</v>
      </c>
      <c r="G5945" s="1" t="s">
        <v>12</v>
      </c>
      <c r="H5945" s="1">
        <v>7.9338791155166208E-9</v>
      </c>
      <c r="I5945" s="1">
        <v>7.2975820104521899E-9</v>
      </c>
      <c r="J5945" s="1">
        <v>8.7307500000000003E-9</v>
      </c>
      <c r="K5945" s="1">
        <v>1.10872E-7</v>
      </c>
      <c r="L5945" s="1">
        <v>6.8761859999999999E-8</v>
      </c>
      <c r="M5945" s="1">
        <v>4.0565780000000001E-6</v>
      </c>
      <c r="N5945" s="1">
        <v>2.9081348999999999E-10</v>
      </c>
      <c r="O5945" s="1">
        <v>2.19725748E-10</v>
      </c>
      <c r="P5945" s="1">
        <v>4.0297859999999998E-11</v>
      </c>
      <c r="Q5945" s="1">
        <v>0</v>
      </c>
      <c r="R5945" s="1">
        <v>0</v>
      </c>
      <c r="S5945" s="1">
        <v>0</v>
      </c>
      <c r="T5945" s="1">
        <v>0</v>
      </c>
      <c r="U5945" s="1">
        <v>0</v>
      </c>
      <c r="V5945" s="1">
        <f t="shared" si="369"/>
        <v>0</v>
      </c>
      <c r="W5945" s="1">
        <f t="shared" si="370"/>
        <v>0</v>
      </c>
      <c r="X5945" s="1" t="e">
        <f t="shared" si="371"/>
        <v>#DIV/0!</v>
      </c>
    </row>
    <row r="5946" spans="1:24" hidden="1" x14ac:dyDescent="0.3">
      <c r="A5946" s="18" t="str">
        <f t="shared" si="368"/>
        <v>OFF - Agricultural - Other Agricultural Equipment_1996_300</v>
      </c>
      <c r="B5946" s="1" t="s">
        <v>40</v>
      </c>
      <c r="C5946" s="1">
        <v>2020</v>
      </c>
      <c r="D5946" s="1" t="s">
        <v>117</v>
      </c>
      <c r="E5946" s="1">
        <v>1996</v>
      </c>
      <c r="F5946" s="1">
        <v>300</v>
      </c>
      <c r="G5946" s="1" t="s">
        <v>12</v>
      </c>
      <c r="H5946" s="1">
        <v>5.33037360544291E-9</v>
      </c>
      <c r="I5946" s="1">
        <v>4.9028776422863902E-9</v>
      </c>
      <c r="J5946" s="1">
        <v>5.8657510000000003E-9</v>
      </c>
      <c r="K5946" s="1">
        <v>7.4489279999999996E-8</v>
      </c>
      <c r="L5946" s="1">
        <v>4.6197630000000002E-8</v>
      </c>
      <c r="M5946" s="1">
        <v>2.648524E-6</v>
      </c>
      <c r="N5946" s="1">
        <v>1.9538289E-10</v>
      </c>
      <c r="O5946" s="1">
        <v>1.47622628E-10</v>
      </c>
      <c r="P5946" s="1">
        <v>2.7074100000000002E-11</v>
      </c>
      <c r="Q5946" s="1">
        <v>0</v>
      </c>
      <c r="R5946" s="1">
        <v>0</v>
      </c>
      <c r="S5946" s="1">
        <v>0</v>
      </c>
      <c r="T5946" s="1">
        <v>0</v>
      </c>
      <c r="U5946" s="1">
        <v>0</v>
      </c>
      <c r="V5946" s="1">
        <f t="shared" si="369"/>
        <v>0</v>
      </c>
      <c r="W5946" s="1">
        <f t="shared" si="370"/>
        <v>0</v>
      </c>
      <c r="X5946" s="1" t="e">
        <f t="shared" si="371"/>
        <v>#DIV/0!</v>
      </c>
    </row>
    <row r="5947" spans="1:24" hidden="1" x14ac:dyDescent="0.3">
      <c r="A5947" s="18" t="str">
        <f t="shared" si="368"/>
        <v>OFF - Agricultural - Other Agricultural Equipment_1997_50</v>
      </c>
      <c r="B5947" s="1" t="s">
        <v>40</v>
      </c>
      <c r="C5947" s="1">
        <v>2020</v>
      </c>
      <c r="D5947" s="1" t="s">
        <v>117</v>
      </c>
      <c r="E5947" s="1">
        <v>1997</v>
      </c>
      <c r="F5947" s="1">
        <v>50</v>
      </c>
      <c r="G5947" s="1" t="s">
        <v>12</v>
      </c>
      <c r="H5947" s="1">
        <v>1.47769026724788E-8</v>
      </c>
      <c r="I5947" s="1">
        <v>1.3591795078146E-8</v>
      </c>
      <c r="J5947" s="1">
        <v>1.6261080000000002E-8</v>
      </c>
      <c r="K5947" s="1">
        <v>3.284961E-7</v>
      </c>
      <c r="L5947" s="1">
        <v>2.7231999999999999E-8</v>
      </c>
      <c r="M5947" s="1">
        <v>2.73966E-6</v>
      </c>
      <c r="N5947" s="1">
        <v>1.8886977E-10</v>
      </c>
      <c r="O5947" s="1">
        <v>1.42701604E-10</v>
      </c>
      <c r="P5947" s="1">
        <v>3.3309279999999997E-11</v>
      </c>
      <c r="Q5947" s="1">
        <v>0</v>
      </c>
      <c r="R5947" s="1">
        <v>0</v>
      </c>
      <c r="S5947" s="1">
        <v>0</v>
      </c>
      <c r="T5947" s="1">
        <v>0</v>
      </c>
      <c r="U5947" s="1">
        <v>0</v>
      </c>
      <c r="V5947" s="1">
        <f t="shared" si="369"/>
        <v>0</v>
      </c>
      <c r="W5947" s="1">
        <f t="shared" si="370"/>
        <v>0</v>
      </c>
      <c r="X5947" s="1" t="e">
        <f t="shared" si="371"/>
        <v>#DIV/0!</v>
      </c>
    </row>
    <row r="5948" spans="1:24" hidden="1" x14ac:dyDescent="0.3">
      <c r="A5948" s="18" t="str">
        <f t="shared" si="368"/>
        <v>OFF - Agricultural - Other Agricultural Equipment_1997_100</v>
      </c>
      <c r="B5948" s="1" t="s">
        <v>40</v>
      </c>
      <c r="C5948" s="1">
        <v>2020</v>
      </c>
      <c r="D5948" s="1" t="s">
        <v>117</v>
      </c>
      <c r="E5948" s="1">
        <v>1997</v>
      </c>
      <c r="F5948" s="1">
        <v>100</v>
      </c>
      <c r="G5948" s="1" t="s">
        <v>12</v>
      </c>
      <c r="H5948" s="1">
        <v>1.38182398115661E-7</v>
      </c>
      <c r="I5948" s="1">
        <v>1.27100169786785E-7</v>
      </c>
      <c r="J5948" s="1">
        <v>1.520613E-7</v>
      </c>
      <c r="K5948" s="1">
        <v>2.1720670000000001E-6</v>
      </c>
      <c r="L5948" s="1">
        <v>5.3870050000000004E-7</v>
      </c>
      <c r="M5948" s="1">
        <v>3.6251780000000003E-5</v>
      </c>
      <c r="N5948" s="1">
        <v>2.5275608999999899E-9</v>
      </c>
      <c r="O5948" s="1">
        <v>1.90971268E-9</v>
      </c>
      <c r="P5948" s="1">
        <v>3.5024279999999999E-10</v>
      </c>
      <c r="Q5948" s="1">
        <v>0</v>
      </c>
      <c r="R5948" s="1">
        <v>0</v>
      </c>
      <c r="S5948" s="1">
        <v>0</v>
      </c>
      <c r="T5948" s="1">
        <v>0</v>
      </c>
      <c r="U5948" s="1">
        <v>0</v>
      </c>
      <c r="V5948" s="1">
        <f t="shared" si="369"/>
        <v>0</v>
      </c>
      <c r="W5948" s="1">
        <f t="shared" si="370"/>
        <v>0</v>
      </c>
      <c r="X5948" s="1" t="e">
        <f t="shared" si="371"/>
        <v>#DIV/0!</v>
      </c>
    </row>
    <row r="5949" spans="1:24" hidden="1" x14ac:dyDescent="0.3">
      <c r="A5949" s="18" t="str">
        <f t="shared" si="368"/>
        <v>OFF - Agricultural - Other Agricultural Equipment_1997_175</v>
      </c>
      <c r="B5949" s="1" t="s">
        <v>40</v>
      </c>
      <c r="C5949" s="1">
        <v>2020</v>
      </c>
      <c r="D5949" s="1" t="s">
        <v>117</v>
      </c>
      <c r="E5949" s="1">
        <v>1997</v>
      </c>
      <c r="F5949" s="1">
        <v>175</v>
      </c>
      <c r="G5949" s="1" t="s">
        <v>12</v>
      </c>
      <c r="H5949" s="1">
        <v>1.5910341236542799E-8</v>
      </c>
      <c r="I5949" s="1">
        <v>1.46343318693721E-8</v>
      </c>
      <c r="J5949" s="1">
        <v>1.7508359999999999E-8</v>
      </c>
      <c r="K5949" s="1">
        <v>2.220328E-7</v>
      </c>
      <c r="L5949" s="1">
        <v>1.3813880000000001E-7</v>
      </c>
      <c r="M5949" s="1">
        <v>8.1590769999999999E-6</v>
      </c>
      <c r="N5949" s="1">
        <v>5.8491882E-10</v>
      </c>
      <c r="O5949" s="1">
        <v>4.4193866399999998E-10</v>
      </c>
      <c r="P5949" s="1">
        <v>8.1051889999999999E-11</v>
      </c>
      <c r="Q5949" s="1">
        <v>0</v>
      </c>
      <c r="R5949" s="1">
        <v>0</v>
      </c>
      <c r="S5949" s="1">
        <v>0</v>
      </c>
      <c r="T5949" s="1">
        <v>0</v>
      </c>
      <c r="U5949" s="1">
        <v>0</v>
      </c>
      <c r="V5949" s="1">
        <f t="shared" si="369"/>
        <v>0</v>
      </c>
      <c r="W5949" s="1">
        <f t="shared" si="370"/>
        <v>0</v>
      </c>
      <c r="X5949" s="1" t="e">
        <f t="shared" si="371"/>
        <v>#DIV/0!</v>
      </c>
    </row>
    <row r="5950" spans="1:24" hidden="1" x14ac:dyDescent="0.3">
      <c r="A5950" s="18" t="str">
        <f t="shared" si="368"/>
        <v>OFF - Agricultural - Other Agricultural Equipment_1997_300</v>
      </c>
      <c r="B5950" s="1" t="s">
        <v>40</v>
      </c>
      <c r="C5950" s="1">
        <v>2020</v>
      </c>
      <c r="D5950" s="1" t="s">
        <v>117</v>
      </c>
      <c r="E5950" s="1">
        <v>1997</v>
      </c>
      <c r="F5950" s="1">
        <v>300</v>
      </c>
      <c r="G5950" s="1" t="s">
        <v>12</v>
      </c>
      <c r="H5950" s="1">
        <v>1.0689333983982701E-8</v>
      </c>
      <c r="I5950" s="1">
        <v>9.8320493984673294E-9</v>
      </c>
      <c r="J5950" s="1">
        <v>1.176296E-8</v>
      </c>
      <c r="K5950" s="1">
        <v>1.4917249999999999E-7</v>
      </c>
      <c r="L5950" s="1">
        <v>9.2808329999999999E-8</v>
      </c>
      <c r="M5950" s="1">
        <v>5.3270209999999999E-6</v>
      </c>
      <c r="N5950" s="1">
        <v>3.9297690000000002E-10</v>
      </c>
      <c r="O5950" s="1">
        <v>2.9691587999999999E-10</v>
      </c>
      <c r="P5950" s="1">
        <v>5.4454600000000003E-11</v>
      </c>
      <c r="Q5950" s="1">
        <v>0</v>
      </c>
      <c r="R5950" s="1">
        <v>0</v>
      </c>
      <c r="S5950" s="1">
        <v>0</v>
      </c>
      <c r="T5950" s="1">
        <v>0</v>
      </c>
      <c r="U5950" s="1">
        <v>0</v>
      </c>
      <c r="V5950" s="1">
        <f t="shared" si="369"/>
        <v>0</v>
      </c>
      <c r="W5950" s="1">
        <f t="shared" si="370"/>
        <v>0</v>
      </c>
      <c r="X5950" s="1" t="e">
        <f t="shared" si="371"/>
        <v>#DIV/0!</v>
      </c>
    </row>
    <row r="5951" spans="1:24" hidden="1" x14ac:dyDescent="0.3">
      <c r="A5951" s="18" t="str">
        <f t="shared" si="368"/>
        <v>OFF - Agricultural - Other Agricultural Equipment_1998_50</v>
      </c>
      <c r="B5951" s="1" t="s">
        <v>40</v>
      </c>
      <c r="C5951" s="1">
        <v>2020</v>
      </c>
      <c r="D5951" s="1" t="s">
        <v>117</v>
      </c>
      <c r="E5951" s="1">
        <v>1998</v>
      </c>
      <c r="F5951" s="1">
        <v>50</v>
      </c>
      <c r="G5951" s="1" t="s">
        <v>12</v>
      </c>
      <c r="H5951" s="1">
        <v>6.3517096358816699E-8</v>
      </c>
      <c r="I5951" s="1">
        <v>5.8423025230839597E-8</v>
      </c>
      <c r="J5951" s="1">
        <v>6.9896689999999994E-8</v>
      </c>
      <c r="K5951" s="1">
        <v>1.5154600000000001E-6</v>
      </c>
      <c r="L5951" s="1">
        <v>1.1321000000000001E-7</v>
      </c>
      <c r="M5951" s="1">
        <v>1.011337E-5</v>
      </c>
      <c r="N5951" s="1">
        <v>6.9720641999999999E-10</v>
      </c>
      <c r="O5951" s="1">
        <v>5.2677818399999995E-10</v>
      </c>
      <c r="P5951" s="1">
        <v>1.2296009999999999E-10</v>
      </c>
      <c r="Q5951" s="1">
        <v>0</v>
      </c>
      <c r="R5951" s="1">
        <v>0</v>
      </c>
      <c r="S5951" s="1">
        <v>0</v>
      </c>
      <c r="T5951" s="1">
        <v>0</v>
      </c>
      <c r="U5951" s="1">
        <v>0</v>
      </c>
      <c r="V5951" s="1">
        <f t="shared" si="369"/>
        <v>0</v>
      </c>
      <c r="W5951" s="1">
        <f t="shared" si="370"/>
        <v>0</v>
      </c>
      <c r="X5951" s="1" t="e">
        <f t="shared" si="371"/>
        <v>#DIV/0!</v>
      </c>
    </row>
    <row r="5952" spans="1:24" hidden="1" x14ac:dyDescent="0.3">
      <c r="A5952" s="18" t="str">
        <f t="shared" si="368"/>
        <v>OFF - Agricultural - Other Agricultural Equipment_1998_100</v>
      </c>
      <c r="B5952" s="1" t="s">
        <v>40</v>
      </c>
      <c r="C5952" s="1">
        <v>2020</v>
      </c>
      <c r="D5952" s="1" t="s">
        <v>117</v>
      </c>
      <c r="E5952" s="1">
        <v>1998</v>
      </c>
      <c r="F5952" s="1">
        <v>100</v>
      </c>
      <c r="G5952" s="1" t="s">
        <v>12</v>
      </c>
      <c r="H5952" s="1">
        <v>5.9398285593295005E-7</v>
      </c>
      <c r="I5952" s="1">
        <v>5.4634543088712705E-7</v>
      </c>
      <c r="J5952" s="1">
        <v>6.5364190000000003E-7</v>
      </c>
      <c r="K5952" s="1">
        <v>1.001551E-5</v>
      </c>
      <c r="L5952" s="1">
        <v>2.2395069999999999E-6</v>
      </c>
      <c r="M5952" s="1">
        <v>1.3382229999999999E-4</v>
      </c>
      <c r="N5952" s="1">
        <v>9.3304079999999992E-9</v>
      </c>
      <c r="O5952" s="1">
        <v>7.0496416000000002E-9</v>
      </c>
      <c r="P5952" s="1">
        <v>1.29291E-9</v>
      </c>
      <c r="Q5952" s="1">
        <v>2.5573622413445701E-9</v>
      </c>
      <c r="R5952" s="1">
        <v>7.3</v>
      </c>
      <c r="S5952" s="1">
        <v>0</v>
      </c>
      <c r="T5952" s="1">
        <v>0.01</v>
      </c>
      <c r="U5952" s="1">
        <v>0</v>
      </c>
      <c r="V5952" s="1">
        <f t="shared" si="369"/>
        <v>0</v>
      </c>
      <c r="W5952" s="1">
        <f t="shared" si="370"/>
        <v>0</v>
      </c>
      <c r="X5952" s="1">
        <f t="shared" si="371"/>
        <v>0</v>
      </c>
    </row>
    <row r="5953" spans="1:24" hidden="1" x14ac:dyDescent="0.3">
      <c r="A5953" s="18" t="str">
        <f t="shared" si="368"/>
        <v>OFF - Agricultural - Other Agricultural Equipment_1998_175</v>
      </c>
      <c r="B5953" s="1" t="s">
        <v>40</v>
      </c>
      <c r="C5953" s="1">
        <v>2020</v>
      </c>
      <c r="D5953" s="1" t="s">
        <v>117</v>
      </c>
      <c r="E5953" s="1">
        <v>1998</v>
      </c>
      <c r="F5953" s="1">
        <v>175</v>
      </c>
      <c r="G5953" s="1" t="s">
        <v>12</v>
      </c>
      <c r="H5953" s="1">
        <v>6.8891969477635697E-8</v>
      </c>
      <c r="I5953" s="1">
        <v>6.3366833525529301E-8</v>
      </c>
      <c r="J5953" s="1">
        <v>7.5811409999999995E-8</v>
      </c>
      <c r="K5953" s="1">
        <v>1.026492E-6</v>
      </c>
      <c r="L5953" s="1">
        <v>5.7395310000000005E-7</v>
      </c>
      <c r="M5953" s="1">
        <v>3.0118979999999999E-5</v>
      </c>
      <c r="N5953" s="1">
        <v>2.1592098E-9</v>
      </c>
      <c r="O5953" s="1">
        <v>1.6314029599999999E-9</v>
      </c>
      <c r="P5953" s="1">
        <v>2.9920050000000002E-10</v>
      </c>
      <c r="Q5953" s="1">
        <v>0</v>
      </c>
      <c r="R5953" s="1">
        <v>0</v>
      </c>
      <c r="S5953" s="1">
        <v>0</v>
      </c>
      <c r="T5953" s="1">
        <v>0</v>
      </c>
      <c r="U5953" s="1">
        <v>0</v>
      </c>
      <c r="V5953" s="1">
        <f t="shared" si="369"/>
        <v>0</v>
      </c>
      <c r="W5953" s="1">
        <f t="shared" si="370"/>
        <v>0</v>
      </c>
      <c r="X5953" s="1" t="e">
        <f t="shared" si="371"/>
        <v>#DIV/0!</v>
      </c>
    </row>
    <row r="5954" spans="1:24" hidden="1" x14ac:dyDescent="0.3">
      <c r="A5954" s="18" t="str">
        <f t="shared" si="368"/>
        <v>OFF - Agricultural - Other Agricultural Equipment_1998_300</v>
      </c>
      <c r="B5954" s="1" t="s">
        <v>40</v>
      </c>
      <c r="C5954" s="1">
        <v>2020</v>
      </c>
      <c r="D5954" s="1" t="s">
        <v>117</v>
      </c>
      <c r="E5954" s="1">
        <v>1998</v>
      </c>
      <c r="F5954" s="1">
        <v>300</v>
      </c>
      <c r="G5954" s="1" t="s">
        <v>12</v>
      </c>
      <c r="H5954" s="1">
        <v>4.6284973542377102E-8</v>
      </c>
      <c r="I5954" s="1">
        <v>4.2572918664278502E-8</v>
      </c>
      <c r="J5954" s="1">
        <v>5.0933789999999997E-8</v>
      </c>
      <c r="K5954" s="1">
        <v>6.8964720000000005E-7</v>
      </c>
      <c r="L5954" s="1">
        <v>3.8560969999999999E-7</v>
      </c>
      <c r="M5954" s="1">
        <v>1.9664540000000001E-5</v>
      </c>
      <c r="N5954" s="1">
        <v>1.4506622999999999E-9</v>
      </c>
      <c r="O5954" s="1">
        <v>1.09605596E-9</v>
      </c>
      <c r="P5954" s="1">
        <v>2.010175E-10</v>
      </c>
      <c r="Q5954" s="1">
        <v>0</v>
      </c>
      <c r="R5954" s="1">
        <v>0</v>
      </c>
      <c r="S5954" s="1">
        <v>0</v>
      </c>
      <c r="T5954" s="1">
        <v>0</v>
      </c>
      <c r="U5954" s="1">
        <v>0</v>
      </c>
      <c r="V5954" s="1">
        <f t="shared" si="369"/>
        <v>0</v>
      </c>
      <c r="W5954" s="1">
        <f t="shared" si="370"/>
        <v>0</v>
      </c>
      <c r="X5954" s="1" t="e">
        <f t="shared" si="371"/>
        <v>#DIV/0!</v>
      </c>
    </row>
    <row r="5955" spans="1:24" hidden="1" x14ac:dyDescent="0.3">
      <c r="A5955" s="18" t="str">
        <f t="shared" si="368"/>
        <v>OFF - Agricultural - Other Agricultural Equipment_1999_25</v>
      </c>
      <c r="B5955" s="1" t="s">
        <v>40</v>
      </c>
      <c r="C5955" s="1">
        <v>2020</v>
      </c>
      <c r="D5955" s="1" t="s">
        <v>117</v>
      </c>
      <c r="E5955" s="1">
        <v>1999</v>
      </c>
      <c r="F5955" s="1">
        <v>25</v>
      </c>
      <c r="G5955" s="1" t="s">
        <v>5</v>
      </c>
      <c r="H5955" s="1">
        <v>7.2833888888888795E-8</v>
      </c>
      <c r="I5955" s="1">
        <v>8.6678347107437995E-8</v>
      </c>
      <c r="J5955" s="1">
        <v>1.048808E-7</v>
      </c>
      <c r="K5955" s="1">
        <v>2.3695210000000001E-7</v>
      </c>
      <c r="L5955" s="1">
        <v>3.108887E-7</v>
      </c>
      <c r="M5955" s="1">
        <v>2.693197E-5</v>
      </c>
      <c r="N5955" s="1">
        <v>2.881337E-8</v>
      </c>
      <c r="O5955" s="1">
        <v>2.6508300400000001E-8</v>
      </c>
      <c r="P5955" s="1">
        <v>3.4171559999999998E-10</v>
      </c>
      <c r="Q5955" s="1">
        <v>0</v>
      </c>
      <c r="R5955" s="1">
        <v>0</v>
      </c>
      <c r="S5955" s="1">
        <v>0</v>
      </c>
      <c r="T5955" s="1">
        <v>0</v>
      </c>
      <c r="U5955" s="1">
        <v>0</v>
      </c>
      <c r="V5955" s="1">
        <f t="shared" si="369"/>
        <v>0</v>
      </c>
      <c r="W5955" s="1">
        <f t="shared" si="370"/>
        <v>0</v>
      </c>
      <c r="X5955" s="1" t="e">
        <f t="shared" si="371"/>
        <v>#DIV/0!</v>
      </c>
    </row>
    <row r="5956" spans="1:24" hidden="1" x14ac:dyDescent="0.3">
      <c r="A5956" s="18" t="str">
        <f t="shared" si="368"/>
        <v>OFF - Agricultural - Other Agricultural Equipment_1999_50</v>
      </c>
      <c r="B5956" s="1" t="s">
        <v>40</v>
      </c>
      <c r="C5956" s="1">
        <v>2020</v>
      </c>
      <c r="D5956" s="1" t="s">
        <v>117</v>
      </c>
      <c r="E5956" s="1">
        <v>1999</v>
      </c>
      <c r="F5956" s="1">
        <v>50</v>
      </c>
      <c r="G5956" s="1" t="s">
        <v>12</v>
      </c>
      <c r="H5956" s="1">
        <v>9.2527436777504193E-8</v>
      </c>
      <c r="I5956" s="1">
        <v>8.5106736347948394E-8</v>
      </c>
      <c r="J5956" s="1">
        <v>1.018208E-7</v>
      </c>
      <c r="K5956" s="1">
        <v>2.2161919999999998E-6</v>
      </c>
      <c r="L5956" s="1">
        <v>1.6653860000000001E-7</v>
      </c>
      <c r="M5956" s="1">
        <v>1.4886579999999999E-5</v>
      </c>
      <c r="N5956" s="1">
        <v>1.0262673E-9</v>
      </c>
      <c r="O5956" s="1">
        <v>7.7540195999999997E-10</v>
      </c>
      <c r="P5956" s="1">
        <v>1.809937E-10</v>
      </c>
      <c r="Q5956" s="1">
        <v>0</v>
      </c>
      <c r="R5956" s="1">
        <v>0</v>
      </c>
      <c r="S5956" s="1">
        <v>0</v>
      </c>
      <c r="T5956" s="1">
        <v>0</v>
      </c>
      <c r="U5956" s="1">
        <v>0</v>
      </c>
      <c r="V5956" s="1">
        <f t="shared" si="369"/>
        <v>0</v>
      </c>
      <c r="W5956" s="1">
        <f t="shared" si="370"/>
        <v>0</v>
      </c>
      <c r="X5956" s="1" t="e">
        <f t="shared" si="371"/>
        <v>#DIV/0!</v>
      </c>
    </row>
    <row r="5957" spans="1:24" hidden="1" x14ac:dyDescent="0.3">
      <c r="A5957" s="18" t="str">
        <f t="shared" si="368"/>
        <v>OFF - Agricultural - Other Agricultural Equipment_1999_100</v>
      </c>
      <c r="B5957" s="1" t="s">
        <v>40</v>
      </c>
      <c r="C5957" s="1">
        <v>2020</v>
      </c>
      <c r="D5957" s="1" t="s">
        <v>117</v>
      </c>
      <c r="E5957" s="1">
        <v>1999</v>
      </c>
      <c r="F5957" s="1">
        <v>100</v>
      </c>
      <c r="G5957" s="1" t="s">
        <v>12</v>
      </c>
      <c r="H5957" s="1">
        <v>8.6530266557255703E-7</v>
      </c>
      <c r="I5957" s="1">
        <v>7.9590539179363805E-7</v>
      </c>
      <c r="J5957" s="1">
        <v>9.5221280000000002E-7</v>
      </c>
      <c r="K5957" s="1">
        <v>1.4639259999999999E-5</v>
      </c>
      <c r="L5957" s="1">
        <v>3.2944440000000001E-6</v>
      </c>
      <c r="M5957" s="1">
        <v>1.9698250000000001E-4</v>
      </c>
      <c r="N5957" s="1">
        <v>1.373409E-8</v>
      </c>
      <c r="O5957" s="1">
        <v>1.0376868E-8</v>
      </c>
      <c r="P5957" s="1">
        <v>1.9031249999999999E-9</v>
      </c>
      <c r="Q5957" s="1">
        <v>2.5573622413445701E-9</v>
      </c>
      <c r="R5957" s="1">
        <v>7.3</v>
      </c>
      <c r="S5957" s="1">
        <v>3.65</v>
      </c>
      <c r="T5957" s="1">
        <v>0.02</v>
      </c>
      <c r="U5957" s="1">
        <v>244.55</v>
      </c>
      <c r="V5957" s="1">
        <f t="shared" si="369"/>
        <v>1.0776615312222531</v>
      </c>
      <c r="W5957" s="1">
        <f t="shared" si="370"/>
        <v>4.4607004829620305</v>
      </c>
      <c r="X5957" s="1">
        <f t="shared" si="371"/>
        <v>182.5</v>
      </c>
    </row>
    <row r="5958" spans="1:24" hidden="1" x14ac:dyDescent="0.3">
      <c r="A5958" s="18" t="str">
        <f t="shared" si="368"/>
        <v>OFF - Agricultural - Other Agricultural Equipment_1999_175</v>
      </c>
      <c r="B5958" s="1" t="s">
        <v>40</v>
      </c>
      <c r="C5958" s="1">
        <v>2020</v>
      </c>
      <c r="D5958" s="1" t="s">
        <v>117</v>
      </c>
      <c r="E5958" s="1">
        <v>1999</v>
      </c>
      <c r="F5958" s="1">
        <v>175</v>
      </c>
      <c r="G5958" s="1" t="s">
        <v>12</v>
      </c>
      <c r="H5958" s="1">
        <v>1.0110492267177E-7</v>
      </c>
      <c r="I5958" s="1">
        <v>9.2996307873494094E-8</v>
      </c>
      <c r="J5958" s="1">
        <v>1.1125979999999999E-7</v>
      </c>
      <c r="K5958" s="1">
        <v>1.5043609999999999E-6</v>
      </c>
      <c r="L5958" s="1">
        <v>8.4384100000000005E-7</v>
      </c>
      <c r="M5958" s="1">
        <v>4.4334210000000001E-5</v>
      </c>
      <c r="N5958" s="1">
        <v>3.1782906E-9</v>
      </c>
      <c r="O5958" s="1">
        <v>2.40137512E-9</v>
      </c>
      <c r="P5958" s="1">
        <v>4.4041389999999998E-10</v>
      </c>
      <c r="Q5958" s="1">
        <v>0</v>
      </c>
      <c r="R5958" s="1">
        <v>0</v>
      </c>
      <c r="S5958" s="1">
        <v>0</v>
      </c>
      <c r="T5958" s="1">
        <v>0</v>
      </c>
      <c r="U5958" s="1">
        <v>0</v>
      </c>
      <c r="V5958" s="1">
        <f t="shared" si="369"/>
        <v>0</v>
      </c>
      <c r="W5958" s="1">
        <f t="shared" si="370"/>
        <v>0</v>
      </c>
      <c r="X5958" s="1" t="e">
        <f t="shared" si="371"/>
        <v>#DIV/0!</v>
      </c>
    </row>
    <row r="5959" spans="1:24" hidden="1" x14ac:dyDescent="0.3">
      <c r="A5959" s="18" t="str">
        <f t="shared" si="368"/>
        <v>OFF - Agricultural - Other Agricultural Equipment_1999_300</v>
      </c>
      <c r="B5959" s="1" t="s">
        <v>40</v>
      </c>
      <c r="C5959" s="1">
        <v>2020</v>
      </c>
      <c r="D5959" s="1" t="s">
        <v>117</v>
      </c>
      <c r="E5959" s="1">
        <v>1999</v>
      </c>
      <c r="F5959" s="1">
        <v>300</v>
      </c>
      <c r="G5959" s="1" t="s">
        <v>12</v>
      </c>
      <c r="H5959" s="1">
        <v>6.7927218137488701E-8</v>
      </c>
      <c r="I5959" s="1">
        <v>6.2479455242862103E-8</v>
      </c>
      <c r="J5959" s="1">
        <v>7.4749759999999994E-8</v>
      </c>
      <c r="K5959" s="1">
        <v>1.010703E-6</v>
      </c>
      <c r="L5959" s="1">
        <v>5.6693360000000004E-7</v>
      </c>
      <c r="M5959" s="1">
        <v>2.8945589999999999E-5</v>
      </c>
      <c r="N5959" s="1">
        <v>2.1353309999999998E-9</v>
      </c>
      <c r="O5959" s="1">
        <v>1.6133612000000001E-9</v>
      </c>
      <c r="P5959" s="1">
        <v>2.9589159999999999E-10</v>
      </c>
      <c r="Q5959" s="1">
        <v>0</v>
      </c>
      <c r="R5959" s="1">
        <v>0</v>
      </c>
      <c r="S5959" s="1">
        <v>0</v>
      </c>
      <c r="T5959" s="1">
        <v>0</v>
      </c>
      <c r="U5959" s="1">
        <v>0</v>
      </c>
      <c r="V5959" s="1">
        <f t="shared" si="369"/>
        <v>0</v>
      </c>
      <c r="W5959" s="1">
        <f t="shared" si="370"/>
        <v>0</v>
      </c>
      <c r="X5959" s="1" t="e">
        <f t="shared" si="371"/>
        <v>#DIV/0!</v>
      </c>
    </row>
    <row r="5960" spans="1:24" hidden="1" x14ac:dyDescent="0.3">
      <c r="A5960" s="18" t="str">
        <f t="shared" si="368"/>
        <v>OFF - Agricultural - Other Agricultural Equipment_2000_25</v>
      </c>
      <c r="B5960" s="1" t="s">
        <v>40</v>
      </c>
      <c r="C5960" s="1">
        <v>2020</v>
      </c>
      <c r="D5960" s="1" t="s">
        <v>117</v>
      </c>
      <c r="E5960" s="1">
        <v>2000</v>
      </c>
      <c r="F5960" s="1">
        <v>25</v>
      </c>
      <c r="G5960" s="1" t="s">
        <v>5</v>
      </c>
      <c r="H5960" s="1">
        <v>7.2966111111111094E-8</v>
      </c>
      <c r="I5960" s="1">
        <v>8.6835702479338805E-8</v>
      </c>
      <c r="J5960" s="1">
        <v>1.050712E-7</v>
      </c>
      <c r="K5960" s="1">
        <v>3.1939800000000001E-7</v>
      </c>
      <c r="L5960" s="1">
        <v>7.4920939999999996E-7</v>
      </c>
      <c r="M5960" s="1">
        <v>7.7570030000000006E-5</v>
      </c>
      <c r="N5960" s="1">
        <v>4.1494440000000002E-8</v>
      </c>
      <c r="O5960" s="1">
        <v>3.8174884799999999E-8</v>
      </c>
      <c r="P5960" s="1">
        <v>9.8421660000000009E-10</v>
      </c>
      <c r="Q5960" s="1">
        <v>9.1822532200001496E-10</v>
      </c>
      <c r="R5960" s="1">
        <v>3.65</v>
      </c>
      <c r="S5960" s="1">
        <v>3.65</v>
      </c>
      <c r="T5960" s="1">
        <v>0.01</v>
      </c>
      <c r="U5960" s="1">
        <v>80.3</v>
      </c>
      <c r="V5960" s="1">
        <f t="shared" si="369"/>
        <v>0.35807283716561966</v>
      </c>
      <c r="W5960" s="1">
        <f t="shared" si="370"/>
        <v>3.0894151579298001</v>
      </c>
      <c r="X5960" s="1">
        <f t="shared" si="371"/>
        <v>365</v>
      </c>
    </row>
    <row r="5961" spans="1:24" hidden="1" x14ac:dyDescent="0.3">
      <c r="A5961" s="18" t="str">
        <f t="shared" si="368"/>
        <v>OFF - Agricultural - Other Agricultural Equipment_2000_50</v>
      </c>
      <c r="B5961" s="1" t="s">
        <v>40</v>
      </c>
      <c r="C5961" s="1">
        <v>2020</v>
      </c>
      <c r="D5961" s="1" t="s">
        <v>117</v>
      </c>
      <c r="E5961" s="1">
        <v>2000</v>
      </c>
      <c r="F5961" s="1">
        <v>50</v>
      </c>
      <c r="G5961" s="1" t="s">
        <v>12</v>
      </c>
      <c r="H5961" s="1">
        <v>1.1244921345026801E-7</v>
      </c>
      <c r="I5961" s="1">
        <v>1.03430786531556E-7</v>
      </c>
      <c r="J5961" s="1">
        <v>1.2374350000000001E-7</v>
      </c>
      <c r="K5961" s="1">
        <v>2.7039929999999999E-6</v>
      </c>
      <c r="L5961" s="1">
        <v>2.0440829999999999E-7</v>
      </c>
      <c r="M5961" s="1">
        <v>1.8283010000000002E-5</v>
      </c>
      <c r="N5961" s="1">
        <v>1.2604148999999999E-9</v>
      </c>
      <c r="O5961" s="1">
        <v>9.5231347999999998E-10</v>
      </c>
      <c r="P5961" s="1">
        <v>2.222881E-10</v>
      </c>
      <c r="Q5961" s="1">
        <v>0</v>
      </c>
      <c r="R5961" s="1">
        <v>0</v>
      </c>
      <c r="S5961" s="1">
        <v>0</v>
      </c>
      <c r="T5961" s="1">
        <v>0</v>
      </c>
      <c r="U5961" s="1">
        <v>0</v>
      </c>
      <c r="V5961" s="1">
        <f t="shared" si="369"/>
        <v>0</v>
      </c>
      <c r="W5961" s="1">
        <f t="shared" si="370"/>
        <v>0</v>
      </c>
      <c r="X5961" s="1" t="e">
        <f t="shared" si="371"/>
        <v>#DIV/0!</v>
      </c>
    </row>
    <row r="5962" spans="1:24" hidden="1" x14ac:dyDescent="0.3">
      <c r="A5962" s="18" t="str">
        <f t="shared" ref="A5962:A6025" si="372">D5962&amp;"_"&amp;E5962&amp;"_"&amp;F5962</f>
        <v>OFF - Agricultural - Other Agricultural Equipment_2000_100</v>
      </c>
      <c r="B5962" s="1" t="s">
        <v>40</v>
      </c>
      <c r="C5962" s="1">
        <v>2020</v>
      </c>
      <c r="D5962" s="1" t="s">
        <v>117</v>
      </c>
      <c r="E5962" s="1">
        <v>2000</v>
      </c>
      <c r="F5962" s="1">
        <v>100</v>
      </c>
      <c r="G5962" s="1" t="s">
        <v>12</v>
      </c>
      <c r="H5962" s="1">
        <v>1.0516439348296399E-6</v>
      </c>
      <c r="I5962" s="1">
        <v>9.6730209125630698E-7</v>
      </c>
      <c r="J5962" s="1">
        <v>1.1572699999999999E-6</v>
      </c>
      <c r="K5962" s="1">
        <v>1.785242E-5</v>
      </c>
      <c r="L5962" s="1">
        <v>4.043573E-6</v>
      </c>
      <c r="M5962" s="1">
        <v>2.419248E-4</v>
      </c>
      <c r="N5962" s="1">
        <v>1.6867583999999999E-8</v>
      </c>
      <c r="O5962" s="1">
        <v>1.2744396800000001E-8</v>
      </c>
      <c r="P5962" s="1">
        <v>2.3373310000000001E-9</v>
      </c>
      <c r="Q5962" s="1">
        <v>3.8360433620168698E-9</v>
      </c>
      <c r="R5962" s="1">
        <v>10.95</v>
      </c>
      <c r="S5962" s="1">
        <v>3.65</v>
      </c>
      <c r="T5962" s="1">
        <v>0.02</v>
      </c>
      <c r="U5962" s="1">
        <v>244.55</v>
      </c>
      <c r="V5962" s="1">
        <f t="shared" si="369"/>
        <v>1.3097338748624014</v>
      </c>
      <c r="W5962" s="1">
        <f t="shared" si="370"/>
        <v>5.475026448770179</v>
      </c>
      <c r="X5962" s="1">
        <f t="shared" si="371"/>
        <v>182.5</v>
      </c>
    </row>
    <row r="5963" spans="1:24" hidden="1" x14ac:dyDescent="0.3">
      <c r="A5963" s="18" t="str">
        <f t="shared" si="372"/>
        <v>OFF - Agricultural - Other Agricultural Equipment_2000_175</v>
      </c>
      <c r="B5963" s="1" t="s">
        <v>40</v>
      </c>
      <c r="C5963" s="1">
        <v>2020</v>
      </c>
      <c r="D5963" s="1" t="s">
        <v>117</v>
      </c>
      <c r="E5963" s="1">
        <v>2000</v>
      </c>
      <c r="F5963" s="1">
        <v>175</v>
      </c>
      <c r="G5963" s="1" t="s">
        <v>12</v>
      </c>
      <c r="H5963" s="1">
        <v>1.23801682782962E-7</v>
      </c>
      <c r="I5963" s="1">
        <v>1.1387278782376799E-7</v>
      </c>
      <c r="J5963" s="1">
        <v>1.3623619999999999E-7</v>
      </c>
      <c r="K5963" s="1">
        <v>1.8394779999999999E-6</v>
      </c>
      <c r="L5963" s="1">
        <v>1.0351390000000001E-6</v>
      </c>
      <c r="M5963" s="1">
        <v>5.4449259999999998E-5</v>
      </c>
      <c r="N5963" s="1">
        <v>3.9034313999999997E-9</v>
      </c>
      <c r="O5963" s="1">
        <v>2.9492592799999999E-9</v>
      </c>
      <c r="P5963" s="1">
        <v>5.4089639999999995E-10</v>
      </c>
      <c r="Q5963" s="1">
        <v>1.2786811206722801E-9</v>
      </c>
      <c r="R5963" s="1">
        <v>3.65</v>
      </c>
      <c r="S5963" s="1">
        <v>0</v>
      </c>
      <c r="T5963" s="1">
        <v>0</v>
      </c>
      <c r="U5963" s="1">
        <v>0</v>
      </c>
      <c r="V5963" s="1">
        <f t="shared" ref="V5963:V6026" si="373">IFERROR(CONVERT(I5963,"ton","g")*365/U5963,0)</f>
        <v>0</v>
      </c>
      <c r="W5963" s="1">
        <f t="shared" ref="W5963:W6026" si="374">IFERROR(CONVERT(L5963,"ton","g")*365/U5963,0)</f>
        <v>0</v>
      </c>
      <c r="X5963" s="1" t="e">
        <f t="shared" ref="X5963:X6026" si="375">S5963/T5963</f>
        <v>#DIV/0!</v>
      </c>
    </row>
    <row r="5964" spans="1:24" hidden="1" x14ac:dyDescent="0.3">
      <c r="A5964" s="18" t="str">
        <f t="shared" si="372"/>
        <v>OFF - Agricultural - Other Agricultural Equipment_2000_300</v>
      </c>
      <c r="B5964" s="1" t="s">
        <v>40</v>
      </c>
      <c r="C5964" s="1">
        <v>2020</v>
      </c>
      <c r="D5964" s="1" t="s">
        <v>117</v>
      </c>
      <c r="E5964" s="1">
        <v>2000</v>
      </c>
      <c r="F5964" s="1">
        <v>300</v>
      </c>
      <c r="G5964" s="1" t="s">
        <v>12</v>
      </c>
      <c r="H5964" s="1">
        <v>8.3175977950617797E-8</v>
      </c>
      <c r="I5964" s="1">
        <v>7.6505264518978305E-8</v>
      </c>
      <c r="J5964" s="1">
        <v>9.1530089999999995E-8</v>
      </c>
      <c r="K5964" s="1">
        <v>1.235851E-6</v>
      </c>
      <c r="L5964" s="1">
        <v>6.954567E-7</v>
      </c>
      <c r="M5964" s="1">
        <v>3.554966E-5</v>
      </c>
      <c r="N5964" s="1">
        <v>2.6225153999999999E-9</v>
      </c>
      <c r="O5964" s="1">
        <v>1.9814560799999998E-9</v>
      </c>
      <c r="P5964" s="1">
        <v>3.6340059999999999E-10</v>
      </c>
      <c r="Q5964" s="1">
        <v>0</v>
      </c>
      <c r="R5964" s="1">
        <v>0</v>
      </c>
      <c r="S5964" s="1">
        <v>0</v>
      </c>
      <c r="T5964" s="1">
        <v>0</v>
      </c>
      <c r="U5964" s="1">
        <v>0</v>
      </c>
      <c r="V5964" s="1">
        <f t="shared" si="373"/>
        <v>0</v>
      </c>
      <c r="W5964" s="1">
        <f t="shared" si="374"/>
        <v>0</v>
      </c>
      <c r="X5964" s="1" t="e">
        <f t="shared" si="375"/>
        <v>#DIV/0!</v>
      </c>
    </row>
    <row r="5965" spans="1:24" hidden="1" x14ac:dyDescent="0.3">
      <c r="A5965" s="18" t="str">
        <f t="shared" si="372"/>
        <v>OFF - Agricultural - Other Agricultural Equipment_2001_25</v>
      </c>
      <c r="B5965" s="1" t="s">
        <v>40</v>
      </c>
      <c r="C5965" s="1">
        <v>2020</v>
      </c>
      <c r="D5965" s="1" t="s">
        <v>117</v>
      </c>
      <c r="E5965" s="1">
        <v>2001</v>
      </c>
      <c r="F5965" s="1">
        <v>25</v>
      </c>
      <c r="G5965" s="1" t="s">
        <v>5</v>
      </c>
      <c r="H5965" s="1">
        <v>1.2615993055555501E-7</v>
      </c>
      <c r="I5965" s="1">
        <v>1.5014074380165201E-7</v>
      </c>
      <c r="J5965" s="1">
        <v>1.8167029999999999E-7</v>
      </c>
      <c r="K5965" s="1">
        <v>5.5224549999999997E-7</v>
      </c>
      <c r="L5965" s="1">
        <v>1.2953980000000001E-6</v>
      </c>
      <c r="M5965" s="1">
        <v>1.341201E-4</v>
      </c>
      <c r="N5965" s="1">
        <v>7.1744720000000002E-8</v>
      </c>
      <c r="O5965" s="1">
        <v>6.6005142399999994E-8</v>
      </c>
      <c r="P5965" s="1">
        <v>1.7017300000000001E-9</v>
      </c>
      <c r="Q5965" s="1">
        <v>9.1822532200001496E-10</v>
      </c>
      <c r="R5965" s="1">
        <v>3.65</v>
      </c>
      <c r="S5965" s="1">
        <v>7.3</v>
      </c>
      <c r="T5965" s="1">
        <v>0.02</v>
      </c>
      <c r="U5965" s="1">
        <v>160.6</v>
      </c>
      <c r="V5965" s="1">
        <f t="shared" si="373"/>
        <v>0.30955770824797335</v>
      </c>
      <c r="W5965" s="1">
        <f t="shared" si="374"/>
        <v>2.6708302223330005</v>
      </c>
      <c r="X5965" s="1">
        <f t="shared" si="375"/>
        <v>365</v>
      </c>
    </row>
    <row r="5966" spans="1:24" hidden="1" x14ac:dyDescent="0.3">
      <c r="A5966" s="18" t="str">
        <f t="shared" si="372"/>
        <v>OFF - Agricultural - Other Agricultural Equipment_2001_50</v>
      </c>
      <c r="B5966" s="1" t="s">
        <v>40</v>
      </c>
      <c r="C5966" s="1">
        <v>2020</v>
      </c>
      <c r="D5966" s="1" t="s">
        <v>117</v>
      </c>
      <c r="E5966" s="1">
        <v>2001</v>
      </c>
      <c r="F5966" s="1">
        <v>50</v>
      </c>
      <c r="G5966" s="1" t="s">
        <v>12</v>
      </c>
      <c r="H5966" s="1">
        <v>1.38292445105998E-7</v>
      </c>
      <c r="I5966" s="1">
        <v>1.27201391008497E-7</v>
      </c>
      <c r="J5966" s="1">
        <v>1.521824E-7</v>
      </c>
      <c r="K5966" s="1">
        <v>3.3387899999999998E-6</v>
      </c>
      <c r="L5966" s="1">
        <v>2.539138E-7</v>
      </c>
      <c r="M5966" s="1">
        <v>2.2725060000000001E-5</v>
      </c>
      <c r="N5966" s="1">
        <v>1.5666452999999999E-9</v>
      </c>
      <c r="O5966" s="1">
        <v>1.18368756E-9</v>
      </c>
      <c r="P5966" s="1">
        <v>2.7629530000000002E-10</v>
      </c>
      <c r="Q5966" s="1">
        <v>0</v>
      </c>
      <c r="R5966" s="1">
        <v>0</v>
      </c>
      <c r="S5966" s="1">
        <v>0</v>
      </c>
      <c r="T5966" s="1">
        <v>0</v>
      </c>
      <c r="U5966" s="1">
        <v>0</v>
      </c>
      <c r="V5966" s="1">
        <f t="shared" si="373"/>
        <v>0</v>
      </c>
      <c r="W5966" s="1">
        <f t="shared" si="374"/>
        <v>0</v>
      </c>
      <c r="X5966" s="1" t="e">
        <f t="shared" si="375"/>
        <v>#DIV/0!</v>
      </c>
    </row>
    <row r="5967" spans="1:24" hidden="1" x14ac:dyDescent="0.3">
      <c r="A5967" s="18" t="str">
        <f t="shared" si="372"/>
        <v>OFF - Agricultural - Other Agricultural Equipment_2001_100</v>
      </c>
      <c r="B5967" s="1" t="s">
        <v>40</v>
      </c>
      <c r="C5967" s="1">
        <v>2020</v>
      </c>
      <c r="D5967" s="1" t="s">
        <v>117</v>
      </c>
      <c r="E5967" s="1">
        <v>2001</v>
      </c>
      <c r="F5967" s="1">
        <v>100</v>
      </c>
      <c r="G5967" s="1" t="s">
        <v>12</v>
      </c>
      <c r="H5967" s="1">
        <v>1.29337564372037E-6</v>
      </c>
      <c r="I5967" s="1">
        <v>1.18964691709399E-6</v>
      </c>
      <c r="J5967" s="1">
        <v>1.4232810000000001E-6</v>
      </c>
      <c r="K5967" s="1">
        <v>2.2032149999999999E-5</v>
      </c>
      <c r="L5967" s="1">
        <v>5.0228730000000001E-6</v>
      </c>
      <c r="M5967" s="1">
        <v>3.0070260000000001E-4</v>
      </c>
      <c r="N5967" s="1">
        <v>2.0965707E-8</v>
      </c>
      <c r="O5967" s="1">
        <v>1.5840756400000001E-8</v>
      </c>
      <c r="P5967" s="1">
        <v>2.905207E-9</v>
      </c>
      <c r="Q5967" s="1">
        <v>5.1147244826891501E-9</v>
      </c>
      <c r="R5967" s="1">
        <v>14.6</v>
      </c>
      <c r="S5967" s="1">
        <v>3.65</v>
      </c>
      <c r="T5967" s="1">
        <v>0.03</v>
      </c>
      <c r="U5967" s="1">
        <v>244.55</v>
      </c>
      <c r="V5967" s="1">
        <f t="shared" si="373"/>
        <v>1.6107903420533025</v>
      </c>
      <c r="W5967" s="1">
        <f t="shared" si="374"/>
        <v>6.8010055769522682</v>
      </c>
      <c r="X5967" s="1">
        <f t="shared" si="375"/>
        <v>121.66666666666667</v>
      </c>
    </row>
    <row r="5968" spans="1:24" hidden="1" x14ac:dyDescent="0.3">
      <c r="A5968" s="18" t="str">
        <f t="shared" si="372"/>
        <v>OFF - Agricultural - Other Agricultural Equipment_2001_175</v>
      </c>
      <c r="B5968" s="1" t="s">
        <v>40</v>
      </c>
      <c r="C5968" s="1">
        <v>2020</v>
      </c>
      <c r="D5968" s="1" t="s">
        <v>117</v>
      </c>
      <c r="E5968" s="1">
        <v>2001</v>
      </c>
      <c r="F5968" s="1">
        <v>175</v>
      </c>
      <c r="G5968" s="1" t="s">
        <v>12</v>
      </c>
      <c r="H5968" s="1">
        <v>1.5341940807259599E-7</v>
      </c>
      <c r="I5968" s="1">
        <v>1.41115171545174E-7</v>
      </c>
      <c r="J5968" s="1">
        <v>1.6882870000000001E-7</v>
      </c>
      <c r="K5968" s="1">
        <v>2.2763140000000001E-6</v>
      </c>
      <c r="L5968" s="1">
        <v>1.285107E-6</v>
      </c>
      <c r="M5968" s="1">
        <v>6.7678159999999996E-5</v>
      </c>
      <c r="N5968" s="1">
        <v>4.8518028000000002E-9</v>
      </c>
      <c r="O5968" s="1">
        <v>3.6658065600000002E-9</v>
      </c>
      <c r="P5968" s="1">
        <v>6.7231169999999995E-10</v>
      </c>
      <c r="Q5968" s="1">
        <v>1.2786811206722801E-9</v>
      </c>
      <c r="R5968" s="1">
        <v>3.65</v>
      </c>
      <c r="S5968" s="1">
        <v>0</v>
      </c>
      <c r="T5968" s="1">
        <v>0</v>
      </c>
      <c r="U5968" s="1">
        <v>0</v>
      </c>
      <c r="V5968" s="1">
        <f t="shared" si="373"/>
        <v>0</v>
      </c>
      <c r="W5968" s="1">
        <f t="shared" si="374"/>
        <v>0</v>
      </c>
      <c r="X5968" s="1" t="e">
        <f t="shared" si="375"/>
        <v>#DIV/0!</v>
      </c>
    </row>
    <row r="5969" spans="1:24" hidden="1" x14ac:dyDescent="0.3">
      <c r="A5969" s="18" t="str">
        <f t="shared" si="372"/>
        <v>OFF - Agricultural - Other Agricultural Equipment_2001_300</v>
      </c>
      <c r="B5969" s="1" t="s">
        <v>40</v>
      </c>
      <c r="C5969" s="1">
        <v>2020</v>
      </c>
      <c r="D5969" s="1" t="s">
        <v>117</v>
      </c>
      <c r="E5969" s="1">
        <v>2001</v>
      </c>
      <c r="F5969" s="1">
        <v>300</v>
      </c>
      <c r="G5969" s="1" t="s">
        <v>12</v>
      </c>
      <c r="H5969" s="1">
        <v>8.59719802733272E-8</v>
      </c>
      <c r="I5969" s="1">
        <v>7.9077027455406397E-8</v>
      </c>
      <c r="J5969" s="1">
        <v>9.4606919999999996E-8</v>
      </c>
      <c r="K5969" s="1">
        <v>1.5293379999999999E-6</v>
      </c>
      <c r="L5969" s="1">
        <v>6.8787520000000005E-7</v>
      </c>
      <c r="M5969" s="1">
        <v>4.4186739999999998E-5</v>
      </c>
      <c r="N5969" s="1">
        <v>3.2596776000000001E-9</v>
      </c>
      <c r="O5969" s="1">
        <v>2.4628675199999999E-9</v>
      </c>
      <c r="P5969" s="1">
        <v>4.5169169999999999E-10</v>
      </c>
      <c r="Q5969" s="1">
        <v>0</v>
      </c>
      <c r="R5969" s="1">
        <v>0</v>
      </c>
      <c r="S5969" s="1">
        <v>0</v>
      </c>
      <c r="T5969" s="1">
        <v>0</v>
      </c>
      <c r="U5969" s="1">
        <v>0</v>
      </c>
      <c r="V5969" s="1">
        <f t="shared" si="373"/>
        <v>0</v>
      </c>
      <c r="W5969" s="1">
        <f t="shared" si="374"/>
        <v>0</v>
      </c>
      <c r="X5969" s="1" t="e">
        <f t="shared" si="375"/>
        <v>#DIV/0!</v>
      </c>
    </row>
    <row r="5970" spans="1:24" hidden="1" x14ac:dyDescent="0.3">
      <c r="A5970" s="18" t="str">
        <f t="shared" si="372"/>
        <v>OFF - Agricultural - Other Agricultural Equipment_2002_25</v>
      </c>
      <c r="B5970" s="1" t="s">
        <v>40</v>
      </c>
      <c r="C5970" s="1">
        <v>2020</v>
      </c>
      <c r="D5970" s="1" t="s">
        <v>117</v>
      </c>
      <c r="E5970" s="1">
        <v>2002</v>
      </c>
      <c r="F5970" s="1">
        <v>25</v>
      </c>
      <c r="G5970" s="1" t="s">
        <v>5</v>
      </c>
      <c r="H5970" s="1">
        <v>2.0573375E-7</v>
      </c>
      <c r="I5970" s="1">
        <v>2.4484016528925601E-7</v>
      </c>
      <c r="J5970" s="1">
        <v>2.9625659999999998E-7</v>
      </c>
      <c r="K5970" s="1">
        <v>9.005676E-7</v>
      </c>
      <c r="L5970" s="1">
        <v>2.1124540000000001E-6</v>
      </c>
      <c r="M5970" s="1">
        <v>2.1871480000000001E-4</v>
      </c>
      <c r="N5970" s="1">
        <v>1.169968E-7</v>
      </c>
      <c r="O5970" s="1">
        <v>1.07637056E-7</v>
      </c>
      <c r="P5970" s="1">
        <v>2.7750759999999999E-9</v>
      </c>
      <c r="Q5970" s="1">
        <v>1.8364506440000299E-9</v>
      </c>
      <c r="R5970" s="1">
        <v>7.3</v>
      </c>
      <c r="S5970" s="1">
        <v>10.95</v>
      </c>
      <c r="T5970" s="1">
        <v>0.03</v>
      </c>
      <c r="U5970" s="1">
        <v>240.89999999999901</v>
      </c>
      <c r="V5970" s="1">
        <f t="shared" si="373"/>
        <v>0.33653827528710861</v>
      </c>
      <c r="W5970" s="1">
        <f t="shared" si="374"/>
        <v>2.9036152011393455</v>
      </c>
      <c r="X5970" s="1">
        <f t="shared" si="375"/>
        <v>365</v>
      </c>
    </row>
    <row r="5971" spans="1:24" hidden="1" x14ac:dyDescent="0.3">
      <c r="A5971" s="18" t="str">
        <f t="shared" si="372"/>
        <v>OFF - Agricultural - Other Agricultural Equipment_2002_50</v>
      </c>
      <c r="B5971" s="1" t="s">
        <v>40</v>
      </c>
      <c r="C5971" s="1">
        <v>2020</v>
      </c>
      <c r="D5971" s="1" t="s">
        <v>117</v>
      </c>
      <c r="E5971" s="1">
        <v>2002</v>
      </c>
      <c r="F5971" s="1">
        <v>50</v>
      </c>
      <c r="G5971" s="1" t="s">
        <v>12</v>
      </c>
      <c r="H5971" s="1">
        <v>1.64600854749786E-7</v>
      </c>
      <c r="I5971" s="1">
        <v>1.5139986619885301E-7</v>
      </c>
      <c r="J5971" s="1">
        <v>1.811332E-7</v>
      </c>
      <c r="K5971" s="1">
        <v>3.9902039999999996E-6</v>
      </c>
      <c r="L5971" s="1">
        <v>3.05292E-7</v>
      </c>
      <c r="M5971" s="1">
        <v>2.7340329999999998E-5</v>
      </c>
      <c r="N5971" s="1">
        <v>1.8848177999999998E-9</v>
      </c>
      <c r="O5971" s="1">
        <v>1.42408456E-9</v>
      </c>
      <c r="P5971" s="1">
        <v>3.3240860000000001E-10</v>
      </c>
      <c r="Q5971" s="1">
        <v>0</v>
      </c>
      <c r="R5971" s="1">
        <v>0</v>
      </c>
      <c r="S5971" s="1">
        <v>0</v>
      </c>
      <c r="T5971" s="1">
        <v>0.01</v>
      </c>
      <c r="U5971" s="1">
        <v>0</v>
      </c>
      <c r="V5971" s="1">
        <f t="shared" si="373"/>
        <v>0</v>
      </c>
      <c r="W5971" s="1">
        <f t="shared" si="374"/>
        <v>0</v>
      </c>
      <c r="X5971" s="1">
        <f t="shared" si="375"/>
        <v>0</v>
      </c>
    </row>
    <row r="5972" spans="1:24" hidden="1" x14ac:dyDescent="0.3">
      <c r="A5972" s="18" t="str">
        <f t="shared" si="372"/>
        <v>OFF - Agricultural - Other Agricultural Equipment_2002_100</v>
      </c>
      <c r="B5972" s="1" t="s">
        <v>40</v>
      </c>
      <c r="C5972" s="1">
        <v>2020</v>
      </c>
      <c r="D5972" s="1" t="s">
        <v>117</v>
      </c>
      <c r="E5972" s="1">
        <v>2002</v>
      </c>
      <c r="F5972" s="1">
        <v>100</v>
      </c>
      <c r="G5972" s="1" t="s">
        <v>12</v>
      </c>
      <c r="H5972" s="1">
        <v>1.5394801529207799E-6</v>
      </c>
      <c r="I5972" s="1">
        <v>1.41601384465654E-6</v>
      </c>
      <c r="J5972" s="1">
        <v>1.6941039999999999E-6</v>
      </c>
      <c r="K5972" s="1">
        <v>2.6317039999999998E-5</v>
      </c>
      <c r="L5972" s="1">
        <v>6.039226E-6</v>
      </c>
      <c r="M5972" s="1">
        <v>3.6177319999999998E-4</v>
      </c>
      <c r="N5972" s="1">
        <v>2.5223697000000001E-8</v>
      </c>
      <c r="O5972" s="1">
        <v>1.90579044E-8</v>
      </c>
      <c r="P5972" s="1">
        <v>3.4952329999999999E-9</v>
      </c>
      <c r="Q5972" s="1">
        <v>5.1147244826891501E-9</v>
      </c>
      <c r="R5972" s="1">
        <v>14.6</v>
      </c>
      <c r="S5972" s="1">
        <v>3.65</v>
      </c>
      <c r="T5972" s="1">
        <v>0.03</v>
      </c>
      <c r="U5972" s="1">
        <v>244.55</v>
      </c>
      <c r="V5972" s="1">
        <f t="shared" si="373"/>
        <v>1.9172927634345427</v>
      </c>
      <c r="W5972" s="1">
        <f t="shared" si="374"/>
        <v>8.1771547292705069</v>
      </c>
      <c r="X5972" s="1">
        <f t="shared" si="375"/>
        <v>121.66666666666667</v>
      </c>
    </row>
    <row r="5973" spans="1:24" hidden="1" x14ac:dyDescent="0.3">
      <c r="A5973" s="18" t="str">
        <f t="shared" si="372"/>
        <v>OFF - Agricultural - Other Agricultural Equipment_2002_175</v>
      </c>
      <c r="B5973" s="1" t="s">
        <v>40</v>
      </c>
      <c r="C5973" s="1">
        <v>2020</v>
      </c>
      <c r="D5973" s="1" t="s">
        <v>117</v>
      </c>
      <c r="E5973" s="1">
        <v>2002</v>
      </c>
      <c r="F5973" s="1">
        <v>175</v>
      </c>
      <c r="G5973" s="1" t="s">
        <v>12</v>
      </c>
      <c r="H5973" s="1">
        <v>1.8402328525252099E-7</v>
      </c>
      <c r="I5973" s="1">
        <v>1.6926461777526899E-7</v>
      </c>
      <c r="J5973" s="1">
        <v>2.025064E-7</v>
      </c>
      <c r="K5973" s="1">
        <v>2.7264899999999998E-6</v>
      </c>
      <c r="L5973" s="1">
        <v>1.5442669999999999E-6</v>
      </c>
      <c r="M5973" s="1">
        <v>8.1423140000000006E-5</v>
      </c>
      <c r="N5973" s="1">
        <v>5.8371713999999996E-9</v>
      </c>
      <c r="O5973" s="1">
        <v>4.4103072800000001E-9</v>
      </c>
      <c r="P5973" s="1">
        <v>8.0885369999999999E-10</v>
      </c>
      <c r="Q5973" s="1">
        <v>1.2786811206722801E-9</v>
      </c>
      <c r="R5973" s="1">
        <v>3.65</v>
      </c>
      <c r="S5973" s="1">
        <v>0</v>
      </c>
      <c r="T5973" s="1">
        <v>0</v>
      </c>
      <c r="U5973" s="1">
        <v>0</v>
      </c>
      <c r="V5973" s="1">
        <f t="shared" si="373"/>
        <v>0</v>
      </c>
      <c r="W5973" s="1">
        <f t="shared" si="374"/>
        <v>0</v>
      </c>
      <c r="X5973" s="1" t="e">
        <f t="shared" si="375"/>
        <v>#DIV/0!</v>
      </c>
    </row>
    <row r="5974" spans="1:24" hidden="1" x14ac:dyDescent="0.3">
      <c r="A5974" s="18" t="str">
        <f t="shared" si="372"/>
        <v>OFF - Agricultural - Other Agricultural Equipment_2002_300</v>
      </c>
      <c r="B5974" s="1" t="s">
        <v>40</v>
      </c>
      <c r="C5974" s="1">
        <v>2020</v>
      </c>
      <c r="D5974" s="1" t="s">
        <v>117</v>
      </c>
      <c r="E5974" s="1">
        <v>2002</v>
      </c>
      <c r="F5974" s="1">
        <v>300</v>
      </c>
      <c r="G5974" s="1" t="s">
        <v>12</v>
      </c>
      <c r="H5974" s="1">
        <v>8.32381440497837E-8</v>
      </c>
      <c r="I5974" s="1">
        <v>7.65624448969911E-8</v>
      </c>
      <c r="J5974" s="1">
        <v>9.1598499999999998E-8</v>
      </c>
      <c r="K5974" s="1">
        <v>1.8317890000000001E-6</v>
      </c>
      <c r="L5974" s="1">
        <v>6.1565270000000004E-7</v>
      </c>
      <c r="M5974" s="1">
        <v>5.3160759999999998E-5</v>
      </c>
      <c r="N5974" s="1">
        <v>3.9216950999999999E-9</v>
      </c>
      <c r="O5974" s="1">
        <v>2.9630585199999999E-9</v>
      </c>
      <c r="P5974" s="1">
        <v>5.4342719999999999E-10</v>
      </c>
      <c r="Q5974" s="1">
        <v>1.2786811206722801E-9</v>
      </c>
      <c r="R5974" s="1">
        <v>3.65</v>
      </c>
      <c r="S5974" s="1">
        <v>0</v>
      </c>
      <c r="T5974" s="1">
        <v>0</v>
      </c>
      <c r="U5974" s="1">
        <v>0</v>
      </c>
      <c r="V5974" s="1">
        <f t="shared" si="373"/>
        <v>0</v>
      </c>
      <c r="W5974" s="1">
        <f t="shared" si="374"/>
        <v>0</v>
      </c>
      <c r="X5974" s="1" t="e">
        <f t="shared" si="375"/>
        <v>#DIV/0!</v>
      </c>
    </row>
    <row r="5975" spans="1:24" hidden="1" x14ac:dyDescent="0.3">
      <c r="A5975" s="18" t="str">
        <f t="shared" si="372"/>
        <v>OFF - Agricultural - Other Agricultural Equipment_2003_25</v>
      </c>
      <c r="B5975" s="1" t="s">
        <v>40</v>
      </c>
      <c r="C5975" s="1">
        <v>2020</v>
      </c>
      <c r="D5975" s="1" t="s">
        <v>117</v>
      </c>
      <c r="E5975" s="1">
        <v>2003</v>
      </c>
      <c r="F5975" s="1">
        <v>25</v>
      </c>
      <c r="G5975" s="1" t="s">
        <v>12</v>
      </c>
      <c r="H5975" s="1">
        <v>3.1133484000476099E-8</v>
      </c>
      <c r="I5975" s="1">
        <v>2.8636578583637899E-8</v>
      </c>
      <c r="J5975" s="1">
        <v>3.4260499999999998E-8</v>
      </c>
      <c r="K5975" s="1">
        <v>1.2498587E-6</v>
      </c>
      <c r="L5975" s="1">
        <v>2.3759398999999999E-8</v>
      </c>
      <c r="M5975" s="1">
        <v>2.1018045000000002E-6</v>
      </c>
      <c r="N5975" s="1">
        <v>1.5857503199999999E-8</v>
      </c>
      <c r="O5975" s="1">
        <v>1.198122464E-8</v>
      </c>
      <c r="P5975" s="1">
        <v>5.7336439999999999E-11</v>
      </c>
      <c r="Q5975" s="1">
        <v>0</v>
      </c>
      <c r="R5975" s="1">
        <v>0</v>
      </c>
      <c r="S5975" s="1">
        <v>0</v>
      </c>
      <c r="T5975" s="1">
        <v>0</v>
      </c>
      <c r="U5975" s="1">
        <v>0</v>
      </c>
      <c r="V5975" s="1">
        <f t="shared" si="373"/>
        <v>0</v>
      </c>
      <c r="W5975" s="1">
        <f t="shared" si="374"/>
        <v>0</v>
      </c>
      <c r="X5975" s="1" t="e">
        <f t="shared" si="375"/>
        <v>#DIV/0!</v>
      </c>
    </row>
    <row r="5976" spans="1:24" hidden="1" x14ac:dyDescent="0.3">
      <c r="A5976" s="18" t="str">
        <f t="shared" si="372"/>
        <v>OFF - Agricultural - Other Agricultural Equipment_2003_25</v>
      </c>
      <c r="B5976" s="1" t="s">
        <v>40</v>
      </c>
      <c r="C5976" s="1">
        <v>2020</v>
      </c>
      <c r="D5976" s="1" t="s">
        <v>117</v>
      </c>
      <c r="E5976" s="1">
        <v>2003</v>
      </c>
      <c r="F5976" s="1">
        <v>25</v>
      </c>
      <c r="G5976" s="1" t="s">
        <v>5</v>
      </c>
      <c r="H5976" s="1">
        <v>2.7951416666666598E-7</v>
      </c>
      <c r="I5976" s="1">
        <v>3.3264495867768499E-7</v>
      </c>
      <c r="J5976" s="1">
        <v>4.0250039999999998E-7</v>
      </c>
      <c r="K5976" s="1">
        <v>1.22353E-6</v>
      </c>
      <c r="L5976" s="1">
        <v>2.8700250000000001E-6</v>
      </c>
      <c r="M5976" s="1">
        <v>2.9715049999999999E-4</v>
      </c>
      <c r="N5976" s="1">
        <v>1.5895430000000001E-7</v>
      </c>
      <c r="O5976" s="1">
        <v>1.4623795599999999E-7</v>
      </c>
      <c r="P5976" s="1">
        <v>3.7702760000000003E-9</v>
      </c>
      <c r="Q5976" s="1">
        <v>2.7546759660000398E-9</v>
      </c>
      <c r="R5976" s="1">
        <v>10.95</v>
      </c>
      <c r="S5976" s="1">
        <v>14.6</v>
      </c>
      <c r="T5976" s="1">
        <v>0.03</v>
      </c>
      <c r="U5976" s="1">
        <v>321.2</v>
      </c>
      <c r="V5976" s="1">
        <f t="shared" si="373"/>
        <v>0.34292094357991637</v>
      </c>
      <c r="W5976" s="1">
        <f t="shared" si="374"/>
        <v>2.9586850947937497</v>
      </c>
      <c r="X5976" s="1">
        <f t="shared" si="375"/>
        <v>486.66666666666669</v>
      </c>
    </row>
    <row r="5977" spans="1:24" hidden="1" x14ac:dyDescent="0.3">
      <c r="A5977" s="18" t="str">
        <f t="shared" si="372"/>
        <v>OFF - Agricultural - Other Agricultural Equipment_2003_50</v>
      </c>
      <c r="B5977" s="1" t="s">
        <v>40</v>
      </c>
      <c r="C5977" s="1">
        <v>2020</v>
      </c>
      <c r="D5977" s="1" t="s">
        <v>117</v>
      </c>
      <c r="E5977" s="1">
        <v>2003</v>
      </c>
      <c r="F5977" s="1">
        <v>50</v>
      </c>
      <c r="G5977" s="1" t="s">
        <v>12</v>
      </c>
      <c r="H5977" s="1">
        <v>1.7253332533652401E-7</v>
      </c>
      <c r="I5977" s="1">
        <v>1.5869615264453501E-7</v>
      </c>
      <c r="J5977" s="1">
        <v>1.898624E-7</v>
      </c>
      <c r="K5977" s="1">
        <v>4.1999030000000001E-6</v>
      </c>
      <c r="L5977" s="1">
        <v>3.232972E-7</v>
      </c>
      <c r="M5977" s="1">
        <v>2.8970779999999999E-5</v>
      </c>
      <c r="N5977" s="1">
        <v>1.9972197000000002E-9</v>
      </c>
      <c r="O5977" s="1">
        <v>1.50901044E-9</v>
      </c>
      <c r="P5977" s="1">
        <v>3.5223190000000002E-10</v>
      </c>
      <c r="Q5977" s="1">
        <v>0</v>
      </c>
      <c r="R5977" s="1">
        <v>0</v>
      </c>
      <c r="S5977" s="1">
        <v>0</v>
      </c>
      <c r="T5977" s="1">
        <v>0.01</v>
      </c>
      <c r="U5977" s="1">
        <v>0</v>
      </c>
      <c r="V5977" s="1">
        <f t="shared" si="373"/>
        <v>0</v>
      </c>
      <c r="W5977" s="1">
        <f t="shared" si="374"/>
        <v>0</v>
      </c>
      <c r="X5977" s="1">
        <f t="shared" si="375"/>
        <v>0</v>
      </c>
    </row>
    <row r="5978" spans="1:24" hidden="1" x14ac:dyDescent="0.3">
      <c r="A5978" s="18" t="str">
        <f t="shared" si="372"/>
        <v>OFF - Agricultural - Other Agricultural Equipment_2003_100</v>
      </c>
      <c r="B5978" s="1" t="s">
        <v>40</v>
      </c>
      <c r="C5978" s="1">
        <v>2020</v>
      </c>
      <c r="D5978" s="1" t="s">
        <v>117</v>
      </c>
      <c r="E5978" s="1">
        <v>2003</v>
      </c>
      <c r="F5978" s="1">
        <v>100</v>
      </c>
      <c r="G5978" s="1" t="s">
        <v>12</v>
      </c>
      <c r="H5978" s="1">
        <v>1.6137287028176901E-6</v>
      </c>
      <c r="I5978" s="1">
        <v>1.48430766085171E-6</v>
      </c>
      <c r="J5978" s="1">
        <v>1.7758100000000001E-6</v>
      </c>
      <c r="K5978" s="1">
        <v>2.7685459999999998E-5</v>
      </c>
      <c r="L5978" s="1">
        <v>6.3953969999999999E-6</v>
      </c>
      <c r="M5978" s="1">
        <v>3.8334760000000002E-4</v>
      </c>
      <c r="N5978" s="1">
        <v>2.6727912000000001E-8</v>
      </c>
      <c r="O5978" s="1">
        <v>2.0194422400000001E-8</v>
      </c>
      <c r="P5978" s="1">
        <v>3.7036720000000001E-9</v>
      </c>
      <c r="Q5978" s="1">
        <v>5.1147244826891501E-9</v>
      </c>
      <c r="R5978" s="1">
        <v>14.6</v>
      </c>
      <c r="S5978" s="1">
        <v>3.65</v>
      </c>
      <c r="T5978" s="1">
        <v>0.04</v>
      </c>
      <c r="U5978" s="1">
        <v>244.55</v>
      </c>
      <c r="V5978" s="1">
        <f t="shared" si="373"/>
        <v>2.0097630737160697</v>
      </c>
      <c r="W5978" s="1">
        <f t="shared" si="374"/>
        <v>8.6594127830474328</v>
      </c>
      <c r="X5978" s="1">
        <f t="shared" si="375"/>
        <v>91.25</v>
      </c>
    </row>
    <row r="5979" spans="1:24" hidden="1" x14ac:dyDescent="0.3">
      <c r="A5979" s="18" t="str">
        <f t="shared" si="372"/>
        <v>OFF - Agricultural - Other Agricultural Equipment_2003_175</v>
      </c>
      <c r="B5979" s="1" t="s">
        <v>40</v>
      </c>
      <c r="C5979" s="1">
        <v>2020</v>
      </c>
      <c r="D5979" s="1" t="s">
        <v>117</v>
      </c>
      <c r="E5979" s="1">
        <v>2003</v>
      </c>
      <c r="F5979" s="1">
        <v>175</v>
      </c>
      <c r="G5979" s="1" t="s">
        <v>12</v>
      </c>
      <c r="H5979" s="1">
        <v>1.9441004908041201E-7</v>
      </c>
      <c r="I5979" s="1">
        <v>1.78818363144163E-7</v>
      </c>
      <c r="J5979" s="1">
        <v>2.1393640000000001E-7</v>
      </c>
      <c r="K5979" s="1">
        <v>2.876235E-6</v>
      </c>
      <c r="L5979" s="1">
        <v>1.6344139999999999E-6</v>
      </c>
      <c r="M5979" s="1">
        <v>8.6278839999999994E-5</v>
      </c>
      <c r="N5979" s="1">
        <v>6.1852733999999999E-9</v>
      </c>
      <c r="O5979" s="1">
        <v>4.6733176799999997E-9</v>
      </c>
      <c r="P5979" s="1">
        <v>8.5708999999999998E-10</v>
      </c>
      <c r="Q5979" s="1">
        <v>1.2786811206722801E-9</v>
      </c>
      <c r="R5979" s="1">
        <v>3.65</v>
      </c>
      <c r="S5979" s="1">
        <v>0</v>
      </c>
      <c r="T5979" s="1">
        <v>0</v>
      </c>
      <c r="U5979" s="1">
        <v>0</v>
      </c>
      <c r="V5979" s="1">
        <f t="shared" si="373"/>
        <v>0</v>
      </c>
      <c r="W5979" s="1">
        <f t="shared" si="374"/>
        <v>0</v>
      </c>
      <c r="X5979" s="1" t="e">
        <f t="shared" si="375"/>
        <v>#DIV/0!</v>
      </c>
    </row>
    <row r="5980" spans="1:24" hidden="1" x14ac:dyDescent="0.3">
      <c r="A5980" s="18" t="str">
        <f t="shared" si="372"/>
        <v>OFF - Agricultural - Other Agricultural Equipment_2003_300</v>
      </c>
      <c r="B5980" s="1" t="s">
        <v>40</v>
      </c>
      <c r="C5980" s="1">
        <v>2020</v>
      </c>
      <c r="D5980" s="1" t="s">
        <v>117</v>
      </c>
      <c r="E5980" s="1">
        <v>2003</v>
      </c>
      <c r="F5980" s="1">
        <v>300</v>
      </c>
      <c r="G5980" s="1" t="s">
        <v>12</v>
      </c>
      <c r="H5980" s="1">
        <v>6.60688688786929E-8</v>
      </c>
      <c r="I5980" s="1">
        <v>6.0770145594621699E-8</v>
      </c>
      <c r="J5980" s="1">
        <v>7.2704760000000004E-8</v>
      </c>
      <c r="K5980" s="1">
        <v>1.932395E-6</v>
      </c>
      <c r="L5980" s="1">
        <v>4.2725569999999999E-7</v>
      </c>
      <c r="M5980" s="1">
        <v>5.6331020000000001E-5</v>
      </c>
      <c r="N5980" s="1">
        <v>4.1555672999999904E-9</v>
      </c>
      <c r="O5980" s="1">
        <v>3.13976196E-9</v>
      </c>
      <c r="P5980" s="1">
        <v>5.7583470000000002E-10</v>
      </c>
      <c r="Q5980" s="1">
        <v>1.2786811206722801E-9</v>
      </c>
      <c r="R5980" s="1">
        <v>3.65</v>
      </c>
      <c r="S5980" s="1">
        <v>0</v>
      </c>
      <c r="T5980" s="1">
        <v>0</v>
      </c>
      <c r="U5980" s="1">
        <v>0</v>
      </c>
      <c r="V5980" s="1">
        <f t="shared" si="373"/>
        <v>0</v>
      </c>
      <c r="W5980" s="1">
        <f t="shared" si="374"/>
        <v>0</v>
      </c>
      <c r="X5980" s="1" t="e">
        <f t="shared" si="375"/>
        <v>#DIV/0!</v>
      </c>
    </row>
    <row r="5981" spans="1:24" hidden="1" x14ac:dyDescent="0.3">
      <c r="A5981" s="18" t="str">
        <f t="shared" si="372"/>
        <v>OFF - Agricultural - Other Agricultural Equipment_2004_25</v>
      </c>
      <c r="B5981" s="1" t="s">
        <v>40</v>
      </c>
      <c r="C5981" s="1">
        <v>2020</v>
      </c>
      <c r="D5981" s="1" t="s">
        <v>117</v>
      </c>
      <c r="E5981" s="1">
        <v>2004</v>
      </c>
      <c r="F5981" s="1">
        <v>25</v>
      </c>
      <c r="G5981" s="1" t="s">
        <v>12</v>
      </c>
      <c r="H5981" s="1">
        <v>1.00145896319559E-7</v>
      </c>
      <c r="I5981" s="1">
        <v>9.2114195434730997E-8</v>
      </c>
      <c r="J5981" s="1">
        <v>1.10204449999999E-7</v>
      </c>
      <c r="K5981" s="1">
        <v>4.0203719999999997E-6</v>
      </c>
      <c r="L5981" s="1">
        <v>7.6425959999999999E-8</v>
      </c>
      <c r="M5981" s="1">
        <v>6.760794E-6</v>
      </c>
      <c r="N5981" s="1">
        <v>5.1008228999999999E-8</v>
      </c>
      <c r="O5981" s="1">
        <v>3.8539550800000002E-8</v>
      </c>
      <c r="P5981" s="1">
        <v>1.8443196E-10</v>
      </c>
      <c r="Q5981" s="1">
        <v>0</v>
      </c>
      <c r="R5981" s="1">
        <v>0</v>
      </c>
      <c r="S5981" s="1">
        <v>0</v>
      </c>
      <c r="T5981" s="1">
        <v>0</v>
      </c>
      <c r="U5981" s="1">
        <v>0</v>
      </c>
      <c r="V5981" s="1">
        <f t="shared" si="373"/>
        <v>0</v>
      </c>
      <c r="W5981" s="1">
        <f t="shared" si="374"/>
        <v>0</v>
      </c>
      <c r="X5981" s="1" t="e">
        <f t="shared" si="375"/>
        <v>#DIV/0!</v>
      </c>
    </row>
    <row r="5982" spans="1:24" hidden="1" x14ac:dyDescent="0.3">
      <c r="A5982" s="18" t="str">
        <f t="shared" si="372"/>
        <v>OFF - Agricultural - Other Agricultural Equipment_2004_25</v>
      </c>
      <c r="B5982" s="1" t="s">
        <v>40</v>
      </c>
      <c r="C5982" s="1">
        <v>2020</v>
      </c>
      <c r="D5982" s="1" t="s">
        <v>117</v>
      </c>
      <c r="E5982" s="1">
        <v>2004</v>
      </c>
      <c r="F5982" s="1">
        <v>25</v>
      </c>
      <c r="G5982" s="1" t="s">
        <v>5</v>
      </c>
      <c r="H5982" s="1">
        <v>2.9472770833333302E-7</v>
      </c>
      <c r="I5982" s="1">
        <v>3.5075033057851198E-7</v>
      </c>
      <c r="J5982" s="1">
        <v>4.2440789999999998E-7</v>
      </c>
      <c r="K5982" s="1">
        <v>1.290125E-6</v>
      </c>
      <c r="L5982" s="1">
        <v>3.0262369999999999E-6</v>
      </c>
      <c r="M5982" s="1">
        <v>3.1332400000000002E-4</v>
      </c>
      <c r="N5982" s="1">
        <v>1.67606E-7</v>
      </c>
      <c r="O5982" s="1">
        <v>1.5419751999999999E-7</v>
      </c>
      <c r="P5982" s="1">
        <v>3.9754869999999998E-9</v>
      </c>
      <c r="Q5982" s="1">
        <v>2.7546759660000398E-9</v>
      </c>
      <c r="R5982" s="1">
        <v>10.95</v>
      </c>
      <c r="S5982" s="1">
        <v>14.6</v>
      </c>
      <c r="T5982" s="1">
        <v>0.04</v>
      </c>
      <c r="U5982" s="1">
        <v>321.2</v>
      </c>
      <c r="V5982" s="1">
        <f t="shared" si="373"/>
        <v>0.3615856221031607</v>
      </c>
      <c r="W5982" s="1">
        <f t="shared" si="374"/>
        <v>3.1197227568447499</v>
      </c>
      <c r="X5982" s="1">
        <f t="shared" si="375"/>
        <v>365</v>
      </c>
    </row>
    <row r="5983" spans="1:24" hidden="1" x14ac:dyDescent="0.3">
      <c r="A5983" s="18" t="str">
        <f t="shared" si="372"/>
        <v>OFF - Agricultural - Other Agricultural Equipment_2004_50</v>
      </c>
      <c r="B5983" s="1" t="s">
        <v>40</v>
      </c>
      <c r="C5983" s="1">
        <v>2020</v>
      </c>
      <c r="D5983" s="1" t="s">
        <v>117</v>
      </c>
      <c r="E5983" s="1">
        <v>2004</v>
      </c>
      <c r="F5983" s="1">
        <v>50</v>
      </c>
      <c r="G5983" s="1" t="s">
        <v>12</v>
      </c>
      <c r="H5983" s="1">
        <v>3.26908352030417E-8</v>
      </c>
      <c r="I5983" s="1">
        <v>3.0069030219757701E-8</v>
      </c>
      <c r="J5983" s="1">
        <v>3.5974270000000002E-8</v>
      </c>
      <c r="K5983" s="1">
        <v>2.6715090000000002E-6</v>
      </c>
      <c r="L5983" s="1">
        <v>7.7091880000000001E-8</v>
      </c>
      <c r="M5983" s="1">
        <v>2.4091319999999999E-5</v>
      </c>
      <c r="N5983" s="1">
        <v>1.6608338999999999E-9</v>
      </c>
      <c r="O5983" s="1">
        <v>1.2548522800000001E-9</v>
      </c>
      <c r="P5983" s="1">
        <v>2.929065E-10</v>
      </c>
      <c r="Q5983" s="1">
        <v>0</v>
      </c>
      <c r="R5983" s="1">
        <v>0</v>
      </c>
      <c r="S5983" s="1">
        <v>0</v>
      </c>
      <c r="T5983" s="1">
        <v>0.01</v>
      </c>
      <c r="U5983" s="1">
        <v>0</v>
      </c>
      <c r="V5983" s="1">
        <f t="shared" si="373"/>
        <v>0</v>
      </c>
      <c r="W5983" s="1">
        <f t="shared" si="374"/>
        <v>0</v>
      </c>
      <c r="X5983" s="1">
        <f t="shared" si="375"/>
        <v>0</v>
      </c>
    </row>
    <row r="5984" spans="1:24" hidden="1" x14ac:dyDescent="0.3">
      <c r="A5984" s="18" t="str">
        <f t="shared" si="372"/>
        <v>OFF - Agricultural - Other Agricultural Equipment_2004_100</v>
      </c>
      <c r="B5984" s="1" t="s">
        <v>40</v>
      </c>
      <c r="C5984" s="1">
        <v>2020</v>
      </c>
      <c r="D5984" s="1" t="s">
        <v>117</v>
      </c>
      <c r="E5984" s="1">
        <v>2004</v>
      </c>
      <c r="F5984" s="1">
        <v>100</v>
      </c>
      <c r="G5984" s="1" t="s">
        <v>12</v>
      </c>
      <c r="H5984" s="1">
        <v>1.7708350939943E-7</v>
      </c>
      <c r="I5984" s="1">
        <v>1.62881411945596E-7</v>
      </c>
      <c r="J5984" s="1">
        <v>1.948696E-7</v>
      </c>
      <c r="K5984" s="1">
        <v>9.4449720000000003E-6</v>
      </c>
      <c r="L5984" s="1">
        <v>9.8438040000000011E-7</v>
      </c>
      <c r="M5984" s="1">
        <v>3.1878160000000001E-4</v>
      </c>
      <c r="N5984" s="1">
        <v>2.2226211000000001E-8</v>
      </c>
      <c r="O5984" s="1">
        <v>1.6793137200000001E-8</v>
      </c>
      <c r="P5984" s="1">
        <v>3.0798740000000001E-9</v>
      </c>
      <c r="Q5984" s="1">
        <v>3.8360433620168698E-9</v>
      </c>
      <c r="R5984" s="1">
        <v>10.95</v>
      </c>
      <c r="S5984" s="1">
        <v>3.65</v>
      </c>
      <c r="T5984" s="1">
        <v>0.03</v>
      </c>
      <c r="U5984" s="1">
        <v>244.55</v>
      </c>
      <c r="V5984" s="1">
        <f t="shared" si="373"/>
        <v>0.22054258409954983</v>
      </c>
      <c r="W5984" s="1">
        <f t="shared" si="374"/>
        <v>1.3328580257240241</v>
      </c>
      <c r="X5984" s="1">
        <f t="shared" si="375"/>
        <v>121.66666666666667</v>
      </c>
    </row>
    <row r="5985" spans="1:24" hidden="1" x14ac:dyDescent="0.3">
      <c r="A5985" s="18" t="str">
        <f t="shared" si="372"/>
        <v>OFF - Agricultural - Other Agricultural Equipment_2004_175</v>
      </c>
      <c r="B5985" s="1" t="s">
        <v>40</v>
      </c>
      <c r="C5985" s="1">
        <v>2020</v>
      </c>
      <c r="D5985" s="1" t="s">
        <v>117</v>
      </c>
      <c r="E5985" s="1">
        <v>2004</v>
      </c>
      <c r="F5985" s="1">
        <v>175</v>
      </c>
      <c r="G5985" s="1" t="s">
        <v>12</v>
      </c>
      <c r="H5985" s="1">
        <v>3.56081345717481E-8</v>
      </c>
      <c r="I5985" s="1">
        <v>3.2752362179093897E-8</v>
      </c>
      <c r="J5985" s="1">
        <v>3.9184580000000002E-8</v>
      </c>
      <c r="K5985" s="1">
        <v>2.3811139999999999E-6</v>
      </c>
      <c r="L5985" s="1">
        <v>2.5963E-7</v>
      </c>
      <c r="M5985" s="1">
        <v>7.1747170000000001E-5</v>
      </c>
      <c r="N5985" s="1">
        <v>5.1435081E-9</v>
      </c>
      <c r="O5985" s="1">
        <v>3.88620612E-9</v>
      </c>
      <c r="P5985" s="1">
        <v>7.1273310000000004E-10</v>
      </c>
      <c r="Q5985" s="1">
        <v>1.2786811206722801E-9</v>
      </c>
      <c r="R5985" s="1">
        <v>3.65</v>
      </c>
      <c r="S5985" s="1">
        <v>0</v>
      </c>
      <c r="T5985" s="1">
        <v>0</v>
      </c>
      <c r="U5985" s="1">
        <v>0</v>
      </c>
      <c r="V5985" s="1">
        <f t="shared" si="373"/>
        <v>0</v>
      </c>
      <c r="W5985" s="1">
        <f t="shared" si="374"/>
        <v>0</v>
      </c>
      <c r="X5985" s="1" t="e">
        <f t="shared" si="375"/>
        <v>#DIV/0!</v>
      </c>
    </row>
    <row r="5986" spans="1:24" hidden="1" x14ac:dyDescent="0.3">
      <c r="A5986" s="18" t="str">
        <f t="shared" si="372"/>
        <v>OFF - Agricultural - Other Agricultural Equipment_2004_300</v>
      </c>
      <c r="B5986" s="1" t="s">
        <v>40</v>
      </c>
      <c r="C5986" s="1">
        <v>2020</v>
      </c>
      <c r="D5986" s="1" t="s">
        <v>117</v>
      </c>
      <c r="E5986" s="1">
        <v>2004</v>
      </c>
      <c r="F5986" s="1">
        <v>300</v>
      </c>
      <c r="G5986" s="1" t="s">
        <v>12</v>
      </c>
      <c r="H5986" s="1">
        <v>2.39232706219972E-8</v>
      </c>
      <c r="I5986" s="1">
        <v>2.2004624318113001E-8</v>
      </c>
      <c r="J5986" s="1">
        <v>2.6326099999999999E-8</v>
      </c>
      <c r="K5986" s="1">
        <v>1.599748E-6</v>
      </c>
      <c r="L5986" s="1">
        <v>1.7443200000000001E-7</v>
      </c>
      <c r="M5986" s="1">
        <v>4.6843369999999997E-5</v>
      </c>
      <c r="N5986" s="1">
        <v>3.4556589000000001E-9</v>
      </c>
      <c r="O5986" s="1">
        <v>2.6109422799999999E-9</v>
      </c>
      <c r="P5986" s="1">
        <v>4.7884869999999995E-10</v>
      </c>
      <c r="Q5986" s="1">
        <v>1.2786811206722801E-9</v>
      </c>
      <c r="R5986" s="1">
        <v>3.65</v>
      </c>
      <c r="S5986" s="1">
        <v>0</v>
      </c>
      <c r="T5986" s="1">
        <v>0</v>
      </c>
      <c r="U5986" s="1">
        <v>0</v>
      </c>
      <c r="V5986" s="1">
        <f t="shared" si="373"/>
        <v>0</v>
      </c>
      <c r="W5986" s="1">
        <f t="shared" si="374"/>
        <v>0</v>
      </c>
      <c r="X5986" s="1" t="e">
        <f t="shared" si="375"/>
        <v>#DIV/0!</v>
      </c>
    </row>
    <row r="5987" spans="1:24" hidden="1" x14ac:dyDescent="0.3">
      <c r="A5987" s="18" t="str">
        <f t="shared" si="372"/>
        <v>OFF - Agricultural - Other Agricultural Equipment_2005_25</v>
      </c>
      <c r="B5987" s="1" t="s">
        <v>40</v>
      </c>
      <c r="C5987" s="1">
        <v>2020</v>
      </c>
      <c r="D5987" s="1" t="s">
        <v>117</v>
      </c>
      <c r="E5987" s="1">
        <v>2005</v>
      </c>
      <c r="F5987" s="1">
        <v>25</v>
      </c>
      <c r="G5987" s="1" t="s">
        <v>12</v>
      </c>
      <c r="H5987" s="1">
        <v>1.6284580971775801E-7</v>
      </c>
      <c r="I5987" s="1">
        <v>1.4978557577839301E-7</v>
      </c>
      <c r="J5987" s="1">
        <v>1.7920188000000001E-7</v>
      </c>
      <c r="K5987" s="1">
        <v>6.5374710000000003E-6</v>
      </c>
      <c r="L5987" s="1">
        <v>1.2427515999999999E-7</v>
      </c>
      <c r="M5987" s="1">
        <v>1.0993631000000001E-5</v>
      </c>
      <c r="N5987" s="1">
        <v>8.2943748000000004E-8</v>
      </c>
      <c r="O5987" s="1">
        <v>6.2668609599999998E-8</v>
      </c>
      <c r="P5987" s="1">
        <v>2.999022E-10</v>
      </c>
      <c r="Q5987" s="1">
        <v>0</v>
      </c>
      <c r="R5987" s="1">
        <v>0</v>
      </c>
      <c r="S5987" s="1">
        <v>0</v>
      </c>
      <c r="T5987" s="1">
        <v>0.01</v>
      </c>
      <c r="U5987" s="1">
        <v>0</v>
      </c>
      <c r="V5987" s="1">
        <f t="shared" si="373"/>
        <v>0</v>
      </c>
      <c r="W5987" s="1">
        <f t="shared" si="374"/>
        <v>0</v>
      </c>
      <c r="X5987" s="1">
        <f t="shared" si="375"/>
        <v>0</v>
      </c>
    </row>
    <row r="5988" spans="1:24" hidden="1" x14ac:dyDescent="0.3">
      <c r="A5988" s="18" t="str">
        <f t="shared" si="372"/>
        <v>OFF - Agricultural - Other Agricultural Equipment_2005_25</v>
      </c>
      <c r="B5988" s="1" t="s">
        <v>40</v>
      </c>
      <c r="C5988" s="1">
        <v>2020</v>
      </c>
      <c r="D5988" s="1" t="s">
        <v>117</v>
      </c>
      <c r="E5988" s="1">
        <v>2005</v>
      </c>
      <c r="F5988" s="1">
        <v>25</v>
      </c>
      <c r="G5988" s="1" t="s">
        <v>5</v>
      </c>
      <c r="H5988" s="1">
        <v>2.6257986111111101E-7</v>
      </c>
      <c r="I5988" s="1">
        <v>3.1249173553719E-7</v>
      </c>
      <c r="J5988" s="1">
        <v>3.7811500000000002E-7</v>
      </c>
      <c r="K5988" s="1">
        <v>1.2905570000000001E-6</v>
      </c>
      <c r="L5988" s="1">
        <v>2.3893839999999999E-6</v>
      </c>
      <c r="M5988" s="1">
        <v>3.13429E-4</v>
      </c>
      <c r="N5988" s="1">
        <v>1.6766219999999999E-7</v>
      </c>
      <c r="O5988" s="1">
        <v>1.5424922400000001E-7</v>
      </c>
      <c r="P5988" s="1">
        <v>3.976819E-9</v>
      </c>
      <c r="Q5988" s="1">
        <v>2.7546759660000398E-9</v>
      </c>
      <c r="R5988" s="1">
        <v>10.95</v>
      </c>
      <c r="S5988" s="1">
        <v>14.6</v>
      </c>
      <c r="T5988" s="1">
        <v>0.04</v>
      </c>
      <c r="U5988" s="1">
        <v>321.2</v>
      </c>
      <c r="V5988" s="1">
        <f t="shared" si="373"/>
        <v>0.322145152108471</v>
      </c>
      <c r="W5988" s="1">
        <f t="shared" si="374"/>
        <v>2.4631962531819998</v>
      </c>
      <c r="X5988" s="1">
        <f t="shared" si="375"/>
        <v>365</v>
      </c>
    </row>
    <row r="5989" spans="1:24" hidden="1" x14ac:dyDescent="0.3">
      <c r="A5989" s="18" t="str">
        <f t="shared" si="372"/>
        <v>OFF - Agricultural - Other Agricultural Equipment_2005_50</v>
      </c>
      <c r="B5989" s="1" t="s">
        <v>40</v>
      </c>
      <c r="C5989" s="1">
        <v>2020</v>
      </c>
      <c r="D5989" s="1" t="s">
        <v>117</v>
      </c>
      <c r="E5989" s="1">
        <v>2005</v>
      </c>
      <c r="F5989" s="1">
        <v>50</v>
      </c>
      <c r="G5989" s="1" t="s">
        <v>12</v>
      </c>
      <c r="H5989" s="1">
        <v>3.3436982876833702E-8</v>
      </c>
      <c r="I5989" s="1">
        <v>3.0755336850111602E-8</v>
      </c>
      <c r="J5989" s="1">
        <v>3.6795360000000002E-8</v>
      </c>
      <c r="K5989" s="1">
        <v>2.7033360000000002E-6</v>
      </c>
      <c r="L5989" s="1">
        <v>7.8409950000000003E-8</v>
      </c>
      <c r="M5989" s="1">
        <v>2.5135189999999999E-5</v>
      </c>
      <c r="N5989" s="1">
        <v>1.7327979E-9</v>
      </c>
      <c r="O5989" s="1">
        <v>1.30922508E-9</v>
      </c>
      <c r="P5989" s="1">
        <v>3.0559810000000002E-10</v>
      </c>
      <c r="Q5989" s="1">
        <v>0</v>
      </c>
      <c r="R5989" s="1">
        <v>0</v>
      </c>
      <c r="S5989" s="1">
        <v>0</v>
      </c>
      <c r="T5989" s="1">
        <v>0.01</v>
      </c>
      <c r="U5989" s="1">
        <v>0</v>
      </c>
      <c r="V5989" s="1">
        <f t="shared" si="373"/>
        <v>0</v>
      </c>
      <c r="W5989" s="1">
        <f t="shared" si="374"/>
        <v>0</v>
      </c>
      <c r="X5989" s="1">
        <f t="shared" si="375"/>
        <v>0</v>
      </c>
    </row>
    <row r="5990" spans="1:24" hidden="1" x14ac:dyDescent="0.3">
      <c r="A5990" s="18" t="str">
        <f t="shared" si="372"/>
        <v>OFF - Agricultural - Other Agricultural Equipment_2005_100</v>
      </c>
      <c r="B5990" s="1" t="s">
        <v>40</v>
      </c>
      <c r="C5990" s="1">
        <v>2020</v>
      </c>
      <c r="D5990" s="1" t="s">
        <v>117</v>
      </c>
      <c r="E5990" s="1">
        <v>2005</v>
      </c>
      <c r="F5990" s="1">
        <v>100</v>
      </c>
      <c r="G5990" s="1" t="s">
        <v>12</v>
      </c>
      <c r="H5990" s="1">
        <v>1.80435626145565E-7</v>
      </c>
      <c r="I5990" s="1">
        <v>1.65964688928691E-7</v>
      </c>
      <c r="J5990" s="1">
        <v>1.9855839999999999E-7</v>
      </c>
      <c r="K5990" s="1">
        <v>9.5202200000000005E-6</v>
      </c>
      <c r="L5990" s="1">
        <v>1.015139E-6</v>
      </c>
      <c r="M5990" s="1">
        <v>3.3259430000000002E-4</v>
      </c>
      <c r="N5990" s="1">
        <v>2.3189273999999899E-8</v>
      </c>
      <c r="O5990" s="1">
        <v>1.7520784799999999E-8</v>
      </c>
      <c r="P5990" s="1">
        <v>3.2133250000000002E-9</v>
      </c>
      <c r="Q5990" s="1">
        <v>5.1147244826891501E-9</v>
      </c>
      <c r="R5990" s="1">
        <v>14.6</v>
      </c>
      <c r="S5990" s="1">
        <v>3.65</v>
      </c>
      <c r="T5990" s="1">
        <v>0.03</v>
      </c>
      <c r="U5990" s="1">
        <v>244.55</v>
      </c>
      <c r="V5990" s="1">
        <f t="shared" si="373"/>
        <v>0.22471736294769465</v>
      </c>
      <c r="W5990" s="1">
        <f t="shared" si="374"/>
        <v>1.3745053877296418</v>
      </c>
      <c r="X5990" s="1">
        <f t="shared" si="375"/>
        <v>121.66666666666667</v>
      </c>
    </row>
    <row r="5991" spans="1:24" hidden="1" x14ac:dyDescent="0.3">
      <c r="A5991" s="18" t="str">
        <f t="shared" si="372"/>
        <v>OFF - Agricultural - Other Agricultural Equipment_2005_175</v>
      </c>
      <c r="B5991" s="1" t="s">
        <v>40</v>
      </c>
      <c r="C5991" s="1">
        <v>2020</v>
      </c>
      <c r="D5991" s="1" t="s">
        <v>117</v>
      </c>
      <c r="E5991" s="1">
        <v>2005</v>
      </c>
      <c r="F5991" s="1">
        <v>175</v>
      </c>
      <c r="G5991" s="1" t="s">
        <v>12</v>
      </c>
      <c r="H5991" s="1">
        <v>3.5898027968837801E-8</v>
      </c>
      <c r="I5991" s="1">
        <v>3.3019006125737E-8</v>
      </c>
      <c r="J5991" s="1">
        <v>3.9503590000000003E-8</v>
      </c>
      <c r="K5991" s="1">
        <v>2.4731359999999998E-6</v>
      </c>
      <c r="L5991" s="1">
        <v>2.6718290000000003E-7</v>
      </c>
      <c r="M5991" s="1">
        <v>7.4855929999999998E-5</v>
      </c>
      <c r="N5991" s="1">
        <v>5.3663715E-9</v>
      </c>
      <c r="O5991" s="1">
        <v>4.0545918000000003E-9</v>
      </c>
      <c r="P5991" s="1">
        <v>7.4361519999999998E-10</v>
      </c>
      <c r="Q5991" s="1">
        <v>1.2786811206722801E-9</v>
      </c>
      <c r="R5991" s="1">
        <v>3.65</v>
      </c>
      <c r="S5991" s="1">
        <v>0</v>
      </c>
      <c r="T5991" s="1">
        <v>0</v>
      </c>
      <c r="U5991" s="1">
        <v>0</v>
      </c>
      <c r="V5991" s="1">
        <f t="shared" si="373"/>
        <v>0</v>
      </c>
      <c r="W5991" s="1">
        <f t="shared" si="374"/>
        <v>0</v>
      </c>
      <c r="X5991" s="1" t="e">
        <f t="shared" si="375"/>
        <v>#DIV/0!</v>
      </c>
    </row>
    <row r="5992" spans="1:24" hidden="1" x14ac:dyDescent="0.3">
      <c r="A5992" s="18" t="str">
        <f t="shared" si="372"/>
        <v>OFF - Agricultural - Other Agricultural Equipment_2005_300</v>
      </c>
      <c r="B5992" s="1" t="s">
        <v>40</v>
      </c>
      <c r="C5992" s="1">
        <v>2020</v>
      </c>
      <c r="D5992" s="1" t="s">
        <v>117</v>
      </c>
      <c r="E5992" s="1">
        <v>2005</v>
      </c>
      <c r="F5992" s="1">
        <v>300</v>
      </c>
      <c r="G5992" s="1" t="s">
        <v>12</v>
      </c>
      <c r="H5992" s="1">
        <v>2.41180474337968E-8</v>
      </c>
      <c r="I5992" s="1">
        <v>2.2183780029606301E-8</v>
      </c>
      <c r="J5992" s="1">
        <v>2.6540439999999999E-8</v>
      </c>
      <c r="K5992" s="1">
        <v>1.661573E-6</v>
      </c>
      <c r="L5992" s="1">
        <v>1.7950650000000001E-7</v>
      </c>
      <c r="M5992" s="1">
        <v>4.8873070000000003E-5</v>
      </c>
      <c r="N5992" s="1">
        <v>3.605391E-9</v>
      </c>
      <c r="O5992" s="1">
        <v>2.7240731999999999E-9</v>
      </c>
      <c r="P5992" s="1">
        <v>4.9959699999999999E-10</v>
      </c>
      <c r="Q5992" s="1">
        <v>1.2786811206722801E-9</v>
      </c>
      <c r="R5992" s="1">
        <v>3.65</v>
      </c>
      <c r="S5992" s="1">
        <v>0</v>
      </c>
      <c r="T5992" s="1">
        <v>0</v>
      </c>
      <c r="U5992" s="1">
        <v>0</v>
      </c>
      <c r="V5992" s="1">
        <f t="shared" si="373"/>
        <v>0</v>
      </c>
      <c r="W5992" s="1">
        <f t="shared" si="374"/>
        <v>0</v>
      </c>
      <c r="X5992" s="1" t="e">
        <f t="shared" si="375"/>
        <v>#DIV/0!</v>
      </c>
    </row>
    <row r="5993" spans="1:24" hidden="1" x14ac:dyDescent="0.3">
      <c r="A5993" s="18" t="str">
        <f t="shared" si="372"/>
        <v>OFF - Agricultural - Other Agricultural Equipment_2006_25</v>
      </c>
      <c r="B5993" s="1" t="s">
        <v>40</v>
      </c>
      <c r="C5993" s="1">
        <v>2020</v>
      </c>
      <c r="D5993" s="1" t="s">
        <v>117</v>
      </c>
      <c r="E5993" s="1">
        <v>2006</v>
      </c>
      <c r="F5993" s="1">
        <v>25</v>
      </c>
      <c r="G5993" s="1" t="s">
        <v>12</v>
      </c>
      <c r="H5993" s="1">
        <v>2.6007084445389501E-7</v>
      </c>
      <c r="I5993" s="1">
        <v>2.3921316272869198E-7</v>
      </c>
      <c r="J5993" s="1">
        <v>2.8619209999999999E-7</v>
      </c>
      <c r="K5993" s="1">
        <v>1.0440582E-5</v>
      </c>
      <c r="L5993" s="1">
        <v>1.98472049999999E-7</v>
      </c>
      <c r="M5993" s="1">
        <v>1.7557234000000002E-5</v>
      </c>
      <c r="N5993" s="1">
        <v>1.32464223E-7</v>
      </c>
      <c r="O5993" s="1">
        <v>1.000840796E-7</v>
      </c>
      <c r="P5993" s="1">
        <v>4.7895470000000004E-10</v>
      </c>
      <c r="Q5993" s="1">
        <v>0</v>
      </c>
      <c r="R5993" s="1">
        <v>0</v>
      </c>
      <c r="S5993" s="1">
        <v>0</v>
      </c>
      <c r="T5993" s="1">
        <v>0.01</v>
      </c>
      <c r="U5993" s="1">
        <v>0</v>
      </c>
      <c r="V5993" s="1">
        <f t="shared" si="373"/>
        <v>0</v>
      </c>
      <c r="W5993" s="1">
        <f t="shared" si="374"/>
        <v>0</v>
      </c>
      <c r="X5993" s="1">
        <f t="shared" si="375"/>
        <v>0</v>
      </c>
    </row>
    <row r="5994" spans="1:24" hidden="1" x14ac:dyDescent="0.3">
      <c r="A5994" s="18" t="str">
        <f t="shared" si="372"/>
        <v>OFF - Agricultural - Other Agricultural Equipment_2006_25</v>
      </c>
      <c r="B5994" s="1" t="s">
        <v>40</v>
      </c>
      <c r="C5994" s="1">
        <v>2020</v>
      </c>
      <c r="D5994" s="1" t="s">
        <v>117</v>
      </c>
      <c r="E5994" s="1">
        <v>2006</v>
      </c>
      <c r="F5994" s="1">
        <v>25</v>
      </c>
      <c r="G5994" s="1" t="s">
        <v>5</v>
      </c>
      <c r="H5994" s="1">
        <v>4.71593680555555E-7</v>
      </c>
      <c r="I5994" s="1">
        <v>5.6123545454545395E-7</v>
      </c>
      <c r="J5994" s="1">
        <v>6.7909490000000001E-7</v>
      </c>
      <c r="K5994" s="1">
        <v>2.317842E-6</v>
      </c>
      <c r="L5994" s="1">
        <v>4.2913370000000003E-6</v>
      </c>
      <c r="M5994" s="1">
        <v>5.6291869999999995E-4</v>
      </c>
      <c r="N5994" s="1">
        <v>3.0112139999999998E-7</v>
      </c>
      <c r="O5994" s="1">
        <v>2.7703168800000002E-7</v>
      </c>
      <c r="P5994" s="1">
        <v>7.1423710000000003E-9</v>
      </c>
      <c r="Q5994" s="1">
        <v>4.5911266100000704E-9</v>
      </c>
      <c r="R5994" s="1">
        <v>18.25</v>
      </c>
      <c r="S5994" s="1">
        <v>29.2</v>
      </c>
      <c r="T5994" s="1">
        <v>7.0000000000000007E-2</v>
      </c>
      <c r="U5994" s="1">
        <v>642.4</v>
      </c>
      <c r="V5994" s="1">
        <f t="shared" si="373"/>
        <v>0.28928649994920425</v>
      </c>
      <c r="W5994" s="1">
        <f t="shared" si="374"/>
        <v>2.2119519548848752</v>
      </c>
      <c r="X5994" s="1">
        <f t="shared" si="375"/>
        <v>417.14285714285711</v>
      </c>
    </row>
    <row r="5995" spans="1:24" hidden="1" x14ac:dyDescent="0.3">
      <c r="A5995" s="18" t="str">
        <f t="shared" si="372"/>
        <v>OFF - Agricultural - Other Agricultural Equipment_2006_50</v>
      </c>
      <c r="B5995" s="1" t="s">
        <v>40</v>
      </c>
      <c r="C5995" s="1">
        <v>2020</v>
      </c>
      <c r="D5995" s="1" t="s">
        <v>117</v>
      </c>
      <c r="E5995" s="1">
        <v>2006</v>
      </c>
      <c r="F5995" s="1">
        <v>50</v>
      </c>
      <c r="G5995" s="1" t="s">
        <v>12</v>
      </c>
      <c r="H5995" s="1">
        <v>3.4821012341438202E-8</v>
      </c>
      <c r="I5995" s="1">
        <v>3.2028367151654898E-8</v>
      </c>
      <c r="J5995" s="1">
        <v>3.8318400000000001E-8</v>
      </c>
      <c r="K5995" s="1">
        <v>2.7836349999999998E-6</v>
      </c>
      <c r="L5995" s="1">
        <v>8.1176910000000004E-8</v>
      </c>
      <c r="M5995" s="1">
        <v>2.6711089999999998E-5</v>
      </c>
      <c r="N5995" s="1">
        <v>1.8414386999999901E-9</v>
      </c>
      <c r="O5995" s="1">
        <v>1.39130924E-9</v>
      </c>
      <c r="P5995" s="1">
        <v>3.2475820000000002E-10</v>
      </c>
      <c r="Q5995" s="1">
        <v>0</v>
      </c>
      <c r="R5995" s="1">
        <v>0</v>
      </c>
      <c r="S5995" s="1">
        <v>0</v>
      </c>
      <c r="T5995" s="1">
        <v>0.01</v>
      </c>
      <c r="U5995" s="1">
        <v>0</v>
      </c>
      <c r="V5995" s="1">
        <f t="shared" si="373"/>
        <v>0</v>
      </c>
      <c r="W5995" s="1">
        <f t="shared" si="374"/>
        <v>0</v>
      </c>
      <c r="X5995" s="1">
        <f t="shared" si="375"/>
        <v>0</v>
      </c>
    </row>
    <row r="5996" spans="1:24" hidden="1" x14ac:dyDescent="0.3">
      <c r="A5996" s="18" t="str">
        <f t="shared" si="372"/>
        <v>OFF - Agricultural - Other Agricultural Equipment_2006_100</v>
      </c>
      <c r="B5996" s="1" t="s">
        <v>40</v>
      </c>
      <c r="C5996" s="1">
        <v>2020</v>
      </c>
      <c r="D5996" s="1" t="s">
        <v>117</v>
      </c>
      <c r="E5996" s="1">
        <v>2006</v>
      </c>
      <c r="F5996" s="1">
        <v>100</v>
      </c>
      <c r="G5996" s="1" t="s">
        <v>12</v>
      </c>
      <c r="H5996" s="1">
        <v>1.8715658023752299E-7</v>
      </c>
      <c r="I5996" s="1">
        <v>1.7214662250247399E-7</v>
      </c>
      <c r="J5996" s="1">
        <v>2.0595439999999999E-7</v>
      </c>
      <c r="K5996" s="1">
        <v>9.7621710000000002E-6</v>
      </c>
      <c r="L5996" s="1">
        <v>1.066146E-6</v>
      </c>
      <c r="M5996" s="1">
        <v>3.5344709999999999E-4</v>
      </c>
      <c r="N5996" s="1">
        <v>2.4643178999999999E-8</v>
      </c>
      <c r="O5996" s="1">
        <v>1.86192908E-8</v>
      </c>
      <c r="P5996" s="1">
        <v>3.4147920000000002E-9</v>
      </c>
      <c r="Q5996" s="1">
        <v>5.1147244826891501E-9</v>
      </c>
      <c r="R5996" s="1">
        <v>14.6</v>
      </c>
      <c r="S5996" s="1">
        <v>3.65</v>
      </c>
      <c r="T5996" s="1">
        <v>0.03</v>
      </c>
      <c r="U5996" s="1">
        <v>244.55</v>
      </c>
      <c r="V5996" s="1">
        <f t="shared" si="373"/>
        <v>0.23308774474147015</v>
      </c>
      <c r="W5996" s="1">
        <f t="shared" si="374"/>
        <v>1.4435692265851343</v>
      </c>
      <c r="X5996" s="1">
        <f t="shared" si="375"/>
        <v>121.66666666666667</v>
      </c>
    </row>
    <row r="5997" spans="1:24" hidden="1" x14ac:dyDescent="0.3">
      <c r="A5997" s="18" t="str">
        <f t="shared" si="372"/>
        <v>OFF - Agricultural - Other Agricultural Equipment_2006_175</v>
      </c>
      <c r="B5997" s="1" t="s">
        <v>40</v>
      </c>
      <c r="C5997" s="1">
        <v>2020</v>
      </c>
      <c r="D5997" s="1" t="s">
        <v>117</v>
      </c>
      <c r="E5997" s="1">
        <v>2006</v>
      </c>
      <c r="F5997" s="1">
        <v>175</v>
      </c>
      <c r="G5997" s="1" t="s">
        <v>12</v>
      </c>
      <c r="H5997" s="1">
        <v>3.6817197500270303E-8</v>
      </c>
      <c r="I5997" s="1">
        <v>3.3864458260748603E-8</v>
      </c>
      <c r="J5997" s="1">
        <v>4.0515080000000002E-8</v>
      </c>
      <c r="K5997" s="1">
        <v>2.6163459999999998E-6</v>
      </c>
      <c r="L5997" s="1">
        <v>2.8000610000000002E-7</v>
      </c>
      <c r="M5997" s="1">
        <v>7.9549170000000005E-5</v>
      </c>
      <c r="N5997" s="1">
        <v>5.7028274999999904E-9</v>
      </c>
      <c r="O5997" s="1">
        <v>4.308803E-9</v>
      </c>
      <c r="P5997" s="1">
        <v>7.9023779999999997E-10</v>
      </c>
      <c r="Q5997" s="1">
        <v>1.2786811206722801E-9</v>
      </c>
      <c r="R5997" s="1">
        <v>3.65</v>
      </c>
      <c r="S5997" s="1">
        <v>0</v>
      </c>
      <c r="T5997" s="1">
        <v>0</v>
      </c>
      <c r="U5997" s="1">
        <v>0</v>
      </c>
      <c r="V5997" s="1">
        <f t="shared" si="373"/>
        <v>0</v>
      </c>
      <c r="W5997" s="1">
        <f t="shared" si="374"/>
        <v>0</v>
      </c>
      <c r="X5997" s="1" t="e">
        <f t="shared" si="375"/>
        <v>#DIV/0!</v>
      </c>
    </row>
    <row r="5998" spans="1:24" hidden="1" x14ac:dyDescent="0.3">
      <c r="A5998" s="18" t="str">
        <f t="shared" si="372"/>
        <v>OFF - Agricultural - Other Agricultural Equipment_2006_300</v>
      </c>
      <c r="B5998" s="1" t="s">
        <v>40</v>
      </c>
      <c r="C5998" s="1">
        <v>2020</v>
      </c>
      <c r="D5998" s="1" t="s">
        <v>117</v>
      </c>
      <c r="E5998" s="1">
        <v>2006</v>
      </c>
      <c r="F5998" s="1">
        <v>300</v>
      </c>
      <c r="G5998" s="1" t="s">
        <v>12</v>
      </c>
      <c r="H5998" s="1">
        <v>2.47355918865107E-8</v>
      </c>
      <c r="I5998" s="1">
        <v>2.2751797417212499E-8</v>
      </c>
      <c r="J5998" s="1">
        <v>2.7220010000000001E-8</v>
      </c>
      <c r="K5998" s="1">
        <v>1.757789E-6</v>
      </c>
      <c r="L5998" s="1">
        <v>1.8812180000000001E-7</v>
      </c>
      <c r="M5998" s="1">
        <v>5.193727E-5</v>
      </c>
      <c r="N5998" s="1">
        <v>3.8314385999999997E-9</v>
      </c>
      <c r="O5998" s="1">
        <v>2.89486472E-9</v>
      </c>
      <c r="P5998" s="1">
        <v>5.3092029999999995E-10</v>
      </c>
      <c r="Q5998" s="1">
        <v>1.2786811206722801E-9</v>
      </c>
      <c r="R5998" s="1">
        <v>3.65</v>
      </c>
      <c r="S5998" s="1">
        <v>0</v>
      </c>
      <c r="T5998" s="1">
        <v>0</v>
      </c>
      <c r="U5998" s="1">
        <v>0</v>
      </c>
      <c r="V5998" s="1">
        <f t="shared" si="373"/>
        <v>0</v>
      </c>
      <c r="W5998" s="1">
        <f t="shared" si="374"/>
        <v>0</v>
      </c>
      <c r="X5998" s="1" t="e">
        <f t="shared" si="375"/>
        <v>#DIV/0!</v>
      </c>
    </row>
    <row r="5999" spans="1:24" hidden="1" x14ac:dyDescent="0.3">
      <c r="A5999" s="18" t="str">
        <f t="shared" si="372"/>
        <v>OFF - Agricultural - Other Agricultural Equipment_2007_25</v>
      </c>
      <c r="B5999" s="1" t="s">
        <v>40</v>
      </c>
      <c r="C5999" s="1">
        <v>2020</v>
      </c>
      <c r="D5999" s="1" t="s">
        <v>117</v>
      </c>
      <c r="E5999" s="1">
        <v>2007</v>
      </c>
      <c r="F5999" s="1">
        <v>25</v>
      </c>
      <c r="G5999" s="1" t="s">
        <v>12</v>
      </c>
      <c r="H5999" s="1">
        <v>4.4683530845417099E-7</v>
      </c>
      <c r="I5999" s="1">
        <v>4.1099911671614601E-7</v>
      </c>
      <c r="J5999" s="1">
        <v>4.9171499999999998E-7</v>
      </c>
      <c r="K5999" s="1">
        <v>1.7938274E-5</v>
      </c>
      <c r="L5999" s="1">
        <v>3.4100069999999999E-7</v>
      </c>
      <c r="M5999" s="1">
        <v>3.0165600000000001E-5</v>
      </c>
      <c r="N5999" s="1">
        <v>2.2759064100000001E-7</v>
      </c>
      <c r="O5999" s="1">
        <v>1.719573732E-7</v>
      </c>
      <c r="P5999" s="1">
        <v>8.2290629999999996E-10</v>
      </c>
      <c r="Q5999" s="1">
        <v>0</v>
      </c>
      <c r="R5999" s="1">
        <v>0</v>
      </c>
      <c r="S5999" s="1">
        <v>3.65</v>
      </c>
      <c r="T5999" s="1">
        <v>0.02</v>
      </c>
      <c r="U5999" s="1">
        <v>36.5</v>
      </c>
      <c r="V5999" s="1">
        <f t="shared" si="373"/>
        <v>3.7285212683836657</v>
      </c>
      <c r="W5999" s="1">
        <f t="shared" si="374"/>
        <v>3.09350631369318</v>
      </c>
      <c r="X5999" s="1">
        <f t="shared" si="375"/>
        <v>182.5</v>
      </c>
    </row>
    <row r="6000" spans="1:24" hidden="1" x14ac:dyDescent="0.3">
      <c r="A6000" s="18" t="str">
        <f t="shared" si="372"/>
        <v>OFF - Agricultural - Other Agricultural Equipment_2007_25</v>
      </c>
      <c r="B6000" s="1" t="s">
        <v>40</v>
      </c>
      <c r="C6000" s="1">
        <v>2020</v>
      </c>
      <c r="D6000" s="1" t="s">
        <v>117</v>
      </c>
      <c r="E6000" s="1">
        <v>2007</v>
      </c>
      <c r="F6000" s="1">
        <v>25</v>
      </c>
      <c r="G6000" s="1" t="s">
        <v>5</v>
      </c>
      <c r="H6000" s="1">
        <v>6.5001111111111102E-7</v>
      </c>
      <c r="I6000" s="1">
        <v>7.7356694214875999E-7</v>
      </c>
      <c r="J6000" s="1">
        <v>9.3601600000000004E-7</v>
      </c>
      <c r="K6000" s="1">
        <v>3.1947480000000001E-6</v>
      </c>
      <c r="L6000" s="1">
        <v>5.914872E-6</v>
      </c>
      <c r="M6000" s="1">
        <v>7.7588690000000003E-4</v>
      </c>
      <c r="N6000" s="1">
        <v>4.1504419999999998E-7</v>
      </c>
      <c r="O6000" s="1">
        <v>3.8184066400000001E-7</v>
      </c>
      <c r="P6000" s="1">
        <v>9.8445350000000005E-9</v>
      </c>
      <c r="Q6000" s="1">
        <v>6.4275772540000997E-9</v>
      </c>
      <c r="R6000" s="1">
        <v>25.55</v>
      </c>
      <c r="S6000" s="1">
        <v>40.15</v>
      </c>
      <c r="T6000" s="1">
        <v>0.09</v>
      </c>
      <c r="U6000" s="1">
        <v>883.3</v>
      </c>
      <c r="V6000" s="1">
        <f t="shared" si="373"/>
        <v>0.28998682863050329</v>
      </c>
      <c r="W6000" s="1">
        <f t="shared" si="374"/>
        <v>2.2173064534930909</v>
      </c>
      <c r="X6000" s="1">
        <f t="shared" si="375"/>
        <v>446.11111111111109</v>
      </c>
    </row>
    <row r="6001" spans="1:24" hidden="1" x14ac:dyDescent="0.3">
      <c r="A6001" s="18" t="str">
        <f t="shared" si="372"/>
        <v>OFF - Agricultural - Other Agricultural Equipment_2007_50</v>
      </c>
      <c r="B6001" s="1" t="s">
        <v>40</v>
      </c>
      <c r="C6001" s="1">
        <v>2020</v>
      </c>
      <c r="D6001" s="1" t="s">
        <v>117</v>
      </c>
      <c r="E6001" s="1">
        <v>2007</v>
      </c>
      <c r="F6001" s="1">
        <v>50</v>
      </c>
      <c r="G6001" s="1" t="s">
        <v>12</v>
      </c>
      <c r="H6001" s="1">
        <v>4.3693207892486498E-8</v>
      </c>
      <c r="I6001" s="1">
        <v>4.0189012619509099E-8</v>
      </c>
      <c r="J6001" s="1">
        <v>4.808171E-8</v>
      </c>
      <c r="K6001" s="1">
        <v>3.5498540000000001E-6</v>
      </c>
      <c r="L6001" s="1">
        <v>6.5661940000000003E-8</v>
      </c>
      <c r="M6001" s="1">
        <v>3.5191100000000003E-5</v>
      </c>
      <c r="N6001" s="1">
        <v>2.4260435999999999E-9</v>
      </c>
      <c r="O6001" s="1">
        <v>1.83301072E-9</v>
      </c>
      <c r="P6001" s="1">
        <v>4.2785970000000002E-10</v>
      </c>
      <c r="Q6001" s="1">
        <v>0</v>
      </c>
      <c r="R6001" s="1">
        <v>0</v>
      </c>
      <c r="S6001" s="1">
        <v>0</v>
      </c>
      <c r="T6001" s="1">
        <v>0.01</v>
      </c>
      <c r="U6001" s="1">
        <v>0</v>
      </c>
      <c r="V6001" s="1">
        <f t="shared" si="373"/>
        <v>0</v>
      </c>
      <c r="W6001" s="1">
        <f t="shared" si="374"/>
        <v>0</v>
      </c>
      <c r="X6001" s="1">
        <f t="shared" si="375"/>
        <v>0</v>
      </c>
    </row>
    <row r="6002" spans="1:24" hidden="1" x14ac:dyDescent="0.3">
      <c r="A6002" s="18" t="str">
        <f t="shared" si="372"/>
        <v>OFF - Agricultural - Other Agricultural Equipment_2007_100</v>
      </c>
      <c r="B6002" s="1" t="s">
        <v>40</v>
      </c>
      <c r="C6002" s="1">
        <v>2020</v>
      </c>
      <c r="D6002" s="1" t="s">
        <v>117</v>
      </c>
      <c r="E6002" s="1">
        <v>2007</v>
      </c>
      <c r="F6002" s="1">
        <v>100</v>
      </c>
      <c r="G6002" s="1" t="s">
        <v>12</v>
      </c>
      <c r="H6002" s="1">
        <v>2.2658175509955501E-7</v>
      </c>
      <c r="I6002" s="1">
        <v>2.0840989834057101E-7</v>
      </c>
      <c r="J6002" s="1">
        <v>2.4933939999999998E-7</v>
      </c>
      <c r="K6002" s="1">
        <v>1.239376E-5</v>
      </c>
      <c r="L6002" s="1">
        <v>5.6523600000000005E-7</v>
      </c>
      <c r="M6002" s="1">
        <v>4.6565659999999999E-4</v>
      </c>
      <c r="N6002" s="1">
        <v>3.2466690000000003E-8</v>
      </c>
      <c r="O6002" s="1">
        <v>2.4530388E-8</v>
      </c>
      <c r="P6002" s="1">
        <v>4.4988910000000003E-9</v>
      </c>
      <c r="Q6002" s="1">
        <v>6.3934056033614502E-9</v>
      </c>
      <c r="R6002" s="1">
        <v>18.25</v>
      </c>
      <c r="S6002" s="1">
        <v>3.65</v>
      </c>
      <c r="T6002" s="1">
        <v>0.04</v>
      </c>
      <c r="U6002" s="1">
        <v>244.55</v>
      </c>
      <c r="V6002" s="1">
        <f t="shared" si="373"/>
        <v>0.28218847677539904</v>
      </c>
      <c r="W6002" s="1">
        <f t="shared" si="374"/>
        <v>0.76533354283379107</v>
      </c>
      <c r="X6002" s="1">
        <f t="shared" si="375"/>
        <v>91.25</v>
      </c>
    </row>
    <row r="6003" spans="1:24" hidden="1" x14ac:dyDescent="0.3">
      <c r="A6003" s="18" t="str">
        <f t="shared" si="372"/>
        <v>OFF - Agricultural - Other Agricultural Equipment_2007_175</v>
      </c>
      <c r="B6003" s="1" t="s">
        <v>40</v>
      </c>
      <c r="C6003" s="1">
        <v>2020</v>
      </c>
      <c r="D6003" s="1" t="s">
        <v>117</v>
      </c>
      <c r="E6003" s="1">
        <v>2007</v>
      </c>
      <c r="F6003" s="1">
        <v>175</v>
      </c>
      <c r="G6003" s="1" t="s">
        <v>12</v>
      </c>
      <c r="H6003" s="1">
        <v>4.3380459980062502E-8</v>
      </c>
      <c r="I6003" s="1">
        <v>3.9901347089661497E-8</v>
      </c>
      <c r="J6003" s="1">
        <v>4.7737550000000003E-8</v>
      </c>
      <c r="K6003" s="1">
        <v>3.4313550000000001E-6</v>
      </c>
      <c r="L6003" s="1">
        <v>1.366854E-7</v>
      </c>
      <c r="M6003" s="1">
        <v>1.048039E-4</v>
      </c>
      <c r="N6003" s="1">
        <v>7.5133197000000002E-9</v>
      </c>
      <c r="O6003" s="1">
        <v>5.6767304400000004E-9</v>
      </c>
      <c r="P6003" s="1">
        <v>1.0411170000000001E-9</v>
      </c>
      <c r="Q6003" s="1">
        <v>1.2786811206722801E-9</v>
      </c>
      <c r="R6003" s="1">
        <v>3.65</v>
      </c>
      <c r="S6003" s="1">
        <v>0</v>
      </c>
      <c r="T6003" s="1">
        <v>0</v>
      </c>
      <c r="U6003" s="1">
        <v>0</v>
      </c>
      <c r="V6003" s="1">
        <f t="shared" si="373"/>
        <v>0</v>
      </c>
      <c r="W6003" s="1">
        <f t="shared" si="374"/>
        <v>0</v>
      </c>
      <c r="X6003" s="1" t="e">
        <f t="shared" si="375"/>
        <v>#DIV/0!</v>
      </c>
    </row>
    <row r="6004" spans="1:24" hidden="1" x14ac:dyDescent="0.3">
      <c r="A6004" s="18" t="str">
        <f t="shared" si="372"/>
        <v>OFF - Agricultural - Other Agricultural Equipment_2007_300</v>
      </c>
      <c r="B6004" s="1" t="s">
        <v>40</v>
      </c>
      <c r="C6004" s="1">
        <v>2020</v>
      </c>
      <c r="D6004" s="1" t="s">
        <v>117</v>
      </c>
      <c r="E6004" s="1">
        <v>2007</v>
      </c>
      <c r="F6004" s="1">
        <v>300</v>
      </c>
      <c r="G6004" s="1" t="s">
        <v>12</v>
      </c>
      <c r="H6004" s="1">
        <v>2.0522864056980801E-8</v>
      </c>
      <c r="I6004" s="1">
        <v>1.8876930359610999E-8</v>
      </c>
      <c r="J6004" s="1">
        <v>2.258416E-8</v>
      </c>
      <c r="K6004" s="1">
        <v>2.3053510000000001E-6</v>
      </c>
      <c r="L6004" s="1">
        <v>2.055461E-7</v>
      </c>
      <c r="M6004" s="1">
        <v>6.8425920000000006E-5</v>
      </c>
      <c r="N6004" s="1">
        <v>5.0478138000000001E-9</v>
      </c>
      <c r="O6004" s="1">
        <v>3.81390376E-9</v>
      </c>
      <c r="P6004" s="1">
        <v>6.9947280000000003E-10</v>
      </c>
      <c r="Q6004" s="1">
        <v>1.2786811206722801E-9</v>
      </c>
      <c r="R6004" s="1">
        <v>3.65</v>
      </c>
      <c r="S6004" s="1">
        <v>0</v>
      </c>
      <c r="T6004" s="1">
        <v>0</v>
      </c>
      <c r="U6004" s="1">
        <v>0</v>
      </c>
      <c r="V6004" s="1">
        <f t="shared" si="373"/>
        <v>0</v>
      </c>
      <c r="W6004" s="1">
        <f t="shared" si="374"/>
        <v>0</v>
      </c>
      <c r="X6004" s="1" t="e">
        <f t="shared" si="375"/>
        <v>#DIV/0!</v>
      </c>
    </row>
    <row r="6005" spans="1:24" hidden="1" x14ac:dyDescent="0.3">
      <c r="A6005" s="18" t="str">
        <f t="shared" si="372"/>
        <v>OFF - Agricultural - Other Agricultural Equipment_2008_25</v>
      </c>
      <c r="B6005" s="1" t="s">
        <v>40</v>
      </c>
      <c r="C6005" s="1">
        <v>2020</v>
      </c>
      <c r="D6005" s="1" t="s">
        <v>117</v>
      </c>
      <c r="E6005" s="1">
        <v>2008</v>
      </c>
      <c r="F6005" s="1">
        <v>25</v>
      </c>
      <c r="G6005" s="1" t="s">
        <v>12</v>
      </c>
      <c r="H6005" s="1">
        <v>5.7164277165749302E-7</v>
      </c>
      <c r="I6005" s="1">
        <v>5.2579702137056199E-7</v>
      </c>
      <c r="J6005" s="1">
        <v>6.2905799999999899E-7</v>
      </c>
      <c r="K6005" s="1">
        <v>2.2948691999999899E-5</v>
      </c>
      <c r="L6005" s="1">
        <v>4.3624699999999998E-7</v>
      </c>
      <c r="M6005" s="1">
        <v>3.8591289999999997E-5</v>
      </c>
      <c r="N6005" s="1">
        <v>2.9116007999999999E-7</v>
      </c>
      <c r="O6005" s="1">
        <v>2.1998761600000001E-7</v>
      </c>
      <c r="P6005" s="1">
        <v>1.0527561E-9</v>
      </c>
      <c r="Q6005" s="1">
        <v>0</v>
      </c>
      <c r="R6005" s="1">
        <v>0</v>
      </c>
      <c r="S6005" s="1">
        <v>3.65</v>
      </c>
      <c r="T6005" s="1">
        <v>0.03</v>
      </c>
      <c r="U6005" s="1">
        <v>36.5</v>
      </c>
      <c r="V6005" s="1">
        <f t="shared" si="373"/>
        <v>4.7699503412482773</v>
      </c>
      <c r="W6005" s="1">
        <f t="shared" si="374"/>
        <v>3.9575662127077997</v>
      </c>
      <c r="X6005" s="1">
        <f t="shared" si="375"/>
        <v>121.66666666666667</v>
      </c>
    </row>
    <row r="6006" spans="1:24" hidden="1" x14ac:dyDescent="0.3">
      <c r="A6006" s="18" t="str">
        <f t="shared" si="372"/>
        <v>OFF - Agricultural - Other Agricultural Equipment_2008_25</v>
      </c>
      <c r="B6006" s="1" t="s">
        <v>40</v>
      </c>
      <c r="C6006" s="1">
        <v>2020</v>
      </c>
      <c r="D6006" s="1" t="s">
        <v>117</v>
      </c>
      <c r="E6006" s="1">
        <v>2008</v>
      </c>
      <c r="F6006" s="1">
        <v>25</v>
      </c>
      <c r="G6006" s="1" t="s">
        <v>5</v>
      </c>
      <c r="H6006" s="1">
        <v>7.2730555555555498E-7</v>
      </c>
      <c r="I6006" s="1">
        <v>8.6555371900826403E-7</v>
      </c>
      <c r="J6006" s="1">
        <v>1.04732E-6</v>
      </c>
      <c r="K6006" s="1">
        <v>3.5746449999999998E-6</v>
      </c>
      <c r="L6006" s="1">
        <v>6.6182259999999999E-6</v>
      </c>
      <c r="M6006" s="1">
        <v>8.6814990000000001E-4</v>
      </c>
      <c r="N6006" s="1">
        <v>2.3219909999999999E-7</v>
      </c>
      <c r="O6006" s="1">
        <v>2.13623172E-7</v>
      </c>
      <c r="P6006" s="1">
        <v>1.1015179999999999E-8</v>
      </c>
      <c r="Q6006" s="1">
        <v>7.3458025760001197E-9</v>
      </c>
      <c r="R6006" s="1">
        <v>29.2</v>
      </c>
      <c r="S6006" s="1">
        <v>43.8</v>
      </c>
      <c r="T6006" s="1">
        <v>0.1</v>
      </c>
      <c r="U6006" s="1">
        <v>963.599999999999</v>
      </c>
      <c r="V6006" s="1">
        <f t="shared" si="373"/>
        <v>0.29743072936914611</v>
      </c>
      <c r="W6006" s="1">
        <f t="shared" si="374"/>
        <v>2.2742248610118354</v>
      </c>
      <c r="X6006" s="1">
        <f t="shared" si="375"/>
        <v>437.99999999999994</v>
      </c>
    </row>
    <row r="6007" spans="1:24" hidden="1" x14ac:dyDescent="0.3">
      <c r="A6007" s="18" t="str">
        <f t="shared" si="372"/>
        <v>OFF - Agricultural - Other Agricultural Equipment_2008_50</v>
      </c>
      <c r="B6007" s="1" t="s">
        <v>40</v>
      </c>
      <c r="C6007" s="1">
        <v>2020</v>
      </c>
      <c r="D6007" s="1" t="s">
        <v>117</v>
      </c>
      <c r="E6007" s="1">
        <v>2008</v>
      </c>
      <c r="F6007" s="1">
        <v>50</v>
      </c>
      <c r="G6007" s="1" t="s">
        <v>12</v>
      </c>
      <c r="H6007" s="1">
        <v>8.6772497157952395E-8</v>
      </c>
      <c r="I6007" s="1">
        <v>7.9813342885884599E-8</v>
      </c>
      <c r="J6007" s="1">
        <v>9.5487840000000003E-8</v>
      </c>
      <c r="K6007" s="1">
        <v>6.9516499999999998E-6</v>
      </c>
      <c r="L6007" s="1">
        <v>1.316238E-7</v>
      </c>
      <c r="M6007" s="1">
        <v>7.1273770000000007E-5</v>
      </c>
      <c r="N6007" s="1">
        <v>4.9135499999999998E-9</v>
      </c>
      <c r="O6007" s="1">
        <v>3.7124599999999998E-9</v>
      </c>
      <c r="P6007" s="1">
        <v>8.6655920000000001E-10</v>
      </c>
      <c r="Q6007" s="1">
        <v>1.2786811206722801E-9</v>
      </c>
      <c r="R6007" s="1">
        <v>3.65</v>
      </c>
      <c r="S6007" s="1">
        <v>3.65</v>
      </c>
      <c r="T6007" s="1">
        <v>0.02</v>
      </c>
      <c r="U6007" s="1">
        <v>105.85</v>
      </c>
      <c r="V6007" s="1">
        <f t="shared" si="373"/>
        <v>0.24967395418780025</v>
      </c>
      <c r="W6007" s="1">
        <f t="shared" si="374"/>
        <v>0.4117486302786621</v>
      </c>
      <c r="X6007" s="1">
        <f t="shared" si="375"/>
        <v>182.5</v>
      </c>
    </row>
    <row r="6008" spans="1:24" hidden="1" x14ac:dyDescent="0.3">
      <c r="A6008" s="18" t="str">
        <f t="shared" si="372"/>
        <v>OFF - Agricultural - Other Agricultural Equipment_2008_100</v>
      </c>
      <c r="B6008" s="1" t="s">
        <v>40</v>
      </c>
      <c r="C6008" s="1">
        <v>2020</v>
      </c>
      <c r="D6008" s="1" t="s">
        <v>117</v>
      </c>
      <c r="E6008" s="1">
        <v>2008</v>
      </c>
      <c r="F6008" s="1">
        <v>100</v>
      </c>
      <c r="G6008" s="1" t="s">
        <v>12</v>
      </c>
      <c r="H6008" s="1">
        <v>4.4866830419496199E-7</v>
      </c>
      <c r="I6008" s="1">
        <v>4.12685106198526E-7</v>
      </c>
      <c r="J6008" s="1">
        <v>4.9373210000000001E-7</v>
      </c>
      <c r="K6008" s="1">
        <v>2.41544E-5</v>
      </c>
      <c r="L6008" s="1">
        <v>1.1183960000000001E-6</v>
      </c>
      <c r="M6008" s="1">
        <v>9.4310990000000001E-4</v>
      </c>
      <c r="N6008" s="1">
        <v>6.5755881000000002E-8</v>
      </c>
      <c r="O6008" s="1">
        <v>4.9682221199999999E-8</v>
      </c>
      <c r="P6008" s="1">
        <v>9.1117560000000008E-9</v>
      </c>
      <c r="Q6008" s="1">
        <v>1.27868112067229E-8</v>
      </c>
      <c r="R6008" s="1">
        <v>36.5</v>
      </c>
      <c r="S6008" s="1">
        <v>10.95</v>
      </c>
      <c r="T6008" s="1">
        <v>0.09</v>
      </c>
      <c r="U6008" s="1">
        <v>733.65</v>
      </c>
      <c r="V6008" s="1">
        <f t="shared" si="373"/>
        <v>0.18625951779531455</v>
      </c>
      <c r="W6008" s="1">
        <f t="shared" si="374"/>
        <v>0.50477203207812937</v>
      </c>
      <c r="X6008" s="1">
        <f t="shared" si="375"/>
        <v>121.66666666666666</v>
      </c>
    </row>
    <row r="6009" spans="1:24" hidden="1" x14ac:dyDescent="0.3">
      <c r="A6009" s="18" t="str">
        <f t="shared" si="372"/>
        <v>OFF - Agricultural - Other Agricultural Equipment_2008_175</v>
      </c>
      <c r="B6009" s="1" t="s">
        <v>40</v>
      </c>
      <c r="C6009" s="1">
        <v>2020</v>
      </c>
      <c r="D6009" s="1" t="s">
        <v>117</v>
      </c>
      <c r="E6009" s="1">
        <v>2008</v>
      </c>
      <c r="F6009" s="1">
        <v>175</v>
      </c>
      <c r="G6009" s="1" t="s">
        <v>12</v>
      </c>
      <c r="H6009" s="1">
        <v>8.4794622873235095E-8</v>
      </c>
      <c r="I6009" s="1">
        <v>7.7994094118801599E-8</v>
      </c>
      <c r="J6009" s="1">
        <v>9.3311309999999994E-8</v>
      </c>
      <c r="K6009" s="1">
        <v>6.9180230000000001E-6</v>
      </c>
      <c r="L6009" s="1">
        <v>2.7117769999999999E-7</v>
      </c>
      <c r="M6009" s="1">
        <v>2.1226280000000001E-4</v>
      </c>
      <c r="N6009" s="1">
        <v>1.5216984000000001E-8</v>
      </c>
      <c r="O6009" s="1">
        <v>1.1497276799999999E-8</v>
      </c>
      <c r="P6009" s="1">
        <v>2.1086089999999999E-9</v>
      </c>
      <c r="Q6009" s="1">
        <v>2.5573622413445701E-9</v>
      </c>
      <c r="R6009" s="1">
        <v>7.3</v>
      </c>
      <c r="S6009" s="1">
        <v>0</v>
      </c>
      <c r="T6009" s="1">
        <v>0.01</v>
      </c>
      <c r="U6009" s="1">
        <v>0</v>
      </c>
      <c r="V6009" s="1">
        <f t="shared" si="373"/>
        <v>0</v>
      </c>
      <c r="W6009" s="1">
        <f t="shared" si="374"/>
        <v>0</v>
      </c>
      <c r="X6009" s="1">
        <f t="shared" si="375"/>
        <v>0</v>
      </c>
    </row>
    <row r="6010" spans="1:24" hidden="1" x14ac:dyDescent="0.3">
      <c r="A6010" s="18" t="str">
        <f t="shared" si="372"/>
        <v>OFF - Agricultural - Other Agricultural Equipment_2008_300</v>
      </c>
      <c r="B6010" s="1" t="s">
        <v>40</v>
      </c>
      <c r="C6010" s="1">
        <v>2020</v>
      </c>
      <c r="D6010" s="1" t="s">
        <v>117</v>
      </c>
      <c r="E6010" s="1">
        <v>2008</v>
      </c>
      <c r="F6010" s="1">
        <v>300</v>
      </c>
      <c r="G6010" s="1" t="s">
        <v>12</v>
      </c>
      <c r="H6010" s="1">
        <v>4.0753590158109602E-8</v>
      </c>
      <c r="I6010" s="1">
        <v>3.7485152227429203E-8</v>
      </c>
      <c r="J6010" s="1">
        <v>4.484684E-8</v>
      </c>
      <c r="K6010" s="1">
        <v>4.6478639999999999E-6</v>
      </c>
      <c r="L6010" s="1">
        <v>4.1487340000000001E-7</v>
      </c>
      <c r="M6010" s="1">
        <v>1.3858530000000001E-4</v>
      </c>
      <c r="N6010" s="1">
        <v>1.0223505E-8</v>
      </c>
      <c r="O6010" s="1">
        <v>7.7244260000000003E-9</v>
      </c>
      <c r="P6010" s="1">
        <v>1.416666E-9</v>
      </c>
      <c r="Q6010" s="1">
        <v>2.5573622413445701E-9</v>
      </c>
      <c r="R6010" s="1">
        <v>7.3</v>
      </c>
      <c r="S6010" s="1">
        <v>0</v>
      </c>
      <c r="T6010" s="1">
        <v>0</v>
      </c>
      <c r="U6010" s="1">
        <v>0</v>
      </c>
      <c r="V6010" s="1">
        <f t="shared" si="373"/>
        <v>0</v>
      </c>
      <c r="W6010" s="1">
        <f t="shared" si="374"/>
        <v>0</v>
      </c>
      <c r="X6010" s="1" t="e">
        <f t="shared" si="375"/>
        <v>#DIV/0!</v>
      </c>
    </row>
    <row r="6011" spans="1:24" hidden="1" x14ac:dyDescent="0.3">
      <c r="A6011" s="18" t="str">
        <f t="shared" si="372"/>
        <v>OFF - Agricultural - Other Agricultural Equipment_2009_25</v>
      </c>
      <c r="B6011" s="1" t="s">
        <v>40</v>
      </c>
      <c r="C6011" s="1">
        <v>2020</v>
      </c>
      <c r="D6011" s="1" t="s">
        <v>117</v>
      </c>
      <c r="E6011" s="1">
        <v>2009</v>
      </c>
      <c r="F6011" s="1">
        <v>25</v>
      </c>
      <c r="G6011" s="1" t="s">
        <v>12</v>
      </c>
      <c r="H6011" s="1">
        <v>6.6304929214613396E-7</v>
      </c>
      <c r="I6011" s="1">
        <v>6.0987273891601401E-7</v>
      </c>
      <c r="J6011" s="1">
        <v>7.2964529999999997E-7</v>
      </c>
      <c r="K6011" s="1">
        <v>2.661822E-5</v>
      </c>
      <c r="L6011" s="1">
        <v>5.060035E-7</v>
      </c>
      <c r="M6011" s="1">
        <v>4.4762089999999901E-5</v>
      </c>
      <c r="N6011" s="1">
        <v>3.3771690000000001E-7</v>
      </c>
      <c r="O6011" s="1">
        <v>2.5516388000000001E-7</v>
      </c>
      <c r="P6011" s="1">
        <v>1.2210930999999999E-9</v>
      </c>
      <c r="Q6011" s="1">
        <v>1.2786811206722801E-9</v>
      </c>
      <c r="R6011" s="1">
        <v>3.65</v>
      </c>
      <c r="S6011" s="1">
        <v>3.65</v>
      </c>
      <c r="T6011" s="1">
        <v>0.04</v>
      </c>
      <c r="U6011" s="1">
        <v>36.5</v>
      </c>
      <c r="V6011" s="1">
        <f t="shared" si="373"/>
        <v>5.5326724208661204</v>
      </c>
      <c r="W6011" s="1">
        <f t="shared" si="374"/>
        <v>4.5903865358658997</v>
      </c>
      <c r="X6011" s="1">
        <f t="shared" si="375"/>
        <v>91.25</v>
      </c>
    </row>
    <row r="6012" spans="1:24" hidden="1" x14ac:dyDescent="0.3">
      <c r="A6012" s="18" t="str">
        <f t="shared" si="372"/>
        <v>OFF - Agricultural - Other Agricultural Equipment_2009_25</v>
      </c>
      <c r="B6012" s="1" t="s">
        <v>40</v>
      </c>
      <c r="C6012" s="1">
        <v>2020</v>
      </c>
      <c r="D6012" s="1" t="s">
        <v>117</v>
      </c>
      <c r="E6012" s="1">
        <v>2009</v>
      </c>
      <c r="F6012" s="1">
        <v>25</v>
      </c>
      <c r="G6012" s="1" t="s">
        <v>5</v>
      </c>
      <c r="H6012" s="1">
        <v>8.3331527777777696E-7</v>
      </c>
      <c r="I6012" s="1">
        <v>9.9171404958677699E-7</v>
      </c>
      <c r="J6012" s="1">
        <v>1.1999740000000001E-6</v>
      </c>
      <c r="K6012" s="1">
        <v>4.0956719999999997E-6</v>
      </c>
      <c r="L6012" s="1">
        <v>7.582876E-6</v>
      </c>
      <c r="M6012" s="1">
        <v>9.946884E-4</v>
      </c>
      <c r="N6012" s="1">
        <v>2.6604369999999999E-7</v>
      </c>
      <c r="O6012" s="1">
        <v>2.4476020399999998E-7</v>
      </c>
      <c r="P6012" s="1">
        <v>1.262071E-8</v>
      </c>
      <c r="Q6012" s="1">
        <v>8.2640278980001298E-9</v>
      </c>
      <c r="R6012" s="1">
        <v>32.85</v>
      </c>
      <c r="S6012" s="1">
        <v>51.1</v>
      </c>
      <c r="T6012" s="1">
        <v>0.12</v>
      </c>
      <c r="U6012" s="1">
        <v>1124.2</v>
      </c>
      <c r="V6012" s="1">
        <f t="shared" si="373"/>
        <v>0.29209995202231409</v>
      </c>
      <c r="W6012" s="1">
        <f t="shared" si="374"/>
        <v>2.2334640884779997</v>
      </c>
      <c r="X6012" s="1">
        <f t="shared" si="375"/>
        <v>425.83333333333337</v>
      </c>
    </row>
    <row r="6013" spans="1:24" hidden="1" x14ac:dyDescent="0.3">
      <c r="A6013" s="18" t="str">
        <f t="shared" si="372"/>
        <v>OFF - Agricultural - Other Agricultural Equipment_2009_50</v>
      </c>
      <c r="B6013" s="1" t="s">
        <v>40</v>
      </c>
      <c r="C6013" s="1">
        <v>2020</v>
      </c>
      <c r="D6013" s="1" t="s">
        <v>117</v>
      </c>
      <c r="E6013" s="1">
        <v>2009</v>
      </c>
      <c r="F6013" s="1">
        <v>50</v>
      </c>
      <c r="G6013" s="1" t="s">
        <v>12</v>
      </c>
      <c r="H6013" s="1">
        <v>1.01662972686355E-7</v>
      </c>
      <c r="I6013" s="1">
        <v>9.3509602276909398E-8</v>
      </c>
      <c r="J6013" s="1">
        <v>1.1187389999999999E-7</v>
      </c>
      <c r="K6013" s="1">
        <v>8.0248940000000003E-6</v>
      </c>
      <c r="L6013" s="1">
        <v>1.5570109999999999E-7</v>
      </c>
      <c r="M6013" s="1">
        <v>8.5194149999999995E-5</v>
      </c>
      <c r="N6013" s="1">
        <v>5.8732083000000001E-9</v>
      </c>
      <c r="O6013" s="1">
        <v>4.4375351600000003E-9</v>
      </c>
      <c r="P6013" s="1">
        <v>1.0358059999999999E-9</v>
      </c>
      <c r="Q6013" s="1">
        <v>1.2786811206722801E-9</v>
      </c>
      <c r="R6013" s="1">
        <v>3.65</v>
      </c>
      <c r="S6013" s="1">
        <v>3.65</v>
      </c>
      <c r="T6013" s="1">
        <v>0.02</v>
      </c>
      <c r="U6013" s="1">
        <v>105.85</v>
      </c>
      <c r="V6013" s="1">
        <f t="shared" si="373"/>
        <v>0.29251891113476369</v>
      </c>
      <c r="W6013" s="1">
        <f t="shared" si="374"/>
        <v>0.48706779972832415</v>
      </c>
      <c r="X6013" s="1">
        <f t="shared" si="375"/>
        <v>182.5</v>
      </c>
    </row>
    <row r="6014" spans="1:24" hidden="1" x14ac:dyDescent="0.3">
      <c r="A6014" s="18" t="str">
        <f t="shared" si="372"/>
        <v>OFF - Agricultural - Other Agricultural Equipment_2009_100</v>
      </c>
      <c r="B6014" s="1" t="s">
        <v>40</v>
      </c>
      <c r="C6014" s="1">
        <v>2020</v>
      </c>
      <c r="D6014" s="1" t="s">
        <v>117</v>
      </c>
      <c r="E6014" s="1">
        <v>2009</v>
      </c>
      <c r="F6014" s="1">
        <v>100</v>
      </c>
      <c r="G6014" s="1" t="s">
        <v>12</v>
      </c>
      <c r="H6014" s="1">
        <v>5.2406276040743704E-7</v>
      </c>
      <c r="I6014" s="1">
        <v>4.8203292702276095E-7</v>
      </c>
      <c r="J6014" s="1">
        <v>5.7669910000000004E-7</v>
      </c>
      <c r="K6014" s="1">
        <v>2.7739890000000001E-5</v>
      </c>
      <c r="L6014" s="1">
        <v>1.305278E-6</v>
      </c>
      <c r="M6014" s="1">
        <v>1.127308E-3</v>
      </c>
      <c r="N6014" s="1">
        <v>7.8598602E-8</v>
      </c>
      <c r="O6014" s="1">
        <v>5.9385610400000001E-8</v>
      </c>
      <c r="P6014" s="1">
        <v>1.089136E-8</v>
      </c>
      <c r="Q6014" s="1">
        <v>1.53441734480674E-8</v>
      </c>
      <c r="R6014" s="1">
        <v>43.8</v>
      </c>
      <c r="S6014" s="1">
        <v>14.6</v>
      </c>
      <c r="T6014" s="1">
        <v>0.11</v>
      </c>
      <c r="U6014" s="1">
        <v>978.2</v>
      </c>
      <c r="V6014" s="1">
        <f t="shared" si="373"/>
        <v>0.16316899834797849</v>
      </c>
      <c r="W6014" s="1">
        <f t="shared" si="374"/>
        <v>0.44183891158870148</v>
      </c>
      <c r="X6014" s="1">
        <f t="shared" si="375"/>
        <v>132.72727272727272</v>
      </c>
    </row>
    <row r="6015" spans="1:24" hidden="1" x14ac:dyDescent="0.3">
      <c r="A6015" s="18" t="str">
        <f t="shared" si="372"/>
        <v>OFF - Agricultural - Other Agricultural Equipment_2009_175</v>
      </c>
      <c r="B6015" s="1" t="s">
        <v>40</v>
      </c>
      <c r="C6015" s="1">
        <v>2020</v>
      </c>
      <c r="D6015" s="1" t="s">
        <v>117</v>
      </c>
      <c r="E6015" s="1">
        <v>2009</v>
      </c>
      <c r="F6015" s="1">
        <v>175</v>
      </c>
      <c r="G6015" s="1" t="s">
        <v>12</v>
      </c>
      <c r="H6015" s="1">
        <v>9.7691739387644302E-8</v>
      </c>
      <c r="I6015" s="1">
        <v>8.9856861888755296E-8</v>
      </c>
      <c r="J6015" s="1">
        <v>1.075038E-7</v>
      </c>
      <c r="K6015" s="1">
        <v>8.2313830000000007E-6</v>
      </c>
      <c r="L6015" s="1">
        <v>3.1738050000000001E-7</v>
      </c>
      <c r="M6015" s="1">
        <v>2.537196E-4</v>
      </c>
      <c r="N6015" s="1">
        <v>1.8188990999999999E-8</v>
      </c>
      <c r="O6015" s="1">
        <v>1.37427932E-8</v>
      </c>
      <c r="P6015" s="1">
        <v>2.5204390000000001E-9</v>
      </c>
      <c r="Q6015" s="1">
        <v>3.8360433620168698E-9</v>
      </c>
      <c r="R6015" s="1">
        <v>10.95</v>
      </c>
      <c r="S6015" s="1">
        <v>0</v>
      </c>
      <c r="T6015" s="1">
        <v>0.01</v>
      </c>
      <c r="U6015" s="1">
        <v>0</v>
      </c>
      <c r="V6015" s="1">
        <f t="shared" si="373"/>
        <v>0</v>
      </c>
      <c r="W6015" s="1">
        <f t="shared" si="374"/>
        <v>0</v>
      </c>
      <c r="X6015" s="1">
        <f t="shared" si="375"/>
        <v>0</v>
      </c>
    </row>
    <row r="6016" spans="1:24" hidden="1" x14ac:dyDescent="0.3">
      <c r="A6016" s="18" t="str">
        <f t="shared" si="372"/>
        <v>OFF - Agricultural - Other Agricultural Equipment_2009_300</v>
      </c>
      <c r="B6016" s="1" t="s">
        <v>40</v>
      </c>
      <c r="C6016" s="1">
        <v>2020</v>
      </c>
      <c r="D6016" s="1" t="s">
        <v>117</v>
      </c>
      <c r="E6016" s="1">
        <v>2009</v>
      </c>
      <c r="F6016" s="1">
        <v>300</v>
      </c>
      <c r="G6016" s="1" t="s">
        <v>12</v>
      </c>
      <c r="H6016" s="1">
        <v>4.7742455510936998E-8</v>
      </c>
      <c r="I6016" s="1">
        <v>4.3913510578959799E-8</v>
      </c>
      <c r="J6016" s="1">
        <v>5.2537660000000001E-8</v>
      </c>
      <c r="K6016" s="1">
        <v>5.530246E-6</v>
      </c>
      <c r="L6016" s="1">
        <v>4.9419710000000003E-7</v>
      </c>
      <c r="M6016" s="1">
        <v>1.6565230000000001E-4</v>
      </c>
      <c r="N6016" s="1">
        <v>1.2220253999999999E-8</v>
      </c>
      <c r="O6016" s="1">
        <v>9.2330808E-9</v>
      </c>
      <c r="P6016" s="1">
        <v>1.693354E-9</v>
      </c>
      <c r="Q6016" s="1">
        <v>2.5573622413445701E-9</v>
      </c>
      <c r="R6016" s="1">
        <v>7.3</v>
      </c>
      <c r="S6016" s="1">
        <v>0</v>
      </c>
      <c r="T6016" s="1">
        <v>0</v>
      </c>
      <c r="U6016" s="1">
        <v>0</v>
      </c>
      <c r="V6016" s="1">
        <f t="shared" si="373"/>
        <v>0</v>
      </c>
      <c r="W6016" s="1">
        <f t="shared" si="374"/>
        <v>0</v>
      </c>
      <c r="X6016" s="1" t="e">
        <f t="shared" si="375"/>
        <v>#DIV/0!</v>
      </c>
    </row>
    <row r="6017" spans="1:24" hidden="1" x14ac:dyDescent="0.3">
      <c r="A6017" s="18" t="str">
        <f t="shared" si="372"/>
        <v>OFF - Agricultural - Other Agricultural Equipment_2010_25</v>
      </c>
      <c r="B6017" s="1" t="s">
        <v>40</v>
      </c>
      <c r="C6017" s="1">
        <v>2020</v>
      </c>
      <c r="D6017" s="1" t="s">
        <v>117</v>
      </c>
      <c r="E6017" s="1">
        <v>2010</v>
      </c>
      <c r="F6017" s="1">
        <v>25</v>
      </c>
      <c r="G6017" s="1" t="s">
        <v>12</v>
      </c>
      <c r="H6017" s="1">
        <v>8.0535359070334603E-7</v>
      </c>
      <c r="I6017" s="1">
        <v>7.4076423272893805E-7</v>
      </c>
      <c r="J6017" s="1">
        <v>8.8624249999999999E-7</v>
      </c>
      <c r="K6017" s="1">
        <v>3.2331050000000003E-5</v>
      </c>
      <c r="L6017" s="1">
        <v>6.1460260000000002E-7</v>
      </c>
      <c r="M6017" s="1">
        <v>5.4368979999999999E-5</v>
      </c>
      <c r="N6017" s="1">
        <v>4.1019803999999999E-7</v>
      </c>
      <c r="O6017" s="1">
        <v>3.0992740799999999E-7</v>
      </c>
      <c r="P6017" s="1">
        <v>1.4831652999999999E-9</v>
      </c>
      <c r="Q6017" s="1">
        <v>1.2786811206722801E-9</v>
      </c>
      <c r="R6017" s="1">
        <v>3.65</v>
      </c>
      <c r="S6017" s="1">
        <v>3.65</v>
      </c>
      <c r="T6017" s="1">
        <v>0.04</v>
      </c>
      <c r="U6017" s="1">
        <v>36.5</v>
      </c>
      <c r="V6017" s="1">
        <f t="shared" si="373"/>
        <v>6.7201000786950118</v>
      </c>
      <c r="W6017" s="1">
        <f t="shared" si="374"/>
        <v>5.5755809988432397</v>
      </c>
      <c r="X6017" s="1">
        <f t="shared" si="375"/>
        <v>91.25</v>
      </c>
    </row>
    <row r="6018" spans="1:24" hidden="1" x14ac:dyDescent="0.3">
      <c r="A6018" s="18" t="str">
        <f t="shared" si="372"/>
        <v>OFF - Agricultural - Other Agricultural Equipment_2010_25</v>
      </c>
      <c r="B6018" s="1" t="s">
        <v>40</v>
      </c>
      <c r="C6018" s="1">
        <v>2020</v>
      </c>
      <c r="D6018" s="1" t="s">
        <v>117</v>
      </c>
      <c r="E6018" s="1">
        <v>2010</v>
      </c>
      <c r="F6018" s="1">
        <v>25</v>
      </c>
      <c r="G6018" s="1" t="s">
        <v>5</v>
      </c>
      <c r="H6018" s="1">
        <v>1.8296159722222201E-6</v>
      </c>
      <c r="I6018" s="1">
        <v>2.1773942148760299E-6</v>
      </c>
      <c r="J6018" s="1">
        <v>2.634647E-6</v>
      </c>
      <c r="K6018" s="1">
        <v>8.9924049999999992E-6</v>
      </c>
      <c r="L6018" s="1">
        <v>1.664886E-5</v>
      </c>
      <c r="M6018" s="1">
        <v>2.1839250000000002E-3</v>
      </c>
      <c r="N6018" s="1">
        <v>5.8412200000000002E-7</v>
      </c>
      <c r="O6018" s="1">
        <v>5.3739224000000005E-7</v>
      </c>
      <c r="P6018" s="1">
        <v>2.770986E-8</v>
      </c>
      <c r="Q6018" s="1">
        <v>1.8364506440000301E-8</v>
      </c>
      <c r="R6018" s="1">
        <v>73</v>
      </c>
      <c r="S6018" s="1">
        <v>113.15</v>
      </c>
      <c r="T6018" s="1">
        <v>0.25</v>
      </c>
      <c r="U6018" s="1">
        <v>2489.3000000000002</v>
      </c>
      <c r="V6018" s="1">
        <f t="shared" si="373"/>
        <v>0.28963325582108723</v>
      </c>
      <c r="W6018" s="1">
        <f t="shared" si="374"/>
        <v>2.2146028930199995</v>
      </c>
      <c r="X6018" s="1">
        <f t="shared" si="375"/>
        <v>452.6</v>
      </c>
    </row>
    <row r="6019" spans="1:24" hidden="1" x14ac:dyDescent="0.3">
      <c r="A6019" s="18" t="str">
        <f t="shared" si="372"/>
        <v>OFF - Agricultural - Other Agricultural Equipment_2010_50</v>
      </c>
      <c r="B6019" s="1" t="s">
        <v>40</v>
      </c>
      <c r="C6019" s="1">
        <v>2020</v>
      </c>
      <c r="D6019" s="1" t="s">
        <v>117</v>
      </c>
      <c r="E6019" s="1">
        <v>2010</v>
      </c>
      <c r="F6019" s="1">
        <v>50</v>
      </c>
      <c r="G6019" s="1" t="s">
        <v>12</v>
      </c>
      <c r="H6019" s="1">
        <v>1.11337657062317E-7</v>
      </c>
      <c r="I6019" s="1">
        <v>1.02408376965919E-7</v>
      </c>
      <c r="J6019" s="1">
        <v>1.2252029999999999E-7</v>
      </c>
      <c r="K6019" s="1">
        <v>8.6520960000000005E-6</v>
      </c>
      <c r="L6019" s="1">
        <v>1.722178E-7</v>
      </c>
      <c r="M6019" s="1">
        <v>9.5228410000000005E-5</v>
      </c>
      <c r="N6019" s="1">
        <v>6.5649617999999998E-9</v>
      </c>
      <c r="O6019" s="1">
        <v>4.9601933599999997E-9</v>
      </c>
      <c r="P6019" s="1">
        <v>1.1578039999999999E-9</v>
      </c>
      <c r="Q6019" s="1">
        <v>1.2786811206722801E-9</v>
      </c>
      <c r="R6019" s="1">
        <v>3.65</v>
      </c>
      <c r="S6019" s="1">
        <v>3.65</v>
      </c>
      <c r="T6019" s="1">
        <v>0.02</v>
      </c>
      <c r="U6019" s="1">
        <v>105.85</v>
      </c>
      <c r="V6019" s="1">
        <f t="shared" si="373"/>
        <v>0.32035626493672142</v>
      </c>
      <c r="W6019" s="1">
        <f t="shared" si="374"/>
        <v>0.53873572453921381</v>
      </c>
      <c r="X6019" s="1">
        <f t="shared" si="375"/>
        <v>182.5</v>
      </c>
    </row>
    <row r="6020" spans="1:24" hidden="1" x14ac:dyDescent="0.3">
      <c r="A6020" s="18" t="str">
        <f t="shared" si="372"/>
        <v>OFF - Agricultural - Other Agricultural Equipment_2010_100</v>
      </c>
      <c r="B6020" s="1" t="s">
        <v>40</v>
      </c>
      <c r="C6020" s="1">
        <v>2020</v>
      </c>
      <c r="D6020" s="1" t="s">
        <v>117</v>
      </c>
      <c r="E6020" s="1">
        <v>2010</v>
      </c>
      <c r="F6020" s="1">
        <v>100</v>
      </c>
      <c r="G6020" s="1" t="s">
        <v>12</v>
      </c>
      <c r="H6020" s="1">
        <v>5.7211194804982304E-7</v>
      </c>
      <c r="I6020" s="1">
        <v>5.2622856981622701E-7</v>
      </c>
      <c r="J6020" s="1">
        <v>6.2957430000000003E-7</v>
      </c>
      <c r="K6020" s="1">
        <v>2.9741720000000002E-5</v>
      </c>
      <c r="L6020" s="1">
        <v>1.4237480000000001E-6</v>
      </c>
      <c r="M6020" s="1">
        <v>1.2600829999999999E-3</v>
      </c>
      <c r="N6020" s="1">
        <v>8.7856029000000002E-8</v>
      </c>
      <c r="O6020" s="1">
        <v>6.6380110800000005E-8</v>
      </c>
      <c r="P6020" s="1">
        <v>1.217416E-8</v>
      </c>
      <c r="Q6020" s="1">
        <v>1.7901535689411998E-8</v>
      </c>
      <c r="R6020" s="1">
        <v>51.1</v>
      </c>
      <c r="S6020" s="1">
        <v>14.6</v>
      </c>
      <c r="T6020" s="1">
        <v>0.12</v>
      </c>
      <c r="U6020" s="1">
        <v>978.2</v>
      </c>
      <c r="V6020" s="1">
        <f t="shared" si="373"/>
        <v>0.17812930160048721</v>
      </c>
      <c r="W6020" s="1">
        <f t="shared" si="374"/>
        <v>0.48194121612146262</v>
      </c>
      <c r="X6020" s="1">
        <f t="shared" si="375"/>
        <v>121.66666666666667</v>
      </c>
    </row>
    <row r="6021" spans="1:24" hidden="1" x14ac:dyDescent="0.3">
      <c r="A6021" s="18" t="str">
        <f t="shared" si="372"/>
        <v>OFF - Agricultural - Other Agricultural Equipment_2010_175</v>
      </c>
      <c r="B6021" s="1" t="s">
        <v>40</v>
      </c>
      <c r="C6021" s="1">
        <v>2020</v>
      </c>
      <c r="D6021" s="1" t="s">
        <v>117</v>
      </c>
      <c r="E6021" s="1">
        <v>2010</v>
      </c>
      <c r="F6021" s="1">
        <v>175</v>
      </c>
      <c r="G6021" s="1" t="s">
        <v>12</v>
      </c>
      <c r="H6021" s="1">
        <v>1.05102509089554E-7</v>
      </c>
      <c r="I6021" s="1">
        <v>9.6673287860572005E-8</v>
      </c>
      <c r="J6021" s="1">
        <v>1.156589E-7</v>
      </c>
      <c r="K6021" s="1">
        <v>9.1586420000000006E-6</v>
      </c>
      <c r="L6021" s="1">
        <v>3.4720510000000001E-7</v>
      </c>
      <c r="M6021" s="1">
        <v>2.8360290000000002E-4</v>
      </c>
      <c r="N6021" s="1">
        <v>2.0331306E-8</v>
      </c>
      <c r="O6021" s="1">
        <v>1.53614312E-8</v>
      </c>
      <c r="P6021" s="1">
        <v>2.817298E-9</v>
      </c>
      <c r="Q6021" s="1">
        <v>3.8360433620168698E-9</v>
      </c>
      <c r="R6021" s="1">
        <v>10.95</v>
      </c>
      <c r="S6021" s="1">
        <v>0</v>
      </c>
      <c r="T6021" s="1">
        <v>0.01</v>
      </c>
      <c r="U6021" s="1">
        <v>0</v>
      </c>
      <c r="V6021" s="1">
        <f t="shared" si="373"/>
        <v>0</v>
      </c>
      <c r="W6021" s="1">
        <f t="shared" si="374"/>
        <v>0</v>
      </c>
      <c r="X6021" s="1">
        <f t="shared" si="375"/>
        <v>0</v>
      </c>
    </row>
    <row r="6022" spans="1:24" hidden="1" x14ac:dyDescent="0.3">
      <c r="A6022" s="18" t="str">
        <f t="shared" si="372"/>
        <v>OFF - Agricultural - Other Agricultural Equipment_2010_300</v>
      </c>
      <c r="B6022" s="1" t="s">
        <v>40</v>
      </c>
      <c r="C6022" s="1">
        <v>2020</v>
      </c>
      <c r="D6022" s="1" t="s">
        <v>117</v>
      </c>
      <c r="E6022" s="1">
        <v>2010</v>
      </c>
      <c r="F6022" s="1">
        <v>300</v>
      </c>
      <c r="G6022" s="1" t="s">
        <v>12</v>
      </c>
      <c r="H6022" s="1">
        <v>5.2280608011893399E-8</v>
      </c>
      <c r="I6022" s="1">
        <v>4.8087703249339502E-8</v>
      </c>
      <c r="J6022" s="1">
        <v>5.753162E-8</v>
      </c>
      <c r="K6022" s="1">
        <v>6.1532209999999997E-6</v>
      </c>
      <c r="L6022" s="1">
        <v>5.5049839999999998E-7</v>
      </c>
      <c r="M6022" s="1">
        <v>1.8516299999999999E-4</v>
      </c>
      <c r="N6022" s="1">
        <v>1.3659561E-8</v>
      </c>
      <c r="O6022" s="1">
        <v>1.03205572E-8</v>
      </c>
      <c r="P6022" s="1">
        <v>1.8927980000000001E-9</v>
      </c>
      <c r="Q6022" s="1">
        <v>2.5573622413445701E-9</v>
      </c>
      <c r="R6022" s="1">
        <v>7.3</v>
      </c>
      <c r="S6022" s="1">
        <v>0</v>
      </c>
      <c r="T6022" s="1">
        <v>0</v>
      </c>
      <c r="U6022" s="1">
        <v>0</v>
      </c>
      <c r="V6022" s="1">
        <f t="shared" si="373"/>
        <v>0</v>
      </c>
      <c r="W6022" s="1">
        <f t="shared" si="374"/>
        <v>0</v>
      </c>
      <c r="X6022" s="1" t="e">
        <f t="shared" si="375"/>
        <v>#DIV/0!</v>
      </c>
    </row>
    <row r="6023" spans="1:24" hidden="1" x14ac:dyDescent="0.3">
      <c r="A6023" s="18" t="str">
        <f t="shared" si="372"/>
        <v>OFF - Agricultural - Other Agricultural Equipment_2011_25</v>
      </c>
      <c r="B6023" s="1" t="s">
        <v>40</v>
      </c>
      <c r="C6023" s="1">
        <v>2020</v>
      </c>
      <c r="D6023" s="1" t="s">
        <v>117</v>
      </c>
      <c r="E6023" s="1">
        <v>2011</v>
      </c>
      <c r="F6023" s="1">
        <v>25</v>
      </c>
      <c r="G6023" s="1" t="s">
        <v>12</v>
      </c>
      <c r="H6023" s="1">
        <v>1.08642614447506E-6</v>
      </c>
      <c r="I6023" s="1">
        <v>9.9929476768816798E-7</v>
      </c>
      <c r="J6023" s="1">
        <v>1.1955457E-6</v>
      </c>
      <c r="K6023" s="1">
        <v>4.3614749999999998E-5</v>
      </c>
      <c r="L6023" s="1">
        <v>8.2910210000000003E-7</v>
      </c>
      <c r="M6023" s="1">
        <v>7.3344029999999996E-5</v>
      </c>
      <c r="N6023" s="1">
        <v>5.5335933000000003E-7</v>
      </c>
      <c r="O6023" s="1">
        <v>4.1809371599999999E-7</v>
      </c>
      <c r="P6023" s="1">
        <v>2.0007981000000002E-9</v>
      </c>
      <c r="Q6023" s="1">
        <v>2.5573622413445701E-9</v>
      </c>
      <c r="R6023" s="1">
        <v>7.3</v>
      </c>
      <c r="S6023" s="1">
        <v>7.3</v>
      </c>
      <c r="T6023" s="1">
        <v>0.05</v>
      </c>
      <c r="U6023" s="1">
        <v>73</v>
      </c>
      <c r="V6023" s="1">
        <f t="shared" si="373"/>
        <v>4.5327248200427555</v>
      </c>
      <c r="W6023" s="1">
        <f t="shared" si="374"/>
        <v>3.7607438651097707</v>
      </c>
      <c r="X6023" s="1">
        <f t="shared" si="375"/>
        <v>146</v>
      </c>
    </row>
    <row r="6024" spans="1:24" hidden="1" x14ac:dyDescent="0.3">
      <c r="A6024" s="18" t="str">
        <f t="shared" si="372"/>
        <v>OFF - Agricultural - Other Agricultural Equipment_2011_25</v>
      </c>
      <c r="B6024" s="1" t="s">
        <v>40</v>
      </c>
      <c r="C6024" s="1">
        <v>2020</v>
      </c>
      <c r="D6024" s="1" t="s">
        <v>117</v>
      </c>
      <c r="E6024" s="1">
        <v>2011</v>
      </c>
      <c r="F6024" s="1">
        <v>25</v>
      </c>
      <c r="G6024" s="1" t="s">
        <v>5</v>
      </c>
      <c r="H6024" s="1">
        <v>2.0117775208333298E-6</v>
      </c>
      <c r="I6024" s="1">
        <v>2.3941815123966898E-6</v>
      </c>
      <c r="J6024" s="1">
        <v>2.8969596299999998E-6</v>
      </c>
      <c r="K6024" s="1">
        <v>9.9385037999999992E-6</v>
      </c>
      <c r="L6024" s="1">
        <v>1.8304890899999999E-5</v>
      </c>
      <c r="M6024" s="1">
        <v>2.4021980399999898E-3</v>
      </c>
      <c r="N6024" s="1">
        <v>6.8426503399999996E-7</v>
      </c>
      <c r="O6024" s="1">
        <v>6.2952383127999999E-7</v>
      </c>
      <c r="P6024" s="1">
        <v>3.0547751899999903E-8</v>
      </c>
      <c r="Q6024" s="1">
        <v>2.02009570840003E-8</v>
      </c>
      <c r="R6024" s="1">
        <v>80.3</v>
      </c>
      <c r="S6024" s="1">
        <v>127.75</v>
      </c>
      <c r="T6024" s="1">
        <v>0.28999999999999998</v>
      </c>
      <c r="U6024" s="1">
        <v>2774</v>
      </c>
      <c r="V6024" s="1">
        <f t="shared" si="373"/>
        <v>0.28578485958373656</v>
      </c>
      <c r="W6024" s="1">
        <f t="shared" si="374"/>
        <v>2.1849891699795876</v>
      </c>
      <c r="X6024" s="1">
        <f t="shared" si="375"/>
        <v>440.51724137931035</v>
      </c>
    </row>
    <row r="6025" spans="1:24" hidden="1" x14ac:dyDescent="0.3">
      <c r="A6025" s="18" t="str">
        <f t="shared" si="372"/>
        <v>OFF - Agricultural - Other Agricultural Equipment_2011_50</v>
      </c>
      <c r="B6025" s="1" t="s">
        <v>40</v>
      </c>
      <c r="C6025" s="1">
        <v>2020</v>
      </c>
      <c r="D6025" s="1" t="s">
        <v>117</v>
      </c>
      <c r="E6025" s="1">
        <v>2011</v>
      </c>
      <c r="F6025" s="1">
        <v>50</v>
      </c>
      <c r="G6025" s="1" t="s">
        <v>12</v>
      </c>
      <c r="H6025" s="1">
        <v>1.5033863758009299E-7</v>
      </c>
      <c r="I6025" s="1">
        <v>1.3828147884616901E-7</v>
      </c>
      <c r="J6025" s="1">
        <v>1.6543849999999999E-7</v>
      </c>
      <c r="K6025" s="1">
        <v>1.1490809999999999E-5</v>
      </c>
      <c r="L6025" s="1">
        <v>2.349364E-7</v>
      </c>
      <c r="M6025" s="1">
        <v>1.3129790000000001E-4</v>
      </c>
      <c r="N6025" s="1">
        <v>9.0515520000000001E-9</v>
      </c>
      <c r="O6025" s="1">
        <v>6.8389504E-9</v>
      </c>
      <c r="P6025" s="1">
        <v>1.596343E-9</v>
      </c>
      <c r="Q6025" s="1">
        <v>2.5573622413445701E-9</v>
      </c>
      <c r="R6025" s="1">
        <v>7.3</v>
      </c>
      <c r="S6025" s="1">
        <v>3.65</v>
      </c>
      <c r="T6025" s="1">
        <v>0.03</v>
      </c>
      <c r="U6025" s="1">
        <v>105.85</v>
      </c>
      <c r="V6025" s="1">
        <f t="shared" si="373"/>
        <v>0.43257533597888737</v>
      </c>
      <c r="W6025" s="1">
        <f t="shared" si="374"/>
        <v>0.73493350672598623</v>
      </c>
      <c r="X6025" s="1">
        <f t="shared" si="375"/>
        <v>121.66666666666667</v>
      </c>
    </row>
    <row r="6026" spans="1:24" hidden="1" x14ac:dyDescent="0.3">
      <c r="A6026" s="18" t="str">
        <f t="shared" ref="A6026:A6089" si="376">D6026&amp;"_"&amp;E6026&amp;"_"&amp;F6026</f>
        <v>OFF - Agricultural - Other Agricultural Equipment_2011_100</v>
      </c>
      <c r="B6026" s="1" t="s">
        <v>40</v>
      </c>
      <c r="C6026" s="1">
        <v>2020</v>
      </c>
      <c r="D6026" s="1" t="s">
        <v>117</v>
      </c>
      <c r="E6026" s="1">
        <v>2011</v>
      </c>
      <c r="F6026" s="1">
        <v>100</v>
      </c>
      <c r="G6026" s="1" t="s">
        <v>12</v>
      </c>
      <c r="H6026" s="1">
        <v>7.6995399108901004E-7</v>
      </c>
      <c r="I6026" s="1">
        <v>7.0820368100367195E-7</v>
      </c>
      <c r="J6026" s="1">
        <v>8.4728739999999995E-7</v>
      </c>
      <c r="K6026" s="1">
        <v>3.9262189999999998E-5</v>
      </c>
      <c r="L6026" s="1">
        <v>1.9143929999999998E-6</v>
      </c>
      <c r="M6026" s="1">
        <v>1.7373620000000001E-3</v>
      </c>
      <c r="N6026" s="1">
        <v>1.2113298000000001E-7</v>
      </c>
      <c r="O6026" s="1">
        <v>9.1522696000000001E-8</v>
      </c>
      <c r="P6026" s="1">
        <v>1.678534E-8</v>
      </c>
      <c r="Q6026" s="1">
        <v>2.4294941292773498E-8</v>
      </c>
      <c r="R6026" s="1">
        <v>69.349999999999994</v>
      </c>
      <c r="S6026" s="1">
        <v>21.9</v>
      </c>
      <c r="T6026" s="1">
        <v>0.16</v>
      </c>
      <c r="U6026" s="1">
        <v>1467.3</v>
      </c>
      <c r="V6026" s="1">
        <f t="shared" si="373"/>
        <v>0.1598187990592933</v>
      </c>
      <c r="W6026" s="1">
        <f t="shared" si="374"/>
        <v>0.43201694426935816</v>
      </c>
      <c r="X6026" s="1">
        <f t="shared" si="375"/>
        <v>136.875</v>
      </c>
    </row>
    <row r="6027" spans="1:24" hidden="1" x14ac:dyDescent="0.3">
      <c r="A6027" s="18" t="str">
        <f t="shared" si="376"/>
        <v>OFF - Agricultural - Other Agricultural Equipment_2011_175</v>
      </c>
      <c r="B6027" s="1" t="s">
        <v>40</v>
      </c>
      <c r="C6027" s="1">
        <v>2020</v>
      </c>
      <c r="D6027" s="1" t="s">
        <v>117</v>
      </c>
      <c r="E6027" s="1">
        <v>2011</v>
      </c>
      <c r="F6027" s="1">
        <v>175</v>
      </c>
      <c r="G6027" s="1" t="s">
        <v>12</v>
      </c>
      <c r="H6027" s="1">
        <v>1.3926514781827901E-7</v>
      </c>
      <c r="I6027" s="1">
        <v>1.2809608296325301E-7</v>
      </c>
      <c r="J6027" s="1">
        <v>1.5325279999999999E-7</v>
      </c>
      <c r="K6027" s="1">
        <v>1.25694E-5</v>
      </c>
      <c r="L6027" s="1">
        <v>4.6829620000000001E-7</v>
      </c>
      <c r="M6027" s="1">
        <v>3.9102260000000003E-4</v>
      </c>
      <c r="N6027" s="1">
        <v>2.8032155999999999E-8</v>
      </c>
      <c r="O6027" s="1">
        <v>2.1179851200000001E-8</v>
      </c>
      <c r="P6027" s="1">
        <v>3.8844000000000004E-9</v>
      </c>
      <c r="Q6027" s="1">
        <v>5.1147244826891501E-9</v>
      </c>
      <c r="R6027" s="1">
        <v>14.6</v>
      </c>
      <c r="S6027" s="1">
        <v>3.65</v>
      </c>
      <c r="T6027" s="1">
        <v>0.02</v>
      </c>
      <c r="U6027" s="1">
        <v>496.4</v>
      </c>
      <c r="V6027" s="1">
        <f t="shared" ref="V6027:V6090" si="377">IFERROR(CONVERT(I6027,"ton","g")*365/U6027,0)</f>
        <v>8.5446185086791998E-2</v>
      </c>
      <c r="W6027" s="1">
        <f t="shared" ref="W6027:W6090" si="378">IFERROR(CONVERT(L6027,"ton","g")*365/U6027,0)</f>
        <v>0.31237585767646181</v>
      </c>
      <c r="X6027" s="1">
        <f t="shared" ref="X6027:X6090" si="379">S6027/T6027</f>
        <v>182.5</v>
      </c>
    </row>
    <row r="6028" spans="1:24" hidden="1" x14ac:dyDescent="0.3">
      <c r="A6028" s="18" t="str">
        <f t="shared" si="376"/>
        <v>OFF - Agricultural - Other Agricultural Equipment_2011_300</v>
      </c>
      <c r="B6028" s="1" t="s">
        <v>40</v>
      </c>
      <c r="C6028" s="1">
        <v>2020</v>
      </c>
      <c r="D6028" s="1" t="s">
        <v>117</v>
      </c>
      <c r="E6028" s="1">
        <v>2011</v>
      </c>
      <c r="F6028" s="1">
        <v>300</v>
      </c>
      <c r="G6028" s="1" t="s">
        <v>12</v>
      </c>
      <c r="H6028" s="1">
        <v>7.0586874874481899E-8</v>
      </c>
      <c r="I6028" s="1">
        <v>6.4925807509548402E-8</v>
      </c>
      <c r="J6028" s="1">
        <v>7.7676549999999997E-8</v>
      </c>
      <c r="K6028" s="1">
        <v>8.4447370000000002E-6</v>
      </c>
      <c r="L6028" s="1">
        <v>7.5638250000000002E-7</v>
      </c>
      <c r="M6028" s="1">
        <v>2.5529680000000002E-4</v>
      </c>
      <c r="N6028" s="1">
        <v>1.8833373E-8</v>
      </c>
      <c r="O6028" s="1">
        <v>1.42296596E-8</v>
      </c>
      <c r="P6028" s="1">
        <v>2.6097299999999998E-9</v>
      </c>
      <c r="Q6028" s="1">
        <v>3.8360433620168698E-9</v>
      </c>
      <c r="R6028" s="1">
        <v>10.95</v>
      </c>
      <c r="S6028" s="1">
        <v>0</v>
      </c>
      <c r="T6028" s="1">
        <v>0.01</v>
      </c>
      <c r="U6028" s="1">
        <v>0</v>
      </c>
      <c r="V6028" s="1">
        <f t="shared" si="377"/>
        <v>0</v>
      </c>
      <c r="W6028" s="1">
        <f t="shared" si="378"/>
        <v>0</v>
      </c>
      <c r="X6028" s="1">
        <f t="shared" si="379"/>
        <v>0</v>
      </c>
    </row>
    <row r="6029" spans="1:24" hidden="1" x14ac:dyDescent="0.3">
      <c r="A6029" s="18" t="str">
        <f t="shared" si="376"/>
        <v>OFF - Agricultural - Other Agricultural Equipment_2012_25</v>
      </c>
      <c r="B6029" s="1" t="s">
        <v>40</v>
      </c>
      <c r="C6029" s="1">
        <v>2020</v>
      </c>
      <c r="D6029" s="1" t="s">
        <v>117</v>
      </c>
      <c r="E6029" s="1">
        <v>2012</v>
      </c>
      <c r="F6029" s="1">
        <v>25</v>
      </c>
      <c r="G6029" s="1" t="s">
        <v>12</v>
      </c>
      <c r="H6029" s="1">
        <v>2.54037161532806E-6</v>
      </c>
      <c r="I6029" s="1">
        <v>2.33663381177875E-6</v>
      </c>
      <c r="J6029" s="1">
        <v>2.795524E-6</v>
      </c>
      <c r="K6029" s="1">
        <v>1.0198359E-4</v>
      </c>
      <c r="L6029" s="1">
        <v>1.9386751000000001E-6</v>
      </c>
      <c r="M6029" s="1">
        <v>1.7149902999999999E-4</v>
      </c>
      <c r="N6029" s="1">
        <v>1.29391038E-6</v>
      </c>
      <c r="O6029" s="1">
        <v>9.7762117599999991E-7</v>
      </c>
      <c r="P6029" s="1">
        <v>4.6784300000000004E-9</v>
      </c>
      <c r="Q6029" s="1">
        <v>3.8360433620168698E-9</v>
      </c>
      <c r="R6029" s="1">
        <v>10.95</v>
      </c>
      <c r="S6029" s="1">
        <v>18.25</v>
      </c>
      <c r="T6029" s="1">
        <v>0.13</v>
      </c>
      <c r="U6029" s="1">
        <v>237.25</v>
      </c>
      <c r="V6029" s="1">
        <f t="shared" si="377"/>
        <v>3.2611669800210983</v>
      </c>
      <c r="W6029" s="1">
        <f t="shared" si="378"/>
        <v>2.7057484100584217</v>
      </c>
      <c r="X6029" s="1">
        <f t="shared" si="379"/>
        <v>140.38461538461539</v>
      </c>
    </row>
    <row r="6030" spans="1:24" hidden="1" x14ac:dyDescent="0.3">
      <c r="A6030" s="18" t="str">
        <f t="shared" si="376"/>
        <v>OFF - Agricultural - Other Agricultural Equipment_2012_25</v>
      </c>
      <c r="B6030" s="1" t="s">
        <v>40</v>
      </c>
      <c r="C6030" s="1">
        <v>2020</v>
      </c>
      <c r="D6030" s="1" t="s">
        <v>117</v>
      </c>
      <c r="E6030" s="1">
        <v>2012</v>
      </c>
      <c r="F6030" s="1">
        <v>25</v>
      </c>
      <c r="G6030" s="1" t="s">
        <v>5</v>
      </c>
      <c r="H6030" s="1">
        <v>2.1782746458333299E-6</v>
      </c>
      <c r="I6030" s="1">
        <v>2.5923268512396602E-6</v>
      </c>
      <c r="J6030" s="1">
        <v>3.13671549E-6</v>
      </c>
      <c r="K6030" s="1">
        <v>1.08861872E-5</v>
      </c>
      <c r="L6030" s="1">
        <v>1.98159416E-5</v>
      </c>
      <c r="M6030" s="1">
        <v>2.6030652399999998E-3</v>
      </c>
      <c r="N6030" s="1">
        <v>7.4148194000000004E-7</v>
      </c>
      <c r="O6030" s="1">
        <v>6.8216338480000002E-7</v>
      </c>
      <c r="P6030" s="1">
        <v>3.3270619999999999E-8</v>
      </c>
      <c r="Q6030" s="1">
        <v>2.2037407728000299E-8</v>
      </c>
      <c r="R6030" s="1">
        <v>87.6</v>
      </c>
      <c r="S6030" s="1">
        <v>138.69999999999999</v>
      </c>
      <c r="T6030" s="1">
        <v>0.31</v>
      </c>
      <c r="U6030" s="1">
        <v>2978.4</v>
      </c>
      <c r="V6030" s="1">
        <f t="shared" si="377"/>
        <v>0.28820090202657717</v>
      </c>
      <c r="W6030" s="1">
        <f t="shared" si="378"/>
        <v>2.2030293907170568</v>
      </c>
      <c r="X6030" s="1">
        <f t="shared" si="379"/>
        <v>447.41935483870964</v>
      </c>
    </row>
    <row r="6031" spans="1:24" hidden="1" x14ac:dyDescent="0.3">
      <c r="A6031" s="18" t="str">
        <f t="shared" si="376"/>
        <v>OFF - Agricultural - Other Agricultural Equipment_2012_50</v>
      </c>
      <c r="B6031" s="1" t="s">
        <v>40</v>
      </c>
      <c r="C6031" s="1">
        <v>2020</v>
      </c>
      <c r="D6031" s="1" t="s">
        <v>117</v>
      </c>
      <c r="E6031" s="1">
        <v>2012</v>
      </c>
      <c r="F6031" s="1">
        <v>50</v>
      </c>
      <c r="G6031" s="1" t="s">
        <v>12</v>
      </c>
      <c r="H6031" s="1">
        <v>1.6382252900887699E-7</v>
      </c>
      <c r="I6031" s="1">
        <v>1.50683962182365E-7</v>
      </c>
      <c r="J6031" s="1">
        <v>1.8027669999999999E-7</v>
      </c>
      <c r="K6031" s="1">
        <v>1.2303120000000001E-5</v>
      </c>
      <c r="L6031" s="1">
        <v>2.5872620000000002E-7</v>
      </c>
      <c r="M6031" s="1">
        <v>1.4615590000000001E-4</v>
      </c>
      <c r="N6031" s="1">
        <v>1.007586E-8</v>
      </c>
      <c r="O6031" s="1">
        <v>7.6128720000000006E-9</v>
      </c>
      <c r="P6031" s="1">
        <v>1.7769900000000001E-9</v>
      </c>
      <c r="Q6031" s="1">
        <v>2.5573622413445701E-9</v>
      </c>
      <c r="R6031" s="1">
        <v>7.3</v>
      </c>
      <c r="S6031" s="1">
        <v>3.65</v>
      </c>
      <c r="T6031" s="1">
        <v>0.03</v>
      </c>
      <c r="U6031" s="1">
        <v>105.85</v>
      </c>
      <c r="V6031" s="1">
        <f t="shared" si="377"/>
        <v>0.47137307260199524</v>
      </c>
      <c r="W6031" s="1">
        <f t="shared" si="378"/>
        <v>0.80935331199375182</v>
      </c>
      <c r="X6031" s="1">
        <f t="shared" si="379"/>
        <v>121.66666666666667</v>
      </c>
    </row>
    <row r="6032" spans="1:24" hidden="1" x14ac:dyDescent="0.3">
      <c r="A6032" s="18" t="str">
        <f t="shared" si="376"/>
        <v>OFF - Agricultural - Other Agricultural Equipment_2012_100</v>
      </c>
      <c r="B6032" s="1" t="s">
        <v>40</v>
      </c>
      <c r="C6032" s="1">
        <v>2020</v>
      </c>
      <c r="D6032" s="1" t="s">
        <v>117</v>
      </c>
      <c r="E6032" s="1">
        <v>2012</v>
      </c>
      <c r="F6032" s="1">
        <v>100</v>
      </c>
      <c r="G6032" s="1" t="s">
        <v>12</v>
      </c>
      <c r="H6032" s="1">
        <v>8.3609532195787303E-7</v>
      </c>
      <c r="I6032" s="1">
        <v>7.6904047713685103E-7</v>
      </c>
      <c r="J6032" s="1">
        <v>9.2007190000000002E-7</v>
      </c>
      <c r="K6032" s="1">
        <v>4.1763079999999999E-5</v>
      </c>
      <c r="L6032" s="1">
        <v>2.0769040000000001E-6</v>
      </c>
      <c r="M6032" s="1">
        <v>1.933967E-3</v>
      </c>
      <c r="N6032" s="1">
        <v>1.3484078999999999E-7</v>
      </c>
      <c r="O6032" s="1">
        <v>1.01879708E-7</v>
      </c>
      <c r="P6032" s="1">
        <v>1.8684810000000001E-8</v>
      </c>
      <c r="Q6032" s="1">
        <v>2.6852303534118001E-8</v>
      </c>
      <c r="R6032" s="1">
        <v>76.649999999999906</v>
      </c>
      <c r="S6032" s="1">
        <v>21.9</v>
      </c>
      <c r="T6032" s="1">
        <v>0.18</v>
      </c>
      <c r="U6032" s="1">
        <v>1467.3</v>
      </c>
      <c r="V6032" s="1">
        <f t="shared" si="377"/>
        <v>0.17354770778628609</v>
      </c>
      <c r="W6032" s="1">
        <f t="shared" si="378"/>
        <v>0.46869045155347266</v>
      </c>
      <c r="X6032" s="1">
        <f t="shared" si="379"/>
        <v>121.66666666666666</v>
      </c>
    </row>
    <row r="6033" spans="1:24" hidden="1" x14ac:dyDescent="0.3">
      <c r="A6033" s="18" t="str">
        <f t="shared" si="376"/>
        <v>OFF - Agricultural - Other Agricultural Equipment_2012_175</v>
      </c>
      <c r="B6033" s="1" t="s">
        <v>40</v>
      </c>
      <c r="C6033" s="1">
        <v>2020</v>
      </c>
      <c r="D6033" s="1" t="s">
        <v>117</v>
      </c>
      <c r="E6033" s="1">
        <v>2012</v>
      </c>
      <c r="F6033" s="1">
        <v>175</v>
      </c>
      <c r="G6033" s="1" t="s">
        <v>12</v>
      </c>
      <c r="H6033" s="1">
        <v>1.48739003252338E-7</v>
      </c>
      <c r="I6033" s="1">
        <v>1.3681013519149999E-7</v>
      </c>
      <c r="J6033" s="1">
        <v>1.636782E-7</v>
      </c>
      <c r="K6033" s="1">
        <v>1.392696E-5</v>
      </c>
      <c r="L6033" s="1">
        <v>5.0969190000000002E-7</v>
      </c>
      <c r="M6033" s="1">
        <v>4.3527179999999999E-4</v>
      </c>
      <c r="N6033" s="1">
        <v>3.1204349999999998E-8</v>
      </c>
      <c r="O6033" s="1">
        <v>2.3576620000000001E-8</v>
      </c>
      <c r="P6033" s="1">
        <v>4.3239699999999999E-9</v>
      </c>
      <c r="Q6033" s="1">
        <v>6.3934056033614502E-9</v>
      </c>
      <c r="R6033" s="1">
        <v>18.25</v>
      </c>
      <c r="S6033" s="1">
        <v>3.65</v>
      </c>
      <c r="T6033" s="1">
        <v>0.02</v>
      </c>
      <c r="U6033" s="1">
        <v>496.4</v>
      </c>
      <c r="V6033" s="1">
        <f t="shared" si="377"/>
        <v>9.125887273754836E-2</v>
      </c>
      <c r="W6033" s="1">
        <f t="shared" si="378"/>
        <v>0.33998876013353385</v>
      </c>
      <c r="X6033" s="1">
        <f t="shared" si="379"/>
        <v>182.5</v>
      </c>
    </row>
    <row r="6034" spans="1:24" hidden="1" x14ac:dyDescent="0.3">
      <c r="A6034" s="18" t="str">
        <f t="shared" si="376"/>
        <v>OFF - Agricultural - Other Agricultural Equipment_2012_300</v>
      </c>
      <c r="B6034" s="1" t="s">
        <v>40</v>
      </c>
      <c r="C6034" s="1">
        <v>2020</v>
      </c>
      <c r="D6034" s="1" t="s">
        <v>117</v>
      </c>
      <c r="E6034" s="1">
        <v>2012</v>
      </c>
      <c r="F6034" s="1">
        <v>300</v>
      </c>
      <c r="G6034" s="1" t="s">
        <v>12</v>
      </c>
      <c r="H6034" s="1">
        <v>7.6909424329744705E-8</v>
      </c>
      <c r="I6034" s="1">
        <v>7.0741288498499202E-8</v>
      </c>
      <c r="J6034" s="1">
        <v>8.4634129999999997E-8</v>
      </c>
      <c r="K6034" s="1">
        <v>9.3568089999999995E-6</v>
      </c>
      <c r="L6034" s="1">
        <v>8.3905190000000005E-7</v>
      </c>
      <c r="M6034" s="1">
        <v>2.8418680000000002E-4</v>
      </c>
      <c r="N6034" s="1">
        <v>2.0964600000000001E-8</v>
      </c>
      <c r="O6034" s="1">
        <v>1.5839919999999999E-8</v>
      </c>
      <c r="P6034" s="1">
        <v>2.905054E-9</v>
      </c>
      <c r="Q6034" s="1">
        <v>3.8360433620168698E-9</v>
      </c>
      <c r="R6034" s="1">
        <v>10.95</v>
      </c>
      <c r="S6034" s="1">
        <v>0</v>
      </c>
      <c r="T6034" s="1">
        <v>0.01</v>
      </c>
      <c r="U6034" s="1">
        <v>0</v>
      </c>
      <c r="V6034" s="1">
        <f t="shared" si="377"/>
        <v>0</v>
      </c>
      <c r="W6034" s="1">
        <f t="shared" si="378"/>
        <v>0</v>
      </c>
      <c r="X6034" s="1">
        <f t="shared" si="379"/>
        <v>0</v>
      </c>
    </row>
    <row r="6035" spans="1:24" hidden="1" x14ac:dyDescent="0.3">
      <c r="A6035" s="18" t="str">
        <f t="shared" si="376"/>
        <v>OFF - Agricultural - Other Agricultural Equipment_2013_25</v>
      </c>
      <c r="B6035" s="1" t="s">
        <v>40</v>
      </c>
      <c r="C6035" s="1">
        <v>2020</v>
      </c>
      <c r="D6035" s="1" t="s">
        <v>117</v>
      </c>
      <c r="E6035" s="1">
        <v>2013</v>
      </c>
      <c r="F6035" s="1">
        <v>25</v>
      </c>
      <c r="G6035" s="1" t="s">
        <v>12</v>
      </c>
      <c r="H6035" s="1">
        <v>2.8938514538288801E-6</v>
      </c>
      <c r="I6035" s="1">
        <v>2.6617645672317999E-6</v>
      </c>
      <c r="J6035" s="1">
        <v>3.18450699999999E-6</v>
      </c>
      <c r="K6035" s="1">
        <v>1.161741E-4</v>
      </c>
      <c r="L6035" s="1">
        <v>2.2084312E-6</v>
      </c>
      <c r="M6035" s="1">
        <v>1.9536230999999901E-4</v>
      </c>
      <c r="N6035" s="1">
        <v>1.4739512399999999E-6</v>
      </c>
      <c r="O6035" s="1">
        <v>1.1136520479999999E-6</v>
      </c>
      <c r="P6035" s="1">
        <v>5.3294109999999996E-9</v>
      </c>
      <c r="Q6035" s="1">
        <v>5.1147244826891501E-9</v>
      </c>
      <c r="R6035" s="1">
        <v>14.6</v>
      </c>
      <c r="S6035" s="1">
        <v>21.9</v>
      </c>
      <c r="T6035" s="1">
        <v>0.15</v>
      </c>
      <c r="U6035" s="1">
        <v>273.75</v>
      </c>
      <c r="V6035" s="1">
        <f t="shared" si="377"/>
        <v>3.2196162624871909</v>
      </c>
      <c r="W6035" s="1">
        <f t="shared" si="378"/>
        <v>2.6712734453065172</v>
      </c>
      <c r="X6035" s="1">
        <f t="shared" si="379"/>
        <v>146</v>
      </c>
    </row>
    <row r="6036" spans="1:24" hidden="1" x14ac:dyDescent="0.3">
      <c r="A6036" s="18" t="str">
        <f t="shared" si="376"/>
        <v>OFF - Agricultural - Other Agricultural Equipment_2013_25</v>
      </c>
      <c r="B6036" s="1" t="s">
        <v>40</v>
      </c>
      <c r="C6036" s="1">
        <v>2020</v>
      </c>
      <c r="D6036" s="1" t="s">
        <v>117</v>
      </c>
      <c r="E6036" s="1">
        <v>2013</v>
      </c>
      <c r="F6036" s="1">
        <v>25</v>
      </c>
      <c r="G6036" s="1" t="s">
        <v>5</v>
      </c>
      <c r="H6036" s="1">
        <v>2.3372799305555502E-6</v>
      </c>
      <c r="I6036" s="1">
        <v>2.7815562809917299E-6</v>
      </c>
      <c r="J6036" s="1">
        <v>3.3656830999999999E-6</v>
      </c>
      <c r="K6036" s="1">
        <v>1.18100252E-5</v>
      </c>
      <c r="L6036" s="1">
        <v>2.1258425000000001E-5</v>
      </c>
      <c r="M6036" s="1">
        <v>2.7952033000000001E-3</v>
      </c>
      <c r="N6036" s="1">
        <v>7.9621254999999999E-7</v>
      </c>
      <c r="O6036" s="1">
        <v>7.3251554600000004E-7</v>
      </c>
      <c r="P6036" s="1">
        <v>3.5900213999999999E-8</v>
      </c>
      <c r="Q6036" s="1">
        <v>2.2955633050000301E-8</v>
      </c>
      <c r="R6036" s="1">
        <v>91.25</v>
      </c>
      <c r="S6036" s="1">
        <v>153.29999999999899</v>
      </c>
      <c r="T6036" s="1">
        <v>0.33999999999999903</v>
      </c>
      <c r="U6036" s="1">
        <v>3226.5999999999899</v>
      </c>
      <c r="V6036" s="1">
        <f t="shared" si="377"/>
        <v>0.28545083841254038</v>
      </c>
      <c r="W6036" s="1">
        <f t="shared" si="378"/>
        <v>2.18159714439305</v>
      </c>
      <c r="X6036" s="1">
        <f t="shared" si="379"/>
        <v>450.88235294117482</v>
      </c>
    </row>
    <row r="6037" spans="1:24" hidden="1" x14ac:dyDescent="0.3">
      <c r="A6037" s="18" t="str">
        <f t="shared" si="376"/>
        <v>OFF - Agricultural - Other Agricultural Equipment_2013_50</v>
      </c>
      <c r="B6037" s="1" t="s">
        <v>40</v>
      </c>
      <c r="C6037" s="1">
        <v>2020</v>
      </c>
      <c r="D6037" s="1" t="s">
        <v>117</v>
      </c>
      <c r="E6037" s="1">
        <v>2013</v>
      </c>
      <c r="F6037" s="1">
        <v>50</v>
      </c>
      <c r="G6037" s="1" t="s">
        <v>12</v>
      </c>
      <c r="H6037" s="1">
        <v>1.59250989832239E-7</v>
      </c>
      <c r="I6037" s="1">
        <v>1.46479060447694E-7</v>
      </c>
      <c r="J6037" s="1">
        <v>1.7524600000000001E-7</v>
      </c>
      <c r="K6037" s="1">
        <v>1.1738229999999999E-5</v>
      </c>
      <c r="L6037" s="1">
        <v>2.5426510000000003E-7</v>
      </c>
      <c r="M6037" s="1">
        <v>1.4520519999999999E-4</v>
      </c>
      <c r="N6037" s="1">
        <v>1.0010313E-8</v>
      </c>
      <c r="O6037" s="1">
        <v>7.5633475999999996E-9</v>
      </c>
      <c r="P6037" s="1">
        <v>1.76543E-9</v>
      </c>
      <c r="Q6037" s="1">
        <v>2.5573622413445701E-9</v>
      </c>
      <c r="R6037" s="1">
        <v>7.3</v>
      </c>
      <c r="S6037" s="1">
        <v>3.65</v>
      </c>
      <c r="T6037" s="1">
        <v>0.03</v>
      </c>
      <c r="U6037" s="1">
        <v>105.85</v>
      </c>
      <c r="V6037" s="1">
        <f t="shared" si="377"/>
        <v>0.45821920126788124</v>
      </c>
      <c r="W6037" s="1">
        <f t="shared" si="378"/>
        <v>0.79539799529163457</v>
      </c>
      <c r="X6037" s="1">
        <f t="shared" si="379"/>
        <v>121.66666666666667</v>
      </c>
    </row>
    <row r="6038" spans="1:24" hidden="1" x14ac:dyDescent="0.3">
      <c r="A6038" s="18" t="str">
        <f t="shared" si="376"/>
        <v>OFF - Agricultural - Other Agricultural Equipment_2013_100</v>
      </c>
      <c r="B6038" s="1" t="s">
        <v>40</v>
      </c>
      <c r="C6038" s="1">
        <v>2020</v>
      </c>
      <c r="D6038" s="1" t="s">
        <v>117</v>
      </c>
      <c r="E6038" s="1">
        <v>2013</v>
      </c>
      <c r="F6038" s="1">
        <v>100</v>
      </c>
      <c r="G6038" s="1" t="s">
        <v>12</v>
      </c>
      <c r="H6038" s="1">
        <v>8.09804178150719E-7</v>
      </c>
      <c r="I6038" s="1">
        <v>7.4485788306303202E-7</v>
      </c>
      <c r="J6038" s="1">
        <v>8.9114010000000002E-7</v>
      </c>
      <c r="K6038" s="1">
        <v>3.9561899999999998E-5</v>
      </c>
      <c r="L6038" s="1">
        <v>2.0096190000000001E-6</v>
      </c>
      <c r="M6038" s="1">
        <v>1.9213870000000001E-3</v>
      </c>
      <c r="N6038" s="1">
        <v>1.3396365E-7</v>
      </c>
      <c r="O6038" s="1">
        <v>1.0121698000000001E-7</v>
      </c>
      <c r="P6038" s="1">
        <v>1.8563269999999999E-8</v>
      </c>
      <c r="Q6038" s="1">
        <v>2.6852303534118001E-8</v>
      </c>
      <c r="R6038" s="1">
        <v>76.649999999999906</v>
      </c>
      <c r="S6038" s="1">
        <v>21.9</v>
      </c>
      <c r="T6038" s="1">
        <v>0.18</v>
      </c>
      <c r="U6038" s="1">
        <v>1467.3</v>
      </c>
      <c r="V6038" s="1">
        <f t="shared" si="377"/>
        <v>0.16809047387648934</v>
      </c>
      <c r="W6038" s="1">
        <f t="shared" si="378"/>
        <v>0.45350639055076125</v>
      </c>
      <c r="X6038" s="1">
        <f t="shared" si="379"/>
        <v>121.66666666666666</v>
      </c>
    </row>
    <row r="6039" spans="1:24" hidden="1" x14ac:dyDescent="0.3">
      <c r="A6039" s="18" t="str">
        <f t="shared" si="376"/>
        <v>OFF - Agricultural - Other Agricultural Equipment_2013_175</v>
      </c>
      <c r="B6039" s="1" t="s">
        <v>40</v>
      </c>
      <c r="C6039" s="1">
        <v>2020</v>
      </c>
      <c r="D6039" s="1" t="s">
        <v>117</v>
      </c>
      <c r="E6039" s="1">
        <v>2013</v>
      </c>
      <c r="F6039" s="1">
        <v>175</v>
      </c>
      <c r="G6039" s="1" t="s">
        <v>12</v>
      </c>
      <c r="H6039" s="1">
        <v>1.4152651805324901E-7</v>
      </c>
      <c r="I6039" s="1">
        <v>1.3017609130537899E-7</v>
      </c>
      <c r="J6039" s="1">
        <v>1.5574129999999999E-7</v>
      </c>
      <c r="K6039" s="1">
        <v>1.3771949999999999E-5</v>
      </c>
      <c r="L6039" s="1">
        <v>4.9485369999999999E-7</v>
      </c>
      <c r="M6039" s="1">
        <v>4.3244030000000002E-4</v>
      </c>
      <c r="N6039" s="1">
        <v>3.1001363999999998E-8</v>
      </c>
      <c r="O6039" s="1">
        <v>2.3423252799999999E-8</v>
      </c>
      <c r="P6039" s="1">
        <v>4.2958420000000001E-9</v>
      </c>
      <c r="Q6039" s="1">
        <v>6.3934056033614502E-9</v>
      </c>
      <c r="R6039" s="1">
        <v>18.25</v>
      </c>
      <c r="S6039" s="1">
        <v>3.65</v>
      </c>
      <c r="T6039" s="1">
        <v>0.02</v>
      </c>
      <c r="U6039" s="1">
        <v>496.4</v>
      </c>
      <c r="V6039" s="1">
        <f t="shared" si="377"/>
        <v>8.6833649665504775E-2</v>
      </c>
      <c r="W6039" s="1">
        <f t="shared" si="378"/>
        <v>0.33009097439157203</v>
      </c>
      <c r="X6039" s="1">
        <f t="shared" si="379"/>
        <v>182.5</v>
      </c>
    </row>
    <row r="6040" spans="1:24" hidden="1" x14ac:dyDescent="0.3">
      <c r="A6040" s="18" t="str">
        <f t="shared" si="376"/>
        <v>OFF - Agricultural - Other Agricultural Equipment_2013_300</v>
      </c>
      <c r="B6040" s="1" t="s">
        <v>40</v>
      </c>
      <c r="C6040" s="1">
        <v>2020</v>
      </c>
      <c r="D6040" s="1" t="s">
        <v>117</v>
      </c>
      <c r="E6040" s="1">
        <v>2013</v>
      </c>
      <c r="F6040" s="1">
        <v>300</v>
      </c>
      <c r="G6040" s="1" t="s">
        <v>12</v>
      </c>
      <c r="H6040" s="1">
        <v>7.4754729703327501E-8</v>
      </c>
      <c r="I6040" s="1">
        <v>6.8759400381120604E-8</v>
      </c>
      <c r="J6040" s="1">
        <v>8.2263020000000007E-8</v>
      </c>
      <c r="K6040" s="1">
        <v>9.2526709999999994E-6</v>
      </c>
      <c r="L6040" s="1">
        <v>8.306884E-7</v>
      </c>
      <c r="M6040" s="1">
        <v>2.8233819999999999E-4</v>
      </c>
      <c r="N6040" s="1">
        <v>2.0828232000000001E-8</v>
      </c>
      <c r="O6040" s="1">
        <v>1.5736886400000001E-8</v>
      </c>
      <c r="P6040" s="1">
        <v>2.8861559999999999E-9</v>
      </c>
      <c r="Q6040" s="1">
        <v>3.8360433620168698E-9</v>
      </c>
      <c r="R6040" s="1">
        <v>10.95</v>
      </c>
      <c r="S6040" s="1">
        <v>0</v>
      </c>
      <c r="T6040" s="1">
        <v>0.01</v>
      </c>
      <c r="U6040" s="1">
        <v>0</v>
      </c>
      <c r="V6040" s="1">
        <f t="shared" si="377"/>
        <v>0</v>
      </c>
      <c r="W6040" s="1">
        <f t="shared" si="378"/>
        <v>0</v>
      </c>
      <c r="X6040" s="1">
        <f t="shared" si="379"/>
        <v>0</v>
      </c>
    </row>
    <row r="6041" spans="1:24" hidden="1" x14ac:dyDescent="0.3">
      <c r="A6041" s="18" t="str">
        <f t="shared" si="376"/>
        <v>OFF - Agricultural - Other Agricultural Equipment_2014_25</v>
      </c>
      <c r="B6041" s="1" t="s">
        <v>40</v>
      </c>
      <c r="C6041" s="1">
        <v>2020</v>
      </c>
      <c r="D6041" s="1" t="s">
        <v>117</v>
      </c>
      <c r="E6041" s="1">
        <v>2014</v>
      </c>
      <c r="F6041" s="1">
        <v>25</v>
      </c>
      <c r="G6041" s="1" t="s">
        <v>12</v>
      </c>
      <c r="H6041" s="1">
        <v>3.0348897121966699E-6</v>
      </c>
      <c r="I6041" s="1">
        <v>2.7914915572784998E-6</v>
      </c>
      <c r="J6041" s="1">
        <v>3.3397109999999899E-6</v>
      </c>
      <c r="K6041" s="1">
        <v>1.2183612E-4</v>
      </c>
      <c r="L6041" s="1">
        <v>2.3160647E-6</v>
      </c>
      <c r="M6041" s="1">
        <v>2.0488376E-4</v>
      </c>
      <c r="N6041" s="1">
        <v>1.54578825E-6</v>
      </c>
      <c r="O6041" s="1">
        <v>1.1679289000000001E-6</v>
      </c>
      <c r="P6041" s="1">
        <v>5.5891509999999998E-9</v>
      </c>
      <c r="Q6041" s="1">
        <v>6.3934056033614403E-9</v>
      </c>
      <c r="R6041" s="1">
        <v>18.25</v>
      </c>
      <c r="S6041" s="1">
        <v>21.9</v>
      </c>
      <c r="T6041" s="1">
        <v>0.15</v>
      </c>
      <c r="U6041" s="1">
        <v>273.75</v>
      </c>
      <c r="V6041" s="1">
        <f t="shared" si="377"/>
        <v>3.3765313901358547</v>
      </c>
      <c r="W6041" s="1">
        <f t="shared" si="378"/>
        <v>2.8014647369235708</v>
      </c>
      <c r="X6041" s="1">
        <f t="shared" si="379"/>
        <v>146</v>
      </c>
    </row>
    <row r="6042" spans="1:24" hidden="1" x14ac:dyDescent="0.3">
      <c r="A6042" s="18" t="str">
        <f t="shared" si="376"/>
        <v>OFF - Agricultural - Other Agricultural Equipment_2014_25</v>
      </c>
      <c r="B6042" s="1" t="s">
        <v>40</v>
      </c>
      <c r="C6042" s="1">
        <v>2020</v>
      </c>
      <c r="D6042" s="1" t="s">
        <v>117</v>
      </c>
      <c r="E6042" s="1">
        <v>2014</v>
      </c>
      <c r="F6042" s="1">
        <v>25</v>
      </c>
      <c r="G6042" s="1" t="s">
        <v>5</v>
      </c>
      <c r="H6042" s="1">
        <v>2.5016902083333301E-6</v>
      </c>
      <c r="I6042" s="1">
        <v>2.97721809917355E-6</v>
      </c>
      <c r="J6042" s="1">
        <v>3.6024339000000002E-6</v>
      </c>
      <c r="K6042" s="1">
        <v>1.2820994999999999E-5</v>
      </c>
      <c r="L6042" s="1">
        <v>2.2748202999999998E-5</v>
      </c>
      <c r="M6042" s="1">
        <v>2.9947903999999999E-3</v>
      </c>
      <c r="N6042" s="1">
        <v>8.5306479E-7</v>
      </c>
      <c r="O6042" s="1">
        <v>7.8481960680000002E-7</v>
      </c>
      <c r="P6042" s="1">
        <v>3.8705894000000002E-8</v>
      </c>
      <c r="Q6042" s="1">
        <v>2.4792083694000399E-8</v>
      </c>
      <c r="R6042" s="1">
        <v>98.55</v>
      </c>
      <c r="S6042" s="1">
        <v>164.25</v>
      </c>
      <c r="T6042" s="1">
        <v>0.37</v>
      </c>
      <c r="U6042" s="1">
        <v>3394.5</v>
      </c>
      <c r="V6042" s="1">
        <f t="shared" si="377"/>
        <v>0.29041793841097324</v>
      </c>
      <c r="W6042" s="1">
        <f t="shared" si="378"/>
        <v>2.2190131853787332</v>
      </c>
      <c r="X6042" s="1">
        <f t="shared" si="379"/>
        <v>443.91891891891891</v>
      </c>
    </row>
    <row r="6043" spans="1:24" hidden="1" x14ac:dyDescent="0.3">
      <c r="A6043" s="18" t="str">
        <f t="shared" si="376"/>
        <v>OFF - Agricultural - Other Agricultural Equipment_2014_50</v>
      </c>
      <c r="B6043" s="1" t="s">
        <v>40</v>
      </c>
      <c r="C6043" s="1">
        <v>2020</v>
      </c>
      <c r="D6043" s="1" t="s">
        <v>117</v>
      </c>
      <c r="E6043" s="1">
        <v>2014</v>
      </c>
      <c r="F6043" s="1">
        <v>50</v>
      </c>
      <c r="G6043" s="1" t="s">
        <v>12</v>
      </c>
      <c r="H6043" s="1">
        <v>1.5988837182251799E-7</v>
      </c>
      <c r="I6043" s="1">
        <v>1.4706532440235199E-7</v>
      </c>
      <c r="J6043" s="1">
        <v>1.759474E-7</v>
      </c>
      <c r="K6043" s="1">
        <v>1.155275E-5</v>
      </c>
      <c r="L6043" s="1">
        <v>2.5817739999999999E-7</v>
      </c>
      <c r="M6043" s="1">
        <v>1.4906810000000001E-4</v>
      </c>
      <c r="N6043" s="1">
        <v>1.02766229999999E-8</v>
      </c>
      <c r="O6043" s="1">
        <v>7.7645596000000006E-9</v>
      </c>
      <c r="P6043" s="1">
        <v>1.812396E-9</v>
      </c>
      <c r="Q6043" s="1">
        <v>2.5573622413445701E-9</v>
      </c>
      <c r="R6043" s="1">
        <v>7.3</v>
      </c>
      <c r="S6043" s="1">
        <v>3.65</v>
      </c>
      <c r="T6043" s="1">
        <v>0.03</v>
      </c>
      <c r="U6043" s="1">
        <v>105.85</v>
      </c>
      <c r="V6043" s="1">
        <f t="shared" si="377"/>
        <v>0.46005316579642541</v>
      </c>
      <c r="W6043" s="1">
        <f t="shared" si="378"/>
        <v>0.80763654307888277</v>
      </c>
      <c r="X6043" s="1">
        <f t="shared" si="379"/>
        <v>121.66666666666667</v>
      </c>
    </row>
    <row r="6044" spans="1:24" hidden="1" x14ac:dyDescent="0.3">
      <c r="A6044" s="18" t="str">
        <f t="shared" si="376"/>
        <v>OFF - Agricultural - Other Agricultural Equipment_2014_100</v>
      </c>
      <c r="B6044" s="1" t="s">
        <v>40</v>
      </c>
      <c r="C6044" s="1">
        <v>2020</v>
      </c>
      <c r="D6044" s="1" t="s">
        <v>117</v>
      </c>
      <c r="E6044" s="1">
        <v>2014</v>
      </c>
      <c r="F6044" s="1">
        <v>100</v>
      </c>
      <c r="G6044" s="1" t="s">
        <v>12</v>
      </c>
      <c r="H6044" s="1">
        <v>8.0993994215036001E-7</v>
      </c>
      <c r="I6044" s="1">
        <v>7.4498275878990099E-7</v>
      </c>
      <c r="J6044" s="1">
        <v>8.9128949999999997E-7</v>
      </c>
      <c r="K6044" s="1">
        <v>3.8633519999999997E-5</v>
      </c>
      <c r="L6044" s="1">
        <v>2.0078749999999998E-6</v>
      </c>
      <c r="M6044" s="1">
        <v>1.9725010000000002E-3</v>
      </c>
      <c r="N6044" s="1">
        <v>1.3752747E-7</v>
      </c>
      <c r="O6044" s="1">
        <v>1.03909644E-7</v>
      </c>
      <c r="P6044" s="1">
        <v>1.9057109999999999E-8</v>
      </c>
      <c r="Q6044" s="1">
        <v>2.6852303534118001E-8</v>
      </c>
      <c r="R6044" s="1">
        <v>76.649999999999906</v>
      </c>
      <c r="S6044" s="1">
        <v>21.9</v>
      </c>
      <c r="T6044" s="1">
        <v>0.18</v>
      </c>
      <c r="U6044" s="1">
        <v>1467.3</v>
      </c>
      <c r="V6044" s="1">
        <f t="shared" si="377"/>
        <v>0.16811865431276096</v>
      </c>
      <c r="W6044" s="1">
        <f t="shared" si="378"/>
        <v>0.45311282582773632</v>
      </c>
      <c r="X6044" s="1">
        <f t="shared" si="379"/>
        <v>121.66666666666666</v>
      </c>
    </row>
    <row r="6045" spans="1:24" hidden="1" x14ac:dyDescent="0.3">
      <c r="A6045" s="18" t="str">
        <f t="shared" si="376"/>
        <v>OFF - Agricultural - Other Agricultural Equipment_2014_175</v>
      </c>
      <c r="B6045" s="1" t="s">
        <v>40</v>
      </c>
      <c r="C6045" s="1">
        <v>2020</v>
      </c>
      <c r="D6045" s="1" t="s">
        <v>117</v>
      </c>
      <c r="E6045" s="1">
        <v>2014</v>
      </c>
      <c r="F6045" s="1">
        <v>175</v>
      </c>
      <c r="G6045" s="1" t="s">
        <v>12</v>
      </c>
      <c r="H6045" s="1">
        <v>1.3888048315263199E-7</v>
      </c>
      <c r="I6045" s="1">
        <v>1.2774226840379101E-7</v>
      </c>
      <c r="J6045" s="1">
        <v>1.5282950000000001E-7</v>
      </c>
      <c r="K6045" s="1">
        <v>1.4072200000000001E-5</v>
      </c>
      <c r="L6045" s="1">
        <v>4.9618880000000004E-7</v>
      </c>
      <c r="M6045" s="1">
        <v>4.4394429999999998E-4</v>
      </c>
      <c r="N6045" s="1">
        <v>3.1826078999999999E-8</v>
      </c>
      <c r="O6045" s="1">
        <v>2.4046370800000001E-8</v>
      </c>
      <c r="P6045" s="1">
        <v>4.4101220000000003E-9</v>
      </c>
      <c r="Q6045" s="1">
        <v>6.3934056033614502E-9</v>
      </c>
      <c r="R6045" s="1">
        <v>18.25</v>
      </c>
      <c r="S6045" s="1">
        <v>3.65</v>
      </c>
      <c r="T6045" s="1">
        <v>0.02</v>
      </c>
      <c r="U6045" s="1">
        <v>496.4</v>
      </c>
      <c r="V6045" s="1">
        <f t="shared" si="377"/>
        <v>8.5210173933017191E-2</v>
      </c>
      <c r="W6045" s="1">
        <f t="shared" si="378"/>
        <v>0.33098154964625887</v>
      </c>
      <c r="X6045" s="1">
        <f t="shared" si="379"/>
        <v>182.5</v>
      </c>
    </row>
    <row r="6046" spans="1:24" hidden="1" x14ac:dyDescent="0.3">
      <c r="A6046" s="18" t="str">
        <f t="shared" si="376"/>
        <v>OFF - Agricultural - Other Agricultural Equipment_2014_300</v>
      </c>
      <c r="B6046" s="1" t="s">
        <v>40</v>
      </c>
      <c r="C6046" s="1">
        <v>2020</v>
      </c>
      <c r="D6046" s="1" t="s">
        <v>117</v>
      </c>
      <c r="E6046" s="1">
        <v>2014</v>
      </c>
      <c r="F6046" s="1">
        <v>300</v>
      </c>
      <c r="G6046" s="1" t="s">
        <v>12</v>
      </c>
      <c r="H6046" s="1">
        <v>7.5044959329867404E-8</v>
      </c>
      <c r="I6046" s="1">
        <v>6.9026353591611997E-8</v>
      </c>
      <c r="J6046" s="1">
        <v>8.25824E-8</v>
      </c>
      <c r="K6046" s="1">
        <v>9.4543879999999993E-6</v>
      </c>
      <c r="L6046" s="1">
        <v>8.4980380000000002E-7</v>
      </c>
      <c r="M6046" s="1">
        <v>2.8984909999999999E-4</v>
      </c>
      <c r="N6046" s="1">
        <v>2.1382316999999898E-8</v>
      </c>
      <c r="O6046" s="1">
        <v>1.6155528400000001E-8</v>
      </c>
      <c r="P6046" s="1">
        <v>2.9629350000000002E-9</v>
      </c>
      <c r="Q6046" s="1">
        <v>3.8360433620168698E-9</v>
      </c>
      <c r="R6046" s="1">
        <v>10.95</v>
      </c>
      <c r="S6046" s="1">
        <v>0</v>
      </c>
      <c r="T6046" s="1">
        <v>0.01</v>
      </c>
      <c r="U6046" s="1">
        <v>0</v>
      </c>
      <c r="V6046" s="1">
        <f t="shared" si="377"/>
        <v>0</v>
      </c>
      <c r="W6046" s="1">
        <f t="shared" si="378"/>
        <v>0</v>
      </c>
      <c r="X6046" s="1">
        <f t="shared" si="379"/>
        <v>0</v>
      </c>
    </row>
    <row r="6047" spans="1:24" hidden="1" x14ac:dyDescent="0.3">
      <c r="A6047" s="18" t="str">
        <f t="shared" si="376"/>
        <v>OFF - Agricultural - Other Agricultural Equipment_2015_25</v>
      </c>
      <c r="B6047" s="1" t="s">
        <v>40</v>
      </c>
      <c r="C6047" s="1">
        <v>2020</v>
      </c>
      <c r="D6047" s="1" t="s">
        <v>117</v>
      </c>
      <c r="E6047" s="1">
        <v>2015</v>
      </c>
      <c r="F6047" s="1">
        <v>25</v>
      </c>
      <c r="G6047" s="1" t="s">
        <v>12</v>
      </c>
      <c r="H6047" s="1">
        <v>3.2523074881933402E-6</v>
      </c>
      <c r="I6047" s="1">
        <v>2.9914724276402401E-6</v>
      </c>
      <c r="J6047" s="1">
        <v>3.5789659999999999E-6</v>
      </c>
      <c r="K6047" s="1">
        <v>1.3056440999999999E-4</v>
      </c>
      <c r="L6047" s="1">
        <v>2.4819863E-6</v>
      </c>
      <c r="M6047" s="1">
        <v>2.1956147999999999E-4</v>
      </c>
      <c r="N6047" s="1">
        <v>1.6565274E-6</v>
      </c>
      <c r="O6047" s="1">
        <v>1.25159848E-6</v>
      </c>
      <c r="P6047" s="1">
        <v>5.9895569999999996E-9</v>
      </c>
      <c r="Q6047" s="1">
        <v>6.3934056033614403E-9</v>
      </c>
      <c r="R6047" s="1">
        <v>18.25</v>
      </c>
      <c r="S6047" s="1">
        <v>21.9</v>
      </c>
      <c r="T6047" s="1">
        <v>0.16</v>
      </c>
      <c r="U6047" s="1">
        <v>273.75</v>
      </c>
      <c r="V6047" s="1">
        <f t="shared" si="377"/>
        <v>3.6184241819813066</v>
      </c>
      <c r="W6047" s="1">
        <f t="shared" si="378"/>
        <v>3.0021601283320827</v>
      </c>
      <c r="X6047" s="1">
        <f t="shared" si="379"/>
        <v>136.875</v>
      </c>
    </row>
    <row r="6048" spans="1:24" hidden="1" x14ac:dyDescent="0.3">
      <c r="A6048" s="18" t="str">
        <f t="shared" si="376"/>
        <v>OFF - Agricultural - Other Agricultural Equipment_2015_25</v>
      </c>
      <c r="B6048" s="1" t="s">
        <v>40</v>
      </c>
      <c r="C6048" s="1">
        <v>2020</v>
      </c>
      <c r="D6048" s="1" t="s">
        <v>117</v>
      </c>
      <c r="E6048" s="1">
        <v>2015</v>
      </c>
      <c r="F6048" s="1">
        <v>25</v>
      </c>
      <c r="G6048" s="1" t="s">
        <v>5</v>
      </c>
      <c r="H6048" s="1">
        <v>2.4669631249999998E-6</v>
      </c>
      <c r="I6048" s="1">
        <v>2.9358899999999999E-6</v>
      </c>
      <c r="J6048" s="1">
        <v>3.5524268999999998E-6</v>
      </c>
      <c r="K6048" s="1">
        <v>1.2861281E-5</v>
      </c>
      <c r="L6048" s="1">
        <v>2.2425663E-5</v>
      </c>
      <c r="M6048" s="1">
        <v>2.9568084000000001E-3</v>
      </c>
      <c r="N6048" s="1">
        <v>8.4224580999999895E-7</v>
      </c>
      <c r="O6048" s="1">
        <v>7.7486614520000004E-7</v>
      </c>
      <c r="P6048" s="1">
        <v>3.8508136E-8</v>
      </c>
      <c r="Q6048" s="1">
        <v>2.4792083694000399E-8</v>
      </c>
      <c r="R6048" s="1">
        <v>98.55</v>
      </c>
      <c r="S6048" s="1">
        <v>167.9</v>
      </c>
      <c r="T6048" s="1">
        <v>0.37</v>
      </c>
      <c r="U6048" s="1">
        <v>3365.3</v>
      </c>
      <c r="V6048" s="1">
        <f t="shared" si="377"/>
        <v>0.28887143235559654</v>
      </c>
      <c r="W6048" s="1">
        <f t="shared" si="378"/>
        <v>2.206531372883147</v>
      </c>
      <c r="X6048" s="1">
        <f t="shared" si="379"/>
        <v>453.7837837837838</v>
      </c>
    </row>
    <row r="6049" spans="1:24" hidden="1" x14ac:dyDescent="0.3">
      <c r="A6049" s="18" t="str">
        <f t="shared" si="376"/>
        <v>OFF - Agricultural - Other Agricultural Equipment_2015_50</v>
      </c>
      <c r="B6049" s="1" t="s">
        <v>40</v>
      </c>
      <c r="C6049" s="1">
        <v>2020</v>
      </c>
      <c r="D6049" s="1" t="s">
        <v>117</v>
      </c>
      <c r="E6049" s="1">
        <v>2015</v>
      </c>
      <c r="F6049" s="1">
        <v>50</v>
      </c>
      <c r="G6049" s="1" t="s">
        <v>12</v>
      </c>
      <c r="H6049" s="1">
        <v>1.5819095833571801E-7</v>
      </c>
      <c r="I6049" s="1">
        <v>1.4550404347719401E-7</v>
      </c>
      <c r="J6049" s="1">
        <v>1.7407949999999999E-7</v>
      </c>
      <c r="K6049" s="1">
        <v>1.1189509999999999E-5</v>
      </c>
      <c r="L6049" s="1">
        <v>2.5843220000000001E-7</v>
      </c>
      <c r="M6049" s="1">
        <v>1.5088189999999999E-4</v>
      </c>
      <c r="N6049" s="1">
        <v>1.0401669E-8</v>
      </c>
      <c r="O6049" s="1">
        <v>7.8590388000000002E-9</v>
      </c>
      <c r="P6049" s="1">
        <v>1.8344489999999999E-9</v>
      </c>
      <c r="Q6049" s="1">
        <v>2.5573622413445701E-9</v>
      </c>
      <c r="R6049" s="1">
        <v>7.3</v>
      </c>
      <c r="S6049" s="1">
        <v>3.65</v>
      </c>
      <c r="T6049" s="1">
        <v>0.03</v>
      </c>
      <c r="U6049" s="1">
        <v>105.85</v>
      </c>
      <c r="V6049" s="1">
        <f t="shared" si="377"/>
        <v>0.45516913052002389</v>
      </c>
      <c r="W6049" s="1">
        <f t="shared" si="378"/>
        <v>0.80843361436078631</v>
      </c>
      <c r="X6049" s="1">
        <f t="shared" si="379"/>
        <v>121.66666666666667</v>
      </c>
    </row>
    <row r="6050" spans="1:24" hidden="1" x14ac:dyDescent="0.3">
      <c r="A6050" s="18" t="str">
        <f t="shared" si="376"/>
        <v>OFF - Agricultural - Other Agricultural Equipment_2015_100</v>
      </c>
      <c r="B6050" s="1" t="s">
        <v>40</v>
      </c>
      <c r="C6050" s="1">
        <v>2020</v>
      </c>
      <c r="D6050" s="1" t="s">
        <v>117</v>
      </c>
      <c r="E6050" s="1">
        <v>2015</v>
      </c>
      <c r="F6050" s="1">
        <v>100</v>
      </c>
      <c r="G6050" s="1" t="s">
        <v>12</v>
      </c>
      <c r="H6050" s="1">
        <v>7.9812783807189595E-7</v>
      </c>
      <c r="I6050" s="1">
        <v>7.3411798545852996E-7</v>
      </c>
      <c r="J6050" s="1">
        <v>8.7829099999999999E-7</v>
      </c>
      <c r="K6050" s="1">
        <v>3.7098670000000002E-5</v>
      </c>
      <c r="L6050" s="1">
        <v>1.9764299999999998E-6</v>
      </c>
      <c r="M6050" s="1">
        <v>1.9965030000000002E-3</v>
      </c>
      <c r="N6050" s="1">
        <v>1.3920092999999999E-7</v>
      </c>
      <c r="O6050" s="1">
        <v>1.05174036E-7</v>
      </c>
      <c r="P6050" s="1">
        <v>1.9289000000000002E-8</v>
      </c>
      <c r="Q6050" s="1">
        <v>2.6852303534118001E-8</v>
      </c>
      <c r="R6050" s="1">
        <v>76.649999999999906</v>
      </c>
      <c r="S6050" s="1">
        <v>21.9</v>
      </c>
      <c r="T6050" s="1">
        <v>0.19</v>
      </c>
      <c r="U6050" s="1">
        <v>1467.3</v>
      </c>
      <c r="V6050" s="1">
        <f t="shared" si="377"/>
        <v>0.16566682432027868</v>
      </c>
      <c r="W6050" s="1">
        <f t="shared" si="378"/>
        <v>0.44601670041746272</v>
      </c>
      <c r="X6050" s="1">
        <f t="shared" si="379"/>
        <v>115.26315789473684</v>
      </c>
    </row>
    <row r="6051" spans="1:24" hidden="1" x14ac:dyDescent="0.3">
      <c r="A6051" s="18" t="str">
        <f t="shared" si="376"/>
        <v>OFF - Agricultural - Other Agricultural Equipment_2015_175</v>
      </c>
      <c r="B6051" s="1" t="s">
        <v>40</v>
      </c>
      <c r="C6051" s="1">
        <v>2020</v>
      </c>
      <c r="D6051" s="1" t="s">
        <v>117</v>
      </c>
      <c r="E6051" s="1">
        <v>2015</v>
      </c>
      <c r="F6051" s="1">
        <v>175</v>
      </c>
      <c r="G6051" s="1" t="s">
        <v>12</v>
      </c>
      <c r="H6051" s="1">
        <v>1.34081398423719E-7</v>
      </c>
      <c r="I6051" s="1">
        <v>1.2332807027013701E-7</v>
      </c>
      <c r="J6051" s="1">
        <v>1.4754839999999999E-7</v>
      </c>
      <c r="K6051" s="1">
        <v>1.417651E-5</v>
      </c>
      <c r="L6051" s="1">
        <v>4.9025360000000002E-7</v>
      </c>
      <c r="M6051" s="1">
        <v>4.493465E-4</v>
      </c>
      <c r="N6051" s="1">
        <v>3.2213358E-8</v>
      </c>
      <c r="O6051" s="1">
        <v>2.4338981600000001E-8</v>
      </c>
      <c r="P6051" s="1">
        <v>4.4637870000000002E-9</v>
      </c>
      <c r="Q6051" s="1">
        <v>6.3934056033614502E-9</v>
      </c>
      <c r="R6051" s="1">
        <v>18.25</v>
      </c>
      <c r="S6051" s="1">
        <v>3.65</v>
      </c>
      <c r="T6051" s="1">
        <v>0.02</v>
      </c>
      <c r="U6051" s="1">
        <v>496.4</v>
      </c>
      <c r="V6051" s="1">
        <f t="shared" si="377"/>
        <v>8.2265693649055865E-2</v>
      </c>
      <c r="W6051" s="1">
        <f t="shared" si="378"/>
        <v>0.32702248871328232</v>
      </c>
      <c r="X6051" s="1">
        <f t="shared" si="379"/>
        <v>182.5</v>
      </c>
    </row>
    <row r="6052" spans="1:24" hidden="1" x14ac:dyDescent="0.3">
      <c r="A6052" s="18" t="str">
        <f t="shared" si="376"/>
        <v>OFF - Agricultural - Other Agricultural Equipment_2015_300</v>
      </c>
      <c r="B6052" s="1" t="s">
        <v>40</v>
      </c>
      <c r="C6052" s="1">
        <v>2020</v>
      </c>
      <c r="D6052" s="1" t="s">
        <v>117</v>
      </c>
      <c r="E6052" s="1">
        <v>2015</v>
      </c>
      <c r="F6052" s="1">
        <v>300</v>
      </c>
      <c r="G6052" s="1" t="s">
        <v>12</v>
      </c>
      <c r="H6052" s="1">
        <v>7.4239053686755905E-8</v>
      </c>
      <c r="I6052" s="1">
        <v>6.8285081581078096E-8</v>
      </c>
      <c r="J6052" s="1">
        <v>8.1695550000000001E-8</v>
      </c>
      <c r="K6052" s="1">
        <v>9.5244699999999996E-6</v>
      </c>
      <c r="L6052" s="1">
        <v>8.5712540000000004E-7</v>
      </c>
      <c r="M6052" s="1">
        <v>2.9337619999999999E-4</v>
      </c>
      <c r="N6052" s="1">
        <v>2.1642506999999999E-8</v>
      </c>
      <c r="O6052" s="1">
        <v>1.63521164E-8</v>
      </c>
      <c r="P6052" s="1">
        <v>2.9989899999999998E-9</v>
      </c>
      <c r="Q6052" s="1">
        <v>3.8360433620168698E-9</v>
      </c>
      <c r="R6052" s="1">
        <v>10.95</v>
      </c>
      <c r="S6052" s="1">
        <v>0</v>
      </c>
      <c r="T6052" s="1">
        <v>0.01</v>
      </c>
      <c r="U6052" s="1">
        <v>0</v>
      </c>
      <c r="V6052" s="1">
        <f t="shared" si="377"/>
        <v>0</v>
      </c>
      <c r="W6052" s="1">
        <f t="shared" si="378"/>
        <v>0</v>
      </c>
      <c r="X6052" s="1">
        <f t="shared" si="379"/>
        <v>0</v>
      </c>
    </row>
    <row r="6053" spans="1:24" hidden="1" x14ac:dyDescent="0.3">
      <c r="A6053" s="18" t="str">
        <f t="shared" si="376"/>
        <v>OFF - Agricultural - Other Agricultural Equipment_2016_25</v>
      </c>
      <c r="B6053" s="1" t="s">
        <v>40</v>
      </c>
      <c r="C6053" s="1">
        <v>2020</v>
      </c>
      <c r="D6053" s="1" t="s">
        <v>117</v>
      </c>
      <c r="E6053" s="1">
        <v>2016</v>
      </c>
      <c r="F6053" s="1">
        <v>25</v>
      </c>
      <c r="G6053" s="1" t="s">
        <v>12</v>
      </c>
      <c r="H6053" s="1">
        <v>3.62263969197747E-6</v>
      </c>
      <c r="I6053" s="1">
        <v>3.3321039886808801E-6</v>
      </c>
      <c r="J6053" s="1">
        <v>3.9864940000000001E-6</v>
      </c>
      <c r="K6053" s="1">
        <v>1.4543143999999999E-4</v>
      </c>
      <c r="L6053" s="1">
        <v>2.7646039999999999E-6</v>
      </c>
      <c r="M6053" s="1">
        <v>2.4456234999999999E-4</v>
      </c>
      <c r="N6053" s="1">
        <v>1.8451521E-6</v>
      </c>
      <c r="O6053" s="1">
        <v>1.39411492E-6</v>
      </c>
      <c r="P6053" s="1">
        <v>6.6715709999999899E-9</v>
      </c>
      <c r="Q6053" s="1">
        <v>6.3934056033614403E-9</v>
      </c>
      <c r="R6053" s="1">
        <v>18.25</v>
      </c>
      <c r="S6053" s="1">
        <v>25.549999999999901</v>
      </c>
      <c r="T6053" s="1">
        <v>0.18</v>
      </c>
      <c r="U6053" s="1">
        <v>310.25</v>
      </c>
      <c r="V6053" s="1">
        <f t="shared" si="377"/>
        <v>3.556275165440502</v>
      </c>
      <c r="W6053" s="1">
        <f t="shared" si="378"/>
        <v>2.9505959540505415</v>
      </c>
      <c r="X6053" s="1">
        <f t="shared" si="379"/>
        <v>141.94444444444389</v>
      </c>
    </row>
    <row r="6054" spans="1:24" hidden="1" x14ac:dyDescent="0.3">
      <c r="A6054" s="18" t="str">
        <f t="shared" si="376"/>
        <v>OFF - Agricultural - Other Agricultural Equipment_2016_25</v>
      </c>
      <c r="B6054" s="1" t="s">
        <v>40</v>
      </c>
      <c r="C6054" s="1">
        <v>2020</v>
      </c>
      <c r="D6054" s="1" t="s">
        <v>117</v>
      </c>
      <c r="E6054" s="1">
        <v>2016</v>
      </c>
      <c r="F6054" s="1">
        <v>25</v>
      </c>
      <c r="G6054" s="1" t="s">
        <v>5</v>
      </c>
      <c r="H6054" s="1">
        <v>2.9248548611111102E-6</v>
      </c>
      <c r="I6054" s="1">
        <v>3.4808190082644599E-6</v>
      </c>
      <c r="J6054" s="1">
        <v>4.2117909999999996E-6</v>
      </c>
      <c r="K6054" s="1">
        <v>1.6526501000000001E-5</v>
      </c>
      <c r="L6054" s="1">
        <v>2.6548442E-5</v>
      </c>
      <c r="M6054" s="1">
        <v>3.526646E-3</v>
      </c>
      <c r="N6054" s="1">
        <v>1.0045636E-6</v>
      </c>
      <c r="O6054" s="1">
        <v>9.2419851199999998E-7</v>
      </c>
      <c r="P6054" s="1">
        <v>4.7643789999999999E-8</v>
      </c>
      <c r="Q6054" s="1">
        <v>2.9383210304000399E-8</v>
      </c>
      <c r="R6054" s="1">
        <v>116.8</v>
      </c>
      <c r="S6054" s="1">
        <v>226.3</v>
      </c>
      <c r="T6054" s="1">
        <v>0.5</v>
      </c>
      <c r="U6054" s="1">
        <v>4029.6</v>
      </c>
      <c r="V6054" s="1">
        <f t="shared" si="377"/>
        <v>0.28602770715574743</v>
      </c>
      <c r="W6054" s="1">
        <f t="shared" si="378"/>
        <v>2.1815526678600614</v>
      </c>
      <c r="X6054" s="1">
        <f t="shared" si="379"/>
        <v>452.6</v>
      </c>
    </row>
    <row r="6055" spans="1:24" hidden="1" x14ac:dyDescent="0.3">
      <c r="A6055" s="18" t="str">
        <f t="shared" si="376"/>
        <v>OFF - Agricultural - Other Agricultural Equipment_2016_50</v>
      </c>
      <c r="B6055" s="1" t="s">
        <v>40</v>
      </c>
      <c r="C6055" s="1">
        <v>2020</v>
      </c>
      <c r="D6055" s="1" t="s">
        <v>117</v>
      </c>
      <c r="E6055" s="1">
        <v>2016</v>
      </c>
      <c r="F6055" s="1">
        <v>50</v>
      </c>
      <c r="G6055" s="1" t="s">
        <v>12</v>
      </c>
      <c r="H6055" s="1">
        <v>1.5107888760758199E-7</v>
      </c>
      <c r="I6055" s="1">
        <v>1.3896236082145301E-7</v>
      </c>
      <c r="J6055" s="1">
        <v>1.6625309999999999E-7</v>
      </c>
      <c r="K6055" s="1">
        <v>1.044584E-5</v>
      </c>
      <c r="L6055" s="1">
        <v>2.4980939999999998E-7</v>
      </c>
      <c r="M6055" s="1">
        <v>1.474952E-4</v>
      </c>
      <c r="N6055" s="1">
        <v>1.0168191E-8</v>
      </c>
      <c r="O6055" s="1">
        <v>7.6826332000000006E-9</v>
      </c>
      <c r="P6055" s="1">
        <v>1.7932730000000001E-9</v>
      </c>
      <c r="Q6055" s="1">
        <v>2.5573622413445701E-9</v>
      </c>
      <c r="R6055" s="1">
        <v>7.3</v>
      </c>
      <c r="S6055" s="1">
        <v>3.65</v>
      </c>
      <c r="T6055" s="1">
        <v>0.03</v>
      </c>
      <c r="U6055" s="1">
        <v>105.85</v>
      </c>
      <c r="V6055" s="1">
        <f t="shared" si="377"/>
        <v>0.43470528679860704</v>
      </c>
      <c r="W6055" s="1">
        <f t="shared" si="378"/>
        <v>0.78145957099502061</v>
      </c>
      <c r="X6055" s="1">
        <f t="shared" si="379"/>
        <v>121.66666666666667</v>
      </c>
    </row>
    <row r="6056" spans="1:24" hidden="1" x14ac:dyDescent="0.3">
      <c r="A6056" s="18" t="str">
        <f t="shared" si="376"/>
        <v>OFF - Agricultural - Other Agricultural Equipment_2016_100</v>
      </c>
      <c r="B6056" s="1" t="s">
        <v>40</v>
      </c>
      <c r="C6056" s="1">
        <v>2020</v>
      </c>
      <c r="D6056" s="1" t="s">
        <v>117</v>
      </c>
      <c r="E6056" s="1">
        <v>2016</v>
      </c>
      <c r="F6056" s="1">
        <v>100</v>
      </c>
      <c r="G6056" s="1" t="s">
        <v>12</v>
      </c>
      <c r="H6056" s="1">
        <v>7.5903162283415899E-7</v>
      </c>
      <c r="I6056" s="1">
        <v>6.9815728668285996E-7</v>
      </c>
      <c r="J6056" s="1">
        <v>8.3526800000000004E-7</v>
      </c>
      <c r="K6056" s="1">
        <v>3.4306010000000001E-5</v>
      </c>
      <c r="L6056" s="1">
        <v>1.8774429999999999E-6</v>
      </c>
      <c r="M6056" s="1">
        <v>1.9516889999999999E-3</v>
      </c>
      <c r="N6056" s="1">
        <v>1.360764E-7</v>
      </c>
      <c r="O6056" s="1">
        <v>1.0281328000000001E-7</v>
      </c>
      <c r="P6056" s="1">
        <v>1.885603E-8</v>
      </c>
      <c r="Q6056" s="1">
        <v>2.6852303534118001E-8</v>
      </c>
      <c r="R6056" s="1">
        <v>76.649999999999906</v>
      </c>
      <c r="S6056" s="1">
        <v>21.9</v>
      </c>
      <c r="T6056" s="1">
        <v>0.18</v>
      </c>
      <c r="U6056" s="1">
        <v>1467.3</v>
      </c>
      <c r="V6056" s="1">
        <f t="shared" si="377"/>
        <v>0.15755165089514819</v>
      </c>
      <c r="W6056" s="1">
        <f t="shared" si="378"/>
        <v>0.4236785173681144</v>
      </c>
      <c r="X6056" s="1">
        <f t="shared" si="379"/>
        <v>121.66666666666666</v>
      </c>
    </row>
    <row r="6057" spans="1:24" hidden="1" x14ac:dyDescent="0.3">
      <c r="A6057" s="18" t="str">
        <f t="shared" si="376"/>
        <v>OFF - Agricultural - Other Agricultural Equipment_2016_175</v>
      </c>
      <c r="B6057" s="1" t="s">
        <v>40</v>
      </c>
      <c r="C6057" s="1">
        <v>2020</v>
      </c>
      <c r="D6057" s="1" t="s">
        <v>117</v>
      </c>
      <c r="E6057" s="1">
        <v>2016</v>
      </c>
      <c r="F6057" s="1">
        <v>175</v>
      </c>
      <c r="G6057" s="1" t="s">
        <v>12</v>
      </c>
      <c r="H6057" s="1">
        <v>1.2472840384610101E-7</v>
      </c>
      <c r="I6057" s="1">
        <v>1.1472518585764401E-7</v>
      </c>
      <c r="J6057" s="1">
        <v>1.37256E-7</v>
      </c>
      <c r="K6057" s="1">
        <v>1.379288E-5</v>
      </c>
      <c r="L6057" s="1">
        <v>4.67545E-7</v>
      </c>
      <c r="M6057" s="1">
        <v>4.3926039999999999E-4</v>
      </c>
      <c r="N6057" s="1">
        <v>3.1490288999999903E-8</v>
      </c>
      <c r="O6057" s="1">
        <v>2.3792662799999998E-8</v>
      </c>
      <c r="P6057" s="1">
        <v>4.363592E-9</v>
      </c>
      <c r="Q6057" s="1">
        <v>6.3934056033614502E-9</v>
      </c>
      <c r="R6057" s="1">
        <v>18.25</v>
      </c>
      <c r="S6057" s="1">
        <v>3.65</v>
      </c>
      <c r="T6057" s="1">
        <v>0.02</v>
      </c>
      <c r="U6057" s="1">
        <v>496.4</v>
      </c>
      <c r="V6057" s="1">
        <f t="shared" si="377"/>
        <v>7.6527160223322399E-2</v>
      </c>
      <c r="W6057" s="1">
        <f t="shared" si="378"/>
        <v>0.31187477151713239</v>
      </c>
      <c r="X6057" s="1">
        <f t="shared" si="379"/>
        <v>182.5</v>
      </c>
    </row>
    <row r="6058" spans="1:24" hidden="1" x14ac:dyDescent="0.3">
      <c r="A6058" s="18" t="str">
        <f t="shared" si="376"/>
        <v>OFF - Agricultural - Other Agricultural Equipment_2016_300</v>
      </c>
      <c r="B6058" s="1" t="s">
        <v>40</v>
      </c>
      <c r="C6058" s="1">
        <v>2020</v>
      </c>
      <c r="D6058" s="1" t="s">
        <v>117</v>
      </c>
      <c r="E6058" s="1">
        <v>2016</v>
      </c>
      <c r="F6058" s="1">
        <v>300</v>
      </c>
      <c r="G6058" s="1" t="s">
        <v>12</v>
      </c>
      <c r="H6058" s="1">
        <v>7.0892162128023394E-8</v>
      </c>
      <c r="I6058" s="1">
        <v>6.5206610725355894E-8</v>
      </c>
      <c r="J6058" s="1">
        <v>7.8012499999999998E-8</v>
      </c>
      <c r="K6058" s="1">
        <v>9.2667239999999995E-6</v>
      </c>
      <c r="L6058" s="1">
        <v>8.3493470000000003E-7</v>
      </c>
      <c r="M6058" s="1">
        <v>2.8679090000000002E-4</v>
      </c>
      <c r="N6058" s="1">
        <v>2.1156714E-8</v>
      </c>
      <c r="O6058" s="1">
        <v>1.5985072800000001E-8</v>
      </c>
      <c r="P6058" s="1">
        <v>2.9316740000000001E-9</v>
      </c>
      <c r="Q6058" s="1">
        <v>3.8360433620168698E-9</v>
      </c>
      <c r="R6058" s="1">
        <v>10.95</v>
      </c>
      <c r="S6058" s="1">
        <v>0</v>
      </c>
      <c r="T6058" s="1">
        <v>0.01</v>
      </c>
      <c r="U6058" s="1">
        <v>0</v>
      </c>
      <c r="V6058" s="1">
        <f t="shared" si="377"/>
        <v>0</v>
      </c>
      <c r="W6058" s="1">
        <f t="shared" si="378"/>
        <v>0</v>
      </c>
      <c r="X6058" s="1">
        <f t="shared" si="379"/>
        <v>0</v>
      </c>
    </row>
    <row r="6059" spans="1:24" hidden="1" x14ac:dyDescent="0.3">
      <c r="A6059" s="18" t="str">
        <f t="shared" si="376"/>
        <v>OFF - Agricultural - Other Agricultural Equipment_2017_25</v>
      </c>
      <c r="B6059" s="1" t="s">
        <v>40</v>
      </c>
      <c r="C6059" s="1">
        <v>2020</v>
      </c>
      <c r="D6059" s="1" t="s">
        <v>117</v>
      </c>
      <c r="E6059" s="1">
        <v>2017</v>
      </c>
      <c r="F6059" s="1">
        <v>25</v>
      </c>
      <c r="G6059" s="1" t="s">
        <v>12</v>
      </c>
      <c r="H6059" s="1">
        <v>4.0850356993890599E-6</v>
      </c>
      <c r="I6059" s="1">
        <v>3.7574158362980498E-6</v>
      </c>
      <c r="J6059" s="1">
        <v>4.4953325999999996E-6</v>
      </c>
      <c r="K6059" s="1">
        <v>1.54845469E-4</v>
      </c>
      <c r="L6059" s="1">
        <v>3.0246255E-6</v>
      </c>
      <c r="M6059" s="1">
        <v>2.6710124000000002E-4</v>
      </c>
      <c r="N6059" s="1">
        <v>1.9132618625999999E-6</v>
      </c>
      <c r="O6059" s="1">
        <v>1.4455756295200001E-6</v>
      </c>
      <c r="P6059" s="1">
        <v>7.3883770999999901E-9</v>
      </c>
      <c r="Q6059" s="1">
        <v>6.3934056033614403E-9</v>
      </c>
      <c r="R6059" s="1">
        <v>18.25</v>
      </c>
      <c r="S6059" s="1">
        <v>32.849999999999902</v>
      </c>
      <c r="T6059" s="1">
        <v>0.22</v>
      </c>
      <c r="U6059" s="1">
        <v>416.1</v>
      </c>
      <c r="V6059" s="1">
        <f t="shared" si="377"/>
        <v>2.9900616741437971</v>
      </c>
      <c r="W6059" s="1">
        <f t="shared" si="378"/>
        <v>2.4069246472060262</v>
      </c>
      <c r="X6059" s="1">
        <f t="shared" si="379"/>
        <v>149.31818181818136</v>
      </c>
    </row>
    <row r="6060" spans="1:24" hidden="1" x14ac:dyDescent="0.3">
      <c r="A6060" s="18" t="str">
        <f t="shared" si="376"/>
        <v>OFF - Agricultural - Other Agricultural Equipment_2017_25</v>
      </c>
      <c r="B6060" s="1" t="s">
        <v>40</v>
      </c>
      <c r="C6060" s="1">
        <v>2020</v>
      </c>
      <c r="D6060" s="1" t="s">
        <v>117</v>
      </c>
      <c r="E6060" s="1">
        <v>2017</v>
      </c>
      <c r="F6060" s="1">
        <v>25</v>
      </c>
      <c r="G6060" s="1" t="s">
        <v>5</v>
      </c>
      <c r="H6060" s="1">
        <v>3.3493333333333299E-6</v>
      </c>
      <c r="I6060" s="1">
        <v>3.98598347107438E-6</v>
      </c>
      <c r="J6060" s="1">
        <v>4.8230399999999997E-6</v>
      </c>
      <c r="K6060" s="1">
        <v>1.8846557999999999E-5</v>
      </c>
      <c r="L6060" s="1">
        <v>3.0403802000000001E-5</v>
      </c>
      <c r="M6060" s="1">
        <v>4.037171E-3</v>
      </c>
      <c r="N6060" s="1">
        <v>1.1499864999999999E-6</v>
      </c>
      <c r="O6060" s="1">
        <v>1.0579875799999999E-6</v>
      </c>
      <c r="P6060" s="1">
        <v>5.4436260000000002E-8</v>
      </c>
      <c r="Q6060" s="1">
        <v>3.3974336914000502E-8</v>
      </c>
      <c r="R6060" s="1">
        <v>135.05000000000001</v>
      </c>
      <c r="S6060" s="1">
        <v>259.14999999999998</v>
      </c>
      <c r="T6060" s="1">
        <v>0.57999999999999996</v>
      </c>
      <c r="U6060" s="1">
        <v>4642.7999999999902</v>
      </c>
      <c r="V6060" s="1">
        <f t="shared" si="377"/>
        <v>0.28427856751972613</v>
      </c>
      <c r="W6060" s="1">
        <f t="shared" si="378"/>
        <v>2.168385629904209</v>
      </c>
      <c r="X6060" s="1">
        <f t="shared" si="379"/>
        <v>446.81034482758622</v>
      </c>
    </row>
    <row r="6061" spans="1:24" hidden="1" x14ac:dyDescent="0.3">
      <c r="A6061" s="18" t="str">
        <f t="shared" si="376"/>
        <v>OFF - Agricultural - Other Agricultural Equipment_2017_50</v>
      </c>
      <c r="B6061" s="1" t="s">
        <v>40</v>
      </c>
      <c r="C6061" s="1">
        <v>2020</v>
      </c>
      <c r="D6061" s="1" t="s">
        <v>117</v>
      </c>
      <c r="E6061" s="1">
        <v>2017</v>
      </c>
      <c r="F6061" s="1">
        <v>50</v>
      </c>
      <c r="G6061" s="1" t="s">
        <v>12</v>
      </c>
      <c r="H6061" s="1">
        <v>1.31400104867239E-7</v>
      </c>
      <c r="I6061" s="1">
        <v>1.2086181645688601E-7</v>
      </c>
      <c r="J6061" s="1">
        <v>1.445978E-7</v>
      </c>
      <c r="K6061" s="1">
        <v>8.8658500000000008E-6</v>
      </c>
      <c r="L6061" s="1">
        <v>2.2000199999999999E-7</v>
      </c>
      <c r="M6061" s="1">
        <v>1.3138010000000001E-4</v>
      </c>
      <c r="N6061" s="1">
        <v>9.0572310000000005E-9</v>
      </c>
      <c r="O6061" s="1">
        <v>6.8432411999999996E-9</v>
      </c>
      <c r="P6061" s="1">
        <v>1.597342E-9</v>
      </c>
      <c r="Q6061" s="1">
        <v>2.5573622413445701E-9</v>
      </c>
      <c r="R6061" s="1">
        <v>7.3</v>
      </c>
      <c r="S6061" s="1">
        <v>3.65</v>
      </c>
      <c r="T6061" s="1">
        <v>0.03</v>
      </c>
      <c r="U6061" s="1">
        <v>105.85</v>
      </c>
      <c r="V6061" s="1">
        <f t="shared" si="377"/>
        <v>0.37808274323575125</v>
      </c>
      <c r="W6061" s="1">
        <f t="shared" si="378"/>
        <v>0.6882153695499309</v>
      </c>
      <c r="X6061" s="1">
        <f t="shared" si="379"/>
        <v>121.66666666666667</v>
      </c>
    </row>
    <row r="6062" spans="1:24" hidden="1" x14ac:dyDescent="0.3">
      <c r="A6062" s="18" t="str">
        <f t="shared" si="376"/>
        <v>OFF - Agricultural - Other Agricultural Equipment_2017_100</v>
      </c>
      <c r="B6062" s="1" t="s">
        <v>40</v>
      </c>
      <c r="C6062" s="1">
        <v>2020</v>
      </c>
      <c r="D6062" s="1" t="s">
        <v>117</v>
      </c>
      <c r="E6062" s="1">
        <v>2017</v>
      </c>
      <c r="F6062" s="1">
        <v>100</v>
      </c>
      <c r="G6062" s="1" t="s">
        <v>12</v>
      </c>
      <c r="H6062" s="1">
        <v>6.5723397662205701E-7</v>
      </c>
      <c r="I6062" s="1">
        <v>6.0452381169696801E-7</v>
      </c>
      <c r="J6062" s="1">
        <v>7.2324589999999997E-7</v>
      </c>
      <c r="K6062" s="1">
        <v>2.8811990000000001E-5</v>
      </c>
      <c r="L6062" s="1">
        <v>1.623662E-6</v>
      </c>
      <c r="M6062" s="1">
        <v>1.738451E-3</v>
      </c>
      <c r="N6062" s="1">
        <v>1.2120894E-7</v>
      </c>
      <c r="O6062" s="1">
        <v>9.1580087999999899E-8</v>
      </c>
      <c r="P6062" s="1">
        <v>1.6795859999999999E-8</v>
      </c>
      <c r="Q6062" s="1">
        <v>2.4294941292773498E-8</v>
      </c>
      <c r="R6062" s="1">
        <v>69.349999999999994</v>
      </c>
      <c r="S6062" s="1">
        <v>21.9</v>
      </c>
      <c r="T6062" s="1">
        <v>0.16</v>
      </c>
      <c r="U6062" s="1">
        <v>1467.3</v>
      </c>
      <c r="V6062" s="1">
        <f t="shared" si="377"/>
        <v>0.13642158630301565</v>
      </c>
      <c r="W6062" s="1">
        <f t="shared" si="378"/>
        <v>0.36640830580046768</v>
      </c>
      <c r="X6062" s="1">
        <f t="shared" si="379"/>
        <v>136.875</v>
      </c>
    </row>
    <row r="6063" spans="1:24" hidden="1" x14ac:dyDescent="0.3">
      <c r="A6063" s="18" t="str">
        <f t="shared" si="376"/>
        <v>OFF - Agricultural - Other Agricultural Equipment_2017_175</v>
      </c>
      <c r="B6063" s="1" t="s">
        <v>40</v>
      </c>
      <c r="C6063" s="1">
        <v>2020</v>
      </c>
      <c r="D6063" s="1" t="s">
        <v>117</v>
      </c>
      <c r="E6063" s="1">
        <v>2017</v>
      </c>
      <c r="F6063" s="1">
        <v>175</v>
      </c>
      <c r="G6063" s="1" t="s">
        <v>12</v>
      </c>
      <c r="H6063" s="1">
        <v>1.05450461134147E-7</v>
      </c>
      <c r="I6063" s="1">
        <v>9.6993334151188705E-8</v>
      </c>
      <c r="J6063" s="1">
        <v>1.160418E-7</v>
      </c>
      <c r="K6063" s="1">
        <v>1.222761E-5</v>
      </c>
      <c r="L6063" s="1">
        <v>4.0603629999999997E-7</v>
      </c>
      <c r="M6063" s="1">
        <v>3.9126759999999998E-4</v>
      </c>
      <c r="N6063" s="1">
        <v>2.8049715000000002E-8</v>
      </c>
      <c r="O6063" s="1">
        <v>2.1193118000000001E-8</v>
      </c>
      <c r="P6063" s="1">
        <v>3.8868340000000004E-9</v>
      </c>
      <c r="Q6063" s="1">
        <v>5.1147244826891501E-9</v>
      </c>
      <c r="R6063" s="1">
        <v>14.6</v>
      </c>
      <c r="S6063" s="1">
        <v>3.65</v>
      </c>
      <c r="T6063" s="1">
        <v>0.02</v>
      </c>
      <c r="U6063" s="1">
        <v>496.4</v>
      </c>
      <c r="V6063" s="1">
        <f t="shared" si="377"/>
        <v>6.469917104682299E-2</v>
      </c>
      <c r="W6063" s="1">
        <f t="shared" si="378"/>
        <v>0.27084554062210436</v>
      </c>
      <c r="X6063" s="1">
        <f t="shared" si="379"/>
        <v>182.5</v>
      </c>
    </row>
    <row r="6064" spans="1:24" hidden="1" x14ac:dyDescent="0.3">
      <c r="A6064" s="18" t="str">
        <f t="shared" si="376"/>
        <v>OFF - Agricultural - Other Agricultural Equipment_2017_300</v>
      </c>
      <c r="B6064" s="1" t="s">
        <v>40</v>
      </c>
      <c r="C6064" s="1">
        <v>2020</v>
      </c>
      <c r="D6064" s="1" t="s">
        <v>117</v>
      </c>
      <c r="E6064" s="1">
        <v>2017</v>
      </c>
      <c r="F6064" s="1">
        <v>300</v>
      </c>
      <c r="G6064" s="1" t="s">
        <v>12</v>
      </c>
      <c r="H6064" s="1">
        <v>6.1649723428558901E-8</v>
      </c>
      <c r="I6064" s="1">
        <v>5.6705415609588503E-8</v>
      </c>
      <c r="J6064" s="1">
        <v>6.7841759999999996E-8</v>
      </c>
      <c r="K6064" s="1">
        <v>8.2151060000000001E-6</v>
      </c>
      <c r="L6064" s="1">
        <v>7.4108230000000005E-7</v>
      </c>
      <c r="M6064" s="1">
        <v>2.5545670000000001E-4</v>
      </c>
      <c r="N6064" s="1">
        <v>1.8845163E-8</v>
      </c>
      <c r="O6064" s="1">
        <v>1.42385676E-8</v>
      </c>
      <c r="P6064" s="1">
        <v>2.6113649999999999E-9</v>
      </c>
      <c r="Q6064" s="1">
        <v>3.8360433620168698E-9</v>
      </c>
      <c r="R6064" s="1">
        <v>10.95</v>
      </c>
      <c r="S6064" s="1">
        <v>0</v>
      </c>
      <c r="T6064" s="1">
        <v>0.01</v>
      </c>
      <c r="U6064" s="1">
        <v>0</v>
      </c>
      <c r="V6064" s="1">
        <f t="shared" si="377"/>
        <v>0</v>
      </c>
      <c r="W6064" s="1">
        <f t="shared" si="378"/>
        <v>0</v>
      </c>
      <c r="X6064" s="1">
        <f t="shared" si="379"/>
        <v>0</v>
      </c>
    </row>
    <row r="6065" spans="1:24" hidden="1" x14ac:dyDescent="0.3">
      <c r="A6065" s="18" t="str">
        <f t="shared" si="376"/>
        <v>OFF - Agricultural - Other Agricultural Equipment_2018_25</v>
      </c>
      <c r="B6065" s="1" t="s">
        <v>40</v>
      </c>
      <c r="C6065" s="1">
        <v>2020</v>
      </c>
      <c r="D6065" s="1" t="s">
        <v>117</v>
      </c>
      <c r="E6065" s="1">
        <v>2018</v>
      </c>
      <c r="F6065" s="1">
        <v>25</v>
      </c>
      <c r="G6065" s="1" t="s">
        <v>12</v>
      </c>
      <c r="H6065" s="1">
        <v>4.8576422682220398E-6</v>
      </c>
      <c r="I6065" s="1">
        <v>4.4680593583106296E-6</v>
      </c>
      <c r="J6065" s="1">
        <v>5.3455389999999999E-6</v>
      </c>
      <c r="K6065" s="1">
        <v>1.6228493999999999E-4</v>
      </c>
      <c r="L6065" s="1">
        <v>3.3043221E-6</v>
      </c>
      <c r="M6065" s="1">
        <v>3.0202605000000002E-4</v>
      </c>
      <c r="N6065" s="1">
        <v>1.836131976E-6</v>
      </c>
      <c r="O6065" s="1">
        <v>1.3872997151999999E-6</v>
      </c>
      <c r="P6065" s="1">
        <v>8.6817959999999908E-9</v>
      </c>
      <c r="Q6065" s="1">
        <v>7.6720867240337396E-9</v>
      </c>
      <c r="R6065" s="1">
        <v>21.9</v>
      </c>
      <c r="S6065" s="1">
        <v>47.449999999999903</v>
      </c>
      <c r="T6065" s="1">
        <v>0.33</v>
      </c>
      <c r="U6065" s="1">
        <v>397.85</v>
      </c>
      <c r="V6065" s="1">
        <f t="shared" si="377"/>
        <v>3.7186745571317386</v>
      </c>
      <c r="W6065" s="1">
        <f t="shared" si="378"/>
        <v>2.7501198029034439</v>
      </c>
      <c r="X6065" s="1">
        <f t="shared" si="379"/>
        <v>143.7878787878785</v>
      </c>
    </row>
    <row r="6066" spans="1:24" hidden="1" x14ac:dyDescent="0.3">
      <c r="A6066" s="18" t="str">
        <f t="shared" si="376"/>
        <v>OFF - Agricultural - Other Agricultural Equipment_2018_25</v>
      </c>
      <c r="B6066" s="1" t="s">
        <v>40</v>
      </c>
      <c r="C6066" s="1">
        <v>2020</v>
      </c>
      <c r="D6066" s="1" t="s">
        <v>117</v>
      </c>
      <c r="E6066" s="1">
        <v>2018</v>
      </c>
      <c r="F6066" s="1">
        <v>25</v>
      </c>
      <c r="G6066" s="1" t="s">
        <v>5</v>
      </c>
      <c r="H6066" s="1">
        <v>3.6383194444444401E-6</v>
      </c>
      <c r="I6066" s="1">
        <v>4.3299008264462797E-6</v>
      </c>
      <c r="J6066" s="1">
        <v>5.2391799999999899E-6</v>
      </c>
      <c r="K6066" s="1">
        <v>2.0437359E-5</v>
      </c>
      <c r="L6066" s="1">
        <v>3.3028187000000001E-5</v>
      </c>
      <c r="M6066" s="1">
        <v>4.3849249999999996E-3</v>
      </c>
      <c r="N6066" s="1">
        <v>1.2490438000000001E-6</v>
      </c>
      <c r="O6066" s="1">
        <v>1.1491202960000001E-6</v>
      </c>
      <c r="P6066" s="1">
        <v>5.9078189999999903E-8</v>
      </c>
      <c r="Q6066" s="1">
        <v>3.6729012880000503E-8</v>
      </c>
      <c r="R6066" s="1">
        <v>146</v>
      </c>
      <c r="S6066" s="1">
        <v>277.39999999999998</v>
      </c>
      <c r="T6066" s="1">
        <v>0.63</v>
      </c>
      <c r="U6066" s="1">
        <v>4971.3</v>
      </c>
      <c r="V6066" s="1">
        <f t="shared" si="377"/>
        <v>0.28840087778747819</v>
      </c>
      <c r="W6066" s="1">
        <f t="shared" si="378"/>
        <v>2.1999021465687503</v>
      </c>
      <c r="X6066" s="1">
        <f t="shared" si="379"/>
        <v>440.3174603174603</v>
      </c>
    </row>
    <row r="6067" spans="1:24" hidden="1" x14ac:dyDescent="0.3">
      <c r="A6067" s="18" t="str">
        <f t="shared" si="376"/>
        <v>OFF - Agricultural - Other Agricultural Equipment_2018_50</v>
      </c>
      <c r="B6067" s="1" t="s">
        <v>40</v>
      </c>
      <c r="C6067" s="1">
        <v>2020</v>
      </c>
      <c r="D6067" s="1" t="s">
        <v>117</v>
      </c>
      <c r="E6067" s="1">
        <v>2018</v>
      </c>
      <c r="F6067" s="1">
        <v>50</v>
      </c>
      <c r="G6067" s="1" t="s">
        <v>12</v>
      </c>
      <c r="H6067" s="1">
        <v>1.23817858145703E-7</v>
      </c>
      <c r="I6067" s="1">
        <v>1.13887665922418E-7</v>
      </c>
      <c r="J6067" s="1">
        <v>1.36254E-7</v>
      </c>
      <c r="K6067" s="1">
        <v>8.1373189999999995E-6</v>
      </c>
      <c r="L6067" s="1">
        <v>2.1000830000000001E-7</v>
      </c>
      <c r="M6067" s="1">
        <v>1.2686150000000001E-4</v>
      </c>
      <c r="N6067" s="1">
        <v>8.7457176000000003E-9</v>
      </c>
      <c r="O6067" s="1">
        <v>6.60787552E-9</v>
      </c>
      <c r="P6067" s="1">
        <v>1.5424049999999999E-9</v>
      </c>
      <c r="Q6067" s="1">
        <v>1.2786811206722801E-9</v>
      </c>
      <c r="R6067" s="1">
        <v>3.65</v>
      </c>
      <c r="S6067" s="1">
        <v>3.65</v>
      </c>
      <c r="T6067" s="1">
        <v>0.03</v>
      </c>
      <c r="U6067" s="1">
        <v>105.85</v>
      </c>
      <c r="V6067" s="1">
        <f t="shared" si="377"/>
        <v>0.3562660434449505</v>
      </c>
      <c r="W6067" s="1">
        <f t="shared" si="378"/>
        <v>0.65695284494255879</v>
      </c>
      <c r="X6067" s="1">
        <f t="shared" si="379"/>
        <v>121.66666666666667</v>
      </c>
    </row>
    <row r="6068" spans="1:24" hidden="1" x14ac:dyDescent="0.3">
      <c r="A6068" s="18" t="str">
        <f t="shared" si="376"/>
        <v>OFF - Agricultural - Other Agricultural Equipment_2018_100</v>
      </c>
      <c r="B6068" s="1" t="s">
        <v>40</v>
      </c>
      <c r="C6068" s="1">
        <v>2020</v>
      </c>
      <c r="D6068" s="1" t="s">
        <v>117</v>
      </c>
      <c r="E6068" s="1">
        <v>2018</v>
      </c>
      <c r="F6068" s="1">
        <v>100</v>
      </c>
      <c r="G6068" s="1" t="s">
        <v>12</v>
      </c>
      <c r="H6068" s="1">
        <v>6.1641099597524198E-7</v>
      </c>
      <c r="I6068" s="1">
        <v>5.6697483409802798E-7</v>
      </c>
      <c r="J6068" s="1">
        <v>6.783227E-7</v>
      </c>
      <c r="K6068" s="1">
        <v>2.6135270000000002E-5</v>
      </c>
      <c r="L6068" s="1">
        <v>1.5208360000000001E-6</v>
      </c>
      <c r="M6068" s="1">
        <v>1.6786590000000001E-3</v>
      </c>
      <c r="N6068" s="1">
        <v>1.1704014E-7</v>
      </c>
      <c r="O6068" s="1">
        <v>8.8430328000000004E-8</v>
      </c>
      <c r="P6068" s="1">
        <v>1.6218180000000001E-8</v>
      </c>
      <c r="Q6068" s="1">
        <v>2.3016260172101199E-8</v>
      </c>
      <c r="R6068" s="1">
        <v>65.7</v>
      </c>
      <c r="S6068" s="1">
        <v>18.25</v>
      </c>
      <c r="T6068" s="1">
        <v>0.16</v>
      </c>
      <c r="U6068" s="1">
        <v>1222.75</v>
      </c>
      <c r="V6068" s="1">
        <f t="shared" si="377"/>
        <v>0.15353758730082467</v>
      </c>
      <c r="W6068" s="1">
        <f t="shared" si="378"/>
        <v>0.41184454066944476</v>
      </c>
      <c r="X6068" s="1">
        <f t="shared" si="379"/>
        <v>114.0625</v>
      </c>
    </row>
    <row r="6069" spans="1:24" hidden="1" x14ac:dyDescent="0.3">
      <c r="A6069" s="18" t="str">
        <f t="shared" si="376"/>
        <v>OFF - Agricultural - Other Agricultural Equipment_2018_175</v>
      </c>
      <c r="B6069" s="1" t="s">
        <v>40</v>
      </c>
      <c r="C6069" s="1">
        <v>2020</v>
      </c>
      <c r="D6069" s="1" t="s">
        <v>117</v>
      </c>
      <c r="E6069" s="1">
        <v>2018</v>
      </c>
      <c r="F6069" s="1">
        <v>175</v>
      </c>
      <c r="G6069" s="1" t="s">
        <v>12</v>
      </c>
      <c r="H6069" s="1">
        <v>9.6367631463443203E-8</v>
      </c>
      <c r="I6069" s="1">
        <v>8.8638947420075002E-8</v>
      </c>
      <c r="J6069" s="1">
        <v>1.0604669999999999E-7</v>
      </c>
      <c r="K6069" s="1">
        <v>1.175079E-5</v>
      </c>
      <c r="L6069" s="1">
        <v>3.8200419999999999E-7</v>
      </c>
      <c r="M6069" s="1">
        <v>3.7781050000000002E-4</v>
      </c>
      <c r="N6069" s="1">
        <v>2.7084987E-8</v>
      </c>
      <c r="O6069" s="1">
        <v>2.0464212399999999E-8</v>
      </c>
      <c r="P6069" s="1">
        <v>3.7531520000000002E-9</v>
      </c>
      <c r="Q6069" s="1">
        <v>5.1147244826891501E-9</v>
      </c>
      <c r="R6069" s="1">
        <v>14.6</v>
      </c>
      <c r="S6069" s="1">
        <v>3.65</v>
      </c>
      <c r="T6069" s="1">
        <v>0.02</v>
      </c>
      <c r="U6069" s="1">
        <v>496.4</v>
      </c>
      <c r="V6069" s="1">
        <f t="shared" si="377"/>
        <v>5.9126397403790006E-2</v>
      </c>
      <c r="W6069" s="1">
        <f t="shared" si="378"/>
        <v>0.2548149859234618</v>
      </c>
      <c r="X6069" s="1">
        <f t="shared" si="379"/>
        <v>182.5</v>
      </c>
    </row>
    <row r="6070" spans="1:24" hidden="1" x14ac:dyDescent="0.3">
      <c r="A6070" s="18" t="str">
        <f t="shared" si="376"/>
        <v>OFF - Agricultural - Other Agricultural Equipment_2018_300</v>
      </c>
      <c r="B6070" s="1" t="s">
        <v>40</v>
      </c>
      <c r="C6070" s="1">
        <v>2020</v>
      </c>
      <c r="D6070" s="1" t="s">
        <v>117</v>
      </c>
      <c r="E6070" s="1">
        <v>2018</v>
      </c>
      <c r="F6070" s="1">
        <v>300</v>
      </c>
      <c r="G6070" s="1" t="s">
        <v>12</v>
      </c>
      <c r="H6070" s="1">
        <v>5.8083928323151E-8</v>
      </c>
      <c r="I6070" s="1">
        <v>5.34255972716343E-8</v>
      </c>
      <c r="J6070" s="1">
        <v>6.3917819999999999E-8</v>
      </c>
      <c r="K6070" s="1">
        <v>7.8947489999999999E-6</v>
      </c>
      <c r="L6070" s="1">
        <v>7.1305480000000004E-7</v>
      </c>
      <c r="M6070" s="1">
        <v>2.466705E-4</v>
      </c>
      <c r="N6070" s="1">
        <v>1.8197000999999898E-8</v>
      </c>
      <c r="O6070" s="1">
        <v>1.37488452E-8</v>
      </c>
      <c r="P6070" s="1">
        <v>2.5215489999999999E-9</v>
      </c>
      <c r="Q6070" s="1">
        <v>3.8360433620168698E-9</v>
      </c>
      <c r="R6070" s="1">
        <v>10.95</v>
      </c>
      <c r="S6070" s="1">
        <v>0</v>
      </c>
      <c r="T6070" s="1">
        <v>0.01</v>
      </c>
      <c r="U6070" s="1">
        <v>0</v>
      </c>
      <c r="V6070" s="1">
        <f t="shared" si="377"/>
        <v>0</v>
      </c>
      <c r="W6070" s="1">
        <f t="shared" si="378"/>
        <v>0</v>
      </c>
      <c r="X6070" s="1">
        <f t="shared" si="379"/>
        <v>0</v>
      </c>
    </row>
    <row r="6071" spans="1:24" hidden="1" x14ac:dyDescent="0.3">
      <c r="A6071" s="18" t="str">
        <f t="shared" si="376"/>
        <v>OFF - Agricultural - Other Agricultural Equipment_2019_25</v>
      </c>
      <c r="B6071" s="1" t="s">
        <v>40</v>
      </c>
      <c r="C6071" s="1">
        <v>2020</v>
      </c>
      <c r="D6071" s="1" t="s">
        <v>117</v>
      </c>
      <c r="E6071" s="1">
        <v>2019</v>
      </c>
      <c r="F6071" s="1">
        <v>25</v>
      </c>
      <c r="G6071" s="1" t="s">
        <v>12</v>
      </c>
      <c r="H6071" s="1">
        <v>9.4599418959160804E-6</v>
      </c>
      <c r="I6071" s="1">
        <v>8.7012545558636098E-6</v>
      </c>
      <c r="J6071" s="1">
        <v>1.0410089E-5</v>
      </c>
      <c r="K6071" s="1">
        <v>2.3810678999999999E-4</v>
      </c>
      <c r="L6071" s="1">
        <v>5.4990796000000001E-6</v>
      </c>
      <c r="M6071" s="1">
        <v>5.221027E-4</v>
      </c>
      <c r="N6071" s="1">
        <v>2.0225145779999998E-6</v>
      </c>
      <c r="O6071" s="1">
        <v>1.5281221256E-6</v>
      </c>
      <c r="P6071" s="1">
        <v>1.6159665E-8</v>
      </c>
      <c r="Q6071" s="1">
        <v>1.15081300860506E-8</v>
      </c>
      <c r="R6071" s="1">
        <v>32.849999999999902</v>
      </c>
      <c r="S6071" s="1">
        <v>120.45</v>
      </c>
      <c r="T6071" s="1">
        <v>0.83</v>
      </c>
      <c r="U6071" s="1">
        <v>766.5</v>
      </c>
      <c r="V6071" s="1">
        <f t="shared" si="377"/>
        <v>3.7588787390166405</v>
      </c>
      <c r="W6071" s="1">
        <f t="shared" si="378"/>
        <v>2.3755624272215732</v>
      </c>
      <c r="X6071" s="1">
        <f t="shared" si="379"/>
        <v>145.12048192771084</v>
      </c>
    </row>
    <row r="6072" spans="1:24" hidden="1" x14ac:dyDescent="0.3">
      <c r="A6072" s="18" t="str">
        <f t="shared" si="376"/>
        <v>OFF - Agricultural - Other Agricultural Equipment_2019_25</v>
      </c>
      <c r="B6072" s="1" t="s">
        <v>40</v>
      </c>
      <c r="C6072" s="1">
        <v>2020</v>
      </c>
      <c r="D6072" s="1" t="s">
        <v>117</v>
      </c>
      <c r="E6072" s="1">
        <v>2019</v>
      </c>
      <c r="F6072" s="1">
        <v>25</v>
      </c>
      <c r="G6072" s="1" t="s">
        <v>5</v>
      </c>
      <c r="H6072" s="1">
        <v>3.6679138888888798E-6</v>
      </c>
      <c r="I6072" s="1">
        <v>4.3651206611570198E-6</v>
      </c>
      <c r="J6072" s="1">
        <v>5.2817959999999999E-6</v>
      </c>
      <c r="K6072" s="1">
        <v>2.0715283000000002E-5</v>
      </c>
      <c r="L6072" s="1">
        <v>3.3293368000000001E-5</v>
      </c>
      <c r="M6072" s="1">
        <v>4.4224290000000003E-3</v>
      </c>
      <c r="N6072" s="1">
        <v>1.2597268999999999E-6</v>
      </c>
      <c r="O6072" s="1">
        <v>1.158948748E-6</v>
      </c>
      <c r="P6072" s="1">
        <v>5.9732480000000003E-8</v>
      </c>
      <c r="Q6072" s="1">
        <v>3.7647238202000599E-8</v>
      </c>
      <c r="R6072" s="1">
        <v>149.64999999999901</v>
      </c>
      <c r="S6072" s="1">
        <v>284.7</v>
      </c>
      <c r="T6072" s="1">
        <v>0.64</v>
      </c>
      <c r="U6072" s="1">
        <v>5058.8999999999996</v>
      </c>
      <c r="V6072" s="1">
        <f t="shared" si="377"/>
        <v>0.28571218268833759</v>
      </c>
      <c r="W6072" s="1">
        <f t="shared" si="378"/>
        <v>2.1791656127564445</v>
      </c>
      <c r="X6072" s="1">
        <f t="shared" si="379"/>
        <v>444.84375</v>
      </c>
    </row>
    <row r="6073" spans="1:24" hidden="1" x14ac:dyDescent="0.3">
      <c r="A6073" s="18" t="str">
        <f t="shared" si="376"/>
        <v>OFF - Agricultural - Other Agricultural Equipment_2019_50</v>
      </c>
      <c r="B6073" s="1" t="s">
        <v>40</v>
      </c>
      <c r="C6073" s="1">
        <v>2020</v>
      </c>
      <c r="D6073" s="1" t="s">
        <v>117</v>
      </c>
      <c r="E6073" s="1">
        <v>2019</v>
      </c>
      <c r="F6073" s="1">
        <v>50</v>
      </c>
      <c r="G6073" s="1" t="s">
        <v>12</v>
      </c>
      <c r="H6073" s="1">
        <v>1.1978074204930899E-7</v>
      </c>
      <c r="I6073" s="1">
        <v>1.1017432653695399E-7</v>
      </c>
      <c r="J6073" s="1">
        <v>1.3181140000000001E-7</v>
      </c>
      <c r="K6073" s="1">
        <v>7.6514889999999994E-6</v>
      </c>
      <c r="L6073" s="1">
        <v>2.0590669999999999E-7</v>
      </c>
      <c r="M6073" s="1">
        <v>1.258381E-4</v>
      </c>
      <c r="N6073" s="1">
        <v>8.6751684000000007E-9</v>
      </c>
      <c r="O6073" s="1">
        <v>6.5545716800000001E-9</v>
      </c>
      <c r="P6073" s="1">
        <v>1.529962E-9</v>
      </c>
      <c r="Q6073" s="1">
        <v>1.2786811206722801E-9</v>
      </c>
      <c r="R6073" s="1">
        <v>3.65</v>
      </c>
      <c r="S6073" s="1">
        <v>3.65</v>
      </c>
      <c r="T6073" s="1">
        <v>0.03</v>
      </c>
      <c r="U6073" s="1">
        <v>105.85</v>
      </c>
      <c r="V6073" s="1">
        <f t="shared" si="377"/>
        <v>0.34464988887621278</v>
      </c>
      <c r="W6073" s="1">
        <f t="shared" si="378"/>
        <v>0.64412212449571726</v>
      </c>
      <c r="X6073" s="1">
        <f t="shared" si="379"/>
        <v>121.66666666666667</v>
      </c>
    </row>
    <row r="6074" spans="1:24" hidden="1" x14ac:dyDescent="0.3">
      <c r="A6074" s="18" t="str">
        <f t="shared" si="376"/>
        <v>OFF - Agricultural - Other Agricultural Equipment_2019_100</v>
      </c>
      <c r="B6074" s="1" t="s">
        <v>40</v>
      </c>
      <c r="C6074" s="1">
        <v>2020</v>
      </c>
      <c r="D6074" s="1" t="s">
        <v>117</v>
      </c>
      <c r="E6074" s="1">
        <v>2019</v>
      </c>
      <c r="F6074" s="1">
        <v>100</v>
      </c>
      <c r="G6074" s="1" t="s">
        <v>12</v>
      </c>
      <c r="H6074" s="1">
        <v>5.9336737429334998E-7</v>
      </c>
      <c r="I6074" s="1">
        <v>5.4577931087502298E-7</v>
      </c>
      <c r="J6074" s="1">
        <v>6.5296459999999995E-7</v>
      </c>
      <c r="K6074" s="1">
        <v>2.4252290000000001E-5</v>
      </c>
      <c r="L6074" s="1">
        <v>1.461965E-6</v>
      </c>
      <c r="M6074" s="1">
        <v>1.665117E-3</v>
      </c>
      <c r="N6074" s="1">
        <v>1.1609595E-7</v>
      </c>
      <c r="O6074" s="1">
        <v>8.7716939999999998E-8</v>
      </c>
      <c r="P6074" s="1">
        <v>1.6087359999999999E-8</v>
      </c>
      <c r="Q6074" s="1">
        <v>2.3016260172101199E-8</v>
      </c>
      <c r="R6074" s="1">
        <v>65.7</v>
      </c>
      <c r="S6074" s="1">
        <v>18.25</v>
      </c>
      <c r="T6074" s="1">
        <v>0.16</v>
      </c>
      <c r="U6074" s="1">
        <v>1222.75</v>
      </c>
      <c r="V6074" s="1">
        <f t="shared" si="377"/>
        <v>0.1477978096219513</v>
      </c>
      <c r="W6074" s="1">
        <f t="shared" si="378"/>
        <v>0.3959021905713731</v>
      </c>
      <c r="X6074" s="1">
        <f t="shared" si="379"/>
        <v>114.0625</v>
      </c>
    </row>
    <row r="6075" spans="1:24" hidden="1" x14ac:dyDescent="0.3">
      <c r="A6075" s="18" t="str">
        <f t="shared" si="376"/>
        <v>OFF - Agricultural - Other Agricultural Equipment_2019_175</v>
      </c>
      <c r="B6075" s="1" t="s">
        <v>40</v>
      </c>
      <c r="C6075" s="1">
        <v>2020</v>
      </c>
      <c r="D6075" s="1" t="s">
        <v>117</v>
      </c>
      <c r="E6075" s="1">
        <v>2019</v>
      </c>
      <c r="F6075" s="1">
        <v>175</v>
      </c>
      <c r="G6075" s="1" t="s">
        <v>12</v>
      </c>
      <c r="H6075" s="1">
        <v>9.0178310656020005E-8</v>
      </c>
      <c r="I6075" s="1">
        <v>8.2946010141407204E-8</v>
      </c>
      <c r="J6075" s="1">
        <v>9.9235730000000003E-8</v>
      </c>
      <c r="K6075" s="1">
        <v>1.1600170000000001E-5</v>
      </c>
      <c r="L6075" s="1">
        <v>3.6893680000000001E-7</v>
      </c>
      <c r="M6075" s="1">
        <v>3.7476270000000002E-4</v>
      </c>
      <c r="N6075" s="1">
        <v>2.6866485E-8</v>
      </c>
      <c r="O6075" s="1">
        <v>2.0299122000000001E-8</v>
      </c>
      <c r="P6075" s="1">
        <v>3.7228749999999999E-9</v>
      </c>
      <c r="Q6075" s="1">
        <v>5.1147244826891501E-9</v>
      </c>
      <c r="R6075" s="1">
        <v>14.6</v>
      </c>
      <c r="S6075" s="1">
        <v>3.65</v>
      </c>
      <c r="T6075" s="1">
        <v>0.02</v>
      </c>
      <c r="U6075" s="1">
        <v>496.4</v>
      </c>
      <c r="V6075" s="1">
        <f t="shared" si="377"/>
        <v>5.5328937238360194E-2</v>
      </c>
      <c r="W6075" s="1">
        <f t="shared" si="378"/>
        <v>0.24609840807678826</v>
      </c>
      <c r="X6075" s="1">
        <f t="shared" si="379"/>
        <v>182.5</v>
      </c>
    </row>
    <row r="6076" spans="1:24" hidden="1" x14ac:dyDescent="0.3">
      <c r="A6076" s="18" t="str">
        <f t="shared" si="376"/>
        <v>OFF - Agricultural - Other Agricultural Equipment_2019_300</v>
      </c>
      <c r="B6076" s="1" t="s">
        <v>40</v>
      </c>
      <c r="C6076" s="1">
        <v>2020</v>
      </c>
      <c r="D6076" s="1" t="s">
        <v>117</v>
      </c>
      <c r="E6076" s="1">
        <v>2019</v>
      </c>
      <c r="F6076" s="1">
        <v>300</v>
      </c>
      <c r="G6076" s="1" t="s">
        <v>12</v>
      </c>
      <c r="H6076" s="1">
        <v>5.6181642053762099E-8</v>
      </c>
      <c r="I6076" s="1">
        <v>5.16758743610504E-8</v>
      </c>
      <c r="J6076" s="1">
        <v>6.1824469999999996E-8</v>
      </c>
      <c r="K6076" s="1">
        <v>7.7935650000000003E-6</v>
      </c>
      <c r="L6076" s="1">
        <v>7.0478500000000002E-7</v>
      </c>
      <c r="M6076" s="1">
        <v>2.446808E-4</v>
      </c>
      <c r="N6076" s="1">
        <v>1.805022E-8</v>
      </c>
      <c r="O6076" s="1">
        <v>1.3637944E-8</v>
      </c>
      <c r="P6076" s="1">
        <v>2.501209E-9</v>
      </c>
      <c r="Q6076" s="1">
        <v>3.8360433620168698E-9</v>
      </c>
      <c r="R6076" s="1">
        <v>10.95</v>
      </c>
      <c r="S6076" s="1">
        <v>0</v>
      </c>
      <c r="T6076" s="1">
        <v>0.01</v>
      </c>
      <c r="U6076" s="1">
        <v>0</v>
      </c>
      <c r="V6076" s="1">
        <f t="shared" si="377"/>
        <v>0</v>
      </c>
      <c r="W6076" s="1">
        <f t="shared" si="378"/>
        <v>0</v>
      </c>
      <c r="X6076" s="1">
        <f t="shared" si="379"/>
        <v>0</v>
      </c>
    </row>
    <row r="6077" spans="1:24" hidden="1" x14ac:dyDescent="0.3">
      <c r="A6077" s="18" t="str">
        <f t="shared" si="376"/>
        <v>OFF - Agricultural - Other Agricultural Equipment_2020_25</v>
      </c>
      <c r="B6077" s="1" t="s">
        <v>40</v>
      </c>
      <c r="C6077" s="1">
        <v>2020</v>
      </c>
      <c r="D6077" s="1" t="s">
        <v>117</v>
      </c>
      <c r="E6077" s="1">
        <v>2020</v>
      </c>
      <c r="F6077" s="1">
        <v>25</v>
      </c>
      <c r="G6077" s="1" t="s">
        <v>12</v>
      </c>
      <c r="H6077" s="1">
        <v>8.5791179701918906E-6</v>
      </c>
      <c r="I6077" s="1">
        <v>7.8910727089824992E-6</v>
      </c>
      <c r="J6077" s="1">
        <v>9.44079599999999E-6</v>
      </c>
      <c r="K6077" s="1">
        <v>2.9560216999999998E-4</v>
      </c>
      <c r="L6077" s="1">
        <v>4.9473051000000003E-6</v>
      </c>
      <c r="M6077" s="1">
        <v>5.6444334999999999E-4</v>
      </c>
      <c r="N6077" s="1">
        <v>2.0156372099999999E-6</v>
      </c>
      <c r="O6077" s="1">
        <v>1.522925892E-6</v>
      </c>
      <c r="P6077" s="1">
        <v>1.7641087E-8</v>
      </c>
      <c r="Q6077" s="1">
        <v>1.4065492327395101E-8</v>
      </c>
      <c r="R6077" s="1">
        <v>40.149999999999899</v>
      </c>
      <c r="S6077" s="1">
        <v>138.69999999999999</v>
      </c>
      <c r="T6077" s="1">
        <v>0.94</v>
      </c>
      <c r="U6077" s="1">
        <v>839.5</v>
      </c>
      <c r="V6077" s="1">
        <f t="shared" si="377"/>
        <v>3.1124611929649495</v>
      </c>
      <c r="W6077" s="1">
        <f t="shared" si="378"/>
        <v>1.951356387323554</v>
      </c>
      <c r="X6077" s="1">
        <f t="shared" si="379"/>
        <v>147.55319148936169</v>
      </c>
    </row>
    <row r="6078" spans="1:24" hidden="1" x14ac:dyDescent="0.3">
      <c r="A6078" s="18" t="str">
        <f t="shared" si="376"/>
        <v>OFF - Agricultural - Other Agricultural Equipment_2020_25</v>
      </c>
      <c r="B6078" s="1" t="s">
        <v>40</v>
      </c>
      <c r="C6078" s="1">
        <v>2020</v>
      </c>
      <c r="D6078" s="1" t="s">
        <v>117</v>
      </c>
      <c r="E6078" s="1">
        <v>2020</v>
      </c>
      <c r="F6078" s="1">
        <v>25</v>
      </c>
      <c r="G6078" s="1" t="s">
        <v>5</v>
      </c>
      <c r="H6078" s="1">
        <v>3.5895652777777698E-6</v>
      </c>
      <c r="I6078" s="1">
        <v>4.2718793388429697E-6</v>
      </c>
      <c r="J6078" s="1">
        <v>5.1689739999999997E-6</v>
      </c>
      <c r="K6078" s="1">
        <v>2.0455770999999999E-5</v>
      </c>
      <c r="L6078" s="1">
        <v>3.2576536999999997E-5</v>
      </c>
      <c r="M6078" s="1">
        <v>4.3309739999999996E-3</v>
      </c>
      <c r="N6078" s="1">
        <v>1.2336761000000001E-6</v>
      </c>
      <c r="O6078" s="1">
        <v>1.1349820119999999E-6</v>
      </c>
      <c r="P6078" s="1">
        <v>5.874122E-8</v>
      </c>
      <c r="Q6078" s="1">
        <v>3.5810787558000501E-8</v>
      </c>
      <c r="R6078" s="1">
        <v>142.35</v>
      </c>
      <c r="S6078" s="1">
        <v>281.05</v>
      </c>
      <c r="T6078" s="1">
        <v>0.63</v>
      </c>
      <c r="U6078" s="1">
        <v>4942.0999999999904</v>
      </c>
      <c r="V6078" s="1">
        <f t="shared" si="377"/>
        <v>0.28621741117574878</v>
      </c>
      <c r="W6078" s="1">
        <f t="shared" si="378"/>
        <v>2.1826393831939019</v>
      </c>
      <c r="X6078" s="1">
        <f t="shared" si="379"/>
        <v>446.11111111111114</v>
      </c>
    </row>
    <row r="6079" spans="1:24" hidden="1" x14ac:dyDescent="0.3">
      <c r="A6079" s="18" t="str">
        <f t="shared" si="376"/>
        <v>OFF - Agricultural - Other Agricultural Equipment_2020_50</v>
      </c>
      <c r="B6079" s="1" t="s">
        <v>40</v>
      </c>
      <c r="C6079" s="1">
        <v>2020</v>
      </c>
      <c r="D6079" s="1" t="s">
        <v>117</v>
      </c>
      <c r="E6079" s="1">
        <v>2020</v>
      </c>
      <c r="F6079" s="1">
        <v>50</v>
      </c>
      <c r="G6079" s="1" t="s">
        <v>12</v>
      </c>
      <c r="H6079" s="1">
        <v>1.17081455673599E-7</v>
      </c>
      <c r="I6079" s="1">
        <v>1.07691522928576E-7</v>
      </c>
      <c r="J6079" s="1">
        <v>1.2884100000000001E-7</v>
      </c>
      <c r="K6079" s="1">
        <v>7.2522980000000004E-6</v>
      </c>
      <c r="L6079" s="1">
        <v>2.0409E-7</v>
      </c>
      <c r="M6079" s="1">
        <v>1.2620350000000001E-4</v>
      </c>
      <c r="N6079" s="1">
        <v>8.7003585000000003E-9</v>
      </c>
      <c r="O6079" s="1">
        <v>6.5736042000000002E-9</v>
      </c>
      <c r="P6079" s="1">
        <v>1.5344049999999999E-9</v>
      </c>
      <c r="Q6079" s="1">
        <v>1.2786811206722801E-9</v>
      </c>
      <c r="R6079" s="1">
        <v>3.65</v>
      </c>
      <c r="S6079" s="1">
        <v>3.65</v>
      </c>
      <c r="T6079" s="1">
        <v>0.03</v>
      </c>
      <c r="U6079" s="1">
        <v>105.85</v>
      </c>
      <c r="V6079" s="1">
        <f t="shared" si="377"/>
        <v>0.33688312492470435</v>
      </c>
      <c r="W6079" s="1">
        <f t="shared" si="378"/>
        <v>0.63843908133310334</v>
      </c>
      <c r="X6079" s="1">
        <f t="shared" si="379"/>
        <v>121.66666666666667</v>
      </c>
    </row>
    <row r="6080" spans="1:24" hidden="1" x14ac:dyDescent="0.3">
      <c r="A6080" s="18" t="str">
        <f t="shared" si="376"/>
        <v>OFF - Agricultural - Other Agricultural Equipment_2020_100</v>
      </c>
      <c r="B6080" s="1" t="s">
        <v>40</v>
      </c>
      <c r="C6080" s="1">
        <v>2020</v>
      </c>
      <c r="D6080" s="1" t="s">
        <v>117</v>
      </c>
      <c r="E6080" s="1">
        <v>2020</v>
      </c>
      <c r="F6080" s="1">
        <v>100</v>
      </c>
      <c r="G6080" s="1" t="s">
        <v>12</v>
      </c>
      <c r="H6080" s="1">
        <v>5.7696673782008796E-7</v>
      </c>
      <c r="I6080" s="1">
        <v>5.3069400544691705E-7</v>
      </c>
      <c r="J6080" s="1">
        <v>6.3491669999999996E-7</v>
      </c>
      <c r="K6080" s="1">
        <v>2.2645699999999999E-5</v>
      </c>
      <c r="L6080" s="1">
        <v>1.419472E-6</v>
      </c>
      <c r="M6080" s="1">
        <v>1.6699530000000001E-3</v>
      </c>
      <c r="N6080" s="1">
        <v>1.16433089999999E-7</v>
      </c>
      <c r="O6080" s="1">
        <v>8.7971668000000002E-8</v>
      </c>
      <c r="P6080" s="1">
        <v>1.613407E-8</v>
      </c>
      <c r="Q6080" s="1">
        <v>2.3016260172101199E-8</v>
      </c>
      <c r="R6080" s="1">
        <v>65.7</v>
      </c>
      <c r="S6080" s="1">
        <v>18.25</v>
      </c>
      <c r="T6080" s="1">
        <v>0.16</v>
      </c>
      <c r="U6080" s="1">
        <v>1222.75</v>
      </c>
      <c r="V6080" s="1">
        <f t="shared" si="377"/>
        <v>0.1437126875674388</v>
      </c>
      <c r="W6080" s="1">
        <f t="shared" si="378"/>
        <v>0.38439502604694925</v>
      </c>
      <c r="X6080" s="1">
        <f t="shared" si="379"/>
        <v>114.0625</v>
      </c>
    </row>
    <row r="6081" spans="1:24" hidden="1" x14ac:dyDescent="0.3">
      <c r="A6081" s="18" t="str">
        <f t="shared" si="376"/>
        <v>OFF - Agricultural - Other Agricultural Equipment_2020_175</v>
      </c>
      <c r="B6081" s="1" t="s">
        <v>40</v>
      </c>
      <c r="C6081" s="1">
        <v>2020</v>
      </c>
      <c r="D6081" s="1" t="s">
        <v>117</v>
      </c>
      <c r="E6081" s="1">
        <v>2020</v>
      </c>
      <c r="F6081" s="1">
        <v>175</v>
      </c>
      <c r="G6081" s="1" t="s">
        <v>12</v>
      </c>
      <c r="H6081" s="1">
        <v>8.5012517731559794E-8</v>
      </c>
      <c r="I6081" s="1">
        <v>7.8194513809488702E-8</v>
      </c>
      <c r="J6081" s="1">
        <v>9.3551089999999997E-8</v>
      </c>
      <c r="K6081" s="1">
        <v>1.157788E-5</v>
      </c>
      <c r="L6081" s="1">
        <v>3.5999339999999998E-7</v>
      </c>
      <c r="M6081" s="1">
        <v>3.7585100000000002E-4</v>
      </c>
      <c r="N6081" s="1">
        <v>2.6944514999999899E-8</v>
      </c>
      <c r="O6081" s="1">
        <v>2.0358078000000001E-8</v>
      </c>
      <c r="P6081" s="1">
        <v>3.7336859999999997E-9</v>
      </c>
      <c r="Q6081" s="1">
        <v>5.1147244826891501E-9</v>
      </c>
      <c r="R6081" s="1">
        <v>14.6</v>
      </c>
      <c r="S6081" s="1">
        <v>3.65</v>
      </c>
      <c r="T6081" s="1">
        <v>0.02</v>
      </c>
      <c r="U6081" s="1">
        <v>496.4</v>
      </c>
      <c r="V6081" s="1">
        <f t="shared" si="377"/>
        <v>5.2159462999770159E-2</v>
      </c>
      <c r="W6081" s="1">
        <f t="shared" si="378"/>
        <v>0.24013273454464412</v>
      </c>
      <c r="X6081" s="1">
        <f t="shared" si="379"/>
        <v>182.5</v>
      </c>
    </row>
    <row r="6082" spans="1:24" hidden="1" x14ac:dyDescent="0.3">
      <c r="A6082" s="18" t="str">
        <f t="shared" si="376"/>
        <v>OFF - Agricultural - Other Agricultural Equipment_2020_300</v>
      </c>
      <c r="B6082" s="1" t="s">
        <v>40</v>
      </c>
      <c r="C6082" s="1">
        <v>2020</v>
      </c>
      <c r="D6082" s="1" t="s">
        <v>117</v>
      </c>
      <c r="E6082" s="1">
        <v>2020</v>
      </c>
      <c r="F6082" s="1">
        <v>300</v>
      </c>
      <c r="G6082" s="1" t="s">
        <v>12</v>
      </c>
      <c r="H6082" s="1">
        <v>5.49068689859228E-8</v>
      </c>
      <c r="I6082" s="1">
        <v>5.0503338093251797E-8</v>
      </c>
      <c r="J6082" s="1">
        <v>6.0421659999999994E-8</v>
      </c>
      <c r="K6082" s="1">
        <v>7.7785830000000005E-6</v>
      </c>
      <c r="L6082" s="1">
        <v>7.0430600000000003E-7</v>
      </c>
      <c r="M6082" s="1">
        <v>2.4539119999999998E-4</v>
      </c>
      <c r="N6082" s="1">
        <v>1.8102627E-8</v>
      </c>
      <c r="O6082" s="1">
        <v>1.3677540399999999E-8</v>
      </c>
      <c r="P6082" s="1">
        <v>2.5084719999999999E-9</v>
      </c>
      <c r="Q6082" s="1">
        <v>3.8360433620168698E-9</v>
      </c>
      <c r="R6082" s="1">
        <v>10.95</v>
      </c>
      <c r="S6082" s="1">
        <v>0</v>
      </c>
      <c r="T6082" s="1">
        <v>0.01</v>
      </c>
      <c r="U6082" s="1">
        <v>0</v>
      </c>
      <c r="V6082" s="1">
        <f t="shared" si="377"/>
        <v>0</v>
      </c>
      <c r="W6082" s="1">
        <f t="shared" si="378"/>
        <v>0</v>
      </c>
      <c r="X6082" s="1">
        <f t="shared" si="379"/>
        <v>0</v>
      </c>
    </row>
    <row r="6083" spans="1:24" hidden="1" x14ac:dyDescent="0.3">
      <c r="A6083" s="18" t="str">
        <f t="shared" si="376"/>
        <v>OFF - Agricultural - Sprayers_1989_25</v>
      </c>
      <c r="B6083" s="1" t="s">
        <v>40</v>
      </c>
      <c r="C6083" s="1">
        <v>2020</v>
      </c>
      <c r="D6083" s="1" t="s">
        <v>118</v>
      </c>
      <c r="E6083" s="1">
        <v>1989</v>
      </c>
      <c r="F6083" s="1">
        <v>25</v>
      </c>
      <c r="G6083" s="1" t="s">
        <v>5</v>
      </c>
      <c r="H6083" s="1">
        <v>3.46998125E-9</v>
      </c>
      <c r="I6083" s="1">
        <v>4.1295644628099098E-9</v>
      </c>
      <c r="J6083" s="1">
        <v>4.9967729999999996E-9</v>
      </c>
      <c r="K6083" s="1">
        <v>1.128897E-8</v>
      </c>
      <c r="L6083" s="1">
        <v>1.453026E-8</v>
      </c>
      <c r="M6083" s="1">
        <v>1.2831039999999999E-6</v>
      </c>
      <c r="N6083" s="1">
        <v>1.2354649999999999E-9</v>
      </c>
      <c r="O6083" s="1">
        <v>1.1366278E-9</v>
      </c>
      <c r="P6083" s="1">
        <v>1.628016E-11</v>
      </c>
      <c r="Q6083" s="1">
        <v>0</v>
      </c>
      <c r="R6083" s="1">
        <v>0</v>
      </c>
      <c r="S6083" s="1">
        <v>0</v>
      </c>
      <c r="T6083" s="1">
        <v>0</v>
      </c>
      <c r="U6083" s="1">
        <v>0</v>
      </c>
      <c r="V6083" s="1">
        <f t="shared" si="377"/>
        <v>0</v>
      </c>
      <c r="W6083" s="1">
        <f t="shared" si="378"/>
        <v>0</v>
      </c>
      <c r="X6083" s="1" t="e">
        <f t="shared" si="379"/>
        <v>#DIV/0!</v>
      </c>
    </row>
    <row r="6084" spans="1:24" hidden="1" x14ac:dyDescent="0.3">
      <c r="A6084" s="18" t="str">
        <f t="shared" si="376"/>
        <v>OFF - Agricultural - Sprayers_1989_50</v>
      </c>
      <c r="B6084" s="1" t="s">
        <v>40</v>
      </c>
      <c r="C6084" s="1">
        <v>2020</v>
      </c>
      <c r="D6084" s="1" t="s">
        <v>118</v>
      </c>
      <c r="E6084" s="1">
        <v>1989</v>
      </c>
      <c r="F6084" s="1">
        <v>50</v>
      </c>
      <c r="G6084" s="1" t="s">
        <v>12</v>
      </c>
      <c r="H6084" s="1">
        <v>2.0298626275513601E-8</v>
      </c>
      <c r="I6084" s="1">
        <v>1.8670676448217398E-8</v>
      </c>
      <c r="J6084" s="1">
        <v>2.2337399999999999E-8</v>
      </c>
      <c r="K6084" s="1">
        <v>4.5717070000000001E-7</v>
      </c>
      <c r="L6084" s="1">
        <v>3.8659009999999999E-8</v>
      </c>
      <c r="M6084" s="1">
        <v>3.897364E-6</v>
      </c>
      <c r="N6084" s="1">
        <v>2.6868078000000001E-10</v>
      </c>
      <c r="O6084" s="1">
        <v>2.0300325599999999E-10</v>
      </c>
      <c r="P6084" s="1">
        <v>4.7384849999999997E-11</v>
      </c>
      <c r="Q6084" s="1">
        <v>0</v>
      </c>
      <c r="R6084" s="1">
        <v>0</v>
      </c>
      <c r="S6084" s="1">
        <v>0</v>
      </c>
      <c r="T6084" s="1">
        <v>0</v>
      </c>
      <c r="U6084" s="1">
        <v>0</v>
      </c>
      <c r="V6084" s="1">
        <f t="shared" si="377"/>
        <v>0</v>
      </c>
      <c r="W6084" s="1">
        <f t="shared" si="378"/>
        <v>0</v>
      </c>
      <c r="X6084" s="1" t="e">
        <f t="shared" si="379"/>
        <v>#DIV/0!</v>
      </c>
    </row>
    <row r="6085" spans="1:24" hidden="1" x14ac:dyDescent="0.3">
      <c r="A6085" s="18" t="str">
        <f t="shared" si="376"/>
        <v>OFF - Agricultural - Sprayers_1989_100</v>
      </c>
      <c r="B6085" s="1" t="s">
        <v>40</v>
      </c>
      <c r="C6085" s="1">
        <v>2020</v>
      </c>
      <c r="D6085" s="1" t="s">
        <v>118</v>
      </c>
      <c r="E6085" s="1">
        <v>1989</v>
      </c>
      <c r="F6085" s="1">
        <v>100</v>
      </c>
      <c r="G6085" s="1" t="s">
        <v>12</v>
      </c>
      <c r="H6085" s="1">
        <v>4.9264230002753397E-8</v>
      </c>
      <c r="I6085" s="1">
        <v>4.5313238756532599E-8</v>
      </c>
      <c r="J6085" s="1">
        <v>5.4212279999999999E-8</v>
      </c>
      <c r="K6085" s="1">
        <v>7.8313910000000003E-7</v>
      </c>
      <c r="L6085" s="1">
        <v>1.9845640000000001E-7</v>
      </c>
      <c r="M6085" s="1">
        <v>1.338294E-5</v>
      </c>
      <c r="N6085" s="1">
        <v>9.3309030000000002E-10</v>
      </c>
      <c r="O6085" s="1">
        <v>7.0500155999999997E-10</v>
      </c>
      <c r="P6085" s="1">
        <v>1.2929790000000001E-10</v>
      </c>
      <c r="Q6085" s="1">
        <v>0</v>
      </c>
      <c r="R6085" s="1">
        <v>0</v>
      </c>
      <c r="S6085" s="1">
        <v>0</v>
      </c>
      <c r="T6085" s="1">
        <v>0</v>
      </c>
      <c r="U6085" s="1">
        <v>0</v>
      </c>
      <c r="V6085" s="1">
        <f t="shared" si="377"/>
        <v>0</v>
      </c>
      <c r="W6085" s="1">
        <f t="shared" si="378"/>
        <v>0</v>
      </c>
      <c r="X6085" s="1" t="e">
        <f t="shared" si="379"/>
        <v>#DIV/0!</v>
      </c>
    </row>
    <row r="6086" spans="1:24" hidden="1" x14ac:dyDescent="0.3">
      <c r="A6086" s="18" t="str">
        <f t="shared" si="376"/>
        <v>OFF - Agricultural - Sprayers_1989_175</v>
      </c>
      <c r="B6086" s="1" t="s">
        <v>40</v>
      </c>
      <c r="C6086" s="1">
        <v>2020</v>
      </c>
      <c r="D6086" s="1" t="s">
        <v>118</v>
      </c>
      <c r="E6086" s="1">
        <v>1989</v>
      </c>
      <c r="F6086" s="1">
        <v>175</v>
      </c>
      <c r="G6086" s="1" t="s">
        <v>12</v>
      </c>
      <c r="H6086" s="1">
        <v>1.1666553075636101E-8</v>
      </c>
      <c r="I6086" s="1">
        <v>1.07308955189701E-8</v>
      </c>
      <c r="J6086" s="1">
        <v>1.283833E-8</v>
      </c>
      <c r="K6086" s="1">
        <v>1.620469E-7</v>
      </c>
      <c r="L6086" s="1">
        <v>1.019058E-7</v>
      </c>
      <c r="M6086" s="1">
        <v>6.042977E-6</v>
      </c>
      <c r="N6086" s="1">
        <v>4.3321697999999898E-10</v>
      </c>
      <c r="O6086" s="1">
        <v>3.2731949599999998E-10</v>
      </c>
      <c r="P6086" s="1">
        <v>6.0030640000000006E-11</v>
      </c>
      <c r="Q6086" s="1">
        <v>0</v>
      </c>
      <c r="R6086" s="1">
        <v>0</v>
      </c>
      <c r="S6086" s="1">
        <v>0</v>
      </c>
      <c r="T6086" s="1">
        <v>0</v>
      </c>
      <c r="U6086" s="1">
        <v>0</v>
      </c>
      <c r="V6086" s="1">
        <f t="shared" si="377"/>
        <v>0</v>
      </c>
      <c r="W6086" s="1">
        <f t="shared" si="378"/>
        <v>0</v>
      </c>
      <c r="X6086" s="1" t="e">
        <f t="shared" si="379"/>
        <v>#DIV/0!</v>
      </c>
    </row>
    <row r="6087" spans="1:24" hidden="1" x14ac:dyDescent="0.3">
      <c r="A6087" s="18" t="str">
        <f t="shared" si="376"/>
        <v>OFF - Agricultural - Sprayers_1990_25</v>
      </c>
      <c r="B6087" s="1" t="s">
        <v>40</v>
      </c>
      <c r="C6087" s="1">
        <v>2020</v>
      </c>
      <c r="D6087" s="1" t="s">
        <v>118</v>
      </c>
      <c r="E6087" s="1">
        <v>1990</v>
      </c>
      <c r="F6087" s="1">
        <v>25</v>
      </c>
      <c r="G6087" s="1" t="s">
        <v>5</v>
      </c>
      <c r="H6087" s="1">
        <v>1.04216597222222E-8</v>
      </c>
      <c r="I6087" s="1">
        <v>1.24026363636363E-8</v>
      </c>
      <c r="J6087" s="1">
        <v>1.5007190000000001E-8</v>
      </c>
      <c r="K6087" s="1">
        <v>3.3905019999999998E-8</v>
      </c>
      <c r="L6087" s="1">
        <v>4.3639829999999998E-8</v>
      </c>
      <c r="M6087" s="1">
        <v>3.8536440000000002E-6</v>
      </c>
      <c r="N6087" s="1">
        <v>3.710565E-9</v>
      </c>
      <c r="O6087" s="1">
        <v>3.4137198E-9</v>
      </c>
      <c r="P6087" s="1">
        <v>4.8895439999999998E-11</v>
      </c>
      <c r="Q6087" s="1">
        <v>0</v>
      </c>
      <c r="R6087" s="1">
        <v>0</v>
      </c>
      <c r="S6087" s="1">
        <v>0</v>
      </c>
      <c r="T6087" s="1">
        <v>0</v>
      </c>
      <c r="U6087" s="1">
        <v>0</v>
      </c>
      <c r="V6087" s="1">
        <f t="shared" si="377"/>
        <v>0</v>
      </c>
      <c r="W6087" s="1">
        <f t="shared" si="378"/>
        <v>0</v>
      </c>
      <c r="X6087" s="1" t="e">
        <f t="shared" si="379"/>
        <v>#DIV/0!</v>
      </c>
    </row>
    <row r="6088" spans="1:24" hidden="1" x14ac:dyDescent="0.3">
      <c r="A6088" s="18" t="str">
        <f t="shared" si="376"/>
        <v>OFF - Agricultural - Sprayers_1990_50</v>
      </c>
      <c r="B6088" s="1" t="s">
        <v>40</v>
      </c>
      <c r="C6088" s="1">
        <v>2020</v>
      </c>
      <c r="D6088" s="1" t="s">
        <v>118</v>
      </c>
      <c r="E6088" s="1">
        <v>1990</v>
      </c>
      <c r="F6088" s="1">
        <v>50</v>
      </c>
      <c r="G6088" s="1" t="s">
        <v>12</v>
      </c>
      <c r="H6088" s="1">
        <v>6.0547108926528406E-8</v>
      </c>
      <c r="I6088" s="1">
        <v>5.5691230790620797E-8</v>
      </c>
      <c r="J6088" s="1">
        <v>6.6628400000000001E-8</v>
      </c>
      <c r="K6088" s="1">
        <v>1.367201E-6</v>
      </c>
      <c r="L6088" s="1">
        <v>1.160611E-7</v>
      </c>
      <c r="M6088" s="1">
        <v>1.170526E-5</v>
      </c>
      <c r="N6088" s="1">
        <v>8.0695008000000004E-10</v>
      </c>
      <c r="O6088" s="1">
        <v>6.0969561600000003E-10</v>
      </c>
      <c r="P6088" s="1">
        <v>1.4231459999999999E-10</v>
      </c>
      <c r="Q6088" s="1">
        <v>0</v>
      </c>
      <c r="R6088" s="1">
        <v>0</v>
      </c>
      <c r="S6088" s="1">
        <v>0</v>
      </c>
      <c r="T6088" s="1">
        <v>0</v>
      </c>
      <c r="U6088" s="1">
        <v>0</v>
      </c>
      <c r="V6088" s="1">
        <f t="shared" si="377"/>
        <v>0</v>
      </c>
      <c r="W6088" s="1">
        <f t="shared" si="378"/>
        <v>0</v>
      </c>
      <c r="X6088" s="1" t="e">
        <f t="shared" si="379"/>
        <v>#DIV/0!</v>
      </c>
    </row>
    <row r="6089" spans="1:24" hidden="1" x14ac:dyDescent="0.3">
      <c r="A6089" s="18" t="str">
        <f t="shared" si="376"/>
        <v>OFF - Agricultural - Sprayers_1990_100</v>
      </c>
      <c r="B6089" s="1" t="s">
        <v>40</v>
      </c>
      <c r="C6089" s="1">
        <v>2020</v>
      </c>
      <c r="D6089" s="1" t="s">
        <v>118</v>
      </c>
      <c r="E6089" s="1">
        <v>1990</v>
      </c>
      <c r="F6089" s="1">
        <v>100</v>
      </c>
      <c r="G6089" s="1" t="s">
        <v>12</v>
      </c>
      <c r="H6089" s="1">
        <v>1.46949444721606E-7</v>
      </c>
      <c r="I6089" s="1">
        <v>1.3516409925493301E-7</v>
      </c>
      <c r="J6089" s="1">
        <v>1.6170889999999999E-7</v>
      </c>
      <c r="K6089" s="1">
        <v>2.3412530000000001E-6</v>
      </c>
      <c r="L6089" s="1">
        <v>5.9580060000000003E-7</v>
      </c>
      <c r="M6089" s="1">
        <v>4.0194020000000003E-5</v>
      </c>
      <c r="N6089" s="1">
        <v>2.8024235999999998E-9</v>
      </c>
      <c r="O6089" s="1">
        <v>2.1173867200000001E-9</v>
      </c>
      <c r="P6089" s="1">
        <v>3.8833029999999998E-10</v>
      </c>
      <c r="Q6089" s="1">
        <v>0</v>
      </c>
      <c r="R6089" s="1">
        <v>0</v>
      </c>
      <c r="S6089" s="1">
        <v>0</v>
      </c>
      <c r="T6089" s="1">
        <v>0.01</v>
      </c>
      <c r="U6089" s="1">
        <v>0</v>
      </c>
      <c r="V6089" s="1">
        <f t="shared" si="377"/>
        <v>0</v>
      </c>
      <c r="W6089" s="1">
        <f t="shared" si="378"/>
        <v>0</v>
      </c>
      <c r="X6089" s="1">
        <f t="shared" si="379"/>
        <v>0</v>
      </c>
    </row>
    <row r="6090" spans="1:24" hidden="1" x14ac:dyDescent="0.3">
      <c r="A6090" s="18" t="str">
        <f t="shared" ref="A6090:A6153" si="380">D6090&amp;"_"&amp;E6090&amp;"_"&amp;F6090</f>
        <v>OFF - Agricultural - Sprayers_1990_175</v>
      </c>
      <c r="B6090" s="1" t="s">
        <v>40</v>
      </c>
      <c r="C6090" s="1">
        <v>2020</v>
      </c>
      <c r="D6090" s="1" t="s">
        <v>118</v>
      </c>
      <c r="E6090" s="1">
        <v>1990</v>
      </c>
      <c r="F6090" s="1">
        <v>175</v>
      </c>
      <c r="G6090" s="1" t="s">
        <v>12</v>
      </c>
      <c r="H6090" s="1">
        <v>3.4971270556568703E-8</v>
      </c>
      <c r="I6090" s="1">
        <v>3.2166574657931898E-8</v>
      </c>
      <c r="J6090" s="1">
        <v>3.8483750000000002E-8</v>
      </c>
      <c r="K6090" s="1">
        <v>4.8530140000000003E-7</v>
      </c>
      <c r="L6090" s="1">
        <v>3.0582729999999998E-7</v>
      </c>
      <c r="M6090" s="1">
        <v>1.8149339999999999E-5</v>
      </c>
      <c r="N6090" s="1">
        <v>1.3011138E-9</v>
      </c>
      <c r="O6090" s="1">
        <v>9.8306375999999991E-10</v>
      </c>
      <c r="P6090" s="1">
        <v>1.802947E-10</v>
      </c>
      <c r="Q6090" s="1">
        <v>0</v>
      </c>
      <c r="R6090" s="1">
        <v>0</v>
      </c>
      <c r="S6090" s="1">
        <v>0</v>
      </c>
      <c r="T6090" s="1">
        <v>0</v>
      </c>
      <c r="U6090" s="1">
        <v>0</v>
      </c>
      <c r="V6090" s="1">
        <f t="shared" si="377"/>
        <v>0</v>
      </c>
      <c r="W6090" s="1">
        <f t="shared" si="378"/>
        <v>0</v>
      </c>
      <c r="X6090" s="1" t="e">
        <f t="shared" si="379"/>
        <v>#DIV/0!</v>
      </c>
    </row>
    <row r="6091" spans="1:24" hidden="1" x14ac:dyDescent="0.3">
      <c r="A6091" s="18" t="str">
        <f t="shared" si="380"/>
        <v>OFF - Agricultural - Sprayers_1991_25</v>
      </c>
      <c r="B6091" s="1" t="s">
        <v>40</v>
      </c>
      <c r="C6091" s="1">
        <v>2020</v>
      </c>
      <c r="D6091" s="1" t="s">
        <v>118</v>
      </c>
      <c r="E6091" s="1">
        <v>1991</v>
      </c>
      <c r="F6091" s="1">
        <v>25</v>
      </c>
      <c r="G6091" s="1" t="s">
        <v>12</v>
      </c>
      <c r="H6091" s="1">
        <v>2.42446414567277E-8</v>
      </c>
      <c r="I6091" s="1">
        <v>2.2300221211898099E-8</v>
      </c>
      <c r="J6091" s="1">
        <v>2.6679749000000001E-8</v>
      </c>
      <c r="K6091" s="1">
        <v>6.9669807000000002E-7</v>
      </c>
      <c r="L6091" s="1">
        <v>7.5002370000000004E-9</v>
      </c>
      <c r="M6091" s="1">
        <v>8.322642E-7</v>
      </c>
      <c r="N6091" s="1">
        <v>2.4419084400000001E-10</v>
      </c>
      <c r="O6091" s="1">
        <v>1.8449974879999999E-10</v>
      </c>
      <c r="P6091" s="1">
        <v>2.1455454999999999E-11</v>
      </c>
      <c r="Q6091" s="1">
        <v>0</v>
      </c>
      <c r="R6091" s="1">
        <v>0</v>
      </c>
      <c r="S6091" s="1">
        <v>0</v>
      </c>
      <c r="T6091" s="1">
        <v>0</v>
      </c>
      <c r="U6091" s="1">
        <v>0</v>
      </c>
      <c r="V6091" s="1">
        <f t="shared" ref="V6091:V6154" si="381">IFERROR(CONVERT(I6091,"ton","g")*365/U6091,0)</f>
        <v>0</v>
      </c>
      <c r="W6091" s="1">
        <f t="shared" ref="W6091:W6154" si="382">IFERROR(CONVERT(L6091,"ton","g")*365/U6091,0)</f>
        <v>0</v>
      </c>
      <c r="X6091" s="1" t="e">
        <f t="shared" ref="X6091:X6154" si="383">S6091/T6091</f>
        <v>#DIV/0!</v>
      </c>
    </row>
    <row r="6092" spans="1:24" hidden="1" x14ac:dyDescent="0.3">
      <c r="A6092" s="18" t="str">
        <f t="shared" si="380"/>
        <v>OFF - Agricultural - Sprayers_1991_25</v>
      </c>
      <c r="B6092" s="1" t="s">
        <v>40</v>
      </c>
      <c r="C6092" s="1">
        <v>2020</v>
      </c>
      <c r="D6092" s="1" t="s">
        <v>118</v>
      </c>
      <c r="E6092" s="1">
        <v>1991</v>
      </c>
      <c r="F6092" s="1">
        <v>25</v>
      </c>
      <c r="G6092" s="1" t="s">
        <v>5</v>
      </c>
      <c r="H6092" s="1">
        <v>2.3164111111111099E-8</v>
      </c>
      <c r="I6092" s="1">
        <v>2.75672066115702E-8</v>
      </c>
      <c r="J6092" s="1">
        <v>3.335632E-8</v>
      </c>
      <c r="K6092" s="1">
        <v>7.5360320000000004E-8</v>
      </c>
      <c r="L6092" s="1">
        <v>9.6997770000000006E-8</v>
      </c>
      <c r="M6092" s="1">
        <v>8.5654540000000004E-6</v>
      </c>
      <c r="N6092" s="1">
        <v>8.2474340000000004E-9</v>
      </c>
      <c r="O6092" s="1">
        <v>7.5876392799999993E-9</v>
      </c>
      <c r="P6092" s="1">
        <v>1.086794E-10</v>
      </c>
      <c r="Q6092" s="1">
        <v>0</v>
      </c>
      <c r="R6092" s="1">
        <v>0</v>
      </c>
      <c r="S6092" s="1">
        <v>0</v>
      </c>
      <c r="T6092" s="1">
        <v>0</v>
      </c>
      <c r="U6092" s="1">
        <v>0</v>
      </c>
      <c r="V6092" s="1">
        <f t="shared" si="381"/>
        <v>0</v>
      </c>
      <c r="W6092" s="1">
        <f t="shared" si="382"/>
        <v>0</v>
      </c>
      <c r="X6092" s="1" t="e">
        <f t="shared" si="383"/>
        <v>#DIV/0!</v>
      </c>
    </row>
    <row r="6093" spans="1:24" hidden="1" x14ac:dyDescent="0.3">
      <c r="A6093" s="18" t="str">
        <f t="shared" si="380"/>
        <v>OFF - Agricultural - Sprayers_1992_25</v>
      </c>
      <c r="B6093" s="1" t="s">
        <v>40</v>
      </c>
      <c r="C6093" s="1">
        <v>2020</v>
      </c>
      <c r="D6093" s="1" t="s">
        <v>118</v>
      </c>
      <c r="E6093" s="1">
        <v>1992</v>
      </c>
      <c r="F6093" s="1">
        <v>25</v>
      </c>
      <c r="G6093" s="1" t="s">
        <v>12</v>
      </c>
      <c r="H6093" s="1">
        <v>2.4729670613273399E-7</v>
      </c>
      <c r="I6093" s="1">
        <v>2.27463510300889E-7</v>
      </c>
      <c r="J6093" s="1">
        <v>2.7213494000000002E-7</v>
      </c>
      <c r="K6093" s="1">
        <v>7.1063609000000003E-6</v>
      </c>
      <c r="L6093" s="1">
        <v>7.6502860000000002E-8</v>
      </c>
      <c r="M6093" s="1">
        <v>8.4891430000000007E-6</v>
      </c>
      <c r="N6093" s="1">
        <v>2.49076098E-9</v>
      </c>
      <c r="O6093" s="1">
        <v>1.8819082959999999E-9</v>
      </c>
      <c r="P6093" s="1">
        <v>2.1884686E-10</v>
      </c>
      <c r="Q6093" s="1">
        <v>0</v>
      </c>
      <c r="R6093" s="1">
        <v>0</v>
      </c>
      <c r="S6093" s="1">
        <v>0</v>
      </c>
      <c r="T6093" s="1">
        <v>0.01</v>
      </c>
      <c r="U6093" s="1">
        <v>0</v>
      </c>
      <c r="V6093" s="1">
        <f t="shared" si="381"/>
        <v>0</v>
      </c>
      <c r="W6093" s="1">
        <f t="shared" si="382"/>
        <v>0</v>
      </c>
      <c r="X6093" s="1">
        <f t="shared" si="383"/>
        <v>0</v>
      </c>
    </row>
    <row r="6094" spans="1:24" hidden="1" x14ac:dyDescent="0.3">
      <c r="A6094" s="18" t="str">
        <f t="shared" si="380"/>
        <v>OFF - Agricultural - Sprayers_1992_25</v>
      </c>
      <c r="B6094" s="1" t="s">
        <v>40</v>
      </c>
      <c r="C6094" s="1">
        <v>2020</v>
      </c>
      <c r="D6094" s="1" t="s">
        <v>118</v>
      </c>
      <c r="E6094" s="1">
        <v>1992</v>
      </c>
      <c r="F6094" s="1">
        <v>25</v>
      </c>
      <c r="G6094" s="1" t="s">
        <v>5</v>
      </c>
      <c r="H6094" s="1">
        <v>3.89861458333333E-8</v>
      </c>
      <c r="I6094" s="1">
        <v>4.6396735537190002E-8</v>
      </c>
      <c r="J6094" s="1">
        <v>5.6140050000000001E-8</v>
      </c>
      <c r="K6094" s="1">
        <v>1.268345E-7</v>
      </c>
      <c r="L6094" s="1">
        <v>1.6325119999999999E-7</v>
      </c>
      <c r="M6094" s="1">
        <v>1.441601E-5</v>
      </c>
      <c r="N6094" s="1">
        <v>1.388077E-8</v>
      </c>
      <c r="O6094" s="1">
        <v>1.27703084E-8</v>
      </c>
      <c r="P6094" s="1">
        <v>1.829118E-10</v>
      </c>
      <c r="Q6094" s="1">
        <v>0</v>
      </c>
      <c r="R6094" s="1">
        <v>0</v>
      </c>
      <c r="S6094" s="1">
        <v>0</v>
      </c>
      <c r="T6094" s="1">
        <v>0.01</v>
      </c>
      <c r="U6094" s="1">
        <v>0</v>
      </c>
      <c r="V6094" s="1">
        <f t="shared" si="381"/>
        <v>0</v>
      </c>
      <c r="W6094" s="1">
        <f t="shared" si="382"/>
        <v>0</v>
      </c>
      <c r="X6094" s="1">
        <f t="shared" si="383"/>
        <v>0</v>
      </c>
    </row>
    <row r="6095" spans="1:24" hidden="1" x14ac:dyDescent="0.3">
      <c r="A6095" s="18" t="str">
        <f t="shared" si="380"/>
        <v>OFF - Agricultural - Sprayers_1992_50</v>
      </c>
      <c r="B6095" s="1" t="s">
        <v>40</v>
      </c>
      <c r="C6095" s="1">
        <v>2020</v>
      </c>
      <c r="D6095" s="1" t="s">
        <v>118</v>
      </c>
      <c r="E6095" s="1">
        <v>1992</v>
      </c>
      <c r="F6095" s="1">
        <v>50</v>
      </c>
      <c r="G6095" s="1" t="s">
        <v>12</v>
      </c>
      <c r="H6095" s="1">
        <v>1.21435717927118E-8</v>
      </c>
      <c r="I6095" s="1">
        <v>1.1169657334936301E-8</v>
      </c>
      <c r="J6095" s="1">
        <v>1.336326E-8</v>
      </c>
      <c r="K6095" s="1">
        <v>2.7566249999999998E-7</v>
      </c>
      <c r="L6095" s="1">
        <v>2.3584169999999999E-8</v>
      </c>
      <c r="M6095" s="1">
        <v>2.3804699999999999E-6</v>
      </c>
      <c r="N6095" s="1">
        <v>1.6410744000000001E-10</v>
      </c>
      <c r="O6095" s="1">
        <v>1.2399228800000001E-10</v>
      </c>
      <c r="P6095" s="1">
        <v>2.8942180000000001E-11</v>
      </c>
      <c r="Q6095" s="1">
        <v>0</v>
      </c>
      <c r="R6095" s="1">
        <v>0</v>
      </c>
      <c r="S6095" s="1">
        <v>0</v>
      </c>
      <c r="T6095" s="1">
        <v>0</v>
      </c>
      <c r="U6095" s="1">
        <v>0</v>
      </c>
      <c r="V6095" s="1">
        <f t="shared" si="381"/>
        <v>0</v>
      </c>
      <c r="W6095" s="1">
        <f t="shared" si="382"/>
        <v>0</v>
      </c>
      <c r="X6095" s="1" t="e">
        <f t="shared" si="383"/>
        <v>#DIV/0!</v>
      </c>
    </row>
    <row r="6096" spans="1:24" hidden="1" x14ac:dyDescent="0.3">
      <c r="A6096" s="18" t="str">
        <f t="shared" si="380"/>
        <v>OFF - Agricultural - Sprayers_1992_100</v>
      </c>
      <c r="B6096" s="1" t="s">
        <v>40</v>
      </c>
      <c r="C6096" s="1">
        <v>2020</v>
      </c>
      <c r="D6096" s="1" t="s">
        <v>118</v>
      </c>
      <c r="E6096" s="1">
        <v>1992</v>
      </c>
      <c r="F6096" s="1">
        <v>100</v>
      </c>
      <c r="G6096" s="1" t="s">
        <v>12</v>
      </c>
      <c r="H6096" s="1">
        <v>2.9473964481447801E-8</v>
      </c>
      <c r="I6096" s="1">
        <v>2.7110152530035699E-8</v>
      </c>
      <c r="J6096" s="1">
        <v>3.2434300000000001E-8</v>
      </c>
      <c r="K6096" s="1">
        <v>4.717361E-7</v>
      </c>
      <c r="L6096" s="1">
        <v>1.210688E-7</v>
      </c>
      <c r="M6096" s="1">
        <v>8.1741229999999998E-6</v>
      </c>
      <c r="N6096" s="1">
        <v>5.6991942000000003E-10</v>
      </c>
      <c r="O6096" s="1">
        <v>4.3060578400000002E-10</v>
      </c>
      <c r="P6096" s="1">
        <v>7.8973430000000002E-11</v>
      </c>
      <c r="Q6096" s="1">
        <v>0</v>
      </c>
      <c r="R6096" s="1">
        <v>0</v>
      </c>
      <c r="S6096" s="1">
        <v>0</v>
      </c>
      <c r="T6096" s="1">
        <v>0</v>
      </c>
      <c r="U6096" s="1">
        <v>0</v>
      </c>
      <c r="V6096" s="1">
        <f t="shared" si="381"/>
        <v>0</v>
      </c>
      <c r="W6096" s="1">
        <f t="shared" si="382"/>
        <v>0</v>
      </c>
      <c r="X6096" s="1" t="e">
        <f t="shared" si="383"/>
        <v>#DIV/0!</v>
      </c>
    </row>
    <row r="6097" spans="1:24" hidden="1" x14ac:dyDescent="0.3">
      <c r="A6097" s="18" t="str">
        <f t="shared" si="380"/>
        <v>OFF - Agricultural - Sprayers_1992_175</v>
      </c>
      <c r="B6097" s="1" t="s">
        <v>40</v>
      </c>
      <c r="C6097" s="1">
        <v>2020</v>
      </c>
      <c r="D6097" s="1" t="s">
        <v>118</v>
      </c>
      <c r="E6097" s="1">
        <v>1992</v>
      </c>
      <c r="F6097" s="1">
        <v>175</v>
      </c>
      <c r="G6097" s="1" t="s">
        <v>12</v>
      </c>
      <c r="H6097" s="1">
        <v>7.08444538952181E-9</v>
      </c>
      <c r="I6097" s="1">
        <v>6.5162728692821603E-9</v>
      </c>
      <c r="J6097" s="1">
        <v>7.7960000000000008E-9</v>
      </c>
      <c r="K6097" s="1">
        <v>9.8130510000000003E-8</v>
      </c>
      <c r="L6097" s="1">
        <v>6.2099940000000001E-8</v>
      </c>
      <c r="M6097" s="1">
        <v>3.6909830000000001E-6</v>
      </c>
      <c r="N6097" s="1">
        <v>2.6460413999999998E-10</v>
      </c>
      <c r="O6097" s="1">
        <v>1.9992312799999999E-10</v>
      </c>
      <c r="P6097" s="1">
        <v>3.6666050000000002E-11</v>
      </c>
      <c r="Q6097" s="1">
        <v>0</v>
      </c>
      <c r="R6097" s="1">
        <v>0</v>
      </c>
      <c r="S6097" s="1">
        <v>0</v>
      </c>
      <c r="T6097" s="1">
        <v>0</v>
      </c>
      <c r="U6097" s="1">
        <v>0</v>
      </c>
      <c r="V6097" s="1">
        <f t="shared" si="381"/>
        <v>0</v>
      </c>
      <c r="W6097" s="1">
        <f t="shared" si="382"/>
        <v>0</v>
      </c>
      <c r="X6097" s="1" t="e">
        <f t="shared" si="383"/>
        <v>#DIV/0!</v>
      </c>
    </row>
    <row r="6098" spans="1:24" hidden="1" x14ac:dyDescent="0.3">
      <c r="A6098" s="18" t="str">
        <f t="shared" si="380"/>
        <v>OFF - Agricultural - Sprayers_1993_25</v>
      </c>
      <c r="B6098" s="1" t="s">
        <v>40</v>
      </c>
      <c r="C6098" s="1">
        <v>2020</v>
      </c>
      <c r="D6098" s="1" t="s">
        <v>118</v>
      </c>
      <c r="E6098" s="1">
        <v>1993</v>
      </c>
      <c r="F6098" s="1">
        <v>25</v>
      </c>
      <c r="G6098" s="1" t="s">
        <v>12</v>
      </c>
      <c r="H6098" s="1">
        <v>2.4090286694673599E-7</v>
      </c>
      <c r="I6098" s="1">
        <v>2.2158245701760801E-7</v>
      </c>
      <c r="J6098" s="1">
        <v>2.6509890999999997E-7</v>
      </c>
      <c r="K6098" s="1">
        <v>6.9226232999999998E-6</v>
      </c>
      <c r="L6098" s="1">
        <v>7.4524849999999999E-8</v>
      </c>
      <c r="M6098" s="1">
        <v>8.269655E-6</v>
      </c>
      <c r="N6098" s="1">
        <v>2.4263612999999999E-9</v>
      </c>
      <c r="O6098" s="1">
        <v>1.8332507599999999E-9</v>
      </c>
      <c r="P6098" s="1">
        <v>2.1318858999999999E-10</v>
      </c>
      <c r="Q6098" s="1">
        <v>0</v>
      </c>
      <c r="R6098" s="1">
        <v>0</v>
      </c>
      <c r="S6098" s="1">
        <v>0</v>
      </c>
      <c r="T6098" s="1">
        <v>0.01</v>
      </c>
      <c r="U6098" s="1">
        <v>0</v>
      </c>
      <c r="V6098" s="1">
        <f t="shared" si="381"/>
        <v>0</v>
      </c>
      <c r="W6098" s="1">
        <f t="shared" si="382"/>
        <v>0</v>
      </c>
      <c r="X6098" s="1">
        <f t="shared" si="383"/>
        <v>0</v>
      </c>
    </row>
    <row r="6099" spans="1:24" hidden="1" x14ac:dyDescent="0.3">
      <c r="A6099" s="18" t="str">
        <f t="shared" si="380"/>
        <v>OFF - Agricultural - Sprayers_1993_25</v>
      </c>
      <c r="B6099" s="1" t="s">
        <v>40</v>
      </c>
      <c r="C6099" s="1">
        <v>2020</v>
      </c>
      <c r="D6099" s="1" t="s">
        <v>118</v>
      </c>
      <c r="E6099" s="1">
        <v>1993</v>
      </c>
      <c r="F6099" s="1">
        <v>25</v>
      </c>
      <c r="G6099" s="1" t="s">
        <v>5</v>
      </c>
      <c r="H6099" s="1">
        <v>1.9845819444444401E-8</v>
      </c>
      <c r="I6099" s="1">
        <v>2.3618165289256199E-8</v>
      </c>
      <c r="J6099" s="1">
        <v>2.857798E-8</v>
      </c>
      <c r="K6099" s="1">
        <v>6.4564849999999995E-8</v>
      </c>
      <c r="L6099" s="1">
        <v>8.3102710000000007E-8</v>
      </c>
      <c r="M6099" s="1">
        <v>7.3384410000000004E-6</v>
      </c>
      <c r="N6099" s="1">
        <v>7.0659770000000003E-9</v>
      </c>
      <c r="O6099" s="1">
        <v>6.5006988399999999E-9</v>
      </c>
      <c r="P6099" s="1">
        <v>9.3110909999999998E-11</v>
      </c>
      <c r="Q6099" s="1">
        <v>0</v>
      </c>
      <c r="R6099" s="1">
        <v>0</v>
      </c>
      <c r="S6099" s="1">
        <v>0</v>
      </c>
      <c r="T6099" s="1">
        <v>0</v>
      </c>
      <c r="U6099" s="1">
        <v>0</v>
      </c>
      <c r="V6099" s="1">
        <f t="shared" si="381"/>
        <v>0</v>
      </c>
      <c r="W6099" s="1">
        <f t="shared" si="382"/>
        <v>0</v>
      </c>
      <c r="X6099" s="1" t="e">
        <f t="shared" si="383"/>
        <v>#DIV/0!</v>
      </c>
    </row>
    <row r="6100" spans="1:24" hidden="1" x14ac:dyDescent="0.3">
      <c r="A6100" s="18" t="str">
        <f t="shared" si="380"/>
        <v>OFF - Agricultural - Sprayers_1993_50</v>
      </c>
      <c r="B6100" s="1" t="s">
        <v>40</v>
      </c>
      <c r="C6100" s="1">
        <v>2020</v>
      </c>
      <c r="D6100" s="1" t="s">
        <v>118</v>
      </c>
      <c r="E6100" s="1">
        <v>1993</v>
      </c>
      <c r="F6100" s="1">
        <v>50</v>
      </c>
      <c r="G6100" s="1" t="s">
        <v>12</v>
      </c>
      <c r="H6100" s="1">
        <v>3.9098223527155897E-9</v>
      </c>
      <c r="I6100" s="1">
        <v>3.5962546000278E-9</v>
      </c>
      <c r="J6100" s="1">
        <v>4.3025210000000001E-9</v>
      </c>
      <c r="K6100" s="1">
        <v>8.8992670000000002E-8</v>
      </c>
      <c r="L6100" s="1">
        <v>7.6436919999999999E-9</v>
      </c>
      <c r="M6100" s="1">
        <v>7.7182609999999998E-7</v>
      </c>
      <c r="N6100" s="1">
        <v>5.3208999E-11</v>
      </c>
      <c r="O6100" s="1">
        <v>4.0202354800000003E-11</v>
      </c>
      <c r="P6100" s="1">
        <v>9.3839990000000006E-12</v>
      </c>
      <c r="Q6100" s="1">
        <v>0</v>
      </c>
      <c r="R6100" s="1">
        <v>0</v>
      </c>
      <c r="S6100" s="1">
        <v>0</v>
      </c>
      <c r="T6100" s="1">
        <v>0</v>
      </c>
      <c r="U6100" s="1">
        <v>0</v>
      </c>
      <c r="V6100" s="1">
        <f t="shared" si="381"/>
        <v>0</v>
      </c>
      <c r="W6100" s="1">
        <f t="shared" si="382"/>
        <v>0</v>
      </c>
      <c r="X6100" s="1" t="e">
        <f t="shared" si="383"/>
        <v>#DIV/0!</v>
      </c>
    </row>
    <row r="6101" spans="1:24" hidden="1" x14ac:dyDescent="0.3">
      <c r="A6101" s="18" t="str">
        <f t="shared" si="380"/>
        <v>OFF - Agricultural - Sprayers_1993_100</v>
      </c>
      <c r="B6101" s="1" t="s">
        <v>40</v>
      </c>
      <c r="C6101" s="1">
        <v>2020</v>
      </c>
      <c r="D6101" s="1" t="s">
        <v>118</v>
      </c>
      <c r="E6101" s="1">
        <v>1993</v>
      </c>
      <c r="F6101" s="1">
        <v>100</v>
      </c>
      <c r="G6101" s="1" t="s">
        <v>12</v>
      </c>
      <c r="H6101" s="1">
        <v>9.4901307569070098E-9</v>
      </c>
      <c r="I6101" s="1">
        <v>8.7290222702030705E-9</v>
      </c>
      <c r="J6101" s="1">
        <v>1.0443310000000001E-8</v>
      </c>
      <c r="K6101" s="1">
        <v>1.52244E-7</v>
      </c>
      <c r="L6101" s="1">
        <v>3.9239860000000001E-8</v>
      </c>
      <c r="M6101" s="1">
        <v>2.650396E-6</v>
      </c>
      <c r="N6101" s="1">
        <v>1.8479196000000001E-10</v>
      </c>
      <c r="O6101" s="1">
        <v>1.3962059200000001E-10</v>
      </c>
      <c r="P6101" s="1">
        <v>2.560653E-11</v>
      </c>
      <c r="Q6101" s="1">
        <v>0</v>
      </c>
      <c r="R6101" s="1">
        <v>0</v>
      </c>
      <c r="S6101" s="1">
        <v>0</v>
      </c>
      <c r="T6101" s="1">
        <v>0</v>
      </c>
      <c r="U6101" s="1">
        <v>0</v>
      </c>
      <c r="V6101" s="1">
        <f t="shared" si="381"/>
        <v>0</v>
      </c>
      <c r="W6101" s="1">
        <f t="shared" si="382"/>
        <v>0</v>
      </c>
      <c r="X6101" s="1" t="e">
        <f t="shared" si="383"/>
        <v>#DIV/0!</v>
      </c>
    </row>
    <row r="6102" spans="1:24" hidden="1" x14ac:dyDescent="0.3">
      <c r="A6102" s="18" t="str">
        <f t="shared" si="380"/>
        <v>OFF - Agricultural - Sprayers_1993_175</v>
      </c>
      <c r="B6102" s="1" t="s">
        <v>40</v>
      </c>
      <c r="C6102" s="1">
        <v>2020</v>
      </c>
      <c r="D6102" s="1" t="s">
        <v>118</v>
      </c>
      <c r="E6102" s="1">
        <v>1993</v>
      </c>
      <c r="F6102" s="1">
        <v>175</v>
      </c>
      <c r="G6102" s="1" t="s">
        <v>12</v>
      </c>
      <c r="H6102" s="1">
        <v>2.2925368875512402E-9</v>
      </c>
      <c r="I6102" s="1">
        <v>2.1086754291696301E-9</v>
      </c>
      <c r="J6102" s="1">
        <v>2.5227969999999999E-9</v>
      </c>
      <c r="K6102" s="1">
        <v>3.1725670000000003E-8</v>
      </c>
      <c r="L6102" s="1">
        <v>2.0119349999999999E-8</v>
      </c>
      <c r="M6102" s="1">
        <v>1.1967360000000001E-6</v>
      </c>
      <c r="N6102" s="1">
        <v>8.5793220000000006E-11</v>
      </c>
      <c r="O6102" s="1">
        <v>6.4821544000000002E-11</v>
      </c>
      <c r="P6102" s="1">
        <v>1.188832E-11</v>
      </c>
      <c r="Q6102" s="1">
        <v>0</v>
      </c>
      <c r="R6102" s="1">
        <v>0</v>
      </c>
      <c r="S6102" s="1">
        <v>0</v>
      </c>
      <c r="T6102" s="1">
        <v>0</v>
      </c>
      <c r="U6102" s="1">
        <v>0</v>
      </c>
      <c r="V6102" s="1">
        <f t="shared" si="381"/>
        <v>0</v>
      </c>
      <c r="W6102" s="1">
        <f t="shared" si="382"/>
        <v>0</v>
      </c>
      <c r="X6102" s="1" t="e">
        <f t="shared" si="383"/>
        <v>#DIV/0!</v>
      </c>
    </row>
    <row r="6103" spans="1:24" hidden="1" x14ac:dyDescent="0.3">
      <c r="A6103" s="18" t="str">
        <f t="shared" si="380"/>
        <v>OFF - Agricultural - Sprayers_1995_25</v>
      </c>
      <c r="B6103" s="1" t="s">
        <v>40</v>
      </c>
      <c r="C6103" s="1">
        <v>2020</v>
      </c>
      <c r="D6103" s="1" t="s">
        <v>118</v>
      </c>
      <c r="E6103" s="1">
        <v>1995</v>
      </c>
      <c r="F6103" s="1">
        <v>25</v>
      </c>
      <c r="G6103" s="1" t="s">
        <v>12</v>
      </c>
      <c r="H6103" s="1">
        <v>3.5342290667633501E-7</v>
      </c>
      <c r="I6103" s="1">
        <v>3.2507838956089302E-7</v>
      </c>
      <c r="J6103" s="1">
        <v>3.8892035000000002E-7</v>
      </c>
      <c r="K6103" s="1">
        <v>1.015602E-5</v>
      </c>
      <c r="L6103" s="1">
        <v>1.0933369000000001E-7</v>
      </c>
      <c r="M6103" s="1">
        <v>1.2132217E-5</v>
      </c>
      <c r="N6103" s="1">
        <v>3.5596578600000001E-9</v>
      </c>
      <c r="O6103" s="1">
        <v>2.6895192720000002E-9</v>
      </c>
      <c r="P6103" s="1">
        <v>3.1276399E-10</v>
      </c>
      <c r="Q6103" s="1">
        <v>0</v>
      </c>
      <c r="R6103" s="1">
        <v>0</v>
      </c>
      <c r="S6103" s="1">
        <v>0</v>
      </c>
      <c r="T6103" s="1">
        <v>0.01</v>
      </c>
      <c r="U6103" s="1">
        <v>0</v>
      </c>
      <c r="V6103" s="1">
        <f t="shared" si="381"/>
        <v>0</v>
      </c>
      <c r="W6103" s="1">
        <f t="shared" si="382"/>
        <v>0</v>
      </c>
      <c r="X6103" s="1">
        <f t="shared" si="383"/>
        <v>0</v>
      </c>
    </row>
    <row r="6104" spans="1:24" hidden="1" x14ac:dyDescent="0.3">
      <c r="A6104" s="18" t="str">
        <f t="shared" si="380"/>
        <v>OFF - Agricultural - Sprayers_1995_25</v>
      </c>
      <c r="B6104" s="1" t="s">
        <v>40</v>
      </c>
      <c r="C6104" s="1">
        <v>2020</v>
      </c>
      <c r="D6104" s="1" t="s">
        <v>118</v>
      </c>
      <c r="E6104" s="1">
        <v>1995</v>
      </c>
      <c r="F6104" s="1">
        <v>25</v>
      </c>
      <c r="G6104" s="1" t="s">
        <v>5</v>
      </c>
      <c r="H6104" s="1">
        <v>6.3772250000000004E-8</v>
      </c>
      <c r="I6104" s="1">
        <v>7.5894247933884199E-8</v>
      </c>
      <c r="J6104" s="1">
        <v>9.1832039999999998E-8</v>
      </c>
      <c r="K6104" s="1">
        <v>2.074716E-7</v>
      </c>
      <c r="L6104" s="1">
        <v>2.7220940000000002E-7</v>
      </c>
      <c r="M6104" s="1">
        <v>2.3581229999999999E-5</v>
      </c>
      <c r="N6104" s="1">
        <v>2.5228549999999999E-8</v>
      </c>
      <c r="O6104" s="1">
        <v>2.3210265999999999E-8</v>
      </c>
      <c r="P6104" s="1">
        <v>2.992011E-10</v>
      </c>
      <c r="Q6104" s="1">
        <v>0</v>
      </c>
      <c r="R6104" s="1">
        <v>0</v>
      </c>
      <c r="S6104" s="1">
        <v>0</v>
      </c>
      <c r="T6104" s="1">
        <v>0.01</v>
      </c>
      <c r="U6104" s="1">
        <v>0</v>
      </c>
      <c r="V6104" s="1">
        <f t="shared" si="381"/>
        <v>0</v>
      </c>
      <c r="W6104" s="1">
        <f t="shared" si="382"/>
        <v>0</v>
      </c>
      <c r="X6104" s="1">
        <f t="shared" si="383"/>
        <v>0</v>
      </c>
    </row>
    <row r="6105" spans="1:24" hidden="1" x14ac:dyDescent="0.3">
      <c r="A6105" s="18" t="str">
        <f t="shared" si="380"/>
        <v>OFF - Agricultural - Sprayers_1996_25</v>
      </c>
      <c r="B6105" s="1" t="s">
        <v>40</v>
      </c>
      <c r="C6105" s="1">
        <v>2020</v>
      </c>
      <c r="D6105" s="1" t="s">
        <v>118</v>
      </c>
      <c r="E6105" s="1">
        <v>1996</v>
      </c>
      <c r="F6105" s="1">
        <v>25</v>
      </c>
      <c r="G6105" s="1" t="s">
        <v>12</v>
      </c>
      <c r="H6105" s="1">
        <v>1.6912265922963401E-6</v>
      </c>
      <c r="I6105" s="1">
        <v>1.55559021959418E-6</v>
      </c>
      <c r="J6105" s="1">
        <v>1.8610916999999901E-6</v>
      </c>
      <c r="K6105" s="1">
        <v>5.1961576999999998E-5</v>
      </c>
      <c r="L6105" s="1">
        <v>5.0113575000000004E-7</v>
      </c>
      <c r="M6105" s="1">
        <v>4.9347615000000003E-5</v>
      </c>
      <c r="N6105" s="1">
        <v>1.44788589E-8</v>
      </c>
      <c r="O6105" s="1">
        <v>1.093958228E-8</v>
      </c>
      <c r="P6105" s="1">
        <v>1.2721624E-9</v>
      </c>
      <c r="Q6105" s="1">
        <v>1.2786811206722801E-9</v>
      </c>
      <c r="R6105" s="1">
        <v>3.65</v>
      </c>
      <c r="S6105" s="1">
        <v>3.65</v>
      </c>
      <c r="T6105" s="1">
        <v>0.06</v>
      </c>
      <c r="U6105" s="1">
        <v>62.05</v>
      </c>
      <c r="V6105" s="1">
        <f t="shared" si="381"/>
        <v>8.3012218171122907</v>
      </c>
      <c r="W6105" s="1">
        <f t="shared" si="382"/>
        <v>2.6742512062850299</v>
      </c>
      <c r="X6105" s="1">
        <f t="shared" si="383"/>
        <v>60.833333333333336</v>
      </c>
    </row>
    <row r="6106" spans="1:24" hidden="1" x14ac:dyDescent="0.3">
      <c r="A6106" s="18" t="str">
        <f t="shared" si="380"/>
        <v>OFF - Agricultural - Sprayers_1996_25</v>
      </c>
      <c r="B6106" s="1" t="s">
        <v>40</v>
      </c>
      <c r="C6106" s="1">
        <v>2020</v>
      </c>
      <c r="D6106" s="1" t="s">
        <v>118</v>
      </c>
      <c r="E6106" s="1">
        <v>1996</v>
      </c>
      <c r="F6106" s="1">
        <v>25</v>
      </c>
      <c r="G6106" s="1" t="s">
        <v>5</v>
      </c>
      <c r="H6106" s="1">
        <v>1.29646597222222E-7</v>
      </c>
      <c r="I6106" s="1">
        <v>1.5429016528925601E-7</v>
      </c>
      <c r="J6106" s="1">
        <v>1.8669110000000001E-7</v>
      </c>
      <c r="K6106" s="1">
        <v>4.217822E-7</v>
      </c>
      <c r="L6106" s="1">
        <v>5.5339170000000003E-7</v>
      </c>
      <c r="M6106" s="1">
        <v>4.7939760000000002E-5</v>
      </c>
      <c r="N6106" s="1">
        <v>5.1288709999999997E-8</v>
      </c>
      <c r="O6106" s="1">
        <v>4.7185613199999999E-8</v>
      </c>
      <c r="P6106" s="1">
        <v>6.0826469999999997E-10</v>
      </c>
      <c r="Q6106" s="1">
        <v>0</v>
      </c>
      <c r="R6106" s="1">
        <v>0</v>
      </c>
      <c r="S6106" s="1">
        <v>3.65</v>
      </c>
      <c r="T6106" s="1">
        <v>0.03</v>
      </c>
      <c r="U6106" s="1">
        <v>69.349999999999994</v>
      </c>
      <c r="V6106" s="1">
        <f t="shared" si="381"/>
        <v>0.73668254464468808</v>
      </c>
      <c r="W6106" s="1">
        <f t="shared" si="382"/>
        <v>2.6422552920139895</v>
      </c>
      <c r="X6106" s="1">
        <f t="shared" si="383"/>
        <v>121.66666666666667</v>
      </c>
    </row>
    <row r="6107" spans="1:24" hidden="1" x14ac:dyDescent="0.3">
      <c r="A6107" s="18" t="str">
        <f t="shared" si="380"/>
        <v>OFF - Agricultural - Sprayers_1996_50</v>
      </c>
      <c r="B6107" s="1" t="s">
        <v>40</v>
      </c>
      <c r="C6107" s="1">
        <v>2020</v>
      </c>
      <c r="D6107" s="1" t="s">
        <v>118</v>
      </c>
      <c r="E6107" s="1">
        <v>1996</v>
      </c>
      <c r="F6107" s="1">
        <v>50</v>
      </c>
      <c r="G6107" s="1" t="s">
        <v>12</v>
      </c>
      <c r="H6107" s="1">
        <v>3.2681902404403999E-8</v>
      </c>
      <c r="I6107" s="1">
        <v>3.0060813831570801E-8</v>
      </c>
      <c r="J6107" s="1">
        <v>3.5964439999999998E-8</v>
      </c>
      <c r="K6107" s="1">
        <v>7.5003730000000001E-7</v>
      </c>
      <c r="L6107" s="1">
        <v>6.5192740000000003E-8</v>
      </c>
      <c r="M6107" s="1">
        <v>6.5908009999999999E-6</v>
      </c>
      <c r="N6107" s="1">
        <v>4.5436382999999899E-10</v>
      </c>
      <c r="O6107" s="1">
        <v>3.4329711600000001E-10</v>
      </c>
      <c r="P6107" s="1">
        <v>8.0132119999999995E-11</v>
      </c>
      <c r="Q6107" s="1">
        <v>0</v>
      </c>
      <c r="R6107" s="1">
        <v>0</v>
      </c>
      <c r="S6107" s="1">
        <v>0</v>
      </c>
      <c r="T6107" s="1">
        <v>0</v>
      </c>
      <c r="U6107" s="1">
        <v>0</v>
      </c>
      <c r="V6107" s="1">
        <f t="shared" si="381"/>
        <v>0</v>
      </c>
      <c r="W6107" s="1">
        <f t="shared" si="382"/>
        <v>0</v>
      </c>
      <c r="X6107" s="1" t="e">
        <f t="shared" si="383"/>
        <v>#DIV/0!</v>
      </c>
    </row>
    <row r="6108" spans="1:24" hidden="1" x14ac:dyDescent="0.3">
      <c r="A6108" s="18" t="str">
        <f t="shared" si="380"/>
        <v>OFF - Agricultural - Sprayers_1996_100</v>
      </c>
      <c r="B6108" s="1" t="s">
        <v>40</v>
      </c>
      <c r="C6108" s="1">
        <v>2020</v>
      </c>
      <c r="D6108" s="1" t="s">
        <v>118</v>
      </c>
      <c r="E6108" s="1">
        <v>1996</v>
      </c>
      <c r="F6108" s="1">
        <v>100</v>
      </c>
      <c r="G6108" s="1" t="s">
        <v>12</v>
      </c>
      <c r="H6108" s="1">
        <v>7.9331266885306604E-8</v>
      </c>
      <c r="I6108" s="1">
        <v>7.2968899281104997E-8</v>
      </c>
      <c r="J6108" s="1">
        <v>8.7299219999999997E-8</v>
      </c>
      <c r="K6108" s="1">
        <v>1.2817609999999999E-6</v>
      </c>
      <c r="L6108" s="1">
        <v>3.3466769999999999E-7</v>
      </c>
      <c r="M6108" s="1">
        <v>2.2631880000000001E-5</v>
      </c>
      <c r="N6108" s="1">
        <v>1.5779493000000001E-9</v>
      </c>
      <c r="O6108" s="1">
        <v>1.1922283600000001E-9</v>
      </c>
      <c r="P6108" s="1">
        <v>2.1865550000000001E-10</v>
      </c>
      <c r="Q6108" s="1">
        <v>0</v>
      </c>
      <c r="R6108" s="1">
        <v>0</v>
      </c>
      <c r="S6108" s="1">
        <v>0</v>
      </c>
      <c r="T6108" s="1">
        <v>0</v>
      </c>
      <c r="U6108" s="1">
        <v>0</v>
      </c>
      <c r="V6108" s="1">
        <f t="shared" si="381"/>
        <v>0</v>
      </c>
      <c r="W6108" s="1">
        <f t="shared" si="382"/>
        <v>0</v>
      </c>
      <c r="X6108" s="1" t="e">
        <f t="shared" si="383"/>
        <v>#DIV/0!</v>
      </c>
    </row>
    <row r="6109" spans="1:24" hidden="1" x14ac:dyDescent="0.3">
      <c r="A6109" s="18" t="str">
        <f t="shared" si="380"/>
        <v>OFF - Agricultural - Sprayers_1996_175</v>
      </c>
      <c r="B6109" s="1" t="s">
        <v>40</v>
      </c>
      <c r="C6109" s="1">
        <v>2020</v>
      </c>
      <c r="D6109" s="1" t="s">
        <v>118</v>
      </c>
      <c r="E6109" s="1">
        <v>1996</v>
      </c>
      <c r="F6109" s="1">
        <v>175</v>
      </c>
      <c r="G6109" s="1" t="s">
        <v>12</v>
      </c>
      <c r="H6109" s="1">
        <v>1.9462078316017502E-8</v>
      </c>
      <c r="I6109" s="1">
        <v>1.7901219635072901E-8</v>
      </c>
      <c r="J6109" s="1">
        <v>2.1416830000000001E-8</v>
      </c>
      <c r="K6109" s="1">
        <v>2.685717E-7</v>
      </c>
      <c r="L6109" s="1">
        <v>1.7140839999999999E-7</v>
      </c>
      <c r="M6109" s="1">
        <v>1.021924E-5</v>
      </c>
      <c r="N6109" s="1">
        <v>7.3261079999999996E-10</v>
      </c>
      <c r="O6109" s="1">
        <v>5.5352816000000002E-10</v>
      </c>
      <c r="P6109" s="1">
        <v>1.0151750000000001E-10</v>
      </c>
      <c r="Q6109" s="1">
        <v>0</v>
      </c>
      <c r="R6109" s="1">
        <v>0</v>
      </c>
      <c r="S6109" s="1">
        <v>0</v>
      </c>
      <c r="T6109" s="1">
        <v>0</v>
      </c>
      <c r="U6109" s="1">
        <v>0</v>
      </c>
      <c r="V6109" s="1">
        <f t="shared" si="381"/>
        <v>0</v>
      </c>
      <c r="W6109" s="1">
        <f t="shared" si="382"/>
        <v>0</v>
      </c>
      <c r="X6109" s="1" t="e">
        <f t="shared" si="383"/>
        <v>#DIV/0!</v>
      </c>
    </row>
    <row r="6110" spans="1:24" hidden="1" x14ac:dyDescent="0.3">
      <c r="A6110" s="18" t="str">
        <f t="shared" si="380"/>
        <v>OFF - Agricultural - Sprayers_1997_25</v>
      </c>
      <c r="B6110" s="1" t="s">
        <v>40</v>
      </c>
      <c r="C6110" s="1">
        <v>2020</v>
      </c>
      <c r="D6110" s="1" t="s">
        <v>118</v>
      </c>
      <c r="E6110" s="1">
        <v>1997</v>
      </c>
      <c r="F6110" s="1">
        <v>25</v>
      </c>
      <c r="G6110" s="1" t="s">
        <v>12</v>
      </c>
      <c r="H6110" s="1">
        <v>2.4788663433411498E-6</v>
      </c>
      <c r="I6110" s="1">
        <v>2.2800612626051901E-6</v>
      </c>
      <c r="J6110" s="1">
        <v>2.7278411999999999E-6</v>
      </c>
      <c r="K6110" s="1">
        <v>5.5762629E-5</v>
      </c>
      <c r="L6110" s="1">
        <v>4.9282033999999995E-7</v>
      </c>
      <c r="M6110" s="1">
        <v>8.2013950000000001E-5</v>
      </c>
      <c r="N6110" s="1">
        <v>6.1877136600000001E-7</v>
      </c>
      <c r="O6110" s="1">
        <v>4.6751614320000002E-7</v>
      </c>
      <c r="P6110" s="1">
        <v>2.1142887000000001E-9</v>
      </c>
      <c r="Q6110" s="1">
        <v>2.5573622413445701E-9</v>
      </c>
      <c r="R6110" s="1">
        <v>7.3</v>
      </c>
      <c r="S6110" s="1">
        <v>10.95</v>
      </c>
      <c r="T6110" s="1">
        <v>0.1</v>
      </c>
      <c r="U6110" s="1">
        <v>149.65</v>
      </c>
      <c r="V6110" s="1">
        <f t="shared" si="381"/>
        <v>5.0449677651233191</v>
      </c>
      <c r="W6110" s="1">
        <f t="shared" si="382"/>
        <v>1.0904368097795403</v>
      </c>
      <c r="X6110" s="1">
        <f t="shared" si="383"/>
        <v>109.49999999999999</v>
      </c>
    </row>
    <row r="6111" spans="1:24" hidden="1" x14ac:dyDescent="0.3">
      <c r="A6111" s="18" t="str">
        <f t="shared" si="380"/>
        <v>OFF - Agricultural - Sprayers_1997_25</v>
      </c>
      <c r="B6111" s="1" t="s">
        <v>40</v>
      </c>
      <c r="C6111" s="1">
        <v>2020</v>
      </c>
      <c r="D6111" s="1" t="s">
        <v>118</v>
      </c>
      <c r="E6111" s="1">
        <v>1997</v>
      </c>
      <c r="F6111" s="1">
        <v>25</v>
      </c>
      <c r="G6111" s="1" t="s">
        <v>5</v>
      </c>
      <c r="H6111" s="1">
        <v>1.26846041666666E-7</v>
      </c>
      <c r="I6111" s="1">
        <v>1.5095727272727199E-7</v>
      </c>
      <c r="J6111" s="1">
        <v>1.826583E-7</v>
      </c>
      <c r="K6111" s="1">
        <v>4.1267089999999998E-7</v>
      </c>
      <c r="L6111" s="1">
        <v>5.4143739999999995E-7</v>
      </c>
      <c r="M6111" s="1">
        <v>4.6904180000000003E-5</v>
      </c>
      <c r="N6111" s="1">
        <v>5.018078E-8</v>
      </c>
      <c r="O6111" s="1">
        <v>4.61663176E-8</v>
      </c>
      <c r="P6111" s="1">
        <v>5.9512509999999998E-10</v>
      </c>
      <c r="Q6111" s="1">
        <v>0</v>
      </c>
      <c r="R6111" s="1">
        <v>0</v>
      </c>
      <c r="S6111" s="1">
        <v>3.65</v>
      </c>
      <c r="T6111" s="1">
        <v>0.03</v>
      </c>
      <c r="U6111" s="1">
        <v>69.349999999999994</v>
      </c>
      <c r="V6111" s="1">
        <f t="shared" si="381"/>
        <v>0.72076912742210175</v>
      </c>
      <c r="W6111" s="1">
        <f t="shared" si="382"/>
        <v>2.5851776155014528</v>
      </c>
      <c r="X6111" s="1">
        <f t="shared" si="383"/>
        <v>121.66666666666667</v>
      </c>
    </row>
    <row r="6112" spans="1:24" hidden="1" x14ac:dyDescent="0.3">
      <c r="A6112" s="18" t="str">
        <f t="shared" si="380"/>
        <v>OFF - Agricultural - Sprayers_1997_50</v>
      </c>
      <c r="B6112" s="1" t="s">
        <v>40</v>
      </c>
      <c r="C6112" s="1">
        <v>2020</v>
      </c>
      <c r="D6112" s="1" t="s">
        <v>118</v>
      </c>
      <c r="E6112" s="1">
        <v>1997</v>
      </c>
      <c r="F6112" s="1">
        <v>50</v>
      </c>
      <c r="G6112" s="1" t="s">
        <v>12</v>
      </c>
      <c r="H6112" s="1">
        <v>1.003766678571E-7</v>
      </c>
      <c r="I6112" s="1">
        <v>9.2326459094961194E-8</v>
      </c>
      <c r="J6112" s="1">
        <v>1.104584E-7</v>
      </c>
      <c r="K6112" s="1">
        <v>2.3100899999999998E-6</v>
      </c>
      <c r="L6112" s="1">
        <v>2.0159709999999999E-7</v>
      </c>
      <c r="M6112" s="1">
        <v>2.038908E-5</v>
      </c>
      <c r="N6112" s="1">
        <v>1.4056047E-9</v>
      </c>
      <c r="O6112" s="1">
        <v>1.0620124400000001E-9</v>
      </c>
      <c r="P6112" s="1">
        <v>2.4789399999999999E-10</v>
      </c>
      <c r="Q6112" s="1">
        <v>0</v>
      </c>
      <c r="R6112" s="1">
        <v>0</v>
      </c>
      <c r="S6112" s="1">
        <v>0</v>
      </c>
      <c r="T6112" s="1">
        <v>0.01</v>
      </c>
      <c r="U6112" s="1">
        <v>0</v>
      </c>
      <c r="V6112" s="1">
        <f t="shared" si="381"/>
        <v>0</v>
      </c>
      <c r="W6112" s="1">
        <f t="shared" si="382"/>
        <v>0</v>
      </c>
      <c r="X6112" s="1">
        <f t="shared" si="383"/>
        <v>0</v>
      </c>
    </row>
    <row r="6113" spans="1:24" hidden="1" x14ac:dyDescent="0.3">
      <c r="A6113" s="18" t="str">
        <f t="shared" si="380"/>
        <v>OFF - Agricultural - Sprayers_1997_100</v>
      </c>
      <c r="B6113" s="1" t="s">
        <v>40</v>
      </c>
      <c r="C6113" s="1">
        <v>2020</v>
      </c>
      <c r="D6113" s="1" t="s">
        <v>118</v>
      </c>
      <c r="E6113" s="1">
        <v>1997</v>
      </c>
      <c r="F6113" s="1">
        <v>100</v>
      </c>
      <c r="G6113" s="1" t="s">
        <v>12</v>
      </c>
      <c r="H6113" s="1">
        <v>2.43656304438501E-7</v>
      </c>
      <c r="I6113" s="1">
        <v>2.24115068822533E-7</v>
      </c>
      <c r="J6113" s="1">
        <v>2.6812889999999999E-7</v>
      </c>
      <c r="K6113" s="1">
        <v>3.9463580000000001E-6</v>
      </c>
      <c r="L6113" s="1">
        <v>1.0348940000000001E-6</v>
      </c>
      <c r="M6113" s="1">
        <v>7.0012779999999993E-5</v>
      </c>
      <c r="N6113" s="1">
        <v>4.8814596000000001E-9</v>
      </c>
      <c r="O6113" s="1">
        <v>3.6882139200000001E-9</v>
      </c>
      <c r="P6113" s="1">
        <v>6.7642109999999996E-10</v>
      </c>
      <c r="Q6113" s="1">
        <v>1.2786811206722801E-9</v>
      </c>
      <c r="R6113" s="1">
        <v>3.65</v>
      </c>
      <c r="S6113" s="1">
        <v>0</v>
      </c>
      <c r="T6113" s="1">
        <v>0.01</v>
      </c>
      <c r="U6113" s="1">
        <v>0</v>
      </c>
      <c r="V6113" s="1">
        <f t="shared" si="381"/>
        <v>0</v>
      </c>
      <c r="W6113" s="1">
        <f t="shared" si="382"/>
        <v>0</v>
      </c>
      <c r="X6113" s="1">
        <f t="shared" si="383"/>
        <v>0</v>
      </c>
    </row>
    <row r="6114" spans="1:24" hidden="1" x14ac:dyDescent="0.3">
      <c r="A6114" s="18" t="str">
        <f t="shared" si="380"/>
        <v>OFF - Agricultural - Sprayers_1997_175</v>
      </c>
      <c r="B6114" s="1" t="s">
        <v>40</v>
      </c>
      <c r="C6114" s="1">
        <v>2020</v>
      </c>
      <c r="D6114" s="1" t="s">
        <v>118</v>
      </c>
      <c r="E6114" s="1">
        <v>1997</v>
      </c>
      <c r="F6114" s="1">
        <v>175</v>
      </c>
      <c r="G6114" s="1" t="s">
        <v>12</v>
      </c>
      <c r="H6114" s="1">
        <v>6.0089128066162595E-8</v>
      </c>
      <c r="I6114" s="1">
        <v>5.5269979995256402E-8</v>
      </c>
      <c r="J6114" s="1">
        <v>6.6124420000000005E-8</v>
      </c>
      <c r="K6114" s="1">
        <v>8.2842879999999995E-7</v>
      </c>
      <c r="L6114" s="1">
        <v>5.2985480000000004E-7</v>
      </c>
      <c r="M6114" s="1">
        <v>3.1613889999999998E-5</v>
      </c>
      <c r="N6114" s="1">
        <v>2.2663790999999999E-9</v>
      </c>
      <c r="O6114" s="1">
        <v>1.7123753200000001E-9</v>
      </c>
      <c r="P6114" s="1">
        <v>3.1405089999999999E-10</v>
      </c>
      <c r="Q6114" s="1">
        <v>0</v>
      </c>
      <c r="R6114" s="1">
        <v>0</v>
      </c>
      <c r="S6114" s="1">
        <v>0</v>
      </c>
      <c r="T6114" s="1">
        <v>0</v>
      </c>
      <c r="U6114" s="1">
        <v>0</v>
      </c>
      <c r="V6114" s="1">
        <f t="shared" si="381"/>
        <v>0</v>
      </c>
      <c r="W6114" s="1">
        <f t="shared" si="382"/>
        <v>0</v>
      </c>
      <c r="X6114" s="1" t="e">
        <f t="shared" si="383"/>
        <v>#DIV/0!</v>
      </c>
    </row>
    <row r="6115" spans="1:24" hidden="1" x14ac:dyDescent="0.3">
      <c r="A6115" s="18" t="str">
        <f t="shared" si="380"/>
        <v>OFF - Agricultural - Sprayers_1998_25</v>
      </c>
      <c r="B6115" s="1" t="s">
        <v>40</v>
      </c>
      <c r="C6115" s="1">
        <v>2020</v>
      </c>
      <c r="D6115" s="1" t="s">
        <v>118</v>
      </c>
      <c r="E6115" s="1">
        <v>1998</v>
      </c>
      <c r="F6115" s="1">
        <v>25</v>
      </c>
      <c r="G6115" s="1" t="s">
        <v>12</v>
      </c>
      <c r="H6115" s="1">
        <v>1.04831062875815E-5</v>
      </c>
      <c r="I6115" s="1">
        <v>9.64236116331754E-6</v>
      </c>
      <c r="J6115" s="1">
        <v>1.1536019E-5</v>
      </c>
      <c r="K6115" s="1">
        <v>2.7197454999999999E-4</v>
      </c>
      <c r="L6115" s="1">
        <v>2.0841334000000001E-6</v>
      </c>
      <c r="M6115" s="1">
        <v>3.4683636000000002E-4</v>
      </c>
      <c r="N6115" s="1">
        <v>2.6167797899999998E-6</v>
      </c>
      <c r="O6115" s="1">
        <v>1.977122508E-6</v>
      </c>
      <c r="P6115" s="1">
        <v>8.9413110000000003E-9</v>
      </c>
      <c r="Q6115" s="1">
        <v>1.02294489653783E-8</v>
      </c>
      <c r="R6115" s="1">
        <v>29.2</v>
      </c>
      <c r="S6115" s="1">
        <v>36.5</v>
      </c>
      <c r="T6115" s="1">
        <v>0.39</v>
      </c>
      <c r="U6115" s="1">
        <v>511</v>
      </c>
      <c r="V6115" s="1">
        <f t="shared" si="381"/>
        <v>6.2481449320930862</v>
      </c>
      <c r="W6115" s="1">
        <f t="shared" si="382"/>
        <v>1.35049572614594</v>
      </c>
      <c r="X6115" s="1">
        <f t="shared" si="383"/>
        <v>93.589743589743591</v>
      </c>
    </row>
    <row r="6116" spans="1:24" hidden="1" x14ac:dyDescent="0.3">
      <c r="A6116" s="18" t="str">
        <f t="shared" si="380"/>
        <v>OFF - Agricultural - Sprayers_1998_25</v>
      </c>
      <c r="B6116" s="1" t="s">
        <v>40</v>
      </c>
      <c r="C6116" s="1">
        <v>2020</v>
      </c>
      <c r="D6116" s="1" t="s">
        <v>118</v>
      </c>
      <c r="E6116" s="1">
        <v>1998</v>
      </c>
      <c r="F6116" s="1">
        <v>25</v>
      </c>
      <c r="G6116" s="1" t="s">
        <v>5</v>
      </c>
      <c r="H6116" s="1">
        <v>8.8662152777777706E-8</v>
      </c>
      <c r="I6116" s="1">
        <v>1.05515289256198E-7</v>
      </c>
      <c r="J6116" s="1">
        <v>1.276735E-7</v>
      </c>
      <c r="K6116" s="1">
        <v>2.8844649999999997E-7</v>
      </c>
      <c r="L6116" s="1">
        <v>3.7845099999999998E-7</v>
      </c>
      <c r="M6116" s="1">
        <v>3.278483E-5</v>
      </c>
      <c r="N6116" s="1">
        <v>3.5075089999999997E-8</v>
      </c>
      <c r="O6116" s="1">
        <v>3.2269082799999903E-8</v>
      </c>
      <c r="P6116" s="1">
        <v>4.1597730000000001E-10</v>
      </c>
      <c r="Q6116" s="1">
        <v>0</v>
      </c>
      <c r="R6116" s="1">
        <v>0</v>
      </c>
      <c r="S6116" s="1">
        <v>3.65</v>
      </c>
      <c r="T6116" s="1">
        <v>0.02</v>
      </c>
      <c r="U6116" s="1">
        <v>69.349999999999994</v>
      </c>
      <c r="V6116" s="1">
        <f t="shared" si="381"/>
        <v>0.503799264473204</v>
      </c>
      <c r="W6116" s="1">
        <f t="shared" si="382"/>
        <v>1.8069735370407367</v>
      </c>
      <c r="X6116" s="1">
        <f t="shared" si="383"/>
        <v>182.5</v>
      </c>
    </row>
    <row r="6117" spans="1:24" hidden="1" x14ac:dyDescent="0.3">
      <c r="A6117" s="18" t="str">
        <f t="shared" si="380"/>
        <v>OFF - Agricultural - Sprayers_1998_50</v>
      </c>
      <c r="B6117" s="1" t="s">
        <v>40</v>
      </c>
      <c r="C6117" s="1">
        <v>2020</v>
      </c>
      <c r="D6117" s="1" t="s">
        <v>118</v>
      </c>
      <c r="E6117" s="1">
        <v>1998</v>
      </c>
      <c r="F6117" s="1">
        <v>50</v>
      </c>
      <c r="G6117" s="1" t="s">
        <v>12</v>
      </c>
      <c r="H6117" s="1">
        <v>5.5988310119870295E-7</v>
      </c>
      <c r="I6117" s="1">
        <v>5.1498047648256701E-7</v>
      </c>
      <c r="J6117" s="1">
        <v>6.1611720000000005E-7</v>
      </c>
      <c r="K6117" s="1">
        <v>1.381593E-5</v>
      </c>
      <c r="L6117" s="1">
        <v>1.0844900000000001E-6</v>
      </c>
      <c r="M6117" s="1">
        <v>9.7372849999999994E-5</v>
      </c>
      <c r="N6117" s="1">
        <v>6.7127957999999997E-9</v>
      </c>
      <c r="O6117" s="1">
        <v>5.0718901600000002E-9</v>
      </c>
      <c r="P6117" s="1">
        <v>1.183876E-9</v>
      </c>
      <c r="Q6117" s="1">
        <v>1.2786811206722801E-9</v>
      </c>
      <c r="R6117" s="1">
        <v>3.65</v>
      </c>
      <c r="S6117" s="1">
        <v>3.65</v>
      </c>
      <c r="T6117" s="1">
        <v>0.03</v>
      </c>
      <c r="U6117" s="1">
        <v>120.45</v>
      </c>
      <c r="V6117" s="1">
        <f t="shared" si="381"/>
        <v>1.4157043323118597</v>
      </c>
      <c r="W6117" s="1">
        <f t="shared" si="382"/>
        <v>2.9813114505533336</v>
      </c>
      <c r="X6117" s="1">
        <f t="shared" si="383"/>
        <v>121.66666666666667</v>
      </c>
    </row>
    <row r="6118" spans="1:24" hidden="1" x14ac:dyDescent="0.3">
      <c r="A6118" s="18" t="str">
        <f t="shared" si="380"/>
        <v>OFF - Agricultural - Sprayers_1998_100</v>
      </c>
      <c r="B6118" s="1" t="s">
        <v>40</v>
      </c>
      <c r="C6118" s="1">
        <v>2020</v>
      </c>
      <c r="D6118" s="1" t="s">
        <v>118</v>
      </c>
      <c r="E6118" s="1">
        <v>1998</v>
      </c>
      <c r="F6118" s="1">
        <v>100</v>
      </c>
      <c r="G6118" s="1" t="s">
        <v>12</v>
      </c>
      <c r="H6118" s="1">
        <v>1.3591075925153499E-6</v>
      </c>
      <c r="I6118" s="1">
        <v>1.25010716359561E-6</v>
      </c>
      <c r="J6118" s="1">
        <v>1.4956149999999999E-6</v>
      </c>
      <c r="K6118" s="1">
        <v>2.359355E-5</v>
      </c>
      <c r="L6118" s="1">
        <v>5.5672120000000002E-6</v>
      </c>
      <c r="M6118" s="1">
        <v>3.3436309999999999E-4</v>
      </c>
      <c r="N6118" s="1">
        <v>2.3312601E-8</v>
      </c>
      <c r="O6118" s="1">
        <v>1.76139652E-8</v>
      </c>
      <c r="P6118" s="1">
        <v>3.2304139999999998E-9</v>
      </c>
      <c r="Q6118" s="1">
        <v>5.1147244826891501E-9</v>
      </c>
      <c r="R6118" s="1">
        <v>14.6</v>
      </c>
      <c r="S6118" s="1">
        <v>3.65</v>
      </c>
      <c r="T6118" s="1">
        <v>0.05</v>
      </c>
      <c r="U6118" s="1">
        <v>248.2</v>
      </c>
      <c r="V6118" s="1">
        <f t="shared" si="381"/>
        <v>1.6677619737920899</v>
      </c>
      <c r="W6118" s="1">
        <f t="shared" si="382"/>
        <v>7.4271908393307067</v>
      </c>
      <c r="X6118" s="1">
        <f t="shared" si="383"/>
        <v>73</v>
      </c>
    </row>
    <row r="6119" spans="1:24" hidden="1" x14ac:dyDescent="0.3">
      <c r="A6119" s="18" t="str">
        <f t="shared" si="380"/>
        <v>OFF - Agricultural - Sprayers_1998_175</v>
      </c>
      <c r="B6119" s="1" t="s">
        <v>40</v>
      </c>
      <c r="C6119" s="1">
        <v>2020</v>
      </c>
      <c r="D6119" s="1" t="s">
        <v>118</v>
      </c>
      <c r="E6119" s="1">
        <v>1998</v>
      </c>
      <c r="F6119" s="1">
        <v>175</v>
      </c>
      <c r="G6119" s="1" t="s">
        <v>12</v>
      </c>
      <c r="H6119" s="1">
        <v>3.3694789079630899E-7</v>
      </c>
      <c r="I6119" s="1">
        <v>3.0992466995444499E-7</v>
      </c>
      <c r="J6119" s="1">
        <v>3.7079060000000001E-7</v>
      </c>
      <c r="K6119" s="1">
        <v>4.9620369999999996E-6</v>
      </c>
      <c r="L6119" s="1">
        <v>2.8492950000000001E-6</v>
      </c>
      <c r="M6119" s="1">
        <v>1.5097949999999999E-4</v>
      </c>
      <c r="N6119" s="1">
        <v>1.0823616E-8</v>
      </c>
      <c r="O6119" s="1">
        <v>8.1778432000000002E-9</v>
      </c>
      <c r="P6119" s="1">
        <v>1.499823E-9</v>
      </c>
      <c r="Q6119" s="1">
        <v>2.5573622413445701E-9</v>
      </c>
      <c r="R6119" s="1">
        <v>7.3</v>
      </c>
      <c r="S6119" s="1">
        <v>0</v>
      </c>
      <c r="T6119" s="1">
        <v>0.01</v>
      </c>
      <c r="U6119" s="1">
        <v>0</v>
      </c>
      <c r="V6119" s="1">
        <f t="shared" si="381"/>
        <v>0</v>
      </c>
      <c r="W6119" s="1">
        <f t="shared" si="382"/>
        <v>0</v>
      </c>
      <c r="X6119" s="1">
        <f t="shared" si="383"/>
        <v>0</v>
      </c>
    </row>
    <row r="6120" spans="1:24" hidden="1" x14ac:dyDescent="0.3">
      <c r="A6120" s="18" t="str">
        <f t="shared" si="380"/>
        <v>OFF - Agricultural - Sprayers_1999_25</v>
      </c>
      <c r="B6120" s="1" t="s">
        <v>40</v>
      </c>
      <c r="C6120" s="1">
        <v>2020</v>
      </c>
      <c r="D6120" s="1" t="s">
        <v>118</v>
      </c>
      <c r="E6120" s="1">
        <v>1999</v>
      </c>
      <c r="F6120" s="1">
        <v>25</v>
      </c>
      <c r="G6120" s="1" t="s">
        <v>12</v>
      </c>
      <c r="H6120" s="1">
        <v>1.2594050192695799E-5</v>
      </c>
      <c r="I6120" s="1">
        <v>1.1584007367241601E-5</v>
      </c>
      <c r="J6120" s="1">
        <v>1.3858984E-5</v>
      </c>
      <c r="K6120" s="1">
        <v>3.2674111999999998E-4</v>
      </c>
      <c r="L6120" s="1">
        <v>2.5038083000000001E-6</v>
      </c>
      <c r="M6120" s="1">
        <v>4.1667755999999999E-4</v>
      </c>
      <c r="N6120" s="1">
        <v>3.1437117000000002E-6</v>
      </c>
      <c r="O6120" s="1">
        <v>2.3752488399999999E-6</v>
      </c>
      <c r="P6120" s="1">
        <v>1.0741791000000001E-8</v>
      </c>
      <c r="Q6120" s="1">
        <v>1.27868112067228E-8</v>
      </c>
      <c r="R6120" s="1">
        <v>36.5</v>
      </c>
      <c r="S6120" s="1">
        <v>43.8</v>
      </c>
      <c r="T6120" s="1">
        <v>0.46</v>
      </c>
      <c r="U6120" s="1">
        <v>635.1</v>
      </c>
      <c r="V6120" s="1">
        <f t="shared" si="381"/>
        <v>6.0395601790857221</v>
      </c>
      <c r="W6120" s="1">
        <f t="shared" si="382"/>
        <v>1.3054118860030703</v>
      </c>
      <c r="X6120" s="1">
        <f t="shared" si="383"/>
        <v>95.217391304347814</v>
      </c>
    </row>
    <row r="6121" spans="1:24" hidden="1" x14ac:dyDescent="0.3">
      <c r="A6121" s="18" t="str">
        <f t="shared" si="380"/>
        <v>OFF - Agricultural - Sprayers_1999_25</v>
      </c>
      <c r="B6121" s="1" t="s">
        <v>40</v>
      </c>
      <c r="C6121" s="1">
        <v>2020</v>
      </c>
      <c r="D6121" s="1" t="s">
        <v>118</v>
      </c>
      <c r="E6121" s="1">
        <v>1999</v>
      </c>
      <c r="F6121" s="1">
        <v>25</v>
      </c>
      <c r="G6121" s="1" t="s">
        <v>5</v>
      </c>
      <c r="H6121" s="1">
        <v>1.00464375E-7</v>
      </c>
      <c r="I6121" s="1">
        <v>1.1956090909090901E-7</v>
      </c>
      <c r="J6121" s="1">
        <v>1.4466870000000001E-7</v>
      </c>
      <c r="K6121" s="1">
        <v>3.268431E-7</v>
      </c>
      <c r="L6121" s="1">
        <v>4.2882850000000002E-7</v>
      </c>
      <c r="M6121" s="1">
        <v>3.7148979999999998E-5</v>
      </c>
      <c r="N6121" s="1">
        <v>3.974412E-8</v>
      </c>
      <c r="O6121" s="1">
        <v>3.6564590399999999E-8</v>
      </c>
      <c r="P6121" s="1">
        <v>4.7135019999999999E-10</v>
      </c>
      <c r="Q6121" s="1">
        <v>0</v>
      </c>
      <c r="R6121" s="1">
        <v>0</v>
      </c>
      <c r="S6121" s="1">
        <v>3.65</v>
      </c>
      <c r="T6121" s="1">
        <v>0.02</v>
      </c>
      <c r="U6121" s="1">
        <v>69.349999999999994</v>
      </c>
      <c r="V6121" s="1">
        <f t="shared" si="381"/>
        <v>0.57086227488315755</v>
      </c>
      <c r="W6121" s="1">
        <f t="shared" si="382"/>
        <v>2.0475087961952108</v>
      </c>
      <c r="X6121" s="1">
        <f t="shared" si="383"/>
        <v>182.5</v>
      </c>
    </row>
    <row r="6122" spans="1:24" hidden="1" x14ac:dyDescent="0.3">
      <c r="A6122" s="18" t="str">
        <f t="shared" si="380"/>
        <v>OFF - Agricultural - Sprayers_1999_50</v>
      </c>
      <c r="B6122" s="1" t="s">
        <v>40</v>
      </c>
      <c r="C6122" s="1">
        <v>2020</v>
      </c>
      <c r="D6122" s="1" t="s">
        <v>118</v>
      </c>
      <c r="E6122" s="1">
        <v>1999</v>
      </c>
      <c r="F6122" s="1">
        <v>50</v>
      </c>
      <c r="G6122" s="1" t="s">
        <v>12</v>
      </c>
      <c r="H6122" s="1">
        <v>6.2269730534813801E-7</v>
      </c>
      <c r="I6122" s="1">
        <v>5.7275698145921696E-7</v>
      </c>
      <c r="J6122" s="1">
        <v>6.8524040000000004E-7</v>
      </c>
      <c r="K6122" s="1">
        <v>1.5410229999999999E-5</v>
      </c>
      <c r="L6122" s="1">
        <v>1.2145359999999999E-6</v>
      </c>
      <c r="M6122" s="1">
        <v>1.090931E-4</v>
      </c>
      <c r="N6122" s="1">
        <v>7.5207815999999998E-9</v>
      </c>
      <c r="O6122" s="1">
        <v>5.6823683199999996E-9</v>
      </c>
      <c r="P6122" s="1">
        <v>1.326373E-9</v>
      </c>
      <c r="Q6122" s="1">
        <v>1.2786811206722801E-9</v>
      </c>
      <c r="R6122" s="1">
        <v>3.65</v>
      </c>
      <c r="S6122" s="1">
        <v>3.65</v>
      </c>
      <c r="T6122" s="1">
        <v>0.03</v>
      </c>
      <c r="U6122" s="1">
        <v>120.45</v>
      </c>
      <c r="V6122" s="1">
        <f t="shared" si="381"/>
        <v>1.5745345251765595</v>
      </c>
      <c r="W6122" s="1">
        <f t="shared" si="382"/>
        <v>3.3388137132746669</v>
      </c>
      <c r="X6122" s="1">
        <f t="shared" si="383"/>
        <v>121.66666666666667</v>
      </c>
    </row>
    <row r="6123" spans="1:24" hidden="1" x14ac:dyDescent="0.3">
      <c r="A6123" s="18" t="str">
        <f t="shared" si="380"/>
        <v>OFF - Agricultural - Sprayers_1999_100</v>
      </c>
      <c r="B6123" s="1" t="s">
        <v>40</v>
      </c>
      <c r="C6123" s="1">
        <v>2020</v>
      </c>
      <c r="D6123" s="1" t="s">
        <v>118</v>
      </c>
      <c r="E6123" s="1">
        <v>1999</v>
      </c>
      <c r="F6123" s="1">
        <v>100</v>
      </c>
      <c r="G6123" s="1" t="s">
        <v>12</v>
      </c>
      <c r="H6123" s="1">
        <v>1.5116267235167E-6</v>
      </c>
      <c r="I6123" s="1">
        <v>1.39039426029066E-6</v>
      </c>
      <c r="J6123" s="1">
        <v>1.663453E-6</v>
      </c>
      <c r="K6123" s="1">
        <v>2.6306670000000001E-5</v>
      </c>
      <c r="L6123" s="1">
        <v>6.2348010000000002E-6</v>
      </c>
      <c r="M6123" s="1">
        <v>3.7460880000000002E-4</v>
      </c>
      <c r="N6123" s="1">
        <v>2.6118620999999999E-8</v>
      </c>
      <c r="O6123" s="1">
        <v>1.9734069199999999E-8</v>
      </c>
      <c r="P6123" s="1">
        <v>3.6192430000000001E-9</v>
      </c>
      <c r="Q6123" s="1">
        <v>5.1147244826891501E-9</v>
      </c>
      <c r="R6123" s="1">
        <v>14.6</v>
      </c>
      <c r="S6123" s="1">
        <v>3.65</v>
      </c>
      <c r="T6123" s="1">
        <v>0.06</v>
      </c>
      <c r="U6123" s="1">
        <v>248.2</v>
      </c>
      <c r="V6123" s="1">
        <f t="shared" si="381"/>
        <v>1.8549183169401102</v>
      </c>
      <c r="W6123" s="1">
        <f t="shared" si="382"/>
        <v>8.3178181237305004</v>
      </c>
      <c r="X6123" s="1">
        <f t="shared" si="383"/>
        <v>60.833333333333336</v>
      </c>
    </row>
    <row r="6124" spans="1:24" hidden="1" x14ac:dyDescent="0.3">
      <c r="A6124" s="18" t="str">
        <f t="shared" si="380"/>
        <v>OFF - Agricultural - Sprayers_1999_175</v>
      </c>
      <c r="B6124" s="1" t="s">
        <v>40</v>
      </c>
      <c r="C6124" s="1">
        <v>2020</v>
      </c>
      <c r="D6124" s="1" t="s">
        <v>118</v>
      </c>
      <c r="E6124" s="1">
        <v>1999</v>
      </c>
      <c r="F6124" s="1">
        <v>175</v>
      </c>
      <c r="G6124" s="1" t="s">
        <v>12</v>
      </c>
      <c r="H6124" s="1">
        <v>3.76761365236964E-7</v>
      </c>
      <c r="I6124" s="1">
        <v>3.4654510374495898E-7</v>
      </c>
      <c r="J6124" s="1">
        <v>4.146029E-7</v>
      </c>
      <c r="K6124" s="1">
        <v>5.5430379999999999E-6</v>
      </c>
      <c r="L6124" s="1">
        <v>3.189788E-6</v>
      </c>
      <c r="M6124" s="1">
        <v>1.691521E-4</v>
      </c>
      <c r="N6124" s="1">
        <v>1.2126402E-8</v>
      </c>
      <c r="O6124" s="1">
        <v>9.1621703999999993E-9</v>
      </c>
      <c r="P6124" s="1">
        <v>1.680349E-9</v>
      </c>
      <c r="Q6124" s="1">
        <v>2.5573622413445701E-9</v>
      </c>
      <c r="R6124" s="1">
        <v>7.3</v>
      </c>
      <c r="S6124" s="1">
        <v>0</v>
      </c>
      <c r="T6124" s="1">
        <v>0.01</v>
      </c>
      <c r="U6124" s="1">
        <v>0</v>
      </c>
      <c r="V6124" s="1">
        <f t="shared" si="381"/>
        <v>0</v>
      </c>
      <c r="W6124" s="1">
        <f t="shared" si="382"/>
        <v>0</v>
      </c>
      <c r="X6124" s="1">
        <f t="shared" si="383"/>
        <v>0</v>
      </c>
    </row>
    <row r="6125" spans="1:24" hidden="1" x14ac:dyDescent="0.3">
      <c r="A6125" s="18" t="str">
        <f t="shared" si="380"/>
        <v>OFF - Agricultural - Sprayers_2000_25</v>
      </c>
      <c r="B6125" s="1" t="s">
        <v>40</v>
      </c>
      <c r="C6125" s="1">
        <v>2020</v>
      </c>
      <c r="D6125" s="1" t="s">
        <v>118</v>
      </c>
      <c r="E6125" s="1">
        <v>2000</v>
      </c>
      <c r="F6125" s="1">
        <v>25</v>
      </c>
      <c r="G6125" s="1" t="s">
        <v>12</v>
      </c>
      <c r="H6125" s="1">
        <v>1.3736063516469299E-5</v>
      </c>
      <c r="I6125" s="1">
        <v>1.2634431222448399E-5</v>
      </c>
      <c r="J6125" s="1">
        <v>1.51157E-5</v>
      </c>
      <c r="K6125" s="1">
        <v>3.5636952999999999E-4</v>
      </c>
      <c r="L6125" s="1">
        <v>2.7308503000000001E-6</v>
      </c>
      <c r="M6125" s="1">
        <v>4.5446132999999898E-4</v>
      </c>
      <c r="N6125" s="1">
        <v>3.4287778799999999E-6</v>
      </c>
      <c r="O6125" s="1">
        <v>2.5906321760000001E-6</v>
      </c>
      <c r="P6125" s="1">
        <v>1.17158389999999E-8</v>
      </c>
      <c r="Q6125" s="1">
        <v>1.53441734480674E-8</v>
      </c>
      <c r="R6125" s="1">
        <v>43.8</v>
      </c>
      <c r="S6125" s="1">
        <v>51.1</v>
      </c>
      <c r="T6125" s="1">
        <v>0.5</v>
      </c>
      <c r="U6125" s="1">
        <v>722.7</v>
      </c>
      <c r="V6125" s="1">
        <f t="shared" si="381"/>
        <v>5.7887692947397635</v>
      </c>
      <c r="W6125" s="1">
        <f t="shared" si="382"/>
        <v>1.2512049087800112</v>
      </c>
      <c r="X6125" s="1">
        <f t="shared" si="383"/>
        <v>102.2</v>
      </c>
    </row>
    <row r="6126" spans="1:24" hidden="1" x14ac:dyDescent="0.3">
      <c r="A6126" s="18" t="str">
        <f t="shared" si="380"/>
        <v>OFF - Agricultural - Sprayers_2000_25</v>
      </c>
      <c r="B6126" s="1" t="s">
        <v>40</v>
      </c>
      <c r="C6126" s="1">
        <v>2020</v>
      </c>
      <c r="D6126" s="1" t="s">
        <v>118</v>
      </c>
      <c r="E6126" s="1">
        <v>2000</v>
      </c>
      <c r="F6126" s="1">
        <v>25</v>
      </c>
      <c r="G6126" s="1" t="s">
        <v>5</v>
      </c>
      <c r="H6126" s="1">
        <v>4.09865972222222E-8</v>
      </c>
      <c r="I6126" s="1">
        <v>4.8777438016528903E-8</v>
      </c>
      <c r="J6126" s="1">
        <v>5.90207E-8</v>
      </c>
      <c r="K6126" s="1">
        <v>1.7941250000000001E-7</v>
      </c>
      <c r="L6126" s="1">
        <v>4.2084650000000002E-7</v>
      </c>
      <c r="M6126" s="1">
        <v>4.3572690000000003E-5</v>
      </c>
      <c r="N6126" s="1">
        <v>2.3308289999999999E-8</v>
      </c>
      <c r="O6126" s="1">
        <v>2.14436268E-8</v>
      </c>
      <c r="P6126" s="1">
        <v>5.5285490000000002E-10</v>
      </c>
      <c r="Q6126" s="1">
        <v>0</v>
      </c>
      <c r="R6126" s="1">
        <v>0</v>
      </c>
      <c r="S6126" s="1">
        <v>3.65</v>
      </c>
      <c r="T6126" s="1">
        <v>0.02</v>
      </c>
      <c r="U6126" s="1">
        <v>69.349999999999994</v>
      </c>
      <c r="V6126" s="1">
        <f t="shared" si="381"/>
        <v>0.23289551276258363</v>
      </c>
      <c r="W6126" s="1">
        <f t="shared" si="382"/>
        <v>2.0093974878021581</v>
      </c>
      <c r="X6126" s="1">
        <f t="shared" si="383"/>
        <v>182.5</v>
      </c>
    </row>
    <row r="6127" spans="1:24" hidden="1" x14ac:dyDescent="0.3">
      <c r="A6127" s="18" t="str">
        <f t="shared" si="380"/>
        <v>OFF - Agricultural - Sprayers_2000_50</v>
      </c>
      <c r="B6127" s="1" t="s">
        <v>40</v>
      </c>
      <c r="C6127" s="1">
        <v>2020</v>
      </c>
      <c r="D6127" s="1" t="s">
        <v>118</v>
      </c>
      <c r="E6127" s="1">
        <v>2000</v>
      </c>
      <c r="F6127" s="1">
        <v>50</v>
      </c>
      <c r="G6127" s="1" t="s">
        <v>12</v>
      </c>
      <c r="H6127" s="1">
        <v>7.2551009188151201E-7</v>
      </c>
      <c r="I6127" s="1">
        <v>6.6732418251261502E-7</v>
      </c>
      <c r="J6127" s="1">
        <v>7.9837959999999996E-7</v>
      </c>
      <c r="K6127" s="1">
        <v>1.8006940000000001E-5</v>
      </c>
      <c r="L6127" s="1">
        <v>1.4249699999999999E-6</v>
      </c>
      <c r="M6127" s="1">
        <v>1.2804630000000001E-4</v>
      </c>
      <c r="N6127" s="1">
        <v>8.8273979999999997E-9</v>
      </c>
      <c r="O6127" s="1">
        <v>6.6695896000000002E-9</v>
      </c>
      <c r="P6127" s="1">
        <v>1.5568099999999999E-9</v>
      </c>
      <c r="Q6127" s="1">
        <v>2.5573622413445701E-9</v>
      </c>
      <c r="R6127" s="1">
        <v>7.3</v>
      </c>
      <c r="S6127" s="1">
        <v>3.65</v>
      </c>
      <c r="T6127" s="1">
        <v>0.04</v>
      </c>
      <c r="U6127" s="1">
        <v>120.45</v>
      </c>
      <c r="V6127" s="1">
        <f t="shared" si="381"/>
        <v>1.8345039848739977</v>
      </c>
      <c r="W6127" s="1">
        <f t="shared" si="382"/>
        <v>3.9173061786599996</v>
      </c>
      <c r="X6127" s="1">
        <f t="shared" si="383"/>
        <v>91.25</v>
      </c>
    </row>
    <row r="6128" spans="1:24" hidden="1" x14ac:dyDescent="0.3">
      <c r="A6128" s="18" t="str">
        <f t="shared" si="380"/>
        <v>OFF - Agricultural - Sprayers_2000_100</v>
      </c>
      <c r="B6128" s="1" t="s">
        <v>40</v>
      </c>
      <c r="C6128" s="1">
        <v>2020</v>
      </c>
      <c r="D6128" s="1" t="s">
        <v>118</v>
      </c>
      <c r="E6128" s="1">
        <v>2000</v>
      </c>
      <c r="F6128" s="1">
        <v>100</v>
      </c>
      <c r="G6128" s="1" t="s">
        <v>12</v>
      </c>
      <c r="H6128" s="1">
        <v>1.7612525546622701E-6</v>
      </c>
      <c r="I6128" s="1">
        <v>1.62000009977836E-6</v>
      </c>
      <c r="J6128" s="1">
        <v>1.9381510000000001E-6</v>
      </c>
      <c r="K6128" s="1">
        <v>3.0728280000000001E-5</v>
      </c>
      <c r="L6128" s="1">
        <v>7.3150479999999999E-6</v>
      </c>
      <c r="M6128" s="1">
        <v>4.3969069999999998E-4</v>
      </c>
      <c r="N6128" s="1">
        <v>3.0656294999999998E-8</v>
      </c>
      <c r="O6128" s="1">
        <v>2.3162534000000001E-8</v>
      </c>
      <c r="P6128" s="1">
        <v>4.2480260000000002E-9</v>
      </c>
      <c r="Q6128" s="1">
        <v>6.3934056033614502E-9</v>
      </c>
      <c r="R6128" s="1">
        <v>18.25</v>
      </c>
      <c r="S6128" s="1">
        <v>7.3</v>
      </c>
      <c r="T6128" s="1">
        <v>7.0000000000000007E-2</v>
      </c>
      <c r="U6128" s="1">
        <v>496.4</v>
      </c>
      <c r="V6128" s="1">
        <f t="shared" si="381"/>
        <v>1.0806171833216218</v>
      </c>
      <c r="W6128" s="1">
        <f t="shared" si="382"/>
        <v>4.879485233799647</v>
      </c>
      <c r="X6128" s="1">
        <f t="shared" si="383"/>
        <v>104.28571428571428</v>
      </c>
    </row>
    <row r="6129" spans="1:24" hidden="1" x14ac:dyDescent="0.3">
      <c r="A6129" s="18" t="str">
        <f t="shared" si="380"/>
        <v>OFF - Agricultural - Sprayers_2000_175</v>
      </c>
      <c r="B6129" s="1" t="s">
        <v>40</v>
      </c>
      <c r="C6129" s="1">
        <v>2020</v>
      </c>
      <c r="D6129" s="1" t="s">
        <v>118</v>
      </c>
      <c r="E6129" s="1">
        <v>2000</v>
      </c>
      <c r="F6129" s="1">
        <v>175</v>
      </c>
      <c r="G6129" s="1" t="s">
        <v>12</v>
      </c>
      <c r="H6129" s="1">
        <v>4.4134477240446703E-7</v>
      </c>
      <c r="I6129" s="1">
        <v>4.0594892165762898E-7</v>
      </c>
      <c r="J6129" s="1">
        <v>4.8567299999999996E-7</v>
      </c>
      <c r="K6129" s="1">
        <v>6.4869669999999996E-6</v>
      </c>
      <c r="L6129" s="1">
        <v>3.7410700000000001E-6</v>
      </c>
      <c r="M6129" s="1">
        <v>1.9853930000000001E-4</v>
      </c>
      <c r="N6129" s="1">
        <v>1.4233158E-8</v>
      </c>
      <c r="O6129" s="1">
        <v>1.0753941599999999E-8</v>
      </c>
      <c r="P6129" s="1">
        <v>1.9722800000000001E-9</v>
      </c>
      <c r="Q6129" s="1">
        <v>2.5573622413445701E-9</v>
      </c>
      <c r="R6129" s="1">
        <v>7.3</v>
      </c>
      <c r="S6129" s="1">
        <v>0</v>
      </c>
      <c r="T6129" s="1">
        <v>0.02</v>
      </c>
      <c r="U6129" s="1">
        <v>0</v>
      </c>
      <c r="V6129" s="1">
        <f t="shared" si="381"/>
        <v>0</v>
      </c>
      <c r="W6129" s="1">
        <f t="shared" si="382"/>
        <v>0</v>
      </c>
      <c r="X6129" s="1">
        <f t="shared" si="383"/>
        <v>0</v>
      </c>
    </row>
    <row r="6130" spans="1:24" hidden="1" x14ac:dyDescent="0.3">
      <c r="A6130" s="18" t="str">
        <f t="shared" si="380"/>
        <v>OFF - Agricultural - Sprayers_2001_25</v>
      </c>
      <c r="B6130" s="1" t="s">
        <v>40</v>
      </c>
      <c r="C6130" s="1">
        <v>2020</v>
      </c>
      <c r="D6130" s="1" t="s">
        <v>118</v>
      </c>
      <c r="E6130" s="1">
        <v>2001</v>
      </c>
      <c r="F6130" s="1">
        <v>25</v>
      </c>
      <c r="G6130" s="1" t="s">
        <v>12</v>
      </c>
      <c r="H6130" s="1">
        <v>1.7377755604808601E-5</v>
      </c>
      <c r="I6130" s="1">
        <v>1.59840596053029E-5</v>
      </c>
      <c r="J6130" s="1">
        <v>1.9123160000000001E-5</v>
      </c>
      <c r="K6130" s="1">
        <v>4.508499E-4</v>
      </c>
      <c r="L6130" s="1">
        <v>3.4548503999999998E-6</v>
      </c>
      <c r="M6130" s="1">
        <v>5.7494768000000002E-4</v>
      </c>
      <c r="N6130" s="1">
        <v>4.3378131599999997E-6</v>
      </c>
      <c r="O6130" s="1">
        <v>3.2774588320000001E-6</v>
      </c>
      <c r="P6130" s="1">
        <v>1.482193E-8</v>
      </c>
      <c r="Q6130" s="1">
        <v>1.7901535689411998E-8</v>
      </c>
      <c r="R6130" s="1">
        <v>51.099999999999902</v>
      </c>
      <c r="S6130" s="1">
        <v>62.05</v>
      </c>
      <c r="T6130" s="1">
        <v>0.64</v>
      </c>
      <c r="U6130" s="1">
        <v>872.35</v>
      </c>
      <c r="V6130" s="1">
        <f t="shared" si="381"/>
        <v>6.0671527017494622</v>
      </c>
      <c r="W6130" s="1">
        <f t="shared" si="382"/>
        <v>1.311375548896609</v>
      </c>
      <c r="X6130" s="1">
        <f t="shared" si="383"/>
        <v>96.953125</v>
      </c>
    </row>
    <row r="6131" spans="1:24" hidden="1" x14ac:dyDescent="0.3">
      <c r="A6131" s="18" t="str">
        <f t="shared" si="380"/>
        <v>OFF - Agricultural - Sprayers_2001_25</v>
      </c>
      <c r="B6131" s="1" t="s">
        <v>40</v>
      </c>
      <c r="C6131" s="1">
        <v>2020</v>
      </c>
      <c r="D6131" s="1" t="s">
        <v>118</v>
      </c>
      <c r="E6131" s="1">
        <v>2001</v>
      </c>
      <c r="F6131" s="1">
        <v>25</v>
      </c>
      <c r="G6131" s="1" t="s">
        <v>5</v>
      </c>
      <c r="H6131" s="1">
        <v>4.4786048611111101E-8</v>
      </c>
      <c r="I6131" s="1">
        <v>5.3299099173553697E-8</v>
      </c>
      <c r="J6131" s="1">
        <v>6.4491909999999997E-8</v>
      </c>
      <c r="K6131" s="1">
        <v>1.9604400000000001E-7</v>
      </c>
      <c r="L6131" s="1">
        <v>4.5985890000000002E-7</v>
      </c>
      <c r="M6131" s="1">
        <v>4.7611880000000003E-5</v>
      </c>
      <c r="N6131" s="1">
        <v>2.5468959999999998E-8</v>
      </c>
      <c r="O6131" s="1">
        <v>2.3431443199999999E-8</v>
      </c>
      <c r="P6131" s="1">
        <v>6.041045E-10</v>
      </c>
      <c r="Q6131" s="1">
        <v>0</v>
      </c>
      <c r="R6131" s="1">
        <v>0</v>
      </c>
      <c r="S6131" s="1">
        <v>3.65</v>
      </c>
      <c r="T6131" s="1">
        <v>0.03</v>
      </c>
      <c r="U6131" s="1">
        <v>69.349999999999994</v>
      </c>
      <c r="V6131" s="1">
        <f t="shared" si="381"/>
        <v>0.25448489171576066</v>
      </c>
      <c r="W6131" s="1">
        <f t="shared" si="382"/>
        <v>2.1956682980694002</v>
      </c>
      <c r="X6131" s="1">
        <f t="shared" si="383"/>
        <v>121.66666666666667</v>
      </c>
    </row>
    <row r="6132" spans="1:24" hidden="1" x14ac:dyDescent="0.3">
      <c r="A6132" s="18" t="str">
        <f t="shared" si="380"/>
        <v>OFF - Agricultural - Sprayers_2001_50</v>
      </c>
      <c r="B6132" s="1" t="s">
        <v>40</v>
      </c>
      <c r="C6132" s="1">
        <v>2020</v>
      </c>
      <c r="D6132" s="1" t="s">
        <v>118</v>
      </c>
      <c r="E6132" s="1">
        <v>2001</v>
      </c>
      <c r="F6132" s="1">
        <v>50</v>
      </c>
      <c r="G6132" s="1" t="s">
        <v>12</v>
      </c>
      <c r="H6132" s="1">
        <v>7.8436860198520698E-7</v>
      </c>
      <c r="I6132" s="1">
        <v>7.2146224010599403E-7</v>
      </c>
      <c r="J6132" s="1">
        <v>8.6314979999999996E-7</v>
      </c>
      <c r="K6132" s="1">
        <v>1.9525229999999999E-5</v>
      </c>
      <c r="L6132" s="1">
        <v>1.5514399999999999E-6</v>
      </c>
      <c r="M6132" s="1">
        <v>1.3946680000000001E-4</v>
      </c>
      <c r="N6132" s="1">
        <v>9.6147179999999998E-9</v>
      </c>
      <c r="O6132" s="1">
        <v>7.2644536000000004E-9</v>
      </c>
      <c r="P6132" s="1">
        <v>1.6956619999999999E-9</v>
      </c>
      <c r="Q6132" s="1">
        <v>2.5573622413445701E-9</v>
      </c>
      <c r="R6132" s="1">
        <v>7.3</v>
      </c>
      <c r="S6132" s="1">
        <v>3.65</v>
      </c>
      <c r="T6132" s="1">
        <v>0.04</v>
      </c>
      <c r="U6132" s="1">
        <v>120.45</v>
      </c>
      <c r="V6132" s="1">
        <f t="shared" si="381"/>
        <v>1.9833319233647693</v>
      </c>
      <c r="W6132" s="1">
        <f t="shared" si="382"/>
        <v>4.2649778576533324</v>
      </c>
      <c r="X6132" s="1">
        <f t="shared" si="383"/>
        <v>91.25</v>
      </c>
    </row>
    <row r="6133" spans="1:24" hidden="1" x14ac:dyDescent="0.3">
      <c r="A6133" s="18" t="str">
        <f t="shared" si="380"/>
        <v>OFF - Agricultural - Sprayers_2001_100</v>
      </c>
      <c r="B6133" s="1" t="s">
        <v>40</v>
      </c>
      <c r="C6133" s="1">
        <v>2020</v>
      </c>
      <c r="D6133" s="1" t="s">
        <v>118</v>
      </c>
      <c r="E6133" s="1">
        <v>2001</v>
      </c>
      <c r="F6133" s="1">
        <v>100</v>
      </c>
      <c r="G6133" s="1" t="s">
        <v>12</v>
      </c>
      <c r="H6133" s="1">
        <v>1.9041891463316E-6</v>
      </c>
      <c r="I6133" s="1">
        <v>1.7514731767957999E-6</v>
      </c>
      <c r="J6133" s="1">
        <v>2.0954439999999998E-6</v>
      </c>
      <c r="K6133" s="1">
        <v>3.3306979999999997E-5</v>
      </c>
      <c r="L6133" s="1">
        <v>7.9642799999999996E-6</v>
      </c>
      <c r="M6133" s="1">
        <v>4.7890740000000002E-4</v>
      </c>
      <c r="N6133" s="1">
        <v>3.3390576000000002E-8</v>
      </c>
      <c r="O6133" s="1">
        <v>2.5228435199999999E-8</v>
      </c>
      <c r="P6133" s="1">
        <v>4.6269139999999997E-9</v>
      </c>
      <c r="Q6133" s="1">
        <v>7.6720867240337396E-9</v>
      </c>
      <c r="R6133" s="1">
        <v>21.9</v>
      </c>
      <c r="S6133" s="1">
        <v>7.3</v>
      </c>
      <c r="T6133" s="1">
        <v>0.08</v>
      </c>
      <c r="U6133" s="1">
        <v>496.4</v>
      </c>
      <c r="V6133" s="1">
        <f t="shared" si="381"/>
        <v>1.1683159841974058</v>
      </c>
      <c r="W6133" s="1">
        <f t="shared" si="382"/>
        <v>5.3125538831523533</v>
      </c>
      <c r="X6133" s="1">
        <f t="shared" si="383"/>
        <v>91.25</v>
      </c>
    </row>
    <row r="6134" spans="1:24" hidden="1" x14ac:dyDescent="0.3">
      <c r="A6134" s="18" t="str">
        <f t="shared" si="380"/>
        <v>OFF - Agricultural - Sprayers_2001_175</v>
      </c>
      <c r="B6134" s="1" t="s">
        <v>40</v>
      </c>
      <c r="C6134" s="1">
        <v>2020</v>
      </c>
      <c r="D6134" s="1" t="s">
        <v>118</v>
      </c>
      <c r="E6134" s="1">
        <v>2001</v>
      </c>
      <c r="F6134" s="1">
        <v>175</v>
      </c>
      <c r="G6134" s="1" t="s">
        <v>12</v>
      </c>
      <c r="H6134" s="1">
        <v>4.7975944145927205E-7</v>
      </c>
      <c r="I6134" s="1">
        <v>4.4128273425423801E-7</v>
      </c>
      <c r="J6134" s="1">
        <v>5.2794599999999996E-7</v>
      </c>
      <c r="K6134" s="1">
        <v>7.0447779999999997E-6</v>
      </c>
      <c r="L6134" s="1">
        <v>4.0715989999999999E-6</v>
      </c>
      <c r="M6134" s="1">
        <v>2.1624759999999999E-4</v>
      </c>
      <c r="N6134" s="1">
        <v>1.5502652999999998E-8</v>
      </c>
      <c r="O6134" s="1">
        <v>1.1713115599999999E-8</v>
      </c>
      <c r="P6134" s="1">
        <v>2.1481939999999998E-9</v>
      </c>
      <c r="Q6134" s="1">
        <v>2.5573622413445701E-9</v>
      </c>
      <c r="R6134" s="1">
        <v>7.3</v>
      </c>
      <c r="S6134" s="1">
        <v>0</v>
      </c>
      <c r="T6134" s="1">
        <v>0.02</v>
      </c>
      <c r="U6134" s="1">
        <v>0</v>
      </c>
      <c r="V6134" s="1">
        <f t="shared" si="381"/>
        <v>0</v>
      </c>
      <c r="W6134" s="1">
        <f t="shared" si="382"/>
        <v>0</v>
      </c>
      <c r="X6134" s="1">
        <f t="shared" si="383"/>
        <v>0</v>
      </c>
    </row>
    <row r="6135" spans="1:24" hidden="1" x14ac:dyDescent="0.3">
      <c r="A6135" s="18" t="str">
        <f t="shared" si="380"/>
        <v>OFF - Agricultural - Sprayers_2002_25</v>
      </c>
      <c r="B6135" s="1" t="s">
        <v>40</v>
      </c>
      <c r="C6135" s="1">
        <v>2020</v>
      </c>
      <c r="D6135" s="1" t="s">
        <v>118</v>
      </c>
      <c r="E6135" s="1">
        <v>2002</v>
      </c>
      <c r="F6135" s="1">
        <v>25</v>
      </c>
      <c r="G6135" s="1" t="s">
        <v>12</v>
      </c>
      <c r="H6135" s="1">
        <v>2.00306532211235E-5</v>
      </c>
      <c r="I6135" s="1">
        <v>1.84241948327894E-5</v>
      </c>
      <c r="J6135" s="1">
        <v>2.2042512000000001E-5</v>
      </c>
      <c r="K6135" s="1">
        <v>5.1967707000000001E-4</v>
      </c>
      <c r="L6135" s="1">
        <v>3.9822711999999997E-6</v>
      </c>
      <c r="M6135" s="1">
        <v>6.6271967000000002E-4</v>
      </c>
      <c r="N6135" s="1">
        <v>5.0000270400000002E-6</v>
      </c>
      <c r="O6135" s="1">
        <v>3.7777982079999999E-6</v>
      </c>
      <c r="P6135" s="1">
        <v>1.7084661999999999E-8</v>
      </c>
      <c r="Q6135" s="1">
        <v>2.04588979307566E-8</v>
      </c>
      <c r="R6135" s="1">
        <v>58.4</v>
      </c>
      <c r="S6135" s="1">
        <v>69.349999999999994</v>
      </c>
      <c r="T6135" s="1">
        <v>0.73</v>
      </c>
      <c r="U6135" s="1">
        <v>996.45</v>
      </c>
      <c r="V6135" s="1">
        <f t="shared" si="381"/>
        <v>6.122398680986592</v>
      </c>
      <c r="W6135" s="1">
        <f t="shared" si="382"/>
        <v>1.3233170927404716</v>
      </c>
      <c r="X6135" s="1">
        <f t="shared" si="383"/>
        <v>95</v>
      </c>
    </row>
    <row r="6136" spans="1:24" hidden="1" x14ac:dyDescent="0.3">
      <c r="A6136" s="18" t="str">
        <f t="shared" si="380"/>
        <v>OFF - Agricultural - Sprayers_2002_25</v>
      </c>
      <c r="B6136" s="1" t="s">
        <v>40</v>
      </c>
      <c r="C6136" s="1">
        <v>2020</v>
      </c>
      <c r="D6136" s="1" t="s">
        <v>118</v>
      </c>
      <c r="E6136" s="1">
        <v>2002</v>
      </c>
      <c r="F6136" s="1">
        <v>25</v>
      </c>
      <c r="G6136" s="1" t="s">
        <v>5</v>
      </c>
      <c r="H6136" s="1">
        <v>5.0443993055555501E-8</v>
      </c>
      <c r="I6136" s="1">
        <v>6.0032520661157005E-8</v>
      </c>
      <c r="J6136" s="1">
        <v>7.2639350000000005E-8</v>
      </c>
      <c r="K6136" s="1">
        <v>2.208107E-7</v>
      </c>
      <c r="L6136" s="1">
        <v>5.1795399999999995E-7</v>
      </c>
      <c r="M6136" s="1">
        <v>5.362681E-5</v>
      </c>
      <c r="N6136" s="1">
        <v>2.868652E-8</v>
      </c>
      <c r="O6136" s="1">
        <v>2.63915984E-8</v>
      </c>
      <c r="P6136" s="1">
        <v>6.8042260000000002E-10</v>
      </c>
      <c r="Q6136" s="1">
        <v>0</v>
      </c>
      <c r="R6136" s="1">
        <v>0</v>
      </c>
      <c r="S6136" s="1">
        <v>3.65</v>
      </c>
      <c r="T6136" s="1">
        <v>0.03</v>
      </c>
      <c r="U6136" s="1">
        <v>69.349999999999994</v>
      </c>
      <c r="V6136" s="1">
        <f t="shared" si="381"/>
        <v>0.2866346665659808</v>
      </c>
      <c r="W6136" s="1">
        <f t="shared" si="382"/>
        <v>2.4730524464313683</v>
      </c>
      <c r="X6136" s="1">
        <f t="shared" si="383"/>
        <v>121.66666666666667</v>
      </c>
    </row>
    <row r="6137" spans="1:24" hidden="1" x14ac:dyDescent="0.3">
      <c r="A6137" s="18" t="str">
        <f t="shared" si="380"/>
        <v>OFF - Agricultural - Sprayers_2002_50</v>
      </c>
      <c r="B6137" s="1" t="s">
        <v>40</v>
      </c>
      <c r="C6137" s="1">
        <v>2020</v>
      </c>
      <c r="D6137" s="1" t="s">
        <v>118</v>
      </c>
      <c r="E6137" s="1">
        <v>2002</v>
      </c>
      <c r="F6137" s="1">
        <v>50</v>
      </c>
      <c r="G6137" s="1" t="s">
        <v>12</v>
      </c>
      <c r="H6137" s="1">
        <v>8.5646010364954296E-7</v>
      </c>
      <c r="I6137" s="1">
        <v>7.8777200333684995E-7</v>
      </c>
      <c r="J6137" s="1">
        <v>9.4248209999999995E-7</v>
      </c>
      <c r="K6137" s="1">
        <v>2.1383449999999999E-5</v>
      </c>
      <c r="L6137" s="1">
        <v>1.706076E-6</v>
      </c>
      <c r="M6137" s="1">
        <v>1.534296E-4</v>
      </c>
      <c r="N6137" s="1">
        <v>1.0577295000000001E-8</v>
      </c>
      <c r="O6137" s="1">
        <v>7.9917339999999993E-9</v>
      </c>
      <c r="P6137" s="1">
        <v>1.865424E-9</v>
      </c>
      <c r="Q6137" s="1">
        <v>2.5573622413445701E-9</v>
      </c>
      <c r="R6137" s="1">
        <v>7.3</v>
      </c>
      <c r="S6137" s="1">
        <v>3.65</v>
      </c>
      <c r="T6137" s="1">
        <v>0.05</v>
      </c>
      <c r="U6137" s="1">
        <v>120.45</v>
      </c>
      <c r="V6137" s="1">
        <f t="shared" si="381"/>
        <v>2.165620424322483</v>
      </c>
      <c r="W6137" s="1">
        <f t="shared" si="382"/>
        <v>4.6900791287279997</v>
      </c>
      <c r="X6137" s="1">
        <f t="shared" si="383"/>
        <v>73</v>
      </c>
    </row>
    <row r="6138" spans="1:24" hidden="1" x14ac:dyDescent="0.3">
      <c r="A6138" s="18" t="str">
        <f t="shared" si="380"/>
        <v>OFF - Agricultural - Sprayers_2002_100</v>
      </c>
      <c r="B6138" s="1" t="s">
        <v>40</v>
      </c>
      <c r="C6138" s="1">
        <v>2020</v>
      </c>
      <c r="D6138" s="1" t="s">
        <v>118</v>
      </c>
      <c r="E6138" s="1">
        <v>2002</v>
      </c>
      <c r="F6138" s="1">
        <v>100</v>
      </c>
      <c r="G6138" s="1" t="s">
        <v>12</v>
      </c>
      <c r="H6138" s="1">
        <v>2.0792565512490901E-6</v>
      </c>
      <c r="I6138" s="1">
        <v>1.9125001758389101E-6</v>
      </c>
      <c r="J6138" s="1">
        <v>2.2880949999999998E-6</v>
      </c>
      <c r="K6138" s="1">
        <v>3.6463279999999999E-5</v>
      </c>
      <c r="L6138" s="1">
        <v>8.7580929999999992E-6</v>
      </c>
      <c r="M6138" s="1">
        <v>5.2685320000000005E-4</v>
      </c>
      <c r="N6138" s="1">
        <v>3.6733472999999997E-8</v>
      </c>
      <c r="O6138" s="1">
        <v>2.7754179599999999E-8</v>
      </c>
      <c r="P6138" s="1">
        <v>5.0901370000000002E-9</v>
      </c>
      <c r="Q6138" s="1">
        <v>7.6720867240337396E-9</v>
      </c>
      <c r="R6138" s="1">
        <v>21.9</v>
      </c>
      <c r="S6138" s="1">
        <v>7.3</v>
      </c>
      <c r="T6138" s="1">
        <v>0.08</v>
      </c>
      <c r="U6138" s="1">
        <v>496.4</v>
      </c>
      <c r="V6138" s="1">
        <f t="shared" si="381"/>
        <v>1.2757286579179237</v>
      </c>
      <c r="W6138" s="1">
        <f t="shared" si="382"/>
        <v>5.8420649419858961</v>
      </c>
      <c r="X6138" s="1">
        <f t="shared" si="383"/>
        <v>91.25</v>
      </c>
    </row>
    <row r="6139" spans="1:24" hidden="1" x14ac:dyDescent="0.3">
      <c r="A6139" s="18" t="str">
        <f t="shared" si="380"/>
        <v>OFF - Agricultural - Sprayers_2002_175</v>
      </c>
      <c r="B6139" s="1" t="s">
        <v>40</v>
      </c>
      <c r="C6139" s="1">
        <v>2020</v>
      </c>
      <c r="D6139" s="1" t="s">
        <v>118</v>
      </c>
      <c r="E6139" s="1">
        <v>2002</v>
      </c>
      <c r="F6139" s="1">
        <v>175</v>
      </c>
      <c r="G6139" s="1" t="s">
        <v>12</v>
      </c>
      <c r="H6139" s="1">
        <v>5.2674469007368804E-7</v>
      </c>
      <c r="I6139" s="1">
        <v>4.8449976592977798E-7</v>
      </c>
      <c r="J6139" s="1">
        <v>5.796504E-7</v>
      </c>
      <c r="K6139" s="1">
        <v>7.7271950000000008E-6</v>
      </c>
      <c r="L6139" s="1">
        <v>4.4757579999999997E-6</v>
      </c>
      <c r="M6139" s="1">
        <v>2.3789690000000001E-4</v>
      </c>
      <c r="N6139" s="1">
        <v>1.7054675999999999E-8</v>
      </c>
      <c r="O6139" s="1">
        <v>1.28857552E-8</v>
      </c>
      <c r="P6139" s="1">
        <v>2.3632569999999998E-9</v>
      </c>
      <c r="Q6139" s="1">
        <v>3.8360433620168698E-9</v>
      </c>
      <c r="R6139" s="1">
        <v>10.95</v>
      </c>
      <c r="S6139" s="1">
        <v>0</v>
      </c>
      <c r="T6139" s="1">
        <v>0.02</v>
      </c>
      <c r="U6139" s="1">
        <v>0</v>
      </c>
      <c r="V6139" s="1">
        <f t="shared" si="381"/>
        <v>0</v>
      </c>
      <c r="W6139" s="1">
        <f t="shared" si="382"/>
        <v>0</v>
      </c>
      <c r="X6139" s="1">
        <f t="shared" si="383"/>
        <v>0</v>
      </c>
    </row>
    <row r="6140" spans="1:24" hidden="1" x14ac:dyDescent="0.3">
      <c r="A6140" s="18" t="str">
        <f t="shared" si="380"/>
        <v>OFF - Agricultural - Sprayers_2003_25</v>
      </c>
      <c r="B6140" s="1" t="s">
        <v>40</v>
      </c>
      <c r="C6140" s="1">
        <v>2020</v>
      </c>
      <c r="D6140" s="1" t="s">
        <v>118</v>
      </c>
      <c r="E6140" s="1">
        <v>2003</v>
      </c>
      <c r="F6140" s="1">
        <v>25</v>
      </c>
      <c r="G6140" s="1" t="s">
        <v>12</v>
      </c>
      <c r="H6140" s="1">
        <v>1.1177780867453801E-5</v>
      </c>
      <c r="I6140" s="1">
        <v>1.0281322841883999E-5</v>
      </c>
      <c r="J6140" s="1">
        <v>1.2300465999999901E-5</v>
      </c>
      <c r="K6140" s="1">
        <v>4.4979908999999999E-4</v>
      </c>
      <c r="L6140" s="1">
        <v>8.008098E-6</v>
      </c>
      <c r="M6140" s="1">
        <v>7.3550549999999997E-4</v>
      </c>
      <c r="N6140" s="1">
        <v>5.5491740099999997E-6</v>
      </c>
      <c r="O6140" s="1">
        <v>4.1927092519999998E-6</v>
      </c>
      <c r="P6140" s="1">
        <v>1.8961048999999999E-8</v>
      </c>
      <c r="Q6140" s="1">
        <v>1.9180216810084301E-8</v>
      </c>
      <c r="R6140" s="1">
        <v>54.75</v>
      </c>
      <c r="S6140" s="1">
        <v>80.3</v>
      </c>
      <c r="T6140" s="1">
        <v>0.82</v>
      </c>
      <c r="U6140" s="1">
        <v>1146.0999999999999</v>
      </c>
      <c r="V6140" s="1">
        <f t="shared" si="381"/>
        <v>2.9704010156594265</v>
      </c>
      <c r="W6140" s="1">
        <f t="shared" si="382"/>
        <v>2.3136383127466629</v>
      </c>
      <c r="X6140" s="1">
        <f t="shared" si="383"/>
        <v>97.926829268292678</v>
      </c>
    </row>
    <row r="6141" spans="1:24" hidden="1" x14ac:dyDescent="0.3">
      <c r="A6141" s="18" t="str">
        <f t="shared" si="380"/>
        <v>OFF - Agricultural - Sprayers_2003_25</v>
      </c>
      <c r="B6141" s="1" t="s">
        <v>40</v>
      </c>
      <c r="C6141" s="1">
        <v>2020</v>
      </c>
      <c r="D6141" s="1" t="s">
        <v>118</v>
      </c>
      <c r="E6141" s="1">
        <v>2003</v>
      </c>
      <c r="F6141" s="1">
        <v>25</v>
      </c>
      <c r="G6141" s="1" t="s">
        <v>5</v>
      </c>
      <c r="H6141" s="1">
        <v>5.8910312499999998E-8</v>
      </c>
      <c r="I6141" s="1">
        <v>7.0108140495867698E-8</v>
      </c>
      <c r="J6141" s="1">
        <v>8.4830849999999999E-8</v>
      </c>
      <c r="K6141" s="1">
        <v>2.5787070000000002E-7</v>
      </c>
      <c r="L6141" s="1">
        <v>6.048854E-7</v>
      </c>
      <c r="M6141" s="1">
        <v>6.2627330000000005E-5</v>
      </c>
      <c r="N6141" s="1">
        <v>3.3501160000000001E-8</v>
      </c>
      <c r="O6141" s="1">
        <v>3.0821067199999997E-8</v>
      </c>
      <c r="P6141" s="1">
        <v>7.9462210000000004E-10</v>
      </c>
      <c r="Q6141" s="1">
        <v>9.1822532200001496E-10</v>
      </c>
      <c r="R6141" s="1">
        <v>3.65</v>
      </c>
      <c r="S6141" s="1">
        <v>3.65</v>
      </c>
      <c r="T6141" s="1">
        <v>0.03</v>
      </c>
      <c r="U6141" s="1">
        <v>69.349999999999994</v>
      </c>
      <c r="V6141" s="1">
        <f t="shared" si="381"/>
        <v>0.33474229056645899</v>
      </c>
      <c r="W6141" s="1">
        <f t="shared" si="382"/>
        <v>2.888120022783137</v>
      </c>
      <c r="X6141" s="1">
        <f t="shared" si="383"/>
        <v>121.66666666666667</v>
      </c>
    </row>
    <row r="6142" spans="1:24" hidden="1" x14ac:dyDescent="0.3">
      <c r="A6142" s="18" t="str">
        <f t="shared" si="380"/>
        <v>OFF - Agricultural - Sprayers_2003_50</v>
      </c>
      <c r="B6142" s="1" t="s">
        <v>40</v>
      </c>
      <c r="C6142" s="1">
        <v>2020</v>
      </c>
      <c r="D6142" s="1" t="s">
        <v>118</v>
      </c>
      <c r="E6142" s="1">
        <v>2003</v>
      </c>
      <c r="F6142" s="1">
        <v>50</v>
      </c>
      <c r="G6142" s="1" t="s">
        <v>12</v>
      </c>
      <c r="H6142" s="1">
        <v>9.7989438760349298E-7</v>
      </c>
      <c r="I6142" s="1">
        <v>9.0130685771769202E-7</v>
      </c>
      <c r="J6142" s="1">
        <v>1.0783140000000001E-6</v>
      </c>
      <c r="K6142" s="1">
        <v>2.4539210000000001E-5</v>
      </c>
      <c r="L6142" s="1">
        <v>1.9659460000000001E-6</v>
      </c>
      <c r="M6142" s="1">
        <v>1.7687120000000001E-4</v>
      </c>
      <c r="N6142" s="1">
        <v>1.2193343999999999E-8</v>
      </c>
      <c r="O6142" s="1">
        <v>9.2127488000000005E-9</v>
      </c>
      <c r="P6142" s="1">
        <v>2.1504319999999998E-9</v>
      </c>
      <c r="Q6142" s="1">
        <v>2.5573622413445701E-9</v>
      </c>
      <c r="R6142" s="1">
        <v>7.3</v>
      </c>
      <c r="S6142" s="1">
        <v>3.65</v>
      </c>
      <c r="T6142" s="1">
        <v>0.06</v>
      </c>
      <c r="U6142" s="1">
        <v>120.45</v>
      </c>
      <c r="V6142" s="1">
        <f t="shared" si="381"/>
        <v>2.4777328102389138</v>
      </c>
      <c r="W6142" s="1">
        <f t="shared" si="382"/>
        <v>5.404473366254666</v>
      </c>
      <c r="X6142" s="1">
        <f t="shared" si="383"/>
        <v>60.833333333333336</v>
      </c>
    </row>
    <row r="6143" spans="1:24" hidden="1" x14ac:dyDescent="0.3">
      <c r="A6143" s="18" t="str">
        <f t="shared" si="380"/>
        <v>OFF - Agricultural - Sprayers_2003_100</v>
      </c>
      <c r="B6143" s="1" t="s">
        <v>40</v>
      </c>
      <c r="C6143" s="1">
        <v>2020</v>
      </c>
      <c r="D6143" s="1" t="s">
        <v>118</v>
      </c>
      <c r="E6143" s="1">
        <v>2003</v>
      </c>
      <c r="F6143" s="1">
        <v>100</v>
      </c>
      <c r="G6143" s="1" t="s">
        <v>12</v>
      </c>
      <c r="H6143" s="1">
        <v>2.37898693157912E-6</v>
      </c>
      <c r="I6143" s="1">
        <v>2.1881921796664698E-6</v>
      </c>
      <c r="J6143" s="1">
        <v>2.6179299999999999E-6</v>
      </c>
      <c r="K6143" s="1">
        <v>4.1828849999999998E-5</v>
      </c>
      <c r="L6143" s="1">
        <v>1.009213E-5</v>
      </c>
      <c r="M6143" s="1">
        <v>6.0734829999999995E-4</v>
      </c>
      <c r="N6143" s="1">
        <v>4.2345774000000002E-8</v>
      </c>
      <c r="O6143" s="1">
        <v>3.1994584800000003E-8</v>
      </c>
      <c r="P6143" s="1">
        <v>5.8678320000000002E-9</v>
      </c>
      <c r="Q6143" s="1">
        <v>8.9507678447060207E-9</v>
      </c>
      <c r="R6143" s="1">
        <v>25.55</v>
      </c>
      <c r="S6143" s="1">
        <v>7.3</v>
      </c>
      <c r="T6143" s="1">
        <v>0.1</v>
      </c>
      <c r="U6143" s="1">
        <v>496.4</v>
      </c>
      <c r="V6143" s="1">
        <f t="shared" si="381"/>
        <v>1.4596283482211472</v>
      </c>
      <c r="W6143" s="1">
        <f t="shared" si="382"/>
        <v>6.7319311250707354</v>
      </c>
      <c r="X6143" s="1">
        <f t="shared" si="383"/>
        <v>73</v>
      </c>
    </row>
    <row r="6144" spans="1:24" hidden="1" x14ac:dyDescent="0.3">
      <c r="A6144" s="18" t="str">
        <f t="shared" si="380"/>
        <v>OFF - Agricultural - Sprayers_2003_175</v>
      </c>
      <c r="B6144" s="1" t="s">
        <v>40</v>
      </c>
      <c r="C6144" s="1">
        <v>2020</v>
      </c>
      <c r="D6144" s="1" t="s">
        <v>118</v>
      </c>
      <c r="E6144" s="1">
        <v>2003</v>
      </c>
      <c r="F6144" s="1">
        <v>175</v>
      </c>
      <c r="G6144" s="1" t="s">
        <v>12</v>
      </c>
      <c r="H6144" s="1">
        <v>6.06018507159415E-7</v>
      </c>
      <c r="I6144" s="1">
        <v>5.5741582288522996E-7</v>
      </c>
      <c r="J6144" s="1">
        <v>6.6688640000000003E-7</v>
      </c>
      <c r="K6144" s="1">
        <v>8.8814409999999999E-6</v>
      </c>
      <c r="L6144" s="1">
        <v>5.1555960000000001E-6</v>
      </c>
      <c r="M6144" s="1">
        <v>2.7424399999999999E-4</v>
      </c>
      <c r="N6144" s="1">
        <v>1.9660373999999999E-8</v>
      </c>
      <c r="O6144" s="1">
        <v>1.4854504800000001E-8</v>
      </c>
      <c r="P6144" s="1">
        <v>2.7243270000000001E-9</v>
      </c>
      <c r="Q6144" s="1">
        <v>3.8360433620168698E-9</v>
      </c>
      <c r="R6144" s="1">
        <v>10.95</v>
      </c>
      <c r="S6144" s="1">
        <v>0</v>
      </c>
      <c r="T6144" s="1">
        <v>0.02</v>
      </c>
      <c r="U6144" s="1">
        <v>0</v>
      </c>
      <c r="V6144" s="1">
        <f t="shared" si="381"/>
        <v>0</v>
      </c>
      <c r="W6144" s="1">
        <f t="shared" si="382"/>
        <v>0</v>
      </c>
      <c r="X6144" s="1">
        <f t="shared" si="383"/>
        <v>0</v>
      </c>
    </row>
    <row r="6145" spans="1:24" hidden="1" x14ac:dyDescent="0.3">
      <c r="A6145" s="18" t="str">
        <f t="shared" si="380"/>
        <v>OFF - Agricultural - Sprayers_2004_25</v>
      </c>
      <c r="B6145" s="1" t="s">
        <v>40</v>
      </c>
      <c r="C6145" s="1">
        <v>2020</v>
      </c>
      <c r="D6145" s="1" t="s">
        <v>118</v>
      </c>
      <c r="E6145" s="1">
        <v>2004</v>
      </c>
      <c r="F6145" s="1">
        <v>25</v>
      </c>
      <c r="G6145" s="1" t="s">
        <v>12</v>
      </c>
      <c r="H6145" s="1">
        <v>1.28190712979092E-5</v>
      </c>
      <c r="I6145" s="1">
        <v>1.1790981779816899E-5</v>
      </c>
      <c r="J6145" s="1">
        <v>1.4106605999999999E-5</v>
      </c>
      <c r="K6145" s="1">
        <v>5.1584511000000001E-4</v>
      </c>
      <c r="L6145" s="1">
        <v>9.1839629999999993E-6</v>
      </c>
      <c r="M6145" s="1">
        <v>8.43503E-4</v>
      </c>
      <c r="N6145" s="1">
        <v>6.3639845999999996E-6</v>
      </c>
      <c r="O6145" s="1">
        <v>4.8083439200000003E-6</v>
      </c>
      <c r="P6145" s="1">
        <v>2.1745186E-8</v>
      </c>
      <c r="Q6145" s="1">
        <v>2.17375790514289E-8</v>
      </c>
      <c r="R6145" s="1">
        <v>62.05</v>
      </c>
      <c r="S6145" s="1">
        <v>91.25</v>
      </c>
      <c r="T6145" s="1">
        <v>0.93</v>
      </c>
      <c r="U6145" s="1">
        <v>1295.75</v>
      </c>
      <c r="V6145" s="1">
        <f t="shared" si="381"/>
        <v>3.0131264057092761</v>
      </c>
      <c r="W6145" s="1">
        <f t="shared" si="382"/>
        <v>2.3469157989646816</v>
      </c>
      <c r="X6145" s="1">
        <f t="shared" si="383"/>
        <v>98.118279569892465</v>
      </c>
    </row>
    <row r="6146" spans="1:24" hidden="1" x14ac:dyDescent="0.3">
      <c r="A6146" s="18" t="str">
        <f t="shared" si="380"/>
        <v>OFF - Agricultural - Sprayers_2004_25</v>
      </c>
      <c r="B6146" s="1" t="s">
        <v>40</v>
      </c>
      <c r="C6146" s="1">
        <v>2020</v>
      </c>
      <c r="D6146" s="1" t="s">
        <v>118</v>
      </c>
      <c r="E6146" s="1">
        <v>2004</v>
      </c>
      <c r="F6146" s="1">
        <v>25</v>
      </c>
      <c r="G6146" s="1" t="s">
        <v>5</v>
      </c>
      <c r="H6146" s="1">
        <v>8.5883888888888796E-8</v>
      </c>
      <c r="I6146" s="1">
        <v>1.0220892561983401E-7</v>
      </c>
      <c r="J6146" s="1">
        <v>1.2367279999999999E-7</v>
      </c>
      <c r="K6146" s="1">
        <v>3.7594340000000002E-7</v>
      </c>
      <c r="L6146" s="1">
        <v>8.8184739999999996E-7</v>
      </c>
      <c r="M6146" s="1">
        <v>9.1302820000000004E-5</v>
      </c>
      <c r="N6146" s="1">
        <v>4.88405E-8</v>
      </c>
      <c r="O6146" s="1">
        <v>4.493326E-8</v>
      </c>
      <c r="P6146" s="1">
        <v>1.1584599999999999E-9</v>
      </c>
      <c r="Q6146" s="1">
        <v>9.1822532200001496E-10</v>
      </c>
      <c r="R6146" s="1">
        <v>3.65</v>
      </c>
      <c r="S6146" s="1">
        <v>7.3</v>
      </c>
      <c r="T6146" s="1">
        <v>0.05</v>
      </c>
      <c r="U6146" s="1">
        <v>138.69999999999999</v>
      </c>
      <c r="V6146" s="1">
        <f t="shared" si="381"/>
        <v>0.2440062568792328</v>
      </c>
      <c r="W6146" s="1">
        <f t="shared" si="382"/>
        <v>2.1052592218123052</v>
      </c>
      <c r="X6146" s="1">
        <f t="shared" si="383"/>
        <v>146</v>
      </c>
    </row>
    <row r="6147" spans="1:24" hidden="1" x14ac:dyDescent="0.3">
      <c r="A6147" s="18" t="str">
        <f t="shared" si="380"/>
        <v>OFF - Agricultural - Sprayers_2004_50</v>
      </c>
      <c r="B6147" s="1" t="s">
        <v>40</v>
      </c>
      <c r="C6147" s="1">
        <v>2020</v>
      </c>
      <c r="D6147" s="1" t="s">
        <v>118</v>
      </c>
      <c r="E6147" s="1">
        <v>2004</v>
      </c>
      <c r="F6147" s="1">
        <v>50</v>
      </c>
      <c r="G6147" s="1" t="s">
        <v>12</v>
      </c>
      <c r="H6147" s="1">
        <v>3.0738641578497298E-7</v>
      </c>
      <c r="I6147" s="1">
        <v>2.8273402523901801E-7</v>
      </c>
      <c r="J6147" s="1">
        <v>3.3826000000000001E-7</v>
      </c>
      <c r="K6147" s="1">
        <v>2.3321940000000001E-5</v>
      </c>
      <c r="L6147" s="1">
        <v>6.9765120000000002E-7</v>
      </c>
      <c r="M6147" s="1">
        <v>2.5699529999999998E-4</v>
      </c>
      <c r="N6147" s="1">
        <v>1.7717021999999999E-8</v>
      </c>
      <c r="O6147" s="1">
        <v>1.3386194400000001E-8</v>
      </c>
      <c r="P6147" s="1">
        <v>3.1245939999999999E-9</v>
      </c>
      <c r="Q6147" s="1">
        <v>3.8360433620168698E-9</v>
      </c>
      <c r="R6147" s="1">
        <v>10.95</v>
      </c>
      <c r="S6147" s="1">
        <v>7.3</v>
      </c>
      <c r="T6147" s="1">
        <v>0.08</v>
      </c>
      <c r="U6147" s="1">
        <v>240.9</v>
      </c>
      <c r="V6147" s="1">
        <f t="shared" si="381"/>
        <v>0.38862423208426061</v>
      </c>
      <c r="W6147" s="1">
        <f t="shared" si="382"/>
        <v>0.9589371552767999</v>
      </c>
      <c r="X6147" s="1">
        <f t="shared" si="383"/>
        <v>91.25</v>
      </c>
    </row>
    <row r="6148" spans="1:24" hidden="1" x14ac:dyDescent="0.3">
      <c r="A6148" s="18" t="str">
        <f t="shared" si="380"/>
        <v>OFF - Agricultural - Sprayers_2004_100</v>
      </c>
      <c r="B6148" s="1" t="s">
        <v>40</v>
      </c>
      <c r="C6148" s="1">
        <v>2020</v>
      </c>
      <c r="D6148" s="1" t="s">
        <v>118</v>
      </c>
      <c r="E6148" s="1">
        <v>2004</v>
      </c>
      <c r="F6148" s="1">
        <v>100</v>
      </c>
      <c r="G6148" s="1" t="s">
        <v>12</v>
      </c>
      <c r="H6148" s="1">
        <v>4.2106114014497799E-7</v>
      </c>
      <c r="I6148" s="1">
        <v>3.8729203670535101E-7</v>
      </c>
      <c r="J6148" s="1">
        <v>4.6335210000000002E-7</v>
      </c>
      <c r="K6148" s="1">
        <v>2.0800599999999999E-5</v>
      </c>
      <c r="L6148" s="1">
        <v>2.5346810000000002E-6</v>
      </c>
      <c r="M6148" s="1">
        <v>8.8248129999999995E-4</v>
      </c>
      <c r="N6148" s="1">
        <v>6.1528715999999997E-8</v>
      </c>
      <c r="O6148" s="1">
        <v>4.6488363200000002E-8</v>
      </c>
      <c r="P6148" s="1">
        <v>8.5259999999999997E-9</v>
      </c>
      <c r="Q6148" s="1">
        <v>1.27868112067229E-8</v>
      </c>
      <c r="R6148" s="1">
        <v>36.5</v>
      </c>
      <c r="S6148" s="1">
        <v>10.95</v>
      </c>
      <c r="T6148" s="1">
        <v>0.14000000000000001</v>
      </c>
      <c r="U6148" s="1">
        <v>744.6</v>
      </c>
      <c r="V6148" s="1">
        <f t="shared" si="381"/>
        <v>0.17222814981500703</v>
      </c>
      <c r="W6148" s="1">
        <f t="shared" si="382"/>
        <v>1.1271685901803625</v>
      </c>
      <c r="X6148" s="1">
        <f t="shared" si="383"/>
        <v>78.214285714285708</v>
      </c>
    </row>
    <row r="6149" spans="1:24" hidden="1" x14ac:dyDescent="0.3">
      <c r="A6149" s="18" t="str">
        <f t="shared" si="380"/>
        <v>OFF - Agricultural - Sprayers_2004_175</v>
      </c>
      <c r="B6149" s="1" t="s">
        <v>40</v>
      </c>
      <c r="C6149" s="1">
        <v>2020</v>
      </c>
      <c r="D6149" s="1" t="s">
        <v>118</v>
      </c>
      <c r="E6149" s="1">
        <v>2004</v>
      </c>
      <c r="F6149" s="1">
        <v>175</v>
      </c>
      <c r="G6149" s="1" t="s">
        <v>12</v>
      </c>
      <c r="H6149" s="1">
        <v>1.57530222029571E-7</v>
      </c>
      <c r="I6149" s="1">
        <v>1.448962982228E-7</v>
      </c>
      <c r="J6149" s="1">
        <v>1.733524E-7</v>
      </c>
      <c r="K6149" s="1">
        <v>1.286651E-5</v>
      </c>
      <c r="L6149" s="1">
        <v>1.3232619999999999E-6</v>
      </c>
      <c r="M6149" s="1">
        <v>3.984786E-4</v>
      </c>
      <c r="N6149" s="1">
        <v>2.8566666E-8</v>
      </c>
      <c r="O6149" s="1">
        <v>2.1583703200000001E-8</v>
      </c>
      <c r="P6149" s="1">
        <v>3.9584669999999997E-9</v>
      </c>
      <c r="Q6149" s="1">
        <v>5.1147244826891501E-9</v>
      </c>
      <c r="R6149" s="1">
        <v>14.6</v>
      </c>
      <c r="S6149" s="1">
        <v>3.65</v>
      </c>
      <c r="T6149" s="1">
        <v>0.03</v>
      </c>
      <c r="U6149" s="1">
        <v>511</v>
      </c>
      <c r="V6149" s="1">
        <f t="shared" si="381"/>
        <v>9.3891221878723757E-2</v>
      </c>
      <c r="W6149" s="1">
        <f t="shared" si="382"/>
        <v>0.85745935244420002</v>
      </c>
      <c r="X6149" s="1">
        <f t="shared" si="383"/>
        <v>121.66666666666667</v>
      </c>
    </row>
    <row r="6150" spans="1:24" hidden="1" x14ac:dyDescent="0.3">
      <c r="A6150" s="18" t="str">
        <f t="shared" si="380"/>
        <v>OFF - Agricultural - Sprayers_2005_25</v>
      </c>
      <c r="B6150" s="1" t="s">
        <v>40</v>
      </c>
      <c r="C6150" s="1">
        <v>2020</v>
      </c>
      <c r="D6150" s="1" t="s">
        <v>118</v>
      </c>
      <c r="E6150" s="1">
        <v>2005</v>
      </c>
      <c r="F6150" s="1">
        <v>25</v>
      </c>
      <c r="G6150" s="1" t="s">
        <v>12</v>
      </c>
      <c r="H6150" s="1">
        <v>1.7713531599661499E-5</v>
      </c>
      <c r="I6150" s="1">
        <v>1.6292906365368699E-5</v>
      </c>
      <c r="J6150" s="1">
        <v>1.9492661000000001E-5</v>
      </c>
      <c r="K6150" s="1">
        <v>7.1280053999999999E-4</v>
      </c>
      <c r="L6150" s="1">
        <v>1.2690500999999999E-5</v>
      </c>
      <c r="M6150" s="1">
        <v>1.1655617999999999E-3</v>
      </c>
      <c r="N6150" s="1">
        <v>8.7938253000000003E-6</v>
      </c>
      <c r="O6150" s="1">
        <v>6.6442235599999998E-6</v>
      </c>
      <c r="P6150" s="1">
        <v>3.0047747000000001E-8</v>
      </c>
      <c r="Q6150" s="1">
        <v>3.0688346896134899E-8</v>
      </c>
      <c r="R6150" s="1">
        <v>87.6</v>
      </c>
      <c r="S6150" s="1">
        <v>127.75</v>
      </c>
      <c r="T6150" s="1">
        <v>1.29</v>
      </c>
      <c r="U6150" s="1">
        <v>1806.75</v>
      </c>
      <c r="V6150" s="1">
        <f t="shared" si="381"/>
        <v>2.9859951565477476</v>
      </c>
      <c r="W6150" s="1">
        <f t="shared" si="382"/>
        <v>2.3257836060918664</v>
      </c>
      <c r="X6150" s="1">
        <f t="shared" si="383"/>
        <v>99.031007751937977</v>
      </c>
    </row>
    <row r="6151" spans="1:24" hidden="1" x14ac:dyDescent="0.3">
      <c r="A6151" s="18" t="str">
        <f t="shared" si="380"/>
        <v>OFF - Agricultural - Sprayers_2005_25</v>
      </c>
      <c r="B6151" s="1" t="s">
        <v>40</v>
      </c>
      <c r="C6151" s="1">
        <v>2020</v>
      </c>
      <c r="D6151" s="1" t="s">
        <v>118</v>
      </c>
      <c r="E6151" s="1">
        <v>2005</v>
      </c>
      <c r="F6151" s="1">
        <v>25</v>
      </c>
      <c r="G6151" s="1" t="s">
        <v>5</v>
      </c>
      <c r="H6151" s="1">
        <v>1.2887187499999999E-7</v>
      </c>
      <c r="I6151" s="1">
        <v>1.5336818181818099E-7</v>
      </c>
      <c r="J6151" s="1">
        <v>1.8557550000000001E-7</v>
      </c>
      <c r="K6151" s="1">
        <v>6.3339399999999999E-7</v>
      </c>
      <c r="L6151" s="1">
        <v>1.1726880000000001E-6</v>
      </c>
      <c r="M6151" s="1">
        <v>1.5382810000000001E-4</v>
      </c>
      <c r="N6151" s="1">
        <v>8.2287089999999997E-8</v>
      </c>
      <c r="O6151" s="1">
        <v>7.5704122799999994E-8</v>
      </c>
      <c r="P6151" s="1">
        <v>1.9517869999999998E-9</v>
      </c>
      <c r="Q6151" s="1">
        <v>9.1822532200001496E-10</v>
      </c>
      <c r="R6151" s="1">
        <v>3.65</v>
      </c>
      <c r="S6151" s="1">
        <v>10.95</v>
      </c>
      <c r="T6151" s="1">
        <v>0.09</v>
      </c>
      <c r="U6151" s="1">
        <v>208.04999999999899</v>
      </c>
      <c r="V6151" s="1">
        <f t="shared" si="381"/>
        <v>0.24409346341578933</v>
      </c>
      <c r="W6151" s="1">
        <f t="shared" si="382"/>
        <v>1.866394137510746</v>
      </c>
      <c r="X6151" s="1">
        <f t="shared" si="383"/>
        <v>121.66666666666666</v>
      </c>
    </row>
    <row r="6152" spans="1:24" hidden="1" x14ac:dyDescent="0.3">
      <c r="A6152" s="18" t="str">
        <f t="shared" si="380"/>
        <v>OFF - Agricultural - Sprayers_2005_50</v>
      </c>
      <c r="B6152" s="1" t="s">
        <v>40</v>
      </c>
      <c r="C6152" s="1">
        <v>2020</v>
      </c>
      <c r="D6152" s="1" t="s">
        <v>118</v>
      </c>
      <c r="E6152" s="1">
        <v>2005</v>
      </c>
      <c r="F6152" s="1">
        <v>50</v>
      </c>
      <c r="G6152" s="1" t="s">
        <v>12</v>
      </c>
      <c r="H6152" s="1">
        <v>4.9386172245803699E-7</v>
      </c>
      <c r="I6152" s="1">
        <v>4.54254012316902E-7</v>
      </c>
      <c r="J6152" s="1">
        <v>5.4346470000000003E-7</v>
      </c>
      <c r="K6152" s="1">
        <v>3.7114570000000003E-5</v>
      </c>
      <c r="L6152" s="1">
        <v>1.115494E-6</v>
      </c>
      <c r="M6152" s="1">
        <v>4.1892740000000001E-4</v>
      </c>
      <c r="N6152" s="1">
        <v>2.8880477999999899E-8</v>
      </c>
      <c r="O6152" s="1">
        <v>2.1820805600000002E-8</v>
      </c>
      <c r="P6152" s="1">
        <v>5.0933930000000001E-9</v>
      </c>
      <c r="Q6152" s="1">
        <v>6.3934056033614502E-9</v>
      </c>
      <c r="R6152" s="1">
        <v>18.25</v>
      </c>
      <c r="S6152" s="1">
        <v>10.95</v>
      </c>
      <c r="T6152" s="1">
        <v>0.13</v>
      </c>
      <c r="U6152" s="1">
        <v>361.35</v>
      </c>
      <c r="V6152" s="1">
        <f t="shared" si="381"/>
        <v>0.4162548566239046</v>
      </c>
      <c r="W6152" s="1">
        <f t="shared" si="382"/>
        <v>1.0221809437995555</v>
      </c>
      <c r="X6152" s="1">
        <f t="shared" si="383"/>
        <v>84.230769230769226</v>
      </c>
    </row>
    <row r="6153" spans="1:24" hidden="1" x14ac:dyDescent="0.3">
      <c r="A6153" s="18" t="str">
        <f t="shared" si="380"/>
        <v>OFF - Agricultural - Sprayers_2005_100</v>
      </c>
      <c r="B6153" s="1" t="s">
        <v>40</v>
      </c>
      <c r="C6153" s="1">
        <v>2020</v>
      </c>
      <c r="D6153" s="1" t="s">
        <v>118</v>
      </c>
      <c r="E6153" s="1">
        <v>2005</v>
      </c>
      <c r="F6153" s="1">
        <v>100</v>
      </c>
      <c r="G6153" s="1" t="s">
        <v>12</v>
      </c>
      <c r="H6153" s="1">
        <v>6.7431370571199303E-7</v>
      </c>
      <c r="I6153" s="1">
        <v>6.20233746513891E-7</v>
      </c>
      <c r="J6153" s="1">
        <v>7.4204109999999996E-7</v>
      </c>
      <c r="K6153" s="1">
        <v>3.2975010000000003E-5</v>
      </c>
      <c r="L6153" s="1">
        <v>4.0985889999999999E-6</v>
      </c>
      <c r="M6153" s="1">
        <v>1.4385310000000001E-3</v>
      </c>
      <c r="N6153" s="1">
        <v>1.0029789E-7</v>
      </c>
      <c r="O6153" s="1">
        <v>7.5780627999999996E-8</v>
      </c>
      <c r="P6153" s="1">
        <v>1.389822E-8</v>
      </c>
      <c r="Q6153" s="1">
        <v>1.9180216810084301E-8</v>
      </c>
      <c r="R6153" s="1">
        <v>54.75</v>
      </c>
      <c r="S6153" s="1">
        <v>18.25</v>
      </c>
      <c r="T6153" s="1">
        <v>0.23</v>
      </c>
      <c r="U6153" s="1">
        <v>1241</v>
      </c>
      <c r="V6153" s="1">
        <f t="shared" si="381"/>
        <v>0.16549017355012649</v>
      </c>
      <c r="W6153" s="1">
        <f t="shared" si="382"/>
        <v>1.0935815871564296</v>
      </c>
      <c r="X6153" s="1">
        <f t="shared" si="383"/>
        <v>79.347826086956516</v>
      </c>
    </row>
    <row r="6154" spans="1:24" hidden="1" x14ac:dyDescent="0.3">
      <c r="A6154" s="18" t="str">
        <f t="shared" ref="A6154:A6217" si="384">D6154&amp;"_"&amp;E6154&amp;"_"&amp;F6154</f>
        <v>OFF - Agricultural - Sprayers_2005_175</v>
      </c>
      <c r="B6154" s="1" t="s">
        <v>40</v>
      </c>
      <c r="C6154" s="1">
        <v>2020</v>
      </c>
      <c r="D6154" s="1" t="s">
        <v>118</v>
      </c>
      <c r="E6154" s="1">
        <v>2005</v>
      </c>
      <c r="F6154" s="1">
        <v>175</v>
      </c>
      <c r="G6154" s="1" t="s">
        <v>12</v>
      </c>
      <c r="H6154" s="1">
        <v>2.4977504432322002E-7</v>
      </c>
      <c r="I6154" s="1">
        <v>2.2974308576849699E-7</v>
      </c>
      <c r="J6154" s="1">
        <v>2.748622E-7</v>
      </c>
      <c r="K6154" s="1">
        <v>2.0911250000000001E-5</v>
      </c>
      <c r="L6154" s="1">
        <v>2.1363519999999999E-6</v>
      </c>
      <c r="M6154" s="1">
        <v>6.495591E-4</v>
      </c>
      <c r="N6154" s="1">
        <v>4.6566467999999999E-8</v>
      </c>
      <c r="O6154" s="1">
        <v>3.5183553600000003E-8</v>
      </c>
      <c r="P6154" s="1">
        <v>6.4526900000000004E-9</v>
      </c>
      <c r="Q6154" s="1">
        <v>8.9507678447060207E-9</v>
      </c>
      <c r="R6154" s="1">
        <v>25.55</v>
      </c>
      <c r="S6154" s="1">
        <v>3.65</v>
      </c>
      <c r="T6154" s="1">
        <v>0.05</v>
      </c>
      <c r="U6154" s="1">
        <v>511</v>
      </c>
      <c r="V6154" s="1">
        <f t="shared" si="381"/>
        <v>0.14887101537835118</v>
      </c>
      <c r="W6154" s="1">
        <f t="shared" si="382"/>
        <v>1.3843328097632002</v>
      </c>
      <c r="X6154" s="1">
        <f t="shared" si="383"/>
        <v>73</v>
      </c>
    </row>
    <row r="6155" spans="1:24" hidden="1" x14ac:dyDescent="0.3">
      <c r="A6155" s="18" t="str">
        <f t="shared" si="384"/>
        <v>OFF - Agricultural - Sprayers_2006_25</v>
      </c>
      <c r="B6155" s="1" t="s">
        <v>40</v>
      </c>
      <c r="C6155" s="1">
        <v>2020</v>
      </c>
      <c r="D6155" s="1" t="s">
        <v>118</v>
      </c>
      <c r="E6155" s="1">
        <v>2006</v>
      </c>
      <c r="F6155" s="1">
        <v>25</v>
      </c>
      <c r="G6155" s="1" t="s">
        <v>12</v>
      </c>
      <c r="H6155" s="1">
        <v>2.1956664567504401E-5</v>
      </c>
      <c r="I6155" s="1">
        <v>2.0195740069190499E-5</v>
      </c>
      <c r="J6155" s="1">
        <v>2.4161970000000001E-5</v>
      </c>
      <c r="K6155" s="1">
        <v>8.8354589999999999E-4</v>
      </c>
      <c r="L6155" s="1">
        <v>1.5730402E-5</v>
      </c>
      <c r="M6155" s="1">
        <v>1.4447627999999899E-3</v>
      </c>
      <c r="N6155" s="1">
        <v>1.09003104E-5</v>
      </c>
      <c r="O6155" s="1">
        <v>8.2357900799999996E-6</v>
      </c>
      <c r="P6155" s="1">
        <v>3.7245429999999998E-8</v>
      </c>
      <c r="Q6155" s="1">
        <v>3.8360433620168701E-8</v>
      </c>
      <c r="R6155" s="1">
        <v>109.5</v>
      </c>
      <c r="S6155" s="1">
        <v>156.94999999999999</v>
      </c>
      <c r="T6155" s="1">
        <v>1.5999999999999901</v>
      </c>
      <c r="U6155" s="1">
        <v>2230.15</v>
      </c>
      <c r="V6155" s="1">
        <f t="shared" ref="V6155:V6218" si="385">IFERROR(CONVERT(I6155,"ton","g")*365/U6155,0)</f>
        <v>2.9985707371155752</v>
      </c>
      <c r="W6155" s="1">
        <f t="shared" ref="W6155:W6218" si="386">IFERROR(CONVERT(L6155,"ton","g")*365/U6155,0)</f>
        <v>2.3355778475393585</v>
      </c>
      <c r="X6155" s="1">
        <f t="shared" ref="X6155:X6218" si="387">S6155/T6155</f>
        <v>98.093750000000597</v>
      </c>
    </row>
    <row r="6156" spans="1:24" hidden="1" x14ac:dyDescent="0.3">
      <c r="A6156" s="18" t="str">
        <f t="shared" si="384"/>
        <v>OFF - Agricultural - Sprayers_2006_25</v>
      </c>
      <c r="B6156" s="1" t="s">
        <v>40</v>
      </c>
      <c r="C6156" s="1">
        <v>2020</v>
      </c>
      <c r="D6156" s="1" t="s">
        <v>118</v>
      </c>
      <c r="E6156" s="1">
        <v>2006</v>
      </c>
      <c r="F6156" s="1">
        <v>25</v>
      </c>
      <c r="G6156" s="1" t="s">
        <v>5</v>
      </c>
      <c r="H6156" s="1">
        <v>1.4649750000000001E-7</v>
      </c>
      <c r="I6156" s="1">
        <v>1.7434413223140399E-7</v>
      </c>
      <c r="J6156" s="1">
        <v>2.109564E-7</v>
      </c>
      <c r="K6156" s="1">
        <v>7.2002240000000004E-7</v>
      </c>
      <c r="L6156" s="1">
        <v>1.3330749999999999E-6</v>
      </c>
      <c r="M6156" s="1">
        <v>1.7486699999999999E-4</v>
      </c>
      <c r="N6156" s="1">
        <v>9.3541369999999996E-8</v>
      </c>
      <c r="O6156" s="1">
        <v>8.6058060400000001E-8</v>
      </c>
      <c r="P6156" s="1">
        <v>2.2187310000000002E-9</v>
      </c>
      <c r="Q6156" s="1">
        <v>1.8364506440000299E-9</v>
      </c>
      <c r="R6156" s="1">
        <v>7.3</v>
      </c>
      <c r="S6156" s="1">
        <v>10.95</v>
      </c>
      <c r="T6156" s="1">
        <v>0.1</v>
      </c>
      <c r="U6156" s="1">
        <v>208.04999999999899</v>
      </c>
      <c r="V6156" s="1">
        <f t="shared" si="385"/>
        <v>0.27747778292784669</v>
      </c>
      <c r="W6156" s="1">
        <f t="shared" si="386"/>
        <v>2.1216584162728171</v>
      </c>
      <c r="X6156" s="1">
        <f t="shared" si="387"/>
        <v>109.49999999999999</v>
      </c>
    </row>
    <row r="6157" spans="1:24" hidden="1" x14ac:dyDescent="0.3">
      <c r="A6157" s="18" t="str">
        <f t="shared" si="384"/>
        <v>OFF - Agricultural - Sprayers_2006_50</v>
      </c>
      <c r="B6157" s="1" t="s">
        <v>40</v>
      </c>
      <c r="C6157" s="1">
        <v>2020</v>
      </c>
      <c r="D6157" s="1" t="s">
        <v>118</v>
      </c>
      <c r="E6157" s="1">
        <v>2006</v>
      </c>
      <c r="F6157" s="1">
        <v>50</v>
      </c>
      <c r="G6157" s="1" t="s">
        <v>12</v>
      </c>
      <c r="H6157" s="1">
        <v>5.0416079401038998E-7</v>
      </c>
      <c r="I6157" s="1">
        <v>4.6372709833075699E-7</v>
      </c>
      <c r="J6157" s="1">
        <v>5.547982E-7</v>
      </c>
      <c r="K6157" s="1">
        <v>3.7514790000000001E-5</v>
      </c>
      <c r="L6157" s="1">
        <v>1.1330950000000001E-6</v>
      </c>
      <c r="M6157" s="1">
        <v>4.3399809999999998E-4</v>
      </c>
      <c r="N6157" s="1">
        <v>2.9919437999999999E-8</v>
      </c>
      <c r="O6157" s="1">
        <v>2.2605797599999999E-8</v>
      </c>
      <c r="P6157" s="1">
        <v>5.2766250000000003E-9</v>
      </c>
      <c r="Q6157" s="1">
        <v>6.3934056033614502E-9</v>
      </c>
      <c r="R6157" s="1">
        <v>18.25</v>
      </c>
      <c r="S6157" s="1">
        <v>10.95</v>
      </c>
      <c r="T6157" s="1">
        <v>0.14000000000000001</v>
      </c>
      <c r="U6157" s="1">
        <v>361.35</v>
      </c>
      <c r="V6157" s="1">
        <f t="shared" si="385"/>
        <v>0.42493550215165876</v>
      </c>
      <c r="W6157" s="1">
        <f t="shared" si="386"/>
        <v>1.0383095888588889</v>
      </c>
      <c r="X6157" s="1">
        <f t="shared" si="387"/>
        <v>78.214285714285708</v>
      </c>
    </row>
    <row r="6158" spans="1:24" hidden="1" x14ac:dyDescent="0.3">
      <c r="A6158" s="18" t="str">
        <f t="shared" si="384"/>
        <v>OFF - Agricultural - Sprayers_2006_100</v>
      </c>
      <c r="B6158" s="1" t="s">
        <v>40</v>
      </c>
      <c r="C6158" s="1">
        <v>2020</v>
      </c>
      <c r="D6158" s="1" t="s">
        <v>118</v>
      </c>
      <c r="E6158" s="1">
        <v>2006</v>
      </c>
      <c r="F6158" s="1">
        <v>100</v>
      </c>
      <c r="G6158" s="1" t="s">
        <v>12</v>
      </c>
      <c r="H6158" s="1">
        <v>6.8608064599673403E-7</v>
      </c>
      <c r="I6158" s="1">
        <v>6.3105697818779598E-7</v>
      </c>
      <c r="J6158" s="1">
        <v>7.5498989999999997E-7</v>
      </c>
      <c r="K6158" s="1">
        <v>3.3195719999999999E-5</v>
      </c>
      <c r="L6158" s="1">
        <v>4.2116480000000001E-6</v>
      </c>
      <c r="M6158" s="1">
        <v>1.490281E-3</v>
      </c>
      <c r="N6158" s="1">
        <v>1.0390598999999999E-7</v>
      </c>
      <c r="O6158" s="1">
        <v>7.8506748000000002E-8</v>
      </c>
      <c r="P6158" s="1">
        <v>1.439819E-8</v>
      </c>
      <c r="Q6158" s="1">
        <v>2.04588979307566E-8</v>
      </c>
      <c r="R6158" s="1">
        <v>58.4</v>
      </c>
      <c r="S6158" s="1">
        <v>18.25</v>
      </c>
      <c r="T6158" s="1">
        <v>0.23</v>
      </c>
      <c r="U6158" s="1">
        <v>1241</v>
      </c>
      <c r="V6158" s="1">
        <f t="shared" si="385"/>
        <v>0.16837801784778866</v>
      </c>
      <c r="W6158" s="1">
        <f t="shared" si="386"/>
        <v>1.1237478811328001</v>
      </c>
      <c r="X6158" s="1">
        <f t="shared" si="387"/>
        <v>79.347826086956516</v>
      </c>
    </row>
    <row r="6159" spans="1:24" hidden="1" x14ac:dyDescent="0.3">
      <c r="A6159" s="18" t="str">
        <f t="shared" si="384"/>
        <v>OFF - Agricultural - Sprayers_2006_175</v>
      </c>
      <c r="B6159" s="1" t="s">
        <v>40</v>
      </c>
      <c r="C6159" s="1">
        <v>2020</v>
      </c>
      <c r="D6159" s="1" t="s">
        <v>118</v>
      </c>
      <c r="E6159" s="1">
        <v>2006</v>
      </c>
      <c r="F6159" s="1">
        <v>175</v>
      </c>
      <c r="G6159" s="1" t="s">
        <v>12</v>
      </c>
      <c r="H6159" s="1">
        <v>2.5149363117810199E-7</v>
      </c>
      <c r="I6159" s="1">
        <v>2.3132384195761799E-7</v>
      </c>
      <c r="J6159" s="1">
        <v>2.7675339999999999E-7</v>
      </c>
      <c r="K6159" s="1">
        <v>2.1598860000000001E-5</v>
      </c>
      <c r="L6159" s="1">
        <v>2.1917659999999998E-6</v>
      </c>
      <c r="M6159" s="1">
        <v>6.7292649999999997E-4</v>
      </c>
      <c r="N6159" s="1">
        <v>4.8241655999999999E-8</v>
      </c>
      <c r="O6159" s="1">
        <v>3.6449251199999998E-8</v>
      </c>
      <c r="P6159" s="1">
        <v>6.6848199999999997E-9</v>
      </c>
      <c r="Q6159" s="1">
        <v>8.9507678447060207E-9</v>
      </c>
      <c r="R6159" s="1">
        <v>25.55</v>
      </c>
      <c r="S6159" s="1">
        <v>3.65</v>
      </c>
      <c r="T6159" s="1">
        <v>0.05</v>
      </c>
      <c r="U6159" s="1">
        <v>511</v>
      </c>
      <c r="V6159" s="1">
        <f t="shared" si="385"/>
        <v>0.14989532815865914</v>
      </c>
      <c r="W6159" s="1">
        <f t="shared" si="386"/>
        <v>1.4202404777505999</v>
      </c>
      <c r="X6159" s="1">
        <f t="shared" si="387"/>
        <v>73</v>
      </c>
    </row>
    <row r="6160" spans="1:24" hidden="1" x14ac:dyDescent="0.3">
      <c r="A6160" s="18" t="str">
        <f t="shared" si="384"/>
        <v>OFF - Agricultural - Sprayers_2007_25</v>
      </c>
      <c r="B6160" s="1" t="s">
        <v>40</v>
      </c>
      <c r="C6160" s="1">
        <v>2020</v>
      </c>
      <c r="D6160" s="1" t="s">
        <v>118</v>
      </c>
      <c r="E6160" s="1">
        <v>2007</v>
      </c>
      <c r="F6160" s="1">
        <v>25</v>
      </c>
      <c r="G6160" s="1" t="s">
        <v>12</v>
      </c>
      <c r="H6160" s="1">
        <v>2.0682356768526E-5</v>
      </c>
      <c r="I6160" s="1">
        <v>1.9023631755690198E-5</v>
      </c>
      <c r="J6160" s="1">
        <v>2.2759671999999998E-5</v>
      </c>
      <c r="K6160" s="1">
        <v>8.3226730000000003E-4</v>
      </c>
      <c r="L6160" s="1">
        <v>1.4817456999999901E-5</v>
      </c>
      <c r="M6160" s="1">
        <v>1.3609119999999999E-3</v>
      </c>
      <c r="N6160" s="1">
        <v>1.0267686899999999E-5</v>
      </c>
      <c r="O6160" s="1">
        <v>7.7578078799999994E-6</v>
      </c>
      <c r="P6160" s="1">
        <v>3.5083798E-8</v>
      </c>
      <c r="Q6160" s="1">
        <v>3.7081752499496402E-8</v>
      </c>
      <c r="R6160" s="1">
        <v>105.85</v>
      </c>
      <c r="S6160" s="1">
        <v>146</v>
      </c>
      <c r="T6160" s="1">
        <v>1.51</v>
      </c>
      <c r="U6160" s="1">
        <v>2080.5</v>
      </c>
      <c r="V6160" s="1">
        <f t="shared" si="385"/>
        <v>3.0277102505511504</v>
      </c>
      <c r="W6160" s="1">
        <f t="shared" si="386"/>
        <v>2.3582755922817698</v>
      </c>
      <c r="X6160" s="1">
        <f t="shared" si="387"/>
        <v>96.688741721854299</v>
      </c>
    </row>
    <row r="6161" spans="1:24" hidden="1" x14ac:dyDescent="0.3">
      <c r="A6161" s="18" t="str">
        <f t="shared" si="384"/>
        <v>OFF - Agricultural - Sprayers_2007_25</v>
      </c>
      <c r="B6161" s="1" t="s">
        <v>40</v>
      </c>
      <c r="C6161" s="1">
        <v>2020</v>
      </c>
      <c r="D6161" s="1" t="s">
        <v>118</v>
      </c>
      <c r="E6161" s="1">
        <v>2007</v>
      </c>
      <c r="F6161" s="1">
        <v>25</v>
      </c>
      <c r="G6161" s="1" t="s">
        <v>5</v>
      </c>
      <c r="H6161" s="1">
        <v>1.6222875000000001E-7</v>
      </c>
      <c r="I6161" s="1">
        <v>1.9306561983471E-7</v>
      </c>
      <c r="J6161" s="1">
        <v>2.3360940000000001E-7</v>
      </c>
      <c r="K6161" s="1">
        <v>7.973402E-7</v>
      </c>
      <c r="L6161" s="1">
        <v>1.476224E-6</v>
      </c>
      <c r="M6161" s="1">
        <v>1.9364459999999999E-4</v>
      </c>
      <c r="N6161" s="1">
        <v>1.035861E-7</v>
      </c>
      <c r="O6161" s="1">
        <v>9.5299212E-8</v>
      </c>
      <c r="P6161" s="1">
        <v>2.456984E-9</v>
      </c>
      <c r="Q6161" s="1">
        <v>1.8364506440000299E-9</v>
      </c>
      <c r="R6161" s="1">
        <v>7.3</v>
      </c>
      <c r="S6161" s="1">
        <v>10.95</v>
      </c>
      <c r="T6161" s="1">
        <v>0.11</v>
      </c>
      <c r="U6161" s="1">
        <v>208.04999999999899</v>
      </c>
      <c r="V6161" s="1">
        <f t="shared" si="385"/>
        <v>0.30727400725033521</v>
      </c>
      <c r="W6161" s="1">
        <f t="shared" si="386"/>
        <v>2.3494875186346778</v>
      </c>
      <c r="X6161" s="1">
        <f t="shared" si="387"/>
        <v>99.545454545454533</v>
      </c>
    </row>
    <row r="6162" spans="1:24" hidden="1" x14ac:dyDescent="0.3">
      <c r="A6162" s="18" t="str">
        <f t="shared" si="384"/>
        <v>OFF - Agricultural - Sprayers_2007_50</v>
      </c>
      <c r="B6162" s="1" t="s">
        <v>40</v>
      </c>
      <c r="C6162" s="1">
        <v>2020</v>
      </c>
      <c r="D6162" s="1" t="s">
        <v>118</v>
      </c>
      <c r="E6162" s="1">
        <v>2007</v>
      </c>
      <c r="F6162" s="1">
        <v>50</v>
      </c>
      <c r="G6162" s="1" t="s">
        <v>12</v>
      </c>
      <c r="H6162" s="1">
        <v>3.4894319448874399E-7</v>
      </c>
      <c r="I6162" s="1">
        <v>3.2095795029074698E-7</v>
      </c>
      <c r="J6162" s="1">
        <v>3.8399069999999998E-7</v>
      </c>
      <c r="K6162" s="1">
        <v>2.6221030000000001E-5</v>
      </c>
      <c r="L6162" s="1">
        <v>5.508979E-7</v>
      </c>
      <c r="M6162" s="1">
        <v>3.1109699999999998E-4</v>
      </c>
      <c r="N6162" s="1">
        <v>2.1446747999999999E-8</v>
      </c>
      <c r="O6162" s="1">
        <v>1.6204209600000001E-8</v>
      </c>
      <c r="P6162" s="1">
        <v>3.7823719999999999E-9</v>
      </c>
      <c r="Q6162" s="1">
        <v>5.1147244826891501E-9</v>
      </c>
      <c r="R6162" s="1">
        <v>14.6</v>
      </c>
      <c r="S6162" s="1">
        <v>7.3</v>
      </c>
      <c r="T6162" s="1">
        <v>0.1</v>
      </c>
      <c r="U6162" s="1">
        <v>240.9</v>
      </c>
      <c r="V6162" s="1">
        <f t="shared" si="385"/>
        <v>0.44116387073552155</v>
      </c>
      <c r="W6162" s="1">
        <f t="shared" si="386"/>
        <v>0.75722146693643322</v>
      </c>
      <c r="X6162" s="1">
        <f t="shared" si="387"/>
        <v>73</v>
      </c>
    </row>
    <row r="6163" spans="1:24" hidden="1" x14ac:dyDescent="0.3">
      <c r="A6163" s="18" t="str">
        <f t="shared" si="384"/>
        <v>OFF - Agricultural - Sprayers_2007_100</v>
      </c>
      <c r="B6163" s="1" t="s">
        <v>40</v>
      </c>
      <c r="C6163" s="1">
        <v>2020</v>
      </c>
      <c r="D6163" s="1" t="s">
        <v>118</v>
      </c>
      <c r="E6163" s="1">
        <v>2007</v>
      </c>
      <c r="F6163" s="1">
        <v>100</v>
      </c>
      <c r="G6163" s="1" t="s">
        <v>12</v>
      </c>
      <c r="H6163" s="1">
        <v>4.6220481098906801E-7</v>
      </c>
      <c r="I6163" s="1">
        <v>4.2513598514774499E-7</v>
      </c>
      <c r="J6163" s="1">
        <v>5.086282E-7</v>
      </c>
      <c r="K6163" s="1">
        <v>2.310312E-5</v>
      </c>
      <c r="L6163" s="1">
        <v>1.1481760000000001E-6</v>
      </c>
      <c r="M6163" s="1">
        <v>1.0682580000000001E-3</v>
      </c>
      <c r="N6163" s="1">
        <v>7.4481507000000003E-8</v>
      </c>
      <c r="O6163" s="1">
        <v>5.6274916399999999E-8</v>
      </c>
      <c r="P6163" s="1">
        <v>1.032086E-8</v>
      </c>
      <c r="Q6163" s="1">
        <v>1.4065492327395101E-8</v>
      </c>
      <c r="R6163" s="1">
        <v>40.15</v>
      </c>
      <c r="S6163" s="1">
        <v>14.6</v>
      </c>
      <c r="T6163" s="1">
        <v>0.17</v>
      </c>
      <c r="U6163" s="1">
        <v>992.8</v>
      </c>
      <c r="V6163" s="1">
        <f t="shared" si="385"/>
        <v>0.14179296990841947</v>
      </c>
      <c r="W6163" s="1">
        <f t="shared" si="386"/>
        <v>0.38294402427729418</v>
      </c>
      <c r="X6163" s="1">
        <f t="shared" si="387"/>
        <v>85.882352941176464</v>
      </c>
    </row>
    <row r="6164" spans="1:24" hidden="1" x14ac:dyDescent="0.3">
      <c r="A6164" s="18" t="str">
        <f t="shared" si="384"/>
        <v>OFF - Agricultural - Sprayers_2007_175</v>
      </c>
      <c r="B6164" s="1" t="s">
        <v>40</v>
      </c>
      <c r="C6164" s="1">
        <v>2020</v>
      </c>
      <c r="D6164" s="1" t="s">
        <v>118</v>
      </c>
      <c r="E6164" s="1">
        <v>2007</v>
      </c>
      <c r="F6164" s="1">
        <v>175</v>
      </c>
      <c r="G6164" s="1" t="s">
        <v>12</v>
      </c>
      <c r="H6164" s="1">
        <v>1.6505612759998499E-7</v>
      </c>
      <c r="I6164" s="1">
        <v>1.5181862616646599E-7</v>
      </c>
      <c r="J6164" s="1">
        <v>1.8163420000000001E-7</v>
      </c>
      <c r="K6164" s="1">
        <v>1.5436070000000001E-5</v>
      </c>
      <c r="L6164" s="1">
        <v>5.6525120000000002E-7</v>
      </c>
      <c r="M6164" s="1">
        <v>4.8236489999999997E-4</v>
      </c>
      <c r="N6164" s="1">
        <v>3.4580421000000001E-8</v>
      </c>
      <c r="O6164" s="1">
        <v>2.6127429200000001E-8</v>
      </c>
      <c r="P6164" s="1">
        <v>4.7917910000000004E-9</v>
      </c>
      <c r="Q6164" s="1">
        <v>6.3934056033614502E-9</v>
      </c>
      <c r="R6164" s="1">
        <v>18.25</v>
      </c>
      <c r="S6164" s="1">
        <v>3.65</v>
      </c>
      <c r="T6164" s="1">
        <v>0.04</v>
      </c>
      <c r="U6164" s="1">
        <v>511</v>
      </c>
      <c r="V6164" s="1">
        <f t="shared" si="385"/>
        <v>9.8376814932844753E-2</v>
      </c>
      <c r="W6164" s="1">
        <f t="shared" si="386"/>
        <v>0.36627661636191999</v>
      </c>
      <c r="X6164" s="1">
        <f t="shared" si="387"/>
        <v>91.25</v>
      </c>
    </row>
    <row r="6165" spans="1:24" hidden="1" x14ac:dyDescent="0.3">
      <c r="A6165" s="18" t="str">
        <f t="shared" si="384"/>
        <v>OFF - Agricultural - Sprayers_2008_25</v>
      </c>
      <c r="B6165" s="1" t="s">
        <v>40</v>
      </c>
      <c r="C6165" s="1">
        <v>2020</v>
      </c>
      <c r="D6165" s="1" t="s">
        <v>118</v>
      </c>
      <c r="E6165" s="1">
        <v>2008</v>
      </c>
      <c r="F6165" s="1">
        <v>25</v>
      </c>
      <c r="G6165" s="1" t="s">
        <v>12</v>
      </c>
      <c r="H6165" s="1">
        <v>2.1493293131195799E-5</v>
      </c>
      <c r="I6165" s="1">
        <v>1.9769531022073901E-5</v>
      </c>
      <c r="J6165" s="1">
        <v>2.3652057999999999E-5</v>
      </c>
      <c r="K6165" s="1">
        <v>8.6489970000000005E-4</v>
      </c>
      <c r="L6165" s="1">
        <v>1.5398435000000001E-5</v>
      </c>
      <c r="M6165" s="1">
        <v>1.4142724E-3</v>
      </c>
      <c r="N6165" s="1">
        <v>1.06702758E-5</v>
      </c>
      <c r="O6165" s="1">
        <v>8.0619861600000007E-6</v>
      </c>
      <c r="P6165" s="1">
        <v>3.6459405999999999E-8</v>
      </c>
      <c r="Q6165" s="1">
        <v>3.8360433620168701E-8</v>
      </c>
      <c r="R6165" s="1">
        <v>109.5</v>
      </c>
      <c r="S6165" s="1">
        <v>153.30000000000001</v>
      </c>
      <c r="T6165" s="1">
        <v>1.5699999999999901</v>
      </c>
      <c r="U6165" s="1">
        <v>2168.1</v>
      </c>
      <c r="V6165" s="1">
        <f t="shared" si="385"/>
        <v>3.0192957677074155</v>
      </c>
      <c r="W6165" s="1">
        <f t="shared" si="386"/>
        <v>2.3517214228757406</v>
      </c>
      <c r="X6165" s="1">
        <f t="shared" si="387"/>
        <v>97.643312101911448</v>
      </c>
    </row>
    <row r="6166" spans="1:24" hidden="1" x14ac:dyDescent="0.3">
      <c r="A6166" s="18" t="str">
        <f t="shared" si="384"/>
        <v>OFF - Agricultural - Sprayers_2008_25</v>
      </c>
      <c r="B6166" s="1" t="s">
        <v>40</v>
      </c>
      <c r="C6166" s="1">
        <v>2020</v>
      </c>
      <c r="D6166" s="1" t="s">
        <v>118</v>
      </c>
      <c r="E6166" s="1">
        <v>2008</v>
      </c>
      <c r="F6166" s="1">
        <v>25</v>
      </c>
      <c r="G6166" s="1" t="s">
        <v>5</v>
      </c>
      <c r="H6166" s="1">
        <v>1.7036395833333299E-7</v>
      </c>
      <c r="I6166" s="1">
        <v>2.0274719008264401E-7</v>
      </c>
      <c r="J6166" s="1">
        <v>2.4532410000000003E-7</v>
      </c>
      <c r="K6166" s="1">
        <v>8.3732400000000004E-7</v>
      </c>
      <c r="L6166" s="1">
        <v>1.550252E-6</v>
      </c>
      <c r="M6166" s="1">
        <v>2.0335519999999999E-4</v>
      </c>
      <c r="N6166" s="1">
        <v>5.4390269999999999E-8</v>
      </c>
      <c r="O6166" s="1">
        <v>5.0039048399999998E-8</v>
      </c>
      <c r="P6166" s="1">
        <v>2.5801920000000002E-9</v>
      </c>
      <c r="Q6166" s="1">
        <v>1.8364506440000299E-9</v>
      </c>
      <c r="R6166" s="1">
        <v>7.3</v>
      </c>
      <c r="S6166" s="1">
        <v>10.95</v>
      </c>
      <c r="T6166" s="1">
        <v>0.11</v>
      </c>
      <c r="U6166" s="1">
        <v>208.04999999999899</v>
      </c>
      <c r="V6166" s="1">
        <f t="shared" si="385"/>
        <v>0.32268273144009629</v>
      </c>
      <c r="W6166" s="1">
        <f t="shared" si="386"/>
        <v>2.467306943078047</v>
      </c>
      <c r="X6166" s="1">
        <f t="shared" si="387"/>
        <v>99.545454545454533</v>
      </c>
    </row>
    <row r="6167" spans="1:24" hidden="1" x14ac:dyDescent="0.3">
      <c r="A6167" s="18" t="str">
        <f t="shared" si="384"/>
        <v>OFF - Agricultural - Sprayers_2008_50</v>
      </c>
      <c r="B6167" s="1" t="s">
        <v>40</v>
      </c>
      <c r="C6167" s="1">
        <v>2020</v>
      </c>
      <c r="D6167" s="1" t="s">
        <v>118</v>
      </c>
      <c r="E6167" s="1">
        <v>2008</v>
      </c>
      <c r="F6167" s="1">
        <v>50</v>
      </c>
      <c r="G6167" s="1" t="s">
        <v>12</v>
      </c>
      <c r="H6167" s="1">
        <v>2.8954689901030402E-7</v>
      </c>
      <c r="I6167" s="1">
        <v>2.6632523770967698E-7</v>
      </c>
      <c r="J6167" s="1">
        <v>3.1862869999999998E-7</v>
      </c>
      <c r="K6167" s="1">
        <v>2.150023E-5</v>
      </c>
      <c r="L6167" s="1">
        <v>4.60332E-7</v>
      </c>
      <c r="M6167" s="1">
        <v>2.6177820000000001E-4</v>
      </c>
      <c r="N6167" s="1">
        <v>1.8046755000000001E-8</v>
      </c>
      <c r="O6167" s="1">
        <v>1.3635326000000001E-8</v>
      </c>
      <c r="P6167" s="1">
        <v>3.182746E-9</v>
      </c>
      <c r="Q6167" s="1">
        <v>3.8360433620168698E-9</v>
      </c>
      <c r="R6167" s="1">
        <v>10.95</v>
      </c>
      <c r="S6167" s="1">
        <v>7.3</v>
      </c>
      <c r="T6167" s="1">
        <v>0.08</v>
      </c>
      <c r="U6167" s="1">
        <v>240.9</v>
      </c>
      <c r="V6167" s="1">
        <f t="shared" si="385"/>
        <v>0.36606998716225986</v>
      </c>
      <c r="W6167" s="1">
        <f t="shared" si="386"/>
        <v>0.63273661474800003</v>
      </c>
      <c r="X6167" s="1">
        <f t="shared" si="387"/>
        <v>91.25</v>
      </c>
    </row>
    <row r="6168" spans="1:24" hidden="1" x14ac:dyDescent="0.3">
      <c r="A6168" s="18" t="str">
        <f t="shared" si="384"/>
        <v>OFF - Agricultural - Sprayers_2008_100</v>
      </c>
      <c r="B6168" s="1" t="s">
        <v>40</v>
      </c>
      <c r="C6168" s="1">
        <v>2020</v>
      </c>
      <c r="D6168" s="1" t="s">
        <v>118</v>
      </c>
      <c r="E6168" s="1">
        <v>2008</v>
      </c>
      <c r="F6168" s="1">
        <v>100</v>
      </c>
      <c r="G6168" s="1" t="s">
        <v>12</v>
      </c>
      <c r="H6168" s="1">
        <v>3.8263674769796399E-7</v>
      </c>
      <c r="I6168" s="1">
        <v>3.5194928053258701E-7</v>
      </c>
      <c r="J6168" s="1">
        <v>4.2106840000000002E-7</v>
      </c>
      <c r="K6168" s="1">
        <v>1.8858159999999999E-5</v>
      </c>
      <c r="L6168" s="1">
        <v>9.4992280000000002E-7</v>
      </c>
      <c r="M6168" s="1">
        <v>8.9890529999999997E-4</v>
      </c>
      <c r="N6168" s="1">
        <v>6.2673831000000005E-8</v>
      </c>
      <c r="O6168" s="1">
        <v>4.7353561200000001E-8</v>
      </c>
      <c r="P6168" s="1">
        <v>8.6846800000000002E-9</v>
      </c>
      <c r="Q6168" s="1">
        <v>1.27868112067229E-8</v>
      </c>
      <c r="R6168" s="1">
        <v>36.5</v>
      </c>
      <c r="S6168" s="1">
        <v>10.95</v>
      </c>
      <c r="T6168" s="1">
        <v>0.14000000000000001</v>
      </c>
      <c r="U6168" s="1">
        <v>744.6</v>
      </c>
      <c r="V6168" s="1">
        <f t="shared" si="385"/>
        <v>0.1565112826240892</v>
      </c>
      <c r="W6168" s="1">
        <f t="shared" si="386"/>
        <v>0.42242915114611373</v>
      </c>
      <c r="X6168" s="1">
        <f t="shared" si="387"/>
        <v>78.214285714285708</v>
      </c>
    </row>
    <row r="6169" spans="1:24" hidden="1" x14ac:dyDescent="0.3">
      <c r="A6169" s="18" t="str">
        <f t="shared" si="384"/>
        <v>OFF - Agricultural - Sprayers_2008_175</v>
      </c>
      <c r="B6169" s="1" t="s">
        <v>40</v>
      </c>
      <c r="C6169" s="1">
        <v>2020</v>
      </c>
      <c r="D6169" s="1" t="s">
        <v>118</v>
      </c>
      <c r="E6169" s="1">
        <v>2008</v>
      </c>
      <c r="F6169" s="1">
        <v>175</v>
      </c>
      <c r="G6169" s="1" t="s">
        <v>12</v>
      </c>
      <c r="H6169" s="1">
        <v>1.3510780697521601E-7</v>
      </c>
      <c r="I6169" s="1">
        <v>1.2427216085580301E-7</v>
      </c>
      <c r="J6169" s="1">
        <v>1.4867790000000001E-7</v>
      </c>
      <c r="K6169" s="1">
        <v>1.294995E-5</v>
      </c>
      <c r="L6169" s="1">
        <v>4.6866330000000002E-7</v>
      </c>
      <c r="M6169" s="1">
        <v>4.0589469999999998E-4</v>
      </c>
      <c r="N6169" s="1">
        <v>2.9098322999999901E-8</v>
      </c>
      <c r="O6169" s="1">
        <v>2.19853996E-8</v>
      </c>
      <c r="P6169" s="1">
        <v>4.0321400000000001E-9</v>
      </c>
      <c r="Q6169" s="1">
        <v>5.1147244826891501E-9</v>
      </c>
      <c r="R6169" s="1">
        <v>14.6</v>
      </c>
      <c r="S6169" s="1">
        <v>3.65</v>
      </c>
      <c r="T6169" s="1">
        <v>0.03</v>
      </c>
      <c r="U6169" s="1">
        <v>511</v>
      </c>
      <c r="V6169" s="1">
        <f t="shared" si="385"/>
        <v>8.0527005668007023E-2</v>
      </c>
      <c r="W6169" s="1">
        <f t="shared" si="386"/>
        <v>0.30368870997003</v>
      </c>
      <c r="X6169" s="1">
        <f t="shared" si="387"/>
        <v>121.66666666666667</v>
      </c>
    </row>
    <row r="6170" spans="1:24" hidden="1" x14ac:dyDescent="0.3">
      <c r="A6170" s="18" t="str">
        <f t="shared" si="384"/>
        <v>OFF - Agricultural - Sprayers_2009_25</v>
      </c>
      <c r="B6170" s="1" t="s">
        <v>40</v>
      </c>
      <c r="C6170" s="1">
        <v>2020</v>
      </c>
      <c r="D6170" s="1" t="s">
        <v>118</v>
      </c>
      <c r="E6170" s="1">
        <v>2009</v>
      </c>
      <c r="F6170" s="1">
        <v>25</v>
      </c>
      <c r="G6170" s="1" t="s">
        <v>12</v>
      </c>
      <c r="H6170" s="1">
        <v>2.0780545764008701E-5</v>
      </c>
      <c r="I6170" s="1">
        <v>1.9113945993735201E-5</v>
      </c>
      <c r="J6170" s="1">
        <v>2.2867723000000001E-5</v>
      </c>
      <c r="K6170" s="1">
        <v>8.3621849999999996E-4</v>
      </c>
      <c r="L6170" s="1">
        <v>1.4887798999999901E-5</v>
      </c>
      <c r="M6170" s="1">
        <v>1.3673730999999899E-3</v>
      </c>
      <c r="N6170" s="1">
        <v>1.03164327E-5</v>
      </c>
      <c r="O6170" s="1">
        <v>7.7946380399999998E-6</v>
      </c>
      <c r="P6170" s="1">
        <v>3.5250361999999998E-8</v>
      </c>
      <c r="Q6170" s="1">
        <v>3.7081752499496402E-8</v>
      </c>
      <c r="R6170" s="1">
        <v>105.85</v>
      </c>
      <c r="S6170" s="1">
        <v>146</v>
      </c>
      <c r="T6170" s="1">
        <v>1.51</v>
      </c>
      <c r="U6170" s="1">
        <v>2080.5</v>
      </c>
      <c r="V6170" s="1">
        <f t="shared" si="385"/>
        <v>3.0420842327545103</v>
      </c>
      <c r="W6170" s="1">
        <f t="shared" si="386"/>
        <v>2.3694708885942402</v>
      </c>
      <c r="X6170" s="1">
        <f t="shared" si="387"/>
        <v>96.688741721854299</v>
      </c>
    </row>
    <row r="6171" spans="1:24" hidden="1" x14ac:dyDescent="0.3">
      <c r="A6171" s="18" t="str">
        <f t="shared" si="384"/>
        <v>OFF - Agricultural - Sprayers_2009_25</v>
      </c>
      <c r="B6171" s="1" t="s">
        <v>40</v>
      </c>
      <c r="C6171" s="1">
        <v>2020</v>
      </c>
      <c r="D6171" s="1" t="s">
        <v>118</v>
      </c>
      <c r="E6171" s="1">
        <v>2009</v>
      </c>
      <c r="F6171" s="1">
        <v>25</v>
      </c>
      <c r="G6171" s="1" t="s">
        <v>5</v>
      </c>
      <c r="H6171" s="1">
        <v>1.42323194444444E-7</v>
      </c>
      <c r="I6171" s="1">
        <v>1.69376363636363E-7</v>
      </c>
      <c r="J6171" s="1">
        <v>2.0494540000000001E-7</v>
      </c>
      <c r="K6171" s="1">
        <v>6.9950610000000004E-7</v>
      </c>
      <c r="L6171" s="1">
        <v>1.2950910000000001E-6</v>
      </c>
      <c r="M6171" s="1">
        <v>1.698843E-4</v>
      </c>
      <c r="N6171" s="1">
        <v>4.5438E-8</v>
      </c>
      <c r="O6171" s="1">
        <v>4.1802960000000001E-8</v>
      </c>
      <c r="P6171" s="1">
        <v>2.1555100000000001E-9</v>
      </c>
      <c r="Q6171" s="1">
        <v>1.8364506440000299E-9</v>
      </c>
      <c r="R6171" s="1">
        <v>7.3</v>
      </c>
      <c r="S6171" s="1">
        <v>10.95</v>
      </c>
      <c r="T6171" s="1">
        <v>0.09</v>
      </c>
      <c r="U6171" s="1">
        <v>208.04999999999899</v>
      </c>
      <c r="V6171" s="1">
        <f t="shared" si="385"/>
        <v>0.26957132001333367</v>
      </c>
      <c r="W6171" s="1">
        <f t="shared" si="386"/>
        <v>2.0612048984409572</v>
      </c>
      <c r="X6171" s="1">
        <f t="shared" si="387"/>
        <v>121.66666666666666</v>
      </c>
    </row>
    <row r="6172" spans="1:24" hidden="1" x14ac:dyDescent="0.3">
      <c r="A6172" s="18" t="str">
        <f t="shared" si="384"/>
        <v>OFF - Agricultural - Sprayers_2009_50</v>
      </c>
      <c r="B6172" s="1" t="s">
        <v>40</v>
      </c>
      <c r="C6172" s="1">
        <v>2020</v>
      </c>
      <c r="D6172" s="1" t="s">
        <v>118</v>
      </c>
      <c r="E6172" s="1">
        <v>2009</v>
      </c>
      <c r="F6172" s="1">
        <v>50</v>
      </c>
      <c r="G6172" s="1" t="s">
        <v>12</v>
      </c>
      <c r="H6172" s="1">
        <v>2.7420274999341101E-7</v>
      </c>
      <c r="I6172" s="1">
        <v>2.5221168944394002E-7</v>
      </c>
      <c r="J6172" s="1">
        <v>3.017434E-7</v>
      </c>
      <c r="K6172" s="1">
        <v>2.011002E-5</v>
      </c>
      <c r="L6172" s="1">
        <v>4.3906070000000001E-7</v>
      </c>
      <c r="M6172" s="1">
        <v>2.5144689999999999E-4</v>
      </c>
      <c r="N6172" s="1">
        <v>1.7334521999999999E-8</v>
      </c>
      <c r="O6172" s="1">
        <v>1.3097194400000001E-8</v>
      </c>
      <c r="P6172" s="1">
        <v>3.057136E-9</v>
      </c>
      <c r="Q6172" s="1">
        <v>3.8360433620168698E-9</v>
      </c>
      <c r="R6172" s="1">
        <v>10.95</v>
      </c>
      <c r="S6172" s="1">
        <v>7.3</v>
      </c>
      <c r="T6172" s="1">
        <v>0.08</v>
      </c>
      <c r="U6172" s="1">
        <v>240.9</v>
      </c>
      <c r="V6172" s="1">
        <f t="shared" si="385"/>
        <v>0.34667059986842647</v>
      </c>
      <c r="W6172" s="1">
        <f t="shared" si="386"/>
        <v>0.60349873783896668</v>
      </c>
      <c r="X6172" s="1">
        <f t="shared" si="387"/>
        <v>91.25</v>
      </c>
    </row>
    <row r="6173" spans="1:24" hidden="1" x14ac:dyDescent="0.3">
      <c r="A6173" s="18" t="str">
        <f t="shared" si="384"/>
        <v>OFF - Agricultural - Sprayers_2009_100</v>
      </c>
      <c r="B6173" s="1" t="s">
        <v>40</v>
      </c>
      <c r="C6173" s="1">
        <v>2020</v>
      </c>
      <c r="D6173" s="1" t="s">
        <v>118</v>
      </c>
      <c r="E6173" s="1">
        <v>2009</v>
      </c>
      <c r="F6173" s="1">
        <v>100</v>
      </c>
      <c r="G6173" s="1" t="s">
        <v>12</v>
      </c>
      <c r="H6173" s="1">
        <v>3.6149018709805802E-7</v>
      </c>
      <c r="I6173" s="1">
        <v>3.3249867409279299E-7</v>
      </c>
      <c r="J6173" s="1">
        <v>3.9779789999999998E-7</v>
      </c>
      <c r="K6173" s="1">
        <v>1.7554499999999999E-5</v>
      </c>
      <c r="L6173" s="1">
        <v>8.968431E-7</v>
      </c>
      <c r="M6173" s="1">
        <v>8.6342950000000004E-4</v>
      </c>
      <c r="N6173" s="1">
        <v>6.0200378999999995E-8</v>
      </c>
      <c r="O6173" s="1">
        <v>4.54847308E-8</v>
      </c>
      <c r="P6173" s="1">
        <v>8.3419329999999997E-9</v>
      </c>
      <c r="Q6173" s="1">
        <v>1.15081300860506E-8</v>
      </c>
      <c r="R6173" s="1">
        <v>32.85</v>
      </c>
      <c r="S6173" s="1">
        <v>10.95</v>
      </c>
      <c r="T6173" s="1">
        <v>0.14000000000000001</v>
      </c>
      <c r="U6173" s="1">
        <v>744.6</v>
      </c>
      <c r="V6173" s="1">
        <f t="shared" si="385"/>
        <v>0.14786162902314468</v>
      </c>
      <c r="W6173" s="1">
        <f t="shared" si="386"/>
        <v>0.39882469337955584</v>
      </c>
      <c r="X6173" s="1">
        <f t="shared" si="387"/>
        <v>78.214285714285708</v>
      </c>
    </row>
    <row r="6174" spans="1:24" hidden="1" x14ac:dyDescent="0.3">
      <c r="A6174" s="18" t="str">
        <f t="shared" si="384"/>
        <v>OFF - Agricultural - Sprayers_2009_175</v>
      </c>
      <c r="B6174" s="1" t="s">
        <v>40</v>
      </c>
      <c r="C6174" s="1">
        <v>2020</v>
      </c>
      <c r="D6174" s="1" t="s">
        <v>118</v>
      </c>
      <c r="E6174" s="1">
        <v>2009</v>
      </c>
      <c r="F6174" s="1">
        <v>175</v>
      </c>
      <c r="G6174" s="1" t="s">
        <v>12</v>
      </c>
      <c r="H6174" s="1">
        <v>1.26143293721869E-7</v>
      </c>
      <c r="I6174" s="1">
        <v>1.16026601565375E-7</v>
      </c>
      <c r="J6174" s="1">
        <v>1.3881299999999999E-7</v>
      </c>
      <c r="K6174" s="1">
        <v>1.240141E-5</v>
      </c>
      <c r="L6174" s="1">
        <v>4.4346480000000002E-7</v>
      </c>
      <c r="M6174" s="1">
        <v>3.8987560000000002E-4</v>
      </c>
      <c r="N6174" s="1">
        <v>2.7949932E-8</v>
      </c>
      <c r="O6174" s="1">
        <v>2.11177264E-8</v>
      </c>
      <c r="P6174" s="1">
        <v>3.8730059999999996E-9</v>
      </c>
      <c r="Q6174" s="1">
        <v>5.1147244826891501E-9</v>
      </c>
      <c r="R6174" s="1">
        <v>14.6</v>
      </c>
      <c r="S6174" s="1">
        <v>3.65</v>
      </c>
      <c r="T6174" s="1">
        <v>0.03</v>
      </c>
      <c r="U6174" s="1">
        <v>511</v>
      </c>
      <c r="V6174" s="1">
        <f t="shared" si="385"/>
        <v>7.5183973124405931E-2</v>
      </c>
      <c r="W6174" s="1">
        <f t="shared" si="386"/>
        <v>0.28736035663368004</v>
      </c>
      <c r="X6174" s="1">
        <f t="shared" si="387"/>
        <v>121.66666666666667</v>
      </c>
    </row>
    <row r="6175" spans="1:24" hidden="1" x14ac:dyDescent="0.3">
      <c r="A6175" s="18" t="str">
        <f t="shared" si="384"/>
        <v>OFF - Agricultural - Sprayers_2010_25</v>
      </c>
      <c r="B6175" s="1" t="s">
        <v>40</v>
      </c>
      <c r="C6175" s="1">
        <v>2020</v>
      </c>
      <c r="D6175" s="1" t="s">
        <v>118</v>
      </c>
      <c r="E6175" s="1">
        <v>2010</v>
      </c>
      <c r="F6175" s="1">
        <v>25</v>
      </c>
      <c r="G6175" s="1" t="s">
        <v>12</v>
      </c>
      <c r="H6175" s="1">
        <v>2.1738513447814899E-5</v>
      </c>
      <c r="I6175" s="1">
        <v>1.9995084669300099E-5</v>
      </c>
      <c r="J6175" s="1">
        <v>2.3921908000000001E-5</v>
      </c>
      <c r="K6175" s="1">
        <v>8.7476760000000002E-4</v>
      </c>
      <c r="L6175" s="1">
        <v>1.5574117E-5</v>
      </c>
      <c r="M6175" s="1">
        <v>1.4304077999999999E-3</v>
      </c>
      <c r="N6175" s="1">
        <v>1.07920107E-5</v>
      </c>
      <c r="O6175" s="1">
        <v>8.1539636399999996E-6</v>
      </c>
      <c r="P6175" s="1">
        <v>3.6875382E-8</v>
      </c>
      <c r="Q6175" s="1">
        <v>3.8360433620168701E-8</v>
      </c>
      <c r="R6175" s="1">
        <v>109.5</v>
      </c>
      <c r="S6175" s="1">
        <v>156.94999999999999</v>
      </c>
      <c r="T6175" s="1">
        <v>1.5799999999999901</v>
      </c>
      <c r="U6175" s="1">
        <v>2230.15</v>
      </c>
      <c r="V6175" s="1">
        <f t="shared" si="385"/>
        <v>2.9687783448440257</v>
      </c>
      <c r="W6175" s="1">
        <f t="shared" si="386"/>
        <v>2.3123733684737444</v>
      </c>
      <c r="X6175" s="1">
        <f t="shared" si="387"/>
        <v>99.335443037975296</v>
      </c>
    </row>
    <row r="6176" spans="1:24" hidden="1" x14ac:dyDescent="0.3">
      <c r="A6176" s="18" t="str">
        <f t="shared" si="384"/>
        <v>OFF - Agricultural - Sprayers_2010_25</v>
      </c>
      <c r="B6176" s="1" t="s">
        <v>40</v>
      </c>
      <c r="C6176" s="1">
        <v>2020</v>
      </c>
      <c r="D6176" s="1" t="s">
        <v>118</v>
      </c>
      <c r="E6176" s="1">
        <v>2010</v>
      </c>
      <c r="F6176" s="1">
        <v>25</v>
      </c>
      <c r="G6176" s="1" t="s">
        <v>5</v>
      </c>
      <c r="H6176" s="1">
        <v>1.19998958333333E-7</v>
      </c>
      <c r="I6176" s="1">
        <v>1.4280867768595E-7</v>
      </c>
      <c r="J6176" s="1">
        <v>1.727985E-7</v>
      </c>
      <c r="K6176" s="1">
        <v>5.8978459999999999E-7</v>
      </c>
      <c r="L6176" s="1">
        <v>1.0919479999999999E-6</v>
      </c>
      <c r="M6176" s="1">
        <v>1.43237E-4</v>
      </c>
      <c r="N6176" s="1">
        <v>3.8310789999999997E-8</v>
      </c>
      <c r="O6176" s="1">
        <v>3.52459268E-8</v>
      </c>
      <c r="P6176" s="1">
        <v>1.817406E-9</v>
      </c>
      <c r="Q6176" s="1">
        <v>9.1822532200001496E-10</v>
      </c>
      <c r="R6176" s="1">
        <v>3.65</v>
      </c>
      <c r="S6176" s="1">
        <v>7.3</v>
      </c>
      <c r="T6176" s="1">
        <v>0.08</v>
      </c>
      <c r="U6176" s="1">
        <v>138.69999999999999</v>
      </c>
      <c r="V6176" s="1">
        <f t="shared" si="385"/>
        <v>0.3409311924638746</v>
      </c>
      <c r="W6176" s="1">
        <f t="shared" si="386"/>
        <v>2.6068383222987368</v>
      </c>
      <c r="X6176" s="1">
        <f t="shared" si="387"/>
        <v>91.25</v>
      </c>
    </row>
    <row r="6177" spans="1:24" hidden="1" x14ac:dyDescent="0.3">
      <c r="A6177" s="18" t="str">
        <f t="shared" si="384"/>
        <v>OFF - Agricultural - Sprayers_2010_50</v>
      </c>
      <c r="B6177" s="1" t="s">
        <v>40</v>
      </c>
      <c r="C6177" s="1">
        <v>2020</v>
      </c>
      <c r="D6177" s="1" t="s">
        <v>118</v>
      </c>
      <c r="E6177" s="1">
        <v>2010</v>
      </c>
      <c r="F6177" s="1">
        <v>50</v>
      </c>
      <c r="G6177" s="1" t="s">
        <v>12</v>
      </c>
      <c r="H6177" s="1">
        <v>2.6496052938872499E-7</v>
      </c>
      <c r="I6177" s="1">
        <v>2.4371069493174898E-7</v>
      </c>
      <c r="J6177" s="1">
        <v>2.9157289999999999E-7</v>
      </c>
      <c r="K6177" s="1">
        <v>1.9182780000000001E-5</v>
      </c>
      <c r="L6177" s="1">
        <v>4.2736739999999999E-7</v>
      </c>
      <c r="M6177" s="1">
        <v>2.4649269999999998E-4</v>
      </c>
      <c r="N6177" s="1">
        <v>1.6992980999999999E-8</v>
      </c>
      <c r="O6177" s="1">
        <v>1.28391412E-8</v>
      </c>
      <c r="P6177" s="1">
        <v>2.9969010000000002E-9</v>
      </c>
      <c r="Q6177" s="1">
        <v>3.8360433620168698E-9</v>
      </c>
      <c r="R6177" s="1">
        <v>10.95</v>
      </c>
      <c r="S6177" s="1">
        <v>7.3</v>
      </c>
      <c r="T6177" s="1">
        <v>0.08</v>
      </c>
      <c r="U6177" s="1">
        <v>240.9</v>
      </c>
      <c r="V6177" s="1">
        <f t="shared" si="385"/>
        <v>0.33498579305587578</v>
      </c>
      <c r="W6177" s="1">
        <f t="shared" si="386"/>
        <v>0.58742603583859998</v>
      </c>
      <c r="X6177" s="1">
        <f t="shared" si="387"/>
        <v>91.25</v>
      </c>
    </row>
    <row r="6178" spans="1:24" hidden="1" x14ac:dyDescent="0.3">
      <c r="A6178" s="18" t="str">
        <f t="shared" si="384"/>
        <v>OFF - Agricultural - Sprayers_2010_100</v>
      </c>
      <c r="B6178" s="1" t="s">
        <v>40</v>
      </c>
      <c r="C6178" s="1">
        <v>2020</v>
      </c>
      <c r="D6178" s="1" t="s">
        <v>118</v>
      </c>
      <c r="E6178" s="1">
        <v>2010</v>
      </c>
      <c r="F6178" s="1">
        <v>100</v>
      </c>
      <c r="G6178" s="1" t="s">
        <v>12</v>
      </c>
      <c r="H6178" s="1">
        <v>3.48441303879633E-7</v>
      </c>
      <c r="I6178" s="1">
        <v>3.2049631130848601E-7</v>
      </c>
      <c r="J6178" s="1">
        <v>3.8343840000000002E-7</v>
      </c>
      <c r="K6178" s="1">
        <v>1.666024E-5</v>
      </c>
      <c r="L6178" s="1">
        <v>8.6388909999999995E-7</v>
      </c>
      <c r="M6178" s="1">
        <v>8.4641730000000002E-4</v>
      </c>
      <c r="N6178" s="1">
        <v>5.9014241999999999E-8</v>
      </c>
      <c r="O6178" s="1">
        <v>4.4588538400000002E-8</v>
      </c>
      <c r="P6178" s="1">
        <v>8.1775719999999997E-9</v>
      </c>
      <c r="Q6178" s="1">
        <v>1.15081300860506E-8</v>
      </c>
      <c r="R6178" s="1">
        <v>32.85</v>
      </c>
      <c r="S6178" s="1">
        <v>10.95</v>
      </c>
      <c r="T6178" s="1">
        <v>0.13</v>
      </c>
      <c r="U6178" s="1">
        <v>744.6</v>
      </c>
      <c r="V6178" s="1">
        <f t="shared" si="385"/>
        <v>0.1425241974732098</v>
      </c>
      <c r="W6178" s="1">
        <f t="shared" si="386"/>
        <v>0.38417010224134018</v>
      </c>
      <c r="X6178" s="1">
        <f t="shared" si="387"/>
        <v>84.230769230769226</v>
      </c>
    </row>
    <row r="6179" spans="1:24" hidden="1" x14ac:dyDescent="0.3">
      <c r="A6179" s="18" t="str">
        <f t="shared" si="384"/>
        <v>OFF - Agricultural - Sprayers_2010_175</v>
      </c>
      <c r="B6179" s="1" t="s">
        <v>40</v>
      </c>
      <c r="C6179" s="1">
        <v>2020</v>
      </c>
      <c r="D6179" s="1" t="s">
        <v>118</v>
      </c>
      <c r="E6179" s="1">
        <v>2010</v>
      </c>
      <c r="F6179" s="1">
        <v>175</v>
      </c>
      <c r="G6179" s="1" t="s">
        <v>12</v>
      </c>
      <c r="H6179" s="1">
        <v>1.2009697947819001E-7</v>
      </c>
      <c r="I6179" s="1">
        <v>1.10465201724039E-7</v>
      </c>
      <c r="J6179" s="1">
        <v>1.3215940000000001E-7</v>
      </c>
      <c r="K6179" s="1">
        <v>1.212033E-5</v>
      </c>
      <c r="L6179" s="1">
        <v>4.2815690000000002E-7</v>
      </c>
      <c r="M6179" s="1">
        <v>3.8219380000000002E-4</v>
      </c>
      <c r="N6179" s="1">
        <v>2.7399222000000001E-8</v>
      </c>
      <c r="O6179" s="1">
        <v>2.0701634400000002E-8</v>
      </c>
      <c r="P6179" s="1">
        <v>3.7966950000000004E-9</v>
      </c>
      <c r="Q6179" s="1">
        <v>5.1147244826891501E-9</v>
      </c>
      <c r="R6179" s="1">
        <v>14.6</v>
      </c>
      <c r="S6179" s="1">
        <v>3.65</v>
      </c>
      <c r="T6179" s="1">
        <v>0.03</v>
      </c>
      <c r="U6179" s="1">
        <v>511</v>
      </c>
      <c r="V6179" s="1">
        <f t="shared" si="385"/>
        <v>7.1580246646478482E-2</v>
      </c>
      <c r="W6179" s="1">
        <f t="shared" si="386"/>
        <v>0.27744100428979002</v>
      </c>
      <c r="X6179" s="1">
        <f t="shared" si="387"/>
        <v>121.66666666666667</v>
      </c>
    </row>
    <row r="6180" spans="1:24" hidden="1" x14ac:dyDescent="0.3">
      <c r="A6180" s="18" t="str">
        <f t="shared" si="384"/>
        <v>OFF - Agricultural - Sprayers_2011_25</v>
      </c>
      <c r="B6180" s="1" t="s">
        <v>40</v>
      </c>
      <c r="C6180" s="1">
        <v>2020</v>
      </c>
      <c r="D6180" s="1" t="s">
        <v>118</v>
      </c>
      <c r="E6180" s="1">
        <v>2011</v>
      </c>
      <c r="F6180" s="1">
        <v>25</v>
      </c>
      <c r="G6180" s="1" t="s">
        <v>12</v>
      </c>
      <c r="H6180" s="1">
        <v>2.4355980658627999E-5</v>
      </c>
      <c r="I6180" s="1">
        <v>2.2402631009806002E-5</v>
      </c>
      <c r="J6180" s="1">
        <v>2.6802271E-5</v>
      </c>
      <c r="K6180" s="1">
        <v>9.8009570000000008E-4</v>
      </c>
      <c r="L6180" s="1">
        <v>1.7449353000000001E-5</v>
      </c>
      <c r="M6180" s="1">
        <v>1.6026396000000001E-3</v>
      </c>
      <c r="N6180" s="1">
        <v>1.20914487E-5</v>
      </c>
      <c r="O6180" s="1">
        <v>9.1357612400000007E-6</v>
      </c>
      <c r="P6180" s="1">
        <v>4.1315434999999999E-8</v>
      </c>
      <c r="Q6180" s="1">
        <v>4.21964769821855E-8</v>
      </c>
      <c r="R6180" s="1">
        <v>120.44999999999899</v>
      </c>
      <c r="S6180" s="1">
        <v>171.55</v>
      </c>
      <c r="T6180" s="1">
        <v>1.77</v>
      </c>
      <c r="U6180" s="1">
        <v>2441.85</v>
      </c>
      <c r="V6180" s="1">
        <f t="shared" si="385"/>
        <v>3.0378662164344985</v>
      </c>
      <c r="W6180" s="1">
        <f t="shared" si="386"/>
        <v>2.3661863624025741</v>
      </c>
      <c r="X6180" s="1">
        <f t="shared" si="387"/>
        <v>96.92090395480227</v>
      </c>
    </row>
    <row r="6181" spans="1:24" hidden="1" x14ac:dyDescent="0.3">
      <c r="A6181" s="18" t="str">
        <f t="shared" si="384"/>
        <v>OFF - Agricultural - Sprayers_2011_25</v>
      </c>
      <c r="B6181" s="1" t="s">
        <v>40</v>
      </c>
      <c r="C6181" s="1">
        <v>2020</v>
      </c>
      <c r="D6181" s="1" t="s">
        <v>118</v>
      </c>
      <c r="E6181" s="1">
        <v>2011</v>
      </c>
      <c r="F6181" s="1">
        <v>25</v>
      </c>
      <c r="G6181" s="1" t="s">
        <v>5</v>
      </c>
      <c r="H6181" s="1">
        <v>1.6316166666666601E-7</v>
      </c>
      <c r="I6181" s="1">
        <v>1.9417586776859499E-7</v>
      </c>
      <c r="J6181" s="1">
        <v>2.3495279999999999E-7</v>
      </c>
      <c r="K6181" s="1">
        <v>8.0192520000000004E-7</v>
      </c>
      <c r="L6181" s="1">
        <v>1.4847130000000001E-6</v>
      </c>
      <c r="M6181" s="1">
        <v>1.9475819999999999E-4</v>
      </c>
      <c r="N6181" s="1">
        <v>5.5476779999999997E-8</v>
      </c>
      <c r="O6181" s="1">
        <v>5.1038637600000002E-8</v>
      </c>
      <c r="P6181" s="1">
        <v>2.471112E-9</v>
      </c>
      <c r="Q6181" s="1">
        <v>1.8364506440000299E-9</v>
      </c>
      <c r="R6181" s="1">
        <v>7.3</v>
      </c>
      <c r="S6181" s="1">
        <v>10.95</v>
      </c>
      <c r="T6181" s="1">
        <v>0.11</v>
      </c>
      <c r="U6181" s="1">
        <v>208.04999999999899</v>
      </c>
      <c r="V6181" s="1">
        <f t="shared" si="385"/>
        <v>0.30904102476478618</v>
      </c>
      <c r="W6181" s="1">
        <f t="shared" si="386"/>
        <v>2.3629982050519764</v>
      </c>
      <c r="X6181" s="1">
        <f t="shared" si="387"/>
        <v>99.545454545454533</v>
      </c>
    </row>
    <row r="6182" spans="1:24" hidden="1" x14ac:dyDescent="0.3">
      <c r="A6182" s="18" t="str">
        <f t="shared" si="384"/>
        <v>OFF - Agricultural - Sprayers_2011_50</v>
      </c>
      <c r="B6182" s="1" t="s">
        <v>40</v>
      </c>
      <c r="C6182" s="1">
        <v>2020</v>
      </c>
      <c r="D6182" s="1" t="s">
        <v>118</v>
      </c>
      <c r="E6182" s="1">
        <v>2011</v>
      </c>
      <c r="F6182" s="1">
        <v>50</v>
      </c>
      <c r="G6182" s="1" t="s">
        <v>12</v>
      </c>
      <c r="H6182" s="1">
        <v>2.6803521140199501E-7</v>
      </c>
      <c r="I6182" s="1">
        <v>2.4653878744755498E-7</v>
      </c>
      <c r="J6182" s="1">
        <v>2.9495640000000001E-7</v>
      </c>
      <c r="K6182" s="1">
        <v>1.9145649999999999E-5</v>
      </c>
      <c r="L6182" s="1">
        <v>4.3556060000000002E-7</v>
      </c>
      <c r="M6182" s="1">
        <v>2.5301959999999999E-4</v>
      </c>
      <c r="N6182" s="1">
        <v>1.7442935999999999E-8</v>
      </c>
      <c r="O6182" s="1">
        <v>1.31791072E-8</v>
      </c>
      <c r="P6182" s="1">
        <v>3.0762559999999998E-9</v>
      </c>
      <c r="Q6182" s="1">
        <v>3.8360433620168698E-9</v>
      </c>
      <c r="R6182" s="1">
        <v>10.95</v>
      </c>
      <c r="S6182" s="1">
        <v>7.3</v>
      </c>
      <c r="T6182" s="1">
        <v>0.08</v>
      </c>
      <c r="U6182" s="1">
        <v>240.9</v>
      </c>
      <c r="V6182" s="1">
        <f t="shared" si="385"/>
        <v>0.338873069379584</v>
      </c>
      <c r="W6182" s="1">
        <f t="shared" si="386"/>
        <v>0.59868777222006664</v>
      </c>
      <c r="X6182" s="1">
        <f t="shared" si="387"/>
        <v>91.25</v>
      </c>
    </row>
    <row r="6183" spans="1:24" hidden="1" x14ac:dyDescent="0.3">
      <c r="A6183" s="18" t="str">
        <f t="shared" si="384"/>
        <v>OFF - Agricultural - Sprayers_2011_100</v>
      </c>
      <c r="B6183" s="1" t="s">
        <v>40</v>
      </c>
      <c r="C6183" s="1">
        <v>2020</v>
      </c>
      <c r="D6183" s="1" t="s">
        <v>118</v>
      </c>
      <c r="E6183" s="1">
        <v>2011</v>
      </c>
      <c r="F6183" s="1">
        <v>100</v>
      </c>
      <c r="G6183" s="1" t="s">
        <v>12</v>
      </c>
      <c r="H6183" s="1">
        <v>3.5158441312966899E-7</v>
      </c>
      <c r="I6183" s="1">
        <v>3.2338734319666902E-7</v>
      </c>
      <c r="J6183" s="1">
        <v>3.8689720000000001E-7</v>
      </c>
      <c r="K6183" s="1">
        <v>1.653848E-5</v>
      </c>
      <c r="L6183" s="1">
        <v>8.7107619999999997E-7</v>
      </c>
      <c r="M6183" s="1">
        <v>8.6882989999999998E-4</v>
      </c>
      <c r="N6183" s="1">
        <v>6.0576903000000006E-8</v>
      </c>
      <c r="O6183" s="1">
        <v>4.57692156E-8</v>
      </c>
      <c r="P6183" s="1">
        <v>8.3941090000000006E-9</v>
      </c>
      <c r="Q6183" s="1">
        <v>1.15081300860506E-8</v>
      </c>
      <c r="R6183" s="1">
        <v>32.85</v>
      </c>
      <c r="S6183" s="1">
        <v>10.95</v>
      </c>
      <c r="T6183" s="1">
        <v>0.14000000000000001</v>
      </c>
      <c r="U6183" s="1">
        <v>744.6</v>
      </c>
      <c r="V6183" s="1">
        <f t="shared" si="385"/>
        <v>0.14380983473390241</v>
      </c>
      <c r="W6183" s="1">
        <f t="shared" si="386"/>
        <v>0.38736619412607248</v>
      </c>
      <c r="X6183" s="1">
        <f t="shared" si="387"/>
        <v>78.214285714285708</v>
      </c>
    </row>
    <row r="6184" spans="1:24" hidden="1" x14ac:dyDescent="0.3">
      <c r="A6184" s="18" t="str">
        <f t="shared" si="384"/>
        <v>OFF - Agricultural - Sprayers_2011_175</v>
      </c>
      <c r="B6184" s="1" t="s">
        <v>40</v>
      </c>
      <c r="C6184" s="1">
        <v>2020</v>
      </c>
      <c r="D6184" s="1" t="s">
        <v>118</v>
      </c>
      <c r="E6184" s="1">
        <v>2011</v>
      </c>
      <c r="F6184" s="1">
        <v>175</v>
      </c>
      <c r="G6184" s="1" t="s">
        <v>12</v>
      </c>
      <c r="H6184" s="1">
        <v>1.1962198722509799E-7</v>
      </c>
      <c r="I6184" s="1">
        <v>1.10028303849645E-7</v>
      </c>
      <c r="J6184" s="1">
        <v>1.316367E-7</v>
      </c>
      <c r="K6184" s="1">
        <v>1.2403570000000001E-5</v>
      </c>
      <c r="L6184" s="1">
        <v>4.327501E-7</v>
      </c>
      <c r="M6184" s="1">
        <v>3.9231409999999998E-4</v>
      </c>
      <c r="N6184" s="1">
        <v>2.8124748000000001E-8</v>
      </c>
      <c r="O6184" s="1">
        <v>2.1249809600000001E-8</v>
      </c>
      <c r="P6184" s="1">
        <v>3.8972299999999998E-9</v>
      </c>
      <c r="Q6184" s="1">
        <v>5.1147244826891501E-9</v>
      </c>
      <c r="R6184" s="1">
        <v>14.6</v>
      </c>
      <c r="S6184" s="1">
        <v>3.65</v>
      </c>
      <c r="T6184" s="1">
        <v>0.03</v>
      </c>
      <c r="U6184" s="1">
        <v>511</v>
      </c>
      <c r="V6184" s="1">
        <f t="shared" si="385"/>
        <v>7.1297141586057988E-2</v>
      </c>
      <c r="W6184" s="1">
        <f t="shared" si="386"/>
        <v>0.28041734782390998</v>
      </c>
      <c r="X6184" s="1">
        <f t="shared" si="387"/>
        <v>121.66666666666667</v>
      </c>
    </row>
    <row r="6185" spans="1:24" hidden="1" x14ac:dyDescent="0.3">
      <c r="A6185" s="18" t="str">
        <f t="shared" si="384"/>
        <v>OFF - Agricultural - Sprayers_2012_25</v>
      </c>
      <c r="B6185" s="1" t="s">
        <v>40</v>
      </c>
      <c r="C6185" s="1">
        <v>2020</v>
      </c>
      <c r="D6185" s="1" t="s">
        <v>118</v>
      </c>
      <c r="E6185" s="1">
        <v>2012</v>
      </c>
      <c r="F6185" s="1">
        <v>25</v>
      </c>
      <c r="G6185" s="1" t="s">
        <v>12</v>
      </c>
      <c r="H6185" s="1">
        <v>2.8049745601528101E-5</v>
      </c>
      <c r="I6185" s="1">
        <v>2.5800156004285499E-5</v>
      </c>
      <c r="J6185" s="1">
        <v>3.0867034000000001E-5</v>
      </c>
      <c r="K6185" s="1">
        <v>1.1287344999999999E-3</v>
      </c>
      <c r="L6185" s="1">
        <v>2.0095669999999999E-5</v>
      </c>
      <c r="M6185" s="1">
        <v>1.8456912999999899E-3</v>
      </c>
      <c r="N6185" s="1">
        <v>1.39252031999999E-5</v>
      </c>
      <c r="O6185" s="1">
        <v>1.0521264639999999E-5</v>
      </c>
      <c r="P6185" s="1">
        <v>4.7581224E-8</v>
      </c>
      <c r="Q6185" s="1">
        <v>4.9868563706219303E-8</v>
      </c>
      <c r="R6185" s="1">
        <v>142.35</v>
      </c>
      <c r="S6185" s="1">
        <v>200.75</v>
      </c>
      <c r="T6185" s="1">
        <v>2.04</v>
      </c>
      <c r="U6185" s="1">
        <v>2865.25</v>
      </c>
      <c r="V6185" s="1">
        <f t="shared" si="385"/>
        <v>2.9815933524467741</v>
      </c>
      <c r="W6185" s="1">
        <f t="shared" si="386"/>
        <v>2.3223547979714394</v>
      </c>
      <c r="X6185" s="1">
        <f t="shared" si="387"/>
        <v>98.406862745098039</v>
      </c>
    </row>
    <row r="6186" spans="1:24" hidden="1" x14ac:dyDescent="0.3">
      <c r="A6186" s="18" t="str">
        <f t="shared" si="384"/>
        <v>OFF - Agricultural - Sprayers_2012_25</v>
      </c>
      <c r="B6186" s="1" t="s">
        <v>40</v>
      </c>
      <c r="C6186" s="1">
        <v>2020</v>
      </c>
      <c r="D6186" s="1" t="s">
        <v>118</v>
      </c>
      <c r="E6186" s="1">
        <v>2012</v>
      </c>
      <c r="F6186" s="1">
        <v>25</v>
      </c>
      <c r="G6186" s="1" t="s">
        <v>5</v>
      </c>
      <c r="H6186" s="1">
        <v>2.1198076388888801E-7</v>
      </c>
      <c r="I6186" s="1">
        <v>2.5227462809917297E-7</v>
      </c>
      <c r="J6186" s="1">
        <v>3.0525229999999999E-7</v>
      </c>
      <c r="K6186" s="1">
        <v>1.0418670000000001E-6</v>
      </c>
      <c r="L6186" s="1">
        <v>1.92895E-6</v>
      </c>
      <c r="M6186" s="1">
        <v>2.5303119999999998E-4</v>
      </c>
      <c r="N6186" s="1">
        <v>7.2075829999999995E-8</v>
      </c>
      <c r="O6186" s="1">
        <v>6.63097636E-8</v>
      </c>
      <c r="P6186" s="1">
        <v>3.210487E-9</v>
      </c>
      <c r="Q6186" s="1">
        <v>1.8364506440000299E-9</v>
      </c>
      <c r="R6186" s="1">
        <v>7.3</v>
      </c>
      <c r="S6186" s="1">
        <v>14.6</v>
      </c>
      <c r="T6186" s="1">
        <v>0.14000000000000001</v>
      </c>
      <c r="U6186" s="1">
        <v>277.39999999999998</v>
      </c>
      <c r="V6186" s="1">
        <f t="shared" si="385"/>
        <v>0.30113117486940122</v>
      </c>
      <c r="W6186" s="1">
        <f t="shared" si="386"/>
        <v>2.3025184266092102</v>
      </c>
      <c r="X6186" s="1">
        <f t="shared" si="387"/>
        <v>104.28571428571428</v>
      </c>
    </row>
    <row r="6187" spans="1:24" hidden="1" x14ac:dyDescent="0.3">
      <c r="A6187" s="18" t="str">
        <f t="shared" si="384"/>
        <v>OFF - Agricultural - Sprayers_2012_50</v>
      </c>
      <c r="B6187" s="1" t="s">
        <v>40</v>
      </c>
      <c r="C6187" s="1">
        <v>2020</v>
      </c>
      <c r="D6187" s="1" t="s">
        <v>118</v>
      </c>
      <c r="E6187" s="1">
        <v>2012</v>
      </c>
      <c r="F6187" s="1">
        <v>50</v>
      </c>
      <c r="G6187" s="1" t="s">
        <v>12</v>
      </c>
      <c r="H6187" s="1">
        <v>2.8859609664870098E-7</v>
      </c>
      <c r="I6187" s="1">
        <v>2.6545068969747498E-7</v>
      </c>
      <c r="J6187" s="1">
        <v>3.1758239999999999E-7</v>
      </c>
      <c r="K6187" s="1">
        <v>2.032631E-5</v>
      </c>
      <c r="L6187" s="1">
        <v>4.7255840000000001E-7</v>
      </c>
      <c r="M6187" s="1">
        <v>2.7649430000000001E-4</v>
      </c>
      <c r="N6187" s="1">
        <v>1.9061271000000001E-8</v>
      </c>
      <c r="O6187" s="1">
        <v>1.44018492E-8</v>
      </c>
      <c r="P6187" s="1">
        <v>3.3616669999999999E-9</v>
      </c>
      <c r="Q6187" s="1">
        <v>3.8360433620168698E-9</v>
      </c>
      <c r="R6187" s="1">
        <v>10.95</v>
      </c>
      <c r="S6187" s="1">
        <v>7.3</v>
      </c>
      <c r="T6187" s="1">
        <v>0.09</v>
      </c>
      <c r="U6187" s="1">
        <v>240.9</v>
      </c>
      <c r="V6187" s="1">
        <f t="shared" si="385"/>
        <v>0.36486790138791592</v>
      </c>
      <c r="W6187" s="1">
        <f t="shared" si="386"/>
        <v>0.64954207460426672</v>
      </c>
      <c r="X6187" s="1">
        <f t="shared" si="387"/>
        <v>81.111111111111114</v>
      </c>
    </row>
    <row r="6188" spans="1:24" hidden="1" x14ac:dyDescent="0.3">
      <c r="A6188" s="18" t="str">
        <f t="shared" si="384"/>
        <v>OFF - Agricultural - Sprayers_2012_100</v>
      </c>
      <c r="B6188" s="1" t="s">
        <v>40</v>
      </c>
      <c r="C6188" s="1">
        <v>2020</v>
      </c>
      <c r="D6188" s="1" t="s">
        <v>118</v>
      </c>
      <c r="E6188" s="1">
        <v>2012</v>
      </c>
      <c r="F6188" s="1">
        <v>100</v>
      </c>
      <c r="G6188" s="1" t="s">
        <v>12</v>
      </c>
      <c r="H6188" s="1">
        <v>3.7755613895908801E-7</v>
      </c>
      <c r="I6188" s="1">
        <v>3.4727613661456903E-7</v>
      </c>
      <c r="J6188" s="1">
        <v>4.154775E-7</v>
      </c>
      <c r="K6188" s="1">
        <v>1.7457769999999999E-5</v>
      </c>
      <c r="L6188" s="1">
        <v>9.3474980000000004E-7</v>
      </c>
      <c r="M6188" s="1">
        <v>9.4943879999999999E-4</v>
      </c>
      <c r="N6188" s="1">
        <v>6.6197150999999999E-8</v>
      </c>
      <c r="O6188" s="1">
        <v>5.0015625200000002E-8</v>
      </c>
      <c r="P6188" s="1">
        <v>9.1729020000000007E-9</v>
      </c>
      <c r="Q6188" s="1">
        <v>1.27868112067229E-8</v>
      </c>
      <c r="R6188" s="1">
        <v>36.5</v>
      </c>
      <c r="S6188" s="1">
        <v>10.95</v>
      </c>
      <c r="T6188" s="1">
        <v>0.15</v>
      </c>
      <c r="U6188" s="1">
        <v>744.6</v>
      </c>
      <c r="V6188" s="1">
        <f t="shared" si="385"/>
        <v>0.15443314299161387</v>
      </c>
      <c r="W6188" s="1">
        <f t="shared" si="386"/>
        <v>0.41568174229316279</v>
      </c>
      <c r="X6188" s="1">
        <f t="shared" si="387"/>
        <v>73</v>
      </c>
    </row>
    <row r="6189" spans="1:24" hidden="1" x14ac:dyDescent="0.3">
      <c r="A6189" s="18" t="str">
        <f t="shared" si="384"/>
        <v>OFF - Agricultural - Sprayers_2012_175</v>
      </c>
      <c r="B6189" s="1" t="s">
        <v>40</v>
      </c>
      <c r="C6189" s="1">
        <v>2020</v>
      </c>
      <c r="D6189" s="1" t="s">
        <v>118</v>
      </c>
      <c r="E6189" s="1">
        <v>2012</v>
      </c>
      <c r="F6189" s="1">
        <v>175</v>
      </c>
      <c r="G6189" s="1" t="s">
        <v>12</v>
      </c>
      <c r="H6189" s="1">
        <v>1.26726152017513E-7</v>
      </c>
      <c r="I6189" s="1">
        <v>1.1656271462570799E-7</v>
      </c>
      <c r="J6189" s="1">
        <v>1.3945439999999999E-7</v>
      </c>
      <c r="K6189" s="1">
        <v>1.351316E-5</v>
      </c>
      <c r="L6189" s="1">
        <v>4.6553029999999999E-7</v>
      </c>
      <c r="M6189" s="1">
        <v>4.2871249999999999E-4</v>
      </c>
      <c r="N6189" s="1">
        <v>3.0734118E-8</v>
      </c>
      <c r="O6189" s="1">
        <v>2.32213336E-8</v>
      </c>
      <c r="P6189" s="1">
        <v>4.2588100000000001E-9</v>
      </c>
      <c r="Q6189" s="1">
        <v>6.3934056033614502E-9</v>
      </c>
      <c r="R6189" s="1">
        <v>18.25</v>
      </c>
      <c r="S6189" s="1">
        <v>3.65</v>
      </c>
      <c r="T6189" s="1">
        <v>0.03</v>
      </c>
      <c r="U6189" s="1">
        <v>511</v>
      </c>
      <c r="V6189" s="1">
        <f t="shared" si="385"/>
        <v>7.5531368543869368E-2</v>
      </c>
      <c r="W6189" s="1">
        <f t="shared" si="386"/>
        <v>0.30165856011973002</v>
      </c>
      <c r="X6189" s="1">
        <f t="shared" si="387"/>
        <v>121.66666666666667</v>
      </c>
    </row>
    <row r="6190" spans="1:24" hidden="1" x14ac:dyDescent="0.3">
      <c r="A6190" s="18" t="str">
        <f t="shared" si="384"/>
        <v>OFF - Agricultural - Sprayers_2013_25</v>
      </c>
      <c r="B6190" s="1" t="s">
        <v>40</v>
      </c>
      <c r="C6190" s="1">
        <v>2020</v>
      </c>
      <c r="D6190" s="1" t="s">
        <v>118</v>
      </c>
      <c r="E6190" s="1">
        <v>2013</v>
      </c>
      <c r="F6190" s="1">
        <v>25</v>
      </c>
      <c r="G6190" s="1" t="s">
        <v>12</v>
      </c>
      <c r="H6190" s="1">
        <v>3.7171795983239398E-5</v>
      </c>
      <c r="I6190" s="1">
        <v>3.41906179453836E-5</v>
      </c>
      <c r="J6190" s="1">
        <v>4.0905294E-5</v>
      </c>
      <c r="K6190" s="1">
        <v>1.46582154E-3</v>
      </c>
      <c r="L6190" s="1">
        <v>2.63790764E-5</v>
      </c>
      <c r="M6190" s="1">
        <v>2.4194648500000001E-3</v>
      </c>
      <c r="N6190" s="1">
        <v>1.7921200824000001E-5</v>
      </c>
      <c r="O6190" s="1">
        <v>1.35404628448E-5</v>
      </c>
      <c r="P6190" s="1">
        <v>6.2774788000000003E-8</v>
      </c>
      <c r="Q6190" s="1">
        <v>6.5212737154286696E-8</v>
      </c>
      <c r="R6190" s="1">
        <v>186.14999999999901</v>
      </c>
      <c r="S6190" s="1">
        <v>277.39999999999998</v>
      </c>
      <c r="T6190" s="1">
        <v>2.8</v>
      </c>
      <c r="U6190" s="1">
        <v>3748.55</v>
      </c>
      <c r="V6190" s="1">
        <f t="shared" si="385"/>
        <v>3.0201759348804433</v>
      </c>
      <c r="W6190" s="1">
        <f t="shared" si="386"/>
        <v>2.3301553617696333</v>
      </c>
      <c r="X6190" s="1">
        <f t="shared" si="387"/>
        <v>99.071428571428569</v>
      </c>
    </row>
    <row r="6191" spans="1:24" hidden="1" x14ac:dyDescent="0.3">
      <c r="A6191" s="18" t="str">
        <f t="shared" si="384"/>
        <v>OFF - Agricultural - Sprayers_2013_25</v>
      </c>
      <c r="B6191" s="1" t="s">
        <v>40</v>
      </c>
      <c r="C6191" s="1">
        <v>2020</v>
      </c>
      <c r="D6191" s="1" t="s">
        <v>118</v>
      </c>
      <c r="E6191" s="1">
        <v>2013</v>
      </c>
      <c r="F6191" s="1">
        <v>25</v>
      </c>
      <c r="G6191" s="1" t="s">
        <v>5</v>
      </c>
      <c r="H6191" s="1">
        <v>2.14009375E-7</v>
      </c>
      <c r="I6191" s="1">
        <v>2.5468884297520602E-7</v>
      </c>
      <c r="J6191" s="1">
        <v>3.0817349999999998E-7</v>
      </c>
      <c r="K6191" s="1">
        <v>1.051837E-6</v>
      </c>
      <c r="L6191" s="1">
        <v>1.94741E-6</v>
      </c>
      <c r="M6191" s="1">
        <v>2.554527E-4</v>
      </c>
      <c r="N6191" s="1">
        <v>7.2765570000000006E-8</v>
      </c>
      <c r="O6191" s="1">
        <v>6.6944324399999998E-8</v>
      </c>
      <c r="P6191" s="1">
        <v>3.2412099999999998E-9</v>
      </c>
      <c r="Q6191" s="1">
        <v>1.8364506440000299E-9</v>
      </c>
      <c r="R6191" s="1">
        <v>7.3</v>
      </c>
      <c r="S6191" s="1">
        <v>14.6</v>
      </c>
      <c r="T6191" s="1">
        <v>0.14000000000000001</v>
      </c>
      <c r="U6191" s="1">
        <v>277.39999999999998</v>
      </c>
      <c r="V6191" s="1">
        <f t="shared" si="385"/>
        <v>0.30401293657284617</v>
      </c>
      <c r="W6191" s="1">
        <f t="shared" si="386"/>
        <v>2.3245534664781577</v>
      </c>
      <c r="X6191" s="1">
        <f t="shared" si="387"/>
        <v>104.28571428571428</v>
      </c>
    </row>
    <row r="6192" spans="1:24" hidden="1" x14ac:dyDescent="0.3">
      <c r="A6192" s="18" t="str">
        <f t="shared" si="384"/>
        <v>OFF - Agricultural - Sprayers_2013_50</v>
      </c>
      <c r="B6192" s="1" t="s">
        <v>40</v>
      </c>
      <c r="C6192" s="1">
        <v>2020</v>
      </c>
      <c r="D6192" s="1" t="s">
        <v>118</v>
      </c>
      <c r="E6192" s="1">
        <v>2013</v>
      </c>
      <c r="F6192" s="1">
        <v>50</v>
      </c>
      <c r="G6192" s="1" t="s">
        <v>12</v>
      </c>
      <c r="H6192" s="1">
        <v>3.4062651360048098E-7</v>
      </c>
      <c r="I6192" s="1">
        <v>3.1330826720972197E-7</v>
      </c>
      <c r="J6192" s="1">
        <v>3.7483869999999998E-7</v>
      </c>
      <c r="K6192" s="1">
        <v>2.3640690000000002E-5</v>
      </c>
      <c r="L6192" s="1">
        <v>5.62116E-7</v>
      </c>
      <c r="M6192" s="1">
        <v>3.3128710000000002E-4</v>
      </c>
      <c r="N6192" s="1">
        <v>2.2838633999999999E-8</v>
      </c>
      <c r="O6192" s="1">
        <v>1.72558568E-8</v>
      </c>
      <c r="P6192" s="1">
        <v>4.0278469999999998E-9</v>
      </c>
      <c r="Q6192" s="1">
        <v>5.1147244826891501E-9</v>
      </c>
      <c r="R6192" s="1">
        <v>14.6</v>
      </c>
      <c r="S6192" s="1">
        <v>7.3</v>
      </c>
      <c r="T6192" s="1">
        <v>0.11</v>
      </c>
      <c r="U6192" s="1">
        <v>240.9</v>
      </c>
      <c r="V6192" s="1">
        <f t="shared" si="385"/>
        <v>0.43064921049773053</v>
      </c>
      <c r="W6192" s="1">
        <f t="shared" si="386"/>
        <v>0.77264099592400004</v>
      </c>
      <c r="X6192" s="1">
        <f t="shared" si="387"/>
        <v>66.36363636363636</v>
      </c>
    </row>
    <row r="6193" spans="1:24" hidden="1" x14ac:dyDescent="0.3">
      <c r="A6193" s="18" t="str">
        <f t="shared" si="384"/>
        <v>OFF - Agricultural - Sprayers_2013_100</v>
      </c>
      <c r="B6193" s="1" t="s">
        <v>40</v>
      </c>
      <c r="C6193" s="1">
        <v>2020</v>
      </c>
      <c r="D6193" s="1" t="s">
        <v>118</v>
      </c>
      <c r="E6193" s="1">
        <v>2013</v>
      </c>
      <c r="F6193" s="1">
        <v>100</v>
      </c>
      <c r="G6193" s="1" t="s">
        <v>12</v>
      </c>
      <c r="H6193" s="1">
        <v>4.44410821499419E-7</v>
      </c>
      <c r="I6193" s="1">
        <v>4.0876907361516599E-7</v>
      </c>
      <c r="J6193" s="1">
        <v>4.8904700000000002E-7</v>
      </c>
      <c r="K6193" s="1">
        <v>2.0180319999999999E-5</v>
      </c>
      <c r="L6193" s="1">
        <v>1.099447E-6</v>
      </c>
      <c r="M6193" s="1">
        <v>1.1375879999999999E-3</v>
      </c>
      <c r="N6193" s="1">
        <v>7.9315361999999995E-8</v>
      </c>
      <c r="O6193" s="1">
        <v>5.9927162400000003E-8</v>
      </c>
      <c r="P6193" s="1">
        <v>1.0990689999999999E-8</v>
      </c>
      <c r="Q6193" s="1">
        <v>1.53441734480674E-8</v>
      </c>
      <c r="R6193" s="1">
        <v>43.8</v>
      </c>
      <c r="S6193" s="1">
        <v>14.6</v>
      </c>
      <c r="T6193" s="1">
        <v>0.18</v>
      </c>
      <c r="U6193" s="1">
        <v>992.8</v>
      </c>
      <c r="V6193" s="1">
        <f t="shared" si="385"/>
        <v>0.13633421535574089</v>
      </c>
      <c r="W6193" s="1">
        <f t="shared" si="386"/>
        <v>0.36669174295543389</v>
      </c>
      <c r="X6193" s="1">
        <f t="shared" si="387"/>
        <v>81.111111111111114</v>
      </c>
    </row>
    <row r="6194" spans="1:24" hidden="1" x14ac:dyDescent="0.3">
      <c r="A6194" s="18" t="str">
        <f t="shared" si="384"/>
        <v>OFF - Agricultural - Sprayers_2013_175</v>
      </c>
      <c r="B6194" s="1" t="s">
        <v>40</v>
      </c>
      <c r="C6194" s="1">
        <v>2020</v>
      </c>
      <c r="D6194" s="1" t="s">
        <v>118</v>
      </c>
      <c r="E6194" s="1">
        <v>2013</v>
      </c>
      <c r="F6194" s="1">
        <v>175</v>
      </c>
      <c r="G6194" s="1" t="s">
        <v>12</v>
      </c>
      <c r="H6194" s="1">
        <v>1.4705367585118301E-7</v>
      </c>
      <c r="I6194" s="1">
        <v>1.3525997104791801E-7</v>
      </c>
      <c r="J6194" s="1">
        <v>1.6182360000000001E-7</v>
      </c>
      <c r="K6194" s="1">
        <v>1.6141709999999999E-5</v>
      </c>
      <c r="L6194" s="1">
        <v>5.4895390000000001E-7</v>
      </c>
      <c r="M6194" s="1">
        <v>5.1367039999999995E-4</v>
      </c>
      <c r="N6194" s="1">
        <v>3.6824697E-8</v>
      </c>
      <c r="O6194" s="1">
        <v>2.7823104400000001E-8</v>
      </c>
      <c r="P6194" s="1">
        <v>5.1027779999999998E-9</v>
      </c>
      <c r="Q6194" s="1">
        <v>7.6720867240337396E-9</v>
      </c>
      <c r="R6194" s="1">
        <v>21.9</v>
      </c>
      <c r="S6194" s="1">
        <v>3.65</v>
      </c>
      <c r="T6194" s="1">
        <v>0.04</v>
      </c>
      <c r="U6194" s="1">
        <v>511</v>
      </c>
      <c r="V6194" s="1">
        <f t="shared" si="385"/>
        <v>8.7646986905366459E-2</v>
      </c>
      <c r="W6194" s="1">
        <f t="shared" si="386"/>
        <v>0.35571614360248999</v>
      </c>
      <c r="X6194" s="1">
        <f t="shared" si="387"/>
        <v>91.25</v>
      </c>
    </row>
    <row r="6195" spans="1:24" hidden="1" x14ac:dyDescent="0.3">
      <c r="A6195" s="18" t="str">
        <f t="shared" si="384"/>
        <v>OFF - Agricultural - Sprayers_2014_25</v>
      </c>
      <c r="B6195" s="1" t="s">
        <v>40</v>
      </c>
      <c r="C6195" s="1">
        <v>2020</v>
      </c>
      <c r="D6195" s="1" t="s">
        <v>118</v>
      </c>
      <c r="E6195" s="1">
        <v>2014</v>
      </c>
      <c r="F6195" s="1">
        <v>25</v>
      </c>
      <c r="G6195" s="1" t="s">
        <v>12</v>
      </c>
      <c r="H6195" s="1">
        <v>4.4284717281012301E-5</v>
      </c>
      <c r="I6195" s="1">
        <v>4.07330829550752E-5</v>
      </c>
      <c r="J6195" s="1">
        <v>4.8732629999999997E-5</v>
      </c>
      <c r="K6195" s="1">
        <v>1.6696273900000001E-3</v>
      </c>
      <c r="L6195" s="1">
        <v>3.0782638000000003E-5</v>
      </c>
      <c r="M6195" s="1">
        <v>2.8147679999999901E-3</v>
      </c>
      <c r="N6195" s="1">
        <v>1.9988498421000001E-5</v>
      </c>
      <c r="O6195" s="1">
        <v>1.5102421029199999E-5</v>
      </c>
      <c r="P6195" s="1">
        <v>7.4070128000000002E-8</v>
      </c>
      <c r="Q6195" s="1">
        <v>7.4163504998992804E-8</v>
      </c>
      <c r="R6195" s="1">
        <v>211.7</v>
      </c>
      <c r="S6195" s="1">
        <v>354.04999999999899</v>
      </c>
      <c r="T6195" s="1">
        <v>3.6</v>
      </c>
      <c r="U6195" s="1">
        <v>4361.75</v>
      </c>
      <c r="V6195" s="1">
        <f t="shared" si="385"/>
        <v>3.0922536627613662</v>
      </c>
      <c r="W6195" s="1">
        <f t="shared" si="386"/>
        <v>2.3368652259869558</v>
      </c>
      <c r="X6195" s="1">
        <f t="shared" si="387"/>
        <v>98.347222222221944</v>
      </c>
    </row>
    <row r="6196" spans="1:24" hidden="1" x14ac:dyDescent="0.3">
      <c r="A6196" s="18" t="str">
        <f t="shared" si="384"/>
        <v>OFF - Agricultural - Sprayers_2014_25</v>
      </c>
      <c r="B6196" s="1" t="s">
        <v>40</v>
      </c>
      <c r="C6196" s="1">
        <v>2020</v>
      </c>
      <c r="D6196" s="1" t="s">
        <v>118</v>
      </c>
      <c r="E6196" s="1">
        <v>2014</v>
      </c>
      <c r="F6196" s="1">
        <v>25</v>
      </c>
      <c r="G6196" s="1" t="s">
        <v>5</v>
      </c>
      <c r="H6196" s="1">
        <v>1.86708263888888E-7</v>
      </c>
      <c r="I6196" s="1">
        <v>2.22198264462809E-7</v>
      </c>
      <c r="J6196" s="1">
        <v>2.6885989999999999E-7</v>
      </c>
      <c r="K6196" s="1">
        <v>9.1765500000000005E-7</v>
      </c>
      <c r="L6196" s="1">
        <v>1.69898E-6</v>
      </c>
      <c r="M6196" s="1">
        <v>2.2286469999999999E-4</v>
      </c>
      <c r="N6196" s="1">
        <v>6.3482899999999995E-8</v>
      </c>
      <c r="O6196" s="1">
        <v>5.8404267999999997E-8</v>
      </c>
      <c r="P6196" s="1">
        <v>2.8277300000000001E-9</v>
      </c>
      <c r="Q6196" s="1">
        <v>1.8364506440000299E-9</v>
      </c>
      <c r="R6196" s="1">
        <v>7.3</v>
      </c>
      <c r="S6196" s="1">
        <v>14.6</v>
      </c>
      <c r="T6196" s="1">
        <v>0.12</v>
      </c>
      <c r="U6196" s="1">
        <v>277.39999999999998</v>
      </c>
      <c r="V6196" s="1">
        <f t="shared" si="385"/>
        <v>0.26523009838834821</v>
      </c>
      <c r="W6196" s="1">
        <f t="shared" si="386"/>
        <v>2.0280114862700005</v>
      </c>
      <c r="X6196" s="1">
        <f t="shared" si="387"/>
        <v>121.66666666666667</v>
      </c>
    </row>
    <row r="6197" spans="1:24" hidden="1" x14ac:dyDescent="0.3">
      <c r="A6197" s="18" t="str">
        <f t="shared" si="384"/>
        <v>OFF - Agricultural - Sprayers_2014_50</v>
      </c>
      <c r="B6197" s="1" t="s">
        <v>40</v>
      </c>
      <c r="C6197" s="1">
        <v>2020</v>
      </c>
      <c r="D6197" s="1" t="s">
        <v>118</v>
      </c>
      <c r="E6197" s="1">
        <v>2014</v>
      </c>
      <c r="F6197" s="1">
        <v>50</v>
      </c>
      <c r="G6197" s="1" t="s">
        <v>12</v>
      </c>
      <c r="H6197" s="1">
        <v>4.7187686005312401E-7</v>
      </c>
      <c r="I6197" s="1">
        <v>4.3403233587686299E-7</v>
      </c>
      <c r="J6197" s="1">
        <v>5.1927169999999999E-7</v>
      </c>
      <c r="K6197" s="1">
        <v>3.224983E-5</v>
      </c>
      <c r="L6197" s="1">
        <v>7.849378E-7</v>
      </c>
      <c r="M6197" s="1">
        <v>4.6599860000000001E-4</v>
      </c>
      <c r="N6197" s="1">
        <v>3.2125526999999997E-8</v>
      </c>
      <c r="O6197" s="1">
        <v>2.42726204E-8</v>
      </c>
      <c r="P6197" s="1">
        <v>5.6656940000000001E-9</v>
      </c>
      <c r="Q6197" s="1">
        <v>6.3934056033614502E-9</v>
      </c>
      <c r="R6197" s="1">
        <v>18.25</v>
      </c>
      <c r="S6197" s="1">
        <v>10.95</v>
      </c>
      <c r="T6197" s="1">
        <v>0.15</v>
      </c>
      <c r="U6197" s="1">
        <v>361.35</v>
      </c>
      <c r="V6197" s="1">
        <f t="shared" si="385"/>
        <v>0.39772475936772184</v>
      </c>
      <c r="W6197" s="1">
        <f t="shared" si="386"/>
        <v>0.71927635758502217</v>
      </c>
      <c r="X6197" s="1">
        <f t="shared" si="387"/>
        <v>73</v>
      </c>
    </row>
    <row r="6198" spans="1:24" hidden="1" x14ac:dyDescent="0.3">
      <c r="A6198" s="18" t="str">
        <f t="shared" si="384"/>
        <v>OFF - Agricultural - Sprayers_2014_100</v>
      </c>
      <c r="B6198" s="1" t="s">
        <v>40</v>
      </c>
      <c r="C6198" s="1">
        <v>2020</v>
      </c>
      <c r="D6198" s="1" t="s">
        <v>118</v>
      </c>
      <c r="E6198" s="1">
        <v>2014</v>
      </c>
      <c r="F6198" s="1">
        <v>100</v>
      </c>
      <c r="G6198" s="1" t="s">
        <v>12</v>
      </c>
      <c r="H6198" s="1">
        <v>6.1391808178372402E-7</v>
      </c>
      <c r="I6198" s="1">
        <v>5.64681851624669E-7</v>
      </c>
      <c r="J6198" s="1">
        <v>6.7557939999999996E-7</v>
      </c>
      <c r="K6198" s="1">
        <v>2.7349539999999999E-5</v>
      </c>
      <c r="L6198" s="1">
        <v>1.5176230000000001E-6</v>
      </c>
      <c r="M6198" s="1">
        <v>1.600167E-3</v>
      </c>
      <c r="N6198" s="1">
        <v>1.11567509999999E-7</v>
      </c>
      <c r="O6198" s="1">
        <v>8.4295452E-8</v>
      </c>
      <c r="P6198" s="1">
        <v>1.5459839999999999E-8</v>
      </c>
      <c r="Q6198" s="1">
        <v>2.17375790514289E-8</v>
      </c>
      <c r="R6198" s="1">
        <v>62.05</v>
      </c>
      <c r="S6198" s="1">
        <v>21.9</v>
      </c>
      <c r="T6198" s="1">
        <v>0.25</v>
      </c>
      <c r="U6198" s="1">
        <v>1489.2</v>
      </c>
      <c r="V6198" s="1">
        <f t="shared" si="385"/>
        <v>0.1255565585168735</v>
      </c>
      <c r="W6198" s="1">
        <f t="shared" si="386"/>
        <v>0.33744226143946571</v>
      </c>
      <c r="X6198" s="1">
        <f t="shared" si="387"/>
        <v>87.6</v>
      </c>
    </row>
    <row r="6199" spans="1:24" hidden="1" x14ac:dyDescent="0.3">
      <c r="A6199" s="18" t="str">
        <f t="shared" si="384"/>
        <v>OFF - Agricultural - Sprayers_2014_175</v>
      </c>
      <c r="B6199" s="1" t="s">
        <v>40</v>
      </c>
      <c r="C6199" s="1">
        <v>2020</v>
      </c>
      <c r="D6199" s="1" t="s">
        <v>118</v>
      </c>
      <c r="E6199" s="1">
        <v>2014</v>
      </c>
      <c r="F6199" s="1">
        <v>175</v>
      </c>
      <c r="G6199" s="1" t="s">
        <v>12</v>
      </c>
      <c r="H6199" s="1">
        <v>2.0011840729018101E-7</v>
      </c>
      <c r="I6199" s="1">
        <v>1.84068911025508E-7</v>
      </c>
      <c r="J6199" s="1">
        <v>2.2021810000000001E-7</v>
      </c>
      <c r="K6199" s="1">
        <v>2.2635990000000001E-5</v>
      </c>
      <c r="L6199" s="1">
        <v>7.5975439999999998E-7</v>
      </c>
      <c r="M6199" s="1">
        <v>7.2254459999999997E-4</v>
      </c>
      <c r="N6199" s="1">
        <v>5.1798743999999997E-8</v>
      </c>
      <c r="O6199" s="1">
        <v>3.91368288E-8</v>
      </c>
      <c r="P6199" s="1">
        <v>7.177723E-9</v>
      </c>
      <c r="Q6199" s="1">
        <v>1.02294489653783E-8</v>
      </c>
      <c r="R6199" s="1">
        <v>29.2</v>
      </c>
      <c r="S6199" s="1">
        <v>3.65</v>
      </c>
      <c r="T6199" s="1">
        <v>0.06</v>
      </c>
      <c r="U6199" s="1">
        <v>511</v>
      </c>
      <c r="V6199" s="1">
        <f t="shared" si="385"/>
        <v>0.11927464799339901</v>
      </c>
      <c r="W6199" s="1">
        <f t="shared" si="386"/>
        <v>0.49231256987703997</v>
      </c>
      <c r="X6199" s="1">
        <f t="shared" si="387"/>
        <v>60.833333333333336</v>
      </c>
    </row>
    <row r="6200" spans="1:24" hidden="1" x14ac:dyDescent="0.3">
      <c r="A6200" s="18" t="str">
        <f t="shared" si="384"/>
        <v>OFF - Agricultural - Sprayers_2015_25</v>
      </c>
      <c r="B6200" s="1" t="s">
        <v>40</v>
      </c>
      <c r="C6200" s="1">
        <v>2020</v>
      </c>
      <c r="D6200" s="1" t="s">
        <v>118</v>
      </c>
      <c r="E6200" s="1">
        <v>2015</v>
      </c>
      <c r="F6200" s="1">
        <v>25</v>
      </c>
      <c r="G6200" s="1" t="s">
        <v>12</v>
      </c>
      <c r="H6200" s="1">
        <v>4.9258582256717499E-5</v>
      </c>
      <c r="I6200" s="1">
        <v>4.53080439597287E-5</v>
      </c>
      <c r="J6200" s="1">
        <v>5.4206065E-5</v>
      </c>
      <c r="K6200" s="1">
        <v>1.7621089E-3</v>
      </c>
      <c r="L6200" s="1">
        <v>3.3441639999999998E-5</v>
      </c>
      <c r="M6200" s="1">
        <v>3.0470388E-3</v>
      </c>
      <c r="N6200" s="1">
        <v>2.0545440479999999E-5</v>
      </c>
      <c r="O6200" s="1">
        <v>1.5523221696000001E-5</v>
      </c>
      <c r="P6200" s="1">
        <v>8.1500959999999997E-8</v>
      </c>
      <c r="Q6200" s="1">
        <v>8.0556910602354195E-8</v>
      </c>
      <c r="R6200" s="1">
        <v>229.95</v>
      </c>
      <c r="S6200" s="1">
        <v>423.4</v>
      </c>
      <c r="T6200" s="1">
        <v>4.32</v>
      </c>
      <c r="U6200" s="1">
        <v>4686.5999999999904</v>
      </c>
      <c r="V6200" s="1">
        <f t="shared" si="385"/>
        <v>3.2011500061927673</v>
      </c>
      <c r="W6200" s="1">
        <f t="shared" si="386"/>
        <v>2.362752763907606</v>
      </c>
      <c r="X6200" s="1">
        <f t="shared" si="387"/>
        <v>98.009259259259252</v>
      </c>
    </row>
    <row r="6201" spans="1:24" hidden="1" x14ac:dyDescent="0.3">
      <c r="A6201" s="18" t="str">
        <f t="shared" si="384"/>
        <v>OFF - Agricultural - Sprayers_2015_25</v>
      </c>
      <c r="B6201" s="1" t="s">
        <v>40</v>
      </c>
      <c r="C6201" s="1">
        <v>2020</v>
      </c>
      <c r="D6201" s="1" t="s">
        <v>118</v>
      </c>
      <c r="E6201" s="1">
        <v>2015</v>
      </c>
      <c r="F6201" s="1">
        <v>25</v>
      </c>
      <c r="G6201" s="1" t="s">
        <v>5</v>
      </c>
      <c r="H6201" s="1">
        <v>1.7618333333333301E-7</v>
      </c>
      <c r="I6201" s="1">
        <v>2.09672727272727E-7</v>
      </c>
      <c r="J6201" s="1">
        <v>2.5370400000000001E-7</v>
      </c>
      <c r="K6201" s="1">
        <v>8.6592589999999998E-7</v>
      </c>
      <c r="L6201" s="1">
        <v>1.6032059999999999E-6</v>
      </c>
      <c r="M6201" s="1">
        <v>2.1030159999999999E-4</v>
      </c>
      <c r="N6201" s="1">
        <v>5.9904310000000004E-8</v>
      </c>
      <c r="O6201" s="1">
        <v>5.51119652E-8</v>
      </c>
      <c r="P6201" s="1">
        <v>2.6683279999999998E-9</v>
      </c>
      <c r="Q6201" s="1">
        <v>1.8364506440000299E-9</v>
      </c>
      <c r="R6201" s="1">
        <v>7.3</v>
      </c>
      <c r="S6201" s="1">
        <v>14.6</v>
      </c>
      <c r="T6201" s="1">
        <v>0.12</v>
      </c>
      <c r="U6201" s="1">
        <v>277.39999999999998</v>
      </c>
      <c r="V6201" s="1">
        <f t="shared" si="385"/>
        <v>0.25027881391578916</v>
      </c>
      <c r="W6201" s="1">
        <f t="shared" si="386"/>
        <v>1.9136894977321581</v>
      </c>
      <c r="X6201" s="1">
        <f t="shared" si="387"/>
        <v>121.66666666666667</v>
      </c>
    </row>
    <row r="6202" spans="1:24" hidden="1" x14ac:dyDescent="0.3">
      <c r="A6202" s="18" t="str">
        <f t="shared" si="384"/>
        <v>OFF - Agricultural - Sprayers_2015_50</v>
      </c>
      <c r="B6202" s="1" t="s">
        <v>40</v>
      </c>
      <c r="C6202" s="1">
        <v>2020</v>
      </c>
      <c r="D6202" s="1" t="s">
        <v>118</v>
      </c>
      <c r="E6202" s="1">
        <v>2015</v>
      </c>
      <c r="F6202" s="1">
        <v>50</v>
      </c>
      <c r="G6202" s="1" t="s">
        <v>12</v>
      </c>
      <c r="H6202" s="1">
        <v>5.2001773837532101E-7</v>
      </c>
      <c r="I6202" s="1">
        <v>4.7831231575761997E-7</v>
      </c>
      <c r="J6202" s="1">
        <v>5.7224779999999997E-7</v>
      </c>
      <c r="K6202" s="1">
        <v>3.4971629999999998E-5</v>
      </c>
      <c r="L6202" s="1">
        <v>8.720937E-7</v>
      </c>
      <c r="M6202" s="1">
        <v>5.2156309999999999E-4</v>
      </c>
      <c r="N6202" s="1">
        <v>3.5956089E-8</v>
      </c>
      <c r="O6202" s="1">
        <v>2.7166822800000001E-8</v>
      </c>
      <c r="P6202" s="1">
        <v>6.341256E-9</v>
      </c>
      <c r="Q6202" s="1">
        <v>7.6720867240337396E-9</v>
      </c>
      <c r="R6202" s="1">
        <v>21.9</v>
      </c>
      <c r="S6202" s="1">
        <v>14.6</v>
      </c>
      <c r="T6202" s="1">
        <v>0.17</v>
      </c>
      <c r="U6202" s="1">
        <v>481.8</v>
      </c>
      <c r="V6202" s="1">
        <f t="shared" si="385"/>
        <v>0.32872548015861691</v>
      </c>
      <c r="W6202" s="1">
        <f t="shared" si="386"/>
        <v>0.59935613370465002</v>
      </c>
      <c r="X6202" s="1">
        <f t="shared" si="387"/>
        <v>85.882352941176464</v>
      </c>
    </row>
    <row r="6203" spans="1:24" hidden="1" x14ac:dyDescent="0.3">
      <c r="A6203" s="18" t="str">
        <f t="shared" si="384"/>
        <v>OFF - Agricultural - Sprayers_2015_100</v>
      </c>
      <c r="B6203" s="1" t="s">
        <v>40</v>
      </c>
      <c r="C6203" s="1">
        <v>2020</v>
      </c>
      <c r="D6203" s="1" t="s">
        <v>118</v>
      </c>
      <c r="E6203" s="1">
        <v>2015</v>
      </c>
      <c r="F6203" s="1">
        <v>100</v>
      </c>
      <c r="G6203" s="1" t="s">
        <v>12</v>
      </c>
      <c r="H6203" s="1">
        <v>6.7457996308745797E-7</v>
      </c>
      <c r="I6203" s="1">
        <v>6.20478650047844E-7</v>
      </c>
      <c r="J6203" s="1">
        <v>7.423341E-7</v>
      </c>
      <c r="K6203" s="1">
        <v>2.945028E-5</v>
      </c>
      <c r="L6203" s="1">
        <v>1.6662419999999999E-6</v>
      </c>
      <c r="M6203" s="1">
        <v>1.790966E-3</v>
      </c>
      <c r="N6203" s="1">
        <v>1.2487049999999999E-7</v>
      </c>
      <c r="O6203" s="1">
        <v>9.4346599999999996E-8</v>
      </c>
      <c r="P6203" s="1">
        <v>1.730323E-8</v>
      </c>
      <c r="Q6203" s="1">
        <v>2.4294941292773498E-8</v>
      </c>
      <c r="R6203" s="1">
        <v>69.349999999999994</v>
      </c>
      <c r="S6203" s="1">
        <v>21.9</v>
      </c>
      <c r="T6203" s="1">
        <v>0.28000000000000003</v>
      </c>
      <c r="U6203" s="1">
        <v>1489.2</v>
      </c>
      <c r="V6203" s="1">
        <f t="shared" si="385"/>
        <v>0.13796293206353044</v>
      </c>
      <c r="W6203" s="1">
        <f t="shared" si="386"/>
        <v>0.37048757733997051</v>
      </c>
      <c r="X6203" s="1">
        <f t="shared" si="387"/>
        <v>78.214285714285708</v>
      </c>
    </row>
    <row r="6204" spans="1:24" hidden="1" x14ac:dyDescent="0.3">
      <c r="A6204" s="18" t="str">
        <f t="shared" si="384"/>
        <v>OFF - Agricultural - Sprayers_2015_175</v>
      </c>
      <c r="B6204" s="1" t="s">
        <v>40</v>
      </c>
      <c r="C6204" s="1">
        <v>2020</v>
      </c>
      <c r="D6204" s="1" t="s">
        <v>118</v>
      </c>
      <c r="E6204" s="1">
        <v>2015</v>
      </c>
      <c r="F6204" s="1">
        <v>175</v>
      </c>
      <c r="G6204" s="1" t="s">
        <v>12</v>
      </c>
      <c r="H6204" s="1">
        <v>2.1644543677568601E-7</v>
      </c>
      <c r="I6204" s="1">
        <v>1.9908651274627599E-7</v>
      </c>
      <c r="J6204" s="1">
        <v>2.3818500000000001E-7</v>
      </c>
      <c r="K6204" s="1">
        <v>2.5257320000000001E-5</v>
      </c>
      <c r="L6204" s="1">
        <v>8.3644310000000001E-7</v>
      </c>
      <c r="M6204" s="1">
        <v>8.0869860000000004E-4</v>
      </c>
      <c r="N6204" s="1">
        <v>5.7975074999999903E-8</v>
      </c>
      <c r="O6204" s="1">
        <v>4.3803389999999997E-8</v>
      </c>
      <c r="P6204" s="1">
        <v>8.0335739999999992E-9</v>
      </c>
      <c r="Q6204" s="1">
        <v>1.15081300860506E-8</v>
      </c>
      <c r="R6204" s="1">
        <v>32.85</v>
      </c>
      <c r="S6204" s="1">
        <v>3.65</v>
      </c>
      <c r="T6204" s="1">
        <v>0.06</v>
      </c>
      <c r="U6204" s="1">
        <v>511</v>
      </c>
      <c r="V6204" s="1">
        <f t="shared" si="385"/>
        <v>0.12900589021659792</v>
      </c>
      <c r="W6204" s="1">
        <f t="shared" si="386"/>
        <v>0.54200601157021</v>
      </c>
      <c r="X6204" s="1">
        <f t="shared" si="387"/>
        <v>60.833333333333336</v>
      </c>
    </row>
    <row r="6205" spans="1:24" hidden="1" x14ac:dyDescent="0.3">
      <c r="A6205" s="18" t="str">
        <f t="shared" si="384"/>
        <v>OFF - Agricultural - Sprayers_2016_25</v>
      </c>
      <c r="B6205" s="1" t="s">
        <v>40</v>
      </c>
      <c r="C6205" s="1">
        <v>2020</v>
      </c>
      <c r="D6205" s="1" t="s">
        <v>118</v>
      </c>
      <c r="E6205" s="1">
        <v>2016</v>
      </c>
      <c r="F6205" s="1">
        <v>25</v>
      </c>
      <c r="G6205" s="1" t="s">
        <v>12</v>
      </c>
      <c r="H6205" s="1">
        <v>5.5404613068057299E-5</v>
      </c>
      <c r="I6205" s="1">
        <v>5.0961163099999098E-5</v>
      </c>
      <c r="J6205" s="1">
        <v>6.0969396999999998E-5</v>
      </c>
      <c r="K6205" s="1">
        <v>1.8754011000000001E-3</v>
      </c>
      <c r="L6205" s="1">
        <v>3.6612239000000002E-5</v>
      </c>
      <c r="M6205" s="1">
        <v>3.34279E-3</v>
      </c>
      <c r="N6205" s="1">
        <v>2.114691714E-5</v>
      </c>
      <c r="O6205" s="1">
        <v>1.5977670727999999E-5</v>
      </c>
      <c r="P6205" s="1">
        <v>9.1092590000000002E-8</v>
      </c>
      <c r="Q6205" s="1">
        <v>8.6950316205715705E-8</v>
      </c>
      <c r="R6205" s="1">
        <v>248.2</v>
      </c>
      <c r="S6205" s="1">
        <v>518.29999999999995</v>
      </c>
      <c r="T6205" s="1">
        <v>5.29</v>
      </c>
      <c r="U6205" s="1">
        <v>5172.0499999999902</v>
      </c>
      <c r="V6205" s="1">
        <f t="shared" si="385"/>
        <v>3.2626104091016486</v>
      </c>
      <c r="W6205" s="1">
        <f t="shared" si="386"/>
        <v>2.3439706787602628</v>
      </c>
      <c r="X6205" s="1">
        <f t="shared" si="387"/>
        <v>97.977315689981083</v>
      </c>
    </row>
    <row r="6206" spans="1:24" hidden="1" x14ac:dyDescent="0.3">
      <c r="A6206" s="18" t="str">
        <f t="shared" si="384"/>
        <v>OFF - Agricultural - Sprayers_2016_25</v>
      </c>
      <c r="B6206" s="1" t="s">
        <v>40</v>
      </c>
      <c r="C6206" s="1">
        <v>2020</v>
      </c>
      <c r="D6206" s="1" t="s">
        <v>118</v>
      </c>
      <c r="E6206" s="1">
        <v>2016</v>
      </c>
      <c r="F6206" s="1">
        <v>25</v>
      </c>
      <c r="G6206" s="1" t="s">
        <v>5</v>
      </c>
      <c r="H6206" s="1">
        <v>1.78052569444444E-7</v>
      </c>
      <c r="I6206" s="1">
        <v>2.1189727272727201E-7</v>
      </c>
      <c r="J6206" s="1">
        <v>2.5639570000000001E-7</v>
      </c>
      <c r="K6206" s="1">
        <v>8.7511270000000001E-7</v>
      </c>
      <c r="L6206" s="1">
        <v>1.620215E-6</v>
      </c>
      <c r="M6206" s="1">
        <v>2.125327E-4</v>
      </c>
      <c r="N6206" s="1">
        <v>6.0539849999999997E-8</v>
      </c>
      <c r="O6206" s="1">
        <v>5.5696661999999997E-8</v>
      </c>
      <c r="P6206" s="1">
        <v>2.6966370000000002E-9</v>
      </c>
      <c r="Q6206" s="1">
        <v>1.8364506440000299E-9</v>
      </c>
      <c r="R6206" s="1">
        <v>7.3</v>
      </c>
      <c r="S6206" s="1">
        <v>14.6</v>
      </c>
      <c r="T6206" s="1">
        <v>0.12</v>
      </c>
      <c r="U6206" s="1">
        <v>277.39999999999998</v>
      </c>
      <c r="V6206" s="1">
        <f t="shared" si="385"/>
        <v>0.25293417403394652</v>
      </c>
      <c r="W6206" s="1">
        <f t="shared" si="386"/>
        <v>1.9339925309461845</v>
      </c>
      <c r="X6206" s="1">
        <f t="shared" si="387"/>
        <v>121.66666666666667</v>
      </c>
    </row>
    <row r="6207" spans="1:24" hidden="1" x14ac:dyDescent="0.3">
      <c r="A6207" s="18" t="str">
        <f t="shared" si="384"/>
        <v>OFF - Agricultural - Sprayers_2016_50</v>
      </c>
      <c r="B6207" s="1" t="s">
        <v>40</v>
      </c>
      <c r="C6207" s="1">
        <v>2020</v>
      </c>
      <c r="D6207" s="1" t="s">
        <v>118</v>
      </c>
      <c r="E6207" s="1">
        <v>2016</v>
      </c>
      <c r="F6207" s="1">
        <v>50</v>
      </c>
      <c r="G6207" s="1" t="s">
        <v>12</v>
      </c>
      <c r="H6207" s="1">
        <v>5.2029517310818599E-7</v>
      </c>
      <c r="I6207" s="1">
        <v>4.7856750022491003E-7</v>
      </c>
      <c r="J6207" s="1">
        <v>5.7255310000000005E-7</v>
      </c>
      <c r="K6207" s="1">
        <v>3.4403599999999997E-5</v>
      </c>
      <c r="L6207" s="1">
        <v>8.7986419999999998E-7</v>
      </c>
      <c r="M6207" s="1">
        <v>5.3012359999999995E-4</v>
      </c>
      <c r="N6207" s="1">
        <v>3.6546237000000001E-8</v>
      </c>
      <c r="O6207" s="1">
        <v>2.7612712400000001E-8</v>
      </c>
      <c r="P6207" s="1">
        <v>6.4453369999999999E-9</v>
      </c>
      <c r="Q6207" s="1">
        <v>7.6720867240337396E-9</v>
      </c>
      <c r="R6207" s="1">
        <v>21.9</v>
      </c>
      <c r="S6207" s="1">
        <v>14.6</v>
      </c>
      <c r="T6207" s="1">
        <v>0.17</v>
      </c>
      <c r="U6207" s="1">
        <v>481.8</v>
      </c>
      <c r="V6207" s="1">
        <f t="shared" si="385"/>
        <v>0.3289008585333219</v>
      </c>
      <c r="W6207" s="1">
        <f t="shared" si="386"/>
        <v>0.60469649660023339</v>
      </c>
      <c r="X6207" s="1">
        <f t="shared" si="387"/>
        <v>85.882352941176464</v>
      </c>
    </row>
    <row r="6208" spans="1:24" hidden="1" x14ac:dyDescent="0.3">
      <c r="A6208" s="18" t="str">
        <f t="shared" si="384"/>
        <v>OFF - Agricultural - Sprayers_2016_100</v>
      </c>
      <c r="B6208" s="1" t="s">
        <v>40</v>
      </c>
      <c r="C6208" s="1">
        <v>2020</v>
      </c>
      <c r="D6208" s="1" t="s">
        <v>118</v>
      </c>
      <c r="E6208" s="1">
        <v>2016</v>
      </c>
      <c r="F6208" s="1">
        <v>100</v>
      </c>
      <c r="G6208" s="1" t="s">
        <v>12</v>
      </c>
      <c r="H6208" s="1">
        <v>6.7290590391652699E-7</v>
      </c>
      <c r="I6208" s="1">
        <v>6.1893885042242202E-7</v>
      </c>
      <c r="J6208" s="1">
        <v>7.4049189999999999E-7</v>
      </c>
      <c r="K6208" s="1">
        <v>2.875425E-5</v>
      </c>
      <c r="L6208" s="1">
        <v>1.66072E-6</v>
      </c>
      <c r="M6208" s="1">
        <v>1.8203609999999999E-3</v>
      </c>
      <c r="N6208" s="1">
        <v>1.26919979999999E-7</v>
      </c>
      <c r="O6208" s="1">
        <v>9.5895096000000004E-8</v>
      </c>
      <c r="P6208" s="1">
        <v>1.7587230000000001E-8</v>
      </c>
      <c r="Q6208" s="1">
        <v>2.4294941292773498E-8</v>
      </c>
      <c r="R6208" s="1">
        <v>69.349999999999994</v>
      </c>
      <c r="S6208" s="1">
        <v>21.9</v>
      </c>
      <c r="T6208" s="1">
        <v>0.28999999999999998</v>
      </c>
      <c r="U6208" s="1">
        <v>1489.2</v>
      </c>
      <c r="V6208" s="1">
        <f t="shared" si="385"/>
        <v>0.13762055884714799</v>
      </c>
      <c r="W6208" s="1">
        <f t="shared" si="386"/>
        <v>0.36925976505215685</v>
      </c>
      <c r="X6208" s="1">
        <f t="shared" si="387"/>
        <v>75.517241379310349</v>
      </c>
    </row>
    <row r="6209" spans="1:24" hidden="1" x14ac:dyDescent="0.3">
      <c r="A6209" s="18" t="str">
        <f t="shared" si="384"/>
        <v>OFF - Agricultural - Sprayers_2016_175</v>
      </c>
      <c r="B6209" s="1" t="s">
        <v>40</v>
      </c>
      <c r="C6209" s="1">
        <v>2020</v>
      </c>
      <c r="D6209" s="1" t="s">
        <v>118</v>
      </c>
      <c r="E6209" s="1">
        <v>2016</v>
      </c>
      <c r="F6209" s="1">
        <v>175</v>
      </c>
      <c r="G6209" s="1" t="s">
        <v>12</v>
      </c>
      <c r="H6209" s="1">
        <v>2.12339711696877E-7</v>
      </c>
      <c r="I6209" s="1">
        <v>1.9531006681878699E-7</v>
      </c>
      <c r="J6209" s="1">
        <v>2.3366690000000001E-7</v>
      </c>
      <c r="K6209" s="1">
        <v>2.5592879999999999E-5</v>
      </c>
      <c r="L6209" s="1">
        <v>8.3604130000000002E-7</v>
      </c>
      <c r="M6209" s="1">
        <v>8.219716E-4</v>
      </c>
      <c r="N6209" s="1">
        <v>5.8926599999999901E-8</v>
      </c>
      <c r="O6209" s="1">
        <v>4.4522320000000003E-8</v>
      </c>
      <c r="P6209" s="1">
        <v>8.1654269999999995E-9</v>
      </c>
      <c r="Q6209" s="1">
        <v>1.15081300860506E-8</v>
      </c>
      <c r="R6209" s="1">
        <v>32.85</v>
      </c>
      <c r="S6209" s="1">
        <v>3.65</v>
      </c>
      <c r="T6209" s="1">
        <v>0.06</v>
      </c>
      <c r="U6209" s="1">
        <v>511</v>
      </c>
      <c r="V6209" s="1">
        <f t="shared" si="385"/>
        <v>0.12655879441884563</v>
      </c>
      <c r="W6209" s="1">
        <f t="shared" si="386"/>
        <v>0.54174564954983007</v>
      </c>
      <c r="X6209" s="1">
        <f t="shared" si="387"/>
        <v>60.833333333333336</v>
      </c>
    </row>
    <row r="6210" spans="1:24" hidden="1" x14ac:dyDescent="0.3">
      <c r="A6210" s="18" t="str">
        <f t="shared" si="384"/>
        <v>OFF - Agricultural - Sprayers_2017_25</v>
      </c>
      <c r="B6210" s="1" t="s">
        <v>40</v>
      </c>
      <c r="C6210" s="1">
        <v>2020</v>
      </c>
      <c r="D6210" s="1" t="s">
        <v>118</v>
      </c>
      <c r="E6210" s="1">
        <v>2017</v>
      </c>
      <c r="F6210" s="1">
        <v>25</v>
      </c>
      <c r="G6210" s="1" t="s">
        <v>12</v>
      </c>
      <c r="H6210" s="1">
        <v>8.2394283554108807E-5</v>
      </c>
      <c r="I6210" s="1">
        <v>7.5786262013069304E-5</v>
      </c>
      <c r="J6210" s="1">
        <v>9.0669883000000004E-5</v>
      </c>
      <c r="K6210" s="1">
        <v>2.2984354999999999E-3</v>
      </c>
      <c r="L6210" s="1">
        <v>4.9301365E-5</v>
      </c>
      <c r="M6210" s="1">
        <v>4.6306120999999997E-3</v>
      </c>
      <c r="N6210" s="1">
        <v>2.2070673359999999E-5</v>
      </c>
      <c r="O6210" s="1">
        <v>1.6675619872000001E-5</v>
      </c>
      <c r="P6210" s="1">
        <v>1.3490482999999999E-7</v>
      </c>
      <c r="Q6210" s="1">
        <v>1.13802619739833E-7</v>
      </c>
      <c r="R6210" s="1">
        <v>324.85000000000002</v>
      </c>
      <c r="S6210" s="1">
        <v>992.8</v>
      </c>
      <c r="T6210" s="1">
        <v>10.1299999999999</v>
      </c>
      <c r="U6210" s="1">
        <v>7128.45</v>
      </c>
      <c r="V6210" s="1">
        <f t="shared" si="385"/>
        <v>3.5203348899077396</v>
      </c>
      <c r="W6210" s="1">
        <f t="shared" si="386"/>
        <v>2.2900894003671324</v>
      </c>
      <c r="X6210" s="1">
        <f t="shared" si="387"/>
        <v>98.005923000988133</v>
      </c>
    </row>
    <row r="6211" spans="1:24" hidden="1" x14ac:dyDescent="0.3">
      <c r="A6211" s="18" t="str">
        <f t="shared" si="384"/>
        <v>OFF - Agricultural - Sprayers_2017_25</v>
      </c>
      <c r="B6211" s="1" t="s">
        <v>40</v>
      </c>
      <c r="C6211" s="1">
        <v>2020</v>
      </c>
      <c r="D6211" s="1" t="s">
        <v>118</v>
      </c>
      <c r="E6211" s="1">
        <v>2017</v>
      </c>
      <c r="F6211" s="1">
        <v>25</v>
      </c>
      <c r="G6211" s="1" t="s">
        <v>5</v>
      </c>
      <c r="H6211" s="1">
        <v>1.8109375000000001E-7</v>
      </c>
      <c r="I6211" s="1">
        <v>2.1551652892561899E-7</v>
      </c>
      <c r="J6211" s="1">
        <v>2.60775E-7</v>
      </c>
      <c r="K6211" s="1">
        <v>8.9005989999999997E-7</v>
      </c>
      <c r="L6211" s="1">
        <v>1.647889E-6</v>
      </c>
      <c r="M6211" s="1">
        <v>2.161629E-4</v>
      </c>
      <c r="N6211" s="1">
        <v>6.1573890000000004E-8</v>
      </c>
      <c r="O6211" s="1">
        <v>5.6647978799999999E-8</v>
      </c>
      <c r="P6211" s="1">
        <v>2.7426969999999999E-9</v>
      </c>
      <c r="Q6211" s="1">
        <v>1.8364506440000299E-9</v>
      </c>
      <c r="R6211" s="1">
        <v>7.3</v>
      </c>
      <c r="S6211" s="1">
        <v>14.6</v>
      </c>
      <c r="T6211" s="1">
        <v>0.12</v>
      </c>
      <c r="U6211" s="1">
        <v>277.39999999999998</v>
      </c>
      <c r="V6211" s="1">
        <f t="shared" si="385"/>
        <v>0.2572543503409081</v>
      </c>
      <c r="W6211" s="1">
        <f t="shared" si="386"/>
        <v>1.9670259921235</v>
      </c>
      <c r="X6211" s="1">
        <f t="shared" si="387"/>
        <v>121.66666666666667</v>
      </c>
    </row>
    <row r="6212" spans="1:24" hidden="1" x14ac:dyDescent="0.3">
      <c r="A6212" s="18" t="str">
        <f t="shared" si="384"/>
        <v>OFF - Agricultural - Sprayers_2017_50</v>
      </c>
      <c r="B6212" s="1" t="s">
        <v>40</v>
      </c>
      <c r="C6212" s="1">
        <v>2020</v>
      </c>
      <c r="D6212" s="1" t="s">
        <v>118</v>
      </c>
      <c r="E6212" s="1">
        <v>2017</v>
      </c>
      <c r="F6212" s="1">
        <v>50</v>
      </c>
      <c r="G6212" s="1" t="s">
        <v>12</v>
      </c>
      <c r="H6212" s="1">
        <v>5.1764459456634996E-7</v>
      </c>
      <c r="I6212" s="1">
        <v>4.76129498082129E-7</v>
      </c>
      <c r="J6212" s="1">
        <v>5.6963629999999998E-7</v>
      </c>
      <c r="K6212" s="1">
        <v>3.3625820000000001E-5</v>
      </c>
      <c r="L6212" s="1">
        <v>8.828844E-7</v>
      </c>
      <c r="M6212" s="1">
        <v>5.3592889999999995E-4</v>
      </c>
      <c r="N6212" s="1">
        <v>3.6946457999999999E-8</v>
      </c>
      <c r="O6212" s="1">
        <v>2.7915101600000001E-8</v>
      </c>
      <c r="P6212" s="1">
        <v>6.5159179999999997E-9</v>
      </c>
      <c r="Q6212" s="1">
        <v>7.6720867240337396E-9</v>
      </c>
      <c r="R6212" s="1">
        <v>21.9</v>
      </c>
      <c r="S6212" s="1">
        <v>14.6</v>
      </c>
      <c r="T6212" s="1">
        <v>0.17</v>
      </c>
      <c r="U6212" s="1">
        <v>481.8</v>
      </c>
      <c r="V6212" s="1">
        <f t="shared" si="385"/>
        <v>0.32722531433633839</v>
      </c>
      <c r="W6212" s="1">
        <f t="shared" si="386"/>
        <v>0.60677216277580004</v>
      </c>
      <c r="X6212" s="1">
        <f t="shared" si="387"/>
        <v>85.882352941176464</v>
      </c>
    </row>
    <row r="6213" spans="1:24" hidden="1" x14ac:dyDescent="0.3">
      <c r="A6213" s="18" t="str">
        <f t="shared" si="384"/>
        <v>OFF - Agricultural - Sprayers_2017_100</v>
      </c>
      <c r="B6213" s="1" t="s">
        <v>40</v>
      </c>
      <c r="C6213" s="1">
        <v>2020</v>
      </c>
      <c r="D6213" s="1" t="s">
        <v>118</v>
      </c>
      <c r="E6213" s="1">
        <v>2017</v>
      </c>
      <c r="F6213" s="1">
        <v>100</v>
      </c>
      <c r="G6213" s="1" t="s">
        <v>12</v>
      </c>
      <c r="H6213" s="1">
        <v>6.6738946911187196E-7</v>
      </c>
      <c r="I6213" s="1">
        <v>6.1386483368910003E-7</v>
      </c>
      <c r="J6213" s="1">
        <v>7.3442140000000003E-7</v>
      </c>
      <c r="K6213" s="1">
        <v>2.7876829999999999E-5</v>
      </c>
      <c r="L6213" s="1">
        <v>1.645678E-6</v>
      </c>
      <c r="M6213" s="1">
        <v>1.8402959999999999E-3</v>
      </c>
      <c r="N6213" s="1">
        <v>1.2830985E-7</v>
      </c>
      <c r="O6213" s="1">
        <v>9.6945220000000003E-8</v>
      </c>
      <c r="P6213" s="1">
        <v>1.777983E-8</v>
      </c>
      <c r="Q6213" s="1">
        <v>2.5573622413445801E-8</v>
      </c>
      <c r="R6213" s="1">
        <v>73</v>
      </c>
      <c r="S6213" s="1">
        <v>21.9</v>
      </c>
      <c r="T6213" s="1">
        <v>0.28999999999999998</v>
      </c>
      <c r="U6213" s="1">
        <v>1489.2</v>
      </c>
      <c r="V6213" s="1">
        <f t="shared" si="385"/>
        <v>0.1364923552807327</v>
      </c>
      <c r="W6213" s="1">
        <f t="shared" si="386"/>
        <v>0.36591518837100978</v>
      </c>
      <c r="X6213" s="1">
        <f t="shared" si="387"/>
        <v>75.517241379310349</v>
      </c>
    </row>
    <row r="6214" spans="1:24" hidden="1" x14ac:dyDescent="0.3">
      <c r="A6214" s="18" t="str">
        <f t="shared" si="384"/>
        <v>OFF - Agricultural - Sprayers_2017_175</v>
      </c>
      <c r="B6214" s="1" t="s">
        <v>40</v>
      </c>
      <c r="C6214" s="1">
        <v>2020</v>
      </c>
      <c r="D6214" s="1" t="s">
        <v>118</v>
      </c>
      <c r="E6214" s="1">
        <v>2017</v>
      </c>
      <c r="F6214" s="1">
        <v>175</v>
      </c>
      <c r="G6214" s="1" t="s">
        <v>12</v>
      </c>
      <c r="H6214" s="1">
        <v>2.06923236999052E-7</v>
      </c>
      <c r="I6214" s="1">
        <v>1.90327993391728E-7</v>
      </c>
      <c r="J6214" s="1">
        <v>2.2770640000000001E-7</v>
      </c>
      <c r="K6214" s="1">
        <v>2.5793320000000001E-5</v>
      </c>
      <c r="L6214" s="1">
        <v>8.309123E-7</v>
      </c>
      <c r="M6214" s="1">
        <v>8.3097369999999995E-4</v>
      </c>
      <c r="N6214" s="1">
        <v>5.9571953999999998E-8</v>
      </c>
      <c r="O6214" s="1">
        <v>4.5009920799999999E-8</v>
      </c>
      <c r="P6214" s="1">
        <v>8.2548539999999999E-9</v>
      </c>
      <c r="Q6214" s="1">
        <v>1.15081300860506E-8</v>
      </c>
      <c r="R6214" s="1">
        <v>32.85</v>
      </c>
      <c r="S6214" s="1">
        <v>3.65</v>
      </c>
      <c r="T6214" s="1">
        <v>7.0000000000000007E-2</v>
      </c>
      <c r="U6214" s="1">
        <v>511</v>
      </c>
      <c r="V6214" s="1">
        <f t="shared" si="385"/>
        <v>0.12333046514271179</v>
      </c>
      <c r="W6214" s="1">
        <f t="shared" si="386"/>
        <v>0.53842211345592994</v>
      </c>
      <c r="X6214" s="1">
        <f t="shared" si="387"/>
        <v>52.142857142857139</v>
      </c>
    </row>
    <row r="6215" spans="1:24" hidden="1" x14ac:dyDescent="0.3">
      <c r="A6215" s="18" t="str">
        <f t="shared" si="384"/>
        <v>OFF - Agricultural - Sprayers_2018_25</v>
      </c>
      <c r="B6215" s="1" t="s">
        <v>40</v>
      </c>
      <c r="C6215" s="1">
        <v>2020</v>
      </c>
      <c r="D6215" s="1" t="s">
        <v>118</v>
      </c>
      <c r="E6215" s="1">
        <v>2018</v>
      </c>
      <c r="F6215" s="1">
        <v>25</v>
      </c>
      <c r="G6215" s="1" t="s">
        <v>12</v>
      </c>
      <c r="H6215" s="1">
        <v>8.3777024442063493E-5</v>
      </c>
      <c r="I6215" s="1">
        <v>7.7058107081810006E-5</v>
      </c>
      <c r="J6215" s="1">
        <v>9.2191505E-5</v>
      </c>
      <c r="K6215" s="1">
        <v>2.3459151999999902E-3</v>
      </c>
      <c r="L6215" s="1">
        <v>4.9055291E-5</v>
      </c>
      <c r="M6215" s="1">
        <v>4.8080680000000004E-3</v>
      </c>
      <c r="N6215" s="1">
        <v>2.164658166E-5</v>
      </c>
      <c r="O6215" s="1">
        <v>1.6355195031999999E-5</v>
      </c>
      <c r="P6215" s="1">
        <v>1.4160749000000001E-7</v>
      </c>
      <c r="Q6215" s="1">
        <v>1.1635998198117799E-7</v>
      </c>
      <c r="R6215" s="1">
        <v>332.15</v>
      </c>
      <c r="S6215" s="1">
        <v>1080.4000000000001</v>
      </c>
      <c r="T6215" s="1">
        <v>11.01</v>
      </c>
      <c r="U6215" s="1">
        <v>7420.4499999999898</v>
      </c>
      <c r="V6215" s="1">
        <f t="shared" si="385"/>
        <v>3.4385606905019217</v>
      </c>
      <c r="W6215" s="1">
        <f t="shared" si="386"/>
        <v>2.1889921992847712</v>
      </c>
      <c r="X6215" s="1">
        <f t="shared" si="387"/>
        <v>98.128973660308816</v>
      </c>
    </row>
    <row r="6216" spans="1:24" hidden="1" x14ac:dyDescent="0.3">
      <c r="A6216" s="18" t="str">
        <f t="shared" si="384"/>
        <v>OFF - Agricultural - Sprayers_2018_25</v>
      </c>
      <c r="B6216" s="1" t="s">
        <v>40</v>
      </c>
      <c r="C6216" s="1">
        <v>2020</v>
      </c>
      <c r="D6216" s="1" t="s">
        <v>118</v>
      </c>
      <c r="E6216" s="1">
        <v>2018</v>
      </c>
      <c r="F6216" s="1">
        <v>25</v>
      </c>
      <c r="G6216" s="1" t="s">
        <v>5</v>
      </c>
      <c r="H6216" s="1">
        <v>1.8194055555555499E-7</v>
      </c>
      <c r="I6216" s="1">
        <v>2.1652429752066099E-7</v>
      </c>
      <c r="J6216" s="1">
        <v>2.6199440000000001E-7</v>
      </c>
      <c r="K6216" s="1">
        <v>8.9422200000000002E-7</v>
      </c>
      <c r="L6216" s="1">
        <v>1.6555949999999999E-6</v>
      </c>
      <c r="M6216" s="1">
        <v>2.171737E-4</v>
      </c>
      <c r="N6216" s="1">
        <v>6.1861810000000001E-8</v>
      </c>
      <c r="O6216" s="1">
        <v>5.6912865199999998E-8</v>
      </c>
      <c r="P6216" s="1">
        <v>2.7555219999999998E-9</v>
      </c>
      <c r="Q6216" s="1">
        <v>1.8364506440000299E-9</v>
      </c>
      <c r="R6216" s="1">
        <v>7.3</v>
      </c>
      <c r="S6216" s="1">
        <v>14.6</v>
      </c>
      <c r="T6216" s="1">
        <v>0.12</v>
      </c>
      <c r="U6216" s="1">
        <v>277.39999999999998</v>
      </c>
      <c r="V6216" s="1">
        <f t="shared" si="385"/>
        <v>0.25845728756574143</v>
      </c>
      <c r="W6216" s="1">
        <f t="shared" si="386"/>
        <v>1.9762243679214475</v>
      </c>
      <c r="X6216" s="1">
        <f t="shared" si="387"/>
        <v>121.66666666666667</v>
      </c>
    </row>
    <row r="6217" spans="1:24" hidden="1" x14ac:dyDescent="0.3">
      <c r="A6217" s="18" t="str">
        <f t="shared" si="384"/>
        <v>OFF - Agricultural - Sprayers_2018_50</v>
      </c>
      <c r="B6217" s="1" t="s">
        <v>40</v>
      </c>
      <c r="C6217" s="1">
        <v>2020</v>
      </c>
      <c r="D6217" s="1" t="s">
        <v>118</v>
      </c>
      <c r="E6217" s="1">
        <v>2018</v>
      </c>
      <c r="F6217" s="1">
        <v>50</v>
      </c>
      <c r="G6217" s="1" t="s">
        <v>12</v>
      </c>
      <c r="H6217" s="1">
        <v>5.0609856611770296E-7</v>
      </c>
      <c r="I6217" s="1">
        <v>4.6550946111506402E-7</v>
      </c>
      <c r="J6217" s="1">
        <v>5.5693059999999995E-7</v>
      </c>
      <c r="K6217" s="1">
        <v>3.2267400000000002E-5</v>
      </c>
      <c r="L6217" s="1">
        <v>8.7076720000000002E-7</v>
      </c>
      <c r="M6217" s="1">
        <v>5.3256379999999995E-4</v>
      </c>
      <c r="N6217" s="1">
        <v>3.6714473999999999E-8</v>
      </c>
      <c r="O6217" s="1">
        <v>2.7739824799999999E-8</v>
      </c>
      <c r="P6217" s="1">
        <v>6.475005E-9</v>
      </c>
      <c r="Q6217" s="1">
        <v>7.6720867240337396E-9</v>
      </c>
      <c r="R6217" s="1">
        <v>21.9</v>
      </c>
      <c r="S6217" s="1">
        <v>14.6</v>
      </c>
      <c r="T6217" s="1">
        <v>0.17</v>
      </c>
      <c r="U6217" s="1">
        <v>481.8</v>
      </c>
      <c r="V6217" s="1">
        <f t="shared" si="385"/>
        <v>0.31992657534031016</v>
      </c>
      <c r="W6217" s="1">
        <f t="shared" si="386"/>
        <v>0.59844448176706666</v>
      </c>
      <c r="X6217" s="1">
        <f t="shared" si="387"/>
        <v>85.882352941176464</v>
      </c>
    </row>
    <row r="6218" spans="1:24" hidden="1" x14ac:dyDescent="0.3">
      <c r="A6218" s="18" t="str">
        <f t="shared" ref="A6218:A6281" si="388">D6218&amp;"_"&amp;E6218&amp;"_"&amp;F6218</f>
        <v>OFF - Agricultural - Sprayers_2018_100</v>
      </c>
      <c r="B6218" s="1" t="s">
        <v>40</v>
      </c>
      <c r="C6218" s="1">
        <v>2020</v>
      </c>
      <c r="D6218" s="1" t="s">
        <v>118</v>
      </c>
      <c r="E6218" s="1">
        <v>2018</v>
      </c>
      <c r="F6218" s="1">
        <v>100</v>
      </c>
      <c r="G6218" s="1" t="s">
        <v>12</v>
      </c>
      <c r="H6218" s="1">
        <v>6.5039443349426901E-7</v>
      </c>
      <c r="I6218" s="1">
        <v>5.9823279992802795E-7</v>
      </c>
      <c r="J6218" s="1">
        <v>7.1571940000000005E-7</v>
      </c>
      <c r="K6218" s="1">
        <v>2.6516960000000001E-5</v>
      </c>
      <c r="L6218" s="1">
        <v>1.6023230000000001E-6</v>
      </c>
      <c r="M6218" s="1">
        <v>1.828741E-3</v>
      </c>
      <c r="N6218" s="1">
        <v>1.2750417000000001E-7</v>
      </c>
      <c r="O6218" s="1">
        <v>9.6336484000000005E-8</v>
      </c>
      <c r="P6218" s="1">
        <v>1.7668190000000001E-8</v>
      </c>
      <c r="Q6218" s="1">
        <v>2.4294941292773498E-8</v>
      </c>
      <c r="R6218" s="1">
        <v>69.349999999999994</v>
      </c>
      <c r="S6218" s="1">
        <v>21.9</v>
      </c>
      <c r="T6218" s="1">
        <v>0.28999999999999998</v>
      </c>
      <c r="U6218" s="1">
        <v>1489.2</v>
      </c>
      <c r="V6218" s="1">
        <f t="shared" si="385"/>
        <v>0.13301658506425981</v>
      </c>
      <c r="W6218" s="1">
        <f t="shared" si="386"/>
        <v>0.35627523876250489</v>
      </c>
      <c r="X6218" s="1">
        <f t="shared" si="387"/>
        <v>75.517241379310349</v>
      </c>
    </row>
    <row r="6219" spans="1:24" hidden="1" x14ac:dyDescent="0.3">
      <c r="A6219" s="18" t="str">
        <f t="shared" si="388"/>
        <v>OFF - Agricultural - Sprayers_2018_175</v>
      </c>
      <c r="B6219" s="1" t="s">
        <v>40</v>
      </c>
      <c r="C6219" s="1">
        <v>2020</v>
      </c>
      <c r="D6219" s="1" t="s">
        <v>118</v>
      </c>
      <c r="E6219" s="1">
        <v>2018</v>
      </c>
      <c r="F6219" s="1">
        <v>175</v>
      </c>
      <c r="G6219" s="1" t="s">
        <v>12</v>
      </c>
      <c r="H6219" s="1">
        <v>1.97930462297319E-7</v>
      </c>
      <c r="I6219" s="1">
        <v>1.8205643922107399E-7</v>
      </c>
      <c r="J6219" s="1">
        <v>2.1781040000000001E-7</v>
      </c>
      <c r="K6219" s="1">
        <v>2.5552009999999999E-5</v>
      </c>
      <c r="L6219" s="1">
        <v>8.1149949999999997E-7</v>
      </c>
      <c r="M6219" s="1">
        <v>8.2575590000000005E-4</v>
      </c>
      <c r="N6219" s="1">
        <v>5.9197904999999998E-8</v>
      </c>
      <c r="O6219" s="1">
        <v>4.4727305999999999E-8</v>
      </c>
      <c r="P6219" s="1">
        <v>8.2030200000000005E-9</v>
      </c>
      <c r="Q6219" s="1">
        <v>1.15081300860506E-8</v>
      </c>
      <c r="R6219" s="1">
        <v>32.85</v>
      </c>
      <c r="S6219" s="1">
        <v>3.65</v>
      </c>
      <c r="T6219" s="1">
        <v>0.06</v>
      </c>
      <c r="U6219" s="1">
        <v>511</v>
      </c>
      <c r="V6219" s="1">
        <f t="shared" ref="V6219:V6282" si="389">IFERROR(CONVERT(I6219,"ton","g")*365/U6219,0)</f>
        <v>0.11797058820006844</v>
      </c>
      <c r="W6219" s="1">
        <f t="shared" ref="W6219:W6282" si="390">IFERROR(CONVERT(L6219,"ton","g")*365/U6219,0)</f>
        <v>0.52584283065545001</v>
      </c>
      <c r="X6219" s="1">
        <f t="shared" ref="X6219:X6282" si="391">S6219/T6219</f>
        <v>60.833333333333336</v>
      </c>
    </row>
    <row r="6220" spans="1:24" hidden="1" x14ac:dyDescent="0.3">
      <c r="A6220" s="18" t="str">
        <f t="shared" si="388"/>
        <v>OFF - Agricultural - Sprayers_2019_25</v>
      </c>
      <c r="B6220" s="1" t="s">
        <v>40</v>
      </c>
      <c r="C6220" s="1">
        <v>2020</v>
      </c>
      <c r="D6220" s="1" t="s">
        <v>118</v>
      </c>
      <c r="E6220" s="1">
        <v>2019</v>
      </c>
      <c r="F6220" s="1">
        <v>25</v>
      </c>
      <c r="G6220" s="1" t="s">
        <v>12</v>
      </c>
      <c r="H6220" s="1">
        <v>8.0202849953518499E-5</v>
      </c>
      <c r="I6220" s="1">
        <v>7.3770581387246295E-5</v>
      </c>
      <c r="J6220" s="1">
        <v>8.8258344000000002E-5</v>
      </c>
      <c r="K6220" s="1">
        <v>2.7221898999999902E-3</v>
      </c>
      <c r="L6220" s="1">
        <v>4.6995486000000003E-5</v>
      </c>
      <c r="M6220" s="1">
        <v>5.1713383999999899E-3</v>
      </c>
      <c r="N6220" s="1">
        <v>2.281830318E-5</v>
      </c>
      <c r="O6220" s="1">
        <v>1.7240495736000001E-5</v>
      </c>
      <c r="P6220" s="1">
        <v>1.5286632999999999E-7</v>
      </c>
      <c r="Q6220" s="1">
        <v>1.29146793187901E-7</v>
      </c>
      <c r="R6220" s="1">
        <v>368.65</v>
      </c>
      <c r="S6220" s="1">
        <v>1178.95</v>
      </c>
      <c r="T6220" s="1">
        <v>12.02</v>
      </c>
      <c r="U6220" s="1">
        <v>7967.95</v>
      </c>
      <c r="V6220" s="1">
        <f t="shared" si="389"/>
        <v>3.0656686072119959</v>
      </c>
      <c r="W6220" s="1">
        <f t="shared" si="390"/>
        <v>1.9529815734348897</v>
      </c>
      <c r="X6220" s="1">
        <f t="shared" si="391"/>
        <v>98.08236272878537</v>
      </c>
    </row>
    <row r="6221" spans="1:24" hidden="1" x14ac:dyDescent="0.3">
      <c r="A6221" s="18" t="str">
        <f t="shared" si="388"/>
        <v>OFF - Agricultural - Sprayers_2019_25</v>
      </c>
      <c r="B6221" s="1" t="s">
        <v>40</v>
      </c>
      <c r="C6221" s="1">
        <v>2020</v>
      </c>
      <c r="D6221" s="1" t="s">
        <v>118</v>
      </c>
      <c r="E6221" s="1">
        <v>2019</v>
      </c>
      <c r="F6221" s="1">
        <v>25</v>
      </c>
      <c r="G6221" s="1" t="s">
        <v>5</v>
      </c>
      <c r="H6221" s="1">
        <v>1.82964861111111E-7</v>
      </c>
      <c r="I6221" s="1">
        <v>2.1774330578512301E-7</v>
      </c>
      <c r="J6221" s="1">
        <v>2.6346940000000001E-7</v>
      </c>
      <c r="K6221" s="1">
        <v>8.9925620000000005E-7</v>
      </c>
      <c r="L6221" s="1">
        <v>1.6649149999999999E-6</v>
      </c>
      <c r="M6221" s="1">
        <v>2.1839630000000001E-4</v>
      </c>
      <c r="N6221" s="1">
        <v>6.2210079999999998E-8</v>
      </c>
      <c r="O6221" s="1">
        <v>5.7233273600000002E-8</v>
      </c>
      <c r="P6221" s="1">
        <v>2.771035E-9</v>
      </c>
      <c r="Q6221" s="1">
        <v>1.8364506440000299E-9</v>
      </c>
      <c r="R6221" s="1">
        <v>7.3</v>
      </c>
      <c r="S6221" s="1">
        <v>14.6</v>
      </c>
      <c r="T6221" s="1">
        <v>0.12</v>
      </c>
      <c r="U6221" s="1">
        <v>277.39999999999998</v>
      </c>
      <c r="V6221" s="1">
        <f t="shared" si="389"/>
        <v>0.25991237400712808</v>
      </c>
      <c r="W6221" s="1">
        <f t="shared" si="390"/>
        <v>1.9873493176277632</v>
      </c>
      <c r="X6221" s="1">
        <f t="shared" si="391"/>
        <v>121.66666666666667</v>
      </c>
    </row>
    <row r="6222" spans="1:24" hidden="1" x14ac:dyDescent="0.3">
      <c r="A6222" s="18" t="str">
        <f t="shared" si="388"/>
        <v>OFF - Agricultural - Sprayers_2019_50</v>
      </c>
      <c r="B6222" s="1" t="s">
        <v>40</v>
      </c>
      <c r="C6222" s="1">
        <v>2020</v>
      </c>
      <c r="D6222" s="1" t="s">
        <v>118</v>
      </c>
      <c r="E6222" s="1">
        <v>2019</v>
      </c>
      <c r="F6222" s="1">
        <v>50</v>
      </c>
      <c r="G6222" s="1" t="s">
        <v>12</v>
      </c>
      <c r="H6222" s="1">
        <v>5.06327202143871E-7</v>
      </c>
      <c r="I6222" s="1">
        <v>4.6571976053193298E-7</v>
      </c>
      <c r="J6222" s="1">
        <v>5.5718219999999995E-7</v>
      </c>
      <c r="K6222" s="1">
        <v>3.1653019999999998E-5</v>
      </c>
      <c r="L6222" s="1">
        <v>8.7899220000000005E-7</v>
      </c>
      <c r="M6222" s="1">
        <v>5.4168360000000004E-4</v>
      </c>
      <c r="N6222" s="1">
        <v>3.7343178000000003E-8</v>
      </c>
      <c r="O6222" s="1">
        <v>2.8214845599999999E-8</v>
      </c>
      <c r="P6222" s="1">
        <v>6.5858849999999999E-9</v>
      </c>
      <c r="Q6222" s="1">
        <v>7.6720867240337396E-9</v>
      </c>
      <c r="R6222" s="1">
        <v>21.9</v>
      </c>
      <c r="S6222" s="1">
        <v>14.6</v>
      </c>
      <c r="T6222" s="1">
        <v>0.17</v>
      </c>
      <c r="U6222" s="1">
        <v>481.8</v>
      </c>
      <c r="V6222" s="1">
        <f t="shared" si="389"/>
        <v>0.3200711059628969</v>
      </c>
      <c r="W6222" s="1">
        <f t="shared" si="390"/>
        <v>0.60409720486290008</v>
      </c>
      <c r="X6222" s="1">
        <f t="shared" si="391"/>
        <v>85.882352941176464</v>
      </c>
    </row>
    <row r="6223" spans="1:24" hidden="1" x14ac:dyDescent="0.3">
      <c r="A6223" s="18" t="str">
        <f t="shared" si="388"/>
        <v>OFF - Agricultural - Sprayers_2019_100</v>
      </c>
      <c r="B6223" s="1" t="s">
        <v>40</v>
      </c>
      <c r="C6223" s="1">
        <v>2020</v>
      </c>
      <c r="D6223" s="1" t="s">
        <v>118</v>
      </c>
      <c r="E6223" s="1">
        <v>2019</v>
      </c>
      <c r="F6223" s="1">
        <v>100</v>
      </c>
      <c r="G6223" s="1" t="s">
        <v>12</v>
      </c>
      <c r="H6223" s="1">
        <v>6.4850800453273601E-7</v>
      </c>
      <c r="I6223" s="1">
        <v>5.9649766256920997E-7</v>
      </c>
      <c r="J6223" s="1">
        <v>7.1364349999999997E-7</v>
      </c>
      <c r="K6223" s="1">
        <v>2.5765929999999999E-5</v>
      </c>
      <c r="L6223" s="1">
        <v>1.596176E-6</v>
      </c>
      <c r="M6223" s="1">
        <v>1.8600559999999999E-3</v>
      </c>
      <c r="N6223" s="1">
        <v>1.2968756999999999E-7</v>
      </c>
      <c r="O6223" s="1">
        <v>9.7986164000000001E-8</v>
      </c>
      <c r="P6223" s="1">
        <v>1.7970739999999999E-8</v>
      </c>
      <c r="Q6223" s="1">
        <v>2.5573622413445801E-8</v>
      </c>
      <c r="R6223" s="1">
        <v>73</v>
      </c>
      <c r="S6223" s="1">
        <v>21.9</v>
      </c>
      <c r="T6223" s="1">
        <v>0.28999999999999998</v>
      </c>
      <c r="U6223" s="1">
        <v>1489.2</v>
      </c>
      <c r="V6223" s="1">
        <f t="shared" si="389"/>
        <v>0.13263077865893538</v>
      </c>
      <c r="W6223" s="1">
        <f t="shared" si="390"/>
        <v>0.3549084582240784</v>
      </c>
      <c r="X6223" s="1">
        <f t="shared" si="391"/>
        <v>75.517241379310349</v>
      </c>
    </row>
    <row r="6224" spans="1:24" hidden="1" x14ac:dyDescent="0.3">
      <c r="A6224" s="18" t="str">
        <f t="shared" si="388"/>
        <v>OFF - Agricultural - Sprayers_2019_175</v>
      </c>
      <c r="B6224" s="1" t="s">
        <v>40</v>
      </c>
      <c r="C6224" s="1">
        <v>2020</v>
      </c>
      <c r="D6224" s="1" t="s">
        <v>118</v>
      </c>
      <c r="E6224" s="1">
        <v>2019</v>
      </c>
      <c r="F6224" s="1">
        <v>175</v>
      </c>
      <c r="G6224" s="1" t="s">
        <v>12</v>
      </c>
      <c r="H6224" s="1">
        <v>1.9349468712032101E-7</v>
      </c>
      <c r="I6224" s="1">
        <v>1.7797641321327201E-7</v>
      </c>
      <c r="J6224" s="1">
        <v>2.1292910000000001E-7</v>
      </c>
      <c r="K6224" s="1">
        <v>2.5908849999999998E-5</v>
      </c>
      <c r="L6224" s="1">
        <v>8.1095729999999995E-7</v>
      </c>
      <c r="M6224" s="1">
        <v>8.3989600000000002E-4</v>
      </c>
      <c r="N6224" s="1">
        <v>6.0211593000000003E-8</v>
      </c>
      <c r="O6224" s="1">
        <v>4.5493203600000001E-8</v>
      </c>
      <c r="P6224" s="1">
        <v>8.3434880000000007E-9</v>
      </c>
      <c r="Q6224" s="1">
        <v>1.15081300860506E-8</v>
      </c>
      <c r="R6224" s="1">
        <v>32.85</v>
      </c>
      <c r="S6224" s="1">
        <v>3.65</v>
      </c>
      <c r="T6224" s="1">
        <v>7.0000000000000007E-2</v>
      </c>
      <c r="U6224" s="1">
        <v>511</v>
      </c>
      <c r="V6224" s="1">
        <f t="shared" si="389"/>
        <v>0.11532677581929625</v>
      </c>
      <c r="W6224" s="1">
        <f t="shared" si="390"/>
        <v>0.52549149096542991</v>
      </c>
      <c r="X6224" s="1">
        <f t="shared" si="391"/>
        <v>52.142857142857139</v>
      </c>
    </row>
    <row r="6225" spans="1:24" hidden="1" x14ac:dyDescent="0.3">
      <c r="A6225" s="18" t="str">
        <f t="shared" si="388"/>
        <v>OFF - Agricultural - Sprayers_2020_25</v>
      </c>
      <c r="B6225" s="1" t="s">
        <v>40</v>
      </c>
      <c r="C6225" s="1">
        <v>2020</v>
      </c>
      <c r="D6225" s="1" t="s">
        <v>118</v>
      </c>
      <c r="E6225" s="1">
        <v>2020</v>
      </c>
      <c r="F6225" s="1">
        <v>25</v>
      </c>
      <c r="G6225" s="1" t="s">
        <v>12</v>
      </c>
      <c r="H6225" s="1">
        <v>6.9009916951325798E-5</v>
      </c>
      <c r="I6225" s="1">
        <v>6.3475321611829397E-5</v>
      </c>
      <c r="J6225" s="1">
        <v>7.5941203999999995E-5</v>
      </c>
      <c r="K6225" s="1">
        <v>2.8531418999999999E-3</v>
      </c>
      <c r="L6225" s="1">
        <v>4.0217874999999998E-5</v>
      </c>
      <c r="M6225" s="1">
        <v>5.0471459999999998E-3</v>
      </c>
      <c r="N6225" s="1">
        <v>2.1082179779999999E-5</v>
      </c>
      <c r="O6225" s="1">
        <v>1.5928758055999998E-5</v>
      </c>
      <c r="P6225" s="1">
        <v>1.5062923999999999E-7</v>
      </c>
      <c r="Q6225" s="1">
        <v>1.3170415542924499E-7</v>
      </c>
      <c r="R6225" s="1">
        <v>375.95</v>
      </c>
      <c r="S6225" s="1">
        <v>1197.2</v>
      </c>
      <c r="T6225" s="1">
        <v>12.2</v>
      </c>
      <c r="U6225" s="1">
        <v>7781.8</v>
      </c>
      <c r="V6225" s="1">
        <f t="shared" si="389"/>
        <v>2.7009307285574029</v>
      </c>
      <c r="W6225" s="1">
        <f t="shared" si="390"/>
        <v>1.711305932233935</v>
      </c>
      <c r="X6225" s="1">
        <f t="shared" si="391"/>
        <v>98.131147540983619</v>
      </c>
    </row>
    <row r="6226" spans="1:24" hidden="1" x14ac:dyDescent="0.3">
      <c r="A6226" s="18" t="str">
        <f t="shared" si="388"/>
        <v>OFF - Agricultural - Sprayers_2020_25</v>
      </c>
      <c r="B6226" s="1" t="s">
        <v>40</v>
      </c>
      <c r="C6226" s="1">
        <v>2020</v>
      </c>
      <c r="D6226" s="1" t="s">
        <v>118</v>
      </c>
      <c r="E6226" s="1">
        <v>2020</v>
      </c>
      <c r="F6226" s="1">
        <v>25</v>
      </c>
      <c r="G6226" s="1" t="s">
        <v>5</v>
      </c>
      <c r="H6226" s="1">
        <v>1.8402465277777701E-7</v>
      </c>
      <c r="I6226" s="1">
        <v>2.19004545454545E-7</v>
      </c>
      <c r="J6226" s="1">
        <v>2.6499549999999999E-7</v>
      </c>
      <c r="K6226" s="1">
        <v>9.0446519999999995E-7</v>
      </c>
      <c r="L6226" s="1">
        <v>1.674559E-6</v>
      </c>
      <c r="M6226" s="1">
        <v>2.1966140000000001E-4</v>
      </c>
      <c r="N6226" s="1">
        <v>6.2570440000000005E-8</v>
      </c>
      <c r="O6226" s="1">
        <v>5.7564804799999997E-8</v>
      </c>
      <c r="P6226" s="1">
        <v>2.7870860000000001E-9</v>
      </c>
      <c r="Q6226" s="1">
        <v>1.8364506440000299E-9</v>
      </c>
      <c r="R6226" s="1">
        <v>7.3</v>
      </c>
      <c r="S6226" s="1">
        <v>14.6</v>
      </c>
      <c r="T6226" s="1">
        <v>0.12</v>
      </c>
      <c r="U6226" s="1">
        <v>277.39999999999998</v>
      </c>
      <c r="V6226" s="1">
        <f t="shared" si="389"/>
        <v>0.26141787056184157</v>
      </c>
      <c r="W6226" s="1">
        <f t="shared" si="390"/>
        <v>1.9988610145127104</v>
      </c>
      <c r="X6226" s="1">
        <f t="shared" si="391"/>
        <v>121.66666666666667</v>
      </c>
    </row>
    <row r="6227" spans="1:24" hidden="1" x14ac:dyDescent="0.3">
      <c r="A6227" s="18" t="str">
        <f t="shared" si="388"/>
        <v>OFF - Agricultural - Sprayers_2020_50</v>
      </c>
      <c r="B6227" s="1" t="s">
        <v>40</v>
      </c>
      <c r="C6227" s="1">
        <v>2020</v>
      </c>
      <c r="D6227" s="1" t="s">
        <v>118</v>
      </c>
      <c r="E6227" s="1">
        <v>2020</v>
      </c>
      <c r="F6227" s="1">
        <v>50</v>
      </c>
      <c r="G6227" s="1" t="s">
        <v>12</v>
      </c>
      <c r="H6227" s="1">
        <v>4.9576269107147196E-7</v>
      </c>
      <c r="I6227" s="1">
        <v>4.5600252324753998E-7</v>
      </c>
      <c r="J6227" s="1">
        <v>5.4555660000000002E-7</v>
      </c>
      <c r="K6227" s="1">
        <v>3.035587E-5</v>
      </c>
      <c r="L6227" s="1">
        <v>8.685802E-7</v>
      </c>
      <c r="M6227" s="1">
        <v>5.3936990000000003E-4</v>
      </c>
      <c r="N6227" s="1">
        <v>3.7183680000000001E-8</v>
      </c>
      <c r="O6227" s="1">
        <v>2.8094336000000001E-8</v>
      </c>
      <c r="P6227" s="1">
        <v>6.5577550000000004E-9</v>
      </c>
      <c r="Q6227" s="1">
        <v>7.6720867240337396E-9</v>
      </c>
      <c r="R6227" s="1">
        <v>21.9</v>
      </c>
      <c r="S6227" s="1">
        <v>14.6</v>
      </c>
      <c r="T6227" s="1">
        <v>0.17</v>
      </c>
      <c r="U6227" s="1">
        <v>481.8</v>
      </c>
      <c r="V6227" s="1">
        <f t="shared" si="389"/>
        <v>0.3133928261300481</v>
      </c>
      <c r="W6227" s="1">
        <f t="shared" si="390"/>
        <v>0.59694144159556661</v>
      </c>
      <c r="X6227" s="1">
        <f t="shared" si="391"/>
        <v>85.882352941176464</v>
      </c>
    </row>
    <row r="6228" spans="1:24" hidden="1" x14ac:dyDescent="0.3">
      <c r="A6228" s="18" t="str">
        <f t="shared" si="388"/>
        <v>OFF - Agricultural - Sprayers_2020_100</v>
      </c>
      <c r="B6228" s="1" t="s">
        <v>40</v>
      </c>
      <c r="C6228" s="1">
        <v>2020</v>
      </c>
      <c r="D6228" s="1" t="s">
        <v>118</v>
      </c>
      <c r="E6228" s="1">
        <v>2020</v>
      </c>
      <c r="F6228" s="1">
        <v>100</v>
      </c>
      <c r="G6228" s="1" t="s">
        <v>12</v>
      </c>
      <c r="H6228" s="1">
        <v>6.32770012694933E-7</v>
      </c>
      <c r="I6228" s="1">
        <v>5.82021857676799E-7</v>
      </c>
      <c r="J6228" s="1">
        <v>6.9632479999999997E-7</v>
      </c>
      <c r="K6228" s="1">
        <v>2.4455919999999999E-5</v>
      </c>
      <c r="L6228" s="1">
        <v>1.555915E-6</v>
      </c>
      <c r="M6228" s="1">
        <v>1.8521119999999999E-3</v>
      </c>
      <c r="N6228" s="1">
        <v>1.2913371E-7</v>
      </c>
      <c r="O6228" s="1">
        <v>9.7567691999999998E-8</v>
      </c>
      <c r="P6228" s="1">
        <v>1.7893980000000002E-8</v>
      </c>
      <c r="Q6228" s="1">
        <v>2.5573622413445801E-8</v>
      </c>
      <c r="R6228" s="1">
        <v>73</v>
      </c>
      <c r="S6228" s="1">
        <v>21.9</v>
      </c>
      <c r="T6228" s="1">
        <v>0.28999999999999998</v>
      </c>
      <c r="U6228" s="1">
        <v>1489.2</v>
      </c>
      <c r="V6228" s="1">
        <f t="shared" si="389"/>
        <v>0.12941209500755979</v>
      </c>
      <c r="W6228" s="1">
        <f t="shared" si="390"/>
        <v>0.34595645704340683</v>
      </c>
      <c r="X6228" s="1">
        <f t="shared" si="391"/>
        <v>75.517241379310349</v>
      </c>
    </row>
    <row r="6229" spans="1:24" hidden="1" x14ac:dyDescent="0.3">
      <c r="A6229" s="18" t="str">
        <f t="shared" si="388"/>
        <v>OFF - Agricultural - Sprayers_2020_175</v>
      </c>
      <c r="B6229" s="1" t="s">
        <v>40</v>
      </c>
      <c r="C6229" s="1">
        <v>2020</v>
      </c>
      <c r="D6229" s="1" t="s">
        <v>118</v>
      </c>
      <c r="E6229" s="1">
        <v>2020</v>
      </c>
      <c r="F6229" s="1">
        <v>175</v>
      </c>
      <c r="G6229" s="1" t="s">
        <v>12</v>
      </c>
      <c r="H6229" s="1">
        <v>1.8487649020072899E-7</v>
      </c>
      <c r="I6229" s="1">
        <v>1.7004939568662999E-7</v>
      </c>
      <c r="J6229" s="1">
        <v>2.0344530000000001E-7</v>
      </c>
      <c r="K6229" s="1">
        <v>2.5717829999999998E-5</v>
      </c>
      <c r="L6229" s="1">
        <v>7.9311700000000002E-7</v>
      </c>
      <c r="M6229" s="1">
        <v>8.3630879999999996E-4</v>
      </c>
      <c r="N6229" s="1">
        <v>5.9954426999999996E-8</v>
      </c>
      <c r="O6229" s="1">
        <v>4.5298900400000002E-8</v>
      </c>
      <c r="P6229" s="1">
        <v>8.3078519999999998E-9</v>
      </c>
      <c r="Q6229" s="1">
        <v>1.15081300860506E-8</v>
      </c>
      <c r="R6229" s="1">
        <v>32.85</v>
      </c>
      <c r="S6229" s="1">
        <v>3.65</v>
      </c>
      <c r="T6229" s="1">
        <v>7.0000000000000007E-2</v>
      </c>
      <c r="U6229" s="1">
        <v>511</v>
      </c>
      <c r="V6229" s="1">
        <f t="shared" si="389"/>
        <v>0.11019015486652324</v>
      </c>
      <c r="W6229" s="1">
        <f t="shared" si="390"/>
        <v>0.51393117102469998</v>
      </c>
      <c r="X6229" s="1">
        <f t="shared" si="391"/>
        <v>52.142857142857139</v>
      </c>
    </row>
    <row r="6230" spans="1:24" hidden="1" x14ac:dyDescent="0.3">
      <c r="A6230" s="18" t="str">
        <f t="shared" si="388"/>
        <v>OFF - Agricultural - Swathers_1989_100</v>
      </c>
      <c r="B6230" s="1" t="s">
        <v>40</v>
      </c>
      <c r="C6230" s="1">
        <v>2020</v>
      </c>
      <c r="D6230" s="1" t="s">
        <v>119</v>
      </c>
      <c r="E6230" s="1">
        <v>1989</v>
      </c>
      <c r="F6230" s="1">
        <v>100</v>
      </c>
      <c r="G6230" s="1" t="s">
        <v>12</v>
      </c>
      <c r="H6230" s="1">
        <v>2.6481540548817301E-7</v>
      </c>
      <c r="I6230" s="1">
        <v>2.4357720996802102E-7</v>
      </c>
      <c r="J6230" s="1">
        <v>2.914132E-7</v>
      </c>
      <c r="K6230" s="1">
        <v>4.1556310000000003E-6</v>
      </c>
      <c r="L6230" s="1">
        <v>1.0272910000000001E-6</v>
      </c>
      <c r="M6230" s="1">
        <v>6.9109279999999998E-5</v>
      </c>
      <c r="N6230" s="1">
        <v>4.8184649999999999E-9</v>
      </c>
      <c r="O6230" s="1">
        <v>3.640618E-9</v>
      </c>
      <c r="P6230" s="1">
        <v>6.6769210000000005E-10</v>
      </c>
      <c r="Q6230" s="1">
        <v>1.2786811206722801E-9</v>
      </c>
      <c r="R6230" s="1">
        <v>3.65</v>
      </c>
      <c r="S6230" s="1">
        <v>0</v>
      </c>
      <c r="T6230" s="1">
        <v>0.01</v>
      </c>
      <c r="U6230" s="1">
        <v>0</v>
      </c>
      <c r="V6230" s="1">
        <f t="shared" si="389"/>
        <v>0</v>
      </c>
      <c r="W6230" s="1">
        <f t="shared" si="390"/>
        <v>0</v>
      </c>
      <c r="X6230" s="1">
        <f t="shared" si="391"/>
        <v>0</v>
      </c>
    </row>
    <row r="6231" spans="1:24" hidden="1" x14ac:dyDescent="0.3">
      <c r="A6231" s="18" t="str">
        <f t="shared" si="388"/>
        <v>OFF - Agricultural - Swathers_1989_175</v>
      </c>
      <c r="B6231" s="1" t="s">
        <v>40</v>
      </c>
      <c r="C6231" s="1">
        <v>2020</v>
      </c>
      <c r="D6231" s="1" t="s">
        <v>119</v>
      </c>
      <c r="E6231" s="1">
        <v>1989</v>
      </c>
      <c r="F6231" s="1">
        <v>175</v>
      </c>
      <c r="G6231" s="1" t="s">
        <v>12</v>
      </c>
      <c r="H6231" s="1">
        <v>1.4751222012306E-7</v>
      </c>
      <c r="I6231" s="1">
        <v>1.3568174006919001E-7</v>
      </c>
      <c r="J6231" s="1">
        <v>1.6232820000000001E-7</v>
      </c>
      <c r="K6231" s="1">
        <v>2.0600370000000001E-6</v>
      </c>
      <c r="L6231" s="1">
        <v>1.27957E-6</v>
      </c>
      <c r="M6231" s="1">
        <v>7.5530899999999999E-5</v>
      </c>
      <c r="N6231" s="1">
        <v>5.4147608999999999E-9</v>
      </c>
      <c r="O6231" s="1">
        <v>4.0911526800000002E-9</v>
      </c>
      <c r="P6231" s="1">
        <v>7.5032039999999997E-10</v>
      </c>
      <c r="Q6231" s="1">
        <v>1.2786811206722801E-9</v>
      </c>
      <c r="R6231" s="1">
        <v>3.65</v>
      </c>
      <c r="S6231" s="1">
        <v>0</v>
      </c>
      <c r="T6231" s="1">
        <v>0.01</v>
      </c>
      <c r="U6231" s="1">
        <v>0</v>
      </c>
      <c r="V6231" s="1">
        <f t="shared" si="389"/>
        <v>0</v>
      </c>
      <c r="W6231" s="1">
        <f t="shared" si="390"/>
        <v>0</v>
      </c>
      <c r="X6231" s="1">
        <f t="shared" si="391"/>
        <v>0</v>
      </c>
    </row>
    <row r="6232" spans="1:24" hidden="1" x14ac:dyDescent="0.3">
      <c r="A6232" s="18" t="str">
        <f t="shared" si="388"/>
        <v>OFF - Agricultural - Swathers_1990_100</v>
      </c>
      <c r="B6232" s="1" t="s">
        <v>40</v>
      </c>
      <c r="C6232" s="1">
        <v>2020</v>
      </c>
      <c r="D6232" s="1" t="s">
        <v>119</v>
      </c>
      <c r="E6232" s="1">
        <v>1990</v>
      </c>
      <c r="F6232" s="1">
        <v>100</v>
      </c>
      <c r="G6232" s="1" t="s">
        <v>12</v>
      </c>
      <c r="H6232" s="1">
        <v>7.8914923953076904E-7</v>
      </c>
      <c r="I6232" s="1">
        <v>7.25859470520401E-7</v>
      </c>
      <c r="J6232" s="1">
        <v>8.6841060000000004E-7</v>
      </c>
      <c r="K6232" s="1">
        <v>1.2414640000000001E-5</v>
      </c>
      <c r="L6232" s="1">
        <v>3.0838750000000002E-6</v>
      </c>
      <c r="M6232" s="1">
        <v>2.075612E-4</v>
      </c>
      <c r="N6232" s="1">
        <v>1.4471667E-8</v>
      </c>
      <c r="O6232" s="1">
        <v>1.09341484E-8</v>
      </c>
      <c r="P6232" s="1">
        <v>2.0053310000000001E-9</v>
      </c>
      <c r="Q6232" s="1">
        <v>2.5573622413445701E-9</v>
      </c>
      <c r="R6232" s="1">
        <v>7.3</v>
      </c>
      <c r="S6232" s="1">
        <v>3.65</v>
      </c>
      <c r="T6232" s="1">
        <v>0.02</v>
      </c>
      <c r="U6232" s="1">
        <v>321.2</v>
      </c>
      <c r="V6232" s="1">
        <f t="shared" si="389"/>
        <v>0.74828253981884951</v>
      </c>
      <c r="W6232" s="1">
        <f t="shared" si="390"/>
        <v>3.1791412955312501</v>
      </c>
      <c r="X6232" s="1">
        <f t="shared" si="391"/>
        <v>182.5</v>
      </c>
    </row>
    <row r="6233" spans="1:24" hidden="1" x14ac:dyDescent="0.3">
      <c r="A6233" s="18" t="str">
        <f t="shared" si="388"/>
        <v>OFF - Agricultural - Swathers_1990_175</v>
      </c>
      <c r="B6233" s="1" t="s">
        <v>40</v>
      </c>
      <c r="C6233" s="1">
        <v>2020</v>
      </c>
      <c r="D6233" s="1" t="s">
        <v>119</v>
      </c>
      <c r="E6233" s="1">
        <v>1990</v>
      </c>
      <c r="F6233" s="1">
        <v>175</v>
      </c>
      <c r="G6233" s="1" t="s">
        <v>12</v>
      </c>
      <c r="H6233" s="1">
        <v>4.4202840866236101E-7</v>
      </c>
      <c r="I6233" s="1">
        <v>4.06577730287639E-7</v>
      </c>
      <c r="J6233" s="1">
        <v>4.8642529999999999E-7</v>
      </c>
      <c r="K6233" s="1">
        <v>6.166485E-6</v>
      </c>
      <c r="L6233" s="1">
        <v>3.8395500000000004E-6</v>
      </c>
      <c r="M6233" s="1">
        <v>2.2684760000000001E-4</v>
      </c>
      <c r="N6233" s="1">
        <v>1.6262559E-8</v>
      </c>
      <c r="O6233" s="1">
        <v>1.22872668E-8</v>
      </c>
      <c r="P6233" s="1">
        <v>2.253493E-9</v>
      </c>
      <c r="Q6233" s="1">
        <v>2.5573622413445701E-9</v>
      </c>
      <c r="R6233" s="1">
        <v>7.3</v>
      </c>
      <c r="S6233" s="1">
        <v>0</v>
      </c>
      <c r="T6233" s="1">
        <v>0.02</v>
      </c>
      <c r="U6233" s="1">
        <v>0</v>
      </c>
      <c r="V6233" s="1">
        <f t="shared" si="389"/>
        <v>0</v>
      </c>
      <c r="W6233" s="1">
        <f t="shared" si="390"/>
        <v>0</v>
      </c>
      <c r="X6233" s="1">
        <f t="shared" si="391"/>
        <v>0</v>
      </c>
    </row>
    <row r="6234" spans="1:24" hidden="1" x14ac:dyDescent="0.3">
      <c r="A6234" s="18" t="str">
        <f t="shared" si="388"/>
        <v>OFF - Agricultural - Swathers_1992_100</v>
      </c>
      <c r="B6234" s="1" t="s">
        <v>40</v>
      </c>
      <c r="C6234" s="1">
        <v>2020</v>
      </c>
      <c r="D6234" s="1" t="s">
        <v>119</v>
      </c>
      <c r="E6234" s="1">
        <v>1992</v>
      </c>
      <c r="F6234" s="1">
        <v>100</v>
      </c>
      <c r="G6234" s="1" t="s">
        <v>12</v>
      </c>
      <c r="H6234" s="1">
        <v>1.5796877428008201E-7</v>
      </c>
      <c r="I6234" s="1">
        <v>1.4529967858282001E-7</v>
      </c>
      <c r="J6234" s="1">
        <v>1.7383499999999999E-7</v>
      </c>
      <c r="K6234" s="1">
        <v>2.4977689999999998E-6</v>
      </c>
      <c r="L6234" s="1">
        <v>6.26563E-7</v>
      </c>
      <c r="M6234" s="1">
        <v>4.2211130000000002E-5</v>
      </c>
      <c r="N6234" s="1">
        <v>2.9430611999999999E-9</v>
      </c>
      <c r="O6234" s="1">
        <v>2.2236462400000001E-9</v>
      </c>
      <c r="P6234" s="1">
        <v>4.078184E-10</v>
      </c>
      <c r="Q6234" s="1">
        <v>0</v>
      </c>
      <c r="R6234" s="1">
        <v>0</v>
      </c>
      <c r="S6234" s="1">
        <v>0</v>
      </c>
      <c r="T6234" s="1">
        <v>0</v>
      </c>
      <c r="U6234" s="1">
        <v>0</v>
      </c>
      <c r="V6234" s="1">
        <f t="shared" si="389"/>
        <v>0</v>
      </c>
      <c r="W6234" s="1">
        <f t="shared" si="390"/>
        <v>0</v>
      </c>
      <c r="X6234" s="1" t="e">
        <f t="shared" si="391"/>
        <v>#DIV/0!</v>
      </c>
    </row>
    <row r="6235" spans="1:24" hidden="1" x14ac:dyDescent="0.3">
      <c r="A6235" s="18" t="str">
        <f t="shared" si="388"/>
        <v>OFF - Agricultural - Swathers_1992_175</v>
      </c>
      <c r="B6235" s="1" t="s">
        <v>40</v>
      </c>
      <c r="C6235" s="1">
        <v>2020</v>
      </c>
      <c r="D6235" s="1" t="s">
        <v>119</v>
      </c>
      <c r="E6235" s="1">
        <v>1992</v>
      </c>
      <c r="F6235" s="1">
        <v>175</v>
      </c>
      <c r="G6235" s="1" t="s">
        <v>12</v>
      </c>
      <c r="H6235" s="1">
        <v>8.9484478467229894E-8</v>
      </c>
      <c r="I6235" s="1">
        <v>8.2307823294158004E-8</v>
      </c>
      <c r="J6235" s="1">
        <v>9.8472210000000004E-8</v>
      </c>
      <c r="K6235" s="1">
        <v>1.245685E-6</v>
      </c>
      <c r="L6235" s="1">
        <v>7.7941980000000004E-7</v>
      </c>
      <c r="M6235" s="1">
        <v>4.6133149999999997E-5</v>
      </c>
      <c r="N6235" s="1">
        <v>3.3072561E-9</v>
      </c>
      <c r="O6235" s="1">
        <v>2.4988157199999998E-9</v>
      </c>
      <c r="P6235" s="1">
        <v>4.5828460000000001E-10</v>
      </c>
      <c r="Q6235" s="1">
        <v>1.2786811206722801E-9</v>
      </c>
      <c r="R6235" s="1">
        <v>3.65</v>
      </c>
      <c r="S6235" s="1">
        <v>0</v>
      </c>
      <c r="T6235" s="1">
        <v>0</v>
      </c>
      <c r="U6235" s="1">
        <v>0</v>
      </c>
      <c r="V6235" s="1">
        <f t="shared" si="389"/>
        <v>0</v>
      </c>
      <c r="W6235" s="1">
        <f t="shared" si="390"/>
        <v>0</v>
      </c>
      <c r="X6235" s="1" t="e">
        <f t="shared" si="391"/>
        <v>#DIV/0!</v>
      </c>
    </row>
    <row r="6236" spans="1:24" hidden="1" x14ac:dyDescent="0.3">
      <c r="A6236" s="18" t="str">
        <f t="shared" si="388"/>
        <v>OFF - Agricultural - Swathers_1993_100</v>
      </c>
      <c r="B6236" s="1" t="s">
        <v>40</v>
      </c>
      <c r="C6236" s="1">
        <v>2020</v>
      </c>
      <c r="D6236" s="1" t="s">
        <v>119</v>
      </c>
      <c r="E6236" s="1">
        <v>1993</v>
      </c>
      <c r="F6236" s="1">
        <v>100</v>
      </c>
      <c r="G6236" s="1" t="s">
        <v>12</v>
      </c>
      <c r="H6236" s="1">
        <v>5.0811176266926201E-8</v>
      </c>
      <c r="I6236" s="1">
        <v>4.6736119930318703E-8</v>
      </c>
      <c r="J6236" s="1">
        <v>5.59146E-8</v>
      </c>
      <c r="K6236" s="1">
        <v>8.0549990000000001E-7</v>
      </c>
      <c r="L6236" s="1">
        <v>2.0305869999999999E-7</v>
      </c>
      <c r="M6236" s="1">
        <v>1.3686439999999999E-5</v>
      </c>
      <c r="N6236" s="1">
        <v>9.5425110000000003E-10</v>
      </c>
      <c r="O6236" s="1">
        <v>7.2098972E-10</v>
      </c>
      <c r="P6236" s="1">
        <v>1.322301E-10</v>
      </c>
      <c r="Q6236" s="1">
        <v>0</v>
      </c>
      <c r="R6236" s="1">
        <v>0</v>
      </c>
      <c r="S6236" s="1">
        <v>0</v>
      </c>
      <c r="T6236" s="1">
        <v>0</v>
      </c>
      <c r="U6236" s="1">
        <v>0</v>
      </c>
      <c r="V6236" s="1">
        <f t="shared" si="389"/>
        <v>0</v>
      </c>
      <c r="W6236" s="1">
        <f t="shared" si="390"/>
        <v>0</v>
      </c>
      <c r="X6236" s="1" t="e">
        <f t="shared" si="391"/>
        <v>#DIV/0!</v>
      </c>
    </row>
    <row r="6237" spans="1:24" hidden="1" x14ac:dyDescent="0.3">
      <c r="A6237" s="18" t="str">
        <f t="shared" si="388"/>
        <v>OFF - Agricultural - Swathers_1993_175</v>
      </c>
      <c r="B6237" s="1" t="s">
        <v>40</v>
      </c>
      <c r="C6237" s="1">
        <v>2020</v>
      </c>
      <c r="D6237" s="1" t="s">
        <v>119</v>
      </c>
      <c r="E6237" s="1">
        <v>1993</v>
      </c>
      <c r="F6237" s="1">
        <v>175</v>
      </c>
      <c r="G6237" s="1" t="s">
        <v>12</v>
      </c>
      <c r="H6237" s="1">
        <v>2.8948410588864899E-8</v>
      </c>
      <c r="I6237" s="1">
        <v>2.6626748059638002E-8</v>
      </c>
      <c r="J6237" s="1">
        <v>3.1855959999999998E-8</v>
      </c>
      <c r="K6237" s="1">
        <v>4.025482E-7</v>
      </c>
      <c r="L6237" s="1">
        <v>2.5249229999999999E-7</v>
      </c>
      <c r="M6237" s="1">
        <v>1.495837E-5</v>
      </c>
      <c r="N6237" s="1">
        <v>1.0723563000000001E-9</v>
      </c>
      <c r="O6237" s="1">
        <v>8.1022476000000003E-10</v>
      </c>
      <c r="P6237" s="1">
        <v>1.4859579999999999E-10</v>
      </c>
      <c r="Q6237" s="1">
        <v>0</v>
      </c>
      <c r="R6237" s="1">
        <v>0</v>
      </c>
      <c r="S6237" s="1">
        <v>0</v>
      </c>
      <c r="T6237" s="1">
        <v>0</v>
      </c>
      <c r="U6237" s="1">
        <v>0</v>
      </c>
      <c r="V6237" s="1">
        <f t="shared" si="389"/>
        <v>0</v>
      </c>
      <c r="W6237" s="1">
        <f t="shared" si="390"/>
        <v>0</v>
      </c>
      <c r="X6237" s="1" t="e">
        <f t="shared" si="391"/>
        <v>#DIV/0!</v>
      </c>
    </row>
    <row r="6238" spans="1:24" hidden="1" x14ac:dyDescent="0.3">
      <c r="A6238" s="18" t="str">
        <f t="shared" si="388"/>
        <v>OFF - Agricultural - Swathers_1996_100</v>
      </c>
      <c r="B6238" s="1" t="s">
        <v>40</v>
      </c>
      <c r="C6238" s="1">
        <v>2020</v>
      </c>
      <c r="D6238" s="1" t="s">
        <v>119</v>
      </c>
      <c r="E6238" s="1">
        <v>1996</v>
      </c>
      <c r="F6238" s="1">
        <v>100</v>
      </c>
      <c r="G6238" s="1" t="s">
        <v>12</v>
      </c>
      <c r="H6238" s="1">
        <v>4.23427105000822E-7</v>
      </c>
      <c r="I6238" s="1">
        <v>3.8946825117975602E-7</v>
      </c>
      <c r="J6238" s="1">
        <v>4.6595569999999999E-7</v>
      </c>
      <c r="K6238" s="1">
        <v>6.7663330000000002E-6</v>
      </c>
      <c r="L6238" s="1">
        <v>1.7314789999999999E-6</v>
      </c>
      <c r="M6238" s="1">
        <v>1.1687090000000001E-4</v>
      </c>
      <c r="N6238" s="1">
        <v>8.1485172000000007E-9</v>
      </c>
      <c r="O6238" s="1">
        <v>6.1566574400000003E-9</v>
      </c>
      <c r="P6238" s="1">
        <v>1.1291360000000001E-9</v>
      </c>
      <c r="Q6238" s="1">
        <v>1.2786811206722801E-9</v>
      </c>
      <c r="R6238" s="1">
        <v>3.65</v>
      </c>
      <c r="S6238" s="1">
        <v>0</v>
      </c>
      <c r="T6238" s="1">
        <v>0.01</v>
      </c>
      <c r="U6238" s="1">
        <v>0</v>
      </c>
      <c r="V6238" s="1">
        <f t="shared" si="389"/>
        <v>0</v>
      </c>
      <c r="W6238" s="1">
        <f t="shared" si="390"/>
        <v>0</v>
      </c>
      <c r="X6238" s="1">
        <f t="shared" si="391"/>
        <v>0</v>
      </c>
    </row>
    <row r="6239" spans="1:24" hidden="1" x14ac:dyDescent="0.3">
      <c r="A6239" s="18" t="str">
        <f t="shared" si="388"/>
        <v>OFF - Agricultural - Swathers_1996_175</v>
      </c>
      <c r="B6239" s="1" t="s">
        <v>40</v>
      </c>
      <c r="C6239" s="1">
        <v>2020</v>
      </c>
      <c r="D6239" s="1" t="s">
        <v>119</v>
      </c>
      <c r="E6239" s="1">
        <v>1996</v>
      </c>
      <c r="F6239" s="1">
        <v>175</v>
      </c>
      <c r="G6239" s="1" t="s">
        <v>12</v>
      </c>
      <c r="H6239" s="1">
        <v>2.45492117236848E-7</v>
      </c>
      <c r="I6239" s="1">
        <v>2.2580364943445201E-7</v>
      </c>
      <c r="J6239" s="1">
        <v>2.7014909999999998E-7</v>
      </c>
      <c r="K6239" s="1">
        <v>3.4026109999999999E-6</v>
      </c>
      <c r="L6239" s="1">
        <v>2.150164E-6</v>
      </c>
      <c r="M6239" s="1">
        <v>1.2773010000000001E-4</v>
      </c>
      <c r="N6239" s="1">
        <v>9.1568879999999996E-9</v>
      </c>
      <c r="O6239" s="1">
        <v>6.9185375999999996E-9</v>
      </c>
      <c r="P6239" s="1">
        <v>1.268865E-9</v>
      </c>
      <c r="Q6239" s="1">
        <v>1.2786811206722801E-9</v>
      </c>
      <c r="R6239" s="1">
        <v>3.65</v>
      </c>
      <c r="S6239" s="1">
        <v>0</v>
      </c>
      <c r="T6239" s="1">
        <v>0.01</v>
      </c>
      <c r="U6239" s="1">
        <v>0</v>
      </c>
      <c r="V6239" s="1">
        <f t="shared" si="389"/>
        <v>0</v>
      </c>
      <c r="W6239" s="1">
        <f t="shared" si="390"/>
        <v>0</v>
      </c>
      <c r="X6239" s="1">
        <f t="shared" si="391"/>
        <v>0</v>
      </c>
    </row>
    <row r="6240" spans="1:24" hidden="1" x14ac:dyDescent="0.3">
      <c r="A6240" s="18" t="str">
        <f t="shared" si="388"/>
        <v>OFF - Agricultural - Swathers_1997_100</v>
      </c>
      <c r="B6240" s="1" t="s">
        <v>40</v>
      </c>
      <c r="C6240" s="1">
        <v>2020</v>
      </c>
      <c r="D6240" s="1" t="s">
        <v>119</v>
      </c>
      <c r="E6240" s="1">
        <v>1997</v>
      </c>
      <c r="F6240" s="1">
        <v>100</v>
      </c>
      <c r="G6240" s="1" t="s">
        <v>12</v>
      </c>
      <c r="H6240" s="1">
        <v>1.29910790148295E-6</v>
      </c>
      <c r="I6240" s="1">
        <v>1.19491944778402E-6</v>
      </c>
      <c r="J6240" s="1">
        <v>1.429589E-6</v>
      </c>
      <c r="K6240" s="1">
        <v>2.0816520000000001E-5</v>
      </c>
      <c r="L6240" s="1">
        <v>5.3538609999999997E-6</v>
      </c>
      <c r="M6240" s="1">
        <v>3.6154569999999998E-4</v>
      </c>
      <c r="N6240" s="1">
        <v>2.5207829999999999E-8</v>
      </c>
      <c r="O6240" s="1">
        <v>1.9045916E-8</v>
      </c>
      <c r="P6240" s="1">
        <v>3.4930360000000001E-9</v>
      </c>
      <c r="Q6240" s="1">
        <v>5.1147244826891501E-9</v>
      </c>
      <c r="R6240" s="1">
        <v>14.6</v>
      </c>
      <c r="S6240" s="1">
        <v>3.65</v>
      </c>
      <c r="T6240" s="1">
        <v>0.04</v>
      </c>
      <c r="U6240" s="1">
        <v>321.2</v>
      </c>
      <c r="V6240" s="1">
        <f t="shared" si="389"/>
        <v>1.2318326006351019</v>
      </c>
      <c r="W6240" s="1">
        <f t="shared" si="390"/>
        <v>5.5192511355467495</v>
      </c>
      <c r="X6240" s="1">
        <f t="shared" si="391"/>
        <v>91.25</v>
      </c>
    </row>
    <row r="6241" spans="1:24" hidden="1" x14ac:dyDescent="0.3">
      <c r="A6241" s="18" t="str">
        <f t="shared" si="388"/>
        <v>OFF - Agricultural - Swathers_1997_175</v>
      </c>
      <c r="B6241" s="1" t="s">
        <v>40</v>
      </c>
      <c r="C6241" s="1">
        <v>2020</v>
      </c>
      <c r="D6241" s="1" t="s">
        <v>119</v>
      </c>
      <c r="E6241" s="1">
        <v>1997</v>
      </c>
      <c r="F6241" s="1">
        <v>175</v>
      </c>
      <c r="G6241" s="1" t="s">
        <v>12</v>
      </c>
      <c r="H6241" s="1">
        <v>7.5769143042004099E-7</v>
      </c>
      <c r="I6241" s="1">
        <v>6.96924577700354E-7</v>
      </c>
      <c r="J6241" s="1">
        <v>8.3379319999999996E-7</v>
      </c>
      <c r="K6241" s="1">
        <v>1.049032E-5</v>
      </c>
      <c r="L6241" s="1">
        <v>6.6455939999999998E-6</v>
      </c>
      <c r="M6241" s="1">
        <v>3.9514029999999998E-4</v>
      </c>
      <c r="N6241" s="1">
        <v>2.8327347000000001E-8</v>
      </c>
      <c r="O6241" s="1">
        <v>2.1402884399999999E-8</v>
      </c>
      <c r="P6241" s="1">
        <v>3.925305E-9</v>
      </c>
      <c r="Q6241" s="1">
        <v>5.1147244826891501E-9</v>
      </c>
      <c r="R6241" s="1">
        <v>14.6</v>
      </c>
      <c r="S6241" s="1">
        <v>3.65</v>
      </c>
      <c r="T6241" s="1">
        <v>0.03</v>
      </c>
      <c r="U6241" s="1">
        <v>470.85</v>
      </c>
      <c r="V6241" s="1">
        <f t="shared" si="389"/>
        <v>0.4901080169152755</v>
      </c>
      <c r="W6241" s="1">
        <f t="shared" si="390"/>
        <v>4.6734740039035341</v>
      </c>
      <c r="X6241" s="1">
        <f t="shared" si="391"/>
        <v>121.66666666666667</v>
      </c>
    </row>
    <row r="6242" spans="1:24" hidden="1" x14ac:dyDescent="0.3">
      <c r="A6242" s="18" t="str">
        <f t="shared" si="388"/>
        <v>OFF - Agricultural - Swathers_1998_100</v>
      </c>
      <c r="B6242" s="1" t="s">
        <v>40</v>
      </c>
      <c r="C6242" s="1">
        <v>2020</v>
      </c>
      <c r="D6242" s="1" t="s">
        <v>119</v>
      </c>
      <c r="E6242" s="1">
        <v>1998</v>
      </c>
      <c r="F6242" s="1">
        <v>100</v>
      </c>
      <c r="G6242" s="1" t="s">
        <v>12</v>
      </c>
      <c r="H6242" s="1">
        <v>7.2384593784844004E-6</v>
      </c>
      <c r="I6242" s="1">
        <v>6.6579349363299497E-6</v>
      </c>
      <c r="J6242" s="1">
        <v>7.9654830000000004E-6</v>
      </c>
      <c r="K6242" s="1">
        <v>1.243556E-4</v>
      </c>
      <c r="L6242" s="1">
        <v>2.8798880000000002E-5</v>
      </c>
      <c r="M6242" s="1">
        <v>1.7266460000000001E-3</v>
      </c>
      <c r="N6242" s="1">
        <v>1.2038589E-7</v>
      </c>
      <c r="O6242" s="1">
        <v>9.0958228000000006E-8</v>
      </c>
      <c r="P6242" s="1">
        <v>1.6681809999999999E-8</v>
      </c>
      <c r="Q6242" s="1">
        <v>2.5573622413445801E-8</v>
      </c>
      <c r="R6242" s="1">
        <v>73</v>
      </c>
      <c r="S6242" s="1">
        <v>14.6</v>
      </c>
      <c r="T6242" s="1">
        <v>0.17</v>
      </c>
      <c r="U6242" s="1">
        <v>1284.8</v>
      </c>
      <c r="V6242" s="1">
        <f t="shared" si="389"/>
        <v>1.7159025494748301</v>
      </c>
      <c r="W6242" s="1">
        <f t="shared" si="390"/>
        <v>7.4221319503099998</v>
      </c>
      <c r="X6242" s="1">
        <f t="shared" si="391"/>
        <v>85.882352941176464</v>
      </c>
    </row>
    <row r="6243" spans="1:24" hidden="1" x14ac:dyDescent="0.3">
      <c r="A6243" s="18" t="str">
        <f t="shared" si="388"/>
        <v>OFF - Agricultural - Swathers_1998_175</v>
      </c>
      <c r="B6243" s="1" t="s">
        <v>40</v>
      </c>
      <c r="C6243" s="1">
        <v>2020</v>
      </c>
      <c r="D6243" s="1" t="s">
        <v>119</v>
      </c>
      <c r="E6243" s="1">
        <v>1998</v>
      </c>
      <c r="F6243" s="1">
        <v>175</v>
      </c>
      <c r="G6243" s="1" t="s">
        <v>12</v>
      </c>
      <c r="H6243" s="1">
        <v>4.2472513242442301E-6</v>
      </c>
      <c r="I6243" s="1">
        <v>3.9066217680398404E-6</v>
      </c>
      <c r="J6243" s="1">
        <v>4.6738409999999997E-6</v>
      </c>
      <c r="K6243" s="1">
        <v>6.2802270000000005E-5</v>
      </c>
      <c r="L6243" s="1">
        <v>3.5731649999999999E-5</v>
      </c>
      <c r="M6243" s="1">
        <v>1.8870849999999999E-3</v>
      </c>
      <c r="N6243" s="1">
        <v>1.3528386E-7</v>
      </c>
      <c r="O6243" s="1">
        <v>1.02214472E-7</v>
      </c>
      <c r="P6243" s="1">
        <v>1.8746209999999999E-8</v>
      </c>
      <c r="Q6243" s="1">
        <v>2.6852303534118001E-8</v>
      </c>
      <c r="R6243" s="1">
        <v>76.649999999999906</v>
      </c>
      <c r="S6243" s="1">
        <v>10.95</v>
      </c>
      <c r="T6243" s="1">
        <v>0.13</v>
      </c>
      <c r="U6243" s="1">
        <v>1412.55</v>
      </c>
      <c r="V6243" s="1">
        <f t="shared" si="389"/>
        <v>0.9157694193585435</v>
      </c>
      <c r="W6243" s="1">
        <f t="shared" si="390"/>
        <v>8.3760226395403095</v>
      </c>
      <c r="X6243" s="1">
        <f t="shared" si="391"/>
        <v>84.230769230769226</v>
      </c>
    </row>
    <row r="6244" spans="1:24" hidden="1" x14ac:dyDescent="0.3">
      <c r="A6244" s="18" t="str">
        <f t="shared" si="388"/>
        <v>OFF - Agricultural - Swathers_1999_100</v>
      </c>
      <c r="B6244" s="1" t="s">
        <v>40</v>
      </c>
      <c r="C6244" s="1">
        <v>2020</v>
      </c>
      <c r="D6244" s="1" t="s">
        <v>119</v>
      </c>
      <c r="E6244" s="1">
        <v>1999</v>
      </c>
      <c r="F6244" s="1">
        <v>100</v>
      </c>
      <c r="G6244" s="1" t="s">
        <v>12</v>
      </c>
      <c r="H6244" s="1">
        <v>8.0418305785236607E-6</v>
      </c>
      <c r="I6244" s="1">
        <v>7.3968757661260604E-6</v>
      </c>
      <c r="J6244" s="1">
        <v>8.8495439999999992E-6</v>
      </c>
      <c r="K6244" s="1">
        <v>1.3854660000000001E-4</v>
      </c>
      <c r="L6244" s="1">
        <v>3.2249870000000002E-5</v>
      </c>
      <c r="M6244" s="1">
        <v>1.934474E-3</v>
      </c>
      <c r="N6244" s="1">
        <v>1.3487615999999999E-7</v>
      </c>
      <c r="O6244" s="1">
        <v>1.01906432E-7</v>
      </c>
      <c r="P6244" s="1">
        <v>1.8689720000000001E-8</v>
      </c>
      <c r="Q6244" s="1">
        <v>2.94096657754626E-8</v>
      </c>
      <c r="R6244" s="1">
        <v>83.95</v>
      </c>
      <c r="S6244" s="1">
        <v>18.25</v>
      </c>
      <c r="T6244" s="1">
        <v>0.19</v>
      </c>
      <c r="U6244" s="1">
        <v>1606</v>
      </c>
      <c r="V6244" s="1">
        <f t="shared" si="389"/>
        <v>1.5250756406148571</v>
      </c>
      <c r="W6244" s="1">
        <f t="shared" si="390"/>
        <v>6.6492249843145004</v>
      </c>
      <c r="X6244" s="1">
        <f t="shared" si="391"/>
        <v>96.05263157894737</v>
      </c>
    </row>
    <row r="6245" spans="1:24" hidden="1" x14ac:dyDescent="0.3">
      <c r="A6245" s="18" t="str">
        <f t="shared" si="388"/>
        <v>OFF - Agricultural - Swathers_1999_175</v>
      </c>
      <c r="B6245" s="1" t="s">
        <v>40</v>
      </c>
      <c r="C6245" s="1">
        <v>2020</v>
      </c>
      <c r="D6245" s="1" t="s">
        <v>119</v>
      </c>
      <c r="E6245" s="1">
        <v>1999</v>
      </c>
      <c r="F6245" s="1">
        <v>175</v>
      </c>
      <c r="G6245" s="1" t="s">
        <v>12</v>
      </c>
      <c r="H6245" s="1">
        <v>4.7474371591701099E-6</v>
      </c>
      <c r="I6245" s="1">
        <v>4.3666926990046696E-6</v>
      </c>
      <c r="J6245" s="1">
        <v>5.2242650000000002E-6</v>
      </c>
      <c r="K6245" s="1">
        <v>7.0120169999999998E-5</v>
      </c>
      <c r="L6245" s="1">
        <v>3.9995920000000002E-5</v>
      </c>
      <c r="M6245" s="1">
        <v>2.1142219999999998E-3</v>
      </c>
      <c r="N6245" s="1">
        <v>1.5156720000000001E-7</v>
      </c>
      <c r="O6245" s="1">
        <v>1.1451744E-7</v>
      </c>
      <c r="P6245" s="1">
        <v>2.1002590000000001E-8</v>
      </c>
      <c r="Q6245" s="1">
        <v>2.94096657754626E-8</v>
      </c>
      <c r="R6245" s="1">
        <v>83.95</v>
      </c>
      <c r="S6245" s="1">
        <v>14.6</v>
      </c>
      <c r="T6245" s="1">
        <v>0.15</v>
      </c>
      <c r="U6245" s="1">
        <v>1883.4</v>
      </c>
      <c r="V6245" s="1">
        <f t="shared" si="389"/>
        <v>0.76771259317954443</v>
      </c>
      <c r="W6245" s="1">
        <f t="shared" si="390"/>
        <v>7.031722536097055</v>
      </c>
      <c r="X6245" s="1">
        <f t="shared" si="391"/>
        <v>97.333333333333329</v>
      </c>
    </row>
    <row r="6246" spans="1:24" hidden="1" x14ac:dyDescent="0.3">
      <c r="A6246" s="18" t="str">
        <f t="shared" si="388"/>
        <v>OFF - Agricultural - Swathers_2000_100</v>
      </c>
      <c r="B6246" s="1" t="s">
        <v>40</v>
      </c>
      <c r="C6246" s="1">
        <v>2020</v>
      </c>
      <c r="D6246" s="1" t="s">
        <v>119</v>
      </c>
      <c r="E6246" s="1">
        <v>2000</v>
      </c>
      <c r="F6246" s="1">
        <v>100</v>
      </c>
      <c r="G6246" s="1" t="s">
        <v>12</v>
      </c>
      <c r="H6246" s="1">
        <v>9.3592829770664208E-6</v>
      </c>
      <c r="I6246" s="1">
        <v>8.60866848230569E-6</v>
      </c>
      <c r="J6246" s="1">
        <v>1.029932E-5</v>
      </c>
      <c r="K6246" s="1">
        <v>1.617047E-4</v>
      </c>
      <c r="L6246" s="1">
        <v>3.7834669999999997E-5</v>
      </c>
      <c r="M6246" s="1">
        <v>2.270556E-3</v>
      </c>
      <c r="N6246" s="1">
        <v>1.5830856000000001E-7</v>
      </c>
      <c r="O6246" s="1">
        <v>1.19610912E-7</v>
      </c>
      <c r="P6246" s="1">
        <v>2.193674E-8</v>
      </c>
      <c r="Q6246" s="1">
        <v>3.4524390258151797E-8</v>
      </c>
      <c r="R6246" s="1">
        <v>98.55</v>
      </c>
      <c r="S6246" s="1">
        <v>21.9</v>
      </c>
      <c r="T6246" s="1">
        <v>0.22</v>
      </c>
      <c r="U6246" s="1">
        <v>1927.19999999999</v>
      </c>
      <c r="V6246" s="1">
        <f t="shared" si="389"/>
        <v>1.4791008861490005</v>
      </c>
      <c r="W6246" s="1">
        <f t="shared" si="390"/>
        <v>6.5005748611621161</v>
      </c>
      <c r="X6246" s="1">
        <f t="shared" si="391"/>
        <v>99.545454545454533</v>
      </c>
    </row>
    <row r="6247" spans="1:24" hidden="1" x14ac:dyDescent="0.3">
      <c r="A6247" s="18" t="str">
        <f t="shared" si="388"/>
        <v>OFF - Agricultural - Swathers_2000_175</v>
      </c>
      <c r="B6247" s="1" t="s">
        <v>40</v>
      </c>
      <c r="C6247" s="1">
        <v>2020</v>
      </c>
      <c r="D6247" s="1" t="s">
        <v>119</v>
      </c>
      <c r="E6247" s="1">
        <v>2000</v>
      </c>
      <c r="F6247" s="1">
        <v>175</v>
      </c>
      <c r="G6247" s="1" t="s">
        <v>12</v>
      </c>
      <c r="H6247" s="1">
        <v>5.5592858849967997E-6</v>
      </c>
      <c r="I6247" s="1">
        <v>5.1134311570200597E-6</v>
      </c>
      <c r="J6247" s="1">
        <v>6.1176550000000001E-6</v>
      </c>
      <c r="K6247" s="1">
        <v>8.2019319999999997E-5</v>
      </c>
      <c r="L6247" s="1">
        <v>4.690172E-5</v>
      </c>
      <c r="M6247" s="1">
        <v>2.4815359999999999E-3</v>
      </c>
      <c r="N6247" s="1">
        <v>1.7789976E-7</v>
      </c>
      <c r="O6247" s="1">
        <v>1.34413152E-7</v>
      </c>
      <c r="P6247" s="1">
        <v>2.4651470000000001E-8</v>
      </c>
      <c r="Q6247" s="1">
        <v>3.4524390258151797E-8</v>
      </c>
      <c r="R6247" s="1">
        <v>98.55</v>
      </c>
      <c r="S6247" s="1">
        <v>14.6</v>
      </c>
      <c r="T6247" s="1">
        <v>0.17</v>
      </c>
      <c r="U6247" s="1">
        <v>1883.4</v>
      </c>
      <c r="V6247" s="1">
        <f t="shared" si="389"/>
        <v>0.89899742532735316</v>
      </c>
      <c r="W6247" s="1">
        <f t="shared" si="390"/>
        <v>8.2458381131303877</v>
      </c>
      <c r="X6247" s="1">
        <f t="shared" si="391"/>
        <v>85.882352941176464</v>
      </c>
    </row>
    <row r="6248" spans="1:24" hidden="1" x14ac:dyDescent="0.3">
      <c r="A6248" s="18" t="str">
        <f t="shared" si="388"/>
        <v>OFF - Agricultural - Swathers_2001_100</v>
      </c>
      <c r="B6248" s="1" t="s">
        <v>40</v>
      </c>
      <c r="C6248" s="1">
        <v>2020</v>
      </c>
      <c r="D6248" s="1" t="s">
        <v>119</v>
      </c>
      <c r="E6248" s="1">
        <v>2001</v>
      </c>
      <c r="F6248" s="1">
        <v>100</v>
      </c>
      <c r="G6248" s="1" t="s">
        <v>12</v>
      </c>
      <c r="H6248" s="1">
        <v>1.0107257194628599E-5</v>
      </c>
      <c r="I6248" s="1">
        <v>9.2966551676194606E-6</v>
      </c>
      <c r="J6248" s="1">
        <v>1.112242E-5</v>
      </c>
      <c r="K6248" s="1">
        <v>1.751337E-4</v>
      </c>
      <c r="L6248" s="1">
        <v>4.1189500000000003E-5</v>
      </c>
      <c r="M6248" s="1">
        <v>2.4730680000000001E-3</v>
      </c>
      <c r="N6248" s="1">
        <v>1.72428209999999E-7</v>
      </c>
      <c r="O6248" s="1">
        <v>1.3027909199999999E-7</v>
      </c>
      <c r="P6248" s="1">
        <v>2.3893290000000001E-8</v>
      </c>
      <c r="Q6248" s="1">
        <v>3.7081752499496402E-8</v>
      </c>
      <c r="R6248" s="1">
        <v>105.85</v>
      </c>
      <c r="S6248" s="1">
        <v>21.9</v>
      </c>
      <c r="T6248" s="1">
        <v>0.24</v>
      </c>
      <c r="U6248" s="1">
        <v>1927.19999999999</v>
      </c>
      <c r="V6248" s="1">
        <f t="shared" si="389"/>
        <v>1.5973075191489698</v>
      </c>
      <c r="W6248" s="1">
        <f t="shared" si="390"/>
        <v>7.0769859561042034</v>
      </c>
      <c r="X6248" s="1">
        <f t="shared" si="391"/>
        <v>91.25</v>
      </c>
    </row>
    <row r="6249" spans="1:24" hidden="1" x14ac:dyDescent="0.3">
      <c r="A6249" s="18" t="str">
        <f t="shared" si="388"/>
        <v>OFF - Agricultural - Swathers_2001_175</v>
      </c>
      <c r="B6249" s="1" t="s">
        <v>40</v>
      </c>
      <c r="C6249" s="1">
        <v>2020</v>
      </c>
      <c r="D6249" s="1" t="s">
        <v>119</v>
      </c>
      <c r="E6249" s="1">
        <v>2001</v>
      </c>
      <c r="F6249" s="1">
        <v>175</v>
      </c>
      <c r="G6249" s="1" t="s">
        <v>12</v>
      </c>
      <c r="H6249" s="1">
        <v>6.0410118143758998E-6</v>
      </c>
      <c r="I6249" s="1">
        <v>5.5565226668629503E-6</v>
      </c>
      <c r="J6249" s="1">
        <v>6.6477650000000002E-6</v>
      </c>
      <c r="K6249" s="1">
        <v>8.9026129999999993E-5</v>
      </c>
      <c r="L6249" s="1">
        <v>5.1038129999999997E-5</v>
      </c>
      <c r="M6249" s="1">
        <v>2.7028629999999998E-3</v>
      </c>
      <c r="N6249" s="1">
        <v>1.9376648999999999E-7</v>
      </c>
      <c r="O6249" s="1">
        <v>1.4640134800000001E-7</v>
      </c>
      <c r="P6249" s="1">
        <v>2.6850110000000001E-8</v>
      </c>
      <c r="Q6249" s="1">
        <v>3.8360433620168602E-8</v>
      </c>
      <c r="R6249" s="1">
        <v>109.5</v>
      </c>
      <c r="S6249" s="1">
        <v>18.25</v>
      </c>
      <c r="T6249" s="1">
        <v>0.19</v>
      </c>
      <c r="U6249" s="1">
        <v>2354.25</v>
      </c>
      <c r="V6249" s="1">
        <f t="shared" si="389"/>
        <v>0.78151822803754611</v>
      </c>
      <c r="W6249" s="1">
        <f t="shared" si="390"/>
        <v>7.1784515804862314</v>
      </c>
      <c r="X6249" s="1">
        <f t="shared" si="391"/>
        <v>96.05263157894737</v>
      </c>
    </row>
    <row r="6250" spans="1:24" hidden="1" x14ac:dyDescent="0.3">
      <c r="A6250" s="18" t="str">
        <f t="shared" si="388"/>
        <v>OFF - Agricultural - Swathers_2002_100</v>
      </c>
      <c r="B6250" s="1" t="s">
        <v>40</v>
      </c>
      <c r="C6250" s="1">
        <v>2020</v>
      </c>
      <c r="D6250" s="1" t="s">
        <v>119</v>
      </c>
      <c r="E6250" s="1">
        <v>2002</v>
      </c>
      <c r="F6250" s="1">
        <v>100</v>
      </c>
      <c r="G6250" s="1" t="s">
        <v>12</v>
      </c>
      <c r="H6250" s="1">
        <v>1.1023673279481999E-5</v>
      </c>
      <c r="I6250" s="1">
        <v>1.0139574682467599E-5</v>
      </c>
      <c r="J6250" s="1">
        <v>1.213088E-5</v>
      </c>
      <c r="K6250" s="1">
        <v>1.9157439999999999E-4</v>
      </c>
      <c r="L6250" s="1">
        <v>4.5291560000000002E-5</v>
      </c>
      <c r="M6250" s="1">
        <v>2.7206610000000001E-3</v>
      </c>
      <c r="N6250" s="1">
        <v>1.8969101999999999E-7</v>
      </c>
      <c r="O6250" s="1">
        <v>1.43322104E-7</v>
      </c>
      <c r="P6250" s="1">
        <v>2.6285379999999999E-8</v>
      </c>
      <c r="Q6250" s="1">
        <v>4.0917795861513201E-8</v>
      </c>
      <c r="R6250" s="1">
        <v>116.8</v>
      </c>
      <c r="S6250" s="1">
        <v>25.55</v>
      </c>
      <c r="T6250" s="1">
        <v>0.27</v>
      </c>
      <c r="U6250" s="1">
        <v>2248.4</v>
      </c>
      <c r="V6250" s="1">
        <f t="shared" si="389"/>
        <v>1.4932576983806738</v>
      </c>
      <c r="W6250" s="1">
        <f t="shared" si="390"/>
        <v>6.6700993640899995</v>
      </c>
      <c r="X6250" s="1">
        <f t="shared" si="391"/>
        <v>94.629629629629619</v>
      </c>
    </row>
    <row r="6251" spans="1:24" hidden="1" x14ac:dyDescent="0.3">
      <c r="A6251" s="18" t="str">
        <f t="shared" si="388"/>
        <v>OFF - Agricultural - Swathers_2002_175</v>
      </c>
      <c r="B6251" s="1" t="s">
        <v>40</v>
      </c>
      <c r="C6251" s="1">
        <v>2020</v>
      </c>
      <c r="D6251" s="1" t="s">
        <v>119</v>
      </c>
      <c r="E6251" s="1">
        <v>2002</v>
      </c>
      <c r="F6251" s="1">
        <v>175</v>
      </c>
      <c r="G6251" s="1" t="s">
        <v>12</v>
      </c>
      <c r="H6251" s="1">
        <v>6.63030117980187E-6</v>
      </c>
      <c r="I6251" s="1">
        <v>6.0985510251817598E-6</v>
      </c>
      <c r="J6251" s="1">
        <v>7.2962419999999996E-6</v>
      </c>
      <c r="K6251" s="1">
        <v>9.7599779999999999E-5</v>
      </c>
      <c r="L6251" s="1">
        <v>5.6096479999999999E-5</v>
      </c>
      <c r="M6251" s="1">
        <v>2.973463E-3</v>
      </c>
      <c r="N6251" s="1">
        <v>2.1316563E-7</v>
      </c>
      <c r="O6251" s="1">
        <v>1.6105847599999999E-7</v>
      </c>
      <c r="P6251" s="1">
        <v>2.953825E-8</v>
      </c>
      <c r="Q6251" s="1">
        <v>4.21964769821855E-8</v>
      </c>
      <c r="R6251" s="1">
        <v>120.45</v>
      </c>
      <c r="S6251" s="1">
        <v>18.25</v>
      </c>
      <c r="T6251" s="1">
        <v>0.2</v>
      </c>
      <c r="U6251" s="1">
        <v>2354.25</v>
      </c>
      <c r="V6251" s="1">
        <f t="shared" si="389"/>
        <v>0.85775386452034841</v>
      </c>
      <c r="W6251" s="1">
        <f t="shared" si="390"/>
        <v>7.8899024222814269</v>
      </c>
      <c r="X6251" s="1">
        <f t="shared" si="391"/>
        <v>91.25</v>
      </c>
    </row>
    <row r="6252" spans="1:24" hidden="1" x14ac:dyDescent="0.3">
      <c r="A6252" s="18" t="str">
        <f t="shared" si="388"/>
        <v>OFF - Agricultural - Swathers_2003_100</v>
      </c>
      <c r="B6252" s="1" t="s">
        <v>40</v>
      </c>
      <c r="C6252" s="1">
        <v>2020</v>
      </c>
      <c r="D6252" s="1" t="s">
        <v>119</v>
      </c>
      <c r="E6252" s="1">
        <v>2003</v>
      </c>
      <c r="F6252" s="1">
        <v>100</v>
      </c>
      <c r="G6252" s="1" t="s">
        <v>12</v>
      </c>
      <c r="H6252" s="1">
        <v>1.25978632164072E-5</v>
      </c>
      <c r="I6252" s="1">
        <v>1.15875145864514E-5</v>
      </c>
      <c r="J6252" s="1">
        <v>1.386318E-5</v>
      </c>
      <c r="K6252" s="1">
        <v>2.1958430000000001E-4</v>
      </c>
      <c r="L6252" s="1">
        <v>5.2186489999999998E-5</v>
      </c>
      <c r="M6252" s="1">
        <v>3.1363369999999999E-3</v>
      </c>
      <c r="N6252" s="1">
        <v>2.1867291000000001E-7</v>
      </c>
      <c r="O6252" s="1">
        <v>1.6521953199999999E-7</v>
      </c>
      <c r="P6252" s="1">
        <v>3.030139E-8</v>
      </c>
      <c r="Q6252" s="1">
        <v>4.7311201464874697E-8</v>
      </c>
      <c r="R6252" s="1">
        <v>135.05000000000001</v>
      </c>
      <c r="S6252" s="1">
        <v>29.2</v>
      </c>
      <c r="T6252" s="1">
        <v>0.31</v>
      </c>
      <c r="U6252" s="1">
        <v>2569.6</v>
      </c>
      <c r="V6252" s="1">
        <f t="shared" si="389"/>
        <v>1.4931841487721762</v>
      </c>
      <c r="W6252" s="1">
        <f t="shared" si="390"/>
        <v>6.7248277503071874</v>
      </c>
      <c r="X6252" s="1">
        <f t="shared" si="391"/>
        <v>94.193548387096769</v>
      </c>
    </row>
    <row r="6253" spans="1:24" hidden="1" x14ac:dyDescent="0.3">
      <c r="A6253" s="18" t="str">
        <f t="shared" si="388"/>
        <v>OFF - Agricultural - Swathers_2003_175</v>
      </c>
      <c r="B6253" s="1" t="s">
        <v>40</v>
      </c>
      <c r="C6253" s="1">
        <v>2020</v>
      </c>
      <c r="D6253" s="1" t="s">
        <v>119</v>
      </c>
      <c r="E6253" s="1">
        <v>2003</v>
      </c>
      <c r="F6253" s="1">
        <v>175</v>
      </c>
      <c r="G6253" s="1" t="s">
        <v>12</v>
      </c>
      <c r="H6253" s="1">
        <v>7.6254258527732996E-6</v>
      </c>
      <c r="I6253" s="1">
        <v>7.0138666993808797E-6</v>
      </c>
      <c r="J6253" s="1">
        <v>8.3913159999999992E-6</v>
      </c>
      <c r="K6253" s="1">
        <v>1.121204E-4</v>
      </c>
      <c r="L6253" s="1">
        <v>6.4607939999999998E-5</v>
      </c>
      <c r="M6253" s="1">
        <v>3.4277629999999999E-3</v>
      </c>
      <c r="N6253" s="1">
        <v>2.4573411E-7</v>
      </c>
      <c r="O6253" s="1">
        <v>1.8566577200000001E-7</v>
      </c>
      <c r="P6253" s="1">
        <v>3.4051240000000002E-8</v>
      </c>
      <c r="Q6253" s="1">
        <v>4.8589882585546997E-8</v>
      </c>
      <c r="R6253" s="1">
        <v>138.69999999999999</v>
      </c>
      <c r="S6253" s="1">
        <v>21.9</v>
      </c>
      <c r="T6253" s="1">
        <v>0.24</v>
      </c>
      <c r="U6253" s="1">
        <v>2825.1</v>
      </c>
      <c r="V6253" s="1">
        <f t="shared" si="389"/>
        <v>0.82207659406621469</v>
      </c>
      <c r="W6253" s="1">
        <f t="shared" si="390"/>
        <v>7.5725241926144191</v>
      </c>
      <c r="X6253" s="1">
        <f t="shared" si="391"/>
        <v>91.25</v>
      </c>
    </row>
    <row r="6254" spans="1:24" hidden="1" x14ac:dyDescent="0.3">
      <c r="A6254" s="18" t="str">
        <f t="shared" si="388"/>
        <v>OFF - Agricultural - Swathers_2004_100</v>
      </c>
      <c r="B6254" s="1" t="s">
        <v>40</v>
      </c>
      <c r="C6254" s="1">
        <v>2020</v>
      </c>
      <c r="D6254" s="1" t="s">
        <v>119</v>
      </c>
      <c r="E6254" s="1">
        <v>2004</v>
      </c>
      <c r="F6254" s="1">
        <v>100</v>
      </c>
      <c r="G6254" s="1" t="s">
        <v>12</v>
      </c>
      <c r="H6254" s="1">
        <v>2.2961018284520998E-6</v>
      </c>
      <c r="I6254" s="1">
        <v>2.1119544618102401E-6</v>
      </c>
      <c r="J6254" s="1">
        <v>2.52672E-6</v>
      </c>
      <c r="K6254" s="1">
        <v>1.168251E-4</v>
      </c>
      <c r="L6254" s="1">
        <v>1.3424199999999999E-5</v>
      </c>
      <c r="M6254" s="1">
        <v>4.5571190000000001E-3</v>
      </c>
      <c r="N6254" s="1">
        <v>3.1773329999999998E-7</v>
      </c>
      <c r="O6254" s="1">
        <v>2.4006516000000002E-7</v>
      </c>
      <c r="P6254" s="1">
        <v>4.4028129999999997E-8</v>
      </c>
      <c r="Q6254" s="1">
        <v>6.2655374912942203E-8</v>
      </c>
      <c r="R6254" s="1">
        <v>178.85</v>
      </c>
      <c r="S6254" s="1">
        <v>43.8</v>
      </c>
      <c r="T6254" s="1">
        <v>0.45</v>
      </c>
      <c r="U6254" s="1">
        <v>3854.3999999999901</v>
      </c>
      <c r="V6254" s="1">
        <f t="shared" si="389"/>
        <v>0.18143303592132268</v>
      </c>
      <c r="W6254" s="1">
        <f t="shared" si="390"/>
        <v>1.1532414191958362</v>
      </c>
      <c r="X6254" s="1">
        <f t="shared" si="391"/>
        <v>97.333333333333329</v>
      </c>
    </row>
    <row r="6255" spans="1:24" hidden="1" x14ac:dyDescent="0.3">
      <c r="A6255" s="18" t="str">
        <f t="shared" si="388"/>
        <v>OFF - Agricultural - Swathers_2004_175</v>
      </c>
      <c r="B6255" s="1" t="s">
        <v>40</v>
      </c>
      <c r="C6255" s="1">
        <v>2020</v>
      </c>
      <c r="D6255" s="1" t="s">
        <v>119</v>
      </c>
      <c r="E6255" s="1">
        <v>2004</v>
      </c>
      <c r="F6255" s="1">
        <v>175</v>
      </c>
      <c r="G6255" s="1" t="s">
        <v>12</v>
      </c>
      <c r="H6255" s="1">
        <v>2.1404039660535402E-6</v>
      </c>
      <c r="I6255" s="1">
        <v>1.9687435679760501E-6</v>
      </c>
      <c r="J6255" s="1">
        <v>2.3553839999999999E-6</v>
      </c>
      <c r="K6255" s="1">
        <v>1.6234349999999999E-4</v>
      </c>
      <c r="L6255" s="1">
        <v>1.704519E-5</v>
      </c>
      <c r="M6255" s="1">
        <v>4.9805659999999996E-3</v>
      </c>
      <c r="N6255" s="1">
        <v>3.5705358E-7</v>
      </c>
      <c r="O6255" s="1">
        <v>2.6977381599999999E-7</v>
      </c>
      <c r="P6255" s="1">
        <v>4.947671E-8</v>
      </c>
      <c r="Q6255" s="1">
        <v>6.9048780516303594E-8</v>
      </c>
      <c r="R6255" s="1">
        <v>197.1</v>
      </c>
      <c r="S6255" s="1">
        <v>32.85</v>
      </c>
      <c r="T6255" s="1">
        <v>0.34</v>
      </c>
      <c r="U6255" s="1">
        <v>4237.6499999999996</v>
      </c>
      <c r="V6255" s="1">
        <f t="shared" si="389"/>
        <v>0.1538341190216215</v>
      </c>
      <c r="W6255" s="1">
        <f t="shared" si="390"/>
        <v>1.3318808146770542</v>
      </c>
      <c r="X6255" s="1">
        <f t="shared" si="391"/>
        <v>96.617647058823522</v>
      </c>
    </row>
    <row r="6256" spans="1:24" hidden="1" x14ac:dyDescent="0.3">
      <c r="A6256" s="18" t="str">
        <f t="shared" si="388"/>
        <v>OFF - Agricultural - Swathers_2005_100</v>
      </c>
      <c r="B6256" s="1" t="s">
        <v>40</v>
      </c>
      <c r="C6256" s="1">
        <v>2020</v>
      </c>
      <c r="D6256" s="1" t="s">
        <v>119</v>
      </c>
      <c r="E6256" s="1">
        <v>2005</v>
      </c>
      <c r="F6256" s="1">
        <v>100</v>
      </c>
      <c r="G6256" s="1" t="s">
        <v>12</v>
      </c>
      <c r="H6256" s="1">
        <v>3.6689339436352202E-6</v>
      </c>
      <c r="I6256" s="1">
        <v>3.3746854413556701E-6</v>
      </c>
      <c r="J6256" s="1">
        <v>4.0374380000000003E-6</v>
      </c>
      <c r="K6256" s="1">
        <v>1.847211E-4</v>
      </c>
      <c r="L6256" s="1">
        <v>2.1679229999999999E-5</v>
      </c>
      <c r="M6256" s="1">
        <v>7.4285510000000003E-3</v>
      </c>
      <c r="N6256" s="1">
        <v>5.1793640999999999E-7</v>
      </c>
      <c r="O6256" s="1">
        <v>3.9132973199999998E-7</v>
      </c>
      <c r="P6256" s="1">
        <v>7.1770169999999995E-8</v>
      </c>
      <c r="Q6256" s="1">
        <v>1.0229448965378301E-7</v>
      </c>
      <c r="R6256" s="1">
        <v>292</v>
      </c>
      <c r="S6256" s="1">
        <v>69.349999999999994</v>
      </c>
      <c r="T6256" s="1">
        <v>0.73</v>
      </c>
      <c r="U6256" s="1">
        <v>6102.7999999999902</v>
      </c>
      <c r="V6256" s="1">
        <f t="shared" si="389"/>
        <v>0.18310186212308815</v>
      </c>
      <c r="W6256" s="1">
        <f t="shared" si="390"/>
        <v>1.1762599659659227</v>
      </c>
      <c r="X6256" s="1">
        <f t="shared" si="391"/>
        <v>95</v>
      </c>
    </row>
    <row r="6257" spans="1:24" hidden="1" x14ac:dyDescent="0.3">
      <c r="A6257" s="18" t="str">
        <f t="shared" si="388"/>
        <v>OFF - Agricultural - Swathers_2005_175</v>
      </c>
      <c r="B6257" s="1" t="s">
        <v>40</v>
      </c>
      <c r="C6257" s="1">
        <v>2020</v>
      </c>
      <c r="D6257" s="1" t="s">
        <v>119</v>
      </c>
      <c r="E6257" s="1">
        <v>2005</v>
      </c>
      <c r="F6257" s="1">
        <v>175</v>
      </c>
      <c r="G6257" s="1" t="s">
        <v>12</v>
      </c>
      <c r="H6257" s="1">
        <v>3.3849536412286299E-6</v>
      </c>
      <c r="I6257" s="1">
        <v>3.1134803592020999E-6</v>
      </c>
      <c r="J6257" s="1">
        <v>3.724935E-6</v>
      </c>
      <c r="K6257" s="1">
        <v>2.6370929999999999E-4</v>
      </c>
      <c r="L6257" s="1">
        <v>2.7478179999999999E-5</v>
      </c>
      <c r="M6257" s="1">
        <v>8.1188119999999996E-3</v>
      </c>
      <c r="N6257" s="1">
        <v>5.8203234E-7</v>
      </c>
      <c r="O6257" s="1">
        <v>4.3975776800000002E-7</v>
      </c>
      <c r="P6257" s="1">
        <v>8.0651910000000004E-8</v>
      </c>
      <c r="Q6257" s="1">
        <v>1.13802619739833E-7</v>
      </c>
      <c r="R6257" s="1">
        <v>324.85000000000002</v>
      </c>
      <c r="S6257" s="1">
        <v>54.75</v>
      </c>
      <c r="T6257" s="1">
        <v>0.56000000000000005</v>
      </c>
      <c r="U6257" s="1">
        <v>7062.74999999999</v>
      </c>
      <c r="V6257" s="1">
        <f t="shared" si="389"/>
        <v>0.14596908889704743</v>
      </c>
      <c r="W6257" s="1">
        <f t="shared" si="390"/>
        <v>1.2882576526601155</v>
      </c>
      <c r="X6257" s="1">
        <f t="shared" si="391"/>
        <v>97.767857142857139</v>
      </c>
    </row>
    <row r="6258" spans="1:24" hidden="1" x14ac:dyDescent="0.3">
      <c r="A6258" s="18" t="str">
        <f t="shared" si="388"/>
        <v>OFF - Agricultural - Swathers_2006_100</v>
      </c>
      <c r="B6258" s="1" t="s">
        <v>40</v>
      </c>
      <c r="C6258" s="1">
        <v>2020</v>
      </c>
      <c r="D6258" s="1" t="s">
        <v>119</v>
      </c>
      <c r="E6258" s="1">
        <v>2006</v>
      </c>
      <c r="F6258" s="1">
        <v>100</v>
      </c>
      <c r="G6258" s="1" t="s">
        <v>12</v>
      </c>
      <c r="H6258" s="1">
        <v>3.7243236562862602E-6</v>
      </c>
      <c r="I6258" s="1">
        <v>3.4256328990521E-6</v>
      </c>
      <c r="J6258" s="1">
        <v>4.098391E-6</v>
      </c>
      <c r="K6258" s="1">
        <v>1.854453E-4</v>
      </c>
      <c r="L6258" s="1">
        <v>2.2248259999999999E-5</v>
      </c>
      <c r="M6258" s="1">
        <v>7.6957859999999996E-3</v>
      </c>
      <c r="N6258" s="1">
        <v>5.3656866E-7</v>
      </c>
      <c r="O6258" s="1">
        <v>4.0540743199999998E-7</v>
      </c>
      <c r="P6258" s="1">
        <v>7.4352040000000002E-8</v>
      </c>
      <c r="Q6258" s="1">
        <v>1.061305330158E-7</v>
      </c>
      <c r="R6258" s="1">
        <v>302.95</v>
      </c>
      <c r="S6258" s="1">
        <v>73</v>
      </c>
      <c r="T6258" s="1">
        <v>0.76</v>
      </c>
      <c r="U6258" s="1">
        <v>6424</v>
      </c>
      <c r="V6258" s="1">
        <f t="shared" si="389"/>
        <v>0.17657283470806964</v>
      </c>
      <c r="W6258" s="1">
        <f t="shared" si="390"/>
        <v>1.14677738429275</v>
      </c>
      <c r="X6258" s="1">
        <f t="shared" si="391"/>
        <v>96.05263157894737</v>
      </c>
    </row>
    <row r="6259" spans="1:24" hidden="1" x14ac:dyDescent="0.3">
      <c r="A6259" s="18" t="str">
        <f t="shared" si="388"/>
        <v>OFF - Agricultural - Swathers_2006_175</v>
      </c>
      <c r="B6259" s="1" t="s">
        <v>40</v>
      </c>
      <c r="C6259" s="1">
        <v>2020</v>
      </c>
      <c r="D6259" s="1" t="s">
        <v>119</v>
      </c>
      <c r="E6259" s="1">
        <v>2006</v>
      </c>
      <c r="F6259" s="1">
        <v>175</v>
      </c>
      <c r="G6259" s="1" t="s">
        <v>12</v>
      </c>
      <c r="H6259" s="1">
        <v>3.3988644531864098E-6</v>
      </c>
      <c r="I6259" s="1">
        <v>3.12627552404085E-6</v>
      </c>
      <c r="J6259" s="1">
        <v>3.7402429999999999E-6</v>
      </c>
      <c r="K6259" s="1">
        <v>2.7223619999999999E-4</v>
      </c>
      <c r="L6259" s="1">
        <v>2.814845E-5</v>
      </c>
      <c r="M6259" s="1">
        <v>8.4108759999999994E-3</v>
      </c>
      <c r="N6259" s="1">
        <v>6.0297021000000003E-7</v>
      </c>
      <c r="O6259" s="1">
        <v>4.5557749200000001E-7</v>
      </c>
      <c r="P6259" s="1">
        <v>8.3553250000000001E-8</v>
      </c>
      <c r="Q6259" s="1">
        <v>1.1763866310185E-7</v>
      </c>
      <c r="R6259" s="1">
        <v>335.8</v>
      </c>
      <c r="S6259" s="1">
        <v>54.75</v>
      </c>
      <c r="T6259" s="1">
        <v>0.57999999999999996</v>
      </c>
      <c r="U6259" s="1">
        <v>7062.74999999999</v>
      </c>
      <c r="V6259" s="1">
        <f t="shared" si="389"/>
        <v>0.14656896374394657</v>
      </c>
      <c r="W6259" s="1">
        <f t="shared" si="390"/>
        <v>1.3196818756926632</v>
      </c>
      <c r="X6259" s="1">
        <f t="shared" si="391"/>
        <v>94.396551724137936</v>
      </c>
    </row>
    <row r="6260" spans="1:24" hidden="1" x14ac:dyDescent="0.3">
      <c r="A6260" s="18" t="str">
        <f t="shared" si="388"/>
        <v>OFF - Agricultural - Swathers_2007_100</v>
      </c>
      <c r="B6260" s="1" t="s">
        <v>40</v>
      </c>
      <c r="C6260" s="1">
        <v>2020</v>
      </c>
      <c r="D6260" s="1" t="s">
        <v>119</v>
      </c>
      <c r="E6260" s="1">
        <v>2007</v>
      </c>
      <c r="F6260" s="1">
        <v>100</v>
      </c>
      <c r="G6260" s="1" t="s">
        <v>12</v>
      </c>
      <c r="H6260" s="1">
        <v>2.4882097053993901E-6</v>
      </c>
      <c r="I6260" s="1">
        <v>2.2886552870263498E-6</v>
      </c>
      <c r="J6260" s="1">
        <v>2.7381230000000001E-6</v>
      </c>
      <c r="K6260" s="1">
        <v>1.2868600000000001E-4</v>
      </c>
      <c r="L6260" s="1">
        <v>6.1906340000000002E-6</v>
      </c>
      <c r="M6260" s="1">
        <v>5.5164660000000003E-3</v>
      </c>
      <c r="N6260" s="1">
        <v>3.8462130000000002E-7</v>
      </c>
      <c r="O6260" s="1">
        <v>2.9060275999999997E-7</v>
      </c>
      <c r="P6260" s="1">
        <v>5.329676E-8</v>
      </c>
      <c r="Q6260" s="1">
        <v>7.5442186119665104E-8</v>
      </c>
      <c r="R6260" s="1">
        <v>215.35</v>
      </c>
      <c r="S6260" s="1">
        <v>51.1</v>
      </c>
      <c r="T6260" s="1">
        <v>0.54</v>
      </c>
      <c r="U6260" s="1">
        <v>4496.8</v>
      </c>
      <c r="V6260" s="1">
        <f t="shared" si="389"/>
        <v>0.16852541814209615</v>
      </c>
      <c r="W6260" s="1">
        <f t="shared" si="390"/>
        <v>0.45584810841924994</v>
      </c>
      <c r="X6260" s="1">
        <f t="shared" si="391"/>
        <v>94.629629629629619</v>
      </c>
    </row>
    <row r="6261" spans="1:24" hidden="1" x14ac:dyDescent="0.3">
      <c r="A6261" s="18" t="str">
        <f t="shared" si="388"/>
        <v>OFF - Agricultural - Swathers_2007_175</v>
      </c>
      <c r="B6261" s="1" t="s">
        <v>40</v>
      </c>
      <c r="C6261" s="1">
        <v>2020</v>
      </c>
      <c r="D6261" s="1" t="s">
        <v>119</v>
      </c>
      <c r="E6261" s="1">
        <v>2007</v>
      </c>
      <c r="F6261" s="1">
        <v>175</v>
      </c>
      <c r="G6261" s="1" t="s">
        <v>12</v>
      </c>
      <c r="H6261" s="1">
        <v>2.2104778183979302E-6</v>
      </c>
      <c r="I6261" s="1">
        <v>2.0331974973624098E-6</v>
      </c>
      <c r="J6261" s="1">
        <v>2.4324959999999999E-6</v>
      </c>
      <c r="K6261" s="1">
        <v>1.9445540000000001E-4</v>
      </c>
      <c r="L6261" s="1">
        <v>7.3371100000000003E-6</v>
      </c>
      <c r="M6261" s="1">
        <v>6.0290530000000004E-3</v>
      </c>
      <c r="N6261" s="1">
        <v>4.3221888E-7</v>
      </c>
      <c r="O6261" s="1">
        <v>3.26565376E-7</v>
      </c>
      <c r="P6261" s="1">
        <v>5.9892329999999997E-8</v>
      </c>
      <c r="Q6261" s="1">
        <v>8.4392953964371106E-8</v>
      </c>
      <c r="R6261" s="1">
        <v>240.9</v>
      </c>
      <c r="S6261" s="1">
        <v>40.15</v>
      </c>
      <c r="T6261" s="1">
        <v>0.42</v>
      </c>
      <c r="U6261" s="1">
        <v>5179.3499999999904</v>
      </c>
      <c r="V6261" s="1">
        <f t="shared" si="389"/>
        <v>0.1299849008466083</v>
      </c>
      <c r="W6261" s="1">
        <f t="shared" si="390"/>
        <v>0.46907077009876064</v>
      </c>
      <c r="X6261" s="1">
        <f t="shared" si="391"/>
        <v>95.595238095238102</v>
      </c>
    </row>
    <row r="6262" spans="1:24" hidden="1" x14ac:dyDescent="0.3">
      <c r="A6262" s="18" t="str">
        <f t="shared" si="388"/>
        <v>OFF - Agricultural - Swathers_2008_100</v>
      </c>
      <c r="B6262" s="1" t="s">
        <v>40</v>
      </c>
      <c r="C6262" s="1">
        <v>2020</v>
      </c>
      <c r="D6262" s="1" t="s">
        <v>119</v>
      </c>
      <c r="E6262" s="1">
        <v>2008</v>
      </c>
      <c r="F6262" s="1">
        <v>100</v>
      </c>
      <c r="G6262" s="1" t="s">
        <v>12</v>
      </c>
      <c r="H6262" s="1">
        <v>2.0551543520358598E-6</v>
      </c>
      <c r="I6262" s="1">
        <v>1.89033097300259E-6</v>
      </c>
      <c r="J6262" s="1">
        <v>2.2615720000000002E-6</v>
      </c>
      <c r="K6262" s="1">
        <v>1.0471389999999999E-4</v>
      </c>
      <c r="L6262" s="1">
        <v>5.1096930000000004E-6</v>
      </c>
      <c r="M6262" s="1">
        <v>4.6419340000000003E-3</v>
      </c>
      <c r="N6262" s="1">
        <v>3.2364674999999998E-7</v>
      </c>
      <c r="O6262" s="1">
        <v>2.445331E-7</v>
      </c>
      <c r="P6262" s="1">
        <v>4.4847559999999998E-8</v>
      </c>
      <c r="Q6262" s="1">
        <v>6.3934056033614502E-8</v>
      </c>
      <c r="R6262" s="1">
        <v>182.5</v>
      </c>
      <c r="S6262" s="1">
        <v>43.8</v>
      </c>
      <c r="T6262" s="1">
        <v>0.46</v>
      </c>
      <c r="U6262" s="1">
        <v>3854.3999999999901</v>
      </c>
      <c r="V6262" s="1">
        <f t="shared" si="389"/>
        <v>0.16239388373648733</v>
      </c>
      <c r="W6262" s="1">
        <f t="shared" si="390"/>
        <v>0.43896169656106365</v>
      </c>
      <c r="X6262" s="1">
        <f t="shared" si="391"/>
        <v>95.217391304347814</v>
      </c>
    </row>
    <row r="6263" spans="1:24" hidden="1" x14ac:dyDescent="0.3">
      <c r="A6263" s="18" t="str">
        <f t="shared" si="388"/>
        <v>OFF - Agricultural - Swathers_2008_175</v>
      </c>
      <c r="B6263" s="1" t="s">
        <v>40</v>
      </c>
      <c r="C6263" s="1">
        <v>2020</v>
      </c>
      <c r="D6263" s="1" t="s">
        <v>119</v>
      </c>
      <c r="E6263" s="1">
        <v>2008</v>
      </c>
      <c r="F6263" s="1">
        <v>175</v>
      </c>
      <c r="G6263" s="1" t="s">
        <v>12</v>
      </c>
      <c r="H6263" s="1">
        <v>1.8039182544420899E-6</v>
      </c>
      <c r="I6263" s="1">
        <v>1.6592440104358299E-6</v>
      </c>
      <c r="J6263" s="1">
        <v>1.9851019999999999E-6</v>
      </c>
      <c r="K6263" s="1">
        <v>1.630491E-4</v>
      </c>
      <c r="L6263" s="1">
        <v>6.0703790000000004E-6</v>
      </c>
      <c r="M6263" s="1">
        <v>5.0732559999999999E-3</v>
      </c>
      <c r="N6263" s="1">
        <v>3.6369845999999998E-7</v>
      </c>
      <c r="O6263" s="1">
        <v>2.7479439199999998E-7</v>
      </c>
      <c r="P6263" s="1">
        <v>5.0397490000000002E-8</v>
      </c>
      <c r="Q6263" s="1">
        <v>7.0327461636975906E-8</v>
      </c>
      <c r="R6263" s="1">
        <v>200.75</v>
      </c>
      <c r="S6263" s="1">
        <v>32.85</v>
      </c>
      <c r="T6263" s="1">
        <v>0.35</v>
      </c>
      <c r="U6263" s="1">
        <v>4237.6499999999996</v>
      </c>
      <c r="V6263" s="1">
        <f t="shared" si="389"/>
        <v>0.12965037435002461</v>
      </c>
      <c r="W6263" s="1">
        <f t="shared" si="390"/>
        <v>0.47432861281795524</v>
      </c>
      <c r="X6263" s="1">
        <f t="shared" si="391"/>
        <v>93.857142857142861</v>
      </c>
    </row>
    <row r="6264" spans="1:24" hidden="1" x14ac:dyDescent="0.3">
      <c r="A6264" s="18" t="str">
        <f t="shared" si="388"/>
        <v>OFF - Agricultural - Swathers_2009_100</v>
      </c>
      <c r="B6264" s="1" t="s">
        <v>40</v>
      </c>
      <c r="C6264" s="1">
        <v>2020</v>
      </c>
      <c r="D6264" s="1" t="s">
        <v>119</v>
      </c>
      <c r="E6264" s="1">
        <v>2009</v>
      </c>
      <c r="F6264" s="1">
        <v>100</v>
      </c>
      <c r="G6264" s="1" t="s">
        <v>12</v>
      </c>
      <c r="H6264" s="1">
        <v>1.9369724264588898E-6</v>
      </c>
      <c r="I6264" s="1">
        <v>1.7816272378568899E-6</v>
      </c>
      <c r="J6264" s="1">
        <v>2.13152E-6</v>
      </c>
      <c r="K6264" s="1">
        <v>9.7150859999999996E-5</v>
      </c>
      <c r="L6264" s="1">
        <v>4.8124279999999998E-6</v>
      </c>
      <c r="M6264" s="1">
        <v>4.4587350000000001E-3</v>
      </c>
      <c r="N6264" s="1">
        <v>3.1087367999999999E-7</v>
      </c>
      <c r="O6264" s="1">
        <v>2.34882336E-7</v>
      </c>
      <c r="P6264" s="1">
        <v>4.3077600000000002E-8</v>
      </c>
      <c r="Q6264" s="1">
        <v>6.1376693792269904E-8</v>
      </c>
      <c r="R6264" s="1">
        <v>175.2</v>
      </c>
      <c r="S6264" s="1">
        <v>40.15</v>
      </c>
      <c r="T6264" s="1">
        <v>0.44</v>
      </c>
      <c r="U6264" s="1">
        <v>3533.2</v>
      </c>
      <c r="V6264" s="1">
        <f t="shared" si="389"/>
        <v>0.16696952918926866</v>
      </c>
      <c r="W6264" s="1">
        <f t="shared" si="390"/>
        <v>0.45100839296990908</v>
      </c>
      <c r="X6264" s="1">
        <f t="shared" si="391"/>
        <v>91.25</v>
      </c>
    </row>
    <row r="6265" spans="1:24" hidden="1" x14ac:dyDescent="0.3">
      <c r="A6265" s="18" t="str">
        <f t="shared" si="388"/>
        <v>OFF - Agricultural - Swathers_2009_175</v>
      </c>
      <c r="B6265" s="1" t="s">
        <v>40</v>
      </c>
      <c r="C6265" s="1">
        <v>2020</v>
      </c>
      <c r="D6265" s="1" t="s">
        <v>119</v>
      </c>
      <c r="E6265" s="1">
        <v>2009</v>
      </c>
      <c r="F6265" s="1">
        <v>175</v>
      </c>
      <c r="G6265" s="1" t="s">
        <v>12</v>
      </c>
      <c r="H6265" s="1">
        <v>1.67881091091827E-6</v>
      </c>
      <c r="I6265" s="1">
        <v>1.54417027586263E-6</v>
      </c>
      <c r="J6265" s="1">
        <v>1.847429E-6</v>
      </c>
      <c r="K6265" s="1">
        <v>1.560582E-4</v>
      </c>
      <c r="L6265" s="1">
        <v>5.7313300000000001E-6</v>
      </c>
      <c r="M6265" s="1">
        <v>4.8730370000000002E-3</v>
      </c>
      <c r="N6265" s="1">
        <v>3.4934489999999901E-7</v>
      </c>
      <c r="O6265" s="1">
        <v>2.6394948E-7</v>
      </c>
      <c r="P6265" s="1">
        <v>4.8408530000000003E-8</v>
      </c>
      <c r="Q6265" s="1">
        <v>6.7770099395631295E-8</v>
      </c>
      <c r="R6265" s="1">
        <v>193.45</v>
      </c>
      <c r="S6265" s="1">
        <v>32.85</v>
      </c>
      <c r="T6265" s="1">
        <v>0.34</v>
      </c>
      <c r="U6265" s="1">
        <v>4237.6499999999996</v>
      </c>
      <c r="V6265" s="1">
        <f t="shared" si="389"/>
        <v>0.12065871750423501</v>
      </c>
      <c r="W6265" s="1">
        <f t="shared" si="390"/>
        <v>0.44783592729579674</v>
      </c>
      <c r="X6265" s="1">
        <f t="shared" si="391"/>
        <v>96.617647058823522</v>
      </c>
    </row>
    <row r="6266" spans="1:24" hidden="1" x14ac:dyDescent="0.3">
      <c r="A6266" s="18" t="str">
        <f t="shared" si="388"/>
        <v>OFF - Agricultural - Swathers_2010_100</v>
      </c>
      <c r="B6266" s="1" t="s">
        <v>40</v>
      </c>
      <c r="C6266" s="1">
        <v>2020</v>
      </c>
      <c r="D6266" s="1" t="s">
        <v>119</v>
      </c>
      <c r="E6266" s="1">
        <v>2010</v>
      </c>
      <c r="F6266" s="1">
        <v>100</v>
      </c>
      <c r="G6266" s="1" t="s">
        <v>12</v>
      </c>
      <c r="H6266" s="1">
        <v>1.8624667064689601E-6</v>
      </c>
      <c r="I6266" s="1">
        <v>1.7130968766101501E-6</v>
      </c>
      <c r="J6266" s="1">
        <v>2.0495309999999998E-6</v>
      </c>
      <c r="K6266" s="1">
        <v>9.1873890000000001E-5</v>
      </c>
      <c r="L6266" s="1">
        <v>4.6238880000000004E-6</v>
      </c>
      <c r="M6266" s="1">
        <v>4.3708849999999997E-3</v>
      </c>
      <c r="N6266" s="1">
        <v>3.0474855000000001E-7</v>
      </c>
      <c r="O6266" s="1">
        <v>2.3025445999999999E-7</v>
      </c>
      <c r="P6266" s="1">
        <v>4.2228849999999999E-8</v>
      </c>
      <c r="Q6266" s="1">
        <v>6.0098012671597605E-8</v>
      </c>
      <c r="R6266" s="1">
        <v>171.54999999999899</v>
      </c>
      <c r="S6266" s="1">
        <v>40.15</v>
      </c>
      <c r="T6266" s="1">
        <v>0.43</v>
      </c>
      <c r="U6266" s="1">
        <v>3533.2</v>
      </c>
      <c r="V6266" s="1">
        <f t="shared" si="389"/>
        <v>0.16054703973165199</v>
      </c>
      <c r="W6266" s="1">
        <f t="shared" si="390"/>
        <v>0.43333890837490913</v>
      </c>
      <c r="X6266" s="1">
        <f t="shared" si="391"/>
        <v>93.372093023255815</v>
      </c>
    </row>
    <row r="6267" spans="1:24" hidden="1" x14ac:dyDescent="0.3">
      <c r="A6267" s="18" t="str">
        <f t="shared" si="388"/>
        <v>OFF - Agricultural - Swathers_2010_175</v>
      </c>
      <c r="B6267" s="1" t="s">
        <v>40</v>
      </c>
      <c r="C6267" s="1">
        <v>2020</v>
      </c>
      <c r="D6267" s="1" t="s">
        <v>119</v>
      </c>
      <c r="E6267" s="1">
        <v>2010</v>
      </c>
      <c r="F6267" s="1">
        <v>175</v>
      </c>
      <c r="G6267" s="1" t="s">
        <v>12</v>
      </c>
      <c r="H6267" s="1">
        <v>1.5928824769023899E-6</v>
      </c>
      <c r="I6267" s="1">
        <v>1.46513330225482E-6</v>
      </c>
      <c r="J6267" s="1">
        <v>1.75287E-6</v>
      </c>
      <c r="K6267" s="1">
        <v>1.5243829999999999E-4</v>
      </c>
      <c r="L6267" s="1">
        <v>5.5208910000000003E-6</v>
      </c>
      <c r="M6267" s="1">
        <v>4.7770260000000002E-3</v>
      </c>
      <c r="N6267" s="1">
        <v>3.4246188E-7</v>
      </c>
      <c r="O6267" s="1">
        <v>2.58748976E-7</v>
      </c>
      <c r="P6267" s="1">
        <v>4.7454749999999997E-8</v>
      </c>
      <c r="Q6267" s="1">
        <v>6.6491418274958995E-8</v>
      </c>
      <c r="R6267" s="1">
        <v>189.8</v>
      </c>
      <c r="S6267" s="1">
        <v>32.85</v>
      </c>
      <c r="T6267" s="1">
        <v>0.33</v>
      </c>
      <c r="U6267" s="1">
        <v>4237.6499999999996</v>
      </c>
      <c r="V6267" s="1">
        <f t="shared" si="389"/>
        <v>0.11448290903284931</v>
      </c>
      <c r="W6267" s="1">
        <f t="shared" si="390"/>
        <v>0.43139259831208793</v>
      </c>
      <c r="X6267" s="1">
        <f t="shared" si="391"/>
        <v>99.545454545454547</v>
      </c>
    </row>
    <row r="6268" spans="1:24" hidden="1" x14ac:dyDescent="0.3">
      <c r="A6268" s="18" t="str">
        <f t="shared" si="388"/>
        <v>OFF - Agricultural - Swathers_2011_100</v>
      </c>
      <c r="B6268" s="1" t="s">
        <v>40</v>
      </c>
      <c r="C6268" s="1">
        <v>2020</v>
      </c>
      <c r="D6268" s="1" t="s">
        <v>119</v>
      </c>
      <c r="E6268" s="1">
        <v>2011</v>
      </c>
      <c r="F6268" s="1">
        <v>100</v>
      </c>
      <c r="G6268" s="1" t="s">
        <v>12</v>
      </c>
      <c r="H6268" s="1">
        <v>1.8744782763969601E-6</v>
      </c>
      <c r="I6268" s="1">
        <v>1.7241451186299201E-6</v>
      </c>
      <c r="J6268" s="1">
        <v>2.062749E-6</v>
      </c>
      <c r="K6268" s="1">
        <v>9.0854769999999994E-5</v>
      </c>
      <c r="L6268" s="1">
        <v>4.6501230000000002E-6</v>
      </c>
      <c r="M6268" s="1">
        <v>4.4866230000000003E-3</v>
      </c>
      <c r="N6268" s="1">
        <v>3.1281813000000001E-7</v>
      </c>
      <c r="O6268" s="1">
        <v>2.36351476E-7</v>
      </c>
      <c r="P6268" s="1">
        <v>4.3347039999999997E-8</v>
      </c>
      <c r="Q6268" s="1">
        <v>6.1376693792269904E-8</v>
      </c>
      <c r="R6268" s="1">
        <v>175.2</v>
      </c>
      <c r="S6268" s="1">
        <v>40.15</v>
      </c>
      <c r="T6268" s="1">
        <v>0.44</v>
      </c>
      <c r="U6268" s="1">
        <v>3533.2</v>
      </c>
      <c r="V6268" s="1">
        <f t="shared" si="389"/>
        <v>0.16158245259985055</v>
      </c>
      <c r="W6268" s="1">
        <f t="shared" si="390"/>
        <v>0.43579758519865908</v>
      </c>
      <c r="X6268" s="1">
        <f t="shared" si="391"/>
        <v>91.25</v>
      </c>
    </row>
    <row r="6269" spans="1:24" hidden="1" x14ac:dyDescent="0.3">
      <c r="A6269" s="18" t="str">
        <f t="shared" si="388"/>
        <v>OFF - Agricultural - Swathers_2011_175</v>
      </c>
      <c r="B6269" s="1" t="s">
        <v>40</v>
      </c>
      <c r="C6269" s="1">
        <v>2020</v>
      </c>
      <c r="D6269" s="1" t="s">
        <v>119</v>
      </c>
      <c r="E6269" s="1">
        <v>2011</v>
      </c>
      <c r="F6269" s="1">
        <v>175</v>
      </c>
      <c r="G6269" s="1" t="s">
        <v>12</v>
      </c>
      <c r="H6269" s="1">
        <v>1.5808091134538101E-6</v>
      </c>
      <c r="I6269" s="1">
        <v>1.45402822255481E-6</v>
      </c>
      <c r="J6269" s="1">
        <v>1.739584E-6</v>
      </c>
      <c r="K6269" s="1">
        <v>1.559152E-4</v>
      </c>
      <c r="L6269" s="1">
        <v>5.5669769999999998E-6</v>
      </c>
      <c r="M6269" s="1">
        <v>4.9035169999999996E-3</v>
      </c>
      <c r="N6269" s="1">
        <v>3.5152992E-7</v>
      </c>
      <c r="O6269" s="1">
        <v>2.6560038400000001E-7</v>
      </c>
      <c r="P6269" s="1">
        <v>4.8711309999999998E-8</v>
      </c>
      <c r="Q6269" s="1">
        <v>6.7770099395631295E-8</v>
      </c>
      <c r="R6269" s="1">
        <v>193.45</v>
      </c>
      <c r="S6269" s="1">
        <v>32.85</v>
      </c>
      <c r="T6269" s="1">
        <v>0.34</v>
      </c>
      <c r="U6269" s="1">
        <v>4237.6499999999996</v>
      </c>
      <c r="V6269" s="1">
        <f t="shared" si="389"/>
        <v>0.11361517786658462</v>
      </c>
      <c r="W6269" s="1">
        <f t="shared" si="390"/>
        <v>0.43499367634203107</v>
      </c>
      <c r="X6269" s="1">
        <f t="shared" si="391"/>
        <v>96.617647058823522</v>
      </c>
    </row>
    <row r="6270" spans="1:24" hidden="1" x14ac:dyDescent="0.3">
      <c r="A6270" s="18" t="str">
        <f t="shared" si="388"/>
        <v>OFF - Agricultural - Swathers_2012_100</v>
      </c>
      <c r="B6270" s="1" t="s">
        <v>40</v>
      </c>
      <c r="C6270" s="1">
        <v>2020</v>
      </c>
      <c r="D6270" s="1" t="s">
        <v>119</v>
      </c>
      <c r="E6270" s="1">
        <v>2012</v>
      </c>
      <c r="F6270" s="1">
        <v>100</v>
      </c>
      <c r="G6270" s="1" t="s">
        <v>12</v>
      </c>
      <c r="H6270" s="1">
        <v>2.0076233212381601E-6</v>
      </c>
      <c r="I6270" s="1">
        <v>1.84661193087486E-6</v>
      </c>
      <c r="J6270" s="1">
        <v>2.2092669999999999E-6</v>
      </c>
      <c r="K6270" s="1">
        <v>9.5512020000000004E-5</v>
      </c>
      <c r="L6270" s="1">
        <v>4.9764259999999998E-6</v>
      </c>
      <c r="M6270" s="1">
        <v>4.9028850000000001E-3</v>
      </c>
      <c r="N6270" s="1">
        <v>3.4184088000000001E-7</v>
      </c>
      <c r="O6270" s="1">
        <v>2.5827977599999999E-7</v>
      </c>
      <c r="P6270" s="1">
        <v>4.7368709999999999E-8</v>
      </c>
      <c r="Q6270" s="1">
        <v>6.6491418274958995E-8</v>
      </c>
      <c r="R6270" s="1">
        <v>189.8</v>
      </c>
      <c r="S6270" s="1">
        <v>47.45</v>
      </c>
      <c r="T6270" s="1">
        <v>0.48</v>
      </c>
      <c r="U6270" s="1">
        <v>4175.6000000000004</v>
      </c>
      <c r="V6270" s="1">
        <f t="shared" si="389"/>
        <v>0.14643515423003564</v>
      </c>
      <c r="W6270" s="1">
        <f t="shared" si="390"/>
        <v>0.39462742368349996</v>
      </c>
      <c r="X6270" s="1">
        <f t="shared" si="391"/>
        <v>98.854166666666671</v>
      </c>
    </row>
    <row r="6271" spans="1:24" hidden="1" x14ac:dyDescent="0.3">
      <c r="A6271" s="18" t="str">
        <f t="shared" si="388"/>
        <v>OFF - Agricultural - Swathers_2012_175</v>
      </c>
      <c r="B6271" s="1" t="s">
        <v>40</v>
      </c>
      <c r="C6271" s="1">
        <v>2020</v>
      </c>
      <c r="D6271" s="1" t="s">
        <v>119</v>
      </c>
      <c r="E6271" s="1">
        <v>2012</v>
      </c>
      <c r="F6271" s="1">
        <v>175</v>
      </c>
      <c r="G6271" s="1" t="s">
        <v>12</v>
      </c>
      <c r="H6271" s="1">
        <v>1.6681906039316999E-6</v>
      </c>
      <c r="I6271" s="1">
        <v>1.53440171749638E-6</v>
      </c>
      <c r="J6271" s="1">
        <v>1.8357419999999999E-6</v>
      </c>
      <c r="K6271" s="1">
        <v>1.6976940000000001E-4</v>
      </c>
      <c r="L6271" s="1">
        <v>5.9740870000000004E-6</v>
      </c>
      <c r="M6271" s="1">
        <v>5.358458E-3</v>
      </c>
      <c r="N6271" s="1">
        <v>3.8414438999999999E-7</v>
      </c>
      <c r="O6271" s="1">
        <v>2.90242428E-7</v>
      </c>
      <c r="P6271" s="1">
        <v>5.3230670000000003E-8</v>
      </c>
      <c r="Q6271" s="1">
        <v>7.4163504998992804E-8</v>
      </c>
      <c r="R6271" s="1">
        <v>211.7</v>
      </c>
      <c r="S6271" s="1">
        <v>36.5</v>
      </c>
      <c r="T6271" s="1">
        <v>0.37</v>
      </c>
      <c r="U6271" s="1">
        <v>4708.5</v>
      </c>
      <c r="V6271" s="1">
        <f t="shared" si="389"/>
        <v>0.10790587776298502</v>
      </c>
      <c r="W6271" s="1">
        <f t="shared" si="390"/>
        <v>0.42012407456064965</v>
      </c>
      <c r="X6271" s="1">
        <f t="shared" si="391"/>
        <v>98.648648648648646</v>
      </c>
    </row>
    <row r="6272" spans="1:24" hidden="1" x14ac:dyDescent="0.3">
      <c r="A6272" s="18" t="str">
        <f t="shared" si="388"/>
        <v>OFF - Agricultural - Swathers_2013_100</v>
      </c>
      <c r="B6272" s="1" t="s">
        <v>40</v>
      </c>
      <c r="C6272" s="1">
        <v>2020</v>
      </c>
      <c r="D6272" s="1" t="s">
        <v>119</v>
      </c>
      <c r="E6272" s="1">
        <v>2013</v>
      </c>
      <c r="F6272" s="1">
        <v>100</v>
      </c>
      <c r="G6272" s="1" t="s">
        <v>12</v>
      </c>
      <c r="H6272" s="1">
        <v>2.3566285818659602E-6</v>
      </c>
      <c r="I6272" s="1">
        <v>2.1676269696003101E-6</v>
      </c>
      <c r="J6272" s="1">
        <v>2.5933260000000001E-6</v>
      </c>
      <c r="K6272" s="1">
        <v>1.099199E-4</v>
      </c>
      <c r="L6272" s="1">
        <v>5.8366379999999999E-6</v>
      </c>
      <c r="M6272" s="1">
        <v>5.8744859999999999E-3</v>
      </c>
      <c r="N6272" s="1">
        <v>4.0958324999999998E-7</v>
      </c>
      <c r="O6272" s="1">
        <v>3.094629E-7</v>
      </c>
      <c r="P6272" s="1">
        <v>5.6755730000000002E-8</v>
      </c>
      <c r="Q6272" s="1">
        <v>8.0556910602354195E-8</v>
      </c>
      <c r="R6272" s="1">
        <v>229.95</v>
      </c>
      <c r="S6272" s="1">
        <v>54.75</v>
      </c>
      <c r="T6272" s="1">
        <v>0.57999999999999996</v>
      </c>
      <c r="U6272" s="1">
        <v>4818</v>
      </c>
      <c r="V6272" s="1">
        <f t="shared" si="389"/>
        <v>0.14897258400256402</v>
      </c>
      <c r="W6272" s="1">
        <f t="shared" si="390"/>
        <v>0.4011294641291</v>
      </c>
      <c r="X6272" s="1">
        <f t="shared" si="391"/>
        <v>94.396551724137936</v>
      </c>
    </row>
    <row r="6273" spans="1:24" hidden="1" x14ac:dyDescent="0.3">
      <c r="A6273" s="18" t="str">
        <f t="shared" si="388"/>
        <v>OFF - Agricultural - Swathers_2013_175</v>
      </c>
      <c r="B6273" s="1" t="s">
        <v>40</v>
      </c>
      <c r="C6273" s="1">
        <v>2020</v>
      </c>
      <c r="D6273" s="1" t="s">
        <v>119</v>
      </c>
      <c r="E6273" s="1">
        <v>2013</v>
      </c>
      <c r="F6273" s="1">
        <v>175</v>
      </c>
      <c r="G6273" s="1" t="s">
        <v>12</v>
      </c>
      <c r="H6273" s="1">
        <v>1.9277415649572499E-6</v>
      </c>
      <c r="I6273" s="1">
        <v>1.77313669144768E-6</v>
      </c>
      <c r="J6273" s="1">
        <v>2.1213619999999999E-6</v>
      </c>
      <c r="K6273" s="1">
        <v>2.0267979999999999E-4</v>
      </c>
      <c r="L6273" s="1">
        <v>7.0269020000000001E-6</v>
      </c>
      <c r="M6273" s="1">
        <v>6.4203389999999997E-3</v>
      </c>
      <c r="N6273" s="1">
        <v>4.6026989999999999E-7</v>
      </c>
      <c r="O6273" s="1">
        <v>3.4775948E-7</v>
      </c>
      <c r="P6273" s="1">
        <v>6.3779350000000004E-8</v>
      </c>
      <c r="Q6273" s="1">
        <v>8.9507678447060198E-8</v>
      </c>
      <c r="R6273" s="1">
        <v>255.49999999999901</v>
      </c>
      <c r="S6273" s="1">
        <v>43.8</v>
      </c>
      <c r="T6273" s="1">
        <v>0.44</v>
      </c>
      <c r="U6273" s="1">
        <v>5650.2</v>
      </c>
      <c r="V6273" s="1">
        <f t="shared" si="389"/>
        <v>0.10391230932916175</v>
      </c>
      <c r="W6273" s="1">
        <f t="shared" si="390"/>
        <v>0.41180221342864859</v>
      </c>
      <c r="X6273" s="1">
        <f t="shared" si="391"/>
        <v>99.545454545454533</v>
      </c>
    </row>
    <row r="6274" spans="1:24" hidden="1" x14ac:dyDescent="0.3">
      <c r="A6274" s="18" t="str">
        <f t="shared" si="388"/>
        <v>OFF - Agricultural - Swathers_2014_100</v>
      </c>
      <c r="B6274" s="1" t="s">
        <v>40</v>
      </c>
      <c r="C6274" s="1">
        <v>2020</v>
      </c>
      <c r="D6274" s="1" t="s">
        <v>119</v>
      </c>
      <c r="E6274" s="1">
        <v>2014</v>
      </c>
      <c r="F6274" s="1">
        <v>100</v>
      </c>
      <c r="G6274" s="1" t="s">
        <v>12</v>
      </c>
      <c r="H6274" s="1">
        <v>3.2462017431225102E-6</v>
      </c>
      <c r="I6274" s="1">
        <v>2.9858563633240899E-6</v>
      </c>
      <c r="J6274" s="1">
        <v>3.5722470000000001E-6</v>
      </c>
      <c r="K6274" s="1">
        <v>1.482593E-4</v>
      </c>
      <c r="L6274" s="1">
        <v>8.0328149999999998E-6</v>
      </c>
      <c r="M6274" s="1">
        <v>8.2632350000000007E-3</v>
      </c>
      <c r="N6274" s="1">
        <v>5.7613265999999997E-7</v>
      </c>
      <c r="O6274" s="1">
        <v>4.3530023199999998E-7</v>
      </c>
      <c r="P6274" s="1">
        <v>7.9834389999999997E-8</v>
      </c>
      <c r="Q6274" s="1">
        <v>1.12523938619161E-7</v>
      </c>
      <c r="R6274" s="1">
        <v>321.2</v>
      </c>
      <c r="S6274" s="1">
        <v>76.649999999999906</v>
      </c>
      <c r="T6274" s="1">
        <v>0.81</v>
      </c>
      <c r="U6274" s="1">
        <v>6745.2</v>
      </c>
      <c r="V6274" s="1">
        <f t="shared" si="389"/>
        <v>0.14657593769694319</v>
      </c>
      <c r="W6274" s="1">
        <f t="shared" si="390"/>
        <v>0.39433155775125001</v>
      </c>
      <c r="X6274" s="1">
        <f t="shared" si="391"/>
        <v>94.629629629629505</v>
      </c>
    </row>
    <row r="6275" spans="1:24" hidden="1" x14ac:dyDescent="0.3">
      <c r="A6275" s="18" t="str">
        <f t="shared" si="388"/>
        <v>OFF - Agricultural - Swathers_2014_175</v>
      </c>
      <c r="B6275" s="1" t="s">
        <v>40</v>
      </c>
      <c r="C6275" s="1">
        <v>2020</v>
      </c>
      <c r="D6275" s="1" t="s">
        <v>119</v>
      </c>
      <c r="E6275" s="1">
        <v>2014</v>
      </c>
      <c r="F6275" s="1">
        <v>175</v>
      </c>
      <c r="G6275" s="1" t="s">
        <v>12</v>
      </c>
      <c r="H6275" s="1">
        <v>2.6117040562902602E-6</v>
      </c>
      <c r="I6275" s="1">
        <v>2.40224539097578E-6</v>
      </c>
      <c r="J6275" s="1">
        <v>2.8740209999999999E-6</v>
      </c>
      <c r="K6275" s="1">
        <v>2.8406509999999999E-4</v>
      </c>
      <c r="L6275" s="1">
        <v>9.6998979999999996E-6</v>
      </c>
      <c r="M6275" s="1">
        <v>9.0310489999999993E-3</v>
      </c>
      <c r="N6275" s="1">
        <v>6.4743003000000002E-7</v>
      </c>
      <c r="O6275" s="1">
        <v>4.8916935600000003E-7</v>
      </c>
      <c r="P6275" s="1">
        <v>8.9714019999999998E-8</v>
      </c>
      <c r="Q6275" s="1">
        <v>1.2531074982588401E-7</v>
      </c>
      <c r="R6275" s="1">
        <v>357.7</v>
      </c>
      <c r="S6275" s="1">
        <v>58.4</v>
      </c>
      <c r="T6275" s="1">
        <v>0.62</v>
      </c>
      <c r="U6275" s="1">
        <v>7533.6</v>
      </c>
      <c r="V6275" s="1">
        <f t="shared" si="389"/>
        <v>0.10558528878045355</v>
      </c>
      <c r="W6275" s="1">
        <f t="shared" si="390"/>
        <v>0.42633718242037399</v>
      </c>
      <c r="X6275" s="1">
        <f t="shared" si="391"/>
        <v>94.193548387096769</v>
      </c>
    </row>
    <row r="6276" spans="1:24" hidden="1" x14ac:dyDescent="0.3">
      <c r="A6276" s="18" t="str">
        <f t="shared" si="388"/>
        <v>OFF - Agricultural - Swathers_2015_100</v>
      </c>
      <c r="B6276" s="1" t="s">
        <v>40</v>
      </c>
      <c r="C6276" s="1">
        <v>2020</v>
      </c>
      <c r="D6276" s="1" t="s">
        <v>119</v>
      </c>
      <c r="E6276" s="1">
        <v>2015</v>
      </c>
      <c r="F6276" s="1">
        <v>100</v>
      </c>
      <c r="G6276" s="1" t="s">
        <v>12</v>
      </c>
      <c r="H6276" s="1">
        <v>3.5563706847903401E-6</v>
      </c>
      <c r="I6276" s="1">
        <v>3.2711497558701498E-6</v>
      </c>
      <c r="J6276" s="1">
        <v>3.9135690000000003E-6</v>
      </c>
      <c r="K6276" s="1">
        <v>1.5882179999999999E-4</v>
      </c>
      <c r="L6276" s="1">
        <v>8.7923159999999993E-6</v>
      </c>
      <c r="M6276" s="1">
        <v>9.2485190000000002E-3</v>
      </c>
      <c r="N6276" s="1">
        <v>6.4482903000000001E-7</v>
      </c>
      <c r="O6276" s="1">
        <v>4.8720415600000001E-7</v>
      </c>
      <c r="P6276" s="1">
        <v>8.9353609999999995E-8</v>
      </c>
      <c r="Q6276" s="1">
        <v>1.26589430946556E-7</v>
      </c>
      <c r="R6276" s="1">
        <v>361.35</v>
      </c>
      <c r="S6276" s="1">
        <v>87.6</v>
      </c>
      <c r="T6276" s="1">
        <v>0.91</v>
      </c>
      <c r="U6276" s="1">
        <v>7708.7999999999902</v>
      </c>
      <c r="V6276" s="1">
        <f t="shared" si="389"/>
        <v>0.14050838734754398</v>
      </c>
      <c r="W6276" s="1">
        <f t="shared" si="390"/>
        <v>0.37766358449137544</v>
      </c>
      <c r="X6276" s="1">
        <f t="shared" si="391"/>
        <v>96.263736263736249</v>
      </c>
    </row>
    <row r="6277" spans="1:24" hidden="1" x14ac:dyDescent="0.3">
      <c r="A6277" s="18" t="str">
        <f t="shared" si="388"/>
        <v>OFF - Agricultural - Swathers_2015_175</v>
      </c>
      <c r="B6277" s="1" t="s">
        <v>40</v>
      </c>
      <c r="C6277" s="1">
        <v>2020</v>
      </c>
      <c r="D6277" s="1" t="s">
        <v>119</v>
      </c>
      <c r="E6277" s="1">
        <v>2015</v>
      </c>
      <c r="F6277" s="1">
        <v>175</v>
      </c>
      <c r="G6277" s="1" t="s">
        <v>12</v>
      </c>
      <c r="H6277" s="1">
        <v>2.81128531431546E-6</v>
      </c>
      <c r="I6277" s="1">
        <v>2.5858202321073602E-6</v>
      </c>
      <c r="J6277" s="1">
        <v>3.093648E-6</v>
      </c>
      <c r="K6277" s="1">
        <v>3.1678279999999999E-4</v>
      </c>
      <c r="L6277" s="1">
        <v>1.0650139999999999E-5</v>
      </c>
      <c r="M6277" s="1">
        <v>1.010788E-2</v>
      </c>
      <c r="N6277" s="1">
        <v>7.2462762000000005E-7</v>
      </c>
      <c r="O6277" s="1">
        <v>5.47496424E-7</v>
      </c>
      <c r="P6277" s="1">
        <v>1.004112E-7</v>
      </c>
      <c r="Q6277" s="1">
        <v>1.4065492327395099E-7</v>
      </c>
      <c r="R6277" s="1">
        <v>401.5</v>
      </c>
      <c r="S6277" s="1">
        <v>65.7</v>
      </c>
      <c r="T6277" s="1">
        <v>0.7</v>
      </c>
      <c r="U6277" s="1">
        <v>8475.2999999999993</v>
      </c>
      <c r="V6277" s="1">
        <f t="shared" si="389"/>
        <v>0.10102569573432625</v>
      </c>
      <c r="W6277" s="1">
        <f t="shared" si="390"/>
        <v>0.4160914938356417</v>
      </c>
      <c r="X6277" s="1">
        <f t="shared" si="391"/>
        <v>93.857142857142861</v>
      </c>
    </row>
    <row r="6278" spans="1:24" hidden="1" x14ac:dyDescent="0.3">
      <c r="A6278" s="18" t="str">
        <f t="shared" si="388"/>
        <v>OFF - Agricultural - Swathers_2016_100</v>
      </c>
      <c r="B6278" s="1" t="s">
        <v>40</v>
      </c>
      <c r="C6278" s="1">
        <v>2020</v>
      </c>
      <c r="D6278" s="1" t="s">
        <v>119</v>
      </c>
      <c r="E6278" s="1">
        <v>2016</v>
      </c>
      <c r="F6278" s="1">
        <v>100</v>
      </c>
      <c r="G6278" s="1" t="s">
        <v>12</v>
      </c>
      <c r="H6278" s="1">
        <v>3.5365804010944701E-6</v>
      </c>
      <c r="I6278" s="1">
        <v>3.2529466529266901E-6</v>
      </c>
      <c r="J6278" s="1">
        <v>3.8917910000000001E-6</v>
      </c>
      <c r="K6278" s="1">
        <v>1.5419620000000001E-4</v>
      </c>
      <c r="L6278" s="1">
        <v>8.7350619999999998E-6</v>
      </c>
      <c r="M6278" s="1">
        <v>9.4003160000000006E-3</v>
      </c>
      <c r="N6278" s="1">
        <v>6.5541258000000001E-7</v>
      </c>
      <c r="O6278" s="1">
        <v>4.9520061600000005E-7</v>
      </c>
      <c r="P6278" s="1">
        <v>9.0820169999999997E-8</v>
      </c>
      <c r="Q6278" s="1">
        <v>1.27868112067229E-7</v>
      </c>
      <c r="R6278" s="1">
        <v>365</v>
      </c>
      <c r="S6278" s="1">
        <v>87.6</v>
      </c>
      <c r="T6278" s="1">
        <v>0.92</v>
      </c>
      <c r="U6278" s="1">
        <v>7708.7999999999902</v>
      </c>
      <c r="V6278" s="1">
        <f t="shared" si="389"/>
        <v>0.13972649448717678</v>
      </c>
      <c r="W6278" s="1">
        <f t="shared" si="390"/>
        <v>0.37520430631410462</v>
      </c>
      <c r="X6278" s="1">
        <f t="shared" si="391"/>
        <v>95.217391304347814</v>
      </c>
    </row>
    <row r="6279" spans="1:24" hidden="1" x14ac:dyDescent="0.3">
      <c r="A6279" s="18" t="str">
        <f t="shared" si="388"/>
        <v>OFF - Agricultural - Swathers_2016_175</v>
      </c>
      <c r="B6279" s="1" t="s">
        <v>40</v>
      </c>
      <c r="C6279" s="1">
        <v>2020</v>
      </c>
      <c r="D6279" s="1" t="s">
        <v>119</v>
      </c>
      <c r="E6279" s="1">
        <v>2016</v>
      </c>
      <c r="F6279" s="1">
        <v>175</v>
      </c>
      <c r="G6279" s="1" t="s">
        <v>12</v>
      </c>
      <c r="H6279" s="1">
        <v>2.74376135342349E-6</v>
      </c>
      <c r="I6279" s="1">
        <v>2.5237116928789298E-6</v>
      </c>
      <c r="J6279" s="1">
        <v>3.0193419999999999E-6</v>
      </c>
      <c r="K6279" s="1">
        <v>3.2080990000000001E-4</v>
      </c>
      <c r="L6279" s="1">
        <v>1.0615219999999999E-5</v>
      </c>
      <c r="M6279" s="1">
        <v>1.027379E-2</v>
      </c>
      <c r="N6279" s="1">
        <v>7.3652121000000003E-7</v>
      </c>
      <c r="O6279" s="1">
        <v>5.5648269199999999E-7</v>
      </c>
      <c r="P6279" s="1">
        <v>1.020593E-7</v>
      </c>
      <c r="Q6279" s="1">
        <v>1.4321228551529599E-7</v>
      </c>
      <c r="R6279" s="1">
        <v>408.8</v>
      </c>
      <c r="S6279" s="1">
        <v>65.7</v>
      </c>
      <c r="T6279" s="1">
        <v>0.71</v>
      </c>
      <c r="U6279" s="1">
        <v>8475.2999999999993</v>
      </c>
      <c r="V6279" s="1">
        <f t="shared" si="389"/>
        <v>9.8599170367757616E-2</v>
      </c>
      <c r="W6279" s="1">
        <f t="shared" si="390"/>
        <v>0.41472720050571921</v>
      </c>
      <c r="X6279" s="1">
        <f t="shared" si="391"/>
        <v>92.535211267605646</v>
      </c>
    </row>
    <row r="6280" spans="1:24" hidden="1" x14ac:dyDescent="0.3">
      <c r="A6280" s="18" t="str">
        <f t="shared" si="388"/>
        <v>OFF - Agricultural - Swathers_2017_100</v>
      </c>
      <c r="B6280" s="1" t="s">
        <v>40</v>
      </c>
      <c r="C6280" s="1">
        <v>2020</v>
      </c>
      <c r="D6280" s="1" t="s">
        <v>119</v>
      </c>
      <c r="E6280" s="1">
        <v>2017</v>
      </c>
      <c r="F6280" s="1">
        <v>100</v>
      </c>
      <c r="G6280" s="1" t="s">
        <v>12</v>
      </c>
      <c r="H6280" s="1">
        <v>3.4962928431289602E-6</v>
      </c>
      <c r="I6280" s="1">
        <v>3.21589015711002E-6</v>
      </c>
      <c r="J6280" s="1">
        <v>3.8474569999999999E-6</v>
      </c>
      <c r="K6280" s="1">
        <v>1.4857330000000001E-4</v>
      </c>
      <c r="L6280" s="1">
        <v>8.6269470000000006E-6</v>
      </c>
      <c r="M6280" s="1">
        <v>9.5032569999999993E-3</v>
      </c>
      <c r="N6280" s="1">
        <v>6.6258990000000001E-7</v>
      </c>
      <c r="O6280" s="1">
        <v>5.0062347999999996E-7</v>
      </c>
      <c r="P6280" s="1">
        <v>9.1814730000000005E-8</v>
      </c>
      <c r="Q6280" s="1">
        <v>1.29146793187901E-7</v>
      </c>
      <c r="R6280" s="1">
        <v>368.65</v>
      </c>
      <c r="S6280" s="1">
        <v>87.6</v>
      </c>
      <c r="T6280" s="1">
        <v>0.93</v>
      </c>
      <c r="U6280" s="1">
        <v>7708.7999999999902</v>
      </c>
      <c r="V6280" s="1">
        <f t="shared" si="389"/>
        <v>0.13813477632795532</v>
      </c>
      <c r="W6280" s="1">
        <f t="shared" si="390"/>
        <v>0.37056035374946922</v>
      </c>
      <c r="X6280" s="1">
        <f t="shared" si="391"/>
        <v>94.193548387096769</v>
      </c>
    </row>
    <row r="6281" spans="1:24" hidden="1" x14ac:dyDescent="0.3">
      <c r="A6281" s="18" t="str">
        <f t="shared" si="388"/>
        <v>OFF - Agricultural - Swathers_2017_175</v>
      </c>
      <c r="B6281" s="1" t="s">
        <v>40</v>
      </c>
      <c r="C6281" s="1">
        <v>2020</v>
      </c>
      <c r="D6281" s="1" t="s">
        <v>119</v>
      </c>
      <c r="E6281" s="1">
        <v>2017</v>
      </c>
      <c r="F6281" s="1">
        <v>175</v>
      </c>
      <c r="G6281" s="1" t="s">
        <v>12</v>
      </c>
      <c r="H6281" s="1">
        <v>2.65889613145299E-6</v>
      </c>
      <c r="I6281" s="1">
        <v>2.4456526617104602E-6</v>
      </c>
      <c r="J6281" s="1">
        <v>2.9259530000000002E-6</v>
      </c>
      <c r="K6281" s="1">
        <v>3.2313779999999998E-4</v>
      </c>
      <c r="L6281" s="1">
        <v>1.0519440000000001E-5</v>
      </c>
      <c r="M6281" s="1">
        <v>1.0386289999999999E-2</v>
      </c>
      <c r="N6281" s="1">
        <v>7.4458646999999998E-7</v>
      </c>
      <c r="O6281" s="1">
        <v>5.6257644400000002E-7</v>
      </c>
      <c r="P6281" s="1">
        <v>1.0317690000000001E-7</v>
      </c>
      <c r="Q6281" s="1">
        <v>1.4449096663596801E-7</v>
      </c>
      <c r="R6281" s="1">
        <v>412.45</v>
      </c>
      <c r="S6281" s="1">
        <v>69.349999999999994</v>
      </c>
      <c r="T6281" s="1">
        <v>0.72</v>
      </c>
      <c r="U6281" s="1">
        <v>8946.15</v>
      </c>
      <c r="V6281" s="1">
        <f t="shared" si="389"/>
        <v>9.0520553816569246E-2</v>
      </c>
      <c r="W6281" s="1">
        <f t="shared" si="390"/>
        <v>0.38935436317199512</v>
      </c>
      <c r="X6281" s="1">
        <f t="shared" si="391"/>
        <v>96.319444444444443</v>
      </c>
    </row>
    <row r="6282" spans="1:24" hidden="1" x14ac:dyDescent="0.3">
      <c r="A6282" s="18" t="str">
        <f t="shared" ref="A6282:A6345" si="392">D6282&amp;"_"&amp;E6282&amp;"_"&amp;F6282</f>
        <v>OFF - Agricultural - Swathers_2018_100</v>
      </c>
      <c r="B6282" s="1" t="s">
        <v>40</v>
      </c>
      <c r="C6282" s="1">
        <v>2020</v>
      </c>
      <c r="D6282" s="1" t="s">
        <v>119</v>
      </c>
      <c r="E6282" s="1">
        <v>2018</v>
      </c>
      <c r="F6282" s="1">
        <v>100</v>
      </c>
      <c r="G6282" s="1" t="s">
        <v>12</v>
      </c>
      <c r="H6282" s="1">
        <v>3.39582021356931E-6</v>
      </c>
      <c r="I6282" s="1">
        <v>3.1234754324410501E-6</v>
      </c>
      <c r="J6282" s="1">
        <v>3.7368930000000002E-6</v>
      </c>
      <c r="K6282" s="1">
        <v>1.403748E-4</v>
      </c>
      <c r="L6282" s="1">
        <v>8.370289E-6</v>
      </c>
      <c r="M6282" s="1">
        <v>9.4435879999999993E-3</v>
      </c>
      <c r="N6282" s="1">
        <v>6.5842955999999999E-7</v>
      </c>
      <c r="O6282" s="1">
        <v>4.9748011199999996E-7</v>
      </c>
      <c r="P6282" s="1">
        <v>9.123823E-8</v>
      </c>
      <c r="Q6282" s="1">
        <v>1.27868112067229E-7</v>
      </c>
      <c r="R6282" s="1">
        <v>365</v>
      </c>
      <c r="S6282" s="1">
        <v>87.6</v>
      </c>
      <c r="T6282" s="1">
        <v>0.93</v>
      </c>
      <c r="U6282" s="1">
        <v>7708.7999999999902</v>
      </c>
      <c r="V6282" s="1">
        <f t="shared" si="389"/>
        <v>0.13416521060963188</v>
      </c>
      <c r="W6282" s="1">
        <f t="shared" si="390"/>
        <v>0.35953591146732333</v>
      </c>
      <c r="X6282" s="1">
        <f t="shared" si="391"/>
        <v>94.193548387096769</v>
      </c>
    </row>
    <row r="6283" spans="1:24" hidden="1" x14ac:dyDescent="0.3">
      <c r="A6283" s="18" t="str">
        <f t="shared" si="392"/>
        <v>OFF - Agricultural - Swathers_2018_175</v>
      </c>
      <c r="B6283" s="1" t="s">
        <v>40</v>
      </c>
      <c r="C6283" s="1">
        <v>2020</v>
      </c>
      <c r="D6283" s="1" t="s">
        <v>119</v>
      </c>
      <c r="E6283" s="1">
        <v>2018</v>
      </c>
      <c r="F6283" s="1">
        <v>175</v>
      </c>
      <c r="G6283" s="1" t="s">
        <v>12</v>
      </c>
      <c r="H6283" s="1">
        <v>2.52801291121088E-6</v>
      </c>
      <c r="I6283" s="1">
        <v>2.3252662757317701E-6</v>
      </c>
      <c r="J6283" s="1">
        <v>2.7819239999999998E-6</v>
      </c>
      <c r="K6283" s="1">
        <v>3.199311E-4</v>
      </c>
      <c r="L6283" s="1">
        <v>1.024269E-5</v>
      </c>
      <c r="M6283" s="1">
        <v>1.032108E-2</v>
      </c>
      <c r="N6283" s="1">
        <v>7.3991151000000004E-7</v>
      </c>
      <c r="O6283" s="1">
        <v>5.5904425199999997E-7</v>
      </c>
      <c r="P6283" s="1">
        <v>1.025291E-7</v>
      </c>
      <c r="Q6283" s="1">
        <v>1.4321228551529599E-7</v>
      </c>
      <c r="R6283" s="1">
        <v>408.8</v>
      </c>
      <c r="S6283" s="1">
        <v>69.349999999999994</v>
      </c>
      <c r="T6283" s="1">
        <v>0.71</v>
      </c>
      <c r="U6283" s="1">
        <v>8946.15</v>
      </c>
      <c r="V6283" s="1">
        <f t="shared" ref="V6283:V6346" si="393">IFERROR(CONVERT(I6283,"ton","g")*365/U6283,0)</f>
        <v>8.6064711618951212E-2</v>
      </c>
      <c r="W6283" s="1">
        <f t="shared" ref="W6283:W6346" si="394">IFERROR(CONVERT(L6283,"ton","g")*365/U6283,0)</f>
        <v>0.37911105934518979</v>
      </c>
      <c r="X6283" s="1">
        <f t="shared" ref="X6283:X6346" si="395">S6283/T6283</f>
        <v>97.676056338028161</v>
      </c>
    </row>
    <row r="6284" spans="1:24" hidden="1" x14ac:dyDescent="0.3">
      <c r="A6284" s="18" t="str">
        <f t="shared" si="392"/>
        <v>OFF - Agricultural - Swathers_2019_100</v>
      </c>
      <c r="B6284" s="1" t="s">
        <v>40</v>
      </c>
      <c r="C6284" s="1">
        <v>2020</v>
      </c>
      <c r="D6284" s="1" t="s">
        <v>119</v>
      </c>
      <c r="E6284" s="1">
        <v>2019</v>
      </c>
      <c r="F6284" s="1">
        <v>100</v>
      </c>
      <c r="G6284" s="1" t="s">
        <v>12</v>
      </c>
      <c r="H6284" s="1">
        <v>3.3741061521810799E-6</v>
      </c>
      <c r="I6284" s="1">
        <v>3.1035028387761599E-6</v>
      </c>
      <c r="J6284" s="1">
        <v>3.7129979999999998E-6</v>
      </c>
      <c r="K6284" s="1">
        <v>1.353886E-4</v>
      </c>
      <c r="L6284" s="1">
        <v>8.3076660000000004E-6</v>
      </c>
      <c r="M6284" s="1">
        <v>9.6053019999999996E-3</v>
      </c>
      <c r="N6284" s="1">
        <v>6.6970476000000003E-7</v>
      </c>
      <c r="O6284" s="1">
        <v>5.05999152E-7</v>
      </c>
      <c r="P6284" s="1">
        <v>9.2800630000000006E-8</v>
      </c>
      <c r="Q6284" s="1">
        <v>1.3042547430857299E-7</v>
      </c>
      <c r="R6284" s="1">
        <v>372.3</v>
      </c>
      <c r="S6284" s="1">
        <v>91.25</v>
      </c>
      <c r="T6284" s="1">
        <v>0.94</v>
      </c>
      <c r="U6284" s="1">
        <v>8030</v>
      </c>
      <c r="V6284" s="1">
        <f t="shared" si="393"/>
        <v>0.12797501890383692</v>
      </c>
      <c r="W6284" s="1">
        <f t="shared" si="394"/>
        <v>0.34257217364622</v>
      </c>
      <c r="X6284" s="1">
        <f t="shared" si="395"/>
        <v>97.074468085106389</v>
      </c>
    </row>
    <row r="6285" spans="1:24" hidden="1" x14ac:dyDescent="0.3">
      <c r="A6285" s="18" t="str">
        <f t="shared" si="392"/>
        <v>OFF - Agricultural - Swathers_2019_175</v>
      </c>
      <c r="B6285" s="1" t="s">
        <v>40</v>
      </c>
      <c r="C6285" s="1">
        <v>2020</v>
      </c>
      <c r="D6285" s="1" t="s">
        <v>119</v>
      </c>
      <c r="E6285" s="1">
        <v>2019</v>
      </c>
      <c r="F6285" s="1">
        <v>175</v>
      </c>
      <c r="G6285" s="1" t="s">
        <v>12</v>
      </c>
      <c r="H6285" s="1">
        <v>2.45515835044014E-6</v>
      </c>
      <c r="I6285" s="1">
        <v>2.2582546507348401E-6</v>
      </c>
      <c r="J6285" s="1">
        <v>2.7017520000000001E-6</v>
      </c>
      <c r="K6285" s="1">
        <v>3.2421179999999998E-4</v>
      </c>
      <c r="L6285" s="1">
        <v>1.020379E-5</v>
      </c>
      <c r="M6285" s="1">
        <v>1.049782E-2</v>
      </c>
      <c r="N6285" s="1">
        <v>7.5258197999999996E-7</v>
      </c>
      <c r="O6285" s="1">
        <v>5.6861749599999999E-7</v>
      </c>
      <c r="P6285" s="1">
        <v>1.042849E-7</v>
      </c>
      <c r="Q6285" s="1">
        <v>1.4576964775664101E-7</v>
      </c>
      <c r="R6285" s="1">
        <v>416.099999999999</v>
      </c>
      <c r="S6285" s="1">
        <v>69.349999999999994</v>
      </c>
      <c r="T6285" s="1">
        <v>0.72</v>
      </c>
      <c r="U6285" s="1">
        <v>8946.15</v>
      </c>
      <c r="V6285" s="1">
        <f t="shared" si="393"/>
        <v>8.3584420978403767E-2</v>
      </c>
      <c r="W6285" s="1">
        <f t="shared" si="394"/>
        <v>0.37767125981903715</v>
      </c>
      <c r="X6285" s="1">
        <f t="shared" si="395"/>
        <v>96.319444444444443</v>
      </c>
    </row>
    <row r="6286" spans="1:24" hidden="1" x14ac:dyDescent="0.3">
      <c r="A6286" s="18" t="str">
        <f t="shared" si="392"/>
        <v>OFF - Agricultural - Swathers_2020_100</v>
      </c>
      <c r="B6286" s="1" t="s">
        <v>40</v>
      </c>
      <c r="C6286" s="1">
        <v>2020</v>
      </c>
      <c r="D6286" s="1" t="s">
        <v>119</v>
      </c>
      <c r="E6286" s="1">
        <v>2020</v>
      </c>
      <c r="F6286" s="1">
        <v>100</v>
      </c>
      <c r="G6286" s="1" t="s">
        <v>12</v>
      </c>
      <c r="H6286" s="1">
        <v>3.2801709136081102E-6</v>
      </c>
      <c r="I6286" s="1">
        <v>3.0171012063367399E-6</v>
      </c>
      <c r="J6286" s="1">
        <v>3.6096280000000001E-6</v>
      </c>
      <c r="K6286" s="1">
        <v>1.274518E-4</v>
      </c>
      <c r="L6286" s="1">
        <v>8.0671029999999993E-6</v>
      </c>
      <c r="M6286" s="1">
        <v>9.5642769999999995E-3</v>
      </c>
      <c r="N6286" s="1">
        <v>6.6684428999999995E-7</v>
      </c>
      <c r="O6286" s="1">
        <v>5.0383790800000003E-7</v>
      </c>
      <c r="P6286" s="1">
        <v>9.2404260000000002E-8</v>
      </c>
      <c r="Q6286" s="1">
        <v>1.29146793187901E-7</v>
      </c>
      <c r="R6286" s="1">
        <v>368.65</v>
      </c>
      <c r="S6286" s="1">
        <v>87.6</v>
      </c>
      <c r="T6286" s="1">
        <v>0.94</v>
      </c>
      <c r="U6286" s="1">
        <v>7708.7999999999902</v>
      </c>
      <c r="V6286" s="1">
        <f t="shared" si="393"/>
        <v>0.12959603093864988</v>
      </c>
      <c r="W6286" s="1">
        <f t="shared" si="394"/>
        <v>0.34651291371251081</v>
      </c>
      <c r="X6286" s="1">
        <f t="shared" si="395"/>
        <v>93.191489361702125</v>
      </c>
    </row>
    <row r="6287" spans="1:24" hidden="1" x14ac:dyDescent="0.3">
      <c r="A6287" s="18" t="str">
        <f t="shared" si="392"/>
        <v>OFF - Agricultural - Swathers_2020_175</v>
      </c>
      <c r="B6287" s="1" t="s">
        <v>40</v>
      </c>
      <c r="C6287" s="1">
        <v>2020</v>
      </c>
      <c r="D6287" s="1" t="s">
        <v>119</v>
      </c>
      <c r="E6287" s="1">
        <v>2020</v>
      </c>
      <c r="F6287" s="1">
        <v>175</v>
      </c>
      <c r="G6287" s="1" t="s">
        <v>12</v>
      </c>
      <c r="H6287" s="1">
        <v>2.3290241440007098E-6</v>
      </c>
      <c r="I6287" s="1">
        <v>2.1422364076518499E-6</v>
      </c>
      <c r="J6287" s="1">
        <v>2.5629489999999999E-6</v>
      </c>
      <c r="K6287" s="1">
        <v>3.216343E-4</v>
      </c>
      <c r="L6287" s="1">
        <v>9.9468249999999994E-6</v>
      </c>
      <c r="M6287" s="1">
        <v>1.0452990000000001E-2</v>
      </c>
      <c r="N6287" s="1">
        <v>7.4936780999999999E-7</v>
      </c>
      <c r="O6287" s="1">
        <v>5.6618901200000003E-7</v>
      </c>
      <c r="P6287" s="1">
        <v>1.0383949999999999E-7</v>
      </c>
      <c r="Q6287" s="1">
        <v>1.4576964775664101E-7</v>
      </c>
      <c r="R6287" s="1">
        <v>416.099999999999</v>
      </c>
      <c r="S6287" s="1">
        <v>69.349999999999994</v>
      </c>
      <c r="T6287" s="1">
        <v>0.72</v>
      </c>
      <c r="U6287" s="1">
        <v>8946.15</v>
      </c>
      <c r="V6287" s="1">
        <f t="shared" si="393"/>
        <v>7.9290256160513162E-2</v>
      </c>
      <c r="W6287" s="1">
        <f t="shared" si="394"/>
        <v>0.36816025505713995</v>
      </c>
      <c r="X6287" s="1">
        <f t="shared" si="395"/>
        <v>96.319444444444443</v>
      </c>
    </row>
    <row r="6288" spans="1:24" hidden="1" x14ac:dyDescent="0.3">
      <c r="A6288" s="18" t="str">
        <f t="shared" si="392"/>
        <v>OFF - Agricultural - Tillers_1993_25</v>
      </c>
      <c r="B6288" s="1" t="s">
        <v>40</v>
      </c>
      <c r="C6288" s="1">
        <v>2020</v>
      </c>
      <c r="D6288" s="1" t="s">
        <v>120</v>
      </c>
      <c r="E6288" s="1">
        <v>1993</v>
      </c>
      <c r="F6288" s="1">
        <v>25</v>
      </c>
      <c r="G6288" s="1" t="s">
        <v>12</v>
      </c>
      <c r="H6288" s="1">
        <v>1.71503554490526E-6</v>
      </c>
      <c r="I6288" s="1">
        <v>1.5774896942038499E-6</v>
      </c>
      <c r="J6288" s="1">
        <v>1.8872919999999999E-6</v>
      </c>
      <c r="K6288" s="1">
        <v>4.476303E-5</v>
      </c>
      <c r="L6288" s="1">
        <v>4.9106369999999998E-7</v>
      </c>
      <c r="M6288" s="1">
        <v>5.312998E-5</v>
      </c>
      <c r="N6288" s="1">
        <v>2.6723348999999999E-8</v>
      </c>
      <c r="O6288" s="1">
        <v>2.0190974800000001E-8</v>
      </c>
      <c r="P6288" s="1">
        <v>1.51488E-9</v>
      </c>
      <c r="Q6288" s="1">
        <v>1.2786811206722801E-9</v>
      </c>
      <c r="R6288" s="1">
        <v>3.65</v>
      </c>
      <c r="S6288" s="1">
        <v>7.3</v>
      </c>
      <c r="T6288" s="1">
        <v>0.12</v>
      </c>
      <c r="U6288" s="1">
        <v>51.1</v>
      </c>
      <c r="V6288" s="1">
        <f t="shared" si="393"/>
        <v>10.221961272064277</v>
      </c>
      <c r="W6288" s="1">
        <f t="shared" si="394"/>
        <v>3.1820392500566999</v>
      </c>
      <c r="X6288" s="1">
        <f t="shared" si="395"/>
        <v>60.833333333333336</v>
      </c>
    </row>
    <row r="6289" spans="1:24" hidden="1" x14ac:dyDescent="0.3">
      <c r="A6289" s="18" t="str">
        <f t="shared" si="392"/>
        <v>OFF - Agricultural - Tillers_1994_25</v>
      </c>
      <c r="B6289" s="1" t="s">
        <v>40</v>
      </c>
      <c r="C6289" s="1">
        <v>2020</v>
      </c>
      <c r="D6289" s="1" t="s">
        <v>120</v>
      </c>
      <c r="E6289" s="1">
        <v>1994</v>
      </c>
      <c r="F6289" s="1">
        <v>25</v>
      </c>
      <c r="G6289" s="1" t="s">
        <v>12</v>
      </c>
      <c r="H6289" s="1">
        <v>1.05151762160374E-6</v>
      </c>
      <c r="I6289" s="1">
        <v>9.6718590835112094E-7</v>
      </c>
      <c r="J6289" s="1">
        <v>1.1571309999999999E-6</v>
      </c>
      <c r="K6289" s="1">
        <v>2.7444980000000001E-5</v>
      </c>
      <c r="L6289" s="1">
        <v>3.0107960000000002E-7</v>
      </c>
      <c r="M6289" s="1">
        <v>3.2574899999999999E-5</v>
      </c>
      <c r="N6289" s="1">
        <v>1.6384545000000001E-8</v>
      </c>
      <c r="O6289" s="1">
        <v>1.2379434000000001E-8</v>
      </c>
      <c r="P6289" s="1">
        <v>9.2879879999999997E-10</v>
      </c>
      <c r="Q6289" s="1">
        <v>1.2786811206722801E-9</v>
      </c>
      <c r="R6289" s="1">
        <v>3.65</v>
      </c>
      <c r="S6289" s="1">
        <v>3.65</v>
      </c>
      <c r="T6289" s="1">
        <v>7.0000000000000007E-2</v>
      </c>
      <c r="U6289" s="1">
        <v>25.55</v>
      </c>
      <c r="V6289" s="1">
        <f t="shared" si="393"/>
        <v>12.534518525702506</v>
      </c>
      <c r="W6289" s="1">
        <f t="shared" si="394"/>
        <v>3.9019259806472006</v>
      </c>
      <c r="X6289" s="1">
        <f t="shared" si="395"/>
        <v>52.142857142857139</v>
      </c>
    </row>
    <row r="6290" spans="1:24" hidden="1" x14ac:dyDescent="0.3">
      <c r="A6290" s="18" t="str">
        <f t="shared" si="392"/>
        <v>OFF - Agricultural - Tillers_1995_25</v>
      </c>
      <c r="B6290" s="1" t="s">
        <v>40</v>
      </c>
      <c r="C6290" s="1">
        <v>2020</v>
      </c>
      <c r="D6290" s="1" t="s">
        <v>120</v>
      </c>
      <c r="E6290" s="1">
        <v>1995</v>
      </c>
      <c r="F6290" s="1">
        <v>25</v>
      </c>
      <c r="G6290" s="1" t="s">
        <v>12</v>
      </c>
      <c r="H6290" s="1">
        <v>8.0091190879276302E-6</v>
      </c>
      <c r="I6290" s="1">
        <v>7.3667877370758402E-6</v>
      </c>
      <c r="J6290" s="1">
        <v>8.8135469999999998E-6</v>
      </c>
      <c r="K6290" s="1">
        <v>1.5626480000000001E-4</v>
      </c>
      <c r="L6290" s="1">
        <v>1.7240459999999999E-6</v>
      </c>
      <c r="M6290" s="1">
        <v>2.7224310000000001E-4</v>
      </c>
      <c r="N6290" s="1">
        <v>1.3693301999999999E-7</v>
      </c>
      <c r="O6290" s="1">
        <v>1.03460504E-7</v>
      </c>
      <c r="P6290" s="1">
        <v>7.7623890000000002E-9</v>
      </c>
      <c r="Q6290" s="1">
        <v>7.6720867240337396E-9</v>
      </c>
      <c r="R6290" s="1">
        <v>21.9</v>
      </c>
      <c r="S6290" s="1">
        <v>43.8</v>
      </c>
      <c r="T6290" s="1">
        <v>0.59</v>
      </c>
      <c r="U6290" s="1">
        <v>306.599999999999</v>
      </c>
      <c r="V6290" s="1">
        <f t="shared" si="393"/>
        <v>7.9559969260647092</v>
      </c>
      <c r="W6290" s="1">
        <f t="shared" si="394"/>
        <v>1.8619383598310062</v>
      </c>
      <c r="X6290" s="1">
        <f t="shared" si="395"/>
        <v>74.237288135593218</v>
      </c>
    </row>
    <row r="6291" spans="1:24" hidden="1" x14ac:dyDescent="0.3">
      <c r="A6291" s="18" t="str">
        <f t="shared" si="392"/>
        <v>OFF - Agricultural - Tillers_1996_25</v>
      </c>
      <c r="B6291" s="1" t="s">
        <v>40</v>
      </c>
      <c r="C6291" s="1">
        <v>2020</v>
      </c>
      <c r="D6291" s="1" t="s">
        <v>120</v>
      </c>
      <c r="E6291" s="1">
        <v>1996</v>
      </c>
      <c r="F6291" s="1">
        <v>25</v>
      </c>
      <c r="G6291" s="1" t="s">
        <v>12</v>
      </c>
      <c r="H6291" s="1">
        <v>2.10652930330531E-5</v>
      </c>
      <c r="I6291" s="1">
        <v>1.9375856531802299E-5</v>
      </c>
      <c r="J6291" s="1">
        <v>2.3181069999999999E-5</v>
      </c>
      <c r="K6291" s="1">
        <v>5.0094050000000002E-4</v>
      </c>
      <c r="L6291" s="1">
        <v>4.3433630000000002E-6</v>
      </c>
      <c r="M6291" s="1">
        <v>6.0863729999999997E-4</v>
      </c>
      <c r="N6291" s="1">
        <v>3.0613275000000003E-7</v>
      </c>
      <c r="O6291" s="1">
        <v>2.3130029999999999E-7</v>
      </c>
      <c r="P6291" s="1">
        <v>1.7353899999999999E-8</v>
      </c>
      <c r="Q6291" s="1">
        <v>1.9180216810084301E-8</v>
      </c>
      <c r="R6291" s="1">
        <v>54.75</v>
      </c>
      <c r="S6291" s="1">
        <v>94.9</v>
      </c>
      <c r="T6291" s="1">
        <v>1.33</v>
      </c>
      <c r="U6291" s="1">
        <v>664.3</v>
      </c>
      <c r="V6291" s="1">
        <f t="shared" si="393"/>
        <v>9.6579567967474578</v>
      </c>
      <c r="W6291" s="1">
        <f t="shared" si="394"/>
        <v>2.1649629856486925</v>
      </c>
      <c r="X6291" s="1">
        <f t="shared" si="395"/>
        <v>71.353383458646618</v>
      </c>
    </row>
    <row r="6292" spans="1:24" hidden="1" x14ac:dyDescent="0.3">
      <c r="A6292" s="18" t="str">
        <f t="shared" si="392"/>
        <v>OFF - Agricultural - Tillers_1997_25</v>
      </c>
      <c r="B6292" s="1" t="s">
        <v>40</v>
      </c>
      <c r="C6292" s="1">
        <v>2020</v>
      </c>
      <c r="D6292" s="1" t="s">
        <v>120</v>
      </c>
      <c r="E6292" s="1">
        <v>1997</v>
      </c>
      <c r="F6292" s="1">
        <v>25</v>
      </c>
      <c r="G6292" s="1" t="s">
        <v>12</v>
      </c>
      <c r="H6292" s="1">
        <v>3.7803740143706202E-5</v>
      </c>
      <c r="I6292" s="1">
        <v>3.4771880184181002E-5</v>
      </c>
      <c r="J6292" s="1">
        <v>4.1600709999999997E-5</v>
      </c>
      <c r="K6292" s="1">
        <v>8.9898720000000003E-4</v>
      </c>
      <c r="L6292" s="1">
        <v>7.7945930000000007E-6</v>
      </c>
      <c r="M6292" s="1">
        <v>1.0922600000000001E-3</v>
      </c>
      <c r="N6292" s="1">
        <v>5.4938547E-7</v>
      </c>
      <c r="O6292" s="1">
        <v>4.1509124400000001E-7</v>
      </c>
      <c r="P6292" s="1">
        <v>3.1143290000000003E-8</v>
      </c>
      <c r="Q6292" s="1">
        <v>3.5803071378824103E-8</v>
      </c>
      <c r="R6292" s="1">
        <v>102.2</v>
      </c>
      <c r="S6292" s="1">
        <v>167.9</v>
      </c>
      <c r="T6292" s="1">
        <v>2.38</v>
      </c>
      <c r="U6292" s="1">
        <v>1175.3</v>
      </c>
      <c r="V6292" s="1">
        <f t="shared" si="393"/>
        <v>9.7964344981979501</v>
      </c>
      <c r="W6292" s="1">
        <f t="shared" si="394"/>
        <v>2.1960049143201306</v>
      </c>
      <c r="X6292" s="1">
        <f t="shared" si="395"/>
        <v>70.546218487394967</v>
      </c>
    </row>
    <row r="6293" spans="1:24" hidden="1" x14ac:dyDescent="0.3">
      <c r="A6293" s="18" t="str">
        <f t="shared" si="392"/>
        <v>OFF - Agricultural - Tillers_1998_25</v>
      </c>
      <c r="B6293" s="1" t="s">
        <v>40</v>
      </c>
      <c r="C6293" s="1">
        <v>2020</v>
      </c>
      <c r="D6293" s="1" t="s">
        <v>120</v>
      </c>
      <c r="E6293" s="1">
        <v>1998</v>
      </c>
      <c r="F6293" s="1">
        <v>25</v>
      </c>
      <c r="G6293" s="1" t="s">
        <v>12</v>
      </c>
      <c r="H6293" s="1">
        <v>1.39858638234377E-4</v>
      </c>
      <c r="I6293" s="1">
        <v>1.2864197544797999E-4</v>
      </c>
      <c r="J6293" s="1">
        <v>1.5390590000000001E-4</v>
      </c>
      <c r="K6293" s="1">
        <v>3.3258900000000002E-3</v>
      </c>
      <c r="L6293" s="1">
        <v>2.8836850000000002E-5</v>
      </c>
      <c r="M6293" s="1">
        <v>4.0409199999999999E-3</v>
      </c>
      <c r="N6293" s="1">
        <v>2.0325050999999999E-6</v>
      </c>
      <c r="O6293" s="1">
        <v>1.53567052E-6</v>
      </c>
      <c r="P6293" s="1">
        <v>1.152176E-7</v>
      </c>
      <c r="Q6293" s="1">
        <v>1.3042547430857299E-7</v>
      </c>
      <c r="R6293" s="1">
        <v>372.3</v>
      </c>
      <c r="S6293" s="1">
        <v>627.79999999999995</v>
      </c>
      <c r="T6293" s="1">
        <v>8.82</v>
      </c>
      <c r="U6293" s="1">
        <v>4394.5999999999904</v>
      </c>
      <c r="V6293" s="1">
        <f t="shared" si="393"/>
        <v>9.692860220088237</v>
      </c>
      <c r="W6293" s="1">
        <f t="shared" si="394"/>
        <v>2.1727865672482611</v>
      </c>
      <c r="X6293" s="1">
        <f t="shared" si="395"/>
        <v>71.179138321995453</v>
      </c>
    </row>
    <row r="6294" spans="1:24" hidden="1" x14ac:dyDescent="0.3">
      <c r="A6294" s="18" t="str">
        <f t="shared" si="392"/>
        <v>OFF - Agricultural - Tillers_1999_25</v>
      </c>
      <c r="B6294" s="1" t="s">
        <v>40</v>
      </c>
      <c r="C6294" s="1">
        <v>2020</v>
      </c>
      <c r="D6294" s="1" t="s">
        <v>120</v>
      </c>
      <c r="E6294" s="1">
        <v>1999</v>
      </c>
      <c r="F6294" s="1">
        <v>25</v>
      </c>
      <c r="G6294" s="1" t="s">
        <v>12</v>
      </c>
      <c r="H6294" s="1">
        <v>1.8208396830719301E-4</v>
      </c>
      <c r="I6294" s="1">
        <v>1.67480834048956E-4</v>
      </c>
      <c r="J6294" s="1">
        <v>2.0037230000000001E-4</v>
      </c>
      <c r="K6294" s="1">
        <v>4.3300250000000004E-3</v>
      </c>
      <c r="L6294" s="1">
        <v>3.7543119999999998E-5</v>
      </c>
      <c r="M6294" s="1">
        <v>5.2609329999999998E-3</v>
      </c>
      <c r="N6294" s="1">
        <v>2.6461475999999998E-6</v>
      </c>
      <c r="O6294" s="1">
        <v>1.9993115199999999E-6</v>
      </c>
      <c r="P6294" s="1">
        <v>1.5000350000000001E-7</v>
      </c>
      <c r="Q6294" s="1">
        <v>1.70064589049414E-7</v>
      </c>
      <c r="R6294" s="1">
        <v>485.45</v>
      </c>
      <c r="S6294" s="1">
        <v>817.6</v>
      </c>
      <c r="T6294" s="1">
        <v>11.48</v>
      </c>
      <c r="U6294" s="1">
        <v>5723.2</v>
      </c>
      <c r="V6294" s="1">
        <f t="shared" si="393"/>
        <v>9.6897995466636022</v>
      </c>
      <c r="W6294" s="1">
        <f t="shared" si="394"/>
        <v>2.1721011196421429</v>
      </c>
      <c r="X6294" s="1">
        <f t="shared" si="395"/>
        <v>71.219512195121951</v>
      </c>
    </row>
    <row r="6295" spans="1:24" hidden="1" x14ac:dyDescent="0.3">
      <c r="A6295" s="18" t="str">
        <f t="shared" si="392"/>
        <v>OFF - Agricultural - Tillers_2000_25</v>
      </c>
      <c r="B6295" s="1" t="s">
        <v>40</v>
      </c>
      <c r="C6295" s="1">
        <v>2020</v>
      </c>
      <c r="D6295" s="1" t="s">
        <v>120</v>
      </c>
      <c r="E6295" s="1">
        <v>2000</v>
      </c>
      <c r="F6295" s="1">
        <v>25</v>
      </c>
      <c r="G6295" s="1" t="s">
        <v>12</v>
      </c>
      <c r="H6295" s="1">
        <v>2.2139746046804899E-4</v>
      </c>
      <c r="I6295" s="1">
        <v>2.03641384138512E-4</v>
      </c>
      <c r="J6295" s="1">
        <v>2.4363440000000001E-4</v>
      </c>
      <c r="K6295" s="1">
        <v>5.2649130000000004E-3</v>
      </c>
      <c r="L6295" s="1">
        <v>4.5648990000000002E-5</v>
      </c>
      <c r="M6295" s="1">
        <v>6.3968130000000003E-3</v>
      </c>
      <c r="N6295" s="1">
        <v>3.217473E-6</v>
      </c>
      <c r="O6295" s="1">
        <v>2.4309795999999998E-6</v>
      </c>
      <c r="P6295" s="1">
        <v>1.8239049999999999E-7</v>
      </c>
      <c r="Q6295" s="1">
        <v>2.0714634154891E-7</v>
      </c>
      <c r="R6295" s="1">
        <v>591.29999999999995</v>
      </c>
      <c r="S6295" s="1">
        <v>992.8</v>
      </c>
      <c r="T6295" s="1">
        <v>13.96</v>
      </c>
      <c r="U6295" s="1">
        <v>6949.6</v>
      </c>
      <c r="V6295" s="1">
        <f t="shared" si="393"/>
        <v>9.7027497963726965</v>
      </c>
      <c r="W6295" s="1">
        <f t="shared" si="394"/>
        <v>2.1750035254418383</v>
      </c>
      <c r="X6295" s="1">
        <f t="shared" si="395"/>
        <v>71.117478510028647</v>
      </c>
    </row>
    <row r="6296" spans="1:24" hidden="1" x14ac:dyDescent="0.3">
      <c r="A6296" s="18" t="str">
        <f t="shared" si="392"/>
        <v>OFF - Agricultural - Tillers_2001_25</v>
      </c>
      <c r="B6296" s="1" t="s">
        <v>40</v>
      </c>
      <c r="C6296" s="1">
        <v>2020</v>
      </c>
      <c r="D6296" s="1" t="s">
        <v>120</v>
      </c>
      <c r="E6296" s="1">
        <v>2001</v>
      </c>
      <c r="F6296" s="1">
        <v>25</v>
      </c>
      <c r="G6296" s="1" t="s">
        <v>12</v>
      </c>
      <c r="H6296" s="1">
        <v>2.5982966797796103E-4</v>
      </c>
      <c r="I6296" s="1">
        <v>2.3899132860612899E-4</v>
      </c>
      <c r="J6296" s="1">
        <v>2.8592670000000001E-4</v>
      </c>
      <c r="K6296" s="1">
        <v>6.1788470000000003E-3</v>
      </c>
      <c r="L6296" s="1">
        <v>5.3573180000000003E-5</v>
      </c>
      <c r="M6296" s="1">
        <v>7.507232E-3</v>
      </c>
      <c r="N6296" s="1">
        <v>3.7759923E-6</v>
      </c>
      <c r="O6296" s="1">
        <v>2.85297196E-6</v>
      </c>
      <c r="P6296" s="1">
        <v>2.1405159999999999E-7</v>
      </c>
      <c r="Q6296" s="1">
        <v>2.4294941292773499E-7</v>
      </c>
      <c r="R6296" s="1">
        <v>693.5</v>
      </c>
      <c r="S6296" s="1">
        <v>1164.3499999999999</v>
      </c>
      <c r="T6296" s="1">
        <v>16.38</v>
      </c>
      <c r="U6296" s="1">
        <v>8150.45</v>
      </c>
      <c r="V6296" s="1">
        <f t="shared" si="393"/>
        <v>9.7093276445949712</v>
      </c>
      <c r="W6296" s="1">
        <f t="shared" si="394"/>
        <v>2.176478789488276</v>
      </c>
      <c r="X6296" s="1">
        <f t="shared" si="395"/>
        <v>71.083638583638589</v>
      </c>
    </row>
    <row r="6297" spans="1:24" hidden="1" x14ac:dyDescent="0.3">
      <c r="A6297" s="18" t="str">
        <f t="shared" si="392"/>
        <v>OFF - Agricultural - Tillers_2002_25</v>
      </c>
      <c r="B6297" s="1" t="s">
        <v>40</v>
      </c>
      <c r="C6297" s="1">
        <v>2020</v>
      </c>
      <c r="D6297" s="1" t="s">
        <v>120</v>
      </c>
      <c r="E6297" s="1">
        <v>2002</v>
      </c>
      <c r="F6297" s="1">
        <v>25</v>
      </c>
      <c r="G6297" s="1" t="s">
        <v>12</v>
      </c>
      <c r="H6297" s="1">
        <v>1.33638756896111E-4</v>
      </c>
      <c r="I6297" s="1">
        <v>1.22920928593043E-4</v>
      </c>
      <c r="J6297" s="1">
        <v>1.470613E-4</v>
      </c>
      <c r="K6297" s="1">
        <v>5.3539729999999997E-3</v>
      </c>
      <c r="L6297" s="1">
        <v>1.073662E-4</v>
      </c>
      <c r="M6297" s="1">
        <v>9.2186769999999998E-3</v>
      </c>
      <c r="N6297" s="1">
        <v>4.6368161999999997E-6</v>
      </c>
      <c r="O6297" s="1">
        <v>3.5033722399999999E-6</v>
      </c>
      <c r="P6297" s="1">
        <v>2.6284949999999999E-7</v>
      </c>
      <c r="Q6297" s="1">
        <v>2.4167073180706202E-7</v>
      </c>
      <c r="R6297" s="1">
        <v>689.849999999999</v>
      </c>
      <c r="S6297" s="1">
        <v>1430.8</v>
      </c>
      <c r="T6297" s="1">
        <v>20.11</v>
      </c>
      <c r="U6297" s="1">
        <v>10015.5999999999</v>
      </c>
      <c r="V6297" s="1">
        <f t="shared" si="393"/>
        <v>4.0638480556209693</v>
      </c>
      <c r="W6297" s="1">
        <f t="shared" si="394"/>
        <v>3.5495983320622808</v>
      </c>
      <c r="X6297" s="1">
        <f t="shared" si="395"/>
        <v>71.148682247637993</v>
      </c>
    </row>
    <row r="6298" spans="1:24" hidden="1" x14ac:dyDescent="0.3">
      <c r="A6298" s="18" t="str">
        <f t="shared" si="392"/>
        <v>OFF - Agricultural - Tillers_2003_25</v>
      </c>
      <c r="B6298" s="1" t="s">
        <v>40</v>
      </c>
      <c r="C6298" s="1">
        <v>2020</v>
      </c>
      <c r="D6298" s="1" t="s">
        <v>120</v>
      </c>
      <c r="E6298" s="1">
        <v>2003</v>
      </c>
      <c r="F6298" s="1">
        <v>25</v>
      </c>
      <c r="G6298" s="1" t="s">
        <v>12</v>
      </c>
      <c r="H6298" s="1">
        <v>1.4646691002409001E-4</v>
      </c>
      <c r="I6298" s="1">
        <v>1.3472026384015801E-4</v>
      </c>
      <c r="J6298" s="1">
        <v>1.6117789999999999E-4</v>
      </c>
      <c r="K6298" s="1">
        <v>5.867911E-3</v>
      </c>
      <c r="L6298" s="1">
        <v>1.176725E-4</v>
      </c>
      <c r="M6298" s="1">
        <v>1.0103600000000001E-2</v>
      </c>
      <c r="N6298" s="1">
        <v>5.0819130000000001E-6</v>
      </c>
      <c r="O6298" s="1">
        <v>3.8396676000000001E-6</v>
      </c>
      <c r="P6298" s="1">
        <v>2.8808090000000001E-7</v>
      </c>
      <c r="Q6298" s="1">
        <v>2.6468699197916401E-7</v>
      </c>
      <c r="R6298" s="1">
        <v>755.55</v>
      </c>
      <c r="S6298" s="1">
        <v>1565.85</v>
      </c>
      <c r="T6298" s="1">
        <v>22.04</v>
      </c>
      <c r="U6298" s="1">
        <v>10960.95</v>
      </c>
      <c r="V6298" s="1">
        <f t="shared" si="393"/>
        <v>4.069802448370468</v>
      </c>
      <c r="W6298" s="1">
        <f t="shared" si="394"/>
        <v>3.5548017421794866</v>
      </c>
      <c r="X6298" s="1">
        <f t="shared" si="395"/>
        <v>71.045825771324857</v>
      </c>
    </row>
    <row r="6299" spans="1:24" hidden="1" x14ac:dyDescent="0.3">
      <c r="A6299" s="18" t="str">
        <f t="shared" si="392"/>
        <v>OFF - Agricultural - Tillers_2004_25</v>
      </c>
      <c r="B6299" s="1" t="s">
        <v>40</v>
      </c>
      <c r="C6299" s="1">
        <v>2020</v>
      </c>
      <c r="D6299" s="1" t="s">
        <v>120</v>
      </c>
      <c r="E6299" s="1">
        <v>2004</v>
      </c>
      <c r="F6299" s="1">
        <v>25</v>
      </c>
      <c r="G6299" s="1" t="s">
        <v>12</v>
      </c>
      <c r="H6299" s="1">
        <v>1.71778444784308E-4</v>
      </c>
      <c r="I6299" s="1">
        <v>1.58001813512607E-4</v>
      </c>
      <c r="J6299" s="1">
        <v>1.8903170000000001E-4</v>
      </c>
      <c r="K6299" s="1">
        <v>6.8819670000000001E-3</v>
      </c>
      <c r="L6299" s="1">
        <v>1.380079E-4</v>
      </c>
      <c r="M6299" s="1">
        <v>1.184964E-2</v>
      </c>
      <c r="N6299" s="1">
        <v>5.9601375E-6</v>
      </c>
      <c r="O6299" s="1">
        <v>4.5032149999999997E-6</v>
      </c>
      <c r="P6299" s="1">
        <v>3.3786529999999999E-7</v>
      </c>
      <c r="Q6299" s="1">
        <v>3.0944083120269403E-7</v>
      </c>
      <c r="R6299" s="1">
        <v>883.3</v>
      </c>
      <c r="S6299" s="1">
        <v>1839.6</v>
      </c>
      <c r="T6299" s="1">
        <v>25.85</v>
      </c>
      <c r="U6299" s="1">
        <v>12877.2</v>
      </c>
      <c r="V6299" s="1">
        <f t="shared" si="393"/>
        <v>4.0628354339842083</v>
      </c>
      <c r="W6299" s="1">
        <f t="shared" si="394"/>
        <v>3.5487148775353172</v>
      </c>
      <c r="X6299" s="1">
        <f t="shared" si="395"/>
        <v>71.164410058027073</v>
      </c>
    </row>
    <row r="6300" spans="1:24" hidden="1" x14ac:dyDescent="0.3">
      <c r="A6300" s="18" t="str">
        <f t="shared" si="392"/>
        <v>OFF - Agricultural - Tillers_2005_25</v>
      </c>
      <c r="B6300" s="1" t="s">
        <v>40</v>
      </c>
      <c r="C6300" s="1">
        <v>2020</v>
      </c>
      <c r="D6300" s="1" t="s">
        <v>120</v>
      </c>
      <c r="E6300" s="1">
        <v>2005</v>
      </c>
      <c r="F6300" s="1">
        <v>25</v>
      </c>
      <c r="G6300" s="1" t="s">
        <v>12</v>
      </c>
      <c r="H6300" s="1">
        <v>1.26236074875572E-4</v>
      </c>
      <c r="I6300" s="1">
        <v>1.16111941670551E-4</v>
      </c>
      <c r="J6300" s="1">
        <v>1.3891509999999999E-4</v>
      </c>
      <c r="K6300" s="1">
        <v>5.0574019999999999E-3</v>
      </c>
      <c r="L6300" s="1">
        <v>1.0141890000000001E-4</v>
      </c>
      <c r="M6300" s="1">
        <v>8.7080300000000003E-3</v>
      </c>
      <c r="N6300" s="1">
        <v>4.3799705999999996E-6</v>
      </c>
      <c r="O6300" s="1">
        <v>3.3093111199999999E-6</v>
      </c>
      <c r="P6300" s="1">
        <v>2.4828959999999999E-7</v>
      </c>
      <c r="Q6300" s="1">
        <v>2.27605239479667E-7</v>
      </c>
      <c r="R6300" s="1">
        <v>649.70000000000005</v>
      </c>
      <c r="S6300" s="1">
        <v>1350.5</v>
      </c>
      <c r="T6300" s="1">
        <v>19</v>
      </c>
      <c r="U6300" s="1">
        <v>9453.5</v>
      </c>
      <c r="V6300" s="1">
        <f t="shared" si="393"/>
        <v>4.0669877071542073</v>
      </c>
      <c r="W6300" s="1">
        <f t="shared" si="394"/>
        <v>3.5523427964318919</v>
      </c>
      <c r="X6300" s="1">
        <f t="shared" si="395"/>
        <v>71.078947368421055</v>
      </c>
    </row>
    <row r="6301" spans="1:24" hidden="1" x14ac:dyDescent="0.3">
      <c r="A6301" s="18" t="str">
        <f t="shared" si="392"/>
        <v>OFF - Agricultural - Tillers_2006_25</v>
      </c>
      <c r="B6301" s="1" t="s">
        <v>40</v>
      </c>
      <c r="C6301" s="1">
        <v>2020</v>
      </c>
      <c r="D6301" s="1" t="s">
        <v>120</v>
      </c>
      <c r="E6301" s="1">
        <v>2006</v>
      </c>
      <c r="F6301" s="1">
        <v>25</v>
      </c>
      <c r="G6301" s="1" t="s">
        <v>12</v>
      </c>
      <c r="H6301" s="1">
        <v>1.6235429678519199E-4</v>
      </c>
      <c r="I6301" s="1">
        <v>1.4933348218301899E-4</v>
      </c>
      <c r="J6301" s="1">
        <v>1.7866099999999999E-4</v>
      </c>
      <c r="K6301" s="1">
        <v>6.5044040000000001E-3</v>
      </c>
      <c r="L6301" s="1">
        <v>1.304364E-4</v>
      </c>
      <c r="M6301" s="1">
        <v>1.1199539999999999E-2</v>
      </c>
      <c r="N6301" s="1">
        <v>5.6331494999999999E-6</v>
      </c>
      <c r="O6301" s="1">
        <v>4.2561573999999996E-6</v>
      </c>
      <c r="P6301" s="1">
        <v>3.193292E-7</v>
      </c>
      <c r="Q6301" s="1">
        <v>2.9281797663395399E-7</v>
      </c>
      <c r="R6301" s="1">
        <v>835.85</v>
      </c>
      <c r="S6301" s="1">
        <v>1737.3999999999901</v>
      </c>
      <c r="T6301" s="1">
        <v>24.44</v>
      </c>
      <c r="U6301" s="1">
        <v>12161.8</v>
      </c>
      <c r="V6301" s="1">
        <f t="shared" si="393"/>
        <v>4.0658180134302739</v>
      </c>
      <c r="W6301" s="1">
        <f t="shared" si="394"/>
        <v>3.5513178757663866</v>
      </c>
      <c r="X6301" s="1">
        <f t="shared" si="395"/>
        <v>71.08837970540057</v>
      </c>
    </row>
    <row r="6302" spans="1:24" hidden="1" x14ac:dyDescent="0.3">
      <c r="A6302" s="18" t="str">
        <f t="shared" si="392"/>
        <v>OFF - Agricultural - Tillers_2007_25</v>
      </c>
      <c r="B6302" s="1" t="s">
        <v>40</v>
      </c>
      <c r="C6302" s="1">
        <v>2020</v>
      </c>
      <c r="D6302" s="1" t="s">
        <v>120</v>
      </c>
      <c r="E6302" s="1">
        <v>2007</v>
      </c>
      <c r="F6302" s="1">
        <v>25</v>
      </c>
      <c r="G6302" s="1" t="s">
        <v>12</v>
      </c>
      <c r="H6302" s="1">
        <v>3.0900785959058098E-4</v>
      </c>
      <c r="I6302" s="1">
        <v>2.8422542925141603E-4</v>
      </c>
      <c r="J6302" s="1">
        <v>3.4004430000000001E-4</v>
      </c>
      <c r="K6302" s="1">
        <v>1.237979E-2</v>
      </c>
      <c r="L6302" s="1">
        <v>2.4825880000000001E-4</v>
      </c>
      <c r="M6302" s="1">
        <v>2.1316000000000002E-2</v>
      </c>
      <c r="N6302" s="1">
        <v>1.0721538E-5</v>
      </c>
      <c r="O6302" s="1">
        <v>8.1007175999999997E-6</v>
      </c>
      <c r="P6302" s="1">
        <v>6.0777720000000001E-7</v>
      </c>
      <c r="Q6302" s="1">
        <v>5.57504968613118E-7</v>
      </c>
      <c r="R6302" s="1">
        <v>1591.4</v>
      </c>
      <c r="S6302" s="1">
        <v>3306.9</v>
      </c>
      <c r="T6302" s="1">
        <v>46.51</v>
      </c>
      <c r="U6302" s="1">
        <v>23148.3</v>
      </c>
      <c r="V6302" s="1">
        <f t="shared" si="393"/>
        <v>4.0656728498397081</v>
      </c>
      <c r="W6302" s="1">
        <f t="shared" si="394"/>
        <v>3.5511919730481241</v>
      </c>
      <c r="X6302" s="1">
        <f t="shared" si="395"/>
        <v>71.100838529348536</v>
      </c>
    </row>
    <row r="6303" spans="1:24" hidden="1" x14ac:dyDescent="0.3">
      <c r="A6303" s="18" t="str">
        <f t="shared" si="392"/>
        <v>OFF - Agricultural - Tillers_2008_25</v>
      </c>
      <c r="B6303" s="1" t="s">
        <v>40</v>
      </c>
      <c r="C6303" s="1">
        <v>2020</v>
      </c>
      <c r="D6303" s="1" t="s">
        <v>120</v>
      </c>
      <c r="E6303" s="1">
        <v>2008</v>
      </c>
      <c r="F6303" s="1">
        <v>25</v>
      </c>
      <c r="G6303" s="1" t="s">
        <v>12</v>
      </c>
      <c r="H6303" s="1">
        <v>2.1592146407024799E-4</v>
      </c>
      <c r="I6303" s="1">
        <v>1.9860456265181401E-4</v>
      </c>
      <c r="J6303" s="1">
        <v>2.3760839999999999E-4</v>
      </c>
      <c r="K6303" s="1">
        <v>1.2139820000000001E-2</v>
      </c>
      <c r="L6303" s="1">
        <v>1.6702479999999999E-4</v>
      </c>
      <c r="M6303" s="1">
        <v>2.0902810000000001E-2</v>
      </c>
      <c r="N6303" s="1">
        <v>1.0513701E-5</v>
      </c>
      <c r="O6303" s="1">
        <v>7.9436852000000004E-6</v>
      </c>
      <c r="P6303" s="1">
        <v>5.9599560000000002E-7</v>
      </c>
      <c r="Q6303" s="1">
        <v>5.4216079516505099E-7</v>
      </c>
      <c r="R6303" s="1">
        <v>1547.6</v>
      </c>
      <c r="S6303" s="1">
        <v>3241.2</v>
      </c>
      <c r="T6303" s="1">
        <v>45.61</v>
      </c>
      <c r="U6303" s="1">
        <v>22688.400000000001</v>
      </c>
      <c r="V6303" s="1">
        <f t="shared" si="393"/>
        <v>2.8985043200144722</v>
      </c>
      <c r="W6303" s="1">
        <f t="shared" si="394"/>
        <v>2.437618239407207</v>
      </c>
      <c r="X6303" s="1">
        <f t="shared" si="395"/>
        <v>71.063363297522471</v>
      </c>
    </row>
    <row r="6304" spans="1:24" hidden="1" x14ac:dyDescent="0.3">
      <c r="A6304" s="18" t="str">
        <f t="shared" si="392"/>
        <v>OFF - Agricultural - Tillers_2009_25</v>
      </c>
      <c r="B6304" s="1" t="s">
        <v>40</v>
      </c>
      <c r="C6304" s="1">
        <v>2020</v>
      </c>
      <c r="D6304" s="1" t="s">
        <v>120</v>
      </c>
      <c r="E6304" s="1">
        <v>2009</v>
      </c>
      <c r="F6304" s="1">
        <v>25</v>
      </c>
      <c r="G6304" s="1" t="s">
        <v>12</v>
      </c>
      <c r="H6304" s="1">
        <v>2.41194650498573E-4</v>
      </c>
      <c r="I6304" s="1">
        <v>2.21850839528588E-4</v>
      </c>
      <c r="J6304" s="1">
        <v>2.6541999999999999E-4</v>
      </c>
      <c r="K6304" s="1">
        <v>1.356076E-2</v>
      </c>
      <c r="L6304" s="1">
        <v>1.865747E-4</v>
      </c>
      <c r="M6304" s="1">
        <v>2.3349439999999999E-2</v>
      </c>
      <c r="N6304" s="1">
        <v>1.1744316000000001E-5</v>
      </c>
      <c r="O6304" s="1">
        <v>8.8734832000000007E-6</v>
      </c>
      <c r="P6304" s="1">
        <v>6.6575580000000001E-7</v>
      </c>
      <c r="Q6304" s="1">
        <v>6.0481617007799301E-7</v>
      </c>
      <c r="R6304" s="1">
        <v>1726.45</v>
      </c>
      <c r="S6304" s="1">
        <v>3620.8</v>
      </c>
      <c r="T6304" s="1">
        <v>50.95</v>
      </c>
      <c r="U6304" s="1">
        <v>25345.599999999999</v>
      </c>
      <c r="V6304" s="1">
        <f t="shared" si="393"/>
        <v>2.8983251177494793</v>
      </c>
      <c r="W6304" s="1">
        <f t="shared" si="394"/>
        <v>2.4374671761243953</v>
      </c>
      <c r="X6304" s="1">
        <f t="shared" si="395"/>
        <v>71.065750736015701</v>
      </c>
    </row>
    <row r="6305" spans="1:24" hidden="1" x14ac:dyDescent="0.3">
      <c r="A6305" s="18" t="str">
        <f t="shared" si="392"/>
        <v>OFF - Agricultural - Tillers_2010_25</v>
      </c>
      <c r="B6305" s="1" t="s">
        <v>40</v>
      </c>
      <c r="C6305" s="1">
        <v>2020</v>
      </c>
      <c r="D6305" s="1" t="s">
        <v>120</v>
      </c>
      <c r="E6305" s="1">
        <v>2010</v>
      </c>
      <c r="F6305" s="1">
        <v>25</v>
      </c>
      <c r="G6305" s="1" t="s">
        <v>12</v>
      </c>
      <c r="H6305" s="1">
        <v>2.6979678110281398E-4</v>
      </c>
      <c r="I6305" s="1">
        <v>2.4815907925836801E-4</v>
      </c>
      <c r="J6305" s="1">
        <v>2.968949E-4</v>
      </c>
      <c r="K6305" s="1">
        <v>1.5168859999999999E-2</v>
      </c>
      <c r="L6305" s="1">
        <v>2.0869970000000001E-4</v>
      </c>
      <c r="M6305" s="1">
        <v>2.6118329999999999E-2</v>
      </c>
      <c r="N6305" s="1">
        <v>1.3137011999999999E-5</v>
      </c>
      <c r="O6305" s="1">
        <v>9.9257424000000002E-6</v>
      </c>
      <c r="P6305" s="1">
        <v>7.447046E-7</v>
      </c>
      <c r="Q6305" s="1">
        <v>6.7642231283564103E-7</v>
      </c>
      <c r="R6305" s="1">
        <v>1930.85</v>
      </c>
      <c r="S6305" s="1">
        <v>4051.5</v>
      </c>
      <c r="T6305" s="1">
        <v>56.99</v>
      </c>
      <c r="U6305" s="1">
        <v>28360.5</v>
      </c>
      <c r="V6305" s="1">
        <f t="shared" si="393"/>
        <v>2.8973761878461004</v>
      </c>
      <c r="W6305" s="1">
        <f t="shared" si="394"/>
        <v>2.436669022941802</v>
      </c>
      <c r="X6305" s="1">
        <f t="shared" si="395"/>
        <v>71.091419547288993</v>
      </c>
    </row>
    <row r="6306" spans="1:24" hidden="1" x14ac:dyDescent="0.3">
      <c r="A6306" s="18" t="str">
        <f t="shared" si="392"/>
        <v>OFF - Agricultural - Tillers_2011_25</v>
      </c>
      <c r="B6306" s="1" t="s">
        <v>40</v>
      </c>
      <c r="C6306" s="1">
        <v>2020</v>
      </c>
      <c r="D6306" s="1" t="s">
        <v>120</v>
      </c>
      <c r="E6306" s="1">
        <v>2011</v>
      </c>
      <c r="F6306" s="1">
        <v>25</v>
      </c>
      <c r="G6306" s="1" t="s">
        <v>12</v>
      </c>
      <c r="H6306" s="1">
        <v>2.9566036827120802E-4</v>
      </c>
      <c r="I6306" s="1">
        <v>2.7194840673585701E-4</v>
      </c>
      <c r="J6306" s="1">
        <v>3.2535620000000002E-4</v>
      </c>
      <c r="K6306" s="1">
        <v>1.6622999999999999E-2</v>
      </c>
      <c r="L6306" s="1">
        <v>2.2870630000000001E-4</v>
      </c>
      <c r="M6306" s="1">
        <v>2.8622120000000001E-2</v>
      </c>
      <c r="N6306" s="1">
        <v>1.4396372999999999E-5</v>
      </c>
      <c r="O6306" s="1">
        <v>1.0877259599999999E-5</v>
      </c>
      <c r="P6306" s="1">
        <v>8.1609449999999996E-7</v>
      </c>
      <c r="Q6306" s="1">
        <v>7.4163504998992804E-7</v>
      </c>
      <c r="R6306" s="1">
        <v>2117</v>
      </c>
      <c r="S6306" s="1">
        <v>4442.05</v>
      </c>
      <c r="T6306" s="1">
        <v>62.45</v>
      </c>
      <c r="U6306" s="1">
        <v>31094.35</v>
      </c>
      <c r="V6306" s="1">
        <f t="shared" si="393"/>
        <v>2.8959671869712724</v>
      </c>
      <c r="W6306" s="1">
        <f t="shared" si="394"/>
        <v>2.4354838044589977</v>
      </c>
      <c r="X6306" s="1">
        <f t="shared" si="395"/>
        <v>71.129703763010411</v>
      </c>
    </row>
    <row r="6307" spans="1:24" hidden="1" x14ac:dyDescent="0.3">
      <c r="A6307" s="18" t="str">
        <f t="shared" si="392"/>
        <v>OFF - Agricultural - Tillers_2012_25</v>
      </c>
      <c r="B6307" s="1" t="s">
        <v>40</v>
      </c>
      <c r="C6307" s="1">
        <v>2020</v>
      </c>
      <c r="D6307" s="1" t="s">
        <v>120</v>
      </c>
      <c r="E6307" s="1">
        <v>2012</v>
      </c>
      <c r="F6307" s="1">
        <v>25</v>
      </c>
      <c r="G6307" s="1" t="s">
        <v>12</v>
      </c>
      <c r="H6307" s="1">
        <v>4.0052479056085699E-4</v>
      </c>
      <c r="I6307" s="1">
        <v>3.6840270235787698E-4</v>
      </c>
      <c r="J6307" s="1">
        <v>4.4075309999999998E-4</v>
      </c>
      <c r="K6307" s="1">
        <v>2.2518819999999998E-2</v>
      </c>
      <c r="L6307" s="1">
        <v>3.0982360000000002E-4</v>
      </c>
      <c r="M6307" s="1">
        <v>3.8773780000000001E-2</v>
      </c>
      <c r="N6307" s="1">
        <v>1.9502459999999999E-5</v>
      </c>
      <c r="O6307" s="1">
        <v>1.4735192000000001E-5</v>
      </c>
      <c r="P6307" s="1">
        <v>1.105546E-6</v>
      </c>
      <c r="Q6307" s="1">
        <v>1.00504336084842E-6</v>
      </c>
      <c r="R6307" s="1">
        <v>2868.9</v>
      </c>
      <c r="S6307" s="1">
        <v>6015.2</v>
      </c>
      <c r="T6307" s="1">
        <v>84.6</v>
      </c>
      <c r="U6307" s="1">
        <v>42106.400000000001</v>
      </c>
      <c r="V6307" s="1">
        <f t="shared" si="393"/>
        <v>2.8970987322627253</v>
      </c>
      <c r="W6307" s="1">
        <f t="shared" si="394"/>
        <v>2.4364358704218447</v>
      </c>
      <c r="X6307" s="1">
        <f t="shared" si="395"/>
        <v>71.101654846335705</v>
      </c>
    </row>
    <row r="6308" spans="1:24" hidden="1" x14ac:dyDescent="0.3">
      <c r="A6308" s="18" t="str">
        <f t="shared" si="392"/>
        <v>OFF - Agricultural - Tillers_2013_25</v>
      </c>
      <c r="B6308" s="1" t="s">
        <v>40</v>
      </c>
      <c r="C6308" s="1">
        <v>2020</v>
      </c>
      <c r="D6308" s="1" t="s">
        <v>120</v>
      </c>
      <c r="E6308" s="1">
        <v>2013</v>
      </c>
      <c r="F6308" s="1">
        <v>25</v>
      </c>
      <c r="G6308" s="1" t="s">
        <v>12</v>
      </c>
      <c r="H6308" s="1">
        <v>4.2939790392743202E-4</v>
      </c>
      <c r="I6308" s="1">
        <v>3.9496019203245198E-4</v>
      </c>
      <c r="J6308" s="1">
        <v>4.7252619999999998E-4</v>
      </c>
      <c r="K6308" s="1">
        <v>2.4142159999999999E-2</v>
      </c>
      <c r="L6308" s="1">
        <v>3.321582E-4</v>
      </c>
      <c r="M6308" s="1">
        <v>4.1568910000000001E-2</v>
      </c>
      <c r="N6308" s="1">
        <v>2.0908358999999999E-5</v>
      </c>
      <c r="O6308" s="1">
        <v>1.57974268E-5</v>
      </c>
      <c r="P6308" s="1">
        <v>1.185242E-6</v>
      </c>
      <c r="Q6308" s="1">
        <v>1.0779281847267399E-6</v>
      </c>
      <c r="R6308" s="1">
        <v>3076.95</v>
      </c>
      <c r="S6308" s="1">
        <v>6449.55</v>
      </c>
      <c r="T6308" s="1">
        <v>90.7</v>
      </c>
      <c r="U6308" s="1">
        <v>45146.85</v>
      </c>
      <c r="V6308" s="1">
        <f t="shared" si="393"/>
        <v>2.896773054566335</v>
      </c>
      <c r="W6308" s="1">
        <f t="shared" si="394"/>
        <v>2.4361617778791174</v>
      </c>
      <c r="X6308" s="1">
        <f t="shared" si="395"/>
        <v>71.108599779492835</v>
      </c>
    </row>
    <row r="6309" spans="1:24" hidden="1" x14ac:dyDescent="0.3">
      <c r="A6309" s="18" t="str">
        <f t="shared" si="392"/>
        <v>OFF - Agricultural - Tillers_2014_25</v>
      </c>
      <c r="B6309" s="1" t="s">
        <v>40</v>
      </c>
      <c r="C6309" s="1">
        <v>2020</v>
      </c>
      <c r="D6309" s="1" t="s">
        <v>120</v>
      </c>
      <c r="E6309" s="1">
        <v>2014</v>
      </c>
      <c r="F6309" s="1">
        <v>25</v>
      </c>
      <c r="G6309" s="1" t="s">
        <v>12</v>
      </c>
      <c r="H6309" s="1">
        <v>4.4090249436815602E-4</v>
      </c>
      <c r="I6309" s="1">
        <v>4.0554211431983002E-4</v>
      </c>
      <c r="J6309" s="1">
        <v>4.8518630000000002E-4</v>
      </c>
      <c r="K6309" s="1">
        <v>2.4854000000000001E-2</v>
      </c>
      <c r="L6309" s="1">
        <v>3.4110029999999999E-4</v>
      </c>
      <c r="M6309" s="1">
        <v>4.2794579999999999E-2</v>
      </c>
      <c r="N6309" s="1">
        <v>2.147103E-5</v>
      </c>
      <c r="O6309" s="1">
        <v>1.6222555999999999E-5</v>
      </c>
      <c r="P6309" s="1">
        <v>1.2201899999999999E-6</v>
      </c>
      <c r="Q6309" s="1">
        <v>1.1086165316228699E-6</v>
      </c>
      <c r="R6309" s="1">
        <v>3164.55</v>
      </c>
      <c r="S6309" s="1">
        <v>6639.35</v>
      </c>
      <c r="T6309" s="1">
        <v>93.37</v>
      </c>
      <c r="U6309" s="1">
        <v>46475.45</v>
      </c>
      <c r="V6309" s="1">
        <f t="shared" si="393"/>
        <v>2.8893553564618339</v>
      </c>
      <c r="W6309" s="1">
        <f t="shared" si="394"/>
        <v>2.4302284376770755</v>
      </c>
      <c r="X6309" s="1">
        <f t="shared" si="395"/>
        <v>71.1079575880904</v>
      </c>
    </row>
    <row r="6310" spans="1:24" hidden="1" x14ac:dyDescent="0.3">
      <c r="A6310" s="18" t="str">
        <f t="shared" si="392"/>
        <v>OFF - Agricultural - Tillers_2015_25</v>
      </c>
      <c r="B6310" s="1" t="s">
        <v>40</v>
      </c>
      <c r="C6310" s="1">
        <v>2020</v>
      </c>
      <c r="D6310" s="1" t="s">
        <v>120</v>
      </c>
      <c r="E6310" s="1">
        <v>2015</v>
      </c>
      <c r="F6310" s="1">
        <v>25</v>
      </c>
      <c r="G6310" s="1" t="s">
        <v>12</v>
      </c>
      <c r="H6310" s="1">
        <v>4.2934492507081201E-4</v>
      </c>
      <c r="I6310" s="1">
        <v>3.9491146208013301E-4</v>
      </c>
      <c r="J6310" s="1">
        <v>4.724679E-4</v>
      </c>
      <c r="K6310" s="1">
        <v>2.58041E-2</v>
      </c>
      <c r="L6310" s="1">
        <v>3.3321339999999998E-4</v>
      </c>
      <c r="M6310" s="1">
        <v>4.4430499999999998E-2</v>
      </c>
      <c r="N6310" s="1">
        <v>2.0969577E-5</v>
      </c>
      <c r="O6310" s="1">
        <v>1.5843680400000001E-5</v>
      </c>
      <c r="P6310" s="1">
        <v>1.266834E-6</v>
      </c>
      <c r="Q6310" s="1">
        <v>1.1495343274843801E-6</v>
      </c>
      <c r="R6310" s="1">
        <v>3281.35</v>
      </c>
      <c r="S6310" s="1">
        <v>6894.85</v>
      </c>
      <c r="T6310" s="1">
        <v>96.94</v>
      </c>
      <c r="U6310" s="1">
        <v>48263.95</v>
      </c>
      <c r="V6310" s="1">
        <f t="shared" si="393"/>
        <v>2.7093522804975065</v>
      </c>
      <c r="W6310" s="1">
        <f t="shared" si="394"/>
        <v>2.2860630087235574</v>
      </c>
      <c r="X6310" s="1">
        <f t="shared" si="395"/>
        <v>71.12492263255622</v>
      </c>
    </row>
    <row r="6311" spans="1:24" hidden="1" x14ac:dyDescent="0.3">
      <c r="A6311" s="18" t="str">
        <f t="shared" si="392"/>
        <v>OFF - Agricultural - Tillers_2016_25</v>
      </c>
      <c r="B6311" s="1" t="s">
        <v>40</v>
      </c>
      <c r="C6311" s="1">
        <v>2020</v>
      </c>
      <c r="D6311" s="1" t="s">
        <v>120</v>
      </c>
      <c r="E6311" s="1">
        <v>2016</v>
      </c>
      <c r="F6311" s="1">
        <v>25</v>
      </c>
      <c r="G6311" s="1" t="s">
        <v>12</v>
      </c>
      <c r="H6311" s="1">
        <v>4.1505889922112898E-4</v>
      </c>
      <c r="I6311" s="1">
        <v>3.8177117550359401E-4</v>
      </c>
      <c r="J6311" s="1">
        <v>4.5674700000000002E-4</v>
      </c>
      <c r="K6311" s="1">
        <v>2.6713250000000001E-2</v>
      </c>
      <c r="L6311" s="1">
        <v>3.2328970000000001E-4</v>
      </c>
      <c r="M6311" s="1">
        <v>4.5995910000000001E-2</v>
      </c>
      <c r="N6311" s="1">
        <v>2.0339568E-5</v>
      </c>
      <c r="O6311" s="1">
        <v>1.5367673600000001E-5</v>
      </c>
      <c r="P6311" s="1">
        <v>1.311468E-6</v>
      </c>
      <c r="Q6311" s="1">
        <v>1.1891734422252199E-6</v>
      </c>
      <c r="R6311" s="1">
        <v>3394.5</v>
      </c>
      <c r="S6311" s="1">
        <v>7135.75</v>
      </c>
      <c r="T6311" s="1">
        <v>100.36</v>
      </c>
      <c r="U6311" s="1">
        <v>49950.25</v>
      </c>
      <c r="V6311" s="1">
        <f t="shared" si="393"/>
        <v>2.530778111718833</v>
      </c>
      <c r="W6311" s="1">
        <f t="shared" si="394"/>
        <v>2.1431018081050639</v>
      </c>
      <c r="X6311" s="1">
        <f t="shared" si="395"/>
        <v>71.101534475886808</v>
      </c>
    </row>
    <row r="6312" spans="1:24" hidden="1" x14ac:dyDescent="0.3">
      <c r="A6312" s="18" t="str">
        <f t="shared" si="392"/>
        <v>OFF - Agricultural - Tillers_2017_25</v>
      </c>
      <c r="B6312" s="1" t="s">
        <v>40</v>
      </c>
      <c r="C6312" s="1">
        <v>2020</v>
      </c>
      <c r="D6312" s="1" t="s">
        <v>120</v>
      </c>
      <c r="E6312" s="1">
        <v>2017</v>
      </c>
      <c r="F6312" s="1">
        <v>25</v>
      </c>
      <c r="G6312" s="1" t="s">
        <v>12</v>
      </c>
      <c r="H6312" s="1">
        <v>3.8793635994362202E-4</v>
      </c>
      <c r="I6312" s="1">
        <v>3.56823863876144E-4</v>
      </c>
      <c r="J6312" s="1">
        <v>4.2690030000000002E-4</v>
      </c>
      <c r="K6312" s="1">
        <v>2.6871920000000001E-2</v>
      </c>
      <c r="L6312" s="1">
        <v>3.0341770000000002E-4</v>
      </c>
      <c r="M6312" s="1">
        <v>4.6269110000000002E-2</v>
      </c>
      <c r="N6312" s="1">
        <v>1.9083419999999999E-5</v>
      </c>
      <c r="O6312" s="1">
        <v>1.4418584000000001E-5</v>
      </c>
      <c r="P6312" s="1">
        <v>1.3192579999999999E-6</v>
      </c>
      <c r="Q6312" s="1">
        <v>1.1942881667079099E-6</v>
      </c>
      <c r="R6312" s="1">
        <v>3409.1</v>
      </c>
      <c r="S6312" s="1">
        <v>7179.55</v>
      </c>
      <c r="T6312" s="1">
        <v>100.95</v>
      </c>
      <c r="U6312" s="1">
        <v>50256.85</v>
      </c>
      <c r="V6312" s="1">
        <f t="shared" si="393"/>
        <v>2.3509707616840374</v>
      </c>
      <c r="W6312" s="1">
        <f t="shared" si="394"/>
        <v>1.9990987528934419</v>
      </c>
      <c r="X6312" s="1">
        <f t="shared" si="395"/>
        <v>71.11986131748391</v>
      </c>
    </row>
    <row r="6313" spans="1:24" hidden="1" x14ac:dyDescent="0.3">
      <c r="A6313" s="18" t="str">
        <f t="shared" si="392"/>
        <v>OFF - Agricultural - Tillers_2018_25</v>
      </c>
      <c r="B6313" s="1" t="s">
        <v>40</v>
      </c>
      <c r="C6313" s="1">
        <v>2020</v>
      </c>
      <c r="D6313" s="1" t="s">
        <v>120</v>
      </c>
      <c r="E6313" s="1">
        <v>2018</v>
      </c>
      <c r="F6313" s="1">
        <v>25</v>
      </c>
      <c r="G6313" s="1" t="s">
        <v>12</v>
      </c>
      <c r="H6313" s="1">
        <v>3.4424225241017401E-4</v>
      </c>
      <c r="I6313" s="1">
        <v>3.16634023766878E-4</v>
      </c>
      <c r="J6313" s="1">
        <v>3.7881759999999998E-4</v>
      </c>
      <c r="K6313" s="1">
        <v>2.5814110000000001E-2</v>
      </c>
      <c r="L6313" s="1">
        <v>2.7053929999999997E-4</v>
      </c>
      <c r="M6313" s="1">
        <v>4.4447729999999998E-2</v>
      </c>
      <c r="N6313" s="1">
        <v>1.7009451E-5</v>
      </c>
      <c r="O6313" s="1">
        <v>1.28515852E-5</v>
      </c>
      <c r="P6313" s="1">
        <v>1.267325E-6</v>
      </c>
      <c r="Q6313" s="1">
        <v>1.14569828412237E-6</v>
      </c>
      <c r="R6313" s="1">
        <v>3270.4</v>
      </c>
      <c r="S6313" s="1">
        <v>6894.85</v>
      </c>
      <c r="T6313" s="1">
        <v>96.98</v>
      </c>
      <c r="U6313" s="1">
        <v>48263.95</v>
      </c>
      <c r="V6313" s="1">
        <f t="shared" si="393"/>
        <v>2.1723175869780613</v>
      </c>
      <c r="W6313" s="1">
        <f t="shared" si="394"/>
        <v>1.8560774750834304</v>
      </c>
      <c r="X6313" s="1">
        <f t="shared" si="395"/>
        <v>71.095586718911122</v>
      </c>
    </row>
    <row r="6314" spans="1:24" hidden="1" x14ac:dyDescent="0.3">
      <c r="A6314" s="18" t="str">
        <f t="shared" si="392"/>
        <v>OFF - Agricultural - Tillers_2019_25</v>
      </c>
      <c r="B6314" s="1" t="s">
        <v>40</v>
      </c>
      <c r="C6314" s="1">
        <v>2020</v>
      </c>
      <c r="D6314" s="1" t="s">
        <v>120</v>
      </c>
      <c r="E6314" s="1">
        <v>2019</v>
      </c>
      <c r="F6314" s="1">
        <v>25</v>
      </c>
      <c r="G6314" s="1" t="s">
        <v>12</v>
      </c>
      <c r="H6314" s="1">
        <v>2.9873032489760901E-4</v>
      </c>
      <c r="I6314" s="1">
        <v>2.7477215284081997E-4</v>
      </c>
      <c r="J6314" s="1">
        <v>3.2873450000000002E-4</v>
      </c>
      <c r="K6314" s="1">
        <v>2.4417310000000001E-2</v>
      </c>
      <c r="L6314" s="1">
        <v>2.3609879999999999E-4</v>
      </c>
      <c r="M6314" s="1">
        <v>4.2042679999999999E-2</v>
      </c>
      <c r="N6314" s="1">
        <v>1.4837904E-5</v>
      </c>
      <c r="O6314" s="1">
        <v>1.12108608E-5</v>
      </c>
      <c r="P6314" s="1">
        <v>1.198751E-6</v>
      </c>
      <c r="Q6314" s="1">
        <v>1.08176422808875E-6</v>
      </c>
      <c r="R6314" s="1">
        <v>3087.9</v>
      </c>
      <c r="S6314" s="1">
        <v>6522.55</v>
      </c>
      <c r="T6314" s="1">
        <v>91.73</v>
      </c>
      <c r="U6314" s="1">
        <v>45657.85</v>
      </c>
      <c r="V6314" s="1">
        <f t="shared" si="393"/>
        <v>1.99271807525893</v>
      </c>
      <c r="W6314" s="1">
        <f t="shared" si="394"/>
        <v>1.7122490086522661</v>
      </c>
      <c r="X6314" s="1">
        <f t="shared" si="395"/>
        <v>71.105963152730837</v>
      </c>
    </row>
    <row r="6315" spans="1:24" hidden="1" x14ac:dyDescent="0.3">
      <c r="A6315" s="18" t="str">
        <f t="shared" si="392"/>
        <v>OFF - Agricultural - Tillers_2020_25</v>
      </c>
      <c r="B6315" s="1" t="s">
        <v>40</v>
      </c>
      <c r="C6315" s="1">
        <v>2020</v>
      </c>
      <c r="D6315" s="1" t="s">
        <v>120</v>
      </c>
      <c r="E6315" s="1">
        <v>2020</v>
      </c>
      <c r="F6315" s="1">
        <v>25</v>
      </c>
      <c r="G6315" s="1" t="s">
        <v>12</v>
      </c>
      <c r="H6315" s="1">
        <v>2.4758237394348901E-4</v>
      </c>
      <c r="I6315" s="1">
        <v>2.2772626755322099E-4</v>
      </c>
      <c r="J6315" s="1">
        <v>2.7244930000000001E-4</v>
      </c>
      <c r="K6315" s="1">
        <v>2.2238009999999999E-2</v>
      </c>
      <c r="L6315" s="1">
        <v>1.9699210000000001E-4</v>
      </c>
      <c r="M6315" s="1">
        <v>3.8290270000000001E-2</v>
      </c>
      <c r="N6315" s="1">
        <v>1.2374073E-5</v>
      </c>
      <c r="O6315" s="1">
        <v>9.3492996000000007E-6</v>
      </c>
      <c r="P6315" s="1">
        <v>1.091759E-6</v>
      </c>
      <c r="Q6315" s="1">
        <v>9.8458446291766303E-7</v>
      </c>
      <c r="R6315" s="1">
        <v>2810.5</v>
      </c>
      <c r="S6315" s="1">
        <v>5942.2</v>
      </c>
      <c r="T6315" s="1">
        <v>83.55</v>
      </c>
      <c r="U6315" s="1">
        <v>41595.4</v>
      </c>
      <c r="V6315" s="1">
        <f t="shared" si="393"/>
        <v>1.8128272623853916</v>
      </c>
      <c r="W6315" s="1">
        <f t="shared" si="394"/>
        <v>1.5681662602716215</v>
      </c>
      <c r="X6315" s="1">
        <f t="shared" si="395"/>
        <v>71.121484141232798</v>
      </c>
    </row>
    <row r="6316" spans="1:24" hidden="1" x14ac:dyDescent="0.3">
      <c r="A6316" s="18" t="str">
        <f t="shared" si="392"/>
        <v>OFF - AirGrSupp - A/C Tug  Narrow Body_1989_175</v>
      </c>
      <c r="B6316" s="1" t="s">
        <v>40</v>
      </c>
      <c r="C6316" s="1">
        <v>2020</v>
      </c>
      <c r="D6316" s="1" t="s">
        <v>121</v>
      </c>
      <c r="E6316" s="1">
        <v>1989</v>
      </c>
      <c r="F6316" s="1">
        <v>175</v>
      </c>
      <c r="G6316" s="1" t="s">
        <v>12</v>
      </c>
      <c r="H6316" s="1">
        <v>2.31221085403189E-7</v>
      </c>
      <c r="I6316" s="1">
        <v>2.1267715435385301E-7</v>
      </c>
      <c r="J6316" s="1">
        <v>2.544447E-7</v>
      </c>
      <c r="K6316" s="1">
        <v>3.7215779999999999E-6</v>
      </c>
      <c r="L6316" s="1">
        <v>1.6109900000000001E-6</v>
      </c>
      <c r="M6316" s="1">
        <v>7.9570280000000005E-5</v>
      </c>
      <c r="N6316" s="1">
        <v>5.7043412999999998E-9</v>
      </c>
      <c r="O6316" s="1">
        <v>4.3099467599999996E-9</v>
      </c>
      <c r="P6316" s="1">
        <v>7.9044750000000003E-10</v>
      </c>
      <c r="Q6316" s="1">
        <v>1.2786811206722801E-9</v>
      </c>
      <c r="R6316" s="1">
        <v>3.65</v>
      </c>
      <c r="S6316" s="1">
        <v>0</v>
      </c>
      <c r="T6316" s="1">
        <v>0</v>
      </c>
      <c r="U6316" s="1">
        <v>0</v>
      </c>
      <c r="V6316" s="1">
        <f t="shared" si="393"/>
        <v>0</v>
      </c>
      <c r="W6316" s="1">
        <f t="shared" si="394"/>
        <v>0</v>
      </c>
      <c r="X6316" s="1" t="e">
        <f t="shared" si="395"/>
        <v>#DIV/0!</v>
      </c>
    </row>
    <row r="6317" spans="1:24" hidden="1" x14ac:dyDescent="0.3">
      <c r="A6317" s="18" t="str">
        <f t="shared" si="392"/>
        <v>OFF - AirGrSupp - A/C Tug  Narrow Body_1990_175</v>
      </c>
      <c r="B6317" s="1" t="s">
        <v>40</v>
      </c>
      <c r="C6317" s="1">
        <v>2020</v>
      </c>
      <c r="D6317" s="1" t="s">
        <v>121</v>
      </c>
      <c r="E6317" s="1">
        <v>1990</v>
      </c>
      <c r="F6317" s="1">
        <v>175</v>
      </c>
      <c r="G6317" s="1" t="s">
        <v>12</v>
      </c>
      <c r="H6317" s="1">
        <v>7.3758472754964096E-7</v>
      </c>
      <c r="I6317" s="1">
        <v>6.7843043240015996E-7</v>
      </c>
      <c r="J6317" s="1">
        <v>8.1166700000000004E-7</v>
      </c>
      <c r="K6317" s="1">
        <v>1.183338E-5</v>
      </c>
      <c r="L6317" s="1">
        <v>5.1696819999999997E-6</v>
      </c>
      <c r="M6317" s="1">
        <v>2.5683249999999998E-4</v>
      </c>
      <c r="N6317" s="1">
        <v>1.8412154999999999E-8</v>
      </c>
      <c r="O6317" s="1">
        <v>1.3911406E-8</v>
      </c>
      <c r="P6317" s="1">
        <v>2.551362E-9</v>
      </c>
      <c r="Q6317" s="1">
        <v>3.8360433620168698E-9</v>
      </c>
      <c r="R6317" s="1">
        <v>10.95</v>
      </c>
      <c r="S6317" s="1">
        <v>0</v>
      </c>
      <c r="T6317" s="1">
        <v>0</v>
      </c>
      <c r="U6317" s="1">
        <v>0</v>
      </c>
      <c r="V6317" s="1">
        <f t="shared" si="393"/>
        <v>0</v>
      </c>
      <c r="W6317" s="1">
        <f t="shared" si="394"/>
        <v>0</v>
      </c>
      <c r="X6317" s="1" t="e">
        <f t="shared" si="395"/>
        <v>#DIV/0!</v>
      </c>
    </row>
    <row r="6318" spans="1:24" hidden="1" x14ac:dyDescent="0.3">
      <c r="A6318" s="18" t="str">
        <f t="shared" si="392"/>
        <v>OFF - AirGrSupp - A/C Tug  Narrow Body_1991_175</v>
      </c>
      <c r="B6318" s="1" t="s">
        <v>40</v>
      </c>
      <c r="C6318" s="1">
        <v>2020</v>
      </c>
      <c r="D6318" s="1" t="s">
        <v>121</v>
      </c>
      <c r="E6318" s="1">
        <v>1991</v>
      </c>
      <c r="F6318" s="1">
        <v>175</v>
      </c>
      <c r="G6318" s="1" t="s">
        <v>12</v>
      </c>
      <c r="H6318" s="1">
        <v>2.04988009330821E-6</v>
      </c>
      <c r="I6318" s="1">
        <v>1.88547970982489E-6</v>
      </c>
      <c r="J6318" s="1">
        <v>2.255768E-6</v>
      </c>
      <c r="K6318" s="1">
        <v>3.2778160000000001E-5</v>
      </c>
      <c r="L6318" s="1">
        <v>1.445483E-5</v>
      </c>
      <c r="M6318" s="1">
        <v>7.2234070000000005E-4</v>
      </c>
      <c r="N6318" s="1">
        <v>5.1784127999999997E-8</v>
      </c>
      <c r="O6318" s="1">
        <v>3.91257856E-8</v>
      </c>
      <c r="P6318" s="1">
        <v>7.175699E-9</v>
      </c>
      <c r="Q6318" s="1">
        <v>1.02294489653783E-8</v>
      </c>
      <c r="R6318" s="1">
        <v>29.2</v>
      </c>
      <c r="S6318" s="1">
        <v>3.65</v>
      </c>
      <c r="T6318" s="1">
        <v>0</v>
      </c>
      <c r="U6318" s="1">
        <v>474.5</v>
      </c>
      <c r="V6318" s="1">
        <f t="shared" si="393"/>
        <v>1.3157526310252063</v>
      </c>
      <c r="W6318" s="1">
        <f t="shared" si="394"/>
        <v>10.087077842533999</v>
      </c>
      <c r="X6318" s="1" t="e">
        <f t="shared" si="395"/>
        <v>#DIV/0!</v>
      </c>
    </row>
    <row r="6319" spans="1:24" hidden="1" x14ac:dyDescent="0.3">
      <c r="A6319" s="18" t="str">
        <f t="shared" si="392"/>
        <v>OFF - AirGrSupp - A/C Tug  Narrow Body_1992_175</v>
      </c>
      <c r="B6319" s="1" t="s">
        <v>40</v>
      </c>
      <c r="C6319" s="1">
        <v>2020</v>
      </c>
      <c r="D6319" s="1" t="s">
        <v>121</v>
      </c>
      <c r="E6319" s="1">
        <v>1992</v>
      </c>
      <c r="F6319" s="1">
        <v>175</v>
      </c>
      <c r="G6319" s="1" t="s">
        <v>12</v>
      </c>
      <c r="H6319" s="1">
        <v>2.8915569150129999E-6</v>
      </c>
      <c r="I6319" s="1">
        <v>2.65965405042896E-6</v>
      </c>
      <c r="J6319" s="1">
        <v>3.1819820000000001E-6</v>
      </c>
      <c r="K6319" s="1">
        <v>4.6079389999999997E-5</v>
      </c>
      <c r="L6319" s="1">
        <v>2.051617E-5</v>
      </c>
      <c r="M6319" s="1">
        <v>1.0312959999999999E-3</v>
      </c>
      <c r="N6319" s="1">
        <v>7.3932902999999997E-8</v>
      </c>
      <c r="O6319" s="1">
        <v>5.5860415599999999E-8</v>
      </c>
      <c r="P6319" s="1">
        <v>1.024484E-8</v>
      </c>
      <c r="Q6319" s="1">
        <v>1.53441734480674E-8</v>
      </c>
      <c r="R6319" s="1">
        <v>43.8</v>
      </c>
      <c r="S6319" s="1">
        <v>3.65</v>
      </c>
      <c r="T6319" s="1">
        <v>0.01</v>
      </c>
      <c r="U6319" s="1">
        <v>474.5</v>
      </c>
      <c r="V6319" s="1">
        <f t="shared" si="393"/>
        <v>1.8559981294064176</v>
      </c>
      <c r="W6319" s="1">
        <f t="shared" si="394"/>
        <v>14.316889497881386</v>
      </c>
      <c r="X6319" s="1">
        <f t="shared" si="395"/>
        <v>365</v>
      </c>
    </row>
    <row r="6320" spans="1:24" hidden="1" x14ac:dyDescent="0.3">
      <c r="A6320" s="18" t="str">
        <f t="shared" si="392"/>
        <v>OFF - AirGrSupp - A/C Tug  Narrow Body_1993_175</v>
      </c>
      <c r="B6320" s="1" t="s">
        <v>40</v>
      </c>
      <c r="C6320" s="1">
        <v>2020</v>
      </c>
      <c r="D6320" s="1" t="s">
        <v>121</v>
      </c>
      <c r="E6320" s="1">
        <v>1993</v>
      </c>
      <c r="F6320" s="1">
        <v>175</v>
      </c>
      <c r="G6320" s="1" t="s">
        <v>12</v>
      </c>
      <c r="H6320" s="1">
        <v>3.5512291003863001E-6</v>
      </c>
      <c r="I6320" s="1">
        <v>3.2664205265353099E-6</v>
      </c>
      <c r="J6320" s="1">
        <v>3.9079110000000004E-6</v>
      </c>
      <c r="K6320" s="1">
        <v>5.6393759999999999E-5</v>
      </c>
      <c r="L6320" s="1">
        <v>2.5355490000000001E-5</v>
      </c>
      <c r="M6320" s="1">
        <v>1.28213E-3</v>
      </c>
      <c r="N6320" s="1">
        <v>9.1915020000000006E-8</v>
      </c>
      <c r="O6320" s="1">
        <v>6.9446903999999996E-8</v>
      </c>
      <c r="P6320" s="1">
        <v>1.273662E-8</v>
      </c>
      <c r="Q6320" s="1">
        <v>1.7901535689411998E-8</v>
      </c>
      <c r="R6320" s="1">
        <v>51.1</v>
      </c>
      <c r="S6320" s="1">
        <v>3.65</v>
      </c>
      <c r="T6320" s="1">
        <v>0.01</v>
      </c>
      <c r="U6320" s="1">
        <v>474.5</v>
      </c>
      <c r="V6320" s="1">
        <f t="shared" si="393"/>
        <v>2.2794206585350754</v>
      </c>
      <c r="W6320" s="1">
        <f t="shared" si="394"/>
        <v>17.69393354094046</v>
      </c>
      <c r="X6320" s="1">
        <f t="shared" si="395"/>
        <v>365</v>
      </c>
    </row>
    <row r="6321" spans="1:24" hidden="1" x14ac:dyDescent="0.3">
      <c r="A6321" s="18" t="str">
        <f t="shared" si="392"/>
        <v>OFF - AirGrSupp - A/C Tug  Narrow Body_1994_175</v>
      </c>
      <c r="B6321" s="1" t="s">
        <v>40</v>
      </c>
      <c r="C6321" s="1">
        <v>2020</v>
      </c>
      <c r="D6321" s="1" t="s">
        <v>121</v>
      </c>
      <c r="E6321" s="1">
        <v>1994</v>
      </c>
      <c r="F6321" s="1">
        <v>175</v>
      </c>
      <c r="G6321" s="1" t="s">
        <v>12</v>
      </c>
      <c r="H6321" s="1">
        <v>5.0080740504471403E-6</v>
      </c>
      <c r="I6321" s="1">
        <v>4.6064265116012703E-6</v>
      </c>
      <c r="J6321" s="1">
        <v>5.5110799999999999E-6</v>
      </c>
      <c r="K6321" s="1">
        <v>7.9242290000000005E-5</v>
      </c>
      <c r="L6321" s="1">
        <v>3.5986779999999998E-5</v>
      </c>
      <c r="M6321" s="1">
        <v>1.8305909999999999E-3</v>
      </c>
      <c r="N6321" s="1">
        <v>1.3123385999999999E-7</v>
      </c>
      <c r="O6321" s="1">
        <v>9.9154471999999994E-8</v>
      </c>
      <c r="P6321" s="1">
        <v>1.818501E-8</v>
      </c>
      <c r="Q6321" s="1">
        <v>2.5573622413445801E-8</v>
      </c>
      <c r="R6321" s="1">
        <v>73</v>
      </c>
      <c r="S6321" s="1">
        <v>7.3</v>
      </c>
      <c r="T6321" s="1">
        <v>0.01</v>
      </c>
      <c r="U6321" s="1">
        <v>949</v>
      </c>
      <c r="V6321" s="1">
        <f t="shared" si="393"/>
        <v>1.6072614758677328</v>
      </c>
      <c r="W6321" s="1">
        <f t="shared" si="394"/>
        <v>12.556406791437384</v>
      </c>
      <c r="X6321" s="1">
        <f t="shared" si="395"/>
        <v>730</v>
      </c>
    </row>
    <row r="6322" spans="1:24" hidden="1" x14ac:dyDescent="0.3">
      <c r="A6322" s="18" t="str">
        <f t="shared" si="392"/>
        <v>OFF - AirGrSupp - A/C Tug  Narrow Body_1995_175</v>
      </c>
      <c r="B6322" s="1" t="s">
        <v>40</v>
      </c>
      <c r="C6322" s="1">
        <v>2020</v>
      </c>
      <c r="D6322" s="1" t="s">
        <v>121</v>
      </c>
      <c r="E6322" s="1">
        <v>1995</v>
      </c>
      <c r="F6322" s="1">
        <v>175</v>
      </c>
      <c r="G6322" s="1" t="s">
        <v>12</v>
      </c>
      <c r="H6322" s="1">
        <v>6.1216923427831901E-6</v>
      </c>
      <c r="I6322" s="1">
        <v>5.6307326168919798E-6</v>
      </c>
      <c r="J6322" s="1">
        <v>6.7365489999999997E-6</v>
      </c>
      <c r="K6322" s="1">
        <v>9.6504239999999999E-5</v>
      </c>
      <c r="L6322" s="1">
        <v>4.4276610000000003E-5</v>
      </c>
      <c r="M6322" s="1">
        <v>2.2658270000000002E-3</v>
      </c>
      <c r="N6322" s="1">
        <v>1.6243569E-7</v>
      </c>
      <c r="O6322" s="1">
        <v>1.2272918800000001E-7</v>
      </c>
      <c r="P6322" s="1">
        <v>2.2508620000000001E-8</v>
      </c>
      <c r="Q6322" s="1">
        <v>3.1967028016807198E-8</v>
      </c>
      <c r="R6322" s="1">
        <v>91.25</v>
      </c>
      <c r="S6322" s="1">
        <v>10.95</v>
      </c>
      <c r="T6322" s="1">
        <v>0.01</v>
      </c>
      <c r="U6322" s="1">
        <v>1423.5</v>
      </c>
      <c r="V6322" s="1">
        <f t="shared" si="393"/>
        <v>1.3097730012986333</v>
      </c>
      <c r="W6322" s="1">
        <f t="shared" si="394"/>
        <v>10.299247418187539</v>
      </c>
      <c r="X6322" s="1">
        <f t="shared" si="395"/>
        <v>1095</v>
      </c>
    </row>
    <row r="6323" spans="1:24" hidden="1" x14ac:dyDescent="0.3">
      <c r="A6323" s="18" t="str">
        <f t="shared" si="392"/>
        <v>OFF - AirGrSupp - A/C Tug  Narrow Body_1996_175</v>
      </c>
      <c r="B6323" s="1" t="s">
        <v>40</v>
      </c>
      <c r="C6323" s="1">
        <v>2020</v>
      </c>
      <c r="D6323" s="1" t="s">
        <v>121</v>
      </c>
      <c r="E6323" s="1">
        <v>1996</v>
      </c>
      <c r="F6323" s="1">
        <v>175</v>
      </c>
      <c r="G6323" s="1" t="s">
        <v>12</v>
      </c>
      <c r="H6323" s="1">
        <v>7.5465446062889398E-6</v>
      </c>
      <c r="I6323" s="1">
        <v>6.94131172886457E-6</v>
      </c>
      <c r="J6323" s="1">
        <v>8.3045119999999993E-6</v>
      </c>
      <c r="K6323" s="1">
        <v>1.185125E-4</v>
      </c>
      <c r="L6323" s="1">
        <v>5.494583E-5</v>
      </c>
      <c r="M6323" s="1">
        <v>2.8288290000000002E-3</v>
      </c>
      <c r="N6323" s="1">
        <v>2.0279691E-7</v>
      </c>
      <c r="O6323" s="1">
        <v>1.5322433200000001E-7</v>
      </c>
      <c r="P6323" s="1">
        <v>2.8101459999999999E-8</v>
      </c>
      <c r="Q6323" s="1">
        <v>4.0917795861513201E-8</v>
      </c>
      <c r="R6323" s="1">
        <v>116.8</v>
      </c>
      <c r="S6323" s="1">
        <v>10.95</v>
      </c>
      <c r="T6323" s="1">
        <v>0.02</v>
      </c>
      <c r="U6323" s="1">
        <v>1423.5</v>
      </c>
      <c r="V6323" s="1">
        <f t="shared" si="393"/>
        <v>1.6146287374381936</v>
      </c>
      <c r="W6323" s="1">
        <f t="shared" si="394"/>
        <v>12.781030385290821</v>
      </c>
      <c r="X6323" s="1">
        <f t="shared" si="395"/>
        <v>547.5</v>
      </c>
    </row>
    <row r="6324" spans="1:24" hidden="1" x14ac:dyDescent="0.3">
      <c r="A6324" s="18" t="str">
        <f t="shared" si="392"/>
        <v>OFF - AirGrSupp - A/C Tug  Narrow Body_1997_175</v>
      </c>
      <c r="B6324" s="1" t="s">
        <v>40</v>
      </c>
      <c r="C6324" s="1">
        <v>2020</v>
      </c>
      <c r="D6324" s="1" t="s">
        <v>121</v>
      </c>
      <c r="E6324" s="1">
        <v>1997</v>
      </c>
      <c r="F6324" s="1">
        <v>175</v>
      </c>
      <c r="G6324" s="1" t="s">
        <v>12</v>
      </c>
      <c r="H6324" s="1">
        <v>8.7366969000553408E-6</v>
      </c>
      <c r="I6324" s="1">
        <v>8.0360138086709008E-6</v>
      </c>
      <c r="J6324" s="1">
        <v>9.6142020000000007E-6</v>
      </c>
      <c r="K6324" s="1">
        <v>1.3666439999999999E-4</v>
      </c>
      <c r="L6324" s="1">
        <v>6.4043110000000004E-5</v>
      </c>
      <c r="M6324" s="1">
        <v>3.317263E-3</v>
      </c>
      <c r="N6324" s="1">
        <v>2.37812399999999E-7</v>
      </c>
      <c r="O6324" s="1">
        <v>1.7968048E-7</v>
      </c>
      <c r="P6324" s="1">
        <v>3.2953539999999997E-8</v>
      </c>
      <c r="Q6324" s="1">
        <v>4.7311201464874697E-8</v>
      </c>
      <c r="R6324" s="1">
        <v>135.05000000000001</v>
      </c>
      <c r="S6324" s="1">
        <v>14.6</v>
      </c>
      <c r="T6324" s="1">
        <v>0.02</v>
      </c>
      <c r="U6324" s="1">
        <v>1898</v>
      </c>
      <c r="V6324" s="1">
        <f t="shared" si="393"/>
        <v>1.4019517495491385</v>
      </c>
      <c r="W6324" s="1">
        <f t="shared" si="394"/>
        <v>11.172871556565655</v>
      </c>
      <c r="X6324" s="1">
        <f t="shared" si="395"/>
        <v>730</v>
      </c>
    </row>
    <row r="6325" spans="1:24" hidden="1" x14ac:dyDescent="0.3">
      <c r="A6325" s="18" t="str">
        <f t="shared" si="392"/>
        <v>OFF - AirGrSupp - A/C Tug  Narrow Body_1998_175</v>
      </c>
      <c r="B6325" s="1" t="s">
        <v>40</v>
      </c>
      <c r="C6325" s="1">
        <v>2020</v>
      </c>
      <c r="D6325" s="1" t="s">
        <v>121</v>
      </c>
      <c r="E6325" s="1">
        <v>1998</v>
      </c>
      <c r="F6325" s="1">
        <v>175</v>
      </c>
      <c r="G6325" s="1" t="s">
        <v>12</v>
      </c>
      <c r="H6325" s="1">
        <v>1.12396234593648E-5</v>
      </c>
      <c r="I6325" s="1">
        <v>1.03382056579237E-5</v>
      </c>
      <c r="J6325" s="1">
        <v>1.236852E-5</v>
      </c>
      <c r="K6325" s="1">
        <v>1.872198E-4</v>
      </c>
      <c r="L6325" s="1">
        <v>7.9463239999999998E-5</v>
      </c>
      <c r="M6325" s="1">
        <v>3.6749370000000001E-3</v>
      </c>
      <c r="N6325" s="1">
        <v>2.6345384999999998E-7</v>
      </c>
      <c r="O6325" s="1">
        <v>1.9905402E-7</v>
      </c>
      <c r="P6325" s="1">
        <v>3.6506649999999998E-8</v>
      </c>
      <c r="Q6325" s="1">
        <v>5.3704607068236101E-8</v>
      </c>
      <c r="R6325" s="1">
        <v>153.29999999999899</v>
      </c>
      <c r="S6325" s="1">
        <v>14.6</v>
      </c>
      <c r="T6325" s="1">
        <v>0.02</v>
      </c>
      <c r="U6325" s="1">
        <v>1898</v>
      </c>
      <c r="V6325" s="1">
        <f t="shared" si="393"/>
        <v>1.8035889253557771</v>
      </c>
      <c r="W6325" s="1">
        <f t="shared" si="394"/>
        <v>13.863045907491847</v>
      </c>
      <c r="X6325" s="1">
        <f t="shared" si="395"/>
        <v>730</v>
      </c>
    </row>
    <row r="6326" spans="1:24" hidden="1" x14ac:dyDescent="0.3">
      <c r="A6326" s="18" t="str">
        <f t="shared" si="392"/>
        <v>OFF - AirGrSupp - A/C Tug  Narrow Body_1999_175</v>
      </c>
      <c r="B6326" s="1" t="s">
        <v>40</v>
      </c>
      <c r="C6326" s="1">
        <v>2020</v>
      </c>
      <c r="D6326" s="1" t="s">
        <v>121</v>
      </c>
      <c r="E6326" s="1">
        <v>1999</v>
      </c>
      <c r="F6326" s="1">
        <v>175</v>
      </c>
      <c r="G6326" s="1" t="s">
        <v>12</v>
      </c>
      <c r="H6326" s="1">
        <v>1.2658947928962801E-5</v>
      </c>
      <c r="I6326" s="1">
        <v>1.164370030506E-5</v>
      </c>
      <c r="J6326" s="1">
        <v>1.39304E-5</v>
      </c>
      <c r="K6326" s="1">
        <v>2.0998269999999999E-4</v>
      </c>
      <c r="L6326" s="1">
        <v>9.0129109999999998E-5</v>
      </c>
      <c r="M6326" s="1">
        <v>4.1938849999999996E-3</v>
      </c>
      <c r="N6326" s="1">
        <v>3.0065688E-7</v>
      </c>
      <c r="O6326" s="1">
        <v>2.27162976E-7</v>
      </c>
      <c r="P6326" s="1">
        <v>4.1661860000000001E-8</v>
      </c>
      <c r="Q6326" s="1">
        <v>6.0098012671597605E-8</v>
      </c>
      <c r="R6326" s="1">
        <v>171.54999999999899</v>
      </c>
      <c r="S6326" s="1">
        <v>18.25</v>
      </c>
      <c r="T6326" s="1">
        <v>0.02</v>
      </c>
      <c r="U6326" s="1">
        <v>2372.5</v>
      </c>
      <c r="V6326" s="1">
        <f t="shared" si="393"/>
        <v>1.6250749590590423</v>
      </c>
      <c r="W6326" s="1">
        <f t="shared" si="394"/>
        <v>12.579038957197138</v>
      </c>
      <c r="X6326" s="1">
        <f t="shared" si="395"/>
        <v>912.5</v>
      </c>
    </row>
    <row r="6327" spans="1:24" hidden="1" x14ac:dyDescent="0.3">
      <c r="A6327" s="18" t="str">
        <f t="shared" si="392"/>
        <v>OFF - AirGrSupp - A/C Tug  Narrow Body_2000_175</v>
      </c>
      <c r="B6327" s="1" t="s">
        <v>40</v>
      </c>
      <c r="C6327" s="1">
        <v>2020</v>
      </c>
      <c r="D6327" s="1" t="s">
        <v>121</v>
      </c>
      <c r="E6327" s="1">
        <v>2000</v>
      </c>
      <c r="F6327" s="1">
        <v>175</v>
      </c>
      <c r="G6327" s="1" t="s">
        <v>12</v>
      </c>
      <c r="H6327" s="1">
        <v>1.51813140028661E-5</v>
      </c>
      <c r="I6327" s="1">
        <v>1.39637726198362E-5</v>
      </c>
      <c r="J6327" s="1">
        <v>1.670611E-5</v>
      </c>
      <c r="K6327" s="1">
        <v>2.5074050000000001E-4</v>
      </c>
      <c r="L6327" s="1">
        <v>1.088654E-4</v>
      </c>
      <c r="M6327" s="1">
        <v>5.0971289999999997E-3</v>
      </c>
      <c r="N6327" s="1">
        <v>3.6540980999999999E-7</v>
      </c>
      <c r="O6327" s="1">
        <v>2.7608741200000001E-7</v>
      </c>
      <c r="P6327" s="1">
        <v>5.0634640000000001E-8</v>
      </c>
      <c r="Q6327" s="1">
        <v>7.4163504998992804E-8</v>
      </c>
      <c r="R6327" s="1">
        <v>211.7</v>
      </c>
      <c r="S6327" s="1">
        <v>21.9</v>
      </c>
      <c r="T6327" s="1">
        <v>0.03</v>
      </c>
      <c r="U6327" s="1">
        <v>2847</v>
      </c>
      <c r="V6327" s="1">
        <f t="shared" si="393"/>
        <v>1.6240668504545155</v>
      </c>
      <c r="W6327" s="1">
        <f t="shared" si="394"/>
        <v>12.661670460768716</v>
      </c>
      <c r="X6327" s="1">
        <f t="shared" si="395"/>
        <v>730</v>
      </c>
    </row>
    <row r="6328" spans="1:24" hidden="1" x14ac:dyDescent="0.3">
      <c r="A6328" s="18" t="str">
        <f t="shared" si="392"/>
        <v>OFF - AirGrSupp - A/C Tug  Narrow Body_2001_175</v>
      </c>
      <c r="B6328" s="1" t="s">
        <v>40</v>
      </c>
      <c r="C6328" s="1">
        <v>2020</v>
      </c>
      <c r="D6328" s="1" t="s">
        <v>121</v>
      </c>
      <c r="E6328" s="1">
        <v>2001</v>
      </c>
      <c r="F6328" s="1">
        <v>175</v>
      </c>
      <c r="G6328" s="1" t="s">
        <v>12</v>
      </c>
      <c r="H6328" s="1">
        <v>1.3919626621739099E-5</v>
      </c>
      <c r="I6328" s="1">
        <v>1.2803272566675601E-5</v>
      </c>
      <c r="J6328" s="1">
        <v>1.5317700000000001E-5</v>
      </c>
      <c r="K6328" s="1">
        <v>2.6543090000000002E-4</v>
      </c>
      <c r="L6328" s="1">
        <v>9.3643710000000007E-5</v>
      </c>
      <c r="M6328" s="1">
        <v>5.4936170000000001E-3</v>
      </c>
      <c r="N6328" s="1">
        <v>3.9383379000000001E-7</v>
      </c>
      <c r="O6328" s="1">
        <v>2.9756330800000001E-7</v>
      </c>
      <c r="P6328" s="1">
        <v>5.4573330000000001E-8</v>
      </c>
      <c r="Q6328" s="1">
        <v>7.9278229481681896E-8</v>
      </c>
      <c r="R6328" s="1">
        <v>226.3</v>
      </c>
      <c r="S6328" s="1">
        <v>21.9</v>
      </c>
      <c r="T6328" s="1">
        <v>0.03</v>
      </c>
      <c r="U6328" s="1">
        <v>2847</v>
      </c>
      <c r="V6328" s="1">
        <f t="shared" si="393"/>
        <v>1.4890940377626585</v>
      </c>
      <c r="W6328" s="1">
        <f t="shared" si="394"/>
        <v>10.891300603716076</v>
      </c>
      <c r="X6328" s="1">
        <f t="shared" si="395"/>
        <v>730</v>
      </c>
    </row>
    <row r="6329" spans="1:24" hidden="1" x14ac:dyDescent="0.3">
      <c r="A6329" s="18" t="str">
        <f t="shared" si="392"/>
        <v>OFF - AirGrSupp - A/C Tug  Narrow Body_2002_175</v>
      </c>
      <c r="B6329" s="1" t="s">
        <v>40</v>
      </c>
      <c r="C6329" s="1">
        <v>2020</v>
      </c>
      <c r="D6329" s="1" t="s">
        <v>121</v>
      </c>
      <c r="E6329" s="1">
        <v>2002</v>
      </c>
      <c r="F6329" s="1">
        <v>175</v>
      </c>
      <c r="G6329" s="1" t="s">
        <v>12</v>
      </c>
      <c r="H6329" s="1">
        <v>1.30686117085999E-5</v>
      </c>
      <c r="I6329" s="1">
        <v>1.20205090495702E-5</v>
      </c>
      <c r="J6329" s="1">
        <v>1.4381209999999999E-5</v>
      </c>
      <c r="K6329" s="1">
        <v>2.9442450000000001E-4</v>
      </c>
      <c r="L6329" s="1">
        <v>7.9347260000000002E-5</v>
      </c>
      <c r="M6329" s="1">
        <v>6.2062519999999998E-3</v>
      </c>
      <c r="N6329" s="1">
        <v>4.4492211000000002E-7</v>
      </c>
      <c r="O6329" s="1">
        <v>3.3616337200000002E-7</v>
      </c>
      <c r="P6329" s="1">
        <v>6.1652620000000001E-8</v>
      </c>
      <c r="Q6329" s="1">
        <v>8.9507678447060198E-8</v>
      </c>
      <c r="R6329" s="1">
        <v>255.49999999999901</v>
      </c>
      <c r="S6329" s="1">
        <v>25.55</v>
      </c>
      <c r="T6329" s="1">
        <v>0.04</v>
      </c>
      <c r="U6329" s="1">
        <v>3321.5</v>
      </c>
      <c r="V6329" s="1">
        <f t="shared" si="393"/>
        <v>1.1983321293189</v>
      </c>
      <c r="W6329" s="1">
        <f t="shared" si="394"/>
        <v>7.9101783992101549</v>
      </c>
      <c r="X6329" s="1">
        <f t="shared" si="395"/>
        <v>638.75</v>
      </c>
    </row>
    <row r="6330" spans="1:24" hidden="1" x14ac:dyDescent="0.3">
      <c r="A6330" s="18" t="str">
        <f t="shared" si="392"/>
        <v>OFF - AirGrSupp - A/C Tug  Narrow Body_2003_175</v>
      </c>
      <c r="B6330" s="1" t="s">
        <v>40</v>
      </c>
      <c r="C6330" s="1">
        <v>2020</v>
      </c>
      <c r="D6330" s="1" t="s">
        <v>121</v>
      </c>
      <c r="E6330" s="1">
        <v>2003</v>
      </c>
      <c r="F6330" s="1">
        <v>175</v>
      </c>
      <c r="G6330" s="1" t="s">
        <v>12</v>
      </c>
      <c r="H6330" s="1">
        <v>1.21034241788958E-5</v>
      </c>
      <c r="I6330" s="1">
        <v>1.11327295597484E-5</v>
      </c>
      <c r="J6330" s="1">
        <v>1.331908E-5</v>
      </c>
      <c r="K6330" s="1">
        <v>3.379484E-4</v>
      </c>
      <c r="L6330" s="1">
        <v>6.1969750000000001E-5</v>
      </c>
      <c r="M6330" s="1">
        <v>7.2577630000000004E-3</v>
      </c>
      <c r="N6330" s="1">
        <v>5.2030430999999998E-7</v>
      </c>
      <c r="O6330" s="1">
        <v>3.9311881199999999E-7</v>
      </c>
      <c r="P6330" s="1">
        <v>7.2098279999999998E-8</v>
      </c>
      <c r="Q6330" s="1">
        <v>1.03573170774455E-7</v>
      </c>
      <c r="R6330" s="1">
        <v>295.64999999999998</v>
      </c>
      <c r="S6330" s="1">
        <v>29.2</v>
      </c>
      <c r="T6330" s="1">
        <v>0.04</v>
      </c>
      <c r="U6330" s="1">
        <v>3796</v>
      </c>
      <c r="V6330" s="1">
        <f t="shared" si="393"/>
        <v>0.9711002279952563</v>
      </c>
      <c r="W6330" s="1">
        <f t="shared" si="394"/>
        <v>5.405578032847596</v>
      </c>
      <c r="X6330" s="1">
        <f t="shared" si="395"/>
        <v>730</v>
      </c>
    </row>
    <row r="6331" spans="1:24" hidden="1" x14ac:dyDescent="0.3">
      <c r="A6331" s="18" t="str">
        <f t="shared" si="392"/>
        <v>OFF - AirGrSupp - A/C Tug  Narrow Body_2004_175</v>
      </c>
      <c r="B6331" s="1" t="s">
        <v>40</v>
      </c>
      <c r="C6331" s="1">
        <v>2020</v>
      </c>
      <c r="D6331" s="1" t="s">
        <v>121</v>
      </c>
      <c r="E6331" s="1">
        <v>2004</v>
      </c>
      <c r="F6331" s="1">
        <v>175</v>
      </c>
      <c r="G6331" s="1" t="s">
        <v>12</v>
      </c>
      <c r="H6331" s="1">
        <v>2.0362946060617601E-5</v>
      </c>
      <c r="I6331" s="1">
        <v>1.8729837786556E-5</v>
      </c>
      <c r="J6331" s="1">
        <v>2.2408179999999999E-5</v>
      </c>
      <c r="K6331" s="1">
        <v>4.9359570000000001E-4</v>
      </c>
      <c r="L6331" s="1">
        <v>8.3329309999999996E-5</v>
      </c>
      <c r="M6331" s="1">
        <v>1.0803750000000001E-2</v>
      </c>
      <c r="N6331" s="1">
        <v>7.7451345000000004E-7</v>
      </c>
      <c r="O6331" s="1">
        <v>5.8518794000000001E-7</v>
      </c>
      <c r="P6331" s="1">
        <v>1.073239E-7</v>
      </c>
      <c r="Q6331" s="1">
        <v>1.5472041560134701E-7</v>
      </c>
      <c r="R6331" s="1">
        <v>441.65</v>
      </c>
      <c r="S6331" s="1">
        <v>47.45</v>
      </c>
      <c r="T6331" s="1">
        <v>0.06</v>
      </c>
      <c r="U6331" s="1">
        <v>6168.5</v>
      </c>
      <c r="V6331" s="1">
        <f t="shared" si="393"/>
        <v>1.0054096463099989</v>
      </c>
      <c r="W6331" s="1">
        <f t="shared" si="394"/>
        <v>4.4730815637117987</v>
      </c>
      <c r="X6331" s="1">
        <f t="shared" si="395"/>
        <v>790.83333333333337</v>
      </c>
    </row>
    <row r="6332" spans="1:24" hidden="1" x14ac:dyDescent="0.3">
      <c r="A6332" s="18" t="str">
        <f t="shared" si="392"/>
        <v>OFF - AirGrSupp - A/C Tug  Narrow Body_2005_175</v>
      </c>
      <c r="B6332" s="1" t="s">
        <v>40</v>
      </c>
      <c r="C6332" s="1">
        <v>2020</v>
      </c>
      <c r="D6332" s="1" t="s">
        <v>121</v>
      </c>
      <c r="E6332" s="1">
        <v>2005</v>
      </c>
      <c r="F6332" s="1">
        <v>175</v>
      </c>
      <c r="G6332" s="1" t="s">
        <v>12</v>
      </c>
      <c r="H6332" s="1">
        <v>3.3261007652400502E-5</v>
      </c>
      <c r="I6332" s="1">
        <v>3.0593474838677997E-5</v>
      </c>
      <c r="J6332" s="1">
        <v>3.660171E-5</v>
      </c>
      <c r="K6332" s="1">
        <v>8.3432570000000004E-4</v>
      </c>
      <c r="L6332" s="1">
        <v>1.382089E-4</v>
      </c>
      <c r="M6332" s="1">
        <v>1.861869E-2</v>
      </c>
      <c r="N6332" s="1">
        <v>1.3347612E-6</v>
      </c>
      <c r="O6332" s="1">
        <v>1.00848624E-6</v>
      </c>
      <c r="P6332" s="1">
        <v>1.8495719999999999E-7</v>
      </c>
      <c r="Q6332" s="1">
        <v>2.6596567309983598E-7</v>
      </c>
      <c r="R6332" s="1">
        <v>759.2</v>
      </c>
      <c r="S6332" s="1">
        <v>80.3</v>
      </c>
      <c r="T6332" s="1">
        <v>0.11</v>
      </c>
      <c r="U6332" s="1">
        <v>10439</v>
      </c>
      <c r="V6332" s="1">
        <f t="shared" si="393"/>
        <v>0.97041725584694549</v>
      </c>
      <c r="W6332" s="1">
        <f t="shared" si="394"/>
        <v>4.383951224202308</v>
      </c>
      <c r="X6332" s="1">
        <f t="shared" si="395"/>
        <v>730</v>
      </c>
    </row>
    <row r="6333" spans="1:24" hidden="1" x14ac:dyDescent="0.3">
      <c r="A6333" s="18" t="str">
        <f t="shared" si="392"/>
        <v>OFF - AirGrSupp - A/C Tug  Narrow Body_2006_175</v>
      </c>
      <c r="B6333" s="1" t="s">
        <v>40</v>
      </c>
      <c r="C6333" s="1">
        <v>2020</v>
      </c>
      <c r="D6333" s="1" t="s">
        <v>121</v>
      </c>
      <c r="E6333" s="1">
        <v>2006</v>
      </c>
      <c r="F6333" s="1">
        <v>175</v>
      </c>
      <c r="G6333" s="1" t="s">
        <v>12</v>
      </c>
      <c r="H6333" s="1">
        <v>3.6141912454938401E-5</v>
      </c>
      <c r="I6333" s="1">
        <v>3.3243331076052302E-5</v>
      </c>
      <c r="J6333" s="1">
        <v>3.9771970000000003E-5</v>
      </c>
      <c r="K6333" s="1">
        <v>9.4066210000000002E-4</v>
      </c>
      <c r="L6333" s="1">
        <v>1.5272540000000001E-4</v>
      </c>
      <c r="M6333" s="1">
        <v>2.1410350000000002E-2</v>
      </c>
      <c r="N6333" s="1">
        <v>1.5348933E-6</v>
      </c>
      <c r="O6333" s="1">
        <v>1.15969716E-6</v>
      </c>
      <c r="P6333" s="1">
        <v>2.126894E-7</v>
      </c>
      <c r="Q6333" s="1">
        <v>3.0560478784067701E-7</v>
      </c>
      <c r="R6333" s="1">
        <v>872.35</v>
      </c>
      <c r="S6333" s="1">
        <v>91.25</v>
      </c>
      <c r="T6333" s="1">
        <v>0.12</v>
      </c>
      <c r="U6333" s="1">
        <v>11862.5</v>
      </c>
      <c r="V6333" s="1">
        <f t="shared" si="393"/>
        <v>0.92793362027576698</v>
      </c>
      <c r="W6333" s="1">
        <f t="shared" si="394"/>
        <v>4.263081608935261</v>
      </c>
      <c r="X6333" s="1">
        <f t="shared" si="395"/>
        <v>760.41666666666674</v>
      </c>
    </row>
    <row r="6334" spans="1:24" hidden="1" x14ac:dyDescent="0.3">
      <c r="A6334" s="18" t="str">
        <f t="shared" si="392"/>
        <v>OFF - AirGrSupp - A/C Tug  Narrow Body_2007_175</v>
      </c>
      <c r="B6334" s="1" t="s">
        <v>40</v>
      </c>
      <c r="C6334" s="1">
        <v>2020</v>
      </c>
      <c r="D6334" s="1" t="s">
        <v>121</v>
      </c>
      <c r="E6334" s="1">
        <v>2007</v>
      </c>
      <c r="F6334" s="1">
        <v>175</v>
      </c>
      <c r="G6334" s="1" t="s">
        <v>12</v>
      </c>
      <c r="H6334" s="1">
        <v>1.68715394492561E-5</v>
      </c>
      <c r="I6334" s="1">
        <v>1.5518441985425801E-5</v>
      </c>
      <c r="J6334" s="1">
        <v>1.8566099999999998E-5</v>
      </c>
      <c r="K6334" s="1">
        <v>1.066783E-3</v>
      </c>
      <c r="L6334" s="1">
        <v>8.9364249999999997E-5</v>
      </c>
      <c r="M6334" s="1">
        <v>2.4775100000000001E-2</v>
      </c>
      <c r="N6334" s="1">
        <v>1.7761103999999899E-6</v>
      </c>
      <c r="O6334" s="1">
        <v>1.34195008E-6</v>
      </c>
      <c r="P6334" s="1">
        <v>2.4611469999999997E-7</v>
      </c>
      <c r="Q6334" s="1">
        <v>3.5163730818487899E-7</v>
      </c>
      <c r="R6334" s="1">
        <v>1003.75</v>
      </c>
      <c r="S6334" s="1">
        <v>105.85</v>
      </c>
      <c r="T6334" s="1">
        <v>0.14000000000000001</v>
      </c>
      <c r="U6334" s="1">
        <v>13760.4999999999</v>
      </c>
      <c r="V6334" s="1">
        <f t="shared" si="393"/>
        <v>0.37342423760619869</v>
      </c>
      <c r="W6334" s="1">
        <f t="shared" si="394"/>
        <v>2.1503947984494851</v>
      </c>
      <c r="X6334" s="1">
        <f t="shared" si="395"/>
        <v>756.07142857142844</v>
      </c>
    </row>
    <row r="6335" spans="1:24" hidden="1" x14ac:dyDescent="0.3">
      <c r="A6335" s="18" t="str">
        <f t="shared" si="392"/>
        <v>OFF - AirGrSupp - A/C Tug  Narrow Body_2008_175</v>
      </c>
      <c r="B6335" s="1" t="s">
        <v>40</v>
      </c>
      <c r="C6335" s="1">
        <v>2020</v>
      </c>
      <c r="D6335" s="1" t="s">
        <v>121</v>
      </c>
      <c r="E6335" s="1">
        <v>2008</v>
      </c>
      <c r="F6335" s="1">
        <v>175</v>
      </c>
      <c r="G6335" s="1" t="s">
        <v>12</v>
      </c>
      <c r="H6335" s="1">
        <v>1.7205615213564698E-5</v>
      </c>
      <c r="I6335" s="1">
        <v>1.58257248734368E-5</v>
      </c>
      <c r="J6335" s="1">
        <v>1.893373E-5</v>
      </c>
      <c r="K6335" s="1">
        <v>1.1208500000000001E-3</v>
      </c>
      <c r="L6335" s="1">
        <v>9.4284059999999998E-5</v>
      </c>
      <c r="M6335" s="1">
        <v>2.657151E-2</v>
      </c>
      <c r="N6335" s="1">
        <v>1.9048940999999999E-6</v>
      </c>
      <c r="O6335" s="1">
        <v>1.43925332E-6</v>
      </c>
      <c r="P6335" s="1">
        <v>2.6396009999999998E-7</v>
      </c>
      <c r="Q6335" s="1">
        <v>3.7593224947765301E-7</v>
      </c>
      <c r="R6335" s="1">
        <v>1073.0999999999999</v>
      </c>
      <c r="S6335" s="1">
        <v>113.15</v>
      </c>
      <c r="T6335" s="1">
        <v>0.15</v>
      </c>
      <c r="U6335" s="1">
        <v>14709.4999999999</v>
      </c>
      <c r="V6335" s="1">
        <f t="shared" si="393"/>
        <v>0.35624953113201968</v>
      </c>
      <c r="W6335" s="1">
        <f t="shared" si="394"/>
        <v>2.1224084480705954</v>
      </c>
      <c r="X6335" s="1">
        <f t="shared" si="395"/>
        <v>754.33333333333337</v>
      </c>
    </row>
    <row r="6336" spans="1:24" hidden="1" x14ac:dyDescent="0.3">
      <c r="A6336" s="18" t="str">
        <f t="shared" si="392"/>
        <v>OFF - AirGrSupp - A/C Tug  Narrow Body_2009_175</v>
      </c>
      <c r="B6336" s="1" t="s">
        <v>40</v>
      </c>
      <c r="C6336" s="1">
        <v>2020</v>
      </c>
      <c r="D6336" s="1" t="s">
        <v>121</v>
      </c>
      <c r="E6336" s="1">
        <v>2009</v>
      </c>
      <c r="F6336" s="1">
        <v>175</v>
      </c>
      <c r="G6336" s="1" t="s">
        <v>12</v>
      </c>
      <c r="H6336" s="1">
        <v>1.6936740700756699E-5</v>
      </c>
      <c r="I6336" s="1">
        <v>1.5578414096556001E-5</v>
      </c>
      <c r="J6336" s="1">
        <v>1.863785E-5</v>
      </c>
      <c r="K6336" s="1">
        <v>1.139298E-3</v>
      </c>
      <c r="L6336" s="1">
        <v>9.6249700000000001E-5</v>
      </c>
      <c r="M6336" s="1">
        <v>2.75818E-2</v>
      </c>
      <c r="N6336" s="1">
        <v>1.9773206999999998E-6</v>
      </c>
      <c r="O6336" s="1">
        <v>1.4939756399999999E-6</v>
      </c>
      <c r="P6336" s="1">
        <v>2.7399630000000002E-7</v>
      </c>
      <c r="Q6336" s="1">
        <v>3.89997741805048E-7</v>
      </c>
      <c r="R6336" s="1">
        <v>1113.25</v>
      </c>
      <c r="S6336" s="1">
        <v>116.8</v>
      </c>
      <c r="T6336" s="1">
        <v>0.16</v>
      </c>
      <c r="U6336" s="1">
        <v>15184</v>
      </c>
      <c r="V6336" s="1">
        <f t="shared" si="393"/>
        <v>0.3397235466778003</v>
      </c>
      <c r="W6336" s="1">
        <f t="shared" si="394"/>
        <v>2.0989485353263944</v>
      </c>
      <c r="X6336" s="1">
        <f t="shared" si="395"/>
        <v>730</v>
      </c>
    </row>
    <row r="6337" spans="1:24" hidden="1" x14ac:dyDescent="0.3">
      <c r="A6337" s="18" t="str">
        <f t="shared" si="392"/>
        <v>OFF - AirGrSupp - A/C Tug  Narrow Body_2010_175</v>
      </c>
      <c r="B6337" s="1" t="s">
        <v>40</v>
      </c>
      <c r="C6337" s="1">
        <v>2020</v>
      </c>
      <c r="D6337" s="1" t="s">
        <v>121</v>
      </c>
      <c r="E6337" s="1">
        <v>2010</v>
      </c>
      <c r="F6337" s="1">
        <v>175</v>
      </c>
      <c r="G6337" s="1" t="s">
        <v>12</v>
      </c>
      <c r="H6337" s="1">
        <v>1.6874174761163499E-5</v>
      </c>
      <c r="I6337" s="1">
        <v>1.55208659453181E-5</v>
      </c>
      <c r="J6337" s="1">
        <v>1.8569000000000001E-5</v>
      </c>
      <c r="K6337" s="1">
        <v>1.17505E-3</v>
      </c>
      <c r="L6337" s="1">
        <v>9.9715420000000006E-5</v>
      </c>
      <c r="M6337" s="1">
        <v>2.906388E-2</v>
      </c>
      <c r="N6337" s="1">
        <v>2.0835711E-6</v>
      </c>
      <c r="O6337" s="1">
        <v>1.5742537199999999E-6</v>
      </c>
      <c r="P6337" s="1">
        <v>2.8871930000000001E-7</v>
      </c>
      <c r="Q6337" s="1">
        <v>4.10456639735805E-7</v>
      </c>
      <c r="R6337" s="1">
        <v>1171.6500000000001</v>
      </c>
      <c r="S6337" s="1">
        <v>124.1</v>
      </c>
      <c r="T6337" s="1">
        <v>0.17</v>
      </c>
      <c r="U6337" s="1">
        <v>16133</v>
      </c>
      <c r="V6337" s="1">
        <f t="shared" si="393"/>
        <v>0.31855865921217769</v>
      </c>
      <c r="W6337" s="1">
        <f t="shared" si="394"/>
        <v>2.0466132888391582</v>
      </c>
      <c r="X6337" s="1">
        <f t="shared" si="395"/>
        <v>729.99999999999989</v>
      </c>
    </row>
    <row r="6338" spans="1:24" hidden="1" x14ac:dyDescent="0.3">
      <c r="A6338" s="18" t="str">
        <f t="shared" si="392"/>
        <v>OFF - AirGrSupp - A/C Tug  Narrow Body_2011_175</v>
      </c>
      <c r="B6338" s="1" t="s">
        <v>40</v>
      </c>
      <c r="C6338" s="1">
        <v>2020</v>
      </c>
      <c r="D6338" s="1" t="s">
        <v>121</v>
      </c>
      <c r="E6338" s="1">
        <v>2011</v>
      </c>
      <c r="F6338" s="1">
        <v>175</v>
      </c>
      <c r="G6338" s="1" t="s">
        <v>12</v>
      </c>
      <c r="H6338" s="1">
        <v>1.8330384510181801E-5</v>
      </c>
      <c r="I6338" s="1">
        <v>1.6860287672465199E-5</v>
      </c>
      <c r="J6338" s="1">
        <v>2.017147E-5</v>
      </c>
      <c r="K6338" s="1">
        <v>1.3251739999999999E-3</v>
      </c>
      <c r="L6338" s="1">
        <v>1.1297960000000001E-4</v>
      </c>
      <c r="M6338" s="1">
        <v>3.3503230000000002E-2</v>
      </c>
      <c r="N6338" s="1">
        <v>2.4018245999999999E-6</v>
      </c>
      <c r="O6338" s="1">
        <v>1.81471192E-6</v>
      </c>
      <c r="P6338" s="1">
        <v>3.3281950000000002E-7</v>
      </c>
      <c r="Q6338" s="1">
        <v>4.7311201464874701E-7</v>
      </c>
      <c r="R6338" s="1">
        <v>1350.5</v>
      </c>
      <c r="S6338" s="1">
        <v>142.35</v>
      </c>
      <c r="T6338" s="1">
        <v>0.19</v>
      </c>
      <c r="U6338" s="1">
        <v>18505.5</v>
      </c>
      <c r="V6338" s="1">
        <f t="shared" si="393"/>
        <v>0.30168433310592796</v>
      </c>
      <c r="W6338" s="1">
        <f t="shared" si="394"/>
        <v>2.0215654645227614</v>
      </c>
      <c r="X6338" s="1">
        <f t="shared" si="395"/>
        <v>749.21052631578948</v>
      </c>
    </row>
    <row r="6339" spans="1:24" hidden="1" x14ac:dyDescent="0.3">
      <c r="A6339" s="18" t="str">
        <f t="shared" si="392"/>
        <v>OFF - AirGrSupp - A/C Tug  Narrow Body_2012_175</v>
      </c>
      <c r="B6339" s="1" t="s">
        <v>40</v>
      </c>
      <c r="C6339" s="1">
        <v>2020</v>
      </c>
      <c r="D6339" s="1" t="s">
        <v>121</v>
      </c>
      <c r="E6339" s="1">
        <v>2012</v>
      </c>
      <c r="F6339" s="1">
        <v>175</v>
      </c>
      <c r="G6339" s="1" t="s">
        <v>12</v>
      </c>
      <c r="H6339" s="1">
        <v>1.31683991570636E-5</v>
      </c>
      <c r="I6339" s="1">
        <v>1.21122935446671E-5</v>
      </c>
      <c r="J6339" s="1">
        <v>1.449102E-5</v>
      </c>
      <c r="K6339" s="1">
        <v>9.9155480000000002E-4</v>
      </c>
      <c r="L6339" s="1">
        <v>8.4946670000000002E-5</v>
      </c>
      <c r="M6339" s="1">
        <v>2.5636570000000001E-2</v>
      </c>
      <c r="N6339" s="1">
        <v>1.8378693E-6</v>
      </c>
      <c r="O6339" s="1">
        <v>1.3886123600000001E-6</v>
      </c>
      <c r="P6339" s="1">
        <v>2.5467250000000001E-7</v>
      </c>
      <c r="Q6339" s="1">
        <v>3.6058807602958499E-7</v>
      </c>
      <c r="R6339" s="1">
        <v>1029.3</v>
      </c>
      <c r="S6339" s="1">
        <v>109.5</v>
      </c>
      <c r="T6339" s="1">
        <v>0.15</v>
      </c>
      <c r="U6339" s="1">
        <v>14235</v>
      </c>
      <c r="V6339" s="1">
        <f t="shared" si="393"/>
        <v>0.28174584282365384</v>
      </c>
      <c r="W6339" s="1">
        <f t="shared" si="394"/>
        <v>1.9759569932773282</v>
      </c>
      <c r="X6339" s="1">
        <f t="shared" si="395"/>
        <v>730</v>
      </c>
    </row>
    <row r="6340" spans="1:24" hidden="1" x14ac:dyDescent="0.3">
      <c r="A6340" s="18" t="str">
        <f t="shared" si="392"/>
        <v>OFF - AirGrSupp - A/C Tug  Narrow Body_2013_175</v>
      </c>
      <c r="B6340" s="1" t="s">
        <v>40</v>
      </c>
      <c r="C6340" s="1">
        <v>2020</v>
      </c>
      <c r="D6340" s="1" t="s">
        <v>121</v>
      </c>
      <c r="E6340" s="1">
        <v>2013</v>
      </c>
      <c r="F6340" s="1">
        <v>175</v>
      </c>
      <c r="G6340" s="1" t="s">
        <v>12</v>
      </c>
      <c r="H6340" s="1">
        <v>1.27151164217189E-5</v>
      </c>
      <c r="I6340" s="1">
        <v>1.1695364084697099E-5</v>
      </c>
      <c r="J6340" s="1">
        <v>1.399221E-5</v>
      </c>
      <c r="K6340" s="1">
        <v>1.0009470000000001E-3</v>
      </c>
      <c r="L6340" s="1">
        <v>8.6184620000000003E-5</v>
      </c>
      <c r="M6340" s="1">
        <v>2.6479309999999999E-2</v>
      </c>
      <c r="N6340" s="1">
        <v>1.8982845E-6</v>
      </c>
      <c r="O6340" s="1">
        <v>1.4342594000000001E-6</v>
      </c>
      <c r="P6340" s="1">
        <v>2.6304419999999999E-7</v>
      </c>
      <c r="Q6340" s="1">
        <v>3.7209620611563599E-7</v>
      </c>
      <c r="R6340" s="1">
        <v>1062.1500000000001</v>
      </c>
      <c r="S6340" s="1">
        <v>113.15</v>
      </c>
      <c r="T6340" s="1">
        <v>0.15</v>
      </c>
      <c r="U6340" s="1">
        <v>14709.4999999999</v>
      </c>
      <c r="V6340" s="1">
        <f t="shared" si="393"/>
        <v>0.26327185673402848</v>
      </c>
      <c r="W6340" s="1">
        <f t="shared" si="394"/>
        <v>1.940083674607924</v>
      </c>
      <c r="X6340" s="1">
        <f t="shared" si="395"/>
        <v>754.33333333333337</v>
      </c>
    </row>
    <row r="6341" spans="1:24" hidden="1" x14ac:dyDescent="0.3">
      <c r="A6341" s="18" t="str">
        <f t="shared" si="392"/>
        <v>OFF - AirGrSupp - A/C Tug  Narrow Body_2014_175</v>
      </c>
      <c r="B6341" s="1" t="s">
        <v>40</v>
      </c>
      <c r="C6341" s="1">
        <v>2020</v>
      </c>
      <c r="D6341" s="1" t="s">
        <v>121</v>
      </c>
      <c r="E6341" s="1">
        <v>2014</v>
      </c>
      <c r="F6341" s="1">
        <v>175</v>
      </c>
      <c r="G6341" s="1" t="s">
        <v>12</v>
      </c>
      <c r="H6341" s="1">
        <v>1.21752591465769E-5</v>
      </c>
      <c r="I6341" s="1">
        <v>1.1198803363021399E-5</v>
      </c>
      <c r="J6341" s="1">
        <v>1.339813E-5</v>
      </c>
      <c r="K6341" s="1">
        <v>1.0063680000000001E-3</v>
      </c>
      <c r="L6341" s="1">
        <v>8.7107790000000006E-5</v>
      </c>
      <c r="M6341" s="1">
        <v>2.7254520000000001E-2</v>
      </c>
      <c r="N6341" s="1">
        <v>1.9538585999999998E-6</v>
      </c>
      <c r="O6341" s="1">
        <v>1.4762487200000001E-6</v>
      </c>
      <c r="P6341" s="1">
        <v>2.7074510000000003E-7</v>
      </c>
      <c r="Q6341" s="1">
        <v>3.8232565508101401E-7</v>
      </c>
      <c r="R6341" s="1">
        <v>1091.3499999999999</v>
      </c>
      <c r="S6341" s="1">
        <v>116.8</v>
      </c>
      <c r="T6341" s="1">
        <v>0.16</v>
      </c>
      <c r="U6341" s="1">
        <v>15184</v>
      </c>
      <c r="V6341" s="1">
        <f t="shared" si="393"/>
        <v>0.24421594993254073</v>
      </c>
      <c r="W6341" s="1">
        <f t="shared" si="394"/>
        <v>1.8995879284404955</v>
      </c>
      <c r="X6341" s="1">
        <f t="shared" si="395"/>
        <v>730</v>
      </c>
    </row>
    <row r="6342" spans="1:24" hidden="1" x14ac:dyDescent="0.3">
      <c r="A6342" s="18" t="str">
        <f t="shared" si="392"/>
        <v>OFF - AirGrSupp - A/C Tug  Narrow Body_2015_175</v>
      </c>
      <c r="B6342" s="1" t="s">
        <v>40</v>
      </c>
      <c r="C6342" s="1">
        <v>2020</v>
      </c>
      <c r="D6342" s="1" t="s">
        <v>121</v>
      </c>
      <c r="E6342" s="1">
        <v>2015</v>
      </c>
      <c r="F6342" s="1">
        <v>175</v>
      </c>
      <c r="G6342" s="1" t="s">
        <v>12</v>
      </c>
      <c r="H6342" s="1">
        <v>1.16068041935991E-5</v>
      </c>
      <c r="I6342" s="1">
        <v>1.0675938497272401E-5</v>
      </c>
      <c r="J6342" s="1">
        <v>1.2772580000000001E-5</v>
      </c>
      <c r="K6342" s="1">
        <v>1.0124629999999999E-3</v>
      </c>
      <c r="L6342" s="1">
        <v>8.8116769999999994E-5</v>
      </c>
      <c r="M6342" s="1">
        <v>2.8086079999999999E-2</v>
      </c>
      <c r="N6342" s="1">
        <v>2.0134727999999999E-6</v>
      </c>
      <c r="O6342" s="1">
        <v>1.52129056E-6</v>
      </c>
      <c r="P6342" s="1">
        <v>2.7900580000000002E-7</v>
      </c>
      <c r="Q6342" s="1">
        <v>3.9383378516706501E-7</v>
      </c>
      <c r="R6342" s="1">
        <v>1124.2</v>
      </c>
      <c r="S6342" s="1">
        <v>120.45</v>
      </c>
      <c r="T6342" s="1">
        <v>0.16</v>
      </c>
      <c r="U6342" s="1">
        <v>15658.5</v>
      </c>
      <c r="V6342" s="1">
        <f t="shared" si="393"/>
        <v>0.22575870605836953</v>
      </c>
      <c r="W6342" s="1">
        <f t="shared" si="394"/>
        <v>1.8633610508645637</v>
      </c>
      <c r="X6342" s="1">
        <f t="shared" si="395"/>
        <v>752.8125</v>
      </c>
    </row>
    <row r="6343" spans="1:24" hidden="1" x14ac:dyDescent="0.3">
      <c r="A6343" s="18" t="str">
        <f t="shared" si="392"/>
        <v>OFF - AirGrSupp - A/C Tug  Narrow Body_2016_175</v>
      </c>
      <c r="B6343" s="1" t="s">
        <v>40</v>
      </c>
      <c r="C6343" s="1">
        <v>2020</v>
      </c>
      <c r="D6343" s="1" t="s">
        <v>121</v>
      </c>
      <c r="E6343" s="1">
        <v>2016</v>
      </c>
      <c r="F6343" s="1">
        <v>175</v>
      </c>
      <c r="G6343" s="1" t="s">
        <v>12</v>
      </c>
      <c r="H6343" s="1">
        <v>1.0689234023875899E-5</v>
      </c>
      <c r="I6343" s="1">
        <v>9.8319574551610697E-6</v>
      </c>
      <c r="J6343" s="1">
        <v>1.176285E-5</v>
      </c>
      <c r="K6343" s="1">
        <v>9.8992339999999989E-4</v>
      </c>
      <c r="L6343" s="1">
        <v>8.6649259999999994E-5</v>
      </c>
      <c r="M6343" s="1">
        <v>2.814496E-2</v>
      </c>
      <c r="N6343" s="1">
        <v>2.0176938000000001E-6</v>
      </c>
      <c r="O6343" s="1">
        <v>1.52447976E-6</v>
      </c>
      <c r="P6343" s="1">
        <v>2.7959080000000002E-7</v>
      </c>
      <c r="Q6343" s="1">
        <v>3.9383378516706501E-7</v>
      </c>
      <c r="R6343" s="1">
        <v>1124.2</v>
      </c>
      <c r="S6343" s="1">
        <v>120.45</v>
      </c>
      <c r="T6343" s="1">
        <v>0.16</v>
      </c>
      <c r="U6343" s="1">
        <v>15658.5</v>
      </c>
      <c r="V6343" s="1">
        <f t="shared" si="393"/>
        <v>0.20791146311541622</v>
      </c>
      <c r="W6343" s="1">
        <f t="shared" si="394"/>
        <v>1.83232835441241</v>
      </c>
      <c r="X6343" s="1">
        <f t="shared" si="395"/>
        <v>752.8125</v>
      </c>
    </row>
    <row r="6344" spans="1:24" hidden="1" x14ac:dyDescent="0.3">
      <c r="A6344" s="18" t="str">
        <f t="shared" si="392"/>
        <v>OFF - AirGrSupp - A/C Tug  Narrow Body_2017_175</v>
      </c>
      <c r="B6344" s="1" t="s">
        <v>40</v>
      </c>
      <c r="C6344" s="1">
        <v>2020</v>
      </c>
      <c r="D6344" s="1" t="s">
        <v>121</v>
      </c>
      <c r="E6344" s="1">
        <v>2017</v>
      </c>
      <c r="F6344" s="1">
        <v>175</v>
      </c>
      <c r="G6344" s="1" t="s">
        <v>12</v>
      </c>
      <c r="H6344" s="1">
        <v>9.9949474709638594E-6</v>
      </c>
      <c r="I6344" s="1">
        <v>9.1933526837925504E-6</v>
      </c>
      <c r="J6344" s="1">
        <v>1.0998829999999999E-5</v>
      </c>
      <c r="K6344" s="1">
        <v>9.897822000000001E-4</v>
      </c>
      <c r="L6344" s="1">
        <v>8.7156259999999995E-5</v>
      </c>
      <c r="M6344" s="1">
        <v>2.8859949999999999E-2</v>
      </c>
      <c r="N6344" s="1">
        <v>2.0689506E-6</v>
      </c>
      <c r="O6344" s="1">
        <v>1.5632071199999999E-6</v>
      </c>
      <c r="P6344" s="1">
        <v>2.8669339999999998E-7</v>
      </c>
      <c r="Q6344" s="1">
        <v>4.0406323413244298E-7</v>
      </c>
      <c r="R6344" s="1">
        <v>1153.4000000000001</v>
      </c>
      <c r="S6344" s="1">
        <v>120.45</v>
      </c>
      <c r="T6344" s="1">
        <v>0.17</v>
      </c>
      <c r="U6344" s="1">
        <v>15658.5</v>
      </c>
      <c r="V6344" s="1">
        <f t="shared" si="393"/>
        <v>0.19440720895511995</v>
      </c>
      <c r="W6344" s="1">
        <f t="shared" si="394"/>
        <v>1.8430496286124103</v>
      </c>
      <c r="X6344" s="1">
        <f t="shared" si="395"/>
        <v>708.52941176470586</v>
      </c>
    </row>
    <row r="6345" spans="1:24" hidden="1" x14ac:dyDescent="0.3">
      <c r="A6345" s="18" t="str">
        <f t="shared" si="392"/>
        <v>OFF - AirGrSupp - A/C Tug  Narrow Body_2018_175</v>
      </c>
      <c r="B6345" s="1" t="s">
        <v>40</v>
      </c>
      <c r="C6345" s="1">
        <v>2020</v>
      </c>
      <c r="D6345" s="1" t="s">
        <v>121</v>
      </c>
      <c r="E6345" s="1">
        <v>2018</v>
      </c>
      <c r="F6345" s="1">
        <v>175</v>
      </c>
      <c r="G6345" s="1" t="s">
        <v>12</v>
      </c>
      <c r="H6345" s="1">
        <v>9.2612221122660997E-6</v>
      </c>
      <c r="I6345" s="1">
        <v>8.5184720988623601E-6</v>
      </c>
      <c r="J6345" s="1">
        <v>1.0191409999999999E-5</v>
      </c>
      <c r="K6345" s="1">
        <v>9.892868999999999E-4</v>
      </c>
      <c r="L6345" s="1">
        <v>8.7658960000000006E-5</v>
      </c>
      <c r="M6345" s="1">
        <v>2.9601829999999999E-2</v>
      </c>
      <c r="N6345" s="1">
        <v>2.1221361000000001E-6</v>
      </c>
      <c r="O6345" s="1">
        <v>1.60339172E-6</v>
      </c>
      <c r="P6345" s="1">
        <v>2.9406329999999998E-7</v>
      </c>
      <c r="Q6345" s="1">
        <v>4.1301400197714899E-7</v>
      </c>
      <c r="R6345" s="1">
        <v>1178.95</v>
      </c>
      <c r="S6345" s="1">
        <v>124.1</v>
      </c>
      <c r="T6345" s="1">
        <v>0.17</v>
      </c>
      <c r="U6345" s="1">
        <v>16133</v>
      </c>
      <c r="V6345" s="1">
        <f t="shared" si="393"/>
        <v>0.1748377352082286</v>
      </c>
      <c r="W6345" s="1">
        <f t="shared" si="394"/>
        <v>1.799159973671276</v>
      </c>
      <c r="X6345" s="1">
        <f t="shared" si="395"/>
        <v>729.99999999999989</v>
      </c>
    </row>
    <row r="6346" spans="1:24" hidden="1" x14ac:dyDescent="0.3">
      <c r="A6346" s="18" t="str">
        <f t="shared" ref="A6346:A6409" si="396">D6346&amp;"_"&amp;E6346&amp;"_"&amp;F6346</f>
        <v>OFF - AirGrSupp - A/C Tug  Narrow Body_2019_175</v>
      </c>
      <c r="B6346" s="1" t="s">
        <v>40</v>
      </c>
      <c r="C6346" s="1">
        <v>2020</v>
      </c>
      <c r="D6346" s="1" t="s">
        <v>121</v>
      </c>
      <c r="E6346" s="1">
        <v>2019</v>
      </c>
      <c r="F6346" s="1">
        <v>175</v>
      </c>
      <c r="G6346" s="1" t="s">
        <v>12</v>
      </c>
      <c r="H6346" s="1">
        <v>8.4688074486636707E-6</v>
      </c>
      <c r="I6346" s="1">
        <v>7.7896090912808397E-6</v>
      </c>
      <c r="J6346" s="1">
        <v>9.3194060000000007E-6</v>
      </c>
      <c r="K6346" s="1">
        <v>9.8643860000000006E-4</v>
      </c>
      <c r="L6346" s="1">
        <v>8.7980670000000001E-5</v>
      </c>
      <c r="M6346" s="1">
        <v>3.0311370000000001E-2</v>
      </c>
      <c r="N6346" s="1">
        <v>2.1730023000000001E-6</v>
      </c>
      <c r="O6346" s="1">
        <v>1.64182396E-6</v>
      </c>
      <c r="P6346" s="1">
        <v>3.011117E-7</v>
      </c>
      <c r="Q6346" s="1">
        <v>4.2324345094252802E-7</v>
      </c>
      <c r="R6346" s="1">
        <v>1208.1500000000001</v>
      </c>
      <c r="S6346" s="1">
        <v>127.74999999999901</v>
      </c>
      <c r="T6346" s="1">
        <v>0.18</v>
      </c>
      <c r="U6346" s="1">
        <v>16607.5</v>
      </c>
      <c r="V6346" s="1">
        <f t="shared" si="393"/>
        <v>0.1553102087511043</v>
      </c>
      <c r="W6346" s="1">
        <f t="shared" si="394"/>
        <v>1.7541696975599079</v>
      </c>
      <c r="X6346" s="1">
        <f t="shared" si="395"/>
        <v>709.72222222221671</v>
      </c>
    </row>
    <row r="6347" spans="1:24" hidden="1" x14ac:dyDescent="0.3">
      <c r="A6347" s="18" t="str">
        <f t="shared" si="396"/>
        <v>OFF - AirGrSupp - A/C Tug  Narrow Body_2020_175</v>
      </c>
      <c r="B6347" s="1" t="s">
        <v>40</v>
      </c>
      <c r="C6347" s="1">
        <v>2020</v>
      </c>
      <c r="D6347" s="1" t="s">
        <v>121</v>
      </c>
      <c r="E6347" s="1">
        <v>2020</v>
      </c>
      <c r="F6347" s="1">
        <v>175</v>
      </c>
      <c r="G6347" s="1" t="s">
        <v>12</v>
      </c>
      <c r="H6347" s="1">
        <v>6.3323110140589296E-6</v>
      </c>
      <c r="I6347" s="1">
        <v>5.8244596707313997E-6</v>
      </c>
      <c r="J6347" s="1">
        <v>6.968322E-6</v>
      </c>
      <c r="K6347" s="1">
        <v>8.1539009999999996E-4</v>
      </c>
      <c r="L6347" s="1">
        <v>7.3225600000000006E-5</v>
      </c>
      <c r="M6347" s="1">
        <v>2.5748679999999999E-2</v>
      </c>
      <c r="N6347" s="1">
        <v>1.8459063E-6</v>
      </c>
      <c r="O6347" s="1">
        <v>1.3946847599999999E-6</v>
      </c>
      <c r="P6347" s="1">
        <v>2.5578609999999998E-7</v>
      </c>
      <c r="Q6347" s="1">
        <v>3.58030713788241E-7</v>
      </c>
      <c r="R6347" s="1">
        <v>1021.99999999999</v>
      </c>
      <c r="S6347" s="1">
        <v>109.5</v>
      </c>
      <c r="T6347" s="1">
        <v>0.15</v>
      </c>
      <c r="U6347" s="1">
        <v>14235</v>
      </c>
      <c r="V6347" s="1">
        <f t="shared" ref="V6347:V6410" si="397">IFERROR(CONVERT(I6347,"ton","g")*365/U6347,0)</f>
        <v>0.13548361364187053</v>
      </c>
      <c r="W6347" s="1">
        <f t="shared" ref="W6347:W6410" si="398">IFERROR(CONVERT(L6347,"ton","g")*365/U6347,0)</f>
        <v>1.7033114589062563</v>
      </c>
      <c r="X6347" s="1">
        <f t="shared" ref="X6347:X6410" si="399">S6347/T6347</f>
        <v>730</v>
      </c>
    </row>
    <row r="6348" spans="1:24" hidden="1" x14ac:dyDescent="0.3">
      <c r="A6348" s="18" t="str">
        <f t="shared" si="396"/>
        <v>OFF - AirGrSupp - A/C Tug  Wide Body_2007_600</v>
      </c>
      <c r="B6348" s="1" t="s">
        <v>40</v>
      </c>
      <c r="C6348" s="1">
        <v>2020</v>
      </c>
      <c r="D6348" s="1" t="s">
        <v>122</v>
      </c>
      <c r="E6348" s="1">
        <v>2007</v>
      </c>
      <c r="F6348" s="1">
        <v>600</v>
      </c>
      <c r="G6348" s="1" t="s">
        <v>12</v>
      </c>
      <c r="H6348" s="1">
        <v>3.7305475360287999E-7</v>
      </c>
      <c r="I6348" s="1">
        <v>3.43135762363929E-7</v>
      </c>
      <c r="J6348" s="1">
        <v>4.10524E-7</v>
      </c>
      <c r="K6348" s="1">
        <v>2.7035150000000002E-5</v>
      </c>
      <c r="L6348" s="1">
        <v>2.3078659999999999E-6</v>
      </c>
      <c r="M6348" s="1">
        <v>6.6651049999999999E-4</v>
      </c>
      <c r="N6348" s="1">
        <v>4.9168808999999997E-8</v>
      </c>
      <c r="O6348" s="1">
        <v>3.7149766799999997E-8</v>
      </c>
      <c r="P6348" s="1">
        <v>6.8132950000000001E-9</v>
      </c>
      <c r="Q6348" s="1">
        <v>8.9507678447060207E-9</v>
      </c>
      <c r="R6348" s="1">
        <v>25.55</v>
      </c>
      <c r="S6348" s="1">
        <v>0</v>
      </c>
      <c r="T6348" s="1">
        <v>0</v>
      </c>
      <c r="U6348" s="1">
        <v>0</v>
      </c>
      <c r="V6348" s="1">
        <f t="shared" si="397"/>
        <v>0</v>
      </c>
      <c r="W6348" s="1">
        <f t="shared" si="398"/>
        <v>0</v>
      </c>
      <c r="X6348" s="1" t="e">
        <f t="shared" si="399"/>
        <v>#DIV/0!</v>
      </c>
    </row>
    <row r="6349" spans="1:24" hidden="1" x14ac:dyDescent="0.3">
      <c r="A6349" s="18" t="str">
        <f t="shared" si="396"/>
        <v>OFF - AirGrSupp - A/C Tug  Wide Body_2008_600</v>
      </c>
      <c r="B6349" s="1" t="s">
        <v>40</v>
      </c>
      <c r="C6349" s="1">
        <v>2020</v>
      </c>
      <c r="D6349" s="1" t="s">
        <v>122</v>
      </c>
      <c r="E6349" s="1">
        <v>2008</v>
      </c>
      <c r="F6349" s="1">
        <v>600</v>
      </c>
      <c r="G6349" s="1" t="s">
        <v>12</v>
      </c>
      <c r="H6349" s="1">
        <v>1.1865210157037301E-6</v>
      </c>
      <c r="I6349" s="1">
        <v>1.09136203024429E-6</v>
      </c>
      <c r="J6349" s="1">
        <v>1.3056940000000001E-6</v>
      </c>
      <c r="K6349" s="1">
        <v>8.8489020000000001E-5</v>
      </c>
      <c r="L6349" s="1">
        <v>7.579797E-6</v>
      </c>
      <c r="M6349" s="1">
        <v>2.216436E-3</v>
      </c>
      <c r="N6349" s="1">
        <v>1.6350759000000001E-7</v>
      </c>
      <c r="O6349" s="1">
        <v>1.2353906799999999E-7</v>
      </c>
      <c r="P6349" s="1">
        <v>2.265715E-8</v>
      </c>
      <c r="Q6349" s="1">
        <v>3.0688346896134899E-8</v>
      </c>
      <c r="R6349" s="1">
        <v>87.6</v>
      </c>
      <c r="S6349" s="1">
        <v>3.65</v>
      </c>
      <c r="T6349" s="1">
        <v>0</v>
      </c>
      <c r="U6349" s="1">
        <v>1825</v>
      </c>
      <c r="V6349" s="1">
        <f t="shared" si="397"/>
        <v>0.19801339593060768</v>
      </c>
      <c r="W6349" s="1">
        <f t="shared" si="398"/>
        <v>1.3752552341395561</v>
      </c>
      <c r="X6349" s="1" t="e">
        <f t="shared" si="399"/>
        <v>#DIV/0!</v>
      </c>
    </row>
    <row r="6350" spans="1:24" hidden="1" x14ac:dyDescent="0.3">
      <c r="A6350" s="18" t="str">
        <f t="shared" si="396"/>
        <v>OFF - AirGrSupp - A/C Tug  Wide Body_2009_600</v>
      </c>
      <c r="B6350" s="1" t="s">
        <v>40</v>
      </c>
      <c r="C6350" s="1">
        <v>2020</v>
      </c>
      <c r="D6350" s="1" t="s">
        <v>122</v>
      </c>
      <c r="E6350" s="1">
        <v>2009</v>
      </c>
      <c r="F6350" s="1">
        <v>600</v>
      </c>
      <c r="G6350" s="1" t="s">
        <v>12</v>
      </c>
      <c r="H6350" s="1">
        <v>2.1849398285593201E-6</v>
      </c>
      <c r="I6350" s="1">
        <v>2.0097076543088702E-6</v>
      </c>
      <c r="J6350" s="1">
        <v>2.4043929999999998E-6</v>
      </c>
      <c r="K6350" s="1">
        <v>1.6799729999999999E-4</v>
      </c>
      <c r="L6350" s="1">
        <v>1.4441090000000001E-5</v>
      </c>
      <c r="M6350" s="1">
        <v>4.276284E-3</v>
      </c>
      <c r="N6350" s="1">
        <v>3.1546358999999999E-7</v>
      </c>
      <c r="O6350" s="1">
        <v>2.3835026800000001E-7</v>
      </c>
      <c r="P6350" s="1">
        <v>4.3713620000000002E-8</v>
      </c>
      <c r="Q6350" s="1">
        <v>6.0098012671597605E-8</v>
      </c>
      <c r="R6350" s="1">
        <v>171.54999999999899</v>
      </c>
      <c r="S6350" s="1">
        <v>3.65</v>
      </c>
      <c r="T6350" s="1">
        <v>0.01</v>
      </c>
      <c r="U6350" s="1">
        <v>1825</v>
      </c>
      <c r="V6350" s="1">
        <f t="shared" si="397"/>
        <v>0.36463522317004049</v>
      </c>
      <c r="W6350" s="1">
        <f t="shared" si="398"/>
        <v>2.6201472953933203</v>
      </c>
      <c r="X6350" s="1">
        <f t="shared" si="399"/>
        <v>365</v>
      </c>
    </row>
    <row r="6351" spans="1:24" hidden="1" x14ac:dyDescent="0.3">
      <c r="A6351" s="18" t="str">
        <f t="shared" si="396"/>
        <v>OFF - AirGrSupp - A/C Tug  Wide Body_2010_600</v>
      </c>
      <c r="B6351" s="1" t="s">
        <v>40</v>
      </c>
      <c r="C6351" s="1">
        <v>2020</v>
      </c>
      <c r="D6351" s="1" t="s">
        <v>122</v>
      </c>
      <c r="E6351" s="1">
        <v>2010</v>
      </c>
      <c r="F6351" s="1">
        <v>600</v>
      </c>
      <c r="G6351" s="1" t="s">
        <v>12</v>
      </c>
      <c r="H6351" s="1">
        <v>3.2383012597699601E-6</v>
      </c>
      <c r="I6351" s="1">
        <v>2.97858949873641E-6</v>
      </c>
      <c r="J6351" s="1">
        <v>3.5635529999999998E-6</v>
      </c>
      <c r="K6351" s="1">
        <v>2.5721989999999997E-4</v>
      </c>
      <c r="L6351" s="1">
        <v>2.219098E-5</v>
      </c>
      <c r="M6351" s="1">
        <v>6.6555210000000002E-3</v>
      </c>
      <c r="N6351" s="1">
        <v>4.9098105000000002E-7</v>
      </c>
      <c r="O6351" s="1">
        <v>3.7096345999999999E-7</v>
      </c>
      <c r="P6351" s="1">
        <v>6.8034979999999994E-8</v>
      </c>
      <c r="Q6351" s="1">
        <v>9.3343721809077095E-8</v>
      </c>
      <c r="R6351" s="1">
        <v>266.45</v>
      </c>
      <c r="S6351" s="1">
        <v>7.3</v>
      </c>
      <c r="T6351" s="1">
        <v>0.01</v>
      </c>
      <c r="U6351" s="1">
        <v>3650</v>
      </c>
      <c r="V6351" s="1">
        <f t="shared" si="397"/>
        <v>0.27021309399779203</v>
      </c>
      <c r="W6351" s="1">
        <f t="shared" si="398"/>
        <v>2.0131318421645203</v>
      </c>
      <c r="X6351" s="1">
        <f t="shared" si="399"/>
        <v>730</v>
      </c>
    </row>
    <row r="6352" spans="1:24" hidden="1" x14ac:dyDescent="0.3">
      <c r="A6352" s="18" t="str">
        <f t="shared" si="396"/>
        <v>OFF - AirGrSupp - A/C Tug  Wide Body_2011_600</v>
      </c>
      <c r="B6352" s="1" t="s">
        <v>40</v>
      </c>
      <c r="C6352" s="1">
        <v>2020</v>
      </c>
      <c r="D6352" s="1" t="s">
        <v>122</v>
      </c>
      <c r="E6352" s="1">
        <v>2011</v>
      </c>
      <c r="F6352" s="1">
        <v>600</v>
      </c>
      <c r="G6352" s="1" t="s">
        <v>12</v>
      </c>
      <c r="H6352" s="1">
        <v>4.4538197937368599E-6</v>
      </c>
      <c r="I6352" s="1">
        <v>4.0966234462791596E-6</v>
      </c>
      <c r="J6352" s="1">
        <v>4.9011569999999996E-6</v>
      </c>
      <c r="K6352" s="1">
        <v>3.6628430000000003E-4</v>
      </c>
      <c r="L6352" s="1">
        <v>3.1718409999999998E-5</v>
      </c>
      <c r="M6352" s="1">
        <v>9.6366809999999994E-3</v>
      </c>
      <c r="N6352" s="1">
        <v>7.1090262000000002E-7</v>
      </c>
      <c r="O6352" s="1">
        <v>5.3712642400000004E-7</v>
      </c>
      <c r="P6352" s="1">
        <v>9.8509389999999997E-8</v>
      </c>
      <c r="Q6352" s="1">
        <v>1.3554019879126201E-7</v>
      </c>
      <c r="R6352" s="1">
        <v>386.9</v>
      </c>
      <c r="S6352" s="1">
        <v>10.95</v>
      </c>
      <c r="T6352" s="1">
        <v>0.02</v>
      </c>
      <c r="U6352" s="1">
        <v>5475</v>
      </c>
      <c r="V6352" s="1">
        <f t="shared" si="397"/>
        <v>0.24775961839937757</v>
      </c>
      <c r="W6352" s="1">
        <f t="shared" si="398"/>
        <v>1.9182971686042265</v>
      </c>
      <c r="X6352" s="1">
        <f t="shared" si="399"/>
        <v>547.5</v>
      </c>
    </row>
    <row r="6353" spans="1:24" hidden="1" x14ac:dyDescent="0.3">
      <c r="A6353" s="18" t="str">
        <f t="shared" si="396"/>
        <v>OFF - AirGrSupp - A/C Tug  Wide Body_2012_600</v>
      </c>
      <c r="B6353" s="1" t="s">
        <v>40</v>
      </c>
      <c r="C6353" s="1">
        <v>2020</v>
      </c>
      <c r="D6353" s="1" t="s">
        <v>122</v>
      </c>
      <c r="E6353" s="1">
        <v>2012</v>
      </c>
      <c r="F6353" s="1">
        <v>600</v>
      </c>
      <c r="G6353" s="1" t="s">
        <v>12</v>
      </c>
      <c r="H6353" s="1">
        <v>5.1989396958850003E-6</v>
      </c>
      <c r="I6353" s="1">
        <v>4.78198473227502E-6</v>
      </c>
      <c r="J6353" s="1">
        <v>5.7211159999999998E-6</v>
      </c>
      <c r="K6353" s="1">
        <v>4.4379949999999999E-4</v>
      </c>
      <c r="L6353" s="1">
        <v>3.8578919999999999E-5</v>
      </c>
      <c r="M6353" s="1">
        <v>1.1875449999999999E-2</v>
      </c>
      <c r="N6353" s="1">
        <v>8.7605784000000002E-7</v>
      </c>
      <c r="O6353" s="1">
        <v>6.6191036799999999E-7</v>
      </c>
      <c r="P6353" s="1">
        <v>1.213948E-7</v>
      </c>
      <c r="Q6353" s="1">
        <v>1.6750722680807001E-7</v>
      </c>
      <c r="R6353" s="1">
        <v>478.15</v>
      </c>
      <c r="S6353" s="1">
        <v>14.6</v>
      </c>
      <c r="T6353" s="1">
        <v>0.03</v>
      </c>
      <c r="U6353" s="1">
        <v>7300</v>
      </c>
      <c r="V6353" s="1">
        <f t="shared" si="397"/>
        <v>0.21690717880164415</v>
      </c>
      <c r="W6353" s="1">
        <f t="shared" si="398"/>
        <v>1.7499103754840397</v>
      </c>
      <c r="X6353" s="1">
        <f t="shared" si="399"/>
        <v>486.66666666666669</v>
      </c>
    </row>
    <row r="6354" spans="1:24" hidden="1" x14ac:dyDescent="0.3">
      <c r="A6354" s="18" t="str">
        <f t="shared" si="396"/>
        <v>OFF - AirGrSupp - A/C Tug  Wide Body_2013_600</v>
      </c>
      <c r="B6354" s="1" t="s">
        <v>40</v>
      </c>
      <c r="C6354" s="1">
        <v>2020</v>
      </c>
      <c r="D6354" s="1" t="s">
        <v>122</v>
      </c>
      <c r="E6354" s="1">
        <v>2013</v>
      </c>
      <c r="F6354" s="1">
        <v>600</v>
      </c>
      <c r="G6354" s="1" t="s">
        <v>12</v>
      </c>
      <c r="H6354" s="1">
        <v>6.9438478643523101E-6</v>
      </c>
      <c r="I6354" s="1">
        <v>6.3869512656312603E-6</v>
      </c>
      <c r="J6354" s="1">
        <v>7.6412810000000005E-6</v>
      </c>
      <c r="K6354" s="1">
        <v>6.1699469999999996E-4</v>
      </c>
      <c r="L6354" s="1">
        <v>5.3847580000000001E-5</v>
      </c>
      <c r="M6354" s="1">
        <v>1.6796760000000001E-2</v>
      </c>
      <c r="N6354" s="1">
        <v>1.2391047E-6</v>
      </c>
      <c r="O6354" s="1">
        <v>9.3621243999999995E-7</v>
      </c>
      <c r="P6354" s="1">
        <v>1.717021E-7</v>
      </c>
      <c r="Q6354" s="1">
        <v>2.3527732620370101E-7</v>
      </c>
      <c r="R6354" s="1">
        <v>671.6</v>
      </c>
      <c r="S6354" s="1">
        <v>18.25</v>
      </c>
      <c r="T6354" s="1">
        <v>0.04</v>
      </c>
      <c r="U6354" s="1">
        <v>9125</v>
      </c>
      <c r="V6354" s="1">
        <f t="shared" si="397"/>
        <v>0.23176578893217462</v>
      </c>
      <c r="W6354" s="1">
        <f t="shared" si="398"/>
        <v>1.953988114477168</v>
      </c>
      <c r="X6354" s="1">
        <f t="shared" si="399"/>
        <v>456.25</v>
      </c>
    </row>
    <row r="6355" spans="1:24" hidden="1" x14ac:dyDescent="0.3">
      <c r="A6355" s="18" t="str">
        <f t="shared" si="396"/>
        <v>OFF - AirGrSupp - A/C Tug  Wide Body_2014_600</v>
      </c>
      <c r="B6355" s="1" t="s">
        <v>40</v>
      </c>
      <c r="C6355" s="1">
        <v>2020</v>
      </c>
      <c r="D6355" s="1" t="s">
        <v>122</v>
      </c>
      <c r="E6355" s="1">
        <v>2014</v>
      </c>
      <c r="F6355" s="1">
        <v>600</v>
      </c>
      <c r="G6355" s="1" t="s">
        <v>12</v>
      </c>
      <c r="H6355" s="1">
        <v>1.6552721232162799E-5</v>
      </c>
      <c r="I6355" s="1">
        <v>1.5225192989343299E-5</v>
      </c>
      <c r="J6355" s="1">
        <v>1.8215259999999999E-5</v>
      </c>
      <c r="K6355" s="1">
        <v>1.5358279999999999E-3</v>
      </c>
      <c r="L6355" s="1">
        <v>1.3458679999999999E-4</v>
      </c>
      <c r="M6355" s="1">
        <v>4.254989E-2</v>
      </c>
      <c r="N6355" s="1">
        <v>3.1389264000000002E-6</v>
      </c>
      <c r="O6355" s="1">
        <v>2.3716332799999999E-6</v>
      </c>
      <c r="P6355" s="1">
        <v>4.3495929999999997E-7</v>
      </c>
      <c r="Q6355" s="1">
        <v>5.9714408335395898E-7</v>
      </c>
      <c r="R6355" s="1">
        <v>1704.55</v>
      </c>
      <c r="S6355" s="1">
        <v>47.45</v>
      </c>
      <c r="T6355" s="1">
        <v>0.09</v>
      </c>
      <c r="U6355" s="1">
        <v>23725</v>
      </c>
      <c r="V6355" s="1">
        <f t="shared" si="397"/>
        <v>0.21249327297672652</v>
      </c>
      <c r="W6355" s="1">
        <f t="shared" si="398"/>
        <v>1.8783860179297229</v>
      </c>
      <c r="X6355" s="1">
        <f t="shared" si="399"/>
        <v>527.22222222222229</v>
      </c>
    </row>
    <row r="6356" spans="1:24" hidden="1" x14ac:dyDescent="0.3">
      <c r="A6356" s="18" t="str">
        <f t="shared" si="396"/>
        <v>OFF - AirGrSupp - A/C Tug  Wide Body_2015_600</v>
      </c>
      <c r="B6356" s="1" t="s">
        <v>40</v>
      </c>
      <c r="C6356" s="1">
        <v>2020</v>
      </c>
      <c r="D6356" s="1" t="s">
        <v>122</v>
      </c>
      <c r="E6356" s="1">
        <v>2015</v>
      </c>
      <c r="F6356" s="1">
        <v>600</v>
      </c>
      <c r="G6356" s="1" t="s">
        <v>12</v>
      </c>
      <c r="H6356" s="1">
        <v>1.7616832918498799E-5</v>
      </c>
      <c r="I6356" s="1">
        <v>1.6203962918435201E-5</v>
      </c>
      <c r="J6356" s="1">
        <v>1.9386250000000001E-5</v>
      </c>
      <c r="K6356" s="1">
        <v>1.7130369999999999E-3</v>
      </c>
      <c r="L6356" s="1">
        <v>1.507503E-4</v>
      </c>
      <c r="M6356" s="1">
        <v>4.8313689999999999E-2</v>
      </c>
      <c r="N6356" s="1">
        <v>3.5641250999999999E-6</v>
      </c>
      <c r="O6356" s="1">
        <v>2.6928945200000001E-6</v>
      </c>
      <c r="P6356" s="1">
        <v>4.9387880000000001E-7</v>
      </c>
      <c r="Q6356" s="1">
        <v>6.7642231283564103E-7</v>
      </c>
      <c r="R6356" s="1">
        <v>1930.85</v>
      </c>
      <c r="S6356" s="1">
        <v>54.75</v>
      </c>
      <c r="T6356" s="1">
        <v>0.11</v>
      </c>
      <c r="U6356" s="1">
        <v>27375</v>
      </c>
      <c r="V6356" s="1">
        <f t="shared" si="397"/>
        <v>0.19599983849507038</v>
      </c>
      <c r="W6356" s="1">
        <f t="shared" si="398"/>
        <v>1.8234449561389603</v>
      </c>
      <c r="X6356" s="1">
        <f t="shared" si="399"/>
        <v>497.72727272727275</v>
      </c>
    </row>
    <row r="6357" spans="1:24" hidden="1" x14ac:dyDescent="0.3">
      <c r="A6357" s="18" t="str">
        <f t="shared" si="396"/>
        <v>OFF - AirGrSupp - A/C Tug  Wide Body_2016_600</v>
      </c>
      <c r="B6357" s="1" t="s">
        <v>40</v>
      </c>
      <c r="C6357" s="1">
        <v>2020</v>
      </c>
      <c r="D6357" s="1" t="s">
        <v>122</v>
      </c>
      <c r="E6357" s="1">
        <v>2016</v>
      </c>
      <c r="F6357" s="1">
        <v>600</v>
      </c>
      <c r="G6357" s="1" t="s">
        <v>12</v>
      </c>
      <c r="H6357" s="1">
        <v>1.77160296936041E-5</v>
      </c>
      <c r="I6357" s="1">
        <v>1.6295204112176998E-5</v>
      </c>
      <c r="J6357" s="1">
        <v>1.949541E-5</v>
      </c>
      <c r="K6357" s="1">
        <v>1.812913E-3</v>
      </c>
      <c r="L6357" s="1">
        <v>1.6023559999999999E-4</v>
      </c>
      <c r="M6357" s="1">
        <v>5.2067780000000001E-2</v>
      </c>
      <c r="N6357" s="1">
        <v>3.8410658999999999E-6</v>
      </c>
      <c r="O6357" s="1">
        <v>2.9021386799999998E-6</v>
      </c>
      <c r="P6357" s="1">
        <v>5.3225440000000004E-7</v>
      </c>
      <c r="Q6357" s="1">
        <v>7.2884823878320497E-7</v>
      </c>
      <c r="R6357" s="1">
        <v>2080.5</v>
      </c>
      <c r="S6357" s="1">
        <v>58.4</v>
      </c>
      <c r="T6357" s="1">
        <v>0.11</v>
      </c>
      <c r="U6357" s="1">
        <v>29200</v>
      </c>
      <c r="V6357" s="1">
        <f t="shared" si="397"/>
        <v>0.18478450632190277</v>
      </c>
      <c r="W6357" s="1">
        <f t="shared" si="398"/>
        <v>1.8170411390592998</v>
      </c>
      <c r="X6357" s="1">
        <f t="shared" si="399"/>
        <v>530.90909090909088</v>
      </c>
    </row>
    <row r="6358" spans="1:24" hidden="1" x14ac:dyDescent="0.3">
      <c r="A6358" s="18" t="str">
        <f t="shared" si="396"/>
        <v>OFF - AirGrSupp - A/C Tug  Wide Body_2017_600</v>
      </c>
      <c r="B6358" s="1" t="s">
        <v>40</v>
      </c>
      <c r="C6358" s="1">
        <v>2020</v>
      </c>
      <c r="D6358" s="1" t="s">
        <v>122</v>
      </c>
      <c r="E6358" s="1">
        <v>2017</v>
      </c>
      <c r="F6358" s="1">
        <v>600</v>
      </c>
      <c r="G6358" s="1" t="s">
        <v>12</v>
      </c>
      <c r="H6358" s="1">
        <v>1.7435196317106101E-5</v>
      </c>
      <c r="I6358" s="1">
        <v>1.60368935724742E-5</v>
      </c>
      <c r="J6358" s="1">
        <v>1.9186370000000001E-5</v>
      </c>
      <c r="K6358" s="1">
        <v>1.886687E-3</v>
      </c>
      <c r="L6358" s="1">
        <v>1.6750749999999999E-4</v>
      </c>
      <c r="M6358" s="1">
        <v>5.519835E-2</v>
      </c>
      <c r="N6358" s="1">
        <v>4.0720095000000003E-6</v>
      </c>
      <c r="O6358" s="1">
        <v>3.0766293999999998E-6</v>
      </c>
      <c r="P6358" s="1">
        <v>5.6425610000000004E-7</v>
      </c>
      <c r="Q6358" s="1">
        <v>7.7104471576538999E-7</v>
      </c>
      <c r="R6358" s="1">
        <v>2200.9499999999998</v>
      </c>
      <c r="S6358" s="1">
        <v>62.05</v>
      </c>
      <c r="T6358" s="1">
        <v>0.12</v>
      </c>
      <c r="U6358" s="1">
        <v>31025</v>
      </c>
      <c r="V6358" s="1">
        <f t="shared" si="397"/>
        <v>0.17115794265826681</v>
      </c>
      <c r="W6358" s="1">
        <f t="shared" si="398"/>
        <v>1.7877676215947056</v>
      </c>
      <c r="X6358" s="1">
        <f t="shared" si="399"/>
        <v>517.08333333333337</v>
      </c>
    </row>
    <row r="6359" spans="1:24" hidden="1" x14ac:dyDescent="0.3">
      <c r="A6359" s="18" t="str">
        <f t="shared" si="396"/>
        <v>OFF - AirGrSupp - A/C Tug  Wide Body_2018_600</v>
      </c>
      <c r="B6359" s="1" t="s">
        <v>40</v>
      </c>
      <c r="C6359" s="1">
        <v>2020</v>
      </c>
      <c r="D6359" s="1" t="s">
        <v>122</v>
      </c>
      <c r="E6359" s="1">
        <v>2018</v>
      </c>
      <c r="F6359" s="1">
        <v>600</v>
      </c>
      <c r="G6359" s="1" t="s">
        <v>12</v>
      </c>
      <c r="H6359" s="1">
        <v>1.7293534671163001E-5</v>
      </c>
      <c r="I6359" s="1">
        <v>1.59065931905357E-5</v>
      </c>
      <c r="J6359" s="1">
        <v>1.9030479999999999E-5</v>
      </c>
      <c r="K6359" s="1">
        <v>1.990047E-3</v>
      </c>
      <c r="L6359" s="1">
        <v>1.7750700000000001E-4</v>
      </c>
      <c r="M6359" s="1">
        <v>5.933016E-2</v>
      </c>
      <c r="N6359" s="1">
        <v>4.3768152000000003E-6</v>
      </c>
      <c r="O6359" s="1">
        <v>3.3069270399999999E-6</v>
      </c>
      <c r="P6359" s="1">
        <v>6.0649279999999997E-7</v>
      </c>
      <c r="Q6359" s="1">
        <v>8.2858536619564297E-7</v>
      </c>
      <c r="R6359" s="1">
        <v>2365.1999999999998</v>
      </c>
      <c r="S6359" s="1">
        <v>65.7</v>
      </c>
      <c r="T6359" s="1">
        <v>0.13</v>
      </c>
      <c r="U6359" s="1">
        <v>32850</v>
      </c>
      <c r="V6359" s="1">
        <f t="shared" si="397"/>
        <v>0.16033576230935445</v>
      </c>
      <c r="W6359" s="1">
        <f t="shared" si="398"/>
        <v>1.7892404627019998</v>
      </c>
      <c r="X6359" s="1">
        <f t="shared" si="399"/>
        <v>505.38461538461542</v>
      </c>
    </row>
    <row r="6360" spans="1:24" hidden="1" x14ac:dyDescent="0.3">
      <c r="A6360" s="18" t="str">
        <f t="shared" si="396"/>
        <v>OFF - AirGrSupp - A/C Tug  Wide Body_2019_600</v>
      </c>
      <c r="B6360" s="1" t="s">
        <v>40</v>
      </c>
      <c r="C6360" s="1">
        <v>2020</v>
      </c>
      <c r="D6360" s="1" t="s">
        <v>122</v>
      </c>
      <c r="E6360" s="1">
        <v>2019</v>
      </c>
      <c r="F6360" s="1">
        <v>600</v>
      </c>
      <c r="G6360" s="1" t="s">
        <v>12</v>
      </c>
      <c r="H6360" s="1">
        <v>1.5840914398708099E-5</v>
      </c>
      <c r="I6360" s="1">
        <v>1.4570473063931701E-5</v>
      </c>
      <c r="J6360" s="1">
        <v>1.7431959999999999E-5</v>
      </c>
      <c r="K6360" s="1">
        <v>1.9514599999999999E-3</v>
      </c>
      <c r="L6360" s="1">
        <v>1.749032E-4</v>
      </c>
      <c r="M6360" s="1">
        <v>5.930821E-2</v>
      </c>
      <c r="N6360" s="1">
        <v>4.3751960999999999E-6</v>
      </c>
      <c r="O6360" s="1">
        <v>3.3057037199999999E-6</v>
      </c>
      <c r="P6360" s="1">
        <v>6.062685E-7</v>
      </c>
      <c r="Q6360" s="1">
        <v>8.27306685074971E-7</v>
      </c>
      <c r="R6360" s="1">
        <v>2361.5499999999902</v>
      </c>
      <c r="S6360" s="1">
        <v>65.7</v>
      </c>
      <c r="T6360" s="1">
        <v>0.13</v>
      </c>
      <c r="U6360" s="1">
        <v>32850</v>
      </c>
      <c r="V6360" s="1">
        <f t="shared" si="397"/>
        <v>0.14686789797977648</v>
      </c>
      <c r="W6360" s="1">
        <f t="shared" si="398"/>
        <v>1.7629946001907557</v>
      </c>
      <c r="X6360" s="1">
        <f t="shared" si="399"/>
        <v>505.38461538461542</v>
      </c>
    </row>
    <row r="6361" spans="1:24" hidden="1" x14ac:dyDescent="0.3">
      <c r="A6361" s="18" t="str">
        <f t="shared" si="396"/>
        <v>OFF - AirGrSupp - A/C Tug  Wide Body_2020_600</v>
      </c>
      <c r="B6361" s="1" t="s">
        <v>40</v>
      </c>
      <c r="C6361" s="1">
        <v>2020</v>
      </c>
      <c r="D6361" s="1" t="s">
        <v>122</v>
      </c>
      <c r="E6361" s="1">
        <v>2020</v>
      </c>
      <c r="F6361" s="1">
        <v>600</v>
      </c>
      <c r="G6361" s="1" t="s">
        <v>12</v>
      </c>
      <c r="H6361" s="1">
        <v>1.37989111618181E-5</v>
      </c>
      <c r="I6361" s="1">
        <v>1.26922384866403E-5</v>
      </c>
      <c r="J6361" s="1">
        <v>1.518486E-5</v>
      </c>
      <c r="K6361" s="1">
        <v>1.8344069999999999E-3</v>
      </c>
      <c r="L6361" s="1">
        <v>1.65231E-4</v>
      </c>
      <c r="M6361" s="1">
        <v>5.6853519999999998E-2</v>
      </c>
      <c r="N6361" s="1">
        <v>4.1941115999999999E-6</v>
      </c>
      <c r="O6361" s="1">
        <v>3.1688843200000001E-6</v>
      </c>
      <c r="P6361" s="1">
        <v>5.8117580000000003E-7</v>
      </c>
      <c r="Q6361" s="1">
        <v>7.9278229481681896E-7</v>
      </c>
      <c r="R6361" s="1">
        <v>2263</v>
      </c>
      <c r="S6361" s="1">
        <v>65.7</v>
      </c>
      <c r="T6361" s="1">
        <v>0.12</v>
      </c>
      <c r="U6361" s="1">
        <v>32850</v>
      </c>
      <c r="V6361" s="1">
        <f t="shared" si="397"/>
        <v>0.12793561190578637</v>
      </c>
      <c r="W6361" s="1">
        <f t="shared" si="398"/>
        <v>1.6655004641660001</v>
      </c>
      <c r="X6361" s="1">
        <f t="shared" si="399"/>
        <v>547.5</v>
      </c>
    </row>
    <row r="6362" spans="1:24" hidden="1" x14ac:dyDescent="0.3">
      <c r="A6362" s="18" t="str">
        <f t="shared" si="396"/>
        <v>OFF - AirGrSupp - Air Conditioner_1989_175</v>
      </c>
      <c r="B6362" s="1" t="s">
        <v>40</v>
      </c>
      <c r="C6362" s="1">
        <v>2020</v>
      </c>
      <c r="D6362" s="1" t="s">
        <v>123</v>
      </c>
      <c r="E6362" s="1">
        <v>1989</v>
      </c>
      <c r="F6362" s="1">
        <v>175</v>
      </c>
      <c r="G6362" s="1" t="s">
        <v>12</v>
      </c>
      <c r="H6362" s="1">
        <v>2.02385684258736E-10</v>
      </c>
      <c r="I6362" s="1">
        <v>1.86154352381186E-10</v>
      </c>
      <c r="J6362" s="1">
        <v>2.2271310000000001E-10</v>
      </c>
      <c r="K6362" s="1">
        <v>2.7486739999999998E-9</v>
      </c>
      <c r="L6362" s="1">
        <v>1.8179920000000001E-9</v>
      </c>
      <c r="M6362" s="1">
        <v>1.0975649999999999E-7</v>
      </c>
      <c r="N6362" s="1">
        <v>7.8683687999999996E-12</v>
      </c>
      <c r="O6362" s="1">
        <v>5.9449897599999996E-12</v>
      </c>
      <c r="P6362" s="1">
        <v>1.0903160000000001E-12</v>
      </c>
      <c r="Q6362" s="1">
        <v>0</v>
      </c>
      <c r="R6362" s="1">
        <v>0</v>
      </c>
      <c r="S6362" s="1">
        <v>0</v>
      </c>
      <c r="T6362" s="1">
        <v>0</v>
      </c>
      <c r="U6362" s="1">
        <v>0</v>
      </c>
      <c r="V6362" s="1">
        <f t="shared" si="397"/>
        <v>0</v>
      </c>
      <c r="W6362" s="1">
        <f t="shared" si="398"/>
        <v>0</v>
      </c>
      <c r="X6362" s="1" t="e">
        <f t="shared" si="399"/>
        <v>#DIV/0!</v>
      </c>
    </row>
    <row r="6363" spans="1:24" hidden="1" x14ac:dyDescent="0.3">
      <c r="A6363" s="18" t="str">
        <f t="shared" si="396"/>
        <v>OFF - AirGrSupp - Air Conditioner_1989_175</v>
      </c>
      <c r="B6363" s="1" t="s">
        <v>40</v>
      </c>
      <c r="C6363" s="1">
        <v>2020</v>
      </c>
      <c r="D6363" s="1" t="s">
        <v>123</v>
      </c>
      <c r="E6363" s="1">
        <v>1989</v>
      </c>
      <c r="F6363" s="1">
        <v>175</v>
      </c>
      <c r="G6363" s="1" t="s">
        <v>124</v>
      </c>
      <c r="H6363" s="1">
        <v>0</v>
      </c>
      <c r="I6363" s="1">
        <v>0</v>
      </c>
      <c r="J6363" s="1">
        <v>7.1642799999999998E-11</v>
      </c>
      <c r="K6363" s="1">
        <v>9.6223790000000001E-9</v>
      </c>
      <c r="L6363" s="1">
        <v>5.9633790000000002E-9</v>
      </c>
      <c r="M6363" s="1">
        <v>3.8015410000000002E-7</v>
      </c>
      <c r="N6363" s="1">
        <v>0</v>
      </c>
      <c r="O6363" s="1">
        <v>0</v>
      </c>
      <c r="P6363" s="1">
        <v>0</v>
      </c>
      <c r="Q6363" s="1">
        <v>0</v>
      </c>
      <c r="R6363" s="1">
        <v>0</v>
      </c>
      <c r="S6363" s="1">
        <v>0</v>
      </c>
      <c r="T6363" s="1">
        <v>0</v>
      </c>
      <c r="U6363" s="1">
        <v>0</v>
      </c>
      <c r="V6363" s="1">
        <f t="shared" si="397"/>
        <v>0</v>
      </c>
      <c r="W6363" s="1">
        <f t="shared" si="398"/>
        <v>0</v>
      </c>
      <c r="X6363" s="1" t="e">
        <f t="shared" si="399"/>
        <v>#DIV/0!</v>
      </c>
    </row>
    <row r="6364" spans="1:24" hidden="1" x14ac:dyDescent="0.3">
      <c r="A6364" s="18" t="str">
        <f t="shared" si="396"/>
        <v>OFF - AirGrSupp - Air Conditioner_1990_175</v>
      </c>
      <c r="B6364" s="1" t="s">
        <v>40</v>
      </c>
      <c r="C6364" s="1">
        <v>2020</v>
      </c>
      <c r="D6364" s="1" t="s">
        <v>123</v>
      </c>
      <c r="E6364" s="1">
        <v>1990</v>
      </c>
      <c r="F6364" s="1">
        <v>175</v>
      </c>
      <c r="G6364" s="1" t="s">
        <v>12</v>
      </c>
      <c r="H6364" s="1">
        <v>3.5559735705477501E-10</v>
      </c>
      <c r="I6364" s="1">
        <v>3.2707844901898199E-10</v>
      </c>
      <c r="J6364" s="1">
        <v>3.913132E-10</v>
      </c>
      <c r="K6364" s="1">
        <v>4.8281350000000003E-9</v>
      </c>
      <c r="L6364" s="1">
        <v>3.1953569999999999E-9</v>
      </c>
      <c r="M6364" s="1">
        <v>1.929526E-7</v>
      </c>
      <c r="N6364" s="1">
        <v>1.3832649E-11</v>
      </c>
      <c r="O6364" s="1">
        <v>1.04513348E-11</v>
      </c>
      <c r="P6364" s="1">
        <v>1.916783E-12</v>
      </c>
      <c r="Q6364" s="1">
        <v>0</v>
      </c>
      <c r="R6364" s="1">
        <v>0</v>
      </c>
      <c r="S6364" s="1">
        <v>0</v>
      </c>
      <c r="T6364" s="1">
        <v>0</v>
      </c>
      <c r="U6364" s="1">
        <v>0</v>
      </c>
      <c r="V6364" s="1">
        <f t="shared" si="397"/>
        <v>0</v>
      </c>
      <c r="W6364" s="1">
        <f t="shared" si="398"/>
        <v>0</v>
      </c>
      <c r="X6364" s="1" t="e">
        <f t="shared" si="399"/>
        <v>#DIV/0!</v>
      </c>
    </row>
    <row r="6365" spans="1:24" hidden="1" x14ac:dyDescent="0.3">
      <c r="A6365" s="18" t="str">
        <f t="shared" si="396"/>
        <v>OFF - AirGrSupp - Air Conditioner_1990_175</v>
      </c>
      <c r="B6365" s="1" t="s">
        <v>40</v>
      </c>
      <c r="C6365" s="1">
        <v>2020</v>
      </c>
      <c r="D6365" s="1" t="s">
        <v>123</v>
      </c>
      <c r="E6365" s="1">
        <v>1990</v>
      </c>
      <c r="F6365" s="1">
        <v>175</v>
      </c>
      <c r="G6365" s="1" t="s">
        <v>124</v>
      </c>
      <c r="H6365" s="1">
        <v>0</v>
      </c>
      <c r="I6365" s="1">
        <v>0</v>
      </c>
      <c r="J6365" s="1">
        <v>2.3340449999999998E-10</v>
      </c>
      <c r="K6365" s="1">
        <v>3.1331180000000002E-8</v>
      </c>
      <c r="L6365" s="1">
        <v>1.943459E-8</v>
      </c>
      <c r="M6365" s="1">
        <v>1.239186E-6</v>
      </c>
      <c r="N6365" s="1">
        <v>0</v>
      </c>
      <c r="O6365" s="1">
        <v>0</v>
      </c>
      <c r="P6365" s="1">
        <v>0</v>
      </c>
      <c r="Q6365" s="1">
        <v>0</v>
      </c>
      <c r="R6365" s="1">
        <v>0</v>
      </c>
      <c r="S6365" s="1">
        <v>0</v>
      </c>
      <c r="T6365" s="1">
        <v>0</v>
      </c>
      <c r="U6365" s="1">
        <v>0</v>
      </c>
      <c r="V6365" s="1">
        <f t="shared" si="397"/>
        <v>0</v>
      </c>
      <c r="W6365" s="1">
        <f t="shared" si="398"/>
        <v>0</v>
      </c>
      <c r="X6365" s="1" t="e">
        <f t="shared" si="399"/>
        <v>#DIV/0!</v>
      </c>
    </row>
    <row r="6366" spans="1:24" hidden="1" x14ac:dyDescent="0.3">
      <c r="A6366" s="18" t="str">
        <f t="shared" si="396"/>
        <v>OFF - AirGrSupp - Air Conditioner_1991_175</v>
      </c>
      <c r="B6366" s="1" t="s">
        <v>40</v>
      </c>
      <c r="C6366" s="1">
        <v>2020</v>
      </c>
      <c r="D6366" s="1" t="s">
        <v>123</v>
      </c>
      <c r="E6366" s="1">
        <v>1991</v>
      </c>
      <c r="F6366" s="1">
        <v>175</v>
      </c>
      <c r="G6366" s="1" t="s">
        <v>12</v>
      </c>
      <c r="H6366" s="1">
        <v>9.5451179029459992E-10</v>
      </c>
      <c r="I6366" s="1">
        <v>8.7795994471297298E-10</v>
      </c>
      <c r="J6366" s="1">
        <v>1.0503820000000001E-9</v>
      </c>
      <c r="K6366" s="1">
        <v>1.2956250000000001E-8</v>
      </c>
      <c r="L6366" s="1">
        <v>8.5800719999999995E-9</v>
      </c>
      <c r="M6366" s="1">
        <v>5.1822159999999997E-7</v>
      </c>
      <c r="N6366" s="1">
        <v>3.7150964999999997E-11</v>
      </c>
      <c r="O6366" s="1">
        <v>2.8069617999999999E-11</v>
      </c>
      <c r="P6366" s="1">
        <v>5.1479879999999998E-12</v>
      </c>
      <c r="Q6366" s="1">
        <v>0</v>
      </c>
      <c r="R6366" s="1">
        <v>0</v>
      </c>
      <c r="S6366" s="1">
        <v>0</v>
      </c>
      <c r="T6366" s="1">
        <v>0</v>
      </c>
      <c r="U6366" s="1">
        <v>0</v>
      </c>
      <c r="V6366" s="1">
        <f t="shared" si="397"/>
        <v>0</v>
      </c>
      <c r="W6366" s="1">
        <f t="shared" si="398"/>
        <v>0</v>
      </c>
      <c r="X6366" s="1" t="e">
        <f t="shared" si="399"/>
        <v>#DIV/0!</v>
      </c>
    </row>
    <row r="6367" spans="1:24" hidden="1" x14ac:dyDescent="0.3">
      <c r="A6367" s="18" t="str">
        <f t="shared" si="396"/>
        <v>OFF - AirGrSupp - Air Conditioner_1991_175</v>
      </c>
      <c r="B6367" s="1" t="s">
        <v>40</v>
      </c>
      <c r="C6367" s="1">
        <v>2020</v>
      </c>
      <c r="D6367" s="1" t="s">
        <v>123</v>
      </c>
      <c r="E6367" s="1">
        <v>1991</v>
      </c>
      <c r="F6367" s="1">
        <v>175</v>
      </c>
      <c r="G6367" s="1" t="s">
        <v>124</v>
      </c>
      <c r="H6367" s="1">
        <v>0</v>
      </c>
      <c r="I6367" s="1">
        <v>0</v>
      </c>
      <c r="J6367" s="1">
        <v>6.5643229999999999E-10</v>
      </c>
      <c r="K6367" s="1">
        <v>8.8067299999999993E-8</v>
      </c>
      <c r="L6367" s="1">
        <v>5.467673E-8</v>
      </c>
      <c r="M6367" s="1">
        <v>3.487045E-6</v>
      </c>
      <c r="N6367" s="1">
        <v>0</v>
      </c>
      <c r="O6367" s="1">
        <v>0</v>
      </c>
      <c r="P6367" s="1">
        <v>0</v>
      </c>
      <c r="Q6367" s="1">
        <v>0</v>
      </c>
      <c r="R6367" s="1">
        <v>0</v>
      </c>
      <c r="S6367" s="1">
        <v>0</v>
      </c>
      <c r="T6367" s="1">
        <v>0</v>
      </c>
      <c r="U6367" s="1">
        <v>0</v>
      </c>
      <c r="V6367" s="1">
        <f t="shared" si="397"/>
        <v>0</v>
      </c>
      <c r="W6367" s="1">
        <f t="shared" si="398"/>
        <v>0</v>
      </c>
      <c r="X6367" s="1" t="e">
        <f t="shared" si="399"/>
        <v>#DIV/0!</v>
      </c>
    </row>
    <row r="6368" spans="1:24" hidden="1" x14ac:dyDescent="0.3">
      <c r="A6368" s="18" t="str">
        <f t="shared" si="396"/>
        <v>OFF - AirGrSupp - Air Conditioner_1992_175</v>
      </c>
      <c r="B6368" s="1" t="s">
        <v>40</v>
      </c>
      <c r="C6368" s="1">
        <v>2020</v>
      </c>
      <c r="D6368" s="1" t="s">
        <v>123</v>
      </c>
      <c r="E6368" s="1">
        <v>1992</v>
      </c>
      <c r="F6368" s="1">
        <v>175</v>
      </c>
      <c r="G6368" s="1" t="s">
        <v>12</v>
      </c>
      <c r="H6368" s="1">
        <v>1.35694936293606E-9</v>
      </c>
      <c r="I6368" s="1">
        <v>1.24812202402859E-9</v>
      </c>
      <c r="J6368" s="1">
        <v>1.4932399999999999E-9</v>
      </c>
      <c r="K6368" s="1">
        <v>1.841362E-8</v>
      </c>
      <c r="L6368" s="1">
        <v>1.220176E-8</v>
      </c>
      <c r="M6368" s="1">
        <v>7.3712359999999996E-7</v>
      </c>
      <c r="N6368" s="1">
        <v>5.2843905000000001E-11</v>
      </c>
      <c r="O6368" s="1">
        <v>3.9926505999999997E-11</v>
      </c>
      <c r="P6368" s="1">
        <v>7.3225509999999995E-12</v>
      </c>
      <c r="Q6368" s="1">
        <v>0</v>
      </c>
      <c r="R6368" s="1">
        <v>0</v>
      </c>
      <c r="S6368" s="1">
        <v>0</v>
      </c>
      <c r="T6368" s="1">
        <v>0</v>
      </c>
      <c r="U6368" s="1">
        <v>0</v>
      </c>
      <c r="V6368" s="1">
        <f t="shared" si="397"/>
        <v>0</v>
      </c>
      <c r="W6368" s="1">
        <f t="shared" si="398"/>
        <v>0</v>
      </c>
      <c r="X6368" s="1" t="e">
        <f t="shared" si="399"/>
        <v>#DIV/0!</v>
      </c>
    </row>
    <row r="6369" spans="1:24" hidden="1" x14ac:dyDescent="0.3">
      <c r="A6369" s="18" t="str">
        <f t="shared" si="396"/>
        <v>OFF - AirGrSupp - Air Conditioner_1992_175</v>
      </c>
      <c r="B6369" s="1" t="s">
        <v>40</v>
      </c>
      <c r="C6369" s="1">
        <v>2020</v>
      </c>
      <c r="D6369" s="1" t="s">
        <v>123</v>
      </c>
      <c r="E6369" s="1">
        <v>1992</v>
      </c>
      <c r="F6369" s="1">
        <v>175</v>
      </c>
      <c r="G6369" s="1" t="s">
        <v>124</v>
      </c>
      <c r="H6369" s="1">
        <v>0</v>
      </c>
      <c r="I6369" s="1">
        <v>0</v>
      </c>
      <c r="J6369" s="1">
        <v>9.3671899999999994E-10</v>
      </c>
      <c r="K6369" s="1">
        <v>1.2560029999999999E-7</v>
      </c>
      <c r="L6369" s="1">
        <v>7.8049169999999994E-8</v>
      </c>
      <c r="M6369" s="1">
        <v>4.9787149999999996E-6</v>
      </c>
      <c r="N6369" s="1">
        <v>0</v>
      </c>
      <c r="O6369" s="1">
        <v>0</v>
      </c>
      <c r="P6369" s="1">
        <v>0</v>
      </c>
      <c r="Q6369" s="1">
        <v>0</v>
      </c>
      <c r="R6369" s="1">
        <v>0</v>
      </c>
      <c r="S6369" s="1">
        <v>0</v>
      </c>
      <c r="T6369" s="1">
        <v>0</v>
      </c>
      <c r="U6369" s="1">
        <v>0</v>
      </c>
      <c r="V6369" s="1">
        <f t="shared" si="397"/>
        <v>0</v>
      </c>
      <c r="W6369" s="1">
        <f t="shared" si="398"/>
        <v>0</v>
      </c>
      <c r="X6369" s="1" t="e">
        <f t="shared" si="399"/>
        <v>#DIV/0!</v>
      </c>
    </row>
    <row r="6370" spans="1:24" hidden="1" x14ac:dyDescent="0.3">
      <c r="A6370" s="18" t="str">
        <f t="shared" si="396"/>
        <v>OFF - AirGrSupp - Air Conditioner_1993_175</v>
      </c>
      <c r="B6370" s="1" t="s">
        <v>40</v>
      </c>
      <c r="C6370" s="1">
        <v>2020</v>
      </c>
      <c r="D6370" s="1" t="s">
        <v>123</v>
      </c>
      <c r="E6370" s="1">
        <v>1993</v>
      </c>
      <c r="F6370" s="1">
        <v>175</v>
      </c>
      <c r="G6370" s="1" t="s">
        <v>12</v>
      </c>
      <c r="H6370" s="1">
        <v>1.6682424014416E-9</v>
      </c>
      <c r="I6370" s="1">
        <v>1.53444936084598E-9</v>
      </c>
      <c r="J6370" s="1">
        <v>1.8357989999999999E-9</v>
      </c>
      <c r="K6370" s="1">
        <v>2.2631400000000001E-8</v>
      </c>
      <c r="L6370" s="1">
        <v>1.5006070000000001E-8</v>
      </c>
      <c r="M6370" s="1">
        <v>9.0672980000000004E-7</v>
      </c>
      <c r="N6370" s="1">
        <v>6.5002869000000004E-11</v>
      </c>
      <c r="O6370" s="1">
        <v>4.9113278799999998E-11</v>
      </c>
      <c r="P6370" s="1">
        <v>9.0074120000000002E-12</v>
      </c>
      <c r="Q6370" s="1">
        <v>0</v>
      </c>
      <c r="R6370" s="1">
        <v>0</v>
      </c>
      <c r="S6370" s="1">
        <v>0</v>
      </c>
      <c r="T6370" s="1">
        <v>0</v>
      </c>
      <c r="U6370" s="1">
        <v>0</v>
      </c>
      <c r="V6370" s="1">
        <f t="shared" si="397"/>
        <v>0</v>
      </c>
      <c r="W6370" s="1">
        <f t="shared" si="398"/>
        <v>0</v>
      </c>
      <c r="X6370" s="1" t="e">
        <f t="shared" si="399"/>
        <v>#DIV/0!</v>
      </c>
    </row>
    <row r="6371" spans="1:24" hidden="1" x14ac:dyDescent="0.3">
      <c r="A6371" s="18" t="str">
        <f t="shared" si="396"/>
        <v>OFF - AirGrSupp - Air Conditioner_1993_175</v>
      </c>
      <c r="B6371" s="1" t="s">
        <v>40</v>
      </c>
      <c r="C6371" s="1">
        <v>2020</v>
      </c>
      <c r="D6371" s="1" t="s">
        <v>123</v>
      </c>
      <c r="E6371" s="1">
        <v>1993</v>
      </c>
      <c r="F6371" s="1">
        <v>175</v>
      </c>
      <c r="G6371" s="1" t="s">
        <v>124</v>
      </c>
      <c r="H6371" s="1">
        <v>0</v>
      </c>
      <c r="I6371" s="1">
        <v>0</v>
      </c>
      <c r="J6371" s="1">
        <v>1.1640420000000001E-9</v>
      </c>
      <c r="K6371" s="1">
        <v>1.559935E-7</v>
      </c>
      <c r="L6371" s="1">
        <v>9.7022900000000003E-8</v>
      </c>
      <c r="M6371" s="1">
        <v>6.1903779999999999E-6</v>
      </c>
      <c r="N6371" s="1">
        <v>0</v>
      </c>
      <c r="O6371" s="1">
        <v>0</v>
      </c>
      <c r="P6371" s="1">
        <v>0</v>
      </c>
      <c r="Q6371" s="1">
        <v>0</v>
      </c>
      <c r="R6371" s="1">
        <v>0</v>
      </c>
      <c r="S6371" s="1">
        <v>0</v>
      </c>
      <c r="T6371" s="1">
        <v>0</v>
      </c>
      <c r="U6371" s="1">
        <v>0</v>
      </c>
      <c r="V6371" s="1">
        <f t="shared" si="397"/>
        <v>0</v>
      </c>
      <c r="W6371" s="1">
        <f t="shared" si="398"/>
        <v>0</v>
      </c>
      <c r="X6371" s="1" t="e">
        <f t="shared" si="399"/>
        <v>#DIV/0!</v>
      </c>
    </row>
    <row r="6372" spans="1:24" hidden="1" x14ac:dyDescent="0.3">
      <c r="A6372" s="18" t="str">
        <f t="shared" si="396"/>
        <v>OFF - AirGrSupp - Air Conditioner_1994_175</v>
      </c>
      <c r="B6372" s="1" t="s">
        <v>40</v>
      </c>
      <c r="C6372" s="1">
        <v>2020</v>
      </c>
      <c r="D6372" s="1" t="s">
        <v>123</v>
      </c>
      <c r="E6372" s="1">
        <v>1994</v>
      </c>
      <c r="F6372" s="1">
        <v>175</v>
      </c>
      <c r="G6372" s="1" t="s">
        <v>12</v>
      </c>
      <c r="H6372" s="1">
        <v>2.4803273966117101E-9</v>
      </c>
      <c r="I6372" s="1">
        <v>2.2814051394034499E-9</v>
      </c>
      <c r="J6372" s="1">
        <v>2.729449E-9</v>
      </c>
      <c r="K6372" s="1">
        <v>3.3638610000000002E-8</v>
      </c>
      <c r="L6372" s="1">
        <v>2.2318560000000002E-8</v>
      </c>
      <c r="M6372" s="1">
        <v>1.348871E-6</v>
      </c>
      <c r="N6372" s="1">
        <v>9.6699690000000002E-11</v>
      </c>
      <c r="O6372" s="1">
        <v>7.3061988000000001E-11</v>
      </c>
      <c r="P6372" s="1">
        <v>1.3399620000000001E-11</v>
      </c>
      <c r="Q6372" s="1">
        <v>0</v>
      </c>
      <c r="R6372" s="1">
        <v>0</v>
      </c>
      <c r="S6372" s="1">
        <v>0</v>
      </c>
      <c r="T6372" s="1">
        <v>0</v>
      </c>
      <c r="U6372" s="1">
        <v>0</v>
      </c>
      <c r="V6372" s="1">
        <f t="shared" si="397"/>
        <v>0</v>
      </c>
      <c r="W6372" s="1">
        <f t="shared" si="398"/>
        <v>0</v>
      </c>
      <c r="X6372" s="1" t="e">
        <f t="shared" si="399"/>
        <v>#DIV/0!</v>
      </c>
    </row>
    <row r="6373" spans="1:24" hidden="1" x14ac:dyDescent="0.3">
      <c r="A6373" s="18" t="str">
        <f t="shared" si="396"/>
        <v>OFF - AirGrSupp - Air Conditioner_1994_175</v>
      </c>
      <c r="B6373" s="1" t="s">
        <v>40</v>
      </c>
      <c r="C6373" s="1">
        <v>2020</v>
      </c>
      <c r="D6373" s="1" t="s">
        <v>123</v>
      </c>
      <c r="E6373" s="1">
        <v>1994</v>
      </c>
      <c r="F6373" s="1">
        <v>175</v>
      </c>
      <c r="G6373" s="1" t="s">
        <v>124</v>
      </c>
      <c r="H6373" s="1">
        <v>0</v>
      </c>
      <c r="I6373" s="1">
        <v>0</v>
      </c>
      <c r="J6373" s="1">
        <v>1.6602999999999999E-9</v>
      </c>
      <c r="K6373" s="1">
        <v>2.2237220000000001E-7</v>
      </c>
      <c r="L6373" s="1">
        <v>1.384327E-7</v>
      </c>
      <c r="M6373" s="1">
        <v>8.8343740000000002E-6</v>
      </c>
      <c r="N6373" s="1">
        <v>0</v>
      </c>
      <c r="O6373" s="1">
        <v>0</v>
      </c>
      <c r="P6373" s="1">
        <v>0</v>
      </c>
      <c r="Q6373" s="1">
        <v>0</v>
      </c>
      <c r="R6373" s="1">
        <v>0</v>
      </c>
      <c r="S6373" s="1">
        <v>0</v>
      </c>
      <c r="T6373" s="1">
        <v>0</v>
      </c>
      <c r="U6373" s="1">
        <v>0</v>
      </c>
      <c r="V6373" s="1">
        <f t="shared" si="397"/>
        <v>0</v>
      </c>
      <c r="W6373" s="1">
        <f t="shared" si="398"/>
        <v>0</v>
      </c>
      <c r="X6373" s="1" t="e">
        <f t="shared" si="399"/>
        <v>#DIV/0!</v>
      </c>
    </row>
    <row r="6374" spans="1:24" hidden="1" x14ac:dyDescent="0.3">
      <c r="A6374" s="18" t="str">
        <f t="shared" si="396"/>
        <v>OFF - AirGrSupp - Air Conditioner_1995_175</v>
      </c>
      <c r="B6374" s="1" t="s">
        <v>40</v>
      </c>
      <c r="C6374" s="1">
        <v>2020</v>
      </c>
      <c r="D6374" s="1" t="s">
        <v>123</v>
      </c>
      <c r="E6374" s="1">
        <v>1995</v>
      </c>
      <c r="F6374" s="1">
        <v>175</v>
      </c>
      <c r="G6374" s="1" t="s">
        <v>12</v>
      </c>
      <c r="H6374" s="1">
        <v>3.05583771567528E-9</v>
      </c>
      <c r="I6374" s="1">
        <v>2.8107595308781301E-9</v>
      </c>
      <c r="J6374" s="1">
        <v>3.3627629999999998E-9</v>
      </c>
      <c r="K6374" s="1">
        <v>4.1432020000000003E-8</v>
      </c>
      <c r="L6374" s="1">
        <v>2.7506610000000001E-8</v>
      </c>
      <c r="M6374" s="1">
        <v>1.662778E-6</v>
      </c>
      <c r="N6374" s="1">
        <v>1.19203469999999E-10</v>
      </c>
      <c r="O6374" s="1">
        <v>9.0064844000000002E-11</v>
      </c>
      <c r="P6374" s="1">
        <v>1.651796E-11</v>
      </c>
      <c r="Q6374" s="1">
        <v>0</v>
      </c>
      <c r="R6374" s="1">
        <v>0</v>
      </c>
      <c r="S6374" s="1">
        <v>0</v>
      </c>
      <c r="T6374" s="1">
        <v>0</v>
      </c>
      <c r="U6374" s="1">
        <v>0</v>
      </c>
      <c r="V6374" s="1">
        <f t="shared" si="397"/>
        <v>0</v>
      </c>
      <c r="W6374" s="1">
        <f t="shared" si="398"/>
        <v>0</v>
      </c>
      <c r="X6374" s="1" t="e">
        <f t="shared" si="399"/>
        <v>#DIV/0!</v>
      </c>
    </row>
    <row r="6375" spans="1:24" hidden="1" x14ac:dyDescent="0.3">
      <c r="A6375" s="18" t="str">
        <f t="shared" si="396"/>
        <v>OFF - AirGrSupp - Air Conditioner_1995_175</v>
      </c>
      <c r="B6375" s="1" t="s">
        <v>40</v>
      </c>
      <c r="C6375" s="1">
        <v>2020</v>
      </c>
      <c r="D6375" s="1" t="s">
        <v>123</v>
      </c>
      <c r="E6375" s="1">
        <v>1995</v>
      </c>
      <c r="F6375" s="1">
        <v>175</v>
      </c>
      <c r="G6375" s="1" t="s">
        <v>124</v>
      </c>
      <c r="H6375" s="1">
        <v>0</v>
      </c>
      <c r="I6375" s="1">
        <v>0</v>
      </c>
      <c r="J6375" s="1">
        <v>2.0540079999999998E-9</v>
      </c>
      <c r="K6375" s="1">
        <v>2.7494850000000002E-7</v>
      </c>
      <c r="L6375" s="1">
        <v>1.713173E-7</v>
      </c>
      <c r="M6375" s="1">
        <v>1.0935330000000001E-5</v>
      </c>
      <c r="N6375" s="1">
        <v>0</v>
      </c>
      <c r="O6375" s="1">
        <v>0</v>
      </c>
      <c r="P6375" s="1">
        <v>0</v>
      </c>
      <c r="Q6375" s="1">
        <v>0</v>
      </c>
      <c r="R6375" s="1">
        <v>0</v>
      </c>
      <c r="S6375" s="1">
        <v>0</v>
      </c>
      <c r="T6375" s="1">
        <v>0</v>
      </c>
      <c r="U6375" s="1">
        <v>0</v>
      </c>
      <c r="V6375" s="1">
        <f t="shared" si="397"/>
        <v>0</v>
      </c>
      <c r="W6375" s="1">
        <f t="shared" si="398"/>
        <v>0</v>
      </c>
      <c r="X6375" s="1" t="e">
        <f t="shared" si="399"/>
        <v>#DIV/0!</v>
      </c>
    </row>
    <row r="6376" spans="1:24" hidden="1" x14ac:dyDescent="0.3">
      <c r="A6376" s="18" t="str">
        <f t="shared" si="396"/>
        <v>OFF - AirGrSupp - Air Conditioner_1996_175</v>
      </c>
      <c r="B6376" s="1" t="s">
        <v>40</v>
      </c>
      <c r="C6376" s="1">
        <v>2020</v>
      </c>
      <c r="D6376" s="1" t="s">
        <v>123</v>
      </c>
      <c r="E6376" s="1">
        <v>1996</v>
      </c>
      <c r="F6376" s="1">
        <v>175</v>
      </c>
      <c r="G6376" s="1" t="s">
        <v>12</v>
      </c>
      <c r="H6376" s="1">
        <v>3.8275969862936497E-9</v>
      </c>
      <c r="I6376" s="1">
        <v>3.5206237079929E-9</v>
      </c>
      <c r="J6376" s="1">
        <v>4.2120370000000001E-9</v>
      </c>
      <c r="K6376" s="1">
        <v>5.188102E-8</v>
      </c>
      <c r="L6376" s="1">
        <v>3.4465329999999997E-8</v>
      </c>
      <c r="M6376" s="1">
        <v>2.083882E-6</v>
      </c>
      <c r="N6376" s="1">
        <v>1.4939208E-10</v>
      </c>
      <c r="O6376" s="1">
        <v>1.12874016E-10</v>
      </c>
      <c r="P6376" s="1">
        <v>2.070118E-11</v>
      </c>
      <c r="Q6376" s="1">
        <v>0</v>
      </c>
      <c r="R6376" s="1">
        <v>0</v>
      </c>
      <c r="S6376" s="1">
        <v>0</v>
      </c>
      <c r="T6376" s="1">
        <v>0</v>
      </c>
      <c r="U6376" s="1">
        <v>0</v>
      </c>
      <c r="V6376" s="1">
        <f t="shared" si="397"/>
        <v>0</v>
      </c>
      <c r="W6376" s="1">
        <f t="shared" si="398"/>
        <v>0</v>
      </c>
      <c r="X6376" s="1" t="e">
        <f t="shared" si="399"/>
        <v>#DIV/0!</v>
      </c>
    </row>
    <row r="6377" spans="1:24" hidden="1" x14ac:dyDescent="0.3">
      <c r="A6377" s="18" t="str">
        <f t="shared" si="396"/>
        <v>OFF - AirGrSupp - Air Conditioner_1996_175</v>
      </c>
      <c r="B6377" s="1" t="s">
        <v>40</v>
      </c>
      <c r="C6377" s="1">
        <v>2020</v>
      </c>
      <c r="D6377" s="1" t="s">
        <v>123</v>
      </c>
      <c r="E6377" s="1">
        <v>1996</v>
      </c>
      <c r="F6377" s="1">
        <v>175</v>
      </c>
      <c r="G6377" s="1" t="s">
        <v>124</v>
      </c>
      <c r="H6377" s="1">
        <v>0</v>
      </c>
      <c r="I6377" s="1">
        <v>0</v>
      </c>
      <c r="J6377" s="1">
        <v>2.5628370000000001E-9</v>
      </c>
      <c r="K6377" s="1">
        <v>3.4286679999999998E-7</v>
      </c>
      <c r="L6377" s="1">
        <v>2.1382920000000001E-7</v>
      </c>
      <c r="M6377" s="1">
        <v>1.3651859999999999E-5</v>
      </c>
      <c r="N6377" s="1">
        <v>0</v>
      </c>
      <c r="O6377" s="1">
        <v>0</v>
      </c>
      <c r="P6377" s="1">
        <v>0</v>
      </c>
      <c r="Q6377" s="1">
        <v>0</v>
      </c>
      <c r="R6377" s="1">
        <v>0</v>
      </c>
      <c r="S6377" s="1">
        <v>0</v>
      </c>
      <c r="T6377" s="1">
        <v>0</v>
      </c>
      <c r="U6377" s="1">
        <v>0</v>
      </c>
      <c r="V6377" s="1">
        <f t="shared" si="397"/>
        <v>0</v>
      </c>
      <c r="W6377" s="1">
        <f t="shared" si="398"/>
        <v>0</v>
      </c>
      <c r="X6377" s="1" t="e">
        <f t="shared" si="399"/>
        <v>#DIV/0!</v>
      </c>
    </row>
    <row r="6378" spans="1:24" hidden="1" x14ac:dyDescent="0.3">
      <c r="A6378" s="18" t="str">
        <f t="shared" si="396"/>
        <v>OFF - AirGrSupp - Air Conditioner_1997_175</v>
      </c>
      <c r="B6378" s="1" t="s">
        <v>40</v>
      </c>
      <c r="C6378" s="1">
        <v>2020</v>
      </c>
      <c r="D6378" s="1" t="s">
        <v>123</v>
      </c>
      <c r="E6378" s="1">
        <v>1997</v>
      </c>
      <c r="F6378" s="1">
        <v>175</v>
      </c>
      <c r="G6378" s="1" t="s">
        <v>12</v>
      </c>
      <c r="H6378" s="1">
        <v>4.4567286328456102E-9</v>
      </c>
      <c r="I6378" s="1">
        <v>4.0992989964914003E-9</v>
      </c>
      <c r="J6378" s="1">
        <v>4.9043580000000004E-9</v>
      </c>
      <c r="K6378" s="1">
        <v>6.039135E-8</v>
      </c>
      <c r="L6378" s="1">
        <v>4.0144119999999997E-8</v>
      </c>
      <c r="M6378" s="1">
        <v>2.4277609999999998E-6</v>
      </c>
      <c r="N6378" s="1">
        <v>1.7404461000000001E-10</v>
      </c>
      <c r="O6378" s="1">
        <v>1.3150037199999999E-10</v>
      </c>
      <c r="P6378" s="1">
        <v>2.4117270000000001E-11</v>
      </c>
      <c r="Q6378" s="1">
        <v>0</v>
      </c>
      <c r="R6378" s="1">
        <v>0</v>
      </c>
      <c r="S6378" s="1">
        <v>0</v>
      </c>
      <c r="T6378" s="1">
        <v>0</v>
      </c>
      <c r="U6378" s="1">
        <v>0</v>
      </c>
      <c r="V6378" s="1">
        <f t="shared" si="397"/>
        <v>0</v>
      </c>
      <c r="W6378" s="1">
        <f t="shared" si="398"/>
        <v>0</v>
      </c>
      <c r="X6378" s="1" t="e">
        <f t="shared" si="399"/>
        <v>#DIV/0!</v>
      </c>
    </row>
    <row r="6379" spans="1:24" hidden="1" x14ac:dyDescent="0.3">
      <c r="A6379" s="18" t="str">
        <f t="shared" si="396"/>
        <v>OFF - AirGrSupp - Air Conditioner_1997_175</v>
      </c>
      <c r="B6379" s="1" t="s">
        <v>40</v>
      </c>
      <c r="C6379" s="1">
        <v>2020</v>
      </c>
      <c r="D6379" s="1" t="s">
        <v>123</v>
      </c>
      <c r="E6379" s="1">
        <v>1997</v>
      </c>
      <c r="F6379" s="1">
        <v>175</v>
      </c>
      <c r="G6379" s="1" t="s">
        <v>124</v>
      </c>
      <c r="H6379" s="1">
        <v>0</v>
      </c>
      <c r="I6379" s="1">
        <v>0</v>
      </c>
      <c r="J6379" s="1">
        <v>3.0039030000000001E-9</v>
      </c>
      <c r="K6379" s="1">
        <v>4.0164759999999998E-7</v>
      </c>
      <c r="L6379" s="1">
        <v>2.5071419999999999E-7</v>
      </c>
      <c r="M6379" s="1">
        <v>1.6010240000000001E-5</v>
      </c>
      <c r="N6379" s="1">
        <v>0</v>
      </c>
      <c r="O6379" s="1">
        <v>0</v>
      </c>
      <c r="P6379" s="1">
        <v>0</v>
      </c>
      <c r="Q6379" s="1">
        <v>0</v>
      </c>
      <c r="R6379" s="1">
        <v>0</v>
      </c>
      <c r="S6379" s="1">
        <v>0</v>
      </c>
      <c r="T6379" s="1">
        <v>0</v>
      </c>
      <c r="U6379" s="1">
        <v>0</v>
      </c>
      <c r="V6379" s="1">
        <f t="shared" si="397"/>
        <v>0</v>
      </c>
      <c r="W6379" s="1">
        <f t="shared" si="398"/>
        <v>0</v>
      </c>
      <c r="X6379" s="1" t="e">
        <f t="shared" si="399"/>
        <v>#DIV/0!</v>
      </c>
    </row>
    <row r="6380" spans="1:24" hidden="1" x14ac:dyDescent="0.3">
      <c r="A6380" s="18" t="str">
        <f t="shared" si="396"/>
        <v>OFF - AirGrSupp - Air Conditioner_1998_175</v>
      </c>
      <c r="B6380" s="1" t="s">
        <v>40</v>
      </c>
      <c r="C6380" s="1">
        <v>2020</v>
      </c>
      <c r="D6380" s="1" t="s">
        <v>123</v>
      </c>
      <c r="E6380" s="1">
        <v>1998</v>
      </c>
      <c r="F6380" s="1">
        <v>175</v>
      </c>
      <c r="G6380" s="1" t="s">
        <v>12</v>
      </c>
      <c r="H6380" s="1">
        <v>5.6623720169859396E-9</v>
      </c>
      <c r="I6380" s="1">
        <v>5.2082497812236697E-9</v>
      </c>
      <c r="J6380" s="1">
        <v>6.2310950000000002E-9</v>
      </c>
      <c r="K6380" s="1">
        <v>8.201341E-8</v>
      </c>
      <c r="L6380" s="1">
        <v>4.8870679999999999E-8</v>
      </c>
      <c r="M6380" s="1">
        <v>2.6233130000000001E-6</v>
      </c>
      <c r="N6380" s="1">
        <v>1.8806364E-10</v>
      </c>
      <c r="O6380" s="1">
        <v>1.4209252800000001E-10</v>
      </c>
      <c r="P6380" s="1">
        <v>2.6059870000000001E-11</v>
      </c>
      <c r="Q6380" s="1">
        <v>0</v>
      </c>
      <c r="R6380" s="1">
        <v>0</v>
      </c>
      <c r="S6380" s="1">
        <v>0</v>
      </c>
      <c r="T6380" s="1">
        <v>0</v>
      </c>
      <c r="U6380" s="1">
        <v>0</v>
      </c>
      <c r="V6380" s="1">
        <f t="shared" si="397"/>
        <v>0</v>
      </c>
      <c r="W6380" s="1">
        <f t="shared" si="398"/>
        <v>0</v>
      </c>
      <c r="X6380" s="1" t="e">
        <f t="shared" si="399"/>
        <v>#DIV/0!</v>
      </c>
    </row>
    <row r="6381" spans="1:24" hidden="1" x14ac:dyDescent="0.3">
      <c r="A6381" s="18" t="str">
        <f t="shared" si="396"/>
        <v>OFF - AirGrSupp - Air Conditioner_1998_175</v>
      </c>
      <c r="B6381" s="1" t="s">
        <v>40</v>
      </c>
      <c r="C6381" s="1">
        <v>2020</v>
      </c>
      <c r="D6381" s="1" t="s">
        <v>123</v>
      </c>
      <c r="E6381" s="1">
        <v>1998</v>
      </c>
      <c r="F6381" s="1">
        <v>175</v>
      </c>
      <c r="G6381" s="1" t="s">
        <v>124</v>
      </c>
      <c r="H6381" s="1">
        <v>0</v>
      </c>
      <c r="I6381" s="1">
        <v>0</v>
      </c>
      <c r="J6381" s="1">
        <v>3.3268769999999999E-9</v>
      </c>
      <c r="K6381" s="1">
        <v>4.445804E-7</v>
      </c>
      <c r="L6381" s="1">
        <v>2.7776459999999998E-7</v>
      </c>
      <c r="M6381" s="1">
        <v>1.7741480000000001E-5</v>
      </c>
      <c r="N6381" s="1">
        <v>0</v>
      </c>
      <c r="O6381" s="1">
        <v>0</v>
      </c>
      <c r="P6381" s="1">
        <v>0</v>
      </c>
      <c r="Q6381" s="1">
        <v>0</v>
      </c>
      <c r="R6381" s="1">
        <v>0</v>
      </c>
      <c r="S6381" s="1">
        <v>0</v>
      </c>
      <c r="T6381" s="1">
        <v>0</v>
      </c>
      <c r="U6381" s="1">
        <v>0</v>
      </c>
      <c r="V6381" s="1">
        <f t="shared" si="397"/>
        <v>0</v>
      </c>
      <c r="W6381" s="1">
        <f t="shared" si="398"/>
        <v>0</v>
      </c>
      <c r="X6381" s="1" t="e">
        <f t="shared" si="399"/>
        <v>#DIV/0!</v>
      </c>
    </row>
    <row r="6382" spans="1:24" hidden="1" x14ac:dyDescent="0.3">
      <c r="A6382" s="18" t="str">
        <f t="shared" si="396"/>
        <v>OFF - AirGrSupp - Air Conditioner_1999_175</v>
      </c>
      <c r="B6382" s="1" t="s">
        <v>40</v>
      </c>
      <c r="C6382" s="1">
        <v>2020</v>
      </c>
      <c r="D6382" s="1" t="s">
        <v>123</v>
      </c>
      <c r="E6382" s="1">
        <v>1999</v>
      </c>
      <c r="F6382" s="1">
        <v>175</v>
      </c>
      <c r="G6382" s="1" t="s">
        <v>12</v>
      </c>
      <c r="H6382" s="1">
        <v>6.4678242047037599E-9</v>
      </c>
      <c r="I6382" s="1">
        <v>5.9491047034865104E-9</v>
      </c>
      <c r="J6382" s="1">
        <v>7.117446E-9</v>
      </c>
      <c r="K6382" s="1">
        <v>9.3652750000000005E-8</v>
      </c>
      <c r="L6382" s="1">
        <v>5.5841620000000003E-8</v>
      </c>
      <c r="M6382" s="1">
        <v>2.9981480000000002E-6</v>
      </c>
      <c r="N6382" s="1">
        <v>2.14935299999999E-10</v>
      </c>
      <c r="O6382" s="1">
        <v>1.6239556E-10</v>
      </c>
      <c r="P6382" s="1">
        <v>2.9783469999999999E-11</v>
      </c>
      <c r="Q6382" s="1">
        <v>0</v>
      </c>
      <c r="R6382" s="1">
        <v>0</v>
      </c>
      <c r="S6382" s="1">
        <v>0</v>
      </c>
      <c r="T6382" s="1">
        <v>0</v>
      </c>
      <c r="U6382" s="1">
        <v>0</v>
      </c>
      <c r="V6382" s="1">
        <f t="shared" si="397"/>
        <v>0</v>
      </c>
      <c r="W6382" s="1">
        <f t="shared" si="398"/>
        <v>0</v>
      </c>
      <c r="X6382" s="1" t="e">
        <f t="shared" si="399"/>
        <v>#DIV/0!</v>
      </c>
    </row>
    <row r="6383" spans="1:24" hidden="1" x14ac:dyDescent="0.3">
      <c r="A6383" s="18" t="str">
        <f t="shared" si="396"/>
        <v>OFF - AirGrSupp - Air Conditioner_1999_175</v>
      </c>
      <c r="B6383" s="1" t="s">
        <v>40</v>
      </c>
      <c r="C6383" s="1">
        <v>2020</v>
      </c>
      <c r="D6383" s="1" t="s">
        <v>123</v>
      </c>
      <c r="E6383" s="1">
        <v>1999</v>
      </c>
      <c r="F6383" s="1">
        <v>175</v>
      </c>
      <c r="G6383" s="1" t="s">
        <v>124</v>
      </c>
      <c r="H6383" s="1">
        <v>0</v>
      </c>
      <c r="I6383" s="1">
        <v>0</v>
      </c>
      <c r="J6383" s="1">
        <v>3.794501E-9</v>
      </c>
      <c r="K6383" s="1">
        <v>5.067832E-7</v>
      </c>
      <c r="L6383" s="1">
        <v>3.1691450000000002E-7</v>
      </c>
      <c r="M6383" s="1">
        <v>2.0246470000000001E-5</v>
      </c>
      <c r="N6383" s="1">
        <v>0</v>
      </c>
      <c r="O6383" s="1">
        <v>0</v>
      </c>
      <c r="P6383" s="1">
        <v>0</v>
      </c>
      <c r="Q6383" s="1">
        <v>0</v>
      </c>
      <c r="R6383" s="1">
        <v>0</v>
      </c>
      <c r="S6383" s="1">
        <v>0</v>
      </c>
      <c r="T6383" s="1">
        <v>0</v>
      </c>
      <c r="U6383" s="1">
        <v>0</v>
      </c>
      <c r="V6383" s="1">
        <f t="shared" si="397"/>
        <v>0</v>
      </c>
      <c r="W6383" s="1">
        <f t="shared" si="398"/>
        <v>0</v>
      </c>
      <c r="X6383" s="1" t="e">
        <f t="shared" si="399"/>
        <v>#DIV/0!</v>
      </c>
    </row>
    <row r="6384" spans="1:24" hidden="1" x14ac:dyDescent="0.3">
      <c r="A6384" s="18" t="str">
        <f t="shared" si="396"/>
        <v>OFF - AirGrSupp - Air Conditioner_2000_175</v>
      </c>
      <c r="B6384" s="1" t="s">
        <v>40</v>
      </c>
      <c r="C6384" s="1">
        <v>2020</v>
      </c>
      <c r="D6384" s="1" t="s">
        <v>123</v>
      </c>
      <c r="E6384" s="1">
        <v>2000</v>
      </c>
      <c r="F6384" s="1">
        <v>175</v>
      </c>
      <c r="G6384" s="1" t="s">
        <v>12</v>
      </c>
      <c r="H6384" s="1">
        <v>8.0340836702443293E-9</v>
      </c>
      <c r="I6384" s="1">
        <v>7.3897501598907302E-9</v>
      </c>
      <c r="J6384" s="1">
        <v>8.8410190000000007E-9</v>
      </c>
      <c r="K6384" s="1">
        <v>1.1629860000000001E-7</v>
      </c>
      <c r="L6384" s="1">
        <v>6.9388269999999999E-8</v>
      </c>
      <c r="M6384" s="1">
        <v>3.7262710000000001E-6</v>
      </c>
      <c r="N6384" s="1">
        <v>2.6713395E-10</v>
      </c>
      <c r="O6384" s="1">
        <v>2.0183454E-10</v>
      </c>
      <c r="P6384" s="1">
        <v>3.701661E-11</v>
      </c>
      <c r="Q6384" s="1">
        <v>0</v>
      </c>
      <c r="R6384" s="1">
        <v>0</v>
      </c>
      <c r="S6384" s="1">
        <v>0</v>
      </c>
      <c r="T6384" s="1">
        <v>0</v>
      </c>
      <c r="U6384" s="1">
        <v>0</v>
      </c>
      <c r="V6384" s="1">
        <f t="shared" si="397"/>
        <v>0</v>
      </c>
      <c r="W6384" s="1">
        <f t="shared" si="398"/>
        <v>0</v>
      </c>
      <c r="X6384" s="1" t="e">
        <f t="shared" si="399"/>
        <v>#DIV/0!</v>
      </c>
    </row>
    <row r="6385" spans="1:24" hidden="1" x14ac:dyDescent="0.3">
      <c r="A6385" s="18" t="str">
        <f t="shared" si="396"/>
        <v>OFF - AirGrSupp - Air Conditioner_2000_175</v>
      </c>
      <c r="B6385" s="1" t="s">
        <v>40</v>
      </c>
      <c r="C6385" s="1">
        <v>2020</v>
      </c>
      <c r="D6385" s="1" t="s">
        <v>123</v>
      </c>
      <c r="E6385" s="1">
        <v>2000</v>
      </c>
      <c r="F6385" s="1">
        <v>175</v>
      </c>
      <c r="G6385" s="1" t="s">
        <v>124</v>
      </c>
      <c r="H6385" s="1">
        <v>0</v>
      </c>
      <c r="I6385" s="1">
        <v>0</v>
      </c>
      <c r="J6385" s="1">
        <v>4.6080060000000001E-9</v>
      </c>
      <c r="K6385" s="1">
        <v>6.1508330000000003E-7</v>
      </c>
      <c r="L6385" s="1">
        <v>3.8498850000000002E-7</v>
      </c>
      <c r="M6385" s="1">
        <v>2.4600789999999999E-5</v>
      </c>
      <c r="N6385" s="1">
        <v>0</v>
      </c>
      <c r="O6385" s="1">
        <v>0</v>
      </c>
      <c r="P6385" s="1">
        <v>0</v>
      </c>
      <c r="Q6385" s="1">
        <v>0</v>
      </c>
      <c r="R6385" s="1">
        <v>0</v>
      </c>
      <c r="S6385" s="1">
        <v>0</v>
      </c>
      <c r="T6385" s="1">
        <v>0.01</v>
      </c>
      <c r="U6385" s="1">
        <v>0</v>
      </c>
      <c r="V6385" s="1">
        <f t="shared" si="397"/>
        <v>0</v>
      </c>
      <c r="W6385" s="1">
        <f t="shared" si="398"/>
        <v>0</v>
      </c>
      <c r="X6385" s="1">
        <f t="shared" si="399"/>
        <v>0</v>
      </c>
    </row>
    <row r="6386" spans="1:24" hidden="1" x14ac:dyDescent="0.3">
      <c r="A6386" s="18" t="str">
        <f t="shared" si="396"/>
        <v>OFF - AirGrSupp - Air Conditioner_2001_175</v>
      </c>
      <c r="B6386" s="1" t="s">
        <v>40</v>
      </c>
      <c r="C6386" s="1">
        <v>2020</v>
      </c>
      <c r="D6386" s="1" t="s">
        <v>123</v>
      </c>
      <c r="E6386" s="1">
        <v>2001</v>
      </c>
      <c r="F6386" s="1">
        <v>175</v>
      </c>
      <c r="G6386" s="1" t="s">
        <v>12</v>
      </c>
      <c r="H6386" s="1">
        <v>1.0774445471307301E-8</v>
      </c>
      <c r="I6386" s="1">
        <v>9.9103349445085092E-9</v>
      </c>
      <c r="J6386" s="1">
        <v>1.185662E-8</v>
      </c>
      <c r="K6386" s="1">
        <v>1.8840820000000001E-7</v>
      </c>
      <c r="L6386" s="1">
        <v>8.9477760000000005E-8</v>
      </c>
      <c r="M6386" s="1">
        <v>6.0418189999999998E-6</v>
      </c>
      <c r="N6386" s="1">
        <v>4.3313409E-10</v>
      </c>
      <c r="O6386" s="1">
        <v>3.2725686799999999E-10</v>
      </c>
      <c r="P6386" s="1">
        <v>6.0019150000000004E-11</v>
      </c>
      <c r="Q6386" s="1">
        <v>0</v>
      </c>
      <c r="R6386" s="1">
        <v>0</v>
      </c>
      <c r="S6386" s="1">
        <v>0</v>
      </c>
      <c r="T6386" s="1">
        <v>0</v>
      </c>
      <c r="U6386" s="1">
        <v>0</v>
      </c>
      <c r="V6386" s="1">
        <f t="shared" si="397"/>
        <v>0</v>
      </c>
      <c r="W6386" s="1">
        <f t="shared" si="398"/>
        <v>0</v>
      </c>
      <c r="X6386" s="1" t="e">
        <f t="shared" si="399"/>
        <v>#DIV/0!</v>
      </c>
    </row>
    <row r="6387" spans="1:24" hidden="1" x14ac:dyDescent="0.3">
      <c r="A6387" s="18" t="str">
        <f t="shared" si="396"/>
        <v>OFF - AirGrSupp - Air Conditioner_2001_175</v>
      </c>
      <c r="B6387" s="1" t="s">
        <v>40</v>
      </c>
      <c r="C6387" s="1">
        <v>2020</v>
      </c>
      <c r="D6387" s="1" t="s">
        <v>123</v>
      </c>
      <c r="E6387" s="1">
        <v>2001</v>
      </c>
      <c r="F6387" s="1">
        <v>175</v>
      </c>
      <c r="G6387" s="1" t="s">
        <v>124</v>
      </c>
      <c r="H6387" s="1">
        <v>0</v>
      </c>
      <c r="I6387" s="1">
        <v>0</v>
      </c>
      <c r="J6387" s="1">
        <v>4.1574400000000001E-9</v>
      </c>
      <c r="K6387" s="1">
        <v>6.5837440000000001E-7</v>
      </c>
      <c r="L6387" s="1">
        <v>3.3486519999999999E-7</v>
      </c>
      <c r="M6387" s="1">
        <v>2.6361889999999998E-5</v>
      </c>
      <c r="N6387" s="1">
        <v>0</v>
      </c>
      <c r="O6387" s="1">
        <v>0</v>
      </c>
      <c r="P6387" s="1">
        <v>0</v>
      </c>
      <c r="Q6387" s="1">
        <v>0</v>
      </c>
      <c r="R6387" s="1">
        <v>0</v>
      </c>
      <c r="S6387" s="1">
        <v>0</v>
      </c>
      <c r="T6387" s="1">
        <v>0.01</v>
      </c>
      <c r="U6387" s="1">
        <v>0</v>
      </c>
      <c r="V6387" s="1">
        <f t="shared" si="397"/>
        <v>0</v>
      </c>
      <c r="W6387" s="1">
        <f t="shared" si="398"/>
        <v>0</v>
      </c>
      <c r="X6387" s="1">
        <f t="shared" si="399"/>
        <v>0</v>
      </c>
    </row>
    <row r="6388" spans="1:24" hidden="1" x14ac:dyDescent="0.3">
      <c r="A6388" s="18" t="str">
        <f t="shared" si="396"/>
        <v>OFF - AirGrSupp - Air Conditioner_2002_175</v>
      </c>
      <c r="B6388" s="1" t="s">
        <v>40</v>
      </c>
      <c r="C6388" s="1">
        <v>2020</v>
      </c>
      <c r="D6388" s="1" t="s">
        <v>123</v>
      </c>
      <c r="E6388" s="1">
        <v>2002</v>
      </c>
      <c r="F6388" s="1">
        <v>175</v>
      </c>
      <c r="G6388" s="1" t="s">
        <v>12</v>
      </c>
      <c r="H6388" s="1">
        <v>9.6560827088098396E-9</v>
      </c>
      <c r="I6388" s="1">
        <v>8.8816648755632902E-9</v>
      </c>
      <c r="J6388" s="1">
        <v>1.062593E-8</v>
      </c>
      <c r="K6388" s="1">
        <v>2.1129440000000001E-7</v>
      </c>
      <c r="L6388" s="1">
        <v>7.4593929999999997E-8</v>
      </c>
      <c r="M6388" s="1">
        <v>6.7814760000000004E-6</v>
      </c>
      <c r="N6388" s="1">
        <v>4.8615956999999995E-10</v>
      </c>
      <c r="O6388" s="1">
        <v>3.6732056400000002E-10</v>
      </c>
      <c r="P6388" s="1">
        <v>6.7366860000000006E-11</v>
      </c>
      <c r="Q6388" s="1">
        <v>0</v>
      </c>
      <c r="R6388" s="1">
        <v>0</v>
      </c>
      <c r="S6388" s="1">
        <v>0</v>
      </c>
      <c r="T6388" s="1">
        <v>0</v>
      </c>
      <c r="U6388" s="1">
        <v>0</v>
      </c>
      <c r="V6388" s="1">
        <f t="shared" si="397"/>
        <v>0</v>
      </c>
      <c r="W6388" s="1">
        <f t="shared" si="398"/>
        <v>0</v>
      </c>
      <c r="X6388" s="1" t="e">
        <f t="shared" si="399"/>
        <v>#DIV/0!</v>
      </c>
    </row>
    <row r="6389" spans="1:24" hidden="1" x14ac:dyDescent="0.3">
      <c r="A6389" s="18" t="str">
        <f t="shared" si="396"/>
        <v>OFF - AirGrSupp - Air Conditioner_2002_175</v>
      </c>
      <c r="B6389" s="1" t="s">
        <v>40</v>
      </c>
      <c r="C6389" s="1">
        <v>2020</v>
      </c>
      <c r="D6389" s="1" t="s">
        <v>123</v>
      </c>
      <c r="E6389" s="1">
        <v>2002</v>
      </c>
      <c r="F6389" s="1">
        <v>175</v>
      </c>
      <c r="G6389" s="1" t="s">
        <v>124</v>
      </c>
      <c r="H6389" s="1">
        <v>0</v>
      </c>
      <c r="I6389" s="1">
        <v>0</v>
      </c>
      <c r="J6389" s="1">
        <v>3.8154589999999997E-9</v>
      </c>
      <c r="K6389" s="1">
        <v>7.4302499999999997E-7</v>
      </c>
      <c r="L6389" s="1">
        <v>2.9016190000000001E-7</v>
      </c>
      <c r="M6389" s="1">
        <v>2.9784889999999999E-5</v>
      </c>
      <c r="N6389" s="1">
        <v>0</v>
      </c>
      <c r="O6389" s="1">
        <v>0</v>
      </c>
      <c r="P6389" s="1">
        <v>0</v>
      </c>
      <c r="Q6389" s="1">
        <v>0</v>
      </c>
      <c r="R6389" s="1">
        <v>0</v>
      </c>
      <c r="S6389" s="1">
        <v>0</v>
      </c>
      <c r="T6389" s="1">
        <v>0.01</v>
      </c>
      <c r="U6389" s="1">
        <v>0</v>
      </c>
      <c r="V6389" s="1">
        <f t="shared" si="397"/>
        <v>0</v>
      </c>
      <c r="W6389" s="1">
        <f t="shared" si="398"/>
        <v>0</v>
      </c>
      <c r="X6389" s="1">
        <f t="shared" si="399"/>
        <v>0</v>
      </c>
    </row>
    <row r="6390" spans="1:24" hidden="1" x14ac:dyDescent="0.3">
      <c r="A6390" s="18" t="str">
        <f t="shared" si="396"/>
        <v>OFF - AirGrSupp - Air Conditioner_2003_175</v>
      </c>
      <c r="B6390" s="1" t="s">
        <v>40</v>
      </c>
      <c r="C6390" s="1">
        <v>2020</v>
      </c>
      <c r="D6390" s="1" t="s">
        <v>123</v>
      </c>
      <c r="E6390" s="1">
        <v>2003</v>
      </c>
      <c r="F6390" s="1">
        <v>175</v>
      </c>
      <c r="G6390" s="1" t="s">
        <v>12</v>
      </c>
      <c r="H6390" s="1">
        <v>8.2765841632293999E-9</v>
      </c>
      <c r="I6390" s="1">
        <v>7.6128021133383997E-9</v>
      </c>
      <c r="J6390" s="1">
        <v>9.1078759999999997E-9</v>
      </c>
      <c r="K6390" s="1">
        <v>2.450783E-7</v>
      </c>
      <c r="L6390" s="1">
        <v>5.6493620000000001E-8</v>
      </c>
      <c r="M6390" s="1">
        <v>7.8724419999999993E-6</v>
      </c>
      <c r="N6390" s="1">
        <v>5.6437019999999902E-10</v>
      </c>
      <c r="O6390" s="1">
        <v>4.2641303999999998E-10</v>
      </c>
      <c r="P6390" s="1">
        <v>7.8204469999999994E-11</v>
      </c>
      <c r="Q6390" s="1">
        <v>0</v>
      </c>
      <c r="R6390" s="1">
        <v>0</v>
      </c>
      <c r="S6390" s="1">
        <v>0</v>
      </c>
      <c r="T6390" s="1">
        <v>0</v>
      </c>
      <c r="U6390" s="1">
        <v>0</v>
      </c>
      <c r="V6390" s="1">
        <f t="shared" si="397"/>
        <v>0</v>
      </c>
      <c r="W6390" s="1">
        <f t="shared" si="398"/>
        <v>0</v>
      </c>
      <c r="X6390" s="1" t="e">
        <f t="shared" si="399"/>
        <v>#DIV/0!</v>
      </c>
    </row>
    <row r="6391" spans="1:24" hidden="1" x14ac:dyDescent="0.3">
      <c r="A6391" s="18" t="str">
        <f t="shared" si="396"/>
        <v>OFF - AirGrSupp - Air Conditioner_2003_175</v>
      </c>
      <c r="B6391" s="1" t="s">
        <v>40</v>
      </c>
      <c r="C6391" s="1">
        <v>2020</v>
      </c>
      <c r="D6391" s="1" t="s">
        <v>123</v>
      </c>
      <c r="E6391" s="1">
        <v>2003</v>
      </c>
      <c r="F6391" s="1">
        <v>175</v>
      </c>
      <c r="G6391" s="1" t="s">
        <v>124</v>
      </c>
      <c r="H6391" s="1">
        <v>0</v>
      </c>
      <c r="I6391" s="1">
        <v>0</v>
      </c>
      <c r="J6391" s="1">
        <v>3.3841590000000001E-9</v>
      </c>
      <c r="K6391" s="1">
        <v>8.6804309999999995E-7</v>
      </c>
      <c r="L6391" s="1">
        <v>2.3677139999999999E-7</v>
      </c>
      <c r="M6391" s="1">
        <v>3.4835619999999997E-5</v>
      </c>
      <c r="N6391" s="1">
        <v>0</v>
      </c>
      <c r="O6391" s="1">
        <v>0</v>
      </c>
      <c r="P6391" s="1">
        <v>0</v>
      </c>
      <c r="Q6391" s="1">
        <v>0</v>
      </c>
      <c r="R6391" s="1">
        <v>3.65</v>
      </c>
      <c r="S6391" s="1">
        <v>0</v>
      </c>
      <c r="T6391" s="1">
        <v>0.01</v>
      </c>
      <c r="U6391" s="1">
        <v>0</v>
      </c>
      <c r="V6391" s="1">
        <f t="shared" si="397"/>
        <v>0</v>
      </c>
      <c r="W6391" s="1">
        <f t="shared" si="398"/>
        <v>0</v>
      </c>
      <c r="X6391" s="1">
        <f t="shared" si="399"/>
        <v>0</v>
      </c>
    </row>
    <row r="6392" spans="1:24" hidden="1" x14ac:dyDescent="0.3">
      <c r="A6392" s="18" t="str">
        <f t="shared" si="396"/>
        <v>OFF - AirGrSupp - Air Conditioner_2004_175</v>
      </c>
      <c r="B6392" s="1" t="s">
        <v>40</v>
      </c>
      <c r="C6392" s="1">
        <v>2020</v>
      </c>
      <c r="D6392" s="1" t="s">
        <v>123</v>
      </c>
      <c r="E6392" s="1">
        <v>2004</v>
      </c>
      <c r="F6392" s="1">
        <v>175</v>
      </c>
      <c r="G6392" s="1" t="s">
        <v>12</v>
      </c>
      <c r="H6392" s="1">
        <v>3.0251363319547901E-9</v>
      </c>
      <c r="I6392" s="1">
        <v>2.78252039813201E-9</v>
      </c>
      <c r="J6392" s="1">
        <v>3.328978E-9</v>
      </c>
      <c r="K6392" s="1">
        <v>3.5882879999999998E-7</v>
      </c>
      <c r="L6392" s="1">
        <v>3.3779110000000003E-8</v>
      </c>
      <c r="M6392" s="1">
        <v>1.153615E-5</v>
      </c>
      <c r="N6392" s="1">
        <v>8.2701873000000003E-10</v>
      </c>
      <c r="O6392" s="1">
        <v>6.2485859600000004E-10</v>
      </c>
      <c r="P6392" s="1">
        <v>1.1459950000000001E-10</v>
      </c>
      <c r="Q6392" s="1">
        <v>0</v>
      </c>
      <c r="R6392" s="1">
        <v>0</v>
      </c>
      <c r="S6392" s="1">
        <v>0</v>
      </c>
      <c r="T6392" s="1">
        <v>0</v>
      </c>
      <c r="U6392" s="1">
        <v>0</v>
      </c>
      <c r="V6392" s="1">
        <f t="shared" si="397"/>
        <v>0</v>
      </c>
      <c r="W6392" s="1">
        <f t="shared" si="398"/>
        <v>0</v>
      </c>
      <c r="X6392" s="1" t="e">
        <f t="shared" si="399"/>
        <v>#DIV/0!</v>
      </c>
    </row>
    <row r="6393" spans="1:24" hidden="1" x14ac:dyDescent="0.3">
      <c r="A6393" s="18" t="str">
        <f t="shared" si="396"/>
        <v>OFF - AirGrSupp - Air Conditioner_2004_175</v>
      </c>
      <c r="B6393" s="1" t="s">
        <v>40</v>
      </c>
      <c r="C6393" s="1">
        <v>2020</v>
      </c>
      <c r="D6393" s="1" t="s">
        <v>123</v>
      </c>
      <c r="E6393" s="1">
        <v>2004</v>
      </c>
      <c r="F6393" s="1">
        <v>175</v>
      </c>
      <c r="G6393" s="1" t="s">
        <v>124</v>
      </c>
      <c r="H6393" s="1">
        <v>0</v>
      </c>
      <c r="I6393" s="1">
        <v>0</v>
      </c>
      <c r="J6393" s="1">
        <v>1.2499879999999999E-9</v>
      </c>
      <c r="K6393" s="1">
        <v>1.2910349999999999E-6</v>
      </c>
      <c r="L6393" s="1">
        <v>1.2906490000000001E-7</v>
      </c>
      <c r="M6393" s="1">
        <v>5.1869320000000003E-5</v>
      </c>
      <c r="N6393" s="1">
        <v>0</v>
      </c>
      <c r="O6393" s="1">
        <v>0</v>
      </c>
      <c r="P6393" s="1">
        <v>0</v>
      </c>
      <c r="Q6393" s="1">
        <v>0</v>
      </c>
      <c r="R6393" s="1">
        <v>3.65</v>
      </c>
      <c r="S6393" s="1">
        <v>0</v>
      </c>
      <c r="T6393" s="1">
        <v>0.01</v>
      </c>
      <c r="U6393" s="1">
        <v>0</v>
      </c>
      <c r="V6393" s="1">
        <f t="shared" si="397"/>
        <v>0</v>
      </c>
      <c r="W6393" s="1">
        <f t="shared" si="398"/>
        <v>0</v>
      </c>
      <c r="X6393" s="1">
        <f t="shared" si="399"/>
        <v>0</v>
      </c>
    </row>
    <row r="6394" spans="1:24" hidden="1" x14ac:dyDescent="0.3">
      <c r="A6394" s="18" t="str">
        <f t="shared" si="396"/>
        <v>OFF - AirGrSupp - Air Conditioner_2005_175</v>
      </c>
      <c r="B6394" s="1" t="s">
        <v>40</v>
      </c>
      <c r="C6394" s="1">
        <v>2020</v>
      </c>
      <c r="D6394" s="1" t="s">
        <v>123</v>
      </c>
      <c r="E6394" s="1">
        <v>2005</v>
      </c>
      <c r="F6394" s="1">
        <v>175</v>
      </c>
      <c r="G6394" s="1" t="s">
        <v>12</v>
      </c>
      <c r="H6394" s="1">
        <v>5.0197003195997204E-9</v>
      </c>
      <c r="I6394" s="1">
        <v>4.6171203539678204E-9</v>
      </c>
      <c r="J6394" s="1">
        <v>5.5238739999999999E-9</v>
      </c>
      <c r="K6394" s="1">
        <v>6.0172400000000002E-7</v>
      </c>
      <c r="L6394" s="1">
        <v>5.6523100000000001E-8</v>
      </c>
      <c r="M6394" s="1">
        <v>1.936154E-5</v>
      </c>
      <c r="N6394" s="1">
        <v>1.3880160000000001E-9</v>
      </c>
      <c r="O6394" s="1">
        <v>1.0487232000000001E-9</v>
      </c>
      <c r="P6394" s="1">
        <v>1.9233670000000001E-10</v>
      </c>
      <c r="Q6394" s="1">
        <v>0</v>
      </c>
      <c r="R6394" s="1">
        <v>0</v>
      </c>
      <c r="S6394" s="1">
        <v>0</v>
      </c>
      <c r="T6394" s="1">
        <v>0</v>
      </c>
      <c r="U6394" s="1">
        <v>0</v>
      </c>
      <c r="V6394" s="1">
        <f t="shared" si="397"/>
        <v>0</v>
      </c>
      <c r="W6394" s="1">
        <f t="shared" si="398"/>
        <v>0</v>
      </c>
      <c r="X6394" s="1" t="e">
        <f t="shared" si="399"/>
        <v>#DIV/0!</v>
      </c>
    </row>
    <row r="6395" spans="1:24" hidden="1" x14ac:dyDescent="0.3">
      <c r="A6395" s="18" t="str">
        <f t="shared" si="396"/>
        <v>OFF - AirGrSupp - Air Conditioner_2005_175</v>
      </c>
      <c r="B6395" s="1" t="s">
        <v>40</v>
      </c>
      <c r="C6395" s="1">
        <v>2020</v>
      </c>
      <c r="D6395" s="1" t="s">
        <v>123</v>
      </c>
      <c r="E6395" s="1">
        <v>2005</v>
      </c>
      <c r="F6395" s="1">
        <v>175</v>
      </c>
      <c r="G6395" s="1" t="s">
        <v>124</v>
      </c>
      <c r="H6395" s="1">
        <v>0</v>
      </c>
      <c r="I6395" s="1">
        <v>0</v>
      </c>
      <c r="J6395" s="1">
        <v>2.1271379999999999E-9</v>
      </c>
      <c r="K6395" s="1">
        <v>2.223371E-6</v>
      </c>
      <c r="L6395" s="1">
        <v>2.2175189999999999E-7</v>
      </c>
      <c r="M6395" s="1">
        <v>8.9428310000000006E-5</v>
      </c>
      <c r="N6395" s="1">
        <v>0</v>
      </c>
      <c r="O6395" s="1">
        <v>0</v>
      </c>
      <c r="P6395" s="1">
        <v>0</v>
      </c>
      <c r="Q6395" s="1">
        <v>0</v>
      </c>
      <c r="R6395" s="1">
        <v>3.65</v>
      </c>
      <c r="S6395" s="1">
        <v>0</v>
      </c>
      <c r="T6395" s="1">
        <v>0.02</v>
      </c>
      <c r="U6395" s="1">
        <v>0</v>
      </c>
      <c r="V6395" s="1">
        <f t="shared" si="397"/>
        <v>0</v>
      </c>
      <c r="W6395" s="1">
        <f t="shared" si="398"/>
        <v>0</v>
      </c>
      <c r="X6395" s="1">
        <f t="shared" si="399"/>
        <v>0</v>
      </c>
    </row>
    <row r="6396" spans="1:24" hidden="1" x14ac:dyDescent="0.3">
      <c r="A6396" s="18" t="str">
        <f t="shared" si="396"/>
        <v>OFF - AirGrSupp - Air Conditioner_2006_175</v>
      </c>
      <c r="B6396" s="1" t="s">
        <v>40</v>
      </c>
      <c r="C6396" s="1">
        <v>2020</v>
      </c>
      <c r="D6396" s="1" t="s">
        <v>123</v>
      </c>
      <c r="E6396" s="1">
        <v>2006</v>
      </c>
      <c r="F6396" s="1">
        <v>175</v>
      </c>
      <c r="G6396" s="1" t="s">
        <v>12</v>
      </c>
      <c r="H6396" s="1">
        <v>5.1666471290094202E-9</v>
      </c>
      <c r="I6396" s="1">
        <v>4.7522820292628599E-9</v>
      </c>
      <c r="J6396" s="1">
        <v>5.6855799999999997E-9</v>
      </c>
      <c r="K6396" s="1">
        <v>6.2598270000000005E-7</v>
      </c>
      <c r="L6396" s="1">
        <v>5.8675250000000001E-8</v>
      </c>
      <c r="M6396" s="1">
        <v>2.0159249999999998E-5</v>
      </c>
      <c r="N6396" s="1">
        <v>1.4452029E-9</v>
      </c>
      <c r="O6396" s="1">
        <v>1.09193108E-9</v>
      </c>
      <c r="P6396" s="1">
        <v>2.00261E-10</v>
      </c>
      <c r="Q6396" s="1">
        <v>0</v>
      </c>
      <c r="R6396" s="1">
        <v>0</v>
      </c>
      <c r="S6396" s="1">
        <v>0</v>
      </c>
      <c r="T6396" s="1">
        <v>0</v>
      </c>
      <c r="U6396" s="1">
        <v>0</v>
      </c>
      <c r="V6396" s="1">
        <f t="shared" si="397"/>
        <v>0</v>
      </c>
      <c r="W6396" s="1">
        <f t="shared" si="398"/>
        <v>0</v>
      </c>
      <c r="X6396" s="1" t="e">
        <f t="shared" si="399"/>
        <v>#DIV/0!</v>
      </c>
    </row>
    <row r="6397" spans="1:24" hidden="1" x14ac:dyDescent="0.3">
      <c r="A6397" s="18" t="str">
        <f t="shared" si="396"/>
        <v>OFF - AirGrSupp - Air Conditioner_2006_175</v>
      </c>
      <c r="B6397" s="1" t="s">
        <v>40</v>
      </c>
      <c r="C6397" s="1">
        <v>2020</v>
      </c>
      <c r="D6397" s="1" t="s">
        <v>123</v>
      </c>
      <c r="E6397" s="1">
        <v>2006</v>
      </c>
      <c r="F6397" s="1">
        <v>175</v>
      </c>
      <c r="G6397" s="1" t="s">
        <v>124</v>
      </c>
      <c r="H6397" s="1">
        <v>0</v>
      </c>
      <c r="I6397" s="1">
        <v>0</v>
      </c>
      <c r="J6397" s="1">
        <v>2.4176279999999998E-9</v>
      </c>
      <c r="K6397" s="1">
        <v>2.5577839999999999E-6</v>
      </c>
      <c r="L6397" s="1">
        <v>2.5450740000000001E-7</v>
      </c>
      <c r="M6397" s="1">
        <v>1.0299549999999999E-4</v>
      </c>
      <c r="N6397" s="1">
        <v>0</v>
      </c>
      <c r="O6397" s="1">
        <v>0</v>
      </c>
      <c r="P6397" s="1">
        <v>0</v>
      </c>
      <c r="Q6397" s="1">
        <v>0</v>
      </c>
      <c r="R6397" s="1">
        <v>7.3</v>
      </c>
      <c r="S6397" s="1">
        <v>0</v>
      </c>
      <c r="T6397" s="1">
        <v>0.02</v>
      </c>
      <c r="U6397" s="1">
        <v>0</v>
      </c>
      <c r="V6397" s="1">
        <f t="shared" si="397"/>
        <v>0</v>
      </c>
      <c r="W6397" s="1">
        <f t="shared" si="398"/>
        <v>0</v>
      </c>
      <c r="X6397" s="1">
        <f t="shared" si="399"/>
        <v>0</v>
      </c>
    </row>
    <row r="6398" spans="1:24" hidden="1" x14ac:dyDescent="0.3">
      <c r="A6398" s="18" t="str">
        <f t="shared" si="396"/>
        <v>OFF - AirGrSupp - Air Conditioner_2007_175</v>
      </c>
      <c r="B6398" s="1" t="s">
        <v>40</v>
      </c>
      <c r="C6398" s="1">
        <v>2020</v>
      </c>
      <c r="D6398" s="1" t="s">
        <v>123</v>
      </c>
      <c r="E6398" s="1">
        <v>2007</v>
      </c>
      <c r="F6398" s="1">
        <v>175</v>
      </c>
      <c r="G6398" s="1" t="s">
        <v>12</v>
      </c>
      <c r="H6398" s="1">
        <v>4.9487686277930899E-9</v>
      </c>
      <c r="I6398" s="1">
        <v>4.5518773838440797E-9</v>
      </c>
      <c r="J6398" s="1">
        <v>5.4458180000000003E-9</v>
      </c>
      <c r="K6398" s="1">
        <v>6.7970239999999995E-7</v>
      </c>
      <c r="L6398" s="1">
        <v>6.142985E-8</v>
      </c>
      <c r="M6398" s="1">
        <v>2.190789E-5</v>
      </c>
      <c r="N6398" s="1">
        <v>1.5705621000000001E-9</v>
      </c>
      <c r="O6398" s="1">
        <v>1.18664692E-9</v>
      </c>
      <c r="P6398" s="1">
        <v>2.1763199999999999E-10</v>
      </c>
      <c r="Q6398" s="1">
        <v>0</v>
      </c>
      <c r="R6398" s="1">
        <v>0</v>
      </c>
      <c r="S6398" s="1">
        <v>0</v>
      </c>
      <c r="T6398" s="1">
        <v>0</v>
      </c>
      <c r="U6398" s="1">
        <v>0</v>
      </c>
      <c r="V6398" s="1">
        <f t="shared" si="397"/>
        <v>0</v>
      </c>
      <c r="W6398" s="1">
        <f t="shared" si="398"/>
        <v>0</v>
      </c>
      <c r="X6398" s="1" t="e">
        <f t="shared" si="399"/>
        <v>#DIV/0!</v>
      </c>
    </row>
    <row r="6399" spans="1:24" hidden="1" x14ac:dyDescent="0.3">
      <c r="A6399" s="18" t="str">
        <f t="shared" si="396"/>
        <v>OFF - AirGrSupp - Air Conditioner_2007_175</v>
      </c>
      <c r="B6399" s="1" t="s">
        <v>40</v>
      </c>
      <c r="C6399" s="1">
        <v>2020</v>
      </c>
      <c r="D6399" s="1" t="s">
        <v>123</v>
      </c>
      <c r="E6399" s="1">
        <v>2007</v>
      </c>
      <c r="F6399" s="1">
        <v>175</v>
      </c>
      <c r="G6399" s="1" t="s">
        <v>124</v>
      </c>
      <c r="H6399" s="1">
        <v>0</v>
      </c>
      <c r="I6399" s="1">
        <v>0</v>
      </c>
      <c r="J6399" s="1">
        <v>2.4177550000000002E-9</v>
      </c>
      <c r="K6399" s="1">
        <v>2.9590570000000001E-6</v>
      </c>
      <c r="L6399" s="1">
        <v>2.8215869999999998E-7</v>
      </c>
      <c r="M6399" s="1">
        <v>1.192888E-4</v>
      </c>
      <c r="N6399" s="1">
        <v>0</v>
      </c>
      <c r="O6399" s="1">
        <v>0</v>
      </c>
      <c r="P6399" s="1">
        <v>0</v>
      </c>
      <c r="Q6399" s="1">
        <v>0</v>
      </c>
      <c r="R6399" s="1">
        <v>7.3</v>
      </c>
      <c r="S6399" s="1">
        <v>0</v>
      </c>
      <c r="T6399" s="1">
        <v>0.03</v>
      </c>
      <c r="U6399" s="1">
        <v>0</v>
      </c>
      <c r="V6399" s="1">
        <f t="shared" si="397"/>
        <v>0</v>
      </c>
      <c r="W6399" s="1">
        <f t="shared" si="398"/>
        <v>0</v>
      </c>
      <c r="X6399" s="1">
        <f t="shared" si="399"/>
        <v>0</v>
      </c>
    </row>
    <row r="6400" spans="1:24" hidden="1" x14ac:dyDescent="0.3">
      <c r="A6400" s="18" t="str">
        <f t="shared" si="396"/>
        <v>OFF - AirGrSupp - Air Conditioner_2008_175</v>
      </c>
      <c r="B6400" s="1" t="s">
        <v>40</v>
      </c>
      <c r="C6400" s="1">
        <v>2020</v>
      </c>
      <c r="D6400" s="1" t="s">
        <v>123</v>
      </c>
      <c r="E6400" s="1">
        <v>2008</v>
      </c>
      <c r="F6400" s="1">
        <v>175</v>
      </c>
      <c r="G6400" s="1" t="s">
        <v>12</v>
      </c>
      <c r="H6400" s="1">
        <v>5.1942370272227699E-9</v>
      </c>
      <c r="I6400" s="1">
        <v>4.7776592176395004E-9</v>
      </c>
      <c r="J6400" s="1">
        <v>5.7159409999999999E-9</v>
      </c>
      <c r="K6400" s="1">
        <v>7.1601160000000005E-7</v>
      </c>
      <c r="L6400" s="1">
        <v>6.4725569999999995E-8</v>
      </c>
      <c r="M6400" s="1">
        <v>2.3097869999999999E-5</v>
      </c>
      <c r="N6400" s="1">
        <v>1.6558703999999999E-9</v>
      </c>
      <c r="O6400" s="1">
        <v>1.2511020799999999E-9</v>
      </c>
      <c r="P6400" s="1">
        <v>2.294531E-10</v>
      </c>
      <c r="Q6400" s="1">
        <v>0</v>
      </c>
      <c r="R6400" s="1">
        <v>0</v>
      </c>
      <c r="S6400" s="1">
        <v>0</v>
      </c>
      <c r="T6400" s="1">
        <v>0</v>
      </c>
      <c r="U6400" s="1">
        <v>0</v>
      </c>
      <c r="V6400" s="1">
        <f t="shared" si="397"/>
        <v>0</v>
      </c>
      <c r="W6400" s="1">
        <f t="shared" si="398"/>
        <v>0</v>
      </c>
      <c r="X6400" s="1" t="e">
        <f t="shared" si="399"/>
        <v>#DIV/0!</v>
      </c>
    </row>
    <row r="6401" spans="1:24" hidden="1" x14ac:dyDescent="0.3">
      <c r="A6401" s="18" t="str">
        <f t="shared" si="396"/>
        <v>OFF - AirGrSupp - Air Conditioner_2008_175</v>
      </c>
      <c r="B6401" s="1" t="s">
        <v>40</v>
      </c>
      <c r="C6401" s="1">
        <v>2020</v>
      </c>
      <c r="D6401" s="1" t="s">
        <v>123</v>
      </c>
      <c r="E6401" s="1">
        <v>2008</v>
      </c>
      <c r="F6401" s="1">
        <v>175</v>
      </c>
      <c r="G6401" s="1" t="s">
        <v>124</v>
      </c>
      <c r="H6401" s="1">
        <v>0</v>
      </c>
      <c r="I6401" s="1">
        <v>0</v>
      </c>
      <c r="J6401" s="1">
        <v>2.5800740000000002E-9</v>
      </c>
      <c r="K6401" s="1">
        <v>3.1707610000000002E-6</v>
      </c>
      <c r="L6401" s="1">
        <v>3.0247440000000001E-7</v>
      </c>
      <c r="M6401" s="1">
        <v>1.2796819999999999E-4</v>
      </c>
      <c r="N6401" s="1">
        <v>0</v>
      </c>
      <c r="O6401" s="1">
        <v>0</v>
      </c>
      <c r="P6401" s="1">
        <v>0</v>
      </c>
      <c r="Q6401" s="1">
        <v>0</v>
      </c>
      <c r="R6401" s="1">
        <v>7.3</v>
      </c>
      <c r="S6401" s="1">
        <v>0</v>
      </c>
      <c r="T6401" s="1">
        <v>0.03</v>
      </c>
      <c r="U6401" s="1">
        <v>0</v>
      </c>
      <c r="V6401" s="1">
        <f t="shared" si="397"/>
        <v>0</v>
      </c>
      <c r="W6401" s="1">
        <f t="shared" si="398"/>
        <v>0</v>
      </c>
      <c r="X6401" s="1">
        <f t="shared" si="399"/>
        <v>0</v>
      </c>
    </row>
    <row r="6402" spans="1:24" hidden="1" x14ac:dyDescent="0.3">
      <c r="A6402" s="18" t="str">
        <f t="shared" si="396"/>
        <v>OFF - AirGrSupp - Air Conditioner_2009_175</v>
      </c>
      <c r="B6402" s="1" t="s">
        <v>40</v>
      </c>
      <c r="C6402" s="1">
        <v>2020</v>
      </c>
      <c r="D6402" s="1" t="s">
        <v>123</v>
      </c>
      <c r="E6402" s="1">
        <v>2009</v>
      </c>
      <c r="F6402" s="1">
        <v>175</v>
      </c>
      <c r="G6402" s="1" t="s">
        <v>12</v>
      </c>
      <c r="H6402" s="1">
        <v>5.3249639462069201E-9</v>
      </c>
      <c r="I6402" s="1">
        <v>4.8979018377211196E-9</v>
      </c>
      <c r="J6402" s="1">
        <v>5.8597980000000002E-9</v>
      </c>
      <c r="K6402" s="1">
        <v>7.3671610000000004E-7</v>
      </c>
      <c r="L6402" s="1">
        <v>6.6611819999999997E-8</v>
      </c>
      <c r="M6402" s="1">
        <v>2.3786049999999999E-5</v>
      </c>
      <c r="N6402" s="1">
        <v>1.7052066000000001E-9</v>
      </c>
      <c r="O6402" s="1">
        <v>1.28837832E-9</v>
      </c>
      <c r="P6402" s="1">
        <v>2.3628950000000001E-10</v>
      </c>
      <c r="Q6402" s="1">
        <v>0</v>
      </c>
      <c r="R6402" s="1">
        <v>0</v>
      </c>
      <c r="S6402" s="1">
        <v>0</v>
      </c>
      <c r="T6402" s="1">
        <v>0</v>
      </c>
      <c r="U6402" s="1">
        <v>0</v>
      </c>
      <c r="V6402" s="1">
        <f t="shared" si="397"/>
        <v>0</v>
      </c>
      <c r="W6402" s="1">
        <f t="shared" si="398"/>
        <v>0</v>
      </c>
      <c r="X6402" s="1" t="e">
        <f t="shared" si="399"/>
        <v>#DIV/0!</v>
      </c>
    </row>
    <row r="6403" spans="1:24" hidden="1" x14ac:dyDescent="0.3">
      <c r="A6403" s="18" t="str">
        <f t="shared" si="396"/>
        <v>OFF - AirGrSupp - Air Conditioner_2009_175</v>
      </c>
      <c r="B6403" s="1" t="s">
        <v>40</v>
      </c>
      <c r="C6403" s="1">
        <v>2020</v>
      </c>
      <c r="D6403" s="1" t="s">
        <v>123</v>
      </c>
      <c r="E6403" s="1">
        <v>2009</v>
      </c>
      <c r="F6403" s="1">
        <v>175</v>
      </c>
      <c r="G6403" s="1" t="s">
        <v>124</v>
      </c>
      <c r="H6403" s="1">
        <v>0</v>
      </c>
      <c r="I6403" s="1">
        <v>0</v>
      </c>
      <c r="J6403" s="1">
        <v>2.664348E-9</v>
      </c>
      <c r="K6403" s="1">
        <v>3.2879400000000002E-6</v>
      </c>
      <c r="L6403" s="1">
        <v>3.1378679999999999E-7</v>
      </c>
      <c r="M6403" s="1">
        <v>1.3284820000000001E-4</v>
      </c>
      <c r="N6403" s="1">
        <v>0</v>
      </c>
      <c r="O6403" s="1">
        <v>0</v>
      </c>
      <c r="P6403" s="1">
        <v>0</v>
      </c>
      <c r="Q6403" s="1">
        <v>0</v>
      </c>
      <c r="R6403" s="1">
        <v>7.3</v>
      </c>
      <c r="S6403" s="1">
        <v>0</v>
      </c>
      <c r="T6403" s="1">
        <v>0.03</v>
      </c>
      <c r="U6403" s="1">
        <v>0</v>
      </c>
      <c r="V6403" s="1">
        <f t="shared" si="397"/>
        <v>0</v>
      </c>
      <c r="W6403" s="1">
        <f t="shared" si="398"/>
        <v>0</v>
      </c>
      <c r="X6403" s="1">
        <f t="shared" si="399"/>
        <v>0</v>
      </c>
    </row>
    <row r="6404" spans="1:24" hidden="1" x14ac:dyDescent="0.3">
      <c r="A6404" s="18" t="str">
        <f t="shared" si="396"/>
        <v>OFF - AirGrSupp - Air Conditioner_2010_175</v>
      </c>
      <c r="B6404" s="1" t="s">
        <v>40</v>
      </c>
      <c r="C6404" s="1">
        <v>2020</v>
      </c>
      <c r="D6404" s="1" t="s">
        <v>123</v>
      </c>
      <c r="E6404" s="1">
        <v>2010</v>
      </c>
      <c r="F6404" s="1">
        <v>175</v>
      </c>
      <c r="G6404" s="1" t="s">
        <v>12</v>
      </c>
      <c r="H6404" s="1">
        <v>5.5802075353563399E-9</v>
      </c>
      <c r="I6404" s="1">
        <v>5.1326748910207602E-9</v>
      </c>
      <c r="J6404" s="1">
        <v>6.1406780000000001E-9</v>
      </c>
      <c r="K6404" s="1">
        <v>7.7486750000000004E-7</v>
      </c>
      <c r="L6404" s="1">
        <v>7.0076760000000002E-8</v>
      </c>
      <c r="M6404" s="1">
        <v>2.5039189999999998E-5</v>
      </c>
      <c r="N6404" s="1">
        <v>1.7950437E-9</v>
      </c>
      <c r="O6404" s="1">
        <v>1.3562552399999999E-9</v>
      </c>
      <c r="P6404" s="1">
        <v>2.4873820000000001E-10</v>
      </c>
      <c r="Q6404" s="1">
        <v>0</v>
      </c>
      <c r="R6404" s="1">
        <v>0</v>
      </c>
      <c r="S6404" s="1">
        <v>0</v>
      </c>
      <c r="T6404" s="1">
        <v>0.01</v>
      </c>
      <c r="U6404" s="1">
        <v>0</v>
      </c>
      <c r="V6404" s="1">
        <f t="shared" si="397"/>
        <v>0</v>
      </c>
      <c r="W6404" s="1">
        <f t="shared" si="398"/>
        <v>0</v>
      </c>
      <c r="X6404" s="1">
        <f t="shared" si="399"/>
        <v>0</v>
      </c>
    </row>
    <row r="6405" spans="1:24" hidden="1" x14ac:dyDescent="0.3">
      <c r="A6405" s="18" t="str">
        <f t="shared" si="396"/>
        <v>OFF - AirGrSupp - Air Conditioner_2010_175</v>
      </c>
      <c r="B6405" s="1" t="s">
        <v>40</v>
      </c>
      <c r="C6405" s="1">
        <v>2020</v>
      </c>
      <c r="D6405" s="1" t="s">
        <v>123</v>
      </c>
      <c r="E6405" s="1">
        <v>2010</v>
      </c>
      <c r="F6405" s="1">
        <v>175</v>
      </c>
      <c r="G6405" s="1" t="s">
        <v>124</v>
      </c>
      <c r="H6405" s="1">
        <v>0</v>
      </c>
      <c r="I6405" s="1">
        <v>0</v>
      </c>
      <c r="J6405" s="1">
        <v>2.792679E-9</v>
      </c>
      <c r="K6405" s="1">
        <v>3.460726E-6</v>
      </c>
      <c r="L6405" s="1">
        <v>3.3041790000000002E-7</v>
      </c>
      <c r="M6405" s="1">
        <v>1.399885E-4</v>
      </c>
      <c r="N6405" s="1">
        <v>0</v>
      </c>
      <c r="O6405" s="1">
        <v>0</v>
      </c>
      <c r="P6405" s="1">
        <v>0</v>
      </c>
      <c r="Q6405" s="1">
        <v>0</v>
      </c>
      <c r="R6405" s="1">
        <v>7.3</v>
      </c>
      <c r="S6405" s="1">
        <v>0</v>
      </c>
      <c r="T6405" s="1">
        <v>0.03</v>
      </c>
      <c r="U6405" s="1">
        <v>0</v>
      </c>
      <c r="V6405" s="1">
        <f t="shared" si="397"/>
        <v>0</v>
      </c>
      <c r="W6405" s="1">
        <f t="shared" si="398"/>
        <v>0</v>
      </c>
      <c r="X6405" s="1">
        <f t="shared" si="399"/>
        <v>0</v>
      </c>
    </row>
    <row r="6406" spans="1:24" hidden="1" x14ac:dyDescent="0.3">
      <c r="A6406" s="18" t="str">
        <f t="shared" si="396"/>
        <v>OFF - AirGrSupp - Air Conditioner_2011_175</v>
      </c>
      <c r="B6406" s="1" t="s">
        <v>40</v>
      </c>
      <c r="C6406" s="1">
        <v>2020</v>
      </c>
      <c r="D6406" s="1" t="s">
        <v>123</v>
      </c>
      <c r="E6406" s="1">
        <v>2011</v>
      </c>
      <c r="F6406" s="1">
        <v>175</v>
      </c>
      <c r="G6406" s="1" t="s">
        <v>12</v>
      </c>
      <c r="H6406" s="1">
        <v>6.3930040647414299E-9</v>
      </c>
      <c r="I6406" s="1">
        <v>5.8802851387491702E-9</v>
      </c>
      <c r="J6406" s="1">
        <v>7.0351109999999996E-9</v>
      </c>
      <c r="K6406" s="1">
        <v>8.9101369999999996E-7</v>
      </c>
      <c r="L6406" s="1">
        <v>8.0598409999999997E-8</v>
      </c>
      <c r="M6406" s="1">
        <v>2.881697E-5</v>
      </c>
      <c r="N6406" s="1">
        <v>2.0658699E-9</v>
      </c>
      <c r="O6406" s="1">
        <v>1.5608794800000001E-9</v>
      </c>
      <c r="P6406" s="1">
        <v>2.8626639999999997E-10</v>
      </c>
      <c r="Q6406" s="1">
        <v>0</v>
      </c>
      <c r="R6406" s="1">
        <v>0</v>
      </c>
      <c r="S6406" s="1">
        <v>0</v>
      </c>
      <c r="T6406" s="1">
        <v>0.01</v>
      </c>
      <c r="U6406" s="1">
        <v>0</v>
      </c>
      <c r="V6406" s="1">
        <f t="shared" si="397"/>
        <v>0</v>
      </c>
      <c r="W6406" s="1">
        <f t="shared" si="398"/>
        <v>0</v>
      </c>
      <c r="X6406" s="1">
        <f t="shared" si="399"/>
        <v>0</v>
      </c>
    </row>
    <row r="6407" spans="1:24" hidden="1" x14ac:dyDescent="0.3">
      <c r="A6407" s="18" t="str">
        <f t="shared" si="396"/>
        <v>OFF - AirGrSupp - Air Conditioner_2011_175</v>
      </c>
      <c r="B6407" s="1" t="s">
        <v>40</v>
      </c>
      <c r="C6407" s="1">
        <v>2020</v>
      </c>
      <c r="D6407" s="1" t="s">
        <v>123</v>
      </c>
      <c r="E6407" s="1">
        <v>2011</v>
      </c>
      <c r="F6407" s="1">
        <v>175</v>
      </c>
      <c r="G6407" s="1" t="s">
        <v>124</v>
      </c>
      <c r="H6407" s="1">
        <v>0</v>
      </c>
      <c r="I6407" s="1">
        <v>0</v>
      </c>
      <c r="J6407" s="1">
        <v>3.2021699999999999E-9</v>
      </c>
      <c r="K6407" s="1">
        <v>3.9848840000000001E-6</v>
      </c>
      <c r="L6407" s="1">
        <v>3.8062589999999999E-7</v>
      </c>
      <c r="M6407" s="1">
        <v>1.613745E-4</v>
      </c>
      <c r="N6407" s="1">
        <v>0</v>
      </c>
      <c r="O6407" s="1">
        <v>0</v>
      </c>
      <c r="P6407" s="1">
        <v>0</v>
      </c>
      <c r="Q6407" s="1">
        <v>0</v>
      </c>
      <c r="R6407" s="1">
        <v>7.3</v>
      </c>
      <c r="S6407" s="1">
        <v>0</v>
      </c>
      <c r="T6407" s="1">
        <v>0.04</v>
      </c>
      <c r="U6407" s="1">
        <v>0</v>
      </c>
      <c r="V6407" s="1">
        <f t="shared" si="397"/>
        <v>0</v>
      </c>
      <c r="W6407" s="1">
        <f t="shared" si="398"/>
        <v>0</v>
      </c>
      <c r="X6407" s="1">
        <f t="shared" si="399"/>
        <v>0</v>
      </c>
    </row>
    <row r="6408" spans="1:24" hidden="1" x14ac:dyDescent="0.3">
      <c r="A6408" s="18" t="str">
        <f t="shared" si="396"/>
        <v>OFF - AirGrSupp - Air Conditioner_2012_175</v>
      </c>
      <c r="B6408" s="1" t="s">
        <v>40</v>
      </c>
      <c r="C6408" s="1">
        <v>2020</v>
      </c>
      <c r="D6408" s="1" t="s">
        <v>123</v>
      </c>
      <c r="E6408" s="1">
        <v>2012</v>
      </c>
      <c r="F6408" s="1">
        <v>175</v>
      </c>
      <c r="G6408" s="1" t="s">
        <v>12</v>
      </c>
      <c r="H6408" s="1">
        <v>4.7882017994636596E-9</v>
      </c>
      <c r="I6408" s="1">
        <v>4.40418801514668E-9</v>
      </c>
      <c r="J6408" s="1">
        <v>5.2691239999999997E-9</v>
      </c>
      <c r="K6408" s="1">
        <v>6.6982720000000002E-7</v>
      </c>
      <c r="L6408" s="1">
        <v>6.0603909999999996E-8</v>
      </c>
      <c r="M6408" s="1">
        <v>2.1681929999999999E-5</v>
      </c>
      <c r="N6408" s="1">
        <v>1.5543639E-9</v>
      </c>
      <c r="O6408" s="1">
        <v>1.1744082800000001E-9</v>
      </c>
      <c r="P6408" s="1">
        <v>2.1538730000000001E-10</v>
      </c>
      <c r="Q6408" s="1">
        <v>0</v>
      </c>
      <c r="R6408" s="1">
        <v>0</v>
      </c>
      <c r="S6408" s="1">
        <v>0</v>
      </c>
      <c r="T6408" s="1">
        <v>0</v>
      </c>
      <c r="U6408" s="1">
        <v>0</v>
      </c>
      <c r="V6408" s="1">
        <f t="shared" si="397"/>
        <v>0</v>
      </c>
      <c r="W6408" s="1">
        <f t="shared" si="398"/>
        <v>0</v>
      </c>
      <c r="X6408" s="1" t="e">
        <f t="shared" si="399"/>
        <v>#DIV/0!</v>
      </c>
    </row>
    <row r="6409" spans="1:24" hidden="1" x14ac:dyDescent="0.3">
      <c r="A6409" s="18" t="str">
        <f t="shared" si="396"/>
        <v>OFF - AirGrSupp - Air Conditioner_2012_175</v>
      </c>
      <c r="B6409" s="1" t="s">
        <v>40</v>
      </c>
      <c r="C6409" s="1">
        <v>2020</v>
      </c>
      <c r="D6409" s="1" t="s">
        <v>123</v>
      </c>
      <c r="E6409" s="1">
        <v>2012</v>
      </c>
      <c r="F6409" s="1">
        <v>175</v>
      </c>
      <c r="G6409" s="1" t="s">
        <v>124</v>
      </c>
      <c r="H6409" s="1">
        <v>0</v>
      </c>
      <c r="I6409" s="1">
        <v>0</v>
      </c>
      <c r="J6409" s="1">
        <v>2.4377189999999998E-9</v>
      </c>
      <c r="K6409" s="1">
        <v>3.046433E-6</v>
      </c>
      <c r="L6409" s="1">
        <v>2.9111249999999998E-7</v>
      </c>
      <c r="M6409" s="1">
        <v>1.23511E-4</v>
      </c>
      <c r="N6409" s="1">
        <v>0</v>
      </c>
      <c r="O6409" s="1">
        <v>0</v>
      </c>
      <c r="P6409" s="1">
        <v>0</v>
      </c>
      <c r="Q6409" s="1">
        <v>0</v>
      </c>
      <c r="R6409" s="1">
        <v>7.3</v>
      </c>
      <c r="S6409" s="1">
        <v>0</v>
      </c>
      <c r="T6409" s="1">
        <v>0.03</v>
      </c>
      <c r="U6409" s="1">
        <v>0</v>
      </c>
      <c r="V6409" s="1">
        <f t="shared" si="397"/>
        <v>0</v>
      </c>
      <c r="W6409" s="1">
        <f t="shared" si="398"/>
        <v>0</v>
      </c>
      <c r="X6409" s="1">
        <f t="shared" si="399"/>
        <v>0</v>
      </c>
    </row>
    <row r="6410" spans="1:24" hidden="1" x14ac:dyDescent="0.3">
      <c r="A6410" s="18" t="str">
        <f t="shared" ref="A6410:A6473" si="400">D6410&amp;"_"&amp;E6410&amp;"_"&amp;F6410</f>
        <v>OFF - AirGrSupp - Air Conditioner_2013_175</v>
      </c>
      <c r="B6410" s="1" t="s">
        <v>40</v>
      </c>
      <c r="C6410" s="1">
        <v>2020</v>
      </c>
      <c r="D6410" s="1" t="s">
        <v>123</v>
      </c>
      <c r="E6410" s="1">
        <v>2013</v>
      </c>
      <c r="F6410" s="1">
        <v>175</v>
      </c>
      <c r="G6410" s="1" t="s">
        <v>12</v>
      </c>
      <c r="H6410" s="1">
        <v>4.8892360230780603E-9</v>
      </c>
      <c r="I6410" s="1">
        <v>4.4971192940271998E-9</v>
      </c>
      <c r="J6410" s="1">
        <v>5.380306E-9</v>
      </c>
      <c r="K6410" s="1">
        <v>6.8651670000000003E-7</v>
      </c>
      <c r="L6410" s="1">
        <v>6.2127640000000003E-8</v>
      </c>
      <c r="M6410" s="1">
        <v>2.2241189999999999E-5</v>
      </c>
      <c r="N6410" s="1">
        <v>1.5944561999999999E-9</v>
      </c>
      <c r="O6410" s="1">
        <v>1.20470024E-9</v>
      </c>
      <c r="P6410" s="1">
        <v>2.2094290000000001E-10</v>
      </c>
      <c r="Q6410" s="1">
        <v>0</v>
      </c>
      <c r="R6410" s="1">
        <v>0</v>
      </c>
      <c r="S6410" s="1">
        <v>0</v>
      </c>
      <c r="T6410" s="1">
        <v>0</v>
      </c>
      <c r="U6410" s="1">
        <v>0</v>
      </c>
      <c r="V6410" s="1">
        <f t="shared" si="397"/>
        <v>0</v>
      </c>
      <c r="W6410" s="1">
        <f t="shared" si="398"/>
        <v>0</v>
      </c>
      <c r="X6410" s="1" t="e">
        <f t="shared" si="399"/>
        <v>#DIV/0!</v>
      </c>
    </row>
    <row r="6411" spans="1:24" hidden="1" x14ac:dyDescent="0.3">
      <c r="A6411" s="18" t="str">
        <f t="shared" si="400"/>
        <v>OFF - AirGrSupp - Air Conditioner_2013_175</v>
      </c>
      <c r="B6411" s="1" t="s">
        <v>40</v>
      </c>
      <c r="C6411" s="1">
        <v>2020</v>
      </c>
      <c r="D6411" s="1" t="s">
        <v>123</v>
      </c>
      <c r="E6411" s="1">
        <v>2013</v>
      </c>
      <c r="F6411" s="1">
        <v>175</v>
      </c>
      <c r="G6411" s="1" t="s">
        <v>124</v>
      </c>
      <c r="H6411" s="1">
        <v>0</v>
      </c>
      <c r="I6411" s="1">
        <v>0</v>
      </c>
      <c r="J6411" s="1">
        <v>2.5045249999999999E-9</v>
      </c>
      <c r="K6411" s="1">
        <v>3.1432759999999998E-6</v>
      </c>
      <c r="L6411" s="1">
        <v>3.0049589999999997E-7</v>
      </c>
      <c r="M6411" s="1">
        <v>1.2758269999999999E-4</v>
      </c>
      <c r="N6411" s="1">
        <v>0</v>
      </c>
      <c r="O6411" s="1">
        <v>0</v>
      </c>
      <c r="P6411" s="1">
        <v>0</v>
      </c>
      <c r="Q6411" s="1">
        <v>0</v>
      </c>
      <c r="R6411" s="1">
        <v>7.3</v>
      </c>
      <c r="S6411" s="1">
        <v>0</v>
      </c>
      <c r="T6411" s="1">
        <v>0.03</v>
      </c>
      <c r="U6411" s="1">
        <v>0</v>
      </c>
      <c r="V6411" s="1">
        <f t="shared" ref="V6411:V6474" si="401">IFERROR(CONVERT(I6411,"ton","g")*365/U6411,0)</f>
        <v>0</v>
      </c>
      <c r="W6411" s="1">
        <f t="shared" ref="W6411:W6474" si="402">IFERROR(CONVERT(L6411,"ton","g")*365/U6411,0)</f>
        <v>0</v>
      </c>
      <c r="X6411" s="1">
        <f t="shared" ref="X6411:X6474" si="403">S6411/T6411</f>
        <v>0</v>
      </c>
    </row>
    <row r="6412" spans="1:24" hidden="1" x14ac:dyDescent="0.3">
      <c r="A6412" s="18" t="str">
        <f t="shared" si="400"/>
        <v>OFF - AirGrSupp - Air Conditioner_2014_175</v>
      </c>
      <c r="B6412" s="1" t="s">
        <v>40</v>
      </c>
      <c r="C6412" s="1">
        <v>2020</v>
      </c>
      <c r="D6412" s="1" t="s">
        <v>123</v>
      </c>
      <c r="E6412" s="1">
        <v>2014</v>
      </c>
      <c r="F6412" s="1">
        <v>175</v>
      </c>
      <c r="G6412" s="1" t="s">
        <v>12</v>
      </c>
      <c r="H6412" s="1">
        <v>4.9742266495462202E-9</v>
      </c>
      <c r="I6412" s="1">
        <v>4.5752936722526099E-9</v>
      </c>
      <c r="J6412" s="1">
        <v>5.4738329999999996E-9</v>
      </c>
      <c r="K6412" s="1">
        <v>7.0107460000000003E-7</v>
      </c>
      <c r="L6412" s="1">
        <v>6.3459110000000001E-8</v>
      </c>
      <c r="M6412" s="1">
        <v>2.2732289999999998E-5</v>
      </c>
      <c r="N6412" s="1">
        <v>1.6296624000000001E-9</v>
      </c>
      <c r="O6412" s="1">
        <v>1.2313004799999999E-9</v>
      </c>
      <c r="P6412" s="1">
        <v>2.2582140000000001E-10</v>
      </c>
      <c r="Q6412" s="1">
        <v>0</v>
      </c>
      <c r="R6412" s="1">
        <v>0</v>
      </c>
      <c r="S6412" s="1">
        <v>0</v>
      </c>
      <c r="T6412" s="1">
        <v>0</v>
      </c>
      <c r="U6412" s="1">
        <v>0</v>
      </c>
      <c r="V6412" s="1">
        <f t="shared" si="401"/>
        <v>0</v>
      </c>
      <c r="W6412" s="1">
        <f t="shared" si="402"/>
        <v>0</v>
      </c>
      <c r="X6412" s="1" t="e">
        <f t="shared" si="403"/>
        <v>#DIV/0!</v>
      </c>
    </row>
    <row r="6413" spans="1:24" hidden="1" x14ac:dyDescent="0.3">
      <c r="A6413" s="18" t="str">
        <f t="shared" si="400"/>
        <v>OFF - AirGrSupp - Air Conditioner_2014_175</v>
      </c>
      <c r="B6413" s="1" t="s">
        <v>40</v>
      </c>
      <c r="C6413" s="1">
        <v>2020</v>
      </c>
      <c r="D6413" s="1" t="s">
        <v>123</v>
      </c>
      <c r="E6413" s="1">
        <v>2014</v>
      </c>
      <c r="F6413" s="1">
        <v>175</v>
      </c>
      <c r="G6413" s="1" t="s">
        <v>124</v>
      </c>
      <c r="H6413" s="1">
        <v>0</v>
      </c>
      <c r="I6413" s="1">
        <v>0</v>
      </c>
      <c r="J6413" s="1">
        <v>2.5641320000000001E-9</v>
      </c>
      <c r="K6413" s="1">
        <v>3.231904E-6</v>
      </c>
      <c r="L6413" s="1">
        <v>3.0910189999999999E-7</v>
      </c>
      <c r="M6413" s="1">
        <v>1.313299E-4</v>
      </c>
      <c r="N6413" s="1">
        <v>0</v>
      </c>
      <c r="O6413" s="1">
        <v>0</v>
      </c>
      <c r="P6413" s="1">
        <v>0</v>
      </c>
      <c r="Q6413" s="1">
        <v>0</v>
      </c>
      <c r="R6413" s="1">
        <v>7.3</v>
      </c>
      <c r="S6413" s="1">
        <v>0</v>
      </c>
      <c r="T6413" s="1">
        <v>0.03</v>
      </c>
      <c r="U6413" s="1">
        <v>0</v>
      </c>
      <c r="V6413" s="1">
        <f t="shared" si="401"/>
        <v>0</v>
      </c>
      <c r="W6413" s="1">
        <f t="shared" si="402"/>
        <v>0</v>
      </c>
      <c r="X6413" s="1">
        <f t="shared" si="403"/>
        <v>0</v>
      </c>
    </row>
    <row r="6414" spans="1:24" hidden="1" x14ac:dyDescent="0.3">
      <c r="A6414" s="18" t="str">
        <f t="shared" si="400"/>
        <v>OFF - AirGrSupp - Air Conditioner_2015_175</v>
      </c>
      <c r="B6414" s="1" t="s">
        <v>40</v>
      </c>
      <c r="C6414" s="1">
        <v>2020</v>
      </c>
      <c r="D6414" s="1" t="s">
        <v>123</v>
      </c>
      <c r="E6414" s="1">
        <v>2015</v>
      </c>
      <c r="F6414" s="1">
        <v>175</v>
      </c>
      <c r="G6414" s="1" t="s">
        <v>12</v>
      </c>
      <c r="H6414" s="1">
        <v>5.1232798910253001E-9</v>
      </c>
      <c r="I6414" s="1">
        <v>4.7123928437650697E-9</v>
      </c>
      <c r="J6414" s="1">
        <v>5.6378569999999997E-9</v>
      </c>
      <c r="K6414" s="1">
        <v>7.2481010000000004E-7</v>
      </c>
      <c r="L6414" s="1">
        <v>6.5622099999999996E-8</v>
      </c>
      <c r="M6414" s="1">
        <v>2.352206E-5</v>
      </c>
      <c r="N6414" s="1">
        <v>1.6862813999999999E-9</v>
      </c>
      <c r="O6414" s="1">
        <v>1.2740792799999999E-9</v>
      </c>
      <c r="P6414" s="1">
        <v>2.3366709999999999E-10</v>
      </c>
      <c r="Q6414" s="1">
        <v>0</v>
      </c>
      <c r="R6414" s="1">
        <v>0</v>
      </c>
      <c r="S6414" s="1">
        <v>0</v>
      </c>
      <c r="T6414" s="1">
        <v>0</v>
      </c>
      <c r="U6414" s="1">
        <v>0</v>
      </c>
      <c r="V6414" s="1">
        <f t="shared" si="401"/>
        <v>0</v>
      </c>
      <c r="W6414" s="1">
        <f t="shared" si="402"/>
        <v>0</v>
      </c>
      <c r="X6414" s="1" t="e">
        <f t="shared" si="403"/>
        <v>#DIV/0!</v>
      </c>
    </row>
    <row r="6415" spans="1:24" hidden="1" x14ac:dyDescent="0.3">
      <c r="A6415" s="18" t="str">
        <f t="shared" si="400"/>
        <v>OFF - AirGrSupp - Air Conditioner_2015_175</v>
      </c>
      <c r="B6415" s="1" t="s">
        <v>40</v>
      </c>
      <c r="C6415" s="1">
        <v>2020</v>
      </c>
      <c r="D6415" s="1" t="s">
        <v>123</v>
      </c>
      <c r="E6415" s="1">
        <v>2015</v>
      </c>
      <c r="F6415" s="1">
        <v>175</v>
      </c>
      <c r="G6415" s="1" t="s">
        <v>124</v>
      </c>
      <c r="H6415" s="1">
        <v>0</v>
      </c>
      <c r="I6415" s="1">
        <v>0</v>
      </c>
      <c r="J6415" s="1">
        <v>2.6278460000000002E-9</v>
      </c>
      <c r="K6415" s="1">
        <v>3.3265299999999998E-6</v>
      </c>
      <c r="L6415" s="1">
        <v>3.1828950000000001E-7</v>
      </c>
      <c r="M6415" s="1">
        <v>1.3532959999999999E-4</v>
      </c>
      <c r="N6415" s="1">
        <v>0</v>
      </c>
      <c r="O6415" s="1">
        <v>0</v>
      </c>
      <c r="P6415" s="1">
        <v>0</v>
      </c>
      <c r="Q6415" s="1">
        <v>0</v>
      </c>
      <c r="R6415" s="1">
        <v>7.3</v>
      </c>
      <c r="S6415" s="1">
        <v>0</v>
      </c>
      <c r="T6415" s="1">
        <v>0.03</v>
      </c>
      <c r="U6415" s="1">
        <v>0</v>
      </c>
      <c r="V6415" s="1">
        <f t="shared" si="401"/>
        <v>0</v>
      </c>
      <c r="W6415" s="1">
        <f t="shared" si="402"/>
        <v>0</v>
      </c>
      <c r="X6415" s="1">
        <f t="shared" si="403"/>
        <v>0</v>
      </c>
    </row>
    <row r="6416" spans="1:24" hidden="1" x14ac:dyDescent="0.3">
      <c r="A6416" s="18" t="str">
        <f t="shared" si="400"/>
        <v>OFF - AirGrSupp - Air Conditioner_2016_175</v>
      </c>
      <c r="B6416" s="1" t="s">
        <v>40</v>
      </c>
      <c r="C6416" s="1">
        <v>2020</v>
      </c>
      <c r="D6416" s="1" t="s">
        <v>123</v>
      </c>
      <c r="E6416" s="1">
        <v>2016</v>
      </c>
      <c r="F6416" s="1">
        <v>175</v>
      </c>
      <c r="G6416" s="1" t="s">
        <v>12</v>
      </c>
      <c r="H6416" s="1">
        <v>5.2006090296690603E-9</v>
      </c>
      <c r="I6416" s="1">
        <v>4.7835201854896003E-9</v>
      </c>
      <c r="J6416" s="1">
        <v>5.7229530000000001E-9</v>
      </c>
      <c r="K6416" s="1">
        <v>7.3854490000000003E-7</v>
      </c>
      <c r="L6416" s="1">
        <v>6.6880450000000005E-8</v>
      </c>
      <c r="M6416" s="1">
        <v>2.398837E-5</v>
      </c>
      <c r="N6416" s="1">
        <v>1.71971009999999E-9</v>
      </c>
      <c r="O6416" s="1">
        <v>1.29933652E-9</v>
      </c>
      <c r="P6416" s="1">
        <v>2.3829929999999998E-10</v>
      </c>
      <c r="Q6416" s="1">
        <v>0</v>
      </c>
      <c r="R6416" s="1">
        <v>0</v>
      </c>
      <c r="S6416" s="1">
        <v>0</v>
      </c>
      <c r="T6416" s="1">
        <v>0</v>
      </c>
      <c r="U6416" s="1">
        <v>0</v>
      </c>
      <c r="V6416" s="1">
        <f t="shared" si="401"/>
        <v>0</v>
      </c>
      <c r="W6416" s="1">
        <f t="shared" si="402"/>
        <v>0</v>
      </c>
      <c r="X6416" s="1" t="e">
        <f t="shared" si="403"/>
        <v>#DIV/0!</v>
      </c>
    </row>
    <row r="6417" spans="1:24" hidden="1" x14ac:dyDescent="0.3">
      <c r="A6417" s="18" t="str">
        <f t="shared" si="400"/>
        <v>OFF - AirGrSupp - Air Conditioner_2016_175</v>
      </c>
      <c r="B6417" s="1" t="s">
        <v>40</v>
      </c>
      <c r="C6417" s="1">
        <v>2020</v>
      </c>
      <c r="D6417" s="1" t="s">
        <v>123</v>
      </c>
      <c r="E6417" s="1">
        <v>2016</v>
      </c>
      <c r="F6417" s="1">
        <v>175</v>
      </c>
      <c r="G6417" s="1" t="s">
        <v>124</v>
      </c>
      <c r="H6417" s="1">
        <v>0</v>
      </c>
      <c r="I6417" s="1">
        <v>0</v>
      </c>
      <c r="J6417" s="1">
        <v>2.6183410000000002E-9</v>
      </c>
      <c r="K6417" s="1">
        <v>3.3289220000000002E-6</v>
      </c>
      <c r="L6417" s="1">
        <v>3.186562E-7</v>
      </c>
      <c r="M6417" s="1">
        <v>1.355819E-4</v>
      </c>
      <c r="N6417" s="1">
        <v>0</v>
      </c>
      <c r="O6417" s="1">
        <v>0</v>
      </c>
      <c r="P6417" s="1">
        <v>0</v>
      </c>
      <c r="Q6417" s="1">
        <v>0</v>
      </c>
      <c r="R6417" s="1">
        <v>7.3</v>
      </c>
      <c r="S6417" s="1">
        <v>0</v>
      </c>
      <c r="T6417" s="1">
        <v>0.03</v>
      </c>
      <c r="U6417" s="1">
        <v>0</v>
      </c>
      <c r="V6417" s="1">
        <f t="shared" si="401"/>
        <v>0</v>
      </c>
      <c r="W6417" s="1">
        <f t="shared" si="402"/>
        <v>0</v>
      </c>
      <c r="X6417" s="1">
        <f t="shared" si="403"/>
        <v>0</v>
      </c>
    </row>
    <row r="6418" spans="1:24" hidden="1" x14ac:dyDescent="0.3">
      <c r="A6418" s="18" t="str">
        <f t="shared" si="400"/>
        <v>OFF - AirGrSupp - Air Conditioner_2017_175</v>
      </c>
      <c r="B6418" s="1" t="s">
        <v>40</v>
      </c>
      <c r="C6418" s="1">
        <v>2020</v>
      </c>
      <c r="D6418" s="1" t="s">
        <v>123</v>
      </c>
      <c r="E6418" s="1">
        <v>2017</v>
      </c>
      <c r="F6418" s="1">
        <v>175</v>
      </c>
      <c r="G6418" s="1" t="s">
        <v>12</v>
      </c>
      <c r="H6418" s="1">
        <v>5.7962931157474404E-9</v>
      </c>
      <c r="I6418" s="1">
        <v>5.3314304078644898E-9</v>
      </c>
      <c r="J6418" s="1">
        <v>6.3784670000000001E-9</v>
      </c>
      <c r="K6418" s="1">
        <v>8.262828E-7</v>
      </c>
      <c r="L6418" s="1">
        <v>7.4842329999999995E-8</v>
      </c>
      <c r="M6418" s="1">
        <v>2.6861189999999999E-5</v>
      </c>
      <c r="N6418" s="1">
        <v>1.9256615999999998E-9</v>
      </c>
      <c r="O6418" s="1">
        <v>1.45494432E-9</v>
      </c>
      <c r="P6418" s="1">
        <v>2.6683789999999998E-10</v>
      </c>
      <c r="Q6418" s="1">
        <v>0</v>
      </c>
      <c r="R6418" s="1">
        <v>0</v>
      </c>
      <c r="S6418" s="1">
        <v>0</v>
      </c>
      <c r="T6418" s="1">
        <v>0.01</v>
      </c>
      <c r="U6418" s="1">
        <v>0</v>
      </c>
      <c r="V6418" s="1">
        <f t="shared" si="401"/>
        <v>0</v>
      </c>
      <c r="W6418" s="1">
        <f t="shared" si="402"/>
        <v>0</v>
      </c>
      <c r="X6418" s="1">
        <f t="shared" si="403"/>
        <v>0</v>
      </c>
    </row>
    <row r="6419" spans="1:24" hidden="1" x14ac:dyDescent="0.3">
      <c r="A6419" s="18" t="str">
        <f t="shared" si="400"/>
        <v>OFF - AirGrSupp - Air Conditioner_2017_175</v>
      </c>
      <c r="B6419" s="1" t="s">
        <v>40</v>
      </c>
      <c r="C6419" s="1">
        <v>2020</v>
      </c>
      <c r="D6419" s="1" t="s">
        <v>123</v>
      </c>
      <c r="E6419" s="1">
        <v>2017</v>
      </c>
      <c r="F6419" s="1">
        <v>175</v>
      </c>
      <c r="G6419" s="1" t="s">
        <v>124</v>
      </c>
      <c r="H6419" s="1">
        <v>0</v>
      </c>
      <c r="I6419" s="1">
        <v>0</v>
      </c>
      <c r="J6419" s="1">
        <v>2.6668129999999999E-9</v>
      </c>
      <c r="K6419" s="1">
        <v>3.4054009999999999E-6</v>
      </c>
      <c r="L6419" s="1">
        <v>3.2611839999999998E-7</v>
      </c>
      <c r="M6419" s="1">
        <v>1.3885580000000001E-4</v>
      </c>
      <c r="N6419" s="1">
        <v>0</v>
      </c>
      <c r="O6419" s="1">
        <v>0</v>
      </c>
      <c r="P6419" s="1">
        <v>0</v>
      </c>
      <c r="Q6419" s="1">
        <v>0</v>
      </c>
      <c r="R6419" s="1">
        <v>7.3</v>
      </c>
      <c r="S6419" s="1">
        <v>0</v>
      </c>
      <c r="T6419" s="1">
        <v>0.03</v>
      </c>
      <c r="U6419" s="1">
        <v>0</v>
      </c>
      <c r="V6419" s="1">
        <f t="shared" si="401"/>
        <v>0</v>
      </c>
      <c r="W6419" s="1">
        <f t="shared" si="402"/>
        <v>0</v>
      </c>
      <c r="X6419" s="1">
        <f t="shared" si="403"/>
        <v>0</v>
      </c>
    </row>
    <row r="6420" spans="1:24" hidden="1" x14ac:dyDescent="0.3">
      <c r="A6420" s="18" t="str">
        <f t="shared" si="400"/>
        <v>OFF - AirGrSupp - Air Conditioner_2018_175</v>
      </c>
      <c r="B6420" s="1" t="s">
        <v>40</v>
      </c>
      <c r="C6420" s="1">
        <v>2020</v>
      </c>
      <c r="D6420" s="1" t="s">
        <v>123</v>
      </c>
      <c r="E6420" s="1">
        <v>2018</v>
      </c>
      <c r="F6420" s="1">
        <v>175</v>
      </c>
      <c r="G6420" s="1" t="s">
        <v>12</v>
      </c>
      <c r="H6420" s="1">
        <v>6.1114509754743297E-9</v>
      </c>
      <c r="I6420" s="1">
        <v>5.6213126072412904E-9</v>
      </c>
      <c r="J6420" s="1">
        <v>6.7252790000000003E-9</v>
      </c>
      <c r="K6420" s="1">
        <v>8.7455589999999997E-7</v>
      </c>
      <c r="L6420" s="1">
        <v>7.9232399999999999E-8</v>
      </c>
      <c r="M6420" s="1">
        <v>2.845493E-5</v>
      </c>
      <c r="N6420" s="1">
        <v>2.0399148000000001E-9</v>
      </c>
      <c r="O6420" s="1">
        <v>1.5412689599999999E-9</v>
      </c>
      <c r="P6420" s="1">
        <v>2.8266989999999999E-10</v>
      </c>
      <c r="Q6420" s="1">
        <v>0</v>
      </c>
      <c r="R6420" s="1">
        <v>0</v>
      </c>
      <c r="S6420" s="1">
        <v>0</v>
      </c>
      <c r="T6420" s="1">
        <v>0.01</v>
      </c>
      <c r="U6420" s="1">
        <v>0</v>
      </c>
      <c r="V6420" s="1">
        <f t="shared" si="401"/>
        <v>0</v>
      </c>
      <c r="W6420" s="1">
        <f t="shared" si="402"/>
        <v>0</v>
      </c>
      <c r="X6420" s="1">
        <f t="shared" si="403"/>
        <v>0</v>
      </c>
    </row>
    <row r="6421" spans="1:24" hidden="1" x14ac:dyDescent="0.3">
      <c r="A6421" s="18" t="str">
        <f t="shared" si="400"/>
        <v>OFF - AirGrSupp - Air Conditioner_2018_175</v>
      </c>
      <c r="B6421" s="1" t="s">
        <v>40</v>
      </c>
      <c r="C6421" s="1">
        <v>2020</v>
      </c>
      <c r="D6421" s="1" t="s">
        <v>123</v>
      </c>
      <c r="E6421" s="1">
        <v>2018</v>
      </c>
      <c r="F6421" s="1">
        <v>175</v>
      </c>
      <c r="G6421" s="1" t="s">
        <v>124</v>
      </c>
      <c r="H6421" s="1">
        <v>0</v>
      </c>
      <c r="I6421" s="1">
        <v>0</v>
      </c>
      <c r="J6421" s="1">
        <v>2.718937E-9</v>
      </c>
      <c r="K6421" s="1">
        <v>3.4872729999999999E-6</v>
      </c>
      <c r="L6421" s="1">
        <v>3.3410400000000001E-7</v>
      </c>
      <c r="M6421" s="1">
        <v>1.4235730000000001E-4</v>
      </c>
      <c r="N6421" s="1">
        <v>0</v>
      </c>
      <c r="O6421" s="1">
        <v>0</v>
      </c>
      <c r="P6421" s="1">
        <v>0</v>
      </c>
      <c r="Q6421" s="1">
        <v>0</v>
      </c>
      <c r="R6421" s="1">
        <v>7.3</v>
      </c>
      <c r="S6421" s="1">
        <v>0</v>
      </c>
      <c r="T6421" s="1">
        <v>0.03</v>
      </c>
      <c r="U6421" s="1">
        <v>0</v>
      </c>
      <c r="V6421" s="1">
        <f t="shared" si="401"/>
        <v>0</v>
      </c>
      <c r="W6421" s="1">
        <f t="shared" si="402"/>
        <v>0</v>
      </c>
      <c r="X6421" s="1">
        <f t="shared" si="403"/>
        <v>0</v>
      </c>
    </row>
    <row r="6422" spans="1:24" hidden="1" x14ac:dyDescent="0.3">
      <c r="A6422" s="18" t="str">
        <f t="shared" si="400"/>
        <v>OFF - AirGrSupp - Air Conditioner_2019_175</v>
      </c>
      <c r="B6422" s="1" t="s">
        <v>40</v>
      </c>
      <c r="C6422" s="1">
        <v>2020</v>
      </c>
      <c r="D6422" s="1" t="s">
        <v>123</v>
      </c>
      <c r="E6422" s="1">
        <v>2019</v>
      </c>
      <c r="F6422" s="1">
        <v>175</v>
      </c>
      <c r="G6422" s="1" t="s">
        <v>12</v>
      </c>
      <c r="H6422" s="1">
        <v>6.2255945127353699E-9</v>
      </c>
      <c r="I6422" s="1">
        <v>5.7263018328139899E-9</v>
      </c>
      <c r="J6422" s="1">
        <v>6.850887E-9</v>
      </c>
      <c r="K6422" s="1">
        <v>8.9433079999999998E-7</v>
      </c>
      <c r="L6422" s="1">
        <v>8.1042010000000002E-8</v>
      </c>
      <c r="M6422" s="1">
        <v>2.9123370000000001E-5</v>
      </c>
      <c r="N6422" s="1">
        <v>2.0878352999999998E-9</v>
      </c>
      <c r="O6422" s="1">
        <v>1.5774755600000001E-9</v>
      </c>
      <c r="P6422" s="1">
        <v>2.8931020000000002E-10</v>
      </c>
      <c r="Q6422" s="1">
        <v>0</v>
      </c>
      <c r="R6422" s="1">
        <v>0</v>
      </c>
      <c r="S6422" s="1">
        <v>0</v>
      </c>
      <c r="T6422" s="1">
        <v>0.01</v>
      </c>
      <c r="U6422" s="1">
        <v>0</v>
      </c>
      <c r="V6422" s="1">
        <f t="shared" si="401"/>
        <v>0</v>
      </c>
      <c r="W6422" s="1">
        <f t="shared" si="402"/>
        <v>0</v>
      </c>
      <c r="X6422" s="1">
        <f t="shared" si="403"/>
        <v>0</v>
      </c>
    </row>
    <row r="6423" spans="1:24" hidden="1" x14ac:dyDescent="0.3">
      <c r="A6423" s="18" t="str">
        <f t="shared" si="400"/>
        <v>OFF - AirGrSupp - Air Conditioner_2019_175</v>
      </c>
      <c r="B6423" s="1" t="s">
        <v>40</v>
      </c>
      <c r="C6423" s="1">
        <v>2020</v>
      </c>
      <c r="D6423" s="1" t="s">
        <v>123</v>
      </c>
      <c r="E6423" s="1">
        <v>2019</v>
      </c>
      <c r="F6423" s="1">
        <v>175</v>
      </c>
      <c r="G6423" s="1" t="s">
        <v>124</v>
      </c>
      <c r="H6423" s="1">
        <v>0</v>
      </c>
      <c r="I6423" s="1">
        <v>0</v>
      </c>
      <c r="J6423" s="1">
        <v>2.7686390000000002E-9</v>
      </c>
      <c r="K6423" s="1">
        <v>3.566788E-6</v>
      </c>
      <c r="L6423" s="1">
        <v>3.4187059999999998E-7</v>
      </c>
      <c r="M6423" s="1">
        <v>1.4577049999999999E-4</v>
      </c>
      <c r="N6423" s="1">
        <v>0</v>
      </c>
      <c r="O6423" s="1">
        <v>0</v>
      </c>
      <c r="P6423" s="1">
        <v>0</v>
      </c>
      <c r="Q6423" s="1">
        <v>0</v>
      </c>
      <c r="R6423" s="1">
        <v>7.3</v>
      </c>
      <c r="S6423" s="1">
        <v>0</v>
      </c>
      <c r="T6423" s="1">
        <v>0.03</v>
      </c>
      <c r="U6423" s="1">
        <v>0</v>
      </c>
      <c r="V6423" s="1">
        <f t="shared" si="401"/>
        <v>0</v>
      </c>
      <c r="W6423" s="1">
        <f t="shared" si="402"/>
        <v>0</v>
      </c>
      <c r="X6423" s="1">
        <f t="shared" si="403"/>
        <v>0</v>
      </c>
    </row>
    <row r="6424" spans="1:24" hidden="1" x14ac:dyDescent="0.3">
      <c r="A6424" s="18" t="str">
        <f t="shared" si="400"/>
        <v>OFF - AirGrSupp - Air Conditioner_2020_175</v>
      </c>
      <c r="B6424" s="1" t="s">
        <v>40</v>
      </c>
      <c r="C6424" s="1">
        <v>2020</v>
      </c>
      <c r="D6424" s="1" t="s">
        <v>123</v>
      </c>
      <c r="E6424" s="1">
        <v>2020</v>
      </c>
      <c r="F6424" s="1">
        <v>175</v>
      </c>
      <c r="G6424" s="1" t="s">
        <v>12</v>
      </c>
      <c r="H6424" s="1">
        <v>5.27578720855949E-9</v>
      </c>
      <c r="I6424" s="1">
        <v>4.8526690744330203E-9</v>
      </c>
      <c r="J6424" s="1">
        <v>5.8056820000000004E-9</v>
      </c>
      <c r="K6424" s="1">
        <v>7.6083090000000005E-7</v>
      </c>
      <c r="L6424" s="1">
        <v>6.8959949999999994E-8</v>
      </c>
      <c r="M6424" s="1">
        <v>2.4797360000000001E-5</v>
      </c>
      <c r="N6424" s="1">
        <v>1.7777069999999999E-9</v>
      </c>
      <c r="O6424" s="1">
        <v>1.3431564E-9</v>
      </c>
      <c r="P6424" s="1">
        <v>2.463358E-10</v>
      </c>
      <c r="Q6424" s="1">
        <v>0</v>
      </c>
      <c r="R6424" s="1">
        <v>0</v>
      </c>
      <c r="S6424" s="1">
        <v>0</v>
      </c>
      <c r="T6424" s="1">
        <v>0.01</v>
      </c>
      <c r="U6424" s="1">
        <v>0</v>
      </c>
      <c r="V6424" s="1">
        <f t="shared" si="401"/>
        <v>0</v>
      </c>
      <c r="W6424" s="1">
        <f t="shared" si="402"/>
        <v>0</v>
      </c>
      <c r="X6424" s="1">
        <f t="shared" si="403"/>
        <v>0</v>
      </c>
    </row>
    <row r="6425" spans="1:24" hidden="1" x14ac:dyDescent="0.3">
      <c r="A6425" s="18" t="str">
        <f t="shared" si="400"/>
        <v>OFF - AirGrSupp - Air Conditioner_2020_175</v>
      </c>
      <c r="B6425" s="1" t="s">
        <v>40</v>
      </c>
      <c r="C6425" s="1">
        <v>2020</v>
      </c>
      <c r="D6425" s="1" t="s">
        <v>123</v>
      </c>
      <c r="E6425" s="1">
        <v>2020</v>
      </c>
      <c r="F6425" s="1">
        <v>175</v>
      </c>
      <c r="G6425" s="1" t="s">
        <v>124</v>
      </c>
      <c r="H6425" s="1">
        <v>0</v>
      </c>
      <c r="I6425" s="1">
        <v>0</v>
      </c>
      <c r="J6425" s="1">
        <v>2.3386459999999999E-9</v>
      </c>
      <c r="K6425" s="1">
        <v>3.0263020000000002E-6</v>
      </c>
      <c r="L6425" s="1">
        <v>2.901925E-7</v>
      </c>
      <c r="M6425" s="1">
        <v>1.2382370000000001E-4</v>
      </c>
      <c r="N6425" s="1">
        <v>0</v>
      </c>
      <c r="O6425" s="1">
        <v>0</v>
      </c>
      <c r="P6425" s="1">
        <v>0</v>
      </c>
      <c r="Q6425" s="1">
        <v>0</v>
      </c>
      <c r="R6425" s="1">
        <v>7.3</v>
      </c>
      <c r="S6425" s="1">
        <v>0</v>
      </c>
      <c r="T6425" s="1">
        <v>0.03</v>
      </c>
      <c r="U6425" s="1">
        <v>0</v>
      </c>
      <c r="V6425" s="1">
        <f t="shared" si="401"/>
        <v>0</v>
      </c>
      <c r="W6425" s="1">
        <f t="shared" si="402"/>
        <v>0</v>
      </c>
      <c r="X6425" s="1">
        <f t="shared" si="403"/>
        <v>0</v>
      </c>
    </row>
    <row r="6426" spans="1:24" hidden="1" x14ac:dyDescent="0.3">
      <c r="A6426" s="18" t="str">
        <f t="shared" si="400"/>
        <v>OFF - AirGrSupp - Air Start Unit_1989_175</v>
      </c>
      <c r="B6426" s="1" t="s">
        <v>40</v>
      </c>
      <c r="C6426" s="1">
        <v>2020</v>
      </c>
      <c r="D6426" s="1" t="s">
        <v>125</v>
      </c>
      <c r="E6426" s="1">
        <v>1989</v>
      </c>
      <c r="F6426" s="1">
        <v>175</v>
      </c>
      <c r="G6426" s="1" t="s">
        <v>12</v>
      </c>
      <c r="H6426" s="1">
        <v>1.99724291850797E-8</v>
      </c>
      <c r="I6426" s="1">
        <v>1.83706403644363E-8</v>
      </c>
      <c r="J6426" s="1">
        <v>2.1978440000000001E-8</v>
      </c>
      <c r="K6426" s="1">
        <v>2.7694609999999999E-7</v>
      </c>
      <c r="L6426" s="1">
        <v>1.7483310000000001E-7</v>
      </c>
      <c r="M6426" s="1">
        <v>1.038217E-5</v>
      </c>
      <c r="N6426" s="1">
        <v>7.4429054999999999E-10</v>
      </c>
      <c r="O6426" s="1">
        <v>5.6235286000000005E-10</v>
      </c>
      <c r="P6426" s="1">
        <v>1.03136E-10</v>
      </c>
      <c r="Q6426" s="1">
        <v>0</v>
      </c>
      <c r="R6426" s="1">
        <v>0</v>
      </c>
      <c r="S6426" s="1">
        <v>0</v>
      </c>
      <c r="T6426" s="1">
        <v>0</v>
      </c>
      <c r="U6426" s="1">
        <v>0</v>
      </c>
      <c r="V6426" s="1">
        <f t="shared" si="401"/>
        <v>0</v>
      </c>
      <c r="W6426" s="1">
        <f t="shared" si="402"/>
        <v>0</v>
      </c>
      <c r="X6426" s="1" t="e">
        <f t="shared" si="403"/>
        <v>#DIV/0!</v>
      </c>
    </row>
    <row r="6427" spans="1:24" hidden="1" x14ac:dyDescent="0.3">
      <c r="A6427" s="18" t="str">
        <f t="shared" si="400"/>
        <v>OFF - AirGrSupp - Air Start Unit_1990_175</v>
      </c>
      <c r="B6427" s="1" t="s">
        <v>40</v>
      </c>
      <c r="C6427" s="1">
        <v>2020</v>
      </c>
      <c r="D6427" s="1" t="s">
        <v>125</v>
      </c>
      <c r="E6427" s="1">
        <v>1990</v>
      </c>
      <c r="F6427" s="1">
        <v>175</v>
      </c>
      <c r="G6427" s="1" t="s">
        <v>12</v>
      </c>
      <c r="H6427" s="1">
        <v>3.5047421983408403E-8</v>
      </c>
      <c r="I6427" s="1">
        <v>3.2236618740339E-8</v>
      </c>
      <c r="J6427" s="1">
        <v>3.856755E-8</v>
      </c>
      <c r="K6427" s="1">
        <v>4.8555890000000005E-7</v>
      </c>
      <c r="L6427" s="1">
        <v>3.0713560000000001E-7</v>
      </c>
      <c r="M6427" s="1">
        <v>1.8251919999999999E-5</v>
      </c>
      <c r="N6427" s="1">
        <v>1.3084677E-9</v>
      </c>
      <c r="O6427" s="1">
        <v>9.8862004000000002E-10</v>
      </c>
      <c r="P6427" s="1">
        <v>1.8131370000000001E-10</v>
      </c>
      <c r="Q6427" s="1">
        <v>0</v>
      </c>
      <c r="R6427" s="1">
        <v>0</v>
      </c>
      <c r="S6427" s="1">
        <v>0</v>
      </c>
      <c r="T6427" s="1">
        <v>0</v>
      </c>
      <c r="U6427" s="1">
        <v>0</v>
      </c>
      <c r="V6427" s="1">
        <f t="shared" si="401"/>
        <v>0</v>
      </c>
      <c r="W6427" s="1">
        <f t="shared" si="402"/>
        <v>0</v>
      </c>
      <c r="X6427" s="1" t="e">
        <f t="shared" si="403"/>
        <v>#DIV/0!</v>
      </c>
    </row>
    <row r="6428" spans="1:24" hidden="1" x14ac:dyDescent="0.3">
      <c r="A6428" s="18" t="str">
        <f t="shared" si="400"/>
        <v>OFF - AirGrSupp - Air Start Unit_1991_175</v>
      </c>
      <c r="B6428" s="1" t="s">
        <v>40</v>
      </c>
      <c r="C6428" s="1">
        <v>2020</v>
      </c>
      <c r="D6428" s="1" t="s">
        <v>125</v>
      </c>
      <c r="E6428" s="1">
        <v>1991</v>
      </c>
      <c r="F6428" s="1">
        <v>175</v>
      </c>
      <c r="G6428" s="1" t="s">
        <v>12</v>
      </c>
      <c r="H6428" s="1">
        <v>9.3955866704106197E-8</v>
      </c>
      <c r="I6428" s="1">
        <v>8.6420606194436906E-8</v>
      </c>
      <c r="J6428" s="1">
        <v>1.033927E-7</v>
      </c>
      <c r="K6428" s="1">
        <v>1.300558E-6</v>
      </c>
      <c r="L6428" s="1">
        <v>8.2429120000000004E-7</v>
      </c>
      <c r="M6428" s="1">
        <v>4.9020000000000002E-5</v>
      </c>
      <c r="N6428" s="1">
        <v>3.5142110999999999E-9</v>
      </c>
      <c r="O6428" s="1">
        <v>2.6551817200000001E-9</v>
      </c>
      <c r="P6428" s="1">
        <v>4.8696239999999998E-10</v>
      </c>
      <c r="Q6428" s="1">
        <v>1.2786811206722801E-9</v>
      </c>
      <c r="R6428" s="1">
        <v>3.65</v>
      </c>
      <c r="S6428" s="1">
        <v>0</v>
      </c>
      <c r="T6428" s="1">
        <v>0</v>
      </c>
      <c r="U6428" s="1">
        <v>0</v>
      </c>
      <c r="V6428" s="1">
        <f t="shared" si="401"/>
        <v>0</v>
      </c>
      <c r="W6428" s="1">
        <f t="shared" si="402"/>
        <v>0</v>
      </c>
      <c r="X6428" s="1" t="e">
        <f t="shared" si="403"/>
        <v>#DIV/0!</v>
      </c>
    </row>
    <row r="6429" spans="1:24" hidden="1" x14ac:dyDescent="0.3">
      <c r="A6429" s="18" t="str">
        <f t="shared" si="400"/>
        <v>OFF - AirGrSupp - Air Start Unit_1992_175</v>
      </c>
      <c r="B6429" s="1" t="s">
        <v>40</v>
      </c>
      <c r="C6429" s="1">
        <v>2020</v>
      </c>
      <c r="D6429" s="1" t="s">
        <v>125</v>
      </c>
      <c r="E6429" s="1">
        <v>1992</v>
      </c>
      <c r="F6429" s="1">
        <v>175</v>
      </c>
      <c r="G6429" s="1" t="s">
        <v>12</v>
      </c>
      <c r="H6429" s="1">
        <v>1.3339839827559699E-7</v>
      </c>
      <c r="I6429" s="1">
        <v>1.2269984673389399E-7</v>
      </c>
      <c r="J6429" s="1">
        <v>1.467968E-7</v>
      </c>
      <c r="K6429" s="1">
        <v>1.8449060000000001E-6</v>
      </c>
      <c r="L6429" s="1">
        <v>1.1716309999999999E-6</v>
      </c>
      <c r="M6429" s="1">
        <v>6.972654E-5</v>
      </c>
      <c r="N6429" s="1">
        <v>4.9986486000000003E-9</v>
      </c>
      <c r="O6429" s="1">
        <v>3.7767567200000004E-9</v>
      </c>
      <c r="P6429" s="1">
        <v>6.926601E-10</v>
      </c>
      <c r="Q6429" s="1">
        <v>1.2786811206722801E-9</v>
      </c>
      <c r="R6429" s="1">
        <v>3.65</v>
      </c>
      <c r="S6429" s="1">
        <v>0</v>
      </c>
      <c r="T6429" s="1">
        <v>0</v>
      </c>
      <c r="U6429" s="1">
        <v>0</v>
      </c>
      <c r="V6429" s="1">
        <f t="shared" si="401"/>
        <v>0</v>
      </c>
      <c r="W6429" s="1">
        <f t="shared" si="402"/>
        <v>0</v>
      </c>
      <c r="X6429" s="1" t="e">
        <f t="shared" si="403"/>
        <v>#DIV/0!</v>
      </c>
    </row>
    <row r="6430" spans="1:24" hidden="1" x14ac:dyDescent="0.3">
      <c r="A6430" s="18" t="str">
        <f t="shared" si="400"/>
        <v>OFF - AirGrSupp - Air Start Unit_1993_175</v>
      </c>
      <c r="B6430" s="1" t="s">
        <v>40</v>
      </c>
      <c r="C6430" s="1">
        <v>2020</v>
      </c>
      <c r="D6430" s="1" t="s">
        <v>125</v>
      </c>
      <c r="E6430" s="1">
        <v>1993</v>
      </c>
      <c r="F6430" s="1">
        <v>175</v>
      </c>
      <c r="G6430" s="1" t="s">
        <v>12</v>
      </c>
      <c r="H6430" s="1">
        <v>1.63790360029042E-7</v>
      </c>
      <c r="I6430" s="1">
        <v>1.50654373154713E-7</v>
      </c>
      <c r="J6430" s="1">
        <v>1.8024130000000001E-7</v>
      </c>
      <c r="K6430" s="1">
        <v>2.2632280000000001E-6</v>
      </c>
      <c r="L6430" s="1">
        <v>1.44017E-6</v>
      </c>
      <c r="M6430" s="1">
        <v>8.5770040000000003E-5</v>
      </c>
      <c r="N6430" s="1">
        <v>6.1487973000000001E-9</v>
      </c>
      <c r="O6430" s="1">
        <v>4.6457579600000003E-9</v>
      </c>
      <c r="P6430" s="1">
        <v>8.520355E-10</v>
      </c>
      <c r="Q6430" s="1">
        <v>1.2786811206722801E-9</v>
      </c>
      <c r="R6430" s="1">
        <v>3.65</v>
      </c>
      <c r="S6430" s="1">
        <v>0</v>
      </c>
      <c r="T6430" s="1">
        <v>0</v>
      </c>
      <c r="U6430" s="1">
        <v>0</v>
      </c>
      <c r="V6430" s="1">
        <f t="shared" si="401"/>
        <v>0</v>
      </c>
      <c r="W6430" s="1">
        <f t="shared" si="402"/>
        <v>0</v>
      </c>
      <c r="X6430" s="1" t="e">
        <f t="shared" si="403"/>
        <v>#DIV/0!</v>
      </c>
    </row>
    <row r="6431" spans="1:24" hidden="1" x14ac:dyDescent="0.3">
      <c r="A6431" s="18" t="str">
        <f t="shared" si="400"/>
        <v>OFF - AirGrSupp - Air Start Unit_1994_175</v>
      </c>
      <c r="B6431" s="1" t="s">
        <v>40</v>
      </c>
      <c r="C6431" s="1">
        <v>2020</v>
      </c>
      <c r="D6431" s="1" t="s">
        <v>125</v>
      </c>
      <c r="E6431" s="1">
        <v>1994</v>
      </c>
      <c r="F6431" s="1">
        <v>175</v>
      </c>
      <c r="G6431" s="1" t="s">
        <v>12</v>
      </c>
      <c r="H6431" s="1">
        <v>2.43208937524024E-7</v>
      </c>
      <c r="I6431" s="1">
        <v>2.2370358073459699E-7</v>
      </c>
      <c r="J6431" s="1">
        <v>2.6763659999999998E-7</v>
      </c>
      <c r="K6431" s="1">
        <v>3.3576400000000001E-6</v>
      </c>
      <c r="L6431" s="1">
        <v>2.1408750000000001E-6</v>
      </c>
      <c r="M6431" s="1">
        <v>1.2759340000000001E-4</v>
      </c>
      <c r="N6431" s="1">
        <v>9.1470870000000004E-9</v>
      </c>
      <c r="O6431" s="1">
        <v>6.9111323999999998E-9</v>
      </c>
      <c r="P6431" s="1">
        <v>1.267507E-9</v>
      </c>
      <c r="Q6431" s="1">
        <v>1.2786811206722801E-9</v>
      </c>
      <c r="R6431" s="1">
        <v>3.65</v>
      </c>
      <c r="S6431" s="1">
        <v>0</v>
      </c>
      <c r="T6431" s="1">
        <v>0.01</v>
      </c>
      <c r="U6431" s="1">
        <v>0</v>
      </c>
      <c r="V6431" s="1">
        <f t="shared" si="401"/>
        <v>0</v>
      </c>
      <c r="W6431" s="1">
        <f t="shared" si="402"/>
        <v>0</v>
      </c>
      <c r="X6431" s="1">
        <f t="shared" si="403"/>
        <v>0</v>
      </c>
    </row>
    <row r="6432" spans="1:24" hidden="1" x14ac:dyDescent="0.3">
      <c r="A6432" s="18" t="str">
        <f t="shared" si="400"/>
        <v>OFF - AirGrSupp - Air Start Unit_1995_175</v>
      </c>
      <c r="B6432" s="1" t="s">
        <v>40</v>
      </c>
      <c r="C6432" s="1">
        <v>2020</v>
      </c>
      <c r="D6432" s="1" t="s">
        <v>125</v>
      </c>
      <c r="E6432" s="1">
        <v>1995</v>
      </c>
      <c r="F6432" s="1">
        <v>175</v>
      </c>
      <c r="G6432" s="1" t="s">
        <v>12</v>
      </c>
      <c r="H6432" s="1">
        <v>2.9925447934869602E-7</v>
      </c>
      <c r="I6432" s="1">
        <v>2.7525427010492998E-7</v>
      </c>
      <c r="J6432" s="1">
        <v>3.2931129999999998E-7</v>
      </c>
      <c r="K6432" s="1">
        <v>4.1277000000000003E-6</v>
      </c>
      <c r="L6432" s="1">
        <v>2.637181E-6</v>
      </c>
      <c r="M6432" s="1">
        <v>1.5728669999999999E-4</v>
      </c>
      <c r="N6432" s="1">
        <v>1.1275785E-8</v>
      </c>
      <c r="O6432" s="1">
        <v>8.5194819999999998E-9</v>
      </c>
      <c r="P6432" s="1">
        <v>1.5624790000000001E-9</v>
      </c>
      <c r="Q6432" s="1">
        <v>2.5573622413445701E-9</v>
      </c>
      <c r="R6432" s="1">
        <v>7.3</v>
      </c>
      <c r="S6432" s="1">
        <v>0</v>
      </c>
      <c r="T6432" s="1">
        <v>0.01</v>
      </c>
      <c r="U6432" s="1">
        <v>0</v>
      </c>
      <c r="V6432" s="1">
        <f t="shared" si="401"/>
        <v>0</v>
      </c>
      <c r="W6432" s="1">
        <f t="shared" si="402"/>
        <v>0</v>
      </c>
      <c r="X6432" s="1">
        <f t="shared" si="403"/>
        <v>0</v>
      </c>
    </row>
    <row r="6433" spans="1:24" hidden="1" x14ac:dyDescent="0.3">
      <c r="A6433" s="18" t="str">
        <f t="shared" si="400"/>
        <v>OFF - AirGrSupp - Air Start Unit_1996_175</v>
      </c>
      <c r="B6433" s="1" t="s">
        <v>40</v>
      </c>
      <c r="C6433" s="1">
        <v>2020</v>
      </c>
      <c r="D6433" s="1" t="s">
        <v>125</v>
      </c>
      <c r="E6433" s="1">
        <v>1996</v>
      </c>
      <c r="F6433" s="1">
        <v>175</v>
      </c>
      <c r="G6433" s="1" t="s">
        <v>12</v>
      </c>
      <c r="H6433" s="1">
        <v>3.74347783021139E-7</v>
      </c>
      <c r="I6433" s="1">
        <v>3.4432509082284401E-7</v>
      </c>
      <c r="J6433" s="1">
        <v>4.1194690000000001E-7</v>
      </c>
      <c r="K6433" s="1">
        <v>5.1588599999999996E-6</v>
      </c>
      <c r="L6433" s="1">
        <v>3.3026559999999998E-6</v>
      </c>
      <c r="M6433" s="1">
        <v>1.9712009999999999E-4</v>
      </c>
      <c r="N6433" s="1">
        <v>1.41314039999999E-8</v>
      </c>
      <c r="O6433" s="1">
        <v>1.06770608E-8</v>
      </c>
      <c r="P6433" s="1">
        <v>1.9581809999999999E-9</v>
      </c>
      <c r="Q6433" s="1">
        <v>2.5573622413445701E-9</v>
      </c>
      <c r="R6433" s="1">
        <v>7.3</v>
      </c>
      <c r="S6433" s="1">
        <v>0</v>
      </c>
      <c r="T6433" s="1">
        <v>0.01</v>
      </c>
      <c r="U6433" s="1">
        <v>0</v>
      </c>
      <c r="V6433" s="1">
        <f t="shared" si="401"/>
        <v>0</v>
      </c>
      <c r="W6433" s="1">
        <f t="shared" si="402"/>
        <v>0</v>
      </c>
      <c r="X6433" s="1">
        <f t="shared" si="403"/>
        <v>0</v>
      </c>
    </row>
    <row r="6434" spans="1:24" hidden="1" x14ac:dyDescent="0.3">
      <c r="A6434" s="18" t="str">
        <f t="shared" si="400"/>
        <v>OFF - AirGrSupp - Air Start Unit_1997_175</v>
      </c>
      <c r="B6434" s="1" t="s">
        <v>40</v>
      </c>
      <c r="C6434" s="1">
        <v>2020</v>
      </c>
      <c r="D6434" s="1" t="s">
        <v>125</v>
      </c>
      <c r="E6434" s="1">
        <v>1997</v>
      </c>
      <c r="F6434" s="1">
        <v>175</v>
      </c>
      <c r="G6434" s="1" t="s">
        <v>12</v>
      </c>
      <c r="H6434" s="1">
        <v>4.3531390654093502E-7</v>
      </c>
      <c r="I6434" s="1">
        <v>4.0040173123635199E-7</v>
      </c>
      <c r="J6434" s="1">
        <v>4.790364E-7</v>
      </c>
      <c r="K6434" s="1">
        <v>5.9936340000000002E-6</v>
      </c>
      <c r="L6434" s="1">
        <v>3.8448610000000002E-6</v>
      </c>
      <c r="M6434" s="1">
        <v>2.2964860000000001E-4</v>
      </c>
      <c r="N6434" s="1">
        <v>1.6463357999999899E-8</v>
      </c>
      <c r="O6434" s="1">
        <v>1.2438981600000001E-8</v>
      </c>
      <c r="P6434" s="1">
        <v>2.2813179999999999E-9</v>
      </c>
      <c r="Q6434" s="1">
        <v>2.5573622413445701E-9</v>
      </c>
      <c r="R6434" s="1">
        <v>7.3</v>
      </c>
      <c r="S6434" s="1">
        <v>0</v>
      </c>
      <c r="T6434" s="1">
        <v>0.01</v>
      </c>
      <c r="U6434" s="1">
        <v>0</v>
      </c>
      <c r="V6434" s="1">
        <f t="shared" si="401"/>
        <v>0</v>
      </c>
      <c r="W6434" s="1">
        <f t="shared" si="402"/>
        <v>0</v>
      </c>
      <c r="X6434" s="1">
        <f t="shared" si="403"/>
        <v>0</v>
      </c>
    </row>
    <row r="6435" spans="1:24" hidden="1" x14ac:dyDescent="0.3">
      <c r="A6435" s="18" t="str">
        <f t="shared" si="400"/>
        <v>OFF - AirGrSupp - Air Start Unit_1998_175</v>
      </c>
      <c r="B6435" s="1" t="s">
        <v>40</v>
      </c>
      <c r="C6435" s="1">
        <v>2020</v>
      </c>
      <c r="D6435" s="1" t="s">
        <v>125</v>
      </c>
      <c r="E6435" s="1">
        <v>1998</v>
      </c>
      <c r="F6435" s="1">
        <v>175</v>
      </c>
      <c r="G6435" s="1" t="s">
        <v>12</v>
      </c>
      <c r="H6435" s="1">
        <v>5.5235792261088496E-7</v>
      </c>
      <c r="I6435" s="1">
        <v>5.0805881721749197E-7</v>
      </c>
      <c r="J6435" s="1">
        <v>6.0783619999999995E-7</v>
      </c>
      <c r="K6435" s="1">
        <v>8.1239560000000001E-6</v>
      </c>
      <c r="L6435" s="1">
        <v>4.6782600000000003E-6</v>
      </c>
      <c r="M6435" s="1">
        <v>2.4814640000000001E-4</v>
      </c>
      <c r="N6435" s="1">
        <v>1.7789454E-8</v>
      </c>
      <c r="O6435" s="1">
        <v>1.3440920800000001E-8</v>
      </c>
      <c r="P6435" s="1">
        <v>2.4650740000000001E-9</v>
      </c>
      <c r="Q6435" s="1">
        <v>3.8360433620168698E-9</v>
      </c>
      <c r="R6435" s="1">
        <v>10.95</v>
      </c>
      <c r="S6435" s="1">
        <v>0</v>
      </c>
      <c r="T6435" s="1">
        <v>0.01</v>
      </c>
      <c r="U6435" s="1">
        <v>0</v>
      </c>
      <c r="V6435" s="1">
        <f t="shared" si="401"/>
        <v>0</v>
      </c>
      <c r="W6435" s="1">
        <f t="shared" si="402"/>
        <v>0</v>
      </c>
      <c r="X6435" s="1">
        <f t="shared" si="403"/>
        <v>0</v>
      </c>
    </row>
    <row r="6436" spans="1:24" hidden="1" x14ac:dyDescent="0.3">
      <c r="A6436" s="18" t="str">
        <f t="shared" si="400"/>
        <v>OFF - AirGrSupp - Air Start Unit_1999_175</v>
      </c>
      <c r="B6436" s="1" t="s">
        <v>40</v>
      </c>
      <c r="C6436" s="1">
        <v>2020</v>
      </c>
      <c r="D6436" s="1" t="s">
        <v>125</v>
      </c>
      <c r="E6436" s="1">
        <v>1999</v>
      </c>
      <c r="F6436" s="1">
        <v>175</v>
      </c>
      <c r="G6436" s="1" t="s">
        <v>12</v>
      </c>
      <c r="H6436" s="1">
        <v>6.3010771155874997E-7</v>
      </c>
      <c r="I6436" s="1">
        <v>5.7957307309173798E-7</v>
      </c>
      <c r="J6436" s="1">
        <v>6.9339510000000001E-7</v>
      </c>
      <c r="K6436" s="1">
        <v>9.2590689999999994E-6</v>
      </c>
      <c r="L6436" s="1">
        <v>5.3428279999999998E-6</v>
      </c>
      <c r="M6436" s="1">
        <v>2.83603E-4</v>
      </c>
      <c r="N6436" s="1">
        <v>2.0331315E-8</v>
      </c>
      <c r="O6436" s="1">
        <v>1.5361437999999998E-8</v>
      </c>
      <c r="P6436" s="1">
        <v>2.8172989999999999E-9</v>
      </c>
      <c r="Q6436" s="1">
        <v>3.8360433620168698E-9</v>
      </c>
      <c r="R6436" s="1">
        <v>10.95</v>
      </c>
      <c r="S6436" s="1">
        <v>0</v>
      </c>
      <c r="T6436" s="1">
        <v>0.01</v>
      </c>
      <c r="U6436" s="1">
        <v>0</v>
      </c>
      <c r="V6436" s="1">
        <f t="shared" si="401"/>
        <v>0</v>
      </c>
      <c r="W6436" s="1">
        <f t="shared" si="402"/>
        <v>0</v>
      </c>
      <c r="X6436" s="1">
        <f t="shared" si="403"/>
        <v>0</v>
      </c>
    </row>
    <row r="6437" spans="1:24" hidden="1" x14ac:dyDescent="0.3">
      <c r="A6437" s="18" t="str">
        <f t="shared" si="400"/>
        <v>OFF - AirGrSupp - Air Start Unit_2000_175</v>
      </c>
      <c r="B6437" s="1" t="s">
        <v>40</v>
      </c>
      <c r="C6437" s="1">
        <v>2020</v>
      </c>
      <c r="D6437" s="1" t="s">
        <v>125</v>
      </c>
      <c r="E6437" s="1">
        <v>2000</v>
      </c>
      <c r="F6437" s="1">
        <v>175</v>
      </c>
      <c r="G6437" s="1" t="s">
        <v>12</v>
      </c>
      <c r="H6437" s="1">
        <v>7.8167458623331205E-7</v>
      </c>
      <c r="I6437" s="1">
        <v>7.1898428441740002E-7</v>
      </c>
      <c r="J6437" s="1">
        <v>8.6018520000000003E-7</v>
      </c>
      <c r="K6437" s="1">
        <v>1.147578E-5</v>
      </c>
      <c r="L6437" s="1">
        <v>6.6355390000000003E-6</v>
      </c>
      <c r="M6437" s="1">
        <v>3.524782E-4</v>
      </c>
      <c r="N6437" s="1">
        <v>2.5268931000000001E-8</v>
      </c>
      <c r="O6437" s="1">
        <v>1.9092081199999999E-8</v>
      </c>
      <c r="P6437" s="1">
        <v>3.5015020000000002E-9</v>
      </c>
      <c r="Q6437" s="1">
        <v>5.1147244826891501E-9</v>
      </c>
      <c r="R6437" s="1">
        <v>14.6</v>
      </c>
      <c r="S6437" s="1">
        <v>0</v>
      </c>
      <c r="T6437" s="1">
        <v>0.02</v>
      </c>
      <c r="U6437" s="1">
        <v>0</v>
      </c>
      <c r="V6437" s="1">
        <f t="shared" si="401"/>
        <v>0</v>
      </c>
      <c r="W6437" s="1">
        <f t="shared" si="402"/>
        <v>0</v>
      </c>
      <c r="X6437" s="1">
        <f t="shared" si="403"/>
        <v>0</v>
      </c>
    </row>
    <row r="6438" spans="1:24" hidden="1" x14ac:dyDescent="0.3">
      <c r="A6438" s="18" t="str">
        <f t="shared" si="400"/>
        <v>OFF - AirGrSupp - Air Start Unit_2001_175</v>
      </c>
      <c r="B6438" s="1" t="s">
        <v>40</v>
      </c>
      <c r="C6438" s="1">
        <v>2020</v>
      </c>
      <c r="D6438" s="1" t="s">
        <v>125</v>
      </c>
      <c r="E6438" s="1">
        <v>2001</v>
      </c>
      <c r="F6438" s="1">
        <v>175</v>
      </c>
      <c r="G6438" s="1" t="s">
        <v>12</v>
      </c>
      <c r="H6438" s="1">
        <v>1.0513340584984701E-6</v>
      </c>
      <c r="I6438" s="1">
        <v>9.6701706700689399E-7</v>
      </c>
      <c r="J6438" s="1">
        <v>1.156929E-6</v>
      </c>
      <c r="K6438" s="1">
        <v>1.8555200000000002E-5</v>
      </c>
      <c r="L6438" s="1">
        <v>8.5592549999999998E-6</v>
      </c>
      <c r="M6438" s="1">
        <v>5.7151209999999997E-4</v>
      </c>
      <c r="N6438" s="1">
        <v>4.0971330000000003E-8</v>
      </c>
      <c r="O6438" s="1">
        <v>3.0956116E-8</v>
      </c>
      <c r="P6438" s="1">
        <v>5.6773749999999997E-9</v>
      </c>
      <c r="Q6438" s="1">
        <v>7.6720867240337396E-9</v>
      </c>
      <c r="R6438" s="1">
        <v>21.9</v>
      </c>
      <c r="S6438" s="1">
        <v>3.65</v>
      </c>
      <c r="T6438" s="1">
        <v>0.03</v>
      </c>
      <c r="U6438" s="1">
        <v>474.5</v>
      </c>
      <c r="V6438" s="1">
        <f t="shared" si="401"/>
        <v>0.67481778962170125</v>
      </c>
      <c r="W6438" s="1">
        <f t="shared" si="402"/>
        <v>5.9729427090528455</v>
      </c>
      <c r="X6438" s="1">
        <f t="shared" si="403"/>
        <v>121.66666666666667</v>
      </c>
    </row>
    <row r="6439" spans="1:24" hidden="1" x14ac:dyDescent="0.3">
      <c r="A6439" s="18" t="str">
        <f t="shared" si="400"/>
        <v>OFF - AirGrSupp - Air Start Unit_2002_175</v>
      </c>
      <c r="B6439" s="1" t="s">
        <v>40</v>
      </c>
      <c r="C6439" s="1">
        <v>2020</v>
      </c>
      <c r="D6439" s="1" t="s">
        <v>125</v>
      </c>
      <c r="E6439" s="1">
        <v>2002</v>
      </c>
      <c r="F6439" s="1">
        <v>175</v>
      </c>
      <c r="G6439" s="1" t="s">
        <v>12</v>
      </c>
      <c r="H6439" s="1">
        <v>9.4621237524297102E-7</v>
      </c>
      <c r="I6439" s="1">
        <v>8.7032614274848397E-7</v>
      </c>
      <c r="J6439" s="1">
        <v>1.041249E-6</v>
      </c>
      <c r="K6439" s="1">
        <v>2.0768679999999998E-5</v>
      </c>
      <c r="L6439" s="1">
        <v>7.141542E-6</v>
      </c>
      <c r="M6439" s="1">
        <v>6.4147819999999997E-4</v>
      </c>
      <c r="N6439" s="1">
        <v>4.5987155999999997E-8</v>
      </c>
      <c r="O6439" s="1">
        <v>3.4745851199999998E-8</v>
      </c>
      <c r="P6439" s="1">
        <v>6.3724149999999999E-9</v>
      </c>
      <c r="Q6439" s="1">
        <v>8.9507678447060207E-9</v>
      </c>
      <c r="R6439" s="1">
        <v>25.55</v>
      </c>
      <c r="S6439" s="1">
        <v>3.65</v>
      </c>
      <c r="T6439" s="1">
        <v>0.03</v>
      </c>
      <c r="U6439" s="1">
        <v>474.5</v>
      </c>
      <c r="V6439" s="1">
        <f t="shared" si="401"/>
        <v>0.60734353501883553</v>
      </c>
      <c r="W6439" s="1">
        <f t="shared" si="402"/>
        <v>4.9836137865146766</v>
      </c>
      <c r="X6439" s="1">
        <f t="shared" si="403"/>
        <v>121.66666666666667</v>
      </c>
    </row>
    <row r="6440" spans="1:24" hidden="1" x14ac:dyDescent="0.3">
      <c r="A6440" s="18" t="str">
        <f t="shared" si="400"/>
        <v>OFF - AirGrSupp - Air Start Unit_2003_175</v>
      </c>
      <c r="B6440" s="1" t="s">
        <v>40</v>
      </c>
      <c r="C6440" s="1">
        <v>2020</v>
      </c>
      <c r="D6440" s="1" t="s">
        <v>125</v>
      </c>
      <c r="E6440" s="1">
        <v>2003</v>
      </c>
      <c r="F6440" s="1">
        <v>175</v>
      </c>
      <c r="G6440" s="1" t="s">
        <v>12</v>
      </c>
      <c r="H6440" s="1">
        <v>8.1738524352553804E-7</v>
      </c>
      <c r="I6440" s="1">
        <v>7.5183094699478998E-7</v>
      </c>
      <c r="J6440" s="1">
        <v>8.9948260000000001E-7</v>
      </c>
      <c r="K6440" s="1">
        <v>2.4042390000000001E-5</v>
      </c>
      <c r="L6440" s="1">
        <v>5.419764E-6</v>
      </c>
      <c r="M6440" s="1">
        <v>7.4467559999999997E-4</v>
      </c>
      <c r="N6440" s="1">
        <v>5.3385309E-8</v>
      </c>
      <c r="O6440" s="1">
        <v>4.0335566799999999E-8</v>
      </c>
      <c r="P6440" s="1">
        <v>7.3975729999999998E-9</v>
      </c>
      <c r="Q6440" s="1">
        <v>1.02294489653783E-8</v>
      </c>
      <c r="R6440" s="1">
        <v>29.2</v>
      </c>
      <c r="S6440" s="1">
        <v>3.65</v>
      </c>
      <c r="T6440" s="1">
        <v>0.04</v>
      </c>
      <c r="U6440" s="1">
        <v>474.5</v>
      </c>
      <c r="V6440" s="1">
        <f t="shared" si="401"/>
        <v>0.52465350936417099</v>
      </c>
      <c r="W6440" s="1">
        <f t="shared" si="402"/>
        <v>3.7820978424625844</v>
      </c>
      <c r="X6440" s="1">
        <f t="shared" si="403"/>
        <v>91.25</v>
      </c>
    </row>
    <row r="6441" spans="1:24" hidden="1" x14ac:dyDescent="0.3">
      <c r="A6441" s="18" t="str">
        <f t="shared" si="400"/>
        <v>OFF - AirGrSupp - Air Start Unit_2004_175</v>
      </c>
      <c r="B6441" s="1" t="s">
        <v>40</v>
      </c>
      <c r="C6441" s="1">
        <v>2020</v>
      </c>
      <c r="D6441" s="1" t="s">
        <v>125</v>
      </c>
      <c r="E6441" s="1">
        <v>2004</v>
      </c>
      <c r="F6441" s="1">
        <v>175</v>
      </c>
      <c r="G6441" s="1" t="s">
        <v>12</v>
      </c>
      <c r="H6441" s="1">
        <v>4.1987806684423202E-7</v>
      </c>
      <c r="I6441" s="1">
        <v>3.86203845883324E-7</v>
      </c>
      <c r="J6441" s="1">
        <v>4.6205020000000002E-7</v>
      </c>
      <c r="K6441" s="1">
        <v>3.5132500000000003E-5</v>
      </c>
      <c r="L6441" s="1">
        <v>3.5897749999999999E-6</v>
      </c>
      <c r="M6441" s="1">
        <v>1.0912350000000001E-3</v>
      </c>
      <c r="N6441" s="1">
        <v>7.8229944000000002E-8</v>
      </c>
      <c r="O6441" s="1">
        <v>5.9107068800000003E-8</v>
      </c>
      <c r="P6441" s="1">
        <v>1.084028E-8</v>
      </c>
      <c r="Q6441" s="1">
        <v>1.53441734480674E-8</v>
      </c>
      <c r="R6441" s="1">
        <v>43.8</v>
      </c>
      <c r="S6441" s="1">
        <v>3.65</v>
      </c>
      <c r="T6441" s="1">
        <v>0.05</v>
      </c>
      <c r="U6441" s="1">
        <v>474.5</v>
      </c>
      <c r="V6441" s="1">
        <f t="shared" si="401"/>
        <v>0.26950633501127952</v>
      </c>
      <c r="W6441" s="1">
        <f t="shared" si="402"/>
        <v>2.5050685384873077</v>
      </c>
      <c r="X6441" s="1">
        <f t="shared" si="403"/>
        <v>73</v>
      </c>
    </row>
    <row r="6442" spans="1:24" hidden="1" x14ac:dyDescent="0.3">
      <c r="A6442" s="18" t="str">
        <f t="shared" si="400"/>
        <v>OFF - AirGrSupp - Air Start Unit_2005_175</v>
      </c>
      <c r="B6442" s="1" t="s">
        <v>40</v>
      </c>
      <c r="C6442" s="1">
        <v>2020</v>
      </c>
      <c r="D6442" s="1" t="s">
        <v>125</v>
      </c>
      <c r="E6442" s="1">
        <v>2005</v>
      </c>
      <c r="F6442" s="1">
        <v>175</v>
      </c>
      <c r="G6442" s="1" t="s">
        <v>12</v>
      </c>
      <c r="H6442" s="1">
        <v>6.86056201206972E-7</v>
      </c>
      <c r="I6442" s="1">
        <v>6.3103449387017299E-7</v>
      </c>
      <c r="J6442" s="1">
        <v>7.5496300000000001E-7</v>
      </c>
      <c r="K6442" s="1">
        <v>5.8798300000000003E-5</v>
      </c>
      <c r="L6442" s="1">
        <v>5.9698580000000003E-6</v>
      </c>
      <c r="M6442" s="1">
        <v>1.8314609999999999E-3</v>
      </c>
      <c r="N6442" s="1">
        <v>1.3129623E-7</v>
      </c>
      <c r="O6442" s="1">
        <v>9.9201595999999994E-8</v>
      </c>
      <c r="P6442" s="1">
        <v>1.8193650000000002E-8</v>
      </c>
      <c r="Q6442" s="1">
        <v>2.5573622413445801E-8</v>
      </c>
      <c r="R6442" s="1">
        <v>73</v>
      </c>
      <c r="S6442" s="1">
        <v>7.3</v>
      </c>
      <c r="T6442" s="1">
        <v>0.09</v>
      </c>
      <c r="U6442" s="1">
        <v>949</v>
      </c>
      <c r="V6442" s="1">
        <f t="shared" si="401"/>
        <v>0.2201787935587094</v>
      </c>
      <c r="W6442" s="1">
        <f t="shared" si="402"/>
        <v>2.0829861836795849</v>
      </c>
      <c r="X6442" s="1">
        <f t="shared" si="403"/>
        <v>81.111111111111114</v>
      </c>
    </row>
    <row r="6443" spans="1:24" hidden="1" x14ac:dyDescent="0.3">
      <c r="A6443" s="18" t="str">
        <f t="shared" si="400"/>
        <v>OFF - AirGrSupp - Air Start Unit_2006_175</v>
      </c>
      <c r="B6443" s="1" t="s">
        <v>40</v>
      </c>
      <c r="C6443" s="1">
        <v>2020</v>
      </c>
      <c r="D6443" s="1" t="s">
        <v>125</v>
      </c>
      <c r="E6443" s="1">
        <v>2006</v>
      </c>
      <c r="F6443" s="1">
        <v>175</v>
      </c>
      <c r="G6443" s="1" t="s">
        <v>12</v>
      </c>
      <c r="H6443" s="1">
        <v>6.94913393654714E-7</v>
      </c>
      <c r="I6443" s="1">
        <v>6.3918133948360597E-7</v>
      </c>
      <c r="J6443" s="1">
        <v>7.6470980000000004E-7</v>
      </c>
      <c r="K6443" s="1">
        <v>6.1048109999999996E-5</v>
      </c>
      <c r="L6443" s="1">
        <v>6.1585579999999999E-6</v>
      </c>
      <c r="M6443" s="1">
        <v>1.9069180000000001E-3</v>
      </c>
      <c r="N6443" s="1">
        <v>1.3670568000000001E-7</v>
      </c>
      <c r="O6443" s="1">
        <v>1.03288736E-7</v>
      </c>
      <c r="P6443" s="1">
        <v>1.894324E-8</v>
      </c>
      <c r="Q6443" s="1">
        <v>2.6852303534118001E-8</v>
      </c>
      <c r="R6443" s="1">
        <v>76.649999999999906</v>
      </c>
      <c r="S6443" s="1">
        <v>7.3</v>
      </c>
      <c r="T6443" s="1">
        <v>0.09</v>
      </c>
      <c r="U6443" s="1">
        <v>949</v>
      </c>
      <c r="V6443" s="1">
        <f t="shared" si="401"/>
        <v>0.22302136818164878</v>
      </c>
      <c r="W6443" s="1">
        <f t="shared" si="402"/>
        <v>2.1488268607711229</v>
      </c>
      <c r="X6443" s="1">
        <f t="shared" si="403"/>
        <v>81.111111111111114</v>
      </c>
    </row>
    <row r="6444" spans="1:24" hidden="1" x14ac:dyDescent="0.3">
      <c r="A6444" s="18" t="str">
        <f t="shared" si="400"/>
        <v>OFF - AirGrSupp - Air Start Unit_2007_175</v>
      </c>
      <c r="B6444" s="1" t="s">
        <v>40</v>
      </c>
      <c r="C6444" s="1">
        <v>2020</v>
      </c>
      <c r="D6444" s="1" t="s">
        <v>125</v>
      </c>
      <c r="E6444" s="1">
        <v>2007</v>
      </c>
      <c r="F6444" s="1">
        <v>175</v>
      </c>
      <c r="G6444" s="1" t="s">
        <v>12</v>
      </c>
      <c r="H6444" s="1">
        <v>5.39263693853089E-7</v>
      </c>
      <c r="I6444" s="1">
        <v>4.9601474560607104E-7</v>
      </c>
      <c r="J6444" s="1">
        <v>5.9342680000000003E-7</v>
      </c>
      <c r="K6444" s="1">
        <v>6.6155839999999997E-5</v>
      </c>
      <c r="L6444" s="1">
        <v>5.9357720000000001E-6</v>
      </c>
      <c r="M6444" s="1">
        <v>2.0723270000000001E-3</v>
      </c>
      <c r="N6444" s="1">
        <v>1.4856381000000001E-7</v>
      </c>
      <c r="O6444" s="1">
        <v>1.12248212E-7</v>
      </c>
      <c r="P6444" s="1">
        <v>2.0586400000000002E-8</v>
      </c>
      <c r="Q6444" s="1">
        <v>2.94096657754626E-8</v>
      </c>
      <c r="R6444" s="1">
        <v>83.95</v>
      </c>
      <c r="S6444" s="1">
        <v>7.3</v>
      </c>
      <c r="T6444" s="1">
        <v>0.1</v>
      </c>
      <c r="U6444" s="1">
        <v>949</v>
      </c>
      <c r="V6444" s="1">
        <f t="shared" si="401"/>
        <v>0.17306808001108065</v>
      </c>
      <c r="W6444" s="1">
        <f t="shared" si="402"/>
        <v>2.0710929917381846</v>
      </c>
      <c r="X6444" s="1">
        <f t="shared" si="403"/>
        <v>73</v>
      </c>
    </row>
    <row r="6445" spans="1:24" hidden="1" x14ac:dyDescent="0.3">
      <c r="A6445" s="18" t="str">
        <f t="shared" si="400"/>
        <v>OFF - AirGrSupp - Air Start Unit_2008_175</v>
      </c>
      <c r="B6445" s="1" t="s">
        <v>40</v>
      </c>
      <c r="C6445" s="1">
        <v>2020</v>
      </c>
      <c r="D6445" s="1" t="s">
        <v>125</v>
      </c>
      <c r="E6445" s="1">
        <v>2008</v>
      </c>
      <c r="F6445" s="1">
        <v>175</v>
      </c>
      <c r="G6445" s="1" t="s">
        <v>12</v>
      </c>
      <c r="H6445" s="1">
        <v>5.6098984132696097E-7</v>
      </c>
      <c r="I6445" s="1">
        <v>5.1599845605253799E-7</v>
      </c>
      <c r="J6445" s="1">
        <v>6.1733509999999995E-7</v>
      </c>
      <c r="K6445" s="1">
        <v>6.9551369999999997E-5</v>
      </c>
      <c r="L6445" s="1">
        <v>6.2449000000000001E-6</v>
      </c>
      <c r="M6445" s="1">
        <v>2.184891E-3</v>
      </c>
      <c r="N6445" s="1">
        <v>1.5663339000000001E-7</v>
      </c>
      <c r="O6445" s="1">
        <v>1.18345228E-7</v>
      </c>
      <c r="P6445" s="1">
        <v>2.17046E-8</v>
      </c>
      <c r="Q6445" s="1">
        <v>3.0688346896134899E-8</v>
      </c>
      <c r="R6445" s="1">
        <v>87.6</v>
      </c>
      <c r="S6445" s="1">
        <v>7.3</v>
      </c>
      <c r="T6445" s="1">
        <v>0.11</v>
      </c>
      <c r="U6445" s="1">
        <v>949</v>
      </c>
      <c r="V6445" s="1">
        <f t="shared" si="401"/>
        <v>0.1800407404593935</v>
      </c>
      <c r="W6445" s="1">
        <f t="shared" si="402"/>
        <v>2.1789530703176925</v>
      </c>
      <c r="X6445" s="1">
        <f t="shared" si="403"/>
        <v>66.36363636363636</v>
      </c>
    </row>
    <row r="6446" spans="1:24" hidden="1" x14ac:dyDescent="0.3">
      <c r="A6446" s="18" t="str">
        <f t="shared" si="400"/>
        <v>OFF - AirGrSupp - Air Start Unit_2009_175</v>
      </c>
      <c r="B6446" s="1" t="s">
        <v>40</v>
      </c>
      <c r="C6446" s="1">
        <v>2020</v>
      </c>
      <c r="D6446" s="1" t="s">
        <v>125</v>
      </c>
      <c r="E6446" s="1">
        <v>2009</v>
      </c>
      <c r="F6446" s="1">
        <v>175</v>
      </c>
      <c r="G6446" s="1" t="s">
        <v>12</v>
      </c>
      <c r="H6446" s="1">
        <v>5.6991337093650805E-7</v>
      </c>
      <c r="I6446" s="1">
        <v>5.2420631858740003E-7</v>
      </c>
      <c r="J6446" s="1">
        <v>6.2715489999999999E-7</v>
      </c>
      <c r="K6446" s="1">
        <v>7.1419820000000005E-5</v>
      </c>
      <c r="L6446" s="1">
        <v>6.4172780000000002E-6</v>
      </c>
      <c r="M6446" s="1">
        <v>2.2499880000000001E-3</v>
      </c>
      <c r="N6446" s="1">
        <v>1.6130015999999999E-7</v>
      </c>
      <c r="O6446" s="1">
        <v>1.2187123199999999E-7</v>
      </c>
      <c r="P6446" s="1">
        <v>2.2351269999999999E-8</v>
      </c>
      <c r="Q6446" s="1">
        <v>3.1967028016807198E-8</v>
      </c>
      <c r="R6446" s="1">
        <v>91.25</v>
      </c>
      <c r="S6446" s="1">
        <v>7.3</v>
      </c>
      <c r="T6446" s="1">
        <v>0.11</v>
      </c>
      <c r="U6446" s="1">
        <v>949</v>
      </c>
      <c r="V6446" s="1">
        <f t="shared" si="401"/>
        <v>0.18290460493617985</v>
      </c>
      <c r="W6446" s="1">
        <f t="shared" si="402"/>
        <v>2.239098720745277</v>
      </c>
      <c r="X6446" s="1">
        <f t="shared" si="403"/>
        <v>66.36363636363636</v>
      </c>
    </row>
    <row r="6447" spans="1:24" hidden="1" x14ac:dyDescent="0.3">
      <c r="A6447" s="18" t="str">
        <f t="shared" si="400"/>
        <v>OFF - AirGrSupp - Air Start Unit_2010_175</v>
      </c>
      <c r="B6447" s="1" t="s">
        <v>40</v>
      </c>
      <c r="C6447" s="1">
        <v>2020</v>
      </c>
      <c r="D6447" s="1" t="s">
        <v>125</v>
      </c>
      <c r="E6447" s="1">
        <v>2010</v>
      </c>
      <c r="F6447" s="1">
        <v>175</v>
      </c>
      <c r="G6447" s="1" t="s">
        <v>12</v>
      </c>
      <c r="H6447" s="1">
        <v>5.9173747931507295E-7</v>
      </c>
      <c r="I6447" s="1">
        <v>5.4428013347400404E-7</v>
      </c>
      <c r="J6447" s="1">
        <v>6.5117099999999995E-7</v>
      </c>
      <c r="K6447" s="1">
        <v>7.4967980000000003E-5</v>
      </c>
      <c r="L6447" s="1">
        <v>6.7409619999999997E-6</v>
      </c>
      <c r="M6447" s="1">
        <v>2.3685260000000001E-3</v>
      </c>
      <c r="N6447" s="1">
        <v>1.6979804999999999E-7</v>
      </c>
      <c r="O6447" s="1">
        <v>1.2829185999999999E-7</v>
      </c>
      <c r="P6447" s="1">
        <v>2.3528830000000001E-8</v>
      </c>
      <c r="Q6447" s="1">
        <v>3.3245709137479498E-8</v>
      </c>
      <c r="R6447" s="1">
        <v>94.9</v>
      </c>
      <c r="S6447" s="1">
        <v>7.3</v>
      </c>
      <c r="T6447" s="1">
        <v>0.12</v>
      </c>
      <c r="U6447" s="1">
        <v>949</v>
      </c>
      <c r="V6447" s="1">
        <f t="shared" si="401"/>
        <v>0.189908704374146</v>
      </c>
      <c r="W6447" s="1">
        <f t="shared" si="402"/>
        <v>2.3520376381999535</v>
      </c>
      <c r="X6447" s="1">
        <f t="shared" si="403"/>
        <v>60.833333333333336</v>
      </c>
    </row>
    <row r="6448" spans="1:24" hidden="1" x14ac:dyDescent="0.3">
      <c r="A6448" s="18" t="str">
        <f t="shared" si="400"/>
        <v>OFF - AirGrSupp - Air Start Unit_2011_175</v>
      </c>
      <c r="B6448" s="1" t="s">
        <v>40</v>
      </c>
      <c r="C6448" s="1">
        <v>2020</v>
      </c>
      <c r="D6448" s="1" t="s">
        <v>125</v>
      </c>
      <c r="E6448" s="1">
        <v>2011</v>
      </c>
      <c r="F6448" s="1">
        <v>175</v>
      </c>
      <c r="G6448" s="1" t="s">
        <v>12</v>
      </c>
      <c r="H6448" s="1">
        <v>6.7157707060545798E-7</v>
      </c>
      <c r="I6448" s="1">
        <v>6.1771658954290001E-7</v>
      </c>
      <c r="J6448" s="1">
        <v>7.3902960000000005E-7</v>
      </c>
      <c r="K6448" s="1">
        <v>8.6031859999999996E-5</v>
      </c>
      <c r="L6448" s="1">
        <v>7.7414240000000008E-6</v>
      </c>
      <c r="M6448" s="1">
        <v>2.7258759999999999E-3</v>
      </c>
      <c r="N6448" s="1">
        <v>1.9541627999999999E-7</v>
      </c>
      <c r="O6448" s="1">
        <v>1.4764785600000001E-7</v>
      </c>
      <c r="P6448" s="1">
        <v>2.7078720000000001E-8</v>
      </c>
      <c r="Q6448" s="1">
        <v>3.8360433620168602E-8</v>
      </c>
      <c r="R6448" s="1">
        <v>109.5</v>
      </c>
      <c r="S6448" s="1">
        <v>10.95</v>
      </c>
      <c r="T6448" s="1">
        <v>0.14000000000000001</v>
      </c>
      <c r="U6448" s="1">
        <v>1423.5</v>
      </c>
      <c r="V6448" s="1">
        <f t="shared" si="401"/>
        <v>0.14368796504568268</v>
      </c>
      <c r="W6448" s="1">
        <f t="shared" si="402"/>
        <v>1.8007440304281437</v>
      </c>
      <c r="X6448" s="1">
        <f t="shared" si="403"/>
        <v>78.214285714285708</v>
      </c>
    </row>
    <row r="6449" spans="1:24" hidden="1" x14ac:dyDescent="0.3">
      <c r="A6449" s="18" t="str">
        <f t="shared" si="400"/>
        <v>OFF - AirGrSupp - Air Start Unit_2012_175</v>
      </c>
      <c r="B6449" s="1" t="s">
        <v>40</v>
      </c>
      <c r="C6449" s="1">
        <v>2020</v>
      </c>
      <c r="D6449" s="1" t="s">
        <v>125</v>
      </c>
      <c r="E6449" s="1">
        <v>2012</v>
      </c>
      <c r="F6449" s="1">
        <v>175</v>
      </c>
      <c r="G6449" s="1" t="s">
        <v>12</v>
      </c>
      <c r="H6449" s="1">
        <v>4.9819408436087699E-7</v>
      </c>
      <c r="I6449" s="1">
        <v>4.5823891879513503E-7</v>
      </c>
      <c r="J6449" s="1">
        <v>5.4823220000000002E-7</v>
      </c>
      <c r="K6449" s="1">
        <v>6.4544739999999995E-5</v>
      </c>
      <c r="L6449" s="1">
        <v>5.8121860000000001E-6</v>
      </c>
      <c r="M6449" s="1">
        <v>2.0509529999999999E-3</v>
      </c>
      <c r="N6449" s="1">
        <v>1.4703147E-7</v>
      </c>
      <c r="O6449" s="1">
        <v>1.1109044399999999E-7</v>
      </c>
      <c r="P6449" s="1">
        <v>2.037407E-8</v>
      </c>
      <c r="Q6449" s="1">
        <v>2.81309846547903E-8</v>
      </c>
      <c r="R6449" s="1">
        <v>80.3</v>
      </c>
      <c r="S6449" s="1">
        <v>7.3</v>
      </c>
      <c r="T6449" s="1">
        <v>0.1</v>
      </c>
      <c r="U6449" s="1">
        <v>949</v>
      </c>
      <c r="V6449" s="1">
        <f t="shared" si="401"/>
        <v>0.15988744400194066</v>
      </c>
      <c r="W6449" s="1">
        <f t="shared" si="402"/>
        <v>2.0279717097083227</v>
      </c>
      <c r="X6449" s="1">
        <f t="shared" si="403"/>
        <v>73</v>
      </c>
    </row>
    <row r="6450" spans="1:24" hidden="1" x14ac:dyDescent="0.3">
      <c r="A6450" s="18" t="str">
        <f t="shared" si="400"/>
        <v>OFF - AirGrSupp - Air Start Unit_2013_175</v>
      </c>
      <c r="B6450" s="1" t="s">
        <v>40</v>
      </c>
      <c r="C6450" s="1">
        <v>2020</v>
      </c>
      <c r="D6450" s="1" t="s">
        <v>125</v>
      </c>
      <c r="E6450" s="1">
        <v>2013</v>
      </c>
      <c r="F6450" s="1">
        <v>175</v>
      </c>
      <c r="G6450" s="1" t="s">
        <v>12</v>
      </c>
      <c r="H6450" s="1">
        <v>5.0375959049070397E-7</v>
      </c>
      <c r="I6450" s="1">
        <v>4.63358071333349E-7</v>
      </c>
      <c r="J6450" s="1">
        <v>5.5435669999999999E-7</v>
      </c>
      <c r="K6450" s="1">
        <v>6.6019039999999995E-5</v>
      </c>
      <c r="L6450" s="1">
        <v>5.9493099999999998E-6</v>
      </c>
      <c r="M6450" s="1">
        <v>2.1038540000000001E-3</v>
      </c>
      <c r="N6450" s="1">
        <v>1.5082398000000001E-7</v>
      </c>
      <c r="O6450" s="1">
        <v>1.13955896E-7</v>
      </c>
      <c r="P6450" s="1">
        <v>2.089959E-8</v>
      </c>
      <c r="Q6450" s="1">
        <v>2.94096657754626E-8</v>
      </c>
      <c r="R6450" s="1">
        <v>83.95</v>
      </c>
      <c r="S6450" s="1">
        <v>7.3</v>
      </c>
      <c r="T6450" s="1">
        <v>0.1</v>
      </c>
      <c r="U6450" s="1">
        <v>949</v>
      </c>
      <c r="V6450" s="1">
        <f t="shared" si="401"/>
        <v>0.16167360441132525</v>
      </c>
      <c r="W6450" s="1">
        <f t="shared" si="402"/>
        <v>2.0758166328959229</v>
      </c>
      <c r="X6450" s="1">
        <f t="shared" si="403"/>
        <v>73</v>
      </c>
    </row>
    <row r="6451" spans="1:24" hidden="1" x14ac:dyDescent="0.3">
      <c r="A6451" s="18" t="str">
        <f t="shared" si="400"/>
        <v>OFF - AirGrSupp - Air Start Unit_2014_175</v>
      </c>
      <c r="B6451" s="1" t="s">
        <v>40</v>
      </c>
      <c r="C6451" s="1">
        <v>2020</v>
      </c>
      <c r="D6451" s="1" t="s">
        <v>125</v>
      </c>
      <c r="E6451" s="1">
        <v>2014</v>
      </c>
      <c r="F6451" s="1">
        <v>175</v>
      </c>
      <c r="G6451" s="1" t="s">
        <v>12</v>
      </c>
      <c r="H6451" s="1">
        <v>5.0743739543945596E-7</v>
      </c>
      <c r="I6451" s="1">
        <v>4.66740916325212E-7</v>
      </c>
      <c r="J6451" s="1">
        <v>5.5840389999999998E-7</v>
      </c>
      <c r="K6451" s="1">
        <v>6.7282029999999999E-5</v>
      </c>
      <c r="L6451" s="1">
        <v>6.0675970000000003E-6</v>
      </c>
      <c r="M6451" s="1">
        <v>2.150309E-3</v>
      </c>
      <c r="N6451" s="1">
        <v>1.5415425E-7</v>
      </c>
      <c r="O6451" s="1">
        <v>1.164721E-7</v>
      </c>
      <c r="P6451" s="1">
        <v>2.1361070000000001E-8</v>
      </c>
      <c r="Q6451" s="1">
        <v>2.94096657754626E-8</v>
      </c>
      <c r="R6451" s="1">
        <v>83.95</v>
      </c>
      <c r="S6451" s="1">
        <v>7.3</v>
      </c>
      <c r="T6451" s="1">
        <v>0.11</v>
      </c>
      <c r="U6451" s="1">
        <v>949</v>
      </c>
      <c r="V6451" s="1">
        <f t="shared" si="401"/>
        <v>0.16285393723994201</v>
      </c>
      <c r="W6451" s="1">
        <f t="shared" si="402"/>
        <v>2.1170890026422229</v>
      </c>
      <c r="X6451" s="1">
        <f t="shared" si="403"/>
        <v>66.36363636363636</v>
      </c>
    </row>
    <row r="6452" spans="1:24" hidden="1" x14ac:dyDescent="0.3">
      <c r="A6452" s="18" t="str">
        <f t="shared" si="400"/>
        <v>OFF - AirGrSupp - Air Start Unit_2015_175</v>
      </c>
      <c r="B6452" s="1" t="s">
        <v>40</v>
      </c>
      <c r="C6452" s="1">
        <v>2020</v>
      </c>
      <c r="D6452" s="1" t="s">
        <v>125</v>
      </c>
      <c r="E6452" s="1">
        <v>2015</v>
      </c>
      <c r="F6452" s="1">
        <v>175</v>
      </c>
      <c r="G6452" s="1" t="s">
        <v>12</v>
      </c>
      <c r="H6452" s="1">
        <v>5.1736279793791297E-7</v>
      </c>
      <c r="I6452" s="1">
        <v>4.7587030154329299E-7</v>
      </c>
      <c r="J6452" s="1">
        <v>5.6932619999999996E-7</v>
      </c>
      <c r="K6452" s="1">
        <v>6.9418069999999997E-5</v>
      </c>
      <c r="L6452" s="1">
        <v>6.2648709999999998E-6</v>
      </c>
      <c r="M6452" s="1">
        <v>2.2250159999999998E-3</v>
      </c>
      <c r="N6452" s="1">
        <v>1.5950997E-7</v>
      </c>
      <c r="O6452" s="1">
        <v>1.20518644E-7</v>
      </c>
      <c r="P6452" s="1">
        <v>2.21032E-8</v>
      </c>
      <c r="Q6452" s="1">
        <v>3.0688346896134899E-8</v>
      </c>
      <c r="R6452" s="1">
        <v>87.6</v>
      </c>
      <c r="S6452" s="1">
        <v>7.3</v>
      </c>
      <c r="T6452" s="1">
        <v>0.11</v>
      </c>
      <c r="U6452" s="1">
        <v>949</v>
      </c>
      <c r="V6452" s="1">
        <f t="shared" si="401"/>
        <v>0.16603933683818226</v>
      </c>
      <c r="W6452" s="1">
        <f t="shared" si="402"/>
        <v>2.1859212958725154</v>
      </c>
      <c r="X6452" s="1">
        <f t="shared" si="403"/>
        <v>66.36363636363636</v>
      </c>
    </row>
    <row r="6453" spans="1:24" hidden="1" x14ac:dyDescent="0.3">
      <c r="A6453" s="18" t="str">
        <f t="shared" si="400"/>
        <v>OFF - AirGrSupp - Air Start Unit_2016_175</v>
      </c>
      <c r="B6453" s="1" t="s">
        <v>40</v>
      </c>
      <c r="C6453" s="1">
        <v>2020</v>
      </c>
      <c r="D6453" s="1" t="s">
        <v>125</v>
      </c>
      <c r="E6453" s="1">
        <v>2016</v>
      </c>
      <c r="F6453" s="1">
        <v>175</v>
      </c>
      <c r="G6453" s="1" t="s">
        <v>12</v>
      </c>
      <c r="H6453" s="1">
        <v>5.1976220399313299E-7</v>
      </c>
      <c r="I6453" s="1">
        <v>4.7807727523288405E-7</v>
      </c>
      <c r="J6453" s="1">
        <v>5.7196659999999995E-7</v>
      </c>
      <c r="K6453" s="1">
        <v>7.0588710000000005E-5</v>
      </c>
      <c r="L6453" s="1">
        <v>6.3752670000000003E-6</v>
      </c>
      <c r="M6453" s="1">
        <v>2.2691249999999999E-3</v>
      </c>
      <c r="N6453" s="1">
        <v>1.6267212E-7</v>
      </c>
      <c r="O6453" s="1">
        <v>1.22907824E-7</v>
      </c>
      <c r="P6453" s="1">
        <v>2.2541379999999999E-8</v>
      </c>
      <c r="Q6453" s="1">
        <v>3.1967028016807198E-8</v>
      </c>
      <c r="R6453" s="1">
        <v>91.25</v>
      </c>
      <c r="S6453" s="1">
        <v>7.3</v>
      </c>
      <c r="T6453" s="1">
        <v>0.11</v>
      </c>
      <c r="U6453" s="1">
        <v>949</v>
      </c>
      <c r="V6453" s="1">
        <f t="shared" si="401"/>
        <v>0.16680938793540473</v>
      </c>
      <c r="W6453" s="1">
        <f t="shared" si="402"/>
        <v>2.2244403599329159</v>
      </c>
      <c r="X6453" s="1">
        <f t="shared" si="403"/>
        <v>66.36363636363636</v>
      </c>
    </row>
    <row r="6454" spans="1:24" hidden="1" x14ac:dyDescent="0.3">
      <c r="A6454" s="18" t="str">
        <f t="shared" si="400"/>
        <v>OFF - AirGrSupp - Air Start Unit_2017_175</v>
      </c>
      <c r="B6454" s="1" t="s">
        <v>40</v>
      </c>
      <c r="C6454" s="1">
        <v>2020</v>
      </c>
      <c r="D6454" s="1" t="s">
        <v>125</v>
      </c>
      <c r="E6454" s="1">
        <v>2017</v>
      </c>
      <c r="F6454" s="1">
        <v>175</v>
      </c>
      <c r="G6454" s="1" t="s">
        <v>12</v>
      </c>
      <c r="H6454" s="1">
        <v>5.7321069136953496E-7</v>
      </c>
      <c r="I6454" s="1">
        <v>5.2723919392169804E-7</v>
      </c>
      <c r="J6454" s="1">
        <v>6.3078339999999999E-7</v>
      </c>
      <c r="K6454" s="1">
        <v>7.8812259999999995E-5</v>
      </c>
      <c r="L6454" s="1">
        <v>7.1233150000000003E-6</v>
      </c>
      <c r="M6454" s="1">
        <v>2.5408739999999998E-3</v>
      </c>
      <c r="N6454" s="1">
        <v>1.8215360999999999E-7</v>
      </c>
      <c r="O6454" s="1">
        <v>1.3762717200000001E-7</v>
      </c>
      <c r="P6454" s="1">
        <v>2.5240929999999998E-8</v>
      </c>
      <c r="Q6454" s="1">
        <v>3.5803071378824103E-8</v>
      </c>
      <c r="R6454" s="1">
        <v>102.2</v>
      </c>
      <c r="S6454" s="1">
        <v>10.95</v>
      </c>
      <c r="T6454" s="1">
        <v>0.13</v>
      </c>
      <c r="U6454" s="1">
        <v>1423.5</v>
      </c>
      <c r="V6454" s="1">
        <f t="shared" si="401"/>
        <v>0.122641884886068</v>
      </c>
      <c r="W6454" s="1">
        <f t="shared" si="402"/>
        <v>1.6569647862084871</v>
      </c>
      <c r="X6454" s="1">
        <f t="shared" si="403"/>
        <v>84.230769230769226</v>
      </c>
    </row>
    <row r="6455" spans="1:24" hidden="1" x14ac:dyDescent="0.3">
      <c r="A6455" s="18" t="str">
        <f t="shared" si="400"/>
        <v>OFF - AirGrSupp - Air Start Unit_2018_175</v>
      </c>
      <c r="B6455" s="1" t="s">
        <v>40</v>
      </c>
      <c r="C6455" s="1">
        <v>2020</v>
      </c>
      <c r="D6455" s="1" t="s">
        <v>125</v>
      </c>
      <c r="E6455" s="1">
        <v>2018</v>
      </c>
      <c r="F6455" s="1">
        <v>175</v>
      </c>
      <c r="G6455" s="1" t="s">
        <v>12</v>
      </c>
      <c r="H6455" s="1">
        <v>5.9790056513809396E-7</v>
      </c>
      <c r="I6455" s="1">
        <v>5.4994893981401898E-7</v>
      </c>
      <c r="J6455" s="1">
        <v>6.5795310000000001E-7</v>
      </c>
      <c r="K6455" s="1">
        <v>8.3244580000000005E-5</v>
      </c>
      <c r="L6455" s="1">
        <v>7.5295870000000001E-6</v>
      </c>
      <c r="M6455" s="1">
        <v>2.69163E-3</v>
      </c>
      <c r="N6455" s="1">
        <v>1.9296116999999901E-7</v>
      </c>
      <c r="O6455" s="1">
        <v>1.4579288399999999E-7</v>
      </c>
      <c r="P6455" s="1">
        <v>2.6738520000000001E-8</v>
      </c>
      <c r="Q6455" s="1">
        <v>3.7081752499496402E-8</v>
      </c>
      <c r="R6455" s="1">
        <v>105.85</v>
      </c>
      <c r="S6455" s="1">
        <v>10.95</v>
      </c>
      <c r="T6455" s="1">
        <v>0.13</v>
      </c>
      <c r="U6455" s="1">
        <v>1423.5</v>
      </c>
      <c r="V6455" s="1">
        <f t="shared" si="401"/>
        <v>0.12792443230216832</v>
      </c>
      <c r="W6455" s="1">
        <f t="shared" si="402"/>
        <v>1.7514683140775336</v>
      </c>
      <c r="X6455" s="1">
        <f t="shared" si="403"/>
        <v>84.230769230769226</v>
      </c>
    </row>
    <row r="6456" spans="1:24" hidden="1" x14ac:dyDescent="0.3">
      <c r="A6456" s="18" t="str">
        <f t="shared" si="400"/>
        <v>OFF - AirGrSupp - Air Start Unit_2019_175</v>
      </c>
      <c r="B6456" s="1" t="s">
        <v>40</v>
      </c>
      <c r="C6456" s="1">
        <v>2020</v>
      </c>
      <c r="D6456" s="1" t="s">
        <v>125</v>
      </c>
      <c r="E6456" s="1">
        <v>2019</v>
      </c>
      <c r="F6456" s="1">
        <v>175</v>
      </c>
      <c r="G6456" s="1" t="s">
        <v>12</v>
      </c>
      <c r="H6456" s="1">
        <v>6.0240731199094098E-7</v>
      </c>
      <c r="I6456" s="1">
        <v>5.5409424556926797E-7</v>
      </c>
      <c r="J6456" s="1">
        <v>6.6291249999999996E-7</v>
      </c>
      <c r="K6456" s="1">
        <v>8.4950619999999994E-5</v>
      </c>
      <c r="L6456" s="1">
        <v>7.6897149999999996E-6</v>
      </c>
      <c r="M6456" s="1">
        <v>2.75486E-3</v>
      </c>
      <c r="N6456" s="1">
        <v>1.97494109999999E-7</v>
      </c>
      <c r="O6456" s="1">
        <v>1.49217772E-7</v>
      </c>
      <c r="P6456" s="1">
        <v>2.736665E-8</v>
      </c>
      <c r="Q6456" s="1">
        <v>3.8360433620168602E-8</v>
      </c>
      <c r="R6456" s="1">
        <v>109.5</v>
      </c>
      <c r="S6456" s="1">
        <v>10.95</v>
      </c>
      <c r="T6456" s="1">
        <v>0.14000000000000001</v>
      </c>
      <c r="U6456" s="1">
        <v>1423.5</v>
      </c>
      <c r="V6456" s="1">
        <f t="shared" si="401"/>
        <v>0.12888867797493656</v>
      </c>
      <c r="W6456" s="1">
        <f t="shared" si="402"/>
        <v>1.7887159238331025</v>
      </c>
      <c r="X6456" s="1">
        <f t="shared" si="403"/>
        <v>78.214285714285708</v>
      </c>
    </row>
    <row r="6457" spans="1:24" hidden="1" x14ac:dyDescent="0.3">
      <c r="A6457" s="18" t="str">
        <f t="shared" si="400"/>
        <v>OFF - AirGrSupp - Air Start Unit_2020_175</v>
      </c>
      <c r="B6457" s="1" t="s">
        <v>40</v>
      </c>
      <c r="C6457" s="1">
        <v>2020</v>
      </c>
      <c r="D6457" s="1" t="s">
        <v>125</v>
      </c>
      <c r="E6457" s="1">
        <v>2020</v>
      </c>
      <c r="F6457" s="1">
        <v>175</v>
      </c>
      <c r="G6457" s="1" t="s">
        <v>12</v>
      </c>
      <c r="H6457" s="1">
        <v>5.0480317400601001E-7</v>
      </c>
      <c r="I6457" s="1">
        <v>4.6431795945072802E-7</v>
      </c>
      <c r="J6457" s="1">
        <v>5.5550509999999999E-7</v>
      </c>
      <c r="K6457" s="1">
        <v>7.2119520000000001E-5</v>
      </c>
      <c r="L6457" s="1">
        <v>6.5332119999999999E-6</v>
      </c>
      <c r="M6457" s="1">
        <v>2.3456499999999999E-3</v>
      </c>
      <c r="N6457" s="1">
        <v>1.6815807000000001E-7</v>
      </c>
      <c r="O6457" s="1">
        <v>1.2705276400000001E-7</v>
      </c>
      <c r="P6457" s="1">
        <v>2.3301580000000001E-8</v>
      </c>
      <c r="Q6457" s="1">
        <v>3.3245709137479498E-8</v>
      </c>
      <c r="R6457" s="1">
        <v>94.9</v>
      </c>
      <c r="S6457" s="1">
        <v>7.3</v>
      </c>
      <c r="T6457" s="1">
        <v>0.12</v>
      </c>
      <c r="U6457" s="1">
        <v>949</v>
      </c>
      <c r="V6457" s="1">
        <f t="shared" si="401"/>
        <v>0.16200852589293815</v>
      </c>
      <c r="W6457" s="1">
        <f t="shared" si="402"/>
        <v>2.2795500883018769</v>
      </c>
      <c r="X6457" s="1">
        <f t="shared" si="403"/>
        <v>60.833333333333336</v>
      </c>
    </row>
    <row r="6458" spans="1:24" hidden="1" x14ac:dyDescent="0.3">
      <c r="A6458" s="18" t="str">
        <f t="shared" si="400"/>
        <v>OFF - AirGrSupp - Baggage Tug_1989_100</v>
      </c>
      <c r="B6458" s="1" t="s">
        <v>40</v>
      </c>
      <c r="C6458" s="1">
        <v>2020</v>
      </c>
      <c r="D6458" s="1" t="s">
        <v>126</v>
      </c>
      <c r="E6458" s="1">
        <v>1989</v>
      </c>
      <c r="F6458" s="1">
        <v>100</v>
      </c>
      <c r="G6458" s="1" t="s">
        <v>124</v>
      </c>
      <c r="H6458" s="1">
        <v>0</v>
      </c>
      <c r="I6458" s="1">
        <v>0</v>
      </c>
      <c r="J6458" s="1">
        <v>9.2711099999999994E-8</v>
      </c>
      <c r="K6458" s="1">
        <v>9.3835790000000003E-6</v>
      </c>
      <c r="L6458" s="1">
        <v>2.027514E-6</v>
      </c>
      <c r="M6458" s="1">
        <v>1.145203E-4</v>
      </c>
      <c r="N6458" s="1">
        <v>0</v>
      </c>
      <c r="O6458" s="1">
        <v>0</v>
      </c>
      <c r="P6458" s="1">
        <v>0</v>
      </c>
      <c r="Q6458" s="1">
        <v>0</v>
      </c>
      <c r="R6458" s="1">
        <v>7.3</v>
      </c>
      <c r="S6458" s="1">
        <v>0</v>
      </c>
      <c r="T6458" s="1">
        <v>0</v>
      </c>
      <c r="U6458" s="1">
        <v>0</v>
      </c>
      <c r="V6458" s="1">
        <f t="shared" si="401"/>
        <v>0</v>
      </c>
      <c r="W6458" s="1">
        <f t="shared" si="402"/>
        <v>0</v>
      </c>
      <c r="X6458" s="1" t="e">
        <f t="shared" si="403"/>
        <v>#DIV/0!</v>
      </c>
    </row>
    <row r="6459" spans="1:24" hidden="1" x14ac:dyDescent="0.3">
      <c r="A6459" s="18" t="str">
        <f t="shared" si="400"/>
        <v>OFF - AirGrSupp - Baggage Tug_1990_100</v>
      </c>
      <c r="B6459" s="1" t="s">
        <v>40</v>
      </c>
      <c r="C6459" s="1">
        <v>2020</v>
      </c>
      <c r="D6459" s="1" t="s">
        <v>126</v>
      </c>
      <c r="E6459" s="1">
        <v>1990</v>
      </c>
      <c r="F6459" s="1">
        <v>100</v>
      </c>
      <c r="G6459" s="1" t="s">
        <v>124</v>
      </c>
      <c r="H6459" s="1">
        <v>0</v>
      </c>
      <c r="I6459" s="1">
        <v>0</v>
      </c>
      <c r="J6459" s="1">
        <v>2.9519139999999998E-7</v>
      </c>
      <c r="K6459" s="1">
        <v>2.997272E-5</v>
      </c>
      <c r="L6459" s="1">
        <v>6.5846170000000003E-6</v>
      </c>
      <c r="M6459" s="1">
        <v>3.733012E-4</v>
      </c>
      <c r="N6459" s="1">
        <v>0</v>
      </c>
      <c r="O6459" s="1">
        <v>0</v>
      </c>
      <c r="P6459" s="1">
        <v>0</v>
      </c>
      <c r="Q6459" s="1">
        <v>0</v>
      </c>
      <c r="R6459" s="1">
        <v>21.9</v>
      </c>
      <c r="S6459" s="1">
        <v>3.65</v>
      </c>
      <c r="T6459" s="1">
        <v>0</v>
      </c>
      <c r="U6459" s="1">
        <v>365</v>
      </c>
      <c r="V6459" s="1">
        <f t="shared" si="401"/>
        <v>0</v>
      </c>
      <c r="W6459" s="1">
        <f t="shared" si="402"/>
        <v>5.97346406114458</v>
      </c>
      <c r="X6459" s="1" t="e">
        <f t="shared" si="403"/>
        <v>#DIV/0!</v>
      </c>
    </row>
    <row r="6460" spans="1:24" hidden="1" x14ac:dyDescent="0.3">
      <c r="A6460" s="18" t="str">
        <f t="shared" si="400"/>
        <v>OFF - AirGrSupp - Baggage Tug_1991_100</v>
      </c>
      <c r="B6460" s="1" t="s">
        <v>40</v>
      </c>
      <c r="C6460" s="1">
        <v>2020</v>
      </c>
      <c r="D6460" s="1" t="s">
        <v>126</v>
      </c>
      <c r="E6460" s="1">
        <v>1991</v>
      </c>
      <c r="F6460" s="1">
        <v>100</v>
      </c>
      <c r="G6460" s="1" t="s">
        <v>124</v>
      </c>
      <c r="H6460" s="1">
        <v>0</v>
      </c>
      <c r="I6460" s="1">
        <v>0</v>
      </c>
      <c r="J6460" s="1">
        <v>8.1091290000000004E-7</v>
      </c>
      <c r="K6460" s="1">
        <v>8.2612359999999999E-5</v>
      </c>
      <c r="L6460" s="1">
        <v>1.846015E-5</v>
      </c>
      <c r="M6460" s="1">
        <v>1.0504620000000001E-3</v>
      </c>
      <c r="N6460" s="1">
        <v>0</v>
      </c>
      <c r="O6460" s="1">
        <v>0</v>
      </c>
      <c r="P6460" s="1">
        <v>0</v>
      </c>
      <c r="Q6460" s="1">
        <v>0</v>
      </c>
      <c r="R6460" s="1">
        <v>62.05</v>
      </c>
      <c r="S6460" s="1">
        <v>10.95</v>
      </c>
      <c r="T6460" s="1">
        <v>0.01</v>
      </c>
      <c r="U6460" s="1">
        <v>1095</v>
      </c>
      <c r="V6460" s="1">
        <f t="shared" si="401"/>
        <v>0</v>
      </c>
      <c r="W6460" s="1">
        <f t="shared" si="402"/>
        <v>5.5822554593703337</v>
      </c>
      <c r="X6460" s="1">
        <f t="shared" si="403"/>
        <v>1095</v>
      </c>
    </row>
    <row r="6461" spans="1:24" hidden="1" x14ac:dyDescent="0.3">
      <c r="A6461" s="18" t="str">
        <f t="shared" si="400"/>
        <v>OFF - AirGrSupp - Baggage Tug_1992_100</v>
      </c>
      <c r="B6461" s="1" t="s">
        <v>40</v>
      </c>
      <c r="C6461" s="1">
        <v>2020</v>
      </c>
      <c r="D6461" s="1" t="s">
        <v>126</v>
      </c>
      <c r="E6461" s="1">
        <v>1992</v>
      </c>
      <c r="F6461" s="1">
        <v>100</v>
      </c>
      <c r="G6461" s="1" t="s">
        <v>124</v>
      </c>
      <c r="H6461" s="1">
        <v>0</v>
      </c>
      <c r="I6461" s="1">
        <v>0</v>
      </c>
      <c r="J6461" s="1">
        <v>1.129603E-6</v>
      </c>
      <c r="K6461" s="1">
        <v>1.154814E-4</v>
      </c>
      <c r="L6461" s="1">
        <v>2.6258679999999998E-5</v>
      </c>
      <c r="M6461" s="1">
        <v>1.499823E-3</v>
      </c>
      <c r="N6461" s="1">
        <v>0</v>
      </c>
      <c r="O6461" s="1">
        <v>0</v>
      </c>
      <c r="P6461" s="1">
        <v>0</v>
      </c>
      <c r="Q6461" s="1">
        <v>0</v>
      </c>
      <c r="R6461" s="1">
        <v>87.6</v>
      </c>
      <c r="S6461" s="1">
        <v>14.6</v>
      </c>
      <c r="T6461" s="1">
        <v>0.02</v>
      </c>
      <c r="U6461" s="1">
        <v>1460</v>
      </c>
      <c r="V6461" s="1">
        <f t="shared" si="401"/>
        <v>0</v>
      </c>
      <c r="W6461" s="1">
        <f t="shared" si="402"/>
        <v>5.9553684471357995</v>
      </c>
      <c r="X6461" s="1">
        <f t="shared" si="403"/>
        <v>730</v>
      </c>
    </row>
    <row r="6462" spans="1:24" hidden="1" x14ac:dyDescent="0.3">
      <c r="A6462" s="18" t="str">
        <f t="shared" si="400"/>
        <v>OFF - AirGrSupp - Baggage Tug_1993_100</v>
      </c>
      <c r="B6462" s="1" t="s">
        <v>40</v>
      </c>
      <c r="C6462" s="1">
        <v>2020</v>
      </c>
      <c r="D6462" s="1" t="s">
        <v>126</v>
      </c>
      <c r="E6462" s="1">
        <v>1993</v>
      </c>
      <c r="F6462" s="1">
        <v>100</v>
      </c>
      <c r="G6462" s="1" t="s">
        <v>124</v>
      </c>
      <c r="H6462" s="1">
        <v>0</v>
      </c>
      <c r="I6462" s="1">
        <v>0</v>
      </c>
      <c r="J6462" s="1">
        <v>1.3694519999999999E-6</v>
      </c>
      <c r="K6462" s="1">
        <v>1.405143E-4</v>
      </c>
      <c r="L6462" s="1">
        <v>3.2527039999999998E-5</v>
      </c>
      <c r="M6462" s="1">
        <v>1.8648320000000001E-3</v>
      </c>
      <c r="N6462" s="1">
        <v>0</v>
      </c>
      <c r="O6462" s="1">
        <v>0</v>
      </c>
      <c r="P6462" s="1">
        <v>0</v>
      </c>
      <c r="Q6462" s="1">
        <v>0</v>
      </c>
      <c r="R6462" s="1">
        <v>109.5</v>
      </c>
      <c r="S6462" s="1">
        <v>18.25</v>
      </c>
      <c r="T6462" s="1">
        <v>0.02</v>
      </c>
      <c r="U6462" s="1">
        <v>1825</v>
      </c>
      <c r="V6462" s="1">
        <f t="shared" si="401"/>
        <v>0</v>
      </c>
      <c r="W6462" s="1">
        <f t="shared" si="402"/>
        <v>5.9016068650739193</v>
      </c>
      <c r="X6462" s="1">
        <f t="shared" si="403"/>
        <v>912.5</v>
      </c>
    </row>
    <row r="6463" spans="1:24" hidden="1" x14ac:dyDescent="0.3">
      <c r="A6463" s="18" t="str">
        <f t="shared" si="400"/>
        <v>OFF - AirGrSupp - Baggage Tug_1994_100</v>
      </c>
      <c r="B6463" s="1" t="s">
        <v>40</v>
      </c>
      <c r="C6463" s="1">
        <v>2020</v>
      </c>
      <c r="D6463" s="1" t="s">
        <v>126</v>
      </c>
      <c r="E6463" s="1">
        <v>1994</v>
      </c>
      <c r="F6463" s="1">
        <v>100</v>
      </c>
      <c r="G6463" s="1" t="s">
        <v>124</v>
      </c>
      <c r="H6463" s="1">
        <v>0</v>
      </c>
      <c r="I6463" s="1">
        <v>0</v>
      </c>
      <c r="J6463" s="1">
        <v>1.9043290000000001E-6</v>
      </c>
      <c r="K6463" s="1">
        <v>1.9614639999999999E-4</v>
      </c>
      <c r="L6463" s="1">
        <v>4.6245429999999998E-5</v>
      </c>
      <c r="M6463" s="1">
        <v>2.661329E-3</v>
      </c>
      <c r="N6463" s="1">
        <v>0</v>
      </c>
      <c r="O6463" s="1">
        <v>0</v>
      </c>
      <c r="P6463" s="1">
        <v>0</v>
      </c>
      <c r="Q6463" s="1">
        <v>0</v>
      </c>
      <c r="R6463" s="1">
        <v>156.94999999999999</v>
      </c>
      <c r="S6463" s="1">
        <v>25.55</v>
      </c>
      <c r="T6463" s="1">
        <v>0.03</v>
      </c>
      <c r="U6463" s="1">
        <v>2555</v>
      </c>
      <c r="V6463" s="1">
        <f t="shared" si="401"/>
        <v>0</v>
      </c>
      <c r="W6463" s="1">
        <f t="shared" si="402"/>
        <v>5.9933069129625993</v>
      </c>
      <c r="X6463" s="1">
        <f t="shared" si="403"/>
        <v>851.66666666666674</v>
      </c>
    </row>
    <row r="6464" spans="1:24" hidden="1" x14ac:dyDescent="0.3">
      <c r="A6464" s="18" t="str">
        <f t="shared" si="400"/>
        <v>OFF - AirGrSupp - Baggage Tug_1995_100</v>
      </c>
      <c r="B6464" s="1" t="s">
        <v>40</v>
      </c>
      <c r="C6464" s="1">
        <v>2020</v>
      </c>
      <c r="D6464" s="1" t="s">
        <v>126</v>
      </c>
      <c r="E6464" s="1">
        <v>1995</v>
      </c>
      <c r="F6464" s="1">
        <v>100</v>
      </c>
      <c r="G6464" s="1" t="s">
        <v>124</v>
      </c>
      <c r="H6464" s="1">
        <v>0</v>
      </c>
      <c r="I6464" s="1">
        <v>0</v>
      </c>
      <c r="J6464" s="1">
        <v>2.295274E-6</v>
      </c>
      <c r="K6464" s="1">
        <v>2.373671E-4</v>
      </c>
      <c r="L6464" s="1">
        <v>5.7027529999999998E-5</v>
      </c>
      <c r="M6464" s="1">
        <v>3.2942359999999999E-3</v>
      </c>
      <c r="N6464" s="1">
        <v>0</v>
      </c>
      <c r="O6464" s="1">
        <v>0</v>
      </c>
      <c r="P6464" s="1">
        <v>0</v>
      </c>
      <c r="Q6464" s="1">
        <v>0</v>
      </c>
      <c r="R6464" s="1">
        <v>193.45</v>
      </c>
      <c r="S6464" s="1">
        <v>29.2</v>
      </c>
      <c r="T6464" s="1">
        <v>0.04</v>
      </c>
      <c r="U6464" s="1">
        <v>2920</v>
      </c>
      <c r="V6464" s="1">
        <f t="shared" si="401"/>
        <v>0</v>
      </c>
      <c r="W6464" s="1">
        <f t="shared" si="402"/>
        <v>6.4668131219865241</v>
      </c>
      <c r="X6464" s="1">
        <f t="shared" si="403"/>
        <v>730</v>
      </c>
    </row>
    <row r="6465" spans="1:24" hidden="1" x14ac:dyDescent="0.3">
      <c r="A6465" s="18" t="str">
        <f t="shared" si="400"/>
        <v>OFF - AirGrSupp - Baggage Tug_1996_100</v>
      </c>
      <c r="B6465" s="1" t="s">
        <v>40</v>
      </c>
      <c r="C6465" s="1">
        <v>2020</v>
      </c>
      <c r="D6465" s="1" t="s">
        <v>126</v>
      </c>
      <c r="E6465" s="1">
        <v>1996</v>
      </c>
      <c r="F6465" s="1">
        <v>100</v>
      </c>
      <c r="G6465" s="1" t="s">
        <v>124</v>
      </c>
      <c r="H6465" s="1">
        <v>0</v>
      </c>
      <c r="I6465" s="1">
        <v>0</v>
      </c>
      <c r="J6465" s="1">
        <v>2.7881390000000001E-6</v>
      </c>
      <c r="K6465" s="1">
        <v>2.8955920000000001E-4</v>
      </c>
      <c r="L6465" s="1">
        <v>7.0924709999999996E-5</v>
      </c>
      <c r="M6465" s="1">
        <v>4.112582E-3</v>
      </c>
      <c r="N6465" s="1">
        <v>0</v>
      </c>
      <c r="O6465" s="1">
        <v>0</v>
      </c>
      <c r="P6465" s="1">
        <v>0</v>
      </c>
      <c r="Q6465" s="1">
        <v>0</v>
      </c>
      <c r="R6465" s="1">
        <v>240.9</v>
      </c>
      <c r="S6465" s="1">
        <v>36.5</v>
      </c>
      <c r="T6465" s="1">
        <v>0.04</v>
      </c>
      <c r="U6465" s="1">
        <v>3650</v>
      </c>
      <c r="V6465" s="1">
        <f t="shared" si="401"/>
        <v>0</v>
      </c>
      <c r="W6465" s="1">
        <f t="shared" si="402"/>
        <v>6.4341814600925389</v>
      </c>
      <c r="X6465" s="1">
        <f t="shared" si="403"/>
        <v>912.5</v>
      </c>
    </row>
    <row r="6466" spans="1:24" hidden="1" x14ac:dyDescent="0.3">
      <c r="A6466" s="18" t="str">
        <f t="shared" si="400"/>
        <v>OFF - AirGrSupp - Baggage Tug_1997_100</v>
      </c>
      <c r="B6466" s="1" t="s">
        <v>40</v>
      </c>
      <c r="C6466" s="1">
        <v>2020</v>
      </c>
      <c r="D6466" s="1" t="s">
        <v>126</v>
      </c>
      <c r="E6466" s="1">
        <v>1997</v>
      </c>
      <c r="F6466" s="1">
        <v>100</v>
      </c>
      <c r="G6466" s="1" t="s">
        <v>124</v>
      </c>
      <c r="H6466" s="1">
        <v>0</v>
      </c>
      <c r="I6466" s="1">
        <v>0</v>
      </c>
      <c r="J6466" s="1">
        <v>3.1791179999999998E-6</v>
      </c>
      <c r="K6466" s="1">
        <v>3.3163689999999999E-4</v>
      </c>
      <c r="L6466" s="1">
        <v>8.2861109999999999E-5</v>
      </c>
      <c r="M6466" s="1">
        <v>4.8230390000000003E-3</v>
      </c>
      <c r="N6466" s="1">
        <v>0</v>
      </c>
      <c r="O6466" s="1">
        <v>0</v>
      </c>
      <c r="P6466" s="1">
        <v>0</v>
      </c>
      <c r="Q6466" s="1">
        <v>0</v>
      </c>
      <c r="R6466" s="1">
        <v>284.7</v>
      </c>
      <c r="S6466" s="1">
        <v>43.8</v>
      </c>
      <c r="T6466" s="1">
        <v>0.05</v>
      </c>
      <c r="U6466" s="1">
        <v>4380</v>
      </c>
      <c r="V6466" s="1">
        <f t="shared" si="401"/>
        <v>0</v>
      </c>
      <c r="W6466" s="1">
        <f t="shared" si="402"/>
        <v>6.2641945442884497</v>
      </c>
      <c r="X6466" s="1">
        <f t="shared" si="403"/>
        <v>875.99999999999989</v>
      </c>
    </row>
    <row r="6467" spans="1:24" hidden="1" x14ac:dyDescent="0.3">
      <c r="A6467" s="18" t="str">
        <f t="shared" si="400"/>
        <v>OFF - AirGrSupp - Baggage Tug_1998_100</v>
      </c>
      <c r="B6467" s="1" t="s">
        <v>40</v>
      </c>
      <c r="C6467" s="1">
        <v>2020</v>
      </c>
      <c r="D6467" s="1" t="s">
        <v>126</v>
      </c>
      <c r="E6467" s="1">
        <v>1998</v>
      </c>
      <c r="F6467" s="1">
        <v>100</v>
      </c>
      <c r="G6467" s="1" t="s">
        <v>124</v>
      </c>
      <c r="H6467" s="1">
        <v>0</v>
      </c>
      <c r="I6467" s="1">
        <v>0</v>
      </c>
      <c r="J6467" s="1">
        <v>3.4224029999999999E-6</v>
      </c>
      <c r="K6467" s="1">
        <v>3.5869459999999999E-4</v>
      </c>
      <c r="L6467" s="1">
        <v>9.1470970000000004E-5</v>
      </c>
      <c r="M6467" s="1">
        <v>5.3445690000000004E-3</v>
      </c>
      <c r="N6467" s="1">
        <v>0</v>
      </c>
      <c r="O6467" s="1">
        <v>0</v>
      </c>
      <c r="P6467" s="1">
        <v>0</v>
      </c>
      <c r="Q6467" s="1">
        <v>0</v>
      </c>
      <c r="R6467" s="1">
        <v>313.89999999999998</v>
      </c>
      <c r="S6467" s="1">
        <v>47.45</v>
      </c>
      <c r="T6467" s="1">
        <v>0.06</v>
      </c>
      <c r="U6467" s="1">
        <v>4745</v>
      </c>
      <c r="V6467" s="1">
        <f t="shared" si="401"/>
        <v>0</v>
      </c>
      <c r="W6467" s="1">
        <f t="shared" si="402"/>
        <v>6.3831590874613697</v>
      </c>
      <c r="X6467" s="1">
        <f t="shared" si="403"/>
        <v>790.83333333333337</v>
      </c>
    </row>
    <row r="6468" spans="1:24" hidden="1" x14ac:dyDescent="0.3">
      <c r="A6468" s="18" t="str">
        <f t="shared" si="400"/>
        <v>OFF - AirGrSupp - Baggage Tug_1999_100</v>
      </c>
      <c r="B6468" s="1" t="s">
        <v>40</v>
      </c>
      <c r="C6468" s="1">
        <v>2020</v>
      </c>
      <c r="D6468" s="1" t="s">
        <v>126</v>
      </c>
      <c r="E6468" s="1">
        <v>1999</v>
      </c>
      <c r="F6468" s="1">
        <v>100</v>
      </c>
      <c r="G6468" s="1" t="s">
        <v>124</v>
      </c>
      <c r="H6468" s="1">
        <v>0</v>
      </c>
      <c r="I6468" s="1">
        <v>0</v>
      </c>
      <c r="J6468" s="1">
        <v>3.7909520000000002E-6</v>
      </c>
      <c r="K6468" s="1">
        <v>3.9929359999999999E-4</v>
      </c>
      <c r="L6468" s="1">
        <v>1.039865E-4</v>
      </c>
      <c r="M6468" s="1">
        <v>6.0991860000000004E-3</v>
      </c>
      <c r="N6468" s="1">
        <v>0</v>
      </c>
      <c r="O6468" s="1">
        <v>0</v>
      </c>
      <c r="P6468" s="1">
        <v>0</v>
      </c>
      <c r="Q6468" s="1">
        <v>0</v>
      </c>
      <c r="R6468" s="1">
        <v>354.05</v>
      </c>
      <c r="S6468" s="1">
        <v>54.75</v>
      </c>
      <c r="T6468" s="1">
        <v>7.0000000000000007E-2</v>
      </c>
      <c r="U6468" s="1">
        <v>5475</v>
      </c>
      <c r="V6468" s="1">
        <f t="shared" si="401"/>
        <v>0</v>
      </c>
      <c r="W6468" s="1">
        <f t="shared" si="402"/>
        <v>6.288997731067334</v>
      </c>
      <c r="X6468" s="1">
        <f t="shared" si="403"/>
        <v>782.14285714285711</v>
      </c>
    </row>
    <row r="6469" spans="1:24" hidden="1" x14ac:dyDescent="0.3">
      <c r="A6469" s="18" t="str">
        <f t="shared" si="400"/>
        <v>OFF - AirGrSupp - Baggage Tug_2000_100</v>
      </c>
      <c r="B6469" s="1" t="s">
        <v>40</v>
      </c>
      <c r="C6469" s="1">
        <v>2020</v>
      </c>
      <c r="D6469" s="1" t="s">
        <v>126</v>
      </c>
      <c r="E6469" s="1">
        <v>2000</v>
      </c>
      <c r="F6469" s="1">
        <v>100</v>
      </c>
      <c r="G6469" s="1" t="s">
        <v>124</v>
      </c>
      <c r="H6469" s="1">
        <v>0</v>
      </c>
      <c r="I6469" s="1">
        <v>0</v>
      </c>
      <c r="J6469" s="1">
        <v>4.4669249999999996E-6</v>
      </c>
      <c r="K6469" s="1">
        <v>4.7296129999999998E-4</v>
      </c>
      <c r="L6469" s="1">
        <v>1.2586490000000001E-4</v>
      </c>
      <c r="M6469" s="1">
        <v>7.4109149999999997E-3</v>
      </c>
      <c r="N6469" s="1">
        <v>0</v>
      </c>
      <c r="O6469" s="1">
        <v>0</v>
      </c>
      <c r="P6469" s="1">
        <v>0</v>
      </c>
      <c r="Q6469" s="1">
        <v>0</v>
      </c>
      <c r="R6469" s="1">
        <v>430.7</v>
      </c>
      <c r="S6469" s="1">
        <v>65.7</v>
      </c>
      <c r="T6469" s="1">
        <v>0.08</v>
      </c>
      <c r="U6469" s="1">
        <v>6570</v>
      </c>
      <c r="V6469" s="1">
        <f t="shared" si="401"/>
        <v>0</v>
      </c>
      <c r="W6469" s="1">
        <f t="shared" si="402"/>
        <v>6.3434842545347783</v>
      </c>
      <c r="X6469" s="1">
        <f t="shared" si="403"/>
        <v>821.25</v>
      </c>
    </row>
    <row r="6470" spans="1:24" hidden="1" x14ac:dyDescent="0.3">
      <c r="A6470" s="18" t="str">
        <f t="shared" si="400"/>
        <v>OFF - AirGrSupp - Baggage Tug_2001_100</v>
      </c>
      <c r="B6470" s="1" t="s">
        <v>40</v>
      </c>
      <c r="C6470" s="1">
        <v>2020</v>
      </c>
      <c r="D6470" s="1" t="s">
        <v>126</v>
      </c>
      <c r="E6470" s="1">
        <v>2001</v>
      </c>
      <c r="F6470" s="1">
        <v>100</v>
      </c>
      <c r="G6470" s="1" t="s">
        <v>124</v>
      </c>
      <c r="H6470" s="1">
        <v>0</v>
      </c>
      <c r="I6470" s="1">
        <v>0</v>
      </c>
      <c r="J6470" s="1">
        <v>4.402763E-6</v>
      </c>
      <c r="K6470" s="1">
        <v>4.9373859999999996E-4</v>
      </c>
      <c r="L6470" s="1">
        <v>1.290288E-4</v>
      </c>
      <c r="M6470" s="1">
        <v>7.9414419999999999E-3</v>
      </c>
      <c r="N6470" s="1">
        <v>0</v>
      </c>
      <c r="O6470" s="1">
        <v>0</v>
      </c>
      <c r="P6470" s="1">
        <v>0</v>
      </c>
      <c r="Q6470" s="1">
        <v>0</v>
      </c>
      <c r="R6470" s="1">
        <v>459.9</v>
      </c>
      <c r="S6470" s="1">
        <v>69.349999999999994</v>
      </c>
      <c r="T6470" s="1">
        <v>0.09</v>
      </c>
      <c r="U6470" s="1">
        <v>6935</v>
      </c>
      <c r="V6470" s="1">
        <f t="shared" si="401"/>
        <v>0</v>
      </c>
      <c r="W6470" s="1">
        <f t="shared" si="402"/>
        <v>6.1606820200269468</v>
      </c>
      <c r="X6470" s="1">
        <f t="shared" si="403"/>
        <v>770.55555555555554</v>
      </c>
    </row>
    <row r="6471" spans="1:24" hidden="1" x14ac:dyDescent="0.3">
      <c r="A6471" s="18" t="str">
        <f t="shared" si="400"/>
        <v>OFF - AirGrSupp - Baggage Tug_2002_100</v>
      </c>
      <c r="B6471" s="1" t="s">
        <v>40</v>
      </c>
      <c r="C6471" s="1">
        <v>2020</v>
      </c>
      <c r="D6471" s="1" t="s">
        <v>126</v>
      </c>
      <c r="E6471" s="1">
        <v>2002</v>
      </c>
      <c r="F6471" s="1">
        <v>100</v>
      </c>
      <c r="G6471" s="1" t="s">
        <v>124</v>
      </c>
      <c r="H6471" s="1">
        <v>0</v>
      </c>
      <c r="I6471" s="1">
        <v>0</v>
      </c>
      <c r="J6471" s="1">
        <v>4.5467059999999998E-6</v>
      </c>
      <c r="K6471" s="1">
        <v>5.430697E-4</v>
      </c>
      <c r="L6471" s="1">
        <v>1.373282E-4</v>
      </c>
      <c r="M6471" s="1">
        <v>8.9726100000000007E-3</v>
      </c>
      <c r="N6471" s="1">
        <v>0</v>
      </c>
      <c r="O6471" s="1">
        <v>0</v>
      </c>
      <c r="P6471" s="1">
        <v>0</v>
      </c>
      <c r="Q6471" s="1">
        <v>0</v>
      </c>
      <c r="R6471" s="1">
        <v>518.29999999999995</v>
      </c>
      <c r="S6471" s="1">
        <v>80.3</v>
      </c>
      <c r="T6471" s="1">
        <v>0.1</v>
      </c>
      <c r="U6471" s="1">
        <v>8030</v>
      </c>
      <c r="V6471" s="1">
        <f t="shared" si="401"/>
        <v>0</v>
      </c>
      <c r="W6471" s="1">
        <f t="shared" si="402"/>
        <v>5.6628203368940007</v>
      </c>
      <c r="X6471" s="1">
        <f t="shared" si="403"/>
        <v>802.99999999999989</v>
      </c>
    </row>
    <row r="6472" spans="1:24" hidden="1" x14ac:dyDescent="0.3">
      <c r="A6472" s="18" t="str">
        <f t="shared" si="400"/>
        <v>OFF - AirGrSupp - Baggage Tug_2003_100</v>
      </c>
      <c r="B6472" s="1" t="s">
        <v>40</v>
      </c>
      <c r="C6472" s="1">
        <v>2020</v>
      </c>
      <c r="D6472" s="1" t="s">
        <v>126</v>
      </c>
      <c r="E6472" s="1">
        <v>2003</v>
      </c>
      <c r="F6472" s="1">
        <v>100</v>
      </c>
      <c r="G6472" s="1" t="s">
        <v>124</v>
      </c>
      <c r="H6472" s="1">
        <v>0</v>
      </c>
      <c r="I6472" s="1">
        <v>0</v>
      </c>
      <c r="J6472" s="1">
        <v>4.796349E-6</v>
      </c>
      <c r="K6472" s="1">
        <v>6.1787439999999995E-4</v>
      </c>
      <c r="L6472" s="1">
        <v>1.4794020000000001E-4</v>
      </c>
      <c r="M6472" s="1">
        <v>1.0494130000000001E-2</v>
      </c>
      <c r="N6472" s="1">
        <v>0</v>
      </c>
      <c r="O6472" s="1">
        <v>0</v>
      </c>
      <c r="P6472" s="1">
        <v>0</v>
      </c>
      <c r="Q6472" s="1">
        <v>0</v>
      </c>
      <c r="R6472" s="1">
        <v>602.25</v>
      </c>
      <c r="S6472" s="1">
        <v>94.9</v>
      </c>
      <c r="T6472" s="1">
        <v>0.11</v>
      </c>
      <c r="U6472" s="1">
        <v>9490</v>
      </c>
      <c r="V6472" s="1">
        <f t="shared" si="401"/>
        <v>0</v>
      </c>
      <c r="W6472" s="1">
        <f t="shared" si="402"/>
        <v>5.1618881489441542</v>
      </c>
      <c r="X6472" s="1">
        <f t="shared" si="403"/>
        <v>862.72727272727275</v>
      </c>
    </row>
    <row r="6473" spans="1:24" hidden="1" x14ac:dyDescent="0.3">
      <c r="A6473" s="18" t="str">
        <f t="shared" si="400"/>
        <v>OFF - AirGrSupp - Baggage Tug_2004_100</v>
      </c>
      <c r="B6473" s="1" t="s">
        <v>40</v>
      </c>
      <c r="C6473" s="1">
        <v>2020</v>
      </c>
      <c r="D6473" s="1" t="s">
        <v>126</v>
      </c>
      <c r="E6473" s="1">
        <v>2004</v>
      </c>
      <c r="F6473" s="1">
        <v>100</v>
      </c>
      <c r="G6473" s="1" t="s">
        <v>124</v>
      </c>
      <c r="H6473" s="1">
        <v>0</v>
      </c>
      <c r="I6473" s="1">
        <v>0</v>
      </c>
      <c r="J6473" s="1">
        <v>3.3791610000000002E-6</v>
      </c>
      <c r="K6473" s="1">
        <v>8.942612E-4</v>
      </c>
      <c r="L6473" s="1">
        <v>1.508754E-4</v>
      </c>
      <c r="M6473" s="1">
        <v>1.5625469999999999E-2</v>
      </c>
      <c r="N6473" s="1">
        <v>0</v>
      </c>
      <c r="O6473" s="1">
        <v>0</v>
      </c>
      <c r="P6473" s="1">
        <v>0</v>
      </c>
      <c r="Q6473" s="1">
        <v>0</v>
      </c>
      <c r="R6473" s="1">
        <v>886.95</v>
      </c>
      <c r="S6473" s="1">
        <v>138.69999999999999</v>
      </c>
      <c r="T6473" s="1">
        <v>0.17</v>
      </c>
      <c r="U6473" s="1">
        <v>13870</v>
      </c>
      <c r="V6473" s="1">
        <f t="shared" si="401"/>
        <v>0</v>
      </c>
      <c r="W6473" s="1">
        <f t="shared" si="402"/>
        <v>3.6018910663525263</v>
      </c>
      <c r="X6473" s="1">
        <f t="shared" si="403"/>
        <v>815.88235294117635</v>
      </c>
    </row>
    <row r="6474" spans="1:24" hidden="1" x14ac:dyDescent="0.3">
      <c r="A6474" s="18" t="str">
        <f t="shared" ref="A6474:A6537" si="404">D6474&amp;"_"&amp;E6474&amp;"_"&amp;F6474</f>
        <v>OFF - AirGrSupp - Baggage Tug_2005_100</v>
      </c>
      <c r="B6474" s="1" t="s">
        <v>40</v>
      </c>
      <c r="C6474" s="1">
        <v>2020</v>
      </c>
      <c r="D6474" s="1" t="s">
        <v>126</v>
      </c>
      <c r="E6474" s="1">
        <v>2005</v>
      </c>
      <c r="F6474" s="1">
        <v>100</v>
      </c>
      <c r="G6474" s="1" t="s">
        <v>124</v>
      </c>
      <c r="H6474" s="1">
        <v>0</v>
      </c>
      <c r="I6474" s="1">
        <v>0</v>
      </c>
      <c r="J6474" s="1">
        <v>5.5173450000000003E-6</v>
      </c>
      <c r="K6474" s="1">
        <v>1.497429E-3</v>
      </c>
      <c r="L6474" s="1">
        <v>2.4853519999999999E-4</v>
      </c>
      <c r="M6474" s="1">
        <v>2.694001E-2</v>
      </c>
      <c r="N6474" s="1">
        <v>0</v>
      </c>
      <c r="O6474" s="1">
        <v>0</v>
      </c>
      <c r="P6474" s="1">
        <v>0</v>
      </c>
      <c r="Q6474" s="1">
        <v>0</v>
      </c>
      <c r="R6474" s="1">
        <v>1525.69999999999</v>
      </c>
      <c r="S6474" s="1">
        <v>240.9</v>
      </c>
      <c r="T6474" s="1">
        <v>0.28999999999999998</v>
      </c>
      <c r="U6474" s="1">
        <v>24090</v>
      </c>
      <c r="V6474" s="1">
        <f t="shared" si="401"/>
        <v>0</v>
      </c>
      <c r="W6474" s="1">
        <f t="shared" si="402"/>
        <v>3.4161718301946666</v>
      </c>
      <c r="X6474" s="1">
        <f t="shared" si="403"/>
        <v>830.68965517241384</v>
      </c>
    </row>
    <row r="6475" spans="1:24" hidden="1" x14ac:dyDescent="0.3">
      <c r="A6475" s="18" t="str">
        <f t="shared" si="404"/>
        <v>OFF - AirGrSupp - Baggage Tug_2006_100</v>
      </c>
      <c r="B6475" s="1" t="s">
        <v>40</v>
      </c>
      <c r="C6475" s="1">
        <v>2020</v>
      </c>
      <c r="D6475" s="1" t="s">
        <v>126</v>
      </c>
      <c r="E6475" s="1">
        <v>2006</v>
      </c>
      <c r="F6475" s="1">
        <v>100</v>
      </c>
      <c r="G6475" s="1" t="s">
        <v>124</v>
      </c>
      <c r="H6475" s="1">
        <v>0</v>
      </c>
      <c r="I6475" s="1">
        <v>0</v>
      </c>
      <c r="J6475" s="1">
        <v>5.9988589999999998E-6</v>
      </c>
      <c r="K6475" s="1">
        <v>1.6735000000000001E-3</v>
      </c>
      <c r="L6475" s="1">
        <v>2.7289220000000002E-4</v>
      </c>
      <c r="M6475" s="1">
        <v>3.102711E-2</v>
      </c>
      <c r="N6475" s="1">
        <v>0</v>
      </c>
      <c r="O6475" s="1">
        <v>0</v>
      </c>
      <c r="P6475" s="1">
        <v>0</v>
      </c>
      <c r="Q6475" s="1">
        <v>0</v>
      </c>
      <c r="R6475" s="1">
        <v>1755.6499999999901</v>
      </c>
      <c r="S6475" s="1">
        <v>277.39999999999998</v>
      </c>
      <c r="T6475" s="1">
        <v>0.33</v>
      </c>
      <c r="U6475" s="1">
        <v>27740</v>
      </c>
      <c r="V6475" s="1">
        <f t="shared" ref="V6475:V6538" si="405">IFERROR(CONVERT(I6475,"ton","g")*365/U6475,0)</f>
        <v>0</v>
      </c>
      <c r="W6475" s="1">
        <f t="shared" ref="W6475:W6538" si="406">IFERROR(CONVERT(L6475,"ton","g")*365/U6475,0)</f>
        <v>3.2574163092766844</v>
      </c>
      <c r="X6475" s="1">
        <f t="shared" ref="X6475:X6538" si="407">S6475/T6475</f>
        <v>840.60606060606051</v>
      </c>
    </row>
    <row r="6476" spans="1:24" hidden="1" x14ac:dyDescent="0.3">
      <c r="A6476" s="18" t="str">
        <f t="shared" si="404"/>
        <v>OFF - AirGrSupp - Baggage Tug_2007_100</v>
      </c>
      <c r="B6476" s="1" t="s">
        <v>40</v>
      </c>
      <c r="C6476" s="1">
        <v>2020</v>
      </c>
      <c r="D6476" s="1" t="s">
        <v>126</v>
      </c>
      <c r="E6476" s="1">
        <v>2007</v>
      </c>
      <c r="F6476" s="1">
        <v>100</v>
      </c>
      <c r="G6476" s="1" t="s">
        <v>124</v>
      </c>
      <c r="H6476" s="1">
        <v>0</v>
      </c>
      <c r="I6476" s="1">
        <v>0</v>
      </c>
      <c r="J6476" s="1">
        <v>4.6331370000000001E-6</v>
      </c>
      <c r="K6476" s="1">
        <v>1.879045E-3</v>
      </c>
      <c r="L6476" s="1">
        <v>1.9794539999999999E-4</v>
      </c>
      <c r="M6476" s="1">
        <v>3.5935389999999998E-2</v>
      </c>
      <c r="N6476" s="1">
        <v>0</v>
      </c>
      <c r="O6476" s="1">
        <v>0</v>
      </c>
      <c r="P6476" s="1">
        <v>0</v>
      </c>
      <c r="Q6476" s="1">
        <v>0</v>
      </c>
      <c r="R6476" s="1">
        <v>2022.1</v>
      </c>
      <c r="S6476" s="1">
        <v>321.2</v>
      </c>
      <c r="T6476" s="1">
        <v>0.39</v>
      </c>
      <c r="U6476" s="1">
        <v>32120</v>
      </c>
      <c r="V6476" s="1">
        <f t="shared" si="405"/>
        <v>0</v>
      </c>
      <c r="W6476" s="1">
        <f t="shared" si="406"/>
        <v>2.0406027981045001</v>
      </c>
      <c r="X6476" s="1">
        <f t="shared" si="407"/>
        <v>823.58974358974353</v>
      </c>
    </row>
    <row r="6477" spans="1:24" hidden="1" x14ac:dyDescent="0.3">
      <c r="A6477" s="18" t="str">
        <f t="shared" si="404"/>
        <v>OFF - AirGrSupp - Baggage Tug_2008_100</v>
      </c>
      <c r="B6477" s="1" t="s">
        <v>40</v>
      </c>
      <c r="C6477" s="1">
        <v>2020</v>
      </c>
      <c r="D6477" s="1" t="s">
        <v>126</v>
      </c>
      <c r="E6477" s="1">
        <v>2008</v>
      </c>
      <c r="F6477" s="1">
        <v>100</v>
      </c>
      <c r="G6477" s="1" t="s">
        <v>124</v>
      </c>
      <c r="H6477" s="1">
        <v>0</v>
      </c>
      <c r="I6477" s="1">
        <v>0</v>
      </c>
      <c r="J6477" s="1">
        <v>4.6743299999999998E-6</v>
      </c>
      <c r="K6477" s="1">
        <v>1.9522680000000001E-3</v>
      </c>
      <c r="L6477" s="1">
        <v>2.0362900000000001E-4</v>
      </c>
      <c r="M6477" s="1">
        <v>3.8550059999999997E-2</v>
      </c>
      <c r="N6477" s="1">
        <v>0</v>
      </c>
      <c r="O6477" s="1">
        <v>0</v>
      </c>
      <c r="P6477" s="1">
        <v>0</v>
      </c>
      <c r="Q6477" s="1">
        <v>0</v>
      </c>
      <c r="R6477" s="1">
        <v>2164.4499999999998</v>
      </c>
      <c r="S6477" s="1">
        <v>343.099999999999</v>
      </c>
      <c r="T6477" s="1">
        <v>0.41</v>
      </c>
      <c r="U6477" s="1">
        <v>34310</v>
      </c>
      <c r="V6477" s="1">
        <f t="shared" si="405"/>
        <v>0</v>
      </c>
      <c r="W6477" s="1">
        <f t="shared" si="406"/>
        <v>1.9652034193772341</v>
      </c>
      <c r="X6477" s="1">
        <f t="shared" si="407"/>
        <v>836.82926829268058</v>
      </c>
    </row>
    <row r="6478" spans="1:24" hidden="1" x14ac:dyDescent="0.3">
      <c r="A6478" s="18" t="str">
        <f t="shared" si="404"/>
        <v>OFF - AirGrSupp - Baggage Tug_2009_100</v>
      </c>
      <c r="B6478" s="1" t="s">
        <v>40</v>
      </c>
      <c r="C6478" s="1">
        <v>2020</v>
      </c>
      <c r="D6478" s="1" t="s">
        <v>126</v>
      </c>
      <c r="E6478" s="1">
        <v>2009</v>
      </c>
      <c r="F6478" s="1">
        <v>100</v>
      </c>
      <c r="G6478" s="1" t="s">
        <v>12</v>
      </c>
      <c r="H6478" s="1">
        <v>9.1111910791965697E-6</v>
      </c>
      <c r="I6478" s="1">
        <v>8.3804735546450106E-6</v>
      </c>
      <c r="J6478" s="1">
        <v>1.002631E-5</v>
      </c>
      <c r="K6478" s="1">
        <v>9.1355590000000001E-4</v>
      </c>
      <c r="L6478" s="1">
        <v>4.2889049999999999E-5</v>
      </c>
      <c r="M6478" s="1">
        <v>9.2831340000000002E-3</v>
      </c>
      <c r="N6478" s="1">
        <v>6.4724238000000002E-7</v>
      </c>
      <c r="O6478" s="1">
        <v>4.8902757599999997E-7</v>
      </c>
      <c r="P6478" s="1">
        <v>8.9688019999999995E-8</v>
      </c>
      <c r="Q6478" s="1">
        <v>1.4193360439462399E-7</v>
      </c>
      <c r="R6478" s="1">
        <v>405.15</v>
      </c>
      <c r="S6478" s="1">
        <v>73</v>
      </c>
      <c r="T6478" s="1">
        <v>0.08</v>
      </c>
      <c r="U6478" s="1">
        <v>7300</v>
      </c>
      <c r="V6478" s="1">
        <f t="shared" si="405"/>
        <v>0.38013188613737547</v>
      </c>
      <c r="W6478" s="1">
        <f t="shared" si="406"/>
        <v>1.9454145836548498</v>
      </c>
      <c r="X6478" s="1">
        <f t="shared" si="407"/>
        <v>912.5</v>
      </c>
    </row>
    <row r="6479" spans="1:24" hidden="1" x14ac:dyDescent="0.3">
      <c r="A6479" s="18" t="str">
        <f t="shared" si="404"/>
        <v>OFF - AirGrSupp - Baggage Tug_2009_100</v>
      </c>
      <c r="B6479" s="1" t="s">
        <v>40</v>
      </c>
      <c r="C6479" s="1">
        <v>2020</v>
      </c>
      <c r="D6479" s="1" t="s">
        <v>126</v>
      </c>
      <c r="E6479" s="1">
        <v>2009</v>
      </c>
      <c r="F6479" s="1">
        <v>100</v>
      </c>
      <c r="G6479" s="1" t="s">
        <v>124</v>
      </c>
      <c r="H6479" s="1">
        <v>0</v>
      </c>
      <c r="I6479" s="1">
        <v>0</v>
      </c>
      <c r="J6479" s="1">
        <v>4.5453780000000004E-6</v>
      </c>
      <c r="K6479" s="1">
        <v>1.9607959999999999E-3</v>
      </c>
      <c r="L6479" s="1">
        <v>2.023425E-4</v>
      </c>
      <c r="M6479" s="1">
        <v>4.0020109999999998E-2</v>
      </c>
      <c r="N6479" s="1">
        <v>0</v>
      </c>
      <c r="O6479" s="1">
        <v>0</v>
      </c>
      <c r="P6479" s="1">
        <v>0</v>
      </c>
      <c r="Q6479" s="1">
        <v>0</v>
      </c>
      <c r="R6479" s="1">
        <v>2241.1</v>
      </c>
      <c r="S6479" s="1">
        <v>357.7</v>
      </c>
      <c r="T6479" s="1">
        <v>0.43</v>
      </c>
      <c r="U6479" s="1">
        <v>35770</v>
      </c>
      <c r="V6479" s="1">
        <f t="shared" si="405"/>
        <v>0</v>
      </c>
      <c r="W6479" s="1">
        <f t="shared" si="406"/>
        <v>1.8730819209535714</v>
      </c>
      <c r="X6479" s="1">
        <f t="shared" si="407"/>
        <v>831.8604651162791</v>
      </c>
    </row>
    <row r="6480" spans="1:24" hidden="1" x14ac:dyDescent="0.3">
      <c r="A6480" s="18" t="str">
        <f t="shared" si="404"/>
        <v>OFF - AirGrSupp - Baggage Tug_2010_100</v>
      </c>
      <c r="B6480" s="1" t="s">
        <v>40</v>
      </c>
      <c r="C6480" s="1">
        <v>2020</v>
      </c>
      <c r="D6480" s="1" t="s">
        <v>126</v>
      </c>
      <c r="E6480" s="1">
        <v>2010</v>
      </c>
      <c r="F6480" s="1">
        <v>100</v>
      </c>
      <c r="G6480" s="1" t="s">
        <v>12</v>
      </c>
      <c r="H6480" s="1">
        <v>2.8742729038138402E-5</v>
      </c>
      <c r="I6480" s="1">
        <v>2.6437562169279699E-5</v>
      </c>
      <c r="J6480" s="1">
        <v>3.1629620000000001E-5</v>
      </c>
      <c r="K6480" s="1">
        <v>2.8274989999999998E-3</v>
      </c>
      <c r="L6480" s="1">
        <v>1.376362E-4</v>
      </c>
      <c r="M6480" s="1">
        <v>3.0981700000000001E-2</v>
      </c>
      <c r="N6480" s="1">
        <v>2.1601187999999999E-6</v>
      </c>
      <c r="O6480" s="1">
        <v>1.6320897599999999E-6</v>
      </c>
      <c r="P6480" s="1">
        <v>2.9932639999999998E-7</v>
      </c>
      <c r="Q6480" s="1">
        <v>4.7055465240740202E-7</v>
      </c>
      <c r="R6480" s="1">
        <v>1343.2</v>
      </c>
      <c r="S6480" s="1">
        <v>240.9</v>
      </c>
      <c r="T6480" s="1">
        <v>0.27</v>
      </c>
      <c r="U6480" s="1">
        <v>24090</v>
      </c>
      <c r="V6480" s="1">
        <f t="shared" si="405"/>
        <v>0.36339019640563397</v>
      </c>
      <c r="W6480" s="1">
        <f t="shared" si="406"/>
        <v>1.8918403077513331</v>
      </c>
      <c r="X6480" s="1">
        <f t="shared" si="407"/>
        <v>892.22222222222217</v>
      </c>
    </row>
    <row r="6481" spans="1:24" hidden="1" x14ac:dyDescent="0.3">
      <c r="A6481" s="18" t="str">
        <f t="shared" si="404"/>
        <v>OFF - AirGrSupp - Baggage Tug_2010_100</v>
      </c>
      <c r="B6481" s="1" t="s">
        <v>40</v>
      </c>
      <c r="C6481" s="1">
        <v>2020</v>
      </c>
      <c r="D6481" s="1" t="s">
        <v>126</v>
      </c>
      <c r="E6481" s="1">
        <v>2010</v>
      </c>
      <c r="F6481" s="1">
        <v>100</v>
      </c>
      <c r="G6481" s="1" t="s">
        <v>124</v>
      </c>
      <c r="H6481" s="1">
        <v>0</v>
      </c>
      <c r="I6481" s="1">
        <v>0</v>
      </c>
      <c r="J6481" s="1">
        <v>4.4659720000000002E-6</v>
      </c>
      <c r="K6481" s="1">
        <v>1.9967230000000002E-3</v>
      </c>
      <c r="L6481" s="1">
        <v>2.0368E-4</v>
      </c>
      <c r="M6481" s="1">
        <v>4.2171119999999999E-2</v>
      </c>
      <c r="N6481" s="1">
        <v>0</v>
      </c>
      <c r="O6481" s="1">
        <v>0</v>
      </c>
      <c r="P6481" s="1">
        <v>0</v>
      </c>
      <c r="Q6481" s="1">
        <v>0</v>
      </c>
      <c r="R6481" s="1">
        <v>2354.25</v>
      </c>
      <c r="S6481" s="1">
        <v>375.95</v>
      </c>
      <c r="T6481" s="1">
        <v>0.45</v>
      </c>
      <c r="U6481" s="1">
        <v>37595</v>
      </c>
      <c r="V6481" s="1">
        <f t="shared" si="405"/>
        <v>0</v>
      </c>
      <c r="W6481" s="1">
        <f t="shared" si="406"/>
        <v>1.7939358043029126</v>
      </c>
      <c r="X6481" s="1">
        <f t="shared" si="407"/>
        <v>835.44444444444434</v>
      </c>
    </row>
    <row r="6482" spans="1:24" hidden="1" x14ac:dyDescent="0.3">
      <c r="A6482" s="18" t="str">
        <f t="shared" si="404"/>
        <v>OFF - AirGrSupp - Baggage Tug_2011_100</v>
      </c>
      <c r="B6482" s="1" t="s">
        <v>40</v>
      </c>
      <c r="C6482" s="1">
        <v>2020</v>
      </c>
      <c r="D6482" s="1" t="s">
        <v>126</v>
      </c>
      <c r="E6482" s="1">
        <v>2011</v>
      </c>
      <c r="F6482" s="1">
        <v>100</v>
      </c>
      <c r="G6482" s="1" t="s">
        <v>12</v>
      </c>
      <c r="H6482" s="1">
        <v>5.8216157369922303E-5</v>
      </c>
      <c r="I6482" s="1">
        <v>5.3547221548854499E-5</v>
      </c>
      <c r="J6482" s="1">
        <v>6.4063329999999996E-5</v>
      </c>
      <c r="K6482" s="1">
        <v>5.603004E-3</v>
      </c>
      <c r="L6482" s="1">
        <v>2.8408410000000002E-4</v>
      </c>
      <c r="M6482" s="1">
        <v>6.6609840000000003E-2</v>
      </c>
      <c r="N6482" s="1">
        <v>4.6441979999999999E-6</v>
      </c>
      <c r="O6482" s="1">
        <v>3.5089495999999999E-6</v>
      </c>
      <c r="P6482" s="1">
        <v>6.4354400000000001E-7</v>
      </c>
      <c r="Q6482" s="1">
        <v>1.00248599860707E-6</v>
      </c>
      <c r="R6482" s="1">
        <v>2861.6</v>
      </c>
      <c r="S6482" s="1">
        <v>518.29999999999995</v>
      </c>
      <c r="T6482" s="1">
        <v>0.59</v>
      </c>
      <c r="U6482" s="1">
        <v>51830</v>
      </c>
      <c r="V6482" s="1">
        <f t="shared" si="405"/>
        <v>0.3420931144966195</v>
      </c>
      <c r="W6482" s="1">
        <f t="shared" si="406"/>
        <v>1.8149067633565776</v>
      </c>
      <c r="X6482" s="1">
        <f t="shared" si="407"/>
        <v>878.47457627118638</v>
      </c>
    </row>
    <row r="6483" spans="1:24" hidden="1" x14ac:dyDescent="0.3">
      <c r="A6483" s="18" t="str">
        <f t="shared" si="404"/>
        <v>OFF - AirGrSupp - Baggage Tug_2011_100</v>
      </c>
      <c r="B6483" s="1" t="s">
        <v>40</v>
      </c>
      <c r="C6483" s="1">
        <v>2020</v>
      </c>
      <c r="D6483" s="1" t="s">
        <v>126</v>
      </c>
      <c r="E6483" s="1">
        <v>2011</v>
      </c>
      <c r="F6483" s="1">
        <v>100</v>
      </c>
      <c r="G6483" s="1" t="s">
        <v>124</v>
      </c>
      <c r="H6483" s="1">
        <v>0</v>
      </c>
      <c r="I6483" s="1">
        <v>0</v>
      </c>
      <c r="J6483" s="1">
        <v>4.7750720000000003E-6</v>
      </c>
      <c r="K6483" s="1">
        <v>2.2216879999999999E-3</v>
      </c>
      <c r="L6483" s="1">
        <v>2.238009E-4</v>
      </c>
      <c r="M6483" s="1">
        <v>4.8613580000000003E-2</v>
      </c>
      <c r="N6483" s="1">
        <v>0</v>
      </c>
      <c r="O6483" s="1">
        <v>0</v>
      </c>
      <c r="P6483" s="1">
        <v>0</v>
      </c>
      <c r="Q6483" s="1">
        <v>0</v>
      </c>
      <c r="R6483" s="1">
        <v>2708.3</v>
      </c>
      <c r="S6483" s="1">
        <v>434.349999999999</v>
      </c>
      <c r="T6483" s="1">
        <v>0.52</v>
      </c>
      <c r="U6483" s="1">
        <v>43435</v>
      </c>
      <c r="V6483" s="1">
        <f t="shared" si="405"/>
        <v>0</v>
      </c>
      <c r="W6483" s="1">
        <f t="shared" si="406"/>
        <v>1.7061240443551766</v>
      </c>
      <c r="X6483" s="1">
        <f t="shared" si="407"/>
        <v>835.28846153845961</v>
      </c>
    </row>
    <row r="6484" spans="1:24" hidden="1" x14ac:dyDescent="0.3">
      <c r="A6484" s="18" t="str">
        <f t="shared" si="404"/>
        <v>OFF - AirGrSupp - Baggage Tug_2012_100</v>
      </c>
      <c r="B6484" s="1" t="s">
        <v>40</v>
      </c>
      <c r="C6484" s="1">
        <v>2020</v>
      </c>
      <c r="D6484" s="1" t="s">
        <v>126</v>
      </c>
      <c r="E6484" s="1">
        <v>2012</v>
      </c>
      <c r="F6484" s="1">
        <v>100</v>
      </c>
      <c r="G6484" s="1" t="s">
        <v>12</v>
      </c>
      <c r="H6484" s="1">
        <v>7.6094176960285801E-5</v>
      </c>
      <c r="I6484" s="1">
        <v>6.9991423968070898E-5</v>
      </c>
      <c r="J6484" s="1">
        <v>8.3737000000000001E-5</v>
      </c>
      <c r="K6484" s="1">
        <v>7.1405380000000001E-3</v>
      </c>
      <c r="L6484" s="1">
        <v>3.791798E-4</v>
      </c>
      <c r="M6484" s="1">
        <v>9.2770389999999994E-2</v>
      </c>
      <c r="N6484" s="1">
        <v>6.4681739999999999E-6</v>
      </c>
      <c r="O6484" s="1">
        <v>4.8870648000000004E-6</v>
      </c>
      <c r="P6484" s="1">
        <v>8.9629140000000004E-7</v>
      </c>
      <c r="Q6484" s="1">
        <v>1.38225429144674E-6</v>
      </c>
      <c r="R6484" s="1">
        <v>3945.65</v>
      </c>
      <c r="S6484" s="1">
        <v>722.7</v>
      </c>
      <c r="T6484" s="1">
        <v>0.82</v>
      </c>
      <c r="U6484" s="1">
        <v>72270</v>
      </c>
      <c r="V6484" s="1">
        <f t="shared" si="405"/>
        <v>0.32068258461971805</v>
      </c>
      <c r="W6484" s="1">
        <f t="shared" si="406"/>
        <v>1.7373036781628888</v>
      </c>
      <c r="X6484" s="1">
        <f t="shared" si="407"/>
        <v>881.34146341463429</v>
      </c>
    </row>
    <row r="6485" spans="1:24" hidden="1" x14ac:dyDescent="0.3">
      <c r="A6485" s="18" t="str">
        <f t="shared" si="404"/>
        <v>OFF - AirGrSupp - Baggage Tug_2012_100</v>
      </c>
      <c r="B6485" s="1" t="s">
        <v>40</v>
      </c>
      <c r="C6485" s="1">
        <v>2020</v>
      </c>
      <c r="D6485" s="1" t="s">
        <v>126</v>
      </c>
      <c r="E6485" s="1">
        <v>2012</v>
      </c>
      <c r="F6485" s="1">
        <v>100</v>
      </c>
      <c r="G6485" s="1" t="s">
        <v>124</v>
      </c>
      <c r="H6485" s="1">
        <v>0</v>
      </c>
      <c r="I6485" s="1">
        <v>0</v>
      </c>
      <c r="J6485" s="1">
        <v>3.3690829999999998E-6</v>
      </c>
      <c r="K6485" s="1">
        <v>1.639125E-3</v>
      </c>
      <c r="L6485" s="1">
        <v>1.6287490000000001E-4</v>
      </c>
      <c r="M6485" s="1">
        <v>3.7207320000000002E-2</v>
      </c>
      <c r="N6485" s="1">
        <v>0</v>
      </c>
      <c r="O6485" s="1">
        <v>0</v>
      </c>
      <c r="P6485" s="1">
        <v>0</v>
      </c>
      <c r="Q6485" s="1">
        <v>0</v>
      </c>
      <c r="R6485" s="1">
        <v>2065.9</v>
      </c>
      <c r="S6485" s="1">
        <v>332.15</v>
      </c>
      <c r="T6485" s="1">
        <v>0.4</v>
      </c>
      <c r="U6485" s="1">
        <v>33215</v>
      </c>
      <c r="V6485" s="1">
        <f t="shared" si="405"/>
        <v>0</v>
      </c>
      <c r="W6485" s="1">
        <f t="shared" si="406"/>
        <v>1.6237101517475383</v>
      </c>
      <c r="X6485" s="1">
        <f t="shared" si="407"/>
        <v>830.37499999999989</v>
      </c>
    </row>
    <row r="6486" spans="1:24" hidden="1" x14ac:dyDescent="0.3">
      <c r="A6486" s="18" t="str">
        <f t="shared" si="404"/>
        <v>OFF - AirGrSupp - Baggage Tug_2013_100</v>
      </c>
      <c r="B6486" s="1" t="s">
        <v>40</v>
      </c>
      <c r="C6486" s="1">
        <v>2020</v>
      </c>
      <c r="D6486" s="1" t="s">
        <v>126</v>
      </c>
      <c r="E6486" s="1">
        <v>2013</v>
      </c>
      <c r="F6486" s="1">
        <v>100</v>
      </c>
      <c r="G6486" s="1" t="s">
        <v>12</v>
      </c>
      <c r="H6486" s="1">
        <v>1.01255498941785E-4</v>
      </c>
      <c r="I6486" s="1">
        <v>9.3134807926654702E-5</v>
      </c>
      <c r="J6486" s="1">
        <v>1.1142550000000001E-4</v>
      </c>
      <c r="K6486" s="1">
        <v>9.2237670000000008E-3</v>
      </c>
      <c r="L6486" s="1">
        <v>5.1647659999999997E-4</v>
      </c>
      <c r="M6486" s="1">
        <v>0.13210169999999999</v>
      </c>
      <c r="N6486" s="1">
        <v>9.2104469999999993E-6</v>
      </c>
      <c r="O6486" s="1">
        <v>6.9590043999999996E-6</v>
      </c>
      <c r="P6486" s="1">
        <v>1.276287E-6</v>
      </c>
      <c r="Q6486" s="1">
        <v>1.9474313467838898E-6</v>
      </c>
      <c r="R6486" s="1">
        <v>5558.95</v>
      </c>
      <c r="S6486" s="1">
        <v>1025.6500000000001</v>
      </c>
      <c r="T6486" s="1">
        <v>1.17</v>
      </c>
      <c r="U6486" s="1">
        <v>102565</v>
      </c>
      <c r="V6486" s="1">
        <f t="shared" si="405"/>
        <v>0.30067785236260564</v>
      </c>
      <c r="W6486" s="1">
        <f t="shared" si="406"/>
        <v>1.667401032338377</v>
      </c>
      <c r="X6486" s="1">
        <f t="shared" si="407"/>
        <v>876.62393162393175</v>
      </c>
    </row>
    <row r="6487" spans="1:24" hidden="1" x14ac:dyDescent="0.3">
      <c r="A6487" s="18" t="str">
        <f t="shared" si="404"/>
        <v>OFF - AirGrSupp - Baggage Tug_2013_100</v>
      </c>
      <c r="B6487" s="1" t="s">
        <v>40</v>
      </c>
      <c r="C6487" s="1">
        <v>2020</v>
      </c>
      <c r="D6487" s="1" t="s">
        <v>126</v>
      </c>
      <c r="E6487" s="1">
        <v>2013</v>
      </c>
      <c r="F6487" s="1">
        <v>100</v>
      </c>
      <c r="G6487" s="1" t="s">
        <v>124</v>
      </c>
      <c r="H6487" s="1">
        <v>0</v>
      </c>
      <c r="I6487" s="1">
        <v>0</v>
      </c>
      <c r="J6487" s="1">
        <v>3.185124E-6</v>
      </c>
      <c r="K6487" s="1">
        <v>1.629854E-3</v>
      </c>
      <c r="L6487" s="1">
        <v>1.5955139999999999E-4</v>
      </c>
      <c r="M6487" s="1">
        <v>3.84339E-2</v>
      </c>
      <c r="N6487" s="1">
        <v>0</v>
      </c>
      <c r="O6487" s="1">
        <v>0</v>
      </c>
      <c r="P6487" s="1">
        <v>0</v>
      </c>
      <c r="Q6487" s="1">
        <v>0</v>
      </c>
      <c r="R6487" s="1">
        <v>2127.9499999999998</v>
      </c>
      <c r="S6487" s="1">
        <v>343.099999999999</v>
      </c>
      <c r="T6487" s="1">
        <v>0.41</v>
      </c>
      <c r="U6487" s="1">
        <v>34310</v>
      </c>
      <c r="V6487" s="1">
        <f t="shared" si="405"/>
        <v>0</v>
      </c>
      <c r="W6487" s="1">
        <f t="shared" si="406"/>
        <v>1.5398148438897445</v>
      </c>
      <c r="X6487" s="1">
        <f t="shared" si="407"/>
        <v>836.82926829268058</v>
      </c>
    </row>
    <row r="6488" spans="1:24" hidden="1" x14ac:dyDescent="0.3">
      <c r="A6488" s="18" t="str">
        <f t="shared" si="404"/>
        <v>OFF - AirGrSupp - Baggage Tug_2014_100</v>
      </c>
      <c r="B6488" s="1" t="s">
        <v>40</v>
      </c>
      <c r="C6488" s="1">
        <v>2020</v>
      </c>
      <c r="D6488" s="1" t="s">
        <v>126</v>
      </c>
      <c r="E6488" s="1">
        <v>2014</v>
      </c>
      <c r="F6488" s="1">
        <v>100</v>
      </c>
      <c r="G6488" s="1" t="s">
        <v>12</v>
      </c>
      <c r="H6488" s="1">
        <v>1.3821193178358801E-4</v>
      </c>
      <c r="I6488" s="1">
        <v>1.2712733485454401E-4</v>
      </c>
      <c r="J6488" s="1">
        <v>1.5209380000000001E-4</v>
      </c>
      <c r="K6488" s="1">
        <v>1.2153799999999999E-2</v>
      </c>
      <c r="L6488" s="1">
        <v>7.2370069999999999E-4</v>
      </c>
      <c r="M6488" s="1">
        <v>0.19391320000000001</v>
      </c>
      <c r="N6488" s="1">
        <v>1.3520097E-5</v>
      </c>
      <c r="O6488" s="1">
        <v>1.0215184399999999E-5</v>
      </c>
      <c r="P6488" s="1">
        <v>1.873472E-6</v>
      </c>
      <c r="Q6488" s="1">
        <v>2.8297213200477702E-6</v>
      </c>
      <c r="R6488" s="1">
        <v>8077.45</v>
      </c>
      <c r="S6488" s="1">
        <v>1507.45</v>
      </c>
      <c r="T6488" s="1">
        <v>1.72</v>
      </c>
      <c r="U6488" s="1">
        <v>150745</v>
      </c>
      <c r="V6488" s="1">
        <f t="shared" si="405"/>
        <v>0.27924449931455797</v>
      </c>
      <c r="W6488" s="1">
        <f t="shared" si="406"/>
        <v>1.5896615771605762</v>
      </c>
      <c r="X6488" s="1">
        <f t="shared" si="407"/>
        <v>876.42441860465124</v>
      </c>
    </row>
    <row r="6489" spans="1:24" hidden="1" x14ac:dyDescent="0.3">
      <c r="A6489" s="18" t="str">
        <f t="shared" si="404"/>
        <v>OFF - AirGrSupp - Baggage Tug_2014_100</v>
      </c>
      <c r="B6489" s="1" t="s">
        <v>40</v>
      </c>
      <c r="C6489" s="1">
        <v>2020</v>
      </c>
      <c r="D6489" s="1" t="s">
        <v>126</v>
      </c>
      <c r="E6489" s="1">
        <v>2014</v>
      </c>
      <c r="F6489" s="1">
        <v>100</v>
      </c>
      <c r="G6489" s="1" t="s">
        <v>124</v>
      </c>
      <c r="H6489" s="1">
        <v>0</v>
      </c>
      <c r="I6489" s="1">
        <v>0</v>
      </c>
      <c r="J6489" s="1">
        <v>2.9749830000000001E-6</v>
      </c>
      <c r="K6489" s="1">
        <v>1.612558E-3</v>
      </c>
      <c r="L6489" s="1">
        <v>1.552894E-4</v>
      </c>
      <c r="M6489" s="1">
        <v>3.9562720000000003E-2</v>
      </c>
      <c r="N6489" s="1">
        <v>0</v>
      </c>
      <c r="O6489" s="1">
        <v>0</v>
      </c>
      <c r="P6489" s="1">
        <v>0</v>
      </c>
      <c r="Q6489" s="1">
        <v>0</v>
      </c>
      <c r="R6489" s="1">
        <v>2186.35</v>
      </c>
      <c r="S6489" s="1">
        <v>354.05</v>
      </c>
      <c r="T6489" s="1">
        <v>0.42</v>
      </c>
      <c r="U6489" s="1">
        <v>35405</v>
      </c>
      <c r="V6489" s="1">
        <f t="shared" si="405"/>
        <v>0</v>
      </c>
      <c r="W6489" s="1">
        <f t="shared" si="406"/>
        <v>1.4523316903479999</v>
      </c>
      <c r="X6489" s="1">
        <f t="shared" si="407"/>
        <v>842.97619047619048</v>
      </c>
    </row>
    <row r="6490" spans="1:24" hidden="1" x14ac:dyDescent="0.3">
      <c r="A6490" s="18" t="str">
        <f t="shared" si="404"/>
        <v>OFF - AirGrSupp - Baggage Tug_2015_100</v>
      </c>
      <c r="B6490" s="1" t="s">
        <v>40</v>
      </c>
      <c r="C6490" s="1">
        <v>2020</v>
      </c>
      <c r="D6490" s="1" t="s">
        <v>126</v>
      </c>
      <c r="E6490" s="1">
        <v>2015</v>
      </c>
      <c r="F6490" s="1">
        <v>100</v>
      </c>
      <c r="G6490" s="1" t="s">
        <v>12</v>
      </c>
      <c r="H6490" s="1">
        <v>3.4091003681258102E-4</v>
      </c>
      <c r="I6490" s="1">
        <v>3.1356905186021201E-4</v>
      </c>
      <c r="J6490" s="1">
        <v>3.7515070000000001E-4</v>
      </c>
      <c r="K6490" s="1">
        <v>2.8726020000000001E-2</v>
      </c>
      <c r="L6490" s="1">
        <v>1.8387659999999999E-3</v>
      </c>
      <c r="M6490" s="1">
        <v>0.51730909999999997</v>
      </c>
      <c r="N6490" s="1">
        <v>3.6068030999999999E-5</v>
      </c>
      <c r="O6490" s="1">
        <v>2.7251401200000001E-5</v>
      </c>
      <c r="P6490" s="1">
        <v>4.9979269999999997E-6</v>
      </c>
      <c r="Q6490" s="1">
        <v>7.4713337880881898E-6</v>
      </c>
      <c r="R6490" s="1">
        <v>21326.95</v>
      </c>
      <c r="S6490" s="1">
        <v>4022.2999999999902</v>
      </c>
      <c r="T6490" s="1">
        <v>4.58</v>
      </c>
      <c r="U6490" s="1">
        <v>402230</v>
      </c>
      <c r="V6490" s="1">
        <f t="shared" si="405"/>
        <v>0.25813526205431303</v>
      </c>
      <c r="W6490" s="1">
        <f t="shared" si="406"/>
        <v>1.5137027728047547</v>
      </c>
      <c r="X6490" s="1">
        <f t="shared" si="407"/>
        <v>878.23144104803282</v>
      </c>
    </row>
    <row r="6491" spans="1:24" hidden="1" x14ac:dyDescent="0.3">
      <c r="A6491" s="18" t="str">
        <f t="shared" si="404"/>
        <v>OFF - AirGrSupp - Baggage Tug_2015_100</v>
      </c>
      <c r="B6491" s="1" t="s">
        <v>40</v>
      </c>
      <c r="C6491" s="1">
        <v>2020</v>
      </c>
      <c r="D6491" s="1" t="s">
        <v>126</v>
      </c>
      <c r="E6491" s="1">
        <v>2015</v>
      </c>
      <c r="F6491" s="1">
        <v>100</v>
      </c>
      <c r="G6491" s="1" t="s">
        <v>124</v>
      </c>
      <c r="H6491" s="1">
        <v>0</v>
      </c>
      <c r="I6491" s="1">
        <v>0</v>
      </c>
      <c r="J6491" s="1">
        <v>2.752651E-6</v>
      </c>
      <c r="K6491" s="1">
        <v>1.5945200000000001E-3</v>
      </c>
      <c r="L6491" s="1">
        <v>1.507983E-4</v>
      </c>
      <c r="M6491" s="1">
        <v>4.0767640000000001E-2</v>
      </c>
      <c r="N6491" s="1">
        <v>0</v>
      </c>
      <c r="O6491" s="1">
        <v>0</v>
      </c>
      <c r="P6491" s="1">
        <v>0</v>
      </c>
      <c r="Q6491" s="1">
        <v>0</v>
      </c>
      <c r="R6491" s="1">
        <v>2244.75</v>
      </c>
      <c r="S6491" s="1">
        <v>365</v>
      </c>
      <c r="T6491" s="1">
        <v>0.44</v>
      </c>
      <c r="U6491" s="1">
        <v>36500</v>
      </c>
      <c r="V6491" s="1">
        <f t="shared" si="405"/>
        <v>0</v>
      </c>
      <c r="W6491" s="1">
        <f t="shared" si="406"/>
        <v>1.3680191657794198</v>
      </c>
      <c r="X6491" s="1">
        <f t="shared" si="407"/>
        <v>829.5454545454545</v>
      </c>
    </row>
    <row r="6492" spans="1:24" hidden="1" x14ac:dyDescent="0.3">
      <c r="A6492" s="18" t="str">
        <f t="shared" si="404"/>
        <v>OFF - AirGrSupp - Baggage Tug_2016_100</v>
      </c>
      <c r="B6492" s="1" t="s">
        <v>40</v>
      </c>
      <c r="C6492" s="1">
        <v>2020</v>
      </c>
      <c r="D6492" s="1" t="s">
        <v>126</v>
      </c>
      <c r="E6492" s="1">
        <v>2016</v>
      </c>
      <c r="F6492" s="1">
        <v>100</v>
      </c>
      <c r="G6492" s="1" t="s">
        <v>12</v>
      </c>
      <c r="H6492" s="1">
        <v>3.5523486535827902E-4</v>
      </c>
      <c r="I6492" s="1">
        <v>3.2674502915654499E-4</v>
      </c>
      <c r="J6492" s="1">
        <v>3.9091430000000001E-4</v>
      </c>
      <c r="K6492" s="1">
        <v>2.8396520000000001E-2</v>
      </c>
      <c r="L6492" s="1">
        <v>1.9819289999999999E-3</v>
      </c>
      <c r="M6492" s="1">
        <v>0.58691159999999998</v>
      </c>
      <c r="N6492" s="1">
        <v>4.0920885000000002E-5</v>
      </c>
      <c r="O6492" s="1">
        <v>3.0918002000000003E-5</v>
      </c>
      <c r="P6492" s="1">
        <v>5.6703840000000004E-6</v>
      </c>
      <c r="Q6492" s="1">
        <v>8.3868694704895492E-6</v>
      </c>
      <c r="R6492" s="1">
        <v>23940.35</v>
      </c>
      <c r="S6492" s="1">
        <v>4562.5</v>
      </c>
      <c r="T6492" s="1">
        <v>5.2</v>
      </c>
      <c r="U6492" s="1">
        <v>456250</v>
      </c>
      <c r="V6492" s="1">
        <f t="shared" si="405"/>
        <v>0.23713448345733812</v>
      </c>
      <c r="W6492" s="1">
        <f t="shared" si="406"/>
        <v>1.4383805956507678</v>
      </c>
      <c r="X6492" s="1">
        <f t="shared" si="407"/>
        <v>877.40384615384608</v>
      </c>
    </row>
    <row r="6493" spans="1:24" hidden="1" x14ac:dyDescent="0.3">
      <c r="A6493" s="18" t="str">
        <f t="shared" si="404"/>
        <v>OFF - AirGrSupp - Baggage Tug_2016_100</v>
      </c>
      <c r="B6493" s="1" t="s">
        <v>40</v>
      </c>
      <c r="C6493" s="1">
        <v>2020</v>
      </c>
      <c r="D6493" s="1" t="s">
        <v>126</v>
      </c>
      <c r="E6493" s="1">
        <v>2016</v>
      </c>
      <c r="F6493" s="1">
        <v>100</v>
      </c>
      <c r="G6493" s="1" t="s">
        <v>124</v>
      </c>
      <c r="H6493" s="1">
        <v>0</v>
      </c>
      <c r="I6493" s="1">
        <v>0</v>
      </c>
      <c r="J6493" s="1">
        <v>2.4442619999999998E-6</v>
      </c>
      <c r="K6493" s="1">
        <v>1.5302180000000001E-3</v>
      </c>
      <c r="L6493" s="1">
        <v>1.4184169999999999E-4</v>
      </c>
      <c r="M6493" s="1">
        <v>4.0843669999999999E-2</v>
      </c>
      <c r="N6493" s="1">
        <v>0</v>
      </c>
      <c r="O6493" s="1">
        <v>0</v>
      </c>
      <c r="P6493" s="1">
        <v>0</v>
      </c>
      <c r="Q6493" s="1">
        <v>0</v>
      </c>
      <c r="R6493" s="1">
        <v>2244.75</v>
      </c>
      <c r="S6493" s="1">
        <v>365</v>
      </c>
      <c r="T6493" s="1">
        <v>0.44</v>
      </c>
      <c r="U6493" s="1">
        <v>36500</v>
      </c>
      <c r="V6493" s="1">
        <f t="shared" si="405"/>
        <v>0</v>
      </c>
      <c r="W6493" s="1">
        <f t="shared" si="406"/>
        <v>1.2867662573565799</v>
      </c>
      <c r="X6493" s="1">
        <f t="shared" si="407"/>
        <v>829.5454545454545</v>
      </c>
    </row>
    <row r="6494" spans="1:24" hidden="1" x14ac:dyDescent="0.3">
      <c r="A6494" s="18" t="str">
        <f t="shared" si="404"/>
        <v>OFF - AirGrSupp - Baggage Tug_2017_100</v>
      </c>
      <c r="B6494" s="1" t="s">
        <v>40</v>
      </c>
      <c r="C6494" s="1">
        <v>2020</v>
      </c>
      <c r="D6494" s="1" t="s">
        <v>126</v>
      </c>
      <c r="E6494" s="1">
        <v>2017</v>
      </c>
      <c r="F6494" s="1">
        <v>100</v>
      </c>
      <c r="G6494" s="1" t="s">
        <v>12</v>
      </c>
      <c r="H6494" s="1">
        <v>3.55258764911094E-4</v>
      </c>
      <c r="I6494" s="1">
        <v>3.26767011965224E-4</v>
      </c>
      <c r="J6494" s="1">
        <v>3.9094059999999998E-4</v>
      </c>
      <c r="K6494" s="1">
        <v>2.6562269999999999E-2</v>
      </c>
      <c r="L6494" s="1">
        <v>2.0608110000000001E-3</v>
      </c>
      <c r="M6494" s="1">
        <v>0.64414950000000004</v>
      </c>
      <c r="N6494" s="1">
        <v>4.4911647000000001E-5</v>
      </c>
      <c r="O6494" s="1">
        <v>3.3933244400000002E-5</v>
      </c>
      <c r="P6494" s="1">
        <v>6.2233820000000003E-6</v>
      </c>
      <c r="Q6494" s="1">
        <v>9.1080456225487194E-6</v>
      </c>
      <c r="R6494" s="1">
        <v>25998.95</v>
      </c>
      <c r="S6494" s="1">
        <v>5007.8</v>
      </c>
      <c r="T6494" s="1">
        <v>5.71</v>
      </c>
      <c r="U6494" s="1">
        <v>500780</v>
      </c>
      <c r="V6494" s="1">
        <f t="shared" si="405"/>
        <v>0.2160627163194232</v>
      </c>
      <c r="W6494" s="1">
        <f t="shared" si="406"/>
        <v>1.3626357807756124</v>
      </c>
      <c r="X6494" s="1">
        <f t="shared" si="407"/>
        <v>877.02276707530655</v>
      </c>
    </row>
    <row r="6495" spans="1:24" hidden="1" x14ac:dyDescent="0.3">
      <c r="A6495" s="18" t="str">
        <f t="shared" si="404"/>
        <v>OFF - AirGrSupp - Baggage Tug_2017_100</v>
      </c>
      <c r="B6495" s="1" t="s">
        <v>40</v>
      </c>
      <c r="C6495" s="1">
        <v>2020</v>
      </c>
      <c r="D6495" s="1" t="s">
        <v>126</v>
      </c>
      <c r="E6495" s="1">
        <v>2017</v>
      </c>
      <c r="F6495" s="1">
        <v>100</v>
      </c>
      <c r="G6495" s="1" t="s">
        <v>124</v>
      </c>
      <c r="H6495" s="1">
        <v>0</v>
      </c>
      <c r="I6495" s="1">
        <v>0</v>
      </c>
      <c r="J6495" s="1">
        <v>2.182189E-6</v>
      </c>
      <c r="K6495" s="1">
        <v>1.4982680000000001E-3</v>
      </c>
      <c r="L6495" s="1">
        <v>1.3580579999999999E-4</v>
      </c>
      <c r="M6495" s="1">
        <v>4.1829890000000002E-2</v>
      </c>
      <c r="N6495" s="1">
        <v>0</v>
      </c>
      <c r="O6495" s="1">
        <v>0</v>
      </c>
      <c r="P6495" s="1">
        <v>0</v>
      </c>
      <c r="Q6495" s="1">
        <v>0</v>
      </c>
      <c r="R6495" s="1">
        <v>2292.1999999999998</v>
      </c>
      <c r="S6495" s="1">
        <v>372.3</v>
      </c>
      <c r="T6495" s="1">
        <v>0.45</v>
      </c>
      <c r="U6495" s="1">
        <v>37230</v>
      </c>
      <c r="V6495" s="1">
        <f t="shared" si="405"/>
        <v>0</v>
      </c>
      <c r="W6495" s="1">
        <f t="shared" si="406"/>
        <v>1.2078524447401175</v>
      </c>
      <c r="X6495" s="1">
        <f t="shared" si="407"/>
        <v>827.33333333333337</v>
      </c>
    </row>
    <row r="6496" spans="1:24" hidden="1" x14ac:dyDescent="0.3">
      <c r="A6496" s="18" t="str">
        <f t="shared" si="404"/>
        <v>OFF - AirGrSupp - Baggage Tug_2018_100</v>
      </c>
      <c r="B6496" s="1" t="s">
        <v>40</v>
      </c>
      <c r="C6496" s="1">
        <v>2020</v>
      </c>
      <c r="D6496" s="1" t="s">
        <v>126</v>
      </c>
      <c r="E6496" s="1">
        <v>2018</v>
      </c>
      <c r="F6496" s="1">
        <v>100</v>
      </c>
      <c r="G6496" s="1" t="s">
        <v>12</v>
      </c>
      <c r="H6496" s="1">
        <v>3.2802317984004502E-4</v>
      </c>
      <c r="I6496" s="1">
        <v>3.01715720816874E-4</v>
      </c>
      <c r="J6496" s="1">
        <v>3.609695E-4</v>
      </c>
      <c r="K6496" s="1">
        <v>2.2464390000000001E-2</v>
      </c>
      <c r="L6496" s="1">
        <v>1.9912329999999998E-3</v>
      </c>
      <c r="M6496" s="1">
        <v>0.65898420000000002</v>
      </c>
      <c r="N6496" s="1">
        <v>4.5945963000000002E-5</v>
      </c>
      <c r="O6496" s="1">
        <v>3.4714727599999998E-5</v>
      </c>
      <c r="P6496" s="1">
        <v>6.3667070000000004E-6</v>
      </c>
      <c r="Q6496" s="1">
        <v>9.2180121989265398E-6</v>
      </c>
      <c r="R6496" s="1">
        <v>26312.85</v>
      </c>
      <c r="S6496" s="1">
        <v>5120.95</v>
      </c>
      <c r="T6496" s="1">
        <v>5.84</v>
      </c>
      <c r="U6496" s="1">
        <v>512095</v>
      </c>
      <c r="V6496" s="1">
        <f t="shared" si="405"/>
        <v>0.19509044742920059</v>
      </c>
      <c r="W6496" s="1">
        <f t="shared" si="406"/>
        <v>1.2875382689839059</v>
      </c>
      <c r="X6496" s="1">
        <f t="shared" si="407"/>
        <v>876.875</v>
      </c>
    </row>
    <row r="6497" spans="1:24" hidden="1" x14ac:dyDescent="0.3">
      <c r="A6497" s="18" t="str">
        <f t="shared" si="404"/>
        <v>OFF - AirGrSupp - Baggage Tug_2018_100</v>
      </c>
      <c r="B6497" s="1" t="s">
        <v>40</v>
      </c>
      <c r="C6497" s="1">
        <v>2020</v>
      </c>
      <c r="D6497" s="1" t="s">
        <v>126</v>
      </c>
      <c r="E6497" s="1">
        <v>2018</v>
      </c>
      <c r="F6497" s="1">
        <v>100</v>
      </c>
      <c r="G6497" s="1" t="s">
        <v>124</v>
      </c>
      <c r="H6497" s="1">
        <v>0</v>
      </c>
      <c r="I6497" s="1">
        <v>0</v>
      </c>
      <c r="J6497" s="1">
        <v>1.9080280000000001E-6</v>
      </c>
      <c r="K6497" s="1">
        <v>1.4654119999999999E-3</v>
      </c>
      <c r="L6497" s="1">
        <v>1.295309E-4</v>
      </c>
      <c r="M6497" s="1">
        <v>4.2884709999999999E-2</v>
      </c>
      <c r="N6497" s="1">
        <v>0</v>
      </c>
      <c r="O6497" s="1">
        <v>0</v>
      </c>
      <c r="P6497" s="1">
        <v>0</v>
      </c>
      <c r="Q6497" s="1">
        <v>0</v>
      </c>
      <c r="R6497" s="1">
        <v>2343.3000000000002</v>
      </c>
      <c r="S6497" s="1">
        <v>383.25</v>
      </c>
      <c r="T6497" s="1">
        <v>0.46</v>
      </c>
      <c r="U6497" s="1">
        <v>38325</v>
      </c>
      <c r="V6497" s="1">
        <f t="shared" si="405"/>
        <v>0</v>
      </c>
      <c r="W6497" s="1">
        <f t="shared" si="406"/>
        <v>1.1191281508425333</v>
      </c>
      <c r="X6497" s="1">
        <f t="shared" si="407"/>
        <v>833.1521739130435</v>
      </c>
    </row>
    <row r="6498" spans="1:24" hidden="1" x14ac:dyDescent="0.3">
      <c r="A6498" s="18" t="str">
        <f t="shared" si="404"/>
        <v>OFF - AirGrSupp - Baggage Tug_2019_100</v>
      </c>
      <c r="B6498" s="1" t="s">
        <v>40</v>
      </c>
      <c r="C6498" s="1">
        <v>2020</v>
      </c>
      <c r="D6498" s="1" t="s">
        <v>126</v>
      </c>
      <c r="E6498" s="1">
        <v>2019</v>
      </c>
      <c r="F6498" s="1">
        <v>100</v>
      </c>
      <c r="G6498" s="1" t="s">
        <v>12</v>
      </c>
      <c r="H6498" s="1">
        <v>3.0834994034199001E-4</v>
      </c>
      <c r="I6498" s="1">
        <v>2.8362027512656302E-4</v>
      </c>
      <c r="J6498" s="1">
        <v>3.3932029999999999E-4</v>
      </c>
      <c r="K6498" s="1">
        <v>1.8710109999999999E-2</v>
      </c>
      <c r="L6498" s="1">
        <v>1.975039E-3</v>
      </c>
      <c r="M6498" s="1">
        <v>0.69444170000000005</v>
      </c>
      <c r="N6498" s="1">
        <v>4.8418146000000002E-5</v>
      </c>
      <c r="O6498" s="1">
        <v>3.6582599199999998E-5</v>
      </c>
      <c r="P6498" s="1">
        <v>6.7092759999999996E-6</v>
      </c>
      <c r="Q6498" s="1">
        <v>9.6080099407315792E-6</v>
      </c>
      <c r="R6498" s="1">
        <v>27426.1</v>
      </c>
      <c r="S6498" s="1">
        <v>5398.3499999999904</v>
      </c>
      <c r="T6498" s="1">
        <v>6.15</v>
      </c>
      <c r="U6498" s="1">
        <v>539835</v>
      </c>
      <c r="V6498" s="1">
        <f t="shared" si="405"/>
        <v>0.17396618360339386</v>
      </c>
      <c r="W6498" s="1">
        <f t="shared" si="406"/>
        <v>1.2114437063589318</v>
      </c>
      <c r="X6498" s="1">
        <f t="shared" si="407"/>
        <v>877.78048780487643</v>
      </c>
    </row>
    <row r="6499" spans="1:24" hidden="1" x14ac:dyDescent="0.3">
      <c r="A6499" s="18" t="str">
        <f t="shared" si="404"/>
        <v>OFF - AirGrSupp - Baggage Tug_2019_100</v>
      </c>
      <c r="B6499" s="1" t="s">
        <v>40</v>
      </c>
      <c r="C6499" s="1">
        <v>2020</v>
      </c>
      <c r="D6499" s="1" t="s">
        <v>126</v>
      </c>
      <c r="E6499" s="1">
        <v>2019</v>
      </c>
      <c r="F6499" s="1">
        <v>100</v>
      </c>
      <c r="G6499" s="1" t="s">
        <v>124</v>
      </c>
      <c r="H6499" s="1">
        <v>0</v>
      </c>
      <c r="I6499" s="1">
        <v>0</v>
      </c>
      <c r="J6499" s="1">
        <v>1.6166929999999999E-6</v>
      </c>
      <c r="K6499" s="1">
        <v>1.4282159999999999E-3</v>
      </c>
      <c r="L6499" s="1">
        <v>1.227046E-4</v>
      </c>
      <c r="M6499" s="1">
        <v>4.3912920000000001E-2</v>
      </c>
      <c r="N6499" s="1">
        <v>0</v>
      </c>
      <c r="O6499" s="1">
        <v>0</v>
      </c>
      <c r="P6499" s="1">
        <v>0</v>
      </c>
      <c r="Q6499" s="1">
        <v>0</v>
      </c>
      <c r="R6499" s="1">
        <v>2394.3999999999901</v>
      </c>
      <c r="S6499" s="1">
        <v>390.55</v>
      </c>
      <c r="T6499" s="1">
        <v>0.47</v>
      </c>
      <c r="U6499" s="1">
        <v>39055</v>
      </c>
      <c r="V6499" s="1">
        <f t="shared" si="405"/>
        <v>0</v>
      </c>
      <c r="W6499" s="1">
        <f t="shared" si="406"/>
        <v>1.0403340247458317</v>
      </c>
      <c r="X6499" s="1">
        <f t="shared" si="407"/>
        <v>830.95744680851067</v>
      </c>
    </row>
    <row r="6500" spans="1:24" hidden="1" x14ac:dyDescent="0.3">
      <c r="A6500" s="18" t="str">
        <f t="shared" si="404"/>
        <v>OFF - AirGrSupp - Baggage Tug_2020_100</v>
      </c>
      <c r="B6500" s="1" t="s">
        <v>40</v>
      </c>
      <c r="C6500" s="1">
        <v>2020</v>
      </c>
      <c r="D6500" s="1" t="s">
        <v>126</v>
      </c>
      <c r="E6500" s="1">
        <v>2020</v>
      </c>
      <c r="F6500" s="1">
        <v>100</v>
      </c>
      <c r="G6500" s="1" t="s">
        <v>12</v>
      </c>
      <c r="H6500" s="1">
        <v>2.6572558769727298E-4</v>
      </c>
      <c r="I6500" s="1">
        <v>2.4441439556395202E-4</v>
      </c>
      <c r="J6500" s="1">
        <v>2.9241480000000001E-4</v>
      </c>
      <c r="K6500" s="1">
        <v>1.3478199999999999E-2</v>
      </c>
      <c r="L6500" s="1">
        <v>1.815482E-3</v>
      </c>
      <c r="M6500" s="1">
        <v>0.68085799999999996</v>
      </c>
      <c r="N6500" s="1">
        <v>4.7471057999999999E-5</v>
      </c>
      <c r="O6500" s="1">
        <v>3.5867021600000001E-5</v>
      </c>
      <c r="P6500" s="1">
        <v>6.5780380000000002E-6</v>
      </c>
      <c r="Q6500" s="1">
        <v>9.3164706452183005E-6</v>
      </c>
      <c r="R6500" s="1">
        <v>26593.9</v>
      </c>
      <c r="S6500" s="1">
        <v>5292.5</v>
      </c>
      <c r="T6500" s="1">
        <v>6.03</v>
      </c>
      <c r="U6500" s="1">
        <v>529250</v>
      </c>
      <c r="V6500" s="1">
        <f t="shared" si="405"/>
        <v>0.15291655854616618</v>
      </c>
      <c r="W6500" s="1">
        <f t="shared" si="406"/>
        <v>1.1358465973411584</v>
      </c>
      <c r="X6500" s="1">
        <f t="shared" si="407"/>
        <v>877.69485903814257</v>
      </c>
    </row>
    <row r="6501" spans="1:24" hidden="1" x14ac:dyDescent="0.3">
      <c r="A6501" s="18" t="str">
        <f t="shared" si="404"/>
        <v>OFF - AirGrSupp - Baggage Tug_2020_100</v>
      </c>
      <c r="B6501" s="1" t="s">
        <v>40</v>
      </c>
      <c r="C6501" s="1">
        <v>2020</v>
      </c>
      <c r="D6501" s="1" t="s">
        <v>126</v>
      </c>
      <c r="E6501" s="1">
        <v>2020</v>
      </c>
      <c r="F6501" s="1">
        <v>100</v>
      </c>
      <c r="G6501" s="1" t="s">
        <v>124</v>
      </c>
      <c r="H6501" s="1">
        <v>0</v>
      </c>
      <c r="I6501" s="1">
        <v>0</v>
      </c>
      <c r="J6501" s="1">
        <v>1.086956E-6</v>
      </c>
      <c r="K6501" s="1">
        <v>1.1517470000000001E-3</v>
      </c>
      <c r="L6501" s="1">
        <v>9.5793850000000001E-5</v>
      </c>
      <c r="M6501" s="1">
        <v>3.7301510000000003E-2</v>
      </c>
      <c r="N6501" s="1">
        <v>0</v>
      </c>
      <c r="O6501" s="1">
        <v>0</v>
      </c>
      <c r="P6501" s="1">
        <v>0</v>
      </c>
      <c r="Q6501" s="1">
        <v>0</v>
      </c>
      <c r="R6501" s="1">
        <v>2025.75</v>
      </c>
      <c r="S6501" s="1">
        <v>332.15</v>
      </c>
      <c r="T6501" s="1">
        <v>0.4</v>
      </c>
      <c r="U6501" s="1">
        <v>33215</v>
      </c>
      <c r="V6501" s="1">
        <f t="shared" si="405"/>
        <v>0</v>
      </c>
      <c r="W6501" s="1">
        <f t="shared" si="406"/>
        <v>0.95497493303130765</v>
      </c>
      <c r="X6501" s="1">
        <f t="shared" si="407"/>
        <v>830.37499999999989</v>
      </c>
    </row>
    <row r="6502" spans="1:24" hidden="1" x14ac:dyDescent="0.3">
      <c r="A6502" s="18" t="str">
        <f t="shared" si="404"/>
        <v>OFF - AirGrSupp - Belt Loader_1989_100</v>
      </c>
      <c r="B6502" s="1" t="s">
        <v>40</v>
      </c>
      <c r="C6502" s="1">
        <v>2020</v>
      </c>
      <c r="D6502" s="1" t="s">
        <v>127</v>
      </c>
      <c r="E6502" s="1">
        <v>1989</v>
      </c>
      <c r="F6502" s="1">
        <v>100</v>
      </c>
      <c r="G6502" s="1" t="s">
        <v>124</v>
      </c>
      <c r="H6502" s="1">
        <v>0</v>
      </c>
      <c r="I6502" s="1">
        <v>0</v>
      </c>
      <c r="J6502" s="1">
        <v>6.7086980000000004E-9</v>
      </c>
      <c r="K6502" s="1">
        <v>7.0933079999999995E-7</v>
      </c>
      <c r="L6502" s="1">
        <v>1.876922E-7</v>
      </c>
      <c r="M6502" s="1">
        <v>1.1040169999999999E-5</v>
      </c>
      <c r="N6502" s="1">
        <v>0</v>
      </c>
      <c r="O6502" s="1">
        <v>0</v>
      </c>
      <c r="P6502" s="1">
        <v>0</v>
      </c>
      <c r="Q6502" s="1">
        <v>0</v>
      </c>
      <c r="R6502" s="1">
        <v>0</v>
      </c>
      <c r="S6502" s="1">
        <v>0</v>
      </c>
      <c r="T6502" s="1">
        <v>0</v>
      </c>
      <c r="U6502" s="1">
        <v>0</v>
      </c>
      <c r="V6502" s="1">
        <f t="shared" si="405"/>
        <v>0</v>
      </c>
      <c r="W6502" s="1">
        <f t="shared" si="406"/>
        <v>0</v>
      </c>
      <c r="X6502" s="1" t="e">
        <f t="shared" si="407"/>
        <v>#DIV/0!</v>
      </c>
    </row>
    <row r="6503" spans="1:24" hidden="1" x14ac:dyDescent="0.3">
      <c r="A6503" s="18" t="str">
        <f t="shared" si="404"/>
        <v>OFF - AirGrSupp - Belt Loader_1990_100</v>
      </c>
      <c r="B6503" s="1" t="s">
        <v>40</v>
      </c>
      <c r="C6503" s="1">
        <v>2020</v>
      </c>
      <c r="D6503" s="1" t="s">
        <v>127</v>
      </c>
      <c r="E6503" s="1">
        <v>1990</v>
      </c>
      <c r="F6503" s="1">
        <v>100</v>
      </c>
      <c r="G6503" s="1" t="s">
        <v>124</v>
      </c>
      <c r="H6503" s="1">
        <v>0</v>
      </c>
      <c r="I6503" s="1">
        <v>0</v>
      </c>
      <c r="J6503" s="1">
        <v>2.1418760000000001E-8</v>
      </c>
      <c r="K6503" s="1">
        <v>2.2728169999999999E-6</v>
      </c>
      <c r="L6503" s="1">
        <v>6.1025269999999995E-7</v>
      </c>
      <c r="M6503" s="1">
        <v>3.598759E-5</v>
      </c>
      <c r="N6503" s="1">
        <v>0</v>
      </c>
      <c r="O6503" s="1">
        <v>0</v>
      </c>
      <c r="P6503" s="1">
        <v>0</v>
      </c>
      <c r="Q6503" s="1">
        <v>0</v>
      </c>
      <c r="R6503" s="1">
        <v>3.65</v>
      </c>
      <c r="S6503" s="1">
        <v>0</v>
      </c>
      <c r="T6503" s="1">
        <v>0</v>
      </c>
      <c r="U6503" s="1">
        <v>0</v>
      </c>
      <c r="V6503" s="1">
        <f t="shared" si="405"/>
        <v>0</v>
      </c>
      <c r="W6503" s="1">
        <f t="shared" si="406"/>
        <v>0</v>
      </c>
      <c r="X6503" s="1" t="e">
        <f t="shared" si="407"/>
        <v>#DIV/0!</v>
      </c>
    </row>
    <row r="6504" spans="1:24" hidden="1" x14ac:dyDescent="0.3">
      <c r="A6504" s="18" t="str">
        <f t="shared" si="404"/>
        <v>OFF - AirGrSupp - Belt Loader_1991_100</v>
      </c>
      <c r="B6504" s="1" t="s">
        <v>40</v>
      </c>
      <c r="C6504" s="1">
        <v>2020</v>
      </c>
      <c r="D6504" s="1" t="s">
        <v>127</v>
      </c>
      <c r="E6504" s="1">
        <v>1991</v>
      </c>
      <c r="F6504" s="1">
        <v>100</v>
      </c>
      <c r="G6504" s="1" t="s">
        <v>124</v>
      </c>
      <c r="H6504" s="1">
        <v>0</v>
      </c>
      <c r="I6504" s="1">
        <v>0</v>
      </c>
      <c r="J6504" s="1">
        <v>5.9006929999999998E-8</v>
      </c>
      <c r="K6504" s="1">
        <v>6.2848329999999998E-6</v>
      </c>
      <c r="L6504" s="1">
        <v>1.7128299999999999E-6</v>
      </c>
      <c r="M6504" s="1">
        <v>1.012683E-4</v>
      </c>
      <c r="N6504" s="1">
        <v>0</v>
      </c>
      <c r="O6504" s="1">
        <v>0</v>
      </c>
      <c r="P6504" s="1">
        <v>0</v>
      </c>
      <c r="Q6504" s="1">
        <v>0</v>
      </c>
      <c r="R6504" s="1">
        <v>7.3</v>
      </c>
      <c r="S6504" s="1">
        <v>0</v>
      </c>
      <c r="T6504" s="1">
        <v>0</v>
      </c>
      <c r="U6504" s="1">
        <v>0</v>
      </c>
      <c r="V6504" s="1">
        <f t="shared" si="405"/>
        <v>0</v>
      </c>
      <c r="W6504" s="1">
        <f t="shared" si="406"/>
        <v>0</v>
      </c>
      <c r="X6504" s="1" t="e">
        <f t="shared" si="407"/>
        <v>#DIV/0!</v>
      </c>
    </row>
    <row r="6505" spans="1:24" hidden="1" x14ac:dyDescent="0.3">
      <c r="A6505" s="18" t="str">
        <f t="shared" si="404"/>
        <v>OFF - AirGrSupp - Belt Loader_1992_100</v>
      </c>
      <c r="B6505" s="1" t="s">
        <v>40</v>
      </c>
      <c r="C6505" s="1">
        <v>2020</v>
      </c>
      <c r="D6505" s="1" t="s">
        <v>127</v>
      </c>
      <c r="E6505" s="1">
        <v>1992</v>
      </c>
      <c r="F6505" s="1">
        <v>100</v>
      </c>
      <c r="G6505" s="1" t="s">
        <v>124</v>
      </c>
      <c r="H6505" s="1">
        <v>0</v>
      </c>
      <c r="I6505" s="1">
        <v>0</v>
      </c>
      <c r="J6505" s="1">
        <v>8.2442449999999996E-8</v>
      </c>
      <c r="K6505" s="1">
        <v>8.8150910000000001E-6</v>
      </c>
      <c r="L6505" s="1">
        <v>2.4392420000000002E-6</v>
      </c>
      <c r="M6505" s="1">
        <v>1.4458839999999999E-4</v>
      </c>
      <c r="N6505" s="1">
        <v>0</v>
      </c>
      <c r="O6505" s="1">
        <v>0</v>
      </c>
      <c r="P6505" s="1">
        <v>0</v>
      </c>
      <c r="Q6505" s="1">
        <v>0</v>
      </c>
      <c r="R6505" s="1">
        <v>7.3</v>
      </c>
      <c r="S6505" s="1">
        <v>3.65</v>
      </c>
      <c r="T6505" s="1">
        <v>0</v>
      </c>
      <c r="U6505" s="1">
        <v>219</v>
      </c>
      <c r="V6505" s="1">
        <f t="shared" si="405"/>
        <v>0</v>
      </c>
      <c r="W6505" s="1">
        <f t="shared" si="406"/>
        <v>3.6880718659451333</v>
      </c>
      <c r="X6505" s="1" t="e">
        <f t="shared" si="407"/>
        <v>#DIV/0!</v>
      </c>
    </row>
    <row r="6506" spans="1:24" hidden="1" x14ac:dyDescent="0.3">
      <c r="A6506" s="18" t="str">
        <f t="shared" si="404"/>
        <v>OFF - AirGrSupp - Belt Loader_1993_100</v>
      </c>
      <c r="B6506" s="1" t="s">
        <v>40</v>
      </c>
      <c r="C6506" s="1">
        <v>2020</v>
      </c>
      <c r="D6506" s="1" t="s">
        <v>127</v>
      </c>
      <c r="E6506" s="1">
        <v>1993</v>
      </c>
      <c r="F6506" s="1">
        <v>100</v>
      </c>
      <c r="G6506" s="1" t="s">
        <v>124</v>
      </c>
      <c r="H6506" s="1">
        <v>0</v>
      </c>
      <c r="I6506" s="1">
        <v>0</v>
      </c>
      <c r="J6506" s="1">
        <v>1.0026060000000001E-7</v>
      </c>
      <c r="K6506" s="1">
        <v>1.0763660000000001E-5</v>
      </c>
      <c r="L6506" s="1">
        <v>3.0250510000000002E-6</v>
      </c>
      <c r="M6506" s="1">
        <v>1.797766E-4</v>
      </c>
      <c r="N6506" s="1">
        <v>0</v>
      </c>
      <c r="O6506" s="1">
        <v>0</v>
      </c>
      <c r="P6506" s="1">
        <v>0</v>
      </c>
      <c r="Q6506" s="1">
        <v>0</v>
      </c>
      <c r="R6506" s="1">
        <v>10.95</v>
      </c>
      <c r="S6506" s="1">
        <v>3.65</v>
      </c>
      <c r="T6506" s="1">
        <v>0.01</v>
      </c>
      <c r="U6506" s="1">
        <v>219</v>
      </c>
      <c r="V6506" s="1">
        <f t="shared" si="405"/>
        <v>0</v>
      </c>
      <c r="W6506" s="1">
        <f t="shared" si="406"/>
        <v>4.5738001748695671</v>
      </c>
      <c r="X6506" s="1">
        <f t="shared" si="407"/>
        <v>365</v>
      </c>
    </row>
    <row r="6507" spans="1:24" hidden="1" x14ac:dyDescent="0.3">
      <c r="A6507" s="18" t="str">
        <f t="shared" si="404"/>
        <v>OFF - AirGrSupp - Belt Loader_1994_100</v>
      </c>
      <c r="B6507" s="1" t="s">
        <v>40</v>
      </c>
      <c r="C6507" s="1">
        <v>2020</v>
      </c>
      <c r="D6507" s="1" t="s">
        <v>127</v>
      </c>
      <c r="E6507" s="1">
        <v>1994</v>
      </c>
      <c r="F6507" s="1">
        <v>100</v>
      </c>
      <c r="G6507" s="1" t="s">
        <v>124</v>
      </c>
      <c r="H6507" s="1">
        <v>0</v>
      </c>
      <c r="I6507" s="1">
        <v>0</v>
      </c>
      <c r="J6507" s="1">
        <v>1.3987849999999999E-7</v>
      </c>
      <c r="K6507" s="1">
        <v>1.5080189999999999E-5</v>
      </c>
      <c r="L6507" s="1">
        <v>4.3059240000000004E-6</v>
      </c>
      <c r="M6507" s="1">
        <v>2.5656179999999999E-4</v>
      </c>
      <c r="N6507" s="1">
        <v>0</v>
      </c>
      <c r="O6507" s="1">
        <v>0</v>
      </c>
      <c r="P6507" s="1">
        <v>0</v>
      </c>
      <c r="Q6507" s="1">
        <v>0</v>
      </c>
      <c r="R6507" s="1">
        <v>14.6</v>
      </c>
      <c r="S6507" s="1">
        <v>3.65</v>
      </c>
      <c r="T6507" s="1">
        <v>0.01</v>
      </c>
      <c r="U6507" s="1">
        <v>219</v>
      </c>
      <c r="V6507" s="1">
        <f t="shared" si="405"/>
        <v>0</v>
      </c>
      <c r="W6507" s="1">
        <f t="shared" si="406"/>
        <v>6.5104475739995999</v>
      </c>
      <c r="X6507" s="1">
        <f t="shared" si="407"/>
        <v>365</v>
      </c>
    </row>
    <row r="6508" spans="1:24" hidden="1" x14ac:dyDescent="0.3">
      <c r="A6508" s="18" t="str">
        <f t="shared" si="404"/>
        <v>OFF - AirGrSupp - Belt Loader_1995_100</v>
      </c>
      <c r="B6508" s="1" t="s">
        <v>40</v>
      </c>
      <c r="C6508" s="1">
        <v>2020</v>
      </c>
      <c r="D6508" s="1" t="s">
        <v>127</v>
      </c>
      <c r="E6508" s="1">
        <v>1995</v>
      </c>
      <c r="F6508" s="1">
        <v>100</v>
      </c>
      <c r="G6508" s="1" t="s">
        <v>124</v>
      </c>
      <c r="H6508" s="1">
        <v>0</v>
      </c>
      <c r="I6508" s="1">
        <v>0</v>
      </c>
      <c r="J6508" s="1">
        <v>1.691768E-7</v>
      </c>
      <c r="K6508" s="1">
        <v>1.8318959999999999E-5</v>
      </c>
      <c r="L6508" s="1">
        <v>5.3161179999999999E-6</v>
      </c>
      <c r="M6508" s="1">
        <v>3.1757630000000002E-4</v>
      </c>
      <c r="N6508" s="1">
        <v>0</v>
      </c>
      <c r="O6508" s="1">
        <v>0</v>
      </c>
      <c r="P6508" s="1">
        <v>0</v>
      </c>
      <c r="Q6508" s="1">
        <v>0</v>
      </c>
      <c r="R6508" s="1">
        <v>18.25</v>
      </c>
      <c r="S6508" s="1">
        <v>3.65</v>
      </c>
      <c r="T6508" s="1">
        <v>0.01</v>
      </c>
      <c r="U6508" s="1">
        <v>219</v>
      </c>
      <c r="V6508" s="1">
        <f t="shared" si="405"/>
        <v>0</v>
      </c>
      <c r="W6508" s="1">
        <f t="shared" si="406"/>
        <v>8.0378352093988656</v>
      </c>
      <c r="X6508" s="1">
        <f t="shared" si="407"/>
        <v>365</v>
      </c>
    </row>
    <row r="6509" spans="1:24" hidden="1" x14ac:dyDescent="0.3">
      <c r="A6509" s="18" t="str">
        <f t="shared" si="404"/>
        <v>OFF - AirGrSupp - Belt Loader_1996_100</v>
      </c>
      <c r="B6509" s="1" t="s">
        <v>40</v>
      </c>
      <c r="C6509" s="1">
        <v>2020</v>
      </c>
      <c r="D6509" s="1" t="s">
        <v>127</v>
      </c>
      <c r="E6509" s="1">
        <v>1996</v>
      </c>
      <c r="F6509" s="1">
        <v>100</v>
      </c>
      <c r="G6509" s="1" t="s">
        <v>124</v>
      </c>
      <c r="H6509" s="1">
        <v>0</v>
      </c>
      <c r="I6509" s="1">
        <v>0</v>
      </c>
      <c r="J6509" s="1">
        <v>2.062508E-7</v>
      </c>
      <c r="K6509" s="1">
        <v>2.2435830000000002E-5</v>
      </c>
      <c r="L6509" s="1">
        <v>6.6194800000000002E-6</v>
      </c>
      <c r="M6509" s="1">
        <v>3.9646800000000003E-4</v>
      </c>
      <c r="N6509" s="1">
        <v>0</v>
      </c>
      <c r="O6509" s="1">
        <v>0</v>
      </c>
      <c r="P6509" s="1">
        <v>0</v>
      </c>
      <c r="Q6509" s="1">
        <v>0</v>
      </c>
      <c r="R6509" s="1">
        <v>21.9</v>
      </c>
      <c r="S6509" s="1">
        <v>7.3</v>
      </c>
      <c r="T6509" s="1">
        <v>0.01</v>
      </c>
      <c r="U6509" s="1">
        <v>438</v>
      </c>
      <c r="V6509" s="1">
        <f t="shared" si="405"/>
        <v>0</v>
      </c>
      <c r="W6509" s="1">
        <f t="shared" si="406"/>
        <v>5.004242702279333</v>
      </c>
      <c r="X6509" s="1">
        <f t="shared" si="407"/>
        <v>730</v>
      </c>
    </row>
    <row r="6510" spans="1:24" hidden="1" x14ac:dyDescent="0.3">
      <c r="A6510" s="18" t="str">
        <f t="shared" si="404"/>
        <v>OFF - AirGrSupp - Belt Loader_1997_100</v>
      </c>
      <c r="B6510" s="1" t="s">
        <v>40</v>
      </c>
      <c r="C6510" s="1">
        <v>2020</v>
      </c>
      <c r="D6510" s="1" t="s">
        <v>127</v>
      </c>
      <c r="E6510" s="1">
        <v>1997</v>
      </c>
      <c r="F6510" s="1">
        <v>100</v>
      </c>
      <c r="G6510" s="1" t="s">
        <v>124</v>
      </c>
      <c r="H6510" s="1">
        <v>0</v>
      </c>
      <c r="I6510" s="1">
        <v>0</v>
      </c>
      <c r="J6510" s="1">
        <v>2.3607290000000001E-7</v>
      </c>
      <c r="K6510" s="1">
        <v>2.58028E-5</v>
      </c>
      <c r="L6510" s="1">
        <v>7.7427650000000007E-6</v>
      </c>
      <c r="M6510" s="1">
        <v>4.6495839999999999E-4</v>
      </c>
      <c r="N6510" s="1">
        <v>0</v>
      </c>
      <c r="O6510" s="1">
        <v>0</v>
      </c>
      <c r="P6510" s="1">
        <v>0</v>
      </c>
      <c r="Q6510" s="1">
        <v>0</v>
      </c>
      <c r="R6510" s="1">
        <v>25.55</v>
      </c>
      <c r="S6510" s="1">
        <v>7.3</v>
      </c>
      <c r="T6510" s="1">
        <v>0.01</v>
      </c>
      <c r="U6510" s="1">
        <v>438</v>
      </c>
      <c r="V6510" s="1">
        <f t="shared" si="405"/>
        <v>0</v>
      </c>
      <c r="W6510" s="1">
        <f t="shared" si="406"/>
        <v>5.8534318778384167</v>
      </c>
      <c r="X6510" s="1">
        <f t="shared" si="407"/>
        <v>730</v>
      </c>
    </row>
    <row r="6511" spans="1:24" hidden="1" x14ac:dyDescent="0.3">
      <c r="A6511" s="18" t="str">
        <f t="shared" si="404"/>
        <v>OFF - AirGrSupp - Belt Loader_1998_100</v>
      </c>
      <c r="B6511" s="1" t="s">
        <v>40</v>
      </c>
      <c r="C6511" s="1">
        <v>2020</v>
      </c>
      <c r="D6511" s="1" t="s">
        <v>127</v>
      </c>
      <c r="E6511" s="1">
        <v>1998</v>
      </c>
      <c r="F6511" s="1">
        <v>100</v>
      </c>
      <c r="G6511" s="1" t="s">
        <v>124</v>
      </c>
      <c r="H6511" s="1">
        <v>0</v>
      </c>
      <c r="I6511" s="1">
        <v>0</v>
      </c>
      <c r="J6511" s="1">
        <v>2.5516400000000002E-7</v>
      </c>
      <c r="K6511" s="1">
        <v>2.802907E-5</v>
      </c>
      <c r="L6511" s="1">
        <v>8.5575859999999992E-6</v>
      </c>
      <c r="M6511" s="1">
        <v>5.1523590000000005E-4</v>
      </c>
      <c r="N6511" s="1">
        <v>0</v>
      </c>
      <c r="O6511" s="1">
        <v>0</v>
      </c>
      <c r="P6511" s="1">
        <v>0</v>
      </c>
      <c r="Q6511" s="1">
        <v>0</v>
      </c>
      <c r="R6511" s="1">
        <v>29.2</v>
      </c>
      <c r="S6511" s="1">
        <v>7.3</v>
      </c>
      <c r="T6511" s="1">
        <v>0.02</v>
      </c>
      <c r="U6511" s="1">
        <v>438</v>
      </c>
      <c r="V6511" s="1">
        <f t="shared" si="405"/>
        <v>0</v>
      </c>
      <c r="W6511" s="1">
        <f t="shared" si="406"/>
        <v>6.4694261920313654</v>
      </c>
      <c r="X6511" s="1">
        <f t="shared" si="407"/>
        <v>365</v>
      </c>
    </row>
    <row r="6512" spans="1:24" hidden="1" x14ac:dyDescent="0.3">
      <c r="A6512" s="18" t="str">
        <f t="shared" si="404"/>
        <v>OFF - AirGrSupp - Belt Loader_1999_100</v>
      </c>
      <c r="B6512" s="1" t="s">
        <v>40</v>
      </c>
      <c r="C6512" s="1">
        <v>2020</v>
      </c>
      <c r="D6512" s="1" t="s">
        <v>127</v>
      </c>
      <c r="E6512" s="1">
        <v>1999</v>
      </c>
      <c r="F6512" s="1">
        <v>100</v>
      </c>
      <c r="G6512" s="1" t="s">
        <v>124</v>
      </c>
      <c r="H6512" s="1">
        <v>0</v>
      </c>
      <c r="I6512" s="1">
        <v>0</v>
      </c>
      <c r="J6512" s="1">
        <v>2.8384659999999999E-7</v>
      </c>
      <c r="K6512" s="1">
        <v>3.1343120000000003E-5</v>
      </c>
      <c r="L6512" s="1">
        <v>9.7402659999999992E-6</v>
      </c>
      <c r="M6512" s="1">
        <v>5.8798390000000002E-4</v>
      </c>
      <c r="N6512" s="1">
        <v>0</v>
      </c>
      <c r="O6512" s="1">
        <v>0</v>
      </c>
      <c r="P6512" s="1">
        <v>0</v>
      </c>
      <c r="Q6512" s="1">
        <v>0</v>
      </c>
      <c r="R6512" s="1">
        <v>32.85</v>
      </c>
      <c r="S6512" s="1">
        <v>10.95</v>
      </c>
      <c r="T6512" s="1">
        <v>0.02</v>
      </c>
      <c r="U6512" s="1">
        <v>656.99999999999898</v>
      </c>
      <c r="V6512" s="1">
        <f t="shared" si="405"/>
        <v>0</v>
      </c>
      <c r="W6512" s="1">
        <f t="shared" si="406"/>
        <v>4.9090114881893623</v>
      </c>
      <c r="X6512" s="1">
        <f t="shared" si="407"/>
        <v>547.5</v>
      </c>
    </row>
    <row r="6513" spans="1:24" hidden="1" x14ac:dyDescent="0.3">
      <c r="A6513" s="18" t="str">
        <f t="shared" si="404"/>
        <v>OFF - AirGrSupp - Belt Loader_2000_100</v>
      </c>
      <c r="B6513" s="1" t="s">
        <v>40</v>
      </c>
      <c r="C6513" s="1">
        <v>2020</v>
      </c>
      <c r="D6513" s="1" t="s">
        <v>127</v>
      </c>
      <c r="E6513" s="1">
        <v>2000</v>
      </c>
      <c r="F6513" s="1">
        <v>100</v>
      </c>
      <c r="G6513" s="1" t="s">
        <v>124</v>
      </c>
      <c r="H6513" s="1">
        <v>0</v>
      </c>
      <c r="I6513" s="1">
        <v>0</v>
      </c>
      <c r="J6513" s="1">
        <v>3.3596780000000002E-7</v>
      </c>
      <c r="K6513" s="1">
        <v>3.7302080000000002E-5</v>
      </c>
      <c r="L6513" s="1">
        <v>1.180397E-5</v>
      </c>
      <c r="M6513" s="1">
        <v>7.1443910000000002E-4</v>
      </c>
      <c r="N6513" s="1">
        <v>0</v>
      </c>
      <c r="O6513" s="1">
        <v>0</v>
      </c>
      <c r="P6513" s="1">
        <v>0</v>
      </c>
      <c r="Q6513" s="1">
        <v>0</v>
      </c>
      <c r="R6513" s="1">
        <v>40.15</v>
      </c>
      <c r="S6513" s="1">
        <v>10.95</v>
      </c>
      <c r="T6513" s="1">
        <v>0.02</v>
      </c>
      <c r="U6513" s="1">
        <v>656.99999999999898</v>
      </c>
      <c r="V6513" s="1">
        <f t="shared" si="405"/>
        <v>0</v>
      </c>
      <c r="W6513" s="1">
        <f t="shared" si="406"/>
        <v>5.9491008085654542</v>
      </c>
      <c r="X6513" s="1">
        <f t="shared" si="407"/>
        <v>547.5</v>
      </c>
    </row>
    <row r="6514" spans="1:24" hidden="1" x14ac:dyDescent="0.3">
      <c r="A6514" s="18" t="str">
        <f t="shared" si="404"/>
        <v>OFF - AirGrSupp - Belt Loader_2001_100</v>
      </c>
      <c r="B6514" s="1" t="s">
        <v>40</v>
      </c>
      <c r="C6514" s="1">
        <v>2020</v>
      </c>
      <c r="D6514" s="1" t="s">
        <v>127</v>
      </c>
      <c r="E6514" s="1">
        <v>2001</v>
      </c>
      <c r="F6514" s="1">
        <v>100</v>
      </c>
      <c r="G6514" s="1" t="s">
        <v>124</v>
      </c>
      <c r="H6514" s="1">
        <v>0</v>
      </c>
      <c r="I6514" s="1">
        <v>0</v>
      </c>
      <c r="J6514" s="1">
        <v>3.2612130000000002E-7</v>
      </c>
      <c r="K6514" s="1">
        <v>3.9134590000000002E-5</v>
      </c>
      <c r="L6514" s="1">
        <v>1.151669E-5</v>
      </c>
      <c r="M6514" s="1">
        <v>7.6558379999999997E-4</v>
      </c>
      <c r="N6514" s="1">
        <v>0</v>
      </c>
      <c r="O6514" s="1">
        <v>0</v>
      </c>
      <c r="P6514" s="1">
        <v>0</v>
      </c>
      <c r="Q6514" s="1">
        <v>0</v>
      </c>
      <c r="R6514" s="1">
        <v>43.8</v>
      </c>
      <c r="S6514" s="1">
        <v>10.95</v>
      </c>
      <c r="T6514" s="1">
        <v>0.02</v>
      </c>
      <c r="U6514" s="1">
        <v>656.99999999999898</v>
      </c>
      <c r="V6514" s="1">
        <f t="shared" si="405"/>
        <v>0</v>
      </c>
      <c r="W6514" s="1">
        <f t="shared" si="406"/>
        <v>5.8043141240614533</v>
      </c>
      <c r="X6514" s="1">
        <f t="shared" si="407"/>
        <v>547.5</v>
      </c>
    </row>
    <row r="6515" spans="1:24" hidden="1" x14ac:dyDescent="0.3">
      <c r="A6515" s="18" t="str">
        <f t="shared" si="404"/>
        <v>OFF - AirGrSupp - Belt Loader_2002_100</v>
      </c>
      <c r="B6515" s="1" t="s">
        <v>40</v>
      </c>
      <c r="C6515" s="1">
        <v>2020</v>
      </c>
      <c r="D6515" s="1" t="s">
        <v>127</v>
      </c>
      <c r="E6515" s="1">
        <v>2002</v>
      </c>
      <c r="F6515" s="1">
        <v>100</v>
      </c>
      <c r="G6515" s="1" t="s">
        <v>124</v>
      </c>
      <c r="H6515" s="1">
        <v>0</v>
      </c>
      <c r="I6515" s="1">
        <v>0</v>
      </c>
      <c r="J6515" s="1">
        <v>3.3094490000000001E-7</v>
      </c>
      <c r="K6515" s="1">
        <v>4.3269439999999999E-5</v>
      </c>
      <c r="L6515" s="1">
        <v>1.1618649999999999E-5</v>
      </c>
      <c r="M6515" s="1">
        <v>8.6499220000000004E-4</v>
      </c>
      <c r="N6515" s="1">
        <v>0</v>
      </c>
      <c r="O6515" s="1">
        <v>0</v>
      </c>
      <c r="P6515" s="1">
        <v>0</v>
      </c>
      <c r="Q6515" s="1">
        <v>0</v>
      </c>
      <c r="R6515" s="1">
        <v>47.45</v>
      </c>
      <c r="S6515" s="1">
        <v>14.6</v>
      </c>
      <c r="T6515" s="1">
        <v>0.03</v>
      </c>
      <c r="U6515" s="1">
        <v>876</v>
      </c>
      <c r="V6515" s="1">
        <f t="shared" si="405"/>
        <v>0</v>
      </c>
      <c r="W6515" s="1">
        <f t="shared" si="406"/>
        <v>4.3917758247504155</v>
      </c>
      <c r="X6515" s="1">
        <f t="shared" si="407"/>
        <v>486.66666666666669</v>
      </c>
    </row>
    <row r="6516" spans="1:24" hidden="1" x14ac:dyDescent="0.3">
      <c r="A6516" s="18" t="str">
        <f t="shared" si="404"/>
        <v>OFF - AirGrSupp - Belt Loader_2003_100</v>
      </c>
      <c r="B6516" s="1" t="s">
        <v>40</v>
      </c>
      <c r="C6516" s="1">
        <v>2020</v>
      </c>
      <c r="D6516" s="1" t="s">
        <v>127</v>
      </c>
      <c r="E6516" s="1">
        <v>2003</v>
      </c>
      <c r="F6516" s="1">
        <v>100</v>
      </c>
      <c r="G6516" s="1" t="s">
        <v>124</v>
      </c>
      <c r="H6516" s="1">
        <v>0</v>
      </c>
      <c r="I6516" s="1">
        <v>0</v>
      </c>
      <c r="J6516" s="1">
        <v>3.4137370000000002E-7</v>
      </c>
      <c r="K6516" s="1">
        <v>4.9499619999999998E-5</v>
      </c>
      <c r="L6516" s="1">
        <v>1.1775590000000001E-5</v>
      </c>
      <c r="M6516" s="1">
        <v>1.0116719999999999E-3</v>
      </c>
      <c r="N6516" s="1">
        <v>0</v>
      </c>
      <c r="O6516" s="1">
        <v>0</v>
      </c>
      <c r="P6516" s="1">
        <v>0</v>
      </c>
      <c r="Q6516" s="1">
        <v>0</v>
      </c>
      <c r="R6516" s="1">
        <v>58.4</v>
      </c>
      <c r="S6516" s="1">
        <v>18.25</v>
      </c>
      <c r="T6516" s="1">
        <v>0.03</v>
      </c>
      <c r="U6516" s="1">
        <v>1095</v>
      </c>
      <c r="V6516" s="1">
        <f t="shared" si="405"/>
        <v>0</v>
      </c>
      <c r="W6516" s="1">
        <f t="shared" si="406"/>
        <v>3.5608785174988671</v>
      </c>
      <c r="X6516" s="1">
        <f t="shared" si="407"/>
        <v>608.33333333333337</v>
      </c>
    </row>
    <row r="6517" spans="1:24" hidden="1" x14ac:dyDescent="0.3">
      <c r="A6517" s="18" t="str">
        <f t="shared" si="404"/>
        <v>OFF - AirGrSupp - Belt Loader_2004_100</v>
      </c>
      <c r="B6517" s="1" t="s">
        <v>40</v>
      </c>
      <c r="C6517" s="1">
        <v>2020</v>
      </c>
      <c r="D6517" s="1" t="s">
        <v>127</v>
      </c>
      <c r="E6517" s="1">
        <v>2004</v>
      </c>
      <c r="F6517" s="1">
        <v>100</v>
      </c>
      <c r="G6517" s="1" t="s">
        <v>124</v>
      </c>
      <c r="H6517" s="1">
        <v>0</v>
      </c>
      <c r="I6517" s="1">
        <v>0</v>
      </c>
      <c r="J6517" s="1">
        <v>2.2729239999999999E-7</v>
      </c>
      <c r="K6517" s="1">
        <v>7.2055090000000007E-5</v>
      </c>
      <c r="L6517" s="1">
        <v>1.0847740000000001E-5</v>
      </c>
      <c r="M6517" s="1">
        <v>1.506353E-3</v>
      </c>
      <c r="N6517" s="1">
        <v>0</v>
      </c>
      <c r="O6517" s="1">
        <v>0</v>
      </c>
      <c r="P6517" s="1">
        <v>0</v>
      </c>
      <c r="Q6517" s="1">
        <v>0</v>
      </c>
      <c r="R6517" s="1">
        <v>83.95</v>
      </c>
      <c r="S6517" s="1">
        <v>25.55</v>
      </c>
      <c r="T6517" s="1">
        <v>0.04</v>
      </c>
      <c r="U6517" s="1">
        <v>1533</v>
      </c>
      <c r="V6517" s="1">
        <f t="shared" si="405"/>
        <v>0</v>
      </c>
      <c r="W6517" s="1">
        <f t="shared" si="406"/>
        <v>2.343072426544667</v>
      </c>
      <c r="X6517" s="1">
        <f t="shared" si="407"/>
        <v>638.75</v>
      </c>
    </row>
    <row r="6518" spans="1:24" hidden="1" x14ac:dyDescent="0.3">
      <c r="A6518" s="18" t="str">
        <f t="shared" si="404"/>
        <v>OFF - AirGrSupp - Belt Loader_2005_100</v>
      </c>
      <c r="B6518" s="1" t="s">
        <v>40</v>
      </c>
      <c r="C6518" s="1">
        <v>2020</v>
      </c>
      <c r="D6518" s="1" t="s">
        <v>127</v>
      </c>
      <c r="E6518" s="1">
        <v>2005</v>
      </c>
      <c r="F6518" s="1">
        <v>100</v>
      </c>
      <c r="G6518" s="1" t="s">
        <v>124</v>
      </c>
      <c r="H6518" s="1">
        <v>0</v>
      </c>
      <c r="I6518" s="1">
        <v>0</v>
      </c>
      <c r="J6518" s="1">
        <v>3.7210419999999999E-7</v>
      </c>
      <c r="K6518" s="1">
        <v>1.2138850000000001E-4</v>
      </c>
      <c r="L6518" s="1">
        <v>1.7960309999999999E-5</v>
      </c>
      <c r="M6518" s="1">
        <v>2.5971150000000001E-3</v>
      </c>
      <c r="N6518" s="1">
        <v>0</v>
      </c>
      <c r="O6518" s="1">
        <v>0</v>
      </c>
      <c r="P6518" s="1">
        <v>0</v>
      </c>
      <c r="Q6518" s="1">
        <v>0</v>
      </c>
      <c r="R6518" s="1">
        <v>146</v>
      </c>
      <c r="S6518" s="1">
        <v>43.8</v>
      </c>
      <c r="T6518" s="1">
        <v>0.08</v>
      </c>
      <c r="U6518" s="1">
        <v>2627.99999999999</v>
      </c>
      <c r="V6518" s="1">
        <f t="shared" si="405"/>
        <v>0</v>
      </c>
      <c r="W6518" s="1">
        <f t="shared" si="406"/>
        <v>2.2629609941207582</v>
      </c>
      <c r="X6518" s="1">
        <f t="shared" si="407"/>
        <v>547.5</v>
      </c>
    </row>
    <row r="6519" spans="1:24" hidden="1" x14ac:dyDescent="0.3">
      <c r="A6519" s="18" t="str">
        <f t="shared" si="404"/>
        <v>OFF - AirGrSupp - Belt Loader_2006_100</v>
      </c>
      <c r="B6519" s="1" t="s">
        <v>40</v>
      </c>
      <c r="C6519" s="1">
        <v>2020</v>
      </c>
      <c r="D6519" s="1" t="s">
        <v>127</v>
      </c>
      <c r="E6519" s="1">
        <v>2006</v>
      </c>
      <c r="F6519" s="1">
        <v>100</v>
      </c>
      <c r="G6519" s="1" t="s">
        <v>124</v>
      </c>
      <c r="H6519" s="1">
        <v>0</v>
      </c>
      <c r="I6519" s="1">
        <v>0</v>
      </c>
      <c r="J6519" s="1">
        <v>4.0578420000000001E-7</v>
      </c>
      <c r="K6519" s="1">
        <v>1.3653109999999999E-4</v>
      </c>
      <c r="L6519" s="1">
        <v>1.983008E-5</v>
      </c>
      <c r="M6519" s="1">
        <v>2.9911270000000001E-3</v>
      </c>
      <c r="N6519" s="1">
        <v>0</v>
      </c>
      <c r="O6519" s="1">
        <v>0</v>
      </c>
      <c r="P6519" s="1">
        <v>0</v>
      </c>
      <c r="Q6519" s="1">
        <v>0</v>
      </c>
      <c r="R6519" s="1">
        <v>167.9</v>
      </c>
      <c r="S6519" s="1">
        <v>47.45</v>
      </c>
      <c r="T6519" s="1">
        <v>0.09</v>
      </c>
      <c r="U6519" s="1">
        <v>2847</v>
      </c>
      <c r="V6519" s="1">
        <f t="shared" si="405"/>
        <v>0</v>
      </c>
      <c r="W6519" s="1">
        <f t="shared" si="406"/>
        <v>2.3063520473050261</v>
      </c>
      <c r="X6519" s="1">
        <f t="shared" si="407"/>
        <v>527.22222222222229</v>
      </c>
    </row>
    <row r="6520" spans="1:24" hidden="1" x14ac:dyDescent="0.3">
      <c r="A6520" s="18" t="str">
        <f t="shared" si="404"/>
        <v>OFF - AirGrSupp - Belt Loader_2007_100</v>
      </c>
      <c r="B6520" s="1" t="s">
        <v>40</v>
      </c>
      <c r="C6520" s="1">
        <v>2020</v>
      </c>
      <c r="D6520" s="1" t="s">
        <v>127</v>
      </c>
      <c r="E6520" s="1">
        <v>2007</v>
      </c>
      <c r="F6520" s="1">
        <v>100</v>
      </c>
      <c r="G6520" s="1" t="s">
        <v>12</v>
      </c>
      <c r="H6520" s="1">
        <v>1.65813461718459E-6</v>
      </c>
      <c r="I6520" s="1">
        <v>1.52515222088639E-6</v>
      </c>
      <c r="J6520" s="1">
        <v>1.8246760000000001E-6</v>
      </c>
      <c r="K6520" s="1">
        <v>1.688793E-4</v>
      </c>
      <c r="L6520" s="1">
        <v>7.6934490000000006E-6</v>
      </c>
      <c r="M6520" s="1">
        <v>1.607739E-3</v>
      </c>
      <c r="N6520" s="1">
        <v>1.1209545E-7</v>
      </c>
      <c r="O6520" s="1">
        <v>8.4694340000000006E-8</v>
      </c>
      <c r="P6520" s="1">
        <v>1.5533000000000001E-8</v>
      </c>
      <c r="Q6520" s="1">
        <v>2.4294941292773498E-8</v>
      </c>
      <c r="R6520" s="1">
        <v>69.349999999999994</v>
      </c>
      <c r="S6520" s="1">
        <v>21.9</v>
      </c>
      <c r="T6520" s="1">
        <v>0.03</v>
      </c>
      <c r="U6520" s="1">
        <v>1313.99999999999</v>
      </c>
      <c r="V6520" s="1">
        <f t="shared" si="405"/>
        <v>0.38433189471257023</v>
      </c>
      <c r="W6520" s="1">
        <f t="shared" si="406"/>
        <v>1.9387165363245316</v>
      </c>
      <c r="X6520" s="1">
        <f t="shared" si="407"/>
        <v>730</v>
      </c>
    </row>
    <row r="6521" spans="1:24" hidden="1" x14ac:dyDescent="0.3">
      <c r="A6521" s="18" t="str">
        <f t="shared" si="404"/>
        <v>OFF - AirGrSupp - Belt Loader_2007_100</v>
      </c>
      <c r="B6521" s="1" t="s">
        <v>40</v>
      </c>
      <c r="C6521" s="1">
        <v>2020</v>
      </c>
      <c r="D6521" s="1" t="s">
        <v>127</v>
      </c>
      <c r="E6521" s="1">
        <v>2007</v>
      </c>
      <c r="F6521" s="1">
        <v>100</v>
      </c>
      <c r="G6521" s="1" t="s">
        <v>124</v>
      </c>
      <c r="H6521" s="1">
        <v>0</v>
      </c>
      <c r="I6521" s="1">
        <v>0</v>
      </c>
      <c r="J6521" s="1">
        <v>3.2171500000000002E-7</v>
      </c>
      <c r="K6521" s="1">
        <v>1.5433800000000001E-4</v>
      </c>
      <c r="L6521" s="1">
        <v>1.5401459999999999E-5</v>
      </c>
      <c r="M6521" s="1">
        <v>3.4643019999999998E-3</v>
      </c>
      <c r="N6521" s="1">
        <v>0</v>
      </c>
      <c r="O6521" s="1">
        <v>0</v>
      </c>
      <c r="P6521" s="1">
        <v>0</v>
      </c>
      <c r="Q6521" s="1">
        <v>0</v>
      </c>
      <c r="R6521" s="1">
        <v>193.45</v>
      </c>
      <c r="S6521" s="1">
        <v>58.4</v>
      </c>
      <c r="T6521" s="1">
        <v>0.1</v>
      </c>
      <c r="U6521" s="1">
        <v>3504</v>
      </c>
      <c r="V6521" s="1">
        <f t="shared" si="405"/>
        <v>0</v>
      </c>
      <c r="W6521" s="1">
        <f t="shared" si="406"/>
        <v>1.4554134880958749</v>
      </c>
      <c r="X6521" s="1">
        <f t="shared" si="407"/>
        <v>584</v>
      </c>
    </row>
    <row r="6522" spans="1:24" hidden="1" x14ac:dyDescent="0.3">
      <c r="A6522" s="18" t="str">
        <f t="shared" si="404"/>
        <v>OFF - AirGrSupp - Belt Loader_2008_100</v>
      </c>
      <c r="B6522" s="1" t="s">
        <v>40</v>
      </c>
      <c r="C6522" s="1">
        <v>2020</v>
      </c>
      <c r="D6522" s="1" t="s">
        <v>127</v>
      </c>
      <c r="E6522" s="1">
        <v>2008</v>
      </c>
      <c r="F6522" s="1">
        <v>100</v>
      </c>
      <c r="G6522" s="1" t="s">
        <v>12</v>
      </c>
      <c r="H6522" s="1">
        <v>5.2544911621634597E-6</v>
      </c>
      <c r="I6522" s="1">
        <v>4.8330809709579499E-6</v>
      </c>
      <c r="J6522" s="1">
        <v>5.7822469999999997E-6</v>
      </c>
      <c r="K6522" s="1">
        <v>5.2690229999999998E-4</v>
      </c>
      <c r="L6522" s="1">
        <v>2.4734459999999999E-5</v>
      </c>
      <c r="M6522" s="1">
        <v>5.3524699999999998E-3</v>
      </c>
      <c r="N6522" s="1">
        <v>3.7318698000000003E-7</v>
      </c>
      <c r="O6522" s="1">
        <v>2.8196349599999999E-7</v>
      </c>
      <c r="P6522" s="1">
        <v>5.1712320000000003E-8</v>
      </c>
      <c r="Q6522" s="1">
        <v>8.1835591723026494E-8</v>
      </c>
      <c r="R6522" s="1">
        <v>233.6</v>
      </c>
      <c r="S6522" s="1">
        <v>76.649999999999906</v>
      </c>
      <c r="T6522" s="1">
        <v>0.09</v>
      </c>
      <c r="U6522" s="1">
        <v>4599</v>
      </c>
      <c r="V6522" s="1">
        <f t="shared" si="405"/>
        <v>0.34797597651090756</v>
      </c>
      <c r="W6522" s="1">
        <f t="shared" si="406"/>
        <v>1.7808511638206665</v>
      </c>
      <c r="X6522" s="1">
        <f t="shared" si="407"/>
        <v>851.66666666666561</v>
      </c>
    </row>
    <row r="6523" spans="1:24" hidden="1" x14ac:dyDescent="0.3">
      <c r="A6523" s="18" t="str">
        <f t="shared" si="404"/>
        <v>OFF - AirGrSupp - Belt Loader_2008_100</v>
      </c>
      <c r="B6523" s="1" t="s">
        <v>40</v>
      </c>
      <c r="C6523" s="1">
        <v>2020</v>
      </c>
      <c r="D6523" s="1" t="s">
        <v>127</v>
      </c>
      <c r="E6523" s="1">
        <v>2008</v>
      </c>
      <c r="F6523" s="1">
        <v>100</v>
      </c>
      <c r="G6523" s="1" t="s">
        <v>124</v>
      </c>
      <c r="H6523" s="1">
        <v>0</v>
      </c>
      <c r="I6523" s="1">
        <v>0</v>
      </c>
      <c r="J6523" s="1">
        <v>3.2616899999999999E-7</v>
      </c>
      <c r="K6523" s="1">
        <v>1.6150060000000001E-4</v>
      </c>
      <c r="L6523" s="1">
        <v>1.596359E-5</v>
      </c>
      <c r="M6523" s="1">
        <v>3.716366E-3</v>
      </c>
      <c r="N6523" s="1">
        <v>0</v>
      </c>
      <c r="O6523" s="1">
        <v>0</v>
      </c>
      <c r="P6523" s="1">
        <v>0</v>
      </c>
      <c r="Q6523" s="1">
        <v>0</v>
      </c>
      <c r="R6523" s="1">
        <v>204.4</v>
      </c>
      <c r="S6523" s="1">
        <v>62.05</v>
      </c>
      <c r="T6523" s="1">
        <v>0.11</v>
      </c>
      <c r="U6523" s="1">
        <v>3723</v>
      </c>
      <c r="V6523" s="1">
        <f t="shared" si="405"/>
        <v>0</v>
      </c>
      <c r="W6523" s="1">
        <f t="shared" si="406"/>
        <v>1.4197965925114313</v>
      </c>
      <c r="X6523" s="1">
        <f t="shared" si="407"/>
        <v>564.09090909090901</v>
      </c>
    </row>
    <row r="6524" spans="1:24" hidden="1" x14ac:dyDescent="0.3">
      <c r="A6524" s="18" t="str">
        <f t="shared" si="404"/>
        <v>OFF - AirGrSupp - Belt Loader_2009_100</v>
      </c>
      <c r="B6524" s="1" t="s">
        <v>40</v>
      </c>
      <c r="C6524" s="1">
        <v>2020</v>
      </c>
      <c r="D6524" s="1" t="s">
        <v>127</v>
      </c>
      <c r="E6524" s="1">
        <v>2009</v>
      </c>
      <c r="F6524" s="1">
        <v>100</v>
      </c>
      <c r="G6524" s="1" t="s">
        <v>12</v>
      </c>
      <c r="H6524" s="1">
        <v>9.6218145667319996E-6</v>
      </c>
      <c r="I6524" s="1">
        <v>8.8501450384800901E-6</v>
      </c>
      <c r="J6524" s="1">
        <v>1.0588219999999999E-5</v>
      </c>
      <c r="K6524" s="1">
        <v>9.4810100000000002E-4</v>
      </c>
      <c r="L6524" s="1">
        <v>4.6011180000000003E-5</v>
      </c>
      <c r="M6524" s="1">
        <v>1.032335E-2</v>
      </c>
      <c r="N6524" s="1">
        <v>7.1976869999999898E-7</v>
      </c>
      <c r="O6524" s="1">
        <v>5.4382523999999996E-7</v>
      </c>
      <c r="P6524" s="1">
        <v>9.9737949999999993E-8</v>
      </c>
      <c r="Q6524" s="1">
        <v>1.57277777842691E-7</v>
      </c>
      <c r="R6524" s="1">
        <v>448.95</v>
      </c>
      <c r="S6524" s="1">
        <v>146</v>
      </c>
      <c r="T6524" s="1">
        <v>0.18</v>
      </c>
      <c r="U6524" s="1">
        <v>8760</v>
      </c>
      <c r="V6524" s="1">
        <f t="shared" si="405"/>
        <v>0.33452985523732715</v>
      </c>
      <c r="W6524" s="1">
        <f t="shared" si="406"/>
        <v>1.7391933485580502</v>
      </c>
      <c r="X6524" s="1">
        <f t="shared" si="407"/>
        <v>811.11111111111109</v>
      </c>
    </row>
    <row r="6525" spans="1:24" hidden="1" x14ac:dyDescent="0.3">
      <c r="A6525" s="18" t="str">
        <f t="shared" si="404"/>
        <v>OFF - AirGrSupp - Belt Loader_2009_100</v>
      </c>
      <c r="B6525" s="1" t="s">
        <v>40</v>
      </c>
      <c r="C6525" s="1">
        <v>2020</v>
      </c>
      <c r="D6525" s="1" t="s">
        <v>127</v>
      </c>
      <c r="E6525" s="1">
        <v>2009</v>
      </c>
      <c r="F6525" s="1">
        <v>100</v>
      </c>
      <c r="G6525" s="1" t="s">
        <v>124</v>
      </c>
      <c r="H6525" s="1">
        <v>0</v>
      </c>
      <c r="I6525" s="1">
        <v>0</v>
      </c>
      <c r="J6525" s="1">
        <v>3.189302E-7</v>
      </c>
      <c r="K6525" s="1">
        <v>1.6343689999999999E-4</v>
      </c>
      <c r="L6525" s="1">
        <v>1.5992570000000001E-5</v>
      </c>
      <c r="M6525" s="1">
        <v>3.8580839999999999E-3</v>
      </c>
      <c r="N6525" s="1">
        <v>0</v>
      </c>
      <c r="O6525" s="1">
        <v>0</v>
      </c>
      <c r="P6525" s="1">
        <v>0</v>
      </c>
      <c r="Q6525" s="1">
        <v>0</v>
      </c>
      <c r="R6525" s="1">
        <v>215.35</v>
      </c>
      <c r="S6525" s="1">
        <v>62.05</v>
      </c>
      <c r="T6525" s="1">
        <v>0.11</v>
      </c>
      <c r="U6525" s="1">
        <v>3723</v>
      </c>
      <c r="V6525" s="1">
        <f t="shared" si="405"/>
        <v>0</v>
      </c>
      <c r="W6525" s="1">
        <f t="shared" si="406"/>
        <v>1.4223740644491962</v>
      </c>
      <c r="X6525" s="1">
        <f t="shared" si="407"/>
        <v>564.09090909090901</v>
      </c>
    </row>
    <row r="6526" spans="1:24" hidden="1" x14ac:dyDescent="0.3">
      <c r="A6526" s="18" t="str">
        <f t="shared" si="404"/>
        <v>OFF - AirGrSupp - Belt Loader_2010_100</v>
      </c>
      <c r="B6526" s="1" t="s">
        <v>40</v>
      </c>
      <c r="C6526" s="1">
        <v>2020</v>
      </c>
      <c r="D6526" s="1" t="s">
        <v>127</v>
      </c>
      <c r="E6526" s="1">
        <v>2010</v>
      </c>
      <c r="F6526" s="1">
        <v>100</v>
      </c>
      <c r="G6526" s="1" t="s">
        <v>12</v>
      </c>
      <c r="H6526" s="1">
        <v>1.41730709289656E-5</v>
      </c>
      <c r="I6526" s="1">
        <v>1.30363906404625E-5</v>
      </c>
      <c r="J6526" s="1">
        <v>1.5596599999999999E-5</v>
      </c>
      <c r="K6526" s="1">
        <v>1.3691319999999999E-3</v>
      </c>
      <c r="L6526" s="1">
        <v>6.8952499999999994E-5</v>
      </c>
      <c r="M6526" s="1">
        <v>1.6062090000000001E-2</v>
      </c>
      <c r="N6526" s="1">
        <v>1.1198879999999999E-6</v>
      </c>
      <c r="O6526" s="1">
        <v>8.4613759999999995E-7</v>
      </c>
      <c r="P6526" s="1">
        <v>1.551822E-7</v>
      </c>
      <c r="Q6526" s="1">
        <v>2.4167073180706202E-7</v>
      </c>
      <c r="R6526" s="1">
        <v>689.849999999999</v>
      </c>
      <c r="S6526" s="1">
        <v>229.95</v>
      </c>
      <c r="T6526" s="1">
        <v>0.28000000000000003</v>
      </c>
      <c r="U6526" s="1">
        <v>13796.9999999999</v>
      </c>
      <c r="V6526" s="1">
        <f t="shared" si="405"/>
        <v>0.31286811253191782</v>
      </c>
      <c r="W6526" s="1">
        <f t="shared" si="406"/>
        <v>1.6548321636203822</v>
      </c>
      <c r="X6526" s="1">
        <f t="shared" si="407"/>
        <v>821.24999999999989</v>
      </c>
    </row>
    <row r="6527" spans="1:24" hidden="1" x14ac:dyDescent="0.3">
      <c r="A6527" s="18" t="str">
        <f t="shared" si="404"/>
        <v>OFF - AirGrSupp - Belt Loader_2010_100</v>
      </c>
      <c r="B6527" s="1" t="s">
        <v>40</v>
      </c>
      <c r="C6527" s="1">
        <v>2020</v>
      </c>
      <c r="D6527" s="1" t="s">
        <v>127</v>
      </c>
      <c r="E6527" s="1">
        <v>2010</v>
      </c>
      <c r="F6527" s="1">
        <v>100</v>
      </c>
      <c r="G6527" s="1" t="s">
        <v>124</v>
      </c>
      <c r="H6527" s="1">
        <v>0</v>
      </c>
      <c r="I6527" s="1">
        <v>0</v>
      </c>
      <c r="J6527" s="1">
        <v>3.1533769999999998E-7</v>
      </c>
      <c r="K6527" s="1">
        <v>1.6777219999999999E-4</v>
      </c>
      <c r="L6527" s="1">
        <v>1.624121E-5</v>
      </c>
      <c r="M6527" s="1">
        <v>4.0654489999999996E-3</v>
      </c>
      <c r="N6527" s="1">
        <v>0</v>
      </c>
      <c r="O6527" s="1">
        <v>0</v>
      </c>
      <c r="P6527" s="1">
        <v>0</v>
      </c>
      <c r="Q6527" s="1">
        <v>0</v>
      </c>
      <c r="R6527" s="1">
        <v>226.3</v>
      </c>
      <c r="S6527" s="1">
        <v>65.7</v>
      </c>
      <c r="T6527" s="1">
        <v>0.12</v>
      </c>
      <c r="U6527" s="1">
        <v>3941.99999999999</v>
      </c>
      <c r="V6527" s="1">
        <f t="shared" si="405"/>
        <v>0</v>
      </c>
      <c r="W6527" s="1">
        <f t="shared" si="406"/>
        <v>1.3642386917717999</v>
      </c>
      <c r="X6527" s="1">
        <f t="shared" si="407"/>
        <v>547.5</v>
      </c>
    </row>
    <row r="6528" spans="1:24" hidden="1" x14ac:dyDescent="0.3">
      <c r="A6528" s="18" t="str">
        <f t="shared" si="404"/>
        <v>OFF - AirGrSupp - Belt Loader_2011_100</v>
      </c>
      <c r="B6528" s="1" t="s">
        <v>40</v>
      </c>
      <c r="C6528" s="1">
        <v>2020</v>
      </c>
      <c r="D6528" s="1" t="s">
        <v>127</v>
      </c>
      <c r="E6528" s="1">
        <v>2011</v>
      </c>
      <c r="F6528" s="1">
        <v>100</v>
      </c>
      <c r="G6528" s="1" t="s">
        <v>12</v>
      </c>
      <c r="H6528" s="1">
        <v>1.93623726530957E-5</v>
      </c>
      <c r="I6528" s="1">
        <v>1.7809510366317399E-5</v>
      </c>
      <c r="J6528" s="1">
        <v>2.1307109999999999E-5</v>
      </c>
      <c r="K6528" s="1">
        <v>1.8284729999999999E-3</v>
      </c>
      <c r="L6528" s="1">
        <v>9.5998860000000004E-5</v>
      </c>
      <c r="M6528" s="1">
        <v>2.3251359999999999E-2</v>
      </c>
      <c r="N6528" s="1">
        <v>1.6211402999999899E-6</v>
      </c>
      <c r="O6528" s="1">
        <v>1.22486156E-6</v>
      </c>
      <c r="P6528" s="1">
        <v>2.2464049999999999E-7</v>
      </c>
      <c r="Q6528" s="1">
        <v>3.4780126482286203E-7</v>
      </c>
      <c r="R6528" s="1">
        <v>992.8</v>
      </c>
      <c r="S6528" s="1">
        <v>332.15</v>
      </c>
      <c r="T6528" s="1">
        <v>0.41</v>
      </c>
      <c r="U6528" s="1">
        <v>19929</v>
      </c>
      <c r="V6528" s="1">
        <f t="shared" si="405"/>
        <v>0.2959068870182226</v>
      </c>
      <c r="W6528" s="1">
        <f t="shared" si="406"/>
        <v>1.5950311510878463</v>
      </c>
      <c r="X6528" s="1">
        <f t="shared" si="407"/>
        <v>810.1219512195122</v>
      </c>
    </row>
    <row r="6529" spans="1:24" hidden="1" x14ac:dyDescent="0.3">
      <c r="A6529" s="18" t="str">
        <f t="shared" si="404"/>
        <v>OFF - AirGrSupp - Belt Loader_2011_100</v>
      </c>
      <c r="B6529" s="1" t="s">
        <v>40</v>
      </c>
      <c r="C6529" s="1">
        <v>2020</v>
      </c>
      <c r="D6529" s="1" t="s">
        <v>127</v>
      </c>
      <c r="E6529" s="1">
        <v>2011</v>
      </c>
      <c r="F6529" s="1">
        <v>100</v>
      </c>
      <c r="G6529" s="1" t="s">
        <v>124</v>
      </c>
      <c r="H6529" s="1">
        <v>0</v>
      </c>
      <c r="I6529" s="1">
        <v>0</v>
      </c>
      <c r="J6529" s="1">
        <v>3.3960990000000002E-7</v>
      </c>
      <c r="K6529" s="1">
        <v>1.8827390000000001E-4</v>
      </c>
      <c r="L6529" s="1">
        <v>1.8018120000000001E-5</v>
      </c>
      <c r="M6529" s="1">
        <v>4.6865279999999997E-3</v>
      </c>
      <c r="N6529" s="1">
        <v>0</v>
      </c>
      <c r="O6529" s="1">
        <v>0</v>
      </c>
      <c r="P6529" s="1">
        <v>0</v>
      </c>
      <c r="Q6529" s="1">
        <v>0</v>
      </c>
      <c r="R6529" s="1">
        <v>259.14999999999998</v>
      </c>
      <c r="S6529" s="1">
        <v>76.649999999999906</v>
      </c>
      <c r="T6529" s="1">
        <v>0.14000000000000001</v>
      </c>
      <c r="U6529" s="1">
        <v>4599</v>
      </c>
      <c r="V6529" s="1">
        <f t="shared" si="405"/>
        <v>0</v>
      </c>
      <c r="W6529" s="1">
        <f t="shared" si="406"/>
        <v>1.2972828180546667</v>
      </c>
      <c r="X6529" s="1">
        <f t="shared" si="407"/>
        <v>547.49999999999932</v>
      </c>
    </row>
    <row r="6530" spans="1:24" hidden="1" x14ac:dyDescent="0.3">
      <c r="A6530" s="18" t="str">
        <f t="shared" si="404"/>
        <v>OFF - AirGrSupp - Belt Loader_2012_100</v>
      </c>
      <c r="B6530" s="1" t="s">
        <v>40</v>
      </c>
      <c r="C6530" s="1">
        <v>2020</v>
      </c>
      <c r="D6530" s="1" t="s">
        <v>127</v>
      </c>
      <c r="E6530" s="1">
        <v>2012</v>
      </c>
      <c r="F6530" s="1">
        <v>100</v>
      </c>
      <c r="G6530" s="1" t="s">
        <v>12</v>
      </c>
      <c r="H6530" s="1">
        <v>2.2433874117511199E-5</v>
      </c>
      <c r="I6530" s="1">
        <v>2.06346774132868E-5</v>
      </c>
      <c r="J6530" s="1">
        <v>2.468711E-5</v>
      </c>
      <c r="K6530" s="1">
        <v>2.0637609999999999E-3</v>
      </c>
      <c r="L6530" s="1">
        <v>1.135777E-4</v>
      </c>
      <c r="M6530" s="1">
        <v>2.8647869999999999E-2</v>
      </c>
      <c r="N6530" s="1">
        <v>1.9973979000000001E-6</v>
      </c>
      <c r="O6530" s="1">
        <v>1.5091450799999999E-6</v>
      </c>
      <c r="P6530" s="1">
        <v>2.7677829999999999E-7</v>
      </c>
      <c r="Q6530" s="1">
        <v>4.2324345094252802E-7</v>
      </c>
      <c r="R6530" s="1">
        <v>1208.1500000000001</v>
      </c>
      <c r="S6530" s="1">
        <v>408.8</v>
      </c>
      <c r="T6530" s="1">
        <v>0.5</v>
      </c>
      <c r="U6530" s="1">
        <v>24528</v>
      </c>
      <c r="V6530" s="1">
        <f t="shared" si="405"/>
        <v>0.27856345928804255</v>
      </c>
      <c r="W6530" s="1">
        <f t="shared" si="406"/>
        <v>1.5332731583972914</v>
      </c>
      <c r="X6530" s="1">
        <f t="shared" si="407"/>
        <v>817.6</v>
      </c>
    </row>
    <row r="6531" spans="1:24" hidden="1" x14ac:dyDescent="0.3">
      <c r="A6531" s="18" t="str">
        <f t="shared" si="404"/>
        <v>OFF - AirGrSupp - Belt Loader_2012_100</v>
      </c>
      <c r="B6531" s="1" t="s">
        <v>40</v>
      </c>
      <c r="C6531" s="1">
        <v>2020</v>
      </c>
      <c r="D6531" s="1" t="s">
        <v>127</v>
      </c>
      <c r="E6531" s="1">
        <v>2012</v>
      </c>
      <c r="F6531" s="1">
        <v>100</v>
      </c>
      <c r="G6531" s="1" t="s">
        <v>124</v>
      </c>
      <c r="H6531" s="1">
        <v>0</v>
      </c>
      <c r="I6531" s="1">
        <v>0</v>
      </c>
      <c r="J6531" s="1">
        <v>2.4163290000000001E-7</v>
      </c>
      <c r="K6531" s="1">
        <v>1.401734E-4</v>
      </c>
      <c r="L6531" s="1">
        <v>1.325148E-5</v>
      </c>
      <c r="M6531" s="1">
        <v>3.5869220000000002E-3</v>
      </c>
      <c r="N6531" s="1">
        <v>0</v>
      </c>
      <c r="O6531" s="1">
        <v>0</v>
      </c>
      <c r="P6531" s="1">
        <v>0</v>
      </c>
      <c r="Q6531" s="1">
        <v>0</v>
      </c>
      <c r="R6531" s="1">
        <v>197.1</v>
      </c>
      <c r="S6531" s="1">
        <v>58.4</v>
      </c>
      <c r="T6531" s="1">
        <v>0.11</v>
      </c>
      <c r="U6531" s="1">
        <v>3504</v>
      </c>
      <c r="V6531" s="1">
        <f t="shared" si="405"/>
        <v>0</v>
      </c>
      <c r="W6531" s="1">
        <f t="shared" si="406"/>
        <v>1.2522437956682502</v>
      </c>
      <c r="X6531" s="1">
        <f t="shared" si="407"/>
        <v>530.90909090909088</v>
      </c>
    </row>
    <row r="6532" spans="1:24" hidden="1" x14ac:dyDescent="0.3">
      <c r="A6532" s="18" t="str">
        <f t="shared" si="404"/>
        <v>OFF - AirGrSupp - Belt Loader_2013_100</v>
      </c>
      <c r="B6532" s="1" t="s">
        <v>40</v>
      </c>
      <c r="C6532" s="1">
        <v>2020</v>
      </c>
      <c r="D6532" s="1" t="s">
        <v>127</v>
      </c>
      <c r="E6532" s="1">
        <v>2013</v>
      </c>
      <c r="F6532" s="1">
        <v>100</v>
      </c>
      <c r="G6532" s="1" t="s">
        <v>12</v>
      </c>
      <c r="H6532" s="1">
        <v>2.9719839082402499E-5</v>
      </c>
      <c r="I6532" s="1">
        <v>2.7336307987993799E-5</v>
      </c>
      <c r="J6532" s="1">
        <v>3.2704869999999997E-5</v>
      </c>
      <c r="K6532" s="1">
        <v>2.6516410000000002E-3</v>
      </c>
      <c r="L6532" s="1">
        <v>1.5400010000000001E-4</v>
      </c>
      <c r="M6532" s="1">
        <v>4.0521189999999999E-2</v>
      </c>
      <c r="N6532" s="1">
        <v>2.8252341000000001E-6</v>
      </c>
      <c r="O6532" s="1">
        <v>2.1346213200000001E-6</v>
      </c>
      <c r="P6532" s="1">
        <v>3.9149109999999999E-7</v>
      </c>
      <c r="Q6532" s="1">
        <v>5.9330803999194201E-7</v>
      </c>
      <c r="R6532" s="1">
        <v>1693.6</v>
      </c>
      <c r="S6532" s="1">
        <v>576.70000000000005</v>
      </c>
      <c r="T6532" s="1">
        <v>0.71</v>
      </c>
      <c r="U6532" s="1">
        <v>34602</v>
      </c>
      <c r="V6532" s="1">
        <f t="shared" si="405"/>
        <v>0.26159368623046492</v>
      </c>
      <c r="W6532" s="1">
        <f t="shared" si="406"/>
        <v>1.4736976864817932</v>
      </c>
      <c r="X6532" s="1">
        <f t="shared" si="407"/>
        <v>812.25352112676069</v>
      </c>
    </row>
    <row r="6533" spans="1:24" hidden="1" x14ac:dyDescent="0.3">
      <c r="A6533" s="18" t="str">
        <f t="shared" si="404"/>
        <v>OFF - AirGrSupp - Belt Loader_2013_100</v>
      </c>
      <c r="B6533" s="1" t="s">
        <v>40</v>
      </c>
      <c r="C6533" s="1">
        <v>2020</v>
      </c>
      <c r="D6533" s="1" t="s">
        <v>127</v>
      </c>
      <c r="E6533" s="1">
        <v>2013</v>
      </c>
      <c r="F6533" s="1">
        <v>100</v>
      </c>
      <c r="G6533" s="1" t="s">
        <v>124</v>
      </c>
      <c r="H6533" s="1">
        <v>0</v>
      </c>
      <c r="I6533" s="1">
        <v>0</v>
      </c>
      <c r="J6533" s="1">
        <v>2.307016E-7</v>
      </c>
      <c r="K6533" s="1">
        <v>1.407395E-4</v>
      </c>
      <c r="L6533" s="1">
        <v>1.3131540000000001E-5</v>
      </c>
      <c r="M6533" s="1">
        <v>3.705168E-3</v>
      </c>
      <c r="N6533" s="1">
        <v>0</v>
      </c>
      <c r="O6533" s="1">
        <v>0</v>
      </c>
      <c r="P6533" s="1">
        <v>0</v>
      </c>
      <c r="Q6533" s="1">
        <v>0</v>
      </c>
      <c r="R6533" s="1">
        <v>204.4</v>
      </c>
      <c r="S6533" s="1">
        <v>62.05</v>
      </c>
      <c r="T6533" s="1">
        <v>0.11</v>
      </c>
      <c r="U6533" s="1">
        <v>3723</v>
      </c>
      <c r="V6533" s="1">
        <f t="shared" si="405"/>
        <v>0</v>
      </c>
      <c r="W6533" s="1">
        <f t="shared" si="406"/>
        <v>1.1679149706568237</v>
      </c>
      <c r="X6533" s="1">
        <f t="shared" si="407"/>
        <v>564.09090909090901</v>
      </c>
    </row>
    <row r="6534" spans="1:24" hidden="1" x14ac:dyDescent="0.3">
      <c r="A6534" s="18" t="str">
        <f t="shared" si="404"/>
        <v>OFF - AirGrSupp - Belt Loader_2014_100</v>
      </c>
      <c r="B6534" s="1" t="s">
        <v>40</v>
      </c>
      <c r="C6534" s="1">
        <v>2020</v>
      </c>
      <c r="D6534" s="1" t="s">
        <v>127</v>
      </c>
      <c r="E6534" s="1">
        <v>2014</v>
      </c>
      <c r="F6534" s="1">
        <v>100</v>
      </c>
      <c r="G6534" s="1" t="s">
        <v>12</v>
      </c>
      <c r="H6534" s="1">
        <v>7.0201992114056301E-5</v>
      </c>
      <c r="I6534" s="1">
        <v>6.4571792346508896E-5</v>
      </c>
      <c r="J6534" s="1">
        <v>7.7253010000000001E-5</v>
      </c>
      <c r="K6534" s="1">
        <v>6.0406610000000001E-3</v>
      </c>
      <c r="L6534" s="1">
        <v>3.7333070000000003E-4</v>
      </c>
      <c r="M6534" s="1">
        <v>0.1026662</v>
      </c>
      <c r="N6534" s="1">
        <v>7.1581365E-6</v>
      </c>
      <c r="O6534" s="1">
        <v>5.4083698000000003E-6</v>
      </c>
      <c r="P6534" s="1">
        <v>9.9189899999999995E-7</v>
      </c>
      <c r="Q6534" s="1">
        <v>1.4896635055832101E-6</v>
      </c>
      <c r="R6534" s="1">
        <v>4252.25</v>
      </c>
      <c r="S6534" s="1">
        <v>1463.6499999999901</v>
      </c>
      <c r="T6534" s="1">
        <v>1.8</v>
      </c>
      <c r="U6534" s="1">
        <v>87819</v>
      </c>
      <c r="V6534" s="1">
        <f t="shared" si="405"/>
        <v>0.24346859788529368</v>
      </c>
      <c r="W6534" s="1">
        <f t="shared" si="406"/>
        <v>1.4076471904136245</v>
      </c>
      <c r="X6534" s="1">
        <f t="shared" si="407"/>
        <v>813.13888888888334</v>
      </c>
    </row>
    <row r="6535" spans="1:24" hidden="1" x14ac:dyDescent="0.3">
      <c r="A6535" s="18" t="str">
        <f t="shared" si="404"/>
        <v>OFF - AirGrSupp - Belt Loader_2014_100</v>
      </c>
      <c r="B6535" s="1" t="s">
        <v>40</v>
      </c>
      <c r="C6535" s="1">
        <v>2020</v>
      </c>
      <c r="D6535" s="1" t="s">
        <v>127</v>
      </c>
      <c r="E6535" s="1">
        <v>2014</v>
      </c>
      <c r="F6535" s="1">
        <v>100</v>
      </c>
      <c r="G6535" s="1" t="s">
        <v>124</v>
      </c>
      <c r="H6535" s="1">
        <v>0</v>
      </c>
      <c r="I6535" s="1">
        <v>0</v>
      </c>
      <c r="J6535" s="1">
        <v>2.1802550000000001E-7</v>
      </c>
      <c r="K6535" s="1">
        <v>1.406991E-4</v>
      </c>
      <c r="L6535" s="1">
        <v>1.294407E-5</v>
      </c>
      <c r="M6535" s="1">
        <v>3.8139900000000002E-3</v>
      </c>
      <c r="N6535" s="1">
        <v>0</v>
      </c>
      <c r="O6535" s="1">
        <v>0</v>
      </c>
      <c r="P6535" s="1">
        <v>0</v>
      </c>
      <c r="Q6535" s="1">
        <v>0</v>
      </c>
      <c r="R6535" s="1">
        <v>208.04999999999899</v>
      </c>
      <c r="S6535" s="1">
        <v>62.05</v>
      </c>
      <c r="T6535" s="1">
        <v>0.11</v>
      </c>
      <c r="U6535" s="1">
        <v>3723</v>
      </c>
      <c r="V6535" s="1">
        <f t="shared" si="405"/>
        <v>0</v>
      </c>
      <c r="W6535" s="1">
        <f t="shared" si="406"/>
        <v>1.1512414487737059</v>
      </c>
      <c r="X6535" s="1">
        <f t="shared" si="407"/>
        <v>564.09090909090901</v>
      </c>
    </row>
    <row r="6536" spans="1:24" hidden="1" x14ac:dyDescent="0.3">
      <c r="A6536" s="18" t="str">
        <f t="shared" si="404"/>
        <v>OFF - AirGrSupp - Belt Loader_2015_100</v>
      </c>
      <c r="B6536" s="1" t="s">
        <v>40</v>
      </c>
      <c r="C6536" s="1">
        <v>2020</v>
      </c>
      <c r="D6536" s="1" t="s">
        <v>127</v>
      </c>
      <c r="E6536" s="1">
        <v>2015</v>
      </c>
      <c r="F6536" s="1">
        <v>100</v>
      </c>
      <c r="G6536" s="1" t="s">
        <v>12</v>
      </c>
      <c r="H6536" s="1">
        <v>7.3951613855924693E-5</v>
      </c>
      <c r="I6536" s="1">
        <v>6.80206944246796E-5</v>
      </c>
      <c r="J6536" s="1">
        <v>8.1379239999999998E-5</v>
      </c>
      <c r="K6536" s="1">
        <v>6.091796E-3</v>
      </c>
      <c r="L6536" s="1">
        <v>4.0492259999999998E-4</v>
      </c>
      <c r="M6536" s="1">
        <v>0.1166176</v>
      </c>
      <c r="N6536" s="1">
        <v>8.1308618999999998E-6</v>
      </c>
      <c r="O6536" s="1">
        <v>6.1433178799999998E-6</v>
      </c>
      <c r="P6536" s="1">
        <v>1.1266890000000001E-6</v>
      </c>
      <c r="Q6536" s="1">
        <v>1.67635094920137E-6</v>
      </c>
      <c r="R6536" s="1">
        <v>4785.1499999999996</v>
      </c>
      <c r="S6536" s="1">
        <v>1660.75</v>
      </c>
      <c r="T6536" s="1">
        <v>2.0499999999999998</v>
      </c>
      <c r="U6536" s="1">
        <v>99645</v>
      </c>
      <c r="V6536" s="1">
        <f t="shared" si="405"/>
        <v>0.22603419775191361</v>
      </c>
      <c r="W6536" s="1">
        <f t="shared" si="406"/>
        <v>1.3455663135572309</v>
      </c>
      <c r="X6536" s="1">
        <f t="shared" si="407"/>
        <v>810.12195121951231</v>
      </c>
    </row>
    <row r="6537" spans="1:24" hidden="1" x14ac:dyDescent="0.3">
      <c r="A6537" s="18" t="str">
        <f t="shared" si="404"/>
        <v>OFF - AirGrSupp - Belt Loader_2015_100</v>
      </c>
      <c r="B6537" s="1" t="s">
        <v>40</v>
      </c>
      <c r="C6537" s="1">
        <v>2020</v>
      </c>
      <c r="D6537" s="1" t="s">
        <v>127</v>
      </c>
      <c r="E6537" s="1">
        <v>2015</v>
      </c>
      <c r="F6537" s="1">
        <v>100</v>
      </c>
      <c r="G6537" s="1" t="s">
        <v>124</v>
      </c>
      <c r="H6537" s="1">
        <v>0</v>
      </c>
      <c r="I6537" s="1">
        <v>0</v>
      </c>
      <c r="J6537" s="1">
        <v>2.0462129999999999E-7</v>
      </c>
      <c r="K6537" s="1">
        <v>1.4068309999999999E-4</v>
      </c>
      <c r="L6537" s="1">
        <v>1.27477E-5</v>
      </c>
      <c r="M6537" s="1">
        <v>3.930149E-3</v>
      </c>
      <c r="N6537" s="1">
        <v>0</v>
      </c>
      <c r="O6537" s="1">
        <v>0</v>
      </c>
      <c r="P6537" s="1">
        <v>0</v>
      </c>
      <c r="Q6537" s="1">
        <v>0</v>
      </c>
      <c r="R6537" s="1">
        <v>215.35</v>
      </c>
      <c r="S6537" s="1">
        <v>65.7</v>
      </c>
      <c r="T6537" s="1">
        <v>0.12</v>
      </c>
      <c r="U6537" s="1">
        <v>3941.99999999999</v>
      </c>
      <c r="V6537" s="1">
        <f t="shared" si="405"/>
        <v>0</v>
      </c>
      <c r="W6537" s="1">
        <f t="shared" si="406"/>
        <v>1.0707887879720399</v>
      </c>
      <c r="X6537" s="1">
        <f t="shared" si="407"/>
        <v>547.5</v>
      </c>
    </row>
    <row r="6538" spans="1:24" hidden="1" x14ac:dyDescent="0.3">
      <c r="A6538" s="18" t="str">
        <f t="shared" ref="A6538:A6601" si="408">D6538&amp;"_"&amp;E6538&amp;"_"&amp;F6538</f>
        <v>OFF - AirGrSupp - Belt Loader_2016_100</v>
      </c>
      <c r="B6538" s="1" t="s">
        <v>40</v>
      </c>
      <c r="C6538" s="1">
        <v>2020</v>
      </c>
      <c r="D6538" s="1" t="s">
        <v>127</v>
      </c>
      <c r="E6538" s="1">
        <v>2016</v>
      </c>
      <c r="F6538" s="1">
        <v>100</v>
      </c>
      <c r="G6538" s="1" t="s">
        <v>12</v>
      </c>
      <c r="H6538" s="1">
        <v>7.3448614598355694E-5</v>
      </c>
      <c r="I6538" s="1">
        <v>6.7558035707567605E-5</v>
      </c>
      <c r="J6538" s="1">
        <v>8.0825719999999996E-5</v>
      </c>
      <c r="K6538" s="1">
        <v>5.7348820000000002E-3</v>
      </c>
      <c r="L6538" s="1">
        <v>4.1570669999999998E-4</v>
      </c>
      <c r="M6538" s="1">
        <v>0.12566350000000001</v>
      </c>
      <c r="N6538" s="1">
        <v>8.7615602999999997E-6</v>
      </c>
      <c r="O6538" s="1">
        <v>6.6198455599999998E-6</v>
      </c>
      <c r="P6538" s="1">
        <v>1.214085E-6</v>
      </c>
      <c r="Q6538" s="1">
        <v>1.7888748878205299E-6</v>
      </c>
      <c r="R6538" s="1">
        <v>5106.3500000000004</v>
      </c>
      <c r="S6538" s="1">
        <v>1792.15</v>
      </c>
      <c r="T6538" s="1">
        <v>2.21</v>
      </c>
      <c r="U6538" s="1">
        <v>107529</v>
      </c>
      <c r="V6538" s="1">
        <f t="shared" si="405"/>
        <v>0.20803672456985889</v>
      </c>
      <c r="W6538" s="1">
        <f t="shared" si="406"/>
        <v>1.2801180399041345</v>
      </c>
      <c r="X6538" s="1">
        <f t="shared" si="407"/>
        <v>810.92760180995481</v>
      </c>
    </row>
    <row r="6539" spans="1:24" hidden="1" x14ac:dyDescent="0.3">
      <c r="A6539" s="18" t="str">
        <f t="shared" si="408"/>
        <v>OFF - AirGrSupp - Belt Loader_2016_100</v>
      </c>
      <c r="B6539" s="1" t="s">
        <v>40</v>
      </c>
      <c r="C6539" s="1">
        <v>2020</v>
      </c>
      <c r="D6539" s="1" t="s">
        <v>127</v>
      </c>
      <c r="E6539" s="1">
        <v>2016</v>
      </c>
      <c r="F6539" s="1">
        <v>100</v>
      </c>
      <c r="G6539" s="1" t="s">
        <v>124</v>
      </c>
      <c r="H6539" s="1">
        <v>0</v>
      </c>
      <c r="I6539" s="1">
        <v>0</v>
      </c>
      <c r="J6539" s="1">
        <v>1.8492110000000001E-7</v>
      </c>
      <c r="K6539" s="1">
        <v>1.3663630000000001E-4</v>
      </c>
      <c r="L6539" s="1">
        <v>1.217976E-5</v>
      </c>
      <c r="M6539" s="1">
        <v>3.937477E-3</v>
      </c>
      <c r="N6539" s="1">
        <v>0</v>
      </c>
      <c r="O6539" s="1">
        <v>0</v>
      </c>
      <c r="P6539" s="1">
        <v>0</v>
      </c>
      <c r="Q6539" s="1">
        <v>0</v>
      </c>
      <c r="R6539" s="1">
        <v>215.35</v>
      </c>
      <c r="S6539" s="1">
        <v>65.7</v>
      </c>
      <c r="T6539" s="1">
        <v>0.12</v>
      </c>
      <c r="U6539" s="1">
        <v>3941.99999999999</v>
      </c>
      <c r="V6539" s="1">
        <f t="shared" ref="V6539:V6602" si="409">IFERROR(CONVERT(I6539,"ton","g")*365/U6539,0)</f>
        <v>0</v>
      </c>
      <c r="W6539" s="1">
        <f t="shared" ref="W6539:W6602" si="410">IFERROR(CONVERT(L6539,"ton","g")*365/U6539,0)</f>
        <v>1.023082630450225</v>
      </c>
      <c r="X6539" s="1">
        <f t="shared" ref="X6539:X6602" si="411">S6539/T6539</f>
        <v>547.5</v>
      </c>
    </row>
    <row r="6540" spans="1:24" hidden="1" x14ac:dyDescent="0.3">
      <c r="A6540" s="18" t="str">
        <f t="shared" si="408"/>
        <v>OFF - AirGrSupp - Belt Loader_2017_100</v>
      </c>
      <c r="B6540" s="1" t="s">
        <v>40</v>
      </c>
      <c r="C6540" s="1">
        <v>2020</v>
      </c>
      <c r="D6540" s="1" t="s">
        <v>127</v>
      </c>
      <c r="E6540" s="1">
        <v>2017</v>
      </c>
      <c r="F6540" s="1">
        <v>100</v>
      </c>
      <c r="G6540" s="1" t="s">
        <v>12</v>
      </c>
      <c r="H6540" s="1">
        <v>7.1241150122814602E-5</v>
      </c>
      <c r="I6540" s="1">
        <v>6.5527609882964794E-5</v>
      </c>
      <c r="J6540" s="1">
        <v>7.8396539999999997E-5</v>
      </c>
      <c r="K6540" s="1">
        <v>5.1997140000000002E-3</v>
      </c>
      <c r="L6540" s="1">
        <v>4.187824E-4</v>
      </c>
      <c r="M6540" s="1">
        <v>0.13320199999999999</v>
      </c>
      <c r="N6540" s="1">
        <v>9.2871630000000002E-6</v>
      </c>
      <c r="O6540" s="1">
        <v>7.0169676000000001E-6</v>
      </c>
      <c r="P6540" s="1">
        <v>1.286917E-6</v>
      </c>
      <c r="Q6540" s="1">
        <v>1.87710388514692E-6</v>
      </c>
      <c r="R6540" s="1">
        <v>5358.2</v>
      </c>
      <c r="S6540" s="1">
        <v>1898</v>
      </c>
      <c r="T6540" s="1">
        <v>2.34</v>
      </c>
      <c r="U6540" s="1">
        <v>113880</v>
      </c>
      <c r="V6540" s="1">
        <f t="shared" si="409"/>
        <v>0.19053092222595783</v>
      </c>
      <c r="W6540" s="1">
        <f t="shared" si="410"/>
        <v>1.2176698803223589</v>
      </c>
      <c r="X6540" s="1">
        <f t="shared" si="411"/>
        <v>811.1111111111112</v>
      </c>
    </row>
    <row r="6541" spans="1:24" hidden="1" x14ac:dyDescent="0.3">
      <c r="A6541" s="18" t="str">
        <f t="shared" si="408"/>
        <v>OFF - AirGrSupp - Belt Loader_2017_100</v>
      </c>
      <c r="B6541" s="1" t="s">
        <v>40</v>
      </c>
      <c r="C6541" s="1">
        <v>2020</v>
      </c>
      <c r="D6541" s="1" t="s">
        <v>127</v>
      </c>
      <c r="E6541" s="1">
        <v>2017</v>
      </c>
      <c r="F6541" s="1">
        <v>100</v>
      </c>
      <c r="G6541" s="1" t="s">
        <v>124</v>
      </c>
      <c r="H6541" s="1">
        <v>0</v>
      </c>
      <c r="I6541" s="1">
        <v>0</v>
      </c>
      <c r="J6541" s="1">
        <v>1.688197E-7</v>
      </c>
      <c r="K6541" s="1">
        <v>1.3552240000000001E-4</v>
      </c>
      <c r="L6541" s="1">
        <v>1.1867880000000001E-5</v>
      </c>
      <c r="M6541" s="1">
        <v>4.0325539999999998E-3</v>
      </c>
      <c r="N6541" s="1">
        <v>0</v>
      </c>
      <c r="O6541" s="1">
        <v>0</v>
      </c>
      <c r="P6541" s="1">
        <v>0</v>
      </c>
      <c r="Q6541" s="1">
        <v>0</v>
      </c>
      <c r="R6541" s="1">
        <v>219</v>
      </c>
      <c r="S6541" s="1">
        <v>65.7</v>
      </c>
      <c r="T6541" s="1">
        <v>0.12</v>
      </c>
      <c r="U6541" s="1">
        <v>3941.99999999999</v>
      </c>
      <c r="V6541" s="1">
        <f t="shared" si="409"/>
        <v>0</v>
      </c>
      <c r="W6541" s="1">
        <f t="shared" si="410"/>
        <v>0.99688515112511367</v>
      </c>
      <c r="X6541" s="1">
        <f t="shared" si="411"/>
        <v>547.5</v>
      </c>
    </row>
    <row r="6542" spans="1:24" hidden="1" x14ac:dyDescent="0.3">
      <c r="A6542" s="18" t="str">
        <f t="shared" si="408"/>
        <v>OFF - AirGrSupp - Belt Loader_2018_100</v>
      </c>
      <c r="B6542" s="1" t="s">
        <v>40</v>
      </c>
      <c r="C6542" s="1">
        <v>2020</v>
      </c>
      <c r="D6542" s="1" t="s">
        <v>127</v>
      </c>
      <c r="E6542" s="1">
        <v>2018</v>
      </c>
      <c r="F6542" s="1">
        <v>100</v>
      </c>
      <c r="G6542" s="1" t="s">
        <v>12</v>
      </c>
      <c r="H6542" s="1">
        <v>6.9458070824461799E-5</v>
      </c>
      <c r="I6542" s="1">
        <v>6.3887533544339996E-5</v>
      </c>
      <c r="J6542" s="1">
        <v>7.6434370000000006E-5</v>
      </c>
      <c r="K6542" s="1">
        <v>4.6434450000000004E-3</v>
      </c>
      <c r="L6542" s="1">
        <v>4.2658760000000002E-4</v>
      </c>
      <c r="M6542" s="1">
        <v>0.14315810000000001</v>
      </c>
      <c r="N6542" s="1">
        <v>9.9813239999999994E-6</v>
      </c>
      <c r="O6542" s="1">
        <v>7.5414448000000002E-6</v>
      </c>
      <c r="P6542" s="1">
        <v>1.3831069999999999E-6</v>
      </c>
      <c r="Q6542" s="1">
        <v>1.99729991049011E-6</v>
      </c>
      <c r="R6542" s="1">
        <v>5701.2999999999902</v>
      </c>
      <c r="S6542" s="1">
        <v>2040.35</v>
      </c>
      <c r="T6542" s="1">
        <v>2.5099999999999998</v>
      </c>
      <c r="U6542" s="1">
        <v>122420.999999999</v>
      </c>
      <c r="V6542" s="1">
        <f t="shared" si="409"/>
        <v>0.17280201403596848</v>
      </c>
      <c r="W6542" s="1">
        <f t="shared" si="410"/>
        <v>1.1538275521563124</v>
      </c>
      <c r="X6542" s="1">
        <f t="shared" si="411"/>
        <v>812.88844621513942</v>
      </c>
    </row>
    <row r="6543" spans="1:24" hidden="1" x14ac:dyDescent="0.3">
      <c r="A6543" s="18" t="str">
        <f t="shared" si="408"/>
        <v>OFF - AirGrSupp - Belt Loader_2018_100</v>
      </c>
      <c r="B6543" s="1" t="s">
        <v>40</v>
      </c>
      <c r="C6543" s="1">
        <v>2020</v>
      </c>
      <c r="D6543" s="1" t="s">
        <v>127</v>
      </c>
      <c r="E6543" s="1">
        <v>2018</v>
      </c>
      <c r="F6543" s="1">
        <v>100</v>
      </c>
      <c r="G6543" s="1" t="s">
        <v>124</v>
      </c>
      <c r="H6543" s="1">
        <v>0</v>
      </c>
      <c r="I6543" s="1">
        <v>0</v>
      </c>
      <c r="J6543" s="1">
        <v>1.5199149999999999E-7</v>
      </c>
      <c r="K6543" s="1">
        <v>1.3441540000000001E-4</v>
      </c>
      <c r="L6543" s="1">
        <v>1.1545879999999999E-5</v>
      </c>
      <c r="M6543" s="1">
        <v>4.1342419999999998E-3</v>
      </c>
      <c r="N6543" s="1">
        <v>0</v>
      </c>
      <c r="O6543" s="1">
        <v>0</v>
      </c>
      <c r="P6543" s="1">
        <v>0</v>
      </c>
      <c r="Q6543" s="1">
        <v>0</v>
      </c>
      <c r="R6543" s="1">
        <v>226.3</v>
      </c>
      <c r="S6543" s="1">
        <v>69.349999999999994</v>
      </c>
      <c r="T6543" s="1">
        <v>0.12</v>
      </c>
      <c r="U6543" s="1">
        <v>4161</v>
      </c>
      <c r="V6543" s="1">
        <f t="shared" si="409"/>
        <v>0</v>
      </c>
      <c r="W6543" s="1">
        <f t="shared" si="410"/>
        <v>0.91879352156764893</v>
      </c>
      <c r="X6543" s="1">
        <f t="shared" si="411"/>
        <v>577.91666666666663</v>
      </c>
    </row>
    <row r="6544" spans="1:24" hidden="1" x14ac:dyDescent="0.3">
      <c r="A6544" s="18" t="str">
        <f t="shared" si="408"/>
        <v>OFF - AirGrSupp - Belt Loader_2019_100</v>
      </c>
      <c r="B6544" s="1" t="s">
        <v>40</v>
      </c>
      <c r="C6544" s="1">
        <v>2020</v>
      </c>
      <c r="D6544" s="1" t="s">
        <v>127</v>
      </c>
      <c r="E6544" s="1">
        <v>2019</v>
      </c>
      <c r="F6544" s="1">
        <v>100</v>
      </c>
      <c r="G6544" s="1" t="s">
        <v>12</v>
      </c>
      <c r="H6544" s="1">
        <v>6.2323481810441106E-5</v>
      </c>
      <c r="I6544" s="1">
        <v>5.7325138569243703E-5</v>
      </c>
      <c r="J6544" s="1">
        <v>6.8583190000000004E-5</v>
      </c>
      <c r="K6544" s="1">
        <v>3.6969469999999999E-3</v>
      </c>
      <c r="L6544" s="1">
        <v>4.029188E-4</v>
      </c>
      <c r="M6544" s="1">
        <v>0.1430969</v>
      </c>
      <c r="N6544" s="1">
        <v>9.9770579999999998E-6</v>
      </c>
      <c r="O6544" s="1">
        <v>7.5382215999999997E-6</v>
      </c>
      <c r="P6544" s="1">
        <v>1.3825159999999999E-6</v>
      </c>
      <c r="Q6544" s="1">
        <v>1.9768410125593602E-6</v>
      </c>
      <c r="R6544" s="1">
        <v>5642.9</v>
      </c>
      <c r="S6544" s="1">
        <v>2040.35</v>
      </c>
      <c r="T6544" s="1">
        <v>2.5099999999999998</v>
      </c>
      <c r="U6544" s="1">
        <v>122420.999999999</v>
      </c>
      <c r="V6544" s="1">
        <f t="shared" si="409"/>
        <v>0.15505214945856813</v>
      </c>
      <c r="W6544" s="1">
        <f t="shared" si="410"/>
        <v>1.0898085474630739</v>
      </c>
      <c r="X6544" s="1">
        <f t="shared" si="411"/>
        <v>812.88844621513942</v>
      </c>
    </row>
    <row r="6545" spans="1:24" hidden="1" x14ac:dyDescent="0.3">
      <c r="A6545" s="18" t="str">
        <f t="shared" si="408"/>
        <v>OFF - AirGrSupp - Belt Loader_2019_100</v>
      </c>
      <c r="B6545" s="1" t="s">
        <v>40</v>
      </c>
      <c r="C6545" s="1">
        <v>2020</v>
      </c>
      <c r="D6545" s="1" t="s">
        <v>127</v>
      </c>
      <c r="E6545" s="1">
        <v>2019</v>
      </c>
      <c r="F6545" s="1">
        <v>100</v>
      </c>
      <c r="G6545" s="1" t="s">
        <v>124</v>
      </c>
      <c r="H6545" s="1">
        <v>0</v>
      </c>
      <c r="I6545" s="1">
        <v>0</v>
      </c>
      <c r="J6545" s="1">
        <v>1.3404489999999999E-7</v>
      </c>
      <c r="K6545" s="1">
        <v>1.3300519999999999E-4</v>
      </c>
      <c r="L6545" s="1">
        <v>1.118654E-5</v>
      </c>
      <c r="M6545" s="1">
        <v>4.2333650000000002E-3</v>
      </c>
      <c r="N6545" s="1">
        <v>0</v>
      </c>
      <c r="O6545" s="1">
        <v>0</v>
      </c>
      <c r="P6545" s="1">
        <v>0</v>
      </c>
      <c r="Q6545" s="1">
        <v>0</v>
      </c>
      <c r="R6545" s="1">
        <v>229.95</v>
      </c>
      <c r="S6545" s="1">
        <v>69.349999999999994</v>
      </c>
      <c r="T6545" s="1">
        <v>0.13</v>
      </c>
      <c r="U6545" s="1">
        <v>4161</v>
      </c>
      <c r="V6545" s="1">
        <f t="shared" si="409"/>
        <v>0</v>
      </c>
      <c r="W6545" s="1">
        <f t="shared" si="410"/>
        <v>0.89019810363154384</v>
      </c>
      <c r="X6545" s="1">
        <f t="shared" si="411"/>
        <v>533.46153846153845</v>
      </c>
    </row>
    <row r="6546" spans="1:24" hidden="1" x14ac:dyDescent="0.3">
      <c r="A6546" s="18" t="str">
        <f t="shared" si="408"/>
        <v>OFF - AirGrSupp - Belt Loader_2020_100</v>
      </c>
      <c r="B6546" s="1" t="s">
        <v>40</v>
      </c>
      <c r="C6546" s="1">
        <v>2020</v>
      </c>
      <c r="D6546" s="1" t="s">
        <v>127</v>
      </c>
      <c r="E6546" s="1">
        <v>2020</v>
      </c>
      <c r="F6546" s="1">
        <v>100</v>
      </c>
      <c r="G6546" s="1" t="s">
        <v>12</v>
      </c>
      <c r="H6546" s="1">
        <v>5.29342471504554E-5</v>
      </c>
      <c r="I6546" s="1">
        <v>4.8688920528988801E-5</v>
      </c>
      <c r="J6546" s="1">
        <v>5.8250910000000002E-5</v>
      </c>
      <c r="K6546" s="1">
        <v>2.638568E-3</v>
      </c>
      <c r="L6546" s="1">
        <v>3.6373569999999998E-4</v>
      </c>
      <c r="M6546" s="1">
        <v>0.1371772</v>
      </c>
      <c r="N6546" s="1">
        <v>9.5643180000000001E-6</v>
      </c>
      <c r="O6546" s="1">
        <v>7.2263735999999999E-6</v>
      </c>
      <c r="P6546" s="1">
        <v>1.325323E-6</v>
      </c>
      <c r="Q6546" s="1">
        <v>1.8758252040262401E-6</v>
      </c>
      <c r="R6546" s="1">
        <v>5354.55</v>
      </c>
      <c r="S6546" s="1">
        <v>1956.4</v>
      </c>
      <c r="T6546" s="1">
        <v>2.41</v>
      </c>
      <c r="U6546" s="1">
        <v>117384</v>
      </c>
      <c r="V6546" s="1">
        <f t="shared" si="409"/>
        <v>0.1373440476087418</v>
      </c>
      <c r="W6546" s="1">
        <f t="shared" si="410"/>
        <v>1.0260431481132399</v>
      </c>
      <c r="X6546" s="1">
        <f t="shared" si="411"/>
        <v>811.78423236514527</v>
      </c>
    </row>
    <row r="6547" spans="1:24" hidden="1" x14ac:dyDescent="0.3">
      <c r="A6547" s="18" t="str">
        <f t="shared" si="408"/>
        <v>OFF - AirGrSupp - Belt Loader_2020_100</v>
      </c>
      <c r="B6547" s="1" t="s">
        <v>40</v>
      </c>
      <c r="C6547" s="1">
        <v>2020</v>
      </c>
      <c r="D6547" s="1" t="s">
        <v>127</v>
      </c>
      <c r="E6547" s="1">
        <v>2020</v>
      </c>
      <c r="F6547" s="1">
        <v>100</v>
      </c>
      <c r="G6547" s="1" t="s">
        <v>124</v>
      </c>
      <c r="H6547" s="1">
        <v>0</v>
      </c>
      <c r="I6547" s="1">
        <v>0</v>
      </c>
      <c r="J6547" s="1">
        <v>9.5523310000000001E-8</v>
      </c>
      <c r="K6547" s="1">
        <v>1.090449E-4</v>
      </c>
      <c r="L6547" s="1">
        <v>8.9619389999999997E-6</v>
      </c>
      <c r="M6547" s="1">
        <v>3.5960020000000001E-3</v>
      </c>
      <c r="N6547" s="1">
        <v>0</v>
      </c>
      <c r="O6547" s="1">
        <v>0</v>
      </c>
      <c r="P6547" s="1">
        <v>0</v>
      </c>
      <c r="Q6547" s="1">
        <v>0</v>
      </c>
      <c r="R6547" s="1">
        <v>193.45</v>
      </c>
      <c r="S6547" s="1">
        <v>58.4</v>
      </c>
      <c r="T6547" s="1">
        <v>0.11</v>
      </c>
      <c r="U6547" s="1">
        <v>3504</v>
      </c>
      <c r="V6547" s="1">
        <f t="shared" si="409"/>
        <v>0</v>
      </c>
      <c r="W6547" s="1">
        <f t="shared" si="410"/>
        <v>0.84688898975113114</v>
      </c>
      <c r="X6547" s="1">
        <f t="shared" si="411"/>
        <v>530.90909090909088</v>
      </c>
    </row>
    <row r="6548" spans="1:24" hidden="1" x14ac:dyDescent="0.3">
      <c r="A6548" s="18" t="str">
        <f t="shared" si="408"/>
        <v>OFF - AirGrSupp - Bobtail_2009_100</v>
      </c>
      <c r="B6548" s="1" t="s">
        <v>40</v>
      </c>
      <c r="C6548" s="1">
        <v>2020</v>
      </c>
      <c r="D6548" s="1" t="s">
        <v>128</v>
      </c>
      <c r="E6548" s="1">
        <v>2009</v>
      </c>
      <c r="F6548" s="1">
        <v>100</v>
      </c>
      <c r="G6548" s="1" t="s">
        <v>12</v>
      </c>
      <c r="H6548" s="1">
        <v>1.46426744235709E-6</v>
      </c>
      <c r="I6548" s="1">
        <v>1.34683319348005E-6</v>
      </c>
      <c r="J6548" s="1">
        <v>1.6113370000000001E-6</v>
      </c>
      <c r="K6548" s="1">
        <v>1.468184E-4</v>
      </c>
      <c r="L6548" s="1">
        <v>6.8927369999999996E-6</v>
      </c>
      <c r="M6548" s="1">
        <v>1.4919009999999999E-3</v>
      </c>
      <c r="N6548" s="1">
        <v>1.0401885E-7</v>
      </c>
      <c r="O6548" s="1">
        <v>7.859202E-8</v>
      </c>
      <c r="P6548" s="1">
        <v>1.441384E-8</v>
      </c>
      <c r="Q6548" s="1">
        <v>2.3016260172101199E-8</v>
      </c>
      <c r="R6548" s="1">
        <v>65.7</v>
      </c>
      <c r="S6548" s="1">
        <v>10.95</v>
      </c>
      <c r="T6548" s="1">
        <v>0.01</v>
      </c>
      <c r="U6548" s="1">
        <v>1095</v>
      </c>
      <c r="V6548" s="1">
        <f t="shared" si="409"/>
        <v>0.4072755068168562</v>
      </c>
      <c r="W6548" s="1">
        <f t="shared" si="410"/>
        <v>2.0843286077444598</v>
      </c>
      <c r="X6548" s="1">
        <f t="shared" si="411"/>
        <v>1095</v>
      </c>
    </row>
    <row r="6549" spans="1:24" hidden="1" x14ac:dyDescent="0.3">
      <c r="A6549" s="18" t="str">
        <f t="shared" si="408"/>
        <v>OFF - AirGrSupp - Bobtail_2009_100</v>
      </c>
      <c r="B6549" s="1" t="s">
        <v>40</v>
      </c>
      <c r="C6549" s="1">
        <v>2020</v>
      </c>
      <c r="D6549" s="1" t="s">
        <v>128</v>
      </c>
      <c r="E6549" s="1">
        <v>2009</v>
      </c>
      <c r="F6549" s="1">
        <v>100</v>
      </c>
      <c r="G6549" s="1" t="s">
        <v>124</v>
      </c>
      <c r="H6549" s="1">
        <v>0</v>
      </c>
      <c r="I6549" s="1">
        <v>0</v>
      </c>
      <c r="J6549" s="1">
        <v>4.3684979999999997E-9</v>
      </c>
      <c r="K6549" s="1">
        <v>1.8431270000000001E-6</v>
      </c>
      <c r="L6549" s="1">
        <v>1.915966E-7</v>
      </c>
      <c r="M6549" s="1">
        <v>3.678285E-5</v>
      </c>
      <c r="N6549" s="1">
        <v>0</v>
      </c>
      <c r="O6549" s="1">
        <v>0</v>
      </c>
      <c r="P6549" s="1">
        <v>0</v>
      </c>
      <c r="Q6549" s="1">
        <v>0</v>
      </c>
      <c r="R6549" s="1">
        <v>3.65</v>
      </c>
      <c r="S6549" s="1">
        <v>0</v>
      </c>
      <c r="T6549" s="1">
        <v>0</v>
      </c>
      <c r="U6549" s="1">
        <v>0</v>
      </c>
      <c r="V6549" s="1">
        <f t="shared" si="409"/>
        <v>0</v>
      </c>
      <c r="W6549" s="1">
        <f t="shared" si="410"/>
        <v>0</v>
      </c>
      <c r="X6549" s="1" t="e">
        <f t="shared" si="411"/>
        <v>#DIV/0!</v>
      </c>
    </row>
    <row r="6550" spans="1:24" hidden="1" x14ac:dyDescent="0.3">
      <c r="A6550" s="18" t="str">
        <f t="shared" si="408"/>
        <v>OFF - AirGrSupp - Bobtail_2010_100</v>
      </c>
      <c r="B6550" s="1" t="s">
        <v>40</v>
      </c>
      <c r="C6550" s="1">
        <v>2020</v>
      </c>
      <c r="D6550" s="1" t="s">
        <v>128</v>
      </c>
      <c r="E6550" s="1">
        <v>2010</v>
      </c>
      <c r="F6550" s="1">
        <v>100</v>
      </c>
      <c r="G6550" s="1" t="s">
        <v>12</v>
      </c>
      <c r="H6550" s="1">
        <v>4.6186540098996801E-6</v>
      </c>
      <c r="I6550" s="1">
        <v>4.2482379583057299E-6</v>
      </c>
      <c r="J6550" s="1">
        <v>5.0825470000000003E-6</v>
      </c>
      <c r="K6550" s="1">
        <v>4.5434940000000002E-4</v>
      </c>
      <c r="L6550" s="1">
        <v>2.2116700000000001E-5</v>
      </c>
      <c r="M6550" s="1">
        <v>4.9784340000000003E-3</v>
      </c>
      <c r="N6550" s="1">
        <v>3.4710831E-7</v>
      </c>
      <c r="O6550" s="1">
        <v>2.6225961199999999E-7</v>
      </c>
      <c r="P6550" s="1">
        <v>4.8098610000000001E-8</v>
      </c>
      <c r="Q6550" s="1">
        <v>7.5442186119665104E-8</v>
      </c>
      <c r="R6550" s="1">
        <v>215.35</v>
      </c>
      <c r="S6550" s="1">
        <v>40.15</v>
      </c>
      <c r="T6550" s="1">
        <v>0.04</v>
      </c>
      <c r="U6550" s="1">
        <v>4015</v>
      </c>
      <c r="V6550" s="1">
        <f t="shared" si="409"/>
        <v>0.35035787706033766</v>
      </c>
      <c r="W6550" s="1">
        <f t="shared" si="410"/>
        <v>1.823993885378</v>
      </c>
      <c r="X6550" s="1">
        <f t="shared" si="411"/>
        <v>1003.75</v>
      </c>
    </row>
    <row r="6551" spans="1:24" hidden="1" x14ac:dyDescent="0.3">
      <c r="A6551" s="18" t="str">
        <f t="shared" si="408"/>
        <v>OFF - AirGrSupp - Bobtail_2010_100</v>
      </c>
      <c r="B6551" s="1" t="s">
        <v>40</v>
      </c>
      <c r="C6551" s="1">
        <v>2020</v>
      </c>
      <c r="D6551" s="1" t="s">
        <v>128</v>
      </c>
      <c r="E6551" s="1">
        <v>2010</v>
      </c>
      <c r="F6551" s="1">
        <v>100</v>
      </c>
      <c r="G6551" s="1" t="s">
        <v>124</v>
      </c>
      <c r="H6551" s="1">
        <v>0</v>
      </c>
      <c r="I6551" s="1">
        <v>0</v>
      </c>
      <c r="J6551" s="1">
        <v>1.358615E-8</v>
      </c>
      <c r="K6551" s="1">
        <v>5.9385820000000001E-6</v>
      </c>
      <c r="L6551" s="1">
        <v>6.1020059999999995E-7</v>
      </c>
      <c r="M6551" s="1">
        <v>1.2277809999999999E-4</v>
      </c>
      <c r="N6551" s="1">
        <v>0</v>
      </c>
      <c r="O6551" s="1">
        <v>0</v>
      </c>
      <c r="P6551" s="1">
        <v>0</v>
      </c>
      <c r="Q6551" s="1">
        <v>0</v>
      </c>
      <c r="R6551" s="1">
        <v>7.3</v>
      </c>
      <c r="S6551" s="1">
        <v>0</v>
      </c>
      <c r="T6551" s="1">
        <v>0</v>
      </c>
      <c r="U6551" s="1">
        <v>0</v>
      </c>
      <c r="V6551" s="1">
        <f t="shared" si="409"/>
        <v>0</v>
      </c>
      <c r="W6551" s="1">
        <f t="shared" si="410"/>
        <v>0</v>
      </c>
      <c r="X6551" s="1" t="e">
        <f t="shared" si="411"/>
        <v>#DIV/0!</v>
      </c>
    </row>
    <row r="6552" spans="1:24" hidden="1" x14ac:dyDescent="0.3">
      <c r="A6552" s="18" t="str">
        <f t="shared" si="408"/>
        <v>OFF - AirGrSupp - Bobtail_2011_100</v>
      </c>
      <c r="B6552" s="1" t="s">
        <v>40</v>
      </c>
      <c r="C6552" s="1">
        <v>2020</v>
      </c>
      <c r="D6552" s="1" t="s">
        <v>128</v>
      </c>
      <c r="E6552" s="1">
        <v>2011</v>
      </c>
      <c r="F6552" s="1">
        <v>100</v>
      </c>
      <c r="G6552" s="1" t="s">
        <v>12</v>
      </c>
      <c r="H6552" s="1">
        <v>9.3552027872512696E-6</v>
      </c>
      <c r="I6552" s="1">
        <v>8.6049155237137193E-6</v>
      </c>
      <c r="J6552" s="1">
        <v>1.0294830000000001E-5</v>
      </c>
      <c r="K6552" s="1">
        <v>9.0039000000000004E-4</v>
      </c>
      <c r="L6552" s="1">
        <v>4.565167E-5</v>
      </c>
      <c r="M6552" s="1">
        <v>1.070405E-2</v>
      </c>
      <c r="N6552" s="1">
        <v>7.4631204000000001E-7</v>
      </c>
      <c r="O6552" s="1">
        <v>5.63880208E-7</v>
      </c>
      <c r="P6552" s="1">
        <v>1.03416E-7</v>
      </c>
      <c r="Q6552" s="1">
        <v>1.6111382120470799E-7</v>
      </c>
      <c r="R6552" s="1">
        <v>459.9</v>
      </c>
      <c r="S6552" s="1">
        <v>83.95</v>
      </c>
      <c r="T6552" s="1">
        <v>0.09</v>
      </c>
      <c r="U6552" s="1">
        <v>8395</v>
      </c>
      <c r="V6552" s="1">
        <f t="shared" si="409"/>
        <v>0.33940208922183457</v>
      </c>
      <c r="W6552" s="1">
        <f t="shared" si="410"/>
        <v>1.8006303643267738</v>
      </c>
      <c r="X6552" s="1">
        <f t="shared" si="411"/>
        <v>932.77777777777783</v>
      </c>
    </row>
    <row r="6553" spans="1:24" hidden="1" x14ac:dyDescent="0.3">
      <c r="A6553" s="18" t="str">
        <f t="shared" si="408"/>
        <v>OFF - AirGrSupp - Bobtail_2011_100</v>
      </c>
      <c r="B6553" s="1" t="s">
        <v>40</v>
      </c>
      <c r="C6553" s="1">
        <v>2020</v>
      </c>
      <c r="D6553" s="1" t="s">
        <v>128</v>
      </c>
      <c r="E6553" s="1">
        <v>2011</v>
      </c>
      <c r="F6553" s="1">
        <v>100</v>
      </c>
      <c r="G6553" s="1" t="s">
        <v>124</v>
      </c>
      <c r="H6553" s="1">
        <v>0</v>
      </c>
      <c r="I6553" s="1">
        <v>0</v>
      </c>
      <c r="J6553" s="1">
        <v>2.7067939999999999E-8</v>
      </c>
      <c r="K6553" s="1">
        <v>1.2307820000000001E-5</v>
      </c>
      <c r="L6553" s="1">
        <v>1.2487790000000001E-6</v>
      </c>
      <c r="M6553" s="1">
        <v>2.6395470000000002E-4</v>
      </c>
      <c r="N6553" s="1">
        <v>0</v>
      </c>
      <c r="O6553" s="1">
        <v>0</v>
      </c>
      <c r="P6553" s="1">
        <v>0</v>
      </c>
      <c r="Q6553" s="1">
        <v>0</v>
      </c>
      <c r="R6553" s="1">
        <v>14.6</v>
      </c>
      <c r="S6553" s="1">
        <v>3.65</v>
      </c>
      <c r="T6553" s="1">
        <v>0</v>
      </c>
      <c r="U6553" s="1">
        <v>365</v>
      </c>
      <c r="V6553" s="1">
        <f t="shared" si="409"/>
        <v>0</v>
      </c>
      <c r="W6553" s="1">
        <f t="shared" si="410"/>
        <v>1.1328732524324601</v>
      </c>
      <c r="X6553" s="1" t="e">
        <f t="shared" si="411"/>
        <v>#DIV/0!</v>
      </c>
    </row>
    <row r="6554" spans="1:24" hidden="1" x14ac:dyDescent="0.3">
      <c r="A6554" s="18" t="str">
        <f t="shared" si="408"/>
        <v>OFF - AirGrSupp - Bobtail_2012_100</v>
      </c>
      <c r="B6554" s="1" t="s">
        <v>40</v>
      </c>
      <c r="C6554" s="1">
        <v>2020</v>
      </c>
      <c r="D6554" s="1" t="s">
        <v>128</v>
      </c>
      <c r="E6554" s="1">
        <v>2012</v>
      </c>
      <c r="F6554" s="1">
        <v>100</v>
      </c>
      <c r="G6554" s="1" t="s">
        <v>12</v>
      </c>
      <c r="H6554" s="1">
        <v>1.2229900975883201E-5</v>
      </c>
      <c r="I6554" s="1">
        <v>1.12490629176174E-5</v>
      </c>
      <c r="J6554" s="1">
        <v>1.345826E-5</v>
      </c>
      <c r="K6554" s="1">
        <v>1.147632E-3</v>
      </c>
      <c r="L6554" s="1">
        <v>6.0942020000000002E-5</v>
      </c>
      <c r="M6554" s="1">
        <v>1.4910120000000001E-2</v>
      </c>
      <c r="N6554" s="1">
        <v>1.0395693E-6</v>
      </c>
      <c r="O6554" s="1">
        <v>7.8545236000000002E-7</v>
      </c>
      <c r="P6554" s="1">
        <v>1.4405250000000001E-7</v>
      </c>
      <c r="Q6554" s="1">
        <v>2.2249051499697799E-7</v>
      </c>
      <c r="R6554" s="1">
        <v>635.1</v>
      </c>
      <c r="S6554" s="1">
        <v>116.8</v>
      </c>
      <c r="T6554" s="1">
        <v>0.13</v>
      </c>
      <c r="U6554" s="1">
        <v>11680</v>
      </c>
      <c r="V6554" s="1">
        <f t="shared" si="409"/>
        <v>0.31890556931757447</v>
      </c>
      <c r="W6554" s="1">
        <f t="shared" si="410"/>
        <v>1.7276772052742124</v>
      </c>
      <c r="X6554" s="1">
        <f t="shared" si="411"/>
        <v>898.46153846153845</v>
      </c>
    </row>
    <row r="6555" spans="1:24" hidden="1" x14ac:dyDescent="0.3">
      <c r="A6555" s="18" t="str">
        <f t="shared" si="408"/>
        <v>OFF - AirGrSupp - Bobtail_2012_100</v>
      </c>
      <c r="B6555" s="1" t="s">
        <v>40</v>
      </c>
      <c r="C6555" s="1">
        <v>2020</v>
      </c>
      <c r="D6555" s="1" t="s">
        <v>128</v>
      </c>
      <c r="E6555" s="1">
        <v>2012</v>
      </c>
      <c r="F6555" s="1">
        <v>100</v>
      </c>
      <c r="G6555" s="1" t="s">
        <v>124</v>
      </c>
      <c r="H6555" s="1">
        <v>0</v>
      </c>
      <c r="I6555" s="1">
        <v>0</v>
      </c>
      <c r="J6555" s="1">
        <v>3.471229E-8</v>
      </c>
      <c r="K6555" s="1">
        <v>1.649935E-5</v>
      </c>
      <c r="L6555" s="1">
        <v>1.651134E-6</v>
      </c>
      <c r="M6555" s="1">
        <v>3.6756199999999999E-4</v>
      </c>
      <c r="N6555" s="1">
        <v>0</v>
      </c>
      <c r="O6555" s="1">
        <v>0</v>
      </c>
      <c r="P6555" s="1">
        <v>0</v>
      </c>
      <c r="Q6555" s="1">
        <v>0</v>
      </c>
      <c r="R6555" s="1">
        <v>21.9</v>
      </c>
      <c r="S6555" s="1">
        <v>3.65</v>
      </c>
      <c r="T6555" s="1">
        <v>0</v>
      </c>
      <c r="U6555" s="1">
        <v>365</v>
      </c>
      <c r="V6555" s="1">
        <f t="shared" si="409"/>
        <v>0</v>
      </c>
      <c r="W6555" s="1">
        <f t="shared" si="410"/>
        <v>1.4978835684951599</v>
      </c>
      <c r="X6555" s="1" t="e">
        <f t="shared" si="411"/>
        <v>#DIV/0!</v>
      </c>
    </row>
    <row r="6556" spans="1:24" hidden="1" x14ac:dyDescent="0.3">
      <c r="A6556" s="18" t="str">
        <f t="shared" si="408"/>
        <v>OFF - AirGrSupp - Bobtail_2013_100</v>
      </c>
      <c r="B6556" s="1" t="s">
        <v>40</v>
      </c>
      <c r="C6556" s="1">
        <v>2020</v>
      </c>
      <c r="D6556" s="1" t="s">
        <v>128</v>
      </c>
      <c r="E6556" s="1">
        <v>2013</v>
      </c>
      <c r="F6556" s="1">
        <v>100</v>
      </c>
      <c r="G6556" s="1" t="s">
        <v>12</v>
      </c>
      <c r="H6556" s="1">
        <v>1.62755954669E-5</v>
      </c>
      <c r="I6556" s="1">
        <v>1.49702927104546E-5</v>
      </c>
      <c r="J6556" s="1">
        <v>1.79103E-5</v>
      </c>
      <c r="K6556" s="1">
        <v>1.4826080000000001E-3</v>
      </c>
      <c r="L6556" s="1">
        <v>8.3017320000000004E-5</v>
      </c>
      <c r="M6556" s="1">
        <v>2.1233740000000001E-2</v>
      </c>
      <c r="N6556" s="1">
        <v>1.4804676000000001E-6</v>
      </c>
      <c r="O6556" s="1">
        <v>1.1185755199999999E-6</v>
      </c>
      <c r="P6556" s="1">
        <v>2.0514749999999999E-7</v>
      </c>
      <c r="Q6556" s="1">
        <v>3.1327687456471099E-7</v>
      </c>
      <c r="R6556" s="1">
        <v>894.25</v>
      </c>
      <c r="S6556" s="1">
        <v>164.25</v>
      </c>
      <c r="T6556" s="1">
        <v>0.19</v>
      </c>
      <c r="U6556" s="1">
        <v>16425</v>
      </c>
      <c r="V6556" s="1">
        <f t="shared" si="409"/>
        <v>0.30179602445017001</v>
      </c>
      <c r="W6556" s="1">
        <f t="shared" si="410"/>
        <v>1.6736010191043735</v>
      </c>
      <c r="X6556" s="1">
        <f t="shared" si="411"/>
        <v>864.47368421052636</v>
      </c>
    </row>
    <row r="6557" spans="1:24" hidden="1" x14ac:dyDescent="0.3">
      <c r="A6557" s="18" t="str">
        <f t="shared" si="408"/>
        <v>OFF - AirGrSupp - Bobtail_2013_100</v>
      </c>
      <c r="B6557" s="1" t="s">
        <v>40</v>
      </c>
      <c r="C6557" s="1">
        <v>2020</v>
      </c>
      <c r="D6557" s="1" t="s">
        <v>128</v>
      </c>
      <c r="E6557" s="1">
        <v>2013</v>
      </c>
      <c r="F6557" s="1">
        <v>100</v>
      </c>
      <c r="G6557" s="1" t="s">
        <v>124</v>
      </c>
      <c r="H6557" s="1">
        <v>0</v>
      </c>
      <c r="I6557" s="1">
        <v>0</v>
      </c>
      <c r="J6557" s="1">
        <v>4.5179709999999998E-8</v>
      </c>
      <c r="K6557" s="1">
        <v>2.258111E-5</v>
      </c>
      <c r="L6557" s="1">
        <v>2.2258419999999998E-6</v>
      </c>
      <c r="M6557" s="1">
        <v>5.2333190000000002E-4</v>
      </c>
      <c r="N6557" s="1">
        <v>0</v>
      </c>
      <c r="O6557" s="1">
        <v>0</v>
      </c>
      <c r="P6557" s="1">
        <v>0</v>
      </c>
      <c r="Q6557" s="1">
        <v>0</v>
      </c>
      <c r="R6557" s="1">
        <v>29.2</v>
      </c>
      <c r="S6557" s="1">
        <v>3.65</v>
      </c>
      <c r="T6557" s="1">
        <v>0.01</v>
      </c>
      <c r="U6557" s="1">
        <v>365</v>
      </c>
      <c r="V6557" s="1">
        <f t="shared" si="409"/>
        <v>0</v>
      </c>
      <c r="W6557" s="1">
        <f t="shared" si="410"/>
        <v>2.0192498960510799</v>
      </c>
      <c r="X6557" s="1">
        <f t="shared" si="411"/>
        <v>365</v>
      </c>
    </row>
    <row r="6558" spans="1:24" hidden="1" x14ac:dyDescent="0.3">
      <c r="A6558" s="18" t="str">
        <f t="shared" si="408"/>
        <v>OFF - AirGrSupp - Bobtail_2014_100</v>
      </c>
      <c r="B6558" s="1" t="s">
        <v>40</v>
      </c>
      <c r="C6558" s="1">
        <v>2020</v>
      </c>
      <c r="D6558" s="1" t="s">
        <v>128</v>
      </c>
      <c r="E6558" s="1">
        <v>2014</v>
      </c>
      <c r="F6558" s="1">
        <v>100</v>
      </c>
      <c r="G6558" s="1" t="s">
        <v>12</v>
      </c>
      <c r="H6558" s="1">
        <v>2.2213761962271401E-5</v>
      </c>
      <c r="I6558" s="1">
        <v>2.0432218252897201E-5</v>
      </c>
      <c r="J6558" s="1">
        <v>2.444489E-5</v>
      </c>
      <c r="K6558" s="1">
        <v>1.953387E-3</v>
      </c>
      <c r="L6558" s="1">
        <v>1.1631490000000001E-4</v>
      </c>
      <c r="M6558" s="1">
        <v>3.1166200000000002E-2</v>
      </c>
      <c r="N6558" s="1">
        <v>2.1729815999999999E-6</v>
      </c>
      <c r="O6558" s="1">
        <v>1.64180832E-6</v>
      </c>
      <c r="P6558" s="1">
        <v>3.0110890000000001E-7</v>
      </c>
      <c r="Q6558" s="1">
        <v>4.5521047895933501E-7</v>
      </c>
      <c r="R6558" s="1">
        <v>1299.4000000000001</v>
      </c>
      <c r="S6558" s="1">
        <v>240.9</v>
      </c>
      <c r="T6558" s="1">
        <v>0.28000000000000003</v>
      </c>
      <c r="U6558" s="1">
        <v>24090</v>
      </c>
      <c r="V6558" s="1">
        <f t="shared" si="409"/>
        <v>0.28084540308148181</v>
      </c>
      <c r="W6558" s="1">
        <f t="shared" si="410"/>
        <v>1.5987742774943337</v>
      </c>
      <c r="X6558" s="1">
        <f t="shared" si="411"/>
        <v>860.35714285714278</v>
      </c>
    </row>
    <row r="6559" spans="1:24" hidden="1" x14ac:dyDescent="0.3">
      <c r="A6559" s="18" t="str">
        <f t="shared" si="408"/>
        <v>OFF - AirGrSupp - Bobtail_2014_100</v>
      </c>
      <c r="B6559" s="1" t="s">
        <v>40</v>
      </c>
      <c r="C6559" s="1">
        <v>2020</v>
      </c>
      <c r="D6559" s="1" t="s">
        <v>128</v>
      </c>
      <c r="E6559" s="1">
        <v>2014</v>
      </c>
      <c r="F6559" s="1">
        <v>100</v>
      </c>
      <c r="G6559" s="1" t="s">
        <v>124</v>
      </c>
      <c r="H6559" s="1">
        <v>0</v>
      </c>
      <c r="I6559" s="1">
        <v>0</v>
      </c>
      <c r="J6559" s="1">
        <v>6.0097250000000006E-8</v>
      </c>
      <c r="K6559" s="1">
        <v>3.1813829999999999E-5</v>
      </c>
      <c r="L6559" s="1">
        <v>3.0841319999999999E-6</v>
      </c>
      <c r="M6559" s="1">
        <v>7.6828629999999996E-4</v>
      </c>
      <c r="N6559" s="1">
        <v>0</v>
      </c>
      <c r="O6559" s="1">
        <v>0</v>
      </c>
      <c r="P6559" s="1">
        <v>0</v>
      </c>
      <c r="Q6559" s="1">
        <v>0</v>
      </c>
      <c r="R6559" s="1">
        <v>43.8</v>
      </c>
      <c r="S6559" s="1">
        <v>7.3</v>
      </c>
      <c r="T6559" s="1">
        <v>0.01</v>
      </c>
      <c r="U6559" s="1">
        <v>730</v>
      </c>
      <c r="V6559" s="1">
        <f t="shared" si="409"/>
        <v>0</v>
      </c>
      <c r="W6559" s="1">
        <f t="shared" si="410"/>
        <v>1.39893874327284</v>
      </c>
      <c r="X6559" s="1">
        <f t="shared" si="411"/>
        <v>730</v>
      </c>
    </row>
    <row r="6560" spans="1:24" hidden="1" x14ac:dyDescent="0.3">
      <c r="A6560" s="18" t="str">
        <f t="shared" si="408"/>
        <v>OFF - AirGrSupp - Bobtail_2015_100</v>
      </c>
      <c r="B6560" s="1" t="s">
        <v>40</v>
      </c>
      <c r="C6560" s="1">
        <v>2020</v>
      </c>
      <c r="D6560" s="1" t="s">
        <v>128</v>
      </c>
      <c r="E6560" s="1">
        <v>2015</v>
      </c>
      <c r="F6560" s="1">
        <v>100</v>
      </c>
      <c r="G6560" s="1" t="s">
        <v>12</v>
      </c>
      <c r="H6560" s="1">
        <v>5.4788279950092599E-5</v>
      </c>
      <c r="I6560" s="1">
        <v>5.0394259898095198E-5</v>
      </c>
      <c r="J6560" s="1">
        <v>6.029116E-5</v>
      </c>
      <c r="K6560" s="1">
        <v>4.6166130000000003E-3</v>
      </c>
      <c r="L6560" s="1">
        <v>2.9551140000000001E-4</v>
      </c>
      <c r="M6560" s="1">
        <v>8.3137699999999995E-2</v>
      </c>
      <c r="N6560" s="1">
        <v>5.7965598000000004E-6</v>
      </c>
      <c r="O6560" s="1">
        <v>4.3796229599999998E-6</v>
      </c>
      <c r="P6560" s="1">
        <v>8.0322619999999995E-7</v>
      </c>
      <c r="Q6560" s="1">
        <v>1.20068157231128E-6</v>
      </c>
      <c r="R6560" s="1">
        <v>3427.35</v>
      </c>
      <c r="S6560" s="1">
        <v>646.04999999999995</v>
      </c>
      <c r="T6560" s="1">
        <v>0.74</v>
      </c>
      <c r="U6560" s="1">
        <v>64605</v>
      </c>
      <c r="V6560" s="1">
        <f t="shared" si="409"/>
        <v>0.25828759075223684</v>
      </c>
      <c r="W6560" s="1">
        <f t="shared" si="410"/>
        <v>1.5145956642713896</v>
      </c>
      <c r="X6560" s="1">
        <f t="shared" si="411"/>
        <v>873.04054054054052</v>
      </c>
    </row>
    <row r="6561" spans="1:24" hidden="1" x14ac:dyDescent="0.3">
      <c r="A6561" s="18" t="str">
        <f t="shared" si="408"/>
        <v>OFF - AirGrSupp - Bobtail_2015_100</v>
      </c>
      <c r="B6561" s="1" t="s">
        <v>40</v>
      </c>
      <c r="C6561" s="1">
        <v>2020</v>
      </c>
      <c r="D6561" s="1" t="s">
        <v>128</v>
      </c>
      <c r="E6561" s="1">
        <v>2015</v>
      </c>
      <c r="F6561" s="1">
        <v>100</v>
      </c>
      <c r="G6561" s="1" t="s">
        <v>124</v>
      </c>
      <c r="H6561" s="1">
        <v>0</v>
      </c>
      <c r="I6561" s="1">
        <v>0</v>
      </c>
      <c r="J6561" s="1">
        <v>1.4371529999999999E-7</v>
      </c>
      <c r="K6561" s="1">
        <v>8.1310799999999994E-5</v>
      </c>
      <c r="L6561" s="1">
        <v>7.7385480000000002E-6</v>
      </c>
      <c r="M6561" s="1">
        <v>2.049735E-3</v>
      </c>
      <c r="N6561" s="1">
        <v>0</v>
      </c>
      <c r="O6561" s="1">
        <v>0</v>
      </c>
      <c r="P6561" s="1">
        <v>0</v>
      </c>
      <c r="Q6561" s="1">
        <v>0</v>
      </c>
      <c r="R6561" s="1">
        <v>113.15</v>
      </c>
      <c r="S6561" s="1">
        <v>18.25</v>
      </c>
      <c r="T6561" s="1">
        <v>0.02</v>
      </c>
      <c r="U6561" s="1">
        <v>1825</v>
      </c>
      <c r="V6561" s="1">
        <f t="shared" si="409"/>
        <v>0</v>
      </c>
      <c r="W6561" s="1">
        <f t="shared" si="410"/>
        <v>1.4040585310715039</v>
      </c>
      <c r="X6561" s="1">
        <f t="shared" si="411"/>
        <v>912.5</v>
      </c>
    </row>
    <row r="6562" spans="1:24" hidden="1" x14ac:dyDescent="0.3">
      <c r="A6562" s="18" t="str">
        <f t="shared" si="408"/>
        <v>OFF - AirGrSupp - Bobtail_2016_100</v>
      </c>
      <c r="B6562" s="1" t="s">
        <v>40</v>
      </c>
      <c r="C6562" s="1">
        <v>2020</v>
      </c>
      <c r="D6562" s="1" t="s">
        <v>128</v>
      </c>
      <c r="E6562" s="1">
        <v>2016</v>
      </c>
      <c r="F6562" s="1">
        <v>100</v>
      </c>
      <c r="G6562" s="1" t="s">
        <v>12</v>
      </c>
      <c r="H6562" s="1">
        <v>5.7087916731413502E-5</v>
      </c>
      <c r="I6562" s="1">
        <v>5.2509465809554098E-5</v>
      </c>
      <c r="J6562" s="1">
        <v>6.282177E-5</v>
      </c>
      <c r="K6562" s="1">
        <v>4.5634550000000001E-3</v>
      </c>
      <c r="L6562" s="1">
        <v>3.1850539999999999E-4</v>
      </c>
      <c r="M6562" s="1">
        <v>9.4319470000000002E-2</v>
      </c>
      <c r="N6562" s="1">
        <v>6.5761793999999996E-6</v>
      </c>
      <c r="O6562" s="1">
        <v>4.9686688800000002E-6</v>
      </c>
      <c r="P6562" s="1">
        <v>9.112576E-7</v>
      </c>
      <c r="Q6562" s="1">
        <v>1.34772990118859E-6</v>
      </c>
      <c r="R6562" s="1">
        <v>3847.1</v>
      </c>
      <c r="S6562" s="1">
        <v>733.65</v>
      </c>
      <c r="T6562" s="1">
        <v>0.84</v>
      </c>
      <c r="U6562" s="1">
        <v>73364.999999999898</v>
      </c>
      <c r="V6562" s="1">
        <f t="shared" si="409"/>
        <v>0.23699396063671285</v>
      </c>
      <c r="W6562" s="1">
        <f t="shared" si="410"/>
        <v>1.4375285496895343</v>
      </c>
      <c r="X6562" s="1">
        <f t="shared" si="411"/>
        <v>873.39285714285711</v>
      </c>
    </row>
    <row r="6563" spans="1:24" hidden="1" x14ac:dyDescent="0.3">
      <c r="A6563" s="18" t="str">
        <f t="shared" si="408"/>
        <v>OFF - AirGrSupp - Bobtail_2016_100</v>
      </c>
      <c r="B6563" s="1" t="s">
        <v>40</v>
      </c>
      <c r="C6563" s="1">
        <v>2020</v>
      </c>
      <c r="D6563" s="1" t="s">
        <v>128</v>
      </c>
      <c r="E6563" s="1">
        <v>2016</v>
      </c>
      <c r="F6563" s="1">
        <v>100</v>
      </c>
      <c r="G6563" s="1" t="s">
        <v>124</v>
      </c>
      <c r="H6563" s="1">
        <v>0</v>
      </c>
      <c r="I6563" s="1">
        <v>0</v>
      </c>
      <c r="J6563" s="1">
        <v>1.4420270000000001E-7</v>
      </c>
      <c r="K6563" s="1">
        <v>8.8209179999999994E-5</v>
      </c>
      <c r="L6563" s="1">
        <v>8.2245659999999995E-6</v>
      </c>
      <c r="M6563" s="1">
        <v>2.3256380000000001E-3</v>
      </c>
      <c r="N6563" s="1">
        <v>0</v>
      </c>
      <c r="O6563" s="1">
        <v>0</v>
      </c>
      <c r="P6563" s="1">
        <v>0</v>
      </c>
      <c r="Q6563" s="1">
        <v>0</v>
      </c>
      <c r="R6563" s="1">
        <v>127.74999999999901</v>
      </c>
      <c r="S6563" s="1">
        <v>21.9</v>
      </c>
      <c r="T6563" s="1">
        <v>0.02</v>
      </c>
      <c r="U6563" s="1">
        <v>2190</v>
      </c>
      <c r="V6563" s="1">
        <f t="shared" si="409"/>
        <v>0</v>
      </c>
      <c r="W6563" s="1">
        <f t="shared" si="410"/>
        <v>1.24353346138714</v>
      </c>
      <c r="X6563" s="1">
        <f t="shared" si="411"/>
        <v>1095</v>
      </c>
    </row>
    <row r="6564" spans="1:24" hidden="1" x14ac:dyDescent="0.3">
      <c r="A6564" s="18" t="str">
        <f t="shared" si="408"/>
        <v>OFF - AirGrSupp - Bobtail_2017_100</v>
      </c>
      <c r="B6564" s="1" t="s">
        <v>40</v>
      </c>
      <c r="C6564" s="1">
        <v>2020</v>
      </c>
      <c r="D6564" s="1" t="s">
        <v>128</v>
      </c>
      <c r="E6564" s="1">
        <v>2017</v>
      </c>
      <c r="F6564" s="1">
        <v>100</v>
      </c>
      <c r="G6564" s="1" t="s">
        <v>12</v>
      </c>
      <c r="H6564" s="1">
        <v>5.7093287315335E-5</v>
      </c>
      <c r="I6564" s="1">
        <v>5.25144056726451E-5</v>
      </c>
      <c r="J6564" s="1">
        <v>6.2827679999999993E-5</v>
      </c>
      <c r="K6564" s="1">
        <v>4.268796E-3</v>
      </c>
      <c r="L6564" s="1">
        <v>3.3119079999999998E-4</v>
      </c>
      <c r="M6564" s="1">
        <v>0.1035206</v>
      </c>
      <c r="N6564" s="1">
        <v>7.2177065999999997E-6</v>
      </c>
      <c r="O6564" s="1">
        <v>5.4533783200000003E-6</v>
      </c>
      <c r="P6564" s="1">
        <v>1.000154E-6</v>
      </c>
      <c r="Q6564" s="1">
        <v>1.4640898831697701E-6</v>
      </c>
      <c r="R6564" s="1">
        <v>4179.25</v>
      </c>
      <c r="S6564" s="1">
        <v>803</v>
      </c>
      <c r="T6564" s="1">
        <v>0.92</v>
      </c>
      <c r="U6564" s="1">
        <v>80300</v>
      </c>
      <c r="V6564" s="1">
        <f t="shared" si="409"/>
        <v>0.21654667025633212</v>
      </c>
      <c r="W6564" s="1">
        <f t="shared" si="410"/>
        <v>1.3656874535836001</v>
      </c>
      <c r="X6564" s="1">
        <f t="shared" si="411"/>
        <v>872.82608695652175</v>
      </c>
    </row>
    <row r="6565" spans="1:24" hidden="1" x14ac:dyDescent="0.3">
      <c r="A6565" s="18" t="str">
        <f t="shared" si="408"/>
        <v>OFF - AirGrSupp - Bobtail_2017_100</v>
      </c>
      <c r="B6565" s="1" t="s">
        <v>40</v>
      </c>
      <c r="C6565" s="1">
        <v>2020</v>
      </c>
      <c r="D6565" s="1" t="s">
        <v>128</v>
      </c>
      <c r="E6565" s="1">
        <v>2017</v>
      </c>
      <c r="F6565" s="1">
        <v>100</v>
      </c>
      <c r="G6565" s="1" t="s">
        <v>124</v>
      </c>
      <c r="H6565" s="1">
        <v>0</v>
      </c>
      <c r="I6565" s="1">
        <v>0</v>
      </c>
      <c r="J6565" s="1">
        <v>1.3756549999999999E-7</v>
      </c>
      <c r="K6565" s="1">
        <v>9.2367920000000002E-5</v>
      </c>
      <c r="L6565" s="1">
        <v>8.4165979999999995E-6</v>
      </c>
      <c r="M6565" s="1">
        <v>2.5523659999999999E-3</v>
      </c>
      <c r="N6565" s="1">
        <v>0</v>
      </c>
      <c r="O6565" s="1">
        <v>0</v>
      </c>
      <c r="P6565" s="1">
        <v>0</v>
      </c>
      <c r="Q6565" s="1">
        <v>0</v>
      </c>
      <c r="R6565" s="1">
        <v>138.69999999999999</v>
      </c>
      <c r="S6565" s="1">
        <v>21.9</v>
      </c>
      <c r="T6565" s="1">
        <v>0.03</v>
      </c>
      <c r="U6565" s="1">
        <v>2190</v>
      </c>
      <c r="V6565" s="1">
        <f t="shared" si="409"/>
        <v>0</v>
      </c>
      <c r="W6565" s="1">
        <f t="shared" si="410"/>
        <v>1.272568211385753</v>
      </c>
      <c r="X6565" s="1">
        <f t="shared" si="411"/>
        <v>730</v>
      </c>
    </row>
    <row r="6566" spans="1:24" hidden="1" x14ac:dyDescent="0.3">
      <c r="A6566" s="18" t="str">
        <f t="shared" si="408"/>
        <v>OFF - AirGrSupp - Bobtail_2018_100</v>
      </c>
      <c r="B6566" s="1" t="s">
        <v>40</v>
      </c>
      <c r="C6566" s="1">
        <v>2020</v>
      </c>
      <c r="D6566" s="1" t="s">
        <v>128</v>
      </c>
      <c r="E6566" s="1">
        <v>2018</v>
      </c>
      <c r="F6566" s="1">
        <v>100</v>
      </c>
      <c r="G6566" s="1" t="s">
        <v>12</v>
      </c>
      <c r="H6566" s="1">
        <v>5.2719387444465299E-5</v>
      </c>
      <c r="I6566" s="1">
        <v>4.84912925714192E-5</v>
      </c>
      <c r="J6566" s="1">
        <v>5.8014470000000003E-5</v>
      </c>
      <c r="K6566" s="1">
        <v>3.610444E-3</v>
      </c>
      <c r="L6566" s="1">
        <v>3.2002799999999998E-4</v>
      </c>
      <c r="M6566" s="1">
        <v>0.10591100000000001</v>
      </c>
      <c r="N6566" s="1">
        <v>7.3843667999999998E-6</v>
      </c>
      <c r="O6566" s="1">
        <v>5.5792993600000003E-6</v>
      </c>
      <c r="P6566" s="1">
        <v>1.0232480000000001E-6</v>
      </c>
      <c r="Q6566" s="1">
        <v>1.48199141885918E-6</v>
      </c>
      <c r="R6566" s="1">
        <v>4230.3500000000004</v>
      </c>
      <c r="S6566" s="1">
        <v>824.9</v>
      </c>
      <c r="T6566" s="1">
        <v>0.94</v>
      </c>
      <c r="U6566" s="1">
        <v>82489.999999999898</v>
      </c>
      <c r="V6566" s="1">
        <f t="shared" si="409"/>
        <v>0.19464849842330492</v>
      </c>
      <c r="W6566" s="1">
        <f t="shared" si="410"/>
        <v>1.2846217609412405</v>
      </c>
      <c r="X6566" s="1">
        <f t="shared" si="411"/>
        <v>877.55319148936178</v>
      </c>
    </row>
    <row r="6567" spans="1:24" hidden="1" x14ac:dyDescent="0.3">
      <c r="A6567" s="18" t="str">
        <f t="shared" si="408"/>
        <v>OFF - AirGrSupp - Bobtail_2018_100</v>
      </c>
      <c r="B6567" s="1" t="s">
        <v>40</v>
      </c>
      <c r="C6567" s="1">
        <v>2020</v>
      </c>
      <c r="D6567" s="1" t="s">
        <v>128</v>
      </c>
      <c r="E6567" s="1">
        <v>2018</v>
      </c>
      <c r="F6567" s="1">
        <v>100</v>
      </c>
      <c r="G6567" s="1" t="s">
        <v>124</v>
      </c>
      <c r="H6567" s="1">
        <v>0</v>
      </c>
      <c r="I6567" s="1">
        <v>0</v>
      </c>
      <c r="J6567" s="1">
        <v>1.1955340000000001E-7</v>
      </c>
      <c r="K6567" s="1">
        <v>8.9946039999999998E-5</v>
      </c>
      <c r="L6567" s="1">
        <v>7.9860669999999994E-6</v>
      </c>
      <c r="M6567" s="1">
        <v>2.6109739999999998E-3</v>
      </c>
      <c r="N6567" s="1">
        <v>0</v>
      </c>
      <c r="O6567" s="1">
        <v>0</v>
      </c>
      <c r="P6567" s="1">
        <v>0</v>
      </c>
      <c r="Q6567" s="1">
        <v>0</v>
      </c>
      <c r="R6567" s="1">
        <v>142.35</v>
      </c>
      <c r="S6567" s="1">
        <v>21.9</v>
      </c>
      <c r="T6567" s="1">
        <v>0.03</v>
      </c>
      <c r="U6567" s="1">
        <v>2190</v>
      </c>
      <c r="V6567" s="1">
        <f t="shared" si="409"/>
        <v>0</v>
      </c>
      <c r="W6567" s="1">
        <f t="shared" si="410"/>
        <v>1.2074730191695966</v>
      </c>
      <c r="X6567" s="1">
        <f t="shared" si="411"/>
        <v>730</v>
      </c>
    </row>
    <row r="6568" spans="1:24" hidden="1" x14ac:dyDescent="0.3">
      <c r="A6568" s="18" t="str">
        <f t="shared" si="408"/>
        <v>OFF - AirGrSupp - Bobtail_2019_100</v>
      </c>
      <c r="B6568" s="1" t="s">
        <v>40</v>
      </c>
      <c r="C6568" s="1">
        <v>2020</v>
      </c>
      <c r="D6568" s="1" t="s">
        <v>128</v>
      </c>
      <c r="E6568" s="1">
        <v>2019</v>
      </c>
      <c r="F6568" s="1">
        <v>100</v>
      </c>
      <c r="G6568" s="1" t="s">
        <v>12</v>
      </c>
      <c r="H6568" s="1">
        <v>4.9559266801703598E-5</v>
      </c>
      <c r="I6568" s="1">
        <v>4.5584613604206998E-5</v>
      </c>
      <c r="J6568" s="1">
        <v>5.453695E-5</v>
      </c>
      <c r="K6568" s="1">
        <v>3.007165E-3</v>
      </c>
      <c r="L6568" s="1">
        <v>3.174362E-4</v>
      </c>
      <c r="M6568" s="1">
        <v>0.1116135</v>
      </c>
      <c r="N6568" s="1">
        <v>7.7819616000000007E-6</v>
      </c>
      <c r="O6568" s="1">
        <v>5.8797043200000002E-6</v>
      </c>
      <c r="P6568" s="1">
        <v>1.078342E-6</v>
      </c>
      <c r="Q6568" s="1">
        <v>1.5446467937721201E-6</v>
      </c>
      <c r="R6568" s="1">
        <v>4409.2</v>
      </c>
      <c r="S6568" s="1">
        <v>868.69999999999902</v>
      </c>
      <c r="T6568" s="1">
        <v>0.99</v>
      </c>
      <c r="U6568" s="1">
        <v>86870</v>
      </c>
      <c r="V6568" s="1">
        <f t="shared" si="409"/>
        <v>0.17375489848963441</v>
      </c>
      <c r="W6568" s="1">
        <f t="shared" si="410"/>
        <v>1.2099717502671765</v>
      </c>
      <c r="X6568" s="1">
        <f t="shared" si="411"/>
        <v>877.47474747474655</v>
      </c>
    </row>
    <row r="6569" spans="1:24" hidden="1" x14ac:dyDescent="0.3">
      <c r="A6569" s="18" t="str">
        <f t="shared" si="408"/>
        <v>OFF - AirGrSupp - Bobtail_2019_100</v>
      </c>
      <c r="B6569" s="1" t="s">
        <v>40</v>
      </c>
      <c r="C6569" s="1">
        <v>2020</v>
      </c>
      <c r="D6569" s="1" t="s">
        <v>128</v>
      </c>
      <c r="E6569" s="1">
        <v>2019</v>
      </c>
      <c r="F6569" s="1">
        <v>100</v>
      </c>
      <c r="G6569" s="1" t="s">
        <v>124</v>
      </c>
      <c r="H6569" s="1">
        <v>0</v>
      </c>
      <c r="I6569" s="1">
        <v>0</v>
      </c>
      <c r="J6569" s="1">
        <v>1.036722E-7</v>
      </c>
      <c r="K6569" s="1">
        <v>8.9994970000000006E-5</v>
      </c>
      <c r="L6569" s="1">
        <v>7.758113E-6</v>
      </c>
      <c r="M6569" s="1">
        <v>2.7513540000000001E-3</v>
      </c>
      <c r="N6569" s="1">
        <v>0</v>
      </c>
      <c r="O6569" s="1">
        <v>0</v>
      </c>
      <c r="P6569" s="1">
        <v>0</v>
      </c>
      <c r="Q6569" s="1">
        <v>0</v>
      </c>
      <c r="R6569" s="1">
        <v>149.64999999999901</v>
      </c>
      <c r="S6569" s="1">
        <v>25.55</v>
      </c>
      <c r="T6569" s="1">
        <v>0.03</v>
      </c>
      <c r="U6569" s="1">
        <v>2555</v>
      </c>
      <c r="V6569" s="1">
        <f t="shared" si="409"/>
        <v>0</v>
      </c>
      <c r="W6569" s="1">
        <f t="shared" si="410"/>
        <v>1.00543453211366</v>
      </c>
      <c r="X6569" s="1">
        <f t="shared" si="411"/>
        <v>851.66666666666674</v>
      </c>
    </row>
    <row r="6570" spans="1:24" hidden="1" x14ac:dyDescent="0.3">
      <c r="A6570" s="18" t="str">
        <f t="shared" si="408"/>
        <v>OFF - AirGrSupp - Bobtail_2020_100</v>
      </c>
      <c r="B6570" s="1" t="s">
        <v>40</v>
      </c>
      <c r="C6570" s="1">
        <v>2020</v>
      </c>
      <c r="D6570" s="1" t="s">
        <v>128</v>
      </c>
      <c r="E6570" s="1">
        <v>2020</v>
      </c>
      <c r="F6570" s="1">
        <v>100</v>
      </c>
      <c r="G6570" s="1" t="s">
        <v>12</v>
      </c>
      <c r="H6570" s="1">
        <v>4.2706883343829101E-5</v>
      </c>
      <c r="I6570" s="1">
        <v>3.9281791299654001E-5</v>
      </c>
      <c r="J6570" s="1">
        <v>4.6996319999999997E-5</v>
      </c>
      <c r="K6570" s="1">
        <v>2.1661889999999998E-3</v>
      </c>
      <c r="L6570" s="1">
        <v>2.9178070000000002E-4</v>
      </c>
      <c r="M6570" s="1">
        <v>0.1094261</v>
      </c>
      <c r="N6570" s="1">
        <v>7.6294530000000002E-6</v>
      </c>
      <c r="O6570" s="1">
        <v>5.7644756E-6</v>
      </c>
      <c r="P6570" s="1">
        <v>1.0572090000000001E-6</v>
      </c>
      <c r="Q6570" s="1">
        <v>1.49733559230725E-6</v>
      </c>
      <c r="R6570" s="1">
        <v>4274.1499999999996</v>
      </c>
      <c r="S6570" s="1">
        <v>850.45</v>
      </c>
      <c r="T6570" s="1">
        <v>0.97</v>
      </c>
      <c r="U6570" s="1">
        <v>85045</v>
      </c>
      <c r="V6570" s="1">
        <f t="shared" si="409"/>
        <v>0.15294352629575483</v>
      </c>
      <c r="W6570" s="1">
        <f t="shared" si="410"/>
        <v>1.1360472037189613</v>
      </c>
      <c r="X6570" s="1">
        <f t="shared" si="411"/>
        <v>876.75257731958766</v>
      </c>
    </row>
    <row r="6571" spans="1:24" hidden="1" x14ac:dyDescent="0.3">
      <c r="A6571" s="18" t="str">
        <f t="shared" si="408"/>
        <v>OFF - AirGrSupp - Bobtail_2020_100</v>
      </c>
      <c r="B6571" s="1" t="s">
        <v>40</v>
      </c>
      <c r="C6571" s="1">
        <v>2020</v>
      </c>
      <c r="D6571" s="1" t="s">
        <v>128</v>
      </c>
      <c r="E6571" s="1">
        <v>2020</v>
      </c>
      <c r="F6571" s="1">
        <v>100</v>
      </c>
      <c r="G6571" s="1" t="s">
        <v>124</v>
      </c>
      <c r="H6571" s="1">
        <v>0</v>
      </c>
      <c r="I6571" s="1">
        <v>0</v>
      </c>
      <c r="J6571" s="1">
        <v>7.9774940000000005E-8</v>
      </c>
      <c r="K6571" s="1">
        <v>8.3544719999999995E-5</v>
      </c>
      <c r="L6571" s="1">
        <v>6.9621839999999996E-6</v>
      </c>
      <c r="M6571" s="1">
        <v>2.6976510000000001E-3</v>
      </c>
      <c r="N6571" s="1">
        <v>0</v>
      </c>
      <c r="O6571" s="1">
        <v>0</v>
      </c>
      <c r="P6571" s="1">
        <v>0</v>
      </c>
      <c r="Q6571" s="1">
        <v>0</v>
      </c>
      <c r="R6571" s="1">
        <v>146</v>
      </c>
      <c r="S6571" s="1">
        <v>25.55</v>
      </c>
      <c r="T6571" s="1">
        <v>0.03</v>
      </c>
      <c r="U6571" s="1">
        <v>2555</v>
      </c>
      <c r="V6571" s="1">
        <f t="shared" si="409"/>
        <v>0</v>
      </c>
      <c r="W6571" s="1">
        <f t="shared" si="410"/>
        <v>0.90228386883888001</v>
      </c>
      <c r="X6571" s="1">
        <f t="shared" si="411"/>
        <v>851.66666666666674</v>
      </c>
    </row>
    <row r="6572" spans="1:24" hidden="1" x14ac:dyDescent="0.3">
      <c r="A6572" s="18" t="str">
        <f t="shared" si="408"/>
        <v>OFF - AirGrSupp - Cargo Loader_1989_100</v>
      </c>
      <c r="B6572" s="1" t="s">
        <v>40</v>
      </c>
      <c r="C6572" s="1">
        <v>2020</v>
      </c>
      <c r="D6572" s="1" t="s">
        <v>129</v>
      </c>
      <c r="E6572" s="1">
        <v>1989</v>
      </c>
      <c r="F6572" s="1">
        <v>100</v>
      </c>
      <c r="G6572" s="1" t="s">
        <v>124</v>
      </c>
      <c r="H6572" s="1">
        <v>0</v>
      </c>
      <c r="I6572" s="1">
        <v>0</v>
      </c>
      <c r="J6572" s="1">
        <v>9.310788E-9</v>
      </c>
      <c r="K6572" s="1">
        <v>9.229275E-7</v>
      </c>
      <c r="L6572" s="1">
        <v>1.7733890000000001E-7</v>
      </c>
      <c r="M6572" s="1">
        <v>9.7352889999999997E-6</v>
      </c>
      <c r="N6572" s="1">
        <v>0</v>
      </c>
      <c r="O6572" s="1">
        <v>0</v>
      </c>
      <c r="P6572" s="1">
        <v>0</v>
      </c>
      <c r="Q6572" s="1">
        <v>0</v>
      </c>
      <c r="R6572" s="1">
        <v>0</v>
      </c>
      <c r="S6572" s="1">
        <v>0</v>
      </c>
      <c r="T6572" s="1">
        <v>0</v>
      </c>
      <c r="U6572" s="1">
        <v>0</v>
      </c>
      <c r="V6572" s="1">
        <f t="shared" si="409"/>
        <v>0</v>
      </c>
      <c r="W6572" s="1">
        <f t="shared" si="410"/>
        <v>0</v>
      </c>
      <c r="X6572" s="1" t="e">
        <f t="shared" si="411"/>
        <v>#DIV/0!</v>
      </c>
    </row>
    <row r="6573" spans="1:24" hidden="1" x14ac:dyDescent="0.3">
      <c r="A6573" s="18" t="str">
        <f t="shared" si="408"/>
        <v>OFF - AirGrSupp - Cargo Loader_1990_100</v>
      </c>
      <c r="B6573" s="1" t="s">
        <v>40</v>
      </c>
      <c r="C6573" s="1">
        <v>2020</v>
      </c>
      <c r="D6573" s="1" t="s">
        <v>129</v>
      </c>
      <c r="E6573" s="1">
        <v>1990</v>
      </c>
      <c r="F6573" s="1">
        <v>100</v>
      </c>
      <c r="G6573" s="1" t="s">
        <v>124</v>
      </c>
      <c r="H6573" s="1">
        <v>0</v>
      </c>
      <c r="I6573" s="1">
        <v>0</v>
      </c>
      <c r="J6573" s="1">
        <v>2.9608069999999999E-8</v>
      </c>
      <c r="K6573" s="1">
        <v>2.9434329999999999E-6</v>
      </c>
      <c r="L6573" s="1">
        <v>5.7548409999999996E-7</v>
      </c>
      <c r="M6573" s="1">
        <v>3.1734070000000003E-5</v>
      </c>
      <c r="N6573" s="1">
        <v>0</v>
      </c>
      <c r="O6573" s="1">
        <v>0</v>
      </c>
      <c r="P6573" s="1">
        <v>0</v>
      </c>
      <c r="Q6573" s="1">
        <v>0</v>
      </c>
      <c r="R6573" s="1">
        <v>3.65</v>
      </c>
      <c r="S6573" s="1">
        <v>0</v>
      </c>
      <c r="T6573" s="1">
        <v>0</v>
      </c>
      <c r="U6573" s="1">
        <v>0</v>
      </c>
      <c r="V6573" s="1">
        <f t="shared" si="409"/>
        <v>0</v>
      </c>
      <c r="W6573" s="1">
        <f t="shared" si="410"/>
        <v>0</v>
      </c>
      <c r="X6573" s="1" t="e">
        <f t="shared" si="411"/>
        <v>#DIV/0!</v>
      </c>
    </row>
    <row r="6574" spans="1:24" hidden="1" x14ac:dyDescent="0.3">
      <c r="A6574" s="18" t="str">
        <f t="shared" si="408"/>
        <v>OFF - AirGrSupp - Cargo Loader_1991_100</v>
      </c>
      <c r="B6574" s="1" t="s">
        <v>40</v>
      </c>
      <c r="C6574" s="1">
        <v>2020</v>
      </c>
      <c r="D6574" s="1" t="s">
        <v>129</v>
      </c>
      <c r="E6574" s="1">
        <v>1991</v>
      </c>
      <c r="F6574" s="1">
        <v>100</v>
      </c>
      <c r="G6574" s="1" t="s">
        <v>124</v>
      </c>
      <c r="H6574" s="1">
        <v>0</v>
      </c>
      <c r="I6574" s="1">
        <v>0</v>
      </c>
      <c r="J6574" s="1">
        <v>8.1227829999999997E-8</v>
      </c>
      <c r="K6574" s="1">
        <v>8.0997729999999994E-6</v>
      </c>
      <c r="L6574" s="1">
        <v>1.612122E-6</v>
      </c>
      <c r="M6574" s="1">
        <v>8.9299E-5</v>
      </c>
      <c r="N6574" s="1">
        <v>0</v>
      </c>
      <c r="O6574" s="1">
        <v>0</v>
      </c>
      <c r="P6574" s="1">
        <v>0</v>
      </c>
      <c r="Q6574" s="1">
        <v>0</v>
      </c>
      <c r="R6574" s="1">
        <v>3.65</v>
      </c>
      <c r="S6574" s="1">
        <v>0</v>
      </c>
      <c r="T6574" s="1">
        <v>0</v>
      </c>
      <c r="U6574" s="1">
        <v>0</v>
      </c>
      <c r="V6574" s="1">
        <f t="shared" si="409"/>
        <v>0</v>
      </c>
      <c r="W6574" s="1">
        <f t="shared" si="410"/>
        <v>0</v>
      </c>
      <c r="X6574" s="1" t="e">
        <f t="shared" si="411"/>
        <v>#DIV/0!</v>
      </c>
    </row>
    <row r="6575" spans="1:24" hidden="1" x14ac:dyDescent="0.3">
      <c r="A6575" s="18" t="str">
        <f t="shared" si="408"/>
        <v>OFF - AirGrSupp - Cargo Loader_1992_100</v>
      </c>
      <c r="B6575" s="1" t="s">
        <v>40</v>
      </c>
      <c r="C6575" s="1">
        <v>2020</v>
      </c>
      <c r="D6575" s="1" t="s">
        <v>129</v>
      </c>
      <c r="E6575" s="1">
        <v>1992</v>
      </c>
      <c r="F6575" s="1">
        <v>100</v>
      </c>
      <c r="G6575" s="1" t="s">
        <v>124</v>
      </c>
      <c r="H6575" s="1">
        <v>0</v>
      </c>
      <c r="I6575" s="1">
        <v>0</v>
      </c>
      <c r="J6575" s="1">
        <v>1.1299290000000001E-7</v>
      </c>
      <c r="K6575" s="1">
        <v>1.130339E-5</v>
      </c>
      <c r="L6575" s="1">
        <v>2.291355E-6</v>
      </c>
      <c r="M6575" s="1">
        <v>1.2749890000000001E-4</v>
      </c>
      <c r="N6575" s="1">
        <v>0</v>
      </c>
      <c r="O6575" s="1">
        <v>0</v>
      </c>
      <c r="P6575" s="1">
        <v>0</v>
      </c>
      <c r="Q6575" s="1">
        <v>0</v>
      </c>
      <c r="R6575" s="1">
        <v>7.3</v>
      </c>
      <c r="S6575" s="1">
        <v>0</v>
      </c>
      <c r="T6575" s="1">
        <v>0</v>
      </c>
      <c r="U6575" s="1">
        <v>0</v>
      </c>
      <c r="V6575" s="1">
        <f t="shared" si="409"/>
        <v>0</v>
      </c>
      <c r="W6575" s="1">
        <f t="shared" si="410"/>
        <v>0</v>
      </c>
      <c r="X6575" s="1" t="e">
        <f t="shared" si="411"/>
        <v>#DIV/0!</v>
      </c>
    </row>
    <row r="6576" spans="1:24" hidden="1" x14ac:dyDescent="0.3">
      <c r="A6576" s="18" t="str">
        <f t="shared" si="408"/>
        <v>OFF - AirGrSupp - Cargo Loader_1993_100</v>
      </c>
      <c r="B6576" s="1" t="s">
        <v>40</v>
      </c>
      <c r="C6576" s="1">
        <v>2020</v>
      </c>
      <c r="D6576" s="1" t="s">
        <v>129</v>
      </c>
      <c r="E6576" s="1">
        <v>1993</v>
      </c>
      <c r="F6576" s="1">
        <v>100</v>
      </c>
      <c r="G6576" s="1" t="s">
        <v>124</v>
      </c>
      <c r="H6576" s="1">
        <v>0</v>
      </c>
      <c r="I6576" s="1">
        <v>0</v>
      </c>
      <c r="J6576" s="1">
        <v>1.367839E-7</v>
      </c>
      <c r="K6576" s="1">
        <v>1.372943E-5</v>
      </c>
      <c r="L6576" s="1">
        <v>2.8360769999999998E-6</v>
      </c>
      <c r="M6576" s="1">
        <v>1.5852809999999999E-4</v>
      </c>
      <c r="N6576" s="1">
        <v>0</v>
      </c>
      <c r="O6576" s="1">
        <v>0</v>
      </c>
      <c r="P6576" s="1">
        <v>0</v>
      </c>
      <c r="Q6576" s="1">
        <v>0</v>
      </c>
      <c r="R6576" s="1">
        <v>10.95</v>
      </c>
      <c r="S6576" s="1">
        <v>3.65</v>
      </c>
      <c r="T6576" s="1">
        <v>0</v>
      </c>
      <c r="U6576" s="1">
        <v>255.5</v>
      </c>
      <c r="V6576" s="1">
        <f t="shared" si="409"/>
        <v>0</v>
      </c>
      <c r="W6576" s="1">
        <f t="shared" si="410"/>
        <v>3.6754939655213996</v>
      </c>
      <c r="X6576" s="1" t="e">
        <f t="shared" si="411"/>
        <v>#DIV/0!</v>
      </c>
    </row>
    <row r="6577" spans="1:24" hidden="1" x14ac:dyDescent="0.3">
      <c r="A6577" s="18" t="str">
        <f t="shared" si="408"/>
        <v>OFF - AirGrSupp - Cargo Loader_1994_100</v>
      </c>
      <c r="B6577" s="1" t="s">
        <v>40</v>
      </c>
      <c r="C6577" s="1">
        <v>2020</v>
      </c>
      <c r="D6577" s="1" t="s">
        <v>129</v>
      </c>
      <c r="E6577" s="1">
        <v>1994</v>
      </c>
      <c r="F6577" s="1">
        <v>100</v>
      </c>
      <c r="G6577" s="1" t="s">
        <v>124</v>
      </c>
      <c r="H6577" s="1">
        <v>0</v>
      </c>
      <c r="I6577" s="1">
        <v>0</v>
      </c>
      <c r="J6577" s="1">
        <v>1.8991469999999999E-7</v>
      </c>
      <c r="K6577" s="1">
        <v>1.9129869999999999E-5</v>
      </c>
      <c r="L6577" s="1">
        <v>4.0289660000000002E-6</v>
      </c>
      <c r="M6577" s="1">
        <v>2.262377E-4</v>
      </c>
      <c r="N6577" s="1">
        <v>0</v>
      </c>
      <c r="O6577" s="1">
        <v>0</v>
      </c>
      <c r="P6577" s="1">
        <v>0</v>
      </c>
      <c r="Q6577" s="1">
        <v>0</v>
      </c>
      <c r="R6577" s="1">
        <v>14.6</v>
      </c>
      <c r="S6577" s="1">
        <v>3.65</v>
      </c>
      <c r="T6577" s="1">
        <v>0</v>
      </c>
      <c r="U6577" s="1">
        <v>255.5</v>
      </c>
      <c r="V6577" s="1">
        <f t="shared" si="409"/>
        <v>0</v>
      </c>
      <c r="W6577" s="1">
        <f t="shared" si="410"/>
        <v>5.2214521045412008</v>
      </c>
      <c r="X6577" s="1" t="e">
        <f t="shared" si="411"/>
        <v>#DIV/0!</v>
      </c>
    </row>
    <row r="6578" spans="1:24" hidden="1" x14ac:dyDescent="0.3">
      <c r="A6578" s="18" t="str">
        <f t="shared" si="408"/>
        <v>OFF - AirGrSupp - Cargo Loader_1995_100</v>
      </c>
      <c r="B6578" s="1" t="s">
        <v>40</v>
      </c>
      <c r="C6578" s="1">
        <v>2020</v>
      </c>
      <c r="D6578" s="1" t="s">
        <v>129</v>
      </c>
      <c r="E6578" s="1">
        <v>1995</v>
      </c>
      <c r="F6578" s="1">
        <v>100</v>
      </c>
      <c r="G6578" s="1" t="s">
        <v>124</v>
      </c>
      <c r="H6578" s="1">
        <v>0</v>
      </c>
      <c r="I6578" s="1">
        <v>0</v>
      </c>
      <c r="J6578" s="1">
        <v>2.2852950000000001E-7</v>
      </c>
      <c r="K6578" s="1">
        <v>2.3105419999999999E-5</v>
      </c>
      <c r="L6578" s="1">
        <v>4.9642949999999997E-6</v>
      </c>
      <c r="M6578" s="1">
        <v>2.8004069999999998E-4</v>
      </c>
      <c r="N6578" s="1">
        <v>0</v>
      </c>
      <c r="O6578" s="1">
        <v>0</v>
      </c>
      <c r="P6578" s="1">
        <v>0</v>
      </c>
      <c r="Q6578" s="1">
        <v>0</v>
      </c>
      <c r="R6578" s="1">
        <v>18.25</v>
      </c>
      <c r="S6578" s="1">
        <v>3.65</v>
      </c>
      <c r="T6578" s="1">
        <v>0</v>
      </c>
      <c r="U6578" s="1">
        <v>255.5</v>
      </c>
      <c r="V6578" s="1">
        <f t="shared" si="409"/>
        <v>0</v>
      </c>
      <c r="W6578" s="1">
        <f t="shared" si="410"/>
        <v>6.4336180983689992</v>
      </c>
      <c r="X6578" s="1" t="e">
        <f t="shared" si="411"/>
        <v>#DIV/0!</v>
      </c>
    </row>
    <row r="6579" spans="1:24" hidden="1" x14ac:dyDescent="0.3">
      <c r="A6579" s="18" t="str">
        <f t="shared" si="408"/>
        <v>OFF - AirGrSupp - Cargo Loader_1996_100</v>
      </c>
      <c r="B6579" s="1" t="s">
        <v>40</v>
      </c>
      <c r="C6579" s="1">
        <v>2020</v>
      </c>
      <c r="D6579" s="1" t="s">
        <v>129</v>
      </c>
      <c r="E6579" s="1">
        <v>1996</v>
      </c>
      <c r="F6579" s="1">
        <v>100</v>
      </c>
      <c r="G6579" s="1" t="s">
        <v>124</v>
      </c>
      <c r="H6579" s="1">
        <v>0</v>
      </c>
      <c r="I6579" s="1">
        <v>0</v>
      </c>
      <c r="J6579" s="1">
        <v>2.7712300000000001E-7</v>
      </c>
      <c r="K6579" s="1">
        <v>2.8128819999999999E-5</v>
      </c>
      <c r="L6579" s="1">
        <v>6.1690170000000004E-6</v>
      </c>
      <c r="M6579" s="1">
        <v>3.4960770000000001E-4</v>
      </c>
      <c r="N6579" s="1">
        <v>0</v>
      </c>
      <c r="O6579" s="1">
        <v>0</v>
      </c>
      <c r="P6579" s="1">
        <v>0</v>
      </c>
      <c r="Q6579" s="1">
        <v>0</v>
      </c>
      <c r="R6579" s="1">
        <v>21.9</v>
      </c>
      <c r="S6579" s="1">
        <v>3.65</v>
      </c>
      <c r="T6579" s="1">
        <v>0</v>
      </c>
      <c r="U6579" s="1">
        <v>255.5</v>
      </c>
      <c r="V6579" s="1">
        <f t="shared" si="409"/>
        <v>0</v>
      </c>
      <c r="W6579" s="1">
        <f t="shared" si="410"/>
        <v>7.9949115474294006</v>
      </c>
      <c r="X6579" s="1" t="e">
        <f t="shared" si="411"/>
        <v>#DIV/0!</v>
      </c>
    </row>
    <row r="6580" spans="1:24" hidden="1" x14ac:dyDescent="0.3">
      <c r="A6580" s="18" t="str">
        <f t="shared" si="408"/>
        <v>OFF - AirGrSupp - Cargo Loader_1997_100</v>
      </c>
      <c r="B6580" s="1" t="s">
        <v>40</v>
      </c>
      <c r="C6580" s="1">
        <v>2020</v>
      </c>
      <c r="D6580" s="1" t="s">
        <v>129</v>
      </c>
      <c r="E6580" s="1">
        <v>1997</v>
      </c>
      <c r="F6580" s="1">
        <v>100</v>
      </c>
      <c r="G6580" s="1" t="s">
        <v>124</v>
      </c>
      <c r="H6580" s="1">
        <v>0</v>
      </c>
      <c r="I6580" s="1">
        <v>0</v>
      </c>
      <c r="J6580" s="1">
        <v>3.1540669999999998E-7</v>
      </c>
      <c r="K6580" s="1">
        <v>3.2147960000000002E-5</v>
      </c>
      <c r="L6580" s="1">
        <v>7.2013080000000002E-6</v>
      </c>
      <c r="M6580" s="1">
        <v>4.1000310000000002E-4</v>
      </c>
      <c r="N6580" s="1">
        <v>0</v>
      </c>
      <c r="O6580" s="1">
        <v>0</v>
      </c>
      <c r="P6580" s="1">
        <v>0</v>
      </c>
      <c r="Q6580" s="1">
        <v>0</v>
      </c>
      <c r="R6580" s="1">
        <v>25.55</v>
      </c>
      <c r="S6580" s="1">
        <v>7.3</v>
      </c>
      <c r="T6580" s="1">
        <v>0.01</v>
      </c>
      <c r="U6580" s="1">
        <v>511</v>
      </c>
      <c r="V6580" s="1">
        <f t="shared" si="409"/>
        <v>0</v>
      </c>
      <c r="W6580" s="1">
        <f t="shared" si="410"/>
        <v>4.6663690897427994</v>
      </c>
      <c r="X6580" s="1">
        <f t="shared" si="411"/>
        <v>730</v>
      </c>
    </row>
    <row r="6581" spans="1:24" hidden="1" x14ac:dyDescent="0.3">
      <c r="A6581" s="18" t="str">
        <f t="shared" si="408"/>
        <v>OFF - AirGrSupp - Cargo Loader_1998_100</v>
      </c>
      <c r="B6581" s="1" t="s">
        <v>40</v>
      </c>
      <c r="C6581" s="1">
        <v>2020</v>
      </c>
      <c r="D6581" s="1" t="s">
        <v>129</v>
      </c>
      <c r="E6581" s="1">
        <v>1998</v>
      </c>
      <c r="F6581" s="1">
        <v>100</v>
      </c>
      <c r="G6581" s="1" t="s">
        <v>124</v>
      </c>
      <c r="H6581" s="1">
        <v>0</v>
      </c>
      <c r="I6581" s="1">
        <v>0</v>
      </c>
      <c r="J6581" s="1">
        <v>3.388858E-7</v>
      </c>
      <c r="K6581" s="1">
        <v>3.4693220000000003E-5</v>
      </c>
      <c r="L6581" s="1">
        <v>7.9429759999999994E-6</v>
      </c>
      <c r="M6581" s="1">
        <v>4.5433790000000001E-4</v>
      </c>
      <c r="N6581" s="1">
        <v>0</v>
      </c>
      <c r="O6581" s="1">
        <v>0</v>
      </c>
      <c r="P6581" s="1">
        <v>0</v>
      </c>
      <c r="Q6581" s="1">
        <v>0</v>
      </c>
      <c r="R6581" s="1">
        <v>25.55</v>
      </c>
      <c r="S6581" s="1">
        <v>7.3</v>
      </c>
      <c r="T6581" s="1">
        <v>0.01</v>
      </c>
      <c r="U6581" s="1">
        <v>511</v>
      </c>
      <c r="V6581" s="1">
        <f t="shared" si="409"/>
        <v>0</v>
      </c>
      <c r="W6581" s="1">
        <f t="shared" si="410"/>
        <v>5.1469618695615997</v>
      </c>
      <c r="X6581" s="1">
        <f t="shared" si="411"/>
        <v>730</v>
      </c>
    </row>
    <row r="6582" spans="1:24" hidden="1" x14ac:dyDescent="0.3">
      <c r="A6582" s="18" t="str">
        <f t="shared" si="408"/>
        <v>OFF - AirGrSupp - Cargo Loader_1999_100</v>
      </c>
      <c r="B6582" s="1" t="s">
        <v>40</v>
      </c>
      <c r="C6582" s="1">
        <v>2020</v>
      </c>
      <c r="D6582" s="1" t="s">
        <v>129</v>
      </c>
      <c r="E6582" s="1">
        <v>1999</v>
      </c>
      <c r="F6582" s="1">
        <v>100</v>
      </c>
      <c r="G6582" s="1" t="s">
        <v>124</v>
      </c>
      <c r="H6582" s="1">
        <v>0</v>
      </c>
      <c r="I6582" s="1">
        <v>0</v>
      </c>
      <c r="J6582" s="1">
        <v>3.7460710000000001E-7</v>
      </c>
      <c r="K6582" s="1">
        <v>3.8529219999999998E-5</v>
      </c>
      <c r="L6582" s="1">
        <v>9.0222119999999993E-6</v>
      </c>
      <c r="M6582" s="1">
        <v>5.1848750000000005E-4</v>
      </c>
      <c r="N6582" s="1">
        <v>0</v>
      </c>
      <c r="O6582" s="1">
        <v>0</v>
      </c>
      <c r="P6582" s="1">
        <v>0</v>
      </c>
      <c r="Q6582" s="1">
        <v>0</v>
      </c>
      <c r="R6582" s="1">
        <v>29.2</v>
      </c>
      <c r="S6582" s="1">
        <v>7.3</v>
      </c>
      <c r="T6582" s="1">
        <v>0.01</v>
      </c>
      <c r="U6582" s="1">
        <v>511</v>
      </c>
      <c r="V6582" s="1">
        <f t="shared" si="409"/>
        <v>0</v>
      </c>
      <c r="W6582" s="1">
        <f t="shared" si="410"/>
        <v>5.8462950338891995</v>
      </c>
      <c r="X6582" s="1">
        <f t="shared" si="411"/>
        <v>730</v>
      </c>
    </row>
    <row r="6583" spans="1:24" hidden="1" x14ac:dyDescent="0.3">
      <c r="A6583" s="18" t="str">
        <f t="shared" si="408"/>
        <v>OFF - AirGrSupp - Cargo Loader_2000_100</v>
      </c>
      <c r="B6583" s="1" t="s">
        <v>40</v>
      </c>
      <c r="C6583" s="1">
        <v>2020</v>
      </c>
      <c r="D6583" s="1" t="s">
        <v>129</v>
      </c>
      <c r="E6583" s="1">
        <v>2000</v>
      </c>
      <c r="F6583" s="1">
        <v>100</v>
      </c>
      <c r="G6583" s="1" t="s">
        <v>124</v>
      </c>
      <c r="H6583" s="1">
        <v>0</v>
      </c>
      <c r="I6583" s="1">
        <v>0</v>
      </c>
      <c r="J6583" s="1">
        <v>4.4043700000000002E-7</v>
      </c>
      <c r="K6583" s="1">
        <v>4.552459E-5</v>
      </c>
      <c r="L6583" s="1">
        <v>1.091123E-5</v>
      </c>
      <c r="M6583" s="1">
        <v>6.2999669999999999E-4</v>
      </c>
      <c r="N6583" s="1">
        <v>0</v>
      </c>
      <c r="O6583" s="1">
        <v>0</v>
      </c>
      <c r="P6583" s="1">
        <v>0</v>
      </c>
      <c r="Q6583" s="1">
        <v>0</v>
      </c>
      <c r="R6583" s="1">
        <v>36.5</v>
      </c>
      <c r="S6583" s="1">
        <v>7.3</v>
      </c>
      <c r="T6583" s="1">
        <v>0.01</v>
      </c>
      <c r="U6583" s="1">
        <v>511</v>
      </c>
      <c r="V6583" s="1">
        <f t="shared" si="409"/>
        <v>0</v>
      </c>
      <c r="W6583" s="1">
        <f t="shared" si="410"/>
        <v>7.070358107593</v>
      </c>
      <c r="X6583" s="1">
        <f t="shared" si="411"/>
        <v>730</v>
      </c>
    </row>
    <row r="6584" spans="1:24" hidden="1" x14ac:dyDescent="0.3">
      <c r="A6584" s="18" t="str">
        <f t="shared" si="408"/>
        <v>OFF - AirGrSupp - Cargo Loader_2001_100</v>
      </c>
      <c r="B6584" s="1" t="s">
        <v>40</v>
      </c>
      <c r="C6584" s="1">
        <v>2020</v>
      </c>
      <c r="D6584" s="1" t="s">
        <v>129</v>
      </c>
      <c r="E6584" s="1">
        <v>2001</v>
      </c>
      <c r="F6584" s="1">
        <v>100</v>
      </c>
      <c r="G6584" s="1" t="s">
        <v>124</v>
      </c>
      <c r="H6584" s="1">
        <v>0</v>
      </c>
      <c r="I6584" s="1">
        <v>0</v>
      </c>
      <c r="J6584" s="1">
        <v>4.3733039999999998E-7</v>
      </c>
      <c r="K6584" s="1">
        <v>4.7400179999999999E-5</v>
      </c>
      <c r="L6584" s="1">
        <v>1.156003E-5</v>
      </c>
      <c r="M6584" s="1">
        <v>6.7509619999999999E-4</v>
      </c>
      <c r="N6584" s="1">
        <v>0</v>
      </c>
      <c r="O6584" s="1">
        <v>0</v>
      </c>
      <c r="P6584" s="1">
        <v>0</v>
      </c>
      <c r="Q6584" s="1">
        <v>0</v>
      </c>
      <c r="R6584" s="1">
        <v>40.15</v>
      </c>
      <c r="S6584" s="1">
        <v>10.95</v>
      </c>
      <c r="T6584" s="1">
        <v>0.01</v>
      </c>
      <c r="U6584" s="1">
        <v>766.5</v>
      </c>
      <c r="V6584" s="1">
        <f t="shared" si="409"/>
        <v>0</v>
      </c>
      <c r="W6584" s="1">
        <f t="shared" si="410"/>
        <v>4.9938489571153335</v>
      </c>
      <c r="X6584" s="1">
        <f t="shared" si="411"/>
        <v>1095</v>
      </c>
    </row>
    <row r="6585" spans="1:24" hidden="1" x14ac:dyDescent="0.3">
      <c r="A6585" s="18" t="str">
        <f t="shared" si="408"/>
        <v>OFF - AirGrSupp - Cargo Loader_2002_100</v>
      </c>
      <c r="B6585" s="1" t="s">
        <v>40</v>
      </c>
      <c r="C6585" s="1">
        <v>2020</v>
      </c>
      <c r="D6585" s="1" t="s">
        <v>129</v>
      </c>
      <c r="E6585" s="1">
        <v>2002</v>
      </c>
      <c r="F6585" s="1">
        <v>100</v>
      </c>
      <c r="G6585" s="1" t="s">
        <v>124</v>
      </c>
      <c r="H6585" s="1">
        <v>0</v>
      </c>
      <c r="I6585" s="1">
        <v>0</v>
      </c>
      <c r="J6585" s="1">
        <v>4.5537259999999999E-7</v>
      </c>
      <c r="K6585" s="1">
        <v>5.1991930000000001E-5</v>
      </c>
      <c r="L6585" s="1">
        <v>1.2713279999999999E-5</v>
      </c>
      <c r="M6585" s="1">
        <v>7.6275509999999998E-4</v>
      </c>
      <c r="N6585" s="1">
        <v>0</v>
      </c>
      <c r="O6585" s="1">
        <v>0</v>
      </c>
      <c r="P6585" s="1">
        <v>0</v>
      </c>
      <c r="Q6585" s="1">
        <v>0</v>
      </c>
      <c r="R6585" s="1">
        <v>43.8</v>
      </c>
      <c r="S6585" s="1">
        <v>10.95</v>
      </c>
      <c r="T6585" s="1">
        <v>0.01</v>
      </c>
      <c r="U6585" s="1">
        <v>766.5</v>
      </c>
      <c r="V6585" s="1">
        <f t="shared" si="409"/>
        <v>0</v>
      </c>
      <c r="W6585" s="1">
        <f t="shared" si="410"/>
        <v>5.4920445768319999</v>
      </c>
      <c r="X6585" s="1">
        <f t="shared" si="411"/>
        <v>1095</v>
      </c>
    </row>
    <row r="6586" spans="1:24" hidden="1" x14ac:dyDescent="0.3">
      <c r="A6586" s="18" t="str">
        <f t="shared" si="408"/>
        <v>OFF - AirGrSupp - Cargo Loader_2003_100</v>
      </c>
      <c r="B6586" s="1" t="s">
        <v>40</v>
      </c>
      <c r="C6586" s="1">
        <v>2020</v>
      </c>
      <c r="D6586" s="1" t="s">
        <v>129</v>
      </c>
      <c r="E6586" s="1">
        <v>2003</v>
      </c>
      <c r="F6586" s="1">
        <v>100</v>
      </c>
      <c r="G6586" s="1" t="s">
        <v>124</v>
      </c>
      <c r="H6586" s="1">
        <v>0</v>
      </c>
      <c r="I6586" s="1">
        <v>0</v>
      </c>
      <c r="J6586" s="1">
        <v>4.8534080000000002E-7</v>
      </c>
      <c r="K6586" s="1">
        <v>5.898037E-5</v>
      </c>
      <c r="L6586" s="1">
        <v>1.4170839999999999E-5</v>
      </c>
      <c r="M6586" s="1">
        <v>8.9209840000000005E-4</v>
      </c>
      <c r="N6586" s="1">
        <v>0</v>
      </c>
      <c r="O6586" s="1">
        <v>0</v>
      </c>
      <c r="P6586" s="1">
        <v>0</v>
      </c>
      <c r="Q6586" s="1">
        <v>0</v>
      </c>
      <c r="R6586" s="1">
        <v>51.1</v>
      </c>
      <c r="S6586" s="1">
        <v>10.95</v>
      </c>
      <c r="T6586" s="1">
        <v>0.01</v>
      </c>
      <c r="U6586" s="1">
        <v>766.5</v>
      </c>
      <c r="V6586" s="1">
        <f t="shared" si="409"/>
        <v>0</v>
      </c>
      <c r="W6586" s="1">
        <f t="shared" si="410"/>
        <v>6.1216999052293328</v>
      </c>
      <c r="X6586" s="1">
        <f t="shared" si="411"/>
        <v>1095</v>
      </c>
    </row>
    <row r="6587" spans="1:24" hidden="1" x14ac:dyDescent="0.3">
      <c r="A6587" s="18" t="str">
        <f t="shared" si="408"/>
        <v>OFF - AirGrSupp - Cargo Loader_2004_100</v>
      </c>
      <c r="B6587" s="1" t="s">
        <v>40</v>
      </c>
      <c r="C6587" s="1">
        <v>2020</v>
      </c>
      <c r="D6587" s="1" t="s">
        <v>129</v>
      </c>
      <c r="E6587" s="1">
        <v>2004</v>
      </c>
      <c r="F6587" s="1">
        <v>100</v>
      </c>
      <c r="G6587" s="1" t="s">
        <v>124</v>
      </c>
      <c r="H6587" s="1">
        <v>0</v>
      </c>
      <c r="I6587" s="1">
        <v>0</v>
      </c>
      <c r="J6587" s="1">
        <v>3.5041080000000002E-7</v>
      </c>
      <c r="K6587" s="1">
        <v>8.5098279999999997E-5</v>
      </c>
      <c r="L6587" s="1">
        <v>1.519687E-5</v>
      </c>
      <c r="M6587" s="1">
        <v>1.328311E-3</v>
      </c>
      <c r="N6587" s="1">
        <v>0</v>
      </c>
      <c r="O6587" s="1">
        <v>0</v>
      </c>
      <c r="P6587" s="1">
        <v>0</v>
      </c>
      <c r="Q6587" s="1">
        <v>0</v>
      </c>
      <c r="R6587" s="1">
        <v>76.649999999999906</v>
      </c>
      <c r="S6587" s="1">
        <v>18.25</v>
      </c>
      <c r="T6587" s="1">
        <v>0.02</v>
      </c>
      <c r="U6587" s="1">
        <v>1277.5</v>
      </c>
      <c r="V6587" s="1">
        <f t="shared" si="409"/>
        <v>0</v>
      </c>
      <c r="W6587" s="1">
        <f t="shared" si="410"/>
        <v>3.9389624456468</v>
      </c>
      <c r="X6587" s="1">
        <f t="shared" si="411"/>
        <v>912.5</v>
      </c>
    </row>
    <row r="6588" spans="1:24" hidden="1" x14ac:dyDescent="0.3">
      <c r="A6588" s="18" t="str">
        <f t="shared" si="408"/>
        <v>OFF - AirGrSupp - Cargo Loader_2005_100</v>
      </c>
      <c r="B6588" s="1" t="s">
        <v>40</v>
      </c>
      <c r="C6588" s="1">
        <v>2020</v>
      </c>
      <c r="D6588" s="1" t="s">
        <v>129</v>
      </c>
      <c r="E6588" s="1">
        <v>2005</v>
      </c>
      <c r="F6588" s="1">
        <v>100</v>
      </c>
      <c r="G6588" s="1" t="s">
        <v>12</v>
      </c>
      <c r="H6588" s="1">
        <v>4.9394977822487199E-7</v>
      </c>
      <c r="I6588" s="1">
        <v>4.5433500601123702E-7</v>
      </c>
      <c r="J6588" s="1">
        <v>5.4356160000000001E-7</v>
      </c>
      <c r="K6588" s="1">
        <v>3.3946850000000002E-5</v>
      </c>
      <c r="L6588" s="1">
        <v>1.85747E-6</v>
      </c>
      <c r="M6588" s="1">
        <v>3.1969369999999998E-4</v>
      </c>
      <c r="N6588" s="1">
        <v>2.2289814E-8</v>
      </c>
      <c r="O6588" s="1">
        <v>1.68411928E-8</v>
      </c>
      <c r="P6588" s="1">
        <v>3.0886869999999999E-9</v>
      </c>
      <c r="Q6588" s="1">
        <v>5.1147244826891501E-9</v>
      </c>
      <c r="R6588" s="1">
        <v>14.6</v>
      </c>
      <c r="S6588" s="1">
        <v>3.65</v>
      </c>
      <c r="T6588" s="1">
        <v>0.01</v>
      </c>
      <c r="U6588" s="1">
        <v>255.5</v>
      </c>
      <c r="V6588" s="1">
        <f t="shared" si="409"/>
        <v>0.58880826328743208</v>
      </c>
      <c r="W6588" s="1">
        <f t="shared" si="410"/>
        <v>2.4072406271539997</v>
      </c>
      <c r="X6588" s="1">
        <f t="shared" si="411"/>
        <v>365</v>
      </c>
    </row>
    <row r="6589" spans="1:24" hidden="1" x14ac:dyDescent="0.3">
      <c r="A6589" s="18" t="str">
        <f t="shared" si="408"/>
        <v>OFF - AirGrSupp - Cargo Loader_2005_100</v>
      </c>
      <c r="B6589" s="1" t="s">
        <v>40</v>
      </c>
      <c r="C6589" s="1">
        <v>2020</v>
      </c>
      <c r="D6589" s="1" t="s">
        <v>129</v>
      </c>
      <c r="E6589" s="1">
        <v>2005</v>
      </c>
      <c r="F6589" s="1">
        <v>100</v>
      </c>
      <c r="G6589" s="1" t="s">
        <v>124</v>
      </c>
      <c r="H6589" s="1">
        <v>0</v>
      </c>
      <c r="I6589" s="1">
        <v>0</v>
      </c>
      <c r="J6589" s="1">
        <v>5.7149959999999998E-7</v>
      </c>
      <c r="K6589" s="1">
        <v>1.420258E-4</v>
      </c>
      <c r="L6589" s="1">
        <v>2.4975290000000001E-5</v>
      </c>
      <c r="M6589" s="1">
        <v>2.2901509999999998E-3</v>
      </c>
      <c r="N6589" s="1">
        <v>0</v>
      </c>
      <c r="O6589" s="1">
        <v>0</v>
      </c>
      <c r="P6589" s="1">
        <v>0</v>
      </c>
      <c r="Q6589" s="1">
        <v>0</v>
      </c>
      <c r="R6589" s="1">
        <v>131.4</v>
      </c>
      <c r="S6589" s="1">
        <v>32.85</v>
      </c>
      <c r="T6589" s="1">
        <v>0.03</v>
      </c>
      <c r="U6589" s="1">
        <v>2299.5</v>
      </c>
      <c r="V6589" s="1">
        <f t="shared" si="409"/>
        <v>0</v>
      </c>
      <c r="W6589" s="1">
        <f t="shared" si="410"/>
        <v>3.596381264297555</v>
      </c>
      <c r="X6589" s="1">
        <f t="shared" si="411"/>
        <v>1095</v>
      </c>
    </row>
    <row r="6590" spans="1:24" hidden="1" x14ac:dyDescent="0.3">
      <c r="A6590" s="18" t="str">
        <f t="shared" si="408"/>
        <v>OFF - AirGrSupp - Cargo Loader_2006_100</v>
      </c>
      <c r="B6590" s="1" t="s">
        <v>40</v>
      </c>
      <c r="C6590" s="1">
        <v>2020</v>
      </c>
      <c r="D6590" s="1" t="s">
        <v>129</v>
      </c>
      <c r="E6590" s="1">
        <v>2006</v>
      </c>
      <c r="F6590" s="1">
        <v>100</v>
      </c>
      <c r="G6590" s="1" t="s">
        <v>12</v>
      </c>
      <c r="H6590" s="1">
        <v>1.62299591344908E-6</v>
      </c>
      <c r="I6590" s="1">
        <v>1.49283164119047E-6</v>
      </c>
      <c r="J6590" s="1">
        <v>1.7860079999999999E-6</v>
      </c>
      <c r="K6590" s="1">
        <v>1.108186E-4</v>
      </c>
      <c r="L6590" s="1">
        <v>6.1875819999999998E-6</v>
      </c>
      <c r="M6590" s="1">
        <v>1.1044620000000001E-3</v>
      </c>
      <c r="N6590" s="1">
        <v>7.7005718999999995E-8</v>
      </c>
      <c r="O6590" s="1">
        <v>5.8182098800000003E-8</v>
      </c>
      <c r="P6590" s="1">
        <v>1.0670639999999999E-8</v>
      </c>
      <c r="Q6590" s="1">
        <v>1.6622854568739699E-8</v>
      </c>
      <c r="R6590" s="1">
        <v>47.45</v>
      </c>
      <c r="S6590" s="1">
        <v>14.6</v>
      </c>
      <c r="T6590" s="1">
        <v>0.02</v>
      </c>
      <c r="U6590" s="1">
        <v>1022</v>
      </c>
      <c r="V6590" s="1">
        <f t="shared" si="409"/>
        <v>0.48366931581326783</v>
      </c>
      <c r="W6590" s="1">
        <f t="shared" si="410"/>
        <v>2.0047428456780998</v>
      </c>
      <c r="X6590" s="1">
        <f t="shared" si="411"/>
        <v>730</v>
      </c>
    </row>
    <row r="6591" spans="1:24" hidden="1" x14ac:dyDescent="0.3">
      <c r="A6591" s="18" t="str">
        <f t="shared" si="408"/>
        <v>OFF - AirGrSupp - Cargo Loader_2006_100</v>
      </c>
      <c r="B6591" s="1" t="s">
        <v>40</v>
      </c>
      <c r="C6591" s="1">
        <v>2020</v>
      </c>
      <c r="D6591" s="1" t="s">
        <v>129</v>
      </c>
      <c r="E6591" s="1">
        <v>2006</v>
      </c>
      <c r="F6591" s="1">
        <v>100</v>
      </c>
      <c r="G6591" s="1" t="s">
        <v>124</v>
      </c>
      <c r="H6591" s="1">
        <v>0</v>
      </c>
      <c r="I6591" s="1">
        <v>0</v>
      </c>
      <c r="J6591" s="1">
        <v>6.2060309999999995E-7</v>
      </c>
      <c r="K6591" s="1">
        <v>1.581679E-4</v>
      </c>
      <c r="L6591" s="1">
        <v>2.7352620000000001E-5</v>
      </c>
      <c r="M6591" s="1">
        <v>2.6375930000000001E-3</v>
      </c>
      <c r="N6591" s="1">
        <v>0</v>
      </c>
      <c r="O6591" s="1">
        <v>0</v>
      </c>
      <c r="P6591" s="1">
        <v>0</v>
      </c>
      <c r="Q6591" s="1">
        <v>0</v>
      </c>
      <c r="R6591" s="1">
        <v>149.64999999999901</v>
      </c>
      <c r="S6591" s="1">
        <v>36.5</v>
      </c>
      <c r="T6591" s="1">
        <v>0.04</v>
      </c>
      <c r="U6591" s="1">
        <v>2555</v>
      </c>
      <c r="V6591" s="1">
        <f t="shared" si="409"/>
        <v>0</v>
      </c>
      <c r="W6591" s="1">
        <f t="shared" si="410"/>
        <v>3.5448399232884005</v>
      </c>
      <c r="X6591" s="1">
        <f t="shared" si="411"/>
        <v>912.5</v>
      </c>
    </row>
    <row r="6592" spans="1:24" hidden="1" x14ac:dyDescent="0.3">
      <c r="A6592" s="18" t="str">
        <f t="shared" si="408"/>
        <v>OFF - AirGrSupp - Cargo Loader_2007_100</v>
      </c>
      <c r="B6592" s="1" t="s">
        <v>40</v>
      </c>
      <c r="C6592" s="1">
        <v>2020</v>
      </c>
      <c r="D6592" s="1" t="s">
        <v>129</v>
      </c>
      <c r="E6592" s="1">
        <v>2007</v>
      </c>
      <c r="F6592" s="1">
        <v>100</v>
      </c>
      <c r="G6592" s="1" t="s">
        <v>12</v>
      </c>
      <c r="H6592" s="1">
        <v>1.9874486454951098E-6</v>
      </c>
      <c r="I6592" s="1">
        <v>1.8280552641264E-6</v>
      </c>
      <c r="J6592" s="1">
        <v>2.1870660000000001E-6</v>
      </c>
      <c r="K6592" s="1">
        <v>1.972741E-4</v>
      </c>
      <c r="L6592" s="1">
        <v>9.4434970000000004E-6</v>
      </c>
      <c r="M6592" s="1">
        <v>2.087804E-3</v>
      </c>
      <c r="N6592" s="1">
        <v>1.4556672000000001E-7</v>
      </c>
      <c r="O6592" s="1">
        <v>1.09983744E-7</v>
      </c>
      <c r="P6592" s="1">
        <v>2.0171100000000001E-8</v>
      </c>
      <c r="Q6592" s="1">
        <v>3.1967028016807198E-8</v>
      </c>
      <c r="R6592" s="1">
        <v>91.25</v>
      </c>
      <c r="S6592" s="1">
        <v>25.55</v>
      </c>
      <c r="T6592" s="1">
        <v>0.04</v>
      </c>
      <c r="U6592" s="1">
        <v>1788.5</v>
      </c>
      <c r="V6592" s="1">
        <f t="shared" si="409"/>
        <v>0.33844568152900806</v>
      </c>
      <c r="W6592" s="1">
        <f t="shared" si="410"/>
        <v>1.7483666062521999</v>
      </c>
      <c r="X6592" s="1">
        <f t="shared" si="411"/>
        <v>638.75</v>
      </c>
    </row>
    <row r="6593" spans="1:24" hidden="1" x14ac:dyDescent="0.3">
      <c r="A6593" s="18" t="str">
        <f t="shared" si="408"/>
        <v>OFF - AirGrSupp - Cargo Loader_2007_100</v>
      </c>
      <c r="B6593" s="1" t="s">
        <v>40</v>
      </c>
      <c r="C6593" s="1">
        <v>2020</v>
      </c>
      <c r="D6593" s="1" t="s">
        <v>129</v>
      </c>
      <c r="E6593" s="1">
        <v>2007</v>
      </c>
      <c r="F6593" s="1">
        <v>100</v>
      </c>
      <c r="G6593" s="1" t="s">
        <v>124</v>
      </c>
      <c r="H6593" s="1">
        <v>0</v>
      </c>
      <c r="I6593" s="1">
        <v>0</v>
      </c>
      <c r="J6593" s="1">
        <v>4.739829E-7</v>
      </c>
      <c r="K6593" s="1">
        <v>1.7692909999999999E-4</v>
      </c>
      <c r="L6593" s="1">
        <v>1.9188E-5</v>
      </c>
      <c r="M6593" s="1">
        <v>3.054841E-3</v>
      </c>
      <c r="N6593" s="1">
        <v>0</v>
      </c>
      <c r="O6593" s="1">
        <v>0</v>
      </c>
      <c r="P6593" s="1">
        <v>0</v>
      </c>
      <c r="Q6593" s="1">
        <v>0</v>
      </c>
      <c r="R6593" s="1">
        <v>175.2</v>
      </c>
      <c r="S6593" s="1">
        <v>43.8</v>
      </c>
      <c r="T6593" s="1">
        <v>0.04</v>
      </c>
      <c r="U6593" s="1">
        <v>3066</v>
      </c>
      <c r="V6593" s="1">
        <f t="shared" si="409"/>
        <v>0</v>
      </c>
      <c r="W6593" s="1">
        <f t="shared" si="410"/>
        <v>2.0722691418000001</v>
      </c>
      <c r="X6593" s="1">
        <f t="shared" si="411"/>
        <v>1095</v>
      </c>
    </row>
    <row r="6594" spans="1:24" hidden="1" x14ac:dyDescent="0.3">
      <c r="A6594" s="18" t="str">
        <f t="shared" si="408"/>
        <v>OFF - AirGrSupp - Cargo Loader_2008_100</v>
      </c>
      <c r="B6594" s="1" t="s">
        <v>40</v>
      </c>
      <c r="C6594" s="1">
        <v>2020</v>
      </c>
      <c r="D6594" s="1" t="s">
        <v>129</v>
      </c>
      <c r="E6594" s="1">
        <v>2008</v>
      </c>
      <c r="F6594" s="1">
        <v>100</v>
      </c>
      <c r="G6594" s="1" t="s">
        <v>12</v>
      </c>
      <c r="H6594" s="1">
        <v>3.0017629327931799E-6</v>
      </c>
      <c r="I6594" s="1">
        <v>2.7610215455831699E-6</v>
      </c>
      <c r="J6594" s="1">
        <v>3.3032570000000001E-6</v>
      </c>
      <c r="K6594" s="1">
        <v>2.9306249999999997E-4</v>
      </c>
      <c r="L6594" s="1">
        <v>1.4473229999999999E-5</v>
      </c>
      <c r="M6594" s="1">
        <v>3.306196E-3</v>
      </c>
      <c r="N6594" s="1">
        <v>2.3051592E-7</v>
      </c>
      <c r="O6594" s="1">
        <v>1.74167584E-7</v>
      </c>
      <c r="P6594" s="1">
        <v>3.1942459999999997E-8</v>
      </c>
      <c r="Q6594" s="1">
        <v>4.9868563706219303E-8</v>
      </c>
      <c r="R6594" s="1">
        <v>142.35</v>
      </c>
      <c r="S6594" s="1">
        <v>40.15</v>
      </c>
      <c r="T6594" s="1">
        <v>0.06</v>
      </c>
      <c r="U6594" s="1">
        <v>2810.5</v>
      </c>
      <c r="V6594" s="1">
        <f t="shared" si="409"/>
        <v>0.3252930666187358</v>
      </c>
      <c r="W6594" s="1">
        <f t="shared" si="410"/>
        <v>1.705180960326</v>
      </c>
      <c r="X6594" s="1">
        <f t="shared" si="411"/>
        <v>669.16666666666663</v>
      </c>
    </row>
    <row r="6595" spans="1:24" hidden="1" x14ac:dyDescent="0.3">
      <c r="A6595" s="18" t="str">
        <f t="shared" si="408"/>
        <v>OFF - AirGrSupp - Cargo Loader_2008_100</v>
      </c>
      <c r="B6595" s="1" t="s">
        <v>40</v>
      </c>
      <c r="C6595" s="1">
        <v>2020</v>
      </c>
      <c r="D6595" s="1" t="s">
        <v>129</v>
      </c>
      <c r="E6595" s="1">
        <v>2008</v>
      </c>
      <c r="F6595" s="1">
        <v>100</v>
      </c>
      <c r="G6595" s="1" t="s">
        <v>124</v>
      </c>
      <c r="H6595" s="1">
        <v>0</v>
      </c>
      <c r="I6595" s="1">
        <v>0</v>
      </c>
      <c r="J6595" s="1">
        <v>4.7717500000000001E-7</v>
      </c>
      <c r="K6595" s="1">
        <v>1.830872E-4</v>
      </c>
      <c r="L6595" s="1">
        <v>1.9662030000000001E-5</v>
      </c>
      <c r="M6595" s="1">
        <v>3.2771129999999999E-3</v>
      </c>
      <c r="N6595" s="1">
        <v>0</v>
      </c>
      <c r="O6595" s="1">
        <v>0</v>
      </c>
      <c r="P6595" s="1">
        <v>0</v>
      </c>
      <c r="Q6595" s="1">
        <v>0</v>
      </c>
      <c r="R6595" s="1">
        <v>186.15</v>
      </c>
      <c r="S6595" s="1">
        <v>47.45</v>
      </c>
      <c r="T6595" s="1">
        <v>0.04</v>
      </c>
      <c r="U6595" s="1">
        <v>3321.5</v>
      </c>
      <c r="V6595" s="1">
        <f t="shared" si="409"/>
        <v>0</v>
      </c>
      <c r="W6595" s="1">
        <f t="shared" si="410"/>
        <v>1.9601201729035387</v>
      </c>
      <c r="X6595" s="1">
        <f t="shared" si="411"/>
        <v>1186.25</v>
      </c>
    </row>
    <row r="6596" spans="1:24" hidden="1" x14ac:dyDescent="0.3">
      <c r="A6596" s="18" t="str">
        <f t="shared" si="408"/>
        <v>OFF - AirGrSupp - Cargo Loader_2009_100</v>
      </c>
      <c r="B6596" s="1" t="s">
        <v>40</v>
      </c>
      <c r="C6596" s="1">
        <v>2020</v>
      </c>
      <c r="D6596" s="1" t="s">
        <v>129</v>
      </c>
      <c r="E6596" s="1">
        <v>2009</v>
      </c>
      <c r="F6596" s="1">
        <v>100</v>
      </c>
      <c r="G6596" s="1" t="s">
        <v>12</v>
      </c>
      <c r="H6596" s="1">
        <v>4.0020800789503101E-6</v>
      </c>
      <c r="I6596" s="1">
        <v>3.6811132566184899E-6</v>
      </c>
      <c r="J6596" s="1">
        <v>4.4040450000000003E-6</v>
      </c>
      <c r="K6596" s="1">
        <v>3.8353630000000002E-4</v>
      </c>
      <c r="L6596" s="1">
        <v>1.960506E-5</v>
      </c>
      <c r="M6596" s="1">
        <v>4.632527E-3</v>
      </c>
      <c r="N6596" s="1">
        <v>3.2299092000000001E-7</v>
      </c>
      <c r="O6596" s="1">
        <v>2.4403758399999998E-7</v>
      </c>
      <c r="P6596" s="1">
        <v>4.4756670000000002E-8</v>
      </c>
      <c r="Q6596" s="1">
        <v>6.9048780516303594E-8</v>
      </c>
      <c r="R6596" s="1">
        <v>197.1</v>
      </c>
      <c r="S6596" s="1">
        <v>58.4</v>
      </c>
      <c r="T6596" s="1">
        <v>0.08</v>
      </c>
      <c r="U6596" s="1">
        <v>4088</v>
      </c>
      <c r="V6596" s="1">
        <f t="shared" si="409"/>
        <v>0.29816515826928552</v>
      </c>
      <c r="W6596" s="1">
        <f t="shared" si="410"/>
        <v>1.58798314810575</v>
      </c>
      <c r="X6596" s="1">
        <f t="shared" si="411"/>
        <v>730</v>
      </c>
    </row>
    <row r="6597" spans="1:24" hidden="1" x14ac:dyDescent="0.3">
      <c r="A6597" s="18" t="str">
        <f t="shared" si="408"/>
        <v>OFF - AirGrSupp - Cargo Loader_2009_100</v>
      </c>
      <c r="B6597" s="1" t="s">
        <v>40</v>
      </c>
      <c r="C6597" s="1">
        <v>2020</v>
      </c>
      <c r="D6597" s="1" t="s">
        <v>129</v>
      </c>
      <c r="E6597" s="1">
        <v>2009</v>
      </c>
      <c r="F6597" s="1">
        <v>100</v>
      </c>
      <c r="G6597" s="1" t="s">
        <v>124</v>
      </c>
      <c r="H6597" s="1">
        <v>0</v>
      </c>
      <c r="I6597" s="1">
        <v>0</v>
      </c>
      <c r="J6597" s="1">
        <v>4.6288290000000001E-7</v>
      </c>
      <c r="K6597" s="1">
        <v>1.830976E-4</v>
      </c>
      <c r="L6597" s="1">
        <v>1.9454550000000002E-5</v>
      </c>
      <c r="M6597" s="1">
        <v>3.40208E-3</v>
      </c>
      <c r="N6597" s="1">
        <v>0</v>
      </c>
      <c r="O6597" s="1">
        <v>0</v>
      </c>
      <c r="P6597" s="1">
        <v>0</v>
      </c>
      <c r="Q6597" s="1">
        <v>0</v>
      </c>
      <c r="R6597" s="1">
        <v>193.45</v>
      </c>
      <c r="S6597" s="1">
        <v>47.45</v>
      </c>
      <c r="T6597" s="1">
        <v>0.05</v>
      </c>
      <c r="U6597" s="1">
        <v>3321.5</v>
      </c>
      <c r="V6597" s="1">
        <f t="shared" si="409"/>
        <v>0</v>
      </c>
      <c r="W6597" s="1">
        <f t="shared" si="410"/>
        <v>1.9394363608315384</v>
      </c>
      <c r="X6597" s="1">
        <f t="shared" si="411"/>
        <v>949</v>
      </c>
    </row>
    <row r="6598" spans="1:24" hidden="1" x14ac:dyDescent="0.3">
      <c r="A6598" s="18" t="str">
        <f t="shared" si="408"/>
        <v>OFF - AirGrSupp - Cargo Loader_2010_100</v>
      </c>
      <c r="B6598" s="1" t="s">
        <v>40</v>
      </c>
      <c r="C6598" s="1">
        <v>2020</v>
      </c>
      <c r="D6598" s="1" t="s">
        <v>129</v>
      </c>
      <c r="E6598" s="1">
        <v>2010</v>
      </c>
      <c r="F6598" s="1">
        <v>100</v>
      </c>
      <c r="G6598" s="1" t="s">
        <v>12</v>
      </c>
      <c r="H6598" s="1">
        <v>5.1013059333593198E-6</v>
      </c>
      <c r="I6598" s="1">
        <v>4.6921811975038999E-6</v>
      </c>
      <c r="J6598" s="1">
        <v>5.6136760000000003E-6</v>
      </c>
      <c r="K6598" s="1">
        <v>4.787347E-4</v>
      </c>
      <c r="L6598" s="1">
        <v>2.5425630000000001E-5</v>
      </c>
      <c r="M6598" s="1">
        <v>6.2218890000000004E-3</v>
      </c>
      <c r="N6598" s="1">
        <v>4.3380504E-7</v>
      </c>
      <c r="O6598" s="1">
        <v>3.2776380800000001E-7</v>
      </c>
      <c r="P6598" s="1">
        <v>6.0112129999999998E-8</v>
      </c>
      <c r="Q6598" s="1">
        <v>9.2065040688404796E-8</v>
      </c>
      <c r="R6598" s="1">
        <v>262.8</v>
      </c>
      <c r="S6598" s="1">
        <v>76.649999999999906</v>
      </c>
      <c r="T6598" s="1">
        <v>0.11</v>
      </c>
      <c r="U6598" s="1">
        <v>5365.5</v>
      </c>
      <c r="V6598" s="1">
        <f t="shared" si="409"/>
        <v>0.28956974011499753</v>
      </c>
      <c r="W6598" s="1">
        <f t="shared" si="410"/>
        <v>1.5690982000602858</v>
      </c>
      <c r="X6598" s="1">
        <f t="shared" si="411"/>
        <v>696.81818181818096</v>
      </c>
    </row>
    <row r="6599" spans="1:24" hidden="1" x14ac:dyDescent="0.3">
      <c r="A6599" s="18" t="str">
        <f t="shared" si="408"/>
        <v>OFF - AirGrSupp - Cargo Loader_2010_100</v>
      </c>
      <c r="B6599" s="1" t="s">
        <v>40</v>
      </c>
      <c r="C6599" s="1">
        <v>2020</v>
      </c>
      <c r="D6599" s="1" t="s">
        <v>129</v>
      </c>
      <c r="E6599" s="1">
        <v>2010</v>
      </c>
      <c r="F6599" s="1">
        <v>100</v>
      </c>
      <c r="G6599" s="1" t="s">
        <v>124</v>
      </c>
      <c r="H6599" s="1">
        <v>0</v>
      </c>
      <c r="I6599" s="1">
        <v>0</v>
      </c>
      <c r="J6599" s="1">
        <v>4.5352730000000001E-7</v>
      </c>
      <c r="K6599" s="1">
        <v>1.855928E-4</v>
      </c>
      <c r="L6599" s="1">
        <v>1.949148E-5</v>
      </c>
      <c r="M6599" s="1">
        <v>3.5849369999999998E-3</v>
      </c>
      <c r="N6599" s="1">
        <v>0</v>
      </c>
      <c r="O6599" s="1">
        <v>0</v>
      </c>
      <c r="P6599" s="1">
        <v>0</v>
      </c>
      <c r="Q6599" s="1">
        <v>0</v>
      </c>
      <c r="R6599" s="1">
        <v>200.75</v>
      </c>
      <c r="S6599" s="1">
        <v>51.1</v>
      </c>
      <c r="T6599" s="1">
        <v>0.05</v>
      </c>
      <c r="U6599" s="1">
        <v>3577</v>
      </c>
      <c r="V6599" s="1">
        <f t="shared" si="409"/>
        <v>0</v>
      </c>
      <c r="W6599" s="1">
        <f t="shared" si="410"/>
        <v>1.8043237975525714</v>
      </c>
      <c r="X6599" s="1">
        <f t="shared" si="411"/>
        <v>1022</v>
      </c>
    </row>
    <row r="6600" spans="1:24" hidden="1" x14ac:dyDescent="0.3">
      <c r="A6600" s="18" t="str">
        <f t="shared" si="408"/>
        <v>OFF - AirGrSupp - Cargo Loader_2011_100</v>
      </c>
      <c r="B6600" s="1" t="s">
        <v>40</v>
      </c>
      <c r="C6600" s="1">
        <v>2020</v>
      </c>
      <c r="D6600" s="1" t="s">
        <v>129</v>
      </c>
      <c r="E6600" s="1">
        <v>2011</v>
      </c>
      <c r="F6600" s="1">
        <v>100</v>
      </c>
      <c r="G6600" s="1" t="s">
        <v>12</v>
      </c>
      <c r="H6600" s="1">
        <v>6.4230084538988504E-6</v>
      </c>
      <c r="I6600" s="1">
        <v>5.9078831758961603E-6</v>
      </c>
      <c r="J6600" s="1">
        <v>7.0681290000000003E-6</v>
      </c>
      <c r="K6600" s="1">
        <v>5.8854790000000001E-4</v>
      </c>
      <c r="L6600" s="1">
        <v>3.2624099999999998E-5</v>
      </c>
      <c r="M6600" s="1">
        <v>8.2783019999999995E-3</v>
      </c>
      <c r="N6600" s="1">
        <v>5.7718313999999999E-7</v>
      </c>
      <c r="O6600" s="1">
        <v>4.3609392799999999E-7</v>
      </c>
      <c r="P6600" s="1">
        <v>7.9979949999999996E-8</v>
      </c>
      <c r="Q6600" s="1">
        <v>1.2275338758453899E-7</v>
      </c>
      <c r="R6600" s="1">
        <v>350.4</v>
      </c>
      <c r="S6600" s="1">
        <v>102.2</v>
      </c>
      <c r="T6600" s="1">
        <v>0.14000000000000001</v>
      </c>
      <c r="U6600" s="1">
        <v>7154</v>
      </c>
      <c r="V6600" s="1">
        <f t="shared" si="409"/>
        <v>0.27344599300386391</v>
      </c>
      <c r="W6600" s="1">
        <f t="shared" si="410"/>
        <v>1.5100043712364284</v>
      </c>
      <c r="X6600" s="1">
        <f t="shared" si="411"/>
        <v>730</v>
      </c>
    </row>
    <row r="6601" spans="1:24" hidden="1" x14ac:dyDescent="0.3">
      <c r="A6601" s="18" t="str">
        <f t="shared" si="408"/>
        <v>OFF - AirGrSupp - Cargo Loader_2011_100</v>
      </c>
      <c r="B6601" s="1" t="s">
        <v>40</v>
      </c>
      <c r="C6601" s="1">
        <v>2020</v>
      </c>
      <c r="D6601" s="1" t="s">
        <v>129</v>
      </c>
      <c r="E6601" s="1">
        <v>2011</v>
      </c>
      <c r="F6601" s="1">
        <v>100</v>
      </c>
      <c r="G6601" s="1" t="s">
        <v>124</v>
      </c>
      <c r="H6601" s="1">
        <v>0</v>
      </c>
      <c r="I6601" s="1">
        <v>0</v>
      </c>
      <c r="J6601" s="1">
        <v>4.833479E-7</v>
      </c>
      <c r="K6601" s="1">
        <v>2.054774E-4</v>
      </c>
      <c r="L6601" s="1">
        <v>2.1306379999999998E-5</v>
      </c>
      <c r="M6601" s="1">
        <v>4.1326069999999999E-3</v>
      </c>
      <c r="N6601" s="1">
        <v>0</v>
      </c>
      <c r="O6601" s="1">
        <v>0</v>
      </c>
      <c r="P6601" s="1">
        <v>0</v>
      </c>
      <c r="Q6601" s="1">
        <v>0</v>
      </c>
      <c r="R6601" s="1">
        <v>229.95</v>
      </c>
      <c r="S6601" s="1">
        <v>58.4</v>
      </c>
      <c r="T6601" s="1">
        <v>0.06</v>
      </c>
      <c r="U6601" s="1">
        <v>4088</v>
      </c>
      <c r="V6601" s="1">
        <f t="shared" si="409"/>
        <v>0</v>
      </c>
      <c r="W6601" s="1">
        <f t="shared" si="410"/>
        <v>1.72578775005725</v>
      </c>
      <c r="X6601" s="1">
        <f t="shared" si="411"/>
        <v>973.33333333333337</v>
      </c>
    </row>
    <row r="6602" spans="1:24" hidden="1" x14ac:dyDescent="0.3">
      <c r="A6602" s="18" t="str">
        <f t="shared" ref="A6602:A6665" si="412">D6602&amp;"_"&amp;E6602&amp;"_"&amp;F6602</f>
        <v>OFF - AirGrSupp - Cargo Loader_2012_100</v>
      </c>
      <c r="B6602" s="1" t="s">
        <v>40</v>
      </c>
      <c r="C6602" s="1">
        <v>2020</v>
      </c>
      <c r="D6602" s="1" t="s">
        <v>129</v>
      </c>
      <c r="E6602" s="1">
        <v>2012</v>
      </c>
      <c r="F6602" s="1">
        <v>100</v>
      </c>
      <c r="G6602" s="1" t="s">
        <v>12</v>
      </c>
      <c r="H6602" s="1">
        <v>7.2918571588247901E-6</v>
      </c>
      <c r="I6602" s="1">
        <v>6.70705021468704E-6</v>
      </c>
      <c r="J6602" s="1">
        <v>8.0242440000000006E-6</v>
      </c>
      <c r="K6602" s="1">
        <v>6.5007309999999996E-4</v>
      </c>
      <c r="L6602" s="1">
        <v>3.7814200000000001E-5</v>
      </c>
      <c r="M6602" s="1">
        <v>9.9632850000000005E-3</v>
      </c>
      <c r="N6602" s="1">
        <v>6.9466419000000001E-7</v>
      </c>
      <c r="O6602" s="1">
        <v>5.2485738799999995E-7</v>
      </c>
      <c r="P6602" s="1">
        <v>9.6259239999999999E-8</v>
      </c>
      <c r="Q6602" s="1">
        <v>1.4576964775664101E-7</v>
      </c>
      <c r="R6602" s="1">
        <v>416.099999999999</v>
      </c>
      <c r="S6602" s="1">
        <v>120.45</v>
      </c>
      <c r="T6602" s="1">
        <v>0.17</v>
      </c>
      <c r="U6602" s="1">
        <v>8431.5</v>
      </c>
      <c r="V6602" s="1">
        <f t="shared" si="409"/>
        <v>0.26339972316787047</v>
      </c>
      <c r="W6602" s="1">
        <f t="shared" si="410"/>
        <v>1.4850417833466667</v>
      </c>
      <c r="X6602" s="1">
        <f t="shared" si="411"/>
        <v>708.52941176470586</v>
      </c>
    </row>
    <row r="6603" spans="1:24" hidden="1" x14ac:dyDescent="0.3">
      <c r="A6603" s="18" t="str">
        <f t="shared" si="412"/>
        <v>OFF - AirGrSupp - Cargo Loader_2012_100</v>
      </c>
      <c r="B6603" s="1" t="s">
        <v>40</v>
      </c>
      <c r="C6603" s="1">
        <v>2020</v>
      </c>
      <c r="D6603" s="1" t="s">
        <v>129</v>
      </c>
      <c r="E6603" s="1">
        <v>2012</v>
      </c>
      <c r="F6603" s="1">
        <v>100</v>
      </c>
      <c r="G6603" s="1" t="s">
        <v>124</v>
      </c>
      <c r="H6603" s="1">
        <v>0</v>
      </c>
      <c r="I6603" s="1">
        <v>0</v>
      </c>
      <c r="J6603" s="1">
        <v>3.3973440000000001E-7</v>
      </c>
      <c r="K6603" s="1">
        <v>1.5078460000000001E-4</v>
      </c>
      <c r="L6603" s="1">
        <v>1.5417259999999999E-5</v>
      </c>
      <c r="M6603" s="1">
        <v>3.1629689999999999E-3</v>
      </c>
      <c r="N6603" s="1">
        <v>0</v>
      </c>
      <c r="O6603" s="1">
        <v>0</v>
      </c>
      <c r="P6603" s="1">
        <v>0</v>
      </c>
      <c r="Q6603" s="1">
        <v>0</v>
      </c>
      <c r="R6603" s="1">
        <v>175.2</v>
      </c>
      <c r="S6603" s="1">
        <v>43.8</v>
      </c>
      <c r="T6603" s="1">
        <v>0.04</v>
      </c>
      <c r="U6603" s="1">
        <v>3066</v>
      </c>
      <c r="V6603" s="1">
        <f t="shared" ref="V6603:V6666" si="413">IFERROR(CONVERT(I6603,"ton","g")*365/U6603,0)</f>
        <v>0</v>
      </c>
      <c r="W6603" s="1">
        <f t="shared" ref="W6603:W6666" si="414">IFERROR(CONVERT(L6603,"ton","g")*365/U6603,0)</f>
        <v>1.6650360719776665</v>
      </c>
      <c r="X6603" s="1">
        <f t="shared" ref="X6603:X6666" si="415">S6603/T6603</f>
        <v>1095</v>
      </c>
    </row>
    <row r="6604" spans="1:24" hidden="1" x14ac:dyDescent="0.3">
      <c r="A6604" s="18" t="str">
        <f t="shared" si="412"/>
        <v>OFF - AirGrSupp - Cargo Loader_2013_100</v>
      </c>
      <c r="B6604" s="1" t="s">
        <v>40</v>
      </c>
      <c r="C6604" s="1">
        <v>2020</v>
      </c>
      <c r="D6604" s="1" t="s">
        <v>129</v>
      </c>
      <c r="E6604" s="1">
        <v>2013</v>
      </c>
      <c r="F6604" s="1">
        <v>100</v>
      </c>
      <c r="G6604" s="1" t="s">
        <v>12</v>
      </c>
      <c r="H6604" s="1">
        <v>1.6469745256211301E-5</v>
      </c>
      <c r="I6604" s="1">
        <v>1.51488716866632E-5</v>
      </c>
      <c r="J6604" s="1">
        <v>1.8123950000000001E-5</v>
      </c>
      <c r="K6604" s="1">
        <v>1.4222029999999999E-3</v>
      </c>
      <c r="L6604" s="1">
        <v>8.7388480000000004E-5</v>
      </c>
      <c r="M6604" s="1">
        <v>2.394342E-2</v>
      </c>
      <c r="N6604" s="1">
        <v>1.6693928999999999E-6</v>
      </c>
      <c r="O6604" s="1">
        <v>1.2613190800000001E-6</v>
      </c>
      <c r="P6604" s="1">
        <v>2.313269E-7</v>
      </c>
      <c r="Q6604" s="1">
        <v>3.4780126482286203E-7</v>
      </c>
      <c r="R6604" s="1">
        <v>992.8</v>
      </c>
      <c r="S6604" s="1">
        <v>292</v>
      </c>
      <c r="T6604" s="1">
        <v>0.41</v>
      </c>
      <c r="U6604" s="1">
        <v>20440</v>
      </c>
      <c r="V6604" s="1">
        <f t="shared" si="413"/>
        <v>0.24540759325640921</v>
      </c>
      <c r="W6604" s="1">
        <f t="shared" si="414"/>
        <v>1.4156695626392002</v>
      </c>
      <c r="X6604" s="1">
        <f t="shared" si="415"/>
        <v>712.19512195121956</v>
      </c>
    </row>
    <row r="6605" spans="1:24" hidden="1" x14ac:dyDescent="0.3">
      <c r="A6605" s="18" t="str">
        <f t="shared" si="412"/>
        <v>OFF - AirGrSupp - Cargo Loader_2013_100</v>
      </c>
      <c r="B6605" s="1" t="s">
        <v>40</v>
      </c>
      <c r="C6605" s="1">
        <v>2020</v>
      </c>
      <c r="D6605" s="1" t="s">
        <v>129</v>
      </c>
      <c r="E6605" s="1">
        <v>2013</v>
      </c>
      <c r="F6605" s="1">
        <v>100</v>
      </c>
      <c r="G6605" s="1" t="s">
        <v>124</v>
      </c>
      <c r="H6605" s="1">
        <v>0</v>
      </c>
      <c r="I6605" s="1">
        <v>0</v>
      </c>
      <c r="J6605" s="1">
        <v>3.1973330000000002E-7</v>
      </c>
      <c r="K6605" s="1">
        <v>1.4906030000000001E-4</v>
      </c>
      <c r="L6605" s="1">
        <v>1.5006180000000001E-5</v>
      </c>
      <c r="M6605" s="1">
        <v>3.2672389999999999E-3</v>
      </c>
      <c r="N6605" s="1">
        <v>0</v>
      </c>
      <c r="O6605" s="1">
        <v>0</v>
      </c>
      <c r="P6605" s="1">
        <v>0</v>
      </c>
      <c r="Q6605" s="1">
        <v>0</v>
      </c>
      <c r="R6605" s="1">
        <v>182.5</v>
      </c>
      <c r="S6605" s="1">
        <v>47.45</v>
      </c>
      <c r="T6605" s="1">
        <v>0.04</v>
      </c>
      <c r="U6605" s="1">
        <v>3321.5</v>
      </c>
      <c r="V6605" s="1">
        <f t="shared" si="413"/>
        <v>0</v>
      </c>
      <c r="W6605" s="1">
        <f t="shared" si="414"/>
        <v>1.4959755496366156</v>
      </c>
      <c r="X6605" s="1">
        <f t="shared" si="415"/>
        <v>1186.25</v>
      </c>
    </row>
    <row r="6606" spans="1:24" hidden="1" x14ac:dyDescent="0.3">
      <c r="A6606" s="18" t="str">
        <f t="shared" si="412"/>
        <v>OFF - AirGrSupp - Cargo Loader_2014_100</v>
      </c>
      <c r="B6606" s="1" t="s">
        <v>40</v>
      </c>
      <c r="C6606" s="1">
        <v>2020</v>
      </c>
      <c r="D6606" s="1" t="s">
        <v>129</v>
      </c>
      <c r="E6606" s="1">
        <v>2014</v>
      </c>
      <c r="F6606" s="1">
        <v>100</v>
      </c>
      <c r="G6606" s="1" t="s">
        <v>12</v>
      </c>
      <c r="H6606" s="1">
        <v>1.7606609725754898E-5</v>
      </c>
      <c r="I6606" s="1">
        <v>1.61945596257493E-5</v>
      </c>
      <c r="J6606" s="1">
        <v>1.9375E-5</v>
      </c>
      <c r="K6606" s="1">
        <v>1.4643729999999999E-3</v>
      </c>
      <c r="L6606" s="1">
        <v>9.5826119999999995E-5</v>
      </c>
      <c r="M6606" s="1">
        <v>2.734586E-2</v>
      </c>
      <c r="N6606" s="1">
        <v>1.9066194E-6</v>
      </c>
      <c r="O6606" s="1">
        <v>1.4405568800000001E-6</v>
      </c>
      <c r="P6606" s="1">
        <v>2.6419920000000001E-7</v>
      </c>
      <c r="Q6606" s="1">
        <v>3.9383378516706501E-7</v>
      </c>
      <c r="R6606" s="1">
        <v>1124.2</v>
      </c>
      <c r="S6606" s="1">
        <v>335.8</v>
      </c>
      <c r="T6606" s="1">
        <v>0.46</v>
      </c>
      <c r="U6606" s="1">
        <v>23506</v>
      </c>
      <c r="V6606" s="1">
        <f t="shared" si="413"/>
        <v>0.22812821993012228</v>
      </c>
      <c r="W6606" s="1">
        <f t="shared" si="414"/>
        <v>1.3498756794628695</v>
      </c>
      <c r="X6606" s="1">
        <f t="shared" si="415"/>
        <v>730</v>
      </c>
    </row>
    <row r="6607" spans="1:24" hidden="1" x14ac:dyDescent="0.3">
      <c r="A6607" s="18" t="str">
        <f t="shared" si="412"/>
        <v>OFF - AirGrSupp - Cargo Loader_2014_100</v>
      </c>
      <c r="B6607" s="1" t="s">
        <v>40</v>
      </c>
      <c r="C6607" s="1">
        <v>2020</v>
      </c>
      <c r="D6607" s="1" t="s">
        <v>129</v>
      </c>
      <c r="E6607" s="1">
        <v>2014</v>
      </c>
      <c r="F6607" s="1">
        <v>100</v>
      </c>
      <c r="G6607" s="1" t="s">
        <v>124</v>
      </c>
      <c r="H6607" s="1">
        <v>0</v>
      </c>
      <c r="I6607" s="1">
        <v>0</v>
      </c>
      <c r="J6607" s="1">
        <v>2.9700669999999998E-7</v>
      </c>
      <c r="K6607" s="1">
        <v>1.4654659999999999E-4</v>
      </c>
      <c r="L6607" s="1">
        <v>1.45006E-5</v>
      </c>
      <c r="M6607" s="1">
        <v>3.3631989999999999E-3</v>
      </c>
      <c r="N6607" s="1">
        <v>0</v>
      </c>
      <c r="O6607" s="1">
        <v>0</v>
      </c>
      <c r="P6607" s="1">
        <v>0</v>
      </c>
      <c r="Q6607" s="1">
        <v>0</v>
      </c>
      <c r="R6607" s="1">
        <v>186.15</v>
      </c>
      <c r="S6607" s="1">
        <v>47.45</v>
      </c>
      <c r="T6607" s="1">
        <v>0.05</v>
      </c>
      <c r="U6607" s="1">
        <v>3321.5</v>
      </c>
      <c r="V6607" s="1">
        <f t="shared" si="413"/>
        <v>0</v>
      </c>
      <c r="W6607" s="1">
        <f t="shared" si="414"/>
        <v>1.4455739605323077</v>
      </c>
      <c r="X6607" s="1">
        <f t="shared" si="415"/>
        <v>949</v>
      </c>
    </row>
    <row r="6608" spans="1:24" hidden="1" x14ac:dyDescent="0.3">
      <c r="A6608" s="18" t="str">
        <f t="shared" si="412"/>
        <v>OFF - AirGrSupp - Cargo Loader_2015_100</v>
      </c>
      <c r="B6608" s="1" t="s">
        <v>40</v>
      </c>
      <c r="C6608" s="1">
        <v>2020</v>
      </c>
      <c r="D6608" s="1" t="s">
        <v>129</v>
      </c>
      <c r="E6608" s="1">
        <v>2015</v>
      </c>
      <c r="F6608" s="1">
        <v>100</v>
      </c>
      <c r="G6608" s="1" t="s">
        <v>12</v>
      </c>
      <c r="H6608" s="1">
        <v>1.7535301820455199E-5</v>
      </c>
      <c r="I6608" s="1">
        <v>1.61289706144547E-5</v>
      </c>
      <c r="J6608" s="1">
        <v>1.9296529999999999E-5</v>
      </c>
      <c r="K6608" s="1">
        <v>1.394485E-3</v>
      </c>
      <c r="L6608" s="1">
        <v>9.8185280000000002E-5</v>
      </c>
      <c r="M6608" s="1">
        <v>2.9233439999999999E-2</v>
      </c>
      <c r="N6608" s="1">
        <v>2.0382255E-6</v>
      </c>
      <c r="O6608" s="1">
        <v>1.5399925999999999E-6</v>
      </c>
      <c r="P6608" s="1">
        <v>2.8243579999999999E-7</v>
      </c>
      <c r="Q6608" s="1">
        <v>4.16850045339166E-7</v>
      </c>
      <c r="R6608" s="1">
        <v>1189.8999999999901</v>
      </c>
      <c r="S6608" s="1">
        <v>357.7</v>
      </c>
      <c r="T6608" s="1">
        <v>0.5</v>
      </c>
      <c r="U6608" s="1">
        <v>25038.999999999902</v>
      </c>
      <c r="V6608" s="1">
        <f t="shared" si="413"/>
        <v>0.21329381943646916</v>
      </c>
      <c r="W6608" s="1">
        <f t="shared" si="414"/>
        <v>1.2984283922540458</v>
      </c>
      <c r="X6608" s="1">
        <f t="shared" si="415"/>
        <v>715.4</v>
      </c>
    </row>
    <row r="6609" spans="1:24" hidden="1" x14ac:dyDescent="0.3">
      <c r="A6609" s="18" t="str">
        <f t="shared" si="412"/>
        <v>OFF - AirGrSupp - Cargo Loader_2015_100</v>
      </c>
      <c r="B6609" s="1" t="s">
        <v>40</v>
      </c>
      <c r="C6609" s="1">
        <v>2020</v>
      </c>
      <c r="D6609" s="1" t="s">
        <v>129</v>
      </c>
      <c r="E6609" s="1">
        <v>2015</v>
      </c>
      <c r="F6609" s="1">
        <v>100</v>
      </c>
      <c r="G6609" s="1" t="s">
        <v>124</v>
      </c>
      <c r="H6609" s="1">
        <v>0</v>
      </c>
      <c r="I6609" s="1">
        <v>0</v>
      </c>
      <c r="J6609" s="1">
        <v>2.72957E-7</v>
      </c>
      <c r="K6609" s="1">
        <v>1.4390820000000001E-4</v>
      </c>
      <c r="L6609" s="1">
        <v>1.3967080000000001E-5</v>
      </c>
      <c r="M6609" s="1">
        <v>3.4656280000000001E-3</v>
      </c>
      <c r="N6609" s="1">
        <v>0</v>
      </c>
      <c r="O6609" s="1">
        <v>0</v>
      </c>
      <c r="P6609" s="1">
        <v>0</v>
      </c>
      <c r="Q6609" s="1">
        <v>0</v>
      </c>
      <c r="R6609" s="1">
        <v>193.45</v>
      </c>
      <c r="S6609" s="1">
        <v>47.45</v>
      </c>
      <c r="T6609" s="1">
        <v>0.05</v>
      </c>
      <c r="U6609" s="1">
        <v>3321.5</v>
      </c>
      <c r="V6609" s="1">
        <f t="shared" si="413"/>
        <v>0</v>
      </c>
      <c r="W6609" s="1">
        <f t="shared" si="414"/>
        <v>1.3923870152043076</v>
      </c>
      <c r="X6609" s="1">
        <f t="shared" si="415"/>
        <v>949</v>
      </c>
    </row>
    <row r="6610" spans="1:24" hidden="1" x14ac:dyDescent="0.3">
      <c r="A6610" s="18" t="str">
        <f t="shared" si="412"/>
        <v>OFF - AirGrSupp - Cargo Loader_2016_100</v>
      </c>
      <c r="B6610" s="1" t="s">
        <v>40</v>
      </c>
      <c r="C6610" s="1">
        <v>2020</v>
      </c>
      <c r="D6610" s="1" t="s">
        <v>129</v>
      </c>
      <c r="E6610" s="1">
        <v>2016</v>
      </c>
      <c r="F6610" s="1">
        <v>100</v>
      </c>
      <c r="G6610" s="1" t="s">
        <v>12</v>
      </c>
      <c r="H6610" s="1">
        <v>1.71351069891197E-5</v>
      </c>
      <c r="I6610" s="1">
        <v>1.5760871408592299E-5</v>
      </c>
      <c r="J6610" s="1">
        <v>1.885614E-5</v>
      </c>
      <c r="K6610" s="1">
        <v>1.290263E-3</v>
      </c>
      <c r="L6610" s="1">
        <v>9.9054160000000002E-5</v>
      </c>
      <c r="M6610" s="1">
        <v>3.082822E-2</v>
      </c>
      <c r="N6610" s="1">
        <v>2.1494177999999999E-6</v>
      </c>
      <c r="O6610" s="1">
        <v>1.6240045600000001E-6</v>
      </c>
      <c r="P6610" s="1">
        <v>2.9784360000000001E-7</v>
      </c>
      <c r="Q6610" s="1">
        <v>4.3603026214924998E-7</v>
      </c>
      <c r="R6610" s="1">
        <v>1244.6500000000001</v>
      </c>
      <c r="S6610" s="1">
        <v>375.95</v>
      </c>
      <c r="T6610" s="1">
        <v>0.52</v>
      </c>
      <c r="U6610" s="1">
        <v>26316.5</v>
      </c>
      <c r="V6610" s="1">
        <f t="shared" si="413"/>
        <v>0.19830821124795062</v>
      </c>
      <c r="W6610" s="1">
        <f t="shared" si="414"/>
        <v>1.2463304075661361</v>
      </c>
      <c r="X6610" s="1">
        <f t="shared" si="415"/>
        <v>722.98076923076917</v>
      </c>
    </row>
    <row r="6611" spans="1:24" hidden="1" x14ac:dyDescent="0.3">
      <c r="A6611" s="18" t="str">
        <f t="shared" si="412"/>
        <v>OFF - AirGrSupp - Cargo Loader_2016_100</v>
      </c>
      <c r="B6611" s="1" t="s">
        <v>40</v>
      </c>
      <c r="C6611" s="1">
        <v>2020</v>
      </c>
      <c r="D6611" s="1" t="s">
        <v>129</v>
      </c>
      <c r="E6611" s="1">
        <v>2016</v>
      </c>
      <c r="F6611" s="1">
        <v>100</v>
      </c>
      <c r="G6611" s="1" t="s">
        <v>124</v>
      </c>
      <c r="H6611" s="1">
        <v>0</v>
      </c>
      <c r="I6611" s="1">
        <v>0</v>
      </c>
      <c r="J6611" s="1">
        <v>2.4030889999999999E-7</v>
      </c>
      <c r="K6611" s="1">
        <v>1.370617E-4</v>
      </c>
      <c r="L6611" s="1">
        <v>1.301617E-5</v>
      </c>
      <c r="M6611" s="1">
        <v>3.4720900000000002E-3</v>
      </c>
      <c r="N6611" s="1">
        <v>0</v>
      </c>
      <c r="O6611" s="1">
        <v>0</v>
      </c>
      <c r="P6611" s="1">
        <v>0</v>
      </c>
      <c r="Q6611" s="1">
        <v>0</v>
      </c>
      <c r="R6611" s="1">
        <v>189.8</v>
      </c>
      <c r="S6611" s="1">
        <v>47.45</v>
      </c>
      <c r="T6611" s="1">
        <v>0.05</v>
      </c>
      <c r="U6611" s="1">
        <v>3321.5</v>
      </c>
      <c r="V6611" s="1">
        <f t="shared" si="413"/>
        <v>0</v>
      </c>
      <c r="W6611" s="1">
        <f t="shared" si="414"/>
        <v>1.2975901974995385</v>
      </c>
      <c r="X6611" s="1">
        <f t="shared" si="415"/>
        <v>949</v>
      </c>
    </row>
    <row r="6612" spans="1:24" hidden="1" x14ac:dyDescent="0.3">
      <c r="A6612" s="18" t="str">
        <f t="shared" si="412"/>
        <v>OFF - AirGrSupp - Cargo Loader_2017_100</v>
      </c>
      <c r="B6612" s="1" t="s">
        <v>40</v>
      </c>
      <c r="C6612" s="1">
        <v>2020</v>
      </c>
      <c r="D6612" s="1" t="s">
        <v>129</v>
      </c>
      <c r="E6612" s="1">
        <v>2017</v>
      </c>
      <c r="F6612" s="1">
        <v>100</v>
      </c>
      <c r="G6612" s="1" t="s">
        <v>12</v>
      </c>
      <c r="H6612" s="1">
        <v>1.66614687411115E-5</v>
      </c>
      <c r="I6612" s="1">
        <v>1.5325218948074301E-5</v>
      </c>
      <c r="J6612" s="1">
        <v>1.8334930000000002E-5</v>
      </c>
      <c r="K6612" s="1">
        <v>1.1720980000000001E-3</v>
      </c>
      <c r="L6612" s="1">
        <v>9.9859989999999995E-5</v>
      </c>
      <c r="M6612" s="1">
        <v>3.2553810000000002E-2</v>
      </c>
      <c r="N6612" s="1">
        <v>2.2697298000000002E-6</v>
      </c>
      <c r="O6612" s="1">
        <v>1.7149069599999999E-6</v>
      </c>
      <c r="P6612" s="1">
        <v>3.1451519999999999E-7</v>
      </c>
      <c r="Q6612" s="1">
        <v>4.5648916008000698E-7</v>
      </c>
      <c r="R6612" s="1">
        <v>1303.05</v>
      </c>
      <c r="S6612" s="1">
        <v>397.85</v>
      </c>
      <c r="T6612" s="1">
        <v>0.55000000000000004</v>
      </c>
      <c r="U6612" s="1">
        <v>27849.5</v>
      </c>
      <c r="V6612" s="1">
        <f t="shared" si="413"/>
        <v>0.18221238226542411</v>
      </c>
      <c r="W6612" s="1">
        <f t="shared" si="414"/>
        <v>1.1873061476350273</v>
      </c>
      <c r="X6612" s="1">
        <f t="shared" si="415"/>
        <v>723.36363636363637</v>
      </c>
    </row>
    <row r="6613" spans="1:24" hidden="1" x14ac:dyDescent="0.3">
      <c r="A6613" s="18" t="str">
        <f t="shared" si="412"/>
        <v>OFF - AirGrSupp - Cargo Loader_2017_100</v>
      </c>
      <c r="B6613" s="1" t="s">
        <v>40</v>
      </c>
      <c r="C6613" s="1">
        <v>2020</v>
      </c>
      <c r="D6613" s="1" t="s">
        <v>129</v>
      </c>
      <c r="E6613" s="1">
        <v>2017</v>
      </c>
      <c r="F6613" s="1">
        <v>100</v>
      </c>
      <c r="G6613" s="1" t="s">
        <v>124</v>
      </c>
      <c r="H6613" s="1">
        <v>0</v>
      </c>
      <c r="I6613" s="1">
        <v>0</v>
      </c>
      <c r="J6613" s="1">
        <v>2.121538E-7</v>
      </c>
      <c r="K6613" s="1">
        <v>1.330847E-4</v>
      </c>
      <c r="L6613" s="1">
        <v>1.2329909999999999E-5</v>
      </c>
      <c r="M6613" s="1">
        <v>3.5559290000000002E-3</v>
      </c>
      <c r="N6613" s="1">
        <v>0</v>
      </c>
      <c r="O6613" s="1">
        <v>0</v>
      </c>
      <c r="P6613" s="1">
        <v>0</v>
      </c>
      <c r="Q6613" s="1">
        <v>0</v>
      </c>
      <c r="R6613" s="1">
        <v>197.1</v>
      </c>
      <c r="S6613" s="1">
        <v>51.1</v>
      </c>
      <c r="T6613" s="1">
        <v>0.05</v>
      </c>
      <c r="U6613" s="1">
        <v>3577</v>
      </c>
      <c r="V6613" s="1">
        <f t="shared" si="413"/>
        <v>0</v>
      </c>
      <c r="W6613" s="1">
        <f t="shared" si="414"/>
        <v>1.141378183425857</v>
      </c>
      <c r="X6613" s="1">
        <f t="shared" si="415"/>
        <v>1022</v>
      </c>
    </row>
    <row r="6614" spans="1:24" hidden="1" x14ac:dyDescent="0.3">
      <c r="A6614" s="18" t="str">
        <f t="shared" si="412"/>
        <v>OFF - AirGrSupp - Cargo Loader_2018_100</v>
      </c>
      <c r="B6614" s="1" t="s">
        <v>40</v>
      </c>
      <c r="C6614" s="1">
        <v>2020</v>
      </c>
      <c r="D6614" s="1" t="s">
        <v>129</v>
      </c>
      <c r="E6614" s="1">
        <v>2018</v>
      </c>
      <c r="F6614" s="1">
        <v>100</v>
      </c>
      <c r="G6614" s="1" t="s">
        <v>12</v>
      </c>
      <c r="H6614" s="1">
        <v>1.6090087683188201E-5</v>
      </c>
      <c r="I6614" s="1">
        <v>1.47996626509965E-5</v>
      </c>
      <c r="J6614" s="1">
        <v>1.7706160000000001E-5</v>
      </c>
      <c r="K6614" s="1">
        <v>1.037238E-3</v>
      </c>
      <c r="L6614" s="1">
        <v>1.0050159999999999E-4</v>
      </c>
      <c r="M6614" s="1">
        <v>3.4395130000000003E-2</v>
      </c>
      <c r="N6614" s="1">
        <v>2.3981111999999999E-6</v>
      </c>
      <c r="O6614" s="1">
        <v>1.8119062399999999E-6</v>
      </c>
      <c r="P6614" s="1">
        <v>3.3230490000000002E-7</v>
      </c>
      <c r="Q6614" s="1">
        <v>4.7822673913143605E-7</v>
      </c>
      <c r="R6614" s="1">
        <v>1365.1</v>
      </c>
      <c r="S6614" s="1">
        <v>419.74999999999898</v>
      </c>
      <c r="T6614" s="1">
        <v>0.57999999999999996</v>
      </c>
      <c r="U6614" s="1">
        <v>29382.5</v>
      </c>
      <c r="V6614" s="1">
        <f t="shared" si="413"/>
        <v>0.16678295793952758</v>
      </c>
      <c r="W6614" s="1">
        <f t="shared" si="414"/>
        <v>1.1325902840445217</v>
      </c>
      <c r="X6614" s="1">
        <f t="shared" si="415"/>
        <v>723.70689655172248</v>
      </c>
    </row>
    <row r="6615" spans="1:24" hidden="1" x14ac:dyDescent="0.3">
      <c r="A6615" s="18" t="str">
        <f t="shared" si="412"/>
        <v>OFF - AirGrSupp - Cargo Loader_2018_100</v>
      </c>
      <c r="B6615" s="1" t="s">
        <v>40</v>
      </c>
      <c r="C6615" s="1">
        <v>2020</v>
      </c>
      <c r="D6615" s="1" t="s">
        <v>129</v>
      </c>
      <c r="E6615" s="1">
        <v>2018</v>
      </c>
      <c r="F6615" s="1">
        <v>100</v>
      </c>
      <c r="G6615" s="1" t="s">
        <v>124</v>
      </c>
      <c r="H6615" s="1">
        <v>0</v>
      </c>
      <c r="I6615" s="1">
        <v>0</v>
      </c>
      <c r="J6615" s="1">
        <v>1.8268960000000001E-7</v>
      </c>
      <c r="K6615" s="1">
        <v>1.289703E-4</v>
      </c>
      <c r="L6615" s="1">
        <v>1.161505E-5</v>
      </c>
      <c r="M6615" s="1">
        <v>3.6455989999999998E-3</v>
      </c>
      <c r="N6615" s="1">
        <v>0</v>
      </c>
      <c r="O6615" s="1">
        <v>0</v>
      </c>
      <c r="P6615" s="1">
        <v>0</v>
      </c>
      <c r="Q6615" s="1">
        <v>0</v>
      </c>
      <c r="R6615" s="1">
        <v>200.75</v>
      </c>
      <c r="S6615" s="1">
        <v>51.1</v>
      </c>
      <c r="T6615" s="1">
        <v>0.05</v>
      </c>
      <c r="U6615" s="1">
        <v>3577</v>
      </c>
      <c r="V6615" s="1">
        <f t="shared" si="413"/>
        <v>0</v>
      </c>
      <c r="W6615" s="1">
        <f t="shared" si="414"/>
        <v>1.0752036851364286</v>
      </c>
      <c r="X6615" s="1">
        <f t="shared" si="415"/>
        <v>1022</v>
      </c>
    </row>
    <row r="6616" spans="1:24" hidden="1" x14ac:dyDescent="0.3">
      <c r="A6616" s="18" t="str">
        <f t="shared" si="412"/>
        <v>OFF - AirGrSupp - Cargo Loader_2019_100</v>
      </c>
      <c r="B6616" s="1" t="s">
        <v>40</v>
      </c>
      <c r="C6616" s="1">
        <v>2020</v>
      </c>
      <c r="D6616" s="1" t="s">
        <v>129</v>
      </c>
      <c r="E6616" s="1">
        <v>2019</v>
      </c>
      <c r="F6616" s="1">
        <v>100</v>
      </c>
      <c r="G6616" s="1" t="s">
        <v>12</v>
      </c>
      <c r="H6616" s="1">
        <v>1.54521604559634E-5</v>
      </c>
      <c r="I6616" s="1">
        <v>1.42128971873952E-5</v>
      </c>
      <c r="J6616" s="1">
        <v>1.700416E-5</v>
      </c>
      <c r="K6616" s="1">
        <v>8.8632100000000003E-4</v>
      </c>
      <c r="L6616" s="1">
        <v>1.012331E-4</v>
      </c>
      <c r="M6616" s="1">
        <v>3.6461880000000002E-2</v>
      </c>
      <c r="N6616" s="1">
        <v>2.5422092999999998E-6</v>
      </c>
      <c r="O6616" s="1">
        <v>1.9207803599999998E-6</v>
      </c>
      <c r="P6616" s="1">
        <v>3.5227260000000003E-7</v>
      </c>
      <c r="Q6616" s="1">
        <v>5.0252168042421002E-7</v>
      </c>
      <c r="R6616" s="1">
        <v>1434.45</v>
      </c>
      <c r="S6616" s="1">
        <v>445.3</v>
      </c>
      <c r="T6616" s="1">
        <v>0.62</v>
      </c>
      <c r="U6616" s="1">
        <v>31170.999999999902</v>
      </c>
      <c r="V6616" s="1">
        <f t="shared" si="413"/>
        <v>0.15098036814512747</v>
      </c>
      <c r="W6616" s="1">
        <f t="shared" si="414"/>
        <v>1.0753761534296755</v>
      </c>
      <c r="X6616" s="1">
        <f t="shared" si="415"/>
        <v>718.22580645161293</v>
      </c>
    </row>
    <row r="6617" spans="1:24" hidden="1" x14ac:dyDescent="0.3">
      <c r="A6617" s="18" t="str">
        <f t="shared" si="412"/>
        <v>OFF - AirGrSupp - Cargo Loader_2019_100</v>
      </c>
      <c r="B6617" s="1" t="s">
        <v>40</v>
      </c>
      <c r="C6617" s="1">
        <v>2020</v>
      </c>
      <c r="D6617" s="1" t="s">
        <v>129</v>
      </c>
      <c r="E6617" s="1">
        <v>2019</v>
      </c>
      <c r="F6617" s="1">
        <v>100</v>
      </c>
      <c r="G6617" s="1" t="s">
        <v>124</v>
      </c>
      <c r="H6617" s="1">
        <v>0</v>
      </c>
      <c r="I6617" s="1">
        <v>0</v>
      </c>
      <c r="J6617" s="1">
        <v>1.5142110000000001E-7</v>
      </c>
      <c r="K6617" s="1">
        <v>1.24413E-4</v>
      </c>
      <c r="L6617" s="1">
        <v>1.084316E-5</v>
      </c>
      <c r="M6617" s="1">
        <v>3.7330060000000001E-3</v>
      </c>
      <c r="N6617" s="1">
        <v>0</v>
      </c>
      <c r="O6617" s="1">
        <v>0</v>
      </c>
      <c r="P6617" s="1">
        <v>0</v>
      </c>
      <c r="Q6617" s="1">
        <v>0</v>
      </c>
      <c r="R6617" s="1">
        <v>204.4</v>
      </c>
      <c r="S6617" s="1">
        <v>51.1</v>
      </c>
      <c r="T6617" s="1">
        <v>0.05</v>
      </c>
      <c r="U6617" s="1">
        <v>3577</v>
      </c>
      <c r="V6617" s="1">
        <f t="shared" si="413"/>
        <v>0</v>
      </c>
      <c r="W6617" s="1">
        <f t="shared" si="414"/>
        <v>1.0037499270794288</v>
      </c>
      <c r="X6617" s="1">
        <f t="shared" si="415"/>
        <v>1022</v>
      </c>
    </row>
    <row r="6618" spans="1:24" hidden="1" x14ac:dyDescent="0.3">
      <c r="A6618" s="18" t="str">
        <f t="shared" si="412"/>
        <v>OFF - AirGrSupp - Cargo Loader_2020_100</v>
      </c>
      <c r="B6618" s="1" t="s">
        <v>40</v>
      </c>
      <c r="C6618" s="1">
        <v>2020</v>
      </c>
      <c r="D6618" s="1" t="s">
        <v>129</v>
      </c>
      <c r="E6618" s="1">
        <v>2020</v>
      </c>
      <c r="F6618" s="1">
        <v>100</v>
      </c>
      <c r="G6618" s="1" t="s">
        <v>12</v>
      </c>
      <c r="H6618" s="1">
        <v>1.24405805319513E-5</v>
      </c>
      <c r="I6618" s="1">
        <v>1.14428459732888E-5</v>
      </c>
      <c r="J6618" s="1">
        <v>1.36901E-5</v>
      </c>
      <c r="K6618" s="1">
        <v>6.046968E-4</v>
      </c>
      <c r="L6618" s="1">
        <v>8.6180059999999996E-5</v>
      </c>
      <c r="M6618" s="1">
        <v>3.2757550000000003E-2</v>
      </c>
      <c r="N6618" s="1">
        <v>2.2839353999999999E-6</v>
      </c>
      <c r="O6618" s="1">
        <v>1.72564008E-6</v>
      </c>
      <c r="P6618" s="1">
        <v>3.1648360000000002E-7</v>
      </c>
      <c r="Q6618" s="1">
        <v>4.4753839223530097E-7</v>
      </c>
      <c r="R6618" s="1">
        <v>1277.5</v>
      </c>
      <c r="S6618" s="1">
        <v>401.5</v>
      </c>
      <c r="T6618" s="1">
        <v>0.56000000000000005</v>
      </c>
      <c r="U6618" s="1">
        <v>28105</v>
      </c>
      <c r="V6618" s="1">
        <f t="shared" si="413"/>
        <v>0.13481526297581881</v>
      </c>
      <c r="W6618" s="1">
        <f t="shared" si="414"/>
        <v>1.0153407184972001</v>
      </c>
      <c r="X6618" s="1">
        <f t="shared" si="415"/>
        <v>716.96428571428567</v>
      </c>
    </row>
    <row r="6619" spans="1:24" hidden="1" x14ac:dyDescent="0.3">
      <c r="A6619" s="18" t="str">
        <f t="shared" si="412"/>
        <v>OFF - AirGrSupp - Cargo Loader_2020_100</v>
      </c>
      <c r="B6619" s="1" t="s">
        <v>40</v>
      </c>
      <c r="C6619" s="1">
        <v>2020</v>
      </c>
      <c r="D6619" s="1" t="s">
        <v>129</v>
      </c>
      <c r="E6619" s="1">
        <v>2020</v>
      </c>
      <c r="F6619" s="1">
        <v>100</v>
      </c>
      <c r="G6619" s="1" t="s">
        <v>124</v>
      </c>
      <c r="H6619" s="1">
        <v>0</v>
      </c>
      <c r="I6619" s="1">
        <v>0</v>
      </c>
      <c r="J6619" s="1">
        <v>9.8342079999999994E-8</v>
      </c>
      <c r="K6619" s="1">
        <v>9.9183960000000002E-5</v>
      </c>
      <c r="L6619" s="1">
        <v>8.3184080000000001E-6</v>
      </c>
      <c r="M6619" s="1">
        <v>3.1709759999999998E-3</v>
      </c>
      <c r="N6619" s="1">
        <v>0</v>
      </c>
      <c r="O6619" s="1">
        <v>0</v>
      </c>
      <c r="P6619" s="1">
        <v>0</v>
      </c>
      <c r="Q6619" s="1">
        <v>0</v>
      </c>
      <c r="R6619" s="1">
        <v>171.54999999999899</v>
      </c>
      <c r="S6619" s="1">
        <v>43.8</v>
      </c>
      <c r="T6619" s="1">
        <v>0.04</v>
      </c>
      <c r="U6619" s="1">
        <v>3066</v>
      </c>
      <c r="V6619" s="1">
        <f t="shared" si="413"/>
        <v>0</v>
      </c>
      <c r="W6619" s="1">
        <f t="shared" si="414"/>
        <v>0.89837295222546665</v>
      </c>
      <c r="X6619" s="1">
        <f t="shared" si="415"/>
        <v>1095</v>
      </c>
    </row>
    <row r="6620" spans="1:24" hidden="1" x14ac:dyDescent="0.3">
      <c r="A6620" s="18" t="str">
        <f t="shared" si="412"/>
        <v>OFF - AirGrSupp - Cargo Tractor_1989_175</v>
      </c>
      <c r="B6620" s="1" t="s">
        <v>40</v>
      </c>
      <c r="C6620" s="1">
        <v>2020</v>
      </c>
      <c r="D6620" s="1" t="s">
        <v>130</v>
      </c>
      <c r="E6620" s="1">
        <v>1989</v>
      </c>
      <c r="F6620" s="1">
        <v>175</v>
      </c>
      <c r="G6620" s="1" t="s">
        <v>124</v>
      </c>
      <c r="H6620" s="1">
        <v>0</v>
      </c>
      <c r="I6620" s="1">
        <v>0</v>
      </c>
      <c r="J6620" s="1">
        <v>2.9017030000000001E-9</v>
      </c>
      <c r="K6620" s="1">
        <v>4.2787010000000002E-7</v>
      </c>
      <c r="L6620" s="1">
        <v>2.272645E-7</v>
      </c>
      <c r="M6620" s="1">
        <v>1.390357E-5</v>
      </c>
      <c r="N6620" s="1">
        <v>0</v>
      </c>
      <c r="O6620" s="1">
        <v>0</v>
      </c>
      <c r="P6620" s="1">
        <v>0</v>
      </c>
      <c r="Q6620" s="1">
        <v>0</v>
      </c>
      <c r="R6620" s="1">
        <v>0</v>
      </c>
      <c r="S6620" s="1">
        <v>0</v>
      </c>
      <c r="T6620" s="1">
        <v>0</v>
      </c>
      <c r="U6620" s="1">
        <v>0</v>
      </c>
      <c r="V6620" s="1">
        <f t="shared" si="413"/>
        <v>0</v>
      </c>
      <c r="W6620" s="1">
        <f t="shared" si="414"/>
        <v>0</v>
      </c>
      <c r="X6620" s="1" t="e">
        <f t="shared" si="415"/>
        <v>#DIV/0!</v>
      </c>
    </row>
    <row r="6621" spans="1:24" hidden="1" x14ac:dyDescent="0.3">
      <c r="A6621" s="18" t="str">
        <f t="shared" si="412"/>
        <v>OFF - AirGrSupp - Cargo Tractor_1990_175</v>
      </c>
      <c r="B6621" s="1" t="s">
        <v>40</v>
      </c>
      <c r="C6621" s="1">
        <v>2020</v>
      </c>
      <c r="D6621" s="1" t="s">
        <v>130</v>
      </c>
      <c r="E6621" s="1">
        <v>1990</v>
      </c>
      <c r="F6621" s="1">
        <v>175</v>
      </c>
      <c r="G6621" s="1" t="s">
        <v>124</v>
      </c>
      <c r="H6621" s="1">
        <v>0</v>
      </c>
      <c r="I6621" s="1">
        <v>0</v>
      </c>
      <c r="J6621" s="1">
        <v>9.4252700000000001E-9</v>
      </c>
      <c r="K6621" s="1">
        <v>1.3857159999999999E-6</v>
      </c>
      <c r="L6621" s="1">
        <v>7.3972570000000004E-7</v>
      </c>
      <c r="M6621" s="1">
        <v>4.5321380000000001E-5</v>
      </c>
      <c r="N6621" s="1">
        <v>0</v>
      </c>
      <c r="O6621" s="1">
        <v>0</v>
      </c>
      <c r="P6621" s="1">
        <v>0</v>
      </c>
      <c r="Q6621" s="1">
        <v>0</v>
      </c>
      <c r="R6621" s="1">
        <v>3.65</v>
      </c>
      <c r="S6621" s="1">
        <v>0</v>
      </c>
      <c r="T6621" s="1">
        <v>0</v>
      </c>
      <c r="U6621" s="1">
        <v>0</v>
      </c>
      <c r="V6621" s="1">
        <f t="shared" si="413"/>
        <v>0</v>
      </c>
      <c r="W6621" s="1">
        <f t="shared" si="414"/>
        <v>0</v>
      </c>
      <c r="X6621" s="1" t="e">
        <f t="shared" si="415"/>
        <v>#DIV/0!</v>
      </c>
    </row>
    <row r="6622" spans="1:24" hidden="1" x14ac:dyDescent="0.3">
      <c r="A6622" s="18" t="str">
        <f t="shared" si="412"/>
        <v>OFF - AirGrSupp - Cargo Tractor_1991_175</v>
      </c>
      <c r="B6622" s="1" t="s">
        <v>40</v>
      </c>
      <c r="C6622" s="1">
        <v>2020</v>
      </c>
      <c r="D6622" s="1" t="s">
        <v>130</v>
      </c>
      <c r="E6622" s="1">
        <v>1991</v>
      </c>
      <c r="F6622" s="1">
        <v>175</v>
      </c>
      <c r="G6622" s="1" t="s">
        <v>124</v>
      </c>
      <c r="H6622" s="1">
        <v>0</v>
      </c>
      <c r="I6622" s="1">
        <v>0</v>
      </c>
      <c r="J6622" s="1">
        <v>2.642855E-8</v>
      </c>
      <c r="K6622" s="1">
        <v>3.8740200000000002E-6</v>
      </c>
      <c r="L6622" s="1">
        <v>2.0785140000000001E-6</v>
      </c>
      <c r="M6622" s="1">
        <v>1.2753339999999999E-4</v>
      </c>
      <c r="N6622" s="1">
        <v>0</v>
      </c>
      <c r="O6622" s="1">
        <v>0</v>
      </c>
      <c r="P6622" s="1">
        <v>0</v>
      </c>
      <c r="Q6622" s="1">
        <v>0</v>
      </c>
      <c r="R6622" s="1">
        <v>7.3</v>
      </c>
      <c r="S6622" s="1">
        <v>0</v>
      </c>
      <c r="T6622" s="1">
        <v>0</v>
      </c>
      <c r="U6622" s="1">
        <v>0</v>
      </c>
      <c r="V6622" s="1">
        <f t="shared" si="413"/>
        <v>0</v>
      </c>
      <c r="W6622" s="1">
        <f t="shared" si="414"/>
        <v>0</v>
      </c>
      <c r="X6622" s="1" t="e">
        <f t="shared" si="415"/>
        <v>#DIV/0!</v>
      </c>
    </row>
    <row r="6623" spans="1:24" hidden="1" x14ac:dyDescent="0.3">
      <c r="A6623" s="18" t="str">
        <f t="shared" si="412"/>
        <v>OFF - AirGrSupp - Cargo Tractor_1992_175</v>
      </c>
      <c r="B6623" s="1" t="s">
        <v>40</v>
      </c>
      <c r="C6623" s="1">
        <v>2020</v>
      </c>
      <c r="D6623" s="1" t="s">
        <v>130</v>
      </c>
      <c r="E6623" s="1">
        <v>1992</v>
      </c>
      <c r="F6623" s="1">
        <v>175</v>
      </c>
      <c r="G6623" s="1" t="s">
        <v>124</v>
      </c>
      <c r="H6623" s="1">
        <v>0</v>
      </c>
      <c r="I6623" s="1">
        <v>0</v>
      </c>
      <c r="J6623" s="1">
        <v>3.7599849999999998E-8</v>
      </c>
      <c r="K6623" s="1">
        <v>5.4950279999999998E-6</v>
      </c>
      <c r="L6623" s="1">
        <v>2.9632829999999998E-6</v>
      </c>
      <c r="M6623" s="1">
        <v>1.82089E-4</v>
      </c>
      <c r="N6623" s="1">
        <v>0</v>
      </c>
      <c r="O6623" s="1">
        <v>0</v>
      </c>
      <c r="P6623" s="1">
        <v>0</v>
      </c>
      <c r="Q6623" s="1">
        <v>0</v>
      </c>
      <c r="R6623" s="1">
        <v>10.95</v>
      </c>
      <c r="S6623" s="1">
        <v>0</v>
      </c>
      <c r="T6623" s="1">
        <v>0.01</v>
      </c>
      <c r="U6623" s="1">
        <v>0</v>
      </c>
      <c r="V6623" s="1">
        <f t="shared" si="413"/>
        <v>0</v>
      </c>
      <c r="W6623" s="1">
        <f t="shared" si="414"/>
        <v>0</v>
      </c>
      <c r="X6623" s="1">
        <f t="shared" si="415"/>
        <v>0</v>
      </c>
    </row>
    <row r="6624" spans="1:24" hidden="1" x14ac:dyDescent="0.3">
      <c r="A6624" s="18" t="str">
        <f t="shared" si="412"/>
        <v>OFF - AirGrSupp - Cargo Tractor_1993_175</v>
      </c>
      <c r="B6624" s="1" t="s">
        <v>40</v>
      </c>
      <c r="C6624" s="1">
        <v>2020</v>
      </c>
      <c r="D6624" s="1" t="s">
        <v>130</v>
      </c>
      <c r="E6624" s="1">
        <v>1993</v>
      </c>
      <c r="F6624" s="1">
        <v>175</v>
      </c>
      <c r="G6624" s="1" t="s">
        <v>124</v>
      </c>
      <c r="H6624" s="1">
        <v>0</v>
      </c>
      <c r="I6624" s="1">
        <v>0</v>
      </c>
      <c r="J6624" s="1">
        <v>4.658364E-8</v>
      </c>
      <c r="K6624" s="1">
        <v>6.7873339999999999E-6</v>
      </c>
      <c r="L6624" s="1">
        <v>3.6790210000000002E-6</v>
      </c>
      <c r="M6624" s="1">
        <v>2.2640369999999999E-4</v>
      </c>
      <c r="N6624" s="1">
        <v>0</v>
      </c>
      <c r="O6624" s="1">
        <v>0</v>
      </c>
      <c r="P6624" s="1">
        <v>0</v>
      </c>
      <c r="Q6624" s="1">
        <v>0</v>
      </c>
      <c r="R6624" s="1">
        <v>10.95</v>
      </c>
      <c r="S6624" s="1">
        <v>0</v>
      </c>
      <c r="T6624" s="1">
        <v>0.01</v>
      </c>
      <c r="U6624" s="1">
        <v>0</v>
      </c>
      <c r="V6624" s="1">
        <f t="shared" si="413"/>
        <v>0</v>
      </c>
      <c r="W6624" s="1">
        <f t="shared" si="414"/>
        <v>0</v>
      </c>
      <c r="X6624" s="1">
        <f t="shared" si="415"/>
        <v>0</v>
      </c>
    </row>
    <row r="6625" spans="1:24" hidden="1" x14ac:dyDescent="0.3">
      <c r="A6625" s="18" t="str">
        <f t="shared" si="412"/>
        <v>OFF - AirGrSupp - Cargo Tractor_1994_175</v>
      </c>
      <c r="B6625" s="1" t="s">
        <v>40</v>
      </c>
      <c r="C6625" s="1">
        <v>2020</v>
      </c>
      <c r="D6625" s="1" t="s">
        <v>130</v>
      </c>
      <c r="E6625" s="1">
        <v>1994</v>
      </c>
      <c r="F6625" s="1">
        <v>175</v>
      </c>
      <c r="G6625" s="1" t="s">
        <v>124</v>
      </c>
      <c r="H6625" s="1">
        <v>0</v>
      </c>
      <c r="I6625" s="1">
        <v>0</v>
      </c>
      <c r="J6625" s="1">
        <v>6.6242120000000004E-8</v>
      </c>
      <c r="K6625" s="1">
        <v>9.6220670000000003E-6</v>
      </c>
      <c r="L6625" s="1">
        <v>5.2426350000000003E-6</v>
      </c>
      <c r="M6625" s="1">
        <v>3.23104E-4</v>
      </c>
      <c r="N6625" s="1">
        <v>0</v>
      </c>
      <c r="O6625" s="1">
        <v>0</v>
      </c>
      <c r="P6625" s="1">
        <v>0</v>
      </c>
      <c r="Q6625" s="1">
        <v>0</v>
      </c>
      <c r="R6625" s="1">
        <v>18.25</v>
      </c>
      <c r="S6625" s="1">
        <v>3.65</v>
      </c>
      <c r="T6625" s="1">
        <v>0.01</v>
      </c>
      <c r="U6625" s="1">
        <v>567.94000000000005</v>
      </c>
      <c r="V6625" s="1">
        <f t="shared" si="413"/>
        <v>0</v>
      </c>
      <c r="W6625" s="1">
        <f t="shared" si="414"/>
        <v>3.0565799931811699</v>
      </c>
      <c r="X6625" s="1">
        <f t="shared" si="415"/>
        <v>365</v>
      </c>
    </row>
    <row r="6626" spans="1:24" hidden="1" x14ac:dyDescent="0.3">
      <c r="A6626" s="18" t="str">
        <f t="shared" si="412"/>
        <v>OFF - AirGrSupp - Cargo Tractor_1995_175</v>
      </c>
      <c r="B6626" s="1" t="s">
        <v>40</v>
      </c>
      <c r="C6626" s="1">
        <v>2020</v>
      </c>
      <c r="D6626" s="1" t="s">
        <v>130</v>
      </c>
      <c r="E6626" s="1">
        <v>1995</v>
      </c>
      <c r="F6626" s="1">
        <v>175</v>
      </c>
      <c r="G6626" s="1" t="s">
        <v>124</v>
      </c>
      <c r="H6626" s="1">
        <v>0</v>
      </c>
      <c r="I6626" s="1">
        <v>0</v>
      </c>
      <c r="J6626" s="1">
        <v>8.1700860000000006E-8</v>
      </c>
      <c r="K6626" s="1">
        <v>1.183084E-5</v>
      </c>
      <c r="L6626" s="1">
        <v>6.479824E-6</v>
      </c>
      <c r="M6626" s="1">
        <v>3.9994340000000002E-4</v>
      </c>
      <c r="N6626" s="1">
        <v>0</v>
      </c>
      <c r="O6626" s="1">
        <v>0</v>
      </c>
      <c r="P6626" s="1">
        <v>0</v>
      </c>
      <c r="Q6626" s="1">
        <v>0</v>
      </c>
      <c r="R6626" s="1">
        <v>21.9</v>
      </c>
      <c r="S6626" s="1">
        <v>3.65</v>
      </c>
      <c r="T6626" s="1">
        <v>0.01</v>
      </c>
      <c r="U6626" s="1">
        <v>567.94000000000005</v>
      </c>
      <c r="V6626" s="1">
        <f t="shared" si="413"/>
        <v>0</v>
      </c>
      <c r="W6626" s="1">
        <f t="shared" si="414"/>
        <v>3.7778903924715679</v>
      </c>
      <c r="X6626" s="1">
        <f t="shared" si="415"/>
        <v>365</v>
      </c>
    </row>
    <row r="6627" spans="1:24" hidden="1" x14ac:dyDescent="0.3">
      <c r="A6627" s="18" t="str">
        <f t="shared" si="412"/>
        <v>OFF - AirGrSupp - Cargo Tractor_1996_175</v>
      </c>
      <c r="B6627" s="1" t="s">
        <v>40</v>
      </c>
      <c r="C6627" s="1">
        <v>2020</v>
      </c>
      <c r="D6627" s="1" t="s">
        <v>130</v>
      </c>
      <c r="E6627" s="1">
        <v>1996</v>
      </c>
      <c r="F6627" s="1">
        <v>175</v>
      </c>
      <c r="G6627" s="1" t="s">
        <v>124</v>
      </c>
      <c r="H6627" s="1">
        <v>0</v>
      </c>
      <c r="I6627" s="1">
        <v>0</v>
      </c>
      <c r="J6627" s="1">
        <v>1.016289E-7</v>
      </c>
      <c r="K6627" s="1">
        <v>1.467056E-5</v>
      </c>
      <c r="L6627" s="1">
        <v>8.0775509999999997E-6</v>
      </c>
      <c r="M6627" s="1">
        <v>4.9929640000000001E-4</v>
      </c>
      <c r="N6627" s="1">
        <v>0</v>
      </c>
      <c r="O6627" s="1">
        <v>0</v>
      </c>
      <c r="P6627" s="1">
        <v>0</v>
      </c>
      <c r="Q6627" s="1">
        <v>0</v>
      </c>
      <c r="R6627" s="1">
        <v>25.55</v>
      </c>
      <c r="S6627" s="1">
        <v>3.65</v>
      </c>
      <c r="T6627" s="1">
        <v>0.02</v>
      </c>
      <c r="U6627" s="1">
        <v>567.94000000000005</v>
      </c>
      <c r="V6627" s="1">
        <f t="shared" si="413"/>
        <v>0</v>
      </c>
      <c r="W6627" s="1">
        <f t="shared" si="414"/>
        <v>4.7094029587221975</v>
      </c>
      <c r="X6627" s="1">
        <f t="shared" si="415"/>
        <v>182.5</v>
      </c>
    </row>
    <row r="6628" spans="1:24" hidden="1" x14ac:dyDescent="0.3">
      <c r="A6628" s="18" t="str">
        <f t="shared" si="412"/>
        <v>OFF - AirGrSupp - Cargo Tractor_1997_175</v>
      </c>
      <c r="B6628" s="1" t="s">
        <v>40</v>
      </c>
      <c r="C6628" s="1">
        <v>2020</v>
      </c>
      <c r="D6628" s="1" t="s">
        <v>130</v>
      </c>
      <c r="E6628" s="1">
        <v>1997</v>
      </c>
      <c r="F6628" s="1">
        <v>175</v>
      </c>
      <c r="G6628" s="1" t="s">
        <v>124</v>
      </c>
      <c r="H6628" s="1">
        <v>0</v>
      </c>
      <c r="I6628" s="1">
        <v>0</v>
      </c>
      <c r="J6628" s="1">
        <v>1.1875400000000001E-7</v>
      </c>
      <c r="K6628" s="1">
        <v>1.7088519999999999E-5</v>
      </c>
      <c r="L6628" s="1">
        <v>9.4589160000000006E-6</v>
      </c>
      <c r="M6628" s="1">
        <v>5.8555070000000002E-4</v>
      </c>
      <c r="N6628" s="1">
        <v>0</v>
      </c>
      <c r="O6628" s="1">
        <v>0</v>
      </c>
      <c r="P6628" s="1">
        <v>0</v>
      </c>
      <c r="Q6628" s="1">
        <v>0</v>
      </c>
      <c r="R6628" s="1">
        <v>32.85</v>
      </c>
      <c r="S6628" s="1">
        <v>3.65</v>
      </c>
      <c r="T6628" s="1">
        <v>0.02</v>
      </c>
      <c r="U6628" s="1">
        <v>567.94000000000005</v>
      </c>
      <c r="V6628" s="1">
        <f t="shared" si="413"/>
        <v>0</v>
      </c>
      <c r="W6628" s="1">
        <f t="shared" si="414"/>
        <v>5.514771370271105</v>
      </c>
      <c r="X6628" s="1">
        <f t="shared" si="415"/>
        <v>182.5</v>
      </c>
    </row>
    <row r="6629" spans="1:24" hidden="1" x14ac:dyDescent="0.3">
      <c r="A6629" s="18" t="str">
        <f t="shared" si="412"/>
        <v>OFF - AirGrSupp - Cargo Tractor_1998_175</v>
      </c>
      <c r="B6629" s="1" t="s">
        <v>40</v>
      </c>
      <c r="C6629" s="1">
        <v>2020</v>
      </c>
      <c r="D6629" s="1" t="s">
        <v>130</v>
      </c>
      <c r="E6629" s="1">
        <v>1998</v>
      </c>
      <c r="F6629" s="1">
        <v>175</v>
      </c>
      <c r="G6629" s="1" t="s">
        <v>124</v>
      </c>
      <c r="H6629" s="1">
        <v>0</v>
      </c>
      <c r="I6629" s="1">
        <v>0</v>
      </c>
      <c r="J6629" s="1">
        <v>1.3111709999999999E-7</v>
      </c>
      <c r="K6629" s="1">
        <v>1.8807349999999999E-5</v>
      </c>
      <c r="L6629" s="1">
        <v>1.0466169999999999E-5</v>
      </c>
      <c r="M6629" s="1">
        <v>6.4886800000000004E-4</v>
      </c>
      <c r="N6629" s="1">
        <v>0</v>
      </c>
      <c r="O6629" s="1">
        <v>0</v>
      </c>
      <c r="P6629" s="1">
        <v>0</v>
      </c>
      <c r="Q6629" s="1">
        <v>0</v>
      </c>
      <c r="R6629" s="1">
        <v>36.5</v>
      </c>
      <c r="S6629" s="1">
        <v>3.65</v>
      </c>
      <c r="T6629" s="1">
        <v>0.02</v>
      </c>
      <c r="U6629" s="1">
        <v>567.94000000000005</v>
      </c>
      <c r="V6629" s="1">
        <f t="shared" si="413"/>
        <v>0</v>
      </c>
      <c r="W6629" s="1">
        <f t="shared" si="414"/>
        <v>6.1020242353764766</v>
      </c>
      <c r="X6629" s="1">
        <f t="shared" si="415"/>
        <v>182.5</v>
      </c>
    </row>
    <row r="6630" spans="1:24" hidden="1" x14ac:dyDescent="0.3">
      <c r="A6630" s="18" t="str">
        <f t="shared" si="412"/>
        <v>OFF - AirGrSupp - Cargo Tractor_1999_100</v>
      </c>
      <c r="B6630" s="1" t="s">
        <v>40</v>
      </c>
      <c r="C6630" s="1">
        <v>2020</v>
      </c>
      <c r="D6630" s="1" t="s">
        <v>130</v>
      </c>
      <c r="E6630" s="1">
        <v>1999</v>
      </c>
      <c r="F6630" s="1">
        <v>100</v>
      </c>
      <c r="G6630" s="1" t="s">
        <v>12</v>
      </c>
      <c r="H6630" s="1">
        <v>4.17452671161236E-5</v>
      </c>
      <c r="I6630" s="1">
        <v>3.83972966934105E-5</v>
      </c>
      <c r="J6630" s="1">
        <v>4.5938120000000001E-5</v>
      </c>
      <c r="K6630" s="1">
        <v>5.4355889999999996E-4</v>
      </c>
      <c r="L6630" s="1">
        <v>5.498845E-5</v>
      </c>
      <c r="M6630" s="1">
        <v>2.8755650000000001E-3</v>
      </c>
      <c r="N6630" s="1">
        <v>2.0049128999999901E-7</v>
      </c>
      <c r="O6630" s="1">
        <v>1.5148230800000001E-7</v>
      </c>
      <c r="P6630" s="1">
        <v>2.3740950000000001E-8</v>
      </c>
      <c r="Q6630" s="1">
        <v>5.1147244826891602E-8</v>
      </c>
      <c r="R6630" s="1">
        <v>146</v>
      </c>
      <c r="S6630" s="1">
        <v>25.55</v>
      </c>
      <c r="T6630" s="1">
        <v>0.02</v>
      </c>
      <c r="U6630" s="1">
        <v>2427.25</v>
      </c>
      <c r="V6630" s="1">
        <f t="shared" si="413"/>
        <v>5.2381115214307474</v>
      </c>
      <c r="W6630" s="1">
        <f t="shared" si="414"/>
        <v>7.501456047556843</v>
      </c>
      <c r="X6630" s="1">
        <f t="shared" si="415"/>
        <v>1277.5</v>
      </c>
    </row>
    <row r="6631" spans="1:24" hidden="1" x14ac:dyDescent="0.3">
      <c r="A6631" s="18" t="str">
        <f t="shared" si="412"/>
        <v>OFF - AirGrSupp - Cargo Tractor_1999_175</v>
      </c>
      <c r="B6631" s="1" t="s">
        <v>40</v>
      </c>
      <c r="C6631" s="1">
        <v>2020</v>
      </c>
      <c r="D6631" s="1" t="s">
        <v>130</v>
      </c>
      <c r="E6631" s="1">
        <v>1999</v>
      </c>
      <c r="F6631" s="1">
        <v>175</v>
      </c>
      <c r="G6631" s="1" t="s">
        <v>124</v>
      </c>
      <c r="H6631" s="1">
        <v>0</v>
      </c>
      <c r="I6631" s="1">
        <v>0</v>
      </c>
      <c r="J6631" s="1">
        <v>1.4908440000000001E-7</v>
      </c>
      <c r="K6631" s="1">
        <v>2.131561E-5</v>
      </c>
      <c r="L6631" s="1">
        <v>1.1926170000000001E-5</v>
      </c>
      <c r="M6631" s="1">
        <v>7.4048389999999999E-4</v>
      </c>
      <c r="N6631" s="1">
        <v>0</v>
      </c>
      <c r="O6631" s="1">
        <v>0</v>
      </c>
      <c r="P6631" s="1">
        <v>0</v>
      </c>
      <c r="Q6631" s="1">
        <v>0</v>
      </c>
      <c r="R6631" s="1">
        <v>40.15</v>
      </c>
      <c r="S6631" s="1">
        <v>3.65</v>
      </c>
      <c r="T6631" s="1">
        <v>0.03</v>
      </c>
      <c r="U6631" s="1">
        <v>567.94000000000005</v>
      </c>
      <c r="V6631" s="1">
        <f t="shared" si="413"/>
        <v>0</v>
      </c>
      <c r="W6631" s="1">
        <f t="shared" si="414"/>
        <v>6.9532387086412593</v>
      </c>
      <c r="X6631" s="1">
        <f t="shared" si="415"/>
        <v>121.66666666666667</v>
      </c>
    </row>
    <row r="6632" spans="1:24" hidden="1" x14ac:dyDescent="0.3">
      <c r="A6632" s="18" t="str">
        <f t="shared" si="412"/>
        <v>OFF - AirGrSupp - Cargo Tractor_2000_100</v>
      </c>
      <c r="B6632" s="1" t="s">
        <v>40</v>
      </c>
      <c r="C6632" s="1">
        <v>2020</v>
      </c>
      <c r="D6632" s="1" t="s">
        <v>130</v>
      </c>
      <c r="E6632" s="1">
        <v>2000</v>
      </c>
      <c r="F6632" s="1">
        <v>100</v>
      </c>
      <c r="G6632" s="1" t="s">
        <v>12</v>
      </c>
      <c r="H6632" s="1">
        <v>1.19647249870279E-4</v>
      </c>
      <c r="I6632" s="1">
        <v>1.10051540430682E-4</v>
      </c>
      <c r="J6632" s="1">
        <v>1.3166450000000001E-4</v>
      </c>
      <c r="K6632" s="1">
        <v>1.565344E-3</v>
      </c>
      <c r="L6632" s="1">
        <v>1.6230279999999999E-4</v>
      </c>
      <c r="M6632" s="1">
        <v>8.5382659999999992E-3</v>
      </c>
      <c r="N6632" s="1">
        <v>5.9530841999999999E-7</v>
      </c>
      <c r="O6632" s="1">
        <v>4.49788584E-7</v>
      </c>
      <c r="P6632" s="1">
        <v>7.0492780000000004E-8</v>
      </c>
      <c r="Q6632" s="1">
        <v>1.5216305336000199E-7</v>
      </c>
      <c r="R6632" s="1">
        <v>434.349999999999</v>
      </c>
      <c r="S6632" s="1">
        <v>69.349999999999994</v>
      </c>
      <c r="T6632" s="1">
        <v>0.05</v>
      </c>
      <c r="U6632" s="1">
        <v>6588.25</v>
      </c>
      <c r="V6632" s="1">
        <f t="shared" si="413"/>
        <v>5.5311400605101237</v>
      </c>
      <c r="W6632" s="1">
        <f t="shared" si="414"/>
        <v>8.1572644553613287</v>
      </c>
      <c r="X6632" s="1">
        <f t="shared" si="415"/>
        <v>1386.9999999999998</v>
      </c>
    </row>
    <row r="6633" spans="1:24" hidden="1" x14ac:dyDescent="0.3">
      <c r="A6633" s="18" t="str">
        <f t="shared" si="412"/>
        <v>OFF - AirGrSupp - Cargo Tractor_2000_175</v>
      </c>
      <c r="B6633" s="1" t="s">
        <v>40</v>
      </c>
      <c r="C6633" s="1">
        <v>2020</v>
      </c>
      <c r="D6633" s="1" t="s">
        <v>130</v>
      </c>
      <c r="E6633" s="1">
        <v>2000</v>
      </c>
      <c r="F6633" s="1">
        <v>175</v>
      </c>
      <c r="G6633" s="1" t="s">
        <v>124</v>
      </c>
      <c r="H6633" s="1">
        <v>0</v>
      </c>
      <c r="I6633" s="1">
        <v>0</v>
      </c>
      <c r="J6633" s="1">
        <v>1.804845E-7</v>
      </c>
      <c r="K6633" s="1">
        <v>2.5721010000000001E-5</v>
      </c>
      <c r="L6633" s="1">
        <v>1.4469499999999999E-5</v>
      </c>
      <c r="M6633" s="1">
        <v>8.9973709999999999E-4</v>
      </c>
      <c r="N6633" s="1">
        <v>0</v>
      </c>
      <c r="O6633" s="1">
        <v>0</v>
      </c>
      <c r="P6633" s="1">
        <v>0</v>
      </c>
      <c r="Q6633" s="1">
        <v>0</v>
      </c>
      <c r="R6633" s="1">
        <v>47.45</v>
      </c>
      <c r="S6633" s="1">
        <v>3.65</v>
      </c>
      <c r="T6633" s="1">
        <v>0.03</v>
      </c>
      <c r="U6633" s="1">
        <v>567.94000000000005</v>
      </c>
      <c r="V6633" s="1">
        <f t="shared" si="413"/>
        <v>0</v>
      </c>
      <c r="W6633" s="1">
        <f t="shared" si="414"/>
        <v>8.4360601513046252</v>
      </c>
      <c r="X6633" s="1">
        <f t="shared" si="415"/>
        <v>121.66666666666667</v>
      </c>
    </row>
    <row r="6634" spans="1:24" hidden="1" x14ac:dyDescent="0.3">
      <c r="A6634" s="18" t="str">
        <f t="shared" si="412"/>
        <v>OFF - AirGrSupp - Cargo Tractor_2001_100</v>
      </c>
      <c r="B6634" s="1" t="s">
        <v>40</v>
      </c>
      <c r="C6634" s="1">
        <v>2020</v>
      </c>
      <c r="D6634" s="1" t="s">
        <v>130</v>
      </c>
      <c r="E6634" s="1">
        <v>2001</v>
      </c>
      <c r="F6634" s="1">
        <v>100</v>
      </c>
      <c r="G6634" s="1" t="s">
        <v>12</v>
      </c>
      <c r="H6634" s="1">
        <v>1.7427453952468001E-4</v>
      </c>
      <c r="I6634" s="1">
        <v>1.6029772145480101E-4</v>
      </c>
      <c r="J6634" s="1">
        <v>1.9177849999999999E-4</v>
      </c>
      <c r="K6634" s="1">
        <v>3.2294730000000001E-3</v>
      </c>
      <c r="L6634" s="1">
        <v>2.9214749999999999E-4</v>
      </c>
      <c r="M6634" s="1">
        <v>1.489094E-2</v>
      </c>
      <c r="N6634" s="1">
        <v>1.0382319E-6</v>
      </c>
      <c r="O6634" s="1">
        <v>7.8444188000000005E-7</v>
      </c>
      <c r="P6634" s="1">
        <v>1.2294110000000001E-7</v>
      </c>
      <c r="Q6634" s="1">
        <v>2.7363775982387001E-7</v>
      </c>
      <c r="R6634" s="1">
        <v>781.1</v>
      </c>
      <c r="S6634" s="1">
        <v>124.1</v>
      </c>
      <c r="T6634" s="1">
        <v>0.09</v>
      </c>
      <c r="U6634" s="1">
        <v>11789.5</v>
      </c>
      <c r="V6634" s="1">
        <f t="shared" si="413"/>
        <v>4.5021562464571545</v>
      </c>
      <c r="W6634" s="1">
        <f t="shared" si="414"/>
        <v>8.2053174560108353</v>
      </c>
      <c r="X6634" s="1">
        <f t="shared" si="415"/>
        <v>1378.8888888888889</v>
      </c>
    </row>
    <row r="6635" spans="1:24" hidden="1" x14ac:dyDescent="0.3">
      <c r="A6635" s="18" t="str">
        <f t="shared" si="412"/>
        <v>OFF - AirGrSupp - Cargo Tractor_2001_175</v>
      </c>
      <c r="B6635" s="1" t="s">
        <v>40</v>
      </c>
      <c r="C6635" s="1">
        <v>2020</v>
      </c>
      <c r="D6635" s="1" t="s">
        <v>130</v>
      </c>
      <c r="E6635" s="1">
        <v>2001</v>
      </c>
      <c r="F6635" s="1">
        <v>175</v>
      </c>
      <c r="G6635" s="1" t="s">
        <v>124</v>
      </c>
      <c r="H6635" s="1">
        <v>0</v>
      </c>
      <c r="I6635" s="1">
        <v>0</v>
      </c>
      <c r="J6635" s="1">
        <v>1.643207E-7</v>
      </c>
      <c r="K6635" s="1">
        <v>2.737062E-5</v>
      </c>
      <c r="L6635" s="1">
        <v>1.259392E-5</v>
      </c>
      <c r="M6635" s="1">
        <v>9.6414679999999998E-4</v>
      </c>
      <c r="N6635" s="1">
        <v>0</v>
      </c>
      <c r="O6635" s="1">
        <v>0</v>
      </c>
      <c r="P6635" s="1">
        <v>0</v>
      </c>
      <c r="Q6635" s="1">
        <v>0</v>
      </c>
      <c r="R6635" s="1">
        <v>51.1</v>
      </c>
      <c r="S6635" s="1">
        <v>7.3</v>
      </c>
      <c r="T6635" s="1">
        <v>0.04</v>
      </c>
      <c r="U6635" s="1">
        <v>1135.8800000000001</v>
      </c>
      <c r="V6635" s="1">
        <f t="shared" si="413"/>
        <v>0</v>
      </c>
      <c r="W6635" s="1">
        <f t="shared" si="414"/>
        <v>3.6712763627187655</v>
      </c>
      <c r="X6635" s="1">
        <f t="shared" si="415"/>
        <v>182.5</v>
      </c>
    </row>
    <row r="6636" spans="1:24" hidden="1" x14ac:dyDescent="0.3">
      <c r="A6636" s="18" t="str">
        <f t="shared" si="412"/>
        <v>OFF - AirGrSupp - Cargo Tractor_2002_100</v>
      </c>
      <c r="B6636" s="1" t="s">
        <v>40</v>
      </c>
      <c r="C6636" s="1">
        <v>2020</v>
      </c>
      <c r="D6636" s="1" t="s">
        <v>130</v>
      </c>
      <c r="E6636" s="1">
        <v>2002</v>
      </c>
      <c r="F6636" s="1">
        <v>100</v>
      </c>
      <c r="G6636" s="1" t="s">
        <v>12</v>
      </c>
      <c r="H6636" s="1">
        <v>2.41026354027801E-4</v>
      </c>
      <c r="I6636" s="1">
        <v>2.21696040434771E-4</v>
      </c>
      <c r="J6636" s="1">
        <v>2.6523479999999999E-4</v>
      </c>
      <c r="K6636" s="1">
        <v>5.7639509999999998E-3</v>
      </c>
      <c r="L6636" s="1">
        <v>5.0262129999999996E-4</v>
      </c>
      <c r="M6636" s="1">
        <v>2.532943E-2</v>
      </c>
      <c r="N6636" s="1">
        <v>1.7660285999999899E-6</v>
      </c>
      <c r="O6636" s="1">
        <v>1.33433272E-6</v>
      </c>
      <c r="P6636" s="1">
        <v>2.0912229999999999E-7</v>
      </c>
      <c r="Q6636" s="1">
        <v>4.6927597128673E-7</v>
      </c>
      <c r="R6636" s="1">
        <v>1339.55</v>
      </c>
      <c r="S6636" s="1">
        <v>211.7</v>
      </c>
      <c r="T6636" s="1">
        <v>0.16</v>
      </c>
      <c r="U6636" s="1">
        <v>20111.499999999902</v>
      </c>
      <c r="V6636" s="1">
        <f t="shared" si="413"/>
        <v>3.6500774011043231</v>
      </c>
      <c r="W6636" s="1">
        <f t="shared" si="414"/>
        <v>8.275324380380475</v>
      </c>
      <c r="X6636" s="1">
        <f t="shared" si="415"/>
        <v>1323.125</v>
      </c>
    </row>
    <row r="6637" spans="1:24" hidden="1" x14ac:dyDescent="0.3">
      <c r="A6637" s="18" t="str">
        <f t="shared" si="412"/>
        <v>OFF - AirGrSupp - Cargo Tractor_2002_175</v>
      </c>
      <c r="B6637" s="1" t="s">
        <v>40</v>
      </c>
      <c r="C6637" s="1">
        <v>2020</v>
      </c>
      <c r="D6637" s="1" t="s">
        <v>130</v>
      </c>
      <c r="E6637" s="1">
        <v>2002</v>
      </c>
      <c r="F6637" s="1">
        <v>175</v>
      </c>
      <c r="G6637" s="1" t="s">
        <v>124</v>
      </c>
      <c r="H6637" s="1">
        <v>0</v>
      </c>
      <c r="I6637" s="1">
        <v>0</v>
      </c>
      <c r="J6637" s="1">
        <v>1.5278719999999999E-7</v>
      </c>
      <c r="K6637" s="1">
        <v>3.0708019999999999E-5</v>
      </c>
      <c r="L6637" s="1">
        <v>1.093069E-5</v>
      </c>
      <c r="M6637" s="1">
        <v>1.0893369999999999E-3</v>
      </c>
      <c r="N6637" s="1">
        <v>0</v>
      </c>
      <c r="O6637" s="1">
        <v>0</v>
      </c>
      <c r="P6637" s="1">
        <v>0</v>
      </c>
      <c r="Q6637" s="1">
        <v>0</v>
      </c>
      <c r="R6637" s="1">
        <v>58.4</v>
      </c>
      <c r="S6637" s="1">
        <v>7.3</v>
      </c>
      <c r="T6637" s="1">
        <v>0.04</v>
      </c>
      <c r="U6637" s="1">
        <v>1135.8800000000001</v>
      </c>
      <c r="V6637" s="1">
        <f t="shared" si="413"/>
        <v>0</v>
      </c>
      <c r="W6637" s="1">
        <f t="shared" si="414"/>
        <v>3.1864251817707578</v>
      </c>
      <c r="X6637" s="1">
        <f t="shared" si="415"/>
        <v>182.5</v>
      </c>
    </row>
    <row r="6638" spans="1:24" hidden="1" x14ac:dyDescent="0.3">
      <c r="A6638" s="18" t="str">
        <f t="shared" si="412"/>
        <v>OFF - AirGrSupp - Cargo Tractor_2003_100</v>
      </c>
      <c r="B6638" s="1" t="s">
        <v>40</v>
      </c>
      <c r="C6638" s="1">
        <v>2020</v>
      </c>
      <c r="D6638" s="1" t="s">
        <v>130</v>
      </c>
      <c r="E6638" s="1">
        <v>2003</v>
      </c>
      <c r="F6638" s="1">
        <v>100</v>
      </c>
      <c r="G6638" s="1" t="s">
        <v>12</v>
      </c>
      <c r="H6638" s="1">
        <v>2.5217199681218101E-4</v>
      </c>
      <c r="I6638" s="1">
        <v>2.3194780266784401E-4</v>
      </c>
      <c r="J6638" s="1">
        <v>2.7749989999999999E-4</v>
      </c>
      <c r="K6638" s="1">
        <v>8.0192849999999993E-3</v>
      </c>
      <c r="L6638" s="1">
        <v>6.6724920000000004E-4</v>
      </c>
      <c r="M6638" s="1">
        <v>3.3967909999999997E-2</v>
      </c>
      <c r="N6638" s="1">
        <v>2.3683248E-6</v>
      </c>
      <c r="O6638" s="1">
        <v>1.7894009600000001E-6</v>
      </c>
      <c r="P6638" s="1">
        <v>2.804425E-7</v>
      </c>
      <c r="Q6638" s="1">
        <v>6.3166847361211102E-7</v>
      </c>
      <c r="R6638" s="1">
        <v>1803.1</v>
      </c>
      <c r="S6638" s="1">
        <v>284.7</v>
      </c>
      <c r="T6638" s="1">
        <v>0.21</v>
      </c>
      <c r="U6638" s="1">
        <v>27046.5</v>
      </c>
      <c r="V6638" s="1">
        <f t="shared" si="413"/>
        <v>2.8396694609554571</v>
      </c>
      <c r="W6638" s="1">
        <f t="shared" si="414"/>
        <v>8.1689378139974096</v>
      </c>
      <c r="X6638" s="1">
        <f t="shared" si="415"/>
        <v>1355.7142857142858</v>
      </c>
    </row>
    <row r="6639" spans="1:24" hidden="1" x14ac:dyDescent="0.3">
      <c r="A6639" s="18" t="str">
        <f t="shared" si="412"/>
        <v>OFF - AirGrSupp - Cargo Tractor_2003_175</v>
      </c>
      <c r="B6639" s="1" t="s">
        <v>40</v>
      </c>
      <c r="C6639" s="1">
        <v>2020</v>
      </c>
      <c r="D6639" s="1" t="s">
        <v>130</v>
      </c>
      <c r="E6639" s="1">
        <v>2003</v>
      </c>
      <c r="F6639" s="1">
        <v>175</v>
      </c>
      <c r="G6639" s="1" t="s">
        <v>124</v>
      </c>
      <c r="H6639" s="1">
        <v>0</v>
      </c>
      <c r="I6639" s="1">
        <v>0</v>
      </c>
      <c r="J6639" s="1">
        <v>1.3848459999999999E-7</v>
      </c>
      <c r="K6639" s="1">
        <v>3.5661999999999998E-5</v>
      </c>
      <c r="L6639" s="1">
        <v>8.9524749999999994E-6</v>
      </c>
      <c r="M6639" s="1">
        <v>1.27406E-3</v>
      </c>
      <c r="N6639" s="1">
        <v>0</v>
      </c>
      <c r="O6639" s="1">
        <v>0</v>
      </c>
      <c r="P6639" s="1">
        <v>0</v>
      </c>
      <c r="Q6639" s="1">
        <v>0</v>
      </c>
      <c r="R6639" s="1">
        <v>69.349999999999994</v>
      </c>
      <c r="S6639" s="1">
        <v>7.3</v>
      </c>
      <c r="T6639" s="1">
        <v>0.05</v>
      </c>
      <c r="U6639" s="1">
        <v>1135.8800000000001</v>
      </c>
      <c r="V6639" s="1">
        <f t="shared" si="413"/>
        <v>0</v>
      </c>
      <c r="W6639" s="1">
        <f t="shared" si="414"/>
        <v>2.6097521546373708</v>
      </c>
      <c r="X6639" s="1">
        <f t="shared" si="415"/>
        <v>146</v>
      </c>
    </row>
    <row r="6640" spans="1:24" hidden="1" x14ac:dyDescent="0.3">
      <c r="A6640" s="18" t="str">
        <f t="shared" si="412"/>
        <v>OFF - AirGrSupp - Cargo Tractor_2004_100</v>
      </c>
      <c r="B6640" s="1" t="s">
        <v>40</v>
      </c>
      <c r="C6640" s="1">
        <v>2020</v>
      </c>
      <c r="D6640" s="1" t="s">
        <v>130</v>
      </c>
      <c r="E6640" s="1">
        <v>2004</v>
      </c>
      <c r="F6640" s="1">
        <v>100</v>
      </c>
      <c r="G6640" s="1" t="s">
        <v>12</v>
      </c>
      <c r="H6640" s="1">
        <v>1.2494740735288299E-4</v>
      </c>
      <c r="I6640" s="1">
        <v>1.1492662528318201E-4</v>
      </c>
      <c r="J6640" s="1">
        <v>1.3749699999999999E-4</v>
      </c>
      <c r="K6640" s="1">
        <v>9.0833540000000001E-3</v>
      </c>
      <c r="L6640" s="1">
        <v>4.1328959999999999E-4</v>
      </c>
      <c r="M6640" s="1">
        <v>4.511445E-2</v>
      </c>
      <c r="N6640" s="1">
        <v>3.1454873999999998E-6</v>
      </c>
      <c r="O6640" s="1">
        <v>2.37659048E-6</v>
      </c>
      <c r="P6640" s="1">
        <v>3.7246939999999999E-7</v>
      </c>
      <c r="Q6640" s="1">
        <v>7.9406097593749198E-7</v>
      </c>
      <c r="R6640" s="1">
        <v>2266.65</v>
      </c>
      <c r="S6640" s="1">
        <v>375.95</v>
      </c>
      <c r="T6640" s="1">
        <v>0.28000000000000003</v>
      </c>
      <c r="U6640" s="1">
        <v>35715.25</v>
      </c>
      <c r="V6640" s="1">
        <f t="shared" si="413"/>
        <v>1.0655051678753287</v>
      </c>
      <c r="W6640" s="1">
        <f t="shared" si="414"/>
        <v>3.8316813318416352</v>
      </c>
      <c r="X6640" s="1">
        <f t="shared" si="415"/>
        <v>1342.6785714285713</v>
      </c>
    </row>
    <row r="6641" spans="1:24" hidden="1" x14ac:dyDescent="0.3">
      <c r="A6641" s="18" t="str">
        <f t="shared" si="412"/>
        <v>OFF - AirGrSupp - Cargo Tractor_2004_175</v>
      </c>
      <c r="B6641" s="1" t="s">
        <v>40</v>
      </c>
      <c r="C6641" s="1">
        <v>2020</v>
      </c>
      <c r="D6641" s="1" t="s">
        <v>130</v>
      </c>
      <c r="E6641" s="1">
        <v>2004</v>
      </c>
      <c r="F6641" s="1">
        <v>175</v>
      </c>
      <c r="G6641" s="1" t="s">
        <v>124</v>
      </c>
      <c r="H6641" s="1">
        <v>0</v>
      </c>
      <c r="I6641" s="1">
        <v>0</v>
      </c>
      <c r="J6641" s="1">
        <v>1.069826E-7</v>
      </c>
      <c r="K6641" s="1">
        <v>5.2722619999999997E-5</v>
      </c>
      <c r="L6641" s="1">
        <v>6.4063269999999997E-6</v>
      </c>
      <c r="M6641" s="1">
        <v>1.897042E-3</v>
      </c>
      <c r="N6641" s="1">
        <v>0</v>
      </c>
      <c r="O6641" s="1">
        <v>0</v>
      </c>
      <c r="P6641" s="1">
        <v>0</v>
      </c>
      <c r="Q6641" s="1">
        <v>0</v>
      </c>
      <c r="R6641" s="1">
        <v>102.2</v>
      </c>
      <c r="S6641" s="1">
        <v>10.95</v>
      </c>
      <c r="T6641" s="1">
        <v>7.0000000000000007E-2</v>
      </c>
      <c r="U6641" s="1">
        <v>1703.8199999999899</v>
      </c>
      <c r="V6641" s="1">
        <f t="shared" si="413"/>
        <v>0</v>
      </c>
      <c r="W6641" s="1">
        <f t="shared" si="414"/>
        <v>1.2450133020244245</v>
      </c>
      <c r="X6641" s="1">
        <f t="shared" si="415"/>
        <v>156.42857142857142</v>
      </c>
    </row>
    <row r="6642" spans="1:24" hidden="1" x14ac:dyDescent="0.3">
      <c r="A6642" s="18" t="str">
        <f t="shared" si="412"/>
        <v>OFF - AirGrSupp - Cargo Tractor_2005_100</v>
      </c>
      <c r="B6642" s="1" t="s">
        <v>40</v>
      </c>
      <c r="C6642" s="1">
        <v>2020</v>
      </c>
      <c r="D6642" s="1" t="s">
        <v>130</v>
      </c>
      <c r="E6642" s="1">
        <v>2005</v>
      </c>
      <c r="F6642" s="1">
        <v>100</v>
      </c>
      <c r="G6642" s="1" t="s">
        <v>12</v>
      </c>
      <c r="H6642" s="1">
        <v>1.5238109518110401E-4</v>
      </c>
      <c r="I6642" s="1">
        <v>1.4016013134757999E-4</v>
      </c>
      <c r="J6642" s="1">
        <v>1.6768609999999999E-4</v>
      </c>
      <c r="K6642" s="1">
        <v>1.103722E-2</v>
      </c>
      <c r="L6642" s="1">
        <v>5.087364E-4</v>
      </c>
      <c r="M6642" s="1">
        <v>5.8015259999999999E-2</v>
      </c>
      <c r="N6642" s="1">
        <v>4.0449627E-6</v>
      </c>
      <c r="O6642" s="1">
        <v>3.05619404E-6</v>
      </c>
      <c r="P6642" s="1">
        <v>4.7897979999999998E-7</v>
      </c>
      <c r="Q6642" s="1">
        <v>1.0076007230897599E-6</v>
      </c>
      <c r="R6642" s="1">
        <v>2876.2</v>
      </c>
      <c r="S6642" s="1">
        <v>481.8</v>
      </c>
      <c r="T6642" s="1">
        <v>0.36</v>
      </c>
      <c r="U6642" s="1">
        <v>45771</v>
      </c>
      <c r="V6642" s="1">
        <f t="shared" si="413"/>
        <v>1.0139643725272742</v>
      </c>
      <c r="W6642" s="1">
        <f t="shared" si="414"/>
        <v>3.6803660188399996</v>
      </c>
      <c r="X6642" s="1">
        <f t="shared" si="415"/>
        <v>1338.3333333333335</v>
      </c>
    </row>
    <row r="6643" spans="1:24" hidden="1" x14ac:dyDescent="0.3">
      <c r="A6643" s="18" t="str">
        <f t="shared" si="412"/>
        <v>OFF - AirGrSupp - Cargo Tractor_2005_175</v>
      </c>
      <c r="B6643" s="1" t="s">
        <v>40</v>
      </c>
      <c r="C6643" s="1">
        <v>2020</v>
      </c>
      <c r="D6643" s="1" t="s">
        <v>130</v>
      </c>
      <c r="E6643" s="1">
        <v>2005</v>
      </c>
      <c r="F6643" s="1">
        <v>175</v>
      </c>
      <c r="G6643" s="1" t="s">
        <v>124</v>
      </c>
      <c r="H6643" s="1">
        <v>0</v>
      </c>
      <c r="I6643" s="1">
        <v>0</v>
      </c>
      <c r="J6643" s="1">
        <v>1.7721289999999999E-7</v>
      </c>
      <c r="K6643" s="1">
        <v>9.0249300000000003E-5</v>
      </c>
      <c r="L6643" s="1">
        <v>1.084606E-5</v>
      </c>
      <c r="M6643" s="1">
        <v>3.2707069999999999E-3</v>
      </c>
      <c r="N6643" s="1">
        <v>0</v>
      </c>
      <c r="O6643" s="1">
        <v>0</v>
      </c>
      <c r="P6643" s="1">
        <v>0</v>
      </c>
      <c r="Q6643" s="1">
        <v>0</v>
      </c>
      <c r="R6643" s="1">
        <v>178.85</v>
      </c>
      <c r="S6643" s="1">
        <v>18.25</v>
      </c>
      <c r="T6643" s="1">
        <v>0.12</v>
      </c>
      <c r="U6643" s="1">
        <v>2839.7</v>
      </c>
      <c r="V6643" s="1">
        <f t="shared" si="413"/>
        <v>0</v>
      </c>
      <c r="W6643" s="1">
        <f t="shared" si="414"/>
        <v>1.2647018150545501</v>
      </c>
      <c r="X6643" s="1">
        <f t="shared" si="415"/>
        <v>152.08333333333334</v>
      </c>
    </row>
    <row r="6644" spans="1:24" hidden="1" x14ac:dyDescent="0.3">
      <c r="A6644" s="18" t="str">
        <f t="shared" si="412"/>
        <v>OFF - AirGrSupp - Cargo Tractor_2006_100</v>
      </c>
      <c r="B6644" s="1" t="s">
        <v>40</v>
      </c>
      <c r="C6644" s="1">
        <v>2020</v>
      </c>
      <c r="D6644" s="1" t="s">
        <v>130</v>
      </c>
      <c r="E6644" s="1">
        <v>2006</v>
      </c>
      <c r="F6644" s="1">
        <v>100</v>
      </c>
      <c r="G6644" s="1" t="s">
        <v>12</v>
      </c>
      <c r="H6644" s="1">
        <v>1.77752333386948E-4</v>
      </c>
      <c r="I6644" s="1">
        <v>1.6349659624931501E-4</v>
      </c>
      <c r="J6644" s="1">
        <v>1.956056E-4</v>
      </c>
      <c r="K6644" s="1">
        <v>1.282223E-2</v>
      </c>
      <c r="L6644" s="1">
        <v>5.9955960000000004E-4</v>
      </c>
      <c r="M6644" s="1">
        <v>7.1571220000000005E-2</v>
      </c>
      <c r="N6644" s="1">
        <v>4.9901175000000003E-6</v>
      </c>
      <c r="O6644" s="1">
        <v>3.7703109999999998E-6</v>
      </c>
      <c r="P6644" s="1">
        <v>5.9089919999999999E-7</v>
      </c>
      <c r="Q6644" s="1">
        <v>1.2249765136040501E-6</v>
      </c>
      <c r="R6644" s="1">
        <v>3496.7</v>
      </c>
      <c r="S6644" s="1">
        <v>594.94999999999902</v>
      </c>
      <c r="T6644" s="1">
        <v>0.44</v>
      </c>
      <c r="U6644" s="1">
        <v>56520.25</v>
      </c>
      <c r="V6644" s="1">
        <f t="shared" si="413"/>
        <v>0.95784060161007301</v>
      </c>
      <c r="W6644" s="1">
        <f t="shared" si="414"/>
        <v>3.512504487184398</v>
      </c>
      <c r="X6644" s="1">
        <f t="shared" si="415"/>
        <v>1352.1590909090887</v>
      </c>
    </row>
    <row r="6645" spans="1:24" hidden="1" x14ac:dyDescent="0.3">
      <c r="A6645" s="18" t="str">
        <f t="shared" si="412"/>
        <v>OFF - AirGrSupp - Cargo Tractor_2006_175</v>
      </c>
      <c r="B6645" s="1" t="s">
        <v>40</v>
      </c>
      <c r="C6645" s="1">
        <v>2020</v>
      </c>
      <c r="D6645" s="1" t="s">
        <v>130</v>
      </c>
      <c r="E6645" s="1">
        <v>2006</v>
      </c>
      <c r="F6645" s="1">
        <v>175</v>
      </c>
      <c r="G6645" s="1" t="s">
        <v>124</v>
      </c>
      <c r="H6645" s="1">
        <v>0</v>
      </c>
      <c r="I6645" s="1">
        <v>0</v>
      </c>
      <c r="J6645" s="1">
        <v>1.9576349999999999E-7</v>
      </c>
      <c r="K6645" s="1">
        <v>1.031922E-4</v>
      </c>
      <c r="L6645" s="1">
        <v>1.2262170000000001E-5</v>
      </c>
      <c r="M6645" s="1">
        <v>3.7669090000000001E-3</v>
      </c>
      <c r="N6645" s="1">
        <v>0</v>
      </c>
      <c r="O6645" s="1">
        <v>0</v>
      </c>
      <c r="P6645" s="1">
        <v>0</v>
      </c>
      <c r="Q6645" s="1">
        <v>0</v>
      </c>
      <c r="R6645" s="1">
        <v>204.4</v>
      </c>
      <c r="S6645" s="1">
        <v>21.9</v>
      </c>
      <c r="T6645" s="1">
        <v>0.14000000000000001</v>
      </c>
      <c r="U6645" s="1">
        <v>3407.6399999999899</v>
      </c>
      <c r="V6645" s="1">
        <f t="shared" si="413"/>
        <v>0</v>
      </c>
      <c r="W6645" s="1">
        <f t="shared" si="414"/>
        <v>1.1915224403690909</v>
      </c>
      <c r="X6645" s="1">
        <f t="shared" si="415"/>
        <v>156.42857142857142</v>
      </c>
    </row>
    <row r="6646" spans="1:24" hidden="1" x14ac:dyDescent="0.3">
      <c r="A6646" s="18" t="str">
        <f t="shared" si="412"/>
        <v>OFF - AirGrSupp - Cargo Tractor_2007_100</v>
      </c>
      <c r="B6646" s="1" t="s">
        <v>40</v>
      </c>
      <c r="C6646" s="1">
        <v>2020</v>
      </c>
      <c r="D6646" s="1" t="s">
        <v>130</v>
      </c>
      <c r="E6646" s="1">
        <v>2007</v>
      </c>
      <c r="F6646" s="1">
        <v>100</v>
      </c>
      <c r="G6646" s="1" t="s">
        <v>12</v>
      </c>
      <c r="H6646" s="1">
        <v>1.2893645172517499E-4</v>
      </c>
      <c r="I6646" s="1">
        <v>1.18595748296816E-4</v>
      </c>
      <c r="J6646" s="1">
        <v>1.418867E-4</v>
      </c>
      <c r="K6646" s="1">
        <v>1.440395E-2</v>
      </c>
      <c r="L6646" s="1">
        <v>5.4354200000000005E-4</v>
      </c>
      <c r="M6646" s="1">
        <v>8.5707210000000006E-2</v>
      </c>
      <c r="N6646" s="1">
        <v>5.9757119999999997E-6</v>
      </c>
      <c r="O6646" s="1">
        <v>4.5149823999999997E-6</v>
      </c>
      <c r="P6646" s="1">
        <v>7.0760739999999996E-7</v>
      </c>
      <c r="Q6646" s="1">
        <v>1.44235230411834E-6</v>
      </c>
      <c r="R6646" s="1">
        <v>4117.2</v>
      </c>
      <c r="S6646" s="1">
        <v>715.4</v>
      </c>
      <c r="T6646" s="1">
        <v>0.53</v>
      </c>
      <c r="U6646" s="1">
        <v>67963</v>
      </c>
      <c r="V6646" s="1">
        <f t="shared" si="413"/>
        <v>0.57781016693744613</v>
      </c>
      <c r="W6646" s="1">
        <f t="shared" si="414"/>
        <v>2.6481901608436091</v>
      </c>
      <c r="X6646" s="1">
        <f t="shared" si="415"/>
        <v>1349.8113207547169</v>
      </c>
    </row>
    <row r="6647" spans="1:24" hidden="1" x14ac:dyDescent="0.3">
      <c r="A6647" s="18" t="str">
        <f t="shared" si="412"/>
        <v>OFF - AirGrSupp - Cargo Tractor_2007_175</v>
      </c>
      <c r="B6647" s="1" t="s">
        <v>40</v>
      </c>
      <c r="C6647" s="1">
        <v>2020</v>
      </c>
      <c r="D6647" s="1" t="s">
        <v>130</v>
      </c>
      <c r="E6647" s="1">
        <v>2007</v>
      </c>
      <c r="F6647" s="1">
        <v>175</v>
      </c>
      <c r="G6647" s="1" t="s">
        <v>124</v>
      </c>
      <c r="H6647" s="1">
        <v>0</v>
      </c>
      <c r="I6647" s="1">
        <v>0</v>
      </c>
      <c r="J6647" s="1">
        <v>1.2783379999999999E-7</v>
      </c>
      <c r="K6647" s="1">
        <v>1.186492E-4</v>
      </c>
      <c r="L6647" s="1">
        <v>1.0940009999999999E-5</v>
      </c>
      <c r="M6647" s="1">
        <v>4.3628080000000001E-3</v>
      </c>
      <c r="N6647" s="1">
        <v>0</v>
      </c>
      <c r="O6647" s="1">
        <v>0</v>
      </c>
      <c r="P6647" s="1">
        <v>0</v>
      </c>
      <c r="Q6647" s="1">
        <v>0</v>
      </c>
      <c r="R6647" s="1">
        <v>237.25</v>
      </c>
      <c r="S6647" s="1">
        <v>25.55</v>
      </c>
      <c r="T6647" s="1">
        <v>0.16</v>
      </c>
      <c r="U6647" s="1">
        <v>3975.58</v>
      </c>
      <c r="V6647" s="1">
        <f t="shared" si="413"/>
        <v>0</v>
      </c>
      <c r="W6647" s="1">
        <f t="shared" si="414"/>
        <v>0.91118344908624682</v>
      </c>
      <c r="X6647" s="1">
        <f t="shared" si="415"/>
        <v>159.6875</v>
      </c>
    </row>
    <row r="6648" spans="1:24" hidden="1" x14ac:dyDescent="0.3">
      <c r="A6648" s="18" t="str">
        <f t="shared" si="412"/>
        <v>OFF - AirGrSupp - Cargo Tractor_2008_100</v>
      </c>
      <c r="B6648" s="1" t="s">
        <v>40</v>
      </c>
      <c r="C6648" s="1">
        <v>2020</v>
      </c>
      <c r="D6648" s="1" t="s">
        <v>130</v>
      </c>
      <c r="E6648" s="1">
        <v>2008</v>
      </c>
      <c r="F6648" s="1">
        <v>100</v>
      </c>
      <c r="G6648" s="1" t="s">
        <v>12</v>
      </c>
      <c r="H6648" s="1">
        <v>1.4577536783047401E-4</v>
      </c>
      <c r="I6648" s="1">
        <v>1.3408418333047E-4</v>
      </c>
      <c r="J6648" s="1">
        <v>1.6041690000000001E-4</v>
      </c>
      <c r="K6648" s="1">
        <v>1.6101339999999999E-2</v>
      </c>
      <c r="L6648" s="1">
        <v>6.2237510000000002E-4</v>
      </c>
      <c r="M6648" s="1">
        <v>0.10257819999999999</v>
      </c>
      <c r="N6648" s="1">
        <v>7.1519985000000004E-6</v>
      </c>
      <c r="O6648" s="1">
        <v>5.4037322000000004E-6</v>
      </c>
      <c r="P6648" s="1">
        <v>8.4689599999999999E-7</v>
      </c>
      <c r="Q6648" s="1">
        <v>1.70192457161481E-6</v>
      </c>
      <c r="R6648" s="1">
        <v>4858.1499999999996</v>
      </c>
      <c r="S6648" s="1">
        <v>854.099999999999</v>
      </c>
      <c r="T6648" s="1">
        <v>0.63</v>
      </c>
      <c r="U6648" s="1">
        <v>81139.5</v>
      </c>
      <c r="V6648" s="1">
        <f t="shared" si="413"/>
        <v>0.54718454787568493</v>
      </c>
      <c r="W6648" s="1">
        <f t="shared" si="414"/>
        <v>2.5398524213943947</v>
      </c>
      <c r="X6648" s="1">
        <f t="shared" si="415"/>
        <v>1355.7142857142842</v>
      </c>
    </row>
    <row r="6649" spans="1:24" hidden="1" x14ac:dyDescent="0.3">
      <c r="A6649" s="18" t="str">
        <f t="shared" si="412"/>
        <v>OFF - AirGrSupp - Cargo Tractor_2008_175</v>
      </c>
      <c r="B6649" s="1" t="s">
        <v>40</v>
      </c>
      <c r="C6649" s="1">
        <v>2020</v>
      </c>
      <c r="D6649" s="1" t="s">
        <v>130</v>
      </c>
      <c r="E6649" s="1">
        <v>2008</v>
      </c>
      <c r="F6649" s="1">
        <v>175</v>
      </c>
      <c r="G6649" s="1" t="s">
        <v>124</v>
      </c>
      <c r="H6649" s="1">
        <v>0</v>
      </c>
      <c r="I6649" s="1">
        <v>0</v>
      </c>
      <c r="J6649" s="1">
        <v>1.3361809999999999E-7</v>
      </c>
      <c r="K6649" s="1">
        <v>1.2635160000000001E-4</v>
      </c>
      <c r="L6649" s="1">
        <v>1.1680640000000001E-5</v>
      </c>
      <c r="M6649" s="1">
        <v>4.6802459999999999E-3</v>
      </c>
      <c r="N6649" s="1">
        <v>0</v>
      </c>
      <c r="O6649" s="1">
        <v>0</v>
      </c>
      <c r="P6649" s="1">
        <v>0</v>
      </c>
      <c r="Q6649" s="1">
        <v>0</v>
      </c>
      <c r="R6649" s="1">
        <v>251.85</v>
      </c>
      <c r="S6649" s="1">
        <v>25.55</v>
      </c>
      <c r="T6649" s="1">
        <v>0.18</v>
      </c>
      <c r="U6649" s="1">
        <v>3975.58</v>
      </c>
      <c r="V6649" s="1">
        <f t="shared" si="413"/>
        <v>0</v>
      </c>
      <c r="W6649" s="1">
        <f t="shared" si="414"/>
        <v>0.97286984588997427</v>
      </c>
      <c r="X6649" s="1">
        <f t="shared" si="415"/>
        <v>141.94444444444446</v>
      </c>
    </row>
    <row r="6650" spans="1:24" hidden="1" x14ac:dyDescent="0.3">
      <c r="A6650" s="18" t="str">
        <f t="shared" si="412"/>
        <v>OFF - AirGrSupp - Cargo Tractor_2009_100</v>
      </c>
      <c r="B6650" s="1" t="s">
        <v>40</v>
      </c>
      <c r="C6650" s="1">
        <v>2020</v>
      </c>
      <c r="D6650" s="1" t="s">
        <v>130</v>
      </c>
      <c r="E6650" s="1">
        <v>2009</v>
      </c>
      <c r="F6650" s="1">
        <v>100</v>
      </c>
      <c r="G6650" s="1" t="s">
        <v>12</v>
      </c>
      <c r="H6650" s="1">
        <v>1.83497040726473E-4</v>
      </c>
      <c r="I6650" s="1">
        <v>1.6878057806020999E-4</v>
      </c>
      <c r="J6650" s="1">
        <v>2.0192729999999999E-4</v>
      </c>
      <c r="K6650" s="1">
        <v>2.0007730000000001E-2</v>
      </c>
      <c r="L6650" s="1">
        <v>7.9453170000000004E-4</v>
      </c>
      <c r="M6650" s="1">
        <v>0.13715849999999999</v>
      </c>
      <c r="N6650" s="1">
        <v>9.5630130000000003E-6</v>
      </c>
      <c r="O6650" s="1">
        <v>7.2253876000000002E-6</v>
      </c>
      <c r="P6650" s="1">
        <v>1.132394E-6</v>
      </c>
      <c r="Q6650" s="1">
        <v>2.2440853667798602E-6</v>
      </c>
      <c r="R6650" s="1">
        <v>6405.75</v>
      </c>
      <c r="S6650" s="1">
        <v>1142.45</v>
      </c>
      <c r="T6650" s="1">
        <v>0.85</v>
      </c>
      <c r="U6650" s="1">
        <v>108532.749999999</v>
      </c>
      <c r="V6650" s="1">
        <f t="shared" si="413"/>
        <v>0.5149324527479493</v>
      </c>
      <c r="W6650" s="1">
        <f t="shared" si="414"/>
        <v>2.4240357615142583</v>
      </c>
      <c r="X6650" s="1">
        <f t="shared" si="415"/>
        <v>1344.0588235294119</v>
      </c>
    </row>
    <row r="6651" spans="1:24" hidden="1" x14ac:dyDescent="0.3">
      <c r="A6651" s="18" t="str">
        <f t="shared" si="412"/>
        <v>OFF - AirGrSupp - Cargo Tractor_2009_175</v>
      </c>
      <c r="B6651" s="1" t="s">
        <v>40</v>
      </c>
      <c r="C6651" s="1">
        <v>2020</v>
      </c>
      <c r="D6651" s="1" t="s">
        <v>130</v>
      </c>
      <c r="E6651" s="1">
        <v>2009</v>
      </c>
      <c r="F6651" s="1">
        <v>175</v>
      </c>
      <c r="G6651" s="1" t="s">
        <v>124</v>
      </c>
      <c r="H6651" s="1">
        <v>0</v>
      </c>
      <c r="I6651" s="1">
        <v>0</v>
      </c>
      <c r="J6651" s="1">
        <v>1.3506239999999999E-7</v>
      </c>
      <c r="K6651" s="1">
        <v>1.302039E-4</v>
      </c>
      <c r="L6651" s="1">
        <v>1.206857E-5</v>
      </c>
      <c r="M6651" s="1">
        <v>4.8587220000000002E-3</v>
      </c>
      <c r="N6651" s="1">
        <v>0</v>
      </c>
      <c r="O6651" s="1">
        <v>0</v>
      </c>
      <c r="P6651" s="1">
        <v>0</v>
      </c>
      <c r="Q6651" s="1">
        <v>0</v>
      </c>
      <c r="R6651" s="1">
        <v>262.8</v>
      </c>
      <c r="S6651" s="1">
        <v>29.2</v>
      </c>
      <c r="T6651" s="1">
        <v>0.18</v>
      </c>
      <c r="U6651" s="1">
        <v>4543.5200000000004</v>
      </c>
      <c r="V6651" s="1">
        <f t="shared" si="413"/>
        <v>0</v>
      </c>
      <c r="W6651" s="1">
        <f t="shared" si="414"/>
        <v>0.8795326588706458</v>
      </c>
      <c r="X6651" s="1">
        <f t="shared" si="415"/>
        <v>162.22222222222223</v>
      </c>
    </row>
    <row r="6652" spans="1:24" hidden="1" x14ac:dyDescent="0.3">
      <c r="A6652" s="18" t="str">
        <f t="shared" si="412"/>
        <v>OFF - AirGrSupp - Cargo Tractor_2010_100</v>
      </c>
      <c r="B6652" s="1" t="s">
        <v>40</v>
      </c>
      <c r="C6652" s="1">
        <v>2020</v>
      </c>
      <c r="D6652" s="1" t="s">
        <v>130</v>
      </c>
      <c r="E6652" s="1">
        <v>2010</v>
      </c>
      <c r="F6652" s="1">
        <v>100</v>
      </c>
      <c r="G6652" s="1" t="s">
        <v>12</v>
      </c>
      <c r="H6652" s="1">
        <v>3.92695460629803E-4</v>
      </c>
      <c r="I6652" s="1">
        <v>3.6120128468729301E-4</v>
      </c>
      <c r="J6652" s="1">
        <v>4.321374E-4</v>
      </c>
      <c r="K6652" s="1">
        <v>4.2187349999999998E-2</v>
      </c>
      <c r="L6652" s="1">
        <v>1.7272749999999999E-3</v>
      </c>
      <c r="M6652" s="1">
        <v>0.3130098</v>
      </c>
      <c r="N6652" s="1">
        <v>2.1823794E-5</v>
      </c>
      <c r="O6652" s="1">
        <v>1.6489088800000001E-5</v>
      </c>
      <c r="P6652" s="1">
        <v>2.5842409999999998E-6</v>
      </c>
      <c r="Q6652" s="1">
        <v>5.0469543832935201E-6</v>
      </c>
      <c r="R6652" s="1">
        <v>14406.55</v>
      </c>
      <c r="S6652" s="1">
        <v>2609.75</v>
      </c>
      <c r="T6652" s="1">
        <v>1.93</v>
      </c>
      <c r="U6652" s="1">
        <v>247926.25</v>
      </c>
      <c r="V6652" s="1">
        <f t="shared" si="413"/>
        <v>0.48240897097785479</v>
      </c>
      <c r="W6652" s="1">
        <f t="shared" si="414"/>
        <v>2.3068936647530363</v>
      </c>
      <c r="X6652" s="1">
        <f t="shared" si="415"/>
        <v>1352.2020725388602</v>
      </c>
    </row>
    <row r="6653" spans="1:24" hidden="1" x14ac:dyDescent="0.3">
      <c r="A6653" s="18" t="str">
        <f t="shared" si="412"/>
        <v>OFF - AirGrSupp - Cargo Tractor_2010_175</v>
      </c>
      <c r="B6653" s="1" t="s">
        <v>40</v>
      </c>
      <c r="C6653" s="1">
        <v>2020</v>
      </c>
      <c r="D6653" s="1" t="s">
        <v>130</v>
      </c>
      <c r="E6653" s="1">
        <v>2010</v>
      </c>
      <c r="F6653" s="1">
        <v>175</v>
      </c>
      <c r="G6653" s="1" t="s">
        <v>124</v>
      </c>
      <c r="H6653" s="1">
        <v>0</v>
      </c>
      <c r="I6653" s="1">
        <v>0</v>
      </c>
      <c r="J6653" s="1">
        <v>1.3847449999999999E-7</v>
      </c>
      <c r="K6653" s="1">
        <v>1.3618429999999999E-4</v>
      </c>
      <c r="L6653" s="1">
        <v>1.2656659999999999E-5</v>
      </c>
      <c r="M6653" s="1">
        <v>5.1198700000000003E-3</v>
      </c>
      <c r="N6653" s="1">
        <v>0</v>
      </c>
      <c r="O6653" s="1">
        <v>0</v>
      </c>
      <c r="P6653" s="1">
        <v>0</v>
      </c>
      <c r="Q6653" s="1">
        <v>0</v>
      </c>
      <c r="R6653" s="1">
        <v>277.39999999999998</v>
      </c>
      <c r="S6653" s="1">
        <v>29.2</v>
      </c>
      <c r="T6653" s="1">
        <v>0.19</v>
      </c>
      <c r="U6653" s="1">
        <v>4543.5200000000004</v>
      </c>
      <c r="V6653" s="1">
        <f t="shared" si="413"/>
        <v>0</v>
      </c>
      <c r="W6653" s="1">
        <f t="shared" si="414"/>
        <v>0.92239145335543049</v>
      </c>
      <c r="X6653" s="1">
        <f t="shared" si="415"/>
        <v>153.68421052631578</v>
      </c>
    </row>
    <row r="6654" spans="1:24" hidden="1" x14ac:dyDescent="0.3">
      <c r="A6654" s="18" t="str">
        <f t="shared" si="412"/>
        <v>OFF - AirGrSupp - Cargo Tractor_2011_100</v>
      </c>
      <c r="B6654" s="1" t="s">
        <v>40</v>
      </c>
      <c r="C6654" s="1">
        <v>2020</v>
      </c>
      <c r="D6654" s="1" t="s">
        <v>130</v>
      </c>
      <c r="E6654" s="1">
        <v>2011</v>
      </c>
      <c r="F6654" s="1">
        <v>100</v>
      </c>
      <c r="G6654" s="1" t="s">
        <v>12</v>
      </c>
      <c r="H6654" s="1">
        <v>4.4314405432740902E-4</v>
      </c>
      <c r="I6654" s="1">
        <v>4.07603901170351E-4</v>
      </c>
      <c r="J6654" s="1">
        <v>4.87653E-4</v>
      </c>
      <c r="K6654" s="1">
        <v>4.6794429999999998E-2</v>
      </c>
      <c r="L6654" s="1">
        <v>1.983879E-3</v>
      </c>
      <c r="M6654" s="1">
        <v>0.3783319</v>
      </c>
      <c r="N6654" s="1">
        <v>2.6378208E-5</v>
      </c>
      <c r="O6654" s="1">
        <v>1.99302016E-5</v>
      </c>
      <c r="P6654" s="1">
        <v>3.1235459999999998E-6</v>
      </c>
      <c r="Q6654" s="1">
        <v>6.0123586294010997E-6</v>
      </c>
      <c r="R6654" s="1">
        <v>17162.3</v>
      </c>
      <c r="S6654" s="1">
        <v>3153.6</v>
      </c>
      <c r="T6654" s="1">
        <v>2.33</v>
      </c>
      <c r="U6654" s="1">
        <v>299592</v>
      </c>
      <c r="V6654" s="1">
        <f t="shared" si="413"/>
        <v>0.45050199696175752</v>
      </c>
      <c r="W6654" s="1">
        <f t="shared" si="414"/>
        <v>2.1926714849006577</v>
      </c>
      <c r="X6654" s="1">
        <f t="shared" si="415"/>
        <v>1353.4763948497853</v>
      </c>
    </row>
    <row r="6655" spans="1:24" hidden="1" x14ac:dyDescent="0.3">
      <c r="A6655" s="18" t="str">
        <f t="shared" si="412"/>
        <v>OFF - AirGrSupp - Cargo Tractor_2011_175</v>
      </c>
      <c r="B6655" s="1" t="s">
        <v>40</v>
      </c>
      <c r="C6655" s="1">
        <v>2020</v>
      </c>
      <c r="D6655" s="1" t="s">
        <v>130</v>
      </c>
      <c r="E6655" s="1">
        <v>2011</v>
      </c>
      <c r="F6655" s="1">
        <v>175</v>
      </c>
      <c r="G6655" s="1" t="s">
        <v>124</v>
      </c>
      <c r="H6655" s="1">
        <v>0</v>
      </c>
      <c r="I6655" s="1">
        <v>0</v>
      </c>
      <c r="J6655" s="1">
        <v>1.5519419999999999E-7</v>
      </c>
      <c r="K6655" s="1">
        <v>1.5581580000000001E-4</v>
      </c>
      <c r="L6655" s="1">
        <v>1.452039E-5</v>
      </c>
      <c r="M6655" s="1">
        <v>5.9020310000000003E-3</v>
      </c>
      <c r="N6655" s="1">
        <v>0</v>
      </c>
      <c r="O6655" s="1">
        <v>0</v>
      </c>
      <c r="P6655" s="1">
        <v>0</v>
      </c>
      <c r="Q6655" s="1">
        <v>0</v>
      </c>
      <c r="R6655" s="1">
        <v>317.55</v>
      </c>
      <c r="S6655" s="1">
        <v>32.85</v>
      </c>
      <c r="T6655" s="1">
        <v>0.22</v>
      </c>
      <c r="U6655" s="1">
        <v>5111.46</v>
      </c>
      <c r="V6655" s="1">
        <f t="shared" si="413"/>
        <v>0</v>
      </c>
      <c r="W6655" s="1">
        <f t="shared" si="414"/>
        <v>0.94063669143449002</v>
      </c>
      <c r="X6655" s="1">
        <f t="shared" si="415"/>
        <v>149.31818181818181</v>
      </c>
    </row>
    <row r="6656" spans="1:24" hidden="1" x14ac:dyDescent="0.3">
      <c r="A6656" s="18" t="str">
        <f t="shared" si="412"/>
        <v>OFF - AirGrSupp - Cargo Tractor_2012_100</v>
      </c>
      <c r="B6656" s="1" t="s">
        <v>40</v>
      </c>
      <c r="C6656" s="1">
        <v>2020</v>
      </c>
      <c r="D6656" s="1" t="s">
        <v>130</v>
      </c>
      <c r="E6656" s="1">
        <v>2012</v>
      </c>
      <c r="F6656" s="1">
        <v>100</v>
      </c>
      <c r="G6656" s="1" t="s">
        <v>12</v>
      </c>
      <c r="H6656" s="1">
        <v>3.5453041922359999E-4</v>
      </c>
      <c r="I6656" s="1">
        <v>3.2609707960186798E-4</v>
      </c>
      <c r="J6656" s="1">
        <v>3.9013909999999999E-4</v>
      </c>
      <c r="K6656" s="1">
        <v>3.6687499999999998E-2</v>
      </c>
      <c r="L6656" s="1">
        <v>1.6191860000000001E-3</v>
      </c>
      <c r="M6656" s="1">
        <v>0.32584239999999998</v>
      </c>
      <c r="N6656" s="1">
        <v>2.2718511E-5</v>
      </c>
      <c r="O6656" s="1">
        <v>1.7165097200000001E-5</v>
      </c>
      <c r="P6656" s="1">
        <v>2.6901880000000002E-6</v>
      </c>
      <c r="Q6656" s="1">
        <v>5.10065899036176E-6</v>
      </c>
      <c r="R6656" s="1">
        <v>14559.85</v>
      </c>
      <c r="S6656" s="1">
        <v>2715.6</v>
      </c>
      <c r="T6656" s="1">
        <v>2.0099999999999998</v>
      </c>
      <c r="U6656" s="1">
        <v>257982</v>
      </c>
      <c r="V6656" s="1">
        <f t="shared" si="413"/>
        <v>0.4185488035842953</v>
      </c>
      <c r="W6656" s="1">
        <f t="shared" si="414"/>
        <v>2.0782411296288061</v>
      </c>
      <c r="X6656" s="1">
        <f t="shared" si="415"/>
        <v>1351.0447761194032</v>
      </c>
    </row>
    <row r="6657" spans="1:24" hidden="1" x14ac:dyDescent="0.3">
      <c r="A6657" s="18" t="str">
        <f t="shared" si="412"/>
        <v>OFF - AirGrSupp - Cargo Tractor_2012_175</v>
      </c>
      <c r="B6657" s="1" t="s">
        <v>40</v>
      </c>
      <c r="C6657" s="1">
        <v>2020</v>
      </c>
      <c r="D6657" s="1" t="s">
        <v>130</v>
      </c>
      <c r="E6657" s="1">
        <v>2012</v>
      </c>
      <c r="F6657" s="1">
        <v>175</v>
      </c>
      <c r="G6657" s="1" t="s">
        <v>124</v>
      </c>
      <c r="H6657" s="1">
        <v>0</v>
      </c>
      <c r="I6657" s="1">
        <v>0</v>
      </c>
      <c r="J6657" s="1">
        <v>1.1538639999999999E-7</v>
      </c>
      <c r="K6657" s="1">
        <v>1.183585E-4</v>
      </c>
      <c r="L6657" s="1">
        <v>1.106001E-5</v>
      </c>
      <c r="M6657" s="1">
        <v>4.5172290000000002E-3</v>
      </c>
      <c r="N6657" s="1">
        <v>0</v>
      </c>
      <c r="O6657" s="1">
        <v>0</v>
      </c>
      <c r="P6657" s="1">
        <v>0</v>
      </c>
      <c r="Q6657" s="1">
        <v>0</v>
      </c>
      <c r="R6657" s="1">
        <v>244.55</v>
      </c>
      <c r="S6657" s="1">
        <v>25.55</v>
      </c>
      <c r="T6657" s="1">
        <v>0.17</v>
      </c>
      <c r="U6657" s="1">
        <v>3975.58</v>
      </c>
      <c r="V6657" s="1">
        <f t="shared" si="413"/>
        <v>0</v>
      </c>
      <c r="W6657" s="1">
        <f t="shared" si="414"/>
        <v>0.92117813957467864</v>
      </c>
      <c r="X6657" s="1">
        <f t="shared" si="415"/>
        <v>150.29411764705881</v>
      </c>
    </row>
    <row r="6658" spans="1:24" hidden="1" x14ac:dyDescent="0.3">
      <c r="A6658" s="18" t="str">
        <f t="shared" si="412"/>
        <v>OFF - AirGrSupp - Cargo Tractor_2013_100</v>
      </c>
      <c r="B6658" s="1" t="s">
        <v>40</v>
      </c>
      <c r="C6658" s="1">
        <v>2020</v>
      </c>
      <c r="D6658" s="1" t="s">
        <v>130</v>
      </c>
      <c r="E6658" s="1">
        <v>2013</v>
      </c>
      <c r="F6658" s="1">
        <v>100</v>
      </c>
      <c r="G6658" s="1" t="s">
        <v>12</v>
      </c>
      <c r="H6658" s="1">
        <v>3.5417965012145102E-4</v>
      </c>
      <c r="I6658" s="1">
        <v>3.2577444218171098E-4</v>
      </c>
      <c r="J6658" s="1">
        <v>3.8975309999999999E-4</v>
      </c>
      <c r="K6658" s="1">
        <v>3.577818E-2</v>
      </c>
      <c r="L6658" s="1">
        <v>1.654869E-3</v>
      </c>
      <c r="M6658" s="1">
        <v>0.3524967</v>
      </c>
      <c r="N6658" s="1">
        <v>2.4576912000000001E-5</v>
      </c>
      <c r="O6658" s="1">
        <v>1.8569222400000002E-5</v>
      </c>
      <c r="P6658" s="1">
        <v>2.9102480000000002E-6</v>
      </c>
      <c r="Q6658" s="1">
        <v>5.4356734439779002E-6</v>
      </c>
      <c r="R6658" s="1">
        <v>15516.15</v>
      </c>
      <c r="S6658" s="1">
        <v>2938.25</v>
      </c>
      <c r="T6658" s="1">
        <v>2.17</v>
      </c>
      <c r="U6658" s="1">
        <v>279133.75</v>
      </c>
      <c r="V6658" s="1">
        <f t="shared" si="413"/>
        <v>0.38644995440243285</v>
      </c>
      <c r="W6658" s="1">
        <f t="shared" si="414"/>
        <v>1.9630884648565678</v>
      </c>
      <c r="X6658" s="1">
        <f t="shared" si="415"/>
        <v>1354.0322580645161</v>
      </c>
    </row>
    <row r="6659" spans="1:24" hidden="1" x14ac:dyDescent="0.3">
      <c r="A6659" s="18" t="str">
        <f t="shared" si="412"/>
        <v>OFF - AirGrSupp - Cargo Tractor_2013_175</v>
      </c>
      <c r="B6659" s="1" t="s">
        <v>40</v>
      </c>
      <c r="C6659" s="1">
        <v>2020</v>
      </c>
      <c r="D6659" s="1" t="s">
        <v>130</v>
      </c>
      <c r="E6659" s="1">
        <v>2013</v>
      </c>
      <c r="F6659" s="1">
        <v>175</v>
      </c>
      <c r="G6659" s="1" t="s">
        <v>124</v>
      </c>
      <c r="H6659" s="1">
        <v>0</v>
      </c>
      <c r="I6659" s="1">
        <v>0</v>
      </c>
      <c r="J6659" s="1">
        <v>1.156839E-7</v>
      </c>
      <c r="K6659" s="1">
        <v>1.213326E-4</v>
      </c>
      <c r="L6659" s="1">
        <v>1.13694E-5</v>
      </c>
      <c r="M6659" s="1">
        <v>4.666145E-3</v>
      </c>
      <c r="N6659" s="1">
        <v>0</v>
      </c>
      <c r="O6659" s="1">
        <v>0</v>
      </c>
      <c r="P6659" s="1">
        <v>0</v>
      </c>
      <c r="Q6659" s="1">
        <v>0</v>
      </c>
      <c r="R6659" s="1">
        <v>251.85</v>
      </c>
      <c r="S6659" s="1">
        <v>25.55</v>
      </c>
      <c r="T6659" s="1">
        <v>0.17</v>
      </c>
      <c r="U6659" s="1">
        <v>3975.58</v>
      </c>
      <c r="V6659" s="1">
        <f t="shared" si="413"/>
        <v>0</v>
      </c>
      <c r="W6659" s="1">
        <f t="shared" si="414"/>
        <v>0.94694695032647813</v>
      </c>
      <c r="X6659" s="1">
        <f t="shared" si="415"/>
        <v>150.29411764705881</v>
      </c>
    </row>
    <row r="6660" spans="1:24" hidden="1" x14ac:dyDescent="0.3">
      <c r="A6660" s="18" t="str">
        <f t="shared" si="412"/>
        <v>OFF - AirGrSupp - Cargo Tractor_2014_100</v>
      </c>
      <c r="B6660" s="1" t="s">
        <v>40</v>
      </c>
      <c r="C6660" s="1">
        <v>2020</v>
      </c>
      <c r="D6660" s="1" t="s">
        <v>130</v>
      </c>
      <c r="E6660" s="1">
        <v>2014</v>
      </c>
      <c r="F6660" s="1">
        <v>100</v>
      </c>
      <c r="G6660" s="1" t="s">
        <v>12</v>
      </c>
      <c r="H6660" s="1">
        <v>3.4340113354761103E-4</v>
      </c>
      <c r="I6660" s="1">
        <v>3.1586036263709299E-4</v>
      </c>
      <c r="J6660" s="1">
        <v>3.7789200000000001E-4</v>
      </c>
      <c r="K6660" s="1">
        <v>3.368993E-2</v>
      </c>
      <c r="L6660" s="1">
        <v>1.64719E-3</v>
      </c>
      <c r="M6660" s="1">
        <v>0.37265189999999998</v>
      </c>
      <c r="N6660" s="1">
        <v>2.5982181000000001E-5</v>
      </c>
      <c r="O6660" s="1">
        <v>1.96309812E-5</v>
      </c>
      <c r="P6660" s="1">
        <v>3.0766520000000001E-6</v>
      </c>
      <c r="Q6660" s="1">
        <v>5.6581639589748801E-6</v>
      </c>
      <c r="R6660" s="1">
        <v>16151.25</v>
      </c>
      <c r="S6660" s="1">
        <v>3106.15</v>
      </c>
      <c r="T6660" s="1">
        <v>2.2999999999999998</v>
      </c>
      <c r="U6660" s="1">
        <v>295084.25</v>
      </c>
      <c r="V6660" s="1">
        <f t="shared" si="413"/>
        <v>0.35443589703164935</v>
      </c>
      <c r="W6660" s="1">
        <f t="shared" si="414"/>
        <v>1.8483587505480858</v>
      </c>
      <c r="X6660" s="1">
        <f t="shared" si="415"/>
        <v>1350.5000000000002</v>
      </c>
    </row>
    <row r="6661" spans="1:24" hidden="1" x14ac:dyDescent="0.3">
      <c r="A6661" s="18" t="str">
        <f t="shared" si="412"/>
        <v>OFF - AirGrSupp - Cargo Tractor_2014_175</v>
      </c>
      <c r="B6661" s="1" t="s">
        <v>40</v>
      </c>
      <c r="C6661" s="1">
        <v>2020</v>
      </c>
      <c r="D6661" s="1" t="s">
        <v>130</v>
      </c>
      <c r="E6661" s="1">
        <v>2014</v>
      </c>
      <c r="F6661" s="1">
        <v>175</v>
      </c>
      <c r="G6661" s="1" t="s">
        <v>124</v>
      </c>
      <c r="H6661" s="1">
        <v>0</v>
      </c>
      <c r="I6661" s="1">
        <v>0</v>
      </c>
      <c r="J6661" s="1">
        <v>1.154722E-7</v>
      </c>
      <c r="K6661" s="1">
        <v>1.2394129999999999E-4</v>
      </c>
      <c r="L6661" s="1">
        <v>1.1646499999999999E-5</v>
      </c>
      <c r="M6661" s="1">
        <v>4.8031910000000001E-3</v>
      </c>
      <c r="N6661" s="1">
        <v>0</v>
      </c>
      <c r="O6661" s="1">
        <v>0</v>
      </c>
      <c r="P6661" s="1">
        <v>0</v>
      </c>
      <c r="Q6661" s="1">
        <v>0</v>
      </c>
      <c r="R6661" s="1">
        <v>259.14999999999998</v>
      </c>
      <c r="S6661" s="1">
        <v>29.2</v>
      </c>
      <c r="T6661" s="1">
        <v>0.18</v>
      </c>
      <c r="U6661" s="1">
        <v>4543.5200000000004</v>
      </c>
      <c r="V6661" s="1">
        <f t="shared" si="413"/>
        <v>0</v>
      </c>
      <c r="W6661" s="1">
        <f t="shared" si="414"/>
        <v>0.84877306189026336</v>
      </c>
      <c r="X6661" s="1">
        <f t="shared" si="415"/>
        <v>162.22222222222223</v>
      </c>
    </row>
    <row r="6662" spans="1:24" hidden="1" x14ac:dyDescent="0.3">
      <c r="A6662" s="18" t="str">
        <f t="shared" si="412"/>
        <v>OFF - AirGrSupp - Cargo Tractor_2015_100</v>
      </c>
      <c r="B6662" s="1" t="s">
        <v>40</v>
      </c>
      <c r="C6662" s="1">
        <v>2020</v>
      </c>
      <c r="D6662" s="1" t="s">
        <v>130</v>
      </c>
      <c r="E6662" s="1">
        <v>2015</v>
      </c>
      <c r="F6662" s="1">
        <v>100</v>
      </c>
      <c r="G6662" s="1" t="s">
        <v>12</v>
      </c>
      <c r="H6662" s="1">
        <v>3.2725584971088801E-4</v>
      </c>
      <c r="I6662" s="1">
        <v>3.0100993056407402E-4</v>
      </c>
      <c r="J6662" s="1">
        <v>3.6012510000000002E-4</v>
      </c>
      <c r="K6662" s="1">
        <v>3.0964309999999998E-2</v>
      </c>
      <c r="L6662" s="1">
        <v>1.618504E-3</v>
      </c>
      <c r="M6662" s="1">
        <v>0.39040900000000001</v>
      </c>
      <c r="N6662" s="1">
        <v>2.7220257E-5</v>
      </c>
      <c r="O6662" s="1">
        <v>2.05664164E-5</v>
      </c>
      <c r="P6662" s="1">
        <v>3.2232560000000002E-6</v>
      </c>
      <c r="Q6662" s="1">
        <v>5.8359006347483298E-6</v>
      </c>
      <c r="R6662" s="1">
        <v>16658.599999999999</v>
      </c>
      <c r="S6662" s="1">
        <v>3252.15</v>
      </c>
      <c r="T6662" s="1">
        <v>2.41</v>
      </c>
      <c r="U6662" s="1">
        <v>308954.25</v>
      </c>
      <c r="V6662" s="1">
        <f t="shared" si="413"/>
        <v>0.32260808741944302</v>
      </c>
      <c r="W6662" s="1">
        <f t="shared" si="414"/>
        <v>1.7346353953912932</v>
      </c>
      <c r="X6662" s="1">
        <f t="shared" si="415"/>
        <v>1349.4398340248963</v>
      </c>
    </row>
    <row r="6663" spans="1:24" hidden="1" x14ac:dyDescent="0.3">
      <c r="A6663" s="18" t="str">
        <f t="shared" si="412"/>
        <v>OFF - AirGrSupp - Cargo Tractor_2015_175</v>
      </c>
      <c r="B6663" s="1" t="s">
        <v>40</v>
      </c>
      <c r="C6663" s="1">
        <v>2020</v>
      </c>
      <c r="D6663" s="1" t="s">
        <v>130</v>
      </c>
      <c r="E6663" s="1">
        <v>2015</v>
      </c>
      <c r="F6663" s="1">
        <v>175</v>
      </c>
      <c r="G6663" s="1" t="s">
        <v>124</v>
      </c>
      <c r="H6663" s="1">
        <v>0</v>
      </c>
      <c r="I6663" s="1">
        <v>0</v>
      </c>
      <c r="J6663" s="1">
        <v>1.152698E-7</v>
      </c>
      <c r="K6663" s="1">
        <v>1.2673200000000001E-4</v>
      </c>
      <c r="L6663" s="1">
        <v>1.1942639999999999E-5</v>
      </c>
      <c r="M6663" s="1">
        <v>4.9494769999999999E-3</v>
      </c>
      <c r="N6663" s="1">
        <v>0</v>
      </c>
      <c r="O6663" s="1">
        <v>0</v>
      </c>
      <c r="P6663" s="1">
        <v>0</v>
      </c>
      <c r="Q6663" s="1">
        <v>0</v>
      </c>
      <c r="R6663" s="1">
        <v>266.45</v>
      </c>
      <c r="S6663" s="1">
        <v>29.2</v>
      </c>
      <c r="T6663" s="1">
        <v>0.19</v>
      </c>
      <c r="U6663" s="1">
        <v>4543.5200000000004</v>
      </c>
      <c r="V6663" s="1">
        <f t="shared" si="413"/>
        <v>0</v>
      </c>
      <c r="W6663" s="1">
        <f t="shared" si="414"/>
        <v>0.87035513844100243</v>
      </c>
      <c r="X6663" s="1">
        <f t="shared" si="415"/>
        <v>153.68421052631578</v>
      </c>
    </row>
    <row r="6664" spans="1:24" hidden="1" x14ac:dyDescent="0.3">
      <c r="A6664" s="18" t="str">
        <f t="shared" si="412"/>
        <v>OFF - AirGrSupp - Cargo Tractor_2016_100</v>
      </c>
      <c r="B6664" s="1" t="s">
        <v>40</v>
      </c>
      <c r="C6664" s="1">
        <v>2020</v>
      </c>
      <c r="D6664" s="1" t="s">
        <v>130</v>
      </c>
      <c r="E6664" s="1">
        <v>2016</v>
      </c>
      <c r="F6664" s="1">
        <v>100</v>
      </c>
      <c r="G6664" s="1" t="s">
        <v>12</v>
      </c>
      <c r="H6664" s="1">
        <v>3.0299107901482898E-4</v>
      </c>
      <c r="I6664" s="1">
        <v>2.7869119447783999E-4</v>
      </c>
      <c r="J6664" s="1">
        <v>3.3342320000000002E-4</v>
      </c>
      <c r="K6664" s="1">
        <v>2.7378240000000002E-2</v>
      </c>
      <c r="L6664" s="1">
        <v>1.553598E-3</v>
      </c>
      <c r="M6664" s="1">
        <v>0.40132839999999997</v>
      </c>
      <c r="N6664" s="1">
        <v>2.7981584999999999E-5</v>
      </c>
      <c r="O6664" s="1">
        <v>2.1141641999999999E-5</v>
      </c>
      <c r="P6664" s="1">
        <v>3.3134080000000001E-6</v>
      </c>
      <c r="Q6664" s="1">
        <v>5.9049494152646302E-6</v>
      </c>
      <c r="R6664" s="1">
        <v>16855.7</v>
      </c>
      <c r="S6664" s="1">
        <v>3343.4</v>
      </c>
      <c r="T6664" s="1">
        <v>2.48</v>
      </c>
      <c r="U6664" s="1">
        <v>317623</v>
      </c>
      <c r="V6664" s="1">
        <f t="shared" si="413"/>
        <v>0.29053596736689119</v>
      </c>
      <c r="W6664" s="1">
        <f t="shared" si="414"/>
        <v>1.6196281288146634</v>
      </c>
      <c r="X6664" s="1">
        <f t="shared" si="415"/>
        <v>1348.1451612903227</v>
      </c>
    </row>
    <row r="6665" spans="1:24" hidden="1" x14ac:dyDescent="0.3">
      <c r="A6665" s="18" t="str">
        <f t="shared" si="412"/>
        <v>OFF - AirGrSupp - Cargo Tractor_2016_175</v>
      </c>
      <c r="B6665" s="1" t="s">
        <v>40</v>
      </c>
      <c r="C6665" s="1">
        <v>2020</v>
      </c>
      <c r="D6665" s="1" t="s">
        <v>130</v>
      </c>
      <c r="E6665" s="1">
        <v>2016</v>
      </c>
      <c r="F6665" s="1">
        <v>175</v>
      </c>
      <c r="G6665" s="1" t="s">
        <v>124</v>
      </c>
      <c r="H6665" s="1">
        <v>0</v>
      </c>
      <c r="I6665" s="1">
        <v>0</v>
      </c>
      <c r="J6665" s="1">
        <v>1.1175860000000001E-7</v>
      </c>
      <c r="K6665" s="1">
        <v>1.259826E-4</v>
      </c>
      <c r="L6665" s="1">
        <v>1.1906240000000001E-5</v>
      </c>
      <c r="M6665" s="1">
        <v>4.9587069999999997E-3</v>
      </c>
      <c r="N6665" s="1">
        <v>0</v>
      </c>
      <c r="O6665" s="1">
        <v>0</v>
      </c>
      <c r="P6665" s="1">
        <v>0</v>
      </c>
      <c r="Q6665" s="1">
        <v>0</v>
      </c>
      <c r="R6665" s="1">
        <v>266.45</v>
      </c>
      <c r="S6665" s="1">
        <v>29.2</v>
      </c>
      <c r="T6665" s="1">
        <v>0.19</v>
      </c>
      <c r="U6665" s="1">
        <v>4543.5200000000004</v>
      </c>
      <c r="V6665" s="1">
        <f t="shared" si="413"/>
        <v>0</v>
      </c>
      <c r="W6665" s="1">
        <f t="shared" si="414"/>
        <v>0.86770238100719799</v>
      </c>
      <c r="X6665" s="1">
        <f t="shared" si="415"/>
        <v>153.68421052631578</v>
      </c>
    </row>
    <row r="6666" spans="1:24" hidden="1" x14ac:dyDescent="0.3">
      <c r="A6666" s="18" t="str">
        <f t="shared" ref="A6666:A6729" si="416">D6666&amp;"_"&amp;E6666&amp;"_"&amp;F6666</f>
        <v>OFF - AirGrSupp - Cargo Tractor_2017_100</v>
      </c>
      <c r="B6666" s="1" t="s">
        <v>40</v>
      </c>
      <c r="C6666" s="1">
        <v>2020</v>
      </c>
      <c r="D6666" s="1" t="s">
        <v>130</v>
      </c>
      <c r="E6666" s="1">
        <v>2017</v>
      </c>
      <c r="F6666" s="1">
        <v>100</v>
      </c>
      <c r="G6666" s="1" t="s">
        <v>12</v>
      </c>
      <c r="H6666" s="1">
        <v>2.7905590405283699E-4</v>
      </c>
      <c r="I6666" s="1">
        <v>2.5667562054779901E-4</v>
      </c>
      <c r="J6666" s="1">
        <v>3.07084E-4</v>
      </c>
      <c r="K6666" s="1">
        <v>2.3732590000000001E-2</v>
      </c>
      <c r="L6666" s="1">
        <v>1.4941990000000001E-3</v>
      </c>
      <c r="M6666" s="1">
        <v>0.41544579999999998</v>
      </c>
      <c r="N6666" s="1">
        <v>2.8965878999999999E-5</v>
      </c>
      <c r="O6666" s="1">
        <v>2.18853308E-5</v>
      </c>
      <c r="P6666" s="1">
        <v>3.429962E-6</v>
      </c>
      <c r="Q6666" s="1">
        <v>6.0136373105217701E-6</v>
      </c>
      <c r="R6666" s="1">
        <v>17165.95</v>
      </c>
      <c r="S6666" s="1">
        <v>3463.85</v>
      </c>
      <c r="T6666" s="1">
        <v>2.56</v>
      </c>
      <c r="U6666" s="1">
        <v>329065.75</v>
      </c>
      <c r="V6666" s="1">
        <f t="shared" si="413"/>
        <v>0.25827985812322518</v>
      </c>
      <c r="W6666" s="1">
        <f t="shared" si="414"/>
        <v>1.5035378307617548</v>
      </c>
      <c r="X6666" s="1">
        <f t="shared" si="415"/>
        <v>1353.06640625</v>
      </c>
    </row>
    <row r="6667" spans="1:24" hidden="1" x14ac:dyDescent="0.3">
      <c r="A6667" s="18" t="str">
        <f t="shared" si="416"/>
        <v>OFF - AirGrSupp - Cargo Tractor_2017_175</v>
      </c>
      <c r="B6667" s="1" t="s">
        <v>40</v>
      </c>
      <c r="C6667" s="1">
        <v>2020</v>
      </c>
      <c r="D6667" s="1" t="s">
        <v>130</v>
      </c>
      <c r="E6667" s="1">
        <v>2017</v>
      </c>
      <c r="F6667" s="1">
        <v>175</v>
      </c>
      <c r="G6667" s="1" t="s">
        <v>124</v>
      </c>
      <c r="H6667" s="1">
        <v>0</v>
      </c>
      <c r="I6667" s="1">
        <v>0</v>
      </c>
      <c r="J6667" s="1">
        <v>1.10641E-7</v>
      </c>
      <c r="K6667" s="1">
        <v>1.2801499999999999E-4</v>
      </c>
      <c r="L6667" s="1">
        <v>1.213365E-5</v>
      </c>
      <c r="M6667" s="1">
        <v>5.0784419999999999E-3</v>
      </c>
      <c r="N6667" s="1">
        <v>0</v>
      </c>
      <c r="O6667" s="1">
        <v>0</v>
      </c>
      <c r="P6667" s="1">
        <v>0</v>
      </c>
      <c r="Q6667" s="1">
        <v>0</v>
      </c>
      <c r="R6667" s="1">
        <v>273.75</v>
      </c>
      <c r="S6667" s="1">
        <v>29.2</v>
      </c>
      <c r="T6667" s="1">
        <v>0.19</v>
      </c>
      <c r="U6667" s="1">
        <v>4543.5200000000004</v>
      </c>
      <c r="V6667" s="1">
        <f t="shared" ref="V6667:V6730" si="417">IFERROR(CONVERT(I6667,"ton","g")*365/U6667,0)</f>
        <v>0</v>
      </c>
      <c r="W6667" s="1">
        <f t="shared" ref="W6667:W6730" si="418">IFERROR(CONVERT(L6667,"ton","g")*365/U6667,0)</f>
        <v>0.88427555595284368</v>
      </c>
      <c r="X6667" s="1">
        <f t="shared" ref="X6667:X6730" si="419">S6667/T6667</f>
        <v>153.68421052631578</v>
      </c>
    </row>
    <row r="6668" spans="1:24" hidden="1" x14ac:dyDescent="0.3">
      <c r="A6668" s="18" t="str">
        <f t="shared" si="416"/>
        <v>OFF - AirGrSupp - Cargo Tractor_2018_100</v>
      </c>
      <c r="B6668" s="1" t="s">
        <v>40</v>
      </c>
      <c r="C6668" s="1">
        <v>2020</v>
      </c>
      <c r="D6668" s="1" t="s">
        <v>130</v>
      </c>
      <c r="E6668" s="1">
        <v>2018</v>
      </c>
      <c r="F6668" s="1">
        <v>100</v>
      </c>
      <c r="G6668" s="1" t="s">
        <v>12</v>
      </c>
      <c r="H6668" s="1">
        <v>2.5356634942963599E-4</v>
      </c>
      <c r="I6668" s="1">
        <v>2.3323032820537901E-4</v>
      </c>
      <c r="J6668" s="1">
        <v>2.7903429999999999E-4</v>
      </c>
      <c r="K6668" s="1">
        <v>1.9836039999999999E-2</v>
      </c>
      <c r="L6668" s="1">
        <v>1.4315459999999999E-3</v>
      </c>
      <c r="M6668" s="1">
        <v>0.43091689999999999</v>
      </c>
      <c r="N6668" s="1">
        <v>3.0044556E-5</v>
      </c>
      <c r="O6668" s="1">
        <v>2.2700331200000002E-5</v>
      </c>
      <c r="P6668" s="1">
        <v>3.5576929999999999E-6</v>
      </c>
      <c r="Q6668" s="1">
        <v>6.1363906981063197E-6</v>
      </c>
      <c r="R6668" s="1">
        <v>17516.349999999999</v>
      </c>
      <c r="S6668" s="1">
        <v>3591.6</v>
      </c>
      <c r="T6668" s="1">
        <v>2.66</v>
      </c>
      <c r="U6668" s="1">
        <v>341202</v>
      </c>
      <c r="V6668" s="1">
        <f t="shared" si="417"/>
        <v>0.22634038794727368</v>
      </c>
      <c r="W6668" s="1">
        <f t="shared" si="418"/>
        <v>1.389256189353915</v>
      </c>
      <c r="X6668" s="1">
        <f t="shared" si="419"/>
        <v>1350.2255639097743</v>
      </c>
    </row>
    <row r="6669" spans="1:24" hidden="1" x14ac:dyDescent="0.3">
      <c r="A6669" s="18" t="str">
        <f t="shared" si="416"/>
        <v>OFF - AirGrSupp - Cargo Tractor_2018_175</v>
      </c>
      <c r="B6669" s="1" t="s">
        <v>40</v>
      </c>
      <c r="C6669" s="1">
        <v>2020</v>
      </c>
      <c r="D6669" s="1" t="s">
        <v>130</v>
      </c>
      <c r="E6669" s="1">
        <v>2018</v>
      </c>
      <c r="F6669" s="1">
        <v>175</v>
      </c>
      <c r="G6669" s="1" t="s">
        <v>124</v>
      </c>
      <c r="H6669" s="1">
        <v>0</v>
      </c>
      <c r="I6669" s="1">
        <v>0</v>
      </c>
      <c r="J6669" s="1">
        <v>1.0951859999999999E-7</v>
      </c>
      <c r="K6669" s="1">
        <v>1.3020800000000001E-4</v>
      </c>
      <c r="L6669" s="1">
        <v>1.237802E-5</v>
      </c>
      <c r="M6669" s="1">
        <v>5.2065030000000003E-3</v>
      </c>
      <c r="N6669" s="1">
        <v>0</v>
      </c>
      <c r="O6669" s="1">
        <v>0</v>
      </c>
      <c r="P6669" s="1">
        <v>0</v>
      </c>
      <c r="Q6669" s="1">
        <v>0</v>
      </c>
      <c r="R6669" s="1">
        <v>281.05</v>
      </c>
      <c r="S6669" s="1">
        <v>29.2</v>
      </c>
      <c r="T6669" s="1">
        <v>0.2</v>
      </c>
      <c r="U6669" s="1">
        <v>4543.5200000000004</v>
      </c>
      <c r="V6669" s="1">
        <f t="shared" si="417"/>
        <v>0</v>
      </c>
      <c r="W6669" s="1">
        <f t="shared" si="418"/>
        <v>0.90208474095555924</v>
      </c>
      <c r="X6669" s="1">
        <f t="shared" si="419"/>
        <v>146</v>
      </c>
    </row>
    <row r="6670" spans="1:24" hidden="1" x14ac:dyDescent="0.3">
      <c r="A6670" s="18" t="str">
        <f t="shared" si="416"/>
        <v>OFF - AirGrSupp - Cargo Tractor_2019_100</v>
      </c>
      <c r="B6670" s="1" t="s">
        <v>40</v>
      </c>
      <c r="C6670" s="1">
        <v>2020</v>
      </c>
      <c r="D6670" s="1" t="s">
        <v>130</v>
      </c>
      <c r="E6670" s="1">
        <v>2019</v>
      </c>
      <c r="F6670" s="1">
        <v>100</v>
      </c>
      <c r="G6670" s="1" t="s">
        <v>12</v>
      </c>
      <c r="H6670" s="1">
        <v>2.2455574547975801E-4</v>
      </c>
      <c r="I6670" s="1">
        <v>2.06546374692281E-4</v>
      </c>
      <c r="J6670" s="1">
        <v>2.471099E-4</v>
      </c>
      <c r="K6670" s="1">
        <v>1.553092E-2</v>
      </c>
      <c r="L6670" s="1">
        <v>1.354701E-3</v>
      </c>
      <c r="M6670" s="1">
        <v>0.44451849999999998</v>
      </c>
      <c r="N6670" s="1">
        <v>3.0992894999999999E-5</v>
      </c>
      <c r="O6670" s="1">
        <v>2.3416854E-5</v>
      </c>
      <c r="P6670" s="1">
        <v>3.6699900000000002E-6</v>
      </c>
      <c r="Q6670" s="1">
        <v>6.22589837655337E-6</v>
      </c>
      <c r="R6670" s="1">
        <v>17771.849999999999</v>
      </c>
      <c r="S6670" s="1">
        <v>3704.75</v>
      </c>
      <c r="T6670" s="1">
        <v>2.74</v>
      </c>
      <c r="U6670" s="1">
        <v>351951.25</v>
      </c>
      <c r="V6670" s="1">
        <f t="shared" si="417"/>
        <v>0.19432275781504746</v>
      </c>
      <c r="W6670" s="1">
        <f t="shared" si="418"/>
        <v>1.2745284671638475</v>
      </c>
      <c r="X6670" s="1">
        <f t="shared" si="419"/>
        <v>1352.0985401459852</v>
      </c>
    </row>
    <row r="6671" spans="1:24" hidden="1" x14ac:dyDescent="0.3">
      <c r="A6671" s="18" t="str">
        <f t="shared" si="416"/>
        <v>OFF - AirGrSupp - Cargo Tractor_2019_175</v>
      </c>
      <c r="B6671" s="1" t="s">
        <v>40</v>
      </c>
      <c r="C6671" s="1">
        <v>2020</v>
      </c>
      <c r="D6671" s="1" t="s">
        <v>130</v>
      </c>
      <c r="E6671" s="1">
        <v>2019</v>
      </c>
      <c r="F6671" s="1">
        <v>175</v>
      </c>
      <c r="G6671" s="1" t="s">
        <v>124</v>
      </c>
      <c r="H6671" s="1">
        <v>0</v>
      </c>
      <c r="I6671" s="1">
        <v>0</v>
      </c>
      <c r="J6671" s="1">
        <v>1.081383E-7</v>
      </c>
      <c r="K6671" s="1">
        <v>1.3227000000000001E-4</v>
      </c>
      <c r="L6671" s="1">
        <v>1.261172E-5</v>
      </c>
      <c r="M6671" s="1">
        <v>5.3313359999999999E-3</v>
      </c>
      <c r="N6671" s="1">
        <v>0</v>
      </c>
      <c r="O6671" s="1">
        <v>0</v>
      </c>
      <c r="P6671" s="1">
        <v>0</v>
      </c>
      <c r="Q6671" s="1">
        <v>0</v>
      </c>
      <c r="R6671" s="1">
        <v>288.35000000000002</v>
      </c>
      <c r="S6671" s="1">
        <v>32.85</v>
      </c>
      <c r="T6671" s="1">
        <v>0.2</v>
      </c>
      <c r="U6671" s="1">
        <v>5111.46</v>
      </c>
      <c r="V6671" s="1">
        <f t="shared" si="417"/>
        <v>0</v>
      </c>
      <c r="W6671" s="1">
        <f t="shared" si="418"/>
        <v>0.81699228285866898</v>
      </c>
      <c r="X6671" s="1">
        <f t="shared" si="419"/>
        <v>164.25</v>
      </c>
    </row>
    <row r="6672" spans="1:24" hidden="1" x14ac:dyDescent="0.3">
      <c r="A6672" s="18" t="str">
        <f t="shared" si="416"/>
        <v>OFF - AirGrSupp - Cargo Tractor_2020_100</v>
      </c>
      <c r="B6672" s="1" t="s">
        <v>40</v>
      </c>
      <c r="C6672" s="1">
        <v>2020</v>
      </c>
      <c r="D6672" s="1" t="s">
        <v>130</v>
      </c>
      <c r="E6672" s="1">
        <v>2020</v>
      </c>
      <c r="F6672" s="1">
        <v>100</v>
      </c>
      <c r="G6672" s="1" t="s">
        <v>12</v>
      </c>
      <c r="H6672" s="1">
        <v>1.7084699833430099E-4</v>
      </c>
      <c r="I6672" s="1">
        <v>1.5714506906789E-4</v>
      </c>
      <c r="J6672" s="1">
        <v>1.880067E-4</v>
      </c>
      <c r="K6672" s="1">
        <v>9.6561170000000005E-3</v>
      </c>
      <c r="L6672" s="1">
        <v>1.12294E-3</v>
      </c>
      <c r="M6672" s="1">
        <v>0.40494829999999998</v>
      </c>
      <c r="N6672" s="1">
        <v>2.8233972000000001E-5</v>
      </c>
      <c r="O6672" s="1">
        <v>2.1332334399999998E-5</v>
      </c>
      <c r="P6672" s="1">
        <v>3.3432940000000001E-6</v>
      </c>
      <c r="Q6672" s="1">
        <v>5.5763283672518504E-6</v>
      </c>
      <c r="R6672" s="1">
        <v>15917.65</v>
      </c>
      <c r="S6672" s="1">
        <v>3376.25</v>
      </c>
      <c r="T6672" s="1">
        <v>2.5</v>
      </c>
      <c r="U6672" s="1">
        <v>320743.75</v>
      </c>
      <c r="V6672" s="1">
        <f t="shared" si="417"/>
        <v>0.16222999558991277</v>
      </c>
      <c r="W6672" s="1">
        <f t="shared" si="418"/>
        <v>1.159276281007795</v>
      </c>
      <c r="X6672" s="1">
        <f t="shared" si="419"/>
        <v>1350.5</v>
      </c>
    </row>
    <row r="6673" spans="1:24" hidden="1" x14ac:dyDescent="0.3">
      <c r="A6673" s="18" t="str">
        <f t="shared" si="416"/>
        <v>OFF - AirGrSupp - Cargo Tractor_2020_175</v>
      </c>
      <c r="B6673" s="1" t="s">
        <v>40</v>
      </c>
      <c r="C6673" s="1">
        <v>2020</v>
      </c>
      <c r="D6673" s="1" t="s">
        <v>130</v>
      </c>
      <c r="E6673" s="1">
        <v>2020</v>
      </c>
      <c r="F6673" s="1">
        <v>175</v>
      </c>
      <c r="G6673" s="1" t="s">
        <v>124</v>
      </c>
      <c r="H6673" s="1">
        <v>0</v>
      </c>
      <c r="I6673" s="1">
        <v>0</v>
      </c>
      <c r="J6673" s="1">
        <v>8.8454289999999999E-8</v>
      </c>
      <c r="K6673" s="1">
        <v>1.114555E-4</v>
      </c>
      <c r="L6673" s="1">
        <v>1.0659360000000001E-5</v>
      </c>
      <c r="M6673" s="1">
        <v>4.5286650000000003E-3</v>
      </c>
      <c r="N6673" s="1">
        <v>0</v>
      </c>
      <c r="O6673" s="1">
        <v>0</v>
      </c>
      <c r="P6673" s="1">
        <v>0</v>
      </c>
      <c r="Q6673" s="1">
        <v>0</v>
      </c>
      <c r="R6673" s="1">
        <v>244.55</v>
      </c>
      <c r="S6673" s="1">
        <v>25.55</v>
      </c>
      <c r="T6673" s="1">
        <v>0.17</v>
      </c>
      <c r="U6673" s="1">
        <v>3975.58</v>
      </c>
      <c r="V6673" s="1">
        <f t="shared" si="417"/>
        <v>0</v>
      </c>
      <c r="W6673" s="1">
        <f t="shared" si="418"/>
        <v>0.88780836670642682</v>
      </c>
      <c r="X6673" s="1">
        <f t="shared" si="419"/>
        <v>150.29411764705881</v>
      </c>
    </row>
    <row r="6674" spans="1:24" hidden="1" x14ac:dyDescent="0.3">
      <c r="A6674" s="18" t="str">
        <f t="shared" si="416"/>
        <v>OFF - AirGrSupp - Cart_2011_25</v>
      </c>
      <c r="B6674" s="1" t="s">
        <v>40</v>
      </c>
      <c r="C6674" s="1">
        <v>2020</v>
      </c>
      <c r="D6674" s="1" t="s">
        <v>131</v>
      </c>
      <c r="E6674" s="1">
        <v>2011</v>
      </c>
      <c r="F6674" s="1">
        <v>25</v>
      </c>
      <c r="G6674" s="1" t="s">
        <v>12</v>
      </c>
      <c r="H6674" s="1">
        <v>6.8518509431236E-8</v>
      </c>
      <c r="I6674" s="1">
        <v>6.3023324974850899E-8</v>
      </c>
      <c r="J6674" s="1">
        <v>7.5400439999999995E-8</v>
      </c>
      <c r="K6674" s="1">
        <v>3.8523359999999997E-6</v>
      </c>
      <c r="L6674" s="1">
        <v>5.3002079999999999E-8</v>
      </c>
      <c r="M6674" s="1">
        <v>6.6331019999999997E-6</v>
      </c>
      <c r="N6674" s="1">
        <v>3.3363216E-9</v>
      </c>
      <c r="O6674" s="1">
        <v>2.5207763199999998E-9</v>
      </c>
      <c r="P6674" s="1">
        <v>1.8912769999999999E-10</v>
      </c>
      <c r="Q6674" s="1">
        <v>0</v>
      </c>
      <c r="R6674" s="1">
        <v>0</v>
      </c>
      <c r="S6674" s="1">
        <v>0</v>
      </c>
      <c r="T6674" s="1">
        <v>0.01</v>
      </c>
      <c r="U6674" s="1">
        <v>0</v>
      </c>
      <c r="V6674" s="1">
        <f t="shared" si="417"/>
        <v>0</v>
      </c>
      <c r="W6674" s="1">
        <f t="shared" si="418"/>
        <v>0</v>
      </c>
      <c r="X6674" s="1">
        <f t="shared" si="419"/>
        <v>0</v>
      </c>
    </row>
    <row r="6675" spans="1:24" hidden="1" x14ac:dyDescent="0.3">
      <c r="A6675" s="18" t="str">
        <f t="shared" si="416"/>
        <v>OFF - AirGrSupp - Cart_2012_25</v>
      </c>
      <c r="B6675" s="1" t="s">
        <v>40</v>
      </c>
      <c r="C6675" s="1">
        <v>2020</v>
      </c>
      <c r="D6675" s="1" t="s">
        <v>131</v>
      </c>
      <c r="E6675" s="1">
        <v>2012</v>
      </c>
      <c r="F6675" s="1">
        <v>25</v>
      </c>
      <c r="G6675" s="1" t="s">
        <v>12</v>
      </c>
      <c r="H6675" s="1">
        <v>2.26361933737353E-7</v>
      </c>
      <c r="I6675" s="1">
        <v>2.08207706651618E-7</v>
      </c>
      <c r="J6675" s="1">
        <v>2.4909750000000001E-7</v>
      </c>
      <c r="K6675" s="1">
        <v>1.2726810000000001E-5</v>
      </c>
      <c r="L6675" s="1">
        <v>1.7510090000000001E-7</v>
      </c>
      <c r="M6675" s="1">
        <v>2.1913520000000001E-5</v>
      </c>
      <c r="N6675" s="1">
        <v>1.1022075E-8</v>
      </c>
      <c r="O6675" s="1">
        <v>8.3277899999999994E-9</v>
      </c>
      <c r="P6675" s="1">
        <v>6.2481390000000004E-10</v>
      </c>
      <c r="Q6675" s="1">
        <v>0</v>
      </c>
      <c r="R6675" s="1">
        <v>0</v>
      </c>
      <c r="S6675" s="1">
        <v>3.65</v>
      </c>
      <c r="T6675" s="1">
        <v>0.02</v>
      </c>
      <c r="U6675" s="1">
        <v>43.8</v>
      </c>
      <c r="V6675" s="1">
        <f t="shared" si="417"/>
        <v>1.5740237852062031</v>
      </c>
      <c r="W6675" s="1">
        <f t="shared" si="418"/>
        <v>1.3237405370022166</v>
      </c>
      <c r="X6675" s="1">
        <f t="shared" si="419"/>
        <v>182.5</v>
      </c>
    </row>
    <row r="6676" spans="1:24" hidden="1" x14ac:dyDescent="0.3">
      <c r="A6676" s="18" t="str">
        <f t="shared" si="416"/>
        <v>OFF - AirGrSupp - Cart_2013_25</v>
      </c>
      <c r="B6676" s="1" t="s">
        <v>40</v>
      </c>
      <c r="C6676" s="1">
        <v>2020</v>
      </c>
      <c r="D6676" s="1" t="s">
        <v>131</v>
      </c>
      <c r="E6676" s="1">
        <v>2013</v>
      </c>
      <c r="F6676" s="1">
        <v>25</v>
      </c>
      <c r="G6676" s="1" t="s">
        <v>12</v>
      </c>
      <c r="H6676" s="1">
        <v>4.2231736606935899E-7</v>
      </c>
      <c r="I6676" s="1">
        <v>3.8844751331059602E-7</v>
      </c>
      <c r="J6676" s="1">
        <v>4.6473450000000002E-7</v>
      </c>
      <c r="K6676" s="1">
        <v>2.374407E-5</v>
      </c>
      <c r="L6676" s="1">
        <v>3.2668099999999999E-7</v>
      </c>
      <c r="M6676" s="1">
        <v>4.088346E-5</v>
      </c>
      <c r="N6676" s="1">
        <v>2.0563586999999999E-8</v>
      </c>
      <c r="O6676" s="1">
        <v>1.55369324E-8</v>
      </c>
      <c r="P6676" s="1">
        <v>1.165698E-9</v>
      </c>
      <c r="Q6676" s="1">
        <v>1.2786811206722801E-9</v>
      </c>
      <c r="R6676" s="1">
        <v>3.65</v>
      </c>
      <c r="S6676" s="1">
        <v>3.65</v>
      </c>
      <c r="T6676" s="1">
        <v>0.03</v>
      </c>
      <c r="U6676" s="1">
        <v>43.8</v>
      </c>
      <c r="V6676" s="1">
        <f t="shared" si="417"/>
        <v>2.9366138030526634</v>
      </c>
      <c r="W6676" s="1">
        <f t="shared" si="418"/>
        <v>2.4696668170661669</v>
      </c>
      <c r="X6676" s="1">
        <f t="shared" si="419"/>
        <v>121.66666666666667</v>
      </c>
    </row>
    <row r="6677" spans="1:24" hidden="1" x14ac:dyDescent="0.3">
      <c r="A6677" s="18" t="str">
        <f t="shared" si="416"/>
        <v>OFF - AirGrSupp - Cart_2014_25</v>
      </c>
      <c r="B6677" s="1" t="s">
        <v>40</v>
      </c>
      <c r="C6677" s="1">
        <v>2020</v>
      </c>
      <c r="D6677" s="1" t="s">
        <v>131</v>
      </c>
      <c r="E6677" s="1">
        <v>2014</v>
      </c>
      <c r="F6677" s="1">
        <v>25</v>
      </c>
      <c r="G6677" s="1" t="s">
        <v>12</v>
      </c>
      <c r="H6677" s="1">
        <v>7.0387745254393904E-7</v>
      </c>
      <c r="I6677" s="1">
        <v>6.4742648084991504E-7</v>
      </c>
      <c r="J6677" s="1">
        <v>7.7457419999999997E-7</v>
      </c>
      <c r="K6677" s="1">
        <v>3.9574299999999998E-5</v>
      </c>
      <c r="L6677" s="1">
        <v>5.444802E-7</v>
      </c>
      <c r="M6677" s="1">
        <v>6.8140569999999994E-5</v>
      </c>
      <c r="N6677" s="1">
        <v>3.4273386000000003E-8</v>
      </c>
      <c r="O6677" s="1">
        <v>2.5895447200000002E-8</v>
      </c>
      <c r="P6677" s="1">
        <v>1.9428730000000001E-9</v>
      </c>
      <c r="Q6677" s="1">
        <v>1.2786811206722801E-9</v>
      </c>
      <c r="R6677" s="1">
        <v>3.65</v>
      </c>
      <c r="S6677" s="1">
        <v>7.3</v>
      </c>
      <c r="T6677" s="1">
        <v>0.06</v>
      </c>
      <c r="U6677" s="1">
        <v>87.6</v>
      </c>
      <c r="V6677" s="1">
        <f t="shared" si="417"/>
        <v>2.4472309320789387</v>
      </c>
      <c r="W6677" s="1">
        <f t="shared" si="418"/>
        <v>2.0581005361339497</v>
      </c>
      <c r="X6677" s="1">
        <f t="shared" si="419"/>
        <v>121.66666666666667</v>
      </c>
    </row>
    <row r="6678" spans="1:24" hidden="1" x14ac:dyDescent="0.3">
      <c r="A6678" s="18" t="str">
        <f t="shared" si="416"/>
        <v>OFF - AirGrSupp - Cart_2015_25</v>
      </c>
      <c r="B6678" s="1" t="s">
        <v>40</v>
      </c>
      <c r="C6678" s="1">
        <v>2020</v>
      </c>
      <c r="D6678" s="1" t="s">
        <v>131</v>
      </c>
      <c r="E6678" s="1">
        <v>2015</v>
      </c>
      <c r="F6678" s="1">
        <v>25</v>
      </c>
      <c r="G6678" s="1" t="s">
        <v>12</v>
      </c>
      <c r="H6678" s="1">
        <v>9.9397149682990094E-7</v>
      </c>
      <c r="I6678" s="1">
        <v>9.1425498278414302E-7</v>
      </c>
      <c r="J6678" s="1">
        <v>1.0938049999999999E-6</v>
      </c>
      <c r="K6678" s="1">
        <v>5.5884319999999998E-5</v>
      </c>
      <c r="L6678" s="1">
        <v>7.6888029999999996E-7</v>
      </c>
      <c r="M6678" s="1">
        <v>9.6223800000000005E-5</v>
      </c>
      <c r="N6678" s="1">
        <v>4.8398697000000001E-8</v>
      </c>
      <c r="O6678" s="1">
        <v>3.6567904400000003E-8</v>
      </c>
      <c r="P6678" s="1">
        <v>2.7436009999999998E-9</v>
      </c>
      <c r="Q6678" s="1">
        <v>2.5573622413445701E-9</v>
      </c>
      <c r="R6678" s="1">
        <v>7.3</v>
      </c>
      <c r="S6678" s="1">
        <v>10.95</v>
      </c>
      <c r="T6678" s="1">
        <v>0.08</v>
      </c>
      <c r="U6678" s="1">
        <v>131.4</v>
      </c>
      <c r="V6678" s="1">
        <f t="shared" si="417"/>
        <v>2.3038838023631589</v>
      </c>
      <c r="W6678" s="1">
        <f t="shared" si="418"/>
        <v>1.9375457640183942</v>
      </c>
      <c r="X6678" s="1">
        <f t="shared" si="419"/>
        <v>136.875</v>
      </c>
    </row>
    <row r="6679" spans="1:24" hidden="1" x14ac:dyDescent="0.3">
      <c r="A6679" s="18" t="str">
        <f t="shared" si="416"/>
        <v>OFF - AirGrSupp - Cart_2016_25</v>
      </c>
      <c r="B6679" s="1" t="s">
        <v>40</v>
      </c>
      <c r="C6679" s="1">
        <v>2020</v>
      </c>
      <c r="D6679" s="1" t="s">
        <v>131</v>
      </c>
      <c r="E6679" s="1">
        <v>2016</v>
      </c>
      <c r="F6679" s="1">
        <v>25</v>
      </c>
      <c r="G6679" s="1" t="s">
        <v>12</v>
      </c>
      <c r="H6679" s="1">
        <v>2.9749054695444202E-6</v>
      </c>
      <c r="I6679" s="1">
        <v>2.73631805088696E-6</v>
      </c>
      <c r="J6679" s="1">
        <v>3.2737020000000002E-6</v>
      </c>
      <c r="K6679" s="1">
        <v>1.6725900000000001E-4</v>
      </c>
      <c r="L6679" s="1">
        <v>2.3012199999999998E-6</v>
      </c>
      <c r="M6679" s="1">
        <v>2.8799300000000001E-4</v>
      </c>
      <c r="N6679" s="1">
        <v>1.4485491E-7</v>
      </c>
      <c r="O6679" s="1">
        <v>1.09445932E-7</v>
      </c>
      <c r="P6679" s="1">
        <v>8.2114599999999993E-9</v>
      </c>
      <c r="Q6679" s="1">
        <v>7.6720867240337396E-9</v>
      </c>
      <c r="R6679" s="1">
        <v>21.9</v>
      </c>
      <c r="S6679" s="1">
        <v>36.5</v>
      </c>
      <c r="T6679" s="1">
        <v>0.25</v>
      </c>
      <c r="U6679" s="1">
        <v>438</v>
      </c>
      <c r="V6679" s="1">
        <f t="shared" si="417"/>
        <v>2.0686216496259946</v>
      </c>
      <c r="W6679" s="1">
        <f t="shared" si="418"/>
        <v>1.7396930561523329</v>
      </c>
      <c r="X6679" s="1">
        <f t="shared" si="419"/>
        <v>146</v>
      </c>
    </row>
    <row r="6680" spans="1:24" hidden="1" x14ac:dyDescent="0.3">
      <c r="A6680" s="18" t="str">
        <f t="shared" si="416"/>
        <v>OFF - AirGrSupp - Cart_2017_25</v>
      </c>
      <c r="B6680" s="1" t="s">
        <v>40</v>
      </c>
      <c r="C6680" s="1">
        <v>2020</v>
      </c>
      <c r="D6680" s="1" t="s">
        <v>131</v>
      </c>
      <c r="E6680" s="1">
        <v>2017</v>
      </c>
      <c r="F6680" s="1">
        <v>25</v>
      </c>
      <c r="G6680" s="1" t="s">
        <v>12</v>
      </c>
      <c r="H6680" s="1">
        <v>3.2377696537472699E-6</v>
      </c>
      <c r="I6680" s="1">
        <v>2.9781005275167399E-6</v>
      </c>
      <c r="J6680" s="1">
        <v>3.562968E-6</v>
      </c>
      <c r="K6680" s="1">
        <v>1.8203800000000001E-4</v>
      </c>
      <c r="L6680" s="1">
        <v>2.504557E-6</v>
      </c>
      <c r="M6680" s="1">
        <v>3.1344020000000002E-4</v>
      </c>
      <c r="N6680" s="1">
        <v>1.5765434999999999E-7</v>
      </c>
      <c r="O6680" s="1">
        <v>1.1911662000000001E-7</v>
      </c>
      <c r="P6680" s="1">
        <v>8.9370290000000002E-9</v>
      </c>
      <c r="Q6680" s="1">
        <v>7.6720867240337396E-9</v>
      </c>
      <c r="R6680" s="1">
        <v>21.9</v>
      </c>
      <c r="S6680" s="1">
        <v>40.15</v>
      </c>
      <c r="T6680" s="1">
        <v>0.27</v>
      </c>
      <c r="U6680" s="1">
        <v>481.8</v>
      </c>
      <c r="V6680" s="1">
        <f t="shared" si="417"/>
        <v>2.0467328429917702</v>
      </c>
      <c r="W6680" s="1">
        <f t="shared" si="418"/>
        <v>1.7212847658031667</v>
      </c>
      <c r="X6680" s="1">
        <f t="shared" si="419"/>
        <v>148.7037037037037</v>
      </c>
    </row>
    <row r="6681" spans="1:24" hidden="1" x14ac:dyDescent="0.3">
      <c r="A6681" s="18" t="str">
        <f t="shared" si="416"/>
        <v>OFF - AirGrSupp - Cart_2018_25</v>
      </c>
      <c r="B6681" s="1" t="s">
        <v>40</v>
      </c>
      <c r="C6681" s="1">
        <v>2020</v>
      </c>
      <c r="D6681" s="1" t="s">
        <v>131</v>
      </c>
      <c r="E6681" s="1">
        <v>2018</v>
      </c>
      <c r="F6681" s="1">
        <v>25</v>
      </c>
      <c r="G6681" s="1" t="s">
        <v>12</v>
      </c>
      <c r="H6681" s="1">
        <v>3.4011017421229101E-6</v>
      </c>
      <c r="I6681" s="1">
        <v>3.12833338240465E-6</v>
      </c>
      <c r="J6681" s="1">
        <v>3.7427050000000001E-6</v>
      </c>
      <c r="K6681" s="1">
        <v>1.999375E-4</v>
      </c>
      <c r="L6681" s="1">
        <v>2.6366400000000001E-6</v>
      </c>
      <c r="M6681" s="1">
        <v>3.4426010000000002E-4</v>
      </c>
      <c r="N6681" s="1">
        <v>1.6594128E-7</v>
      </c>
      <c r="O6681" s="1">
        <v>1.2537785600000001E-7</v>
      </c>
      <c r="P6681" s="1">
        <v>9.8157890000000006E-9</v>
      </c>
      <c r="Q6681" s="1">
        <v>8.9507678447060207E-9</v>
      </c>
      <c r="R6681" s="1">
        <v>25.55</v>
      </c>
      <c r="S6681" s="1">
        <v>43.8</v>
      </c>
      <c r="T6681" s="1">
        <v>0.28999999999999998</v>
      </c>
      <c r="U6681" s="1">
        <v>525.6</v>
      </c>
      <c r="V6681" s="1">
        <f t="shared" si="417"/>
        <v>1.9708168792708907</v>
      </c>
      <c r="W6681" s="1">
        <f t="shared" si="418"/>
        <v>1.6610552589400001</v>
      </c>
      <c r="X6681" s="1">
        <f t="shared" si="419"/>
        <v>151.0344827586207</v>
      </c>
    </row>
    <row r="6682" spans="1:24" hidden="1" x14ac:dyDescent="0.3">
      <c r="A6682" s="18" t="str">
        <f t="shared" si="416"/>
        <v>OFF - AirGrSupp - Cart_2019_25</v>
      </c>
      <c r="B6682" s="1" t="s">
        <v>40</v>
      </c>
      <c r="C6682" s="1">
        <v>2020</v>
      </c>
      <c r="D6682" s="1" t="s">
        <v>131</v>
      </c>
      <c r="E6682" s="1">
        <v>2019</v>
      </c>
      <c r="F6682" s="1">
        <v>25</v>
      </c>
      <c r="G6682" s="1" t="s">
        <v>12</v>
      </c>
      <c r="H6682" s="1">
        <v>3.13389201945768E-6</v>
      </c>
      <c r="I6682" s="1">
        <v>2.8825538794971802E-6</v>
      </c>
      <c r="J6682" s="1">
        <v>3.448657E-6</v>
      </c>
      <c r="K6682" s="1">
        <v>2.1341320000000001E-4</v>
      </c>
      <c r="L6682" s="1">
        <v>2.4487040000000001E-6</v>
      </c>
      <c r="M6682" s="1">
        <v>3.67463E-4</v>
      </c>
      <c r="N6682" s="1">
        <v>1.5402230999999999E-7</v>
      </c>
      <c r="O6682" s="1">
        <v>1.16372412E-7</v>
      </c>
      <c r="P6682" s="1">
        <v>1.0477370000000001E-8</v>
      </c>
      <c r="Q6682" s="1">
        <v>8.9507678447060207E-9</v>
      </c>
      <c r="R6682" s="1">
        <v>25.55</v>
      </c>
      <c r="S6682" s="1">
        <v>47.45</v>
      </c>
      <c r="T6682" s="1">
        <v>0.31</v>
      </c>
      <c r="U6682" s="1">
        <v>569.4</v>
      </c>
      <c r="V6682" s="1">
        <f t="shared" si="417"/>
        <v>1.6762877510946415</v>
      </c>
      <c r="W6682" s="1">
        <f t="shared" si="418"/>
        <v>1.4239916035749745</v>
      </c>
      <c r="X6682" s="1">
        <f t="shared" si="419"/>
        <v>153.06451612903226</v>
      </c>
    </row>
    <row r="6683" spans="1:24" hidden="1" x14ac:dyDescent="0.3">
      <c r="A6683" s="18" t="str">
        <f t="shared" si="416"/>
        <v>OFF - AirGrSupp - Cart_2020_25</v>
      </c>
      <c r="B6683" s="1" t="s">
        <v>40</v>
      </c>
      <c r="C6683" s="1">
        <v>2020</v>
      </c>
      <c r="D6683" s="1" t="s">
        <v>131</v>
      </c>
      <c r="E6683" s="1">
        <v>2020</v>
      </c>
      <c r="F6683" s="1">
        <v>25</v>
      </c>
      <c r="G6683" s="1" t="s">
        <v>12</v>
      </c>
      <c r="H6683" s="1">
        <v>2.6392176213311199E-6</v>
      </c>
      <c r="I6683" s="1">
        <v>2.4275523681003601E-6</v>
      </c>
      <c r="J6683" s="1">
        <v>2.9042979999999998E-6</v>
      </c>
      <c r="K6683" s="1">
        <v>2.1355610000000001E-4</v>
      </c>
      <c r="L6683" s="1">
        <v>2.0844560000000002E-6</v>
      </c>
      <c r="M6683" s="1">
        <v>3.6770919999999999E-4</v>
      </c>
      <c r="N6683" s="1">
        <v>1.310067E-7</v>
      </c>
      <c r="O6683" s="1">
        <v>9.8982839999999996E-8</v>
      </c>
      <c r="P6683" s="1">
        <v>1.048439E-8</v>
      </c>
      <c r="Q6683" s="1">
        <v>8.9507678447060207E-9</v>
      </c>
      <c r="R6683" s="1">
        <v>25.55</v>
      </c>
      <c r="S6683" s="1">
        <v>47.45</v>
      </c>
      <c r="T6683" s="1">
        <v>0.31</v>
      </c>
      <c r="U6683" s="1">
        <v>569.4</v>
      </c>
      <c r="V6683" s="1">
        <f t="shared" si="417"/>
        <v>1.411691323007378</v>
      </c>
      <c r="W6683" s="1">
        <f t="shared" si="418"/>
        <v>1.2121709451291283</v>
      </c>
      <c r="X6683" s="1">
        <f t="shared" si="419"/>
        <v>153.06451612903226</v>
      </c>
    </row>
    <row r="6684" spans="1:24" hidden="1" x14ac:dyDescent="0.3">
      <c r="A6684" s="18" t="str">
        <f t="shared" si="416"/>
        <v>OFF - AirGrSupp - Catering Truck_1989_300</v>
      </c>
      <c r="B6684" s="1" t="s">
        <v>40</v>
      </c>
      <c r="C6684" s="1">
        <v>2020</v>
      </c>
      <c r="D6684" s="1" t="s">
        <v>132</v>
      </c>
      <c r="E6684" s="1">
        <v>1989</v>
      </c>
      <c r="F6684" s="1">
        <v>300</v>
      </c>
      <c r="G6684" s="1" t="s">
        <v>12</v>
      </c>
      <c r="H6684" s="1">
        <v>4.7271488923965802E-7</v>
      </c>
      <c r="I6684" s="1">
        <v>4.3480315512263699E-7</v>
      </c>
      <c r="J6684" s="1">
        <v>5.2019390000000001E-7</v>
      </c>
      <c r="K6684" s="1">
        <v>7.8858559999999998E-6</v>
      </c>
      <c r="L6684" s="1">
        <v>3.074118E-6</v>
      </c>
      <c r="M6684" s="1">
        <v>1.3709050000000001E-4</v>
      </c>
      <c r="N6684" s="1">
        <v>1.0113237E-8</v>
      </c>
      <c r="O6684" s="1">
        <v>7.6411123999999998E-9</v>
      </c>
      <c r="P6684" s="1">
        <v>1.1975480000000001E-9</v>
      </c>
      <c r="Q6684" s="1">
        <v>2.5573622413445701E-9</v>
      </c>
      <c r="R6684" s="1">
        <v>7.3</v>
      </c>
      <c r="S6684" s="1">
        <v>0</v>
      </c>
      <c r="T6684" s="1">
        <v>0</v>
      </c>
      <c r="U6684" s="1">
        <v>0</v>
      </c>
      <c r="V6684" s="1">
        <f t="shared" si="417"/>
        <v>0</v>
      </c>
      <c r="W6684" s="1">
        <f t="shared" si="418"/>
        <v>0</v>
      </c>
      <c r="X6684" s="1" t="e">
        <f t="shared" si="419"/>
        <v>#DIV/0!</v>
      </c>
    </row>
    <row r="6685" spans="1:24" hidden="1" x14ac:dyDescent="0.3">
      <c r="A6685" s="18" t="str">
        <f t="shared" si="416"/>
        <v>OFF - AirGrSupp - Catering Truck_1989_300</v>
      </c>
      <c r="B6685" s="1" t="s">
        <v>40</v>
      </c>
      <c r="C6685" s="1">
        <v>2020</v>
      </c>
      <c r="D6685" s="1" t="s">
        <v>132</v>
      </c>
      <c r="E6685" s="1">
        <v>1989</v>
      </c>
      <c r="F6685" s="1">
        <v>300</v>
      </c>
      <c r="G6685" s="1" t="s">
        <v>124</v>
      </c>
      <c r="H6685" s="1">
        <v>0</v>
      </c>
      <c r="I6685" s="1">
        <v>0</v>
      </c>
      <c r="J6685" s="1">
        <v>2.4367030000000002E-9</v>
      </c>
      <c r="K6685" s="1">
        <v>4.1204680000000003E-7</v>
      </c>
      <c r="L6685" s="1">
        <v>1.7111689999999999E-7</v>
      </c>
      <c r="M6685" s="1">
        <v>9.6101270000000002E-6</v>
      </c>
      <c r="N6685" s="1">
        <v>0</v>
      </c>
      <c r="O6685" s="1">
        <v>0</v>
      </c>
      <c r="P6685" s="1">
        <v>0</v>
      </c>
      <c r="Q6685" s="1">
        <v>0</v>
      </c>
      <c r="R6685" s="1">
        <v>0</v>
      </c>
      <c r="S6685" s="1">
        <v>0</v>
      </c>
      <c r="T6685" s="1">
        <v>0</v>
      </c>
      <c r="U6685" s="1">
        <v>0</v>
      </c>
      <c r="V6685" s="1">
        <f t="shared" si="417"/>
        <v>0</v>
      </c>
      <c r="W6685" s="1">
        <f t="shared" si="418"/>
        <v>0</v>
      </c>
      <c r="X6685" s="1" t="e">
        <f t="shared" si="419"/>
        <v>#DIV/0!</v>
      </c>
    </row>
    <row r="6686" spans="1:24" hidden="1" x14ac:dyDescent="0.3">
      <c r="A6686" s="18" t="str">
        <f t="shared" si="416"/>
        <v>OFF - AirGrSupp - Catering Truck_1990_300</v>
      </c>
      <c r="B6686" s="1" t="s">
        <v>40</v>
      </c>
      <c r="C6686" s="1">
        <v>2020</v>
      </c>
      <c r="D6686" s="1" t="s">
        <v>132</v>
      </c>
      <c r="E6686" s="1">
        <v>1990</v>
      </c>
      <c r="F6686" s="1">
        <v>300</v>
      </c>
      <c r="G6686" s="1" t="s">
        <v>12</v>
      </c>
      <c r="H6686" s="1">
        <v>1.3523557416631E-6</v>
      </c>
      <c r="I6686" s="1">
        <v>1.24389681118171E-6</v>
      </c>
      <c r="J6686" s="1">
        <v>1.488185E-6</v>
      </c>
      <c r="K6686" s="1">
        <v>2.2485479999999999E-5</v>
      </c>
      <c r="L6686" s="1">
        <v>8.8541730000000002E-6</v>
      </c>
      <c r="M6686" s="1">
        <v>3.9785740000000002E-4</v>
      </c>
      <c r="N6686" s="1">
        <v>2.9350133999999899E-8</v>
      </c>
      <c r="O6686" s="1">
        <v>2.2175656799999999E-8</v>
      </c>
      <c r="P6686" s="1">
        <v>3.475463E-9</v>
      </c>
      <c r="Q6686" s="1">
        <v>6.3934056033614502E-9</v>
      </c>
      <c r="R6686" s="1">
        <v>18.25</v>
      </c>
      <c r="S6686" s="1">
        <v>0</v>
      </c>
      <c r="T6686" s="1">
        <v>0</v>
      </c>
      <c r="U6686" s="1">
        <v>0</v>
      </c>
      <c r="V6686" s="1">
        <f t="shared" si="417"/>
        <v>0</v>
      </c>
      <c r="W6686" s="1">
        <f t="shared" si="418"/>
        <v>0</v>
      </c>
      <c r="X6686" s="1" t="e">
        <f t="shared" si="419"/>
        <v>#DIV/0!</v>
      </c>
    </row>
    <row r="6687" spans="1:24" hidden="1" x14ac:dyDescent="0.3">
      <c r="A6687" s="18" t="str">
        <f t="shared" si="416"/>
        <v>OFF - AirGrSupp - Catering Truck_1990_300</v>
      </c>
      <c r="B6687" s="1" t="s">
        <v>40</v>
      </c>
      <c r="C6687" s="1">
        <v>2020</v>
      </c>
      <c r="D6687" s="1" t="s">
        <v>132</v>
      </c>
      <c r="E6687" s="1">
        <v>1990</v>
      </c>
      <c r="F6687" s="1">
        <v>300</v>
      </c>
      <c r="G6687" s="1" t="s">
        <v>124</v>
      </c>
      <c r="H6687" s="1">
        <v>0</v>
      </c>
      <c r="I6687" s="1">
        <v>0</v>
      </c>
      <c r="J6687" s="1">
        <v>7.8759149999999999E-9</v>
      </c>
      <c r="K6687" s="1">
        <v>1.3250710000000001E-6</v>
      </c>
      <c r="L6687" s="1">
        <v>5.5560789999999999E-7</v>
      </c>
      <c r="M6687" s="1">
        <v>3.1326060000000002E-5</v>
      </c>
      <c r="N6687" s="1">
        <v>0</v>
      </c>
      <c r="O6687" s="1">
        <v>0</v>
      </c>
      <c r="P6687" s="1">
        <v>0</v>
      </c>
      <c r="Q6687" s="1">
        <v>0</v>
      </c>
      <c r="R6687" s="1">
        <v>0</v>
      </c>
      <c r="S6687" s="1">
        <v>0</v>
      </c>
      <c r="T6687" s="1">
        <v>0</v>
      </c>
      <c r="U6687" s="1">
        <v>0</v>
      </c>
      <c r="V6687" s="1">
        <f t="shared" si="417"/>
        <v>0</v>
      </c>
      <c r="W6687" s="1">
        <f t="shared" si="418"/>
        <v>0</v>
      </c>
      <c r="X6687" s="1" t="e">
        <f t="shared" si="419"/>
        <v>#DIV/0!</v>
      </c>
    </row>
    <row r="6688" spans="1:24" hidden="1" x14ac:dyDescent="0.3">
      <c r="A6688" s="18" t="str">
        <f t="shared" si="416"/>
        <v>OFF - AirGrSupp - Catering Truck_1991_300</v>
      </c>
      <c r="B6688" s="1" t="s">
        <v>40</v>
      </c>
      <c r="C6688" s="1">
        <v>2020</v>
      </c>
      <c r="D6688" s="1" t="s">
        <v>132</v>
      </c>
      <c r="E6688" s="1">
        <v>1991</v>
      </c>
      <c r="F6688" s="1">
        <v>300</v>
      </c>
      <c r="G6688" s="1" t="s">
        <v>12</v>
      </c>
      <c r="H6688" s="1">
        <v>3.7258821252245599E-6</v>
      </c>
      <c r="I6688" s="1">
        <v>3.4270663787815501E-6</v>
      </c>
      <c r="J6688" s="1">
        <v>4.1001059999999997E-6</v>
      </c>
      <c r="K6688" s="1">
        <v>6.1738369999999996E-5</v>
      </c>
      <c r="L6688" s="1">
        <v>2.4563349999999999E-5</v>
      </c>
      <c r="M6688" s="1">
        <v>1.112205E-3</v>
      </c>
      <c r="N6688" s="1">
        <v>8.20478789999999E-8</v>
      </c>
      <c r="O6688" s="1">
        <v>6.1991730800000004E-8</v>
      </c>
      <c r="P6688" s="1">
        <v>9.7156090000000002E-9</v>
      </c>
      <c r="Q6688" s="1">
        <v>1.6622854568739699E-8</v>
      </c>
      <c r="R6688" s="1">
        <v>47.45</v>
      </c>
      <c r="S6688" s="1">
        <v>3.65</v>
      </c>
      <c r="T6688" s="1">
        <v>0</v>
      </c>
      <c r="U6688" s="1">
        <v>744.23500000000001</v>
      </c>
      <c r="V6688" s="1">
        <f t="shared" si="417"/>
        <v>1.5247583726325071</v>
      </c>
      <c r="W6688" s="1">
        <f t="shared" si="418"/>
        <v>10.928639668111328</v>
      </c>
      <c r="X6688" s="1" t="e">
        <f t="shared" si="419"/>
        <v>#DIV/0!</v>
      </c>
    </row>
    <row r="6689" spans="1:24" hidden="1" x14ac:dyDescent="0.3">
      <c r="A6689" s="18" t="str">
        <f t="shared" si="416"/>
        <v>OFF - AirGrSupp - Catering Truck_1991_300</v>
      </c>
      <c r="B6689" s="1" t="s">
        <v>40</v>
      </c>
      <c r="C6689" s="1">
        <v>2020</v>
      </c>
      <c r="D6689" s="1" t="s">
        <v>132</v>
      </c>
      <c r="E6689" s="1">
        <v>1991</v>
      </c>
      <c r="F6689" s="1">
        <v>300</v>
      </c>
      <c r="G6689" s="1" t="s">
        <v>124</v>
      </c>
      <c r="H6689" s="1">
        <v>0</v>
      </c>
      <c r="I6689" s="1">
        <v>0</v>
      </c>
      <c r="J6689" s="1">
        <v>2.197416E-8</v>
      </c>
      <c r="K6689" s="1">
        <v>3.677861E-6</v>
      </c>
      <c r="L6689" s="1">
        <v>1.557333E-6</v>
      </c>
      <c r="M6689" s="1">
        <v>8.8150929999999999E-5</v>
      </c>
      <c r="N6689" s="1">
        <v>0</v>
      </c>
      <c r="O6689" s="1">
        <v>0</v>
      </c>
      <c r="P6689" s="1">
        <v>0</v>
      </c>
      <c r="Q6689" s="1">
        <v>0</v>
      </c>
      <c r="R6689" s="1">
        <v>3.65</v>
      </c>
      <c r="S6689" s="1">
        <v>0</v>
      </c>
      <c r="T6689" s="1">
        <v>0</v>
      </c>
      <c r="U6689" s="1">
        <v>0</v>
      </c>
      <c r="V6689" s="1">
        <f t="shared" si="417"/>
        <v>0</v>
      </c>
      <c r="W6689" s="1">
        <f t="shared" si="418"/>
        <v>0</v>
      </c>
      <c r="X6689" s="1" t="e">
        <f t="shared" si="419"/>
        <v>#DIV/0!</v>
      </c>
    </row>
    <row r="6690" spans="1:24" hidden="1" x14ac:dyDescent="0.3">
      <c r="A6690" s="18" t="str">
        <f t="shared" si="416"/>
        <v>OFF - AirGrSupp - Catering Truck_1992_300</v>
      </c>
      <c r="B6690" s="1" t="s">
        <v>40</v>
      </c>
      <c r="C6690" s="1">
        <v>2020</v>
      </c>
      <c r="D6690" s="1" t="s">
        <v>132</v>
      </c>
      <c r="E6690" s="1">
        <v>1992</v>
      </c>
      <c r="F6690" s="1">
        <v>300</v>
      </c>
      <c r="G6690" s="1" t="s">
        <v>12</v>
      </c>
      <c r="H6690" s="1">
        <v>5.2390218812673797E-6</v>
      </c>
      <c r="I6690" s="1">
        <v>4.81885232638974E-6</v>
      </c>
      <c r="J6690" s="1">
        <v>5.7652240000000001E-6</v>
      </c>
      <c r="K6690" s="1">
        <v>8.6505030000000001E-5</v>
      </c>
      <c r="L6690" s="1">
        <v>3.4783860000000001E-5</v>
      </c>
      <c r="M6690" s="1">
        <v>1.587151E-3</v>
      </c>
      <c r="N6690" s="1">
        <v>1.1708487E-7</v>
      </c>
      <c r="O6690" s="1">
        <v>8.8464124000000004E-8</v>
      </c>
      <c r="P6690" s="1">
        <v>1.386447E-8</v>
      </c>
      <c r="Q6690" s="1">
        <v>2.3016260172101199E-8</v>
      </c>
      <c r="R6690" s="1">
        <v>65.7</v>
      </c>
      <c r="S6690" s="1">
        <v>7.3</v>
      </c>
      <c r="T6690" s="1">
        <v>0.01</v>
      </c>
      <c r="U6690" s="1">
        <v>1488.47</v>
      </c>
      <c r="V6690" s="1">
        <f t="shared" si="417"/>
        <v>1.0719934514012435</v>
      </c>
      <c r="W6690" s="1">
        <f t="shared" si="418"/>
        <v>7.7379565939912709</v>
      </c>
      <c r="X6690" s="1">
        <f t="shared" si="419"/>
        <v>730</v>
      </c>
    </row>
    <row r="6691" spans="1:24" hidden="1" x14ac:dyDescent="0.3">
      <c r="A6691" s="18" t="str">
        <f t="shared" si="416"/>
        <v>OFF - AirGrSupp - Catering Truck_1992_300</v>
      </c>
      <c r="B6691" s="1" t="s">
        <v>40</v>
      </c>
      <c r="C6691" s="1">
        <v>2020</v>
      </c>
      <c r="D6691" s="1" t="s">
        <v>132</v>
      </c>
      <c r="E6691" s="1">
        <v>1992</v>
      </c>
      <c r="F6691" s="1">
        <v>300</v>
      </c>
      <c r="G6691" s="1" t="s">
        <v>124</v>
      </c>
      <c r="H6691" s="1">
        <v>0</v>
      </c>
      <c r="I6691" s="1">
        <v>0</v>
      </c>
      <c r="J6691" s="1">
        <v>3.1105E-8</v>
      </c>
      <c r="K6691" s="1">
        <v>5.1785359999999998E-6</v>
      </c>
      <c r="L6691" s="1">
        <v>2.2147589999999999E-6</v>
      </c>
      <c r="M6691" s="1">
        <v>1.258597E-4</v>
      </c>
      <c r="N6691" s="1">
        <v>0</v>
      </c>
      <c r="O6691" s="1">
        <v>0</v>
      </c>
      <c r="P6691" s="1">
        <v>0</v>
      </c>
      <c r="Q6691" s="1">
        <v>0</v>
      </c>
      <c r="R6691" s="1">
        <v>7.3</v>
      </c>
      <c r="S6691" s="1">
        <v>0</v>
      </c>
      <c r="T6691" s="1">
        <v>0</v>
      </c>
      <c r="U6691" s="1">
        <v>0</v>
      </c>
      <c r="V6691" s="1">
        <f t="shared" si="417"/>
        <v>0</v>
      </c>
      <c r="W6691" s="1">
        <f t="shared" si="418"/>
        <v>0</v>
      </c>
      <c r="X6691" s="1" t="e">
        <f t="shared" si="419"/>
        <v>#DIV/0!</v>
      </c>
    </row>
    <row r="6692" spans="1:24" hidden="1" x14ac:dyDescent="0.3">
      <c r="A6692" s="18" t="str">
        <f t="shared" si="416"/>
        <v>OFF - AirGrSupp - Catering Truck_1993_300</v>
      </c>
      <c r="B6692" s="1" t="s">
        <v>40</v>
      </c>
      <c r="C6692" s="1">
        <v>2020</v>
      </c>
      <c r="D6692" s="1" t="s">
        <v>132</v>
      </c>
      <c r="E6692" s="1">
        <v>1993</v>
      </c>
      <c r="F6692" s="1">
        <v>300</v>
      </c>
      <c r="G6692" s="1" t="s">
        <v>12</v>
      </c>
      <c r="H6692" s="1">
        <v>6.4076772996958397E-6</v>
      </c>
      <c r="I6692" s="1">
        <v>5.8937815802602398E-6</v>
      </c>
      <c r="J6692" s="1">
        <v>7.0512579999999998E-6</v>
      </c>
      <c r="K6692" s="1">
        <v>1.0541559999999999E-4</v>
      </c>
      <c r="L6692" s="1">
        <v>4.2851639999999998E-5</v>
      </c>
      <c r="M6692" s="1">
        <v>1.9705019999999998E-3</v>
      </c>
      <c r="N6692" s="1">
        <v>1.4536494E-7</v>
      </c>
      <c r="O6692" s="1">
        <v>1.09831288E-7</v>
      </c>
      <c r="P6692" s="1">
        <v>1.7213220000000001E-8</v>
      </c>
      <c r="Q6692" s="1">
        <v>2.81309846547903E-8</v>
      </c>
      <c r="R6692" s="1">
        <v>80.3</v>
      </c>
      <c r="S6692" s="1">
        <v>7.3</v>
      </c>
      <c r="T6692" s="1">
        <v>0.01</v>
      </c>
      <c r="U6692" s="1">
        <v>1488.47</v>
      </c>
      <c r="V6692" s="1">
        <f t="shared" si="417"/>
        <v>1.3111203311685076</v>
      </c>
      <c r="W6692" s="1">
        <f t="shared" si="418"/>
        <v>9.5327008072519845</v>
      </c>
      <c r="X6692" s="1">
        <f t="shared" si="419"/>
        <v>730</v>
      </c>
    </row>
    <row r="6693" spans="1:24" hidden="1" x14ac:dyDescent="0.3">
      <c r="A6693" s="18" t="str">
        <f t="shared" si="416"/>
        <v>OFF - AirGrSupp - Catering Truck_1993_300</v>
      </c>
      <c r="B6693" s="1" t="s">
        <v>40</v>
      </c>
      <c r="C6693" s="1">
        <v>2020</v>
      </c>
      <c r="D6693" s="1" t="s">
        <v>132</v>
      </c>
      <c r="E6693" s="1">
        <v>1993</v>
      </c>
      <c r="F6693" s="1">
        <v>300</v>
      </c>
      <c r="G6693" s="1" t="s">
        <v>124</v>
      </c>
      <c r="H6693" s="1">
        <v>0</v>
      </c>
      <c r="I6693" s="1">
        <v>0</v>
      </c>
      <c r="J6693" s="1">
        <v>3.8340320000000001E-8</v>
      </c>
      <c r="K6693" s="1">
        <v>6.348534E-6</v>
      </c>
      <c r="L6693" s="1">
        <v>2.742868E-6</v>
      </c>
      <c r="M6693" s="1">
        <v>1.5648999999999999E-4</v>
      </c>
      <c r="N6693" s="1">
        <v>0</v>
      </c>
      <c r="O6693" s="1">
        <v>0</v>
      </c>
      <c r="P6693" s="1">
        <v>0</v>
      </c>
      <c r="Q6693" s="1">
        <v>0</v>
      </c>
      <c r="R6693" s="1">
        <v>7.3</v>
      </c>
      <c r="S6693" s="1">
        <v>0</v>
      </c>
      <c r="T6693" s="1">
        <v>0</v>
      </c>
      <c r="U6693" s="1">
        <v>0</v>
      </c>
      <c r="V6693" s="1">
        <f t="shared" si="417"/>
        <v>0</v>
      </c>
      <c r="W6693" s="1">
        <f t="shared" si="418"/>
        <v>0</v>
      </c>
      <c r="X6693" s="1" t="e">
        <f t="shared" si="419"/>
        <v>#DIV/0!</v>
      </c>
    </row>
    <row r="6694" spans="1:24" hidden="1" x14ac:dyDescent="0.3">
      <c r="A6694" s="18" t="str">
        <f t="shared" si="416"/>
        <v>OFF - AirGrSupp - Catering Truck_1994_300</v>
      </c>
      <c r="B6694" s="1" t="s">
        <v>40</v>
      </c>
      <c r="C6694" s="1">
        <v>2020</v>
      </c>
      <c r="D6694" s="1" t="s">
        <v>132</v>
      </c>
      <c r="E6694" s="1">
        <v>1994</v>
      </c>
      <c r="F6694" s="1">
        <v>300</v>
      </c>
      <c r="G6694" s="1" t="s">
        <v>12</v>
      </c>
      <c r="H6694" s="1">
        <v>9.0586684041550701E-6</v>
      </c>
      <c r="I6694" s="1">
        <v>8.3321631981418299E-6</v>
      </c>
      <c r="J6694" s="1">
        <v>9.9685120000000007E-6</v>
      </c>
      <c r="K6694" s="1">
        <v>1.4846600000000001E-4</v>
      </c>
      <c r="L6694" s="1">
        <v>6.1029970000000001E-5</v>
      </c>
      <c r="M6694" s="1">
        <v>2.828447E-3</v>
      </c>
      <c r="N6694" s="1">
        <v>2.0865591E-7</v>
      </c>
      <c r="O6694" s="1">
        <v>1.5765113199999999E-7</v>
      </c>
      <c r="P6694" s="1">
        <v>2.4707760000000002E-8</v>
      </c>
      <c r="Q6694" s="1">
        <v>4.0917795861513201E-8</v>
      </c>
      <c r="R6694" s="1">
        <v>116.8</v>
      </c>
      <c r="S6694" s="1">
        <v>10.95</v>
      </c>
      <c r="T6694" s="1">
        <v>0.01</v>
      </c>
      <c r="U6694" s="1">
        <v>2232.7049999999999</v>
      </c>
      <c r="V6694" s="1">
        <f t="shared" si="417"/>
        <v>1.2357056244145603</v>
      </c>
      <c r="W6694" s="1">
        <f t="shared" si="418"/>
        <v>9.0510801809151218</v>
      </c>
      <c r="X6694" s="1">
        <f t="shared" si="419"/>
        <v>1095</v>
      </c>
    </row>
    <row r="6695" spans="1:24" hidden="1" x14ac:dyDescent="0.3">
      <c r="A6695" s="18" t="str">
        <f t="shared" si="416"/>
        <v>OFF - AirGrSupp - Catering Truck_1994_300</v>
      </c>
      <c r="B6695" s="1" t="s">
        <v>40</v>
      </c>
      <c r="C6695" s="1">
        <v>2020</v>
      </c>
      <c r="D6695" s="1" t="s">
        <v>132</v>
      </c>
      <c r="E6695" s="1">
        <v>1994</v>
      </c>
      <c r="F6695" s="1">
        <v>300</v>
      </c>
      <c r="G6695" s="1" t="s">
        <v>124</v>
      </c>
      <c r="H6695" s="1">
        <v>0</v>
      </c>
      <c r="I6695" s="1">
        <v>0</v>
      </c>
      <c r="J6695" s="1">
        <v>5.4238420000000001E-8</v>
      </c>
      <c r="K6695" s="1">
        <v>8.9312220000000003E-6</v>
      </c>
      <c r="L6695" s="1">
        <v>3.8988379999999996E-6</v>
      </c>
      <c r="M6695" s="1">
        <v>2.23329E-4</v>
      </c>
      <c r="N6695" s="1">
        <v>0</v>
      </c>
      <c r="O6695" s="1">
        <v>0</v>
      </c>
      <c r="P6695" s="1">
        <v>0</v>
      </c>
      <c r="Q6695" s="1">
        <v>0</v>
      </c>
      <c r="R6695" s="1">
        <v>10.95</v>
      </c>
      <c r="S6695" s="1">
        <v>0</v>
      </c>
      <c r="T6695" s="1">
        <v>0</v>
      </c>
      <c r="U6695" s="1">
        <v>0</v>
      </c>
      <c r="V6695" s="1">
        <f t="shared" si="417"/>
        <v>0</v>
      </c>
      <c r="W6695" s="1">
        <f t="shared" si="418"/>
        <v>0</v>
      </c>
      <c r="X6695" s="1" t="e">
        <f t="shared" si="419"/>
        <v>#DIV/0!</v>
      </c>
    </row>
    <row r="6696" spans="1:24" hidden="1" x14ac:dyDescent="0.3">
      <c r="A6696" s="18" t="str">
        <f t="shared" si="416"/>
        <v>OFF - AirGrSupp - Catering Truck_1995_300</v>
      </c>
      <c r="B6696" s="1" t="s">
        <v>40</v>
      </c>
      <c r="C6696" s="1">
        <v>2020</v>
      </c>
      <c r="D6696" s="1" t="s">
        <v>132</v>
      </c>
      <c r="E6696" s="1">
        <v>1995</v>
      </c>
      <c r="F6696" s="1">
        <v>300</v>
      </c>
      <c r="G6696" s="1" t="s">
        <v>12</v>
      </c>
      <c r="H6696" s="1">
        <v>1.10346052802563E-5</v>
      </c>
      <c r="I6696" s="1">
        <v>1.0149629936779699E-5</v>
      </c>
      <c r="J6696" s="1">
        <v>1.2142909999999999E-5</v>
      </c>
      <c r="K6696" s="1">
        <v>1.8014419999999999E-4</v>
      </c>
      <c r="L6696" s="1">
        <v>7.4907089999999999E-5</v>
      </c>
      <c r="M6696" s="1">
        <v>3.4990500000000001E-3</v>
      </c>
      <c r="N6696" s="1">
        <v>2.5812666E-7</v>
      </c>
      <c r="O6696" s="1">
        <v>1.95029032E-7</v>
      </c>
      <c r="P6696" s="1">
        <v>3.056578E-8</v>
      </c>
      <c r="Q6696" s="1">
        <v>5.1147244826891602E-8</v>
      </c>
      <c r="R6696" s="1">
        <v>146</v>
      </c>
      <c r="S6696" s="1">
        <v>14.6</v>
      </c>
      <c r="T6696" s="1">
        <v>0.01</v>
      </c>
      <c r="U6696" s="1">
        <v>2976.94</v>
      </c>
      <c r="V6696" s="1">
        <f t="shared" si="417"/>
        <v>1.128934452586281</v>
      </c>
      <c r="W6696" s="1">
        <f t="shared" si="418"/>
        <v>8.331850044851226</v>
      </c>
      <c r="X6696" s="1">
        <f t="shared" si="419"/>
        <v>1460</v>
      </c>
    </row>
    <row r="6697" spans="1:24" hidden="1" x14ac:dyDescent="0.3">
      <c r="A6697" s="18" t="str">
        <f t="shared" si="416"/>
        <v>OFF - AirGrSupp - Catering Truck_1995_300</v>
      </c>
      <c r="B6697" s="1" t="s">
        <v>40</v>
      </c>
      <c r="C6697" s="1">
        <v>2020</v>
      </c>
      <c r="D6697" s="1" t="s">
        <v>132</v>
      </c>
      <c r="E6697" s="1">
        <v>1995</v>
      </c>
      <c r="F6697" s="1">
        <v>300</v>
      </c>
      <c r="G6697" s="1" t="s">
        <v>124</v>
      </c>
      <c r="H6697" s="1">
        <v>0</v>
      </c>
      <c r="I6697" s="1">
        <v>0</v>
      </c>
      <c r="J6697" s="1">
        <v>6.6546019999999999E-8</v>
      </c>
      <c r="K6697" s="1">
        <v>1.08957E-5</v>
      </c>
      <c r="L6697" s="1">
        <v>4.8068000000000003E-6</v>
      </c>
      <c r="M6697" s="1">
        <v>2.7644030000000002E-4</v>
      </c>
      <c r="N6697" s="1">
        <v>0</v>
      </c>
      <c r="O6697" s="1">
        <v>0</v>
      </c>
      <c r="P6697" s="1">
        <v>0</v>
      </c>
      <c r="Q6697" s="1">
        <v>0</v>
      </c>
      <c r="R6697" s="1">
        <v>14.6</v>
      </c>
      <c r="S6697" s="1">
        <v>0</v>
      </c>
      <c r="T6697" s="1">
        <v>0</v>
      </c>
      <c r="U6697" s="1">
        <v>0</v>
      </c>
      <c r="V6697" s="1">
        <f t="shared" si="417"/>
        <v>0</v>
      </c>
      <c r="W6697" s="1">
        <f t="shared" si="418"/>
        <v>0</v>
      </c>
      <c r="X6697" s="1" t="e">
        <f t="shared" si="419"/>
        <v>#DIV/0!</v>
      </c>
    </row>
    <row r="6698" spans="1:24" hidden="1" x14ac:dyDescent="0.3">
      <c r="A6698" s="18" t="str">
        <f t="shared" si="416"/>
        <v>OFF - AirGrSupp - Catering Truck_1996_300</v>
      </c>
      <c r="B6698" s="1" t="s">
        <v>40</v>
      </c>
      <c r="C6698" s="1">
        <v>2020</v>
      </c>
      <c r="D6698" s="1" t="s">
        <v>132</v>
      </c>
      <c r="E6698" s="1">
        <v>1996</v>
      </c>
      <c r="F6698" s="1">
        <v>300</v>
      </c>
      <c r="G6698" s="1" t="s">
        <v>12</v>
      </c>
      <c r="H6698" s="1">
        <v>1.3568748472200599E-5</v>
      </c>
      <c r="I6698" s="1">
        <v>1.24805348447301E-5</v>
      </c>
      <c r="J6698" s="1">
        <v>1.493158E-5</v>
      </c>
      <c r="K6698" s="1">
        <v>2.2061920000000001E-4</v>
      </c>
      <c r="L6698" s="1">
        <v>9.2826340000000005E-5</v>
      </c>
      <c r="M6698" s="1">
        <v>4.3706689999999998E-3</v>
      </c>
      <c r="N6698" s="1">
        <v>3.2242644000000001E-7</v>
      </c>
      <c r="O6698" s="1">
        <v>2.4361108800000002E-7</v>
      </c>
      <c r="P6698" s="1">
        <v>3.8179759999999998E-8</v>
      </c>
      <c r="Q6698" s="1">
        <v>6.2655374912942203E-8</v>
      </c>
      <c r="R6698" s="1">
        <v>178.85</v>
      </c>
      <c r="S6698" s="1">
        <v>18.25</v>
      </c>
      <c r="T6698" s="1">
        <v>0.02</v>
      </c>
      <c r="U6698" s="1">
        <v>3721.1750000000002</v>
      </c>
      <c r="V6698" s="1">
        <f t="shared" si="417"/>
        <v>1.110559171964435</v>
      </c>
      <c r="W6698" s="1">
        <f t="shared" si="418"/>
        <v>8.2599940282542033</v>
      </c>
      <c r="X6698" s="1">
        <f t="shared" si="419"/>
        <v>912.5</v>
      </c>
    </row>
    <row r="6699" spans="1:24" hidden="1" x14ac:dyDescent="0.3">
      <c r="A6699" s="18" t="str">
        <f t="shared" si="416"/>
        <v>OFF - AirGrSupp - Catering Truck_1996_300</v>
      </c>
      <c r="B6699" s="1" t="s">
        <v>40</v>
      </c>
      <c r="C6699" s="1">
        <v>2020</v>
      </c>
      <c r="D6699" s="1" t="s">
        <v>132</v>
      </c>
      <c r="E6699" s="1">
        <v>1996</v>
      </c>
      <c r="F6699" s="1">
        <v>300</v>
      </c>
      <c r="G6699" s="1" t="s">
        <v>124</v>
      </c>
      <c r="H6699" s="1">
        <v>0</v>
      </c>
      <c r="I6699" s="1">
        <v>0</v>
      </c>
      <c r="J6699" s="1">
        <v>8.2339219999999998E-8</v>
      </c>
      <c r="K6699" s="1">
        <v>1.340326E-5</v>
      </c>
      <c r="L6699" s="1">
        <v>5.9768710000000002E-6</v>
      </c>
      <c r="M6699" s="1">
        <v>3.4511299999999997E-4</v>
      </c>
      <c r="N6699" s="1">
        <v>0</v>
      </c>
      <c r="O6699" s="1">
        <v>0</v>
      </c>
      <c r="P6699" s="1">
        <v>0</v>
      </c>
      <c r="Q6699" s="1">
        <v>0</v>
      </c>
      <c r="R6699" s="1">
        <v>18.25</v>
      </c>
      <c r="S6699" s="1">
        <v>0</v>
      </c>
      <c r="T6699" s="1">
        <v>0</v>
      </c>
      <c r="U6699" s="1">
        <v>0</v>
      </c>
      <c r="V6699" s="1">
        <f t="shared" si="417"/>
        <v>0</v>
      </c>
      <c r="W6699" s="1">
        <f t="shared" si="418"/>
        <v>0</v>
      </c>
      <c r="X6699" s="1" t="e">
        <f t="shared" si="419"/>
        <v>#DIV/0!</v>
      </c>
    </row>
    <row r="6700" spans="1:24" hidden="1" x14ac:dyDescent="0.3">
      <c r="A6700" s="18" t="str">
        <f t="shared" si="416"/>
        <v>OFF - AirGrSupp - Catering Truck_1997_300</v>
      </c>
      <c r="B6700" s="1" t="s">
        <v>40</v>
      </c>
      <c r="C6700" s="1">
        <v>2020</v>
      </c>
      <c r="D6700" s="1" t="s">
        <v>132</v>
      </c>
      <c r="E6700" s="1">
        <v>1997</v>
      </c>
      <c r="F6700" s="1">
        <v>300</v>
      </c>
      <c r="G6700" s="1" t="s">
        <v>12</v>
      </c>
      <c r="H6700" s="1">
        <v>1.5646482903641098E-5</v>
      </c>
      <c r="I6700" s="1">
        <v>1.43916349747691E-5</v>
      </c>
      <c r="J6700" s="1">
        <v>1.7218E-5</v>
      </c>
      <c r="K6700" s="1">
        <v>2.5333549999999999E-4</v>
      </c>
      <c r="L6700" s="1">
        <v>1.078933E-4</v>
      </c>
      <c r="M6700" s="1">
        <v>5.1209230000000003E-3</v>
      </c>
      <c r="N6700" s="1">
        <v>3.7777302000000002E-7</v>
      </c>
      <c r="O6700" s="1">
        <v>2.8542850400000001E-7</v>
      </c>
      <c r="P6700" s="1">
        <v>4.4733569999999997E-8</v>
      </c>
      <c r="Q6700" s="1">
        <v>7.4163504998992804E-8</v>
      </c>
      <c r="R6700" s="1">
        <v>211.7</v>
      </c>
      <c r="S6700" s="1">
        <v>21.9</v>
      </c>
      <c r="T6700" s="1">
        <v>0.02</v>
      </c>
      <c r="U6700" s="1">
        <v>4465.41</v>
      </c>
      <c r="V6700" s="1">
        <f t="shared" si="417"/>
        <v>1.0671793062580359</v>
      </c>
      <c r="W6700" s="1">
        <f t="shared" si="418"/>
        <v>8.0005848707080265</v>
      </c>
      <c r="X6700" s="1">
        <f t="shared" si="419"/>
        <v>1095</v>
      </c>
    </row>
    <row r="6701" spans="1:24" hidden="1" x14ac:dyDescent="0.3">
      <c r="A6701" s="18" t="str">
        <f t="shared" si="416"/>
        <v>OFF - AirGrSupp - Catering Truck_1997_300</v>
      </c>
      <c r="B6701" s="1" t="s">
        <v>40</v>
      </c>
      <c r="C6701" s="1">
        <v>2020</v>
      </c>
      <c r="D6701" s="1" t="s">
        <v>132</v>
      </c>
      <c r="E6701" s="1">
        <v>1997</v>
      </c>
      <c r="F6701" s="1">
        <v>300</v>
      </c>
      <c r="G6701" s="1" t="s">
        <v>124</v>
      </c>
      <c r="H6701" s="1">
        <v>0</v>
      </c>
      <c r="I6701" s="1">
        <v>0</v>
      </c>
      <c r="J6701" s="1">
        <v>9.5697910000000005E-8</v>
      </c>
      <c r="K6701" s="1">
        <v>1.5485159999999999E-5</v>
      </c>
      <c r="L6701" s="1">
        <v>6.9812089999999998E-6</v>
      </c>
      <c r="M6701" s="1">
        <v>4.0473180000000003E-4</v>
      </c>
      <c r="N6701" s="1">
        <v>0</v>
      </c>
      <c r="O6701" s="1">
        <v>0</v>
      </c>
      <c r="P6701" s="1">
        <v>0</v>
      </c>
      <c r="Q6701" s="1">
        <v>0</v>
      </c>
      <c r="R6701" s="1">
        <v>21.9</v>
      </c>
      <c r="S6701" s="1">
        <v>3.65</v>
      </c>
      <c r="T6701" s="1">
        <v>0</v>
      </c>
      <c r="U6701" s="1">
        <v>748.24999999999898</v>
      </c>
      <c r="V6701" s="1">
        <f t="shared" si="417"/>
        <v>0</v>
      </c>
      <c r="W6701" s="1">
        <f t="shared" si="418"/>
        <v>3.0893884251466677</v>
      </c>
      <c r="X6701" s="1" t="e">
        <f t="shared" si="419"/>
        <v>#DIV/0!</v>
      </c>
    </row>
    <row r="6702" spans="1:24" hidden="1" x14ac:dyDescent="0.3">
      <c r="A6702" s="18" t="str">
        <f t="shared" si="416"/>
        <v>OFF - AirGrSupp - Catering Truck_1998_300</v>
      </c>
      <c r="B6702" s="1" t="s">
        <v>40</v>
      </c>
      <c r="C6702" s="1">
        <v>2020</v>
      </c>
      <c r="D6702" s="1" t="s">
        <v>132</v>
      </c>
      <c r="E6702" s="1">
        <v>1998</v>
      </c>
      <c r="F6702" s="1">
        <v>300</v>
      </c>
      <c r="G6702" s="1" t="s">
        <v>12</v>
      </c>
      <c r="H6702" s="1">
        <v>1.9999881865328201E-5</v>
      </c>
      <c r="I6702" s="1">
        <v>1.8395891339728899E-5</v>
      </c>
      <c r="J6702" s="1">
        <v>2.2008650000000001E-5</v>
      </c>
      <c r="K6702" s="1">
        <v>3.4472019999999998E-4</v>
      </c>
      <c r="L6702" s="1">
        <v>1.331773E-4</v>
      </c>
      <c r="M6702" s="1">
        <v>5.6547510000000004E-3</v>
      </c>
      <c r="N6702" s="1">
        <v>4.1715378E-7</v>
      </c>
      <c r="O6702" s="1">
        <v>3.1518285599999998E-7</v>
      </c>
      <c r="P6702" s="1">
        <v>4.9396799999999998E-8</v>
      </c>
      <c r="Q6702" s="1">
        <v>8.3114272843698794E-8</v>
      </c>
      <c r="R6702" s="1">
        <v>237.25</v>
      </c>
      <c r="S6702" s="1">
        <v>25.55</v>
      </c>
      <c r="T6702" s="1">
        <v>0.02</v>
      </c>
      <c r="U6702" s="1">
        <v>5209.6450000000004</v>
      </c>
      <c r="V6702" s="1">
        <f t="shared" si="417"/>
        <v>1.1692336510964909</v>
      </c>
      <c r="W6702" s="1">
        <f t="shared" si="418"/>
        <v>8.4646825666924936</v>
      </c>
      <c r="X6702" s="1">
        <f t="shared" si="419"/>
        <v>1277.5</v>
      </c>
    </row>
    <row r="6703" spans="1:24" hidden="1" x14ac:dyDescent="0.3">
      <c r="A6703" s="18" t="str">
        <f t="shared" si="416"/>
        <v>OFF - AirGrSupp - Catering Truck_1998_300</v>
      </c>
      <c r="B6703" s="1" t="s">
        <v>40</v>
      </c>
      <c r="C6703" s="1">
        <v>2020</v>
      </c>
      <c r="D6703" s="1" t="s">
        <v>132</v>
      </c>
      <c r="E6703" s="1">
        <v>1998</v>
      </c>
      <c r="F6703" s="1">
        <v>300</v>
      </c>
      <c r="G6703" s="1" t="s">
        <v>124</v>
      </c>
      <c r="H6703" s="1">
        <v>0</v>
      </c>
      <c r="I6703" s="1">
        <v>0</v>
      </c>
      <c r="J6703" s="1">
        <v>1.050869E-7</v>
      </c>
      <c r="K6703" s="1">
        <v>1.6900839999999999E-5</v>
      </c>
      <c r="L6703" s="1">
        <v>7.7048889999999996E-6</v>
      </c>
      <c r="M6703" s="1">
        <v>4.484968E-4</v>
      </c>
      <c r="N6703" s="1">
        <v>0</v>
      </c>
      <c r="O6703" s="1">
        <v>0</v>
      </c>
      <c r="P6703" s="1">
        <v>0</v>
      </c>
      <c r="Q6703" s="1">
        <v>0</v>
      </c>
      <c r="R6703" s="1">
        <v>25.55</v>
      </c>
      <c r="S6703" s="1">
        <v>3.65</v>
      </c>
      <c r="T6703" s="1">
        <v>0</v>
      </c>
      <c r="U6703" s="1">
        <v>748.24999999999898</v>
      </c>
      <c r="V6703" s="1">
        <f t="shared" si="417"/>
        <v>0</v>
      </c>
      <c r="W6703" s="1">
        <f t="shared" si="418"/>
        <v>3.4096379142409119</v>
      </c>
      <c r="X6703" s="1" t="e">
        <f t="shared" si="419"/>
        <v>#DIV/0!</v>
      </c>
    </row>
    <row r="6704" spans="1:24" hidden="1" x14ac:dyDescent="0.3">
      <c r="A6704" s="18" t="str">
        <f t="shared" si="416"/>
        <v>OFF - AirGrSupp - Catering Truck_1999_300</v>
      </c>
      <c r="B6704" s="1" t="s">
        <v>40</v>
      </c>
      <c r="C6704" s="1">
        <v>2020</v>
      </c>
      <c r="D6704" s="1" t="s">
        <v>132</v>
      </c>
      <c r="E6704" s="1">
        <v>1999</v>
      </c>
      <c r="F6704" s="1">
        <v>300</v>
      </c>
      <c r="G6704" s="1" t="s">
        <v>12</v>
      </c>
      <c r="H6704" s="1">
        <v>2.2455556373410899E-5</v>
      </c>
      <c r="I6704" s="1">
        <v>2.06546207522634E-5</v>
      </c>
      <c r="J6704" s="1">
        <v>2.4710969999999999E-5</v>
      </c>
      <c r="K6704" s="1">
        <v>3.8530079999999999E-4</v>
      </c>
      <c r="L6704" s="1">
        <v>1.507802E-4</v>
      </c>
      <c r="M6704" s="1">
        <v>6.4544820000000001E-3</v>
      </c>
      <c r="N6704" s="1">
        <v>4.7615030999999899E-7</v>
      </c>
      <c r="O6704" s="1">
        <v>3.5975801199999998E-7</v>
      </c>
      <c r="P6704" s="1">
        <v>5.6382810000000002E-8</v>
      </c>
      <c r="Q6704" s="1">
        <v>9.4622402929749395E-8</v>
      </c>
      <c r="R6704" s="1">
        <v>270.10000000000002</v>
      </c>
      <c r="S6704" s="1">
        <v>29.2</v>
      </c>
      <c r="T6704" s="1">
        <v>0.03</v>
      </c>
      <c r="U6704" s="1">
        <v>5953.88</v>
      </c>
      <c r="V6704" s="1">
        <f t="shared" si="417"/>
        <v>1.1486976923087713</v>
      </c>
      <c r="W6704" s="1">
        <f t="shared" si="418"/>
        <v>8.3855748243102006</v>
      </c>
      <c r="X6704" s="1">
        <f t="shared" si="419"/>
        <v>973.33333333333337</v>
      </c>
    </row>
    <row r="6705" spans="1:24" hidden="1" x14ac:dyDescent="0.3">
      <c r="A6705" s="18" t="str">
        <f t="shared" si="416"/>
        <v>OFF - AirGrSupp - Catering Truck_1999_300</v>
      </c>
      <c r="B6705" s="1" t="s">
        <v>40</v>
      </c>
      <c r="C6705" s="1">
        <v>2020</v>
      </c>
      <c r="D6705" s="1" t="s">
        <v>132</v>
      </c>
      <c r="E6705" s="1">
        <v>1999</v>
      </c>
      <c r="F6705" s="1">
        <v>300</v>
      </c>
      <c r="G6705" s="1" t="s">
        <v>124</v>
      </c>
      <c r="H6705" s="1">
        <v>0</v>
      </c>
      <c r="I6705" s="1">
        <v>0</v>
      </c>
      <c r="J6705" s="1">
        <v>1.1883E-7</v>
      </c>
      <c r="K6705" s="1">
        <v>1.8991810000000001E-5</v>
      </c>
      <c r="L6705" s="1">
        <v>8.7571370000000008E-6</v>
      </c>
      <c r="M6705" s="1">
        <v>5.1182150000000004E-4</v>
      </c>
      <c r="N6705" s="1">
        <v>0</v>
      </c>
      <c r="O6705" s="1">
        <v>0</v>
      </c>
      <c r="P6705" s="1">
        <v>0</v>
      </c>
      <c r="Q6705" s="1">
        <v>0</v>
      </c>
      <c r="R6705" s="1">
        <v>29.2</v>
      </c>
      <c r="S6705" s="1">
        <v>3.65</v>
      </c>
      <c r="T6705" s="1">
        <v>0.01</v>
      </c>
      <c r="U6705" s="1">
        <v>748.24999999999898</v>
      </c>
      <c r="V6705" s="1">
        <f t="shared" si="417"/>
        <v>0</v>
      </c>
      <c r="W6705" s="1">
        <f t="shared" si="418"/>
        <v>3.8752883182875082</v>
      </c>
      <c r="X6705" s="1">
        <f t="shared" si="419"/>
        <v>365</v>
      </c>
    </row>
    <row r="6706" spans="1:24" hidden="1" x14ac:dyDescent="0.3">
      <c r="A6706" s="18" t="str">
        <f t="shared" si="416"/>
        <v>OFF - AirGrSupp - Catering Truck_2000_300</v>
      </c>
      <c r="B6706" s="1" t="s">
        <v>40</v>
      </c>
      <c r="C6706" s="1">
        <v>2020</v>
      </c>
      <c r="D6706" s="1" t="s">
        <v>132</v>
      </c>
      <c r="E6706" s="1">
        <v>2000</v>
      </c>
      <c r="F6706" s="1">
        <v>300</v>
      </c>
      <c r="G6706" s="1" t="s">
        <v>12</v>
      </c>
      <c r="H6706" s="1">
        <v>2.69167668539555E-5</v>
      </c>
      <c r="I6706" s="1">
        <v>2.4758042152268301E-5</v>
      </c>
      <c r="J6706" s="1">
        <v>2.9620259999999999E-5</v>
      </c>
      <c r="K6706" s="1">
        <v>4.5968469999999999E-4</v>
      </c>
      <c r="L6706" s="1">
        <v>1.822855E-4</v>
      </c>
      <c r="M6706" s="1">
        <v>7.8674079999999993E-3</v>
      </c>
      <c r="N6706" s="1">
        <v>5.8038255E-7</v>
      </c>
      <c r="O6706" s="1">
        <v>4.3851125999999999E-7</v>
      </c>
      <c r="P6706" s="1">
        <v>6.8725359999999997E-8</v>
      </c>
      <c r="Q6706" s="1">
        <v>1.15081300860506E-7</v>
      </c>
      <c r="R6706" s="1">
        <v>328.5</v>
      </c>
      <c r="S6706" s="1">
        <v>32.85</v>
      </c>
      <c r="T6706" s="1">
        <v>0.03</v>
      </c>
      <c r="U6706" s="1">
        <v>6698.1149999999998</v>
      </c>
      <c r="V6706" s="1">
        <f t="shared" si="417"/>
        <v>1.223917935415757</v>
      </c>
      <c r="W6706" s="1">
        <f t="shared" si="418"/>
        <v>9.0113140386502106</v>
      </c>
      <c r="X6706" s="1">
        <f t="shared" si="419"/>
        <v>1095</v>
      </c>
    </row>
    <row r="6707" spans="1:24" hidden="1" x14ac:dyDescent="0.3">
      <c r="A6707" s="18" t="str">
        <f t="shared" si="416"/>
        <v>OFF - AirGrSupp - Catering Truck_2000_300</v>
      </c>
      <c r="B6707" s="1" t="s">
        <v>40</v>
      </c>
      <c r="C6707" s="1">
        <v>2020</v>
      </c>
      <c r="D6707" s="1" t="s">
        <v>132</v>
      </c>
      <c r="E6707" s="1">
        <v>2000</v>
      </c>
      <c r="F6707" s="1">
        <v>300</v>
      </c>
      <c r="G6707" s="1" t="s">
        <v>124</v>
      </c>
      <c r="H6707" s="1">
        <v>0</v>
      </c>
      <c r="I6707" s="1">
        <v>0</v>
      </c>
      <c r="J6707" s="1">
        <v>1.4305630000000001E-7</v>
      </c>
      <c r="K6707" s="1">
        <v>2.2717469999999999E-5</v>
      </c>
      <c r="L6707" s="1">
        <v>1.059721E-5</v>
      </c>
      <c r="M6707" s="1">
        <v>6.2189690000000002E-4</v>
      </c>
      <c r="N6707" s="1">
        <v>0</v>
      </c>
      <c r="O6707" s="1">
        <v>0</v>
      </c>
      <c r="P6707" s="1">
        <v>0</v>
      </c>
      <c r="Q6707" s="1">
        <v>0</v>
      </c>
      <c r="R6707" s="1">
        <v>32.85</v>
      </c>
      <c r="S6707" s="1">
        <v>3.65</v>
      </c>
      <c r="T6707" s="1">
        <v>0.01</v>
      </c>
      <c r="U6707" s="1">
        <v>748.24999999999898</v>
      </c>
      <c r="V6707" s="1">
        <f t="shared" si="417"/>
        <v>0</v>
      </c>
      <c r="W6707" s="1">
        <f t="shared" si="418"/>
        <v>4.6895742432075176</v>
      </c>
      <c r="X6707" s="1">
        <f t="shared" si="419"/>
        <v>365</v>
      </c>
    </row>
    <row r="6708" spans="1:24" hidden="1" x14ac:dyDescent="0.3">
      <c r="A6708" s="18" t="str">
        <f t="shared" si="416"/>
        <v>OFF - AirGrSupp - Catering Truck_2001_300</v>
      </c>
      <c r="B6708" s="1" t="s">
        <v>40</v>
      </c>
      <c r="C6708" s="1">
        <v>2020</v>
      </c>
      <c r="D6708" s="1" t="s">
        <v>132</v>
      </c>
      <c r="E6708" s="1">
        <v>2001</v>
      </c>
      <c r="F6708" s="1">
        <v>300</v>
      </c>
      <c r="G6708" s="1" t="s">
        <v>12</v>
      </c>
      <c r="H6708" s="1">
        <v>2.6506439702700401E-5</v>
      </c>
      <c r="I6708" s="1">
        <v>2.4380623238543798E-5</v>
      </c>
      <c r="J6708" s="1">
        <v>2.9168719999999999E-5</v>
      </c>
      <c r="K6708" s="1">
        <v>5.1674589999999997E-4</v>
      </c>
      <c r="L6708" s="1">
        <v>1.6736140000000001E-4</v>
      </c>
      <c r="M6708" s="1">
        <v>9.0398830000000003E-3</v>
      </c>
      <c r="N6708" s="1">
        <v>6.6687650999999899E-7</v>
      </c>
      <c r="O6708" s="1">
        <v>5.0386225200000003E-7</v>
      </c>
      <c r="P6708" s="1">
        <v>7.8967440000000003E-8</v>
      </c>
      <c r="Q6708" s="1">
        <v>1.3170415542924499E-7</v>
      </c>
      <c r="R6708" s="1">
        <v>375.95</v>
      </c>
      <c r="S6708" s="1">
        <v>40.15</v>
      </c>
      <c r="T6708" s="1">
        <v>0.04</v>
      </c>
      <c r="U6708" s="1">
        <v>8186.585</v>
      </c>
      <c r="V6708" s="1">
        <f t="shared" si="417"/>
        <v>0.98612195611468689</v>
      </c>
      <c r="W6708" s="1">
        <f t="shared" si="418"/>
        <v>6.7692589123472295</v>
      </c>
      <c r="X6708" s="1">
        <f t="shared" si="419"/>
        <v>1003.75</v>
      </c>
    </row>
    <row r="6709" spans="1:24" hidden="1" x14ac:dyDescent="0.3">
      <c r="A6709" s="18" t="str">
        <f t="shared" si="416"/>
        <v>OFF - AirGrSupp - Catering Truck_2001_300</v>
      </c>
      <c r="B6709" s="1" t="s">
        <v>40</v>
      </c>
      <c r="C6709" s="1">
        <v>2020</v>
      </c>
      <c r="D6709" s="1" t="s">
        <v>132</v>
      </c>
      <c r="E6709" s="1">
        <v>2001</v>
      </c>
      <c r="F6709" s="1">
        <v>300</v>
      </c>
      <c r="G6709" s="1" t="s">
        <v>124</v>
      </c>
      <c r="H6709" s="1">
        <v>0</v>
      </c>
      <c r="I6709" s="1">
        <v>0</v>
      </c>
      <c r="J6709" s="1">
        <v>1.323661E-7</v>
      </c>
      <c r="K6709" s="1">
        <v>2.3959220000000001E-5</v>
      </c>
      <c r="L6709" s="1">
        <v>9.2358629999999996E-6</v>
      </c>
      <c r="M6709" s="1">
        <v>6.6641680000000003E-4</v>
      </c>
      <c r="N6709" s="1">
        <v>0</v>
      </c>
      <c r="O6709" s="1">
        <v>0</v>
      </c>
      <c r="P6709" s="1">
        <v>0</v>
      </c>
      <c r="Q6709" s="1">
        <v>0</v>
      </c>
      <c r="R6709" s="1">
        <v>36.5</v>
      </c>
      <c r="S6709" s="1">
        <v>3.65</v>
      </c>
      <c r="T6709" s="1">
        <v>0.01</v>
      </c>
      <c r="U6709" s="1">
        <v>748.24999999999898</v>
      </c>
      <c r="V6709" s="1">
        <f t="shared" si="417"/>
        <v>0</v>
      </c>
      <c r="W6709" s="1">
        <f t="shared" si="418"/>
        <v>4.0871385240637226</v>
      </c>
      <c r="X6709" s="1">
        <f t="shared" si="419"/>
        <v>365</v>
      </c>
    </row>
    <row r="6710" spans="1:24" hidden="1" x14ac:dyDescent="0.3">
      <c r="A6710" s="18" t="str">
        <f t="shared" si="416"/>
        <v>OFF - AirGrSupp - Catering Truck_2002_300</v>
      </c>
      <c r="B6710" s="1" t="s">
        <v>40</v>
      </c>
      <c r="C6710" s="1">
        <v>2020</v>
      </c>
      <c r="D6710" s="1" t="s">
        <v>132</v>
      </c>
      <c r="E6710" s="1">
        <v>2002</v>
      </c>
      <c r="F6710" s="1">
        <v>300</v>
      </c>
      <c r="G6710" s="1" t="s">
        <v>12</v>
      </c>
      <c r="H6710" s="1">
        <v>2.5107970546300098E-5</v>
      </c>
      <c r="I6710" s="1">
        <v>2.3094311308486801E-5</v>
      </c>
      <c r="J6710" s="1">
        <v>2.762979E-5</v>
      </c>
      <c r="K6710" s="1">
        <v>5.7016710000000004E-4</v>
      </c>
      <c r="L6710" s="1">
        <v>1.4210859999999999E-4</v>
      </c>
      <c r="M6710" s="1">
        <v>1.020035E-2</v>
      </c>
      <c r="N6710" s="1">
        <v>7.5248486999999996E-7</v>
      </c>
      <c r="O6710" s="1">
        <v>5.6854412400000001E-7</v>
      </c>
      <c r="P6710" s="1">
        <v>8.910466E-8</v>
      </c>
      <c r="Q6710" s="1">
        <v>1.48327009997985E-7</v>
      </c>
      <c r="R6710" s="1">
        <v>423.4</v>
      </c>
      <c r="S6710" s="1">
        <v>43.8</v>
      </c>
      <c r="T6710" s="1">
        <v>0.04</v>
      </c>
      <c r="U6710" s="1">
        <v>8930.82</v>
      </c>
      <c r="V6710" s="1">
        <f t="shared" si="417"/>
        <v>0.85625334313669532</v>
      </c>
      <c r="W6710" s="1">
        <f t="shared" si="418"/>
        <v>5.2688717239972203</v>
      </c>
      <c r="X6710" s="1">
        <f t="shared" si="419"/>
        <v>1095</v>
      </c>
    </row>
    <row r="6711" spans="1:24" hidden="1" x14ac:dyDescent="0.3">
      <c r="A6711" s="18" t="str">
        <f t="shared" si="416"/>
        <v>OFF - AirGrSupp - Catering Truck_2002_300</v>
      </c>
      <c r="B6711" s="1" t="s">
        <v>40</v>
      </c>
      <c r="C6711" s="1">
        <v>2020</v>
      </c>
      <c r="D6711" s="1" t="s">
        <v>132</v>
      </c>
      <c r="E6711" s="1">
        <v>2002</v>
      </c>
      <c r="F6711" s="1">
        <v>300</v>
      </c>
      <c r="G6711" s="1" t="s">
        <v>124</v>
      </c>
      <c r="H6711" s="1">
        <v>0</v>
      </c>
      <c r="I6711" s="1">
        <v>0</v>
      </c>
      <c r="J6711" s="1">
        <v>1.2588610000000001E-7</v>
      </c>
      <c r="K6711" s="1">
        <v>2.66358E-5</v>
      </c>
      <c r="L6711" s="1">
        <v>8.0429760000000001E-6</v>
      </c>
      <c r="M6711" s="1">
        <v>7.5294890000000001E-4</v>
      </c>
      <c r="N6711" s="1">
        <v>0</v>
      </c>
      <c r="O6711" s="1">
        <v>0</v>
      </c>
      <c r="P6711" s="1">
        <v>0</v>
      </c>
      <c r="Q6711" s="1">
        <v>0</v>
      </c>
      <c r="R6711" s="1">
        <v>40.15</v>
      </c>
      <c r="S6711" s="1">
        <v>3.65</v>
      </c>
      <c r="T6711" s="1">
        <v>0.01</v>
      </c>
      <c r="U6711" s="1">
        <v>748.24999999999898</v>
      </c>
      <c r="V6711" s="1">
        <f t="shared" si="417"/>
        <v>0</v>
      </c>
      <c r="W6711" s="1">
        <f t="shared" si="418"/>
        <v>3.5592512640908538</v>
      </c>
      <c r="X6711" s="1">
        <f t="shared" si="419"/>
        <v>365</v>
      </c>
    </row>
    <row r="6712" spans="1:24" hidden="1" x14ac:dyDescent="0.3">
      <c r="A6712" s="18" t="str">
        <f t="shared" si="416"/>
        <v>OFF - AirGrSupp - Catering Truck_2003_300</v>
      </c>
      <c r="B6712" s="1" t="s">
        <v>40</v>
      </c>
      <c r="C6712" s="1">
        <v>2020</v>
      </c>
      <c r="D6712" s="1" t="s">
        <v>132</v>
      </c>
      <c r="E6712" s="1">
        <v>2003</v>
      </c>
      <c r="F6712" s="1">
        <v>300</v>
      </c>
      <c r="G6712" s="1" t="s">
        <v>12</v>
      </c>
      <c r="H6712" s="1">
        <v>2.36083781109175E-5</v>
      </c>
      <c r="I6712" s="1">
        <v>2.1714986186421899E-5</v>
      </c>
      <c r="J6712" s="1">
        <v>2.597958E-5</v>
      </c>
      <c r="K6712" s="1">
        <v>6.5078979999999998E-4</v>
      </c>
      <c r="L6712" s="1">
        <v>1.116938E-4</v>
      </c>
      <c r="M6712" s="1">
        <v>1.1912519999999999E-2</v>
      </c>
      <c r="N6712" s="1">
        <v>8.7879257999999898E-7</v>
      </c>
      <c r="O6712" s="1">
        <v>6.63976616E-7</v>
      </c>
      <c r="P6712" s="1">
        <v>1.040613E-7</v>
      </c>
      <c r="Q6712" s="1">
        <v>1.7262195129075899E-7</v>
      </c>
      <c r="R6712" s="1">
        <v>492.75</v>
      </c>
      <c r="S6712" s="1">
        <v>51.1</v>
      </c>
      <c r="T6712" s="1">
        <v>0.05</v>
      </c>
      <c r="U6712" s="1">
        <v>10419.290000000001</v>
      </c>
      <c r="V6712" s="1">
        <f t="shared" si="417"/>
        <v>0.69009682959548579</v>
      </c>
      <c r="W6712" s="1">
        <f t="shared" si="418"/>
        <v>3.5496010268553211</v>
      </c>
      <c r="X6712" s="1">
        <f t="shared" si="419"/>
        <v>1022</v>
      </c>
    </row>
    <row r="6713" spans="1:24" hidden="1" x14ac:dyDescent="0.3">
      <c r="A6713" s="18" t="str">
        <f t="shared" si="416"/>
        <v>OFF - AirGrSupp - Catering Truck_2003_300</v>
      </c>
      <c r="B6713" s="1" t="s">
        <v>40</v>
      </c>
      <c r="C6713" s="1">
        <v>2020</v>
      </c>
      <c r="D6713" s="1" t="s">
        <v>132</v>
      </c>
      <c r="E6713" s="1">
        <v>2003</v>
      </c>
      <c r="F6713" s="1">
        <v>300</v>
      </c>
      <c r="G6713" s="1" t="s">
        <v>124</v>
      </c>
      <c r="H6713" s="1">
        <v>0</v>
      </c>
      <c r="I6713" s="1">
        <v>0</v>
      </c>
      <c r="J6713" s="1">
        <v>1.182536E-7</v>
      </c>
      <c r="K6713" s="1">
        <v>3.0644400000000001E-5</v>
      </c>
      <c r="L6713" s="1">
        <v>6.6365120000000002E-6</v>
      </c>
      <c r="M6713" s="1">
        <v>8.8062899999999996E-4</v>
      </c>
      <c r="N6713" s="1">
        <v>0</v>
      </c>
      <c r="O6713" s="1">
        <v>0</v>
      </c>
      <c r="P6713" s="1">
        <v>0</v>
      </c>
      <c r="Q6713" s="1">
        <v>0</v>
      </c>
      <c r="R6713" s="1">
        <v>47.45</v>
      </c>
      <c r="S6713" s="1">
        <v>3.65</v>
      </c>
      <c r="T6713" s="1">
        <v>0.01</v>
      </c>
      <c r="U6713" s="1">
        <v>748.24999999999898</v>
      </c>
      <c r="V6713" s="1">
        <f t="shared" si="417"/>
        <v>0</v>
      </c>
      <c r="W6713" s="1">
        <f t="shared" si="418"/>
        <v>2.9368499576716527</v>
      </c>
      <c r="X6713" s="1">
        <f t="shared" si="419"/>
        <v>365</v>
      </c>
    </row>
    <row r="6714" spans="1:24" hidden="1" x14ac:dyDescent="0.3">
      <c r="A6714" s="18" t="str">
        <f t="shared" si="416"/>
        <v>OFF - AirGrSupp - Catering Truck_2004_300</v>
      </c>
      <c r="B6714" s="1" t="s">
        <v>40</v>
      </c>
      <c r="C6714" s="1">
        <v>2020</v>
      </c>
      <c r="D6714" s="1" t="s">
        <v>132</v>
      </c>
      <c r="E6714" s="1">
        <v>2004</v>
      </c>
      <c r="F6714" s="1">
        <v>300</v>
      </c>
      <c r="G6714" s="1" t="s">
        <v>12</v>
      </c>
      <c r="H6714" s="1">
        <v>4.6557192175122802E-5</v>
      </c>
      <c r="I6714" s="1">
        <v>4.2823305362677899E-5</v>
      </c>
      <c r="J6714" s="1">
        <v>5.123335E-5</v>
      </c>
      <c r="K6714" s="1">
        <v>9.4360419999999997E-4</v>
      </c>
      <c r="L6714" s="1">
        <v>1.7637570000000001E-4</v>
      </c>
      <c r="M6714" s="1">
        <v>1.7682199999999999E-2</v>
      </c>
      <c r="N6714" s="1">
        <v>1.3044249000000001E-6</v>
      </c>
      <c r="O6714" s="1">
        <v>9.8556548000000007E-7</v>
      </c>
      <c r="P6714" s="1">
        <v>1.54462E-7</v>
      </c>
      <c r="Q6714" s="1">
        <v>2.5701490525512998E-7</v>
      </c>
      <c r="R6714" s="1">
        <v>733.65</v>
      </c>
      <c r="S6714" s="1">
        <v>76.649999999999906</v>
      </c>
      <c r="T6714" s="1">
        <v>7.0000000000000007E-2</v>
      </c>
      <c r="U6714" s="1">
        <v>15628.934999999999</v>
      </c>
      <c r="V6714" s="1">
        <f t="shared" si="417"/>
        <v>0.90727595556602347</v>
      </c>
      <c r="W6714" s="1">
        <f t="shared" si="418"/>
        <v>3.7367837536331541</v>
      </c>
      <c r="X6714" s="1">
        <f t="shared" si="419"/>
        <v>1094.9999999999986</v>
      </c>
    </row>
    <row r="6715" spans="1:24" hidden="1" x14ac:dyDescent="0.3">
      <c r="A6715" s="18" t="str">
        <f t="shared" si="416"/>
        <v>OFF - AirGrSupp - Catering Truck_2004_300</v>
      </c>
      <c r="B6715" s="1" t="s">
        <v>40</v>
      </c>
      <c r="C6715" s="1">
        <v>2020</v>
      </c>
      <c r="D6715" s="1" t="s">
        <v>132</v>
      </c>
      <c r="E6715" s="1">
        <v>2004</v>
      </c>
      <c r="F6715" s="1">
        <v>300</v>
      </c>
      <c r="G6715" s="1" t="s">
        <v>124</v>
      </c>
      <c r="H6715" s="1">
        <v>0</v>
      </c>
      <c r="I6715" s="1">
        <v>0</v>
      </c>
      <c r="J6715" s="1">
        <v>1.6776920000000001E-7</v>
      </c>
      <c r="K6715" s="1">
        <v>4.4872110000000001E-5</v>
      </c>
      <c r="L6715" s="1">
        <v>7.0099469999999998E-6</v>
      </c>
      <c r="M6715" s="1">
        <v>1.311233E-3</v>
      </c>
      <c r="N6715" s="1">
        <v>0</v>
      </c>
      <c r="O6715" s="1">
        <v>0</v>
      </c>
      <c r="P6715" s="1">
        <v>0</v>
      </c>
      <c r="Q6715" s="1">
        <v>0</v>
      </c>
      <c r="R6715" s="1">
        <v>73</v>
      </c>
      <c r="S6715" s="1">
        <v>7.3</v>
      </c>
      <c r="T6715" s="1">
        <v>0.01</v>
      </c>
      <c r="U6715" s="1">
        <v>1496.49999999999</v>
      </c>
      <c r="V6715" s="1">
        <f t="shared" si="417"/>
        <v>0</v>
      </c>
      <c r="W6715" s="1">
        <f t="shared" si="418"/>
        <v>1.5510529138070299</v>
      </c>
      <c r="X6715" s="1">
        <f t="shared" si="419"/>
        <v>730</v>
      </c>
    </row>
    <row r="6716" spans="1:24" hidden="1" x14ac:dyDescent="0.3">
      <c r="A6716" s="18" t="str">
        <f t="shared" si="416"/>
        <v>OFF - AirGrSupp - Catering Truck_2005_300</v>
      </c>
      <c r="B6716" s="1" t="s">
        <v>40</v>
      </c>
      <c r="C6716" s="1">
        <v>2020</v>
      </c>
      <c r="D6716" s="1" t="s">
        <v>132</v>
      </c>
      <c r="E6716" s="1">
        <v>2005</v>
      </c>
      <c r="F6716" s="1">
        <v>300</v>
      </c>
      <c r="G6716" s="1" t="s">
        <v>12</v>
      </c>
      <c r="H6716" s="1">
        <v>7.5550266757175993E-5</v>
      </c>
      <c r="I6716" s="1">
        <v>6.9491135363250396E-5</v>
      </c>
      <c r="J6716" s="1">
        <v>8.3138459999999994E-5</v>
      </c>
      <c r="K6716" s="1">
        <v>1.5800969999999999E-3</v>
      </c>
      <c r="L6716" s="1">
        <v>2.8985419999999999E-4</v>
      </c>
      <c r="M6716" s="1">
        <v>3.032899E-2</v>
      </c>
      <c r="N6716" s="1">
        <v>2.2373846999999999E-6</v>
      </c>
      <c r="O6716" s="1">
        <v>1.69046844E-6</v>
      </c>
      <c r="P6716" s="1">
        <v>2.6493739999999998E-7</v>
      </c>
      <c r="Q6716" s="1">
        <v>4.3858762439059502E-7</v>
      </c>
      <c r="R6716" s="1">
        <v>1251.95</v>
      </c>
      <c r="S6716" s="1">
        <v>127.74999999999901</v>
      </c>
      <c r="T6716" s="1">
        <v>0.13</v>
      </c>
      <c r="U6716" s="1">
        <v>26048.224999999999</v>
      </c>
      <c r="V6716" s="1">
        <f t="shared" si="417"/>
        <v>0.88336436021600395</v>
      </c>
      <c r="W6716" s="1">
        <f t="shared" si="418"/>
        <v>3.6845975907644926</v>
      </c>
      <c r="X6716" s="1">
        <f t="shared" si="419"/>
        <v>982.69230769230001</v>
      </c>
    </row>
    <row r="6717" spans="1:24" hidden="1" x14ac:dyDescent="0.3">
      <c r="A6717" s="18" t="str">
        <f t="shared" si="416"/>
        <v>OFF - AirGrSupp - Catering Truck_2005_300</v>
      </c>
      <c r="B6717" s="1" t="s">
        <v>40</v>
      </c>
      <c r="C6717" s="1">
        <v>2020</v>
      </c>
      <c r="D6717" s="1" t="s">
        <v>132</v>
      </c>
      <c r="E6717" s="1">
        <v>2005</v>
      </c>
      <c r="F6717" s="1">
        <v>300</v>
      </c>
      <c r="G6717" s="1" t="s">
        <v>124</v>
      </c>
      <c r="H6717" s="1">
        <v>0</v>
      </c>
      <c r="I6717" s="1">
        <v>0</v>
      </c>
      <c r="J6717" s="1">
        <v>2.7473490000000001E-7</v>
      </c>
      <c r="K6717" s="1">
        <v>7.6059959999999997E-5</v>
      </c>
      <c r="L6717" s="1">
        <v>1.1686409999999999E-5</v>
      </c>
      <c r="M6717" s="1">
        <v>2.2607080000000002E-3</v>
      </c>
      <c r="N6717" s="1">
        <v>0</v>
      </c>
      <c r="O6717" s="1">
        <v>0</v>
      </c>
      <c r="P6717" s="1">
        <v>0</v>
      </c>
      <c r="Q6717" s="1">
        <v>0</v>
      </c>
      <c r="R6717" s="1">
        <v>124.1</v>
      </c>
      <c r="S6717" s="1">
        <v>10.95</v>
      </c>
      <c r="T6717" s="1">
        <v>0.02</v>
      </c>
      <c r="U6717" s="1">
        <v>2244.75</v>
      </c>
      <c r="V6717" s="1">
        <f t="shared" si="417"/>
        <v>0</v>
      </c>
      <c r="W6717" s="1">
        <f t="shared" si="418"/>
        <v>1.7238589946964877</v>
      </c>
      <c r="X6717" s="1">
        <f t="shared" si="419"/>
        <v>547.5</v>
      </c>
    </row>
    <row r="6718" spans="1:24" hidden="1" x14ac:dyDescent="0.3">
      <c r="A6718" s="18" t="str">
        <f t="shared" si="416"/>
        <v>OFF - AirGrSupp - Catering Truck_2006_300</v>
      </c>
      <c r="B6718" s="1" t="s">
        <v>40</v>
      </c>
      <c r="C6718" s="1">
        <v>2020</v>
      </c>
      <c r="D6718" s="1" t="s">
        <v>132</v>
      </c>
      <c r="E6718" s="1">
        <v>2006</v>
      </c>
      <c r="F6718" s="1">
        <v>300</v>
      </c>
      <c r="G6718" s="1" t="s">
        <v>12</v>
      </c>
      <c r="H6718" s="1">
        <v>8.0558186323821603E-5</v>
      </c>
      <c r="I6718" s="1">
        <v>7.4097419780651096E-5</v>
      </c>
      <c r="J6718" s="1">
        <v>8.8649369999999997E-5</v>
      </c>
      <c r="K6718" s="1">
        <v>1.743245E-3</v>
      </c>
      <c r="L6718" s="1">
        <v>3.1342019999999998E-4</v>
      </c>
      <c r="M6718" s="1">
        <v>3.4293919999999999E-2</v>
      </c>
      <c r="N6718" s="1">
        <v>2.5298793E-6</v>
      </c>
      <c r="O6718" s="1">
        <v>1.9114643600000001E-6</v>
      </c>
      <c r="P6718" s="1">
        <v>2.9957280000000002E-7</v>
      </c>
      <c r="Q6718" s="1">
        <v>4.9484959370017598E-7</v>
      </c>
      <c r="R6718" s="1">
        <v>1412.55</v>
      </c>
      <c r="S6718" s="1">
        <v>146</v>
      </c>
      <c r="T6718" s="1">
        <v>0.14000000000000001</v>
      </c>
      <c r="U6718" s="1">
        <v>29769.4</v>
      </c>
      <c r="V6718" s="1">
        <f t="shared" si="417"/>
        <v>0.82417911351619444</v>
      </c>
      <c r="W6718" s="1">
        <f t="shared" si="418"/>
        <v>3.4861454468826376</v>
      </c>
      <c r="X6718" s="1">
        <f t="shared" si="419"/>
        <v>1042.8571428571427</v>
      </c>
    </row>
    <row r="6719" spans="1:24" hidden="1" x14ac:dyDescent="0.3">
      <c r="A6719" s="18" t="str">
        <f t="shared" si="416"/>
        <v>OFF - AirGrSupp - Catering Truck_2006_300</v>
      </c>
      <c r="B6719" s="1" t="s">
        <v>40</v>
      </c>
      <c r="C6719" s="1">
        <v>2020</v>
      </c>
      <c r="D6719" s="1" t="s">
        <v>132</v>
      </c>
      <c r="E6719" s="1">
        <v>2006</v>
      </c>
      <c r="F6719" s="1">
        <v>300</v>
      </c>
      <c r="G6719" s="1" t="s">
        <v>124</v>
      </c>
      <c r="H6719" s="1">
        <v>0</v>
      </c>
      <c r="I6719" s="1">
        <v>0</v>
      </c>
      <c r="J6719" s="1">
        <v>2.9969530000000001E-7</v>
      </c>
      <c r="K6719" s="1">
        <v>8.6096729999999994E-5</v>
      </c>
      <c r="L6719" s="1">
        <v>1.2999249999999999E-5</v>
      </c>
      <c r="M6719" s="1">
        <v>2.603682E-3</v>
      </c>
      <c r="N6719" s="1">
        <v>0</v>
      </c>
      <c r="O6719" s="1">
        <v>0</v>
      </c>
      <c r="P6719" s="1">
        <v>0</v>
      </c>
      <c r="Q6719" s="1">
        <v>0</v>
      </c>
      <c r="R6719" s="1">
        <v>142.35</v>
      </c>
      <c r="S6719" s="1">
        <v>10.95</v>
      </c>
      <c r="T6719" s="1">
        <v>0.03</v>
      </c>
      <c r="U6719" s="1">
        <v>2244.75</v>
      </c>
      <c r="V6719" s="1">
        <f t="shared" si="417"/>
        <v>0</v>
      </c>
      <c r="W6719" s="1">
        <f t="shared" si="418"/>
        <v>1.9175156473894306</v>
      </c>
      <c r="X6719" s="1">
        <f t="shared" si="419"/>
        <v>365</v>
      </c>
    </row>
    <row r="6720" spans="1:24" hidden="1" x14ac:dyDescent="0.3">
      <c r="A6720" s="18" t="str">
        <f t="shared" si="416"/>
        <v>OFF - AirGrSupp - Catering Truck_2007_300</v>
      </c>
      <c r="B6720" s="1" t="s">
        <v>40</v>
      </c>
      <c r="C6720" s="1">
        <v>2020</v>
      </c>
      <c r="D6720" s="1" t="s">
        <v>132</v>
      </c>
      <c r="E6720" s="1">
        <v>2007</v>
      </c>
      <c r="F6720" s="1">
        <v>300</v>
      </c>
      <c r="G6720" s="1" t="s">
        <v>12</v>
      </c>
      <c r="H6720" s="1">
        <v>3.5190128666831997E-5</v>
      </c>
      <c r="I6720" s="1">
        <v>3.2367880347752098E-5</v>
      </c>
      <c r="J6720" s="1">
        <v>3.8724589999999998E-5</v>
      </c>
      <c r="K6720" s="1">
        <v>1.9474939999999999E-3</v>
      </c>
      <c r="L6720" s="1">
        <v>1.594124E-4</v>
      </c>
      <c r="M6720" s="1">
        <v>3.929063E-2</v>
      </c>
      <c r="N6720" s="1">
        <v>2.8984887E-6</v>
      </c>
      <c r="O6720" s="1">
        <v>2.18996924E-6</v>
      </c>
      <c r="P6720" s="1">
        <v>3.4322140000000002E-7</v>
      </c>
      <c r="Q6720" s="1">
        <v>5.6261969309580704E-7</v>
      </c>
      <c r="R6720" s="1">
        <v>1606</v>
      </c>
      <c r="S6720" s="1">
        <v>167.9</v>
      </c>
      <c r="T6720" s="1">
        <v>0.16</v>
      </c>
      <c r="U6720" s="1">
        <v>34234.81</v>
      </c>
      <c r="V6720" s="1">
        <f t="shared" si="417"/>
        <v>0.3130653039387018</v>
      </c>
      <c r="W6720" s="1">
        <f t="shared" si="418"/>
        <v>1.5418523215427</v>
      </c>
      <c r="X6720" s="1">
        <f t="shared" si="419"/>
        <v>1049.375</v>
      </c>
    </row>
    <row r="6721" spans="1:24" hidden="1" x14ac:dyDescent="0.3">
      <c r="A6721" s="18" t="str">
        <f t="shared" si="416"/>
        <v>OFF - AirGrSupp - Catering Truck_2007_300</v>
      </c>
      <c r="B6721" s="1" t="s">
        <v>40</v>
      </c>
      <c r="C6721" s="1">
        <v>2020</v>
      </c>
      <c r="D6721" s="1" t="s">
        <v>132</v>
      </c>
      <c r="E6721" s="1">
        <v>2007</v>
      </c>
      <c r="F6721" s="1">
        <v>300</v>
      </c>
      <c r="G6721" s="1" t="s">
        <v>124</v>
      </c>
      <c r="H6721" s="1">
        <v>0</v>
      </c>
      <c r="I6721" s="1">
        <v>0</v>
      </c>
      <c r="J6721" s="1">
        <v>1.487081E-7</v>
      </c>
      <c r="K6721" s="1">
        <v>9.7976680000000005E-5</v>
      </c>
      <c r="L6721" s="1">
        <v>8.5119349999999997E-6</v>
      </c>
      <c r="M6721" s="1">
        <v>3.0155669999999998E-3</v>
      </c>
      <c r="N6721" s="1">
        <v>0</v>
      </c>
      <c r="O6721" s="1">
        <v>0</v>
      </c>
      <c r="P6721" s="1">
        <v>0</v>
      </c>
      <c r="Q6721" s="1">
        <v>0</v>
      </c>
      <c r="R6721" s="1">
        <v>164.25</v>
      </c>
      <c r="S6721" s="1">
        <v>14.6</v>
      </c>
      <c r="T6721" s="1">
        <v>0.03</v>
      </c>
      <c r="U6721" s="1">
        <v>2992.99999999999</v>
      </c>
      <c r="V6721" s="1">
        <f t="shared" si="417"/>
        <v>0</v>
      </c>
      <c r="W6721" s="1">
        <f t="shared" si="418"/>
        <v>0.94169482193560072</v>
      </c>
      <c r="X6721" s="1">
        <f t="shared" si="419"/>
        <v>486.66666666666669</v>
      </c>
    </row>
    <row r="6722" spans="1:24" hidden="1" x14ac:dyDescent="0.3">
      <c r="A6722" s="18" t="str">
        <f t="shared" si="416"/>
        <v>OFF - AirGrSupp - Catering Truck_2008_300</v>
      </c>
      <c r="B6722" s="1" t="s">
        <v>40</v>
      </c>
      <c r="C6722" s="1">
        <v>2020</v>
      </c>
      <c r="D6722" s="1" t="s">
        <v>132</v>
      </c>
      <c r="E6722" s="1">
        <v>2008</v>
      </c>
      <c r="F6722" s="1">
        <v>300</v>
      </c>
      <c r="G6722" s="1" t="s">
        <v>12</v>
      </c>
      <c r="H6722" s="1">
        <v>3.5612987180570603E-5</v>
      </c>
      <c r="I6722" s="1">
        <v>3.2756825608688799E-5</v>
      </c>
      <c r="J6722" s="1">
        <v>3.9189919999999997E-5</v>
      </c>
      <c r="K6722" s="1">
        <v>2.030025E-3</v>
      </c>
      <c r="L6722" s="1">
        <v>1.669679E-4</v>
      </c>
      <c r="M6722" s="1">
        <v>4.2029259999999999E-2</v>
      </c>
      <c r="N6722" s="1">
        <v>3.1005189000000002E-6</v>
      </c>
      <c r="O6722" s="1">
        <v>2.3426142799999999E-6</v>
      </c>
      <c r="P6722" s="1">
        <v>3.6714450000000001E-7</v>
      </c>
      <c r="Q6722" s="1">
        <v>6.0098012671597605E-7</v>
      </c>
      <c r="R6722" s="1">
        <v>1715.5</v>
      </c>
      <c r="S6722" s="1">
        <v>178.85</v>
      </c>
      <c r="T6722" s="1">
        <v>0.18</v>
      </c>
      <c r="U6722" s="1">
        <v>36467.514999999999</v>
      </c>
      <c r="V6722" s="1">
        <f t="shared" si="417"/>
        <v>0.29742963560612634</v>
      </c>
      <c r="W6722" s="1">
        <f t="shared" si="418"/>
        <v>1.5160565998723465</v>
      </c>
      <c r="X6722" s="1">
        <f t="shared" si="419"/>
        <v>993.61111111111109</v>
      </c>
    </row>
    <row r="6723" spans="1:24" hidden="1" x14ac:dyDescent="0.3">
      <c r="A6723" s="18" t="str">
        <f t="shared" si="416"/>
        <v>OFF - AirGrSupp - Catering Truck_2008_300</v>
      </c>
      <c r="B6723" s="1" t="s">
        <v>40</v>
      </c>
      <c r="C6723" s="1">
        <v>2020</v>
      </c>
      <c r="D6723" s="1" t="s">
        <v>132</v>
      </c>
      <c r="E6723" s="1">
        <v>2008</v>
      </c>
      <c r="F6723" s="1">
        <v>300</v>
      </c>
      <c r="G6723" s="1" t="s">
        <v>124</v>
      </c>
      <c r="H6723" s="1">
        <v>0</v>
      </c>
      <c r="I6723" s="1">
        <v>0</v>
      </c>
      <c r="J6723" s="1">
        <v>1.524729E-7</v>
      </c>
      <c r="K6723" s="1">
        <v>1.032389E-4</v>
      </c>
      <c r="L6723" s="1">
        <v>9.0201789999999997E-6</v>
      </c>
      <c r="M6723" s="1">
        <v>3.2349800000000001E-3</v>
      </c>
      <c r="N6723" s="1">
        <v>0</v>
      </c>
      <c r="O6723" s="1">
        <v>0</v>
      </c>
      <c r="P6723" s="1">
        <v>0</v>
      </c>
      <c r="Q6723" s="1">
        <v>0</v>
      </c>
      <c r="R6723" s="1">
        <v>175.2</v>
      </c>
      <c r="S6723" s="1">
        <v>14.6</v>
      </c>
      <c r="T6723" s="1">
        <v>0.03</v>
      </c>
      <c r="U6723" s="1">
        <v>2992.99999999999</v>
      </c>
      <c r="V6723" s="1">
        <f t="shared" si="417"/>
        <v>0</v>
      </c>
      <c r="W6723" s="1">
        <f t="shared" si="418"/>
        <v>0.9979230171790836</v>
      </c>
      <c r="X6723" s="1">
        <f t="shared" si="419"/>
        <v>486.66666666666669</v>
      </c>
    </row>
    <row r="6724" spans="1:24" hidden="1" x14ac:dyDescent="0.3">
      <c r="A6724" s="18" t="str">
        <f t="shared" si="416"/>
        <v>OFF - AirGrSupp - Catering Truck_2009_300</v>
      </c>
      <c r="B6724" s="1" t="s">
        <v>40</v>
      </c>
      <c r="C6724" s="1">
        <v>2020</v>
      </c>
      <c r="D6724" s="1" t="s">
        <v>132</v>
      </c>
      <c r="E6724" s="1">
        <v>2009</v>
      </c>
      <c r="F6724" s="1">
        <v>300</v>
      </c>
      <c r="G6724" s="1" t="s">
        <v>12</v>
      </c>
      <c r="H6724" s="1">
        <v>3.4817904490844102E-5</v>
      </c>
      <c r="I6724" s="1">
        <v>3.2025508550678402E-5</v>
      </c>
      <c r="J6724" s="1">
        <v>3.831498E-5</v>
      </c>
      <c r="K6724" s="1">
        <v>2.0495019999999999E-3</v>
      </c>
      <c r="L6724" s="1">
        <v>1.694209E-4</v>
      </c>
      <c r="M6724" s="1">
        <v>4.3574710000000003E-2</v>
      </c>
      <c r="N6724" s="1">
        <v>3.2145272999999998E-6</v>
      </c>
      <c r="O6724" s="1">
        <v>2.4287539599999998E-6</v>
      </c>
      <c r="P6724" s="1">
        <v>3.806447E-7</v>
      </c>
      <c r="Q6724" s="1">
        <v>6.2143902464673199E-7</v>
      </c>
      <c r="R6724" s="1">
        <v>1773.9</v>
      </c>
      <c r="S6724" s="1">
        <v>186.15</v>
      </c>
      <c r="T6724" s="1">
        <v>0.18</v>
      </c>
      <c r="U6724" s="1">
        <v>37955.985000000001</v>
      </c>
      <c r="V6724" s="1">
        <f t="shared" si="417"/>
        <v>0.27938582588461247</v>
      </c>
      <c r="W6724" s="1">
        <f t="shared" si="418"/>
        <v>1.4780030110594964</v>
      </c>
      <c r="X6724" s="1">
        <f t="shared" si="419"/>
        <v>1034.1666666666667</v>
      </c>
    </row>
    <row r="6725" spans="1:24" hidden="1" x14ac:dyDescent="0.3">
      <c r="A6725" s="18" t="str">
        <f t="shared" si="416"/>
        <v>OFF - AirGrSupp - Catering Truck_2009_300</v>
      </c>
      <c r="B6725" s="1" t="s">
        <v>40</v>
      </c>
      <c r="C6725" s="1">
        <v>2020</v>
      </c>
      <c r="D6725" s="1" t="s">
        <v>132</v>
      </c>
      <c r="E6725" s="1">
        <v>2009</v>
      </c>
      <c r="F6725" s="1">
        <v>300</v>
      </c>
      <c r="G6725" s="1" t="s">
        <v>124</v>
      </c>
      <c r="H6725" s="1">
        <v>0</v>
      </c>
      <c r="I6725" s="1">
        <v>0</v>
      </c>
      <c r="J6725" s="1">
        <v>1.50963E-7</v>
      </c>
      <c r="K6725" s="1">
        <v>1.05238E-4</v>
      </c>
      <c r="L6725" s="1">
        <v>9.2488310000000001E-6</v>
      </c>
      <c r="M6725" s="1">
        <v>3.3583419999999998E-3</v>
      </c>
      <c r="N6725" s="1">
        <v>0</v>
      </c>
      <c r="O6725" s="1">
        <v>0</v>
      </c>
      <c r="P6725" s="1">
        <v>0</v>
      </c>
      <c r="Q6725" s="1">
        <v>0</v>
      </c>
      <c r="R6725" s="1">
        <v>182.5</v>
      </c>
      <c r="S6725" s="1">
        <v>14.6</v>
      </c>
      <c r="T6725" s="1">
        <v>0.03</v>
      </c>
      <c r="U6725" s="1">
        <v>2992.99999999999</v>
      </c>
      <c r="V6725" s="1">
        <f t="shared" si="417"/>
        <v>0</v>
      </c>
      <c r="W6725" s="1">
        <f t="shared" si="418"/>
        <v>1.0232193104925573</v>
      </c>
      <c r="X6725" s="1">
        <f t="shared" si="419"/>
        <v>486.66666666666669</v>
      </c>
    </row>
    <row r="6726" spans="1:24" hidden="1" x14ac:dyDescent="0.3">
      <c r="A6726" s="18" t="str">
        <f t="shared" si="416"/>
        <v>OFF - AirGrSupp - Catering Truck_2010_300</v>
      </c>
      <c r="B6726" s="1" t="s">
        <v>40</v>
      </c>
      <c r="C6726" s="1">
        <v>2020</v>
      </c>
      <c r="D6726" s="1" t="s">
        <v>132</v>
      </c>
      <c r="E6726" s="1">
        <v>2010</v>
      </c>
      <c r="F6726" s="1">
        <v>300</v>
      </c>
      <c r="G6726" s="1" t="s">
        <v>12</v>
      </c>
      <c r="H6726" s="1">
        <v>3.4465926780130398E-5</v>
      </c>
      <c r="I6726" s="1">
        <v>3.1701759452364E-5</v>
      </c>
      <c r="J6726" s="1">
        <v>3.7927650000000003E-5</v>
      </c>
      <c r="K6726" s="1">
        <v>2.1011789999999999E-3</v>
      </c>
      <c r="L6726" s="1">
        <v>1.7461350000000001E-4</v>
      </c>
      <c r="M6726" s="1">
        <v>4.5909239999999997E-2</v>
      </c>
      <c r="N6726" s="1">
        <v>3.3867468000000001E-6</v>
      </c>
      <c r="O6726" s="1">
        <v>2.5588753600000002E-6</v>
      </c>
      <c r="P6726" s="1">
        <v>4.010379E-7</v>
      </c>
      <c r="Q6726" s="1">
        <v>6.5340605266353999E-7</v>
      </c>
      <c r="R6726" s="1">
        <v>1865.15</v>
      </c>
      <c r="S6726" s="1">
        <v>197.1</v>
      </c>
      <c r="T6726" s="1">
        <v>0.19</v>
      </c>
      <c r="U6726" s="1">
        <v>40188.69</v>
      </c>
      <c r="V6726" s="1">
        <f t="shared" si="417"/>
        <v>0.26119695935131038</v>
      </c>
      <c r="W6726" s="1">
        <f t="shared" si="418"/>
        <v>1.4386745735744646</v>
      </c>
      <c r="X6726" s="1">
        <f t="shared" si="419"/>
        <v>1037.3684210526314</v>
      </c>
    </row>
    <row r="6727" spans="1:24" hidden="1" x14ac:dyDescent="0.3">
      <c r="A6727" s="18" t="str">
        <f t="shared" si="416"/>
        <v>OFF - AirGrSupp - Catering Truck_2010_300</v>
      </c>
      <c r="B6727" s="1" t="s">
        <v>40</v>
      </c>
      <c r="C6727" s="1">
        <v>2020</v>
      </c>
      <c r="D6727" s="1" t="s">
        <v>132</v>
      </c>
      <c r="E6727" s="1">
        <v>2010</v>
      </c>
      <c r="F6727" s="1">
        <v>300</v>
      </c>
      <c r="G6727" s="1" t="s">
        <v>124</v>
      </c>
      <c r="H6727" s="1">
        <v>0</v>
      </c>
      <c r="I6727" s="1">
        <v>0</v>
      </c>
      <c r="J6727" s="1">
        <v>1.5135909999999999E-7</v>
      </c>
      <c r="K6727" s="1">
        <v>1.088525E-4</v>
      </c>
      <c r="L6727" s="1">
        <v>9.6244200000000003E-6</v>
      </c>
      <c r="M6727" s="1">
        <v>3.5388469999999999E-3</v>
      </c>
      <c r="N6727" s="1">
        <v>0</v>
      </c>
      <c r="O6727" s="1">
        <v>0</v>
      </c>
      <c r="P6727" s="1">
        <v>0</v>
      </c>
      <c r="Q6727" s="1">
        <v>0</v>
      </c>
      <c r="R6727" s="1">
        <v>193.45</v>
      </c>
      <c r="S6727" s="1">
        <v>14.6</v>
      </c>
      <c r="T6727" s="1">
        <v>0.04</v>
      </c>
      <c r="U6727" s="1">
        <v>2992.99999999999</v>
      </c>
      <c r="V6727" s="1">
        <f t="shared" si="417"/>
        <v>0</v>
      </c>
      <c r="W6727" s="1">
        <f t="shared" si="418"/>
        <v>1.0647715799208328</v>
      </c>
      <c r="X6727" s="1">
        <f t="shared" si="419"/>
        <v>365</v>
      </c>
    </row>
    <row r="6728" spans="1:24" hidden="1" x14ac:dyDescent="0.3">
      <c r="A6728" s="18" t="str">
        <f t="shared" si="416"/>
        <v>OFF - AirGrSupp - Catering Truck_2011_300</v>
      </c>
      <c r="B6728" s="1" t="s">
        <v>40</v>
      </c>
      <c r="C6728" s="1">
        <v>2020</v>
      </c>
      <c r="D6728" s="1" t="s">
        <v>132</v>
      </c>
      <c r="E6728" s="1">
        <v>2011</v>
      </c>
      <c r="F6728" s="1">
        <v>300</v>
      </c>
      <c r="G6728" s="1" t="s">
        <v>12</v>
      </c>
      <c r="H6728" s="1">
        <v>3.71652676795351E-5</v>
      </c>
      <c r="I6728" s="1">
        <v>3.41846132116364E-5</v>
      </c>
      <c r="J6728" s="1">
        <v>4.0898110000000001E-5</v>
      </c>
      <c r="K6728" s="1">
        <v>2.3545430000000002E-3</v>
      </c>
      <c r="L6728" s="1">
        <v>1.967592E-4</v>
      </c>
      <c r="M6728" s="1">
        <v>5.2908669999999998E-2</v>
      </c>
      <c r="N6728" s="1">
        <v>3.9030984000000001E-6</v>
      </c>
      <c r="O6728" s="1">
        <v>2.94900768E-6</v>
      </c>
      <c r="P6728" s="1">
        <v>4.6218109999999999E-7</v>
      </c>
      <c r="Q6728" s="1">
        <v>7.5186449895530601E-7</v>
      </c>
      <c r="R6728" s="1">
        <v>2146.1999999999998</v>
      </c>
      <c r="S6728" s="1">
        <v>226.3</v>
      </c>
      <c r="T6728" s="1">
        <v>0.22</v>
      </c>
      <c r="U6728" s="1">
        <v>46142.57</v>
      </c>
      <c r="V6728" s="1">
        <f t="shared" si="417"/>
        <v>0.24531126460155148</v>
      </c>
      <c r="W6728" s="1">
        <f t="shared" si="418"/>
        <v>1.4119582946622158</v>
      </c>
      <c r="X6728" s="1">
        <f t="shared" si="419"/>
        <v>1028.6363636363637</v>
      </c>
    </row>
    <row r="6729" spans="1:24" hidden="1" x14ac:dyDescent="0.3">
      <c r="A6729" s="18" t="str">
        <f t="shared" si="416"/>
        <v>OFF - AirGrSupp - Catering Truck_2011_300</v>
      </c>
      <c r="B6729" s="1" t="s">
        <v>40</v>
      </c>
      <c r="C6729" s="1">
        <v>2020</v>
      </c>
      <c r="D6729" s="1" t="s">
        <v>132</v>
      </c>
      <c r="E6729" s="1">
        <v>2011</v>
      </c>
      <c r="F6729" s="1">
        <v>300</v>
      </c>
      <c r="G6729" s="1" t="s">
        <v>124</v>
      </c>
      <c r="H6729" s="1">
        <v>0</v>
      </c>
      <c r="I6729" s="1">
        <v>0</v>
      </c>
      <c r="J6729" s="1">
        <v>1.655851E-7</v>
      </c>
      <c r="K6729" s="1">
        <v>1.2312799999999999E-4</v>
      </c>
      <c r="L6729" s="1">
        <v>1.095465E-5</v>
      </c>
      <c r="M6729" s="1">
        <v>4.0794760000000003E-3</v>
      </c>
      <c r="N6729" s="1">
        <v>0</v>
      </c>
      <c r="O6729" s="1">
        <v>0</v>
      </c>
      <c r="P6729" s="1">
        <v>0</v>
      </c>
      <c r="Q6729" s="1">
        <v>0</v>
      </c>
      <c r="R6729" s="1">
        <v>222.65</v>
      </c>
      <c r="S6729" s="1">
        <v>18.25</v>
      </c>
      <c r="T6729" s="1">
        <v>0.04</v>
      </c>
      <c r="U6729" s="1">
        <v>3741.25</v>
      </c>
      <c r="V6729" s="1">
        <f t="shared" si="417"/>
        <v>0</v>
      </c>
      <c r="W6729" s="1">
        <f t="shared" si="418"/>
        <v>0.969550371906439</v>
      </c>
      <c r="X6729" s="1">
        <f t="shared" si="419"/>
        <v>456.25</v>
      </c>
    </row>
    <row r="6730" spans="1:24" hidden="1" x14ac:dyDescent="0.3">
      <c r="A6730" s="18" t="str">
        <f t="shared" ref="A6730:A6793" si="420">D6730&amp;"_"&amp;E6730&amp;"_"&amp;F6730</f>
        <v>OFF - AirGrSupp - Catering Truck_2012_300</v>
      </c>
      <c r="B6730" s="1" t="s">
        <v>40</v>
      </c>
      <c r="C6730" s="1">
        <v>2020</v>
      </c>
      <c r="D6730" s="1" t="s">
        <v>132</v>
      </c>
      <c r="E6730" s="1">
        <v>2012</v>
      </c>
      <c r="F6730" s="1">
        <v>300</v>
      </c>
      <c r="G6730" s="1" t="s">
        <v>12</v>
      </c>
      <c r="H6730" s="1">
        <v>2.6416602828507499E-5</v>
      </c>
      <c r="I6730" s="1">
        <v>2.4297991281661198E-5</v>
      </c>
      <c r="J6730" s="1">
        <v>2.9069860000000002E-5</v>
      </c>
      <c r="K6730" s="1">
        <v>1.7460189999999999E-3</v>
      </c>
      <c r="L6730" s="1">
        <v>1.4676340000000001E-4</v>
      </c>
      <c r="M6730" s="1">
        <v>4.0383509999999997E-2</v>
      </c>
      <c r="N6730" s="1">
        <v>2.9791106999999998E-6</v>
      </c>
      <c r="O6730" s="1">
        <v>2.2508836399999999E-6</v>
      </c>
      <c r="P6730" s="1">
        <v>3.5276809999999999E-7</v>
      </c>
      <c r="Q6730" s="1">
        <v>5.7284914206118501E-7</v>
      </c>
      <c r="R6730" s="1">
        <v>1635.2</v>
      </c>
      <c r="S6730" s="1">
        <v>171.54999999999899</v>
      </c>
      <c r="T6730" s="1">
        <v>0.17</v>
      </c>
      <c r="U6730" s="1">
        <v>34979.044999999998</v>
      </c>
      <c r="V6730" s="1">
        <f t="shared" si="417"/>
        <v>0.23001228077359659</v>
      </c>
      <c r="W6730" s="1">
        <f t="shared" si="418"/>
        <v>1.3893076171101395</v>
      </c>
      <c r="X6730" s="1">
        <f t="shared" si="419"/>
        <v>1009.1176470588175</v>
      </c>
    </row>
    <row r="6731" spans="1:24" hidden="1" x14ac:dyDescent="0.3">
      <c r="A6731" s="18" t="str">
        <f t="shared" si="420"/>
        <v>OFF - AirGrSupp - Catering Truck_2012_300</v>
      </c>
      <c r="B6731" s="1" t="s">
        <v>40</v>
      </c>
      <c r="C6731" s="1">
        <v>2020</v>
      </c>
      <c r="D6731" s="1" t="s">
        <v>132</v>
      </c>
      <c r="E6731" s="1">
        <v>2012</v>
      </c>
      <c r="F6731" s="1">
        <v>300</v>
      </c>
      <c r="G6731" s="1" t="s">
        <v>124</v>
      </c>
      <c r="H6731" s="1">
        <v>0</v>
      </c>
      <c r="I6731" s="1">
        <v>0</v>
      </c>
      <c r="J6731" s="1">
        <v>1.1992419999999999E-7</v>
      </c>
      <c r="K6731" s="1">
        <v>9.2436720000000004E-5</v>
      </c>
      <c r="L6731" s="1">
        <v>8.2771340000000004E-6</v>
      </c>
      <c r="M6731" s="1">
        <v>3.1223029999999999E-3</v>
      </c>
      <c r="N6731" s="1">
        <v>0</v>
      </c>
      <c r="O6731" s="1">
        <v>0</v>
      </c>
      <c r="P6731" s="1">
        <v>0</v>
      </c>
      <c r="Q6731" s="1">
        <v>0</v>
      </c>
      <c r="R6731" s="1">
        <v>167.9</v>
      </c>
      <c r="S6731" s="1">
        <v>14.6</v>
      </c>
      <c r="T6731" s="1">
        <v>0.03</v>
      </c>
      <c r="U6731" s="1">
        <v>2992.99999999999</v>
      </c>
      <c r="V6731" s="1">
        <f t="shared" ref="V6731:V6794" si="421">IFERROR(CONVERT(I6731,"ton","g")*365/U6731,0)</f>
        <v>0</v>
      </c>
      <c r="W6731" s="1">
        <f t="shared" ref="W6731:W6794" si="422">IFERROR(CONVERT(L6731,"ton","g")*365/U6731,0)</f>
        <v>0.91571825069941282</v>
      </c>
      <c r="X6731" s="1">
        <f t="shared" ref="X6731:X6794" si="423">S6731/T6731</f>
        <v>486.66666666666669</v>
      </c>
    </row>
    <row r="6732" spans="1:24" hidden="1" x14ac:dyDescent="0.3">
      <c r="A6732" s="18" t="str">
        <f t="shared" si="420"/>
        <v>OFF - AirGrSupp - Catering Truck_2013_300</v>
      </c>
      <c r="B6732" s="1" t="s">
        <v>40</v>
      </c>
      <c r="C6732" s="1">
        <v>2020</v>
      </c>
      <c r="D6732" s="1" t="s">
        <v>132</v>
      </c>
      <c r="E6732" s="1">
        <v>2013</v>
      </c>
      <c r="F6732" s="1">
        <v>300</v>
      </c>
      <c r="G6732" s="1" t="s">
        <v>12</v>
      </c>
      <c r="H6732" s="1">
        <v>2.5244670536031499E-5</v>
      </c>
      <c r="I6732" s="1">
        <v>2.3220047959041799E-5</v>
      </c>
      <c r="J6732" s="1">
        <v>2.778022E-5</v>
      </c>
      <c r="K6732" s="1">
        <v>1.748824E-3</v>
      </c>
      <c r="L6732" s="1">
        <v>1.479083E-4</v>
      </c>
      <c r="M6732" s="1">
        <v>4.1668570000000002E-2</v>
      </c>
      <c r="N6732" s="1">
        <v>3.0739103999999999E-6</v>
      </c>
      <c r="O6732" s="1">
        <v>2.3225100799999999E-6</v>
      </c>
      <c r="P6732" s="1">
        <v>3.6399369999999999E-7</v>
      </c>
      <c r="Q6732" s="1">
        <v>5.8947199662992505E-7</v>
      </c>
      <c r="R6732" s="1">
        <v>1682.65</v>
      </c>
      <c r="S6732" s="1">
        <v>178.85</v>
      </c>
      <c r="T6732" s="1">
        <v>0.17</v>
      </c>
      <c r="U6732" s="1">
        <v>36467.514999999999</v>
      </c>
      <c r="V6732" s="1">
        <f t="shared" si="421"/>
        <v>0.2108363760798197</v>
      </c>
      <c r="W6732" s="1">
        <f t="shared" si="422"/>
        <v>1.3429967939400267</v>
      </c>
      <c r="X6732" s="1">
        <f t="shared" si="423"/>
        <v>1052.0588235294117</v>
      </c>
    </row>
    <row r="6733" spans="1:24" hidden="1" x14ac:dyDescent="0.3">
      <c r="A6733" s="18" t="str">
        <f t="shared" si="420"/>
        <v>OFF - AirGrSupp - Catering Truck_2013_300</v>
      </c>
      <c r="B6733" s="1" t="s">
        <v>40</v>
      </c>
      <c r="C6733" s="1">
        <v>2020</v>
      </c>
      <c r="D6733" s="1" t="s">
        <v>132</v>
      </c>
      <c r="E6733" s="1">
        <v>2013</v>
      </c>
      <c r="F6733" s="1">
        <v>300</v>
      </c>
      <c r="G6733" s="1" t="s">
        <v>124</v>
      </c>
      <c r="H6733" s="1">
        <v>0</v>
      </c>
      <c r="I6733" s="1">
        <v>0</v>
      </c>
      <c r="J6733" s="1">
        <v>1.1684369999999999E-7</v>
      </c>
      <c r="K6733" s="1">
        <v>9.3623049999999998E-5</v>
      </c>
      <c r="L6733" s="1">
        <v>8.4392489999999995E-6</v>
      </c>
      <c r="M6733" s="1">
        <v>3.225234E-3</v>
      </c>
      <c r="N6733" s="1">
        <v>0</v>
      </c>
      <c r="O6733" s="1">
        <v>0</v>
      </c>
      <c r="P6733" s="1">
        <v>0</v>
      </c>
      <c r="Q6733" s="1">
        <v>0</v>
      </c>
      <c r="R6733" s="1">
        <v>175.2</v>
      </c>
      <c r="S6733" s="1">
        <v>14.6</v>
      </c>
      <c r="T6733" s="1">
        <v>0.03</v>
      </c>
      <c r="U6733" s="1">
        <v>2992.99999999999</v>
      </c>
      <c r="V6733" s="1">
        <f t="shared" si="421"/>
        <v>0</v>
      </c>
      <c r="W6733" s="1">
        <f t="shared" si="422"/>
        <v>0.93365340364149807</v>
      </c>
      <c r="X6733" s="1">
        <f t="shared" si="423"/>
        <v>486.66666666666669</v>
      </c>
    </row>
    <row r="6734" spans="1:24" hidden="1" x14ac:dyDescent="0.3">
      <c r="A6734" s="18" t="str">
        <f t="shared" si="420"/>
        <v>OFF - AirGrSupp - Catering Truck_2014_300</v>
      </c>
      <c r="B6734" s="1" t="s">
        <v>40</v>
      </c>
      <c r="C6734" s="1">
        <v>2020</v>
      </c>
      <c r="D6734" s="1" t="s">
        <v>132</v>
      </c>
      <c r="E6734" s="1">
        <v>2014</v>
      </c>
      <c r="F6734" s="1">
        <v>300</v>
      </c>
      <c r="G6734" s="1" t="s">
        <v>12</v>
      </c>
      <c r="H6734" s="1">
        <v>2.38875848638588E-5</v>
      </c>
      <c r="I6734" s="1">
        <v>2.19718005577773E-5</v>
      </c>
      <c r="J6734" s="1">
        <v>2.6286829999999999E-5</v>
      </c>
      <c r="K6734" s="1">
        <v>1.743919E-3</v>
      </c>
      <c r="L6734" s="1">
        <v>1.4845639999999999E-4</v>
      </c>
      <c r="M6734" s="1">
        <v>4.2844159999999999E-2</v>
      </c>
      <c r="N6734" s="1">
        <v>3.1606353E-6</v>
      </c>
      <c r="O6734" s="1">
        <v>2.3880355600000001E-6</v>
      </c>
      <c r="P6734" s="1">
        <v>3.7426299999999999E-7</v>
      </c>
      <c r="Q6734" s="1">
        <v>6.0481617007799301E-7</v>
      </c>
      <c r="R6734" s="1">
        <v>1726.45</v>
      </c>
      <c r="S6734" s="1">
        <v>182.5</v>
      </c>
      <c r="T6734" s="1">
        <v>0.18</v>
      </c>
      <c r="U6734" s="1">
        <v>37211.75</v>
      </c>
      <c r="V6734" s="1">
        <f t="shared" si="421"/>
        <v>0.19551233130298237</v>
      </c>
      <c r="W6734" s="1">
        <f t="shared" si="422"/>
        <v>1.3210140327154094</v>
      </c>
      <c r="X6734" s="1">
        <f t="shared" si="423"/>
        <v>1013.8888888888889</v>
      </c>
    </row>
    <row r="6735" spans="1:24" hidden="1" x14ac:dyDescent="0.3">
      <c r="A6735" s="18" t="str">
        <f t="shared" si="420"/>
        <v>OFF - AirGrSupp - Catering Truck_2014_300</v>
      </c>
      <c r="B6735" s="1" t="s">
        <v>40</v>
      </c>
      <c r="C6735" s="1">
        <v>2020</v>
      </c>
      <c r="D6735" s="1" t="s">
        <v>132</v>
      </c>
      <c r="E6735" s="1">
        <v>2014</v>
      </c>
      <c r="F6735" s="1">
        <v>300</v>
      </c>
      <c r="G6735" s="1" t="s">
        <v>124</v>
      </c>
      <c r="H6735" s="1">
        <v>0</v>
      </c>
      <c r="I6735" s="1">
        <v>0</v>
      </c>
      <c r="J6735" s="1">
        <v>1.130349E-7</v>
      </c>
      <c r="K6735" s="1">
        <v>9.4457180000000006E-5</v>
      </c>
      <c r="L6735" s="1">
        <v>8.5731090000000006E-6</v>
      </c>
      <c r="M6735" s="1">
        <v>3.3199599999999998E-3</v>
      </c>
      <c r="N6735" s="1">
        <v>0</v>
      </c>
      <c r="O6735" s="1">
        <v>0</v>
      </c>
      <c r="P6735" s="1">
        <v>0</v>
      </c>
      <c r="Q6735" s="1">
        <v>0</v>
      </c>
      <c r="R6735" s="1">
        <v>178.85</v>
      </c>
      <c r="S6735" s="1">
        <v>14.6</v>
      </c>
      <c r="T6735" s="1">
        <v>0.03</v>
      </c>
      <c r="U6735" s="1">
        <v>2992.99999999999</v>
      </c>
      <c r="V6735" s="1">
        <f t="shared" si="421"/>
        <v>0</v>
      </c>
      <c r="W6735" s="1">
        <f t="shared" si="422"/>
        <v>0.94846264136057157</v>
      </c>
      <c r="X6735" s="1">
        <f t="shared" si="423"/>
        <v>486.66666666666669</v>
      </c>
    </row>
    <row r="6736" spans="1:24" hidden="1" x14ac:dyDescent="0.3">
      <c r="A6736" s="18" t="str">
        <f t="shared" si="420"/>
        <v>OFF - AirGrSupp - Catering Truck_2015_300</v>
      </c>
      <c r="B6736" s="1" t="s">
        <v>40</v>
      </c>
      <c r="C6736" s="1">
        <v>2020</v>
      </c>
      <c r="D6736" s="1" t="s">
        <v>132</v>
      </c>
      <c r="E6736" s="1">
        <v>2015</v>
      </c>
      <c r="F6736" s="1">
        <v>300</v>
      </c>
      <c r="G6736" s="1" t="s">
        <v>12</v>
      </c>
      <c r="H6736" s="1">
        <v>2.2497530530997099E-5</v>
      </c>
      <c r="I6736" s="1">
        <v>2.0693228582411202E-5</v>
      </c>
      <c r="J6736" s="1">
        <v>2.4757160000000001E-5</v>
      </c>
      <c r="K6736" s="1">
        <v>1.742279E-3</v>
      </c>
      <c r="L6736" s="1">
        <v>1.4934059999999999E-4</v>
      </c>
      <c r="M6736" s="1">
        <v>4.4178019999999998E-2</v>
      </c>
      <c r="N6736" s="1">
        <v>3.2590341000000001E-6</v>
      </c>
      <c r="O6736" s="1">
        <v>2.4623813199999999E-6</v>
      </c>
      <c r="P6736" s="1">
        <v>3.8591489999999998E-7</v>
      </c>
      <c r="Q6736" s="1">
        <v>6.2271770576740501E-7</v>
      </c>
      <c r="R6736" s="1">
        <v>1777.55</v>
      </c>
      <c r="S6736" s="1">
        <v>189.8</v>
      </c>
      <c r="T6736" s="1">
        <v>0.19</v>
      </c>
      <c r="U6736" s="1">
        <v>38700.22</v>
      </c>
      <c r="V6736" s="1">
        <f t="shared" si="421"/>
        <v>0.17705305382818945</v>
      </c>
      <c r="W6736" s="1">
        <f t="shared" si="422"/>
        <v>1.2777710923760137</v>
      </c>
      <c r="X6736" s="1">
        <f t="shared" si="423"/>
        <v>998.94736842105272</v>
      </c>
    </row>
    <row r="6737" spans="1:24" hidden="1" x14ac:dyDescent="0.3">
      <c r="A6737" s="18" t="str">
        <f t="shared" si="420"/>
        <v>OFF - AirGrSupp - Catering Truck_2015_300</v>
      </c>
      <c r="B6737" s="1" t="s">
        <v>40</v>
      </c>
      <c r="C6737" s="1">
        <v>2020</v>
      </c>
      <c r="D6737" s="1" t="s">
        <v>132</v>
      </c>
      <c r="E6737" s="1">
        <v>2015</v>
      </c>
      <c r="F6737" s="1">
        <v>300</v>
      </c>
      <c r="G6737" s="1" t="s">
        <v>124</v>
      </c>
      <c r="H6737" s="1">
        <v>0</v>
      </c>
      <c r="I6737" s="1">
        <v>0</v>
      </c>
      <c r="J6737" s="1">
        <v>1.090164E-7</v>
      </c>
      <c r="K6737" s="1">
        <v>9.5359999999999995E-5</v>
      </c>
      <c r="L6737" s="1">
        <v>8.7167349999999998E-6</v>
      </c>
      <c r="M6737" s="1">
        <v>3.4210719999999998E-3</v>
      </c>
      <c r="N6737" s="1">
        <v>0</v>
      </c>
      <c r="O6737" s="1">
        <v>0</v>
      </c>
      <c r="P6737" s="1">
        <v>0</v>
      </c>
      <c r="Q6737" s="1">
        <v>0</v>
      </c>
      <c r="R6737" s="1">
        <v>186.15</v>
      </c>
      <c r="S6737" s="1">
        <v>14.6</v>
      </c>
      <c r="T6737" s="1">
        <v>0.03</v>
      </c>
      <c r="U6737" s="1">
        <v>2992.99999999999</v>
      </c>
      <c r="V6737" s="1">
        <f t="shared" si="421"/>
        <v>0</v>
      </c>
      <c r="W6737" s="1">
        <f t="shared" si="422"/>
        <v>0.9643523139785275</v>
      </c>
      <c r="X6737" s="1">
        <f t="shared" si="423"/>
        <v>486.66666666666669</v>
      </c>
    </row>
    <row r="6738" spans="1:24" hidden="1" x14ac:dyDescent="0.3">
      <c r="A6738" s="18" t="str">
        <f t="shared" si="420"/>
        <v>OFF - AirGrSupp - Catering Truck_2016_300</v>
      </c>
      <c r="B6738" s="1" t="s">
        <v>40</v>
      </c>
      <c r="C6738" s="1">
        <v>2020</v>
      </c>
      <c r="D6738" s="1" t="s">
        <v>132</v>
      </c>
      <c r="E6738" s="1">
        <v>2016</v>
      </c>
      <c r="F6738" s="1">
        <v>300</v>
      </c>
      <c r="G6738" s="1" t="s">
        <v>12</v>
      </c>
      <c r="H6738" s="1">
        <v>2.0459662007616899E-5</v>
      </c>
      <c r="I6738" s="1">
        <v>1.8818797114605999E-5</v>
      </c>
      <c r="J6738" s="1">
        <v>2.251461E-5</v>
      </c>
      <c r="K6738" s="1">
        <v>1.694285E-3</v>
      </c>
      <c r="L6738" s="1">
        <v>1.4628849999999999E-4</v>
      </c>
      <c r="M6738" s="1">
        <v>4.4386009999999997E-2</v>
      </c>
      <c r="N6738" s="1">
        <v>3.2743782000000001E-6</v>
      </c>
      <c r="O6738" s="1">
        <v>2.4739746399999999E-6</v>
      </c>
      <c r="P6738" s="1">
        <v>3.8773180000000001E-7</v>
      </c>
      <c r="Q6738" s="1">
        <v>6.2399638688807698E-7</v>
      </c>
      <c r="R6738" s="1">
        <v>1781.2</v>
      </c>
      <c r="S6738" s="1">
        <v>189.8</v>
      </c>
      <c r="T6738" s="1">
        <v>0.19</v>
      </c>
      <c r="U6738" s="1">
        <v>38700.22</v>
      </c>
      <c r="V6738" s="1">
        <f t="shared" si="421"/>
        <v>0.16101525604110795</v>
      </c>
      <c r="W6738" s="1">
        <f t="shared" si="422"/>
        <v>1.2516570607527255</v>
      </c>
      <c r="X6738" s="1">
        <f t="shared" si="423"/>
        <v>998.94736842105272</v>
      </c>
    </row>
    <row r="6739" spans="1:24" hidden="1" x14ac:dyDescent="0.3">
      <c r="A6739" s="18" t="str">
        <f t="shared" si="420"/>
        <v>OFF - AirGrSupp - Catering Truck_2016_300</v>
      </c>
      <c r="B6739" s="1" t="s">
        <v>40</v>
      </c>
      <c r="C6739" s="1">
        <v>2020</v>
      </c>
      <c r="D6739" s="1" t="s">
        <v>132</v>
      </c>
      <c r="E6739" s="1">
        <v>2016</v>
      </c>
      <c r="F6739" s="1">
        <v>300</v>
      </c>
      <c r="G6739" s="1" t="s">
        <v>124</v>
      </c>
      <c r="H6739" s="1">
        <v>0</v>
      </c>
      <c r="I6739" s="1">
        <v>0</v>
      </c>
      <c r="J6739" s="1">
        <v>1.017447E-7</v>
      </c>
      <c r="K6739" s="1">
        <v>9.3560160000000003E-5</v>
      </c>
      <c r="L6739" s="1">
        <v>8.6152920000000001E-6</v>
      </c>
      <c r="M6739" s="1">
        <v>3.4274510000000002E-3</v>
      </c>
      <c r="N6739" s="1">
        <v>0</v>
      </c>
      <c r="O6739" s="1">
        <v>0</v>
      </c>
      <c r="P6739" s="1">
        <v>0</v>
      </c>
      <c r="Q6739" s="1">
        <v>0</v>
      </c>
      <c r="R6739" s="1">
        <v>186.15</v>
      </c>
      <c r="S6739" s="1">
        <v>14.6</v>
      </c>
      <c r="T6739" s="1">
        <v>0.03</v>
      </c>
      <c r="U6739" s="1">
        <v>2992.99999999999</v>
      </c>
      <c r="V6739" s="1">
        <f t="shared" si="421"/>
        <v>0</v>
      </c>
      <c r="W6739" s="1">
        <f t="shared" si="422"/>
        <v>0.95312944305415925</v>
      </c>
      <c r="X6739" s="1">
        <f t="shared" si="423"/>
        <v>486.66666666666669</v>
      </c>
    </row>
    <row r="6740" spans="1:24" hidden="1" x14ac:dyDescent="0.3">
      <c r="A6740" s="18" t="str">
        <f t="shared" si="420"/>
        <v>OFF - AirGrSupp - Catering Truck_2017_300</v>
      </c>
      <c r="B6740" s="1" t="s">
        <v>40</v>
      </c>
      <c r="C6740" s="1">
        <v>2020</v>
      </c>
      <c r="D6740" s="1" t="s">
        <v>132</v>
      </c>
      <c r="E6740" s="1">
        <v>2017</v>
      </c>
      <c r="F6740" s="1">
        <v>300</v>
      </c>
      <c r="G6740" s="1" t="s">
        <v>12</v>
      </c>
      <c r="H6740" s="1">
        <v>1.9039601468141299E-5</v>
      </c>
      <c r="I6740" s="1">
        <v>1.7512625430396401E-5</v>
      </c>
      <c r="J6740" s="1">
        <v>2.095192E-5</v>
      </c>
      <c r="K6740" s="1">
        <v>1.7028150000000001E-3</v>
      </c>
      <c r="L6740" s="1">
        <v>1.481652E-4</v>
      </c>
      <c r="M6740" s="1">
        <v>4.6139859999999998E-2</v>
      </c>
      <c r="N6740" s="1">
        <v>3.4037595E-6</v>
      </c>
      <c r="O6740" s="1">
        <v>2.5717293999999998E-6</v>
      </c>
      <c r="P6740" s="1">
        <v>4.0305250000000002E-7</v>
      </c>
      <c r="Q6740" s="1">
        <v>6.4829132818085095E-7</v>
      </c>
      <c r="R6740" s="1">
        <v>1850.55</v>
      </c>
      <c r="S6740" s="1">
        <v>197.1</v>
      </c>
      <c r="T6740" s="1">
        <v>0.19</v>
      </c>
      <c r="U6740" s="1">
        <v>40188.69</v>
      </c>
      <c r="V6740" s="1">
        <f t="shared" si="421"/>
        <v>0.14428992559707507</v>
      </c>
      <c r="W6740" s="1">
        <f t="shared" si="422"/>
        <v>1.2207618879901911</v>
      </c>
      <c r="X6740" s="1">
        <f t="shared" si="423"/>
        <v>1037.3684210526314</v>
      </c>
    </row>
    <row r="6741" spans="1:24" hidden="1" x14ac:dyDescent="0.3">
      <c r="A6741" s="18" t="str">
        <f t="shared" si="420"/>
        <v>OFF - AirGrSupp - Catering Truck_2017_300</v>
      </c>
      <c r="B6741" s="1" t="s">
        <v>40</v>
      </c>
      <c r="C6741" s="1">
        <v>2020</v>
      </c>
      <c r="D6741" s="1" t="s">
        <v>132</v>
      </c>
      <c r="E6741" s="1">
        <v>2017</v>
      </c>
      <c r="F6741" s="1">
        <v>300</v>
      </c>
      <c r="G6741" s="1" t="s">
        <v>124</v>
      </c>
      <c r="H6741" s="1">
        <v>0</v>
      </c>
      <c r="I6741" s="1">
        <v>0</v>
      </c>
      <c r="J6741" s="1">
        <v>9.6545959999999997E-8</v>
      </c>
      <c r="K6741" s="1">
        <v>9.3793929999999999E-5</v>
      </c>
      <c r="L6741" s="1">
        <v>8.7027860000000008E-6</v>
      </c>
      <c r="M6741" s="1">
        <v>3.510212E-3</v>
      </c>
      <c r="N6741" s="1">
        <v>0</v>
      </c>
      <c r="O6741" s="1">
        <v>0</v>
      </c>
      <c r="P6741" s="1">
        <v>0</v>
      </c>
      <c r="Q6741" s="1">
        <v>0</v>
      </c>
      <c r="R6741" s="1">
        <v>189.8</v>
      </c>
      <c r="S6741" s="1">
        <v>14.6</v>
      </c>
      <c r="T6741" s="1">
        <v>0.04</v>
      </c>
      <c r="U6741" s="1">
        <v>2992.99999999999</v>
      </c>
      <c r="V6741" s="1">
        <f t="shared" si="421"/>
        <v>0</v>
      </c>
      <c r="W6741" s="1">
        <f t="shared" si="422"/>
        <v>0.96280910422995936</v>
      </c>
      <c r="X6741" s="1">
        <f t="shared" si="423"/>
        <v>365</v>
      </c>
    </row>
    <row r="6742" spans="1:24" hidden="1" x14ac:dyDescent="0.3">
      <c r="A6742" s="18" t="str">
        <f t="shared" si="420"/>
        <v>OFF - AirGrSupp - Catering Truck_2018_300</v>
      </c>
      <c r="B6742" s="1" t="s">
        <v>40</v>
      </c>
      <c r="C6742" s="1">
        <v>2020</v>
      </c>
      <c r="D6742" s="1" t="s">
        <v>132</v>
      </c>
      <c r="E6742" s="1">
        <v>2018</v>
      </c>
      <c r="F6742" s="1">
        <v>300</v>
      </c>
      <c r="G6742" s="1" t="s">
        <v>12</v>
      </c>
      <c r="H6742" s="1">
        <v>1.73343183947497E-5</v>
      </c>
      <c r="I6742" s="1">
        <v>1.5944106059490798E-5</v>
      </c>
      <c r="J6742" s="1">
        <v>1.9075360000000001E-5</v>
      </c>
      <c r="K6742" s="1">
        <v>1.695577E-3</v>
      </c>
      <c r="L6742" s="1">
        <v>1.4875150000000001E-4</v>
      </c>
      <c r="M6742" s="1">
        <v>4.7575880000000001E-2</v>
      </c>
      <c r="N6742" s="1">
        <v>3.5096958000000001E-6</v>
      </c>
      <c r="O6742" s="1">
        <v>2.6517701599999999E-6</v>
      </c>
      <c r="P6742" s="1">
        <v>4.1559669999999998E-7</v>
      </c>
      <c r="Q6742" s="1">
        <v>6.6619286387026295E-7</v>
      </c>
      <c r="R6742" s="1">
        <v>1901.65</v>
      </c>
      <c r="S6742" s="1">
        <v>204.4</v>
      </c>
      <c r="T6742" s="1">
        <v>0.2</v>
      </c>
      <c r="U6742" s="1">
        <v>41677.160000000003</v>
      </c>
      <c r="V6742" s="1">
        <f t="shared" si="421"/>
        <v>0.12667492564730246</v>
      </c>
      <c r="W6742" s="1">
        <f t="shared" si="422"/>
        <v>1.1818213659716774</v>
      </c>
      <c r="X6742" s="1">
        <f t="shared" si="423"/>
        <v>1022</v>
      </c>
    </row>
    <row r="6743" spans="1:24" hidden="1" x14ac:dyDescent="0.3">
      <c r="A6743" s="18" t="str">
        <f t="shared" si="420"/>
        <v>OFF - AirGrSupp - Catering Truck_2018_300</v>
      </c>
      <c r="B6743" s="1" t="s">
        <v>40</v>
      </c>
      <c r="C6743" s="1">
        <v>2020</v>
      </c>
      <c r="D6743" s="1" t="s">
        <v>132</v>
      </c>
      <c r="E6743" s="1">
        <v>2018</v>
      </c>
      <c r="F6743" s="1">
        <v>300</v>
      </c>
      <c r="G6743" s="1" t="s">
        <v>124</v>
      </c>
      <c r="H6743" s="1">
        <v>0</v>
      </c>
      <c r="I6743" s="1">
        <v>0</v>
      </c>
      <c r="J6743" s="1">
        <v>9.1132039999999998E-8</v>
      </c>
      <c r="K6743" s="1">
        <v>9.4082640000000002E-5</v>
      </c>
      <c r="L6743" s="1">
        <v>8.7986659999999996E-6</v>
      </c>
      <c r="M6743" s="1">
        <v>3.5987290000000002E-3</v>
      </c>
      <c r="N6743" s="1">
        <v>0</v>
      </c>
      <c r="O6743" s="1">
        <v>0</v>
      </c>
      <c r="P6743" s="1">
        <v>0</v>
      </c>
      <c r="Q6743" s="1">
        <v>0</v>
      </c>
      <c r="R6743" s="1">
        <v>193.45</v>
      </c>
      <c r="S6743" s="1">
        <v>18.25</v>
      </c>
      <c r="T6743" s="1">
        <v>0.04</v>
      </c>
      <c r="U6743" s="1">
        <v>3741.25</v>
      </c>
      <c r="V6743" s="1">
        <f t="shared" si="421"/>
        <v>0</v>
      </c>
      <c r="W6743" s="1">
        <f t="shared" si="422"/>
        <v>0.77873322220066732</v>
      </c>
      <c r="X6743" s="1">
        <f t="shared" si="423"/>
        <v>456.25</v>
      </c>
    </row>
    <row r="6744" spans="1:24" hidden="1" x14ac:dyDescent="0.3">
      <c r="A6744" s="18" t="str">
        <f t="shared" si="420"/>
        <v>OFF - AirGrSupp - Catering Truck_2019_300</v>
      </c>
      <c r="B6744" s="1" t="s">
        <v>40</v>
      </c>
      <c r="C6744" s="1">
        <v>2020</v>
      </c>
      <c r="D6744" s="1" t="s">
        <v>132</v>
      </c>
      <c r="E6744" s="1">
        <v>2019</v>
      </c>
      <c r="F6744" s="1">
        <v>300</v>
      </c>
      <c r="G6744" s="1" t="s">
        <v>12</v>
      </c>
      <c r="H6744" s="1">
        <v>1.5395692082886901E-5</v>
      </c>
      <c r="I6744" s="1">
        <v>1.41609575778393E-5</v>
      </c>
      <c r="J6744" s="1">
        <v>1.6942019999999999E-5</v>
      </c>
      <c r="K6744" s="1">
        <v>1.6744100000000001E-3</v>
      </c>
      <c r="L6744" s="1">
        <v>1.4818390000000001E-4</v>
      </c>
      <c r="M6744" s="1">
        <v>4.8712470000000001E-2</v>
      </c>
      <c r="N6744" s="1">
        <v>3.5935433999999999E-6</v>
      </c>
      <c r="O6744" s="1">
        <v>2.7151216799999999E-6</v>
      </c>
      <c r="P6744" s="1">
        <v>4.2552540000000002E-7</v>
      </c>
      <c r="Q6744" s="1">
        <v>6.8153703731832996E-7</v>
      </c>
      <c r="R6744" s="1">
        <v>1945.45</v>
      </c>
      <c r="S6744" s="1">
        <v>208.04999999999899</v>
      </c>
      <c r="T6744" s="1">
        <v>0.2</v>
      </c>
      <c r="U6744" s="1">
        <v>42421.394999999997</v>
      </c>
      <c r="V6744" s="1">
        <f t="shared" si="421"/>
        <v>0.11053409926093093</v>
      </c>
      <c r="W6744" s="1">
        <f t="shared" si="422"/>
        <v>1.1566572261401444</v>
      </c>
      <c r="X6744" s="1">
        <f t="shared" si="423"/>
        <v>1040.2499999999948</v>
      </c>
    </row>
    <row r="6745" spans="1:24" hidden="1" x14ac:dyDescent="0.3">
      <c r="A6745" s="18" t="str">
        <f t="shared" si="420"/>
        <v>OFF - AirGrSupp - Catering Truck_2019_300</v>
      </c>
      <c r="B6745" s="1" t="s">
        <v>40</v>
      </c>
      <c r="C6745" s="1">
        <v>2020</v>
      </c>
      <c r="D6745" s="1" t="s">
        <v>132</v>
      </c>
      <c r="E6745" s="1">
        <v>2019</v>
      </c>
      <c r="F6745" s="1">
        <v>300</v>
      </c>
      <c r="G6745" s="1" t="s">
        <v>124</v>
      </c>
      <c r="H6745" s="1">
        <v>0</v>
      </c>
      <c r="I6745" s="1">
        <v>0</v>
      </c>
      <c r="J6745" s="1">
        <v>8.5280320000000003E-8</v>
      </c>
      <c r="K6745" s="1">
        <v>9.4212129999999994E-5</v>
      </c>
      <c r="L6745" s="1">
        <v>8.8830850000000003E-6</v>
      </c>
      <c r="M6745" s="1">
        <v>3.6850120000000001E-3</v>
      </c>
      <c r="N6745" s="1">
        <v>0</v>
      </c>
      <c r="O6745" s="1">
        <v>0</v>
      </c>
      <c r="P6745" s="1">
        <v>0</v>
      </c>
      <c r="Q6745" s="1">
        <v>0</v>
      </c>
      <c r="R6745" s="1">
        <v>197.1</v>
      </c>
      <c r="S6745" s="1">
        <v>18.25</v>
      </c>
      <c r="T6745" s="1">
        <v>0.04</v>
      </c>
      <c r="U6745" s="1">
        <v>3741.25</v>
      </c>
      <c r="V6745" s="1">
        <f t="shared" si="421"/>
        <v>0</v>
      </c>
      <c r="W6745" s="1">
        <f t="shared" si="422"/>
        <v>0.78620479571930735</v>
      </c>
      <c r="X6745" s="1">
        <f t="shared" si="423"/>
        <v>456.25</v>
      </c>
    </row>
    <row r="6746" spans="1:24" hidden="1" x14ac:dyDescent="0.3">
      <c r="A6746" s="18" t="str">
        <f t="shared" si="420"/>
        <v>OFF - AirGrSupp - Catering Truck_2020_300</v>
      </c>
      <c r="B6746" s="1" t="s">
        <v>40</v>
      </c>
      <c r="C6746" s="1">
        <v>2020</v>
      </c>
      <c r="D6746" s="1" t="s">
        <v>132</v>
      </c>
      <c r="E6746" s="1">
        <v>2020</v>
      </c>
      <c r="F6746" s="1">
        <v>300</v>
      </c>
      <c r="G6746" s="1" t="s">
        <v>12</v>
      </c>
      <c r="H6746" s="1">
        <v>1.10839128747708E-5</v>
      </c>
      <c r="I6746" s="1">
        <v>1.0194983062214201E-5</v>
      </c>
      <c r="J6746" s="1">
        <v>1.219717E-5</v>
      </c>
      <c r="K6746" s="1">
        <v>1.3705049999999999E-3</v>
      </c>
      <c r="L6746" s="1">
        <v>1.2242460000000001E-4</v>
      </c>
      <c r="M6746" s="1">
        <v>4.1395929999999997E-2</v>
      </c>
      <c r="N6746" s="1">
        <v>3.0537981000000002E-6</v>
      </c>
      <c r="O6746" s="1">
        <v>2.3073141199999999E-6</v>
      </c>
      <c r="P6746" s="1">
        <v>3.6161210000000001E-7</v>
      </c>
      <c r="Q6746" s="1">
        <v>5.77963866543875E-7</v>
      </c>
      <c r="R6746" s="1">
        <v>1649.8</v>
      </c>
      <c r="S6746" s="1">
        <v>175.2</v>
      </c>
      <c r="T6746" s="1">
        <v>0.17</v>
      </c>
      <c r="U6746" s="1">
        <v>35723.279999999999</v>
      </c>
      <c r="V6746" s="1">
        <f t="shared" si="421"/>
        <v>9.4498253418742781E-2</v>
      </c>
      <c r="W6746" s="1">
        <f t="shared" si="422"/>
        <v>1.1347650903282249</v>
      </c>
      <c r="X6746" s="1">
        <f t="shared" si="423"/>
        <v>1030.5882352941176</v>
      </c>
    </row>
    <row r="6747" spans="1:24" hidden="1" x14ac:dyDescent="0.3">
      <c r="A6747" s="18" t="str">
        <f t="shared" si="420"/>
        <v>OFF - AirGrSupp - Catering Truck_2020_300</v>
      </c>
      <c r="B6747" s="1" t="s">
        <v>40</v>
      </c>
      <c r="C6747" s="1">
        <v>2020</v>
      </c>
      <c r="D6747" s="1" t="s">
        <v>132</v>
      </c>
      <c r="E6747" s="1">
        <v>2020</v>
      </c>
      <c r="F6747" s="1">
        <v>300</v>
      </c>
      <c r="G6747" s="1" t="s">
        <v>124</v>
      </c>
      <c r="H6747" s="1">
        <v>0</v>
      </c>
      <c r="I6747" s="1">
        <v>0</v>
      </c>
      <c r="J6747" s="1">
        <v>6.5614039999999994E-8</v>
      </c>
      <c r="K6747" s="1">
        <v>7.8221670000000001E-5</v>
      </c>
      <c r="L6747" s="1">
        <v>7.438185E-6</v>
      </c>
      <c r="M6747" s="1">
        <v>3.1302069999999999E-3</v>
      </c>
      <c r="N6747" s="1">
        <v>0</v>
      </c>
      <c r="O6747" s="1">
        <v>0</v>
      </c>
      <c r="P6747" s="1">
        <v>0</v>
      </c>
      <c r="Q6747" s="1">
        <v>0</v>
      </c>
      <c r="R6747" s="1">
        <v>167.9</v>
      </c>
      <c r="S6747" s="1">
        <v>14.6</v>
      </c>
      <c r="T6747" s="1">
        <v>0.03</v>
      </c>
      <c r="U6747" s="1">
        <v>2992.99999999999</v>
      </c>
      <c r="V6747" s="1">
        <f t="shared" si="421"/>
        <v>0</v>
      </c>
      <c r="W6747" s="1">
        <f t="shared" si="422"/>
        <v>0.82290340552401486</v>
      </c>
      <c r="X6747" s="1">
        <f t="shared" si="423"/>
        <v>486.66666666666669</v>
      </c>
    </row>
    <row r="6748" spans="1:24" hidden="1" x14ac:dyDescent="0.3">
      <c r="A6748" s="18" t="str">
        <f t="shared" si="420"/>
        <v>OFF - AirGrSupp - Deicer_1989_100</v>
      </c>
      <c r="B6748" s="1" t="s">
        <v>40</v>
      </c>
      <c r="C6748" s="1">
        <v>2020</v>
      </c>
      <c r="D6748" s="1" t="s">
        <v>133</v>
      </c>
      <c r="E6748" s="1">
        <v>1989</v>
      </c>
      <c r="F6748" s="1">
        <v>100</v>
      </c>
      <c r="G6748" s="1" t="s">
        <v>12</v>
      </c>
      <c r="H6748" s="1">
        <v>6.7230941469722504E-9</v>
      </c>
      <c r="I6748" s="1">
        <v>6.1839019963850697E-9</v>
      </c>
      <c r="J6748" s="1">
        <v>7.3983550000000001E-9</v>
      </c>
      <c r="K6748" s="1">
        <v>1.133514E-7</v>
      </c>
      <c r="L6748" s="1">
        <v>3.1878140000000001E-8</v>
      </c>
      <c r="M6748" s="1">
        <v>2.1698879999999998E-6</v>
      </c>
      <c r="N6748" s="1">
        <v>1.5128982E-10</v>
      </c>
      <c r="O6748" s="1">
        <v>1.14307864E-10</v>
      </c>
      <c r="P6748" s="1">
        <v>2.0964149999999999E-11</v>
      </c>
      <c r="Q6748" s="1">
        <v>0</v>
      </c>
      <c r="R6748" s="1">
        <v>0</v>
      </c>
      <c r="S6748" s="1">
        <v>0</v>
      </c>
      <c r="T6748" s="1">
        <v>0</v>
      </c>
      <c r="U6748" s="1">
        <v>0</v>
      </c>
      <c r="V6748" s="1">
        <f t="shared" si="421"/>
        <v>0</v>
      </c>
      <c r="W6748" s="1">
        <f t="shared" si="422"/>
        <v>0</v>
      </c>
      <c r="X6748" s="1" t="e">
        <f t="shared" si="423"/>
        <v>#DIV/0!</v>
      </c>
    </row>
    <row r="6749" spans="1:24" hidden="1" x14ac:dyDescent="0.3">
      <c r="A6749" s="18" t="str">
        <f t="shared" si="420"/>
        <v>OFF - AirGrSupp - Deicer_1990_100</v>
      </c>
      <c r="B6749" s="1" t="s">
        <v>40</v>
      </c>
      <c r="C6749" s="1">
        <v>2020</v>
      </c>
      <c r="D6749" s="1" t="s">
        <v>133</v>
      </c>
      <c r="E6749" s="1">
        <v>1990</v>
      </c>
      <c r="F6749" s="1">
        <v>100</v>
      </c>
      <c r="G6749" s="1" t="s">
        <v>12</v>
      </c>
      <c r="H6749" s="1">
        <v>1.59408018072787E-8</v>
      </c>
      <c r="I6749" s="1">
        <v>1.4662349502334901E-8</v>
      </c>
      <c r="J6749" s="1">
        <v>1.7541880000000001E-8</v>
      </c>
      <c r="K6749" s="1">
        <v>2.6898779999999999E-7</v>
      </c>
      <c r="L6749" s="1">
        <v>7.5745179999999999E-8</v>
      </c>
      <c r="M6749" s="1">
        <v>5.1564119999999998E-6</v>
      </c>
      <c r="N6749" s="1">
        <v>3.5951742E-10</v>
      </c>
      <c r="O6749" s="1">
        <v>2.7163538399999998E-10</v>
      </c>
      <c r="P6749" s="1">
        <v>4.9818140000000001E-11</v>
      </c>
      <c r="Q6749" s="1">
        <v>0</v>
      </c>
      <c r="R6749" s="1">
        <v>0</v>
      </c>
      <c r="S6749" s="1">
        <v>0</v>
      </c>
      <c r="T6749" s="1">
        <v>0</v>
      </c>
      <c r="U6749" s="1">
        <v>0</v>
      </c>
      <c r="V6749" s="1">
        <f t="shared" si="421"/>
        <v>0</v>
      </c>
      <c r="W6749" s="1">
        <f t="shared" si="422"/>
        <v>0</v>
      </c>
      <c r="X6749" s="1" t="e">
        <f t="shared" si="423"/>
        <v>#DIV/0!</v>
      </c>
    </row>
    <row r="6750" spans="1:24" hidden="1" x14ac:dyDescent="0.3">
      <c r="A6750" s="18" t="str">
        <f t="shared" si="420"/>
        <v>OFF - AirGrSupp - Deicer_1991_100</v>
      </c>
      <c r="B6750" s="1" t="s">
        <v>40</v>
      </c>
      <c r="C6750" s="1">
        <v>2020</v>
      </c>
      <c r="D6750" s="1" t="s">
        <v>133</v>
      </c>
      <c r="E6750" s="1">
        <v>1991</v>
      </c>
      <c r="F6750" s="1">
        <v>100</v>
      </c>
      <c r="G6750" s="1" t="s">
        <v>12</v>
      </c>
      <c r="H6750" s="1">
        <v>4.3869273989744001E-8</v>
      </c>
      <c r="I6750" s="1">
        <v>4.0350958215766597E-8</v>
      </c>
      <c r="J6750" s="1">
        <v>4.8275460000000002E-8</v>
      </c>
      <c r="K6750" s="1">
        <v>7.408813E-7</v>
      </c>
      <c r="L6750" s="1">
        <v>2.088952E-7</v>
      </c>
      <c r="M6750" s="1">
        <v>1.422229E-5</v>
      </c>
      <c r="N6750" s="1">
        <v>9.9161190000000004E-10</v>
      </c>
      <c r="O6750" s="1">
        <v>7.4921787999999999E-10</v>
      </c>
      <c r="P6750" s="1">
        <v>1.374071E-10</v>
      </c>
      <c r="Q6750" s="1">
        <v>0</v>
      </c>
      <c r="R6750" s="1">
        <v>0</v>
      </c>
      <c r="S6750" s="1">
        <v>0</v>
      </c>
      <c r="T6750" s="1">
        <v>0</v>
      </c>
      <c r="U6750" s="1">
        <v>0</v>
      </c>
      <c r="V6750" s="1">
        <f t="shared" si="421"/>
        <v>0</v>
      </c>
      <c r="W6750" s="1">
        <f t="shared" si="422"/>
        <v>0</v>
      </c>
      <c r="X6750" s="1" t="e">
        <f t="shared" si="423"/>
        <v>#DIV/0!</v>
      </c>
    </row>
    <row r="6751" spans="1:24" hidden="1" x14ac:dyDescent="0.3">
      <c r="A6751" s="18" t="str">
        <f t="shared" si="420"/>
        <v>OFF - AirGrSupp - Deicer_1992_100</v>
      </c>
      <c r="B6751" s="1" t="s">
        <v>40</v>
      </c>
      <c r="C6751" s="1">
        <v>2020</v>
      </c>
      <c r="D6751" s="1" t="s">
        <v>133</v>
      </c>
      <c r="E6751" s="1">
        <v>1992</v>
      </c>
      <c r="F6751" s="1">
        <v>100</v>
      </c>
      <c r="G6751" s="1" t="s">
        <v>12</v>
      </c>
      <c r="H6751" s="1">
        <v>6.2395707531267E-8</v>
      </c>
      <c r="I6751" s="1">
        <v>5.7391571787259401E-8</v>
      </c>
      <c r="J6751" s="1">
        <v>6.8662670000000005E-8</v>
      </c>
      <c r="K6751" s="1">
        <v>1.054654E-6</v>
      </c>
      <c r="L6751" s="1">
        <v>2.9774740000000002E-7</v>
      </c>
      <c r="M6751" s="1">
        <v>2.0273899999999999E-5</v>
      </c>
      <c r="N6751" s="1">
        <v>1.4135453999999999E-9</v>
      </c>
      <c r="O6751" s="1">
        <v>1.0680120800000001E-9</v>
      </c>
      <c r="P6751" s="1">
        <v>1.9587420000000001E-10</v>
      </c>
      <c r="Q6751" s="1">
        <v>0</v>
      </c>
      <c r="R6751" s="1">
        <v>0</v>
      </c>
      <c r="S6751" s="1">
        <v>0</v>
      </c>
      <c r="T6751" s="1">
        <v>0</v>
      </c>
      <c r="U6751" s="1">
        <v>0</v>
      </c>
      <c r="V6751" s="1">
        <f t="shared" si="421"/>
        <v>0</v>
      </c>
      <c r="W6751" s="1">
        <f t="shared" si="422"/>
        <v>0</v>
      </c>
      <c r="X6751" s="1" t="e">
        <f t="shared" si="423"/>
        <v>#DIV/0!</v>
      </c>
    </row>
    <row r="6752" spans="1:24" hidden="1" x14ac:dyDescent="0.3">
      <c r="A6752" s="18" t="str">
        <f t="shared" si="420"/>
        <v>OFF - AirGrSupp - Deicer_1993_100</v>
      </c>
      <c r="B6752" s="1" t="s">
        <v>40</v>
      </c>
      <c r="C6752" s="1">
        <v>2020</v>
      </c>
      <c r="D6752" s="1" t="s">
        <v>133</v>
      </c>
      <c r="E6752" s="1">
        <v>1993</v>
      </c>
      <c r="F6752" s="1">
        <v>100</v>
      </c>
      <c r="G6752" s="1" t="s">
        <v>12</v>
      </c>
      <c r="H6752" s="1">
        <v>7.7057210804051803E-8</v>
      </c>
      <c r="I6752" s="1">
        <v>7.0877222497566798E-8</v>
      </c>
      <c r="J6752" s="1">
        <v>8.4796760000000004E-8</v>
      </c>
      <c r="K6752" s="1">
        <v>1.3035779999999999E-6</v>
      </c>
      <c r="L6752" s="1">
        <v>3.6849710000000001E-7</v>
      </c>
      <c r="M6752" s="1">
        <v>2.5094110000000002E-5</v>
      </c>
      <c r="N6752" s="1">
        <v>1.7496216000000001E-9</v>
      </c>
      <c r="O6752" s="1">
        <v>1.32193632E-9</v>
      </c>
      <c r="P6752" s="1">
        <v>2.4244410000000001E-10</v>
      </c>
      <c r="Q6752" s="1">
        <v>0</v>
      </c>
      <c r="R6752" s="1">
        <v>0</v>
      </c>
      <c r="S6752" s="1">
        <v>0</v>
      </c>
      <c r="T6752" s="1">
        <v>0.01</v>
      </c>
      <c r="U6752" s="1">
        <v>0</v>
      </c>
      <c r="V6752" s="1">
        <f t="shared" si="421"/>
        <v>0</v>
      </c>
      <c r="W6752" s="1">
        <f t="shared" si="422"/>
        <v>0</v>
      </c>
      <c r="X6752" s="1">
        <f t="shared" si="423"/>
        <v>0</v>
      </c>
    </row>
    <row r="6753" spans="1:24" hidden="1" x14ac:dyDescent="0.3">
      <c r="A6753" s="18" t="str">
        <f t="shared" si="420"/>
        <v>OFF - AirGrSupp - Deicer_1994_100</v>
      </c>
      <c r="B6753" s="1" t="s">
        <v>40</v>
      </c>
      <c r="C6753" s="1">
        <v>2020</v>
      </c>
      <c r="D6753" s="1" t="s">
        <v>133</v>
      </c>
      <c r="E6753" s="1">
        <v>1994</v>
      </c>
      <c r="F6753" s="1">
        <v>100</v>
      </c>
      <c r="G6753" s="1" t="s">
        <v>12</v>
      </c>
      <c r="H6753" s="1">
        <v>1.11676794442945E-7</v>
      </c>
      <c r="I6753" s="1">
        <v>1.0272031552862E-7</v>
      </c>
      <c r="J6753" s="1">
        <v>1.228935E-7</v>
      </c>
      <c r="K6753" s="1">
        <v>1.890848E-6</v>
      </c>
      <c r="L6753" s="1">
        <v>5.3519680000000001E-7</v>
      </c>
      <c r="M6753" s="1">
        <v>3.6450160000000003E-5</v>
      </c>
      <c r="N6753" s="1">
        <v>2.5413930000000002E-9</v>
      </c>
      <c r="O6753" s="1">
        <v>1.9201636E-9</v>
      </c>
      <c r="P6753" s="1">
        <v>3.5215940000000002E-10</v>
      </c>
      <c r="Q6753" s="1">
        <v>0</v>
      </c>
      <c r="R6753" s="1">
        <v>0</v>
      </c>
      <c r="S6753" s="1">
        <v>0</v>
      </c>
      <c r="T6753" s="1">
        <v>0.01</v>
      </c>
      <c r="U6753" s="1">
        <v>0</v>
      </c>
      <c r="V6753" s="1">
        <f t="shared" si="421"/>
        <v>0</v>
      </c>
      <c r="W6753" s="1">
        <f t="shared" si="422"/>
        <v>0</v>
      </c>
      <c r="X6753" s="1">
        <f t="shared" si="423"/>
        <v>0</v>
      </c>
    </row>
    <row r="6754" spans="1:24" hidden="1" x14ac:dyDescent="0.3">
      <c r="A6754" s="18" t="str">
        <f t="shared" si="420"/>
        <v>OFF - AirGrSupp - Deicer_1995_100</v>
      </c>
      <c r="B6754" s="1" t="s">
        <v>40</v>
      </c>
      <c r="C6754" s="1">
        <v>2020</v>
      </c>
      <c r="D6754" s="1" t="s">
        <v>133</v>
      </c>
      <c r="E6754" s="1">
        <v>1995</v>
      </c>
      <c r="F6754" s="1">
        <v>100</v>
      </c>
      <c r="G6754" s="1" t="s">
        <v>12</v>
      </c>
      <c r="H6754" s="1">
        <v>1.3767923528700801E-7</v>
      </c>
      <c r="I6754" s="1">
        <v>1.2663736061699E-7</v>
      </c>
      <c r="J6754" s="1">
        <v>1.5150759999999999E-7</v>
      </c>
      <c r="K6754" s="1">
        <v>2.3331000000000002E-6</v>
      </c>
      <c r="L6754" s="1">
        <v>6.6122770000000002E-7</v>
      </c>
      <c r="M6754" s="1">
        <v>4.5038650000000003E-5</v>
      </c>
      <c r="N6754" s="1">
        <v>3.1402026E-9</v>
      </c>
      <c r="O6754" s="1">
        <v>2.37259752E-9</v>
      </c>
      <c r="P6754" s="1">
        <v>4.3513619999999999E-10</v>
      </c>
      <c r="Q6754" s="1">
        <v>1.2786811206722801E-9</v>
      </c>
      <c r="R6754" s="1">
        <v>3.65</v>
      </c>
      <c r="S6754" s="1">
        <v>0</v>
      </c>
      <c r="T6754" s="1">
        <v>0.01</v>
      </c>
      <c r="U6754" s="1">
        <v>0</v>
      </c>
      <c r="V6754" s="1">
        <f t="shared" si="421"/>
        <v>0</v>
      </c>
      <c r="W6754" s="1">
        <f t="shared" si="422"/>
        <v>0</v>
      </c>
      <c r="X6754" s="1">
        <f t="shared" si="423"/>
        <v>0</v>
      </c>
    </row>
    <row r="6755" spans="1:24" hidden="1" x14ac:dyDescent="0.3">
      <c r="A6755" s="18" t="str">
        <f t="shared" si="420"/>
        <v>OFF - AirGrSupp - Deicer_1996_100</v>
      </c>
      <c r="B6755" s="1" t="s">
        <v>40</v>
      </c>
      <c r="C6755" s="1">
        <v>2020</v>
      </c>
      <c r="D6755" s="1" t="s">
        <v>133</v>
      </c>
      <c r="E6755" s="1">
        <v>1996</v>
      </c>
      <c r="F6755" s="1">
        <v>100</v>
      </c>
      <c r="G6755" s="1" t="s">
        <v>12</v>
      </c>
      <c r="H6755" s="1">
        <v>1.71777990420186E-7</v>
      </c>
      <c r="I6755" s="1">
        <v>1.5800139558848701E-7</v>
      </c>
      <c r="J6755" s="1">
        <v>1.890312E-7</v>
      </c>
      <c r="K6755" s="1">
        <v>2.913432E-6</v>
      </c>
      <c r="L6755" s="1">
        <v>8.2676879999999997E-7</v>
      </c>
      <c r="M6755" s="1">
        <v>5.632054E-5</v>
      </c>
      <c r="N6755" s="1">
        <v>3.9268034999999996E-9</v>
      </c>
      <c r="O6755" s="1">
        <v>2.9669182000000002E-9</v>
      </c>
      <c r="P6755" s="1">
        <v>5.44135E-10</v>
      </c>
      <c r="Q6755" s="1">
        <v>1.2786811206722801E-9</v>
      </c>
      <c r="R6755" s="1">
        <v>3.65</v>
      </c>
      <c r="S6755" s="1">
        <v>0</v>
      </c>
      <c r="T6755" s="1">
        <v>0.01</v>
      </c>
      <c r="U6755" s="1">
        <v>0</v>
      </c>
      <c r="V6755" s="1">
        <f t="shared" si="421"/>
        <v>0</v>
      </c>
      <c r="W6755" s="1">
        <f t="shared" si="422"/>
        <v>0</v>
      </c>
      <c r="X6755" s="1">
        <f t="shared" si="423"/>
        <v>0</v>
      </c>
    </row>
    <row r="6756" spans="1:24" hidden="1" x14ac:dyDescent="0.3">
      <c r="A6756" s="18" t="str">
        <f t="shared" si="420"/>
        <v>OFF - AirGrSupp - Deicer_1997_100</v>
      </c>
      <c r="B6756" s="1" t="s">
        <v>40</v>
      </c>
      <c r="C6756" s="1">
        <v>2020</v>
      </c>
      <c r="D6756" s="1" t="s">
        <v>133</v>
      </c>
      <c r="E6756" s="1">
        <v>1997</v>
      </c>
      <c r="F6756" s="1">
        <v>100</v>
      </c>
      <c r="G6756" s="1" t="s">
        <v>12</v>
      </c>
      <c r="H6756" s="1">
        <v>2.0042655703769099E-7</v>
      </c>
      <c r="I6756" s="1">
        <v>1.8435234716326801E-7</v>
      </c>
      <c r="J6756" s="1">
        <v>2.2055719999999999E-7</v>
      </c>
      <c r="K6756" s="1">
        <v>3.402252E-6</v>
      </c>
      <c r="L6756" s="1">
        <v>9.6673669999999993E-7</v>
      </c>
      <c r="M6756" s="1">
        <v>6.5862660000000006E-5</v>
      </c>
      <c r="N6756" s="1">
        <v>4.5921024000000002E-9</v>
      </c>
      <c r="O6756" s="1">
        <v>3.4695884800000001E-9</v>
      </c>
      <c r="P6756" s="1">
        <v>6.3632520000000004E-10</v>
      </c>
      <c r="Q6756" s="1">
        <v>1.2786811206722801E-9</v>
      </c>
      <c r="R6756" s="1">
        <v>3.65</v>
      </c>
      <c r="S6756" s="1">
        <v>0</v>
      </c>
      <c r="T6756" s="1">
        <v>0.01</v>
      </c>
      <c r="U6756" s="1">
        <v>0</v>
      </c>
      <c r="V6756" s="1">
        <f t="shared" si="421"/>
        <v>0</v>
      </c>
      <c r="W6756" s="1">
        <f t="shared" si="422"/>
        <v>0</v>
      </c>
      <c r="X6756" s="1">
        <f t="shared" si="423"/>
        <v>0</v>
      </c>
    </row>
    <row r="6757" spans="1:24" hidden="1" x14ac:dyDescent="0.3">
      <c r="A6757" s="18" t="str">
        <f t="shared" si="420"/>
        <v>OFF - AirGrSupp - Deicer_1998_100</v>
      </c>
      <c r="B6757" s="1" t="s">
        <v>40</v>
      </c>
      <c r="C6757" s="1">
        <v>2020</v>
      </c>
      <c r="D6757" s="1" t="s">
        <v>133</v>
      </c>
      <c r="E6757" s="1">
        <v>1998</v>
      </c>
      <c r="F6757" s="1">
        <v>100</v>
      </c>
      <c r="G6757" s="1" t="s">
        <v>12</v>
      </c>
      <c r="H6757" s="1">
        <v>2.5791806724407201E-7</v>
      </c>
      <c r="I6757" s="1">
        <v>2.3723303825109701E-7</v>
      </c>
      <c r="J6757" s="1">
        <v>2.8382309999999998E-7</v>
      </c>
      <c r="K6757" s="1">
        <v>4.685113E-6</v>
      </c>
      <c r="L6757" s="1">
        <v>1.1941740000000001E-6</v>
      </c>
      <c r="M6757" s="1">
        <v>7.2205740000000002E-5</v>
      </c>
      <c r="N6757" s="1">
        <v>5.0343570000000003E-9</v>
      </c>
      <c r="O6757" s="1">
        <v>3.8037364E-9</v>
      </c>
      <c r="P6757" s="1">
        <v>6.9760810000000005E-10</v>
      </c>
      <c r="Q6757" s="1">
        <v>1.2786811206722801E-9</v>
      </c>
      <c r="R6757" s="1">
        <v>3.65</v>
      </c>
      <c r="S6757" s="1">
        <v>0</v>
      </c>
      <c r="T6757" s="1">
        <v>0.02</v>
      </c>
      <c r="U6757" s="1">
        <v>0</v>
      </c>
      <c r="V6757" s="1">
        <f t="shared" si="421"/>
        <v>0</v>
      </c>
      <c r="W6757" s="1">
        <f t="shared" si="422"/>
        <v>0</v>
      </c>
      <c r="X6757" s="1">
        <f t="shared" si="423"/>
        <v>0</v>
      </c>
    </row>
    <row r="6758" spans="1:24" hidden="1" x14ac:dyDescent="0.3">
      <c r="A6758" s="18" t="str">
        <f t="shared" si="420"/>
        <v>OFF - AirGrSupp - Deicer_1999_100</v>
      </c>
      <c r="B6758" s="1" t="s">
        <v>40</v>
      </c>
      <c r="C6758" s="1">
        <v>2020</v>
      </c>
      <c r="D6758" s="1" t="s">
        <v>133</v>
      </c>
      <c r="E6758" s="1">
        <v>1999</v>
      </c>
      <c r="F6758" s="1">
        <v>100</v>
      </c>
      <c r="G6758" s="1" t="s">
        <v>12</v>
      </c>
      <c r="H6758" s="1">
        <v>2.9384900026262201E-7</v>
      </c>
      <c r="I6758" s="1">
        <v>2.7028231044155999E-7</v>
      </c>
      <c r="J6758" s="1">
        <v>3.2336289999999999E-7</v>
      </c>
      <c r="K6758" s="1">
        <v>5.3424340000000004E-6</v>
      </c>
      <c r="L6758" s="1">
        <v>1.363486E-6</v>
      </c>
      <c r="M6758" s="1">
        <v>8.2452400000000004E-5</v>
      </c>
      <c r="N6758" s="1">
        <v>5.7487787999999997E-9</v>
      </c>
      <c r="O6758" s="1">
        <v>4.3435217600000003E-9</v>
      </c>
      <c r="P6758" s="1">
        <v>7.9660520000000002E-10</v>
      </c>
      <c r="Q6758" s="1">
        <v>1.2786811206722801E-9</v>
      </c>
      <c r="R6758" s="1">
        <v>3.65</v>
      </c>
      <c r="S6758" s="1">
        <v>0</v>
      </c>
      <c r="T6758" s="1">
        <v>0.02</v>
      </c>
      <c r="U6758" s="1">
        <v>0</v>
      </c>
      <c r="V6758" s="1">
        <f t="shared" si="421"/>
        <v>0</v>
      </c>
      <c r="W6758" s="1">
        <f t="shared" si="422"/>
        <v>0</v>
      </c>
      <c r="X6758" s="1">
        <f t="shared" si="423"/>
        <v>0</v>
      </c>
    </row>
    <row r="6759" spans="1:24" hidden="1" x14ac:dyDescent="0.3">
      <c r="A6759" s="18" t="str">
        <f t="shared" si="420"/>
        <v>OFF - AirGrSupp - Deicer_2000_100</v>
      </c>
      <c r="B6759" s="1" t="s">
        <v>40</v>
      </c>
      <c r="C6759" s="1">
        <v>2020</v>
      </c>
      <c r="D6759" s="1" t="s">
        <v>133</v>
      </c>
      <c r="E6759" s="1">
        <v>2000</v>
      </c>
      <c r="F6759" s="1">
        <v>100</v>
      </c>
      <c r="G6759" s="1" t="s">
        <v>12</v>
      </c>
      <c r="H6759" s="1">
        <v>3.5967709250580899E-7</v>
      </c>
      <c r="I6759" s="1">
        <v>3.3083098968684302E-7</v>
      </c>
      <c r="J6759" s="1">
        <v>3.9580269999999998E-7</v>
      </c>
      <c r="K6759" s="1">
        <v>6.5449440000000002E-6</v>
      </c>
      <c r="L6759" s="1">
        <v>1.6725639999999999E-6</v>
      </c>
      <c r="M6759" s="1">
        <v>1.0115409999999999E-4</v>
      </c>
      <c r="N6759" s="1">
        <v>7.0527060000000001E-9</v>
      </c>
      <c r="O6759" s="1">
        <v>5.3287111999999999E-9</v>
      </c>
      <c r="P6759" s="1">
        <v>9.7728959999999992E-10</v>
      </c>
      <c r="Q6759" s="1">
        <v>1.2786811206722801E-9</v>
      </c>
      <c r="R6759" s="1">
        <v>3.65</v>
      </c>
      <c r="S6759" s="1">
        <v>0</v>
      </c>
      <c r="T6759" s="1">
        <v>0.02</v>
      </c>
      <c r="U6759" s="1">
        <v>0</v>
      </c>
      <c r="V6759" s="1">
        <f t="shared" si="421"/>
        <v>0</v>
      </c>
      <c r="W6759" s="1">
        <f t="shared" si="422"/>
        <v>0</v>
      </c>
      <c r="X6759" s="1">
        <f t="shared" si="423"/>
        <v>0</v>
      </c>
    </row>
    <row r="6760" spans="1:24" hidden="1" x14ac:dyDescent="0.3">
      <c r="A6760" s="18" t="str">
        <f t="shared" si="420"/>
        <v>OFF - AirGrSupp - Deicer_2001_100</v>
      </c>
      <c r="B6760" s="1" t="s">
        <v>40</v>
      </c>
      <c r="C6760" s="1">
        <v>2020</v>
      </c>
      <c r="D6760" s="1" t="s">
        <v>133</v>
      </c>
      <c r="E6760" s="1">
        <v>2001</v>
      </c>
      <c r="F6760" s="1">
        <v>100</v>
      </c>
      <c r="G6760" s="1" t="s">
        <v>12</v>
      </c>
      <c r="H6760" s="1">
        <v>3.7314926134024699E-7</v>
      </c>
      <c r="I6760" s="1">
        <v>3.4322269058075902E-7</v>
      </c>
      <c r="J6760" s="1">
        <v>4.1062800000000002E-7</v>
      </c>
      <c r="K6760" s="1">
        <v>8.1192369999999997E-6</v>
      </c>
      <c r="L6760" s="1">
        <v>1.778025E-6</v>
      </c>
      <c r="M6760" s="1">
        <v>1.3222169999999999E-4</v>
      </c>
      <c r="N6760" s="1">
        <v>9.2188169999999993E-9</v>
      </c>
      <c r="O6760" s="1">
        <v>6.9653284000000003E-9</v>
      </c>
      <c r="P6760" s="1">
        <v>1.277447E-9</v>
      </c>
      <c r="Q6760" s="1">
        <v>2.5573622413445701E-9</v>
      </c>
      <c r="R6760" s="1">
        <v>7.3</v>
      </c>
      <c r="S6760" s="1">
        <v>0</v>
      </c>
      <c r="T6760" s="1">
        <v>0.03</v>
      </c>
      <c r="U6760" s="1">
        <v>0</v>
      </c>
      <c r="V6760" s="1">
        <f t="shared" si="421"/>
        <v>0</v>
      </c>
      <c r="W6760" s="1">
        <f t="shared" si="422"/>
        <v>0</v>
      </c>
      <c r="X6760" s="1">
        <f t="shared" si="423"/>
        <v>0</v>
      </c>
    </row>
    <row r="6761" spans="1:24" hidden="1" x14ac:dyDescent="0.3">
      <c r="A6761" s="18" t="str">
        <f t="shared" si="420"/>
        <v>OFF - AirGrSupp - Deicer_2002_100</v>
      </c>
      <c r="B6761" s="1" t="s">
        <v>40</v>
      </c>
      <c r="C6761" s="1">
        <v>2020</v>
      </c>
      <c r="D6761" s="1" t="s">
        <v>133</v>
      </c>
      <c r="E6761" s="1">
        <v>2002</v>
      </c>
      <c r="F6761" s="1">
        <v>100</v>
      </c>
      <c r="G6761" s="1" t="s">
        <v>12</v>
      </c>
      <c r="H6761" s="1">
        <v>3.13098499780542E-7</v>
      </c>
      <c r="I6761" s="1">
        <v>2.8798800009814203E-7</v>
      </c>
      <c r="J6761" s="1">
        <v>3.4454580000000001E-7</v>
      </c>
      <c r="K6761" s="1">
        <v>8.8815380000000002E-6</v>
      </c>
      <c r="L6761" s="1">
        <v>1.541317E-6</v>
      </c>
      <c r="M6761" s="1">
        <v>1.4886869999999999E-4</v>
      </c>
      <c r="N6761" s="1">
        <v>1.0379484E-8</v>
      </c>
      <c r="O6761" s="1">
        <v>7.8422768000000006E-9</v>
      </c>
      <c r="P6761" s="1">
        <v>1.438279E-9</v>
      </c>
      <c r="Q6761" s="1">
        <v>2.5573622413445701E-9</v>
      </c>
      <c r="R6761" s="1">
        <v>7.3</v>
      </c>
      <c r="S6761" s="1">
        <v>0</v>
      </c>
      <c r="T6761" s="1">
        <v>0.03</v>
      </c>
      <c r="U6761" s="1">
        <v>0</v>
      </c>
      <c r="V6761" s="1">
        <f t="shared" si="421"/>
        <v>0</v>
      </c>
      <c r="W6761" s="1">
        <f t="shared" si="422"/>
        <v>0</v>
      </c>
      <c r="X6761" s="1">
        <f t="shared" si="423"/>
        <v>0</v>
      </c>
    </row>
    <row r="6762" spans="1:24" hidden="1" x14ac:dyDescent="0.3">
      <c r="A6762" s="18" t="str">
        <f t="shared" si="420"/>
        <v>OFF - AirGrSupp - Deicer_2003_100</v>
      </c>
      <c r="B6762" s="1" t="s">
        <v>40</v>
      </c>
      <c r="C6762" s="1">
        <v>2020</v>
      </c>
      <c r="D6762" s="1" t="s">
        <v>133</v>
      </c>
      <c r="E6762" s="1">
        <v>2003</v>
      </c>
      <c r="F6762" s="1">
        <v>100</v>
      </c>
      <c r="G6762" s="1" t="s">
        <v>12</v>
      </c>
      <c r="H6762" s="1">
        <v>2.38134053773085E-7</v>
      </c>
      <c r="I6762" s="1">
        <v>2.19035702660483E-7</v>
      </c>
      <c r="J6762" s="1">
        <v>2.62052E-7</v>
      </c>
      <c r="K6762" s="1">
        <v>1.003786E-5</v>
      </c>
      <c r="L6762" s="1">
        <v>1.2578479999999999E-6</v>
      </c>
      <c r="M6762" s="1">
        <v>1.7342679999999999E-4</v>
      </c>
      <c r="N6762" s="1">
        <v>1.2091734E-8</v>
      </c>
      <c r="O6762" s="1">
        <v>9.1359768000000008E-9</v>
      </c>
      <c r="P6762" s="1">
        <v>1.6755449999999999E-9</v>
      </c>
      <c r="Q6762" s="1">
        <v>2.5573622413445701E-9</v>
      </c>
      <c r="R6762" s="1">
        <v>7.3</v>
      </c>
      <c r="S6762" s="1">
        <v>0</v>
      </c>
      <c r="T6762" s="1">
        <v>0.04</v>
      </c>
      <c r="U6762" s="1">
        <v>0</v>
      </c>
      <c r="V6762" s="1">
        <f t="shared" si="421"/>
        <v>0</v>
      </c>
      <c r="W6762" s="1">
        <f t="shared" si="422"/>
        <v>0</v>
      </c>
      <c r="X6762" s="1">
        <f t="shared" si="423"/>
        <v>0</v>
      </c>
    </row>
    <row r="6763" spans="1:24" hidden="1" x14ac:dyDescent="0.3">
      <c r="A6763" s="18" t="str">
        <f t="shared" si="420"/>
        <v>OFF - AirGrSupp - Deicer_2004_100</v>
      </c>
      <c r="B6763" s="1" t="s">
        <v>40</v>
      </c>
      <c r="C6763" s="1">
        <v>2020</v>
      </c>
      <c r="D6763" s="1" t="s">
        <v>133</v>
      </c>
      <c r="E6763" s="1">
        <v>2004</v>
      </c>
      <c r="F6763" s="1">
        <v>100</v>
      </c>
      <c r="G6763" s="1" t="s">
        <v>12</v>
      </c>
      <c r="H6763" s="1">
        <v>9.5725978450418405E-8</v>
      </c>
      <c r="I6763" s="1">
        <v>8.80487549786948E-8</v>
      </c>
      <c r="J6763" s="1">
        <v>1.053406E-7</v>
      </c>
      <c r="K6763" s="1">
        <v>3.99091E-6</v>
      </c>
      <c r="L6763" s="1">
        <v>6.6266740000000004E-7</v>
      </c>
      <c r="M6763" s="1">
        <v>2.5606819999999999E-4</v>
      </c>
      <c r="N6763" s="1">
        <v>1.7853686999999998E-8</v>
      </c>
      <c r="O6763" s="1">
        <v>1.34894524E-8</v>
      </c>
      <c r="P6763" s="1">
        <v>2.4739760000000001E-9</v>
      </c>
      <c r="Q6763" s="1">
        <v>3.8360433620168698E-9</v>
      </c>
      <c r="R6763" s="1">
        <v>10.95</v>
      </c>
      <c r="S6763" s="1">
        <v>0</v>
      </c>
      <c r="T6763" s="1">
        <v>0.06</v>
      </c>
      <c r="U6763" s="1">
        <v>0</v>
      </c>
      <c r="V6763" s="1">
        <f t="shared" si="421"/>
        <v>0</v>
      </c>
      <c r="W6763" s="1">
        <f t="shared" si="422"/>
        <v>0</v>
      </c>
      <c r="X6763" s="1">
        <f t="shared" si="423"/>
        <v>0</v>
      </c>
    </row>
    <row r="6764" spans="1:24" hidden="1" x14ac:dyDescent="0.3">
      <c r="A6764" s="18" t="str">
        <f t="shared" si="420"/>
        <v>OFF - AirGrSupp - Deicer_2005_100</v>
      </c>
      <c r="B6764" s="1" t="s">
        <v>40</v>
      </c>
      <c r="C6764" s="1">
        <v>2020</v>
      </c>
      <c r="D6764" s="1" t="s">
        <v>133</v>
      </c>
      <c r="E6764" s="1">
        <v>2005</v>
      </c>
      <c r="F6764" s="1">
        <v>100</v>
      </c>
      <c r="G6764" s="1" t="s">
        <v>12</v>
      </c>
      <c r="H6764" s="1">
        <v>1.6174290442268899E-7</v>
      </c>
      <c r="I6764" s="1">
        <v>1.4877112348798899E-7</v>
      </c>
      <c r="J6764" s="1">
        <v>1.779882E-7</v>
      </c>
      <c r="K6764" s="1">
        <v>6.7074880000000002E-6</v>
      </c>
      <c r="L6764" s="1">
        <v>1.123857E-6</v>
      </c>
      <c r="M6764" s="1">
        <v>4.3534850000000001E-4</v>
      </c>
      <c r="N6764" s="1">
        <v>3.0353544000000002E-8</v>
      </c>
      <c r="O6764" s="1">
        <v>2.2933788800000001E-8</v>
      </c>
      <c r="P6764" s="1">
        <v>4.2060740000000002E-9</v>
      </c>
      <c r="Q6764" s="1">
        <v>6.3934056033614502E-9</v>
      </c>
      <c r="R6764" s="1">
        <v>18.25</v>
      </c>
      <c r="S6764" s="1">
        <v>3.65</v>
      </c>
      <c r="T6764" s="1">
        <v>0.1</v>
      </c>
      <c r="U6764" s="1">
        <v>339.45</v>
      </c>
      <c r="V6764" s="1">
        <f t="shared" si="421"/>
        <v>0.14512139030210663</v>
      </c>
      <c r="W6764" s="1">
        <f t="shared" si="422"/>
        <v>1.0962859358518064</v>
      </c>
      <c r="X6764" s="1">
        <f t="shared" si="423"/>
        <v>36.5</v>
      </c>
    </row>
    <row r="6765" spans="1:24" hidden="1" x14ac:dyDescent="0.3">
      <c r="A6765" s="18" t="str">
        <f t="shared" si="420"/>
        <v>OFF - AirGrSupp - Deicer_2006_100</v>
      </c>
      <c r="B6765" s="1" t="s">
        <v>40</v>
      </c>
      <c r="C6765" s="1">
        <v>2020</v>
      </c>
      <c r="D6765" s="1" t="s">
        <v>133</v>
      </c>
      <c r="E6765" s="1">
        <v>2006</v>
      </c>
      <c r="F6765" s="1">
        <v>100</v>
      </c>
      <c r="G6765" s="1" t="s">
        <v>12</v>
      </c>
      <c r="H6765" s="1">
        <v>1.7593823919363E-7</v>
      </c>
      <c r="I6765" s="1">
        <v>1.61827992410301E-7</v>
      </c>
      <c r="J6765" s="1">
        <v>1.936093E-7</v>
      </c>
      <c r="K6765" s="1">
        <v>7.2568149999999999E-6</v>
      </c>
      <c r="L6765" s="1">
        <v>1.2271000000000001E-6</v>
      </c>
      <c r="M6765" s="1">
        <v>4.7651300000000002E-4</v>
      </c>
      <c r="N6765" s="1">
        <v>3.3223635E-8</v>
      </c>
      <c r="O6765" s="1">
        <v>2.5102301999999999E-8</v>
      </c>
      <c r="P6765" s="1">
        <v>4.6037800000000004E-9</v>
      </c>
      <c r="Q6765" s="1">
        <v>6.3934056033614502E-9</v>
      </c>
      <c r="R6765" s="1">
        <v>18.25</v>
      </c>
      <c r="S6765" s="1">
        <v>3.65</v>
      </c>
      <c r="T6765" s="1">
        <v>0.1</v>
      </c>
      <c r="U6765" s="1">
        <v>339.45</v>
      </c>
      <c r="V6765" s="1">
        <f t="shared" si="421"/>
        <v>0.15785794109619453</v>
      </c>
      <c r="W6765" s="1">
        <f t="shared" si="422"/>
        <v>1.1969961230688173</v>
      </c>
      <c r="X6765" s="1">
        <f t="shared" si="423"/>
        <v>36.5</v>
      </c>
    </row>
    <row r="6766" spans="1:24" hidden="1" x14ac:dyDescent="0.3">
      <c r="A6766" s="18" t="str">
        <f t="shared" si="420"/>
        <v>OFF - AirGrSupp - Deicer_2007_100</v>
      </c>
      <c r="B6766" s="1" t="s">
        <v>40</v>
      </c>
      <c r="C6766" s="1">
        <v>2020</v>
      </c>
      <c r="D6766" s="1" t="s">
        <v>133</v>
      </c>
      <c r="E6766" s="1">
        <v>2007</v>
      </c>
      <c r="F6766" s="1">
        <v>100</v>
      </c>
      <c r="G6766" s="1" t="s">
        <v>12</v>
      </c>
      <c r="H6766" s="1">
        <v>1.89139061774437E-7</v>
      </c>
      <c r="I6766" s="1">
        <v>1.73970109020127E-7</v>
      </c>
      <c r="J6766" s="1">
        <v>2.0813600000000001E-7</v>
      </c>
      <c r="K6766" s="1">
        <v>8.0543440000000005E-6</v>
      </c>
      <c r="L6766" s="1">
        <v>1.360448E-6</v>
      </c>
      <c r="M6766" s="1">
        <v>5.3514290000000004E-4</v>
      </c>
      <c r="N6766" s="1">
        <v>3.7311443999999998E-8</v>
      </c>
      <c r="O6766" s="1">
        <v>2.8190868799999999E-8</v>
      </c>
      <c r="P6766" s="1">
        <v>5.1702269999999997E-9</v>
      </c>
      <c r="Q6766" s="1">
        <v>7.6720867240337396E-9</v>
      </c>
      <c r="R6766" s="1">
        <v>21.9</v>
      </c>
      <c r="S6766" s="1">
        <v>3.65</v>
      </c>
      <c r="T6766" s="1">
        <v>0.12</v>
      </c>
      <c r="U6766" s="1">
        <v>339.45</v>
      </c>
      <c r="V6766" s="1">
        <f t="shared" si="421"/>
        <v>0.16970218077332858</v>
      </c>
      <c r="W6766" s="1">
        <f t="shared" si="422"/>
        <v>1.3270727582403441</v>
      </c>
      <c r="X6766" s="1">
        <f t="shared" si="423"/>
        <v>30.416666666666668</v>
      </c>
    </row>
    <row r="6767" spans="1:24" hidden="1" x14ac:dyDescent="0.3">
      <c r="A6767" s="18" t="str">
        <f t="shared" si="420"/>
        <v>OFF - AirGrSupp - Deicer_2008_100</v>
      </c>
      <c r="B6767" s="1" t="s">
        <v>40</v>
      </c>
      <c r="C6767" s="1">
        <v>2020</v>
      </c>
      <c r="D6767" s="1" t="s">
        <v>133</v>
      </c>
      <c r="E6767" s="1">
        <v>2008</v>
      </c>
      <c r="F6767" s="1">
        <v>100</v>
      </c>
      <c r="G6767" s="1" t="s">
        <v>12</v>
      </c>
      <c r="H6767" s="1">
        <v>2.0047599185416001E-7</v>
      </c>
      <c r="I6767" s="1">
        <v>1.84397817307456E-7</v>
      </c>
      <c r="J6767" s="1">
        <v>2.206116E-7</v>
      </c>
      <c r="K6767" s="1">
        <v>8.4682120000000008E-6</v>
      </c>
      <c r="L6767" s="1">
        <v>1.4449590000000001E-6</v>
      </c>
      <c r="M6767" s="1">
        <v>5.6938119999999995E-4</v>
      </c>
      <c r="N6767" s="1">
        <v>3.9698622000000002E-8</v>
      </c>
      <c r="O6767" s="1">
        <v>2.9994514400000002E-8</v>
      </c>
      <c r="P6767" s="1">
        <v>5.5010170000000004E-9</v>
      </c>
      <c r="Q6767" s="1">
        <v>7.6720867240337396E-9</v>
      </c>
      <c r="R6767" s="1">
        <v>21.9</v>
      </c>
      <c r="S6767" s="1">
        <v>3.65</v>
      </c>
      <c r="T6767" s="1">
        <v>0.13</v>
      </c>
      <c r="U6767" s="1">
        <v>339.45</v>
      </c>
      <c r="V6767" s="1">
        <f t="shared" si="421"/>
        <v>0.17987407091465807</v>
      </c>
      <c r="W6767" s="1">
        <f t="shared" si="422"/>
        <v>1.4095104889523227</v>
      </c>
      <c r="X6767" s="1">
        <f t="shared" si="423"/>
        <v>28.076923076923077</v>
      </c>
    </row>
    <row r="6768" spans="1:24" hidden="1" x14ac:dyDescent="0.3">
      <c r="A6768" s="18" t="str">
        <f t="shared" si="420"/>
        <v>OFF - AirGrSupp - Deicer_2009_100</v>
      </c>
      <c r="B6768" s="1" t="s">
        <v>40</v>
      </c>
      <c r="C6768" s="1">
        <v>2020</v>
      </c>
      <c r="D6768" s="1" t="s">
        <v>133</v>
      </c>
      <c r="E6768" s="1">
        <v>2009</v>
      </c>
      <c r="F6768" s="1">
        <v>100</v>
      </c>
      <c r="G6768" s="1" t="s">
        <v>12</v>
      </c>
      <c r="H6768" s="1">
        <v>2.06541752882258E-7</v>
      </c>
      <c r="I6768" s="1">
        <v>1.8997710430110101E-7</v>
      </c>
      <c r="J6768" s="1">
        <v>2.2728659999999999E-7</v>
      </c>
      <c r="K6768" s="1">
        <v>8.6529040000000007E-6</v>
      </c>
      <c r="L6768" s="1">
        <v>1.491758E-6</v>
      </c>
      <c r="M6768" s="1">
        <v>5.8885369999999999E-4</v>
      </c>
      <c r="N6768" s="1">
        <v>4.105629E-8</v>
      </c>
      <c r="O6768" s="1">
        <v>3.1020308000000001E-8</v>
      </c>
      <c r="P6768" s="1">
        <v>5.689149E-9</v>
      </c>
      <c r="Q6768" s="1">
        <v>7.6720867240337396E-9</v>
      </c>
      <c r="R6768" s="1">
        <v>21.9</v>
      </c>
      <c r="S6768" s="1">
        <v>3.65</v>
      </c>
      <c r="T6768" s="1">
        <v>0.13</v>
      </c>
      <c r="U6768" s="1">
        <v>339.45</v>
      </c>
      <c r="V6768" s="1">
        <f t="shared" si="421"/>
        <v>0.18531648384015828</v>
      </c>
      <c r="W6768" s="1">
        <f t="shared" si="422"/>
        <v>1.4551613907235699</v>
      </c>
      <c r="X6768" s="1">
        <f t="shared" si="423"/>
        <v>28.076923076923077</v>
      </c>
    </row>
    <row r="6769" spans="1:24" hidden="1" x14ac:dyDescent="0.3">
      <c r="A6769" s="18" t="str">
        <f t="shared" si="420"/>
        <v>OFF - AirGrSupp - Deicer_2010_100</v>
      </c>
      <c r="B6769" s="1" t="s">
        <v>40</v>
      </c>
      <c r="C6769" s="1">
        <v>2020</v>
      </c>
      <c r="D6769" s="1" t="s">
        <v>133</v>
      </c>
      <c r="E6769" s="1">
        <v>2010</v>
      </c>
      <c r="F6769" s="1">
        <v>100</v>
      </c>
      <c r="G6769" s="1" t="s">
        <v>12</v>
      </c>
      <c r="H6769" s="1">
        <v>2.1670724138275699E-7</v>
      </c>
      <c r="I6769" s="1">
        <v>1.9932732062386001E-7</v>
      </c>
      <c r="J6769" s="1">
        <v>2.3847310000000001E-7</v>
      </c>
      <c r="K6769" s="1">
        <v>9.0031500000000004E-6</v>
      </c>
      <c r="L6769" s="1">
        <v>1.568435E-6</v>
      </c>
      <c r="M6769" s="1">
        <v>6.202089E-4</v>
      </c>
      <c r="N6769" s="1">
        <v>4.3242444E-8</v>
      </c>
      <c r="O6769" s="1">
        <v>3.2672068799999998E-8</v>
      </c>
      <c r="P6769" s="1">
        <v>5.992083E-9</v>
      </c>
      <c r="Q6769" s="1">
        <v>8.9507678447060207E-9</v>
      </c>
      <c r="R6769" s="1">
        <v>25.55</v>
      </c>
      <c r="S6769" s="1">
        <v>3.65</v>
      </c>
      <c r="T6769" s="1">
        <v>0.14000000000000001</v>
      </c>
      <c r="U6769" s="1">
        <v>339.45</v>
      </c>
      <c r="V6769" s="1">
        <f t="shared" si="421"/>
        <v>0.19443731562908931</v>
      </c>
      <c r="W6769" s="1">
        <f t="shared" si="422"/>
        <v>1.5299573093353764</v>
      </c>
      <c r="X6769" s="1">
        <f t="shared" si="423"/>
        <v>26.071428571428569</v>
      </c>
    </row>
    <row r="6770" spans="1:24" hidden="1" x14ac:dyDescent="0.3">
      <c r="A6770" s="18" t="str">
        <f t="shared" si="420"/>
        <v>OFF - AirGrSupp - Deicer_2011_100</v>
      </c>
      <c r="B6770" s="1" t="s">
        <v>40</v>
      </c>
      <c r="C6770" s="1">
        <v>2020</v>
      </c>
      <c r="D6770" s="1" t="s">
        <v>133</v>
      </c>
      <c r="E6770" s="1">
        <v>2011</v>
      </c>
      <c r="F6770" s="1">
        <v>100</v>
      </c>
      <c r="G6770" s="1" t="s">
        <v>12</v>
      </c>
      <c r="H6770" s="1">
        <v>2.4866194309725401E-7</v>
      </c>
      <c r="I6770" s="1">
        <v>2.2871925526085499E-7</v>
      </c>
      <c r="J6770" s="1">
        <v>2.7363730000000001E-7</v>
      </c>
      <c r="K6770" s="1">
        <v>1.024327E-5</v>
      </c>
      <c r="L6770" s="1">
        <v>1.8034740000000001E-6</v>
      </c>
      <c r="M6770" s="1">
        <v>7.144063E-4</v>
      </c>
      <c r="N6770" s="1">
        <v>4.9810122E-8</v>
      </c>
      <c r="O6770" s="1">
        <v>3.7634314399999999E-8</v>
      </c>
      <c r="P6770" s="1">
        <v>6.9021619999999999E-9</v>
      </c>
      <c r="Q6770" s="1">
        <v>1.02294489653783E-8</v>
      </c>
      <c r="R6770" s="1">
        <v>29.2</v>
      </c>
      <c r="S6770" s="1">
        <v>3.65</v>
      </c>
      <c r="T6770" s="1">
        <v>0.16</v>
      </c>
      <c r="U6770" s="1">
        <v>339.45</v>
      </c>
      <c r="V6770" s="1">
        <f t="shared" si="421"/>
        <v>0.22310819152345412</v>
      </c>
      <c r="W6770" s="1">
        <f t="shared" si="422"/>
        <v>1.7592302062223226</v>
      </c>
      <c r="X6770" s="1">
        <f t="shared" si="423"/>
        <v>22.8125</v>
      </c>
    </row>
    <row r="6771" spans="1:24" hidden="1" x14ac:dyDescent="0.3">
      <c r="A6771" s="18" t="str">
        <f t="shared" si="420"/>
        <v>OFF - AirGrSupp - Deicer_2012_100</v>
      </c>
      <c r="B6771" s="1" t="s">
        <v>40</v>
      </c>
      <c r="C6771" s="1">
        <v>2020</v>
      </c>
      <c r="D6771" s="1" t="s">
        <v>133</v>
      </c>
      <c r="E6771" s="1">
        <v>2012</v>
      </c>
      <c r="F6771" s="1">
        <v>100</v>
      </c>
      <c r="G6771" s="1" t="s">
        <v>12</v>
      </c>
      <c r="H6771" s="1">
        <v>1.8807739456707699E-7</v>
      </c>
      <c r="I6771" s="1">
        <v>1.72993587522797E-7</v>
      </c>
      <c r="J6771" s="1">
        <v>2.069677E-7</v>
      </c>
      <c r="K6771" s="1">
        <v>7.6809199999999993E-6</v>
      </c>
      <c r="L6771" s="1">
        <v>1.3669410000000001E-6</v>
      </c>
      <c r="M6771" s="1">
        <v>5.424386E-4</v>
      </c>
      <c r="N6771" s="1">
        <v>3.7820123999999997E-8</v>
      </c>
      <c r="O6771" s="1">
        <v>2.8575204799999999E-8</v>
      </c>
      <c r="P6771" s="1">
        <v>5.2407140000000002E-9</v>
      </c>
      <c r="Q6771" s="1">
        <v>7.6720867240337396E-9</v>
      </c>
      <c r="R6771" s="1">
        <v>21.9</v>
      </c>
      <c r="S6771" s="1">
        <v>3.65</v>
      </c>
      <c r="T6771" s="1">
        <v>0.12</v>
      </c>
      <c r="U6771" s="1">
        <v>339.45</v>
      </c>
      <c r="V6771" s="1">
        <f t="shared" si="421"/>
        <v>0.16874961582638262</v>
      </c>
      <c r="W6771" s="1">
        <f t="shared" si="422"/>
        <v>1.3334064684734841</v>
      </c>
      <c r="X6771" s="1">
        <f t="shared" si="423"/>
        <v>30.416666666666668</v>
      </c>
    </row>
    <row r="6772" spans="1:24" hidden="1" x14ac:dyDescent="0.3">
      <c r="A6772" s="18" t="str">
        <f t="shared" si="420"/>
        <v>OFF - AirGrSupp - Deicer_2013_100</v>
      </c>
      <c r="B6772" s="1" t="s">
        <v>40</v>
      </c>
      <c r="C6772" s="1">
        <v>2020</v>
      </c>
      <c r="D6772" s="1" t="s">
        <v>133</v>
      </c>
      <c r="E6772" s="1">
        <v>2013</v>
      </c>
      <c r="F6772" s="1">
        <v>100</v>
      </c>
      <c r="G6772" s="1" t="s">
        <v>12</v>
      </c>
      <c r="H6772" s="1">
        <v>1.92900924085751E-7</v>
      </c>
      <c r="I6772" s="1">
        <v>1.77430269974073E-7</v>
      </c>
      <c r="J6772" s="1">
        <v>2.1227570000000001E-7</v>
      </c>
      <c r="K6772" s="1">
        <v>7.8090120000000004E-6</v>
      </c>
      <c r="L6772" s="1">
        <v>1.404964E-6</v>
      </c>
      <c r="M6772" s="1">
        <v>5.5851220000000001E-4</v>
      </c>
      <c r="N6772" s="1">
        <v>3.8940813000000001E-8</v>
      </c>
      <c r="O6772" s="1">
        <v>2.94219476E-8</v>
      </c>
      <c r="P6772" s="1">
        <v>5.3960069999999997E-9</v>
      </c>
      <c r="Q6772" s="1">
        <v>7.6720867240337396E-9</v>
      </c>
      <c r="R6772" s="1">
        <v>21.9</v>
      </c>
      <c r="S6772" s="1">
        <v>3.65</v>
      </c>
      <c r="T6772" s="1">
        <v>0.12</v>
      </c>
      <c r="U6772" s="1">
        <v>339.45</v>
      </c>
      <c r="V6772" s="1">
        <f t="shared" si="421"/>
        <v>0.17307745519845077</v>
      </c>
      <c r="W6772" s="1">
        <f t="shared" si="422"/>
        <v>1.3704966677950106</v>
      </c>
      <c r="X6772" s="1">
        <f t="shared" si="423"/>
        <v>30.416666666666668</v>
      </c>
    </row>
    <row r="6773" spans="1:24" hidden="1" x14ac:dyDescent="0.3">
      <c r="A6773" s="18" t="str">
        <f t="shared" si="420"/>
        <v>OFF - AirGrSupp - Deicer_2014_100</v>
      </c>
      <c r="B6773" s="1" t="s">
        <v>40</v>
      </c>
      <c r="C6773" s="1">
        <v>2020</v>
      </c>
      <c r="D6773" s="1" t="s">
        <v>133</v>
      </c>
      <c r="E6773" s="1">
        <v>2014</v>
      </c>
      <c r="F6773" s="1">
        <v>100</v>
      </c>
      <c r="G6773" s="1" t="s">
        <v>12</v>
      </c>
      <c r="H6773" s="1">
        <v>1.9714613895E-7</v>
      </c>
      <c r="I6773" s="1">
        <v>1.8133501860621001E-7</v>
      </c>
      <c r="J6773" s="1">
        <v>2.1694729999999999E-7</v>
      </c>
      <c r="K6773" s="1">
        <v>7.909906E-6</v>
      </c>
      <c r="L6773" s="1">
        <v>1.4389389999999999E-6</v>
      </c>
      <c r="M6773" s="1">
        <v>5.7303040000000001E-4</v>
      </c>
      <c r="N6773" s="1">
        <v>3.9953060999999997E-8</v>
      </c>
      <c r="O6773" s="1">
        <v>3.01867572E-8</v>
      </c>
      <c r="P6773" s="1">
        <v>5.5362740000000004E-9</v>
      </c>
      <c r="Q6773" s="1">
        <v>7.6720867240337396E-9</v>
      </c>
      <c r="R6773" s="1">
        <v>21.9</v>
      </c>
      <c r="S6773" s="1">
        <v>3.65</v>
      </c>
      <c r="T6773" s="1">
        <v>0.13</v>
      </c>
      <c r="U6773" s="1">
        <v>339.45</v>
      </c>
      <c r="V6773" s="1">
        <f t="shared" si="421"/>
        <v>0.176886410437817</v>
      </c>
      <c r="W6773" s="1">
        <f t="shared" si="422"/>
        <v>1.4036381748288818</v>
      </c>
      <c r="X6773" s="1">
        <f t="shared" si="423"/>
        <v>28.076923076923077</v>
      </c>
    </row>
    <row r="6774" spans="1:24" hidden="1" x14ac:dyDescent="0.3">
      <c r="A6774" s="18" t="str">
        <f t="shared" si="420"/>
        <v>OFF - AirGrSupp - Deicer_2015_100</v>
      </c>
      <c r="B6774" s="1" t="s">
        <v>40</v>
      </c>
      <c r="C6774" s="1">
        <v>2020</v>
      </c>
      <c r="D6774" s="1" t="s">
        <v>133</v>
      </c>
      <c r="E6774" s="1">
        <v>2015</v>
      </c>
      <c r="F6774" s="1">
        <v>100</v>
      </c>
      <c r="G6774" s="1" t="s">
        <v>12</v>
      </c>
      <c r="H6774" s="1">
        <v>2.0274626762592E-7</v>
      </c>
      <c r="I6774" s="1">
        <v>1.8648601696232101E-7</v>
      </c>
      <c r="J6774" s="1">
        <v>2.231099E-7</v>
      </c>
      <c r="K6774" s="1">
        <v>8.0610430000000005E-6</v>
      </c>
      <c r="L6774" s="1">
        <v>1.4829790000000001E-6</v>
      </c>
      <c r="M6774" s="1">
        <v>5.9161580000000004E-4</v>
      </c>
      <c r="N6774" s="1">
        <v>4.1248872E-8</v>
      </c>
      <c r="O6774" s="1">
        <v>3.1165814400000003E-8</v>
      </c>
      <c r="P6774" s="1">
        <v>5.7158339999999997E-9</v>
      </c>
      <c r="Q6774" s="1">
        <v>7.6720867240337396E-9</v>
      </c>
      <c r="R6774" s="1">
        <v>21.9</v>
      </c>
      <c r="S6774" s="1">
        <v>3.65</v>
      </c>
      <c r="T6774" s="1">
        <v>0.13</v>
      </c>
      <c r="U6774" s="1">
        <v>339.45</v>
      </c>
      <c r="V6774" s="1">
        <f t="shared" si="421"/>
        <v>0.18191104173290193</v>
      </c>
      <c r="W6774" s="1">
        <f t="shared" si="422"/>
        <v>1.4465977618714625</v>
      </c>
      <c r="X6774" s="1">
        <f t="shared" si="423"/>
        <v>28.076923076923077</v>
      </c>
    </row>
    <row r="6775" spans="1:24" hidden="1" x14ac:dyDescent="0.3">
      <c r="A6775" s="18" t="str">
        <f t="shared" si="420"/>
        <v>OFF - AirGrSupp - Deicer_2016_100</v>
      </c>
      <c r="B6775" s="1" t="s">
        <v>40</v>
      </c>
      <c r="C6775" s="1">
        <v>2020</v>
      </c>
      <c r="D6775" s="1" t="s">
        <v>133</v>
      </c>
      <c r="E6775" s="1">
        <v>2016</v>
      </c>
      <c r="F6775" s="1">
        <v>100</v>
      </c>
      <c r="G6775" s="1" t="s">
        <v>12</v>
      </c>
      <c r="H6775" s="1">
        <v>2.0400576497197899E-7</v>
      </c>
      <c r="I6775" s="1">
        <v>1.8764450262122601E-7</v>
      </c>
      <c r="J6775" s="1">
        <v>2.2449590000000001E-7</v>
      </c>
      <c r="K6775" s="1">
        <v>8.0365339999999997E-6</v>
      </c>
      <c r="L6775" s="1">
        <v>1.495403E-6</v>
      </c>
      <c r="M6775" s="1">
        <v>5.9763169999999997E-4</v>
      </c>
      <c r="N6775" s="1">
        <v>4.1668316999999998E-8</v>
      </c>
      <c r="O6775" s="1">
        <v>3.1482728399999998E-8</v>
      </c>
      <c r="P6775" s="1">
        <v>5.7739560000000002E-9</v>
      </c>
      <c r="Q6775" s="1">
        <v>7.6720867240337396E-9</v>
      </c>
      <c r="R6775" s="1">
        <v>21.9</v>
      </c>
      <c r="S6775" s="1">
        <v>3.65</v>
      </c>
      <c r="T6775" s="1">
        <v>0.13</v>
      </c>
      <c r="U6775" s="1">
        <v>339.45</v>
      </c>
      <c r="V6775" s="1">
        <f t="shared" si="421"/>
        <v>0.18304110679878091</v>
      </c>
      <c r="W6775" s="1">
        <f t="shared" si="422"/>
        <v>1.4587169696238924</v>
      </c>
      <c r="X6775" s="1">
        <f t="shared" si="423"/>
        <v>28.076923076923077</v>
      </c>
    </row>
    <row r="6776" spans="1:24" hidden="1" x14ac:dyDescent="0.3">
      <c r="A6776" s="18" t="str">
        <f t="shared" si="420"/>
        <v>OFF - AirGrSupp - Deicer_2017_100</v>
      </c>
      <c r="B6776" s="1" t="s">
        <v>40</v>
      </c>
      <c r="C6776" s="1">
        <v>2020</v>
      </c>
      <c r="D6776" s="1" t="s">
        <v>133</v>
      </c>
      <c r="E6776" s="1">
        <v>2017</v>
      </c>
      <c r="F6776" s="1">
        <v>100</v>
      </c>
      <c r="G6776" s="1" t="s">
        <v>12</v>
      </c>
      <c r="H6776" s="1">
        <v>2.1717959832394099E-7</v>
      </c>
      <c r="I6776" s="1">
        <v>1.9976179453836099E-7</v>
      </c>
      <c r="J6776" s="1">
        <v>2.3899289999999998E-7</v>
      </c>
      <c r="K6776" s="1">
        <v>8.4754670000000001E-6</v>
      </c>
      <c r="L6776" s="1">
        <v>1.595415E-6</v>
      </c>
      <c r="M6776" s="1">
        <v>6.387357E-4</v>
      </c>
      <c r="N6776" s="1">
        <v>4.4534186999999997E-8</v>
      </c>
      <c r="O6776" s="1">
        <v>3.3648052400000001E-8</v>
      </c>
      <c r="P6776" s="1">
        <v>6.171077E-9</v>
      </c>
      <c r="Q6776" s="1">
        <v>8.9507678447060207E-9</v>
      </c>
      <c r="R6776" s="1">
        <v>25.55</v>
      </c>
      <c r="S6776" s="1">
        <v>3.65</v>
      </c>
      <c r="T6776" s="1">
        <v>0.14000000000000001</v>
      </c>
      <c r="U6776" s="1">
        <v>339.45</v>
      </c>
      <c r="V6776" s="1">
        <f t="shared" si="421"/>
        <v>0.19486113079593165</v>
      </c>
      <c r="W6776" s="1">
        <f t="shared" si="422"/>
        <v>1.5562754214699999</v>
      </c>
      <c r="X6776" s="1">
        <f t="shared" si="423"/>
        <v>26.071428571428569</v>
      </c>
    </row>
    <row r="6777" spans="1:24" hidden="1" x14ac:dyDescent="0.3">
      <c r="A6777" s="18" t="str">
        <f t="shared" si="420"/>
        <v>OFF - AirGrSupp - Deicer_2018_100</v>
      </c>
      <c r="B6777" s="1" t="s">
        <v>40</v>
      </c>
      <c r="C6777" s="1">
        <v>2020</v>
      </c>
      <c r="D6777" s="1" t="s">
        <v>133</v>
      </c>
      <c r="E6777" s="1">
        <v>2018</v>
      </c>
      <c r="F6777" s="1">
        <v>100</v>
      </c>
      <c r="G6777" s="1" t="s">
        <v>12</v>
      </c>
      <c r="H6777" s="1">
        <v>2.25386504840341E-7</v>
      </c>
      <c r="I6777" s="1">
        <v>2.0731050715214499E-7</v>
      </c>
      <c r="J6777" s="1">
        <v>2.4802410000000002E-7</v>
      </c>
      <c r="K6777" s="1">
        <v>8.7120299999999993E-6</v>
      </c>
      <c r="L6777" s="1">
        <v>1.6593069999999999E-6</v>
      </c>
      <c r="M6777" s="1">
        <v>6.6549960000000005E-4</v>
      </c>
      <c r="N6777" s="1">
        <v>4.6400229000000002E-8</v>
      </c>
      <c r="O6777" s="1">
        <v>3.50579508E-8</v>
      </c>
      <c r="P6777" s="1">
        <v>6.4296550000000004E-9</v>
      </c>
      <c r="Q6777" s="1">
        <v>8.9507678447060207E-9</v>
      </c>
      <c r="R6777" s="1">
        <v>25.55</v>
      </c>
      <c r="S6777" s="1">
        <v>3.65</v>
      </c>
      <c r="T6777" s="1">
        <v>0.15</v>
      </c>
      <c r="U6777" s="1">
        <v>339.45</v>
      </c>
      <c r="V6777" s="1">
        <f t="shared" si="421"/>
        <v>0.20222465433342668</v>
      </c>
      <c r="W6777" s="1">
        <f t="shared" si="422"/>
        <v>1.6185999885754621</v>
      </c>
      <c r="X6777" s="1">
        <f t="shared" si="423"/>
        <v>24.333333333333332</v>
      </c>
    </row>
    <row r="6778" spans="1:24" hidden="1" x14ac:dyDescent="0.3">
      <c r="A6778" s="18" t="str">
        <f t="shared" si="420"/>
        <v>OFF - AirGrSupp - Deicer_2019_100</v>
      </c>
      <c r="B6778" s="1" t="s">
        <v>40</v>
      </c>
      <c r="C6778" s="1">
        <v>2020</v>
      </c>
      <c r="D6778" s="1" t="s">
        <v>133</v>
      </c>
      <c r="E6778" s="1">
        <v>2019</v>
      </c>
      <c r="F6778" s="1">
        <v>100</v>
      </c>
      <c r="G6778" s="1" t="s">
        <v>12</v>
      </c>
      <c r="H6778" s="1">
        <v>2.2982164390756701E-7</v>
      </c>
      <c r="I6778" s="1">
        <v>2.1138994806617999E-7</v>
      </c>
      <c r="J6778" s="1">
        <v>2.529047E-7</v>
      </c>
      <c r="K6778" s="1">
        <v>8.7974249999999999E-6</v>
      </c>
      <c r="L6778" s="1">
        <v>1.695663E-6</v>
      </c>
      <c r="M6778" s="1">
        <v>6.8129530000000005E-4</v>
      </c>
      <c r="N6778" s="1">
        <v>4.7501541E-8</v>
      </c>
      <c r="O6778" s="1">
        <v>3.5890053200000003E-8</v>
      </c>
      <c r="P6778" s="1">
        <v>6.5822630000000001E-9</v>
      </c>
      <c r="Q6778" s="1">
        <v>8.9507678447060207E-9</v>
      </c>
      <c r="R6778" s="1">
        <v>25.55</v>
      </c>
      <c r="S6778" s="1">
        <v>3.65</v>
      </c>
      <c r="T6778" s="1">
        <v>0.15</v>
      </c>
      <c r="U6778" s="1">
        <v>339.45</v>
      </c>
      <c r="V6778" s="1">
        <f t="shared" si="421"/>
        <v>0.20620401620971074</v>
      </c>
      <c r="W6778" s="1">
        <f t="shared" si="422"/>
        <v>1.6540640836372258</v>
      </c>
      <c r="X6778" s="1">
        <f t="shared" si="423"/>
        <v>24.333333333333332</v>
      </c>
    </row>
    <row r="6779" spans="1:24" hidden="1" x14ac:dyDescent="0.3">
      <c r="A6779" s="18" t="str">
        <f t="shared" si="420"/>
        <v>OFF - AirGrSupp - Deicer_2020_100</v>
      </c>
      <c r="B6779" s="1" t="s">
        <v>40</v>
      </c>
      <c r="C6779" s="1">
        <v>2020</v>
      </c>
      <c r="D6779" s="1" t="s">
        <v>133</v>
      </c>
      <c r="E6779" s="1">
        <v>2020</v>
      </c>
      <c r="F6779" s="1">
        <v>100</v>
      </c>
      <c r="G6779" s="1" t="s">
        <v>12</v>
      </c>
      <c r="H6779" s="1">
        <v>1.9467303503419999E-7</v>
      </c>
      <c r="I6779" s="1">
        <v>1.7906025762445701E-7</v>
      </c>
      <c r="J6779" s="1">
        <v>2.1422579999999999E-7</v>
      </c>
      <c r="K6779" s="1">
        <v>7.378494E-6</v>
      </c>
      <c r="L6779" s="1">
        <v>1.439493E-6</v>
      </c>
      <c r="M6779" s="1">
        <v>5.7940420000000001E-4</v>
      </c>
      <c r="N6779" s="1">
        <v>4.0397454E-8</v>
      </c>
      <c r="O6779" s="1">
        <v>3.0522520800000001E-8</v>
      </c>
      <c r="P6779" s="1">
        <v>5.5978530000000002E-9</v>
      </c>
      <c r="Q6779" s="1">
        <v>7.6720867240337396E-9</v>
      </c>
      <c r="R6779" s="1">
        <v>21.9</v>
      </c>
      <c r="S6779" s="1">
        <v>3.65</v>
      </c>
      <c r="T6779" s="1">
        <v>0.13</v>
      </c>
      <c r="U6779" s="1">
        <v>339.45</v>
      </c>
      <c r="V6779" s="1">
        <f t="shared" si="421"/>
        <v>0.17466745511545811</v>
      </c>
      <c r="W6779" s="1">
        <f t="shared" si="422"/>
        <v>1.4041785838030323</v>
      </c>
      <c r="X6779" s="1">
        <f t="shared" si="423"/>
        <v>28.076923076923077</v>
      </c>
    </row>
    <row r="6780" spans="1:24" hidden="1" x14ac:dyDescent="0.3">
      <c r="A6780" s="18" t="str">
        <f t="shared" si="420"/>
        <v>OFF - AirGrSupp - Forklift_2009_50</v>
      </c>
      <c r="B6780" s="1" t="s">
        <v>40</v>
      </c>
      <c r="C6780" s="1">
        <v>2020</v>
      </c>
      <c r="D6780" s="1" t="s">
        <v>134</v>
      </c>
      <c r="E6780" s="1">
        <v>2009</v>
      </c>
      <c r="F6780" s="1">
        <v>50</v>
      </c>
      <c r="G6780" s="1" t="s">
        <v>12</v>
      </c>
      <c r="H6780" s="1">
        <v>6.1700430464569102E-7</v>
      </c>
      <c r="I6780" s="1">
        <v>5.6752055941310697E-7</v>
      </c>
      <c r="J6780" s="1">
        <v>6.7897559999999998E-7</v>
      </c>
      <c r="K6780" s="1">
        <v>7.3277660000000002E-5</v>
      </c>
      <c r="L6780" s="1">
        <v>1.436479E-6</v>
      </c>
      <c r="M6780" s="1">
        <v>2.526804E-4</v>
      </c>
      <c r="N6780" s="1">
        <v>1.7419562999999999E-8</v>
      </c>
      <c r="O6780" s="1">
        <v>1.31614476E-8</v>
      </c>
      <c r="P6780" s="1">
        <v>3.0721329999999999E-9</v>
      </c>
      <c r="Q6780" s="1">
        <v>5.1147244826891501E-9</v>
      </c>
      <c r="R6780" s="1">
        <v>14.6</v>
      </c>
      <c r="S6780" s="1">
        <v>7.3</v>
      </c>
      <c r="T6780" s="1">
        <v>0.01</v>
      </c>
      <c r="U6780" s="1">
        <v>365</v>
      </c>
      <c r="V6780" s="1">
        <f t="shared" si="421"/>
        <v>0.51484599113583396</v>
      </c>
      <c r="W6780" s="1">
        <f t="shared" si="422"/>
        <v>1.3031518281304599</v>
      </c>
      <c r="X6780" s="1">
        <f t="shared" si="423"/>
        <v>730</v>
      </c>
    </row>
    <row r="6781" spans="1:24" hidden="1" x14ac:dyDescent="0.3">
      <c r="A6781" s="18" t="str">
        <f t="shared" si="420"/>
        <v>OFF - AirGrSupp - Forklift_2009_50</v>
      </c>
      <c r="B6781" s="1" t="s">
        <v>40</v>
      </c>
      <c r="C6781" s="1">
        <v>2020</v>
      </c>
      <c r="D6781" s="1" t="s">
        <v>134</v>
      </c>
      <c r="E6781" s="1">
        <v>2009</v>
      </c>
      <c r="F6781" s="1">
        <v>50</v>
      </c>
      <c r="G6781" s="1" t="s">
        <v>124</v>
      </c>
      <c r="H6781" s="1">
        <v>0</v>
      </c>
      <c r="I6781" s="1">
        <v>0</v>
      </c>
      <c r="J6781" s="1">
        <v>5.265449E-8</v>
      </c>
      <c r="K6781" s="1">
        <v>8.422658E-6</v>
      </c>
      <c r="L6781" s="1">
        <v>2.1953169999999998E-6</v>
      </c>
      <c r="M6781" s="1">
        <v>5.0926050000000005E-4</v>
      </c>
      <c r="N6781" s="1">
        <v>0</v>
      </c>
      <c r="O6781" s="1">
        <v>0</v>
      </c>
      <c r="P6781" s="1">
        <v>0</v>
      </c>
      <c r="Q6781" s="1">
        <v>0</v>
      </c>
      <c r="R6781" s="1">
        <v>25.55</v>
      </c>
      <c r="S6781" s="1">
        <v>18.25</v>
      </c>
      <c r="T6781" s="1">
        <v>0.02</v>
      </c>
      <c r="U6781" s="1">
        <v>912.5</v>
      </c>
      <c r="V6781" s="1">
        <f t="shared" si="421"/>
        <v>0</v>
      </c>
      <c r="W6781" s="1">
        <f t="shared" si="422"/>
        <v>0.79662323274503188</v>
      </c>
      <c r="X6781" s="1">
        <f t="shared" si="423"/>
        <v>912.5</v>
      </c>
    </row>
    <row r="6782" spans="1:24" hidden="1" x14ac:dyDescent="0.3">
      <c r="A6782" s="18" t="str">
        <f t="shared" si="420"/>
        <v>OFF - AirGrSupp - Forklift_2010_50</v>
      </c>
      <c r="B6782" s="1" t="s">
        <v>40</v>
      </c>
      <c r="C6782" s="1">
        <v>2020</v>
      </c>
      <c r="D6782" s="1" t="s">
        <v>134</v>
      </c>
      <c r="E6782" s="1">
        <v>2010</v>
      </c>
      <c r="F6782" s="1">
        <v>50</v>
      </c>
      <c r="G6782" s="1" t="s">
        <v>12</v>
      </c>
      <c r="H6782" s="1">
        <v>1.9515447925782301E-6</v>
      </c>
      <c r="I6782" s="1">
        <v>1.79503090021346E-6</v>
      </c>
      <c r="J6782" s="1">
        <v>2.147556E-6</v>
      </c>
      <c r="K6782" s="1">
        <v>2.280258E-4</v>
      </c>
      <c r="L6782" s="1">
        <v>4.5241889999999997E-6</v>
      </c>
      <c r="M6782" s="1">
        <v>8.4339970000000002E-4</v>
      </c>
      <c r="N6782" s="1">
        <v>5.8143221999999998E-8</v>
      </c>
      <c r="O6782" s="1">
        <v>4.3930434400000003E-8</v>
      </c>
      <c r="P6782" s="1">
        <v>1.02542E-8</v>
      </c>
      <c r="Q6782" s="1">
        <v>1.6622854568739699E-8</v>
      </c>
      <c r="R6782" s="1">
        <v>47.45</v>
      </c>
      <c r="S6782" s="1">
        <v>25.55</v>
      </c>
      <c r="T6782" s="1">
        <v>0.03</v>
      </c>
      <c r="U6782" s="1">
        <v>1277.5</v>
      </c>
      <c r="V6782" s="1">
        <f t="shared" si="421"/>
        <v>0.4652641830006039</v>
      </c>
      <c r="W6782" s="1">
        <f t="shared" si="422"/>
        <v>1.1726500633359598</v>
      </c>
      <c r="X6782" s="1">
        <f t="shared" si="423"/>
        <v>851.66666666666674</v>
      </c>
    </row>
    <row r="6783" spans="1:24" hidden="1" x14ac:dyDescent="0.3">
      <c r="A6783" s="18" t="str">
        <f t="shared" si="420"/>
        <v>OFF - AirGrSupp - Forklift_2010_50</v>
      </c>
      <c r="B6783" s="1" t="s">
        <v>40</v>
      </c>
      <c r="C6783" s="1">
        <v>2020</v>
      </c>
      <c r="D6783" s="1" t="s">
        <v>134</v>
      </c>
      <c r="E6783" s="1">
        <v>2010</v>
      </c>
      <c r="F6783" s="1">
        <v>50</v>
      </c>
      <c r="G6783" s="1" t="s">
        <v>124</v>
      </c>
      <c r="H6783" s="1">
        <v>0</v>
      </c>
      <c r="I6783" s="1">
        <v>0</v>
      </c>
      <c r="J6783" s="1">
        <v>1.637577E-7</v>
      </c>
      <c r="K6783" s="1">
        <v>2.724315E-5</v>
      </c>
      <c r="L6783" s="1">
        <v>7.1260220000000002E-6</v>
      </c>
      <c r="M6783" s="1">
        <v>1.6997379999999999E-3</v>
      </c>
      <c r="N6783" s="1">
        <v>0</v>
      </c>
      <c r="O6783" s="1">
        <v>0</v>
      </c>
      <c r="P6783" s="1">
        <v>0</v>
      </c>
      <c r="Q6783" s="1">
        <v>0</v>
      </c>
      <c r="R6783" s="1">
        <v>91.25</v>
      </c>
      <c r="S6783" s="1">
        <v>54.75</v>
      </c>
      <c r="T6783" s="1">
        <v>0.08</v>
      </c>
      <c r="U6783" s="1">
        <v>2737.5</v>
      </c>
      <c r="V6783" s="1">
        <f t="shared" si="421"/>
        <v>0</v>
      </c>
      <c r="W6783" s="1">
        <f t="shared" si="422"/>
        <v>0.86194912204057073</v>
      </c>
      <c r="X6783" s="1">
        <f t="shared" si="423"/>
        <v>684.375</v>
      </c>
    </row>
    <row r="6784" spans="1:24" hidden="1" x14ac:dyDescent="0.3">
      <c r="A6784" s="18" t="str">
        <f t="shared" si="420"/>
        <v>OFF - AirGrSupp - Forklift_2011_50</v>
      </c>
      <c r="B6784" s="1" t="s">
        <v>40</v>
      </c>
      <c r="C6784" s="1">
        <v>2020</v>
      </c>
      <c r="D6784" s="1" t="s">
        <v>134</v>
      </c>
      <c r="E6784" s="1">
        <v>2011</v>
      </c>
      <c r="F6784" s="1">
        <v>50</v>
      </c>
      <c r="G6784" s="1" t="s">
        <v>12</v>
      </c>
      <c r="H6784" s="1">
        <v>3.9636099774726204E-6</v>
      </c>
      <c r="I6784" s="1">
        <v>3.64572845727932E-6</v>
      </c>
      <c r="J6784" s="1">
        <v>4.3617110000000002E-6</v>
      </c>
      <c r="K6784" s="1">
        <v>4.546226E-4</v>
      </c>
      <c r="L6784" s="1">
        <v>9.1448919999999992E-6</v>
      </c>
      <c r="M6784" s="1">
        <v>1.813205E-3</v>
      </c>
      <c r="N6784" s="1">
        <v>1.2500073E-7</v>
      </c>
      <c r="O6784" s="1">
        <v>9.4444995999999995E-8</v>
      </c>
      <c r="P6784" s="1">
        <v>2.204527E-8</v>
      </c>
      <c r="Q6784" s="1">
        <v>3.3245709137479498E-8</v>
      </c>
      <c r="R6784" s="1">
        <v>94.9</v>
      </c>
      <c r="S6784" s="1">
        <v>51.1</v>
      </c>
      <c r="T6784" s="1">
        <v>7.0000000000000007E-2</v>
      </c>
      <c r="U6784" s="1">
        <v>2555</v>
      </c>
      <c r="V6784" s="1">
        <f t="shared" si="421"/>
        <v>0.47247846037536301</v>
      </c>
      <c r="W6784" s="1">
        <f t="shared" si="422"/>
        <v>1.1851580673354398</v>
      </c>
      <c r="X6784" s="1">
        <f t="shared" si="423"/>
        <v>730</v>
      </c>
    </row>
    <row r="6785" spans="1:24" hidden="1" x14ac:dyDescent="0.3">
      <c r="A6785" s="18" t="str">
        <f t="shared" si="420"/>
        <v>OFF - AirGrSupp - Forklift_2011_50</v>
      </c>
      <c r="B6785" s="1" t="s">
        <v>40</v>
      </c>
      <c r="C6785" s="1">
        <v>2020</v>
      </c>
      <c r="D6785" s="1" t="s">
        <v>134</v>
      </c>
      <c r="E6785" s="1">
        <v>2011</v>
      </c>
      <c r="F6785" s="1">
        <v>50</v>
      </c>
      <c r="G6785" s="1" t="s">
        <v>124</v>
      </c>
      <c r="H6785" s="1">
        <v>0</v>
      </c>
      <c r="I6785" s="1">
        <v>0</v>
      </c>
      <c r="J6785" s="1">
        <v>3.2629819999999999E-7</v>
      </c>
      <c r="K6785" s="1">
        <v>5.6702559999999999E-5</v>
      </c>
      <c r="L6785" s="1">
        <v>1.488778E-5</v>
      </c>
      <c r="M6785" s="1">
        <v>3.654291E-3</v>
      </c>
      <c r="N6785" s="1">
        <v>0</v>
      </c>
      <c r="O6785" s="1">
        <v>0</v>
      </c>
      <c r="P6785" s="1">
        <v>0</v>
      </c>
      <c r="Q6785" s="1">
        <v>0</v>
      </c>
      <c r="R6785" s="1">
        <v>193.45</v>
      </c>
      <c r="S6785" s="1">
        <v>120.45</v>
      </c>
      <c r="T6785" s="1">
        <v>0.16</v>
      </c>
      <c r="U6785" s="1">
        <v>6022.5</v>
      </c>
      <c r="V6785" s="1">
        <f t="shared" si="421"/>
        <v>0</v>
      </c>
      <c r="W6785" s="1">
        <f t="shared" si="422"/>
        <v>0.81854344415013336</v>
      </c>
      <c r="X6785" s="1">
        <f t="shared" si="423"/>
        <v>752.8125</v>
      </c>
    </row>
    <row r="6786" spans="1:24" hidden="1" x14ac:dyDescent="0.3">
      <c r="A6786" s="18" t="str">
        <f t="shared" si="420"/>
        <v>OFF - AirGrSupp - Forklift_2012_50</v>
      </c>
      <c r="B6786" s="1" t="s">
        <v>40</v>
      </c>
      <c r="C6786" s="1">
        <v>2020</v>
      </c>
      <c r="D6786" s="1" t="s">
        <v>134</v>
      </c>
      <c r="E6786" s="1">
        <v>2012</v>
      </c>
      <c r="F6786" s="1">
        <v>50</v>
      </c>
      <c r="G6786" s="1" t="s">
        <v>12</v>
      </c>
      <c r="H6786" s="1">
        <v>5.1965551929729804E-6</v>
      </c>
      <c r="I6786" s="1">
        <v>4.7797914664965499E-6</v>
      </c>
      <c r="J6786" s="1">
        <v>5.7184920000000002E-6</v>
      </c>
      <c r="K6786" s="1">
        <v>5.8351010000000001E-4</v>
      </c>
      <c r="L6786" s="1">
        <v>1.1925009999999999E-5</v>
      </c>
      <c r="M6786" s="1">
        <v>2.5250089999999999E-3</v>
      </c>
      <c r="N6786" s="1">
        <v>1.7407187999999999E-7</v>
      </c>
      <c r="O6786" s="1">
        <v>1.31520976E-7</v>
      </c>
      <c r="P6786" s="1">
        <v>3.0699500000000003E-8</v>
      </c>
      <c r="Q6786" s="1">
        <v>4.6032520344202398E-8</v>
      </c>
      <c r="R6786" s="1">
        <v>131.4</v>
      </c>
      <c r="S6786" s="1">
        <v>69.349999999999994</v>
      </c>
      <c r="T6786" s="1">
        <v>0.1</v>
      </c>
      <c r="U6786" s="1">
        <v>3467.5</v>
      </c>
      <c r="V6786" s="1">
        <f t="shared" si="421"/>
        <v>0.45643725039872546</v>
      </c>
      <c r="W6786" s="1">
        <f t="shared" si="422"/>
        <v>1.1387565364576209</v>
      </c>
      <c r="X6786" s="1">
        <f t="shared" si="423"/>
        <v>693.49999999999989</v>
      </c>
    </row>
    <row r="6787" spans="1:24" hidden="1" x14ac:dyDescent="0.3">
      <c r="A6787" s="18" t="str">
        <f t="shared" si="420"/>
        <v>OFF - AirGrSupp - Forklift_2012_50</v>
      </c>
      <c r="B6787" s="1" t="s">
        <v>40</v>
      </c>
      <c r="C6787" s="1">
        <v>2020</v>
      </c>
      <c r="D6787" s="1" t="s">
        <v>134</v>
      </c>
      <c r="E6787" s="1">
        <v>2012</v>
      </c>
      <c r="F6787" s="1">
        <v>50</v>
      </c>
      <c r="G6787" s="1" t="s">
        <v>124</v>
      </c>
      <c r="H6787" s="1">
        <v>0</v>
      </c>
      <c r="I6787" s="1">
        <v>0</v>
      </c>
      <c r="J6787" s="1">
        <v>4.185304E-7</v>
      </c>
      <c r="K6787" s="1">
        <v>7.6364689999999997E-5</v>
      </c>
      <c r="L6787" s="1">
        <v>2.0130829999999999E-5</v>
      </c>
      <c r="M6787" s="1">
        <v>5.0890939999999997E-3</v>
      </c>
      <c r="N6787" s="1">
        <v>0</v>
      </c>
      <c r="O6787" s="1">
        <v>0</v>
      </c>
      <c r="P6787" s="1">
        <v>0</v>
      </c>
      <c r="Q6787" s="1">
        <v>0</v>
      </c>
      <c r="R6787" s="1">
        <v>270.10000000000002</v>
      </c>
      <c r="S6787" s="1">
        <v>167.9</v>
      </c>
      <c r="T6787" s="1">
        <v>0.23</v>
      </c>
      <c r="U6787" s="1">
        <v>8395</v>
      </c>
      <c r="V6787" s="1">
        <f t="shared" si="421"/>
        <v>0</v>
      </c>
      <c r="W6787" s="1">
        <f t="shared" si="422"/>
        <v>0.79401659911018263</v>
      </c>
      <c r="X6787" s="1">
        <f t="shared" si="423"/>
        <v>730</v>
      </c>
    </row>
    <row r="6788" spans="1:24" hidden="1" x14ac:dyDescent="0.3">
      <c r="A6788" s="18" t="str">
        <f t="shared" si="420"/>
        <v>OFF - AirGrSupp - Forklift_2013_50</v>
      </c>
      <c r="B6788" s="1" t="s">
        <v>40</v>
      </c>
      <c r="C6788" s="1">
        <v>2020</v>
      </c>
      <c r="D6788" s="1" t="s">
        <v>134</v>
      </c>
      <c r="E6788" s="1">
        <v>2013</v>
      </c>
      <c r="F6788" s="1">
        <v>50</v>
      </c>
      <c r="G6788" s="1" t="s">
        <v>12</v>
      </c>
      <c r="H6788" s="1">
        <v>6.9390597752351504E-6</v>
      </c>
      <c r="I6788" s="1">
        <v>6.3825471812612896E-6</v>
      </c>
      <c r="J6788" s="1">
        <v>7.6360120000000006E-6</v>
      </c>
      <c r="K6788" s="1">
        <v>7.6022239999999999E-4</v>
      </c>
      <c r="L6788" s="1">
        <v>1.5826079999999999E-5</v>
      </c>
      <c r="M6788" s="1">
        <v>3.5951809999999998E-3</v>
      </c>
      <c r="N6788" s="1">
        <v>2.4784856999999999E-7</v>
      </c>
      <c r="O6788" s="1">
        <v>1.87263364E-7</v>
      </c>
      <c r="P6788" s="1">
        <v>4.3710840000000002E-8</v>
      </c>
      <c r="Q6788" s="1">
        <v>6.3934056033614502E-8</v>
      </c>
      <c r="R6788" s="1">
        <v>182.5</v>
      </c>
      <c r="S6788" s="1">
        <v>102.2</v>
      </c>
      <c r="T6788" s="1">
        <v>0.14000000000000001</v>
      </c>
      <c r="U6788" s="1">
        <v>5110</v>
      </c>
      <c r="V6788" s="1">
        <f t="shared" si="421"/>
        <v>0.41358210036930398</v>
      </c>
      <c r="W6788" s="1">
        <f t="shared" si="422"/>
        <v>1.0255127335727998</v>
      </c>
      <c r="X6788" s="1">
        <f t="shared" si="423"/>
        <v>730</v>
      </c>
    </row>
    <row r="6789" spans="1:24" hidden="1" x14ac:dyDescent="0.3">
      <c r="A6789" s="18" t="str">
        <f t="shared" si="420"/>
        <v>OFF - AirGrSupp - Forklift_2013_50</v>
      </c>
      <c r="B6789" s="1" t="s">
        <v>40</v>
      </c>
      <c r="C6789" s="1">
        <v>2020</v>
      </c>
      <c r="D6789" s="1" t="s">
        <v>134</v>
      </c>
      <c r="E6789" s="1">
        <v>2013</v>
      </c>
      <c r="F6789" s="1">
        <v>50</v>
      </c>
      <c r="G6789" s="1" t="s">
        <v>124</v>
      </c>
      <c r="H6789" s="1">
        <v>0</v>
      </c>
      <c r="I6789" s="1">
        <v>0</v>
      </c>
      <c r="J6789" s="1">
        <v>5.4484299999999998E-7</v>
      </c>
      <c r="K6789" s="1">
        <v>1.050303E-4</v>
      </c>
      <c r="L6789" s="1">
        <v>2.7806150000000001E-5</v>
      </c>
      <c r="M6789" s="1">
        <v>7.2462610000000004E-3</v>
      </c>
      <c r="N6789" s="1">
        <v>0</v>
      </c>
      <c r="O6789" s="1">
        <v>0</v>
      </c>
      <c r="P6789" s="1">
        <v>0</v>
      </c>
      <c r="Q6789" s="1">
        <v>0</v>
      </c>
      <c r="R6789" s="1">
        <v>383.25</v>
      </c>
      <c r="S6789" s="1">
        <v>237.25</v>
      </c>
      <c r="T6789" s="1">
        <v>0.33</v>
      </c>
      <c r="U6789" s="1">
        <v>11862.5</v>
      </c>
      <c r="V6789" s="1">
        <f t="shared" si="421"/>
        <v>0</v>
      </c>
      <c r="W6789" s="1">
        <f t="shared" si="422"/>
        <v>0.77616353717387698</v>
      </c>
      <c r="X6789" s="1">
        <f t="shared" si="423"/>
        <v>718.93939393939388</v>
      </c>
    </row>
    <row r="6790" spans="1:24" hidden="1" x14ac:dyDescent="0.3">
      <c r="A6790" s="18" t="str">
        <f t="shared" si="420"/>
        <v>OFF - AirGrSupp - Forklift_2014_50</v>
      </c>
      <c r="B6790" s="1" t="s">
        <v>40</v>
      </c>
      <c r="C6790" s="1">
        <v>2020</v>
      </c>
      <c r="D6790" s="1" t="s">
        <v>134</v>
      </c>
      <c r="E6790" s="1">
        <v>2014</v>
      </c>
      <c r="F6790" s="1">
        <v>50</v>
      </c>
      <c r="G6790" s="1" t="s">
        <v>12</v>
      </c>
      <c r="H6790" s="1">
        <v>9.5115494816159705E-6</v>
      </c>
      <c r="I6790" s="1">
        <v>8.7487232131903707E-6</v>
      </c>
      <c r="J6790" s="1">
        <v>1.046688E-5</v>
      </c>
      <c r="K6790" s="1">
        <v>1.012394E-3</v>
      </c>
      <c r="L6790" s="1">
        <v>2.154043E-5</v>
      </c>
      <c r="M6790" s="1">
        <v>5.2778440000000003E-3</v>
      </c>
      <c r="N6790" s="1">
        <v>3.6384984000000002E-7</v>
      </c>
      <c r="O6790" s="1">
        <v>2.74908768E-7</v>
      </c>
      <c r="P6790" s="1">
        <v>6.4168969999999994E-8</v>
      </c>
      <c r="Q6790" s="1">
        <v>9.2065040688404796E-8</v>
      </c>
      <c r="R6790" s="1">
        <v>262.8</v>
      </c>
      <c r="S6790" s="1">
        <v>149.64999999999901</v>
      </c>
      <c r="T6790" s="1">
        <v>0.2</v>
      </c>
      <c r="U6790" s="1">
        <v>7482.5</v>
      </c>
      <c r="V6790" s="1">
        <f t="shared" si="421"/>
        <v>0.38715649724341805</v>
      </c>
      <c r="W6790" s="1">
        <f t="shared" si="422"/>
        <v>0.953226799465278</v>
      </c>
      <c r="X6790" s="1">
        <f t="shared" si="423"/>
        <v>748.249999999995</v>
      </c>
    </row>
    <row r="6791" spans="1:24" hidden="1" x14ac:dyDescent="0.3">
      <c r="A6791" s="18" t="str">
        <f t="shared" si="420"/>
        <v>OFF - AirGrSupp - Forklift_2014_50</v>
      </c>
      <c r="B6791" s="1" t="s">
        <v>40</v>
      </c>
      <c r="C6791" s="1">
        <v>2020</v>
      </c>
      <c r="D6791" s="1" t="s">
        <v>134</v>
      </c>
      <c r="E6791" s="1">
        <v>2014</v>
      </c>
      <c r="F6791" s="1">
        <v>50</v>
      </c>
      <c r="G6791" s="1" t="s">
        <v>124</v>
      </c>
      <c r="H6791" s="1">
        <v>0</v>
      </c>
      <c r="I6791" s="1">
        <v>0</v>
      </c>
      <c r="J6791" s="1">
        <v>7.2481620000000003E-7</v>
      </c>
      <c r="K6791" s="1">
        <v>1.4874570000000001E-4</v>
      </c>
      <c r="L6791" s="1">
        <v>3.9559879999999999E-5</v>
      </c>
      <c r="M6791" s="1">
        <v>1.063741E-2</v>
      </c>
      <c r="N6791" s="1">
        <v>0</v>
      </c>
      <c r="O6791" s="1">
        <v>0</v>
      </c>
      <c r="P6791" s="1">
        <v>0</v>
      </c>
      <c r="Q6791" s="1">
        <v>0</v>
      </c>
      <c r="R6791" s="1">
        <v>565.75</v>
      </c>
      <c r="S6791" s="1">
        <v>346.75</v>
      </c>
      <c r="T6791" s="1">
        <v>0.48</v>
      </c>
      <c r="U6791" s="1">
        <v>17337.5</v>
      </c>
      <c r="V6791" s="1">
        <f t="shared" si="421"/>
        <v>0</v>
      </c>
      <c r="W6791" s="1">
        <f t="shared" si="422"/>
        <v>0.75553935688907792</v>
      </c>
      <c r="X6791" s="1">
        <f t="shared" si="423"/>
        <v>722.39583333333337</v>
      </c>
    </row>
    <row r="6792" spans="1:24" hidden="1" x14ac:dyDescent="0.3">
      <c r="A6792" s="18" t="str">
        <f t="shared" si="420"/>
        <v>OFF - AirGrSupp - Forklift_2015_50</v>
      </c>
      <c r="B6792" s="1" t="s">
        <v>40</v>
      </c>
      <c r="C6792" s="1">
        <v>2020</v>
      </c>
      <c r="D6792" s="1" t="s">
        <v>134</v>
      </c>
      <c r="E6792" s="1">
        <v>2015</v>
      </c>
      <c r="F6792" s="1">
        <v>50</v>
      </c>
      <c r="G6792" s="1" t="s">
        <v>12</v>
      </c>
      <c r="H6792" s="1">
        <v>2.3574373500030402E-5</v>
      </c>
      <c r="I6792" s="1">
        <v>2.1683708745327999E-5</v>
      </c>
      <c r="J6792" s="1">
        <v>2.5942160000000001E-5</v>
      </c>
      <c r="K6792" s="1">
        <v>2.4244620000000001E-3</v>
      </c>
      <c r="L6792" s="1">
        <v>5.2951349999999999E-5</v>
      </c>
      <c r="M6792" s="1">
        <v>1.408071E-2</v>
      </c>
      <c r="N6792" s="1">
        <v>9.7071119999999899E-7</v>
      </c>
      <c r="O6792" s="1">
        <v>7.3342623999999898E-7</v>
      </c>
      <c r="P6792" s="1">
        <v>1.7119580000000001E-7</v>
      </c>
      <c r="Q6792" s="1">
        <v>2.37834688445045E-7</v>
      </c>
      <c r="R6792" s="1">
        <v>678.9</v>
      </c>
      <c r="S6792" s="1">
        <v>397.85</v>
      </c>
      <c r="T6792" s="1">
        <v>0.55000000000000004</v>
      </c>
      <c r="U6792" s="1">
        <v>19892.5</v>
      </c>
      <c r="V6792" s="1">
        <f t="shared" si="421"/>
        <v>0.36093815927277262</v>
      </c>
      <c r="W6792" s="1">
        <f t="shared" si="422"/>
        <v>0.88140654463117429</v>
      </c>
      <c r="X6792" s="1">
        <f t="shared" si="423"/>
        <v>723.36363636363637</v>
      </c>
    </row>
    <row r="6793" spans="1:24" hidden="1" x14ac:dyDescent="0.3">
      <c r="A6793" s="18" t="str">
        <f t="shared" si="420"/>
        <v>OFF - AirGrSupp - Forklift_2015_50</v>
      </c>
      <c r="B6793" s="1" t="s">
        <v>40</v>
      </c>
      <c r="C6793" s="1">
        <v>2020</v>
      </c>
      <c r="D6793" s="1" t="s">
        <v>134</v>
      </c>
      <c r="E6793" s="1">
        <v>2015</v>
      </c>
      <c r="F6793" s="1">
        <v>50</v>
      </c>
      <c r="G6793" s="1" t="s">
        <v>124</v>
      </c>
      <c r="H6793" s="1">
        <v>0</v>
      </c>
      <c r="I6793" s="1">
        <v>0</v>
      </c>
      <c r="J6793" s="1">
        <v>1.733585E-6</v>
      </c>
      <c r="K6793" s="1">
        <v>3.823225E-4</v>
      </c>
      <c r="L6793" s="1">
        <v>1.021798E-4</v>
      </c>
      <c r="M6793" s="1">
        <v>2.8378790000000001E-2</v>
      </c>
      <c r="N6793" s="1">
        <v>0</v>
      </c>
      <c r="O6793" s="1">
        <v>0</v>
      </c>
      <c r="P6793" s="1">
        <v>0</v>
      </c>
      <c r="Q6793" s="1">
        <v>0</v>
      </c>
      <c r="R6793" s="1">
        <v>1503.8</v>
      </c>
      <c r="S6793" s="1">
        <v>927.1</v>
      </c>
      <c r="T6793" s="1">
        <v>1.28</v>
      </c>
      <c r="U6793" s="1">
        <v>46355</v>
      </c>
      <c r="V6793" s="1">
        <f t="shared" si="421"/>
        <v>0</v>
      </c>
      <c r="W6793" s="1">
        <f t="shared" si="422"/>
        <v>0.72988941178151179</v>
      </c>
      <c r="X6793" s="1">
        <f t="shared" si="423"/>
        <v>724.296875</v>
      </c>
    </row>
    <row r="6794" spans="1:24" hidden="1" x14ac:dyDescent="0.3">
      <c r="A6794" s="18" t="str">
        <f t="shared" ref="A6794:A6857" si="424">D6794&amp;"_"&amp;E6794&amp;"_"&amp;F6794</f>
        <v>OFF - AirGrSupp - Forklift_2016_50</v>
      </c>
      <c r="B6794" s="1" t="s">
        <v>40</v>
      </c>
      <c r="C6794" s="1">
        <v>2020</v>
      </c>
      <c r="D6794" s="1" t="s">
        <v>134</v>
      </c>
      <c r="E6794" s="1">
        <v>2016</v>
      </c>
      <c r="F6794" s="1">
        <v>50</v>
      </c>
      <c r="G6794" s="1" t="s">
        <v>12</v>
      </c>
      <c r="H6794" s="1">
        <v>2.47034410812412E-5</v>
      </c>
      <c r="I6794" s="1">
        <v>2.27222251065256E-5</v>
      </c>
      <c r="J6794" s="1">
        <v>2.7184629999999999E-5</v>
      </c>
      <c r="K6794" s="1">
        <v>2.4370680000000001E-3</v>
      </c>
      <c r="L6794" s="1">
        <v>5.4954180000000002E-5</v>
      </c>
      <c r="M6794" s="1">
        <v>1.5975860000000001E-2</v>
      </c>
      <c r="N6794" s="1">
        <v>1.1013615000000001E-6</v>
      </c>
      <c r="O6794" s="1">
        <v>8.321398E-7</v>
      </c>
      <c r="P6794" s="1">
        <v>1.942373E-7</v>
      </c>
      <c r="Q6794" s="1">
        <v>2.6340831085849099E-7</v>
      </c>
      <c r="R6794" s="1">
        <v>751.9</v>
      </c>
      <c r="S6794" s="1">
        <v>448.95</v>
      </c>
      <c r="T6794" s="1">
        <v>0.62</v>
      </c>
      <c r="U6794" s="1">
        <v>22447.5</v>
      </c>
      <c r="V6794" s="1">
        <f t="shared" si="421"/>
        <v>0.3351748922843073</v>
      </c>
      <c r="W6794" s="1">
        <f t="shared" si="422"/>
        <v>0.81062753650753183</v>
      </c>
      <c r="X6794" s="1">
        <f t="shared" si="423"/>
        <v>724.11290322580646</v>
      </c>
    </row>
    <row r="6795" spans="1:24" hidden="1" x14ac:dyDescent="0.3">
      <c r="A6795" s="18" t="str">
        <f t="shared" si="424"/>
        <v>OFF - AirGrSupp - Forklift_2016_50</v>
      </c>
      <c r="B6795" s="1" t="s">
        <v>40</v>
      </c>
      <c r="C6795" s="1">
        <v>2020</v>
      </c>
      <c r="D6795" s="1" t="s">
        <v>134</v>
      </c>
      <c r="E6795" s="1">
        <v>2016</v>
      </c>
      <c r="F6795" s="1">
        <v>50</v>
      </c>
      <c r="G6795" s="1" t="s">
        <v>124</v>
      </c>
      <c r="H6795" s="1">
        <v>0</v>
      </c>
      <c r="I6795" s="1">
        <v>0</v>
      </c>
      <c r="J6795" s="1">
        <v>1.739851E-6</v>
      </c>
      <c r="K6795" s="1">
        <v>4.1731560000000001E-4</v>
      </c>
      <c r="L6795" s="1">
        <v>1.121193E-4</v>
      </c>
      <c r="M6795" s="1">
        <v>3.2197860000000002E-2</v>
      </c>
      <c r="N6795" s="1">
        <v>0</v>
      </c>
      <c r="O6795" s="1">
        <v>0</v>
      </c>
      <c r="P6795" s="1">
        <v>0</v>
      </c>
      <c r="Q6795" s="1">
        <v>0</v>
      </c>
      <c r="R6795" s="1">
        <v>1704.55</v>
      </c>
      <c r="S6795" s="1">
        <v>1054.8499999999999</v>
      </c>
      <c r="T6795" s="1">
        <v>1.45</v>
      </c>
      <c r="U6795" s="1">
        <v>52742.5</v>
      </c>
      <c r="V6795" s="1">
        <f t="shared" ref="V6795:V6858" si="425">IFERROR(CONVERT(I6795,"ton","g")*365/U6795,0)</f>
        <v>0</v>
      </c>
      <c r="W6795" s="1">
        <f t="shared" ref="W6795:W6858" si="426">IFERROR(CONVERT(L6795,"ton","g")*365/U6795,0)</f>
        <v>0.70389562643240122</v>
      </c>
      <c r="X6795" s="1">
        <f t="shared" ref="X6795:X6858" si="427">S6795/T6795</f>
        <v>727.48275862068965</v>
      </c>
    </row>
    <row r="6796" spans="1:24" hidden="1" x14ac:dyDescent="0.3">
      <c r="A6796" s="18" t="str">
        <f t="shared" si="424"/>
        <v>OFF - AirGrSupp - Forklift_2017_50</v>
      </c>
      <c r="B6796" s="1" t="s">
        <v>40</v>
      </c>
      <c r="C6796" s="1">
        <v>2020</v>
      </c>
      <c r="D6796" s="1" t="s">
        <v>134</v>
      </c>
      <c r="E6796" s="1">
        <v>2017</v>
      </c>
      <c r="F6796" s="1">
        <v>50</v>
      </c>
      <c r="G6796" s="1" t="s">
        <v>12</v>
      </c>
      <c r="H6796" s="1">
        <v>2.4868847796197699E-5</v>
      </c>
      <c r="I6796" s="1">
        <v>2.2874366202942598E-5</v>
      </c>
      <c r="J6796" s="1">
        <v>2.736665E-5</v>
      </c>
      <c r="K6796" s="1">
        <v>2.3303830000000001E-3</v>
      </c>
      <c r="L6796" s="1">
        <v>5.4688519999999998E-5</v>
      </c>
      <c r="M6796" s="1">
        <v>1.7533469999999999E-2</v>
      </c>
      <c r="N6796" s="1">
        <v>1.2087422999999899E-6</v>
      </c>
      <c r="O6796" s="1">
        <v>9.1327196000000004E-7</v>
      </c>
      <c r="P6796" s="1">
        <v>2.1317509999999999E-7</v>
      </c>
      <c r="Q6796" s="1">
        <v>2.8258852766857602E-7</v>
      </c>
      <c r="R6796" s="1">
        <v>806.65</v>
      </c>
      <c r="S6796" s="1">
        <v>492.75</v>
      </c>
      <c r="T6796" s="1">
        <v>0.68</v>
      </c>
      <c r="U6796" s="1">
        <v>24637.5</v>
      </c>
      <c r="V6796" s="1">
        <f t="shared" si="425"/>
        <v>0.30742631046638913</v>
      </c>
      <c r="W6796" s="1">
        <f t="shared" si="426"/>
        <v>0.73500134514347859</v>
      </c>
      <c r="X6796" s="1">
        <f t="shared" si="427"/>
        <v>724.63235294117646</v>
      </c>
    </row>
    <row r="6797" spans="1:24" hidden="1" x14ac:dyDescent="0.3">
      <c r="A6797" s="18" t="str">
        <f t="shared" si="424"/>
        <v>OFF - AirGrSupp - Forklift_2017_50</v>
      </c>
      <c r="B6797" s="1" t="s">
        <v>40</v>
      </c>
      <c r="C6797" s="1">
        <v>2020</v>
      </c>
      <c r="D6797" s="1" t="s">
        <v>134</v>
      </c>
      <c r="E6797" s="1">
        <v>2017</v>
      </c>
      <c r="F6797" s="1">
        <v>50</v>
      </c>
      <c r="G6797" s="1" t="s">
        <v>124</v>
      </c>
      <c r="H6797" s="1">
        <v>0</v>
      </c>
      <c r="I6797" s="1">
        <v>0</v>
      </c>
      <c r="J6797" s="1">
        <v>1.660332E-6</v>
      </c>
      <c r="K6797" s="1">
        <v>4.3994459999999999E-4</v>
      </c>
      <c r="L6797" s="1">
        <v>1.18869E-4</v>
      </c>
      <c r="M6797" s="1">
        <v>3.533741E-2</v>
      </c>
      <c r="N6797" s="1">
        <v>0</v>
      </c>
      <c r="O6797" s="1">
        <v>0</v>
      </c>
      <c r="P6797" s="1">
        <v>0</v>
      </c>
      <c r="Q6797" s="1">
        <v>0</v>
      </c>
      <c r="R6797" s="1">
        <v>1868.8</v>
      </c>
      <c r="S6797" s="1">
        <v>1157.05</v>
      </c>
      <c r="T6797" s="1">
        <v>1.59</v>
      </c>
      <c r="U6797" s="1">
        <v>57852.5</v>
      </c>
      <c r="V6797" s="1">
        <f t="shared" si="425"/>
        <v>0</v>
      </c>
      <c r="W6797" s="1">
        <f t="shared" si="426"/>
        <v>0.68035421362182968</v>
      </c>
      <c r="X6797" s="1">
        <f t="shared" si="427"/>
        <v>727.70440251572325</v>
      </c>
    </row>
    <row r="6798" spans="1:24" hidden="1" x14ac:dyDescent="0.3">
      <c r="A6798" s="18" t="str">
        <f t="shared" si="424"/>
        <v>OFF - AirGrSupp - Forklift_2018_50</v>
      </c>
      <c r="B6798" s="1" t="s">
        <v>40</v>
      </c>
      <c r="C6798" s="1">
        <v>2020</v>
      </c>
      <c r="D6798" s="1" t="s">
        <v>134</v>
      </c>
      <c r="E6798" s="1">
        <v>2018</v>
      </c>
      <c r="F6798" s="1">
        <v>50</v>
      </c>
      <c r="G6798" s="1" t="s">
        <v>12</v>
      </c>
      <c r="H6798" s="1">
        <v>2.31455809908591E-5</v>
      </c>
      <c r="I6798" s="1">
        <v>2.1289305395392201E-5</v>
      </c>
      <c r="J6798" s="1">
        <v>2.5470299999999999E-5</v>
      </c>
      <c r="K6798" s="1">
        <v>2.031723E-3</v>
      </c>
      <c r="L6798" s="1">
        <v>5.0192280000000003E-5</v>
      </c>
      <c r="M6798" s="1">
        <v>1.793633E-2</v>
      </c>
      <c r="N6798" s="1">
        <v>1.2365145E-6</v>
      </c>
      <c r="O6798" s="1">
        <v>9.3425539999999999E-7</v>
      </c>
      <c r="P6798" s="1">
        <v>2.1807309999999999E-7</v>
      </c>
      <c r="Q6798" s="1">
        <v>2.8130984654790299E-7</v>
      </c>
      <c r="R6798" s="1">
        <v>803</v>
      </c>
      <c r="S6798" s="1">
        <v>503.7</v>
      </c>
      <c r="T6798" s="1">
        <v>0.69</v>
      </c>
      <c r="U6798" s="1">
        <v>25185</v>
      </c>
      <c r="V6798" s="1">
        <f t="shared" si="425"/>
        <v>0.27990337652028219</v>
      </c>
      <c r="W6798" s="1">
        <f t="shared" si="426"/>
        <v>0.6599082678522783</v>
      </c>
      <c r="X6798" s="1">
        <f t="shared" si="427"/>
        <v>730</v>
      </c>
    </row>
    <row r="6799" spans="1:24" hidden="1" x14ac:dyDescent="0.3">
      <c r="A6799" s="18" t="str">
        <f t="shared" si="424"/>
        <v>OFF - AirGrSupp - Forklift_2018_50</v>
      </c>
      <c r="B6799" s="1" t="s">
        <v>40</v>
      </c>
      <c r="C6799" s="1">
        <v>2020</v>
      </c>
      <c r="D6799" s="1" t="s">
        <v>134</v>
      </c>
      <c r="E6799" s="1">
        <v>2018</v>
      </c>
      <c r="F6799" s="1">
        <v>50</v>
      </c>
      <c r="G6799" s="1" t="s">
        <v>124</v>
      </c>
      <c r="H6799" s="1">
        <v>0</v>
      </c>
      <c r="I6799" s="1">
        <v>0</v>
      </c>
      <c r="J6799" s="1">
        <v>1.4436160000000001E-6</v>
      </c>
      <c r="K6799" s="1">
        <v>4.3158399999999999E-4</v>
      </c>
      <c r="L6799" s="1">
        <v>1.173235E-4</v>
      </c>
      <c r="M6799" s="1">
        <v>3.6150059999999998E-2</v>
      </c>
      <c r="N6799" s="1">
        <v>0</v>
      </c>
      <c r="O6799" s="1">
        <v>0</v>
      </c>
      <c r="P6799" s="1">
        <v>0</v>
      </c>
      <c r="Q6799" s="1">
        <v>0</v>
      </c>
      <c r="R6799" s="1">
        <v>1908.95</v>
      </c>
      <c r="S6799" s="1">
        <v>1182.5999999999999</v>
      </c>
      <c r="T6799" s="1">
        <v>1.63</v>
      </c>
      <c r="U6799" s="1">
        <v>59130</v>
      </c>
      <c r="V6799" s="1">
        <f t="shared" si="425"/>
        <v>0</v>
      </c>
      <c r="W6799" s="1">
        <f t="shared" si="426"/>
        <v>0.65700054841598765</v>
      </c>
      <c r="X6799" s="1">
        <f t="shared" si="427"/>
        <v>725.52147239263797</v>
      </c>
    </row>
    <row r="6800" spans="1:24" hidden="1" x14ac:dyDescent="0.3">
      <c r="A6800" s="18" t="str">
        <f t="shared" si="424"/>
        <v>OFF - AirGrSupp - Forklift_2019_50</v>
      </c>
      <c r="B6800" s="1" t="s">
        <v>40</v>
      </c>
      <c r="C6800" s="1">
        <v>2020</v>
      </c>
      <c r="D6800" s="1" t="s">
        <v>134</v>
      </c>
      <c r="E6800" s="1">
        <v>2019</v>
      </c>
      <c r="F6800" s="1">
        <v>50</v>
      </c>
      <c r="G6800" s="1" t="s">
        <v>12</v>
      </c>
      <c r="H6800" s="1">
        <v>2.1972149296780599E-5</v>
      </c>
      <c r="I6800" s="1">
        <v>2.0209982923178799E-5</v>
      </c>
      <c r="J6800" s="1">
        <v>2.4179010000000001E-5</v>
      </c>
      <c r="K6800" s="1">
        <v>1.7698340000000001E-3</v>
      </c>
      <c r="L6800" s="1">
        <v>4.6829180000000001E-5</v>
      </c>
      <c r="M6800" s="1">
        <v>1.8900839999999999E-2</v>
      </c>
      <c r="N6800" s="1">
        <v>1.3030074E-6</v>
      </c>
      <c r="O6800" s="1">
        <v>9.8449447999999994E-7</v>
      </c>
      <c r="P6800" s="1">
        <v>2.297998E-7</v>
      </c>
      <c r="Q6800" s="1">
        <v>2.8898193327193702E-7</v>
      </c>
      <c r="R6800" s="1">
        <v>824.9</v>
      </c>
      <c r="S6800" s="1">
        <v>532.9</v>
      </c>
      <c r="T6800" s="1">
        <v>0.73</v>
      </c>
      <c r="U6800" s="1">
        <v>26645</v>
      </c>
      <c r="V6800" s="1">
        <f t="shared" si="425"/>
        <v>0.25115326169271779</v>
      </c>
      <c r="W6800" s="1">
        <f t="shared" si="426"/>
        <v>0.58195503400976989</v>
      </c>
      <c r="X6800" s="1">
        <f t="shared" si="427"/>
        <v>730</v>
      </c>
    </row>
    <row r="6801" spans="1:24" hidden="1" x14ac:dyDescent="0.3">
      <c r="A6801" s="18" t="str">
        <f t="shared" si="424"/>
        <v>OFF - AirGrSupp - Forklift_2019_50</v>
      </c>
      <c r="B6801" s="1" t="s">
        <v>40</v>
      </c>
      <c r="C6801" s="1">
        <v>2020</v>
      </c>
      <c r="D6801" s="1" t="s">
        <v>134</v>
      </c>
      <c r="E6801" s="1">
        <v>2019</v>
      </c>
      <c r="F6801" s="1">
        <v>50</v>
      </c>
      <c r="G6801" s="1" t="s">
        <v>124</v>
      </c>
      <c r="H6801" s="1">
        <v>0</v>
      </c>
      <c r="I6801" s="1">
        <v>0</v>
      </c>
      <c r="J6801" s="1">
        <v>1.2526549999999999E-6</v>
      </c>
      <c r="K6801" s="1">
        <v>4.3532569999999999E-4</v>
      </c>
      <c r="L6801" s="1">
        <v>1.1912459999999999E-4</v>
      </c>
      <c r="M6801" s="1">
        <v>3.8094459999999997E-2</v>
      </c>
      <c r="N6801" s="1">
        <v>0</v>
      </c>
      <c r="O6801" s="1">
        <v>0</v>
      </c>
      <c r="P6801" s="1">
        <v>0</v>
      </c>
      <c r="Q6801" s="1">
        <v>0</v>
      </c>
      <c r="R6801" s="1">
        <v>2011.1499999999901</v>
      </c>
      <c r="S6801" s="1">
        <v>1244.6500000000001</v>
      </c>
      <c r="T6801" s="1">
        <v>1.71</v>
      </c>
      <c r="U6801" s="1">
        <v>62232.5</v>
      </c>
      <c r="V6801" s="1">
        <f t="shared" si="425"/>
        <v>0</v>
      </c>
      <c r="W6801" s="1">
        <f t="shared" si="426"/>
        <v>0.63383002509445163</v>
      </c>
      <c r="X6801" s="1">
        <f t="shared" si="427"/>
        <v>727.86549707602342</v>
      </c>
    </row>
    <row r="6802" spans="1:24" hidden="1" x14ac:dyDescent="0.3">
      <c r="A6802" s="18" t="str">
        <f t="shared" si="424"/>
        <v>OFF - AirGrSupp - Forklift_2020_50</v>
      </c>
      <c r="B6802" s="1" t="s">
        <v>40</v>
      </c>
      <c r="C6802" s="1">
        <v>2020</v>
      </c>
      <c r="D6802" s="1" t="s">
        <v>134</v>
      </c>
      <c r="E6802" s="1">
        <v>2020</v>
      </c>
      <c r="F6802" s="1">
        <v>50</v>
      </c>
      <c r="G6802" s="1" t="s">
        <v>12</v>
      </c>
      <c r="H6802" s="1">
        <v>1.9172239442622399E-5</v>
      </c>
      <c r="I6802" s="1">
        <v>1.7634625839324101E-5</v>
      </c>
      <c r="J6802" s="1">
        <v>2.1097879999999999E-5</v>
      </c>
      <c r="K6802" s="1">
        <v>1.371377E-3</v>
      </c>
      <c r="L6802" s="1">
        <v>3.9970959999999998E-5</v>
      </c>
      <c r="M6802" s="1">
        <v>1.853175E-2</v>
      </c>
      <c r="N6802" s="1">
        <v>1.2775625999999999E-6</v>
      </c>
      <c r="O6802" s="1">
        <v>9.6526952000000007E-7</v>
      </c>
      <c r="P6802" s="1">
        <v>2.253123E-7</v>
      </c>
      <c r="Q6802" s="1">
        <v>2.7491644094454198E-7</v>
      </c>
      <c r="R6802" s="1">
        <v>784.75</v>
      </c>
      <c r="S6802" s="1">
        <v>521.94999999999902</v>
      </c>
      <c r="T6802" s="1">
        <v>0.72</v>
      </c>
      <c r="U6802" s="1">
        <v>26097.5</v>
      </c>
      <c r="V6802" s="1">
        <f t="shared" si="425"/>
        <v>0.22374634205656665</v>
      </c>
      <c r="W6802" s="1">
        <f t="shared" si="426"/>
        <v>0.5071474818902153</v>
      </c>
      <c r="X6802" s="1">
        <f t="shared" si="427"/>
        <v>724.93055555555418</v>
      </c>
    </row>
    <row r="6803" spans="1:24" hidden="1" x14ac:dyDescent="0.3">
      <c r="A6803" s="18" t="str">
        <f t="shared" si="424"/>
        <v>OFF - AirGrSupp - Forklift_2020_50</v>
      </c>
      <c r="B6803" s="1" t="s">
        <v>40</v>
      </c>
      <c r="C6803" s="1">
        <v>2020</v>
      </c>
      <c r="D6803" s="1" t="s">
        <v>134</v>
      </c>
      <c r="E6803" s="1">
        <v>2020</v>
      </c>
      <c r="F6803" s="1">
        <v>50</v>
      </c>
      <c r="G6803" s="1" t="s">
        <v>124</v>
      </c>
      <c r="H6803" s="1">
        <v>0</v>
      </c>
      <c r="I6803" s="1">
        <v>0</v>
      </c>
      <c r="J6803" s="1">
        <v>9.6481799999999992E-7</v>
      </c>
      <c r="K6803" s="1">
        <v>4.0772779999999998E-4</v>
      </c>
      <c r="L6803" s="1">
        <v>1.123757E-4</v>
      </c>
      <c r="M6803" s="1">
        <v>3.7350069999999999E-2</v>
      </c>
      <c r="N6803" s="1">
        <v>0</v>
      </c>
      <c r="O6803" s="1">
        <v>0</v>
      </c>
      <c r="P6803" s="1">
        <v>0</v>
      </c>
      <c r="Q6803" s="1">
        <v>0</v>
      </c>
      <c r="R6803" s="1">
        <v>1967.35</v>
      </c>
      <c r="S6803" s="1">
        <v>1222.75</v>
      </c>
      <c r="T6803" s="1">
        <v>1.68</v>
      </c>
      <c r="U6803" s="1">
        <v>61137.5</v>
      </c>
      <c r="V6803" s="1">
        <f t="shared" si="425"/>
        <v>0</v>
      </c>
      <c r="W6803" s="1">
        <f t="shared" si="426"/>
        <v>0.60862997126458507</v>
      </c>
      <c r="X6803" s="1">
        <f t="shared" si="427"/>
        <v>727.82738095238096</v>
      </c>
    </row>
    <row r="6804" spans="1:24" hidden="1" x14ac:dyDescent="0.3">
      <c r="A6804" s="18" t="str">
        <f t="shared" si="424"/>
        <v>OFF - AirGrSupp - Fuel Truck_1989_175</v>
      </c>
      <c r="B6804" s="1" t="s">
        <v>40</v>
      </c>
      <c r="C6804" s="1">
        <v>2020</v>
      </c>
      <c r="D6804" s="1" t="s">
        <v>135</v>
      </c>
      <c r="E6804" s="1">
        <v>1989</v>
      </c>
      <c r="F6804" s="1">
        <v>175</v>
      </c>
      <c r="G6804" s="1" t="s">
        <v>12</v>
      </c>
      <c r="H6804" s="1">
        <v>1.3759872196459699E-9</v>
      </c>
      <c r="I6804" s="1">
        <v>1.2656330446303699E-9</v>
      </c>
      <c r="J6804" s="1">
        <v>1.5141899999999999E-9</v>
      </c>
      <c r="K6804" s="1">
        <v>1.8687790000000001E-8</v>
      </c>
      <c r="L6804" s="1">
        <v>1.236023E-8</v>
      </c>
      <c r="M6804" s="1">
        <v>7.4621640000000004E-7</v>
      </c>
      <c r="N6804" s="1">
        <v>5.3495765999999898E-11</v>
      </c>
      <c r="O6804" s="1">
        <v>4.0419023199999999E-11</v>
      </c>
      <c r="P6804" s="1">
        <v>7.4128780000000007E-12</v>
      </c>
      <c r="Q6804" s="1">
        <v>0</v>
      </c>
      <c r="R6804" s="1">
        <v>0</v>
      </c>
      <c r="S6804" s="1">
        <v>0</v>
      </c>
      <c r="T6804" s="1">
        <v>0</v>
      </c>
      <c r="U6804" s="1">
        <v>0</v>
      </c>
      <c r="V6804" s="1">
        <f t="shared" si="425"/>
        <v>0</v>
      </c>
      <c r="W6804" s="1">
        <f t="shared" si="426"/>
        <v>0</v>
      </c>
      <c r="X6804" s="1" t="e">
        <f t="shared" si="427"/>
        <v>#DIV/0!</v>
      </c>
    </row>
    <row r="6805" spans="1:24" hidden="1" x14ac:dyDescent="0.3">
      <c r="A6805" s="18" t="str">
        <f t="shared" si="424"/>
        <v>OFF - AirGrSupp - Fuel Truck_1989_175</v>
      </c>
      <c r="B6805" s="1" t="s">
        <v>40</v>
      </c>
      <c r="C6805" s="1">
        <v>2020</v>
      </c>
      <c r="D6805" s="1" t="s">
        <v>135</v>
      </c>
      <c r="E6805" s="1">
        <v>1989</v>
      </c>
      <c r="F6805" s="1">
        <v>175</v>
      </c>
      <c r="G6805" s="1" t="s">
        <v>124</v>
      </c>
      <c r="H6805" s="1">
        <v>0</v>
      </c>
      <c r="I6805" s="1">
        <v>0</v>
      </c>
      <c r="J6805" s="1">
        <v>6.2967529999999999E-10</v>
      </c>
      <c r="K6805" s="1">
        <v>1.1047999999999999E-7</v>
      </c>
      <c r="L6805" s="1">
        <v>4.2721930000000001E-8</v>
      </c>
      <c r="M6805" s="1">
        <v>2.3266709999999999E-6</v>
      </c>
      <c r="N6805" s="1">
        <v>0</v>
      </c>
      <c r="O6805" s="1">
        <v>0</v>
      </c>
      <c r="P6805" s="1">
        <v>0</v>
      </c>
      <c r="Q6805" s="1">
        <v>0</v>
      </c>
      <c r="R6805" s="1">
        <v>0</v>
      </c>
      <c r="S6805" s="1">
        <v>0</v>
      </c>
      <c r="T6805" s="1">
        <v>0</v>
      </c>
      <c r="U6805" s="1">
        <v>0</v>
      </c>
      <c r="V6805" s="1">
        <f t="shared" si="425"/>
        <v>0</v>
      </c>
      <c r="W6805" s="1">
        <f t="shared" si="426"/>
        <v>0</v>
      </c>
      <c r="X6805" s="1" t="e">
        <f t="shared" si="427"/>
        <v>#DIV/0!</v>
      </c>
    </row>
    <row r="6806" spans="1:24" hidden="1" x14ac:dyDescent="0.3">
      <c r="A6806" s="18" t="str">
        <f t="shared" si="424"/>
        <v>OFF - AirGrSupp - Fuel Truck_1990_175</v>
      </c>
      <c r="B6806" s="1" t="s">
        <v>40</v>
      </c>
      <c r="C6806" s="1">
        <v>2020</v>
      </c>
      <c r="D6806" s="1" t="s">
        <v>135</v>
      </c>
      <c r="E6806" s="1">
        <v>1990</v>
      </c>
      <c r="F6806" s="1">
        <v>175</v>
      </c>
      <c r="G6806" s="1" t="s">
        <v>12</v>
      </c>
      <c r="H6806" s="1">
        <v>4.4388621268421002E-9</v>
      </c>
      <c r="I6806" s="1">
        <v>4.0828653842693601E-9</v>
      </c>
      <c r="J6806" s="1">
        <v>4.8846969999999998E-9</v>
      </c>
      <c r="K6806" s="1">
        <v>6.0268799999999998E-8</v>
      </c>
      <c r="L6806" s="1">
        <v>3.9887099999999997E-8</v>
      </c>
      <c r="M6806" s="1">
        <v>2.4085950000000002E-6</v>
      </c>
      <c r="N6806" s="1">
        <v>1.7267067E-10</v>
      </c>
      <c r="O6806" s="1">
        <v>1.3046228400000001E-10</v>
      </c>
      <c r="P6806" s="1">
        <v>2.3926870000000001E-11</v>
      </c>
      <c r="Q6806" s="1">
        <v>0</v>
      </c>
      <c r="R6806" s="1">
        <v>0</v>
      </c>
      <c r="S6806" s="1">
        <v>0</v>
      </c>
      <c r="T6806" s="1">
        <v>0</v>
      </c>
      <c r="U6806" s="1">
        <v>0</v>
      </c>
      <c r="V6806" s="1">
        <f t="shared" si="425"/>
        <v>0</v>
      </c>
      <c r="W6806" s="1">
        <f t="shared" si="426"/>
        <v>0</v>
      </c>
      <c r="X6806" s="1" t="e">
        <f t="shared" si="427"/>
        <v>#DIV/0!</v>
      </c>
    </row>
    <row r="6807" spans="1:24" hidden="1" x14ac:dyDescent="0.3">
      <c r="A6807" s="18" t="str">
        <f t="shared" si="424"/>
        <v>OFF - AirGrSupp - Fuel Truck_1990_175</v>
      </c>
      <c r="B6807" s="1" t="s">
        <v>40</v>
      </c>
      <c r="C6807" s="1">
        <v>2020</v>
      </c>
      <c r="D6807" s="1" t="s">
        <v>135</v>
      </c>
      <c r="E6807" s="1">
        <v>1990</v>
      </c>
      <c r="F6807" s="1">
        <v>175</v>
      </c>
      <c r="G6807" s="1" t="s">
        <v>124</v>
      </c>
      <c r="H6807" s="1">
        <v>0</v>
      </c>
      <c r="I6807" s="1">
        <v>0</v>
      </c>
      <c r="J6807" s="1">
        <v>2.0322820000000002E-9</v>
      </c>
      <c r="K6807" s="1">
        <v>3.5466269999999997E-7</v>
      </c>
      <c r="L6807" s="1">
        <v>1.3860070000000001E-7</v>
      </c>
      <c r="M6807" s="1">
        <v>7.5842339999999998E-6</v>
      </c>
      <c r="N6807" s="1">
        <v>0</v>
      </c>
      <c r="O6807" s="1">
        <v>0</v>
      </c>
      <c r="P6807" s="1">
        <v>0</v>
      </c>
      <c r="Q6807" s="1">
        <v>0</v>
      </c>
      <c r="R6807" s="1">
        <v>0</v>
      </c>
      <c r="S6807" s="1">
        <v>0</v>
      </c>
      <c r="T6807" s="1">
        <v>0</v>
      </c>
      <c r="U6807" s="1">
        <v>0</v>
      </c>
      <c r="V6807" s="1">
        <f t="shared" si="425"/>
        <v>0</v>
      </c>
      <c r="W6807" s="1">
        <f t="shared" si="426"/>
        <v>0</v>
      </c>
      <c r="X6807" s="1" t="e">
        <f t="shared" si="427"/>
        <v>#DIV/0!</v>
      </c>
    </row>
    <row r="6808" spans="1:24" hidden="1" x14ac:dyDescent="0.3">
      <c r="A6808" s="18" t="str">
        <f t="shared" si="424"/>
        <v>OFF - AirGrSupp - Fuel Truck_1991_175</v>
      </c>
      <c r="B6808" s="1" t="s">
        <v>40</v>
      </c>
      <c r="C6808" s="1">
        <v>2020</v>
      </c>
      <c r="D6808" s="1" t="s">
        <v>135</v>
      </c>
      <c r="E6808" s="1">
        <v>1991</v>
      </c>
      <c r="F6808" s="1">
        <v>175</v>
      </c>
      <c r="G6808" s="1" t="s">
        <v>12</v>
      </c>
      <c r="H6808" s="1">
        <v>1.2477329502135E-8</v>
      </c>
      <c r="I6808" s="1">
        <v>1.14766476760638E-8</v>
      </c>
      <c r="J6808" s="1">
        <v>1.373054E-8</v>
      </c>
      <c r="K6808" s="1">
        <v>1.6936349999999999E-7</v>
      </c>
      <c r="L6808" s="1">
        <v>1.1215829999999999E-7</v>
      </c>
      <c r="M6808" s="1">
        <v>6.774167E-6</v>
      </c>
      <c r="N6808" s="1">
        <v>4.8563558999999999E-10</v>
      </c>
      <c r="O6808" s="1">
        <v>3.6692466799999999E-10</v>
      </c>
      <c r="P6808" s="1">
        <v>6.7294250000000005E-11</v>
      </c>
      <c r="Q6808" s="1">
        <v>0</v>
      </c>
      <c r="R6808" s="1">
        <v>0</v>
      </c>
      <c r="S6808" s="1">
        <v>0</v>
      </c>
      <c r="T6808" s="1">
        <v>0</v>
      </c>
      <c r="U6808" s="1">
        <v>0</v>
      </c>
      <c r="V6808" s="1">
        <f t="shared" si="425"/>
        <v>0</v>
      </c>
      <c r="W6808" s="1">
        <f t="shared" si="426"/>
        <v>0</v>
      </c>
      <c r="X6808" s="1" t="e">
        <f t="shared" si="427"/>
        <v>#DIV/0!</v>
      </c>
    </row>
    <row r="6809" spans="1:24" hidden="1" x14ac:dyDescent="0.3">
      <c r="A6809" s="18" t="str">
        <f t="shared" si="424"/>
        <v>OFF - AirGrSupp - Fuel Truck_1991_175</v>
      </c>
      <c r="B6809" s="1" t="s">
        <v>40</v>
      </c>
      <c r="C6809" s="1">
        <v>2020</v>
      </c>
      <c r="D6809" s="1" t="s">
        <v>135</v>
      </c>
      <c r="E6809" s="1">
        <v>1991</v>
      </c>
      <c r="F6809" s="1">
        <v>175</v>
      </c>
      <c r="G6809" s="1" t="s">
        <v>124</v>
      </c>
      <c r="H6809" s="1">
        <v>0</v>
      </c>
      <c r="I6809" s="1">
        <v>0</v>
      </c>
      <c r="J6809" s="1">
        <v>5.6617710000000003E-9</v>
      </c>
      <c r="K6809" s="1">
        <v>9.82626E-7</v>
      </c>
      <c r="L6809" s="1">
        <v>3.8816299999999998E-7</v>
      </c>
      <c r="M6809" s="1">
        <v>2.1341879999999998E-5</v>
      </c>
      <c r="N6809" s="1">
        <v>0</v>
      </c>
      <c r="O6809" s="1">
        <v>0</v>
      </c>
      <c r="P6809" s="1">
        <v>0</v>
      </c>
      <c r="Q6809" s="1">
        <v>0</v>
      </c>
      <c r="R6809" s="1">
        <v>0</v>
      </c>
      <c r="S6809" s="1">
        <v>0</v>
      </c>
      <c r="T6809" s="1">
        <v>0</v>
      </c>
      <c r="U6809" s="1">
        <v>0</v>
      </c>
      <c r="V6809" s="1">
        <f t="shared" si="425"/>
        <v>0</v>
      </c>
      <c r="W6809" s="1">
        <f t="shared" si="426"/>
        <v>0</v>
      </c>
      <c r="X6809" s="1" t="e">
        <f t="shared" si="427"/>
        <v>#DIV/0!</v>
      </c>
    </row>
    <row r="6810" spans="1:24" hidden="1" x14ac:dyDescent="0.3">
      <c r="A6810" s="18" t="str">
        <f t="shared" si="424"/>
        <v>OFF - AirGrSupp - Fuel Truck_1992_175</v>
      </c>
      <c r="B6810" s="1" t="s">
        <v>40</v>
      </c>
      <c r="C6810" s="1">
        <v>2020</v>
      </c>
      <c r="D6810" s="1" t="s">
        <v>135</v>
      </c>
      <c r="E6810" s="1">
        <v>1992</v>
      </c>
      <c r="F6810" s="1">
        <v>175</v>
      </c>
      <c r="G6810" s="1" t="s">
        <v>12</v>
      </c>
      <c r="H6810" s="1">
        <v>1.7804112722286201E-8</v>
      </c>
      <c r="I6810" s="1">
        <v>1.63762228819589E-8</v>
      </c>
      <c r="J6810" s="1">
        <v>1.959234E-8</v>
      </c>
      <c r="K6810" s="1">
        <v>2.4159929999999999E-7</v>
      </c>
      <c r="L6810" s="1">
        <v>1.6009549999999999E-7</v>
      </c>
      <c r="M6810" s="1">
        <v>9.6715679999999998E-6</v>
      </c>
      <c r="N6810" s="1">
        <v>6.9334838999999995E-10</v>
      </c>
      <c r="O6810" s="1">
        <v>5.2386322800000002E-10</v>
      </c>
      <c r="P6810" s="1">
        <v>9.60769E-11</v>
      </c>
      <c r="Q6810" s="1">
        <v>0</v>
      </c>
      <c r="R6810" s="1">
        <v>0</v>
      </c>
      <c r="S6810" s="1">
        <v>0</v>
      </c>
      <c r="T6810" s="1">
        <v>0.01</v>
      </c>
      <c r="U6810" s="1">
        <v>0</v>
      </c>
      <c r="V6810" s="1">
        <f t="shared" si="425"/>
        <v>0</v>
      </c>
      <c r="W6810" s="1">
        <f t="shared" si="426"/>
        <v>0</v>
      </c>
      <c r="X6810" s="1">
        <f t="shared" si="427"/>
        <v>0</v>
      </c>
    </row>
    <row r="6811" spans="1:24" hidden="1" x14ac:dyDescent="0.3">
      <c r="A6811" s="18" t="str">
        <f t="shared" si="424"/>
        <v>OFF - AirGrSupp - Fuel Truck_1992_175</v>
      </c>
      <c r="B6811" s="1" t="s">
        <v>40</v>
      </c>
      <c r="C6811" s="1">
        <v>2020</v>
      </c>
      <c r="D6811" s="1" t="s">
        <v>135</v>
      </c>
      <c r="E6811" s="1">
        <v>1992</v>
      </c>
      <c r="F6811" s="1">
        <v>175</v>
      </c>
      <c r="G6811" s="1" t="s">
        <v>124</v>
      </c>
      <c r="H6811" s="1">
        <v>0</v>
      </c>
      <c r="I6811" s="1">
        <v>0</v>
      </c>
      <c r="J6811" s="1">
        <v>8.0023090000000004E-9</v>
      </c>
      <c r="K6811" s="1">
        <v>1.380999E-6</v>
      </c>
      <c r="L6811" s="1">
        <v>5.5155870000000005E-7</v>
      </c>
      <c r="M6811" s="1">
        <v>3.0471400000000001E-5</v>
      </c>
      <c r="N6811" s="1">
        <v>0</v>
      </c>
      <c r="O6811" s="1">
        <v>0</v>
      </c>
      <c r="P6811" s="1">
        <v>0</v>
      </c>
      <c r="Q6811" s="1">
        <v>0</v>
      </c>
      <c r="R6811" s="1">
        <v>0</v>
      </c>
      <c r="S6811" s="1">
        <v>0</v>
      </c>
      <c r="T6811" s="1">
        <v>0</v>
      </c>
      <c r="U6811" s="1">
        <v>0</v>
      </c>
      <c r="V6811" s="1">
        <f t="shared" si="425"/>
        <v>0</v>
      </c>
      <c r="W6811" s="1">
        <f t="shared" si="426"/>
        <v>0</v>
      </c>
      <c r="X6811" s="1" t="e">
        <f t="shared" si="427"/>
        <v>#DIV/0!</v>
      </c>
    </row>
    <row r="6812" spans="1:24" hidden="1" x14ac:dyDescent="0.3">
      <c r="A6812" s="18" t="str">
        <f t="shared" si="424"/>
        <v>OFF - AirGrSupp - Fuel Truck_1993_175</v>
      </c>
      <c r="B6812" s="1" t="s">
        <v>40</v>
      </c>
      <c r="C6812" s="1">
        <v>2020</v>
      </c>
      <c r="D6812" s="1" t="s">
        <v>135</v>
      </c>
      <c r="E6812" s="1">
        <v>1993</v>
      </c>
      <c r="F6812" s="1">
        <v>175</v>
      </c>
      <c r="G6812" s="1" t="s">
        <v>12</v>
      </c>
      <c r="H6812" s="1">
        <v>2.2122125806155499E-8</v>
      </c>
      <c r="I6812" s="1">
        <v>2.0347931316501801E-8</v>
      </c>
      <c r="J6812" s="1">
        <v>2.4344049999999999E-8</v>
      </c>
      <c r="K6812" s="1">
        <v>3.0010910000000002E-7</v>
      </c>
      <c r="L6812" s="1">
        <v>1.9899159999999999E-7</v>
      </c>
      <c r="M6812" s="1">
        <v>1.2023909999999999E-5</v>
      </c>
      <c r="N6812" s="1">
        <v>8.6198633999999997E-10</v>
      </c>
      <c r="O6812" s="1">
        <v>6.51278568E-10</v>
      </c>
      <c r="P6812" s="1">
        <v>1.1944499999999999E-10</v>
      </c>
      <c r="Q6812" s="1">
        <v>0</v>
      </c>
      <c r="R6812" s="1">
        <v>0</v>
      </c>
      <c r="S6812" s="1">
        <v>0</v>
      </c>
      <c r="T6812" s="1">
        <v>0.01</v>
      </c>
      <c r="U6812" s="1">
        <v>0</v>
      </c>
      <c r="V6812" s="1">
        <f t="shared" si="425"/>
        <v>0</v>
      </c>
      <c r="W6812" s="1">
        <f t="shared" si="426"/>
        <v>0</v>
      </c>
      <c r="X6812" s="1">
        <f t="shared" si="427"/>
        <v>0</v>
      </c>
    </row>
    <row r="6813" spans="1:24" hidden="1" x14ac:dyDescent="0.3">
      <c r="A6813" s="18" t="str">
        <f t="shared" si="424"/>
        <v>OFF - AirGrSupp - Fuel Truck_1993_175</v>
      </c>
      <c r="B6813" s="1" t="s">
        <v>40</v>
      </c>
      <c r="C6813" s="1">
        <v>2020</v>
      </c>
      <c r="D6813" s="1" t="s">
        <v>135</v>
      </c>
      <c r="E6813" s="1">
        <v>1993</v>
      </c>
      <c r="F6813" s="1">
        <v>175</v>
      </c>
      <c r="G6813" s="1" t="s">
        <v>124</v>
      </c>
      <c r="H6813" s="1">
        <v>0</v>
      </c>
      <c r="I6813" s="1">
        <v>0</v>
      </c>
      <c r="J6813" s="1">
        <v>9.8485749999999996E-9</v>
      </c>
      <c r="K6813" s="1">
        <v>1.689774E-6</v>
      </c>
      <c r="L6813" s="1">
        <v>6.82495E-7</v>
      </c>
      <c r="M6813" s="1">
        <v>3.7887179999999997E-5</v>
      </c>
      <c r="N6813" s="1">
        <v>0</v>
      </c>
      <c r="O6813" s="1">
        <v>0</v>
      </c>
      <c r="P6813" s="1">
        <v>0</v>
      </c>
      <c r="Q6813" s="1">
        <v>0</v>
      </c>
      <c r="R6813" s="1">
        <v>3.65</v>
      </c>
      <c r="S6813" s="1">
        <v>0</v>
      </c>
      <c r="T6813" s="1">
        <v>0</v>
      </c>
      <c r="U6813" s="1">
        <v>0</v>
      </c>
      <c r="V6813" s="1">
        <f t="shared" si="425"/>
        <v>0</v>
      </c>
      <c r="W6813" s="1">
        <f t="shared" si="426"/>
        <v>0</v>
      </c>
      <c r="X6813" s="1" t="e">
        <f t="shared" si="427"/>
        <v>#DIV/0!</v>
      </c>
    </row>
    <row r="6814" spans="1:24" hidden="1" x14ac:dyDescent="0.3">
      <c r="A6814" s="18" t="str">
        <f t="shared" si="424"/>
        <v>OFF - AirGrSupp - Fuel Truck_1994_175</v>
      </c>
      <c r="B6814" s="1" t="s">
        <v>40</v>
      </c>
      <c r="C6814" s="1">
        <v>2020</v>
      </c>
      <c r="D6814" s="1" t="s">
        <v>135</v>
      </c>
      <c r="E6814" s="1">
        <v>1994</v>
      </c>
      <c r="F6814" s="1">
        <v>175</v>
      </c>
      <c r="G6814" s="1" t="s">
        <v>12</v>
      </c>
      <c r="H6814" s="1">
        <v>3.1567774315523097E-8</v>
      </c>
      <c r="I6814" s="1">
        <v>2.9036038815418198E-8</v>
      </c>
      <c r="J6814" s="1">
        <v>3.4738410000000001E-8</v>
      </c>
      <c r="K6814" s="1">
        <v>4.281274E-7</v>
      </c>
      <c r="L6814" s="1">
        <v>2.8405419999999999E-7</v>
      </c>
      <c r="M6814" s="1">
        <v>1.716743E-5</v>
      </c>
      <c r="N6814" s="1">
        <v>1.2307220999999999E-9</v>
      </c>
      <c r="O6814" s="1">
        <v>9.2987892000000005E-10</v>
      </c>
      <c r="P6814" s="1">
        <v>1.7054049999999999E-10</v>
      </c>
      <c r="Q6814" s="1">
        <v>0</v>
      </c>
      <c r="R6814" s="1">
        <v>0</v>
      </c>
      <c r="S6814" s="1">
        <v>0</v>
      </c>
      <c r="T6814" s="1">
        <v>0.01</v>
      </c>
      <c r="U6814" s="1">
        <v>0</v>
      </c>
      <c r="V6814" s="1">
        <f t="shared" si="425"/>
        <v>0</v>
      </c>
      <c r="W6814" s="1">
        <f t="shared" si="426"/>
        <v>0</v>
      </c>
      <c r="X6814" s="1">
        <f t="shared" si="427"/>
        <v>0</v>
      </c>
    </row>
    <row r="6815" spans="1:24" hidden="1" x14ac:dyDescent="0.3">
      <c r="A6815" s="18" t="str">
        <f t="shared" si="424"/>
        <v>OFF - AirGrSupp - Fuel Truck_1994_175</v>
      </c>
      <c r="B6815" s="1" t="s">
        <v>40</v>
      </c>
      <c r="C6815" s="1">
        <v>2020</v>
      </c>
      <c r="D6815" s="1" t="s">
        <v>135</v>
      </c>
      <c r="E6815" s="1">
        <v>1994</v>
      </c>
      <c r="F6815" s="1">
        <v>175</v>
      </c>
      <c r="G6815" s="1" t="s">
        <v>124</v>
      </c>
      <c r="H6815" s="1">
        <v>0</v>
      </c>
      <c r="I6815" s="1">
        <v>0</v>
      </c>
      <c r="J6815" s="1">
        <v>1.391056E-8</v>
      </c>
      <c r="K6815" s="1">
        <v>2.372517E-6</v>
      </c>
      <c r="L6815" s="1">
        <v>9.6929479999999996E-7</v>
      </c>
      <c r="M6815" s="1">
        <v>5.4069330000000003E-5</v>
      </c>
      <c r="N6815" s="1">
        <v>0</v>
      </c>
      <c r="O6815" s="1">
        <v>0</v>
      </c>
      <c r="P6815" s="1">
        <v>0</v>
      </c>
      <c r="Q6815" s="1">
        <v>0</v>
      </c>
      <c r="R6815" s="1">
        <v>3.65</v>
      </c>
      <c r="S6815" s="1">
        <v>0</v>
      </c>
      <c r="T6815" s="1">
        <v>0</v>
      </c>
      <c r="U6815" s="1">
        <v>0</v>
      </c>
      <c r="V6815" s="1">
        <f t="shared" si="425"/>
        <v>0</v>
      </c>
      <c r="W6815" s="1">
        <f t="shared" si="426"/>
        <v>0</v>
      </c>
      <c r="X6815" s="1" t="e">
        <f t="shared" si="427"/>
        <v>#DIV/0!</v>
      </c>
    </row>
    <row r="6816" spans="1:24" hidden="1" x14ac:dyDescent="0.3">
      <c r="A6816" s="18" t="str">
        <f t="shared" si="424"/>
        <v>OFF - AirGrSupp - Fuel Truck_1995_175</v>
      </c>
      <c r="B6816" s="1" t="s">
        <v>40</v>
      </c>
      <c r="C6816" s="1">
        <v>2020</v>
      </c>
      <c r="D6816" s="1" t="s">
        <v>135</v>
      </c>
      <c r="E6816" s="1">
        <v>1995</v>
      </c>
      <c r="F6816" s="1">
        <v>175</v>
      </c>
      <c r="G6816" s="1" t="s">
        <v>12</v>
      </c>
      <c r="H6816" s="1">
        <v>3.9051387673464803E-8</v>
      </c>
      <c r="I6816" s="1">
        <v>3.5919466382052902E-8</v>
      </c>
      <c r="J6816" s="1">
        <v>4.2973669999999999E-8</v>
      </c>
      <c r="K6816" s="1">
        <v>5.2947109999999996E-7</v>
      </c>
      <c r="L6816" s="1">
        <v>3.5151439999999998E-7</v>
      </c>
      <c r="M6816" s="1">
        <v>2.12491E-5</v>
      </c>
      <c r="N6816" s="1">
        <v>1.5233337000000001E-9</v>
      </c>
      <c r="O6816" s="1">
        <v>1.1509632400000001E-9</v>
      </c>
      <c r="P6816" s="1">
        <v>2.110876E-10</v>
      </c>
      <c r="Q6816" s="1">
        <v>0</v>
      </c>
      <c r="R6816" s="1">
        <v>0</v>
      </c>
      <c r="S6816" s="1">
        <v>0</v>
      </c>
      <c r="T6816" s="1">
        <v>0.01</v>
      </c>
      <c r="U6816" s="1">
        <v>0</v>
      </c>
      <c r="V6816" s="1">
        <f t="shared" si="425"/>
        <v>0</v>
      </c>
      <c r="W6816" s="1">
        <f t="shared" si="426"/>
        <v>0</v>
      </c>
      <c r="X6816" s="1">
        <f t="shared" si="427"/>
        <v>0</v>
      </c>
    </row>
    <row r="6817" spans="1:24" hidden="1" x14ac:dyDescent="0.3">
      <c r="A6817" s="18" t="str">
        <f t="shared" si="424"/>
        <v>OFF - AirGrSupp - Fuel Truck_1995_175</v>
      </c>
      <c r="B6817" s="1" t="s">
        <v>40</v>
      </c>
      <c r="C6817" s="1">
        <v>2020</v>
      </c>
      <c r="D6817" s="1" t="s">
        <v>135</v>
      </c>
      <c r="E6817" s="1">
        <v>1995</v>
      </c>
      <c r="F6817" s="1">
        <v>175</v>
      </c>
      <c r="G6817" s="1" t="s">
        <v>124</v>
      </c>
      <c r="H6817" s="1">
        <v>0</v>
      </c>
      <c r="I6817" s="1">
        <v>0</v>
      </c>
      <c r="J6817" s="1">
        <v>1.7039870000000001E-8</v>
      </c>
      <c r="K6817" s="1">
        <v>2.888486E-6</v>
      </c>
      <c r="L6817" s="1">
        <v>1.193987E-6</v>
      </c>
      <c r="M6817" s="1">
        <v>6.69279E-5</v>
      </c>
      <c r="N6817" s="1">
        <v>0</v>
      </c>
      <c r="O6817" s="1">
        <v>0</v>
      </c>
      <c r="P6817" s="1">
        <v>0</v>
      </c>
      <c r="Q6817" s="1">
        <v>0</v>
      </c>
      <c r="R6817" s="1">
        <v>3.65</v>
      </c>
      <c r="S6817" s="1">
        <v>0</v>
      </c>
      <c r="T6817" s="1">
        <v>0</v>
      </c>
      <c r="U6817" s="1">
        <v>0</v>
      </c>
      <c r="V6817" s="1">
        <f t="shared" si="425"/>
        <v>0</v>
      </c>
      <c r="W6817" s="1">
        <f t="shared" si="426"/>
        <v>0</v>
      </c>
      <c r="X6817" s="1" t="e">
        <f t="shared" si="427"/>
        <v>#DIV/0!</v>
      </c>
    </row>
    <row r="6818" spans="1:24" hidden="1" x14ac:dyDescent="0.3">
      <c r="A6818" s="18" t="str">
        <f t="shared" si="424"/>
        <v>OFF - AirGrSupp - Fuel Truck_1996_175</v>
      </c>
      <c r="B6818" s="1" t="s">
        <v>40</v>
      </c>
      <c r="C6818" s="1">
        <v>2020</v>
      </c>
      <c r="D6818" s="1" t="s">
        <v>135</v>
      </c>
      <c r="E6818" s="1">
        <v>1996</v>
      </c>
      <c r="F6818" s="1">
        <v>175</v>
      </c>
      <c r="G6818" s="1" t="s">
        <v>12</v>
      </c>
      <c r="H6818" s="1">
        <v>4.8727435141793401E-8</v>
      </c>
      <c r="I6818" s="1">
        <v>4.4819494843421501E-8</v>
      </c>
      <c r="J6818" s="1">
        <v>5.3621569999999997E-8</v>
      </c>
      <c r="K6818" s="1">
        <v>6.6047410000000003E-7</v>
      </c>
      <c r="L6818" s="1">
        <v>4.3876269999999999E-7</v>
      </c>
      <c r="M6818" s="1">
        <v>2.6528970000000001E-5</v>
      </c>
      <c r="N6818" s="1">
        <v>1.9018449E-9</v>
      </c>
      <c r="O6818" s="1">
        <v>1.43694948E-9</v>
      </c>
      <c r="P6818" s="1">
        <v>2.6353749999999998E-10</v>
      </c>
      <c r="Q6818" s="1">
        <v>0</v>
      </c>
      <c r="R6818" s="1">
        <v>0</v>
      </c>
      <c r="S6818" s="1">
        <v>0</v>
      </c>
      <c r="T6818" s="1">
        <v>0.02</v>
      </c>
      <c r="U6818" s="1">
        <v>0</v>
      </c>
      <c r="V6818" s="1">
        <f t="shared" si="425"/>
        <v>0</v>
      </c>
      <c r="W6818" s="1">
        <f t="shared" si="426"/>
        <v>0</v>
      </c>
      <c r="X6818" s="1">
        <f t="shared" si="427"/>
        <v>0</v>
      </c>
    </row>
    <row r="6819" spans="1:24" hidden="1" x14ac:dyDescent="0.3">
      <c r="A6819" s="18" t="str">
        <f t="shared" si="424"/>
        <v>OFF - AirGrSupp - Fuel Truck_1996_175</v>
      </c>
      <c r="B6819" s="1" t="s">
        <v>40</v>
      </c>
      <c r="C6819" s="1">
        <v>2020</v>
      </c>
      <c r="D6819" s="1" t="s">
        <v>135</v>
      </c>
      <c r="E6819" s="1">
        <v>1996</v>
      </c>
      <c r="F6819" s="1">
        <v>175</v>
      </c>
      <c r="G6819" s="1" t="s">
        <v>124</v>
      </c>
      <c r="H6819" s="1">
        <v>0</v>
      </c>
      <c r="I6819" s="1">
        <v>0</v>
      </c>
      <c r="J6819" s="1">
        <v>2.1049600000000001E-8</v>
      </c>
      <c r="K6819" s="1">
        <v>3.5457950000000001E-6</v>
      </c>
      <c r="L6819" s="1">
        <v>1.4833259999999999E-6</v>
      </c>
      <c r="M6819" s="1">
        <v>8.3553980000000005E-5</v>
      </c>
      <c r="N6819" s="1">
        <v>0</v>
      </c>
      <c r="O6819" s="1">
        <v>0</v>
      </c>
      <c r="P6819" s="1">
        <v>0</v>
      </c>
      <c r="Q6819" s="1">
        <v>0</v>
      </c>
      <c r="R6819" s="1">
        <v>3.65</v>
      </c>
      <c r="S6819" s="1">
        <v>0</v>
      </c>
      <c r="T6819" s="1">
        <v>0</v>
      </c>
      <c r="U6819" s="1">
        <v>0</v>
      </c>
      <c r="V6819" s="1">
        <f t="shared" si="425"/>
        <v>0</v>
      </c>
      <c r="W6819" s="1">
        <f t="shared" si="426"/>
        <v>0</v>
      </c>
      <c r="X6819" s="1" t="e">
        <f t="shared" si="427"/>
        <v>#DIV/0!</v>
      </c>
    </row>
    <row r="6820" spans="1:24" hidden="1" x14ac:dyDescent="0.3">
      <c r="A6820" s="18" t="str">
        <f t="shared" si="424"/>
        <v>OFF - AirGrSupp - Fuel Truck_1997_175</v>
      </c>
      <c r="B6820" s="1" t="s">
        <v>40</v>
      </c>
      <c r="C6820" s="1">
        <v>2020</v>
      </c>
      <c r="D6820" s="1" t="s">
        <v>135</v>
      </c>
      <c r="E6820" s="1">
        <v>1997</v>
      </c>
      <c r="F6820" s="1">
        <v>175</v>
      </c>
      <c r="G6820" s="1" t="s">
        <v>12</v>
      </c>
      <c r="H6820" s="1">
        <v>5.7108926528412698E-8</v>
      </c>
      <c r="I6820" s="1">
        <v>5.2528790620834002E-8</v>
      </c>
      <c r="J6820" s="1">
        <v>6.2844890000000003E-8</v>
      </c>
      <c r="K6820" s="1">
        <v>7.7386010000000001E-7</v>
      </c>
      <c r="L6820" s="1">
        <v>5.1441040000000003E-7</v>
      </c>
      <c r="M6820" s="1">
        <v>3.1109550000000001E-5</v>
      </c>
      <c r="N6820" s="1">
        <v>2.2302234E-9</v>
      </c>
      <c r="O6820" s="1">
        <v>1.68505768E-9</v>
      </c>
      <c r="P6820" s="1">
        <v>3.090408E-10</v>
      </c>
      <c r="Q6820" s="1">
        <v>0</v>
      </c>
      <c r="R6820" s="1">
        <v>0</v>
      </c>
      <c r="S6820" s="1">
        <v>0</v>
      </c>
      <c r="T6820" s="1">
        <v>0.02</v>
      </c>
      <c r="U6820" s="1">
        <v>0</v>
      </c>
      <c r="V6820" s="1">
        <f t="shared" si="425"/>
        <v>0</v>
      </c>
      <c r="W6820" s="1">
        <f t="shared" si="426"/>
        <v>0</v>
      </c>
      <c r="X6820" s="1">
        <f t="shared" si="427"/>
        <v>0</v>
      </c>
    </row>
    <row r="6821" spans="1:24" hidden="1" x14ac:dyDescent="0.3">
      <c r="A6821" s="18" t="str">
        <f t="shared" si="424"/>
        <v>OFF - AirGrSupp - Fuel Truck_1997_175</v>
      </c>
      <c r="B6821" s="1" t="s">
        <v>40</v>
      </c>
      <c r="C6821" s="1">
        <v>2020</v>
      </c>
      <c r="D6821" s="1" t="s">
        <v>135</v>
      </c>
      <c r="E6821" s="1">
        <v>1997</v>
      </c>
      <c r="F6821" s="1">
        <v>175</v>
      </c>
      <c r="G6821" s="1" t="s">
        <v>124</v>
      </c>
      <c r="H6821" s="1">
        <v>0</v>
      </c>
      <c r="I6821" s="1">
        <v>0</v>
      </c>
      <c r="J6821" s="1">
        <v>2.442411E-8</v>
      </c>
      <c r="K6821" s="1">
        <v>4.0876870000000001E-6</v>
      </c>
      <c r="L6821" s="1">
        <v>1.7310489999999999E-6</v>
      </c>
      <c r="M6821" s="1">
        <v>9.798804E-5</v>
      </c>
      <c r="N6821" s="1">
        <v>0</v>
      </c>
      <c r="O6821" s="1">
        <v>0</v>
      </c>
      <c r="P6821" s="1">
        <v>0</v>
      </c>
      <c r="Q6821" s="1">
        <v>0</v>
      </c>
      <c r="R6821" s="1">
        <v>3.65</v>
      </c>
      <c r="S6821" s="1">
        <v>0</v>
      </c>
      <c r="T6821" s="1">
        <v>0</v>
      </c>
      <c r="U6821" s="1">
        <v>0</v>
      </c>
      <c r="V6821" s="1">
        <f t="shared" si="425"/>
        <v>0</v>
      </c>
      <c r="W6821" s="1">
        <f t="shared" si="426"/>
        <v>0</v>
      </c>
      <c r="X6821" s="1" t="e">
        <f t="shared" si="427"/>
        <v>#DIV/0!</v>
      </c>
    </row>
    <row r="6822" spans="1:24" hidden="1" x14ac:dyDescent="0.3">
      <c r="A6822" s="18" t="str">
        <f t="shared" si="424"/>
        <v>OFF - AirGrSupp - Fuel Truck_1998_175</v>
      </c>
      <c r="B6822" s="1" t="s">
        <v>40</v>
      </c>
      <c r="C6822" s="1">
        <v>2020</v>
      </c>
      <c r="D6822" s="1" t="s">
        <v>135</v>
      </c>
      <c r="E6822" s="1">
        <v>1998</v>
      </c>
      <c r="F6822" s="1">
        <v>175</v>
      </c>
      <c r="G6822" s="1" t="s">
        <v>12</v>
      </c>
      <c r="H6822" s="1">
        <v>7.4389557258512206E-8</v>
      </c>
      <c r="I6822" s="1">
        <v>6.8423514766379597E-8</v>
      </c>
      <c r="J6822" s="1">
        <v>8.1861170000000002E-8</v>
      </c>
      <c r="K6822" s="1">
        <v>1.077453E-6</v>
      </c>
      <c r="L6822" s="1">
        <v>6.4203969999999997E-7</v>
      </c>
      <c r="M6822" s="1">
        <v>3.4463840000000003E-5</v>
      </c>
      <c r="N6822" s="1">
        <v>2.4706898999999998E-9</v>
      </c>
      <c r="O6822" s="1">
        <v>1.8667434799999999E-9</v>
      </c>
      <c r="P6822" s="1">
        <v>3.4236220000000002E-10</v>
      </c>
      <c r="Q6822" s="1">
        <v>0</v>
      </c>
      <c r="R6822" s="1">
        <v>0</v>
      </c>
      <c r="S6822" s="1">
        <v>0</v>
      </c>
      <c r="T6822" s="1">
        <v>0.02</v>
      </c>
      <c r="U6822" s="1">
        <v>0</v>
      </c>
      <c r="V6822" s="1">
        <f t="shared" si="425"/>
        <v>0</v>
      </c>
      <c r="W6822" s="1">
        <f t="shared" si="426"/>
        <v>0</v>
      </c>
      <c r="X6822" s="1">
        <f t="shared" si="427"/>
        <v>0</v>
      </c>
    </row>
    <row r="6823" spans="1:24" hidden="1" x14ac:dyDescent="0.3">
      <c r="A6823" s="18" t="str">
        <f t="shared" si="424"/>
        <v>OFF - AirGrSupp - Fuel Truck_1998_175</v>
      </c>
      <c r="B6823" s="1" t="s">
        <v>40</v>
      </c>
      <c r="C6823" s="1">
        <v>2020</v>
      </c>
      <c r="D6823" s="1" t="s">
        <v>135</v>
      </c>
      <c r="E6823" s="1">
        <v>1998</v>
      </c>
      <c r="F6823" s="1">
        <v>175</v>
      </c>
      <c r="G6823" s="1" t="s">
        <v>124</v>
      </c>
      <c r="H6823" s="1">
        <v>0</v>
      </c>
      <c r="I6823" s="1">
        <v>0</v>
      </c>
      <c r="J6823" s="1">
        <v>2.677502E-8</v>
      </c>
      <c r="K6823" s="1">
        <v>4.4514140000000002E-6</v>
      </c>
      <c r="L6823" s="1">
        <v>1.9087879999999999E-6</v>
      </c>
      <c r="M6823" s="1">
        <v>1.085838E-4</v>
      </c>
      <c r="N6823" s="1">
        <v>0</v>
      </c>
      <c r="O6823" s="1">
        <v>0</v>
      </c>
      <c r="P6823" s="1">
        <v>0</v>
      </c>
      <c r="Q6823" s="1">
        <v>0</v>
      </c>
      <c r="R6823" s="1">
        <v>7.3</v>
      </c>
      <c r="S6823" s="1">
        <v>0</v>
      </c>
      <c r="T6823" s="1">
        <v>0</v>
      </c>
      <c r="U6823" s="1">
        <v>0</v>
      </c>
      <c r="V6823" s="1">
        <f t="shared" si="425"/>
        <v>0</v>
      </c>
      <c r="W6823" s="1">
        <f t="shared" si="426"/>
        <v>0</v>
      </c>
      <c r="X6823" s="1" t="e">
        <f t="shared" si="427"/>
        <v>#DIV/0!</v>
      </c>
    </row>
    <row r="6824" spans="1:24" hidden="1" x14ac:dyDescent="0.3">
      <c r="A6824" s="18" t="str">
        <f t="shared" si="424"/>
        <v>OFF - AirGrSupp - Fuel Truck_1999_175</v>
      </c>
      <c r="B6824" s="1" t="s">
        <v>40</v>
      </c>
      <c r="C6824" s="1">
        <v>2020</v>
      </c>
      <c r="D6824" s="1" t="s">
        <v>135</v>
      </c>
      <c r="E6824" s="1">
        <v>1999</v>
      </c>
      <c r="F6824" s="1">
        <v>175</v>
      </c>
      <c r="G6824" s="1" t="s">
        <v>12</v>
      </c>
      <c r="H6824" s="1">
        <v>8.4846783874435494E-8</v>
      </c>
      <c r="I6824" s="1">
        <v>7.8042071807705801E-8</v>
      </c>
      <c r="J6824" s="1">
        <v>9.3368710000000001E-8</v>
      </c>
      <c r="K6824" s="1">
        <v>1.228564E-6</v>
      </c>
      <c r="L6824" s="1">
        <v>7.3254649999999999E-7</v>
      </c>
      <c r="M6824" s="1">
        <v>3.9330569999999997E-5</v>
      </c>
      <c r="N6824" s="1">
        <v>2.819583E-9</v>
      </c>
      <c r="O6824" s="1">
        <v>2.1303515999999999E-9</v>
      </c>
      <c r="P6824" s="1">
        <v>3.9070800000000002E-10</v>
      </c>
      <c r="Q6824" s="1">
        <v>0</v>
      </c>
      <c r="R6824" s="1">
        <v>0</v>
      </c>
      <c r="S6824" s="1">
        <v>0</v>
      </c>
      <c r="T6824" s="1">
        <v>0.02</v>
      </c>
      <c r="U6824" s="1">
        <v>0</v>
      </c>
      <c r="V6824" s="1">
        <f t="shared" si="425"/>
        <v>0</v>
      </c>
      <c r="W6824" s="1">
        <f t="shared" si="426"/>
        <v>0</v>
      </c>
      <c r="X6824" s="1">
        <f t="shared" si="427"/>
        <v>0</v>
      </c>
    </row>
    <row r="6825" spans="1:24" hidden="1" x14ac:dyDescent="0.3">
      <c r="A6825" s="18" t="str">
        <f t="shared" si="424"/>
        <v>OFF - AirGrSupp - Fuel Truck_1999_175</v>
      </c>
      <c r="B6825" s="1" t="s">
        <v>40</v>
      </c>
      <c r="C6825" s="1">
        <v>2020</v>
      </c>
      <c r="D6825" s="1" t="s">
        <v>135</v>
      </c>
      <c r="E6825" s="1">
        <v>1999</v>
      </c>
      <c r="F6825" s="1">
        <v>175</v>
      </c>
      <c r="G6825" s="1" t="s">
        <v>124</v>
      </c>
      <c r="H6825" s="1">
        <v>0</v>
      </c>
      <c r="I6825" s="1">
        <v>0</v>
      </c>
      <c r="J6825" s="1">
        <v>3.0224349999999999E-8</v>
      </c>
      <c r="K6825" s="1">
        <v>4.9905809999999998E-6</v>
      </c>
      <c r="L6825" s="1">
        <v>2.1675169999999998E-6</v>
      </c>
      <c r="M6825" s="1">
        <v>1.239151E-4</v>
      </c>
      <c r="N6825" s="1">
        <v>0</v>
      </c>
      <c r="O6825" s="1">
        <v>0</v>
      </c>
      <c r="P6825" s="1">
        <v>0</v>
      </c>
      <c r="Q6825" s="1">
        <v>0</v>
      </c>
      <c r="R6825" s="1">
        <v>7.3</v>
      </c>
      <c r="S6825" s="1">
        <v>0</v>
      </c>
      <c r="T6825" s="1">
        <v>0</v>
      </c>
      <c r="U6825" s="1">
        <v>0</v>
      </c>
      <c r="V6825" s="1">
        <f t="shared" si="425"/>
        <v>0</v>
      </c>
      <c r="W6825" s="1">
        <f t="shared" si="426"/>
        <v>0</v>
      </c>
      <c r="X6825" s="1" t="e">
        <f t="shared" si="427"/>
        <v>#DIV/0!</v>
      </c>
    </row>
    <row r="6826" spans="1:24" hidden="1" x14ac:dyDescent="0.3">
      <c r="A6826" s="18" t="str">
        <f t="shared" si="424"/>
        <v>OFF - AirGrSupp - Fuel Truck_2000_175</v>
      </c>
      <c r="B6826" s="1" t="s">
        <v>40</v>
      </c>
      <c r="C6826" s="1">
        <v>2020</v>
      </c>
      <c r="D6826" s="1" t="s">
        <v>135</v>
      </c>
      <c r="E6826" s="1">
        <v>2000</v>
      </c>
      <c r="F6826" s="1">
        <v>175</v>
      </c>
      <c r="G6826" s="1" t="s">
        <v>12</v>
      </c>
      <c r="H6826" s="1">
        <v>1.0306268680044899E-7</v>
      </c>
      <c r="I6826" s="1">
        <v>9.4797059319053502E-8</v>
      </c>
      <c r="J6826" s="1">
        <v>1.134142E-7</v>
      </c>
      <c r="K6826" s="1">
        <v>1.491899E-6</v>
      </c>
      <c r="L6826" s="1">
        <v>8.9012500000000001E-7</v>
      </c>
      <c r="M6826" s="1">
        <v>4.7801269999999997E-5</v>
      </c>
      <c r="N6826" s="1">
        <v>3.4268417999999999E-9</v>
      </c>
      <c r="O6826" s="1">
        <v>2.5891693600000001E-9</v>
      </c>
      <c r="P6826" s="1">
        <v>4.748556E-10</v>
      </c>
      <c r="Q6826" s="1">
        <v>1.2786811206722801E-9</v>
      </c>
      <c r="R6826" s="1">
        <v>3.65</v>
      </c>
      <c r="S6826" s="1">
        <v>0</v>
      </c>
      <c r="T6826" s="1">
        <v>0.03</v>
      </c>
      <c r="U6826" s="1">
        <v>0</v>
      </c>
      <c r="V6826" s="1">
        <f t="shared" si="425"/>
        <v>0</v>
      </c>
      <c r="W6826" s="1">
        <f t="shared" si="426"/>
        <v>0</v>
      </c>
      <c r="X6826" s="1">
        <f t="shared" si="427"/>
        <v>0</v>
      </c>
    </row>
    <row r="6827" spans="1:24" hidden="1" x14ac:dyDescent="0.3">
      <c r="A6827" s="18" t="str">
        <f t="shared" si="424"/>
        <v>OFF - AirGrSupp - Fuel Truck_2000_175</v>
      </c>
      <c r="B6827" s="1" t="s">
        <v>40</v>
      </c>
      <c r="C6827" s="1">
        <v>2020</v>
      </c>
      <c r="D6827" s="1" t="s">
        <v>135</v>
      </c>
      <c r="E6827" s="1">
        <v>2000</v>
      </c>
      <c r="F6827" s="1">
        <v>175</v>
      </c>
      <c r="G6827" s="1" t="s">
        <v>124</v>
      </c>
      <c r="H6827" s="1">
        <v>0</v>
      </c>
      <c r="I6827" s="1">
        <v>0</v>
      </c>
      <c r="J6827" s="1">
        <v>3.632225E-8</v>
      </c>
      <c r="K6827" s="1">
        <v>5.95533E-6</v>
      </c>
      <c r="L6827" s="1">
        <v>2.6205799999999998E-6</v>
      </c>
      <c r="M6827" s="1">
        <v>1.505651E-4</v>
      </c>
      <c r="N6827" s="1">
        <v>0</v>
      </c>
      <c r="O6827" s="1">
        <v>0</v>
      </c>
      <c r="P6827" s="1">
        <v>0</v>
      </c>
      <c r="Q6827" s="1">
        <v>0</v>
      </c>
      <c r="R6827" s="1">
        <v>7.3</v>
      </c>
      <c r="S6827" s="1">
        <v>3.65</v>
      </c>
      <c r="T6827" s="1">
        <v>0</v>
      </c>
      <c r="U6827" s="1">
        <v>511</v>
      </c>
      <c r="V6827" s="1">
        <f t="shared" si="425"/>
        <v>0</v>
      </c>
      <c r="W6827" s="1">
        <f t="shared" si="426"/>
        <v>1.698107275678</v>
      </c>
      <c r="X6827" s="1" t="e">
        <f t="shared" si="427"/>
        <v>#DIV/0!</v>
      </c>
    </row>
    <row r="6828" spans="1:24" hidden="1" x14ac:dyDescent="0.3">
      <c r="A6828" s="18" t="str">
        <f t="shared" si="424"/>
        <v>OFF - AirGrSupp - Fuel Truck_2001_175</v>
      </c>
      <c r="B6828" s="1" t="s">
        <v>40</v>
      </c>
      <c r="C6828" s="1">
        <v>2020</v>
      </c>
      <c r="D6828" s="1" t="s">
        <v>135</v>
      </c>
      <c r="E6828" s="1">
        <v>2001</v>
      </c>
      <c r="F6828" s="1">
        <v>175</v>
      </c>
      <c r="G6828" s="1" t="s">
        <v>12</v>
      </c>
      <c r="H6828" s="1">
        <v>9.1875424262498803E-8</v>
      </c>
      <c r="I6828" s="1">
        <v>8.4507015236646399E-8</v>
      </c>
      <c r="J6828" s="1">
        <v>1.0110330000000001E-7</v>
      </c>
      <c r="K6828" s="1">
        <v>1.606586E-6</v>
      </c>
      <c r="L6828" s="1">
        <v>7.6299110000000005E-7</v>
      </c>
      <c r="M6828" s="1">
        <v>5.1519549999999997E-5</v>
      </c>
      <c r="N6828" s="1">
        <v>3.6934029000000002E-9</v>
      </c>
      <c r="O6828" s="1">
        <v>2.7905710800000001E-9</v>
      </c>
      <c r="P6828" s="1">
        <v>5.1179280000000001E-10</v>
      </c>
      <c r="Q6828" s="1">
        <v>1.2786811206722801E-9</v>
      </c>
      <c r="R6828" s="1">
        <v>3.65</v>
      </c>
      <c r="S6828" s="1">
        <v>0</v>
      </c>
      <c r="T6828" s="1">
        <v>0.03</v>
      </c>
      <c r="U6828" s="1">
        <v>0</v>
      </c>
      <c r="V6828" s="1">
        <f t="shared" si="425"/>
        <v>0</v>
      </c>
      <c r="W6828" s="1">
        <f t="shared" si="426"/>
        <v>0</v>
      </c>
      <c r="X6828" s="1">
        <f t="shared" si="427"/>
        <v>0</v>
      </c>
    </row>
    <row r="6829" spans="1:24" hidden="1" x14ac:dyDescent="0.3">
      <c r="A6829" s="18" t="str">
        <f t="shared" si="424"/>
        <v>OFF - AirGrSupp - Fuel Truck_2001_175</v>
      </c>
      <c r="B6829" s="1" t="s">
        <v>40</v>
      </c>
      <c r="C6829" s="1">
        <v>2020</v>
      </c>
      <c r="D6829" s="1" t="s">
        <v>135</v>
      </c>
      <c r="E6829" s="1">
        <v>2001</v>
      </c>
      <c r="F6829" s="1">
        <v>175</v>
      </c>
      <c r="G6829" s="1" t="s">
        <v>124</v>
      </c>
      <c r="H6829" s="1">
        <v>0</v>
      </c>
      <c r="I6829" s="1">
        <v>0</v>
      </c>
      <c r="J6829" s="1">
        <v>3.377852E-8</v>
      </c>
      <c r="K6829" s="1">
        <v>6.2653269999999997E-6</v>
      </c>
      <c r="L6829" s="1">
        <v>2.2850039999999998E-6</v>
      </c>
      <c r="M6829" s="1">
        <v>1.613436E-4</v>
      </c>
      <c r="N6829" s="1">
        <v>0</v>
      </c>
      <c r="O6829" s="1">
        <v>0</v>
      </c>
      <c r="P6829" s="1">
        <v>0</v>
      </c>
      <c r="Q6829" s="1">
        <v>0</v>
      </c>
      <c r="R6829" s="1">
        <v>7.3</v>
      </c>
      <c r="S6829" s="1">
        <v>3.65</v>
      </c>
      <c r="T6829" s="1">
        <v>0</v>
      </c>
      <c r="U6829" s="1">
        <v>511</v>
      </c>
      <c r="V6829" s="1">
        <f t="shared" si="425"/>
        <v>0</v>
      </c>
      <c r="W6829" s="1">
        <f t="shared" si="426"/>
        <v>1.4806576854563998</v>
      </c>
      <c r="X6829" s="1" t="e">
        <f t="shared" si="427"/>
        <v>#DIV/0!</v>
      </c>
    </row>
    <row r="6830" spans="1:24" hidden="1" x14ac:dyDescent="0.3">
      <c r="A6830" s="18" t="str">
        <f t="shared" si="424"/>
        <v>OFF - AirGrSupp - Fuel Truck_2002_175</v>
      </c>
      <c r="B6830" s="1" t="s">
        <v>40</v>
      </c>
      <c r="C6830" s="1">
        <v>2020</v>
      </c>
      <c r="D6830" s="1" t="s">
        <v>135</v>
      </c>
      <c r="E6830" s="1">
        <v>2002</v>
      </c>
      <c r="F6830" s="1">
        <v>175</v>
      </c>
      <c r="G6830" s="1" t="s">
        <v>12</v>
      </c>
      <c r="H6830" s="1">
        <v>8.2874371046464099E-8</v>
      </c>
      <c r="I6830" s="1">
        <v>7.6227846488537697E-8</v>
      </c>
      <c r="J6830" s="1">
        <v>9.1198189999999995E-8</v>
      </c>
      <c r="K6830" s="1">
        <v>1.813457E-6</v>
      </c>
      <c r="L6830" s="1">
        <v>6.4021039999999996E-7</v>
      </c>
      <c r="M6830" s="1">
        <v>5.8202719999999999E-5</v>
      </c>
      <c r="N6830" s="1">
        <v>4.1725151999999997E-9</v>
      </c>
      <c r="O6830" s="1">
        <v>3.1525670400000001E-9</v>
      </c>
      <c r="P6830" s="1">
        <v>5.7818320000000005E-10</v>
      </c>
      <c r="Q6830" s="1">
        <v>1.2786811206722801E-9</v>
      </c>
      <c r="R6830" s="1">
        <v>3.65</v>
      </c>
      <c r="S6830" s="1">
        <v>0</v>
      </c>
      <c r="T6830" s="1">
        <v>0.04</v>
      </c>
      <c r="U6830" s="1">
        <v>0</v>
      </c>
      <c r="V6830" s="1">
        <f t="shared" si="425"/>
        <v>0</v>
      </c>
      <c r="W6830" s="1">
        <f t="shared" si="426"/>
        <v>0</v>
      </c>
      <c r="X6830" s="1">
        <f t="shared" si="427"/>
        <v>0</v>
      </c>
    </row>
    <row r="6831" spans="1:24" hidden="1" x14ac:dyDescent="0.3">
      <c r="A6831" s="18" t="str">
        <f t="shared" si="424"/>
        <v>OFF - AirGrSupp - Fuel Truck_2002_175</v>
      </c>
      <c r="B6831" s="1" t="s">
        <v>40</v>
      </c>
      <c r="C6831" s="1">
        <v>2020</v>
      </c>
      <c r="D6831" s="1" t="s">
        <v>135</v>
      </c>
      <c r="E6831" s="1">
        <v>2002</v>
      </c>
      <c r="F6831" s="1">
        <v>175</v>
      </c>
      <c r="G6831" s="1" t="s">
        <v>124</v>
      </c>
      <c r="H6831" s="1">
        <v>0</v>
      </c>
      <c r="I6831" s="1">
        <v>0</v>
      </c>
      <c r="J6831" s="1">
        <v>3.234717E-8</v>
      </c>
      <c r="K6831" s="1">
        <v>6.9474249999999998E-6</v>
      </c>
      <c r="L6831" s="1">
        <v>1.9922090000000002E-6</v>
      </c>
      <c r="M6831" s="1">
        <v>1.8229349999999999E-4</v>
      </c>
      <c r="N6831" s="1">
        <v>0</v>
      </c>
      <c r="O6831" s="1">
        <v>0</v>
      </c>
      <c r="P6831" s="1">
        <v>0</v>
      </c>
      <c r="Q6831" s="1">
        <v>0</v>
      </c>
      <c r="R6831" s="1">
        <v>10.95</v>
      </c>
      <c r="S6831" s="1">
        <v>3.65</v>
      </c>
      <c r="T6831" s="1">
        <v>0</v>
      </c>
      <c r="U6831" s="1">
        <v>511</v>
      </c>
      <c r="V6831" s="1">
        <f t="shared" si="425"/>
        <v>0</v>
      </c>
      <c r="W6831" s="1">
        <f t="shared" si="426"/>
        <v>1.2909297169219003</v>
      </c>
      <c r="X6831" s="1" t="e">
        <f t="shared" si="427"/>
        <v>#DIV/0!</v>
      </c>
    </row>
    <row r="6832" spans="1:24" hidden="1" x14ac:dyDescent="0.3">
      <c r="A6832" s="18" t="str">
        <f t="shared" si="424"/>
        <v>OFF - AirGrSupp - Fuel Truck_2003_175</v>
      </c>
      <c r="B6832" s="1" t="s">
        <v>40</v>
      </c>
      <c r="C6832" s="1">
        <v>2020</v>
      </c>
      <c r="D6832" s="1" t="s">
        <v>135</v>
      </c>
      <c r="E6832" s="1">
        <v>2003</v>
      </c>
      <c r="F6832" s="1">
        <v>175</v>
      </c>
      <c r="G6832" s="1" t="s">
        <v>12</v>
      </c>
      <c r="H6832" s="1">
        <v>7.1557987312336203E-8</v>
      </c>
      <c r="I6832" s="1">
        <v>6.5819036729886795E-8</v>
      </c>
      <c r="J6832" s="1">
        <v>7.8745200000000006E-8</v>
      </c>
      <c r="K6832" s="1">
        <v>2.1189070000000001E-6</v>
      </c>
      <c r="L6832" s="1">
        <v>4.884346E-7</v>
      </c>
      <c r="M6832" s="1">
        <v>6.8063840000000007E-5</v>
      </c>
      <c r="N6832" s="1">
        <v>4.8794517000000003E-9</v>
      </c>
      <c r="O6832" s="1">
        <v>3.6866968400000001E-9</v>
      </c>
      <c r="P6832" s="1">
        <v>6.7614300000000003E-10</v>
      </c>
      <c r="Q6832" s="1">
        <v>1.2786811206722801E-9</v>
      </c>
      <c r="R6832" s="1">
        <v>3.65</v>
      </c>
      <c r="S6832" s="1">
        <v>0</v>
      </c>
      <c r="T6832" s="1">
        <v>0.04</v>
      </c>
      <c r="U6832" s="1">
        <v>0</v>
      </c>
      <c r="V6832" s="1">
        <f t="shared" si="425"/>
        <v>0</v>
      </c>
      <c r="W6832" s="1">
        <f t="shared" si="426"/>
        <v>0</v>
      </c>
      <c r="X6832" s="1">
        <f t="shared" si="427"/>
        <v>0</v>
      </c>
    </row>
    <row r="6833" spans="1:24" hidden="1" x14ac:dyDescent="0.3">
      <c r="A6833" s="18" t="str">
        <f t="shared" si="424"/>
        <v>OFF - AirGrSupp - Fuel Truck_2003_175</v>
      </c>
      <c r="B6833" s="1" t="s">
        <v>40</v>
      </c>
      <c r="C6833" s="1">
        <v>2020</v>
      </c>
      <c r="D6833" s="1" t="s">
        <v>135</v>
      </c>
      <c r="E6833" s="1">
        <v>2003</v>
      </c>
      <c r="F6833" s="1">
        <v>175</v>
      </c>
      <c r="G6833" s="1" t="s">
        <v>124</v>
      </c>
      <c r="H6833" s="1">
        <v>0</v>
      </c>
      <c r="I6833" s="1">
        <v>0</v>
      </c>
      <c r="J6833" s="1">
        <v>3.0707039999999998E-8</v>
      </c>
      <c r="K6833" s="1">
        <v>7.9718060000000002E-6</v>
      </c>
      <c r="L6833" s="1">
        <v>1.6480900000000001E-6</v>
      </c>
      <c r="M6833" s="1">
        <v>2.132057E-4</v>
      </c>
      <c r="N6833" s="1">
        <v>0</v>
      </c>
      <c r="O6833" s="1">
        <v>0</v>
      </c>
      <c r="P6833" s="1">
        <v>0</v>
      </c>
      <c r="Q6833" s="1">
        <v>0</v>
      </c>
      <c r="R6833" s="1">
        <v>10.95</v>
      </c>
      <c r="S6833" s="1">
        <v>3.65</v>
      </c>
      <c r="T6833" s="1">
        <v>0.01</v>
      </c>
      <c r="U6833" s="1">
        <v>511</v>
      </c>
      <c r="V6833" s="1">
        <f t="shared" si="425"/>
        <v>0</v>
      </c>
      <c r="W6833" s="1">
        <f t="shared" si="426"/>
        <v>1.067944355819</v>
      </c>
      <c r="X6833" s="1">
        <f t="shared" si="427"/>
        <v>365</v>
      </c>
    </row>
    <row r="6834" spans="1:24" hidden="1" x14ac:dyDescent="0.3">
      <c r="A6834" s="18" t="str">
        <f t="shared" si="424"/>
        <v>OFF - AirGrSupp - Fuel Truck_2004_175</v>
      </c>
      <c r="B6834" s="1" t="s">
        <v>40</v>
      </c>
      <c r="C6834" s="1">
        <v>2020</v>
      </c>
      <c r="D6834" s="1" t="s">
        <v>135</v>
      </c>
      <c r="E6834" s="1">
        <v>2004</v>
      </c>
      <c r="F6834" s="1">
        <v>175</v>
      </c>
      <c r="G6834" s="1" t="s">
        <v>12</v>
      </c>
      <c r="H6834" s="1">
        <v>2.6568832983927299E-8</v>
      </c>
      <c r="I6834" s="1">
        <v>2.44380125786163E-8</v>
      </c>
      <c r="J6834" s="1">
        <v>2.9237380000000001E-8</v>
      </c>
      <c r="K6834" s="1">
        <v>3.1514820000000002E-6</v>
      </c>
      <c r="L6834" s="1">
        <v>2.9667140000000002E-7</v>
      </c>
      <c r="M6834" s="1">
        <v>1.013184E-4</v>
      </c>
      <c r="N6834" s="1">
        <v>7.2634482E-9</v>
      </c>
      <c r="O6834" s="1">
        <v>5.4879386399999997E-9</v>
      </c>
      <c r="P6834" s="1">
        <v>1.0064919999999999E-9</v>
      </c>
      <c r="Q6834" s="1">
        <v>1.2786811206722801E-9</v>
      </c>
      <c r="R6834" s="1">
        <v>3.65</v>
      </c>
      <c r="S6834" s="1">
        <v>0</v>
      </c>
      <c r="T6834" s="1">
        <v>0.06</v>
      </c>
      <c r="U6834" s="1">
        <v>0</v>
      </c>
      <c r="V6834" s="1">
        <f t="shared" si="425"/>
        <v>0</v>
      </c>
      <c r="W6834" s="1">
        <f t="shared" si="426"/>
        <v>0</v>
      </c>
      <c r="X6834" s="1">
        <f t="shared" si="427"/>
        <v>0</v>
      </c>
    </row>
    <row r="6835" spans="1:24" hidden="1" x14ac:dyDescent="0.3">
      <c r="A6835" s="18" t="str">
        <f t="shared" si="424"/>
        <v>OFF - AirGrSupp - Fuel Truck_2004_175</v>
      </c>
      <c r="B6835" s="1" t="s">
        <v>40</v>
      </c>
      <c r="C6835" s="1">
        <v>2020</v>
      </c>
      <c r="D6835" s="1" t="s">
        <v>135</v>
      </c>
      <c r="E6835" s="1">
        <v>2004</v>
      </c>
      <c r="F6835" s="1">
        <v>175</v>
      </c>
      <c r="G6835" s="1" t="s">
        <v>124</v>
      </c>
      <c r="H6835" s="1">
        <v>0</v>
      </c>
      <c r="I6835" s="1">
        <v>0</v>
      </c>
      <c r="J6835" s="1">
        <v>4.9266550000000003E-8</v>
      </c>
      <c r="K6835" s="1">
        <v>1.164092E-5</v>
      </c>
      <c r="L6835" s="1">
        <v>1.9351509999999998E-6</v>
      </c>
      <c r="M6835" s="1">
        <v>3.1745759999999998E-4</v>
      </c>
      <c r="N6835" s="1">
        <v>0</v>
      </c>
      <c r="O6835" s="1">
        <v>0</v>
      </c>
      <c r="P6835" s="1">
        <v>0</v>
      </c>
      <c r="Q6835" s="1">
        <v>0</v>
      </c>
      <c r="R6835" s="1">
        <v>18.25</v>
      </c>
      <c r="S6835" s="1">
        <v>3.65</v>
      </c>
      <c r="T6835" s="1">
        <v>0.01</v>
      </c>
      <c r="U6835" s="1">
        <v>511</v>
      </c>
      <c r="V6835" s="1">
        <f t="shared" si="425"/>
        <v>0</v>
      </c>
      <c r="W6835" s="1">
        <f t="shared" si="426"/>
        <v>1.2539567548541</v>
      </c>
      <c r="X6835" s="1">
        <f t="shared" si="427"/>
        <v>365</v>
      </c>
    </row>
    <row r="6836" spans="1:24" hidden="1" x14ac:dyDescent="0.3">
      <c r="A6836" s="18" t="str">
        <f t="shared" si="424"/>
        <v>OFF - AirGrSupp - Fuel Truck_2005_175</v>
      </c>
      <c r="B6836" s="1" t="s">
        <v>40</v>
      </c>
      <c r="C6836" s="1">
        <v>2020</v>
      </c>
      <c r="D6836" s="1" t="s">
        <v>135</v>
      </c>
      <c r="E6836" s="1">
        <v>2005</v>
      </c>
      <c r="F6836" s="1">
        <v>175</v>
      </c>
      <c r="G6836" s="1" t="s">
        <v>12</v>
      </c>
      <c r="H6836" s="1">
        <v>4.52689881038385E-8</v>
      </c>
      <c r="I6836" s="1">
        <v>4.1638415257910702E-8</v>
      </c>
      <c r="J6836" s="1">
        <v>4.9815759999999997E-8</v>
      </c>
      <c r="K6836" s="1">
        <v>5.4265060000000002E-6</v>
      </c>
      <c r="L6836" s="1">
        <v>5.0974019999999999E-7</v>
      </c>
      <c r="M6836" s="1">
        <v>1.746075E-4</v>
      </c>
      <c r="N6836" s="1">
        <v>1.2517497E-8</v>
      </c>
      <c r="O6836" s="1">
        <v>9.4576643999999999E-9</v>
      </c>
      <c r="P6836" s="1">
        <v>1.734543E-9</v>
      </c>
      <c r="Q6836" s="1">
        <v>2.5573622413445701E-9</v>
      </c>
      <c r="R6836" s="1">
        <v>7.3</v>
      </c>
      <c r="S6836" s="1">
        <v>3.65</v>
      </c>
      <c r="T6836" s="1">
        <v>0.11</v>
      </c>
      <c r="U6836" s="1">
        <v>474.5</v>
      </c>
      <c r="V6836" s="1">
        <f t="shared" si="425"/>
        <v>2.9056719169045959E-2</v>
      </c>
      <c r="W6836" s="1">
        <f t="shared" si="426"/>
        <v>0.35571425446503691</v>
      </c>
      <c r="X6836" s="1">
        <f t="shared" si="427"/>
        <v>33.18181818181818</v>
      </c>
    </row>
    <row r="6837" spans="1:24" hidden="1" x14ac:dyDescent="0.3">
      <c r="A6837" s="18" t="str">
        <f t="shared" si="424"/>
        <v>OFF - AirGrSupp - Fuel Truck_2005_175</v>
      </c>
      <c r="B6837" s="1" t="s">
        <v>40</v>
      </c>
      <c r="C6837" s="1">
        <v>2020</v>
      </c>
      <c r="D6837" s="1" t="s">
        <v>135</v>
      </c>
      <c r="E6837" s="1">
        <v>2005</v>
      </c>
      <c r="F6837" s="1">
        <v>175</v>
      </c>
      <c r="G6837" s="1" t="s">
        <v>124</v>
      </c>
      <c r="H6837" s="1">
        <v>0</v>
      </c>
      <c r="I6837" s="1">
        <v>0</v>
      </c>
      <c r="J6837" s="1">
        <v>8.0549000000000002E-8</v>
      </c>
      <c r="K6837" s="1">
        <v>1.967558E-5</v>
      </c>
      <c r="L6837" s="1">
        <v>3.2155500000000001E-6</v>
      </c>
      <c r="M6837" s="1">
        <v>5.473311E-4</v>
      </c>
      <c r="N6837" s="1">
        <v>0</v>
      </c>
      <c r="O6837" s="1">
        <v>0</v>
      </c>
      <c r="P6837" s="1">
        <v>0</v>
      </c>
      <c r="Q6837" s="1">
        <v>0</v>
      </c>
      <c r="R6837" s="1">
        <v>29.2</v>
      </c>
      <c r="S6837" s="1">
        <v>7.3</v>
      </c>
      <c r="T6837" s="1">
        <v>0.01</v>
      </c>
      <c r="U6837" s="1">
        <v>1022</v>
      </c>
      <c r="V6837" s="1">
        <f t="shared" si="425"/>
        <v>0</v>
      </c>
      <c r="W6837" s="1">
        <f t="shared" si="426"/>
        <v>1.0418206752525001</v>
      </c>
      <c r="X6837" s="1">
        <f t="shared" si="427"/>
        <v>730</v>
      </c>
    </row>
    <row r="6838" spans="1:24" hidden="1" x14ac:dyDescent="0.3">
      <c r="A6838" s="18" t="str">
        <f t="shared" si="424"/>
        <v>OFF - AirGrSupp - Fuel Truck_2006_175</v>
      </c>
      <c r="B6838" s="1" t="s">
        <v>40</v>
      </c>
      <c r="C6838" s="1">
        <v>2020</v>
      </c>
      <c r="D6838" s="1" t="s">
        <v>135</v>
      </c>
      <c r="E6838" s="1">
        <v>2006</v>
      </c>
      <c r="F6838" s="1">
        <v>175</v>
      </c>
      <c r="G6838" s="1" t="s">
        <v>12</v>
      </c>
      <c r="H6838" s="1">
        <v>5.1460280851551003E-8</v>
      </c>
      <c r="I6838" s="1">
        <v>4.7333166327256603E-8</v>
      </c>
      <c r="J6838" s="1">
        <v>5.6628899999999998E-8</v>
      </c>
      <c r="K6838" s="1">
        <v>6.2348440000000004E-6</v>
      </c>
      <c r="L6838" s="1">
        <v>5.8441079999999997E-7</v>
      </c>
      <c r="M6838" s="1">
        <v>2.007879E-4</v>
      </c>
      <c r="N6838" s="1">
        <v>1.4394356999999999E-8</v>
      </c>
      <c r="O6838" s="1">
        <v>1.08757364E-8</v>
      </c>
      <c r="P6838" s="1">
        <v>1.9946180000000001E-9</v>
      </c>
      <c r="Q6838" s="1">
        <v>2.5573622413445701E-9</v>
      </c>
      <c r="R6838" s="1">
        <v>7.3</v>
      </c>
      <c r="S6838" s="1">
        <v>3.65</v>
      </c>
      <c r="T6838" s="1">
        <v>0.12</v>
      </c>
      <c r="U6838" s="1">
        <v>474.5</v>
      </c>
      <c r="V6838" s="1">
        <f t="shared" si="425"/>
        <v>3.3030712452283874E-2</v>
      </c>
      <c r="W6838" s="1">
        <f t="shared" si="426"/>
        <v>0.40782196896245532</v>
      </c>
      <c r="X6838" s="1">
        <f t="shared" si="427"/>
        <v>30.416666666666668</v>
      </c>
    </row>
    <row r="6839" spans="1:24" hidden="1" x14ac:dyDescent="0.3">
      <c r="A6839" s="18" t="str">
        <f t="shared" si="424"/>
        <v>OFF - AirGrSupp - Fuel Truck_2006_175</v>
      </c>
      <c r="B6839" s="1" t="s">
        <v>40</v>
      </c>
      <c r="C6839" s="1">
        <v>2020</v>
      </c>
      <c r="D6839" s="1" t="s">
        <v>135</v>
      </c>
      <c r="E6839" s="1">
        <v>2006</v>
      </c>
      <c r="F6839" s="1">
        <v>175</v>
      </c>
      <c r="G6839" s="1" t="s">
        <v>124</v>
      </c>
      <c r="H6839" s="1">
        <v>0</v>
      </c>
      <c r="I6839" s="1">
        <v>0</v>
      </c>
      <c r="J6839" s="1">
        <v>8.7711039999999997E-8</v>
      </c>
      <c r="K6839" s="1">
        <v>2.220609E-5</v>
      </c>
      <c r="L6839" s="1">
        <v>3.5641910000000001E-6</v>
      </c>
      <c r="M6839" s="1">
        <v>6.3036739999999998E-4</v>
      </c>
      <c r="N6839" s="1">
        <v>0</v>
      </c>
      <c r="O6839" s="1">
        <v>0</v>
      </c>
      <c r="P6839" s="1">
        <v>0</v>
      </c>
      <c r="Q6839" s="1">
        <v>0</v>
      </c>
      <c r="R6839" s="1">
        <v>32.85</v>
      </c>
      <c r="S6839" s="1">
        <v>7.3</v>
      </c>
      <c r="T6839" s="1">
        <v>0.02</v>
      </c>
      <c r="U6839" s="1">
        <v>1022</v>
      </c>
      <c r="V6839" s="1">
        <f t="shared" si="425"/>
        <v>0</v>
      </c>
      <c r="W6839" s="1">
        <f t="shared" si="426"/>
        <v>1.15477845915905</v>
      </c>
      <c r="X6839" s="1">
        <f t="shared" si="427"/>
        <v>365</v>
      </c>
    </row>
    <row r="6840" spans="1:24" hidden="1" x14ac:dyDescent="0.3">
      <c r="A6840" s="18" t="str">
        <f t="shared" si="424"/>
        <v>OFF - AirGrSupp - Fuel Truck_2007_175</v>
      </c>
      <c r="B6840" s="1" t="s">
        <v>40</v>
      </c>
      <c r="C6840" s="1">
        <v>2020</v>
      </c>
      <c r="D6840" s="1" t="s">
        <v>135</v>
      </c>
      <c r="E6840" s="1">
        <v>2007</v>
      </c>
      <c r="F6840" s="1">
        <v>175</v>
      </c>
      <c r="G6840" s="1" t="s">
        <v>12</v>
      </c>
      <c r="H6840" s="1">
        <v>5.2483872345491201E-8</v>
      </c>
      <c r="I6840" s="1">
        <v>4.8274665783382798E-8</v>
      </c>
      <c r="J6840" s="1">
        <v>5.77553E-8</v>
      </c>
      <c r="K6840" s="1">
        <v>7.208544E-6</v>
      </c>
      <c r="L6840" s="1">
        <v>6.5149069999999996E-7</v>
      </c>
      <c r="M6840" s="1">
        <v>2.3234279999999999E-4</v>
      </c>
      <c r="N6840" s="1">
        <v>1.6656507E-8</v>
      </c>
      <c r="O6840" s="1">
        <v>1.25849164E-8</v>
      </c>
      <c r="P6840" s="1">
        <v>2.3080829999999999E-9</v>
      </c>
      <c r="Q6840" s="1">
        <v>3.8360433620168698E-9</v>
      </c>
      <c r="R6840" s="1">
        <v>10.95</v>
      </c>
      <c r="S6840" s="1">
        <v>3.65</v>
      </c>
      <c r="T6840" s="1">
        <v>0.14000000000000001</v>
      </c>
      <c r="U6840" s="1">
        <v>474.5</v>
      </c>
      <c r="V6840" s="1">
        <f t="shared" si="425"/>
        <v>3.3687723174834636E-2</v>
      </c>
      <c r="W6840" s="1">
        <f t="shared" si="426"/>
        <v>0.45463263176301383</v>
      </c>
      <c r="X6840" s="1">
        <f t="shared" si="427"/>
        <v>26.071428571428569</v>
      </c>
    </row>
    <row r="6841" spans="1:24" hidden="1" x14ac:dyDescent="0.3">
      <c r="A6841" s="18" t="str">
        <f t="shared" si="424"/>
        <v>OFF - AirGrSupp - Fuel Truck_2007_175</v>
      </c>
      <c r="B6841" s="1" t="s">
        <v>40</v>
      </c>
      <c r="C6841" s="1">
        <v>2020</v>
      </c>
      <c r="D6841" s="1" t="s">
        <v>135</v>
      </c>
      <c r="E6841" s="1">
        <v>2007</v>
      </c>
      <c r="F6841" s="1">
        <v>175</v>
      </c>
      <c r="G6841" s="1" t="s">
        <v>124</v>
      </c>
      <c r="H6841" s="1">
        <v>0</v>
      </c>
      <c r="I6841" s="1">
        <v>0</v>
      </c>
      <c r="J6841" s="1">
        <v>4.1566169999999998E-8</v>
      </c>
      <c r="K6841" s="1">
        <v>2.5192560000000001E-5</v>
      </c>
      <c r="L6841" s="1">
        <v>2.1483829999999998E-6</v>
      </c>
      <c r="M6841" s="1">
        <v>7.3008730000000003E-4</v>
      </c>
      <c r="N6841" s="1">
        <v>0</v>
      </c>
      <c r="O6841" s="1">
        <v>0</v>
      </c>
      <c r="P6841" s="1">
        <v>0</v>
      </c>
      <c r="Q6841" s="1">
        <v>0</v>
      </c>
      <c r="R6841" s="1">
        <v>40.15</v>
      </c>
      <c r="S6841" s="1">
        <v>10.95</v>
      </c>
      <c r="T6841" s="1">
        <v>0.02</v>
      </c>
      <c r="U6841" s="1">
        <v>1533</v>
      </c>
      <c r="V6841" s="1">
        <f t="shared" si="425"/>
        <v>0</v>
      </c>
      <c r="W6841" s="1">
        <f t="shared" si="426"/>
        <v>0.46404292220843329</v>
      </c>
      <c r="X6841" s="1">
        <f t="shared" si="427"/>
        <v>547.5</v>
      </c>
    </row>
    <row r="6842" spans="1:24" hidden="1" x14ac:dyDescent="0.3">
      <c r="A6842" s="18" t="str">
        <f t="shared" si="424"/>
        <v>OFF - AirGrSupp - Fuel Truck_2008_175</v>
      </c>
      <c r="B6842" s="1" t="s">
        <v>40</v>
      </c>
      <c r="C6842" s="1">
        <v>2020</v>
      </c>
      <c r="D6842" s="1" t="s">
        <v>135</v>
      </c>
      <c r="E6842" s="1">
        <v>2008</v>
      </c>
      <c r="F6842" s="1">
        <v>175</v>
      </c>
      <c r="G6842" s="1" t="s">
        <v>12</v>
      </c>
      <c r="H6842" s="1">
        <v>5.60376268016673E-8</v>
      </c>
      <c r="I6842" s="1">
        <v>5.1543409132173597E-8</v>
      </c>
      <c r="J6842" s="1">
        <v>6.1665989999999995E-8</v>
      </c>
      <c r="K6842" s="1">
        <v>7.7246360000000007E-6</v>
      </c>
      <c r="L6842" s="1">
        <v>6.9828680000000003E-7</v>
      </c>
      <c r="M6842" s="1">
        <v>2.4918960000000002E-4</v>
      </c>
      <c r="N6842" s="1">
        <v>1.7864234999999999E-8</v>
      </c>
      <c r="O6842" s="1">
        <v>1.3497422000000001E-8</v>
      </c>
      <c r="P6842" s="1">
        <v>2.4754370000000002E-9</v>
      </c>
      <c r="Q6842" s="1">
        <v>3.8360433620168698E-9</v>
      </c>
      <c r="R6842" s="1">
        <v>10.95</v>
      </c>
      <c r="S6842" s="1">
        <v>3.65</v>
      </c>
      <c r="T6842" s="1">
        <v>0.15</v>
      </c>
      <c r="U6842" s="1">
        <v>474.5</v>
      </c>
      <c r="V6842" s="1">
        <f t="shared" si="425"/>
        <v>3.5968764778680412E-2</v>
      </c>
      <c r="W6842" s="1">
        <f t="shared" si="426"/>
        <v>0.48728856084879391</v>
      </c>
      <c r="X6842" s="1">
        <f t="shared" si="427"/>
        <v>24.333333333333332</v>
      </c>
    </row>
    <row r="6843" spans="1:24" hidden="1" x14ac:dyDescent="0.3">
      <c r="A6843" s="18" t="str">
        <f t="shared" si="424"/>
        <v>OFF - AirGrSupp - Fuel Truck_2008_175</v>
      </c>
      <c r="B6843" s="1" t="s">
        <v>40</v>
      </c>
      <c r="C6843" s="1">
        <v>2020</v>
      </c>
      <c r="D6843" s="1" t="s">
        <v>135</v>
      </c>
      <c r="E6843" s="1">
        <v>2008</v>
      </c>
      <c r="F6843" s="1">
        <v>175</v>
      </c>
      <c r="G6843" s="1" t="s">
        <v>124</v>
      </c>
      <c r="H6843" s="1">
        <v>0</v>
      </c>
      <c r="I6843" s="1">
        <v>0</v>
      </c>
      <c r="J6843" s="1">
        <v>4.2456150000000001E-8</v>
      </c>
      <c r="K6843" s="1">
        <v>2.6460880000000001E-5</v>
      </c>
      <c r="L6843" s="1">
        <v>2.2710930000000002E-6</v>
      </c>
      <c r="M6843" s="1">
        <v>7.8320859999999996E-4</v>
      </c>
      <c r="N6843" s="1">
        <v>0</v>
      </c>
      <c r="O6843" s="1">
        <v>0</v>
      </c>
      <c r="P6843" s="1">
        <v>0</v>
      </c>
      <c r="Q6843" s="1">
        <v>0</v>
      </c>
      <c r="R6843" s="1">
        <v>43.8</v>
      </c>
      <c r="S6843" s="1">
        <v>10.95</v>
      </c>
      <c r="T6843" s="1">
        <v>0.02</v>
      </c>
      <c r="U6843" s="1">
        <v>1533</v>
      </c>
      <c r="V6843" s="1">
        <f t="shared" si="425"/>
        <v>0</v>
      </c>
      <c r="W6843" s="1">
        <f t="shared" si="426"/>
        <v>0.49054783636209998</v>
      </c>
      <c r="X6843" s="1">
        <f t="shared" si="427"/>
        <v>547.5</v>
      </c>
    </row>
    <row r="6844" spans="1:24" hidden="1" x14ac:dyDescent="0.3">
      <c r="A6844" s="18" t="str">
        <f t="shared" si="424"/>
        <v>OFF - AirGrSupp - Fuel Truck_2009_175</v>
      </c>
      <c r="B6844" s="1" t="s">
        <v>40</v>
      </c>
      <c r="C6844" s="1">
        <v>2020</v>
      </c>
      <c r="D6844" s="1" t="s">
        <v>135</v>
      </c>
      <c r="E6844" s="1">
        <v>2009</v>
      </c>
      <c r="F6844" s="1">
        <v>175</v>
      </c>
      <c r="G6844" s="1" t="s">
        <v>12</v>
      </c>
      <c r="H6844" s="1">
        <v>5.7906971672214397E-8</v>
      </c>
      <c r="I6844" s="1">
        <v>5.3262832544102802E-8</v>
      </c>
      <c r="J6844" s="1">
        <v>6.3723090000000003E-8</v>
      </c>
      <c r="K6844" s="1">
        <v>8.0115090000000008E-6</v>
      </c>
      <c r="L6844" s="1">
        <v>7.2437829999999995E-7</v>
      </c>
      <c r="M6844" s="1">
        <v>2.5866430000000002E-4</v>
      </c>
      <c r="N6844" s="1">
        <v>1.8543473999999899E-8</v>
      </c>
      <c r="O6844" s="1">
        <v>1.40106248E-8</v>
      </c>
      <c r="P6844" s="1">
        <v>2.5695590000000001E-9</v>
      </c>
      <c r="Q6844" s="1">
        <v>3.8360433620168698E-9</v>
      </c>
      <c r="R6844" s="1">
        <v>10.95</v>
      </c>
      <c r="S6844" s="1">
        <v>3.65</v>
      </c>
      <c r="T6844" s="1">
        <v>0.16</v>
      </c>
      <c r="U6844" s="1">
        <v>474.5</v>
      </c>
      <c r="V6844" s="1">
        <f t="shared" si="425"/>
        <v>3.7168637610142642E-2</v>
      </c>
      <c r="W6844" s="1">
        <f t="shared" si="426"/>
        <v>0.50549610749780149</v>
      </c>
      <c r="X6844" s="1">
        <f t="shared" si="427"/>
        <v>22.8125</v>
      </c>
    </row>
    <row r="6845" spans="1:24" hidden="1" x14ac:dyDescent="0.3">
      <c r="A6845" s="18" t="str">
        <f t="shared" si="424"/>
        <v>OFF - AirGrSupp - Fuel Truck_2009_175</v>
      </c>
      <c r="B6845" s="1" t="s">
        <v>40</v>
      </c>
      <c r="C6845" s="1">
        <v>2020</v>
      </c>
      <c r="D6845" s="1" t="s">
        <v>135</v>
      </c>
      <c r="E6845" s="1">
        <v>2009</v>
      </c>
      <c r="F6845" s="1">
        <v>175</v>
      </c>
      <c r="G6845" s="1" t="s">
        <v>124</v>
      </c>
      <c r="H6845" s="1">
        <v>0</v>
      </c>
      <c r="I6845" s="1">
        <v>0</v>
      </c>
      <c r="J6845" s="1">
        <v>4.185938E-8</v>
      </c>
      <c r="K6845" s="1">
        <v>2.6883709999999999E-5</v>
      </c>
      <c r="L6845" s="1">
        <v>2.3228110000000001E-6</v>
      </c>
      <c r="M6845" s="1">
        <v>8.1307519999999998E-4</v>
      </c>
      <c r="N6845" s="1">
        <v>0</v>
      </c>
      <c r="O6845" s="1">
        <v>0</v>
      </c>
      <c r="P6845" s="1">
        <v>0</v>
      </c>
      <c r="Q6845" s="1">
        <v>0</v>
      </c>
      <c r="R6845" s="1">
        <v>43.8</v>
      </c>
      <c r="S6845" s="1">
        <v>10.95</v>
      </c>
      <c r="T6845" s="1">
        <v>0.02</v>
      </c>
      <c r="U6845" s="1">
        <v>1533</v>
      </c>
      <c r="V6845" s="1">
        <f t="shared" si="425"/>
        <v>0</v>
      </c>
      <c r="W6845" s="1">
        <f t="shared" si="426"/>
        <v>0.50171873645336662</v>
      </c>
      <c r="X6845" s="1">
        <f t="shared" si="427"/>
        <v>547.5</v>
      </c>
    </row>
    <row r="6846" spans="1:24" hidden="1" x14ac:dyDescent="0.3">
      <c r="A6846" s="18" t="str">
        <f t="shared" si="424"/>
        <v>OFF - AirGrSupp - Fuel Truck_2010_175</v>
      </c>
      <c r="B6846" s="1" t="s">
        <v>40</v>
      </c>
      <c r="C6846" s="1">
        <v>2020</v>
      </c>
      <c r="D6846" s="1" t="s">
        <v>135</v>
      </c>
      <c r="E6846" s="1">
        <v>2010</v>
      </c>
      <c r="F6846" s="1">
        <v>175</v>
      </c>
      <c r="G6846" s="1" t="s">
        <v>12</v>
      </c>
      <c r="H6846" s="1">
        <v>6.0743176132434402E-8</v>
      </c>
      <c r="I6846" s="1">
        <v>5.5871573406613102E-8</v>
      </c>
      <c r="J6846" s="1">
        <v>6.6844159999999998E-8</v>
      </c>
      <c r="K6846" s="1">
        <v>8.4347969999999994E-6</v>
      </c>
      <c r="L6846" s="1">
        <v>7.6281839999999996E-7</v>
      </c>
      <c r="M6846" s="1">
        <v>2.725634E-4</v>
      </c>
      <c r="N6846" s="1">
        <v>1.9539891E-8</v>
      </c>
      <c r="O6846" s="1">
        <v>1.47634732E-8</v>
      </c>
      <c r="P6846" s="1">
        <v>2.7076319999999999E-9</v>
      </c>
      <c r="Q6846" s="1">
        <v>3.8360433620168698E-9</v>
      </c>
      <c r="R6846" s="1">
        <v>10.95</v>
      </c>
      <c r="S6846" s="1">
        <v>3.65</v>
      </c>
      <c r="T6846" s="1">
        <v>0.17</v>
      </c>
      <c r="U6846" s="1">
        <v>474.5</v>
      </c>
      <c r="V6846" s="1">
        <f t="shared" si="425"/>
        <v>3.8989106764822479E-2</v>
      </c>
      <c r="W6846" s="1">
        <f t="shared" si="426"/>
        <v>0.53232093220862775</v>
      </c>
      <c r="X6846" s="1">
        <f t="shared" si="427"/>
        <v>21.470588235294116</v>
      </c>
    </row>
    <row r="6847" spans="1:24" hidden="1" x14ac:dyDescent="0.3">
      <c r="A6847" s="18" t="str">
        <f t="shared" si="424"/>
        <v>OFF - AirGrSupp - Fuel Truck_2010_175</v>
      </c>
      <c r="B6847" s="1" t="s">
        <v>40</v>
      </c>
      <c r="C6847" s="1">
        <v>2020</v>
      </c>
      <c r="D6847" s="1" t="s">
        <v>135</v>
      </c>
      <c r="E6847" s="1">
        <v>2010</v>
      </c>
      <c r="F6847" s="1">
        <v>175</v>
      </c>
      <c r="G6847" s="1" t="s">
        <v>124</v>
      </c>
      <c r="H6847" s="1">
        <v>0</v>
      </c>
      <c r="I6847" s="1">
        <v>0</v>
      </c>
      <c r="J6847" s="1">
        <v>4.1774380000000003E-8</v>
      </c>
      <c r="K6847" s="1">
        <v>2.7710930000000001E-5</v>
      </c>
      <c r="L6847" s="1">
        <v>2.4108939999999999E-6</v>
      </c>
      <c r="M6847" s="1">
        <v>8.5677650000000002E-4</v>
      </c>
      <c r="N6847" s="1">
        <v>0</v>
      </c>
      <c r="O6847" s="1">
        <v>0</v>
      </c>
      <c r="P6847" s="1">
        <v>0</v>
      </c>
      <c r="Q6847" s="1">
        <v>0</v>
      </c>
      <c r="R6847" s="1">
        <v>47.45</v>
      </c>
      <c r="S6847" s="1">
        <v>10.95</v>
      </c>
      <c r="T6847" s="1">
        <v>0.02</v>
      </c>
      <c r="U6847" s="1">
        <v>1533</v>
      </c>
      <c r="V6847" s="1">
        <f t="shared" si="425"/>
        <v>0</v>
      </c>
      <c r="W6847" s="1">
        <f t="shared" si="426"/>
        <v>0.52074434441846662</v>
      </c>
      <c r="X6847" s="1">
        <f t="shared" si="427"/>
        <v>547.5</v>
      </c>
    </row>
    <row r="6848" spans="1:24" hidden="1" x14ac:dyDescent="0.3">
      <c r="A6848" s="18" t="str">
        <f t="shared" si="424"/>
        <v>OFF - AirGrSupp - Fuel Truck_2011_175</v>
      </c>
      <c r="B6848" s="1" t="s">
        <v>40</v>
      </c>
      <c r="C6848" s="1">
        <v>2020</v>
      </c>
      <c r="D6848" s="1" t="s">
        <v>135</v>
      </c>
      <c r="E6848" s="1">
        <v>2011</v>
      </c>
      <c r="F6848" s="1">
        <v>175</v>
      </c>
      <c r="G6848" s="1" t="s">
        <v>12</v>
      </c>
      <c r="H6848" s="1">
        <v>6.9703918163569203E-8</v>
      </c>
      <c r="I6848" s="1">
        <v>6.4113663926851002E-8</v>
      </c>
      <c r="J6848" s="1">
        <v>7.6704910000000002E-8</v>
      </c>
      <c r="K6848" s="1">
        <v>9.7148599999999997E-6</v>
      </c>
      <c r="L6848" s="1">
        <v>8.787771E-7</v>
      </c>
      <c r="M6848" s="1">
        <v>3.141959E-4</v>
      </c>
      <c r="N6848" s="1">
        <v>2.2524498E-8</v>
      </c>
      <c r="O6848" s="1">
        <v>1.7018509600000001E-8</v>
      </c>
      <c r="P6848" s="1">
        <v>3.1212070000000001E-9</v>
      </c>
      <c r="Q6848" s="1">
        <v>3.8360433620168698E-9</v>
      </c>
      <c r="R6848" s="1">
        <v>10.95</v>
      </c>
      <c r="S6848" s="1">
        <v>3.65</v>
      </c>
      <c r="T6848" s="1">
        <v>0.19</v>
      </c>
      <c r="U6848" s="1">
        <v>474.5</v>
      </c>
      <c r="V6848" s="1">
        <f t="shared" si="425"/>
        <v>4.4740721184559774E-2</v>
      </c>
      <c r="W6848" s="1">
        <f t="shared" si="426"/>
        <v>0.61324090383188767</v>
      </c>
      <c r="X6848" s="1">
        <f t="shared" si="427"/>
        <v>19.210526315789473</v>
      </c>
    </row>
    <row r="6849" spans="1:24" hidden="1" x14ac:dyDescent="0.3">
      <c r="A6849" s="18" t="str">
        <f t="shared" si="424"/>
        <v>OFF - AirGrSupp - Fuel Truck_2011_175</v>
      </c>
      <c r="B6849" s="1" t="s">
        <v>40</v>
      </c>
      <c r="C6849" s="1">
        <v>2020</v>
      </c>
      <c r="D6849" s="1" t="s">
        <v>135</v>
      </c>
      <c r="E6849" s="1">
        <v>2011</v>
      </c>
      <c r="F6849" s="1">
        <v>175</v>
      </c>
      <c r="G6849" s="1" t="s">
        <v>124</v>
      </c>
      <c r="H6849" s="1">
        <v>0</v>
      </c>
      <c r="I6849" s="1">
        <v>0</v>
      </c>
      <c r="J6849" s="1">
        <v>4.5464669999999998E-8</v>
      </c>
      <c r="K6849" s="1">
        <v>3.1232219999999997E-5</v>
      </c>
      <c r="L6849" s="1">
        <v>2.7368269999999999E-6</v>
      </c>
      <c r="M6849" s="1">
        <v>9.8766580000000004E-4</v>
      </c>
      <c r="N6849" s="1">
        <v>0</v>
      </c>
      <c r="O6849" s="1">
        <v>0</v>
      </c>
      <c r="P6849" s="1">
        <v>0</v>
      </c>
      <c r="Q6849" s="1">
        <v>0</v>
      </c>
      <c r="R6849" s="1">
        <v>54.75</v>
      </c>
      <c r="S6849" s="1">
        <v>14.6</v>
      </c>
      <c r="T6849" s="1">
        <v>0.02</v>
      </c>
      <c r="U6849" s="1">
        <v>2044</v>
      </c>
      <c r="V6849" s="1">
        <f t="shared" si="425"/>
        <v>0</v>
      </c>
      <c r="W6849" s="1">
        <f t="shared" si="426"/>
        <v>0.44335851614642502</v>
      </c>
      <c r="X6849" s="1">
        <f t="shared" si="427"/>
        <v>730</v>
      </c>
    </row>
    <row r="6850" spans="1:24" hidden="1" x14ac:dyDescent="0.3">
      <c r="A6850" s="18" t="str">
        <f t="shared" si="424"/>
        <v>OFF - AirGrSupp - Fuel Truck_2012_175</v>
      </c>
      <c r="B6850" s="1" t="s">
        <v>40</v>
      </c>
      <c r="C6850" s="1">
        <v>2020</v>
      </c>
      <c r="D6850" s="1" t="s">
        <v>135</v>
      </c>
      <c r="E6850" s="1">
        <v>2012</v>
      </c>
      <c r="F6850" s="1">
        <v>175</v>
      </c>
      <c r="G6850" s="1" t="s">
        <v>12</v>
      </c>
      <c r="H6850" s="1">
        <v>5.3094328717902501E-8</v>
      </c>
      <c r="I6850" s="1">
        <v>4.8836163554726798E-8</v>
      </c>
      <c r="J6850" s="1">
        <v>5.842707E-8</v>
      </c>
      <c r="K6850" s="1">
        <v>7.4274280000000002E-6</v>
      </c>
      <c r="L6850" s="1">
        <v>6.7201090000000003E-7</v>
      </c>
      <c r="M6850" s="1">
        <v>2.4042169999999999E-4</v>
      </c>
      <c r="N6850" s="1">
        <v>1.7235674999999999E-8</v>
      </c>
      <c r="O6850" s="1">
        <v>1.302251E-8</v>
      </c>
      <c r="P6850" s="1">
        <v>2.3883379999999998E-9</v>
      </c>
      <c r="Q6850" s="1">
        <v>3.8360433620168698E-9</v>
      </c>
      <c r="R6850" s="1">
        <v>10.95</v>
      </c>
      <c r="S6850" s="1">
        <v>3.65</v>
      </c>
      <c r="T6850" s="1">
        <v>0.15</v>
      </c>
      <c r="U6850" s="1">
        <v>474.5</v>
      </c>
      <c r="V6850" s="1">
        <f t="shared" si="425"/>
        <v>3.4079555643840236E-2</v>
      </c>
      <c r="W6850" s="1">
        <f t="shared" si="426"/>
        <v>0.46895233353358917</v>
      </c>
      <c r="X6850" s="1">
        <f t="shared" si="427"/>
        <v>24.333333333333332</v>
      </c>
    </row>
    <row r="6851" spans="1:24" hidden="1" x14ac:dyDescent="0.3">
      <c r="A6851" s="18" t="str">
        <f t="shared" si="424"/>
        <v>OFF - AirGrSupp - Fuel Truck_2012_175</v>
      </c>
      <c r="B6851" s="1" t="s">
        <v>40</v>
      </c>
      <c r="C6851" s="1">
        <v>2020</v>
      </c>
      <c r="D6851" s="1" t="s">
        <v>135</v>
      </c>
      <c r="E6851" s="1">
        <v>2012</v>
      </c>
      <c r="F6851" s="1">
        <v>175</v>
      </c>
      <c r="G6851" s="1" t="s">
        <v>124</v>
      </c>
      <c r="H6851" s="1">
        <v>0</v>
      </c>
      <c r="I6851" s="1">
        <v>0</v>
      </c>
      <c r="J6851" s="1">
        <v>3.2737200000000001E-8</v>
      </c>
      <c r="K6851" s="1">
        <v>2.3359150000000001E-5</v>
      </c>
      <c r="L6851" s="1">
        <v>2.0622459999999999E-6</v>
      </c>
      <c r="M6851" s="1">
        <v>7.5592879999999995E-4</v>
      </c>
      <c r="N6851" s="1">
        <v>0</v>
      </c>
      <c r="O6851" s="1">
        <v>0</v>
      </c>
      <c r="P6851" s="1">
        <v>0</v>
      </c>
      <c r="Q6851" s="1">
        <v>0</v>
      </c>
      <c r="R6851" s="1">
        <v>40.15</v>
      </c>
      <c r="S6851" s="1">
        <v>10.95</v>
      </c>
      <c r="T6851" s="1">
        <v>0.02</v>
      </c>
      <c r="U6851" s="1">
        <v>1533</v>
      </c>
      <c r="V6851" s="1">
        <f t="shared" si="425"/>
        <v>0</v>
      </c>
      <c r="W6851" s="1">
        <f t="shared" si="426"/>
        <v>0.44543764317286666</v>
      </c>
      <c r="X6851" s="1">
        <f t="shared" si="427"/>
        <v>547.5</v>
      </c>
    </row>
    <row r="6852" spans="1:24" hidden="1" x14ac:dyDescent="0.3">
      <c r="A6852" s="18" t="str">
        <f t="shared" si="424"/>
        <v>OFF - AirGrSupp - Fuel Truck_2013_175</v>
      </c>
      <c r="B6852" s="1" t="s">
        <v>40</v>
      </c>
      <c r="C6852" s="1">
        <v>2020</v>
      </c>
      <c r="D6852" s="1" t="s">
        <v>135</v>
      </c>
      <c r="E6852" s="1">
        <v>2013</v>
      </c>
      <c r="F6852" s="1">
        <v>175</v>
      </c>
      <c r="G6852" s="1" t="s">
        <v>12</v>
      </c>
      <c r="H6852" s="1">
        <v>5.4588786838707101E-8</v>
      </c>
      <c r="I6852" s="1">
        <v>5.0210766134242702E-8</v>
      </c>
      <c r="J6852" s="1">
        <v>6.0071630000000005E-8</v>
      </c>
      <c r="K6852" s="1">
        <v>7.6650250000000004E-6</v>
      </c>
      <c r="L6852" s="1">
        <v>6.9366100000000001E-7</v>
      </c>
      <c r="M6852" s="1">
        <v>2.4832499999999998E-4</v>
      </c>
      <c r="N6852" s="1">
        <v>1.7802252E-8</v>
      </c>
      <c r="O6852" s="1">
        <v>1.3450590399999999E-8</v>
      </c>
      <c r="P6852" s="1">
        <v>2.4668490000000001E-9</v>
      </c>
      <c r="Q6852" s="1">
        <v>3.8360433620168698E-9</v>
      </c>
      <c r="R6852" s="1">
        <v>10.95</v>
      </c>
      <c r="S6852" s="1">
        <v>3.65</v>
      </c>
      <c r="T6852" s="1">
        <v>0.15</v>
      </c>
      <c r="U6852" s="1">
        <v>474.5</v>
      </c>
      <c r="V6852" s="1">
        <f t="shared" si="425"/>
        <v>3.5038800631302901E-2</v>
      </c>
      <c r="W6852" s="1">
        <f t="shared" si="426"/>
        <v>0.48406051841010767</v>
      </c>
      <c r="X6852" s="1">
        <f t="shared" si="427"/>
        <v>24.333333333333332</v>
      </c>
    </row>
    <row r="6853" spans="1:24" hidden="1" x14ac:dyDescent="0.3">
      <c r="A6853" s="18" t="str">
        <f t="shared" si="424"/>
        <v>OFF - AirGrSupp - Fuel Truck_2013_175</v>
      </c>
      <c r="B6853" s="1" t="s">
        <v>40</v>
      </c>
      <c r="C6853" s="1">
        <v>2020</v>
      </c>
      <c r="D6853" s="1" t="s">
        <v>135</v>
      </c>
      <c r="E6853" s="1">
        <v>2013</v>
      </c>
      <c r="F6853" s="1">
        <v>175</v>
      </c>
      <c r="G6853" s="1" t="s">
        <v>124</v>
      </c>
      <c r="H6853" s="1">
        <v>0</v>
      </c>
      <c r="I6853" s="1">
        <v>0</v>
      </c>
      <c r="J6853" s="1">
        <v>3.1688449999999997E-8</v>
      </c>
      <c r="K6853" s="1">
        <v>2.3566200000000001E-5</v>
      </c>
      <c r="L6853" s="1">
        <v>2.0967249999999998E-6</v>
      </c>
      <c r="M6853" s="1">
        <v>7.8084840000000003E-4</v>
      </c>
      <c r="N6853" s="1">
        <v>0</v>
      </c>
      <c r="O6853" s="1">
        <v>0</v>
      </c>
      <c r="P6853" s="1">
        <v>0</v>
      </c>
      <c r="Q6853" s="1">
        <v>0</v>
      </c>
      <c r="R6853" s="1">
        <v>43.8</v>
      </c>
      <c r="S6853" s="1">
        <v>10.95</v>
      </c>
      <c r="T6853" s="1">
        <v>0.02</v>
      </c>
      <c r="U6853" s="1">
        <v>1533</v>
      </c>
      <c r="V6853" s="1">
        <f t="shared" si="425"/>
        <v>0</v>
      </c>
      <c r="W6853" s="1">
        <f t="shared" si="426"/>
        <v>0.45288498189916665</v>
      </c>
      <c r="X6853" s="1">
        <f t="shared" si="427"/>
        <v>547.5</v>
      </c>
    </row>
    <row r="6854" spans="1:24" hidden="1" x14ac:dyDescent="0.3">
      <c r="A6854" s="18" t="str">
        <f t="shared" si="424"/>
        <v>OFF - AirGrSupp - Fuel Truck_2014_175</v>
      </c>
      <c r="B6854" s="1" t="s">
        <v>40</v>
      </c>
      <c r="C6854" s="1">
        <v>2020</v>
      </c>
      <c r="D6854" s="1" t="s">
        <v>135</v>
      </c>
      <c r="E6854" s="1">
        <v>2014</v>
      </c>
      <c r="F6854" s="1">
        <v>175</v>
      </c>
      <c r="G6854" s="1" t="s">
        <v>12</v>
      </c>
      <c r="H6854" s="1">
        <v>5.5928697547069798E-8</v>
      </c>
      <c r="I6854" s="1">
        <v>5.1443216003794802E-8</v>
      </c>
      <c r="J6854" s="1">
        <v>6.1546119999999999E-8</v>
      </c>
      <c r="K6854" s="1">
        <v>7.8826699999999995E-6</v>
      </c>
      <c r="L6854" s="1">
        <v>7.1351500000000002E-7</v>
      </c>
      <c r="M6854" s="1">
        <v>2.5559489999999997E-4</v>
      </c>
      <c r="N6854" s="1">
        <v>1.8323433E-8</v>
      </c>
      <c r="O6854" s="1">
        <v>1.3844371600000001E-8</v>
      </c>
      <c r="P6854" s="1">
        <v>2.5390680000000002E-9</v>
      </c>
      <c r="Q6854" s="1">
        <v>3.8360433620168698E-9</v>
      </c>
      <c r="R6854" s="1">
        <v>10.95</v>
      </c>
      <c r="S6854" s="1">
        <v>3.65</v>
      </c>
      <c r="T6854" s="1">
        <v>0.16</v>
      </c>
      <c r="U6854" s="1">
        <v>474.5</v>
      </c>
      <c r="V6854" s="1">
        <f t="shared" si="425"/>
        <v>3.5898846565512642E-2</v>
      </c>
      <c r="W6854" s="1">
        <f t="shared" si="426"/>
        <v>0.49791532289315388</v>
      </c>
      <c r="X6854" s="1">
        <f t="shared" si="427"/>
        <v>22.8125</v>
      </c>
    </row>
    <row r="6855" spans="1:24" hidden="1" x14ac:dyDescent="0.3">
      <c r="A6855" s="18" t="str">
        <f t="shared" si="424"/>
        <v>OFF - AirGrSupp - Fuel Truck_2014_175</v>
      </c>
      <c r="B6855" s="1" t="s">
        <v>40</v>
      </c>
      <c r="C6855" s="1">
        <v>2020</v>
      </c>
      <c r="D6855" s="1" t="s">
        <v>135</v>
      </c>
      <c r="E6855" s="1">
        <v>2014</v>
      </c>
      <c r="F6855" s="1">
        <v>175</v>
      </c>
      <c r="G6855" s="1" t="s">
        <v>124</v>
      </c>
      <c r="H6855" s="1">
        <v>0</v>
      </c>
      <c r="I6855" s="1">
        <v>0</v>
      </c>
      <c r="J6855" s="1">
        <v>3.0428710000000001E-8</v>
      </c>
      <c r="K6855" s="1">
        <v>2.367884E-5</v>
      </c>
      <c r="L6855" s="1">
        <v>2.123818E-6</v>
      </c>
      <c r="M6855" s="1">
        <v>8.0378239999999998E-4</v>
      </c>
      <c r="N6855" s="1">
        <v>0</v>
      </c>
      <c r="O6855" s="1">
        <v>0</v>
      </c>
      <c r="P6855" s="1">
        <v>0</v>
      </c>
      <c r="Q6855" s="1">
        <v>0</v>
      </c>
      <c r="R6855" s="1">
        <v>43.8</v>
      </c>
      <c r="S6855" s="1">
        <v>10.95</v>
      </c>
      <c r="T6855" s="1">
        <v>0.02</v>
      </c>
      <c r="U6855" s="1">
        <v>1533</v>
      </c>
      <c r="V6855" s="1">
        <f t="shared" si="425"/>
        <v>0</v>
      </c>
      <c r="W6855" s="1">
        <f t="shared" si="426"/>
        <v>0.45873697146126668</v>
      </c>
      <c r="X6855" s="1">
        <f t="shared" si="427"/>
        <v>547.5</v>
      </c>
    </row>
    <row r="6856" spans="1:24" hidden="1" x14ac:dyDescent="0.3">
      <c r="A6856" s="18" t="str">
        <f t="shared" si="424"/>
        <v>OFF - AirGrSupp - Fuel Truck_2015_175</v>
      </c>
      <c r="B6856" s="1" t="s">
        <v>40</v>
      </c>
      <c r="C6856" s="1">
        <v>2020</v>
      </c>
      <c r="D6856" s="1" t="s">
        <v>135</v>
      </c>
      <c r="E6856" s="1">
        <v>2015</v>
      </c>
      <c r="F6856" s="1">
        <v>175</v>
      </c>
      <c r="G6856" s="1" t="s">
        <v>12</v>
      </c>
      <c r="H6856" s="1">
        <v>5.7369059075514401E-8</v>
      </c>
      <c r="I6856" s="1">
        <v>5.27680605376581E-8</v>
      </c>
      <c r="J6856" s="1">
        <v>6.3131149999999999E-8</v>
      </c>
      <c r="K6856" s="1">
        <v>8.1162220000000005E-6</v>
      </c>
      <c r="L6856" s="1">
        <v>7.3481809999999995E-7</v>
      </c>
      <c r="M6856" s="1">
        <v>2.6339350000000001E-4</v>
      </c>
      <c r="N6856" s="1">
        <v>1.8882503999999998E-8</v>
      </c>
      <c r="O6856" s="1">
        <v>1.4266780799999999E-8</v>
      </c>
      <c r="P6856" s="1">
        <v>2.6165389999999998E-9</v>
      </c>
      <c r="Q6856" s="1">
        <v>3.8360433620168698E-9</v>
      </c>
      <c r="R6856" s="1">
        <v>10.95</v>
      </c>
      <c r="S6856" s="1">
        <v>3.65</v>
      </c>
      <c r="T6856" s="1">
        <v>0.16</v>
      </c>
      <c r="U6856" s="1">
        <v>474.5</v>
      </c>
      <c r="V6856" s="1">
        <f t="shared" si="425"/>
        <v>3.6823368676276627E-2</v>
      </c>
      <c r="W6856" s="1">
        <f t="shared" si="426"/>
        <v>0.51278135922753376</v>
      </c>
      <c r="X6856" s="1">
        <f t="shared" si="427"/>
        <v>22.8125</v>
      </c>
    </row>
    <row r="6857" spans="1:24" hidden="1" x14ac:dyDescent="0.3">
      <c r="A6857" s="18" t="str">
        <f t="shared" si="424"/>
        <v>OFF - AirGrSupp - Fuel Truck_2015_175</v>
      </c>
      <c r="B6857" s="1" t="s">
        <v>40</v>
      </c>
      <c r="C6857" s="1">
        <v>2020</v>
      </c>
      <c r="D6857" s="1" t="s">
        <v>135</v>
      </c>
      <c r="E6857" s="1">
        <v>2015</v>
      </c>
      <c r="F6857" s="1">
        <v>175</v>
      </c>
      <c r="G6857" s="1" t="s">
        <v>124</v>
      </c>
      <c r="H6857" s="1">
        <v>0</v>
      </c>
      <c r="I6857" s="1">
        <v>0</v>
      </c>
      <c r="J6857" s="1">
        <v>2.909829E-8</v>
      </c>
      <c r="K6857" s="1">
        <v>2.3802830000000001E-5</v>
      </c>
      <c r="L6857" s="1">
        <v>2.1529620000000002E-6</v>
      </c>
      <c r="M6857" s="1">
        <v>8.2826269999999999E-4</v>
      </c>
      <c r="N6857" s="1">
        <v>0</v>
      </c>
      <c r="O6857" s="1">
        <v>0</v>
      </c>
      <c r="P6857" s="1">
        <v>0</v>
      </c>
      <c r="Q6857" s="1">
        <v>0</v>
      </c>
      <c r="R6857" s="1">
        <v>43.8</v>
      </c>
      <c r="S6857" s="1">
        <v>10.95</v>
      </c>
      <c r="T6857" s="1">
        <v>0.02</v>
      </c>
      <c r="U6857" s="1">
        <v>1533</v>
      </c>
      <c r="V6857" s="1">
        <f t="shared" si="425"/>
        <v>0</v>
      </c>
      <c r="W6857" s="1">
        <f t="shared" si="426"/>
        <v>0.46503196957140003</v>
      </c>
      <c r="X6857" s="1">
        <f t="shared" si="427"/>
        <v>547.5</v>
      </c>
    </row>
    <row r="6858" spans="1:24" hidden="1" x14ac:dyDescent="0.3">
      <c r="A6858" s="18" t="str">
        <f t="shared" ref="A6858:A6921" si="428">D6858&amp;"_"&amp;E6858&amp;"_"&amp;F6858</f>
        <v>OFF - AirGrSupp - Fuel Truck_2016_175</v>
      </c>
      <c r="B6858" s="1" t="s">
        <v>40</v>
      </c>
      <c r="C6858" s="1">
        <v>2020</v>
      </c>
      <c r="D6858" s="1" t="s">
        <v>135</v>
      </c>
      <c r="E6858" s="1">
        <v>2016</v>
      </c>
      <c r="F6858" s="1">
        <v>175</v>
      </c>
      <c r="G6858" s="1" t="s">
        <v>12</v>
      </c>
      <c r="H6858" s="1">
        <v>5.7222662955420501E-8</v>
      </c>
      <c r="I6858" s="1">
        <v>5.2633405386395697E-8</v>
      </c>
      <c r="J6858" s="1">
        <v>6.2970049999999997E-8</v>
      </c>
      <c r="K6858" s="1">
        <v>8.1262619999999998E-6</v>
      </c>
      <c r="L6858" s="1">
        <v>7.3589020000000004E-7</v>
      </c>
      <c r="M6858" s="1">
        <v>2.6394569999999999E-4</v>
      </c>
      <c r="N6858" s="1">
        <v>1.8922094999999999E-8</v>
      </c>
      <c r="O6858" s="1">
        <v>1.4296694000000001E-8</v>
      </c>
      <c r="P6858" s="1">
        <v>2.622024E-9</v>
      </c>
      <c r="Q6858" s="1">
        <v>3.8360433620168698E-9</v>
      </c>
      <c r="R6858" s="1">
        <v>10.95</v>
      </c>
      <c r="S6858" s="1">
        <v>3.65</v>
      </c>
      <c r="T6858" s="1">
        <v>0.16</v>
      </c>
      <c r="U6858" s="1">
        <v>474.5</v>
      </c>
      <c r="V6858" s="1">
        <f t="shared" si="425"/>
        <v>3.6729401677516912E-2</v>
      </c>
      <c r="W6858" s="1">
        <f t="shared" si="426"/>
        <v>0.51352950750426773</v>
      </c>
      <c r="X6858" s="1">
        <f t="shared" si="427"/>
        <v>22.8125</v>
      </c>
    </row>
    <row r="6859" spans="1:24" hidden="1" x14ac:dyDescent="0.3">
      <c r="A6859" s="18" t="str">
        <f t="shared" si="428"/>
        <v>OFF - AirGrSupp - Fuel Truck_2016_175</v>
      </c>
      <c r="B6859" s="1" t="s">
        <v>40</v>
      </c>
      <c r="C6859" s="1">
        <v>2020</v>
      </c>
      <c r="D6859" s="1" t="s">
        <v>135</v>
      </c>
      <c r="E6859" s="1">
        <v>2016</v>
      </c>
      <c r="F6859" s="1">
        <v>175</v>
      </c>
      <c r="G6859" s="1" t="s">
        <v>124</v>
      </c>
      <c r="H6859" s="1">
        <v>0</v>
      </c>
      <c r="I6859" s="1">
        <v>0</v>
      </c>
      <c r="J6859" s="1">
        <v>2.689117E-8</v>
      </c>
      <c r="K6859" s="1">
        <v>2.3248929999999999E-5</v>
      </c>
      <c r="L6859" s="1">
        <v>2.1213700000000002E-6</v>
      </c>
      <c r="M6859" s="1">
        <v>8.2980700000000001E-4</v>
      </c>
      <c r="N6859" s="1">
        <v>0</v>
      </c>
      <c r="O6859" s="1">
        <v>0</v>
      </c>
      <c r="P6859" s="1">
        <v>0</v>
      </c>
      <c r="Q6859" s="1">
        <v>0</v>
      </c>
      <c r="R6859" s="1">
        <v>43.8</v>
      </c>
      <c r="S6859" s="1">
        <v>10.95</v>
      </c>
      <c r="T6859" s="1">
        <v>0.02</v>
      </c>
      <c r="U6859" s="1">
        <v>1533</v>
      </c>
      <c r="V6859" s="1">
        <f t="shared" ref="V6859:V6922" si="429">IFERROR(CONVERT(I6859,"ton","g")*365/U6859,0)</f>
        <v>0</v>
      </c>
      <c r="W6859" s="1">
        <f t="shared" ref="W6859:W6922" si="430">IFERROR(CONVERT(L6859,"ton","g")*365/U6859,0)</f>
        <v>0.45820821235566672</v>
      </c>
      <c r="X6859" s="1">
        <f t="shared" ref="X6859:X6922" si="431">S6859/T6859</f>
        <v>547.5</v>
      </c>
    </row>
    <row r="6860" spans="1:24" hidden="1" x14ac:dyDescent="0.3">
      <c r="A6860" s="18" t="str">
        <f t="shared" si="428"/>
        <v>OFF - AirGrSupp - Fuel Truck_2017_175</v>
      </c>
      <c r="B6860" s="1" t="s">
        <v>40</v>
      </c>
      <c r="C6860" s="1">
        <v>2020</v>
      </c>
      <c r="D6860" s="1" t="s">
        <v>135</v>
      </c>
      <c r="E6860" s="1">
        <v>2017</v>
      </c>
      <c r="F6860" s="1">
        <v>175</v>
      </c>
      <c r="G6860" s="1" t="s">
        <v>12</v>
      </c>
      <c r="H6860" s="1">
        <v>5.8402882849480898E-8</v>
      </c>
      <c r="I6860" s="1">
        <v>5.3718971644952598E-8</v>
      </c>
      <c r="J6860" s="1">
        <v>6.4268810000000004E-8</v>
      </c>
      <c r="K6860" s="1">
        <v>8.3255449999999999E-6</v>
      </c>
      <c r="L6860" s="1">
        <v>7.5410409999999995E-7</v>
      </c>
      <c r="M6860" s="1">
        <v>2.7065079999999999E-4</v>
      </c>
      <c r="N6860" s="1">
        <v>1.9402776E-8</v>
      </c>
      <c r="O6860" s="1">
        <v>1.46598752E-8</v>
      </c>
      <c r="P6860" s="1">
        <v>2.6886319999999999E-9</v>
      </c>
      <c r="Q6860" s="1">
        <v>3.8360433620168698E-9</v>
      </c>
      <c r="R6860" s="1">
        <v>10.95</v>
      </c>
      <c r="S6860" s="1">
        <v>3.65</v>
      </c>
      <c r="T6860" s="1">
        <v>0.17</v>
      </c>
      <c r="U6860" s="1">
        <v>474.5</v>
      </c>
      <c r="V6860" s="1">
        <f t="shared" si="429"/>
        <v>3.7486947172918228E-2</v>
      </c>
      <c r="W6860" s="1">
        <f t="shared" si="430"/>
        <v>0.52623979376264152</v>
      </c>
      <c r="X6860" s="1">
        <f t="shared" si="431"/>
        <v>21.470588235294116</v>
      </c>
    </row>
    <row r="6861" spans="1:24" hidden="1" x14ac:dyDescent="0.3">
      <c r="A6861" s="18" t="str">
        <f t="shared" si="428"/>
        <v>OFF - AirGrSupp - Fuel Truck_2017_175</v>
      </c>
      <c r="B6861" s="1" t="s">
        <v>40</v>
      </c>
      <c r="C6861" s="1">
        <v>2020</v>
      </c>
      <c r="D6861" s="1" t="s">
        <v>135</v>
      </c>
      <c r="E6861" s="1">
        <v>2017</v>
      </c>
      <c r="F6861" s="1">
        <v>175</v>
      </c>
      <c r="G6861" s="1" t="s">
        <v>124</v>
      </c>
      <c r="H6861" s="1">
        <v>0</v>
      </c>
      <c r="I6861" s="1">
        <v>0</v>
      </c>
      <c r="J6861" s="1">
        <v>2.5224530000000002E-8</v>
      </c>
      <c r="K6861" s="1">
        <v>2.3197570000000001E-5</v>
      </c>
      <c r="L6861" s="1">
        <v>2.1361289999999999E-6</v>
      </c>
      <c r="M6861" s="1">
        <v>8.4984389999999996E-4</v>
      </c>
      <c r="N6861" s="1">
        <v>0</v>
      </c>
      <c r="O6861" s="1">
        <v>0</v>
      </c>
      <c r="P6861" s="1">
        <v>0</v>
      </c>
      <c r="Q6861" s="1">
        <v>0</v>
      </c>
      <c r="R6861" s="1">
        <v>47.45</v>
      </c>
      <c r="S6861" s="1">
        <v>10.95</v>
      </c>
      <c r="T6861" s="1">
        <v>0.02</v>
      </c>
      <c r="U6861" s="1">
        <v>1533</v>
      </c>
      <c r="V6861" s="1">
        <f t="shared" si="429"/>
        <v>0</v>
      </c>
      <c r="W6861" s="1">
        <f t="shared" si="430"/>
        <v>0.4613961027313</v>
      </c>
      <c r="X6861" s="1">
        <f t="shared" si="431"/>
        <v>547.5</v>
      </c>
    </row>
    <row r="6862" spans="1:24" hidden="1" x14ac:dyDescent="0.3">
      <c r="A6862" s="18" t="str">
        <f t="shared" si="428"/>
        <v>OFF - AirGrSupp - Fuel Truck_2018_175</v>
      </c>
      <c r="B6862" s="1" t="s">
        <v>40</v>
      </c>
      <c r="C6862" s="1">
        <v>2020</v>
      </c>
      <c r="D6862" s="1" t="s">
        <v>135</v>
      </c>
      <c r="E6862" s="1">
        <v>2018</v>
      </c>
      <c r="F6862" s="1">
        <v>175</v>
      </c>
      <c r="G6862" s="1" t="s">
        <v>12</v>
      </c>
      <c r="H6862" s="1">
        <v>5.9623750157891506E-8</v>
      </c>
      <c r="I6862" s="1">
        <v>5.4841925395228599E-8</v>
      </c>
      <c r="J6862" s="1">
        <v>6.5612299999999995E-8</v>
      </c>
      <c r="K6862" s="1">
        <v>8.5322309999999992E-6</v>
      </c>
      <c r="L6862" s="1">
        <v>7.7299699999999997E-7</v>
      </c>
      <c r="M6862" s="1">
        <v>2.7760829999999998E-4</v>
      </c>
      <c r="N6862" s="1">
        <v>1.9901555999999999E-8</v>
      </c>
      <c r="O6862" s="1">
        <v>1.5036731200000001E-8</v>
      </c>
      <c r="P6862" s="1">
        <v>2.7577480000000001E-9</v>
      </c>
      <c r="Q6862" s="1">
        <v>3.8360433620168698E-9</v>
      </c>
      <c r="R6862" s="1">
        <v>10.95</v>
      </c>
      <c r="S6862" s="1">
        <v>3.65</v>
      </c>
      <c r="T6862" s="1">
        <v>0.17</v>
      </c>
      <c r="U6862" s="1">
        <v>474.5</v>
      </c>
      <c r="V6862" s="1">
        <f t="shared" si="429"/>
        <v>3.827058294674604E-2</v>
      </c>
      <c r="W6862" s="1">
        <f t="shared" si="430"/>
        <v>0.5394239095890615</v>
      </c>
      <c r="X6862" s="1">
        <f t="shared" si="431"/>
        <v>21.470588235294116</v>
      </c>
    </row>
    <row r="6863" spans="1:24" hidden="1" x14ac:dyDescent="0.3">
      <c r="A6863" s="18" t="str">
        <f t="shared" si="428"/>
        <v>OFF - AirGrSupp - Fuel Truck_2018_175</v>
      </c>
      <c r="B6863" s="1" t="s">
        <v>40</v>
      </c>
      <c r="C6863" s="1">
        <v>2020</v>
      </c>
      <c r="D6863" s="1" t="s">
        <v>135</v>
      </c>
      <c r="E6863" s="1">
        <v>2018</v>
      </c>
      <c r="F6863" s="1">
        <v>175</v>
      </c>
      <c r="G6863" s="1" t="s">
        <v>124</v>
      </c>
      <c r="H6863" s="1">
        <v>0</v>
      </c>
      <c r="I6863" s="1">
        <v>0</v>
      </c>
      <c r="J6863" s="1">
        <v>2.348623E-8</v>
      </c>
      <c r="K6863" s="1">
        <v>2.315436E-5</v>
      </c>
      <c r="L6863" s="1">
        <v>2.1526099999999998E-6</v>
      </c>
      <c r="M6863" s="1">
        <v>8.7127440000000003E-4</v>
      </c>
      <c r="N6863" s="1">
        <v>0</v>
      </c>
      <c r="O6863" s="1">
        <v>0</v>
      </c>
      <c r="P6863" s="1">
        <v>0</v>
      </c>
      <c r="Q6863" s="1">
        <v>0</v>
      </c>
      <c r="R6863" s="1">
        <v>47.45</v>
      </c>
      <c r="S6863" s="1">
        <v>10.95</v>
      </c>
      <c r="T6863" s="1">
        <v>0.02</v>
      </c>
      <c r="U6863" s="1">
        <v>1533</v>
      </c>
      <c r="V6863" s="1">
        <f t="shared" si="429"/>
        <v>0</v>
      </c>
      <c r="W6863" s="1">
        <f t="shared" si="430"/>
        <v>0.46495593885033326</v>
      </c>
      <c r="X6863" s="1">
        <f t="shared" si="431"/>
        <v>547.5</v>
      </c>
    </row>
    <row r="6864" spans="1:24" hidden="1" x14ac:dyDescent="0.3">
      <c r="A6864" s="18" t="str">
        <f t="shared" si="428"/>
        <v>OFF - AirGrSupp - Fuel Truck_2019_175</v>
      </c>
      <c r="B6864" s="1" t="s">
        <v>40</v>
      </c>
      <c r="C6864" s="1">
        <v>2020</v>
      </c>
      <c r="D6864" s="1" t="s">
        <v>135</v>
      </c>
      <c r="E6864" s="1">
        <v>2019</v>
      </c>
      <c r="F6864" s="1">
        <v>175</v>
      </c>
      <c r="G6864" s="1" t="s">
        <v>12</v>
      </c>
      <c r="H6864" s="1">
        <v>6.0765694418318502E-8</v>
      </c>
      <c r="I6864" s="1">
        <v>5.5892285725969298E-8</v>
      </c>
      <c r="J6864" s="1">
        <v>6.6868939999999996E-8</v>
      </c>
      <c r="K6864" s="1">
        <v>8.7292269999999999E-6</v>
      </c>
      <c r="L6864" s="1">
        <v>7.910206E-7</v>
      </c>
      <c r="M6864" s="1">
        <v>2.8426230000000002E-4</v>
      </c>
      <c r="N6864" s="1">
        <v>2.0378582999999999E-8</v>
      </c>
      <c r="O6864" s="1">
        <v>1.5397151600000001E-8</v>
      </c>
      <c r="P6864" s="1">
        <v>2.823849E-9</v>
      </c>
      <c r="Q6864" s="1">
        <v>3.8360433620168698E-9</v>
      </c>
      <c r="R6864" s="1">
        <v>10.95</v>
      </c>
      <c r="S6864" s="1">
        <v>3.65</v>
      </c>
      <c r="T6864" s="1">
        <v>0.17</v>
      </c>
      <c r="U6864" s="1">
        <v>474.5</v>
      </c>
      <c r="V6864" s="1">
        <f t="shared" si="429"/>
        <v>3.9003560534091666E-2</v>
      </c>
      <c r="W6864" s="1">
        <f t="shared" si="430"/>
        <v>0.5520013979581877</v>
      </c>
      <c r="X6864" s="1">
        <f t="shared" si="431"/>
        <v>21.470588235294116</v>
      </c>
    </row>
    <row r="6865" spans="1:24" hidden="1" x14ac:dyDescent="0.3">
      <c r="A6865" s="18" t="str">
        <f t="shared" si="428"/>
        <v>OFF - AirGrSupp - Fuel Truck_2019_175</v>
      </c>
      <c r="B6865" s="1" t="s">
        <v>40</v>
      </c>
      <c r="C6865" s="1">
        <v>2020</v>
      </c>
      <c r="D6865" s="1" t="s">
        <v>135</v>
      </c>
      <c r="E6865" s="1">
        <v>2019</v>
      </c>
      <c r="F6865" s="1">
        <v>175</v>
      </c>
      <c r="G6865" s="1" t="s">
        <v>124</v>
      </c>
      <c r="H6865" s="1">
        <v>0</v>
      </c>
      <c r="I6865" s="1">
        <v>0</v>
      </c>
      <c r="J6865" s="1">
        <v>2.1618029999999998E-8</v>
      </c>
      <c r="K6865" s="1">
        <v>2.3066270000000001E-5</v>
      </c>
      <c r="L6865" s="1">
        <v>2.1659400000000001E-6</v>
      </c>
      <c r="M6865" s="1">
        <v>8.9216410000000001E-4</v>
      </c>
      <c r="N6865" s="1">
        <v>0</v>
      </c>
      <c r="O6865" s="1">
        <v>0</v>
      </c>
      <c r="P6865" s="1">
        <v>0</v>
      </c>
      <c r="Q6865" s="1">
        <v>0</v>
      </c>
      <c r="R6865" s="1">
        <v>47.45</v>
      </c>
      <c r="S6865" s="1">
        <v>10.95</v>
      </c>
      <c r="T6865" s="1">
        <v>0.02</v>
      </c>
      <c r="U6865" s="1">
        <v>1533</v>
      </c>
      <c r="V6865" s="1">
        <f t="shared" si="429"/>
        <v>0</v>
      </c>
      <c r="W6865" s="1">
        <f t="shared" si="430"/>
        <v>0.46783517041799999</v>
      </c>
      <c r="X6865" s="1">
        <f t="shared" si="431"/>
        <v>547.5</v>
      </c>
    </row>
    <row r="6866" spans="1:24" hidden="1" x14ac:dyDescent="0.3">
      <c r="A6866" s="18" t="str">
        <f t="shared" si="428"/>
        <v>OFF - AirGrSupp - Fuel Truck_2020_175</v>
      </c>
      <c r="B6866" s="1" t="s">
        <v>40</v>
      </c>
      <c r="C6866" s="1">
        <v>2020</v>
      </c>
      <c r="D6866" s="1" t="s">
        <v>135</v>
      </c>
      <c r="E6866" s="1">
        <v>2020</v>
      </c>
      <c r="F6866" s="1">
        <v>175</v>
      </c>
      <c r="G6866" s="1" t="s">
        <v>12</v>
      </c>
      <c r="H6866" s="1">
        <v>5.1374851309341002E-8</v>
      </c>
      <c r="I6866" s="1">
        <v>4.7254588234331899E-8</v>
      </c>
      <c r="J6866" s="1">
        <v>5.6534890000000001E-8</v>
      </c>
      <c r="K6866" s="1">
        <v>7.4088610000000003E-6</v>
      </c>
      <c r="L6866" s="1">
        <v>6.7152189999999998E-7</v>
      </c>
      <c r="M6866" s="1">
        <v>2.414731E-4</v>
      </c>
      <c r="N6866" s="1">
        <v>1.7311050000000001E-8</v>
      </c>
      <c r="O6866" s="1">
        <v>1.307946E-8</v>
      </c>
      <c r="P6866" s="1">
        <v>2.398783E-9</v>
      </c>
      <c r="Q6866" s="1">
        <v>3.8360433620168698E-9</v>
      </c>
      <c r="R6866" s="1">
        <v>10.95</v>
      </c>
      <c r="S6866" s="1">
        <v>3.65</v>
      </c>
      <c r="T6866" s="1">
        <v>0.15</v>
      </c>
      <c r="U6866" s="1">
        <v>474.5</v>
      </c>
      <c r="V6866" s="1">
        <f t="shared" si="429"/>
        <v>3.2975877954745728E-2</v>
      </c>
      <c r="W6866" s="1">
        <f t="shared" si="430"/>
        <v>0.46861109250446609</v>
      </c>
      <c r="X6866" s="1">
        <f t="shared" si="431"/>
        <v>24.333333333333332</v>
      </c>
    </row>
    <row r="6867" spans="1:24" hidden="1" x14ac:dyDescent="0.3">
      <c r="A6867" s="18" t="str">
        <f t="shared" si="428"/>
        <v>OFF - AirGrSupp - Fuel Truck_2020_175</v>
      </c>
      <c r="B6867" s="1" t="s">
        <v>40</v>
      </c>
      <c r="C6867" s="1">
        <v>2020</v>
      </c>
      <c r="D6867" s="1" t="s">
        <v>135</v>
      </c>
      <c r="E6867" s="1">
        <v>2020</v>
      </c>
      <c r="F6867" s="1">
        <v>175</v>
      </c>
      <c r="G6867" s="1" t="s">
        <v>124</v>
      </c>
      <c r="H6867" s="1">
        <v>0</v>
      </c>
      <c r="I6867" s="1">
        <v>0</v>
      </c>
      <c r="J6867" s="1">
        <v>1.6298030000000001E-8</v>
      </c>
      <c r="K6867" s="1">
        <v>1.9047080000000001E-5</v>
      </c>
      <c r="L6867" s="1">
        <v>1.8073250000000001E-6</v>
      </c>
      <c r="M6867" s="1">
        <v>7.5784249999999995E-4</v>
      </c>
      <c r="N6867" s="1">
        <v>0</v>
      </c>
      <c r="O6867" s="1">
        <v>0</v>
      </c>
      <c r="P6867" s="1">
        <v>0</v>
      </c>
      <c r="Q6867" s="1">
        <v>0</v>
      </c>
      <c r="R6867" s="1">
        <v>40.15</v>
      </c>
      <c r="S6867" s="1">
        <v>10.95</v>
      </c>
      <c r="T6867" s="1">
        <v>0.02</v>
      </c>
      <c r="U6867" s="1">
        <v>1533</v>
      </c>
      <c r="V6867" s="1">
        <f t="shared" si="429"/>
        <v>0</v>
      </c>
      <c r="W6867" s="1">
        <f t="shared" si="430"/>
        <v>0.39037563338583336</v>
      </c>
      <c r="X6867" s="1">
        <f t="shared" si="431"/>
        <v>547.5</v>
      </c>
    </row>
    <row r="6868" spans="1:24" hidden="1" x14ac:dyDescent="0.3">
      <c r="A6868" s="18" t="str">
        <f t="shared" si="428"/>
        <v>OFF - AirGrSupp - Generator_1989_100</v>
      </c>
      <c r="B6868" s="1" t="s">
        <v>40</v>
      </c>
      <c r="C6868" s="1">
        <v>2020</v>
      </c>
      <c r="D6868" s="1" t="s">
        <v>136</v>
      </c>
      <c r="E6868" s="1">
        <v>1989</v>
      </c>
      <c r="F6868" s="1">
        <v>100</v>
      </c>
      <c r="G6868" s="1" t="s">
        <v>12</v>
      </c>
      <c r="H6868" s="1">
        <v>8.5715791606804194E-8</v>
      </c>
      <c r="I6868" s="1">
        <v>7.8841385119938494E-8</v>
      </c>
      <c r="J6868" s="1">
        <v>9.4325000000000006E-8</v>
      </c>
      <c r="K6868" s="1">
        <v>1.045185E-6</v>
      </c>
      <c r="L6868" s="1">
        <v>1.2039229999999999E-7</v>
      </c>
      <c r="M6868" s="1">
        <v>7.1483389999999998E-6</v>
      </c>
      <c r="N6868" s="1">
        <v>4.9839939000000003E-10</v>
      </c>
      <c r="O6868" s="1">
        <v>3.7656842800000002E-10</v>
      </c>
      <c r="P6868" s="1">
        <v>5.9017409999999998E-11</v>
      </c>
      <c r="Q6868" s="1">
        <v>0</v>
      </c>
      <c r="R6868" s="1">
        <v>0</v>
      </c>
      <c r="S6868" s="1">
        <v>0</v>
      </c>
      <c r="T6868" s="1">
        <v>0</v>
      </c>
      <c r="U6868" s="1">
        <v>0</v>
      </c>
      <c r="V6868" s="1">
        <f t="shared" si="429"/>
        <v>0</v>
      </c>
      <c r="W6868" s="1">
        <f t="shared" si="430"/>
        <v>0</v>
      </c>
      <c r="X6868" s="1" t="e">
        <f t="shared" si="431"/>
        <v>#DIV/0!</v>
      </c>
    </row>
    <row r="6869" spans="1:24" hidden="1" x14ac:dyDescent="0.3">
      <c r="A6869" s="18" t="str">
        <f t="shared" si="428"/>
        <v>OFF - AirGrSupp - Generator_1990_100</v>
      </c>
      <c r="B6869" s="1" t="s">
        <v>40</v>
      </c>
      <c r="C6869" s="1">
        <v>2020</v>
      </c>
      <c r="D6869" s="1" t="s">
        <v>136</v>
      </c>
      <c r="E6869" s="1">
        <v>1990</v>
      </c>
      <c r="F6869" s="1">
        <v>100</v>
      </c>
      <c r="G6869" s="1" t="s">
        <v>12</v>
      </c>
      <c r="H6869" s="1">
        <v>2.4286280293591899E-7</v>
      </c>
      <c r="I6869" s="1">
        <v>2.2338520614045801E-7</v>
      </c>
      <c r="J6869" s="1">
        <v>2.6725569999999999E-7</v>
      </c>
      <c r="K6869" s="1">
        <v>2.9711030000000001E-6</v>
      </c>
      <c r="L6869" s="1">
        <v>3.4800380000000001E-7</v>
      </c>
      <c r="M6869" s="1">
        <v>2.074555E-5</v>
      </c>
      <c r="N6869" s="1">
        <v>1.4464296E-9</v>
      </c>
      <c r="O6869" s="1">
        <v>1.0928579199999999E-9</v>
      </c>
      <c r="P6869" s="1">
        <v>1.712774E-10</v>
      </c>
      <c r="Q6869" s="1">
        <v>0</v>
      </c>
      <c r="R6869" s="1">
        <v>0</v>
      </c>
      <c r="S6869" s="1">
        <v>0</v>
      </c>
      <c r="T6869" s="1">
        <v>0</v>
      </c>
      <c r="U6869" s="1">
        <v>0</v>
      </c>
      <c r="V6869" s="1">
        <f t="shared" si="429"/>
        <v>0</v>
      </c>
      <c r="W6869" s="1">
        <f t="shared" si="430"/>
        <v>0</v>
      </c>
      <c r="X6869" s="1" t="e">
        <f t="shared" si="431"/>
        <v>#DIV/0!</v>
      </c>
    </row>
    <row r="6870" spans="1:24" hidden="1" x14ac:dyDescent="0.3">
      <c r="A6870" s="18" t="str">
        <f t="shared" si="428"/>
        <v>OFF - AirGrSupp - Generator_1991_100</v>
      </c>
      <c r="B6870" s="1" t="s">
        <v>40</v>
      </c>
      <c r="C6870" s="1">
        <v>2020</v>
      </c>
      <c r="D6870" s="1" t="s">
        <v>136</v>
      </c>
      <c r="E6870" s="1">
        <v>1991</v>
      </c>
      <c r="F6870" s="1">
        <v>100</v>
      </c>
      <c r="G6870" s="1" t="s">
        <v>12</v>
      </c>
      <c r="H6870" s="1">
        <v>6.62433537888061E-7</v>
      </c>
      <c r="I6870" s="1">
        <v>6.0930636814943795E-7</v>
      </c>
      <c r="J6870" s="1">
        <v>7.2896769999999996E-7</v>
      </c>
      <c r="K6870" s="1">
        <v>8.1318500000000008E-6</v>
      </c>
      <c r="L6870" s="1">
        <v>9.6894669999999994E-7</v>
      </c>
      <c r="M6870" s="1">
        <v>5.799389E-5</v>
      </c>
      <c r="N6870" s="1">
        <v>4.0434731999999997E-9</v>
      </c>
      <c r="O6870" s="1">
        <v>3.05506864E-9</v>
      </c>
      <c r="P6870" s="1">
        <v>4.7880339999999999E-10</v>
      </c>
      <c r="Q6870" s="1">
        <v>1.2786811206722801E-9</v>
      </c>
      <c r="R6870" s="1">
        <v>3.65</v>
      </c>
      <c r="S6870" s="1">
        <v>0</v>
      </c>
      <c r="T6870" s="1">
        <v>0</v>
      </c>
      <c r="U6870" s="1">
        <v>0</v>
      </c>
      <c r="V6870" s="1">
        <f t="shared" si="429"/>
        <v>0</v>
      </c>
      <c r="W6870" s="1">
        <f t="shared" si="430"/>
        <v>0</v>
      </c>
      <c r="X6870" s="1" t="e">
        <f t="shared" si="431"/>
        <v>#DIV/0!</v>
      </c>
    </row>
    <row r="6871" spans="1:24" hidden="1" x14ac:dyDescent="0.3">
      <c r="A6871" s="18" t="str">
        <f t="shared" si="428"/>
        <v>OFF - AirGrSupp - Generator_1992_100</v>
      </c>
      <c r="B6871" s="1" t="s">
        <v>40</v>
      </c>
      <c r="C6871" s="1">
        <v>2020</v>
      </c>
      <c r="D6871" s="1" t="s">
        <v>136</v>
      </c>
      <c r="E6871" s="1">
        <v>1992</v>
      </c>
      <c r="F6871" s="1">
        <v>100</v>
      </c>
      <c r="G6871" s="1" t="s">
        <v>12</v>
      </c>
      <c r="H6871" s="1">
        <v>9.2178757750315996E-7</v>
      </c>
      <c r="I6871" s="1">
        <v>8.4786021378740601E-7</v>
      </c>
      <c r="J6871" s="1">
        <v>1.014371E-6</v>
      </c>
      <c r="K6871" s="1">
        <v>1.135635E-5</v>
      </c>
      <c r="L6871" s="1">
        <v>1.3771619999999999E-6</v>
      </c>
      <c r="M6871" s="1">
        <v>8.2759110000000006E-5</v>
      </c>
      <c r="N6871" s="1">
        <v>5.7701636999999998E-9</v>
      </c>
      <c r="O6871" s="1">
        <v>4.3596792400000003E-9</v>
      </c>
      <c r="P6871" s="1">
        <v>6.8326760000000002E-10</v>
      </c>
      <c r="Q6871" s="1">
        <v>1.2786811206722801E-9</v>
      </c>
      <c r="R6871" s="1">
        <v>3.65</v>
      </c>
      <c r="S6871" s="1">
        <v>0</v>
      </c>
      <c r="T6871" s="1">
        <v>0</v>
      </c>
      <c r="U6871" s="1">
        <v>0</v>
      </c>
      <c r="V6871" s="1">
        <f t="shared" si="429"/>
        <v>0</v>
      </c>
      <c r="W6871" s="1">
        <f t="shared" si="430"/>
        <v>0</v>
      </c>
      <c r="X6871" s="1" t="e">
        <f t="shared" si="431"/>
        <v>#DIV/0!</v>
      </c>
    </row>
    <row r="6872" spans="1:24" hidden="1" x14ac:dyDescent="0.3">
      <c r="A6872" s="18" t="str">
        <f t="shared" si="428"/>
        <v>OFF - AirGrSupp - Generator_1993_100</v>
      </c>
      <c r="B6872" s="1" t="s">
        <v>40</v>
      </c>
      <c r="C6872" s="1">
        <v>2020</v>
      </c>
      <c r="D6872" s="1" t="s">
        <v>136</v>
      </c>
      <c r="E6872" s="1">
        <v>1993</v>
      </c>
      <c r="F6872" s="1">
        <v>100</v>
      </c>
      <c r="G6872" s="1" t="s">
        <v>12</v>
      </c>
      <c r="H6872" s="1">
        <v>1.1152231064148E-6</v>
      </c>
      <c r="I6872" s="1">
        <v>1.0257822132803299E-6</v>
      </c>
      <c r="J6872" s="1">
        <v>1.227235E-6</v>
      </c>
      <c r="K6872" s="1">
        <v>1.379133E-5</v>
      </c>
      <c r="L6872" s="1">
        <v>1.702897E-6</v>
      </c>
      <c r="M6872" s="1">
        <v>1.0274829999999999E-4</v>
      </c>
      <c r="N6872" s="1">
        <v>7.1638586999999902E-9</v>
      </c>
      <c r="O6872" s="1">
        <v>5.4126932400000002E-9</v>
      </c>
      <c r="P6872" s="1">
        <v>8.4830039999999998E-10</v>
      </c>
      <c r="Q6872" s="1">
        <v>1.2786811206722801E-9</v>
      </c>
      <c r="R6872" s="1">
        <v>3.65</v>
      </c>
      <c r="S6872" s="1">
        <v>0</v>
      </c>
      <c r="T6872" s="1">
        <v>0</v>
      </c>
      <c r="U6872" s="1">
        <v>0</v>
      </c>
      <c r="V6872" s="1">
        <f t="shared" si="429"/>
        <v>0</v>
      </c>
      <c r="W6872" s="1">
        <f t="shared" si="430"/>
        <v>0</v>
      </c>
      <c r="X6872" s="1" t="e">
        <f t="shared" si="431"/>
        <v>#DIV/0!</v>
      </c>
    </row>
    <row r="6873" spans="1:24" hidden="1" x14ac:dyDescent="0.3">
      <c r="A6873" s="18" t="str">
        <f t="shared" si="428"/>
        <v>OFF - AirGrSupp - Generator_1994_100</v>
      </c>
      <c r="B6873" s="1" t="s">
        <v>40</v>
      </c>
      <c r="C6873" s="1">
        <v>2020</v>
      </c>
      <c r="D6873" s="1" t="s">
        <v>136</v>
      </c>
      <c r="E6873" s="1">
        <v>1994</v>
      </c>
      <c r="F6873" s="1">
        <v>100</v>
      </c>
      <c r="G6873" s="1" t="s">
        <v>12</v>
      </c>
      <c r="H6873" s="1">
        <v>1.55885969145041E-6</v>
      </c>
      <c r="I6873" s="1">
        <v>1.4338391441960799E-6</v>
      </c>
      <c r="J6873" s="1">
        <v>1.7154299999999999E-6</v>
      </c>
      <c r="K6873" s="1">
        <v>1.9353940000000001E-5</v>
      </c>
      <c r="L6873" s="1">
        <v>2.434427E-6</v>
      </c>
      <c r="M6873" s="1">
        <v>1.4748429999999999E-4</v>
      </c>
      <c r="N6873" s="1">
        <v>1.0282959E-8</v>
      </c>
      <c r="O6873" s="1">
        <v>7.7693467999999997E-9</v>
      </c>
      <c r="P6873" s="1">
        <v>1.2176450000000001E-9</v>
      </c>
      <c r="Q6873" s="1">
        <v>2.5573622413445701E-9</v>
      </c>
      <c r="R6873" s="1">
        <v>7.3</v>
      </c>
      <c r="S6873" s="1">
        <v>0</v>
      </c>
      <c r="T6873" s="1">
        <v>0</v>
      </c>
      <c r="U6873" s="1">
        <v>0</v>
      </c>
      <c r="V6873" s="1">
        <f t="shared" si="429"/>
        <v>0</v>
      </c>
      <c r="W6873" s="1">
        <f t="shared" si="430"/>
        <v>0</v>
      </c>
      <c r="X6873" s="1" t="e">
        <f t="shared" si="431"/>
        <v>#DIV/0!</v>
      </c>
    </row>
    <row r="6874" spans="1:24" hidden="1" x14ac:dyDescent="0.3">
      <c r="A6874" s="18" t="str">
        <f t="shared" si="428"/>
        <v>OFF - AirGrSupp - Generator_1995_100</v>
      </c>
      <c r="B6874" s="1" t="s">
        <v>40</v>
      </c>
      <c r="C6874" s="1">
        <v>2020</v>
      </c>
      <c r="D6874" s="1" t="s">
        <v>136</v>
      </c>
      <c r="E6874" s="1">
        <v>1995</v>
      </c>
      <c r="F6874" s="1">
        <v>100</v>
      </c>
      <c r="G6874" s="1" t="s">
        <v>12</v>
      </c>
      <c r="H6874" s="1">
        <v>1.87658743465108E-6</v>
      </c>
      <c r="I6874" s="1">
        <v>1.7260851223920599E-6</v>
      </c>
      <c r="J6874" s="1">
        <v>2.0650699999999999E-6</v>
      </c>
      <c r="K6874" s="1">
        <v>2.339575E-5</v>
      </c>
      <c r="L6874" s="1">
        <v>2.9993639999999999E-6</v>
      </c>
      <c r="M6874" s="1">
        <v>1.824517E-4</v>
      </c>
      <c r="N6874" s="1">
        <v>1.2720969E-8</v>
      </c>
      <c r="O6874" s="1">
        <v>9.6113988000000006E-9</v>
      </c>
      <c r="P6874" s="1">
        <v>1.5063390000000001E-9</v>
      </c>
      <c r="Q6874" s="1">
        <v>2.5573622413445701E-9</v>
      </c>
      <c r="R6874" s="1">
        <v>7.3</v>
      </c>
      <c r="S6874" s="1">
        <v>0</v>
      </c>
      <c r="T6874" s="1">
        <v>0</v>
      </c>
      <c r="U6874" s="1">
        <v>0</v>
      </c>
      <c r="V6874" s="1">
        <f t="shared" si="429"/>
        <v>0</v>
      </c>
      <c r="W6874" s="1">
        <f t="shared" si="430"/>
        <v>0</v>
      </c>
      <c r="X6874" s="1" t="e">
        <f t="shared" si="431"/>
        <v>#DIV/0!</v>
      </c>
    </row>
    <row r="6875" spans="1:24" hidden="1" x14ac:dyDescent="0.3">
      <c r="A6875" s="18" t="str">
        <f t="shared" si="428"/>
        <v>OFF - AirGrSupp - Generator_1996_100</v>
      </c>
      <c r="B6875" s="1" t="s">
        <v>40</v>
      </c>
      <c r="C6875" s="1">
        <v>2020</v>
      </c>
      <c r="D6875" s="1" t="s">
        <v>136</v>
      </c>
      <c r="E6875" s="1">
        <v>1996</v>
      </c>
      <c r="F6875" s="1">
        <v>100</v>
      </c>
      <c r="G6875" s="1" t="s">
        <v>12</v>
      </c>
      <c r="H6875" s="1">
        <v>2.2792630940924402E-6</v>
      </c>
      <c r="I6875" s="1">
        <v>2.0964661939462301E-6</v>
      </c>
      <c r="J6875" s="1">
        <v>2.5081900000000001E-6</v>
      </c>
      <c r="K6875" s="1">
        <v>2.854057E-5</v>
      </c>
      <c r="L6875" s="1">
        <v>3.7312119999999999E-6</v>
      </c>
      <c r="M6875" s="1">
        <v>2.279007E-4</v>
      </c>
      <c r="N6875" s="1">
        <v>1.5889779000000001E-8</v>
      </c>
      <c r="O6875" s="1">
        <v>1.20056108E-8</v>
      </c>
      <c r="P6875" s="1">
        <v>1.8815710000000001E-9</v>
      </c>
      <c r="Q6875" s="1">
        <v>3.8360433620168698E-9</v>
      </c>
      <c r="R6875" s="1">
        <v>10.95</v>
      </c>
      <c r="S6875" s="1">
        <v>0</v>
      </c>
      <c r="T6875" s="1">
        <v>0</v>
      </c>
      <c r="U6875" s="1">
        <v>0</v>
      </c>
      <c r="V6875" s="1">
        <f t="shared" si="429"/>
        <v>0</v>
      </c>
      <c r="W6875" s="1">
        <f t="shared" si="430"/>
        <v>0</v>
      </c>
      <c r="X6875" s="1" t="e">
        <f t="shared" si="431"/>
        <v>#DIV/0!</v>
      </c>
    </row>
    <row r="6876" spans="1:24" hidden="1" x14ac:dyDescent="0.3">
      <c r="A6876" s="18" t="str">
        <f t="shared" si="428"/>
        <v>OFF - AirGrSupp - Generator_1997_100</v>
      </c>
      <c r="B6876" s="1" t="s">
        <v>40</v>
      </c>
      <c r="C6876" s="1">
        <v>2020</v>
      </c>
      <c r="D6876" s="1" t="s">
        <v>136</v>
      </c>
      <c r="E6876" s="1">
        <v>1997</v>
      </c>
      <c r="F6876" s="1">
        <v>100</v>
      </c>
      <c r="G6876" s="1" t="s">
        <v>12</v>
      </c>
      <c r="H6876" s="1">
        <v>2.5946081518375802E-6</v>
      </c>
      <c r="I6876" s="1">
        <v>2.3865205780602099E-6</v>
      </c>
      <c r="J6876" s="1">
        <v>2.855208E-6</v>
      </c>
      <c r="K6876" s="1">
        <v>3.2639409999999999E-5</v>
      </c>
      <c r="L6876" s="1">
        <v>4.3537740000000003E-6</v>
      </c>
      <c r="M6876" s="1">
        <v>2.6702129999999998E-4</v>
      </c>
      <c r="N6876" s="1">
        <v>1.8617364000000001E-8</v>
      </c>
      <c r="O6876" s="1">
        <v>1.40664528E-8</v>
      </c>
      <c r="P6876" s="1">
        <v>2.2045550000000001E-9</v>
      </c>
      <c r="Q6876" s="1">
        <v>3.8360433620168698E-9</v>
      </c>
      <c r="R6876" s="1">
        <v>10.95</v>
      </c>
      <c r="S6876" s="1">
        <v>0</v>
      </c>
      <c r="T6876" s="1">
        <v>0</v>
      </c>
      <c r="U6876" s="1">
        <v>0</v>
      </c>
      <c r="V6876" s="1">
        <f t="shared" si="429"/>
        <v>0</v>
      </c>
      <c r="W6876" s="1">
        <f t="shared" si="430"/>
        <v>0</v>
      </c>
      <c r="X6876" s="1" t="e">
        <f t="shared" si="431"/>
        <v>#DIV/0!</v>
      </c>
    </row>
    <row r="6877" spans="1:24" hidden="1" x14ac:dyDescent="0.3">
      <c r="A6877" s="18" t="str">
        <f t="shared" si="428"/>
        <v>OFF - AirGrSupp - Generator_1998_100</v>
      </c>
      <c r="B6877" s="1" t="s">
        <v>40</v>
      </c>
      <c r="C6877" s="1">
        <v>2020</v>
      </c>
      <c r="D6877" s="1" t="s">
        <v>136</v>
      </c>
      <c r="E6877" s="1">
        <v>1998</v>
      </c>
      <c r="F6877" s="1">
        <v>100</v>
      </c>
      <c r="G6877" s="1" t="s">
        <v>12</v>
      </c>
      <c r="H6877" s="1">
        <v>3.2720750536831198E-6</v>
      </c>
      <c r="I6877" s="1">
        <v>3.0096546343777298E-6</v>
      </c>
      <c r="J6877" s="1">
        <v>3.600719E-6</v>
      </c>
      <c r="K6877" s="1">
        <v>4.4224029999999997E-5</v>
      </c>
      <c r="L6877" s="1">
        <v>5.3952919999999996E-6</v>
      </c>
      <c r="M6877" s="1">
        <v>2.9485680000000003E-4</v>
      </c>
      <c r="N6877" s="1">
        <v>2.0558124000000001E-8</v>
      </c>
      <c r="O6877" s="1">
        <v>1.5532804800000001E-8</v>
      </c>
      <c r="P6877" s="1">
        <v>2.4343679999999999E-9</v>
      </c>
      <c r="Q6877" s="1">
        <v>5.1147244826891501E-9</v>
      </c>
      <c r="R6877" s="1">
        <v>14.6</v>
      </c>
      <c r="S6877" s="1">
        <v>0</v>
      </c>
      <c r="T6877" s="1">
        <v>0</v>
      </c>
      <c r="U6877" s="1">
        <v>0</v>
      </c>
      <c r="V6877" s="1">
        <f t="shared" si="429"/>
        <v>0</v>
      </c>
      <c r="W6877" s="1">
        <f t="shared" si="430"/>
        <v>0</v>
      </c>
      <c r="X6877" s="1" t="e">
        <f t="shared" si="431"/>
        <v>#DIV/0!</v>
      </c>
    </row>
    <row r="6878" spans="1:24" hidden="1" x14ac:dyDescent="0.3">
      <c r="A6878" s="18" t="str">
        <f t="shared" si="428"/>
        <v>OFF - AirGrSupp - Generator_1999_100</v>
      </c>
      <c r="B6878" s="1" t="s">
        <v>40</v>
      </c>
      <c r="C6878" s="1">
        <v>2020</v>
      </c>
      <c r="D6878" s="1" t="s">
        <v>136</v>
      </c>
      <c r="E6878" s="1">
        <v>1999</v>
      </c>
      <c r="F6878" s="1">
        <v>100</v>
      </c>
      <c r="G6878" s="1" t="s">
        <v>12</v>
      </c>
      <c r="H6878" s="1">
        <v>3.6222762006799101E-6</v>
      </c>
      <c r="I6878" s="1">
        <v>3.33176964938538E-6</v>
      </c>
      <c r="J6878" s="1">
        <v>3.9860940000000001E-6</v>
      </c>
      <c r="K6878" s="1">
        <v>4.9209580000000003E-5</v>
      </c>
      <c r="L6878" s="1">
        <v>6.1328680000000001E-6</v>
      </c>
      <c r="M6878" s="1">
        <v>3.3655730000000002E-4</v>
      </c>
      <c r="N6878" s="1">
        <v>2.3465582999999999E-8</v>
      </c>
      <c r="O6878" s="1">
        <v>1.77295516E-8</v>
      </c>
      <c r="P6878" s="1">
        <v>2.778651E-9</v>
      </c>
      <c r="Q6878" s="1">
        <v>5.1147244826891501E-9</v>
      </c>
      <c r="R6878" s="1">
        <v>14.6</v>
      </c>
      <c r="S6878" s="1">
        <v>0</v>
      </c>
      <c r="T6878" s="1">
        <v>0</v>
      </c>
      <c r="U6878" s="1">
        <v>0</v>
      </c>
      <c r="V6878" s="1">
        <f t="shared" si="429"/>
        <v>0</v>
      </c>
      <c r="W6878" s="1">
        <f t="shared" si="430"/>
        <v>0</v>
      </c>
      <c r="X6878" s="1" t="e">
        <f t="shared" si="431"/>
        <v>#DIV/0!</v>
      </c>
    </row>
    <row r="6879" spans="1:24" hidden="1" x14ac:dyDescent="0.3">
      <c r="A6879" s="18" t="str">
        <f t="shared" si="428"/>
        <v>OFF - AirGrSupp - Generator_2000_100</v>
      </c>
      <c r="B6879" s="1" t="s">
        <v>40</v>
      </c>
      <c r="C6879" s="1">
        <v>2020</v>
      </c>
      <c r="D6879" s="1" t="s">
        <v>136</v>
      </c>
      <c r="E6879" s="1">
        <v>2000</v>
      </c>
      <c r="F6879" s="1">
        <v>100</v>
      </c>
      <c r="G6879" s="1" t="s">
        <v>12</v>
      </c>
      <c r="H6879" s="1">
        <v>4.2780199538547801E-6</v>
      </c>
      <c r="I6879" s="1">
        <v>3.9349227535556198E-6</v>
      </c>
      <c r="J6879" s="1">
        <v>4.7076999999999998E-6</v>
      </c>
      <c r="K6879" s="1">
        <v>5.843521E-5</v>
      </c>
      <c r="L6879" s="1">
        <v>7.44436E-6</v>
      </c>
      <c r="M6879" s="1">
        <v>4.102318E-4</v>
      </c>
      <c r="N6879" s="1">
        <v>2.8602351E-8</v>
      </c>
      <c r="O6879" s="1">
        <v>2.16106652E-8</v>
      </c>
      <c r="P6879" s="1">
        <v>3.3869150000000002E-9</v>
      </c>
      <c r="Q6879" s="1">
        <v>6.3934056033614502E-9</v>
      </c>
      <c r="R6879" s="1">
        <v>18.25</v>
      </c>
      <c r="S6879" s="1">
        <v>3.65</v>
      </c>
      <c r="T6879" s="1">
        <v>0</v>
      </c>
      <c r="U6879" s="1">
        <v>390.55</v>
      </c>
      <c r="V6879" s="1">
        <f t="shared" si="429"/>
        <v>3.3361699767331205</v>
      </c>
      <c r="W6879" s="1">
        <f t="shared" si="430"/>
        <v>6.3115979355760743</v>
      </c>
      <c r="X6879" s="1" t="e">
        <f t="shared" si="431"/>
        <v>#DIV/0!</v>
      </c>
    </row>
    <row r="6880" spans="1:24" hidden="1" x14ac:dyDescent="0.3">
      <c r="A6880" s="18" t="str">
        <f t="shared" si="428"/>
        <v>OFF - AirGrSupp - Generator_2001_100</v>
      </c>
      <c r="B6880" s="1" t="s">
        <v>40</v>
      </c>
      <c r="C6880" s="1">
        <v>2020</v>
      </c>
      <c r="D6880" s="1" t="s">
        <v>136</v>
      </c>
      <c r="E6880" s="1">
        <v>2001</v>
      </c>
      <c r="F6880" s="1">
        <v>100</v>
      </c>
      <c r="G6880" s="1" t="s">
        <v>12</v>
      </c>
      <c r="H6880" s="1">
        <v>4.0817119349641299E-6</v>
      </c>
      <c r="I6880" s="1">
        <v>3.75435863778001E-6</v>
      </c>
      <c r="J6880" s="1">
        <v>4.4916749999999996E-6</v>
      </c>
      <c r="K6880" s="1">
        <v>7.6996439999999996E-5</v>
      </c>
      <c r="L6880" s="1">
        <v>8.2493090000000004E-6</v>
      </c>
      <c r="M6880" s="1">
        <v>4.7136850000000001E-4</v>
      </c>
      <c r="N6880" s="1">
        <v>3.2864939999999998E-8</v>
      </c>
      <c r="O6880" s="1">
        <v>2.4831288000000002E-8</v>
      </c>
      <c r="P6880" s="1">
        <v>3.8916659999999996E-9</v>
      </c>
      <c r="Q6880" s="1">
        <v>7.6720867240337396E-9</v>
      </c>
      <c r="R6880" s="1">
        <v>21.9</v>
      </c>
      <c r="S6880" s="1">
        <v>3.65</v>
      </c>
      <c r="T6880" s="1">
        <v>0</v>
      </c>
      <c r="U6880" s="1">
        <v>390.55</v>
      </c>
      <c r="V6880" s="1">
        <f t="shared" si="429"/>
        <v>3.1830811819450586</v>
      </c>
      <c r="W6880" s="1">
        <f t="shared" si="430"/>
        <v>6.9940628414436077</v>
      </c>
      <c r="X6880" s="1" t="e">
        <f t="shared" si="431"/>
        <v>#DIV/0!</v>
      </c>
    </row>
    <row r="6881" spans="1:24" hidden="1" x14ac:dyDescent="0.3">
      <c r="A6881" s="18" t="str">
        <f t="shared" si="428"/>
        <v>OFF - AirGrSupp - Generator_2002_100</v>
      </c>
      <c r="B6881" s="1" t="s">
        <v>40</v>
      </c>
      <c r="C6881" s="1">
        <v>2020</v>
      </c>
      <c r="D6881" s="1" t="s">
        <v>136</v>
      </c>
      <c r="E6881" s="1">
        <v>2002</v>
      </c>
      <c r="F6881" s="1">
        <v>100</v>
      </c>
      <c r="G6881" s="1" t="s">
        <v>12</v>
      </c>
      <c r="H6881" s="1">
        <v>3.7101002418125801E-6</v>
      </c>
      <c r="I6881" s="1">
        <v>3.4125502024192099E-6</v>
      </c>
      <c r="J6881" s="1">
        <v>4.0827389999999999E-6</v>
      </c>
      <c r="K6881" s="1">
        <v>9.0295770000000002E-5</v>
      </c>
      <c r="L6881" s="1">
        <v>8.8282219999999998E-6</v>
      </c>
      <c r="M6881" s="1">
        <v>5.3187899999999997E-4</v>
      </c>
      <c r="N6881" s="1">
        <v>3.7083879000000001E-8</v>
      </c>
      <c r="O6881" s="1">
        <v>2.8018930799999999E-8</v>
      </c>
      <c r="P6881" s="1">
        <v>4.3912470000000004E-9</v>
      </c>
      <c r="Q6881" s="1">
        <v>8.9507678447060207E-9</v>
      </c>
      <c r="R6881" s="1">
        <v>25.55</v>
      </c>
      <c r="S6881" s="1">
        <v>3.65</v>
      </c>
      <c r="T6881" s="1">
        <v>0</v>
      </c>
      <c r="U6881" s="1">
        <v>390.55</v>
      </c>
      <c r="V6881" s="1">
        <f t="shared" si="429"/>
        <v>2.8932836150641292</v>
      </c>
      <c r="W6881" s="1">
        <f t="shared" si="430"/>
        <v>7.4848862427404477</v>
      </c>
      <c r="X6881" s="1" t="e">
        <f t="shared" si="431"/>
        <v>#DIV/0!</v>
      </c>
    </row>
    <row r="6882" spans="1:24" hidden="1" x14ac:dyDescent="0.3">
      <c r="A6882" s="18" t="str">
        <f t="shared" si="428"/>
        <v>OFF - AirGrSupp - Generator_2003_100</v>
      </c>
      <c r="B6882" s="1" t="s">
        <v>40</v>
      </c>
      <c r="C6882" s="1">
        <v>2020</v>
      </c>
      <c r="D6882" s="1" t="s">
        <v>136</v>
      </c>
      <c r="E6882" s="1">
        <v>2003</v>
      </c>
      <c r="F6882" s="1">
        <v>100</v>
      </c>
      <c r="G6882" s="1" t="s">
        <v>12</v>
      </c>
      <c r="H6882" s="1">
        <v>3.3237735122074001E-6</v>
      </c>
      <c r="I6882" s="1">
        <v>3.0572068765283602E-6</v>
      </c>
      <c r="J6882" s="1">
        <v>3.6576100000000002E-6</v>
      </c>
      <c r="K6882" s="1">
        <v>1.085524E-4</v>
      </c>
      <c r="L6882" s="1">
        <v>9.5742989999999997E-6</v>
      </c>
      <c r="M6882" s="1">
        <v>6.2115710000000004E-4</v>
      </c>
      <c r="N6882" s="1">
        <v>4.3308566999999999E-8</v>
      </c>
      <c r="O6882" s="1">
        <v>3.2722028400000003E-8</v>
      </c>
      <c r="P6882" s="1">
        <v>5.1283360000000001E-9</v>
      </c>
      <c r="Q6882" s="1">
        <v>1.02294489653783E-8</v>
      </c>
      <c r="R6882" s="1">
        <v>29.2</v>
      </c>
      <c r="S6882" s="1">
        <v>3.65</v>
      </c>
      <c r="T6882" s="1">
        <v>0</v>
      </c>
      <c r="U6882" s="1">
        <v>390.55</v>
      </c>
      <c r="V6882" s="1">
        <f t="shared" si="429"/>
        <v>2.59201067795289</v>
      </c>
      <c r="W6882" s="1">
        <f t="shared" si="430"/>
        <v>8.1174373355114575</v>
      </c>
      <c r="X6882" s="1" t="e">
        <f t="shared" si="431"/>
        <v>#DIV/0!</v>
      </c>
    </row>
    <row r="6883" spans="1:24" hidden="1" x14ac:dyDescent="0.3">
      <c r="A6883" s="18" t="str">
        <f t="shared" si="428"/>
        <v>OFF - AirGrSupp - Generator_2004_100</v>
      </c>
      <c r="B6883" s="1" t="s">
        <v>40</v>
      </c>
      <c r="C6883" s="1">
        <v>2020</v>
      </c>
      <c r="D6883" s="1" t="s">
        <v>136</v>
      </c>
      <c r="E6883" s="1">
        <v>2004</v>
      </c>
      <c r="F6883" s="1">
        <v>100</v>
      </c>
      <c r="G6883" s="1" t="s">
        <v>12</v>
      </c>
      <c r="H6883" s="1">
        <v>1.7971200584493999E-6</v>
      </c>
      <c r="I6883" s="1">
        <v>1.6529910297617499E-6</v>
      </c>
      <c r="J6883" s="1">
        <v>1.9776209999999999E-6</v>
      </c>
      <c r="K6883" s="1">
        <v>1.2679959999999999E-4</v>
      </c>
      <c r="L6883" s="1">
        <v>6.3788949999999997E-6</v>
      </c>
      <c r="M6883" s="1">
        <v>9.2200639999999998E-4</v>
      </c>
      <c r="N6883" s="1">
        <v>6.4284498000000002E-8</v>
      </c>
      <c r="O6883" s="1">
        <v>4.8570509600000001E-8</v>
      </c>
      <c r="P6883" s="1">
        <v>7.6121779999999994E-9</v>
      </c>
      <c r="Q6883" s="1">
        <v>1.53441734480674E-8</v>
      </c>
      <c r="R6883" s="1">
        <v>43.8</v>
      </c>
      <c r="S6883" s="1">
        <v>3.65</v>
      </c>
      <c r="T6883" s="1">
        <v>0.01</v>
      </c>
      <c r="U6883" s="1">
        <v>390.55</v>
      </c>
      <c r="V6883" s="1">
        <f t="shared" si="429"/>
        <v>1.4014656425763974</v>
      </c>
      <c r="W6883" s="1">
        <f t="shared" si="430"/>
        <v>5.4082581327685038</v>
      </c>
      <c r="X6883" s="1">
        <f t="shared" si="431"/>
        <v>365</v>
      </c>
    </row>
    <row r="6884" spans="1:24" hidden="1" x14ac:dyDescent="0.3">
      <c r="A6884" s="18" t="str">
        <f t="shared" si="428"/>
        <v>OFF - AirGrSupp - Generator_2005_100</v>
      </c>
      <c r="B6884" s="1" t="s">
        <v>40</v>
      </c>
      <c r="C6884" s="1">
        <v>2020</v>
      </c>
      <c r="D6884" s="1" t="s">
        <v>136</v>
      </c>
      <c r="E6884" s="1">
        <v>2005</v>
      </c>
      <c r="F6884" s="1">
        <v>100</v>
      </c>
      <c r="G6884" s="1" t="s">
        <v>12</v>
      </c>
      <c r="H6884" s="1">
        <v>2.93246331691261E-6</v>
      </c>
      <c r="I6884" s="1">
        <v>2.6972797588962202E-6</v>
      </c>
      <c r="J6884" s="1">
        <v>3.2269969999999999E-6</v>
      </c>
      <c r="K6884" s="1">
        <v>2.0587369999999999E-4</v>
      </c>
      <c r="L6884" s="1">
        <v>1.052922E-5</v>
      </c>
      <c r="M6884" s="1">
        <v>1.5814500000000001E-3</v>
      </c>
      <c r="N6884" s="1">
        <v>1.1026251E-7</v>
      </c>
      <c r="O6884" s="1">
        <v>8.3309451999999994E-8</v>
      </c>
      <c r="P6884" s="1">
        <v>1.305661E-8</v>
      </c>
      <c r="Q6884" s="1">
        <v>2.5573622413445801E-8</v>
      </c>
      <c r="R6884" s="1">
        <v>73</v>
      </c>
      <c r="S6884" s="1">
        <v>7.3</v>
      </c>
      <c r="T6884" s="1">
        <v>0.01</v>
      </c>
      <c r="U6884" s="1">
        <v>781.1</v>
      </c>
      <c r="V6884" s="1">
        <f t="shared" si="429"/>
        <v>1.1434257181222103</v>
      </c>
      <c r="W6884" s="1">
        <f t="shared" si="430"/>
        <v>4.4635269664031778</v>
      </c>
      <c r="X6884" s="1">
        <f t="shared" si="431"/>
        <v>730</v>
      </c>
    </row>
    <row r="6885" spans="1:24" hidden="1" x14ac:dyDescent="0.3">
      <c r="A6885" s="18" t="str">
        <f t="shared" si="428"/>
        <v>OFF - AirGrSupp - Generator_2006_100</v>
      </c>
      <c r="B6885" s="1" t="s">
        <v>40</v>
      </c>
      <c r="C6885" s="1">
        <v>2020</v>
      </c>
      <c r="D6885" s="1" t="s">
        <v>136</v>
      </c>
      <c r="E6885" s="1">
        <v>2006</v>
      </c>
      <c r="F6885" s="1">
        <v>100</v>
      </c>
      <c r="G6885" s="1" t="s">
        <v>12</v>
      </c>
      <c r="H6885" s="1">
        <v>3.14621073953213E-6</v>
      </c>
      <c r="I6885" s="1">
        <v>2.8938846382216498E-6</v>
      </c>
      <c r="J6885" s="1">
        <v>3.4622129999999998E-6</v>
      </c>
      <c r="K6885" s="1">
        <v>2.1965280000000001E-4</v>
      </c>
      <c r="L6885" s="1">
        <v>1.143982E-5</v>
      </c>
      <c r="M6885" s="1">
        <v>1.788195E-3</v>
      </c>
      <c r="N6885" s="1">
        <v>1.2467727E-7</v>
      </c>
      <c r="O6885" s="1">
        <v>9.4200604000000004E-8</v>
      </c>
      <c r="P6885" s="1">
        <v>1.476351E-8</v>
      </c>
      <c r="Q6885" s="1">
        <v>2.81309846547903E-8</v>
      </c>
      <c r="R6885" s="1">
        <v>80.3</v>
      </c>
      <c r="S6885" s="1">
        <v>10.95</v>
      </c>
      <c r="T6885" s="1">
        <v>0.01</v>
      </c>
      <c r="U6885" s="1">
        <v>1171.6500000000001</v>
      </c>
      <c r="V6885" s="1">
        <f t="shared" si="429"/>
        <v>0.81784672371186951</v>
      </c>
      <c r="W6885" s="1">
        <f t="shared" si="430"/>
        <v>3.2330311938775074</v>
      </c>
      <c r="X6885" s="1">
        <f t="shared" si="431"/>
        <v>1095</v>
      </c>
    </row>
    <row r="6886" spans="1:24" hidden="1" x14ac:dyDescent="0.3">
      <c r="A6886" s="18" t="str">
        <f t="shared" si="428"/>
        <v>OFF - AirGrSupp - Generator_2007_100</v>
      </c>
      <c r="B6886" s="1" t="s">
        <v>40</v>
      </c>
      <c r="C6886" s="1">
        <v>2020</v>
      </c>
      <c r="D6886" s="1" t="s">
        <v>136</v>
      </c>
      <c r="E6886" s="1">
        <v>2007</v>
      </c>
      <c r="F6886" s="1">
        <v>100</v>
      </c>
      <c r="G6886" s="1" t="s">
        <v>12</v>
      </c>
      <c r="H6886" s="1">
        <v>2.2739170458335201E-6</v>
      </c>
      <c r="I6886" s="1">
        <v>2.0915488987576701E-6</v>
      </c>
      <c r="J6886" s="1">
        <v>2.5023070000000001E-6</v>
      </c>
      <c r="K6886" s="1">
        <v>2.36608E-4</v>
      </c>
      <c r="L6886" s="1">
        <v>1.0334599999999999E-5</v>
      </c>
      <c r="M6886" s="1">
        <v>2.0487389999999999E-3</v>
      </c>
      <c r="N6886" s="1">
        <v>1.4284305E-7</v>
      </c>
      <c r="O6886" s="1">
        <v>1.0792586E-7</v>
      </c>
      <c r="P6886" s="1">
        <v>1.6914600000000001E-8</v>
      </c>
      <c r="Q6886" s="1">
        <v>3.1967028016807198E-8</v>
      </c>
      <c r="R6886" s="1">
        <v>91.25</v>
      </c>
      <c r="S6886" s="1">
        <v>10.95</v>
      </c>
      <c r="T6886" s="1">
        <v>0.01</v>
      </c>
      <c r="U6886" s="1">
        <v>1171.6500000000001</v>
      </c>
      <c r="V6886" s="1">
        <f t="shared" si="429"/>
        <v>0.59109696072173312</v>
      </c>
      <c r="W6886" s="1">
        <f t="shared" si="430"/>
        <v>2.9206826834903423</v>
      </c>
      <c r="X6886" s="1">
        <f t="shared" si="431"/>
        <v>1095</v>
      </c>
    </row>
    <row r="6887" spans="1:24" hidden="1" x14ac:dyDescent="0.3">
      <c r="A6887" s="18" t="str">
        <f t="shared" si="428"/>
        <v>OFF - AirGrSupp - Generator_2008_100</v>
      </c>
      <c r="B6887" s="1" t="s">
        <v>40</v>
      </c>
      <c r="C6887" s="1">
        <v>2020</v>
      </c>
      <c r="D6887" s="1" t="s">
        <v>136</v>
      </c>
      <c r="E6887" s="1">
        <v>2008</v>
      </c>
      <c r="F6887" s="1">
        <v>100</v>
      </c>
      <c r="G6887" s="1" t="s">
        <v>12</v>
      </c>
      <c r="H6887" s="1">
        <v>2.31136664549329E-6</v>
      </c>
      <c r="I6887" s="1">
        <v>2.12599504052473E-6</v>
      </c>
      <c r="J6887" s="1">
        <v>2.5435179999999999E-6</v>
      </c>
      <c r="K6887" s="1">
        <v>2.3700230000000001E-4</v>
      </c>
      <c r="L6887" s="1">
        <v>1.0654980000000001E-5</v>
      </c>
      <c r="M6887" s="1">
        <v>2.1915400000000001E-3</v>
      </c>
      <c r="N6887" s="1">
        <v>1.5279948000000001E-7</v>
      </c>
      <c r="O6887" s="1">
        <v>1.15448496E-7</v>
      </c>
      <c r="P6887" s="1">
        <v>1.8093580000000002E-8</v>
      </c>
      <c r="Q6887" s="1">
        <v>3.4524390258151797E-8</v>
      </c>
      <c r="R6887" s="1">
        <v>98.55</v>
      </c>
      <c r="S6887" s="1">
        <v>10.95</v>
      </c>
      <c r="T6887" s="1">
        <v>0.01</v>
      </c>
      <c r="U6887" s="1">
        <v>1171.6500000000001</v>
      </c>
      <c r="V6887" s="1">
        <f t="shared" si="429"/>
        <v>0.60083185609960021</v>
      </c>
      <c r="W6887" s="1">
        <f t="shared" si="430"/>
        <v>3.0112259380078505</v>
      </c>
      <c r="X6887" s="1">
        <f t="shared" si="431"/>
        <v>1095</v>
      </c>
    </row>
    <row r="6888" spans="1:24" hidden="1" x14ac:dyDescent="0.3">
      <c r="A6888" s="18" t="str">
        <f t="shared" si="428"/>
        <v>OFF - AirGrSupp - Generator_2009_100</v>
      </c>
      <c r="B6888" s="1" t="s">
        <v>40</v>
      </c>
      <c r="C6888" s="1">
        <v>2020</v>
      </c>
      <c r="D6888" s="1" t="s">
        <v>136</v>
      </c>
      <c r="E6888" s="1">
        <v>2009</v>
      </c>
      <c r="F6888" s="1">
        <v>100</v>
      </c>
      <c r="G6888" s="1" t="s">
        <v>12</v>
      </c>
      <c r="H6888" s="1">
        <v>2.2708582665645201E-6</v>
      </c>
      <c r="I6888" s="1">
        <v>2.0887354335860499E-6</v>
      </c>
      <c r="J6888" s="1">
        <v>2.498941E-6</v>
      </c>
      <c r="K6888" s="1">
        <v>2.290274E-4</v>
      </c>
      <c r="L6888" s="1">
        <v>1.0632099999999999E-5</v>
      </c>
      <c r="M6888" s="1">
        <v>2.2721249999999998E-3</v>
      </c>
      <c r="N6888" s="1">
        <v>1.5841800000000001E-7</v>
      </c>
      <c r="O6888" s="1">
        <v>1.1969359999999999E-7</v>
      </c>
      <c r="P6888" s="1">
        <v>1.8758890000000001E-8</v>
      </c>
      <c r="Q6888" s="1">
        <v>3.4524390258151797E-8</v>
      </c>
      <c r="R6888" s="1">
        <v>98.55</v>
      </c>
      <c r="S6888" s="1">
        <v>10.95</v>
      </c>
      <c r="T6888" s="1">
        <v>0.01</v>
      </c>
      <c r="U6888" s="1">
        <v>1171.6500000000001</v>
      </c>
      <c r="V6888" s="1">
        <f t="shared" si="429"/>
        <v>0.59030184150982801</v>
      </c>
      <c r="W6888" s="1">
        <f t="shared" si="430"/>
        <v>3.0047597738797505</v>
      </c>
      <c r="X6888" s="1">
        <f t="shared" si="431"/>
        <v>1095</v>
      </c>
    </row>
    <row r="6889" spans="1:24" hidden="1" x14ac:dyDescent="0.3">
      <c r="A6889" s="18" t="str">
        <f t="shared" si="428"/>
        <v>OFF - AirGrSupp - Generator_2010_100</v>
      </c>
      <c r="B6889" s="1" t="s">
        <v>40</v>
      </c>
      <c r="C6889" s="1">
        <v>2020</v>
      </c>
      <c r="D6889" s="1" t="s">
        <v>136</v>
      </c>
      <c r="E6889" s="1">
        <v>2010</v>
      </c>
      <c r="F6889" s="1">
        <v>100</v>
      </c>
      <c r="G6889" s="1" t="s">
        <v>12</v>
      </c>
      <c r="H6889" s="1">
        <v>2.26029793564204E-6</v>
      </c>
      <c r="I6889" s="1">
        <v>2.0790220412035502E-6</v>
      </c>
      <c r="J6889" s="1">
        <v>2.48732E-6</v>
      </c>
      <c r="K6889" s="1">
        <v>2.2371380000000001E-4</v>
      </c>
      <c r="L6889" s="1">
        <v>1.0764829999999999E-5</v>
      </c>
      <c r="M6889" s="1">
        <v>2.3938549999999999E-3</v>
      </c>
      <c r="N6889" s="1">
        <v>1.6690527E-7</v>
      </c>
      <c r="O6889" s="1">
        <v>1.26106204E-7</v>
      </c>
      <c r="P6889" s="1">
        <v>1.9763899999999999E-8</v>
      </c>
      <c r="Q6889" s="1">
        <v>3.7081752499496402E-8</v>
      </c>
      <c r="R6889" s="1">
        <v>105.85</v>
      </c>
      <c r="S6889" s="1">
        <v>10.95</v>
      </c>
      <c r="T6889" s="1">
        <v>0.01</v>
      </c>
      <c r="U6889" s="1">
        <v>1171.6500000000001</v>
      </c>
      <c r="V6889" s="1">
        <f t="shared" si="429"/>
        <v>0.58755671959610956</v>
      </c>
      <c r="W6889" s="1">
        <f t="shared" si="430"/>
        <v>3.0422708737365105</v>
      </c>
      <c r="X6889" s="1">
        <f t="shared" si="431"/>
        <v>1095</v>
      </c>
    </row>
    <row r="6890" spans="1:24" hidden="1" x14ac:dyDescent="0.3">
      <c r="A6890" s="18" t="str">
        <f t="shared" si="428"/>
        <v>OFF - AirGrSupp - Generator_2011_100</v>
      </c>
      <c r="B6890" s="1" t="s">
        <v>40</v>
      </c>
      <c r="C6890" s="1">
        <v>2020</v>
      </c>
      <c r="D6890" s="1" t="s">
        <v>136</v>
      </c>
      <c r="E6890" s="1">
        <v>2011</v>
      </c>
      <c r="F6890" s="1">
        <v>100</v>
      </c>
      <c r="G6890" s="1" t="s">
        <v>12</v>
      </c>
      <c r="H6890" s="1">
        <v>2.4525275821740201E-6</v>
      </c>
      <c r="I6890" s="1">
        <v>2.2558348700836599E-6</v>
      </c>
      <c r="J6890" s="1">
        <v>2.698857E-6</v>
      </c>
      <c r="K6890" s="1">
        <v>2.37557E-4</v>
      </c>
      <c r="L6890" s="1">
        <v>1.1902560000000001E-5</v>
      </c>
      <c r="M6890" s="1">
        <v>2.7588270000000002E-3</v>
      </c>
      <c r="N6890" s="1">
        <v>1.9235205E-7</v>
      </c>
      <c r="O6890" s="1">
        <v>1.4533266000000001E-7</v>
      </c>
      <c r="P6890" s="1">
        <v>2.2777160000000001E-8</v>
      </c>
      <c r="Q6890" s="1">
        <v>4.21964769821855E-8</v>
      </c>
      <c r="R6890" s="1">
        <v>120.45</v>
      </c>
      <c r="S6890" s="1">
        <v>14.6</v>
      </c>
      <c r="T6890" s="1">
        <v>0.02</v>
      </c>
      <c r="U6890" s="1">
        <v>1562.2</v>
      </c>
      <c r="V6890" s="1">
        <f t="shared" si="429"/>
        <v>0.47814461918219126</v>
      </c>
      <c r="W6890" s="1">
        <f t="shared" si="430"/>
        <v>2.5228553268538318</v>
      </c>
      <c r="X6890" s="1">
        <f t="shared" si="431"/>
        <v>730</v>
      </c>
    </row>
    <row r="6891" spans="1:24" hidden="1" x14ac:dyDescent="0.3">
      <c r="A6891" s="18" t="str">
        <f t="shared" si="428"/>
        <v>OFF - AirGrSupp - Generator_2012_100</v>
      </c>
      <c r="B6891" s="1" t="s">
        <v>40</v>
      </c>
      <c r="C6891" s="1">
        <v>2020</v>
      </c>
      <c r="D6891" s="1" t="s">
        <v>136</v>
      </c>
      <c r="E6891" s="1">
        <v>2012</v>
      </c>
      <c r="F6891" s="1">
        <v>100</v>
      </c>
      <c r="G6891" s="1" t="s">
        <v>12</v>
      </c>
      <c r="H6891" s="1">
        <v>1.7556293442889599E-6</v>
      </c>
      <c r="I6891" s="1">
        <v>1.6148278708769801E-6</v>
      </c>
      <c r="J6891" s="1">
        <v>1.9319629999999999E-6</v>
      </c>
      <c r="K6891" s="1">
        <v>1.658524E-4</v>
      </c>
      <c r="L6891" s="1">
        <v>8.7005480000000004E-6</v>
      </c>
      <c r="M6891" s="1">
        <v>2.105726E-3</v>
      </c>
      <c r="N6891" s="1">
        <v>1.4681627999999999E-7</v>
      </c>
      <c r="O6891" s="1">
        <v>1.1092785600000001E-7</v>
      </c>
      <c r="P6891" s="1">
        <v>1.7385079999999999E-8</v>
      </c>
      <c r="Q6891" s="1">
        <v>3.1967028016807198E-8</v>
      </c>
      <c r="R6891" s="1">
        <v>91.25</v>
      </c>
      <c r="S6891" s="1">
        <v>10.95</v>
      </c>
      <c r="T6891" s="1">
        <v>0.01</v>
      </c>
      <c r="U6891" s="1">
        <v>1171.6500000000001</v>
      </c>
      <c r="V6891" s="1">
        <f t="shared" si="429"/>
        <v>0.45636984491784627</v>
      </c>
      <c r="W6891" s="1">
        <f t="shared" si="430"/>
        <v>2.4588798676752397</v>
      </c>
      <c r="X6891" s="1">
        <f t="shared" si="431"/>
        <v>1095</v>
      </c>
    </row>
    <row r="6892" spans="1:24" hidden="1" x14ac:dyDescent="0.3">
      <c r="A6892" s="18" t="str">
        <f t="shared" si="428"/>
        <v>OFF - AirGrSupp - Generator_2013_100</v>
      </c>
      <c r="B6892" s="1" t="s">
        <v>40</v>
      </c>
      <c r="C6892" s="1">
        <v>2020</v>
      </c>
      <c r="D6892" s="1" t="s">
        <v>136</v>
      </c>
      <c r="E6892" s="1">
        <v>2013</v>
      </c>
      <c r="F6892" s="1">
        <v>100</v>
      </c>
      <c r="G6892" s="1" t="s">
        <v>12</v>
      </c>
      <c r="H6892" s="1">
        <v>1.6914867611925699E-6</v>
      </c>
      <c r="I6892" s="1">
        <v>1.55582952294493E-6</v>
      </c>
      <c r="J6892" s="1">
        <v>1.8613779999999999E-6</v>
      </c>
      <c r="K6892" s="1">
        <v>1.5517039999999999E-4</v>
      </c>
      <c r="L6892" s="1">
        <v>8.5808799999999997E-6</v>
      </c>
      <c r="M6892" s="1">
        <v>2.1727320000000001E-3</v>
      </c>
      <c r="N6892" s="1">
        <v>1.5148809E-7</v>
      </c>
      <c r="O6892" s="1">
        <v>1.14457668E-7</v>
      </c>
      <c r="P6892" s="1">
        <v>1.7938300000000001E-8</v>
      </c>
      <c r="Q6892" s="1">
        <v>3.1967028016807198E-8</v>
      </c>
      <c r="R6892" s="1">
        <v>91.25</v>
      </c>
      <c r="S6892" s="1">
        <v>10.95</v>
      </c>
      <c r="T6892" s="1">
        <v>0.01</v>
      </c>
      <c r="U6892" s="1">
        <v>1171.6500000000001</v>
      </c>
      <c r="V6892" s="1">
        <f t="shared" si="429"/>
        <v>0.43969619976857327</v>
      </c>
      <c r="W6892" s="1">
        <f t="shared" si="430"/>
        <v>2.4250602466576945</v>
      </c>
      <c r="X6892" s="1">
        <f t="shared" si="431"/>
        <v>1095</v>
      </c>
    </row>
    <row r="6893" spans="1:24" hidden="1" x14ac:dyDescent="0.3">
      <c r="A6893" s="18" t="str">
        <f t="shared" si="428"/>
        <v>OFF - AirGrSupp - Generator_2014_100</v>
      </c>
      <c r="B6893" s="1" t="s">
        <v>40</v>
      </c>
      <c r="C6893" s="1">
        <v>2020</v>
      </c>
      <c r="D6893" s="1" t="s">
        <v>136</v>
      </c>
      <c r="E6893" s="1">
        <v>2014</v>
      </c>
      <c r="F6893" s="1">
        <v>100</v>
      </c>
      <c r="G6893" s="1" t="s">
        <v>12</v>
      </c>
      <c r="H6893" s="1">
        <v>1.6158142341374599E-6</v>
      </c>
      <c r="I6893" s="1">
        <v>1.4862259325596401E-6</v>
      </c>
      <c r="J6893" s="1">
        <v>1.7781050000000001E-6</v>
      </c>
      <c r="K6893" s="1">
        <v>1.4313840000000001E-4</v>
      </c>
      <c r="L6893" s="1">
        <v>8.4152530000000003E-6</v>
      </c>
      <c r="M6893" s="1">
        <v>2.2340319999999999E-3</v>
      </c>
      <c r="N6893" s="1">
        <v>1.5576210000000001E-7</v>
      </c>
      <c r="O6893" s="1">
        <v>1.1768692E-7</v>
      </c>
      <c r="P6893" s="1">
        <v>1.8444390000000001E-8</v>
      </c>
      <c r="Q6893" s="1">
        <v>3.3245709137479498E-8</v>
      </c>
      <c r="R6893" s="1">
        <v>94.9</v>
      </c>
      <c r="S6893" s="1">
        <v>10.95</v>
      </c>
      <c r="T6893" s="1">
        <v>0.01</v>
      </c>
      <c r="U6893" s="1">
        <v>1171.6500000000001</v>
      </c>
      <c r="V6893" s="1">
        <f t="shared" si="429"/>
        <v>0.42002538511226623</v>
      </c>
      <c r="W6893" s="1">
        <f t="shared" si="430"/>
        <v>2.3782520575823116</v>
      </c>
      <c r="X6893" s="1">
        <f t="shared" si="431"/>
        <v>1095</v>
      </c>
    </row>
    <row r="6894" spans="1:24" hidden="1" x14ac:dyDescent="0.3">
      <c r="A6894" s="18" t="str">
        <f t="shared" si="428"/>
        <v>OFF - AirGrSupp - Generator_2015_100</v>
      </c>
      <c r="B6894" s="1" t="s">
        <v>40</v>
      </c>
      <c r="C6894" s="1">
        <v>2020</v>
      </c>
      <c r="D6894" s="1" t="s">
        <v>136</v>
      </c>
      <c r="E6894" s="1">
        <v>2015</v>
      </c>
      <c r="F6894" s="1">
        <v>100</v>
      </c>
      <c r="G6894" s="1" t="s">
        <v>12</v>
      </c>
      <c r="H6894" s="1">
        <v>1.5388822097362901E-6</v>
      </c>
      <c r="I6894" s="1">
        <v>1.4154638565154401E-6</v>
      </c>
      <c r="J6894" s="1">
        <v>1.693446E-6</v>
      </c>
      <c r="K6894" s="1">
        <v>1.306739E-4</v>
      </c>
      <c r="L6894" s="1">
        <v>8.2568289999999996E-6</v>
      </c>
      <c r="M6894" s="1">
        <v>2.3035830000000001E-3</v>
      </c>
      <c r="N6894" s="1">
        <v>1.6061130000000001E-7</v>
      </c>
      <c r="O6894" s="1">
        <v>1.2135075999999999E-7</v>
      </c>
      <c r="P6894" s="1">
        <v>1.9018610000000001E-8</v>
      </c>
      <c r="Q6894" s="1">
        <v>3.3245709137479498E-8</v>
      </c>
      <c r="R6894" s="1">
        <v>94.9</v>
      </c>
      <c r="S6894" s="1">
        <v>10.95</v>
      </c>
      <c r="T6894" s="1">
        <v>0.01</v>
      </c>
      <c r="U6894" s="1">
        <v>1171.6500000000001</v>
      </c>
      <c r="V6894" s="1">
        <f t="shared" si="429"/>
        <v>0.40002716842752545</v>
      </c>
      <c r="W6894" s="1">
        <f t="shared" si="430"/>
        <v>2.3334795232365915</v>
      </c>
      <c r="X6894" s="1">
        <f t="shared" si="431"/>
        <v>1095</v>
      </c>
    </row>
    <row r="6895" spans="1:24" hidden="1" x14ac:dyDescent="0.3">
      <c r="A6895" s="18" t="str">
        <f t="shared" si="428"/>
        <v>OFF - AirGrSupp - Generator_2016_100</v>
      </c>
      <c r="B6895" s="1" t="s">
        <v>40</v>
      </c>
      <c r="C6895" s="1">
        <v>2020</v>
      </c>
      <c r="D6895" s="1" t="s">
        <v>136</v>
      </c>
      <c r="E6895" s="1">
        <v>2016</v>
      </c>
      <c r="F6895" s="1">
        <v>100</v>
      </c>
      <c r="G6895" s="1" t="s">
        <v>12</v>
      </c>
      <c r="H6895" s="1">
        <v>1.4182930630412001E-6</v>
      </c>
      <c r="I6895" s="1">
        <v>1.3045459593853E-6</v>
      </c>
      <c r="J6895" s="1">
        <v>1.5607449999999999E-6</v>
      </c>
      <c r="K6895" s="1">
        <v>1.142888E-4</v>
      </c>
      <c r="L6895" s="1">
        <v>7.8733150000000007E-6</v>
      </c>
      <c r="M6895" s="1">
        <v>2.3144289999999998E-3</v>
      </c>
      <c r="N6895" s="1">
        <v>1.6136756999999999E-7</v>
      </c>
      <c r="O6895" s="1">
        <v>1.2192216400000001E-7</v>
      </c>
      <c r="P6895" s="1">
        <v>1.9108159999999999E-8</v>
      </c>
      <c r="Q6895" s="1">
        <v>3.3245709137479498E-8</v>
      </c>
      <c r="R6895" s="1">
        <v>94.9</v>
      </c>
      <c r="S6895" s="1">
        <v>10.95</v>
      </c>
      <c r="T6895" s="1">
        <v>0.01</v>
      </c>
      <c r="U6895" s="1">
        <v>1171.6500000000001</v>
      </c>
      <c r="V6895" s="1">
        <f t="shared" si="429"/>
        <v>0.36868043208193257</v>
      </c>
      <c r="W6895" s="1">
        <f t="shared" si="430"/>
        <v>2.2250938383841432</v>
      </c>
      <c r="X6895" s="1">
        <f t="shared" si="431"/>
        <v>1095</v>
      </c>
    </row>
    <row r="6896" spans="1:24" hidden="1" x14ac:dyDescent="0.3">
      <c r="A6896" s="18" t="str">
        <f t="shared" si="428"/>
        <v>OFF - AirGrSupp - Generator_2017_100</v>
      </c>
      <c r="B6896" s="1" t="s">
        <v>40</v>
      </c>
      <c r="C6896" s="1">
        <v>2020</v>
      </c>
      <c r="D6896" s="1" t="s">
        <v>136</v>
      </c>
      <c r="E6896" s="1">
        <v>2017</v>
      </c>
      <c r="F6896" s="1">
        <v>100</v>
      </c>
      <c r="G6896" s="1" t="s">
        <v>12</v>
      </c>
      <c r="H6896" s="1">
        <v>1.34144827655144E-6</v>
      </c>
      <c r="I6896" s="1">
        <v>1.23386412477202E-6</v>
      </c>
      <c r="J6896" s="1">
        <v>1.4761820000000001E-6</v>
      </c>
      <c r="K6896" s="1">
        <v>1.0113259999999999E-4</v>
      </c>
      <c r="L6896" s="1">
        <v>7.7453349999999993E-6</v>
      </c>
      <c r="M6896" s="1">
        <v>2.40588E-3</v>
      </c>
      <c r="N6896" s="1">
        <v>1.6774380000000001E-7</v>
      </c>
      <c r="O6896" s="1">
        <v>1.2673976000000001E-7</v>
      </c>
      <c r="P6896" s="1">
        <v>1.9863190000000002E-8</v>
      </c>
      <c r="Q6896" s="1">
        <v>3.4524390258151797E-8</v>
      </c>
      <c r="R6896" s="1">
        <v>98.55</v>
      </c>
      <c r="S6896" s="1">
        <v>10.95</v>
      </c>
      <c r="T6896" s="1">
        <v>0.01</v>
      </c>
      <c r="U6896" s="1">
        <v>1171.6500000000001</v>
      </c>
      <c r="V6896" s="1">
        <f t="shared" si="429"/>
        <v>0.34870489259396648</v>
      </c>
      <c r="W6896" s="1">
        <f t="shared" si="430"/>
        <v>2.1889251458529277</v>
      </c>
      <c r="X6896" s="1">
        <f t="shared" si="431"/>
        <v>1095</v>
      </c>
    </row>
    <row r="6897" spans="1:24" hidden="1" x14ac:dyDescent="0.3">
      <c r="A6897" s="18" t="str">
        <f t="shared" si="428"/>
        <v>OFF - AirGrSupp - Generator_2018_100</v>
      </c>
      <c r="B6897" s="1" t="s">
        <v>40</v>
      </c>
      <c r="C6897" s="1">
        <v>2020</v>
      </c>
      <c r="D6897" s="1" t="s">
        <v>136</v>
      </c>
      <c r="E6897" s="1">
        <v>2018</v>
      </c>
      <c r="F6897" s="1">
        <v>100</v>
      </c>
      <c r="G6897" s="1" t="s">
        <v>12</v>
      </c>
      <c r="H6897" s="1">
        <v>1.24617629873168E-6</v>
      </c>
      <c r="I6897" s="1">
        <v>1.1462329595734E-6</v>
      </c>
      <c r="J6897" s="1">
        <v>1.371341E-6</v>
      </c>
      <c r="K6897" s="1">
        <v>8.6058039999999998E-5</v>
      </c>
      <c r="L6897" s="1">
        <v>7.5336470000000004E-6</v>
      </c>
      <c r="M6897" s="1">
        <v>2.4807589999999999E-3</v>
      </c>
      <c r="N6897" s="1">
        <v>1.7296442999999901E-7</v>
      </c>
      <c r="O6897" s="1">
        <v>1.3068423599999999E-7</v>
      </c>
      <c r="P6897" s="1">
        <v>2.0481399999999998E-8</v>
      </c>
      <c r="Q6897" s="1">
        <v>3.4524390258151797E-8</v>
      </c>
      <c r="R6897" s="1">
        <v>98.55</v>
      </c>
      <c r="S6897" s="1">
        <v>10.95</v>
      </c>
      <c r="T6897" s="1">
        <v>0.01</v>
      </c>
      <c r="U6897" s="1">
        <v>1171.6500000000001</v>
      </c>
      <c r="V6897" s="1">
        <f t="shared" si="429"/>
        <v>0.3239392677289798</v>
      </c>
      <c r="W6897" s="1">
        <f t="shared" si="430"/>
        <v>2.1290995622887166</v>
      </c>
      <c r="X6897" s="1">
        <f t="shared" si="431"/>
        <v>1095</v>
      </c>
    </row>
    <row r="6898" spans="1:24" hidden="1" x14ac:dyDescent="0.3">
      <c r="A6898" s="18" t="str">
        <f t="shared" si="428"/>
        <v>OFF - AirGrSupp - Generator_2019_100</v>
      </c>
      <c r="B6898" s="1" t="s">
        <v>40</v>
      </c>
      <c r="C6898" s="1">
        <v>2020</v>
      </c>
      <c r="D6898" s="1" t="s">
        <v>136</v>
      </c>
      <c r="E6898" s="1">
        <v>2019</v>
      </c>
      <c r="F6898" s="1">
        <v>100</v>
      </c>
      <c r="G6898" s="1" t="s">
        <v>12</v>
      </c>
      <c r="H6898" s="1">
        <v>1.13565222606614E-6</v>
      </c>
      <c r="I6898" s="1">
        <v>1.04457291753563E-6</v>
      </c>
      <c r="J6898" s="1">
        <v>1.2497160000000001E-6</v>
      </c>
      <c r="K6898" s="1">
        <v>6.9456500000000002E-5</v>
      </c>
      <c r="L6898" s="1">
        <v>7.2500650000000004E-6</v>
      </c>
      <c r="M6898" s="1">
        <v>2.540025E-3</v>
      </c>
      <c r="N6898" s="1">
        <v>1.7709659999999999E-7</v>
      </c>
      <c r="O6898" s="1">
        <v>1.3380632E-7</v>
      </c>
      <c r="P6898" s="1">
        <v>2.09707E-8</v>
      </c>
      <c r="Q6898" s="1">
        <v>3.5803071378824103E-8</v>
      </c>
      <c r="R6898" s="1">
        <v>102.2</v>
      </c>
      <c r="S6898" s="1">
        <v>14.6</v>
      </c>
      <c r="T6898" s="1">
        <v>0.01</v>
      </c>
      <c r="U6898" s="1">
        <v>1562.2</v>
      </c>
      <c r="V6898" s="1">
        <f t="shared" si="429"/>
        <v>0.22140668472093505</v>
      </c>
      <c r="W6898" s="1">
        <f t="shared" si="430"/>
        <v>1.5367169000018928</v>
      </c>
      <c r="X6898" s="1">
        <f t="shared" si="431"/>
        <v>1460</v>
      </c>
    </row>
    <row r="6899" spans="1:24" hidden="1" x14ac:dyDescent="0.3">
      <c r="A6899" s="18" t="str">
        <f t="shared" si="428"/>
        <v>OFF - AirGrSupp - Generator_2020_100</v>
      </c>
      <c r="B6899" s="1" t="s">
        <v>40</v>
      </c>
      <c r="C6899" s="1">
        <v>2020</v>
      </c>
      <c r="D6899" s="1" t="s">
        <v>136</v>
      </c>
      <c r="E6899" s="1">
        <v>2020</v>
      </c>
      <c r="F6899" s="1">
        <v>100</v>
      </c>
      <c r="G6899" s="1" t="s">
        <v>12</v>
      </c>
      <c r="H6899" s="1">
        <v>8.4585506329746502E-7</v>
      </c>
      <c r="I6899" s="1">
        <v>7.7801748722100902E-7</v>
      </c>
      <c r="J6899" s="1">
        <v>9.3081190000000002E-7</v>
      </c>
      <c r="K6899" s="1">
        <v>4.3169059999999997E-5</v>
      </c>
      <c r="L6899" s="1">
        <v>5.7671759999999998E-6</v>
      </c>
      <c r="M6899" s="1">
        <v>2.1585160000000001E-3</v>
      </c>
      <c r="N6899" s="1">
        <v>1.5049692E-7</v>
      </c>
      <c r="O6899" s="1">
        <v>1.13708784E-7</v>
      </c>
      <c r="P6899" s="1">
        <v>1.7820929999999999E-8</v>
      </c>
      <c r="Q6899" s="1">
        <v>2.94096657754626E-8</v>
      </c>
      <c r="R6899" s="1">
        <v>83.95</v>
      </c>
      <c r="S6899" s="1">
        <v>10.95</v>
      </c>
      <c r="T6899" s="1">
        <v>0.01</v>
      </c>
      <c r="U6899" s="1">
        <v>1171.6500000000001</v>
      </c>
      <c r="V6899" s="1">
        <f t="shared" si="429"/>
        <v>0.21987713142057458</v>
      </c>
      <c r="W6899" s="1">
        <f t="shared" si="430"/>
        <v>1.629873538970168</v>
      </c>
      <c r="X6899" s="1">
        <f t="shared" si="431"/>
        <v>1095</v>
      </c>
    </row>
    <row r="6900" spans="1:24" hidden="1" x14ac:dyDescent="0.3">
      <c r="A6900" s="18" t="str">
        <f t="shared" si="428"/>
        <v>OFF - AirGrSupp - Ground Power Unit_2011_175</v>
      </c>
      <c r="B6900" s="1" t="s">
        <v>40</v>
      </c>
      <c r="C6900" s="1">
        <v>2020</v>
      </c>
      <c r="D6900" s="1" t="s">
        <v>137</v>
      </c>
      <c r="E6900" s="1">
        <v>2011</v>
      </c>
      <c r="F6900" s="1">
        <v>175</v>
      </c>
      <c r="G6900" s="1" t="s">
        <v>12</v>
      </c>
      <c r="H6900" s="1">
        <v>1.4656405307336401E-6</v>
      </c>
      <c r="I6900" s="1">
        <v>1.3480961601688E-6</v>
      </c>
      <c r="J6900" s="1">
        <v>1.6128480000000001E-6</v>
      </c>
      <c r="K6900" s="1">
        <v>1.022454E-4</v>
      </c>
      <c r="L6900" s="1">
        <v>8.671497E-6</v>
      </c>
      <c r="M6900" s="1">
        <v>2.5274020000000002E-3</v>
      </c>
      <c r="N6900" s="1">
        <v>1.8118782E-7</v>
      </c>
      <c r="O6900" s="1">
        <v>1.36897464E-7</v>
      </c>
      <c r="P6900" s="1">
        <v>2.510709E-8</v>
      </c>
      <c r="Q6900" s="1">
        <v>3.5803071378824103E-8</v>
      </c>
      <c r="R6900" s="1">
        <v>102.2</v>
      </c>
      <c r="S6900" s="1">
        <v>10.95</v>
      </c>
      <c r="T6900" s="1">
        <v>0.01</v>
      </c>
      <c r="U6900" s="1">
        <v>1642.5</v>
      </c>
      <c r="V6900" s="1">
        <f t="shared" si="429"/>
        <v>0.27177161434616248</v>
      </c>
      <c r="W6900" s="1">
        <f t="shared" si="430"/>
        <v>1.7481443891901733</v>
      </c>
      <c r="X6900" s="1">
        <f t="shared" si="431"/>
        <v>1095</v>
      </c>
    </row>
    <row r="6901" spans="1:24" hidden="1" x14ac:dyDescent="0.3">
      <c r="A6901" s="18" t="str">
        <f t="shared" si="428"/>
        <v>OFF - AirGrSupp - Ground Power Unit_2012_175</v>
      </c>
      <c r="B6901" s="1" t="s">
        <v>40</v>
      </c>
      <c r="C6901" s="1">
        <v>2020</v>
      </c>
      <c r="D6901" s="1" t="s">
        <v>137</v>
      </c>
      <c r="E6901" s="1">
        <v>2012</v>
      </c>
      <c r="F6901" s="1">
        <v>175</v>
      </c>
      <c r="G6901" s="1" t="s">
        <v>12</v>
      </c>
      <c r="H6901" s="1">
        <v>4.5363750285113402E-6</v>
      </c>
      <c r="I6901" s="1">
        <v>4.1725577512247299E-6</v>
      </c>
      <c r="J6901" s="1">
        <v>4.9920039999999999E-6</v>
      </c>
      <c r="K6901" s="1">
        <v>3.298256E-4</v>
      </c>
      <c r="L6901" s="1">
        <v>2.811625E-5</v>
      </c>
      <c r="M6901" s="1">
        <v>8.3515080000000005E-3</v>
      </c>
      <c r="N6901" s="1">
        <v>5.9871411000000003E-7</v>
      </c>
      <c r="O6901" s="1">
        <v>4.5236177199999998E-7</v>
      </c>
      <c r="P6901" s="1">
        <v>8.2963490000000004E-8</v>
      </c>
      <c r="Q6901" s="1">
        <v>1.1763866310185E-7</v>
      </c>
      <c r="R6901" s="1">
        <v>335.8</v>
      </c>
      <c r="S6901" s="1">
        <v>32.85</v>
      </c>
      <c r="T6901" s="1">
        <v>0.04</v>
      </c>
      <c r="U6901" s="1">
        <v>4927.5</v>
      </c>
      <c r="V6901" s="1">
        <f t="shared" si="429"/>
        <v>0.28039116434665123</v>
      </c>
      <c r="W6901" s="1">
        <f t="shared" si="430"/>
        <v>1.8893802182240742</v>
      </c>
      <c r="X6901" s="1">
        <f t="shared" si="431"/>
        <v>821.25</v>
      </c>
    </row>
    <row r="6902" spans="1:24" hidden="1" x14ac:dyDescent="0.3">
      <c r="A6902" s="18" t="str">
        <f t="shared" si="428"/>
        <v>OFF - AirGrSupp - Ground Power Unit_2013_175</v>
      </c>
      <c r="B6902" s="1" t="s">
        <v>40</v>
      </c>
      <c r="C6902" s="1">
        <v>2020</v>
      </c>
      <c r="D6902" s="1" t="s">
        <v>137</v>
      </c>
      <c r="E6902" s="1">
        <v>2013</v>
      </c>
      <c r="F6902" s="1">
        <v>175</v>
      </c>
      <c r="G6902" s="1" t="s">
        <v>12</v>
      </c>
      <c r="H6902" s="1">
        <v>7.8928345869239401E-6</v>
      </c>
      <c r="I6902" s="1">
        <v>7.2598292530526402E-6</v>
      </c>
      <c r="J6902" s="1">
        <v>8.6855830000000005E-6</v>
      </c>
      <c r="K6902" s="1">
        <v>6.0048109999999997E-4</v>
      </c>
      <c r="L6902" s="1">
        <v>5.1462840000000001E-5</v>
      </c>
      <c r="M6902" s="1">
        <v>1.5584300000000001E-2</v>
      </c>
      <c r="N6902" s="1">
        <v>1.1172284999999999E-6</v>
      </c>
      <c r="O6902" s="1">
        <v>8.4412820000000001E-7</v>
      </c>
      <c r="P6902" s="1">
        <v>1.548137E-7</v>
      </c>
      <c r="Q6902" s="1">
        <v>2.1993315275563299E-7</v>
      </c>
      <c r="R6902" s="1">
        <v>627.79999999999995</v>
      </c>
      <c r="S6902" s="1">
        <v>62.05</v>
      </c>
      <c r="T6902" s="1">
        <v>0.08</v>
      </c>
      <c r="U6902" s="1">
        <v>9307.5</v>
      </c>
      <c r="V6902" s="1">
        <f t="shared" si="429"/>
        <v>0.25827475738725308</v>
      </c>
      <c r="W6902" s="1">
        <f t="shared" si="430"/>
        <v>1.8308354166690821</v>
      </c>
      <c r="X6902" s="1">
        <f t="shared" si="431"/>
        <v>775.625</v>
      </c>
    </row>
    <row r="6903" spans="1:24" hidden="1" x14ac:dyDescent="0.3">
      <c r="A6903" s="18" t="str">
        <f t="shared" si="428"/>
        <v>OFF - AirGrSupp - Ground Power Unit_2014_175</v>
      </c>
      <c r="B6903" s="1" t="s">
        <v>40</v>
      </c>
      <c r="C6903" s="1">
        <v>2020</v>
      </c>
      <c r="D6903" s="1" t="s">
        <v>137</v>
      </c>
      <c r="E6903" s="1">
        <v>2014</v>
      </c>
      <c r="F6903" s="1">
        <v>175</v>
      </c>
      <c r="G6903" s="1" t="s">
        <v>12</v>
      </c>
      <c r="H6903" s="1">
        <v>1.21996494126435E-5</v>
      </c>
      <c r="I6903" s="1">
        <v>1.1221237529749399E-5</v>
      </c>
      <c r="J6903" s="1">
        <v>1.3424970000000001E-5</v>
      </c>
      <c r="K6903" s="1">
        <v>9.7571419999999999E-4</v>
      </c>
      <c r="L6903" s="1">
        <v>8.4089919999999997E-5</v>
      </c>
      <c r="M6903" s="1">
        <v>2.5971000000000001E-2</v>
      </c>
      <c r="N6903" s="1">
        <v>1.8618434999999999E-6</v>
      </c>
      <c r="O6903" s="1">
        <v>1.4067262E-6</v>
      </c>
      <c r="P6903" s="1">
        <v>2.579947E-7</v>
      </c>
      <c r="Q6903" s="1">
        <v>3.6570280051227398E-7</v>
      </c>
      <c r="R6903" s="1">
        <v>1043.8999999999901</v>
      </c>
      <c r="S6903" s="1">
        <v>102.2</v>
      </c>
      <c r="T6903" s="1">
        <v>0.13</v>
      </c>
      <c r="U6903" s="1">
        <v>15330</v>
      </c>
      <c r="V6903" s="1">
        <f t="shared" si="429"/>
        <v>0.24237465359295124</v>
      </c>
      <c r="W6903" s="1">
        <f t="shared" si="430"/>
        <v>1.8163117193290668</v>
      </c>
      <c r="X6903" s="1">
        <f t="shared" si="431"/>
        <v>786.15384615384619</v>
      </c>
    </row>
    <row r="6904" spans="1:24" hidden="1" x14ac:dyDescent="0.3">
      <c r="A6904" s="18" t="str">
        <f t="shared" si="428"/>
        <v>OFF - AirGrSupp - Ground Power Unit_2015_175</v>
      </c>
      <c r="B6904" s="1" t="s">
        <v>40</v>
      </c>
      <c r="C6904" s="1">
        <v>2020</v>
      </c>
      <c r="D6904" s="1" t="s">
        <v>137</v>
      </c>
      <c r="E6904" s="1">
        <v>2015</v>
      </c>
      <c r="F6904" s="1">
        <v>175</v>
      </c>
      <c r="G6904" s="1" t="s">
        <v>12</v>
      </c>
      <c r="H6904" s="1">
        <v>1.5878762930067001E-5</v>
      </c>
      <c r="I6904" s="1">
        <v>1.46052861430756E-5</v>
      </c>
      <c r="J6904" s="1">
        <v>1.7473609999999999E-5</v>
      </c>
      <c r="K6904" s="1">
        <v>1.342389E-3</v>
      </c>
      <c r="L6904" s="1">
        <v>1.163696E-4</v>
      </c>
      <c r="M6904" s="1">
        <v>3.6669680000000003E-2</v>
      </c>
      <c r="N6904" s="1">
        <v>2.6288253E-6</v>
      </c>
      <c r="O6904" s="1">
        <v>1.9862235600000001E-6</v>
      </c>
      <c r="P6904" s="1">
        <v>3.6427490000000001E-7</v>
      </c>
      <c r="Q6904" s="1">
        <v>5.1530849163093203E-7</v>
      </c>
      <c r="R6904" s="1">
        <v>1470.95</v>
      </c>
      <c r="S6904" s="1">
        <v>142.35</v>
      </c>
      <c r="T6904" s="1">
        <v>0.18</v>
      </c>
      <c r="U6904" s="1">
        <v>21352.5</v>
      </c>
      <c r="V6904" s="1">
        <f t="shared" si="429"/>
        <v>0.22649047371507078</v>
      </c>
      <c r="W6904" s="1">
        <f t="shared" si="430"/>
        <v>1.804593595212034</v>
      </c>
      <c r="X6904" s="1">
        <f t="shared" si="431"/>
        <v>790.83333333333337</v>
      </c>
    </row>
    <row r="6905" spans="1:24" hidden="1" x14ac:dyDescent="0.3">
      <c r="A6905" s="18" t="str">
        <f t="shared" si="428"/>
        <v>OFF - AirGrSupp - Ground Power Unit_2016_175</v>
      </c>
      <c r="B6905" s="1" t="s">
        <v>40</v>
      </c>
      <c r="C6905" s="1">
        <v>2020</v>
      </c>
      <c r="D6905" s="1" t="s">
        <v>137</v>
      </c>
      <c r="E6905" s="1">
        <v>2016</v>
      </c>
      <c r="F6905" s="1">
        <v>175</v>
      </c>
      <c r="G6905" s="1" t="s">
        <v>12</v>
      </c>
      <c r="H6905" s="1">
        <v>4.3493560297299502E-5</v>
      </c>
      <c r="I6905" s="1">
        <v>4.00053767614561E-5</v>
      </c>
      <c r="J6905" s="1">
        <v>4.7862009999999997E-5</v>
      </c>
      <c r="K6905" s="1">
        <v>3.9120759999999996E-3</v>
      </c>
      <c r="L6905" s="1">
        <v>3.4121599999999998E-4</v>
      </c>
      <c r="M6905" s="1">
        <v>0.1097485</v>
      </c>
      <c r="N6905" s="1">
        <v>7.8678018E-6</v>
      </c>
      <c r="O6905" s="1">
        <v>5.9445613600000002E-6</v>
      </c>
      <c r="P6905" s="1">
        <v>1.0902369999999999E-6</v>
      </c>
      <c r="Q6905" s="1">
        <v>1.5382533881687599E-6</v>
      </c>
      <c r="R6905" s="1">
        <v>4390.95</v>
      </c>
      <c r="S6905" s="1">
        <v>427.04999999999899</v>
      </c>
      <c r="T6905" s="1">
        <v>0.54</v>
      </c>
      <c r="U6905" s="1">
        <v>64057.5</v>
      </c>
      <c r="V6905" s="1">
        <f t="shared" si="429"/>
        <v>0.20679354595979255</v>
      </c>
      <c r="W6905" s="1">
        <f t="shared" si="430"/>
        <v>1.763794576887977</v>
      </c>
      <c r="X6905" s="1">
        <f t="shared" si="431"/>
        <v>790.83333333333144</v>
      </c>
    </row>
    <row r="6906" spans="1:24" hidden="1" x14ac:dyDescent="0.3">
      <c r="A6906" s="18" t="str">
        <f t="shared" si="428"/>
        <v>OFF - AirGrSupp - Ground Power Unit_2017_175</v>
      </c>
      <c r="B6906" s="1" t="s">
        <v>40</v>
      </c>
      <c r="C6906" s="1">
        <v>2020</v>
      </c>
      <c r="D6906" s="1" t="s">
        <v>137</v>
      </c>
      <c r="E6906" s="1">
        <v>2017</v>
      </c>
      <c r="F6906" s="1">
        <v>175</v>
      </c>
      <c r="G6906" s="1" t="s">
        <v>12</v>
      </c>
      <c r="H6906" s="1">
        <v>4.2954920718004302E-5</v>
      </c>
      <c r="I6906" s="1">
        <v>3.9509936076420401E-5</v>
      </c>
      <c r="J6906" s="1">
        <v>4.7269270000000003E-5</v>
      </c>
      <c r="K6906" s="1">
        <v>4.1432780000000002E-3</v>
      </c>
      <c r="L6906" s="1">
        <v>3.6371169999999998E-4</v>
      </c>
      <c r="M6906" s="1">
        <v>0.1194578</v>
      </c>
      <c r="N6906" s="1">
        <v>8.5638527999999993E-6</v>
      </c>
      <c r="O6906" s="1">
        <v>6.47046656E-6</v>
      </c>
      <c r="P6906" s="1">
        <v>1.1866880000000001E-6</v>
      </c>
      <c r="Q6906" s="1">
        <v>1.67123622471868E-6</v>
      </c>
      <c r="R6906" s="1">
        <v>4770.55</v>
      </c>
      <c r="S6906" s="1">
        <v>467.2</v>
      </c>
      <c r="T6906" s="1">
        <v>0.59</v>
      </c>
      <c r="U6906" s="1">
        <v>70080</v>
      </c>
      <c r="V6906" s="1">
        <f t="shared" si="429"/>
        <v>0.18668130774429198</v>
      </c>
      <c r="W6906" s="1">
        <f t="shared" si="430"/>
        <v>1.7185088749971769</v>
      </c>
      <c r="X6906" s="1">
        <f t="shared" si="431"/>
        <v>791.86440677966107</v>
      </c>
    </row>
    <row r="6907" spans="1:24" hidden="1" x14ac:dyDescent="0.3">
      <c r="A6907" s="18" t="str">
        <f t="shared" si="428"/>
        <v>OFF - AirGrSupp - Ground Power Unit_2018_175</v>
      </c>
      <c r="B6907" s="1" t="s">
        <v>40</v>
      </c>
      <c r="C6907" s="1">
        <v>2020</v>
      </c>
      <c r="D6907" s="1" t="s">
        <v>137</v>
      </c>
      <c r="E6907" s="1">
        <v>2018</v>
      </c>
      <c r="F6907" s="1">
        <v>175</v>
      </c>
      <c r="G6907" s="1" t="s">
        <v>12</v>
      </c>
      <c r="H6907" s="1">
        <v>4.23637293843638E-5</v>
      </c>
      <c r="I6907" s="1">
        <v>3.8966158287737802E-5</v>
      </c>
      <c r="J6907" s="1">
        <v>4.6618700000000001E-5</v>
      </c>
      <c r="K6907" s="1">
        <v>4.4247899999999996E-3</v>
      </c>
      <c r="L6907" s="1">
        <v>3.9105390000000002E-4</v>
      </c>
      <c r="M6907" s="1">
        <v>0.13121279999999999</v>
      </c>
      <c r="N6907" s="1">
        <v>9.4065569999999997E-6</v>
      </c>
      <c r="O6907" s="1">
        <v>7.1071764000000003E-6</v>
      </c>
      <c r="P6907" s="1">
        <v>1.3034619999999999E-6</v>
      </c>
      <c r="Q6907" s="1">
        <v>1.8336287270440599E-6</v>
      </c>
      <c r="R6907" s="1">
        <v>5234.1000000000004</v>
      </c>
      <c r="S6907" s="1">
        <v>510.99999999999898</v>
      </c>
      <c r="T6907" s="1">
        <v>0.64</v>
      </c>
      <c r="U6907" s="1">
        <v>76650</v>
      </c>
      <c r="V6907" s="1">
        <f t="shared" si="429"/>
        <v>0.16833097226219171</v>
      </c>
      <c r="W6907" s="1">
        <f t="shared" si="430"/>
        <v>1.6893244314166</v>
      </c>
      <c r="X6907" s="1">
        <f t="shared" si="431"/>
        <v>798.43749999999841</v>
      </c>
    </row>
    <row r="6908" spans="1:24" hidden="1" x14ac:dyDescent="0.3">
      <c r="A6908" s="18" t="str">
        <f t="shared" si="428"/>
        <v>OFF - AirGrSupp - Ground Power Unit_2019_175</v>
      </c>
      <c r="B6908" s="1" t="s">
        <v>40</v>
      </c>
      <c r="C6908" s="1">
        <v>2020</v>
      </c>
      <c r="D6908" s="1" t="s">
        <v>137</v>
      </c>
      <c r="E6908" s="1">
        <v>2019</v>
      </c>
      <c r="F6908" s="1">
        <v>175</v>
      </c>
      <c r="G6908" s="1" t="s">
        <v>12</v>
      </c>
      <c r="H6908" s="1">
        <v>4.00738159952528E-5</v>
      </c>
      <c r="I6908" s="1">
        <v>3.6859895952433501E-5</v>
      </c>
      <c r="J6908" s="1">
        <v>4.4098789999999998E-5</v>
      </c>
      <c r="K6908" s="1">
        <v>4.5880410000000002E-3</v>
      </c>
      <c r="L6908" s="1">
        <v>4.0836890000000003E-4</v>
      </c>
      <c r="M6908" s="1">
        <v>0.14004820000000001</v>
      </c>
      <c r="N6908" s="1">
        <v>1.0039959E-5</v>
      </c>
      <c r="O6908" s="1">
        <v>7.5857467999999996E-6</v>
      </c>
      <c r="P6908" s="1">
        <v>1.3912319999999999E-6</v>
      </c>
      <c r="Q6908" s="1">
        <v>1.9538247523872502E-6</v>
      </c>
      <c r="R6908" s="1">
        <v>5577.2</v>
      </c>
      <c r="S6908" s="1">
        <v>547.5</v>
      </c>
      <c r="T6908" s="1">
        <v>0.69</v>
      </c>
      <c r="U6908" s="1">
        <v>82125</v>
      </c>
      <c r="V6908" s="1">
        <f t="shared" si="429"/>
        <v>0.14861660056015752</v>
      </c>
      <c r="W6908" s="1">
        <f t="shared" si="430"/>
        <v>1.6465157083137159</v>
      </c>
      <c r="X6908" s="1">
        <f t="shared" si="431"/>
        <v>793.47826086956525</v>
      </c>
    </row>
    <row r="6909" spans="1:24" hidden="1" x14ac:dyDescent="0.3">
      <c r="A6909" s="18" t="str">
        <f t="shared" si="428"/>
        <v>OFF - AirGrSupp - Ground Power Unit_2020_175</v>
      </c>
      <c r="B6909" s="1" t="s">
        <v>40</v>
      </c>
      <c r="C6909" s="1">
        <v>2020</v>
      </c>
      <c r="D6909" s="1" t="s">
        <v>137</v>
      </c>
      <c r="E6909" s="1">
        <v>2020</v>
      </c>
      <c r="F6909" s="1">
        <v>175</v>
      </c>
      <c r="G6909" s="1" t="s">
        <v>12</v>
      </c>
      <c r="H6909" s="1">
        <v>3.4952859722347099E-5</v>
      </c>
      <c r="I6909" s="1">
        <v>3.21496403726149E-5</v>
      </c>
      <c r="J6909" s="1">
        <v>3.8463490000000001E-5</v>
      </c>
      <c r="K6909" s="1">
        <v>4.4560939999999999E-3</v>
      </c>
      <c r="L6909" s="1">
        <v>3.9959849999999999E-4</v>
      </c>
      <c r="M6909" s="1">
        <v>0.1401346</v>
      </c>
      <c r="N6909" s="1">
        <v>1.0046159999999999E-5</v>
      </c>
      <c r="O6909" s="1">
        <v>7.5904320000000002E-6</v>
      </c>
      <c r="P6909" s="1">
        <v>1.3920909999999999E-6</v>
      </c>
      <c r="Q6909" s="1">
        <v>1.9512673901459098E-6</v>
      </c>
      <c r="R6909" s="1">
        <v>5569.9</v>
      </c>
      <c r="S6909" s="1">
        <v>547.5</v>
      </c>
      <c r="T6909" s="1">
        <v>0.69</v>
      </c>
      <c r="U6909" s="1">
        <v>82125</v>
      </c>
      <c r="V6909" s="1">
        <f t="shared" si="429"/>
        <v>0.12962516952232955</v>
      </c>
      <c r="W6909" s="1">
        <f t="shared" si="430"/>
        <v>1.6111540503417332</v>
      </c>
      <c r="X6909" s="1">
        <f t="shared" si="431"/>
        <v>793.47826086956525</v>
      </c>
    </row>
    <row r="6910" spans="1:24" hidden="1" x14ac:dyDescent="0.3">
      <c r="A6910" s="18" t="str">
        <f t="shared" si="428"/>
        <v>OFF - AirGrSupp - Hydrant truck_1989_175</v>
      </c>
      <c r="B6910" s="1" t="s">
        <v>40</v>
      </c>
      <c r="C6910" s="1">
        <v>2020</v>
      </c>
      <c r="D6910" s="1" t="s">
        <v>138</v>
      </c>
      <c r="E6910" s="1">
        <v>1989</v>
      </c>
      <c r="F6910" s="1">
        <v>175</v>
      </c>
      <c r="G6910" s="1" t="s">
        <v>12</v>
      </c>
      <c r="H6910" s="1">
        <v>5.9231252254781901E-7</v>
      </c>
      <c r="I6910" s="1">
        <v>5.4480905823948405E-7</v>
      </c>
      <c r="J6910" s="1">
        <v>6.5180379999999997E-7</v>
      </c>
      <c r="K6910" s="1">
        <v>1.032688E-5</v>
      </c>
      <c r="L6910" s="1">
        <v>3.5038210000000002E-6</v>
      </c>
      <c r="M6910" s="1">
        <v>1.4264710000000001E-4</v>
      </c>
      <c r="N6910" s="1">
        <v>1.0226277000000001E-8</v>
      </c>
      <c r="O6910" s="1">
        <v>7.7265203999999996E-9</v>
      </c>
      <c r="P6910" s="1">
        <v>1.2109339999999999E-9</v>
      </c>
      <c r="Q6910" s="1">
        <v>2.5573622413445701E-9</v>
      </c>
      <c r="R6910" s="1">
        <v>7.3</v>
      </c>
      <c r="S6910" s="1">
        <v>0</v>
      </c>
      <c r="T6910" s="1">
        <v>0</v>
      </c>
      <c r="U6910" s="1">
        <v>0</v>
      </c>
      <c r="V6910" s="1">
        <f t="shared" si="429"/>
        <v>0</v>
      </c>
      <c r="W6910" s="1">
        <f t="shared" si="430"/>
        <v>0</v>
      </c>
      <c r="X6910" s="1" t="e">
        <f t="shared" si="431"/>
        <v>#DIV/0!</v>
      </c>
    </row>
    <row r="6911" spans="1:24" hidden="1" x14ac:dyDescent="0.3">
      <c r="A6911" s="18" t="str">
        <f t="shared" si="428"/>
        <v>OFF - AirGrSupp - Hydrant truck_1990_175</v>
      </c>
      <c r="B6911" s="1" t="s">
        <v>40</v>
      </c>
      <c r="C6911" s="1">
        <v>2020</v>
      </c>
      <c r="D6911" s="1" t="s">
        <v>138</v>
      </c>
      <c r="E6911" s="1">
        <v>1990</v>
      </c>
      <c r="F6911" s="1">
        <v>175</v>
      </c>
      <c r="G6911" s="1" t="s">
        <v>12</v>
      </c>
      <c r="H6911" s="1">
        <v>1.6890341036622599E-6</v>
      </c>
      <c r="I6911" s="1">
        <v>1.5535735685485501E-6</v>
      </c>
      <c r="J6911" s="1">
        <v>1.8586789999999999E-6</v>
      </c>
      <c r="K6911" s="1">
        <v>2.9354899999999999E-5</v>
      </c>
      <c r="L6911" s="1">
        <v>1.006561E-5</v>
      </c>
      <c r="M6911" s="1">
        <v>4.1398360000000003E-4</v>
      </c>
      <c r="N6911" s="1">
        <v>2.9678211000000001E-8</v>
      </c>
      <c r="O6911" s="1">
        <v>2.2423537200000001E-8</v>
      </c>
      <c r="P6911" s="1">
        <v>3.5143130000000002E-9</v>
      </c>
      <c r="Q6911" s="1">
        <v>6.3934056033614502E-9</v>
      </c>
      <c r="R6911" s="1">
        <v>18.25</v>
      </c>
      <c r="S6911" s="1">
        <v>3.65</v>
      </c>
      <c r="T6911" s="1">
        <v>0</v>
      </c>
      <c r="U6911" s="1">
        <v>443.47500000000002</v>
      </c>
      <c r="V6911" s="1">
        <f t="shared" si="429"/>
        <v>1.1599820854770275</v>
      </c>
      <c r="W6911" s="1">
        <f t="shared" si="430"/>
        <v>7.5155290459188473</v>
      </c>
      <c r="X6911" s="1" t="e">
        <f t="shared" si="431"/>
        <v>#DIV/0!</v>
      </c>
    </row>
    <row r="6912" spans="1:24" hidden="1" x14ac:dyDescent="0.3">
      <c r="A6912" s="18" t="str">
        <f t="shared" si="428"/>
        <v>OFF - AirGrSupp - Hydrant truck_1991_175</v>
      </c>
      <c r="B6912" s="1" t="s">
        <v>40</v>
      </c>
      <c r="C6912" s="1">
        <v>2020</v>
      </c>
      <c r="D6912" s="1" t="s">
        <v>138</v>
      </c>
      <c r="E6912" s="1">
        <v>1991</v>
      </c>
      <c r="F6912" s="1">
        <v>175</v>
      </c>
      <c r="G6912" s="1" t="s">
        <v>12</v>
      </c>
      <c r="H6912" s="1">
        <v>4.6379535803438404E-6</v>
      </c>
      <c r="I6912" s="1">
        <v>4.2659897032002597E-6</v>
      </c>
      <c r="J6912" s="1">
        <v>5.103785E-6</v>
      </c>
      <c r="K6912" s="1">
        <v>8.0341189999999995E-5</v>
      </c>
      <c r="L6912" s="1">
        <v>2.7850279999999999E-5</v>
      </c>
      <c r="M6912" s="1">
        <v>1.1572850000000001E-3</v>
      </c>
      <c r="N6912" s="1">
        <v>8.2965005999999997E-8</v>
      </c>
      <c r="O6912" s="1">
        <v>6.2684671199999996E-8</v>
      </c>
      <c r="P6912" s="1">
        <v>9.8242089999999996E-9</v>
      </c>
      <c r="Q6912" s="1">
        <v>1.7901535689411998E-8</v>
      </c>
      <c r="R6912" s="1">
        <v>51.1</v>
      </c>
      <c r="S6912" s="1">
        <v>7.3</v>
      </c>
      <c r="T6912" s="1">
        <v>0</v>
      </c>
      <c r="U6912" s="1">
        <v>886.95</v>
      </c>
      <c r="V6912" s="1">
        <f t="shared" si="429"/>
        <v>1.5926093661483147</v>
      </c>
      <c r="W6912" s="1">
        <f t="shared" si="430"/>
        <v>10.397262971492674</v>
      </c>
      <c r="X6912" s="1" t="e">
        <f t="shared" si="431"/>
        <v>#DIV/0!</v>
      </c>
    </row>
    <row r="6913" spans="1:24" hidden="1" x14ac:dyDescent="0.3">
      <c r="A6913" s="18" t="str">
        <f t="shared" si="428"/>
        <v>OFF - AirGrSupp - Hydrant truck_1992_175</v>
      </c>
      <c r="B6913" s="1" t="s">
        <v>40</v>
      </c>
      <c r="C6913" s="1">
        <v>2020</v>
      </c>
      <c r="D6913" s="1" t="s">
        <v>138</v>
      </c>
      <c r="E6913" s="1">
        <v>1992</v>
      </c>
      <c r="F6913" s="1">
        <v>175</v>
      </c>
      <c r="G6913" s="1" t="s">
        <v>12</v>
      </c>
      <c r="H6913" s="1">
        <v>6.4990399286102999E-6</v>
      </c>
      <c r="I6913" s="1">
        <v>5.97781692633576E-6</v>
      </c>
      <c r="J6913" s="1">
        <v>7.151797E-6</v>
      </c>
      <c r="K6913" s="1">
        <v>1.121949E-4</v>
      </c>
      <c r="L6913" s="1">
        <v>3.9332280000000001E-5</v>
      </c>
      <c r="M6913" s="1">
        <v>1.6514819999999999E-3</v>
      </c>
      <c r="N6913" s="1">
        <v>1.1839365E-7</v>
      </c>
      <c r="O6913" s="1">
        <v>8.9452979999999994E-8</v>
      </c>
      <c r="P6913" s="1">
        <v>1.4019449999999999E-8</v>
      </c>
      <c r="Q6913" s="1">
        <v>2.4294941292773498E-8</v>
      </c>
      <c r="R6913" s="1">
        <v>69.349999999999994</v>
      </c>
      <c r="S6913" s="1">
        <v>7.3</v>
      </c>
      <c r="T6913" s="1">
        <v>0.01</v>
      </c>
      <c r="U6913" s="1">
        <v>886.95</v>
      </c>
      <c r="V6913" s="1">
        <f t="shared" si="429"/>
        <v>2.2316807794590559</v>
      </c>
      <c r="W6913" s="1">
        <f t="shared" si="430"/>
        <v>14.68380419975605</v>
      </c>
      <c r="X6913" s="1">
        <f t="shared" si="431"/>
        <v>730</v>
      </c>
    </row>
    <row r="6914" spans="1:24" hidden="1" x14ac:dyDescent="0.3">
      <c r="A6914" s="18" t="str">
        <f t="shared" si="428"/>
        <v>OFF - AirGrSupp - Hydrant truck_1993_175</v>
      </c>
      <c r="B6914" s="1" t="s">
        <v>40</v>
      </c>
      <c r="C6914" s="1">
        <v>2020</v>
      </c>
      <c r="D6914" s="1" t="s">
        <v>138</v>
      </c>
      <c r="E6914" s="1">
        <v>1993</v>
      </c>
      <c r="F6914" s="1">
        <v>175</v>
      </c>
      <c r="G6914" s="1" t="s">
        <v>12</v>
      </c>
      <c r="H6914" s="1">
        <v>7.9204608342670498E-6</v>
      </c>
      <c r="I6914" s="1">
        <v>7.2852398753588303E-6</v>
      </c>
      <c r="J6914" s="1">
        <v>8.7159840000000005E-6</v>
      </c>
      <c r="K6914" s="1">
        <v>1.362465E-4</v>
      </c>
      <c r="L6914" s="1">
        <v>4.8322180000000002E-5</v>
      </c>
      <c r="M6914" s="1">
        <v>2.050372E-3</v>
      </c>
      <c r="N6914" s="1">
        <v>1.4698980000000001E-7</v>
      </c>
      <c r="O6914" s="1">
        <v>1.1105896E-7</v>
      </c>
      <c r="P6914" s="1">
        <v>1.7405640000000002E-8</v>
      </c>
      <c r="Q6914" s="1">
        <v>3.0688346896134899E-8</v>
      </c>
      <c r="R6914" s="1">
        <v>87.6</v>
      </c>
      <c r="S6914" s="1">
        <v>10.95</v>
      </c>
      <c r="T6914" s="1">
        <v>0.01</v>
      </c>
      <c r="U6914" s="1">
        <v>1330.425</v>
      </c>
      <c r="V6914" s="1">
        <f t="shared" si="429"/>
        <v>1.8131847577956195</v>
      </c>
      <c r="W6914" s="1">
        <f t="shared" si="430"/>
        <v>12.026651385331469</v>
      </c>
      <c r="X6914" s="1">
        <f t="shared" si="431"/>
        <v>1095</v>
      </c>
    </row>
    <row r="6915" spans="1:24" hidden="1" x14ac:dyDescent="0.3">
      <c r="A6915" s="18" t="str">
        <f t="shared" si="428"/>
        <v>OFF - AirGrSupp - Hydrant truck_1994_175</v>
      </c>
      <c r="B6915" s="1" t="s">
        <v>40</v>
      </c>
      <c r="C6915" s="1">
        <v>2020</v>
      </c>
      <c r="D6915" s="1" t="s">
        <v>138</v>
      </c>
      <c r="E6915" s="1">
        <v>1994</v>
      </c>
      <c r="F6915" s="1">
        <v>175</v>
      </c>
      <c r="G6915" s="1" t="s">
        <v>12</v>
      </c>
      <c r="H6915" s="1">
        <v>1.11560840719022E-5</v>
      </c>
      <c r="I6915" s="1">
        <v>1.02613661293356E-5</v>
      </c>
      <c r="J6915" s="1">
        <v>1.227659E-5</v>
      </c>
      <c r="K6915" s="1">
        <v>1.911933E-4</v>
      </c>
      <c r="L6915" s="1">
        <v>6.8629029999999998E-5</v>
      </c>
      <c r="M6915" s="1">
        <v>2.9430910000000001E-3</v>
      </c>
      <c r="N6915" s="1">
        <v>2.1098826E-7</v>
      </c>
      <c r="O6915" s="1">
        <v>1.5941335200000001E-7</v>
      </c>
      <c r="P6915" s="1">
        <v>2.4983940000000001E-8</v>
      </c>
      <c r="Q6915" s="1">
        <v>4.3475158102857799E-8</v>
      </c>
      <c r="R6915" s="1">
        <v>124.1</v>
      </c>
      <c r="S6915" s="1">
        <v>14.6</v>
      </c>
      <c r="T6915" s="1">
        <v>0.01</v>
      </c>
      <c r="U6915" s="1">
        <v>1773.9</v>
      </c>
      <c r="V6915" s="1">
        <f t="shared" si="429"/>
        <v>1.9154227909642225</v>
      </c>
      <c r="W6915" s="1">
        <f t="shared" si="430"/>
        <v>12.810536777160944</v>
      </c>
      <c r="X6915" s="1">
        <f t="shared" si="431"/>
        <v>1460</v>
      </c>
    </row>
    <row r="6916" spans="1:24" hidden="1" x14ac:dyDescent="0.3">
      <c r="A6916" s="18" t="str">
        <f t="shared" si="428"/>
        <v>OFF - AirGrSupp - Hydrant truck_1995_175</v>
      </c>
      <c r="B6916" s="1" t="s">
        <v>40</v>
      </c>
      <c r="C6916" s="1">
        <v>2020</v>
      </c>
      <c r="D6916" s="1" t="s">
        <v>138</v>
      </c>
      <c r="E6916" s="1">
        <v>1995</v>
      </c>
      <c r="F6916" s="1">
        <v>175</v>
      </c>
      <c r="G6916" s="1" t="s">
        <v>12</v>
      </c>
      <c r="H6916" s="1">
        <v>1.3537733577235901E-5</v>
      </c>
      <c r="I6916" s="1">
        <v>1.24520073443416E-5</v>
      </c>
      <c r="J6916" s="1">
        <v>1.4897450000000001E-5</v>
      </c>
      <c r="K6916" s="1">
        <v>2.3111259999999999E-4</v>
      </c>
      <c r="L6916" s="1">
        <v>8.3994470000000002E-5</v>
      </c>
      <c r="M6916" s="1">
        <v>3.640875E-3</v>
      </c>
      <c r="N6916" s="1">
        <v>2.6101196999999998E-7</v>
      </c>
      <c r="O6916" s="1">
        <v>1.97209044E-7</v>
      </c>
      <c r="P6916" s="1">
        <v>3.0907440000000001E-8</v>
      </c>
      <c r="Q6916" s="1">
        <v>5.3704607068236101E-8</v>
      </c>
      <c r="R6916" s="1">
        <v>153.29999999999899</v>
      </c>
      <c r="S6916" s="1">
        <v>18.25</v>
      </c>
      <c r="T6916" s="1">
        <v>0.01</v>
      </c>
      <c r="U6916" s="1">
        <v>2217.375</v>
      </c>
      <c r="V6916" s="1">
        <f t="shared" si="429"/>
        <v>1.859468484799115</v>
      </c>
      <c r="W6916" s="1">
        <f t="shared" si="430"/>
        <v>12.542963198088527</v>
      </c>
      <c r="X6916" s="1">
        <f t="shared" si="431"/>
        <v>1825</v>
      </c>
    </row>
    <row r="6917" spans="1:24" hidden="1" x14ac:dyDescent="0.3">
      <c r="A6917" s="18" t="str">
        <f t="shared" si="428"/>
        <v>OFF - AirGrSupp - Hydrant truck_1996_175</v>
      </c>
      <c r="B6917" s="1" t="s">
        <v>40</v>
      </c>
      <c r="C6917" s="1">
        <v>2020</v>
      </c>
      <c r="D6917" s="1" t="s">
        <v>138</v>
      </c>
      <c r="E6917" s="1">
        <v>1996</v>
      </c>
      <c r="F6917" s="1">
        <v>175</v>
      </c>
      <c r="G6917" s="1" t="s">
        <v>12</v>
      </c>
      <c r="H6917" s="1">
        <v>1.6581019029678101E-5</v>
      </c>
      <c r="I6917" s="1">
        <v>1.52512213034979E-5</v>
      </c>
      <c r="J6917" s="1">
        <v>1.8246399999999999E-5</v>
      </c>
      <c r="K6917" s="1">
        <v>2.8192389999999999E-4</v>
      </c>
      <c r="L6917" s="1">
        <v>1.03786E-4</v>
      </c>
      <c r="M6917" s="1">
        <v>4.547822E-3</v>
      </c>
      <c r="N6917" s="1">
        <v>3.2603039999999998E-7</v>
      </c>
      <c r="O6917" s="1">
        <v>2.4633407999999999E-7</v>
      </c>
      <c r="P6917" s="1">
        <v>3.8606529999999999E-8</v>
      </c>
      <c r="Q6917" s="1">
        <v>6.6491418274958995E-8</v>
      </c>
      <c r="R6917" s="1">
        <v>189.8</v>
      </c>
      <c r="S6917" s="1">
        <v>21.9</v>
      </c>
      <c r="T6917" s="1">
        <v>0.02</v>
      </c>
      <c r="U6917" s="1">
        <v>2660.85</v>
      </c>
      <c r="V6917" s="1">
        <f t="shared" si="429"/>
        <v>1.8978978371599731</v>
      </c>
      <c r="W6917" s="1">
        <f t="shared" si="430"/>
        <v>12.915373858112481</v>
      </c>
      <c r="X6917" s="1">
        <f t="shared" si="431"/>
        <v>1095</v>
      </c>
    </row>
    <row r="6918" spans="1:24" hidden="1" x14ac:dyDescent="0.3">
      <c r="A6918" s="18" t="str">
        <f t="shared" si="428"/>
        <v>OFF - AirGrSupp - Hydrant truck_1997_175</v>
      </c>
      <c r="B6918" s="1" t="s">
        <v>40</v>
      </c>
      <c r="C6918" s="1">
        <v>2020</v>
      </c>
      <c r="D6918" s="1" t="s">
        <v>138</v>
      </c>
      <c r="E6918" s="1">
        <v>1997</v>
      </c>
      <c r="F6918" s="1">
        <v>175</v>
      </c>
      <c r="G6918" s="1" t="s">
        <v>12</v>
      </c>
      <c r="H6918" s="1">
        <v>1.9041809677774002E-5</v>
      </c>
      <c r="I6918" s="1">
        <v>1.7514656541616499E-5</v>
      </c>
      <c r="J6918" s="1">
        <v>2.095435E-5</v>
      </c>
      <c r="K6918" s="1">
        <v>3.223988E-4</v>
      </c>
      <c r="L6918" s="1">
        <v>1.202756E-4</v>
      </c>
      <c r="M6918" s="1">
        <v>5.3284869999999998E-3</v>
      </c>
      <c r="N6918" s="1">
        <v>3.8199572999999997E-7</v>
      </c>
      <c r="O6918" s="1">
        <v>2.8861899600000001E-7</v>
      </c>
      <c r="P6918" s="1">
        <v>4.5233599999999998E-8</v>
      </c>
      <c r="Q6918" s="1">
        <v>7.7999548361009596E-8</v>
      </c>
      <c r="R6918" s="1">
        <v>222.65</v>
      </c>
      <c r="S6918" s="1">
        <v>29.2</v>
      </c>
      <c r="T6918" s="1">
        <v>0.02</v>
      </c>
      <c r="U6918" s="1">
        <v>3547.8</v>
      </c>
      <c r="V6918" s="1">
        <f t="shared" si="429"/>
        <v>1.634673779927537</v>
      </c>
      <c r="W6918" s="1">
        <f t="shared" si="430"/>
        <v>11.22553383892428</v>
      </c>
      <c r="X6918" s="1">
        <f t="shared" si="431"/>
        <v>1460</v>
      </c>
    </row>
    <row r="6919" spans="1:24" hidden="1" x14ac:dyDescent="0.3">
      <c r="A6919" s="18" t="str">
        <f t="shared" si="428"/>
        <v>OFF - AirGrSupp - Hydrant truck_1998_175</v>
      </c>
      <c r="B6919" s="1" t="s">
        <v>40</v>
      </c>
      <c r="C6919" s="1">
        <v>2020</v>
      </c>
      <c r="D6919" s="1" t="s">
        <v>138</v>
      </c>
      <c r="E6919" s="1">
        <v>1998</v>
      </c>
      <c r="F6919" s="1">
        <v>175</v>
      </c>
      <c r="G6919" s="1" t="s">
        <v>12</v>
      </c>
      <c r="H6919" s="1">
        <v>2.4236681906039301E-5</v>
      </c>
      <c r="I6919" s="1">
        <v>2.2292900017174899E-5</v>
      </c>
      <c r="J6919" s="1">
        <v>2.6670989999999999E-5</v>
      </c>
      <c r="K6919" s="1">
        <v>4.3680770000000002E-4</v>
      </c>
      <c r="L6919" s="1">
        <v>1.480145E-4</v>
      </c>
      <c r="M6919" s="1">
        <v>5.8839540000000003E-3</v>
      </c>
      <c r="N6919" s="1">
        <v>4.2181676999999998E-7</v>
      </c>
      <c r="O6919" s="1">
        <v>3.1870600399999998E-7</v>
      </c>
      <c r="P6919" s="1">
        <v>4.9948970000000003E-8</v>
      </c>
      <c r="Q6919" s="1">
        <v>8.8228997326388004E-8</v>
      </c>
      <c r="R6919" s="1">
        <v>251.85</v>
      </c>
      <c r="S6919" s="1">
        <v>29.2</v>
      </c>
      <c r="T6919" s="1">
        <v>0.02</v>
      </c>
      <c r="U6919" s="1">
        <v>3547.8</v>
      </c>
      <c r="V6919" s="1">
        <f t="shared" si="429"/>
        <v>2.0806356693340331</v>
      </c>
      <c r="W6919" s="1">
        <f t="shared" si="430"/>
        <v>13.814454289992799</v>
      </c>
      <c r="X6919" s="1">
        <f t="shared" si="431"/>
        <v>1460</v>
      </c>
    </row>
    <row r="6920" spans="1:24" hidden="1" x14ac:dyDescent="0.3">
      <c r="A6920" s="18" t="str">
        <f t="shared" si="428"/>
        <v>OFF - AirGrSupp - Hydrant truck_1999_175</v>
      </c>
      <c r="B6920" s="1" t="s">
        <v>40</v>
      </c>
      <c r="C6920" s="1">
        <v>2020</v>
      </c>
      <c r="D6920" s="1" t="s">
        <v>138</v>
      </c>
      <c r="E6920" s="1">
        <v>1999</v>
      </c>
      <c r="F6920" s="1">
        <v>175</v>
      </c>
      <c r="G6920" s="1" t="s">
        <v>12</v>
      </c>
      <c r="H6920" s="1">
        <v>2.70928147766482E-5</v>
      </c>
      <c r="I6920" s="1">
        <v>2.4919971031560999E-5</v>
      </c>
      <c r="J6920" s="1">
        <v>2.9813989999999999E-5</v>
      </c>
      <c r="K6920" s="1">
        <v>4.8602820000000002E-4</v>
      </c>
      <c r="L6920" s="1">
        <v>1.670644E-4</v>
      </c>
      <c r="M6920" s="1">
        <v>6.7160980000000002E-3</v>
      </c>
      <c r="N6920" s="1">
        <v>4.8147264000000003E-7</v>
      </c>
      <c r="O6920" s="1">
        <v>3.6377932799999999E-7</v>
      </c>
      <c r="P6920" s="1">
        <v>5.7013049999999998E-8</v>
      </c>
      <c r="Q6920" s="1">
        <v>1.0101580853311E-7</v>
      </c>
      <c r="R6920" s="1">
        <v>288.35000000000002</v>
      </c>
      <c r="S6920" s="1">
        <v>36.5</v>
      </c>
      <c r="T6920" s="1">
        <v>0.02</v>
      </c>
      <c r="U6920" s="1">
        <v>4434.75</v>
      </c>
      <c r="V6920" s="1">
        <f t="shared" si="429"/>
        <v>1.8606598716933496</v>
      </c>
      <c r="W6920" s="1">
        <f t="shared" si="430"/>
        <v>12.47393203928033</v>
      </c>
      <c r="X6920" s="1">
        <f t="shared" si="431"/>
        <v>1825</v>
      </c>
    </row>
    <row r="6921" spans="1:24" hidden="1" x14ac:dyDescent="0.3">
      <c r="A6921" s="18" t="str">
        <f t="shared" si="428"/>
        <v>OFF - AirGrSupp - Hydrant truck_2000_175</v>
      </c>
      <c r="B6921" s="1" t="s">
        <v>40</v>
      </c>
      <c r="C6921" s="1">
        <v>2020</v>
      </c>
      <c r="D6921" s="1" t="s">
        <v>138</v>
      </c>
      <c r="E6921" s="1">
        <v>2000</v>
      </c>
      <c r="F6921" s="1">
        <v>175</v>
      </c>
      <c r="G6921" s="1" t="s">
        <v>12</v>
      </c>
      <c r="H6921" s="1">
        <v>3.2326934977767899E-5</v>
      </c>
      <c r="I6921" s="1">
        <v>2.97343147925509E-5</v>
      </c>
      <c r="J6921" s="1">
        <v>3.5573820000000003E-5</v>
      </c>
      <c r="K6921" s="1">
        <v>5.7711890000000004E-4</v>
      </c>
      <c r="L6921" s="1">
        <v>2.0134039999999999E-4</v>
      </c>
      <c r="M6921" s="1">
        <v>8.1862970000000004E-3</v>
      </c>
      <c r="N6921" s="1">
        <v>5.8687020000000005E-7</v>
      </c>
      <c r="O6921" s="1">
        <v>4.4341303999999999E-7</v>
      </c>
      <c r="P6921" s="1">
        <v>6.9493589999999995E-8</v>
      </c>
      <c r="Q6921" s="1">
        <v>1.2275338758453899E-7</v>
      </c>
      <c r="R6921" s="1">
        <v>350.4</v>
      </c>
      <c r="S6921" s="1">
        <v>43.8</v>
      </c>
      <c r="T6921" s="1">
        <v>0.03</v>
      </c>
      <c r="U6921" s="1">
        <v>5321.7</v>
      </c>
      <c r="V6921" s="1">
        <f t="shared" si="429"/>
        <v>1.8501040215472182</v>
      </c>
      <c r="W6921" s="1">
        <f t="shared" si="430"/>
        <v>12.52763638034952</v>
      </c>
      <c r="X6921" s="1">
        <f t="shared" si="431"/>
        <v>1460</v>
      </c>
    </row>
    <row r="6922" spans="1:24" hidden="1" x14ac:dyDescent="0.3">
      <c r="A6922" s="18" t="str">
        <f t="shared" ref="A6922:A6985" si="432">D6922&amp;"_"&amp;E6922&amp;"_"&amp;F6922</f>
        <v>OFF - AirGrSupp - Hydrant truck_2001_175</v>
      </c>
      <c r="B6922" s="1" t="s">
        <v>40</v>
      </c>
      <c r="C6922" s="1">
        <v>2020</v>
      </c>
      <c r="D6922" s="1" t="s">
        <v>138</v>
      </c>
      <c r="E6922" s="1">
        <v>2001</v>
      </c>
      <c r="F6922" s="1">
        <v>175</v>
      </c>
      <c r="G6922" s="1" t="s">
        <v>12</v>
      </c>
      <c r="H6922" s="1">
        <v>3.2151913917990898E-5</v>
      </c>
      <c r="I6922" s="1">
        <v>2.9573330421768E-5</v>
      </c>
      <c r="J6922" s="1">
        <v>3.5381220000000001E-5</v>
      </c>
      <c r="K6922" s="1">
        <v>6.4554170000000004E-4</v>
      </c>
      <c r="L6922" s="1">
        <v>1.8519740000000001E-4</v>
      </c>
      <c r="M6922" s="1">
        <v>9.4062940000000008E-3</v>
      </c>
      <c r="N6922" s="1">
        <v>6.7433102999999995E-7</v>
      </c>
      <c r="O6922" s="1">
        <v>5.09494556E-7</v>
      </c>
      <c r="P6922" s="1">
        <v>7.9850169999999998E-8</v>
      </c>
      <c r="Q6922" s="1">
        <v>1.39376242153279E-7</v>
      </c>
      <c r="R6922" s="1">
        <v>397.85</v>
      </c>
      <c r="S6922" s="1">
        <v>47.45</v>
      </c>
      <c r="T6922" s="1">
        <v>0.03</v>
      </c>
      <c r="U6922" s="1">
        <v>5765.1750000000002</v>
      </c>
      <c r="V6922" s="1">
        <f t="shared" si="429"/>
        <v>1.6985422013045706</v>
      </c>
      <c r="W6922" s="1">
        <f t="shared" si="430"/>
        <v>10.63679994730459</v>
      </c>
      <c r="X6922" s="1">
        <f t="shared" si="431"/>
        <v>1581.6666666666667</v>
      </c>
    </row>
    <row r="6923" spans="1:24" hidden="1" x14ac:dyDescent="0.3">
      <c r="A6923" s="18" t="str">
        <f t="shared" si="432"/>
        <v>OFF - AirGrSupp - Hydrant truck_2002_175</v>
      </c>
      <c r="B6923" s="1" t="s">
        <v>40</v>
      </c>
      <c r="C6923" s="1">
        <v>2020</v>
      </c>
      <c r="D6923" s="1" t="s">
        <v>138</v>
      </c>
      <c r="E6923" s="1">
        <v>2002</v>
      </c>
      <c r="F6923" s="1">
        <v>175</v>
      </c>
      <c r="G6923" s="1" t="s">
        <v>12</v>
      </c>
      <c r="H6923" s="1">
        <v>3.0862237706951498E-5</v>
      </c>
      <c r="I6923" s="1">
        <v>2.83870862428539E-5</v>
      </c>
      <c r="J6923" s="1">
        <v>3.3962009999999998E-5</v>
      </c>
      <c r="K6923" s="1">
        <v>7.0856900000000004E-4</v>
      </c>
      <c r="L6923" s="1">
        <v>1.58054E-4</v>
      </c>
      <c r="M6923" s="1">
        <v>1.06138E-2</v>
      </c>
      <c r="N6923" s="1">
        <v>7.6089627000000001E-7</v>
      </c>
      <c r="O6923" s="1">
        <v>5.7489940399999995E-7</v>
      </c>
      <c r="P6923" s="1">
        <v>9.0100689999999994E-8</v>
      </c>
      <c r="Q6923" s="1">
        <v>1.57277777842691E-7</v>
      </c>
      <c r="R6923" s="1">
        <v>448.95</v>
      </c>
      <c r="S6923" s="1">
        <v>54.75</v>
      </c>
      <c r="T6923" s="1">
        <v>0.04</v>
      </c>
      <c r="U6923" s="1">
        <v>6652.12499999999</v>
      </c>
      <c r="V6923" s="1">
        <f t="shared" ref="V6923:V6986" si="433">IFERROR(CONVERT(I6923,"ton","g")*365/U6923,0)</f>
        <v>1.4130223019248851</v>
      </c>
      <c r="W6923" s="1">
        <f t="shared" ref="W6923:W6986" si="434">IFERROR(CONVERT(L6923,"ton","g")*365/U6923,0)</f>
        <v>7.8674445484751834</v>
      </c>
      <c r="X6923" s="1">
        <f t="shared" ref="X6923:X6986" si="435">S6923/T6923</f>
        <v>1368.75</v>
      </c>
    </row>
    <row r="6924" spans="1:24" hidden="1" x14ac:dyDescent="0.3">
      <c r="A6924" s="18" t="str">
        <f t="shared" si="432"/>
        <v>OFF - AirGrSupp - Hydrant truck_2003_175</v>
      </c>
      <c r="B6924" s="1" t="s">
        <v>40</v>
      </c>
      <c r="C6924" s="1">
        <v>2020</v>
      </c>
      <c r="D6924" s="1" t="s">
        <v>138</v>
      </c>
      <c r="E6924" s="1">
        <v>2003</v>
      </c>
      <c r="F6924" s="1">
        <v>175</v>
      </c>
      <c r="G6924" s="1" t="s">
        <v>12</v>
      </c>
      <c r="H6924" s="1">
        <v>2.9636217909397899E-5</v>
      </c>
      <c r="I6924" s="1">
        <v>2.7259393233064201E-5</v>
      </c>
      <c r="J6924" s="1">
        <v>3.2612849999999997E-5</v>
      </c>
      <c r="K6924" s="1">
        <v>8.0433230000000004E-4</v>
      </c>
      <c r="L6924" s="1">
        <v>1.2569050000000001E-4</v>
      </c>
      <c r="M6924" s="1">
        <v>1.2395369999999999E-2</v>
      </c>
      <c r="N6924" s="1">
        <v>8.8861563E-7</v>
      </c>
      <c r="O6924" s="1">
        <v>6.7139847600000002E-7</v>
      </c>
      <c r="P6924" s="1">
        <v>1.052244E-7</v>
      </c>
      <c r="Q6924" s="1">
        <v>1.8285140025613699E-7</v>
      </c>
      <c r="R6924" s="1">
        <v>521.94999999999902</v>
      </c>
      <c r="S6924" s="1">
        <v>65.7</v>
      </c>
      <c r="T6924" s="1">
        <v>0.04</v>
      </c>
      <c r="U6924" s="1">
        <v>7982.5499999999902</v>
      </c>
      <c r="V6924" s="1">
        <f t="shared" si="433"/>
        <v>1.1307409950935132</v>
      </c>
      <c r="W6924" s="1">
        <f t="shared" si="434"/>
        <v>5.2137404464092425</v>
      </c>
      <c r="X6924" s="1">
        <f t="shared" si="435"/>
        <v>1642.5</v>
      </c>
    </row>
    <row r="6925" spans="1:24" hidden="1" x14ac:dyDescent="0.3">
      <c r="A6925" s="18" t="str">
        <f t="shared" si="432"/>
        <v>OFF - AirGrSupp - Hydrant truck_2004_175</v>
      </c>
      <c r="B6925" s="1" t="s">
        <v>40</v>
      </c>
      <c r="C6925" s="1">
        <v>2020</v>
      </c>
      <c r="D6925" s="1" t="s">
        <v>138</v>
      </c>
      <c r="E6925" s="1">
        <v>2004</v>
      </c>
      <c r="F6925" s="1">
        <v>175</v>
      </c>
      <c r="G6925" s="1" t="s">
        <v>12</v>
      </c>
      <c r="H6925" s="1">
        <v>6.9377293970860699E-5</v>
      </c>
      <c r="I6925" s="1">
        <v>6.3813234994397605E-5</v>
      </c>
      <c r="J6925" s="1">
        <v>7.6345479999999995E-5</v>
      </c>
      <c r="K6925" s="1">
        <v>1.1595049999999999E-3</v>
      </c>
      <c r="L6925" s="1">
        <v>2.4358379999999999E-4</v>
      </c>
      <c r="M6925" s="1">
        <v>1.8398910000000001E-2</v>
      </c>
      <c r="N6925" s="1">
        <v>1.3190058000000001E-6</v>
      </c>
      <c r="O6925" s="1">
        <v>9.9658215999999999E-7</v>
      </c>
      <c r="P6925" s="1">
        <v>1.561886E-7</v>
      </c>
      <c r="Q6925" s="1">
        <v>2.7235907870319699E-7</v>
      </c>
      <c r="R6925" s="1">
        <v>777.44999999999902</v>
      </c>
      <c r="S6925" s="1">
        <v>94.9</v>
      </c>
      <c r="T6925" s="1">
        <v>0.06</v>
      </c>
      <c r="U6925" s="1">
        <v>11530.35</v>
      </c>
      <c r="V6925" s="1">
        <f t="shared" si="433"/>
        <v>1.8325543842023264</v>
      </c>
      <c r="W6925" s="1">
        <f t="shared" si="434"/>
        <v>6.9951094102947771</v>
      </c>
      <c r="X6925" s="1">
        <f t="shared" si="435"/>
        <v>1581.6666666666667</v>
      </c>
    </row>
    <row r="6926" spans="1:24" hidden="1" x14ac:dyDescent="0.3">
      <c r="A6926" s="18" t="str">
        <f t="shared" si="432"/>
        <v>OFF - AirGrSupp - Hydrant truck_2005_175</v>
      </c>
      <c r="B6926" s="1" t="s">
        <v>40</v>
      </c>
      <c r="C6926" s="1">
        <v>2020</v>
      </c>
      <c r="D6926" s="1" t="s">
        <v>138</v>
      </c>
      <c r="E6926" s="1">
        <v>2005</v>
      </c>
      <c r="F6926" s="1">
        <v>175</v>
      </c>
      <c r="G6926" s="1" t="s">
        <v>12</v>
      </c>
      <c r="H6926" s="1">
        <v>1.1239668895777E-4</v>
      </c>
      <c r="I6926" s="1">
        <v>1.03382474503357E-4</v>
      </c>
      <c r="J6926" s="1">
        <v>1.236857E-4</v>
      </c>
      <c r="K6926" s="1">
        <v>1.929816E-3</v>
      </c>
      <c r="L6926" s="1">
        <v>3.9843110000000001E-4</v>
      </c>
      <c r="M6926" s="1">
        <v>3.1558309999999999E-2</v>
      </c>
      <c r="N6926" s="1">
        <v>2.2623939E-6</v>
      </c>
      <c r="O6926" s="1">
        <v>1.7093642799999999E-6</v>
      </c>
      <c r="P6926" s="1">
        <v>2.6789889999999999E-7</v>
      </c>
      <c r="Q6926" s="1">
        <v>4.6416124680404101E-7</v>
      </c>
      <c r="R6926" s="1">
        <v>1324.95</v>
      </c>
      <c r="S6926" s="1">
        <v>164.25</v>
      </c>
      <c r="T6926" s="1">
        <v>0.11</v>
      </c>
      <c r="U6926" s="1">
        <v>19956.375</v>
      </c>
      <c r="V6926" s="1">
        <f t="shared" si="433"/>
        <v>1.7153544262073077</v>
      </c>
      <c r="W6926" s="1">
        <f t="shared" si="434"/>
        <v>6.6108937148864024</v>
      </c>
      <c r="X6926" s="1">
        <f t="shared" si="435"/>
        <v>1493.1818181818182</v>
      </c>
    </row>
    <row r="6927" spans="1:24" hidden="1" x14ac:dyDescent="0.3">
      <c r="A6927" s="18" t="str">
        <f t="shared" si="432"/>
        <v>OFF - AirGrSupp - Hydrant truck_2006_175</v>
      </c>
      <c r="B6927" s="1" t="s">
        <v>40</v>
      </c>
      <c r="C6927" s="1">
        <v>2020</v>
      </c>
      <c r="D6927" s="1" t="s">
        <v>138</v>
      </c>
      <c r="E6927" s="1">
        <v>2006</v>
      </c>
      <c r="F6927" s="1">
        <v>175</v>
      </c>
      <c r="G6927" s="1" t="s">
        <v>12</v>
      </c>
      <c r="H6927" s="1">
        <v>1.19626349120669E-4</v>
      </c>
      <c r="I6927" s="1">
        <v>1.10032315921191E-4</v>
      </c>
      <c r="J6927" s="1">
        <v>1.316415E-4</v>
      </c>
      <c r="K6927" s="1">
        <v>2.1153919999999998E-3</v>
      </c>
      <c r="L6927" s="1">
        <v>4.286157E-4</v>
      </c>
      <c r="M6927" s="1">
        <v>3.5683939999999997E-2</v>
      </c>
      <c r="N6927" s="1">
        <v>2.55815909999999E-6</v>
      </c>
      <c r="O6927" s="1">
        <v>1.9328313200000001E-6</v>
      </c>
      <c r="P6927" s="1">
        <v>3.029215E-7</v>
      </c>
      <c r="Q6927" s="1">
        <v>5.2298057835496596E-7</v>
      </c>
      <c r="R6927" s="1">
        <v>1492.85</v>
      </c>
      <c r="S6927" s="1">
        <v>186.15</v>
      </c>
      <c r="T6927" s="1">
        <v>0.12</v>
      </c>
      <c r="U6927" s="1">
        <v>22617.224999999999</v>
      </c>
      <c r="V6927" s="1">
        <f t="shared" si="433"/>
        <v>1.6109035408789403</v>
      </c>
      <c r="W6927" s="1">
        <f t="shared" si="434"/>
        <v>6.2750524064297268</v>
      </c>
      <c r="X6927" s="1">
        <f t="shared" si="435"/>
        <v>1551.25</v>
      </c>
    </row>
    <row r="6928" spans="1:24" hidden="1" x14ac:dyDescent="0.3">
      <c r="A6928" s="18" t="str">
        <f t="shared" si="432"/>
        <v>OFF - AirGrSupp - Hydrant truck_2007_175</v>
      </c>
      <c r="B6928" s="1" t="s">
        <v>40</v>
      </c>
      <c r="C6928" s="1">
        <v>2020</v>
      </c>
      <c r="D6928" s="1" t="s">
        <v>138</v>
      </c>
      <c r="E6928" s="1">
        <v>2007</v>
      </c>
      <c r="F6928" s="1">
        <v>175</v>
      </c>
      <c r="G6928" s="1" t="s">
        <v>12</v>
      </c>
      <c r="H6928" s="1">
        <v>4.9511813012806703E-5</v>
      </c>
      <c r="I6928" s="1">
        <v>4.5540965609179598E-5</v>
      </c>
      <c r="J6928" s="1">
        <v>5.4484729999999999E-5</v>
      </c>
      <c r="K6928" s="1">
        <v>2.347179E-3</v>
      </c>
      <c r="L6928" s="1">
        <v>1.8580469999999999E-4</v>
      </c>
      <c r="M6928" s="1">
        <v>4.0883170000000003E-2</v>
      </c>
      <c r="N6928" s="1">
        <v>2.9308878E-6</v>
      </c>
      <c r="O6928" s="1">
        <v>2.2144485599999999E-6</v>
      </c>
      <c r="P6928" s="1">
        <v>3.470578E-7</v>
      </c>
      <c r="Q6928" s="1">
        <v>5.9330803999194201E-7</v>
      </c>
      <c r="R6928" s="1">
        <v>1693.6</v>
      </c>
      <c r="S6928" s="1">
        <v>211.7</v>
      </c>
      <c r="T6928" s="1">
        <v>0.14000000000000001</v>
      </c>
      <c r="U6928" s="1">
        <v>25721.55</v>
      </c>
      <c r="V6928" s="1">
        <f t="shared" si="433"/>
        <v>0.5862646380802119</v>
      </c>
      <c r="W6928" s="1">
        <f t="shared" si="434"/>
        <v>2.39192831645066</v>
      </c>
      <c r="X6928" s="1">
        <f t="shared" si="435"/>
        <v>1512.1428571428569</v>
      </c>
    </row>
    <row r="6929" spans="1:24" hidden="1" x14ac:dyDescent="0.3">
      <c r="A6929" s="18" t="str">
        <f t="shared" si="432"/>
        <v>OFF - AirGrSupp - Hydrant truck_2008_175</v>
      </c>
      <c r="B6929" s="1" t="s">
        <v>40</v>
      </c>
      <c r="C6929" s="1">
        <v>2020</v>
      </c>
      <c r="D6929" s="1" t="s">
        <v>138</v>
      </c>
      <c r="E6929" s="1">
        <v>2008</v>
      </c>
      <c r="F6929" s="1">
        <v>175</v>
      </c>
      <c r="G6929" s="1" t="s">
        <v>12</v>
      </c>
      <c r="H6929" s="1">
        <v>4.9850923131586498E-5</v>
      </c>
      <c r="I6929" s="1">
        <v>4.5852879096433297E-5</v>
      </c>
      <c r="J6929" s="1">
        <v>5.4857900000000002E-5</v>
      </c>
      <c r="K6929" s="1">
        <v>2.4290259999999999E-3</v>
      </c>
      <c r="L6929" s="1">
        <v>1.9331949999999999E-4</v>
      </c>
      <c r="M6929" s="1">
        <v>4.373283E-2</v>
      </c>
      <c r="N6929" s="1">
        <v>3.1351778999999999E-6</v>
      </c>
      <c r="O6929" s="1">
        <v>2.3688010800000002E-6</v>
      </c>
      <c r="P6929" s="1">
        <v>3.712486E-7</v>
      </c>
      <c r="Q6929" s="1">
        <v>6.3294715473278299E-7</v>
      </c>
      <c r="R6929" s="1">
        <v>1806.75</v>
      </c>
      <c r="S6929" s="1">
        <v>226.3</v>
      </c>
      <c r="T6929" s="1">
        <v>0.15</v>
      </c>
      <c r="U6929" s="1">
        <v>27495.45</v>
      </c>
      <c r="V6929" s="1">
        <f t="shared" si="433"/>
        <v>0.55219742733770438</v>
      </c>
      <c r="W6929" s="1">
        <f t="shared" si="434"/>
        <v>2.3281096554417893</v>
      </c>
      <c r="X6929" s="1">
        <f t="shared" si="435"/>
        <v>1508.6666666666667</v>
      </c>
    </row>
    <row r="6930" spans="1:24" hidden="1" x14ac:dyDescent="0.3">
      <c r="A6930" s="18" t="str">
        <f t="shared" si="432"/>
        <v>OFF - AirGrSupp - Hydrant truck_2009_175</v>
      </c>
      <c r="B6930" s="1" t="s">
        <v>40</v>
      </c>
      <c r="C6930" s="1">
        <v>2020</v>
      </c>
      <c r="D6930" s="1" t="s">
        <v>138</v>
      </c>
      <c r="E6930" s="1">
        <v>2009</v>
      </c>
      <c r="F6930" s="1">
        <v>175</v>
      </c>
      <c r="G6930" s="1" t="s">
        <v>12</v>
      </c>
      <c r="H6930" s="1">
        <v>4.8457551940634602E-5</v>
      </c>
      <c r="I6930" s="1">
        <v>4.4571256274995702E-5</v>
      </c>
      <c r="J6930" s="1">
        <v>5.332458E-5</v>
      </c>
      <c r="K6930" s="1">
        <v>2.433579E-3</v>
      </c>
      <c r="L6930" s="1">
        <v>1.9479189999999999E-4</v>
      </c>
      <c r="M6930" s="1">
        <v>4.5340909999999998E-2</v>
      </c>
      <c r="N6930" s="1">
        <v>3.2504597999999999E-6</v>
      </c>
      <c r="O6930" s="1">
        <v>2.4559029599999998E-6</v>
      </c>
      <c r="P6930" s="1">
        <v>3.8489959999999999E-7</v>
      </c>
      <c r="Q6930" s="1">
        <v>6.5468473378421195E-7</v>
      </c>
      <c r="R6930" s="1">
        <v>1868.8</v>
      </c>
      <c r="S6930" s="1">
        <v>233.6</v>
      </c>
      <c r="T6930" s="1">
        <v>0.15</v>
      </c>
      <c r="U6930" s="1">
        <v>28382.400000000001</v>
      </c>
      <c r="V6930" s="1">
        <f t="shared" si="433"/>
        <v>0.5199892429951819</v>
      </c>
      <c r="W6930" s="1">
        <f t="shared" si="434"/>
        <v>2.2725339397583073</v>
      </c>
      <c r="X6930" s="1">
        <f t="shared" si="435"/>
        <v>1557.3333333333333</v>
      </c>
    </row>
    <row r="6931" spans="1:24" hidden="1" x14ac:dyDescent="0.3">
      <c r="A6931" s="18" t="str">
        <f t="shared" si="432"/>
        <v>OFF - AirGrSupp - Hydrant truck_2010_175</v>
      </c>
      <c r="B6931" s="1" t="s">
        <v>40</v>
      </c>
      <c r="C6931" s="1">
        <v>2020</v>
      </c>
      <c r="D6931" s="1" t="s">
        <v>138</v>
      </c>
      <c r="E6931" s="1">
        <v>2010</v>
      </c>
      <c r="F6931" s="1">
        <v>175</v>
      </c>
      <c r="G6931" s="1" t="s">
        <v>12</v>
      </c>
      <c r="H6931" s="1">
        <v>4.7654408831384499E-5</v>
      </c>
      <c r="I6931" s="1">
        <v>4.3832525243107501E-5</v>
      </c>
      <c r="J6931" s="1">
        <v>5.2440769999999999E-5</v>
      </c>
      <c r="K6931" s="1">
        <v>2.4746540000000002E-3</v>
      </c>
      <c r="L6931" s="1">
        <v>1.9928989999999999E-4</v>
      </c>
      <c r="M6931" s="1">
        <v>4.7770060000000003E-2</v>
      </c>
      <c r="N6931" s="1">
        <v>3.4246044000000001E-6</v>
      </c>
      <c r="O6931" s="1">
        <v>2.5874788799999998E-6</v>
      </c>
      <c r="P6931" s="1">
        <v>4.0552069999999999E-7</v>
      </c>
      <c r="Q6931" s="1">
        <v>6.86651761801019E-7</v>
      </c>
      <c r="R6931" s="1">
        <v>1960.05</v>
      </c>
      <c r="S6931" s="1">
        <v>248.2</v>
      </c>
      <c r="T6931" s="1">
        <v>0.16</v>
      </c>
      <c r="U6931" s="1">
        <v>30156.3</v>
      </c>
      <c r="V6931" s="1">
        <f t="shared" si="433"/>
        <v>0.48129022048186776</v>
      </c>
      <c r="W6931" s="1">
        <f t="shared" si="434"/>
        <v>2.1882444458499877</v>
      </c>
      <c r="X6931" s="1">
        <f t="shared" si="435"/>
        <v>1551.25</v>
      </c>
    </row>
    <row r="6932" spans="1:24" hidden="1" x14ac:dyDescent="0.3">
      <c r="A6932" s="18" t="str">
        <f t="shared" si="432"/>
        <v>OFF - AirGrSupp - Hydrant truck_2011_175</v>
      </c>
      <c r="B6932" s="1" t="s">
        <v>40</v>
      </c>
      <c r="C6932" s="1">
        <v>2020</v>
      </c>
      <c r="D6932" s="1" t="s">
        <v>138</v>
      </c>
      <c r="E6932" s="1">
        <v>2011</v>
      </c>
      <c r="F6932" s="1">
        <v>175</v>
      </c>
      <c r="G6932" s="1" t="s">
        <v>12</v>
      </c>
      <c r="H6932" s="1">
        <v>5.10023636021624E-5</v>
      </c>
      <c r="I6932" s="1">
        <v>4.6911974041268898E-5</v>
      </c>
      <c r="J6932" s="1">
        <v>5.6124990000000001E-5</v>
      </c>
      <c r="K6932" s="1">
        <v>2.7490240000000001E-3</v>
      </c>
      <c r="L6932" s="1">
        <v>2.228307E-4</v>
      </c>
      <c r="M6932" s="1">
        <v>5.5053169999999998E-2</v>
      </c>
      <c r="N6932" s="1">
        <v>3.9467259000000002E-6</v>
      </c>
      <c r="O6932" s="1">
        <v>2.9819706799999999E-6</v>
      </c>
      <c r="P6932" s="1">
        <v>4.6734720000000002E-7</v>
      </c>
      <c r="Q6932" s="1">
        <v>7.8894625145480199E-7</v>
      </c>
      <c r="R6932" s="1">
        <v>2252.0500000000002</v>
      </c>
      <c r="S6932" s="1">
        <v>284.7</v>
      </c>
      <c r="T6932" s="1">
        <v>0.19</v>
      </c>
      <c r="U6932" s="1">
        <v>34591.050000000003</v>
      </c>
      <c r="V6932" s="1">
        <f t="shared" si="433"/>
        <v>0.44906433442561222</v>
      </c>
      <c r="W6932" s="1">
        <f t="shared" si="434"/>
        <v>2.1330443246124084</v>
      </c>
      <c r="X6932" s="1">
        <f t="shared" si="435"/>
        <v>1498.421052631579</v>
      </c>
    </row>
    <row r="6933" spans="1:24" hidden="1" x14ac:dyDescent="0.3">
      <c r="A6933" s="18" t="str">
        <f t="shared" si="432"/>
        <v>OFF - AirGrSupp - Hydrant truck_2012_175</v>
      </c>
      <c r="B6933" s="1" t="s">
        <v>40</v>
      </c>
      <c r="C6933" s="1">
        <v>2020</v>
      </c>
      <c r="D6933" s="1" t="s">
        <v>138</v>
      </c>
      <c r="E6933" s="1">
        <v>2012</v>
      </c>
      <c r="F6933" s="1">
        <v>175</v>
      </c>
      <c r="G6933" s="1" t="s">
        <v>12</v>
      </c>
      <c r="H6933" s="1">
        <v>3.5938366415585001E-5</v>
      </c>
      <c r="I6933" s="1">
        <v>3.3056109429055102E-5</v>
      </c>
      <c r="J6933" s="1">
        <v>3.954798E-5</v>
      </c>
      <c r="K6933" s="1">
        <v>2.019687E-3</v>
      </c>
      <c r="L6933" s="1">
        <v>1.648563E-4</v>
      </c>
      <c r="M6933" s="1">
        <v>4.2020349999999998E-2</v>
      </c>
      <c r="N6933" s="1">
        <v>3.0124115999999999E-6</v>
      </c>
      <c r="O6933" s="1">
        <v>2.2760443200000002E-6</v>
      </c>
      <c r="P6933" s="1">
        <v>3.5671140000000002E-7</v>
      </c>
      <c r="Q6933" s="1">
        <v>6.0098012671597605E-7</v>
      </c>
      <c r="R6933" s="1">
        <v>1715.5</v>
      </c>
      <c r="S6933" s="1">
        <v>219</v>
      </c>
      <c r="T6933" s="1">
        <v>0.14000000000000001</v>
      </c>
      <c r="U6933" s="1">
        <v>26608.499999999902</v>
      </c>
      <c r="V6933" s="1">
        <f t="shared" si="433"/>
        <v>0.41135799777515786</v>
      </c>
      <c r="W6933" s="1">
        <f t="shared" si="434"/>
        <v>2.0515105576524357</v>
      </c>
      <c r="X6933" s="1">
        <f t="shared" si="435"/>
        <v>1564.2857142857142</v>
      </c>
    </row>
    <row r="6934" spans="1:24" hidden="1" x14ac:dyDescent="0.3">
      <c r="A6934" s="18" t="str">
        <f t="shared" si="432"/>
        <v>OFF - AirGrSupp - Hydrant truck_2013_175</v>
      </c>
      <c r="B6934" s="1" t="s">
        <v>40</v>
      </c>
      <c r="C6934" s="1">
        <v>2020</v>
      </c>
      <c r="D6934" s="1" t="s">
        <v>138</v>
      </c>
      <c r="E6934" s="1">
        <v>2013</v>
      </c>
      <c r="F6934" s="1">
        <v>175</v>
      </c>
      <c r="G6934" s="1" t="s">
        <v>12</v>
      </c>
      <c r="H6934" s="1">
        <v>3.3996714038669999E-5</v>
      </c>
      <c r="I6934" s="1">
        <v>3.12701775727686E-5</v>
      </c>
      <c r="J6934" s="1">
        <v>3.7411309999999999E-5</v>
      </c>
      <c r="K6934" s="1">
        <v>2.0029010000000001E-3</v>
      </c>
      <c r="L6934" s="1">
        <v>1.6471270000000001E-4</v>
      </c>
      <c r="M6934" s="1">
        <v>4.33575E-2</v>
      </c>
      <c r="N6934" s="1">
        <v>3.1082706E-6</v>
      </c>
      <c r="O6934" s="1">
        <v>2.3484711199999999E-6</v>
      </c>
      <c r="P6934" s="1">
        <v>3.680624E-7</v>
      </c>
      <c r="Q6934" s="1">
        <v>6.1760298128471598E-7</v>
      </c>
      <c r="R6934" s="1">
        <v>1762.95</v>
      </c>
      <c r="S6934" s="1">
        <v>222.65</v>
      </c>
      <c r="T6934" s="1">
        <v>0.15</v>
      </c>
      <c r="U6934" s="1">
        <v>27051.974999999999</v>
      </c>
      <c r="V6934" s="1">
        <f t="shared" si="433"/>
        <v>0.38275420510161118</v>
      </c>
      <c r="W6934" s="1">
        <f t="shared" si="434"/>
        <v>2.0161215398259196</v>
      </c>
      <c r="X6934" s="1">
        <f t="shared" si="435"/>
        <v>1484.3333333333335</v>
      </c>
    </row>
    <row r="6935" spans="1:24" hidden="1" x14ac:dyDescent="0.3">
      <c r="A6935" s="18" t="str">
        <f t="shared" si="432"/>
        <v>OFF - AirGrSupp - Hydrant truck_2014_175</v>
      </c>
      <c r="B6935" s="1" t="s">
        <v>40</v>
      </c>
      <c r="C6935" s="1">
        <v>2020</v>
      </c>
      <c r="D6935" s="1" t="s">
        <v>138</v>
      </c>
      <c r="E6935" s="1">
        <v>2014</v>
      </c>
      <c r="F6935" s="1">
        <v>175</v>
      </c>
      <c r="G6935" s="1" t="s">
        <v>12</v>
      </c>
      <c r="H6935" s="1">
        <v>3.1783551837039501E-5</v>
      </c>
      <c r="I6935" s="1">
        <v>2.9234510979709E-5</v>
      </c>
      <c r="J6935" s="1">
        <v>3.4975860000000002E-5</v>
      </c>
      <c r="K6935" s="1">
        <v>1.9760670000000002E-3</v>
      </c>
      <c r="L6935" s="1">
        <v>1.638182E-4</v>
      </c>
      <c r="M6935" s="1">
        <v>4.4580759999999997E-2</v>
      </c>
      <c r="N6935" s="1">
        <v>3.19596479999999E-6</v>
      </c>
      <c r="O6935" s="1">
        <v>2.41472896E-6</v>
      </c>
      <c r="P6935" s="1">
        <v>3.784467E-7</v>
      </c>
      <c r="Q6935" s="1">
        <v>6.3422583585345495E-7</v>
      </c>
      <c r="R6935" s="1">
        <v>1810.4</v>
      </c>
      <c r="S6935" s="1">
        <v>229.95</v>
      </c>
      <c r="T6935" s="1">
        <v>0.15</v>
      </c>
      <c r="U6935" s="1">
        <v>27938.924999999999</v>
      </c>
      <c r="V6935" s="1">
        <f t="shared" si="433"/>
        <v>0.34647726490501612</v>
      </c>
      <c r="W6935" s="1">
        <f t="shared" si="434"/>
        <v>1.9415163782646547</v>
      </c>
      <c r="X6935" s="1">
        <f t="shared" si="435"/>
        <v>1533</v>
      </c>
    </row>
    <row r="6936" spans="1:24" hidden="1" x14ac:dyDescent="0.3">
      <c r="A6936" s="18" t="str">
        <f t="shared" si="432"/>
        <v>OFF - AirGrSupp - Hydrant truck_2015_175</v>
      </c>
      <c r="B6936" s="1" t="s">
        <v>40</v>
      </c>
      <c r="C6936" s="1">
        <v>2020</v>
      </c>
      <c r="D6936" s="1" t="s">
        <v>138</v>
      </c>
      <c r="E6936" s="1">
        <v>2015</v>
      </c>
      <c r="F6936" s="1">
        <v>175</v>
      </c>
      <c r="G6936" s="1" t="s">
        <v>12</v>
      </c>
      <c r="H6936" s="1">
        <v>2.9501953311360199E-5</v>
      </c>
      <c r="I6936" s="1">
        <v>2.7135896655789101E-5</v>
      </c>
      <c r="J6936" s="1">
        <v>3.2465100000000002E-5</v>
      </c>
      <c r="K6936" s="1">
        <v>1.951649E-3</v>
      </c>
      <c r="L6936" s="1">
        <v>1.632041E-4</v>
      </c>
      <c r="M6936" s="1">
        <v>4.5968660000000001E-2</v>
      </c>
      <c r="N6936" s="1">
        <v>3.2954625E-6</v>
      </c>
      <c r="O6936" s="1">
        <v>2.489905E-6</v>
      </c>
      <c r="P6936" s="1">
        <v>3.9022860000000002E-7</v>
      </c>
      <c r="Q6936" s="1">
        <v>6.5084869042219499E-7</v>
      </c>
      <c r="R6936" s="1">
        <v>1857.85</v>
      </c>
      <c r="S6936" s="1">
        <v>237.25</v>
      </c>
      <c r="T6936" s="1">
        <v>0.16</v>
      </c>
      <c r="U6936" s="1">
        <v>28825.875</v>
      </c>
      <c r="V6936" s="1">
        <f t="shared" si="433"/>
        <v>0.31170967207785888</v>
      </c>
      <c r="W6936" s="1">
        <f t="shared" si="434"/>
        <v>1.8747232545164167</v>
      </c>
      <c r="X6936" s="1">
        <f t="shared" si="435"/>
        <v>1482.8125</v>
      </c>
    </row>
    <row r="6937" spans="1:24" hidden="1" x14ac:dyDescent="0.3">
      <c r="A6937" s="18" t="str">
        <f t="shared" si="432"/>
        <v>OFF - AirGrSupp - Hydrant truck_2016_175</v>
      </c>
      <c r="B6937" s="1" t="s">
        <v>40</v>
      </c>
      <c r="C6937" s="1">
        <v>2020</v>
      </c>
      <c r="D6937" s="1" t="s">
        <v>138</v>
      </c>
      <c r="E6937" s="1">
        <v>2016</v>
      </c>
      <c r="F6937" s="1">
        <v>175</v>
      </c>
      <c r="G6937" s="1" t="s">
        <v>12</v>
      </c>
      <c r="H6937" s="1">
        <v>2.6354382205647E-5</v>
      </c>
      <c r="I6937" s="1">
        <v>2.4240760752754102E-5</v>
      </c>
      <c r="J6937" s="1">
        <v>2.9001389999999999E-5</v>
      </c>
      <c r="K6937" s="1">
        <v>1.874496E-3</v>
      </c>
      <c r="L6937" s="1">
        <v>1.582315E-4</v>
      </c>
      <c r="M6937" s="1">
        <v>4.6185089999999998E-2</v>
      </c>
      <c r="N6937" s="1">
        <v>3.3109794E-6</v>
      </c>
      <c r="O6937" s="1">
        <v>2.5016288800000001E-6</v>
      </c>
      <c r="P6937" s="1">
        <v>3.9206589999999999E-7</v>
      </c>
      <c r="Q6937" s="1">
        <v>6.5212737154286696E-7</v>
      </c>
      <c r="R6937" s="1">
        <v>1861.49999999999</v>
      </c>
      <c r="S6937" s="1">
        <v>237.25</v>
      </c>
      <c r="T6937" s="1">
        <v>0.16</v>
      </c>
      <c r="U6937" s="1">
        <v>28825.875</v>
      </c>
      <c r="V6937" s="1">
        <f t="shared" si="433"/>
        <v>0.27845328573459238</v>
      </c>
      <c r="W6937" s="1">
        <f t="shared" si="434"/>
        <v>1.8176030666326053</v>
      </c>
      <c r="X6937" s="1">
        <f t="shared" si="435"/>
        <v>1482.8125</v>
      </c>
    </row>
    <row r="6938" spans="1:24" hidden="1" x14ac:dyDescent="0.3">
      <c r="A6938" s="18" t="str">
        <f t="shared" si="432"/>
        <v>OFF - AirGrSupp - Hydrant truck_2017_175</v>
      </c>
      <c r="B6938" s="1" t="s">
        <v>40</v>
      </c>
      <c r="C6938" s="1">
        <v>2020</v>
      </c>
      <c r="D6938" s="1" t="s">
        <v>138</v>
      </c>
      <c r="E6938" s="1">
        <v>2017</v>
      </c>
      <c r="F6938" s="1">
        <v>175</v>
      </c>
      <c r="G6938" s="1" t="s">
        <v>12</v>
      </c>
      <c r="H6938" s="1">
        <v>2.3979393678341E-5</v>
      </c>
      <c r="I6938" s="1">
        <v>2.2056246305338101E-5</v>
      </c>
      <c r="J6938" s="1">
        <v>2.6387859999999999E-5</v>
      </c>
      <c r="K6938" s="1">
        <v>1.8588109999999999E-3</v>
      </c>
      <c r="L6938" s="1">
        <v>1.585159E-4</v>
      </c>
      <c r="M6938" s="1">
        <v>4.8010030000000002E-2</v>
      </c>
      <c r="N6938" s="1">
        <v>3.4418079000000001E-6</v>
      </c>
      <c r="O6938" s="1">
        <v>2.6004770800000002E-6</v>
      </c>
      <c r="P6938" s="1">
        <v>4.0755779999999999E-7</v>
      </c>
      <c r="Q6938" s="1">
        <v>6.7642231283564103E-7</v>
      </c>
      <c r="R6938" s="1">
        <v>1930.85</v>
      </c>
      <c r="S6938" s="1">
        <v>248.2</v>
      </c>
      <c r="T6938" s="1">
        <v>0.16</v>
      </c>
      <c r="U6938" s="1">
        <v>30156.3</v>
      </c>
      <c r="V6938" s="1">
        <f t="shared" si="433"/>
        <v>0.24218216012931623</v>
      </c>
      <c r="W6938" s="1">
        <f t="shared" si="434"/>
        <v>1.7405374670463085</v>
      </c>
      <c r="X6938" s="1">
        <f t="shared" si="435"/>
        <v>1551.25</v>
      </c>
    </row>
    <row r="6939" spans="1:24" hidden="1" x14ac:dyDescent="0.3">
      <c r="A6939" s="18" t="str">
        <f t="shared" si="432"/>
        <v>OFF - AirGrSupp - Hydrant truck_2018_175</v>
      </c>
      <c r="B6939" s="1" t="s">
        <v>40</v>
      </c>
      <c r="C6939" s="1">
        <v>2020</v>
      </c>
      <c r="D6939" s="1" t="s">
        <v>138</v>
      </c>
      <c r="E6939" s="1">
        <v>2018</v>
      </c>
      <c r="F6939" s="1">
        <v>175</v>
      </c>
      <c r="G6939" s="1" t="s">
        <v>12</v>
      </c>
      <c r="H6939" s="1">
        <v>2.1203038060264999E-5</v>
      </c>
      <c r="I6939" s="1">
        <v>1.95025544078317E-5</v>
      </c>
      <c r="J6939" s="1">
        <v>2.3332650000000001E-5</v>
      </c>
      <c r="K6939" s="1">
        <v>1.824116E-3</v>
      </c>
      <c r="L6939" s="1">
        <v>1.5729580000000001E-4</v>
      </c>
      <c r="M6939" s="1">
        <v>4.950425E-2</v>
      </c>
      <c r="N6939" s="1">
        <v>3.54892769999999E-6</v>
      </c>
      <c r="O6939" s="1">
        <v>2.6814120399999999E-6</v>
      </c>
      <c r="P6939" s="1">
        <v>4.2024229999999999E-7</v>
      </c>
      <c r="Q6939" s="1">
        <v>6.95602529645725E-7</v>
      </c>
      <c r="R6939" s="1">
        <v>1985.6</v>
      </c>
      <c r="S6939" s="1">
        <v>255.49999999999901</v>
      </c>
      <c r="T6939" s="1">
        <v>0.17</v>
      </c>
      <c r="U6939" s="1">
        <v>31043.25</v>
      </c>
      <c r="V6939" s="1">
        <f t="shared" si="433"/>
        <v>0.20802374779311761</v>
      </c>
      <c r="W6939" s="1">
        <f t="shared" si="434"/>
        <v>1.6777936440457615</v>
      </c>
      <c r="X6939" s="1">
        <f t="shared" si="435"/>
        <v>1502.9411764705824</v>
      </c>
    </row>
    <row r="6940" spans="1:24" hidden="1" x14ac:dyDescent="0.3">
      <c r="A6940" s="18" t="str">
        <f t="shared" si="432"/>
        <v>OFF - AirGrSupp - Hydrant truck_2019_175</v>
      </c>
      <c r="B6940" s="1" t="s">
        <v>40</v>
      </c>
      <c r="C6940" s="1">
        <v>2020</v>
      </c>
      <c r="D6940" s="1" t="s">
        <v>138</v>
      </c>
      <c r="E6940" s="1">
        <v>2019</v>
      </c>
      <c r="F6940" s="1">
        <v>175</v>
      </c>
      <c r="G6940" s="1" t="s">
        <v>12</v>
      </c>
      <c r="H6940" s="1">
        <v>1.81027480850824E-5</v>
      </c>
      <c r="I6940" s="1">
        <v>1.6650907688658799E-5</v>
      </c>
      <c r="J6940" s="1">
        <v>1.9920969999999999E-5</v>
      </c>
      <c r="K6940" s="1">
        <v>1.772937E-3</v>
      </c>
      <c r="L6940" s="1">
        <v>1.5475309999999999E-4</v>
      </c>
      <c r="M6940" s="1">
        <v>5.0686929999999998E-2</v>
      </c>
      <c r="N6940" s="1">
        <v>3.6337121999999998E-6</v>
      </c>
      <c r="O6940" s="1">
        <v>2.74547144E-6</v>
      </c>
      <c r="P6940" s="1">
        <v>4.3028200000000001E-7</v>
      </c>
      <c r="Q6940" s="1">
        <v>7.0966802197312004E-7</v>
      </c>
      <c r="R6940" s="1">
        <v>2025.75</v>
      </c>
      <c r="S6940" s="1">
        <v>262.8</v>
      </c>
      <c r="T6940" s="1">
        <v>0.17</v>
      </c>
      <c r="U6940" s="1">
        <v>31930.199999999899</v>
      </c>
      <c r="V6940" s="1">
        <f t="shared" si="433"/>
        <v>0.17267317515203454</v>
      </c>
      <c r="W6940" s="1">
        <f t="shared" si="434"/>
        <v>1.604819967852017</v>
      </c>
      <c r="X6940" s="1">
        <f t="shared" si="435"/>
        <v>1545.8823529411764</v>
      </c>
    </row>
    <row r="6941" spans="1:24" hidden="1" x14ac:dyDescent="0.3">
      <c r="A6941" s="18" t="str">
        <f t="shared" si="432"/>
        <v>OFF - AirGrSupp - Hydrant truck_2020_175</v>
      </c>
      <c r="B6941" s="1" t="s">
        <v>40</v>
      </c>
      <c r="C6941" s="1">
        <v>2020</v>
      </c>
      <c r="D6941" s="1" t="s">
        <v>138</v>
      </c>
      <c r="E6941" s="1">
        <v>2020</v>
      </c>
      <c r="F6941" s="1">
        <v>175</v>
      </c>
      <c r="G6941" s="1" t="s">
        <v>12</v>
      </c>
      <c r="H6941" s="1">
        <v>1.2318656463465901E-5</v>
      </c>
      <c r="I6941" s="1">
        <v>1.13307002150959E-5</v>
      </c>
      <c r="J6941" s="1">
        <v>1.355593E-5</v>
      </c>
      <c r="K6941" s="1">
        <v>1.426119E-3</v>
      </c>
      <c r="L6941" s="1">
        <v>1.2615510000000001E-4</v>
      </c>
      <c r="M6941" s="1">
        <v>4.3073819999999999E-2</v>
      </c>
      <c r="N6941" s="1">
        <v>3.0879342000000001E-6</v>
      </c>
      <c r="O6941" s="1">
        <v>2.3331058400000002E-6</v>
      </c>
      <c r="P6941" s="1">
        <v>3.6565429999999998E-7</v>
      </c>
      <c r="Q6941" s="1">
        <v>6.0098012671597605E-7</v>
      </c>
      <c r="R6941" s="1">
        <v>1715.5</v>
      </c>
      <c r="S6941" s="1">
        <v>222.65</v>
      </c>
      <c r="T6941" s="1">
        <v>0.15</v>
      </c>
      <c r="U6941" s="1">
        <v>27051.974999999999</v>
      </c>
      <c r="V6941" s="1">
        <f t="shared" si="433"/>
        <v>0.13869039099574607</v>
      </c>
      <c r="W6941" s="1">
        <f t="shared" si="434"/>
        <v>1.5441675989094517</v>
      </c>
      <c r="X6941" s="1">
        <f t="shared" si="435"/>
        <v>1484.3333333333335</v>
      </c>
    </row>
    <row r="6942" spans="1:24" hidden="1" x14ac:dyDescent="0.3">
      <c r="A6942" s="18" t="str">
        <f t="shared" si="432"/>
        <v>OFF - AirGrSupp - Lav Cart_2011_25</v>
      </c>
      <c r="B6942" s="1" t="s">
        <v>40</v>
      </c>
      <c r="C6942" s="1">
        <v>2020</v>
      </c>
      <c r="D6942" s="1" t="s">
        <v>139</v>
      </c>
      <c r="E6942" s="1">
        <v>2011</v>
      </c>
      <c r="F6942" s="1">
        <v>25</v>
      </c>
      <c r="G6942" s="1" t="s">
        <v>12</v>
      </c>
      <c r="H6942" s="1">
        <v>5.9262385284418298E-9</v>
      </c>
      <c r="I6942" s="1">
        <v>5.4509541984607904E-9</v>
      </c>
      <c r="J6942" s="1">
        <v>6.521464E-9</v>
      </c>
      <c r="K6942" s="1">
        <v>3.3319259999999999E-7</v>
      </c>
      <c r="L6942" s="1">
        <v>4.5842060000000002E-9</v>
      </c>
      <c r="M6942" s="1">
        <v>5.7370400000000001E-7</v>
      </c>
      <c r="N6942" s="1">
        <v>2.8856195999999998E-10</v>
      </c>
      <c r="O6942" s="1">
        <v>2.18024592E-10</v>
      </c>
      <c r="P6942" s="1">
        <v>1.6357860000000001E-11</v>
      </c>
      <c r="Q6942" s="1">
        <v>0</v>
      </c>
      <c r="R6942" s="1">
        <v>0</v>
      </c>
      <c r="S6942" s="1">
        <v>0</v>
      </c>
      <c r="T6942" s="1">
        <v>0</v>
      </c>
      <c r="U6942" s="1">
        <v>0</v>
      </c>
      <c r="V6942" s="1">
        <f t="shared" si="433"/>
        <v>0</v>
      </c>
      <c r="W6942" s="1">
        <f t="shared" si="434"/>
        <v>0</v>
      </c>
      <c r="X6942" s="1" t="e">
        <f t="shared" si="435"/>
        <v>#DIV/0!</v>
      </c>
    </row>
    <row r="6943" spans="1:24" hidden="1" x14ac:dyDescent="0.3">
      <c r="A6943" s="18" t="str">
        <f t="shared" si="432"/>
        <v>OFF - AirGrSupp - Lav Cart_2012_25</v>
      </c>
      <c r="B6943" s="1" t="s">
        <v>40</v>
      </c>
      <c r="C6943" s="1">
        <v>2020</v>
      </c>
      <c r="D6943" s="1" t="s">
        <v>139</v>
      </c>
      <c r="E6943" s="1">
        <v>2012</v>
      </c>
      <c r="F6943" s="1">
        <v>25</v>
      </c>
      <c r="G6943" s="1" t="s">
        <v>12</v>
      </c>
      <c r="H6943" s="1">
        <v>1.9583629805922901E-8</v>
      </c>
      <c r="I6943" s="1">
        <v>1.8013022695487799E-8</v>
      </c>
      <c r="J6943" s="1">
        <v>2.1550590000000001E-8</v>
      </c>
      <c r="K6943" s="1">
        <v>1.101056E-6</v>
      </c>
      <c r="L6943" s="1">
        <v>1.5148800000000001E-8</v>
      </c>
      <c r="M6943" s="1">
        <v>1.895841E-6</v>
      </c>
      <c r="N6943" s="1">
        <v>9.5357070000000006E-10</v>
      </c>
      <c r="O6943" s="1">
        <v>7.2047563999999999E-10</v>
      </c>
      <c r="P6943" s="1">
        <v>5.4055560000000001E-11</v>
      </c>
      <c r="Q6943" s="1">
        <v>0</v>
      </c>
      <c r="R6943" s="1">
        <v>0</v>
      </c>
      <c r="S6943" s="1">
        <v>0</v>
      </c>
      <c r="T6943" s="1">
        <v>0</v>
      </c>
      <c r="U6943" s="1">
        <v>0</v>
      </c>
      <c r="V6943" s="1">
        <f t="shared" si="433"/>
        <v>0</v>
      </c>
      <c r="W6943" s="1">
        <f t="shared" si="434"/>
        <v>0</v>
      </c>
      <c r="X6943" s="1" t="e">
        <f t="shared" si="435"/>
        <v>#DIV/0!</v>
      </c>
    </row>
    <row r="6944" spans="1:24" hidden="1" x14ac:dyDescent="0.3">
      <c r="A6944" s="18" t="str">
        <f t="shared" si="432"/>
        <v>OFF - AirGrSupp - Lav Cart_2013_25</v>
      </c>
      <c r="B6944" s="1" t="s">
        <v>40</v>
      </c>
      <c r="C6944" s="1">
        <v>2020</v>
      </c>
      <c r="D6944" s="1" t="s">
        <v>139</v>
      </c>
      <c r="E6944" s="1">
        <v>2013</v>
      </c>
      <c r="F6944" s="1">
        <v>25</v>
      </c>
      <c r="G6944" s="1" t="s">
        <v>12</v>
      </c>
      <c r="H6944" s="1">
        <v>3.6545751286532001E-8</v>
      </c>
      <c r="I6944" s="1">
        <v>3.3614782033352098E-8</v>
      </c>
      <c r="J6944" s="1">
        <v>4.021637E-8</v>
      </c>
      <c r="K6944" s="1">
        <v>2.0547220000000002E-6</v>
      </c>
      <c r="L6944" s="1">
        <v>2.8269750000000001E-8</v>
      </c>
      <c r="M6944" s="1">
        <v>3.5379009999999999E-6</v>
      </c>
      <c r="N6944" s="1">
        <v>1.7794953000000001E-9</v>
      </c>
      <c r="O6944" s="1">
        <v>1.34450756E-9</v>
      </c>
      <c r="P6944" s="1">
        <v>1.0087509999999999E-10</v>
      </c>
      <c r="Q6944" s="1">
        <v>0</v>
      </c>
      <c r="R6944" s="1">
        <v>0</v>
      </c>
      <c r="S6944" s="1">
        <v>0</v>
      </c>
      <c r="T6944" s="1">
        <v>0</v>
      </c>
      <c r="U6944" s="1">
        <v>0</v>
      </c>
      <c r="V6944" s="1">
        <f t="shared" si="433"/>
        <v>0</v>
      </c>
      <c r="W6944" s="1">
        <f t="shared" si="434"/>
        <v>0</v>
      </c>
      <c r="X6944" s="1" t="e">
        <f t="shared" si="435"/>
        <v>#DIV/0!</v>
      </c>
    </row>
    <row r="6945" spans="1:24" hidden="1" x14ac:dyDescent="0.3">
      <c r="A6945" s="18" t="str">
        <f t="shared" si="432"/>
        <v>OFF - AirGrSupp - Lav Cart_2014_25</v>
      </c>
      <c r="B6945" s="1" t="s">
        <v>40</v>
      </c>
      <c r="C6945" s="1">
        <v>2020</v>
      </c>
      <c r="D6945" s="1" t="s">
        <v>139</v>
      </c>
      <c r="E6945" s="1">
        <v>2014</v>
      </c>
      <c r="F6945" s="1">
        <v>25</v>
      </c>
      <c r="G6945" s="1" t="s">
        <v>12</v>
      </c>
      <c r="H6945" s="1">
        <v>6.0900985879271798E-8</v>
      </c>
      <c r="I6945" s="1">
        <v>5.60167268117542E-8</v>
      </c>
      <c r="J6945" s="1">
        <v>6.7017819999999994E-8</v>
      </c>
      <c r="K6945" s="1">
        <v>3.4240530000000001E-6</v>
      </c>
      <c r="L6945" s="1">
        <v>4.7109589999999998E-8</v>
      </c>
      <c r="M6945" s="1">
        <v>5.8956680000000001E-6</v>
      </c>
      <c r="N6945" s="1">
        <v>2.9654073E-9</v>
      </c>
      <c r="O6945" s="1">
        <v>2.2405299600000001E-9</v>
      </c>
      <c r="P6945" s="1">
        <v>1.6810150000000001E-10</v>
      </c>
      <c r="Q6945" s="1">
        <v>0</v>
      </c>
      <c r="R6945" s="1">
        <v>0</v>
      </c>
      <c r="S6945" s="1">
        <v>0</v>
      </c>
      <c r="T6945" s="1">
        <v>0.01</v>
      </c>
      <c r="U6945" s="1">
        <v>0</v>
      </c>
      <c r="V6945" s="1">
        <f t="shared" si="433"/>
        <v>0</v>
      </c>
      <c r="W6945" s="1">
        <f t="shared" si="434"/>
        <v>0</v>
      </c>
      <c r="X6945" s="1">
        <f t="shared" si="435"/>
        <v>0</v>
      </c>
    </row>
    <row r="6946" spans="1:24" hidden="1" x14ac:dyDescent="0.3">
      <c r="A6946" s="18" t="str">
        <f t="shared" si="432"/>
        <v>OFF - AirGrSupp - Lav Cart_2015_25</v>
      </c>
      <c r="B6946" s="1" t="s">
        <v>40</v>
      </c>
      <c r="C6946" s="1">
        <v>2020</v>
      </c>
      <c r="D6946" s="1" t="s">
        <v>139</v>
      </c>
      <c r="E6946" s="1">
        <v>2015</v>
      </c>
      <c r="F6946" s="1">
        <v>25</v>
      </c>
      <c r="G6946" s="1" t="s">
        <v>12</v>
      </c>
      <c r="H6946" s="1">
        <v>8.5986129172084899E-8</v>
      </c>
      <c r="I6946" s="1">
        <v>7.9090041612483706E-8</v>
      </c>
      <c r="J6946" s="1">
        <v>9.4622490000000003E-8</v>
      </c>
      <c r="K6946" s="1">
        <v>4.834422E-6</v>
      </c>
      <c r="L6946" s="1">
        <v>6.6514050000000005E-8</v>
      </c>
      <c r="M6946" s="1">
        <v>8.3240970000000006E-6</v>
      </c>
      <c r="N6946" s="1">
        <v>4.1868585000000001E-9</v>
      </c>
      <c r="O6946" s="1">
        <v>3.1634042000000002E-9</v>
      </c>
      <c r="P6946" s="1">
        <v>2.3734259999999998E-10</v>
      </c>
      <c r="Q6946" s="1">
        <v>0</v>
      </c>
      <c r="R6946" s="1">
        <v>0</v>
      </c>
      <c r="S6946" s="1">
        <v>0</v>
      </c>
      <c r="T6946" s="1">
        <v>0.01</v>
      </c>
      <c r="U6946" s="1">
        <v>0</v>
      </c>
      <c r="V6946" s="1">
        <f t="shared" si="433"/>
        <v>0</v>
      </c>
      <c r="W6946" s="1">
        <f t="shared" si="434"/>
        <v>0</v>
      </c>
      <c r="X6946" s="1">
        <f t="shared" si="435"/>
        <v>0</v>
      </c>
    </row>
    <row r="6947" spans="1:24" hidden="1" x14ac:dyDescent="0.3">
      <c r="A6947" s="18" t="str">
        <f t="shared" si="432"/>
        <v>OFF - AirGrSupp - Lav Cart_2016_25</v>
      </c>
      <c r="B6947" s="1" t="s">
        <v>40</v>
      </c>
      <c r="C6947" s="1">
        <v>2020</v>
      </c>
      <c r="D6947" s="1" t="s">
        <v>139</v>
      </c>
      <c r="E6947" s="1">
        <v>2016</v>
      </c>
      <c r="F6947" s="1">
        <v>25</v>
      </c>
      <c r="G6947" s="1" t="s">
        <v>12</v>
      </c>
      <c r="H6947" s="1">
        <v>2.57346477178653E-7</v>
      </c>
      <c r="I6947" s="1">
        <v>2.3670728970892501E-7</v>
      </c>
      <c r="J6947" s="1">
        <v>2.8319409999999998E-7</v>
      </c>
      <c r="K6947" s="1">
        <v>1.446886E-5</v>
      </c>
      <c r="L6947" s="1">
        <v>1.9906880000000001E-7</v>
      </c>
      <c r="M6947" s="1">
        <v>2.491305E-5</v>
      </c>
      <c r="N6947" s="1">
        <v>1.2530781E-8</v>
      </c>
      <c r="O6947" s="1">
        <v>9.4677011999999999E-9</v>
      </c>
      <c r="P6947" s="1">
        <v>7.1033860000000002E-10</v>
      </c>
      <c r="Q6947" s="1">
        <v>1.2786811206722801E-9</v>
      </c>
      <c r="R6947" s="1">
        <v>3.65</v>
      </c>
      <c r="S6947" s="1">
        <v>3.65</v>
      </c>
      <c r="T6947" s="1">
        <v>0.02</v>
      </c>
      <c r="U6947" s="1">
        <v>43.8</v>
      </c>
      <c r="V6947" s="1">
        <f t="shared" si="433"/>
        <v>1.7894770089224652</v>
      </c>
      <c r="W6947" s="1">
        <f t="shared" si="434"/>
        <v>1.5049348130842668</v>
      </c>
      <c r="X6947" s="1">
        <f t="shared" si="435"/>
        <v>182.5</v>
      </c>
    </row>
    <row r="6948" spans="1:24" hidden="1" x14ac:dyDescent="0.3">
      <c r="A6948" s="18" t="str">
        <f t="shared" si="432"/>
        <v>OFF - AirGrSupp - Lav Cart_2017_25</v>
      </c>
      <c r="B6948" s="1" t="s">
        <v>40</v>
      </c>
      <c r="C6948" s="1">
        <v>2020</v>
      </c>
      <c r="D6948" s="1" t="s">
        <v>139</v>
      </c>
      <c r="E6948" s="1">
        <v>2017</v>
      </c>
      <c r="F6948" s="1">
        <v>25</v>
      </c>
      <c r="G6948" s="1" t="s">
        <v>12</v>
      </c>
      <c r="H6948" s="1">
        <v>2.80120388317753E-7</v>
      </c>
      <c r="I6948" s="1">
        <v>2.5765473317466899E-7</v>
      </c>
      <c r="J6948" s="1">
        <v>3.0825540000000002E-7</v>
      </c>
      <c r="K6948" s="1">
        <v>1.5749290000000001E-5</v>
      </c>
      <c r="L6948" s="1">
        <v>2.1668540000000001E-7</v>
      </c>
      <c r="M6948" s="1">
        <v>2.7117730000000002E-5</v>
      </c>
      <c r="N6948" s="1">
        <v>1.3639689E-8</v>
      </c>
      <c r="O6948" s="1">
        <v>1.03055428E-8</v>
      </c>
      <c r="P6948" s="1">
        <v>7.7320010000000001E-10</v>
      </c>
      <c r="Q6948" s="1">
        <v>1.2786811206722801E-9</v>
      </c>
      <c r="R6948" s="1">
        <v>3.65</v>
      </c>
      <c r="S6948" s="1">
        <v>3.65</v>
      </c>
      <c r="T6948" s="1">
        <v>0.02</v>
      </c>
      <c r="U6948" s="1">
        <v>43.8</v>
      </c>
      <c r="V6948" s="1">
        <f t="shared" si="433"/>
        <v>1.9478370177069289</v>
      </c>
      <c r="W6948" s="1">
        <f t="shared" si="434"/>
        <v>1.6381140688399669</v>
      </c>
      <c r="X6948" s="1">
        <f t="shared" si="435"/>
        <v>182.5</v>
      </c>
    </row>
    <row r="6949" spans="1:24" hidden="1" x14ac:dyDescent="0.3">
      <c r="A6949" s="18" t="str">
        <f t="shared" si="432"/>
        <v>OFF - AirGrSupp - Lav Cart_2018_25</v>
      </c>
      <c r="B6949" s="1" t="s">
        <v>40</v>
      </c>
      <c r="C6949" s="1">
        <v>2020</v>
      </c>
      <c r="D6949" s="1" t="s">
        <v>139</v>
      </c>
      <c r="E6949" s="1">
        <v>2018</v>
      </c>
      <c r="F6949" s="1">
        <v>25</v>
      </c>
      <c r="G6949" s="1" t="s">
        <v>12</v>
      </c>
      <c r="H6949" s="1">
        <v>2.9427628428290798E-7</v>
      </c>
      <c r="I6949" s="1">
        <v>2.70675326283419E-7</v>
      </c>
      <c r="J6949" s="1">
        <v>3.2383309999999998E-7</v>
      </c>
      <c r="K6949" s="1">
        <v>1.7299349999999999E-5</v>
      </c>
      <c r="L6949" s="1">
        <v>2.2813220000000001E-7</v>
      </c>
      <c r="M6949" s="1">
        <v>2.9786700000000001E-5</v>
      </c>
      <c r="N6949" s="1">
        <v>1.435788E-8</v>
      </c>
      <c r="O6949" s="1">
        <v>1.0848176E-8</v>
      </c>
      <c r="P6949" s="1">
        <v>8.4929960000000003E-10</v>
      </c>
      <c r="Q6949" s="1">
        <v>1.2786811206722801E-9</v>
      </c>
      <c r="R6949" s="1">
        <v>3.65</v>
      </c>
      <c r="S6949" s="1">
        <v>3.65</v>
      </c>
      <c r="T6949" s="1">
        <v>0.03</v>
      </c>
      <c r="U6949" s="1">
        <v>43.8</v>
      </c>
      <c r="V6949" s="1">
        <f t="shared" si="433"/>
        <v>2.0462710458236555</v>
      </c>
      <c r="W6949" s="1">
        <f t="shared" si="434"/>
        <v>1.7246504211885669</v>
      </c>
      <c r="X6949" s="1">
        <f t="shared" si="435"/>
        <v>121.66666666666667</v>
      </c>
    </row>
    <row r="6950" spans="1:24" hidden="1" x14ac:dyDescent="0.3">
      <c r="A6950" s="18" t="str">
        <f t="shared" si="432"/>
        <v>OFF - AirGrSupp - Lav Cart_2019_25</v>
      </c>
      <c r="B6950" s="1" t="s">
        <v>40</v>
      </c>
      <c r="C6950" s="1">
        <v>2020</v>
      </c>
      <c r="D6950" s="1" t="s">
        <v>139</v>
      </c>
      <c r="E6950" s="1">
        <v>2019</v>
      </c>
      <c r="F6950" s="1">
        <v>25</v>
      </c>
      <c r="G6950" s="1" t="s">
        <v>12</v>
      </c>
      <c r="H6950" s="1">
        <v>2.7113624653433699E-7</v>
      </c>
      <c r="I6950" s="1">
        <v>2.4939111956228299E-7</v>
      </c>
      <c r="J6950" s="1">
        <v>2.9836890000000002E-7</v>
      </c>
      <c r="K6950" s="1">
        <v>1.8463950000000001E-5</v>
      </c>
      <c r="L6950" s="1">
        <v>2.118555E-7</v>
      </c>
      <c r="M6950" s="1">
        <v>3.179195E-5</v>
      </c>
      <c r="N6950" s="1">
        <v>1.3325616E-8</v>
      </c>
      <c r="O6950" s="1">
        <v>1.0068243199999999E-8</v>
      </c>
      <c r="P6950" s="1">
        <v>9.0647459999999999E-10</v>
      </c>
      <c r="Q6950" s="1">
        <v>1.2786811206722801E-9</v>
      </c>
      <c r="R6950" s="1">
        <v>3.65</v>
      </c>
      <c r="S6950" s="1">
        <v>3.65</v>
      </c>
      <c r="T6950" s="1">
        <v>0.03</v>
      </c>
      <c r="U6950" s="1">
        <v>43.8</v>
      </c>
      <c r="V6950" s="1">
        <f t="shared" si="433"/>
        <v>1.8853651496534884</v>
      </c>
      <c r="W6950" s="1">
        <f t="shared" si="434"/>
        <v>1.6016006390422499</v>
      </c>
      <c r="X6950" s="1">
        <f t="shared" si="435"/>
        <v>121.66666666666667</v>
      </c>
    </row>
    <row r="6951" spans="1:24" hidden="1" x14ac:dyDescent="0.3">
      <c r="A6951" s="18" t="str">
        <f t="shared" si="432"/>
        <v>OFF - AirGrSupp - Lav Cart_2020_25</v>
      </c>
      <c r="B6951" s="1" t="s">
        <v>40</v>
      </c>
      <c r="C6951" s="1">
        <v>2020</v>
      </c>
      <c r="D6951" s="1" t="s">
        <v>139</v>
      </c>
      <c r="E6951" s="1">
        <v>2020</v>
      </c>
      <c r="F6951" s="1">
        <v>25</v>
      </c>
      <c r="G6951" s="1" t="s">
        <v>12</v>
      </c>
      <c r="H6951" s="1">
        <v>2.2832324190618401E-7</v>
      </c>
      <c r="I6951" s="1">
        <v>2.1001171790530799E-7</v>
      </c>
      <c r="J6951" s="1">
        <v>2.512558E-7</v>
      </c>
      <c r="K6951" s="1">
        <v>1.8475099999999999E-5</v>
      </c>
      <c r="L6951" s="1">
        <v>1.8032979999999999E-7</v>
      </c>
      <c r="M6951" s="1">
        <v>3.1811150000000001E-5</v>
      </c>
      <c r="N6951" s="1">
        <v>1.1333610000000001E-8</v>
      </c>
      <c r="O6951" s="1">
        <v>8.5631720000000005E-9</v>
      </c>
      <c r="P6951" s="1">
        <v>9.0702209999999998E-10</v>
      </c>
      <c r="Q6951" s="1">
        <v>1.2786811206722801E-9</v>
      </c>
      <c r="R6951" s="1">
        <v>3.65</v>
      </c>
      <c r="S6951" s="1">
        <v>3.65</v>
      </c>
      <c r="T6951" s="1">
        <v>0.03</v>
      </c>
      <c r="U6951" s="1">
        <v>43.8</v>
      </c>
      <c r="V6951" s="1">
        <f t="shared" si="433"/>
        <v>1.5876618808740015</v>
      </c>
      <c r="W6951" s="1">
        <f t="shared" si="434"/>
        <v>1.3632703560604333</v>
      </c>
      <c r="X6951" s="1">
        <f t="shared" si="435"/>
        <v>121.66666666666667</v>
      </c>
    </row>
    <row r="6952" spans="1:24" hidden="1" x14ac:dyDescent="0.3">
      <c r="A6952" s="18" t="str">
        <f t="shared" si="432"/>
        <v>OFF - AirGrSupp - Lav Truck_1989_175</v>
      </c>
      <c r="B6952" s="1" t="s">
        <v>40</v>
      </c>
      <c r="C6952" s="1">
        <v>2020</v>
      </c>
      <c r="D6952" s="1" t="s">
        <v>140</v>
      </c>
      <c r="E6952" s="1">
        <v>1989</v>
      </c>
      <c r="F6952" s="1">
        <v>175</v>
      </c>
      <c r="G6952" s="1" t="s">
        <v>124</v>
      </c>
      <c r="H6952" s="1">
        <v>0</v>
      </c>
      <c r="I6952" s="1">
        <v>0</v>
      </c>
      <c r="J6952" s="1">
        <v>3.2328729999999999E-10</v>
      </c>
      <c r="K6952" s="1">
        <v>5.3345670000000001E-8</v>
      </c>
      <c r="L6952" s="1">
        <v>2.3197360000000001E-8</v>
      </c>
      <c r="M6952" s="1">
        <v>1.326793E-6</v>
      </c>
      <c r="N6952" s="1">
        <v>0</v>
      </c>
      <c r="O6952" s="1">
        <v>0</v>
      </c>
      <c r="P6952" s="1">
        <v>0</v>
      </c>
      <c r="Q6952" s="1">
        <v>0</v>
      </c>
      <c r="R6952" s="1">
        <v>0</v>
      </c>
      <c r="S6952" s="1">
        <v>0</v>
      </c>
      <c r="T6952" s="1">
        <v>0</v>
      </c>
      <c r="U6952" s="1">
        <v>0</v>
      </c>
      <c r="V6952" s="1">
        <f t="shared" si="433"/>
        <v>0</v>
      </c>
      <c r="W6952" s="1">
        <f t="shared" si="434"/>
        <v>0</v>
      </c>
      <c r="X6952" s="1" t="e">
        <f t="shared" si="435"/>
        <v>#DIV/0!</v>
      </c>
    </row>
    <row r="6953" spans="1:24" hidden="1" x14ac:dyDescent="0.3">
      <c r="A6953" s="18" t="str">
        <f t="shared" si="432"/>
        <v>OFF - AirGrSupp - Lav Truck_1990_175</v>
      </c>
      <c r="B6953" s="1" t="s">
        <v>40</v>
      </c>
      <c r="C6953" s="1">
        <v>2020</v>
      </c>
      <c r="D6953" s="1" t="s">
        <v>140</v>
      </c>
      <c r="E6953" s="1">
        <v>1990</v>
      </c>
      <c r="F6953" s="1">
        <v>175</v>
      </c>
      <c r="G6953" s="1" t="s">
        <v>124</v>
      </c>
      <c r="H6953" s="1">
        <v>0</v>
      </c>
      <c r="I6953" s="1">
        <v>0</v>
      </c>
      <c r="J6953" s="1">
        <v>1.0459059999999999E-9</v>
      </c>
      <c r="K6953" s="1">
        <v>1.717559E-7</v>
      </c>
      <c r="L6953" s="1">
        <v>7.5358759999999996E-8</v>
      </c>
      <c r="M6953" s="1">
        <v>4.3249400000000001E-6</v>
      </c>
      <c r="N6953" s="1">
        <v>0</v>
      </c>
      <c r="O6953" s="1">
        <v>0</v>
      </c>
      <c r="P6953" s="1">
        <v>0</v>
      </c>
      <c r="Q6953" s="1">
        <v>0</v>
      </c>
      <c r="R6953" s="1">
        <v>0</v>
      </c>
      <c r="S6953" s="1">
        <v>0</v>
      </c>
      <c r="T6953" s="1">
        <v>0</v>
      </c>
      <c r="U6953" s="1">
        <v>0</v>
      </c>
      <c r="V6953" s="1">
        <f t="shared" si="433"/>
        <v>0</v>
      </c>
      <c r="W6953" s="1">
        <f t="shared" si="434"/>
        <v>0</v>
      </c>
      <c r="X6953" s="1" t="e">
        <f t="shared" si="435"/>
        <v>#DIV/0!</v>
      </c>
    </row>
    <row r="6954" spans="1:24" hidden="1" x14ac:dyDescent="0.3">
      <c r="A6954" s="18" t="str">
        <f t="shared" si="432"/>
        <v>OFF - AirGrSupp - Lav Truck_1991_175</v>
      </c>
      <c r="B6954" s="1" t="s">
        <v>40</v>
      </c>
      <c r="C6954" s="1">
        <v>2020</v>
      </c>
      <c r="D6954" s="1" t="s">
        <v>140</v>
      </c>
      <c r="E6954" s="1">
        <v>1991</v>
      </c>
      <c r="F6954" s="1">
        <v>175</v>
      </c>
      <c r="G6954" s="1" t="s">
        <v>124</v>
      </c>
      <c r="H6954" s="1">
        <v>0</v>
      </c>
      <c r="I6954" s="1">
        <v>0</v>
      </c>
      <c r="J6954" s="1">
        <v>2.9208960000000001E-9</v>
      </c>
      <c r="K6954" s="1">
        <v>4.7731079999999997E-7</v>
      </c>
      <c r="L6954" s="1">
        <v>2.1133319999999999E-7</v>
      </c>
      <c r="M6954" s="1">
        <v>1.217029E-5</v>
      </c>
      <c r="N6954" s="1">
        <v>0</v>
      </c>
      <c r="O6954" s="1">
        <v>0</v>
      </c>
      <c r="P6954" s="1">
        <v>0</v>
      </c>
      <c r="Q6954" s="1">
        <v>0</v>
      </c>
      <c r="R6954" s="1">
        <v>0</v>
      </c>
      <c r="S6954" s="1">
        <v>0</v>
      </c>
      <c r="T6954" s="1">
        <v>0</v>
      </c>
      <c r="U6954" s="1">
        <v>0</v>
      </c>
      <c r="V6954" s="1">
        <f t="shared" si="433"/>
        <v>0</v>
      </c>
      <c r="W6954" s="1">
        <f t="shared" si="434"/>
        <v>0</v>
      </c>
      <c r="X6954" s="1" t="e">
        <f t="shared" si="435"/>
        <v>#DIV/0!</v>
      </c>
    </row>
    <row r="6955" spans="1:24" hidden="1" x14ac:dyDescent="0.3">
      <c r="A6955" s="18" t="str">
        <f t="shared" si="432"/>
        <v>OFF - AirGrSupp - Lav Truck_1992_175</v>
      </c>
      <c r="B6955" s="1" t="s">
        <v>40</v>
      </c>
      <c r="C6955" s="1">
        <v>2020</v>
      </c>
      <c r="D6955" s="1" t="s">
        <v>140</v>
      </c>
      <c r="E6955" s="1">
        <v>1992</v>
      </c>
      <c r="F6955" s="1">
        <v>175</v>
      </c>
      <c r="G6955" s="1" t="s">
        <v>124</v>
      </c>
      <c r="H6955" s="1">
        <v>0</v>
      </c>
      <c r="I6955" s="1">
        <v>0</v>
      </c>
      <c r="J6955" s="1">
        <v>4.1385949999999998E-9</v>
      </c>
      <c r="K6955" s="1">
        <v>6.7291579999999998E-7</v>
      </c>
      <c r="L6955" s="1">
        <v>3.0070149999999997E-7</v>
      </c>
      <c r="M6955" s="1">
        <v>1.7376430000000001E-5</v>
      </c>
      <c r="N6955" s="1">
        <v>0</v>
      </c>
      <c r="O6955" s="1">
        <v>0</v>
      </c>
      <c r="P6955" s="1">
        <v>0</v>
      </c>
      <c r="Q6955" s="1">
        <v>0</v>
      </c>
      <c r="R6955" s="1">
        <v>0</v>
      </c>
      <c r="S6955" s="1">
        <v>0</v>
      </c>
      <c r="T6955" s="1">
        <v>0</v>
      </c>
      <c r="U6955" s="1">
        <v>0</v>
      </c>
      <c r="V6955" s="1">
        <f t="shared" si="433"/>
        <v>0</v>
      </c>
      <c r="W6955" s="1">
        <f t="shared" si="434"/>
        <v>0</v>
      </c>
      <c r="X6955" s="1" t="e">
        <f t="shared" si="435"/>
        <v>#DIV/0!</v>
      </c>
    </row>
    <row r="6956" spans="1:24" hidden="1" x14ac:dyDescent="0.3">
      <c r="A6956" s="18" t="str">
        <f t="shared" si="432"/>
        <v>OFF - AirGrSupp - Lav Truck_1993_175</v>
      </c>
      <c r="B6956" s="1" t="s">
        <v>40</v>
      </c>
      <c r="C6956" s="1">
        <v>2020</v>
      </c>
      <c r="D6956" s="1" t="s">
        <v>140</v>
      </c>
      <c r="E6956" s="1">
        <v>1993</v>
      </c>
      <c r="F6956" s="1">
        <v>175</v>
      </c>
      <c r="G6956" s="1" t="s">
        <v>124</v>
      </c>
      <c r="H6956" s="1">
        <v>0</v>
      </c>
      <c r="I6956" s="1">
        <v>0</v>
      </c>
      <c r="J6956" s="1">
        <v>5.1062770000000002E-9</v>
      </c>
      <c r="K6956" s="1">
        <v>8.2601869999999998E-7</v>
      </c>
      <c r="L6956" s="1">
        <v>3.7259630000000001E-7</v>
      </c>
      <c r="M6956" s="1">
        <v>2.1605309999999999E-5</v>
      </c>
      <c r="N6956" s="1">
        <v>0</v>
      </c>
      <c r="O6956" s="1">
        <v>0</v>
      </c>
      <c r="P6956" s="1">
        <v>0</v>
      </c>
      <c r="Q6956" s="1">
        <v>0</v>
      </c>
      <c r="R6956" s="1">
        <v>0</v>
      </c>
      <c r="S6956" s="1">
        <v>0</v>
      </c>
      <c r="T6956" s="1">
        <v>0</v>
      </c>
      <c r="U6956" s="1">
        <v>0</v>
      </c>
      <c r="V6956" s="1">
        <f t="shared" si="433"/>
        <v>0</v>
      </c>
      <c r="W6956" s="1">
        <f t="shared" si="434"/>
        <v>0</v>
      </c>
      <c r="X6956" s="1" t="e">
        <f t="shared" si="435"/>
        <v>#DIV/0!</v>
      </c>
    </row>
    <row r="6957" spans="1:24" hidden="1" x14ac:dyDescent="0.3">
      <c r="A6957" s="18" t="str">
        <f t="shared" si="432"/>
        <v>OFF - AirGrSupp - Lav Truck_1994_175</v>
      </c>
      <c r="B6957" s="1" t="s">
        <v>40</v>
      </c>
      <c r="C6957" s="1">
        <v>2020</v>
      </c>
      <c r="D6957" s="1" t="s">
        <v>140</v>
      </c>
      <c r="E6957" s="1">
        <v>1994</v>
      </c>
      <c r="F6957" s="1">
        <v>175</v>
      </c>
      <c r="G6957" s="1" t="s">
        <v>124</v>
      </c>
      <c r="H6957" s="1">
        <v>0</v>
      </c>
      <c r="I6957" s="1">
        <v>0</v>
      </c>
      <c r="J6957" s="1">
        <v>7.2308369999999997E-9</v>
      </c>
      <c r="K6957" s="1">
        <v>1.1636050000000001E-6</v>
      </c>
      <c r="L6957" s="1">
        <v>5.2990129999999995E-7</v>
      </c>
      <c r="M6957" s="1">
        <v>3.0833249999999998E-5</v>
      </c>
      <c r="N6957" s="1">
        <v>0</v>
      </c>
      <c r="O6957" s="1">
        <v>0</v>
      </c>
      <c r="P6957" s="1">
        <v>0</v>
      </c>
      <c r="Q6957" s="1">
        <v>0</v>
      </c>
      <c r="R6957" s="1">
        <v>0</v>
      </c>
      <c r="S6957" s="1">
        <v>0</v>
      </c>
      <c r="T6957" s="1">
        <v>0</v>
      </c>
      <c r="U6957" s="1">
        <v>0</v>
      </c>
      <c r="V6957" s="1">
        <f t="shared" si="433"/>
        <v>0</v>
      </c>
      <c r="W6957" s="1">
        <f t="shared" si="434"/>
        <v>0</v>
      </c>
      <c r="X6957" s="1" t="e">
        <f t="shared" si="435"/>
        <v>#DIV/0!</v>
      </c>
    </row>
    <row r="6958" spans="1:24" hidden="1" x14ac:dyDescent="0.3">
      <c r="A6958" s="18" t="str">
        <f t="shared" si="432"/>
        <v>OFF - AirGrSupp - Lav Truck_1995_175</v>
      </c>
      <c r="B6958" s="1" t="s">
        <v>40</v>
      </c>
      <c r="C6958" s="1">
        <v>2020</v>
      </c>
      <c r="D6958" s="1" t="s">
        <v>140</v>
      </c>
      <c r="E6958" s="1">
        <v>1995</v>
      </c>
      <c r="F6958" s="1">
        <v>175</v>
      </c>
      <c r="G6958" s="1" t="s">
        <v>124</v>
      </c>
      <c r="H6958" s="1">
        <v>0</v>
      </c>
      <c r="I6958" s="1">
        <v>0</v>
      </c>
      <c r="J6958" s="1">
        <v>8.8806339999999994E-9</v>
      </c>
      <c r="K6958" s="1">
        <v>1.4214920000000001E-6</v>
      </c>
      <c r="L6958" s="1">
        <v>6.5364789999999999E-7</v>
      </c>
      <c r="M6958" s="1">
        <v>3.8165910000000001E-5</v>
      </c>
      <c r="N6958" s="1">
        <v>0</v>
      </c>
      <c r="O6958" s="1">
        <v>0</v>
      </c>
      <c r="P6958" s="1">
        <v>0</v>
      </c>
      <c r="Q6958" s="1">
        <v>0</v>
      </c>
      <c r="R6958" s="1">
        <v>3.65</v>
      </c>
      <c r="S6958" s="1">
        <v>0</v>
      </c>
      <c r="T6958" s="1">
        <v>0</v>
      </c>
      <c r="U6958" s="1">
        <v>0</v>
      </c>
      <c r="V6958" s="1">
        <f t="shared" si="433"/>
        <v>0</v>
      </c>
      <c r="W6958" s="1">
        <f t="shared" si="434"/>
        <v>0</v>
      </c>
      <c r="X6958" s="1" t="e">
        <f t="shared" si="435"/>
        <v>#DIV/0!</v>
      </c>
    </row>
    <row r="6959" spans="1:24" hidden="1" x14ac:dyDescent="0.3">
      <c r="A6959" s="18" t="str">
        <f t="shared" si="432"/>
        <v>OFF - AirGrSupp - Lav Truck_1996_175</v>
      </c>
      <c r="B6959" s="1" t="s">
        <v>40</v>
      </c>
      <c r="C6959" s="1">
        <v>2020</v>
      </c>
      <c r="D6959" s="1" t="s">
        <v>140</v>
      </c>
      <c r="E6959" s="1">
        <v>1996</v>
      </c>
      <c r="F6959" s="1">
        <v>175</v>
      </c>
      <c r="G6959" s="1" t="s">
        <v>124</v>
      </c>
      <c r="H6959" s="1">
        <v>0</v>
      </c>
      <c r="I6959" s="1">
        <v>0</v>
      </c>
      <c r="J6959" s="1">
        <v>1.0999579999999999E-8</v>
      </c>
      <c r="K6959" s="1">
        <v>1.751098E-6</v>
      </c>
      <c r="L6959" s="1">
        <v>8.1318810000000003E-7</v>
      </c>
      <c r="M6959" s="1">
        <v>4.7646979999999998E-5</v>
      </c>
      <c r="N6959" s="1">
        <v>0</v>
      </c>
      <c r="O6959" s="1">
        <v>0</v>
      </c>
      <c r="P6959" s="1">
        <v>0</v>
      </c>
      <c r="Q6959" s="1">
        <v>0</v>
      </c>
      <c r="R6959" s="1">
        <v>3.65</v>
      </c>
      <c r="S6959" s="1">
        <v>0</v>
      </c>
      <c r="T6959" s="1">
        <v>0</v>
      </c>
      <c r="U6959" s="1">
        <v>0</v>
      </c>
      <c r="V6959" s="1">
        <f t="shared" si="433"/>
        <v>0</v>
      </c>
      <c r="W6959" s="1">
        <f t="shared" si="434"/>
        <v>0</v>
      </c>
      <c r="X6959" s="1" t="e">
        <f t="shared" si="435"/>
        <v>#DIV/0!</v>
      </c>
    </row>
    <row r="6960" spans="1:24" hidden="1" x14ac:dyDescent="0.3">
      <c r="A6960" s="18" t="str">
        <f t="shared" si="432"/>
        <v>OFF - AirGrSupp - Lav Truck_1997_175</v>
      </c>
      <c r="B6960" s="1" t="s">
        <v>40</v>
      </c>
      <c r="C6960" s="1">
        <v>2020</v>
      </c>
      <c r="D6960" s="1" t="s">
        <v>140</v>
      </c>
      <c r="E6960" s="1">
        <v>1997</v>
      </c>
      <c r="F6960" s="1">
        <v>175</v>
      </c>
      <c r="G6960" s="1" t="s">
        <v>124</v>
      </c>
      <c r="H6960" s="1">
        <v>0</v>
      </c>
      <c r="I6960" s="1">
        <v>0</v>
      </c>
      <c r="J6960" s="1">
        <v>1.279756E-8</v>
      </c>
      <c r="K6960" s="1">
        <v>2.026024E-6</v>
      </c>
      <c r="L6960" s="1">
        <v>9.503403E-7</v>
      </c>
      <c r="M6960" s="1">
        <v>5.5878080000000002E-5</v>
      </c>
      <c r="N6960" s="1">
        <v>0</v>
      </c>
      <c r="O6960" s="1">
        <v>0</v>
      </c>
      <c r="P6960" s="1">
        <v>0</v>
      </c>
      <c r="Q6960" s="1">
        <v>0</v>
      </c>
      <c r="R6960" s="1">
        <v>3.65</v>
      </c>
      <c r="S6960" s="1">
        <v>0</v>
      </c>
      <c r="T6960" s="1">
        <v>0</v>
      </c>
      <c r="U6960" s="1">
        <v>0</v>
      </c>
      <c r="V6960" s="1">
        <f t="shared" si="433"/>
        <v>0</v>
      </c>
      <c r="W6960" s="1">
        <f t="shared" si="434"/>
        <v>0</v>
      </c>
      <c r="X6960" s="1" t="e">
        <f t="shared" si="435"/>
        <v>#DIV/0!</v>
      </c>
    </row>
    <row r="6961" spans="1:24" hidden="1" x14ac:dyDescent="0.3">
      <c r="A6961" s="18" t="str">
        <f t="shared" si="432"/>
        <v>OFF - AirGrSupp - Lav Truck_1998_175</v>
      </c>
      <c r="B6961" s="1" t="s">
        <v>40</v>
      </c>
      <c r="C6961" s="1">
        <v>2020</v>
      </c>
      <c r="D6961" s="1" t="s">
        <v>140</v>
      </c>
      <c r="E6961" s="1">
        <v>1998</v>
      </c>
      <c r="F6961" s="1">
        <v>175</v>
      </c>
      <c r="G6961" s="1" t="s">
        <v>124</v>
      </c>
      <c r="H6961" s="1">
        <v>0</v>
      </c>
      <c r="I6961" s="1">
        <v>0</v>
      </c>
      <c r="J6961" s="1">
        <v>1.4068130000000001E-8</v>
      </c>
      <c r="K6961" s="1">
        <v>2.214542E-6</v>
      </c>
      <c r="L6961" s="1">
        <v>1.0494160000000001E-6</v>
      </c>
      <c r="M6961" s="1">
        <v>6.1920360000000002E-5</v>
      </c>
      <c r="N6961" s="1">
        <v>0</v>
      </c>
      <c r="O6961" s="1">
        <v>0</v>
      </c>
      <c r="P6961" s="1">
        <v>0</v>
      </c>
      <c r="Q6961" s="1">
        <v>0</v>
      </c>
      <c r="R6961" s="1">
        <v>3.65</v>
      </c>
      <c r="S6961" s="1">
        <v>0</v>
      </c>
      <c r="T6961" s="1">
        <v>0</v>
      </c>
      <c r="U6961" s="1">
        <v>0</v>
      </c>
      <c r="V6961" s="1">
        <f t="shared" si="433"/>
        <v>0</v>
      </c>
      <c r="W6961" s="1">
        <f t="shared" si="434"/>
        <v>0</v>
      </c>
      <c r="X6961" s="1" t="e">
        <f t="shared" si="435"/>
        <v>#DIV/0!</v>
      </c>
    </row>
    <row r="6962" spans="1:24" hidden="1" x14ac:dyDescent="0.3">
      <c r="A6962" s="18" t="str">
        <f t="shared" si="432"/>
        <v>OFF - AirGrSupp - Lav Truck_1999_175</v>
      </c>
      <c r="B6962" s="1" t="s">
        <v>40</v>
      </c>
      <c r="C6962" s="1">
        <v>2020</v>
      </c>
      <c r="D6962" s="1" t="s">
        <v>140</v>
      </c>
      <c r="E6962" s="1">
        <v>1999</v>
      </c>
      <c r="F6962" s="1">
        <v>175</v>
      </c>
      <c r="G6962" s="1" t="s">
        <v>124</v>
      </c>
      <c r="H6962" s="1">
        <v>0</v>
      </c>
      <c r="I6962" s="1">
        <v>0</v>
      </c>
      <c r="J6962" s="1">
        <v>1.592519E-8</v>
      </c>
      <c r="K6962" s="1">
        <v>2.4923440000000002E-6</v>
      </c>
      <c r="L6962" s="1">
        <v>1.1933789999999999E-6</v>
      </c>
      <c r="M6962" s="1">
        <v>7.0663110000000005E-5</v>
      </c>
      <c r="N6962" s="1">
        <v>0</v>
      </c>
      <c r="O6962" s="1">
        <v>0</v>
      </c>
      <c r="P6962" s="1">
        <v>0</v>
      </c>
      <c r="Q6962" s="1">
        <v>0</v>
      </c>
      <c r="R6962" s="1">
        <v>3.65</v>
      </c>
      <c r="S6962" s="1">
        <v>0</v>
      </c>
      <c r="T6962" s="1">
        <v>0</v>
      </c>
      <c r="U6962" s="1">
        <v>0</v>
      </c>
      <c r="V6962" s="1">
        <f t="shared" si="433"/>
        <v>0</v>
      </c>
      <c r="W6962" s="1">
        <f t="shared" si="434"/>
        <v>0</v>
      </c>
      <c r="X6962" s="1" t="e">
        <f t="shared" si="435"/>
        <v>#DIV/0!</v>
      </c>
    </row>
    <row r="6963" spans="1:24" hidden="1" x14ac:dyDescent="0.3">
      <c r="A6963" s="18" t="str">
        <f t="shared" si="432"/>
        <v>OFF - AirGrSupp - Lav Truck_2000_175</v>
      </c>
      <c r="B6963" s="1" t="s">
        <v>40</v>
      </c>
      <c r="C6963" s="1">
        <v>2020</v>
      </c>
      <c r="D6963" s="1" t="s">
        <v>140</v>
      </c>
      <c r="E6963" s="1">
        <v>2000</v>
      </c>
      <c r="F6963" s="1">
        <v>175</v>
      </c>
      <c r="G6963" s="1" t="s">
        <v>124</v>
      </c>
      <c r="H6963" s="1">
        <v>0</v>
      </c>
      <c r="I6963" s="1">
        <v>0</v>
      </c>
      <c r="J6963" s="1">
        <v>1.9193100000000001E-8</v>
      </c>
      <c r="K6963" s="1">
        <v>2.9859850000000001E-6</v>
      </c>
      <c r="L6963" s="1">
        <v>1.4449220000000001E-6</v>
      </c>
      <c r="M6963" s="1">
        <v>8.5860350000000005E-5</v>
      </c>
      <c r="N6963" s="1">
        <v>0</v>
      </c>
      <c r="O6963" s="1">
        <v>0</v>
      </c>
      <c r="P6963" s="1">
        <v>0</v>
      </c>
      <c r="Q6963" s="1">
        <v>0</v>
      </c>
      <c r="R6963" s="1">
        <v>3.65</v>
      </c>
      <c r="S6963" s="1">
        <v>0</v>
      </c>
      <c r="T6963" s="1">
        <v>0</v>
      </c>
      <c r="U6963" s="1">
        <v>0</v>
      </c>
      <c r="V6963" s="1">
        <f t="shared" si="433"/>
        <v>0</v>
      </c>
      <c r="W6963" s="1">
        <f t="shared" si="434"/>
        <v>0</v>
      </c>
      <c r="X6963" s="1" t="e">
        <f t="shared" si="435"/>
        <v>#DIV/0!</v>
      </c>
    </row>
    <row r="6964" spans="1:24" hidden="1" x14ac:dyDescent="0.3">
      <c r="A6964" s="18" t="str">
        <f t="shared" si="432"/>
        <v>OFF - AirGrSupp - Lav Truck_2001_175</v>
      </c>
      <c r="B6964" s="1" t="s">
        <v>40</v>
      </c>
      <c r="C6964" s="1">
        <v>2020</v>
      </c>
      <c r="D6964" s="1" t="s">
        <v>140</v>
      </c>
      <c r="E6964" s="1">
        <v>2001</v>
      </c>
      <c r="F6964" s="1">
        <v>175</v>
      </c>
      <c r="G6964" s="1" t="s">
        <v>124</v>
      </c>
      <c r="H6964" s="1">
        <v>0</v>
      </c>
      <c r="I6964" s="1">
        <v>0</v>
      </c>
      <c r="J6964" s="1">
        <v>1.7702489999999999E-8</v>
      </c>
      <c r="K6964" s="1">
        <v>3.1543309999999998E-6</v>
      </c>
      <c r="L6964" s="1">
        <v>1.25895E-6</v>
      </c>
      <c r="M6964" s="1">
        <v>9.2006830000000004E-5</v>
      </c>
      <c r="N6964" s="1">
        <v>0</v>
      </c>
      <c r="O6964" s="1">
        <v>0</v>
      </c>
      <c r="P6964" s="1">
        <v>0</v>
      </c>
      <c r="Q6964" s="1">
        <v>0</v>
      </c>
      <c r="R6964" s="1">
        <v>3.65</v>
      </c>
      <c r="S6964" s="1">
        <v>0</v>
      </c>
      <c r="T6964" s="1">
        <v>0</v>
      </c>
      <c r="U6964" s="1">
        <v>0</v>
      </c>
      <c r="V6964" s="1">
        <f t="shared" si="433"/>
        <v>0</v>
      </c>
      <c r="W6964" s="1">
        <f t="shared" si="434"/>
        <v>0</v>
      </c>
      <c r="X6964" s="1" t="e">
        <f t="shared" si="435"/>
        <v>#DIV/0!</v>
      </c>
    </row>
    <row r="6965" spans="1:24" hidden="1" x14ac:dyDescent="0.3">
      <c r="A6965" s="18" t="str">
        <f t="shared" si="432"/>
        <v>OFF - AirGrSupp - Lav Truck_2002_175</v>
      </c>
      <c r="B6965" s="1" t="s">
        <v>40</v>
      </c>
      <c r="C6965" s="1">
        <v>2020</v>
      </c>
      <c r="D6965" s="1" t="s">
        <v>140</v>
      </c>
      <c r="E6965" s="1">
        <v>2002</v>
      </c>
      <c r="F6965" s="1">
        <v>175</v>
      </c>
      <c r="G6965" s="1" t="s">
        <v>124</v>
      </c>
      <c r="H6965" s="1">
        <v>0</v>
      </c>
      <c r="I6965" s="1">
        <v>0</v>
      </c>
      <c r="J6965" s="1">
        <v>1.67624E-8</v>
      </c>
      <c r="K6965" s="1">
        <v>3.5126009999999999E-6</v>
      </c>
      <c r="L6965" s="1">
        <v>1.0955750000000001E-6</v>
      </c>
      <c r="M6965" s="1">
        <v>1.039536E-4</v>
      </c>
      <c r="N6965" s="1">
        <v>0</v>
      </c>
      <c r="O6965" s="1">
        <v>0</v>
      </c>
      <c r="P6965" s="1">
        <v>0</v>
      </c>
      <c r="Q6965" s="1">
        <v>0</v>
      </c>
      <c r="R6965" s="1">
        <v>7.3</v>
      </c>
      <c r="S6965" s="1">
        <v>0</v>
      </c>
      <c r="T6965" s="1">
        <v>0</v>
      </c>
      <c r="U6965" s="1">
        <v>0</v>
      </c>
      <c r="V6965" s="1">
        <f t="shared" si="433"/>
        <v>0</v>
      </c>
      <c r="W6965" s="1">
        <f t="shared" si="434"/>
        <v>0</v>
      </c>
      <c r="X6965" s="1" t="e">
        <f t="shared" si="435"/>
        <v>#DIV/0!</v>
      </c>
    </row>
    <row r="6966" spans="1:24" hidden="1" x14ac:dyDescent="0.3">
      <c r="A6966" s="18" t="str">
        <f t="shared" si="432"/>
        <v>OFF - AirGrSupp - Lav Truck_2003_175</v>
      </c>
      <c r="B6966" s="1" t="s">
        <v>40</v>
      </c>
      <c r="C6966" s="1">
        <v>2020</v>
      </c>
      <c r="D6966" s="1" t="s">
        <v>140</v>
      </c>
      <c r="E6966" s="1">
        <v>2003</v>
      </c>
      <c r="F6966" s="1">
        <v>175</v>
      </c>
      <c r="G6966" s="1" t="s">
        <v>12</v>
      </c>
      <c r="H6966" s="1">
        <v>8.2200221911437097E-7</v>
      </c>
      <c r="I6966" s="1">
        <v>7.5607764114139897E-7</v>
      </c>
      <c r="J6966" s="1">
        <v>9.0456329999999995E-7</v>
      </c>
      <c r="K6966" s="1">
        <v>2.2504360000000001E-5</v>
      </c>
      <c r="L6966" s="1">
        <v>3.7139979999999999E-6</v>
      </c>
      <c r="M6966" s="1">
        <v>3.907003E-4</v>
      </c>
      <c r="N6966" s="1">
        <v>2.8009044E-8</v>
      </c>
      <c r="O6966" s="1">
        <v>2.1162388799999999E-8</v>
      </c>
      <c r="P6966" s="1">
        <v>3.8811980000000004E-9</v>
      </c>
      <c r="Q6966" s="1">
        <v>5.1147244826891501E-9</v>
      </c>
      <c r="R6966" s="1">
        <v>14.6</v>
      </c>
      <c r="S6966" s="1">
        <v>3.65</v>
      </c>
      <c r="T6966" s="1">
        <v>0</v>
      </c>
      <c r="U6966" s="1">
        <v>474.5</v>
      </c>
      <c r="V6966" s="1">
        <f t="shared" si="433"/>
        <v>0.5276169986912872</v>
      </c>
      <c r="W6966" s="1">
        <f t="shared" si="434"/>
        <v>2.591755623069631</v>
      </c>
      <c r="X6966" s="1" t="e">
        <f t="shared" si="435"/>
        <v>#DIV/0!</v>
      </c>
    </row>
    <row r="6967" spans="1:24" hidden="1" x14ac:dyDescent="0.3">
      <c r="A6967" s="18" t="str">
        <f t="shared" si="432"/>
        <v>OFF - AirGrSupp - Lav Truck_2003_175</v>
      </c>
      <c r="B6967" s="1" t="s">
        <v>40</v>
      </c>
      <c r="C6967" s="1">
        <v>2020</v>
      </c>
      <c r="D6967" s="1" t="s">
        <v>140</v>
      </c>
      <c r="E6967" s="1">
        <v>2003</v>
      </c>
      <c r="F6967" s="1">
        <v>175</v>
      </c>
      <c r="G6967" s="1" t="s">
        <v>124</v>
      </c>
      <c r="H6967" s="1">
        <v>0</v>
      </c>
      <c r="I6967" s="1">
        <v>0</v>
      </c>
      <c r="J6967" s="1">
        <v>1.564002E-8</v>
      </c>
      <c r="K6967" s="1">
        <v>4.048237E-6</v>
      </c>
      <c r="L6967" s="1">
        <v>9.0258750000000002E-7</v>
      </c>
      <c r="M6967" s="1">
        <v>1.215814E-4</v>
      </c>
      <c r="N6967" s="1">
        <v>0</v>
      </c>
      <c r="O6967" s="1">
        <v>0</v>
      </c>
      <c r="P6967" s="1">
        <v>0</v>
      </c>
      <c r="Q6967" s="1">
        <v>0</v>
      </c>
      <c r="R6967" s="1">
        <v>7.3</v>
      </c>
      <c r="S6967" s="1">
        <v>3.65</v>
      </c>
      <c r="T6967" s="1">
        <v>0</v>
      </c>
      <c r="U6967" s="1">
        <v>474.5</v>
      </c>
      <c r="V6967" s="1">
        <f t="shared" si="433"/>
        <v>0</v>
      </c>
      <c r="W6967" s="1">
        <f t="shared" si="434"/>
        <v>0.62985662039596146</v>
      </c>
      <c r="X6967" s="1" t="e">
        <f t="shared" si="435"/>
        <v>#DIV/0!</v>
      </c>
    </row>
    <row r="6968" spans="1:24" hidden="1" x14ac:dyDescent="0.3">
      <c r="A6968" s="18" t="str">
        <f t="shared" si="432"/>
        <v>OFF - AirGrSupp - Lav Truck_2004_175</v>
      </c>
      <c r="B6968" s="1" t="s">
        <v>40</v>
      </c>
      <c r="C6968" s="1">
        <v>2020</v>
      </c>
      <c r="D6968" s="1" t="s">
        <v>140</v>
      </c>
      <c r="E6968" s="1">
        <v>2004</v>
      </c>
      <c r="F6968" s="1">
        <v>175</v>
      </c>
      <c r="G6968" s="1" t="s">
        <v>12</v>
      </c>
      <c r="H6968" s="1">
        <v>3.5893293494687101E-6</v>
      </c>
      <c r="I6968" s="1">
        <v>3.3014651356413199E-6</v>
      </c>
      <c r="J6968" s="1">
        <v>3.9498379999999996E-6</v>
      </c>
      <c r="K6968" s="1">
        <v>6.6643570000000005E-5</v>
      </c>
      <c r="L6968" s="1">
        <v>1.3125029999999999E-5</v>
      </c>
      <c r="M6968" s="1">
        <v>1.1874069999999999E-3</v>
      </c>
      <c r="N6968" s="1">
        <v>8.5124447999999999E-8</v>
      </c>
      <c r="O6968" s="1">
        <v>6.4316249600000005E-8</v>
      </c>
      <c r="P6968" s="1">
        <v>1.1795649999999999E-8</v>
      </c>
      <c r="Q6968" s="1">
        <v>1.7901535689411998E-8</v>
      </c>
      <c r="R6968" s="1">
        <v>51.1</v>
      </c>
      <c r="S6968" s="1">
        <v>14.6</v>
      </c>
      <c r="T6968" s="1">
        <v>0.01</v>
      </c>
      <c r="U6968" s="1">
        <v>1898</v>
      </c>
      <c r="V6968" s="1">
        <f t="shared" si="433"/>
        <v>0.57596899821073755</v>
      </c>
      <c r="W6968" s="1">
        <f t="shared" si="434"/>
        <v>2.2897744092388841</v>
      </c>
      <c r="X6968" s="1">
        <f t="shared" si="435"/>
        <v>1460</v>
      </c>
    </row>
    <row r="6969" spans="1:24" hidden="1" x14ac:dyDescent="0.3">
      <c r="A6969" s="18" t="str">
        <f t="shared" si="432"/>
        <v>OFF - AirGrSupp - Lav Truck_2004_175</v>
      </c>
      <c r="B6969" s="1" t="s">
        <v>40</v>
      </c>
      <c r="C6969" s="1">
        <v>2020</v>
      </c>
      <c r="D6969" s="1" t="s">
        <v>140</v>
      </c>
      <c r="E6969" s="1">
        <v>2004</v>
      </c>
      <c r="F6969" s="1">
        <v>175</v>
      </c>
      <c r="G6969" s="1" t="s">
        <v>124</v>
      </c>
      <c r="H6969" s="1">
        <v>0</v>
      </c>
      <c r="I6969" s="1">
        <v>0</v>
      </c>
      <c r="J6969" s="1">
        <v>2.030492E-8</v>
      </c>
      <c r="K6969" s="1">
        <v>5.9383660000000001E-6</v>
      </c>
      <c r="L6969" s="1">
        <v>8.8916869999999996E-7</v>
      </c>
      <c r="M6969" s="1">
        <v>1.8103149999999999E-4</v>
      </c>
      <c r="N6969" s="1">
        <v>0</v>
      </c>
      <c r="O6969" s="1">
        <v>0</v>
      </c>
      <c r="P6969" s="1">
        <v>0</v>
      </c>
      <c r="Q6969" s="1">
        <v>0</v>
      </c>
      <c r="R6969" s="1">
        <v>10.95</v>
      </c>
      <c r="S6969" s="1">
        <v>3.65</v>
      </c>
      <c r="T6969" s="1">
        <v>0.01</v>
      </c>
      <c r="U6969" s="1">
        <v>474.5</v>
      </c>
      <c r="V6969" s="1">
        <f t="shared" si="433"/>
        <v>0</v>
      </c>
      <c r="W6969" s="1">
        <f t="shared" si="434"/>
        <v>0.62049251994279842</v>
      </c>
      <c r="X6969" s="1">
        <f t="shared" si="435"/>
        <v>365</v>
      </c>
    </row>
    <row r="6970" spans="1:24" hidden="1" x14ac:dyDescent="0.3">
      <c r="A6970" s="18" t="str">
        <f t="shared" si="432"/>
        <v>OFF - AirGrSupp - Lav Truck_2005_175</v>
      </c>
      <c r="B6970" s="1" t="s">
        <v>40</v>
      </c>
      <c r="C6970" s="1">
        <v>2020</v>
      </c>
      <c r="D6970" s="1" t="s">
        <v>140</v>
      </c>
      <c r="E6970" s="1">
        <v>2005</v>
      </c>
      <c r="F6970" s="1">
        <v>175</v>
      </c>
      <c r="G6970" s="1" t="s">
        <v>12</v>
      </c>
      <c r="H6970" s="1">
        <v>5.7471427312190797E-6</v>
      </c>
      <c r="I6970" s="1">
        <v>5.2862218841753101E-6</v>
      </c>
      <c r="J6970" s="1">
        <v>6.3243800000000003E-6</v>
      </c>
      <c r="K6970" s="1">
        <v>1.0991209999999999E-4</v>
      </c>
      <c r="L6970" s="1">
        <v>2.125381E-5</v>
      </c>
      <c r="M6970" s="1">
        <v>2.0111819999999998E-3</v>
      </c>
      <c r="N6970" s="1">
        <v>1.4418027000000001E-7</v>
      </c>
      <c r="O6970" s="1">
        <v>1.08936204E-7</v>
      </c>
      <c r="P6970" s="1">
        <v>1.997898E-8</v>
      </c>
      <c r="Q6970" s="1">
        <v>2.94096657754626E-8</v>
      </c>
      <c r="R6970" s="1">
        <v>83.95</v>
      </c>
      <c r="S6970" s="1">
        <v>25.55</v>
      </c>
      <c r="T6970" s="1">
        <v>0.02</v>
      </c>
      <c r="U6970" s="1">
        <v>3321.5</v>
      </c>
      <c r="V6970" s="1">
        <f t="shared" si="433"/>
        <v>0.52698679401954818</v>
      </c>
      <c r="W6970" s="1">
        <f t="shared" si="434"/>
        <v>2.1188057251493846</v>
      </c>
      <c r="X6970" s="1">
        <f t="shared" si="435"/>
        <v>1277.5</v>
      </c>
    </row>
    <row r="6971" spans="1:24" hidden="1" x14ac:dyDescent="0.3">
      <c r="A6971" s="18" t="str">
        <f t="shared" si="432"/>
        <v>OFF - AirGrSupp - Lav Truck_2005_175</v>
      </c>
      <c r="B6971" s="1" t="s">
        <v>40</v>
      </c>
      <c r="C6971" s="1">
        <v>2020</v>
      </c>
      <c r="D6971" s="1" t="s">
        <v>140</v>
      </c>
      <c r="E6971" s="1">
        <v>2005</v>
      </c>
      <c r="F6971" s="1">
        <v>175</v>
      </c>
      <c r="G6971" s="1" t="s">
        <v>124</v>
      </c>
      <c r="H6971" s="1">
        <v>0</v>
      </c>
      <c r="I6971" s="1">
        <v>0</v>
      </c>
      <c r="J6971" s="1">
        <v>3.3293409999999997E-8</v>
      </c>
      <c r="K6971" s="1">
        <v>1.008434E-5</v>
      </c>
      <c r="L6971" s="1">
        <v>1.4858429999999999E-6</v>
      </c>
      <c r="M6971" s="1">
        <v>3.1211789999999998E-4</v>
      </c>
      <c r="N6971" s="1">
        <v>0</v>
      </c>
      <c r="O6971" s="1">
        <v>0</v>
      </c>
      <c r="P6971" s="1">
        <v>0</v>
      </c>
      <c r="Q6971" s="1">
        <v>0</v>
      </c>
      <c r="R6971" s="1">
        <v>18.25</v>
      </c>
      <c r="S6971" s="1">
        <v>3.65</v>
      </c>
      <c r="T6971" s="1">
        <v>0.01</v>
      </c>
      <c r="U6971" s="1">
        <v>474.5</v>
      </c>
      <c r="V6971" s="1">
        <f t="shared" si="433"/>
        <v>0</v>
      </c>
      <c r="W6971" s="1">
        <f t="shared" si="434"/>
        <v>1.0368723812583229</v>
      </c>
      <c r="X6971" s="1">
        <f t="shared" si="435"/>
        <v>365</v>
      </c>
    </row>
    <row r="6972" spans="1:24" hidden="1" x14ac:dyDescent="0.3">
      <c r="A6972" s="18" t="str">
        <f t="shared" si="432"/>
        <v>OFF - AirGrSupp - Lav Truck_2006_175</v>
      </c>
      <c r="B6972" s="1" t="s">
        <v>40</v>
      </c>
      <c r="C6972" s="1">
        <v>2020</v>
      </c>
      <c r="D6972" s="1" t="s">
        <v>140</v>
      </c>
      <c r="E6972" s="1">
        <v>2006</v>
      </c>
      <c r="F6972" s="1">
        <v>175</v>
      </c>
      <c r="G6972" s="1" t="s">
        <v>12</v>
      </c>
      <c r="H6972" s="1">
        <v>8.5653034834279702E-6</v>
      </c>
      <c r="I6972" s="1">
        <v>7.8783661440570492E-6</v>
      </c>
      <c r="J6972" s="1">
        <v>9.4255940000000003E-6</v>
      </c>
      <c r="K6972" s="1">
        <v>1.6917000000000001E-4</v>
      </c>
      <c r="L6972" s="1">
        <v>3.2074589999999999E-5</v>
      </c>
      <c r="M6972" s="1">
        <v>3.1813359999999999E-3</v>
      </c>
      <c r="N6972" s="1">
        <v>2.2806782999999999E-7</v>
      </c>
      <c r="O6972" s="1">
        <v>1.7231791600000001E-7</v>
      </c>
      <c r="P6972" s="1">
        <v>3.1603239999999999E-8</v>
      </c>
      <c r="Q6972" s="1">
        <v>4.6032520344202398E-8</v>
      </c>
      <c r="R6972" s="1">
        <v>131.4</v>
      </c>
      <c r="S6972" s="1">
        <v>43.8</v>
      </c>
      <c r="T6972" s="1">
        <v>0.04</v>
      </c>
      <c r="U6972" s="1">
        <v>5694</v>
      </c>
      <c r="V6972" s="1">
        <f t="shared" si="433"/>
        <v>0.45814958602699984</v>
      </c>
      <c r="W6972" s="1">
        <f t="shared" si="434"/>
        <v>1.8652293967792692</v>
      </c>
      <c r="X6972" s="1">
        <f t="shared" si="435"/>
        <v>1095</v>
      </c>
    </row>
    <row r="6973" spans="1:24" hidden="1" x14ac:dyDescent="0.3">
      <c r="A6973" s="18" t="str">
        <f t="shared" si="432"/>
        <v>OFF - AirGrSupp - Lav Truck_2006_175</v>
      </c>
      <c r="B6973" s="1" t="s">
        <v>40</v>
      </c>
      <c r="C6973" s="1">
        <v>2020</v>
      </c>
      <c r="D6973" s="1" t="s">
        <v>140</v>
      </c>
      <c r="E6973" s="1">
        <v>2006</v>
      </c>
      <c r="F6973" s="1">
        <v>175</v>
      </c>
      <c r="G6973" s="1" t="s">
        <v>124</v>
      </c>
      <c r="H6973" s="1">
        <v>0</v>
      </c>
      <c r="I6973" s="1">
        <v>0</v>
      </c>
      <c r="J6973" s="1">
        <v>3.636979E-8</v>
      </c>
      <c r="K6973" s="1">
        <v>1.1436809999999999E-5</v>
      </c>
      <c r="L6973" s="1">
        <v>1.656923E-6</v>
      </c>
      <c r="M6973" s="1">
        <v>3.5946939999999998E-4</v>
      </c>
      <c r="N6973" s="1">
        <v>0</v>
      </c>
      <c r="O6973" s="1">
        <v>0</v>
      </c>
      <c r="P6973" s="1">
        <v>0</v>
      </c>
      <c r="Q6973" s="1">
        <v>0</v>
      </c>
      <c r="R6973" s="1">
        <v>18.25</v>
      </c>
      <c r="S6973" s="1">
        <v>3.65</v>
      </c>
      <c r="T6973" s="1">
        <v>0.01</v>
      </c>
      <c r="U6973" s="1">
        <v>474.5</v>
      </c>
      <c r="V6973" s="1">
        <f t="shared" si="433"/>
        <v>0</v>
      </c>
      <c r="W6973" s="1">
        <f t="shared" si="434"/>
        <v>1.1562578930423231</v>
      </c>
      <c r="X6973" s="1">
        <f t="shared" si="435"/>
        <v>365</v>
      </c>
    </row>
    <row r="6974" spans="1:24" hidden="1" x14ac:dyDescent="0.3">
      <c r="A6974" s="18" t="str">
        <f t="shared" si="432"/>
        <v>OFF - AirGrSupp - Lav Truck_2007_175</v>
      </c>
      <c r="B6974" s="1" t="s">
        <v>40</v>
      </c>
      <c r="C6974" s="1">
        <v>2020</v>
      </c>
      <c r="D6974" s="1" t="s">
        <v>140</v>
      </c>
      <c r="E6974" s="1">
        <v>2007</v>
      </c>
      <c r="F6974" s="1">
        <v>175</v>
      </c>
      <c r="G6974" s="1" t="s">
        <v>12</v>
      </c>
      <c r="H6974" s="1">
        <v>4.5335561534987404E-6</v>
      </c>
      <c r="I6974" s="1">
        <v>4.1699649499881399E-6</v>
      </c>
      <c r="J6974" s="1">
        <v>4.9889020000000003E-6</v>
      </c>
      <c r="K6974" s="1">
        <v>2.3419740000000001E-4</v>
      </c>
      <c r="L6974" s="1">
        <v>1.8906009999999999E-5</v>
      </c>
      <c r="M6974" s="1">
        <v>4.5298420000000001E-3</v>
      </c>
      <c r="N6974" s="1">
        <v>3.2474142E-7</v>
      </c>
      <c r="O6974" s="1">
        <v>2.45360184E-7</v>
      </c>
      <c r="P6974" s="1">
        <v>4.4999240000000002E-8</v>
      </c>
      <c r="Q6974" s="1">
        <v>6.5212737154286696E-8</v>
      </c>
      <c r="R6974" s="1">
        <v>186.15</v>
      </c>
      <c r="S6974" s="1">
        <v>62.05</v>
      </c>
      <c r="T6974" s="1">
        <v>0.05</v>
      </c>
      <c r="U6974" s="1">
        <v>8066.5</v>
      </c>
      <c r="V6974" s="1">
        <f t="shared" si="433"/>
        <v>0.17117323841466531</v>
      </c>
      <c r="W6974" s="1">
        <f t="shared" si="434"/>
        <v>0.77607437856504069</v>
      </c>
      <c r="X6974" s="1">
        <f t="shared" si="435"/>
        <v>1240.9999999999998</v>
      </c>
    </row>
    <row r="6975" spans="1:24" hidden="1" x14ac:dyDescent="0.3">
      <c r="A6975" s="18" t="str">
        <f t="shared" si="432"/>
        <v>OFF - AirGrSupp - Lav Truck_2007_175</v>
      </c>
      <c r="B6975" s="1" t="s">
        <v>40</v>
      </c>
      <c r="C6975" s="1">
        <v>2020</v>
      </c>
      <c r="D6975" s="1" t="s">
        <v>140</v>
      </c>
      <c r="E6975" s="1">
        <v>2007</v>
      </c>
      <c r="F6975" s="1">
        <v>175</v>
      </c>
      <c r="G6975" s="1" t="s">
        <v>124</v>
      </c>
      <c r="H6975" s="1">
        <v>0</v>
      </c>
      <c r="I6975" s="1">
        <v>0</v>
      </c>
      <c r="J6975" s="1">
        <v>1.8692829999999999E-8</v>
      </c>
      <c r="K6975" s="1">
        <v>1.3040560000000001E-5</v>
      </c>
      <c r="L6975" s="1">
        <v>1.146234E-6</v>
      </c>
      <c r="M6975" s="1">
        <v>4.163352E-4</v>
      </c>
      <c r="N6975" s="1">
        <v>0</v>
      </c>
      <c r="O6975" s="1">
        <v>0</v>
      </c>
      <c r="P6975" s="1">
        <v>0</v>
      </c>
      <c r="Q6975" s="1">
        <v>0</v>
      </c>
      <c r="R6975" s="1">
        <v>21.9</v>
      </c>
      <c r="S6975" s="1">
        <v>7.3</v>
      </c>
      <c r="T6975" s="1">
        <v>0.02</v>
      </c>
      <c r="U6975" s="1">
        <v>949</v>
      </c>
      <c r="V6975" s="1">
        <f t="shared" si="433"/>
        <v>0</v>
      </c>
      <c r="W6975" s="1">
        <f t="shared" si="434"/>
        <v>0.39994076664198458</v>
      </c>
      <c r="X6975" s="1">
        <f t="shared" si="435"/>
        <v>365</v>
      </c>
    </row>
    <row r="6976" spans="1:24" hidden="1" x14ac:dyDescent="0.3">
      <c r="A6976" s="18" t="str">
        <f t="shared" si="432"/>
        <v>OFF - AirGrSupp - Lav Truck_2008_175</v>
      </c>
      <c r="B6976" s="1" t="s">
        <v>40</v>
      </c>
      <c r="C6976" s="1">
        <v>2020</v>
      </c>
      <c r="D6976" s="1" t="s">
        <v>140</v>
      </c>
      <c r="E6976" s="1">
        <v>2008</v>
      </c>
      <c r="F6976" s="1">
        <v>175</v>
      </c>
      <c r="G6976" s="1" t="s">
        <v>12</v>
      </c>
      <c r="H6976" s="1">
        <v>5.6329919241320897E-6</v>
      </c>
      <c r="I6976" s="1">
        <v>5.1812259718166998E-6</v>
      </c>
      <c r="J6976" s="1">
        <v>6.1987639999999997E-6</v>
      </c>
      <c r="K6976" s="1">
        <v>2.9951480000000002E-4</v>
      </c>
      <c r="L6976" s="1">
        <v>2.4302249999999999E-5</v>
      </c>
      <c r="M6976" s="1">
        <v>5.9633100000000003E-3</v>
      </c>
      <c r="N6976" s="1">
        <v>4.2750584999999998E-7</v>
      </c>
      <c r="O6976" s="1">
        <v>3.2300442000000001E-7</v>
      </c>
      <c r="P6976" s="1">
        <v>5.9239240000000002E-8</v>
      </c>
      <c r="Q6976" s="1">
        <v>8.5671635085043405E-8</v>
      </c>
      <c r="R6976" s="1">
        <v>244.55</v>
      </c>
      <c r="S6976" s="1">
        <v>80.3</v>
      </c>
      <c r="T6976" s="1">
        <v>7.0000000000000007E-2</v>
      </c>
      <c r="U6976" s="1">
        <v>10439</v>
      </c>
      <c r="V6976" s="1">
        <f t="shared" si="433"/>
        <v>0.16434717259174056</v>
      </c>
      <c r="W6976" s="1">
        <f t="shared" si="434"/>
        <v>0.77086120096730759</v>
      </c>
      <c r="X6976" s="1">
        <f t="shared" si="435"/>
        <v>1147.1428571428569</v>
      </c>
    </row>
    <row r="6977" spans="1:24" hidden="1" x14ac:dyDescent="0.3">
      <c r="A6977" s="18" t="str">
        <f t="shared" si="432"/>
        <v>OFF - AirGrSupp - Lav Truck_2008_175</v>
      </c>
      <c r="B6977" s="1" t="s">
        <v>40</v>
      </c>
      <c r="C6977" s="1">
        <v>2020</v>
      </c>
      <c r="D6977" s="1" t="s">
        <v>140</v>
      </c>
      <c r="E6977" s="1">
        <v>2008</v>
      </c>
      <c r="F6977" s="1">
        <v>175</v>
      </c>
      <c r="G6977" s="1" t="s">
        <v>124</v>
      </c>
      <c r="H6977" s="1">
        <v>0</v>
      </c>
      <c r="I6977" s="1">
        <v>0</v>
      </c>
      <c r="J6977" s="1">
        <v>1.921971E-8</v>
      </c>
      <c r="K6977" s="1">
        <v>1.3768940000000001E-5</v>
      </c>
      <c r="L6977" s="1">
        <v>1.2165140000000001E-6</v>
      </c>
      <c r="M6977" s="1">
        <v>4.4662770000000003E-4</v>
      </c>
      <c r="N6977" s="1">
        <v>0</v>
      </c>
      <c r="O6977" s="1">
        <v>0</v>
      </c>
      <c r="P6977" s="1">
        <v>0</v>
      </c>
      <c r="Q6977" s="1">
        <v>0</v>
      </c>
      <c r="R6977" s="1">
        <v>25.55</v>
      </c>
      <c r="S6977" s="1">
        <v>7.3</v>
      </c>
      <c r="T6977" s="1">
        <v>0.02</v>
      </c>
      <c r="U6977" s="1">
        <v>949</v>
      </c>
      <c r="V6977" s="1">
        <f t="shared" si="433"/>
        <v>0</v>
      </c>
      <c r="W6977" s="1">
        <f t="shared" si="434"/>
        <v>0.4244626679986</v>
      </c>
      <c r="X6977" s="1">
        <f t="shared" si="435"/>
        <v>365</v>
      </c>
    </row>
    <row r="6978" spans="1:24" hidden="1" x14ac:dyDescent="0.3">
      <c r="A6978" s="18" t="str">
        <f t="shared" si="432"/>
        <v>OFF - AirGrSupp - Lav Truck_2009_175</v>
      </c>
      <c r="B6978" s="1" t="s">
        <v>40</v>
      </c>
      <c r="C6978" s="1">
        <v>2020</v>
      </c>
      <c r="D6978" s="1" t="s">
        <v>140</v>
      </c>
      <c r="E6978" s="1">
        <v>2009</v>
      </c>
      <c r="F6978" s="1">
        <v>175</v>
      </c>
      <c r="G6978" s="1" t="s">
        <v>12</v>
      </c>
      <c r="H6978" s="1">
        <v>7.1604723205920496E-6</v>
      </c>
      <c r="I6978" s="1">
        <v>6.5862024404805702E-6</v>
      </c>
      <c r="J6978" s="1">
        <v>7.8796630000000006E-6</v>
      </c>
      <c r="K6978" s="1">
        <v>3.92937E-4</v>
      </c>
      <c r="L6978" s="1">
        <v>3.2054059999999999E-5</v>
      </c>
      <c r="M6978" s="1">
        <v>8.0599980000000005E-3</v>
      </c>
      <c r="N6978" s="1">
        <v>5.7781601999999998E-7</v>
      </c>
      <c r="O6978" s="1">
        <v>4.3657210400000001E-7</v>
      </c>
      <c r="P6978" s="1">
        <v>8.0067640000000004E-8</v>
      </c>
      <c r="Q6978" s="1">
        <v>1.15081300860506E-7</v>
      </c>
      <c r="R6978" s="1">
        <v>328.5</v>
      </c>
      <c r="S6978" s="1">
        <v>109.5</v>
      </c>
      <c r="T6978" s="1">
        <v>0.09</v>
      </c>
      <c r="U6978" s="1">
        <v>14235</v>
      </c>
      <c r="V6978" s="1">
        <f t="shared" si="433"/>
        <v>0.1532026243219162</v>
      </c>
      <c r="W6978" s="1">
        <f t="shared" si="434"/>
        <v>0.74561420736011275</v>
      </c>
      <c r="X6978" s="1">
        <f t="shared" si="435"/>
        <v>1216.6666666666667</v>
      </c>
    </row>
    <row r="6979" spans="1:24" hidden="1" x14ac:dyDescent="0.3">
      <c r="A6979" s="18" t="str">
        <f t="shared" si="432"/>
        <v>OFF - AirGrSupp - Lav Truck_2009_175</v>
      </c>
      <c r="B6979" s="1" t="s">
        <v>40</v>
      </c>
      <c r="C6979" s="1">
        <v>2020</v>
      </c>
      <c r="D6979" s="1" t="s">
        <v>140</v>
      </c>
      <c r="E6979" s="1">
        <v>2009</v>
      </c>
      <c r="F6979" s="1">
        <v>175</v>
      </c>
      <c r="G6979" s="1" t="s">
        <v>124</v>
      </c>
      <c r="H6979" s="1">
        <v>0</v>
      </c>
      <c r="I6979" s="1">
        <v>0</v>
      </c>
      <c r="J6979" s="1">
        <v>1.908765E-8</v>
      </c>
      <c r="K6979" s="1">
        <v>1.4065159999999999E-5</v>
      </c>
      <c r="L6979" s="1">
        <v>1.2492860000000001E-6</v>
      </c>
      <c r="M6979" s="1">
        <v>4.6365939999999997E-4</v>
      </c>
      <c r="N6979" s="1">
        <v>0</v>
      </c>
      <c r="O6979" s="1">
        <v>0</v>
      </c>
      <c r="P6979" s="1">
        <v>0</v>
      </c>
      <c r="Q6979" s="1">
        <v>0</v>
      </c>
      <c r="R6979" s="1">
        <v>25.55</v>
      </c>
      <c r="S6979" s="1">
        <v>7.3</v>
      </c>
      <c r="T6979" s="1">
        <v>0.02</v>
      </c>
      <c r="U6979" s="1">
        <v>949</v>
      </c>
      <c r="V6979" s="1">
        <f t="shared" si="433"/>
        <v>0</v>
      </c>
      <c r="W6979" s="1">
        <f t="shared" si="434"/>
        <v>0.43589738272909234</v>
      </c>
      <c r="X6979" s="1">
        <f t="shared" si="435"/>
        <v>365</v>
      </c>
    </row>
    <row r="6980" spans="1:24" hidden="1" x14ac:dyDescent="0.3">
      <c r="A6980" s="18" t="str">
        <f t="shared" si="432"/>
        <v>OFF - AirGrSupp - Lav Truck_2010_175</v>
      </c>
      <c r="B6980" s="1" t="s">
        <v>40</v>
      </c>
      <c r="C6980" s="1">
        <v>2020</v>
      </c>
      <c r="D6980" s="1" t="s">
        <v>140</v>
      </c>
      <c r="E6980" s="1">
        <v>2010</v>
      </c>
      <c r="F6980" s="1">
        <v>175</v>
      </c>
      <c r="G6980" s="1" t="s">
        <v>12</v>
      </c>
      <c r="H6980" s="1">
        <v>8.27176517735194E-6</v>
      </c>
      <c r="I6980" s="1">
        <v>7.6083696101283199E-6</v>
      </c>
      <c r="J6980" s="1">
        <v>9.1025729999999994E-6</v>
      </c>
      <c r="K6980" s="1">
        <v>4.6992250000000001E-4</v>
      </c>
      <c r="L6980" s="1">
        <v>3.8552279999999999E-5</v>
      </c>
      <c r="M6980" s="1">
        <v>9.9398230000000004E-3</v>
      </c>
      <c r="N6980" s="1">
        <v>7.1257941000000002E-7</v>
      </c>
      <c r="O6980" s="1">
        <v>5.3839333199999996E-7</v>
      </c>
      <c r="P6980" s="1">
        <v>9.8741729999999998E-8</v>
      </c>
      <c r="Q6980" s="1">
        <v>1.4193360439462399E-7</v>
      </c>
      <c r="R6980" s="1">
        <v>405.15</v>
      </c>
      <c r="S6980" s="1">
        <v>135.05000000000001</v>
      </c>
      <c r="T6980" s="1">
        <v>0.11</v>
      </c>
      <c r="U6980" s="1">
        <v>17556.5</v>
      </c>
      <c r="V6980" s="1">
        <f t="shared" si="433"/>
        <v>0.14349681510578299</v>
      </c>
      <c r="W6980" s="1">
        <f t="shared" si="434"/>
        <v>0.72711102096064861</v>
      </c>
      <c r="X6980" s="1">
        <f t="shared" si="435"/>
        <v>1227.7272727272727</v>
      </c>
    </row>
    <row r="6981" spans="1:24" hidden="1" x14ac:dyDescent="0.3">
      <c r="A6981" s="18" t="str">
        <f t="shared" si="432"/>
        <v>OFF - AirGrSupp - Lav Truck_2010_175</v>
      </c>
      <c r="B6981" s="1" t="s">
        <v>40</v>
      </c>
      <c r="C6981" s="1">
        <v>2020</v>
      </c>
      <c r="D6981" s="1" t="s">
        <v>140</v>
      </c>
      <c r="E6981" s="1">
        <v>2010</v>
      </c>
      <c r="F6981" s="1">
        <v>175</v>
      </c>
      <c r="G6981" s="1" t="s">
        <v>124</v>
      </c>
      <c r="H6981" s="1">
        <v>0</v>
      </c>
      <c r="I6981" s="1">
        <v>0</v>
      </c>
      <c r="J6981" s="1">
        <v>1.9202100000000001E-8</v>
      </c>
      <c r="K6981" s="1">
        <v>1.457999E-5</v>
      </c>
      <c r="L6981" s="1">
        <v>1.3020810000000001E-6</v>
      </c>
      <c r="M6981" s="1">
        <v>4.8858029999999995E-4</v>
      </c>
      <c r="N6981" s="1">
        <v>0</v>
      </c>
      <c r="O6981" s="1">
        <v>0</v>
      </c>
      <c r="P6981" s="1">
        <v>0</v>
      </c>
      <c r="Q6981" s="1">
        <v>0</v>
      </c>
      <c r="R6981" s="1">
        <v>25.55</v>
      </c>
      <c r="S6981" s="1">
        <v>7.3</v>
      </c>
      <c r="T6981" s="1">
        <v>0.02</v>
      </c>
      <c r="U6981" s="1">
        <v>949</v>
      </c>
      <c r="V6981" s="1">
        <f t="shared" si="433"/>
        <v>0</v>
      </c>
      <c r="W6981" s="1">
        <f t="shared" si="434"/>
        <v>0.45431846670920772</v>
      </c>
      <c r="X6981" s="1">
        <f t="shared" si="435"/>
        <v>365</v>
      </c>
    </row>
    <row r="6982" spans="1:24" hidden="1" x14ac:dyDescent="0.3">
      <c r="A6982" s="18" t="str">
        <f t="shared" si="432"/>
        <v>OFF - AirGrSupp - Lav Truck_2011_175</v>
      </c>
      <c r="B6982" s="1" t="s">
        <v>40</v>
      </c>
      <c r="C6982" s="1">
        <v>2020</v>
      </c>
      <c r="D6982" s="1" t="s">
        <v>140</v>
      </c>
      <c r="E6982" s="1">
        <v>2011</v>
      </c>
      <c r="F6982" s="1">
        <v>175</v>
      </c>
      <c r="G6982" s="1" t="s">
        <v>12</v>
      </c>
      <c r="H6982" s="1">
        <v>1.12624779746991E-5</v>
      </c>
      <c r="I6982" s="1">
        <v>1.0359227241128301E-5</v>
      </c>
      <c r="J6982" s="1">
        <v>1.2393669999999999E-5</v>
      </c>
      <c r="K6982" s="1">
        <v>6.6477069999999999E-4</v>
      </c>
      <c r="L6982" s="1">
        <v>5.4865940000000002E-5</v>
      </c>
      <c r="M6982" s="1">
        <v>1.4514010000000001E-2</v>
      </c>
      <c r="N6982" s="1">
        <v>1.0404998999999899E-6</v>
      </c>
      <c r="O6982" s="1">
        <v>7.8615547999999996E-7</v>
      </c>
      <c r="P6982" s="1">
        <v>1.441815E-7</v>
      </c>
      <c r="Q6982" s="1">
        <v>2.0714634154891E-7</v>
      </c>
      <c r="R6982" s="1">
        <v>591.29999999999995</v>
      </c>
      <c r="S6982" s="1">
        <v>197.1</v>
      </c>
      <c r="T6982" s="1">
        <v>0.16</v>
      </c>
      <c r="U6982" s="1">
        <v>25623</v>
      </c>
      <c r="V6982" s="1">
        <f t="shared" si="433"/>
        <v>0.1338708386231324</v>
      </c>
      <c r="W6982" s="1">
        <f t="shared" si="434"/>
        <v>0.70902483637828495</v>
      </c>
      <c r="X6982" s="1">
        <f t="shared" si="435"/>
        <v>1231.875</v>
      </c>
    </row>
    <row r="6983" spans="1:24" hidden="1" x14ac:dyDescent="0.3">
      <c r="A6983" s="18" t="str">
        <f t="shared" si="432"/>
        <v>OFF - AirGrSupp - Lav Truck_2011_175</v>
      </c>
      <c r="B6983" s="1" t="s">
        <v>40</v>
      </c>
      <c r="C6983" s="1">
        <v>2020</v>
      </c>
      <c r="D6983" s="1" t="s">
        <v>140</v>
      </c>
      <c r="E6983" s="1">
        <v>2011</v>
      </c>
      <c r="F6983" s="1">
        <v>175</v>
      </c>
      <c r="G6983" s="1" t="s">
        <v>124</v>
      </c>
      <c r="H6983" s="1">
        <v>0</v>
      </c>
      <c r="I6983" s="1">
        <v>0</v>
      </c>
      <c r="J6983" s="1">
        <v>2.1084880000000001E-8</v>
      </c>
      <c r="K6983" s="1">
        <v>1.652938E-5</v>
      </c>
      <c r="L6983" s="1">
        <v>1.484456E-6</v>
      </c>
      <c r="M6983" s="1">
        <v>5.6322049999999997E-4</v>
      </c>
      <c r="N6983" s="1">
        <v>0</v>
      </c>
      <c r="O6983" s="1">
        <v>0</v>
      </c>
      <c r="P6983" s="1">
        <v>0</v>
      </c>
      <c r="Q6983" s="1">
        <v>0</v>
      </c>
      <c r="R6983" s="1">
        <v>29.2</v>
      </c>
      <c r="S6983" s="1">
        <v>7.3</v>
      </c>
      <c r="T6983" s="1">
        <v>0.02</v>
      </c>
      <c r="U6983" s="1">
        <v>949</v>
      </c>
      <c r="V6983" s="1">
        <f t="shared" si="433"/>
        <v>0</v>
      </c>
      <c r="W6983" s="1">
        <f t="shared" si="434"/>
        <v>0.51795224246209226</v>
      </c>
      <c r="X6983" s="1">
        <f t="shared" si="435"/>
        <v>365</v>
      </c>
    </row>
    <row r="6984" spans="1:24" hidden="1" x14ac:dyDescent="0.3">
      <c r="A6984" s="18" t="str">
        <f t="shared" si="432"/>
        <v>OFF - AirGrSupp - Lav Truck_2012_175</v>
      </c>
      <c r="B6984" s="1" t="s">
        <v>40</v>
      </c>
      <c r="C6984" s="1">
        <v>2020</v>
      </c>
      <c r="D6984" s="1" t="s">
        <v>140</v>
      </c>
      <c r="E6984" s="1">
        <v>2012</v>
      </c>
      <c r="F6984" s="1">
        <v>175</v>
      </c>
      <c r="G6984" s="1" t="s">
        <v>12</v>
      </c>
      <c r="H6984" s="1">
        <v>2.0975510682554799E-5</v>
      </c>
      <c r="I6984" s="1">
        <v>1.9293274725813899E-5</v>
      </c>
      <c r="J6984" s="1">
        <v>2.3082269999999999E-5</v>
      </c>
      <c r="K6984" s="1">
        <v>1.2918000000000001E-3</v>
      </c>
      <c r="L6984" s="1">
        <v>1.0729749999999999E-4</v>
      </c>
      <c r="M6984" s="1">
        <v>2.9142350000000001E-2</v>
      </c>
      <c r="N6984" s="1">
        <v>2.0891961000000001E-6</v>
      </c>
      <c r="O6984" s="1">
        <v>1.5785037199999999E-6</v>
      </c>
      <c r="P6984" s="1">
        <v>2.8949869999999999E-7</v>
      </c>
      <c r="Q6984" s="1">
        <v>4.1429268309782101E-7</v>
      </c>
      <c r="R6984" s="1">
        <v>1182.5999999999999</v>
      </c>
      <c r="S6984" s="1">
        <v>394.2</v>
      </c>
      <c r="T6984" s="1">
        <v>0.32</v>
      </c>
      <c r="U6984" s="1">
        <v>51246</v>
      </c>
      <c r="V6984" s="1">
        <f t="shared" si="433"/>
        <v>0.12466213971428812</v>
      </c>
      <c r="W6984" s="1">
        <f t="shared" si="434"/>
        <v>0.69329526096972927</v>
      </c>
      <c r="X6984" s="1">
        <f t="shared" si="435"/>
        <v>1231.875</v>
      </c>
    </row>
    <row r="6985" spans="1:24" hidden="1" x14ac:dyDescent="0.3">
      <c r="A6985" s="18" t="str">
        <f t="shared" si="432"/>
        <v>OFF - AirGrSupp - Lav Truck_2012_175</v>
      </c>
      <c r="B6985" s="1" t="s">
        <v>40</v>
      </c>
      <c r="C6985" s="1">
        <v>2020</v>
      </c>
      <c r="D6985" s="1" t="s">
        <v>140</v>
      </c>
      <c r="E6985" s="1">
        <v>2012</v>
      </c>
      <c r="F6985" s="1">
        <v>175</v>
      </c>
      <c r="G6985" s="1" t="s">
        <v>124</v>
      </c>
      <c r="H6985" s="1">
        <v>0</v>
      </c>
      <c r="I6985" s="1">
        <v>0</v>
      </c>
      <c r="J6985" s="1">
        <v>1.533351E-8</v>
      </c>
      <c r="K6985" s="1">
        <v>1.243831E-5</v>
      </c>
      <c r="L6985" s="1">
        <v>1.123494E-6</v>
      </c>
      <c r="M6985" s="1">
        <v>4.3107140000000002E-4</v>
      </c>
      <c r="N6985" s="1">
        <v>0</v>
      </c>
      <c r="O6985" s="1">
        <v>0</v>
      </c>
      <c r="P6985" s="1">
        <v>0</v>
      </c>
      <c r="Q6985" s="1">
        <v>0</v>
      </c>
      <c r="R6985" s="1">
        <v>21.9</v>
      </c>
      <c r="S6985" s="1">
        <v>7.3</v>
      </c>
      <c r="T6985" s="1">
        <v>0.02</v>
      </c>
      <c r="U6985" s="1">
        <v>949</v>
      </c>
      <c r="V6985" s="1">
        <f t="shared" si="433"/>
        <v>0</v>
      </c>
      <c r="W6985" s="1">
        <f t="shared" si="434"/>
        <v>0.39200638933906157</v>
      </c>
      <c r="X6985" s="1">
        <f t="shared" si="435"/>
        <v>365</v>
      </c>
    </row>
    <row r="6986" spans="1:24" hidden="1" x14ac:dyDescent="0.3">
      <c r="A6986" s="18" t="str">
        <f t="shared" ref="A6986:A7049" si="436">D6986&amp;"_"&amp;E6986&amp;"_"&amp;F6986</f>
        <v>OFF - AirGrSupp - Lav Truck_2013_175</v>
      </c>
      <c r="B6986" s="1" t="s">
        <v>40</v>
      </c>
      <c r="C6986" s="1">
        <v>2020</v>
      </c>
      <c r="D6986" s="1" t="s">
        <v>140</v>
      </c>
      <c r="E6986" s="1">
        <v>2013</v>
      </c>
      <c r="F6986" s="1">
        <v>175</v>
      </c>
      <c r="G6986" s="1" t="s">
        <v>12</v>
      </c>
      <c r="H6986" s="1">
        <v>2.1719132091828801E-5</v>
      </c>
      <c r="I6986" s="1">
        <v>1.9977257698064099E-5</v>
      </c>
      <c r="J6986" s="1">
        <v>2.3900580000000001E-5</v>
      </c>
      <c r="K6986" s="1">
        <v>1.4026380000000001E-3</v>
      </c>
      <c r="L6986" s="1">
        <v>1.172936E-4</v>
      </c>
      <c r="M6986" s="1">
        <v>3.2731789999999997E-2</v>
      </c>
      <c r="N6986" s="1">
        <v>2.3465205000000001E-6</v>
      </c>
      <c r="O6986" s="1">
        <v>1.7729265999999999E-6</v>
      </c>
      <c r="P6986" s="1">
        <v>3.2515599999999998E-7</v>
      </c>
      <c r="Q6986" s="1">
        <v>4.6416124680404101E-7</v>
      </c>
      <c r="R6986" s="1">
        <v>1324.95</v>
      </c>
      <c r="S6986" s="1">
        <v>441.65</v>
      </c>
      <c r="T6986" s="1">
        <v>0.36</v>
      </c>
      <c r="U6986" s="1">
        <v>57414.499999999898</v>
      </c>
      <c r="V6986" s="1">
        <f t="shared" si="433"/>
        <v>0.11521337146046605</v>
      </c>
      <c r="W6986" s="1">
        <f t="shared" si="434"/>
        <v>0.67645876681286832</v>
      </c>
      <c r="X6986" s="1">
        <f t="shared" si="435"/>
        <v>1226.8055555555554</v>
      </c>
    </row>
    <row r="6987" spans="1:24" hidden="1" x14ac:dyDescent="0.3">
      <c r="A6987" s="18" t="str">
        <f t="shared" si="436"/>
        <v>OFF - AirGrSupp - Lav Truck_2013_175</v>
      </c>
      <c r="B6987" s="1" t="s">
        <v>40</v>
      </c>
      <c r="C6987" s="1">
        <v>2020</v>
      </c>
      <c r="D6987" s="1" t="s">
        <v>140</v>
      </c>
      <c r="E6987" s="1">
        <v>2013</v>
      </c>
      <c r="F6987" s="1">
        <v>175</v>
      </c>
      <c r="G6987" s="1" t="s">
        <v>124</v>
      </c>
      <c r="H6987" s="1">
        <v>0</v>
      </c>
      <c r="I6987" s="1">
        <v>0</v>
      </c>
      <c r="J6987" s="1">
        <v>1.5008300000000001E-8</v>
      </c>
      <c r="K6987" s="1">
        <v>1.262858E-5</v>
      </c>
      <c r="L6987" s="1">
        <v>1.147452E-6</v>
      </c>
      <c r="M6987" s="1">
        <v>4.4528219999999998E-4</v>
      </c>
      <c r="N6987" s="1">
        <v>0</v>
      </c>
      <c r="O6987" s="1">
        <v>0</v>
      </c>
      <c r="P6987" s="1">
        <v>0</v>
      </c>
      <c r="Q6987" s="1">
        <v>0</v>
      </c>
      <c r="R6987" s="1">
        <v>25.55</v>
      </c>
      <c r="S6987" s="1">
        <v>7.3</v>
      </c>
      <c r="T6987" s="1">
        <v>0.02</v>
      </c>
      <c r="U6987" s="1">
        <v>949</v>
      </c>
      <c r="V6987" s="1">
        <f t="shared" ref="V6987:V7050" si="437">IFERROR(CONVERT(I6987,"ton","g")*365/U6987,0)</f>
        <v>0</v>
      </c>
      <c r="W6987" s="1">
        <f t="shared" ref="W6987:W7050" si="438">IFERROR(CONVERT(L6987,"ton","g")*365/U6987,0)</f>
        <v>0.40036574780095385</v>
      </c>
      <c r="X6987" s="1">
        <f t="shared" ref="X6987:X7050" si="439">S6987/T6987</f>
        <v>365</v>
      </c>
    </row>
    <row r="6988" spans="1:24" hidden="1" x14ac:dyDescent="0.3">
      <c r="A6988" s="18" t="str">
        <f t="shared" si="436"/>
        <v>OFF - AirGrSupp - Lav Truck_2014_175</v>
      </c>
      <c r="B6988" s="1" t="s">
        <v>40</v>
      </c>
      <c r="C6988" s="1">
        <v>2020</v>
      </c>
      <c r="D6988" s="1" t="s">
        <v>140</v>
      </c>
      <c r="E6988" s="1">
        <v>2014</v>
      </c>
      <c r="F6988" s="1">
        <v>175</v>
      </c>
      <c r="G6988" s="1" t="s">
        <v>12</v>
      </c>
      <c r="H6988" s="1">
        <v>2.1185154288424801E-5</v>
      </c>
      <c r="I6988" s="1">
        <v>1.94861049144932E-5</v>
      </c>
      <c r="J6988" s="1">
        <v>2.331297E-5</v>
      </c>
      <c r="K6988" s="1">
        <v>1.44334E-3</v>
      </c>
      <c r="L6988" s="1">
        <v>1.2156790000000001E-4</v>
      </c>
      <c r="M6988" s="1">
        <v>3.4882049999999998E-2</v>
      </c>
      <c r="N6988" s="1">
        <v>2.5006715999999999E-6</v>
      </c>
      <c r="O6988" s="1">
        <v>1.8893963200000001E-6</v>
      </c>
      <c r="P6988" s="1">
        <v>3.465167E-7</v>
      </c>
      <c r="Q6988" s="1">
        <v>4.9357091257950296E-7</v>
      </c>
      <c r="R6988" s="1">
        <v>1408.8999999999901</v>
      </c>
      <c r="S6988" s="1">
        <v>470.85</v>
      </c>
      <c r="T6988" s="1">
        <v>0.39</v>
      </c>
      <c r="U6988" s="1">
        <v>61210.5</v>
      </c>
      <c r="V6988" s="1">
        <f t="shared" si="437"/>
        <v>0.10541143124905925</v>
      </c>
      <c r="W6988" s="1">
        <f t="shared" si="438"/>
        <v>0.65762995679097203</v>
      </c>
      <c r="X6988" s="1">
        <f t="shared" si="439"/>
        <v>1207.3076923076924</v>
      </c>
    </row>
    <row r="6989" spans="1:24" hidden="1" x14ac:dyDescent="0.3">
      <c r="A6989" s="18" t="str">
        <f t="shared" si="436"/>
        <v>OFF - AirGrSupp - Lav Truck_2014_175</v>
      </c>
      <c r="B6989" s="1" t="s">
        <v>40</v>
      </c>
      <c r="C6989" s="1">
        <v>2020</v>
      </c>
      <c r="D6989" s="1" t="s">
        <v>140</v>
      </c>
      <c r="E6989" s="1">
        <v>2014</v>
      </c>
      <c r="F6989" s="1">
        <v>175</v>
      </c>
      <c r="G6989" s="1" t="s">
        <v>124</v>
      </c>
      <c r="H6989" s="1">
        <v>0</v>
      </c>
      <c r="I6989" s="1">
        <v>0</v>
      </c>
      <c r="J6989" s="1">
        <v>1.4594E-8</v>
      </c>
      <c r="K6989" s="1">
        <v>1.277325E-5</v>
      </c>
      <c r="L6989" s="1">
        <v>1.167689E-6</v>
      </c>
      <c r="M6989" s="1">
        <v>4.5836020000000001E-4</v>
      </c>
      <c r="N6989" s="1">
        <v>0</v>
      </c>
      <c r="O6989" s="1">
        <v>0</v>
      </c>
      <c r="P6989" s="1">
        <v>0</v>
      </c>
      <c r="Q6989" s="1">
        <v>0</v>
      </c>
      <c r="R6989" s="1">
        <v>25.55</v>
      </c>
      <c r="S6989" s="1">
        <v>7.3</v>
      </c>
      <c r="T6989" s="1">
        <v>0.02</v>
      </c>
      <c r="U6989" s="1">
        <v>949</v>
      </c>
      <c r="V6989" s="1">
        <f t="shared" si="437"/>
        <v>0</v>
      </c>
      <c r="W6989" s="1">
        <f t="shared" si="438"/>
        <v>0.40742678533302301</v>
      </c>
      <c r="X6989" s="1">
        <f t="shared" si="439"/>
        <v>365</v>
      </c>
    </row>
    <row r="6990" spans="1:24" hidden="1" x14ac:dyDescent="0.3">
      <c r="A6990" s="18" t="str">
        <f t="shared" si="436"/>
        <v>OFF - AirGrSupp - Lav Truck_2015_175</v>
      </c>
      <c r="B6990" s="1" t="s">
        <v>40</v>
      </c>
      <c r="C6990" s="1">
        <v>2020</v>
      </c>
      <c r="D6990" s="1" t="s">
        <v>140</v>
      </c>
      <c r="E6990" s="1">
        <v>2015</v>
      </c>
      <c r="F6990" s="1">
        <v>175</v>
      </c>
      <c r="G6990" s="1" t="s">
        <v>12</v>
      </c>
      <c r="H6990" s="1">
        <v>2.0538094342348799E-5</v>
      </c>
      <c r="I6990" s="1">
        <v>1.8890939176092399E-5</v>
      </c>
      <c r="J6990" s="1">
        <v>2.260092E-5</v>
      </c>
      <c r="K6990" s="1">
        <v>1.487015E-3</v>
      </c>
      <c r="L6990" s="1">
        <v>1.2620980000000001E-4</v>
      </c>
      <c r="M6990" s="1">
        <v>3.7265769999999997E-2</v>
      </c>
      <c r="N6990" s="1">
        <v>2.6715582E-6</v>
      </c>
      <c r="O6990" s="1">
        <v>2.0185106399999999E-6</v>
      </c>
      <c r="P6990" s="1">
        <v>3.7019639999999998E-7</v>
      </c>
      <c r="Q6990" s="1">
        <v>5.2553794059631095E-7</v>
      </c>
      <c r="R6990" s="1">
        <v>1500.15</v>
      </c>
      <c r="S6990" s="1">
        <v>503.7</v>
      </c>
      <c r="T6990" s="1">
        <v>0.42</v>
      </c>
      <c r="U6990" s="1">
        <v>65480.999999999898</v>
      </c>
      <c r="V6990" s="1">
        <f t="shared" si="437"/>
        <v>9.5527155768223099E-2</v>
      </c>
      <c r="W6990" s="1">
        <f t="shared" si="438"/>
        <v>0.63821407245514039</v>
      </c>
      <c r="X6990" s="1">
        <f t="shared" si="439"/>
        <v>1199.2857142857142</v>
      </c>
    </row>
    <row r="6991" spans="1:24" hidden="1" x14ac:dyDescent="0.3">
      <c r="A6991" s="18" t="str">
        <f t="shared" si="436"/>
        <v>OFF - AirGrSupp - Lav Truck_2015_175</v>
      </c>
      <c r="B6991" s="1" t="s">
        <v>40</v>
      </c>
      <c r="C6991" s="1">
        <v>2020</v>
      </c>
      <c r="D6991" s="1" t="s">
        <v>140</v>
      </c>
      <c r="E6991" s="1">
        <v>2015</v>
      </c>
      <c r="F6991" s="1">
        <v>175</v>
      </c>
      <c r="G6991" s="1" t="s">
        <v>124</v>
      </c>
      <c r="H6991" s="1">
        <v>0</v>
      </c>
      <c r="I6991" s="1">
        <v>0</v>
      </c>
      <c r="J6991" s="1">
        <v>1.415733E-8</v>
      </c>
      <c r="K6991" s="1">
        <v>1.292915E-5</v>
      </c>
      <c r="L6991" s="1">
        <v>1.189378E-6</v>
      </c>
      <c r="M6991" s="1">
        <v>4.7232010000000001E-4</v>
      </c>
      <c r="N6991" s="1">
        <v>0</v>
      </c>
      <c r="O6991" s="1">
        <v>0</v>
      </c>
      <c r="P6991" s="1">
        <v>0</v>
      </c>
      <c r="Q6991" s="1">
        <v>0</v>
      </c>
      <c r="R6991" s="1">
        <v>25.55</v>
      </c>
      <c r="S6991" s="1">
        <v>7.3</v>
      </c>
      <c r="T6991" s="1">
        <v>0.02</v>
      </c>
      <c r="U6991" s="1">
        <v>949</v>
      </c>
      <c r="V6991" s="1">
        <f t="shared" si="437"/>
        <v>0</v>
      </c>
      <c r="W6991" s="1">
        <f t="shared" si="438"/>
        <v>0.41499445065066154</v>
      </c>
      <c r="X6991" s="1">
        <f t="shared" si="439"/>
        <v>365</v>
      </c>
    </row>
    <row r="6992" spans="1:24" hidden="1" x14ac:dyDescent="0.3">
      <c r="A6992" s="18" t="str">
        <f t="shared" si="436"/>
        <v>OFF - AirGrSupp - Lav Truck_2016_175</v>
      </c>
      <c r="B6992" s="1" t="s">
        <v>40</v>
      </c>
      <c r="C6992" s="1">
        <v>2020</v>
      </c>
      <c r="D6992" s="1" t="s">
        <v>140</v>
      </c>
      <c r="E6992" s="1">
        <v>2016</v>
      </c>
      <c r="F6992" s="1">
        <v>175</v>
      </c>
      <c r="G6992" s="1" t="s">
        <v>12</v>
      </c>
      <c r="H6992" s="1">
        <v>1.9064546058436599E-5</v>
      </c>
      <c r="I6992" s="1">
        <v>1.7535569464549999E-5</v>
      </c>
      <c r="J6992" s="1">
        <v>2.0979369999999999E-5</v>
      </c>
      <c r="K6992" s="1">
        <v>1.4802929999999999E-3</v>
      </c>
      <c r="L6992" s="1">
        <v>1.266719E-4</v>
      </c>
      <c r="M6992" s="1">
        <v>3.8521E-2</v>
      </c>
      <c r="N6992" s="1">
        <v>2.7615447000000001E-6</v>
      </c>
      <c r="O6992" s="1">
        <v>2.0865004400000002E-6</v>
      </c>
      <c r="P6992" s="1">
        <v>3.8266579999999998E-7</v>
      </c>
      <c r="Q6992" s="1">
        <v>5.4216079516505099E-7</v>
      </c>
      <c r="R6992" s="1">
        <v>1547.6</v>
      </c>
      <c r="S6992" s="1">
        <v>521.94999999999902</v>
      </c>
      <c r="T6992" s="1">
        <v>0.43</v>
      </c>
      <c r="U6992" s="1">
        <v>67853.5</v>
      </c>
      <c r="V6992" s="1">
        <f t="shared" si="437"/>
        <v>8.5572894165947988E-2</v>
      </c>
      <c r="W6992" s="1">
        <f t="shared" si="438"/>
        <v>0.61815392505005917</v>
      </c>
      <c r="X6992" s="1">
        <f t="shared" si="439"/>
        <v>1213.8372093023233</v>
      </c>
    </row>
    <row r="6993" spans="1:24" hidden="1" x14ac:dyDescent="0.3">
      <c r="A6993" s="18" t="str">
        <f t="shared" si="436"/>
        <v>OFF - AirGrSupp - Lav Truck_2016_175</v>
      </c>
      <c r="B6993" s="1" t="s">
        <v>40</v>
      </c>
      <c r="C6993" s="1">
        <v>2020</v>
      </c>
      <c r="D6993" s="1" t="s">
        <v>140</v>
      </c>
      <c r="E6993" s="1">
        <v>2016</v>
      </c>
      <c r="F6993" s="1">
        <v>175</v>
      </c>
      <c r="G6993" s="1" t="s">
        <v>124</v>
      </c>
      <c r="H6993" s="1">
        <v>0</v>
      </c>
      <c r="I6993" s="1">
        <v>0</v>
      </c>
      <c r="J6993" s="1">
        <v>1.330094E-8</v>
      </c>
      <c r="K6993" s="1">
        <v>1.27197E-5</v>
      </c>
      <c r="L6993" s="1">
        <v>1.1776970000000001E-6</v>
      </c>
      <c r="M6993" s="1">
        <v>4.7320069999999998E-4</v>
      </c>
      <c r="N6993" s="1">
        <v>0</v>
      </c>
      <c r="O6993" s="1">
        <v>0</v>
      </c>
      <c r="P6993" s="1">
        <v>0</v>
      </c>
      <c r="Q6993" s="1">
        <v>0</v>
      </c>
      <c r="R6993" s="1">
        <v>25.55</v>
      </c>
      <c r="S6993" s="1">
        <v>7.3</v>
      </c>
      <c r="T6993" s="1">
        <v>0.02</v>
      </c>
      <c r="U6993" s="1">
        <v>949</v>
      </c>
      <c r="V6993" s="1">
        <f t="shared" si="437"/>
        <v>0</v>
      </c>
      <c r="W6993" s="1">
        <f t="shared" si="438"/>
        <v>0.4109187487476077</v>
      </c>
      <c r="X6993" s="1">
        <f t="shared" si="439"/>
        <v>365</v>
      </c>
    </row>
    <row r="6994" spans="1:24" hidden="1" x14ac:dyDescent="0.3">
      <c r="A6994" s="18" t="str">
        <f t="shared" si="436"/>
        <v>OFF - AirGrSupp - Lav Truck_2017_175</v>
      </c>
      <c r="B6994" s="1" t="s">
        <v>40</v>
      </c>
      <c r="C6994" s="1">
        <v>2020</v>
      </c>
      <c r="D6994" s="1" t="s">
        <v>140</v>
      </c>
      <c r="E6994" s="1">
        <v>2017</v>
      </c>
      <c r="F6994" s="1">
        <v>175</v>
      </c>
      <c r="G6994" s="1" t="s">
        <v>12</v>
      </c>
      <c r="H6994" s="1">
        <v>1.7805875655079401E-5</v>
      </c>
      <c r="I6994" s="1">
        <v>1.6377844427541999E-5</v>
      </c>
      <c r="J6994" s="1">
        <v>1.9594279999999998E-5</v>
      </c>
      <c r="K6994" s="1">
        <v>1.4998559999999999E-3</v>
      </c>
      <c r="L6994" s="1">
        <v>1.2947579999999999E-4</v>
      </c>
      <c r="M6994" s="1">
        <v>4.0587720000000001E-2</v>
      </c>
      <c r="N6994" s="1">
        <v>2.9097072000000001E-6</v>
      </c>
      <c r="O6994" s="1">
        <v>2.1984454400000001E-6</v>
      </c>
      <c r="P6994" s="1">
        <v>4.0319650000000002E-7</v>
      </c>
      <c r="Q6994" s="1">
        <v>5.7029177981984097E-7</v>
      </c>
      <c r="R6994" s="1">
        <v>1627.9</v>
      </c>
      <c r="S6994" s="1">
        <v>547.5</v>
      </c>
      <c r="T6994" s="1">
        <v>0.45</v>
      </c>
      <c r="U6994" s="1">
        <v>71175</v>
      </c>
      <c r="V6994" s="1">
        <f t="shared" si="437"/>
        <v>7.6193489942359666E-2</v>
      </c>
      <c r="W6994" s="1">
        <f t="shared" si="438"/>
        <v>0.60235112799636914</v>
      </c>
      <c r="X6994" s="1">
        <f t="shared" si="439"/>
        <v>1216.6666666666667</v>
      </c>
    </row>
    <row r="6995" spans="1:24" hidden="1" x14ac:dyDescent="0.3">
      <c r="A6995" s="18" t="str">
        <f t="shared" si="436"/>
        <v>OFF - AirGrSupp - Lav Truck_2017_175</v>
      </c>
      <c r="B6995" s="1" t="s">
        <v>40</v>
      </c>
      <c r="C6995" s="1">
        <v>2020</v>
      </c>
      <c r="D6995" s="1" t="s">
        <v>140</v>
      </c>
      <c r="E6995" s="1">
        <v>2017</v>
      </c>
      <c r="F6995" s="1">
        <v>175</v>
      </c>
      <c r="G6995" s="1" t="s">
        <v>124</v>
      </c>
      <c r="H6995" s="1">
        <v>0</v>
      </c>
      <c r="I6995" s="1">
        <v>0</v>
      </c>
      <c r="J6995" s="1">
        <v>1.271801E-8</v>
      </c>
      <c r="K6995" s="1">
        <v>1.278764E-5</v>
      </c>
      <c r="L6995" s="1">
        <v>1.1918979999999999E-6</v>
      </c>
      <c r="M6995" s="1">
        <v>4.8462690000000003E-4</v>
      </c>
      <c r="N6995" s="1">
        <v>0</v>
      </c>
      <c r="O6995" s="1">
        <v>0</v>
      </c>
      <c r="P6995" s="1">
        <v>0</v>
      </c>
      <c r="Q6995" s="1">
        <v>0</v>
      </c>
      <c r="R6995" s="1">
        <v>25.55</v>
      </c>
      <c r="S6995" s="1">
        <v>7.3</v>
      </c>
      <c r="T6995" s="1">
        <v>0.02</v>
      </c>
      <c r="U6995" s="1">
        <v>949</v>
      </c>
      <c r="V6995" s="1">
        <f t="shared" si="437"/>
        <v>0</v>
      </c>
      <c r="W6995" s="1">
        <f t="shared" si="438"/>
        <v>0.4158737220140461</v>
      </c>
      <c r="X6995" s="1">
        <f t="shared" si="439"/>
        <v>365</v>
      </c>
    </row>
    <row r="6996" spans="1:24" hidden="1" x14ac:dyDescent="0.3">
      <c r="A6996" s="18" t="str">
        <f t="shared" si="436"/>
        <v>OFF - AirGrSupp - Lav Truck_2018_175</v>
      </c>
      <c r="B6996" s="1" t="s">
        <v>40</v>
      </c>
      <c r="C6996" s="1">
        <v>2020</v>
      </c>
      <c r="D6996" s="1" t="s">
        <v>140</v>
      </c>
      <c r="E6996" s="1">
        <v>2018</v>
      </c>
      <c r="F6996" s="1">
        <v>175</v>
      </c>
      <c r="G6996" s="1" t="s">
        <v>12</v>
      </c>
      <c r="H6996" s="1">
        <v>1.6271342618718499E-5</v>
      </c>
      <c r="I6996" s="1">
        <v>1.49663809406973E-5</v>
      </c>
      <c r="J6996" s="1">
        <v>1.7905620000000002E-5</v>
      </c>
      <c r="K6996" s="1">
        <v>1.509287E-3</v>
      </c>
      <c r="L6996" s="1">
        <v>1.3152119999999999E-4</v>
      </c>
      <c r="M6996" s="1">
        <v>4.2540670000000003E-2</v>
      </c>
      <c r="N6996" s="1">
        <v>3.0497121000000001E-6</v>
      </c>
      <c r="O6996" s="1">
        <v>2.3042269200000001E-6</v>
      </c>
      <c r="P6996" s="1">
        <v>4.2259700000000001E-7</v>
      </c>
      <c r="Q6996" s="1">
        <v>5.9586540223328701E-7</v>
      </c>
      <c r="R6996" s="1">
        <v>1700.9</v>
      </c>
      <c r="S6996" s="1">
        <v>576.70000000000005</v>
      </c>
      <c r="T6996" s="1">
        <v>0.47</v>
      </c>
      <c r="U6996" s="1">
        <v>74971</v>
      </c>
      <c r="V6996" s="1">
        <f t="shared" si="437"/>
        <v>6.6101618317562991E-2</v>
      </c>
      <c r="W6996" s="1">
        <f t="shared" si="438"/>
        <v>0.58088620071318398</v>
      </c>
      <c r="X6996" s="1">
        <f t="shared" si="439"/>
        <v>1227.0212765957449</v>
      </c>
    </row>
    <row r="6997" spans="1:24" hidden="1" x14ac:dyDescent="0.3">
      <c r="A6997" s="18" t="str">
        <f t="shared" si="436"/>
        <v>OFF - AirGrSupp - Lav Truck_2018_175</v>
      </c>
      <c r="B6997" s="1" t="s">
        <v>40</v>
      </c>
      <c r="C6997" s="1">
        <v>2020</v>
      </c>
      <c r="D6997" s="1" t="s">
        <v>140</v>
      </c>
      <c r="E6997" s="1">
        <v>2018</v>
      </c>
      <c r="F6997" s="1">
        <v>175</v>
      </c>
      <c r="G6997" s="1" t="s">
        <v>124</v>
      </c>
      <c r="H6997" s="1">
        <v>0</v>
      </c>
      <c r="I6997" s="1">
        <v>0</v>
      </c>
      <c r="J6997" s="1">
        <v>1.211182E-8</v>
      </c>
      <c r="K6997" s="1">
        <v>1.286488E-5</v>
      </c>
      <c r="L6997" s="1">
        <v>1.20736E-6</v>
      </c>
      <c r="M6997" s="1">
        <v>4.9684760000000001E-4</v>
      </c>
      <c r="N6997" s="1">
        <v>0</v>
      </c>
      <c r="O6997" s="1">
        <v>0</v>
      </c>
      <c r="P6997" s="1">
        <v>0</v>
      </c>
      <c r="Q6997" s="1">
        <v>0</v>
      </c>
      <c r="R6997" s="1">
        <v>25.55</v>
      </c>
      <c r="S6997" s="1">
        <v>7.3</v>
      </c>
      <c r="T6997" s="1">
        <v>0.02</v>
      </c>
      <c r="U6997" s="1">
        <v>949</v>
      </c>
      <c r="V6997" s="1">
        <f t="shared" si="437"/>
        <v>0</v>
      </c>
      <c r="W6997" s="1">
        <f t="shared" si="438"/>
        <v>0.42126867987938466</v>
      </c>
      <c r="X6997" s="1">
        <f t="shared" si="439"/>
        <v>365</v>
      </c>
    </row>
    <row r="6998" spans="1:24" hidden="1" x14ac:dyDescent="0.3">
      <c r="A6998" s="18" t="str">
        <f t="shared" si="436"/>
        <v>OFF - AirGrSupp - Lav Truck_2019_175</v>
      </c>
      <c r="B6998" s="1" t="s">
        <v>40</v>
      </c>
      <c r="C6998" s="1">
        <v>2020</v>
      </c>
      <c r="D6998" s="1" t="s">
        <v>140</v>
      </c>
      <c r="E6998" s="1">
        <v>2019</v>
      </c>
      <c r="F6998" s="1">
        <v>175</v>
      </c>
      <c r="G6998" s="1" t="s">
        <v>12</v>
      </c>
      <c r="H6998" s="1">
        <v>1.4507128518709299E-5</v>
      </c>
      <c r="I6998" s="1">
        <v>1.3343656811508801E-5</v>
      </c>
      <c r="J6998" s="1">
        <v>1.5964209999999999E-5</v>
      </c>
      <c r="K6998" s="1">
        <v>1.511903E-3</v>
      </c>
      <c r="L6998" s="1">
        <v>1.3308969999999999E-4</v>
      </c>
      <c r="M6998" s="1">
        <v>4.4462599999999998E-2</v>
      </c>
      <c r="N6998" s="1">
        <v>3.1874939999999998E-6</v>
      </c>
      <c r="O6998" s="1">
        <v>2.4083288000000002E-6</v>
      </c>
      <c r="P6998" s="1">
        <v>4.4168929999999998E-7</v>
      </c>
      <c r="Q6998" s="1">
        <v>6.2143902464673199E-7</v>
      </c>
      <c r="R6998" s="1">
        <v>1773.9</v>
      </c>
      <c r="S6998" s="1">
        <v>602.25</v>
      </c>
      <c r="T6998" s="1">
        <v>0.5</v>
      </c>
      <c r="U6998" s="1">
        <v>78292.5</v>
      </c>
      <c r="V6998" s="1">
        <f t="shared" si="437"/>
        <v>5.6434320910013248E-2</v>
      </c>
      <c r="W6998" s="1">
        <f t="shared" si="438"/>
        <v>0.56287619995887184</v>
      </c>
      <c r="X6998" s="1">
        <f t="shared" si="439"/>
        <v>1204.5</v>
      </c>
    </row>
    <row r="6999" spans="1:24" hidden="1" x14ac:dyDescent="0.3">
      <c r="A6999" s="18" t="str">
        <f t="shared" si="436"/>
        <v>OFF - AirGrSupp - Lav Truck_2019_175</v>
      </c>
      <c r="B6999" s="1" t="s">
        <v>40</v>
      </c>
      <c r="C6999" s="1">
        <v>2020</v>
      </c>
      <c r="D6999" s="1" t="s">
        <v>140</v>
      </c>
      <c r="E6999" s="1">
        <v>2019</v>
      </c>
      <c r="F6999" s="1">
        <v>175</v>
      </c>
      <c r="G6999" s="1" t="s">
        <v>124</v>
      </c>
      <c r="H6999" s="1">
        <v>0</v>
      </c>
      <c r="I6999" s="1">
        <v>0</v>
      </c>
      <c r="J6999" s="1">
        <v>1.1453090000000001E-8</v>
      </c>
      <c r="K6999" s="1">
        <v>1.2922219999999999E-5</v>
      </c>
      <c r="L6999" s="1">
        <v>1.2213639999999999E-6</v>
      </c>
      <c r="M6999" s="1">
        <v>5.0876019999999999E-4</v>
      </c>
      <c r="N6999" s="1">
        <v>0</v>
      </c>
      <c r="O6999" s="1">
        <v>0</v>
      </c>
      <c r="P6999" s="1">
        <v>0</v>
      </c>
      <c r="Q6999" s="1">
        <v>0</v>
      </c>
      <c r="R6999" s="1">
        <v>29.2</v>
      </c>
      <c r="S6999" s="1">
        <v>7.3</v>
      </c>
      <c r="T6999" s="1">
        <v>0.02</v>
      </c>
      <c r="U6999" s="1">
        <v>949</v>
      </c>
      <c r="V6999" s="1">
        <f t="shared" si="437"/>
        <v>0</v>
      </c>
      <c r="W6999" s="1">
        <f t="shared" si="438"/>
        <v>0.4261549164559077</v>
      </c>
      <c r="X6999" s="1">
        <f t="shared" si="439"/>
        <v>365</v>
      </c>
    </row>
    <row r="7000" spans="1:24" hidden="1" x14ac:dyDescent="0.3">
      <c r="A7000" s="18" t="str">
        <f t="shared" si="436"/>
        <v>OFF - AirGrSupp - Lav Truck_2020_175</v>
      </c>
      <c r="B7000" s="1" t="s">
        <v>40</v>
      </c>
      <c r="C7000" s="1">
        <v>2020</v>
      </c>
      <c r="D7000" s="1" t="s">
        <v>140</v>
      </c>
      <c r="E7000" s="1">
        <v>2020</v>
      </c>
      <c r="F7000" s="1">
        <v>175</v>
      </c>
      <c r="G7000" s="1" t="s">
        <v>12</v>
      </c>
      <c r="H7000" s="1">
        <v>1.1505390121578701E-5</v>
      </c>
      <c r="I7000" s="1">
        <v>1.05826578338281E-5</v>
      </c>
      <c r="J7000" s="1">
        <v>1.266098E-5</v>
      </c>
      <c r="K7000" s="1">
        <v>1.385816E-3</v>
      </c>
      <c r="L7000" s="1">
        <v>1.2333059999999999E-4</v>
      </c>
      <c r="M7000" s="1">
        <v>4.260224E-2</v>
      </c>
      <c r="N7000" s="1">
        <v>3.0541266E-6</v>
      </c>
      <c r="O7000" s="1">
        <v>2.3075623199999998E-6</v>
      </c>
      <c r="P7000" s="1">
        <v>4.2320869999999999E-7</v>
      </c>
      <c r="Q7000" s="1">
        <v>5.9458672111261398E-7</v>
      </c>
      <c r="R7000" s="1">
        <v>1697.25</v>
      </c>
      <c r="S7000" s="1">
        <v>576.70000000000005</v>
      </c>
      <c r="T7000" s="1">
        <v>0.47</v>
      </c>
      <c r="U7000" s="1">
        <v>74971</v>
      </c>
      <c r="V7000" s="1">
        <f t="shared" si="437"/>
        <v>4.6740144573954763E-2</v>
      </c>
      <c r="W7000" s="1">
        <f t="shared" si="438"/>
        <v>0.54471099462046735</v>
      </c>
      <c r="X7000" s="1">
        <f t="shared" si="439"/>
        <v>1227.0212765957449</v>
      </c>
    </row>
    <row r="7001" spans="1:24" hidden="1" x14ac:dyDescent="0.3">
      <c r="A7001" s="18" t="str">
        <f t="shared" si="436"/>
        <v>OFF - AirGrSupp - Lav Truck_2020_175</v>
      </c>
      <c r="B7001" s="1" t="s">
        <v>40</v>
      </c>
      <c r="C7001" s="1">
        <v>2020</v>
      </c>
      <c r="D7001" s="1" t="s">
        <v>140</v>
      </c>
      <c r="E7001" s="1">
        <v>2020</v>
      </c>
      <c r="F7001" s="1">
        <v>175</v>
      </c>
      <c r="G7001" s="1" t="s">
        <v>124</v>
      </c>
      <c r="H7001" s="1">
        <v>0</v>
      </c>
      <c r="I7001" s="1">
        <v>0</v>
      </c>
      <c r="J7001" s="1">
        <v>8.9225219999999997E-9</v>
      </c>
      <c r="K7001" s="1">
        <v>1.076339E-5</v>
      </c>
      <c r="L7001" s="1">
        <v>1.0247849999999999E-6</v>
      </c>
      <c r="M7001" s="1">
        <v>4.3216270000000001E-4</v>
      </c>
      <c r="N7001" s="1">
        <v>0</v>
      </c>
      <c r="O7001" s="1">
        <v>0</v>
      </c>
      <c r="P7001" s="1">
        <v>0</v>
      </c>
      <c r="Q7001" s="1">
        <v>0</v>
      </c>
      <c r="R7001" s="1">
        <v>21.9</v>
      </c>
      <c r="S7001" s="1">
        <v>7.3</v>
      </c>
      <c r="T7001" s="1">
        <v>0.02</v>
      </c>
      <c r="U7001" s="1">
        <v>949</v>
      </c>
      <c r="V7001" s="1">
        <f t="shared" si="437"/>
        <v>0</v>
      </c>
      <c r="W7001" s="1">
        <f t="shared" si="438"/>
        <v>0.35756512068496149</v>
      </c>
      <c r="X7001" s="1">
        <f t="shared" si="439"/>
        <v>365</v>
      </c>
    </row>
    <row r="7002" spans="1:24" hidden="1" x14ac:dyDescent="0.3">
      <c r="A7002" s="18" t="str">
        <f t="shared" si="436"/>
        <v>OFF - AirGrSupp - Lift_1989_100</v>
      </c>
      <c r="B7002" s="1" t="s">
        <v>40</v>
      </c>
      <c r="C7002" s="1">
        <v>2020</v>
      </c>
      <c r="D7002" s="1" t="s">
        <v>141</v>
      </c>
      <c r="E7002" s="1">
        <v>1989</v>
      </c>
      <c r="F7002" s="1">
        <v>100</v>
      </c>
      <c r="G7002" s="1" t="s">
        <v>12</v>
      </c>
      <c r="H7002" s="1">
        <v>3.9760804551638E-7</v>
      </c>
      <c r="I7002" s="1">
        <v>3.6571988026596603E-7</v>
      </c>
      <c r="J7002" s="1">
        <v>4.3754339999999998E-7</v>
      </c>
      <c r="K7002" s="1">
        <v>5.3577950000000003E-6</v>
      </c>
      <c r="L7002" s="1">
        <v>9.2792349999999995E-7</v>
      </c>
      <c r="M7002" s="1">
        <v>5.9731229999999997E-5</v>
      </c>
      <c r="N7002" s="1">
        <v>4.1646051000000003E-9</v>
      </c>
      <c r="O7002" s="1">
        <v>3.1465905199999998E-9</v>
      </c>
      <c r="P7002" s="1">
        <v>5.7708699999999999E-10</v>
      </c>
      <c r="Q7002" s="1">
        <v>1.2786811206722801E-9</v>
      </c>
      <c r="R7002" s="1">
        <v>3.65</v>
      </c>
      <c r="S7002" s="1">
        <v>0</v>
      </c>
      <c r="T7002" s="1">
        <v>0</v>
      </c>
      <c r="U7002" s="1">
        <v>0</v>
      </c>
      <c r="V7002" s="1">
        <f t="shared" si="437"/>
        <v>0</v>
      </c>
      <c r="W7002" s="1">
        <f t="shared" si="438"/>
        <v>0</v>
      </c>
      <c r="X7002" s="1" t="e">
        <f t="shared" si="439"/>
        <v>#DIV/0!</v>
      </c>
    </row>
    <row r="7003" spans="1:24" hidden="1" x14ac:dyDescent="0.3">
      <c r="A7003" s="18" t="str">
        <f t="shared" si="436"/>
        <v>OFF - AirGrSupp - Lift_1989_100</v>
      </c>
      <c r="B7003" s="1" t="s">
        <v>40</v>
      </c>
      <c r="C7003" s="1">
        <v>2020</v>
      </c>
      <c r="D7003" s="1" t="s">
        <v>141</v>
      </c>
      <c r="E7003" s="1">
        <v>1989</v>
      </c>
      <c r="F7003" s="1">
        <v>100</v>
      </c>
      <c r="G7003" s="1" t="s">
        <v>124</v>
      </c>
      <c r="H7003" s="1">
        <v>0</v>
      </c>
      <c r="I7003" s="1">
        <v>0</v>
      </c>
      <c r="J7003" s="1">
        <v>7.6570710000000004E-10</v>
      </c>
      <c r="K7003" s="1">
        <v>8.561277E-8</v>
      </c>
      <c r="L7003" s="1">
        <v>2.7709679999999999E-8</v>
      </c>
      <c r="M7003" s="1">
        <v>1.6825180000000001E-6</v>
      </c>
      <c r="N7003" s="1">
        <v>0</v>
      </c>
      <c r="O7003" s="1">
        <v>0</v>
      </c>
      <c r="P7003" s="1">
        <v>0</v>
      </c>
      <c r="Q7003" s="1">
        <v>0</v>
      </c>
      <c r="R7003" s="1">
        <v>0</v>
      </c>
      <c r="S7003" s="1">
        <v>0</v>
      </c>
      <c r="T7003" s="1">
        <v>0</v>
      </c>
      <c r="U7003" s="1">
        <v>0</v>
      </c>
      <c r="V7003" s="1">
        <f t="shared" si="437"/>
        <v>0</v>
      </c>
      <c r="W7003" s="1">
        <f t="shared" si="438"/>
        <v>0</v>
      </c>
      <c r="X7003" s="1" t="e">
        <f t="shared" si="439"/>
        <v>#DIV/0!</v>
      </c>
    </row>
    <row r="7004" spans="1:24" hidden="1" x14ac:dyDescent="0.3">
      <c r="A7004" s="18" t="str">
        <f t="shared" si="436"/>
        <v>OFF - AirGrSupp - Lift_1990_100</v>
      </c>
      <c r="B7004" s="1" t="s">
        <v>40</v>
      </c>
      <c r="C7004" s="1">
        <v>2020</v>
      </c>
      <c r="D7004" s="1" t="s">
        <v>141</v>
      </c>
      <c r="E7004" s="1">
        <v>1990</v>
      </c>
      <c r="F7004" s="1">
        <v>100</v>
      </c>
      <c r="G7004" s="1" t="s">
        <v>12</v>
      </c>
      <c r="H7004" s="1">
        <v>1.19332648152237E-6</v>
      </c>
      <c r="I7004" s="1">
        <v>1.0976216977042699E-6</v>
      </c>
      <c r="J7004" s="1">
        <v>1.3131829999999999E-6</v>
      </c>
      <c r="K7004" s="1">
        <v>1.614371E-5</v>
      </c>
      <c r="L7004" s="1">
        <v>2.830138E-6</v>
      </c>
      <c r="M7004" s="1">
        <v>1.8250659999999999E-4</v>
      </c>
      <c r="N7004" s="1">
        <v>1.2724803E-8</v>
      </c>
      <c r="O7004" s="1">
        <v>9.6142955999999992E-9</v>
      </c>
      <c r="P7004" s="1">
        <v>1.7632689999999999E-9</v>
      </c>
      <c r="Q7004" s="1">
        <v>2.5573622413445701E-9</v>
      </c>
      <c r="R7004" s="1">
        <v>7.3</v>
      </c>
      <c r="S7004" s="1">
        <v>0</v>
      </c>
      <c r="T7004" s="1">
        <v>0</v>
      </c>
      <c r="U7004" s="1">
        <v>0</v>
      </c>
      <c r="V7004" s="1">
        <f t="shared" si="437"/>
        <v>0</v>
      </c>
      <c r="W7004" s="1">
        <f t="shared" si="438"/>
        <v>0</v>
      </c>
      <c r="X7004" s="1" t="e">
        <f t="shared" si="439"/>
        <v>#DIV/0!</v>
      </c>
    </row>
    <row r="7005" spans="1:24" hidden="1" x14ac:dyDescent="0.3">
      <c r="A7005" s="18" t="str">
        <f t="shared" si="436"/>
        <v>OFF - AirGrSupp - Lift_1990_100</v>
      </c>
      <c r="B7005" s="1" t="s">
        <v>40</v>
      </c>
      <c r="C7005" s="1">
        <v>2020</v>
      </c>
      <c r="D7005" s="1" t="s">
        <v>141</v>
      </c>
      <c r="E7005" s="1">
        <v>1990</v>
      </c>
      <c r="F7005" s="1">
        <v>100</v>
      </c>
      <c r="G7005" s="1" t="s">
        <v>124</v>
      </c>
      <c r="H7005" s="1">
        <v>0</v>
      </c>
      <c r="I7005" s="1">
        <v>0</v>
      </c>
      <c r="J7005" s="1">
        <v>2.453608E-9</v>
      </c>
      <c r="K7005" s="1">
        <v>2.7536009999999999E-7</v>
      </c>
      <c r="L7005" s="1">
        <v>9.0177469999999998E-8</v>
      </c>
      <c r="M7005" s="1">
        <v>5.4844920000000004E-6</v>
      </c>
      <c r="N7005" s="1">
        <v>0</v>
      </c>
      <c r="O7005" s="1">
        <v>0</v>
      </c>
      <c r="P7005" s="1">
        <v>0</v>
      </c>
      <c r="Q7005" s="1">
        <v>0</v>
      </c>
      <c r="R7005" s="1">
        <v>0</v>
      </c>
      <c r="S7005" s="1">
        <v>0</v>
      </c>
      <c r="T7005" s="1">
        <v>0</v>
      </c>
      <c r="U7005" s="1">
        <v>0</v>
      </c>
      <c r="V7005" s="1">
        <f t="shared" si="437"/>
        <v>0</v>
      </c>
      <c r="W7005" s="1">
        <f t="shared" si="438"/>
        <v>0</v>
      </c>
      <c r="X7005" s="1" t="e">
        <f t="shared" si="439"/>
        <v>#DIV/0!</v>
      </c>
    </row>
    <row r="7006" spans="1:24" hidden="1" x14ac:dyDescent="0.3">
      <c r="A7006" s="18" t="str">
        <f t="shared" si="436"/>
        <v>OFF - AirGrSupp - Lift_1991_100</v>
      </c>
      <c r="B7006" s="1" t="s">
        <v>40</v>
      </c>
      <c r="C7006" s="1">
        <v>2020</v>
      </c>
      <c r="D7006" s="1" t="s">
        <v>141</v>
      </c>
      <c r="E7006" s="1">
        <v>1991</v>
      </c>
      <c r="F7006" s="1">
        <v>100</v>
      </c>
      <c r="G7006" s="1" t="s">
        <v>12</v>
      </c>
      <c r="H7006" s="1">
        <v>3.2855942037677602E-6</v>
      </c>
      <c r="I7006" s="1">
        <v>3.0220895486255902E-6</v>
      </c>
      <c r="J7006" s="1">
        <v>3.6155960000000001E-6</v>
      </c>
      <c r="K7006" s="1">
        <v>4.4630070000000003E-5</v>
      </c>
      <c r="L7006" s="1">
        <v>7.9212540000000007E-6</v>
      </c>
      <c r="M7006" s="1">
        <v>5.1173889999999995E-4</v>
      </c>
      <c r="N7006" s="1">
        <v>3.5679663000000001E-8</v>
      </c>
      <c r="O7006" s="1">
        <v>2.6957967599999999E-8</v>
      </c>
      <c r="P7006" s="1">
        <v>4.9441119999999996E-9</v>
      </c>
      <c r="Q7006" s="1">
        <v>7.6720867240337396E-9</v>
      </c>
      <c r="R7006" s="1">
        <v>21.9</v>
      </c>
      <c r="S7006" s="1">
        <v>3.65</v>
      </c>
      <c r="T7006" s="1">
        <v>0.01</v>
      </c>
      <c r="U7006" s="1">
        <v>365</v>
      </c>
      <c r="V7006" s="1">
        <f t="shared" si="437"/>
        <v>2.7415935214266232</v>
      </c>
      <c r="W7006" s="1">
        <f t="shared" si="438"/>
        <v>7.1860407504639596</v>
      </c>
      <c r="X7006" s="1">
        <f t="shared" si="439"/>
        <v>365</v>
      </c>
    </row>
    <row r="7007" spans="1:24" hidden="1" x14ac:dyDescent="0.3">
      <c r="A7007" s="18" t="str">
        <f t="shared" si="436"/>
        <v>OFF - AirGrSupp - Lift_1991_100</v>
      </c>
      <c r="B7007" s="1" t="s">
        <v>40</v>
      </c>
      <c r="C7007" s="1">
        <v>2020</v>
      </c>
      <c r="D7007" s="1" t="s">
        <v>141</v>
      </c>
      <c r="E7007" s="1">
        <v>1991</v>
      </c>
      <c r="F7007" s="1">
        <v>100</v>
      </c>
      <c r="G7007" s="1" t="s">
        <v>124</v>
      </c>
      <c r="H7007" s="1">
        <v>0</v>
      </c>
      <c r="I7007" s="1">
        <v>0</v>
      </c>
      <c r="J7007" s="1">
        <v>6.7851980000000003E-9</v>
      </c>
      <c r="K7007" s="1">
        <v>7.6441389999999996E-7</v>
      </c>
      <c r="L7007" s="1">
        <v>2.5334210000000001E-7</v>
      </c>
      <c r="M7007" s="1">
        <v>1.543325E-5</v>
      </c>
      <c r="N7007" s="1">
        <v>0</v>
      </c>
      <c r="O7007" s="1">
        <v>0</v>
      </c>
      <c r="P7007" s="1">
        <v>0</v>
      </c>
      <c r="Q7007" s="1">
        <v>0</v>
      </c>
      <c r="R7007" s="1">
        <v>0</v>
      </c>
      <c r="S7007" s="1">
        <v>0</v>
      </c>
      <c r="T7007" s="1">
        <v>0</v>
      </c>
      <c r="U7007" s="1">
        <v>0</v>
      </c>
      <c r="V7007" s="1">
        <f t="shared" si="437"/>
        <v>0</v>
      </c>
      <c r="W7007" s="1">
        <f t="shared" si="438"/>
        <v>0</v>
      </c>
      <c r="X7007" s="1" t="e">
        <f t="shared" si="439"/>
        <v>#DIV/0!</v>
      </c>
    </row>
    <row r="7008" spans="1:24" hidden="1" x14ac:dyDescent="0.3">
      <c r="A7008" s="18" t="str">
        <f t="shared" si="436"/>
        <v>OFF - AirGrSupp - Lift_1992_100</v>
      </c>
      <c r="B7008" s="1" t="s">
        <v>40</v>
      </c>
      <c r="C7008" s="1">
        <v>2020</v>
      </c>
      <c r="D7008" s="1" t="s">
        <v>141</v>
      </c>
      <c r="E7008" s="1">
        <v>1992</v>
      </c>
      <c r="F7008" s="1">
        <v>100</v>
      </c>
      <c r="G7008" s="1" t="s">
        <v>12</v>
      </c>
      <c r="H7008" s="1">
        <v>4.6035127798996497E-6</v>
      </c>
      <c r="I7008" s="1">
        <v>4.2343110549516999E-6</v>
      </c>
      <c r="J7008" s="1">
        <v>5.0658849999999999E-6</v>
      </c>
      <c r="K7008" s="1">
        <v>6.2795860000000004E-5</v>
      </c>
      <c r="L7008" s="1">
        <v>1.128617E-5</v>
      </c>
      <c r="M7008" s="1">
        <v>7.3044189999999995E-4</v>
      </c>
      <c r="N7008" s="1">
        <v>5.0928165000000001E-8</v>
      </c>
      <c r="O7008" s="1">
        <v>3.8479058000000002E-8</v>
      </c>
      <c r="P7008" s="1">
        <v>7.0570879999999999E-9</v>
      </c>
      <c r="Q7008" s="1">
        <v>1.15081300860506E-8</v>
      </c>
      <c r="R7008" s="1">
        <v>32.85</v>
      </c>
      <c r="S7008" s="1">
        <v>7.3</v>
      </c>
      <c r="T7008" s="1">
        <v>0.02</v>
      </c>
      <c r="U7008" s="1">
        <v>730</v>
      </c>
      <c r="V7008" s="1">
        <f t="shared" si="437"/>
        <v>1.9206511867327416</v>
      </c>
      <c r="W7008" s="1">
        <f t="shared" si="438"/>
        <v>5.1193205985228998</v>
      </c>
      <c r="X7008" s="1">
        <f t="shared" si="439"/>
        <v>365</v>
      </c>
    </row>
    <row r="7009" spans="1:24" hidden="1" x14ac:dyDescent="0.3">
      <c r="A7009" s="18" t="str">
        <f t="shared" si="436"/>
        <v>OFF - AirGrSupp - Lift_1992_100</v>
      </c>
      <c r="B7009" s="1" t="s">
        <v>40</v>
      </c>
      <c r="C7009" s="1">
        <v>2020</v>
      </c>
      <c r="D7009" s="1" t="s">
        <v>141</v>
      </c>
      <c r="E7009" s="1">
        <v>1992</v>
      </c>
      <c r="F7009" s="1">
        <v>100</v>
      </c>
      <c r="G7009" s="1" t="s">
        <v>124</v>
      </c>
      <c r="H7009" s="1">
        <v>0</v>
      </c>
      <c r="I7009" s="1">
        <v>0</v>
      </c>
      <c r="J7009" s="1">
        <v>9.5175360000000006E-9</v>
      </c>
      <c r="K7009" s="1">
        <v>1.0765E-6</v>
      </c>
      <c r="L7009" s="1">
        <v>3.6112240000000002E-7</v>
      </c>
      <c r="M7009" s="1">
        <v>2.2035199999999999E-5</v>
      </c>
      <c r="N7009" s="1">
        <v>0</v>
      </c>
      <c r="O7009" s="1">
        <v>0</v>
      </c>
      <c r="P7009" s="1">
        <v>0</v>
      </c>
      <c r="Q7009" s="1">
        <v>0</v>
      </c>
      <c r="R7009" s="1">
        <v>0</v>
      </c>
      <c r="S7009" s="1">
        <v>0</v>
      </c>
      <c r="T7009" s="1">
        <v>0</v>
      </c>
      <c r="U7009" s="1">
        <v>0</v>
      </c>
      <c r="V7009" s="1">
        <f t="shared" si="437"/>
        <v>0</v>
      </c>
      <c r="W7009" s="1">
        <f t="shared" si="438"/>
        <v>0</v>
      </c>
      <c r="X7009" s="1" t="e">
        <f t="shared" si="439"/>
        <v>#DIV/0!</v>
      </c>
    </row>
    <row r="7010" spans="1:24" hidden="1" x14ac:dyDescent="0.3">
      <c r="A7010" s="18" t="str">
        <f t="shared" si="436"/>
        <v>OFF - AirGrSupp - Lift_1993_100</v>
      </c>
      <c r="B7010" s="1" t="s">
        <v>40</v>
      </c>
      <c r="C7010" s="1">
        <v>2020</v>
      </c>
      <c r="D7010" s="1" t="s">
        <v>141</v>
      </c>
      <c r="E7010" s="1">
        <v>1993</v>
      </c>
      <c r="F7010" s="1">
        <v>100</v>
      </c>
      <c r="G7010" s="1" t="s">
        <v>12</v>
      </c>
      <c r="H7010" s="1">
        <v>5.6121357022061197E-6</v>
      </c>
      <c r="I7010" s="1">
        <v>5.1620424188891798E-6</v>
      </c>
      <c r="J7010" s="1">
        <v>6.175813E-6</v>
      </c>
      <c r="K7010" s="1">
        <v>7.6888189999999999E-5</v>
      </c>
      <c r="L7010" s="1">
        <v>1.3996310000000001E-5</v>
      </c>
      <c r="M7010" s="1">
        <v>9.0748390000000003E-4</v>
      </c>
      <c r="N7010" s="1">
        <v>6.3271953000000001E-8</v>
      </c>
      <c r="O7010" s="1">
        <v>4.7805475600000003E-8</v>
      </c>
      <c r="P7010" s="1">
        <v>8.7675599999999999E-9</v>
      </c>
      <c r="Q7010" s="1">
        <v>1.4065492327395101E-8</v>
      </c>
      <c r="R7010" s="1">
        <v>40.15</v>
      </c>
      <c r="S7010" s="1">
        <v>7.3</v>
      </c>
      <c r="T7010" s="1">
        <v>0.02</v>
      </c>
      <c r="U7010" s="1">
        <v>730</v>
      </c>
      <c r="V7010" s="1">
        <f t="shared" si="437"/>
        <v>2.3414630548244757</v>
      </c>
      <c r="W7010" s="1">
        <f t="shared" si="438"/>
        <v>6.3486194241547</v>
      </c>
      <c r="X7010" s="1">
        <f t="shared" si="439"/>
        <v>365</v>
      </c>
    </row>
    <row r="7011" spans="1:24" hidden="1" x14ac:dyDescent="0.3">
      <c r="A7011" s="18" t="str">
        <f t="shared" si="436"/>
        <v>OFF - AirGrSupp - Lift_1993_100</v>
      </c>
      <c r="B7011" s="1" t="s">
        <v>40</v>
      </c>
      <c r="C7011" s="1">
        <v>2020</v>
      </c>
      <c r="D7011" s="1" t="s">
        <v>141</v>
      </c>
      <c r="E7011" s="1">
        <v>1993</v>
      </c>
      <c r="F7011" s="1">
        <v>100</v>
      </c>
      <c r="G7011" s="1" t="s">
        <v>124</v>
      </c>
      <c r="H7011" s="1">
        <v>0</v>
      </c>
      <c r="I7011" s="1">
        <v>0</v>
      </c>
      <c r="J7011" s="1">
        <v>1.1622179999999999E-8</v>
      </c>
      <c r="K7011" s="1">
        <v>1.3199460000000001E-6</v>
      </c>
      <c r="L7011" s="1">
        <v>4.4827080000000002E-7</v>
      </c>
      <c r="M7011" s="1">
        <v>2.7397879999999999E-5</v>
      </c>
      <c r="N7011" s="1">
        <v>0</v>
      </c>
      <c r="O7011" s="1">
        <v>0</v>
      </c>
      <c r="P7011" s="1">
        <v>0</v>
      </c>
      <c r="Q7011" s="1">
        <v>0</v>
      </c>
      <c r="R7011" s="1">
        <v>0</v>
      </c>
      <c r="S7011" s="1">
        <v>0</v>
      </c>
      <c r="T7011" s="1">
        <v>0</v>
      </c>
      <c r="U7011" s="1">
        <v>0</v>
      </c>
      <c r="V7011" s="1">
        <f t="shared" si="437"/>
        <v>0</v>
      </c>
      <c r="W7011" s="1">
        <f t="shared" si="438"/>
        <v>0</v>
      </c>
      <c r="X7011" s="1" t="e">
        <f t="shared" si="439"/>
        <v>#DIV/0!</v>
      </c>
    </row>
    <row r="7012" spans="1:24" hidden="1" x14ac:dyDescent="0.3">
      <c r="A7012" s="18" t="str">
        <f t="shared" si="436"/>
        <v>OFF - AirGrSupp - Lift_1994_100</v>
      </c>
      <c r="B7012" s="1" t="s">
        <v>40</v>
      </c>
      <c r="C7012" s="1">
        <v>2020</v>
      </c>
      <c r="D7012" s="1" t="s">
        <v>141</v>
      </c>
      <c r="E7012" s="1">
        <v>1994</v>
      </c>
      <c r="F7012" s="1">
        <v>100</v>
      </c>
      <c r="G7012" s="1" t="s">
        <v>12</v>
      </c>
      <c r="H7012" s="1">
        <v>7.8808684534081395E-6</v>
      </c>
      <c r="I7012" s="1">
        <v>7.2488228034447996E-6</v>
      </c>
      <c r="J7012" s="1">
        <v>8.6724149999999995E-6</v>
      </c>
      <c r="K7012" s="1">
        <v>1.084577E-4</v>
      </c>
      <c r="L7012" s="1">
        <v>2.0000679999999998E-5</v>
      </c>
      <c r="M7012" s="1">
        <v>1.299145E-3</v>
      </c>
      <c r="N7012" s="1">
        <v>9.0579510000000004E-8</v>
      </c>
      <c r="O7012" s="1">
        <v>6.8437852E-8</v>
      </c>
      <c r="P7012" s="1">
        <v>1.2551549999999999E-8</v>
      </c>
      <c r="Q7012" s="1">
        <v>2.04588979307566E-8</v>
      </c>
      <c r="R7012" s="1">
        <v>58.4</v>
      </c>
      <c r="S7012" s="1">
        <v>10.95</v>
      </c>
      <c r="T7012" s="1">
        <v>0.03</v>
      </c>
      <c r="U7012" s="1">
        <v>1095</v>
      </c>
      <c r="V7012" s="1">
        <f t="shared" si="437"/>
        <v>2.1920071434163804</v>
      </c>
      <c r="W7012" s="1">
        <f t="shared" si="438"/>
        <v>6.0481038952077322</v>
      </c>
      <c r="X7012" s="1">
        <f t="shared" si="439"/>
        <v>365</v>
      </c>
    </row>
    <row r="7013" spans="1:24" hidden="1" x14ac:dyDescent="0.3">
      <c r="A7013" s="18" t="str">
        <f t="shared" si="436"/>
        <v>OFF - AirGrSupp - Lift_1994_100</v>
      </c>
      <c r="B7013" s="1" t="s">
        <v>40</v>
      </c>
      <c r="C7013" s="1">
        <v>2020</v>
      </c>
      <c r="D7013" s="1" t="s">
        <v>141</v>
      </c>
      <c r="E7013" s="1">
        <v>1994</v>
      </c>
      <c r="F7013" s="1">
        <v>100</v>
      </c>
      <c r="G7013" s="1" t="s">
        <v>124</v>
      </c>
      <c r="H7013" s="1">
        <v>0</v>
      </c>
      <c r="I7013" s="1">
        <v>0</v>
      </c>
      <c r="J7013" s="1">
        <v>1.628418E-8</v>
      </c>
      <c r="K7013" s="1">
        <v>1.857255E-6</v>
      </c>
      <c r="L7013" s="1">
        <v>6.3868120000000001E-7</v>
      </c>
      <c r="M7013" s="1">
        <v>3.9099900000000002E-5</v>
      </c>
      <c r="N7013" s="1">
        <v>0</v>
      </c>
      <c r="O7013" s="1">
        <v>0</v>
      </c>
      <c r="P7013" s="1">
        <v>0</v>
      </c>
      <c r="Q7013" s="1">
        <v>0</v>
      </c>
      <c r="R7013" s="1">
        <v>3.65</v>
      </c>
      <c r="S7013" s="1">
        <v>0</v>
      </c>
      <c r="T7013" s="1">
        <v>0</v>
      </c>
      <c r="U7013" s="1">
        <v>0</v>
      </c>
      <c r="V7013" s="1">
        <f t="shared" si="437"/>
        <v>0</v>
      </c>
      <c r="W7013" s="1">
        <f t="shared" si="438"/>
        <v>0</v>
      </c>
      <c r="X7013" s="1" t="e">
        <f t="shared" si="439"/>
        <v>#DIV/0!</v>
      </c>
    </row>
    <row r="7014" spans="1:24" hidden="1" x14ac:dyDescent="0.3">
      <c r="A7014" s="18" t="str">
        <f t="shared" si="436"/>
        <v>OFF - AirGrSupp - Lift_1995_100</v>
      </c>
      <c r="B7014" s="1" t="s">
        <v>40</v>
      </c>
      <c r="C7014" s="1">
        <v>2020</v>
      </c>
      <c r="D7014" s="1" t="s">
        <v>141</v>
      </c>
      <c r="E7014" s="1">
        <v>1995</v>
      </c>
      <c r="F7014" s="1">
        <v>100</v>
      </c>
      <c r="G7014" s="1" t="s">
        <v>12</v>
      </c>
      <c r="H7014" s="1">
        <v>9.5621292956720008E-6</v>
      </c>
      <c r="I7014" s="1">
        <v>8.7952465261591004E-6</v>
      </c>
      <c r="J7014" s="1">
        <v>1.0522540000000001E-5</v>
      </c>
      <c r="K7014" s="1">
        <v>1.322098E-4</v>
      </c>
      <c r="L7014" s="1">
        <v>2.4704360000000001E-5</v>
      </c>
      <c r="M7014" s="1">
        <v>1.6075900000000001E-3</v>
      </c>
      <c r="N7014" s="1">
        <v>1.1208501E-7</v>
      </c>
      <c r="O7014" s="1">
        <v>8.4686452000000007E-8</v>
      </c>
      <c r="P7014" s="1">
        <v>1.5531559999999998E-8</v>
      </c>
      <c r="Q7014" s="1">
        <v>2.4294941292773498E-8</v>
      </c>
      <c r="R7014" s="1">
        <v>69.349999999999994</v>
      </c>
      <c r="S7014" s="1">
        <v>14.6</v>
      </c>
      <c r="T7014" s="1">
        <v>0.04</v>
      </c>
      <c r="U7014" s="1">
        <v>1460</v>
      </c>
      <c r="V7014" s="1">
        <f t="shared" si="437"/>
        <v>1.9947283582673869</v>
      </c>
      <c r="W7014" s="1">
        <f t="shared" si="438"/>
        <v>5.6028546008665998</v>
      </c>
      <c r="X7014" s="1">
        <f t="shared" si="439"/>
        <v>365</v>
      </c>
    </row>
    <row r="7015" spans="1:24" hidden="1" x14ac:dyDescent="0.3">
      <c r="A7015" s="18" t="str">
        <f t="shared" si="436"/>
        <v>OFF - AirGrSupp - Lift_1995_100</v>
      </c>
      <c r="B7015" s="1" t="s">
        <v>40</v>
      </c>
      <c r="C7015" s="1">
        <v>2020</v>
      </c>
      <c r="D7015" s="1" t="s">
        <v>141</v>
      </c>
      <c r="E7015" s="1">
        <v>1995</v>
      </c>
      <c r="F7015" s="1">
        <v>100</v>
      </c>
      <c r="G7015" s="1" t="s">
        <v>124</v>
      </c>
      <c r="H7015" s="1">
        <v>0</v>
      </c>
      <c r="I7015" s="1">
        <v>0</v>
      </c>
      <c r="J7015" s="1">
        <v>1.9782989999999999E-8</v>
      </c>
      <c r="K7015" s="1">
        <v>2.2661900000000002E-6</v>
      </c>
      <c r="L7015" s="1">
        <v>7.8926749999999996E-7</v>
      </c>
      <c r="M7015" s="1">
        <v>4.8398500000000001E-5</v>
      </c>
      <c r="N7015" s="1">
        <v>0</v>
      </c>
      <c r="O7015" s="1">
        <v>0</v>
      </c>
      <c r="P7015" s="1">
        <v>0</v>
      </c>
      <c r="Q7015" s="1">
        <v>0</v>
      </c>
      <c r="R7015" s="1">
        <v>3.65</v>
      </c>
      <c r="S7015" s="1">
        <v>0</v>
      </c>
      <c r="T7015" s="1">
        <v>0</v>
      </c>
      <c r="U7015" s="1">
        <v>0</v>
      </c>
      <c r="V7015" s="1">
        <f t="shared" si="437"/>
        <v>0</v>
      </c>
      <c r="W7015" s="1">
        <f t="shared" si="438"/>
        <v>0</v>
      </c>
      <c r="X7015" s="1" t="e">
        <f t="shared" si="439"/>
        <v>#DIV/0!</v>
      </c>
    </row>
    <row r="7016" spans="1:24" hidden="1" x14ac:dyDescent="0.3">
      <c r="A7016" s="18" t="str">
        <f t="shared" si="436"/>
        <v>OFF - AirGrSupp - Lift_1996_100</v>
      </c>
      <c r="B7016" s="1" t="s">
        <v>40</v>
      </c>
      <c r="C7016" s="1">
        <v>2020</v>
      </c>
      <c r="D7016" s="1" t="s">
        <v>141</v>
      </c>
      <c r="E7016" s="1">
        <v>1996</v>
      </c>
      <c r="F7016" s="1">
        <v>100</v>
      </c>
      <c r="G7016" s="1" t="s">
        <v>12</v>
      </c>
      <c r="H7016" s="1">
        <v>1.1704029028415E-5</v>
      </c>
      <c r="I7016" s="1">
        <v>1.07653659003361E-5</v>
      </c>
      <c r="J7016" s="1">
        <v>1.2879570000000001E-5</v>
      </c>
      <c r="K7016" s="1">
        <v>1.626071E-4</v>
      </c>
      <c r="L7016" s="1">
        <v>3.0794450000000001E-5</v>
      </c>
      <c r="M7016" s="1">
        <v>2.0075420000000002E-3</v>
      </c>
      <c r="N7016" s="1">
        <v>1.3997060999999999E-7</v>
      </c>
      <c r="O7016" s="1">
        <v>1.0575557199999999E-7</v>
      </c>
      <c r="P7016" s="1">
        <v>1.9395650000000001E-8</v>
      </c>
      <c r="Q7016" s="1">
        <v>3.0688346896134899E-8</v>
      </c>
      <c r="R7016" s="1">
        <v>87.6</v>
      </c>
      <c r="S7016" s="1">
        <v>18.25</v>
      </c>
      <c r="T7016" s="1">
        <v>0.05</v>
      </c>
      <c r="U7016" s="1">
        <v>1825</v>
      </c>
      <c r="V7016" s="1">
        <f t="shared" si="437"/>
        <v>1.9532351330602542</v>
      </c>
      <c r="W7016" s="1">
        <f t="shared" si="438"/>
        <v>5.5872510233385997</v>
      </c>
      <c r="X7016" s="1">
        <f t="shared" si="439"/>
        <v>365</v>
      </c>
    </row>
    <row r="7017" spans="1:24" hidden="1" x14ac:dyDescent="0.3">
      <c r="A7017" s="18" t="str">
        <f t="shared" si="436"/>
        <v>OFF - AirGrSupp - Lift_1996_100</v>
      </c>
      <c r="B7017" s="1" t="s">
        <v>40</v>
      </c>
      <c r="C7017" s="1">
        <v>2020</v>
      </c>
      <c r="D7017" s="1" t="s">
        <v>141</v>
      </c>
      <c r="E7017" s="1">
        <v>1996</v>
      </c>
      <c r="F7017" s="1">
        <v>100</v>
      </c>
      <c r="G7017" s="1" t="s">
        <v>124</v>
      </c>
      <c r="H7017" s="1">
        <v>0</v>
      </c>
      <c r="I7017" s="1">
        <v>0</v>
      </c>
      <c r="J7017" s="1">
        <v>2.423073E-8</v>
      </c>
      <c r="K7017" s="1">
        <v>2.7882650000000001E-6</v>
      </c>
      <c r="L7017" s="1">
        <v>9.837089000000001E-7</v>
      </c>
      <c r="M7017" s="1">
        <v>6.0421529999999999E-5</v>
      </c>
      <c r="N7017" s="1">
        <v>0</v>
      </c>
      <c r="O7017" s="1">
        <v>0</v>
      </c>
      <c r="P7017" s="1">
        <v>0</v>
      </c>
      <c r="Q7017" s="1">
        <v>0</v>
      </c>
      <c r="R7017" s="1">
        <v>3.65</v>
      </c>
      <c r="S7017" s="1">
        <v>0</v>
      </c>
      <c r="T7017" s="1">
        <v>0</v>
      </c>
      <c r="U7017" s="1">
        <v>0</v>
      </c>
      <c r="V7017" s="1">
        <f t="shared" si="437"/>
        <v>0</v>
      </c>
      <c r="W7017" s="1">
        <f t="shared" si="438"/>
        <v>0</v>
      </c>
      <c r="X7017" s="1" t="e">
        <f t="shared" si="439"/>
        <v>#DIV/0!</v>
      </c>
    </row>
    <row r="7018" spans="1:24" hidden="1" x14ac:dyDescent="0.3">
      <c r="A7018" s="18" t="str">
        <f t="shared" si="436"/>
        <v>OFF - AirGrSupp - Lift_1997_100</v>
      </c>
      <c r="B7018" s="1" t="s">
        <v>40</v>
      </c>
      <c r="C7018" s="1">
        <v>2020</v>
      </c>
      <c r="D7018" s="1" t="s">
        <v>141</v>
      </c>
      <c r="E7018" s="1">
        <v>1997</v>
      </c>
      <c r="F7018" s="1">
        <v>100</v>
      </c>
      <c r="G7018" s="1" t="s">
        <v>12</v>
      </c>
      <c r="H7018" s="1">
        <v>1.34410994157786E-5</v>
      </c>
      <c r="I7018" s="1">
        <v>1.2363123242633099E-5</v>
      </c>
      <c r="J7018" s="1">
        <v>1.479111E-5</v>
      </c>
      <c r="K7018" s="1">
        <v>1.8767649999999999E-4</v>
      </c>
      <c r="L7018" s="1">
        <v>3.603021E-5</v>
      </c>
      <c r="M7018" s="1">
        <v>2.3531569999999998E-3</v>
      </c>
      <c r="N7018" s="1">
        <v>1.6406775E-7</v>
      </c>
      <c r="O7018" s="1">
        <v>1.2396230000000001E-7</v>
      </c>
      <c r="P7018" s="1">
        <v>2.2734780000000001E-8</v>
      </c>
      <c r="Q7018" s="1">
        <v>3.5803071378824103E-8</v>
      </c>
      <c r="R7018" s="1">
        <v>102.2</v>
      </c>
      <c r="S7018" s="1">
        <v>21.9</v>
      </c>
      <c r="T7018" s="1">
        <v>0.05</v>
      </c>
      <c r="U7018" s="1">
        <v>2190</v>
      </c>
      <c r="V7018" s="1">
        <f t="shared" si="437"/>
        <v>1.8692727907426776</v>
      </c>
      <c r="W7018" s="1">
        <f t="shared" si="438"/>
        <v>5.4476761151659003</v>
      </c>
      <c r="X7018" s="1">
        <f t="shared" si="439"/>
        <v>437.99999999999994</v>
      </c>
    </row>
    <row r="7019" spans="1:24" hidden="1" x14ac:dyDescent="0.3">
      <c r="A7019" s="18" t="str">
        <f t="shared" si="436"/>
        <v>OFF - AirGrSupp - Lift_1997_100</v>
      </c>
      <c r="B7019" s="1" t="s">
        <v>40</v>
      </c>
      <c r="C7019" s="1">
        <v>2020</v>
      </c>
      <c r="D7019" s="1" t="s">
        <v>141</v>
      </c>
      <c r="E7019" s="1">
        <v>1997</v>
      </c>
      <c r="F7019" s="1">
        <v>100</v>
      </c>
      <c r="G7019" s="1" t="s">
        <v>124</v>
      </c>
      <c r="H7019" s="1">
        <v>0</v>
      </c>
      <c r="I7019" s="1">
        <v>0</v>
      </c>
      <c r="J7019" s="1">
        <v>2.7869319999999999E-8</v>
      </c>
      <c r="K7019" s="1">
        <v>3.221992E-6</v>
      </c>
      <c r="L7019" s="1">
        <v>1.1517389999999999E-6</v>
      </c>
      <c r="M7019" s="1">
        <v>7.0859449999999998E-5</v>
      </c>
      <c r="N7019" s="1">
        <v>0</v>
      </c>
      <c r="O7019" s="1">
        <v>0</v>
      </c>
      <c r="P7019" s="1">
        <v>0</v>
      </c>
      <c r="Q7019" s="1">
        <v>0</v>
      </c>
      <c r="R7019" s="1">
        <v>3.65</v>
      </c>
      <c r="S7019" s="1">
        <v>0</v>
      </c>
      <c r="T7019" s="1">
        <v>0</v>
      </c>
      <c r="U7019" s="1">
        <v>0</v>
      </c>
      <c r="V7019" s="1">
        <f t="shared" si="437"/>
        <v>0</v>
      </c>
      <c r="W7019" s="1">
        <f t="shared" si="438"/>
        <v>0</v>
      </c>
      <c r="X7019" s="1" t="e">
        <f t="shared" si="439"/>
        <v>#DIV/0!</v>
      </c>
    </row>
    <row r="7020" spans="1:24" hidden="1" x14ac:dyDescent="0.3">
      <c r="A7020" s="18" t="str">
        <f t="shared" si="436"/>
        <v>OFF - AirGrSupp - Lift_1998_100</v>
      </c>
      <c r="B7020" s="1" t="s">
        <v>40</v>
      </c>
      <c r="C7020" s="1">
        <v>2020</v>
      </c>
      <c r="D7020" s="1" t="s">
        <v>141</v>
      </c>
      <c r="E7020" s="1">
        <v>1998</v>
      </c>
      <c r="F7020" s="1">
        <v>100</v>
      </c>
      <c r="G7020" s="1" t="s">
        <v>12</v>
      </c>
      <c r="H7020" s="1">
        <v>1.7128073432511902E-5</v>
      </c>
      <c r="I7020" s="1">
        <v>1.57544019432244E-5</v>
      </c>
      <c r="J7020" s="1">
        <v>1.8848400000000001E-5</v>
      </c>
      <c r="K7020" s="1">
        <v>2.570316E-4</v>
      </c>
      <c r="L7020" s="1">
        <v>4.4824360000000001E-5</v>
      </c>
      <c r="M7020" s="1">
        <v>2.6026510000000001E-3</v>
      </c>
      <c r="N7020" s="1">
        <v>1.8146313000000001E-7</v>
      </c>
      <c r="O7020" s="1">
        <v>1.3710547599999999E-7</v>
      </c>
      <c r="P7020" s="1">
        <v>2.5145240000000002E-8</v>
      </c>
      <c r="Q7020" s="1">
        <v>4.0917795861513201E-8</v>
      </c>
      <c r="R7020" s="1">
        <v>116.8</v>
      </c>
      <c r="S7020" s="1">
        <v>21.9</v>
      </c>
      <c r="T7020" s="1">
        <v>0.06</v>
      </c>
      <c r="U7020" s="1">
        <v>2190</v>
      </c>
      <c r="V7020" s="1">
        <f t="shared" si="437"/>
        <v>2.3820255051199202</v>
      </c>
      <c r="W7020" s="1">
        <f t="shared" si="438"/>
        <v>6.777329228711066</v>
      </c>
      <c r="X7020" s="1">
        <f t="shared" si="439"/>
        <v>365</v>
      </c>
    </row>
    <row r="7021" spans="1:24" hidden="1" x14ac:dyDescent="0.3">
      <c r="A7021" s="18" t="str">
        <f t="shared" si="436"/>
        <v>OFF - AirGrSupp - Lift_1998_100</v>
      </c>
      <c r="B7021" s="1" t="s">
        <v>40</v>
      </c>
      <c r="C7021" s="1">
        <v>2020</v>
      </c>
      <c r="D7021" s="1" t="s">
        <v>141</v>
      </c>
      <c r="E7021" s="1">
        <v>1998</v>
      </c>
      <c r="F7021" s="1">
        <v>100</v>
      </c>
      <c r="G7021" s="1" t="s">
        <v>124</v>
      </c>
      <c r="H7021" s="1">
        <v>0</v>
      </c>
      <c r="I7021" s="1">
        <v>0</v>
      </c>
      <c r="J7021" s="1">
        <v>3.0276420000000001E-8</v>
      </c>
      <c r="K7021" s="1">
        <v>3.517262E-6</v>
      </c>
      <c r="L7021" s="1">
        <v>1.274167E-6</v>
      </c>
      <c r="M7021" s="1">
        <v>7.8521719999999999E-5</v>
      </c>
      <c r="N7021" s="1">
        <v>0</v>
      </c>
      <c r="O7021" s="1">
        <v>0</v>
      </c>
      <c r="P7021" s="1">
        <v>0</v>
      </c>
      <c r="Q7021" s="1">
        <v>0</v>
      </c>
      <c r="R7021" s="1">
        <v>3.65</v>
      </c>
      <c r="S7021" s="1">
        <v>0</v>
      </c>
      <c r="T7021" s="1">
        <v>0</v>
      </c>
      <c r="U7021" s="1">
        <v>0</v>
      </c>
      <c r="V7021" s="1">
        <f t="shared" si="437"/>
        <v>0</v>
      </c>
      <c r="W7021" s="1">
        <f t="shared" si="438"/>
        <v>0</v>
      </c>
      <c r="X7021" s="1" t="e">
        <f t="shared" si="439"/>
        <v>#DIV/0!</v>
      </c>
    </row>
    <row r="7022" spans="1:24" hidden="1" x14ac:dyDescent="0.3">
      <c r="A7022" s="18" t="str">
        <f t="shared" si="436"/>
        <v>OFF - AirGrSupp - Lift_1999_100</v>
      </c>
      <c r="B7022" s="1" t="s">
        <v>40</v>
      </c>
      <c r="C7022" s="1">
        <v>2020</v>
      </c>
      <c r="D7022" s="1" t="s">
        <v>141</v>
      </c>
      <c r="E7022" s="1">
        <v>1999</v>
      </c>
      <c r="F7022" s="1">
        <v>100</v>
      </c>
      <c r="G7022" s="1" t="s">
        <v>12</v>
      </c>
      <c r="H7022" s="1">
        <v>1.9135981185690401E-5</v>
      </c>
      <c r="I7022" s="1">
        <v>1.7601275494598E-5</v>
      </c>
      <c r="J7022" s="1">
        <v>2.1057979999999999E-5</v>
      </c>
      <c r="K7022" s="1">
        <v>2.8871179999999998E-4</v>
      </c>
      <c r="L7022" s="1">
        <v>5.106549E-5</v>
      </c>
      <c r="M7022" s="1">
        <v>2.970463E-3</v>
      </c>
      <c r="N7022" s="1">
        <v>2.0710781999999901E-7</v>
      </c>
      <c r="O7022" s="1">
        <v>1.56481464E-7</v>
      </c>
      <c r="P7022" s="1">
        <v>2.869881E-8</v>
      </c>
      <c r="Q7022" s="1">
        <v>4.6032520344202398E-8</v>
      </c>
      <c r="R7022" s="1">
        <v>131.4</v>
      </c>
      <c r="S7022" s="1">
        <v>25.55</v>
      </c>
      <c r="T7022" s="1">
        <v>7.0000000000000007E-2</v>
      </c>
      <c r="U7022" s="1">
        <v>2555</v>
      </c>
      <c r="V7022" s="1">
        <f t="shared" si="437"/>
        <v>2.2810869333193224</v>
      </c>
      <c r="W7022" s="1">
        <f t="shared" si="438"/>
        <v>6.6179761812318008</v>
      </c>
      <c r="X7022" s="1">
        <f t="shared" si="439"/>
        <v>365</v>
      </c>
    </row>
    <row r="7023" spans="1:24" hidden="1" x14ac:dyDescent="0.3">
      <c r="A7023" s="18" t="str">
        <f t="shared" si="436"/>
        <v>OFF - AirGrSupp - Lift_1999_100</v>
      </c>
      <c r="B7023" s="1" t="s">
        <v>40</v>
      </c>
      <c r="C7023" s="1">
        <v>2020</v>
      </c>
      <c r="D7023" s="1" t="s">
        <v>141</v>
      </c>
      <c r="E7023" s="1">
        <v>1999</v>
      </c>
      <c r="F7023" s="1">
        <v>100</v>
      </c>
      <c r="G7023" s="1" t="s">
        <v>124</v>
      </c>
      <c r="H7023" s="1">
        <v>0</v>
      </c>
      <c r="I7023" s="1">
        <v>0</v>
      </c>
      <c r="J7023" s="1">
        <v>3.3859119999999998E-8</v>
      </c>
      <c r="K7023" s="1">
        <v>3.9532380000000003E-6</v>
      </c>
      <c r="L7023" s="1">
        <v>1.4516589999999999E-6</v>
      </c>
      <c r="M7023" s="1">
        <v>8.9608470000000006E-5</v>
      </c>
      <c r="N7023" s="1">
        <v>0</v>
      </c>
      <c r="O7023" s="1">
        <v>0</v>
      </c>
      <c r="P7023" s="1">
        <v>0</v>
      </c>
      <c r="Q7023" s="1">
        <v>0</v>
      </c>
      <c r="R7023" s="1">
        <v>3.65</v>
      </c>
      <c r="S7023" s="1">
        <v>0</v>
      </c>
      <c r="T7023" s="1">
        <v>0</v>
      </c>
      <c r="U7023" s="1">
        <v>0</v>
      </c>
      <c r="V7023" s="1">
        <f t="shared" si="437"/>
        <v>0</v>
      </c>
      <c r="W7023" s="1">
        <f t="shared" si="438"/>
        <v>0</v>
      </c>
      <c r="X7023" s="1" t="e">
        <f t="shared" si="439"/>
        <v>#DIV/0!</v>
      </c>
    </row>
    <row r="7024" spans="1:24" hidden="1" x14ac:dyDescent="0.3">
      <c r="A7024" s="18" t="str">
        <f t="shared" si="436"/>
        <v>OFF - AirGrSupp - Lift_2000_100</v>
      </c>
      <c r="B7024" s="1" t="s">
        <v>40</v>
      </c>
      <c r="C7024" s="1">
        <v>2020</v>
      </c>
      <c r="D7024" s="1" t="s">
        <v>141</v>
      </c>
      <c r="E7024" s="1">
        <v>2000</v>
      </c>
      <c r="F7024" s="1">
        <v>100</v>
      </c>
      <c r="G7024" s="1" t="s">
        <v>12</v>
      </c>
      <c r="H7024" s="1">
        <v>2.27889233296893E-5</v>
      </c>
      <c r="I7024" s="1">
        <v>2.0961251678648199E-5</v>
      </c>
      <c r="J7024" s="1">
        <v>2.507782E-5</v>
      </c>
      <c r="K7024" s="1">
        <v>3.457507E-4</v>
      </c>
      <c r="L7024" s="1">
        <v>6.2040080000000001E-5</v>
      </c>
      <c r="M7024" s="1">
        <v>3.615474E-3</v>
      </c>
      <c r="N7024" s="1">
        <v>2.5207956000000001E-7</v>
      </c>
      <c r="O7024" s="1">
        <v>1.9046011200000001E-7</v>
      </c>
      <c r="P7024" s="1">
        <v>3.4930520000000003E-8</v>
      </c>
      <c r="Q7024" s="1">
        <v>5.62619693095807E-8</v>
      </c>
      <c r="R7024" s="1">
        <v>160.6</v>
      </c>
      <c r="S7024" s="1">
        <v>29.2</v>
      </c>
      <c r="T7024" s="1">
        <v>0.08</v>
      </c>
      <c r="U7024" s="1">
        <v>2920</v>
      </c>
      <c r="V7024" s="1">
        <f t="shared" si="437"/>
        <v>2.3769659567711288</v>
      </c>
      <c r="W7024" s="1">
        <f t="shared" si="438"/>
        <v>7.0352267305474001</v>
      </c>
      <c r="X7024" s="1">
        <f t="shared" si="439"/>
        <v>365</v>
      </c>
    </row>
    <row r="7025" spans="1:24" hidden="1" x14ac:dyDescent="0.3">
      <c r="A7025" s="18" t="str">
        <f t="shared" si="436"/>
        <v>OFF - AirGrSupp - Lift_2000_100</v>
      </c>
      <c r="B7025" s="1" t="s">
        <v>40</v>
      </c>
      <c r="C7025" s="1">
        <v>2020</v>
      </c>
      <c r="D7025" s="1" t="s">
        <v>141</v>
      </c>
      <c r="E7025" s="1">
        <v>2000</v>
      </c>
      <c r="F7025" s="1">
        <v>100</v>
      </c>
      <c r="G7025" s="1" t="s">
        <v>124</v>
      </c>
      <c r="H7025" s="1">
        <v>0</v>
      </c>
      <c r="I7025" s="1">
        <v>0</v>
      </c>
      <c r="J7025" s="1">
        <v>4.0300069999999999E-8</v>
      </c>
      <c r="K7025" s="1">
        <v>4.7297669999999997E-6</v>
      </c>
      <c r="L7025" s="1">
        <v>1.760931E-6</v>
      </c>
      <c r="M7025" s="1">
        <v>1.088802E-4</v>
      </c>
      <c r="N7025" s="1">
        <v>0</v>
      </c>
      <c r="O7025" s="1">
        <v>0</v>
      </c>
      <c r="P7025" s="1">
        <v>0</v>
      </c>
      <c r="Q7025" s="1">
        <v>0</v>
      </c>
      <c r="R7025" s="1">
        <v>7.3</v>
      </c>
      <c r="S7025" s="1">
        <v>0</v>
      </c>
      <c r="T7025" s="1">
        <v>0</v>
      </c>
      <c r="U7025" s="1">
        <v>0</v>
      </c>
      <c r="V7025" s="1">
        <f t="shared" si="437"/>
        <v>0</v>
      </c>
      <c r="W7025" s="1">
        <f t="shared" si="438"/>
        <v>0</v>
      </c>
      <c r="X7025" s="1" t="e">
        <f t="shared" si="439"/>
        <v>#DIV/0!</v>
      </c>
    </row>
    <row r="7026" spans="1:24" hidden="1" x14ac:dyDescent="0.3">
      <c r="A7026" s="18" t="str">
        <f t="shared" si="436"/>
        <v>OFF - AirGrSupp - Lift_2001_100</v>
      </c>
      <c r="B7026" s="1" t="s">
        <v>40</v>
      </c>
      <c r="C7026" s="1">
        <v>2020</v>
      </c>
      <c r="D7026" s="1" t="s">
        <v>141</v>
      </c>
      <c r="E7026" s="1">
        <v>2001</v>
      </c>
      <c r="F7026" s="1">
        <v>100</v>
      </c>
      <c r="G7026" s="1" t="s">
        <v>12</v>
      </c>
      <c r="H7026" s="1">
        <v>2.0757970228245199E-5</v>
      </c>
      <c r="I7026" s="1">
        <v>1.9093181015940001E-5</v>
      </c>
      <c r="J7026" s="1">
        <v>2.284288E-5</v>
      </c>
      <c r="K7026" s="1">
        <v>4.107561E-4</v>
      </c>
      <c r="L7026" s="1">
        <v>6.0619099999999997E-5</v>
      </c>
      <c r="M7026" s="1">
        <v>4.0259240000000002E-3</v>
      </c>
      <c r="N7026" s="1">
        <v>2.8069703999999998E-7</v>
      </c>
      <c r="O7026" s="1">
        <v>2.1208220799999999E-7</v>
      </c>
      <c r="P7026" s="1">
        <v>3.8896039999999999E-8</v>
      </c>
      <c r="Q7026" s="1">
        <v>6.2655374912942203E-8</v>
      </c>
      <c r="R7026" s="1">
        <v>178.85</v>
      </c>
      <c r="S7026" s="1">
        <v>32.85</v>
      </c>
      <c r="T7026" s="1">
        <v>0.09</v>
      </c>
      <c r="U7026" s="1">
        <v>3285</v>
      </c>
      <c r="V7026" s="1">
        <f t="shared" si="437"/>
        <v>1.9245602728576072</v>
      </c>
      <c r="W7026" s="1">
        <f t="shared" si="438"/>
        <v>6.1103024969482229</v>
      </c>
      <c r="X7026" s="1">
        <f t="shared" si="439"/>
        <v>365.00000000000006</v>
      </c>
    </row>
    <row r="7027" spans="1:24" hidden="1" x14ac:dyDescent="0.3">
      <c r="A7027" s="18" t="str">
        <f t="shared" si="436"/>
        <v>OFF - AirGrSupp - Lift_2001_100</v>
      </c>
      <c r="B7027" s="1" t="s">
        <v>40</v>
      </c>
      <c r="C7027" s="1">
        <v>2020</v>
      </c>
      <c r="D7027" s="1" t="s">
        <v>141</v>
      </c>
      <c r="E7027" s="1">
        <v>2001</v>
      </c>
      <c r="F7027" s="1">
        <v>100</v>
      </c>
      <c r="G7027" s="1" t="s">
        <v>124</v>
      </c>
      <c r="H7027" s="1">
        <v>0</v>
      </c>
      <c r="I7027" s="1">
        <v>0</v>
      </c>
      <c r="J7027" s="1">
        <v>3.837787E-8</v>
      </c>
      <c r="K7027" s="1">
        <v>4.9894050000000004E-6</v>
      </c>
      <c r="L7027" s="1">
        <v>1.6489410000000001E-6</v>
      </c>
      <c r="M7027" s="1">
        <v>1.166746E-4</v>
      </c>
      <c r="N7027" s="1">
        <v>0</v>
      </c>
      <c r="O7027" s="1">
        <v>0</v>
      </c>
      <c r="P7027" s="1">
        <v>0</v>
      </c>
      <c r="Q7027" s="1">
        <v>0</v>
      </c>
      <c r="R7027" s="1">
        <v>7.3</v>
      </c>
      <c r="S7027" s="1">
        <v>0</v>
      </c>
      <c r="T7027" s="1">
        <v>0</v>
      </c>
      <c r="U7027" s="1">
        <v>0</v>
      </c>
      <c r="V7027" s="1">
        <f t="shared" si="437"/>
        <v>0</v>
      </c>
      <c r="W7027" s="1">
        <f t="shared" si="438"/>
        <v>0</v>
      </c>
      <c r="X7027" s="1" t="e">
        <f t="shared" si="439"/>
        <v>#DIV/0!</v>
      </c>
    </row>
    <row r="7028" spans="1:24" hidden="1" x14ac:dyDescent="0.3">
      <c r="A7028" s="18" t="str">
        <f t="shared" si="436"/>
        <v>OFF - AirGrSupp - Lift_2002_100</v>
      </c>
      <c r="B7028" s="1" t="s">
        <v>40</v>
      </c>
      <c r="C7028" s="1">
        <v>2020</v>
      </c>
      <c r="D7028" s="1" t="s">
        <v>141</v>
      </c>
      <c r="E7028" s="1">
        <v>2002</v>
      </c>
      <c r="F7028" s="1">
        <v>100</v>
      </c>
      <c r="G7028" s="1" t="s">
        <v>12</v>
      </c>
      <c r="H7028" s="1">
        <v>1.8417231668452298E-5</v>
      </c>
      <c r="I7028" s="1">
        <v>1.69401696886424E-5</v>
      </c>
      <c r="J7028" s="1">
        <v>2.026704E-5</v>
      </c>
      <c r="K7028" s="1">
        <v>4.7069530000000003E-4</v>
      </c>
      <c r="L7028" s="1">
        <v>5.8398610000000001E-5</v>
      </c>
      <c r="M7028" s="1">
        <v>4.5453639999999997E-3</v>
      </c>
      <c r="N7028" s="1">
        <v>3.1691367000000002E-7</v>
      </c>
      <c r="O7028" s="1">
        <v>2.3944588399999999E-7</v>
      </c>
      <c r="P7028" s="1">
        <v>4.3914559999999999E-8</v>
      </c>
      <c r="Q7028" s="1">
        <v>7.1606142757648206E-8</v>
      </c>
      <c r="R7028" s="1">
        <v>204.4</v>
      </c>
      <c r="S7028" s="1">
        <v>40.15</v>
      </c>
      <c r="T7028" s="1">
        <v>0.1</v>
      </c>
      <c r="U7028" s="1">
        <v>4015</v>
      </c>
      <c r="V7028" s="1">
        <f t="shared" si="437"/>
        <v>1.3970784940497216</v>
      </c>
      <c r="W7028" s="1">
        <f t="shared" si="438"/>
        <v>4.8162116208374011</v>
      </c>
      <c r="X7028" s="1">
        <f t="shared" si="439"/>
        <v>401.49999999999994</v>
      </c>
    </row>
    <row r="7029" spans="1:24" hidden="1" x14ac:dyDescent="0.3">
      <c r="A7029" s="18" t="str">
        <f t="shared" si="436"/>
        <v>OFF - AirGrSupp - Lift_2002_100</v>
      </c>
      <c r="B7029" s="1" t="s">
        <v>40</v>
      </c>
      <c r="C7029" s="1">
        <v>2020</v>
      </c>
      <c r="D7029" s="1" t="s">
        <v>141</v>
      </c>
      <c r="E7029" s="1">
        <v>2002</v>
      </c>
      <c r="F7029" s="1">
        <v>100</v>
      </c>
      <c r="G7029" s="1" t="s">
        <v>124</v>
      </c>
      <c r="H7029" s="1">
        <v>0</v>
      </c>
      <c r="I7029" s="1">
        <v>0</v>
      </c>
      <c r="J7029" s="1">
        <v>3.8070410000000001E-8</v>
      </c>
      <c r="K7029" s="1">
        <v>5.5480559999999999E-6</v>
      </c>
      <c r="L7029" s="1">
        <v>1.5840809999999999E-6</v>
      </c>
      <c r="M7029" s="1">
        <v>1.318244E-4</v>
      </c>
      <c r="N7029" s="1">
        <v>0</v>
      </c>
      <c r="O7029" s="1">
        <v>0</v>
      </c>
      <c r="P7029" s="1">
        <v>0</v>
      </c>
      <c r="Q7029" s="1">
        <v>0</v>
      </c>
      <c r="R7029" s="1">
        <v>7.3</v>
      </c>
      <c r="S7029" s="1">
        <v>0</v>
      </c>
      <c r="T7029" s="1">
        <v>0</v>
      </c>
      <c r="U7029" s="1">
        <v>0</v>
      </c>
      <c r="V7029" s="1">
        <f t="shared" si="437"/>
        <v>0</v>
      </c>
      <c r="W7029" s="1">
        <f t="shared" si="438"/>
        <v>0</v>
      </c>
      <c r="X7029" s="1" t="e">
        <f t="shared" si="439"/>
        <v>#DIV/0!</v>
      </c>
    </row>
    <row r="7030" spans="1:24" hidden="1" x14ac:dyDescent="0.3">
      <c r="A7030" s="18" t="str">
        <f t="shared" si="436"/>
        <v>OFF - AirGrSupp - Lift_2003_100</v>
      </c>
      <c r="B7030" s="1" t="s">
        <v>40</v>
      </c>
      <c r="C7030" s="1">
        <v>2020</v>
      </c>
      <c r="D7030" s="1" t="s">
        <v>141</v>
      </c>
      <c r="E7030" s="1">
        <v>2003</v>
      </c>
      <c r="F7030" s="1">
        <v>100</v>
      </c>
      <c r="G7030" s="1" t="s">
        <v>12</v>
      </c>
      <c r="H7030" s="1">
        <v>1.5748369514348301E-5</v>
      </c>
      <c r="I7030" s="1">
        <v>1.44853502792976E-5</v>
      </c>
      <c r="J7030" s="1">
        <v>1.733012E-5</v>
      </c>
      <c r="K7030" s="1">
        <v>5.5502329999999997E-4</v>
      </c>
      <c r="L7030" s="1">
        <v>5.5887010000000003E-5</v>
      </c>
      <c r="M7030" s="1">
        <v>5.3117720000000002E-3</v>
      </c>
      <c r="N7030" s="1">
        <v>3.7034954999999999E-7</v>
      </c>
      <c r="O7030" s="1">
        <v>2.7981966000000001E-7</v>
      </c>
      <c r="P7030" s="1">
        <v>5.131913E-8</v>
      </c>
      <c r="Q7030" s="1">
        <v>8.3114272843698794E-8</v>
      </c>
      <c r="R7030" s="1">
        <v>237.25</v>
      </c>
      <c r="S7030" s="1">
        <v>43.8</v>
      </c>
      <c r="T7030" s="1">
        <v>0.12</v>
      </c>
      <c r="U7030" s="1">
        <v>4380</v>
      </c>
      <c r="V7030" s="1">
        <f t="shared" si="437"/>
        <v>1.0950740605777933</v>
      </c>
      <c r="W7030" s="1">
        <f t="shared" si="438"/>
        <v>4.2249868863522835</v>
      </c>
      <c r="X7030" s="1">
        <f t="shared" si="439"/>
        <v>365</v>
      </c>
    </row>
    <row r="7031" spans="1:24" hidden="1" x14ac:dyDescent="0.3">
      <c r="A7031" s="18" t="str">
        <f t="shared" si="436"/>
        <v>OFF - AirGrSupp - Lift_2003_100</v>
      </c>
      <c r="B7031" s="1" t="s">
        <v>40</v>
      </c>
      <c r="C7031" s="1">
        <v>2020</v>
      </c>
      <c r="D7031" s="1" t="s">
        <v>141</v>
      </c>
      <c r="E7031" s="1">
        <v>2003</v>
      </c>
      <c r="F7031" s="1">
        <v>100</v>
      </c>
      <c r="G7031" s="1" t="s">
        <v>124</v>
      </c>
      <c r="H7031" s="1">
        <v>0</v>
      </c>
      <c r="I7031" s="1">
        <v>0</v>
      </c>
      <c r="J7031" s="1">
        <v>3.8089209999999999E-8</v>
      </c>
      <c r="K7031" s="1">
        <v>6.3845289999999998E-6</v>
      </c>
      <c r="L7031" s="1">
        <v>1.5082569999999999E-6</v>
      </c>
      <c r="M7031" s="1">
        <v>1.5417839999999999E-4</v>
      </c>
      <c r="N7031" s="1">
        <v>0</v>
      </c>
      <c r="O7031" s="1">
        <v>0</v>
      </c>
      <c r="P7031" s="1">
        <v>0</v>
      </c>
      <c r="Q7031" s="1">
        <v>0</v>
      </c>
      <c r="R7031" s="1">
        <v>7.3</v>
      </c>
      <c r="S7031" s="1">
        <v>0</v>
      </c>
      <c r="T7031" s="1">
        <v>0</v>
      </c>
      <c r="U7031" s="1">
        <v>0</v>
      </c>
      <c r="V7031" s="1">
        <f t="shared" si="437"/>
        <v>0</v>
      </c>
      <c r="W7031" s="1">
        <f t="shared" si="438"/>
        <v>0</v>
      </c>
      <c r="X7031" s="1" t="e">
        <f t="shared" si="439"/>
        <v>#DIV/0!</v>
      </c>
    </row>
    <row r="7032" spans="1:24" hidden="1" x14ac:dyDescent="0.3">
      <c r="A7032" s="18" t="str">
        <f t="shared" si="436"/>
        <v>OFF - AirGrSupp - Lift_2004_100</v>
      </c>
      <c r="B7032" s="1" t="s">
        <v>40</v>
      </c>
      <c r="C7032" s="1">
        <v>2020</v>
      </c>
      <c r="D7032" s="1" t="s">
        <v>141</v>
      </c>
      <c r="E7032" s="1">
        <v>2004</v>
      </c>
      <c r="F7032" s="1">
        <v>100</v>
      </c>
      <c r="G7032" s="1" t="s">
        <v>12</v>
      </c>
      <c r="H7032" s="1">
        <v>7.93124289488104E-6</v>
      </c>
      <c r="I7032" s="1">
        <v>7.2951572147115797E-6</v>
      </c>
      <c r="J7032" s="1">
        <v>8.7278490000000004E-6</v>
      </c>
      <c r="K7032" s="1">
        <v>5.0799090000000003E-4</v>
      </c>
      <c r="L7032" s="1">
        <v>3.4139839999999997E-5</v>
      </c>
      <c r="M7032" s="1">
        <v>7.8953419999999996E-3</v>
      </c>
      <c r="N7032" s="1">
        <v>5.5048230000000002E-7</v>
      </c>
      <c r="O7032" s="1">
        <v>4.1591996E-7</v>
      </c>
      <c r="P7032" s="1">
        <v>7.6280019999999999E-8</v>
      </c>
      <c r="Q7032" s="1">
        <v>1.15081300860506E-7</v>
      </c>
      <c r="R7032" s="1">
        <v>328.5</v>
      </c>
      <c r="S7032" s="1">
        <v>65.7</v>
      </c>
      <c r="T7032" s="1">
        <v>0.18</v>
      </c>
      <c r="U7032" s="1">
        <v>6570</v>
      </c>
      <c r="V7032" s="1">
        <f t="shared" si="437"/>
        <v>0.36766973894929156</v>
      </c>
      <c r="W7032" s="1">
        <f t="shared" si="438"/>
        <v>1.7206189930023108</v>
      </c>
      <c r="X7032" s="1">
        <f t="shared" si="439"/>
        <v>365.00000000000006</v>
      </c>
    </row>
    <row r="7033" spans="1:24" hidden="1" x14ac:dyDescent="0.3">
      <c r="A7033" s="18" t="str">
        <f t="shared" si="436"/>
        <v>OFF - AirGrSupp - Lift_2004_100</v>
      </c>
      <c r="B7033" s="1" t="s">
        <v>40</v>
      </c>
      <c r="C7033" s="1">
        <v>2020</v>
      </c>
      <c r="D7033" s="1" t="s">
        <v>141</v>
      </c>
      <c r="E7033" s="1">
        <v>2004</v>
      </c>
      <c r="F7033" s="1">
        <v>100</v>
      </c>
      <c r="G7033" s="1" t="s">
        <v>124</v>
      </c>
      <c r="H7033" s="1">
        <v>0</v>
      </c>
      <c r="I7033" s="1">
        <v>0</v>
      </c>
      <c r="J7033" s="1">
        <v>2.3299120000000001E-8</v>
      </c>
      <c r="K7033" s="1">
        <v>9.3510459999999999E-6</v>
      </c>
      <c r="L7033" s="1">
        <v>1.2274150000000001E-6</v>
      </c>
      <c r="M7033" s="1">
        <v>2.295675E-4</v>
      </c>
      <c r="N7033" s="1">
        <v>0</v>
      </c>
      <c r="O7033" s="1">
        <v>0</v>
      </c>
      <c r="P7033" s="1">
        <v>0</v>
      </c>
      <c r="Q7033" s="1">
        <v>0</v>
      </c>
      <c r="R7033" s="1">
        <v>10.95</v>
      </c>
      <c r="S7033" s="1">
        <v>3.65</v>
      </c>
      <c r="T7033" s="1">
        <v>0.01</v>
      </c>
      <c r="U7033" s="1">
        <v>365</v>
      </c>
      <c r="V7033" s="1">
        <f t="shared" si="437"/>
        <v>0</v>
      </c>
      <c r="W7033" s="1">
        <f t="shared" si="438"/>
        <v>1.1134921576471</v>
      </c>
      <c r="X7033" s="1">
        <f t="shared" si="439"/>
        <v>365</v>
      </c>
    </row>
    <row r="7034" spans="1:24" hidden="1" x14ac:dyDescent="0.3">
      <c r="A7034" s="18" t="str">
        <f t="shared" si="436"/>
        <v>OFF - AirGrSupp - Lift_2005_100</v>
      </c>
      <c r="B7034" s="1" t="s">
        <v>40</v>
      </c>
      <c r="C7034" s="1">
        <v>2020</v>
      </c>
      <c r="D7034" s="1" t="s">
        <v>141</v>
      </c>
      <c r="E7034" s="1">
        <v>2005</v>
      </c>
      <c r="F7034" s="1">
        <v>100</v>
      </c>
      <c r="G7034" s="1" t="s">
        <v>12</v>
      </c>
      <c r="H7034" s="1">
        <v>1.3100244538770399E-5</v>
      </c>
      <c r="I7034" s="1">
        <v>1.2049604926761001E-5</v>
      </c>
      <c r="J7034" s="1">
        <v>1.441602E-5</v>
      </c>
      <c r="K7034" s="1">
        <v>8.3197329999999995E-4</v>
      </c>
      <c r="L7034" s="1">
        <v>5.7219699999999997E-5</v>
      </c>
      <c r="M7034" s="1">
        <v>1.357334E-2</v>
      </c>
      <c r="N7034" s="1">
        <v>9.4636619999999995E-7</v>
      </c>
      <c r="O7034" s="1">
        <v>7.1503223999999999E-7</v>
      </c>
      <c r="P7034" s="1">
        <v>1.3113739999999999E-7</v>
      </c>
      <c r="Q7034" s="1">
        <v>1.98195573704204E-7</v>
      </c>
      <c r="R7034" s="1">
        <v>565.75</v>
      </c>
      <c r="S7034" s="1">
        <v>116.8</v>
      </c>
      <c r="T7034" s="1">
        <v>0.31</v>
      </c>
      <c r="U7034" s="1">
        <v>11680</v>
      </c>
      <c r="V7034" s="1">
        <f t="shared" si="437"/>
        <v>0.34160055351832491</v>
      </c>
      <c r="W7034" s="1">
        <f t="shared" si="438"/>
        <v>1.6221512083555625</v>
      </c>
      <c r="X7034" s="1">
        <f t="shared" si="439"/>
        <v>376.77419354838707</v>
      </c>
    </row>
    <row r="7035" spans="1:24" hidden="1" x14ac:dyDescent="0.3">
      <c r="A7035" s="18" t="str">
        <f t="shared" si="436"/>
        <v>OFF - AirGrSupp - Lift_2005_100</v>
      </c>
      <c r="B7035" s="1" t="s">
        <v>40</v>
      </c>
      <c r="C7035" s="1">
        <v>2020</v>
      </c>
      <c r="D7035" s="1" t="s">
        <v>141</v>
      </c>
      <c r="E7035" s="1">
        <v>2005</v>
      </c>
      <c r="F7035" s="1">
        <v>100</v>
      </c>
      <c r="G7035" s="1" t="s">
        <v>124</v>
      </c>
      <c r="H7035" s="1">
        <v>0</v>
      </c>
      <c r="I7035" s="1">
        <v>0</v>
      </c>
      <c r="J7035" s="1">
        <v>3.8306989999999997E-8</v>
      </c>
      <c r="K7035" s="1">
        <v>1.5854390000000001E-5</v>
      </c>
      <c r="L7035" s="1">
        <v>2.0462399999999998E-6</v>
      </c>
      <c r="M7035" s="1">
        <v>3.957993E-4</v>
      </c>
      <c r="N7035" s="1">
        <v>0</v>
      </c>
      <c r="O7035" s="1">
        <v>0</v>
      </c>
      <c r="P7035" s="1">
        <v>0</v>
      </c>
      <c r="Q7035" s="1">
        <v>0</v>
      </c>
      <c r="R7035" s="1">
        <v>21.9</v>
      </c>
      <c r="S7035" s="1">
        <v>3.65</v>
      </c>
      <c r="T7035" s="1">
        <v>0.01</v>
      </c>
      <c r="U7035" s="1">
        <v>365</v>
      </c>
      <c r="V7035" s="1">
        <f t="shared" si="437"/>
        <v>0</v>
      </c>
      <c r="W7035" s="1">
        <f t="shared" si="438"/>
        <v>1.8563177023775996</v>
      </c>
      <c r="X7035" s="1">
        <f t="shared" si="439"/>
        <v>365</v>
      </c>
    </row>
    <row r="7036" spans="1:24" hidden="1" x14ac:dyDescent="0.3">
      <c r="A7036" s="18" t="str">
        <f t="shared" si="436"/>
        <v>OFF - AirGrSupp - Lift_2006_100</v>
      </c>
      <c r="B7036" s="1" t="s">
        <v>40</v>
      </c>
      <c r="C7036" s="1">
        <v>2020</v>
      </c>
      <c r="D7036" s="1" t="s">
        <v>141</v>
      </c>
      <c r="E7036" s="1">
        <v>2006</v>
      </c>
      <c r="F7036" s="1">
        <v>100</v>
      </c>
      <c r="G7036" s="1" t="s">
        <v>12</v>
      </c>
      <c r="H7036" s="1">
        <v>1.43251466005839E-5</v>
      </c>
      <c r="I7036" s="1">
        <v>1.3176269843217101E-5</v>
      </c>
      <c r="J7036" s="1">
        <v>1.576395E-5</v>
      </c>
      <c r="K7036" s="1">
        <v>9.0135289999999999E-4</v>
      </c>
      <c r="L7036" s="1">
        <v>6.3554710000000004E-5</v>
      </c>
      <c r="M7036" s="1">
        <v>1.54742E-2</v>
      </c>
      <c r="N7036" s="1">
        <v>1.0788984000000001E-6</v>
      </c>
      <c r="O7036" s="1">
        <v>8.1516768000000001E-7</v>
      </c>
      <c r="P7036" s="1">
        <v>1.4950240000000001E-7</v>
      </c>
      <c r="Q7036" s="1">
        <v>2.2504787723832301E-7</v>
      </c>
      <c r="R7036" s="1">
        <v>642.4</v>
      </c>
      <c r="S7036" s="1">
        <v>131.4</v>
      </c>
      <c r="T7036" s="1">
        <v>0.35</v>
      </c>
      <c r="U7036" s="1">
        <v>13140</v>
      </c>
      <c r="V7036" s="1">
        <f t="shared" si="437"/>
        <v>0.33203641477468737</v>
      </c>
      <c r="W7036" s="1">
        <f t="shared" si="438"/>
        <v>1.6015517518645943</v>
      </c>
      <c r="X7036" s="1">
        <f t="shared" si="439"/>
        <v>375.42857142857144</v>
      </c>
    </row>
    <row r="7037" spans="1:24" hidden="1" x14ac:dyDescent="0.3">
      <c r="A7037" s="18" t="str">
        <f t="shared" si="436"/>
        <v>OFF - AirGrSupp - Lift_2006_100</v>
      </c>
      <c r="B7037" s="1" t="s">
        <v>40</v>
      </c>
      <c r="C7037" s="1">
        <v>2020</v>
      </c>
      <c r="D7037" s="1" t="s">
        <v>141</v>
      </c>
      <c r="E7037" s="1">
        <v>2006</v>
      </c>
      <c r="F7037" s="1">
        <v>100</v>
      </c>
      <c r="G7037" s="1" t="s">
        <v>124</v>
      </c>
      <c r="H7037" s="1">
        <v>0</v>
      </c>
      <c r="I7037" s="1">
        <v>0</v>
      </c>
      <c r="J7037" s="1">
        <v>4.1972639999999999E-8</v>
      </c>
      <c r="K7037" s="1">
        <v>1.7951190000000001E-5</v>
      </c>
      <c r="L7037" s="1">
        <v>2.2761059999999999E-6</v>
      </c>
      <c r="M7037" s="1">
        <v>4.5584610000000002E-4</v>
      </c>
      <c r="N7037" s="1">
        <v>0</v>
      </c>
      <c r="O7037" s="1">
        <v>0</v>
      </c>
      <c r="P7037" s="1">
        <v>0</v>
      </c>
      <c r="Q7037" s="1">
        <v>0</v>
      </c>
      <c r="R7037" s="1">
        <v>25.55</v>
      </c>
      <c r="S7037" s="1">
        <v>3.65</v>
      </c>
      <c r="T7037" s="1">
        <v>0.01</v>
      </c>
      <c r="U7037" s="1">
        <v>365</v>
      </c>
      <c r="V7037" s="1">
        <f t="shared" si="437"/>
        <v>0</v>
      </c>
      <c r="W7037" s="1">
        <f t="shared" si="438"/>
        <v>2.06484862982244</v>
      </c>
      <c r="X7037" s="1">
        <f t="shared" si="439"/>
        <v>365</v>
      </c>
    </row>
    <row r="7038" spans="1:24" hidden="1" x14ac:dyDescent="0.3">
      <c r="A7038" s="18" t="str">
        <f t="shared" si="436"/>
        <v>OFF - AirGrSupp - Lift_2007_100</v>
      </c>
      <c r="B7038" s="1" t="s">
        <v>40</v>
      </c>
      <c r="C7038" s="1">
        <v>2020</v>
      </c>
      <c r="D7038" s="1" t="s">
        <v>141</v>
      </c>
      <c r="E7038" s="1">
        <v>2007</v>
      </c>
      <c r="F7038" s="1">
        <v>100</v>
      </c>
      <c r="G7038" s="1" t="s">
        <v>12</v>
      </c>
      <c r="H7038" s="1">
        <v>1.1685781765277301E-5</v>
      </c>
      <c r="I7038" s="1">
        <v>1.0748582067702E-5</v>
      </c>
      <c r="J7038" s="1">
        <v>1.285949E-5</v>
      </c>
      <c r="K7038" s="1">
        <v>9.8346650000000007E-4</v>
      </c>
      <c r="L7038" s="1">
        <v>6.3136590000000001E-5</v>
      </c>
      <c r="M7038" s="1">
        <v>1.781551E-2</v>
      </c>
      <c r="N7038" s="1">
        <v>1.2421403999999999E-6</v>
      </c>
      <c r="O7038" s="1">
        <v>9.3850608000000003E-7</v>
      </c>
      <c r="P7038" s="1">
        <v>1.7212270000000001E-7</v>
      </c>
      <c r="Q7038" s="1">
        <v>2.5701490525512998E-7</v>
      </c>
      <c r="R7038" s="1">
        <v>733.65</v>
      </c>
      <c r="S7038" s="1">
        <v>153.29999999999899</v>
      </c>
      <c r="T7038" s="1">
        <v>0.4</v>
      </c>
      <c r="U7038" s="1">
        <v>15330</v>
      </c>
      <c r="V7038" s="1">
        <f t="shared" si="437"/>
        <v>0.23216546734421195</v>
      </c>
      <c r="W7038" s="1">
        <f t="shared" si="438"/>
        <v>1.3637274043722998</v>
      </c>
      <c r="X7038" s="1">
        <f t="shared" si="439"/>
        <v>383.24999999999744</v>
      </c>
    </row>
    <row r="7039" spans="1:24" hidden="1" x14ac:dyDescent="0.3">
      <c r="A7039" s="18" t="str">
        <f t="shared" si="436"/>
        <v>OFF - AirGrSupp - Lift_2007_100</v>
      </c>
      <c r="B7039" s="1" t="s">
        <v>40</v>
      </c>
      <c r="C7039" s="1">
        <v>2020</v>
      </c>
      <c r="D7039" s="1" t="s">
        <v>141</v>
      </c>
      <c r="E7039" s="1">
        <v>2007</v>
      </c>
      <c r="F7039" s="1">
        <v>100</v>
      </c>
      <c r="G7039" s="1" t="s">
        <v>124</v>
      </c>
      <c r="H7039" s="1">
        <v>0</v>
      </c>
      <c r="I7039" s="1">
        <v>0</v>
      </c>
      <c r="J7039" s="1">
        <v>3.4641289999999999E-8</v>
      </c>
      <c r="K7039" s="1">
        <v>2.0433700000000001E-5</v>
      </c>
      <c r="L7039" s="1">
        <v>1.9232399999999999E-6</v>
      </c>
      <c r="M7039" s="1">
        <v>5.2795819999999999E-4</v>
      </c>
      <c r="N7039" s="1">
        <v>0</v>
      </c>
      <c r="O7039" s="1">
        <v>0</v>
      </c>
      <c r="P7039" s="1">
        <v>0</v>
      </c>
      <c r="Q7039" s="1">
        <v>0</v>
      </c>
      <c r="R7039" s="1">
        <v>29.2</v>
      </c>
      <c r="S7039" s="1">
        <v>3.65</v>
      </c>
      <c r="T7039" s="1">
        <v>0.02</v>
      </c>
      <c r="U7039" s="1">
        <v>365</v>
      </c>
      <c r="V7039" s="1">
        <f t="shared" si="437"/>
        <v>0</v>
      </c>
      <c r="W7039" s="1">
        <f t="shared" si="438"/>
        <v>1.7447339793575998</v>
      </c>
      <c r="X7039" s="1">
        <f t="shared" si="439"/>
        <v>182.5</v>
      </c>
    </row>
    <row r="7040" spans="1:24" hidden="1" x14ac:dyDescent="0.3">
      <c r="A7040" s="18" t="str">
        <f t="shared" si="436"/>
        <v>OFF - AirGrSupp - Lift_2008_100</v>
      </c>
      <c r="B7040" s="1" t="s">
        <v>40</v>
      </c>
      <c r="C7040" s="1">
        <v>2020</v>
      </c>
      <c r="D7040" s="1" t="s">
        <v>141</v>
      </c>
      <c r="E7040" s="1">
        <v>2008</v>
      </c>
      <c r="F7040" s="1">
        <v>100</v>
      </c>
      <c r="G7040" s="1" t="s">
        <v>12</v>
      </c>
      <c r="H7040" s="1">
        <v>1.20786158978371E-5</v>
      </c>
      <c r="I7040" s="1">
        <v>1.11099109028305E-5</v>
      </c>
      <c r="J7040" s="1">
        <v>1.3291780000000001E-5</v>
      </c>
      <c r="K7040" s="1">
        <v>9.9525120000000002E-4</v>
      </c>
      <c r="L7040" s="1">
        <v>6.6174779999999994E-5</v>
      </c>
      <c r="M7040" s="1">
        <v>1.9081870000000001E-2</v>
      </c>
      <c r="N7040" s="1">
        <v>1.3304340000000001E-6</v>
      </c>
      <c r="O7040" s="1">
        <v>1.0052168000000001E-6</v>
      </c>
      <c r="P7040" s="1">
        <v>1.843575E-7</v>
      </c>
      <c r="Q7040" s="1">
        <v>2.7363775982387001E-7</v>
      </c>
      <c r="R7040" s="1">
        <v>781.1</v>
      </c>
      <c r="S7040" s="1">
        <v>164.25</v>
      </c>
      <c r="T7040" s="1">
        <v>0.43</v>
      </c>
      <c r="U7040" s="1">
        <v>16425</v>
      </c>
      <c r="V7040" s="1">
        <f t="shared" si="437"/>
        <v>0.22397203630683224</v>
      </c>
      <c r="W7040" s="1">
        <f t="shared" si="438"/>
        <v>1.3340611241968265</v>
      </c>
      <c r="X7040" s="1">
        <f t="shared" si="439"/>
        <v>381.97674418604652</v>
      </c>
    </row>
    <row r="7041" spans="1:24" hidden="1" x14ac:dyDescent="0.3">
      <c r="A7041" s="18" t="str">
        <f t="shared" si="436"/>
        <v>OFF - AirGrSupp - Lift_2008_100</v>
      </c>
      <c r="B7041" s="1" t="s">
        <v>40</v>
      </c>
      <c r="C7041" s="1">
        <v>2020</v>
      </c>
      <c r="D7041" s="1" t="s">
        <v>141</v>
      </c>
      <c r="E7041" s="1">
        <v>2008</v>
      </c>
      <c r="F7041" s="1">
        <v>100</v>
      </c>
      <c r="G7041" s="1" t="s">
        <v>124</v>
      </c>
      <c r="H7041" s="1">
        <v>0</v>
      </c>
      <c r="I7041" s="1">
        <v>0</v>
      </c>
      <c r="J7041" s="1">
        <v>3.5375680000000002E-8</v>
      </c>
      <c r="K7041" s="1">
        <v>2.153719E-5</v>
      </c>
      <c r="L7041" s="1">
        <v>2.0105469999999999E-6</v>
      </c>
      <c r="M7041" s="1">
        <v>5.6637240000000002E-4</v>
      </c>
      <c r="N7041" s="1">
        <v>0</v>
      </c>
      <c r="O7041" s="1">
        <v>0</v>
      </c>
      <c r="P7041" s="1">
        <v>0</v>
      </c>
      <c r="Q7041" s="1">
        <v>0</v>
      </c>
      <c r="R7041" s="1">
        <v>32.85</v>
      </c>
      <c r="S7041" s="1">
        <v>7.3</v>
      </c>
      <c r="T7041" s="1">
        <v>0.02</v>
      </c>
      <c r="U7041" s="1">
        <v>730</v>
      </c>
      <c r="V7041" s="1">
        <f t="shared" si="437"/>
        <v>0</v>
      </c>
      <c r="W7041" s="1">
        <f t="shared" si="438"/>
        <v>0.91196877872639004</v>
      </c>
      <c r="X7041" s="1">
        <f t="shared" si="439"/>
        <v>365</v>
      </c>
    </row>
    <row r="7042" spans="1:24" hidden="1" x14ac:dyDescent="0.3">
      <c r="A7042" s="18" t="str">
        <f t="shared" si="436"/>
        <v>OFF - AirGrSupp - Lift_2009_100</v>
      </c>
      <c r="B7042" s="1" t="s">
        <v>40</v>
      </c>
      <c r="C7042" s="1">
        <v>2020</v>
      </c>
      <c r="D7042" s="1" t="s">
        <v>141</v>
      </c>
      <c r="E7042" s="1">
        <v>2009</v>
      </c>
      <c r="F7042" s="1">
        <v>100</v>
      </c>
      <c r="G7042" s="1" t="s">
        <v>12</v>
      </c>
      <c r="H7042" s="1">
        <v>1.20760078477771E-5</v>
      </c>
      <c r="I7042" s="1">
        <v>1.11075120183853E-5</v>
      </c>
      <c r="J7042" s="1">
        <v>1.328891E-5</v>
      </c>
      <c r="K7042" s="1">
        <v>9.7216499999999999E-4</v>
      </c>
      <c r="L7042" s="1">
        <v>6.7144960000000006E-5</v>
      </c>
      <c r="M7042" s="1">
        <v>1.979527E-2</v>
      </c>
      <c r="N7042" s="1">
        <v>1.3801734E-6</v>
      </c>
      <c r="O7042" s="1">
        <v>1.04279768E-6</v>
      </c>
      <c r="P7042" s="1">
        <v>1.912499E-7</v>
      </c>
      <c r="Q7042" s="1">
        <v>2.8258852766857602E-7</v>
      </c>
      <c r="R7042" s="1">
        <v>806.65</v>
      </c>
      <c r="S7042" s="1">
        <v>167.9</v>
      </c>
      <c r="T7042" s="1">
        <v>0.45</v>
      </c>
      <c r="U7042" s="1">
        <v>16790</v>
      </c>
      <c r="V7042" s="1">
        <f t="shared" si="437"/>
        <v>0.21905576961838572</v>
      </c>
      <c r="W7042" s="1">
        <f t="shared" si="438"/>
        <v>1.3241931104328348</v>
      </c>
      <c r="X7042" s="1">
        <f t="shared" si="439"/>
        <v>373.11111111111114</v>
      </c>
    </row>
    <row r="7043" spans="1:24" hidden="1" x14ac:dyDescent="0.3">
      <c r="A7043" s="18" t="str">
        <f t="shared" si="436"/>
        <v>OFF - AirGrSupp - Lift_2009_100</v>
      </c>
      <c r="B7043" s="1" t="s">
        <v>40</v>
      </c>
      <c r="C7043" s="1">
        <v>2020</v>
      </c>
      <c r="D7043" s="1" t="s">
        <v>141</v>
      </c>
      <c r="E7043" s="1">
        <v>2009</v>
      </c>
      <c r="F7043" s="1">
        <v>100</v>
      </c>
      <c r="G7043" s="1" t="s">
        <v>124</v>
      </c>
      <c r="H7043" s="1">
        <v>0</v>
      </c>
      <c r="I7043" s="1">
        <v>0</v>
      </c>
      <c r="J7043" s="1">
        <v>3.4870489999999998E-8</v>
      </c>
      <c r="K7043" s="1">
        <v>2.1960609999999998E-5</v>
      </c>
      <c r="L7043" s="1">
        <v>2.0325839999999998E-6</v>
      </c>
      <c r="M7043" s="1">
        <v>5.8797030000000004E-4</v>
      </c>
      <c r="N7043" s="1">
        <v>0</v>
      </c>
      <c r="O7043" s="1">
        <v>0</v>
      </c>
      <c r="P7043" s="1">
        <v>0</v>
      </c>
      <c r="Q7043" s="1">
        <v>0</v>
      </c>
      <c r="R7043" s="1">
        <v>32.85</v>
      </c>
      <c r="S7043" s="1">
        <v>7.3</v>
      </c>
      <c r="T7043" s="1">
        <v>0.02</v>
      </c>
      <c r="U7043" s="1">
        <v>730</v>
      </c>
      <c r="V7043" s="1">
        <f t="shared" si="437"/>
        <v>0</v>
      </c>
      <c r="W7043" s="1">
        <f t="shared" si="438"/>
        <v>0.92196459378407991</v>
      </c>
      <c r="X7043" s="1">
        <f t="shared" si="439"/>
        <v>365</v>
      </c>
    </row>
    <row r="7044" spans="1:24" hidden="1" x14ac:dyDescent="0.3">
      <c r="A7044" s="18" t="str">
        <f t="shared" si="436"/>
        <v>OFF - AirGrSupp - Lift_2010_100</v>
      </c>
      <c r="B7044" s="1" t="s">
        <v>40</v>
      </c>
      <c r="C7044" s="1">
        <v>2020</v>
      </c>
      <c r="D7044" s="1" t="s">
        <v>141</v>
      </c>
      <c r="E7044" s="1">
        <v>2010</v>
      </c>
      <c r="F7044" s="1">
        <v>100</v>
      </c>
      <c r="G7044" s="1" t="s">
        <v>12</v>
      </c>
      <c r="H7044" s="1">
        <v>1.2245376617877E-5</v>
      </c>
      <c r="I7044" s="1">
        <v>1.1263297413123299E-5</v>
      </c>
      <c r="J7044" s="1">
        <v>1.3475290000000001E-5</v>
      </c>
      <c r="K7044" s="1">
        <v>9.6079550000000003E-4</v>
      </c>
      <c r="L7044" s="1">
        <v>6.9163000000000002E-5</v>
      </c>
      <c r="M7044" s="1">
        <v>2.0857359999999998E-2</v>
      </c>
      <c r="N7044" s="1">
        <v>1.4542254E-6</v>
      </c>
      <c r="O7044" s="1">
        <v>1.0987480800000001E-6</v>
      </c>
      <c r="P7044" s="1">
        <v>2.0151119999999999E-7</v>
      </c>
      <c r="Q7044" s="1">
        <v>2.9665401999597101E-7</v>
      </c>
      <c r="R7044" s="1">
        <v>846.8</v>
      </c>
      <c r="S7044" s="1">
        <v>178.85</v>
      </c>
      <c r="T7044" s="1">
        <v>0.47</v>
      </c>
      <c r="U7044" s="1">
        <v>17885</v>
      </c>
      <c r="V7044" s="1">
        <f t="shared" si="437"/>
        <v>0.20852839867891701</v>
      </c>
      <c r="W7044" s="1">
        <f t="shared" si="438"/>
        <v>1.2804820035228572</v>
      </c>
      <c r="X7044" s="1">
        <f t="shared" si="439"/>
        <v>380.53191489361706</v>
      </c>
    </row>
    <row r="7045" spans="1:24" hidden="1" x14ac:dyDescent="0.3">
      <c r="A7045" s="18" t="str">
        <f t="shared" si="436"/>
        <v>OFF - AirGrSupp - Lift_2010_100</v>
      </c>
      <c r="B7045" s="1" t="s">
        <v>40</v>
      </c>
      <c r="C7045" s="1">
        <v>2020</v>
      </c>
      <c r="D7045" s="1" t="s">
        <v>141</v>
      </c>
      <c r="E7045" s="1">
        <v>2010</v>
      </c>
      <c r="F7045" s="1">
        <v>100</v>
      </c>
      <c r="G7045" s="1" t="s">
        <v>124</v>
      </c>
      <c r="H7045" s="1">
        <v>0</v>
      </c>
      <c r="I7045" s="1">
        <v>0</v>
      </c>
      <c r="J7045" s="1">
        <v>3.4790839999999999E-8</v>
      </c>
      <c r="K7045" s="1">
        <v>2.2721689999999999E-5</v>
      </c>
      <c r="L7045" s="1">
        <v>2.0842610000000001E-6</v>
      </c>
      <c r="M7045" s="1">
        <v>6.1957259999999997E-4</v>
      </c>
      <c r="N7045" s="1">
        <v>0</v>
      </c>
      <c r="O7045" s="1">
        <v>0</v>
      </c>
      <c r="P7045" s="1">
        <v>0</v>
      </c>
      <c r="Q7045" s="1">
        <v>0</v>
      </c>
      <c r="R7045" s="1">
        <v>32.85</v>
      </c>
      <c r="S7045" s="1">
        <v>7.3</v>
      </c>
      <c r="T7045" s="1">
        <v>0.02</v>
      </c>
      <c r="U7045" s="1">
        <v>730</v>
      </c>
      <c r="V7045" s="1">
        <f t="shared" si="437"/>
        <v>0</v>
      </c>
      <c r="W7045" s="1">
        <f t="shared" si="438"/>
        <v>0.94540488668857003</v>
      </c>
      <c r="X7045" s="1">
        <f t="shared" si="439"/>
        <v>365</v>
      </c>
    </row>
    <row r="7046" spans="1:24" hidden="1" x14ac:dyDescent="0.3">
      <c r="A7046" s="18" t="str">
        <f t="shared" si="436"/>
        <v>OFF - AirGrSupp - Lift_2011_100</v>
      </c>
      <c r="B7046" s="1" t="s">
        <v>40</v>
      </c>
      <c r="C7046" s="1">
        <v>2020</v>
      </c>
      <c r="D7046" s="1" t="s">
        <v>141</v>
      </c>
      <c r="E7046" s="1">
        <v>2011</v>
      </c>
      <c r="F7046" s="1">
        <v>100</v>
      </c>
      <c r="G7046" s="1" t="s">
        <v>12</v>
      </c>
      <c r="H7046" s="1">
        <v>1.35624509854703E-5</v>
      </c>
      <c r="I7046" s="1">
        <v>1.2474742416435599E-5</v>
      </c>
      <c r="J7046" s="1">
        <v>1.4924649999999999E-5</v>
      </c>
      <c r="K7046" s="1">
        <v>1.034189E-3</v>
      </c>
      <c r="L7046" s="1">
        <v>7.7890980000000002E-5</v>
      </c>
      <c r="M7046" s="1">
        <v>2.4040209999999999E-2</v>
      </c>
      <c r="N7046" s="1">
        <v>1.6761410999999999E-6</v>
      </c>
      <c r="O7046" s="1">
        <v>1.26641772E-6</v>
      </c>
      <c r="P7046" s="1">
        <v>2.3226199999999999E-7</v>
      </c>
      <c r="Q7046" s="1">
        <v>3.4140785921950102E-7</v>
      </c>
      <c r="R7046" s="1">
        <v>974.55</v>
      </c>
      <c r="S7046" s="1">
        <v>204.4</v>
      </c>
      <c r="T7046" s="1">
        <v>0.55000000000000004</v>
      </c>
      <c r="U7046" s="1">
        <v>20440</v>
      </c>
      <c r="V7046" s="1">
        <f t="shared" si="437"/>
        <v>0.20208742777894825</v>
      </c>
      <c r="W7046" s="1">
        <f t="shared" si="438"/>
        <v>1.2618126507079501</v>
      </c>
      <c r="X7046" s="1">
        <f t="shared" si="439"/>
        <v>371.63636363636363</v>
      </c>
    </row>
    <row r="7047" spans="1:24" hidden="1" x14ac:dyDescent="0.3">
      <c r="A7047" s="18" t="str">
        <f t="shared" si="436"/>
        <v>OFF - AirGrSupp - Lift_2011_100</v>
      </c>
      <c r="B7047" s="1" t="s">
        <v>40</v>
      </c>
      <c r="C7047" s="1">
        <v>2020</v>
      </c>
      <c r="D7047" s="1" t="s">
        <v>141</v>
      </c>
      <c r="E7047" s="1">
        <v>2011</v>
      </c>
      <c r="F7047" s="1">
        <v>100</v>
      </c>
      <c r="G7047" s="1" t="s">
        <v>124</v>
      </c>
      <c r="H7047" s="1">
        <v>0</v>
      </c>
      <c r="I7047" s="1">
        <v>0</v>
      </c>
      <c r="J7047" s="1">
        <v>3.7853460000000003E-8</v>
      </c>
      <c r="K7047" s="1">
        <v>2.5709559999999999E-5</v>
      </c>
      <c r="L7047" s="1">
        <v>2.3363080000000002E-6</v>
      </c>
      <c r="M7047" s="1">
        <v>7.1422450000000002E-4</v>
      </c>
      <c r="N7047" s="1">
        <v>0</v>
      </c>
      <c r="O7047" s="1">
        <v>0</v>
      </c>
      <c r="P7047" s="1">
        <v>0</v>
      </c>
      <c r="Q7047" s="1">
        <v>0</v>
      </c>
      <c r="R7047" s="1">
        <v>40.15</v>
      </c>
      <c r="S7047" s="1">
        <v>7.3</v>
      </c>
      <c r="T7047" s="1">
        <v>0.02</v>
      </c>
      <c r="U7047" s="1">
        <v>730</v>
      </c>
      <c r="V7047" s="1">
        <f t="shared" si="437"/>
        <v>0</v>
      </c>
      <c r="W7047" s="1">
        <f t="shared" si="438"/>
        <v>1.05973148276996</v>
      </c>
      <c r="X7047" s="1">
        <f t="shared" si="439"/>
        <v>365</v>
      </c>
    </row>
    <row r="7048" spans="1:24" hidden="1" x14ac:dyDescent="0.3">
      <c r="A7048" s="18" t="str">
        <f t="shared" si="436"/>
        <v>OFF - AirGrSupp - Lift_2012_100</v>
      </c>
      <c r="B7048" s="1" t="s">
        <v>40</v>
      </c>
      <c r="C7048" s="1">
        <v>2020</v>
      </c>
      <c r="D7048" s="1" t="s">
        <v>141</v>
      </c>
      <c r="E7048" s="1">
        <v>2012</v>
      </c>
      <c r="F7048" s="1">
        <v>100</v>
      </c>
      <c r="G7048" s="1" t="s">
        <v>12</v>
      </c>
      <c r="H7048" s="1">
        <v>9.9431499610609906E-6</v>
      </c>
      <c r="I7048" s="1">
        <v>9.1457093341839007E-6</v>
      </c>
      <c r="J7048" s="1">
        <v>1.094183E-5</v>
      </c>
      <c r="K7048" s="1">
        <v>7.3438669999999998E-4</v>
      </c>
      <c r="L7048" s="1">
        <v>5.8130000000000001E-5</v>
      </c>
      <c r="M7048" s="1">
        <v>1.8371970000000001E-2</v>
      </c>
      <c r="N7048" s="1">
        <v>1.2809375999999999E-6</v>
      </c>
      <c r="O7048" s="1">
        <v>9.6781951999999995E-7</v>
      </c>
      <c r="P7048" s="1">
        <v>1.774989E-7</v>
      </c>
      <c r="Q7048" s="1">
        <v>2.5957226749647402E-7</v>
      </c>
      <c r="R7048" s="1">
        <v>740.94999999999902</v>
      </c>
      <c r="S7048" s="1">
        <v>156.94999999999999</v>
      </c>
      <c r="T7048" s="1">
        <v>0.42</v>
      </c>
      <c r="U7048" s="1">
        <v>15695</v>
      </c>
      <c r="V7048" s="1">
        <f t="shared" si="437"/>
        <v>0.19294995219644642</v>
      </c>
      <c r="W7048" s="1">
        <f t="shared" si="438"/>
        <v>1.2263871845627907</v>
      </c>
      <c r="X7048" s="1">
        <f t="shared" si="439"/>
        <v>373.6904761904762</v>
      </c>
    </row>
    <row r="7049" spans="1:24" hidden="1" x14ac:dyDescent="0.3">
      <c r="A7049" s="18" t="str">
        <f t="shared" si="436"/>
        <v>OFF - AirGrSupp - Lift_2012_100</v>
      </c>
      <c r="B7049" s="1" t="s">
        <v>40</v>
      </c>
      <c r="C7049" s="1">
        <v>2020</v>
      </c>
      <c r="D7049" s="1" t="s">
        <v>141</v>
      </c>
      <c r="E7049" s="1">
        <v>2012</v>
      </c>
      <c r="F7049" s="1">
        <v>100</v>
      </c>
      <c r="G7049" s="1" t="s">
        <v>124</v>
      </c>
      <c r="H7049" s="1">
        <v>0</v>
      </c>
      <c r="I7049" s="1">
        <v>0</v>
      </c>
      <c r="J7049" s="1">
        <v>2.7247970000000001E-8</v>
      </c>
      <c r="K7049" s="1">
        <v>1.930739E-5</v>
      </c>
      <c r="L7049" s="1">
        <v>1.737344E-6</v>
      </c>
      <c r="M7049" s="1">
        <v>5.466453E-4</v>
      </c>
      <c r="N7049" s="1">
        <v>0</v>
      </c>
      <c r="O7049" s="1">
        <v>0</v>
      </c>
      <c r="P7049" s="1">
        <v>0</v>
      </c>
      <c r="Q7049" s="1">
        <v>0</v>
      </c>
      <c r="R7049" s="1">
        <v>29.2</v>
      </c>
      <c r="S7049" s="1">
        <v>3.65</v>
      </c>
      <c r="T7049" s="1">
        <v>0.02</v>
      </c>
      <c r="U7049" s="1">
        <v>365</v>
      </c>
      <c r="V7049" s="1">
        <f t="shared" si="437"/>
        <v>0</v>
      </c>
      <c r="W7049" s="1">
        <f t="shared" si="438"/>
        <v>1.57609196493056</v>
      </c>
      <c r="X7049" s="1">
        <f t="shared" si="439"/>
        <v>182.5</v>
      </c>
    </row>
    <row r="7050" spans="1:24" hidden="1" x14ac:dyDescent="0.3">
      <c r="A7050" s="18" t="str">
        <f t="shared" ref="A7050:A7113" si="440">D7050&amp;"_"&amp;E7050&amp;"_"&amp;F7050</f>
        <v>OFF - AirGrSupp - Lift_2013_100</v>
      </c>
      <c r="B7050" s="1" t="s">
        <v>40</v>
      </c>
      <c r="C7050" s="1">
        <v>2020</v>
      </c>
      <c r="D7050" s="1" t="s">
        <v>141</v>
      </c>
      <c r="E7050" s="1">
        <v>2013</v>
      </c>
      <c r="F7050" s="1">
        <v>100</v>
      </c>
      <c r="G7050" s="1" t="s">
        <v>12</v>
      </c>
      <c r="H7050" s="1">
        <v>9.8295498432898108E-6</v>
      </c>
      <c r="I7050" s="1">
        <v>9.0412199458579696E-6</v>
      </c>
      <c r="J7050" s="1">
        <v>1.0816819999999999E-5</v>
      </c>
      <c r="K7050" s="1">
        <v>7.0036740000000005E-4</v>
      </c>
      <c r="L7050" s="1">
        <v>5.8569059999999999E-5</v>
      </c>
      <c r="M7050" s="1">
        <v>1.896612E-2</v>
      </c>
      <c r="N7050" s="1">
        <v>1.3223637000000001E-6</v>
      </c>
      <c r="O7050" s="1">
        <v>9.9911924000000001E-7</v>
      </c>
      <c r="P7050" s="1">
        <v>1.832392E-7</v>
      </c>
      <c r="Q7050" s="1">
        <v>2.6596567309983598E-7</v>
      </c>
      <c r="R7050" s="1">
        <v>759.2</v>
      </c>
      <c r="S7050" s="1">
        <v>160.6</v>
      </c>
      <c r="T7050" s="1">
        <v>0.43</v>
      </c>
      <c r="U7050" s="1">
        <v>16060</v>
      </c>
      <c r="V7050" s="1">
        <f t="shared" si="437"/>
        <v>0.18641038104240854</v>
      </c>
      <c r="W7050" s="1">
        <f t="shared" si="438"/>
        <v>1.2075672151850998</v>
      </c>
      <c r="X7050" s="1">
        <f t="shared" si="439"/>
        <v>373.48837209302326</v>
      </c>
    </row>
    <row r="7051" spans="1:24" hidden="1" x14ac:dyDescent="0.3">
      <c r="A7051" s="18" t="str">
        <f t="shared" si="440"/>
        <v>OFF - AirGrSupp - Lift_2013_100</v>
      </c>
      <c r="B7051" s="1" t="s">
        <v>40</v>
      </c>
      <c r="C7051" s="1">
        <v>2020</v>
      </c>
      <c r="D7051" s="1" t="s">
        <v>141</v>
      </c>
      <c r="E7051" s="1">
        <v>2013</v>
      </c>
      <c r="F7051" s="1">
        <v>100</v>
      </c>
      <c r="G7051" s="1" t="s">
        <v>124</v>
      </c>
      <c r="H7051" s="1">
        <v>0</v>
      </c>
      <c r="I7051" s="1">
        <v>0</v>
      </c>
      <c r="J7051" s="1">
        <v>2.6365509999999999E-8</v>
      </c>
      <c r="K7051" s="1">
        <v>1.9561770000000001E-5</v>
      </c>
      <c r="L7051" s="1">
        <v>1.7421490000000001E-6</v>
      </c>
      <c r="M7051" s="1">
        <v>5.6466589999999998E-4</v>
      </c>
      <c r="N7051" s="1">
        <v>0</v>
      </c>
      <c r="O7051" s="1">
        <v>0</v>
      </c>
      <c r="P7051" s="1">
        <v>0</v>
      </c>
      <c r="Q7051" s="1">
        <v>0</v>
      </c>
      <c r="R7051" s="1">
        <v>29.2</v>
      </c>
      <c r="S7051" s="1">
        <v>7.3</v>
      </c>
      <c r="T7051" s="1">
        <v>0.02</v>
      </c>
      <c r="U7051" s="1">
        <v>730</v>
      </c>
      <c r="V7051" s="1">
        <f t="shared" ref="V7051:V7114" si="441">IFERROR(CONVERT(I7051,"ton","g")*365/U7051,0)</f>
        <v>0</v>
      </c>
      <c r="W7051" s="1">
        <f t="shared" ref="W7051:W7114" si="442">IFERROR(CONVERT(L7051,"ton","g")*365/U7051,0)</f>
        <v>0.79022549380313012</v>
      </c>
      <c r="X7051" s="1">
        <f t="shared" ref="X7051:X7114" si="443">S7051/T7051</f>
        <v>365</v>
      </c>
    </row>
    <row r="7052" spans="1:24" hidden="1" x14ac:dyDescent="0.3">
      <c r="A7052" s="18" t="str">
        <f t="shared" si="440"/>
        <v>OFF - AirGrSupp - Lift_2014_100</v>
      </c>
      <c r="B7052" s="1" t="s">
        <v>40</v>
      </c>
      <c r="C7052" s="1">
        <v>2020</v>
      </c>
      <c r="D7052" s="1" t="s">
        <v>141</v>
      </c>
      <c r="E7052" s="1">
        <v>2014</v>
      </c>
      <c r="F7052" s="1">
        <v>100</v>
      </c>
      <c r="G7052" s="1" t="s">
        <v>12</v>
      </c>
      <c r="H7052" s="1">
        <v>9.6643612231118598E-6</v>
      </c>
      <c r="I7052" s="1">
        <v>8.8892794530182896E-6</v>
      </c>
      <c r="J7052" s="1">
        <v>1.063504E-5</v>
      </c>
      <c r="K7052" s="1">
        <v>6.610648E-4</v>
      </c>
      <c r="L7052" s="1">
        <v>5.8769920000000003E-5</v>
      </c>
      <c r="M7052" s="1">
        <v>1.951116E-2</v>
      </c>
      <c r="N7052" s="1">
        <v>1.3603653E-6</v>
      </c>
      <c r="O7052" s="1">
        <v>1.0278315600000001E-6</v>
      </c>
      <c r="P7052" s="1">
        <v>1.8850500000000001E-7</v>
      </c>
      <c r="Q7052" s="1">
        <v>2.7235907870319699E-7</v>
      </c>
      <c r="R7052" s="1">
        <v>777.44999999999902</v>
      </c>
      <c r="S7052" s="1">
        <v>167.9</v>
      </c>
      <c r="T7052" s="1">
        <v>0.44</v>
      </c>
      <c r="U7052" s="1">
        <v>16790</v>
      </c>
      <c r="V7052" s="1">
        <f t="shared" si="441"/>
        <v>0.17530910150812476</v>
      </c>
      <c r="W7052" s="1">
        <f t="shared" si="442"/>
        <v>1.1590255346743652</v>
      </c>
      <c r="X7052" s="1">
        <f t="shared" si="443"/>
        <v>381.59090909090912</v>
      </c>
    </row>
    <row r="7053" spans="1:24" hidden="1" x14ac:dyDescent="0.3">
      <c r="A7053" s="18" t="str">
        <f t="shared" si="440"/>
        <v>OFF - AirGrSupp - Lift_2014_100</v>
      </c>
      <c r="B7053" s="1" t="s">
        <v>40</v>
      </c>
      <c r="C7053" s="1">
        <v>2020</v>
      </c>
      <c r="D7053" s="1" t="s">
        <v>141</v>
      </c>
      <c r="E7053" s="1">
        <v>2014</v>
      </c>
      <c r="F7053" s="1">
        <v>100</v>
      </c>
      <c r="G7053" s="1" t="s">
        <v>124</v>
      </c>
      <c r="H7053" s="1">
        <v>0</v>
      </c>
      <c r="I7053" s="1">
        <v>0</v>
      </c>
      <c r="J7053" s="1">
        <v>2.5306860000000001E-8</v>
      </c>
      <c r="K7053" s="1">
        <v>1.9742979999999999E-5</v>
      </c>
      <c r="L7053" s="1">
        <v>1.739307E-6</v>
      </c>
      <c r="M7053" s="1">
        <v>5.8125050000000001E-4</v>
      </c>
      <c r="N7053" s="1">
        <v>0</v>
      </c>
      <c r="O7053" s="1">
        <v>0</v>
      </c>
      <c r="P7053" s="1">
        <v>0</v>
      </c>
      <c r="Q7053" s="1">
        <v>0</v>
      </c>
      <c r="R7053" s="1">
        <v>32.85</v>
      </c>
      <c r="S7053" s="1">
        <v>7.3</v>
      </c>
      <c r="T7053" s="1">
        <v>0.02</v>
      </c>
      <c r="U7053" s="1">
        <v>730</v>
      </c>
      <c r="V7053" s="1">
        <f t="shared" si="441"/>
        <v>0</v>
      </c>
      <c r="W7053" s="1">
        <f t="shared" si="442"/>
        <v>0.78893638428758994</v>
      </c>
      <c r="X7053" s="1">
        <f t="shared" si="443"/>
        <v>365</v>
      </c>
    </row>
    <row r="7054" spans="1:24" hidden="1" x14ac:dyDescent="0.3">
      <c r="A7054" s="18" t="str">
        <f t="shared" si="440"/>
        <v>OFF - AirGrSupp - Lift_2015_100</v>
      </c>
      <c r="B7054" s="1" t="s">
        <v>40</v>
      </c>
      <c r="C7054" s="1">
        <v>2020</v>
      </c>
      <c r="D7054" s="1" t="s">
        <v>141</v>
      </c>
      <c r="E7054" s="1">
        <v>2015</v>
      </c>
      <c r="F7054" s="1">
        <v>100</v>
      </c>
      <c r="G7054" s="1" t="s">
        <v>12</v>
      </c>
      <c r="H7054" s="1">
        <v>9.5008083137729495E-6</v>
      </c>
      <c r="I7054" s="1">
        <v>8.7388434870083602E-6</v>
      </c>
      <c r="J7054" s="1">
        <v>1.045506E-5</v>
      </c>
      <c r="K7054" s="1">
        <v>6.2018109999999996E-4</v>
      </c>
      <c r="L7054" s="1">
        <v>5.9053579999999998E-5</v>
      </c>
      <c r="M7054" s="1">
        <v>2.011261E-2</v>
      </c>
      <c r="N7054" s="1">
        <v>1.4022990000000001E-6</v>
      </c>
      <c r="O7054" s="1">
        <v>1.0595148000000001E-6</v>
      </c>
      <c r="P7054" s="1">
        <v>1.9431579999999999E-7</v>
      </c>
      <c r="Q7054" s="1">
        <v>2.8003116542723102E-7</v>
      </c>
      <c r="R7054" s="1">
        <v>799.35</v>
      </c>
      <c r="S7054" s="1">
        <v>171.54999999999899</v>
      </c>
      <c r="T7054" s="1">
        <v>0.46</v>
      </c>
      <c r="U7054" s="1">
        <v>17155</v>
      </c>
      <c r="V7054" s="1">
        <f t="shared" si="441"/>
        <v>0.16867543524813561</v>
      </c>
      <c r="W7054" s="1">
        <f t="shared" si="442"/>
        <v>1.1398405663482809</v>
      </c>
      <c r="X7054" s="1">
        <f t="shared" si="443"/>
        <v>372.93478260869341</v>
      </c>
    </row>
    <row r="7055" spans="1:24" hidden="1" x14ac:dyDescent="0.3">
      <c r="A7055" s="18" t="str">
        <f t="shared" si="440"/>
        <v>OFF - AirGrSupp - Lift_2015_100</v>
      </c>
      <c r="B7055" s="1" t="s">
        <v>40</v>
      </c>
      <c r="C7055" s="1">
        <v>2020</v>
      </c>
      <c r="D7055" s="1" t="s">
        <v>141</v>
      </c>
      <c r="E7055" s="1">
        <v>2015</v>
      </c>
      <c r="F7055" s="1">
        <v>100</v>
      </c>
      <c r="G7055" s="1" t="s">
        <v>124</v>
      </c>
      <c r="H7055" s="1">
        <v>0</v>
      </c>
      <c r="I7055" s="1">
        <v>0</v>
      </c>
      <c r="J7055" s="1">
        <v>2.4188749999999999E-8</v>
      </c>
      <c r="K7055" s="1">
        <v>1.9938960000000001E-5</v>
      </c>
      <c r="L7055" s="1">
        <v>1.7366250000000001E-6</v>
      </c>
      <c r="M7055" s="1">
        <v>5.9895279999999998E-4</v>
      </c>
      <c r="N7055" s="1">
        <v>0</v>
      </c>
      <c r="O7055" s="1">
        <v>0</v>
      </c>
      <c r="P7055" s="1">
        <v>0</v>
      </c>
      <c r="Q7055" s="1">
        <v>0</v>
      </c>
      <c r="R7055" s="1">
        <v>32.85</v>
      </c>
      <c r="S7055" s="1">
        <v>7.3</v>
      </c>
      <c r="T7055" s="1">
        <v>0.02</v>
      </c>
      <c r="U7055" s="1">
        <v>730</v>
      </c>
      <c r="V7055" s="1">
        <f t="shared" si="441"/>
        <v>0</v>
      </c>
      <c r="W7055" s="1">
        <f t="shared" si="442"/>
        <v>0.78771984955125007</v>
      </c>
      <c r="X7055" s="1">
        <f t="shared" si="443"/>
        <v>365</v>
      </c>
    </row>
    <row r="7056" spans="1:24" hidden="1" x14ac:dyDescent="0.3">
      <c r="A7056" s="18" t="str">
        <f t="shared" si="440"/>
        <v>OFF - AirGrSupp - Lift_2016_100</v>
      </c>
      <c r="B7056" s="1" t="s">
        <v>40</v>
      </c>
      <c r="C7056" s="1">
        <v>2020</v>
      </c>
      <c r="D7056" s="1" t="s">
        <v>141</v>
      </c>
      <c r="E7056" s="1">
        <v>2016</v>
      </c>
      <c r="F7056" s="1">
        <v>100</v>
      </c>
      <c r="G7056" s="1" t="s">
        <v>12</v>
      </c>
      <c r="H7056" s="1">
        <v>9.0702492368954496E-6</v>
      </c>
      <c r="I7056" s="1">
        <v>8.34281524809644E-6</v>
      </c>
      <c r="J7056" s="1">
        <v>9.9812560000000001E-6</v>
      </c>
      <c r="K7056" s="1">
        <v>5.608306E-4</v>
      </c>
      <c r="L7056" s="1">
        <v>5.7722290000000001E-5</v>
      </c>
      <c r="M7056" s="1">
        <v>2.0181370000000001E-2</v>
      </c>
      <c r="N7056" s="1">
        <v>1.4070933000000001E-6</v>
      </c>
      <c r="O7056" s="1">
        <v>1.0631371599999999E-6</v>
      </c>
      <c r="P7056" s="1">
        <v>1.949802E-7</v>
      </c>
      <c r="Q7056" s="1">
        <v>2.8003116542723102E-7</v>
      </c>
      <c r="R7056" s="1">
        <v>799.35</v>
      </c>
      <c r="S7056" s="1">
        <v>171.54999999999899</v>
      </c>
      <c r="T7056" s="1">
        <v>0.46</v>
      </c>
      <c r="U7056" s="1">
        <v>17155</v>
      </c>
      <c r="V7056" s="1">
        <f t="shared" si="441"/>
        <v>0.1610313762066469</v>
      </c>
      <c r="W7056" s="1">
        <f t="shared" si="442"/>
        <v>1.1141442690607364</v>
      </c>
      <c r="X7056" s="1">
        <f t="shared" si="443"/>
        <v>372.93478260869341</v>
      </c>
    </row>
    <row r="7057" spans="1:24" hidden="1" x14ac:dyDescent="0.3">
      <c r="A7057" s="18" t="str">
        <f t="shared" si="440"/>
        <v>OFF - AirGrSupp - Lift_2016_100</v>
      </c>
      <c r="B7057" s="1" t="s">
        <v>40</v>
      </c>
      <c r="C7057" s="1">
        <v>2020</v>
      </c>
      <c r="D7057" s="1" t="s">
        <v>141</v>
      </c>
      <c r="E7057" s="1">
        <v>2016</v>
      </c>
      <c r="F7057" s="1">
        <v>100</v>
      </c>
      <c r="G7057" s="1" t="s">
        <v>124</v>
      </c>
      <c r="H7057" s="1">
        <v>0</v>
      </c>
      <c r="I7057" s="1">
        <v>0</v>
      </c>
      <c r="J7057" s="1">
        <v>2.2341489999999999E-8</v>
      </c>
      <c r="K7057" s="1">
        <v>1.9570079999999999E-5</v>
      </c>
      <c r="L7057" s="1">
        <v>1.6841060000000001E-6</v>
      </c>
      <c r="M7057" s="1">
        <v>6.0006980000000001E-4</v>
      </c>
      <c r="N7057" s="1">
        <v>0</v>
      </c>
      <c r="O7057" s="1">
        <v>0</v>
      </c>
      <c r="P7057" s="1">
        <v>0</v>
      </c>
      <c r="Q7057" s="1">
        <v>0</v>
      </c>
      <c r="R7057" s="1">
        <v>32.85</v>
      </c>
      <c r="S7057" s="1">
        <v>7.3</v>
      </c>
      <c r="T7057" s="1">
        <v>0.02</v>
      </c>
      <c r="U7057" s="1">
        <v>730</v>
      </c>
      <c r="V7057" s="1">
        <f t="shared" si="441"/>
        <v>0</v>
      </c>
      <c r="W7057" s="1">
        <f t="shared" si="442"/>
        <v>0.76389763187122017</v>
      </c>
      <c r="X7057" s="1">
        <f t="shared" si="443"/>
        <v>365</v>
      </c>
    </row>
    <row r="7058" spans="1:24" hidden="1" x14ac:dyDescent="0.3">
      <c r="A7058" s="18" t="str">
        <f t="shared" si="440"/>
        <v>OFF - AirGrSupp - Lift_2017_100</v>
      </c>
      <c r="B7058" s="1" t="s">
        <v>40</v>
      </c>
      <c r="C7058" s="1">
        <v>2020</v>
      </c>
      <c r="D7058" s="1" t="s">
        <v>141</v>
      </c>
      <c r="E7058" s="1">
        <v>2017</v>
      </c>
      <c r="F7058" s="1">
        <v>100</v>
      </c>
      <c r="G7058" s="1" t="s">
        <v>12</v>
      </c>
      <c r="H7058" s="1">
        <v>8.8874394673398499E-6</v>
      </c>
      <c r="I7058" s="1">
        <v>8.1746668220591906E-6</v>
      </c>
      <c r="J7058" s="1">
        <v>9.7800850000000004E-6</v>
      </c>
      <c r="K7058" s="1">
        <v>5.1561779999999995E-4</v>
      </c>
      <c r="L7058" s="1">
        <v>5.80185E-5</v>
      </c>
      <c r="M7058" s="1">
        <v>2.0838430000000002E-2</v>
      </c>
      <c r="N7058" s="1">
        <v>1.4529051E-6</v>
      </c>
      <c r="O7058" s="1">
        <v>1.09775052E-6</v>
      </c>
      <c r="P7058" s="1">
        <v>2.0132829999999999E-7</v>
      </c>
      <c r="Q7058" s="1">
        <v>2.87703252151265E-7</v>
      </c>
      <c r="R7058" s="1">
        <v>821.25</v>
      </c>
      <c r="S7058" s="1">
        <v>178.85</v>
      </c>
      <c r="T7058" s="1">
        <v>0.47</v>
      </c>
      <c r="U7058" s="1">
        <v>17885</v>
      </c>
      <c r="V7058" s="1">
        <f t="shared" si="441"/>
        <v>0.15134557133788556</v>
      </c>
      <c r="W7058" s="1">
        <f t="shared" si="442"/>
        <v>1.0741530170957143</v>
      </c>
      <c r="X7058" s="1">
        <f t="shared" si="443"/>
        <v>380.53191489361706</v>
      </c>
    </row>
    <row r="7059" spans="1:24" hidden="1" x14ac:dyDescent="0.3">
      <c r="A7059" s="18" t="str">
        <f t="shared" si="440"/>
        <v>OFF - AirGrSupp - Lift_2017_100</v>
      </c>
      <c r="B7059" s="1" t="s">
        <v>40</v>
      </c>
      <c r="C7059" s="1">
        <v>2020</v>
      </c>
      <c r="D7059" s="1" t="s">
        <v>141</v>
      </c>
      <c r="E7059" s="1">
        <v>2017</v>
      </c>
      <c r="F7059" s="1">
        <v>100</v>
      </c>
      <c r="G7059" s="1" t="s">
        <v>124</v>
      </c>
      <c r="H7059" s="1">
        <v>0</v>
      </c>
      <c r="I7059" s="1">
        <v>0</v>
      </c>
      <c r="J7059" s="1">
        <v>2.0942899999999999E-8</v>
      </c>
      <c r="K7059" s="1">
        <v>1.962676E-5</v>
      </c>
      <c r="L7059" s="1">
        <v>1.6676670000000001E-6</v>
      </c>
      <c r="M7059" s="1">
        <v>6.1455950000000004E-4</v>
      </c>
      <c r="N7059" s="1">
        <v>0</v>
      </c>
      <c r="O7059" s="1">
        <v>0</v>
      </c>
      <c r="P7059" s="1">
        <v>0</v>
      </c>
      <c r="Q7059" s="1">
        <v>0</v>
      </c>
      <c r="R7059" s="1">
        <v>32.85</v>
      </c>
      <c r="S7059" s="1">
        <v>7.3</v>
      </c>
      <c r="T7059" s="1">
        <v>0.02</v>
      </c>
      <c r="U7059" s="1">
        <v>730</v>
      </c>
      <c r="V7059" s="1">
        <f t="shared" si="441"/>
        <v>0</v>
      </c>
      <c r="W7059" s="1">
        <f t="shared" si="442"/>
        <v>0.75644102690079007</v>
      </c>
      <c r="X7059" s="1">
        <f t="shared" si="443"/>
        <v>365</v>
      </c>
    </row>
    <row r="7060" spans="1:24" hidden="1" x14ac:dyDescent="0.3">
      <c r="A7060" s="18" t="str">
        <f t="shared" si="440"/>
        <v>OFF - AirGrSupp - Lift_2018_100</v>
      </c>
      <c r="B7060" s="1" t="s">
        <v>40</v>
      </c>
      <c r="C7060" s="1">
        <v>2020</v>
      </c>
      <c r="D7060" s="1" t="s">
        <v>141</v>
      </c>
      <c r="E7060" s="1">
        <v>2018</v>
      </c>
      <c r="F7060" s="1">
        <v>100</v>
      </c>
      <c r="G7060" s="1" t="s">
        <v>12</v>
      </c>
      <c r="H7060" s="1">
        <v>8.6487483631532504E-6</v>
      </c>
      <c r="I7060" s="1">
        <v>7.9551187444283603E-6</v>
      </c>
      <c r="J7060" s="1">
        <v>9.5174199999999994E-6</v>
      </c>
      <c r="K7060" s="1">
        <v>4.6501890000000002E-4</v>
      </c>
      <c r="L7060" s="1">
        <v>5.8042209999999999E-5</v>
      </c>
      <c r="M7060" s="1">
        <v>2.143173E-2</v>
      </c>
      <c r="N7060" s="1">
        <v>1.4942718E-6</v>
      </c>
      <c r="O7060" s="1">
        <v>1.1290053600000001E-6</v>
      </c>
      <c r="P7060" s="1">
        <v>2.0706049999999999E-7</v>
      </c>
      <c r="Q7060" s="1">
        <v>2.9409665775462601E-7</v>
      </c>
      <c r="R7060" s="1">
        <v>839.49999999999898</v>
      </c>
      <c r="S7060" s="1">
        <v>182.5</v>
      </c>
      <c r="T7060" s="1">
        <v>0.49</v>
      </c>
      <c r="U7060" s="1">
        <v>18250</v>
      </c>
      <c r="V7060" s="1">
        <f t="shared" si="441"/>
        <v>0.14433524659666738</v>
      </c>
      <c r="W7060" s="1">
        <f t="shared" si="442"/>
        <v>1.053100143757508</v>
      </c>
      <c r="X7060" s="1">
        <f t="shared" si="443"/>
        <v>372.44897959183675</v>
      </c>
    </row>
    <row r="7061" spans="1:24" hidden="1" x14ac:dyDescent="0.3">
      <c r="A7061" s="18" t="str">
        <f t="shared" si="440"/>
        <v>OFF - AirGrSupp - Lift_2018_100</v>
      </c>
      <c r="B7061" s="1" t="s">
        <v>40</v>
      </c>
      <c r="C7061" s="1">
        <v>2020</v>
      </c>
      <c r="D7061" s="1" t="s">
        <v>141</v>
      </c>
      <c r="E7061" s="1">
        <v>2018</v>
      </c>
      <c r="F7061" s="1">
        <v>100</v>
      </c>
      <c r="G7061" s="1" t="s">
        <v>124</v>
      </c>
      <c r="H7061" s="1">
        <v>0</v>
      </c>
      <c r="I7061" s="1">
        <v>0</v>
      </c>
      <c r="J7061" s="1">
        <v>1.948408E-8</v>
      </c>
      <c r="K7061" s="1">
        <v>1.969533E-5</v>
      </c>
      <c r="L7061" s="1">
        <v>1.6511749999999999E-6</v>
      </c>
      <c r="M7061" s="1">
        <v>6.3005669999999995E-4</v>
      </c>
      <c r="N7061" s="1">
        <v>0</v>
      </c>
      <c r="O7061" s="1">
        <v>0</v>
      </c>
      <c r="P7061" s="1">
        <v>0</v>
      </c>
      <c r="Q7061" s="1">
        <v>0</v>
      </c>
      <c r="R7061" s="1">
        <v>32.85</v>
      </c>
      <c r="S7061" s="1">
        <v>7.3</v>
      </c>
      <c r="T7061" s="1">
        <v>0.02</v>
      </c>
      <c r="U7061" s="1">
        <v>730</v>
      </c>
      <c r="V7061" s="1">
        <f t="shared" si="441"/>
        <v>0</v>
      </c>
      <c r="W7061" s="1">
        <f t="shared" si="442"/>
        <v>0.74896038153475009</v>
      </c>
      <c r="X7061" s="1">
        <f t="shared" si="443"/>
        <v>365</v>
      </c>
    </row>
    <row r="7062" spans="1:24" hidden="1" x14ac:dyDescent="0.3">
      <c r="A7062" s="18" t="str">
        <f t="shared" si="440"/>
        <v>OFF - AirGrSupp - Lift_2019_100</v>
      </c>
      <c r="B7062" s="1" t="s">
        <v>40</v>
      </c>
      <c r="C7062" s="1">
        <v>2020</v>
      </c>
      <c r="D7062" s="1" t="s">
        <v>141</v>
      </c>
      <c r="E7062" s="1">
        <v>2019</v>
      </c>
      <c r="F7062" s="1">
        <v>100</v>
      </c>
      <c r="G7062" s="1" t="s">
        <v>12</v>
      </c>
      <c r="H7062" s="1">
        <v>8.3522058015028492E-6</v>
      </c>
      <c r="I7062" s="1">
        <v>7.6823588962223202E-6</v>
      </c>
      <c r="J7062" s="1">
        <v>9.191093E-6</v>
      </c>
      <c r="K7062" s="1">
        <v>4.0930479999999998E-4</v>
      </c>
      <c r="L7062" s="1">
        <v>5.7763960000000002E-5</v>
      </c>
      <c r="M7062" s="1">
        <v>2.1944580000000002E-2</v>
      </c>
      <c r="N7062" s="1">
        <v>1.5300288E-6</v>
      </c>
      <c r="O7062" s="1">
        <v>1.15602176E-6</v>
      </c>
      <c r="P7062" s="1">
        <v>2.1201519999999999E-7</v>
      </c>
      <c r="Q7062" s="1">
        <v>2.99211382237315E-7</v>
      </c>
      <c r="R7062" s="1">
        <v>854.099999999999</v>
      </c>
      <c r="S7062" s="1">
        <v>186.15</v>
      </c>
      <c r="T7062" s="1">
        <v>0.5</v>
      </c>
      <c r="U7062" s="1">
        <v>18615</v>
      </c>
      <c r="V7062" s="1">
        <f t="shared" si="441"/>
        <v>0.13665330897757122</v>
      </c>
      <c r="W7062" s="1">
        <f t="shared" si="442"/>
        <v>1.0275016281170666</v>
      </c>
      <c r="X7062" s="1">
        <f t="shared" si="443"/>
        <v>372.3</v>
      </c>
    </row>
    <row r="7063" spans="1:24" hidden="1" x14ac:dyDescent="0.3">
      <c r="A7063" s="18" t="str">
        <f t="shared" si="440"/>
        <v>OFF - AirGrSupp - Lift_2019_100</v>
      </c>
      <c r="B7063" s="1" t="s">
        <v>40</v>
      </c>
      <c r="C7063" s="1">
        <v>2020</v>
      </c>
      <c r="D7063" s="1" t="s">
        <v>141</v>
      </c>
      <c r="E7063" s="1">
        <v>2019</v>
      </c>
      <c r="F7063" s="1">
        <v>100</v>
      </c>
      <c r="G7063" s="1" t="s">
        <v>124</v>
      </c>
      <c r="H7063" s="1">
        <v>0</v>
      </c>
      <c r="I7063" s="1">
        <v>0</v>
      </c>
      <c r="J7063" s="1">
        <v>1.7916670000000002E-8</v>
      </c>
      <c r="K7063" s="1">
        <v>1.9730969999999999E-5</v>
      </c>
      <c r="L7063" s="1">
        <v>1.6308159999999999E-6</v>
      </c>
      <c r="M7063" s="1">
        <v>6.4516300000000003E-4</v>
      </c>
      <c r="N7063" s="1">
        <v>0</v>
      </c>
      <c r="O7063" s="1">
        <v>0</v>
      </c>
      <c r="P7063" s="1">
        <v>0</v>
      </c>
      <c r="Q7063" s="1">
        <v>0</v>
      </c>
      <c r="R7063" s="1">
        <v>36.5</v>
      </c>
      <c r="S7063" s="1">
        <v>7.3</v>
      </c>
      <c r="T7063" s="1">
        <v>0.02</v>
      </c>
      <c r="U7063" s="1">
        <v>730</v>
      </c>
      <c r="V7063" s="1">
        <f t="shared" si="441"/>
        <v>0</v>
      </c>
      <c r="W7063" s="1">
        <f t="shared" si="442"/>
        <v>0.73972569447392</v>
      </c>
      <c r="X7063" s="1">
        <f t="shared" si="443"/>
        <v>365</v>
      </c>
    </row>
    <row r="7064" spans="1:24" hidden="1" x14ac:dyDescent="0.3">
      <c r="A7064" s="18" t="str">
        <f t="shared" si="440"/>
        <v>OFF - AirGrSupp - Lift_2020_100</v>
      </c>
      <c r="B7064" s="1" t="s">
        <v>40</v>
      </c>
      <c r="C7064" s="1">
        <v>2020</v>
      </c>
      <c r="D7064" s="1" t="s">
        <v>141</v>
      </c>
      <c r="E7064" s="1">
        <v>2020</v>
      </c>
      <c r="F7064" s="1">
        <v>100</v>
      </c>
      <c r="G7064" s="1" t="s">
        <v>12</v>
      </c>
      <c r="H7064" s="1">
        <v>6.6685840832613096E-6</v>
      </c>
      <c r="I7064" s="1">
        <v>6.1337636397837498E-6</v>
      </c>
      <c r="J7064" s="1">
        <v>7.3383700000000004E-6</v>
      </c>
      <c r="K7064" s="1">
        <v>2.9097090000000002E-4</v>
      </c>
      <c r="L7064" s="1">
        <v>4.7662150000000002E-5</v>
      </c>
      <c r="M7064" s="1">
        <v>1.864501E-2</v>
      </c>
      <c r="N7064" s="1">
        <v>1.2999743999999999E-6</v>
      </c>
      <c r="O7064" s="1">
        <v>9.8220287999999996E-7</v>
      </c>
      <c r="P7064" s="1">
        <v>1.8013680000000001E-7</v>
      </c>
      <c r="Q7064" s="1">
        <v>2.5317886189311301E-7</v>
      </c>
      <c r="R7064" s="1">
        <v>722.7</v>
      </c>
      <c r="S7064" s="1">
        <v>160.6</v>
      </c>
      <c r="T7064" s="1">
        <v>0.42</v>
      </c>
      <c r="U7064" s="1">
        <v>16060</v>
      </c>
      <c r="V7064" s="1">
        <f t="shared" si="441"/>
        <v>0.12646492665406078</v>
      </c>
      <c r="W7064" s="1">
        <f t="shared" si="442"/>
        <v>0.98269034444524994</v>
      </c>
      <c r="X7064" s="1">
        <f t="shared" si="443"/>
        <v>382.38095238095241</v>
      </c>
    </row>
    <row r="7065" spans="1:24" hidden="1" x14ac:dyDescent="0.3">
      <c r="A7065" s="18" t="str">
        <f t="shared" si="440"/>
        <v>OFF - AirGrSupp - Lift_2020_100</v>
      </c>
      <c r="B7065" s="1" t="s">
        <v>40</v>
      </c>
      <c r="C7065" s="1">
        <v>2020</v>
      </c>
      <c r="D7065" s="1" t="s">
        <v>141</v>
      </c>
      <c r="E7065" s="1">
        <v>2020</v>
      </c>
      <c r="F7065" s="1">
        <v>100</v>
      </c>
      <c r="G7065" s="1" t="s">
        <v>124</v>
      </c>
      <c r="H7065" s="1">
        <v>0</v>
      </c>
      <c r="I7065" s="1">
        <v>0</v>
      </c>
      <c r="J7065" s="1">
        <v>1.3490930000000001E-8</v>
      </c>
      <c r="K7065" s="1">
        <v>1.6389489999999999E-5</v>
      </c>
      <c r="L7065" s="1">
        <v>1.3343629999999999E-6</v>
      </c>
      <c r="M7065" s="1">
        <v>5.4802919999999997E-4</v>
      </c>
      <c r="N7065" s="1">
        <v>0</v>
      </c>
      <c r="O7065" s="1">
        <v>0</v>
      </c>
      <c r="P7065" s="1">
        <v>0</v>
      </c>
      <c r="Q7065" s="1">
        <v>0</v>
      </c>
      <c r="R7065" s="1">
        <v>29.2</v>
      </c>
      <c r="S7065" s="1">
        <v>3.65</v>
      </c>
      <c r="T7065" s="1">
        <v>0.02</v>
      </c>
      <c r="U7065" s="1">
        <v>365</v>
      </c>
      <c r="V7065" s="1">
        <f t="shared" si="441"/>
        <v>0</v>
      </c>
      <c r="W7065" s="1">
        <f t="shared" si="442"/>
        <v>1.2105137512206199</v>
      </c>
      <c r="X7065" s="1">
        <f t="shared" si="443"/>
        <v>182.5</v>
      </c>
    </row>
    <row r="7066" spans="1:24" hidden="1" x14ac:dyDescent="0.3">
      <c r="A7066" s="18" t="str">
        <f t="shared" si="440"/>
        <v>OFF - AirGrSupp - Maint. Truck_1995_175</v>
      </c>
      <c r="B7066" s="1" t="s">
        <v>40</v>
      </c>
      <c r="C7066" s="1">
        <v>2020</v>
      </c>
      <c r="D7066" s="1" t="s">
        <v>142</v>
      </c>
      <c r="E7066" s="1">
        <v>1995</v>
      </c>
      <c r="F7066" s="1">
        <v>175</v>
      </c>
      <c r="G7066" s="1" t="s">
        <v>12</v>
      </c>
      <c r="H7066" s="1">
        <v>3.6635342804098998E-7</v>
      </c>
      <c r="I7066" s="1">
        <v>3.3697188311210299E-7</v>
      </c>
      <c r="J7066" s="1">
        <v>4.0314959999999999E-7</v>
      </c>
      <c r="K7066" s="1">
        <v>5.5251349999999997E-6</v>
      </c>
      <c r="L7066" s="1">
        <v>2.849652E-6</v>
      </c>
      <c r="M7066" s="1">
        <v>1.552949E-4</v>
      </c>
      <c r="N7066" s="1">
        <v>1.1132991E-8</v>
      </c>
      <c r="O7066" s="1">
        <v>8.4115932000000005E-9</v>
      </c>
      <c r="P7066" s="1">
        <v>1.542692E-9</v>
      </c>
      <c r="Q7066" s="1">
        <v>2.5573622413445701E-9</v>
      </c>
      <c r="R7066" s="1">
        <v>7.3</v>
      </c>
      <c r="S7066" s="1">
        <v>0</v>
      </c>
      <c r="T7066" s="1">
        <v>0</v>
      </c>
      <c r="U7066" s="1">
        <v>0</v>
      </c>
      <c r="V7066" s="1">
        <f t="shared" si="441"/>
        <v>0</v>
      </c>
      <c r="W7066" s="1">
        <f t="shared" si="442"/>
        <v>0</v>
      </c>
      <c r="X7066" s="1" t="e">
        <f t="shared" si="443"/>
        <v>#DIV/0!</v>
      </c>
    </row>
    <row r="7067" spans="1:24" hidden="1" x14ac:dyDescent="0.3">
      <c r="A7067" s="18" t="str">
        <f t="shared" si="440"/>
        <v>OFF - AirGrSupp - Maint. Truck_1996_175</v>
      </c>
      <c r="B7067" s="1" t="s">
        <v>40</v>
      </c>
      <c r="C7067" s="1">
        <v>2020</v>
      </c>
      <c r="D7067" s="1" t="s">
        <v>142</v>
      </c>
      <c r="E7067" s="1">
        <v>1996</v>
      </c>
      <c r="F7067" s="1">
        <v>175</v>
      </c>
      <c r="G7067" s="1" t="s">
        <v>12</v>
      </c>
      <c r="H7067" s="1">
        <v>1.09912316811745E-6</v>
      </c>
      <c r="I7067" s="1">
        <v>1.0109734900344301E-6</v>
      </c>
      <c r="J7067" s="1">
        <v>1.2095180000000001E-6</v>
      </c>
      <c r="K7067" s="1">
        <v>1.6523259999999999E-5</v>
      </c>
      <c r="L7067" s="1">
        <v>8.5920849999999992E-6</v>
      </c>
      <c r="M7067" s="1">
        <v>4.7009370000000001E-4</v>
      </c>
      <c r="N7067" s="1">
        <v>3.3700716000000001E-8</v>
      </c>
      <c r="O7067" s="1">
        <v>2.5462763199999998E-8</v>
      </c>
      <c r="P7067" s="1">
        <v>4.669889E-9</v>
      </c>
      <c r="Q7067" s="1">
        <v>6.3934056033614502E-9</v>
      </c>
      <c r="R7067" s="1">
        <v>18.25</v>
      </c>
      <c r="S7067" s="1">
        <v>3.65</v>
      </c>
      <c r="T7067" s="1">
        <v>0.01</v>
      </c>
      <c r="U7067" s="1">
        <v>474.5</v>
      </c>
      <c r="V7067" s="1">
        <f t="shared" si="441"/>
        <v>0.70549209438752081</v>
      </c>
      <c r="W7067" s="1">
        <f t="shared" si="442"/>
        <v>5.995852612909923</v>
      </c>
      <c r="X7067" s="1">
        <f t="shared" si="443"/>
        <v>365</v>
      </c>
    </row>
    <row r="7068" spans="1:24" hidden="1" x14ac:dyDescent="0.3">
      <c r="A7068" s="18" t="str">
        <f t="shared" si="440"/>
        <v>OFF - AirGrSupp - Maint. Truck_1997_175</v>
      </c>
      <c r="B7068" s="1" t="s">
        <v>40</v>
      </c>
      <c r="C7068" s="1">
        <v>2020</v>
      </c>
      <c r="D7068" s="1" t="s">
        <v>142</v>
      </c>
      <c r="E7068" s="1">
        <v>1997</v>
      </c>
      <c r="F7068" s="1">
        <v>175</v>
      </c>
      <c r="G7068" s="1" t="s">
        <v>12</v>
      </c>
      <c r="H7068" s="1">
        <v>1.8551378131818299E-6</v>
      </c>
      <c r="I7068" s="1">
        <v>1.7063557605646399E-6</v>
      </c>
      <c r="J7068" s="1">
        <v>2.0414660000000002E-6</v>
      </c>
      <c r="K7068" s="1">
        <v>2.779726E-5</v>
      </c>
      <c r="L7068" s="1">
        <v>1.4575279999999999E-5</v>
      </c>
      <c r="M7068" s="1">
        <v>8.0062660000000002E-4</v>
      </c>
      <c r="N7068" s="1">
        <v>5.7396393000000003E-8</v>
      </c>
      <c r="O7068" s="1">
        <v>4.3366163599999999E-8</v>
      </c>
      <c r="P7068" s="1">
        <v>7.9533860000000008E-9</v>
      </c>
      <c r="Q7068" s="1">
        <v>1.15081300860506E-8</v>
      </c>
      <c r="R7068" s="1">
        <v>32.85</v>
      </c>
      <c r="S7068" s="1">
        <v>3.65</v>
      </c>
      <c r="T7068" s="1">
        <v>0.01</v>
      </c>
      <c r="U7068" s="1">
        <v>474.5</v>
      </c>
      <c r="V7068" s="1">
        <f t="shared" si="441"/>
        <v>1.1907537746117962</v>
      </c>
      <c r="W7068" s="1">
        <f t="shared" si="442"/>
        <v>10.171131997867077</v>
      </c>
      <c r="X7068" s="1">
        <f t="shared" si="443"/>
        <v>365</v>
      </c>
    </row>
    <row r="7069" spans="1:24" hidden="1" x14ac:dyDescent="0.3">
      <c r="A7069" s="18" t="str">
        <f t="shared" si="440"/>
        <v>OFF - AirGrSupp - Maint. Truck_1998_175</v>
      </c>
      <c r="B7069" s="1" t="s">
        <v>40</v>
      </c>
      <c r="C7069" s="1">
        <v>2020</v>
      </c>
      <c r="D7069" s="1" t="s">
        <v>142</v>
      </c>
      <c r="E7069" s="1">
        <v>1998</v>
      </c>
      <c r="F7069" s="1">
        <v>175</v>
      </c>
      <c r="G7069" s="1" t="s">
        <v>12</v>
      </c>
      <c r="H7069" s="1">
        <v>2.9668168794453801E-6</v>
      </c>
      <c r="I7069" s="1">
        <v>2.72887816571386E-6</v>
      </c>
      <c r="J7069" s="1">
        <v>3.2648009999999999E-6</v>
      </c>
      <c r="K7069" s="1">
        <v>4.7371199999999998E-5</v>
      </c>
      <c r="L7069" s="1">
        <v>2.2441060000000002E-5</v>
      </c>
      <c r="M7069" s="1">
        <v>1.098286E-3</v>
      </c>
      <c r="N7069" s="1">
        <v>7.8735374999999994E-8</v>
      </c>
      <c r="O7069" s="1">
        <v>5.9488950000000001E-8</v>
      </c>
      <c r="P7069" s="1">
        <v>1.0910319999999999E-8</v>
      </c>
      <c r="Q7069" s="1">
        <v>1.53441734480674E-8</v>
      </c>
      <c r="R7069" s="1">
        <v>43.8</v>
      </c>
      <c r="S7069" s="1">
        <v>7.3</v>
      </c>
      <c r="T7069" s="1">
        <v>0.02</v>
      </c>
      <c r="U7069" s="1">
        <v>949</v>
      </c>
      <c r="V7069" s="1">
        <f t="shared" si="441"/>
        <v>0.95215254971338659</v>
      </c>
      <c r="W7069" s="1">
        <f t="shared" si="442"/>
        <v>7.8300719928555393</v>
      </c>
      <c r="X7069" s="1">
        <f t="shared" si="443"/>
        <v>365</v>
      </c>
    </row>
    <row r="7070" spans="1:24" hidden="1" x14ac:dyDescent="0.3">
      <c r="A7070" s="18" t="str">
        <f t="shared" si="440"/>
        <v>OFF - AirGrSupp - Maint. Truck_1999_175</v>
      </c>
      <c r="B7070" s="1" t="s">
        <v>40</v>
      </c>
      <c r="C7070" s="1">
        <v>2020</v>
      </c>
      <c r="D7070" s="1" t="s">
        <v>142</v>
      </c>
      <c r="E7070" s="1">
        <v>1999</v>
      </c>
      <c r="F7070" s="1">
        <v>175</v>
      </c>
      <c r="G7070" s="1" t="s">
        <v>12</v>
      </c>
      <c r="H7070" s="1">
        <v>4.3650543101434903E-6</v>
      </c>
      <c r="I7070" s="1">
        <v>4.0149769544699802E-6</v>
      </c>
      <c r="J7070" s="1">
        <v>4.803476E-6</v>
      </c>
      <c r="K7070" s="1">
        <v>6.9458820000000001E-5</v>
      </c>
      <c r="L7070" s="1">
        <v>3.3188600000000003E-5</v>
      </c>
      <c r="M7070" s="1">
        <v>1.6308049999999999E-3</v>
      </c>
      <c r="N7070" s="1">
        <v>1.1691135000000001E-7</v>
      </c>
      <c r="O7070" s="1">
        <v>8.8333019999999994E-8</v>
      </c>
      <c r="P7070" s="1">
        <v>1.6200339999999999E-8</v>
      </c>
      <c r="Q7070" s="1">
        <v>2.3016260172101199E-8</v>
      </c>
      <c r="R7070" s="1">
        <v>65.7</v>
      </c>
      <c r="S7070" s="1">
        <v>10.95</v>
      </c>
      <c r="T7070" s="1">
        <v>0.02</v>
      </c>
      <c r="U7070" s="1">
        <v>1423.5</v>
      </c>
      <c r="V7070" s="1">
        <f t="shared" si="441"/>
        <v>0.93392969860175401</v>
      </c>
      <c r="W7070" s="1">
        <f t="shared" si="442"/>
        <v>7.7200490928112817</v>
      </c>
      <c r="X7070" s="1">
        <f t="shared" si="443"/>
        <v>547.5</v>
      </c>
    </row>
    <row r="7071" spans="1:24" hidden="1" x14ac:dyDescent="0.3">
      <c r="A7071" s="18" t="str">
        <f t="shared" si="440"/>
        <v>OFF - AirGrSupp - Maint. Truck_2000_175</v>
      </c>
      <c r="B7071" s="1" t="s">
        <v>40</v>
      </c>
      <c r="C7071" s="1">
        <v>2020</v>
      </c>
      <c r="D7071" s="1" t="s">
        <v>142</v>
      </c>
      <c r="E7071" s="1">
        <v>2000</v>
      </c>
      <c r="F7071" s="1">
        <v>175</v>
      </c>
      <c r="G7071" s="1" t="s">
        <v>12</v>
      </c>
      <c r="H7071" s="1">
        <v>5.6189311720140697E-6</v>
      </c>
      <c r="I7071" s="1">
        <v>5.16829289201854E-6</v>
      </c>
      <c r="J7071" s="1">
        <v>6.1832910000000001E-6</v>
      </c>
      <c r="K7071" s="1">
        <v>8.9098940000000005E-5</v>
      </c>
      <c r="L7071" s="1">
        <v>4.2946689999999999E-5</v>
      </c>
      <c r="M7071" s="1">
        <v>2.1188050000000001E-3</v>
      </c>
      <c r="N7071" s="1">
        <v>1.518957E-7</v>
      </c>
      <c r="O7071" s="1">
        <v>1.1476564E-7</v>
      </c>
      <c r="P7071" s="1">
        <v>2.104811E-8</v>
      </c>
      <c r="Q7071" s="1">
        <v>3.0688346896134899E-8</v>
      </c>
      <c r="R7071" s="1">
        <v>87.6</v>
      </c>
      <c r="S7071" s="1">
        <v>14.6</v>
      </c>
      <c r="T7071" s="1">
        <v>0.03</v>
      </c>
      <c r="U7071" s="1">
        <v>1898</v>
      </c>
      <c r="V7071" s="1">
        <f t="shared" si="441"/>
        <v>0.90165316220955516</v>
      </c>
      <c r="W7071" s="1">
        <f t="shared" si="442"/>
        <v>7.4924195772135764</v>
      </c>
      <c r="X7071" s="1">
        <f t="shared" si="443"/>
        <v>486.66666666666669</v>
      </c>
    </row>
    <row r="7072" spans="1:24" hidden="1" x14ac:dyDescent="0.3">
      <c r="A7072" s="18" t="str">
        <f t="shared" si="440"/>
        <v>OFF - AirGrSupp - Maint. Truck_2001_175</v>
      </c>
      <c r="B7072" s="1" t="s">
        <v>40</v>
      </c>
      <c r="C7072" s="1">
        <v>2020</v>
      </c>
      <c r="D7072" s="1" t="s">
        <v>142</v>
      </c>
      <c r="E7072" s="1">
        <v>2001</v>
      </c>
      <c r="F7072" s="1">
        <v>175</v>
      </c>
      <c r="G7072" s="1" t="s">
        <v>12</v>
      </c>
      <c r="H7072" s="1">
        <v>6.03001802008107E-6</v>
      </c>
      <c r="I7072" s="1">
        <v>5.5464105748705699E-6</v>
      </c>
      <c r="J7072" s="1">
        <v>6.6356670000000004E-6</v>
      </c>
      <c r="K7072" s="1">
        <v>1.119479E-4</v>
      </c>
      <c r="L7072" s="1">
        <v>4.3570720000000001E-5</v>
      </c>
      <c r="M7072" s="1">
        <v>2.6968059999999999E-3</v>
      </c>
      <c r="N7072" s="1">
        <v>1.9333224E-7</v>
      </c>
      <c r="O7072" s="1">
        <v>1.4607324799999999E-7</v>
      </c>
      <c r="P7072" s="1">
        <v>2.6789940000000001E-8</v>
      </c>
      <c r="Q7072" s="1">
        <v>3.8360433620168602E-8</v>
      </c>
      <c r="R7072" s="1">
        <v>109.5</v>
      </c>
      <c r="S7072" s="1">
        <v>18.25</v>
      </c>
      <c r="T7072" s="1">
        <v>0.04</v>
      </c>
      <c r="U7072" s="1">
        <v>2372.5</v>
      </c>
      <c r="V7072" s="1">
        <f t="shared" si="441"/>
        <v>0.77409523619957066</v>
      </c>
      <c r="W7072" s="1">
        <f t="shared" si="442"/>
        <v>6.0810295838173536</v>
      </c>
      <c r="X7072" s="1">
        <f t="shared" si="443"/>
        <v>456.25</v>
      </c>
    </row>
    <row r="7073" spans="1:24" hidden="1" x14ac:dyDescent="0.3">
      <c r="A7073" s="18" t="str">
        <f t="shared" si="440"/>
        <v>OFF - AirGrSupp - Maint. Truck_2002_175</v>
      </c>
      <c r="B7073" s="1" t="s">
        <v>40</v>
      </c>
      <c r="C7073" s="1">
        <v>2020</v>
      </c>
      <c r="D7073" s="1" t="s">
        <v>142</v>
      </c>
      <c r="E7073" s="1">
        <v>2002</v>
      </c>
      <c r="F7073" s="1">
        <v>175</v>
      </c>
      <c r="G7073" s="1" t="s">
        <v>12</v>
      </c>
      <c r="H7073" s="1">
        <v>6.1944978322287704E-6</v>
      </c>
      <c r="I7073" s="1">
        <v>5.6976991060840202E-6</v>
      </c>
      <c r="J7073" s="1">
        <v>6.816667E-6</v>
      </c>
      <c r="K7073" s="1">
        <v>1.3828469999999999E-4</v>
      </c>
      <c r="L7073" s="1">
        <v>4.0756210000000002E-5</v>
      </c>
      <c r="M7073" s="1">
        <v>3.3751789999999999E-3</v>
      </c>
      <c r="N7073" s="1">
        <v>2.4196437E-7</v>
      </c>
      <c r="O7073" s="1">
        <v>1.8281752400000001E-7</v>
      </c>
      <c r="P7073" s="1">
        <v>3.352887E-8</v>
      </c>
      <c r="Q7073" s="1">
        <v>4.7311201464874697E-8</v>
      </c>
      <c r="R7073" s="1">
        <v>135.05000000000001</v>
      </c>
      <c r="S7073" s="1">
        <v>21.9</v>
      </c>
      <c r="T7073" s="1">
        <v>0.05</v>
      </c>
      <c r="U7073" s="1">
        <v>2847</v>
      </c>
      <c r="V7073" s="1">
        <f t="shared" si="441"/>
        <v>0.6626750874552646</v>
      </c>
      <c r="W7073" s="1">
        <f t="shared" si="442"/>
        <v>4.7401809964404356</v>
      </c>
      <c r="X7073" s="1">
        <f t="shared" si="443"/>
        <v>437.99999999999994</v>
      </c>
    </row>
    <row r="7074" spans="1:24" hidden="1" x14ac:dyDescent="0.3">
      <c r="A7074" s="18" t="str">
        <f t="shared" si="440"/>
        <v>OFF - AirGrSupp - Maint. Truck_2003_175</v>
      </c>
      <c r="B7074" s="1" t="s">
        <v>40</v>
      </c>
      <c r="C7074" s="1">
        <v>2020</v>
      </c>
      <c r="D7074" s="1" t="s">
        <v>142</v>
      </c>
      <c r="E7074" s="1">
        <v>2003</v>
      </c>
      <c r="F7074" s="1">
        <v>175</v>
      </c>
      <c r="G7074" s="1" t="s">
        <v>12</v>
      </c>
      <c r="H7074" s="1">
        <v>5.40870507133971E-6</v>
      </c>
      <c r="I7074" s="1">
        <v>4.9749269246182598E-6</v>
      </c>
      <c r="J7074" s="1">
        <v>5.9519499999999998E-6</v>
      </c>
      <c r="K7074" s="1">
        <v>1.5363040000000001E-4</v>
      </c>
      <c r="L7074" s="1">
        <v>3.03889E-5</v>
      </c>
      <c r="M7074" s="1">
        <v>3.7998329999999999E-3</v>
      </c>
      <c r="N7074" s="1">
        <v>2.7240758999999998E-7</v>
      </c>
      <c r="O7074" s="1">
        <v>2.0581906800000001E-7</v>
      </c>
      <c r="P7074" s="1">
        <v>3.7747369999999999E-8</v>
      </c>
      <c r="Q7074" s="1">
        <v>5.3704607068236101E-8</v>
      </c>
      <c r="R7074" s="1">
        <v>153.29999999999899</v>
      </c>
      <c r="S7074" s="1">
        <v>25.55</v>
      </c>
      <c r="T7074" s="1">
        <v>0.06</v>
      </c>
      <c r="U7074" s="1">
        <v>3321.5</v>
      </c>
      <c r="V7074" s="1">
        <f t="shared" si="441"/>
        <v>0.49595360314602366</v>
      </c>
      <c r="W7074" s="1">
        <f t="shared" si="442"/>
        <v>3.0294886093830771</v>
      </c>
      <c r="X7074" s="1">
        <f t="shared" si="443"/>
        <v>425.83333333333337</v>
      </c>
    </row>
    <row r="7075" spans="1:24" hidden="1" x14ac:dyDescent="0.3">
      <c r="A7075" s="18" t="str">
        <f t="shared" si="440"/>
        <v>OFF - AirGrSupp - Maint. Truck_2004_175</v>
      </c>
      <c r="B7075" s="1" t="s">
        <v>40</v>
      </c>
      <c r="C7075" s="1">
        <v>2020</v>
      </c>
      <c r="D7075" s="1" t="s">
        <v>142</v>
      </c>
      <c r="E7075" s="1">
        <v>2004</v>
      </c>
      <c r="F7075" s="1">
        <v>175</v>
      </c>
      <c r="G7075" s="1" t="s">
        <v>12</v>
      </c>
      <c r="H7075" s="1">
        <v>6.3840330995175499E-6</v>
      </c>
      <c r="I7075" s="1">
        <v>5.8720336449362403E-6</v>
      </c>
      <c r="J7075" s="1">
        <v>7.0252390000000001E-6</v>
      </c>
      <c r="K7075" s="1">
        <v>2.047629E-4</v>
      </c>
      <c r="L7075" s="1">
        <v>2.989402E-5</v>
      </c>
      <c r="M7075" s="1">
        <v>5.1331099999999998E-3</v>
      </c>
      <c r="N7075" s="1">
        <v>3.679893E-7</v>
      </c>
      <c r="O7075" s="1">
        <v>2.7803636E-7</v>
      </c>
      <c r="P7075" s="1">
        <v>5.099207E-8</v>
      </c>
      <c r="Q7075" s="1">
        <v>7.2884823878320505E-8</v>
      </c>
      <c r="R7075" s="1">
        <v>208.04999999999899</v>
      </c>
      <c r="S7075" s="1">
        <v>36.5</v>
      </c>
      <c r="T7075" s="1">
        <v>0.08</v>
      </c>
      <c r="U7075" s="1">
        <v>4745</v>
      </c>
      <c r="V7075" s="1">
        <f t="shared" si="441"/>
        <v>0.40977071657328734</v>
      </c>
      <c r="W7075" s="1">
        <f t="shared" si="442"/>
        <v>2.0861075970196001</v>
      </c>
      <c r="X7075" s="1">
        <f t="shared" si="443"/>
        <v>456.25</v>
      </c>
    </row>
    <row r="7076" spans="1:24" hidden="1" x14ac:dyDescent="0.3">
      <c r="A7076" s="18" t="str">
        <f t="shared" si="440"/>
        <v>OFF - AirGrSupp - Maint. Truck_2005_175</v>
      </c>
      <c r="B7076" s="1" t="s">
        <v>40</v>
      </c>
      <c r="C7076" s="1">
        <v>2020</v>
      </c>
      <c r="D7076" s="1" t="s">
        <v>142</v>
      </c>
      <c r="E7076" s="1">
        <v>2005</v>
      </c>
      <c r="F7076" s="1">
        <v>175</v>
      </c>
      <c r="G7076" s="1" t="s">
        <v>12</v>
      </c>
      <c r="H7076" s="1">
        <v>7.1936427189512504E-6</v>
      </c>
      <c r="I7076" s="1">
        <v>6.6167125728913598E-6</v>
      </c>
      <c r="J7076" s="1">
        <v>7.9161649999999998E-6</v>
      </c>
      <c r="K7076" s="1">
        <v>2.3928170000000001E-4</v>
      </c>
      <c r="L7076" s="1">
        <v>3.4324900000000001E-5</v>
      </c>
      <c r="M7076" s="1">
        <v>6.0807969999999998E-3</v>
      </c>
      <c r="N7076" s="1">
        <v>4.3592832000000001E-7</v>
      </c>
      <c r="O7076" s="1">
        <v>3.2936806400000001E-7</v>
      </c>
      <c r="P7076" s="1">
        <v>6.0406360000000001E-8</v>
      </c>
      <c r="Q7076" s="1">
        <v>8.5671635085043405E-8</v>
      </c>
      <c r="R7076" s="1">
        <v>244.55</v>
      </c>
      <c r="S7076" s="1">
        <v>40.15</v>
      </c>
      <c r="T7076" s="1">
        <v>0.09</v>
      </c>
      <c r="U7076" s="1">
        <v>5219.5</v>
      </c>
      <c r="V7076" s="1">
        <f t="shared" si="441"/>
        <v>0.41976088637015241</v>
      </c>
      <c r="W7076" s="1">
        <f t="shared" si="442"/>
        <v>2.1775542295123076</v>
      </c>
      <c r="X7076" s="1">
        <f t="shared" si="443"/>
        <v>446.11111111111109</v>
      </c>
    </row>
    <row r="7077" spans="1:24" hidden="1" x14ac:dyDescent="0.3">
      <c r="A7077" s="18" t="str">
        <f t="shared" si="440"/>
        <v>OFF - AirGrSupp - Maint. Truck_2006_175</v>
      </c>
      <c r="B7077" s="1" t="s">
        <v>40</v>
      </c>
      <c r="C7077" s="1">
        <v>2020</v>
      </c>
      <c r="D7077" s="1" t="s">
        <v>142</v>
      </c>
      <c r="E7077" s="1">
        <v>2006</v>
      </c>
      <c r="F7077" s="1">
        <v>175</v>
      </c>
      <c r="G7077" s="1" t="s">
        <v>12</v>
      </c>
      <c r="H7077" s="1">
        <v>7.7981178420612101E-6</v>
      </c>
      <c r="I7077" s="1">
        <v>7.1727087911278996E-6</v>
      </c>
      <c r="J7077" s="1">
        <v>8.5813530000000003E-6</v>
      </c>
      <c r="K7077" s="1">
        <v>2.6966050000000002E-4</v>
      </c>
      <c r="L7077" s="1">
        <v>3.7977739999999997E-5</v>
      </c>
      <c r="M7077" s="1">
        <v>6.9481949999999999E-3</v>
      </c>
      <c r="N7077" s="1">
        <v>4.9811156999999998E-7</v>
      </c>
      <c r="O7077" s="1">
        <v>3.7635096400000001E-7</v>
      </c>
      <c r="P7077" s="1">
        <v>6.9023050000000005E-8</v>
      </c>
      <c r="Q7077" s="1">
        <v>9.8458446291766306E-8</v>
      </c>
      <c r="R7077" s="1">
        <v>281.05</v>
      </c>
      <c r="S7077" s="1">
        <v>47.45</v>
      </c>
      <c r="T7077" s="1">
        <v>0.1</v>
      </c>
      <c r="U7077" s="1">
        <v>6168.5</v>
      </c>
      <c r="V7077" s="1">
        <f t="shared" si="441"/>
        <v>0.38502792661390994</v>
      </c>
      <c r="W7077" s="1">
        <f t="shared" si="442"/>
        <v>2.0386287685022251</v>
      </c>
      <c r="X7077" s="1">
        <f t="shared" si="443"/>
        <v>474.5</v>
      </c>
    </row>
    <row r="7078" spans="1:24" hidden="1" x14ac:dyDescent="0.3">
      <c r="A7078" s="18" t="str">
        <f t="shared" si="440"/>
        <v>OFF - AirGrSupp - Maint. Truck_2007_175</v>
      </c>
      <c r="B7078" s="1" t="s">
        <v>40</v>
      </c>
      <c r="C7078" s="1">
        <v>2020</v>
      </c>
      <c r="D7078" s="1" t="s">
        <v>142</v>
      </c>
      <c r="E7078" s="1">
        <v>2007</v>
      </c>
      <c r="F7078" s="1">
        <v>175</v>
      </c>
      <c r="G7078" s="1" t="s">
        <v>12</v>
      </c>
      <c r="H7078" s="1">
        <v>5.1266103800392398E-6</v>
      </c>
      <c r="I7078" s="1">
        <v>4.7154562275600901E-6</v>
      </c>
      <c r="J7078" s="1">
        <v>5.6415220000000003E-6</v>
      </c>
      <c r="K7078" s="1">
        <v>3.9156480000000001E-4</v>
      </c>
      <c r="L7078" s="1">
        <v>3.3650189999999998E-5</v>
      </c>
      <c r="M7078" s="1">
        <v>1.023166E-2</v>
      </c>
      <c r="N7078" s="1">
        <v>7.3350089999999897E-7</v>
      </c>
      <c r="O7078" s="1">
        <v>5.5420067999999995E-7</v>
      </c>
      <c r="P7078" s="1">
        <v>1.0164080000000001E-7</v>
      </c>
      <c r="Q7078" s="1">
        <v>1.4449096663596801E-7</v>
      </c>
      <c r="R7078" s="1">
        <v>412.45</v>
      </c>
      <c r="S7078" s="1">
        <v>69.349999999999994</v>
      </c>
      <c r="T7078" s="1">
        <v>0.15</v>
      </c>
      <c r="U7078" s="1">
        <v>9015.5</v>
      </c>
      <c r="V7078" s="1">
        <f t="shared" si="441"/>
        <v>0.17318987578058628</v>
      </c>
      <c r="W7078" s="1">
        <f t="shared" si="442"/>
        <v>1.2359084561174332</v>
      </c>
      <c r="X7078" s="1">
        <f t="shared" si="443"/>
        <v>462.33333333333331</v>
      </c>
    </row>
    <row r="7079" spans="1:24" hidden="1" x14ac:dyDescent="0.3">
      <c r="A7079" s="18" t="str">
        <f t="shared" si="440"/>
        <v>OFF - AirGrSupp - Maint. Truck_2008_175</v>
      </c>
      <c r="B7079" s="1" t="s">
        <v>40</v>
      </c>
      <c r="C7079" s="1">
        <v>2020</v>
      </c>
      <c r="D7079" s="1" t="s">
        <v>142</v>
      </c>
      <c r="E7079" s="1">
        <v>2008</v>
      </c>
      <c r="F7079" s="1">
        <v>175</v>
      </c>
      <c r="G7079" s="1" t="s">
        <v>12</v>
      </c>
      <c r="H7079" s="1">
        <v>9.8935970099205801E-6</v>
      </c>
      <c r="I7079" s="1">
        <v>9.1001305297249505E-6</v>
      </c>
      <c r="J7079" s="1">
        <v>1.08873E-5</v>
      </c>
      <c r="K7079" s="1">
        <v>7.7701090000000005E-4</v>
      </c>
      <c r="L7079" s="1">
        <v>6.6984259999999999E-5</v>
      </c>
      <c r="M7079" s="1">
        <v>2.059414E-2</v>
      </c>
      <c r="N7079" s="1">
        <v>1.4763807E-6</v>
      </c>
      <c r="O7079" s="1">
        <v>1.11548764E-6</v>
      </c>
      <c r="P7079" s="1">
        <v>2.045813E-7</v>
      </c>
      <c r="Q7079" s="1">
        <v>2.8898193327193702E-7</v>
      </c>
      <c r="R7079" s="1">
        <v>824.9</v>
      </c>
      <c r="S7079" s="1">
        <v>138.69999999999999</v>
      </c>
      <c r="T7079" s="1">
        <v>0.31</v>
      </c>
      <c r="U7079" s="1">
        <v>18031</v>
      </c>
      <c r="V7079" s="1">
        <f t="shared" si="441"/>
        <v>0.16711537547721841</v>
      </c>
      <c r="W7079" s="1">
        <f t="shared" si="442"/>
        <v>1.2301032083439758</v>
      </c>
      <c r="X7079" s="1">
        <f t="shared" si="443"/>
        <v>447.41935483870964</v>
      </c>
    </row>
    <row r="7080" spans="1:24" hidden="1" x14ac:dyDescent="0.3">
      <c r="A7080" s="18" t="str">
        <f t="shared" si="440"/>
        <v>OFF - AirGrSupp - Maint. Truck_2009_175</v>
      </c>
      <c r="B7080" s="1" t="s">
        <v>40</v>
      </c>
      <c r="C7080" s="1">
        <v>2020</v>
      </c>
      <c r="D7080" s="1" t="s">
        <v>142</v>
      </c>
      <c r="E7080" s="1">
        <v>2009</v>
      </c>
      <c r="F7080" s="1">
        <v>175</v>
      </c>
      <c r="G7080" s="1" t="s">
        <v>12</v>
      </c>
      <c r="H7080" s="1">
        <v>1.0351496084744299E-5</v>
      </c>
      <c r="I7080" s="1">
        <v>9.5213060987478595E-6</v>
      </c>
      <c r="J7080" s="1">
        <v>1.139119E-5</v>
      </c>
      <c r="K7080" s="1">
        <v>8.3731630000000005E-4</v>
      </c>
      <c r="L7080" s="1">
        <v>7.2415580000000004E-5</v>
      </c>
      <c r="M7080" s="1">
        <v>2.2514869999999999E-2</v>
      </c>
      <c r="N7080" s="1">
        <v>1.6140762E-6</v>
      </c>
      <c r="O7080" s="1">
        <v>1.21952424E-6</v>
      </c>
      <c r="P7080" s="1">
        <v>2.236617E-7</v>
      </c>
      <c r="Q7080" s="1">
        <v>3.1583423680605498E-7</v>
      </c>
      <c r="R7080" s="1">
        <v>901.55</v>
      </c>
      <c r="S7080" s="1">
        <v>153.29999999999899</v>
      </c>
      <c r="T7080" s="1">
        <v>0.34</v>
      </c>
      <c r="U7080" s="1">
        <v>19929</v>
      </c>
      <c r="V7080" s="1">
        <f t="shared" si="441"/>
        <v>0.15819750178851633</v>
      </c>
      <c r="W7080" s="1">
        <f t="shared" si="442"/>
        <v>1.2031924746199489</v>
      </c>
      <c r="X7080" s="1">
        <f t="shared" si="443"/>
        <v>450.88235294117345</v>
      </c>
    </row>
    <row r="7081" spans="1:24" hidden="1" x14ac:dyDescent="0.3">
      <c r="A7081" s="18" t="str">
        <f t="shared" si="440"/>
        <v>OFF - AirGrSupp - Maint. Truck_2010_175</v>
      </c>
      <c r="B7081" s="1" t="s">
        <v>40</v>
      </c>
      <c r="C7081" s="1">
        <v>2020</v>
      </c>
      <c r="D7081" s="1" t="s">
        <v>142</v>
      </c>
      <c r="E7081" s="1">
        <v>2010</v>
      </c>
      <c r="F7081" s="1">
        <v>175</v>
      </c>
      <c r="G7081" s="1" t="s">
        <v>12</v>
      </c>
      <c r="H7081" s="1">
        <v>1.05907914932131E-5</v>
      </c>
      <c r="I7081" s="1">
        <v>9.7414100154574605E-6</v>
      </c>
      <c r="J7081" s="1">
        <v>1.165452E-5</v>
      </c>
      <c r="K7081" s="1">
        <v>8.8392009999999999E-4</v>
      </c>
      <c r="L7081" s="1">
        <v>7.6698859999999996E-5</v>
      </c>
      <c r="M7081" s="1">
        <v>2.411837E-2</v>
      </c>
      <c r="N7081" s="1">
        <v>1.7290296000000001E-6</v>
      </c>
      <c r="O7081" s="1">
        <v>1.3063779200000001E-6</v>
      </c>
      <c r="P7081" s="1">
        <v>2.3959069999999999E-7</v>
      </c>
      <c r="Q7081" s="1">
        <v>3.3885049697815602E-7</v>
      </c>
      <c r="R7081" s="1">
        <v>967.25</v>
      </c>
      <c r="S7081" s="1">
        <v>164.25</v>
      </c>
      <c r="T7081" s="1">
        <v>0.36</v>
      </c>
      <c r="U7081" s="1">
        <v>21352.5</v>
      </c>
      <c r="V7081" s="1">
        <f t="shared" si="441"/>
        <v>0.15106424807019098</v>
      </c>
      <c r="W7081" s="1">
        <f t="shared" si="442"/>
        <v>1.1894023139725878</v>
      </c>
      <c r="X7081" s="1">
        <f t="shared" si="443"/>
        <v>456.25</v>
      </c>
    </row>
    <row r="7082" spans="1:24" hidden="1" x14ac:dyDescent="0.3">
      <c r="A7082" s="18" t="str">
        <f t="shared" si="440"/>
        <v>OFF - AirGrSupp - Maint. Truck_2011_175</v>
      </c>
      <c r="B7082" s="1" t="s">
        <v>40</v>
      </c>
      <c r="C7082" s="1">
        <v>2020</v>
      </c>
      <c r="D7082" s="1" t="s">
        <v>142</v>
      </c>
      <c r="E7082" s="1">
        <v>2011</v>
      </c>
      <c r="F7082" s="1">
        <v>175</v>
      </c>
      <c r="G7082" s="1" t="s">
        <v>12</v>
      </c>
      <c r="H7082" s="1">
        <v>1.15079890843563E-5</v>
      </c>
      <c r="I7082" s="1">
        <v>1.0585048359790899E-5</v>
      </c>
      <c r="J7082" s="1">
        <v>1.266384E-5</v>
      </c>
      <c r="K7082" s="1">
        <v>9.9299999999999996E-4</v>
      </c>
      <c r="L7082" s="1">
        <v>8.6456270000000006E-5</v>
      </c>
      <c r="M7082" s="1">
        <v>2.7500050000000002E-2</v>
      </c>
      <c r="N7082" s="1">
        <v>1.9714598999999999E-6</v>
      </c>
      <c r="O7082" s="1">
        <v>1.48954748E-6</v>
      </c>
      <c r="P7082" s="1">
        <v>2.731842E-7</v>
      </c>
      <c r="Q7082" s="1">
        <v>3.8616169844303098E-7</v>
      </c>
      <c r="R7082" s="1">
        <v>1102.3</v>
      </c>
      <c r="S7082" s="1">
        <v>186.15</v>
      </c>
      <c r="T7082" s="1">
        <v>0.41</v>
      </c>
      <c r="U7082" s="1">
        <v>24199.5</v>
      </c>
      <c r="V7082" s="1">
        <f t="shared" si="441"/>
        <v>0.14483551047005028</v>
      </c>
      <c r="W7082" s="1">
        <f t="shared" si="442"/>
        <v>1.1829835417996952</v>
      </c>
      <c r="X7082" s="1">
        <f t="shared" si="443"/>
        <v>454.02439024390247</v>
      </c>
    </row>
    <row r="7083" spans="1:24" hidden="1" x14ac:dyDescent="0.3">
      <c r="A7083" s="18" t="str">
        <f t="shared" si="440"/>
        <v>OFF - AirGrSupp - Maint. Truck_2012_175</v>
      </c>
      <c r="B7083" s="1" t="s">
        <v>40</v>
      </c>
      <c r="C7083" s="1">
        <v>2020</v>
      </c>
      <c r="D7083" s="1" t="s">
        <v>142</v>
      </c>
      <c r="E7083" s="1">
        <v>2012</v>
      </c>
      <c r="F7083" s="1">
        <v>175</v>
      </c>
      <c r="G7083" s="1" t="s">
        <v>12</v>
      </c>
      <c r="H7083" s="1">
        <v>8.92214561643126E-6</v>
      </c>
      <c r="I7083" s="1">
        <v>8.2065895379934697E-6</v>
      </c>
      <c r="J7083" s="1">
        <v>9.8182769999999992E-6</v>
      </c>
      <c r="K7083" s="1">
        <v>7.9771040000000001E-4</v>
      </c>
      <c r="L7083" s="1">
        <v>6.9695279999999995E-5</v>
      </c>
      <c r="M7083" s="1">
        <v>2.2427249999999999E-2</v>
      </c>
      <c r="N7083" s="1">
        <v>1.6077951000000001E-6</v>
      </c>
      <c r="O7083" s="1">
        <v>1.21477852E-6</v>
      </c>
      <c r="P7083" s="1">
        <v>2.2279120000000001E-7</v>
      </c>
      <c r="Q7083" s="1">
        <v>3.1455555568538301E-7</v>
      </c>
      <c r="R7083" s="1">
        <v>897.9</v>
      </c>
      <c r="S7083" s="1">
        <v>153.29999999999899</v>
      </c>
      <c r="T7083" s="1">
        <v>0.34</v>
      </c>
      <c r="U7083" s="1">
        <v>19929</v>
      </c>
      <c r="V7083" s="1">
        <f t="shared" si="441"/>
        <v>0.13635334791778986</v>
      </c>
      <c r="W7083" s="1">
        <f t="shared" si="442"/>
        <v>1.1579944041396923</v>
      </c>
      <c r="X7083" s="1">
        <f t="shared" si="443"/>
        <v>450.88235294117345</v>
      </c>
    </row>
    <row r="7084" spans="1:24" hidden="1" x14ac:dyDescent="0.3">
      <c r="A7084" s="18" t="str">
        <f t="shared" si="440"/>
        <v>OFF - AirGrSupp - Maint. Truck_2013_175</v>
      </c>
      <c r="B7084" s="1" t="s">
        <v>40</v>
      </c>
      <c r="C7084" s="1">
        <v>2020</v>
      </c>
      <c r="D7084" s="1" t="s">
        <v>142</v>
      </c>
      <c r="E7084" s="1">
        <v>2013</v>
      </c>
      <c r="F7084" s="1">
        <v>175</v>
      </c>
      <c r="G7084" s="1" t="s">
        <v>12</v>
      </c>
      <c r="H7084" s="1">
        <v>8.8069988431889407E-6</v>
      </c>
      <c r="I7084" s="1">
        <v>8.1006775359651904E-6</v>
      </c>
      <c r="J7084" s="1">
        <v>9.6915649999999998E-6</v>
      </c>
      <c r="K7084" s="1">
        <v>8.1790159999999999E-4</v>
      </c>
      <c r="L7084" s="1">
        <v>7.1715200000000001E-5</v>
      </c>
      <c r="M7084" s="1">
        <v>2.334955E-2</v>
      </c>
      <c r="N7084" s="1">
        <v>1.6739144999999901E-6</v>
      </c>
      <c r="O7084" s="1">
        <v>1.2647354E-6</v>
      </c>
      <c r="P7084" s="1">
        <v>2.3195340000000001E-7</v>
      </c>
      <c r="Q7084" s="1">
        <v>3.2734236689210598E-7</v>
      </c>
      <c r="R7084" s="1">
        <v>934.4</v>
      </c>
      <c r="S7084" s="1">
        <v>156.94999999999999</v>
      </c>
      <c r="T7084" s="1">
        <v>0.35</v>
      </c>
      <c r="U7084" s="1">
        <v>20403.5</v>
      </c>
      <c r="V7084" s="1">
        <f t="shared" si="441"/>
        <v>0.13146352494254782</v>
      </c>
      <c r="W7084" s="1">
        <f t="shared" si="442"/>
        <v>1.1638449922369944</v>
      </c>
      <c r="X7084" s="1">
        <f t="shared" si="443"/>
        <v>448.42857142857144</v>
      </c>
    </row>
    <row r="7085" spans="1:24" hidden="1" x14ac:dyDescent="0.3">
      <c r="A7085" s="18" t="str">
        <f t="shared" si="440"/>
        <v>OFF - AirGrSupp - Maint. Truck_2014_175</v>
      </c>
      <c r="B7085" s="1" t="s">
        <v>40</v>
      </c>
      <c r="C7085" s="1">
        <v>2020</v>
      </c>
      <c r="D7085" s="1" t="s">
        <v>142</v>
      </c>
      <c r="E7085" s="1">
        <v>2014</v>
      </c>
      <c r="F7085" s="1">
        <v>175</v>
      </c>
      <c r="G7085" s="1" t="s">
        <v>12</v>
      </c>
      <c r="H7085" s="1">
        <v>8.7411178629619608E-6</v>
      </c>
      <c r="I7085" s="1">
        <v>8.0400802103524092E-6</v>
      </c>
      <c r="J7085" s="1">
        <v>9.6190670000000005E-6</v>
      </c>
      <c r="K7085" s="1">
        <v>8.4554569999999998E-4</v>
      </c>
      <c r="L7085" s="1">
        <v>7.4411839999999994E-5</v>
      </c>
      <c r="M7085" s="1">
        <v>2.451685E-2</v>
      </c>
      <c r="N7085" s="1">
        <v>1.7575964999999999E-6</v>
      </c>
      <c r="O7085" s="1">
        <v>1.3279618E-6</v>
      </c>
      <c r="P7085" s="1">
        <v>2.4354919999999999E-7</v>
      </c>
      <c r="Q7085" s="1">
        <v>3.4268654034017299E-7</v>
      </c>
      <c r="R7085" s="1">
        <v>978.2</v>
      </c>
      <c r="S7085" s="1">
        <v>164.25</v>
      </c>
      <c r="T7085" s="1">
        <v>0.37</v>
      </c>
      <c r="U7085" s="1">
        <v>21352.5</v>
      </c>
      <c r="V7085" s="1">
        <f t="shared" si="441"/>
        <v>0.12468099273859308</v>
      </c>
      <c r="W7085" s="1">
        <f t="shared" si="442"/>
        <v>1.1539365080909674</v>
      </c>
      <c r="X7085" s="1">
        <f t="shared" si="443"/>
        <v>443.91891891891891</v>
      </c>
    </row>
    <row r="7086" spans="1:24" hidden="1" x14ac:dyDescent="0.3">
      <c r="A7086" s="18" t="str">
        <f t="shared" si="440"/>
        <v>OFF - AirGrSupp - Maint. Truck_2015_175</v>
      </c>
      <c r="B7086" s="1" t="s">
        <v>40</v>
      </c>
      <c r="C7086" s="1">
        <v>2020</v>
      </c>
      <c r="D7086" s="1" t="s">
        <v>142</v>
      </c>
      <c r="E7086" s="1">
        <v>2015</v>
      </c>
      <c r="F7086" s="1">
        <v>175</v>
      </c>
      <c r="G7086" s="1" t="s">
        <v>12</v>
      </c>
      <c r="H7086" s="1">
        <v>8.5730513004355495E-6</v>
      </c>
      <c r="I7086" s="1">
        <v>7.8854925861406203E-6</v>
      </c>
      <c r="J7086" s="1">
        <v>9.4341199999999997E-6</v>
      </c>
      <c r="K7086" s="1">
        <v>8.664724E-4</v>
      </c>
      <c r="L7086" s="1">
        <v>7.6541890000000006E-5</v>
      </c>
      <c r="M7086" s="1">
        <v>2.5523420000000002E-2</v>
      </c>
      <c r="N7086" s="1">
        <v>1.8297576E-6</v>
      </c>
      <c r="O7086" s="1">
        <v>1.38248352E-6</v>
      </c>
      <c r="P7086" s="1">
        <v>2.535485E-7</v>
      </c>
      <c r="Q7086" s="1">
        <v>3.5675203266756898E-7</v>
      </c>
      <c r="R7086" s="1">
        <v>1018.35</v>
      </c>
      <c r="S7086" s="1">
        <v>171.54999999999899</v>
      </c>
      <c r="T7086" s="1">
        <v>0.38</v>
      </c>
      <c r="U7086" s="1">
        <v>22301.499999999902</v>
      </c>
      <c r="V7086" s="1">
        <f t="shared" si="441"/>
        <v>0.11708017252913154</v>
      </c>
      <c r="W7086" s="1">
        <f t="shared" si="442"/>
        <v>1.1364588310762507</v>
      </c>
      <c r="X7086" s="1">
        <f t="shared" si="443"/>
        <v>451.44736842104999</v>
      </c>
    </row>
    <row r="7087" spans="1:24" hidden="1" x14ac:dyDescent="0.3">
      <c r="A7087" s="18" t="str">
        <f t="shared" si="440"/>
        <v>OFF - AirGrSupp - Maint. Truck_2016_175</v>
      </c>
      <c r="B7087" s="1" t="s">
        <v>40</v>
      </c>
      <c r="C7087" s="1">
        <v>2020</v>
      </c>
      <c r="D7087" s="1" t="s">
        <v>142</v>
      </c>
      <c r="E7087" s="1">
        <v>2016</v>
      </c>
      <c r="F7087" s="1">
        <v>175</v>
      </c>
      <c r="G7087" s="1" t="s">
        <v>12</v>
      </c>
      <c r="H7087" s="1">
        <v>8.1757753042194899E-6</v>
      </c>
      <c r="I7087" s="1">
        <v>7.5200781248210901E-6</v>
      </c>
      <c r="J7087" s="1">
        <v>8.9969420000000001E-6</v>
      </c>
      <c r="K7087" s="1">
        <v>8.6642550000000005E-4</v>
      </c>
      <c r="L7087" s="1">
        <v>7.6835439999999996E-5</v>
      </c>
      <c r="M7087" s="1">
        <v>2.5934740000000001E-2</v>
      </c>
      <c r="N7087" s="1">
        <v>1.8592452E-6</v>
      </c>
      <c r="O7087" s="1">
        <v>1.4047630400000001E-6</v>
      </c>
      <c r="P7087" s="1">
        <v>2.5763460000000002E-7</v>
      </c>
      <c r="Q7087" s="1">
        <v>3.6186675715025802E-7</v>
      </c>
      <c r="R7087" s="1">
        <v>1032.95</v>
      </c>
      <c r="S7087" s="1">
        <v>175.2</v>
      </c>
      <c r="T7087" s="1">
        <v>0.39</v>
      </c>
      <c r="U7087" s="1">
        <v>22776</v>
      </c>
      <c r="V7087" s="1">
        <f t="shared" si="441"/>
        <v>0.10932852753919084</v>
      </c>
      <c r="W7087" s="1">
        <f t="shared" si="442"/>
        <v>1.1170502990254101</v>
      </c>
      <c r="X7087" s="1">
        <f t="shared" si="443"/>
        <v>449.23076923076917</v>
      </c>
    </row>
    <row r="7088" spans="1:24" hidden="1" x14ac:dyDescent="0.3">
      <c r="A7088" s="18" t="str">
        <f t="shared" si="440"/>
        <v>OFF - AirGrSupp - Maint. Truck_2017_175</v>
      </c>
      <c r="B7088" s="1" t="s">
        <v>40</v>
      </c>
      <c r="C7088" s="1">
        <v>2020</v>
      </c>
      <c r="D7088" s="1" t="s">
        <v>142</v>
      </c>
      <c r="E7088" s="1">
        <v>2017</v>
      </c>
      <c r="F7088" s="1">
        <v>175</v>
      </c>
      <c r="G7088" s="1" t="s">
        <v>12</v>
      </c>
      <c r="H7088" s="1">
        <v>8.0679192576780695E-6</v>
      </c>
      <c r="I7088" s="1">
        <v>7.4208721332122902E-6</v>
      </c>
      <c r="J7088" s="1">
        <v>8.8782530000000008E-6</v>
      </c>
      <c r="K7088" s="1">
        <v>9.0011880000000005E-4</v>
      </c>
      <c r="L7088" s="1">
        <v>8.0142869999999999E-5</v>
      </c>
      <c r="M7088" s="1">
        <v>2.738614E-2</v>
      </c>
      <c r="N7088" s="1">
        <v>1.9632942E-6</v>
      </c>
      <c r="O7088" s="1">
        <v>1.4833778399999999E-6</v>
      </c>
      <c r="P7088" s="1">
        <v>2.7205260000000001E-7</v>
      </c>
      <c r="Q7088" s="1">
        <v>3.8232565508101401E-7</v>
      </c>
      <c r="R7088" s="1">
        <v>1091.3499999999999</v>
      </c>
      <c r="S7088" s="1">
        <v>186.15</v>
      </c>
      <c r="T7088" s="1">
        <v>0.41</v>
      </c>
      <c r="U7088" s="1">
        <v>24199.5</v>
      </c>
      <c r="V7088" s="1">
        <f t="shared" si="441"/>
        <v>0.10153999934753298</v>
      </c>
      <c r="W7088" s="1">
        <f t="shared" si="442"/>
        <v>1.096597114386181</v>
      </c>
      <c r="X7088" s="1">
        <f t="shared" si="443"/>
        <v>454.02439024390247</v>
      </c>
    </row>
    <row r="7089" spans="1:24" hidden="1" x14ac:dyDescent="0.3">
      <c r="A7089" s="18" t="str">
        <f t="shared" si="440"/>
        <v>OFF - AirGrSupp - Maint. Truck_2018_175</v>
      </c>
      <c r="B7089" s="1" t="s">
        <v>40</v>
      </c>
      <c r="C7089" s="1">
        <v>2020</v>
      </c>
      <c r="D7089" s="1" t="s">
        <v>142</v>
      </c>
      <c r="E7089" s="1">
        <v>2018</v>
      </c>
      <c r="F7089" s="1">
        <v>175</v>
      </c>
      <c r="G7089" s="1" t="s">
        <v>12</v>
      </c>
      <c r="H7089" s="1">
        <v>7.8235740463578604E-6</v>
      </c>
      <c r="I7089" s="1">
        <v>7.1961234078399597E-6</v>
      </c>
      <c r="J7089" s="1">
        <v>8.6093659999999996E-6</v>
      </c>
      <c r="K7089" s="1">
        <v>9.2321000000000005E-4</v>
      </c>
      <c r="L7089" s="1">
        <v>8.2537410000000001E-5</v>
      </c>
      <c r="M7089" s="1">
        <v>2.855808E-2</v>
      </c>
      <c r="N7089" s="1">
        <v>2.0473101000000001E-6</v>
      </c>
      <c r="O7089" s="1">
        <v>1.54685652E-6</v>
      </c>
      <c r="P7089" s="1">
        <v>2.8369459999999998E-7</v>
      </c>
      <c r="Q7089" s="1">
        <v>3.9766982852908198E-7</v>
      </c>
      <c r="R7089" s="1">
        <v>1135.1499999999901</v>
      </c>
      <c r="S7089" s="1">
        <v>193.45</v>
      </c>
      <c r="T7089" s="1">
        <v>0.43</v>
      </c>
      <c r="U7089" s="1">
        <v>25148.5</v>
      </c>
      <c r="V7089" s="1">
        <f t="shared" si="441"/>
        <v>9.4749105119727256E-2</v>
      </c>
      <c r="W7089" s="1">
        <f t="shared" si="442"/>
        <v>1.0867442500888738</v>
      </c>
      <c r="X7089" s="1">
        <f t="shared" si="443"/>
        <v>449.88372093023253</v>
      </c>
    </row>
    <row r="7090" spans="1:24" hidden="1" x14ac:dyDescent="0.3">
      <c r="A7090" s="18" t="str">
        <f t="shared" si="440"/>
        <v>OFF - AirGrSupp - Maint. Truck_2019_175</v>
      </c>
      <c r="B7090" s="1" t="s">
        <v>40</v>
      </c>
      <c r="C7090" s="1">
        <v>2020</v>
      </c>
      <c r="D7090" s="1" t="s">
        <v>142</v>
      </c>
      <c r="E7090" s="1">
        <v>2019</v>
      </c>
      <c r="F7090" s="1">
        <v>175</v>
      </c>
      <c r="G7090" s="1" t="s">
        <v>12</v>
      </c>
      <c r="H7090" s="1">
        <v>7.4191163708301801E-6</v>
      </c>
      <c r="I7090" s="1">
        <v>6.8241032378896E-6</v>
      </c>
      <c r="J7090" s="1">
        <v>8.1642849999999997E-6</v>
      </c>
      <c r="K7090" s="1">
        <v>9.3101489999999996E-4</v>
      </c>
      <c r="L7090" s="1">
        <v>8.3588260000000005E-5</v>
      </c>
      <c r="M7090" s="1">
        <v>2.9288959999999999E-2</v>
      </c>
      <c r="N7090" s="1">
        <v>2.0997063E-6</v>
      </c>
      <c r="O7090" s="1">
        <v>1.5864447599999999E-6</v>
      </c>
      <c r="P7090" s="1">
        <v>2.9095520000000001E-7</v>
      </c>
      <c r="Q7090" s="1">
        <v>4.0789927749446E-7</v>
      </c>
      <c r="R7090" s="1">
        <v>1164.3499999999999</v>
      </c>
      <c r="S7090" s="1">
        <v>197.1</v>
      </c>
      <c r="T7090" s="1">
        <v>0.44</v>
      </c>
      <c r="U7090" s="1">
        <v>25623</v>
      </c>
      <c r="V7090" s="1">
        <f t="shared" si="441"/>
        <v>8.8186927658091663E-2</v>
      </c>
      <c r="W7090" s="1">
        <f t="shared" si="442"/>
        <v>1.0801993435206896</v>
      </c>
      <c r="X7090" s="1">
        <f t="shared" si="443"/>
        <v>447.95454545454544</v>
      </c>
    </row>
    <row r="7091" spans="1:24" hidden="1" x14ac:dyDescent="0.3">
      <c r="A7091" s="18" t="str">
        <f t="shared" si="440"/>
        <v>OFF - AirGrSupp - Maint. Truck_2020_175</v>
      </c>
      <c r="B7091" s="1" t="s">
        <v>40</v>
      </c>
      <c r="C7091" s="1">
        <v>2020</v>
      </c>
      <c r="D7091" s="1" t="s">
        <v>142</v>
      </c>
      <c r="E7091" s="1">
        <v>2020</v>
      </c>
      <c r="F7091" s="1">
        <v>175</v>
      </c>
      <c r="G7091" s="1" t="s">
        <v>12</v>
      </c>
      <c r="H7091" s="1">
        <v>6.1002736180742404E-6</v>
      </c>
      <c r="I7091" s="1">
        <v>5.6110316739046796E-6</v>
      </c>
      <c r="J7091" s="1">
        <v>6.712979E-6</v>
      </c>
      <c r="K7091" s="1">
        <v>8.192796E-4</v>
      </c>
      <c r="L7091" s="1">
        <v>7.3877909999999993E-5</v>
      </c>
      <c r="M7091" s="1">
        <v>2.621946E-2</v>
      </c>
      <c r="N7091" s="1">
        <v>1.8796563000000001E-6</v>
      </c>
      <c r="O7091" s="1">
        <v>1.42018476E-6</v>
      </c>
      <c r="P7091" s="1">
        <v>2.6046289999999998E-7</v>
      </c>
      <c r="Q7091" s="1">
        <v>3.6442411939160201E-7</v>
      </c>
      <c r="R7091" s="1">
        <v>1040.25</v>
      </c>
      <c r="S7091" s="1">
        <v>178.85</v>
      </c>
      <c r="T7091" s="1">
        <v>0.39</v>
      </c>
      <c r="U7091" s="1">
        <v>23250.5</v>
      </c>
      <c r="V7091" s="1">
        <f t="shared" si="441"/>
        <v>7.9909612405384328E-2</v>
      </c>
      <c r="W7091" s="1">
        <f t="shared" si="442"/>
        <v>1.0521336354017801</v>
      </c>
      <c r="X7091" s="1">
        <f t="shared" si="443"/>
        <v>458.58974358974353</v>
      </c>
    </row>
    <row r="7092" spans="1:24" hidden="1" x14ac:dyDescent="0.3">
      <c r="A7092" s="18" t="str">
        <f t="shared" si="440"/>
        <v>OFF - AirGrSupp - Other_1989_50</v>
      </c>
      <c r="B7092" s="1" t="s">
        <v>40</v>
      </c>
      <c r="C7092" s="1">
        <v>2020</v>
      </c>
      <c r="D7092" s="1" t="s">
        <v>143</v>
      </c>
      <c r="E7092" s="1">
        <v>1989</v>
      </c>
      <c r="F7092" s="1">
        <v>50</v>
      </c>
      <c r="G7092" s="1" t="s">
        <v>124</v>
      </c>
      <c r="H7092" s="1">
        <v>0</v>
      </c>
      <c r="I7092" s="1">
        <v>0</v>
      </c>
      <c r="J7092" s="1">
        <v>1.107912E-8</v>
      </c>
      <c r="K7092" s="1">
        <v>4.3718219999999999E-7</v>
      </c>
      <c r="L7092" s="1">
        <v>2.9472230000000001E-7</v>
      </c>
      <c r="M7092" s="1">
        <v>1.3120570000000001E-5</v>
      </c>
      <c r="N7092" s="1">
        <v>0</v>
      </c>
      <c r="O7092" s="1">
        <v>0</v>
      </c>
      <c r="P7092" s="1">
        <v>0</v>
      </c>
      <c r="Q7092" s="1">
        <v>0</v>
      </c>
      <c r="R7092" s="1">
        <v>0</v>
      </c>
      <c r="S7092" s="1">
        <v>0</v>
      </c>
      <c r="T7092" s="1">
        <v>0</v>
      </c>
      <c r="U7092" s="1">
        <v>0</v>
      </c>
      <c r="V7092" s="1">
        <f t="shared" si="441"/>
        <v>0</v>
      </c>
      <c r="W7092" s="1">
        <f t="shared" si="442"/>
        <v>0</v>
      </c>
      <c r="X7092" s="1" t="e">
        <f t="shared" si="443"/>
        <v>#DIV/0!</v>
      </c>
    </row>
    <row r="7093" spans="1:24" hidden="1" x14ac:dyDescent="0.3">
      <c r="A7093" s="18" t="str">
        <f t="shared" si="440"/>
        <v>OFF - AirGrSupp - Other_1990_50</v>
      </c>
      <c r="B7093" s="1" t="s">
        <v>40</v>
      </c>
      <c r="C7093" s="1">
        <v>2020</v>
      </c>
      <c r="D7093" s="1" t="s">
        <v>143</v>
      </c>
      <c r="E7093" s="1">
        <v>1990</v>
      </c>
      <c r="F7093" s="1">
        <v>50</v>
      </c>
      <c r="G7093" s="1" t="s">
        <v>124</v>
      </c>
      <c r="H7093" s="1">
        <v>0</v>
      </c>
      <c r="I7093" s="1">
        <v>0</v>
      </c>
      <c r="J7093" s="1">
        <v>3.5233379999999997E-8</v>
      </c>
      <c r="K7093" s="1">
        <v>1.3944529999999999E-6</v>
      </c>
      <c r="L7093" s="1">
        <v>9.5643590000000006E-7</v>
      </c>
      <c r="M7093" s="1">
        <v>4.2769039999999999E-5</v>
      </c>
      <c r="N7093" s="1">
        <v>0</v>
      </c>
      <c r="O7093" s="1">
        <v>0</v>
      </c>
      <c r="P7093" s="1">
        <v>0</v>
      </c>
      <c r="Q7093" s="1">
        <v>0</v>
      </c>
      <c r="R7093" s="1">
        <v>3.65</v>
      </c>
      <c r="S7093" s="1">
        <v>0</v>
      </c>
      <c r="T7093" s="1">
        <v>0</v>
      </c>
      <c r="U7093" s="1">
        <v>0</v>
      </c>
      <c r="V7093" s="1">
        <f t="shared" si="441"/>
        <v>0</v>
      </c>
      <c r="W7093" s="1">
        <f t="shared" si="442"/>
        <v>0</v>
      </c>
      <c r="X7093" s="1" t="e">
        <f t="shared" si="443"/>
        <v>#DIV/0!</v>
      </c>
    </row>
    <row r="7094" spans="1:24" hidden="1" x14ac:dyDescent="0.3">
      <c r="A7094" s="18" t="str">
        <f t="shared" si="440"/>
        <v>OFF - AirGrSupp - Other_1991_50</v>
      </c>
      <c r="B7094" s="1" t="s">
        <v>40</v>
      </c>
      <c r="C7094" s="1">
        <v>2020</v>
      </c>
      <c r="D7094" s="1" t="s">
        <v>143</v>
      </c>
      <c r="E7094" s="1">
        <v>1991</v>
      </c>
      <c r="F7094" s="1">
        <v>50</v>
      </c>
      <c r="G7094" s="1" t="s">
        <v>124</v>
      </c>
      <c r="H7094" s="1">
        <v>0</v>
      </c>
      <c r="I7094" s="1">
        <v>0</v>
      </c>
      <c r="J7094" s="1">
        <v>9.6666460000000001E-8</v>
      </c>
      <c r="K7094" s="1">
        <v>3.8377800000000002E-6</v>
      </c>
      <c r="L7094" s="1">
        <v>2.67938E-6</v>
      </c>
      <c r="M7094" s="1">
        <v>1.203512E-4</v>
      </c>
      <c r="N7094" s="1">
        <v>0</v>
      </c>
      <c r="O7094" s="1">
        <v>0</v>
      </c>
      <c r="P7094" s="1">
        <v>0</v>
      </c>
      <c r="Q7094" s="1">
        <v>0</v>
      </c>
      <c r="R7094" s="1">
        <v>7.3</v>
      </c>
      <c r="S7094" s="1">
        <v>3.65</v>
      </c>
      <c r="T7094" s="1">
        <v>0</v>
      </c>
      <c r="U7094" s="1">
        <v>182.5</v>
      </c>
      <c r="V7094" s="1">
        <f t="shared" si="441"/>
        <v>0</v>
      </c>
      <c r="W7094" s="1">
        <f t="shared" si="442"/>
        <v>4.8613852973223999</v>
      </c>
      <c r="X7094" s="1" t="e">
        <f t="shared" si="443"/>
        <v>#DIV/0!</v>
      </c>
    </row>
    <row r="7095" spans="1:24" hidden="1" x14ac:dyDescent="0.3">
      <c r="A7095" s="18" t="str">
        <f t="shared" si="440"/>
        <v>OFF - AirGrSupp - Other_1992_50</v>
      </c>
      <c r="B7095" s="1" t="s">
        <v>40</v>
      </c>
      <c r="C7095" s="1">
        <v>2020</v>
      </c>
      <c r="D7095" s="1" t="s">
        <v>143</v>
      </c>
      <c r="E7095" s="1">
        <v>1992</v>
      </c>
      <c r="F7095" s="1">
        <v>50</v>
      </c>
      <c r="G7095" s="1" t="s">
        <v>124</v>
      </c>
      <c r="H7095" s="1">
        <v>0</v>
      </c>
      <c r="I7095" s="1">
        <v>0</v>
      </c>
      <c r="J7095" s="1">
        <v>1.3447769999999999E-7</v>
      </c>
      <c r="K7095" s="1">
        <v>5.3564369999999996E-6</v>
      </c>
      <c r="L7095" s="1">
        <v>3.8084030000000001E-6</v>
      </c>
      <c r="M7095" s="1">
        <v>1.718345E-4</v>
      </c>
      <c r="N7095" s="1">
        <v>0</v>
      </c>
      <c r="O7095" s="1">
        <v>0</v>
      </c>
      <c r="P7095" s="1">
        <v>0</v>
      </c>
      <c r="Q7095" s="1">
        <v>0</v>
      </c>
      <c r="R7095" s="1">
        <v>10.95</v>
      </c>
      <c r="S7095" s="1">
        <v>3.65</v>
      </c>
      <c r="T7095" s="1">
        <v>0</v>
      </c>
      <c r="U7095" s="1">
        <v>182.5</v>
      </c>
      <c r="V7095" s="1">
        <f t="shared" si="441"/>
        <v>0</v>
      </c>
      <c r="W7095" s="1">
        <f t="shared" si="442"/>
        <v>6.9098501707404401</v>
      </c>
      <c r="X7095" s="1" t="e">
        <f t="shared" si="443"/>
        <v>#DIV/0!</v>
      </c>
    </row>
    <row r="7096" spans="1:24" hidden="1" x14ac:dyDescent="0.3">
      <c r="A7096" s="18" t="str">
        <f t="shared" si="440"/>
        <v>OFF - AirGrSupp - Other_1993_50</v>
      </c>
      <c r="B7096" s="1" t="s">
        <v>40</v>
      </c>
      <c r="C7096" s="1">
        <v>2020</v>
      </c>
      <c r="D7096" s="1" t="s">
        <v>143</v>
      </c>
      <c r="E7096" s="1">
        <v>1993</v>
      </c>
      <c r="F7096" s="1">
        <v>50</v>
      </c>
      <c r="G7096" s="1" t="s">
        <v>124</v>
      </c>
      <c r="H7096" s="1">
        <v>0</v>
      </c>
      <c r="I7096" s="1">
        <v>0</v>
      </c>
      <c r="J7096" s="1">
        <v>1.6280349999999999E-7</v>
      </c>
      <c r="K7096" s="1">
        <v>6.507026E-6</v>
      </c>
      <c r="L7096" s="1">
        <v>4.7139239999999997E-6</v>
      </c>
      <c r="M7096" s="1">
        <v>2.1365349999999999E-4</v>
      </c>
      <c r="N7096" s="1">
        <v>0</v>
      </c>
      <c r="O7096" s="1">
        <v>0</v>
      </c>
      <c r="P7096" s="1">
        <v>0</v>
      </c>
      <c r="Q7096" s="1">
        <v>0</v>
      </c>
      <c r="R7096" s="1">
        <v>10.95</v>
      </c>
      <c r="S7096" s="1">
        <v>3.65</v>
      </c>
      <c r="T7096" s="1">
        <v>0</v>
      </c>
      <c r="U7096" s="1">
        <v>182.5</v>
      </c>
      <c r="V7096" s="1">
        <f t="shared" si="441"/>
        <v>0</v>
      </c>
      <c r="W7096" s="1">
        <f t="shared" si="442"/>
        <v>8.5527998366395188</v>
      </c>
      <c r="X7096" s="1" t="e">
        <f t="shared" si="443"/>
        <v>#DIV/0!</v>
      </c>
    </row>
    <row r="7097" spans="1:24" hidden="1" x14ac:dyDescent="0.3">
      <c r="A7097" s="18" t="str">
        <f t="shared" si="440"/>
        <v>OFF - AirGrSupp - Other_1994_50</v>
      </c>
      <c r="B7097" s="1" t="s">
        <v>40</v>
      </c>
      <c r="C7097" s="1">
        <v>2020</v>
      </c>
      <c r="D7097" s="1" t="s">
        <v>143</v>
      </c>
      <c r="E7097" s="1">
        <v>1994</v>
      </c>
      <c r="F7097" s="1">
        <v>50</v>
      </c>
      <c r="G7097" s="1" t="s">
        <v>124</v>
      </c>
      <c r="H7097" s="1">
        <v>0</v>
      </c>
      <c r="I7097" s="1">
        <v>0</v>
      </c>
      <c r="J7097" s="1">
        <v>2.260573E-7</v>
      </c>
      <c r="K7097" s="1">
        <v>9.067928E-6</v>
      </c>
      <c r="L7097" s="1">
        <v>6.6968790000000003E-6</v>
      </c>
      <c r="M7097" s="1">
        <v>3.04908E-4</v>
      </c>
      <c r="N7097" s="1">
        <v>0</v>
      </c>
      <c r="O7097" s="1">
        <v>0</v>
      </c>
      <c r="P7097" s="1">
        <v>0</v>
      </c>
      <c r="Q7097" s="1">
        <v>0</v>
      </c>
      <c r="R7097" s="1">
        <v>18.25</v>
      </c>
      <c r="S7097" s="1">
        <v>7.3</v>
      </c>
      <c r="T7097" s="1">
        <v>0.01</v>
      </c>
      <c r="U7097" s="1">
        <v>365</v>
      </c>
      <c r="V7097" s="1">
        <f t="shared" si="441"/>
        <v>0</v>
      </c>
      <c r="W7097" s="1">
        <f t="shared" si="442"/>
        <v>6.0753064344264605</v>
      </c>
      <c r="X7097" s="1">
        <f t="shared" si="443"/>
        <v>730</v>
      </c>
    </row>
    <row r="7098" spans="1:24" hidden="1" x14ac:dyDescent="0.3">
      <c r="A7098" s="18" t="str">
        <f t="shared" si="440"/>
        <v>OFF - AirGrSupp - Other_1995_50</v>
      </c>
      <c r="B7098" s="1" t="s">
        <v>40</v>
      </c>
      <c r="C7098" s="1">
        <v>2020</v>
      </c>
      <c r="D7098" s="1" t="s">
        <v>143</v>
      </c>
      <c r="E7098" s="1">
        <v>1995</v>
      </c>
      <c r="F7098" s="1">
        <v>50</v>
      </c>
      <c r="G7098" s="1" t="s">
        <v>124</v>
      </c>
      <c r="H7098" s="1">
        <v>0</v>
      </c>
      <c r="I7098" s="1">
        <v>0</v>
      </c>
      <c r="J7098" s="1">
        <v>2.7204149999999998E-7</v>
      </c>
      <c r="K7098" s="1">
        <v>1.095416E-5</v>
      </c>
      <c r="L7098" s="1">
        <v>8.2518370000000007E-6</v>
      </c>
      <c r="M7098" s="1">
        <v>3.7742E-4</v>
      </c>
      <c r="N7098" s="1">
        <v>0</v>
      </c>
      <c r="O7098" s="1">
        <v>0</v>
      </c>
      <c r="P7098" s="1">
        <v>0</v>
      </c>
      <c r="Q7098" s="1">
        <v>0</v>
      </c>
      <c r="R7098" s="1">
        <v>21.9</v>
      </c>
      <c r="S7098" s="1">
        <v>7.3</v>
      </c>
      <c r="T7098" s="1">
        <v>0.01</v>
      </c>
      <c r="U7098" s="1">
        <v>365</v>
      </c>
      <c r="V7098" s="1">
        <f t="shared" si="441"/>
        <v>0</v>
      </c>
      <c r="W7098" s="1">
        <f t="shared" si="442"/>
        <v>7.4859406033673812</v>
      </c>
      <c r="X7098" s="1">
        <f t="shared" si="443"/>
        <v>730</v>
      </c>
    </row>
    <row r="7099" spans="1:24" hidden="1" x14ac:dyDescent="0.3">
      <c r="A7099" s="18" t="str">
        <f t="shared" si="440"/>
        <v>OFF - AirGrSupp - Other_1996_50</v>
      </c>
      <c r="B7099" s="1" t="s">
        <v>40</v>
      </c>
      <c r="C7099" s="1">
        <v>2020</v>
      </c>
      <c r="D7099" s="1" t="s">
        <v>143</v>
      </c>
      <c r="E7099" s="1">
        <v>1996</v>
      </c>
      <c r="F7099" s="1">
        <v>50</v>
      </c>
      <c r="G7099" s="1" t="s">
        <v>124</v>
      </c>
      <c r="H7099" s="1">
        <v>0</v>
      </c>
      <c r="I7099" s="1">
        <v>0</v>
      </c>
      <c r="J7099" s="1">
        <v>3.2991389999999998E-7</v>
      </c>
      <c r="K7099" s="1">
        <v>1.3337960000000001E-5</v>
      </c>
      <c r="L7099" s="1">
        <v>1.025472E-5</v>
      </c>
      <c r="M7099" s="1">
        <v>4.7117790000000001E-4</v>
      </c>
      <c r="N7099" s="1">
        <v>0</v>
      </c>
      <c r="O7099" s="1">
        <v>0</v>
      </c>
      <c r="P7099" s="1">
        <v>0</v>
      </c>
      <c r="Q7099" s="1">
        <v>0</v>
      </c>
      <c r="R7099" s="1">
        <v>25.55</v>
      </c>
      <c r="S7099" s="1">
        <v>10.95</v>
      </c>
      <c r="T7099" s="1">
        <v>0.01</v>
      </c>
      <c r="U7099" s="1">
        <v>547.5</v>
      </c>
      <c r="V7099" s="1">
        <f t="shared" si="441"/>
        <v>0</v>
      </c>
      <c r="W7099" s="1">
        <f t="shared" si="442"/>
        <v>6.2019503313151993</v>
      </c>
      <c r="X7099" s="1">
        <f t="shared" si="443"/>
        <v>1095</v>
      </c>
    </row>
    <row r="7100" spans="1:24" hidden="1" x14ac:dyDescent="0.3">
      <c r="A7100" s="18" t="str">
        <f t="shared" si="440"/>
        <v>OFF - AirGrSupp - Other_1997_50</v>
      </c>
      <c r="B7100" s="1" t="s">
        <v>40</v>
      </c>
      <c r="C7100" s="1">
        <v>2020</v>
      </c>
      <c r="D7100" s="1" t="s">
        <v>143</v>
      </c>
      <c r="E7100" s="1">
        <v>1997</v>
      </c>
      <c r="F7100" s="1">
        <v>50</v>
      </c>
      <c r="G7100" s="1" t="s">
        <v>124</v>
      </c>
      <c r="H7100" s="1">
        <v>0</v>
      </c>
      <c r="I7100" s="1">
        <v>0</v>
      </c>
      <c r="J7100" s="1">
        <v>3.7552249999999998E-7</v>
      </c>
      <c r="K7100" s="1">
        <v>1.5246409999999999E-5</v>
      </c>
      <c r="L7100" s="1">
        <v>1.197108E-5</v>
      </c>
      <c r="M7100" s="1">
        <v>5.525746E-4</v>
      </c>
      <c r="N7100" s="1">
        <v>0</v>
      </c>
      <c r="O7100" s="1">
        <v>0</v>
      </c>
      <c r="P7100" s="1">
        <v>0</v>
      </c>
      <c r="Q7100" s="1">
        <v>0</v>
      </c>
      <c r="R7100" s="1">
        <v>29.2</v>
      </c>
      <c r="S7100" s="1">
        <v>10.95</v>
      </c>
      <c r="T7100" s="1">
        <v>0.01</v>
      </c>
      <c r="U7100" s="1">
        <v>547.5</v>
      </c>
      <c r="V7100" s="1">
        <f t="shared" si="441"/>
        <v>0</v>
      </c>
      <c r="W7100" s="1">
        <f t="shared" si="442"/>
        <v>7.2399873982127998</v>
      </c>
      <c r="X7100" s="1">
        <f t="shared" si="443"/>
        <v>1095</v>
      </c>
    </row>
    <row r="7101" spans="1:24" hidden="1" x14ac:dyDescent="0.3">
      <c r="A7101" s="18" t="str">
        <f t="shared" si="440"/>
        <v>OFF - AirGrSupp - Other_1998_50</v>
      </c>
      <c r="B7101" s="1" t="s">
        <v>40</v>
      </c>
      <c r="C7101" s="1">
        <v>2020</v>
      </c>
      <c r="D7101" s="1" t="s">
        <v>143</v>
      </c>
      <c r="E7101" s="1">
        <v>1998</v>
      </c>
      <c r="F7101" s="1">
        <v>50</v>
      </c>
      <c r="G7101" s="1" t="s">
        <v>124</v>
      </c>
      <c r="H7101" s="1">
        <v>0</v>
      </c>
      <c r="I7101" s="1">
        <v>0</v>
      </c>
      <c r="J7101" s="1">
        <v>4.0351359999999997E-7</v>
      </c>
      <c r="K7101" s="1">
        <v>1.6456569999999999E-5</v>
      </c>
      <c r="L7101" s="1">
        <v>1.320445E-5</v>
      </c>
      <c r="M7101" s="1">
        <v>6.1232639999999998E-4</v>
      </c>
      <c r="N7101" s="1">
        <v>0</v>
      </c>
      <c r="O7101" s="1">
        <v>0</v>
      </c>
      <c r="P7101" s="1">
        <v>0</v>
      </c>
      <c r="Q7101" s="1">
        <v>0</v>
      </c>
      <c r="R7101" s="1">
        <v>32.85</v>
      </c>
      <c r="S7101" s="1">
        <v>10.95</v>
      </c>
      <c r="T7101" s="1">
        <v>0.01</v>
      </c>
      <c r="U7101" s="1">
        <v>547.5</v>
      </c>
      <c r="V7101" s="1">
        <f t="shared" si="441"/>
        <v>0</v>
      </c>
      <c r="W7101" s="1">
        <f t="shared" si="442"/>
        <v>7.9859170267286661</v>
      </c>
      <c r="X7101" s="1">
        <f t="shared" si="443"/>
        <v>1095</v>
      </c>
    </row>
    <row r="7102" spans="1:24" hidden="1" x14ac:dyDescent="0.3">
      <c r="A7102" s="18" t="str">
        <f t="shared" si="440"/>
        <v>OFF - AirGrSupp - Other_1999_50</v>
      </c>
      <c r="B7102" s="1" t="s">
        <v>40</v>
      </c>
      <c r="C7102" s="1">
        <v>2020</v>
      </c>
      <c r="D7102" s="1" t="s">
        <v>143</v>
      </c>
      <c r="E7102" s="1">
        <v>1999</v>
      </c>
      <c r="F7102" s="1">
        <v>50</v>
      </c>
      <c r="G7102" s="1" t="s">
        <v>124</v>
      </c>
      <c r="H7102" s="1">
        <v>0</v>
      </c>
      <c r="I7102" s="1">
        <v>0</v>
      </c>
      <c r="J7102" s="1">
        <v>4.4609030000000002E-7</v>
      </c>
      <c r="K7102" s="1">
        <v>1.827974E-5</v>
      </c>
      <c r="L7102" s="1">
        <v>1.4999089999999999E-5</v>
      </c>
      <c r="M7102" s="1">
        <v>6.9878289999999999E-4</v>
      </c>
      <c r="N7102" s="1">
        <v>0</v>
      </c>
      <c r="O7102" s="1">
        <v>0</v>
      </c>
      <c r="P7102" s="1">
        <v>0</v>
      </c>
      <c r="Q7102" s="1">
        <v>0</v>
      </c>
      <c r="R7102" s="1">
        <v>40.15</v>
      </c>
      <c r="S7102" s="1">
        <v>14.6</v>
      </c>
      <c r="T7102" s="1">
        <v>0.01</v>
      </c>
      <c r="U7102" s="1">
        <v>730</v>
      </c>
      <c r="V7102" s="1">
        <f t="shared" si="441"/>
        <v>0</v>
      </c>
      <c r="W7102" s="1">
        <f t="shared" si="442"/>
        <v>6.8034727809432995</v>
      </c>
      <c r="X7102" s="1">
        <f t="shared" si="443"/>
        <v>1460</v>
      </c>
    </row>
    <row r="7103" spans="1:24" hidden="1" x14ac:dyDescent="0.3">
      <c r="A7103" s="18" t="str">
        <f t="shared" si="440"/>
        <v>OFF - AirGrSupp - Other_2000_50</v>
      </c>
      <c r="B7103" s="1" t="s">
        <v>40</v>
      </c>
      <c r="C7103" s="1">
        <v>2020</v>
      </c>
      <c r="D7103" s="1" t="s">
        <v>143</v>
      </c>
      <c r="E7103" s="1">
        <v>2000</v>
      </c>
      <c r="F7103" s="1">
        <v>50</v>
      </c>
      <c r="G7103" s="1" t="s">
        <v>124</v>
      </c>
      <c r="H7103" s="1">
        <v>0</v>
      </c>
      <c r="I7103" s="1">
        <v>0</v>
      </c>
      <c r="J7103" s="1">
        <v>5.245361E-7</v>
      </c>
      <c r="K7103" s="1">
        <v>2.1603070000000001E-5</v>
      </c>
      <c r="L7103" s="1">
        <v>1.8140149999999999E-5</v>
      </c>
      <c r="M7103" s="1">
        <v>8.4906719999999997E-4</v>
      </c>
      <c r="N7103" s="1">
        <v>0</v>
      </c>
      <c r="O7103" s="1">
        <v>0</v>
      </c>
      <c r="P7103" s="1">
        <v>0</v>
      </c>
      <c r="Q7103" s="1">
        <v>0</v>
      </c>
      <c r="R7103" s="1">
        <v>47.45</v>
      </c>
      <c r="S7103" s="1">
        <v>18.25</v>
      </c>
      <c r="T7103" s="1">
        <v>0.02</v>
      </c>
      <c r="U7103" s="1">
        <v>912.5</v>
      </c>
      <c r="V7103" s="1">
        <f t="shared" si="441"/>
        <v>0</v>
      </c>
      <c r="W7103" s="1">
        <f t="shared" si="442"/>
        <v>6.5825869045243985</v>
      </c>
      <c r="X7103" s="1">
        <f t="shared" si="443"/>
        <v>912.5</v>
      </c>
    </row>
    <row r="7104" spans="1:24" hidden="1" x14ac:dyDescent="0.3">
      <c r="A7104" s="18" t="str">
        <f t="shared" si="440"/>
        <v>OFF - AirGrSupp - Other_2001_50</v>
      </c>
      <c r="B7104" s="1" t="s">
        <v>40</v>
      </c>
      <c r="C7104" s="1">
        <v>2020</v>
      </c>
      <c r="D7104" s="1" t="s">
        <v>143</v>
      </c>
      <c r="E7104" s="1">
        <v>2001</v>
      </c>
      <c r="F7104" s="1">
        <v>50</v>
      </c>
      <c r="G7104" s="1" t="s">
        <v>124</v>
      </c>
      <c r="H7104" s="1">
        <v>0</v>
      </c>
      <c r="I7104" s="1">
        <v>0</v>
      </c>
      <c r="J7104" s="1">
        <v>5.3635130000000001E-7</v>
      </c>
      <c r="K7104" s="1">
        <v>2.2498019999999998E-5</v>
      </c>
      <c r="L7104" s="1">
        <v>1.8305080000000001E-5</v>
      </c>
      <c r="M7104" s="1">
        <v>9.0984910000000004E-4</v>
      </c>
      <c r="N7104" s="1">
        <v>0</v>
      </c>
      <c r="O7104" s="1">
        <v>0</v>
      </c>
      <c r="P7104" s="1">
        <v>0</v>
      </c>
      <c r="Q7104" s="1">
        <v>0</v>
      </c>
      <c r="R7104" s="1">
        <v>51.1</v>
      </c>
      <c r="S7104" s="1">
        <v>18.25</v>
      </c>
      <c r="T7104" s="1">
        <v>0.02</v>
      </c>
      <c r="U7104" s="1">
        <v>912.5</v>
      </c>
      <c r="V7104" s="1">
        <f t="shared" si="441"/>
        <v>0</v>
      </c>
      <c r="W7104" s="1">
        <f t="shared" si="442"/>
        <v>6.6424356961916802</v>
      </c>
      <c r="X7104" s="1">
        <f t="shared" si="443"/>
        <v>912.5</v>
      </c>
    </row>
    <row r="7105" spans="1:24" hidden="1" x14ac:dyDescent="0.3">
      <c r="A7105" s="18" t="str">
        <f t="shared" si="440"/>
        <v>OFF - AirGrSupp - Other_2002_50</v>
      </c>
      <c r="B7105" s="1" t="s">
        <v>40</v>
      </c>
      <c r="C7105" s="1">
        <v>2020</v>
      </c>
      <c r="D7105" s="1" t="s">
        <v>143</v>
      </c>
      <c r="E7105" s="1">
        <v>2002</v>
      </c>
      <c r="F7105" s="1">
        <v>50</v>
      </c>
      <c r="G7105" s="1" t="s">
        <v>124</v>
      </c>
      <c r="H7105" s="1">
        <v>0</v>
      </c>
      <c r="I7105" s="1">
        <v>0</v>
      </c>
      <c r="J7105" s="1">
        <v>5.7063049999999998E-7</v>
      </c>
      <c r="K7105" s="1">
        <v>2.4683169999999999E-5</v>
      </c>
      <c r="L7105" s="1">
        <v>1.9083930000000001E-5</v>
      </c>
      <c r="M7105" s="1">
        <v>1.0279899999999999E-3</v>
      </c>
      <c r="N7105" s="1">
        <v>0</v>
      </c>
      <c r="O7105" s="1">
        <v>0</v>
      </c>
      <c r="P7105" s="1">
        <v>0</v>
      </c>
      <c r="Q7105" s="1">
        <v>0</v>
      </c>
      <c r="R7105" s="1">
        <v>54.75</v>
      </c>
      <c r="S7105" s="1">
        <v>21.9</v>
      </c>
      <c r="T7105" s="1">
        <v>0.02</v>
      </c>
      <c r="U7105" s="1">
        <v>1095</v>
      </c>
      <c r="V7105" s="1">
        <f t="shared" si="441"/>
        <v>0</v>
      </c>
      <c r="W7105" s="1">
        <f t="shared" si="442"/>
        <v>5.7708833584094004</v>
      </c>
      <c r="X7105" s="1">
        <f t="shared" si="443"/>
        <v>1095</v>
      </c>
    </row>
    <row r="7106" spans="1:24" hidden="1" x14ac:dyDescent="0.3">
      <c r="A7106" s="18" t="str">
        <f t="shared" si="440"/>
        <v>OFF - AirGrSupp - Other_2003_50</v>
      </c>
      <c r="B7106" s="1" t="s">
        <v>40</v>
      </c>
      <c r="C7106" s="1">
        <v>2020</v>
      </c>
      <c r="D7106" s="1" t="s">
        <v>143</v>
      </c>
      <c r="E7106" s="1">
        <v>2003</v>
      </c>
      <c r="F7106" s="1">
        <v>50</v>
      </c>
      <c r="G7106" s="1" t="s">
        <v>124</v>
      </c>
      <c r="H7106" s="1">
        <v>0</v>
      </c>
      <c r="I7106" s="1">
        <v>0</v>
      </c>
      <c r="J7106" s="1">
        <v>6.2830240000000001E-7</v>
      </c>
      <c r="K7106" s="1">
        <v>2.8007820000000001E-5</v>
      </c>
      <c r="L7106" s="1">
        <v>2.0178900000000001E-5</v>
      </c>
      <c r="M7106" s="1">
        <v>1.2023100000000001E-3</v>
      </c>
      <c r="N7106" s="1">
        <v>0</v>
      </c>
      <c r="O7106" s="1">
        <v>0</v>
      </c>
      <c r="P7106" s="1">
        <v>0</v>
      </c>
      <c r="Q7106" s="1">
        <v>0</v>
      </c>
      <c r="R7106" s="1">
        <v>65.7</v>
      </c>
      <c r="S7106" s="1">
        <v>21.9</v>
      </c>
      <c r="T7106" s="1">
        <v>0.02</v>
      </c>
      <c r="U7106" s="1">
        <v>1095</v>
      </c>
      <c r="V7106" s="1">
        <f t="shared" si="441"/>
        <v>0</v>
      </c>
      <c r="W7106" s="1">
        <f t="shared" si="442"/>
        <v>6.1019967166620006</v>
      </c>
      <c r="X7106" s="1">
        <f t="shared" si="443"/>
        <v>1095</v>
      </c>
    </row>
    <row r="7107" spans="1:24" hidden="1" x14ac:dyDescent="0.3">
      <c r="A7107" s="18" t="str">
        <f t="shared" si="440"/>
        <v>OFF - AirGrSupp - Other_2004_50</v>
      </c>
      <c r="B7107" s="1" t="s">
        <v>40</v>
      </c>
      <c r="C7107" s="1">
        <v>2020</v>
      </c>
      <c r="D7107" s="1" t="s">
        <v>143</v>
      </c>
      <c r="E7107" s="1">
        <v>2004</v>
      </c>
      <c r="F7107" s="1">
        <v>50</v>
      </c>
      <c r="G7107" s="1" t="s">
        <v>124</v>
      </c>
      <c r="H7107" s="1">
        <v>0</v>
      </c>
      <c r="I7107" s="1">
        <v>0</v>
      </c>
      <c r="J7107" s="1">
        <v>4.7377489999999997E-7</v>
      </c>
      <c r="K7107" s="1">
        <v>4.0420919999999999E-5</v>
      </c>
      <c r="L7107" s="1">
        <v>1.7837420000000001E-5</v>
      </c>
      <c r="M7107" s="1">
        <v>1.7902079999999999E-3</v>
      </c>
      <c r="N7107" s="1">
        <v>0</v>
      </c>
      <c r="O7107" s="1">
        <v>0</v>
      </c>
      <c r="P7107" s="1">
        <v>0</v>
      </c>
      <c r="Q7107" s="1">
        <v>0</v>
      </c>
      <c r="R7107" s="1">
        <v>98.55</v>
      </c>
      <c r="S7107" s="1">
        <v>36.5</v>
      </c>
      <c r="T7107" s="1">
        <v>0.03</v>
      </c>
      <c r="U7107" s="1">
        <v>1825</v>
      </c>
      <c r="V7107" s="1">
        <f t="shared" si="441"/>
        <v>0</v>
      </c>
      <c r="W7107" s="1">
        <f t="shared" si="442"/>
        <v>3.2363670449941599</v>
      </c>
      <c r="X7107" s="1">
        <f t="shared" si="443"/>
        <v>1216.6666666666667</v>
      </c>
    </row>
    <row r="7108" spans="1:24" hidden="1" x14ac:dyDescent="0.3">
      <c r="A7108" s="18" t="str">
        <f t="shared" si="440"/>
        <v>OFF - AirGrSupp - Other_2005_50</v>
      </c>
      <c r="B7108" s="1" t="s">
        <v>40</v>
      </c>
      <c r="C7108" s="1">
        <v>2020</v>
      </c>
      <c r="D7108" s="1" t="s">
        <v>143</v>
      </c>
      <c r="E7108" s="1">
        <v>2005</v>
      </c>
      <c r="F7108" s="1">
        <v>50</v>
      </c>
      <c r="G7108" s="1" t="s">
        <v>124</v>
      </c>
      <c r="H7108" s="1">
        <v>0</v>
      </c>
      <c r="I7108" s="1">
        <v>0</v>
      </c>
      <c r="J7108" s="1">
        <v>7.7219989999999995E-7</v>
      </c>
      <c r="K7108" s="1">
        <v>6.7479819999999999E-5</v>
      </c>
      <c r="L7108" s="1">
        <v>2.9469380000000001E-5</v>
      </c>
      <c r="M7108" s="1">
        <v>3.0865129999999999E-3</v>
      </c>
      <c r="N7108" s="1">
        <v>0</v>
      </c>
      <c r="O7108" s="1">
        <v>0</v>
      </c>
      <c r="P7108" s="1">
        <v>0</v>
      </c>
      <c r="Q7108" s="1">
        <v>0</v>
      </c>
      <c r="R7108" s="1">
        <v>167.9</v>
      </c>
      <c r="S7108" s="1">
        <v>62.05</v>
      </c>
      <c r="T7108" s="1">
        <v>0.06</v>
      </c>
      <c r="U7108" s="1">
        <v>3102.5</v>
      </c>
      <c r="V7108" s="1">
        <f t="shared" si="441"/>
        <v>0</v>
      </c>
      <c r="W7108" s="1">
        <f t="shared" si="442"/>
        <v>3.1451966862660234</v>
      </c>
      <c r="X7108" s="1">
        <f t="shared" si="443"/>
        <v>1034.1666666666667</v>
      </c>
    </row>
    <row r="7109" spans="1:24" hidden="1" x14ac:dyDescent="0.3">
      <c r="A7109" s="18" t="str">
        <f t="shared" si="440"/>
        <v>OFF - AirGrSupp - Other_2006_50</v>
      </c>
      <c r="B7109" s="1" t="s">
        <v>40</v>
      </c>
      <c r="C7109" s="1">
        <v>2020</v>
      </c>
      <c r="D7109" s="1" t="s">
        <v>143</v>
      </c>
      <c r="E7109" s="1">
        <v>2006</v>
      </c>
      <c r="F7109" s="1">
        <v>50</v>
      </c>
      <c r="G7109" s="1" t="s">
        <v>124</v>
      </c>
      <c r="H7109" s="1">
        <v>0</v>
      </c>
      <c r="I7109" s="1">
        <v>0</v>
      </c>
      <c r="J7109" s="1">
        <v>8.3793949999999998E-7</v>
      </c>
      <c r="K7109" s="1">
        <v>7.5171699999999997E-5</v>
      </c>
      <c r="L7109" s="1">
        <v>3.2461110000000001E-5</v>
      </c>
      <c r="M7109" s="1">
        <v>3.554771E-3</v>
      </c>
      <c r="N7109" s="1">
        <v>0</v>
      </c>
      <c r="O7109" s="1">
        <v>0</v>
      </c>
      <c r="P7109" s="1">
        <v>0</v>
      </c>
      <c r="Q7109" s="1">
        <v>0</v>
      </c>
      <c r="R7109" s="1">
        <v>193.45</v>
      </c>
      <c r="S7109" s="1">
        <v>69.349999999999994</v>
      </c>
      <c r="T7109" s="1">
        <v>7.0000000000000007E-2</v>
      </c>
      <c r="U7109" s="1">
        <v>3467.5</v>
      </c>
      <c r="V7109" s="1">
        <f t="shared" si="441"/>
        <v>0</v>
      </c>
      <c r="W7109" s="1">
        <f t="shared" si="442"/>
        <v>3.0998130142590949</v>
      </c>
      <c r="X7109" s="1">
        <f t="shared" si="443"/>
        <v>990.71428571428555</v>
      </c>
    </row>
    <row r="7110" spans="1:24" hidden="1" x14ac:dyDescent="0.3">
      <c r="A7110" s="18" t="str">
        <f t="shared" si="440"/>
        <v>OFF - AirGrSupp - Other_2007_50</v>
      </c>
      <c r="B7110" s="1" t="s">
        <v>40</v>
      </c>
      <c r="C7110" s="1">
        <v>2020</v>
      </c>
      <c r="D7110" s="1" t="s">
        <v>143</v>
      </c>
      <c r="E7110" s="1">
        <v>2007</v>
      </c>
      <c r="F7110" s="1">
        <v>50</v>
      </c>
      <c r="G7110" s="1" t="s">
        <v>124</v>
      </c>
      <c r="H7110" s="1">
        <v>0</v>
      </c>
      <c r="I7110" s="1">
        <v>0</v>
      </c>
      <c r="J7110" s="1">
        <v>6.4670620000000003E-7</v>
      </c>
      <c r="K7110" s="1">
        <v>8.4115099999999997E-5</v>
      </c>
      <c r="L7110" s="1">
        <v>2.1458419999999999E-5</v>
      </c>
      <c r="M7110" s="1">
        <v>4.117112E-3</v>
      </c>
      <c r="N7110" s="1">
        <v>0</v>
      </c>
      <c r="O7110" s="1">
        <v>0</v>
      </c>
      <c r="P7110" s="1">
        <v>0</v>
      </c>
      <c r="Q7110" s="1">
        <v>0</v>
      </c>
      <c r="R7110" s="1">
        <v>222.65</v>
      </c>
      <c r="S7110" s="1">
        <v>80.3</v>
      </c>
      <c r="T7110" s="1">
        <v>0.08</v>
      </c>
      <c r="U7110" s="1">
        <v>4015</v>
      </c>
      <c r="V7110" s="1">
        <f t="shared" si="441"/>
        <v>0</v>
      </c>
      <c r="W7110" s="1">
        <f t="shared" si="442"/>
        <v>1.7697046516828001</v>
      </c>
      <c r="X7110" s="1">
        <f t="shared" si="443"/>
        <v>1003.75</v>
      </c>
    </row>
    <row r="7111" spans="1:24" hidden="1" x14ac:dyDescent="0.3">
      <c r="A7111" s="18" t="str">
        <f t="shared" si="440"/>
        <v>OFF - AirGrSupp - Other_2008_50</v>
      </c>
      <c r="B7111" s="1" t="s">
        <v>40</v>
      </c>
      <c r="C7111" s="1">
        <v>2020</v>
      </c>
      <c r="D7111" s="1" t="s">
        <v>143</v>
      </c>
      <c r="E7111" s="1">
        <v>2008</v>
      </c>
      <c r="F7111" s="1">
        <v>50</v>
      </c>
      <c r="G7111" s="1" t="s">
        <v>124</v>
      </c>
      <c r="H7111" s="1">
        <v>0</v>
      </c>
      <c r="I7111" s="1">
        <v>0</v>
      </c>
      <c r="J7111" s="1">
        <v>6.5013100000000004E-7</v>
      </c>
      <c r="K7111" s="1">
        <v>8.7072530000000006E-5</v>
      </c>
      <c r="L7111" s="1">
        <v>2.228731E-5</v>
      </c>
      <c r="M7111" s="1">
        <v>4.4166730000000003E-3</v>
      </c>
      <c r="N7111" s="1">
        <v>0</v>
      </c>
      <c r="O7111" s="1">
        <v>0</v>
      </c>
      <c r="P7111" s="1">
        <v>0</v>
      </c>
      <c r="Q7111" s="1">
        <v>0</v>
      </c>
      <c r="R7111" s="1">
        <v>237.25</v>
      </c>
      <c r="S7111" s="1">
        <v>87.6</v>
      </c>
      <c r="T7111" s="1">
        <v>0.09</v>
      </c>
      <c r="U7111" s="1">
        <v>4380</v>
      </c>
      <c r="V7111" s="1">
        <f t="shared" si="441"/>
        <v>0</v>
      </c>
      <c r="W7111" s="1">
        <f t="shared" si="442"/>
        <v>1.6848922939707833</v>
      </c>
      <c r="X7111" s="1">
        <f t="shared" si="443"/>
        <v>973.33333333333326</v>
      </c>
    </row>
    <row r="7112" spans="1:24" hidden="1" x14ac:dyDescent="0.3">
      <c r="A7112" s="18" t="str">
        <f t="shared" si="440"/>
        <v>OFF - AirGrSupp - Other_2009_50</v>
      </c>
      <c r="B7112" s="1" t="s">
        <v>40</v>
      </c>
      <c r="C7112" s="1">
        <v>2020</v>
      </c>
      <c r="D7112" s="1" t="s">
        <v>143</v>
      </c>
      <c r="E7112" s="1">
        <v>2009</v>
      </c>
      <c r="F7112" s="1">
        <v>50</v>
      </c>
      <c r="G7112" s="1" t="s">
        <v>124</v>
      </c>
      <c r="H7112" s="1">
        <v>0</v>
      </c>
      <c r="I7112" s="1">
        <v>0</v>
      </c>
      <c r="J7112" s="1">
        <v>6.2962979999999997E-7</v>
      </c>
      <c r="K7112" s="1">
        <v>8.7109569999999995E-5</v>
      </c>
      <c r="L7112" s="1">
        <v>2.2376849999999999E-5</v>
      </c>
      <c r="M7112" s="1">
        <v>4.5850980000000001E-3</v>
      </c>
      <c r="N7112" s="1">
        <v>0</v>
      </c>
      <c r="O7112" s="1">
        <v>0</v>
      </c>
      <c r="P7112" s="1">
        <v>0</v>
      </c>
      <c r="Q7112" s="1">
        <v>0</v>
      </c>
      <c r="R7112" s="1">
        <v>244.55</v>
      </c>
      <c r="S7112" s="1">
        <v>91.25</v>
      </c>
      <c r="T7112" s="1">
        <v>0.09</v>
      </c>
      <c r="U7112" s="1">
        <v>4562.5</v>
      </c>
      <c r="V7112" s="1">
        <f t="shared" si="441"/>
        <v>0</v>
      </c>
      <c r="W7112" s="1">
        <f t="shared" si="442"/>
        <v>1.6239949479415199</v>
      </c>
      <c r="X7112" s="1">
        <f t="shared" si="443"/>
        <v>1013.8888888888889</v>
      </c>
    </row>
    <row r="7113" spans="1:24" hidden="1" x14ac:dyDescent="0.3">
      <c r="A7113" s="18" t="str">
        <f t="shared" si="440"/>
        <v>OFF - AirGrSupp - Other_2010_50</v>
      </c>
      <c r="B7113" s="1" t="s">
        <v>40</v>
      </c>
      <c r="C7113" s="1">
        <v>2020</v>
      </c>
      <c r="D7113" s="1" t="s">
        <v>143</v>
      </c>
      <c r="E7113" s="1">
        <v>2010</v>
      </c>
      <c r="F7113" s="1">
        <v>50</v>
      </c>
      <c r="G7113" s="1" t="s">
        <v>124</v>
      </c>
      <c r="H7113" s="1">
        <v>0</v>
      </c>
      <c r="I7113" s="1">
        <v>0</v>
      </c>
      <c r="J7113" s="1">
        <v>6.1574379999999995E-7</v>
      </c>
      <c r="K7113" s="1">
        <v>8.8331720000000001E-5</v>
      </c>
      <c r="L7113" s="1">
        <v>2.2778340000000001E-5</v>
      </c>
      <c r="M7113" s="1">
        <v>4.8315390000000001E-3</v>
      </c>
      <c r="N7113" s="1">
        <v>0</v>
      </c>
      <c r="O7113" s="1">
        <v>0</v>
      </c>
      <c r="P7113" s="1">
        <v>0</v>
      </c>
      <c r="Q7113" s="1">
        <v>0</v>
      </c>
      <c r="R7113" s="1">
        <v>259.14999999999998</v>
      </c>
      <c r="S7113" s="1">
        <v>94.9</v>
      </c>
      <c r="T7113" s="1">
        <v>0.09</v>
      </c>
      <c r="U7113" s="1">
        <v>4745</v>
      </c>
      <c r="V7113" s="1">
        <f t="shared" si="441"/>
        <v>0</v>
      </c>
      <c r="W7113" s="1">
        <f t="shared" si="442"/>
        <v>1.5895509577332001</v>
      </c>
      <c r="X7113" s="1">
        <f t="shared" si="443"/>
        <v>1054.4444444444446</v>
      </c>
    </row>
    <row r="7114" spans="1:24" hidden="1" x14ac:dyDescent="0.3">
      <c r="A7114" s="18" t="str">
        <f t="shared" ref="A7114:A7177" si="444">D7114&amp;"_"&amp;E7114&amp;"_"&amp;F7114</f>
        <v>OFF - AirGrSupp - Other_2011_50</v>
      </c>
      <c r="B7114" s="1" t="s">
        <v>40</v>
      </c>
      <c r="C7114" s="1">
        <v>2020</v>
      </c>
      <c r="D7114" s="1" t="s">
        <v>143</v>
      </c>
      <c r="E7114" s="1">
        <v>2011</v>
      </c>
      <c r="F7114" s="1">
        <v>50</v>
      </c>
      <c r="G7114" s="1" t="s">
        <v>124</v>
      </c>
      <c r="H7114" s="1">
        <v>0</v>
      </c>
      <c r="I7114" s="1">
        <v>0</v>
      </c>
      <c r="J7114" s="1">
        <v>6.5479159999999998E-7</v>
      </c>
      <c r="K7114" s="1">
        <v>9.7837689999999999E-5</v>
      </c>
      <c r="L7114" s="1">
        <v>2.5334539999999999E-5</v>
      </c>
      <c r="M7114" s="1">
        <v>5.5696499999999998E-3</v>
      </c>
      <c r="N7114" s="1">
        <v>0</v>
      </c>
      <c r="O7114" s="1">
        <v>0</v>
      </c>
      <c r="P7114" s="1">
        <v>0</v>
      </c>
      <c r="Q7114" s="1">
        <v>0</v>
      </c>
      <c r="R7114" s="1">
        <v>299.29999999999899</v>
      </c>
      <c r="S7114" s="1">
        <v>109.5</v>
      </c>
      <c r="T7114" s="1">
        <v>0.11</v>
      </c>
      <c r="U7114" s="1">
        <v>5475</v>
      </c>
      <c r="V7114" s="1">
        <f t="shared" si="441"/>
        <v>0</v>
      </c>
      <c r="W7114" s="1">
        <f t="shared" si="442"/>
        <v>1.5322072055279734</v>
      </c>
      <c r="X7114" s="1">
        <f t="shared" si="443"/>
        <v>995.4545454545455</v>
      </c>
    </row>
    <row r="7115" spans="1:24" hidden="1" x14ac:dyDescent="0.3">
      <c r="A7115" s="18" t="str">
        <f t="shared" si="444"/>
        <v>OFF - AirGrSupp - Other_2012_50</v>
      </c>
      <c r="B7115" s="1" t="s">
        <v>40</v>
      </c>
      <c r="C7115" s="1">
        <v>2020</v>
      </c>
      <c r="D7115" s="1" t="s">
        <v>143</v>
      </c>
      <c r="E7115" s="1">
        <v>2012</v>
      </c>
      <c r="F7115" s="1">
        <v>50</v>
      </c>
      <c r="G7115" s="1" t="s">
        <v>124</v>
      </c>
      <c r="H7115" s="1">
        <v>0</v>
      </c>
      <c r="I7115" s="1">
        <v>0</v>
      </c>
      <c r="J7115" s="1">
        <v>4.5904730000000002E-7</v>
      </c>
      <c r="K7115" s="1">
        <v>7.1829330000000002E-5</v>
      </c>
      <c r="L7115" s="1">
        <v>1.8683350000000001E-5</v>
      </c>
      <c r="M7115" s="1">
        <v>4.2628379999999997E-3</v>
      </c>
      <c r="N7115" s="1">
        <v>0</v>
      </c>
      <c r="O7115" s="1">
        <v>0</v>
      </c>
      <c r="P7115" s="1">
        <v>0</v>
      </c>
      <c r="Q7115" s="1">
        <v>0</v>
      </c>
      <c r="R7115" s="1">
        <v>226.3</v>
      </c>
      <c r="S7115" s="1">
        <v>83.95</v>
      </c>
      <c r="T7115" s="1">
        <v>0.08</v>
      </c>
      <c r="U7115" s="1">
        <v>4197.5</v>
      </c>
      <c r="V7115" s="1">
        <f t="shared" ref="V7115:V7178" si="445">IFERROR(CONVERT(I7115,"ton","g")*365/U7115,0)</f>
        <v>0</v>
      </c>
      <c r="W7115" s="1">
        <f t="shared" ref="W7115:W7178" si="446">IFERROR(CONVERT(L7115,"ton","g")*365/U7115,0)</f>
        <v>1.4738478271373043</v>
      </c>
      <c r="X7115" s="1">
        <f t="shared" ref="X7115:X7178" si="447">S7115/T7115</f>
        <v>1049.375</v>
      </c>
    </row>
    <row r="7116" spans="1:24" hidden="1" x14ac:dyDescent="0.3">
      <c r="A7116" s="18" t="str">
        <f t="shared" si="444"/>
        <v>OFF - AirGrSupp - Other_2013_50</v>
      </c>
      <c r="B7116" s="1" t="s">
        <v>40</v>
      </c>
      <c r="C7116" s="1">
        <v>2020</v>
      </c>
      <c r="D7116" s="1" t="s">
        <v>143</v>
      </c>
      <c r="E7116" s="1">
        <v>2013</v>
      </c>
      <c r="F7116" s="1">
        <v>50</v>
      </c>
      <c r="G7116" s="1" t="s">
        <v>124</v>
      </c>
      <c r="H7116" s="1">
        <v>0</v>
      </c>
      <c r="I7116" s="1">
        <v>0</v>
      </c>
      <c r="J7116" s="1">
        <v>4.3068219999999998E-7</v>
      </c>
      <c r="K7116" s="1">
        <v>7.1044009999999993E-5</v>
      </c>
      <c r="L7116" s="1">
        <v>1.8569040000000001E-5</v>
      </c>
      <c r="M7116" s="1">
        <v>4.4033659999999997E-3</v>
      </c>
      <c r="N7116" s="1">
        <v>0</v>
      </c>
      <c r="O7116" s="1">
        <v>0</v>
      </c>
      <c r="P7116" s="1">
        <v>0</v>
      </c>
      <c r="Q7116" s="1">
        <v>0</v>
      </c>
      <c r="R7116" s="1">
        <v>233.6</v>
      </c>
      <c r="S7116" s="1">
        <v>87.6</v>
      </c>
      <c r="T7116" s="1">
        <v>0.08</v>
      </c>
      <c r="U7116" s="1">
        <v>4380</v>
      </c>
      <c r="V7116" s="1">
        <f t="shared" si="445"/>
        <v>0</v>
      </c>
      <c r="W7116" s="1">
        <f t="shared" si="446"/>
        <v>1.4037958103708001</v>
      </c>
      <c r="X7116" s="1">
        <f t="shared" si="447"/>
        <v>1095</v>
      </c>
    </row>
    <row r="7117" spans="1:24" hidden="1" x14ac:dyDescent="0.3">
      <c r="A7117" s="18" t="str">
        <f t="shared" si="444"/>
        <v>OFF - AirGrSupp - Other_2014_50</v>
      </c>
      <c r="B7117" s="1" t="s">
        <v>40</v>
      </c>
      <c r="C7117" s="1">
        <v>2020</v>
      </c>
      <c r="D7117" s="1" t="s">
        <v>143</v>
      </c>
      <c r="E7117" s="1">
        <v>2014</v>
      </c>
      <c r="F7117" s="1">
        <v>50</v>
      </c>
      <c r="G7117" s="1" t="s">
        <v>124</v>
      </c>
      <c r="H7117" s="1">
        <v>0</v>
      </c>
      <c r="I7117" s="1">
        <v>0</v>
      </c>
      <c r="J7117" s="1">
        <v>3.9855589999999999E-7</v>
      </c>
      <c r="K7117" s="1">
        <v>6.9884739999999995E-5</v>
      </c>
      <c r="L7117" s="1">
        <v>1.8362739999999999E-5</v>
      </c>
      <c r="M7117" s="1">
        <v>4.532693E-3</v>
      </c>
      <c r="N7117" s="1">
        <v>0</v>
      </c>
      <c r="O7117" s="1">
        <v>0</v>
      </c>
      <c r="P7117" s="1">
        <v>0</v>
      </c>
      <c r="Q7117" s="1">
        <v>0</v>
      </c>
      <c r="R7117" s="1">
        <v>240.9</v>
      </c>
      <c r="S7117" s="1">
        <v>87.6</v>
      </c>
      <c r="T7117" s="1">
        <v>0.09</v>
      </c>
      <c r="U7117" s="1">
        <v>4380</v>
      </c>
      <c r="V7117" s="1">
        <f t="shared" si="445"/>
        <v>0</v>
      </c>
      <c r="W7117" s="1">
        <f t="shared" si="446"/>
        <v>1.3881997927156333</v>
      </c>
      <c r="X7117" s="1">
        <f t="shared" si="447"/>
        <v>973.33333333333326</v>
      </c>
    </row>
    <row r="7118" spans="1:24" hidden="1" x14ac:dyDescent="0.3">
      <c r="A7118" s="18" t="str">
        <f t="shared" si="444"/>
        <v>OFF - AirGrSupp - Other_2015_50</v>
      </c>
      <c r="B7118" s="1" t="s">
        <v>40</v>
      </c>
      <c r="C7118" s="1">
        <v>2020</v>
      </c>
      <c r="D7118" s="1" t="s">
        <v>143</v>
      </c>
      <c r="E7118" s="1">
        <v>2015</v>
      </c>
      <c r="F7118" s="1">
        <v>50</v>
      </c>
      <c r="G7118" s="1" t="s">
        <v>124</v>
      </c>
      <c r="H7118" s="1">
        <v>0</v>
      </c>
      <c r="I7118" s="1">
        <v>0</v>
      </c>
      <c r="J7118" s="1">
        <v>3.6455509999999999E-7</v>
      </c>
      <c r="K7118" s="1">
        <v>6.8668440000000004E-5</v>
      </c>
      <c r="L7118" s="1">
        <v>1.8147440000000001E-5</v>
      </c>
      <c r="M7118" s="1">
        <v>4.6707420000000003E-3</v>
      </c>
      <c r="N7118" s="1">
        <v>0</v>
      </c>
      <c r="O7118" s="1">
        <v>0</v>
      </c>
      <c r="P7118" s="1">
        <v>0</v>
      </c>
      <c r="Q7118" s="1">
        <v>0</v>
      </c>
      <c r="R7118" s="1">
        <v>248.2</v>
      </c>
      <c r="S7118" s="1">
        <v>91.25</v>
      </c>
      <c r="T7118" s="1">
        <v>0.09</v>
      </c>
      <c r="U7118" s="1">
        <v>4562.5</v>
      </c>
      <c r="V7118" s="1">
        <f t="shared" si="445"/>
        <v>0</v>
      </c>
      <c r="W7118" s="1">
        <f t="shared" si="446"/>
        <v>1.317046451045248</v>
      </c>
      <c r="X7118" s="1">
        <f t="shared" si="447"/>
        <v>1013.8888888888889</v>
      </c>
    </row>
    <row r="7119" spans="1:24" hidden="1" x14ac:dyDescent="0.3">
      <c r="A7119" s="18" t="str">
        <f t="shared" si="444"/>
        <v>OFF - AirGrSupp - Other_2016_50</v>
      </c>
      <c r="B7119" s="1" t="s">
        <v>40</v>
      </c>
      <c r="C7119" s="1">
        <v>2020</v>
      </c>
      <c r="D7119" s="1" t="s">
        <v>143</v>
      </c>
      <c r="E7119" s="1">
        <v>2016</v>
      </c>
      <c r="F7119" s="1">
        <v>50</v>
      </c>
      <c r="G7119" s="1" t="s">
        <v>124</v>
      </c>
      <c r="H7119" s="1">
        <v>0</v>
      </c>
      <c r="I7119" s="1">
        <v>0</v>
      </c>
      <c r="J7119" s="1">
        <v>3.1900949999999998E-7</v>
      </c>
      <c r="K7119" s="1">
        <v>6.5445530000000004E-5</v>
      </c>
      <c r="L7119" s="1">
        <v>1.7405269999999999E-5</v>
      </c>
      <c r="M7119" s="1">
        <v>4.6794510000000003E-3</v>
      </c>
      <c r="N7119" s="1">
        <v>0</v>
      </c>
      <c r="O7119" s="1">
        <v>0</v>
      </c>
      <c r="P7119" s="1">
        <v>0</v>
      </c>
      <c r="Q7119" s="1">
        <v>0</v>
      </c>
      <c r="R7119" s="1">
        <v>248.2</v>
      </c>
      <c r="S7119" s="1">
        <v>91.25</v>
      </c>
      <c r="T7119" s="1">
        <v>0.09</v>
      </c>
      <c r="U7119" s="1">
        <v>4562.5</v>
      </c>
      <c r="V7119" s="1">
        <f t="shared" si="445"/>
        <v>0</v>
      </c>
      <c r="W7119" s="1">
        <f t="shared" si="446"/>
        <v>1.2631836271663839</v>
      </c>
      <c r="X7119" s="1">
        <f t="shared" si="447"/>
        <v>1013.8888888888889</v>
      </c>
    </row>
    <row r="7120" spans="1:24" hidden="1" x14ac:dyDescent="0.3">
      <c r="A7120" s="18" t="str">
        <f t="shared" si="444"/>
        <v>OFF - AirGrSupp - Other_2017_50</v>
      </c>
      <c r="B7120" s="1" t="s">
        <v>40</v>
      </c>
      <c r="C7120" s="1">
        <v>2020</v>
      </c>
      <c r="D7120" s="1" t="s">
        <v>143</v>
      </c>
      <c r="E7120" s="1">
        <v>2017</v>
      </c>
      <c r="F7120" s="1">
        <v>50</v>
      </c>
      <c r="G7120" s="1" t="s">
        <v>124</v>
      </c>
      <c r="H7120" s="1">
        <v>0</v>
      </c>
      <c r="I7120" s="1">
        <v>0</v>
      </c>
      <c r="J7120" s="1">
        <v>2.7937100000000002E-7</v>
      </c>
      <c r="K7120" s="1">
        <v>6.3593959999999999E-5</v>
      </c>
      <c r="L7120" s="1">
        <v>1.70308E-5</v>
      </c>
      <c r="M7120" s="1">
        <v>4.7924430000000004E-3</v>
      </c>
      <c r="N7120" s="1">
        <v>0</v>
      </c>
      <c r="O7120" s="1">
        <v>0</v>
      </c>
      <c r="P7120" s="1">
        <v>0</v>
      </c>
      <c r="Q7120" s="1">
        <v>0</v>
      </c>
      <c r="R7120" s="1">
        <v>255.49999999999901</v>
      </c>
      <c r="S7120" s="1">
        <v>94.9</v>
      </c>
      <c r="T7120" s="1">
        <v>0.09</v>
      </c>
      <c r="U7120" s="1">
        <v>4745</v>
      </c>
      <c r="V7120" s="1">
        <f t="shared" si="445"/>
        <v>0</v>
      </c>
      <c r="W7120" s="1">
        <f t="shared" si="446"/>
        <v>1.1884678361532308</v>
      </c>
      <c r="X7120" s="1">
        <f t="shared" si="447"/>
        <v>1054.4444444444446</v>
      </c>
    </row>
    <row r="7121" spans="1:24" hidden="1" x14ac:dyDescent="0.3">
      <c r="A7121" s="18" t="str">
        <f t="shared" si="444"/>
        <v>OFF - AirGrSupp - Other_2018_50</v>
      </c>
      <c r="B7121" s="1" t="s">
        <v>40</v>
      </c>
      <c r="C7121" s="1">
        <v>2020</v>
      </c>
      <c r="D7121" s="1" t="s">
        <v>143</v>
      </c>
      <c r="E7121" s="1">
        <v>2018</v>
      </c>
      <c r="F7121" s="1">
        <v>50</v>
      </c>
      <c r="G7121" s="1" t="s">
        <v>124</v>
      </c>
      <c r="H7121" s="1">
        <v>0</v>
      </c>
      <c r="I7121" s="1">
        <v>0</v>
      </c>
      <c r="J7121" s="1">
        <v>2.3788059999999999E-7</v>
      </c>
      <c r="K7121" s="1">
        <v>6.1679190000000003E-5</v>
      </c>
      <c r="L7121" s="1">
        <v>1.664547E-5</v>
      </c>
      <c r="M7121" s="1">
        <v>4.913293E-3</v>
      </c>
      <c r="N7121" s="1">
        <v>0</v>
      </c>
      <c r="O7121" s="1">
        <v>0</v>
      </c>
      <c r="P7121" s="1">
        <v>0</v>
      </c>
      <c r="Q7121" s="1">
        <v>0</v>
      </c>
      <c r="R7121" s="1">
        <v>259.14999999999998</v>
      </c>
      <c r="S7121" s="1">
        <v>94.9</v>
      </c>
      <c r="T7121" s="1">
        <v>0.09</v>
      </c>
      <c r="U7121" s="1">
        <v>4745</v>
      </c>
      <c r="V7121" s="1">
        <f t="shared" si="445"/>
        <v>0</v>
      </c>
      <c r="W7121" s="1">
        <f t="shared" si="446"/>
        <v>1.1615781826252152</v>
      </c>
      <c r="X7121" s="1">
        <f t="shared" si="447"/>
        <v>1054.4444444444446</v>
      </c>
    </row>
    <row r="7122" spans="1:24" hidden="1" x14ac:dyDescent="0.3">
      <c r="A7122" s="18" t="str">
        <f t="shared" si="444"/>
        <v>OFF - AirGrSupp - Other_2019_50</v>
      </c>
      <c r="B7122" s="1" t="s">
        <v>40</v>
      </c>
      <c r="C7122" s="1">
        <v>2020</v>
      </c>
      <c r="D7122" s="1" t="s">
        <v>143</v>
      </c>
      <c r="E7122" s="1">
        <v>2019</v>
      </c>
      <c r="F7122" s="1">
        <v>50</v>
      </c>
      <c r="G7122" s="1" t="s">
        <v>124</v>
      </c>
      <c r="H7122" s="1">
        <v>0</v>
      </c>
      <c r="I7122" s="1">
        <v>0</v>
      </c>
      <c r="J7122" s="1">
        <v>1.9388510000000001E-7</v>
      </c>
      <c r="K7122" s="1">
        <v>5.955527E-5</v>
      </c>
      <c r="L7122" s="1">
        <v>1.621025E-5</v>
      </c>
      <c r="M7122" s="1">
        <v>5.0310950000000002E-3</v>
      </c>
      <c r="N7122" s="1">
        <v>0</v>
      </c>
      <c r="O7122" s="1">
        <v>0</v>
      </c>
      <c r="P7122" s="1">
        <v>0</v>
      </c>
      <c r="Q7122" s="1">
        <v>0</v>
      </c>
      <c r="R7122" s="1">
        <v>266.45</v>
      </c>
      <c r="S7122" s="1">
        <v>98.55</v>
      </c>
      <c r="T7122" s="1">
        <v>0.1</v>
      </c>
      <c r="U7122" s="1">
        <v>4927.5</v>
      </c>
      <c r="V7122" s="1">
        <f t="shared" si="445"/>
        <v>0</v>
      </c>
      <c r="W7122" s="1">
        <f t="shared" si="446"/>
        <v>1.0893104764137036</v>
      </c>
      <c r="X7122" s="1">
        <f t="shared" si="447"/>
        <v>985.49999999999989</v>
      </c>
    </row>
    <row r="7123" spans="1:24" hidden="1" x14ac:dyDescent="0.3">
      <c r="A7123" s="18" t="str">
        <f t="shared" si="444"/>
        <v>OFF - AirGrSupp - Other_2020_50</v>
      </c>
      <c r="B7123" s="1" t="s">
        <v>40</v>
      </c>
      <c r="C7123" s="1">
        <v>2020</v>
      </c>
      <c r="D7123" s="1" t="s">
        <v>143</v>
      </c>
      <c r="E7123" s="1">
        <v>2020</v>
      </c>
      <c r="F7123" s="1">
        <v>50</v>
      </c>
      <c r="G7123" s="1" t="s">
        <v>124</v>
      </c>
      <c r="H7123" s="1">
        <v>0</v>
      </c>
      <c r="I7123" s="1">
        <v>0</v>
      </c>
      <c r="J7123" s="1">
        <v>1.224779E-7</v>
      </c>
      <c r="K7123" s="1">
        <v>4.7528470000000002E-5</v>
      </c>
      <c r="L7123" s="1">
        <v>1.306097E-5</v>
      </c>
      <c r="M7123" s="1">
        <v>4.2736279999999998E-3</v>
      </c>
      <c r="N7123" s="1">
        <v>0</v>
      </c>
      <c r="O7123" s="1">
        <v>0</v>
      </c>
      <c r="P7123" s="1">
        <v>0</v>
      </c>
      <c r="Q7123" s="1">
        <v>0</v>
      </c>
      <c r="R7123" s="1">
        <v>226.3</v>
      </c>
      <c r="S7123" s="1">
        <v>83.95</v>
      </c>
      <c r="T7123" s="1">
        <v>0.08</v>
      </c>
      <c r="U7123" s="1">
        <v>4197.5</v>
      </c>
      <c r="V7123" s="1">
        <f t="shared" si="445"/>
        <v>0</v>
      </c>
      <c r="W7123" s="1">
        <f t="shared" si="446"/>
        <v>1.0303228411824175</v>
      </c>
      <c r="X7123" s="1">
        <f t="shared" si="447"/>
        <v>1049.375</v>
      </c>
    </row>
    <row r="7124" spans="1:24" hidden="1" x14ac:dyDescent="0.3">
      <c r="A7124" s="18" t="str">
        <f t="shared" si="444"/>
        <v>OFF - AirGrSupp - Other GSE_1989_50</v>
      </c>
      <c r="B7124" s="1" t="s">
        <v>40</v>
      </c>
      <c r="C7124" s="1">
        <v>2020</v>
      </c>
      <c r="D7124" s="1" t="s">
        <v>144</v>
      </c>
      <c r="E7124" s="1">
        <v>1989</v>
      </c>
      <c r="F7124" s="1">
        <v>50</v>
      </c>
      <c r="G7124" s="1" t="s">
        <v>12</v>
      </c>
      <c r="H7124" s="1">
        <v>9.8681344445262297E-8</v>
      </c>
      <c r="I7124" s="1">
        <v>9.0767100620752198E-8</v>
      </c>
      <c r="J7124" s="1">
        <v>1.085928E-7</v>
      </c>
      <c r="K7124" s="1">
        <v>2.0381910000000002E-6</v>
      </c>
      <c r="L7124" s="1">
        <v>1.4901189999999999E-7</v>
      </c>
      <c r="M7124" s="1">
        <v>1.4778740000000001E-5</v>
      </c>
      <c r="N7124" s="1">
        <v>1.0188324E-9</v>
      </c>
      <c r="O7124" s="1">
        <v>7.6978448E-10</v>
      </c>
      <c r="P7124" s="1">
        <v>1.7968249999999999E-10</v>
      </c>
      <c r="Q7124" s="1">
        <v>0</v>
      </c>
      <c r="R7124" s="1">
        <v>0</v>
      </c>
      <c r="S7124" s="1">
        <v>0</v>
      </c>
      <c r="T7124" s="1">
        <v>0</v>
      </c>
      <c r="U7124" s="1">
        <v>0</v>
      </c>
      <c r="V7124" s="1">
        <f t="shared" si="445"/>
        <v>0</v>
      </c>
      <c r="W7124" s="1">
        <f t="shared" si="446"/>
        <v>0</v>
      </c>
      <c r="X7124" s="1" t="e">
        <f t="shared" si="447"/>
        <v>#DIV/0!</v>
      </c>
    </row>
    <row r="7125" spans="1:24" hidden="1" x14ac:dyDescent="0.3">
      <c r="A7125" s="18" t="str">
        <f t="shared" si="444"/>
        <v>OFF - AirGrSupp - Other GSE_1990_50</v>
      </c>
      <c r="B7125" s="1" t="s">
        <v>40</v>
      </c>
      <c r="C7125" s="1">
        <v>2020</v>
      </c>
      <c r="D7125" s="1" t="s">
        <v>144</v>
      </c>
      <c r="E7125" s="1">
        <v>1990</v>
      </c>
      <c r="F7125" s="1">
        <v>50</v>
      </c>
      <c r="G7125" s="1" t="s">
        <v>12</v>
      </c>
      <c r="H7125" s="1">
        <v>3.1026290416824502E-7</v>
      </c>
      <c r="I7125" s="1">
        <v>2.8537981925395198E-7</v>
      </c>
      <c r="J7125" s="1">
        <v>3.414254E-7</v>
      </c>
      <c r="K7125" s="1">
        <v>6.4336630000000004E-6</v>
      </c>
      <c r="L7125" s="1">
        <v>4.7387289999999998E-7</v>
      </c>
      <c r="M7125" s="1">
        <v>4.7040229999999999E-5</v>
      </c>
      <c r="N7125" s="1">
        <v>3.2429115E-9</v>
      </c>
      <c r="O7125" s="1">
        <v>2.4501998E-9</v>
      </c>
      <c r="P7125" s="1">
        <v>5.7192350000000001E-10</v>
      </c>
      <c r="Q7125" s="1">
        <v>1.2786811206722801E-9</v>
      </c>
      <c r="R7125" s="1">
        <v>3.65</v>
      </c>
      <c r="S7125" s="1">
        <v>0</v>
      </c>
      <c r="T7125" s="1">
        <v>0</v>
      </c>
      <c r="U7125" s="1">
        <v>0</v>
      </c>
      <c r="V7125" s="1">
        <f t="shared" si="445"/>
        <v>0</v>
      </c>
      <c r="W7125" s="1">
        <f t="shared" si="446"/>
        <v>0</v>
      </c>
      <c r="X7125" s="1" t="e">
        <f t="shared" si="447"/>
        <v>#DIV/0!</v>
      </c>
    </row>
    <row r="7126" spans="1:24" hidden="1" x14ac:dyDescent="0.3">
      <c r="A7126" s="18" t="str">
        <f t="shared" si="444"/>
        <v>OFF - AirGrSupp - Other GSE_1991_50</v>
      </c>
      <c r="B7126" s="1" t="s">
        <v>40</v>
      </c>
      <c r="C7126" s="1">
        <v>2020</v>
      </c>
      <c r="D7126" s="1" t="s">
        <v>144</v>
      </c>
      <c r="E7126" s="1">
        <v>1991</v>
      </c>
      <c r="F7126" s="1">
        <v>50</v>
      </c>
      <c r="G7126" s="1" t="s">
        <v>12</v>
      </c>
      <c r="H7126" s="1">
        <v>8.6116967864643101E-7</v>
      </c>
      <c r="I7126" s="1">
        <v>7.9210387041898703E-7</v>
      </c>
      <c r="J7126" s="1">
        <v>9.4766470000000001E-7</v>
      </c>
      <c r="K7126" s="1">
        <v>1.7929649999999999E-5</v>
      </c>
      <c r="L7126" s="1">
        <v>1.330555E-6</v>
      </c>
      <c r="M7126" s="1">
        <v>1.322002E-4</v>
      </c>
      <c r="N7126" s="1">
        <v>9.1137599999999993E-9</v>
      </c>
      <c r="O7126" s="1">
        <v>6.885952E-9</v>
      </c>
      <c r="P7126" s="1">
        <v>1.607313E-9</v>
      </c>
      <c r="Q7126" s="1">
        <v>2.5573622413445701E-9</v>
      </c>
      <c r="R7126" s="1">
        <v>7.3</v>
      </c>
      <c r="S7126" s="1">
        <v>3.65</v>
      </c>
      <c r="T7126" s="1">
        <v>0.01</v>
      </c>
      <c r="U7126" s="1">
        <v>182.5</v>
      </c>
      <c r="V7126" s="1">
        <f t="shared" si="445"/>
        <v>1.4371690874780849</v>
      </c>
      <c r="W7126" s="1">
        <f t="shared" si="446"/>
        <v>2.4141183834614002</v>
      </c>
      <c r="X7126" s="1">
        <f t="shared" si="447"/>
        <v>365</v>
      </c>
    </row>
    <row r="7127" spans="1:24" hidden="1" x14ac:dyDescent="0.3">
      <c r="A7127" s="18" t="str">
        <f t="shared" si="444"/>
        <v>OFF - AirGrSupp - Other GSE_1992_50</v>
      </c>
      <c r="B7127" s="1" t="s">
        <v>40</v>
      </c>
      <c r="C7127" s="1">
        <v>2020</v>
      </c>
      <c r="D7127" s="1" t="s">
        <v>144</v>
      </c>
      <c r="E7127" s="1">
        <v>1992</v>
      </c>
      <c r="F7127" s="1">
        <v>50</v>
      </c>
      <c r="G7127" s="1" t="s">
        <v>12</v>
      </c>
      <c r="H7127" s="1">
        <v>1.21403730692932E-6</v>
      </c>
      <c r="I7127" s="1">
        <v>1.1166715149135901E-6</v>
      </c>
      <c r="J7127" s="1">
        <v>1.3359739999999999E-6</v>
      </c>
      <c r="K7127" s="1">
        <v>2.53809E-5</v>
      </c>
      <c r="L7127" s="1">
        <v>1.8978240000000001E-6</v>
      </c>
      <c r="M7127" s="1">
        <v>1.887328E-4</v>
      </c>
      <c r="N7127" s="1">
        <v>1.3011065999999999E-8</v>
      </c>
      <c r="O7127" s="1">
        <v>9.8305832E-9</v>
      </c>
      <c r="P7127" s="1">
        <v>2.2946460000000001E-9</v>
      </c>
      <c r="Q7127" s="1">
        <v>2.5573622413445701E-9</v>
      </c>
      <c r="R7127" s="1">
        <v>7.3</v>
      </c>
      <c r="S7127" s="1">
        <v>3.65</v>
      </c>
      <c r="T7127" s="1">
        <v>0.02</v>
      </c>
      <c r="U7127" s="1">
        <v>182.5</v>
      </c>
      <c r="V7127" s="1">
        <f t="shared" si="445"/>
        <v>2.0260547158445825</v>
      </c>
      <c r="W7127" s="1">
        <f t="shared" si="446"/>
        <v>3.4433539440115206</v>
      </c>
      <c r="X7127" s="1">
        <f t="shared" si="447"/>
        <v>182.5</v>
      </c>
    </row>
    <row r="7128" spans="1:24" hidden="1" x14ac:dyDescent="0.3">
      <c r="A7128" s="18" t="str">
        <f t="shared" si="444"/>
        <v>OFF - AirGrSupp - Other GSE_1993_50</v>
      </c>
      <c r="B7128" s="1" t="s">
        <v>40</v>
      </c>
      <c r="C7128" s="1">
        <v>2020</v>
      </c>
      <c r="D7128" s="1" t="s">
        <v>144</v>
      </c>
      <c r="E7128" s="1">
        <v>1993</v>
      </c>
      <c r="F7128" s="1">
        <v>50</v>
      </c>
      <c r="G7128" s="1" t="s">
        <v>12</v>
      </c>
      <c r="H7128" s="1">
        <v>1.4899299279651099E-6</v>
      </c>
      <c r="I7128" s="1">
        <v>1.37043754774231E-6</v>
      </c>
      <c r="J7128" s="1">
        <v>1.6395769999999999E-6</v>
      </c>
      <c r="K7128" s="1">
        <v>3.128031E-5</v>
      </c>
      <c r="L7128" s="1">
        <v>2.3568870000000001E-6</v>
      </c>
      <c r="M7128" s="1">
        <v>2.345971E-4</v>
      </c>
      <c r="N7128" s="1">
        <v>1.6172918999999999E-8</v>
      </c>
      <c r="O7128" s="1">
        <v>1.22195388E-8</v>
      </c>
      <c r="P7128" s="1">
        <v>2.8522729999999998E-9</v>
      </c>
      <c r="Q7128" s="1">
        <v>3.8360433620168698E-9</v>
      </c>
      <c r="R7128" s="1">
        <v>10.95</v>
      </c>
      <c r="S7128" s="1">
        <v>3.65</v>
      </c>
      <c r="T7128" s="1">
        <v>0.02</v>
      </c>
      <c r="U7128" s="1">
        <v>182.5</v>
      </c>
      <c r="V7128" s="1">
        <f t="shared" si="445"/>
        <v>2.48648006086969</v>
      </c>
      <c r="W7128" s="1">
        <f t="shared" si="446"/>
        <v>4.2762638406087605</v>
      </c>
      <c r="X7128" s="1">
        <f t="shared" si="447"/>
        <v>182.5</v>
      </c>
    </row>
    <row r="7129" spans="1:24" hidden="1" x14ac:dyDescent="0.3">
      <c r="A7129" s="18" t="str">
        <f t="shared" si="444"/>
        <v>OFF - AirGrSupp - Other GSE_1994_50</v>
      </c>
      <c r="B7129" s="1" t="s">
        <v>40</v>
      </c>
      <c r="C7129" s="1">
        <v>2020</v>
      </c>
      <c r="D7129" s="1" t="s">
        <v>144</v>
      </c>
      <c r="E7129" s="1">
        <v>1994</v>
      </c>
      <c r="F7129" s="1">
        <v>50</v>
      </c>
      <c r="G7129" s="1" t="s">
        <v>12</v>
      </c>
      <c r="H7129" s="1">
        <v>2.10136045705395E-6</v>
      </c>
      <c r="I7129" s="1">
        <v>1.9328313483982302E-6</v>
      </c>
      <c r="J7129" s="1">
        <v>2.312419E-6</v>
      </c>
      <c r="K7129" s="1">
        <v>4.4307310000000003E-5</v>
      </c>
      <c r="L7129" s="1">
        <v>3.364294E-6</v>
      </c>
      <c r="M7129" s="1">
        <v>3.3517429999999998E-4</v>
      </c>
      <c r="N7129" s="1">
        <v>2.3106618E-8</v>
      </c>
      <c r="O7129" s="1">
        <v>1.74583336E-8</v>
      </c>
      <c r="P7129" s="1">
        <v>4.0751079999999998E-9</v>
      </c>
      <c r="Q7129" s="1">
        <v>5.1147244826891501E-9</v>
      </c>
      <c r="R7129" s="1">
        <v>14.6</v>
      </c>
      <c r="S7129" s="1">
        <v>7.3</v>
      </c>
      <c r="T7129" s="1">
        <v>0.03</v>
      </c>
      <c r="U7129" s="1">
        <v>365</v>
      </c>
      <c r="V7129" s="1">
        <f t="shared" si="445"/>
        <v>1.7534351042604981</v>
      </c>
      <c r="W7129" s="1">
        <f t="shared" si="446"/>
        <v>3.0520361776735601</v>
      </c>
      <c r="X7129" s="1">
        <f t="shared" si="447"/>
        <v>243.33333333333334</v>
      </c>
    </row>
    <row r="7130" spans="1:24" hidden="1" x14ac:dyDescent="0.3">
      <c r="A7130" s="18" t="str">
        <f t="shared" si="444"/>
        <v>OFF - AirGrSupp - Other GSE_1995_50</v>
      </c>
      <c r="B7130" s="1" t="s">
        <v>40</v>
      </c>
      <c r="C7130" s="1">
        <v>2020</v>
      </c>
      <c r="D7130" s="1" t="s">
        <v>144</v>
      </c>
      <c r="E7130" s="1">
        <v>1995</v>
      </c>
      <c r="F7130" s="1">
        <v>50</v>
      </c>
      <c r="G7130" s="1" t="s">
        <v>12</v>
      </c>
      <c r="H7130" s="1">
        <v>2.56696645611433E-6</v>
      </c>
      <c r="I7130" s="1">
        <v>2.3610957463339599E-6</v>
      </c>
      <c r="J7130" s="1">
        <v>2.8247900000000002E-6</v>
      </c>
      <c r="K7130" s="1">
        <v>5.4363310000000002E-5</v>
      </c>
      <c r="L7130" s="1">
        <v>4.1601320000000002E-6</v>
      </c>
      <c r="M7130" s="1">
        <v>4.1483660000000001E-4</v>
      </c>
      <c r="N7130" s="1">
        <v>2.8598463000000001E-8</v>
      </c>
      <c r="O7130" s="1">
        <v>2.16077276E-8</v>
      </c>
      <c r="P7130" s="1">
        <v>5.0436570000000002E-9</v>
      </c>
      <c r="Q7130" s="1">
        <v>6.3934056033614502E-9</v>
      </c>
      <c r="R7130" s="1">
        <v>18.25</v>
      </c>
      <c r="S7130" s="1">
        <v>7.3</v>
      </c>
      <c r="T7130" s="1">
        <v>0.04</v>
      </c>
      <c r="U7130" s="1">
        <v>365</v>
      </c>
      <c r="V7130" s="1">
        <f t="shared" si="445"/>
        <v>2.1419500307530792</v>
      </c>
      <c r="W7130" s="1">
        <f t="shared" si="446"/>
        <v>3.77400826678568</v>
      </c>
      <c r="X7130" s="1">
        <f t="shared" si="447"/>
        <v>182.5</v>
      </c>
    </row>
    <row r="7131" spans="1:24" hidden="1" x14ac:dyDescent="0.3">
      <c r="A7131" s="18" t="str">
        <f t="shared" si="444"/>
        <v>OFF - AirGrSupp - Other GSE_1996_50</v>
      </c>
      <c r="B7131" s="1" t="s">
        <v>40</v>
      </c>
      <c r="C7131" s="1">
        <v>2020</v>
      </c>
      <c r="D7131" s="1" t="s">
        <v>144</v>
      </c>
      <c r="E7131" s="1">
        <v>1996</v>
      </c>
      <c r="F7131" s="1">
        <v>50</v>
      </c>
      <c r="G7131" s="1" t="s">
        <v>12</v>
      </c>
      <c r="H7131" s="1">
        <v>3.1627495935712899E-6</v>
      </c>
      <c r="I7131" s="1">
        <v>2.9090970761668699E-6</v>
      </c>
      <c r="J7131" s="1">
        <v>3.4804129999999999E-6</v>
      </c>
      <c r="K7131" s="1">
        <v>6.7282739999999995E-5</v>
      </c>
      <c r="L7131" s="1">
        <v>5.1894410000000003E-6</v>
      </c>
      <c r="M7131" s="1">
        <v>5.1794540000000004E-4</v>
      </c>
      <c r="N7131" s="1">
        <v>3.5706698999999997E-8</v>
      </c>
      <c r="O7131" s="1">
        <v>2.6978394799999999E-8</v>
      </c>
      <c r="P7131" s="1">
        <v>6.2972719999999999E-9</v>
      </c>
      <c r="Q7131" s="1">
        <v>8.9507678447060207E-9</v>
      </c>
      <c r="R7131" s="1">
        <v>25.55</v>
      </c>
      <c r="S7131" s="1">
        <v>7.3</v>
      </c>
      <c r="T7131" s="1">
        <v>0.05</v>
      </c>
      <c r="U7131" s="1">
        <v>365</v>
      </c>
      <c r="V7131" s="1">
        <f t="shared" si="445"/>
        <v>2.6390884746772021</v>
      </c>
      <c r="W7131" s="1">
        <f t="shared" si="446"/>
        <v>4.7077816843303406</v>
      </c>
      <c r="X7131" s="1">
        <f t="shared" si="447"/>
        <v>146</v>
      </c>
    </row>
    <row r="7132" spans="1:24" hidden="1" x14ac:dyDescent="0.3">
      <c r="A7132" s="18" t="str">
        <f t="shared" si="444"/>
        <v>OFF - AirGrSupp - Other GSE_1997_50</v>
      </c>
      <c r="B7132" s="1" t="s">
        <v>40</v>
      </c>
      <c r="C7132" s="1">
        <v>2020</v>
      </c>
      <c r="D7132" s="1" t="s">
        <v>144</v>
      </c>
      <c r="E7132" s="1">
        <v>1997</v>
      </c>
      <c r="F7132" s="1">
        <v>50</v>
      </c>
      <c r="G7132" s="1" t="s">
        <v>12</v>
      </c>
      <c r="H7132" s="1">
        <v>3.65890976237665E-6</v>
      </c>
      <c r="I7132" s="1">
        <v>3.3654651994340399E-6</v>
      </c>
      <c r="J7132" s="1">
        <v>4.0264070000000001E-6</v>
      </c>
      <c r="K7132" s="1">
        <v>7.8196520000000004E-5</v>
      </c>
      <c r="L7132" s="1">
        <v>6.0792960000000003E-6</v>
      </c>
      <c r="M7132" s="1">
        <v>6.0731030000000001E-4</v>
      </c>
      <c r="N7132" s="1">
        <v>4.1867423999999897E-8</v>
      </c>
      <c r="O7132" s="1">
        <v>3.1633164800000002E-8</v>
      </c>
      <c r="P7132" s="1">
        <v>7.3837859999999998E-9</v>
      </c>
      <c r="Q7132" s="1">
        <v>1.02294489653783E-8</v>
      </c>
      <c r="R7132" s="1">
        <v>29.2</v>
      </c>
      <c r="S7132" s="1">
        <v>10.95</v>
      </c>
      <c r="T7132" s="1">
        <v>0.06</v>
      </c>
      <c r="U7132" s="1">
        <v>547.5</v>
      </c>
      <c r="V7132" s="1">
        <f t="shared" si="445"/>
        <v>2.0353991146184116</v>
      </c>
      <c r="W7132" s="1">
        <f t="shared" si="446"/>
        <v>3.6766963740953602</v>
      </c>
      <c r="X7132" s="1">
        <f t="shared" si="447"/>
        <v>182.5</v>
      </c>
    </row>
    <row r="7133" spans="1:24" hidden="1" x14ac:dyDescent="0.3">
      <c r="A7133" s="18" t="str">
        <f t="shared" si="444"/>
        <v>OFF - AirGrSupp - Other GSE_1998_50</v>
      </c>
      <c r="B7133" s="1" t="s">
        <v>40</v>
      </c>
      <c r="C7133" s="1">
        <v>2020</v>
      </c>
      <c r="D7133" s="1" t="s">
        <v>144</v>
      </c>
      <c r="E7133" s="1">
        <v>1998</v>
      </c>
      <c r="F7133" s="1">
        <v>50</v>
      </c>
      <c r="G7133" s="1" t="s">
        <v>12</v>
      </c>
      <c r="H7133" s="1">
        <v>4.70227881781725E-6</v>
      </c>
      <c r="I7133" s="1">
        <v>4.3251560566282998E-6</v>
      </c>
      <c r="J7133" s="1">
        <v>5.1745710000000002E-6</v>
      </c>
      <c r="K7133" s="1">
        <v>1.079538E-4</v>
      </c>
      <c r="L7133" s="1">
        <v>7.5793070000000004E-6</v>
      </c>
      <c r="M7133" s="1">
        <v>6.7252060000000001E-4</v>
      </c>
      <c r="N7133" s="1">
        <v>4.6362969000000003E-8</v>
      </c>
      <c r="O7133" s="1">
        <v>3.5029798799999999E-8</v>
      </c>
      <c r="P7133" s="1">
        <v>8.1766250000000006E-9</v>
      </c>
      <c r="Q7133" s="1">
        <v>1.15081300860506E-8</v>
      </c>
      <c r="R7133" s="1">
        <v>32.85</v>
      </c>
      <c r="S7133" s="1">
        <v>10.95</v>
      </c>
      <c r="T7133" s="1">
        <v>0.06</v>
      </c>
      <c r="U7133" s="1">
        <v>547.5</v>
      </c>
      <c r="V7133" s="1">
        <f t="shared" si="445"/>
        <v>2.6158103817945126</v>
      </c>
      <c r="W7133" s="1">
        <f t="shared" si="446"/>
        <v>4.5838877667834534</v>
      </c>
      <c r="X7133" s="1">
        <f t="shared" si="447"/>
        <v>182.5</v>
      </c>
    </row>
    <row r="7134" spans="1:24" hidden="1" x14ac:dyDescent="0.3">
      <c r="A7134" s="18" t="str">
        <f t="shared" si="444"/>
        <v>OFF - AirGrSupp - Other GSE_1999_50</v>
      </c>
      <c r="B7134" s="1" t="s">
        <v>40</v>
      </c>
      <c r="C7134" s="1">
        <v>2020</v>
      </c>
      <c r="D7134" s="1" t="s">
        <v>144</v>
      </c>
      <c r="E7134" s="1">
        <v>1999</v>
      </c>
      <c r="F7134" s="1">
        <v>50</v>
      </c>
      <c r="G7134" s="1" t="s">
        <v>12</v>
      </c>
      <c r="H7134" s="1">
        <v>5.2927731568946497E-6</v>
      </c>
      <c r="I7134" s="1">
        <v>4.8682927497117003E-6</v>
      </c>
      <c r="J7134" s="1">
        <v>5.8243740000000002E-6</v>
      </c>
      <c r="K7134" s="1">
        <v>1.2209610000000001E-4</v>
      </c>
      <c r="L7134" s="1">
        <v>8.6419309999999992E-6</v>
      </c>
      <c r="M7134" s="1">
        <v>7.6750560000000002E-4</v>
      </c>
      <c r="N7134" s="1">
        <v>5.2911143999999897E-8</v>
      </c>
      <c r="O7134" s="1">
        <v>3.99773088E-8</v>
      </c>
      <c r="P7134" s="1">
        <v>9.3314669999999993E-9</v>
      </c>
      <c r="Q7134" s="1">
        <v>1.27868112067229E-8</v>
      </c>
      <c r="R7134" s="1">
        <v>36.5</v>
      </c>
      <c r="S7134" s="1">
        <v>14.6</v>
      </c>
      <c r="T7134" s="1">
        <v>7.0000000000000007E-2</v>
      </c>
      <c r="U7134" s="1">
        <v>730</v>
      </c>
      <c r="V7134" s="1">
        <f t="shared" si="445"/>
        <v>2.208220446195547</v>
      </c>
      <c r="W7134" s="1">
        <f t="shared" si="446"/>
        <v>3.9199139636664695</v>
      </c>
      <c r="X7134" s="1">
        <f t="shared" si="447"/>
        <v>208.57142857142856</v>
      </c>
    </row>
    <row r="7135" spans="1:24" hidden="1" x14ac:dyDescent="0.3">
      <c r="A7135" s="18" t="str">
        <f t="shared" si="444"/>
        <v>OFF - AirGrSupp - Other GSE_2000_50</v>
      </c>
      <c r="B7135" s="1" t="s">
        <v>40</v>
      </c>
      <c r="C7135" s="1">
        <v>2020</v>
      </c>
      <c r="D7135" s="1" t="s">
        <v>144</v>
      </c>
      <c r="E7135" s="1">
        <v>2000</v>
      </c>
      <c r="F7135" s="1">
        <v>50</v>
      </c>
      <c r="G7135" s="1" t="s">
        <v>12</v>
      </c>
      <c r="H7135" s="1">
        <v>6.3454921172368403E-6</v>
      </c>
      <c r="I7135" s="1">
        <v>5.8365836494344496E-6</v>
      </c>
      <c r="J7135" s="1">
        <v>6.982827E-6</v>
      </c>
      <c r="K7135" s="1">
        <v>1.4710299999999999E-4</v>
      </c>
      <c r="L7135" s="1">
        <v>1.0497429999999999E-5</v>
      </c>
      <c r="M7135" s="1">
        <v>9.3314440000000004E-4</v>
      </c>
      <c r="N7135" s="1">
        <v>6.4330137000000002E-8</v>
      </c>
      <c r="O7135" s="1">
        <v>4.8604992400000002E-8</v>
      </c>
      <c r="P7135" s="1">
        <v>1.1345329999999999E-8</v>
      </c>
      <c r="Q7135" s="1">
        <v>1.53441734480674E-8</v>
      </c>
      <c r="R7135" s="1">
        <v>43.8</v>
      </c>
      <c r="S7135" s="1">
        <v>14.6</v>
      </c>
      <c r="T7135" s="1">
        <v>0.09</v>
      </c>
      <c r="U7135" s="1">
        <v>730</v>
      </c>
      <c r="V7135" s="1">
        <f t="shared" si="445"/>
        <v>2.6474298102502209</v>
      </c>
      <c r="W7135" s="1">
        <f t="shared" si="446"/>
        <v>4.7615541526090999</v>
      </c>
      <c r="X7135" s="1">
        <f t="shared" si="447"/>
        <v>162.22222222222223</v>
      </c>
    </row>
    <row r="7136" spans="1:24" hidden="1" x14ac:dyDescent="0.3">
      <c r="A7136" s="18" t="str">
        <f t="shared" si="444"/>
        <v>OFF - AirGrSupp - Other GSE_2001_50</v>
      </c>
      <c r="B7136" s="1" t="s">
        <v>40</v>
      </c>
      <c r="C7136" s="1">
        <v>2020</v>
      </c>
      <c r="D7136" s="1" t="s">
        <v>144</v>
      </c>
      <c r="E7136" s="1">
        <v>2001</v>
      </c>
      <c r="F7136" s="1">
        <v>50</v>
      </c>
      <c r="G7136" s="1" t="s">
        <v>12</v>
      </c>
      <c r="H7136" s="1">
        <v>5.4635922572718703E-6</v>
      </c>
      <c r="I7136" s="1">
        <v>5.0254121582386596E-6</v>
      </c>
      <c r="J7136" s="1">
        <v>6.0123500000000001E-6</v>
      </c>
      <c r="K7136" s="1">
        <v>2.179568E-4</v>
      </c>
      <c r="L7136" s="1">
        <v>1.0389109999999999E-5</v>
      </c>
      <c r="M7136" s="1">
        <v>1.014039E-3</v>
      </c>
      <c r="N7136" s="1">
        <v>6.9906923999999994E-8</v>
      </c>
      <c r="O7136" s="1">
        <v>5.2818564799999998E-8</v>
      </c>
      <c r="P7136" s="1">
        <v>1.2328860000000001E-8</v>
      </c>
      <c r="Q7136" s="1">
        <v>1.7901535689411998E-8</v>
      </c>
      <c r="R7136" s="1">
        <v>51.1</v>
      </c>
      <c r="S7136" s="1">
        <v>18.25</v>
      </c>
      <c r="T7136" s="1">
        <v>0.09</v>
      </c>
      <c r="U7136" s="1">
        <v>912.5</v>
      </c>
      <c r="V7136" s="1">
        <f t="shared" si="445"/>
        <v>1.8235908888658308</v>
      </c>
      <c r="W7136" s="1">
        <f t="shared" si="446"/>
        <v>3.7699368216725593</v>
      </c>
      <c r="X7136" s="1">
        <f t="shared" si="447"/>
        <v>202.77777777777777</v>
      </c>
    </row>
    <row r="7137" spans="1:24" hidden="1" x14ac:dyDescent="0.3">
      <c r="A7137" s="18" t="str">
        <f t="shared" si="444"/>
        <v>OFF - AirGrSupp - Other GSE_2002_50</v>
      </c>
      <c r="B7137" s="1" t="s">
        <v>40</v>
      </c>
      <c r="C7137" s="1">
        <v>2020</v>
      </c>
      <c r="D7137" s="1" t="s">
        <v>144</v>
      </c>
      <c r="E7137" s="1">
        <v>2002</v>
      </c>
      <c r="F7137" s="1">
        <v>50</v>
      </c>
      <c r="G7137" s="1" t="s">
        <v>12</v>
      </c>
      <c r="H7137" s="1">
        <v>5.3065458421593498E-6</v>
      </c>
      <c r="I7137" s="1">
        <v>4.8809608656181699E-6</v>
      </c>
      <c r="J7137" s="1">
        <v>5.8395300000000001E-6</v>
      </c>
      <c r="K7137" s="1">
        <v>2.439528E-4</v>
      </c>
      <c r="L7137" s="1">
        <v>1.0399839999999999E-5</v>
      </c>
      <c r="M7137" s="1">
        <v>1.1454010000000001E-3</v>
      </c>
      <c r="N7137" s="1">
        <v>7.8962894999999993E-8</v>
      </c>
      <c r="O7137" s="1">
        <v>5.9660853999999994E-8</v>
      </c>
      <c r="P7137" s="1">
        <v>1.392598E-8</v>
      </c>
      <c r="Q7137" s="1">
        <v>2.04588979307566E-8</v>
      </c>
      <c r="R7137" s="1">
        <v>58.4</v>
      </c>
      <c r="S7137" s="1">
        <v>18.25</v>
      </c>
      <c r="T7137" s="1">
        <v>0.11</v>
      </c>
      <c r="U7137" s="1">
        <v>912.5</v>
      </c>
      <c r="V7137" s="1">
        <f t="shared" si="445"/>
        <v>1.7711732855303979</v>
      </c>
      <c r="W7137" s="1">
        <f t="shared" si="446"/>
        <v>3.77383045857664</v>
      </c>
      <c r="X7137" s="1">
        <f t="shared" si="447"/>
        <v>165.90909090909091</v>
      </c>
    </row>
    <row r="7138" spans="1:24" hidden="1" x14ac:dyDescent="0.3">
      <c r="A7138" s="18" t="str">
        <f t="shared" si="444"/>
        <v>OFF - AirGrSupp - Other GSE_2003_50</v>
      </c>
      <c r="B7138" s="1" t="s">
        <v>40</v>
      </c>
      <c r="C7138" s="1">
        <v>2020</v>
      </c>
      <c r="D7138" s="1" t="s">
        <v>144</v>
      </c>
      <c r="E7138" s="1">
        <v>2003</v>
      </c>
      <c r="F7138" s="1">
        <v>50</v>
      </c>
      <c r="G7138" s="1" t="s">
        <v>12</v>
      </c>
      <c r="H7138" s="1">
        <v>4.5351146224370401E-6</v>
      </c>
      <c r="I7138" s="1">
        <v>4.1713984297175899E-6</v>
      </c>
      <c r="J7138" s="1">
        <v>4.990617E-6</v>
      </c>
      <c r="K7138" s="1">
        <v>2.5548660000000001E-4</v>
      </c>
      <c r="L7138" s="1">
        <v>1.078205E-5</v>
      </c>
      <c r="M7138" s="1">
        <v>1.3392250000000001E-3</v>
      </c>
      <c r="N7138" s="1">
        <v>9.2324969999999998E-8</v>
      </c>
      <c r="O7138" s="1">
        <v>6.9756644E-8</v>
      </c>
      <c r="P7138" s="1">
        <v>1.628253E-8</v>
      </c>
      <c r="Q7138" s="1">
        <v>2.3016260172101199E-8</v>
      </c>
      <c r="R7138" s="1">
        <v>65.7</v>
      </c>
      <c r="S7138" s="1">
        <v>21.9</v>
      </c>
      <c r="T7138" s="1">
        <v>0.12</v>
      </c>
      <c r="U7138" s="1">
        <v>1095</v>
      </c>
      <c r="V7138" s="1">
        <f t="shared" si="445"/>
        <v>1.2614096666332533</v>
      </c>
      <c r="W7138" s="1">
        <f t="shared" si="446"/>
        <v>3.2604370753056662</v>
      </c>
      <c r="X7138" s="1">
        <f t="shared" si="447"/>
        <v>182.5</v>
      </c>
    </row>
    <row r="7139" spans="1:24" hidden="1" x14ac:dyDescent="0.3">
      <c r="A7139" s="18" t="str">
        <f t="shared" si="444"/>
        <v>OFF - AirGrSupp - Other GSE_2004_50</v>
      </c>
      <c r="B7139" s="1" t="s">
        <v>40</v>
      </c>
      <c r="C7139" s="1">
        <v>2020</v>
      </c>
      <c r="D7139" s="1" t="s">
        <v>144</v>
      </c>
      <c r="E7139" s="1">
        <v>2004</v>
      </c>
      <c r="F7139" s="1">
        <v>50</v>
      </c>
      <c r="G7139" s="1" t="s">
        <v>12</v>
      </c>
      <c r="H7139" s="1">
        <v>3.1340174239553398E-6</v>
      </c>
      <c r="I7139" s="1">
        <v>2.88266922655412E-6</v>
      </c>
      <c r="J7139" s="1">
        <v>3.448795E-6</v>
      </c>
      <c r="K7139" s="1">
        <v>2.7480620000000001E-4</v>
      </c>
      <c r="L7139" s="1">
        <v>7.6738109999999994E-6</v>
      </c>
      <c r="M7139" s="1">
        <v>1.9927920000000002E-3</v>
      </c>
      <c r="N7139" s="1">
        <v>1.3738130999999999E-7</v>
      </c>
      <c r="O7139" s="1">
        <v>1.03799212E-7</v>
      </c>
      <c r="P7139" s="1">
        <v>2.4228720000000002E-8</v>
      </c>
      <c r="Q7139" s="1">
        <v>3.1967028016807198E-8</v>
      </c>
      <c r="R7139" s="1">
        <v>91.25</v>
      </c>
      <c r="S7139" s="1">
        <v>32.85</v>
      </c>
      <c r="T7139" s="1">
        <v>0.18</v>
      </c>
      <c r="U7139" s="1">
        <v>1642.5</v>
      </c>
      <c r="V7139" s="1">
        <f t="shared" si="445"/>
        <v>0.58113634062166675</v>
      </c>
      <c r="W7139" s="1">
        <f t="shared" si="446"/>
        <v>1.547014274854253</v>
      </c>
      <c r="X7139" s="1">
        <f t="shared" si="447"/>
        <v>182.50000000000003</v>
      </c>
    </row>
    <row r="7140" spans="1:24" hidden="1" x14ac:dyDescent="0.3">
      <c r="A7140" s="18" t="str">
        <f t="shared" si="444"/>
        <v>OFF - AirGrSupp - Other GSE_2005_50</v>
      </c>
      <c r="B7140" s="1" t="s">
        <v>40</v>
      </c>
      <c r="C7140" s="1">
        <v>2020</v>
      </c>
      <c r="D7140" s="1" t="s">
        <v>144</v>
      </c>
      <c r="E7140" s="1">
        <v>2005</v>
      </c>
      <c r="F7140" s="1">
        <v>50</v>
      </c>
      <c r="G7140" s="1" t="s">
        <v>12</v>
      </c>
      <c r="H7140" s="1">
        <v>5.2625861133602102E-6</v>
      </c>
      <c r="I7140" s="1">
        <v>4.8405267070687199E-6</v>
      </c>
      <c r="J7140" s="1">
        <v>5.791155E-6</v>
      </c>
      <c r="K7140" s="1">
        <v>4.563813E-4</v>
      </c>
      <c r="L7140" s="1">
        <v>1.2808959999999999E-5</v>
      </c>
      <c r="M7140" s="1">
        <v>3.432156E-3</v>
      </c>
      <c r="N7140" s="1">
        <v>2.3660972999999899E-7</v>
      </c>
      <c r="O7140" s="1">
        <v>1.7877179600000001E-7</v>
      </c>
      <c r="P7140" s="1">
        <v>4.1728759999999999E-8</v>
      </c>
      <c r="Q7140" s="1">
        <v>5.4983288188908401E-8</v>
      </c>
      <c r="R7140" s="1">
        <v>156.94999999999999</v>
      </c>
      <c r="S7140" s="1">
        <v>58.4</v>
      </c>
      <c r="T7140" s="1">
        <v>0.32</v>
      </c>
      <c r="U7140" s="1">
        <v>2920</v>
      </c>
      <c r="V7140" s="1">
        <f t="shared" si="445"/>
        <v>0.54890649527689905</v>
      </c>
      <c r="W7140" s="1">
        <f t="shared" si="446"/>
        <v>1.4525116309088</v>
      </c>
      <c r="X7140" s="1">
        <f t="shared" si="447"/>
        <v>182.5</v>
      </c>
    </row>
    <row r="7141" spans="1:24" hidden="1" x14ac:dyDescent="0.3">
      <c r="A7141" s="18" t="str">
        <f t="shared" si="444"/>
        <v>OFF - AirGrSupp - Other GSE_2006_50</v>
      </c>
      <c r="B7141" s="1" t="s">
        <v>40</v>
      </c>
      <c r="C7141" s="1">
        <v>2020</v>
      </c>
      <c r="D7141" s="1" t="s">
        <v>144</v>
      </c>
      <c r="E7141" s="1">
        <v>2006</v>
      </c>
      <c r="F7141" s="1">
        <v>50</v>
      </c>
      <c r="G7141" s="1" t="s">
        <v>12</v>
      </c>
      <c r="H7141" s="1">
        <v>5.8834056226651298E-6</v>
      </c>
      <c r="I7141" s="1">
        <v>5.4115564917273902E-6</v>
      </c>
      <c r="J7141" s="1">
        <v>6.4743290000000002E-6</v>
      </c>
      <c r="K7141" s="1">
        <v>5.0425540000000003E-4</v>
      </c>
      <c r="L7141" s="1">
        <v>1.422967E-5</v>
      </c>
      <c r="M7141" s="1">
        <v>3.9381319999999996E-3</v>
      </c>
      <c r="N7141" s="1">
        <v>2.7149130000000001E-7</v>
      </c>
      <c r="O7141" s="1">
        <v>2.0512676000000001E-7</v>
      </c>
      <c r="P7141" s="1">
        <v>4.7880500000000003E-8</v>
      </c>
      <c r="Q7141" s="1">
        <v>6.2655374912942203E-8</v>
      </c>
      <c r="R7141" s="1">
        <v>178.85</v>
      </c>
      <c r="S7141" s="1">
        <v>65.7</v>
      </c>
      <c r="T7141" s="1">
        <v>0.36</v>
      </c>
      <c r="U7141" s="1">
        <v>3285</v>
      </c>
      <c r="V7141" s="1">
        <f t="shared" si="445"/>
        <v>0.54547571877144718</v>
      </c>
      <c r="W7141" s="1">
        <f t="shared" si="446"/>
        <v>1.4343266088039779</v>
      </c>
      <c r="X7141" s="1">
        <f t="shared" si="447"/>
        <v>182.50000000000003</v>
      </c>
    </row>
    <row r="7142" spans="1:24" hidden="1" x14ac:dyDescent="0.3">
      <c r="A7142" s="18" t="str">
        <f t="shared" si="444"/>
        <v>OFF - AirGrSupp - Other GSE_2007_50</v>
      </c>
      <c r="B7142" s="1" t="s">
        <v>40</v>
      </c>
      <c r="C7142" s="1">
        <v>2020</v>
      </c>
      <c r="D7142" s="1" t="s">
        <v>144</v>
      </c>
      <c r="E7142" s="1">
        <v>2007</v>
      </c>
      <c r="F7142" s="1">
        <v>50</v>
      </c>
      <c r="G7142" s="1" t="s">
        <v>12</v>
      </c>
      <c r="H7142" s="1">
        <v>6.1601697140868301E-6</v>
      </c>
      <c r="I7142" s="1">
        <v>5.6661241030170598E-6</v>
      </c>
      <c r="J7142" s="1">
        <v>6.778891E-6</v>
      </c>
      <c r="K7142" s="1">
        <v>5.6032840000000005E-4</v>
      </c>
      <c r="L7142" s="1">
        <v>1.347896E-5</v>
      </c>
      <c r="M7142" s="1">
        <v>4.5512080000000002E-3</v>
      </c>
      <c r="N7142" s="1">
        <v>3.137562E-7</v>
      </c>
      <c r="O7142" s="1">
        <v>2.3706024E-7</v>
      </c>
      <c r="P7142" s="1">
        <v>5.5334390000000003E-8</v>
      </c>
      <c r="Q7142" s="1">
        <v>7.2884823878320505E-8</v>
      </c>
      <c r="R7142" s="1">
        <v>208.04999999999899</v>
      </c>
      <c r="S7142" s="1">
        <v>76.649999999999906</v>
      </c>
      <c r="T7142" s="1">
        <v>0.42</v>
      </c>
      <c r="U7142" s="1">
        <v>3832.5</v>
      </c>
      <c r="V7142" s="1">
        <f t="shared" si="445"/>
        <v>0.48954488773364424</v>
      </c>
      <c r="W7142" s="1">
        <f t="shared" si="446"/>
        <v>1.1645625545781333</v>
      </c>
      <c r="X7142" s="1">
        <f t="shared" si="447"/>
        <v>182.49999999999977</v>
      </c>
    </row>
    <row r="7143" spans="1:24" hidden="1" x14ac:dyDescent="0.3">
      <c r="A7143" s="18" t="str">
        <f t="shared" si="444"/>
        <v>OFF - AirGrSupp - Other GSE_2008_50</v>
      </c>
      <c r="B7143" s="1" t="s">
        <v>40</v>
      </c>
      <c r="C7143" s="1">
        <v>2020</v>
      </c>
      <c r="D7143" s="1" t="s">
        <v>144</v>
      </c>
      <c r="E7143" s="1">
        <v>2008</v>
      </c>
      <c r="F7143" s="1">
        <v>50</v>
      </c>
      <c r="G7143" s="1" t="s">
        <v>12</v>
      </c>
      <c r="H7143" s="1">
        <v>6.4477976516644698E-6</v>
      </c>
      <c r="I7143" s="1">
        <v>5.9306842800009804E-6</v>
      </c>
      <c r="J7143" s="1">
        <v>7.0954080000000001E-6</v>
      </c>
      <c r="K7143" s="1">
        <v>5.7670989999999999E-4</v>
      </c>
      <c r="L7143" s="1">
        <v>1.4057819999999999E-5</v>
      </c>
      <c r="M7143" s="1">
        <v>4.8795760000000001E-3</v>
      </c>
      <c r="N7143" s="1">
        <v>3.3639363E-7</v>
      </c>
      <c r="O7143" s="1">
        <v>2.5416407600000001E-7</v>
      </c>
      <c r="P7143" s="1">
        <v>5.9326749999999999E-8</v>
      </c>
      <c r="Q7143" s="1">
        <v>7.6720867240337297E-8</v>
      </c>
      <c r="R7143" s="1">
        <v>219</v>
      </c>
      <c r="S7143" s="1">
        <v>83.95</v>
      </c>
      <c r="T7143" s="1">
        <v>0.45</v>
      </c>
      <c r="U7143" s="1">
        <v>4197.5</v>
      </c>
      <c r="V7143" s="1">
        <f t="shared" si="445"/>
        <v>0.46784576318041537</v>
      </c>
      <c r="W7143" s="1">
        <f t="shared" si="446"/>
        <v>1.1089599810145043</v>
      </c>
      <c r="X7143" s="1">
        <f t="shared" si="447"/>
        <v>186.55555555555557</v>
      </c>
    </row>
    <row r="7144" spans="1:24" hidden="1" x14ac:dyDescent="0.3">
      <c r="A7144" s="18" t="str">
        <f t="shared" si="444"/>
        <v>OFF - AirGrSupp - Other GSE_2009_50</v>
      </c>
      <c r="B7144" s="1" t="s">
        <v>40</v>
      </c>
      <c r="C7144" s="1">
        <v>2020</v>
      </c>
      <c r="D7144" s="1" t="s">
        <v>144</v>
      </c>
      <c r="E7144" s="1">
        <v>2009</v>
      </c>
      <c r="F7144" s="1">
        <v>50</v>
      </c>
      <c r="G7144" s="1" t="s">
        <v>12</v>
      </c>
      <c r="H7144" s="1">
        <v>6.5291615437111901E-6</v>
      </c>
      <c r="I7144" s="1">
        <v>6.0055227879055503E-6</v>
      </c>
      <c r="J7144" s="1">
        <v>7.184944E-6</v>
      </c>
      <c r="K7144" s="1">
        <v>5.7358880000000004E-4</v>
      </c>
      <c r="L7144" s="1">
        <v>1.4181519999999999E-5</v>
      </c>
      <c r="M7144" s="1">
        <v>5.0643270000000004E-3</v>
      </c>
      <c r="N7144" s="1">
        <v>3.4913016E-7</v>
      </c>
      <c r="O7144" s="1">
        <v>2.6378723200000003E-7</v>
      </c>
      <c r="P7144" s="1">
        <v>6.1572979999999998E-8</v>
      </c>
      <c r="Q7144" s="1">
        <v>7.9278229481681896E-8</v>
      </c>
      <c r="R7144" s="1">
        <v>226.3</v>
      </c>
      <c r="S7144" s="1">
        <v>83.95</v>
      </c>
      <c r="T7144" s="1">
        <v>0.47</v>
      </c>
      <c r="U7144" s="1">
        <v>4197.5</v>
      </c>
      <c r="V7144" s="1">
        <f t="shared" si="445"/>
        <v>0.47374944599218888</v>
      </c>
      <c r="W7144" s="1">
        <f t="shared" si="446"/>
        <v>1.1187181333917215</v>
      </c>
      <c r="X7144" s="1">
        <f t="shared" si="447"/>
        <v>178.61702127659575</v>
      </c>
    </row>
    <row r="7145" spans="1:24" hidden="1" x14ac:dyDescent="0.3">
      <c r="A7145" s="18" t="str">
        <f t="shared" si="444"/>
        <v>OFF - AirGrSupp - Other GSE_2010_50</v>
      </c>
      <c r="B7145" s="1" t="s">
        <v>40</v>
      </c>
      <c r="C7145" s="1">
        <v>2020</v>
      </c>
      <c r="D7145" s="1" t="s">
        <v>144</v>
      </c>
      <c r="E7145" s="1">
        <v>2010</v>
      </c>
      <c r="F7145" s="1">
        <v>50</v>
      </c>
      <c r="G7145" s="1" t="s">
        <v>12</v>
      </c>
      <c r="H7145" s="1">
        <v>6.7083600272254903E-6</v>
      </c>
      <c r="I7145" s="1">
        <v>6.17034955304201E-6</v>
      </c>
      <c r="J7145" s="1">
        <v>7.3821409999999997E-6</v>
      </c>
      <c r="K7145" s="1">
        <v>5.7810149999999998E-4</v>
      </c>
      <c r="L7145" s="1">
        <v>1.4512770000000001E-5</v>
      </c>
      <c r="M7145" s="1">
        <v>5.3363500000000001E-3</v>
      </c>
      <c r="N7145" s="1">
        <v>3.6788319000000001E-7</v>
      </c>
      <c r="O7145" s="1">
        <v>2.7795618800000002E-7</v>
      </c>
      <c r="P7145" s="1">
        <v>6.4880290000000002E-8</v>
      </c>
      <c r="Q7145" s="1">
        <v>8.3114272843698794E-8</v>
      </c>
      <c r="R7145" s="1">
        <v>237.25</v>
      </c>
      <c r="S7145" s="1">
        <v>91.25</v>
      </c>
      <c r="T7145" s="1">
        <v>0.49</v>
      </c>
      <c r="U7145" s="1">
        <v>4562.5</v>
      </c>
      <c r="V7145" s="1">
        <f t="shared" si="445"/>
        <v>0.44781175639884252</v>
      </c>
      <c r="W7145" s="1">
        <f t="shared" si="446"/>
        <v>1.053261078330384</v>
      </c>
      <c r="X7145" s="1">
        <f t="shared" si="447"/>
        <v>186.22448979591837</v>
      </c>
    </row>
    <row r="7146" spans="1:24" hidden="1" x14ac:dyDescent="0.3">
      <c r="A7146" s="18" t="str">
        <f t="shared" si="444"/>
        <v>OFF - AirGrSupp - Other GSE_2011_50</v>
      </c>
      <c r="B7146" s="1" t="s">
        <v>40</v>
      </c>
      <c r="C7146" s="1">
        <v>2020</v>
      </c>
      <c r="D7146" s="1" t="s">
        <v>144</v>
      </c>
      <c r="E7146" s="1">
        <v>2011</v>
      </c>
      <c r="F7146" s="1">
        <v>50</v>
      </c>
      <c r="G7146" s="1" t="s">
        <v>12</v>
      </c>
      <c r="H7146" s="1">
        <v>7.5350873605897204E-6</v>
      </c>
      <c r="I7146" s="1">
        <v>6.93077335427043E-6</v>
      </c>
      <c r="J7146" s="1">
        <v>8.2919040000000003E-6</v>
      </c>
      <c r="K7146" s="1">
        <v>6.3606990000000005E-4</v>
      </c>
      <c r="L7146" s="1">
        <v>1.6232759999999999E-5</v>
      </c>
      <c r="M7146" s="1">
        <v>6.1512579999999997E-3</v>
      </c>
      <c r="N7146" s="1">
        <v>4.2406218000000002E-7</v>
      </c>
      <c r="O7146" s="1">
        <v>3.2040253600000002E-7</v>
      </c>
      <c r="P7146" s="1">
        <v>7.4788079999999993E-8</v>
      </c>
      <c r="Q7146" s="1">
        <v>9.4622402929749395E-8</v>
      </c>
      <c r="R7146" s="1">
        <v>270.10000000000002</v>
      </c>
      <c r="S7146" s="1">
        <v>102.2</v>
      </c>
      <c r="T7146" s="1">
        <v>0.56999999999999995</v>
      </c>
      <c r="U7146" s="1">
        <v>5110</v>
      </c>
      <c r="V7146" s="1">
        <f t="shared" si="445"/>
        <v>0.44910655881376771</v>
      </c>
      <c r="W7146" s="1">
        <f t="shared" si="446"/>
        <v>1.0518651542915998</v>
      </c>
      <c r="X7146" s="1">
        <f t="shared" si="447"/>
        <v>179.2982456140351</v>
      </c>
    </row>
    <row r="7147" spans="1:24" hidden="1" x14ac:dyDescent="0.3">
      <c r="A7147" s="18" t="str">
        <f t="shared" si="444"/>
        <v>OFF - AirGrSupp - Other GSE_2012_50</v>
      </c>
      <c r="B7147" s="1" t="s">
        <v>40</v>
      </c>
      <c r="C7147" s="1">
        <v>2020</v>
      </c>
      <c r="D7147" s="1" t="s">
        <v>144</v>
      </c>
      <c r="E7147" s="1">
        <v>2012</v>
      </c>
      <c r="F7147" s="1">
        <v>50</v>
      </c>
      <c r="G7147" s="1" t="s">
        <v>12</v>
      </c>
      <c r="H7147" s="1">
        <v>5.6127445501295398E-6</v>
      </c>
      <c r="I7147" s="1">
        <v>5.16260243720915E-6</v>
      </c>
      <c r="J7147" s="1">
        <v>6.1764830000000002E-6</v>
      </c>
      <c r="K7147" s="1">
        <v>4.633746E-4</v>
      </c>
      <c r="L7147" s="1">
        <v>1.203767E-5</v>
      </c>
      <c r="M7147" s="1">
        <v>4.7054100000000001E-3</v>
      </c>
      <c r="N7147" s="1">
        <v>3.2438682000000001E-7</v>
      </c>
      <c r="O7147" s="1">
        <v>2.4509226399999999E-7</v>
      </c>
      <c r="P7147" s="1">
        <v>5.720921E-8</v>
      </c>
      <c r="Q7147" s="1">
        <v>7.2884823878320505E-8</v>
      </c>
      <c r="R7147" s="1">
        <v>208.04999999999899</v>
      </c>
      <c r="S7147" s="1">
        <v>80.3</v>
      </c>
      <c r="T7147" s="1">
        <v>0.43</v>
      </c>
      <c r="U7147" s="1">
        <v>4015</v>
      </c>
      <c r="V7147" s="1">
        <f t="shared" si="445"/>
        <v>0.42576674088390443</v>
      </c>
      <c r="W7147" s="1">
        <f t="shared" si="446"/>
        <v>0.99276277537779989</v>
      </c>
      <c r="X7147" s="1">
        <f t="shared" si="447"/>
        <v>186.74418604651163</v>
      </c>
    </row>
    <row r="7148" spans="1:24" hidden="1" x14ac:dyDescent="0.3">
      <c r="A7148" s="18" t="str">
        <f t="shared" si="444"/>
        <v>OFF - AirGrSupp - Other GSE_2013_50</v>
      </c>
      <c r="B7148" s="1" t="s">
        <v>40</v>
      </c>
      <c r="C7148" s="1">
        <v>2020</v>
      </c>
      <c r="D7148" s="1" t="s">
        <v>144</v>
      </c>
      <c r="E7148" s="1">
        <v>2013</v>
      </c>
      <c r="F7148" s="1">
        <v>50</v>
      </c>
      <c r="G7148" s="1" t="s">
        <v>12</v>
      </c>
      <c r="H7148" s="1">
        <v>5.6403208174192301E-6</v>
      </c>
      <c r="I7148" s="1">
        <v>5.1879670878621998E-6</v>
      </c>
      <c r="J7148" s="1">
        <v>6.2068289999999998E-6</v>
      </c>
      <c r="K7148" s="1">
        <v>4.5459809999999999E-4</v>
      </c>
      <c r="L7148" s="1">
        <v>1.203974E-5</v>
      </c>
      <c r="M7148" s="1">
        <v>4.8594609999999998E-3</v>
      </c>
      <c r="N7148" s="1">
        <v>3.3500690999999999E-7</v>
      </c>
      <c r="O7148" s="1">
        <v>2.5311633200000001E-7</v>
      </c>
      <c r="P7148" s="1">
        <v>5.9082179999999997E-8</v>
      </c>
      <c r="Q7148" s="1">
        <v>7.4163504998992804E-8</v>
      </c>
      <c r="R7148" s="1">
        <v>211.7</v>
      </c>
      <c r="S7148" s="1">
        <v>83.95</v>
      </c>
      <c r="T7148" s="1">
        <v>0.45</v>
      </c>
      <c r="U7148" s="1">
        <v>4197.5</v>
      </c>
      <c r="V7148" s="1">
        <f t="shared" si="445"/>
        <v>0.4092560498896371</v>
      </c>
      <c r="W7148" s="1">
        <f t="shared" si="446"/>
        <v>0.94976246970153033</v>
      </c>
      <c r="X7148" s="1">
        <f t="shared" si="447"/>
        <v>186.55555555555557</v>
      </c>
    </row>
    <row r="7149" spans="1:24" hidden="1" x14ac:dyDescent="0.3">
      <c r="A7149" s="18" t="str">
        <f t="shared" si="444"/>
        <v>OFF - AirGrSupp - Other GSE_2014_50</v>
      </c>
      <c r="B7149" s="1" t="s">
        <v>40</v>
      </c>
      <c r="C7149" s="1">
        <v>2020</v>
      </c>
      <c r="D7149" s="1" t="s">
        <v>144</v>
      </c>
      <c r="E7149" s="1">
        <v>2014</v>
      </c>
      <c r="F7149" s="1">
        <v>50</v>
      </c>
      <c r="G7149" s="1" t="s">
        <v>12</v>
      </c>
      <c r="H7149" s="1">
        <v>5.6439520954818898E-6</v>
      </c>
      <c r="I7149" s="1">
        <v>5.1913071374242404E-6</v>
      </c>
      <c r="J7149" s="1">
        <v>6.210825E-6</v>
      </c>
      <c r="K7149" s="1">
        <v>4.4320070000000001E-4</v>
      </c>
      <c r="L7149" s="1">
        <v>1.198714E-5</v>
      </c>
      <c r="M7149" s="1">
        <v>5.001068E-3</v>
      </c>
      <c r="N7149" s="1">
        <v>3.4476912000000002E-7</v>
      </c>
      <c r="O7149" s="1">
        <v>2.6049222399999999E-7</v>
      </c>
      <c r="P7149" s="1">
        <v>6.0803869999999998E-8</v>
      </c>
      <c r="Q7149" s="1">
        <v>7.5442186119665104E-8</v>
      </c>
      <c r="R7149" s="1">
        <v>215.35</v>
      </c>
      <c r="S7149" s="1">
        <v>83.95</v>
      </c>
      <c r="T7149" s="1">
        <v>0.46</v>
      </c>
      <c r="U7149" s="1">
        <v>4197.5</v>
      </c>
      <c r="V7149" s="1">
        <f t="shared" si="445"/>
        <v>0.40951953180211764</v>
      </c>
      <c r="W7149" s="1">
        <f t="shared" si="446"/>
        <v>0.94561308558640012</v>
      </c>
      <c r="X7149" s="1">
        <f t="shared" si="447"/>
        <v>182.5</v>
      </c>
    </row>
    <row r="7150" spans="1:24" hidden="1" x14ac:dyDescent="0.3">
      <c r="A7150" s="18" t="str">
        <f t="shared" si="444"/>
        <v>OFF - AirGrSupp - Other GSE_2015_50</v>
      </c>
      <c r="B7150" s="1" t="s">
        <v>40</v>
      </c>
      <c r="C7150" s="1">
        <v>2020</v>
      </c>
      <c r="D7150" s="1" t="s">
        <v>144</v>
      </c>
      <c r="E7150" s="1">
        <v>2015</v>
      </c>
      <c r="F7150" s="1">
        <v>50</v>
      </c>
      <c r="G7150" s="1" t="s">
        <v>12</v>
      </c>
      <c r="H7150" s="1">
        <v>5.6509511204164797E-6</v>
      </c>
      <c r="I7150" s="1">
        <v>5.1977448405590801E-6</v>
      </c>
      <c r="J7150" s="1">
        <v>6.2185270000000004E-6</v>
      </c>
      <c r="K7150" s="1">
        <v>4.313594E-4</v>
      </c>
      <c r="L7150" s="1">
        <v>1.1938039999999999E-5</v>
      </c>
      <c r="M7150" s="1">
        <v>5.154049E-3</v>
      </c>
      <c r="N7150" s="1">
        <v>3.5531550000000002E-7</v>
      </c>
      <c r="O7150" s="1">
        <v>2.6846060000000002E-7</v>
      </c>
      <c r="P7150" s="1">
        <v>6.266384E-8</v>
      </c>
      <c r="Q7150" s="1">
        <v>7.7999548361009596E-8</v>
      </c>
      <c r="R7150" s="1">
        <v>222.65</v>
      </c>
      <c r="S7150" s="1">
        <v>87.6</v>
      </c>
      <c r="T7150" s="1">
        <v>0.48</v>
      </c>
      <c r="U7150" s="1">
        <v>4380</v>
      </c>
      <c r="V7150" s="1">
        <f t="shared" si="445"/>
        <v>0.3929429001474109</v>
      </c>
      <c r="W7150" s="1">
        <f t="shared" si="446"/>
        <v>0.90250064279246667</v>
      </c>
      <c r="X7150" s="1">
        <f t="shared" si="447"/>
        <v>182.5</v>
      </c>
    </row>
    <row r="7151" spans="1:24" hidden="1" x14ac:dyDescent="0.3">
      <c r="A7151" s="18" t="str">
        <f t="shared" si="444"/>
        <v>OFF - AirGrSupp - Other GSE_2016_50</v>
      </c>
      <c r="B7151" s="1" t="s">
        <v>40</v>
      </c>
      <c r="C7151" s="1">
        <v>2020</v>
      </c>
      <c r="D7151" s="1" t="s">
        <v>144</v>
      </c>
      <c r="E7151" s="1">
        <v>2016</v>
      </c>
      <c r="F7151" s="1">
        <v>50</v>
      </c>
      <c r="G7151" s="1" t="s">
        <v>12</v>
      </c>
      <c r="H7151" s="1">
        <v>5.4986264572593301E-6</v>
      </c>
      <c r="I7151" s="1">
        <v>5.0576366153871297E-6</v>
      </c>
      <c r="J7151" s="1">
        <v>6.0509029999999998E-6</v>
      </c>
      <c r="K7151" s="1">
        <v>4.0694679999999999E-4</v>
      </c>
      <c r="L7151" s="1">
        <v>1.155023E-5</v>
      </c>
      <c r="M7151" s="1">
        <v>5.1665670000000004E-3</v>
      </c>
      <c r="N7151" s="1">
        <v>3.5617851E-7</v>
      </c>
      <c r="O7151" s="1">
        <v>2.6911265199999999E-7</v>
      </c>
      <c r="P7151" s="1">
        <v>6.2816039999999998E-8</v>
      </c>
      <c r="Q7151" s="1">
        <v>7.6720867240337297E-8</v>
      </c>
      <c r="R7151" s="1">
        <v>219</v>
      </c>
      <c r="S7151" s="1">
        <v>87.6</v>
      </c>
      <c r="T7151" s="1">
        <v>0.48</v>
      </c>
      <c r="U7151" s="1">
        <v>4380</v>
      </c>
      <c r="V7151" s="1">
        <f t="shared" si="445"/>
        <v>0.38235089649537107</v>
      </c>
      <c r="W7151" s="1">
        <f t="shared" si="446"/>
        <v>0.87318269995751674</v>
      </c>
      <c r="X7151" s="1">
        <f t="shared" si="447"/>
        <v>182.5</v>
      </c>
    </row>
    <row r="7152" spans="1:24" hidden="1" x14ac:dyDescent="0.3">
      <c r="A7152" s="18" t="str">
        <f t="shared" si="444"/>
        <v>OFF - AirGrSupp - Other GSE_2017_50</v>
      </c>
      <c r="B7152" s="1" t="s">
        <v>40</v>
      </c>
      <c r="C7152" s="1">
        <v>2020</v>
      </c>
      <c r="D7152" s="1" t="s">
        <v>144</v>
      </c>
      <c r="E7152" s="1">
        <v>2017</v>
      </c>
      <c r="F7152" s="1">
        <v>50</v>
      </c>
      <c r="G7152" s="1" t="s">
        <v>12</v>
      </c>
      <c r="H7152" s="1">
        <v>5.4776248388143201E-6</v>
      </c>
      <c r="I7152" s="1">
        <v>5.0383193267414102E-6</v>
      </c>
      <c r="J7152" s="1">
        <v>6.0277919999999999E-6</v>
      </c>
      <c r="K7152" s="1">
        <v>3.9186309999999998E-4</v>
      </c>
      <c r="L7152" s="1">
        <v>1.1436270000000001E-5</v>
      </c>
      <c r="M7152" s="1">
        <v>5.3071000000000004E-3</v>
      </c>
      <c r="N7152" s="1">
        <v>3.6586674000000001E-7</v>
      </c>
      <c r="O7152" s="1">
        <v>2.7643264800000002E-7</v>
      </c>
      <c r="P7152" s="1">
        <v>6.4524660000000001E-8</v>
      </c>
      <c r="Q7152" s="1">
        <v>7.9278229481681896E-8</v>
      </c>
      <c r="R7152" s="1">
        <v>226.3</v>
      </c>
      <c r="S7152" s="1">
        <v>91.25</v>
      </c>
      <c r="T7152" s="1">
        <v>0.49</v>
      </c>
      <c r="U7152" s="1">
        <v>4562.5</v>
      </c>
      <c r="V7152" s="1">
        <f t="shared" si="445"/>
        <v>0.36565491267735051</v>
      </c>
      <c r="W7152" s="1">
        <f t="shared" si="446"/>
        <v>0.829984770121584</v>
      </c>
      <c r="X7152" s="1">
        <f t="shared" si="447"/>
        <v>186.22448979591837</v>
      </c>
    </row>
    <row r="7153" spans="1:24" hidden="1" x14ac:dyDescent="0.3">
      <c r="A7153" s="18" t="str">
        <f t="shared" si="444"/>
        <v>OFF - AirGrSupp - Other GSE_2018_50</v>
      </c>
      <c r="B7153" s="1" t="s">
        <v>40</v>
      </c>
      <c r="C7153" s="1">
        <v>2020</v>
      </c>
      <c r="D7153" s="1" t="s">
        <v>144</v>
      </c>
      <c r="E7153" s="1">
        <v>2018</v>
      </c>
      <c r="F7153" s="1">
        <v>50</v>
      </c>
      <c r="G7153" s="1" t="s">
        <v>12</v>
      </c>
      <c r="H7153" s="1">
        <v>5.4471897124692902E-6</v>
      </c>
      <c r="I7153" s="1">
        <v>5.0103250975292499E-6</v>
      </c>
      <c r="J7153" s="1">
        <v>5.9943000000000004E-6</v>
      </c>
      <c r="K7153" s="1">
        <v>3.7536680000000003E-4</v>
      </c>
      <c r="L7153" s="1">
        <v>1.1298799999999999E-5</v>
      </c>
      <c r="M7153" s="1">
        <v>5.4472330000000001E-3</v>
      </c>
      <c r="N7153" s="1">
        <v>3.7552734000000001E-7</v>
      </c>
      <c r="O7153" s="1">
        <v>2.8373176800000002E-7</v>
      </c>
      <c r="P7153" s="1">
        <v>6.6228420000000004E-8</v>
      </c>
      <c r="Q7153" s="1">
        <v>8.0556910602354195E-8</v>
      </c>
      <c r="R7153" s="1">
        <v>229.95</v>
      </c>
      <c r="S7153" s="1">
        <v>91.25</v>
      </c>
      <c r="T7153" s="1">
        <v>0.5</v>
      </c>
      <c r="U7153" s="1">
        <v>4562.5</v>
      </c>
      <c r="V7153" s="1">
        <f t="shared" si="445"/>
        <v>0.36362323767340377</v>
      </c>
      <c r="W7153" s="1">
        <f t="shared" si="446"/>
        <v>0.82000791522495997</v>
      </c>
      <c r="X7153" s="1">
        <f t="shared" si="447"/>
        <v>182.5</v>
      </c>
    </row>
    <row r="7154" spans="1:24" hidden="1" x14ac:dyDescent="0.3">
      <c r="A7154" s="18" t="str">
        <f t="shared" si="444"/>
        <v>OFF - AirGrSupp - Other GSE_2019_50</v>
      </c>
      <c r="B7154" s="1" t="s">
        <v>40</v>
      </c>
      <c r="C7154" s="1">
        <v>2020</v>
      </c>
      <c r="D7154" s="1" t="s">
        <v>144</v>
      </c>
      <c r="E7154" s="1">
        <v>2019</v>
      </c>
      <c r="F7154" s="1">
        <v>50</v>
      </c>
      <c r="G7154" s="1" t="s">
        <v>12</v>
      </c>
      <c r="H7154" s="1">
        <v>5.3984346247270398E-6</v>
      </c>
      <c r="I7154" s="1">
        <v>4.96548016782393E-6</v>
      </c>
      <c r="J7154" s="1">
        <v>5.940648E-6</v>
      </c>
      <c r="K7154" s="1">
        <v>3.5687380000000001E-4</v>
      </c>
      <c r="L7154" s="1">
        <v>1.111953E-5</v>
      </c>
      <c r="M7154" s="1">
        <v>5.5777429999999996E-3</v>
      </c>
      <c r="N7154" s="1">
        <v>3.8452454999999999E-7</v>
      </c>
      <c r="O7154" s="1">
        <v>2.9052965999999998E-7</v>
      </c>
      <c r="P7154" s="1">
        <v>6.7815180000000007E-8</v>
      </c>
      <c r="Q7154" s="1">
        <v>8.1835591723026494E-8</v>
      </c>
      <c r="R7154" s="1">
        <v>233.6</v>
      </c>
      <c r="S7154" s="1">
        <v>94.9</v>
      </c>
      <c r="T7154" s="1">
        <v>0.51</v>
      </c>
      <c r="U7154" s="1">
        <v>4745</v>
      </c>
      <c r="V7154" s="1">
        <f t="shared" si="445"/>
        <v>0.34650829500173141</v>
      </c>
      <c r="W7154" s="1">
        <f t="shared" si="446"/>
        <v>0.7759590716901692</v>
      </c>
      <c r="X7154" s="1">
        <f t="shared" si="447"/>
        <v>186.07843137254903</v>
      </c>
    </row>
    <row r="7155" spans="1:24" hidden="1" x14ac:dyDescent="0.3">
      <c r="A7155" s="18" t="str">
        <f t="shared" si="444"/>
        <v>OFF - AirGrSupp - Other GSE_2020_50</v>
      </c>
      <c r="B7155" s="1" t="s">
        <v>40</v>
      </c>
      <c r="C7155" s="1">
        <v>2020</v>
      </c>
      <c r="D7155" s="1" t="s">
        <v>144</v>
      </c>
      <c r="E7155" s="1">
        <v>2020</v>
      </c>
      <c r="F7155" s="1">
        <v>50</v>
      </c>
      <c r="G7155" s="1" t="s">
        <v>12</v>
      </c>
      <c r="H7155" s="1">
        <v>4.4337650701220104E-6</v>
      </c>
      <c r="I7155" s="1">
        <v>4.0781771114982204E-6</v>
      </c>
      <c r="J7155" s="1">
        <v>4.8790880000000001E-6</v>
      </c>
      <c r="K7155" s="1">
        <v>2.7981959999999999E-4</v>
      </c>
      <c r="L7155" s="1">
        <v>9.0639589999999995E-6</v>
      </c>
      <c r="M7155" s="1">
        <v>4.7383779999999997E-3</v>
      </c>
      <c r="N7155" s="1">
        <v>3.2665958999999998E-7</v>
      </c>
      <c r="O7155" s="1">
        <v>2.46809468E-7</v>
      </c>
      <c r="P7155" s="1">
        <v>5.7610039999999997E-8</v>
      </c>
      <c r="Q7155" s="1">
        <v>6.9048780516303594E-8</v>
      </c>
      <c r="R7155" s="1">
        <v>197.1</v>
      </c>
      <c r="S7155" s="1">
        <v>80.3</v>
      </c>
      <c r="T7155" s="1">
        <v>0.44</v>
      </c>
      <c r="U7155" s="1">
        <v>4015</v>
      </c>
      <c r="V7155" s="1">
        <f t="shared" si="445"/>
        <v>0.33633273114258766</v>
      </c>
      <c r="W7155" s="1">
        <f t="shared" si="446"/>
        <v>0.74751684443505984</v>
      </c>
      <c r="X7155" s="1">
        <f t="shared" si="447"/>
        <v>182.5</v>
      </c>
    </row>
    <row r="7156" spans="1:24" hidden="1" x14ac:dyDescent="0.3">
      <c r="A7156" s="18" t="str">
        <f t="shared" si="444"/>
        <v>OFF - AirGrSupp - Passenger Stand_1989_175</v>
      </c>
      <c r="B7156" s="1" t="s">
        <v>40</v>
      </c>
      <c r="C7156" s="1">
        <v>2020</v>
      </c>
      <c r="D7156" s="1" t="s">
        <v>145</v>
      </c>
      <c r="E7156" s="1">
        <v>1989</v>
      </c>
      <c r="F7156" s="1">
        <v>175</v>
      </c>
      <c r="G7156" s="1" t="s">
        <v>12</v>
      </c>
      <c r="H7156" s="1">
        <v>4.4464518251352402E-8</v>
      </c>
      <c r="I7156" s="1">
        <v>4.08984638875939E-8</v>
      </c>
      <c r="J7156" s="1">
        <v>4.8930489999999999E-8</v>
      </c>
      <c r="K7156" s="1">
        <v>6.4002510000000001E-7</v>
      </c>
      <c r="L7156" s="1">
        <v>3.7037499999999998E-7</v>
      </c>
      <c r="M7156" s="1">
        <v>2.126281E-5</v>
      </c>
      <c r="N7156" s="1">
        <v>1.5243165000000001E-9</v>
      </c>
      <c r="O7156" s="1">
        <v>1.1517058000000001E-9</v>
      </c>
      <c r="P7156" s="1">
        <v>1.8818120000000001E-10</v>
      </c>
      <c r="Q7156" s="1">
        <v>0</v>
      </c>
      <c r="R7156" s="1">
        <v>0</v>
      </c>
      <c r="S7156" s="1">
        <v>0</v>
      </c>
      <c r="T7156" s="1">
        <v>0</v>
      </c>
      <c r="U7156" s="1">
        <v>0</v>
      </c>
      <c r="V7156" s="1">
        <f t="shared" si="445"/>
        <v>0</v>
      </c>
      <c r="W7156" s="1">
        <f t="shared" si="446"/>
        <v>0</v>
      </c>
      <c r="X7156" s="1" t="e">
        <f t="shared" si="447"/>
        <v>#DIV/0!</v>
      </c>
    </row>
    <row r="7157" spans="1:24" hidden="1" x14ac:dyDescent="0.3">
      <c r="A7157" s="18" t="str">
        <f t="shared" si="444"/>
        <v>OFF - AirGrSupp - Passenger Stand_1989_175</v>
      </c>
      <c r="B7157" s="1" t="s">
        <v>40</v>
      </c>
      <c r="C7157" s="1">
        <v>2020</v>
      </c>
      <c r="D7157" s="1" t="s">
        <v>145</v>
      </c>
      <c r="E7157" s="1">
        <v>1989</v>
      </c>
      <c r="F7157" s="1">
        <v>175</v>
      </c>
      <c r="G7157" s="1" t="s">
        <v>124</v>
      </c>
      <c r="H7157" s="1">
        <v>0</v>
      </c>
      <c r="I7157" s="1">
        <v>0</v>
      </c>
      <c r="J7157" s="1">
        <v>9.9429489999999996E-12</v>
      </c>
      <c r="K7157" s="1">
        <v>1.324521E-9</v>
      </c>
      <c r="L7157" s="1">
        <v>8.3171290000000001E-10</v>
      </c>
      <c r="M7157" s="1">
        <v>5.318738E-8</v>
      </c>
      <c r="N7157" s="1">
        <v>0</v>
      </c>
      <c r="O7157" s="1">
        <v>0</v>
      </c>
      <c r="P7157" s="1">
        <v>0</v>
      </c>
      <c r="Q7157" s="1">
        <v>0</v>
      </c>
      <c r="R7157" s="1">
        <v>0</v>
      </c>
      <c r="S7157" s="1">
        <v>0</v>
      </c>
      <c r="T7157" s="1">
        <v>0</v>
      </c>
      <c r="U7157" s="1">
        <v>0</v>
      </c>
      <c r="V7157" s="1">
        <f t="shared" si="445"/>
        <v>0</v>
      </c>
      <c r="W7157" s="1">
        <f t="shared" si="446"/>
        <v>0</v>
      </c>
      <c r="X7157" s="1" t="e">
        <f t="shared" si="447"/>
        <v>#DIV/0!</v>
      </c>
    </row>
    <row r="7158" spans="1:24" hidden="1" x14ac:dyDescent="0.3">
      <c r="A7158" s="18" t="str">
        <f t="shared" si="444"/>
        <v>OFF - AirGrSupp - Passenger Stand_1990_175</v>
      </c>
      <c r="B7158" s="1" t="s">
        <v>40</v>
      </c>
      <c r="C7158" s="1">
        <v>2020</v>
      </c>
      <c r="D7158" s="1" t="s">
        <v>145</v>
      </c>
      <c r="E7158" s="1">
        <v>1990</v>
      </c>
      <c r="F7158" s="1">
        <v>175</v>
      </c>
      <c r="G7158" s="1" t="s">
        <v>12</v>
      </c>
      <c r="H7158" s="1">
        <v>1.2850262486153199E-7</v>
      </c>
      <c r="I7158" s="1">
        <v>1.18196714347637E-7</v>
      </c>
      <c r="J7158" s="1">
        <v>1.414093E-7</v>
      </c>
      <c r="K7158" s="1">
        <v>1.846401E-6</v>
      </c>
      <c r="L7158" s="1">
        <v>1.073016E-6</v>
      </c>
      <c r="M7158" s="1">
        <v>6.1707880000000005E-5</v>
      </c>
      <c r="N7158" s="1">
        <v>4.4237978999999997E-9</v>
      </c>
      <c r="O7158" s="1">
        <v>3.34242508E-9</v>
      </c>
      <c r="P7158" s="1">
        <v>5.4613009999999999E-10</v>
      </c>
      <c r="Q7158" s="1">
        <v>1.2786811206722801E-9</v>
      </c>
      <c r="R7158" s="1">
        <v>3.65</v>
      </c>
      <c r="S7158" s="1">
        <v>0</v>
      </c>
      <c r="T7158" s="1">
        <v>0</v>
      </c>
      <c r="U7158" s="1">
        <v>0</v>
      </c>
      <c r="V7158" s="1">
        <f t="shared" si="445"/>
        <v>0</v>
      </c>
      <c r="W7158" s="1">
        <f t="shared" si="446"/>
        <v>0</v>
      </c>
      <c r="X7158" s="1" t="e">
        <f t="shared" si="447"/>
        <v>#DIV/0!</v>
      </c>
    </row>
    <row r="7159" spans="1:24" hidden="1" x14ac:dyDescent="0.3">
      <c r="A7159" s="18" t="str">
        <f t="shared" si="444"/>
        <v>OFF - AirGrSupp - Passenger Stand_1990_175</v>
      </c>
      <c r="B7159" s="1" t="s">
        <v>40</v>
      </c>
      <c r="C7159" s="1">
        <v>2020</v>
      </c>
      <c r="D7159" s="1" t="s">
        <v>145</v>
      </c>
      <c r="E7159" s="1">
        <v>1990</v>
      </c>
      <c r="F7159" s="1">
        <v>175</v>
      </c>
      <c r="G7159" s="1" t="s">
        <v>124</v>
      </c>
      <c r="H7159" s="1">
        <v>0</v>
      </c>
      <c r="I7159" s="1">
        <v>0</v>
      </c>
      <c r="J7159" s="1">
        <v>3.240112E-11</v>
      </c>
      <c r="K7159" s="1">
        <v>4.3148760000000003E-9</v>
      </c>
      <c r="L7159" s="1">
        <v>2.7108090000000002E-9</v>
      </c>
      <c r="M7159" s="1">
        <v>1.7337460000000001E-7</v>
      </c>
      <c r="N7159" s="1">
        <v>0</v>
      </c>
      <c r="O7159" s="1">
        <v>0</v>
      </c>
      <c r="P7159" s="1">
        <v>0</v>
      </c>
      <c r="Q7159" s="1">
        <v>0</v>
      </c>
      <c r="R7159" s="1">
        <v>0</v>
      </c>
      <c r="S7159" s="1">
        <v>0</v>
      </c>
      <c r="T7159" s="1">
        <v>0</v>
      </c>
      <c r="U7159" s="1">
        <v>0</v>
      </c>
      <c r="V7159" s="1">
        <f t="shared" si="445"/>
        <v>0</v>
      </c>
      <c r="W7159" s="1">
        <f t="shared" si="446"/>
        <v>0</v>
      </c>
      <c r="X7159" s="1" t="e">
        <f t="shared" si="447"/>
        <v>#DIV/0!</v>
      </c>
    </row>
    <row r="7160" spans="1:24" hidden="1" x14ac:dyDescent="0.3">
      <c r="A7160" s="18" t="str">
        <f t="shared" si="444"/>
        <v>OFF - AirGrSupp - Passenger Stand_1991_175</v>
      </c>
      <c r="B7160" s="1" t="s">
        <v>40</v>
      </c>
      <c r="C7160" s="1">
        <v>2020</v>
      </c>
      <c r="D7160" s="1" t="s">
        <v>145</v>
      </c>
      <c r="E7160" s="1">
        <v>1991</v>
      </c>
      <c r="F7160" s="1">
        <v>175</v>
      </c>
      <c r="G7160" s="1" t="s">
        <v>12</v>
      </c>
      <c r="H7160" s="1">
        <v>3.5771723830216798E-7</v>
      </c>
      <c r="I7160" s="1">
        <v>3.29028315790334E-7</v>
      </c>
      <c r="J7160" s="1">
        <v>3.9364599999999998E-7</v>
      </c>
      <c r="K7160" s="1">
        <v>5.1306999999999999E-6</v>
      </c>
      <c r="L7160" s="1">
        <v>2.9943790000000001E-6</v>
      </c>
      <c r="M7160" s="1">
        <v>1.7250349999999999E-4</v>
      </c>
      <c r="N7160" s="1">
        <v>1.2366666E-8</v>
      </c>
      <c r="O7160" s="1">
        <v>9.3437032000000005E-9</v>
      </c>
      <c r="P7160" s="1">
        <v>1.526699E-9</v>
      </c>
      <c r="Q7160" s="1">
        <v>2.5573622413445701E-9</v>
      </c>
      <c r="R7160" s="1">
        <v>7.3</v>
      </c>
      <c r="S7160" s="1">
        <v>0</v>
      </c>
      <c r="T7160" s="1">
        <v>0.01</v>
      </c>
      <c r="U7160" s="1">
        <v>0</v>
      </c>
      <c r="V7160" s="1">
        <f t="shared" si="445"/>
        <v>0</v>
      </c>
      <c r="W7160" s="1">
        <f t="shared" si="446"/>
        <v>0</v>
      </c>
      <c r="X7160" s="1">
        <f t="shared" si="447"/>
        <v>0</v>
      </c>
    </row>
    <row r="7161" spans="1:24" hidden="1" x14ac:dyDescent="0.3">
      <c r="A7161" s="18" t="str">
        <f t="shared" si="444"/>
        <v>OFF - AirGrSupp - Passenger Stand_1991_175</v>
      </c>
      <c r="B7161" s="1" t="s">
        <v>40</v>
      </c>
      <c r="C7161" s="1">
        <v>2020</v>
      </c>
      <c r="D7161" s="1" t="s">
        <v>145</v>
      </c>
      <c r="E7161" s="1">
        <v>1991</v>
      </c>
      <c r="F7161" s="1">
        <v>175</v>
      </c>
      <c r="G7161" s="1" t="s">
        <v>124</v>
      </c>
      <c r="H7161" s="1">
        <v>0</v>
      </c>
      <c r="I7161" s="1">
        <v>0</v>
      </c>
      <c r="J7161" s="1">
        <v>9.1148390000000004E-11</v>
      </c>
      <c r="K7161" s="1">
        <v>1.213449E-8</v>
      </c>
      <c r="L7161" s="1">
        <v>7.6272589999999993E-9</v>
      </c>
      <c r="M7161" s="1">
        <v>4.8787260000000005E-7</v>
      </c>
      <c r="N7161" s="1">
        <v>0</v>
      </c>
      <c r="O7161" s="1">
        <v>0</v>
      </c>
      <c r="P7161" s="1">
        <v>0</v>
      </c>
      <c r="Q7161" s="1">
        <v>0</v>
      </c>
      <c r="R7161" s="1">
        <v>0</v>
      </c>
      <c r="S7161" s="1">
        <v>0</v>
      </c>
      <c r="T7161" s="1">
        <v>0</v>
      </c>
      <c r="U7161" s="1">
        <v>0</v>
      </c>
      <c r="V7161" s="1">
        <f t="shared" si="445"/>
        <v>0</v>
      </c>
      <c r="W7161" s="1">
        <f t="shared" si="446"/>
        <v>0</v>
      </c>
      <c r="X7161" s="1" t="e">
        <f t="shared" si="447"/>
        <v>#DIV/0!</v>
      </c>
    </row>
    <row r="7162" spans="1:24" hidden="1" x14ac:dyDescent="0.3">
      <c r="A7162" s="18" t="str">
        <f t="shared" si="444"/>
        <v>OFF - AirGrSupp - Passenger Stand_1992_175</v>
      </c>
      <c r="B7162" s="1" t="s">
        <v>40</v>
      </c>
      <c r="C7162" s="1">
        <v>2020</v>
      </c>
      <c r="D7162" s="1" t="s">
        <v>145</v>
      </c>
      <c r="E7162" s="1">
        <v>1992</v>
      </c>
      <c r="F7162" s="1">
        <v>175</v>
      </c>
      <c r="G7162" s="1" t="s">
        <v>12</v>
      </c>
      <c r="H7162" s="1">
        <v>5.0831886183604903E-7</v>
      </c>
      <c r="I7162" s="1">
        <v>4.6755168911679702E-7</v>
      </c>
      <c r="J7162" s="1">
        <v>5.5937389999999997E-7</v>
      </c>
      <c r="K7162" s="1">
        <v>7.2775929999999996E-6</v>
      </c>
      <c r="L7162" s="1">
        <v>4.2656210000000002E-6</v>
      </c>
      <c r="M7162" s="1">
        <v>2.4616790000000003E-4</v>
      </c>
      <c r="N7162" s="1">
        <v>1.7647614E-8</v>
      </c>
      <c r="O7162" s="1">
        <v>1.3333752799999999E-8</v>
      </c>
      <c r="P7162" s="1">
        <v>2.178647E-9</v>
      </c>
      <c r="Q7162" s="1">
        <v>3.8360433620168698E-9</v>
      </c>
      <c r="R7162" s="1">
        <v>10.95</v>
      </c>
      <c r="S7162" s="1">
        <v>0</v>
      </c>
      <c r="T7162" s="1">
        <v>0.01</v>
      </c>
      <c r="U7162" s="1">
        <v>0</v>
      </c>
      <c r="V7162" s="1">
        <f t="shared" si="445"/>
        <v>0</v>
      </c>
      <c r="W7162" s="1">
        <f t="shared" si="446"/>
        <v>0</v>
      </c>
      <c r="X7162" s="1">
        <f t="shared" si="447"/>
        <v>0</v>
      </c>
    </row>
    <row r="7163" spans="1:24" hidden="1" x14ac:dyDescent="0.3">
      <c r="A7163" s="18" t="str">
        <f t="shared" si="444"/>
        <v>OFF - AirGrSupp - Passenger Stand_1992_175</v>
      </c>
      <c r="B7163" s="1" t="s">
        <v>40</v>
      </c>
      <c r="C7163" s="1">
        <v>2020</v>
      </c>
      <c r="D7163" s="1" t="s">
        <v>145</v>
      </c>
      <c r="E7163" s="1">
        <v>1992</v>
      </c>
      <c r="F7163" s="1">
        <v>175</v>
      </c>
      <c r="G7163" s="1" t="s">
        <v>124</v>
      </c>
      <c r="H7163" s="1">
        <v>0</v>
      </c>
      <c r="I7163" s="1">
        <v>0</v>
      </c>
      <c r="J7163" s="1">
        <v>1.3009980000000001E-10</v>
      </c>
      <c r="K7163" s="1">
        <v>1.7314640000000001E-8</v>
      </c>
      <c r="L7163" s="1">
        <v>1.0888719999999999E-8</v>
      </c>
      <c r="M7163" s="1">
        <v>6.9657219999999998E-7</v>
      </c>
      <c r="N7163" s="1">
        <v>0</v>
      </c>
      <c r="O7163" s="1">
        <v>0</v>
      </c>
      <c r="P7163" s="1">
        <v>0</v>
      </c>
      <c r="Q7163" s="1">
        <v>0</v>
      </c>
      <c r="R7163" s="1">
        <v>0</v>
      </c>
      <c r="S7163" s="1">
        <v>0</v>
      </c>
      <c r="T7163" s="1">
        <v>0</v>
      </c>
      <c r="U7163" s="1">
        <v>0</v>
      </c>
      <c r="V7163" s="1">
        <f t="shared" si="445"/>
        <v>0</v>
      </c>
      <c r="W7163" s="1">
        <f t="shared" si="446"/>
        <v>0</v>
      </c>
      <c r="X7163" s="1" t="e">
        <f t="shared" si="447"/>
        <v>#DIV/0!</v>
      </c>
    </row>
    <row r="7164" spans="1:24" hidden="1" x14ac:dyDescent="0.3">
      <c r="A7164" s="18" t="str">
        <f t="shared" si="444"/>
        <v>OFF - AirGrSupp - Passenger Stand_1993_175</v>
      </c>
      <c r="B7164" s="1" t="s">
        <v>40</v>
      </c>
      <c r="C7164" s="1">
        <v>2020</v>
      </c>
      <c r="D7164" s="1" t="s">
        <v>145</v>
      </c>
      <c r="E7164" s="1">
        <v>1993</v>
      </c>
      <c r="F7164" s="1">
        <v>175</v>
      </c>
      <c r="G7164" s="1" t="s">
        <v>12</v>
      </c>
      <c r="H7164" s="1">
        <v>6.2842011233698496E-7</v>
      </c>
      <c r="I7164" s="1">
        <v>5.7802081932755901E-7</v>
      </c>
      <c r="J7164" s="1">
        <v>6.9153799999999996E-7</v>
      </c>
      <c r="K7164" s="1">
        <v>8.9806580000000004E-6</v>
      </c>
      <c r="L7164" s="1">
        <v>5.2866619999999999E-6</v>
      </c>
      <c r="M7164" s="1">
        <v>3.0562580000000002E-4</v>
      </c>
      <c r="N7164" s="1">
        <v>2.1910112999999999E-8</v>
      </c>
      <c r="O7164" s="1">
        <v>1.6554307599999999E-8</v>
      </c>
      <c r="P7164" s="1">
        <v>2.704865E-9</v>
      </c>
      <c r="Q7164" s="1">
        <v>3.8360433620168698E-9</v>
      </c>
      <c r="R7164" s="1">
        <v>10.95</v>
      </c>
      <c r="S7164" s="1">
        <v>0</v>
      </c>
      <c r="T7164" s="1">
        <v>0.01</v>
      </c>
      <c r="U7164" s="1">
        <v>0</v>
      </c>
      <c r="V7164" s="1">
        <f t="shared" si="445"/>
        <v>0</v>
      </c>
      <c r="W7164" s="1">
        <f t="shared" si="446"/>
        <v>0</v>
      </c>
      <c r="X7164" s="1">
        <f t="shared" si="447"/>
        <v>0</v>
      </c>
    </row>
    <row r="7165" spans="1:24" hidden="1" x14ac:dyDescent="0.3">
      <c r="A7165" s="18" t="str">
        <f t="shared" si="444"/>
        <v>OFF - AirGrSupp - Passenger Stand_1993_175</v>
      </c>
      <c r="B7165" s="1" t="s">
        <v>40</v>
      </c>
      <c r="C7165" s="1">
        <v>2020</v>
      </c>
      <c r="D7165" s="1" t="s">
        <v>145</v>
      </c>
      <c r="E7165" s="1">
        <v>1993</v>
      </c>
      <c r="F7165" s="1">
        <v>175</v>
      </c>
      <c r="G7165" s="1" t="s">
        <v>124</v>
      </c>
      <c r="H7165" s="1">
        <v>0</v>
      </c>
      <c r="I7165" s="1">
        <v>0</v>
      </c>
      <c r="J7165" s="1">
        <v>1.6171279999999999E-10</v>
      </c>
      <c r="K7165" s="1">
        <v>2.1515199999999999E-8</v>
      </c>
      <c r="L7165" s="1">
        <v>1.353709E-8</v>
      </c>
      <c r="M7165" s="1">
        <v>8.6609590000000001E-7</v>
      </c>
      <c r="N7165" s="1">
        <v>0</v>
      </c>
      <c r="O7165" s="1">
        <v>0</v>
      </c>
      <c r="P7165" s="1">
        <v>0</v>
      </c>
      <c r="Q7165" s="1">
        <v>0</v>
      </c>
      <c r="R7165" s="1">
        <v>0</v>
      </c>
      <c r="S7165" s="1">
        <v>0</v>
      </c>
      <c r="T7165" s="1">
        <v>0</v>
      </c>
      <c r="U7165" s="1">
        <v>0</v>
      </c>
      <c r="V7165" s="1">
        <f t="shared" si="445"/>
        <v>0</v>
      </c>
      <c r="W7165" s="1">
        <f t="shared" si="446"/>
        <v>0</v>
      </c>
      <c r="X7165" s="1" t="e">
        <f t="shared" si="447"/>
        <v>#DIV/0!</v>
      </c>
    </row>
    <row r="7166" spans="1:24" hidden="1" x14ac:dyDescent="0.3">
      <c r="A7166" s="18" t="str">
        <f t="shared" si="444"/>
        <v>OFF - AirGrSupp - Passenger Stand_1994_175</v>
      </c>
      <c r="B7166" s="1" t="s">
        <v>40</v>
      </c>
      <c r="C7166" s="1">
        <v>2020</v>
      </c>
      <c r="D7166" s="1" t="s">
        <v>145</v>
      </c>
      <c r="E7166" s="1">
        <v>1994</v>
      </c>
      <c r="F7166" s="1">
        <v>175</v>
      </c>
      <c r="G7166" s="1" t="s">
        <v>12</v>
      </c>
      <c r="H7166" s="1">
        <v>8.9819081293919898E-7</v>
      </c>
      <c r="I7166" s="1">
        <v>8.2615590974147503E-7</v>
      </c>
      <c r="J7166" s="1">
        <v>9.8840419999999992E-7</v>
      </c>
      <c r="K7166" s="1">
        <v>1.281224E-5</v>
      </c>
      <c r="L7166" s="1">
        <v>7.575165E-6</v>
      </c>
      <c r="M7166" s="1">
        <v>4.3869360000000002E-4</v>
      </c>
      <c r="N7166" s="1">
        <v>3.1449653999999897E-8</v>
      </c>
      <c r="O7166" s="1">
        <v>2.3761960799999999E-8</v>
      </c>
      <c r="P7166" s="1">
        <v>3.8825479999999998E-9</v>
      </c>
      <c r="Q7166" s="1">
        <v>6.3934056033614502E-9</v>
      </c>
      <c r="R7166" s="1">
        <v>18.25</v>
      </c>
      <c r="S7166" s="1">
        <v>3.65</v>
      </c>
      <c r="T7166" s="1">
        <v>0.01</v>
      </c>
      <c r="U7166" s="1">
        <v>456.61499999999899</v>
      </c>
      <c r="V7166" s="1">
        <f t="shared" si="445"/>
        <v>0.59910154610574351</v>
      </c>
      <c r="W7166" s="1">
        <f t="shared" si="446"/>
        <v>5.4932646610568465</v>
      </c>
      <c r="X7166" s="1">
        <f t="shared" si="447"/>
        <v>365</v>
      </c>
    </row>
    <row r="7167" spans="1:24" hidden="1" x14ac:dyDescent="0.3">
      <c r="A7167" s="18" t="str">
        <f t="shared" si="444"/>
        <v>OFF - AirGrSupp - Passenger Stand_1994_175</v>
      </c>
      <c r="B7167" s="1" t="s">
        <v>40</v>
      </c>
      <c r="C7167" s="1">
        <v>2020</v>
      </c>
      <c r="D7167" s="1" t="s">
        <v>145</v>
      </c>
      <c r="E7167" s="1">
        <v>1994</v>
      </c>
      <c r="F7167" s="1">
        <v>175</v>
      </c>
      <c r="G7167" s="1" t="s">
        <v>124</v>
      </c>
      <c r="H7167" s="1">
        <v>0</v>
      </c>
      <c r="I7167" s="1">
        <v>0</v>
      </c>
      <c r="J7167" s="1">
        <v>2.3071230000000001E-10</v>
      </c>
      <c r="K7167" s="1">
        <v>3.0685699999999998E-8</v>
      </c>
      <c r="L7167" s="1">
        <v>1.9316680000000001E-8</v>
      </c>
      <c r="M7167" s="1">
        <v>1.236018E-6</v>
      </c>
      <c r="N7167" s="1">
        <v>0</v>
      </c>
      <c r="O7167" s="1">
        <v>0</v>
      </c>
      <c r="P7167" s="1">
        <v>0</v>
      </c>
      <c r="Q7167" s="1">
        <v>0</v>
      </c>
      <c r="R7167" s="1">
        <v>0</v>
      </c>
      <c r="S7167" s="1">
        <v>0</v>
      </c>
      <c r="T7167" s="1">
        <v>0</v>
      </c>
      <c r="U7167" s="1">
        <v>0</v>
      </c>
      <c r="V7167" s="1">
        <f t="shared" si="445"/>
        <v>0</v>
      </c>
      <c r="W7167" s="1">
        <f t="shared" si="446"/>
        <v>0</v>
      </c>
      <c r="X7167" s="1" t="e">
        <f t="shared" si="447"/>
        <v>#DIV/0!</v>
      </c>
    </row>
    <row r="7168" spans="1:24" hidden="1" x14ac:dyDescent="0.3">
      <c r="A7168" s="18" t="str">
        <f t="shared" si="444"/>
        <v>OFF - AirGrSupp - Passenger Stand_1995_175</v>
      </c>
      <c r="B7168" s="1" t="s">
        <v>40</v>
      </c>
      <c r="C7168" s="1">
        <v>2020</v>
      </c>
      <c r="D7168" s="1" t="s">
        <v>145</v>
      </c>
      <c r="E7168" s="1">
        <v>1995</v>
      </c>
      <c r="F7168" s="1">
        <v>175</v>
      </c>
      <c r="G7168" s="1" t="s">
        <v>12</v>
      </c>
      <c r="H7168" s="1">
        <v>1.10639481152521E-6</v>
      </c>
      <c r="I7168" s="1">
        <v>1.0176619476408901E-6</v>
      </c>
      <c r="J7168" s="1">
        <v>1.2175199999999999E-6</v>
      </c>
      <c r="K7168" s="1">
        <v>1.5752749999999999E-5</v>
      </c>
      <c r="L7168" s="1">
        <v>9.3547489999999994E-6</v>
      </c>
      <c r="M7168" s="1">
        <v>5.427044E-4</v>
      </c>
      <c r="N7168" s="1">
        <v>3.8906127000000002E-8</v>
      </c>
      <c r="O7168" s="1">
        <v>2.9395740400000001E-8</v>
      </c>
      <c r="P7168" s="1">
        <v>4.8030689999999997E-9</v>
      </c>
      <c r="Q7168" s="1">
        <v>7.6720867240337396E-9</v>
      </c>
      <c r="R7168" s="1">
        <v>21.9</v>
      </c>
      <c r="S7168" s="1">
        <v>3.65</v>
      </c>
      <c r="T7168" s="1">
        <v>0.02</v>
      </c>
      <c r="U7168" s="1">
        <v>456.61499999999899</v>
      </c>
      <c r="V7168" s="1">
        <f t="shared" si="445"/>
        <v>0.7379755310779349</v>
      </c>
      <c r="W7168" s="1">
        <f t="shared" si="446"/>
        <v>6.7837614223263616</v>
      </c>
      <c r="X7168" s="1">
        <f t="shared" si="447"/>
        <v>182.5</v>
      </c>
    </row>
    <row r="7169" spans="1:24" hidden="1" x14ac:dyDescent="0.3">
      <c r="A7169" s="18" t="str">
        <f t="shared" si="444"/>
        <v>OFF - AirGrSupp - Passenger Stand_1995_175</v>
      </c>
      <c r="B7169" s="1" t="s">
        <v>40</v>
      </c>
      <c r="C7169" s="1">
        <v>2020</v>
      </c>
      <c r="D7169" s="1" t="s">
        <v>145</v>
      </c>
      <c r="E7169" s="1">
        <v>1995</v>
      </c>
      <c r="F7169" s="1">
        <v>175</v>
      </c>
      <c r="G7169" s="1" t="s">
        <v>124</v>
      </c>
      <c r="H7169" s="1">
        <v>0</v>
      </c>
      <c r="I7169" s="1">
        <v>0</v>
      </c>
      <c r="J7169" s="1">
        <v>2.8549249999999998E-10</v>
      </c>
      <c r="K7169" s="1">
        <v>3.79598E-8</v>
      </c>
      <c r="L7169" s="1">
        <v>2.3907679999999999E-8</v>
      </c>
      <c r="M7169" s="1">
        <v>1.529963E-6</v>
      </c>
      <c r="N7169" s="1">
        <v>0</v>
      </c>
      <c r="O7169" s="1">
        <v>0</v>
      </c>
      <c r="P7169" s="1">
        <v>0</v>
      </c>
      <c r="Q7169" s="1">
        <v>0</v>
      </c>
      <c r="R7169" s="1">
        <v>0</v>
      </c>
      <c r="S7169" s="1">
        <v>0</v>
      </c>
      <c r="T7169" s="1">
        <v>0</v>
      </c>
      <c r="U7169" s="1">
        <v>0</v>
      </c>
      <c r="V7169" s="1">
        <f t="shared" si="445"/>
        <v>0</v>
      </c>
      <c r="W7169" s="1">
        <f t="shared" si="446"/>
        <v>0</v>
      </c>
      <c r="X7169" s="1" t="e">
        <f t="shared" si="447"/>
        <v>#DIV/0!</v>
      </c>
    </row>
    <row r="7170" spans="1:24" hidden="1" x14ac:dyDescent="0.3">
      <c r="A7170" s="18" t="str">
        <f t="shared" si="444"/>
        <v>OFF - AirGrSupp - Passenger Stand_1996_175</v>
      </c>
      <c r="B7170" s="1" t="s">
        <v>40</v>
      </c>
      <c r="C7170" s="1">
        <v>2020</v>
      </c>
      <c r="D7170" s="1" t="s">
        <v>145</v>
      </c>
      <c r="E7170" s="1">
        <v>1996</v>
      </c>
      <c r="F7170" s="1">
        <v>175</v>
      </c>
      <c r="G7170" s="1" t="s">
        <v>12</v>
      </c>
      <c r="H7170" s="1">
        <v>1.3760653702749501E-6</v>
      </c>
      <c r="I7170" s="1">
        <v>1.2657049275789E-6</v>
      </c>
      <c r="J7170" s="1">
        <v>1.514276E-6</v>
      </c>
      <c r="K7170" s="1">
        <v>1.9555399999999999E-5</v>
      </c>
      <c r="L7170" s="1">
        <v>1.1664510000000001E-5</v>
      </c>
      <c r="M7170" s="1">
        <v>6.7789279999999998E-4</v>
      </c>
      <c r="N7170" s="1">
        <v>4.8597695999999999E-8</v>
      </c>
      <c r="O7170" s="1">
        <v>3.6718259200000002E-8</v>
      </c>
      <c r="P7170" s="1">
        <v>5.99952E-9</v>
      </c>
      <c r="Q7170" s="1">
        <v>8.9507678447060207E-9</v>
      </c>
      <c r="R7170" s="1">
        <v>25.55</v>
      </c>
      <c r="S7170" s="1">
        <v>3.65</v>
      </c>
      <c r="T7170" s="1">
        <v>0.02</v>
      </c>
      <c r="U7170" s="1">
        <v>456.61499999999899</v>
      </c>
      <c r="V7170" s="1">
        <f t="shared" si="445"/>
        <v>0.91784827789159529</v>
      </c>
      <c r="W7170" s="1">
        <f t="shared" si="446"/>
        <v>8.4587253969443825</v>
      </c>
      <c r="X7170" s="1">
        <f t="shared" si="447"/>
        <v>182.5</v>
      </c>
    </row>
    <row r="7171" spans="1:24" hidden="1" x14ac:dyDescent="0.3">
      <c r="A7171" s="18" t="str">
        <f t="shared" si="444"/>
        <v>OFF - AirGrSupp - Passenger Stand_1996_175</v>
      </c>
      <c r="B7171" s="1" t="s">
        <v>40</v>
      </c>
      <c r="C7171" s="1">
        <v>2020</v>
      </c>
      <c r="D7171" s="1" t="s">
        <v>145</v>
      </c>
      <c r="E7171" s="1">
        <v>1996</v>
      </c>
      <c r="F7171" s="1">
        <v>175</v>
      </c>
      <c r="G7171" s="1" t="s">
        <v>124</v>
      </c>
      <c r="H7171" s="1">
        <v>0</v>
      </c>
      <c r="I7171" s="1">
        <v>0</v>
      </c>
      <c r="J7171" s="1">
        <v>3.5630529999999998E-10</v>
      </c>
      <c r="K7171" s="1">
        <v>4.736039E-8</v>
      </c>
      <c r="L7171" s="1">
        <v>2.9843229999999998E-8</v>
      </c>
      <c r="M7171" s="1">
        <v>1.910032E-6</v>
      </c>
      <c r="N7171" s="1">
        <v>0</v>
      </c>
      <c r="O7171" s="1">
        <v>0</v>
      </c>
      <c r="P7171" s="1">
        <v>0</v>
      </c>
      <c r="Q7171" s="1">
        <v>0</v>
      </c>
      <c r="R7171" s="1">
        <v>0</v>
      </c>
      <c r="S7171" s="1">
        <v>0</v>
      </c>
      <c r="T7171" s="1">
        <v>0</v>
      </c>
      <c r="U7171" s="1">
        <v>0</v>
      </c>
      <c r="V7171" s="1">
        <f t="shared" si="445"/>
        <v>0</v>
      </c>
      <c r="W7171" s="1">
        <f t="shared" si="446"/>
        <v>0</v>
      </c>
      <c r="X7171" s="1" t="e">
        <f t="shared" si="447"/>
        <v>#DIV/0!</v>
      </c>
    </row>
    <row r="7172" spans="1:24" hidden="1" x14ac:dyDescent="0.3">
      <c r="A7172" s="18" t="str">
        <f t="shared" si="444"/>
        <v>OFF - AirGrSupp - Passenger Stand_1997_175</v>
      </c>
      <c r="B7172" s="1" t="s">
        <v>40</v>
      </c>
      <c r="C7172" s="1">
        <v>2020</v>
      </c>
      <c r="D7172" s="1" t="s">
        <v>145</v>
      </c>
      <c r="E7172" s="1">
        <v>1997</v>
      </c>
      <c r="F7172" s="1">
        <v>175</v>
      </c>
      <c r="G7172" s="1" t="s">
        <v>12</v>
      </c>
      <c r="H7172" s="1">
        <v>1.60532387528977E-6</v>
      </c>
      <c r="I7172" s="1">
        <v>1.4765769004915301E-6</v>
      </c>
      <c r="J7172" s="1">
        <v>1.7665609999999999E-6</v>
      </c>
      <c r="K7172" s="1">
        <v>2.2770010000000001E-5</v>
      </c>
      <c r="L7172" s="1">
        <v>1.3642750000000001E-5</v>
      </c>
      <c r="M7172" s="1">
        <v>7.9425769999999995E-4</v>
      </c>
      <c r="N7172" s="1">
        <v>5.6939813999999999E-8</v>
      </c>
      <c r="O7172" s="1">
        <v>4.30211928E-8</v>
      </c>
      <c r="P7172" s="1">
        <v>7.0293780000000002E-9</v>
      </c>
      <c r="Q7172" s="1">
        <v>1.15081300860506E-8</v>
      </c>
      <c r="R7172" s="1">
        <v>32.85</v>
      </c>
      <c r="S7172" s="1">
        <v>3.65</v>
      </c>
      <c r="T7172" s="1">
        <v>0.03</v>
      </c>
      <c r="U7172" s="1">
        <v>456.61499999999899</v>
      </c>
      <c r="V7172" s="1">
        <f t="shared" si="445"/>
        <v>1.070765812599854</v>
      </c>
      <c r="W7172" s="1">
        <f t="shared" si="446"/>
        <v>9.8932810644564579</v>
      </c>
      <c r="X7172" s="1">
        <f t="shared" si="447"/>
        <v>121.66666666666667</v>
      </c>
    </row>
    <row r="7173" spans="1:24" hidden="1" x14ac:dyDescent="0.3">
      <c r="A7173" s="18" t="str">
        <f t="shared" si="444"/>
        <v>OFF - AirGrSupp - Passenger Stand_1997_175</v>
      </c>
      <c r="B7173" s="1" t="s">
        <v>40</v>
      </c>
      <c r="C7173" s="1">
        <v>2020</v>
      </c>
      <c r="D7173" s="1" t="s">
        <v>145</v>
      </c>
      <c r="E7173" s="1">
        <v>1997</v>
      </c>
      <c r="F7173" s="1">
        <v>175</v>
      </c>
      <c r="G7173" s="1" t="s">
        <v>124</v>
      </c>
      <c r="H7173" s="1">
        <v>0</v>
      </c>
      <c r="I7173" s="1">
        <v>0</v>
      </c>
      <c r="J7173" s="1">
        <v>4.1773039999999999E-10</v>
      </c>
      <c r="K7173" s="1">
        <v>5.5507649999999997E-8</v>
      </c>
      <c r="L7173" s="1">
        <v>3.4994560000000002E-8</v>
      </c>
      <c r="M7173" s="1">
        <v>2.239994E-6</v>
      </c>
      <c r="N7173" s="1">
        <v>0</v>
      </c>
      <c r="O7173" s="1">
        <v>0</v>
      </c>
      <c r="P7173" s="1">
        <v>0</v>
      </c>
      <c r="Q7173" s="1">
        <v>0</v>
      </c>
      <c r="R7173" s="1">
        <v>0</v>
      </c>
      <c r="S7173" s="1">
        <v>0</v>
      </c>
      <c r="T7173" s="1">
        <v>0</v>
      </c>
      <c r="U7173" s="1">
        <v>0</v>
      </c>
      <c r="V7173" s="1">
        <f t="shared" si="445"/>
        <v>0</v>
      </c>
      <c r="W7173" s="1">
        <f t="shared" si="446"/>
        <v>0</v>
      </c>
      <c r="X7173" s="1" t="e">
        <f t="shared" si="447"/>
        <v>#DIV/0!</v>
      </c>
    </row>
    <row r="7174" spans="1:24" hidden="1" x14ac:dyDescent="0.3">
      <c r="A7174" s="18" t="str">
        <f t="shared" si="444"/>
        <v>OFF - AirGrSupp - Passenger Stand_1998_175</v>
      </c>
      <c r="B7174" s="1" t="s">
        <v>40</v>
      </c>
      <c r="C7174" s="1">
        <v>2020</v>
      </c>
      <c r="D7174" s="1" t="s">
        <v>145</v>
      </c>
      <c r="E7174" s="1">
        <v>1998</v>
      </c>
      <c r="F7174" s="1">
        <v>175</v>
      </c>
      <c r="G7174" s="1" t="s">
        <v>12</v>
      </c>
      <c r="H7174" s="1">
        <v>2.07646221189906E-6</v>
      </c>
      <c r="I7174" s="1">
        <v>1.9099299425047602E-6</v>
      </c>
      <c r="J7174" s="1">
        <v>2.2850199999999999E-6</v>
      </c>
      <c r="K7174" s="1">
        <v>3.1429710000000002E-5</v>
      </c>
      <c r="L7174" s="1">
        <v>1.6946369999999999E-5</v>
      </c>
      <c r="M7174" s="1">
        <v>8.7705460000000004E-4</v>
      </c>
      <c r="N7174" s="1">
        <v>6.2875466999999999E-8</v>
      </c>
      <c r="O7174" s="1">
        <v>4.7505908399999999E-8</v>
      </c>
      <c r="P7174" s="1">
        <v>7.7621520000000008E-9</v>
      </c>
      <c r="Q7174" s="1">
        <v>1.27868112067229E-8</v>
      </c>
      <c r="R7174" s="1">
        <v>36.5</v>
      </c>
      <c r="S7174" s="1">
        <v>3.65</v>
      </c>
      <c r="T7174" s="1">
        <v>0.03</v>
      </c>
      <c r="U7174" s="1">
        <v>456.61499999999899</v>
      </c>
      <c r="V7174" s="1">
        <f t="shared" si="445"/>
        <v>1.3850194231090325</v>
      </c>
      <c r="W7174" s="1">
        <f t="shared" si="446"/>
        <v>12.288959442361177</v>
      </c>
      <c r="X7174" s="1">
        <f t="shared" si="447"/>
        <v>121.66666666666667</v>
      </c>
    </row>
    <row r="7175" spans="1:24" hidden="1" x14ac:dyDescent="0.3">
      <c r="A7175" s="18" t="str">
        <f t="shared" si="444"/>
        <v>OFF - AirGrSupp - Passenger Stand_1998_175</v>
      </c>
      <c r="B7175" s="1" t="s">
        <v>40</v>
      </c>
      <c r="C7175" s="1">
        <v>2020</v>
      </c>
      <c r="D7175" s="1" t="s">
        <v>145</v>
      </c>
      <c r="E7175" s="1">
        <v>1998</v>
      </c>
      <c r="F7175" s="1">
        <v>175</v>
      </c>
      <c r="G7175" s="1" t="s">
        <v>124</v>
      </c>
      <c r="H7175" s="1">
        <v>0</v>
      </c>
      <c r="I7175" s="1">
        <v>0</v>
      </c>
      <c r="J7175" s="1">
        <v>4.627598E-10</v>
      </c>
      <c r="K7175" s="1">
        <v>6.1471790000000002E-8</v>
      </c>
      <c r="L7175" s="1">
        <v>3.877404E-8</v>
      </c>
      <c r="M7175" s="1">
        <v>2.4822109999999998E-6</v>
      </c>
      <c r="N7175" s="1">
        <v>0</v>
      </c>
      <c r="O7175" s="1">
        <v>0</v>
      </c>
      <c r="P7175" s="1">
        <v>0</v>
      </c>
      <c r="Q7175" s="1">
        <v>0</v>
      </c>
      <c r="R7175" s="1">
        <v>0</v>
      </c>
      <c r="S7175" s="1">
        <v>0</v>
      </c>
      <c r="T7175" s="1">
        <v>0</v>
      </c>
      <c r="U7175" s="1">
        <v>0</v>
      </c>
      <c r="V7175" s="1">
        <f t="shared" si="445"/>
        <v>0</v>
      </c>
      <c r="W7175" s="1">
        <f t="shared" si="446"/>
        <v>0</v>
      </c>
      <c r="X7175" s="1" t="e">
        <f t="shared" si="447"/>
        <v>#DIV/0!</v>
      </c>
    </row>
    <row r="7176" spans="1:24" hidden="1" x14ac:dyDescent="0.3">
      <c r="A7176" s="18" t="str">
        <f t="shared" si="444"/>
        <v>OFF - AirGrSupp - Passenger Stand_1999_175</v>
      </c>
      <c r="B7176" s="1" t="s">
        <v>40</v>
      </c>
      <c r="C7176" s="1">
        <v>2020</v>
      </c>
      <c r="D7176" s="1" t="s">
        <v>145</v>
      </c>
      <c r="E7176" s="1">
        <v>1999</v>
      </c>
      <c r="F7176" s="1">
        <v>175</v>
      </c>
      <c r="G7176" s="1" t="s">
        <v>12</v>
      </c>
      <c r="H7176" s="1">
        <v>2.35981912673033E-6</v>
      </c>
      <c r="I7176" s="1">
        <v>2.1705616327665502E-6</v>
      </c>
      <c r="J7176" s="1">
        <v>2.5968369999999998E-6</v>
      </c>
      <c r="K7176" s="1">
        <v>3.564924E-5</v>
      </c>
      <c r="L7176" s="1">
        <v>1.9308879999999999E-5</v>
      </c>
      <c r="M7176" s="1">
        <v>1.001093E-3</v>
      </c>
      <c r="N7176" s="1">
        <v>7.1767709999999899E-8</v>
      </c>
      <c r="O7176" s="1">
        <v>5.4224492000000001E-8</v>
      </c>
      <c r="P7176" s="1">
        <v>8.8599240000000002E-9</v>
      </c>
      <c r="Q7176" s="1">
        <v>1.4065492327395101E-8</v>
      </c>
      <c r="R7176" s="1">
        <v>40.15</v>
      </c>
      <c r="S7176" s="1">
        <v>7.3</v>
      </c>
      <c r="T7176" s="1">
        <v>0.03</v>
      </c>
      <c r="U7176" s="1">
        <v>913.229999999999</v>
      </c>
      <c r="V7176" s="1">
        <f t="shared" si="445"/>
        <v>0.78701054775191859</v>
      </c>
      <c r="W7176" s="1">
        <f t="shared" si="446"/>
        <v>7.0010876428821822</v>
      </c>
      <c r="X7176" s="1">
        <f t="shared" si="447"/>
        <v>243.33333333333334</v>
      </c>
    </row>
    <row r="7177" spans="1:24" hidden="1" x14ac:dyDescent="0.3">
      <c r="A7177" s="18" t="str">
        <f t="shared" si="444"/>
        <v>OFF - AirGrSupp - Passenger Stand_1999_175</v>
      </c>
      <c r="B7177" s="1" t="s">
        <v>40</v>
      </c>
      <c r="C7177" s="1">
        <v>2020</v>
      </c>
      <c r="D7177" s="1" t="s">
        <v>145</v>
      </c>
      <c r="E7177" s="1">
        <v>1999</v>
      </c>
      <c r="F7177" s="1">
        <v>175</v>
      </c>
      <c r="G7177" s="1" t="s">
        <v>124</v>
      </c>
      <c r="H7177" s="1">
        <v>0</v>
      </c>
      <c r="I7177" s="1">
        <v>0</v>
      </c>
      <c r="J7177" s="1">
        <v>5.279376E-10</v>
      </c>
      <c r="K7177" s="1">
        <v>7.0107790000000001E-8</v>
      </c>
      <c r="L7177" s="1">
        <v>4.4243440000000002E-8</v>
      </c>
      <c r="M7177" s="1">
        <v>2.832684E-6</v>
      </c>
      <c r="N7177" s="1">
        <v>0</v>
      </c>
      <c r="O7177" s="1">
        <v>0</v>
      </c>
      <c r="P7177" s="1">
        <v>0</v>
      </c>
      <c r="Q7177" s="1">
        <v>0</v>
      </c>
      <c r="R7177" s="1">
        <v>0</v>
      </c>
      <c r="S7177" s="1">
        <v>0</v>
      </c>
      <c r="T7177" s="1">
        <v>0</v>
      </c>
      <c r="U7177" s="1">
        <v>0</v>
      </c>
      <c r="V7177" s="1">
        <f t="shared" si="445"/>
        <v>0</v>
      </c>
      <c r="W7177" s="1">
        <f t="shared" si="446"/>
        <v>0</v>
      </c>
      <c r="X7177" s="1" t="e">
        <f t="shared" si="447"/>
        <v>#DIV/0!</v>
      </c>
    </row>
    <row r="7178" spans="1:24" hidden="1" x14ac:dyDescent="0.3">
      <c r="A7178" s="18" t="str">
        <f t="shared" ref="A7178:A7241" si="448">D7178&amp;"_"&amp;E7178&amp;"_"&amp;F7178</f>
        <v>OFF - AirGrSupp - Passenger Stand_2000_175</v>
      </c>
      <c r="B7178" s="1" t="s">
        <v>40</v>
      </c>
      <c r="C7178" s="1">
        <v>2020</v>
      </c>
      <c r="D7178" s="1" t="s">
        <v>145</v>
      </c>
      <c r="E7178" s="1">
        <v>2000</v>
      </c>
      <c r="F7178" s="1">
        <v>175</v>
      </c>
      <c r="G7178" s="1" t="s">
        <v>12</v>
      </c>
      <c r="H7178" s="1">
        <v>2.8638334337478001E-6</v>
      </c>
      <c r="I7178" s="1">
        <v>2.63415399236123E-6</v>
      </c>
      <c r="J7178" s="1">
        <v>3.1514739999999999E-6</v>
      </c>
      <c r="K7178" s="1">
        <v>4.3178269999999997E-5</v>
      </c>
      <c r="L7178" s="1">
        <v>2.3494099999999999E-5</v>
      </c>
      <c r="M7178" s="1">
        <v>1.2202389999999999E-3</v>
      </c>
      <c r="N7178" s="1">
        <v>8.7478145999999998E-8</v>
      </c>
      <c r="O7178" s="1">
        <v>6.6094599200000002E-8</v>
      </c>
      <c r="P7178" s="1">
        <v>1.079942E-8</v>
      </c>
      <c r="Q7178" s="1">
        <v>1.6622854568739699E-8</v>
      </c>
      <c r="R7178" s="1">
        <v>47.45</v>
      </c>
      <c r="S7178" s="1">
        <v>7.3</v>
      </c>
      <c r="T7178" s="1">
        <v>0.04</v>
      </c>
      <c r="U7178" s="1">
        <v>913.229999999999</v>
      </c>
      <c r="V7178" s="1">
        <f t="shared" si="445"/>
        <v>0.9551016405596271</v>
      </c>
      <c r="W7178" s="1">
        <f t="shared" si="446"/>
        <v>8.5185807354252692</v>
      </c>
      <c r="X7178" s="1">
        <f t="shared" si="447"/>
        <v>182.5</v>
      </c>
    </row>
    <row r="7179" spans="1:24" hidden="1" x14ac:dyDescent="0.3">
      <c r="A7179" s="18" t="str">
        <f t="shared" si="448"/>
        <v>OFF - AirGrSupp - Passenger Stand_2000_175</v>
      </c>
      <c r="B7179" s="1" t="s">
        <v>40</v>
      </c>
      <c r="C7179" s="1">
        <v>2020</v>
      </c>
      <c r="D7179" s="1" t="s">
        <v>145</v>
      </c>
      <c r="E7179" s="1">
        <v>2000</v>
      </c>
      <c r="F7179" s="1">
        <v>175</v>
      </c>
      <c r="G7179" s="1" t="s">
        <v>124</v>
      </c>
      <c r="H7179" s="1">
        <v>0</v>
      </c>
      <c r="I7179" s="1">
        <v>0</v>
      </c>
      <c r="J7179" s="1">
        <v>6.4128349999999996E-10</v>
      </c>
      <c r="K7179" s="1">
        <v>8.5132840000000001E-8</v>
      </c>
      <c r="L7179" s="1">
        <v>5.375234E-8</v>
      </c>
      <c r="M7179" s="1">
        <v>3.441898E-6</v>
      </c>
      <c r="N7179" s="1">
        <v>0</v>
      </c>
      <c r="O7179" s="1">
        <v>0</v>
      </c>
      <c r="P7179" s="1">
        <v>0</v>
      </c>
      <c r="Q7179" s="1">
        <v>0</v>
      </c>
      <c r="R7179" s="1">
        <v>0</v>
      </c>
      <c r="S7179" s="1">
        <v>0</v>
      </c>
      <c r="T7179" s="1">
        <v>0</v>
      </c>
      <c r="U7179" s="1">
        <v>0</v>
      </c>
      <c r="V7179" s="1">
        <f t="shared" ref="V7179:V7242" si="449">IFERROR(CONVERT(I7179,"ton","g")*365/U7179,0)</f>
        <v>0</v>
      </c>
      <c r="W7179" s="1">
        <f t="shared" ref="W7179:W7242" si="450">IFERROR(CONVERT(L7179,"ton","g")*365/U7179,0)</f>
        <v>0</v>
      </c>
      <c r="X7179" s="1" t="e">
        <f t="shared" ref="X7179:X7242" si="451">S7179/T7179</f>
        <v>#DIV/0!</v>
      </c>
    </row>
    <row r="7180" spans="1:24" hidden="1" x14ac:dyDescent="0.3">
      <c r="A7180" s="18" t="str">
        <f t="shared" si="448"/>
        <v>OFF - AirGrSupp - Passenger Stand_2001_175</v>
      </c>
      <c r="B7180" s="1" t="s">
        <v>40</v>
      </c>
      <c r="C7180" s="1">
        <v>2020</v>
      </c>
      <c r="D7180" s="1" t="s">
        <v>145</v>
      </c>
      <c r="E7180" s="1">
        <v>2001</v>
      </c>
      <c r="F7180" s="1">
        <v>175</v>
      </c>
      <c r="G7180" s="1" t="s">
        <v>12</v>
      </c>
      <c r="H7180" s="1">
        <v>2.7448100258169601E-6</v>
      </c>
      <c r="I7180" s="1">
        <v>2.5246762617464401E-6</v>
      </c>
      <c r="J7180" s="1">
        <v>3.020496E-6</v>
      </c>
      <c r="K7180" s="1">
        <v>4.9297330000000002E-5</v>
      </c>
      <c r="L7180" s="1">
        <v>2.1489269999999999E-5</v>
      </c>
      <c r="M7180" s="1">
        <v>1.4020910000000001E-3</v>
      </c>
      <c r="N7180" s="1">
        <v>1.0051496999999999E-7</v>
      </c>
      <c r="O7180" s="1">
        <v>7.5944644000000002E-8</v>
      </c>
      <c r="P7180" s="1">
        <v>1.2408850000000001E-8</v>
      </c>
      <c r="Q7180" s="1">
        <v>1.9180216810084301E-8</v>
      </c>
      <c r="R7180" s="1">
        <v>54.75</v>
      </c>
      <c r="S7180" s="1">
        <v>7.3</v>
      </c>
      <c r="T7180" s="1">
        <v>0.04</v>
      </c>
      <c r="U7180" s="1">
        <v>913.229999999999</v>
      </c>
      <c r="V7180" s="1">
        <f t="shared" si="449"/>
        <v>0.91540678580999946</v>
      </c>
      <c r="W7180" s="1">
        <f t="shared" si="450"/>
        <v>7.7916617976578024</v>
      </c>
      <c r="X7180" s="1">
        <f t="shared" si="451"/>
        <v>182.5</v>
      </c>
    </row>
    <row r="7181" spans="1:24" hidden="1" x14ac:dyDescent="0.3">
      <c r="A7181" s="18" t="str">
        <f t="shared" si="448"/>
        <v>OFF - AirGrSupp - Passenger Stand_2001_175</v>
      </c>
      <c r="B7181" s="1" t="s">
        <v>40</v>
      </c>
      <c r="C7181" s="1">
        <v>2020</v>
      </c>
      <c r="D7181" s="1" t="s">
        <v>145</v>
      </c>
      <c r="E7181" s="1">
        <v>2001</v>
      </c>
      <c r="F7181" s="1">
        <v>175</v>
      </c>
      <c r="G7181" s="1" t="s">
        <v>124</v>
      </c>
      <c r="H7181" s="1">
        <v>0</v>
      </c>
      <c r="I7181" s="1">
        <v>0</v>
      </c>
      <c r="J7181" s="1">
        <v>5.7815460000000003E-10</v>
      </c>
      <c r="K7181" s="1">
        <v>9.1170679999999994E-8</v>
      </c>
      <c r="L7181" s="1">
        <v>4.6751710000000001E-8</v>
      </c>
      <c r="M7181" s="1">
        <v>3.6882920000000001E-6</v>
      </c>
      <c r="N7181" s="1">
        <v>0</v>
      </c>
      <c r="O7181" s="1">
        <v>0</v>
      </c>
      <c r="P7181" s="1">
        <v>0</v>
      </c>
      <c r="Q7181" s="1">
        <v>0</v>
      </c>
      <c r="R7181" s="1">
        <v>0</v>
      </c>
      <c r="S7181" s="1">
        <v>0</v>
      </c>
      <c r="T7181" s="1">
        <v>0</v>
      </c>
      <c r="U7181" s="1">
        <v>0</v>
      </c>
      <c r="V7181" s="1">
        <f t="shared" si="449"/>
        <v>0</v>
      </c>
      <c r="W7181" s="1">
        <f t="shared" si="450"/>
        <v>0</v>
      </c>
      <c r="X7181" s="1" t="e">
        <f t="shared" si="451"/>
        <v>#DIV/0!</v>
      </c>
    </row>
    <row r="7182" spans="1:24" hidden="1" x14ac:dyDescent="0.3">
      <c r="A7182" s="18" t="str">
        <f t="shared" si="448"/>
        <v>OFF - AirGrSupp - Passenger Stand_2002_175</v>
      </c>
      <c r="B7182" s="1" t="s">
        <v>40</v>
      </c>
      <c r="C7182" s="1">
        <v>2020</v>
      </c>
      <c r="D7182" s="1" t="s">
        <v>145</v>
      </c>
      <c r="E7182" s="1">
        <v>2002</v>
      </c>
      <c r="F7182" s="1">
        <v>175</v>
      </c>
      <c r="G7182" s="1" t="s">
        <v>12</v>
      </c>
      <c r="H7182" s="1">
        <v>2.50355176434132E-6</v>
      </c>
      <c r="I7182" s="1">
        <v>2.3027669128411402E-6</v>
      </c>
      <c r="J7182" s="1">
        <v>2.755006E-6</v>
      </c>
      <c r="K7182" s="1">
        <v>5.5269419999999998E-5</v>
      </c>
      <c r="L7182" s="1">
        <v>1.8055869999999999E-5</v>
      </c>
      <c r="M7182" s="1">
        <v>1.58208E-3</v>
      </c>
      <c r="N7182" s="1">
        <v>1.13418269999999E-7</v>
      </c>
      <c r="O7182" s="1">
        <v>8.5693804000000003E-8</v>
      </c>
      <c r="P7182" s="1">
        <v>1.4001799999999999E-8</v>
      </c>
      <c r="Q7182" s="1">
        <v>2.17375790514289E-8</v>
      </c>
      <c r="R7182" s="1">
        <v>62.05</v>
      </c>
      <c r="S7182" s="1">
        <v>10.95</v>
      </c>
      <c r="T7182" s="1">
        <v>0.05</v>
      </c>
      <c r="U7182" s="1">
        <v>1369.84499999999</v>
      </c>
      <c r="V7182" s="1">
        <f t="shared" si="449"/>
        <v>0.55663069627135831</v>
      </c>
      <c r="W7182" s="1">
        <f t="shared" si="450"/>
        <v>4.3645109862573719</v>
      </c>
      <c r="X7182" s="1">
        <f t="shared" si="451"/>
        <v>218.99999999999997</v>
      </c>
    </row>
    <row r="7183" spans="1:24" hidden="1" x14ac:dyDescent="0.3">
      <c r="A7183" s="18" t="str">
        <f t="shared" si="448"/>
        <v>OFF - AirGrSupp - Passenger Stand_2002_175</v>
      </c>
      <c r="B7183" s="1" t="s">
        <v>40</v>
      </c>
      <c r="C7183" s="1">
        <v>2020</v>
      </c>
      <c r="D7183" s="1" t="s">
        <v>145</v>
      </c>
      <c r="E7183" s="1">
        <v>2002</v>
      </c>
      <c r="F7183" s="1">
        <v>175</v>
      </c>
      <c r="G7183" s="1" t="s">
        <v>124</v>
      </c>
      <c r="H7183" s="1">
        <v>0</v>
      </c>
      <c r="I7183" s="1">
        <v>0</v>
      </c>
      <c r="J7183" s="1">
        <v>5.3002899999999997E-10</v>
      </c>
      <c r="K7183" s="1">
        <v>1.02945E-7</v>
      </c>
      <c r="L7183" s="1">
        <v>4.050536E-8</v>
      </c>
      <c r="M7183" s="1">
        <v>4.167205E-6</v>
      </c>
      <c r="N7183" s="1">
        <v>0</v>
      </c>
      <c r="O7183" s="1">
        <v>0</v>
      </c>
      <c r="P7183" s="1">
        <v>0</v>
      </c>
      <c r="Q7183" s="1">
        <v>0</v>
      </c>
      <c r="R7183" s="1">
        <v>0</v>
      </c>
      <c r="S7183" s="1">
        <v>0</v>
      </c>
      <c r="T7183" s="1">
        <v>0</v>
      </c>
      <c r="U7183" s="1">
        <v>0</v>
      </c>
      <c r="V7183" s="1">
        <f t="shared" si="449"/>
        <v>0</v>
      </c>
      <c r="W7183" s="1">
        <f t="shared" si="450"/>
        <v>0</v>
      </c>
      <c r="X7183" s="1" t="e">
        <f t="shared" si="451"/>
        <v>#DIV/0!</v>
      </c>
    </row>
    <row r="7184" spans="1:24" hidden="1" x14ac:dyDescent="0.3">
      <c r="A7184" s="18" t="str">
        <f t="shared" si="448"/>
        <v>OFF - AirGrSupp - Passenger Stand_2003_175</v>
      </c>
      <c r="B7184" s="1" t="s">
        <v>40</v>
      </c>
      <c r="C7184" s="1">
        <v>2020</v>
      </c>
      <c r="D7184" s="1" t="s">
        <v>145</v>
      </c>
      <c r="E7184" s="1">
        <v>2003</v>
      </c>
      <c r="F7184" s="1">
        <v>175</v>
      </c>
      <c r="G7184" s="1" t="s">
        <v>12</v>
      </c>
      <c r="H7184" s="1">
        <v>2.2076344077227298E-6</v>
      </c>
      <c r="I7184" s="1">
        <v>2.0305821282233698E-6</v>
      </c>
      <c r="J7184" s="1">
        <v>2.4293670000000001E-6</v>
      </c>
      <c r="K7184" s="1">
        <v>6.4130470000000003E-5</v>
      </c>
      <c r="L7184" s="1">
        <v>1.3842369999999999E-5</v>
      </c>
      <c r="M7184" s="1">
        <v>1.847638E-3</v>
      </c>
      <c r="N7184" s="1">
        <v>1.3245597E-7</v>
      </c>
      <c r="O7184" s="1">
        <v>1.0007784399999999E-7</v>
      </c>
      <c r="P7184" s="1">
        <v>1.6352059999999999E-8</v>
      </c>
      <c r="Q7184" s="1">
        <v>2.5573622413445801E-8</v>
      </c>
      <c r="R7184" s="1">
        <v>73</v>
      </c>
      <c r="S7184" s="1">
        <v>10.95</v>
      </c>
      <c r="T7184" s="1">
        <v>0.06</v>
      </c>
      <c r="U7184" s="1">
        <v>1369.84499999999</v>
      </c>
      <c r="V7184" s="1">
        <f t="shared" si="449"/>
        <v>0.49083749534798232</v>
      </c>
      <c r="W7184" s="1">
        <f t="shared" si="450"/>
        <v>3.3460130107737514</v>
      </c>
      <c r="X7184" s="1">
        <f t="shared" si="451"/>
        <v>182.5</v>
      </c>
    </row>
    <row r="7185" spans="1:24" hidden="1" x14ac:dyDescent="0.3">
      <c r="A7185" s="18" t="str">
        <f t="shared" si="448"/>
        <v>OFF - AirGrSupp - Passenger Stand_2003_175</v>
      </c>
      <c r="B7185" s="1" t="s">
        <v>40</v>
      </c>
      <c r="C7185" s="1">
        <v>2020</v>
      </c>
      <c r="D7185" s="1" t="s">
        <v>145</v>
      </c>
      <c r="E7185" s="1">
        <v>2003</v>
      </c>
      <c r="F7185" s="1">
        <v>175</v>
      </c>
      <c r="G7185" s="1" t="s">
        <v>124</v>
      </c>
      <c r="H7185" s="1">
        <v>0</v>
      </c>
      <c r="I7185" s="1">
        <v>0</v>
      </c>
      <c r="J7185" s="1">
        <v>4.6926460000000001E-10</v>
      </c>
      <c r="K7185" s="1">
        <v>1.2032699999999999E-7</v>
      </c>
      <c r="L7185" s="1">
        <v>3.3042829999999999E-8</v>
      </c>
      <c r="M7185" s="1">
        <v>4.8738529999999998E-6</v>
      </c>
      <c r="N7185" s="1">
        <v>0</v>
      </c>
      <c r="O7185" s="1">
        <v>0</v>
      </c>
      <c r="P7185" s="1">
        <v>0</v>
      </c>
      <c r="Q7185" s="1">
        <v>0</v>
      </c>
      <c r="R7185" s="1">
        <v>0</v>
      </c>
      <c r="S7185" s="1">
        <v>0</v>
      </c>
      <c r="T7185" s="1">
        <v>0</v>
      </c>
      <c r="U7185" s="1">
        <v>0</v>
      </c>
      <c r="V7185" s="1">
        <f t="shared" si="449"/>
        <v>0</v>
      </c>
      <c r="W7185" s="1">
        <f t="shared" si="450"/>
        <v>0</v>
      </c>
      <c r="X7185" s="1" t="e">
        <f t="shared" si="451"/>
        <v>#DIV/0!</v>
      </c>
    </row>
    <row r="7186" spans="1:24" hidden="1" x14ac:dyDescent="0.3">
      <c r="A7186" s="18" t="str">
        <f t="shared" si="448"/>
        <v>OFF - AirGrSupp - Passenger Stand_2004_175</v>
      </c>
      <c r="B7186" s="1" t="s">
        <v>40</v>
      </c>
      <c r="C7186" s="1">
        <v>2020</v>
      </c>
      <c r="D7186" s="1" t="s">
        <v>145</v>
      </c>
      <c r="E7186" s="1">
        <v>2004</v>
      </c>
      <c r="F7186" s="1">
        <v>175</v>
      </c>
      <c r="G7186" s="1" t="s">
        <v>12</v>
      </c>
      <c r="H7186" s="1">
        <v>1.76075002794339E-6</v>
      </c>
      <c r="I7186" s="1">
        <v>1.6195378757023301E-6</v>
      </c>
      <c r="J7186" s="1">
        <v>1.9375979999999998E-6</v>
      </c>
      <c r="K7186" s="1">
        <v>9.4573550000000002E-5</v>
      </c>
      <c r="L7186" s="1">
        <v>1.110333E-5</v>
      </c>
      <c r="M7186" s="1">
        <v>2.7425169999999999E-3</v>
      </c>
      <c r="N7186" s="1">
        <v>1.9660923E-7</v>
      </c>
      <c r="O7186" s="1">
        <v>1.4854919600000001E-7</v>
      </c>
      <c r="P7186" s="1">
        <v>2.4271960000000001E-8</v>
      </c>
      <c r="Q7186" s="1">
        <v>3.8360433620168602E-8</v>
      </c>
      <c r="R7186" s="1">
        <v>109.5</v>
      </c>
      <c r="S7186" s="1">
        <v>14.6</v>
      </c>
      <c r="T7186" s="1">
        <v>0.09</v>
      </c>
      <c r="U7186" s="1">
        <v>1826.45999999999</v>
      </c>
      <c r="V7186" s="1">
        <f t="shared" si="449"/>
        <v>0.29360912204020351</v>
      </c>
      <c r="W7186" s="1">
        <f t="shared" si="450"/>
        <v>2.012943952674711</v>
      </c>
      <c r="X7186" s="1">
        <f t="shared" si="451"/>
        <v>162.22222222222223</v>
      </c>
    </row>
    <row r="7187" spans="1:24" hidden="1" x14ac:dyDescent="0.3">
      <c r="A7187" s="18" t="str">
        <f t="shared" si="448"/>
        <v>OFF - AirGrSupp - Passenger Stand_2004_175</v>
      </c>
      <c r="B7187" s="1" t="s">
        <v>40</v>
      </c>
      <c r="C7187" s="1">
        <v>2020</v>
      </c>
      <c r="D7187" s="1" t="s">
        <v>145</v>
      </c>
      <c r="E7187" s="1">
        <v>2004</v>
      </c>
      <c r="F7187" s="1">
        <v>175</v>
      </c>
      <c r="G7187" s="1" t="s">
        <v>124</v>
      </c>
      <c r="H7187" s="1">
        <v>0</v>
      </c>
      <c r="I7187" s="1">
        <v>0</v>
      </c>
      <c r="J7187" s="1">
        <v>1.573431E-10</v>
      </c>
      <c r="K7187" s="1">
        <v>1.7905249999999999E-7</v>
      </c>
      <c r="L7187" s="1">
        <v>1.757471E-8</v>
      </c>
      <c r="M7187" s="1">
        <v>7.2570369999999997E-6</v>
      </c>
      <c r="N7187" s="1">
        <v>0</v>
      </c>
      <c r="O7187" s="1">
        <v>0</v>
      </c>
      <c r="P7187" s="1">
        <v>0</v>
      </c>
      <c r="Q7187" s="1">
        <v>0</v>
      </c>
      <c r="R7187" s="1">
        <v>0</v>
      </c>
      <c r="S7187" s="1">
        <v>0</v>
      </c>
      <c r="T7187" s="1">
        <v>0</v>
      </c>
      <c r="U7187" s="1">
        <v>0</v>
      </c>
      <c r="V7187" s="1">
        <f t="shared" si="449"/>
        <v>0</v>
      </c>
      <c r="W7187" s="1">
        <f t="shared" si="450"/>
        <v>0</v>
      </c>
      <c r="X7187" s="1" t="e">
        <f t="shared" si="451"/>
        <v>#DIV/0!</v>
      </c>
    </row>
    <row r="7188" spans="1:24" hidden="1" x14ac:dyDescent="0.3">
      <c r="A7188" s="18" t="str">
        <f t="shared" si="448"/>
        <v>OFF - AirGrSupp - Passenger Stand_2005_175</v>
      </c>
      <c r="B7188" s="1" t="s">
        <v>40</v>
      </c>
      <c r="C7188" s="1">
        <v>2020</v>
      </c>
      <c r="D7188" s="1" t="s">
        <v>145</v>
      </c>
      <c r="E7188" s="1">
        <v>2005</v>
      </c>
      <c r="F7188" s="1">
        <v>175</v>
      </c>
      <c r="G7188" s="1" t="s">
        <v>12</v>
      </c>
      <c r="H7188" s="1">
        <v>2.9010258633145501E-6</v>
      </c>
      <c r="I7188" s="1">
        <v>2.6683635890767201E-6</v>
      </c>
      <c r="J7188" s="1">
        <v>3.1924020000000002E-6</v>
      </c>
      <c r="K7188" s="1">
        <v>1.6115570000000001E-4</v>
      </c>
      <c r="L7188" s="1">
        <v>1.8693479999999998E-5</v>
      </c>
      <c r="M7188" s="1">
        <v>4.704041E-3</v>
      </c>
      <c r="N7188" s="1">
        <v>3.3722963999999997E-7</v>
      </c>
      <c r="O7188" s="1">
        <v>2.5479572799999999E-7</v>
      </c>
      <c r="P7188" s="1">
        <v>4.1631939999999999E-8</v>
      </c>
      <c r="Q7188" s="1">
        <v>6.5212737154286696E-8</v>
      </c>
      <c r="R7188" s="1">
        <v>186.15</v>
      </c>
      <c r="S7188" s="1">
        <v>29.2</v>
      </c>
      <c r="T7188" s="1">
        <v>0.15</v>
      </c>
      <c r="U7188" s="1">
        <v>3652.9199999999901</v>
      </c>
      <c r="V7188" s="1">
        <f t="shared" si="449"/>
        <v>0.24187637178077911</v>
      </c>
      <c r="W7188" s="1">
        <f t="shared" si="450"/>
        <v>1.6944883886386137</v>
      </c>
      <c r="X7188" s="1">
        <f t="shared" si="451"/>
        <v>194.66666666666666</v>
      </c>
    </row>
    <row r="7189" spans="1:24" hidden="1" x14ac:dyDescent="0.3">
      <c r="A7189" s="18" t="str">
        <f t="shared" si="448"/>
        <v>OFF - AirGrSupp - Passenger Stand_2005_175</v>
      </c>
      <c r="B7189" s="1" t="s">
        <v>40</v>
      </c>
      <c r="C7189" s="1">
        <v>2020</v>
      </c>
      <c r="D7189" s="1" t="s">
        <v>145</v>
      </c>
      <c r="E7189" s="1">
        <v>2005</v>
      </c>
      <c r="F7189" s="1">
        <v>175</v>
      </c>
      <c r="G7189" s="1" t="s">
        <v>124</v>
      </c>
      <c r="H7189" s="1">
        <v>0</v>
      </c>
      <c r="I7189" s="1">
        <v>0</v>
      </c>
      <c r="J7189" s="1">
        <v>2.6914149999999997E-10</v>
      </c>
      <c r="K7189" s="1">
        <v>3.0851400000000001E-7</v>
      </c>
      <c r="L7189" s="1">
        <v>3.0241949999999998E-8</v>
      </c>
      <c r="M7189" s="1">
        <v>1.2511919999999999E-5</v>
      </c>
      <c r="N7189" s="1">
        <v>0</v>
      </c>
      <c r="O7189" s="1">
        <v>0</v>
      </c>
      <c r="P7189" s="1">
        <v>0</v>
      </c>
      <c r="Q7189" s="1">
        <v>0</v>
      </c>
      <c r="R7189" s="1">
        <v>0</v>
      </c>
      <c r="S7189" s="1">
        <v>0</v>
      </c>
      <c r="T7189" s="1">
        <v>0.01</v>
      </c>
      <c r="U7189" s="1">
        <v>0</v>
      </c>
      <c r="V7189" s="1">
        <f t="shared" si="449"/>
        <v>0</v>
      </c>
      <c r="W7189" s="1">
        <f t="shared" si="450"/>
        <v>0</v>
      </c>
      <c r="X7189" s="1">
        <f t="shared" si="451"/>
        <v>0</v>
      </c>
    </row>
    <row r="7190" spans="1:24" hidden="1" x14ac:dyDescent="0.3">
      <c r="A7190" s="18" t="str">
        <f t="shared" si="448"/>
        <v>OFF - AirGrSupp - Passenger Stand_2006_175</v>
      </c>
      <c r="B7190" s="1" t="s">
        <v>40</v>
      </c>
      <c r="C7190" s="1">
        <v>2020</v>
      </c>
      <c r="D7190" s="1" t="s">
        <v>145</v>
      </c>
      <c r="E7190" s="1">
        <v>2006</v>
      </c>
      <c r="F7190" s="1">
        <v>175</v>
      </c>
      <c r="G7190" s="1" t="s">
        <v>12</v>
      </c>
      <c r="H7190" s="1">
        <v>3.1456545978468502E-6</v>
      </c>
      <c r="I7190" s="1">
        <v>2.89337309909954E-6</v>
      </c>
      <c r="J7190" s="1">
        <v>3.4616009999999998E-6</v>
      </c>
      <c r="K7190" s="1">
        <v>1.810258E-4</v>
      </c>
      <c r="L7190" s="1">
        <v>2.0740109999999999E-5</v>
      </c>
      <c r="M7190" s="1">
        <v>5.3190049999999999E-3</v>
      </c>
      <c r="N7190" s="1">
        <v>3.8131595999999999E-7</v>
      </c>
      <c r="O7190" s="1">
        <v>2.8810539200000002E-7</v>
      </c>
      <c r="P7190" s="1">
        <v>4.7074509999999999E-8</v>
      </c>
      <c r="Q7190" s="1">
        <v>7.4163504998992804E-8</v>
      </c>
      <c r="R7190" s="1">
        <v>211.7</v>
      </c>
      <c r="S7190" s="1">
        <v>32.85</v>
      </c>
      <c r="T7190" s="1">
        <v>0.17</v>
      </c>
      <c r="U7190" s="1">
        <v>4109.5349999999999</v>
      </c>
      <c r="V7190" s="1">
        <f t="shared" si="449"/>
        <v>0.23313117706986503</v>
      </c>
      <c r="W7190" s="1">
        <f t="shared" si="450"/>
        <v>1.6711174436381027</v>
      </c>
      <c r="X7190" s="1">
        <f t="shared" si="451"/>
        <v>193.23529411764704</v>
      </c>
    </row>
    <row r="7191" spans="1:24" hidden="1" x14ac:dyDescent="0.3">
      <c r="A7191" s="18" t="str">
        <f t="shared" si="448"/>
        <v>OFF - AirGrSupp - Passenger Stand_2006_175</v>
      </c>
      <c r="B7191" s="1" t="s">
        <v>40</v>
      </c>
      <c r="C7191" s="1">
        <v>2020</v>
      </c>
      <c r="D7191" s="1" t="s">
        <v>145</v>
      </c>
      <c r="E7191" s="1">
        <v>2006</v>
      </c>
      <c r="F7191" s="1">
        <v>175</v>
      </c>
      <c r="G7191" s="1" t="s">
        <v>124</v>
      </c>
      <c r="H7191" s="1">
        <v>0</v>
      </c>
      <c r="I7191" s="1">
        <v>0</v>
      </c>
      <c r="J7191" s="1">
        <v>3.0751449999999999E-10</v>
      </c>
      <c r="K7191" s="1">
        <v>3.5509809999999999E-7</v>
      </c>
      <c r="L7191" s="1">
        <v>3.4762330000000003E-8</v>
      </c>
      <c r="M7191" s="1">
        <v>1.441011E-5</v>
      </c>
      <c r="N7191" s="1">
        <v>0</v>
      </c>
      <c r="O7191" s="1">
        <v>0</v>
      </c>
      <c r="P7191" s="1">
        <v>0</v>
      </c>
      <c r="Q7191" s="1">
        <v>0</v>
      </c>
      <c r="R7191" s="1">
        <v>0</v>
      </c>
      <c r="S7191" s="1">
        <v>0</v>
      </c>
      <c r="T7191" s="1">
        <v>0.01</v>
      </c>
      <c r="U7191" s="1">
        <v>0</v>
      </c>
      <c r="V7191" s="1">
        <f t="shared" si="449"/>
        <v>0</v>
      </c>
      <c r="W7191" s="1">
        <f t="shared" si="450"/>
        <v>0</v>
      </c>
      <c r="X7191" s="1">
        <f t="shared" si="451"/>
        <v>0</v>
      </c>
    </row>
    <row r="7192" spans="1:24" hidden="1" x14ac:dyDescent="0.3">
      <c r="A7192" s="18" t="str">
        <f t="shared" si="448"/>
        <v>OFF - AirGrSupp - Passenger Stand_2007_175</v>
      </c>
      <c r="B7192" s="1" t="s">
        <v>40</v>
      </c>
      <c r="C7192" s="1">
        <v>2020</v>
      </c>
      <c r="D7192" s="1" t="s">
        <v>145</v>
      </c>
      <c r="E7192" s="1">
        <v>2007</v>
      </c>
      <c r="F7192" s="1">
        <v>175</v>
      </c>
      <c r="G7192" s="1" t="s">
        <v>12</v>
      </c>
      <c r="H7192" s="1">
        <v>2.0249854830662999E-6</v>
      </c>
      <c r="I7192" s="1">
        <v>1.8625816473243799E-6</v>
      </c>
      <c r="J7192" s="1">
        <v>2.228373E-6</v>
      </c>
      <c r="K7192" s="1">
        <v>2.060292E-4</v>
      </c>
      <c r="L7192" s="1">
        <v>1.8226399999999999E-5</v>
      </c>
      <c r="M7192" s="1">
        <v>6.093996E-3</v>
      </c>
      <c r="N7192" s="1">
        <v>4.3687458000000001E-7</v>
      </c>
      <c r="O7192" s="1">
        <v>3.3008301599999998E-7</v>
      </c>
      <c r="P7192" s="1">
        <v>5.3933379999999999E-8</v>
      </c>
      <c r="Q7192" s="1">
        <v>8.5671635085043405E-8</v>
      </c>
      <c r="R7192" s="1">
        <v>244.55</v>
      </c>
      <c r="S7192" s="1">
        <v>36.5</v>
      </c>
      <c r="T7192" s="1">
        <v>0.19</v>
      </c>
      <c r="U7192" s="1">
        <v>4566.1499999999996</v>
      </c>
      <c r="V7192" s="1">
        <f t="shared" si="449"/>
        <v>0.13506839707887608</v>
      </c>
      <c r="W7192" s="1">
        <f t="shared" si="450"/>
        <v>1.3217195799469226</v>
      </c>
      <c r="X7192" s="1">
        <f t="shared" si="451"/>
        <v>192.10526315789474</v>
      </c>
    </row>
    <row r="7193" spans="1:24" hidden="1" x14ac:dyDescent="0.3">
      <c r="A7193" s="18" t="str">
        <f t="shared" si="448"/>
        <v>OFF - AirGrSupp - Passenger Stand_2007_175</v>
      </c>
      <c r="B7193" s="1" t="s">
        <v>40</v>
      </c>
      <c r="C7193" s="1">
        <v>2020</v>
      </c>
      <c r="D7193" s="1" t="s">
        <v>145</v>
      </c>
      <c r="E7193" s="1">
        <v>2007</v>
      </c>
      <c r="F7193" s="1">
        <v>175</v>
      </c>
      <c r="G7193" s="1" t="s">
        <v>124</v>
      </c>
      <c r="H7193" s="1">
        <v>0</v>
      </c>
      <c r="I7193" s="1">
        <v>0</v>
      </c>
      <c r="J7193" s="1">
        <v>3.2698419999999999E-10</v>
      </c>
      <c r="K7193" s="1">
        <v>4.110164E-7</v>
      </c>
      <c r="L7193" s="1">
        <v>3.9299159999999998E-8</v>
      </c>
      <c r="M7193" s="1">
        <v>1.66897E-5</v>
      </c>
      <c r="N7193" s="1">
        <v>0</v>
      </c>
      <c r="O7193" s="1">
        <v>0</v>
      </c>
      <c r="P7193" s="1">
        <v>0</v>
      </c>
      <c r="Q7193" s="1">
        <v>0</v>
      </c>
      <c r="R7193" s="1">
        <v>0</v>
      </c>
      <c r="S7193" s="1">
        <v>0</v>
      </c>
      <c r="T7193" s="1">
        <v>0.01</v>
      </c>
      <c r="U7193" s="1">
        <v>0</v>
      </c>
      <c r="V7193" s="1">
        <f t="shared" si="449"/>
        <v>0</v>
      </c>
      <c r="W7193" s="1">
        <f t="shared" si="450"/>
        <v>0</v>
      </c>
      <c r="X7193" s="1">
        <f t="shared" si="451"/>
        <v>0</v>
      </c>
    </row>
    <row r="7194" spans="1:24" hidden="1" x14ac:dyDescent="0.3">
      <c r="A7194" s="18" t="str">
        <f t="shared" si="448"/>
        <v>OFF - AirGrSupp - Passenger Stand_2008_175</v>
      </c>
      <c r="B7194" s="1" t="s">
        <v>40</v>
      </c>
      <c r="C7194" s="1">
        <v>2020</v>
      </c>
      <c r="D7194" s="1" t="s">
        <v>145</v>
      </c>
      <c r="E7194" s="1">
        <v>2008</v>
      </c>
      <c r="F7194" s="1">
        <v>175</v>
      </c>
      <c r="G7194" s="1" t="s">
        <v>12</v>
      </c>
      <c r="H7194" s="1">
        <v>2.11000155392529E-6</v>
      </c>
      <c r="I7194" s="1">
        <v>1.9407794293004798E-6</v>
      </c>
      <c r="J7194" s="1">
        <v>2.3219280000000001E-6</v>
      </c>
      <c r="K7194" s="1">
        <v>2.1892179999999999E-4</v>
      </c>
      <c r="L7194" s="1">
        <v>1.939825E-5</v>
      </c>
      <c r="M7194" s="1">
        <v>6.5187609999999997E-3</v>
      </c>
      <c r="N7194" s="1">
        <v>4.6732571999999998E-7</v>
      </c>
      <c r="O7194" s="1">
        <v>3.5309054400000001E-7</v>
      </c>
      <c r="P7194" s="1">
        <v>5.7692659999999997E-8</v>
      </c>
      <c r="Q7194" s="1">
        <v>9.0786359567732497E-8</v>
      </c>
      <c r="R7194" s="1">
        <v>259.14999999999998</v>
      </c>
      <c r="S7194" s="1">
        <v>40.15</v>
      </c>
      <c r="T7194" s="1">
        <v>0.21</v>
      </c>
      <c r="U7194" s="1">
        <v>5022.7649999999903</v>
      </c>
      <c r="V7194" s="1">
        <f t="shared" si="449"/>
        <v>0.12794458847229906</v>
      </c>
      <c r="W7194" s="1">
        <f t="shared" si="450"/>
        <v>1.2788166835771406</v>
      </c>
      <c r="X7194" s="1">
        <f t="shared" si="451"/>
        <v>191.1904761904762</v>
      </c>
    </row>
    <row r="7195" spans="1:24" hidden="1" x14ac:dyDescent="0.3">
      <c r="A7195" s="18" t="str">
        <f t="shared" si="448"/>
        <v>OFF - AirGrSupp - Passenger Stand_2008_175</v>
      </c>
      <c r="B7195" s="1" t="s">
        <v>40</v>
      </c>
      <c r="C7195" s="1">
        <v>2020</v>
      </c>
      <c r="D7195" s="1" t="s">
        <v>145</v>
      </c>
      <c r="E7195" s="1">
        <v>2008</v>
      </c>
      <c r="F7195" s="1">
        <v>175</v>
      </c>
      <c r="G7195" s="1" t="s">
        <v>124</v>
      </c>
      <c r="H7195" s="1">
        <v>0</v>
      </c>
      <c r="I7195" s="1">
        <v>0</v>
      </c>
      <c r="J7195" s="1">
        <v>3.4973789999999998E-10</v>
      </c>
      <c r="K7195" s="1">
        <v>4.4064740000000001E-7</v>
      </c>
      <c r="L7195" s="1">
        <v>4.2142219999999998E-8</v>
      </c>
      <c r="M7195" s="1">
        <v>1.7904039999999999E-5</v>
      </c>
      <c r="N7195" s="1">
        <v>0</v>
      </c>
      <c r="O7195" s="1">
        <v>0</v>
      </c>
      <c r="P7195" s="1">
        <v>0</v>
      </c>
      <c r="Q7195" s="1">
        <v>0</v>
      </c>
      <c r="R7195" s="1">
        <v>0</v>
      </c>
      <c r="S7195" s="1">
        <v>0</v>
      </c>
      <c r="T7195" s="1">
        <v>0.01</v>
      </c>
      <c r="U7195" s="1">
        <v>0</v>
      </c>
      <c r="V7195" s="1">
        <f t="shared" si="449"/>
        <v>0</v>
      </c>
      <c r="W7195" s="1">
        <f t="shared" si="450"/>
        <v>0</v>
      </c>
      <c r="X7195" s="1">
        <f t="shared" si="451"/>
        <v>0</v>
      </c>
    </row>
    <row r="7196" spans="1:24" hidden="1" x14ac:dyDescent="0.3">
      <c r="A7196" s="18" t="str">
        <f t="shared" si="448"/>
        <v>OFF - AirGrSupp - Passenger Stand_2009_175</v>
      </c>
      <c r="B7196" s="1" t="s">
        <v>40</v>
      </c>
      <c r="C7196" s="1">
        <v>2020</v>
      </c>
      <c r="D7196" s="1" t="s">
        <v>145</v>
      </c>
      <c r="E7196" s="1">
        <v>2009</v>
      </c>
      <c r="F7196" s="1">
        <v>175</v>
      </c>
      <c r="G7196" s="1" t="s">
        <v>12</v>
      </c>
      <c r="H7196" s="1">
        <v>2.12939381465033E-6</v>
      </c>
      <c r="I7196" s="1">
        <v>1.95861643071537E-6</v>
      </c>
      <c r="J7196" s="1">
        <v>2.343268E-6</v>
      </c>
      <c r="K7196" s="1">
        <v>2.254495E-4</v>
      </c>
      <c r="L7196" s="1">
        <v>2.000932E-5</v>
      </c>
      <c r="M7196" s="1">
        <v>6.7584580000000002E-3</v>
      </c>
      <c r="N7196" s="1">
        <v>4.8450941999999995E-7</v>
      </c>
      <c r="O7196" s="1">
        <v>3.6607378400000001E-7</v>
      </c>
      <c r="P7196" s="1">
        <v>5.9814039999999995E-8</v>
      </c>
      <c r="Q7196" s="1">
        <v>9.4622402929749395E-8</v>
      </c>
      <c r="R7196" s="1">
        <v>270.10000000000002</v>
      </c>
      <c r="S7196" s="1">
        <v>40.15</v>
      </c>
      <c r="T7196" s="1">
        <v>0.21</v>
      </c>
      <c r="U7196" s="1">
        <v>5022.7649999999903</v>
      </c>
      <c r="V7196" s="1">
        <f t="shared" si="449"/>
        <v>0.12912048088498324</v>
      </c>
      <c r="W7196" s="1">
        <f t="shared" si="450"/>
        <v>1.3191010654586757</v>
      </c>
      <c r="X7196" s="1">
        <f t="shared" si="451"/>
        <v>191.1904761904762</v>
      </c>
    </row>
    <row r="7197" spans="1:24" hidden="1" x14ac:dyDescent="0.3">
      <c r="A7197" s="18" t="str">
        <f t="shared" si="448"/>
        <v>OFF - AirGrSupp - Passenger Stand_2009_175</v>
      </c>
      <c r="B7197" s="1" t="s">
        <v>40</v>
      </c>
      <c r="C7197" s="1">
        <v>2020</v>
      </c>
      <c r="D7197" s="1" t="s">
        <v>145</v>
      </c>
      <c r="E7197" s="1">
        <v>2009</v>
      </c>
      <c r="F7197" s="1">
        <v>175</v>
      </c>
      <c r="G7197" s="1" t="s">
        <v>124</v>
      </c>
      <c r="H7197" s="1">
        <v>0</v>
      </c>
      <c r="I7197" s="1">
        <v>0</v>
      </c>
      <c r="J7197" s="1">
        <v>3.619976E-10</v>
      </c>
      <c r="K7197" s="1">
        <v>4.5716600000000001E-7</v>
      </c>
      <c r="L7197" s="1">
        <v>4.37323E-8</v>
      </c>
      <c r="M7197" s="1">
        <v>1.8586789999999999E-5</v>
      </c>
      <c r="N7197" s="1">
        <v>0</v>
      </c>
      <c r="O7197" s="1">
        <v>0</v>
      </c>
      <c r="P7197" s="1">
        <v>0</v>
      </c>
      <c r="Q7197" s="1">
        <v>0</v>
      </c>
      <c r="R7197" s="1">
        <v>0</v>
      </c>
      <c r="S7197" s="1">
        <v>0</v>
      </c>
      <c r="T7197" s="1">
        <v>0.01</v>
      </c>
      <c r="U7197" s="1">
        <v>0</v>
      </c>
      <c r="V7197" s="1">
        <f t="shared" si="449"/>
        <v>0</v>
      </c>
      <c r="W7197" s="1">
        <f t="shared" si="450"/>
        <v>0</v>
      </c>
      <c r="X7197" s="1">
        <f t="shared" si="451"/>
        <v>0</v>
      </c>
    </row>
    <row r="7198" spans="1:24" hidden="1" x14ac:dyDescent="0.3">
      <c r="A7198" s="18" t="str">
        <f t="shared" si="448"/>
        <v>OFF - AirGrSupp - Passenger Stand_2010_175</v>
      </c>
      <c r="B7198" s="1" t="s">
        <v>40</v>
      </c>
      <c r="C7198" s="1">
        <v>2020</v>
      </c>
      <c r="D7198" s="1" t="s">
        <v>145</v>
      </c>
      <c r="E7198" s="1">
        <v>2010</v>
      </c>
      <c r="F7198" s="1">
        <v>175</v>
      </c>
      <c r="G7198" s="1" t="s">
        <v>12</v>
      </c>
      <c r="H7198" s="1">
        <v>2.18216548123067E-6</v>
      </c>
      <c r="I7198" s="1">
        <v>2.0071558096359698E-6</v>
      </c>
      <c r="J7198" s="1">
        <v>2.40134E-6</v>
      </c>
      <c r="K7198" s="1">
        <v>2.3592439999999999E-4</v>
      </c>
      <c r="L7198" s="1">
        <v>2.0973649999999999E-5</v>
      </c>
      <c r="M7198" s="1">
        <v>7.1205449999999998E-3</v>
      </c>
      <c r="N7198" s="1">
        <v>5.1046722000000002E-7</v>
      </c>
      <c r="O7198" s="1">
        <v>3.8568634399999998E-7</v>
      </c>
      <c r="P7198" s="1">
        <v>6.3018599999999995E-8</v>
      </c>
      <c r="Q7198" s="1">
        <v>9.9737127412438605E-8</v>
      </c>
      <c r="R7198" s="1">
        <v>284.7</v>
      </c>
      <c r="S7198" s="1">
        <v>43.8</v>
      </c>
      <c r="T7198" s="1">
        <v>0.23</v>
      </c>
      <c r="U7198" s="1">
        <v>5479.3799999999901</v>
      </c>
      <c r="V7198" s="1">
        <f t="shared" si="449"/>
        <v>0.12129370645510924</v>
      </c>
      <c r="W7198" s="1">
        <f t="shared" si="450"/>
        <v>1.2674510539635646</v>
      </c>
      <c r="X7198" s="1">
        <f t="shared" si="451"/>
        <v>190.43478260869563</v>
      </c>
    </row>
    <row r="7199" spans="1:24" hidden="1" x14ac:dyDescent="0.3">
      <c r="A7199" s="18" t="str">
        <f t="shared" si="448"/>
        <v>OFF - AirGrSupp - Passenger Stand_2010_175</v>
      </c>
      <c r="B7199" s="1" t="s">
        <v>40</v>
      </c>
      <c r="C7199" s="1">
        <v>2020</v>
      </c>
      <c r="D7199" s="1" t="s">
        <v>145</v>
      </c>
      <c r="E7199" s="1">
        <v>2010</v>
      </c>
      <c r="F7199" s="1">
        <v>175</v>
      </c>
      <c r="G7199" s="1" t="s">
        <v>124</v>
      </c>
      <c r="H7199" s="1">
        <v>0</v>
      </c>
      <c r="I7199" s="1">
        <v>0</v>
      </c>
      <c r="J7199" s="1">
        <v>3.8031930000000002E-10</v>
      </c>
      <c r="K7199" s="1">
        <v>4.8143759999999998E-7</v>
      </c>
      <c r="L7199" s="1">
        <v>4.606497E-8</v>
      </c>
      <c r="M7199" s="1">
        <v>1.9585800000000001E-5</v>
      </c>
      <c r="N7199" s="1">
        <v>0</v>
      </c>
      <c r="O7199" s="1">
        <v>0</v>
      </c>
      <c r="P7199" s="1">
        <v>0</v>
      </c>
      <c r="Q7199" s="1">
        <v>0</v>
      </c>
      <c r="R7199" s="1">
        <v>0</v>
      </c>
      <c r="S7199" s="1">
        <v>0</v>
      </c>
      <c r="T7199" s="1">
        <v>0.01</v>
      </c>
      <c r="U7199" s="1">
        <v>0</v>
      </c>
      <c r="V7199" s="1">
        <f t="shared" si="449"/>
        <v>0</v>
      </c>
      <c r="W7199" s="1">
        <f t="shared" si="450"/>
        <v>0</v>
      </c>
      <c r="X7199" s="1">
        <f t="shared" si="451"/>
        <v>0</v>
      </c>
    </row>
    <row r="7200" spans="1:24" hidden="1" x14ac:dyDescent="0.3">
      <c r="A7200" s="18" t="str">
        <f t="shared" si="448"/>
        <v>OFF - AirGrSupp - Passenger Stand_2011_175</v>
      </c>
      <c r="B7200" s="1" t="s">
        <v>40</v>
      </c>
      <c r="C7200" s="1">
        <v>2020</v>
      </c>
      <c r="D7200" s="1" t="s">
        <v>145</v>
      </c>
      <c r="E7200" s="1">
        <v>2011</v>
      </c>
      <c r="F7200" s="1">
        <v>175</v>
      </c>
      <c r="G7200" s="1" t="s">
        <v>12</v>
      </c>
      <c r="H7200" s="1">
        <v>2.4442054489162899E-6</v>
      </c>
      <c r="I7200" s="1">
        <v>2.2481801719131999E-6</v>
      </c>
      <c r="J7200" s="1">
        <v>2.689699E-6</v>
      </c>
      <c r="K7200" s="1">
        <v>2.7004580000000001E-4</v>
      </c>
      <c r="L7200" s="1">
        <v>2.4047239999999998E-5</v>
      </c>
      <c r="M7200" s="1">
        <v>8.206161E-3</v>
      </c>
      <c r="N7200" s="1">
        <v>5.8829427000000001E-7</v>
      </c>
      <c r="O7200" s="1">
        <v>4.4448900400000002E-7</v>
      </c>
      <c r="P7200" s="1">
        <v>7.2626559999999998E-8</v>
      </c>
      <c r="Q7200" s="1">
        <v>1.15081300860506E-7</v>
      </c>
      <c r="R7200" s="1">
        <v>328.5</v>
      </c>
      <c r="S7200" s="1">
        <v>47.45</v>
      </c>
      <c r="T7200" s="1">
        <v>0.26</v>
      </c>
      <c r="U7200" s="1">
        <v>5935.9949999999899</v>
      </c>
      <c r="V7200" s="1">
        <f t="shared" si="449"/>
        <v>0.12540827305726093</v>
      </c>
      <c r="W7200" s="1">
        <f t="shared" si="450"/>
        <v>1.3414062083943696</v>
      </c>
      <c r="X7200" s="1">
        <f t="shared" si="451"/>
        <v>182.5</v>
      </c>
    </row>
    <row r="7201" spans="1:24" hidden="1" x14ac:dyDescent="0.3">
      <c r="A7201" s="18" t="str">
        <f t="shared" si="448"/>
        <v>OFF - AirGrSupp - Passenger Stand_2011_175</v>
      </c>
      <c r="B7201" s="1" t="s">
        <v>40</v>
      </c>
      <c r="C7201" s="1">
        <v>2020</v>
      </c>
      <c r="D7201" s="1" t="s">
        <v>145</v>
      </c>
      <c r="E7201" s="1">
        <v>2011</v>
      </c>
      <c r="F7201" s="1">
        <v>175</v>
      </c>
      <c r="G7201" s="1" t="s">
        <v>124</v>
      </c>
      <c r="H7201" s="1">
        <v>0</v>
      </c>
      <c r="I7201" s="1">
        <v>0</v>
      </c>
      <c r="J7201" s="1">
        <v>4.3711200000000002E-10</v>
      </c>
      <c r="K7201" s="1">
        <v>5.5464019999999998E-7</v>
      </c>
      <c r="L7201" s="1">
        <v>5.3081680000000002E-8</v>
      </c>
      <c r="M7201" s="1">
        <v>2.257791E-5</v>
      </c>
      <c r="N7201" s="1">
        <v>0</v>
      </c>
      <c r="O7201" s="1">
        <v>0</v>
      </c>
      <c r="P7201" s="1">
        <v>0</v>
      </c>
      <c r="Q7201" s="1">
        <v>0</v>
      </c>
      <c r="R7201" s="1">
        <v>0</v>
      </c>
      <c r="S7201" s="1">
        <v>0</v>
      </c>
      <c r="T7201" s="1">
        <v>0.01</v>
      </c>
      <c r="U7201" s="1">
        <v>0</v>
      </c>
      <c r="V7201" s="1">
        <f t="shared" si="449"/>
        <v>0</v>
      </c>
      <c r="W7201" s="1">
        <f t="shared" si="450"/>
        <v>0</v>
      </c>
      <c r="X7201" s="1">
        <f t="shared" si="451"/>
        <v>0</v>
      </c>
    </row>
    <row r="7202" spans="1:24" hidden="1" x14ac:dyDescent="0.3">
      <c r="A7202" s="18" t="str">
        <f t="shared" si="448"/>
        <v>OFF - AirGrSupp - Passenger Stand_2012_175</v>
      </c>
      <c r="B7202" s="1" t="s">
        <v>40</v>
      </c>
      <c r="C7202" s="1">
        <v>2020</v>
      </c>
      <c r="D7202" s="1" t="s">
        <v>145</v>
      </c>
      <c r="E7202" s="1">
        <v>2012</v>
      </c>
      <c r="F7202" s="1">
        <v>175</v>
      </c>
      <c r="G7202" s="1" t="s">
        <v>12</v>
      </c>
      <c r="H7202" s="1">
        <v>1.8116533492542501E-6</v>
      </c>
      <c r="I7202" s="1">
        <v>1.66635875064406E-6</v>
      </c>
      <c r="J7202" s="1">
        <v>1.9936139999999998E-6</v>
      </c>
      <c r="K7202" s="1">
        <v>2.047067E-4</v>
      </c>
      <c r="L7202" s="1">
        <v>1.825978E-5</v>
      </c>
      <c r="M7202" s="1">
        <v>6.2635019999999998E-3</v>
      </c>
      <c r="N7202" s="1">
        <v>4.4902637999999999E-7</v>
      </c>
      <c r="O7202" s="1">
        <v>3.3926437599999997E-7</v>
      </c>
      <c r="P7202" s="1">
        <v>5.5433559999999997E-8</v>
      </c>
      <c r="Q7202" s="1">
        <v>8.6950316205715705E-8</v>
      </c>
      <c r="R7202" s="1">
        <v>248.2</v>
      </c>
      <c r="S7202" s="1">
        <v>36.5</v>
      </c>
      <c r="T7202" s="1">
        <v>0.2</v>
      </c>
      <c r="U7202" s="1">
        <v>4566.1499999999996</v>
      </c>
      <c r="V7202" s="1">
        <f t="shared" si="449"/>
        <v>0.12083894723818997</v>
      </c>
      <c r="W7202" s="1">
        <f t="shared" si="450"/>
        <v>1.3241401895889047</v>
      </c>
      <c r="X7202" s="1">
        <f t="shared" si="451"/>
        <v>182.5</v>
      </c>
    </row>
    <row r="7203" spans="1:24" hidden="1" x14ac:dyDescent="0.3">
      <c r="A7203" s="18" t="str">
        <f t="shared" si="448"/>
        <v>OFF - AirGrSupp - Passenger Stand_2012_175</v>
      </c>
      <c r="B7203" s="1" t="s">
        <v>40</v>
      </c>
      <c r="C7203" s="1">
        <v>2020</v>
      </c>
      <c r="D7203" s="1" t="s">
        <v>145</v>
      </c>
      <c r="E7203" s="1">
        <v>2012</v>
      </c>
      <c r="F7203" s="1">
        <v>175</v>
      </c>
      <c r="G7203" s="1" t="s">
        <v>124</v>
      </c>
      <c r="H7203" s="1">
        <v>0</v>
      </c>
      <c r="I7203" s="1">
        <v>0</v>
      </c>
      <c r="J7203" s="1">
        <v>3.3355050000000001E-10</v>
      </c>
      <c r="K7203" s="1">
        <v>4.2423949999999998E-7</v>
      </c>
      <c r="L7203" s="1">
        <v>4.0611300000000002E-8</v>
      </c>
      <c r="M7203" s="1">
        <v>1.728043E-5</v>
      </c>
      <c r="N7203" s="1">
        <v>0</v>
      </c>
      <c r="O7203" s="1">
        <v>0</v>
      </c>
      <c r="P7203" s="1">
        <v>0</v>
      </c>
      <c r="Q7203" s="1">
        <v>0</v>
      </c>
      <c r="R7203" s="1">
        <v>0</v>
      </c>
      <c r="S7203" s="1">
        <v>0</v>
      </c>
      <c r="T7203" s="1">
        <v>0.01</v>
      </c>
      <c r="U7203" s="1">
        <v>0</v>
      </c>
      <c r="V7203" s="1">
        <f t="shared" si="449"/>
        <v>0</v>
      </c>
      <c r="W7203" s="1">
        <f t="shared" si="450"/>
        <v>0</v>
      </c>
      <c r="X7203" s="1">
        <f t="shared" si="451"/>
        <v>0</v>
      </c>
    </row>
    <row r="7204" spans="1:24" hidden="1" x14ac:dyDescent="0.3">
      <c r="A7204" s="18" t="str">
        <f t="shared" si="448"/>
        <v>OFF - AirGrSupp - Passenger Stand_2013_175</v>
      </c>
      <c r="B7204" s="1" t="s">
        <v>40</v>
      </c>
      <c r="C7204" s="1">
        <v>2020</v>
      </c>
      <c r="D7204" s="1" t="s">
        <v>145</v>
      </c>
      <c r="E7204" s="1">
        <v>2013</v>
      </c>
      <c r="F7204" s="1">
        <v>175</v>
      </c>
      <c r="G7204" s="1" t="s">
        <v>12</v>
      </c>
      <c r="H7204" s="1">
        <v>1.81365527757558E-6</v>
      </c>
      <c r="I7204" s="1">
        <v>1.6682001243140201E-6</v>
      </c>
      <c r="J7204" s="1">
        <v>1.9958169999999999E-6</v>
      </c>
      <c r="K7204" s="1">
        <v>2.0976520000000001E-4</v>
      </c>
      <c r="L7204" s="1">
        <v>1.87431E-5</v>
      </c>
      <c r="M7204" s="1">
        <v>6.4628150000000002E-3</v>
      </c>
      <c r="N7204" s="1">
        <v>4.6331504999999999E-7</v>
      </c>
      <c r="O7204" s="1">
        <v>3.5006025999999999E-7</v>
      </c>
      <c r="P7204" s="1">
        <v>5.7197530000000003E-8</v>
      </c>
      <c r="Q7204" s="1">
        <v>8.9507678447060198E-8</v>
      </c>
      <c r="R7204" s="1">
        <v>255.49999999999901</v>
      </c>
      <c r="S7204" s="1">
        <v>40.15</v>
      </c>
      <c r="T7204" s="1">
        <v>0.2</v>
      </c>
      <c r="U7204" s="1">
        <v>5022.7649999999903</v>
      </c>
      <c r="V7204" s="1">
        <f t="shared" si="449"/>
        <v>0.10997497972849246</v>
      </c>
      <c r="W7204" s="1">
        <f t="shared" si="450"/>
        <v>1.2356263571175083</v>
      </c>
      <c r="X7204" s="1">
        <f t="shared" si="451"/>
        <v>200.74999999999997</v>
      </c>
    </row>
    <row r="7205" spans="1:24" hidden="1" x14ac:dyDescent="0.3">
      <c r="A7205" s="18" t="str">
        <f t="shared" si="448"/>
        <v>OFF - AirGrSupp - Passenger Stand_2013_175</v>
      </c>
      <c r="B7205" s="1" t="s">
        <v>40</v>
      </c>
      <c r="C7205" s="1">
        <v>2020</v>
      </c>
      <c r="D7205" s="1" t="s">
        <v>145</v>
      </c>
      <c r="E7205" s="1">
        <v>2013</v>
      </c>
      <c r="F7205" s="1">
        <v>175</v>
      </c>
      <c r="G7205" s="1" t="s">
        <v>124</v>
      </c>
      <c r="H7205" s="1">
        <v>0</v>
      </c>
      <c r="I7205" s="1">
        <v>0</v>
      </c>
      <c r="J7205" s="1">
        <v>3.43512E-10</v>
      </c>
      <c r="K7205" s="1">
        <v>4.3795140000000002E-7</v>
      </c>
      <c r="L7205" s="1">
        <v>4.1933810000000002E-8</v>
      </c>
      <c r="M7205" s="1">
        <v>1.78501E-5</v>
      </c>
      <c r="N7205" s="1">
        <v>0</v>
      </c>
      <c r="O7205" s="1">
        <v>0</v>
      </c>
      <c r="P7205" s="1">
        <v>0</v>
      </c>
      <c r="Q7205" s="1">
        <v>0</v>
      </c>
      <c r="R7205" s="1">
        <v>0</v>
      </c>
      <c r="S7205" s="1">
        <v>0</v>
      </c>
      <c r="T7205" s="1">
        <v>0.01</v>
      </c>
      <c r="U7205" s="1">
        <v>0</v>
      </c>
      <c r="V7205" s="1">
        <f t="shared" si="449"/>
        <v>0</v>
      </c>
      <c r="W7205" s="1">
        <f t="shared" si="450"/>
        <v>0</v>
      </c>
      <c r="X7205" s="1">
        <f t="shared" si="451"/>
        <v>0</v>
      </c>
    </row>
    <row r="7206" spans="1:24" hidden="1" x14ac:dyDescent="0.3">
      <c r="A7206" s="18" t="str">
        <f t="shared" si="448"/>
        <v>OFF - AirGrSupp - Passenger Stand_2014_175</v>
      </c>
      <c r="B7206" s="1" t="s">
        <v>40</v>
      </c>
      <c r="C7206" s="1">
        <v>2020</v>
      </c>
      <c r="D7206" s="1" t="s">
        <v>145</v>
      </c>
      <c r="E7206" s="1">
        <v>2014</v>
      </c>
      <c r="F7206" s="1">
        <v>175</v>
      </c>
      <c r="G7206" s="1" t="s">
        <v>12</v>
      </c>
      <c r="H7206" s="1">
        <v>1.80760587365587E-6</v>
      </c>
      <c r="I7206" s="1">
        <v>1.66263588258867E-6</v>
      </c>
      <c r="J7206" s="1">
        <v>1.9891600000000001E-6</v>
      </c>
      <c r="K7206" s="1">
        <v>2.1418669999999999E-4</v>
      </c>
      <c r="L7206" s="1">
        <v>1.9171410000000001E-5</v>
      </c>
      <c r="M7206" s="1">
        <v>6.6451510000000002E-3</v>
      </c>
      <c r="N7206" s="1">
        <v>4.7638656000000001E-7</v>
      </c>
      <c r="O7206" s="1">
        <v>3.5993651199999998E-7</v>
      </c>
      <c r="P7206" s="1">
        <v>5.8811250000000003E-8</v>
      </c>
      <c r="Q7206" s="1">
        <v>9.2065040688404796E-8</v>
      </c>
      <c r="R7206" s="1">
        <v>262.8</v>
      </c>
      <c r="S7206" s="1">
        <v>40.15</v>
      </c>
      <c r="T7206" s="1">
        <v>0.21</v>
      </c>
      <c r="U7206" s="1">
        <v>5022.7649999999903</v>
      </c>
      <c r="V7206" s="1">
        <f t="shared" si="449"/>
        <v>0.1096081608066911</v>
      </c>
      <c r="W7206" s="1">
        <f t="shared" si="450"/>
        <v>1.2638624079851344</v>
      </c>
      <c r="X7206" s="1">
        <f t="shared" si="451"/>
        <v>191.1904761904762</v>
      </c>
    </row>
    <row r="7207" spans="1:24" hidden="1" x14ac:dyDescent="0.3">
      <c r="A7207" s="18" t="str">
        <f t="shared" si="448"/>
        <v>OFF - AirGrSupp - Passenger Stand_2014_175</v>
      </c>
      <c r="B7207" s="1" t="s">
        <v>40</v>
      </c>
      <c r="C7207" s="1">
        <v>2020</v>
      </c>
      <c r="D7207" s="1" t="s">
        <v>145</v>
      </c>
      <c r="E7207" s="1">
        <v>2014</v>
      </c>
      <c r="F7207" s="1">
        <v>175</v>
      </c>
      <c r="G7207" s="1" t="s">
        <v>124</v>
      </c>
      <c r="H7207" s="1">
        <v>0</v>
      </c>
      <c r="I7207" s="1">
        <v>0</v>
      </c>
      <c r="J7207" s="1">
        <v>3.5253619999999998E-10</v>
      </c>
      <c r="K7207" s="1">
        <v>4.5053240000000002E-7</v>
      </c>
      <c r="L7207" s="1">
        <v>4.3148660000000002E-8</v>
      </c>
      <c r="M7207" s="1">
        <v>1.8374359999999999E-5</v>
      </c>
      <c r="N7207" s="1">
        <v>0</v>
      </c>
      <c r="O7207" s="1">
        <v>0</v>
      </c>
      <c r="P7207" s="1">
        <v>0</v>
      </c>
      <c r="Q7207" s="1">
        <v>0</v>
      </c>
      <c r="R7207" s="1">
        <v>0</v>
      </c>
      <c r="S7207" s="1">
        <v>0</v>
      </c>
      <c r="T7207" s="1">
        <v>0.01</v>
      </c>
      <c r="U7207" s="1">
        <v>0</v>
      </c>
      <c r="V7207" s="1">
        <f t="shared" si="449"/>
        <v>0</v>
      </c>
      <c r="W7207" s="1">
        <f t="shared" si="450"/>
        <v>0</v>
      </c>
      <c r="X7207" s="1">
        <f t="shared" si="451"/>
        <v>0</v>
      </c>
    </row>
    <row r="7208" spans="1:24" hidden="1" x14ac:dyDescent="0.3">
      <c r="A7208" s="18" t="str">
        <f t="shared" si="448"/>
        <v>OFF - AirGrSupp - Passenger Stand_2015_175</v>
      </c>
      <c r="B7208" s="1" t="s">
        <v>40</v>
      </c>
      <c r="C7208" s="1">
        <v>2020</v>
      </c>
      <c r="D7208" s="1" t="s">
        <v>145</v>
      </c>
      <c r="E7208" s="1">
        <v>2015</v>
      </c>
      <c r="F7208" s="1">
        <v>175</v>
      </c>
      <c r="G7208" s="1" t="s">
        <v>12</v>
      </c>
      <c r="H7208" s="1">
        <v>1.8048824151088699E-6</v>
      </c>
      <c r="I7208" s="1">
        <v>1.66013084541714E-6</v>
      </c>
      <c r="J7208" s="1">
        <v>1.9861630000000002E-6</v>
      </c>
      <c r="K7208" s="1">
        <v>2.193117E-4</v>
      </c>
      <c r="L7208" s="1">
        <v>1.9664640000000001E-5</v>
      </c>
      <c r="M7208" s="1">
        <v>6.8520309999999997E-3</v>
      </c>
      <c r="N7208" s="1">
        <v>4.9121765999999996E-7</v>
      </c>
      <c r="O7208" s="1">
        <v>3.7114223200000002E-7</v>
      </c>
      <c r="P7208" s="1">
        <v>6.0642189999999996E-8</v>
      </c>
      <c r="Q7208" s="1">
        <v>9.5901084050421694E-8</v>
      </c>
      <c r="R7208" s="1">
        <v>273.75</v>
      </c>
      <c r="S7208" s="1">
        <v>40.15</v>
      </c>
      <c r="T7208" s="1">
        <v>0.22</v>
      </c>
      <c r="U7208" s="1">
        <v>5022.7649999999903</v>
      </c>
      <c r="V7208" s="1">
        <f t="shared" si="449"/>
        <v>0.10944301790318518</v>
      </c>
      <c r="W7208" s="1">
        <f t="shared" si="450"/>
        <v>1.2963782665208659</v>
      </c>
      <c r="X7208" s="1">
        <f t="shared" si="451"/>
        <v>182.5</v>
      </c>
    </row>
    <row r="7209" spans="1:24" hidden="1" x14ac:dyDescent="0.3">
      <c r="A7209" s="18" t="str">
        <f t="shared" si="448"/>
        <v>OFF - AirGrSupp - Passenger Stand_2015_175</v>
      </c>
      <c r="B7209" s="1" t="s">
        <v>40</v>
      </c>
      <c r="C7209" s="1">
        <v>2020</v>
      </c>
      <c r="D7209" s="1" t="s">
        <v>145</v>
      </c>
      <c r="E7209" s="1">
        <v>2015</v>
      </c>
      <c r="F7209" s="1">
        <v>175</v>
      </c>
      <c r="G7209" s="1" t="s">
        <v>124</v>
      </c>
      <c r="H7209" s="1">
        <v>0</v>
      </c>
      <c r="I7209" s="1">
        <v>0</v>
      </c>
      <c r="J7209" s="1">
        <v>3.6217570000000001E-10</v>
      </c>
      <c r="K7209" s="1">
        <v>4.6396339999999998E-7</v>
      </c>
      <c r="L7209" s="1">
        <v>4.4445510000000002E-8</v>
      </c>
      <c r="M7209" s="1">
        <v>1.893397E-5</v>
      </c>
      <c r="N7209" s="1">
        <v>0</v>
      </c>
      <c r="O7209" s="1">
        <v>0</v>
      </c>
      <c r="P7209" s="1">
        <v>0</v>
      </c>
      <c r="Q7209" s="1">
        <v>0</v>
      </c>
      <c r="R7209" s="1">
        <v>0</v>
      </c>
      <c r="S7209" s="1">
        <v>0</v>
      </c>
      <c r="T7209" s="1">
        <v>0.01</v>
      </c>
      <c r="U7209" s="1">
        <v>0</v>
      </c>
      <c r="V7209" s="1">
        <f t="shared" si="449"/>
        <v>0</v>
      </c>
      <c r="W7209" s="1">
        <f t="shared" si="450"/>
        <v>0</v>
      </c>
      <c r="X7209" s="1">
        <f t="shared" si="451"/>
        <v>0</v>
      </c>
    </row>
    <row r="7210" spans="1:24" hidden="1" x14ac:dyDescent="0.3">
      <c r="A7210" s="18" t="str">
        <f t="shared" si="448"/>
        <v>OFF - AirGrSupp - Passenger Stand_2016_175</v>
      </c>
      <c r="B7210" s="1" t="s">
        <v>40</v>
      </c>
      <c r="C7210" s="1">
        <v>2020</v>
      </c>
      <c r="D7210" s="1" t="s">
        <v>145</v>
      </c>
      <c r="E7210" s="1">
        <v>2016</v>
      </c>
      <c r="F7210" s="1">
        <v>175</v>
      </c>
      <c r="G7210" s="1" t="s">
        <v>12</v>
      </c>
      <c r="H7210" s="1">
        <v>1.75410358956743E-6</v>
      </c>
      <c r="I7210" s="1">
        <v>1.61342448168412E-6</v>
      </c>
      <c r="J7210" s="1">
        <v>1.9302839999999999E-6</v>
      </c>
      <c r="K7210" s="1">
        <v>2.1879380000000001E-4</v>
      </c>
      <c r="L7210" s="1">
        <v>1.9653120000000001E-5</v>
      </c>
      <c r="M7210" s="1">
        <v>6.8842929999999997E-3</v>
      </c>
      <c r="N7210" s="1">
        <v>4.9353048000000005E-7</v>
      </c>
      <c r="O7210" s="1">
        <v>3.7288969600000001E-7</v>
      </c>
      <c r="P7210" s="1">
        <v>6.0927720000000005E-8</v>
      </c>
      <c r="Q7210" s="1">
        <v>9.5901084050421694E-8</v>
      </c>
      <c r="R7210" s="1">
        <v>273.75</v>
      </c>
      <c r="S7210" s="1">
        <v>40.15</v>
      </c>
      <c r="T7210" s="1">
        <v>0.22</v>
      </c>
      <c r="U7210" s="1">
        <v>5022.7649999999903</v>
      </c>
      <c r="V7210" s="1">
        <f t="shared" si="449"/>
        <v>0.10636393204899687</v>
      </c>
      <c r="W7210" s="1">
        <f t="shared" si="450"/>
        <v>1.2956188182100747</v>
      </c>
      <c r="X7210" s="1">
        <f t="shared" si="451"/>
        <v>182.5</v>
      </c>
    </row>
    <row r="7211" spans="1:24" hidden="1" x14ac:dyDescent="0.3">
      <c r="A7211" s="18" t="str">
        <f t="shared" si="448"/>
        <v>OFF - AirGrSupp - Passenger Stand_2016_175</v>
      </c>
      <c r="B7211" s="1" t="s">
        <v>40</v>
      </c>
      <c r="C7211" s="1">
        <v>2020</v>
      </c>
      <c r="D7211" s="1" t="s">
        <v>145</v>
      </c>
      <c r="E7211" s="1">
        <v>2016</v>
      </c>
      <c r="F7211" s="1">
        <v>175</v>
      </c>
      <c r="G7211" s="1" t="s">
        <v>124</v>
      </c>
      <c r="H7211" s="1">
        <v>0</v>
      </c>
      <c r="I7211" s="1">
        <v>0</v>
      </c>
      <c r="J7211" s="1">
        <v>3.6175169999999999E-10</v>
      </c>
      <c r="K7211" s="1">
        <v>4.6453770000000002E-7</v>
      </c>
      <c r="L7211" s="1">
        <v>4.451108E-8</v>
      </c>
      <c r="M7211" s="1">
        <v>1.8969269999999999E-5</v>
      </c>
      <c r="N7211" s="1">
        <v>0</v>
      </c>
      <c r="O7211" s="1">
        <v>0</v>
      </c>
      <c r="P7211" s="1">
        <v>0</v>
      </c>
      <c r="Q7211" s="1">
        <v>0</v>
      </c>
      <c r="R7211" s="1">
        <v>0</v>
      </c>
      <c r="S7211" s="1">
        <v>0</v>
      </c>
      <c r="T7211" s="1">
        <v>0.01</v>
      </c>
      <c r="U7211" s="1">
        <v>0</v>
      </c>
      <c r="V7211" s="1">
        <f t="shared" si="449"/>
        <v>0</v>
      </c>
      <c r="W7211" s="1">
        <f t="shared" si="450"/>
        <v>0</v>
      </c>
      <c r="X7211" s="1">
        <f t="shared" si="451"/>
        <v>0</v>
      </c>
    </row>
    <row r="7212" spans="1:24" hidden="1" x14ac:dyDescent="0.3">
      <c r="A7212" s="18" t="str">
        <f t="shared" si="448"/>
        <v>OFF - AirGrSupp - Passenger Stand_2017_175</v>
      </c>
      <c r="B7212" s="1" t="s">
        <v>40</v>
      </c>
      <c r="C7212" s="1">
        <v>2020</v>
      </c>
      <c r="D7212" s="1" t="s">
        <v>145</v>
      </c>
      <c r="E7212" s="1">
        <v>2017</v>
      </c>
      <c r="F7212" s="1">
        <v>175</v>
      </c>
      <c r="G7212" s="1" t="s">
        <v>12</v>
      </c>
      <c r="H7212" s="1">
        <v>1.7617950654238801E-6</v>
      </c>
      <c r="I7212" s="1">
        <v>1.6204991011768899E-6</v>
      </c>
      <c r="J7212" s="1">
        <v>1.9387479999999998E-6</v>
      </c>
      <c r="K7212" s="1">
        <v>2.2582740000000001E-4</v>
      </c>
      <c r="L7212" s="1">
        <v>2.032147E-5</v>
      </c>
      <c r="M7212" s="1">
        <v>7.1563149999999999E-3</v>
      </c>
      <c r="N7212" s="1">
        <v>5.1303159000000003E-7</v>
      </c>
      <c r="O7212" s="1">
        <v>3.8762386799999998E-7</v>
      </c>
      <c r="P7212" s="1">
        <v>6.3335179999999996E-8</v>
      </c>
      <c r="Q7212" s="1">
        <v>9.9737127412438605E-8</v>
      </c>
      <c r="R7212" s="1">
        <v>284.7</v>
      </c>
      <c r="S7212" s="1">
        <v>43.8</v>
      </c>
      <c r="T7212" s="1">
        <v>0.23</v>
      </c>
      <c r="U7212" s="1">
        <v>5479.3799999999901</v>
      </c>
      <c r="V7212" s="1">
        <f t="shared" si="449"/>
        <v>9.792779481557376E-2</v>
      </c>
      <c r="W7212" s="1">
        <f t="shared" si="450"/>
        <v>1.2280394003708921</v>
      </c>
      <c r="X7212" s="1">
        <f t="shared" si="451"/>
        <v>190.43478260869563</v>
      </c>
    </row>
    <row r="7213" spans="1:24" hidden="1" x14ac:dyDescent="0.3">
      <c r="A7213" s="18" t="str">
        <f t="shared" si="448"/>
        <v>OFF - AirGrSupp - Passenger Stand_2017_175</v>
      </c>
      <c r="B7213" s="1" t="s">
        <v>40</v>
      </c>
      <c r="C7213" s="1">
        <v>2020</v>
      </c>
      <c r="D7213" s="1" t="s">
        <v>145</v>
      </c>
      <c r="E7213" s="1">
        <v>2017</v>
      </c>
      <c r="F7213" s="1">
        <v>175</v>
      </c>
      <c r="G7213" s="1" t="s">
        <v>124</v>
      </c>
      <c r="H7213" s="1">
        <v>0</v>
      </c>
      <c r="I7213" s="1">
        <v>0</v>
      </c>
      <c r="J7213" s="1">
        <v>3.6936100000000001E-10</v>
      </c>
      <c r="K7213" s="1">
        <v>4.7545689999999998E-7</v>
      </c>
      <c r="L7213" s="1">
        <v>4.556814E-8</v>
      </c>
      <c r="M7213" s="1">
        <v>1.9427320000000001E-5</v>
      </c>
      <c r="N7213" s="1">
        <v>0</v>
      </c>
      <c r="O7213" s="1">
        <v>0</v>
      </c>
      <c r="P7213" s="1">
        <v>0</v>
      </c>
      <c r="Q7213" s="1">
        <v>0</v>
      </c>
      <c r="R7213" s="1">
        <v>0</v>
      </c>
      <c r="S7213" s="1">
        <v>0</v>
      </c>
      <c r="T7213" s="1">
        <v>0.01</v>
      </c>
      <c r="U7213" s="1">
        <v>0</v>
      </c>
      <c r="V7213" s="1">
        <f t="shared" si="449"/>
        <v>0</v>
      </c>
      <c r="W7213" s="1">
        <f t="shared" si="450"/>
        <v>0</v>
      </c>
      <c r="X7213" s="1">
        <f t="shared" si="451"/>
        <v>0</v>
      </c>
    </row>
    <row r="7214" spans="1:24" hidden="1" x14ac:dyDescent="0.3">
      <c r="A7214" s="18" t="str">
        <f t="shared" si="448"/>
        <v>OFF - AirGrSupp - Passenger Stand_2018_175</v>
      </c>
      <c r="B7214" s="1" t="s">
        <v>40</v>
      </c>
      <c r="C7214" s="1">
        <v>2020</v>
      </c>
      <c r="D7214" s="1" t="s">
        <v>145</v>
      </c>
      <c r="E7214" s="1">
        <v>2018</v>
      </c>
      <c r="F7214" s="1">
        <v>175</v>
      </c>
      <c r="G7214" s="1" t="s">
        <v>12</v>
      </c>
      <c r="H7214" s="1">
        <v>1.75309035757547E-6</v>
      </c>
      <c r="I7214" s="1">
        <v>1.6124925108979201E-6</v>
      </c>
      <c r="J7214" s="1">
        <v>1.9291689999999999E-6</v>
      </c>
      <c r="K7214" s="1">
        <v>2.3119389999999999E-4</v>
      </c>
      <c r="L7214" s="1">
        <v>2.0842340000000001E-5</v>
      </c>
      <c r="M7214" s="1">
        <v>7.3790419999999997E-3</v>
      </c>
      <c r="N7214" s="1">
        <v>5.2899866999999998E-7</v>
      </c>
      <c r="O7214" s="1">
        <v>3.99687884E-7</v>
      </c>
      <c r="P7214" s="1">
        <v>6.5306359999999998E-8</v>
      </c>
      <c r="Q7214" s="1">
        <v>1.0229448965378301E-7</v>
      </c>
      <c r="R7214" s="1">
        <v>292</v>
      </c>
      <c r="S7214" s="1">
        <v>43.8</v>
      </c>
      <c r="T7214" s="1">
        <v>0.23</v>
      </c>
      <c r="U7214" s="1">
        <v>5479.3799999999901</v>
      </c>
      <c r="V7214" s="1">
        <f t="shared" si="449"/>
        <v>9.744395145556084E-2</v>
      </c>
      <c r="W7214" s="1">
        <f t="shared" si="450"/>
        <v>1.2595159068672819</v>
      </c>
      <c r="X7214" s="1">
        <f t="shared" si="451"/>
        <v>190.43478260869563</v>
      </c>
    </row>
    <row r="7215" spans="1:24" hidden="1" x14ac:dyDescent="0.3">
      <c r="A7215" s="18" t="str">
        <f t="shared" si="448"/>
        <v>OFF - AirGrSupp - Passenger Stand_2018_175</v>
      </c>
      <c r="B7215" s="1" t="s">
        <v>40</v>
      </c>
      <c r="C7215" s="1">
        <v>2020</v>
      </c>
      <c r="D7215" s="1" t="s">
        <v>145</v>
      </c>
      <c r="E7215" s="1">
        <v>2018</v>
      </c>
      <c r="F7215" s="1">
        <v>175</v>
      </c>
      <c r="G7215" s="1" t="s">
        <v>124</v>
      </c>
      <c r="H7215" s="1">
        <v>0</v>
      </c>
      <c r="I7215" s="1">
        <v>0</v>
      </c>
      <c r="J7215" s="1">
        <v>3.775208E-10</v>
      </c>
      <c r="K7215" s="1">
        <v>4.8714089999999999E-7</v>
      </c>
      <c r="L7215" s="1">
        <v>4.669904E-8</v>
      </c>
      <c r="M7215" s="1">
        <v>1.991721E-5</v>
      </c>
      <c r="N7215" s="1">
        <v>0</v>
      </c>
      <c r="O7215" s="1">
        <v>0</v>
      </c>
      <c r="P7215" s="1">
        <v>0</v>
      </c>
      <c r="Q7215" s="1">
        <v>0</v>
      </c>
      <c r="R7215" s="1">
        <v>0</v>
      </c>
      <c r="S7215" s="1">
        <v>0</v>
      </c>
      <c r="T7215" s="1">
        <v>0.01</v>
      </c>
      <c r="U7215" s="1">
        <v>0</v>
      </c>
      <c r="V7215" s="1">
        <f t="shared" si="449"/>
        <v>0</v>
      </c>
      <c r="W7215" s="1">
        <f t="shared" si="450"/>
        <v>0</v>
      </c>
      <c r="X7215" s="1">
        <f t="shared" si="451"/>
        <v>0</v>
      </c>
    </row>
    <row r="7216" spans="1:24" hidden="1" x14ac:dyDescent="0.3">
      <c r="A7216" s="18" t="str">
        <f t="shared" si="448"/>
        <v>OFF - AirGrSupp - Passenger Stand_2019_175</v>
      </c>
      <c r="B7216" s="1" t="s">
        <v>40</v>
      </c>
      <c r="C7216" s="1">
        <v>2020</v>
      </c>
      <c r="D7216" s="1" t="s">
        <v>145</v>
      </c>
      <c r="E7216" s="1">
        <v>2019</v>
      </c>
      <c r="F7216" s="1">
        <v>175</v>
      </c>
      <c r="G7216" s="1" t="s">
        <v>12</v>
      </c>
      <c r="H7216" s="1">
        <v>1.7299177873557699E-6</v>
      </c>
      <c r="I7216" s="1">
        <v>1.59117838080984E-6</v>
      </c>
      <c r="J7216" s="1">
        <v>1.9036690000000001E-6</v>
      </c>
      <c r="K7216" s="1">
        <v>2.350156E-4</v>
      </c>
      <c r="L7216" s="1">
        <v>2.122601E-5</v>
      </c>
      <c r="M7216" s="1">
        <v>7.5553290000000004E-3</v>
      </c>
      <c r="N7216" s="1">
        <v>5.4163655999999999E-7</v>
      </c>
      <c r="O7216" s="1">
        <v>4.0923651199999998E-7</v>
      </c>
      <c r="P7216" s="1">
        <v>6.6866539999999998E-8</v>
      </c>
      <c r="Q7216" s="1">
        <v>1.04851851895127E-7</v>
      </c>
      <c r="R7216" s="1">
        <v>299.29999999999899</v>
      </c>
      <c r="S7216" s="1">
        <v>43.8</v>
      </c>
      <c r="T7216" s="1">
        <v>0.24</v>
      </c>
      <c r="U7216" s="1">
        <v>5479.3799999999901</v>
      </c>
      <c r="V7216" s="1">
        <f t="shared" si="449"/>
        <v>9.6155924972595147E-2</v>
      </c>
      <c r="W7216" s="1">
        <f t="shared" si="450"/>
        <v>1.2827013298086487</v>
      </c>
      <c r="X7216" s="1">
        <f t="shared" si="451"/>
        <v>182.5</v>
      </c>
    </row>
    <row r="7217" spans="1:24" hidden="1" x14ac:dyDescent="0.3">
      <c r="A7217" s="18" t="str">
        <f t="shared" si="448"/>
        <v>OFF - AirGrSupp - Passenger Stand_2019_175</v>
      </c>
      <c r="B7217" s="1" t="s">
        <v>40</v>
      </c>
      <c r="C7217" s="1">
        <v>2020</v>
      </c>
      <c r="D7217" s="1" t="s">
        <v>145</v>
      </c>
      <c r="E7217" s="1">
        <v>2019</v>
      </c>
      <c r="F7217" s="1">
        <v>175</v>
      </c>
      <c r="G7217" s="1" t="s">
        <v>124</v>
      </c>
      <c r="H7217" s="1">
        <v>0</v>
      </c>
      <c r="I7217" s="1">
        <v>0</v>
      </c>
      <c r="J7217" s="1">
        <v>3.853905E-10</v>
      </c>
      <c r="K7217" s="1">
        <v>4.9850810000000002E-7</v>
      </c>
      <c r="L7217" s="1">
        <v>4.7800120000000003E-8</v>
      </c>
      <c r="M7217" s="1">
        <v>2.039475E-5</v>
      </c>
      <c r="N7217" s="1">
        <v>0</v>
      </c>
      <c r="O7217" s="1">
        <v>0</v>
      </c>
      <c r="P7217" s="1">
        <v>0</v>
      </c>
      <c r="Q7217" s="1">
        <v>0</v>
      </c>
      <c r="R7217" s="1">
        <v>0</v>
      </c>
      <c r="S7217" s="1">
        <v>0</v>
      </c>
      <c r="T7217" s="1">
        <v>0.01</v>
      </c>
      <c r="U7217" s="1">
        <v>0</v>
      </c>
      <c r="V7217" s="1">
        <f t="shared" si="449"/>
        <v>0</v>
      </c>
      <c r="W7217" s="1">
        <f t="shared" si="450"/>
        <v>0</v>
      </c>
      <c r="X7217" s="1">
        <f t="shared" si="451"/>
        <v>0</v>
      </c>
    </row>
    <row r="7218" spans="1:24" hidden="1" x14ac:dyDescent="0.3">
      <c r="A7218" s="18" t="str">
        <f t="shared" si="448"/>
        <v>OFF - AirGrSupp - Passenger Stand_2020_175</v>
      </c>
      <c r="B7218" s="1" t="s">
        <v>40</v>
      </c>
      <c r="C7218" s="1">
        <v>2020</v>
      </c>
      <c r="D7218" s="1" t="s">
        <v>145</v>
      </c>
      <c r="E7218" s="1">
        <v>2020</v>
      </c>
      <c r="F7218" s="1">
        <v>175</v>
      </c>
      <c r="G7218" s="1" t="s">
        <v>12</v>
      </c>
      <c r="H7218" s="1">
        <v>1.4148035465845901E-6</v>
      </c>
      <c r="I7218" s="1">
        <v>1.3013363021485E-6</v>
      </c>
      <c r="J7218" s="1">
        <v>1.556905E-6</v>
      </c>
      <c r="K7218" s="1">
        <v>1.982706E-4</v>
      </c>
      <c r="L7218" s="1">
        <v>1.794081E-5</v>
      </c>
      <c r="M7218" s="1">
        <v>6.4205299999999998E-3</v>
      </c>
      <c r="N7218" s="1">
        <v>4.6028367000000001E-7</v>
      </c>
      <c r="O7218" s="1">
        <v>3.47769884E-7</v>
      </c>
      <c r="P7218" s="1">
        <v>5.6823300000000002E-8</v>
      </c>
      <c r="Q7218" s="1">
        <v>8.9507678447060198E-8</v>
      </c>
      <c r="R7218" s="1">
        <v>255.49999999999901</v>
      </c>
      <c r="S7218" s="1">
        <v>36.5</v>
      </c>
      <c r="T7218" s="1">
        <v>0.2</v>
      </c>
      <c r="U7218" s="1">
        <v>4566.1499999999996</v>
      </c>
      <c r="V7218" s="1">
        <f t="shared" si="449"/>
        <v>9.4368699833505071E-2</v>
      </c>
      <c r="W7218" s="1">
        <f t="shared" si="450"/>
        <v>1.3010095168057074</v>
      </c>
      <c r="X7218" s="1">
        <f t="shared" si="451"/>
        <v>182.5</v>
      </c>
    </row>
    <row r="7219" spans="1:24" hidden="1" x14ac:dyDescent="0.3">
      <c r="A7219" s="18" t="str">
        <f t="shared" si="448"/>
        <v>OFF - AirGrSupp - Passenger Stand_2020_175</v>
      </c>
      <c r="B7219" s="1" t="s">
        <v>40</v>
      </c>
      <c r="C7219" s="1">
        <v>2020</v>
      </c>
      <c r="D7219" s="1" t="s">
        <v>145</v>
      </c>
      <c r="E7219" s="1">
        <v>2020</v>
      </c>
      <c r="F7219" s="1">
        <v>175</v>
      </c>
      <c r="G7219" s="1" t="s">
        <v>124</v>
      </c>
      <c r="H7219" s="1">
        <v>0</v>
      </c>
      <c r="I7219" s="1">
        <v>0</v>
      </c>
      <c r="J7219" s="1">
        <v>3.2636330000000002E-10</v>
      </c>
      <c r="K7219" s="1">
        <v>4.2318860000000002E-7</v>
      </c>
      <c r="L7219" s="1">
        <v>4.0587659999999997E-8</v>
      </c>
      <c r="M7219" s="1">
        <v>1.7324180000000001E-5</v>
      </c>
      <c r="N7219" s="1">
        <v>0</v>
      </c>
      <c r="O7219" s="1">
        <v>0</v>
      </c>
      <c r="P7219" s="1">
        <v>0</v>
      </c>
      <c r="Q7219" s="1">
        <v>0</v>
      </c>
      <c r="R7219" s="1">
        <v>0</v>
      </c>
      <c r="S7219" s="1">
        <v>0</v>
      </c>
      <c r="T7219" s="1">
        <v>0.01</v>
      </c>
      <c r="U7219" s="1">
        <v>0</v>
      </c>
      <c r="V7219" s="1">
        <f t="shared" si="449"/>
        <v>0</v>
      </c>
      <c r="W7219" s="1">
        <f t="shared" si="450"/>
        <v>0</v>
      </c>
      <c r="X7219" s="1">
        <f t="shared" si="451"/>
        <v>0</v>
      </c>
    </row>
    <row r="7220" spans="1:24" hidden="1" x14ac:dyDescent="0.3">
      <c r="A7220" s="18" t="str">
        <f t="shared" si="448"/>
        <v>OFF - AirGrSupp - Service Truck_1989_300</v>
      </c>
      <c r="B7220" s="1" t="s">
        <v>40</v>
      </c>
      <c r="C7220" s="1">
        <v>2020</v>
      </c>
      <c r="D7220" s="1" t="s">
        <v>146</v>
      </c>
      <c r="E7220" s="1">
        <v>1989</v>
      </c>
      <c r="F7220" s="1">
        <v>300</v>
      </c>
      <c r="G7220" s="1" t="s">
        <v>12</v>
      </c>
      <c r="H7220" s="1">
        <v>5.5883751848125997E-7</v>
      </c>
      <c r="I7220" s="1">
        <v>5.1401874949906303E-7</v>
      </c>
      <c r="J7220" s="1">
        <v>6.1496660000000001E-7</v>
      </c>
      <c r="K7220" s="1">
        <v>9.1355159999999996E-6</v>
      </c>
      <c r="L7220" s="1">
        <v>3.7821429999999999E-6</v>
      </c>
      <c r="M7220" s="1">
        <v>1.762027E-4</v>
      </c>
      <c r="N7220" s="1">
        <v>1.2998556E-8</v>
      </c>
      <c r="O7220" s="1">
        <v>9.8211311999999995E-9</v>
      </c>
      <c r="P7220" s="1">
        <v>1.8012030000000001E-9</v>
      </c>
      <c r="Q7220" s="1">
        <v>2.5573622413445701E-9</v>
      </c>
      <c r="R7220" s="1">
        <v>7.3</v>
      </c>
      <c r="S7220" s="1">
        <v>3.65</v>
      </c>
      <c r="T7220" s="1">
        <v>0</v>
      </c>
      <c r="U7220" s="1">
        <v>657</v>
      </c>
      <c r="V7220" s="1">
        <f t="shared" si="449"/>
        <v>0.25906109201079591</v>
      </c>
      <c r="W7220" s="1">
        <f t="shared" si="450"/>
        <v>1.9061680078321219</v>
      </c>
      <c r="X7220" s="1" t="e">
        <f t="shared" si="451"/>
        <v>#DIV/0!</v>
      </c>
    </row>
    <row r="7221" spans="1:24" hidden="1" x14ac:dyDescent="0.3">
      <c r="A7221" s="18" t="str">
        <f t="shared" si="448"/>
        <v>OFF - AirGrSupp - Service Truck_1990_300</v>
      </c>
      <c r="B7221" s="1" t="s">
        <v>40</v>
      </c>
      <c r="C7221" s="1">
        <v>2020</v>
      </c>
      <c r="D7221" s="1" t="s">
        <v>146</v>
      </c>
      <c r="E7221" s="1">
        <v>1990</v>
      </c>
      <c r="F7221" s="1">
        <v>300</v>
      </c>
      <c r="G7221" s="1" t="s">
        <v>12</v>
      </c>
      <c r="H7221" s="1">
        <v>1.7807102438208699E-6</v>
      </c>
      <c r="I7221" s="1">
        <v>1.63789728226644E-6</v>
      </c>
      <c r="J7221" s="1">
        <v>1.9595629999999999E-6</v>
      </c>
      <c r="K7221" s="1">
        <v>2.901438E-5</v>
      </c>
      <c r="L7221" s="1">
        <v>1.2128139999999999E-5</v>
      </c>
      <c r="M7221" s="1">
        <v>5.687372E-4</v>
      </c>
      <c r="N7221" s="1">
        <v>4.1956029000000001E-8</v>
      </c>
      <c r="O7221" s="1">
        <v>3.1700110800000002E-8</v>
      </c>
      <c r="P7221" s="1">
        <v>5.8138229999999998E-9</v>
      </c>
      <c r="Q7221" s="1">
        <v>7.6720867240337396E-9</v>
      </c>
      <c r="R7221" s="1">
        <v>21.9</v>
      </c>
      <c r="S7221" s="1">
        <v>7.3</v>
      </c>
      <c r="T7221" s="1">
        <v>0.01</v>
      </c>
      <c r="U7221" s="1">
        <v>1314</v>
      </c>
      <c r="V7221" s="1">
        <f t="shared" si="449"/>
        <v>0.41274317226655194</v>
      </c>
      <c r="W7221" s="1">
        <f t="shared" si="450"/>
        <v>3.056239870162111</v>
      </c>
      <c r="X7221" s="1">
        <f t="shared" si="451"/>
        <v>730</v>
      </c>
    </row>
    <row r="7222" spans="1:24" hidden="1" x14ac:dyDescent="0.3">
      <c r="A7222" s="18" t="str">
        <f t="shared" si="448"/>
        <v>OFF - AirGrSupp - Service Truck_1991_300</v>
      </c>
      <c r="B7222" s="1" t="s">
        <v>40</v>
      </c>
      <c r="C7222" s="1">
        <v>2020</v>
      </c>
      <c r="D7222" s="1" t="s">
        <v>146</v>
      </c>
      <c r="E7222" s="1">
        <v>1991</v>
      </c>
      <c r="F7222" s="1">
        <v>300</v>
      </c>
      <c r="G7222" s="1" t="s">
        <v>12</v>
      </c>
      <c r="H7222" s="1">
        <v>4.94334715508992E-6</v>
      </c>
      <c r="I7222" s="1">
        <v>4.5468907132517104E-6</v>
      </c>
      <c r="J7222" s="1">
        <v>5.4398519999999997E-6</v>
      </c>
      <c r="K7222" s="1">
        <v>8.0273280000000001E-5</v>
      </c>
      <c r="L7222" s="1">
        <v>3.3886349999999998E-5</v>
      </c>
      <c r="M7222" s="1">
        <v>1.5995720000000001E-3</v>
      </c>
      <c r="N7222" s="1">
        <v>1.1800116E-7</v>
      </c>
      <c r="O7222" s="1">
        <v>8.9156432E-8</v>
      </c>
      <c r="P7222" s="1">
        <v>1.6351360000000001E-8</v>
      </c>
      <c r="Q7222" s="1">
        <v>2.3016260172101199E-8</v>
      </c>
      <c r="R7222" s="1">
        <v>65.7</v>
      </c>
      <c r="S7222" s="1">
        <v>21.9</v>
      </c>
      <c r="T7222" s="1">
        <v>0.02</v>
      </c>
      <c r="U7222" s="1">
        <v>3941.99999999999</v>
      </c>
      <c r="V7222" s="1">
        <f t="shared" si="449"/>
        <v>0.38193239532497014</v>
      </c>
      <c r="W7222" s="1">
        <f t="shared" si="450"/>
        <v>2.8464055198425071</v>
      </c>
      <c r="X7222" s="1">
        <f t="shared" si="451"/>
        <v>1095</v>
      </c>
    </row>
    <row r="7223" spans="1:24" hidden="1" x14ac:dyDescent="0.3">
      <c r="A7223" s="18" t="str">
        <f t="shared" si="448"/>
        <v>OFF - AirGrSupp - Service Truck_1992_300</v>
      </c>
      <c r="B7223" s="1" t="s">
        <v>40</v>
      </c>
      <c r="C7223" s="1">
        <v>2020</v>
      </c>
      <c r="D7223" s="1" t="s">
        <v>146</v>
      </c>
      <c r="E7223" s="1">
        <v>1992</v>
      </c>
      <c r="F7223" s="1">
        <v>300</v>
      </c>
      <c r="G7223" s="1" t="s">
        <v>12</v>
      </c>
      <c r="H7223" s="1">
        <v>6.9650330459025802E-6</v>
      </c>
      <c r="I7223" s="1">
        <v>6.4064373956212E-6</v>
      </c>
      <c r="J7223" s="1">
        <v>7.6645939999999997E-6</v>
      </c>
      <c r="K7223" s="1">
        <v>1.1270899999999999E-4</v>
      </c>
      <c r="L7223" s="1">
        <v>4.8060170000000002E-5</v>
      </c>
      <c r="M7223" s="1">
        <v>2.2837299999999999E-3</v>
      </c>
      <c r="N7223" s="1">
        <v>1.6847190000000001E-7</v>
      </c>
      <c r="O7223" s="1">
        <v>1.2728988000000001E-7</v>
      </c>
      <c r="P7223" s="1">
        <v>2.3345060000000001E-8</v>
      </c>
      <c r="Q7223" s="1">
        <v>3.3245709137479498E-8</v>
      </c>
      <c r="R7223" s="1">
        <v>94.9</v>
      </c>
      <c r="S7223" s="1">
        <v>29.2</v>
      </c>
      <c r="T7223" s="1">
        <v>0.03</v>
      </c>
      <c r="U7223" s="1">
        <v>5256</v>
      </c>
      <c r="V7223" s="1">
        <f t="shared" si="449"/>
        <v>0.40359876688006219</v>
      </c>
      <c r="W7223" s="1">
        <f t="shared" si="450"/>
        <v>3.0277397795698473</v>
      </c>
      <c r="X7223" s="1">
        <f t="shared" si="451"/>
        <v>973.33333333333337</v>
      </c>
    </row>
    <row r="7224" spans="1:24" hidden="1" x14ac:dyDescent="0.3">
      <c r="A7224" s="18" t="str">
        <f t="shared" si="448"/>
        <v>OFF - AirGrSupp - Service Truck_1993_300</v>
      </c>
      <c r="B7224" s="1" t="s">
        <v>40</v>
      </c>
      <c r="C7224" s="1">
        <v>2020</v>
      </c>
      <c r="D7224" s="1" t="s">
        <v>146</v>
      </c>
      <c r="E7224" s="1">
        <v>1993</v>
      </c>
      <c r="F7224" s="1">
        <v>300</v>
      </c>
      <c r="G7224" s="1" t="s">
        <v>12</v>
      </c>
      <c r="H7224" s="1">
        <v>8.5438947547297001E-6</v>
      </c>
      <c r="I7224" s="1">
        <v>7.8586743954003808E-6</v>
      </c>
      <c r="J7224" s="1">
        <v>9.4020349999999998E-6</v>
      </c>
      <c r="K7224" s="1">
        <v>1.3776239999999999E-4</v>
      </c>
      <c r="L7224" s="1">
        <v>5.9351860000000001E-5</v>
      </c>
      <c r="M7224" s="1">
        <v>2.8391839999999998E-3</v>
      </c>
      <c r="N7224" s="1">
        <v>2.0944800000000001E-7</v>
      </c>
      <c r="O7224" s="1">
        <v>1.5824960000000001E-7</v>
      </c>
      <c r="P7224" s="1">
        <v>2.90231E-8</v>
      </c>
      <c r="Q7224" s="1">
        <v>4.0917795861513201E-8</v>
      </c>
      <c r="R7224" s="1">
        <v>116.8</v>
      </c>
      <c r="S7224" s="1">
        <v>36.5</v>
      </c>
      <c r="T7224" s="1">
        <v>0.04</v>
      </c>
      <c r="U7224" s="1">
        <v>6570</v>
      </c>
      <c r="V7224" s="1">
        <f t="shared" si="449"/>
        <v>0.39607052711866403</v>
      </c>
      <c r="W7224" s="1">
        <f t="shared" si="450"/>
        <v>2.9912834268120223</v>
      </c>
      <c r="X7224" s="1">
        <f t="shared" si="451"/>
        <v>912.5</v>
      </c>
    </row>
    <row r="7225" spans="1:24" hidden="1" x14ac:dyDescent="0.3">
      <c r="A7225" s="18" t="str">
        <f t="shared" si="448"/>
        <v>OFF - AirGrSupp - Service Truck_1994_300</v>
      </c>
      <c r="B7225" s="1" t="s">
        <v>40</v>
      </c>
      <c r="C7225" s="1">
        <v>2020</v>
      </c>
      <c r="D7225" s="1" t="s">
        <v>146</v>
      </c>
      <c r="E7225" s="1">
        <v>1994</v>
      </c>
      <c r="F7225" s="1">
        <v>300</v>
      </c>
      <c r="G7225" s="1" t="s">
        <v>12</v>
      </c>
      <c r="H7225" s="1">
        <v>1.2034297221381599E-5</v>
      </c>
      <c r="I7225" s="1">
        <v>1.1069146584226801E-5</v>
      </c>
      <c r="J7225" s="1">
        <v>1.3243010000000001E-5</v>
      </c>
      <c r="K7225" s="1">
        <v>1.9332419999999999E-4</v>
      </c>
      <c r="L7225" s="1">
        <v>8.4173350000000006E-5</v>
      </c>
      <c r="M7225" s="1">
        <v>4.0537150000000003E-3</v>
      </c>
      <c r="N7225" s="1">
        <v>2.9904452999999998E-7</v>
      </c>
      <c r="O7225" s="1">
        <v>2.2594475599999999E-7</v>
      </c>
      <c r="P7225" s="1">
        <v>4.1438439999999998E-8</v>
      </c>
      <c r="Q7225" s="1">
        <v>5.8819331550925299E-8</v>
      </c>
      <c r="R7225" s="1">
        <v>167.9</v>
      </c>
      <c r="S7225" s="1">
        <v>51.1</v>
      </c>
      <c r="T7225" s="1">
        <v>0.06</v>
      </c>
      <c r="U7225" s="1">
        <v>9198</v>
      </c>
      <c r="V7225" s="1">
        <f t="shared" si="449"/>
        <v>0.39848257404895554</v>
      </c>
      <c r="W7225" s="1">
        <f t="shared" si="450"/>
        <v>3.0301896283602781</v>
      </c>
      <c r="X7225" s="1">
        <f t="shared" si="451"/>
        <v>851.66666666666674</v>
      </c>
    </row>
    <row r="7226" spans="1:24" hidden="1" x14ac:dyDescent="0.3">
      <c r="A7226" s="18" t="str">
        <f t="shared" si="448"/>
        <v>OFF - AirGrSupp - Service Truck_1995_300</v>
      </c>
      <c r="B7226" s="1" t="s">
        <v>40</v>
      </c>
      <c r="C7226" s="1">
        <v>2020</v>
      </c>
      <c r="D7226" s="1" t="s">
        <v>146</v>
      </c>
      <c r="E7226" s="1">
        <v>1995</v>
      </c>
      <c r="F7226" s="1">
        <v>300</v>
      </c>
      <c r="G7226" s="1" t="s">
        <v>12</v>
      </c>
      <c r="H7226" s="1">
        <v>1.46919638435206E-5</v>
      </c>
      <c r="I7226" s="1">
        <v>1.35136683432702E-5</v>
      </c>
      <c r="J7226" s="1">
        <v>1.6167610000000002E-5</v>
      </c>
      <c r="K7226" s="1">
        <v>2.3511769999999999E-4</v>
      </c>
      <c r="L7226" s="1">
        <v>1.034834E-4</v>
      </c>
      <c r="M7226" s="1">
        <v>5.017512E-3</v>
      </c>
      <c r="N7226" s="1">
        <v>3.7014435000000001E-7</v>
      </c>
      <c r="O7226" s="1">
        <v>2.7966461999999998E-7</v>
      </c>
      <c r="P7226" s="1">
        <v>5.129069E-8</v>
      </c>
      <c r="Q7226" s="1">
        <v>7.1606142757648206E-8</v>
      </c>
      <c r="R7226" s="1">
        <v>204.4</v>
      </c>
      <c r="S7226" s="1">
        <v>62.05</v>
      </c>
      <c r="T7226" s="1">
        <v>7.0000000000000007E-2</v>
      </c>
      <c r="U7226" s="1">
        <v>11169</v>
      </c>
      <c r="V7226" s="1">
        <f t="shared" si="449"/>
        <v>0.40063378112535319</v>
      </c>
      <c r="W7226" s="1">
        <f t="shared" si="450"/>
        <v>3.0679268406312419</v>
      </c>
      <c r="X7226" s="1">
        <f t="shared" si="451"/>
        <v>886.42857142857133</v>
      </c>
    </row>
    <row r="7227" spans="1:24" hidden="1" x14ac:dyDescent="0.3">
      <c r="A7227" s="18" t="str">
        <f t="shared" si="448"/>
        <v>OFF - AirGrSupp - Service Truck_1996_300</v>
      </c>
      <c r="B7227" s="1" t="s">
        <v>40</v>
      </c>
      <c r="C7227" s="1">
        <v>2020</v>
      </c>
      <c r="D7227" s="1" t="s">
        <v>146</v>
      </c>
      <c r="E7227" s="1">
        <v>1996</v>
      </c>
      <c r="F7227" s="1">
        <v>300</v>
      </c>
      <c r="G7227" s="1" t="s">
        <v>12</v>
      </c>
      <c r="H7227" s="1">
        <v>1.8088399266111001E-5</v>
      </c>
      <c r="I7227" s="1">
        <v>1.66377096449689E-5</v>
      </c>
      <c r="J7227" s="1">
        <v>1.9905179999999999E-5</v>
      </c>
      <c r="K7227" s="1">
        <v>2.8833180000000002E-4</v>
      </c>
      <c r="L7227" s="1">
        <v>1.2831919999999999E-4</v>
      </c>
      <c r="M7227" s="1">
        <v>6.2642399999999999E-3</v>
      </c>
      <c r="N7227" s="1">
        <v>4.6211607E-7</v>
      </c>
      <c r="O7227" s="1">
        <v>3.4915436399999997E-7</v>
      </c>
      <c r="P7227" s="1">
        <v>6.4035160000000002E-8</v>
      </c>
      <c r="Q7227" s="1">
        <v>8.9507678447060198E-8</v>
      </c>
      <c r="R7227" s="1">
        <v>255.49999999999901</v>
      </c>
      <c r="S7227" s="1">
        <v>80.3</v>
      </c>
      <c r="T7227" s="1">
        <v>0.09</v>
      </c>
      <c r="U7227" s="1">
        <v>14454</v>
      </c>
      <c r="V7227" s="1">
        <f t="shared" si="449"/>
        <v>0.38114839137541928</v>
      </c>
      <c r="W7227" s="1">
        <f t="shared" si="450"/>
        <v>2.9396267699244438</v>
      </c>
      <c r="X7227" s="1">
        <f t="shared" si="451"/>
        <v>892.22222222222217</v>
      </c>
    </row>
    <row r="7228" spans="1:24" hidden="1" x14ac:dyDescent="0.3">
      <c r="A7228" s="18" t="str">
        <f t="shared" si="448"/>
        <v>OFF - AirGrSupp - Service Truck_1997_300</v>
      </c>
      <c r="B7228" s="1" t="s">
        <v>40</v>
      </c>
      <c r="C7228" s="1">
        <v>2020</v>
      </c>
      <c r="D7228" s="1" t="s">
        <v>146</v>
      </c>
      <c r="E7228" s="1">
        <v>1997</v>
      </c>
      <c r="F7228" s="1">
        <v>300</v>
      </c>
      <c r="G7228" s="1" t="s">
        <v>12</v>
      </c>
      <c r="H7228" s="1">
        <v>2.0913571765449901E-5</v>
      </c>
      <c r="I7228" s="1">
        <v>1.9236303309860799E-5</v>
      </c>
      <c r="J7228" s="1">
        <v>2.3014110000000001E-5</v>
      </c>
      <c r="K7228" s="1">
        <v>3.3201010000000002E-4</v>
      </c>
      <c r="L7228" s="1">
        <v>1.4944639999999999E-4</v>
      </c>
      <c r="M7228" s="1">
        <v>7.3458400000000002E-3</v>
      </c>
      <c r="N7228" s="1">
        <v>5.4190629E-7</v>
      </c>
      <c r="O7228" s="1">
        <v>4.09440308E-7</v>
      </c>
      <c r="P7228" s="1">
        <v>7.5091649999999996E-8</v>
      </c>
      <c r="Q7228" s="1">
        <v>1.04851851895127E-7</v>
      </c>
      <c r="R7228" s="1">
        <v>299.29999999999899</v>
      </c>
      <c r="S7228" s="1">
        <v>91.25</v>
      </c>
      <c r="T7228" s="1">
        <v>0.11</v>
      </c>
      <c r="U7228" s="1">
        <v>16425</v>
      </c>
      <c r="V7228" s="1">
        <f t="shared" si="449"/>
        <v>0.38779735148260464</v>
      </c>
      <c r="W7228" s="1">
        <f t="shared" si="450"/>
        <v>3.0127887450652446</v>
      </c>
      <c r="X7228" s="1">
        <f t="shared" si="451"/>
        <v>829.5454545454545</v>
      </c>
    </row>
    <row r="7229" spans="1:24" hidden="1" x14ac:dyDescent="0.3">
      <c r="A7229" s="18" t="str">
        <f t="shared" si="448"/>
        <v>OFF - AirGrSupp - Service Truck_1998_300</v>
      </c>
      <c r="B7229" s="1" t="s">
        <v>40</v>
      </c>
      <c r="C7229" s="1">
        <v>2020</v>
      </c>
      <c r="D7229" s="1" t="s">
        <v>146</v>
      </c>
      <c r="E7229" s="1">
        <v>1998</v>
      </c>
      <c r="F7229" s="1">
        <v>300</v>
      </c>
      <c r="G7229" s="1" t="s">
        <v>12</v>
      </c>
      <c r="H7229" s="1">
        <v>2.68686496934405E-5</v>
      </c>
      <c r="I7229" s="1">
        <v>2.4713783988026502E-5</v>
      </c>
      <c r="J7229" s="1">
        <v>2.9567310000000001E-5</v>
      </c>
      <c r="K7229" s="1">
        <v>4.5414309999999999E-4</v>
      </c>
      <c r="L7229" s="1">
        <v>1.85281E-4</v>
      </c>
      <c r="M7229" s="1">
        <v>8.1378820000000008E-3</v>
      </c>
      <c r="N7229" s="1">
        <v>6.0033554999999999E-7</v>
      </c>
      <c r="O7229" s="1">
        <v>4.5358686000000002E-7</v>
      </c>
      <c r="P7229" s="1">
        <v>8.3188169999999998E-8</v>
      </c>
      <c r="Q7229" s="1">
        <v>1.18917344222522E-7</v>
      </c>
      <c r="R7229" s="1">
        <v>339.45</v>
      </c>
      <c r="S7229" s="1">
        <v>102.2</v>
      </c>
      <c r="T7229" s="1">
        <v>0.12</v>
      </c>
      <c r="U7229" s="1">
        <v>18396</v>
      </c>
      <c r="V7229" s="1">
        <f t="shared" si="449"/>
        <v>0.44484062899988064</v>
      </c>
      <c r="W7229" s="1">
        <f t="shared" si="450"/>
        <v>3.3350019010305556</v>
      </c>
      <c r="X7229" s="1">
        <f t="shared" si="451"/>
        <v>851.66666666666674</v>
      </c>
    </row>
    <row r="7230" spans="1:24" hidden="1" x14ac:dyDescent="0.3">
      <c r="A7230" s="18" t="str">
        <f t="shared" si="448"/>
        <v>OFF - AirGrSupp - Service Truck_1999_300</v>
      </c>
      <c r="B7230" s="1" t="s">
        <v>40</v>
      </c>
      <c r="C7230" s="1">
        <v>2020</v>
      </c>
      <c r="D7230" s="1" t="s">
        <v>146</v>
      </c>
      <c r="E7230" s="1">
        <v>1999</v>
      </c>
      <c r="F7230" s="1">
        <v>300</v>
      </c>
      <c r="G7230" s="1" t="s">
        <v>12</v>
      </c>
      <c r="H7230" s="1">
        <v>3.0219585092858301E-5</v>
      </c>
      <c r="I7230" s="1">
        <v>2.77959743684111E-5</v>
      </c>
      <c r="J7230" s="1">
        <v>3.325481E-5</v>
      </c>
      <c r="K7230" s="1">
        <v>5.0856410000000001E-4</v>
      </c>
      <c r="L7230" s="1">
        <v>2.0997950000000001E-4</v>
      </c>
      <c r="M7230" s="1">
        <v>9.2870569999999996E-3</v>
      </c>
      <c r="N7230" s="1">
        <v>6.8511078000000005E-7</v>
      </c>
      <c r="O7230" s="1">
        <v>5.1763925600000002E-7</v>
      </c>
      <c r="P7230" s="1">
        <v>9.4935419999999998E-8</v>
      </c>
      <c r="Q7230" s="1">
        <v>1.3554019879126201E-7</v>
      </c>
      <c r="R7230" s="1">
        <v>386.9</v>
      </c>
      <c r="S7230" s="1">
        <v>116.8</v>
      </c>
      <c r="T7230" s="1">
        <v>0.14000000000000001</v>
      </c>
      <c r="U7230" s="1">
        <v>21024</v>
      </c>
      <c r="V7230" s="1">
        <f t="shared" si="449"/>
        <v>0.43777923229954319</v>
      </c>
      <c r="W7230" s="1">
        <f t="shared" si="450"/>
        <v>3.3071214950144099</v>
      </c>
      <c r="X7230" s="1">
        <f t="shared" si="451"/>
        <v>834.28571428571422</v>
      </c>
    </row>
    <row r="7231" spans="1:24" hidden="1" x14ac:dyDescent="0.3">
      <c r="A7231" s="18" t="str">
        <f t="shared" si="448"/>
        <v>OFF - AirGrSupp - Service Truck_1999_300</v>
      </c>
      <c r="B7231" s="1" t="s">
        <v>40</v>
      </c>
      <c r="C7231" s="1">
        <v>2020</v>
      </c>
      <c r="D7231" s="1" t="s">
        <v>146</v>
      </c>
      <c r="E7231" s="1">
        <v>1999</v>
      </c>
      <c r="F7231" s="1">
        <v>300</v>
      </c>
      <c r="G7231" s="1" t="s">
        <v>124</v>
      </c>
      <c r="H7231" s="1">
        <v>0</v>
      </c>
      <c r="I7231" s="1">
        <v>0</v>
      </c>
      <c r="J7231" s="1">
        <v>2.8870460000000001E-8</v>
      </c>
      <c r="K7231" s="1">
        <v>5.4889899999999996E-6</v>
      </c>
      <c r="L7231" s="1">
        <v>1.800378E-6</v>
      </c>
      <c r="M7231" s="1">
        <v>9.0092950000000003E-5</v>
      </c>
      <c r="N7231" s="1">
        <v>0</v>
      </c>
      <c r="O7231" s="1">
        <v>0</v>
      </c>
      <c r="P7231" s="1">
        <v>0</v>
      </c>
      <c r="Q7231" s="1">
        <v>0</v>
      </c>
      <c r="R7231" s="1">
        <v>3.65</v>
      </c>
      <c r="S7231" s="1">
        <v>0</v>
      </c>
      <c r="T7231" s="1">
        <v>0</v>
      </c>
      <c r="U7231" s="1">
        <v>0</v>
      </c>
      <c r="V7231" s="1">
        <f t="shared" si="449"/>
        <v>0</v>
      </c>
      <c r="W7231" s="1">
        <f t="shared" si="450"/>
        <v>0</v>
      </c>
      <c r="X7231" s="1" t="e">
        <f t="shared" si="451"/>
        <v>#DIV/0!</v>
      </c>
    </row>
    <row r="7232" spans="1:24" hidden="1" x14ac:dyDescent="0.3">
      <c r="A7232" s="18" t="str">
        <f t="shared" si="448"/>
        <v>OFF - AirGrSupp - Service Truck_2000_300</v>
      </c>
      <c r="B7232" s="1" t="s">
        <v>40</v>
      </c>
      <c r="C7232" s="1">
        <v>2020</v>
      </c>
      <c r="D7232" s="1" t="s">
        <v>146</v>
      </c>
      <c r="E7232" s="1">
        <v>2000</v>
      </c>
      <c r="F7232" s="1">
        <v>300</v>
      </c>
      <c r="G7232" s="1" t="s">
        <v>12</v>
      </c>
      <c r="H7232" s="1">
        <v>3.6189293545575897E-5</v>
      </c>
      <c r="I7232" s="1">
        <v>3.3286912203220701E-5</v>
      </c>
      <c r="J7232" s="1">
        <v>3.9824109999999998E-5</v>
      </c>
      <c r="K7232" s="1">
        <v>6.0629330000000004E-4</v>
      </c>
      <c r="L7232" s="1">
        <v>2.5342179999999999E-4</v>
      </c>
      <c r="M7232" s="1">
        <v>1.1287230000000001E-2</v>
      </c>
      <c r="N7232" s="1">
        <v>8.3266434000000001E-7</v>
      </c>
      <c r="O7232" s="1">
        <v>6.2912416800000004E-7</v>
      </c>
      <c r="P7232" s="1">
        <v>1.153818E-7</v>
      </c>
      <c r="Q7232" s="1">
        <v>1.6367118344605299E-7</v>
      </c>
      <c r="R7232" s="1">
        <v>467.2</v>
      </c>
      <c r="S7232" s="1">
        <v>142.35</v>
      </c>
      <c r="T7232" s="1">
        <v>0.17</v>
      </c>
      <c r="U7232" s="1">
        <v>25623</v>
      </c>
      <c r="V7232" s="1">
        <f t="shared" si="449"/>
        <v>0.4301620910609914</v>
      </c>
      <c r="W7232" s="1">
        <f t="shared" si="450"/>
        <v>3.2749343268280908</v>
      </c>
      <c r="X7232" s="1">
        <f t="shared" si="451"/>
        <v>837.35294117647049</v>
      </c>
    </row>
    <row r="7233" spans="1:24" hidden="1" x14ac:dyDescent="0.3">
      <c r="A7233" s="18" t="str">
        <f t="shared" si="448"/>
        <v>OFF - AirGrSupp - Service Truck_2000_300</v>
      </c>
      <c r="B7233" s="1" t="s">
        <v>40</v>
      </c>
      <c r="C7233" s="1">
        <v>2020</v>
      </c>
      <c r="D7233" s="1" t="s">
        <v>146</v>
      </c>
      <c r="E7233" s="1">
        <v>2000</v>
      </c>
      <c r="F7233" s="1">
        <v>300</v>
      </c>
      <c r="G7233" s="1" t="s">
        <v>124</v>
      </c>
      <c r="H7233" s="1">
        <v>0</v>
      </c>
      <c r="I7233" s="1">
        <v>0</v>
      </c>
      <c r="J7233" s="1">
        <v>8.4078010000000003E-8</v>
      </c>
      <c r="K7233" s="1">
        <v>1.585418E-5</v>
      </c>
      <c r="L7233" s="1">
        <v>5.2922010000000002E-6</v>
      </c>
      <c r="M7233" s="1">
        <v>2.6750819999999997E-4</v>
      </c>
      <c r="N7233" s="1">
        <v>0</v>
      </c>
      <c r="O7233" s="1">
        <v>0</v>
      </c>
      <c r="P7233" s="1">
        <v>0</v>
      </c>
      <c r="Q7233" s="1">
        <v>0</v>
      </c>
      <c r="R7233" s="1">
        <v>14.6</v>
      </c>
      <c r="S7233" s="1">
        <v>3.65</v>
      </c>
      <c r="T7233" s="1">
        <v>0</v>
      </c>
      <c r="U7233" s="1">
        <v>657</v>
      </c>
      <c r="V7233" s="1">
        <f t="shared" si="449"/>
        <v>0</v>
      </c>
      <c r="W7233" s="1">
        <f t="shared" si="450"/>
        <v>2.6672244378959666</v>
      </c>
      <c r="X7233" s="1" t="e">
        <f t="shared" si="451"/>
        <v>#DIV/0!</v>
      </c>
    </row>
    <row r="7234" spans="1:24" hidden="1" x14ac:dyDescent="0.3">
      <c r="A7234" s="18" t="str">
        <f t="shared" si="448"/>
        <v>OFF - AirGrSupp - Service Truck_2001_300</v>
      </c>
      <c r="B7234" s="1" t="s">
        <v>40</v>
      </c>
      <c r="C7234" s="1">
        <v>2020</v>
      </c>
      <c r="D7234" s="1" t="s">
        <v>146</v>
      </c>
      <c r="E7234" s="1">
        <v>2001</v>
      </c>
      <c r="F7234" s="1">
        <v>300</v>
      </c>
      <c r="G7234" s="1" t="s">
        <v>12</v>
      </c>
      <c r="H7234" s="1">
        <v>3.3285225260100697E-5</v>
      </c>
      <c r="I7234" s="1">
        <v>3.0615750194240602E-5</v>
      </c>
      <c r="J7234" s="1">
        <v>3.662836E-5</v>
      </c>
      <c r="K7234" s="1">
        <v>6.4073540000000005E-4</v>
      </c>
      <c r="L7234" s="1">
        <v>2.180936E-4</v>
      </c>
      <c r="M7234" s="1">
        <v>1.2165219999999999E-2</v>
      </c>
      <c r="N7234" s="1">
        <v>8.9743419000000002E-7</v>
      </c>
      <c r="O7234" s="1">
        <v>6.7806138800000003E-7</v>
      </c>
      <c r="P7234" s="1">
        <v>1.2435700000000001E-7</v>
      </c>
      <c r="Q7234" s="1">
        <v>1.7645799465277601E-7</v>
      </c>
      <c r="R7234" s="1">
        <v>503.7</v>
      </c>
      <c r="S7234" s="1">
        <v>153.29999999999899</v>
      </c>
      <c r="T7234" s="1">
        <v>0.18</v>
      </c>
      <c r="U7234" s="1">
        <v>27593.999999999902</v>
      </c>
      <c r="V7234" s="1">
        <f t="shared" si="449"/>
        <v>0.36738282248501597</v>
      </c>
      <c r="W7234" s="1">
        <f t="shared" si="450"/>
        <v>2.6170791774029722</v>
      </c>
      <c r="X7234" s="1">
        <f t="shared" si="451"/>
        <v>851.66666666666106</v>
      </c>
    </row>
    <row r="7235" spans="1:24" hidden="1" x14ac:dyDescent="0.3">
      <c r="A7235" s="18" t="str">
        <f t="shared" si="448"/>
        <v>OFF - AirGrSupp - Service Truck_2001_300</v>
      </c>
      <c r="B7235" s="1" t="s">
        <v>40</v>
      </c>
      <c r="C7235" s="1">
        <v>2020</v>
      </c>
      <c r="D7235" s="1" t="s">
        <v>146</v>
      </c>
      <c r="E7235" s="1">
        <v>2001</v>
      </c>
      <c r="F7235" s="1">
        <v>300</v>
      </c>
      <c r="G7235" s="1" t="s">
        <v>124</v>
      </c>
      <c r="H7235" s="1">
        <v>0</v>
      </c>
      <c r="I7235" s="1">
        <v>0</v>
      </c>
      <c r="J7235" s="1">
        <v>1.3032069999999999E-7</v>
      </c>
      <c r="K7235" s="1">
        <v>2.6875760000000002E-5</v>
      </c>
      <c r="L7235" s="1">
        <v>7.5299490000000004E-6</v>
      </c>
      <c r="M7235" s="1">
        <v>4.6654079999999999E-4</v>
      </c>
      <c r="N7235" s="1">
        <v>0</v>
      </c>
      <c r="O7235" s="1">
        <v>0</v>
      </c>
      <c r="P7235" s="1">
        <v>0</v>
      </c>
      <c r="Q7235" s="1">
        <v>0</v>
      </c>
      <c r="R7235" s="1">
        <v>25.55</v>
      </c>
      <c r="S7235" s="1">
        <v>7.3</v>
      </c>
      <c r="T7235" s="1">
        <v>0</v>
      </c>
      <c r="U7235" s="1">
        <v>1314</v>
      </c>
      <c r="V7235" s="1">
        <f t="shared" si="449"/>
        <v>0</v>
      </c>
      <c r="W7235" s="1">
        <f t="shared" si="450"/>
        <v>1.8975152293828501</v>
      </c>
      <c r="X7235" s="1" t="e">
        <f t="shared" si="451"/>
        <v>#DIV/0!</v>
      </c>
    </row>
    <row r="7236" spans="1:24" hidden="1" x14ac:dyDescent="0.3">
      <c r="A7236" s="18" t="str">
        <f t="shared" si="448"/>
        <v>OFF - AirGrSupp - Service Truck_2002_300</v>
      </c>
      <c r="B7236" s="1" t="s">
        <v>40</v>
      </c>
      <c r="C7236" s="1">
        <v>2020</v>
      </c>
      <c r="D7236" s="1" t="s">
        <v>146</v>
      </c>
      <c r="E7236" s="1">
        <v>2002</v>
      </c>
      <c r="F7236" s="1">
        <v>300</v>
      </c>
      <c r="G7236" s="1" t="s">
        <v>12</v>
      </c>
      <c r="H7236" s="1">
        <v>3.1383920417215298E-5</v>
      </c>
      <c r="I7236" s="1">
        <v>2.8866929999754599E-5</v>
      </c>
      <c r="J7236" s="1">
        <v>3.4536090000000002E-5</v>
      </c>
      <c r="K7236" s="1">
        <v>7.0948310000000004E-4</v>
      </c>
      <c r="L7236" s="1">
        <v>1.8504590000000001E-4</v>
      </c>
      <c r="M7236" s="1">
        <v>1.37433E-2</v>
      </c>
      <c r="N7236" s="1">
        <v>1.01385E-6</v>
      </c>
      <c r="O7236" s="1">
        <v>7.6601999999999997E-7</v>
      </c>
      <c r="P7236" s="1">
        <v>1.4048870000000001E-7</v>
      </c>
      <c r="Q7236" s="1">
        <v>1.98195573704204E-7</v>
      </c>
      <c r="R7236" s="1">
        <v>565.75</v>
      </c>
      <c r="S7236" s="1">
        <v>171.54999999999899</v>
      </c>
      <c r="T7236" s="1">
        <v>0.21</v>
      </c>
      <c r="U7236" s="1">
        <v>30878.999999999902</v>
      </c>
      <c r="V7236" s="1">
        <f t="shared" si="449"/>
        <v>0.30954655303103618</v>
      </c>
      <c r="W7236" s="1">
        <f t="shared" si="450"/>
        <v>1.9842886132336472</v>
      </c>
      <c r="X7236" s="1">
        <f t="shared" si="451"/>
        <v>816.90476190475715</v>
      </c>
    </row>
    <row r="7237" spans="1:24" hidden="1" x14ac:dyDescent="0.3">
      <c r="A7237" s="18" t="str">
        <f t="shared" si="448"/>
        <v>OFF - AirGrSupp - Service Truck_2002_300</v>
      </c>
      <c r="B7237" s="1" t="s">
        <v>40</v>
      </c>
      <c r="C7237" s="1">
        <v>2020</v>
      </c>
      <c r="D7237" s="1" t="s">
        <v>146</v>
      </c>
      <c r="E7237" s="1">
        <v>2002</v>
      </c>
      <c r="F7237" s="1">
        <v>300</v>
      </c>
      <c r="G7237" s="1" t="s">
        <v>124</v>
      </c>
      <c r="H7237" s="1">
        <v>0</v>
      </c>
      <c r="I7237" s="1">
        <v>0</v>
      </c>
      <c r="J7237" s="1">
        <v>1.9387060000000001E-7</v>
      </c>
      <c r="K7237" s="1">
        <v>4.4398440000000001E-5</v>
      </c>
      <c r="L7237" s="1">
        <v>9.9485770000000003E-6</v>
      </c>
      <c r="M7237" s="1">
        <v>7.9358409999999999E-4</v>
      </c>
      <c r="N7237" s="1">
        <v>0</v>
      </c>
      <c r="O7237" s="1">
        <v>0</v>
      </c>
      <c r="P7237" s="1">
        <v>0</v>
      </c>
      <c r="Q7237" s="1">
        <v>0</v>
      </c>
      <c r="R7237" s="1">
        <v>43.8</v>
      </c>
      <c r="S7237" s="1">
        <v>10.95</v>
      </c>
      <c r="T7237" s="1">
        <v>0.01</v>
      </c>
      <c r="U7237" s="1">
        <v>1970.99999999999</v>
      </c>
      <c r="V7237" s="1">
        <f t="shared" si="449"/>
        <v>0</v>
      </c>
      <c r="W7237" s="1">
        <f t="shared" si="450"/>
        <v>1.6713328220583383</v>
      </c>
      <c r="X7237" s="1">
        <f t="shared" si="451"/>
        <v>1095</v>
      </c>
    </row>
    <row r="7238" spans="1:24" hidden="1" x14ac:dyDescent="0.3">
      <c r="A7238" s="18" t="str">
        <f t="shared" si="448"/>
        <v>OFF - AirGrSupp - Service Truck_2003_300</v>
      </c>
      <c r="B7238" s="1" t="s">
        <v>40</v>
      </c>
      <c r="C7238" s="1">
        <v>2020</v>
      </c>
      <c r="D7238" s="1" t="s">
        <v>146</v>
      </c>
      <c r="E7238" s="1">
        <v>2003</v>
      </c>
      <c r="F7238" s="1">
        <v>300</v>
      </c>
      <c r="G7238" s="1" t="s">
        <v>12</v>
      </c>
      <c r="H7238" s="1">
        <v>2.92712453847964E-5</v>
      </c>
      <c r="I7238" s="1">
        <v>2.6923691504935699E-5</v>
      </c>
      <c r="J7238" s="1">
        <v>3.2211220000000002E-5</v>
      </c>
      <c r="K7238" s="1">
        <v>8.1288499999999995E-4</v>
      </c>
      <c r="L7238" s="1">
        <v>1.4497570000000001E-4</v>
      </c>
      <c r="M7238" s="1">
        <v>1.6071789999999999E-2</v>
      </c>
      <c r="N7238" s="1">
        <v>1.1856239999999999E-6</v>
      </c>
      <c r="O7238" s="1">
        <v>8.9580480000000001E-7</v>
      </c>
      <c r="P7238" s="1">
        <v>1.642913E-7</v>
      </c>
      <c r="Q7238" s="1">
        <v>2.3144128284168399E-7</v>
      </c>
      <c r="R7238" s="1">
        <v>660.65</v>
      </c>
      <c r="S7238" s="1">
        <v>200.75</v>
      </c>
      <c r="T7238" s="1">
        <v>0.24</v>
      </c>
      <c r="U7238" s="1">
        <v>36135</v>
      </c>
      <c r="V7238" s="1">
        <f t="shared" si="449"/>
        <v>0.24671476846207371</v>
      </c>
      <c r="W7238" s="1">
        <f t="shared" si="450"/>
        <v>1.3284822496042221</v>
      </c>
      <c r="X7238" s="1">
        <f t="shared" si="451"/>
        <v>836.45833333333337</v>
      </c>
    </row>
    <row r="7239" spans="1:24" hidden="1" x14ac:dyDescent="0.3">
      <c r="A7239" s="18" t="str">
        <f t="shared" si="448"/>
        <v>OFF - AirGrSupp - Service Truck_2003_300</v>
      </c>
      <c r="B7239" s="1" t="s">
        <v>40</v>
      </c>
      <c r="C7239" s="1">
        <v>2020</v>
      </c>
      <c r="D7239" s="1" t="s">
        <v>146</v>
      </c>
      <c r="E7239" s="1">
        <v>2003</v>
      </c>
      <c r="F7239" s="1">
        <v>300</v>
      </c>
      <c r="G7239" s="1" t="s">
        <v>124</v>
      </c>
      <c r="H7239" s="1">
        <v>0</v>
      </c>
      <c r="I7239" s="1">
        <v>0</v>
      </c>
      <c r="J7239" s="1">
        <v>2.208668E-7</v>
      </c>
      <c r="K7239" s="1">
        <v>5.7773999999999999E-5</v>
      </c>
      <c r="L7239" s="1">
        <v>9.5720930000000002E-6</v>
      </c>
      <c r="M7239" s="1">
        <v>1.064232E-3</v>
      </c>
      <c r="N7239" s="1">
        <v>0</v>
      </c>
      <c r="O7239" s="1">
        <v>0</v>
      </c>
      <c r="P7239" s="1">
        <v>0</v>
      </c>
      <c r="Q7239" s="1">
        <v>0</v>
      </c>
      <c r="R7239" s="1">
        <v>62.05</v>
      </c>
      <c r="S7239" s="1">
        <v>14.6</v>
      </c>
      <c r="T7239" s="1">
        <v>0.01</v>
      </c>
      <c r="U7239" s="1">
        <v>2628</v>
      </c>
      <c r="V7239" s="1">
        <f t="shared" si="449"/>
        <v>0</v>
      </c>
      <c r="W7239" s="1">
        <f t="shared" si="450"/>
        <v>1.2060634304806694</v>
      </c>
      <c r="X7239" s="1">
        <f t="shared" si="451"/>
        <v>1460</v>
      </c>
    </row>
    <row r="7240" spans="1:24" hidden="1" x14ac:dyDescent="0.3">
      <c r="A7240" s="18" t="str">
        <f t="shared" si="448"/>
        <v>OFF - AirGrSupp - Service Truck_2004_300</v>
      </c>
      <c r="B7240" s="1" t="s">
        <v>40</v>
      </c>
      <c r="C7240" s="1">
        <v>2020</v>
      </c>
      <c r="D7240" s="1" t="s">
        <v>146</v>
      </c>
      <c r="E7240" s="1">
        <v>2004</v>
      </c>
      <c r="F7240" s="1">
        <v>300</v>
      </c>
      <c r="G7240" s="1" t="s">
        <v>12</v>
      </c>
      <c r="H7240" s="1">
        <v>5.2952130922295497E-5</v>
      </c>
      <c r="I7240" s="1">
        <v>4.8705370022327403E-5</v>
      </c>
      <c r="J7240" s="1">
        <v>5.8270589999999997E-5</v>
      </c>
      <c r="K7240" s="1">
        <v>1.1850299999999999E-3</v>
      </c>
      <c r="L7240" s="1">
        <v>2.091428E-4</v>
      </c>
      <c r="M7240" s="1">
        <v>2.3924129999999998E-2</v>
      </c>
      <c r="N7240" s="1">
        <v>1.7648945999999999E-6</v>
      </c>
      <c r="O7240" s="1">
        <v>1.3334759199999999E-6</v>
      </c>
      <c r="P7240" s="1">
        <v>2.4456049999999997E-7</v>
      </c>
      <c r="Q7240" s="1">
        <v>3.4524390258151798E-7</v>
      </c>
      <c r="R7240" s="1">
        <v>985.5</v>
      </c>
      <c r="S7240" s="1">
        <v>299.29999999999899</v>
      </c>
      <c r="T7240" s="1">
        <v>0.36</v>
      </c>
      <c r="U7240" s="1">
        <v>53874</v>
      </c>
      <c r="V7240" s="1">
        <f t="shared" si="449"/>
        <v>0.29935479973108997</v>
      </c>
      <c r="W7240" s="1">
        <f t="shared" si="450"/>
        <v>1.2854414406563144</v>
      </c>
      <c r="X7240" s="1">
        <f t="shared" si="451"/>
        <v>831.38888888888607</v>
      </c>
    </row>
    <row r="7241" spans="1:24" hidden="1" x14ac:dyDescent="0.3">
      <c r="A7241" s="18" t="str">
        <f t="shared" si="448"/>
        <v>OFF - AirGrSupp - Service Truck_2004_300</v>
      </c>
      <c r="B7241" s="1" t="s">
        <v>40</v>
      </c>
      <c r="C7241" s="1">
        <v>2020</v>
      </c>
      <c r="D7241" s="1" t="s">
        <v>146</v>
      </c>
      <c r="E7241" s="1">
        <v>2004</v>
      </c>
      <c r="F7241" s="1">
        <v>300</v>
      </c>
      <c r="G7241" s="1" t="s">
        <v>124</v>
      </c>
      <c r="H7241" s="1">
        <v>0</v>
      </c>
      <c r="I7241" s="1">
        <v>0</v>
      </c>
      <c r="J7241" s="1">
        <v>4.7038899999999999E-7</v>
      </c>
      <c r="K7241" s="1">
        <v>7.4386570000000002E-5</v>
      </c>
      <c r="L7241" s="1">
        <v>1.5524279999999998E-5</v>
      </c>
      <c r="M7241" s="1">
        <v>1.4134589999999999E-3</v>
      </c>
      <c r="N7241" s="1">
        <v>0</v>
      </c>
      <c r="O7241" s="1">
        <v>0</v>
      </c>
      <c r="P7241" s="1">
        <v>0</v>
      </c>
      <c r="Q7241" s="1">
        <v>0</v>
      </c>
      <c r="R7241" s="1">
        <v>80.3</v>
      </c>
      <c r="S7241" s="1">
        <v>18.25</v>
      </c>
      <c r="T7241" s="1">
        <v>0.01</v>
      </c>
      <c r="U7241" s="1">
        <v>3285</v>
      </c>
      <c r="V7241" s="1">
        <f t="shared" si="449"/>
        <v>0</v>
      </c>
      <c r="W7241" s="1">
        <f t="shared" si="450"/>
        <v>1.5648211017207998</v>
      </c>
      <c r="X7241" s="1">
        <f t="shared" si="451"/>
        <v>1825</v>
      </c>
    </row>
    <row r="7242" spans="1:24" hidden="1" x14ac:dyDescent="0.3">
      <c r="A7242" s="18" t="str">
        <f t="shared" ref="A7242:A7305" si="452">D7242&amp;"_"&amp;E7242&amp;"_"&amp;F7242</f>
        <v>OFF - AirGrSupp - Service Truck_2005_300</v>
      </c>
      <c r="B7242" s="1" t="s">
        <v>40</v>
      </c>
      <c r="C7242" s="1">
        <v>2020</v>
      </c>
      <c r="D7242" s="1" t="s">
        <v>146</v>
      </c>
      <c r="E7242" s="1">
        <v>2005</v>
      </c>
      <c r="F7242" s="1">
        <v>300</v>
      </c>
      <c r="G7242" s="1" t="s">
        <v>12</v>
      </c>
      <c r="H7242" s="1">
        <v>8.6418511157819697E-5</v>
      </c>
      <c r="I7242" s="1">
        <v>7.9487746562962593E-5</v>
      </c>
      <c r="J7242" s="1">
        <v>9.5098299999999997E-5</v>
      </c>
      <c r="K7242" s="1">
        <v>1.9991190000000002E-3</v>
      </c>
      <c r="L7242" s="1">
        <v>3.4618419999999999E-4</v>
      </c>
      <c r="M7242" s="1">
        <v>4.1229740000000001E-2</v>
      </c>
      <c r="N7242" s="1">
        <v>3.0415383E-6</v>
      </c>
      <c r="O7242" s="1">
        <v>2.2980511599999999E-6</v>
      </c>
      <c r="P7242" s="1">
        <v>4.214643E-7</v>
      </c>
      <c r="Q7242" s="1">
        <v>5.9330803999194201E-7</v>
      </c>
      <c r="R7242" s="1">
        <v>1693.6</v>
      </c>
      <c r="S7242" s="1">
        <v>518.29999999999995</v>
      </c>
      <c r="T7242" s="1">
        <v>0.62</v>
      </c>
      <c r="U7242" s="1">
        <v>93294</v>
      </c>
      <c r="V7242" s="1">
        <f t="shared" si="449"/>
        <v>0.28212077738226571</v>
      </c>
      <c r="W7242" s="1">
        <f t="shared" si="450"/>
        <v>1.2286894501921282</v>
      </c>
      <c r="X7242" s="1">
        <f t="shared" si="451"/>
        <v>835.96774193548379</v>
      </c>
    </row>
    <row r="7243" spans="1:24" hidden="1" x14ac:dyDescent="0.3">
      <c r="A7243" s="18" t="str">
        <f t="shared" si="452"/>
        <v>OFF - AirGrSupp - Service Truck_2005_300</v>
      </c>
      <c r="B7243" s="1" t="s">
        <v>40</v>
      </c>
      <c r="C7243" s="1">
        <v>2020</v>
      </c>
      <c r="D7243" s="1" t="s">
        <v>146</v>
      </c>
      <c r="E7243" s="1">
        <v>2005</v>
      </c>
      <c r="F7243" s="1">
        <v>300</v>
      </c>
      <c r="G7243" s="1" t="s">
        <v>124</v>
      </c>
      <c r="H7243" s="1">
        <v>0</v>
      </c>
      <c r="I7243" s="1">
        <v>0</v>
      </c>
      <c r="J7243" s="1">
        <v>5.7132600000000002E-7</v>
      </c>
      <c r="K7243" s="1">
        <v>9.2641199999999997E-5</v>
      </c>
      <c r="L7243" s="1">
        <v>1.9039629999999998E-5</v>
      </c>
      <c r="M7243" s="1">
        <v>1.817649E-3</v>
      </c>
      <c r="N7243" s="1">
        <v>0</v>
      </c>
      <c r="O7243" s="1">
        <v>0</v>
      </c>
      <c r="P7243" s="1">
        <v>0</v>
      </c>
      <c r="Q7243" s="1">
        <v>0</v>
      </c>
      <c r="R7243" s="1">
        <v>102.2</v>
      </c>
      <c r="S7243" s="1">
        <v>25.55</v>
      </c>
      <c r="T7243" s="1">
        <v>0.02</v>
      </c>
      <c r="U7243" s="1">
        <v>4599</v>
      </c>
      <c r="V7243" s="1">
        <f t="shared" ref="V7243:V7306" si="453">IFERROR(CONVERT(I7243,"ton","g")*365/U7243,0)</f>
        <v>0</v>
      </c>
      <c r="W7243" s="1">
        <f t="shared" ref="W7243:W7306" si="454">IFERROR(CONVERT(L7243,"ton","g")*365/U7243,0)</f>
        <v>1.3708303008925553</v>
      </c>
      <c r="X7243" s="1">
        <f t="shared" ref="X7243:X7306" si="455">S7243/T7243</f>
        <v>1277.5</v>
      </c>
    </row>
    <row r="7244" spans="1:24" hidden="1" x14ac:dyDescent="0.3">
      <c r="A7244" s="18" t="str">
        <f t="shared" si="452"/>
        <v>OFF - AirGrSupp - Service Truck_2006_300</v>
      </c>
      <c r="B7244" s="1" t="s">
        <v>40</v>
      </c>
      <c r="C7244" s="1">
        <v>2020</v>
      </c>
      <c r="D7244" s="1" t="s">
        <v>146</v>
      </c>
      <c r="E7244" s="1">
        <v>2006</v>
      </c>
      <c r="F7244" s="1">
        <v>300</v>
      </c>
      <c r="G7244" s="1" t="s">
        <v>12</v>
      </c>
      <c r="H7244" s="1">
        <v>9.3814014225231893E-5</v>
      </c>
      <c r="I7244" s="1">
        <v>8.6290130284368298E-5</v>
      </c>
      <c r="J7244" s="1">
        <v>1.032366E-4</v>
      </c>
      <c r="K7244" s="1">
        <v>2.2492929999999999E-3</v>
      </c>
      <c r="L7244" s="1">
        <v>3.8171210000000001E-4</v>
      </c>
      <c r="M7244" s="1">
        <v>4.7411670000000003E-2</v>
      </c>
      <c r="N7244" s="1">
        <v>3.4975827000000001E-6</v>
      </c>
      <c r="O7244" s="1">
        <v>2.6426180400000001E-6</v>
      </c>
      <c r="P7244" s="1">
        <v>4.84658E-7</v>
      </c>
      <c r="Q7244" s="1">
        <v>6.8025835619765799E-7</v>
      </c>
      <c r="R7244" s="1">
        <v>1941.8</v>
      </c>
      <c r="S7244" s="1">
        <v>594.94999999999902</v>
      </c>
      <c r="T7244" s="1">
        <v>0.71</v>
      </c>
      <c r="U7244" s="1">
        <v>107090.999999999</v>
      </c>
      <c r="V7244" s="1">
        <f t="shared" si="453"/>
        <v>0.26680671236057096</v>
      </c>
      <c r="W7244" s="1">
        <f t="shared" si="454"/>
        <v>1.1802433271757236</v>
      </c>
      <c r="X7244" s="1">
        <f t="shared" si="455"/>
        <v>837.95774647887185</v>
      </c>
    </row>
    <row r="7245" spans="1:24" hidden="1" x14ac:dyDescent="0.3">
      <c r="A7245" s="18" t="str">
        <f t="shared" si="452"/>
        <v>OFF - AirGrSupp - Service Truck_2006_300</v>
      </c>
      <c r="B7245" s="1" t="s">
        <v>40</v>
      </c>
      <c r="C7245" s="1">
        <v>2020</v>
      </c>
      <c r="D7245" s="1" t="s">
        <v>146</v>
      </c>
      <c r="E7245" s="1">
        <v>2006</v>
      </c>
      <c r="F7245" s="1">
        <v>300</v>
      </c>
      <c r="G7245" s="1" t="s">
        <v>124</v>
      </c>
      <c r="H7245" s="1">
        <v>0</v>
      </c>
      <c r="I7245" s="1">
        <v>0</v>
      </c>
      <c r="J7245" s="1">
        <v>6.6340399999999998E-7</v>
      </c>
      <c r="K7245" s="1">
        <v>1.1056630000000001E-4</v>
      </c>
      <c r="L7245" s="1">
        <v>2.2348659999999999E-5</v>
      </c>
      <c r="M7245" s="1">
        <v>2.2423640000000002E-3</v>
      </c>
      <c r="N7245" s="1">
        <v>0</v>
      </c>
      <c r="O7245" s="1">
        <v>0</v>
      </c>
      <c r="P7245" s="1">
        <v>0</v>
      </c>
      <c r="Q7245" s="1">
        <v>0</v>
      </c>
      <c r="R7245" s="1">
        <v>127.74999999999901</v>
      </c>
      <c r="S7245" s="1">
        <v>29.2</v>
      </c>
      <c r="T7245" s="1">
        <v>0.02</v>
      </c>
      <c r="U7245" s="1">
        <v>5256</v>
      </c>
      <c r="V7245" s="1">
        <f t="shared" si="453"/>
        <v>0</v>
      </c>
      <c r="W7245" s="1">
        <f t="shared" si="454"/>
        <v>1.407941896628361</v>
      </c>
      <c r="X7245" s="1">
        <f t="shared" si="455"/>
        <v>1460</v>
      </c>
    </row>
    <row r="7246" spans="1:24" hidden="1" x14ac:dyDescent="0.3">
      <c r="A7246" s="18" t="str">
        <f t="shared" si="452"/>
        <v>OFF - AirGrSupp - Service Truck_2007_300</v>
      </c>
      <c r="B7246" s="1" t="s">
        <v>40</v>
      </c>
      <c r="C7246" s="1">
        <v>2020</v>
      </c>
      <c r="D7246" s="1" t="s">
        <v>146</v>
      </c>
      <c r="E7246" s="1">
        <v>2007</v>
      </c>
      <c r="F7246" s="1">
        <v>300</v>
      </c>
      <c r="G7246" s="1" t="s">
        <v>12</v>
      </c>
      <c r="H7246" s="1">
        <v>4.2669471002027298E-5</v>
      </c>
      <c r="I7246" s="1">
        <v>3.9247379427664701E-5</v>
      </c>
      <c r="J7246" s="1">
        <v>4.6955149999999997E-5</v>
      </c>
      <c r="K7246" s="1">
        <v>2.5454219999999999E-3</v>
      </c>
      <c r="L7246" s="1">
        <v>2.1114810000000001E-4</v>
      </c>
      <c r="M7246" s="1">
        <v>5.48627E-2</v>
      </c>
      <c r="N7246" s="1">
        <v>4.0472477999999997E-6</v>
      </c>
      <c r="O7246" s="1">
        <v>3.05792056E-6</v>
      </c>
      <c r="P7246" s="1">
        <v>5.6082500000000005E-7</v>
      </c>
      <c r="Q7246" s="1">
        <v>7.8255284585144099E-7</v>
      </c>
      <c r="R7246" s="1">
        <v>2233.8000000000002</v>
      </c>
      <c r="S7246" s="1">
        <v>689.849999999999</v>
      </c>
      <c r="T7246" s="1">
        <v>0.82</v>
      </c>
      <c r="U7246" s="1">
        <v>124173</v>
      </c>
      <c r="V7246" s="1">
        <f t="shared" si="453"/>
        <v>0.10465791799461302</v>
      </c>
      <c r="W7246" s="1">
        <f t="shared" si="454"/>
        <v>0.56305212874777777</v>
      </c>
      <c r="X7246" s="1">
        <f t="shared" si="455"/>
        <v>841.28048780487688</v>
      </c>
    </row>
    <row r="7247" spans="1:24" hidden="1" x14ac:dyDescent="0.3">
      <c r="A7247" s="18" t="str">
        <f t="shared" si="452"/>
        <v>OFF - AirGrSupp - Service Truck_2007_300</v>
      </c>
      <c r="B7247" s="1" t="s">
        <v>40</v>
      </c>
      <c r="C7247" s="1">
        <v>2020</v>
      </c>
      <c r="D7247" s="1" t="s">
        <v>146</v>
      </c>
      <c r="E7247" s="1">
        <v>2007</v>
      </c>
      <c r="F7247" s="1">
        <v>300</v>
      </c>
      <c r="G7247" s="1" t="s">
        <v>124</v>
      </c>
      <c r="H7247" s="1">
        <v>0</v>
      </c>
      <c r="I7247" s="1">
        <v>0</v>
      </c>
      <c r="J7247" s="1">
        <v>2.8626509999999999E-7</v>
      </c>
      <c r="K7247" s="1">
        <v>1.279474E-4</v>
      </c>
      <c r="L7247" s="1">
        <v>1.00019E-5</v>
      </c>
      <c r="M7247" s="1">
        <v>2.685251E-3</v>
      </c>
      <c r="N7247" s="1">
        <v>0</v>
      </c>
      <c r="O7247" s="1">
        <v>0</v>
      </c>
      <c r="P7247" s="1">
        <v>0</v>
      </c>
      <c r="Q7247" s="1">
        <v>0</v>
      </c>
      <c r="R7247" s="1">
        <v>149.64999999999901</v>
      </c>
      <c r="S7247" s="1">
        <v>36.5</v>
      </c>
      <c r="T7247" s="1">
        <v>0.03</v>
      </c>
      <c r="U7247" s="1">
        <v>6570</v>
      </c>
      <c r="V7247" s="1">
        <f t="shared" si="453"/>
        <v>0</v>
      </c>
      <c r="W7247" s="1">
        <f t="shared" si="454"/>
        <v>0.50408728061144448</v>
      </c>
      <c r="X7247" s="1">
        <f t="shared" si="455"/>
        <v>1216.6666666666667</v>
      </c>
    </row>
    <row r="7248" spans="1:24" hidden="1" x14ac:dyDescent="0.3">
      <c r="A7248" s="18" t="str">
        <f t="shared" si="452"/>
        <v>OFF - AirGrSupp - Service Truck_2008_300</v>
      </c>
      <c r="B7248" s="1" t="s">
        <v>40</v>
      </c>
      <c r="C7248" s="1">
        <v>2020</v>
      </c>
      <c r="D7248" s="1" t="s">
        <v>146</v>
      </c>
      <c r="E7248" s="1">
        <v>2008</v>
      </c>
      <c r="F7248" s="1">
        <v>300</v>
      </c>
      <c r="G7248" s="1" t="s">
        <v>12</v>
      </c>
      <c r="H7248" s="1">
        <v>4.34150643515905E-5</v>
      </c>
      <c r="I7248" s="1">
        <v>3.9933176190592998E-5</v>
      </c>
      <c r="J7248" s="1">
        <v>4.7775629999999999E-5</v>
      </c>
      <c r="K7248" s="1">
        <v>2.668466E-3</v>
      </c>
      <c r="L7248" s="1">
        <v>2.2234159999999999E-4</v>
      </c>
      <c r="M7248" s="1">
        <v>5.8840690000000001E-2</v>
      </c>
      <c r="N7248" s="1">
        <v>4.3407071999999997E-6</v>
      </c>
      <c r="O7248" s="1">
        <v>3.27964544E-6</v>
      </c>
      <c r="P7248" s="1">
        <v>6.0148939999999996E-7</v>
      </c>
      <c r="Q7248" s="1">
        <v>8.3753613404034897E-7</v>
      </c>
      <c r="R7248" s="1">
        <v>2390.75</v>
      </c>
      <c r="S7248" s="1">
        <v>740.94999999999902</v>
      </c>
      <c r="T7248" s="1">
        <v>0.88</v>
      </c>
      <c r="U7248" s="1">
        <v>133371</v>
      </c>
      <c r="V7248" s="1">
        <f t="shared" si="453"/>
        <v>9.9142769731355496E-2</v>
      </c>
      <c r="W7248" s="1">
        <f t="shared" si="454"/>
        <v>0.55201123860750956</v>
      </c>
      <c r="X7248" s="1">
        <f t="shared" si="455"/>
        <v>841.98863636363524</v>
      </c>
    </row>
    <row r="7249" spans="1:24" hidden="1" x14ac:dyDescent="0.3">
      <c r="A7249" s="18" t="str">
        <f t="shared" si="452"/>
        <v>OFF - AirGrSupp - Service Truck_2008_300</v>
      </c>
      <c r="B7249" s="1" t="s">
        <v>40</v>
      </c>
      <c r="C7249" s="1">
        <v>2020</v>
      </c>
      <c r="D7249" s="1" t="s">
        <v>146</v>
      </c>
      <c r="E7249" s="1">
        <v>2008</v>
      </c>
      <c r="F7249" s="1">
        <v>300</v>
      </c>
      <c r="G7249" s="1" t="s">
        <v>124</v>
      </c>
      <c r="H7249" s="1">
        <v>0</v>
      </c>
      <c r="I7249" s="1">
        <v>0</v>
      </c>
      <c r="J7249" s="1">
        <v>3.2245360000000001E-7</v>
      </c>
      <c r="K7249" s="1">
        <v>1.4779910000000001E-4</v>
      </c>
      <c r="L7249" s="1">
        <v>1.1653279999999999E-5</v>
      </c>
      <c r="M7249" s="1">
        <v>3.2138280000000002E-3</v>
      </c>
      <c r="N7249" s="1">
        <v>0</v>
      </c>
      <c r="O7249" s="1">
        <v>0</v>
      </c>
      <c r="P7249" s="1">
        <v>0</v>
      </c>
      <c r="Q7249" s="1">
        <v>0</v>
      </c>
      <c r="R7249" s="1">
        <v>178.85</v>
      </c>
      <c r="S7249" s="1">
        <v>43.8</v>
      </c>
      <c r="T7249" s="1">
        <v>0.03</v>
      </c>
      <c r="U7249" s="1">
        <v>7883.99999999999</v>
      </c>
      <c r="V7249" s="1">
        <f t="shared" si="453"/>
        <v>0</v>
      </c>
      <c r="W7249" s="1">
        <f t="shared" si="454"/>
        <v>0.48942952717348209</v>
      </c>
      <c r="X7249" s="1">
        <f t="shared" si="455"/>
        <v>1460</v>
      </c>
    </row>
    <row r="7250" spans="1:24" hidden="1" x14ac:dyDescent="0.3">
      <c r="A7250" s="18" t="str">
        <f t="shared" si="452"/>
        <v>OFF - AirGrSupp - Service Truck_2009_300</v>
      </c>
      <c r="B7250" s="1" t="s">
        <v>40</v>
      </c>
      <c r="C7250" s="1">
        <v>2020</v>
      </c>
      <c r="D7250" s="1" t="s">
        <v>146</v>
      </c>
      <c r="E7250" s="1">
        <v>2009</v>
      </c>
      <c r="F7250" s="1">
        <v>300</v>
      </c>
      <c r="G7250" s="1" t="s">
        <v>12</v>
      </c>
      <c r="H7250" s="1">
        <v>4.2628205652471397E-5</v>
      </c>
      <c r="I7250" s="1">
        <v>3.92094235591432E-5</v>
      </c>
      <c r="J7250" s="1">
        <v>4.6909739999999999E-5</v>
      </c>
      <c r="K7250" s="1">
        <v>2.7060669999999999E-3</v>
      </c>
      <c r="L7250" s="1">
        <v>2.265224E-4</v>
      </c>
      <c r="M7250" s="1">
        <v>6.1077930000000002E-2</v>
      </c>
      <c r="N7250" s="1">
        <v>4.5057491999999997E-6</v>
      </c>
      <c r="O7250" s="1">
        <v>3.40434384E-6</v>
      </c>
      <c r="P7250" s="1">
        <v>6.2435920000000002E-7</v>
      </c>
      <c r="Q7250" s="1">
        <v>8.6822448093648405E-7</v>
      </c>
      <c r="R7250" s="1">
        <v>2478.35</v>
      </c>
      <c r="S7250" s="1">
        <v>766.5</v>
      </c>
      <c r="T7250" s="1">
        <v>0.91</v>
      </c>
      <c r="U7250" s="1">
        <v>137970</v>
      </c>
      <c r="V7250" s="1">
        <f t="shared" si="453"/>
        <v>9.410103364299259E-2</v>
      </c>
      <c r="W7250" s="1">
        <f t="shared" si="454"/>
        <v>0.54364461520681484</v>
      </c>
      <c r="X7250" s="1">
        <f t="shared" si="455"/>
        <v>842.30769230769226</v>
      </c>
    </row>
    <row r="7251" spans="1:24" hidden="1" x14ac:dyDescent="0.3">
      <c r="A7251" s="18" t="str">
        <f t="shared" si="452"/>
        <v>OFF - AirGrSupp - Service Truck_2009_300</v>
      </c>
      <c r="B7251" s="1" t="s">
        <v>40</v>
      </c>
      <c r="C7251" s="1">
        <v>2020</v>
      </c>
      <c r="D7251" s="1" t="s">
        <v>146</v>
      </c>
      <c r="E7251" s="1">
        <v>2009</v>
      </c>
      <c r="F7251" s="1">
        <v>300</v>
      </c>
      <c r="G7251" s="1" t="s">
        <v>124</v>
      </c>
      <c r="H7251" s="1">
        <v>0</v>
      </c>
      <c r="I7251" s="1">
        <v>0</v>
      </c>
      <c r="J7251" s="1">
        <v>4.0419849999999999E-7</v>
      </c>
      <c r="K7251" s="1">
        <v>1.9049170000000001E-4</v>
      </c>
      <c r="L7251" s="1">
        <v>1.5157269999999999E-5</v>
      </c>
      <c r="M7251" s="1">
        <v>4.2972460000000002E-3</v>
      </c>
      <c r="N7251" s="1">
        <v>0</v>
      </c>
      <c r="O7251" s="1">
        <v>0</v>
      </c>
      <c r="P7251" s="1">
        <v>0</v>
      </c>
      <c r="Q7251" s="1">
        <v>0</v>
      </c>
      <c r="R7251" s="1">
        <v>237.25</v>
      </c>
      <c r="S7251" s="1">
        <v>58.4</v>
      </c>
      <c r="T7251" s="1">
        <v>0.05</v>
      </c>
      <c r="U7251" s="1">
        <v>10512</v>
      </c>
      <c r="V7251" s="1">
        <f t="shared" si="453"/>
        <v>0</v>
      </c>
      <c r="W7251" s="1">
        <f t="shared" si="454"/>
        <v>0.47744597375207637</v>
      </c>
      <c r="X7251" s="1">
        <f t="shared" si="455"/>
        <v>1168</v>
      </c>
    </row>
    <row r="7252" spans="1:24" hidden="1" x14ac:dyDescent="0.3">
      <c r="A7252" s="18" t="str">
        <f t="shared" si="452"/>
        <v>OFF - AirGrSupp - Service Truck_2010_300</v>
      </c>
      <c r="B7252" s="1" t="s">
        <v>40</v>
      </c>
      <c r="C7252" s="1">
        <v>2020</v>
      </c>
      <c r="D7252" s="1" t="s">
        <v>146</v>
      </c>
      <c r="E7252" s="1">
        <v>2010</v>
      </c>
      <c r="F7252" s="1">
        <v>300</v>
      </c>
      <c r="G7252" s="1" t="s">
        <v>12</v>
      </c>
      <c r="H7252" s="1">
        <v>4.2350234769941802E-5</v>
      </c>
      <c r="I7252" s="1">
        <v>3.89537459413924E-5</v>
      </c>
      <c r="J7252" s="1">
        <v>4.6603849999999999E-5</v>
      </c>
      <c r="K7252" s="1">
        <v>2.7841839999999999E-3</v>
      </c>
      <c r="L7252" s="1">
        <v>2.3419169999999999E-4</v>
      </c>
      <c r="M7252" s="1">
        <v>6.4359899999999998E-2</v>
      </c>
      <c r="N7252" s="1">
        <v>4.7478618000000002E-6</v>
      </c>
      <c r="O7252" s="1">
        <v>3.5872733599999999E-6</v>
      </c>
      <c r="P7252" s="1">
        <v>6.579085E-7</v>
      </c>
      <c r="Q7252" s="1">
        <v>9.1297832016001501E-7</v>
      </c>
      <c r="R7252" s="1">
        <v>2606.1</v>
      </c>
      <c r="S7252" s="1">
        <v>810.3</v>
      </c>
      <c r="T7252" s="1">
        <v>0.96</v>
      </c>
      <c r="U7252" s="1">
        <v>145854</v>
      </c>
      <c r="V7252" s="1">
        <f t="shared" si="453"/>
        <v>8.8434043753423716E-2</v>
      </c>
      <c r="W7252" s="1">
        <f t="shared" si="454"/>
        <v>0.53166951069734225</v>
      </c>
      <c r="X7252" s="1">
        <f t="shared" si="455"/>
        <v>844.0625</v>
      </c>
    </row>
    <row r="7253" spans="1:24" hidden="1" x14ac:dyDescent="0.3">
      <c r="A7253" s="18" t="str">
        <f t="shared" si="452"/>
        <v>OFF - AirGrSupp - Service Truck_2010_300</v>
      </c>
      <c r="B7253" s="1" t="s">
        <v>40</v>
      </c>
      <c r="C7253" s="1">
        <v>2020</v>
      </c>
      <c r="D7253" s="1" t="s">
        <v>146</v>
      </c>
      <c r="E7253" s="1">
        <v>2010</v>
      </c>
      <c r="F7253" s="1">
        <v>300</v>
      </c>
      <c r="G7253" s="1" t="s">
        <v>124</v>
      </c>
      <c r="H7253" s="1">
        <v>0</v>
      </c>
      <c r="I7253" s="1">
        <v>0</v>
      </c>
      <c r="J7253" s="1">
        <v>8.6090270000000004E-7</v>
      </c>
      <c r="K7253" s="1">
        <v>4.1844540000000001E-4</v>
      </c>
      <c r="L7253" s="1">
        <v>3.3621809999999998E-5</v>
      </c>
      <c r="M7253" s="1">
        <v>9.8067620000000001E-3</v>
      </c>
      <c r="N7253" s="1">
        <v>0</v>
      </c>
      <c r="O7253" s="1">
        <v>0</v>
      </c>
      <c r="P7253" s="1">
        <v>0</v>
      </c>
      <c r="Q7253" s="1">
        <v>0</v>
      </c>
      <c r="R7253" s="1">
        <v>543.85</v>
      </c>
      <c r="S7253" s="1">
        <v>135.05000000000001</v>
      </c>
      <c r="T7253" s="1">
        <v>0.1</v>
      </c>
      <c r="U7253" s="1">
        <v>24308.999999999902</v>
      </c>
      <c r="V7253" s="1">
        <f t="shared" si="453"/>
        <v>0</v>
      </c>
      <c r="W7253" s="1">
        <f t="shared" si="454"/>
        <v>0.4579758703180109</v>
      </c>
      <c r="X7253" s="1">
        <f t="shared" si="455"/>
        <v>1350.5</v>
      </c>
    </row>
    <row r="7254" spans="1:24" hidden="1" x14ac:dyDescent="0.3">
      <c r="A7254" s="18" t="str">
        <f t="shared" si="452"/>
        <v>OFF - AirGrSupp - Service Truck_2011_300</v>
      </c>
      <c r="B7254" s="1" t="s">
        <v>40</v>
      </c>
      <c r="C7254" s="1">
        <v>2020</v>
      </c>
      <c r="D7254" s="1" t="s">
        <v>146</v>
      </c>
      <c r="E7254" s="1">
        <v>2011</v>
      </c>
      <c r="F7254" s="1">
        <v>300</v>
      </c>
      <c r="G7254" s="1" t="s">
        <v>12</v>
      </c>
      <c r="H7254" s="1">
        <v>4.5858089362518003E-5</v>
      </c>
      <c r="I7254" s="1">
        <v>4.2180270595644097E-5</v>
      </c>
      <c r="J7254" s="1">
        <v>5.0464029999999999E-5</v>
      </c>
      <c r="K7254" s="1">
        <v>3.1318829999999998E-3</v>
      </c>
      <c r="L7254" s="1">
        <v>2.647727E-4</v>
      </c>
      <c r="M7254" s="1">
        <v>7.4190500000000006E-2</v>
      </c>
      <c r="N7254" s="1">
        <v>5.4730692000000002E-6</v>
      </c>
      <c r="O7254" s="1">
        <v>4.1352078400000003E-6</v>
      </c>
      <c r="P7254" s="1">
        <v>7.584002E-7</v>
      </c>
      <c r="Q7254" s="1">
        <v>1.05107588119262E-6</v>
      </c>
      <c r="R7254" s="1">
        <v>3000.3</v>
      </c>
      <c r="S7254" s="1">
        <v>930.74999999999898</v>
      </c>
      <c r="T7254" s="1">
        <v>1.1100000000000001</v>
      </c>
      <c r="U7254" s="1">
        <v>167534.99999999901</v>
      </c>
      <c r="V7254" s="1">
        <f t="shared" si="453"/>
        <v>8.3366661902917777E-2</v>
      </c>
      <c r="W7254" s="1">
        <f t="shared" si="454"/>
        <v>0.52330665143485711</v>
      </c>
      <c r="X7254" s="1">
        <f t="shared" si="455"/>
        <v>838.51351351351252</v>
      </c>
    </row>
    <row r="7255" spans="1:24" hidden="1" x14ac:dyDescent="0.3">
      <c r="A7255" s="18" t="str">
        <f t="shared" si="452"/>
        <v>OFF - AirGrSupp - Service Truck_2011_300</v>
      </c>
      <c r="B7255" s="1" t="s">
        <v>40</v>
      </c>
      <c r="C7255" s="1">
        <v>2020</v>
      </c>
      <c r="D7255" s="1" t="s">
        <v>146</v>
      </c>
      <c r="E7255" s="1">
        <v>2011</v>
      </c>
      <c r="F7255" s="1">
        <v>300</v>
      </c>
      <c r="G7255" s="1" t="s">
        <v>124</v>
      </c>
      <c r="H7255" s="1">
        <v>0</v>
      </c>
      <c r="I7255" s="1">
        <v>0</v>
      </c>
      <c r="J7255" s="1">
        <v>9.6620510000000003E-7</v>
      </c>
      <c r="K7255" s="1">
        <v>4.8609770000000003E-4</v>
      </c>
      <c r="L7255" s="1">
        <v>3.9467549999999998E-5</v>
      </c>
      <c r="M7255" s="1">
        <v>1.185333E-2</v>
      </c>
      <c r="N7255" s="1">
        <v>0</v>
      </c>
      <c r="O7255" s="1">
        <v>0</v>
      </c>
      <c r="P7255" s="1">
        <v>0</v>
      </c>
      <c r="Q7255" s="1">
        <v>0</v>
      </c>
      <c r="R7255" s="1">
        <v>653.35</v>
      </c>
      <c r="S7255" s="1">
        <v>160.6</v>
      </c>
      <c r="T7255" s="1">
        <v>0.12</v>
      </c>
      <c r="U7255" s="1">
        <v>28908</v>
      </c>
      <c r="V7255" s="1">
        <f t="shared" si="453"/>
        <v>0</v>
      </c>
      <c r="W7255" s="1">
        <f t="shared" si="454"/>
        <v>0.45207524097458329</v>
      </c>
      <c r="X7255" s="1">
        <f t="shared" si="455"/>
        <v>1338.3333333333333</v>
      </c>
    </row>
    <row r="7256" spans="1:24" hidden="1" x14ac:dyDescent="0.3">
      <c r="A7256" s="18" t="str">
        <f t="shared" si="452"/>
        <v>OFF - AirGrSupp - Service Truck_2012_300</v>
      </c>
      <c r="B7256" s="1" t="s">
        <v>40</v>
      </c>
      <c r="C7256" s="1">
        <v>2020</v>
      </c>
      <c r="D7256" s="1" t="s">
        <v>146</v>
      </c>
      <c r="E7256" s="1">
        <v>2012</v>
      </c>
      <c r="F7256" s="1">
        <v>300</v>
      </c>
      <c r="G7256" s="1" t="s">
        <v>12</v>
      </c>
      <c r="H7256" s="1">
        <v>3.28247999207589E-5</v>
      </c>
      <c r="I7256" s="1">
        <v>3.0192250967114002E-5</v>
      </c>
      <c r="J7256" s="1">
        <v>3.6121690000000003E-5</v>
      </c>
      <c r="K7256" s="1">
        <v>2.337151E-3</v>
      </c>
      <c r="L7256" s="1">
        <v>1.9863159999999999E-4</v>
      </c>
      <c r="M7256" s="1">
        <v>5.6770330000000001E-2</v>
      </c>
      <c r="N7256" s="1">
        <v>4.1879754000000001E-6</v>
      </c>
      <c r="O7256" s="1">
        <v>3.1642480800000001E-6</v>
      </c>
      <c r="P7256" s="1">
        <v>5.803254E-7</v>
      </c>
      <c r="Q7256" s="1">
        <v>8.0301174378219799E-7</v>
      </c>
      <c r="R7256" s="1">
        <v>2292.1999999999998</v>
      </c>
      <c r="S7256" s="1">
        <v>711.75</v>
      </c>
      <c r="T7256" s="1">
        <v>0.85</v>
      </c>
      <c r="U7256" s="1">
        <v>128115</v>
      </c>
      <c r="V7256" s="1">
        <f t="shared" si="453"/>
        <v>7.803404371400588E-2</v>
      </c>
      <c r="W7256" s="1">
        <f t="shared" si="454"/>
        <v>0.51337765356633613</v>
      </c>
      <c r="X7256" s="1">
        <f t="shared" si="455"/>
        <v>837.35294117647061</v>
      </c>
    </row>
    <row r="7257" spans="1:24" hidden="1" x14ac:dyDescent="0.3">
      <c r="A7257" s="18" t="str">
        <f t="shared" si="452"/>
        <v>OFF - AirGrSupp - Service Truck_2012_300</v>
      </c>
      <c r="B7257" s="1" t="s">
        <v>40</v>
      </c>
      <c r="C7257" s="1">
        <v>2020</v>
      </c>
      <c r="D7257" s="1" t="s">
        <v>146</v>
      </c>
      <c r="E7257" s="1">
        <v>2012</v>
      </c>
      <c r="F7257" s="1">
        <v>300</v>
      </c>
      <c r="G7257" s="1" t="s">
        <v>124</v>
      </c>
      <c r="H7257" s="1">
        <v>0</v>
      </c>
      <c r="I7257" s="1">
        <v>0</v>
      </c>
      <c r="J7257" s="1">
        <v>7.6811180000000003E-7</v>
      </c>
      <c r="K7257" s="1">
        <v>4.0171320000000001E-4</v>
      </c>
      <c r="L7257" s="1">
        <v>3.2983479999999999E-5</v>
      </c>
      <c r="M7257" s="1">
        <v>1.020881E-2</v>
      </c>
      <c r="N7257" s="1">
        <v>0</v>
      </c>
      <c r="O7257" s="1">
        <v>0</v>
      </c>
      <c r="P7257" s="1">
        <v>0</v>
      </c>
      <c r="Q7257" s="1">
        <v>0</v>
      </c>
      <c r="R7257" s="1">
        <v>562.1</v>
      </c>
      <c r="S7257" s="1">
        <v>138.69999999999999</v>
      </c>
      <c r="T7257" s="1">
        <v>0.11</v>
      </c>
      <c r="U7257" s="1">
        <v>24966</v>
      </c>
      <c r="V7257" s="1">
        <f t="shared" si="453"/>
        <v>0</v>
      </c>
      <c r="W7257" s="1">
        <f t="shared" si="454"/>
        <v>0.43745774456279524</v>
      </c>
      <c r="X7257" s="1">
        <f t="shared" si="455"/>
        <v>1260.9090909090908</v>
      </c>
    </row>
    <row r="7258" spans="1:24" hidden="1" x14ac:dyDescent="0.3">
      <c r="A7258" s="18" t="str">
        <f t="shared" si="452"/>
        <v>OFF - AirGrSupp - Service Truck_2013_300</v>
      </c>
      <c r="B7258" s="1" t="s">
        <v>40</v>
      </c>
      <c r="C7258" s="1">
        <v>2020</v>
      </c>
      <c r="D7258" s="1" t="s">
        <v>146</v>
      </c>
      <c r="E7258" s="1">
        <v>2013</v>
      </c>
      <c r="F7258" s="1">
        <v>300</v>
      </c>
      <c r="G7258" s="1" t="s">
        <v>12</v>
      </c>
      <c r="H7258" s="1">
        <v>3.1563694125707998E-5</v>
      </c>
      <c r="I7258" s="1">
        <v>2.9032285856826199E-5</v>
      </c>
      <c r="J7258" s="1">
        <v>3.4733919999999998E-5</v>
      </c>
      <c r="K7258" s="1">
        <v>2.352673E-3</v>
      </c>
      <c r="L7258" s="1">
        <v>2.0105890000000001E-4</v>
      </c>
      <c r="M7258" s="1">
        <v>5.8636529999999999E-2</v>
      </c>
      <c r="N7258" s="1">
        <v>4.3256456999999999E-6</v>
      </c>
      <c r="O7258" s="1">
        <v>3.26826564E-6</v>
      </c>
      <c r="P7258" s="1">
        <v>5.9940239999999995E-7</v>
      </c>
      <c r="Q7258" s="1">
        <v>8.27306685074971E-7</v>
      </c>
      <c r="R7258" s="1">
        <v>2361.5499999999902</v>
      </c>
      <c r="S7258" s="1">
        <v>737.3</v>
      </c>
      <c r="T7258" s="1">
        <v>0.88</v>
      </c>
      <c r="U7258" s="1">
        <v>132714</v>
      </c>
      <c r="V7258" s="1">
        <f t="shared" si="453"/>
        <v>7.2435771992933315E-2</v>
      </c>
      <c r="W7258" s="1">
        <f t="shared" si="454"/>
        <v>0.50164347063032466</v>
      </c>
      <c r="X7258" s="1">
        <f t="shared" si="455"/>
        <v>837.84090909090901</v>
      </c>
    </row>
    <row r="7259" spans="1:24" hidden="1" x14ac:dyDescent="0.3">
      <c r="A7259" s="18" t="str">
        <f t="shared" si="452"/>
        <v>OFF - AirGrSupp - Service Truck_2013_300</v>
      </c>
      <c r="B7259" s="1" t="s">
        <v>40</v>
      </c>
      <c r="C7259" s="1">
        <v>2020</v>
      </c>
      <c r="D7259" s="1" t="s">
        <v>146</v>
      </c>
      <c r="E7259" s="1">
        <v>2013</v>
      </c>
      <c r="F7259" s="1">
        <v>300</v>
      </c>
      <c r="G7259" s="1" t="s">
        <v>124</v>
      </c>
      <c r="H7259" s="1">
        <v>0</v>
      </c>
      <c r="I7259" s="1">
        <v>0</v>
      </c>
      <c r="J7259" s="1">
        <v>7.6166330000000001E-7</v>
      </c>
      <c r="K7259" s="1">
        <v>4.162444E-4</v>
      </c>
      <c r="L7259" s="1">
        <v>3.4590739999999997E-5</v>
      </c>
      <c r="M7259" s="1">
        <v>1.1043910000000001E-2</v>
      </c>
      <c r="N7259" s="1">
        <v>0</v>
      </c>
      <c r="O7259" s="1">
        <v>0</v>
      </c>
      <c r="P7259" s="1">
        <v>0</v>
      </c>
      <c r="Q7259" s="1">
        <v>0</v>
      </c>
      <c r="R7259" s="1">
        <v>605.9</v>
      </c>
      <c r="S7259" s="1">
        <v>149.64999999999901</v>
      </c>
      <c r="T7259" s="1">
        <v>0.12</v>
      </c>
      <c r="U7259" s="1">
        <v>26937</v>
      </c>
      <c r="V7259" s="1">
        <f t="shared" si="453"/>
        <v>0</v>
      </c>
      <c r="W7259" s="1">
        <f t="shared" si="454"/>
        <v>0.42520584652178317</v>
      </c>
      <c r="X7259" s="1">
        <f t="shared" si="455"/>
        <v>1247.0833333333251</v>
      </c>
    </row>
    <row r="7260" spans="1:24" hidden="1" x14ac:dyDescent="0.3">
      <c r="A7260" s="18" t="str">
        <f t="shared" si="452"/>
        <v>OFF - AirGrSupp - Service Truck_2014_300</v>
      </c>
      <c r="B7260" s="1" t="s">
        <v>40</v>
      </c>
      <c r="C7260" s="1">
        <v>2020</v>
      </c>
      <c r="D7260" s="1" t="s">
        <v>146</v>
      </c>
      <c r="E7260" s="1">
        <v>2014</v>
      </c>
      <c r="F7260" s="1">
        <v>300</v>
      </c>
      <c r="G7260" s="1" t="s">
        <v>12</v>
      </c>
      <c r="H7260" s="1">
        <v>3.00791047936323E-5</v>
      </c>
      <c r="I7260" s="1">
        <v>2.7666760589183001E-5</v>
      </c>
      <c r="J7260" s="1">
        <v>3.310022E-5</v>
      </c>
      <c r="K7260" s="1">
        <v>2.3584489999999999E-3</v>
      </c>
      <c r="L7260" s="1">
        <v>2.0272270000000001E-4</v>
      </c>
      <c r="M7260" s="1">
        <v>6.0353169999999998E-2</v>
      </c>
      <c r="N7260" s="1">
        <v>4.4522838000000002E-6</v>
      </c>
      <c r="O7260" s="1">
        <v>3.3639477600000001E-6</v>
      </c>
      <c r="P7260" s="1">
        <v>6.1695060000000003E-7</v>
      </c>
      <c r="Q7260" s="1">
        <v>8.5032294524707204E-7</v>
      </c>
      <c r="R7260" s="1">
        <v>2427.25</v>
      </c>
      <c r="S7260" s="1">
        <v>759.2</v>
      </c>
      <c r="T7260" s="1">
        <v>0.9</v>
      </c>
      <c r="U7260" s="1">
        <v>136656</v>
      </c>
      <c r="V7260" s="1">
        <f t="shared" si="453"/>
        <v>6.7037561462981385E-2</v>
      </c>
      <c r="W7260" s="1">
        <f t="shared" si="454"/>
        <v>0.4912044334711485</v>
      </c>
      <c r="X7260" s="1">
        <f t="shared" si="455"/>
        <v>843.55555555555554</v>
      </c>
    </row>
    <row r="7261" spans="1:24" hidden="1" x14ac:dyDescent="0.3">
      <c r="A7261" s="18" t="str">
        <f t="shared" si="452"/>
        <v>OFF - AirGrSupp - Service Truck_2014_300</v>
      </c>
      <c r="B7261" s="1" t="s">
        <v>40</v>
      </c>
      <c r="C7261" s="1">
        <v>2020</v>
      </c>
      <c r="D7261" s="1" t="s">
        <v>146</v>
      </c>
      <c r="E7261" s="1">
        <v>2014</v>
      </c>
      <c r="F7261" s="1">
        <v>300</v>
      </c>
      <c r="G7261" s="1" t="s">
        <v>124</v>
      </c>
      <c r="H7261" s="1">
        <v>0</v>
      </c>
      <c r="I7261" s="1">
        <v>0</v>
      </c>
      <c r="J7261" s="1">
        <v>7.3197060000000002E-7</v>
      </c>
      <c r="K7261" s="1">
        <v>4.2066649999999999E-4</v>
      </c>
      <c r="L7261" s="1">
        <v>3.5415340000000002E-5</v>
      </c>
      <c r="M7261" s="1">
        <v>1.1675369999999999E-2</v>
      </c>
      <c r="N7261" s="1">
        <v>0</v>
      </c>
      <c r="O7261" s="1">
        <v>0</v>
      </c>
      <c r="P7261" s="1">
        <v>0</v>
      </c>
      <c r="Q7261" s="1">
        <v>0</v>
      </c>
      <c r="R7261" s="1">
        <v>638.75</v>
      </c>
      <c r="S7261" s="1">
        <v>160.6</v>
      </c>
      <c r="T7261" s="1">
        <v>0.12</v>
      </c>
      <c r="U7261" s="1">
        <v>28908</v>
      </c>
      <c r="V7261" s="1">
        <f t="shared" si="453"/>
        <v>0</v>
      </c>
      <c r="W7261" s="1">
        <f t="shared" si="454"/>
        <v>0.40565979810494446</v>
      </c>
      <c r="X7261" s="1">
        <f t="shared" si="455"/>
        <v>1338.3333333333333</v>
      </c>
    </row>
    <row r="7262" spans="1:24" hidden="1" x14ac:dyDescent="0.3">
      <c r="A7262" s="18" t="str">
        <f t="shared" si="452"/>
        <v>OFF - AirGrSupp - Service Truck_2015_300</v>
      </c>
      <c r="B7262" s="1" t="s">
        <v>40</v>
      </c>
      <c r="C7262" s="1">
        <v>2020</v>
      </c>
      <c r="D7262" s="1" t="s">
        <v>146</v>
      </c>
      <c r="E7262" s="1">
        <v>2015</v>
      </c>
      <c r="F7262" s="1">
        <v>300</v>
      </c>
      <c r="G7262" s="1" t="s">
        <v>12</v>
      </c>
      <c r="H7262" s="1">
        <v>2.8514701859894E-5</v>
      </c>
      <c r="I7262" s="1">
        <v>2.6227822770730502E-5</v>
      </c>
      <c r="J7262" s="1">
        <v>3.1378689999999998E-5</v>
      </c>
      <c r="K7262" s="1">
        <v>2.3653810000000002E-3</v>
      </c>
      <c r="L7262" s="1">
        <v>2.0455690000000001E-4</v>
      </c>
      <c r="M7262" s="1">
        <v>6.2194619999999999E-2</v>
      </c>
      <c r="N7262" s="1">
        <v>4.5881280000000001E-6</v>
      </c>
      <c r="O7262" s="1">
        <v>3.4665855999999998E-6</v>
      </c>
      <c r="P7262" s="1">
        <v>6.3577429999999996E-7</v>
      </c>
      <c r="Q7262" s="1">
        <v>8.7461788653984601E-7</v>
      </c>
      <c r="R7262" s="1">
        <v>2496.6</v>
      </c>
      <c r="S7262" s="1">
        <v>781.1</v>
      </c>
      <c r="T7262" s="1">
        <v>0.93</v>
      </c>
      <c r="U7262" s="1">
        <v>140598</v>
      </c>
      <c r="V7262" s="1">
        <f t="shared" si="453"/>
        <v>6.1769160386893111E-2</v>
      </c>
      <c r="W7262" s="1">
        <f t="shared" si="454"/>
        <v>0.4817520720189668</v>
      </c>
      <c r="X7262" s="1">
        <f t="shared" si="455"/>
        <v>839.89247311827955</v>
      </c>
    </row>
    <row r="7263" spans="1:24" hidden="1" x14ac:dyDescent="0.3">
      <c r="A7263" s="18" t="str">
        <f t="shared" si="452"/>
        <v>OFF - AirGrSupp - Service Truck_2015_300</v>
      </c>
      <c r="B7263" s="1" t="s">
        <v>40</v>
      </c>
      <c r="C7263" s="1">
        <v>2020</v>
      </c>
      <c r="D7263" s="1" t="s">
        <v>146</v>
      </c>
      <c r="E7263" s="1">
        <v>2015</v>
      </c>
      <c r="F7263" s="1">
        <v>300</v>
      </c>
      <c r="G7263" s="1" t="s">
        <v>124</v>
      </c>
      <c r="H7263" s="1">
        <v>0</v>
      </c>
      <c r="I7263" s="1">
        <v>0</v>
      </c>
      <c r="J7263" s="1">
        <v>6.901172E-7</v>
      </c>
      <c r="K7263" s="1">
        <v>4.204109E-4</v>
      </c>
      <c r="L7263" s="1">
        <v>3.5894759999999998E-5</v>
      </c>
      <c r="M7263" s="1">
        <v>1.223172E-2</v>
      </c>
      <c r="N7263" s="1">
        <v>0</v>
      </c>
      <c r="O7263" s="1">
        <v>0</v>
      </c>
      <c r="P7263" s="1">
        <v>0</v>
      </c>
      <c r="Q7263" s="1">
        <v>0</v>
      </c>
      <c r="R7263" s="1">
        <v>667.95</v>
      </c>
      <c r="S7263" s="1">
        <v>167.9</v>
      </c>
      <c r="T7263" s="1">
        <v>0.13</v>
      </c>
      <c r="U7263" s="1">
        <v>30222</v>
      </c>
      <c r="V7263" s="1">
        <f t="shared" si="453"/>
        <v>0</v>
      </c>
      <c r="W7263" s="1">
        <f t="shared" si="454"/>
        <v>0.39327510287394202</v>
      </c>
      <c r="X7263" s="1">
        <f t="shared" si="455"/>
        <v>1291.5384615384614</v>
      </c>
    </row>
    <row r="7264" spans="1:24" hidden="1" x14ac:dyDescent="0.3">
      <c r="A7264" s="18" t="str">
        <f t="shared" si="452"/>
        <v>OFF - AirGrSupp - Service Truck_2016_300</v>
      </c>
      <c r="B7264" s="1" t="s">
        <v>40</v>
      </c>
      <c r="C7264" s="1">
        <v>2020</v>
      </c>
      <c r="D7264" s="1" t="s">
        <v>146</v>
      </c>
      <c r="E7264" s="1">
        <v>2016</v>
      </c>
      <c r="F7264" s="1">
        <v>300</v>
      </c>
      <c r="G7264" s="1" t="s">
        <v>12</v>
      </c>
      <c r="H7264" s="1">
        <v>2.60871252291131E-5</v>
      </c>
      <c r="I7264" s="1">
        <v>2.3994937785738202E-5</v>
      </c>
      <c r="J7264" s="1">
        <v>2.8707290000000001E-5</v>
      </c>
      <c r="K7264" s="1">
        <v>2.3051769999999998E-3</v>
      </c>
      <c r="L7264" s="1">
        <v>2.0062549999999999E-4</v>
      </c>
      <c r="M7264" s="1">
        <v>6.232501E-2</v>
      </c>
      <c r="N7264" s="1">
        <v>4.5977462999999999E-6</v>
      </c>
      <c r="O7264" s="1">
        <v>3.4738527600000001E-6</v>
      </c>
      <c r="P7264" s="1">
        <v>6.3710719999999997E-7</v>
      </c>
      <c r="Q7264" s="1">
        <v>8.7461788653984601E-7</v>
      </c>
      <c r="R7264" s="1">
        <v>2496.6</v>
      </c>
      <c r="S7264" s="1">
        <v>784.75</v>
      </c>
      <c r="T7264" s="1">
        <v>0.93</v>
      </c>
      <c r="U7264" s="1">
        <v>141255</v>
      </c>
      <c r="V7264" s="1">
        <f t="shared" si="453"/>
        <v>5.6247652187263797E-2</v>
      </c>
      <c r="W7264" s="1">
        <f t="shared" si="454"/>
        <v>0.47029558670509036</v>
      </c>
      <c r="X7264" s="1">
        <f t="shared" si="455"/>
        <v>843.81720430107521</v>
      </c>
    </row>
    <row r="7265" spans="1:24" hidden="1" x14ac:dyDescent="0.3">
      <c r="A7265" s="18" t="str">
        <f t="shared" si="452"/>
        <v>OFF - AirGrSupp - Service Truck_2016_300</v>
      </c>
      <c r="B7265" s="1" t="s">
        <v>40</v>
      </c>
      <c r="C7265" s="1">
        <v>2020</v>
      </c>
      <c r="D7265" s="1" t="s">
        <v>146</v>
      </c>
      <c r="E7265" s="1">
        <v>2016</v>
      </c>
      <c r="F7265" s="1">
        <v>300</v>
      </c>
      <c r="G7265" s="1" t="s">
        <v>124</v>
      </c>
      <c r="H7265" s="1">
        <v>0</v>
      </c>
      <c r="I7265" s="1">
        <v>0</v>
      </c>
      <c r="J7265" s="1">
        <v>6.3053990000000004E-7</v>
      </c>
      <c r="K7265" s="1">
        <v>4.113004E-4</v>
      </c>
      <c r="L7265" s="1">
        <v>3.5656730000000002E-5</v>
      </c>
      <c r="M7265" s="1">
        <v>1.2573829999999999E-2</v>
      </c>
      <c r="N7265" s="1">
        <v>0</v>
      </c>
      <c r="O7265" s="1">
        <v>0</v>
      </c>
      <c r="P7265" s="1">
        <v>0</v>
      </c>
      <c r="Q7265" s="1">
        <v>0</v>
      </c>
      <c r="R7265" s="1">
        <v>686.19999999999902</v>
      </c>
      <c r="S7265" s="1">
        <v>171.54999999999899</v>
      </c>
      <c r="T7265" s="1">
        <v>0.13</v>
      </c>
      <c r="U7265" s="1">
        <v>30878.999999999902</v>
      </c>
      <c r="V7265" s="1">
        <f t="shared" si="453"/>
        <v>0</v>
      </c>
      <c r="W7265" s="1">
        <f t="shared" si="454"/>
        <v>0.38235509851418797</v>
      </c>
      <c r="X7265" s="1">
        <f t="shared" si="455"/>
        <v>1319.6153846153768</v>
      </c>
    </row>
    <row r="7266" spans="1:24" hidden="1" x14ac:dyDescent="0.3">
      <c r="A7266" s="18" t="str">
        <f t="shared" si="452"/>
        <v>OFF - AirGrSupp - Service Truck_2017_300</v>
      </c>
      <c r="B7266" s="1" t="s">
        <v>40</v>
      </c>
      <c r="C7266" s="1">
        <v>2020</v>
      </c>
      <c r="D7266" s="1" t="s">
        <v>146</v>
      </c>
      <c r="E7266" s="1">
        <v>2017</v>
      </c>
      <c r="F7266" s="1">
        <v>300</v>
      </c>
      <c r="G7266" s="1" t="s">
        <v>12</v>
      </c>
      <c r="H7266" s="1">
        <v>2.4199296826084799E-5</v>
      </c>
      <c r="I7266" s="1">
        <v>2.22585132206328E-5</v>
      </c>
      <c r="J7266" s="1">
        <v>2.6629850000000001E-5</v>
      </c>
      <c r="K7266" s="1">
        <v>2.2969179999999998E-3</v>
      </c>
      <c r="L7266" s="1">
        <v>2.01251E-4</v>
      </c>
      <c r="M7266" s="1">
        <v>6.3908290000000006E-2</v>
      </c>
      <c r="N7266" s="1">
        <v>4.7145455999999997E-6</v>
      </c>
      <c r="O7266" s="1">
        <v>3.56210112E-6</v>
      </c>
      <c r="P7266" s="1">
        <v>6.5329200000000005E-7</v>
      </c>
      <c r="Q7266" s="1">
        <v>8.9635546559127498E-7</v>
      </c>
      <c r="R7266" s="1">
        <v>2558.65</v>
      </c>
      <c r="S7266" s="1">
        <v>803</v>
      </c>
      <c r="T7266" s="1">
        <v>0.95</v>
      </c>
      <c r="U7266" s="1">
        <v>144540</v>
      </c>
      <c r="V7266" s="1">
        <f t="shared" si="453"/>
        <v>5.0991372547591736E-2</v>
      </c>
      <c r="W7266" s="1">
        <f t="shared" si="454"/>
        <v>0.46103999017611108</v>
      </c>
      <c r="X7266" s="1">
        <f t="shared" si="455"/>
        <v>845.26315789473688</v>
      </c>
    </row>
    <row r="7267" spans="1:24" hidden="1" x14ac:dyDescent="0.3">
      <c r="A7267" s="18" t="str">
        <f t="shared" si="452"/>
        <v>OFF - AirGrSupp - Service Truck_2017_300</v>
      </c>
      <c r="B7267" s="1" t="s">
        <v>40</v>
      </c>
      <c r="C7267" s="1">
        <v>2020</v>
      </c>
      <c r="D7267" s="1" t="s">
        <v>146</v>
      </c>
      <c r="E7267" s="1">
        <v>2017</v>
      </c>
      <c r="F7267" s="1">
        <v>300</v>
      </c>
      <c r="G7267" s="1" t="s">
        <v>124</v>
      </c>
      <c r="H7267" s="1">
        <v>0</v>
      </c>
      <c r="I7267" s="1">
        <v>0</v>
      </c>
      <c r="J7267" s="1">
        <v>5.7106649999999995E-7</v>
      </c>
      <c r="K7267" s="1">
        <v>4.0416559999999999E-4</v>
      </c>
      <c r="L7267" s="1">
        <v>3.5625359999999997E-5</v>
      </c>
      <c r="M7267" s="1">
        <v>1.3016130000000001E-2</v>
      </c>
      <c r="N7267" s="1">
        <v>0</v>
      </c>
      <c r="O7267" s="1">
        <v>0</v>
      </c>
      <c r="P7267" s="1">
        <v>0</v>
      </c>
      <c r="Q7267" s="1">
        <v>0</v>
      </c>
      <c r="R7267" s="1">
        <v>708.1</v>
      </c>
      <c r="S7267" s="1">
        <v>178.85</v>
      </c>
      <c r="T7267" s="1">
        <v>0.14000000000000001</v>
      </c>
      <c r="U7267" s="1">
        <v>32193</v>
      </c>
      <c r="V7267" s="1">
        <f t="shared" si="453"/>
        <v>0</v>
      </c>
      <c r="W7267" s="1">
        <f t="shared" si="454"/>
        <v>0.36642611053295238</v>
      </c>
      <c r="X7267" s="1">
        <f t="shared" si="455"/>
        <v>1277.4999999999998</v>
      </c>
    </row>
    <row r="7268" spans="1:24" hidden="1" x14ac:dyDescent="0.3">
      <c r="A7268" s="18" t="str">
        <f t="shared" si="452"/>
        <v>OFF - AirGrSupp - Service Truck_2018_300</v>
      </c>
      <c r="B7268" s="1" t="s">
        <v>40</v>
      </c>
      <c r="C7268" s="1">
        <v>2020</v>
      </c>
      <c r="D7268" s="1" t="s">
        <v>146</v>
      </c>
      <c r="E7268" s="1">
        <v>2018</v>
      </c>
      <c r="F7268" s="1">
        <v>300</v>
      </c>
      <c r="G7268" s="1" t="s">
        <v>12</v>
      </c>
      <c r="H7268" s="1">
        <v>2.2205274440473299E-5</v>
      </c>
      <c r="I7268" s="1">
        <v>2.04244114303473E-5</v>
      </c>
      <c r="J7268" s="1">
        <v>2.443555E-5</v>
      </c>
      <c r="K7268" s="1">
        <v>2.2874269999999999E-3</v>
      </c>
      <c r="L7268" s="1">
        <v>2.018384E-4</v>
      </c>
      <c r="M7268" s="1">
        <v>6.5551139999999994E-2</v>
      </c>
      <c r="N7268" s="1">
        <v>4.8357405000000001E-6</v>
      </c>
      <c r="O7268" s="1">
        <v>3.6536705999999999E-6</v>
      </c>
      <c r="P7268" s="1">
        <v>6.700858E-7</v>
      </c>
      <c r="Q7268" s="1">
        <v>9.1681436352203102E-7</v>
      </c>
      <c r="R7268" s="1">
        <v>2617.0500000000002</v>
      </c>
      <c r="S7268" s="1">
        <v>824.9</v>
      </c>
      <c r="T7268" s="1">
        <v>0.98</v>
      </c>
      <c r="U7268" s="1">
        <v>148481.99999999901</v>
      </c>
      <c r="V7268" s="1">
        <f t="shared" si="453"/>
        <v>4.5547478793246728E-2</v>
      </c>
      <c r="W7268" s="1">
        <f t="shared" si="454"/>
        <v>0.45010992238450648</v>
      </c>
      <c r="X7268" s="1">
        <f t="shared" si="455"/>
        <v>841.73469387755097</v>
      </c>
    </row>
    <row r="7269" spans="1:24" hidden="1" x14ac:dyDescent="0.3">
      <c r="A7269" s="18" t="str">
        <f t="shared" si="452"/>
        <v>OFF - AirGrSupp - Service Truck_2018_300</v>
      </c>
      <c r="B7269" s="1" t="s">
        <v>40</v>
      </c>
      <c r="C7269" s="1">
        <v>2020</v>
      </c>
      <c r="D7269" s="1" t="s">
        <v>146</v>
      </c>
      <c r="E7269" s="1">
        <v>2018</v>
      </c>
      <c r="F7269" s="1">
        <v>300</v>
      </c>
      <c r="G7269" s="1" t="s">
        <v>124</v>
      </c>
      <c r="H7269" s="1">
        <v>0</v>
      </c>
      <c r="I7269" s="1">
        <v>0</v>
      </c>
      <c r="J7269" s="1">
        <v>5.0763819999999999E-7</v>
      </c>
      <c r="K7269" s="1">
        <v>3.9680910000000001E-4</v>
      </c>
      <c r="L7269" s="1">
        <v>3.5618499999999998E-5</v>
      </c>
      <c r="M7269" s="1">
        <v>1.350085E-2</v>
      </c>
      <c r="N7269" s="1">
        <v>0</v>
      </c>
      <c r="O7269" s="1">
        <v>0</v>
      </c>
      <c r="P7269" s="1">
        <v>0</v>
      </c>
      <c r="Q7269" s="1">
        <v>0</v>
      </c>
      <c r="R7269" s="1">
        <v>733.65</v>
      </c>
      <c r="S7269" s="1">
        <v>182.5</v>
      </c>
      <c r="T7269" s="1">
        <v>0.14000000000000001</v>
      </c>
      <c r="U7269" s="1">
        <v>32850</v>
      </c>
      <c r="V7269" s="1">
        <f t="shared" si="453"/>
        <v>0</v>
      </c>
      <c r="W7269" s="1">
        <f t="shared" si="454"/>
        <v>0.35902844068544443</v>
      </c>
      <c r="X7269" s="1">
        <f t="shared" si="455"/>
        <v>1303.5714285714284</v>
      </c>
    </row>
    <row r="7270" spans="1:24" hidden="1" x14ac:dyDescent="0.3">
      <c r="A7270" s="18" t="str">
        <f t="shared" si="452"/>
        <v>OFF - AirGrSupp - Service Truck_2019_300</v>
      </c>
      <c r="B7270" s="1" t="s">
        <v>40</v>
      </c>
      <c r="C7270" s="1">
        <v>2020</v>
      </c>
      <c r="D7270" s="1" t="s">
        <v>146</v>
      </c>
      <c r="E7270" s="1">
        <v>2019</v>
      </c>
      <c r="F7270" s="1">
        <v>300</v>
      </c>
      <c r="G7270" s="1" t="s">
        <v>12</v>
      </c>
      <c r="H7270" s="1">
        <v>2.0058703844556501E-5</v>
      </c>
      <c r="I7270" s="1">
        <v>1.8449995796223101E-5</v>
      </c>
      <c r="J7270" s="1">
        <v>2.207338E-5</v>
      </c>
      <c r="K7270" s="1">
        <v>2.272076E-3</v>
      </c>
      <c r="L7270" s="1">
        <v>2.0198039999999999E-4</v>
      </c>
      <c r="M7270" s="1">
        <v>6.7122340000000003E-2</v>
      </c>
      <c r="N7270" s="1">
        <v>4.9516478999999999E-6</v>
      </c>
      <c r="O7270" s="1">
        <v>3.7412450799999999E-6</v>
      </c>
      <c r="P7270" s="1">
        <v>6.8614719999999999E-7</v>
      </c>
      <c r="Q7270" s="1">
        <v>9.3727326145278802E-7</v>
      </c>
      <c r="R7270" s="1">
        <v>2675.45</v>
      </c>
      <c r="S7270" s="1">
        <v>843.15</v>
      </c>
      <c r="T7270" s="1">
        <v>1</v>
      </c>
      <c r="U7270" s="1">
        <v>151767</v>
      </c>
      <c r="V7270" s="1">
        <f t="shared" si="453"/>
        <v>4.0253859161610742E-2</v>
      </c>
      <c r="W7270" s="1">
        <f t="shared" si="454"/>
        <v>0.44067709634222224</v>
      </c>
      <c r="X7270" s="1">
        <f t="shared" si="455"/>
        <v>843.15</v>
      </c>
    </row>
    <row r="7271" spans="1:24" hidden="1" x14ac:dyDescent="0.3">
      <c r="A7271" s="18" t="str">
        <f t="shared" si="452"/>
        <v>OFF - AirGrSupp - Service Truck_2019_300</v>
      </c>
      <c r="B7271" s="1" t="s">
        <v>40</v>
      </c>
      <c r="C7271" s="1">
        <v>2020</v>
      </c>
      <c r="D7271" s="1" t="s">
        <v>146</v>
      </c>
      <c r="E7271" s="1">
        <v>2019</v>
      </c>
      <c r="F7271" s="1">
        <v>300</v>
      </c>
      <c r="G7271" s="1" t="s">
        <v>124</v>
      </c>
      <c r="H7271" s="1">
        <v>0</v>
      </c>
      <c r="I7271" s="1">
        <v>0</v>
      </c>
      <c r="J7271" s="1">
        <v>4.3629370000000003E-7</v>
      </c>
      <c r="K7271" s="1">
        <v>3.8621940000000001E-4</v>
      </c>
      <c r="L7271" s="1">
        <v>3.536716E-5</v>
      </c>
      <c r="M7271" s="1">
        <v>1.3927E-2</v>
      </c>
      <c r="N7271" s="1">
        <v>0</v>
      </c>
      <c r="O7271" s="1">
        <v>0</v>
      </c>
      <c r="P7271" s="1">
        <v>0</v>
      </c>
      <c r="Q7271" s="1">
        <v>0</v>
      </c>
      <c r="R7271" s="1">
        <v>751.9</v>
      </c>
      <c r="S7271" s="1">
        <v>189.8</v>
      </c>
      <c r="T7271" s="1">
        <v>0.15</v>
      </c>
      <c r="U7271" s="1">
        <v>34164</v>
      </c>
      <c r="V7271" s="1">
        <f t="shared" si="453"/>
        <v>0</v>
      </c>
      <c r="W7271" s="1">
        <f t="shared" si="454"/>
        <v>0.34278363086686325</v>
      </c>
      <c r="X7271" s="1">
        <f t="shared" si="455"/>
        <v>1265.3333333333335</v>
      </c>
    </row>
    <row r="7272" spans="1:24" hidden="1" x14ac:dyDescent="0.3">
      <c r="A7272" s="18" t="str">
        <f t="shared" si="452"/>
        <v>OFF - AirGrSupp - Service Truck_2020_300</v>
      </c>
      <c r="B7272" s="1" t="s">
        <v>40</v>
      </c>
      <c r="C7272" s="1">
        <v>2020</v>
      </c>
      <c r="D7272" s="1" t="s">
        <v>146</v>
      </c>
      <c r="E7272" s="1">
        <v>2020</v>
      </c>
      <c r="F7272" s="1">
        <v>300</v>
      </c>
      <c r="G7272" s="1" t="s">
        <v>12</v>
      </c>
      <c r="H7272" s="1">
        <v>1.47637533747895E-5</v>
      </c>
      <c r="I7272" s="1">
        <v>1.35797003541313E-5</v>
      </c>
      <c r="J7272" s="1">
        <v>1.6246609999999999E-5</v>
      </c>
      <c r="K7272" s="1">
        <v>1.8704520000000001E-3</v>
      </c>
      <c r="L7272" s="1">
        <v>1.675879E-4</v>
      </c>
      <c r="M7272" s="1">
        <v>5.7018619999999999E-2</v>
      </c>
      <c r="N7272" s="1">
        <v>4.2062913000000001E-6</v>
      </c>
      <c r="O7272" s="1">
        <v>3.1780867599999999E-6</v>
      </c>
      <c r="P7272" s="1">
        <v>5.8286350000000001E-7</v>
      </c>
      <c r="Q7272" s="1">
        <v>7.9533965705816395E-7</v>
      </c>
      <c r="R7272" s="1">
        <v>2270.2999999999902</v>
      </c>
      <c r="S7272" s="1">
        <v>715.4</v>
      </c>
      <c r="T7272" s="1">
        <v>0.85</v>
      </c>
      <c r="U7272" s="1">
        <v>128772</v>
      </c>
      <c r="V7272" s="1">
        <f t="shared" si="453"/>
        <v>3.4918642106123901E-2</v>
      </c>
      <c r="W7272" s="1">
        <f t="shared" si="454"/>
        <v>0.43093306544400795</v>
      </c>
      <c r="X7272" s="1">
        <f t="shared" si="455"/>
        <v>841.64705882352939</v>
      </c>
    </row>
    <row r="7273" spans="1:24" hidden="1" x14ac:dyDescent="0.3">
      <c r="A7273" s="18" t="str">
        <f t="shared" si="452"/>
        <v>OFF - AirGrSupp - Service Truck_2020_300</v>
      </c>
      <c r="B7273" s="1" t="s">
        <v>40</v>
      </c>
      <c r="C7273" s="1">
        <v>2020</v>
      </c>
      <c r="D7273" s="1" t="s">
        <v>146</v>
      </c>
      <c r="E7273" s="1">
        <v>2020</v>
      </c>
      <c r="F7273" s="1">
        <v>300</v>
      </c>
      <c r="G7273" s="1" t="s">
        <v>124</v>
      </c>
      <c r="H7273" s="1">
        <v>0</v>
      </c>
      <c r="I7273" s="1">
        <v>0</v>
      </c>
      <c r="J7273" s="1">
        <v>3.1786499999999999E-7</v>
      </c>
      <c r="K7273" s="1">
        <v>3.3078170000000001E-4</v>
      </c>
      <c r="L7273" s="1">
        <v>3.0965669999999999E-5</v>
      </c>
      <c r="M7273" s="1">
        <v>1.2687240000000001E-2</v>
      </c>
      <c r="N7273" s="1">
        <v>0</v>
      </c>
      <c r="O7273" s="1">
        <v>0</v>
      </c>
      <c r="P7273" s="1">
        <v>0</v>
      </c>
      <c r="Q7273" s="1">
        <v>0</v>
      </c>
      <c r="R7273" s="1">
        <v>686.19999999999902</v>
      </c>
      <c r="S7273" s="1">
        <v>171.54999999999899</v>
      </c>
      <c r="T7273" s="1">
        <v>0.13</v>
      </c>
      <c r="U7273" s="1">
        <v>30878.999999999902</v>
      </c>
      <c r="V7273" s="1">
        <f t="shared" si="453"/>
        <v>0</v>
      </c>
      <c r="W7273" s="1">
        <f t="shared" si="454"/>
        <v>0.33205181191342659</v>
      </c>
      <c r="X7273" s="1">
        <f t="shared" si="455"/>
        <v>1319.6153846153768</v>
      </c>
    </row>
    <row r="7274" spans="1:24" hidden="1" x14ac:dyDescent="0.3">
      <c r="A7274" s="18" t="str">
        <f t="shared" si="452"/>
        <v>OFF - AirGrSupp - Sweeper_1989_100</v>
      </c>
      <c r="B7274" s="1" t="s">
        <v>40</v>
      </c>
      <c r="C7274" s="1">
        <v>2020</v>
      </c>
      <c r="D7274" s="1" t="s">
        <v>147</v>
      </c>
      <c r="E7274" s="1">
        <v>1989</v>
      </c>
      <c r="F7274" s="1">
        <v>100</v>
      </c>
      <c r="G7274" s="1" t="s">
        <v>12</v>
      </c>
      <c r="H7274" s="1">
        <v>9.7484094983910895E-9</v>
      </c>
      <c r="I7274" s="1">
        <v>8.96658705662013E-9</v>
      </c>
      <c r="J7274" s="1">
        <v>1.0727529999999999E-8</v>
      </c>
      <c r="K7274" s="1">
        <v>1.319863E-7</v>
      </c>
      <c r="L7274" s="1">
        <v>2.3203360000000002E-8</v>
      </c>
      <c r="M7274" s="1">
        <v>1.497098E-6</v>
      </c>
      <c r="N7274" s="1">
        <v>1.0438127999999999E-10</v>
      </c>
      <c r="O7274" s="1">
        <v>7.8865855999999994E-11</v>
      </c>
      <c r="P7274" s="1">
        <v>1.236019E-11</v>
      </c>
      <c r="Q7274" s="1">
        <v>0</v>
      </c>
      <c r="R7274" s="1">
        <v>0</v>
      </c>
      <c r="S7274" s="1">
        <v>0</v>
      </c>
      <c r="T7274" s="1">
        <v>0</v>
      </c>
      <c r="U7274" s="1">
        <v>0</v>
      </c>
      <c r="V7274" s="1">
        <f t="shared" si="453"/>
        <v>0</v>
      </c>
      <c r="W7274" s="1">
        <f t="shared" si="454"/>
        <v>0</v>
      </c>
      <c r="X7274" s="1" t="e">
        <f t="shared" si="455"/>
        <v>#DIV/0!</v>
      </c>
    </row>
    <row r="7275" spans="1:24" hidden="1" x14ac:dyDescent="0.3">
      <c r="A7275" s="18" t="str">
        <f t="shared" si="452"/>
        <v>OFF - AirGrSupp - Sweeper_1990_100</v>
      </c>
      <c r="B7275" s="1" t="s">
        <v>40</v>
      </c>
      <c r="C7275" s="1">
        <v>2020</v>
      </c>
      <c r="D7275" s="1" t="s">
        <v>147</v>
      </c>
      <c r="E7275" s="1">
        <v>1990</v>
      </c>
      <c r="F7275" s="1">
        <v>100</v>
      </c>
      <c r="G7275" s="1" t="s">
        <v>12</v>
      </c>
      <c r="H7275" s="1">
        <v>2.7797906108380299E-8</v>
      </c>
      <c r="I7275" s="1">
        <v>2.5568514038488201E-8</v>
      </c>
      <c r="J7275" s="1">
        <v>3.0589899999999999E-8</v>
      </c>
      <c r="K7275" s="1">
        <v>3.778508E-7</v>
      </c>
      <c r="L7275" s="1">
        <v>6.7222850000000004E-8</v>
      </c>
      <c r="M7275" s="1">
        <v>4.3448019999999999E-6</v>
      </c>
      <c r="N7275" s="1">
        <v>3.0293001E-10</v>
      </c>
      <c r="O7275" s="1">
        <v>2.2888045199999999E-10</v>
      </c>
      <c r="P7275" s="1">
        <v>3.5871130000000001E-11</v>
      </c>
      <c r="Q7275" s="1">
        <v>0</v>
      </c>
      <c r="R7275" s="1">
        <v>0</v>
      </c>
      <c r="S7275" s="1">
        <v>0</v>
      </c>
      <c r="T7275" s="1">
        <v>0</v>
      </c>
      <c r="U7275" s="1">
        <v>0</v>
      </c>
      <c r="V7275" s="1">
        <f t="shared" si="453"/>
        <v>0</v>
      </c>
      <c r="W7275" s="1">
        <f t="shared" si="454"/>
        <v>0</v>
      </c>
      <c r="X7275" s="1" t="e">
        <f t="shared" si="455"/>
        <v>#DIV/0!</v>
      </c>
    </row>
    <row r="7276" spans="1:24" hidden="1" x14ac:dyDescent="0.3">
      <c r="A7276" s="18" t="str">
        <f t="shared" si="452"/>
        <v>OFF - AirGrSupp - Sweeper_1991_100</v>
      </c>
      <c r="B7276" s="1" t="s">
        <v>40</v>
      </c>
      <c r="C7276" s="1">
        <v>2020</v>
      </c>
      <c r="D7276" s="1" t="s">
        <v>147</v>
      </c>
      <c r="E7276" s="1">
        <v>1991</v>
      </c>
      <c r="F7276" s="1">
        <v>100</v>
      </c>
      <c r="G7276" s="1" t="s">
        <v>12</v>
      </c>
      <c r="H7276" s="1">
        <v>7.6329228607855594E-8</v>
      </c>
      <c r="I7276" s="1">
        <v>7.0207624473505501E-8</v>
      </c>
      <c r="J7276" s="1">
        <v>8.3995660000000004E-8</v>
      </c>
      <c r="K7276" s="1">
        <v>1.041758E-6</v>
      </c>
      <c r="L7276" s="1">
        <v>1.875941E-7</v>
      </c>
      <c r="M7276" s="1">
        <v>1.214583E-5</v>
      </c>
      <c r="N7276" s="1">
        <v>8.4683645999999999E-10</v>
      </c>
      <c r="O7276" s="1">
        <v>6.3983199200000001E-10</v>
      </c>
      <c r="P7276" s="1">
        <v>1.002772E-10</v>
      </c>
      <c r="Q7276" s="1">
        <v>0</v>
      </c>
      <c r="R7276" s="1">
        <v>0</v>
      </c>
      <c r="S7276" s="1">
        <v>0</v>
      </c>
      <c r="T7276" s="1">
        <v>0</v>
      </c>
      <c r="U7276" s="1">
        <v>0</v>
      </c>
      <c r="V7276" s="1">
        <f t="shared" si="453"/>
        <v>0</v>
      </c>
      <c r="W7276" s="1">
        <f t="shared" si="454"/>
        <v>0</v>
      </c>
      <c r="X7276" s="1" t="e">
        <f t="shared" si="455"/>
        <v>#DIV/0!</v>
      </c>
    </row>
    <row r="7277" spans="1:24" hidden="1" x14ac:dyDescent="0.3">
      <c r="A7277" s="18" t="str">
        <f t="shared" si="452"/>
        <v>OFF - AirGrSupp - Sweeper_1992_100</v>
      </c>
      <c r="B7277" s="1" t="s">
        <v>40</v>
      </c>
      <c r="C7277" s="1">
        <v>2020</v>
      </c>
      <c r="D7277" s="1" t="s">
        <v>147</v>
      </c>
      <c r="E7277" s="1">
        <v>1992</v>
      </c>
      <c r="F7277" s="1">
        <v>100</v>
      </c>
      <c r="G7277" s="1" t="s">
        <v>12</v>
      </c>
      <c r="H7277" s="1">
        <v>1.06955769470184E-7</v>
      </c>
      <c r="I7277" s="1">
        <v>9.8377916758675402E-8</v>
      </c>
      <c r="J7277" s="1">
        <v>1.176983E-7</v>
      </c>
      <c r="K7277" s="1">
        <v>1.4659049999999999E-6</v>
      </c>
      <c r="L7277" s="1">
        <v>2.6723679999999999E-7</v>
      </c>
      <c r="M7277" s="1">
        <v>1.7332479999999999E-5</v>
      </c>
      <c r="N7277" s="1">
        <v>1.2084623999999999E-9</v>
      </c>
      <c r="O7277" s="1">
        <v>9.1306048000000002E-10</v>
      </c>
      <c r="P7277" s="1">
        <v>1.430987E-10</v>
      </c>
      <c r="Q7277" s="1">
        <v>0</v>
      </c>
      <c r="R7277" s="1">
        <v>0</v>
      </c>
      <c r="S7277" s="1">
        <v>0</v>
      </c>
      <c r="T7277" s="1">
        <v>0</v>
      </c>
      <c r="U7277" s="1">
        <v>0</v>
      </c>
      <c r="V7277" s="1">
        <f t="shared" si="453"/>
        <v>0</v>
      </c>
      <c r="W7277" s="1">
        <f t="shared" si="454"/>
        <v>0</v>
      </c>
      <c r="X7277" s="1" t="e">
        <f t="shared" si="455"/>
        <v>#DIV/0!</v>
      </c>
    </row>
    <row r="7278" spans="1:24" hidden="1" x14ac:dyDescent="0.3">
      <c r="A7278" s="18" t="str">
        <f t="shared" si="452"/>
        <v>OFF - AirGrSupp - Sweeper_1993_50</v>
      </c>
      <c r="B7278" s="1" t="s">
        <v>40</v>
      </c>
      <c r="C7278" s="1">
        <v>2020</v>
      </c>
      <c r="D7278" s="1" t="s">
        <v>147</v>
      </c>
      <c r="E7278" s="1">
        <v>1993</v>
      </c>
      <c r="F7278" s="1">
        <v>50</v>
      </c>
      <c r="G7278" s="1" t="s">
        <v>124</v>
      </c>
      <c r="H7278" s="1">
        <v>0</v>
      </c>
      <c r="I7278" s="1">
        <v>0</v>
      </c>
      <c r="J7278" s="1">
        <v>2.306779E-10</v>
      </c>
      <c r="K7278" s="1">
        <v>1.068986E-8</v>
      </c>
      <c r="L7278" s="1">
        <v>1.348057E-8</v>
      </c>
      <c r="M7278" s="1">
        <v>6.7292609999999997E-7</v>
      </c>
      <c r="N7278" s="1">
        <v>0</v>
      </c>
      <c r="O7278" s="1">
        <v>0</v>
      </c>
      <c r="P7278" s="1">
        <v>0</v>
      </c>
      <c r="Q7278" s="1">
        <v>0</v>
      </c>
      <c r="R7278" s="1">
        <v>0</v>
      </c>
      <c r="S7278" s="1">
        <v>0</v>
      </c>
      <c r="T7278" s="1">
        <v>0</v>
      </c>
      <c r="U7278" s="1">
        <v>0</v>
      </c>
      <c r="V7278" s="1">
        <f t="shared" si="453"/>
        <v>0</v>
      </c>
      <c r="W7278" s="1">
        <f t="shared" si="454"/>
        <v>0</v>
      </c>
      <c r="X7278" s="1" t="e">
        <f t="shared" si="455"/>
        <v>#DIV/0!</v>
      </c>
    </row>
    <row r="7279" spans="1:24" hidden="1" x14ac:dyDescent="0.3">
      <c r="A7279" s="18" t="str">
        <f t="shared" si="452"/>
        <v>OFF - AirGrSupp - Sweeper_1993_100</v>
      </c>
      <c r="B7279" s="1" t="s">
        <v>40</v>
      </c>
      <c r="C7279" s="1">
        <v>2020</v>
      </c>
      <c r="D7279" s="1" t="s">
        <v>147</v>
      </c>
      <c r="E7279" s="1">
        <v>1993</v>
      </c>
      <c r="F7279" s="1">
        <v>100</v>
      </c>
      <c r="G7279" s="1" t="s">
        <v>12</v>
      </c>
      <c r="H7279" s="1">
        <v>1.3034534399453301E-7</v>
      </c>
      <c r="I7279" s="1">
        <v>1.19891647406171E-7</v>
      </c>
      <c r="J7279" s="1">
        <v>1.4343710000000001E-7</v>
      </c>
      <c r="K7279" s="1">
        <v>1.794249E-6</v>
      </c>
      <c r="L7279" s="1">
        <v>3.3120520000000002E-7</v>
      </c>
      <c r="M7279" s="1">
        <v>2.151887E-5</v>
      </c>
      <c r="N7279" s="1">
        <v>1.5003467999999999E-9</v>
      </c>
      <c r="O7279" s="1">
        <v>1.1335953599999999E-9</v>
      </c>
      <c r="P7279" s="1">
        <v>1.776619E-10</v>
      </c>
      <c r="Q7279" s="1">
        <v>0</v>
      </c>
      <c r="R7279" s="1">
        <v>0</v>
      </c>
      <c r="S7279" s="1">
        <v>0</v>
      </c>
      <c r="T7279" s="1">
        <v>0</v>
      </c>
      <c r="U7279" s="1">
        <v>0</v>
      </c>
      <c r="V7279" s="1">
        <f t="shared" si="453"/>
        <v>0</v>
      </c>
      <c r="W7279" s="1">
        <f t="shared" si="454"/>
        <v>0</v>
      </c>
      <c r="X7279" s="1" t="e">
        <f t="shared" si="455"/>
        <v>#DIV/0!</v>
      </c>
    </row>
    <row r="7280" spans="1:24" hidden="1" x14ac:dyDescent="0.3">
      <c r="A7280" s="18" t="str">
        <f t="shared" si="452"/>
        <v>OFF - AirGrSupp - Sweeper_1994_50</v>
      </c>
      <c r="B7280" s="1" t="s">
        <v>40</v>
      </c>
      <c r="C7280" s="1">
        <v>2020</v>
      </c>
      <c r="D7280" s="1" t="s">
        <v>147</v>
      </c>
      <c r="E7280" s="1">
        <v>1994</v>
      </c>
      <c r="F7280" s="1">
        <v>50</v>
      </c>
      <c r="G7280" s="1" t="s">
        <v>124</v>
      </c>
      <c r="H7280" s="1">
        <v>0</v>
      </c>
      <c r="I7280" s="1">
        <v>0</v>
      </c>
      <c r="J7280" s="1">
        <v>6.5857559999999996E-10</v>
      </c>
      <c r="K7280" s="1">
        <v>3.0646489999999999E-8</v>
      </c>
      <c r="L7280" s="1">
        <v>3.9075950000000003E-8</v>
      </c>
      <c r="M7280" s="1">
        <v>1.9532619999999998E-6</v>
      </c>
      <c r="N7280" s="1">
        <v>0</v>
      </c>
      <c r="O7280" s="1">
        <v>0</v>
      </c>
      <c r="P7280" s="1">
        <v>0</v>
      </c>
      <c r="Q7280" s="1">
        <v>0</v>
      </c>
      <c r="R7280" s="1">
        <v>0</v>
      </c>
      <c r="S7280" s="1">
        <v>0</v>
      </c>
      <c r="T7280" s="1">
        <v>0</v>
      </c>
      <c r="U7280" s="1">
        <v>0</v>
      </c>
      <c r="V7280" s="1">
        <f t="shared" si="453"/>
        <v>0</v>
      </c>
      <c r="W7280" s="1">
        <f t="shared" si="454"/>
        <v>0</v>
      </c>
      <c r="X7280" s="1" t="e">
        <f t="shared" si="455"/>
        <v>#DIV/0!</v>
      </c>
    </row>
    <row r="7281" spans="1:24" hidden="1" x14ac:dyDescent="0.3">
      <c r="A7281" s="18" t="str">
        <f t="shared" si="452"/>
        <v>OFF - AirGrSupp - Sweeper_1994_100</v>
      </c>
      <c r="B7281" s="1" t="s">
        <v>40</v>
      </c>
      <c r="C7281" s="1">
        <v>2020</v>
      </c>
      <c r="D7281" s="1" t="s">
        <v>147</v>
      </c>
      <c r="E7281" s="1">
        <v>1994</v>
      </c>
      <c r="F7281" s="1">
        <v>100</v>
      </c>
      <c r="G7281" s="1" t="s">
        <v>12</v>
      </c>
      <c r="H7281" s="1">
        <v>1.83589094897581E-7</v>
      </c>
      <c r="I7281" s="1">
        <v>1.68865249486795E-7</v>
      </c>
      <c r="J7281" s="1">
        <v>2.0202859999999999E-7</v>
      </c>
      <c r="K7281" s="1">
        <v>2.5385349999999998E-6</v>
      </c>
      <c r="L7281" s="1">
        <v>4.7458000000000001E-7</v>
      </c>
      <c r="M7281" s="1">
        <v>3.0888069999999998E-5</v>
      </c>
      <c r="N7281" s="1">
        <v>2.1535901999999999E-9</v>
      </c>
      <c r="O7281" s="1">
        <v>1.62715704E-9</v>
      </c>
      <c r="P7281" s="1">
        <v>2.5501500000000002E-10</v>
      </c>
      <c r="Q7281" s="1">
        <v>0</v>
      </c>
      <c r="R7281" s="1">
        <v>0</v>
      </c>
      <c r="S7281" s="1">
        <v>0</v>
      </c>
      <c r="T7281" s="1">
        <v>0</v>
      </c>
      <c r="U7281" s="1">
        <v>0</v>
      </c>
      <c r="V7281" s="1">
        <f t="shared" si="453"/>
        <v>0</v>
      </c>
      <c r="W7281" s="1">
        <f t="shared" si="454"/>
        <v>0</v>
      </c>
      <c r="X7281" s="1" t="e">
        <f t="shared" si="455"/>
        <v>#DIV/0!</v>
      </c>
    </row>
    <row r="7282" spans="1:24" hidden="1" x14ac:dyDescent="0.3">
      <c r="A7282" s="18" t="str">
        <f t="shared" si="452"/>
        <v>OFF - AirGrSupp - Sweeper_1995_50</v>
      </c>
      <c r="B7282" s="1" t="s">
        <v>40</v>
      </c>
      <c r="C7282" s="1">
        <v>2020</v>
      </c>
      <c r="D7282" s="1" t="s">
        <v>147</v>
      </c>
      <c r="E7282" s="1">
        <v>1995</v>
      </c>
      <c r="F7282" s="1">
        <v>50</v>
      </c>
      <c r="G7282" s="1" t="s">
        <v>124</v>
      </c>
      <c r="H7282" s="1">
        <v>0</v>
      </c>
      <c r="I7282" s="1">
        <v>0</v>
      </c>
      <c r="J7282" s="1">
        <v>1.1294260000000001E-9</v>
      </c>
      <c r="K7282" s="1">
        <v>5.2783209999999998E-8</v>
      </c>
      <c r="L7282" s="1">
        <v>6.8058709999999994E-8</v>
      </c>
      <c r="M7282" s="1">
        <v>3.4066480000000002E-6</v>
      </c>
      <c r="N7282" s="1">
        <v>0</v>
      </c>
      <c r="O7282" s="1">
        <v>0</v>
      </c>
      <c r="P7282" s="1">
        <v>0</v>
      </c>
      <c r="Q7282" s="1">
        <v>0</v>
      </c>
      <c r="R7282" s="1">
        <v>0</v>
      </c>
      <c r="S7282" s="1">
        <v>0</v>
      </c>
      <c r="T7282" s="1">
        <v>0</v>
      </c>
      <c r="U7282" s="1">
        <v>0</v>
      </c>
      <c r="V7282" s="1">
        <f t="shared" si="453"/>
        <v>0</v>
      </c>
      <c r="W7282" s="1">
        <f t="shared" si="454"/>
        <v>0</v>
      </c>
      <c r="X7282" s="1" t="e">
        <f t="shared" si="455"/>
        <v>#DIV/0!</v>
      </c>
    </row>
    <row r="7283" spans="1:24" hidden="1" x14ac:dyDescent="0.3">
      <c r="A7283" s="18" t="str">
        <f t="shared" si="452"/>
        <v>OFF - AirGrSupp - Sweeper_1995_100</v>
      </c>
      <c r="B7283" s="1" t="s">
        <v>40</v>
      </c>
      <c r="C7283" s="1">
        <v>2020</v>
      </c>
      <c r="D7283" s="1" t="s">
        <v>147</v>
      </c>
      <c r="E7283" s="1">
        <v>1995</v>
      </c>
      <c r="F7283" s="1">
        <v>100</v>
      </c>
      <c r="G7283" s="1" t="s">
        <v>12</v>
      </c>
      <c r="H7283" s="1">
        <v>2.2277690994230401E-7</v>
      </c>
      <c r="I7283" s="1">
        <v>2.0491020176493199E-7</v>
      </c>
      <c r="J7283" s="1">
        <v>2.4515240000000002E-7</v>
      </c>
      <c r="K7283" s="1">
        <v>3.0947280000000001E-6</v>
      </c>
      <c r="L7283" s="1">
        <v>5.8607229999999999E-7</v>
      </c>
      <c r="M7283" s="1">
        <v>3.8211389999999997E-5</v>
      </c>
      <c r="N7283" s="1">
        <v>2.6641899000000001E-9</v>
      </c>
      <c r="O7283" s="1">
        <v>2.0129434800000001E-9</v>
      </c>
      <c r="P7283" s="1">
        <v>3.1547709999999999E-10</v>
      </c>
      <c r="Q7283" s="1">
        <v>0</v>
      </c>
      <c r="R7283" s="1">
        <v>0</v>
      </c>
      <c r="S7283" s="1">
        <v>0</v>
      </c>
      <c r="T7283" s="1">
        <v>0</v>
      </c>
      <c r="U7283" s="1">
        <v>0</v>
      </c>
      <c r="V7283" s="1">
        <f t="shared" si="453"/>
        <v>0</v>
      </c>
      <c r="W7283" s="1">
        <f t="shared" si="454"/>
        <v>0</v>
      </c>
      <c r="X7283" s="1" t="e">
        <f t="shared" si="455"/>
        <v>#DIV/0!</v>
      </c>
    </row>
    <row r="7284" spans="1:24" hidden="1" x14ac:dyDescent="0.3">
      <c r="A7284" s="18" t="str">
        <f t="shared" si="452"/>
        <v>OFF - AirGrSupp - Sweeper_1996_50</v>
      </c>
      <c r="B7284" s="1" t="s">
        <v>40</v>
      </c>
      <c r="C7284" s="1">
        <v>2020</v>
      </c>
      <c r="D7284" s="1" t="s">
        <v>147</v>
      </c>
      <c r="E7284" s="1">
        <v>1996</v>
      </c>
      <c r="F7284" s="1">
        <v>50</v>
      </c>
      <c r="G7284" s="1" t="s">
        <v>124</v>
      </c>
      <c r="H7284" s="1">
        <v>0</v>
      </c>
      <c r="I7284" s="1">
        <v>0</v>
      </c>
      <c r="J7284" s="1">
        <v>1.5309290000000001E-9</v>
      </c>
      <c r="K7284" s="1">
        <v>7.1864070000000003E-8</v>
      </c>
      <c r="L7284" s="1">
        <v>9.3718959999999994E-8</v>
      </c>
      <c r="M7284" s="1">
        <v>4.6974750000000003E-6</v>
      </c>
      <c r="N7284" s="1">
        <v>0</v>
      </c>
      <c r="O7284" s="1">
        <v>0</v>
      </c>
      <c r="P7284" s="1">
        <v>0</v>
      </c>
      <c r="Q7284" s="1">
        <v>0</v>
      </c>
      <c r="R7284" s="1">
        <v>0</v>
      </c>
      <c r="S7284" s="1">
        <v>0</v>
      </c>
      <c r="T7284" s="1">
        <v>0</v>
      </c>
      <c r="U7284" s="1">
        <v>0</v>
      </c>
      <c r="V7284" s="1">
        <f t="shared" si="453"/>
        <v>0</v>
      </c>
      <c r="W7284" s="1">
        <f t="shared" si="454"/>
        <v>0</v>
      </c>
      <c r="X7284" s="1" t="e">
        <f t="shared" si="455"/>
        <v>#DIV/0!</v>
      </c>
    </row>
    <row r="7285" spans="1:24" hidden="1" x14ac:dyDescent="0.3">
      <c r="A7285" s="18" t="str">
        <f t="shared" si="452"/>
        <v>OFF - AirGrSupp - Sweeper_1996_100</v>
      </c>
      <c r="B7285" s="1" t="s">
        <v>40</v>
      </c>
      <c r="C7285" s="1">
        <v>2020</v>
      </c>
      <c r="D7285" s="1" t="s">
        <v>147</v>
      </c>
      <c r="E7285" s="1">
        <v>1996</v>
      </c>
      <c r="F7285" s="1">
        <v>100</v>
      </c>
      <c r="G7285" s="1" t="s">
        <v>12</v>
      </c>
      <c r="H7285" s="1">
        <v>2.7285038062082498E-7</v>
      </c>
      <c r="I7285" s="1">
        <v>2.50967780095034E-7</v>
      </c>
      <c r="J7285" s="1">
        <v>3.0025520000000002E-7</v>
      </c>
      <c r="K7285" s="1">
        <v>3.8085780000000001E-6</v>
      </c>
      <c r="L7285" s="1">
        <v>7.3078090000000002E-7</v>
      </c>
      <c r="M7285" s="1">
        <v>4.7729899999999998E-5</v>
      </c>
      <c r="N7285" s="1">
        <v>3.3278435999999999E-9</v>
      </c>
      <c r="O7285" s="1">
        <v>2.5143707200000002E-9</v>
      </c>
      <c r="P7285" s="1">
        <v>3.9406289999999998E-10</v>
      </c>
      <c r="Q7285" s="1">
        <v>1.2786811206722801E-9</v>
      </c>
      <c r="R7285" s="1">
        <v>3.65</v>
      </c>
      <c r="S7285" s="1">
        <v>0</v>
      </c>
      <c r="T7285" s="1">
        <v>0</v>
      </c>
      <c r="U7285" s="1">
        <v>0</v>
      </c>
      <c r="V7285" s="1">
        <f t="shared" si="453"/>
        <v>0</v>
      </c>
      <c r="W7285" s="1">
        <f t="shared" si="454"/>
        <v>0</v>
      </c>
      <c r="X7285" s="1" t="e">
        <f t="shared" si="455"/>
        <v>#DIV/0!</v>
      </c>
    </row>
    <row r="7286" spans="1:24" hidden="1" x14ac:dyDescent="0.3">
      <c r="A7286" s="18" t="str">
        <f t="shared" si="452"/>
        <v>OFF - AirGrSupp - Sweeper_1997_50</v>
      </c>
      <c r="B7286" s="1" t="s">
        <v>40</v>
      </c>
      <c r="C7286" s="1">
        <v>2020</v>
      </c>
      <c r="D7286" s="1" t="s">
        <v>147</v>
      </c>
      <c r="E7286" s="1">
        <v>1997</v>
      </c>
      <c r="F7286" s="1">
        <v>50</v>
      </c>
      <c r="G7286" s="1" t="s">
        <v>124</v>
      </c>
      <c r="H7286" s="1">
        <v>0</v>
      </c>
      <c r="I7286" s="1">
        <v>0</v>
      </c>
      <c r="J7286" s="1">
        <v>2.2048570000000001E-9</v>
      </c>
      <c r="K7286" s="1">
        <v>1.039716E-7</v>
      </c>
      <c r="L7286" s="1">
        <v>1.371603E-7</v>
      </c>
      <c r="M7286" s="1">
        <v>6.8842979999999998E-6</v>
      </c>
      <c r="N7286" s="1">
        <v>0</v>
      </c>
      <c r="O7286" s="1">
        <v>0</v>
      </c>
      <c r="P7286" s="1">
        <v>0</v>
      </c>
      <c r="Q7286" s="1">
        <v>0</v>
      </c>
      <c r="R7286" s="1">
        <v>0</v>
      </c>
      <c r="S7286" s="1">
        <v>0</v>
      </c>
      <c r="T7286" s="1">
        <v>0</v>
      </c>
      <c r="U7286" s="1">
        <v>0</v>
      </c>
      <c r="V7286" s="1">
        <f t="shared" si="453"/>
        <v>0</v>
      </c>
      <c r="W7286" s="1">
        <f t="shared" si="454"/>
        <v>0</v>
      </c>
      <c r="X7286" s="1" t="e">
        <f t="shared" si="455"/>
        <v>#DIV/0!</v>
      </c>
    </row>
    <row r="7287" spans="1:24" hidden="1" x14ac:dyDescent="0.3">
      <c r="A7287" s="18" t="str">
        <f t="shared" si="452"/>
        <v>OFF - AirGrSupp - Sweeper_1997_100</v>
      </c>
      <c r="B7287" s="1" t="s">
        <v>40</v>
      </c>
      <c r="C7287" s="1">
        <v>2020</v>
      </c>
      <c r="D7287" s="1" t="s">
        <v>147</v>
      </c>
      <c r="E7287" s="1">
        <v>1997</v>
      </c>
      <c r="F7287" s="1">
        <v>100</v>
      </c>
      <c r="G7287" s="1" t="s">
        <v>12</v>
      </c>
      <c r="H7287" s="1">
        <v>3.1333585959785098E-7</v>
      </c>
      <c r="I7287" s="1">
        <v>2.88206323658103E-7</v>
      </c>
      <c r="J7287" s="1">
        <v>3.44807E-7</v>
      </c>
      <c r="K7287" s="1">
        <v>4.3955009999999999E-6</v>
      </c>
      <c r="L7287" s="1">
        <v>8.5472150000000001E-7</v>
      </c>
      <c r="M7287" s="1">
        <v>5.5923069999999998E-5</v>
      </c>
      <c r="N7287" s="1">
        <v>3.8990906999999998E-9</v>
      </c>
      <c r="O7287" s="1">
        <v>2.9459796399999998E-9</v>
      </c>
      <c r="P7287" s="1">
        <v>4.6170650000000002E-10</v>
      </c>
      <c r="Q7287" s="1">
        <v>1.2786811206722801E-9</v>
      </c>
      <c r="R7287" s="1">
        <v>3.65</v>
      </c>
      <c r="S7287" s="1">
        <v>0</v>
      </c>
      <c r="T7287" s="1">
        <v>0</v>
      </c>
      <c r="U7287" s="1">
        <v>0</v>
      </c>
      <c r="V7287" s="1">
        <f t="shared" si="453"/>
        <v>0</v>
      </c>
      <c r="W7287" s="1">
        <f t="shared" si="454"/>
        <v>0</v>
      </c>
      <c r="X7287" s="1" t="e">
        <f t="shared" si="455"/>
        <v>#DIV/0!</v>
      </c>
    </row>
    <row r="7288" spans="1:24" hidden="1" x14ac:dyDescent="0.3">
      <c r="A7288" s="18" t="str">
        <f t="shared" si="452"/>
        <v>OFF - AirGrSupp - Sweeper_1998_50</v>
      </c>
      <c r="B7288" s="1" t="s">
        <v>40</v>
      </c>
      <c r="C7288" s="1">
        <v>2020</v>
      </c>
      <c r="D7288" s="1" t="s">
        <v>147</v>
      </c>
      <c r="E7288" s="1">
        <v>1998</v>
      </c>
      <c r="F7288" s="1">
        <v>50</v>
      </c>
      <c r="G7288" s="1" t="s">
        <v>124</v>
      </c>
      <c r="H7288" s="1">
        <v>0</v>
      </c>
      <c r="I7288" s="1">
        <v>0</v>
      </c>
      <c r="J7288" s="1">
        <v>2.5837780000000001E-9</v>
      </c>
      <c r="K7288" s="1">
        <v>1.2241320000000001E-7</v>
      </c>
      <c r="L7288" s="1">
        <v>1.63385E-7</v>
      </c>
      <c r="M7288" s="1">
        <v>8.2117999999999999E-6</v>
      </c>
      <c r="N7288" s="1">
        <v>0</v>
      </c>
      <c r="O7288" s="1">
        <v>0</v>
      </c>
      <c r="P7288" s="1">
        <v>0</v>
      </c>
      <c r="Q7288" s="1">
        <v>0</v>
      </c>
      <c r="R7288" s="1">
        <v>0</v>
      </c>
      <c r="S7288" s="1">
        <v>0</v>
      </c>
      <c r="T7288" s="1">
        <v>0</v>
      </c>
      <c r="U7288" s="1">
        <v>0</v>
      </c>
      <c r="V7288" s="1">
        <f t="shared" si="453"/>
        <v>0</v>
      </c>
      <c r="W7288" s="1">
        <f t="shared" si="454"/>
        <v>0</v>
      </c>
      <c r="X7288" s="1" t="e">
        <f t="shared" si="455"/>
        <v>#DIV/0!</v>
      </c>
    </row>
    <row r="7289" spans="1:24" hidden="1" x14ac:dyDescent="0.3">
      <c r="A7289" s="18" t="str">
        <f t="shared" si="452"/>
        <v>OFF - AirGrSupp - Sweeper_1998_100</v>
      </c>
      <c r="B7289" s="1" t="s">
        <v>40</v>
      </c>
      <c r="C7289" s="1">
        <v>2020</v>
      </c>
      <c r="D7289" s="1" t="s">
        <v>147</v>
      </c>
      <c r="E7289" s="1">
        <v>1998</v>
      </c>
      <c r="F7289" s="1">
        <v>100</v>
      </c>
      <c r="G7289" s="1" t="s">
        <v>12</v>
      </c>
      <c r="H7289" s="1">
        <v>3.9880720330704301E-7</v>
      </c>
      <c r="I7289" s="1">
        <v>3.6682286560181798E-7</v>
      </c>
      <c r="J7289" s="1">
        <v>4.3886299999999998E-7</v>
      </c>
      <c r="K7289" s="1">
        <v>6.0124460000000002E-6</v>
      </c>
      <c r="L7289" s="1">
        <v>1.0616980000000001E-6</v>
      </c>
      <c r="M7289" s="1">
        <v>6.1752729999999998E-5</v>
      </c>
      <c r="N7289" s="1">
        <v>4.3055486999999999E-9</v>
      </c>
      <c r="O7289" s="1">
        <v>3.2530812399999998E-9</v>
      </c>
      <c r="P7289" s="1">
        <v>5.0983669999999995E-10</v>
      </c>
      <c r="Q7289" s="1">
        <v>1.2786811206722801E-9</v>
      </c>
      <c r="R7289" s="1">
        <v>3.65</v>
      </c>
      <c r="S7289" s="1">
        <v>0</v>
      </c>
      <c r="T7289" s="1">
        <v>0</v>
      </c>
      <c r="U7289" s="1">
        <v>0</v>
      </c>
      <c r="V7289" s="1">
        <f t="shared" si="453"/>
        <v>0</v>
      </c>
      <c r="W7289" s="1">
        <f t="shared" si="454"/>
        <v>0</v>
      </c>
      <c r="X7289" s="1" t="e">
        <f t="shared" si="455"/>
        <v>#DIV/0!</v>
      </c>
    </row>
    <row r="7290" spans="1:24" hidden="1" x14ac:dyDescent="0.3">
      <c r="A7290" s="18" t="str">
        <f t="shared" si="452"/>
        <v>OFF - AirGrSupp - Sweeper_1999_50</v>
      </c>
      <c r="B7290" s="1" t="s">
        <v>40</v>
      </c>
      <c r="C7290" s="1">
        <v>2020</v>
      </c>
      <c r="D7290" s="1" t="s">
        <v>147</v>
      </c>
      <c r="E7290" s="1">
        <v>1999</v>
      </c>
      <c r="F7290" s="1">
        <v>50</v>
      </c>
      <c r="G7290" s="1" t="s">
        <v>124</v>
      </c>
      <c r="H7290" s="1">
        <v>0</v>
      </c>
      <c r="I7290" s="1">
        <v>0</v>
      </c>
      <c r="J7290" s="1">
        <v>3.347337E-9</v>
      </c>
      <c r="K7290" s="1">
        <v>1.593586E-7</v>
      </c>
      <c r="L7290" s="1">
        <v>2.152304E-7</v>
      </c>
      <c r="M7290" s="1">
        <v>1.083242E-5</v>
      </c>
      <c r="N7290" s="1">
        <v>0</v>
      </c>
      <c r="O7290" s="1">
        <v>0</v>
      </c>
      <c r="P7290" s="1">
        <v>0</v>
      </c>
      <c r="Q7290" s="1">
        <v>0</v>
      </c>
      <c r="R7290" s="1">
        <v>0</v>
      </c>
      <c r="S7290" s="1">
        <v>0</v>
      </c>
      <c r="T7290" s="1">
        <v>0</v>
      </c>
      <c r="U7290" s="1">
        <v>0</v>
      </c>
      <c r="V7290" s="1">
        <f t="shared" si="453"/>
        <v>0</v>
      </c>
      <c r="W7290" s="1">
        <f t="shared" si="454"/>
        <v>0</v>
      </c>
      <c r="X7290" s="1" t="e">
        <f t="shared" si="455"/>
        <v>#DIV/0!</v>
      </c>
    </row>
    <row r="7291" spans="1:24" hidden="1" x14ac:dyDescent="0.3">
      <c r="A7291" s="18" t="str">
        <f t="shared" si="452"/>
        <v>OFF - AirGrSupp - Sweeper_1999_100</v>
      </c>
      <c r="B7291" s="1" t="s">
        <v>40</v>
      </c>
      <c r="C7291" s="1">
        <v>2020</v>
      </c>
      <c r="D7291" s="1" t="s">
        <v>147</v>
      </c>
      <c r="E7291" s="1">
        <v>1999</v>
      </c>
      <c r="F7291" s="1">
        <v>100</v>
      </c>
      <c r="G7291" s="1" t="s">
        <v>12</v>
      </c>
      <c r="H7291" s="1">
        <v>4.4579117970191901E-7</v>
      </c>
      <c r="I7291" s="1">
        <v>4.1003872708982501E-7</v>
      </c>
      <c r="J7291" s="1">
        <v>4.9056600000000003E-7</v>
      </c>
      <c r="K7291" s="1">
        <v>6.7567850000000001E-6</v>
      </c>
      <c r="L7291" s="1">
        <v>1.209715E-6</v>
      </c>
      <c r="M7291" s="1">
        <v>7.0486180000000001E-5</v>
      </c>
      <c r="N7291" s="1">
        <v>4.9144652999999996E-9</v>
      </c>
      <c r="O7291" s="1">
        <v>3.7131515600000001E-9</v>
      </c>
      <c r="P7291" s="1">
        <v>5.819411E-10</v>
      </c>
      <c r="Q7291" s="1">
        <v>1.2786811206722801E-9</v>
      </c>
      <c r="R7291" s="1">
        <v>3.65</v>
      </c>
      <c r="S7291" s="1">
        <v>0</v>
      </c>
      <c r="T7291" s="1">
        <v>0</v>
      </c>
      <c r="U7291" s="1">
        <v>0</v>
      </c>
      <c r="V7291" s="1">
        <f t="shared" si="453"/>
        <v>0</v>
      </c>
      <c r="W7291" s="1">
        <f t="shared" si="454"/>
        <v>0</v>
      </c>
      <c r="X7291" s="1" t="e">
        <f t="shared" si="455"/>
        <v>#DIV/0!</v>
      </c>
    </row>
    <row r="7292" spans="1:24" hidden="1" x14ac:dyDescent="0.3">
      <c r="A7292" s="18" t="str">
        <f t="shared" si="452"/>
        <v>OFF - AirGrSupp - Sweeper_2000_50</v>
      </c>
      <c r="B7292" s="1" t="s">
        <v>40</v>
      </c>
      <c r="C7292" s="1">
        <v>2020</v>
      </c>
      <c r="D7292" s="1" t="s">
        <v>147</v>
      </c>
      <c r="E7292" s="1">
        <v>2000</v>
      </c>
      <c r="F7292" s="1">
        <v>50</v>
      </c>
      <c r="G7292" s="1" t="s">
        <v>124</v>
      </c>
      <c r="H7292" s="1">
        <v>0</v>
      </c>
      <c r="I7292" s="1">
        <v>0</v>
      </c>
      <c r="J7292" s="1">
        <v>4.1957490000000002E-9</v>
      </c>
      <c r="K7292" s="1">
        <v>2.007503E-7</v>
      </c>
      <c r="L7292" s="1">
        <v>2.7441280000000003E-7</v>
      </c>
      <c r="M7292" s="1">
        <v>1.383003E-5</v>
      </c>
      <c r="N7292" s="1">
        <v>0</v>
      </c>
      <c r="O7292" s="1">
        <v>0</v>
      </c>
      <c r="P7292" s="1">
        <v>0</v>
      </c>
      <c r="Q7292" s="1">
        <v>0</v>
      </c>
      <c r="R7292" s="1">
        <v>0</v>
      </c>
      <c r="S7292" s="1">
        <v>0</v>
      </c>
      <c r="T7292" s="1">
        <v>0</v>
      </c>
      <c r="U7292" s="1">
        <v>0</v>
      </c>
      <c r="V7292" s="1">
        <f t="shared" si="453"/>
        <v>0</v>
      </c>
      <c r="W7292" s="1">
        <f t="shared" si="454"/>
        <v>0</v>
      </c>
      <c r="X7292" s="1" t="e">
        <f t="shared" si="455"/>
        <v>#DIV/0!</v>
      </c>
    </row>
    <row r="7293" spans="1:24" hidden="1" x14ac:dyDescent="0.3">
      <c r="A7293" s="18" t="str">
        <f t="shared" si="452"/>
        <v>OFF - AirGrSupp - Sweeper_2000_100</v>
      </c>
      <c r="B7293" s="1" t="s">
        <v>40</v>
      </c>
      <c r="C7293" s="1">
        <v>2020</v>
      </c>
      <c r="D7293" s="1" t="s">
        <v>147</v>
      </c>
      <c r="E7293" s="1">
        <v>2000</v>
      </c>
      <c r="F7293" s="1">
        <v>100</v>
      </c>
      <c r="G7293" s="1" t="s">
        <v>12</v>
      </c>
      <c r="H7293" s="1">
        <v>5.3189836056337498E-7</v>
      </c>
      <c r="I7293" s="1">
        <v>4.8924011204619203E-7</v>
      </c>
      <c r="J7293" s="1">
        <v>5.8532169999999998E-7</v>
      </c>
      <c r="K7293" s="1">
        <v>8.1067109999999999E-6</v>
      </c>
      <c r="L7293" s="1">
        <v>1.4719269999999999E-6</v>
      </c>
      <c r="M7293" s="1">
        <v>8.591606E-5</v>
      </c>
      <c r="N7293" s="1">
        <v>5.9902731000000004E-9</v>
      </c>
      <c r="O7293" s="1">
        <v>4.5259841199999999E-9</v>
      </c>
      <c r="P7293" s="1">
        <v>7.0933150000000003E-10</v>
      </c>
      <c r="Q7293" s="1">
        <v>1.2786811206722801E-9</v>
      </c>
      <c r="R7293" s="1">
        <v>3.65</v>
      </c>
      <c r="S7293" s="1">
        <v>0</v>
      </c>
      <c r="T7293" s="1">
        <v>0</v>
      </c>
      <c r="U7293" s="1">
        <v>0</v>
      </c>
      <c r="V7293" s="1">
        <f t="shared" si="453"/>
        <v>0</v>
      </c>
      <c r="W7293" s="1">
        <f t="shared" si="454"/>
        <v>0</v>
      </c>
      <c r="X7293" s="1" t="e">
        <f t="shared" si="455"/>
        <v>#DIV/0!</v>
      </c>
    </row>
    <row r="7294" spans="1:24" hidden="1" x14ac:dyDescent="0.3">
      <c r="A7294" s="18" t="str">
        <f t="shared" si="452"/>
        <v>OFF - AirGrSupp - Sweeper_2001_50</v>
      </c>
      <c r="B7294" s="1" t="s">
        <v>40</v>
      </c>
      <c r="C7294" s="1">
        <v>2020</v>
      </c>
      <c r="D7294" s="1" t="s">
        <v>147</v>
      </c>
      <c r="E7294" s="1">
        <v>2001</v>
      </c>
      <c r="F7294" s="1">
        <v>50</v>
      </c>
      <c r="G7294" s="1" t="s">
        <v>124</v>
      </c>
      <c r="H7294" s="1">
        <v>0</v>
      </c>
      <c r="I7294" s="1">
        <v>0</v>
      </c>
      <c r="J7294" s="1">
        <v>4.3822550000000002E-9</v>
      </c>
      <c r="K7294" s="1">
        <v>2.288563E-7</v>
      </c>
      <c r="L7294" s="1">
        <v>2.6690879999999999E-7</v>
      </c>
      <c r="M7294" s="1">
        <v>1.59818E-5</v>
      </c>
      <c r="N7294" s="1">
        <v>0</v>
      </c>
      <c r="O7294" s="1">
        <v>0</v>
      </c>
      <c r="P7294" s="1">
        <v>0</v>
      </c>
      <c r="Q7294" s="1">
        <v>0</v>
      </c>
      <c r="R7294" s="1">
        <v>0</v>
      </c>
      <c r="S7294" s="1">
        <v>0</v>
      </c>
      <c r="T7294" s="1">
        <v>0</v>
      </c>
      <c r="U7294" s="1">
        <v>0</v>
      </c>
      <c r="V7294" s="1">
        <f t="shared" si="453"/>
        <v>0</v>
      </c>
      <c r="W7294" s="1">
        <f t="shared" si="454"/>
        <v>0</v>
      </c>
      <c r="X7294" s="1" t="e">
        <f t="shared" si="455"/>
        <v>#DIV/0!</v>
      </c>
    </row>
    <row r="7295" spans="1:24" hidden="1" x14ac:dyDescent="0.3">
      <c r="A7295" s="18" t="str">
        <f t="shared" si="452"/>
        <v>OFF - AirGrSupp - Sweeper_2001_100</v>
      </c>
      <c r="B7295" s="1" t="s">
        <v>40</v>
      </c>
      <c r="C7295" s="1">
        <v>2020</v>
      </c>
      <c r="D7295" s="1" t="s">
        <v>147</v>
      </c>
      <c r="E7295" s="1">
        <v>2001</v>
      </c>
      <c r="F7295" s="1">
        <v>100</v>
      </c>
      <c r="G7295" s="1" t="s">
        <v>12</v>
      </c>
      <c r="H7295" s="1">
        <v>4.9959816037054298E-7</v>
      </c>
      <c r="I7295" s="1">
        <v>4.5953038790882502E-7</v>
      </c>
      <c r="J7295" s="1">
        <v>5.4977730000000004E-7</v>
      </c>
      <c r="K7295" s="1">
        <v>9.9075380000000002E-6</v>
      </c>
      <c r="L7295" s="1">
        <v>1.4798359999999999E-6</v>
      </c>
      <c r="M7295" s="1">
        <v>9.8720089999999996E-5</v>
      </c>
      <c r="N7295" s="1">
        <v>6.8830010999999998E-9</v>
      </c>
      <c r="O7295" s="1">
        <v>5.2004897199999997E-9</v>
      </c>
      <c r="P7295" s="1">
        <v>8.1504300000000004E-10</v>
      </c>
      <c r="Q7295" s="1">
        <v>1.2786811206722801E-9</v>
      </c>
      <c r="R7295" s="1">
        <v>3.65</v>
      </c>
      <c r="S7295" s="1">
        <v>0</v>
      </c>
      <c r="T7295" s="1">
        <v>0</v>
      </c>
      <c r="U7295" s="1">
        <v>0</v>
      </c>
      <c r="V7295" s="1">
        <f t="shared" si="453"/>
        <v>0</v>
      </c>
      <c r="W7295" s="1">
        <f t="shared" si="454"/>
        <v>0</v>
      </c>
      <c r="X7295" s="1" t="e">
        <f t="shared" si="455"/>
        <v>#DIV/0!</v>
      </c>
    </row>
    <row r="7296" spans="1:24" hidden="1" x14ac:dyDescent="0.3">
      <c r="A7296" s="18" t="str">
        <f t="shared" si="452"/>
        <v>OFF - AirGrSupp - Sweeper_2002_50</v>
      </c>
      <c r="B7296" s="1" t="s">
        <v>40</v>
      </c>
      <c r="C7296" s="1">
        <v>2020</v>
      </c>
      <c r="D7296" s="1" t="s">
        <v>147</v>
      </c>
      <c r="E7296" s="1">
        <v>2002</v>
      </c>
      <c r="F7296" s="1">
        <v>50</v>
      </c>
      <c r="G7296" s="1" t="s">
        <v>124</v>
      </c>
      <c r="H7296" s="1">
        <v>0</v>
      </c>
      <c r="I7296" s="1">
        <v>0</v>
      </c>
      <c r="J7296" s="1">
        <v>4.6150720000000001E-9</v>
      </c>
      <c r="K7296" s="1">
        <v>2.6893239999999998E-7</v>
      </c>
      <c r="L7296" s="1">
        <v>2.5637719999999998E-7</v>
      </c>
      <c r="M7296" s="1">
        <v>1.9040699999999999E-5</v>
      </c>
      <c r="N7296" s="1">
        <v>0</v>
      </c>
      <c r="O7296" s="1">
        <v>0</v>
      </c>
      <c r="P7296" s="1">
        <v>0</v>
      </c>
      <c r="Q7296" s="1">
        <v>0</v>
      </c>
      <c r="R7296" s="1">
        <v>0</v>
      </c>
      <c r="S7296" s="1">
        <v>0</v>
      </c>
      <c r="T7296" s="1">
        <v>0</v>
      </c>
      <c r="U7296" s="1">
        <v>0</v>
      </c>
      <c r="V7296" s="1">
        <f t="shared" si="453"/>
        <v>0</v>
      </c>
      <c r="W7296" s="1">
        <f t="shared" si="454"/>
        <v>0</v>
      </c>
      <c r="X7296" s="1" t="e">
        <f t="shared" si="455"/>
        <v>#DIV/0!</v>
      </c>
    </row>
    <row r="7297" spans="1:24" hidden="1" x14ac:dyDescent="0.3">
      <c r="A7297" s="18" t="str">
        <f t="shared" si="452"/>
        <v>OFF - AirGrSupp - Sweeper_2002_100</v>
      </c>
      <c r="B7297" s="1" t="s">
        <v>40</v>
      </c>
      <c r="C7297" s="1">
        <v>2020</v>
      </c>
      <c r="D7297" s="1" t="s">
        <v>147</v>
      </c>
      <c r="E7297" s="1">
        <v>2002</v>
      </c>
      <c r="F7297" s="1">
        <v>100</v>
      </c>
      <c r="G7297" s="1" t="s">
        <v>12</v>
      </c>
      <c r="H7297" s="1">
        <v>4.42490224355916E-7</v>
      </c>
      <c r="I7297" s="1">
        <v>4.0700250836257099E-7</v>
      </c>
      <c r="J7297" s="1">
        <v>4.8693350000000002E-7</v>
      </c>
      <c r="K7297" s="1">
        <v>1.1334739999999999E-5</v>
      </c>
      <c r="L7297" s="1">
        <v>1.419762E-6</v>
      </c>
      <c r="M7297" s="1">
        <v>1.11393E-4</v>
      </c>
      <c r="N7297" s="1">
        <v>7.7665850999999994E-9</v>
      </c>
      <c r="O7297" s="1">
        <v>5.86808652E-9</v>
      </c>
      <c r="P7297" s="1">
        <v>9.1967159999999998E-10</v>
      </c>
      <c r="Q7297" s="1">
        <v>1.2786811206722801E-9</v>
      </c>
      <c r="R7297" s="1">
        <v>3.65</v>
      </c>
      <c r="S7297" s="1">
        <v>0</v>
      </c>
      <c r="T7297" s="1">
        <v>0</v>
      </c>
      <c r="U7297" s="1">
        <v>0</v>
      </c>
      <c r="V7297" s="1">
        <f t="shared" si="453"/>
        <v>0</v>
      </c>
      <c r="W7297" s="1">
        <f t="shared" si="454"/>
        <v>0</v>
      </c>
      <c r="X7297" s="1" t="e">
        <f t="shared" si="455"/>
        <v>#DIV/0!</v>
      </c>
    </row>
    <row r="7298" spans="1:24" hidden="1" x14ac:dyDescent="0.3">
      <c r="A7298" s="18" t="str">
        <f t="shared" si="452"/>
        <v>OFF - AirGrSupp - Sweeper_2003_50</v>
      </c>
      <c r="B7298" s="1" t="s">
        <v>40</v>
      </c>
      <c r="C7298" s="1">
        <v>2020</v>
      </c>
      <c r="D7298" s="1" t="s">
        <v>147</v>
      </c>
      <c r="E7298" s="1">
        <v>2003</v>
      </c>
      <c r="F7298" s="1">
        <v>50</v>
      </c>
      <c r="G7298" s="1" t="s">
        <v>124</v>
      </c>
      <c r="H7298" s="1">
        <v>0</v>
      </c>
      <c r="I7298" s="1">
        <v>0</v>
      </c>
      <c r="J7298" s="1">
        <v>4.6390210000000003E-9</v>
      </c>
      <c r="K7298" s="1">
        <v>3.0471589999999999E-7</v>
      </c>
      <c r="L7298" s="1">
        <v>2.226567E-7</v>
      </c>
      <c r="M7298" s="1">
        <v>2.1877390000000001E-5</v>
      </c>
      <c r="N7298" s="1">
        <v>0</v>
      </c>
      <c r="O7298" s="1">
        <v>0</v>
      </c>
      <c r="P7298" s="1">
        <v>0</v>
      </c>
      <c r="Q7298" s="1">
        <v>0</v>
      </c>
      <c r="R7298" s="1">
        <v>0</v>
      </c>
      <c r="S7298" s="1">
        <v>0</v>
      </c>
      <c r="T7298" s="1">
        <v>0</v>
      </c>
      <c r="U7298" s="1">
        <v>0</v>
      </c>
      <c r="V7298" s="1">
        <f t="shared" si="453"/>
        <v>0</v>
      </c>
      <c r="W7298" s="1">
        <f t="shared" si="454"/>
        <v>0</v>
      </c>
      <c r="X7298" s="1" t="e">
        <f t="shared" si="455"/>
        <v>#DIV/0!</v>
      </c>
    </row>
    <row r="7299" spans="1:24" hidden="1" x14ac:dyDescent="0.3">
      <c r="A7299" s="18" t="str">
        <f t="shared" si="452"/>
        <v>OFF - AirGrSupp - Sweeper_2003_100</v>
      </c>
      <c r="B7299" s="1" t="s">
        <v>40</v>
      </c>
      <c r="C7299" s="1">
        <v>2020</v>
      </c>
      <c r="D7299" s="1" t="s">
        <v>147</v>
      </c>
      <c r="E7299" s="1">
        <v>2003</v>
      </c>
      <c r="F7299" s="1">
        <v>100</v>
      </c>
      <c r="G7299" s="1" t="s">
        <v>12</v>
      </c>
      <c r="H7299" s="1">
        <v>3.77251260633256E-7</v>
      </c>
      <c r="I7299" s="1">
        <v>3.4699570953046902E-7</v>
      </c>
      <c r="J7299" s="1">
        <v>4.15142E-7</v>
      </c>
      <c r="K7299" s="1">
        <v>1.334456E-5</v>
      </c>
      <c r="L7299" s="1">
        <v>1.3513779999999999E-6</v>
      </c>
      <c r="M7299" s="1">
        <v>1.3009069999999999E-4</v>
      </c>
      <c r="N7299" s="1">
        <v>9.0702360000000003E-9</v>
      </c>
      <c r="O7299" s="1">
        <v>6.8530672000000001E-9</v>
      </c>
      <c r="P7299" s="1">
        <v>1.074042E-9</v>
      </c>
      <c r="Q7299" s="1">
        <v>2.5573622413445701E-9</v>
      </c>
      <c r="R7299" s="1">
        <v>7.3</v>
      </c>
      <c r="S7299" s="1">
        <v>3.65</v>
      </c>
      <c r="T7299" s="1">
        <v>0.01</v>
      </c>
      <c r="U7299" s="1">
        <v>194.54499999999999</v>
      </c>
      <c r="V7299" s="1">
        <f t="shared" si="453"/>
        <v>0.59059889780771868</v>
      </c>
      <c r="W7299" s="1">
        <f t="shared" si="454"/>
        <v>2.3000928697405629</v>
      </c>
      <c r="X7299" s="1">
        <f t="shared" si="455"/>
        <v>365</v>
      </c>
    </row>
    <row r="7300" spans="1:24" hidden="1" x14ac:dyDescent="0.3">
      <c r="A7300" s="18" t="str">
        <f t="shared" si="452"/>
        <v>OFF - AirGrSupp - Sweeper_2004_50</v>
      </c>
      <c r="B7300" s="1" t="s">
        <v>40</v>
      </c>
      <c r="C7300" s="1">
        <v>2020</v>
      </c>
      <c r="D7300" s="1" t="s">
        <v>147</v>
      </c>
      <c r="E7300" s="1">
        <v>2004</v>
      </c>
      <c r="F7300" s="1">
        <v>50</v>
      </c>
      <c r="G7300" s="1" t="s">
        <v>124</v>
      </c>
      <c r="H7300" s="1">
        <v>0</v>
      </c>
      <c r="I7300" s="1">
        <v>0</v>
      </c>
      <c r="J7300" s="1">
        <v>2.1896359999999999E-9</v>
      </c>
      <c r="K7300" s="1">
        <v>3.4971539999999997E-7</v>
      </c>
      <c r="L7300" s="1">
        <v>1.2284119999999999E-7</v>
      </c>
      <c r="M7300" s="1">
        <v>2.5466029999999998E-5</v>
      </c>
      <c r="N7300" s="1">
        <v>0</v>
      </c>
      <c r="O7300" s="1">
        <v>0</v>
      </c>
      <c r="P7300" s="1">
        <v>0</v>
      </c>
      <c r="Q7300" s="1">
        <v>0</v>
      </c>
      <c r="R7300" s="1">
        <v>0</v>
      </c>
      <c r="S7300" s="1">
        <v>0</v>
      </c>
      <c r="T7300" s="1">
        <v>0</v>
      </c>
      <c r="U7300" s="1">
        <v>0</v>
      </c>
      <c r="V7300" s="1">
        <f t="shared" si="453"/>
        <v>0</v>
      </c>
      <c r="W7300" s="1">
        <f t="shared" si="454"/>
        <v>0</v>
      </c>
      <c r="X7300" s="1" t="e">
        <f t="shared" si="455"/>
        <v>#DIV/0!</v>
      </c>
    </row>
    <row r="7301" spans="1:24" hidden="1" x14ac:dyDescent="0.3">
      <c r="A7301" s="18" t="str">
        <f t="shared" si="452"/>
        <v>OFF - AirGrSupp - Sweeper_2004_100</v>
      </c>
      <c r="B7301" s="1" t="s">
        <v>40</v>
      </c>
      <c r="C7301" s="1">
        <v>2020</v>
      </c>
      <c r="D7301" s="1" t="s">
        <v>147</v>
      </c>
      <c r="E7301" s="1">
        <v>2004</v>
      </c>
      <c r="F7301" s="1">
        <v>100</v>
      </c>
      <c r="G7301" s="1" t="s">
        <v>12</v>
      </c>
      <c r="H7301" s="1">
        <v>1.8901756480822601E-7</v>
      </c>
      <c r="I7301" s="1">
        <v>1.73858356110606E-7</v>
      </c>
      <c r="J7301" s="1">
        <v>2.0800229999999999E-7</v>
      </c>
      <c r="K7301" s="1">
        <v>1.204048E-5</v>
      </c>
      <c r="L7301" s="1">
        <v>8.2131700000000002E-7</v>
      </c>
      <c r="M7301" s="1">
        <v>1.9309850000000001E-4</v>
      </c>
      <c r="N7301" s="1">
        <v>1.3463298E-8</v>
      </c>
      <c r="O7301" s="1">
        <v>1.01722696E-8</v>
      </c>
      <c r="P7301" s="1">
        <v>1.594241E-9</v>
      </c>
      <c r="Q7301" s="1">
        <v>2.5573622413445701E-9</v>
      </c>
      <c r="R7301" s="1">
        <v>7.3</v>
      </c>
      <c r="S7301" s="1">
        <v>3.65</v>
      </c>
      <c r="T7301" s="1">
        <v>0.01</v>
      </c>
      <c r="U7301" s="1">
        <v>194.54499999999999</v>
      </c>
      <c r="V7301" s="1">
        <f t="shared" si="453"/>
        <v>0.29591303486871956</v>
      </c>
      <c r="W7301" s="1">
        <f t="shared" si="454"/>
        <v>1.3979104110742591</v>
      </c>
      <c r="X7301" s="1">
        <f t="shared" si="455"/>
        <v>365</v>
      </c>
    </row>
    <row r="7302" spans="1:24" hidden="1" x14ac:dyDescent="0.3">
      <c r="A7302" s="18" t="str">
        <f t="shared" si="452"/>
        <v>OFF - AirGrSupp - Sweeper_2005_50</v>
      </c>
      <c r="B7302" s="1" t="s">
        <v>40</v>
      </c>
      <c r="C7302" s="1">
        <v>2020</v>
      </c>
      <c r="D7302" s="1" t="s">
        <v>147</v>
      </c>
      <c r="E7302" s="1">
        <v>2005</v>
      </c>
      <c r="F7302" s="1">
        <v>50</v>
      </c>
      <c r="G7302" s="1" t="s">
        <v>124</v>
      </c>
      <c r="H7302" s="1">
        <v>0</v>
      </c>
      <c r="I7302" s="1">
        <v>0</v>
      </c>
      <c r="J7302" s="1">
        <v>2.5776959999999999E-9</v>
      </c>
      <c r="K7302" s="1">
        <v>4.2538319999999998E-7</v>
      </c>
      <c r="L7302" s="1">
        <v>1.4800700000000001E-7</v>
      </c>
      <c r="M7302" s="1">
        <v>3.1423990000000002E-5</v>
      </c>
      <c r="N7302" s="1">
        <v>0</v>
      </c>
      <c r="O7302" s="1">
        <v>0</v>
      </c>
      <c r="P7302" s="1">
        <v>0</v>
      </c>
      <c r="Q7302" s="1">
        <v>0</v>
      </c>
      <c r="R7302" s="1">
        <v>0</v>
      </c>
      <c r="S7302" s="1">
        <v>0</v>
      </c>
      <c r="T7302" s="1">
        <v>0</v>
      </c>
      <c r="U7302" s="1">
        <v>0</v>
      </c>
      <c r="V7302" s="1">
        <f t="shared" si="453"/>
        <v>0</v>
      </c>
      <c r="W7302" s="1">
        <f t="shared" si="454"/>
        <v>0</v>
      </c>
      <c r="X7302" s="1" t="e">
        <f t="shared" si="455"/>
        <v>#DIV/0!</v>
      </c>
    </row>
    <row r="7303" spans="1:24" hidden="1" x14ac:dyDescent="0.3">
      <c r="A7303" s="18" t="str">
        <f t="shared" si="452"/>
        <v>OFF - AirGrSupp - Sweeper_2005_100</v>
      </c>
      <c r="B7303" s="1" t="s">
        <v>40</v>
      </c>
      <c r="C7303" s="1">
        <v>2020</v>
      </c>
      <c r="D7303" s="1" t="s">
        <v>147</v>
      </c>
      <c r="E7303" s="1">
        <v>2005</v>
      </c>
      <c r="F7303" s="1">
        <v>100</v>
      </c>
      <c r="G7303" s="1" t="s">
        <v>12</v>
      </c>
      <c r="H7303" s="1">
        <v>3.1165689329440301E-7</v>
      </c>
      <c r="I7303" s="1">
        <v>2.8666201045219202E-7</v>
      </c>
      <c r="J7303" s="1">
        <v>3.4295939999999999E-7</v>
      </c>
      <c r="K7303" s="1">
        <v>1.968197E-5</v>
      </c>
      <c r="L7303" s="1">
        <v>1.374195E-6</v>
      </c>
      <c r="M7303" s="1">
        <v>3.3120790000000001E-4</v>
      </c>
      <c r="N7303" s="1">
        <v>2.3092605E-8</v>
      </c>
      <c r="O7303" s="1">
        <v>1.7447746E-8</v>
      </c>
      <c r="P7303" s="1">
        <v>2.7344860000000001E-9</v>
      </c>
      <c r="Q7303" s="1">
        <v>5.1147244826891501E-9</v>
      </c>
      <c r="R7303" s="1">
        <v>14.6</v>
      </c>
      <c r="S7303" s="1">
        <v>3.65</v>
      </c>
      <c r="T7303" s="1">
        <v>0.01</v>
      </c>
      <c r="U7303" s="1">
        <v>194.54499999999999</v>
      </c>
      <c r="V7303" s="1">
        <f t="shared" si="453"/>
        <v>0.4879088206753267</v>
      </c>
      <c r="W7303" s="1">
        <f t="shared" si="454"/>
        <v>2.3389282059742964</v>
      </c>
      <c r="X7303" s="1">
        <f t="shared" si="455"/>
        <v>365</v>
      </c>
    </row>
    <row r="7304" spans="1:24" hidden="1" x14ac:dyDescent="0.3">
      <c r="A7304" s="18" t="str">
        <f t="shared" si="452"/>
        <v>OFF - AirGrSupp - Sweeper_2006_50</v>
      </c>
      <c r="B7304" s="1" t="s">
        <v>40</v>
      </c>
      <c r="C7304" s="1">
        <v>2020</v>
      </c>
      <c r="D7304" s="1" t="s">
        <v>147</v>
      </c>
      <c r="E7304" s="1">
        <v>2006</v>
      </c>
      <c r="F7304" s="1">
        <v>50</v>
      </c>
      <c r="G7304" s="1" t="s">
        <v>124</v>
      </c>
      <c r="H7304" s="1">
        <v>0</v>
      </c>
      <c r="I7304" s="1">
        <v>0</v>
      </c>
      <c r="J7304" s="1">
        <v>3.5680069999999998E-9</v>
      </c>
      <c r="K7304" s="1">
        <v>6.0967589999999999E-7</v>
      </c>
      <c r="L7304" s="1">
        <v>2.100443E-7</v>
      </c>
      <c r="M7304" s="1">
        <v>4.569885E-5</v>
      </c>
      <c r="N7304" s="1">
        <v>0</v>
      </c>
      <c r="O7304" s="1">
        <v>0</v>
      </c>
      <c r="P7304" s="1">
        <v>0</v>
      </c>
      <c r="Q7304" s="1">
        <v>0</v>
      </c>
      <c r="R7304" s="1">
        <v>3.65</v>
      </c>
      <c r="S7304" s="1">
        <v>0</v>
      </c>
      <c r="T7304" s="1">
        <v>0</v>
      </c>
      <c r="U7304" s="1">
        <v>0</v>
      </c>
      <c r="V7304" s="1">
        <f t="shared" si="453"/>
        <v>0</v>
      </c>
      <c r="W7304" s="1">
        <f t="shared" si="454"/>
        <v>0</v>
      </c>
      <c r="X7304" s="1" t="e">
        <f t="shared" si="455"/>
        <v>#DIV/0!</v>
      </c>
    </row>
    <row r="7305" spans="1:24" hidden="1" x14ac:dyDescent="0.3">
      <c r="A7305" s="18" t="str">
        <f t="shared" si="452"/>
        <v>OFF - AirGrSupp - Sweeper_2006_100</v>
      </c>
      <c r="B7305" s="1" t="s">
        <v>40</v>
      </c>
      <c r="C7305" s="1">
        <v>2020</v>
      </c>
      <c r="D7305" s="1" t="s">
        <v>147</v>
      </c>
      <c r="E7305" s="1">
        <v>2006</v>
      </c>
      <c r="F7305" s="1">
        <v>100</v>
      </c>
      <c r="G7305" s="1" t="s">
        <v>12</v>
      </c>
      <c r="H7305" s="1">
        <v>3.3820793337931499E-7</v>
      </c>
      <c r="I7305" s="1">
        <v>3.1108365712229301E-7</v>
      </c>
      <c r="J7305" s="1">
        <v>3.721772E-7</v>
      </c>
      <c r="K7305" s="1">
        <v>2.1157970000000001E-5</v>
      </c>
      <c r="L7305" s="1">
        <v>1.5147779999999999E-6</v>
      </c>
      <c r="M7305" s="1">
        <v>3.7450690000000002E-4</v>
      </c>
      <c r="N7305" s="1">
        <v>2.6111519999999998E-8</v>
      </c>
      <c r="O7305" s="1">
        <v>1.9728703999999999E-8</v>
      </c>
      <c r="P7305" s="1">
        <v>3.091966E-9</v>
      </c>
      <c r="Q7305" s="1">
        <v>5.1147244826891501E-9</v>
      </c>
      <c r="R7305" s="1">
        <v>14.6</v>
      </c>
      <c r="S7305" s="1">
        <v>7.3</v>
      </c>
      <c r="T7305" s="1">
        <v>0.02</v>
      </c>
      <c r="U7305" s="1">
        <v>389.09</v>
      </c>
      <c r="V7305" s="1">
        <f t="shared" si="453"/>
        <v>0.26473766098005308</v>
      </c>
      <c r="W7305" s="1">
        <f t="shared" si="454"/>
        <v>1.2891027073993622</v>
      </c>
      <c r="X7305" s="1">
        <f t="shared" si="455"/>
        <v>365</v>
      </c>
    </row>
    <row r="7306" spans="1:24" hidden="1" x14ac:dyDescent="0.3">
      <c r="A7306" s="18" t="str">
        <f t="shared" ref="A7306:A7369" si="456">D7306&amp;"_"&amp;E7306&amp;"_"&amp;F7306</f>
        <v>OFF - AirGrSupp - Sweeper_2007_50</v>
      </c>
      <c r="B7306" s="1" t="s">
        <v>40</v>
      </c>
      <c r="C7306" s="1">
        <v>2020</v>
      </c>
      <c r="D7306" s="1" t="s">
        <v>147</v>
      </c>
      <c r="E7306" s="1">
        <v>2007</v>
      </c>
      <c r="F7306" s="1">
        <v>50</v>
      </c>
      <c r="G7306" s="1" t="s">
        <v>124</v>
      </c>
      <c r="H7306" s="1">
        <v>0</v>
      </c>
      <c r="I7306" s="1">
        <v>0</v>
      </c>
      <c r="J7306" s="1">
        <v>5.1834769999999998E-9</v>
      </c>
      <c r="K7306" s="1">
        <v>1.2042780000000001E-6</v>
      </c>
      <c r="L7306" s="1">
        <v>3.2292430000000002E-7</v>
      </c>
      <c r="M7306" s="1">
        <v>9.1611899999999996E-5</v>
      </c>
      <c r="N7306" s="1">
        <v>0</v>
      </c>
      <c r="O7306" s="1">
        <v>0</v>
      </c>
      <c r="P7306" s="1">
        <v>0</v>
      </c>
      <c r="Q7306" s="1">
        <v>0</v>
      </c>
      <c r="R7306" s="1">
        <v>3.65</v>
      </c>
      <c r="S7306" s="1">
        <v>3.65</v>
      </c>
      <c r="T7306" s="1">
        <v>0.01</v>
      </c>
      <c r="U7306" s="1">
        <v>164.25</v>
      </c>
      <c r="V7306" s="1">
        <f t="shared" si="453"/>
        <v>0</v>
      </c>
      <c r="W7306" s="1">
        <f t="shared" si="454"/>
        <v>0.6510044380781822</v>
      </c>
      <c r="X7306" s="1">
        <f t="shared" si="455"/>
        <v>365</v>
      </c>
    </row>
    <row r="7307" spans="1:24" hidden="1" x14ac:dyDescent="0.3">
      <c r="A7307" s="18" t="str">
        <f t="shared" si="456"/>
        <v>OFF - AirGrSupp - Sweeper_2007_100</v>
      </c>
      <c r="B7307" s="1" t="s">
        <v>40</v>
      </c>
      <c r="C7307" s="1">
        <v>2020</v>
      </c>
      <c r="D7307" s="1" t="s">
        <v>147</v>
      </c>
      <c r="E7307" s="1">
        <v>2007</v>
      </c>
      <c r="F7307" s="1">
        <v>100</v>
      </c>
      <c r="G7307" s="1" t="s">
        <v>12</v>
      </c>
      <c r="H7307" s="1">
        <v>2.7614361177675399E-7</v>
      </c>
      <c r="I7307" s="1">
        <v>2.53996894112258E-7</v>
      </c>
      <c r="J7307" s="1">
        <v>3.038792E-7</v>
      </c>
      <c r="K7307" s="1">
        <v>2.298387E-5</v>
      </c>
      <c r="L7307" s="1">
        <v>1.5030400000000001E-6</v>
      </c>
      <c r="M7307" s="1">
        <v>4.2907360000000002E-4</v>
      </c>
      <c r="N7307" s="1">
        <v>2.9916036E-8</v>
      </c>
      <c r="O7307" s="1">
        <v>2.26032272E-8</v>
      </c>
      <c r="P7307" s="1">
        <v>3.5424740000000001E-9</v>
      </c>
      <c r="Q7307" s="1">
        <v>6.3934056033614502E-9</v>
      </c>
      <c r="R7307" s="1">
        <v>18.25</v>
      </c>
      <c r="S7307" s="1">
        <v>7.3</v>
      </c>
      <c r="T7307" s="1">
        <v>0.02</v>
      </c>
      <c r="U7307" s="1">
        <v>389.09</v>
      </c>
      <c r="V7307" s="1">
        <f t="shared" ref="V7307:V7370" si="457">IFERROR(CONVERT(I7307,"ton","g")*365/U7307,0)</f>
        <v>0.21615582208821418</v>
      </c>
      <c r="W7307" s="1">
        <f t="shared" ref="W7307:W7370" si="458">IFERROR(CONVERT(L7307,"ton","g")*365/U7307,0)</f>
        <v>1.2791134630484053</v>
      </c>
      <c r="X7307" s="1">
        <f t="shared" ref="X7307:X7370" si="459">S7307/T7307</f>
        <v>365</v>
      </c>
    </row>
    <row r="7308" spans="1:24" hidden="1" x14ac:dyDescent="0.3">
      <c r="A7308" s="18" t="str">
        <f t="shared" si="456"/>
        <v>OFF - AirGrSupp - Sweeper_2008_50</v>
      </c>
      <c r="B7308" s="1" t="s">
        <v>40</v>
      </c>
      <c r="C7308" s="1">
        <v>2020</v>
      </c>
      <c r="D7308" s="1" t="s">
        <v>147</v>
      </c>
      <c r="E7308" s="1">
        <v>2008</v>
      </c>
      <c r="F7308" s="1">
        <v>50</v>
      </c>
      <c r="G7308" s="1" t="s">
        <v>124</v>
      </c>
      <c r="H7308" s="1">
        <v>0</v>
      </c>
      <c r="I7308" s="1">
        <v>0</v>
      </c>
      <c r="J7308" s="1">
        <v>5.4100119999999998E-9</v>
      </c>
      <c r="K7308" s="1">
        <v>1.3002409999999999E-6</v>
      </c>
      <c r="L7308" s="1">
        <v>3.4937519999999997E-7</v>
      </c>
      <c r="M7308" s="1">
        <v>1.00407E-4</v>
      </c>
      <c r="N7308" s="1">
        <v>0</v>
      </c>
      <c r="O7308" s="1">
        <v>0</v>
      </c>
      <c r="P7308" s="1">
        <v>0</v>
      </c>
      <c r="Q7308" s="1">
        <v>0</v>
      </c>
      <c r="R7308" s="1">
        <v>3.65</v>
      </c>
      <c r="S7308" s="1">
        <v>3.65</v>
      </c>
      <c r="T7308" s="1">
        <v>0.01</v>
      </c>
      <c r="U7308" s="1">
        <v>164.25</v>
      </c>
      <c r="V7308" s="1">
        <f t="shared" si="457"/>
        <v>0</v>
      </c>
      <c r="W7308" s="1">
        <f t="shared" si="458"/>
        <v>0.70432855549877327</v>
      </c>
      <c r="X7308" s="1">
        <f t="shared" si="459"/>
        <v>365</v>
      </c>
    </row>
    <row r="7309" spans="1:24" hidden="1" x14ac:dyDescent="0.3">
      <c r="A7309" s="18" t="str">
        <f t="shared" si="456"/>
        <v>OFF - AirGrSupp - Sweeper_2008_100</v>
      </c>
      <c r="B7309" s="1" t="s">
        <v>40</v>
      </c>
      <c r="C7309" s="1">
        <v>2020</v>
      </c>
      <c r="D7309" s="1" t="s">
        <v>147</v>
      </c>
      <c r="E7309" s="1">
        <v>2008</v>
      </c>
      <c r="F7309" s="1">
        <v>100</v>
      </c>
      <c r="G7309" s="1" t="s">
        <v>12</v>
      </c>
      <c r="H7309" s="1">
        <v>2.8526306319568801E-7</v>
      </c>
      <c r="I7309" s="1">
        <v>2.6238496552739401E-7</v>
      </c>
      <c r="J7309" s="1">
        <v>3.1391459999999999E-7</v>
      </c>
      <c r="K7309" s="1">
        <v>2.3241400000000001E-5</v>
      </c>
      <c r="L7309" s="1">
        <v>1.574266E-6</v>
      </c>
      <c r="M7309" s="1">
        <v>4.5898070000000002E-4</v>
      </c>
      <c r="N7309" s="1">
        <v>3.2001237000000003E-8</v>
      </c>
      <c r="O7309" s="1">
        <v>2.4178712399999999E-8</v>
      </c>
      <c r="P7309" s="1">
        <v>3.7893909999999998E-9</v>
      </c>
      <c r="Q7309" s="1">
        <v>6.3934056033614502E-9</v>
      </c>
      <c r="R7309" s="1">
        <v>18.25</v>
      </c>
      <c r="S7309" s="1">
        <v>7.3</v>
      </c>
      <c r="T7309" s="1">
        <v>0.02</v>
      </c>
      <c r="U7309" s="1">
        <v>389.09</v>
      </c>
      <c r="V7309" s="1">
        <f t="shared" si="457"/>
        <v>0.22329421832258714</v>
      </c>
      <c r="W7309" s="1">
        <f t="shared" si="458"/>
        <v>1.3397280411827768</v>
      </c>
      <c r="X7309" s="1">
        <f t="shared" si="459"/>
        <v>365</v>
      </c>
    </row>
    <row r="7310" spans="1:24" hidden="1" x14ac:dyDescent="0.3">
      <c r="A7310" s="18" t="str">
        <f t="shared" si="456"/>
        <v>OFF - AirGrSupp - Sweeper_2009_50</v>
      </c>
      <c r="B7310" s="1" t="s">
        <v>40</v>
      </c>
      <c r="C7310" s="1">
        <v>2020</v>
      </c>
      <c r="D7310" s="1" t="s">
        <v>147</v>
      </c>
      <c r="E7310" s="1">
        <v>2009</v>
      </c>
      <c r="F7310" s="1">
        <v>50</v>
      </c>
      <c r="G7310" s="1" t="s">
        <v>124</v>
      </c>
      <c r="H7310" s="1">
        <v>0</v>
      </c>
      <c r="I7310" s="1">
        <v>0</v>
      </c>
      <c r="J7310" s="1">
        <v>5.5400009999999998E-9</v>
      </c>
      <c r="K7310" s="1">
        <v>1.3805379999999999E-6</v>
      </c>
      <c r="L7310" s="1">
        <v>3.717375E-7</v>
      </c>
      <c r="M7310" s="1">
        <v>1.0824369999999999E-4</v>
      </c>
      <c r="N7310" s="1">
        <v>0</v>
      </c>
      <c r="O7310" s="1">
        <v>0</v>
      </c>
      <c r="P7310" s="1">
        <v>0</v>
      </c>
      <c r="Q7310" s="1">
        <v>0</v>
      </c>
      <c r="R7310" s="1">
        <v>7.3</v>
      </c>
      <c r="S7310" s="1">
        <v>3.65</v>
      </c>
      <c r="T7310" s="1">
        <v>0.01</v>
      </c>
      <c r="U7310" s="1">
        <v>164.25</v>
      </c>
      <c r="V7310" s="1">
        <f t="shared" si="457"/>
        <v>0</v>
      </c>
      <c r="W7310" s="1">
        <f t="shared" si="458"/>
        <v>0.74941019396833342</v>
      </c>
      <c r="X7310" s="1">
        <f t="shared" si="459"/>
        <v>365</v>
      </c>
    </row>
    <row r="7311" spans="1:24" hidden="1" x14ac:dyDescent="0.3">
      <c r="A7311" s="18" t="str">
        <f t="shared" si="456"/>
        <v>OFF - AirGrSupp - Sweeper_2009_100</v>
      </c>
      <c r="B7311" s="1" t="s">
        <v>40</v>
      </c>
      <c r="C7311" s="1">
        <v>2020</v>
      </c>
      <c r="D7311" s="1" t="s">
        <v>147</v>
      </c>
      <c r="E7311" s="1">
        <v>2009</v>
      </c>
      <c r="F7311" s="1">
        <v>100</v>
      </c>
      <c r="G7311" s="1" t="s">
        <v>12</v>
      </c>
      <c r="H7311" s="1">
        <v>2.8525170409263902E-7</v>
      </c>
      <c r="I7311" s="1">
        <v>2.62374517424409E-7</v>
      </c>
      <c r="J7311" s="1">
        <v>3.1390210000000002E-7</v>
      </c>
      <c r="K7311" s="1">
        <v>2.270209E-5</v>
      </c>
      <c r="L7311" s="1">
        <v>1.5973820000000001E-6</v>
      </c>
      <c r="M7311" s="1">
        <v>4.7585770000000002E-4</v>
      </c>
      <c r="N7311" s="1">
        <v>3.3177942000000002E-8</v>
      </c>
      <c r="O7311" s="1">
        <v>2.5067778399999999E-8</v>
      </c>
      <c r="P7311" s="1">
        <v>3.9287289999999996E-9</v>
      </c>
      <c r="Q7311" s="1">
        <v>6.3934056033614502E-9</v>
      </c>
      <c r="R7311" s="1">
        <v>18.25</v>
      </c>
      <c r="S7311" s="1">
        <v>7.3</v>
      </c>
      <c r="T7311" s="1">
        <v>0.02</v>
      </c>
      <c r="U7311" s="1">
        <v>389.09</v>
      </c>
      <c r="V7311" s="1">
        <f t="shared" si="457"/>
        <v>0.22328532680327201</v>
      </c>
      <c r="W7311" s="1">
        <f t="shared" si="458"/>
        <v>1.3594001635559851</v>
      </c>
      <c r="X7311" s="1">
        <f t="shared" si="459"/>
        <v>365</v>
      </c>
    </row>
    <row r="7312" spans="1:24" hidden="1" x14ac:dyDescent="0.3">
      <c r="A7312" s="18" t="str">
        <f t="shared" si="456"/>
        <v>OFF - AirGrSupp - Sweeper_2010_50</v>
      </c>
      <c r="B7312" s="1" t="s">
        <v>40</v>
      </c>
      <c r="C7312" s="1">
        <v>2020</v>
      </c>
      <c r="D7312" s="1" t="s">
        <v>147</v>
      </c>
      <c r="E7312" s="1">
        <v>2010</v>
      </c>
      <c r="F7312" s="1">
        <v>50</v>
      </c>
      <c r="G7312" s="1" t="s">
        <v>124</v>
      </c>
      <c r="H7312" s="1">
        <v>0</v>
      </c>
      <c r="I7312" s="1">
        <v>0</v>
      </c>
      <c r="J7312" s="1">
        <v>5.4719259999999997E-9</v>
      </c>
      <c r="K7312" s="1">
        <v>1.417424E-6</v>
      </c>
      <c r="L7312" s="1">
        <v>3.8250219999999998E-7</v>
      </c>
      <c r="M7312" s="1">
        <v>1.128679E-4</v>
      </c>
      <c r="N7312" s="1">
        <v>0</v>
      </c>
      <c r="O7312" s="1">
        <v>0</v>
      </c>
      <c r="P7312" s="1">
        <v>0</v>
      </c>
      <c r="Q7312" s="1">
        <v>0</v>
      </c>
      <c r="R7312" s="1">
        <v>7.3</v>
      </c>
      <c r="S7312" s="1">
        <v>3.65</v>
      </c>
      <c r="T7312" s="1">
        <v>0.01</v>
      </c>
      <c r="U7312" s="1">
        <v>164.25</v>
      </c>
      <c r="V7312" s="1">
        <f t="shared" si="457"/>
        <v>0</v>
      </c>
      <c r="W7312" s="1">
        <f t="shared" si="458"/>
        <v>0.77111146412539555</v>
      </c>
      <c r="X7312" s="1">
        <f t="shared" si="459"/>
        <v>365</v>
      </c>
    </row>
    <row r="7313" spans="1:24" hidden="1" x14ac:dyDescent="0.3">
      <c r="A7313" s="18" t="str">
        <f t="shared" si="456"/>
        <v>OFF - AirGrSupp - Sweeper_2010_100</v>
      </c>
      <c r="B7313" s="1" t="s">
        <v>40</v>
      </c>
      <c r="C7313" s="1">
        <v>2020</v>
      </c>
      <c r="D7313" s="1" t="s">
        <v>147</v>
      </c>
      <c r="E7313" s="1">
        <v>2010</v>
      </c>
      <c r="F7313" s="1">
        <v>100</v>
      </c>
      <c r="G7313" s="1" t="s">
        <v>12</v>
      </c>
      <c r="H7313" s="1">
        <v>2.89470929329113E-7</v>
      </c>
      <c r="I7313" s="1">
        <v>2.6625536079691798E-7</v>
      </c>
      <c r="J7313" s="1">
        <v>3.1854510000000002E-7</v>
      </c>
      <c r="K7313" s="1">
        <v>2.244976E-5</v>
      </c>
      <c r="L7313" s="1">
        <v>1.6463279999999999E-6</v>
      </c>
      <c r="M7313" s="1">
        <v>5.0135190000000001E-4</v>
      </c>
      <c r="N7313" s="1">
        <v>3.4955459999999999E-8</v>
      </c>
      <c r="O7313" s="1">
        <v>2.6410792000000001E-8</v>
      </c>
      <c r="P7313" s="1">
        <v>4.1392119999999996E-9</v>
      </c>
      <c r="Q7313" s="1">
        <v>7.6720867240337396E-9</v>
      </c>
      <c r="R7313" s="1">
        <v>21.9</v>
      </c>
      <c r="S7313" s="1">
        <v>7.3</v>
      </c>
      <c r="T7313" s="1">
        <v>0.02</v>
      </c>
      <c r="U7313" s="1">
        <v>389.09</v>
      </c>
      <c r="V7313" s="1">
        <f t="shared" si="457"/>
        <v>0.22658799273748426</v>
      </c>
      <c r="W7313" s="1">
        <f t="shared" si="458"/>
        <v>1.4010540700138086</v>
      </c>
      <c r="X7313" s="1">
        <f t="shared" si="459"/>
        <v>365</v>
      </c>
    </row>
    <row r="7314" spans="1:24" hidden="1" x14ac:dyDescent="0.3">
      <c r="A7314" s="18" t="str">
        <f t="shared" si="456"/>
        <v>OFF - AirGrSupp - Sweeper_2011_50</v>
      </c>
      <c r="B7314" s="1" t="s">
        <v>40</v>
      </c>
      <c r="C7314" s="1">
        <v>2020</v>
      </c>
      <c r="D7314" s="1" t="s">
        <v>147</v>
      </c>
      <c r="E7314" s="1">
        <v>2011</v>
      </c>
      <c r="F7314" s="1">
        <v>50</v>
      </c>
      <c r="G7314" s="1" t="s">
        <v>124</v>
      </c>
      <c r="H7314" s="1">
        <v>0</v>
      </c>
      <c r="I7314" s="1">
        <v>0</v>
      </c>
      <c r="J7314" s="1">
        <v>5.9151500000000002E-9</v>
      </c>
      <c r="K7314" s="1">
        <v>1.5973120000000001E-6</v>
      </c>
      <c r="L7314" s="1">
        <v>4.3201439999999999E-7</v>
      </c>
      <c r="M7314" s="1">
        <v>1.2920600000000001E-4</v>
      </c>
      <c r="N7314" s="1">
        <v>0</v>
      </c>
      <c r="O7314" s="1">
        <v>0</v>
      </c>
      <c r="P7314" s="1">
        <v>0</v>
      </c>
      <c r="Q7314" s="1">
        <v>0</v>
      </c>
      <c r="R7314" s="1">
        <v>7.3</v>
      </c>
      <c r="S7314" s="1">
        <v>3.65</v>
      </c>
      <c r="T7314" s="1">
        <v>0.01</v>
      </c>
      <c r="U7314" s="1">
        <v>164.25</v>
      </c>
      <c r="V7314" s="1">
        <f t="shared" si="457"/>
        <v>0</v>
      </c>
      <c r="W7314" s="1">
        <f t="shared" si="458"/>
        <v>0.8709263803116799</v>
      </c>
      <c r="X7314" s="1">
        <f t="shared" si="459"/>
        <v>365</v>
      </c>
    </row>
    <row r="7315" spans="1:24" hidden="1" x14ac:dyDescent="0.3">
      <c r="A7315" s="18" t="str">
        <f t="shared" si="456"/>
        <v>OFF - AirGrSupp - Sweeper_2011_100</v>
      </c>
      <c r="B7315" s="1" t="s">
        <v>40</v>
      </c>
      <c r="C7315" s="1">
        <v>2020</v>
      </c>
      <c r="D7315" s="1" t="s">
        <v>147</v>
      </c>
      <c r="E7315" s="1">
        <v>2011</v>
      </c>
      <c r="F7315" s="1">
        <v>100</v>
      </c>
      <c r="G7315" s="1" t="s">
        <v>12</v>
      </c>
      <c r="H7315" s="1">
        <v>3.2085440446948898E-7</v>
      </c>
      <c r="I7315" s="1">
        <v>2.9512188123103502E-7</v>
      </c>
      <c r="J7315" s="1">
        <v>3.5308069999999998E-7</v>
      </c>
      <c r="K7315" s="1">
        <v>2.418001E-5</v>
      </c>
      <c r="L7315" s="1">
        <v>1.8551109999999999E-6</v>
      </c>
      <c r="M7315" s="1">
        <v>5.7778929999999999E-4</v>
      </c>
      <c r="N7315" s="1">
        <v>4.0284854999999897E-8</v>
      </c>
      <c r="O7315" s="1">
        <v>3.0437446E-8</v>
      </c>
      <c r="P7315" s="1">
        <v>4.770286E-9</v>
      </c>
      <c r="Q7315" s="1">
        <v>7.6720867240337396E-9</v>
      </c>
      <c r="R7315" s="1">
        <v>21.9</v>
      </c>
      <c r="S7315" s="1">
        <v>7.3</v>
      </c>
      <c r="T7315" s="1">
        <v>0.03</v>
      </c>
      <c r="U7315" s="1">
        <v>389.09</v>
      </c>
      <c r="V7315" s="1">
        <f t="shared" si="457"/>
        <v>0.25115390909276492</v>
      </c>
      <c r="W7315" s="1">
        <f t="shared" si="458"/>
        <v>1.5787320733641088</v>
      </c>
      <c r="X7315" s="1">
        <f t="shared" si="459"/>
        <v>243.33333333333334</v>
      </c>
    </row>
    <row r="7316" spans="1:24" hidden="1" x14ac:dyDescent="0.3">
      <c r="A7316" s="18" t="str">
        <f t="shared" si="456"/>
        <v>OFF - AirGrSupp - Sweeper_2012_50</v>
      </c>
      <c r="B7316" s="1" t="s">
        <v>40</v>
      </c>
      <c r="C7316" s="1">
        <v>2020</v>
      </c>
      <c r="D7316" s="1" t="s">
        <v>147</v>
      </c>
      <c r="E7316" s="1">
        <v>2012</v>
      </c>
      <c r="F7316" s="1">
        <v>50</v>
      </c>
      <c r="G7316" s="1" t="s">
        <v>124</v>
      </c>
      <c r="H7316" s="1">
        <v>0</v>
      </c>
      <c r="I7316" s="1">
        <v>0</v>
      </c>
      <c r="J7316" s="1">
        <v>4.3966789999999998E-9</v>
      </c>
      <c r="K7316" s="1">
        <v>1.241703E-6</v>
      </c>
      <c r="L7316" s="1">
        <v>3.3661180000000001E-7</v>
      </c>
      <c r="M7316" s="1">
        <v>1.0205669999999999E-4</v>
      </c>
      <c r="N7316" s="1">
        <v>0</v>
      </c>
      <c r="O7316" s="1">
        <v>0</v>
      </c>
      <c r="P7316" s="1">
        <v>0</v>
      </c>
      <c r="Q7316" s="1">
        <v>0</v>
      </c>
      <c r="R7316" s="1">
        <v>3.65</v>
      </c>
      <c r="S7316" s="1">
        <v>3.65</v>
      </c>
      <c r="T7316" s="1">
        <v>0.01</v>
      </c>
      <c r="U7316" s="1">
        <v>164.25</v>
      </c>
      <c r="V7316" s="1">
        <f t="shared" si="457"/>
        <v>0</v>
      </c>
      <c r="W7316" s="1">
        <f t="shared" si="458"/>
        <v>0.67859797391984888</v>
      </c>
      <c r="X7316" s="1">
        <f t="shared" si="459"/>
        <v>365</v>
      </c>
    </row>
    <row r="7317" spans="1:24" hidden="1" x14ac:dyDescent="0.3">
      <c r="A7317" s="18" t="str">
        <f t="shared" si="456"/>
        <v>OFF - AirGrSupp - Sweeper_2012_100</v>
      </c>
      <c r="B7317" s="1" t="s">
        <v>40</v>
      </c>
      <c r="C7317" s="1">
        <v>2020</v>
      </c>
      <c r="D7317" s="1" t="s">
        <v>147</v>
      </c>
      <c r="E7317" s="1">
        <v>2012</v>
      </c>
      <c r="F7317" s="1">
        <v>100</v>
      </c>
      <c r="G7317" s="1" t="s">
        <v>12</v>
      </c>
      <c r="H7317" s="1">
        <v>2.3516641994694799E-7</v>
      </c>
      <c r="I7317" s="1">
        <v>2.1630607306720299E-7</v>
      </c>
      <c r="J7317" s="1">
        <v>2.5878629999999998E-7</v>
      </c>
      <c r="K7317" s="1">
        <v>1.7164E-5</v>
      </c>
      <c r="L7317" s="1">
        <v>1.383722E-6</v>
      </c>
      <c r="M7317" s="1">
        <v>4.4100820000000002E-4</v>
      </c>
      <c r="N7317" s="1">
        <v>3.0748158000000003E-8</v>
      </c>
      <c r="O7317" s="1">
        <v>2.32319416E-8</v>
      </c>
      <c r="P7317" s="1">
        <v>3.6410079999999998E-9</v>
      </c>
      <c r="Q7317" s="1">
        <v>6.3934056033614502E-9</v>
      </c>
      <c r="R7317" s="1">
        <v>18.25</v>
      </c>
      <c r="S7317" s="1">
        <v>7.3</v>
      </c>
      <c r="T7317" s="1">
        <v>0.02</v>
      </c>
      <c r="U7317" s="1">
        <v>389.09</v>
      </c>
      <c r="V7317" s="1">
        <f t="shared" si="457"/>
        <v>0.18408027078413841</v>
      </c>
      <c r="W7317" s="1">
        <f t="shared" si="458"/>
        <v>1.1775717474693057</v>
      </c>
      <c r="X7317" s="1">
        <f t="shared" si="459"/>
        <v>365</v>
      </c>
    </row>
    <row r="7318" spans="1:24" hidden="1" x14ac:dyDescent="0.3">
      <c r="A7318" s="18" t="str">
        <f t="shared" si="456"/>
        <v>OFF - AirGrSupp - Sweeper_2013_50</v>
      </c>
      <c r="B7318" s="1" t="s">
        <v>40</v>
      </c>
      <c r="C7318" s="1">
        <v>2020</v>
      </c>
      <c r="D7318" s="1" t="s">
        <v>147</v>
      </c>
      <c r="E7318" s="1">
        <v>2013</v>
      </c>
      <c r="F7318" s="1">
        <v>50</v>
      </c>
      <c r="G7318" s="1" t="s">
        <v>124</v>
      </c>
      <c r="H7318" s="1">
        <v>0</v>
      </c>
      <c r="I7318" s="1">
        <v>0</v>
      </c>
      <c r="J7318" s="1">
        <v>4.261895E-9</v>
      </c>
      <c r="K7318" s="1">
        <v>1.263459E-6</v>
      </c>
      <c r="L7318" s="1">
        <v>3.4332599999999999E-7</v>
      </c>
      <c r="M7318" s="1">
        <v>1.0554269999999999E-4</v>
      </c>
      <c r="N7318" s="1">
        <v>0</v>
      </c>
      <c r="O7318" s="1">
        <v>0</v>
      </c>
      <c r="P7318" s="1">
        <v>0</v>
      </c>
      <c r="Q7318" s="1">
        <v>0</v>
      </c>
      <c r="R7318" s="1">
        <v>7.3</v>
      </c>
      <c r="S7318" s="1">
        <v>3.65</v>
      </c>
      <c r="T7318" s="1">
        <v>0.01</v>
      </c>
      <c r="U7318" s="1">
        <v>164.25</v>
      </c>
      <c r="V7318" s="1">
        <f t="shared" si="457"/>
        <v>0</v>
      </c>
      <c r="W7318" s="1">
        <f t="shared" si="458"/>
        <v>0.69213357343386661</v>
      </c>
      <c r="X7318" s="1">
        <f t="shared" si="459"/>
        <v>365</v>
      </c>
    </row>
    <row r="7319" spans="1:24" hidden="1" x14ac:dyDescent="0.3">
      <c r="A7319" s="18" t="str">
        <f t="shared" si="456"/>
        <v>OFF - AirGrSupp - Sweeper_2013_100</v>
      </c>
      <c r="B7319" s="1" t="s">
        <v>40</v>
      </c>
      <c r="C7319" s="1">
        <v>2020</v>
      </c>
      <c r="D7319" s="1" t="s">
        <v>147</v>
      </c>
      <c r="E7319" s="1">
        <v>2013</v>
      </c>
      <c r="F7319" s="1">
        <v>100</v>
      </c>
      <c r="G7319" s="1" t="s">
        <v>12</v>
      </c>
      <c r="H7319" s="1">
        <v>2.32608349940342E-7</v>
      </c>
      <c r="I7319" s="1">
        <v>2.13953160275126E-7</v>
      </c>
      <c r="J7319" s="1">
        <v>2.5597129999999999E-7</v>
      </c>
      <c r="K7319" s="1">
        <v>1.6377239999999999E-5</v>
      </c>
      <c r="L7319" s="1">
        <v>1.3945040000000001E-6</v>
      </c>
      <c r="M7319" s="1">
        <v>4.5504170000000002E-4</v>
      </c>
      <c r="N7319" s="1">
        <v>3.1726602000000002E-8</v>
      </c>
      <c r="O7319" s="1">
        <v>2.3971210400000001E-8</v>
      </c>
      <c r="P7319" s="1">
        <v>3.7568700000000001E-9</v>
      </c>
      <c r="Q7319" s="1">
        <v>6.3934056033614502E-9</v>
      </c>
      <c r="R7319" s="1">
        <v>18.25</v>
      </c>
      <c r="S7319" s="1">
        <v>7.3</v>
      </c>
      <c r="T7319" s="1">
        <v>0.02</v>
      </c>
      <c r="U7319" s="1">
        <v>389.09</v>
      </c>
      <c r="V7319" s="1">
        <f t="shared" si="457"/>
        <v>0.18207790063449206</v>
      </c>
      <c r="W7319" s="1">
        <f t="shared" si="458"/>
        <v>1.1867474190140341</v>
      </c>
      <c r="X7319" s="1">
        <f t="shared" si="459"/>
        <v>365</v>
      </c>
    </row>
    <row r="7320" spans="1:24" hidden="1" x14ac:dyDescent="0.3">
      <c r="A7320" s="18" t="str">
        <f t="shared" si="456"/>
        <v>OFF - AirGrSupp - Sweeper_2014_50</v>
      </c>
      <c r="B7320" s="1" t="s">
        <v>40</v>
      </c>
      <c r="C7320" s="1">
        <v>2020</v>
      </c>
      <c r="D7320" s="1" t="s">
        <v>147</v>
      </c>
      <c r="E7320" s="1">
        <v>2014</v>
      </c>
      <c r="F7320" s="1">
        <v>50</v>
      </c>
      <c r="G7320" s="1" t="s">
        <v>124</v>
      </c>
      <c r="H7320" s="1">
        <v>0</v>
      </c>
      <c r="I7320" s="1">
        <v>0</v>
      </c>
      <c r="J7320" s="1">
        <v>4.1718420000000002E-9</v>
      </c>
      <c r="K7320" s="1">
        <v>1.303713E-6</v>
      </c>
      <c r="L7320" s="1">
        <v>3.551345E-7</v>
      </c>
      <c r="M7320" s="1">
        <v>1.1071549999999999E-4</v>
      </c>
      <c r="N7320" s="1">
        <v>0</v>
      </c>
      <c r="O7320" s="1">
        <v>0</v>
      </c>
      <c r="P7320" s="1">
        <v>0</v>
      </c>
      <c r="Q7320" s="1">
        <v>0</v>
      </c>
      <c r="R7320" s="1">
        <v>7.3</v>
      </c>
      <c r="S7320" s="1">
        <v>3.65</v>
      </c>
      <c r="T7320" s="1">
        <v>0.01</v>
      </c>
      <c r="U7320" s="1">
        <v>164.25</v>
      </c>
      <c r="V7320" s="1">
        <f t="shared" si="457"/>
        <v>0</v>
      </c>
      <c r="W7320" s="1">
        <f t="shared" si="458"/>
        <v>0.71593910899451108</v>
      </c>
      <c r="X7320" s="1">
        <f t="shared" si="459"/>
        <v>365</v>
      </c>
    </row>
    <row r="7321" spans="1:24" hidden="1" x14ac:dyDescent="0.3">
      <c r="A7321" s="18" t="str">
        <f t="shared" si="456"/>
        <v>OFF - AirGrSupp - Sweeper_2014_100</v>
      </c>
      <c r="B7321" s="1" t="s">
        <v>40</v>
      </c>
      <c r="C7321" s="1">
        <v>2020</v>
      </c>
      <c r="D7321" s="1" t="s">
        <v>147</v>
      </c>
      <c r="E7321" s="1">
        <v>2014</v>
      </c>
      <c r="F7321" s="1">
        <v>100</v>
      </c>
      <c r="G7321" s="1" t="s">
        <v>12</v>
      </c>
      <c r="H7321" s="1">
        <v>2.28846396756203E-7</v>
      </c>
      <c r="I7321" s="1">
        <v>2.1049291573635601E-7</v>
      </c>
      <c r="J7321" s="1">
        <v>2.5183149999999999E-7</v>
      </c>
      <c r="K7321" s="1">
        <v>1.546875E-5</v>
      </c>
      <c r="L7321" s="1">
        <v>1.399658E-6</v>
      </c>
      <c r="M7321" s="1">
        <v>4.6787990000000002E-4</v>
      </c>
      <c r="N7321" s="1">
        <v>3.2621705999999998E-8</v>
      </c>
      <c r="O7321" s="1">
        <v>2.46475112E-8</v>
      </c>
      <c r="P7321" s="1">
        <v>3.8628629999999998E-9</v>
      </c>
      <c r="Q7321" s="1">
        <v>6.3934056033614502E-9</v>
      </c>
      <c r="R7321" s="1">
        <v>18.25</v>
      </c>
      <c r="S7321" s="1">
        <v>7.3</v>
      </c>
      <c r="T7321" s="1">
        <v>0.02</v>
      </c>
      <c r="U7321" s="1">
        <v>389.09</v>
      </c>
      <c r="V7321" s="1">
        <f t="shared" si="457"/>
        <v>0.17913317170180867</v>
      </c>
      <c r="W7321" s="1">
        <f t="shared" si="458"/>
        <v>1.1911335636200002</v>
      </c>
      <c r="X7321" s="1">
        <f t="shared" si="459"/>
        <v>365</v>
      </c>
    </row>
    <row r="7322" spans="1:24" hidden="1" x14ac:dyDescent="0.3">
      <c r="A7322" s="18" t="str">
        <f t="shared" si="456"/>
        <v>OFF - AirGrSupp - Sweeper_2015_50</v>
      </c>
      <c r="B7322" s="1" t="s">
        <v>40</v>
      </c>
      <c r="C7322" s="1">
        <v>2020</v>
      </c>
      <c r="D7322" s="1" t="s">
        <v>147</v>
      </c>
      <c r="E7322" s="1">
        <v>2015</v>
      </c>
      <c r="F7322" s="1">
        <v>50</v>
      </c>
      <c r="G7322" s="1" t="s">
        <v>124</v>
      </c>
      <c r="H7322" s="1">
        <v>0</v>
      </c>
      <c r="I7322" s="1">
        <v>0</v>
      </c>
      <c r="J7322" s="1">
        <v>4.0609100000000002E-9</v>
      </c>
      <c r="K7322" s="1">
        <v>1.344276E-6</v>
      </c>
      <c r="L7322" s="1">
        <v>3.6711169999999998E-7</v>
      </c>
      <c r="M7322" s="1">
        <v>1.160899E-4</v>
      </c>
      <c r="N7322" s="1">
        <v>0</v>
      </c>
      <c r="O7322" s="1">
        <v>0</v>
      </c>
      <c r="P7322" s="1">
        <v>0</v>
      </c>
      <c r="Q7322" s="1">
        <v>0</v>
      </c>
      <c r="R7322" s="1">
        <v>7.3</v>
      </c>
      <c r="S7322" s="1">
        <v>3.65</v>
      </c>
      <c r="T7322" s="1">
        <v>0.01</v>
      </c>
      <c r="U7322" s="1">
        <v>164.25</v>
      </c>
      <c r="V7322" s="1">
        <f t="shared" si="457"/>
        <v>0</v>
      </c>
      <c r="W7322" s="1">
        <f t="shared" si="458"/>
        <v>0.74008473803435104</v>
      </c>
      <c r="X7322" s="1">
        <f t="shared" si="459"/>
        <v>365</v>
      </c>
    </row>
    <row r="7323" spans="1:24" hidden="1" x14ac:dyDescent="0.3">
      <c r="A7323" s="18" t="str">
        <f t="shared" si="456"/>
        <v>OFF - AirGrSupp - Sweeper_2015_100</v>
      </c>
      <c r="B7323" s="1" t="s">
        <v>40</v>
      </c>
      <c r="C7323" s="1">
        <v>2020</v>
      </c>
      <c r="D7323" s="1" t="s">
        <v>147</v>
      </c>
      <c r="E7323" s="1">
        <v>2015</v>
      </c>
      <c r="F7323" s="1">
        <v>100</v>
      </c>
      <c r="G7323" s="1" t="s">
        <v>12</v>
      </c>
      <c r="H7323" s="1">
        <v>2.2532498393822799E-7</v>
      </c>
      <c r="I7323" s="1">
        <v>2.0725392022638201E-7</v>
      </c>
      <c r="J7323" s="1">
        <v>2.4795640000000002E-7</v>
      </c>
      <c r="K7323" s="1">
        <v>1.4537110000000001E-5</v>
      </c>
      <c r="L7323" s="1">
        <v>1.407981E-6</v>
      </c>
      <c r="M7323" s="1">
        <v>4.824462E-4</v>
      </c>
      <c r="N7323" s="1">
        <v>3.3637311000000002E-8</v>
      </c>
      <c r="O7323" s="1">
        <v>2.54148572E-8</v>
      </c>
      <c r="P7323" s="1">
        <v>3.9831239999999998E-9</v>
      </c>
      <c r="Q7323" s="1">
        <v>6.3934056033614502E-9</v>
      </c>
      <c r="R7323" s="1">
        <v>18.25</v>
      </c>
      <c r="S7323" s="1">
        <v>7.3</v>
      </c>
      <c r="T7323" s="1">
        <v>0.02</v>
      </c>
      <c r="U7323" s="1">
        <v>389.09</v>
      </c>
      <c r="V7323" s="1">
        <f t="shared" si="457"/>
        <v>0.17637672958213052</v>
      </c>
      <c r="W7323" s="1">
        <f t="shared" si="458"/>
        <v>1.198216582936154</v>
      </c>
      <c r="X7323" s="1">
        <f t="shared" si="459"/>
        <v>365</v>
      </c>
    </row>
    <row r="7324" spans="1:24" hidden="1" x14ac:dyDescent="0.3">
      <c r="A7324" s="18" t="str">
        <f t="shared" si="456"/>
        <v>OFF - AirGrSupp - Sweeper_2016_50</v>
      </c>
      <c r="B7324" s="1" t="s">
        <v>40</v>
      </c>
      <c r="C7324" s="1">
        <v>2020</v>
      </c>
      <c r="D7324" s="1" t="s">
        <v>147</v>
      </c>
      <c r="E7324" s="1">
        <v>2016</v>
      </c>
      <c r="F7324" s="1">
        <v>50</v>
      </c>
      <c r="G7324" s="1" t="s">
        <v>124</v>
      </c>
      <c r="H7324" s="1">
        <v>0</v>
      </c>
      <c r="I7324" s="1">
        <v>0</v>
      </c>
      <c r="J7324" s="1">
        <v>3.7586409999999997E-9</v>
      </c>
      <c r="K7324" s="1">
        <v>1.3254949999999999E-6</v>
      </c>
      <c r="L7324" s="1">
        <v>3.6292880000000002E-7</v>
      </c>
      <c r="M7324" s="1">
        <v>1.164361E-4</v>
      </c>
      <c r="N7324" s="1">
        <v>0</v>
      </c>
      <c r="O7324" s="1">
        <v>0</v>
      </c>
      <c r="P7324" s="1">
        <v>0</v>
      </c>
      <c r="Q7324" s="1">
        <v>0</v>
      </c>
      <c r="R7324" s="1">
        <v>7.3</v>
      </c>
      <c r="S7324" s="1">
        <v>3.65</v>
      </c>
      <c r="T7324" s="1">
        <v>0.01</v>
      </c>
      <c r="U7324" s="1">
        <v>164.25</v>
      </c>
      <c r="V7324" s="1">
        <f t="shared" si="457"/>
        <v>0</v>
      </c>
      <c r="W7324" s="1">
        <f t="shared" si="458"/>
        <v>0.73165215348113788</v>
      </c>
      <c r="X7324" s="1">
        <f t="shared" si="459"/>
        <v>365</v>
      </c>
    </row>
    <row r="7325" spans="1:24" hidden="1" x14ac:dyDescent="0.3">
      <c r="A7325" s="18" t="str">
        <f t="shared" si="456"/>
        <v>OFF - AirGrSupp - Sweeper_2016_100</v>
      </c>
      <c r="B7325" s="1" t="s">
        <v>40</v>
      </c>
      <c r="C7325" s="1">
        <v>2020</v>
      </c>
      <c r="D7325" s="1" t="s">
        <v>147</v>
      </c>
      <c r="E7325" s="1">
        <v>2016</v>
      </c>
      <c r="F7325" s="1">
        <v>100</v>
      </c>
      <c r="G7325" s="1" t="s">
        <v>12</v>
      </c>
      <c r="H7325" s="1">
        <v>2.15689647495226E-7</v>
      </c>
      <c r="I7325" s="1">
        <v>1.9839133776610901E-7</v>
      </c>
      <c r="J7325" s="1">
        <v>2.373533E-7</v>
      </c>
      <c r="K7325" s="1">
        <v>1.3185690000000001E-5</v>
      </c>
      <c r="L7325" s="1">
        <v>1.379191E-6</v>
      </c>
      <c r="M7325" s="1">
        <v>4.8471769999999998E-4</v>
      </c>
      <c r="N7325" s="1">
        <v>3.3795683999999999E-8</v>
      </c>
      <c r="O7325" s="1">
        <v>2.5534516800000001E-8</v>
      </c>
      <c r="P7325" s="1">
        <v>4.001878E-9</v>
      </c>
      <c r="Q7325" s="1">
        <v>6.3934056033614502E-9</v>
      </c>
      <c r="R7325" s="1">
        <v>18.25</v>
      </c>
      <c r="S7325" s="1">
        <v>7.3</v>
      </c>
      <c r="T7325" s="1">
        <v>0.02</v>
      </c>
      <c r="U7325" s="1">
        <v>389.09</v>
      </c>
      <c r="V7325" s="1">
        <f t="shared" si="457"/>
        <v>0.16883451610656638</v>
      </c>
      <c r="W7325" s="1">
        <f t="shared" si="458"/>
        <v>1.1737157868155161</v>
      </c>
      <c r="X7325" s="1">
        <f t="shared" si="459"/>
        <v>365</v>
      </c>
    </row>
    <row r="7326" spans="1:24" hidden="1" x14ac:dyDescent="0.3">
      <c r="A7326" s="18" t="str">
        <f t="shared" si="456"/>
        <v>OFF - AirGrSupp - Sweeper_2017_50</v>
      </c>
      <c r="B7326" s="1" t="s">
        <v>40</v>
      </c>
      <c r="C7326" s="1">
        <v>2020</v>
      </c>
      <c r="D7326" s="1" t="s">
        <v>147</v>
      </c>
      <c r="E7326" s="1">
        <v>2017</v>
      </c>
      <c r="F7326" s="1">
        <v>50</v>
      </c>
      <c r="G7326" s="1" t="s">
        <v>124</v>
      </c>
      <c r="H7326" s="1">
        <v>0</v>
      </c>
      <c r="I7326" s="1">
        <v>0</v>
      </c>
      <c r="J7326" s="1">
        <v>3.5679250000000002E-9</v>
      </c>
      <c r="K7326" s="1">
        <v>1.349478E-6</v>
      </c>
      <c r="L7326" s="1">
        <v>3.7049220000000002E-7</v>
      </c>
      <c r="M7326" s="1">
        <v>1.206166E-4</v>
      </c>
      <c r="N7326" s="1">
        <v>0</v>
      </c>
      <c r="O7326" s="1">
        <v>0</v>
      </c>
      <c r="P7326" s="1">
        <v>0</v>
      </c>
      <c r="Q7326" s="1">
        <v>0</v>
      </c>
      <c r="R7326" s="1">
        <v>7.3</v>
      </c>
      <c r="S7326" s="1">
        <v>3.65</v>
      </c>
      <c r="T7326" s="1">
        <v>0.01</v>
      </c>
      <c r="U7326" s="1">
        <v>164.25</v>
      </c>
      <c r="V7326" s="1">
        <f t="shared" si="457"/>
        <v>0</v>
      </c>
      <c r="W7326" s="1">
        <f t="shared" si="458"/>
        <v>0.74689971139783995</v>
      </c>
      <c r="X7326" s="1">
        <f t="shared" si="459"/>
        <v>365</v>
      </c>
    </row>
    <row r="7327" spans="1:24" hidden="1" x14ac:dyDescent="0.3">
      <c r="A7327" s="18" t="str">
        <f t="shared" si="456"/>
        <v>OFF - AirGrSupp - Sweeper_2017_100</v>
      </c>
      <c r="B7327" s="1" t="s">
        <v>40</v>
      </c>
      <c r="C7327" s="1">
        <v>2020</v>
      </c>
      <c r="D7327" s="1" t="s">
        <v>147</v>
      </c>
      <c r="E7327" s="1">
        <v>2017</v>
      </c>
      <c r="F7327" s="1">
        <v>100</v>
      </c>
      <c r="G7327" s="1" t="s">
        <v>12</v>
      </c>
      <c r="H7327" s="1">
        <v>2.1309350177520001E-7</v>
      </c>
      <c r="I7327" s="1">
        <v>1.9600340293282901E-7</v>
      </c>
      <c r="J7327" s="1">
        <v>2.3449640000000001E-7</v>
      </c>
      <c r="K7327" s="1">
        <v>1.2230719999999999E-5</v>
      </c>
      <c r="L7327" s="1">
        <v>1.3968689999999999E-6</v>
      </c>
      <c r="M7327" s="1">
        <v>5.0387049999999997E-4</v>
      </c>
      <c r="N7327" s="1">
        <v>3.5131059000000001E-8</v>
      </c>
      <c r="O7327" s="1">
        <v>2.6543466800000001E-8</v>
      </c>
      <c r="P7327" s="1">
        <v>4.160006E-9</v>
      </c>
      <c r="Q7327" s="1">
        <v>6.3934056033614502E-9</v>
      </c>
      <c r="R7327" s="1">
        <v>18.25</v>
      </c>
      <c r="S7327" s="1">
        <v>7.3</v>
      </c>
      <c r="T7327" s="1">
        <v>0.02</v>
      </c>
      <c r="U7327" s="1">
        <v>389.09</v>
      </c>
      <c r="V7327" s="1">
        <f t="shared" si="457"/>
        <v>0.16680234158417798</v>
      </c>
      <c r="W7327" s="1">
        <f t="shared" si="458"/>
        <v>1.1887600755901127</v>
      </c>
      <c r="X7327" s="1">
        <f t="shared" si="459"/>
        <v>365</v>
      </c>
    </row>
    <row r="7328" spans="1:24" hidden="1" x14ac:dyDescent="0.3">
      <c r="A7328" s="18" t="str">
        <f t="shared" si="456"/>
        <v>OFF - AirGrSupp - Sweeper_2018_50</v>
      </c>
      <c r="B7328" s="1" t="s">
        <v>40</v>
      </c>
      <c r="C7328" s="1">
        <v>2020</v>
      </c>
      <c r="D7328" s="1" t="s">
        <v>147</v>
      </c>
      <c r="E7328" s="1">
        <v>2018</v>
      </c>
      <c r="F7328" s="1">
        <v>50</v>
      </c>
      <c r="G7328" s="1" t="s">
        <v>124</v>
      </c>
      <c r="H7328" s="1">
        <v>0</v>
      </c>
      <c r="I7328" s="1">
        <v>0</v>
      </c>
      <c r="J7328" s="1">
        <v>3.3494080000000001E-9</v>
      </c>
      <c r="K7328" s="1">
        <v>1.3696870000000001E-6</v>
      </c>
      <c r="L7328" s="1">
        <v>3.7708840000000002E-7</v>
      </c>
      <c r="M7328" s="1">
        <v>1.246028E-4</v>
      </c>
      <c r="N7328" s="1">
        <v>0</v>
      </c>
      <c r="O7328" s="1">
        <v>0</v>
      </c>
      <c r="P7328" s="1">
        <v>0</v>
      </c>
      <c r="Q7328" s="1">
        <v>0</v>
      </c>
      <c r="R7328" s="1">
        <v>7.3</v>
      </c>
      <c r="S7328" s="1">
        <v>3.65</v>
      </c>
      <c r="T7328" s="1">
        <v>0.01</v>
      </c>
      <c r="U7328" s="1">
        <v>164.25</v>
      </c>
      <c r="V7328" s="1">
        <f t="shared" si="457"/>
        <v>0</v>
      </c>
      <c r="W7328" s="1">
        <f t="shared" si="458"/>
        <v>0.76019742691336889</v>
      </c>
      <c r="X7328" s="1">
        <f t="shared" si="459"/>
        <v>365</v>
      </c>
    </row>
    <row r="7329" spans="1:24" hidden="1" x14ac:dyDescent="0.3">
      <c r="A7329" s="18" t="str">
        <f t="shared" si="456"/>
        <v>OFF - AirGrSupp - Sweeper_2018_100</v>
      </c>
      <c r="B7329" s="1" t="s">
        <v>40</v>
      </c>
      <c r="C7329" s="1">
        <v>2020</v>
      </c>
      <c r="D7329" s="1" t="s">
        <v>147</v>
      </c>
      <c r="E7329" s="1">
        <v>2018</v>
      </c>
      <c r="F7329" s="1">
        <v>100</v>
      </c>
      <c r="G7329" s="1" t="s">
        <v>12</v>
      </c>
      <c r="H7329" s="1">
        <v>2.0826079410126301E-7</v>
      </c>
      <c r="I7329" s="1">
        <v>1.9155827841434099E-7</v>
      </c>
      <c r="J7329" s="1">
        <v>2.2917829999999999E-7</v>
      </c>
      <c r="K7329" s="1">
        <v>1.1089470000000001E-5</v>
      </c>
      <c r="L7329" s="1">
        <v>1.402379E-6</v>
      </c>
      <c r="M7329" s="1">
        <v>5.1955260000000004E-4</v>
      </c>
      <c r="N7329" s="1">
        <v>3.6224450999999903E-8</v>
      </c>
      <c r="O7329" s="1">
        <v>2.73695852E-8</v>
      </c>
      <c r="P7329" s="1">
        <v>4.2894790000000001E-9</v>
      </c>
      <c r="Q7329" s="1">
        <v>7.6720867240337396E-9</v>
      </c>
      <c r="R7329" s="1">
        <v>21.9</v>
      </c>
      <c r="S7329" s="1">
        <v>7.3</v>
      </c>
      <c r="T7329" s="1">
        <v>0.02</v>
      </c>
      <c r="U7329" s="1">
        <v>389.09</v>
      </c>
      <c r="V7329" s="1">
        <f t="shared" si="457"/>
        <v>0.16301946247482321</v>
      </c>
      <c r="W7329" s="1">
        <f t="shared" si="458"/>
        <v>1.1934491824544653</v>
      </c>
      <c r="X7329" s="1">
        <f t="shared" si="459"/>
        <v>365</v>
      </c>
    </row>
    <row r="7330" spans="1:24" hidden="1" x14ac:dyDescent="0.3">
      <c r="A7330" s="18" t="str">
        <f t="shared" si="456"/>
        <v>OFF - AirGrSupp - Sweeper_2019_50</v>
      </c>
      <c r="B7330" s="1" t="s">
        <v>40</v>
      </c>
      <c r="C7330" s="1">
        <v>2020</v>
      </c>
      <c r="D7330" s="1" t="s">
        <v>147</v>
      </c>
      <c r="E7330" s="1">
        <v>2019</v>
      </c>
      <c r="F7330" s="1">
        <v>50</v>
      </c>
      <c r="G7330" s="1" t="s">
        <v>124</v>
      </c>
      <c r="H7330" s="1">
        <v>0</v>
      </c>
      <c r="I7330" s="1">
        <v>0</v>
      </c>
      <c r="J7330" s="1">
        <v>3.160688E-9</v>
      </c>
      <c r="K7330" s="1">
        <v>1.4112510000000001E-6</v>
      </c>
      <c r="L7330" s="1">
        <v>3.8965029999999997E-7</v>
      </c>
      <c r="M7330" s="1">
        <v>1.3071139999999999E-4</v>
      </c>
      <c r="N7330" s="1">
        <v>0</v>
      </c>
      <c r="O7330" s="1">
        <v>0</v>
      </c>
      <c r="P7330" s="1">
        <v>0</v>
      </c>
      <c r="Q7330" s="1">
        <v>0</v>
      </c>
      <c r="R7330" s="1">
        <v>7.3</v>
      </c>
      <c r="S7330" s="1">
        <v>3.65</v>
      </c>
      <c r="T7330" s="1">
        <v>0.01</v>
      </c>
      <c r="U7330" s="1">
        <v>164.25</v>
      </c>
      <c r="V7330" s="1">
        <f t="shared" si="457"/>
        <v>0</v>
      </c>
      <c r="W7330" s="1">
        <f t="shared" si="458"/>
        <v>0.78552179132538213</v>
      </c>
      <c r="X7330" s="1">
        <f t="shared" si="459"/>
        <v>365</v>
      </c>
    </row>
    <row r="7331" spans="1:24" hidden="1" x14ac:dyDescent="0.3">
      <c r="A7331" s="18" t="str">
        <f t="shared" si="456"/>
        <v>OFF - AirGrSupp - Sweeper_2019_100</v>
      </c>
      <c r="B7331" s="1" t="s">
        <v>40</v>
      </c>
      <c r="C7331" s="1">
        <v>2020</v>
      </c>
      <c r="D7331" s="1" t="s">
        <v>147</v>
      </c>
      <c r="E7331" s="1">
        <v>2019</v>
      </c>
      <c r="F7331" s="1">
        <v>100</v>
      </c>
      <c r="G7331" s="1" t="s">
        <v>12</v>
      </c>
      <c r="H7331" s="1">
        <v>2.0149740240031399E-7</v>
      </c>
      <c r="I7331" s="1">
        <v>1.8533731072780901E-7</v>
      </c>
      <c r="J7331" s="1">
        <v>2.217356E-7</v>
      </c>
      <c r="K7331" s="1">
        <v>9.7961310000000008E-6</v>
      </c>
      <c r="L7331" s="1">
        <v>1.397011E-6</v>
      </c>
      <c r="M7331" s="1">
        <v>5.3196479999999995E-4</v>
      </c>
      <c r="N7331" s="1">
        <v>3.7089864E-8</v>
      </c>
      <c r="O7331" s="1">
        <v>2.8023452800000001E-8</v>
      </c>
      <c r="P7331" s="1">
        <v>4.3919550000000003E-9</v>
      </c>
      <c r="Q7331" s="1">
        <v>7.6720867240337396E-9</v>
      </c>
      <c r="R7331" s="1">
        <v>21.9</v>
      </c>
      <c r="S7331" s="1">
        <v>7.3</v>
      </c>
      <c r="T7331" s="1">
        <v>0.02</v>
      </c>
      <c r="U7331" s="1">
        <v>389.09</v>
      </c>
      <c r="V7331" s="1">
        <f t="shared" si="457"/>
        <v>0.1577253096106066</v>
      </c>
      <c r="W7331" s="1">
        <f t="shared" si="458"/>
        <v>1.1888809200864354</v>
      </c>
      <c r="X7331" s="1">
        <f t="shared" si="459"/>
        <v>365</v>
      </c>
    </row>
    <row r="7332" spans="1:24" hidden="1" x14ac:dyDescent="0.3">
      <c r="A7332" s="18" t="str">
        <f t="shared" si="456"/>
        <v>OFF - AirGrSupp - Sweeper_2020_50</v>
      </c>
      <c r="B7332" s="1" t="s">
        <v>40</v>
      </c>
      <c r="C7332" s="1">
        <v>2020</v>
      </c>
      <c r="D7332" s="1" t="s">
        <v>147</v>
      </c>
      <c r="E7332" s="1">
        <v>2020</v>
      </c>
      <c r="F7332" s="1">
        <v>50</v>
      </c>
      <c r="G7332" s="1" t="s">
        <v>124</v>
      </c>
      <c r="H7332" s="1">
        <v>0</v>
      </c>
      <c r="I7332" s="1">
        <v>0</v>
      </c>
      <c r="J7332" s="1">
        <v>2.4909239999999999E-9</v>
      </c>
      <c r="K7332" s="1">
        <v>1.2293010000000001E-6</v>
      </c>
      <c r="L7332" s="1">
        <v>3.4042410000000002E-7</v>
      </c>
      <c r="M7332" s="1">
        <v>1.159612E-4</v>
      </c>
      <c r="N7332" s="1">
        <v>0</v>
      </c>
      <c r="O7332" s="1">
        <v>0</v>
      </c>
      <c r="P7332" s="1">
        <v>0</v>
      </c>
      <c r="Q7332" s="1">
        <v>0</v>
      </c>
      <c r="R7332" s="1">
        <v>7.3</v>
      </c>
      <c r="S7332" s="1">
        <v>3.65</v>
      </c>
      <c r="T7332" s="1">
        <v>0.01</v>
      </c>
      <c r="U7332" s="1">
        <v>164.25</v>
      </c>
      <c r="V7332" s="1">
        <f t="shared" si="457"/>
        <v>0</v>
      </c>
      <c r="W7332" s="1">
        <f t="shared" si="458"/>
        <v>0.68628344144052</v>
      </c>
      <c r="X7332" s="1">
        <f t="shared" si="459"/>
        <v>365</v>
      </c>
    </row>
    <row r="7333" spans="1:24" hidden="1" x14ac:dyDescent="0.3">
      <c r="A7333" s="18" t="str">
        <f t="shared" si="456"/>
        <v>OFF - AirGrSupp - Sweeper_2020_100</v>
      </c>
      <c r="B7333" s="1" t="s">
        <v>40</v>
      </c>
      <c r="C7333" s="1">
        <v>2020</v>
      </c>
      <c r="D7333" s="1" t="s">
        <v>147</v>
      </c>
      <c r="E7333" s="1">
        <v>2020</v>
      </c>
      <c r="F7333" s="1">
        <v>100</v>
      </c>
      <c r="G7333" s="1" t="s">
        <v>12</v>
      </c>
      <c r="H7333" s="1">
        <v>1.6125718917631901E-7</v>
      </c>
      <c r="I7333" s="1">
        <v>1.4832436260437801E-7</v>
      </c>
      <c r="J7333" s="1">
        <v>1.7745369999999999E-7</v>
      </c>
      <c r="K7333" s="1">
        <v>7.0005470000000004E-6</v>
      </c>
      <c r="L7333" s="1">
        <v>1.154149E-6</v>
      </c>
      <c r="M7333" s="1">
        <v>4.5206450000000002E-4</v>
      </c>
      <c r="N7333" s="1">
        <v>3.1519026000000001E-8</v>
      </c>
      <c r="O7333" s="1">
        <v>2.3814375200000001E-8</v>
      </c>
      <c r="P7333" s="1">
        <v>3.7322899999999997E-9</v>
      </c>
      <c r="Q7333" s="1">
        <v>6.3934056033614502E-9</v>
      </c>
      <c r="R7333" s="1">
        <v>18.25</v>
      </c>
      <c r="S7333" s="1">
        <v>7.3</v>
      </c>
      <c r="T7333" s="1">
        <v>0.02</v>
      </c>
      <c r="U7333" s="1">
        <v>389.09</v>
      </c>
      <c r="V7333" s="1">
        <f t="shared" si="457"/>
        <v>0.12622664007966078</v>
      </c>
      <c r="W7333" s="1">
        <f t="shared" si="458"/>
        <v>0.98220108863626643</v>
      </c>
      <c r="X7333" s="1">
        <f t="shared" si="459"/>
        <v>365</v>
      </c>
    </row>
    <row r="7334" spans="1:24" hidden="1" x14ac:dyDescent="0.3">
      <c r="A7334" s="18" t="str">
        <f t="shared" si="456"/>
        <v>OFF - AirGrSupp - Water Truck_1989_175</v>
      </c>
      <c r="B7334" s="1" t="s">
        <v>40</v>
      </c>
      <c r="C7334" s="1">
        <v>2020</v>
      </c>
      <c r="D7334" s="1" t="s">
        <v>148</v>
      </c>
      <c r="E7334" s="1">
        <v>1989</v>
      </c>
      <c r="F7334" s="1">
        <v>175</v>
      </c>
      <c r="G7334" s="1" t="s">
        <v>12</v>
      </c>
      <c r="H7334" s="1">
        <v>1.20774890748146E-8</v>
      </c>
      <c r="I7334" s="1">
        <v>1.11088744510145E-8</v>
      </c>
      <c r="J7334" s="1">
        <v>1.329054E-8</v>
      </c>
      <c r="K7334" s="1">
        <v>1.797349E-7</v>
      </c>
      <c r="L7334" s="1">
        <v>9.5867470000000005E-8</v>
      </c>
      <c r="M7334" s="1">
        <v>5.3106880000000003E-6</v>
      </c>
      <c r="N7334" s="1">
        <v>3.8071971000000001E-10</v>
      </c>
      <c r="O7334" s="1">
        <v>2.8765489199999999E-10</v>
      </c>
      <c r="P7334" s="1">
        <v>5.2756130000000003E-11</v>
      </c>
      <c r="Q7334" s="1">
        <v>0</v>
      </c>
      <c r="R7334" s="1">
        <v>0</v>
      </c>
      <c r="S7334" s="1">
        <v>0</v>
      </c>
      <c r="T7334" s="1">
        <v>0</v>
      </c>
      <c r="U7334" s="1">
        <v>0</v>
      </c>
      <c r="V7334" s="1">
        <f t="shared" si="457"/>
        <v>0</v>
      </c>
      <c r="W7334" s="1">
        <f t="shared" si="458"/>
        <v>0</v>
      </c>
      <c r="X7334" s="1" t="e">
        <f t="shared" si="459"/>
        <v>#DIV/0!</v>
      </c>
    </row>
    <row r="7335" spans="1:24" hidden="1" x14ac:dyDescent="0.3">
      <c r="A7335" s="18" t="str">
        <f t="shared" si="456"/>
        <v>OFF - AirGrSupp - Water Truck_1990_175</v>
      </c>
      <c r="B7335" s="1" t="s">
        <v>40</v>
      </c>
      <c r="C7335" s="1">
        <v>2020</v>
      </c>
      <c r="D7335" s="1" t="s">
        <v>148</v>
      </c>
      <c r="E7335" s="1">
        <v>1990</v>
      </c>
      <c r="F7335" s="1">
        <v>175</v>
      </c>
      <c r="G7335" s="1" t="s">
        <v>12</v>
      </c>
      <c r="H7335" s="1">
        <v>3.48276460576188E-8</v>
      </c>
      <c r="I7335" s="1">
        <v>3.2034468843797703E-8</v>
      </c>
      <c r="J7335" s="1">
        <v>3.8325699999999999E-8</v>
      </c>
      <c r="K7335" s="1">
        <v>5.1705509999999996E-7</v>
      </c>
      <c r="L7335" s="1">
        <v>2.774505E-7</v>
      </c>
      <c r="M7335" s="1">
        <v>1.541242E-5</v>
      </c>
      <c r="N7335" s="1">
        <v>1.1049056999999999E-9</v>
      </c>
      <c r="O7335" s="1">
        <v>8.3481763999999995E-10</v>
      </c>
      <c r="P7335" s="1">
        <v>1.5310620000000001E-10</v>
      </c>
      <c r="Q7335" s="1">
        <v>0</v>
      </c>
      <c r="R7335" s="1">
        <v>0</v>
      </c>
      <c r="S7335" s="1">
        <v>0</v>
      </c>
      <c r="T7335" s="1">
        <v>0</v>
      </c>
      <c r="U7335" s="1">
        <v>0</v>
      </c>
      <c r="V7335" s="1">
        <f t="shared" si="457"/>
        <v>0</v>
      </c>
      <c r="W7335" s="1">
        <f t="shared" si="458"/>
        <v>0</v>
      </c>
      <c r="X7335" s="1" t="e">
        <f t="shared" si="459"/>
        <v>#DIV/0!</v>
      </c>
    </row>
    <row r="7336" spans="1:24" hidden="1" x14ac:dyDescent="0.3">
      <c r="A7336" s="18" t="str">
        <f t="shared" si="456"/>
        <v>OFF - AirGrSupp - Water Truck_1991_175</v>
      </c>
      <c r="B7336" s="1" t="s">
        <v>40</v>
      </c>
      <c r="C7336" s="1">
        <v>2020</v>
      </c>
      <c r="D7336" s="1" t="s">
        <v>148</v>
      </c>
      <c r="E7336" s="1">
        <v>1991</v>
      </c>
      <c r="F7336" s="1">
        <v>175</v>
      </c>
      <c r="G7336" s="1" t="s">
        <v>12</v>
      </c>
      <c r="H7336" s="1">
        <v>9.6736666003295005E-8</v>
      </c>
      <c r="I7336" s="1">
        <v>8.8978385389830699E-8</v>
      </c>
      <c r="J7336" s="1">
        <v>1.064528E-7</v>
      </c>
      <c r="K7336" s="1">
        <v>1.432666E-6</v>
      </c>
      <c r="L7336" s="1">
        <v>7.7345229999999996E-7</v>
      </c>
      <c r="M7336" s="1">
        <v>4.3085179999999997E-5</v>
      </c>
      <c r="N7336" s="1">
        <v>3.0887487000000001E-9</v>
      </c>
      <c r="O7336" s="1">
        <v>2.3337212399999998E-9</v>
      </c>
      <c r="P7336" s="1">
        <v>4.280061E-10</v>
      </c>
      <c r="Q7336" s="1">
        <v>0</v>
      </c>
      <c r="R7336" s="1">
        <v>0</v>
      </c>
      <c r="S7336" s="1">
        <v>0</v>
      </c>
      <c r="T7336" s="1">
        <v>0</v>
      </c>
      <c r="U7336" s="1">
        <v>0</v>
      </c>
      <c r="V7336" s="1">
        <f t="shared" si="457"/>
        <v>0</v>
      </c>
      <c r="W7336" s="1">
        <f t="shared" si="458"/>
        <v>0</v>
      </c>
      <c r="X7336" s="1" t="e">
        <f t="shared" si="459"/>
        <v>#DIV/0!</v>
      </c>
    </row>
    <row r="7337" spans="1:24" hidden="1" x14ac:dyDescent="0.3">
      <c r="A7337" s="18" t="str">
        <f t="shared" si="456"/>
        <v>OFF - AirGrSupp - Water Truck_1992_175</v>
      </c>
      <c r="B7337" s="1" t="s">
        <v>40</v>
      </c>
      <c r="C7337" s="1">
        <v>2020</v>
      </c>
      <c r="D7337" s="1" t="s">
        <v>148</v>
      </c>
      <c r="E7337" s="1">
        <v>1992</v>
      </c>
      <c r="F7337" s="1">
        <v>175</v>
      </c>
      <c r="G7337" s="1" t="s">
        <v>12</v>
      </c>
      <c r="H7337" s="1">
        <v>1.3715644392828599E-7</v>
      </c>
      <c r="I7337" s="1">
        <v>1.2615649712523799E-7</v>
      </c>
      <c r="J7337" s="1">
        <v>1.5093229999999999E-7</v>
      </c>
      <c r="K7337" s="1">
        <v>2.0262580000000001E-6</v>
      </c>
      <c r="L7337" s="1">
        <v>1.1006629999999999E-6</v>
      </c>
      <c r="M7337" s="1">
        <v>6.1483910000000003E-5</v>
      </c>
      <c r="N7337" s="1">
        <v>4.4077409999999998E-9</v>
      </c>
      <c r="O7337" s="1">
        <v>3.3302931999999999E-9</v>
      </c>
      <c r="P7337" s="1">
        <v>6.1077819999999998E-10</v>
      </c>
      <c r="Q7337" s="1">
        <v>1.2786811206722801E-9</v>
      </c>
      <c r="R7337" s="1">
        <v>3.65</v>
      </c>
      <c r="S7337" s="1">
        <v>0</v>
      </c>
      <c r="T7337" s="1">
        <v>0</v>
      </c>
      <c r="U7337" s="1">
        <v>0</v>
      </c>
      <c r="V7337" s="1">
        <f t="shared" si="457"/>
        <v>0</v>
      </c>
      <c r="W7337" s="1">
        <f t="shared" si="458"/>
        <v>0</v>
      </c>
      <c r="X7337" s="1" t="e">
        <f t="shared" si="459"/>
        <v>#DIV/0!</v>
      </c>
    </row>
    <row r="7338" spans="1:24" hidden="1" x14ac:dyDescent="0.3">
      <c r="A7338" s="18" t="str">
        <f t="shared" si="456"/>
        <v>OFF - AirGrSupp - Water Truck_1993_175</v>
      </c>
      <c r="B7338" s="1" t="s">
        <v>40</v>
      </c>
      <c r="C7338" s="1">
        <v>2020</v>
      </c>
      <c r="D7338" s="1" t="s">
        <v>148</v>
      </c>
      <c r="E7338" s="1">
        <v>1993</v>
      </c>
      <c r="F7338" s="1">
        <v>175</v>
      </c>
      <c r="G7338" s="1" t="s">
        <v>12</v>
      </c>
      <c r="H7338" s="1">
        <v>1.6917975462519901E-7</v>
      </c>
      <c r="I7338" s="1">
        <v>1.5561153830425799E-7</v>
      </c>
      <c r="J7338" s="1">
        <v>1.8617200000000001E-7</v>
      </c>
      <c r="K7338" s="1">
        <v>2.493072E-6</v>
      </c>
      <c r="L7338" s="1">
        <v>1.3626910000000001E-6</v>
      </c>
      <c r="M7338" s="1">
        <v>7.6334370000000003E-5</v>
      </c>
      <c r="N7338" s="1">
        <v>5.4723617999999997E-9</v>
      </c>
      <c r="O7338" s="1">
        <v>4.1346733600000002E-9</v>
      </c>
      <c r="P7338" s="1">
        <v>7.5830199999999997E-10</v>
      </c>
      <c r="Q7338" s="1">
        <v>1.2786811206722801E-9</v>
      </c>
      <c r="R7338" s="1">
        <v>3.65</v>
      </c>
      <c r="S7338" s="1">
        <v>0</v>
      </c>
      <c r="T7338" s="1">
        <v>0</v>
      </c>
      <c r="U7338" s="1">
        <v>0</v>
      </c>
      <c r="V7338" s="1">
        <f t="shared" si="457"/>
        <v>0</v>
      </c>
      <c r="W7338" s="1">
        <f t="shared" si="458"/>
        <v>0</v>
      </c>
      <c r="X7338" s="1" t="e">
        <f t="shared" si="459"/>
        <v>#DIV/0!</v>
      </c>
    </row>
    <row r="7339" spans="1:24" hidden="1" x14ac:dyDescent="0.3">
      <c r="A7339" s="18" t="str">
        <f t="shared" si="456"/>
        <v>OFF - AirGrSupp - Water Truck_1994_175</v>
      </c>
      <c r="B7339" s="1" t="s">
        <v>40</v>
      </c>
      <c r="C7339" s="1">
        <v>2020</v>
      </c>
      <c r="D7339" s="1" t="s">
        <v>148</v>
      </c>
      <c r="E7339" s="1">
        <v>1994</v>
      </c>
      <c r="F7339" s="1">
        <v>175</v>
      </c>
      <c r="G7339" s="1" t="s">
        <v>12</v>
      </c>
      <c r="H7339" s="1">
        <v>2.4125399045290099E-7</v>
      </c>
      <c r="I7339" s="1">
        <v>2.21905420418578E-7</v>
      </c>
      <c r="J7339" s="1">
        <v>2.6548529999999997E-7</v>
      </c>
      <c r="K7339" s="1">
        <v>3.5461050000000002E-6</v>
      </c>
      <c r="L7339" s="1">
        <v>1.9505140000000002E-6</v>
      </c>
      <c r="M7339" s="1">
        <v>1.095699E-4</v>
      </c>
      <c r="N7339" s="1">
        <v>7.8549947999999999E-9</v>
      </c>
      <c r="O7339" s="1">
        <v>5.9348849600000003E-9</v>
      </c>
      <c r="P7339" s="1">
        <v>1.088462E-9</v>
      </c>
      <c r="Q7339" s="1">
        <v>1.2786811206722801E-9</v>
      </c>
      <c r="R7339" s="1">
        <v>3.65</v>
      </c>
      <c r="S7339" s="1">
        <v>0</v>
      </c>
      <c r="T7339" s="1">
        <v>0.01</v>
      </c>
      <c r="U7339" s="1">
        <v>0</v>
      </c>
      <c r="V7339" s="1">
        <f t="shared" si="457"/>
        <v>0</v>
      </c>
      <c r="W7339" s="1">
        <f t="shared" si="458"/>
        <v>0</v>
      </c>
      <c r="X7339" s="1">
        <f t="shared" si="459"/>
        <v>0</v>
      </c>
    </row>
    <row r="7340" spans="1:24" hidden="1" x14ac:dyDescent="0.3">
      <c r="A7340" s="18" t="str">
        <f t="shared" si="456"/>
        <v>OFF - AirGrSupp - Water Truck_1995_175</v>
      </c>
      <c r="B7340" s="1" t="s">
        <v>40</v>
      </c>
      <c r="C7340" s="1">
        <v>2020</v>
      </c>
      <c r="D7340" s="1" t="s">
        <v>148</v>
      </c>
      <c r="E7340" s="1">
        <v>1995</v>
      </c>
      <c r="F7340" s="1">
        <v>175</v>
      </c>
      <c r="G7340" s="1" t="s">
        <v>12</v>
      </c>
      <c r="H7340" s="1">
        <v>2.9649176374156101E-7</v>
      </c>
      <c r="I7340" s="1">
        <v>2.7271312428948798E-7</v>
      </c>
      <c r="J7340" s="1">
        <v>3.2627109999999999E-7</v>
      </c>
      <c r="K7340" s="1">
        <v>4.3467329999999997E-6</v>
      </c>
      <c r="L7340" s="1">
        <v>2.4061819999999999E-6</v>
      </c>
      <c r="M7340" s="1">
        <v>1.3554809999999999E-4</v>
      </c>
      <c r="N7340" s="1">
        <v>9.7173540000000006E-9</v>
      </c>
      <c r="O7340" s="1">
        <v>7.3420007999999999E-9</v>
      </c>
      <c r="P7340" s="1">
        <v>1.3465280000000001E-9</v>
      </c>
      <c r="Q7340" s="1">
        <v>1.2786811206722801E-9</v>
      </c>
      <c r="R7340" s="1">
        <v>3.65</v>
      </c>
      <c r="S7340" s="1">
        <v>3.65</v>
      </c>
      <c r="T7340" s="1">
        <v>0.01</v>
      </c>
      <c r="U7340" s="1">
        <v>547.5</v>
      </c>
      <c r="V7340" s="1">
        <f t="shared" si="457"/>
        <v>0.16493412316876455</v>
      </c>
      <c r="W7340" s="1">
        <f t="shared" si="458"/>
        <v>1.4552343947084529</v>
      </c>
      <c r="X7340" s="1">
        <f t="shared" si="459"/>
        <v>365</v>
      </c>
    </row>
    <row r="7341" spans="1:24" hidden="1" x14ac:dyDescent="0.3">
      <c r="A7341" s="18" t="str">
        <f t="shared" si="456"/>
        <v>OFF - AirGrSupp - Water Truck_1996_175</v>
      </c>
      <c r="B7341" s="1" t="s">
        <v>40</v>
      </c>
      <c r="C7341" s="1">
        <v>2020</v>
      </c>
      <c r="D7341" s="1" t="s">
        <v>148</v>
      </c>
      <c r="E7341" s="1">
        <v>1996</v>
      </c>
      <c r="F7341" s="1">
        <v>175</v>
      </c>
      <c r="G7341" s="1" t="s">
        <v>12</v>
      </c>
      <c r="H7341" s="1">
        <v>3.6789808430998901E-7</v>
      </c>
      <c r="I7341" s="1">
        <v>3.3839265794832697E-7</v>
      </c>
      <c r="J7341" s="1">
        <v>4.0484940000000002E-7</v>
      </c>
      <c r="K7341" s="1">
        <v>5.3793899999999998E-6</v>
      </c>
      <c r="L7341" s="1">
        <v>2.9970919999999998E-6</v>
      </c>
      <c r="M7341" s="1">
        <v>1.693133E-4</v>
      </c>
      <c r="N7341" s="1">
        <v>1.2137958000000001E-8</v>
      </c>
      <c r="O7341" s="1">
        <v>9.1709015999999999E-9</v>
      </c>
      <c r="P7341" s="1">
        <v>1.6819510000000001E-9</v>
      </c>
      <c r="Q7341" s="1">
        <v>2.5573622413445701E-9</v>
      </c>
      <c r="R7341" s="1">
        <v>7.3</v>
      </c>
      <c r="S7341" s="1">
        <v>3.65</v>
      </c>
      <c r="T7341" s="1">
        <v>0.01</v>
      </c>
      <c r="U7341" s="1">
        <v>547.5</v>
      </c>
      <c r="V7341" s="1">
        <f t="shared" si="457"/>
        <v>0.20465643694584129</v>
      </c>
      <c r="W7341" s="1">
        <f t="shared" si="458"/>
        <v>1.8126107511840535</v>
      </c>
      <c r="X7341" s="1">
        <f t="shared" si="459"/>
        <v>365</v>
      </c>
    </row>
    <row r="7342" spans="1:24" hidden="1" x14ac:dyDescent="0.3">
      <c r="A7342" s="18" t="str">
        <f t="shared" si="456"/>
        <v>OFF - AirGrSupp - Water Truck_1997_175</v>
      </c>
      <c r="B7342" s="1" t="s">
        <v>40</v>
      </c>
      <c r="C7342" s="1">
        <v>2020</v>
      </c>
      <c r="D7342" s="1" t="s">
        <v>148</v>
      </c>
      <c r="E7342" s="1">
        <v>1997</v>
      </c>
      <c r="F7342" s="1">
        <v>175</v>
      </c>
      <c r="G7342" s="1" t="s">
        <v>12</v>
      </c>
      <c r="H7342" s="1">
        <v>4.2817948109799799E-7</v>
      </c>
      <c r="I7342" s="1">
        <v>3.93839486713938E-7</v>
      </c>
      <c r="J7342" s="1">
        <v>4.7118540000000002E-7</v>
      </c>
      <c r="K7342" s="1">
        <v>6.244075E-6</v>
      </c>
      <c r="L7342" s="1">
        <v>3.501635E-6</v>
      </c>
      <c r="M7342" s="1">
        <v>1.983772E-4</v>
      </c>
      <c r="N7342" s="1">
        <v>1.42215299999999E-8</v>
      </c>
      <c r="O7342" s="1">
        <v>1.0745156E-8</v>
      </c>
      <c r="P7342" s="1">
        <v>1.9706689999999999E-9</v>
      </c>
      <c r="Q7342" s="1">
        <v>2.5573622413445701E-9</v>
      </c>
      <c r="R7342" s="1">
        <v>7.3</v>
      </c>
      <c r="S7342" s="1">
        <v>3.65</v>
      </c>
      <c r="T7342" s="1">
        <v>0.01</v>
      </c>
      <c r="U7342" s="1">
        <v>547.5</v>
      </c>
      <c r="V7342" s="1">
        <f t="shared" si="457"/>
        <v>0.23819011490421152</v>
      </c>
      <c r="W7342" s="1">
        <f t="shared" si="458"/>
        <v>2.1177532246999333</v>
      </c>
      <c r="X7342" s="1">
        <f t="shared" si="459"/>
        <v>365</v>
      </c>
    </row>
    <row r="7343" spans="1:24" hidden="1" x14ac:dyDescent="0.3">
      <c r="A7343" s="18" t="str">
        <f t="shared" si="456"/>
        <v>OFF - AirGrSupp - Water Truck_1998_175</v>
      </c>
      <c r="B7343" s="1" t="s">
        <v>40</v>
      </c>
      <c r="C7343" s="1">
        <v>2020</v>
      </c>
      <c r="D7343" s="1" t="s">
        <v>148</v>
      </c>
      <c r="E7343" s="1">
        <v>1998</v>
      </c>
      <c r="F7343" s="1">
        <v>175</v>
      </c>
      <c r="G7343" s="1" t="s">
        <v>12</v>
      </c>
      <c r="H7343" s="1">
        <v>5.5252294765997898E-7</v>
      </c>
      <c r="I7343" s="1">
        <v>5.08210607257649E-7</v>
      </c>
      <c r="J7343" s="1">
        <v>6.0801780000000003E-7</v>
      </c>
      <c r="K7343" s="1">
        <v>8.5913660000000008E-6</v>
      </c>
      <c r="L7343" s="1">
        <v>4.3448840000000001E-6</v>
      </c>
      <c r="M7343" s="1">
        <v>2.190568E-4</v>
      </c>
      <c r="N7343" s="1">
        <v>1.5704037000000001E-8</v>
      </c>
      <c r="O7343" s="1">
        <v>1.18652724E-8</v>
      </c>
      <c r="P7343" s="1">
        <v>2.1761E-9</v>
      </c>
      <c r="Q7343" s="1">
        <v>2.5573622413445701E-9</v>
      </c>
      <c r="R7343" s="1">
        <v>7.3</v>
      </c>
      <c r="S7343" s="1">
        <v>3.65</v>
      </c>
      <c r="T7343" s="1">
        <v>0.01</v>
      </c>
      <c r="U7343" s="1">
        <v>547.5</v>
      </c>
      <c r="V7343" s="1">
        <f t="shared" si="457"/>
        <v>0.30736060507351498</v>
      </c>
      <c r="W7343" s="1">
        <f t="shared" si="458"/>
        <v>2.6277416412467733</v>
      </c>
      <c r="X7343" s="1">
        <f t="shared" si="459"/>
        <v>365</v>
      </c>
    </row>
    <row r="7344" spans="1:24" hidden="1" x14ac:dyDescent="0.3">
      <c r="A7344" s="18" t="str">
        <f t="shared" si="456"/>
        <v>OFF - AirGrSupp - Water Truck_1999_175</v>
      </c>
      <c r="B7344" s="1" t="s">
        <v>40</v>
      </c>
      <c r="C7344" s="1">
        <v>2020</v>
      </c>
      <c r="D7344" s="1" t="s">
        <v>148</v>
      </c>
      <c r="E7344" s="1">
        <v>1999</v>
      </c>
      <c r="F7344" s="1">
        <v>175</v>
      </c>
      <c r="G7344" s="1" t="s">
        <v>12</v>
      </c>
      <c r="H7344" s="1">
        <v>6.2640700665825096E-7</v>
      </c>
      <c r="I7344" s="1">
        <v>5.7616916472426001E-7</v>
      </c>
      <c r="J7344" s="1">
        <v>6.8932269999999998E-7</v>
      </c>
      <c r="K7344" s="1">
        <v>9.7133039999999999E-6</v>
      </c>
      <c r="L7344" s="1">
        <v>4.9452620000000001E-6</v>
      </c>
      <c r="M7344" s="1">
        <v>2.5003710000000003E-4</v>
      </c>
      <c r="N7344" s="1">
        <v>1.7924994000000001E-8</v>
      </c>
      <c r="O7344" s="1">
        <v>1.35433288E-8</v>
      </c>
      <c r="P7344" s="1">
        <v>2.483857E-9</v>
      </c>
      <c r="Q7344" s="1">
        <v>3.8360433620168698E-9</v>
      </c>
      <c r="R7344" s="1">
        <v>10.95</v>
      </c>
      <c r="S7344" s="1">
        <v>3.65</v>
      </c>
      <c r="T7344" s="1">
        <v>0.01</v>
      </c>
      <c r="U7344" s="1">
        <v>547.5</v>
      </c>
      <c r="V7344" s="1">
        <f t="shared" si="457"/>
        <v>0.34846124926426331</v>
      </c>
      <c r="W7344" s="1">
        <f t="shared" si="458"/>
        <v>2.9908441478012535</v>
      </c>
      <c r="X7344" s="1">
        <f t="shared" si="459"/>
        <v>365</v>
      </c>
    </row>
    <row r="7345" spans="1:24" hidden="1" x14ac:dyDescent="0.3">
      <c r="A7345" s="18" t="str">
        <f t="shared" si="456"/>
        <v>OFF - AirGrSupp - Water Truck_2000_175</v>
      </c>
      <c r="B7345" s="1" t="s">
        <v>40</v>
      </c>
      <c r="C7345" s="1">
        <v>2020</v>
      </c>
      <c r="D7345" s="1" t="s">
        <v>148</v>
      </c>
      <c r="E7345" s="1">
        <v>2000</v>
      </c>
      <c r="F7345" s="1">
        <v>175</v>
      </c>
      <c r="G7345" s="1" t="s">
        <v>12</v>
      </c>
      <c r="H7345" s="1">
        <v>7.5834280682527602E-7</v>
      </c>
      <c r="I7345" s="1">
        <v>6.9752371371788799E-7</v>
      </c>
      <c r="J7345" s="1">
        <v>8.3450999999999997E-7</v>
      </c>
      <c r="K7345" s="1">
        <v>1.172613E-5</v>
      </c>
      <c r="L7345" s="1">
        <v>6.0106240000000003E-6</v>
      </c>
      <c r="M7345" s="1">
        <v>3.0477199999999997E-4</v>
      </c>
      <c r="N7345" s="1">
        <v>2.1848903999999998E-8</v>
      </c>
      <c r="O7345" s="1">
        <v>1.6508060800000001E-8</v>
      </c>
      <c r="P7345" s="1">
        <v>3.0275899999999999E-9</v>
      </c>
      <c r="Q7345" s="1">
        <v>3.8360433620168698E-9</v>
      </c>
      <c r="R7345" s="1">
        <v>10.95</v>
      </c>
      <c r="S7345" s="1">
        <v>3.65</v>
      </c>
      <c r="T7345" s="1">
        <v>0.01</v>
      </c>
      <c r="U7345" s="1">
        <v>547.5</v>
      </c>
      <c r="V7345" s="1">
        <f t="shared" si="457"/>
        <v>0.42185524591533108</v>
      </c>
      <c r="W7345" s="1">
        <f t="shared" si="458"/>
        <v>3.6351642471185066</v>
      </c>
      <c r="X7345" s="1">
        <f t="shared" si="459"/>
        <v>365</v>
      </c>
    </row>
    <row r="7346" spans="1:24" hidden="1" x14ac:dyDescent="0.3">
      <c r="A7346" s="18" t="str">
        <f t="shared" si="456"/>
        <v>OFF - AirGrSupp - Water Truck_2001_175</v>
      </c>
      <c r="B7346" s="1" t="s">
        <v>40</v>
      </c>
      <c r="C7346" s="1">
        <v>2020</v>
      </c>
      <c r="D7346" s="1" t="s">
        <v>148</v>
      </c>
      <c r="E7346" s="1">
        <v>2001</v>
      </c>
      <c r="F7346" s="1">
        <v>175</v>
      </c>
      <c r="G7346" s="1" t="s">
        <v>12</v>
      </c>
      <c r="H7346" s="1">
        <v>7.3074618402292101E-7</v>
      </c>
      <c r="I7346" s="1">
        <v>6.7214034006428302E-7</v>
      </c>
      <c r="J7346" s="1">
        <v>8.0414159999999998E-7</v>
      </c>
      <c r="K7346" s="1">
        <v>1.3343269999999999E-5</v>
      </c>
      <c r="L7346" s="1">
        <v>5.5012230000000004E-6</v>
      </c>
      <c r="M7346" s="1">
        <v>3.5019210000000002E-4</v>
      </c>
      <c r="N7346" s="1">
        <v>2.5105040999999999E-8</v>
      </c>
      <c r="O7346" s="1">
        <v>1.8968253199999999E-8</v>
      </c>
      <c r="P7346" s="1">
        <v>3.478792E-9</v>
      </c>
      <c r="Q7346" s="1">
        <v>5.1147244826891501E-9</v>
      </c>
      <c r="R7346" s="1">
        <v>14.6</v>
      </c>
      <c r="S7346" s="1">
        <v>3.65</v>
      </c>
      <c r="T7346" s="1">
        <v>0.02</v>
      </c>
      <c r="U7346" s="1">
        <v>547.5</v>
      </c>
      <c r="V7346" s="1">
        <f t="shared" si="457"/>
        <v>0.40650363976315212</v>
      </c>
      <c r="W7346" s="1">
        <f t="shared" si="458"/>
        <v>3.3270837046246804</v>
      </c>
      <c r="X7346" s="1">
        <f t="shared" si="459"/>
        <v>182.5</v>
      </c>
    </row>
    <row r="7347" spans="1:24" hidden="1" x14ac:dyDescent="0.3">
      <c r="A7347" s="18" t="str">
        <f t="shared" si="456"/>
        <v>OFF - AirGrSupp - Water Truck_2002_175</v>
      </c>
      <c r="B7347" s="1" t="s">
        <v>40</v>
      </c>
      <c r="C7347" s="1">
        <v>2020</v>
      </c>
      <c r="D7347" s="1" t="s">
        <v>148</v>
      </c>
      <c r="E7347" s="1">
        <v>2002</v>
      </c>
      <c r="F7347" s="1">
        <v>175</v>
      </c>
      <c r="G7347" s="1" t="s">
        <v>12</v>
      </c>
      <c r="H7347" s="1">
        <v>6.7167066961458103E-7</v>
      </c>
      <c r="I7347" s="1">
        <v>6.1780268191149101E-7</v>
      </c>
      <c r="J7347" s="1">
        <v>7.3913260000000004E-7</v>
      </c>
      <c r="K7347" s="1">
        <v>1.4909029999999999E-5</v>
      </c>
      <c r="L7347" s="1">
        <v>4.6305260000000003E-6</v>
      </c>
      <c r="M7347" s="1">
        <v>3.9514679999999998E-4</v>
      </c>
      <c r="N7347" s="1">
        <v>2.8327815000000001E-8</v>
      </c>
      <c r="O7347" s="1">
        <v>2.1403238E-8</v>
      </c>
      <c r="P7347" s="1">
        <v>3.9253700000000001E-9</v>
      </c>
      <c r="Q7347" s="1">
        <v>5.1147244826891501E-9</v>
      </c>
      <c r="R7347" s="1">
        <v>14.6</v>
      </c>
      <c r="S7347" s="1">
        <v>7.3</v>
      </c>
      <c r="T7347" s="1">
        <v>0.02</v>
      </c>
      <c r="U7347" s="1">
        <v>1095</v>
      </c>
      <c r="V7347" s="1">
        <f t="shared" si="457"/>
        <v>0.1868203884537262</v>
      </c>
      <c r="W7347" s="1">
        <f t="shared" si="458"/>
        <v>1.4002475084577466</v>
      </c>
      <c r="X7347" s="1">
        <f t="shared" si="459"/>
        <v>365</v>
      </c>
    </row>
    <row r="7348" spans="1:24" hidden="1" x14ac:dyDescent="0.3">
      <c r="A7348" s="18" t="str">
        <f t="shared" si="456"/>
        <v>OFF - AirGrSupp - Water Truck_2003_175</v>
      </c>
      <c r="B7348" s="1" t="s">
        <v>40</v>
      </c>
      <c r="C7348" s="1">
        <v>2020</v>
      </c>
      <c r="D7348" s="1" t="s">
        <v>148</v>
      </c>
      <c r="E7348" s="1">
        <v>2003</v>
      </c>
      <c r="F7348" s="1">
        <v>175</v>
      </c>
      <c r="G7348" s="1" t="s">
        <v>12</v>
      </c>
      <c r="H7348" s="1">
        <v>6.0040529279678296E-7</v>
      </c>
      <c r="I7348" s="1">
        <v>5.5225278831448103E-7</v>
      </c>
      <c r="J7348" s="1">
        <v>6.6070939999999999E-7</v>
      </c>
      <c r="K7348" s="1">
        <v>1.723974E-5</v>
      </c>
      <c r="L7348" s="1">
        <v>3.5651960000000001E-6</v>
      </c>
      <c r="M7348" s="1">
        <v>4.6147370000000003E-4</v>
      </c>
      <c r="N7348" s="1">
        <v>3.3082739999999903E-8</v>
      </c>
      <c r="O7348" s="1">
        <v>2.4995847999999999E-8</v>
      </c>
      <c r="P7348" s="1">
        <v>4.5842580000000002E-9</v>
      </c>
      <c r="Q7348" s="1">
        <v>6.3934056033614502E-9</v>
      </c>
      <c r="R7348" s="1">
        <v>18.25</v>
      </c>
      <c r="S7348" s="1">
        <v>7.3</v>
      </c>
      <c r="T7348" s="1">
        <v>0.02</v>
      </c>
      <c r="U7348" s="1">
        <v>1095</v>
      </c>
      <c r="V7348" s="1">
        <f t="shared" si="457"/>
        <v>0.16699843406044917</v>
      </c>
      <c r="W7348" s="1">
        <f t="shared" si="458"/>
        <v>1.0780971354363467</v>
      </c>
      <c r="X7348" s="1">
        <f t="shared" si="459"/>
        <v>365</v>
      </c>
    </row>
    <row r="7349" spans="1:24" hidden="1" x14ac:dyDescent="0.3">
      <c r="A7349" s="18" t="str">
        <f t="shared" si="456"/>
        <v>OFF - AirGrSupp - Water Truck_2004_175</v>
      </c>
      <c r="B7349" s="1" t="s">
        <v>40</v>
      </c>
      <c r="C7349" s="1">
        <v>2020</v>
      </c>
      <c r="D7349" s="1" t="s">
        <v>148</v>
      </c>
      <c r="E7349" s="1">
        <v>2004</v>
      </c>
      <c r="F7349" s="1">
        <v>175</v>
      </c>
      <c r="G7349" s="1" t="s">
        <v>12</v>
      </c>
      <c r="H7349" s="1">
        <v>6.3232918862381199E-7</v>
      </c>
      <c r="I7349" s="1">
        <v>5.8161638769618296E-7</v>
      </c>
      <c r="J7349" s="1">
        <v>6.9583969999999999E-7</v>
      </c>
      <c r="K7349" s="1">
        <v>2.5334520000000001E-5</v>
      </c>
      <c r="L7349" s="1">
        <v>3.3413110000000002E-6</v>
      </c>
      <c r="M7349" s="1">
        <v>6.8498259999999998E-4</v>
      </c>
      <c r="N7349" s="1">
        <v>4.9105952999999998E-8</v>
      </c>
      <c r="O7349" s="1">
        <v>3.7102275599999999E-8</v>
      </c>
      <c r="P7349" s="1">
        <v>6.8045849999999996E-9</v>
      </c>
      <c r="Q7349" s="1">
        <v>1.02294489653783E-8</v>
      </c>
      <c r="R7349" s="1">
        <v>29.2</v>
      </c>
      <c r="S7349" s="1">
        <v>10.95</v>
      </c>
      <c r="T7349" s="1">
        <v>0.03</v>
      </c>
      <c r="U7349" s="1">
        <v>1642.5</v>
      </c>
      <c r="V7349" s="1">
        <f t="shared" si="457"/>
        <v>0.11725189143375578</v>
      </c>
      <c r="W7349" s="1">
        <f t="shared" si="458"/>
        <v>0.67359696684314241</v>
      </c>
      <c r="X7349" s="1">
        <f t="shared" si="459"/>
        <v>365</v>
      </c>
    </row>
    <row r="7350" spans="1:24" hidden="1" x14ac:dyDescent="0.3">
      <c r="A7350" s="18" t="str">
        <f t="shared" si="456"/>
        <v>OFF - AirGrSupp - Water Truck_2005_175</v>
      </c>
      <c r="B7350" s="1" t="s">
        <v>40</v>
      </c>
      <c r="C7350" s="1">
        <v>2020</v>
      </c>
      <c r="D7350" s="1" t="s">
        <v>148</v>
      </c>
      <c r="E7350" s="1">
        <v>2005</v>
      </c>
      <c r="F7350" s="1">
        <v>175</v>
      </c>
      <c r="G7350" s="1" t="s">
        <v>12</v>
      </c>
      <c r="H7350" s="1">
        <v>1.03542313567585E-6</v>
      </c>
      <c r="I7350" s="1">
        <v>9.5238220019464901E-7</v>
      </c>
      <c r="J7350" s="1">
        <v>1.13942E-6</v>
      </c>
      <c r="K7350" s="1">
        <v>4.3016979999999997E-5</v>
      </c>
      <c r="L7350" s="1">
        <v>5.5860569999999996E-6</v>
      </c>
      <c r="M7350" s="1">
        <v>1.1749009999999999E-3</v>
      </c>
      <c r="N7350" s="1">
        <v>8.4227876999999995E-8</v>
      </c>
      <c r="O7350" s="1">
        <v>6.36388404E-8</v>
      </c>
      <c r="P7350" s="1">
        <v>1.1671410000000001E-8</v>
      </c>
      <c r="Q7350" s="1">
        <v>1.6622854568739699E-8</v>
      </c>
      <c r="R7350" s="1">
        <v>47.45</v>
      </c>
      <c r="S7350" s="1">
        <v>18.25</v>
      </c>
      <c r="T7350" s="1">
        <v>0.06</v>
      </c>
      <c r="U7350" s="1">
        <v>2737.5</v>
      </c>
      <c r="V7350" s="1">
        <f t="shared" si="457"/>
        <v>0.11519821315522807</v>
      </c>
      <c r="W7350" s="1">
        <f t="shared" si="458"/>
        <v>0.67567808895602399</v>
      </c>
      <c r="X7350" s="1">
        <f t="shared" si="459"/>
        <v>304.16666666666669</v>
      </c>
    </row>
    <row r="7351" spans="1:24" hidden="1" x14ac:dyDescent="0.3">
      <c r="A7351" s="18" t="str">
        <f t="shared" si="456"/>
        <v>OFF - AirGrSupp - Water Truck_2006_175</v>
      </c>
      <c r="B7351" s="1" t="s">
        <v>40</v>
      </c>
      <c r="C7351" s="1">
        <v>2020</v>
      </c>
      <c r="D7351" s="1" t="s">
        <v>148</v>
      </c>
      <c r="E7351" s="1">
        <v>2006</v>
      </c>
      <c r="F7351" s="1">
        <v>175</v>
      </c>
      <c r="G7351" s="1" t="s">
        <v>12</v>
      </c>
      <c r="H7351" s="1">
        <v>1.1151922096545099E-6</v>
      </c>
      <c r="I7351" s="1">
        <v>1.0257537944402101E-6</v>
      </c>
      <c r="J7351" s="1">
        <v>1.2272009999999999E-6</v>
      </c>
      <c r="K7351" s="1">
        <v>4.8145939999999999E-5</v>
      </c>
      <c r="L7351" s="1">
        <v>6.1523119999999999E-6</v>
      </c>
      <c r="M7351" s="1">
        <v>1.328496E-3</v>
      </c>
      <c r="N7351" s="1">
        <v>9.5239079999999996E-8</v>
      </c>
      <c r="O7351" s="1">
        <v>7.1958416000000002E-8</v>
      </c>
      <c r="P7351" s="1">
        <v>1.319722E-8</v>
      </c>
      <c r="Q7351" s="1">
        <v>1.9180216810084301E-8</v>
      </c>
      <c r="R7351" s="1">
        <v>54.75</v>
      </c>
      <c r="S7351" s="1">
        <v>18.25</v>
      </c>
      <c r="T7351" s="1">
        <v>0.06</v>
      </c>
      <c r="U7351" s="1">
        <v>2737.5</v>
      </c>
      <c r="V7351" s="1">
        <f t="shared" si="457"/>
        <v>0.12407309190843406</v>
      </c>
      <c r="W7351" s="1">
        <f t="shared" si="458"/>
        <v>0.74417114161585063</v>
      </c>
      <c r="X7351" s="1">
        <f t="shared" si="459"/>
        <v>304.16666666666669</v>
      </c>
    </row>
    <row r="7352" spans="1:24" hidden="1" x14ac:dyDescent="0.3">
      <c r="A7352" s="18" t="str">
        <f t="shared" si="456"/>
        <v>OFF - AirGrSupp - Water Truck_2007_175</v>
      </c>
      <c r="B7352" s="1" t="s">
        <v>40</v>
      </c>
      <c r="C7352" s="1">
        <v>2020</v>
      </c>
      <c r="D7352" s="1" t="s">
        <v>148</v>
      </c>
      <c r="E7352" s="1">
        <v>2007</v>
      </c>
      <c r="F7352" s="1">
        <v>175</v>
      </c>
      <c r="G7352" s="1" t="s">
        <v>12</v>
      </c>
      <c r="H7352" s="1">
        <v>6.2564149398558197E-7</v>
      </c>
      <c r="I7352" s="1">
        <v>5.7546504616793803E-7</v>
      </c>
      <c r="J7352" s="1">
        <v>6.8848029999999996E-7</v>
      </c>
      <c r="K7352" s="1">
        <v>5.4594159999999997E-5</v>
      </c>
      <c r="L7352" s="1">
        <v>4.7628350000000003E-6</v>
      </c>
      <c r="M7352" s="1">
        <v>1.522062E-3</v>
      </c>
      <c r="N7352" s="1">
        <v>1.0911564E-7</v>
      </c>
      <c r="O7352" s="1">
        <v>8.2442927999999996E-8</v>
      </c>
      <c r="P7352" s="1">
        <v>1.5120090000000001E-8</v>
      </c>
      <c r="Q7352" s="1">
        <v>2.17375790514289E-8</v>
      </c>
      <c r="R7352" s="1">
        <v>62.05</v>
      </c>
      <c r="S7352" s="1">
        <v>21.9</v>
      </c>
      <c r="T7352" s="1">
        <v>7.0000000000000007E-2</v>
      </c>
      <c r="U7352" s="1">
        <v>3285</v>
      </c>
      <c r="V7352" s="1">
        <f t="shared" si="457"/>
        <v>5.800590092077209E-2</v>
      </c>
      <c r="W7352" s="1">
        <f t="shared" si="458"/>
        <v>0.48008569234865561</v>
      </c>
      <c r="X7352" s="1">
        <f t="shared" si="459"/>
        <v>312.85714285714283</v>
      </c>
    </row>
    <row r="7353" spans="1:24" hidden="1" x14ac:dyDescent="0.3">
      <c r="A7353" s="18" t="str">
        <f t="shared" si="456"/>
        <v>OFF - AirGrSupp - Water Truck_2008_175</v>
      </c>
      <c r="B7353" s="1" t="s">
        <v>40</v>
      </c>
      <c r="C7353" s="1">
        <v>2020</v>
      </c>
      <c r="D7353" s="1" t="s">
        <v>148</v>
      </c>
      <c r="E7353" s="1">
        <v>2008</v>
      </c>
      <c r="F7353" s="1">
        <v>175</v>
      </c>
      <c r="G7353" s="1" t="s">
        <v>12</v>
      </c>
      <c r="H7353" s="1">
        <v>6.4607161323798904E-7</v>
      </c>
      <c r="I7353" s="1">
        <v>5.9425666985630204E-7</v>
      </c>
      <c r="J7353" s="1">
        <v>7.1096240000000003E-7</v>
      </c>
      <c r="K7353" s="1">
        <v>5.7793220000000002E-5</v>
      </c>
      <c r="L7353" s="1">
        <v>5.054105E-6</v>
      </c>
      <c r="M7353" s="1">
        <v>1.6281519999999999E-3</v>
      </c>
      <c r="N7353" s="1">
        <v>1.1672117999999999E-7</v>
      </c>
      <c r="O7353" s="1">
        <v>8.8189335999999998E-8</v>
      </c>
      <c r="P7353" s="1">
        <v>1.617399E-8</v>
      </c>
      <c r="Q7353" s="1">
        <v>2.3016260172101199E-8</v>
      </c>
      <c r="R7353" s="1">
        <v>65.7</v>
      </c>
      <c r="S7353" s="1">
        <v>25.55</v>
      </c>
      <c r="T7353" s="1">
        <v>0.08</v>
      </c>
      <c r="U7353" s="1">
        <v>3832.5</v>
      </c>
      <c r="V7353" s="1">
        <f t="shared" si="457"/>
        <v>5.1342912622557635E-2</v>
      </c>
      <c r="W7353" s="1">
        <f t="shared" si="458"/>
        <v>0.43666732670073333</v>
      </c>
      <c r="X7353" s="1">
        <f t="shared" si="459"/>
        <v>319.375</v>
      </c>
    </row>
    <row r="7354" spans="1:24" hidden="1" x14ac:dyDescent="0.3">
      <c r="A7354" s="18" t="str">
        <f t="shared" si="456"/>
        <v>OFF - AirGrSupp - Water Truck_2009_175</v>
      </c>
      <c r="B7354" s="1" t="s">
        <v>40</v>
      </c>
      <c r="C7354" s="1">
        <v>2020</v>
      </c>
      <c r="D7354" s="1" t="s">
        <v>148</v>
      </c>
      <c r="E7354" s="1">
        <v>2009</v>
      </c>
      <c r="F7354" s="1">
        <v>175</v>
      </c>
      <c r="G7354" s="1" t="s">
        <v>12</v>
      </c>
      <c r="H7354" s="1">
        <v>6.4579763167245004E-7</v>
      </c>
      <c r="I7354" s="1">
        <v>5.9400466161232003E-7</v>
      </c>
      <c r="J7354" s="1">
        <v>7.1066089999999997E-7</v>
      </c>
      <c r="K7354" s="1">
        <v>5.9289770000000001E-5</v>
      </c>
      <c r="L7354" s="1">
        <v>5.1977439999999997E-6</v>
      </c>
      <c r="M7354" s="1">
        <v>1.6880210000000001E-3</v>
      </c>
      <c r="N7354" s="1">
        <v>1.2101309999999999E-7</v>
      </c>
      <c r="O7354" s="1">
        <v>9.1432120000000006E-8</v>
      </c>
      <c r="P7354" s="1">
        <v>1.676872E-8</v>
      </c>
      <c r="Q7354" s="1">
        <v>2.3016260172101199E-8</v>
      </c>
      <c r="R7354" s="1">
        <v>65.7</v>
      </c>
      <c r="S7354" s="1">
        <v>25.55</v>
      </c>
      <c r="T7354" s="1">
        <v>0.08</v>
      </c>
      <c r="U7354" s="1">
        <v>3832.5</v>
      </c>
      <c r="V7354" s="1">
        <f t="shared" si="457"/>
        <v>5.1321139476529581E-2</v>
      </c>
      <c r="W7354" s="1">
        <f t="shared" si="458"/>
        <v>0.44907752754538666</v>
      </c>
      <c r="X7354" s="1">
        <f t="shared" si="459"/>
        <v>319.375</v>
      </c>
    </row>
    <row r="7355" spans="1:24" hidden="1" x14ac:dyDescent="0.3">
      <c r="A7355" s="18" t="str">
        <f t="shared" si="456"/>
        <v>OFF - AirGrSupp - Water Truck_2010_175</v>
      </c>
      <c r="B7355" s="1" t="s">
        <v>40</v>
      </c>
      <c r="C7355" s="1">
        <v>2020</v>
      </c>
      <c r="D7355" s="1" t="s">
        <v>148</v>
      </c>
      <c r="E7355" s="1">
        <v>2010</v>
      </c>
      <c r="F7355" s="1">
        <v>175</v>
      </c>
      <c r="G7355" s="1" t="s">
        <v>12</v>
      </c>
      <c r="H7355" s="1">
        <v>6.5507847322750197E-7</v>
      </c>
      <c r="I7355" s="1">
        <v>6.0254117967465701E-7</v>
      </c>
      <c r="J7355" s="1">
        <v>7.2087390000000003E-7</v>
      </c>
      <c r="K7355" s="1">
        <v>6.1804009999999994E-5</v>
      </c>
      <c r="L7355" s="1">
        <v>5.4317489999999999E-6</v>
      </c>
      <c r="M7355" s="1">
        <v>1.778457E-3</v>
      </c>
      <c r="N7355" s="1">
        <v>1.2749642999999999E-7</v>
      </c>
      <c r="O7355" s="1">
        <v>9.6330635999999994E-8</v>
      </c>
      <c r="P7355" s="1">
        <v>1.7667110000000001E-8</v>
      </c>
      <c r="Q7355" s="1">
        <v>2.4294941292773498E-8</v>
      </c>
      <c r="R7355" s="1">
        <v>69.349999999999994</v>
      </c>
      <c r="S7355" s="1">
        <v>25.55</v>
      </c>
      <c r="T7355" s="1">
        <v>0.08</v>
      </c>
      <c r="U7355" s="1">
        <v>3832.5</v>
      </c>
      <c r="V7355" s="1">
        <f t="shared" si="457"/>
        <v>5.2058682230709238E-2</v>
      </c>
      <c r="W7355" s="1">
        <f t="shared" si="458"/>
        <v>0.46929521945812003</v>
      </c>
      <c r="X7355" s="1">
        <f t="shared" si="459"/>
        <v>319.375</v>
      </c>
    </row>
    <row r="7356" spans="1:24" hidden="1" x14ac:dyDescent="0.3">
      <c r="A7356" s="18" t="str">
        <f t="shared" si="456"/>
        <v>OFF - AirGrSupp - Water Truck_2011_175</v>
      </c>
      <c r="B7356" s="1" t="s">
        <v>40</v>
      </c>
      <c r="C7356" s="1">
        <v>2020</v>
      </c>
      <c r="D7356" s="1" t="s">
        <v>148</v>
      </c>
      <c r="E7356" s="1">
        <v>2011</v>
      </c>
      <c r="F7356" s="1">
        <v>175</v>
      </c>
      <c r="G7356" s="1" t="s">
        <v>12</v>
      </c>
      <c r="H7356" s="1">
        <v>7.2577489529178802E-7</v>
      </c>
      <c r="I7356" s="1">
        <v>6.6756774868938601E-7</v>
      </c>
      <c r="J7356" s="1">
        <v>7.9867100000000002E-7</v>
      </c>
      <c r="K7356" s="1">
        <v>7.0463570000000005E-5</v>
      </c>
      <c r="L7356" s="1">
        <v>6.2086390000000002E-6</v>
      </c>
      <c r="M7356" s="1">
        <v>2.049604E-3</v>
      </c>
      <c r="N7356" s="1">
        <v>1.4693481000000001E-7</v>
      </c>
      <c r="O7356" s="1">
        <v>1.1101741200000001E-7</v>
      </c>
      <c r="P7356" s="1">
        <v>2.036067E-8</v>
      </c>
      <c r="Q7356" s="1">
        <v>2.81309846547903E-8</v>
      </c>
      <c r="R7356" s="1">
        <v>80.3</v>
      </c>
      <c r="S7356" s="1">
        <v>29.2</v>
      </c>
      <c r="T7356" s="1">
        <v>0.1</v>
      </c>
      <c r="U7356" s="1">
        <v>4380</v>
      </c>
      <c r="V7356" s="1">
        <f t="shared" si="457"/>
        <v>5.0467272877263832E-2</v>
      </c>
      <c r="W7356" s="1">
        <f t="shared" si="458"/>
        <v>0.46936521308073836</v>
      </c>
      <c r="X7356" s="1">
        <f t="shared" si="459"/>
        <v>292</v>
      </c>
    </row>
    <row r="7357" spans="1:24" hidden="1" x14ac:dyDescent="0.3">
      <c r="A7357" s="18" t="str">
        <f t="shared" si="456"/>
        <v>OFF - AirGrSupp - Water Truck_2012_175</v>
      </c>
      <c r="B7357" s="1" t="s">
        <v>40</v>
      </c>
      <c r="C7357" s="1">
        <v>2020</v>
      </c>
      <c r="D7357" s="1" t="s">
        <v>148</v>
      </c>
      <c r="E7357" s="1">
        <v>2012</v>
      </c>
      <c r="F7357" s="1">
        <v>175</v>
      </c>
      <c r="G7357" s="1" t="s">
        <v>12</v>
      </c>
      <c r="H7357" s="1">
        <v>5.3169062528681701E-7</v>
      </c>
      <c r="I7357" s="1">
        <v>4.8904903713881399E-7</v>
      </c>
      <c r="J7357" s="1">
        <v>5.8509309999999998E-7</v>
      </c>
      <c r="K7357" s="1">
        <v>5.320012E-5</v>
      </c>
      <c r="L7357" s="1">
        <v>4.6997449999999998E-6</v>
      </c>
      <c r="M7357" s="1">
        <v>1.564399E-3</v>
      </c>
      <c r="N7357" s="1">
        <v>1.1215071E-7</v>
      </c>
      <c r="O7357" s="1">
        <v>8.4736092000000001E-8</v>
      </c>
      <c r="P7357" s="1">
        <v>1.5540660000000001E-8</v>
      </c>
      <c r="Q7357" s="1">
        <v>2.17375790514289E-8</v>
      </c>
      <c r="R7357" s="1">
        <v>62.05</v>
      </c>
      <c r="S7357" s="1">
        <v>21.9</v>
      </c>
      <c r="T7357" s="1">
        <v>7.0000000000000007E-2</v>
      </c>
      <c r="U7357" s="1">
        <v>3285</v>
      </c>
      <c r="V7357" s="1">
        <f t="shared" si="457"/>
        <v>4.9295313733780592E-2</v>
      </c>
      <c r="W7357" s="1">
        <f t="shared" si="458"/>
        <v>0.47372632732125558</v>
      </c>
      <c r="X7357" s="1">
        <f t="shared" si="459"/>
        <v>312.85714285714283</v>
      </c>
    </row>
    <row r="7358" spans="1:24" hidden="1" x14ac:dyDescent="0.3">
      <c r="A7358" s="18" t="str">
        <f t="shared" si="456"/>
        <v>OFF - AirGrSupp - Water Truck_2013_175</v>
      </c>
      <c r="B7358" s="1" t="s">
        <v>40</v>
      </c>
      <c r="C7358" s="1">
        <v>2020</v>
      </c>
      <c r="D7358" s="1" t="s">
        <v>148</v>
      </c>
      <c r="E7358" s="1">
        <v>2013</v>
      </c>
      <c r="F7358" s="1">
        <v>175</v>
      </c>
      <c r="G7358" s="1" t="s">
        <v>12</v>
      </c>
      <c r="H7358" s="1">
        <v>5.2563031662818204E-7</v>
      </c>
      <c r="I7358" s="1">
        <v>4.8347476523460097E-7</v>
      </c>
      <c r="J7358" s="1">
        <v>5.7842410000000001E-7</v>
      </c>
      <c r="K7358" s="1">
        <v>5.4291959999999998E-5</v>
      </c>
      <c r="L7358" s="1">
        <v>4.8089400000000001E-6</v>
      </c>
      <c r="M7358" s="1">
        <v>1.61418E-3</v>
      </c>
      <c r="N7358" s="1">
        <v>1.1571948E-7</v>
      </c>
      <c r="O7358" s="1">
        <v>8.7432495999999998E-8</v>
      </c>
      <c r="P7358" s="1">
        <v>1.6035189999999999E-8</v>
      </c>
      <c r="Q7358" s="1">
        <v>2.3016260172101199E-8</v>
      </c>
      <c r="R7358" s="1">
        <v>65.7</v>
      </c>
      <c r="S7358" s="1">
        <v>21.9</v>
      </c>
      <c r="T7358" s="1">
        <v>0.08</v>
      </c>
      <c r="U7358" s="1">
        <v>3285</v>
      </c>
      <c r="V7358" s="1">
        <f t="shared" si="457"/>
        <v>4.8733436577323618E-2</v>
      </c>
      <c r="W7358" s="1">
        <f t="shared" si="458"/>
        <v>0.48473299817506671</v>
      </c>
      <c r="X7358" s="1">
        <f t="shared" si="459"/>
        <v>273.75</v>
      </c>
    </row>
    <row r="7359" spans="1:24" hidden="1" x14ac:dyDescent="0.3">
      <c r="A7359" s="18" t="str">
        <f t="shared" si="456"/>
        <v>OFF - AirGrSupp - Water Truck_2014_175</v>
      </c>
      <c r="B7359" s="1" t="s">
        <v>40</v>
      </c>
      <c r="C7359" s="1">
        <v>2020</v>
      </c>
      <c r="D7359" s="1" t="s">
        <v>148</v>
      </c>
      <c r="E7359" s="1">
        <v>2014</v>
      </c>
      <c r="F7359" s="1">
        <v>175</v>
      </c>
      <c r="G7359" s="1" t="s">
        <v>12</v>
      </c>
      <c r="H7359" s="1">
        <v>5.1683246413476802E-7</v>
      </c>
      <c r="I7359" s="1">
        <v>4.75382500511159E-7</v>
      </c>
      <c r="J7359" s="1">
        <v>5.687426E-7</v>
      </c>
      <c r="K7359" s="1">
        <v>5.5205689999999998E-5</v>
      </c>
      <c r="L7359" s="1">
        <v>4.9031179999999998E-6</v>
      </c>
      <c r="M7359" s="1">
        <v>1.6597210000000001E-3</v>
      </c>
      <c r="N7359" s="1">
        <v>1.1898432E-7</v>
      </c>
      <c r="O7359" s="1">
        <v>8.9899263999999995E-8</v>
      </c>
      <c r="P7359" s="1">
        <v>1.648759E-8</v>
      </c>
      <c r="Q7359" s="1">
        <v>2.3016260172101199E-8</v>
      </c>
      <c r="R7359" s="1">
        <v>65.7</v>
      </c>
      <c r="S7359" s="1">
        <v>25.55</v>
      </c>
      <c r="T7359" s="1">
        <v>0.08</v>
      </c>
      <c r="U7359" s="1">
        <v>3832.5</v>
      </c>
      <c r="V7359" s="1">
        <f t="shared" si="457"/>
        <v>4.1072357154930059E-2</v>
      </c>
      <c r="W7359" s="1">
        <f t="shared" si="458"/>
        <v>0.42362226933517327</v>
      </c>
      <c r="X7359" s="1">
        <f t="shared" si="459"/>
        <v>319.375</v>
      </c>
    </row>
    <row r="7360" spans="1:24" hidden="1" x14ac:dyDescent="0.3">
      <c r="A7360" s="18" t="str">
        <f t="shared" si="456"/>
        <v>OFF - AirGrSupp - Water Truck_2015_175</v>
      </c>
      <c r="B7360" s="1" t="s">
        <v>40</v>
      </c>
      <c r="C7360" s="1">
        <v>2020</v>
      </c>
      <c r="D7360" s="1" t="s">
        <v>148</v>
      </c>
      <c r="E7360" s="1">
        <v>2015</v>
      </c>
      <c r="F7360" s="1">
        <v>175</v>
      </c>
      <c r="G7360" s="1" t="s">
        <v>12</v>
      </c>
      <c r="H7360" s="1">
        <v>5.0855940220221196E-7</v>
      </c>
      <c r="I7360" s="1">
        <v>4.6777293814559398E-7</v>
      </c>
      <c r="J7360" s="1">
        <v>5.5963859999999995E-7</v>
      </c>
      <c r="K7360" s="1">
        <v>5.628712E-5</v>
      </c>
      <c r="L7360" s="1">
        <v>5.0129739999999998E-6</v>
      </c>
      <c r="M7360" s="1">
        <v>1.7113919999999999E-3</v>
      </c>
      <c r="N7360" s="1">
        <v>1.2268853999999999E-7</v>
      </c>
      <c r="O7360" s="1">
        <v>9.2698008000000003E-8</v>
      </c>
      <c r="P7360" s="1">
        <v>1.7000889999999999E-8</v>
      </c>
      <c r="Q7360" s="1">
        <v>2.4294941292773498E-8</v>
      </c>
      <c r="R7360" s="1">
        <v>69.349999999999994</v>
      </c>
      <c r="S7360" s="1">
        <v>25.55</v>
      </c>
      <c r="T7360" s="1">
        <v>0.08</v>
      </c>
      <c r="U7360" s="1">
        <v>3832.5</v>
      </c>
      <c r="V7360" s="1">
        <f t="shared" si="457"/>
        <v>4.0414902025775877E-2</v>
      </c>
      <c r="W7360" s="1">
        <f t="shared" si="458"/>
        <v>0.43311366807778662</v>
      </c>
      <c r="X7360" s="1">
        <f t="shared" si="459"/>
        <v>319.375</v>
      </c>
    </row>
    <row r="7361" spans="1:24" hidden="1" x14ac:dyDescent="0.3">
      <c r="A7361" s="18" t="str">
        <f t="shared" si="456"/>
        <v>OFF - AirGrSupp - Water Truck_2016_175</v>
      </c>
      <c r="B7361" s="1" t="s">
        <v>40</v>
      </c>
      <c r="C7361" s="1">
        <v>2020</v>
      </c>
      <c r="D7361" s="1" t="s">
        <v>148</v>
      </c>
      <c r="E7361" s="1">
        <v>2016</v>
      </c>
      <c r="F7361" s="1">
        <v>175</v>
      </c>
      <c r="G7361" s="1" t="s">
        <v>12</v>
      </c>
      <c r="H7361" s="1">
        <v>4.8647594278283399E-7</v>
      </c>
      <c r="I7361" s="1">
        <v>4.4746057217165098E-7</v>
      </c>
      <c r="J7361" s="1">
        <v>5.3533709999999999E-7</v>
      </c>
      <c r="K7361" s="1">
        <v>5.5911880000000001E-5</v>
      </c>
      <c r="L7361" s="1">
        <v>4.993586E-6</v>
      </c>
      <c r="M7361" s="1">
        <v>1.71945E-3</v>
      </c>
      <c r="N7361" s="1">
        <v>1.2326624999999999E-7</v>
      </c>
      <c r="O7361" s="1">
        <v>9.3134500000000006E-8</v>
      </c>
      <c r="P7361" s="1">
        <v>1.708093E-8</v>
      </c>
      <c r="Q7361" s="1">
        <v>2.4294941292773498E-8</v>
      </c>
      <c r="R7361" s="1">
        <v>69.349999999999994</v>
      </c>
      <c r="S7361" s="1">
        <v>25.55</v>
      </c>
      <c r="T7361" s="1">
        <v>0.08</v>
      </c>
      <c r="U7361" s="1">
        <v>3832.5</v>
      </c>
      <c r="V7361" s="1">
        <f t="shared" si="457"/>
        <v>3.8659943126265757E-2</v>
      </c>
      <c r="W7361" s="1">
        <f t="shared" si="458"/>
        <v>0.43143857305501326</v>
      </c>
      <c r="X7361" s="1">
        <f t="shared" si="459"/>
        <v>319.375</v>
      </c>
    </row>
    <row r="7362" spans="1:24" hidden="1" x14ac:dyDescent="0.3">
      <c r="A7362" s="18" t="str">
        <f t="shared" si="456"/>
        <v>OFF - AirGrSupp - Water Truck_2017_175</v>
      </c>
      <c r="B7362" s="1" t="s">
        <v>40</v>
      </c>
      <c r="C7362" s="1">
        <v>2020</v>
      </c>
      <c r="D7362" s="1" t="s">
        <v>148</v>
      </c>
      <c r="E7362" s="1">
        <v>2017</v>
      </c>
      <c r="F7362" s="1">
        <v>175</v>
      </c>
      <c r="G7362" s="1" t="s">
        <v>12</v>
      </c>
      <c r="H7362" s="1">
        <v>4.80253062641364E-7</v>
      </c>
      <c r="I7362" s="1">
        <v>4.4173676701752602E-7</v>
      </c>
      <c r="J7362" s="1">
        <v>5.284892E-7</v>
      </c>
      <c r="K7362" s="1">
        <v>5.7455599999999999E-5</v>
      </c>
      <c r="L7362" s="1">
        <v>5.146211E-6</v>
      </c>
      <c r="M7362" s="1">
        <v>1.7873909999999999E-3</v>
      </c>
      <c r="N7362" s="1">
        <v>1.2813687000000001E-7</v>
      </c>
      <c r="O7362" s="1">
        <v>9.6814524000000004E-8</v>
      </c>
      <c r="P7362" s="1">
        <v>1.7755859999999999E-8</v>
      </c>
      <c r="Q7362" s="1">
        <v>2.4294941292773498E-8</v>
      </c>
      <c r="R7362" s="1">
        <v>69.349999999999994</v>
      </c>
      <c r="S7362" s="1">
        <v>25.55</v>
      </c>
      <c r="T7362" s="1">
        <v>0.08</v>
      </c>
      <c r="U7362" s="1">
        <v>3832.5</v>
      </c>
      <c r="V7362" s="1">
        <f t="shared" si="457"/>
        <v>3.8165414679546178E-2</v>
      </c>
      <c r="W7362" s="1">
        <f t="shared" si="458"/>
        <v>0.44462515124001328</v>
      </c>
      <c r="X7362" s="1">
        <f t="shared" si="459"/>
        <v>319.375</v>
      </c>
    </row>
    <row r="7363" spans="1:24" hidden="1" x14ac:dyDescent="0.3">
      <c r="A7363" s="18" t="str">
        <f t="shared" si="456"/>
        <v>OFF - AirGrSupp - Water Truck_2018_175</v>
      </c>
      <c r="B7363" s="1" t="s">
        <v>40</v>
      </c>
      <c r="C7363" s="1">
        <v>2020</v>
      </c>
      <c r="D7363" s="1" t="s">
        <v>148</v>
      </c>
      <c r="E7363" s="1">
        <v>2018</v>
      </c>
      <c r="F7363" s="1">
        <v>175</v>
      </c>
      <c r="G7363" s="1" t="s">
        <v>12</v>
      </c>
      <c r="H7363" s="1">
        <v>4.6896293206620201E-7</v>
      </c>
      <c r="I7363" s="1">
        <v>4.31352104914493E-7</v>
      </c>
      <c r="J7363" s="1">
        <v>5.1606509999999995E-7</v>
      </c>
      <c r="K7363" s="1">
        <v>5.8557529999999998E-5</v>
      </c>
      <c r="L7363" s="1">
        <v>5.2602970000000004E-6</v>
      </c>
      <c r="M7363" s="1">
        <v>1.8430199999999999E-3</v>
      </c>
      <c r="N7363" s="1">
        <v>1.3212495E-7</v>
      </c>
      <c r="O7363" s="1">
        <v>9.9827739999999995E-8</v>
      </c>
      <c r="P7363" s="1">
        <v>1.8308479999999998E-8</v>
      </c>
      <c r="Q7363" s="1">
        <v>2.5573622413445801E-8</v>
      </c>
      <c r="R7363" s="1">
        <v>73</v>
      </c>
      <c r="S7363" s="1">
        <v>25.55</v>
      </c>
      <c r="T7363" s="1">
        <v>0.09</v>
      </c>
      <c r="U7363" s="1">
        <v>3832.5</v>
      </c>
      <c r="V7363" s="1">
        <f t="shared" si="457"/>
        <v>3.726819496621972E-2</v>
      </c>
      <c r="W7363" s="1">
        <f t="shared" si="458"/>
        <v>0.45448201583502668</v>
      </c>
      <c r="X7363" s="1">
        <f t="shared" si="459"/>
        <v>283.88888888888891</v>
      </c>
    </row>
    <row r="7364" spans="1:24" hidden="1" x14ac:dyDescent="0.3">
      <c r="A7364" s="18" t="str">
        <f t="shared" si="456"/>
        <v>OFF - AirGrSupp - Water Truck_2019_175</v>
      </c>
      <c r="B7364" s="1" t="s">
        <v>40</v>
      </c>
      <c r="C7364" s="1">
        <v>2020</v>
      </c>
      <c r="D7364" s="1" t="s">
        <v>148</v>
      </c>
      <c r="E7364" s="1">
        <v>2019</v>
      </c>
      <c r="F7364" s="1">
        <v>175</v>
      </c>
      <c r="G7364" s="1" t="s">
        <v>12</v>
      </c>
      <c r="H7364" s="1">
        <v>4.5330263649325402E-7</v>
      </c>
      <c r="I7364" s="1">
        <v>4.1694776504649499E-7</v>
      </c>
      <c r="J7364" s="1">
        <v>4.9883189999999998E-7</v>
      </c>
      <c r="K7364" s="1">
        <v>5.9253809999999999E-5</v>
      </c>
      <c r="L7364" s="1">
        <v>5.3387850000000002E-6</v>
      </c>
      <c r="M7364" s="1">
        <v>1.8870499999999999E-3</v>
      </c>
      <c r="N7364" s="1">
        <v>1.3528143E-7</v>
      </c>
      <c r="O7364" s="1">
        <v>1.0221263600000001E-7</v>
      </c>
      <c r="P7364" s="1">
        <v>1.8745869999999999E-8</v>
      </c>
      <c r="Q7364" s="1">
        <v>2.6852303534118001E-8</v>
      </c>
      <c r="R7364" s="1">
        <v>76.649999999999906</v>
      </c>
      <c r="S7364" s="1">
        <v>29.2</v>
      </c>
      <c r="T7364" s="1">
        <v>0.09</v>
      </c>
      <c r="U7364" s="1">
        <v>4380</v>
      </c>
      <c r="V7364" s="1">
        <f t="shared" si="457"/>
        <v>3.1520720818940466E-2</v>
      </c>
      <c r="W7364" s="1">
        <f t="shared" si="458"/>
        <v>0.40360535684507504</v>
      </c>
      <c r="X7364" s="1">
        <f t="shared" si="459"/>
        <v>324.44444444444446</v>
      </c>
    </row>
    <row r="7365" spans="1:24" hidden="1" x14ac:dyDescent="0.3">
      <c r="A7365" s="18" t="str">
        <f t="shared" si="456"/>
        <v>OFF - AirGrSupp - Water Truck_2020_175</v>
      </c>
      <c r="B7365" s="1" t="s">
        <v>40</v>
      </c>
      <c r="C7365" s="1">
        <v>2020</v>
      </c>
      <c r="D7365" s="1" t="s">
        <v>148</v>
      </c>
      <c r="E7365" s="1">
        <v>2020</v>
      </c>
      <c r="F7365" s="1">
        <v>175</v>
      </c>
      <c r="G7365" s="1" t="s">
        <v>12</v>
      </c>
      <c r="H7365" s="1">
        <v>3.6238819234868901E-7</v>
      </c>
      <c r="I7365" s="1">
        <v>3.3332465932232498E-7</v>
      </c>
      <c r="J7365" s="1">
        <v>3.9878609999999997E-7</v>
      </c>
      <c r="K7365" s="1">
        <v>4.975684E-5</v>
      </c>
      <c r="L7365" s="1">
        <v>4.4968129999999996E-6</v>
      </c>
      <c r="M7365" s="1">
        <v>1.603618E-3</v>
      </c>
      <c r="N7365" s="1">
        <v>1.1496230999999999E-7</v>
      </c>
      <c r="O7365" s="1">
        <v>8.6860411999999997E-8</v>
      </c>
      <c r="P7365" s="1">
        <v>1.5930270000000001E-8</v>
      </c>
      <c r="Q7365" s="1">
        <v>2.17375790514289E-8</v>
      </c>
      <c r="R7365" s="1">
        <v>62.05</v>
      </c>
      <c r="S7365" s="1">
        <v>21.9</v>
      </c>
      <c r="T7365" s="1">
        <v>0.08</v>
      </c>
      <c r="U7365" s="1">
        <v>3285</v>
      </c>
      <c r="V7365" s="1">
        <f t="shared" si="457"/>
        <v>3.3598560489212441E-2</v>
      </c>
      <c r="W7365" s="1">
        <f t="shared" si="458"/>
        <v>0.45327112580373546</v>
      </c>
      <c r="X7365" s="1">
        <f t="shared" si="459"/>
        <v>273.75</v>
      </c>
    </row>
    <row r="7366" spans="1:24" hidden="1" x14ac:dyDescent="0.3">
      <c r="A7366" s="18" t="str">
        <f t="shared" si="456"/>
        <v>OFF - ConstMin - Asphalt Pavers_1993_50</v>
      </c>
      <c r="B7366" s="1" t="s">
        <v>40</v>
      </c>
      <c r="C7366" s="1">
        <v>2020</v>
      </c>
      <c r="D7366" s="1" t="s">
        <v>149</v>
      </c>
      <c r="E7366" s="1">
        <v>1993</v>
      </c>
      <c r="F7366" s="1">
        <v>50</v>
      </c>
      <c r="G7366" s="1" t="s">
        <v>12</v>
      </c>
      <c r="H7366" s="1">
        <v>1.5431559586673999E-7</v>
      </c>
      <c r="I7366" s="1">
        <v>1.4193948507822701E-7</v>
      </c>
      <c r="J7366" s="1">
        <v>1.698149E-7</v>
      </c>
      <c r="K7366" s="1">
        <v>2.927911E-6</v>
      </c>
      <c r="L7366" s="1">
        <v>1.779804E-7</v>
      </c>
      <c r="M7366" s="1">
        <v>1.7206259999999999E-5</v>
      </c>
      <c r="N7366" s="1">
        <v>1.1861837999999999E-9</v>
      </c>
      <c r="O7366" s="1">
        <v>8.9622775999999996E-10</v>
      </c>
      <c r="P7366" s="1">
        <v>2.0919669999999999E-10</v>
      </c>
      <c r="Q7366" s="1">
        <v>0</v>
      </c>
      <c r="R7366" s="1">
        <v>0</v>
      </c>
      <c r="S7366" s="1">
        <v>0</v>
      </c>
      <c r="T7366" s="1">
        <v>0</v>
      </c>
      <c r="U7366" s="1">
        <v>0</v>
      </c>
      <c r="V7366" s="1">
        <f t="shared" si="457"/>
        <v>0</v>
      </c>
      <c r="W7366" s="1">
        <f t="shared" si="458"/>
        <v>0</v>
      </c>
      <c r="X7366" s="1" t="e">
        <f t="shared" si="459"/>
        <v>#DIV/0!</v>
      </c>
    </row>
    <row r="7367" spans="1:24" hidden="1" x14ac:dyDescent="0.3">
      <c r="A7367" s="18" t="str">
        <f t="shared" si="456"/>
        <v>OFF - ConstMin - Asphalt Pavers_1993_100</v>
      </c>
      <c r="B7367" s="1" t="s">
        <v>40</v>
      </c>
      <c r="C7367" s="1">
        <v>2020</v>
      </c>
      <c r="D7367" s="1" t="s">
        <v>149</v>
      </c>
      <c r="E7367" s="1">
        <v>1993</v>
      </c>
      <c r="F7367" s="1">
        <v>100</v>
      </c>
      <c r="G7367" s="1" t="s">
        <v>12</v>
      </c>
      <c r="H7367" s="1">
        <v>1.12769267537773E-7</v>
      </c>
      <c r="I7367" s="1">
        <v>1.03725172281244E-7</v>
      </c>
      <c r="J7367" s="1">
        <v>1.240957E-7</v>
      </c>
      <c r="K7367" s="1">
        <v>1.5485680000000001E-6</v>
      </c>
      <c r="L7367" s="1">
        <v>2.7549290000000003E-7</v>
      </c>
      <c r="M7367" s="1">
        <v>1.7814170000000001E-5</v>
      </c>
      <c r="N7367" s="1">
        <v>1.2420468000000001E-9</v>
      </c>
      <c r="O7367" s="1">
        <v>9.3843535999999992E-10</v>
      </c>
      <c r="P7367" s="1">
        <v>1.721097E-10</v>
      </c>
      <c r="Q7367" s="1">
        <v>0</v>
      </c>
      <c r="R7367" s="1">
        <v>0</v>
      </c>
      <c r="S7367" s="1">
        <v>0</v>
      </c>
      <c r="T7367" s="1">
        <v>0</v>
      </c>
      <c r="U7367" s="1">
        <v>0</v>
      </c>
      <c r="V7367" s="1">
        <f t="shared" si="457"/>
        <v>0</v>
      </c>
      <c r="W7367" s="1">
        <f t="shared" si="458"/>
        <v>0</v>
      </c>
      <c r="X7367" s="1" t="e">
        <f t="shared" si="459"/>
        <v>#DIV/0!</v>
      </c>
    </row>
    <row r="7368" spans="1:24" hidden="1" x14ac:dyDescent="0.3">
      <c r="A7368" s="18" t="str">
        <f t="shared" si="456"/>
        <v>OFF - ConstMin - Asphalt Pavers_1994_50</v>
      </c>
      <c r="B7368" s="1" t="s">
        <v>40</v>
      </c>
      <c r="C7368" s="1">
        <v>2020</v>
      </c>
      <c r="D7368" s="1" t="s">
        <v>149</v>
      </c>
      <c r="E7368" s="1">
        <v>1994</v>
      </c>
      <c r="F7368" s="1">
        <v>50</v>
      </c>
      <c r="G7368" s="1" t="s">
        <v>12</v>
      </c>
      <c r="H7368" s="1">
        <v>9.2768976744735502E-8</v>
      </c>
      <c r="I7368" s="1">
        <v>8.5328904809807694E-8</v>
      </c>
      <c r="J7368" s="1">
        <v>1.020866E-7</v>
      </c>
      <c r="K7368" s="1">
        <v>1.769265E-6</v>
      </c>
      <c r="L7368" s="1">
        <v>1.089179E-7</v>
      </c>
      <c r="M7368" s="1">
        <v>1.05495E-5</v>
      </c>
      <c r="N7368" s="1">
        <v>7.2727307999999998E-10</v>
      </c>
      <c r="O7368" s="1">
        <v>5.4949521600000005E-10</v>
      </c>
      <c r="P7368" s="1">
        <v>1.2826270000000001E-10</v>
      </c>
      <c r="Q7368" s="1">
        <v>0</v>
      </c>
      <c r="R7368" s="1">
        <v>0</v>
      </c>
      <c r="S7368" s="1">
        <v>0</v>
      </c>
      <c r="T7368" s="1">
        <v>0</v>
      </c>
      <c r="U7368" s="1">
        <v>0</v>
      </c>
      <c r="V7368" s="1">
        <f t="shared" si="457"/>
        <v>0</v>
      </c>
      <c r="W7368" s="1">
        <f t="shared" si="458"/>
        <v>0</v>
      </c>
      <c r="X7368" s="1" t="e">
        <f t="shared" si="459"/>
        <v>#DIV/0!</v>
      </c>
    </row>
    <row r="7369" spans="1:24" hidden="1" x14ac:dyDescent="0.3">
      <c r="A7369" s="18" t="str">
        <f t="shared" si="456"/>
        <v>OFF - ConstMin - Asphalt Pavers_1994_100</v>
      </c>
      <c r="B7369" s="1" t="s">
        <v>40</v>
      </c>
      <c r="C7369" s="1">
        <v>2020</v>
      </c>
      <c r="D7369" s="1" t="s">
        <v>149</v>
      </c>
      <c r="E7369" s="1">
        <v>1994</v>
      </c>
      <c r="F7369" s="1">
        <v>100</v>
      </c>
      <c r="G7369" s="1" t="s">
        <v>12</v>
      </c>
      <c r="H7369" s="1">
        <v>6.7795497978534001E-8</v>
      </c>
      <c r="I7369" s="1">
        <v>6.2358299040655498E-8</v>
      </c>
      <c r="J7369" s="1">
        <v>7.4604809999999998E-8</v>
      </c>
      <c r="K7369" s="1">
        <v>9.3504760000000003E-7</v>
      </c>
      <c r="L7369" s="1">
        <v>1.6859219999999999E-7</v>
      </c>
      <c r="M7369" s="1">
        <v>1.092225E-5</v>
      </c>
      <c r="N7369" s="1">
        <v>7.6152537000000001E-10</v>
      </c>
      <c r="O7369" s="1">
        <v>5.7537472399999996E-10</v>
      </c>
      <c r="P7369" s="1">
        <v>1.055242E-10</v>
      </c>
      <c r="Q7369" s="1">
        <v>0</v>
      </c>
      <c r="R7369" s="1">
        <v>0</v>
      </c>
      <c r="S7369" s="1">
        <v>0</v>
      </c>
      <c r="T7369" s="1">
        <v>0</v>
      </c>
      <c r="U7369" s="1">
        <v>0</v>
      </c>
      <c r="V7369" s="1">
        <f t="shared" si="457"/>
        <v>0</v>
      </c>
      <c r="W7369" s="1">
        <f t="shared" si="458"/>
        <v>0</v>
      </c>
      <c r="X7369" s="1" t="e">
        <f t="shared" si="459"/>
        <v>#DIV/0!</v>
      </c>
    </row>
    <row r="7370" spans="1:24" hidden="1" x14ac:dyDescent="0.3">
      <c r="A7370" s="18" t="str">
        <f t="shared" ref="A7370:A7433" si="460">D7370&amp;"_"&amp;E7370&amp;"_"&amp;F7370</f>
        <v>OFF - ConstMin - Asphalt Pavers_1995_50</v>
      </c>
      <c r="B7370" s="1" t="s">
        <v>40</v>
      </c>
      <c r="C7370" s="1">
        <v>2020</v>
      </c>
      <c r="D7370" s="1" t="s">
        <v>149</v>
      </c>
      <c r="E7370" s="1">
        <v>1995</v>
      </c>
      <c r="F7370" s="1">
        <v>50</v>
      </c>
      <c r="G7370" s="1" t="s">
        <v>12</v>
      </c>
      <c r="H7370" s="1">
        <v>7.5988900793228804E-7</v>
      </c>
      <c r="I7370" s="1">
        <v>6.9894590949611903E-7</v>
      </c>
      <c r="J7370" s="1">
        <v>8.3621150000000004E-7</v>
      </c>
      <c r="K7370" s="1">
        <v>1.457005E-5</v>
      </c>
      <c r="L7370" s="1">
        <v>9.0855559999999995E-7</v>
      </c>
      <c r="M7370" s="1">
        <v>8.8166510000000004E-5</v>
      </c>
      <c r="N7370" s="1">
        <v>6.0781203000000002E-9</v>
      </c>
      <c r="O7370" s="1">
        <v>4.5923575600000003E-9</v>
      </c>
      <c r="P7370" s="1">
        <v>1.071944E-9</v>
      </c>
      <c r="Q7370" s="1">
        <v>1.2786811206722801E-9</v>
      </c>
      <c r="R7370" s="1">
        <v>3.65</v>
      </c>
      <c r="S7370" s="1">
        <v>0</v>
      </c>
      <c r="T7370" s="1">
        <v>0</v>
      </c>
      <c r="U7370" s="1">
        <v>0</v>
      </c>
      <c r="V7370" s="1">
        <f t="shared" si="457"/>
        <v>0</v>
      </c>
      <c r="W7370" s="1">
        <f t="shared" si="458"/>
        <v>0</v>
      </c>
      <c r="X7370" s="1" t="e">
        <f t="shared" si="459"/>
        <v>#DIV/0!</v>
      </c>
    </row>
    <row r="7371" spans="1:24" hidden="1" x14ac:dyDescent="0.3">
      <c r="A7371" s="18" t="str">
        <f t="shared" si="460"/>
        <v>OFF - ConstMin - Asphalt Pavers_1995_100</v>
      </c>
      <c r="B7371" s="1" t="s">
        <v>40</v>
      </c>
      <c r="C7371" s="1">
        <v>2020</v>
      </c>
      <c r="D7371" s="1" t="s">
        <v>149</v>
      </c>
      <c r="E7371" s="1">
        <v>1995</v>
      </c>
      <c r="F7371" s="1">
        <v>100</v>
      </c>
      <c r="G7371" s="1" t="s">
        <v>12</v>
      </c>
      <c r="H7371" s="1">
        <v>5.5534872900724102E-7</v>
      </c>
      <c r="I7371" s="1">
        <v>5.1080976094086004E-7</v>
      </c>
      <c r="J7371" s="1">
        <v>6.1112740000000004E-7</v>
      </c>
      <c r="K7371" s="1">
        <v>7.6941369999999993E-6</v>
      </c>
      <c r="L7371" s="1">
        <v>1.4063359999999999E-6</v>
      </c>
      <c r="M7371" s="1">
        <v>9.1281880000000003E-5</v>
      </c>
      <c r="N7371" s="1">
        <v>6.3643913999999998E-9</v>
      </c>
      <c r="O7371" s="1">
        <v>4.8086512800000003E-9</v>
      </c>
      <c r="P7371" s="1">
        <v>8.819103E-10</v>
      </c>
      <c r="Q7371" s="1">
        <v>1.2786811206722801E-9</v>
      </c>
      <c r="R7371" s="1">
        <v>3.65</v>
      </c>
      <c r="S7371" s="1">
        <v>0</v>
      </c>
      <c r="T7371" s="1">
        <v>0</v>
      </c>
      <c r="U7371" s="1">
        <v>0</v>
      </c>
      <c r="V7371" s="1">
        <f t="shared" ref="V7371:V7434" si="461">IFERROR(CONVERT(I7371,"ton","g")*365/U7371,0)</f>
        <v>0</v>
      </c>
      <c r="W7371" s="1">
        <f t="shared" ref="W7371:W7434" si="462">IFERROR(CONVERT(L7371,"ton","g")*365/U7371,0)</f>
        <v>0</v>
      </c>
      <c r="X7371" s="1" t="e">
        <f t="shared" ref="X7371:X7434" si="463">S7371/T7371</f>
        <v>#DIV/0!</v>
      </c>
    </row>
    <row r="7372" spans="1:24" hidden="1" x14ac:dyDescent="0.3">
      <c r="A7372" s="18" t="str">
        <f t="shared" si="460"/>
        <v>OFF - ConstMin - Asphalt Pavers_1996_50</v>
      </c>
      <c r="B7372" s="1" t="s">
        <v>40</v>
      </c>
      <c r="C7372" s="1">
        <v>2020</v>
      </c>
      <c r="D7372" s="1" t="s">
        <v>149</v>
      </c>
      <c r="E7372" s="1">
        <v>1996</v>
      </c>
      <c r="F7372" s="1">
        <v>50</v>
      </c>
      <c r="G7372" s="1" t="s">
        <v>12</v>
      </c>
      <c r="H7372" s="1">
        <v>1.6643703103943E-6</v>
      </c>
      <c r="I7372" s="1">
        <v>1.5308878115006801E-6</v>
      </c>
      <c r="J7372" s="1">
        <v>1.8315379999999999E-6</v>
      </c>
      <c r="K7372" s="1">
        <v>3.2089630000000001E-5</v>
      </c>
      <c r="L7372" s="1">
        <v>2.0273710000000001E-6</v>
      </c>
      <c r="M7372" s="1">
        <v>1.9710910000000001E-4</v>
      </c>
      <c r="N7372" s="1">
        <v>1.3588524000000001E-8</v>
      </c>
      <c r="O7372" s="1">
        <v>1.02668848E-8</v>
      </c>
      <c r="P7372" s="1">
        <v>2.396488E-9</v>
      </c>
      <c r="Q7372" s="1">
        <v>3.8360433620168698E-9</v>
      </c>
      <c r="R7372" s="1">
        <v>10.95</v>
      </c>
      <c r="S7372" s="1">
        <v>3.65</v>
      </c>
      <c r="T7372" s="1">
        <v>0.01</v>
      </c>
      <c r="U7372" s="1">
        <v>116.8</v>
      </c>
      <c r="V7372" s="1">
        <f t="shared" si="461"/>
        <v>4.3399939413919171</v>
      </c>
      <c r="W7372" s="1">
        <f t="shared" si="462"/>
        <v>5.7475001047454377</v>
      </c>
      <c r="X7372" s="1">
        <f t="shared" si="463"/>
        <v>365</v>
      </c>
    </row>
    <row r="7373" spans="1:24" hidden="1" x14ac:dyDescent="0.3">
      <c r="A7373" s="18" t="str">
        <f t="shared" si="460"/>
        <v>OFF - ConstMin - Asphalt Pavers_1996_100</v>
      </c>
      <c r="B7373" s="1" t="s">
        <v>40</v>
      </c>
      <c r="C7373" s="1">
        <v>2020</v>
      </c>
      <c r="D7373" s="1" t="s">
        <v>149</v>
      </c>
      <c r="E7373" s="1">
        <v>1996</v>
      </c>
      <c r="F7373" s="1">
        <v>100</v>
      </c>
      <c r="G7373" s="1" t="s">
        <v>12</v>
      </c>
      <c r="H7373" s="1">
        <v>1.2164145400153901E-6</v>
      </c>
      <c r="I7373" s="1">
        <v>1.11885809390615E-6</v>
      </c>
      <c r="J7373" s="1">
        <v>1.3385899999999999E-6</v>
      </c>
      <c r="K7373" s="1">
        <v>1.6932010000000001E-5</v>
      </c>
      <c r="L7373" s="1">
        <v>3.1381099999999999E-6</v>
      </c>
      <c r="M7373" s="1">
        <v>2.040732E-4</v>
      </c>
      <c r="N7373" s="1">
        <v>1.4228469000000001E-8</v>
      </c>
      <c r="O7373" s="1">
        <v>1.07503988E-8</v>
      </c>
      <c r="P7373" s="1">
        <v>1.971632E-9</v>
      </c>
      <c r="Q7373" s="1">
        <v>2.5573622413445701E-9</v>
      </c>
      <c r="R7373" s="1">
        <v>7.3</v>
      </c>
      <c r="S7373" s="1">
        <v>3.65</v>
      </c>
      <c r="T7373" s="1">
        <v>0.01</v>
      </c>
      <c r="U7373" s="1">
        <v>222.65</v>
      </c>
      <c r="V7373" s="1">
        <f t="shared" si="461"/>
        <v>1.6639524410117152</v>
      </c>
      <c r="W7373" s="1">
        <f t="shared" si="462"/>
        <v>4.6669598433465573</v>
      </c>
      <c r="X7373" s="1">
        <f t="shared" si="463"/>
        <v>365</v>
      </c>
    </row>
    <row r="7374" spans="1:24" hidden="1" x14ac:dyDescent="0.3">
      <c r="A7374" s="18" t="str">
        <f t="shared" si="460"/>
        <v>OFF - ConstMin - Asphalt Pavers_1997_50</v>
      </c>
      <c r="B7374" s="1" t="s">
        <v>40</v>
      </c>
      <c r="C7374" s="1">
        <v>2020</v>
      </c>
      <c r="D7374" s="1" t="s">
        <v>149</v>
      </c>
      <c r="E7374" s="1">
        <v>1997</v>
      </c>
      <c r="F7374" s="1">
        <v>50</v>
      </c>
      <c r="G7374" s="1" t="s">
        <v>12</v>
      </c>
      <c r="H7374" s="1">
        <v>2.92500629294308E-6</v>
      </c>
      <c r="I7374" s="1">
        <v>2.6904207882490498E-6</v>
      </c>
      <c r="J7374" s="1">
        <v>3.218791E-6</v>
      </c>
      <c r="K7374" s="1">
        <v>5.6719560000000002E-5</v>
      </c>
      <c r="L7374" s="1">
        <v>3.6314219999999998E-6</v>
      </c>
      <c r="M7374" s="1">
        <v>3.5373099999999998E-4</v>
      </c>
      <c r="N7374" s="1">
        <v>2.4385896000000001E-8</v>
      </c>
      <c r="O7374" s="1">
        <v>1.8424899199999999E-8</v>
      </c>
      <c r="P7374" s="1">
        <v>4.3007230000000001E-9</v>
      </c>
      <c r="Q7374" s="1">
        <v>6.3934056033614502E-9</v>
      </c>
      <c r="R7374" s="1">
        <v>18.25</v>
      </c>
      <c r="S7374" s="1">
        <v>7.3</v>
      </c>
      <c r="T7374" s="1">
        <v>0.02</v>
      </c>
      <c r="U7374" s="1">
        <v>233.6</v>
      </c>
      <c r="V7374" s="1">
        <f t="shared" si="461"/>
        <v>3.8136073176223588</v>
      </c>
      <c r="W7374" s="1">
        <f t="shared" si="462"/>
        <v>5.1474540982816865</v>
      </c>
      <c r="X7374" s="1">
        <f t="shared" si="463"/>
        <v>365</v>
      </c>
    </row>
    <row r="7375" spans="1:24" hidden="1" x14ac:dyDescent="0.3">
      <c r="A7375" s="18" t="str">
        <f t="shared" si="460"/>
        <v>OFF - ConstMin - Asphalt Pavers_1997_100</v>
      </c>
      <c r="B7375" s="1" t="s">
        <v>40</v>
      </c>
      <c r="C7375" s="1">
        <v>2020</v>
      </c>
      <c r="D7375" s="1" t="s">
        <v>149</v>
      </c>
      <c r="E7375" s="1">
        <v>1997</v>
      </c>
      <c r="F7375" s="1">
        <v>100</v>
      </c>
      <c r="G7375" s="1" t="s">
        <v>12</v>
      </c>
      <c r="H7375" s="1">
        <v>2.1378504396881598E-6</v>
      </c>
      <c r="I7375" s="1">
        <v>1.9663948344251699E-6</v>
      </c>
      <c r="J7375" s="1">
        <v>2.3525739999999998E-6</v>
      </c>
      <c r="K7375" s="1">
        <v>2.9902890000000001E-5</v>
      </c>
      <c r="L7375" s="1">
        <v>5.6209720000000001E-6</v>
      </c>
      <c r="M7375" s="1">
        <v>3.6622940000000001E-4</v>
      </c>
      <c r="N7375" s="1">
        <v>2.5534394999999999E-8</v>
      </c>
      <c r="O7375" s="1">
        <v>1.9292654000000002E-8</v>
      </c>
      <c r="P7375" s="1">
        <v>3.5382870000000001E-9</v>
      </c>
      <c r="Q7375" s="1">
        <v>5.1147244826891501E-9</v>
      </c>
      <c r="R7375" s="1">
        <v>14.6</v>
      </c>
      <c r="S7375" s="1">
        <v>3.65</v>
      </c>
      <c r="T7375" s="1">
        <v>0.01</v>
      </c>
      <c r="U7375" s="1">
        <v>222.65</v>
      </c>
      <c r="V7375" s="1">
        <f t="shared" si="461"/>
        <v>2.9243989944349846</v>
      </c>
      <c r="W7375" s="1">
        <f t="shared" si="462"/>
        <v>8.359442659618491</v>
      </c>
      <c r="X7375" s="1">
        <f t="shared" si="463"/>
        <v>365</v>
      </c>
    </row>
    <row r="7376" spans="1:24" hidden="1" x14ac:dyDescent="0.3">
      <c r="A7376" s="18" t="str">
        <f t="shared" si="460"/>
        <v>OFF - ConstMin - Asphalt Pavers_1998_50</v>
      </c>
      <c r="B7376" s="1" t="s">
        <v>40</v>
      </c>
      <c r="C7376" s="1">
        <v>2020</v>
      </c>
      <c r="D7376" s="1" t="s">
        <v>149</v>
      </c>
      <c r="E7376" s="1">
        <v>1998</v>
      </c>
      <c r="F7376" s="1">
        <v>50</v>
      </c>
      <c r="G7376" s="1" t="s">
        <v>12</v>
      </c>
      <c r="H7376" s="1">
        <v>1.2461744812751999E-5</v>
      </c>
      <c r="I7376" s="1">
        <v>1.14623128787692E-5</v>
      </c>
      <c r="J7376" s="1">
        <v>1.3713389999999999E-5</v>
      </c>
      <c r="K7376" s="1">
        <v>2.5990859999999998E-4</v>
      </c>
      <c r="L7376" s="1">
        <v>1.5110629999999999E-5</v>
      </c>
      <c r="M7376" s="1">
        <v>1.3086630000000001E-3</v>
      </c>
      <c r="N7376" s="1">
        <v>9.0218069999999997E-8</v>
      </c>
      <c r="O7376" s="1">
        <v>6.8164764000000006E-8</v>
      </c>
      <c r="P7376" s="1">
        <v>1.591096E-8</v>
      </c>
      <c r="Q7376" s="1">
        <v>2.3016260172101199E-8</v>
      </c>
      <c r="R7376" s="1">
        <v>65.7</v>
      </c>
      <c r="S7376" s="1">
        <v>25.55</v>
      </c>
      <c r="T7376" s="1">
        <v>7.0000000000000007E-2</v>
      </c>
      <c r="U7376" s="1">
        <v>817.6</v>
      </c>
      <c r="V7376" s="1">
        <f t="shared" si="461"/>
        <v>4.6421586288950394</v>
      </c>
      <c r="W7376" s="1">
        <f t="shared" si="462"/>
        <v>6.1197022088331252</v>
      </c>
      <c r="X7376" s="1">
        <f t="shared" si="463"/>
        <v>365</v>
      </c>
    </row>
    <row r="7377" spans="1:24" hidden="1" x14ac:dyDescent="0.3">
      <c r="A7377" s="18" t="str">
        <f t="shared" si="460"/>
        <v>OFF - ConstMin - Asphalt Pavers_1998_100</v>
      </c>
      <c r="B7377" s="1" t="s">
        <v>40</v>
      </c>
      <c r="C7377" s="1">
        <v>2020</v>
      </c>
      <c r="D7377" s="1" t="s">
        <v>149</v>
      </c>
      <c r="E7377" s="1">
        <v>1998</v>
      </c>
      <c r="F7377" s="1">
        <v>100</v>
      </c>
      <c r="G7377" s="1" t="s">
        <v>12</v>
      </c>
      <c r="H7377" s="1">
        <v>9.1085103308770392E-6</v>
      </c>
      <c r="I7377" s="1">
        <v>8.3780078023406997E-6</v>
      </c>
      <c r="J7377" s="1">
        <v>1.002336E-5</v>
      </c>
      <c r="K7377" s="1">
        <v>1.3690649999999999E-4</v>
      </c>
      <c r="L7377" s="1">
        <v>2.33892E-5</v>
      </c>
      <c r="M7377" s="1">
        <v>1.3549E-3</v>
      </c>
      <c r="N7377" s="1">
        <v>9.4466879999999996E-8</v>
      </c>
      <c r="O7377" s="1">
        <v>7.1374975999999995E-8</v>
      </c>
      <c r="P7377" s="1">
        <v>1.3090230000000001E-8</v>
      </c>
      <c r="Q7377" s="1">
        <v>2.17375790514289E-8</v>
      </c>
      <c r="R7377" s="1">
        <v>62.05</v>
      </c>
      <c r="S7377" s="1">
        <v>14.6</v>
      </c>
      <c r="T7377" s="1">
        <v>0.04</v>
      </c>
      <c r="U7377" s="1">
        <v>890.6</v>
      </c>
      <c r="V7377" s="1">
        <f t="shared" si="461"/>
        <v>3.1149183729034506</v>
      </c>
      <c r="W7377" s="1">
        <f t="shared" si="462"/>
        <v>8.6960349675442625</v>
      </c>
      <c r="X7377" s="1">
        <f t="shared" si="463"/>
        <v>365</v>
      </c>
    </row>
    <row r="7378" spans="1:24" hidden="1" x14ac:dyDescent="0.3">
      <c r="A7378" s="18" t="str">
        <f t="shared" si="460"/>
        <v>OFF - ConstMin - Asphalt Pavers_1999_50</v>
      </c>
      <c r="B7378" s="1" t="s">
        <v>40</v>
      </c>
      <c r="C7378" s="1">
        <v>2020</v>
      </c>
      <c r="D7378" s="1" t="s">
        <v>149</v>
      </c>
      <c r="E7378" s="1">
        <v>1999</v>
      </c>
      <c r="F7378" s="1">
        <v>50</v>
      </c>
      <c r="G7378" s="1" t="s">
        <v>12</v>
      </c>
      <c r="H7378" s="1">
        <v>1.5873574091794199E-5</v>
      </c>
      <c r="I7378" s="1">
        <v>1.4600513449632299E-5</v>
      </c>
      <c r="J7378" s="1">
        <v>1.7467899999999999E-5</v>
      </c>
      <c r="K7378" s="1">
        <v>3.3311819999999999E-4</v>
      </c>
      <c r="L7378" s="1">
        <v>1.963538E-5</v>
      </c>
      <c r="M7378" s="1">
        <v>1.703768E-3</v>
      </c>
      <c r="N7378" s="1">
        <v>1.1745621E-7</v>
      </c>
      <c r="O7378" s="1">
        <v>8.8744691999999999E-8</v>
      </c>
      <c r="P7378" s="1">
        <v>2.0714720000000001E-8</v>
      </c>
      <c r="Q7378" s="1">
        <v>3.0688346896134899E-8</v>
      </c>
      <c r="R7378" s="1">
        <v>87.6</v>
      </c>
      <c r="S7378" s="1">
        <v>32.85</v>
      </c>
      <c r="T7378" s="1">
        <v>0.09</v>
      </c>
      <c r="U7378" s="1">
        <v>1051.2</v>
      </c>
      <c r="V7378" s="1">
        <f t="shared" si="461"/>
        <v>4.5990843741913823</v>
      </c>
      <c r="W7378" s="1">
        <f t="shared" si="462"/>
        <v>6.1850406597573597</v>
      </c>
      <c r="X7378" s="1">
        <f t="shared" si="463"/>
        <v>365.00000000000006</v>
      </c>
    </row>
    <row r="7379" spans="1:24" hidden="1" x14ac:dyDescent="0.3">
      <c r="A7379" s="18" t="str">
        <f t="shared" si="460"/>
        <v>OFF - ConstMin - Asphalt Pavers_1999_100</v>
      </c>
      <c r="B7379" s="1" t="s">
        <v>40</v>
      </c>
      <c r="C7379" s="1">
        <v>2020</v>
      </c>
      <c r="D7379" s="1" t="s">
        <v>149</v>
      </c>
      <c r="E7379" s="1">
        <v>1999</v>
      </c>
      <c r="F7379" s="1">
        <v>100</v>
      </c>
      <c r="G7379" s="1" t="s">
        <v>12</v>
      </c>
      <c r="H7379" s="1">
        <v>1.16028148766083E-5</v>
      </c>
      <c r="I7379" s="1">
        <v>1.06722691235043E-5</v>
      </c>
      <c r="J7379" s="1">
        <v>1.276819E-5</v>
      </c>
      <c r="K7379" s="1">
        <v>1.753127E-4</v>
      </c>
      <c r="L7379" s="1">
        <v>3.0392809999999999E-5</v>
      </c>
      <c r="M7379" s="1">
        <v>1.7639649999999999E-3</v>
      </c>
      <c r="N7379" s="1">
        <v>1.2298788E-7</v>
      </c>
      <c r="O7379" s="1">
        <v>9.2924175999999995E-8</v>
      </c>
      <c r="P7379" s="1">
        <v>1.704236E-8</v>
      </c>
      <c r="Q7379" s="1">
        <v>2.81309846547903E-8</v>
      </c>
      <c r="R7379" s="1">
        <v>80.3</v>
      </c>
      <c r="S7379" s="1">
        <v>18.25</v>
      </c>
      <c r="T7379" s="1">
        <v>0.05</v>
      </c>
      <c r="U7379" s="1">
        <v>1113.25</v>
      </c>
      <c r="V7379" s="1">
        <f t="shared" si="461"/>
        <v>3.1743343245955007</v>
      </c>
      <c r="W7379" s="1">
        <f t="shared" si="462"/>
        <v>9.0399650615473455</v>
      </c>
      <c r="X7379" s="1">
        <f t="shared" si="463"/>
        <v>365</v>
      </c>
    </row>
    <row r="7380" spans="1:24" hidden="1" x14ac:dyDescent="0.3">
      <c r="A7380" s="18" t="str">
        <f t="shared" si="460"/>
        <v>OFF - ConstMin - Asphalt Pavers_2000_50</v>
      </c>
      <c r="B7380" s="1" t="s">
        <v>40</v>
      </c>
      <c r="C7380" s="1">
        <v>2020</v>
      </c>
      <c r="D7380" s="1" t="s">
        <v>149</v>
      </c>
      <c r="E7380" s="1">
        <v>2000</v>
      </c>
      <c r="F7380" s="1">
        <v>50</v>
      </c>
      <c r="G7380" s="1" t="s">
        <v>12</v>
      </c>
      <c r="H7380" s="1">
        <v>1.8874567331764801E-5</v>
      </c>
      <c r="I7380" s="1">
        <v>1.73608270317573E-5</v>
      </c>
      <c r="J7380" s="1">
        <v>2.0770310000000001E-5</v>
      </c>
      <c r="K7380" s="1">
        <v>3.9864460000000002E-4</v>
      </c>
      <c r="L7380" s="1">
        <v>2.3829370000000001E-5</v>
      </c>
      <c r="M7380" s="1">
        <v>2.071626E-3</v>
      </c>
      <c r="N7380" s="1">
        <v>1.4281605E-7</v>
      </c>
      <c r="O7380" s="1">
        <v>1.0790546E-7</v>
      </c>
      <c r="P7380" s="1">
        <v>2.518719E-8</v>
      </c>
      <c r="Q7380" s="1">
        <v>3.7081752499496402E-8</v>
      </c>
      <c r="R7380" s="1">
        <v>105.85</v>
      </c>
      <c r="S7380" s="1">
        <v>40.15</v>
      </c>
      <c r="T7380" s="1">
        <v>0.11</v>
      </c>
      <c r="U7380" s="1">
        <v>1284.8</v>
      </c>
      <c r="V7380" s="1">
        <f t="shared" si="461"/>
        <v>4.4742833400538977</v>
      </c>
      <c r="W7380" s="1">
        <f t="shared" si="462"/>
        <v>6.1413752351743751</v>
      </c>
      <c r="X7380" s="1">
        <f t="shared" si="463"/>
        <v>365</v>
      </c>
    </row>
    <row r="7381" spans="1:24" hidden="1" x14ac:dyDescent="0.3">
      <c r="A7381" s="18" t="str">
        <f t="shared" si="460"/>
        <v>OFF - ConstMin - Asphalt Pavers_2000_100</v>
      </c>
      <c r="B7381" s="1" t="s">
        <v>40</v>
      </c>
      <c r="C7381" s="1">
        <v>2020</v>
      </c>
      <c r="D7381" s="1" t="s">
        <v>149</v>
      </c>
      <c r="E7381" s="1">
        <v>2000</v>
      </c>
      <c r="F7381" s="1">
        <v>100</v>
      </c>
      <c r="G7381" s="1" t="s">
        <v>12</v>
      </c>
      <c r="H7381" s="1">
        <v>1.37970573562005E-5</v>
      </c>
      <c r="I7381" s="1">
        <v>1.2690533356233199E-5</v>
      </c>
      <c r="J7381" s="1">
        <v>1.5182819999999999E-5</v>
      </c>
      <c r="K7381" s="1">
        <v>2.0960409999999999E-4</v>
      </c>
      <c r="L7381" s="1">
        <v>3.6884439999999998E-5</v>
      </c>
      <c r="M7381" s="1">
        <v>2.14482E-3</v>
      </c>
      <c r="N7381" s="1">
        <v>1.4954202E-7</v>
      </c>
      <c r="O7381" s="1">
        <v>1.12987304E-7</v>
      </c>
      <c r="P7381" s="1">
        <v>2.0721949999999999E-8</v>
      </c>
      <c r="Q7381" s="1">
        <v>3.3245709137479498E-8</v>
      </c>
      <c r="R7381" s="1">
        <v>94.9</v>
      </c>
      <c r="S7381" s="1">
        <v>21.9</v>
      </c>
      <c r="T7381" s="1">
        <v>0.06</v>
      </c>
      <c r="U7381" s="1">
        <v>1335.8999999999901</v>
      </c>
      <c r="V7381" s="1">
        <f t="shared" si="461"/>
        <v>3.1455350282065107</v>
      </c>
      <c r="W7381" s="1">
        <f t="shared" si="462"/>
        <v>9.1423500304496841</v>
      </c>
      <c r="X7381" s="1">
        <f t="shared" si="463"/>
        <v>365</v>
      </c>
    </row>
    <row r="7382" spans="1:24" hidden="1" x14ac:dyDescent="0.3">
      <c r="A7382" s="18" t="str">
        <f t="shared" si="460"/>
        <v>OFF - ConstMin - Asphalt Pavers_2001_50</v>
      </c>
      <c r="B7382" s="1" t="s">
        <v>40</v>
      </c>
      <c r="C7382" s="1">
        <v>2020</v>
      </c>
      <c r="D7382" s="1" t="s">
        <v>149</v>
      </c>
      <c r="E7382" s="1">
        <v>2001</v>
      </c>
      <c r="F7382" s="1">
        <v>50</v>
      </c>
      <c r="G7382" s="1" t="s">
        <v>12</v>
      </c>
      <c r="H7382" s="1">
        <v>2.0645769551969701E-5</v>
      </c>
      <c r="I7382" s="1">
        <v>1.89899788339017E-5</v>
      </c>
      <c r="J7382" s="1">
        <v>2.2719409999999999E-5</v>
      </c>
      <c r="K7382" s="1">
        <v>4.389703E-4</v>
      </c>
      <c r="L7382" s="1">
        <v>2.661691E-5</v>
      </c>
      <c r="M7382" s="1">
        <v>2.3183850000000001E-3</v>
      </c>
      <c r="N7382" s="1">
        <v>1.5982739999999999E-7</v>
      </c>
      <c r="O7382" s="1">
        <v>1.2075848E-7</v>
      </c>
      <c r="P7382" s="1">
        <v>2.8187339999999999E-8</v>
      </c>
      <c r="Q7382" s="1">
        <v>4.0917795861513201E-8</v>
      </c>
      <c r="R7382" s="1">
        <v>116.8</v>
      </c>
      <c r="S7382" s="1">
        <v>47.45</v>
      </c>
      <c r="T7382" s="1">
        <v>0.12</v>
      </c>
      <c r="U7382" s="1">
        <v>1518.4</v>
      </c>
      <c r="V7382" s="1">
        <f t="shared" si="461"/>
        <v>4.1412064930381289</v>
      </c>
      <c r="W7382" s="1">
        <f t="shared" si="462"/>
        <v>5.8044361966234126</v>
      </c>
      <c r="X7382" s="1">
        <f t="shared" si="463"/>
        <v>395.41666666666669</v>
      </c>
    </row>
    <row r="7383" spans="1:24" hidden="1" x14ac:dyDescent="0.3">
      <c r="A7383" s="18" t="str">
        <f t="shared" si="460"/>
        <v>OFF - ConstMin - Asphalt Pavers_2001_100</v>
      </c>
      <c r="B7383" s="1" t="s">
        <v>40</v>
      </c>
      <c r="C7383" s="1">
        <v>2020</v>
      </c>
      <c r="D7383" s="1" t="s">
        <v>149</v>
      </c>
      <c r="E7383" s="1">
        <v>2001</v>
      </c>
      <c r="F7383" s="1">
        <v>100</v>
      </c>
      <c r="G7383" s="1" t="s">
        <v>12</v>
      </c>
      <c r="H7383" s="1">
        <v>1.50925312534361E-5</v>
      </c>
      <c r="I7383" s="1">
        <v>1.38821102469105E-5</v>
      </c>
      <c r="J7383" s="1">
        <v>1.6608409999999999E-5</v>
      </c>
      <c r="K7383" s="1">
        <v>2.3058670000000001E-4</v>
      </c>
      <c r="L7383" s="1">
        <v>4.1199039999999999E-5</v>
      </c>
      <c r="M7383" s="1">
        <v>2.4002979999999999E-3</v>
      </c>
      <c r="N7383" s="1">
        <v>1.6735454999999999E-7</v>
      </c>
      <c r="O7383" s="1">
        <v>1.2644566E-7</v>
      </c>
      <c r="P7383" s="1">
        <v>2.3190219999999999E-8</v>
      </c>
      <c r="Q7383" s="1">
        <v>3.7081752499496402E-8</v>
      </c>
      <c r="R7383" s="1">
        <v>105.85</v>
      </c>
      <c r="S7383" s="1">
        <v>25.55</v>
      </c>
      <c r="T7383" s="1">
        <v>0.06</v>
      </c>
      <c r="U7383" s="1">
        <v>1558.55</v>
      </c>
      <c r="V7383" s="1">
        <f t="shared" si="461"/>
        <v>2.9493298770479717</v>
      </c>
      <c r="W7383" s="1">
        <f t="shared" si="462"/>
        <v>8.7529602788406553</v>
      </c>
      <c r="X7383" s="1">
        <f t="shared" si="463"/>
        <v>425.83333333333337</v>
      </c>
    </row>
    <row r="7384" spans="1:24" hidden="1" x14ac:dyDescent="0.3">
      <c r="A7384" s="18" t="str">
        <f t="shared" si="460"/>
        <v>OFF - ConstMin - Asphalt Pavers_2002_50</v>
      </c>
      <c r="B7384" s="1" t="s">
        <v>40</v>
      </c>
      <c r="C7384" s="1">
        <v>2020</v>
      </c>
      <c r="D7384" s="1" t="s">
        <v>149</v>
      </c>
      <c r="E7384" s="1">
        <v>2002</v>
      </c>
      <c r="F7384" s="1">
        <v>50</v>
      </c>
      <c r="G7384" s="1" t="s">
        <v>12</v>
      </c>
      <c r="H7384" s="1">
        <v>2.3656722453493498E-5</v>
      </c>
      <c r="I7384" s="1">
        <v>2.1759453312723299E-5</v>
      </c>
      <c r="J7384" s="1">
        <v>2.6032780000000001E-5</v>
      </c>
      <c r="K7384" s="1">
        <v>5.0648879999999998E-4</v>
      </c>
      <c r="L7384" s="1">
        <v>3.1160349999999997E-5</v>
      </c>
      <c r="M7384" s="1">
        <v>2.719324E-3</v>
      </c>
      <c r="N7384" s="1">
        <v>1.8746774999999999E-7</v>
      </c>
      <c r="O7384" s="1">
        <v>1.416423E-7</v>
      </c>
      <c r="P7384" s="1">
        <v>3.3062020000000002E-8</v>
      </c>
      <c r="Q7384" s="1">
        <v>4.7311201464874697E-8</v>
      </c>
      <c r="R7384" s="1">
        <v>135.05000000000001</v>
      </c>
      <c r="S7384" s="1">
        <v>54.75</v>
      </c>
      <c r="T7384" s="1">
        <v>0.14000000000000001</v>
      </c>
      <c r="U7384" s="1">
        <v>1752</v>
      </c>
      <c r="V7384" s="1">
        <f t="shared" si="461"/>
        <v>4.1124674991760468</v>
      </c>
      <c r="W7384" s="1">
        <f t="shared" si="462"/>
        <v>5.8892070860539585</v>
      </c>
      <c r="X7384" s="1">
        <f t="shared" si="463"/>
        <v>391.07142857142856</v>
      </c>
    </row>
    <row r="7385" spans="1:24" hidden="1" x14ac:dyDescent="0.3">
      <c r="A7385" s="18" t="str">
        <f t="shared" si="460"/>
        <v>OFF - ConstMin - Asphalt Pavers_2002_100</v>
      </c>
      <c r="B7385" s="1" t="s">
        <v>40</v>
      </c>
      <c r="C7385" s="1">
        <v>2020</v>
      </c>
      <c r="D7385" s="1" t="s">
        <v>149</v>
      </c>
      <c r="E7385" s="1">
        <v>2002</v>
      </c>
      <c r="F7385" s="1">
        <v>100</v>
      </c>
      <c r="G7385" s="1" t="s">
        <v>12</v>
      </c>
      <c r="H7385" s="1">
        <v>1.7294507010384002E-5</v>
      </c>
      <c r="I7385" s="1">
        <v>1.59074875481512E-5</v>
      </c>
      <c r="J7385" s="1">
        <v>1.9031549999999999E-5</v>
      </c>
      <c r="K7385" s="1">
        <v>2.657909E-4</v>
      </c>
      <c r="L7385" s="1">
        <v>4.8231469999999999E-5</v>
      </c>
      <c r="M7385" s="1">
        <v>2.8154019999999998E-3</v>
      </c>
      <c r="N7385" s="1">
        <v>1.9629657E-7</v>
      </c>
      <c r="O7385" s="1">
        <v>1.4831296399999999E-7</v>
      </c>
      <c r="P7385" s="1">
        <v>2.720071E-8</v>
      </c>
      <c r="Q7385" s="1">
        <v>4.3475158102857799E-8</v>
      </c>
      <c r="R7385" s="1">
        <v>124.1</v>
      </c>
      <c r="S7385" s="1">
        <v>29.2</v>
      </c>
      <c r="T7385" s="1">
        <v>0.08</v>
      </c>
      <c r="U7385" s="1">
        <v>1781.2</v>
      </c>
      <c r="V7385" s="1">
        <f t="shared" si="461"/>
        <v>2.9571782695538489</v>
      </c>
      <c r="W7385" s="1">
        <f t="shared" si="462"/>
        <v>8.9661585188048765</v>
      </c>
      <c r="X7385" s="1">
        <f t="shared" si="463"/>
        <v>365</v>
      </c>
    </row>
    <row r="7386" spans="1:24" hidden="1" x14ac:dyDescent="0.3">
      <c r="A7386" s="18" t="str">
        <f t="shared" si="460"/>
        <v>OFF - ConstMin - Asphalt Pavers_2003_50</v>
      </c>
      <c r="B7386" s="1" t="s">
        <v>40</v>
      </c>
      <c r="C7386" s="1">
        <v>2020</v>
      </c>
      <c r="D7386" s="1" t="s">
        <v>149</v>
      </c>
      <c r="E7386" s="1">
        <v>2003</v>
      </c>
      <c r="F7386" s="1">
        <v>50</v>
      </c>
      <c r="G7386" s="1" t="s">
        <v>12</v>
      </c>
      <c r="H7386" s="1">
        <v>2.5202705465727699E-5</v>
      </c>
      <c r="I7386" s="1">
        <v>2.3181448487376401E-5</v>
      </c>
      <c r="J7386" s="1">
        <v>2.7734039999999998E-5</v>
      </c>
      <c r="K7386" s="1">
        <v>5.4349750000000005E-4</v>
      </c>
      <c r="L7386" s="1">
        <v>3.3935759999999998E-5</v>
      </c>
      <c r="M7386" s="1">
        <v>2.9672129999999998E-3</v>
      </c>
      <c r="N7386" s="1">
        <v>2.0455695E-7</v>
      </c>
      <c r="O7386" s="1">
        <v>1.5455414E-7</v>
      </c>
      <c r="P7386" s="1">
        <v>3.6075890000000003E-8</v>
      </c>
      <c r="Q7386" s="1">
        <v>5.2425925947563802E-8</v>
      </c>
      <c r="R7386" s="1">
        <v>149.64999999999901</v>
      </c>
      <c r="S7386" s="1">
        <v>58.4</v>
      </c>
      <c r="T7386" s="1">
        <v>0.15</v>
      </c>
      <c r="U7386" s="1">
        <v>1868.8</v>
      </c>
      <c r="V7386" s="1">
        <f t="shared" si="461"/>
        <v>4.1073938122742097</v>
      </c>
      <c r="W7386" s="1">
        <f t="shared" si="462"/>
        <v>6.0128913305278129</v>
      </c>
      <c r="X7386" s="1">
        <f t="shared" si="463"/>
        <v>389.33333333333331</v>
      </c>
    </row>
    <row r="7387" spans="1:24" hidden="1" x14ac:dyDescent="0.3">
      <c r="A7387" s="18" t="str">
        <f t="shared" si="460"/>
        <v>OFF - ConstMin - Asphalt Pavers_2003_100</v>
      </c>
      <c r="B7387" s="1" t="s">
        <v>40</v>
      </c>
      <c r="C7387" s="1">
        <v>2020</v>
      </c>
      <c r="D7387" s="1" t="s">
        <v>149</v>
      </c>
      <c r="E7387" s="1">
        <v>2003</v>
      </c>
      <c r="F7387" s="1">
        <v>100</v>
      </c>
      <c r="G7387" s="1" t="s">
        <v>12</v>
      </c>
      <c r="H7387" s="1">
        <v>1.8425719190250401E-5</v>
      </c>
      <c r="I7387" s="1">
        <v>1.69479765111923E-5</v>
      </c>
      <c r="J7387" s="1">
        <v>2.027638E-5</v>
      </c>
      <c r="K7387" s="1">
        <v>2.849207E-4</v>
      </c>
      <c r="L7387" s="1">
        <v>5.2527239999999997E-5</v>
      </c>
      <c r="M7387" s="1">
        <v>3.072048E-3</v>
      </c>
      <c r="N7387" s="1">
        <v>2.1419055E-7</v>
      </c>
      <c r="O7387" s="1">
        <v>1.6183286000000001E-7</v>
      </c>
      <c r="P7387" s="1">
        <v>2.9680269999999998E-8</v>
      </c>
      <c r="Q7387" s="1">
        <v>4.7311201464874697E-8</v>
      </c>
      <c r="R7387" s="1">
        <v>135.05000000000001</v>
      </c>
      <c r="S7387" s="1">
        <v>32.85</v>
      </c>
      <c r="T7387" s="1">
        <v>0.08</v>
      </c>
      <c r="U7387" s="1">
        <v>2003.85</v>
      </c>
      <c r="V7387" s="1">
        <f t="shared" si="461"/>
        <v>2.8005365509712377</v>
      </c>
      <c r="W7387" s="1">
        <f t="shared" si="462"/>
        <v>8.6797651297481977</v>
      </c>
      <c r="X7387" s="1">
        <f t="shared" si="463"/>
        <v>410.625</v>
      </c>
    </row>
    <row r="7388" spans="1:24" hidden="1" x14ac:dyDescent="0.3">
      <c r="A7388" s="18" t="str">
        <f t="shared" si="460"/>
        <v>OFF - ConstMin - Asphalt Pavers_2004_50</v>
      </c>
      <c r="B7388" s="1" t="s">
        <v>40</v>
      </c>
      <c r="C7388" s="1">
        <v>2020</v>
      </c>
      <c r="D7388" s="1" t="s">
        <v>149</v>
      </c>
      <c r="E7388" s="1">
        <v>2004</v>
      </c>
      <c r="F7388" s="1">
        <v>50</v>
      </c>
      <c r="G7388" s="1" t="s">
        <v>12</v>
      </c>
      <c r="H7388" s="1">
        <v>7.7416240245938197E-6</v>
      </c>
      <c r="I7388" s="1">
        <v>7.1207457778213897E-6</v>
      </c>
      <c r="J7388" s="1">
        <v>8.5191850000000003E-6</v>
      </c>
      <c r="K7388" s="1">
        <v>7.7405620000000003E-4</v>
      </c>
      <c r="L7388" s="1">
        <v>2.0386649999999999E-5</v>
      </c>
      <c r="M7388" s="1">
        <v>3.3093670000000001E-3</v>
      </c>
      <c r="N7388" s="1">
        <v>2.2814478000000001E-7</v>
      </c>
      <c r="O7388" s="1">
        <v>1.72376056E-7</v>
      </c>
      <c r="P7388" s="1">
        <v>4.0235870000000002E-8</v>
      </c>
      <c r="Q7388" s="1">
        <v>6.0098012671597605E-8</v>
      </c>
      <c r="R7388" s="1">
        <v>171.54999999999899</v>
      </c>
      <c r="S7388" s="1">
        <v>65.7</v>
      </c>
      <c r="T7388" s="1">
        <v>0.17</v>
      </c>
      <c r="U7388" s="1">
        <v>2102.4</v>
      </c>
      <c r="V7388" s="1">
        <f t="shared" si="461"/>
        <v>1.1214985949755198</v>
      </c>
      <c r="W7388" s="1">
        <f t="shared" si="462"/>
        <v>3.2108433645348957</v>
      </c>
      <c r="X7388" s="1">
        <f t="shared" si="463"/>
        <v>386.47058823529409</v>
      </c>
    </row>
    <row r="7389" spans="1:24" hidden="1" x14ac:dyDescent="0.3">
      <c r="A7389" s="18" t="str">
        <f t="shared" si="460"/>
        <v>OFF - ConstMin - Asphalt Pavers_2004_100</v>
      </c>
      <c r="B7389" s="1" t="s">
        <v>40</v>
      </c>
      <c r="C7389" s="1">
        <v>2020</v>
      </c>
      <c r="D7389" s="1" t="s">
        <v>149</v>
      </c>
      <c r="E7389" s="1">
        <v>2004</v>
      </c>
      <c r="F7389" s="1">
        <v>100</v>
      </c>
      <c r="G7389" s="1" t="s">
        <v>12</v>
      </c>
      <c r="H7389" s="1">
        <v>3.5425189401684199E-6</v>
      </c>
      <c r="I7389" s="1">
        <v>3.25840892116691E-6</v>
      </c>
      <c r="J7389" s="1">
        <v>3.8983259999999999E-6</v>
      </c>
      <c r="K7389" s="1">
        <v>2.2825070000000001E-4</v>
      </c>
      <c r="L7389" s="1">
        <v>1.509238E-5</v>
      </c>
      <c r="M7389" s="1">
        <v>3.4262920000000001E-3</v>
      </c>
      <c r="N7389" s="1">
        <v>2.3888924999999902E-7</v>
      </c>
      <c r="O7389" s="1">
        <v>1.8049409999999999E-7</v>
      </c>
      <c r="P7389" s="1">
        <v>3.3102759999999998E-8</v>
      </c>
      <c r="Q7389" s="1">
        <v>4.9868563706219303E-8</v>
      </c>
      <c r="R7389" s="1">
        <v>142.35</v>
      </c>
      <c r="S7389" s="1">
        <v>36.5</v>
      </c>
      <c r="T7389" s="1">
        <v>0.09</v>
      </c>
      <c r="U7389" s="1">
        <v>2226.5</v>
      </c>
      <c r="V7389" s="1">
        <f t="shared" si="461"/>
        <v>0.48458669671516136</v>
      </c>
      <c r="W7389" s="1">
        <f t="shared" si="462"/>
        <v>2.2445207911936396</v>
      </c>
      <c r="X7389" s="1">
        <f t="shared" si="463"/>
        <v>405.55555555555554</v>
      </c>
    </row>
    <row r="7390" spans="1:24" hidden="1" x14ac:dyDescent="0.3">
      <c r="A7390" s="18" t="str">
        <f t="shared" si="460"/>
        <v>OFF - ConstMin - Asphalt Pavers_2005_50</v>
      </c>
      <c r="B7390" s="1" t="s">
        <v>40</v>
      </c>
      <c r="C7390" s="1">
        <v>2020</v>
      </c>
      <c r="D7390" s="1" t="s">
        <v>149</v>
      </c>
      <c r="E7390" s="1">
        <v>2005</v>
      </c>
      <c r="F7390" s="1">
        <v>50</v>
      </c>
      <c r="G7390" s="1" t="s">
        <v>12</v>
      </c>
      <c r="H7390" s="1">
        <v>5.4283481410600599E-6</v>
      </c>
      <c r="I7390" s="1">
        <v>4.9929946201470499E-6</v>
      </c>
      <c r="J7390" s="1">
        <v>5.9735660000000002E-6</v>
      </c>
      <c r="K7390" s="1">
        <v>5.3762850000000002E-4</v>
      </c>
      <c r="L7390" s="1">
        <v>1.4217239999999999E-5</v>
      </c>
      <c r="M7390" s="1">
        <v>2.4073480000000001E-3</v>
      </c>
      <c r="N7390" s="1">
        <v>1.6596035999999999E-7</v>
      </c>
      <c r="O7390" s="1">
        <v>1.25392272E-7</v>
      </c>
      <c r="P7390" s="1">
        <v>2.9268959999999999E-8</v>
      </c>
      <c r="Q7390" s="1">
        <v>4.3475158102857799E-8</v>
      </c>
      <c r="R7390" s="1">
        <v>124.1</v>
      </c>
      <c r="S7390" s="1">
        <v>47.45</v>
      </c>
      <c r="T7390" s="1">
        <v>0.12</v>
      </c>
      <c r="U7390" s="1">
        <v>1518.4</v>
      </c>
      <c r="V7390" s="1">
        <f t="shared" si="461"/>
        <v>1.0888385880527645</v>
      </c>
      <c r="W7390" s="1">
        <f t="shared" si="462"/>
        <v>3.1003998011821152</v>
      </c>
      <c r="X7390" s="1">
        <f t="shared" si="463"/>
        <v>395.41666666666669</v>
      </c>
    </row>
    <row r="7391" spans="1:24" hidden="1" x14ac:dyDescent="0.3">
      <c r="A7391" s="18" t="str">
        <f t="shared" si="460"/>
        <v>OFF - ConstMin - Asphalt Pavers_2005_100</v>
      </c>
      <c r="B7391" s="1" t="s">
        <v>40</v>
      </c>
      <c r="C7391" s="1">
        <v>2020</v>
      </c>
      <c r="D7391" s="1" t="s">
        <v>149</v>
      </c>
      <c r="E7391" s="1">
        <v>2005</v>
      </c>
      <c r="F7391" s="1">
        <v>100</v>
      </c>
      <c r="G7391" s="1" t="s">
        <v>12</v>
      </c>
      <c r="H7391" s="1">
        <v>2.4744788216339101E-6</v>
      </c>
      <c r="I7391" s="1">
        <v>2.2760256201388699E-6</v>
      </c>
      <c r="J7391" s="1">
        <v>2.7230130000000002E-6</v>
      </c>
      <c r="K7391" s="1">
        <v>1.5811389999999999E-4</v>
      </c>
      <c r="L7391" s="1">
        <v>1.0696750000000001E-5</v>
      </c>
      <c r="M7391" s="1">
        <v>2.4924019999999999E-3</v>
      </c>
      <c r="N7391" s="1">
        <v>1.7377622999999999E-7</v>
      </c>
      <c r="O7391" s="1">
        <v>1.3129759600000001E-7</v>
      </c>
      <c r="P7391" s="1">
        <v>2.408008E-8</v>
      </c>
      <c r="Q7391" s="1">
        <v>3.7081752499496402E-8</v>
      </c>
      <c r="R7391" s="1">
        <v>105.85</v>
      </c>
      <c r="S7391" s="1">
        <v>25.55</v>
      </c>
      <c r="T7391" s="1">
        <v>7.0000000000000007E-2</v>
      </c>
      <c r="U7391" s="1">
        <v>1558.55</v>
      </c>
      <c r="V7391" s="1">
        <f t="shared" si="461"/>
        <v>0.48355403054777968</v>
      </c>
      <c r="W7391" s="1">
        <f t="shared" si="462"/>
        <v>2.2725827558770497</v>
      </c>
      <c r="X7391" s="1">
        <f t="shared" si="463"/>
        <v>365</v>
      </c>
    </row>
    <row r="7392" spans="1:24" hidden="1" x14ac:dyDescent="0.3">
      <c r="A7392" s="18" t="str">
        <f t="shared" si="460"/>
        <v>OFF - ConstMin - Asphalt Pavers_2006_50</v>
      </c>
      <c r="B7392" s="1" t="s">
        <v>40</v>
      </c>
      <c r="C7392" s="1">
        <v>2020</v>
      </c>
      <c r="D7392" s="1" t="s">
        <v>149</v>
      </c>
      <c r="E7392" s="1">
        <v>2006</v>
      </c>
      <c r="F7392" s="1">
        <v>50</v>
      </c>
      <c r="G7392" s="1" t="s">
        <v>12</v>
      </c>
      <c r="H7392" s="1">
        <v>6.5954569040173897E-6</v>
      </c>
      <c r="I7392" s="1">
        <v>6.0665012603151998E-6</v>
      </c>
      <c r="J7392" s="1">
        <v>7.2578979999999999E-6</v>
      </c>
      <c r="K7392" s="1">
        <v>6.4649990000000001E-4</v>
      </c>
      <c r="L7392" s="1">
        <v>1.7172259999999999E-5</v>
      </c>
      <c r="M7392" s="1">
        <v>3.038668E-3</v>
      </c>
      <c r="N7392" s="1">
        <v>2.0948301000000001E-7</v>
      </c>
      <c r="O7392" s="1">
        <v>1.5827605200000001E-7</v>
      </c>
      <c r="P7392" s="1">
        <v>3.6944669999999998E-8</v>
      </c>
      <c r="Q7392" s="1">
        <v>5.3704607068236101E-8</v>
      </c>
      <c r="R7392" s="1">
        <v>153.29999999999899</v>
      </c>
      <c r="S7392" s="1">
        <v>62.05</v>
      </c>
      <c r="T7392" s="1">
        <v>0.16</v>
      </c>
      <c r="U7392" s="1">
        <v>1985.6</v>
      </c>
      <c r="V7392" s="1">
        <f t="shared" si="461"/>
        <v>1.0116612809832202</v>
      </c>
      <c r="W7392" s="1">
        <f t="shared" si="462"/>
        <v>2.8636787175206617</v>
      </c>
      <c r="X7392" s="1">
        <f t="shared" si="463"/>
        <v>387.8125</v>
      </c>
    </row>
    <row r="7393" spans="1:24" hidden="1" x14ac:dyDescent="0.3">
      <c r="A7393" s="18" t="str">
        <f t="shared" si="460"/>
        <v>OFF - ConstMin - Asphalt Pavers_2006_100</v>
      </c>
      <c r="B7393" s="1" t="s">
        <v>40</v>
      </c>
      <c r="C7393" s="1">
        <v>2020</v>
      </c>
      <c r="D7393" s="1" t="s">
        <v>149</v>
      </c>
      <c r="E7393" s="1">
        <v>2006</v>
      </c>
      <c r="F7393" s="1">
        <v>100</v>
      </c>
      <c r="G7393" s="1" t="s">
        <v>12</v>
      </c>
      <c r="H7393" s="1">
        <v>2.9940623696542902E-6</v>
      </c>
      <c r="I7393" s="1">
        <v>2.7539385676080098E-6</v>
      </c>
      <c r="J7393" s="1">
        <v>3.2947829999999999E-6</v>
      </c>
      <c r="K7393" s="1">
        <v>1.8957760000000001E-4</v>
      </c>
      <c r="L7393" s="1">
        <v>1.314604E-5</v>
      </c>
      <c r="M7393" s="1">
        <v>3.1460289999999998E-3</v>
      </c>
      <c r="N7393" s="1">
        <v>2.1934872E-7</v>
      </c>
      <c r="O7393" s="1">
        <v>1.6573014400000001E-7</v>
      </c>
      <c r="P7393" s="1">
        <v>3.0395029999999998E-8</v>
      </c>
      <c r="Q7393" s="1">
        <v>4.6032520344202398E-8</v>
      </c>
      <c r="R7393" s="1">
        <v>131.4</v>
      </c>
      <c r="S7393" s="1">
        <v>32.85</v>
      </c>
      <c r="T7393" s="1">
        <v>0.09</v>
      </c>
      <c r="U7393" s="1">
        <v>2003.85</v>
      </c>
      <c r="V7393" s="1">
        <f t="shared" si="461"/>
        <v>0.45506940681811386</v>
      </c>
      <c r="W7393" s="1">
        <f t="shared" si="462"/>
        <v>2.1722926920636794</v>
      </c>
      <c r="X7393" s="1">
        <f t="shared" si="463"/>
        <v>365.00000000000006</v>
      </c>
    </row>
    <row r="7394" spans="1:24" hidden="1" x14ac:dyDescent="0.3">
      <c r="A7394" s="18" t="str">
        <f t="shared" si="460"/>
        <v>OFF - ConstMin - Asphalt Pavers_2007_50</v>
      </c>
      <c r="B7394" s="1" t="s">
        <v>40</v>
      </c>
      <c r="C7394" s="1">
        <v>2020</v>
      </c>
      <c r="D7394" s="1" t="s">
        <v>149</v>
      </c>
      <c r="E7394" s="1">
        <v>2007</v>
      </c>
      <c r="F7394" s="1">
        <v>50</v>
      </c>
      <c r="G7394" s="1" t="s">
        <v>12</v>
      </c>
      <c r="H7394" s="1">
        <v>1.12802890482798E-5</v>
      </c>
      <c r="I7394" s="1">
        <v>1.03756098666077E-5</v>
      </c>
      <c r="J7394" s="1">
        <v>1.241327E-5</v>
      </c>
      <c r="K7394" s="1">
        <v>1.155241E-3</v>
      </c>
      <c r="L7394" s="1">
        <v>1.3978120000000001E-5</v>
      </c>
      <c r="M7394" s="1">
        <v>5.7137230000000004E-3</v>
      </c>
      <c r="N7394" s="1">
        <v>3.9389895E-7</v>
      </c>
      <c r="O7394" s="1">
        <v>2.9761253999999998E-7</v>
      </c>
      <c r="P7394" s="1">
        <v>6.9468450000000002E-8</v>
      </c>
      <c r="Q7394" s="1">
        <v>1.0101580853311E-7</v>
      </c>
      <c r="R7394" s="1">
        <v>288.35000000000002</v>
      </c>
      <c r="S7394" s="1">
        <v>113.15</v>
      </c>
      <c r="T7394" s="1">
        <v>0.28999999999999998</v>
      </c>
      <c r="U7394" s="1">
        <v>3620.8</v>
      </c>
      <c r="V7394" s="1">
        <f t="shared" si="461"/>
        <v>0.94885029628830042</v>
      </c>
      <c r="W7394" s="1">
        <f t="shared" si="462"/>
        <v>1.2783001167226613</v>
      </c>
      <c r="X7394" s="1">
        <f t="shared" si="463"/>
        <v>390.17241379310349</v>
      </c>
    </row>
    <row r="7395" spans="1:24" hidden="1" x14ac:dyDescent="0.3">
      <c r="A7395" s="18" t="str">
        <f t="shared" si="460"/>
        <v>OFF - ConstMin - Asphalt Pavers_2007_100</v>
      </c>
      <c r="B7395" s="1" t="s">
        <v>40</v>
      </c>
      <c r="C7395" s="1">
        <v>2020</v>
      </c>
      <c r="D7395" s="1" t="s">
        <v>149</v>
      </c>
      <c r="E7395" s="1">
        <v>2007</v>
      </c>
      <c r="F7395" s="1">
        <v>100</v>
      </c>
      <c r="G7395" s="1" t="s">
        <v>12</v>
      </c>
      <c r="H7395" s="1">
        <v>4.8261248465385096E-6</v>
      </c>
      <c r="I7395" s="1">
        <v>4.4390696338461197E-6</v>
      </c>
      <c r="J7395" s="1">
        <v>5.3108559999999999E-6</v>
      </c>
      <c r="K7395" s="1">
        <v>3.37664E-4</v>
      </c>
      <c r="L7395" s="1">
        <v>1.219847E-5</v>
      </c>
      <c r="M7395" s="1">
        <v>5.9155960000000004E-3</v>
      </c>
      <c r="N7395" s="1">
        <v>4.1244956999999999E-7</v>
      </c>
      <c r="O7395" s="1">
        <v>3.1162856400000002E-7</v>
      </c>
      <c r="P7395" s="1">
        <v>5.715291E-8</v>
      </c>
      <c r="Q7395" s="1">
        <v>8.5671635085043405E-8</v>
      </c>
      <c r="R7395" s="1">
        <v>244.55</v>
      </c>
      <c r="S7395" s="1">
        <v>62.05</v>
      </c>
      <c r="T7395" s="1">
        <v>0.16</v>
      </c>
      <c r="U7395" s="1">
        <v>3785.05</v>
      </c>
      <c r="V7395" s="1">
        <f t="shared" si="461"/>
        <v>0.38833714866177305</v>
      </c>
      <c r="W7395" s="1">
        <f t="shared" si="462"/>
        <v>1.0671423177770298</v>
      </c>
      <c r="X7395" s="1">
        <f t="shared" si="463"/>
        <v>387.8125</v>
      </c>
    </row>
    <row r="7396" spans="1:24" hidden="1" x14ac:dyDescent="0.3">
      <c r="A7396" s="18" t="str">
        <f t="shared" si="460"/>
        <v>OFF - ConstMin - Asphalt Pavers_2008_50</v>
      </c>
      <c r="B7396" s="1" t="s">
        <v>40</v>
      </c>
      <c r="C7396" s="1">
        <v>2020</v>
      </c>
      <c r="D7396" s="1" t="s">
        <v>149</v>
      </c>
      <c r="E7396" s="1">
        <v>2008</v>
      </c>
      <c r="F7396" s="1">
        <v>50</v>
      </c>
      <c r="G7396" s="1" t="s">
        <v>12</v>
      </c>
      <c r="H7396" s="1">
        <v>1.03515233465916E-5</v>
      </c>
      <c r="I7396" s="1">
        <v>9.5213311741950205E-6</v>
      </c>
      <c r="J7396" s="1">
        <v>1.139122E-5</v>
      </c>
      <c r="K7396" s="1">
        <v>1.045151E-3</v>
      </c>
      <c r="L7396" s="1">
        <v>1.3013560000000001E-5</v>
      </c>
      <c r="M7396" s="1">
        <v>5.4543839999999996E-3</v>
      </c>
      <c r="N7396" s="1">
        <v>3.7602035999999998E-7</v>
      </c>
      <c r="O7396" s="1">
        <v>2.8410427199999999E-7</v>
      </c>
      <c r="P7396" s="1">
        <v>6.6315370000000001E-8</v>
      </c>
      <c r="Q7396" s="1">
        <v>9.4622402929749395E-8</v>
      </c>
      <c r="R7396" s="1">
        <v>270.10000000000002</v>
      </c>
      <c r="S7396" s="1">
        <v>109.5</v>
      </c>
      <c r="T7396" s="1">
        <v>0.28000000000000003</v>
      </c>
      <c r="U7396" s="1">
        <v>3504</v>
      </c>
      <c r="V7396" s="1">
        <f t="shared" si="461"/>
        <v>0.8997506610120839</v>
      </c>
      <c r="W7396" s="1">
        <f t="shared" si="462"/>
        <v>1.2297607338619165</v>
      </c>
      <c r="X7396" s="1">
        <f t="shared" si="463"/>
        <v>391.07142857142856</v>
      </c>
    </row>
    <row r="7397" spans="1:24" hidden="1" x14ac:dyDescent="0.3">
      <c r="A7397" s="18" t="str">
        <f t="shared" si="460"/>
        <v>OFF - ConstMin - Asphalt Pavers_2008_100</v>
      </c>
      <c r="B7397" s="1" t="s">
        <v>40</v>
      </c>
      <c r="C7397" s="1">
        <v>2020</v>
      </c>
      <c r="D7397" s="1" t="s">
        <v>149</v>
      </c>
      <c r="E7397" s="1">
        <v>2008</v>
      </c>
      <c r="F7397" s="1">
        <v>100</v>
      </c>
      <c r="G7397" s="1" t="s">
        <v>12</v>
      </c>
      <c r="H7397" s="1">
        <v>4.4131242167898403E-6</v>
      </c>
      <c r="I7397" s="1">
        <v>4.0591916546032997E-6</v>
      </c>
      <c r="J7397" s="1">
        <v>4.8563740000000003E-6</v>
      </c>
      <c r="K7397" s="1">
        <v>3.0438569999999997E-4</v>
      </c>
      <c r="L7397" s="1">
        <v>1.114482E-5</v>
      </c>
      <c r="M7397" s="1">
        <v>5.6470959999999999E-3</v>
      </c>
      <c r="N7397" s="1">
        <v>3.9372912E-7</v>
      </c>
      <c r="O7397" s="1">
        <v>2.9748422400000001E-7</v>
      </c>
      <c r="P7397" s="1">
        <v>5.4558829999999998E-8</v>
      </c>
      <c r="Q7397" s="1">
        <v>8.1835591723026494E-8</v>
      </c>
      <c r="R7397" s="1">
        <v>233.6</v>
      </c>
      <c r="S7397" s="1">
        <v>58.4</v>
      </c>
      <c r="T7397" s="1">
        <v>0.15</v>
      </c>
      <c r="U7397" s="1">
        <v>3562.4</v>
      </c>
      <c r="V7397" s="1">
        <f t="shared" si="461"/>
        <v>0.37729884485568282</v>
      </c>
      <c r="W7397" s="1">
        <f t="shared" si="462"/>
        <v>1.0359027288982376</v>
      </c>
      <c r="X7397" s="1">
        <f t="shared" si="463"/>
        <v>389.33333333333331</v>
      </c>
    </row>
    <row r="7398" spans="1:24" hidden="1" x14ac:dyDescent="0.3">
      <c r="A7398" s="18" t="str">
        <f t="shared" si="460"/>
        <v>OFF - ConstMin - Asphalt Pavers_2009_50</v>
      </c>
      <c r="B7398" s="1" t="s">
        <v>40</v>
      </c>
      <c r="C7398" s="1">
        <v>2020</v>
      </c>
      <c r="D7398" s="1" t="s">
        <v>149</v>
      </c>
      <c r="E7398" s="1">
        <v>2009</v>
      </c>
      <c r="F7398" s="1">
        <v>50</v>
      </c>
      <c r="G7398" s="1" t="s">
        <v>12</v>
      </c>
      <c r="H7398" s="1">
        <v>1.1199294099900101E-5</v>
      </c>
      <c r="I7398" s="1">
        <v>1.03011107130881E-5</v>
      </c>
      <c r="J7398" s="1">
        <v>1.2324140000000001E-5</v>
      </c>
      <c r="K7398" s="1">
        <v>1.1131870000000001E-3</v>
      </c>
      <c r="L7398" s="1">
        <v>1.4297829999999999E-5</v>
      </c>
      <c r="M7398" s="1">
        <v>6.1486329999999997E-3</v>
      </c>
      <c r="N7398" s="1">
        <v>4.2388118999999998E-7</v>
      </c>
      <c r="O7398" s="1">
        <v>3.2026578800000002E-7</v>
      </c>
      <c r="P7398" s="1">
        <v>7.4756159999999996E-8</v>
      </c>
      <c r="Q7398" s="1">
        <v>1.04851851895127E-7</v>
      </c>
      <c r="R7398" s="1">
        <v>299.29999999999899</v>
      </c>
      <c r="S7398" s="1">
        <v>124.1</v>
      </c>
      <c r="T7398" s="1">
        <v>0.31</v>
      </c>
      <c r="U7398" s="1">
        <v>3971.2</v>
      </c>
      <c r="V7398" s="1">
        <f t="shared" si="461"/>
        <v>0.8589164010996363</v>
      </c>
      <c r="W7398" s="1">
        <f t="shared" si="462"/>
        <v>1.1921666535950552</v>
      </c>
      <c r="X7398" s="1">
        <f t="shared" si="463"/>
        <v>400.32258064516128</v>
      </c>
    </row>
    <row r="7399" spans="1:24" hidden="1" x14ac:dyDescent="0.3">
      <c r="A7399" s="18" t="str">
        <f t="shared" si="460"/>
        <v>OFF - ConstMin - Asphalt Pavers_2009_100</v>
      </c>
      <c r="B7399" s="1" t="s">
        <v>40</v>
      </c>
      <c r="C7399" s="1">
        <v>2020</v>
      </c>
      <c r="D7399" s="1" t="s">
        <v>149</v>
      </c>
      <c r="E7399" s="1">
        <v>2009</v>
      </c>
      <c r="F7399" s="1">
        <v>100</v>
      </c>
      <c r="G7399" s="1" t="s">
        <v>12</v>
      </c>
      <c r="H7399" s="1">
        <v>4.7562009343543796E-6</v>
      </c>
      <c r="I7399" s="1">
        <v>4.3747536194191496E-6</v>
      </c>
      <c r="J7399" s="1">
        <v>5.2339089999999996E-6</v>
      </c>
      <c r="K7399" s="1">
        <v>3.228913E-4</v>
      </c>
      <c r="L7399" s="1">
        <v>1.199975E-5</v>
      </c>
      <c r="M7399" s="1">
        <v>6.3658730000000002E-3</v>
      </c>
      <c r="N7399" s="1">
        <v>4.4384399999999999E-7</v>
      </c>
      <c r="O7399" s="1">
        <v>3.3534879999999998E-7</v>
      </c>
      <c r="P7399" s="1">
        <v>6.1503209999999999E-8</v>
      </c>
      <c r="Q7399" s="1">
        <v>9.0786359567732497E-8</v>
      </c>
      <c r="R7399" s="1">
        <v>259.14999999999998</v>
      </c>
      <c r="S7399" s="1">
        <v>69.349999999999994</v>
      </c>
      <c r="T7399" s="1">
        <v>0.17</v>
      </c>
      <c r="U7399" s="1">
        <v>4230.3500000000004</v>
      </c>
      <c r="V7399" s="1">
        <f t="shared" si="461"/>
        <v>0.34242534295054528</v>
      </c>
      <c r="W7399" s="1">
        <f t="shared" si="462"/>
        <v>0.93925712543701456</v>
      </c>
      <c r="X7399" s="1">
        <f t="shared" si="463"/>
        <v>407.94117647058818</v>
      </c>
    </row>
    <row r="7400" spans="1:24" hidden="1" x14ac:dyDescent="0.3">
      <c r="A7400" s="18" t="str">
        <f t="shared" si="460"/>
        <v>OFF - ConstMin - Asphalt Pavers_2010_50</v>
      </c>
      <c r="B7400" s="1" t="s">
        <v>40</v>
      </c>
      <c r="C7400" s="1">
        <v>2020</v>
      </c>
      <c r="D7400" s="1" t="s">
        <v>149</v>
      </c>
      <c r="E7400" s="1">
        <v>2010</v>
      </c>
      <c r="F7400" s="1">
        <v>50</v>
      </c>
      <c r="G7400" s="1" t="s">
        <v>12</v>
      </c>
      <c r="H7400" s="1">
        <v>1.21554034344475E-5</v>
      </c>
      <c r="I7400" s="1">
        <v>1.1180540079004799E-5</v>
      </c>
      <c r="J7400" s="1">
        <v>1.337628E-5</v>
      </c>
      <c r="K7400" s="1">
        <v>1.187495E-3</v>
      </c>
      <c r="L7400" s="1">
        <v>1.5776379999999999E-5</v>
      </c>
      <c r="M7400" s="1">
        <v>6.9657709999999999E-3</v>
      </c>
      <c r="N7400" s="1">
        <v>4.8021399E-7</v>
      </c>
      <c r="O7400" s="1">
        <v>3.6282834800000002E-7</v>
      </c>
      <c r="P7400" s="1">
        <v>8.4691079999999999E-8</v>
      </c>
      <c r="Q7400" s="1">
        <v>1.1763866310185E-7</v>
      </c>
      <c r="R7400" s="1">
        <v>335.8</v>
      </c>
      <c r="S7400" s="1">
        <v>138.69999999999999</v>
      </c>
      <c r="T7400" s="1">
        <v>0.36</v>
      </c>
      <c r="U7400" s="1">
        <v>4438.3999999999996</v>
      </c>
      <c r="V7400" s="1">
        <f t="shared" si="461"/>
        <v>0.83411310399930505</v>
      </c>
      <c r="W7400" s="1">
        <f t="shared" si="462"/>
        <v>1.176981183259967</v>
      </c>
      <c r="X7400" s="1">
        <f t="shared" si="463"/>
        <v>385.27777777777777</v>
      </c>
    </row>
    <row r="7401" spans="1:24" hidden="1" x14ac:dyDescent="0.3">
      <c r="A7401" s="18" t="str">
        <f t="shared" si="460"/>
        <v>OFF - ConstMin - Asphalt Pavers_2010_100</v>
      </c>
      <c r="B7401" s="1" t="s">
        <v>40</v>
      </c>
      <c r="C7401" s="1">
        <v>2020</v>
      </c>
      <c r="D7401" s="1" t="s">
        <v>149</v>
      </c>
      <c r="E7401" s="1">
        <v>2010</v>
      </c>
      <c r="F7401" s="1">
        <v>100</v>
      </c>
      <c r="G7401" s="1" t="s">
        <v>12</v>
      </c>
      <c r="H7401" s="1">
        <v>5.1405957077130096E-6</v>
      </c>
      <c r="I7401" s="1">
        <v>4.7283199319544296E-6</v>
      </c>
      <c r="J7401" s="1">
        <v>5.6569120000000003E-6</v>
      </c>
      <c r="K7401" s="1">
        <v>3.4287599999999999E-4</v>
      </c>
      <c r="L7401" s="1">
        <v>1.2955970000000001E-5</v>
      </c>
      <c r="M7401" s="1">
        <v>7.2118829999999997E-3</v>
      </c>
      <c r="N7401" s="1">
        <v>5.0282981999999899E-7</v>
      </c>
      <c r="O7401" s="1">
        <v>3.7991586400000001E-7</v>
      </c>
      <c r="P7401" s="1">
        <v>6.9676849999999994E-8</v>
      </c>
      <c r="Q7401" s="1">
        <v>1.03573170774455E-7</v>
      </c>
      <c r="R7401" s="1">
        <v>295.64999999999998</v>
      </c>
      <c r="S7401" s="1">
        <v>76.649999999999906</v>
      </c>
      <c r="T7401" s="1">
        <v>0.2</v>
      </c>
      <c r="U7401" s="1">
        <v>4675.6499999999996</v>
      </c>
      <c r="V7401" s="1">
        <f t="shared" si="461"/>
        <v>0.33485243466876635</v>
      </c>
      <c r="W7401" s="1">
        <f t="shared" si="462"/>
        <v>0.91752211365322422</v>
      </c>
      <c r="X7401" s="1">
        <f t="shared" si="463"/>
        <v>383.24999999999949</v>
      </c>
    </row>
    <row r="7402" spans="1:24" hidden="1" x14ac:dyDescent="0.3">
      <c r="A7402" s="18" t="str">
        <f t="shared" si="460"/>
        <v>OFF - ConstMin - Asphalt Pavers_2011_50</v>
      </c>
      <c r="B7402" s="1" t="s">
        <v>40</v>
      </c>
      <c r="C7402" s="1">
        <v>2020</v>
      </c>
      <c r="D7402" s="1" t="s">
        <v>149</v>
      </c>
      <c r="E7402" s="1">
        <v>2011</v>
      </c>
      <c r="F7402" s="1">
        <v>50</v>
      </c>
      <c r="G7402" s="1" t="s">
        <v>12</v>
      </c>
      <c r="H7402" s="1">
        <v>1.28491629249781E-5</v>
      </c>
      <c r="I7402" s="1">
        <v>1.18186600583948E-5</v>
      </c>
      <c r="J7402" s="1">
        <v>1.4139719999999999E-5</v>
      </c>
      <c r="K7402" s="1">
        <v>1.2313529999999999E-3</v>
      </c>
      <c r="L7402" s="1">
        <v>1.6974400000000001E-5</v>
      </c>
      <c r="M7402" s="1">
        <v>7.7005140000000003E-3</v>
      </c>
      <c r="N7402" s="1">
        <v>5.3086653E-7</v>
      </c>
      <c r="O7402" s="1">
        <v>4.0109915600000002E-7</v>
      </c>
      <c r="P7402" s="1">
        <v>9.3624209999999999E-8</v>
      </c>
      <c r="Q7402" s="1">
        <v>1.27868112067229E-7</v>
      </c>
      <c r="R7402" s="1">
        <v>365</v>
      </c>
      <c r="S7402" s="1">
        <v>153.29999999999899</v>
      </c>
      <c r="T7402" s="1">
        <v>0.39</v>
      </c>
      <c r="U7402" s="1">
        <v>4905.5999999999904</v>
      </c>
      <c r="V7402" s="1">
        <f t="shared" si="461"/>
        <v>0.79774613483804258</v>
      </c>
      <c r="W7402" s="1">
        <f t="shared" si="462"/>
        <v>1.1457527269833359</v>
      </c>
      <c r="X7402" s="1">
        <f t="shared" si="463"/>
        <v>393.07692307692048</v>
      </c>
    </row>
    <row r="7403" spans="1:24" hidden="1" x14ac:dyDescent="0.3">
      <c r="A7403" s="18" t="str">
        <f t="shared" si="460"/>
        <v>OFF - ConstMin - Asphalt Pavers_2011_100</v>
      </c>
      <c r="B7403" s="1" t="s">
        <v>40</v>
      </c>
      <c r="C7403" s="1">
        <v>2020</v>
      </c>
      <c r="D7403" s="1" t="s">
        <v>149</v>
      </c>
      <c r="E7403" s="1">
        <v>2011</v>
      </c>
      <c r="F7403" s="1">
        <v>100</v>
      </c>
      <c r="G7403" s="1" t="s">
        <v>12</v>
      </c>
      <c r="H7403" s="1">
        <v>5.4090049516601996E-6</v>
      </c>
      <c r="I7403" s="1">
        <v>4.9752027545370501E-6</v>
      </c>
      <c r="J7403" s="1">
        <v>5.95228E-6</v>
      </c>
      <c r="K7403" s="1">
        <v>3.536972E-4</v>
      </c>
      <c r="L7403" s="1">
        <v>1.36167E-5</v>
      </c>
      <c r="M7403" s="1">
        <v>7.9725899999999999E-3</v>
      </c>
      <c r="N7403" s="1">
        <v>5.5586807999999998E-7</v>
      </c>
      <c r="O7403" s="1">
        <v>4.1998921600000001E-7</v>
      </c>
      <c r="P7403" s="1">
        <v>7.7026339999999994E-8</v>
      </c>
      <c r="Q7403" s="1">
        <v>1.13802619739833E-7</v>
      </c>
      <c r="R7403" s="1">
        <v>324.85000000000002</v>
      </c>
      <c r="S7403" s="1">
        <v>83.95</v>
      </c>
      <c r="T7403" s="1">
        <v>0.22</v>
      </c>
      <c r="U7403" s="1">
        <v>5120.95</v>
      </c>
      <c r="V7403" s="1">
        <f t="shared" si="461"/>
        <v>0.32169836189037621</v>
      </c>
      <c r="W7403" s="1">
        <f t="shared" si="462"/>
        <v>0.88046061647597995</v>
      </c>
      <c r="X7403" s="1">
        <f t="shared" si="463"/>
        <v>381.59090909090912</v>
      </c>
    </row>
    <row r="7404" spans="1:24" hidden="1" x14ac:dyDescent="0.3">
      <c r="A7404" s="18" t="str">
        <f t="shared" si="460"/>
        <v>OFF - ConstMin - Asphalt Pavers_2012_50</v>
      </c>
      <c r="B7404" s="1" t="s">
        <v>40</v>
      </c>
      <c r="C7404" s="1">
        <v>2020</v>
      </c>
      <c r="D7404" s="1" t="s">
        <v>149</v>
      </c>
      <c r="E7404" s="1">
        <v>2012</v>
      </c>
      <c r="F7404" s="1">
        <v>50</v>
      </c>
      <c r="G7404" s="1" t="s">
        <v>12</v>
      </c>
      <c r="H7404" s="1">
        <v>1.7349039792301001E-5</v>
      </c>
      <c r="I7404" s="1">
        <v>1.5957646800958499E-5</v>
      </c>
      <c r="J7404" s="1">
        <v>1.9091559999999999E-5</v>
      </c>
      <c r="K7404" s="1">
        <v>1.6271899999999999E-3</v>
      </c>
      <c r="L7404" s="1">
        <v>2.3359359999999999E-5</v>
      </c>
      <c r="M7404" s="1">
        <v>1.089625E-2</v>
      </c>
      <c r="N7404" s="1">
        <v>7.5117788999999995E-7</v>
      </c>
      <c r="O7404" s="1">
        <v>5.6755662799999998E-7</v>
      </c>
      <c r="P7404" s="1">
        <v>1.3247860000000001E-7</v>
      </c>
      <c r="Q7404" s="1">
        <v>1.7901535689412E-7</v>
      </c>
      <c r="R7404" s="1">
        <v>510.99999999999898</v>
      </c>
      <c r="S7404" s="1">
        <v>219</v>
      </c>
      <c r="T7404" s="1">
        <v>0.56000000000000005</v>
      </c>
      <c r="U7404" s="1">
        <v>7008</v>
      </c>
      <c r="V7404" s="1">
        <f t="shared" si="461"/>
        <v>0.75398612834059198</v>
      </c>
      <c r="W7404" s="1">
        <f t="shared" si="462"/>
        <v>1.1037111941753333</v>
      </c>
      <c r="X7404" s="1">
        <f t="shared" si="463"/>
        <v>391.07142857142856</v>
      </c>
    </row>
    <row r="7405" spans="1:24" hidden="1" x14ac:dyDescent="0.3">
      <c r="A7405" s="18" t="str">
        <f t="shared" si="460"/>
        <v>OFF - ConstMin - Asphalt Pavers_2012_100</v>
      </c>
      <c r="B7405" s="1" t="s">
        <v>40</v>
      </c>
      <c r="C7405" s="1">
        <v>2020</v>
      </c>
      <c r="D7405" s="1" t="s">
        <v>149</v>
      </c>
      <c r="E7405" s="1">
        <v>2012</v>
      </c>
      <c r="F7405" s="1">
        <v>100</v>
      </c>
      <c r="G7405" s="1" t="s">
        <v>12</v>
      </c>
      <c r="H7405" s="1">
        <v>7.2663009944213102E-6</v>
      </c>
      <c r="I7405" s="1">
        <v>6.6835436546687196E-6</v>
      </c>
      <c r="J7405" s="1">
        <v>7.9961210000000003E-6</v>
      </c>
      <c r="K7405" s="1">
        <v>4.6461910000000003E-4</v>
      </c>
      <c r="L7405" s="1">
        <v>1.8268860000000001E-5</v>
      </c>
      <c r="M7405" s="1">
        <v>1.128124E-2</v>
      </c>
      <c r="N7405" s="1">
        <v>7.8655491000000004E-7</v>
      </c>
      <c r="O7405" s="1">
        <v>5.9428593199999997E-7</v>
      </c>
      <c r="P7405" s="1">
        <v>1.089925E-7</v>
      </c>
      <c r="Q7405" s="1">
        <v>1.59835140084036E-7</v>
      </c>
      <c r="R7405" s="1">
        <v>456.25</v>
      </c>
      <c r="S7405" s="1">
        <v>120.45</v>
      </c>
      <c r="T7405" s="1">
        <v>0.31</v>
      </c>
      <c r="U7405" s="1">
        <v>7347.45</v>
      </c>
      <c r="V7405" s="1">
        <f t="shared" si="461"/>
        <v>0.30120262357870303</v>
      </c>
      <c r="W7405" s="1">
        <f t="shared" si="462"/>
        <v>0.82331003523081969</v>
      </c>
      <c r="X7405" s="1">
        <f t="shared" si="463"/>
        <v>388.54838709677421</v>
      </c>
    </row>
    <row r="7406" spans="1:24" hidden="1" x14ac:dyDescent="0.3">
      <c r="A7406" s="18" t="str">
        <f t="shared" si="460"/>
        <v>OFF - ConstMin - Asphalt Pavers_2013_50</v>
      </c>
      <c r="B7406" s="1" t="s">
        <v>40</v>
      </c>
      <c r="C7406" s="1">
        <v>2020</v>
      </c>
      <c r="D7406" s="1" t="s">
        <v>149</v>
      </c>
      <c r="E7406" s="1">
        <v>2013</v>
      </c>
      <c r="F7406" s="1">
        <v>50</v>
      </c>
      <c r="G7406" s="1" t="s">
        <v>12</v>
      </c>
      <c r="H7406" s="1">
        <v>1.7767254704713298E-5</v>
      </c>
      <c r="I7406" s="1">
        <v>1.6342320877395201E-5</v>
      </c>
      <c r="J7406" s="1">
        <v>1.955178E-5</v>
      </c>
      <c r="K7406" s="1">
        <v>1.6265139999999999E-3</v>
      </c>
      <c r="L7406" s="1">
        <v>2.441893E-5</v>
      </c>
      <c r="M7406" s="1">
        <v>1.172141E-2</v>
      </c>
      <c r="N7406" s="1">
        <v>8.0806374000000001E-7</v>
      </c>
      <c r="O7406" s="1">
        <v>6.1053704800000005E-7</v>
      </c>
      <c r="P7406" s="1">
        <v>1.42511E-7</v>
      </c>
      <c r="Q7406" s="1">
        <v>1.90523486980171E-7</v>
      </c>
      <c r="R7406" s="1">
        <v>543.85</v>
      </c>
      <c r="S7406" s="1">
        <v>233.6</v>
      </c>
      <c r="T7406" s="1">
        <v>0.6</v>
      </c>
      <c r="U7406" s="1">
        <v>7475.2</v>
      </c>
      <c r="V7406" s="1">
        <f t="shared" si="461"/>
        <v>0.72390156817169626</v>
      </c>
      <c r="W7406" s="1">
        <f t="shared" si="462"/>
        <v>1.0816640948793066</v>
      </c>
      <c r="X7406" s="1">
        <f t="shared" si="463"/>
        <v>389.33333333333331</v>
      </c>
    </row>
    <row r="7407" spans="1:24" hidden="1" x14ac:dyDescent="0.3">
      <c r="A7407" s="18" t="str">
        <f t="shared" si="460"/>
        <v>OFF - ConstMin - Asphalt Pavers_2013_100</v>
      </c>
      <c r="B7407" s="1" t="s">
        <v>40</v>
      </c>
      <c r="C7407" s="1">
        <v>2020</v>
      </c>
      <c r="D7407" s="1" t="s">
        <v>149</v>
      </c>
      <c r="E7407" s="1">
        <v>2013</v>
      </c>
      <c r="F7407" s="1">
        <v>100</v>
      </c>
      <c r="G7407" s="1" t="s">
        <v>12</v>
      </c>
      <c r="H7407" s="1">
        <v>7.3997695465173399E-6</v>
      </c>
      <c r="I7407" s="1">
        <v>6.8063080288866498E-6</v>
      </c>
      <c r="J7407" s="1">
        <v>8.1429949999999994E-6</v>
      </c>
      <c r="K7407" s="1">
        <v>4.612245E-4</v>
      </c>
      <c r="L7407" s="1">
        <v>1.857789E-5</v>
      </c>
      <c r="M7407" s="1">
        <v>1.213555E-2</v>
      </c>
      <c r="N7407" s="1">
        <v>8.4611943000000001E-7</v>
      </c>
      <c r="O7407" s="1">
        <v>6.3929023600000001E-7</v>
      </c>
      <c r="P7407" s="1">
        <v>1.1724630000000001E-7</v>
      </c>
      <c r="Q7407" s="1">
        <v>1.7134327017008599E-7</v>
      </c>
      <c r="R7407" s="1">
        <v>489.1</v>
      </c>
      <c r="S7407" s="1">
        <v>127.74999999999901</v>
      </c>
      <c r="T7407" s="1">
        <v>0.33</v>
      </c>
      <c r="U7407" s="1">
        <v>7792.74999999999</v>
      </c>
      <c r="V7407" s="1">
        <f t="shared" si="461"/>
        <v>0.28920743698105178</v>
      </c>
      <c r="W7407" s="1">
        <f t="shared" si="462"/>
        <v>0.78939476859009927</v>
      </c>
      <c r="X7407" s="1">
        <f t="shared" si="463"/>
        <v>387.12121212120911</v>
      </c>
    </row>
    <row r="7408" spans="1:24" hidden="1" x14ac:dyDescent="0.3">
      <c r="A7408" s="18" t="str">
        <f t="shared" si="460"/>
        <v>OFF - ConstMin - Asphalt Pavers_2014_50</v>
      </c>
      <c r="B7408" s="1" t="s">
        <v>40</v>
      </c>
      <c r="C7408" s="1">
        <v>2020</v>
      </c>
      <c r="D7408" s="1" t="s">
        <v>149</v>
      </c>
      <c r="E7408" s="1">
        <v>2014</v>
      </c>
      <c r="F7408" s="1">
        <v>50</v>
      </c>
      <c r="G7408" s="1" t="s">
        <v>12</v>
      </c>
      <c r="H7408" s="1">
        <v>1.7269417023569601E-5</v>
      </c>
      <c r="I7408" s="1">
        <v>1.5884409778279301E-5</v>
      </c>
      <c r="J7408" s="1">
        <v>1.9003939999999999E-5</v>
      </c>
      <c r="K7408" s="1">
        <v>1.5380400000000001E-3</v>
      </c>
      <c r="L7408" s="1">
        <v>2.42685E-5</v>
      </c>
      <c r="M7408" s="1">
        <v>1.199776E-2</v>
      </c>
      <c r="N7408" s="1">
        <v>8.2711511999999999E-7</v>
      </c>
      <c r="O7408" s="1">
        <v>6.24931424E-7</v>
      </c>
      <c r="P7408" s="1">
        <v>1.458709E-7</v>
      </c>
      <c r="Q7408" s="1">
        <v>1.9180216810084299E-7</v>
      </c>
      <c r="R7408" s="1">
        <v>547.5</v>
      </c>
      <c r="S7408" s="1">
        <v>240.9</v>
      </c>
      <c r="T7408" s="1">
        <v>0.61</v>
      </c>
      <c r="U7408" s="1">
        <v>7708.8</v>
      </c>
      <c r="V7408" s="1">
        <f t="shared" si="461"/>
        <v>0.68229612475197754</v>
      </c>
      <c r="W7408" s="1">
        <f t="shared" si="462"/>
        <v>1.0424248514531249</v>
      </c>
      <c r="X7408" s="1">
        <f t="shared" si="463"/>
        <v>394.91803278688525</v>
      </c>
    </row>
    <row r="7409" spans="1:24" hidden="1" x14ac:dyDescent="0.3">
      <c r="A7409" s="18" t="str">
        <f t="shared" si="460"/>
        <v>OFF - ConstMin - Asphalt Pavers_2014_100</v>
      </c>
      <c r="B7409" s="1" t="s">
        <v>40</v>
      </c>
      <c r="C7409" s="1">
        <v>2020</v>
      </c>
      <c r="D7409" s="1" t="s">
        <v>149</v>
      </c>
      <c r="E7409" s="1">
        <v>2014</v>
      </c>
      <c r="F7409" s="1">
        <v>100</v>
      </c>
      <c r="G7409" s="1" t="s">
        <v>12</v>
      </c>
      <c r="H7409" s="1">
        <v>7.1476083635712601E-6</v>
      </c>
      <c r="I7409" s="1">
        <v>6.57437017281285E-6</v>
      </c>
      <c r="J7409" s="1">
        <v>7.8655070000000003E-6</v>
      </c>
      <c r="K7409" s="1">
        <v>4.326097E-4</v>
      </c>
      <c r="L7409" s="1">
        <v>1.7916130000000002E-5</v>
      </c>
      <c r="M7409" s="1">
        <v>1.2421659999999999E-2</v>
      </c>
      <c r="N7409" s="1">
        <v>8.6606811E-7</v>
      </c>
      <c r="O7409" s="1">
        <v>6.54362572E-7</v>
      </c>
      <c r="P7409" s="1">
        <v>1.2001060000000001E-7</v>
      </c>
      <c r="Q7409" s="1">
        <v>1.7390063241143101E-7</v>
      </c>
      <c r="R7409" s="1">
        <v>496.4</v>
      </c>
      <c r="S7409" s="1">
        <v>131.4</v>
      </c>
      <c r="T7409" s="1">
        <v>0.34</v>
      </c>
      <c r="U7409" s="1">
        <v>8015.4</v>
      </c>
      <c r="V7409" s="1">
        <f t="shared" si="461"/>
        <v>0.27159236320068214</v>
      </c>
      <c r="W7409" s="1">
        <f t="shared" si="462"/>
        <v>0.74012931401895277</v>
      </c>
      <c r="X7409" s="1">
        <f t="shared" si="463"/>
        <v>386.47058823529409</v>
      </c>
    </row>
    <row r="7410" spans="1:24" hidden="1" x14ac:dyDescent="0.3">
      <c r="A7410" s="18" t="str">
        <f t="shared" si="460"/>
        <v>OFF - ConstMin - Asphalt Pavers_2015_50</v>
      </c>
      <c r="B7410" s="1" t="s">
        <v>40</v>
      </c>
      <c r="C7410" s="1">
        <v>2020</v>
      </c>
      <c r="D7410" s="1" t="s">
        <v>149</v>
      </c>
      <c r="E7410" s="1">
        <v>2015</v>
      </c>
      <c r="F7410" s="1">
        <v>50</v>
      </c>
      <c r="G7410" s="1" t="s">
        <v>12</v>
      </c>
      <c r="H7410" s="1">
        <v>1.6582509343998098E-5</v>
      </c>
      <c r="I7410" s="1">
        <v>1.5252592094609499E-5</v>
      </c>
      <c r="J7410" s="1">
        <v>1.8248040000000002E-5</v>
      </c>
      <c r="K7410" s="1">
        <v>1.4310519999999999E-3</v>
      </c>
      <c r="L7410" s="1">
        <v>2.387324E-5</v>
      </c>
      <c r="M7410" s="1">
        <v>1.2166389999999999E-2</v>
      </c>
      <c r="N7410" s="1">
        <v>8.3873970000000003E-7</v>
      </c>
      <c r="O7410" s="1">
        <v>6.3371444000000004E-7</v>
      </c>
      <c r="P7410" s="1">
        <v>1.4792110000000001E-7</v>
      </c>
      <c r="Q7410" s="1">
        <v>1.9180216810084299E-7</v>
      </c>
      <c r="R7410" s="1">
        <v>547.5</v>
      </c>
      <c r="S7410" s="1">
        <v>244.55</v>
      </c>
      <c r="T7410" s="1">
        <v>0.62</v>
      </c>
      <c r="U7410" s="1">
        <v>7825.6</v>
      </c>
      <c r="V7410" s="1">
        <f t="shared" si="461"/>
        <v>0.64537867507809565</v>
      </c>
      <c r="W7410" s="1">
        <f t="shared" si="462"/>
        <v>1.0101417454457835</v>
      </c>
      <c r="X7410" s="1">
        <f t="shared" si="463"/>
        <v>394.43548387096774</v>
      </c>
    </row>
    <row r="7411" spans="1:24" hidden="1" x14ac:dyDescent="0.3">
      <c r="A7411" s="18" t="str">
        <f t="shared" si="460"/>
        <v>OFF - ConstMin - Asphalt Pavers_2015_100</v>
      </c>
      <c r="B7411" s="1" t="s">
        <v>40</v>
      </c>
      <c r="C7411" s="1">
        <v>2020</v>
      </c>
      <c r="D7411" s="1" t="s">
        <v>149</v>
      </c>
      <c r="E7411" s="1">
        <v>2015</v>
      </c>
      <c r="F7411" s="1">
        <v>100</v>
      </c>
      <c r="G7411" s="1" t="s">
        <v>12</v>
      </c>
      <c r="H7411" s="1">
        <v>6.8154454722160796E-6</v>
      </c>
      <c r="I7411" s="1">
        <v>6.2688467453443499E-6</v>
      </c>
      <c r="J7411" s="1">
        <v>7.4999820000000001E-6</v>
      </c>
      <c r="K7411" s="1">
        <v>3.9864590000000002E-4</v>
      </c>
      <c r="L7411" s="1">
        <v>1.70527E-5</v>
      </c>
      <c r="M7411" s="1">
        <v>1.259624E-2</v>
      </c>
      <c r="N7411" s="1">
        <v>8.7824034000000002E-7</v>
      </c>
      <c r="O7411" s="1">
        <v>6.6355936799999998E-7</v>
      </c>
      <c r="P7411" s="1">
        <v>1.2169730000000001E-7</v>
      </c>
      <c r="Q7411" s="1">
        <v>1.7517931353210301E-7</v>
      </c>
      <c r="R7411" s="1">
        <v>500.05</v>
      </c>
      <c r="S7411" s="1">
        <v>135.05000000000001</v>
      </c>
      <c r="T7411" s="1">
        <v>0.34</v>
      </c>
      <c r="U7411" s="1">
        <v>8238.0499999999993</v>
      </c>
      <c r="V7411" s="1">
        <f t="shared" si="461"/>
        <v>0.25197173703035269</v>
      </c>
      <c r="W7411" s="1">
        <f t="shared" si="462"/>
        <v>0.68542087797066908</v>
      </c>
      <c r="X7411" s="1">
        <f t="shared" si="463"/>
        <v>397.20588235294116</v>
      </c>
    </row>
    <row r="7412" spans="1:24" hidden="1" x14ac:dyDescent="0.3">
      <c r="A7412" s="18" t="str">
        <f t="shared" si="460"/>
        <v>OFF - ConstMin - Asphalt Pavers_2016_50</v>
      </c>
      <c r="B7412" s="1" t="s">
        <v>40</v>
      </c>
      <c r="C7412" s="1">
        <v>2020</v>
      </c>
      <c r="D7412" s="1" t="s">
        <v>149</v>
      </c>
      <c r="E7412" s="1">
        <v>2016</v>
      </c>
      <c r="F7412" s="1">
        <v>50</v>
      </c>
      <c r="G7412" s="1" t="s">
        <v>12</v>
      </c>
      <c r="H7412" s="1">
        <v>1.58141250900776E-5</v>
      </c>
      <c r="I7412" s="1">
        <v>1.45458322578534E-5</v>
      </c>
      <c r="J7412" s="1">
        <v>1.740248E-5</v>
      </c>
      <c r="K7412" s="1">
        <v>1.315863E-3</v>
      </c>
      <c r="L7412" s="1">
        <v>2.337521E-5</v>
      </c>
      <c r="M7412" s="1">
        <v>1.2291710000000001E-2</v>
      </c>
      <c r="N7412" s="1">
        <v>8.4737907000000002E-7</v>
      </c>
      <c r="O7412" s="1">
        <v>6.40241964E-7</v>
      </c>
      <c r="P7412" s="1">
        <v>1.494447E-7</v>
      </c>
      <c r="Q7412" s="1">
        <v>1.90523486980171E-7</v>
      </c>
      <c r="R7412" s="1">
        <v>543.85</v>
      </c>
      <c r="S7412" s="1">
        <v>244.55</v>
      </c>
      <c r="T7412" s="1">
        <v>0.63</v>
      </c>
      <c r="U7412" s="1">
        <v>7825.6</v>
      </c>
      <c r="V7412" s="1">
        <f t="shared" si="461"/>
        <v>0.61547374323341175</v>
      </c>
      <c r="W7412" s="1">
        <f t="shared" si="462"/>
        <v>0.98906874096527053</v>
      </c>
      <c r="X7412" s="1">
        <f t="shared" si="463"/>
        <v>388.17460317460319</v>
      </c>
    </row>
    <row r="7413" spans="1:24" hidden="1" x14ac:dyDescent="0.3">
      <c r="A7413" s="18" t="str">
        <f t="shared" si="460"/>
        <v>OFF - ConstMin - Asphalt Pavers_2016_100</v>
      </c>
      <c r="B7413" s="1" t="s">
        <v>40</v>
      </c>
      <c r="C7413" s="1">
        <v>2020</v>
      </c>
      <c r="D7413" s="1" t="s">
        <v>149</v>
      </c>
      <c r="E7413" s="1">
        <v>2016</v>
      </c>
      <c r="F7413" s="1">
        <v>100</v>
      </c>
      <c r="G7413" s="1" t="s">
        <v>12</v>
      </c>
      <c r="H7413" s="1">
        <v>6.4485709794000302E-6</v>
      </c>
      <c r="I7413" s="1">
        <v>5.9313955868521502E-6</v>
      </c>
      <c r="J7413" s="1">
        <v>7.0962589999999996E-6</v>
      </c>
      <c r="K7413" s="1">
        <v>3.6229570000000002E-4</v>
      </c>
      <c r="L7413" s="1">
        <v>1.6101630000000001E-5</v>
      </c>
      <c r="M7413" s="1">
        <v>1.272599E-2</v>
      </c>
      <c r="N7413" s="1">
        <v>8.8728659999999995E-7</v>
      </c>
      <c r="O7413" s="1">
        <v>6.7039432000000001E-7</v>
      </c>
      <c r="P7413" s="1">
        <v>1.2295079999999999E-7</v>
      </c>
      <c r="Q7413" s="1">
        <v>1.7645799465277601E-7</v>
      </c>
      <c r="R7413" s="1">
        <v>503.7</v>
      </c>
      <c r="S7413" s="1">
        <v>135.05000000000001</v>
      </c>
      <c r="T7413" s="1">
        <v>0.34</v>
      </c>
      <c r="U7413" s="1">
        <v>8238.0499999999993</v>
      </c>
      <c r="V7413" s="1">
        <f t="shared" si="461"/>
        <v>0.23840813306582259</v>
      </c>
      <c r="W7413" s="1">
        <f t="shared" si="462"/>
        <v>0.6471933108164023</v>
      </c>
      <c r="X7413" s="1">
        <f t="shared" si="463"/>
        <v>397.20588235294116</v>
      </c>
    </row>
    <row r="7414" spans="1:24" hidden="1" x14ac:dyDescent="0.3">
      <c r="A7414" s="18" t="str">
        <f t="shared" si="460"/>
        <v>OFF - ConstMin - Asphalt Pavers_2017_25</v>
      </c>
      <c r="B7414" s="1" t="s">
        <v>40</v>
      </c>
      <c r="C7414" s="1">
        <v>2020</v>
      </c>
      <c r="D7414" s="1" t="s">
        <v>149</v>
      </c>
      <c r="E7414" s="1">
        <v>2017</v>
      </c>
      <c r="F7414" s="1">
        <v>25</v>
      </c>
      <c r="G7414" s="1" t="s">
        <v>12</v>
      </c>
      <c r="H7414" s="1">
        <v>4.8860014048938597E-5</v>
      </c>
      <c r="I7414" s="1">
        <v>4.49414409222137E-5</v>
      </c>
      <c r="J7414" s="1">
        <v>5.3767465000000001E-5</v>
      </c>
      <c r="K7414" s="1">
        <v>1.9662773999999999E-3</v>
      </c>
      <c r="L7414" s="1">
        <v>3.5253397999999998E-5</v>
      </c>
      <c r="M7414" s="1">
        <v>3.2210846000000001E-3</v>
      </c>
      <c r="N7414" s="1">
        <v>2.4302150999999998E-5</v>
      </c>
      <c r="O7414" s="1">
        <v>1.8361625199999999E-5</v>
      </c>
      <c r="P7414" s="1">
        <v>8.3607089999999998E-8</v>
      </c>
      <c r="Q7414" s="1">
        <v>8.6950316205715705E-8</v>
      </c>
      <c r="R7414" s="1">
        <v>248.2</v>
      </c>
      <c r="S7414" s="1">
        <v>219</v>
      </c>
      <c r="T7414" s="1">
        <v>0.55000000000000004</v>
      </c>
      <c r="U7414" s="1">
        <v>3774.0999999999899</v>
      </c>
      <c r="V7414" s="1">
        <f t="shared" si="461"/>
        <v>3.9429583557295844</v>
      </c>
      <c r="W7414" s="1">
        <f t="shared" si="462"/>
        <v>3.092973375120561</v>
      </c>
      <c r="X7414" s="1">
        <f t="shared" si="463"/>
        <v>398.18181818181813</v>
      </c>
    </row>
    <row r="7415" spans="1:24" hidden="1" x14ac:dyDescent="0.3">
      <c r="A7415" s="18" t="str">
        <f t="shared" si="460"/>
        <v>OFF - ConstMin - Asphalt Pavers_2017_50</v>
      </c>
      <c r="B7415" s="1" t="s">
        <v>40</v>
      </c>
      <c r="C7415" s="1">
        <v>2020</v>
      </c>
      <c r="D7415" s="1" t="s">
        <v>149</v>
      </c>
      <c r="E7415" s="1">
        <v>2017</v>
      </c>
      <c r="F7415" s="1">
        <v>50</v>
      </c>
      <c r="G7415" s="1" t="s">
        <v>12</v>
      </c>
      <c r="H7415" s="1">
        <v>1.4773858432861699E-5</v>
      </c>
      <c r="I7415" s="1">
        <v>1.3588994986546201E-5</v>
      </c>
      <c r="J7415" s="1">
        <v>1.6257730000000001E-5</v>
      </c>
      <c r="K7415" s="1">
        <v>1.177876E-3</v>
      </c>
      <c r="L7415" s="1">
        <v>2.24775E-5</v>
      </c>
      <c r="M7415" s="1">
        <v>1.2208180000000001E-2</v>
      </c>
      <c r="N7415" s="1">
        <v>8.4162087000000002E-7</v>
      </c>
      <c r="O7415" s="1">
        <v>6.35891324E-7</v>
      </c>
      <c r="P7415" s="1">
        <v>1.484292E-7</v>
      </c>
      <c r="Q7415" s="1">
        <v>1.8668744361815401E-7</v>
      </c>
      <c r="R7415" s="1">
        <v>532.9</v>
      </c>
      <c r="S7415" s="1">
        <v>244.55</v>
      </c>
      <c r="T7415" s="1">
        <v>0.62</v>
      </c>
      <c r="U7415" s="1">
        <v>7825.6</v>
      </c>
      <c r="V7415" s="1">
        <f t="shared" si="461"/>
        <v>0.57498735465164263</v>
      </c>
      <c r="W7415" s="1">
        <f t="shared" si="462"/>
        <v>0.95108418812266782</v>
      </c>
      <c r="X7415" s="1">
        <f t="shared" si="463"/>
        <v>394.43548387096774</v>
      </c>
    </row>
    <row r="7416" spans="1:24" hidden="1" x14ac:dyDescent="0.3">
      <c r="A7416" s="18" t="str">
        <f t="shared" si="460"/>
        <v>OFF - ConstMin - Asphalt Pavers_2017_100</v>
      </c>
      <c r="B7416" s="1" t="s">
        <v>40</v>
      </c>
      <c r="C7416" s="1">
        <v>2020</v>
      </c>
      <c r="D7416" s="1" t="s">
        <v>149</v>
      </c>
      <c r="E7416" s="1">
        <v>2017</v>
      </c>
      <c r="F7416" s="1">
        <v>100</v>
      </c>
      <c r="G7416" s="1" t="s">
        <v>12</v>
      </c>
      <c r="H7416" s="1">
        <v>5.9706426253522403E-6</v>
      </c>
      <c r="I7416" s="1">
        <v>5.4917970867989904E-6</v>
      </c>
      <c r="J7416" s="1">
        <v>6.5703280000000004E-6</v>
      </c>
      <c r="K7416" s="1">
        <v>3.196521E-4</v>
      </c>
      <c r="L7416" s="1">
        <v>1.487315E-5</v>
      </c>
      <c r="M7416" s="1">
        <v>1.263951E-2</v>
      </c>
      <c r="N7416" s="1">
        <v>8.8125686999999997E-7</v>
      </c>
      <c r="O7416" s="1">
        <v>6.6583852400000003E-7</v>
      </c>
      <c r="P7416" s="1">
        <v>1.2211530000000001E-7</v>
      </c>
      <c r="Q7416" s="1">
        <v>1.7390063241143101E-7</v>
      </c>
      <c r="R7416" s="1">
        <v>496.4</v>
      </c>
      <c r="S7416" s="1">
        <v>135.05000000000001</v>
      </c>
      <c r="T7416" s="1">
        <v>0.34</v>
      </c>
      <c r="U7416" s="1">
        <v>8238.0499999999993</v>
      </c>
      <c r="V7416" s="1">
        <f t="shared" si="461"/>
        <v>0.22073879097565355</v>
      </c>
      <c r="W7416" s="1">
        <f t="shared" si="462"/>
        <v>0.59781545040899431</v>
      </c>
      <c r="X7416" s="1">
        <f t="shared" si="463"/>
        <v>397.20588235294116</v>
      </c>
    </row>
    <row r="7417" spans="1:24" hidden="1" x14ac:dyDescent="0.3">
      <c r="A7417" s="18" t="str">
        <f t="shared" si="460"/>
        <v>OFF - ConstMin - Asphalt Pavers_2018_25</v>
      </c>
      <c r="B7417" s="1" t="s">
        <v>40</v>
      </c>
      <c r="C7417" s="1">
        <v>2020</v>
      </c>
      <c r="D7417" s="1" t="s">
        <v>149</v>
      </c>
      <c r="E7417" s="1">
        <v>2018</v>
      </c>
      <c r="F7417" s="1">
        <v>25</v>
      </c>
      <c r="G7417" s="1" t="s">
        <v>12</v>
      </c>
      <c r="H7417" s="1">
        <v>2.13039041691543E-4</v>
      </c>
      <c r="I7417" s="1">
        <v>1.9595331054788099E-4</v>
      </c>
      <c r="J7417" s="1">
        <v>2.3443647E-4</v>
      </c>
      <c r="K7417" s="1">
        <v>8.5733479999999997E-3</v>
      </c>
      <c r="L7417" s="1">
        <v>1.5371153E-4</v>
      </c>
      <c r="M7417" s="1">
        <v>1.4044548E-2</v>
      </c>
      <c r="N7417" s="1">
        <v>1.0596202200000001E-4</v>
      </c>
      <c r="O7417" s="1">
        <v>8.0060194399999898E-5</v>
      </c>
      <c r="P7417" s="1">
        <v>3.6454290999999998E-7</v>
      </c>
      <c r="Q7417" s="1">
        <v>3.7593224947765301E-7</v>
      </c>
      <c r="R7417" s="1">
        <v>1073.0999999999999</v>
      </c>
      <c r="S7417" s="1">
        <v>952.65</v>
      </c>
      <c r="T7417" s="1">
        <v>2.41</v>
      </c>
      <c r="U7417" s="1">
        <v>16403.099999999999</v>
      </c>
      <c r="V7417" s="1">
        <f t="shared" si="461"/>
        <v>3.9556264593128319</v>
      </c>
      <c r="W7417" s="1">
        <f t="shared" si="462"/>
        <v>3.1029095322219007</v>
      </c>
      <c r="X7417" s="1">
        <f t="shared" si="463"/>
        <v>395.29045643153523</v>
      </c>
    </row>
    <row r="7418" spans="1:24" hidden="1" x14ac:dyDescent="0.3">
      <c r="A7418" s="18" t="str">
        <f t="shared" si="460"/>
        <v>OFF - ConstMin - Asphalt Pavers_2018_50</v>
      </c>
      <c r="B7418" s="1" t="s">
        <v>40</v>
      </c>
      <c r="C7418" s="1">
        <v>2020</v>
      </c>
      <c r="D7418" s="1" t="s">
        <v>149</v>
      </c>
      <c r="E7418" s="1">
        <v>2018</v>
      </c>
      <c r="F7418" s="1">
        <v>50</v>
      </c>
      <c r="G7418" s="1" t="s">
        <v>12</v>
      </c>
      <c r="H7418" s="1">
        <v>1.36351310704182E-5</v>
      </c>
      <c r="I7418" s="1">
        <v>1.25415935585707E-5</v>
      </c>
      <c r="J7418" s="1">
        <v>1.5004630000000001E-5</v>
      </c>
      <c r="K7418" s="1">
        <v>1.033225E-3</v>
      </c>
      <c r="L7418" s="1">
        <v>2.1415209999999999E-5</v>
      </c>
      <c r="M7418" s="1">
        <v>1.202655E-2</v>
      </c>
      <c r="N7418" s="1">
        <v>8.2909961999999897E-7</v>
      </c>
      <c r="O7418" s="1">
        <v>6.2643082399999995E-7</v>
      </c>
      <c r="P7418" s="1">
        <v>1.462209E-7</v>
      </c>
      <c r="Q7418" s="1">
        <v>1.8157271913546499E-7</v>
      </c>
      <c r="R7418" s="1">
        <v>518.29999999999995</v>
      </c>
      <c r="S7418" s="1">
        <v>240.9</v>
      </c>
      <c r="T7418" s="1">
        <v>0.61</v>
      </c>
      <c r="U7418" s="1">
        <v>7708.8</v>
      </c>
      <c r="V7418" s="1">
        <f t="shared" si="461"/>
        <v>0.53870938880765318</v>
      </c>
      <c r="W7418" s="1">
        <f t="shared" si="462"/>
        <v>0.919865138063229</v>
      </c>
      <c r="X7418" s="1">
        <f t="shared" si="463"/>
        <v>394.91803278688525</v>
      </c>
    </row>
    <row r="7419" spans="1:24" hidden="1" x14ac:dyDescent="0.3">
      <c r="A7419" s="18" t="str">
        <f t="shared" si="460"/>
        <v>OFF - ConstMin - Asphalt Pavers_2018_100</v>
      </c>
      <c r="B7419" s="1" t="s">
        <v>40</v>
      </c>
      <c r="C7419" s="1">
        <v>2020</v>
      </c>
      <c r="D7419" s="1" t="s">
        <v>149</v>
      </c>
      <c r="E7419" s="1">
        <v>2018</v>
      </c>
      <c r="F7419" s="1">
        <v>100</v>
      </c>
      <c r="G7419" s="1" t="s">
        <v>12</v>
      </c>
      <c r="H7419" s="1">
        <v>5.4541696541107602E-6</v>
      </c>
      <c r="I7419" s="1">
        <v>5.0167452478510802E-6</v>
      </c>
      <c r="J7419" s="1">
        <v>6.001981E-6</v>
      </c>
      <c r="K7419" s="1">
        <v>2.7531289999999998E-4</v>
      </c>
      <c r="L7419" s="1">
        <v>1.3549469999999999E-5</v>
      </c>
      <c r="M7419" s="1">
        <v>1.2451469999999999E-2</v>
      </c>
      <c r="N7419" s="1">
        <v>8.6814612000000001E-7</v>
      </c>
      <c r="O7419" s="1">
        <v>6.5593262400000001E-7</v>
      </c>
      <c r="P7419" s="1">
        <v>1.202985E-7</v>
      </c>
      <c r="Q7419" s="1">
        <v>1.7134327017008599E-7</v>
      </c>
      <c r="R7419" s="1">
        <v>489.1</v>
      </c>
      <c r="S7419" s="1">
        <v>131.4</v>
      </c>
      <c r="T7419" s="1">
        <v>0.34</v>
      </c>
      <c r="U7419" s="1">
        <v>8015.4</v>
      </c>
      <c r="V7419" s="1">
        <f t="shared" si="461"/>
        <v>0.20724566180865292</v>
      </c>
      <c r="W7419" s="1">
        <f t="shared" si="462"/>
        <v>0.55973918119707655</v>
      </c>
      <c r="X7419" s="1">
        <f t="shared" si="463"/>
        <v>386.47058823529409</v>
      </c>
    </row>
    <row r="7420" spans="1:24" hidden="1" x14ac:dyDescent="0.3">
      <c r="A7420" s="18" t="str">
        <f t="shared" si="460"/>
        <v>OFF - ConstMin - Asphalt Pavers_2019_25</v>
      </c>
      <c r="B7420" s="1" t="s">
        <v>40</v>
      </c>
      <c r="C7420" s="1">
        <v>2020</v>
      </c>
      <c r="D7420" s="1" t="s">
        <v>149</v>
      </c>
      <c r="E7420" s="1">
        <v>2019</v>
      </c>
      <c r="F7420" s="1">
        <v>25</v>
      </c>
      <c r="G7420" s="1" t="s">
        <v>12</v>
      </c>
      <c r="H7420" s="1">
        <v>9.1242931230172601E-4</v>
      </c>
      <c r="I7420" s="1">
        <v>8.3925248145512801E-4</v>
      </c>
      <c r="J7420" s="1">
        <v>1.0040728E-3</v>
      </c>
      <c r="K7420" s="1">
        <v>3.6718964E-2</v>
      </c>
      <c r="L7420" s="1">
        <v>6.5833449999999996E-4</v>
      </c>
      <c r="M7420" s="1">
        <v>6.0151689999999897E-2</v>
      </c>
      <c r="N7420" s="1">
        <v>4.5382700699999901E-4</v>
      </c>
      <c r="O7420" s="1">
        <v>3.4289151640000003E-4</v>
      </c>
      <c r="P7420" s="1">
        <v>1.5613084E-6</v>
      </c>
      <c r="Q7420" s="1">
        <v>1.61241689316775E-6</v>
      </c>
      <c r="R7420" s="1">
        <v>4602.6499999999996</v>
      </c>
      <c r="S7420" s="1">
        <v>4084.3499999999899</v>
      </c>
      <c r="T7420" s="1">
        <v>10.3</v>
      </c>
      <c r="U7420" s="1">
        <v>70258.849999999904</v>
      </c>
      <c r="V7420" s="1">
        <f t="shared" si="461"/>
        <v>3.9553069987179912</v>
      </c>
      <c r="W7420" s="1">
        <f t="shared" si="462"/>
        <v>3.1026599418958427</v>
      </c>
      <c r="X7420" s="1">
        <f t="shared" si="463"/>
        <v>396.53883495145533</v>
      </c>
    </row>
    <row r="7421" spans="1:24" hidden="1" x14ac:dyDescent="0.3">
      <c r="A7421" s="18" t="str">
        <f t="shared" si="460"/>
        <v>OFF - ConstMin - Asphalt Pavers_2019_50</v>
      </c>
      <c r="B7421" s="1" t="s">
        <v>40</v>
      </c>
      <c r="C7421" s="1">
        <v>2020</v>
      </c>
      <c r="D7421" s="1" t="s">
        <v>149</v>
      </c>
      <c r="E7421" s="1">
        <v>2019</v>
      </c>
      <c r="F7421" s="1">
        <v>50</v>
      </c>
      <c r="G7421" s="1" t="s">
        <v>12</v>
      </c>
      <c r="H7421" s="1">
        <v>1.11665253594247E-5</v>
      </c>
      <c r="I7421" s="1">
        <v>1.0270970025598799E-5</v>
      </c>
      <c r="J7421" s="1">
        <v>1.228808E-5</v>
      </c>
      <c r="K7421" s="1">
        <v>7.9567570000000005E-4</v>
      </c>
      <c r="L7421" s="1">
        <v>1.8166230000000001E-5</v>
      </c>
      <c r="M7421" s="1">
        <v>1.056092E-2</v>
      </c>
      <c r="N7421" s="1">
        <v>7.2806003999999996E-7</v>
      </c>
      <c r="O7421" s="1">
        <v>5.5008980800000002E-7</v>
      </c>
      <c r="P7421" s="1">
        <v>1.284015E-7</v>
      </c>
      <c r="Q7421" s="1">
        <v>1.57277777842691E-7</v>
      </c>
      <c r="R7421" s="1">
        <v>448.95</v>
      </c>
      <c r="S7421" s="1">
        <v>211.7</v>
      </c>
      <c r="T7421" s="1">
        <v>0.54</v>
      </c>
      <c r="U7421" s="1">
        <v>6774.4</v>
      </c>
      <c r="V7421" s="1">
        <f t="shared" si="461"/>
        <v>0.50202948664981906</v>
      </c>
      <c r="W7421" s="1">
        <f t="shared" si="462"/>
        <v>0.88793785772253242</v>
      </c>
      <c r="X7421" s="1">
        <f t="shared" si="463"/>
        <v>392.03703703703701</v>
      </c>
    </row>
    <row r="7422" spans="1:24" hidden="1" x14ac:dyDescent="0.3">
      <c r="A7422" s="18" t="str">
        <f t="shared" si="460"/>
        <v>OFF - ConstMin - Asphalt Pavers_2019_100</v>
      </c>
      <c r="B7422" s="1" t="s">
        <v>40</v>
      </c>
      <c r="C7422" s="1">
        <v>2020</v>
      </c>
      <c r="D7422" s="1" t="s">
        <v>149</v>
      </c>
      <c r="E7422" s="1">
        <v>2019</v>
      </c>
      <c r="F7422" s="1">
        <v>100</v>
      </c>
      <c r="G7422" s="1" t="s">
        <v>12</v>
      </c>
      <c r="H7422" s="1">
        <v>4.4139547944047697E-6</v>
      </c>
      <c r="I7422" s="1">
        <v>4.0599556198935098E-6</v>
      </c>
      <c r="J7422" s="1">
        <v>4.8572879999999997E-6</v>
      </c>
      <c r="K7422" s="1">
        <v>2.0700159999999999E-4</v>
      </c>
      <c r="L7422" s="1">
        <v>1.093017E-5</v>
      </c>
      <c r="M7422" s="1">
        <v>1.0934040000000001E-2</v>
      </c>
      <c r="N7422" s="1">
        <v>7.6234788000000003E-7</v>
      </c>
      <c r="O7422" s="1">
        <v>5.7599617599999997E-7</v>
      </c>
      <c r="P7422" s="1">
        <v>1.056381E-7</v>
      </c>
      <c r="Q7422" s="1">
        <v>1.4960569111865699E-7</v>
      </c>
      <c r="R7422" s="1">
        <v>427.04999999999899</v>
      </c>
      <c r="S7422" s="1">
        <v>116.8</v>
      </c>
      <c r="T7422" s="1">
        <v>0.3</v>
      </c>
      <c r="U7422" s="1">
        <v>7124.8</v>
      </c>
      <c r="V7422" s="1">
        <f t="shared" si="461"/>
        <v>0.18868492743056517</v>
      </c>
      <c r="W7422" s="1">
        <f t="shared" si="462"/>
        <v>0.50797558553308397</v>
      </c>
      <c r="X7422" s="1">
        <f t="shared" si="463"/>
        <v>389.33333333333331</v>
      </c>
    </row>
    <row r="7423" spans="1:24" hidden="1" x14ac:dyDescent="0.3">
      <c r="A7423" s="18" t="str">
        <f t="shared" si="460"/>
        <v>OFF - ConstMin - Asphalt Pavers_2020_25</v>
      </c>
      <c r="B7423" s="1" t="s">
        <v>40</v>
      </c>
      <c r="C7423" s="1">
        <v>2020</v>
      </c>
      <c r="D7423" s="1" t="s">
        <v>149</v>
      </c>
      <c r="E7423" s="1">
        <v>2020</v>
      </c>
      <c r="F7423" s="1">
        <v>25</v>
      </c>
      <c r="G7423" s="1" t="s">
        <v>12</v>
      </c>
      <c r="H7423" s="1">
        <v>9.9333102516359394E-4</v>
      </c>
      <c r="I7423" s="1">
        <v>9.1366587694547297E-4</v>
      </c>
      <c r="J7423" s="1">
        <v>1.0931001999999999E-3</v>
      </c>
      <c r="K7423" s="1">
        <v>4.3359675E-2</v>
      </c>
      <c r="L7423" s="1">
        <v>7.1683749999999996E-4</v>
      </c>
      <c r="M7423" s="1">
        <v>7.1030259999999998E-2</v>
      </c>
      <c r="N7423" s="1">
        <v>5.3590265999999996E-4</v>
      </c>
      <c r="O7423" s="1">
        <v>4.0490423199999998E-4</v>
      </c>
      <c r="P7423" s="1">
        <v>1.8436750999999999E-6</v>
      </c>
      <c r="Q7423" s="1">
        <v>1.8988414641983499E-6</v>
      </c>
      <c r="R7423" s="1">
        <v>5420.25</v>
      </c>
      <c r="S7423" s="1">
        <v>4825.3</v>
      </c>
      <c r="T7423" s="1">
        <v>12.17</v>
      </c>
      <c r="U7423" s="1">
        <v>83001</v>
      </c>
      <c r="V7423" s="1">
        <f t="shared" si="461"/>
        <v>3.6449592833054125</v>
      </c>
      <c r="W7423" s="1">
        <f t="shared" si="462"/>
        <v>2.8597363283190411</v>
      </c>
      <c r="X7423" s="1">
        <f t="shared" si="463"/>
        <v>396.49137222678718</v>
      </c>
    </row>
    <row r="7424" spans="1:24" hidden="1" x14ac:dyDescent="0.3">
      <c r="A7424" s="18" t="str">
        <f t="shared" si="460"/>
        <v>OFF - ConstMin - Asphalt Pavers_2020_50</v>
      </c>
      <c r="B7424" s="1" t="s">
        <v>40</v>
      </c>
      <c r="C7424" s="1">
        <v>2020</v>
      </c>
      <c r="D7424" s="1" t="s">
        <v>149</v>
      </c>
      <c r="E7424" s="1">
        <v>2020</v>
      </c>
      <c r="F7424" s="1">
        <v>50</v>
      </c>
      <c r="G7424" s="1" t="s">
        <v>12</v>
      </c>
      <c r="H7424" s="1">
        <v>9.8774670835911807E-6</v>
      </c>
      <c r="I7424" s="1">
        <v>9.0852942234871693E-6</v>
      </c>
      <c r="J7424" s="1">
        <v>1.086955E-5</v>
      </c>
      <c r="K7424" s="1">
        <v>6.5220790000000001E-4</v>
      </c>
      <c r="L7424" s="1">
        <v>1.6711369999999999E-5</v>
      </c>
      <c r="M7424" s="1">
        <v>1.0069430000000001E-2</v>
      </c>
      <c r="N7424" s="1">
        <v>6.9417737999999996E-7</v>
      </c>
      <c r="O7424" s="1">
        <v>5.24489576E-7</v>
      </c>
      <c r="P7424" s="1">
        <v>1.224259E-7</v>
      </c>
      <c r="Q7424" s="1">
        <v>1.47048328877313E-7</v>
      </c>
      <c r="R7424" s="1">
        <v>419.74999999999898</v>
      </c>
      <c r="S7424" s="1">
        <v>200.75</v>
      </c>
      <c r="T7424" s="1">
        <v>0.51</v>
      </c>
      <c r="U7424" s="1">
        <v>6424</v>
      </c>
      <c r="V7424" s="1">
        <f t="shared" si="461"/>
        <v>0.46829774306577898</v>
      </c>
      <c r="W7424" s="1">
        <f t="shared" si="462"/>
        <v>0.86138067320987499</v>
      </c>
      <c r="X7424" s="1">
        <f t="shared" si="463"/>
        <v>393.62745098039215</v>
      </c>
    </row>
    <row r="7425" spans="1:24" hidden="1" x14ac:dyDescent="0.3">
      <c r="A7425" s="18" t="str">
        <f t="shared" si="460"/>
        <v>OFF - ConstMin - Asphalt Pavers_2020_100</v>
      </c>
      <c r="B7425" s="1" t="s">
        <v>40</v>
      </c>
      <c r="C7425" s="1">
        <v>2020</v>
      </c>
      <c r="D7425" s="1" t="s">
        <v>149</v>
      </c>
      <c r="E7425" s="1">
        <v>2020</v>
      </c>
      <c r="F7425" s="1">
        <v>100</v>
      </c>
      <c r="G7425" s="1" t="s">
        <v>12</v>
      </c>
      <c r="H7425" s="1">
        <v>3.8504833071165199E-6</v>
      </c>
      <c r="I7425" s="1">
        <v>3.5416745458857701E-6</v>
      </c>
      <c r="J7425" s="1">
        <v>4.237222E-6</v>
      </c>
      <c r="K7425" s="1">
        <v>1.6422609999999999E-4</v>
      </c>
      <c r="L7425" s="1">
        <v>9.4984909999999993E-6</v>
      </c>
      <c r="M7425" s="1">
        <v>1.0425200000000001E-2</v>
      </c>
      <c r="N7425" s="1">
        <v>7.2686960999999996E-7</v>
      </c>
      <c r="O7425" s="1">
        <v>5.4919037199999998E-7</v>
      </c>
      <c r="P7425" s="1">
        <v>1.007219E-7</v>
      </c>
      <c r="Q7425" s="1">
        <v>1.4193360439462399E-7</v>
      </c>
      <c r="R7425" s="1">
        <v>405.15</v>
      </c>
      <c r="S7425" s="1">
        <v>109.5</v>
      </c>
      <c r="T7425" s="1">
        <v>0.28000000000000003</v>
      </c>
      <c r="U7425" s="1">
        <v>6679.5</v>
      </c>
      <c r="V7425" s="1">
        <f t="shared" si="461"/>
        <v>0.17557120776360657</v>
      </c>
      <c r="W7425" s="1">
        <f t="shared" si="462"/>
        <v>0.47086809225286008</v>
      </c>
      <c r="X7425" s="1">
        <f t="shared" si="463"/>
        <v>391.07142857142856</v>
      </c>
    </row>
    <row r="7426" spans="1:24" hidden="1" x14ac:dyDescent="0.3">
      <c r="A7426" s="18" t="str">
        <f t="shared" si="460"/>
        <v>OFF - ConstMin - Bore/Drill Rigs_1989_50</v>
      </c>
      <c r="B7426" s="1" t="s">
        <v>40</v>
      </c>
      <c r="C7426" s="1">
        <v>2020</v>
      </c>
      <c r="D7426" s="1" t="s">
        <v>150</v>
      </c>
      <c r="E7426" s="1">
        <v>1989</v>
      </c>
      <c r="F7426" s="1">
        <v>50</v>
      </c>
      <c r="G7426" s="1" t="s">
        <v>12</v>
      </c>
      <c r="H7426" s="1">
        <v>4.6257511774846201E-8</v>
      </c>
      <c r="I7426" s="1">
        <v>4.25476593305035E-8</v>
      </c>
      <c r="J7426" s="1">
        <v>5.0903569999999999E-8</v>
      </c>
      <c r="K7426" s="1">
        <v>1.014783E-6</v>
      </c>
      <c r="L7426" s="1">
        <v>8.2387729999999996E-8</v>
      </c>
      <c r="M7426" s="1">
        <v>8.2700730000000001E-6</v>
      </c>
      <c r="N7426" s="1">
        <v>5.7013145999999996E-10</v>
      </c>
      <c r="O7426" s="1">
        <v>4.3076599200000002E-10</v>
      </c>
      <c r="P7426" s="1">
        <v>1.00549E-10</v>
      </c>
      <c r="Q7426" s="1">
        <v>0</v>
      </c>
      <c r="R7426" s="1">
        <v>0</v>
      </c>
      <c r="S7426" s="1">
        <v>0</v>
      </c>
      <c r="T7426" s="1">
        <v>0</v>
      </c>
      <c r="U7426" s="1">
        <v>0</v>
      </c>
      <c r="V7426" s="1">
        <f t="shared" si="461"/>
        <v>0</v>
      </c>
      <c r="W7426" s="1">
        <f t="shared" si="462"/>
        <v>0</v>
      </c>
      <c r="X7426" s="1" t="e">
        <f t="shared" si="463"/>
        <v>#DIV/0!</v>
      </c>
    </row>
    <row r="7427" spans="1:24" hidden="1" x14ac:dyDescent="0.3">
      <c r="A7427" s="18" t="str">
        <f t="shared" si="460"/>
        <v>OFF - ConstMin - Bore/Drill Rigs_1989_100</v>
      </c>
      <c r="B7427" s="1" t="s">
        <v>40</v>
      </c>
      <c r="C7427" s="1">
        <v>2020</v>
      </c>
      <c r="D7427" s="1" t="s">
        <v>150</v>
      </c>
      <c r="E7427" s="1">
        <v>1989</v>
      </c>
      <c r="F7427" s="1">
        <v>100</v>
      </c>
      <c r="G7427" s="1" t="s">
        <v>12</v>
      </c>
      <c r="H7427" s="1">
        <v>4.08033339421812E-7</v>
      </c>
      <c r="I7427" s="1">
        <v>3.7530906560018302E-7</v>
      </c>
      <c r="J7427" s="1">
        <v>4.4901579999999999E-7</v>
      </c>
      <c r="K7427" s="1">
        <v>6.3410190000000002E-6</v>
      </c>
      <c r="L7427" s="1">
        <v>1.5375300000000001E-6</v>
      </c>
      <c r="M7427" s="1">
        <v>1.032366E-4</v>
      </c>
      <c r="N7427" s="1">
        <v>7.1979066000000002E-9</v>
      </c>
      <c r="O7427" s="1">
        <v>5.4384183200000003E-9</v>
      </c>
      <c r="P7427" s="1">
        <v>9.9740999999999997E-10</v>
      </c>
      <c r="Q7427" s="1">
        <v>1.2786811206722801E-9</v>
      </c>
      <c r="R7427" s="1">
        <v>3.65</v>
      </c>
      <c r="S7427" s="1">
        <v>0</v>
      </c>
      <c r="T7427" s="1">
        <v>0.01</v>
      </c>
      <c r="U7427" s="1">
        <v>0</v>
      </c>
      <c r="V7427" s="1">
        <f t="shared" si="461"/>
        <v>0</v>
      </c>
      <c r="W7427" s="1">
        <f t="shared" si="462"/>
        <v>0</v>
      </c>
      <c r="X7427" s="1">
        <f t="shared" si="463"/>
        <v>0</v>
      </c>
    </row>
    <row r="7428" spans="1:24" hidden="1" x14ac:dyDescent="0.3">
      <c r="A7428" s="18" t="str">
        <f t="shared" si="460"/>
        <v>OFF - ConstMin - Bore/Drill Rigs_1989_175</v>
      </c>
      <c r="B7428" s="1" t="s">
        <v>40</v>
      </c>
      <c r="C7428" s="1">
        <v>2020</v>
      </c>
      <c r="D7428" s="1" t="s">
        <v>150</v>
      </c>
      <c r="E7428" s="1">
        <v>1989</v>
      </c>
      <c r="F7428" s="1">
        <v>175</v>
      </c>
      <c r="G7428" s="1" t="s">
        <v>12</v>
      </c>
      <c r="H7428" s="1">
        <v>7.0134146463365997E-8</v>
      </c>
      <c r="I7428" s="1">
        <v>6.4509387917003996E-8</v>
      </c>
      <c r="J7428" s="1">
        <v>7.7178350000000004E-8</v>
      </c>
      <c r="K7428" s="1">
        <v>9.8357739999999996E-7</v>
      </c>
      <c r="L7428" s="1">
        <v>6.0503979999999999E-7</v>
      </c>
      <c r="M7428" s="1">
        <v>3.5584270000000002E-5</v>
      </c>
      <c r="N7428" s="1">
        <v>2.5510131E-9</v>
      </c>
      <c r="O7428" s="1">
        <v>1.9274321200000002E-9</v>
      </c>
      <c r="P7428" s="1">
        <v>3.5349250000000001E-10</v>
      </c>
      <c r="Q7428" s="1">
        <v>0</v>
      </c>
      <c r="R7428" s="1">
        <v>0</v>
      </c>
      <c r="S7428" s="1">
        <v>0</v>
      </c>
      <c r="T7428" s="1">
        <v>0</v>
      </c>
      <c r="U7428" s="1">
        <v>0</v>
      </c>
      <c r="V7428" s="1">
        <f t="shared" si="461"/>
        <v>0</v>
      </c>
      <c r="W7428" s="1">
        <f t="shared" si="462"/>
        <v>0</v>
      </c>
      <c r="X7428" s="1" t="e">
        <f t="shared" si="463"/>
        <v>#DIV/0!</v>
      </c>
    </row>
    <row r="7429" spans="1:24" hidden="1" x14ac:dyDescent="0.3">
      <c r="A7429" s="18" t="str">
        <f t="shared" si="460"/>
        <v>OFF - ConstMin - Bore/Drill Rigs_1990_50</v>
      </c>
      <c r="B7429" s="1" t="s">
        <v>40</v>
      </c>
      <c r="C7429" s="1">
        <v>2020</v>
      </c>
      <c r="D7429" s="1" t="s">
        <v>150</v>
      </c>
      <c r="E7429" s="1">
        <v>1990</v>
      </c>
      <c r="F7429" s="1">
        <v>50</v>
      </c>
      <c r="G7429" s="1" t="s">
        <v>12</v>
      </c>
      <c r="H7429" s="1">
        <v>1.3774430022927199E-7</v>
      </c>
      <c r="I7429" s="1">
        <v>1.26697207350884E-7</v>
      </c>
      <c r="J7429" s="1">
        <v>1.5157919999999999E-7</v>
      </c>
      <c r="K7429" s="1">
        <v>3.031158E-6</v>
      </c>
      <c r="L7429" s="1">
        <v>2.473095E-7</v>
      </c>
      <c r="M7429" s="1">
        <v>2.4838149999999999E-5</v>
      </c>
      <c r="N7429" s="1">
        <v>1.7123202E-9</v>
      </c>
      <c r="O7429" s="1">
        <v>1.2937530399999999E-9</v>
      </c>
      <c r="P7429" s="1">
        <v>3.0198669999999999E-10</v>
      </c>
      <c r="Q7429" s="1">
        <v>0</v>
      </c>
      <c r="R7429" s="1">
        <v>0</v>
      </c>
      <c r="S7429" s="1">
        <v>0</v>
      </c>
      <c r="T7429" s="1">
        <v>0</v>
      </c>
      <c r="U7429" s="1">
        <v>0</v>
      </c>
      <c r="V7429" s="1">
        <f t="shared" si="461"/>
        <v>0</v>
      </c>
      <c r="W7429" s="1">
        <f t="shared" si="462"/>
        <v>0</v>
      </c>
      <c r="X7429" s="1" t="e">
        <f t="shared" si="463"/>
        <v>#DIV/0!</v>
      </c>
    </row>
    <row r="7430" spans="1:24" hidden="1" x14ac:dyDescent="0.3">
      <c r="A7430" s="18" t="str">
        <f t="shared" si="460"/>
        <v>OFF - ConstMin - Bore/Drill Rigs_1990_100</v>
      </c>
      <c r="B7430" s="1" t="s">
        <v>40</v>
      </c>
      <c r="C7430" s="1">
        <v>2020</v>
      </c>
      <c r="D7430" s="1" t="s">
        <v>150</v>
      </c>
      <c r="E7430" s="1">
        <v>1990</v>
      </c>
      <c r="F7430" s="1">
        <v>100</v>
      </c>
      <c r="G7430" s="1" t="s">
        <v>12</v>
      </c>
      <c r="H7430" s="1">
        <v>1.2150614436602099E-6</v>
      </c>
      <c r="I7430" s="1">
        <v>1.11761351587866E-6</v>
      </c>
      <c r="J7430" s="1">
        <v>1.3371009999999999E-6</v>
      </c>
      <c r="K7430" s="1">
        <v>1.893295E-5</v>
      </c>
      <c r="L7430" s="1">
        <v>4.6153209999999996E-6</v>
      </c>
      <c r="M7430" s="1">
        <v>3.1005870000000001E-4</v>
      </c>
      <c r="N7430" s="1">
        <v>2.1618036E-8</v>
      </c>
      <c r="O7430" s="1">
        <v>1.6333627199999999E-8</v>
      </c>
      <c r="P7430" s="1">
        <v>2.9955999999999999E-9</v>
      </c>
      <c r="Q7430" s="1">
        <v>5.1147244826891501E-9</v>
      </c>
      <c r="R7430" s="1">
        <v>14.6</v>
      </c>
      <c r="S7430" s="1">
        <v>3.65</v>
      </c>
      <c r="T7430" s="1">
        <v>0.02</v>
      </c>
      <c r="U7430" s="1">
        <v>321.2</v>
      </c>
      <c r="V7430" s="1">
        <f t="shared" si="461"/>
        <v>1.1521385532078046</v>
      </c>
      <c r="W7430" s="1">
        <f t="shared" si="462"/>
        <v>4.7578963425017502</v>
      </c>
      <c r="X7430" s="1">
        <f t="shared" si="463"/>
        <v>182.5</v>
      </c>
    </row>
    <row r="7431" spans="1:24" hidden="1" x14ac:dyDescent="0.3">
      <c r="A7431" s="18" t="str">
        <f t="shared" si="460"/>
        <v>OFF - ConstMin - Bore/Drill Rigs_1990_175</v>
      </c>
      <c r="B7431" s="1" t="s">
        <v>40</v>
      </c>
      <c r="C7431" s="1">
        <v>2020</v>
      </c>
      <c r="D7431" s="1" t="s">
        <v>150</v>
      </c>
      <c r="E7431" s="1">
        <v>1990</v>
      </c>
      <c r="F7431" s="1">
        <v>175</v>
      </c>
      <c r="G7431" s="1" t="s">
        <v>12</v>
      </c>
      <c r="H7431" s="1">
        <v>2.10105694182049E-7</v>
      </c>
      <c r="I7431" s="1">
        <v>1.9325521750864801E-7</v>
      </c>
      <c r="J7431" s="1">
        <v>2.312085E-7</v>
      </c>
      <c r="K7431" s="1">
        <v>2.9431370000000002E-6</v>
      </c>
      <c r="L7431" s="1">
        <v>1.8153180000000001E-6</v>
      </c>
      <c r="M7431" s="1">
        <v>1.068731E-4</v>
      </c>
      <c r="N7431" s="1">
        <v>7.6616612999999907E-9</v>
      </c>
      <c r="O7431" s="1">
        <v>5.7888107599999997E-9</v>
      </c>
      <c r="P7431" s="1">
        <v>1.0616719999999999E-9</v>
      </c>
      <c r="Q7431" s="1">
        <v>1.2786811206722801E-9</v>
      </c>
      <c r="R7431" s="1">
        <v>3.65</v>
      </c>
      <c r="S7431" s="1">
        <v>0</v>
      </c>
      <c r="T7431" s="1">
        <v>0</v>
      </c>
      <c r="U7431" s="1">
        <v>0</v>
      </c>
      <c r="V7431" s="1">
        <f t="shared" si="461"/>
        <v>0</v>
      </c>
      <c r="W7431" s="1">
        <f t="shared" si="462"/>
        <v>0</v>
      </c>
      <c r="X7431" s="1" t="e">
        <f t="shared" si="463"/>
        <v>#DIV/0!</v>
      </c>
    </row>
    <row r="7432" spans="1:24" hidden="1" x14ac:dyDescent="0.3">
      <c r="A7432" s="18" t="str">
        <f t="shared" si="460"/>
        <v>OFF - ConstMin - Bore/Drill Rigs_1992_50</v>
      </c>
      <c r="B7432" s="1" t="s">
        <v>40</v>
      </c>
      <c r="C7432" s="1">
        <v>2020</v>
      </c>
      <c r="D7432" s="1" t="s">
        <v>150</v>
      </c>
      <c r="E7432" s="1">
        <v>1992</v>
      </c>
      <c r="F7432" s="1">
        <v>50</v>
      </c>
      <c r="G7432" s="1" t="s">
        <v>12</v>
      </c>
      <c r="H7432" s="1">
        <v>2.7530740004670801E-8</v>
      </c>
      <c r="I7432" s="1">
        <v>2.5322774656296201E-8</v>
      </c>
      <c r="J7432" s="1">
        <v>3.0295900000000003E-8</v>
      </c>
      <c r="K7432" s="1">
        <v>6.096745E-7</v>
      </c>
      <c r="L7432" s="1">
        <v>5.024069E-8</v>
      </c>
      <c r="M7432" s="1">
        <v>5.0512339999999997E-6</v>
      </c>
      <c r="N7432" s="1">
        <v>3.4822754999999999E-10</v>
      </c>
      <c r="O7432" s="1">
        <v>2.6310526000000001E-10</v>
      </c>
      <c r="P7432" s="1">
        <v>6.1413799999999994E-11</v>
      </c>
      <c r="Q7432" s="1">
        <v>0</v>
      </c>
      <c r="R7432" s="1">
        <v>0</v>
      </c>
      <c r="S7432" s="1">
        <v>0</v>
      </c>
      <c r="T7432" s="1">
        <v>0</v>
      </c>
      <c r="U7432" s="1">
        <v>0</v>
      </c>
      <c r="V7432" s="1">
        <f t="shared" si="461"/>
        <v>0</v>
      </c>
      <c r="W7432" s="1">
        <f t="shared" si="462"/>
        <v>0</v>
      </c>
      <c r="X7432" s="1" t="e">
        <f t="shared" si="463"/>
        <v>#DIV/0!</v>
      </c>
    </row>
    <row r="7433" spans="1:24" hidden="1" x14ac:dyDescent="0.3">
      <c r="A7433" s="18" t="str">
        <f t="shared" si="460"/>
        <v>OFF - ConstMin - Bore/Drill Rigs_1992_100</v>
      </c>
      <c r="B7433" s="1" t="s">
        <v>40</v>
      </c>
      <c r="C7433" s="1">
        <v>2020</v>
      </c>
      <c r="D7433" s="1" t="s">
        <v>150</v>
      </c>
      <c r="E7433" s="1">
        <v>1992</v>
      </c>
      <c r="F7433" s="1">
        <v>100</v>
      </c>
      <c r="G7433" s="1" t="s">
        <v>12</v>
      </c>
      <c r="H7433" s="1">
        <v>2.4286462039240699E-7</v>
      </c>
      <c r="I7433" s="1">
        <v>2.2338687783693599E-7</v>
      </c>
      <c r="J7433" s="1">
        <v>2.6725769999999999E-7</v>
      </c>
      <c r="K7433" s="1">
        <v>3.804947E-6</v>
      </c>
      <c r="L7433" s="1">
        <v>9.3759390000000003E-7</v>
      </c>
      <c r="M7433" s="1">
        <v>6.305522E-5</v>
      </c>
      <c r="N7433" s="1">
        <v>4.3963605000000001E-9</v>
      </c>
      <c r="O7433" s="1">
        <v>3.3216946000000002E-9</v>
      </c>
      <c r="P7433" s="1">
        <v>6.0920139999999996E-10</v>
      </c>
      <c r="Q7433" s="1">
        <v>1.2786811206722801E-9</v>
      </c>
      <c r="R7433" s="1">
        <v>3.65</v>
      </c>
      <c r="S7433" s="1">
        <v>0</v>
      </c>
      <c r="T7433" s="1">
        <v>0</v>
      </c>
      <c r="U7433" s="1">
        <v>0</v>
      </c>
      <c r="V7433" s="1">
        <f t="shared" si="461"/>
        <v>0</v>
      </c>
      <c r="W7433" s="1">
        <f t="shared" si="462"/>
        <v>0</v>
      </c>
      <c r="X7433" s="1" t="e">
        <f t="shared" si="463"/>
        <v>#DIV/0!</v>
      </c>
    </row>
    <row r="7434" spans="1:24" hidden="1" x14ac:dyDescent="0.3">
      <c r="A7434" s="18" t="str">
        <f t="shared" ref="A7434:A7497" si="464">D7434&amp;"_"&amp;E7434&amp;"_"&amp;F7434</f>
        <v>OFF - ConstMin - Bore/Drill Rigs_1992_175</v>
      </c>
      <c r="B7434" s="1" t="s">
        <v>40</v>
      </c>
      <c r="C7434" s="1">
        <v>2020</v>
      </c>
      <c r="D7434" s="1" t="s">
        <v>150</v>
      </c>
      <c r="E7434" s="1">
        <v>1992</v>
      </c>
      <c r="F7434" s="1">
        <v>175</v>
      </c>
      <c r="G7434" s="1" t="s">
        <v>12</v>
      </c>
      <c r="H7434" s="1">
        <v>4.2510952447159698E-8</v>
      </c>
      <c r="I7434" s="1">
        <v>3.9101574060897498E-8</v>
      </c>
      <c r="J7434" s="1">
        <v>4.6780710000000001E-8</v>
      </c>
      <c r="K7434" s="1">
        <v>5.9408870000000004E-7</v>
      </c>
      <c r="L7434" s="1">
        <v>3.684208E-7</v>
      </c>
      <c r="M7434" s="1">
        <v>2.1734220000000001E-5</v>
      </c>
      <c r="N7434" s="1">
        <v>1.5581115E-9</v>
      </c>
      <c r="O7434" s="1">
        <v>1.1772398000000001E-9</v>
      </c>
      <c r="P7434" s="1">
        <v>2.1590669999999999E-10</v>
      </c>
      <c r="Q7434" s="1">
        <v>0</v>
      </c>
      <c r="R7434" s="1">
        <v>0</v>
      </c>
      <c r="S7434" s="1">
        <v>0</v>
      </c>
      <c r="T7434" s="1">
        <v>0</v>
      </c>
      <c r="U7434" s="1">
        <v>0</v>
      </c>
      <c r="V7434" s="1">
        <f t="shared" si="461"/>
        <v>0</v>
      </c>
      <c r="W7434" s="1">
        <f t="shared" si="462"/>
        <v>0</v>
      </c>
      <c r="X7434" s="1" t="e">
        <f t="shared" si="463"/>
        <v>#DIV/0!</v>
      </c>
    </row>
    <row r="7435" spans="1:24" hidden="1" x14ac:dyDescent="0.3">
      <c r="A7435" s="18" t="str">
        <f t="shared" si="464"/>
        <v>OFF - ConstMin - Bore/Drill Rigs_1993_50</v>
      </c>
      <c r="B7435" s="1" t="s">
        <v>40</v>
      </c>
      <c r="C7435" s="1">
        <v>2020</v>
      </c>
      <c r="D7435" s="1" t="s">
        <v>150</v>
      </c>
      <c r="E7435" s="1">
        <v>1993</v>
      </c>
      <c r="F7435" s="1">
        <v>50</v>
      </c>
      <c r="G7435" s="1" t="s">
        <v>12</v>
      </c>
      <c r="H7435" s="1">
        <v>8.8484550256761101E-9</v>
      </c>
      <c r="I7435" s="1">
        <v>8.1388089326168892E-9</v>
      </c>
      <c r="J7435" s="1">
        <v>9.7371849999999992E-9</v>
      </c>
      <c r="K7435" s="1">
        <v>1.965848E-7</v>
      </c>
      <c r="L7435" s="1">
        <v>1.6281330000000001E-8</v>
      </c>
      <c r="M7435" s="1">
        <v>1.6378109999999999E-6</v>
      </c>
      <c r="N7435" s="1">
        <v>1.1290923E-10</v>
      </c>
      <c r="O7435" s="1">
        <v>8.5309196000000002E-11</v>
      </c>
      <c r="P7435" s="1">
        <v>1.99128E-11</v>
      </c>
      <c r="Q7435" s="1">
        <v>0</v>
      </c>
      <c r="R7435" s="1">
        <v>0</v>
      </c>
      <c r="S7435" s="1">
        <v>0</v>
      </c>
      <c r="T7435" s="1">
        <v>0</v>
      </c>
      <c r="U7435" s="1">
        <v>0</v>
      </c>
      <c r="V7435" s="1">
        <f t="shared" ref="V7435:V7498" si="465">IFERROR(CONVERT(I7435,"ton","g")*365/U7435,0)</f>
        <v>0</v>
      </c>
      <c r="W7435" s="1">
        <f t="shared" ref="W7435:W7498" si="466">IFERROR(CONVERT(L7435,"ton","g")*365/U7435,0)</f>
        <v>0</v>
      </c>
      <c r="X7435" s="1" t="e">
        <f t="shared" ref="X7435:X7498" si="467">S7435/T7435</f>
        <v>#DIV/0!</v>
      </c>
    </row>
    <row r="7436" spans="1:24" hidden="1" x14ac:dyDescent="0.3">
      <c r="A7436" s="18" t="str">
        <f t="shared" si="464"/>
        <v>OFF - ConstMin - Bore/Drill Rigs_1993_100</v>
      </c>
      <c r="B7436" s="1" t="s">
        <v>40</v>
      </c>
      <c r="C7436" s="1">
        <v>2020</v>
      </c>
      <c r="D7436" s="1" t="s">
        <v>150</v>
      </c>
      <c r="E7436" s="1">
        <v>1993</v>
      </c>
      <c r="F7436" s="1">
        <v>100</v>
      </c>
      <c r="G7436" s="1" t="s">
        <v>12</v>
      </c>
      <c r="H7436" s="1">
        <v>7.8058247662978093E-8</v>
      </c>
      <c r="I7436" s="1">
        <v>7.1797976200407199E-8</v>
      </c>
      <c r="J7436" s="1">
        <v>8.5898339999999995E-8</v>
      </c>
      <c r="K7436" s="1">
        <v>1.2263419999999999E-6</v>
      </c>
      <c r="L7436" s="1">
        <v>3.0383790000000001E-7</v>
      </c>
      <c r="M7436" s="1">
        <v>2.044469E-5</v>
      </c>
      <c r="N7436" s="1">
        <v>1.4254533000000001E-9</v>
      </c>
      <c r="O7436" s="1">
        <v>1.07700916E-9</v>
      </c>
      <c r="P7436" s="1">
        <v>1.975242E-10</v>
      </c>
      <c r="Q7436" s="1">
        <v>0</v>
      </c>
      <c r="R7436" s="1">
        <v>0</v>
      </c>
      <c r="S7436" s="1">
        <v>0</v>
      </c>
      <c r="T7436" s="1">
        <v>0</v>
      </c>
      <c r="U7436" s="1">
        <v>0</v>
      </c>
      <c r="V7436" s="1">
        <f t="shared" si="465"/>
        <v>0</v>
      </c>
      <c r="W7436" s="1">
        <f t="shared" si="466"/>
        <v>0</v>
      </c>
      <c r="X7436" s="1" t="e">
        <f t="shared" si="467"/>
        <v>#DIV/0!</v>
      </c>
    </row>
    <row r="7437" spans="1:24" hidden="1" x14ac:dyDescent="0.3">
      <c r="A7437" s="18" t="str">
        <f t="shared" si="464"/>
        <v>OFF - ConstMin - Bore/Drill Rigs_1993_175</v>
      </c>
      <c r="B7437" s="1" t="s">
        <v>40</v>
      </c>
      <c r="C7437" s="1">
        <v>2020</v>
      </c>
      <c r="D7437" s="1" t="s">
        <v>150</v>
      </c>
      <c r="E7437" s="1">
        <v>1993</v>
      </c>
      <c r="F7437" s="1">
        <v>175</v>
      </c>
      <c r="G7437" s="1" t="s">
        <v>12</v>
      </c>
      <c r="H7437" s="1">
        <v>1.37491037667694E-8</v>
      </c>
      <c r="I7437" s="1">
        <v>1.2646425644674501E-8</v>
      </c>
      <c r="J7437" s="1">
        <v>1.513005E-8</v>
      </c>
      <c r="K7437" s="1">
        <v>1.9191500000000001E-7</v>
      </c>
      <c r="L7437" s="1">
        <v>1.193398E-7</v>
      </c>
      <c r="M7437" s="1">
        <v>7.0473869999999999E-6</v>
      </c>
      <c r="N7437" s="1">
        <v>5.0522264999999995E-10</v>
      </c>
      <c r="O7437" s="1">
        <v>3.8172377999999999E-10</v>
      </c>
      <c r="P7437" s="1">
        <v>7.0008420000000005E-11</v>
      </c>
      <c r="Q7437" s="1">
        <v>0</v>
      </c>
      <c r="R7437" s="1">
        <v>0</v>
      </c>
      <c r="S7437" s="1">
        <v>0</v>
      </c>
      <c r="T7437" s="1">
        <v>0</v>
      </c>
      <c r="U7437" s="1">
        <v>0</v>
      </c>
      <c r="V7437" s="1">
        <f t="shared" si="465"/>
        <v>0</v>
      </c>
      <c r="W7437" s="1">
        <f t="shared" si="466"/>
        <v>0</v>
      </c>
      <c r="X7437" s="1" t="e">
        <f t="shared" si="467"/>
        <v>#DIV/0!</v>
      </c>
    </row>
    <row r="7438" spans="1:24" hidden="1" x14ac:dyDescent="0.3">
      <c r="A7438" s="18" t="str">
        <f t="shared" si="464"/>
        <v>OFF - ConstMin - Bore/Drill Rigs_1996_50</v>
      </c>
      <c r="B7438" s="1" t="s">
        <v>40</v>
      </c>
      <c r="C7438" s="1">
        <v>2020</v>
      </c>
      <c r="D7438" s="1" t="s">
        <v>150</v>
      </c>
      <c r="E7438" s="1">
        <v>1996</v>
      </c>
      <c r="F7438" s="1">
        <v>50</v>
      </c>
      <c r="G7438" s="1" t="s">
        <v>12</v>
      </c>
      <c r="H7438" s="1">
        <v>7.3557625638495096E-8</v>
      </c>
      <c r="I7438" s="1">
        <v>6.7658304062287799E-8</v>
      </c>
      <c r="J7438" s="1">
        <v>8.0945680000000006E-8</v>
      </c>
      <c r="K7438" s="1">
        <v>1.650597E-6</v>
      </c>
      <c r="L7438" s="1">
        <v>1.3880619999999999E-7</v>
      </c>
      <c r="M7438" s="1">
        <v>1.398554E-5</v>
      </c>
      <c r="N7438" s="1">
        <v>9.6415109999999996E-10</v>
      </c>
      <c r="O7438" s="1">
        <v>7.2846971999999996E-10</v>
      </c>
      <c r="P7438" s="1">
        <v>1.7003869999999999E-10</v>
      </c>
      <c r="Q7438" s="1">
        <v>0</v>
      </c>
      <c r="R7438" s="1">
        <v>0</v>
      </c>
      <c r="S7438" s="1">
        <v>0</v>
      </c>
      <c r="T7438" s="1">
        <v>0</v>
      </c>
      <c r="U7438" s="1">
        <v>0</v>
      </c>
      <c r="V7438" s="1">
        <f t="shared" si="465"/>
        <v>0</v>
      </c>
      <c r="W7438" s="1">
        <f t="shared" si="466"/>
        <v>0</v>
      </c>
      <c r="X7438" s="1" t="e">
        <f t="shared" si="467"/>
        <v>#DIV/0!</v>
      </c>
    </row>
    <row r="7439" spans="1:24" hidden="1" x14ac:dyDescent="0.3">
      <c r="A7439" s="18" t="str">
        <f t="shared" si="464"/>
        <v>OFF - ConstMin - Bore/Drill Rigs_1996_100</v>
      </c>
      <c r="B7439" s="1" t="s">
        <v>40</v>
      </c>
      <c r="C7439" s="1">
        <v>2020</v>
      </c>
      <c r="D7439" s="1" t="s">
        <v>150</v>
      </c>
      <c r="E7439" s="1">
        <v>1996</v>
      </c>
      <c r="F7439" s="1">
        <v>100</v>
      </c>
      <c r="G7439" s="1" t="s">
        <v>12</v>
      </c>
      <c r="H7439" s="1">
        <v>6.48968820625223E-7</v>
      </c>
      <c r="I7439" s="1">
        <v>5.9692152121107996E-7</v>
      </c>
      <c r="J7439" s="1">
        <v>7.1415060000000003E-7</v>
      </c>
      <c r="K7439" s="1">
        <v>1.0283740000000001E-5</v>
      </c>
      <c r="L7439" s="1">
        <v>2.590408E-6</v>
      </c>
      <c r="M7439" s="1">
        <v>1.7458400000000001E-4</v>
      </c>
      <c r="N7439" s="1">
        <v>1.217241E-8</v>
      </c>
      <c r="O7439" s="1">
        <v>9.1969319999999994E-9</v>
      </c>
      <c r="P7439" s="1">
        <v>1.686724E-9</v>
      </c>
      <c r="Q7439" s="1">
        <v>2.5573622413445701E-9</v>
      </c>
      <c r="R7439" s="1">
        <v>7.3</v>
      </c>
      <c r="S7439" s="1">
        <v>0</v>
      </c>
      <c r="T7439" s="1">
        <v>0.01</v>
      </c>
      <c r="U7439" s="1">
        <v>0</v>
      </c>
      <c r="V7439" s="1">
        <f t="shared" si="465"/>
        <v>0</v>
      </c>
      <c r="W7439" s="1">
        <f t="shared" si="466"/>
        <v>0</v>
      </c>
      <c r="X7439" s="1">
        <f t="shared" si="467"/>
        <v>0</v>
      </c>
    </row>
    <row r="7440" spans="1:24" hidden="1" x14ac:dyDescent="0.3">
      <c r="A7440" s="18" t="str">
        <f t="shared" si="464"/>
        <v>OFF - ConstMin - Bore/Drill Rigs_1996_175</v>
      </c>
      <c r="B7440" s="1" t="s">
        <v>40</v>
      </c>
      <c r="C7440" s="1">
        <v>2020</v>
      </c>
      <c r="D7440" s="1" t="s">
        <v>150</v>
      </c>
      <c r="E7440" s="1">
        <v>1996</v>
      </c>
      <c r="F7440" s="1">
        <v>175</v>
      </c>
      <c r="G7440" s="1" t="s">
        <v>12</v>
      </c>
      <c r="H7440" s="1">
        <v>1.16499778724672E-7</v>
      </c>
      <c r="I7440" s="1">
        <v>1.07156496470953E-7</v>
      </c>
      <c r="J7440" s="1">
        <v>1.2820090000000001E-7</v>
      </c>
      <c r="K7440" s="1">
        <v>1.6202880000000001E-6</v>
      </c>
      <c r="L7440" s="1">
        <v>1.015906E-6</v>
      </c>
      <c r="M7440" s="1">
        <v>6.0176580000000001E-5</v>
      </c>
      <c r="N7440" s="1">
        <v>4.3140195000000002E-9</v>
      </c>
      <c r="O7440" s="1">
        <v>3.2594814E-9</v>
      </c>
      <c r="P7440" s="1">
        <v>5.9779129999999996E-10</v>
      </c>
      <c r="Q7440" s="1">
        <v>1.2786811206722801E-9</v>
      </c>
      <c r="R7440" s="1">
        <v>3.65</v>
      </c>
      <c r="S7440" s="1">
        <v>0</v>
      </c>
      <c r="T7440" s="1">
        <v>0</v>
      </c>
      <c r="U7440" s="1">
        <v>0</v>
      </c>
      <c r="V7440" s="1">
        <f t="shared" si="465"/>
        <v>0</v>
      </c>
      <c r="W7440" s="1">
        <f t="shared" si="466"/>
        <v>0</v>
      </c>
      <c r="X7440" s="1" t="e">
        <f t="shared" si="467"/>
        <v>#DIV/0!</v>
      </c>
    </row>
    <row r="7441" spans="1:24" hidden="1" x14ac:dyDescent="0.3">
      <c r="A7441" s="18" t="str">
        <f t="shared" si="464"/>
        <v>OFF - ConstMin - Bore/Drill Rigs_1997_50</v>
      </c>
      <c r="B7441" s="1" t="s">
        <v>40</v>
      </c>
      <c r="C7441" s="1">
        <v>2020</v>
      </c>
      <c r="D7441" s="1" t="s">
        <v>150</v>
      </c>
      <c r="E7441" s="1">
        <v>1997</v>
      </c>
      <c r="F7441" s="1">
        <v>50</v>
      </c>
      <c r="G7441" s="1" t="s">
        <v>12</v>
      </c>
      <c r="H7441" s="1">
        <v>2.25490463351444E-7</v>
      </c>
      <c r="I7441" s="1">
        <v>2.07406128190658E-7</v>
      </c>
      <c r="J7441" s="1">
        <v>2.4813850000000001E-7</v>
      </c>
      <c r="K7441" s="1">
        <v>5.0772439999999998E-6</v>
      </c>
      <c r="L7441" s="1">
        <v>4.2917309999999999E-7</v>
      </c>
      <c r="M7441" s="1">
        <v>4.3264869999999998E-5</v>
      </c>
      <c r="N7441" s="1">
        <v>2.9826414E-9</v>
      </c>
      <c r="O7441" s="1">
        <v>2.2535512799999998E-9</v>
      </c>
      <c r="P7441" s="1">
        <v>5.2602200000000003E-10</v>
      </c>
      <c r="Q7441" s="1">
        <v>1.2786811206722801E-9</v>
      </c>
      <c r="R7441" s="1">
        <v>3.65</v>
      </c>
      <c r="S7441" s="1">
        <v>0</v>
      </c>
      <c r="T7441" s="1">
        <v>0.01</v>
      </c>
      <c r="U7441" s="1">
        <v>0</v>
      </c>
      <c r="V7441" s="1">
        <f t="shared" si="465"/>
        <v>0</v>
      </c>
      <c r="W7441" s="1">
        <f t="shared" si="466"/>
        <v>0</v>
      </c>
      <c r="X7441" s="1">
        <f t="shared" si="467"/>
        <v>0</v>
      </c>
    </row>
    <row r="7442" spans="1:24" hidden="1" x14ac:dyDescent="0.3">
      <c r="A7442" s="18" t="str">
        <f t="shared" si="464"/>
        <v>OFF - ConstMin - Bore/Drill Rigs_1997_100</v>
      </c>
      <c r="B7442" s="1" t="s">
        <v>40</v>
      </c>
      <c r="C7442" s="1">
        <v>2020</v>
      </c>
      <c r="D7442" s="1" t="s">
        <v>150</v>
      </c>
      <c r="E7442" s="1">
        <v>1997</v>
      </c>
      <c r="F7442" s="1">
        <v>100</v>
      </c>
      <c r="G7442" s="1" t="s">
        <v>12</v>
      </c>
      <c r="H7442" s="1">
        <v>1.9894678396530799E-6</v>
      </c>
      <c r="I7442" s="1">
        <v>1.8299125189129001E-6</v>
      </c>
      <c r="J7442" s="1">
        <v>2.189288E-6</v>
      </c>
      <c r="K7442" s="1">
        <v>3.161895E-5</v>
      </c>
      <c r="L7442" s="1">
        <v>8.0092449999999992E-6</v>
      </c>
      <c r="M7442" s="1">
        <v>5.4008300000000001E-4</v>
      </c>
      <c r="N7442" s="1">
        <v>3.7655883000000002E-8</v>
      </c>
      <c r="O7442" s="1">
        <v>2.84511116E-8</v>
      </c>
      <c r="P7442" s="1">
        <v>5.2179549999999997E-9</v>
      </c>
      <c r="Q7442" s="1">
        <v>7.6720867240337396E-9</v>
      </c>
      <c r="R7442" s="1">
        <v>21.9</v>
      </c>
      <c r="S7442" s="1">
        <v>3.65</v>
      </c>
      <c r="T7442" s="1">
        <v>0.03</v>
      </c>
      <c r="U7442" s="1">
        <v>321.2</v>
      </c>
      <c r="V7442" s="1">
        <f t="shared" si="465"/>
        <v>1.8864417189690277</v>
      </c>
      <c r="W7442" s="1">
        <f t="shared" si="466"/>
        <v>8.2566645942287487</v>
      </c>
      <c r="X7442" s="1">
        <f t="shared" si="467"/>
        <v>121.66666666666667</v>
      </c>
    </row>
    <row r="7443" spans="1:24" hidden="1" x14ac:dyDescent="0.3">
      <c r="A7443" s="18" t="str">
        <f t="shared" si="464"/>
        <v>OFF - ConstMin - Bore/Drill Rigs_1997_175</v>
      </c>
      <c r="B7443" s="1" t="s">
        <v>40</v>
      </c>
      <c r="C7443" s="1">
        <v>2020</v>
      </c>
      <c r="D7443" s="1" t="s">
        <v>150</v>
      </c>
      <c r="E7443" s="1">
        <v>1997</v>
      </c>
      <c r="F7443" s="1">
        <v>175</v>
      </c>
      <c r="G7443" s="1" t="s">
        <v>12</v>
      </c>
      <c r="H7443" s="1">
        <v>3.5946808500970903E-7</v>
      </c>
      <c r="I7443" s="1">
        <v>3.3063874459193097E-7</v>
      </c>
      <c r="J7443" s="1">
        <v>3.9557269999999999E-7</v>
      </c>
      <c r="K7443" s="1">
        <v>4.9934210000000003E-6</v>
      </c>
      <c r="L7443" s="1">
        <v>3.1395420000000001E-6</v>
      </c>
      <c r="M7443" s="1">
        <v>1.861593E-4</v>
      </c>
      <c r="N7443" s="1">
        <v>1.3345641000000001E-8</v>
      </c>
      <c r="O7443" s="1">
        <v>1.00833732E-8</v>
      </c>
      <c r="P7443" s="1">
        <v>1.849298E-9</v>
      </c>
      <c r="Q7443" s="1">
        <v>2.5573622413445701E-9</v>
      </c>
      <c r="R7443" s="1">
        <v>7.3</v>
      </c>
      <c r="S7443" s="1">
        <v>0</v>
      </c>
      <c r="T7443" s="1">
        <v>0.01</v>
      </c>
      <c r="U7443" s="1">
        <v>0</v>
      </c>
      <c r="V7443" s="1">
        <f t="shared" si="465"/>
        <v>0</v>
      </c>
      <c r="W7443" s="1">
        <f t="shared" si="466"/>
        <v>0</v>
      </c>
      <c r="X7443" s="1">
        <f t="shared" si="467"/>
        <v>0</v>
      </c>
    </row>
    <row r="7444" spans="1:24" hidden="1" x14ac:dyDescent="0.3">
      <c r="A7444" s="18" t="str">
        <f t="shared" si="464"/>
        <v>OFF - ConstMin - Bore/Drill Rigs_1998_50</v>
      </c>
      <c r="B7444" s="1" t="s">
        <v>40</v>
      </c>
      <c r="C7444" s="1">
        <v>2020</v>
      </c>
      <c r="D7444" s="1" t="s">
        <v>150</v>
      </c>
      <c r="E7444" s="1">
        <v>1998</v>
      </c>
      <c r="F7444" s="1">
        <v>50</v>
      </c>
      <c r="G7444" s="1" t="s">
        <v>12</v>
      </c>
      <c r="H7444" s="1">
        <v>1.25532900960434E-6</v>
      </c>
      <c r="I7444" s="1">
        <v>1.15465162303408E-6</v>
      </c>
      <c r="J7444" s="1">
        <v>1.381413E-6</v>
      </c>
      <c r="K7444" s="1">
        <v>3.032619E-5</v>
      </c>
      <c r="L7444" s="1">
        <v>2.3084249999999998E-6</v>
      </c>
      <c r="M7444" s="1">
        <v>2.0662170000000001E-4</v>
      </c>
      <c r="N7444" s="1">
        <v>1.4244308999999999E-8</v>
      </c>
      <c r="O7444" s="1">
        <v>1.07623668E-8</v>
      </c>
      <c r="P7444" s="1">
        <v>2.5121420000000002E-9</v>
      </c>
      <c r="Q7444" s="1">
        <v>3.8360433620168698E-9</v>
      </c>
      <c r="R7444" s="1">
        <v>10.95</v>
      </c>
      <c r="S7444" s="1">
        <v>3.65</v>
      </c>
      <c r="T7444" s="1">
        <v>0.03</v>
      </c>
      <c r="U7444" s="1">
        <v>116.8</v>
      </c>
      <c r="V7444" s="1">
        <f t="shared" si="465"/>
        <v>3.2733822888523432</v>
      </c>
      <c r="W7444" s="1">
        <f t="shared" si="466"/>
        <v>6.5442747919828133</v>
      </c>
      <c r="X7444" s="1">
        <f t="shared" si="467"/>
        <v>121.66666666666667</v>
      </c>
    </row>
    <row r="7445" spans="1:24" hidden="1" x14ac:dyDescent="0.3">
      <c r="A7445" s="18" t="str">
        <f t="shared" si="464"/>
        <v>OFF - ConstMin - Bore/Drill Rigs_1998_100</v>
      </c>
      <c r="B7445" s="1" t="s">
        <v>40</v>
      </c>
      <c r="C7445" s="1">
        <v>2020</v>
      </c>
      <c r="D7445" s="1" t="s">
        <v>150</v>
      </c>
      <c r="E7445" s="1">
        <v>1998</v>
      </c>
      <c r="F7445" s="1">
        <v>100</v>
      </c>
      <c r="G7445" s="1" t="s">
        <v>12</v>
      </c>
      <c r="H7445" s="1">
        <v>1.1075906978942E-5</v>
      </c>
      <c r="I7445" s="1">
        <v>1.0187619239230799E-5</v>
      </c>
      <c r="J7445" s="1">
        <v>1.2188360000000001E-5</v>
      </c>
      <c r="K7445" s="1">
        <v>1.8877480000000001E-4</v>
      </c>
      <c r="L7445" s="1">
        <v>4.3079879999999999E-5</v>
      </c>
      <c r="M7445" s="1">
        <v>2.5792940000000002E-3</v>
      </c>
      <c r="N7445" s="1">
        <v>1.7983458000000001E-7</v>
      </c>
      <c r="O7445" s="1">
        <v>1.35875016E-7</v>
      </c>
      <c r="P7445" s="1">
        <v>2.4919579999999999E-8</v>
      </c>
      <c r="Q7445" s="1">
        <v>3.8360433620168602E-8</v>
      </c>
      <c r="R7445" s="1">
        <v>109.5</v>
      </c>
      <c r="S7445" s="1">
        <v>14.6</v>
      </c>
      <c r="T7445" s="1">
        <v>0.15</v>
      </c>
      <c r="U7445" s="1">
        <v>1284.8</v>
      </c>
      <c r="V7445" s="1">
        <f t="shared" si="465"/>
        <v>2.6255831564660772</v>
      </c>
      <c r="W7445" s="1">
        <f t="shared" si="466"/>
        <v>11.102673220747501</v>
      </c>
      <c r="X7445" s="1">
        <f t="shared" si="467"/>
        <v>97.333333333333329</v>
      </c>
    </row>
    <row r="7446" spans="1:24" hidden="1" x14ac:dyDescent="0.3">
      <c r="A7446" s="18" t="str">
        <f t="shared" si="464"/>
        <v>OFF - ConstMin - Bore/Drill Rigs_1998_175</v>
      </c>
      <c r="B7446" s="1" t="s">
        <v>40</v>
      </c>
      <c r="C7446" s="1">
        <v>2020</v>
      </c>
      <c r="D7446" s="1" t="s">
        <v>150</v>
      </c>
      <c r="E7446" s="1">
        <v>1998</v>
      </c>
      <c r="F7446" s="1">
        <v>175</v>
      </c>
      <c r="G7446" s="1" t="s">
        <v>12</v>
      </c>
      <c r="H7446" s="1">
        <v>2.0144515052628899E-6</v>
      </c>
      <c r="I7446" s="1">
        <v>1.85289249454081E-6</v>
      </c>
      <c r="J7446" s="1">
        <v>2.2167809999999998E-6</v>
      </c>
      <c r="K7446" s="1">
        <v>2.9882289999999999E-5</v>
      </c>
      <c r="L7446" s="1">
        <v>1.6878619999999999E-5</v>
      </c>
      <c r="M7446" s="1">
        <v>8.8904779999999996E-4</v>
      </c>
      <c r="N7446" s="1">
        <v>6.3735254999999901E-8</v>
      </c>
      <c r="O7446" s="1">
        <v>4.8155525999999999E-8</v>
      </c>
      <c r="P7446" s="1">
        <v>8.8317590000000002E-9</v>
      </c>
      <c r="Q7446" s="1">
        <v>1.27868112067229E-8</v>
      </c>
      <c r="R7446" s="1">
        <v>36.5</v>
      </c>
      <c r="S7446" s="1">
        <v>3.65</v>
      </c>
      <c r="T7446" s="1">
        <v>0.04</v>
      </c>
      <c r="U7446" s="1">
        <v>459.9</v>
      </c>
      <c r="V7446" s="1">
        <f t="shared" si="465"/>
        <v>1.3340601554825051</v>
      </c>
      <c r="W7446" s="1">
        <f t="shared" si="466"/>
        <v>12.152401981157777</v>
      </c>
      <c r="X7446" s="1">
        <f t="shared" si="467"/>
        <v>91.25</v>
      </c>
    </row>
    <row r="7447" spans="1:24" hidden="1" x14ac:dyDescent="0.3">
      <c r="A7447" s="18" t="str">
        <f t="shared" si="464"/>
        <v>OFF - ConstMin - Bore/Drill Rigs_1999_50</v>
      </c>
      <c r="B7447" s="1" t="s">
        <v>40</v>
      </c>
      <c r="C7447" s="1">
        <v>2020</v>
      </c>
      <c r="D7447" s="1" t="s">
        <v>150</v>
      </c>
      <c r="E7447" s="1">
        <v>1999</v>
      </c>
      <c r="F7447" s="1">
        <v>50</v>
      </c>
      <c r="G7447" s="1" t="s">
        <v>12</v>
      </c>
      <c r="H7447" s="1">
        <v>1.3934411630267499E-6</v>
      </c>
      <c r="I7447" s="1">
        <v>1.281687181752E-6</v>
      </c>
      <c r="J7447" s="1">
        <v>1.5333969999999999E-6</v>
      </c>
      <c r="K7447" s="1">
        <v>3.3781610000000003E-5</v>
      </c>
      <c r="L7447" s="1">
        <v>2.5848959999999999E-6</v>
      </c>
      <c r="M7447" s="1">
        <v>2.3149189999999999E-4</v>
      </c>
      <c r="N7447" s="1">
        <v>1.5958845000000001E-8</v>
      </c>
      <c r="O7447" s="1">
        <v>1.2057794E-8</v>
      </c>
      <c r="P7447" s="1">
        <v>2.8145199999999999E-9</v>
      </c>
      <c r="Q7447" s="1">
        <v>3.8360433620168698E-9</v>
      </c>
      <c r="R7447" s="1">
        <v>10.95</v>
      </c>
      <c r="S7447" s="1">
        <v>3.65</v>
      </c>
      <c r="T7447" s="1">
        <v>0.04</v>
      </c>
      <c r="U7447" s="1">
        <v>116.8</v>
      </c>
      <c r="V7447" s="1">
        <f t="shared" si="465"/>
        <v>3.6335220398094399</v>
      </c>
      <c r="W7447" s="1">
        <f t="shared" si="466"/>
        <v>7.3280568927719996</v>
      </c>
      <c r="X7447" s="1">
        <f t="shared" si="467"/>
        <v>91.25</v>
      </c>
    </row>
    <row r="7448" spans="1:24" hidden="1" x14ac:dyDescent="0.3">
      <c r="A7448" s="18" t="str">
        <f t="shared" si="464"/>
        <v>OFF - ConstMin - Bore/Drill Rigs_1999_100</v>
      </c>
      <c r="B7448" s="1" t="s">
        <v>40</v>
      </c>
      <c r="C7448" s="1">
        <v>2020</v>
      </c>
      <c r="D7448" s="1" t="s">
        <v>150</v>
      </c>
      <c r="E7448" s="1">
        <v>1999</v>
      </c>
      <c r="F7448" s="1">
        <v>100</v>
      </c>
      <c r="G7448" s="1" t="s">
        <v>12</v>
      </c>
      <c r="H7448" s="1">
        <v>1.2294838696193E-5</v>
      </c>
      <c r="I7448" s="1">
        <v>1.13087926327583E-5</v>
      </c>
      <c r="J7448" s="1">
        <v>1.352972E-5</v>
      </c>
      <c r="K7448" s="1">
        <v>2.1018919999999999E-4</v>
      </c>
      <c r="L7448" s="1">
        <v>4.8239289999999997E-5</v>
      </c>
      <c r="M7448" s="1">
        <v>2.8897509999999999E-3</v>
      </c>
      <c r="N7448" s="1">
        <v>2.014803E-7</v>
      </c>
      <c r="O7448" s="1">
        <v>1.5222956E-7</v>
      </c>
      <c r="P7448" s="1">
        <v>2.791902E-8</v>
      </c>
      <c r="Q7448" s="1">
        <v>4.3475158102857799E-8</v>
      </c>
      <c r="R7448" s="1">
        <v>124.1</v>
      </c>
      <c r="S7448" s="1">
        <v>18.25</v>
      </c>
      <c r="T7448" s="1">
        <v>0.17</v>
      </c>
      <c r="U7448" s="1">
        <v>1606</v>
      </c>
      <c r="V7448" s="1">
        <f t="shared" si="465"/>
        <v>2.3316282055142623</v>
      </c>
      <c r="W7448" s="1">
        <f t="shared" si="466"/>
        <v>9.945897217371499</v>
      </c>
      <c r="X7448" s="1">
        <f t="shared" si="467"/>
        <v>107.35294117647058</v>
      </c>
    </row>
    <row r="7449" spans="1:24" hidden="1" x14ac:dyDescent="0.3">
      <c r="A7449" s="18" t="str">
        <f t="shared" si="464"/>
        <v>OFF - ConstMin - Bore/Drill Rigs_1999_175</v>
      </c>
      <c r="B7449" s="1" t="s">
        <v>40</v>
      </c>
      <c r="C7449" s="1">
        <v>2020</v>
      </c>
      <c r="D7449" s="1" t="s">
        <v>150</v>
      </c>
      <c r="E7449" s="1">
        <v>1999</v>
      </c>
      <c r="F7449" s="1">
        <v>175</v>
      </c>
      <c r="G7449" s="1" t="s">
        <v>12</v>
      </c>
      <c r="H7449" s="1">
        <v>2.2510670741404098E-6</v>
      </c>
      <c r="I7449" s="1">
        <v>2.0705314947943501E-6</v>
      </c>
      <c r="J7449" s="1">
        <v>2.477162E-6</v>
      </c>
      <c r="K7449" s="1">
        <v>3.3351050000000003E-5</v>
      </c>
      <c r="L7449" s="1">
        <v>1.8890830000000001E-5</v>
      </c>
      <c r="M7449" s="1">
        <v>9.9605799999999997E-4</v>
      </c>
      <c r="N7449" s="1">
        <v>7.1406738000000001E-8</v>
      </c>
      <c r="O7449" s="1">
        <v>5.3951757600000001E-8</v>
      </c>
      <c r="P7449" s="1">
        <v>9.8947930000000005E-9</v>
      </c>
      <c r="Q7449" s="1">
        <v>1.4065492327395101E-8</v>
      </c>
      <c r="R7449" s="1">
        <v>40.15</v>
      </c>
      <c r="S7449" s="1">
        <v>3.65</v>
      </c>
      <c r="T7449" s="1">
        <v>0.04</v>
      </c>
      <c r="U7449" s="1">
        <v>459.9</v>
      </c>
      <c r="V7449" s="1">
        <f t="shared" si="465"/>
        <v>1.4907575998149396</v>
      </c>
      <c r="W7449" s="1">
        <f t="shared" si="466"/>
        <v>13.601168811058891</v>
      </c>
      <c r="X7449" s="1">
        <f t="shared" si="467"/>
        <v>91.25</v>
      </c>
    </row>
    <row r="7450" spans="1:24" hidden="1" x14ac:dyDescent="0.3">
      <c r="A7450" s="18" t="str">
        <f t="shared" si="464"/>
        <v>OFF - ConstMin - Bore/Drill Rigs_2000_50</v>
      </c>
      <c r="B7450" s="1" t="s">
        <v>40</v>
      </c>
      <c r="C7450" s="1">
        <v>2020</v>
      </c>
      <c r="D7450" s="1" t="s">
        <v>150</v>
      </c>
      <c r="E7450" s="1">
        <v>2000</v>
      </c>
      <c r="F7450" s="1">
        <v>50</v>
      </c>
      <c r="G7450" s="1" t="s">
        <v>12</v>
      </c>
      <c r="H7450" s="1">
        <v>1.6202842683692499E-6</v>
      </c>
      <c r="I7450" s="1">
        <v>1.49033747004604E-6</v>
      </c>
      <c r="J7450" s="1">
        <v>1.7830239999999999E-6</v>
      </c>
      <c r="K7450" s="1">
        <v>3.9421909999999997E-5</v>
      </c>
      <c r="L7450" s="1">
        <v>3.0323519999999999E-6</v>
      </c>
      <c r="M7450" s="1">
        <v>2.7170969999999999E-4</v>
      </c>
      <c r="N7450" s="1">
        <v>1.8731429999999999E-8</v>
      </c>
      <c r="O7450" s="1">
        <v>1.4152635999999999E-8</v>
      </c>
      <c r="P7450" s="1">
        <v>3.3034950000000001E-9</v>
      </c>
      <c r="Q7450" s="1">
        <v>5.1147244826891501E-9</v>
      </c>
      <c r="R7450" s="1">
        <v>14.6</v>
      </c>
      <c r="S7450" s="1">
        <v>3.65</v>
      </c>
      <c r="T7450" s="1">
        <v>0.04</v>
      </c>
      <c r="U7450" s="1">
        <v>116.8</v>
      </c>
      <c r="V7450" s="1">
        <f t="shared" si="465"/>
        <v>4.2250356571124206</v>
      </c>
      <c r="W7450" s="1">
        <f t="shared" si="466"/>
        <v>8.596573314714</v>
      </c>
      <c r="X7450" s="1">
        <f t="shared" si="467"/>
        <v>91.25</v>
      </c>
    </row>
    <row r="7451" spans="1:24" hidden="1" x14ac:dyDescent="0.3">
      <c r="A7451" s="18" t="str">
        <f t="shared" si="464"/>
        <v>OFF - ConstMin - Bore/Drill Rigs_2000_100</v>
      </c>
      <c r="B7451" s="1" t="s">
        <v>40</v>
      </c>
      <c r="C7451" s="1">
        <v>2020</v>
      </c>
      <c r="D7451" s="1" t="s">
        <v>150</v>
      </c>
      <c r="E7451" s="1">
        <v>2000</v>
      </c>
      <c r="F7451" s="1">
        <v>100</v>
      </c>
      <c r="G7451" s="1" t="s">
        <v>12</v>
      </c>
      <c r="H7451" s="1">
        <v>1.42968033666563E-5</v>
      </c>
      <c r="I7451" s="1">
        <v>1.3150199736650501E-5</v>
      </c>
      <c r="J7451" s="1">
        <v>1.573276E-5</v>
      </c>
      <c r="K7451" s="1">
        <v>2.4517149999999998E-4</v>
      </c>
      <c r="L7451" s="1">
        <v>5.6589680000000003E-5</v>
      </c>
      <c r="M7451" s="1">
        <v>3.3917970000000002E-3</v>
      </c>
      <c r="N7451" s="1">
        <v>2.3648426999999999E-7</v>
      </c>
      <c r="O7451" s="1">
        <v>1.7867700399999999E-7</v>
      </c>
      <c r="P7451" s="1">
        <v>3.2769489999999998E-8</v>
      </c>
      <c r="Q7451" s="1">
        <v>5.1147244826891602E-8</v>
      </c>
      <c r="R7451" s="1">
        <v>146</v>
      </c>
      <c r="S7451" s="1">
        <v>21.9</v>
      </c>
      <c r="T7451" s="1">
        <v>0.19</v>
      </c>
      <c r="U7451" s="1">
        <v>1927.19999999999</v>
      </c>
      <c r="V7451" s="1">
        <f t="shared" si="465"/>
        <v>2.2594054032275408</v>
      </c>
      <c r="W7451" s="1">
        <f t="shared" si="466"/>
        <v>9.7229723745233851</v>
      </c>
      <c r="X7451" s="1">
        <f t="shared" si="467"/>
        <v>115.26315789473684</v>
      </c>
    </row>
    <row r="7452" spans="1:24" hidden="1" x14ac:dyDescent="0.3">
      <c r="A7452" s="18" t="str">
        <f t="shared" si="464"/>
        <v>OFF - ConstMin - Bore/Drill Rigs_2000_175</v>
      </c>
      <c r="B7452" s="1" t="s">
        <v>40</v>
      </c>
      <c r="C7452" s="1">
        <v>2020</v>
      </c>
      <c r="D7452" s="1" t="s">
        <v>150</v>
      </c>
      <c r="E7452" s="1">
        <v>2000</v>
      </c>
      <c r="F7452" s="1">
        <v>175</v>
      </c>
      <c r="G7452" s="1" t="s">
        <v>12</v>
      </c>
      <c r="H7452" s="1">
        <v>2.6352837367632299E-6</v>
      </c>
      <c r="I7452" s="1">
        <v>2.4239339810748198E-6</v>
      </c>
      <c r="J7452" s="1">
        <v>2.899969E-6</v>
      </c>
      <c r="K7452" s="1">
        <v>3.8995000000000002E-5</v>
      </c>
      <c r="L7452" s="1">
        <v>2.2150039999999999E-5</v>
      </c>
      <c r="M7452" s="1">
        <v>1.169107E-3</v>
      </c>
      <c r="N7452" s="1">
        <v>8.3812499999999997E-8</v>
      </c>
      <c r="O7452" s="1">
        <v>6.3325000000000006E-8</v>
      </c>
      <c r="P7452" s="1">
        <v>1.1613850000000001E-8</v>
      </c>
      <c r="Q7452" s="1">
        <v>1.6622854568739699E-8</v>
      </c>
      <c r="R7452" s="1">
        <v>47.45</v>
      </c>
      <c r="S7452" s="1">
        <v>3.65</v>
      </c>
      <c r="T7452" s="1">
        <v>0.05</v>
      </c>
      <c r="U7452" s="1">
        <v>459.9</v>
      </c>
      <c r="V7452" s="1">
        <f t="shared" si="465"/>
        <v>1.7452031098400997</v>
      </c>
      <c r="W7452" s="1">
        <f t="shared" si="466"/>
        <v>15.947760538404445</v>
      </c>
      <c r="X7452" s="1">
        <f t="shared" si="467"/>
        <v>73</v>
      </c>
    </row>
    <row r="7453" spans="1:24" hidden="1" x14ac:dyDescent="0.3">
      <c r="A7453" s="18" t="str">
        <f t="shared" si="464"/>
        <v>OFF - ConstMin - Bore/Drill Rigs_2001_50</v>
      </c>
      <c r="B7453" s="1" t="s">
        <v>40</v>
      </c>
      <c r="C7453" s="1">
        <v>2020</v>
      </c>
      <c r="D7453" s="1" t="s">
        <v>150</v>
      </c>
      <c r="E7453" s="1">
        <v>2001</v>
      </c>
      <c r="F7453" s="1">
        <v>50</v>
      </c>
      <c r="G7453" s="1" t="s">
        <v>12</v>
      </c>
      <c r="H7453" s="1">
        <v>1.7481968559820199E-6</v>
      </c>
      <c r="I7453" s="1">
        <v>1.60799146813226E-6</v>
      </c>
      <c r="J7453" s="1">
        <v>1.9237840000000001E-6</v>
      </c>
      <c r="K7453" s="1">
        <v>4.2688929999999999E-5</v>
      </c>
      <c r="L7453" s="1">
        <v>3.3010409999999999E-6</v>
      </c>
      <c r="M7453" s="1">
        <v>2.9594400000000002E-4</v>
      </c>
      <c r="N7453" s="1">
        <v>2.0402118000000001E-8</v>
      </c>
      <c r="O7453" s="1">
        <v>1.5414933600000001E-8</v>
      </c>
      <c r="P7453" s="1">
        <v>3.5981389999999998E-9</v>
      </c>
      <c r="Q7453" s="1">
        <v>5.1147244826891501E-9</v>
      </c>
      <c r="R7453" s="1">
        <v>14.6</v>
      </c>
      <c r="S7453" s="1">
        <v>3.65</v>
      </c>
      <c r="T7453" s="1">
        <v>0.05</v>
      </c>
      <c r="U7453" s="1">
        <v>116.8</v>
      </c>
      <c r="V7453" s="1">
        <f t="shared" si="465"/>
        <v>4.5585791310618209</v>
      </c>
      <c r="W7453" s="1">
        <f t="shared" si="466"/>
        <v>9.3582938166073113</v>
      </c>
      <c r="X7453" s="1">
        <f t="shared" si="467"/>
        <v>73</v>
      </c>
    </row>
    <row r="7454" spans="1:24" hidden="1" x14ac:dyDescent="0.3">
      <c r="A7454" s="18" t="str">
        <f t="shared" si="464"/>
        <v>OFF - ConstMin - Bore/Drill Rigs_2001_100</v>
      </c>
      <c r="B7454" s="1" t="s">
        <v>40</v>
      </c>
      <c r="C7454" s="1">
        <v>2020</v>
      </c>
      <c r="D7454" s="1" t="s">
        <v>150</v>
      </c>
      <c r="E7454" s="1">
        <v>2001</v>
      </c>
      <c r="F7454" s="1">
        <v>100</v>
      </c>
      <c r="G7454" s="1" t="s">
        <v>12</v>
      </c>
      <c r="H7454" s="1">
        <v>1.5425934558844201E-5</v>
      </c>
      <c r="I7454" s="1">
        <v>1.41887746072249E-5</v>
      </c>
      <c r="J7454" s="1">
        <v>1.69753E-5</v>
      </c>
      <c r="K7454" s="1">
        <v>2.653674E-4</v>
      </c>
      <c r="L7454" s="1">
        <v>6.1603929999999997E-5</v>
      </c>
      <c r="M7454" s="1">
        <v>3.6943179999999998E-3</v>
      </c>
      <c r="N7454" s="1">
        <v>2.5757676000000001E-7</v>
      </c>
      <c r="O7454" s="1">
        <v>1.9461355199999999E-7</v>
      </c>
      <c r="P7454" s="1">
        <v>3.5692260000000003E-8</v>
      </c>
      <c r="Q7454" s="1">
        <v>5.4983288188908401E-8</v>
      </c>
      <c r="R7454" s="1">
        <v>156.94999999999999</v>
      </c>
      <c r="S7454" s="1">
        <v>21.9</v>
      </c>
      <c r="T7454" s="1">
        <v>0.21</v>
      </c>
      <c r="U7454" s="1">
        <v>1927.19999999999</v>
      </c>
      <c r="V7454" s="1">
        <f t="shared" si="465"/>
        <v>2.4378484475329523</v>
      </c>
      <c r="W7454" s="1">
        <f t="shared" si="466"/>
        <v>10.584497200762971</v>
      </c>
      <c r="X7454" s="1">
        <f t="shared" si="467"/>
        <v>104.28571428571428</v>
      </c>
    </row>
    <row r="7455" spans="1:24" hidden="1" x14ac:dyDescent="0.3">
      <c r="A7455" s="18" t="str">
        <f t="shared" si="464"/>
        <v>OFF - ConstMin - Bore/Drill Rigs_2001_175</v>
      </c>
      <c r="B7455" s="1" t="s">
        <v>40</v>
      </c>
      <c r="C7455" s="1">
        <v>2020</v>
      </c>
      <c r="D7455" s="1" t="s">
        <v>150</v>
      </c>
      <c r="E7455" s="1">
        <v>2001</v>
      </c>
      <c r="F7455" s="1">
        <v>175</v>
      </c>
      <c r="G7455" s="1" t="s">
        <v>12</v>
      </c>
      <c r="H7455" s="1">
        <v>2.8628438286901799E-6</v>
      </c>
      <c r="I7455" s="1">
        <v>2.6332437536292301E-6</v>
      </c>
      <c r="J7455" s="1">
        <v>3.1503850000000002E-6</v>
      </c>
      <c r="K7455" s="1">
        <v>4.2309340000000001E-5</v>
      </c>
      <c r="L7455" s="1">
        <v>2.410083E-5</v>
      </c>
      <c r="M7455" s="1">
        <v>1.2733810000000001E-3</v>
      </c>
      <c r="N7455" s="1">
        <v>9.1287810000000002E-8</v>
      </c>
      <c r="O7455" s="1">
        <v>6.8973011999999995E-8</v>
      </c>
      <c r="P7455" s="1">
        <v>1.2649699999999999E-8</v>
      </c>
      <c r="Q7455" s="1">
        <v>1.7901535689411998E-8</v>
      </c>
      <c r="R7455" s="1">
        <v>51.1</v>
      </c>
      <c r="S7455" s="1">
        <v>7.3</v>
      </c>
      <c r="T7455" s="1">
        <v>0.05</v>
      </c>
      <c r="U7455" s="1">
        <v>919.8</v>
      </c>
      <c r="V7455" s="1">
        <f t="shared" si="465"/>
        <v>0.94795180555268155</v>
      </c>
      <c r="W7455" s="1">
        <f t="shared" si="466"/>
        <v>8.6761528560850003</v>
      </c>
      <c r="X7455" s="1">
        <f t="shared" si="467"/>
        <v>146</v>
      </c>
    </row>
    <row r="7456" spans="1:24" hidden="1" x14ac:dyDescent="0.3">
      <c r="A7456" s="18" t="str">
        <f t="shared" si="464"/>
        <v>OFF - ConstMin - Bore/Drill Rigs_2002_50</v>
      </c>
      <c r="B7456" s="1" t="s">
        <v>40</v>
      </c>
      <c r="C7456" s="1">
        <v>2020</v>
      </c>
      <c r="D7456" s="1" t="s">
        <v>150</v>
      </c>
      <c r="E7456" s="1">
        <v>2002</v>
      </c>
      <c r="F7456" s="1">
        <v>50</v>
      </c>
      <c r="G7456" s="1" t="s">
        <v>12</v>
      </c>
      <c r="H7456" s="1">
        <v>1.90495066059999E-6</v>
      </c>
      <c r="I7456" s="1">
        <v>1.75217361761987E-6</v>
      </c>
      <c r="J7456" s="1">
        <v>2.0962820000000001E-6</v>
      </c>
      <c r="K7456" s="1">
        <v>4.6688679999999998E-5</v>
      </c>
      <c r="L7456" s="1">
        <v>3.6295740000000001E-6</v>
      </c>
      <c r="M7456" s="1">
        <v>3.2557210000000003E-4</v>
      </c>
      <c r="N7456" s="1">
        <v>2.2444649999999898E-8</v>
      </c>
      <c r="O7456" s="1">
        <v>1.695818E-8</v>
      </c>
      <c r="P7456" s="1">
        <v>3.958364E-9</v>
      </c>
      <c r="Q7456" s="1">
        <v>5.1147244826891501E-9</v>
      </c>
      <c r="R7456" s="1">
        <v>14.6</v>
      </c>
      <c r="S7456" s="1">
        <v>3.65</v>
      </c>
      <c r="T7456" s="1">
        <v>0.05</v>
      </c>
      <c r="U7456" s="1">
        <v>116.8</v>
      </c>
      <c r="V7456" s="1">
        <f t="shared" si="465"/>
        <v>4.9673286491729414</v>
      </c>
      <c r="W7456" s="1">
        <f t="shared" si="466"/>
        <v>10.289669204689876</v>
      </c>
      <c r="X7456" s="1">
        <f t="shared" si="467"/>
        <v>73</v>
      </c>
    </row>
    <row r="7457" spans="1:24" hidden="1" x14ac:dyDescent="0.3">
      <c r="A7457" s="18" t="str">
        <f t="shared" si="464"/>
        <v>OFF - ConstMin - Bore/Drill Rigs_2002_100</v>
      </c>
      <c r="B7457" s="1" t="s">
        <v>40</v>
      </c>
      <c r="C7457" s="1">
        <v>2020</v>
      </c>
      <c r="D7457" s="1" t="s">
        <v>150</v>
      </c>
      <c r="E7457" s="1">
        <v>2002</v>
      </c>
      <c r="F7457" s="1">
        <v>100</v>
      </c>
      <c r="G7457" s="1" t="s">
        <v>12</v>
      </c>
      <c r="H7457" s="1">
        <v>1.68096459685634E-5</v>
      </c>
      <c r="I7457" s="1">
        <v>1.5461512361884598E-5</v>
      </c>
      <c r="J7457" s="1">
        <v>1.8497990000000001E-5</v>
      </c>
      <c r="K7457" s="1">
        <v>2.9009549999999999E-4</v>
      </c>
      <c r="L7457" s="1">
        <v>6.7734929999999996E-5</v>
      </c>
      <c r="M7457" s="1">
        <v>4.0641710000000001E-3</v>
      </c>
      <c r="N7457" s="1">
        <v>2.8336373999999998E-7</v>
      </c>
      <c r="O7457" s="1">
        <v>2.14097048E-7</v>
      </c>
      <c r="P7457" s="1">
        <v>3.9265560000000001E-8</v>
      </c>
      <c r="Q7457" s="1">
        <v>6.1376693792269904E-8</v>
      </c>
      <c r="R7457" s="1">
        <v>175.2</v>
      </c>
      <c r="S7457" s="1">
        <v>25.55</v>
      </c>
      <c r="T7457" s="1">
        <v>0.23</v>
      </c>
      <c r="U7457" s="1">
        <v>2248.4</v>
      </c>
      <c r="V7457" s="1">
        <f t="shared" si="465"/>
        <v>2.277020790912835</v>
      </c>
      <c r="W7457" s="1">
        <f t="shared" si="466"/>
        <v>9.9753400748325003</v>
      </c>
      <c r="X7457" s="1">
        <f t="shared" si="467"/>
        <v>111.08695652173913</v>
      </c>
    </row>
    <row r="7458" spans="1:24" hidden="1" x14ac:dyDescent="0.3">
      <c r="A7458" s="18" t="str">
        <f t="shared" si="464"/>
        <v>OFF - ConstMin - Bore/Drill Rigs_2002_175</v>
      </c>
      <c r="B7458" s="1" t="s">
        <v>40</v>
      </c>
      <c r="C7458" s="1">
        <v>2020</v>
      </c>
      <c r="D7458" s="1" t="s">
        <v>150</v>
      </c>
      <c r="E7458" s="1">
        <v>2002</v>
      </c>
      <c r="F7458" s="1">
        <v>175</v>
      </c>
      <c r="G7458" s="1" t="s">
        <v>12</v>
      </c>
      <c r="H7458" s="1">
        <v>3.1412236389295501E-6</v>
      </c>
      <c r="I7458" s="1">
        <v>2.8892975030874002E-6</v>
      </c>
      <c r="J7458" s="1">
        <v>3.4567249999999999E-6</v>
      </c>
      <c r="K7458" s="1">
        <v>4.636508E-5</v>
      </c>
      <c r="L7458" s="1">
        <v>2.6486409999999998E-5</v>
      </c>
      <c r="M7458" s="1">
        <v>1.4008650000000001E-3</v>
      </c>
      <c r="N7458" s="1">
        <v>1.0042704E-7</v>
      </c>
      <c r="O7458" s="1">
        <v>7.5878208E-8</v>
      </c>
      <c r="P7458" s="1">
        <v>1.3916120000000001E-8</v>
      </c>
      <c r="Q7458" s="1">
        <v>1.9180216810084301E-8</v>
      </c>
      <c r="R7458" s="1">
        <v>54.75</v>
      </c>
      <c r="S7458" s="1">
        <v>7.3</v>
      </c>
      <c r="T7458" s="1">
        <v>0.06</v>
      </c>
      <c r="U7458" s="1">
        <v>919.8</v>
      </c>
      <c r="V7458" s="1">
        <f t="shared" si="465"/>
        <v>1.0401296048099176</v>
      </c>
      <c r="W7458" s="1">
        <f t="shared" si="466"/>
        <v>9.5349472100727777</v>
      </c>
      <c r="X7458" s="1">
        <f t="shared" si="467"/>
        <v>121.66666666666667</v>
      </c>
    </row>
    <row r="7459" spans="1:24" hidden="1" x14ac:dyDescent="0.3">
      <c r="A7459" s="18" t="str">
        <f t="shared" si="464"/>
        <v>OFF - ConstMin - Bore/Drill Rigs_2003_50</v>
      </c>
      <c r="B7459" s="1" t="s">
        <v>40</v>
      </c>
      <c r="C7459" s="1">
        <v>2020</v>
      </c>
      <c r="D7459" s="1" t="s">
        <v>150</v>
      </c>
      <c r="E7459" s="1">
        <v>2003</v>
      </c>
      <c r="F7459" s="1">
        <v>50</v>
      </c>
      <c r="G7459" s="1" t="s">
        <v>12</v>
      </c>
      <c r="H7459" s="1">
        <v>2.1749420004198302E-6</v>
      </c>
      <c r="I7459" s="1">
        <v>2.00051165198616E-6</v>
      </c>
      <c r="J7459" s="1">
        <v>2.3933910000000002E-6</v>
      </c>
      <c r="K7459" s="1">
        <v>5.3506120000000001E-5</v>
      </c>
      <c r="L7459" s="1">
        <v>4.1818719999999998E-6</v>
      </c>
      <c r="M7459" s="1">
        <v>3.7531469999999999E-4</v>
      </c>
      <c r="N7459" s="1">
        <v>2.5873857000000001E-8</v>
      </c>
      <c r="O7459" s="1">
        <v>1.9549136399999999E-8</v>
      </c>
      <c r="P7459" s="1">
        <v>4.5631419999999998E-9</v>
      </c>
      <c r="Q7459" s="1">
        <v>6.3934056033614502E-9</v>
      </c>
      <c r="R7459" s="1">
        <v>18.25</v>
      </c>
      <c r="S7459" s="1">
        <v>7.3</v>
      </c>
      <c r="T7459" s="1">
        <v>0.06</v>
      </c>
      <c r="U7459" s="1">
        <v>233.6</v>
      </c>
      <c r="V7459" s="1">
        <f t="shared" si="465"/>
        <v>2.8356775669906797</v>
      </c>
      <c r="W7459" s="1">
        <f t="shared" si="466"/>
        <v>5.9277038484895002</v>
      </c>
      <c r="X7459" s="1">
        <f t="shared" si="467"/>
        <v>121.66666666666667</v>
      </c>
    </row>
    <row r="7460" spans="1:24" hidden="1" x14ac:dyDescent="0.3">
      <c r="A7460" s="18" t="str">
        <f t="shared" si="464"/>
        <v>OFF - ConstMin - Bore/Drill Rigs_2003_100</v>
      </c>
      <c r="B7460" s="1" t="s">
        <v>40</v>
      </c>
      <c r="C7460" s="1">
        <v>2020</v>
      </c>
      <c r="D7460" s="1" t="s">
        <v>150</v>
      </c>
      <c r="E7460" s="1">
        <v>2003</v>
      </c>
      <c r="F7460" s="1">
        <v>100</v>
      </c>
      <c r="G7460" s="1" t="s">
        <v>12</v>
      </c>
      <c r="H7460" s="1">
        <v>1.9192731264522601E-5</v>
      </c>
      <c r="I7460" s="1">
        <v>1.7653474217107899E-5</v>
      </c>
      <c r="J7460" s="1">
        <v>2.1120430000000001E-5</v>
      </c>
      <c r="K7460" s="1">
        <v>3.3229800000000002E-4</v>
      </c>
      <c r="L7460" s="1">
        <v>7.8041819999999997E-5</v>
      </c>
      <c r="M7460" s="1">
        <v>4.6851150000000001E-3</v>
      </c>
      <c r="N7460" s="1">
        <v>3.2665742999999998E-7</v>
      </c>
      <c r="O7460" s="1">
        <v>2.4680783600000001E-7</v>
      </c>
      <c r="P7460" s="1">
        <v>4.5264739999999999E-8</v>
      </c>
      <c r="Q7460" s="1">
        <v>7.0327461636975906E-8</v>
      </c>
      <c r="R7460" s="1">
        <v>200.75</v>
      </c>
      <c r="S7460" s="1">
        <v>29.2</v>
      </c>
      <c r="T7460" s="1">
        <v>0.27</v>
      </c>
      <c r="U7460" s="1">
        <v>2569.6</v>
      </c>
      <c r="V7460" s="1">
        <f t="shared" si="465"/>
        <v>2.2748526161567799</v>
      </c>
      <c r="W7460" s="1">
        <f t="shared" si="466"/>
        <v>10.056583549123124</v>
      </c>
      <c r="X7460" s="1">
        <f t="shared" si="467"/>
        <v>108.14814814814814</v>
      </c>
    </row>
    <row r="7461" spans="1:24" hidden="1" x14ac:dyDescent="0.3">
      <c r="A7461" s="18" t="str">
        <f t="shared" si="464"/>
        <v>OFF - ConstMin - Bore/Drill Rigs_2003_175</v>
      </c>
      <c r="B7461" s="1" t="s">
        <v>40</v>
      </c>
      <c r="C7461" s="1">
        <v>2020</v>
      </c>
      <c r="D7461" s="1" t="s">
        <v>150</v>
      </c>
      <c r="E7461" s="1">
        <v>2003</v>
      </c>
      <c r="F7461" s="1">
        <v>175</v>
      </c>
      <c r="G7461" s="1" t="s">
        <v>12</v>
      </c>
      <c r="H7461" s="1">
        <v>3.6116649809757702E-6</v>
      </c>
      <c r="I7461" s="1">
        <v>3.32200944950151E-6</v>
      </c>
      <c r="J7461" s="1">
        <v>3.9744170000000003E-6</v>
      </c>
      <c r="K7461" s="1">
        <v>5.3241410000000002E-5</v>
      </c>
      <c r="L7461" s="1">
        <v>3.05017E-5</v>
      </c>
      <c r="M7461" s="1">
        <v>1.614896E-3</v>
      </c>
      <c r="N7461" s="1">
        <v>1.1577077999999999E-7</v>
      </c>
      <c r="O7461" s="1">
        <v>8.7471256000000005E-8</v>
      </c>
      <c r="P7461" s="1">
        <v>1.6042299999999999E-8</v>
      </c>
      <c r="Q7461" s="1">
        <v>2.3016260172101199E-8</v>
      </c>
      <c r="R7461" s="1">
        <v>65.7</v>
      </c>
      <c r="S7461" s="1">
        <v>7.3</v>
      </c>
      <c r="T7461" s="1">
        <v>7.0000000000000007E-2</v>
      </c>
      <c r="U7461" s="1">
        <v>919.8</v>
      </c>
      <c r="V7461" s="1">
        <f t="shared" si="465"/>
        <v>1.195903285207766</v>
      </c>
      <c r="W7461" s="1">
        <f t="shared" si="466"/>
        <v>10.980427295261112</v>
      </c>
      <c r="X7461" s="1">
        <f t="shared" si="467"/>
        <v>104.28571428571428</v>
      </c>
    </row>
    <row r="7462" spans="1:24" hidden="1" x14ac:dyDescent="0.3">
      <c r="A7462" s="18" t="str">
        <f t="shared" si="464"/>
        <v>OFF - ConstMin - Bore/Drill Rigs_2004_50</v>
      </c>
      <c r="B7462" s="1" t="s">
        <v>40</v>
      </c>
      <c r="C7462" s="1">
        <v>2020</v>
      </c>
      <c r="D7462" s="1" t="s">
        <v>150</v>
      </c>
      <c r="E7462" s="1">
        <v>2004</v>
      </c>
      <c r="F7462" s="1">
        <v>50</v>
      </c>
      <c r="G7462" s="1" t="s">
        <v>12</v>
      </c>
      <c r="H7462" s="1">
        <v>7.06098838736177E-7</v>
      </c>
      <c r="I7462" s="1">
        <v>6.4946971186953503E-7</v>
      </c>
      <c r="J7462" s="1">
        <v>7.770187E-7</v>
      </c>
      <c r="K7462" s="1">
        <v>5.6228760000000003E-5</v>
      </c>
      <c r="L7462" s="1">
        <v>1.6428050000000001E-6</v>
      </c>
      <c r="M7462" s="1">
        <v>5.4533510000000002E-4</v>
      </c>
      <c r="N7462" s="1">
        <v>3.7594907999999997E-8</v>
      </c>
      <c r="O7462" s="1">
        <v>2.8405041599999999E-8</v>
      </c>
      <c r="P7462" s="1">
        <v>6.6302800000000004E-9</v>
      </c>
      <c r="Q7462" s="1">
        <v>8.9507678447060207E-9</v>
      </c>
      <c r="R7462" s="1">
        <v>25.55</v>
      </c>
      <c r="S7462" s="1">
        <v>7.3</v>
      </c>
      <c r="T7462" s="1">
        <v>0.09</v>
      </c>
      <c r="U7462" s="1">
        <v>233.6</v>
      </c>
      <c r="V7462" s="1">
        <f t="shared" si="465"/>
        <v>0.92060783078162356</v>
      </c>
      <c r="W7462" s="1">
        <f t="shared" si="466"/>
        <v>2.3286369168682812</v>
      </c>
      <c r="X7462" s="1">
        <f t="shared" si="467"/>
        <v>81.111111111111114</v>
      </c>
    </row>
    <row r="7463" spans="1:24" hidden="1" x14ac:dyDescent="0.3">
      <c r="A7463" s="18" t="str">
        <f t="shared" si="464"/>
        <v>OFF - ConstMin - Bore/Drill Rigs_2004_100</v>
      </c>
      <c r="B7463" s="1" t="s">
        <v>40</v>
      </c>
      <c r="C7463" s="1">
        <v>2020</v>
      </c>
      <c r="D7463" s="1" t="s">
        <v>150</v>
      </c>
      <c r="E7463" s="1">
        <v>2004</v>
      </c>
      <c r="F7463" s="1">
        <v>100</v>
      </c>
      <c r="G7463" s="1" t="s">
        <v>12</v>
      </c>
      <c r="H7463" s="1">
        <v>3.5754548866406902E-6</v>
      </c>
      <c r="I7463" s="1">
        <v>3.2887034047321101E-6</v>
      </c>
      <c r="J7463" s="1">
        <v>3.93457E-6</v>
      </c>
      <c r="K7463" s="1">
        <v>1.857622E-4</v>
      </c>
      <c r="L7463" s="1">
        <v>2.0453819999999999E-5</v>
      </c>
      <c r="M7463" s="1">
        <v>6.8075059999999996E-3</v>
      </c>
      <c r="N7463" s="1">
        <v>4.7463560999999998E-7</v>
      </c>
      <c r="O7463" s="1">
        <v>3.5861357199999999E-7</v>
      </c>
      <c r="P7463" s="1">
        <v>6.5769999999999999E-8</v>
      </c>
      <c r="Q7463" s="1">
        <v>9.4622402929749395E-8</v>
      </c>
      <c r="R7463" s="1">
        <v>270.10000000000002</v>
      </c>
      <c r="S7463" s="1">
        <v>40.15</v>
      </c>
      <c r="T7463" s="1">
        <v>0.39</v>
      </c>
      <c r="U7463" s="1">
        <v>3533.2</v>
      </c>
      <c r="V7463" s="1">
        <f t="shared" si="465"/>
        <v>0.30820883710320396</v>
      </c>
      <c r="W7463" s="1">
        <f t="shared" si="466"/>
        <v>1.9168794812713636</v>
      </c>
      <c r="X7463" s="1">
        <f t="shared" si="467"/>
        <v>102.94871794871794</v>
      </c>
    </row>
    <row r="7464" spans="1:24" hidden="1" x14ac:dyDescent="0.3">
      <c r="A7464" s="18" t="str">
        <f t="shared" si="464"/>
        <v>OFF - ConstMin - Bore/Drill Rigs_2004_175</v>
      </c>
      <c r="B7464" s="1" t="s">
        <v>40</v>
      </c>
      <c r="C7464" s="1">
        <v>2020</v>
      </c>
      <c r="D7464" s="1" t="s">
        <v>150</v>
      </c>
      <c r="E7464" s="1">
        <v>2004</v>
      </c>
      <c r="F7464" s="1">
        <v>175</v>
      </c>
      <c r="G7464" s="1" t="s">
        <v>12</v>
      </c>
      <c r="H7464" s="1">
        <v>1.0730072271157199E-6</v>
      </c>
      <c r="I7464" s="1">
        <v>9.8695204750104206E-7</v>
      </c>
      <c r="J7464" s="1">
        <v>1.180779E-6</v>
      </c>
      <c r="K7464" s="1">
        <v>7.7058580000000007E-5</v>
      </c>
      <c r="L7464" s="1">
        <v>8.2210029999999996E-6</v>
      </c>
      <c r="M7464" s="1">
        <v>2.3464549999999999E-3</v>
      </c>
      <c r="N7464" s="1">
        <v>1.6821584999999999E-7</v>
      </c>
      <c r="O7464" s="1">
        <v>1.2709642E-7</v>
      </c>
      <c r="P7464" s="1">
        <v>2.330957E-8</v>
      </c>
      <c r="Q7464" s="1">
        <v>3.3245709137479498E-8</v>
      </c>
      <c r="R7464" s="1">
        <v>94.9</v>
      </c>
      <c r="S7464" s="1">
        <v>10.95</v>
      </c>
      <c r="T7464" s="1">
        <v>0.1</v>
      </c>
      <c r="U7464" s="1">
        <v>1379.69999999999</v>
      </c>
      <c r="V7464" s="1">
        <f t="shared" si="465"/>
        <v>0.23686450703828227</v>
      </c>
      <c r="W7464" s="1">
        <f t="shared" si="466"/>
        <v>1.9730075315064217</v>
      </c>
      <c r="X7464" s="1">
        <f t="shared" si="467"/>
        <v>109.49999999999999</v>
      </c>
    </row>
    <row r="7465" spans="1:24" hidden="1" x14ac:dyDescent="0.3">
      <c r="A7465" s="18" t="str">
        <f t="shared" si="464"/>
        <v>OFF - ConstMin - Bore/Drill Rigs_2005_50</v>
      </c>
      <c r="B7465" s="1" t="s">
        <v>40</v>
      </c>
      <c r="C7465" s="1">
        <v>2020</v>
      </c>
      <c r="D7465" s="1" t="s">
        <v>150</v>
      </c>
      <c r="E7465" s="1">
        <v>2005</v>
      </c>
      <c r="F7465" s="1">
        <v>50</v>
      </c>
      <c r="G7465" s="1" t="s">
        <v>12</v>
      </c>
      <c r="H7465" s="1">
        <v>1.13055244316132E-6</v>
      </c>
      <c r="I7465" s="1">
        <v>1.0398821372197799E-6</v>
      </c>
      <c r="J7465" s="1">
        <v>1.244104E-6</v>
      </c>
      <c r="K7465" s="1">
        <v>8.9097020000000006E-5</v>
      </c>
      <c r="L7465" s="1">
        <v>2.6162149999999998E-6</v>
      </c>
      <c r="M7465" s="1">
        <v>8.8894950000000005E-4</v>
      </c>
      <c r="N7465" s="1">
        <v>6.1283385000000001E-8</v>
      </c>
      <c r="O7465" s="1">
        <v>4.6303002000000002E-8</v>
      </c>
      <c r="P7465" s="1">
        <v>1.0808E-8</v>
      </c>
      <c r="Q7465" s="1">
        <v>1.4065492327395101E-8</v>
      </c>
      <c r="R7465" s="1">
        <v>40.15</v>
      </c>
      <c r="S7465" s="1">
        <v>14.6</v>
      </c>
      <c r="T7465" s="1">
        <v>0.14000000000000001</v>
      </c>
      <c r="U7465" s="1">
        <v>467.2</v>
      </c>
      <c r="V7465" s="1">
        <f t="shared" si="465"/>
        <v>0.73700406740966429</v>
      </c>
      <c r="W7465" s="1">
        <f t="shared" si="466"/>
        <v>1.8542111910617967</v>
      </c>
      <c r="X7465" s="1">
        <f t="shared" si="467"/>
        <v>104.28571428571428</v>
      </c>
    </row>
    <row r="7466" spans="1:24" hidden="1" x14ac:dyDescent="0.3">
      <c r="A7466" s="18" t="str">
        <f t="shared" si="464"/>
        <v>OFF - ConstMin - Bore/Drill Rigs_2005_100</v>
      </c>
      <c r="B7466" s="1" t="s">
        <v>40</v>
      </c>
      <c r="C7466" s="1">
        <v>2020</v>
      </c>
      <c r="D7466" s="1" t="s">
        <v>150</v>
      </c>
      <c r="E7466" s="1">
        <v>2005</v>
      </c>
      <c r="F7466" s="1">
        <v>100</v>
      </c>
      <c r="G7466" s="1" t="s">
        <v>12</v>
      </c>
      <c r="H7466" s="1">
        <v>5.7039436079600899E-6</v>
      </c>
      <c r="I7466" s="1">
        <v>5.2464873306016899E-6</v>
      </c>
      <c r="J7466" s="1">
        <v>6.2768419999999997E-6</v>
      </c>
      <c r="K7466" s="1">
        <v>2.9319460000000003E-4</v>
      </c>
      <c r="L7466" s="1">
        <v>3.299929E-5</v>
      </c>
      <c r="M7466" s="1">
        <v>1.10969E-2</v>
      </c>
      <c r="N7466" s="1">
        <v>7.7370272999999995E-7</v>
      </c>
      <c r="O7466" s="1">
        <v>5.8457539599999999E-7</v>
      </c>
      <c r="P7466" s="1">
        <v>1.072116E-7</v>
      </c>
      <c r="Q7466" s="1">
        <v>1.5344173448067401E-7</v>
      </c>
      <c r="R7466" s="1">
        <v>438</v>
      </c>
      <c r="S7466" s="1">
        <v>69.349999999999994</v>
      </c>
      <c r="T7466" s="1">
        <v>0.64</v>
      </c>
      <c r="U7466" s="1">
        <v>6102.7999999999902</v>
      </c>
      <c r="V7466" s="1">
        <f t="shared" si="465"/>
        <v>0.28466107924193756</v>
      </c>
      <c r="W7466" s="1">
        <f t="shared" si="466"/>
        <v>1.7904576745714504</v>
      </c>
      <c r="X7466" s="1">
        <f t="shared" si="467"/>
        <v>108.35937499999999</v>
      </c>
    </row>
    <row r="7467" spans="1:24" hidden="1" x14ac:dyDescent="0.3">
      <c r="A7467" s="18" t="str">
        <f t="shared" si="464"/>
        <v>OFF - ConstMin - Bore/Drill Rigs_2005_175</v>
      </c>
      <c r="B7467" s="1" t="s">
        <v>40</v>
      </c>
      <c r="C7467" s="1">
        <v>2020</v>
      </c>
      <c r="D7467" s="1" t="s">
        <v>150</v>
      </c>
      <c r="E7467" s="1">
        <v>2005</v>
      </c>
      <c r="F7467" s="1">
        <v>175</v>
      </c>
      <c r="G7467" s="1" t="s">
        <v>12</v>
      </c>
      <c r="H7467" s="1">
        <v>1.6938603593656699E-6</v>
      </c>
      <c r="I7467" s="1">
        <v>1.55801275854454E-6</v>
      </c>
      <c r="J7467" s="1">
        <v>1.86399E-6</v>
      </c>
      <c r="K7467" s="1">
        <v>1.2512140000000001E-4</v>
      </c>
      <c r="L7467" s="1">
        <v>1.3238049999999999E-5</v>
      </c>
      <c r="M7467" s="1">
        <v>3.824952E-3</v>
      </c>
      <c r="N7467" s="1">
        <v>2.7420830999999998E-7</v>
      </c>
      <c r="O7467" s="1">
        <v>2.07179612E-7</v>
      </c>
      <c r="P7467" s="1">
        <v>3.7996900000000001E-8</v>
      </c>
      <c r="Q7467" s="1">
        <v>5.3704607068236101E-8</v>
      </c>
      <c r="R7467" s="1">
        <v>153.29999999999899</v>
      </c>
      <c r="S7467" s="1">
        <v>18.25</v>
      </c>
      <c r="T7467" s="1">
        <v>0.16</v>
      </c>
      <c r="U7467" s="1">
        <v>2299.5</v>
      </c>
      <c r="V7467" s="1">
        <f t="shared" si="465"/>
        <v>0.2243500633772875</v>
      </c>
      <c r="W7467" s="1">
        <f t="shared" si="466"/>
        <v>1.9062471345011107</v>
      </c>
      <c r="X7467" s="1">
        <f t="shared" si="467"/>
        <v>114.0625</v>
      </c>
    </row>
    <row r="7468" spans="1:24" hidden="1" x14ac:dyDescent="0.3">
      <c r="A7468" s="18" t="str">
        <f t="shared" si="464"/>
        <v>OFF - ConstMin - Bore/Drill Rigs_2006_50</v>
      </c>
      <c r="B7468" s="1" t="s">
        <v>40</v>
      </c>
      <c r="C7468" s="1">
        <v>2020</v>
      </c>
      <c r="D7468" s="1" t="s">
        <v>150</v>
      </c>
      <c r="E7468" s="1">
        <v>2006</v>
      </c>
      <c r="F7468" s="1">
        <v>50</v>
      </c>
      <c r="G7468" s="1" t="s">
        <v>12</v>
      </c>
      <c r="H7468" s="1">
        <v>1.15003012434128E-6</v>
      </c>
      <c r="I7468" s="1">
        <v>1.0577977083691101E-6</v>
      </c>
      <c r="J7468" s="1">
        <v>1.265538E-6</v>
      </c>
      <c r="K7468" s="1">
        <v>8.9648710000000002E-5</v>
      </c>
      <c r="L7468" s="1">
        <v>2.646394E-6</v>
      </c>
      <c r="M7468" s="1">
        <v>9.2092879999999995E-4</v>
      </c>
      <c r="N7468" s="1">
        <v>6.3487997999999998E-8</v>
      </c>
      <c r="O7468" s="1">
        <v>4.7968709599999998E-8</v>
      </c>
      <c r="P7468" s="1">
        <v>1.119682E-8</v>
      </c>
      <c r="Q7468" s="1">
        <v>1.4065492327395101E-8</v>
      </c>
      <c r="R7468" s="1">
        <v>40.15</v>
      </c>
      <c r="S7468" s="1">
        <v>14.6</v>
      </c>
      <c r="T7468" s="1">
        <v>0.14000000000000001</v>
      </c>
      <c r="U7468" s="1">
        <v>467.2</v>
      </c>
      <c r="V7468" s="1">
        <f t="shared" si="465"/>
        <v>0.74970151487455228</v>
      </c>
      <c r="W7468" s="1">
        <f t="shared" si="466"/>
        <v>1.8756001975215313</v>
      </c>
      <c r="X7468" s="1">
        <f t="shared" si="467"/>
        <v>104.28571428571428</v>
      </c>
    </row>
    <row r="7469" spans="1:24" hidden="1" x14ac:dyDescent="0.3">
      <c r="A7469" s="18" t="str">
        <f t="shared" si="464"/>
        <v>OFF - ConstMin - Bore/Drill Rigs_2006_100</v>
      </c>
      <c r="B7469" s="1" t="s">
        <v>40</v>
      </c>
      <c r="C7469" s="1">
        <v>2020</v>
      </c>
      <c r="D7469" s="1" t="s">
        <v>150</v>
      </c>
      <c r="E7469" s="1">
        <v>2006</v>
      </c>
      <c r="F7469" s="1">
        <v>100</v>
      </c>
      <c r="G7469" s="1" t="s">
        <v>12</v>
      </c>
      <c r="H7469" s="1">
        <v>5.7802613320683804E-6</v>
      </c>
      <c r="I7469" s="1">
        <v>5.3166843732364901E-6</v>
      </c>
      <c r="J7469" s="1">
        <v>6.3608250000000002E-6</v>
      </c>
      <c r="K7469" s="1">
        <v>2.9378E-4</v>
      </c>
      <c r="L7469" s="1">
        <v>3.383165E-5</v>
      </c>
      <c r="M7469" s="1">
        <v>1.14961E-2</v>
      </c>
      <c r="N7469" s="1">
        <v>8.0153595000000004E-7</v>
      </c>
      <c r="O7469" s="1">
        <v>6.0560494E-7</v>
      </c>
      <c r="P7469" s="1">
        <v>1.1106839999999999E-7</v>
      </c>
      <c r="Q7469" s="1">
        <v>1.58556458963363E-7</v>
      </c>
      <c r="R7469" s="1">
        <v>452.6</v>
      </c>
      <c r="S7469" s="1">
        <v>69.349999999999994</v>
      </c>
      <c r="T7469" s="1">
        <v>0.66</v>
      </c>
      <c r="U7469" s="1">
        <v>6102.7999999999902</v>
      </c>
      <c r="V7469" s="1">
        <f t="shared" si="465"/>
        <v>0.2884697925117593</v>
      </c>
      <c r="W7469" s="1">
        <f t="shared" si="466"/>
        <v>1.8356194144151345</v>
      </c>
      <c r="X7469" s="1">
        <f t="shared" si="467"/>
        <v>105.07575757575756</v>
      </c>
    </row>
    <row r="7470" spans="1:24" hidden="1" x14ac:dyDescent="0.3">
      <c r="A7470" s="18" t="str">
        <f t="shared" si="464"/>
        <v>OFF - ConstMin - Bore/Drill Rigs_2006_175</v>
      </c>
      <c r="B7470" s="1" t="s">
        <v>40</v>
      </c>
      <c r="C7470" s="1">
        <v>2020</v>
      </c>
      <c r="D7470" s="1" t="s">
        <v>150</v>
      </c>
      <c r="E7470" s="1">
        <v>2006</v>
      </c>
      <c r="F7470" s="1">
        <v>175</v>
      </c>
      <c r="G7470" s="1" t="s">
        <v>12</v>
      </c>
      <c r="H7470" s="1">
        <v>1.6975625182313601E-6</v>
      </c>
      <c r="I7470" s="1">
        <v>1.5614180042692001E-6</v>
      </c>
      <c r="J7470" s="1">
        <v>1.868064E-6</v>
      </c>
      <c r="K7470" s="1">
        <v>1.291133E-4</v>
      </c>
      <c r="L7470" s="1">
        <v>1.354542E-5</v>
      </c>
      <c r="M7470" s="1">
        <v>3.9625520000000003E-3</v>
      </c>
      <c r="N7470" s="1">
        <v>2.8407275999999998E-7</v>
      </c>
      <c r="O7470" s="1">
        <v>2.1463275199999999E-7</v>
      </c>
      <c r="P7470" s="1">
        <v>3.936381E-8</v>
      </c>
      <c r="Q7470" s="1">
        <v>5.4983288188908401E-8</v>
      </c>
      <c r="R7470" s="1">
        <v>156.94999999999999</v>
      </c>
      <c r="S7470" s="1">
        <v>18.25</v>
      </c>
      <c r="T7470" s="1">
        <v>0.16</v>
      </c>
      <c r="U7470" s="1">
        <v>2299.5</v>
      </c>
      <c r="V7470" s="1">
        <f t="shared" si="465"/>
        <v>0.22484041051337669</v>
      </c>
      <c r="W7470" s="1">
        <f t="shared" si="466"/>
        <v>1.9505076699826667</v>
      </c>
      <c r="X7470" s="1">
        <f t="shared" si="467"/>
        <v>114.0625</v>
      </c>
    </row>
    <row r="7471" spans="1:24" hidden="1" x14ac:dyDescent="0.3">
      <c r="A7471" s="18" t="str">
        <f t="shared" si="464"/>
        <v>OFF - ConstMin - Bore/Drill Rigs_2007_25</v>
      </c>
      <c r="B7471" s="1" t="s">
        <v>40</v>
      </c>
      <c r="C7471" s="1">
        <v>2020</v>
      </c>
      <c r="D7471" s="1" t="s">
        <v>150</v>
      </c>
      <c r="E7471" s="1">
        <v>2007</v>
      </c>
      <c r="F7471" s="1">
        <v>25</v>
      </c>
      <c r="G7471" s="1" t="s">
        <v>12</v>
      </c>
      <c r="H7471" s="1">
        <v>1.30050207235476E-6</v>
      </c>
      <c r="I7471" s="1">
        <v>1.1962018061519E-6</v>
      </c>
      <c r="J7471" s="1">
        <v>1.4311232E-6</v>
      </c>
      <c r="K7471" s="1">
        <v>5.2342161999999998E-5</v>
      </c>
      <c r="L7471" s="1">
        <v>9.2713300000000005E-7</v>
      </c>
      <c r="M7471" s="1">
        <v>8.5406170999999996E-5</v>
      </c>
      <c r="N7471" s="1">
        <v>6.4436471100000002E-7</v>
      </c>
      <c r="O7471" s="1">
        <v>4.8685333720000002E-7</v>
      </c>
      <c r="P7471" s="1">
        <v>2.1917986999999998E-9</v>
      </c>
      <c r="Q7471" s="1">
        <v>2.5573622413445701E-9</v>
      </c>
      <c r="R7471" s="1">
        <v>7.3</v>
      </c>
      <c r="S7471" s="1">
        <v>3.65</v>
      </c>
      <c r="T7471" s="1">
        <v>0.04</v>
      </c>
      <c r="U7471" s="1">
        <v>65.7</v>
      </c>
      <c r="V7471" s="1">
        <f t="shared" si="465"/>
        <v>6.0287556916746761</v>
      </c>
      <c r="W7471" s="1">
        <f t="shared" si="466"/>
        <v>4.6726717197245558</v>
      </c>
      <c r="X7471" s="1">
        <f t="shared" si="467"/>
        <v>91.25</v>
      </c>
    </row>
    <row r="7472" spans="1:24" hidden="1" x14ac:dyDescent="0.3">
      <c r="A7472" s="18" t="str">
        <f t="shared" si="464"/>
        <v>OFF - ConstMin - Bore/Drill Rigs_2007_50</v>
      </c>
      <c r="B7472" s="1" t="s">
        <v>40</v>
      </c>
      <c r="C7472" s="1">
        <v>2020</v>
      </c>
      <c r="D7472" s="1" t="s">
        <v>150</v>
      </c>
      <c r="E7472" s="1">
        <v>2007</v>
      </c>
      <c r="F7472" s="1">
        <v>50</v>
      </c>
      <c r="G7472" s="1" t="s">
        <v>12</v>
      </c>
      <c r="H7472" s="1">
        <v>7.8903264969707502E-7</v>
      </c>
      <c r="I7472" s="1">
        <v>7.2575223119136903E-7</v>
      </c>
      <c r="J7472" s="1">
        <v>8.6828229999999997E-7</v>
      </c>
      <c r="K7472" s="1">
        <v>6.2359600000000005E-5</v>
      </c>
      <c r="L7472" s="1">
        <v>1.2074869999999999E-6</v>
      </c>
      <c r="M7472" s="1">
        <v>6.6013689999999995E-4</v>
      </c>
      <c r="N7472" s="1">
        <v>4.5509246999999997E-8</v>
      </c>
      <c r="O7472" s="1">
        <v>3.4384764399999998E-8</v>
      </c>
      <c r="P7472" s="1">
        <v>8.0260620000000001E-9</v>
      </c>
      <c r="Q7472" s="1">
        <v>1.02294489653783E-8</v>
      </c>
      <c r="R7472" s="1">
        <v>29.2</v>
      </c>
      <c r="S7472" s="1">
        <v>10.95</v>
      </c>
      <c r="T7472" s="1">
        <v>0.1</v>
      </c>
      <c r="U7472" s="1">
        <v>350.4</v>
      </c>
      <c r="V7472" s="1">
        <f t="shared" si="465"/>
        <v>0.68582432203933552</v>
      </c>
      <c r="W7472" s="1">
        <f t="shared" si="466"/>
        <v>1.1410560209878957</v>
      </c>
      <c r="X7472" s="1">
        <f t="shared" si="467"/>
        <v>109.49999999999999</v>
      </c>
    </row>
    <row r="7473" spans="1:24" hidden="1" x14ac:dyDescent="0.3">
      <c r="A7473" s="18" t="str">
        <f t="shared" si="464"/>
        <v>OFF - ConstMin - Bore/Drill Rigs_2007_100</v>
      </c>
      <c r="B7473" s="1" t="s">
        <v>40</v>
      </c>
      <c r="C7473" s="1">
        <v>2020</v>
      </c>
      <c r="D7473" s="1" t="s">
        <v>150</v>
      </c>
      <c r="E7473" s="1">
        <v>2007</v>
      </c>
      <c r="F7473" s="1">
        <v>100</v>
      </c>
      <c r="G7473" s="1" t="s">
        <v>12</v>
      </c>
      <c r="H7473" s="1">
        <v>3.8381009760650003E-6</v>
      </c>
      <c r="I7473" s="1">
        <v>3.5302852777845898E-6</v>
      </c>
      <c r="J7473" s="1">
        <v>4.2235960000000004E-6</v>
      </c>
      <c r="K7473" s="1">
        <v>2.034455E-4</v>
      </c>
      <c r="L7473" s="1">
        <v>9.5601550000000006E-6</v>
      </c>
      <c r="M7473" s="1">
        <v>8.2405970000000005E-3</v>
      </c>
      <c r="N7473" s="1">
        <v>5.7455414999999999E-7</v>
      </c>
      <c r="O7473" s="1">
        <v>4.3410758000000002E-7</v>
      </c>
      <c r="P7473" s="1">
        <v>7.9615650000000004E-8</v>
      </c>
      <c r="Q7473" s="1">
        <v>1.13802619739833E-7</v>
      </c>
      <c r="R7473" s="1">
        <v>324.85000000000002</v>
      </c>
      <c r="S7473" s="1">
        <v>51.1</v>
      </c>
      <c r="T7473" s="1">
        <v>0.47</v>
      </c>
      <c r="U7473" s="1">
        <v>4496.8</v>
      </c>
      <c r="V7473" s="1">
        <f t="shared" si="465"/>
        <v>0.25995299771532798</v>
      </c>
      <c r="W7473" s="1">
        <f t="shared" si="466"/>
        <v>0.70396320844437499</v>
      </c>
      <c r="X7473" s="1">
        <f t="shared" si="467"/>
        <v>108.72340425531915</v>
      </c>
    </row>
    <row r="7474" spans="1:24" hidden="1" x14ac:dyDescent="0.3">
      <c r="A7474" s="18" t="str">
        <f t="shared" si="464"/>
        <v>OFF - ConstMin - Bore/Drill Rigs_2007_175</v>
      </c>
      <c r="B7474" s="1" t="s">
        <v>40</v>
      </c>
      <c r="C7474" s="1">
        <v>2020</v>
      </c>
      <c r="D7474" s="1" t="s">
        <v>150</v>
      </c>
      <c r="E7474" s="1">
        <v>2007</v>
      </c>
      <c r="F7474" s="1">
        <v>175</v>
      </c>
      <c r="G7474" s="1" t="s">
        <v>12</v>
      </c>
      <c r="H7474" s="1">
        <v>1.0969794781900599E-6</v>
      </c>
      <c r="I7474" s="1">
        <v>1.0090017240392201E-6</v>
      </c>
      <c r="J7474" s="1">
        <v>1.207159E-6</v>
      </c>
      <c r="K7474" s="1">
        <v>9.2185460000000004E-5</v>
      </c>
      <c r="L7474" s="1">
        <v>3.5592179999999998E-6</v>
      </c>
      <c r="M7474" s="1">
        <v>2.840422E-3</v>
      </c>
      <c r="N7474" s="1">
        <v>2.0362797E-7</v>
      </c>
      <c r="O7474" s="1">
        <v>1.5385224400000001E-7</v>
      </c>
      <c r="P7474" s="1">
        <v>2.8216619999999998E-8</v>
      </c>
      <c r="Q7474" s="1">
        <v>3.9639114740840902E-8</v>
      </c>
      <c r="R7474" s="1">
        <v>113.15</v>
      </c>
      <c r="S7474" s="1">
        <v>10.95</v>
      </c>
      <c r="T7474" s="1">
        <v>0.12</v>
      </c>
      <c r="U7474" s="1">
        <v>1379.69999999999</v>
      </c>
      <c r="V7474" s="1">
        <f t="shared" si="465"/>
        <v>0.2421563403920842</v>
      </c>
      <c r="W7474" s="1">
        <f t="shared" si="466"/>
        <v>0.85419795130511722</v>
      </c>
      <c r="X7474" s="1">
        <f t="shared" si="467"/>
        <v>91.25</v>
      </c>
    </row>
    <row r="7475" spans="1:24" hidden="1" x14ac:dyDescent="0.3">
      <c r="A7475" s="18" t="str">
        <f t="shared" si="464"/>
        <v>OFF - ConstMin - Bore/Drill Rigs_2008_25</v>
      </c>
      <c r="B7475" s="1" t="s">
        <v>40</v>
      </c>
      <c r="C7475" s="1">
        <v>2020</v>
      </c>
      <c r="D7475" s="1" t="s">
        <v>150</v>
      </c>
      <c r="E7475" s="1">
        <v>2008</v>
      </c>
      <c r="F7475" s="1">
        <v>25</v>
      </c>
      <c r="G7475" s="1" t="s">
        <v>12</v>
      </c>
      <c r="H7475" s="1">
        <v>4.3572438817599103E-6</v>
      </c>
      <c r="I7475" s="1">
        <v>4.0077929224427699E-6</v>
      </c>
      <c r="J7475" s="1">
        <v>4.7948811000000001E-6</v>
      </c>
      <c r="K7475" s="1">
        <v>1.7536883000000001E-4</v>
      </c>
      <c r="L7475" s="1">
        <v>3.1062956999999999E-6</v>
      </c>
      <c r="M7475" s="1">
        <v>2.8614752999999999E-4</v>
      </c>
      <c r="N7475" s="1">
        <v>2.15889992999999E-6</v>
      </c>
      <c r="O7475" s="1">
        <v>1.631168836E-6</v>
      </c>
      <c r="P7475" s="1">
        <v>7.3434705999999903E-9</v>
      </c>
      <c r="Q7475" s="1">
        <v>7.6720867240337396E-9</v>
      </c>
      <c r="R7475" s="1">
        <v>21.9</v>
      </c>
      <c r="S7475" s="1">
        <v>18.25</v>
      </c>
      <c r="T7475" s="1">
        <v>0.13</v>
      </c>
      <c r="U7475" s="1">
        <v>299.3</v>
      </c>
      <c r="V7475" s="1">
        <f t="shared" si="465"/>
        <v>4.4339129028293707</v>
      </c>
      <c r="W7475" s="1">
        <f t="shared" si="466"/>
        <v>3.4365659231312407</v>
      </c>
      <c r="X7475" s="1">
        <f t="shared" si="467"/>
        <v>140.38461538461539</v>
      </c>
    </row>
    <row r="7476" spans="1:24" hidden="1" x14ac:dyDescent="0.3">
      <c r="A7476" s="18" t="str">
        <f t="shared" si="464"/>
        <v>OFF - ConstMin - Bore/Drill Rigs_2008_50</v>
      </c>
      <c r="B7476" s="1" t="s">
        <v>40</v>
      </c>
      <c r="C7476" s="1">
        <v>2020</v>
      </c>
      <c r="D7476" s="1" t="s">
        <v>150</v>
      </c>
      <c r="E7476" s="1">
        <v>2008</v>
      </c>
      <c r="F7476" s="1">
        <v>50</v>
      </c>
      <c r="G7476" s="1" t="s">
        <v>12</v>
      </c>
      <c r="H7476" s="1">
        <v>6.5237246226278704E-7</v>
      </c>
      <c r="I7476" s="1">
        <v>6.0005219078931197E-7</v>
      </c>
      <c r="J7476" s="1">
        <v>7.1789609999999998E-7</v>
      </c>
      <c r="K7476" s="1">
        <v>5.0873069999999997E-5</v>
      </c>
      <c r="L7476" s="1">
        <v>1.006891E-6</v>
      </c>
      <c r="M7476" s="1">
        <v>5.5548399999999997E-4</v>
      </c>
      <c r="N7476" s="1">
        <v>3.8294568000000001E-8</v>
      </c>
      <c r="O7476" s="1">
        <v>2.8933673600000001E-8</v>
      </c>
      <c r="P7476" s="1">
        <v>6.7536729999999996E-9</v>
      </c>
      <c r="Q7476" s="1">
        <v>8.9507678447060207E-9</v>
      </c>
      <c r="R7476" s="1">
        <v>25.55</v>
      </c>
      <c r="S7476" s="1">
        <v>10.95</v>
      </c>
      <c r="T7476" s="1">
        <v>0.09</v>
      </c>
      <c r="U7476" s="1">
        <v>350.4</v>
      </c>
      <c r="V7476" s="1">
        <f t="shared" si="465"/>
        <v>0.56703978196628368</v>
      </c>
      <c r="W7476" s="1">
        <f t="shared" si="466"/>
        <v>0.95149598962847926</v>
      </c>
      <c r="X7476" s="1">
        <f t="shared" si="467"/>
        <v>121.66666666666666</v>
      </c>
    </row>
    <row r="7477" spans="1:24" hidden="1" x14ac:dyDescent="0.3">
      <c r="A7477" s="18" t="str">
        <f t="shared" si="464"/>
        <v>OFF - ConstMin - Bore/Drill Rigs_2008_100</v>
      </c>
      <c r="B7477" s="1" t="s">
        <v>40</v>
      </c>
      <c r="C7477" s="1">
        <v>2020</v>
      </c>
      <c r="D7477" s="1" t="s">
        <v>150</v>
      </c>
      <c r="E7477" s="1">
        <v>2008</v>
      </c>
      <c r="F7477" s="1">
        <v>100</v>
      </c>
      <c r="G7477" s="1" t="s">
        <v>12</v>
      </c>
      <c r="H7477" s="1">
        <v>3.1646997243827202E-6</v>
      </c>
      <c r="I7477" s="1">
        <v>2.91089080648722E-6</v>
      </c>
      <c r="J7477" s="1">
        <v>3.4825589999999998E-6</v>
      </c>
      <c r="K7477" s="1">
        <v>1.65184E-4</v>
      </c>
      <c r="L7477" s="1">
        <v>7.8770980000000007E-6</v>
      </c>
      <c r="M7477" s="1">
        <v>6.9341979999999999E-3</v>
      </c>
      <c r="N7477" s="1">
        <v>4.8346883999999995E-7</v>
      </c>
      <c r="O7477" s="1">
        <v>3.6528756799999998E-7</v>
      </c>
      <c r="P7477" s="1">
        <v>6.6994009999999994E-8</v>
      </c>
      <c r="Q7477" s="1">
        <v>9.5901084050421694E-8</v>
      </c>
      <c r="R7477" s="1">
        <v>273.75</v>
      </c>
      <c r="S7477" s="1">
        <v>43.8</v>
      </c>
      <c r="T7477" s="1">
        <v>0.4</v>
      </c>
      <c r="U7477" s="1">
        <v>3854.3999999999901</v>
      </c>
      <c r="V7477" s="1">
        <f t="shared" si="465"/>
        <v>0.25006777646321077</v>
      </c>
      <c r="W7477" s="1">
        <f t="shared" si="466"/>
        <v>0.67670294517846019</v>
      </c>
      <c r="X7477" s="1">
        <f t="shared" si="467"/>
        <v>109.49999999999999</v>
      </c>
    </row>
    <row r="7478" spans="1:24" hidden="1" x14ac:dyDescent="0.3">
      <c r="A7478" s="18" t="str">
        <f t="shared" si="464"/>
        <v>OFF - ConstMin - Bore/Drill Rigs_2008_175</v>
      </c>
      <c r="B7478" s="1" t="s">
        <v>40</v>
      </c>
      <c r="C7478" s="1">
        <v>2020</v>
      </c>
      <c r="D7478" s="1" t="s">
        <v>150</v>
      </c>
      <c r="E7478" s="1">
        <v>2008</v>
      </c>
      <c r="F7478" s="1">
        <v>175</v>
      </c>
      <c r="G7478" s="1" t="s">
        <v>12</v>
      </c>
      <c r="H7478" s="1">
        <v>8.9328904191872501E-7</v>
      </c>
      <c r="I7478" s="1">
        <v>8.2164726075684301E-7</v>
      </c>
      <c r="J7478" s="1">
        <v>9.8301009999999995E-7</v>
      </c>
      <c r="K7478" s="1">
        <v>7.7263920000000005E-5</v>
      </c>
      <c r="L7478" s="1">
        <v>2.9400120000000001E-6</v>
      </c>
      <c r="M7478" s="1">
        <v>2.390124E-3</v>
      </c>
      <c r="N7478" s="1">
        <v>1.7134641000000001E-7</v>
      </c>
      <c r="O7478" s="1">
        <v>1.2946173200000001E-7</v>
      </c>
      <c r="P7478" s="1">
        <v>2.3743380000000002E-8</v>
      </c>
      <c r="Q7478" s="1">
        <v>3.3245709137479498E-8</v>
      </c>
      <c r="R7478" s="1">
        <v>94.9</v>
      </c>
      <c r="S7478" s="1">
        <v>10.95</v>
      </c>
      <c r="T7478" s="1">
        <v>0.1</v>
      </c>
      <c r="U7478" s="1">
        <v>1379.69999999999</v>
      </c>
      <c r="V7478" s="1">
        <f t="shared" si="465"/>
        <v>0.19719202556122067</v>
      </c>
      <c r="W7478" s="1">
        <f t="shared" si="466"/>
        <v>0.70559101106267175</v>
      </c>
      <c r="X7478" s="1">
        <f t="shared" si="467"/>
        <v>109.49999999999999</v>
      </c>
    </row>
    <row r="7479" spans="1:24" hidden="1" x14ac:dyDescent="0.3">
      <c r="A7479" s="18" t="str">
        <f t="shared" si="464"/>
        <v>OFF - ConstMin - Bore/Drill Rigs_2009_25</v>
      </c>
      <c r="B7479" s="1" t="s">
        <v>40</v>
      </c>
      <c r="C7479" s="1">
        <v>2020</v>
      </c>
      <c r="D7479" s="1" t="s">
        <v>150</v>
      </c>
      <c r="E7479" s="1">
        <v>2009</v>
      </c>
      <c r="F7479" s="1">
        <v>25</v>
      </c>
      <c r="G7479" s="1" t="s">
        <v>12</v>
      </c>
      <c r="H7479" s="1">
        <v>8.3515581508834205E-6</v>
      </c>
      <c r="I7479" s="1">
        <v>7.6817631871825706E-6</v>
      </c>
      <c r="J7479" s="1">
        <v>9.1903802999999994E-6</v>
      </c>
      <c r="K7479" s="1">
        <v>3.3613049000000002E-4</v>
      </c>
      <c r="L7479" s="1">
        <v>5.9538573999999902E-6</v>
      </c>
      <c r="M7479" s="1">
        <v>5.4846074000000004E-4</v>
      </c>
      <c r="N7479" s="1">
        <v>4.1379768899999998E-6</v>
      </c>
      <c r="O7479" s="1">
        <v>3.12647142799999E-6</v>
      </c>
      <c r="P7479" s="1">
        <v>1.4075276999999999E-8</v>
      </c>
      <c r="Q7479" s="1">
        <v>1.4065492327395101E-8</v>
      </c>
      <c r="R7479" s="1">
        <v>40.15</v>
      </c>
      <c r="S7479" s="1">
        <v>29.2</v>
      </c>
      <c r="T7479" s="1">
        <v>0.26</v>
      </c>
      <c r="U7479" s="1">
        <v>496.4</v>
      </c>
      <c r="V7479" s="1">
        <f t="shared" si="465"/>
        <v>5.1241017203719066</v>
      </c>
      <c r="W7479" s="1">
        <f t="shared" si="466"/>
        <v>3.9715063069235788</v>
      </c>
      <c r="X7479" s="1">
        <f t="shared" si="467"/>
        <v>112.30769230769231</v>
      </c>
    </row>
    <row r="7480" spans="1:24" hidden="1" x14ac:dyDescent="0.3">
      <c r="A7480" s="18" t="str">
        <f t="shared" si="464"/>
        <v>OFF - ConstMin - Bore/Drill Rigs_2009_25</v>
      </c>
      <c r="B7480" s="1" t="s">
        <v>40</v>
      </c>
      <c r="C7480" s="1">
        <v>2020</v>
      </c>
      <c r="D7480" s="1" t="s">
        <v>150</v>
      </c>
      <c r="E7480" s="1">
        <v>2009</v>
      </c>
      <c r="F7480" s="1">
        <v>25</v>
      </c>
      <c r="G7480" s="1" t="s">
        <v>5</v>
      </c>
      <c r="H7480" s="1">
        <v>1.3964416666666601E-7</v>
      </c>
      <c r="I7480" s="1">
        <v>1.66188099173553E-7</v>
      </c>
      <c r="J7480" s="1">
        <v>2.0108760000000001E-7</v>
      </c>
      <c r="K7480" s="1">
        <v>6.8633900000000002E-7</v>
      </c>
      <c r="L7480" s="1">
        <v>1.2707129999999999E-6</v>
      </c>
      <c r="M7480" s="1">
        <v>1.6668649999999999E-4</v>
      </c>
      <c r="N7480" s="1">
        <v>4.4582710000000003E-8</v>
      </c>
      <c r="O7480" s="1">
        <v>4.1016093199999998E-8</v>
      </c>
      <c r="P7480" s="1">
        <v>2.1149360000000001E-9</v>
      </c>
      <c r="Q7480" s="1">
        <v>1.8364506440000299E-9</v>
      </c>
      <c r="R7480" s="1">
        <v>7.3</v>
      </c>
      <c r="S7480" s="1">
        <v>7.3</v>
      </c>
      <c r="T7480" s="1">
        <v>0.01</v>
      </c>
      <c r="U7480" s="1">
        <v>124.1</v>
      </c>
      <c r="V7480" s="1">
        <f t="shared" si="465"/>
        <v>0.44342149276427617</v>
      </c>
      <c r="W7480" s="1">
        <f t="shared" si="466"/>
        <v>3.3905042427047642</v>
      </c>
      <c r="X7480" s="1">
        <f t="shared" si="467"/>
        <v>730</v>
      </c>
    </row>
    <row r="7481" spans="1:24" hidden="1" x14ac:dyDescent="0.3">
      <c r="A7481" s="18" t="str">
        <f t="shared" si="464"/>
        <v>OFF - ConstMin - Bore/Drill Rigs_2009_50</v>
      </c>
      <c r="B7481" s="1" t="s">
        <v>40</v>
      </c>
      <c r="C7481" s="1">
        <v>2020</v>
      </c>
      <c r="D7481" s="1" t="s">
        <v>150</v>
      </c>
      <c r="E7481" s="1">
        <v>2009</v>
      </c>
      <c r="F7481" s="1">
        <v>50</v>
      </c>
      <c r="G7481" s="1" t="s">
        <v>12</v>
      </c>
      <c r="H7481" s="1">
        <v>6.1550962843010804E-7</v>
      </c>
      <c r="I7481" s="1">
        <v>5.66145756230013E-7</v>
      </c>
      <c r="J7481" s="1">
        <v>6.7733079999999998E-7</v>
      </c>
      <c r="K7481" s="1">
        <v>4.7327960000000002E-5</v>
      </c>
      <c r="L7481" s="1">
        <v>9.5834450000000006E-7</v>
      </c>
      <c r="M7481" s="1">
        <v>5.3356149999999995E-4</v>
      </c>
      <c r="N7481" s="1">
        <v>3.6783252E-8</v>
      </c>
      <c r="O7481" s="1">
        <v>2.7791790400000001E-8</v>
      </c>
      <c r="P7481" s="1">
        <v>6.4871340000000002E-9</v>
      </c>
      <c r="Q7481" s="1">
        <v>7.6720867240337396E-9</v>
      </c>
      <c r="R7481" s="1">
        <v>21.9</v>
      </c>
      <c r="S7481" s="1">
        <v>7.3</v>
      </c>
      <c r="T7481" s="1">
        <v>0.08</v>
      </c>
      <c r="U7481" s="1">
        <v>233.6</v>
      </c>
      <c r="V7481" s="1">
        <f t="shared" si="465"/>
        <v>0.80249811041816821</v>
      </c>
      <c r="W7481" s="1">
        <f t="shared" si="466"/>
        <v>1.3584304782233281</v>
      </c>
      <c r="X7481" s="1">
        <f t="shared" si="467"/>
        <v>91.25</v>
      </c>
    </row>
    <row r="7482" spans="1:24" hidden="1" x14ac:dyDescent="0.3">
      <c r="A7482" s="18" t="str">
        <f t="shared" si="464"/>
        <v>OFF - ConstMin - Bore/Drill Rigs_2009_100</v>
      </c>
      <c r="B7482" s="1" t="s">
        <v>40</v>
      </c>
      <c r="C7482" s="1">
        <v>2020</v>
      </c>
      <c r="D7482" s="1" t="s">
        <v>150</v>
      </c>
      <c r="E7482" s="1">
        <v>2009</v>
      </c>
      <c r="F7482" s="1">
        <v>100</v>
      </c>
      <c r="G7482" s="1" t="s">
        <v>12</v>
      </c>
      <c r="H7482" s="1">
        <v>2.97742719042127E-6</v>
      </c>
      <c r="I7482" s="1">
        <v>2.7386375297494899E-6</v>
      </c>
      <c r="J7482" s="1">
        <v>3.2764769999999999E-6</v>
      </c>
      <c r="K7482" s="1">
        <v>1.5289319999999999E-4</v>
      </c>
      <c r="L7482" s="1">
        <v>7.405367E-6</v>
      </c>
      <c r="M7482" s="1">
        <v>6.6605350000000004E-3</v>
      </c>
      <c r="N7482" s="1">
        <v>4.6438838999999997E-7</v>
      </c>
      <c r="O7482" s="1">
        <v>3.5087122800000003E-7</v>
      </c>
      <c r="P7482" s="1">
        <v>6.435005E-8</v>
      </c>
      <c r="Q7482" s="1">
        <v>9.2065040688404796E-8</v>
      </c>
      <c r="R7482" s="1">
        <v>262.8</v>
      </c>
      <c r="S7482" s="1">
        <v>40.15</v>
      </c>
      <c r="T7482" s="1">
        <v>0.38</v>
      </c>
      <c r="U7482" s="1">
        <v>3533.2</v>
      </c>
      <c r="V7482" s="1">
        <f t="shared" si="465"/>
        <v>0.25665807596901175</v>
      </c>
      <c r="W7482" s="1">
        <f t="shared" si="466"/>
        <v>0.69401197691111371</v>
      </c>
      <c r="X7482" s="1">
        <f t="shared" si="467"/>
        <v>105.6578947368421</v>
      </c>
    </row>
    <row r="7483" spans="1:24" hidden="1" x14ac:dyDescent="0.3">
      <c r="A7483" s="18" t="str">
        <f t="shared" si="464"/>
        <v>OFF - ConstMin - Bore/Drill Rigs_2009_175</v>
      </c>
      <c r="B7483" s="1" t="s">
        <v>40</v>
      </c>
      <c r="C7483" s="1">
        <v>2020</v>
      </c>
      <c r="D7483" s="1" t="s">
        <v>150</v>
      </c>
      <c r="E7483" s="1">
        <v>2009</v>
      </c>
      <c r="F7483" s="1">
        <v>175</v>
      </c>
      <c r="G7483" s="1" t="s">
        <v>12</v>
      </c>
      <c r="H7483" s="1">
        <v>8.2942689235841298E-7</v>
      </c>
      <c r="I7483" s="1">
        <v>7.6290685559126798E-7</v>
      </c>
      <c r="J7483" s="1">
        <v>9.1273370000000002E-7</v>
      </c>
      <c r="K7483" s="1">
        <v>7.3919629999999998E-5</v>
      </c>
      <c r="L7483" s="1">
        <v>2.7711980000000002E-6</v>
      </c>
      <c r="M7483" s="1">
        <v>2.2957979999999999E-3</v>
      </c>
      <c r="N7483" s="1">
        <v>1.6458426E-7</v>
      </c>
      <c r="O7483" s="1">
        <v>1.2435255199999999E-7</v>
      </c>
      <c r="P7483" s="1">
        <v>2.2806350000000002E-8</v>
      </c>
      <c r="Q7483" s="1">
        <v>3.1967028016807198E-8</v>
      </c>
      <c r="R7483" s="1">
        <v>91.25</v>
      </c>
      <c r="S7483" s="1">
        <v>10.95</v>
      </c>
      <c r="T7483" s="1">
        <v>0.09</v>
      </c>
      <c r="U7483" s="1">
        <v>1379.69999999999</v>
      </c>
      <c r="V7483" s="1">
        <f t="shared" si="465"/>
        <v>0.18309456545867381</v>
      </c>
      <c r="W7483" s="1">
        <f t="shared" si="466"/>
        <v>0.66507633257104182</v>
      </c>
      <c r="X7483" s="1">
        <f t="shared" si="467"/>
        <v>121.66666666666666</v>
      </c>
    </row>
    <row r="7484" spans="1:24" hidden="1" x14ac:dyDescent="0.3">
      <c r="A7484" s="18" t="str">
        <f t="shared" si="464"/>
        <v>OFF - ConstMin - Bore/Drill Rigs_2010_25</v>
      </c>
      <c r="B7484" s="1" t="s">
        <v>40</v>
      </c>
      <c r="C7484" s="1">
        <v>2020</v>
      </c>
      <c r="D7484" s="1" t="s">
        <v>150</v>
      </c>
      <c r="E7484" s="1">
        <v>2010</v>
      </c>
      <c r="F7484" s="1">
        <v>25</v>
      </c>
      <c r="G7484" s="1" t="s">
        <v>12</v>
      </c>
      <c r="H7484" s="1">
        <v>1.29056412940653E-5</v>
      </c>
      <c r="I7484" s="1">
        <v>1.18706088622813E-5</v>
      </c>
      <c r="J7484" s="1">
        <v>1.4201870999999999E-5</v>
      </c>
      <c r="K7484" s="1">
        <v>5.1942172E-4</v>
      </c>
      <c r="L7484" s="1">
        <v>9.2004823999999898E-6</v>
      </c>
      <c r="M7484" s="1">
        <v>8.4753514000000005E-4</v>
      </c>
      <c r="N7484" s="1">
        <v>6.39440604E-6</v>
      </c>
      <c r="O7484" s="1">
        <v>4.831329008E-6</v>
      </c>
      <c r="P7484" s="1">
        <v>2.1750492000000001E-8</v>
      </c>
      <c r="Q7484" s="1">
        <v>2.3016260172101199E-8</v>
      </c>
      <c r="R7484" s="1">
        <v>65.7</v>
      </c>
      <c r="S7484" s="1">
        <v>47.449999999999903</v>
      </c>
      <c r="T7484" s="1">
        <v>0.4</v>
      </c>
      <c r="U7484" s="1">
        <v>795.7</v>
      </c>
      <c r="V7484" s="1">
        <f t="shared" si="465"/>
        <v>4.9398326671423654</v>
      </c>
      <c r="W7484" s="1">
        <f t="shared" si="466"/>
        <v>3.8286868045498004</v>
      </c>
      <c r="X7484" s="1">
        <f t="shared" si="467"/>
        <v>118.62499999999976</v>
      </c>
    </row>
    <row r="7485" spans="1:24" hidden="1" x14ac:dyDescent="0.3">
      <c r="A7485" s="18" t="str">
        <f t="shared" si="464"/>
        <v>OFF - ConstMin - Bore/Drill Rigs_2010_25</v>
      </c>
      <c r="B7485" s="1" t="s">
        <v>40</v>
      </c>
      <c r="C7485" s="1">
        <v>2020</v>
      </c>
      <c r="D7485" s="1" t="s">
        <v>150</v>
      </c>
      <c r="E7485" s="1">
        <v>2010</v>
      </c>
      <c r="F7485" s="1">
        <v>25</v>
      </c>
      <c r="G7485" s="1" t="s">
        <v>5</v>
      </c>
      <c r="H7485" s="1">
        <v>4.6437777777777701E-7</v>
      </c>
      <c r="I7485" s="1">
        <v>5.5264793388429703E-7</v>
      </c>
      <c r="J7485" s="1">
        <v>6.6870399999999995E-7</v>
      </c>
      <c r="K7485" s="1">
        <v>2.2823760000000001E-6</v>
      </c>
      <c r="L7485" s="1">
        <v>4.2256739999999998E-6</v>
      </c>
      <c r="M7485" s="1">
        <v>5.5430539999999997E-4</v>
      </c>
      <c r="N7485" s="1">
        <v>1.4825690000000001E-7</v>
      </c>
      <c r="O7485" s="1">
        <v>1.3639634799999999E-7</v>
      </c>
      <c r="P7485" s="1">
        <v>7.0330849999999998E-9</v>
      </c>
      <c r="Q7485" s="1">
        <v>4.5911266100000704E-9</v>
      </c>
      <c r="R7485" s="1">
        <v>18.25</v>
      </c>
      <c r="S7485" s="1">
        <v>25.55</v>
      </c>
      <c r="T7485" s="1">
        <v>0.03</v>
      </c>
      <c r="U7485" s="1">
        <v>434.35</v>
      </c>
      <c r="V7485" s="1">
        <f t="shared" si="465"/>
        <v>0.421305690934759</v>
      </c>
      <c r="W7485" s="1">
        <f t="shared" si="466"/>
        <v>3.221400814298117</v>
      </c>
      <c r="X7485" s="1">
        <f t="shared" si="467"/>
        <v>851.66666666666674</v>
      </c>
    </row>
    <row r="7486" spans="1:24" hidden="1" x14ac:dyDescent="0.3">
      <c r="A7486" s="18" t="str">
        <f t="shared" si="464"/>
        <v>OFF - ConstMin - Bore/Drill Rigs_2010_50</v>
      </c>
      <c r="B7486" s="1" t="s">
        <v>40</v>
      </c>
      <c r="C7486" s="1">
        <v>2020</v>
      </c>
      <c r="D7486" s="1" t="s">
        <v>150</v>
      </c>
      <c r="E7486" s="1">
        <v>2010</v>
      </c>
      <c r="F7486" s="1">
        <v>50</v>
      </c>
      <c r="G7486" s="1" t="s">
        <v>12</v>
      </c>
      <c r="H7486" s="1">
        <v>5.9248499916851302E-7</v>
      </c>
      <c r="I7486" s="1">
        <v>5.4496770223519799E-7</v>
      </c>
      <c r="J7486" s="1">
        <v>6.5199360000000004E-7</v>
      </c>
      <c r="K7486" s="1">
        <v>4.4888380000000001E-5</v>
      </c>
      <c r="L7486" s="1">
        <v>9.3082729999999998E-7</v>
      </c>
      <c r="M7486" s="1">
        <v>5.2304879999999997E-4</v>
      </c>
      <c r="N7486" s="1">
        <v>3.6058517999999997E-8</v>
      </c>
      <c r="O7486" s="1">
        <v>2.7244213600000001E-8</v>
      </c>
      <c r="P7486" s="1">
        <v>6.3593200000000003E-9</v>
      </c>
      <c r="Q7486" s="1">
        <v>7.6720867240337396E-9</v>
      </c>
      <c r="R7486" s="1">
        <v>21.9</v>
      </c>
      <c r="S7486" s="1">
        <v>7.3</v>
      </c>
      <c r="T7486" s="1">
        <v>0.08</v>
      </c>
      <c r="U7486" s="1">
        <v>233.6</v>
      </c>
      <c r="V7486" s="1">
        <f t="shared" si="465"/>
        <v>0.77247872384474303</v>
      </c>
      <c r="W7486" s="1">
        <f t="shared" si="466"/>
        <v>1.3194255033365656</v>
      </c>
      <c r="X7486" s="1">
        <f t="shared" si="467"/>
        <v>91.25</v>
      </c>
    </row>
    <row r="7487" spans="1:24" hidden="1" x14ac:dyDescent="0.3">
      <c r="A7487" s="18" t="str">
        <f t="shared" si="464"/>
        <v>OFF - ConstMin - Bore/Drill Rigs_2010_100</v>
      </c>
      <c r="B7487" s="1" t="s">
        <v>40</v>
      </c>
      <c r="C7487" s="1">
        <v>2020</v>
      </c>
      <c r="D7487" s="1" t="s">
        <v>150</v>
      </c>
      <c r="E7487" s="1">
        <v>2010</v>
      </c>
      <c r="F7487" s="1">
        <v>100</v>
      </c>
      <c r="G7487" s="1" t="s">
        <v>12</v>
      </c>
      <c r="H7487" s="1">
        <v>2.8576177325594601E-6</v>
      </c>
      <c r="I7487" s="1">
        <v>2.6284367904081902E-6</v>
      </c>
      <c r="J7487" s="1">
        <v>3.144634E-6</v>
      </c>
      <c r="K7487" s="1">
        <v>1.442228E-4</v>
      </c>
      <c r="L7487" s="1">
        <v>7.1017729999999998E-6</v>
      </c>
      <c r="M7487" s="1">
        <v>6.5293030000000002E-3</v>
      </c>
      <c r="N7487" s="1">
        <v>4.55238719999999E-7</v>
      </c>
      <c r="O7487" s="1">
        <v>3.4395814400000001E-7</v>
      </c>
      <c r="P7487" s="1">
        <v>6.308218E-8</v>
      </c>
      <c r="Q7487" s="1">
        <v>8.9507678447060198E-8</v>
      </c>
      <c r="R7487" s="1">
        <v>255.49999999999901</v>
      </c>
      <c r="S7487" s="1">
        <v>40.15</v>
      </c>
      <c r="T7487" s="1">
        <v>0.37</v>
      </c>
      <c r="U7487" s="1">
        <v>3533.2</v>
      </c>
      <c r="V7487" s="1">
        <f t="shared" si="465"/>
        <v>0.24633034569348022</v>
      </c>
      <c r="W7487" s="1">
        <f t="shared" si="466"/>
        <v>0.66555992691570454</v>
      </c>
      <c r="X7487" s="1">
        <f t="shared" si="467"/>
        <v>108.51351351351352</v>
      </c>
    </row>
    <row r="7488" spans="1:24" hidden="1" x14ac:dyDescent="0.3">
      <c r="A7488" s="18" t="str">
        <f t="shared" si="464"/>
        <v>OFF - ConstMin - Bore/Drill Rigs_2010_175</v>
      </c>
      <c r="B7488" s="1" t="s">
        <v>40</v>
      </c>
      <c r="C7488" s="1">
        <v>2020</v>
      </c>
      <c r="D7488" s="1" t="s">
        <v>150</v>
      </c>
      <c r="E7488" s="1">
        <v>2010</v>
      </c>
      <c r="F7488" s="1">
        <v>175</v>
      </c>
      <c r="G7488" s="1" t="s">
        <v>12</v>
      </c>
      <c r="H7488" s="1">
        <v>7.8503969779333498E-7</v>
      </c>
      <c r="I7488" s="1">
        <v>7.2207951403030901E-7</v>
      </c>
      <c r="J7488" s="1">
        <v>8.6388830000000002E-7</v>
      </c>
      <c r="K7488" s="1">
        <v>7.2173919999999998E-5</v>
      </c>
      <c r="L7488" s="1">
        <v>2.66485E-6</v>
      </c>
      <c r="M7488" s="1">
        <v>2.2505630000000001E-3</v>
      </c>
      <c r="N7488" s="1">
        <v>1.6134137999999999E-7</v>
      </c>
      <c r="O7488" s="1">
        <v>1.2190237599999999E-7</v>
      </c>
      <c r="P7488" s="1">
        <v>2.235699E-8</v>
      </c>
      <c r="Q7488" s="1">
        <v>3.1967028016807198E-8</v>
      </c>
      <c r="R7488" s="1">
        <v>91.25</v>
      </c>
      <c r="S7488" s="1">
        <v>10.95</v>
      </c>
      <c r="T7488" s="1">
        <v>0.09</v>
      </c>
      <c r="U7488" s="1">
        <v>1379.69999999999</v>
      </c>
      <c r="V7488" s="1">
        <f t="shared" si="465"/>
        <v>0.17329616830553357</v>
      </c>
      <c r="W7488" s="1">
        <f t="shared" si="466"/>
        <v>0.63955324190185647</v>
      </c>
      <c r="X7488" s="1">
        <f t="shared" si="467"/>
        <v>121.66666666666666</v>
      </c>
    </row>
    <row r="7489" spans="1:24" hidden="1" x14ac:dyDescent="0.3">
      <c r="A7489" s="18" t="str">
        <f t="shared" si="464"/>
        <v>OFF - ConstMin - Bore/Drill Rigs_2011_25</v>
      </c>
      <c r="B7489" s="1" t="s">
        <v>40</v>
      </c>
      <c r="C7489" s="1">
        <v>2020</v>
      </c>
      <c r="D7489" s="1" t="s">
        <v>150</v>
      </c>
      <c r="E7489" s="1">
        <v>2011</v>
      </c>
      <c r="F7489" s="1">
        <v>25</v>
      </c>
      <c r="G7489" s="1" t="s">
        <v>12</v>
      </c>
      <c r="H7489" s="1">
        <v>1.7187745072648201E-5</v>
      </c>
      <c r="I7489" s="1">
        <v>1.58092879178218E-5</v>
      </c>
      <c r="J7489" s="1">
        <v>1.8914065E-5</v>
      </c>
      <c r="K7489" s="1">
        <v>6.9176622999999997E-4</v>
      </c>
      <c r="L7489" s="1">
        <v>1.2253203E-5</v>
      </c>
      <c r="M7489" s="1">
        <v>1.1287483E-3</v>
      </c>
      <c r="N7489" s="1">
        <v>8.5160747700000003E-6</v>
      </c>
      <c r="O7489" s="1">
        <v>6.4343676040000004E-6</v>
      </c>
      <c r="P7489" s="1">
        <v>2.8967322000000001E-8</v>
      </c>
      <c r="Q7489" s="1">
        <v>2.94096657754626E-8</v>
      </c>
      <c r="R7489" s="1">
        <v>83.949999999999903</v>
      </c>
      <c r="S7489" s="1">
        <v>65.7</v>
      </c>
      <c r="T7489" s="1">
        <v>0.53</v>
      </c>
      <c r="U7489" s="1">
        <v>1095</v>
      </c>
      <c r="V7489" s="1">
        <f t="shared" si="465"/>
        <v>4.7806482497714375</v>
      </c>
      <c r="W7489" s="1">
        <f t="shared" si="466"/>
        <v>3.7053062592407398</v>
      </c>
      <c r="X7489" s="1">
        <f t="shared" si="467"/>
        <v>123.9622641509434</v>
      </c>
    </row>
    <row r="7490" spans="1:24" hidden="1" x14ac:dyDescent="0.3">
      <c r="A7490" s="18" t="str">
        <f t="shared" si="464"/>
        <v>OFF - ConstMin - Bore/Drill Rigs_2011_25</v>
      </c>
      <c r="B7490" s="1" t="s">
        <v>40</v>
      </c>
      <c r="C7490" s="1">
        <v>2020</v>
      </c>
      <c r="D7490" s="1" t="s">
        <v>150</v>
      </c>
      <c r="E7490" s="1">
        <v>2011</v>
      </c>
      <c r="F7490" s="1">
        <v>25</v>
      </c>
      <c r="G7490" s="1" t="s">
        <v>5</v>
      </c>
      <c r="H7490" s="1">
        <v>9.4941736111111097E-7</v>
      </c>
      <c r="I7490" s="1">
        <v>1.1298851239669401E-6</v>
      </c>
      <c r="J7490" s="1">
        <v>1.367161E-6</v>
      </c>
      <c r="K7490" s="1">
        <v>4.6663060000000003E-6</v>
      </c>
      <c r="L7490" s="1">
        <v>8.6393659999999993E-6</v>
      </c>
      <c r="M7490" s="1">
        <v>1.1332740000000001E-3</v>
      </c>
      <c r="N7490" s="1">
        <v>3.2281260000000002E-7</v>
      </c>
      <c r="O7490" s="1">
        <v>2.9698759200000001E-7</v>
      </c>
      <c r="P7490" s="1">
        <v>1.43791E-8</v>
      </c>
      <c r="Q7490" s="1">
        <v>9.1822532200001506E-9</v>
      </c>
      <c r="R7490" s="1">
        <v>36.5</v>
      </c>
      <c r="S7490" s="1">
        <v>51.1</v>
      </c>
      <c r="T7490" s="1">
        <v>0.06</v>
      </c>
      <c r="U7490" s="1">
        <v>868.7</v>
      </c>
      <c r="V7490" s="1">
        <f t="shared" si="465"/>
        <v>0.43067837916630936</v>
      </c>
      <c r="W7490" s="1">
        <f t="shared" si="466"/>
        <v>3.2930676464179998</v>
      </c>
      <c r="X7490" s="1">
        <f t="shared" si="467"/>
        <v>851.66666666666674</v>
      </c>
    </row>
    <row r="7491" spans="1:24" hidden="1" x14ac:dyDescent="0.3">
      <c r="A7491" s="18" t="str">
        <f t="shared" si="464"/>
        <v>OFF - ConstMin - Bore/Drill Rigs_2011_50</v>
      </c>
      <c r="B7491" s="1" t="s">
        <v>40</v>
      </c>
      <c r="C7491" s="1">
        <v>2020</v>
      </c>
      <c r="D7491" s="1" t="s">
        <v>150</v>
      </c>
      <c r="E7491" s="1">
        <v>2011</v>
      </c>
      <c r="F7491" s="1">
        <v>50</v>
      </c>
      <c r="G7491" s="1" t="s">
        <v>12</v>
      </c>
      <c r="H7491" s="1">
        <v>5.9698756587143804E-7</v>
      </c>
      <c r="I7491" s="1">
        <v>5.4910916308854899E-7</v>
      </c>
      <c r="J7491" s="1">
        <v>6.5694840000000004E-7</v>
      </c>
      <c r="K7491" s="1">
        <v>4.4530010000000003E-5</v>
      </c>
      <c r="L7491" s="1">
        <v>9.466111E-7</v>
      </c>
      <c r="M7491" s="1">
        <v>5.3689869999999998E-4</v>
      </c>
      <c r="N7491" s="1">
        <v>3.7013319000000001E-8</v>
      </c>
      <c r="O7491" s="1">
        <v>2.7965618800000001E-8</v>
      </c>
      <c r="P7491" s="1">
        <v>6.5277089999999997E-9</v>
      </c>
      <c r="Q7491" s="1">
        <v>7.6720867240337396E-9</v>
      </c>
      <c r="R7491" s="1">
        <v>21.9</v>
      </c>
      <c r="S7491" s="1">
        <v>7.3</v>
      </c>
      <c r="T7491" s="1">
        <v>0.08</v>
      </c>
      <c r="U7491" s="1">
        <v>233.6</v>
      </c>
      <c r="V7491" s="1">
        <f t="shared" si="465"/>
        <v>0.7783491458564108</v>
      </c>
      <c r="W7491" s="1">
        <f t="shared" si="466"/>
        <v>1.3417986634915844</v>
      </c>
      <c r="X7491" s="1">
        <f t="shared" si="467"/>
        <v>91.25</v>
      </c>
    </row>
    <row r="7492" spans="1:24" hidden="1" x14ac:dyDescent="0.3">
      <c r="A7492" s="18" t="str">
        <f t="shared" si="464"/>
        <v>OFF - ConstMin - Bore/Drill Rigs_2011_100</v>
      </c>
      <c r="B7492" s="1" t="s">
        <v>40</v>
      </c>
      <c r="C7492" s="1">
        <v>2020</v>
      </c>
      <c r="D7492" s="1" t="s">
        <v>150</v>
      </c>
      <c r="E7492" s="1">
        <v>2011</v>
      </c>
      <c r="F7492" s="1">
        <v>100</v>
      </c>
      <c r="G7492" s="1" t="s">
        <v>12</v>
      </c>
      <c r="H7492" s="1">
        <v>2.8705189474382499E-6</v>
      </c>
      <c r="I7492" s="1">
        <v>2.6403033278537002E-6</v>
      </c>
      <c r="J7492" s="1">
        <v>3.1588309999999999E-6</v>
      </c>
      <c r="K7492" s="1">
        <v>1.422339E-4</v>
      </c>
      <c r="L7492" s="1">
        <v>7.1279610000000002E-6</v>
      </c>
      <c r="M7492" s="1">
        <v>6.7021939999999999E-3</v>
      </c>
      <c r="N7492" s="1">
        <v>4.6729305E-7</v>
      </c>
      <c r="O7492" s="1">
        <v>3.5306585999999999E-7</v>
      </c>
      <c r="P7492" s="1">
        <v>6.4752550000000006E-8</v>
      </c>
      <c r="Q7492" s="1">
        <v>9.2065040688404796E-8</v>
      </c>
      <c r="R7492" s="1">
        <v>262.8</v>
      </c>
      <c r="S7492" s="1">
        <v>40.15</v>
      </c>
      <c r="T7492" s="1">
        <v>0.38</v>
      </c>
      <c r="U7492" s="1">
        <v>3533.2</v>
      </c>
      <c r="V7492" s="1">
        <f t="shared" si="465"/>
        <v>0.2474424471074477</v>
      </c>
      <c r="W7492" s="1">
        <f t="shared" si="466"/>
        <v>0.66801419902015902</v>
      </c>
      <c r="X7492" s="1">
        <f t="shared" si="467"/>
        <v>105.6578947368421</v>
      </c>
    </row>
    <row r="7493" spans="1:24" hidden="1" x14ac:dyDescent="0.3">
      <c r="A7493" s="18" t="str">
        <f t="shared" si="464"/>
        <v>OFF - ConstMin - Bore/Drill Rigs_2011_175</v>
      </c>
      <c r="B7493" s="1" t="s">
        <v>40</v>
      </c>
      <c r="C7493" s="1">
        <v>2020</v>
      </c>
      <c r="D7493" s="1" t="s">
        <v>150</v>
      </c>
      <c r="E7493" s="1">
        <v>2011</v>
      </c>
      <c r="F7493" s="1">
        <v>175</v>
      </c>
      <c r="G7493" s="1" t="s">
        <v>12</v>
      </c>
      <c r="H7493" s="1">
        <v>7.7703961782524902E-7</v>
      </c>
      <c r="I7493" s="1">
        <v>7.1472104047566395E-7</v>
      </c>
      <c r="J7493" s="1">
        <v>8.5508469999999995E-7</v>
      </c>
      <c r="K7493" s="1">
        <v>7.3788120000000001E-5</v>
      </c>
      <c r="L7493" s="1">
        <v>2.6822969999999998E-6</v>
      </c>
      <c r="M7493" s="1">
        <v>2.3101559999999998E-3</v>
      </c>
      <c r="N7493" s="1">
        <v>1.6561358999999901E-7</v>
      </c>
      <c r="O7493" s="1">
        <v>1.25130268E-7</v>
      </c>
      <c r="P7493" s="1">
        <v>2.2948979999999999E-8</v>
      </c>
      <c r="Q7493" s="1">
        <v>3.1967028016807198E-8</v>
      </c>
      <c r="R7493" s="1">
        <v>91.25</v>
      </c>
      <c r="S7493" s="1">
        <v>10.95</v>
      </c>
      <c r="T7493" s="1">
        <v>0.1</v>
      </c>
      <c r="U7493" s="1">
        <v>1379.69999999999</v>
      </c>
      <c r="V7493" s="1">
        <f t="shared" si="465"/>
        <v>0.17153016435884905</v>
      </c>
      <c r="W7493" s="1">
        <f t="shared" si="466"/>
        <v>0.64374045146767134</v>
      </c>
      <c r="X7493" s="1">
        <f t="shared" si="467"/>
        <v>109.49999999999999</v>
      </c>
    </row>
    <row r="7494" spans="1:24" hidden="1" x14ac:dyDescent="0.3">
      <c r="A7494" s="18" t="str">
        <f t="shared" si="464"/>
        <v>OFF - ConstMin - Bore/Drill Rigs_2012_25</v>
      </c>
      <c r="B7494" s="1" t="s">
        <v>40</v>
      </c>
      <c r="C7494" s="1">
        <v>2020</v>
      </c>
      <c r="D7494" s="1" t="s">
        <v>150</v>
      </c>
      <c r="E7494" s="1">
        <v>2012</v>
      </c>
      <c r="F7494" s="1">
        <v>25</v>
      </c>
      <c r="G7494" s="1" t="s">
        <v>12</v>
      </c>
      <c r="H7494" s="1">
        <v>2.4561307805339499E-5</v>
      </c>
      <c r="I7494" s="1">
        <v>2.2591490919351199E-5</v>
      </c>
      <c r="J7494" s="1">
        <v>2.7028221000000001E-5</v>
      </c>
      <c r="K7494" s="1">
        <v>9.8853470999999901E-4</v>
      </c>
      <c r="L7494" s="1">
        <v>1.7509851999999999E-5</v>
      </c>
      <c r="M7494" s="1">
        <v>1.6129816999999999E-3</v>
      </c>
      <c r="N7494" s="1">
        <v>1.21694796E-5</v>
      </c>
      <c r="O7494" s="1">
        <v>9.1947179199999992E-6</v>
      </c>
      <c r="P7494" s="1">
        <v>4.1394336000000001E-8</v>
      </c>
      <c r="Q7494" s="1">
        <v>4.3475158102857799E-8</v>
      </c>
      <c r="R7494" s="1">
        <v>124.1</v>
      </c>
      <c r="S7494" s="1">
        <v>94.899999999999906</v>
      </c>
      <c r="T7494" s="1">
        <v>0.76</v>
      </c>
      <c r="U7494" s="1">
        <v>1591.4</v>
      </c>
      <c r="V7494" s="1">
        <f t="shared" si="465"/>
        <v>4.7006091320834811</v>
      </c>
      <c r="W7494" s="1">
        <f t="shared" si="466"/>
        <v>3.6432730582702932</v>
      </c>
      <c r="X7494" s="1">
        <f t="shared" si="467"/>
        <v>124.86842105263145</v>
      </c>
    </row>
    <row r="7495" spans="1:24" hidden="1" x14ac:dyDescent="0.3">
      <c r="A7495" s="18" t="str">
        <f t="shared" si="464"/>
        <v>OFF - ConstMin - Bore/Drill Rigs_2012_25</v>
      </c>
      <c r="B7495" s="1" t="s">
        <v>40</v>
      </c>
      <c r="C7495" s="1">
        <v>2020</v>
      </c>
      <c r="D7495" s="1" t="s">
        <v>150</v>
      </c>
      <c r="E7495" s="1">
        <v>2012</v>
      </c>
      <c r="F7495" s="1">
        <v>25</v>
      </c>
      <c r="G7495" s="1" t="s">
        <v>5</v>
      </c>
      <c r="H7495" s="1">
        <v>1.50021458333333E-6</v>
      </c>
      <c r="I7495" s="1">
        <v>1.78537933884297E-6</v>
      </c>
      <c r="J7495" s="1">
        <v>2.1603089999999999E-6</v>
      </c>
      <c r="K7495" s="1">
        <v>7.3734240000000002E-6</v>
      </c>
      <c r="L7495" s="1">
        <v>1.3651420000000001E-5</v>
      </c>
      <c r="M7495" s="1">
        <v>1.790734E-3</v>
      </c>
      <c r="N7495" s="1">
        <v>5.1008970000000001E-7</v>
      </c>
      <c r="O7495" s="1">
        <v>4.6928252399999997E-7</v>
      </c>
      <c r="P7495" s="1">
        <v>2.2721019999999999E-8</v>
      </c>
      <c r="Q7495" s="1">
        <v>1.46916051520002E-8</v>
      </c>
      <c r="R7495" s="1">
        <v>58.4</v>
      </c>
      <c r="S7495" s="1">
        <v>80.3</v>
      </c>
      <c r="T7495" s="1">
        <v>0.1</v>
      </c>
      <c r="U7495" s="1">
        <v>1365.1</v>
      </c>
      <c r="V7495" s="1">
        <f t="shared" si="465"/>
        <v>0.43306654847851117</v>
      </c>
      <c r="W7495" s="1">
        <f t="shared" si="466"/>
        <v>3.3113261773611766</v>
      </c>
      <c r="X7495" s="1">
        <f t="shared" si="467"/>
        <v>802.99999999999989</v>
      </c>
    </row>
    <row r="7496" spans="1:24" hidden="1" x14ac:dyDescent="0.3">
      <c r="A7496" s="18" t="str">
        <f t="shared" si="464"/>
        <v>OFF - ConstMin - Bore/Drill Rigs_2012_50</v>
      </c>
      <c r="B7496" s="1" t="s">
        <v>40</v>
      </c>
      <c r="C7496" s="1">
        <v>2020</v>
      </c>
      <c r="D7496" s="1" t="s">
        <v>150</v>
      </c>
      <c r="E7496" s="1">
        <v>2012</v>
      </c>
      <c r="F7496" s="1">
        <v>50</v>
      </c>
      <c r="G7496" s="1" t="s">
        <v>12</v>
      </c>
      <c r="H7496" s="1">
        <v>6.40151612220214E-7</v>
      </c>
      <c r="I7496" s="1">
        <v>5.8881145292015202E-7</v>
      </c>
      <c r="J7496" s="1">
        <v>7.0444780000000005E-7</v>
      </c>
      <c r="K7496" s="1">
        <v>4.6970939999999997E-5</v>
      </c>
      <c r="L7496" s="1">
        <v>1.02475E-6</v>
      </c>
      <c r="M7496" s="1">
        <v>5.8671159999999995E-4</v>
      </c>
      <c r="N7496" s="1">
        <v>4.0447368000000003E-8</v>
      </c>
      <c r="O7496" s="1">
        <v>3.0560233599999999E-8</v>
      </c>
      <c r="P7496" s="1">
        <v>7.1333430000000002E-9</v>
      </c>
      <c r="Q7496" s="1">
        <v>8.9507678447060207E-9</v>
      </c>
      <c r="R7496" s="1">
        <v>25.55</v>
      </c>
      <c r="S7496" s="1">
        <v>10.95</v>
      </c>
      <c r="T7496" s="1">
        <v>0.09</v>
      </c>
      <c r="U7496" s="1">
        <v>350.4</v>
      </c>
      <c r="V7496" s="1">
        <f t="shared" si="465"/>
        <v>0.55641746336082321</v>
      </c>
      <c r="W7496" s="1">
        <f t="shared" si="466"/>
        <v>0.96837246074479189</v>
      </c>
      <c r="X7496" s="1">
        <f t="shared" si="467"/>
        <v>121.66666666666666</v>
      </c>
    </row>
    <row r="7497" spans="1:24" hidden="1" x14ac:dyDescent="0.3">
      <c r="A7497" s="18" t="str">
        <f t="shared" si="464"/>
        <v>OFF - ConstMin - Bore/Drill Rigs_2012_100</v>
      </c>
      <c r="B7497" s="1" t="s">
        <v>40</v>
      </c>
      <c r="C7497" s="1">
        <v>2020</v>
      </c>
      <c r="D7497" s="1" t="s">
        <v>150</v>
      </c>
      <c r="E7497" s="1">
        <v>2012</v>
      </c>
      <c r="F7497" s="1">
        <v>100</v>
      </c>
      <c r="G7497" s="1" t="s">
        <v>12</v>
      </c>
      <c r="H7497" s="1">
        <v>3.0682554871283102E-6</v>
      </c>
      <c r="I7497" s="1">
        <v>2.8221813970606201E-6</v>
      </c>
      <c r="J7497" s="1">
        <v>3.3764279999999999E-6</v>
      </c>
      <c r="K7497" s="1">
        <v>1.4908360000000001E-4</v>
      </c>
      <c r="L7497" s="1">
        <v>7.6124089999999998E-6</v>
      </c>
      <c r="M7497" s="1">
        <v>7.324021E-3</v>
      </c>
      <c r="N7497" s="1">
        <v>5.1064830000000001E-7</v>
      </c>
      <c r="O7497" s="1">
        <v>3.8582316000000002E-7</v>
      </c>
      <c r="P7497" s="1">
        <v>7.076025E-8</v>
      </c>
      <c r="Q7497" s="1">
        <v>9.9737127412438605E-8</v>
      </c>
      <c r="R7497" s="1">
        <v>284.7</v>
      </c>
      <c r="S7497" s="1">
        <v>43.8</v>
      </c>
      <c r="T7497" s="1">
        <v>0.42</v>
      </c>
      <c r="U7497" s="1">
        <v>3854.3999999999901</v>
      </c>
      <c r="V7497" s="1">
        <f t="shared" si="465"/>
        <v>0.24244695993610627</v>
      </c>
      <c r="W7497" s="1">
        <f t="shared" si="466"/>
        <v>0.65396413631048078</v>
      </c>
      <c r="X7497" s="1">
        <f t="shared" si="467"/>
        <v>104.28571428571428</v>
      </c>
    </row>
    <row r="7498" spans="1:24" hidden="1" x14ac:dyDescent="0.3">
      <c r="A7498" s="18" t="str">
        <f t="shared" ref="A7498:A7561" si="468">D7498&amp;"_"&amp;E7498&amp;"_"&amp;F7498</f>
        <v>OFF - ConstMin - Bore/Drill Rigs_2012_175</v>
      </c>
      <c r="B7498" s="1" t="s">
        <v>40</v>
      </c>
      <c r="C7498" s="1">
        <v>2020</v>
      </c>
      <c r="D7498" s="1" t="s">
        <v>150</v>
      </c>
      <c r="E7498" s="1">
        <v>2012</v>
      </c>
      <c r="F7498" s="1">
        <v>175</v>
      </c>
      <c r="G7498" s="1" t="s">
        <v>12</v>
      </c>
      <c r="H7498" s="1">
        <v>8.1767376474297901E-7</v>
      </c>
      <c r="I7498" s="1">
        <v>7.5209632881059199E-7</v>
      </c>
      <c r="J7498" s="1">
        <v>8.9980009999999999E-7</v>
      </c>
      <c r="K7498" s="1">
        <v>8.0309599999999994E-5</v>
      </c>
      <c r="L7498" s="1">
        <v>2.873112E-6</v>
      </c>
      <c r="M7498" s="1">
        <v>2.524489E-3</v>
      </c>
      <c r="N7498" s="1">
        <v>1.8097893000000001E-7</v>
      </c>
      <c r="O7498" s="1">
        <v>1.36739636E-7</v>
      </c>
      <c r="P7498" s="1">
        <v>2.5078149999999999E-8</v>
      </c>
      <c r="Q7498" s="1">
        <v>3.5803071378824103E-8</v>
      </c>
      <c r="R7498" s="1">
        <v>102.2</v>
      </c>
      <c r="S7498" s="1">
        <v>10.95</v>
      </c>
      <c r="T7498" s="1">
        <v>0.1</v>
      </c>
      <c r="U7498" s="1">
        <v>1379.69999999999</v>
      </c>
      <c r="V7498" s="1">
        <f t="shared" si="465"/>
        <v>0.18050008267380854</v>
      </c>
      <c r="W7498" s="1">
        <f t="shared" si="466"/>
        <v>0.68953528114044937</v>
      </c>
      <c r="X7498" s="1">
        <f t="shared" si="467"/>
        <v>109.49999999999999</v>
      </c>
    </row>
    <row r="7499" spans="1:24" hidden="1" x14ac:dyDescent="0.3">
      <c r="A7499" s="18" t="str">
        <f t="shared" si="468"/>
        <v>OFF - ConstMin - Bore/Drill Rigs_2013_25</v>
      </c>
      <c r="B7499" s="1" t="s">
        <v>40</v>
      </c>
      <c r="C7499" s="1">
        <v>2020</v>
      </c>
      <c r="D7499" s="1" t="s">
        <v>150</v>
      </c>
      <c r="E7499" s="1">
        <v>2013</v>
      </c>
      <c r="F7499" s="1">
        <v>25</v>
      </c>
      <c r="G7499" s="1" t="s">
        <v>12</v>
      </c>
      <c r="H7499" s="1">
        <v>3.3642424523303799E-5</v>
      </c>
      <c r="I7499" s="1">
        <v>3.0944302076534902E-5</v>
      </c>
      <c r="J7499" s="1">
        <v>3.7021436000000003E-5</v>
      </c>
      <c r="K7499" s="1">
        <v>1.3540283999999899E-3</v>
      </c>
      <c r="L7499" s="1">
        <v>2.398381E-5</v>
      </c>
      <c r="M7499" s="1">
        <v>2.2093540999999898E-3</v>
      </c>
      <c r="N7499" s="1">
        <v>1.6668936000000001E-5</v>
      </c>
      <c r="O7499" s="1">
        <v>1.25943072E-5</v>
      </c>
      <c r="P7499" s="1">
        <v>5.6699169999999998E-8</v>
      </c>
      <c r="Q7499" s="1">
        <v>6.0098012671597605E-8</v>
      </c>
      <c r="R7499" s="1">
        <v>171.54999999999899</v>
      </c>
      <c r="S7499" s="1">
        <v>131.4</v>
      </c>
      <c r="T7499" s="1">
        <v>1.04</v>
      </c>
      <c r="U7499" s="1">
        <v>2190</v>
      </c>
      <c r="V7499" s="1">
        <f t="shared" ref="V7499:V7562" si="469">IFERROR(CONVERT(I7499,"ton","g")*365/U7499,0)</f>
        <v>4.6786997722971293</v>
      </c>
      <c r="W7499" s="1">
        <f t="shared" ref="W7499:W7562" si="470">IFERROR(CONVERT(L7499,"ton","g")*365/U7499,0)</f>
        <v>3.6262910731765667</v>
      </c>
      <c r="X7499" s="1">
        <f t="shared" ref="X7499:X7562" si="471">S7499/T7499</f>
        <v>126.34615384615385</v>
      </c>
    </row>
    <row r="7500" spans="1:24" hidden="1" x14ac:dyDescent="0.3">
      <c r="A7500" s="18" t="str">
        <f t="shared" si="468"/>
        <v>OFF - ConstMin - Bore/Drill Rigs_2013_25</v>
      </c>
      <c r="B7500" s="1" t="s">
        <v>40</v>
      </c>
      <c r="C7500" s="1">
        <v>2020</v>
      </c>
      <c r="D7500" s="1" t="s">
        <v>150</v>
      </c>
      <c r="E7500" s="1">
        <v>2013</v>
      </c>
      <c r="F7500" s="1">
        <v>25</v>
      </c>
      <c r="G7500" s="1" t="s">
        <v>5</v>
      </c>
      <c r="H7500" s="1">
        <v>2.1322020833333301E-6</v>
      </c>
      <c r="I7500" s="1">
        <v>2.5374966942148702E-6</v>
      </c>
      <c r="J7500" s="1">
        <v>3.0703710000000001E-6</v>
      </c>
      <c r="K7500" s="1">
        <v>1.047959E-5</v>
      </c>
      <c r="L7500" s="1">
        <v>1.9402290000000002E-5</v>
      </c>
      <c r="M7500" s="1">
        <v>2.545107E-3</v>
      </c>
      <c r="N7500" s="1">
        <v>7.2497239999999998E-7</v>
      </c>
      <c r="O7500" s="1">
        <v>6.6697460800000004E-7</v>
      </c>
      <c r="P7500" s="1">
        <v>3.2292580000000002E-8</v>
      </c>
      <c r="Q7500" s="1">
        <v>2.1119182406000299E-8</v>
      </c>
      <c r="R7500" s="1">
        <v>83.95</v>
      </c>
      <c r="S7500" s="1">
        <v>116.8</v>
      </c>
      <c r="T7500" s="1">
        <v>0.14000000000000001</v>
      </c>
      <c r="U7500" s="1">
        <v>1985.6</v>
      </c>
      <c r="V7500" s="1">
        <f t="shared" si="469"/>
        <v>0.4231577718367972</v>
      </c>
      <c r="W7500" s="1">
        <f t="shared" si="470"/>
        <v>3.2355627590173901</v>
      </c>
      <c r="X7500" s="1">
        <f t="shared" si="471"/>
        <v>834.28571428571422</v>
      </c>
    </row>
    <row r="7501" spans="1:24" hidden="1" x14ac:dyDescent="0.3">
      <c r="A7501" s="18" t="str">
        <f t="shared" si="468"/>
        <v>OFF - ConstMin - Bore/Drill Rigs_2013_50</v>
      </c>
      <c r="B7501" s="1" t="s">
        <v>40</v>
      </c>
      <c r="C7501" s="1">
        <v>2020</v>
      </c>
      <c r="D7501" s="1" t="s">
        <v>150</v>
      </c>
      <c r="E7501" s="1">
        <v>2013</v>
      </c>
      <c r="F7501" s="1">
        <v>50</v>
      </c>
      <c r="G7501" s="1" t="s">
        <v>12</v>
      </c>
      <c r="H7501" s="1">
        <v>7.52363738471646E-7</v>
      </c>
      <c r="I7501" s="1">
        <v>6.9202416664621996E-7</v>
      </c>
      <c r="J7501" s="1">
        <v>8.279304E-7</v>
      </c>
      <c r="K7501" s="1">
        <v>5.4253609999999999E-5</v>
      </c>
      <c r="L7501" s="1">
        <v>1.216219E-6</v>
      </c>
      <c r="M7501" s="1">
        <v>7.0297969999999997E-4</v>
      </c>
      <c r="N7501" s="1">
        <v>4.8462786E-8</v>
      </c>
      <c r="O7501" s="1">
        <v>3.66163272E-8</v>
      </c>
      <c r="P7501" s="1">
        <v>8.5469509999999996E-9</v>
      </c>
      <c r="Q7501" s="1">
        <v>1.02294489653783E-8</v>
      </c>
      <c r="R7501" s="1">
        <v>29.2</v>
      </c>
      <c r="S7501" s="1">
        <v>10.95</v>
      </c>
      <c r="T7501" s="1">
        <v>0.11</v>
      </c>
      <c r="U7501" s="1">
        <v>350.4</v>
      </c>
      <c r="V7501" s="1">
        <f t="shared" si="469"/>
        <v>0.65395183717986227</v>
      </c>
      <c r="W7501" s="1">
        <f t="shared" si="470"/>
        <v>1.1493076221854792</v>
      </c>
      <c r="X7501" s="1">
        <f t="shared" si="471"/>
        <v>99.545454545454533</v>
      </c>
    </row>
    <row r="7502" spans="1:24" hidden="1" x14ac:dyDescent="0.3">
      <c r="A7502" s="18" t="str">
        <f t="shared" si="468"/>
        <v>OFF - ConstMin - Bore/Drill Rigs_2013_100</v>
      </c>
      <c r="B7502" s="1" t="s">
        <v>40</v>
      </c>
      <c r="C7502" s="1">
        <v>2020</v>
      </c>
      <c r="D7502" s="1" t="s">
        <v>150</v>
      </c>
      <c r="E7502" s="1">
        <v>2013</v>
      </c>
      <c r="F7502" s="1">
        <v>100</v>
      </c>
      <c r="G7502" s="1" t="s">
        <v>12</v>
      </c>
      <c r="H7502" s="1">
        <v>3.5941074425751901E-6</v>
      </c>
      <c r="I7502" s="1">
        <v>3.3058600256806601E-6</v>
      </c>
      <c r="J7502" s="1">
        <v>3.9550960000000004E-6</v>
      </c>
      <c r="K7502" s="1">
        <v>1.7102290000000001E-4</v>
      </c>
      <c r="L7502" s="1">
        <v>8.9090189999999992E-6</v>
      </c>
      <c r="M7502" s="1">
        <v>8.7754129999999993E-3</v>
      </c>
      <c r="N7502" s="1">
        <v>6.1184285999999995E-7</v>
      </c>
      <c r="O7502" s="1">
        <v>4.6228127199999999E-7</v>
      </c>
      <c r="P7502" s="1">
        <v>8.4782729999999999E-8</v>
      </c>
      <c r="Q7502" s="1">
        <v>1.20196025343195E-7</v>
      </c>
      <c r="R7502" s="1">
        <v>343.099999999999</v>
      </c>
      <c r="S7502" s="1">
        <v>54.75</v>
      </c>
      <c r="T7502" s="1">
        <v>0.5</v>
      </c>
      <c r="U7502" s="1">
        <v>4818</v>
      </c>
      <c r="V7502" s="1">
        <f t="shared" si="469"/>
        <v>0.22719892180859871</v>
      </c>
      <c r="W7502" s="1">
        <f t="shared" si="470"/>
        <v>0.61228227917955003</v>
      </c>
      <c r="X7502" s="1">
        <f t="shared" si="471"/>
        <v>109.5</v>
      </c>
    </row>
    <row r="7503" spans="1:24" hidden="1" x14ac:dyDescent="0.3">
      <c r="A7503" s="18" t="str">
        <f t="shared" si="468"/>
        <v>OFF - ConstMin - Bore/Drill Rigs_2013_175</v>
      </c>
      <c r="B7503" s="1" t="s">
        <v>40</v>
      </c>
      <c r="C7503" s="1">
        <v>2020</v>
      </c>
      <c r="D7503" s="1" t="s">
        <v>150</v>
      </c>
      <c r="E7503" s="1">
        <v>2013</v>
      </c>
      <c r="F7503" s="1">
        <v>175</v>
      </c>
      <c r="G7503" s="1" t="s">
        <v>12</v>
      </c>
      <c r="H7503" s="1">
        <v>9.4201950312557005E-7</v>
      </c>
      <c r="I7503" s="1">
        <v>8.664695389749E-7</v>
      </c>
      <c r="J7503" s="1">
        <v>1.0366350000000001E-6</v>
      </c>
      <c r="K7503" s="1">
        <v>9.5835789999999994E-5</v>
      </c>
      <c r="L7503" s="1">
        <v>3.3729290000000001E-6</v>
      </c>
      <c r="M7503" s="1">
        <v>3.0247659999999999E-3</v>
      </c>
      <c r="N7503" s="1">
        <v>2.16843569999999E-7</v>
      </c>
      <c r="O7503" s="1">
        <v>1.6383736400000001E-7</v>
      </c>
      <c r="P7503" s="1">
        <v>3.0047889999999997E-8</v>
      </c>
      <c r="Q7503" s="1">
        <v>4.21964769821855E-8</v>
      </c>
      <c r="R7503" s="1">
        <v>120.45</v>
      </c>
      <c r="S7503" s="1">
        <v>14.6</v>
      </c>
      <c r="T7503" s="1">
        <v>0.12</v>
      </c>
      <c r="U7503" s="1">
        <v>1839.6</v>
      </c>
      <c r="V7503" s="1">
        <f t="shared" si="469"/>
        <v>0.15596189353826678</v>
      </c>
      <c r="W7503" s="1">
        <f t="shared" si="470"/>
        <v>0.60711700752052777</v>
      </c>
      <c r="X7503" s="1">
        <f t="shared" si="471"/>
        <v>121.66666666666667</v>
      </c>
    </row>
    <row r="7504" spans="1:24" hidden="1" x14ac:dyDescent="0.3">
      <c r="A7504" s="18" t="str">
        <f t="shared" si="468"/>
        <v>OFF - ConstMin - Bore/Drill Rigs_2014_25</v>
      </c>
      <c r="B7504" s="1" t="s">
        <v>40</v>
      </c>
      <c r="C7504" s="1">
        <v>2020</v>
      </c>
      <c r="D7504" s="1" t="s">
        <v>150</v>
      </c>
      <c r="E7504" s="1">
        <v>2014</v>
      </c>
      <c r="F7504" s="1">
        <v>25</v>
      </c>
      <c r="G7504" s="1" t="s">
        <v>12</v>
      </c>
      <c r="H7504" s="1">
        <v>8.3646756430842597E-5</v>
      </c>
      <c r="I7504" s="1">
        <v>7.6938286565089001E-5</v>
      </c>
      <c r="J7504" s="1">
        <v>9.2048152999999995E-5</v>
      </c>
      <c r="K7504" s="1">
        <v>3.3665850000000001E-3</v>
      </c>
      <c r="L7504" s="1">
        <v>5.9632083999999997E-5</v>
      </c>
      <c r="M7504" s="1">
        <v>5.4932215999999997E-3</v>
      </c>
      <c r="N7504" s="1">
        <v>4.1444759700000002E-5</v>
      </c>
      <c r="O7504" s="1">
        <v>3.131381844E-5</v>
      </c>
      <c r="P7504" s="1">
        <v>1.40973869999999E-7</v>
      </c>
      <c r="Q7504" s="1">
        <v>1.47048328877313E-7</v>
      </c>
      <c r="R7504" s="1">
        <v>419.75</v>
      </c>
      <c r="S7504" s="1">
        <v>321.2</v>
      </c>
      <c r="T7504" s="1">
        <v>2.59</v>
      </c>
      <c r="U7504" s="1">
        <v>5343.6</v>
      </c>
      <c r="V7504" s="1">
        <f t="shared" si="469"/>
        <v>4.7675710036609118</v>
      </c>
      <c r="W7504" s="1">
        <f t="shared" si="470"/>
        <v>3.6951719002184538</v>
      </c>
      <c r="X7504" s="1">
        <f t="shared" si="471"/>
        <v>124.01544401544402</v>
      </c>
    </row>
    <row r="7505" spans="1:24" hidden="1" x14ac:dyDescent="0.3">
      <c r="A7505" s="18" t="str">
        <f t="shared" si="468"/>
        <v>OFF - ConstMin - Bore/Drill Rigs_2014_25</v>
      </c>
      <c r="B7505" s="1" t="s">
        <v>40</v>
      </c>
      <c r="C7505" s="1">
        <v>2020</v>
      </c>
      <c r="D7505" s="1" t="s">
        <v>150</v>
      </c>
      <c r="E7505" s="1">
        <v>2014</v>
      </c>
      <c r="F7505" s="1">
        <v>25</v>
      </c>
      <c r="G7505" s="1" t="s">
        <v>5</v>
      </c>
      <c r="H7505" s="1">
        <v>3.11459305555555E-6</v>
      </c>
      <c r="I7505" s="1">
        <v>3.7066231404958602E-6</v>
      </c>
      <c r="J7505" s="1">
        <v>4.4850140000000002E-6</v>
      </c>
      <c r="K7505" s="1">
        <v>1.530796E-5</v>
      </c>
      <c r="L7505" s="1">
        <v>2.83417E-5</v>
      </c>
      <c r="M7505" s="1">
        <v>3.7177400000000002E-3</v>
      </c>
      <c r="N7505" s="1">
        <v>1.0589970000000001E-6</v>
      </c>
      <c r="O7505" s="1">
        <v>9.7427723999999995E-7</v>
      </c>
      <c r="P7505" s="1">
        <v>4.7171079999999998E-8</v>
      </c>
      <c r="Q7505" s="1">
        <v>3.1219660948000501E-8</v>
      </c>
      <c r="R7505" s="1">
        <v>124.1</v>
      </c>
      <c r="S7505" s="1">
        <v>171.54999999999899</v>
      </c>
      <c r="T7505" s="1">
        <v>0.21</v>
      </c>
      <c r="U7505" s="1">
        <v>2916.35</v>
      </c>
      <c r="V7505" s="1">
        <f t="shared" si="469"/>
        <v>0.42085005631898881</v>
      </c>
      <c r="W7505" s="1">
        <f t="shared" si="470"/>
        <v>3.217917114600501</v>
      </c>
      <c r="X7505" s="1">
        <f t="shared" si="471"/>
        <v>816.90476190475715</v>
      </c>
    </row>
    <row r="7506" spans="1:24" hidden="1" x14ac:dyDescent="0.3">
      <c r="A7506" s="18" t="str">
        <f t="shared" si="468"/>
        <v>OFF - ConstMin - Bore/Drill Rigs_2014_50</v>
      </c>
      <c r="B7506" s="1" t="s">
        <v>40</v>
      </c>
      <c r="C7506" s="1">
        <v>2020</v>
      </c>
      <c r="D7506" s="1" t="s">
        <v>150</v>
      </c>
      <c r="E7506" s="1">
        <v>2014</v>
      </c>
      <c r="F7506" s="1">
        <v>50</v>
      </c>
      <c r="G7506" s="1" t="s">
        <v>12</v>
      </c>
      <c r="H7506" s="1">
        <v>1.0376958650138699E-6</v>
      </c>
      <c r="I7506" s="1">
        <v>9.5447265663975895E-7</v>
      </c>
      <c r="J7506" s="1">
        <v>1.141921E-6</v>
      </c>
      <c r="K7506" s="1">
        <v>7.3465640000000006E-5</v>
      </c>
      <c r="L7506" s="1">
        <v>1.694446E-6</v>
      </c>
      <c r="M7506" s="1">
        <v>9.8883280000000009E-4</v>
      </c>
      <c r="N7506" s="1">
        <v>6.8169248999999996E-8</v>
      </c>
      <c r="O7506" s="1">
        <v>5.1505654800000001E-8</v>
      </c>
      <c r="P7506" s="1">
        <v>1.20224E-8</v>
      </c>
      <c r="Q7506" s="1">
        <v>1.4065492327395101E-8</v>
      </c>
      <c r="R7506" s="1">
        <v>40.15</v>
      </c>
      <c r="S7506" s="1">
        <v>18.25</v>
      </c>
      <c r="T7506" s="1">
        <v>0.15</v>
      </c>
      <c r="U7506" s="1">
        <v>584</v>
      </c>
      <c r="V7506" s="1">
        <f t="shared" si="469"/>
        <v>0.54117689303178063</v>
      </c>
      <c r="W7506" s="1">
        <f t="shared" si="470"/>
        <v>0.9607347212212749</v>
      </c>
      <c r="X7506" s="1">
        <f t="shared" si="471"/>
        <v>121.66666666666667</v>
      </c>
    </row>
    <row r="7507" spans="1:24" hidden="1" x14ac:dyDescent="0.3">
      <c r="A7507" s="18" t="str">
        <f t="shared" si="468"/>
        <v>OFF - ConstMin - Bore/Drill Rigs_2014_100</v>
      </c>
      <c r="B7507" s="1" t="s">
        <v>40</v>
      </c>
      <c r="C7507" s="1">
        <v>2020</v>
      </c>
      <c r="D7507" s="1" t="s">
        <v>150</v>
      </c>
      <c r="E7507" s="1">
        <v>2014</v>
      </c>
      <c r="F7507" s="1">
        <v>100</v>
      </c>
      <c r="G7507" s="1" t="s">
        <v>12</v>
      </c>
      <c r="H7507" s="1">
        <v>4.93998213440272E-6</v>
      </c>
      <c r="I7507" s="1">
        <v>4.5437955672236202E-6</v>
      </c>
      <c r="J7507" s="1">
        <v>5.4361490000000002E-6</v>
      </c>
      <c r="K7507" s="1">
        <v>2.2986959999999999E-4</v>
      </c>
      <c r="L7507" s="1">
        <v>1.223359E-5</v>
      </c>
      <c r="M7507" s="1">
        <v>1.234377E-2</v>
      </c>
      <c r="N7507" s="1">
        <v>8.6063688000000002E-7</v>
      </c>
      <c r="O7507" s="1">
        <v>6.5025897599999999E-7</v>
      </c>
      <c r="P7507" s="1">
        <v>1.1925799999999999E-7</v>
      </c>
      <c r="Q7507" s="1">
        <v>1.68785907928742E-7</v>
      </c>
      <c r="R7507" s="1">
        <v>481.8</v>
      </c>
      <c r="S7507" s="1">
        <v>76.649999999999906</v>
      </c>
      <c r="T7507" s="1">
        <v>0.71</v>
      </c>
      <c r="U7507" s="1">
        <v>6745.2</v>
      </c>
      <c r="V7507" s="1">
        <f t="shared" si="469"/>
        <v>0.22305530304463814</v>
      </c>
      <c r="W7507" s="1">
        <f t="shared" si="470"/>
        <v>0.60054795256583338</v>
      </c>
      <c r="X7507" s="1">
        <f t="shared" si="471"/>
        <v>107.95774647887312</v>
      </c>
    </row>
    <row r="7508" spans="1:24" hidden="1" x14ac:dyDescent="0.3">
      <c r="A7508" s="18" t="str">
        <f t="shared" si="468"/>
        <v>OFF - ConstMin - Bore/Drill Rigs_2014_175</v>
      </c>
      <c r="B7508" s="1" t="s">
        <v>40</v>
      </c>
      <c r="C7508" s="1">
        <v>2020</v>
      </c>
      <c r="D7508" s="1" t="s">
        <v>150</v>
      </c>
      <c r="E7508" s="1">
        <v>2014</v>
      </c>
      <c r="F7508" s="1">
        <v>175</v>
      </c>
      <c r="G7508" s="1" t="s">
        <v>12</v>
      </c>
      <c r="H7508" s="1">
        <v>1.27205506166175E-6</v>
      </c>
      <c r="I7508" s="1">
        <v>1.1700362457164801E-6</v>
      </c>
      <c r="J7508" s="1">
        <v>1.399819E-6</v>
      </c>
      <c r="K7508" s="1">
        <v>1.342587E-4</v>
      </c>
      <c r="L7508" s="1">
        <v>4.6466380000000003E-6</v>
      </c>
      <c r="M7508" s="1">
        <v>4.2547289999999996E-3</v>
      </c>
      <c r="N7508" s="1">
        <v>3.0501873000000001E-7</v>
      </c>
      <c r="O7508" s="1">
        <v>2.30458596E-7</v>
      </c>
      <c r="P7508" s="1">
        <v>4.2266279999999999E-8</v>
      </c>
      <c r="Q7508" s="1">
        <v>5.8819331550925299E-8</v>
      </c>
      <c r="R7508" s="1">
        <v>167.9</v>
      </c>
      <c r="S7508" s="1">
        <v>18.25</v>
      </c>
      <c r="T7508" s="1">
        <v>0.18</v>
      </c>
      <c r="U7508" s="1">
        <v>2299.5</v>
      </c>
      <c r="V7508" s="1">
        <f t="shared" si="469"/>
        <v>0.16848238529537796</v>
      </c>
      <c r="W7508" s="1">
        <f t="shared" si="470"/>
        <v>0.66910461681017785</v>
      </c>
      <c r="X7508" s="1">
        <f t="shared" si="471"/>
        <v>101.38888888888889</v>
      </c>
    </row>
    <row r="7509" spans="1:24" hidden="1" x14ac:dyDescent="0.3">
      <c r="A7509" s="18" t="str">
        <f t="shared" si="468"/>
        <v>OFF - ConstMin - Bore/Drill Rigs_2015_25</v>
      </c>
      <c r="B7509" s="1" t="s">
        <v>40</v>
      </c>
      <c r="C7509" s="1">
        <v>2020</v>
      </c>
      <c r="D7509" s="1" t="s">
        <v>150</v>
      </c>
      <c r="E7509" s="1">
        <v>2015</v>
      </c>
      <c r="F7509" s="1">
        <v>25</v>
      </c>
      <c r="G7509" s="1" t="s">
        <v>12</v>
      </c>
      <c r="H7509" s="1">
        <v>9.4692943452567502E-5</v>
      </c>
      <c r="I7509" s="1">
        <v>8.70985693876716E-5</v>
      </c>
      <c r="J7509" s="1">
        <v>1.04203808E-4</v>
      </c>
      <c r="K7509" s="1">
        <v>3.8111680000000002E-3</v>
      </c>
      <c r="L7509" s="1">
        <v>6.7506950999999995E-5</v>
      </c>
      <c r="M7509" s="1">
        <v>6.2186441000000002E-3</v>
      </c>
      <c r="N7509" s="1">
        <v>4.6917858600000002E-5</v>
      </c>
      <c r="O7509" s="1">
        <v>3.5449048719999998E-5</v>
      </c>
      <c r="P7509" s="1">
        <v>1.5959053999999999E-7</v>
      </c>
      <c r="Q7509" s="1">
        <v>1.67507226808069E-7</v>
      </c>
      <c r="R7509" s="1">
        <v>478.15</v>
      </c>
      <c r="S7509" s="1">
        <v>365</v>
      </c>
      <c r="T7509" s="1">
        <v>2.9299999999999899</v>
      </c>
      <c r="U7509" s="1">
        <v>6073.5999999999904</v>
      </c>
      <c r="V7509" s="1">
        <f t="shared" si="469"/>
        <v>4.7484671288658022</v>
      </c>
      <c r="W7509" s="1">
        <f t="shared" si="470"/>
        <v>3.6803651316783554</v>
      </c>
      <c r="X7509" s="1">
        <f t="shared" si="471"/>
        <v>124.57337883959087</v>
      </c>
    </row>
    <row r="7510" spans="1:24" hidden="1" x14ac:dyDescent="0.3">
      <c r="A7510" s="18" t="str">
        <f t="shared" si="468"/>
        <v>OFF - ConstMin - Bore/Drill Rigs_2015_25</v>
      </c>
      <c r="B7510" s="1" t="s">
        <v>40</v>
      </c>
      <c r="C7510" s="1">
        <v>2020</v>
      </c>
      <c r="D7510" s="1" t="s">
        <v>150</v>
      </c>
      <c r="E7510" s="1">
        <v>2015</v>
      </c>
      <c r="F7510" s="1">
        <v>25</v>
      </c>
      <c r="G7510" s="1" t="s">
        <v>5</v>
      </c>
      <c r="H7510" s="1">
        <v>8.3888245138888894E-6</v>
      </c>
      <c r="I7510" s="1">
        <v>9.9833944628099105E-6</v>
      </c>
      <c r="J7510" s="1">
        <v>1.20799073E-5</v>
      </c>
      <c r="K7510" s="1">
        <v>4.1599361E-5</v>
      </c>
      <c r="L7510" s="1">
        <v>7.6323886000000005E-5</v>
      </c>
      <c r="M7510" s="1">
        <v>1.00194059E-2</v>
      </c>
      <c r="N7510" s="1">
        <v>2.8540229299999899E-6</v>
      </c>
      <c r="O7510" s="1">
        <v>2.6257010956E-6</v>
      </c>
      <c r="P7510" s="1">
        <v>1.2762424900000001E-7</v>
      </c>
      <c r="Q7510" s="1">
        <v>8.4476729624001303E-8</v>
      </c>
      <c r="R7510" s="1">
        <v>335.8</v>
      </c>
      <c r="S7510" s="1">
        <v>459.9</v>
      </c>
      <c r="T7510" s="1">
        <v>0.56999999999999995</v>
      </c>
      <c r="U7510" s="1">
        <v>7752.5999999999904</v>
      </c>
      <c r="V7510" s="1">
        <f t="shared" si="469"/>
        <v>0.42640221798783706</v>
      </c>
      <c r="W7510" s="1">
        <f t="shared" si="470"/>
        <v>3.2598806344962208</v>
      </c>
      <c r="X7510" s="1">
        <f t="shared" si="471"/>
        <v>806.84210526315792</v>
      </c>
    </row>
    <row r="7511" spans="1:24" hidden="1" x14ac:dyDescent="0.3">
      <c r="A7511" s="18" t="str">
        <f t="shared" si="468"/>
        <v>OFF - ConstMin - Bore/Drill Rigs_2015_50</v>
      </c>
      <c r="B7511" s="1" t="s">
        <v>40</v>
      </c>
      <c r="C7511" s="1">
        <v>2020</v>
      </c>
      <c r="D7511" s="1" t="s">
        <v>150</v>
      </c>
      <c r="E7511" s="1">
        <v>2015</v>
      </c>
      <c r="F7511" s="1">
        <v>50</v>
      </c>
      <c r="G7511" s="1" t="s">
        <v>12</v>
      </c>
      <c r="H7511" s="1">
        <v>1.13837023224367E-6</v>
      </c>
      <c r="I7511" s="1">
        <v>1.04707293961773E-6</v>
      </c>
      <c r="J7511" s="1">
        <v>1.2527070000000001E-6</v>
      </c>
      <c r="K7511" s="1">
        <v>7.9036599999999995E-5</v>
      </c>
      <c r="L7511" s="1">
        <v>1.8782160000000001E-6</v>
      </c>
      <c r="M7511" s="1">
        <v>1.106739E-3</v>
      </c>
      <c r="N7511" s="1">
        <v>7.6297563000000002E-8</v>
      </c>
      <c r="O7511" s="1">
        <v>5.7647047600000002E-8</v>
      </c>
      <c r="P7511" s="1">
        <v>1.3455920000000001E-8</v>
      </c>
      <c r="Q7511" s="1">
        <v>1.6622854568739699E-8</v>
      </c>
      <c r="R7511" s="1">
        <v>47.45</v>
      </c>
      <c r="S7511" s="1">
        <v>18.25</v>
      </c>
      <c r="T7511" s="1">
        <v>0.17</v>
      </c>
      <c r="U7511" s="1">
        <v>584</v>
      </c>
      <c r="V7511" s="1">
        <f t="shared" si="469"/>
        <v>0.59368037030509135</v>
      </c>
      <c r="W7511" s="1">
        <f t="shared" si="470"/>
        <v>1.0649305585149</v>
      </c>
      <c r="X7511" s="1">
        <f t="shared" si="471"/>
        <v>107.35294117647058</v>
      </c>
    </row>
    <row r="7512" spans="1:24" hidden="1" x14ac:dyDescent="0.3">
      <c r="A7512" s="18" t="str">
        <f t="shared" si="468"/>
        <v>OFF - ConstMin - Bore/Drill Rigs_2015_100</v>
      </c>
      <c r="B7512" s="1" t="s">
        <v>40</v>
      </c>
      <c r="C7512" s="1">
        <v>2020</v>
      </c>
      <c r="D7512" s="1" t="s">
        <v>150</v>
      </c>
      <c r="E7512" s="1">
        <v>2015</v>
      </c>
      <c r="F7512" s="1">
        <v>100</v>
      </c>
      <c r="G7512" s="1" t="s">
        <v>12</v>
      </c>
      <c r="H7512" s="1">
        <v>5.3996296023677804E-6</v>
      </c>
      <c r="I7512" s="1">
        <v>4.9665793082578799E-6</v>
      </c>
      <c r="J7512" s="1">
        <v>5.9419629999999996E-6</v>
      </c>
      <c r="K7512" s="1">
        <v>2.4530659999999997E-4</v>
      </c>
      <c r="L7512" s="1">
        <v>1.335863E-5</v>
      </c>
      <c r="M7512" s="1">
        <v>1.3815600000000001E-2</v>
      </c>
      <c r="N7512" s="1">
        <v>9.6325649999999991E-7</v>
      </c>
      <c r="O7512" s="1">
        <v>7.277938E-7</v>
      </c>
      <c r="P7512" s="1">
        <v>1.33478E-7</v>
      </c>
      <c r="Q7512" s="1">
        <v>1.87966124738826E-7</v>
      </c>
      <c r="R7512" s="1">
        <v>536.54999999999995</v>
      </c>
      <c r="S7512" s="1">
        <v>83.95</v>
      </c>
      <c r="T7512" s="1">
        <v>0.79</v>
      </c>
      <c r="U7512" s="1">
        <v>7387.6</v>
      </c>
      <c r="V7512" s="1">
        <f t="shared" si="469"/>
        <v>0.22260894063494588</v>
      </c>
      <c r="W7512" s="1">
        <f t="shared" si="470"/>
        <v>0.59875223731750005</v>
      </c>
      <c r="X7512" s="1">
        <f t="shared" si="471"/>
        <v>106.26582278481013</v>
      </c>
    </row>
    <row r="7513" spans="1:24" hidden="1" x14ac:dyDescent="0.3">
      <c r="A7513" s="18" t="str">
        <f t="shared" si="468"/>
        <v>OFF - ConstMin - Bore/Drill Rigs_2015_175</v>
      </c>
      <c r="B7513" s="1" t="s">
        <v>40</v>
      </c>
      <c r="C7513" s="1">
        <v>2020</v>
      </c>
      <c r="D7513" s="1" t="s">
        <v>150</v>
      </c>
      <c r="E7513" s="1">
        <v>2015</v>
      </c>
      <c r="F7513" s="1">
        <v>175</v>
      </c>
      <c r="G7513" s="1" t="s">
        <v>12</v>
      </c>
      <c r="H7513" s="1">
        <v>1.3643900297971901E-6</v>
      </c>
      <c r="I7513" s="1">
        <v>1.25496594940746E-6</v>
      </c>
      <c r="J7513" s="1">
        <v>1.5014280000000001E-6</v>
      </c>
      <c r="K7513" s="1">
        <v>1.496553E-4</v>
      </c>
      <c r="L7513" s="1">
        <v>5.091198E-6</v>
      </c>
      <c r="M7513" s="1">
        <v>4.7620500000000003E-3</v>
      </c>
      <c r="N7513" s="1">
        <v>3.4138826999999999E-7</v>
      </c>
      <c r="O7513" s="1">
        <v>2.5793780400000002E-7</v>
      </c>
      <c r="P7513" s="1">
        <v>4.730598E-8</v>
      </c>
      <c r="Q7513" s="1">
        <v>6.6491418274958995E-8</v>
      </c>
      <c r="R7513" s="1">
        <v>189.8</v>
      </c>
      <c r="S7513" s="1">
        <v>21.9</v>
      </c>
      <c r="T7513" s="1">
        <v>0.2</v>
      </c>
      <c r="U7513" s="1">
        <v>2759.3999999999901</v>
      </c>
      <c r="V7513" s="1">
        <f t="shared" si="469"/>
        <v>0.15059338075688675</v>
      </c>
      <c r="W7513" s="1">
        <f t="shared" si="470"/>
        <v>0.6109334833225577</v>
      </c>
      <c r="X7513" s="1">
        <f t="shared" si="471"/>
        <v>109.49999999999999</v>
      </c>
    </row>
    <row r="7514" spans="1:24" hidden="1" x14ac:dyDescent="0.3">
      <c r="A7514" s="18" t="str">
        <f t="shared" si="468"/>
        <v>OFF - ConstMin - Bore/Drill Rigs_2016_25</v>
      </c>
      <c r="B7514" s="1" t="s">
        <v>40</v>
      </c>
      <c r="C7514" s="1">
        <v>2020</v>
      </c>
      <c r="D7514" s="1" t="s">
        <v>150</v>
      </c>
      <c r="E7514" s="1">
        <v>2016</v>
      </c>
      <c r="F7514" s="1">
        <v>25</v>
      </c>
      <c r="G7514" s="1" t="s">
        <v>12</v>
      </c>
      <c r="H7514" s="1">
        <v>1.01670169814046E-4</v>
      </c>
      <c r="I7514" s="1">
        <v>9.3516222194960297E-5</v>
      </c>
      <c r="J7514" s="1">
        <v>1.1188182E-4</v>
      </c>
      <c r="K7514" s="1">
        <v>4.0919850999999998E-3</v>
      </c>
      <c r="L7514" s="1">
        <v>7.2481047000000001E-5</v>
      </c>
      <c r="M7514" s="1">
        <v>6.6768501999999999E-3</v>
      </c>
      <c r="N7514" s="1">
        <v>5.0374893600000002E-5</v>
      </c>
      <c r="O7514" s="1">
        <v>3.8061030719999902E-5</v>
      </c>
      <c r="P7514" s="1">
        <v>1.7134951000000001E-7</v>
      </c>
      <c r="Q7514" s="1">
        <v>1.8029403801479199E-7</v>
      </c>
      <c r="R7514" s="1">
        <v>514.65</v>
      </c>
      <c r="S7514" s="1">
        <v>390.55</v>
      </c>
      <c r="T7514" s="1">
        <v>3.15</v>
      </c>
      <c r="U7514" s="1">
        <v>6504.3</v>
      </c>
      <c r="V7514" s="1">
        <f t="shared" si="469"/>
        <v>4.7607457754050104</v>
      </c>
      <c r="W7514" s="1">
        <f t="shared" si="470"/>
        <v>3.6898821424030741</v>
      </c>
      <c r="X7514" s="1">
        <f t="shared" si="471"/>
        <v>123.98412698412699</v>
      </c>
    </row>
    <row r="7515" spans="1:24" hidden="1" x14ac:dyDescent="0.3">
      <c r="A7515" s="18" t="str">
        <f t="shared" si="468"/>
        <v>OFF - ConstMin - Bore/Drill Rigs_2016_25</v>
      </c>
      <c r="B7515" s="1" t="s">
        <v>40</v>
      </c>
      <c r="C7515" s="1">
        <v>2020</v>
      </c>
      <c r="D7515" s="1" t="s">
        <v>150</v>
      </c>
      <c r="E7515" s="1">
        <v>2016</v>
      </c>
      <c r="F7515" s="1">
        <v>25</v>
      </c>
      <c r="G7515" s="1" t="s">
        <v>5</v>
      </c>
      <c r="H7515" s="1">
        <v>9.9541765972222208E-6</v>
      </c>
      <c r="I7515" s="1">
        <v>1.18462928099173E-5</v>
      </c>
      <c r="J7515" s="1">
        <v>1.43340143E-5</v>
      </c>
      <c r="K7515" s="1">
        <v>5.0297075000000002E-5</v>
      </c>
      <c r="L7515" s="1">
        <v>9.053694E-5</v>
      </c>
      <c r="M7515" s="1">
        <v>1.1904416100000001E-2</v>
      </c>
      <c r="N7515" s="1">
        <v>3.3909669E-6</v>
      </c>
      <c r="O7515" s="1">
        <v>3.1196895480000002E-6</v>
      </c>
      <c r="P7515" s="1">
        <v>1.5289399000000001E-7</v>
      </c>
      <c r="Q7515" s="1">
        <v>1.00086560098001E-7</v>
      </c>
      <c r="R7515" s="1">
        <v>397.849999999999</v>
      </c>
      <c r="S7515" s="1">
        <v>558.44999999999902</v>
      </c>
      <c r="T7515" s="1">
        <v>0.69</v>
      </c>
      <c r="U7515" s="1">
        <v>9230.8499999999894</v>
      </c>
      <c r="V7515" s="1">
        <f t="shared" si="469"/>
        <v>0.42494171857369351</v>
      </c>
      <c r="W7515" s="1">
        <f t="shared" si="470"/>
        <v>3.2476761713837758</v>
      </c>
      <c r="X7515" s="1">
        <f t="shared" si="471"/>
        <v>809.34782608695514</v>
      </c>
    </row>
    <row r="7516" spans="1:24" hidden="1" x14ac:dyDescent="0.3">
      <c r="A7516" s="18" t="str">
        <f t="shared" si="468"/>
        <v>OFF - ConstMin - Bore/Drill Rigs_2016_50</v>
      </c>
      <c r="B7516" s="1" t="s">
        <v>40</v>
      </c>
      <c r="C7516" s="1">
        <v>2020</v>
      </c>
      <c r="D7516" s="1" t="s">
        <v>150</v>
      </c>
      <c r="E7516" s="1">
        <v>2016</v>
      </c>
      <c r="F7516" s="1">
        <v>50</v>
      </c>
      <c r="G7516" s="1" t="s">
        <v>12</v>
      </c>
      <c r="H7516" s="1">
        <v>1.13361758352802E-6</v>
      </c>
      <c r="I7516" s="1">
        <v>1.04270145332908E-6</v>
      </c>
      <c r="J7516" s="1">
        <v>1.2474769999999999E-6</v>
      </c>
      <c r="K7516" s="1">
        <v>7.7092650000000005E-5</v>
      </c>
      <c r="L7516" s="1">
        <v>1.890472E-6</v>
      </c>
      <c r="M7516" s="1">
        <v>1.1249039999999999E-3</v>
      </c>
      <c r="N7516" s="1">
        <v>7.7549876999999993E-8</v>
      </c>
      <c r="O7516" s="1">
        <v>5.8593240399999998E-8</v>
      </c>
      <c r="P7516" s="1">
        <v>1.367678E-8</v>
      </c>
      <c r="Q7516" s="1">
        <v>1.6622854568739699E-8</v>
      </c>
      <c r="R7516" s="1">
        <v>47.45</v>
      </c>
      <c r="S7516" s="1">
        <v>18.25</v>
      </c>
      <c r="T7516" s="1">
        <v>0.18</v>
      </c>
      <c r="U7516" s="1">
        <v>584</v>
      </c>
      <c r="V7516" s="1">
        <f t="shared" si="469"/>
        <v>0.59120177927247719</v>
      </c>
      <c r="W7516" s="1">
        <f t="shared" si="470"/>
        <v>1.0718795936233001</v>
      </c>
      <c r="X7516" s="1">
        <f t="shared" si="471"/>
        <v>101.38888888888889</v>
      </c>
    </row>
    <row r="7517" spans="1:24" hidden="1" x14ac:dyDescent="0.3">
      <c r="A7517" s="18" t="str">
        <f t="shared" si="468"/>
        <v>OFF - ConstMin - Bore/Drill Rigs_2016_100</v>
      </c>
      <c r="B7517" s="1" t="s">
        <v>40</v>
      </c>
      <c r="C7517" s="1">
        <v>2020</v>
      </c>
      <c r="D7517" s="1" t="s">
        <v>150</v>
      </c>
      <c r="E7517" s="1">
        <v>2016</v>
      </c>
      <c r="F7517" s="1">
        <v>100</v>
      </c>
      <c r="G7517" s="1" t="s">
        <v>12</v>
      </c>
      <c r="H7517" s="1">
        <v>5.3567485339941597E-6</v>
      </c>
      <c r="I7517" s="1">
        <v>4.9271373015678199E-6</v>
      </c>
      <c r="J7517" s="1">
        <v>5.8947749999999998E-6</v>
      </c>
      <c r="K7517" s="1">
        <v>2.371644E-4</v>
      </c>
      <c r="L7517" s="1">
        <v>1.323876E-5</v>
      </c>
      <c r="M7517" s="1">
        <v>1.404236E-2</v>
      </c>
      <c r="N7517" s="1">
        <v>9.7906679999999992E-7</v>
      </c>
      <c r="O7517" s="1">
        <v>7.3973936000000004E-7</v>
      </c>
      <c r="P7517" s="1">
        <v>1.3566880000000001E-7</v>
      </c>
      <c r="Q7517" s="1">
        <v>1.9180216810084299E-7</v>
      </c>
      <c r="R7517" s="1">
        <v>547.5</v>
      </c>
      <c r="S7517" s="1">
        <v>87.6</v>
      </c>
      <c r="T7517" s="1">
        <v>0.81</v>
      </c>
      <c r="U7517" s="1">
        <v>7708.7999999999902</v>
      </c>
      <c r="V7517" s="1">
        <f t="shared" si="469"/>
        <v>0.21163938313764727</v>
      </c>
      <c r="W7517" s="1">
        <f t="shared" si="470"/>
        <v>0.56865535267625067</v>
      </c>
      <c r="X7517" s="1">
        <f t="shared" si="471"/>
        <v>108.14814814814814</v>
      </c>
    </row>
    <row r="7518" spans="1:24" hidden="1" x14ac:dyDescent="0.3">
      <c r="A7518" s="18" t="str">
        <f t="shared" si="468"/>
        <v>OFF - ConstMin - Bore/Drill Rigs_2016_175</v>
      </c>
      <c r="B7518" s="1" t="s">
        <v>40</v>
      </c>
      <c r="C7518" s="1">
        <v>2020</v>
      </c>
      <c r="D7518" s="1" t="s">
        <v>150</v>
      </c>
      <c r="E7518" s="1">
        <v>2016</v>
      </c>
      <c r="F7518" s="1">
        <v>175</v>
      </c>
      <c r="G7518" s="1" t="s">
        <v>12</v>
      </c>
      <c r="H7518" s="1">
        <v>1.3264688001788301E-6</v>
      </c>
      <c r="I7518" s="1">
        <v>1.22008600240449E-6</v>
      </c>
      <c r="J7518" s="1">
        <v>1.4596979999999999E-6</v>
      </c>
      <c r="K7518" s="1">
        <v>1.5148949999999999E-4</v>
      </c>
      <c r="L7518" s="1">
        <v>5.0634709999999997E-6</v>
      </c>
      <c r="M7518" s="1">
        <v>4.8402109999999996E-3</v>
      </c>
      <c r="N7518" s="1">
        <v>3.4699157999999902E-7</v>
      </c>
      <c r="O7518" s="1">
        <v>2.6217141600000003E-7</v>
      </c>
      <c r="P7518" s="1">
        <v>4.8082429999999998E-8</v>
      </c>
      <c r="Q7518" s="1">
        <v>6.7770099395631295E-8</v>
      </c>
      <c r="R7518" s="1">
        <v>193.45</v>
      </c>
      <c r="S7518" s="1">
        <v>21.9</v>
      </c>
      <c r="T7518" s="1">
        <v>0.2</v>
      </c>
      <c r="U7518" s="1">
        <v>2759.3999999999901</v>
      </c>
      <c r="V7518" s="1">
        <f t="shared" si="469"/>
        <v>0.14640785752234928</v>
      </c>
      <c r="W7518" s="1">
        <f t="shared" si="470"/>
        <v>0.60760629929002063</v>
      </c>
      <c r="X7518" s="1">
        <f t="shared" si="471"/>
        <v>109.49999999999999</v>
      </c>
    </row>
    <row r="7519" spans="1:24" hidden="1" x14ac:dyDescent="0.3">
      <c r="A7519" s="18" t="str">
        <f t="shared" si="468"/>
        <v>OFF - ConstMin - Bore/Drill Rigs_2017_25</v>
      </c>
      <c r="B7519" s="1" t="s">
        <v>40</v>
      </c>
      <c r="C7519" s="1">
        <v>2020</v>
      </c>
      <c r="D7519" s="1" t="s">
        <v>150</v>
      </c>
      <c r="E7519" s="1">
        <v>2017</v>
      </c>
      <c r="F7519" s="1">
        <v>25</v>
      </c>
      <c r="G7519" s="1" t="s">
        <v>12</v>
      </c>
      <c r="H7519" s="1">
        <v>1.06724798012429E-4</v>
      </c>
      <c r="I7519" s="1">
        <v>9.8165469211832697E-5</v>
      </c>
      <c r="J7519" s="1">
        <v>1.1744413E-4</v>
      </c>
      <c r="K7519" s="1">
        <v>4.3083551000000003E-3</v>
      </c>
      <c r="L7519" s="1">
        <v>7.6084935999999999E-5</v>
      </c>
      <c r="M7519" s="1">
        <v>7.0298994999999998E-3</v>
      </c>
      <c r="N7519" s="1">
        <v>5.30385462E-5</v>
      </c>
      <c r="O7519" s="1">
        <v>4.0073568239999997E-5</v>
      </c>
      <c r="P7519" s="1">
        <v>1.8040993E-7</v>
      </c>
      <c r="Q7519" s="1">
        <v>1.87966124738826E-7</v>
      </c>
      <c r="R7519" s="1">
        <v>536.54999999999995</v>
      </c>
      <c r="S7519" s="1">
        <v>412.44999999999902</v>
      </c>
      <c r="T7519" s="1">
        <v>3.32</v>
      </c>
      <c r="U7519" s="1">
        <v>6869.2999999999902</v>
      </c>
      <c r="V7519" s="1">
        <f t="shared" si="469"/>
        <v>4.7318924369773949</v>
      </c>
      <c r="W7519" s="1">
        <f t="shared" si="470"/>
        <v>3.6675394730646516</v>
      </c>
      <c r="X7519" s="1">
        <f t="shared" si="471"/>
        <v>124.23192771084308</v>
      </c>
    </row>
    <row r="7520" spans="1:24" hidden="1" x14ac:dyDescent="0.3">
      <c r="A7520" s="18" t="str">
        <f t="shared" si="468"/>
        <v>OFF - ConstMin - Bore/Drill Rigs_2017_25</v>
      </c>
      <c r="B7520" s="1" t="s">
        <v>40</v>
      </c>
      <c r="C7520" s="1">
        <v>2020</v>
      </c>
      <c r="D7520" s="1" t="s">
        <v>150</v>
      </c>
      <c r="E7520" s="1">
        <v>2017</v>
      </c>
      <c r="F7520" s="1">
        <v>25</v>
      </c>
      <c r="G7520" s="1" t="s">
        <v>5</v>
      </c>
      <c r="H7520" s="1">
        <v>1.12780618055555E-5</v>
      </c>
      <c r="I7520" s="1">
        <v>1.34218256198347E-5</v>
      </c>
      <c r="J7520" s="1">
        <v>1.6240408999999999E-5</v>
      </c>
      <c r="K7520" s="1">
        <v>5.8242112999999998E-5</v>
      </c>
      <c r="L7520" s="1">
        <v>1.02539195999999E-4</v>
      </c>
      <c r="M7520" s="1">
        <v>1.3508324E-2</v>
      </c>
      <c r="N7520" s="1">
        <v>3.8478405999999997E-6</v>
      </c>
      <c r="O7520" s="1">
        <v>3.5400133520000001E-6</v>
      </c>
      <c r="P7520" s="1">
        <v>1.7518178000000001E-7</v>
      </c>
      <c r="Q7520" s="1">
        <v>1.12941714606001E-7</v>
      </c>
      <c r="R7520" s="1">
        <v>448.95</v>
      </c>
      <c r="S7520" s="1">
        <v>653.35</v>
      </c>
      <c r="T7520" s="1">
        <v>0.79999999999999905</v>
      </c>
      <c r="U7520" s="1">
        <v>10537.55</v>
      </c>
      <c r="V7520" s="1">
        <f t="shared" si="469"/>
        <v>0.42175529564444336</v>
      </c>
      <c r="W7520" s="1">
        <f t="shared" si="470"/>
        <v>3.2220988522018752</v>
      </c>
      <c r="X7520" s="1">
        <f t="shared" si="471"/>
        <v>816.68750000000102</v>
      </c>
    </row>
    <row r="7521" spans="1:24" hidden="1" x14ac:dyDescent="0.3">
      <c r="A7521" s="18" t="str">
        <f t="shared" si="468"/>
        <v>OFF - ConstMin - Bore/Drill Rigs_2017_50</v>
      </c>
      <c r="B7521" s="1" t="s">
        <v>40</v>
      </c>
      <c r="C7521" s="1">
        <v>2020</v>
      </c>
      <c r="D7521" s="1" t="s">
        <v>150</v>
      </c>
      <c r="E7521" s="1">
        <v>2017</v>
      </c>
      <c r="F7521" s="1">
        <v>50</v>
      </c>
      <c r="G7521" s="1" t="s">
        <v>12</v>
      </c>
      <c r="H7521" s="1">
        <v>1.1223393572928599E-6</v>
      </c>
      <c r="I7521" s="1">
        <v>1.03232774083797E-6</v>
      </c>
      <c r="J7521" s="1">
        <v>1.235066E-6</v>
      </c>
      <c r="K7521" s="1">
        <v>7.4660180000000006E-5</v>
      </c>
      <c r="L7521" s="1">
        <v>1.8924009999999999E-6</v>
      </c>
      <c r="M7521" s="1">
        <v>1.1372229999999999E-3</v>
      </c>
      <c r="N7521" s="1">
        <v>7.8399134999999999E-8</v>
      </c>
      <c r="O7521" s="1">
        <v>5.9234902000000003E-8</v>
      </c>
      <c r="P7521" s="1">
        <v>1.3826560000000001E-8</v>
      </c>
      <c r="Q7521" s="1">
        <v>1.6622854568739699E-8</v>
      </c>
      <c r="R7521" s="1">
        <v>47.45</v>
      </c>
      <c r="S7521" s="1">
        <v>18.25</v>
      </c>
      <c r="T7521" s="1">
        <v>0.18</v>
      </c>
      <c r="U7521" s="1">
        <v>584</v>
      </c>
      <c r="V7521" s="1">
        <f t="shared" si="469"/>
        <v>0.58531998322930079</v>
      </c>
      <c r="W7521" s="1">
        <f t="shared" si="470"/>
        <v>1.0729733182254624</v>
      </c>
      <c r="X7521" s="1">
        <f t="shared" si="471"/>
        <v>101.38888888888889</v>
      </c>
    </row>
    <row r="7522" spans="1:24" hidden="1" x14ac:dyDescent="0.3">
      <c r="A7522" s="18" t="str">
        <f t="shared" si="468"/>
        <v>OFF - ConstMin - Bore/Drill Rigs_2017_100</v>
      </c>
      <c r="B7522" s="1" t="s">
        <v>40</v>
      </c>
      <c r="C7522" s="1">
        <v>2020</v>
      </c>
      <c r="D7522" s="1" t="s">
        <v>150</v>
      </c>
      <c r="E7522" s="1">
        <v>2017</v>
      </c>
      <c r="F7522" s="1">
        <v>100</v>
      </c>
      <c r="G7522" s="1" t="s">
        <v>12</v>
      </c>
      <c r="H7522" s="1">
        <v>5.2824663611522297E-6</v>
      </c>
      <c r="I7522" s="1">
        <v>4.85881255898782E-6</v>
      </c>
      <c r="J7522" s="1">
        <v>5.8130320000000001E-6</v>
      </c>
      <c r="K7522" s="1">
        <v>2.2745999999999999E-4</v>
      </c>
      <c r="L7522" s="1">
        <v>1.304089E-5</v>
      </c>
      <c r="M7522" s="1">
        <v>1.4196139999999999E-2</v>
      </c>
      <c r="N7522" s="1">
        <v>9.8978850000000004E-7</v>
      </c>
      <c r="O7522" s="1">
        <v>7.4784019999999999E-7</v>
      </c>
      <c r="P7522" s="1">
        <v>1.371545E-7</v>
      </c>
      <c r="Q7522" s="1">
        <v>1.9308084922151501E-7</v>
      </c>
      <c r="R7522" s="1">
        <v>551.15</v>
      </c>
      <c r="S7522" s="1">
        <v>87.6</v>
      </c>
      <c r="T7522" s="1">
        <v>0.82</v>
      </c>
      <c r="U7522" s="1">
        <v>7708.7999999999902</v>
      </c>
      <c r="V7522" s="1">
        <f t="shared" si="469"/>
        <v>0.2087045742440391</v>
      </c>
      <c r="W7522" s="1">
        <f t="shared" si="470"/>
        <v>0.56015607973572989</v>
      </c>
      <c r="X7522" s="1">
        <f t="shared" si="471"/>
        <v>106.82926829268293</v>
      </c>
    </row>
    <row r="7523" spans="1:24" hidden="1" x14ac:dyDescent="0.3">
      <c r="A7523" s="18" t="str">
        <f t="shared" si="468"/>
        <v>OFF - ConstMin - Bore/Drill Rigs_2017_175</v>
      </c>
      <c r="B7523" s="1" t="s">
        <v>40</v>
      </c>
      <c r="C7523" s="1">
        <v>2020</v>
      </c>
      <c r="D7523" s="1" t="s">
        <v>150</v>
      </c>
      <c r="E7523" s="1">
        <v>2017</v>
      </c>
      <c r="F7523" s="1">
        <v>175</v>
      </c>
      <c r="G7523" s="1" t="s">
        <v>12</v>
      </c>
      <c r="H7523" s="1">
        <v>1.2800200647196201E-6</v>
      </c>
      <c r="I7523" s="1">
        <v>1.1773624555291099E-6</v>
      </c>
      <c r="J7523" s="1">
        <v>1.4085839999999999E-6</v>
      </c>
      <c r="K7523" s="1">
        <v>1.5251960000000001E-4</v>
      </c>
      <c r="L7523" s="1">
        <v>5.0064150000000002E-6</v>
      </c>
      <c r="M7523" s="1">
        <v>4.8932170000000001E-3</v>
      </c>
      <c r="N7523" s="1">
        <v>3.5079155999999997E-7</v>
      </c>
      <c r="O7523" s="1">
        <v>2.65042512E-7</v>
      </c>
      <c r="P7523" s="1">
        <v>4.8608989999999999E-8</v>
      </c>
      <c r="Q7523" s="1">
        <v>6.7770099395631295E-8</v>
      </c>
      <c r="R7523" s="1">
        <v>193.45</v>
      </c>
      <c r="S7523" s="1">
        <v>21.9</v>
      </c>
      <c r="T7523" s="1">
        <v>0.2</v>
      </c>
      <c r="U7523" s="1">
        <v>2759.3999999999901</v>
      </c>
      <c r="V7523" s="1">
        <f t="shared" si="469"/>
        <v>0.14128111813557423</v>
      </c>
      <c r="W7523" s="1">
        <f t="shared" si="470"/>
        <v>0.60075969445861332</v>
      </c>
      <c r="X7523" s="1">
        <f t="shared" si="471"/>
        <v>109.49999999999999</v>
      </c>
    </row>
    <row r="7524" spans="1:24" hidden="1" x14ac:dyDescent="0.3">
      <c r="A7524" s="18" t="str">
        <f t="shared" si="468"/>
        <v>OFF - ConstMin - Bore/Drill Rigs_2018_25</v>
      </c>
      <c r="B7524" s="1" t="s">
        <v>40</v>
      </c>
      <c r="C7524" s="1">
        <v>2020</v>
      </c>
      <c r="D7524" s="1" t="s">
        <v>150</v>
      </c>
      <c r="E7524" s="1">
        <v>2018</v>
      </c>
      <c r="F7524" s="1">
        <v>25</v>
      </c>
      <c r="G7524" s="1" t="s">
        <v>12</v>
      </c>
      <c r="H7524" s="1">
        <v>1.0090491158528499E-4</v>
      </c>
      <c r="I7524" s="1">
        <v>9.2812337676145595E-5</v>
      </c>
      <c r="J7524" s="1">
        <v>1.110397E-4</v>
      </c>
      <c r="K7524" s="1">
        <v>4.4928485000000004E-3</v>
      </c>
      <c r="L7524" s="1">
        <v>7.1951135000000005E-5</v>
      </c>
      <c r="M7524" s="1">
        <v>7.3309355E-3</v>
      </c>
      <c r="N7524" s="1">
        <v>5.5309774499999997E-5</v>
      </c>
      <c r="O7524" s="1">
        <v>4.1789607400000003E-5</v>
      </c>
      <c r="P7524" s="1">
        <v>1.8813551999999999E-7</v>
      </c>
      <c r="Q7524" s="1">
        <v>1.9563821146286001E-7</v>
      </c>
      <c r="R7524" s="1">
        <v>558.45000000000005</v>
      </c>
      <c r="S7524" s="1">
        <v>430.7</v>
      </c>
      <c r="T7524" s="1">
        <v>3.46</v>
      </c>
      <c r="U7524" s="1">
        <v>7168.6</v>
      </c>
      <c r="V7524" s="1">
        <f t="shared" si="469"/>
        <v>4.2870639726846402</v>
      </c>
      <c r="W7524" s="1">
        <f t="shared" si="470"/>
        <v>3.3234710640366547</v>
      </c>
      <c r="X7524" s="1">
        <f t="shared" si="471"/>
        <v>124.47976878612717</v>
      </c>
    </row>
    <row r="7525" spans="1:24" hidden="1" x14ac:dyDescent="0.3">
      <c r="A7525" s="18" t="str">
        <f t="shared" si="468"/>
        <v>OFF - ConstMin - Bore/Drill Rigs_2018_25</v>
      </c>
      <c r="B7525" s="1" t="s">
        <v>40</v>
      </c>
      <c r="C7525" s="1">
        <v>2020</v>
      </c>
      <c r="D7525" s="1" t="s">
        <v>150</v>
      </c>
      <c r="E7525" s="1">
        <v>2018</v>
      </c>
      <c r="F7525" s="1">
        <v>25</v>
      </c>
      <c r="G7525" s="1" t="s">
        <v>5</v>
      </c>
      <c r="H7525" s="1">
        <v>1.4747325E-5</v>
      </c>
      <c r="I7525" s="1">
        <v>1.7550535537189999E-5</v>
      </c>
      <c r="J7525" s="1">
        <v>2.1236147999999999E-5</v>
      </c>
      <c r="K7525" s="1">
        <v>8.2476709999999997E-5</v>
      </c>
      <c r="L7525" s="1">
        <v>1.3388555000000001E-4</v>
      </c>
      <c r="M7525" s="1">
        <v>1.7767604999999999E-2</v>
      </c>
      <c r="N7525" s="1">
        <v>5.0610929999999997E-6</v>
      </c>
      <c r="O7525" s="1">
        <v>4.6562055600000003E-6</v>
      </c>
      <c r="P7525" s="1">
        <v>2.3889939000000001E-7</v>
      </c>
      <c r="Q7525" s="1">
        <v>1.4875250216400199E-7</v>
      </c>
      <c r="R7525" s="1">
        <v>591.29999999999995</v>
      </c>
      <c r="S7525" s="1">
        <v>930.75</v>
      </c>
      <c r="T7525" s="1">
        <v>1.1499999999999999</v>
      </c>
      <c r="U7525" s="1">
        <v>13829.8499999999</v>
      </c>
      <c r="V7525" s="1">
        <f t="shared" si="469"/>
        <v>0.42020527891703835</v>
      </c>
      <c r="W7525" s="1">
        <f t="shared" si="470"/>
        <v>3.2055668478888331</v>
      </c>
      <c r="X7525" s="1">
        <f t="shared" si="471"/>
        <v>809.34782608695662</v>
      </c>
    </row>
    <row r="7526" spans="1:24" hidden="1" x14ac:dyDescent="0.3">
      <c r="A7526" s="18" t="str">
        <f t="shared" si="468"/>
        <v>OFF - ConstMin - Bore/Drill Rigs_2018_50</v>
      </c>
      <c r="B7526" s="1" t="s">
        <v>40</v>
      </c>
      <c r="C7526" s="1">
        <v>2020</v>
      </c>
      <c r="D7526" s="1" t="s">
        <v>150</v>
      </c>
      <c r="E7526" s="1">
        <v>2018</v>
      </c>
      <c r="F7526" s="1">
        <v>50</v>
      </c>
      <c r="G7526" s="1" t="s">
        <v>12</v>
      </c>
      <c r="H7526" s="1">
        <v>1.0917470209616299E-6</v>
      </c>
      <c r="I7526" s="1">
        <v>1.00418890988051E-6</v>
      </c>
      <c r="J7526" s="1">
        <v>1.2014010000000001E-6</v>
      </c>
      <c r="K7526" s="1">
        <v>7.093523E-5</v>
      </c>
      <c r="L7526" s="1">
        <v>1.8618610000000001E-6</v>
      </c>
      <c r="M7526" s="1">
        <v>1.1300819999999999E-3</v>
      </c>
      <c r="N7526" s="1">
        <v>7.7906852999999994E-8</v>
      </c>
      <c r="O7526" s="1">
        <v>5.8862955600000001E-8</v>
      </c>
      <c r="P7526" s="1">
        <v>1.3739740000000001E-8</v>
      </c>
      <c r="Q7526" s="1">
        <v>1.6622854568739699E-8</v>
      </c>
      <c r="R7526" s="1">
        <v>47.45</v>
      </c>
      <c r="S7526" s="1">
        <v>18.25</v>
      </c>
      <c r="T7526" s="1">
        <v>0.18</v>
      </c>
      <c r="U7526" s="1">
        <v>584</v>
      </c>
      <c r="V7526" s="1">
        <f t="shared" si="469"/>
        <v>0.56936553445052118</v>
      </c>
      <c r="W7526" s="1">
        <f t="shared" si="470"/>
        <v>1.0556574295007124</v>
      </c>
      <c r="X7526" s="1">
        <f t="shared" si="471"/>
        <v>101.38888888888889</v>
      </c>
    </row>
    <row r="7527" spans="1:24" hidden="1" x14ac:dyDescent="0.3">
      <c r="A7527" s="18" t="str">
        <f t="shared" si="468"/>
        <v>OFF - ConstMin - Bore/Drill Rigs_2018_100</v>
      </c>
      <c r="B7527" s="1" t="s">
        <v>40</v>
      </c>
      <c r="C7527" s="1">
        <v>2020</v>
      </c>
      <c r="D7527" s="1" t="s">
        <v>150</v>
      </c>
      <c r="E7527" s="1">
        <v>2018</v>
      </c>
      <c r="F7527" s="1">
        <v>100</v>
      </c>
      <c r="G7527" s="1" t="s">
        <v>12</v>
      </c>
      <c r="H7527" s="1">
        <v>5.11718414196516E-6</v>
      </c>
      <c r="I7527" s="1">
        <v>4.7067859737795501E-6</v>
      </c>
      <c r="J7527" s="1">
        <v>5.631149E-6</v>
      </c>
      <c r="K7527" s="1">
        <v>2.1380720000000001E-4</v>
      </c>
      <c r="L7527" s="1">
        <v>1.261831E-5</v>
      </c>
      <c r="M7527" s="1">
        <v>1.4107E-2</v>
      </c>
      <c r="N7527" s="1">
        <v>9.8357399999999991E-7</v>
      </c>
      <c r="O7527" s="1">
        <v>7.4314480000000002E-7</v>
      </c>
      <c r="P7527" s="1">
        <v>1.3629329999999999E-7</v>
      </c>
      <c r="Q7527" s="1">
        <v>1.9180216810084299E-7</v>
      </c>
      <c r="R7527" s="1">
        <v>547.5</v>
      </c>
      <c r="S7527" s="1">
        <v>87.6</v>
      </c>
      <c r="T7527" s="1">
        <v>0.81</v>
      </c>
      <c r="U7527" s="1">
        <v>7708.7999999999902</v>
      </c>
      <c r="V7527" s="1">
        <f t="shared" si="469"/>
        <v>0.20217445122437752</v>
      </c>
      <c r="W7527" s="1">
        <f t="shared" si="470"/>
        <v>0.54200465324760472</v>
      </c>
      <c r="X7527" s="1">
        <f t="shared" si="471"/>
        <v>108.14814814814814</v>
      </c>
    </row>
    <row r="7528" spans="1:24" hidden="1" x14ac:dyDescent="0.3">
      <c r="A7528" s="18" t="str">
        <f t="shared" si="468"/>
        <v>OFF - ConstMin - Bore/Drill Rigs_2018_175</v>
      </c>
      <c r="B7528" s="1" t="s">
        <v>40</v>
      </c>
      <c r="C7528" s="1">
        <v>2020</v>
      </c>
      <c r="D7528" s="1" t="s">
        <v>150</v>
      </c>
      <c r="E7528" s="1">
        <v>2018</v>
      </c>
      <c r="F7528" s="1">
        <v>175</v>
      </c>
      <c r="G7528" s="1" t="s">
        <v>12</v>
      </c>
      <c r="H7528" s="1">
        <v>1.2113892728265699E-6</v>
      </c>
      <c r="I7528" s="1">
        <v>1.11423585314588E-6</v>
      </c>
      <c r="J7528" s="1">
        <v>1.3330599999999999E-6</v>
      </c>
      <c r="K7528" s="1">
        <v>1.5093699999999999E-4</v>
      </c>
      <c r="L7528" s="1">
        <v>4.8631769999999999E-6</v>
      </c>
      <c r="M7528" s="1">
        <v>4.8624920000000004E-3</v>
      </c>
      <c r="N7528" s="1">
        <v>3.4858881E-7</v>
      </c>
      <c r="O7528" s="1">
        <v>2.6337821199999999E-7</v>
      </c>
      <c r="P7528" s="1">
        <v>4.8303760000000003E-8</v>
      </c>
      <c r="Q7528" s="1">
        <v>6.7770099395631295E-8</v>
      </c>
      <c r="R7528" s="1">
        <v>193.45</v>
      </c>
      <c r="S7528" s="1">
        <v>21.9</v>
      </c>
      <c r="T7528" s="1">
        <v>0.2</v>
      </c>
      <c r="U7528" s="1">
        <v>2759.3999999999901</v>
      </c>
      <c r="V7528" s="1">
        <f t="shared" si="469"/>
        <v>0.13370605327180252</v>
      </c>
      <c r="W7528" s="1">
        <f t="shared" si="470"/>
        <v>0.58357142358716863</v>
      </c>
      <c r="X7528" s="1">
        <f t="shared" si="471"/>
        <v>109.49999999999999</v>
      </c>
    </row>
    <row r="7529" spans="1:24" hidden="1" x14ac:dyDescent="0.3">
      <c r="A7529" s="18" t="str">
        <f t="shared" si="468"/>
        <v>OFF - ConstMin - Bore/Drill Rigs_2019_25</v>
      </c>
      <c r="B7529" s="1" t="s">
        <v>40</v>
      </c>
      <c r="C7529" s="1">
        <v>2020</v>
      </c>
      <c r="D7529" s="1" t="s">
        <v>150</v>
      </c>
      <c r="E7529" s="1">
        <v>2019</v>
      </c>
      <c r="F7529" s="1">
        <v>25</v>
      </c>
      <c r="G7529" s="1" t="s">
        <v>12</v>
      </c>
      <c r="H7529" s="1">
        <v>9.4884864131496605E-5</v>
      </c>
      <c r="I7529" s="1">
        <v>8.7275098028150505E-5</v>
      </c>
      <c r="J7529" s="1">
        <v>1.04415005E-4</v>
      </c>
      <c r="K7529" s="1">
        <v>4.7097613000000003E-3</v>
      </c>
      <c r="L7529" s="1">
        <v>6.7676076000000002E-5</v>
      </c>
      <c r="M7529" s="1">
        <v>7.6848691E-3</v>
      </c>
      <c r="N7529" s="1">
        <v>5.7980102400000003E-5</v>
      </c>
      <c r="O7529" s="1">
        <v>4.3807188480000002E-5</v>
      </c>
      <c r="P7529" s="1">
        <v>1.9721859999999999E-7</v>
      </c>
      <c r="Q7529" s="1">
        <v>2.0586766042823801E-7</v>
      </c>
      <c r="R7529" s="1">
        <v>587.65</v>
      </c>
      <c r="S7529" s="1">
        <v>452.599999999999</v>
      </c>
      <c r="T7529" s="1">
        <v>3.63</v>
      </c>
      <c r="U7529" s="1">
        <v>7533.5999999999904</v>
      </c>
      <c r="V7529" s="1">
        <f t="shared" si="469"/>
        <v>3.8359804802879034</v>
      </c>
      <c r="W7529" s="1">
        <f t="shared" si="470"/>
        <v>2.9745495838314113</v>
      </c>
      <c r="X7529" s="1">
        <f t="shared" si="471"/>
        <v>124.68319559228622</v>
      </c>
    </row>
    <row r="7530" spans="1:24" hidden="1" x14ac:dyDescent="0.3">
      <c r="A7530" s="18" t="str">
        <f t="shared" si="468"/>
        <v>OFF - ConstMin - Bore/Drill Rigs_2019_25</v>
      </c>
      <c r="B7530" s="1" t="s">
        <v>40</v>
      </c>
      <c r="C7530" s="1">
        <v>2020</v>
      </c>
      <c r="D7530" s="1" t="s">
        <v>150</v>
      </c>
      <c r="E7530" s="1">
        <v>2019</v>
      </c>
      <c r="F7530" s="1">
        <v>25</v>
      </c>
      <c r="G7530" s="1" t="s">
        <v>5</v>
      </c>
      <c r="H7530" s="1">
        <v>1.6006884722222199E-5</v>
      </c>
      <c r="I7530" s="1">
        <v>1.9049515702479299E-5</v>
      </c>
      <c r="J7530" s="1">
        <v>2.3049913999999999E-5</v>
      </c>
      <c r="K7530" s="1">
        <v>9.0268460000000002E-5</v>
      </c>
      <c r="L7530" s="1">
        <v>1.4529747000000001E-4</v>
      </c>
      <c r="M7530" s="1">
        <v>1.9297418E-2</v>
      </c>
      <c r="N7530" s="1">
        <v>5.4968599999999996E-6</v>
      </c>
      <c r="O7530" s="1">
        <v>5.0571112000000002E-6</v>
      </c>
      <c r="P7530" s="1">
        <v>2.6046644000000001E-7</v>
      </c>
      <c r="Q7530" s="1">
        <v>1.61607656672002E-7</v>
      </c>
      <c r="R7530" s="1">
        <v>642.4</v>
      </c>
      <c r="S7530" s="1">
        <v>1018.35</v>
      </c>
      <c r="T7530" s="1">
        <v>1.25</v>
      </c>
      <c r="U7530" s="1">
        <v>15012.449999999901</v>
      </c>
      <c r="V7530" s="1">
        <f t="shared" si="469"/>
        <v>0.42016605761438647</v>
      </c>
      <c r="W7530" s="1">
        <f t="shared" si="470"/>
        <v>3.2047568087675344</v>
      </c>
      <c r="X7530" s="1">
        <f t="shared" si="471"/>
        <v>814.68000000000006</v>
      </c>
    </row>
    <row r="7531" spans="1:24" hidden="1" x14ac:dyDescent="0.3">
      <c r="A7531" s="18" t="str">
        <f t="shared" si="468"/>
        <v>OFF - ConstMin - Bore/Drill Rigs_2019_50</v>
      </c>
      <c r="B7531" s="1" t="s">
        <v>40</v>
      </c>
      <c r="C7531" s="1">
        <v>2020</v>
      </c>
      <c r="D7531" s="1" t="s">
        <v>150</v>
      </c>
      <c r="E7531" s="1">
        <v>2019</v>
      </c>
      <c r="F7531" s="1">
        <v>50</v>
      </c>
      <c r="G7531" s="1" t="s">
        <v>12</v>
      </c>
      <c r="H7531" s="1">
        <v>1.08649457171183E-6</v>
      </c>
      <c r="I7531" s="1">
        <v>9.9935770706054498E-7</v>
      </c>
      <c r="J7531" s="1">
        <v>1.195621E-6</v>
      </c>
      <c r="K7531" s="1">
        <v>6.8838039999999997E-5</v>
      </c>
      <c r="L7531" s="1">
        <v>1.874768E-6</v>
      </c>
      <c r="M7531" s="1">
        <v>1.149434E-3</v>
      </c>
      <c r="N7531" s="1">
        <v>7.9240940999999999E-8</v>
      </c>
      <c r="O7531" s="1">
        <v>5.9870933200000006E-8</v>
      </c>
      <c r="P7531" s="1">
        <v>1.3975020000000001E-8</v>
      </c>
      <c r="Q7531" s="1">
        <v>1.6622854568739699E-8</v>
      </c>
      <c r="R7531" s="1">
        <v>47.45</v>
      </c>
      <c r="S7531" s="1">
        <v>18.25</v>
      </c>
      <c r="T7531" s="1">
        <v>0.18</v>
      </c>
      <c r="U7531" s="1">
        <v>584</v>
      </c>
      <c r="V7531" s="1">
        <f t="shared" si="469"/>
        <v>0.56662628852919794</v>
      </c>
      <c r="W7531" s="1">
        <f t="shared" si="470"/>
        <v>1.0629755754001999</v>
      </c>
      <c r="X7531" s="1">
        <f t="shared" si="471"/>
        <v>101.38888888888889</v>
      </c>
    </row>
    <row r="7532" spans="1:24" hidden="1" x14ac:dyDescent="0.3">
      <c r="A7532" s="18" t="str">
        <f t="shared" si="468"/>
        <v>OFF - ConstMin - Bore/Drill Rigs_2019_100</v>
      </c>
      <c r="B7532" s="1" t="s">
        <v>40</v>
      </c>
      <c r="C7532" s="1">
        <v>2020</v>
      </c>
      <c r="D7532" s="1" t="s">
        <v>150</v>
      </c>
      <c r="E7532" s="1">
        <v>2019</v>
      </c>
      <c r="F7532" s="1">
        <v>100</v>
      </c>
      <c r="G7532" s="1" t="s">
        <v>12</v>
      </c>
      <c r="H7532" s="1">
        <v>5.0704400698266696E-6</v>
      </c>
      <c r="I7532" s="1">
        <v>4.66379077622657E-6</v>
      </c>
      <c r="J7532" s="1">
        <v>5.57971E-6</v>
      </c>
      <c r="K7532" s="1">
        <v>2.0503470000000001E-4</v>
      </c>
      <c r="L7532" s="1">
        <v>1.248786E-5</v>
      </c>
      <c r="M7532" s="1">
        <v>1.434857E-2</v>
      </c>
      <c r="N7532" s="1">
        <v>1.0004166000000001E-6</v>
      </c>
      <c r="O7532" s="1">
        <v>7.5587031999999995E-7</v>
      </c>
      <c r="P7532" s="1">
        <v>1.386272E-7</v>
      </c>
      <c r="Q7532" s="1">
        <v>1.9435953034218799E-7</v>
      </c>
      <c r="R7532" s="1">
        <v>554.79999999999995</v>
      </c>
      <c r="S7532" s="1">
        <v>87.6</v>
      </c>
      <c r="T7532" s="1">
        <v>0.82</v>
      </c>
      <c r="U7532" s="1">
        <v>7708.7999999999902</v>
      </c>
      <c r="V7532" s="1">
        <f t="shared" si="469"/>
        <v>0.20032764312241974</v>
      </c>
      <c r="W7532" s="1">
        <f t="shared" si="470"/>
        <v>0.53640132704812571</v>
      </c>
      <c r="X7532" s="1">
        <f t="shared" si="471"/>
        <v>106.82926829268293</v>
      </c>
    </row>
    <row r="7533" spans="1:24" hidden="1" x14ac:dyDescent="0.3">
      <c r="A7533" s="18" t="str">
        <f t="shared" si="468"/>
        <v>OFF - ConstMin - Bore/Drill Rigs_2019_175</v>
      </c>
      <c r="B7533" s="1" t="s">
        <v>40</v>
      </c>
      <c r="C7533" s="1">
        <v>2020</v>
      </c>
      <c r="D7533" s="1" t="s">
        <v>150</v>
      </c>
      <c r="E7533" s="1">
        <v>2019</v>
      </c>
      <c r="F7533" s="1">
        <v>175</v>
      </c>
      <c r="G7533" s="1" t="s">
        <v>12</v>
      </c>
      <c r="H7533" s="1">
        <v>1.17050377167657E-6</v>
      </c>
      <c r="I7533" s="1">
        <v>1.07662936918811E-6</v>
      </c>
      <c r="J7533" s="1">
        <v>1.288068E-6</v>
      </c>
      <c r="K7533" s="1">
        <v>1.52886E-4</v>
      </c>
      <c r="L7533" s="1">
        <v>4.8327399999999997E-6</v>
      </c>
      <c r="M7533" s="1">
        <v>4.9457579999999998E-3</v>
      </c>
      <c r="N7533" s="1">
        <v>3.5455814999999998E-7</v>
      </c>
      <c r="O7533" s="1">
        <v>2.6788838E-7</v>
      </c>
      <c r="P7533" s="1">
        <v>4.9130930000000003E-8</v>
      </c>
      <c r="Q7533" s="1">
        <v>6.9048780516303594E-8</v>
      </c>
      <c r="R7533" s="1">
        <v>197.1</v>
      </c>
      <c r="S7533" s="1">
        <v>21.9</v>
      </c>
      <c r="T7533" s="1">
        <v>0.2</v>
      </c>
      <c r="U7533" s="1">
        <v>2759.3999999999901</v>
      </c>
      <c r="V7533" s="1">
        <f t="shared" si="469"/>
        <v>0.12919335110625438</v>
      </c>
      <c r="W7533" s="1">
        <f t="shared" si="470"/>
        <v>0.57991904502481684</v>
      </c>
      <c r="X7533" s="1">
        <f t="shared" si="471"/>
        <v>109.49999999999999</v>
      </c>
    </row>
    <row r="7534" spans="1:24" hidden="1" x14ac:dyDescent="0.3">
      <c r="A7534" s="18" t="str">
        <f t="shared" si="468"/>
        <v>OFF - ConstMin - Bore/Drill Rigs_2020_25</v>
      </c>
      <c r="B7534" s="1" t="s">
        <v>40</v>
      </c>
      <c r="C7534" s="1">
        <v>2020</v>
      </c>
      <c r="D7534" s="1" t="s">
        <v>150</v>
      </c>
      <c r="E7534" s="1">
        <v>2020</v>
      </c>
      <c r="F7534" s="1">
        <v>25</v>
      </c>
      <c r="G7534" s="1" t="s">
        <v>12</v>
      </c>
      <c r="H7534" s="1">
        <v>8.6137392440653195E-5</v>
      </c>
      <c r="I7534" s="1">
        <v>7.9229173566912805E-5</v>
      </c>
      <c r="J7534" s="1">
        <v>9.4788946000000002E-5</v>
      </c>
      <c r="K7534" s="1">
        <v>4.8299924000000001E-3</v>
      </c>
      <c r="L7534" s="1">
        <v>6.1457083999999994E-5</v>
      </c>
      <c r="M7534" s="1">
        <v>7.8810500000000006E-3</v>
      </c>
      <c r="N7534" s="1">
        <v>5.94602226E-5</v>
      </c>
      <c r="O7534" s="1">
        <v>4.4925501520000003E-5</v>
      </c>
      <c r="P7534" s="1">
        <v>2.02253219999999E-7</v>
      </c>
      <c r="Q7534" s="1">
        <v>2.09703703790255E-7</v>
      </c>
      <c r="R7534" s="1">
        <v>598.6</v>
      </c>
      <c r="S7534" s="1">
        <v>459.9</v>
      </c>
      <c r="T7534" s="1">
        <v>3.72</v>
      </c>
      <c r="U7534" s="1">
        <v>7665</v>
      </c>
      <c r="V7534" s="1">
        <f t="shared" si="469"/>
        <v>3.4226427248911748</v>
      </c>
      <c r="W7534" s="1">
        <f t="shared" si="470"/>
        <v>2.6549013699856263</v>
      </c>
      <c r="X7534" s="1">
        <f t="shared" si="471"/>
        <v>123.6290322580645</v>
      </c>
    </row>
    <row r="7535" spans="1:24" hidden="1" x14ac:dyDescent="0.3">
      <c r="A7535" s="18" t="str">
        <f t="shared" si="468"/>
        <v>OFF - ConstMin - Bore/Drill Rigs_2020_25</v>
      </c>
      <c r="B7535" s="1" t="s">
        <v>40</v>
      </c>
      <c r="C7535" s="1">
        <v>2020</v>
      </c>
      <c r="D7535" s="1" t="s">
        <v>150</v>
      </c>
      <c r="E7535" s="1">
        <v>2020</v>
      </c>
      <c r="F7535" s="1">
        <v>25</v>
      </c>
      <c r="G7535" s="1" t="s">
        <v>5</v>
      </c>
      <c r="H7535" s="1">
        <v>1.7038644444444401E-5</v>
      </c>
      <c r="I7535" s="1">
        <v>2.0277395041322299E-5</v>
      </c>
      <c r="J7535" s="1">
        <v>2.4535648000000001E-5</v>
      </c>
      <c r="K7535" s="1">
        <v>9.6557940000000002E-5</v>
      </c>
      <c r="L7535" s="1">
        <v>1.5464828000000001E-4</v>
      </c>
      <c r="M7535" s="1">
        <v>2.0549021000000001E-2</v>
      </c>
      <c r="N7535" s="1">
        <v>5.8533789999999998E-6</v>
      </c>
      <c r="O7535" s="1">
        <v>5.3851086799999996E-6</v>
      </c>
      <c r="P7535" s="1">
        <v>2.7798810999999999E-7</v>
      </c>
      <c r="Q7535" s="1">
        <v>1.7170813521400201E-7</v>
      </c>
      <c r="R7535" s="1">
        <v>682.55</v>
      </c>
      <c r="S7535" s="1">
        <v>1087.7</v>
      </c>
      <c r="T7535" s="1">
        <v>1.3399999999999901</v>
      </c>
      <c r="U7535" s="1">
        <v>15950.5</v>
      </c>
      <c r="V7535" s="1">
        <f t="shared" si="469"/>
        <v>0.42094607204666495</v>
      </c>
      <c r="W7535" s="1">
        <f t="shared" si="470"/>
        <v>3.210401823415268</v>
      </c>
      <c r="X7535" s="1">
        <f t="shared" si="471"/>
        <v>811.71641791045386</v>
      </c>
    </row>
    <row r="7536" spans="1:24" hidden="1" x14ac:dyDescent="0.3">
      <c r="A7536" s="18" t="str">
        <f t="shared" si="468"/>
        <v>OFF - ConstMin - Bore/Drill Rigs_2020_50</v>
      </c>
      <c r="B7536" s="1" t="s">
        <v>40</v>
      </c>
      <c r="C7536" s="1">
        <v>2020</v>
      </c>
      <c r="D7536" s="1" t="s">
        <v>150</v>
      </c>
      <c r="E7536" s="1">
        <v>2020</v>
      </c>
      <c r="F7536" s="1">
        <v>50</v>
      </c>
      <c r="G7536" s="1" t="s">
        <v>12</v>
      </c>
      <c r="H7536" s="1">
        <v>1.0580086674499899E-6</v>
      </c>
      <c r="I7536" s="1">
        <v>9.7315637232050094E-7</v>
      </c>
      <c r="J7536" s="1">
        <v>1.1642739999999999E-6</v>
      </c>
      <c r="K7536" s="1">
        <v>6.5246259999999996E-5</v>
      </c>
      <c r="L7536" s="1">
        <v>1.847865E-6</v>
      </c>
      <c r="M7536" s="1">
        <v>1.1445240000000001E-3</v>
      </c>
      <c r="N7536" s="1">
        <v>7.8902486999999994E-8</v>
      </c>
      <c r="O7536" s="1">
        <v>5.9615212400000003E-8</v>
      </c>
      <c r="P7536" s="1">
        <v>1.391533E-8</v>
      </c>
      <c r="Q7536" s="1">
        <v>1.6622854568739699E-8</v>
      </c>
      <c r="R7536" s="1">
        <v>47.45</v>
      </c>
      <c r="S7536" s="1">
        <v>18.25</v>
      </c>
      <c r="T7536" s="1">
        <v>0.18</v>
      </c>
      <c r="U7536" s="1">
        <v>584</v>
      </c>
      <c r="V7536" s="1">
        <f t="shared" si="469"/>
        <v>0.55177038162682301</v>
      </c>
      <c r="W7536" s="1">
        <f t="shared" si="470"/>
        <v>1.0477218309875624</v>
      </c>
      <c r="X7536" s="1">
        <f t="shared" si="471"/>
        <v>101.38888888888889</v>
      </c>
    </row>
    <row r="7537" spans="1:24" hidden="1" x14ac:dyDescent="0.3">
      <c r="A7537" s="18" t="str">
        <f t="shared" si="468"/>
        <v>OFF - ConstMin - Bore/Drill Rigs_2020_100</v>
      </c>
      <c r="B7537" s="1" t="s">
        <v>40</v>
      </c>
      <c r="C7537" s="1">
        <v>2020</v>
      </c>
      <c r="D7537" s="1" t="s">
        <v>150</v>
      </c>
      <c r="E7537" s="1">
        <v>2020</v>
      </c>
      <c r="F7537" s="1">
        <v>100</v>
      </c>
      <c r="G7537" s="1" t="s">
        <v>12</v>
      </c>
      <c r="H7537" s="1">
        <v>4.9149821116845097E-6</v>
      </c>
      <c r="I7537" s="1">
        <v>4.5208005463274198E-6</v>
      </c>
      <c r="J7537" s="1">
        <v>5.408638E-6</v>
      </c>
      <c r="K7537" s="1">
        <v>1.917783E-4</v>
      </c>
      <c r="L7537" s="1">
        <v>1.208948E-5</v>
      </c>
      <c r="M7537" s="1">
        <v>1.4287279999999999E-2</v>
      </c>
      <c r="N7537" s="1">
        <v>9.9614339999999997E-7</v>
      </c>
      <c r="O7537" s="1">
        <v>7.5264168E-7</v>
      </c>
      <c r="P7537" s="1">
        <v>1.380351E-7</v>
      </c>
      <c r="Q7537" s="1">
        <v>1.9308084922151501E-7</v>
      </c>
      <c r="R7537" s="1">
        <v>551.15</v>
      </c>
      <c r="S7537" s="1">
        <v>87.6</v>
      </c>
      <c r="T7537" s="1">
        <v>0.82</v>
      </c>
      <c r="U7537" s="1">
        <v>7708.7999999999902</v>
      </c>
      <c r="V7537" s="1">
        <f t="shared" si="469"/>
        <v>0.19418566610851817</v>
      </c>
      <c r="W7537" s="1">
        <f t="shared" si="470"/>
        <v>0.51928938307458394</v>
      </c>
      <c r="X7537" s="1">
        <f t="shared" si="471"/>
        <v>106.82926829268293</v>
      </c>
    </row>
    <row r="7538" spans="1:24" hidden="1" x14ac:dyDescent="0.3">
      <c r="A7538" s="18" t="str">
        <f t="shared" si="468"/>
        <v>OFF - ConstMin - Bore/Drill Rigs_2020_175</v>
      </c>
      <c r="B7538" s="1" t="s">
        <v>40</v>
      </c>
      <c r="C7538" s="1">
        <v>2020</v>
      </c>
      <c r="D7538" s="1" t="s">
        <v>150</v>
      </c>
      <c r="E7538" s="1">
        <v>2020</v>
      </c>
      <c r="F7538" s="1">
        <v>175</v>
      </c>
      <c r="G7538" s="1" t="s">
        <v>12</v>
      </c>
      <c r="H7538" s="1">
        <v>1.1041366218391E-6</v>
      </c>
      <c r="I7538" s="1">
        <v>1.0155848647675999E-6</v>
      </c>
      <c r="J7538" s="1">
        <v>1.2150349999999999E-6</v>
      </c>
      <c r="K7538" s="1">
        <v>1.516E-4</v>
      </c>
      <c r="L7538" s="1">
        <v>4.698868E-6</v>
      </c>
      <c r="M7538" s="1">
        <v>4.9246339999999998E-3</v>
      </c>
      <c r="N7538" s="1">
        <v>3.5304371999999998E-7</v>
      </c>
      <c r="O7538" s="1">
        <v>2.6674414400000002E-7</v>
      </c>
      <c r="P7538" s="1">
        <v>4.8921079999999997E-8</v>
      </c>
      <c r="Q7538" s="1">
        <v>6.9048780516303594E-8</v>
      </c>
      <c r="R7538" s="1">
        <v>197.1</v>
      </c>
      <c r="S7538" s="1">
        <v>21.9</v>
      </c>
      <c r="T7538" s="1">
        <v>0.2</v>
      </c>
      <c r="U7538" s="1">
        <v>2759.3999999999901</v>
      </c>
      <c r="V7538" s="1">
        <f t="shared" si="469"/>
        <v>0.12186813379525577</v>
      </c>
      <c r="W7538" s="1">
        <f t="shared" si="470"/>
        <v>0.56385467524792798</v>
      </c>
      <c r="X7538" s="1">
        <f t="shared" si="471"/>
        <v>109.49999999999999</v>
      </c>
    </row>
    <row r="7539" spans="1:24" hidden="1" x14ac:dyDescent="0.3">
      <c r="A7539" s="18" t="str">
        <f t="shared" si="468"/>
        <v>OFF - ConstMin - Cement and Mortar Mixers_1993_25</v>
      </c>
      <c r="B7539" s="1" t="s">
        <v>40</v>
      </c>
      <c r="C7539" s="1">
        <v>2020</v>
      </c>
      <c r="D7539" s="1" t="s">
        <v>151</v>
      </c>
      <c r="E7539" s="1">
        <v>1993</v>
      </c>
      <c r="F7539" s="1">
        <v>25</v>
      </c>
      <c r="G7539" s="1" t="s">
        <v>5</v>
      </c>
      <c r="H7539" s="1">
        <v>2.7055715277777701E-8</v>
      </c>
      <c r="I7539" s="1">
        <v>3.2198537190082601E-8</v>
      </c>
      <c r="J7539" s="1">
        <v>3.896023E-8</v>
      </c>
      <c r="K7539" s="1">
        <v>8.8020949999999995E-8</v>
      </c>
      <c r="L7539" s="1">
        <v>1.1329349999999999E-7</v>
      </c>
      <c r="M7539" s="1">
        <v>1.0004459999999999E-5</v>
      </c>
      <c r="N7539" s="1">
        <v>9.6330130000000001E-9</v>
      </c>
      <c r="O7539" s="1">
        <v>8.8623719600000003E-9</v>
      </c>
      <c r="P7539" s="1">
        <v>1.2693769999999999E-10</v>
      </c>
      <c r="Q7539" s="1">
        <v>0</v>
      </c>
      <c r="R7539" s="1">
        <v>0</v>
      </c>
      <c r="S7539" s="1">
        <v>0</v>
      </c>
      <c r="T7539" s="1">
        <v>0</v>
      </c>
      <c r="U7539" s="1">
        <v>0</v>
      </c>
      <c r="V7539" s="1">
        <f t="shared" si="469"/>
        <v>0</v>
      </c>
      <c r="W7539" s="1">
        <f t="shared" si="470"/>
        <v>0</v>
      </c>
      <c r="X7539" s="1" t="e">
        <f t="shared" si="471"/>
        <v>#DIV/0!</v>
      </c>
    </row>
    <row r="7540" spans="1:24" hidden="1" x14ac:dyDescent="0.3">
      <c r="A7540" s="18" t="str">
        <f t="shared" si="468"/>
        <v>OFF - ConstMin - Cement and Mortar Mixers_1994_25</v>
      </c>
      <c r="B7540" s="1" t="s">
        <v>40</v>
      </c>
      <c r="C7540" s="1">
        <v>2020</v>
      </c>
      <c r="D7540" s="1" t="s">
        <v>151</v>
      </c>
      <c r="E7540" s="1">
        <v>1994</v>
      </c>
      <c r="F7540" s="1">
        <v>25</v>
      </c>
      <c r="G7540" s="1" t="s">
        <v>5</v>
      </c>
      <c r="H7540" s="1">
        <v>1.14951597222222E-7</v>
      </c>
      <c r="I7540" s="1">
        <v>1.3680190082644599E-7</v>
      </c>
      <c r="J7540" s="1">
        <v>1.655303E-7</v>
      </c>
      <c r="K7540" s="1">
        <v>3.7397450000000002E-7</v>
      </c>
      <c r="L7540" s="1">
        <v>4.813501E-7</v>
      </c>
      <c r="M7540" s="1">
        <v>4.2505939999999998E-5</v>
      </c>
      <c r="N7540" s="1">
        <v>4.092777E-8</v>
      </c>
      <c r="O7540" s="1">
        <v>3.7653548400000002E-8</v>
      </c>
      <c r="P7540" s="1">
        <v>5.3931979999999999E-10</v>
      </c>
      <c r="Q7540" s="1">
        <v>0</v>
      </c>
      <c r="R7540" s="1">
        <v>0</v>
      </c>
      <c r="S7540" s="1">
        <v>0</v>
      </c>
      <c r="T7540" s="1">
        <v>0.01</v>
      </c>
      <c r="U7540" s="1">
        <v>0</v>
      </c>
      <c r="V7540" s="1">
        <f t="shared" si="469"/>
        <v>0</v>
      </c>
      <c r="W7540" s="1">
        <f t="shared" si="470"/>
        <v>0</v>
      </c>
      <c r="X7540" s="1">
        <f t="shared" si="471"/>
        <v>0</v>
      </c>
    </row>
    <row r="7541" spans="1:24" hidden="1" x14ac:dyDescent="0.3">
      <c r="A7541" s="18" t="str">
        <f t="shared" si="468"/>
        <v>OFF - ConstMin - Cement and Mortar Mixers_1995_25</v>
      </c>
      <c r="B7541" s="1" t="s">
        <v>40</v>
      </c>
      <c r="C7541" s="1">
        <v>2020</v>
      </c>
      <c r="D7541" s="1" t="s">
        <v>151</v>
      </c>
      <c r="E7541" s="1">
        <v>1995</v>
      </c>
      <c r="F7541" s="1">
        <v>25</v>
      </c>
      <c r="G7541" s="1" t="s">
        <v>12</v>
      </c>
      <c r="H7541" s="1">
        <v>6.5071802071718596E-6</v>
      </c>
      <c r="I7541" s="1">
        <v>5.9853043545566798E-6</v>
      </c>
      <c r="J7541" s="1">
        <v>7.1607548799999999E-6</v>
      </c>
      <c r="K7541" s="1">
        <v>1.7007292200000001E-4</v>
      </c>
      <c r="L7541" s="1">
        <v>1.8652294799999999E-6</v>
      </c>
      <c r="M7541" s="1">
        <v>2.0188181200000001E-4</v>
      </c>
      <c r="N7541" s="1">
        <v>5.92332209999999E-8</v>
      </c>
      <c r="O7541" s="1">
        <v>4.4753989200000001E-8</v>
      </c>
      <c r="P7541" s="1">
        <v>5.7478983999999904E-9</v>
      </c>
      <c r="Q7541" s="1">
        <v>6.3934056033614502E-9</v>
      </c>
      <c r="R7541" s="1">
        <v>18.25</v>
      </c>
      <c r="S7541" s="1">
        <v>32.85</v>
      </c>
      <c r="T7541" s="1">
        <v>0.35</v>
      </c>
      <c r="U7541" s="1">
        <v>262.8</v>
      </c>
      <c r="V7541" s="1">
        <f t="shared" si="469"/>
        <v>7.5413566315407907</v>
      </c>
      <c r="W7541" s="1">
        <f t="shared" si="470"/>
        <v>2.3501496122974097</v>
      </c>
      <c r="X7541" s="1">
        <f t="shared" si="471"/>
        <v>93.857142857142861</v>
      </c>
    </row>
    <row r="7542" spans="1:24" hidden="1" x14ac:dyDescent="0.3">
      <c r="A7542" s="18" t="str">
        <f t="shared" si="468"/>
        <v>OFF - ConstMin - Cement and Mortar Mixers_1995_25</v>
      </c>
      <c r="B7542" s="1" t="s">
        <v>40</v>
      </c>
      <c r="C7542" s="1">
        <v>2020</v>
      </c>
      <c r="D7542" s="1" t="s">
        <v>151</v>
      </c>
      <c r="E7542" s="1">
        <v>1995</v>
      </c>
      <c r="F7542" s="1">
        <v>25</v>
      </c>
      <c r="G7542" s="1" t="s">
        <v>5</v>
      </c>
      <c r="H7542" s="1">
        <v>2.51625138888888E-7</v>
      </c>
      <c r="I7542" s="1">
        <v>2.99454710743801E-7</v>
      </c>
      <c r="J7542" s="1">
        <v>3.6234019999999999E-7</v>
      </c>
      <c r="K7542" s="1">
        <v>8.1861770000000003E-7</v>
      </c>
      <c r="L7542" s="1">
        <v>1.074053E-6</v>
      </c>
      <c r="M7542" s="1">
        <v>9.3044080000000004E-5</v>
      </c>
      <c r="N7542" s="1">
        <v>9.9543919999999996E-8</v>
      </c>
      <c r="O7542" s="1">
        <v>9.1580406400000001E-8</v>
      </c>
      <c r="P7542" s="1">
        <v>1.1805529999999999E-9</v>
      </c>
      <c r="Q7542" s="1">
        <v>9.1822532200001496E-10</v>
      </c>
      <c r="R7542" s="1">
        <v>3.65</v>
      </c>
      <c r="S7542" s="1">
        <v>3.65</v>
      </c>
      <c r="T7542" s="1">
        <v>0.01</v>
      </c>
      <c r="U7542" s="1">
        <v>91.25</v>
      </c>
      <c r="V7542" s="1">
        <f t="shared" si="469"/>
        <v>1.0866429756315612</v>
      </c>
      <c r="W7542" s="1">
        <f t="shared" si="470"/>
        <v>3.8974579662048798</v>
      </c>
      <c r="X7542" s="1">
        <f t="shared" si="471"/>
        <v>365</v>
      </c>
    </row>
    <row r="7543" spans="1:24" hidden="1" x14ac:dyDescent="0.3">
      <c r="A7543" s="18" t="str">
        <f t="shared" si="468"/>
        <v>OFF - ConstMin - Cement and Mortar Mixers_1996_25</v>
      </c>
      <c r="B7543" s="1" t="s">
        <v>40</v>
      </c>
      <c r="C7543" s="1">
        <v>2020</v>
      </c>
      <c r="D7543" s="1" t="s">
        <v>151</v>
      </c>
      <c r="E7543" s="1">
        <v>1996</v>
      </c>
      <c r="F7543" s="1">
        <v>25</v>
      </c>
      <c r="G7543" s="1" t="s">
        <v>12</v>
      </c>
      <c r="H7543" s="1">
        <v>3.2431271519820701E-5</v>
      </c>
      <c r="I7543" s="1">
        <v>2.9830283543931099E-5</v>
      </c>
      <c r="J7543" s="1">
        <v>3.5688636000000001E-5</v>
      </c>
      <c r="K7543" s="1">
        <v>9.0627091999999896E-4</v>
      </c>
      <c r="L7543" s="1">
        <v>8.9042595999999996E-6</v>
      </c>
      <c r="M7543" s="1">
        <v>8.5523860999999997E-4</v>
      </c>
      <c r="N7543" s="1">
        <v>2.5093157760000001E-7</v>
      </c>
      <c r="O7543" s="1">
        <v>1.8959274751999999E-7</v>
      </c>
      <c r="P7543" s="1">
        <v>2.4350008599999999E-8</v>
      </c>
      <c r="Q7543" s="1">
        <v>3.1967028016807198E-8</v>
      </c>
      <c r="R7543" s="1">
        <v>91.25</v>
      </c>
      <c r="S7543" s="1">
        <v>138.69999999999999</v>
      </c>
      <c r="T7543" s="1">
        <v>1.51</v>
      </c>
      <c r="U7543" s="1">
        <v>1109.5999999999999</v>
      </c>
      <c r="V7543" s="1">
        <f t="shared" si="469"/>
        <v>8.9018348753050702</v>
      </c>
      <c r="W7543" s="1">
        <f t="shared" si="470"/>
        <v>2.6571738256968764</v>
      </c>
      <c r="X7543" s="1">
        <f t="shared" si="471"/>
        <v>91.854304635761579</v>
      </c>
    </row>
    <row r="7544" spans="1:24" hidden="1" x14ac:dyDescent="0.3">
      <c r="A7544" s="18" t="str">
        <f t="shared" si="468"/>
        <v>OFF - ConstMin - Cement and Mortar Mixers_1996_25</v>
      </c>
      <c r="B7544" s="1" t="s">
        <v>40</v>
      </c>
      <c r="C7544" s="1">
        <v>2020</v>
      </c>
      <c r="D7544" s="1" t="s">
        <v>151</v>
      </c>
      <c r="E7544" s="1">
        <v>1996</v>
      </c>
      <c r="F7544" s="1">
        <v>25</v>
      </c>
      <c r="G7544" s="1" t="s">
        <v>5</v>
      </c>
      <c r="H7544" s="1">
        <v>4.1186687499999999E-7</v>
      </c>
      <c r="I7544" s="1">
        <v>4.9015561983471003E-7</v>
      </c>
      <c r="J7544" s="1">
        <v>5.930883E-7</v>
      </c>
      <c r="K7544" s="1">
        <v>1.339935E-6</v>
      </c>
      <c r="L7544" s="1">
        <v>1.7580379999999999E-6</v>
      </c>
      <c r="M7544" s="1">
        <v>1.522971E-4</v>
      </c>
      <c r="N7544" s="1">
        <v>1.6293620000000001E-7</v>
      </c>
      <c r="O7544" s="1">
        <v>1.49901304E-7</v>
      </c>
      <c r="P7544" s="1">
        <v>1.932361E-9</v>
      </c>
      <c r="Q7544" s="1">
        <v>9.1822532200001496E-10</v>
      </c>
      <c r="R7544" s="1">
        <v>3.65</v>
      </c>
      <c r="S7544" s="1">
        <v>7.3</v>
      </c>
      <c r="T7544" s="1">
        <v>0.02</v>
      </c>
      <c r="U7544" s="1">
        <v>182.5</v>
      </c>
      <c r="V7544" s="1">
        <f t="shared" si="469"/>
        <v>0.88932339707858055</v>
      </c>
      <c r="W7544" s="1">
        <f t="shared" si="470"/>
        <v>3.1897304918802396</v>
      </c>
      <c r="X7544" s="1">
        <f t="shared" si="471"/>
        <v>365</v>
      </c>
    </row>
    <row r="7545" spans="1:24" hidden="1" x14ac:dyDescent="0.3">
      <c r="A7545" s="18" t="str">
        <f t="shared" si="468"/>
        <v>OFF - ConstMin - Cement and Mortar Mixers_1997_25</v>
      </c>
      <c r="B7545" s="1" t="s">
        <v>40</v>
      </c>
      <c r="C7545" s="1">
        <v>2020</v>
      </c>
      <c r="D7545" s="1" t="s">
        <v>151</v>
      </c>
      <c r="E7545" s="1">
        <v>1997</v>
      </c>
      <c r="F7545" s="1">
        <v>25</v>
      </c>
      <c r="G7545" s="1" t="s">
        <v>12</v>
      </c>
      <c r="H7545" s="1">
        <v>5.9422156975534298E-5</v>
      </c>
      <c r="I7545" s="1">
        <v>5.4656499986096402E-5</v>
      </c>
      <c r="J7545" s="1">
        <v>6.5390459000000005E-5</v>
      </c>
      <c r="K7545" s="1">
        <v>1.2408643E-3</v>
      </c>
      <c r="L7545" s="1">
        <v>1.224623E-5</v>
      </c>
      <c r="M7545" s="1">
        <v>1.72015752E-3</v>
      </c>
      <c r="N7545" s="1">
        <v>1.297809162E-5</v>
      </c>
      <c r="O7545" s="1">
        <v>9.8056692239999993E-6</v>
      </c>
      <c r="P7545" s="1">
        <v>4.8975632799999997E-8</v>
      </c>
      <c r="Q7545" s="1">
        <v>5.2425925947563802E-8</v>
      </c>
      <c r="R7545" s="1">
        <v>149.65</v>
      </c>
      <c r="S7545" s="1">
        <v>277.39999999999998</v>
      </c>
      <c r="T7545" s="1">
        <v>3.0199999999999898</v>
      </c>
      <c r="U7545" s="1">
        <v>2219.1999999999998</v>
      </c>
      <c r="V7545" s="1">
        <f t="shared" si="469"/>
        <v>8.1551879488810641</v>
      </c>
      <c r="W7545" s="1">
        <f t="shared" si="470"/>
        <v>1.8272356872582567</v>
      </c>
      <c r="X7545" s="1">
        <f t="shared" si="471"/>
        <v>91.854304635761892</v>
      </c>
    </row>
    <row r="7546" spans="1:24" hidden="1" x14ac:dyDescent="0.3">
      <c r="A7546" s="18" t="str">
        <f t="shared" si="468"/>
        <v>OFF - ConstMin - Cement and Mortar Mixers_1997_25</v>
      </c>
      <c r="B7546" s="1" t="s">
        <v>40</v>
      </c>
      <c r="C7546" s="1">
        <v>2020</v>
      </c>
      <c r="D7546" s="1" t="s">
        <v>151</v>
      </c>
      <c r="E7546" s="1">
        <v>1997</v>
      </c>
      <c r="F7546" s="1">
        <v>25</v>
      </c>
      <c r="G7546" s="1" t="s">
        <v>5</v>
      </c>
      <c r="H7546" s="1">
        <v>5.9647854166666597E-7</v>
      </c>
      <c r="I7546" s="1">
        <v>7.0985876033057799E-7</v>
      </c>
      <c r="J7546" s="1">
        <v>8.5892910000000005E-7</v>
      </c>
      <c r="K7546" s="1">
        <v>1.9405369999999998E-6</v>
      </c>
      <c r="L7546" s="1">
        <v>2.5460459999999998E-6</v>
      </c>
      <c r="M7546" s="1">
        <v>2.2056140000000001E-4</v>
      </c>
      <c r="N7546" s="1">
        <v>2.3596929999999999E-7</v>
      </c>
      <c r="O7546" s="1">
        <v>2.1709175600000001E-7</v>
      </c>
      <c r="P7546" s="1">
        <v>2.7985060000000001E-9</v>
      </c>
      <c r="Q7546" s="1">
        <v>1.8364506440000299E-9</v>
      </c>
      <c r="R7546" s="1">
        <v>7.3</v>
      </c>
      <c r="S7546" s="1">
        <v>10.95</v>
      </c>
      <c r="T7546" s="1">
        <v>0.03</v>
      </c>
      <c r="U7546" s="1">
        <v>273.75</v>
      </c>
      <c r="V7546" s="1">
        <f t="shared" si="469"/>
        <v>0.85863071323629025</v>
      </c>
      <c r="W7546" s="1">
        <f t="shared" si="470"/>
        <v>3.0796454380507199</v>
      </c>
      <c r="X7546" s="1">
        <f t="shared" si="471"/>
        <v>365</v>
      </c>
    </row>
    <row r="7547" spans="1:24" hidden="1" x14ac:dyDescent="0.3">
      <c r="A7547" s="18" t="str">
        <f t="shared" si="468"/>
        <v>OFF - ConstMin - Cement and Mortar Mixers_1998_25</v>
      </c>
      <c r="B7547" s="1" t="s">
        <v>40</v>
      </c>
      <c r="C7547" s="1">
        <v>2020</v>
      </c>
      <c r="D7547" s="1" t="s">
        <v>151</v>
      </c>
      <c r="E7547" s="1">
        <v>1998</v>
      </c>
      <c r="F7547" s="1">
        <v>25</v>
      </c>
      <c r="G7547" s="1" t="s">
        <v>12</v>
      </c>
      <c r="H7547" s="1">
        <v>2.1935480203809501E-4</v>
      </c>
      <c r="I7547" s="1">
        <v>2.0176254691464001E-4</v>
      </c>
      <c r="J7547" s="1">
        <v>2.41386579E-4</v>
      </c>
      <c r="K7547" s="1">
        <v>5.2225870499999997E-3</v>
      </c>
      <c r="L7547" s="1">
        <v>4.5206530900000001E-5</v>
      </c>
      <c r="M7547" s="1">
        <v>6.3499022000000002E-3</v>
      </c>
      <c r="N7547" s="1">
        <v>4.7908168020000002E-5</v>
      </c>
      <c r="O7547" s="1">
        <v>3.6197282503999902E-5</v>
      </c>
      <c r="P7547" s="1">
        <v>1.80791834999999E-7</v>
      </c>
      <c r="Q7547" s="1">
        <v>2.0458897930756601E-7</v>
      </c>
      <c r="R7547" s="1">
        <v>584</v>
      </c>
      <c r="S7547" s="1">
        <v>1029.3</v>
      </c>
      <c r="T7547" s="1">
        <v>11.17</v>
      </c>
      <c r="U7547" s="1">
        <v>8296.4500000000007</v>
      </c>
      <c r="V7547" s="1">
        <f t="shared" si="469"/>
        <v>8.0526134476240863</v>
      </c>
      <c r="W7547" s="1">
        <f t="shared" si="470"/>
        <v>1.8042531887733595</v>
      </c>
      <c r="X7547" s="1">
        <f t="shared" si="471"/>
        <v>92.148612354521035</v>
      </c>
    </row>
    <row r="7548" spans="1:24" hidden="1" x14ac:dyDescent="0.3">
      <c r="A7548" s="18" t="str">
        <f t="shared" si="468"/>
        <v>OFF - ConstMin - Cement and Mortar Mixers_1998_25</v>
      </c>
      <c r="B7548" s="1" t="s">
        <v>40</v>
      </c>
      <c r="C7548" s="1">
        <v>2020</v>
      </c>
      <c r="D7548" s="1" t="s">
        <v>151</v>
      </c>
      <c r="E7548" s="1">
        <v>1998</v>
      </c>
      <c r="F7548" s="1">
        <v>25</v>
      </c>
      <c r="G7548" s="1" t="s">
        <v>5</v>
      </c>
      <c r="H7548" s="1">
        <v>7.2762361111111105E-7</v>
      </c>
      <c r="I7548" s="1">
        <v>8.6593223140495795E-7</v>
      </c>
      <c r="J7548" s="1">
        <v>1.047778E-6</v>
      </c>
      <c r="K7548" s="1">
        <v>2.3671939999999998E-6</v>
      </c>
      <c r="L7548" s="1">
        <v>3.1058349999999999E-6</v>
      </c>
      <c r="M7548" s="1">
        <v>2.6905530000000003E-4</v>
      </c>
      <c r="N7548" s="1">
        <v>2.8785080000000002E-7</v>
      </c>
      <c r="O7548" s="1">
        <v>2.6482273599999998E-7</v>
      </c>
      <c r="P7548" s="1">
        <v>3.4138009999999998E-9</v>
      </c>
      <c r="Q7548" s="1">
        <v>1.8364506440000299E-9</v>
      </c>
      <c r="R7548" s="1">
        <v>7.3</v>
      </c>
      <c r="S7548" s="1">
        <v>10.95</v>
      </c>
      <c r="T7548" s="1">
        <v>0.04</v>
      </c>
      <c r="U7548" s="1">
        <v>273.75</v>
      </c>
      <c r="V7548" s="1">
        <f t="shared" si="469"/>
        <v>1.0474140082729688</v>
      </c>
      <c r="W7548" s="1">
        <f t="shared" si="470"/>
        <v>3.7567548226105334</v>
      </c>
      <c r="X7548" s="1">
        <f t="shared" si="471"/>
        <v>273.75</v>
      </c>
    </row>
    <row r="7549" spans="1:24" hidden="1" x14ac:dyDescent="0.3">
      <c r="A7549" s="18" t="str">
        <f t="shared" si="468"/>
        <v>OFF - ConstMin - Cement and Mortar Mixers_1999_25</v>
      </c>
      <c r="B7549" s="1" t="s">
        <v>40</v>
      </c>
      <c r="C7549" s="1">
        <v>2020</v>
      </c>
      <c r="D7549" s="1" t="s">
        <v>151</v>
      </c>
      <c r="E7549" s="1">
        <v>1999</v>
      </c>
      <c r="F7549" s="1">
        <v>25</v>
      </c>
      <c r="G7549" s="1" t="s">
        <v>12</v>
      </c>
      <c r="H7549" s="1">
        <v>3.2288391451048101E-4</v>
      </c>
      <c r="I7549" s="1">
        <v>2.9698862456674097E-4</v>
      </c>
      <c r="J7549" s="1">
        <v>3.5531405199999998E-4</v>
      </c>
      <c r="K7549" s="1">
        <v>7.6874973000000003E-3</v>
      </c>
      <c r="L7549" s="1">
        <v>6.6542703700000005E-5</v>
      </c>
      <c r="M7549" s="1">
        <v>9.3468726000000002E-3</v>
      </c>
      <c r="N7549" s="1">
        <v>7.0519436999999996E-5</v>
      </c>
      <c r="O7549" s="1">
        <v>5.3281352400000003E-5</v>
      </c>
      <c r="P7549" s="1">
        <v>2.6612035100000001E-7</v>
      </c>
      <c r="Q7549" s="1">
        <v>3.0176874447865999E-7</v>
      </c>
      <c r="R7549" s="1">
        <v>861.4</v>
      </c>
      <c r="S7549" s="1">
        <v>1514.75</v>
      </c>
      <c r="T7549" s="1">
        <v>16.440000000000001</v>
      </c>
      <c r="U7549" s="1">
        <v>12242.1</v>
      </c>
      <c r="V7549" s="1">
        <f t="shared" si="469"/>
        <v>8.0329024496284003</v>
      </c>
      <c r="W7549" s="1">
        <f t="shared" si="470"/>
        <v>1.7998367726589606</v>
      </c>
      <c r="X7549" s="1">
        <f t="shared" si="471"/>
        <v>92.138077858880777</v>
      </c>
    </row>
    <row r="7550" spans="1:24" hidden="1" x14ac:dyDescent="0.3">
      <c r="A7550" s="18" t="str">
        <f t="shared" si="468"/>
        <v>OFF - ConstMin - Cement and Mortar Mixers_1999_25</v>
      </c>
      <c r="B7550" s="1" t="s">
        <v>40</v>
      </c>
      <c r="C7550" s="1">
        <v>2020</v>
      </c>
      <c r="D7550" s="1" t="s">
        <v>151</v>
      </c>
      <c r="E7550" s="1">
        <v>1999</v>
      </c>
      <c r="F7550" s="1">
        <v>25</v>
      </c>
      <c r="G7550" s="1" t="s">
        <v>5</v>
      </c>
      <c r="H7550" s="1">
        <v>9.5514513888888804E-7</v>
      </c>
      <c r="I7550" s="1">
        <v>1.13670165289256E-6</v>
      </c>
      <c r="J7550" s="1">
        <v>1.375409E-6</v>
      </c>
      <c r="K7550" s="1">
        <v>3.107396E-6</v>
      </c>
      <c r="L7550" s="1">
        <v>4.0770019999999997E-6</v>
      </c>
      <c r="M7550" s="1">
        <v>3.531866E-4</v>
      </c>
      <c r="N7550" s="1">
        <v>3.7785930000000003E-7</v>
      </c>
      <c r="O7550" s="1">
        <v>3.47630556E-7</v>
      </c>
      <c r="P7550" s="1">
        <v>4.481268E-9</v>
      </c>
      <c r="Q7550" s="1">
        <v>2.7546759660000398E-9</v>
      </c>
      <c r="R7550" s="1">
        <v>10.95</v>
      </c>
      <c r="S7550" s="1">
        <v>14.6</v>
      </c>
      <c r="T7550" s="1">
        <v>0.05</v>
      </c>
      <c r="U7550" s="1">
        <v>365</v>
      </c>
      <c r="V7550" s="1">
        <f t="shared" si="469"/>
        <v>1.0311983934369073</v>
      </c>
      <c r="W7550" s="1">
        <f t="shared" si="470"/>
        <v>3.6985939993494799</v>
      </c>
      <c r="X7550" s="1">
        <f t="shared" si="471"/>
        <v>292</v>
      </c>
    </row>
    <row r="7551" spans="1:24" hidden="1" x14ac:dyDescent="0.3">
      <c r="A7551" s="18" t="str">
        <f t="shared" si="468"/>
        <v>OFF - ConstMin - Cement and Mortar Mixers_2000_25</v>
      </c>
      <c r="B7551" s="1" t="s">
        <v>40</v>
      </c>
      <c r="C7551" s="1">
        <v>2020</v>
      </c>
      <c r="D7551" s="1" t="s">
        <v>151</v>
      </c>
      <c r="E7551" s="1">
        <v>2000</v>
      </c>
      <c r="F7551" s="1">
        <v>25</v>
      </c>
      <c r="G7551" s="1" t="s">
        <v>12</v>
      </c>
      <c r="H7551" s="1">
        <v>3.9655133087794899E-4</v>
      </c>
      <c r="I7551" s="1">
        <v>3.6474791414153798E-4</v>
      </c>
      <c r="J7551" s="1">
        <v>4.3638055000000002E-4</v>
      </c>
      <c r="K7551" s="1">
        <v>9.4414324999999993E-3</v>
      </c>
      <c r="L7551" s="1">
        <v>8.1724706899999994E-5</v>
      </c>
      <c r="M7551" s="1">
        <v>1.14794016999999E-2</v>
      </c>
      <c r="N7551" s="1">
        <v>8.66087388E-5</v>
      </c>
      <c r="O7551" s="1">
        <v>6.5437713760000001E-5</v>
      </c>
      <c r="P7551" s="1">
        <v>3.2683679299999999E-7</v>
      </c>
      <c r="Q7551" s="1">
        <v>3.7081752499496402E-7</v>
      </c>
      <c r="R7551" s="1">
        <v>1058.49999999999</v>
      </c>
      <c r="S7551" s="1">
        <v>1857.85</v>
      </c>
      <c r="T7551" s="1">
        <v>20.18</v>
      </c>
      <c r="U7551" s="1">
        <v>14986.9</v>
      </c>
      <c r="V7551" s="1">
        <f t="shared" si="469"/>
        <v>8.0587857198254618</v>
      </c>
      <c r="W7551" s="1">
        <f t="shared" si="470"/>
        <v>1.8056358251498463</v>
      </c>
      <c r="X7551" s="1">
        <f t="shared" si="471"/>
        <v>92.06392467789891</v>
      </c>
    </row>
    <row r="7552" spans="1:24" hidden="1" x14ac:dyDescent="0.3">
      <c r="A7552" s="18" t="str">
        <f t="shared" si="468"/>
        <v>OFF - ConstMin - Cement and Mortar Mixers_2000_25</v>
      </c>
      <c r="B7552" s="1" t="s">
        <v>40</v>
      </c>
      <c r="C7552" s="1">
        <v>2020</v>
      </c>
      <c r="D7552" s="1" t="s">
        <v>151</v>
      </c>
      <c r="E7552" s="1">
        <v>2000</v>
      </c>
      <c r="F7552" s="1">
        <v>25</v>
      </c>
      <c r="G7552" s="1" t="s">
        <v>5</v>
      </c>
      <c r="H7552" s="1">
        <v>4.1125159722222201E-7</v>
      </c>
      <c r="I7552" s="1">
        <v>4.8942338842975197E-7</v>
      </c>
      <c r="J7552" s="1">
        <v>5.922023E-7</v>
      </c>
      <c r="K7552" s="1">
        <v>1.8001900000000001E-6</v>
      </c>
      <c r="L7552" s="1">
        <v>4.222692E-6</v>
      </c>
      <c r="M7552" s="1">
        <v>4.372E-4</v>
      </c>
      <c r="N7552" s="1">
        <v>2.3387080000000001E-7</v>
      </c>
      <c r="O7552" s="1">
        <v>2.1516113599999999E-7</v>
      </c>
      <c r="P7552" s="1">
        <v>5.5472390000000001E-9</v>
      </c>
      <c r="Q7552" s="1">
        <v>3.6729012880000598E-9</v>
      </c>
      <c r="R7552" s="1">
        <v>14.6</v>
      </c>
      <c r="S7552" s="1">
        <v>18.25</v>
      </c>
      <c r="T7552" s="1">
        <v>0.06</v>
      </c>
      <c r="U7552" s="1">
        <v>456.25</v>
      </c>
      <c r="V7552" s="1">
        <f t="shared" si="469"/>
        <v>0.35519794350605083</v>
      </c>
      <c r="W7552" s="1">
        <f t="shared" si="470"/>
        <v>3.0646093952960638</v>
      </c>
      <c r="X7552" s="1">
        <f t="shared" si="471"/>
        <v>304.16666666666669</v>
      </c>
    </row>
    <row r="7553" spans="1:24" hidden="1" x14ac:dyDescent="0.3">
      <c r="A7553" s="18" t="str">
        <f t="shared" si="468"/>
        <v>OFF - ConstMin - Cement and Mortar Mixers_2001_25</v>
      </c>
      <c r="B7553" s="1" t="s">
        <v>40</v>
      </c>
      <c r="C7553" s="1">
        <v>2020</v>
      </c>
      <c r="D7553" s="1" t="s">
        <v>151</v>
      </c>
      <c r="E7553" s="1">
        <v>2001</v>
      </c>
      <c r="F7553" s="1">
        <v>25</v>
      </c>
      <c r="G7553" s="1" t="s">
        <v>12</v>
      </c>
      <c r="H7553" s="1">
        <v>5.7339140379430303E-4</v>
      </c>
      <c r="I7553" s="1">
        <v>5.2740541320999996E-4</v>
      </c>
      <c r="J7553" s="1">
        <v>6.3098226299999904E-4</v>
      </c>
      <c r="K7553" s="1">
        <v>1.3651791599999999E-2</v>
      </c>
      <c r="L7553" s="1">
        <v>1.18169471E-4</v>
      </c>
      <c r="M7553" s="1">
        <v>1.6598588000000001E-2</v>
      </c>
      <c r="N7553" s="1">
        <v>1.252314927E-4</v>
      </c>
      <c r="O7553" s="1">
        <v>9.4619350040000007E-5</v>
      </c>
      <c r="P7553" s="1">
        <v>4.7258804999999999E-7</v>
      </c>
      <c r="Q7553" s="1">
        <v>5.3576738956168903E-7</v>
      </c>
      <c r="R7553" s="1">
        <v>1529.35</v>
      </c>
      <c r="S7553" s="1">
        <v>2686.3999999999901</v>
      </c>
      <c r="T7553" s="1">
        <v>29.19</v>
      </c>
      <c r="U7553" s="1">
        <v>21677.35</v>
      </c>
      <c r="V7553" s="1">
        <f t="shared" si="469"/>
        <v>8.0561397989140673</v>
      </c>
      <c r="W7553" s="1">
        <f t="shared" si="470"/>
        <v>1.8050436239278087</v>
      </c>
      <c r="X7553" s="1">
        <f t="shared" si="471"/>
        <v>92.031517643028096</v>
      </c>
    </row>
    <row r="7554" spans="1:24" hidden="1" x14ac:dyDescent="0.3">
      <c r="A7554" s="18" t="str">
        <f t="shared" si="468"/>
        <v>OFF - ConstMin - Cement and Mortar Mixers_2001_25</v>
      </c>
      <c r="B7554" s="1" t="s">
        <v>40</v>
      </c>
      <c r="C7554" s="1">
        <v>2020</v>
      </c>
      <c r="D7554" s="1" t="s">
        <v>151</v>
      </c>
      <c r="E7554" s="1">
        <v>2001</v>
      </c>
      <c r="F7554" s="1">
        <v>25</v>
      </c>
      <c r="G7554" s="1" t="s">
        <v>5</v>
      </c>
      <c r="H7554" s="1">
        <v>4.6596944444444399E-7</v>
      </c>
      <c r="I7554" s="1">
        <v>5.5454214876032996E-7</v>
      </c>
      <c r="J7554" s="1">
        <v>6.7099600000000001E-7</v>
      </c>
      <c r="K7554" s="1">
        <v>2.0397090000000002E-6</v>
      </c>
      <c r="L7554" s="1">
        <v>4.7845289999999998E-6</v>
      </c>
      <c r="M7554" s="1">
        <v>4.9537029999999996E-4</v>
      </c>
      <c r="N7554" s="1">
        <v>2.6498780000000001E-7</v>
      </c>
      <c r="O7554" s="1">
        <v>2.4378877599999999E-7</v>
      </c>
      <c r="P7554" s="1">
        <v>6.2853100000000001E-9</v>
      </c>
      <c r="Q7554" s="1">
        <v>4.5911266100000704E-9</v>
      </c>
      <c r="R7554" s="1">
        <v>18.25</v>
      </c>
      <c r="S7554" s="1">
        <v>21.9</v>
      </c>
      <c r="T7554" s="1">
        <v>7.0000000000000007E-2</v>
      </c>
      <c r="U7554" s="1">
        <v>547.5</v>
      </c>
      <c r="V7554" s="1">
        <f t="shared" si="469"/>
        <v>0.33538145002812086</v>
      </c>
      <c r="W7554" s="1">
        <f t="shared" si="470"/>
        <v>2.8936344645916399</v>
      </c>
      <c r="X7554" s="1">
        <f t="shared" si="471"/>
        <v>312.85714285714283</v>
      </c>
    </row>
    <row r="7555" spans="1:24" hidden="1" x14ac:dyDescent="0.3">
      <c r="A7555" s="18" t="str">
        <f t="shared" si="468"/>
        <v>OFF - ConstMin - Cement and Mortar Mixers_2002_25</v>
      </c>
      <c r="B7555" s="1" t="s">
        <v>40</v>
      </c>
      <c r="C7555" s="1">
        <v>2020</v>
      </c>
      <c r="D7555" s="1" t="s">
        <v>151</v>
      </c>
      <c r="E7555" s="1">
        <v>2002</v>
      </c>
      <c r="F7555" s="1">
        <v>25</v>
      </c>
      <c r="G7555" s="1" t="s">
        <v>12</v>
      </c>
      <c r="H7555" s="1">
        <v>6.9334030691387699E-4</v>
      </c>
      <c r="I7555" s="1">
        <v>6.3773441429938401E-4</v>
      </c>
      <c r="J7555" s="1">
        <v>7.6297871399999995E-4</v>
      </c>
      <c r="K7555" s="1">
        <v>1.6507634899999998E-2</v>
      </c>
      <c r="L7555" s="1">
        <v>1.4288961199999999E-4</v>
      </c>
      <c r="M7555" s="1">
        <v>2.00708782999999E-2</v>
      </c>
      <c r="N7555" s="1">
        <v>1.5142889429999999E-4</v>
      </c>
      <c r="O7555" s="1">
        <v>1.1441294236E-4</v>
      </c>
      <c r="P7555" s="1">
        <v>5.7144974099999996E-7</v>
      </c>
      <c r="Q7555" s="1">
        <v>6.4829132818085095E-7</v>
      </c>
      <c r="R7555" s="1">
        <v>1850.55</v>
      </c>
      <c r="S7555" s="1">
        <v>3252.1499999999901</v>
      </c>
      <c r="T7555" s="1">
        <v>35.299999999999997</v>
      </c>
      <c r="U7555" s="1">
        <v>26265.3999999999</v>
      </c>
      <c r="V7555" s="1">
        <f t="shared" si="469"/>
        <v>8.0397850031300884</v>
      </c>
      <c r="W7555" s="1">
        <f t="shared" si="470"/>
        <v>1.8013795929811196</v>
      </c>
      <c r="X7555" s="1">
        <f t="shared" si="471"/>
        <v>92.1288951841357</v>
      </c>
    </row>
    <row r="7556" spans="1:24" hidden="1" x14ac:dyDescent="0.3">
      <c r="A7556" s="18" t="str">
        <f t="shared" si="468"/>
        <v>OFF - ConstMin - Cement and Mortar Mixers_2002_25</v>
      </c>
      <c r="B7556" s="1" t="s">
        <v>40</v>
      </c>
      <c r="C7556" s="1">
        <v>2020</v>
      </c>
      <c r="D7556" s="1" t="s">
        <v>151</v>
      </c>
      <c r="E7556" s="1">
        <v>2002</v>
      </c>
      <c r="F7556" s="1">
        <v>25</v>
      </c>
      <c r="G7556" s="1" t="s">
        <v>5</v>
      </c>
      <c r="H7556" s="1">
        <v>5.2647145833333295E-7</v>
      </c>
      <c r="I7556" s="1">
        <v>6.2654454545454495E-7</v>
      </c>
      <c r="J7556" s="1">
        <v>7.5811890000000005E-7</v>
      </c>
      <c r="K7556" s="1">
        <v>2.3045469999999999E-6</v>
      </c>
      <c r="L7556" s="1">
        <v>5.4057580000000001E-6</v>
      </c>
      <c r="M7556" s="1">
        <v>5.5968969999999995E-4</v>
      </c>
      <c r="N7556" s="1">
        <v>2.9939409999999998E-7</v>
      </c>
      <c r="O7556" s="1">
        <v>2.75442572E-7</v>
      </c>
      <c r="P7556" s="1">
        <v>7.1014020000000001E-9</v>
      </c>
      <c r="Q7556" s="1">
        <v>4.5911266100000704E-9</v>
      </c>
      <c r="R7556" s="1">
        <v>18.25</v>
      </c>
      <c r="S7556" s="1">
        <v>21.9</v>
      </c>
      <c r="T7556" s="1">
        <v>0.08</v>
      </c>
      <c r="U7556" s="1">
        <v>547.5</v>
      </c>
      <c r="V7556" s="1">
        <f t="shared" si="469"/>
        <v>0.37892776704439968</v>
      </c>
      <c r="W7556" s="1">
        <f t="shared" si="470"/>
        <v>3.269347443821947</v>
      </c>
      <c r="X7556" s="1">
        <f t="shared" si="471"/>
        <v>273.75</v>
      </c>
    </row>
    <row r="7557" spans="1:24" hidden="1" x14ac:dyDescent="0.3">
      <c r="A7557" s="18" t="str">
        <f t="shared" si="468"/>
        <v>OFF - ConstMin - Cement and Mortar Mixers_2003_25</v>
      </c>
      <c r="B7557" s="1" t="s">
        <v>40</v>
      </c>
      <c r="C7557" s="1">
        <v>2020</v>
      </c>
      <c r="D7557" s="1" t="s">
        <v>151</v>
      </c>
      <c r="E7557" s="1">
        <v>2003</v>
      </c>
      <c r="F7557" s="1">
        <v>25</v>
      </c>
      <c r="G7557" s="1" t="s">
        <v>12</v>
      </c>
      <c r="H7557" s="1">
        <v>3.1101310567873297E-4</v>
      </c>
      <c r="I7557" s="1">
        <v>2.86069854603299E-4</v>
      </c>
      <c r="J7557" s="1">
        <v>3.4225095099999999E-4</v>
      </c>
      <c r="K7557" s="1">
        <v>1.24610012E-2</v>
      </c>
      <c r="L7557" s="1">
        <v>2.4944350200000002E-4</v>
      </c>
      <c r="M7557" s="1">
        <v>2.1438732999999901E-2</v>
      </c>
      <c r="N7557" s="1">
        <v>1.6174904850000001E-4</v>
      </c>
      <c r="O7557" s="1">
        <v>1.222103922E-4</v>
      </c>
      <c r="P7557" s="1">
        <v>6.1039492800000004E-7</v>
      </c>
      <c r="Q7557" s="1">
        <v>5.6134101197513496E-7</v>
      </c>
      <c r="R7557" s="1">
        <v>1602.35</v>
      </c>
      <c r="S7557" s="1">
        <v>3471.15</v>
      </c>
      <c r="T7557" s="1">
        <v>37.699999999999903</v>
      </c>
      <c r="U7557" s="1">
        <v>28017.4</v>
      </c>
      <c r="V7557" s="1">
        <f t="shared" si="469"/>
        <v>3.3809042036233925</v>
      </c>
      <c r="W7557" s="1">
        <f t="shared" si="470"/>
        <v>2.9480372395330834</v>
      </c>
      <c r="X7557" s="1">
        <f t="shared" si="471"/>
        <v>92.072944297082472</v>
      </c>
    </row>
    <row r="7558" spans="1:24" hidden="1" x14ac:dyDescent="0.3">
      <c r="A7558" s="18" t="str">
        <f t="shared" si="468"/>
        <v>OFF - ConstMin - Cement and Mortar Mixers_2003_25</v>
      </c>
      <c r="B7558" s="1" t="s">
        <v>40</v>
      </c>
      <c r="C7558" s="1">
        <v>2020</v>
      </c>
      <c r="D7558" s="1" t="s">
        <v>151</v>
      </c>
      <c r="E7558" s="1">
        <v>2003</v>
      </c>
      <c r="F7558" s="1">
        <v>25</v>
      </c>
      <c r="G7558" s="1" t="s">
        <v>5</v>
      </c>
      <c r="H7558" s="1">
        <v>5.9422291666666604E-7</v>
      </c>
      <c r="I7558" s="1">
        <v>7.0717438016528896E-7</v>
      </c>
      <c r="J7558" s="1">
        <v>8.5568100000000002E-7</v>
      </c>
      <c r="K7558" s="1">
        <v>2.601118E-6</v>
      </c>
      <c r="L7558" s="1">
        <v>6.1014230000000001E-6</v>
      </c>
      <c r="M7558" s="1">
        <v>6.3171609999999997E-4</v>
      </c>
      <c r="N7558" s="1">
        <v>3.3792310000000002E-7</v>
      </c>
      <c r="O7558" s="1">
        <v>3.1088925199999999E-7</v>
      </c>
      <c r="P7558" s="1">
        <v>8.0152799999999992E-9</v>
      </c>
      <c r="Q7558" s="1">
        <v>5.5093519320000904E-9</v>
      </c>
      <c r="R7558" s="1">
        <v>21.9</v>
      </c>
      <c r="S7558" s="1">
        <v>25.55</v>
      </c>
      <c r="T7558" s="1">
        <v>0.09</v>
      </c>
      <c r="U7558" s="1">
        <v>638.75</v>
      </c>
      <c r="V7558" s="1">
        <f t="shared" si="469"/>
        <v>0.36659303211709077</v>
      </c>
      <c r="W7558" s="1">
        <f t="shared" si="470"/>
        <v>3.1629244787914397</v>
      </c>
      <c r="X7558" s="1">
        <f t="shared" si="471"/>
        <v>283.88888888888891</v>
      </c>
    </row>
    <row r="7559" spans="1:24" hidden="1" x14ac:dyDescent="0.3">
      <c r="A7559" s="18" t="str">
        <f t="shared" si="468"/>
        <v>OFF - ConstMin - Cement and Mortar Mixers_2004_25</v>
      </c>
      <c r="B7559" s="1" t="s">
        <v>40</v>
      </c>
      <c r="C7559" s="1">
        <v>2020</v>
      </c>
      <c r="D7559" s="1" t="s">
        <v>151</v>
      </c>
      <c r="E7559" s="1">
        <v>2004</v>
      </c>
      <c r="F7559" s="1">
        <v>25</v>
      </c>
      <c r="G7559" s="1" t="s">
        <v>12</v>
      </c>
      <c r="H7559" s="1">
        <v>2.7896142630350198E-4</v>
      </c>
      <c r="I7559" s="1">
        <v>2.56588719913961E-4</v>
      </c>
      <c r="J7559" s="1">
        <v>3.0698003299999899E-4</v>
      </c>
      <c r="K7559" s="1">
        <v>1.1176822899999999E-2</v>
      </c>
      <c r="L7559" s="1">
        <v>2.23736927E-4</v>
      </c>
      <c r="M7559" s="1">
        <v>1.92293555E-2</v>
      </c>
      <c r="N7559" s="1">
        <v>1.4507987489999999E-4</v>
      </c>
      <c r="O7559" s="1">
        <v>1.0961590547999999E-4</v>
      </c>
      <c r="P7559" s="1">
        <v>5.4749030600000004E-7</v>
      </c>
      <c r="Q7559" s="1">
        <v>5.0252168042421002E-7</v>
      </c>
      <c r="R7559" s="1">
        <v>1434.45</v>
      </c>
      <c r="S7559" s="1">
        <v>3113.45</v>
      </c>
      <c r="T7559" s="1">
        <v>33.81</v>
      </c>
      <c r="U7559" s="1">
        <v>25155.8</v>
      </c>
      <c r="V7559" s="1">
        <f t="shared" si="469"/>
        <v>3.3774429942263424</v>
      </c>
      <c r="W7559" s="1">
        <f t="shared" si="470"/>
        <v>2.9450192389566743</v>
      </c>
      <c r="X7559" s="1">
        <f t="shared" si="471"/>
        <v>92.086660751257014</v>
      </c>
    </row>
    <row r="7560" spans="1:24" hidden="1" x14ac:dyDescent="0.3">
      <c r="A7560" s="18" t="str">
        <f t="shared" si="468"/>
        <v>OFF - ConstMin - Cement and Mortar Mixers_2004_25</v>
      </c>
      <c r="B7560" s="1" t="s">
        <v>40</v>
      </c>
      <c r="C7560" s="1">
        <v>2020</v>
      </c>
      <c r="D7560" s="1" t="s">
        <v>151</v>
      </c>
      <c r="E7560" s="1">
        <v>2004</v>
      </c>
      <c r="F7560" s="1">
        <v>25</v>
      </c>
      <c r="G7560" s="1" t="s">
        <v>5</v>
      </c>
      <c r="H7560" s="1">
        <v>6.7969402777777696E-7</v>
      </c>
      <c r="I7560" s="1">
        <v>8.0889206611570196E-7</v>
      </c>
      <c r="J7560" s="1">
        <v>9.7875939999999995E-7</v>
      </c>
      <c r="K7560" s="1">
        <v>2.9752549999999999E-6</v>
      </c>
      <c r="L7560" s="1">
        <v>6.9790329999999999E-6</v>
      </c>
      <c r="M7560" s="1">
        <v>7.2258010000000004E-4</v>
      </c>
      <c r="N7560" s="1">
        <v>3.8652889999999999E-7</v>
      </c>
      <c r="O7560" s="1">
        <v>3.55606588E-7</v>
      </c>
      <c r="P7560" s="1">
        <v>9.1681709999999997E-9</v>
      </c>
      <c r="Q7560" s="1">
        <v>6.4275772540000997E-9</v>
      </c>
      <c r="R7560" s="1">
        <v>25.55</v>
      </c>
      <c r="S7560" s="1">
        <v>29.2</v>
      </c>
      <c r="T7560" s="1">
        <v>0.1</v>
      </c>
      <c r="U7560" s="1">
        <v>730</v>
      </c>
      <c r="V7560" s="1">
        <f t="shared" si="469"/>
        <v>0.36690726934361795</v>
      </c>
      <c r="W7560" s="1">
        <f t="shared" si="470"/>
        <v>3.1656361187782101</v>
      </c>
      <c r="X7560" s="1">
        <f t="shared" si="471"/>
        <v>292</v>
      </c>
    </row>
    <row r="7561" spans="1:24" hidden="1" x14ac:dyDescent="0.3">
      <c r="A7561" s="18" t="str">
        <f t="shared" si="468"/>
        <v>OFF - ConstMin - Cement and Mortar Mixers_2005_25</v>
      </c>
      <c r="B7561" s="1" t="s">
        <v>40</v>
      </c>
      <c r="C7561" s="1">
        <v>2020</v>
      </c>
      <c r="D7561" s="1" t="s">
        <v>151</v>
      </c>
      <c r="E7561" s="1">
        <v>2005</v>
      </c>
      <c r="F7561" s="1">
        <v>25</v>
      </c>
      <c r="G7561" s="1" t="s">
        <v>12</v>
      </c>
      <c r="H7561" s="1">
        <v>2.98969516711058E-4</v>
      </c>
      <c r="I7561" s="1">
        <v>2.7499216147083101E-4</v>
      </c>
      <c r="J7561" s="1">
        <v>3.2899771599999999E-4</v>
      </c>
      <c r="K7561" s="1">
        <v>1.1978458500000001E-2</v>
      </c>
      <c r="L7561" s="1">
        <v>2.3978417799999999E-4</v>
      </c>
      <c r="M7561" s="1">
        <v>2.0608547200000001E-2</v>
      </c>
      <c r="N7561" s="1">
        <v>1.554855588E-4</v>
      </c>
      <c r="O7561" s="1">
        <v>1.1747797776E-4</v>
      </c>
      <c r="P7561" s="1">
        <v>5.8675822E-7</v>
      </c>
      <c r="Q7561" s="1">
        <v>5.39603432923706E-7</v>
      </c>
      <c r="R7561" s="1">
        <v>1540.3</v>
      </c>
      <c r="S7561" s="1">
        <v>3336.1</v>
      </c>
      <c r="T7561" s="1">
        <v>36.24</v>
      </c>
      <c r="U7561" s="1">
        <v>26937</v>
      </c>
      <c r="V7561" s="1">
        <f t="shared" si="469"/>
        <v>3.3803345868015424</v>
      </c>
      <c r="W7561" s="1">
        <f t="shared" si="470"/>
        <v>2.947541289634739</v>
      </c>
      <c r="X7561" s="1">
        <f t="shared" si="471"/>
        <v>92.055739514348772</v>
      </c>
    </row>
    <row r="7562" spans="1:24" hidden="1" x14ac:dyDescent="0.3">
      <c r="A7562" s="18" t="str">
        <f t="shared" ref="A7562:A7625" si="472">D7562&amp;"_"&amp;E7562&amp;"_"&amp;F7562</f>
        <v>OFF - ConstMin - Cement and Mortar Mixers_2005_25</v>
      </c>
      <c r="B7562" s="1" t="s">
        <v>40</v>
      </c>
      <c r="C7562" s="1">
        <v>2020</v>
      </c>
      <c r="D7562" s="1" t="s">
        <v>151</v>
      </c>
      <c r="E7562" s="1">
        <v>2005</v>
      </c>
      <c r="F7562" s="1">
        <v>25</v>
      </c>
      <c r="G7562" s="1" t="s">
        <v>5</v>
      </c>
      <c r="H7562" s="1">
        <v>6.1874965277777701E-7</v>
      </c>
      <c r="I7562" s="1">
        <v>7.3636322314049498E-7</v>
      </c>
      <c r="J7562" s="1">
        <v>8.9099950000000001E-7</v>
      </c>
      <c r="K7562" s="1">
        <v>3.0411009999999998E-6</v>
      </c>
      <c r="L7562" s="1">
        <v>5.6304039999999996E-6</v>
      </c>
      <c r="M7562" s="1">
        <v>7.3857160000000003E-4</v>
      </c>
      <c r="N7562" s="1">
        <v>3.9508319999999998E-7</v>
      </c>
      <c r="O7562" s="1">
        <v>3.6347654399999998E-7</v>
      </c>
      <c r="P7562" s="1">
        <v>9.3710740000000004E-9</v>
      </c>
      <c r="Q7562" s="1">
        <v>6.4275772540000997E-9</v>
      </c>
      <c r="R7562" s="1">
        <v>25.55</v>
      </c>
      <c r="S7562" s="1">
        <v>29.2</v>
      </c>
      <c r="T7562" s="1">
        <v>0.1</v>
      </c>
      <c r="U7562" s="1">
        <v>730</v>
      </c>
      <c r="V7562" s="1">
        <f t="shared" si="469"/>
        <v>0.33400873956513594</v>
      </c>
      <c r="W7562" s="1">
        <f t="shared" si="470"/>
        <v>2.5539082944174796</v>
      </c>
      <c r="X7562" s="1">
        <f t="shared" si="471"/>
        <v>292</v>
      </c>
    </row>
    <row r="7563" spans="1:24" hidden="1" x14ac:dyDescent="0.3">
      <c r="A7563" s="18" t="str">
        <f t="shared" si="472"/>
        <v>OFF - ConstMin - Cement and Mortar Mixers_2006_25</v>
      </c>
      <c r="B7563" s="1" t="s">
        <v>40</v>
      </c>
      <c r="C7563" s="1">
        <v>2020</v>
      </c>
      <c r="D7563" s="1" t="s">
        <v>151</v>
      </c>
      <c r="E7563" s="1">
        <v>2006</v>
      </c>
      <c r="F7563" s="1">
        <v>25</v>
      </c>
      <c r="G7563" s="1" t="s">
        <v>12</v>
      </c>
      <c r="H7563" s="1">
        <v>2.8845721025881399E-4</v>
      </c>
      <c r="I7563" s="1">
        <v>2.6532294199605702E-4</v>
      </c>
      <c r="J7563" s="1">
        <v>3.1742956399999898E-4</v>
      </c>
      <c r="K7563" s="1">
        <v>1.15572804E-2</v>
      </c>
      <c r="L7563" s="1">
        <v>2.31352906E-4</v>
      </c>
      <c r="M7563" s="1">
        <v>1.9883911599999901E-2</v>
      </c>
      <c r="N7563" s="1">
        <v>1.5001837649999901E-4</v>
      </c>
      <c r="O7563" s="1">
        <v>1.133472178E-4</v>
      </c>
      <c r="P7563" s="1">
        <v>5.6612673799999997E-7</v>
      </c>
      <c r="Q7563" s="1">
        <v>5.1914453499294899E-7</v>
      </c>
      <c r="R7563" s="1">
        <v>1481.8999999999901</v>
      </c>
      <c r="S7563" s="1">
        <v>3219.2999999999902</v>
      </c>
      <c r="T7563" s="1">
        <v>34.97</v>
      </c>
      <c r="U7563" s="1">
        <v>26002.6</v>
      </c>
      <c r="V7563" s="1">
        <f t="shared" ref="V7563:V7626" si="473">IFERROR(CONVERT(I7563,"ton","g")*365/U7563,0)</f>
        <v>3.3786766444515455</v>
      </c>
      <c r="W7563" s="1">
        <f t="shared" ref="W7563:W7626" si="474">IFERROR(CONVERT(L7563,"ton","g")*365/U7563,0)</f>
        <v>2.9460952537598883</v>
      </c>
      <c r="X7563" s="1">
        <f t="shared" ref="X7563:X7626" si="475">S7563/T7563</f>
        <v>92.058907635115531</v>
      </c>
    </row>
    <row r="7564" spans="1:24" hidden="1" x14ac:dyDescent="0.3">
      <c r="A7564" s="18" t="str">
        <f t="shared" si="472"/>
        <v>OFF - ConstMin - Cement and Mortar Mixers_2006_25</v>
      </c>
      <c r="B7564" s="1" t="s">
        <v>40</v>
      </c>
      <c r="C7564" s="1">
        <v>2020</v>
      </c>
      <c r="D7564" s="1" t="s">
        <v>151</v>
      </c>
      <c r="E7564" s="1">
        <v>2006</v>
      </c>
      <c r="F7564" s="1">
        <v>25</v>
      </c>
      <c r="G7564" s="1" t="s">
        <v>5</v>
      </c>
      <c r="H7564" s="1">
        <v>8.6093055555555501E-7</v>
      </c>
      <c r="I7564" s="1">
        <v>1.02457851239669E-6</v>
      </c>
      <c r="J7564" s="1">
        <v>1.23974E-6</v>
      </c>
      <c r="K7564" s="1">
        <v>4.2314010000000001E-6</v>
      </c>
      <c r="L7564" s="1">
        <v>7.8341679999999994E-6</v>
      </c>
      <c r="M7564" s="1">
        <v>1.027652E-3</v>
      </c>
      <c r="N7564" s="1">
        <v>5.4972050000000004E-7</v>
      </c>
      <c r="O7564" s="1">
        <v>5.0574286000000003E-7</v>
      </c>
      <c r="P7564" s="1">
        <v>1.3038950000000001E-8</v>
      </c>
      <c r="Q7564" s="1">
        <v>8.2640278980001298E-9</v>
      </c>
      <c r="R7564" s="1">
        <v>32.85</v>
      </c>
      <c r="S7564" s="1">
        <v>43.8</v>
      </c>
      <c r="T7564" s="1">
        <v>0.14000000000000001</v>
      </c>
      <c r="U7564" s="1">
        <v>1095</v>
      </c>
      <c r="V7564" s="1">
        <f t="shared" si="473"/>
        <v>0.30982733045939265</v>
      </c>
      <c r="W7564" s="1">
        <f t="shared" si="474"/>
        <v>2.3690125533987731</v>
      </c>
      <c r="X7564" s="1">
        <f t="shared" si="475"/>
        <v>312.85714285714283</v>
      </c>
    </row>
    <row r="7565" spans="1:24" hidden="1" x14ac:dyDescent="0.3">
      <c r="A7565" s="18" t="str">
        <f t="shared" si="472"/>
        <v>OFF - ConstMin - Cement and Mortar Mixers_2007_25</v>
      </c>
      <c r="B7565" s="1" t="s">
        <v>40</v>
      </c>
      <c r="C7565" s="1">
        <v>2020</v>
      </c>
      <c r="D7565" s="1" t="s">
        <v>151</v>
      </c>
      <c r="E7565" s="1">
        <v>2007</v>
      </c>
      <c r="F7565" s="1">
        <v>25</v>
      </c>
      <c r="G7565" s="1" t="s">
        <v>12</v>
      </c>
      <c r="H7565" s="1">
        <v>3.8785926980050599E-4</v>
      </c>
      <c r="I7565" s="1">
        <v>3.5675295636250601E-4</v>
      </c>
      <c r="J7565" s="1">
        <v>4.2681546700000002E-4</v>
      </c>
      <c r="K7565" s="1">
        <v>1.55399062E-2</v>
      </c>
      <c r="L7565" s="1">
        <v>3.1107681399999997E-4</v>
      </c>
      <c r="M7565" s="1">
        <v>2.6735889700000001E-2</v>
      </c>
      <c r="N7565" s="1">
        <v>2.0171452769999999E-4</v>
      </c>
      <c r="O7565" s="1">
        <v>1.5240653204000001E-4</v>
      </c>
      <c r="P7565" s="1">
        <v>7.6121323999999997E-7</v>
      </c>
      <c r="Q7565" s="1">
        <v>6.9943857300774197E-7</v>
      </c>
      <c r="R7565" s="1">
        <v>1996.55</v>
      </c>
      <c r="S7565" s="1">
        <v>4328.8999999999996</v>
      </c>
      <c r="T7565" s="1">
        <v>47.02</v>
      </c>
      <c r="U7565" s="1">
        <v>34941.449999999997</v>
      </c>
      <c r="V7565" s="1">
        <f t="shared" si="473"/>
        <v>3.3807671363412868</v>
      </c>
      <c r="W7565" s="1">
        <f t="shared" si="474"/>
        <v>2.947917461909729</v>
      </c>
      <c r="X7565" s="1">
        <f t="shared" si="475"/>
        <v>92.065078689919176</v>
      </c>
    </row>
    <row r="7566" spans="1:24" hidden="1" x14ac:dyDescent="0.3">
      <c r="A7566" s="18" t="str">
        <f t="shared" si="472"/>
        <v>OFF - ConstMin - Cement and Mortar Mixers_2007_25</v>
      </c>
      <c r="B7566" s="1" t="s">
        <v>40</v>
      </c>
      <c r="C7566" s="1">
        <v>2020</v>
      </c>
      <c r="D7566" s="1" t="s">
        <v>151</v>
      </c>
      <c r="E7566" s="1">
        <v>2007</v>
      </c>
      <c r="F7566" s="1">
        <v>25</v>
      </c>
      <c r="G7566" s="1" t="s">
        <v>5</v>
      </c>
      <c r="H7566" s="1">
        <v>1.9671063888888798E-6</v>
      </c>
      <c r="I7566" s="1">
        <v>2.3410191735537102E-6</v>
      </c>
      <c r="J7566" s="1">
        <v>2.8326331999999999E-6</v>
      </c>
      <c r="K7566" s="1">
        <v>1.0307081E-5</v>
      </c>
      <c r="L7566" s="1">
        <v>1.7880165E-5</v>
      </c>
      <c r="M7566" s="1">
        <v>2.3585514000000001E-3</v>
      </c>
      <c r="N7566" s="1">
        <v>1.261657E-6</v>
      </c>
      <c r="O7566" s="1">
        <v>1.1607244400000001E-6</v>
      </c>
      <c r="P7566" s="1">
        <v>3.0786118999999997E-8</v>
      </c>
      <c r="Q7566" s="1">
        <v>2.02009570840003E-8</v>
      </c>
      <c r="R7566" s="1">
        <v>80.3</v>
      </c>
      <c r="S7566" s="1">
        <v>116.8</v>
      </c>
      <c r="T7566" s="1">
        <v>0.41</v>
      </c>
      <c r="U7566" s="1">
        <v>2394.4</v>
      </c>
      <c r="V7566" s="1">
        <f t="shared" si="473"/>
        <v>0.32374037656941124</v>
      </c>
      <c r="W7566" s="1">
        <f t="shared" si="474"/>
        <v>2.4726543958356859</v>
      </c>
      <c r="X7566" s="1">
        <f t="shared" si="475"/>
        <v>284.8780487804878</v>
      </c>
    </row>
    <row r="7567" spans="1:24" hidden="1" x14ac:dyDescent="0.3">
      <c r="A7567" s="18" t="str">
        <f t="shared" si="472"/>
        <v>OFF - ConstMin - Cement and Mortar Mixers_2008_25</v>
      </c>
      <c r="B7567" s="1" t="s">
        <v>40</v>
      </c>
      <c r="C7567" s="1">
        <v>2020</v>
      </c>
      <c r="D7567" s="1" t="s">
        <v>151</v>
      </c>
      <c r="E7567" s="1">
        <v>2008</v>
      </c>
      <c r="F7567" s="1">
        <v>25</v>
      </c>
      <c r="G7567" s="1" t="s">
        <v>12</v>
      </c>
      <c r="H7567" s="1">
        <v>7.8608195456540502E-4</v>
      </c>
      <c r="I7567" s="1">
        <v>7.2303818180925901E-4</v>
      </c>
      <c r="J7567" s="1">
        <v>8.6503524000000002E-4</v>
      </c>
      <c r="K7567" s="1">
        <v>3.14950284E-2</v>
      </c>
      <c r="L7567" s="1">
        <v>6.3046566799999904E-4</v>
      </c>
      <c r="M7567" s="1">
        <v>5.4186152000000001E-2</v>
      </c>
      <c r="N7567" s="1">
        <v>4.0881882510000002E-4</v>
      </c>
      <c r="O7567" s="1">
        <v>3.0888533451999998E-4</v>
      </c>
      <c r="P7567" s="1">
        <v>1.5427656899999999E-6</v>
      </c>
      <c r="Q7567" s="1">
        <v>1.41805736282556E-6</v>
      </c>
      <c r="R7567" s="1">
        <v>4047.85</v>
      </c>
      <c r="S7567" s="1">
        <v>8774.6</v>
      </c>
      <c r="T7567" s="1">
        <v>95.28</v>
      </c>
      <c r="U7567" s="1">
        <v>70817.3</v>
      </c>
      <c r="V7567" s="1">
        <f t="shared" si="473"/>
        <v>3.3807298473080372</v>
      </c>
      <c r="W7567" s="1">
        <f t="shared" si="474"/>
        <v>2.9478859555896575</v>
      </c>
      <c r="X7567" s="1">
        <f t="shared" si="475"/>
        <v>92.092779177162058</v>
      </c>
    </row>
    <row r="7568" spans="1:24" hidden="1" x14ac:dyDescent="0.3">
      <c r="A7568" s="18" t="str">
        <f t="shared" si="472"/>
        <v>OFF - ConstMin - Cement and Mortar Mixers_2008_25</v>
      </c>
      <c r="B7568" s="1" t="s">
        <v>40</v>
      </c>
      <c r="C7568" s="1">
        <v>2020</v>
      </c>
      <c r="D7568" s="1" t="s">
        <v>151</v>
      </c>
      <c r="E7568" s="1">
        <v>2008</v>
      </c>
      <c r="F7568" s="1">
        <v>25</v>
      </c>
      <c r="G7568" s="1" t="s">
        <v>5</v>
      </c>
      <c r="H7568" s="1">
        <v>2.8500430555555501E-6</v>
      </c>
      <c r="I7568" s="1">
        <v>3.3917867768595002E-6</v>
      </c>
      <c r="J7568" s="1">
        <v>4.1040619999999996E-6</v>
      </c>
      <c r="K7568" s="1">
        <v>1.6170017999999999E-5</v>
      </c>
      <c r="L7568" s="1">
        <v>2.5867340000000002E-5</v>
      </c>
      <c r="M7568" s="1">
        <v>3.4375310000000002E-3</v>
      </c>
      <c r="N7568" s="1">
        <v>9.1941719999999996E-7</v>
      </c>
      <c r="O7568" s="1">
        <v>8.4586382399999998E-7</v>
      </c>
      <c r="P7568" s="1">
        <v>4.65281899999999E-8</v>
      </c>
      <c r="Q7568" s="1">
        <v>2.84649849820004E-8</v>
      </c>
      <c r="R7568" s="1">
        <v>113.15</v>
      </c>
      <c r="S7568" s="1">
        <v>219</v>
      </c>
      <c r="T7568" s="1">
        <v>0.73</v>
      </c>
      <c r="U7568" s="1">
        <v>3606.2</v>
      </c>
      <c r="V7568" s="1">
        <f t="shared" si="473"/>
        <v>0.31143493980776554</v>
      </c>
      <c r="W7568" s="1">
        <f t="shared" si="474"/>
        <v>2.3751473797967209</v>
      </c>
      <c r="X7568" s="1">
        <f t="shared" si="475"/>
        <v>300</v>
      </c>
    </row>
    <row r="7569" spans="1:24" hidden="1" x14ac:dyDescent="0.3">
      <c r="A7569" s="18" t="str">
        <f t="shared" si="472"/>
        <v>OFF - ConstMin - Cement and Mortar Mixers_2009_25</v>
      </c>
      <c r="B7569" s="1" t="s">
        <v>40</v>
      </c>
      <c r="C7569" s="1">
        <v>2020</v>
      </c>
      <c r="D7569" s="1" t="s">
        <v>151</v>
      </c>
      <c r="E7569" s="1">
        <v>2009</v>
      </c>
      <c r="F7569" s="1">
        <v>25</v>
      </c>
      <c r="G7569" s="1" t="s">
        <v>12</v>
      </c>
      <c r="H7569" s="1">
        <v>9.2567958787356601E-4</v>
      </c>
      <c r="I7569" s="1">
        <v>8.5144008492610604E-4</v>
      </c>
      <c r="J7569" s="1">
        <v>1.01865392E-3</v>
      </c>
      <c r="K7569" s="1">
        <v>3.7088134199999997E-2</v>
      </c>
      <c r="L7569" s="1">
        <v>7.4242800600000003E-4</v>
      </c>
      <c r="M7569" s="1">
        <v>6.3808904099999994E-2</v>
      </c>
      <c r="N7569" s="1">
        <v>4.814196246E-4</v>
      </c>
      <c r="O7569" s="1">
        <v>3.6373927191999999E-4</v>
      </c>
      <c r="P7569" s="1">
        <v>1.81674129E-6</v>
      </c>
      <c r="Q7569" s="1">
        <v>1.6686788624773299E-6</v>
      </c>
      <c r="R7569" s="1">
        <v>4763.25</v>
      </c>
      <c r="S7569" s="1">
        <v>10333.15</v>
      </c>
      <c r="T7569" s="1">
        <v>112.2</v>
      </c>
      <c r="U7569" s="1">
        <v>83409.8</v>
      </c>
      <c r="V7569" s="1">
        <f t="shared" si="473"/>
        <v>3.3800693684109375</v>
      </c>
      <c r="W7569" s="1">
        <f t="shared" si="474"/>
        <v>2.9473103342894644</v>
      </c>
      <c r="X7569" s="1">
        <f t="shared" si="475"/>
        <v>92.095811051693403</v>
      </c>
    </row>
    <row r="7570" spans="1:24" hidden="1" x14ac:dyDescent="0.3">
      <c r="A7570" s="18" t="str">
        <f t="shared" si="472"/>
        <v>OFF - ConstMin - Cement and Mortar Mixers_2009_25</v>
      </c>
      <c r="B7570" s="1" t="s">
        <v>40</v>
      </c>
      <c r="C7570" s="1">
        <v>2020</v>
      </c>
      <c r="D7570" s="1" t="s">
        <v>151</v>
      </c>
      <c r="E7570" s="1">
        <v>2009</v>
      </c>
      <c r="F7570" s="1">
        <v>25</v>
      </c>
      <c r="G7570" s="1" t="s">
        <v>5</v>
      </c>
      <c r="H7570" s="1">
        <v>3.925125E-6</v>
      </c>
      <c r="I7570" s="1">
        <v>4.6712231404958598E-6</v>
      </c>
      <c r="J7570" s="1">
        <v>5.6521800000000002E-6</v>
      </c>
      <c r="K7570" s="1">
        <v>2.3456069999999999E-5</v>
      </c>
      <c r="L7570" s="1">
        <v>3.558812E-5</v>
      </c>
      <c r="M7570" s="1">
        <v>4.7537409999999997E-3</v>
      </c>
      <c r="N7570" s="1">
        <v>1.2714563999999901E-6</v>
      </c>
      <c r="O7570" s="1">
        <v>1.1697398880000001E-6</v>
      </c>
      <c r="P7570" s="1">
        <v>6.59250699999999E-8</v>
      </c>
      <c r="Q7570" s="1">
        <v>4.04019141680006E-8</v>
      </c>
      <c r="R7570" s="1">
        <v>160.6</v>
      </c>
      <c r="S7570" s="1">
        <v>343.1</v>
      </c>
      <c r="T7570" s="1">
        <v>1.1399999999999999</v>
      </c>
      <c r="U7570" s="1">
        <v>4956.7</v>
      </c>
      <c r="V7570" s="1">
        <f t="shared" si="473"/>
        <v>0.31205171945454496</v>
      </c>
      <c r="W7570" s="1">
        <f t="shared" si="474"/>
        <v>2.3773931803599999</v>
      </c>
      <c r="X7570" s="1">
        <f t="shared" si="475"/>
        <v>300.96491228070181</v>
      </c>
    </row>
    <row r="7571" spans="1:24" hidden="1" x14ac:dyDescent="0.3">
      <c r="A7571" s="18" t="str">
        <f t="shared" si="472"/>
        <v>OFF - ConstMin - Cement and Mortar Mixers_2010_25</v>
      </c>
      <c r="B7571" s="1" t="s">
        <v>40</v>
      </c>
      <c r="C7571" s="1">
        <v>2020</v>
      </c>
      <c r="D7571" s="1" t="s">
        <v>151</v>
      </c>
      <c r="E7571" s="1">
        <v>2010</v>
      </c>
      <c r="F7571" s="1">
        <v>25</v>
      </c>
      <c r="G7571" s="1" t="s">
        <v>12</v>
      </c>
      <c r="H7571" s="1">
        <v>1.0345083371272701E-3</v>
      </c>
      <c r="I7571" s="1">
        <v>9.5154076848966596E-4</v>
      </c>
      <c r="J7571" s="1">
        <v>1.13841332E-3</v>
      </c>
      <c r="K7571" s="1">
        <v>4.1448419399999999E-2</v>
      </c>
      <c r="L7571" s="1">
        <v>8.2971222699999999E-4</v>
      </c>
      <c r="M7571" s="1">
        <v>7.1310646599999999E-2</v>
      </c>
      <c r="N7571" s="1">
        <v>5.3801808300000002E-4</v>
      </c>
      <c r="O7571" s="1">
        <v>4.0650255159999999E-4</v>
      </c>
      <c r="P7571" s="1">
        <v>2.0303271600000001E-6</v>
      </c>
      <c r="Q7571" s="1">
        <v>1.8643170739401899E-6</v>
      </c>
      <c r="R7571" s="1">
        <v>5321.7</v>
      </c>
      <c r="S7571" s="1">
        <v>11544.95</v>
      </c>
      <c r="T7571" s="1">
        <v>125.4</v>
      </c>
      <c r="U7571" s="1">
        <v>93166.25</v>
      </c>
      <c r="V7571" s="1">
        <f t="shared" si="473"/>
        <v>3.3818737107216368</v>
      </c>
      <c r="W7571" s="1">
        <f t="shared" si="474"/>
        <v>2.9488825501501115</v>
      </c>
      <c r="X7571" s="1">
        <f t="shared" si="475"/>
        <v>92.064992025518336</v>
      </c>
    </row>
    <row r="7572" spans="1:24" hidden="1" x14ac:dyDescent="0.3">
      <c r="A7572" s="18" t="str">
        <f t="shared" si="472"/>
        <v>OFF - ConstMin - Cement and Mortar Mixers_2010_25</v>
      </c>
      <c r="B7572" s="1" t="s">
        <v>40</v>
      </c>
      <c r="C7572" s="1">
        <v>2020</v>
      </c>
      <c r="D7572" s="1" t="s">
        <v>151</v>
      </c>
      <c r="E7572" s="1">
        <v>2010</v>
      </c>
      <c r="F7572" s="1">
        <v>25</v>
      </c>
      <c r="G7572" s="1" t="s">
        <v>5</v>
      </c>
      <c r="H7572" s="1">
        <v>5.0549013888888798E-6</v>
      </c>
      <c r="I7572" s="1">
        <v>6.0157504132231403E-6</v>
      </c>
      <c r="J7572" s="1">
        <v>7.2790579999999996E-6</v>
      </c>
      <c r="K7572" s="1">
        <v>3.134957E-5</v>
      </c>
      <c r="L7572" s="1">
        <v>4.57961E-5</v>
      </c>
      <c r="M7572" s="1">
        <v>6.1408089999999997E-3</v>
      </c>
      <c r="N7572" s="1">
        <v>1.6424477E-6</v>
      </c>
      <c r="O7572" s="1">
        <v>1.511051884E-6</v>
      </c>
      <c r="P7572" s="1">
        <v>8.6677120000000001E-8</v>
      </c>
      <c r="Q7572" s="1">
        <v>5.1420618032000797E-8</v>
      </c>
      <c r="R7572" s="1">
        <v>204.4</v>
      </c>
      <c r="S7572" s="1">
        <v>481.8</v>
      </c>
      <c r="T7572" s="1">
        <v>1.5999999999999901</v>
      </c>
      <c r="U7572" s="1">
        <v>6380.2</v>
      </c>
      <c r="V7572" s="1">
        <f t="shared" si="473"/>
        <v>0.31220806490416059</v>
      </c>
      <c r="W7572" s="1">
        <f t="shared" si="474"/>
        <v>2.3767461711392448</v>
      </c>
      <c r="X7572" s="1">
        <f t="shared" si="475"/>
        <v>301.12500000000188</v>
      </c>
    </row>
    <row r="7573" spans="1:24" hidden="1" x14ac:dyDescent="0.3">
      <c r="A7573" s="18" t="str">
        <f t="shared" si="472"/>
        <v>OFF - ConstMin - Cement and Mortar Mixers_2011_25</v>
      </c>
      <c r="B7573" s="1" t="s">
        <v>40</v>
      </c>
      <c r="C7573" s="1">
        <v>2020</v>
      </c>
      <c r="D7573" s="1" t="s">
        <v>151</v>
      </c>
      <c r="E7573" s="1">
        <v>2011</v>
      </c>
      <c r="F7573" s="1">
        <v>25</v>
      </c>
      <c r="G7573" s="1" t="s">
        <v>12</v>
      </c>
      <c r="H7573" s="1">
        <v>1.3313170107566101E-3</v>
      </c>
      <c r="I7573" s="1">
        <v>1.22454538649393E-3</v>
      </c>
      <c r="J7573" s="1">
        <v>1.4650331599999999E-3</v>
      </c>
      <c r="K7573" s="1">
        <v>5.3340325899999999E-2</v>
      </c>
      <c r="L7573" s="1">
        <v>1.06776349E-3</v>
      </c>
      <c r="M7573" s="1">
        <v>9.1770279999999996E-2</v>
      </c>
      <c r="N7573" s="1">
        <v>6.923800728E-4</v>
      </c>
      <c r="O7573" s="1">
        <v>5.2313161056000005E-4</v>
      </c>
      <c r="P7573" s="1">
        <v>2.61284577E-6</v>
      </c>
      <c r="Q7573" s="1">
        <v>2.4000844635018799E-6</v>
      </c>
      <c r="R7573" s="1">
        <v>6851.05</v>
      </c>
      <c r="S7573" s="1">
        <v>14859.15</v>
      </c>
      <c r="T7573" s="1">
        <v>161.38</v>
      </c>
      <c r="U7573" s="1">
        <v>119928.05</v>
      </c>
      <c r="V7573" s="1">
        <f t="shared" si="473"/>
        <v>3.3809808809833384</v>
      </c>
      <c r="W7573" s="1">
        <f t="shared" si="474"/>
        <v>2.9481046475854233</v>
      </c>
      <c r="X7573" s="1">
        <f t="shared" si="475"/>
        <v>92.075536001982897</v>
      </c>
    </row>
    <row r="7574" spans="1:24" hidden="1" x14ac:dyDescent="0.3">
      <c r="A7574" s="18" t="str">
        <f t="shared" si="472"/>
        <v>OFF - ConstMin - Cement and Mortar Mixers_2011_25</v>
      </c>
      <c r="B7574" s="1" t="s">
        <v>40</v>
      </c>
      <c r="C7574" s="1">
        <v>2020</v>
      </c>
      <c r="D7574" s="1" t="s">
        <v>151</v>
      </c>
      <c r="E7574" s="1">
        <v>2011</v>
      </c>
      <c r="F7574" s="1">
        <v>25</v>
      </c>
      <c r="G7574" s="1" t="s">
        <v>5</v>
      </c>
      <c r="H7574" s="1">
        <v>6.0577458333333297E-6</v>
      </c>
      <c r="I7574" s="1">
        <v>7.2092181818181798E-6</v>
      </c>
      <c r="J7574" s="1">
        <v>8.7231539999999904E-6</v>
      </c>
      <c r="K7574" s="1">
        <v>3.8610650000000003E-5</v>
      </c>
      <c r="L7574" s="1">
        <v>5.4849309999999997E-5</v>
      </c>
      <c r="M7574" s="1">
        <v>7.376222E-3</v>
      </c>
      <c r="N7574" s="1">
        <v>2.1011139000000001E-6</v>
      </c>
      <c r="O7574" s="1">
        <v>1.9330247880000001E-6</v>
      </c>
      <c r="P7574" s="1">
        <v>1.05493419999999E-7</v>
      </c>
      <c r="Q7574" s="1">
        <v>6.1521096574000998E-8</v>
      </c>
      <c r="R7574" s="1">
        <v>244.54999999999899</v>
      </c>
      <c r="S7574" s="1">
        <v>613.20000000000005</v>
      </c>
      <c r="T7574" s="1">
        <v>2.0499999999999998</v>
      </c>
      <c r="U7574" s="1">
        <v>7679.6</v>
      </c>
      <c r="V7574" s="1">
        <f t="shared" si="473"/>
        <v>0.31084090883441057</v>
      </c>
      <c r="W7574" s="1">
        <f t="shared" si="474"/>
        <v>2.364945676403488</v>
      </c>
      <c r="X7574" s="1">
        <f t="shared" si="475"/>
        <v>299.12195121951225</v>
      </c>
    </row>
    <row r="7575" spans="1:24" hidden="1" x14ac:dyDescent="0.3">
      <c r="A7575" s="18" t="str">
        <f t="shared" si="472"/>
        <v>OFF - ConstMin - Cement and Mortar Mixers_2012_25</v>
      </c>
      <c r="B7575" s="1" t="s">
        <v>40</v>
      </c>
      <c r="C7575" s="1">
        <v>2020</v>
      </c>
      <c r="D7575" s="1" t="s">
        <v>151</v>
      </c>
      <c r="E7575" s="1">
        <v>2012</v>
      </c>
      <c r="F7575" s="1">
        <v>25</v>
      </c>
      <c r="G7575" s="1" t="s">
        <v>12</v>
      </c>
      <c r="H7575" s="1">
        <v>1.48180912344982E-3</v>
      </c>
      <c r="I7575" s="1">
        <v>1.36296803174914E-3</v>
      </c>
      <c r="J7575" s="1">
        <v>1.63064055E-3</v>
      </c>
      <c r="K7575" s="1">
        <v>5.9369930799999998E-2</v>
      </c>
      <c r="L7575" s="1">
        <v>1.18846328E-3</v>
      </c>
      <c r="M7575" s="1">
        <v>0.10214402</v>
      </c>
      <c r="N7575" s="1">
        <v>7.70646744E-4</v>
      </c>
      <c r="O7575" s="1">
        <v>5.8226642879999997E-4</v>
      </c>
      <c r="P7575" s="1">
        <v>2.9082024300000001E-6</v>
      </c>
      <c r="Q7575" s="1">
        <v>2.67244354220508E-6</v>
      </c>
      <c r="R7575" s="1">
        <v>7628.5</v>
      </c>
      <c r="S7575" s="1">
        <v>16538.1499999999</v>
      </c>
      <c r="T7575" s="1">
        <v>179.61</v>
      </c>
      <c r="U7575" s="1">
        <v>133484.15</v>
      </c>
      <c r="V7575" s="1">
        <f t="shared" si="473"/>
        <v>3.3809953228258873</v>
      </c>
      <c r="W7575" s="1">
        <f t="shared" si="474"/>
        <v>2.9481166817050322</v>
      </c>
      <c r="X7575" s="1">
        <f t="shared" si="475"/>
        <v>92.07811369077389</v>
      </c>
    </row>
    <row r="7576" spans="1:24" hidden="1" x14ac:dyDescent="0.3">
      <c r="A7576" s="18" t="str">
        <f t="shared" si="472"/>
        <v>OFF - ConstMin - Cement and Mortar Mixers_2012_25</v>
      </c>
      <c r="B7576" s="1" t="s">
        <v>40</v>
      </c>
      <c r="C7576" s="1">
        <v>2020</v>
      </c>
      <c r="D7576" s="1" t="s">
        <v>151</v>
      </c>
      <c r="E7576" s="1">
        <v>2012</v>
      </c>
      <c r="F7576" s="1">
        <v>25</v>
      </c>
      <c r="G7576" s="1" t="s">
        <v>5</v>
      </c>
      <c r="H7576" s="1">
        <v>7.4945395833333296E-6</v>
      </c>
      <c r="I7576" s="1">
        <v>8.9191214876032996E-6</v>
      </c>
      <c r="J7576" s="1">
        <v>1.0792136999999901E-5</v>
      </c>
      <c r="K7576" s="1">
        <v>4.919259E-5</v>
      </c>
      <c r="L7576" s="1">
        <v>6.7814450000000003E-5</v>
      </c>
      <c r="M7576" s="1">
        <v>9.1491660000000002E-3</v>
      </c>
      <c r="N7576" s="1">
        <v>2.6061355999999999E-6</v>
      </c>
      <c r="O7576" s="1">
        <v>2.3976447519999998E-6</v>
      </c>
      <c r="P7576" s="1">
        <v>1.3273012999999999E-7</v>
      </c>
      <c r="Q7576" s="1">
        <v>7.7130927048001202E-8</v>
      </c>
      <c r="R7576" s="1">
        <v>306.60000000000002</v>
      </c>
      <c r="S7576" s="1">
        <v>810.3</v>
      </c>
      <c r="T7576" s="1">
        <v>2.7</v>
      </c>
      <c r="U7576" s="1">
        <v>9511.9</v>
      </c>
      <c r="V7576" s="1">
        <f t="shared" si="473"/>
        <v>0.3104869880184119</v>
      </c>
      <c r="W7576" s="1">
        <f t="shared" si="474"/>
        <v>2.3607150495584421</v>
      </c>
      <c r="X7576" s="1">
        <f t="shared" si="475"/>
        <v>300.11111111111109</v>
      </c>
    </row>
    <row r="7577" spans="1:24" hidden="1" x14ac:dyDescent="0.3">
      <c r="A7577" s="18" t="str">
        <f t="shared" si="472"/>
        <v>OFF - ConstMin - Cement and Mortar Mixers_2013_25</v>
      </c>
      <c r="B7577" s="1" t="s">
        <v>40</v>
      </c>
      <c r="C7577" s="1">
        <v>2020</v>
      </c>
      <c r="D7577" s="1" t="s">
        <v>151</v>
      </c>
      <c r="E7577" s="1">
        <v>2013</v>
      </c>
      <c r="F7577" s="1">
        <v>25</v>
      </c>
      <c r="G7577" s="1" t="s">
        <v>12</v>
      </c>
      <c r="H7577" s="1">
        <v>1.4878679054449999E-3</v>
      </c>
      <c r="I7577" s="1">
        <v>1.3685408994283099E-3</v>
      </c>
      <c r="J7577" s="1">
        <v>1.6373078699999999E-3</v>
      </c>
      <c r="K7577" s="1">
        <v>5.9612662400000002E-2</v>
      </c>
      <c r="L7577" s="1">
        <v>1.1933226499999999E-3</v>
      </c>
      <c r="M7577" s="1">
        <v>0.102561641</v>
      </c>
      <c r="N7577" s="1">
        <v>7.7379768899999996E-4</v>
      </c>
      <c r="O7577" s="1">
        <v>5.846471428E-4</v>
      </c>
      <c r="P7577" s="1">
        <v>2.9200928100000002E-6</v>
      </c>
      <c r="Q7577" s="1">
        <v>2.68267299117046E-6</v>
      </c>
      <c r="R7577" s="1">
        <v>7657.7</v>
      </c>
      <c r="S7577" s="1">
        <v>16607.5</v>
      </c>
      <c r="T7577" s="1">
        <v>180.35</v>
      </c>
      <c r="U7577" s="1">
        <v>134038.95000000001</v>
      </c>
      <c r="V7577" s="1">
        <f t="shared" si="473"/>
        <v>3.3807679656543237</v>
      </c>
      <c r="W7577" s="1">
        <f t="shared" si="474"/>
        <v>2.9479184652026276</v>
      </c>
      <c r="X7577" s="1">
        <f t="shared" si="475"/>
        <v>92.084835042972003</v>
      </c>
    </row>
    <row r="7578" spans="1:24" hidden="1" x14ac:dyDescent="0.3">
      <c r="A7578" s="18" t="str">
        <f t="shared" si="472"/>
        <v>OFF - ConstMin - Cement and Mortar Mixers_2013_25</v>
      </c>
      <c r="B7578" s="1" t="s">
        <v>40</v>
      </c>
      <c r="C7578" s="1">
        <v>2020</v>
      </c>
      <c r="D7578" s="1" t="s">
        <v>151</v>
      </c>
      <c r="E7578" s="1">
        <v>2013</v>
      </c>
      <c r="F7578" s="1">
        <v>25</v>
      </c>
      <c r="G7578" s="1" t="s">
        <v>5</v>
      </c>
      <c r="H7578" s="1">
        <v>9.4746972222222203E-6</v>
      </c>
      <c r="I7578" s="1">
        <v>1.12756727272727E-5</v>
      </c>
      <c r="J7578" s="1">
        <v>1.3643564000000001E-5</v>
      </c>
      <c r="K7578" s="1">
        <v>6.3943730000000005E-5</v>
      </c>
      <c r="L7578" s="1">
        <v>8.5677549999999998E-5</v>
      </c>
      <c r="M7578" s="1">
        <v>1.1595347000000001E-2</v>
      </c>
      <c r="N7578" s="1">
        <v>3.3029295E-6</v>
      </c>
      <c r="O7578" s="1">
        <v>3.03869514E-6</v>
      </c>
      <c r="P7578" s="1">
        <v>1.7052749999999999E-7</v>
      </c>
      <c r="Q7578" s="1">
        <v>9.6413658810001496E-8</v>
      </c>
      <c r="R7578" s="1">
        <v>383.25</v>
      </c>
      <c r="S7578" s="1">
        <v>1084.05</v>
      </c>
      <c r="T7578" s="1">
        <v>3.62</v>
      </c>
      <c r="U7578" s="1">
        <v>12034.05</v>
      </c>
      <c r="V7578" s="1">
        <f t="shared" si="473"/>
        <v>0.3102553300399144</v>
      </c>
      <c r="W7578" s="1">
        <f t="shared" si="474"/>
        <v>2.3574572617709131</v>
      </c>
      <c r="X7578" s="1">
        <f t="shared" si="475"/>
        <v>299.46132596685078</v>
      </c>
    </row>
    <row r="7579" spans="1:24" hidden="1" x14ac:dyDescent="0.3">
      <c r="A7579" s="18" t="str">
        <f t="shared" si="472"/>
        <v>OFF - ConstMin - Cement and Mortar Mixers_2014_25</v>
      </c>
      <c r="B7579" s="1" t="s">
        <v>40</v>
      </c>
      <c r="C7579" s="1">
        <v>2020</v>
      </c>
      <c r="D7579" s="1" t="s">
        <v>151</v>
      </c>
      <c r="E7579" s="1">
        <v>2014</v>
      </c>
      <c r="F7579" s="1">
        <v>25</v>
      </c>
      <c r="G7579" s="1" t="s">
        <v>12</v>
      </c>
      <c r="H7579" s="1">
        <v>1.61968611617727E-3</v>
      </c>
      <c r="I7579" s="1">
        <v>1.4897872896598499E-3</v>
      </c>
      <c r="J7579" s="1">
        <v>1.7823657699999999E-3</v>
      </c>
      <c r="K7579" s="1">
        <v>6.4894047099999894E-2</v>
      </c>
      <c r="L7579" s="1">
        <v>1.29904553E-3</v>
      </c>
      <c r="M7579" s="1">
        <v>0.111648082</v>
      </c>
      <c r="N7579" s="1">
        <v>8.4235221899999998E-4</v>
      </c>
      <c r="O7579" s="1">
        <v>6.3644389880000002E-4</v>
      </c>
      <c r="P7579" s="1">
        <v>3.1787989800000001E-6</v>
      </c>
      <c r="Q7579" s="1">
        <v>2.9205076796155099E-6</v>
      </c>
      <c r="R7579" s="1">
        <v>8336.6</v>
      </c>
      <c r="S7579" s="1">
        <v>18078.45</v>
      </c>
      <c r="T7579" s="1">
        <v>196.32</v>
      </c>
      <c r="U7579" s="1">
        <v>145930.65</v>
      </c>
      <c r="V7579" s="1">
        <f t="shared" si="473"/>
        <v>3.3803864211134682</v>
      </c>
      <c r="W7579" s="1">
        <f t="shared" si="474"/>
        <v>2.9475858067112184</v>
      </c>
      <c r="X7579" s="1">
        <f t="shared" si="475"/>
        <v>92.086644254278738</v>
      </c>
    </row>
    <row r="7580" spans="1:24" hidden="1" x14ac:dyDescent="0.3">
      <c r="A7580" s="18" t="str">
        <f t="shared" si="472"/>
        <v>OFF - ConstMin - Cement and Mortar Mixers_2014_25</v>
      </c>
      <c r="B7580" s="1" t="s">
        <v>40</v>
      </c>
      <c r="C7580" s="1">
        <v>2020</v>
      </c>
      <c r="D7580" s="1" t="s">
        <v>151</v>
      </c>
      <c r="E7580" s="1">
        <v>2014</v>
      </c>
      <c r="F7580" s="1">
        <v>25</v>
      </c>
      <c r="G7580" s="1" t="s">
        <v>5</v>
      </c>
      <c r="H7580" s="1">
        <v>1.96128868055555E-5</v>
      </c>
      <c r="I7580" s="1">
        <v>2.3340956198347098E-5</v>
      </c>
      <c r="J7580" s="1">
        <v>2.8242556999999999E-5</v>
      </c>
      <c r="K7580" s="1">
        <v>1.4025101E-4</v>
      </c>
      <c r="L7580" s="1">
        <v>1.7711045000000001E-4</v>
      </c>
      <c r="M7580" s="1">
        <v>2.4132417999999999E-2</v>
      </c>
      <c r="N7580" s="1">
        <v>6.8741110000000001E-6</v>
      </c>
      <c r="O7580" s="1">
        <v>6.3241821199999999E-6</v>
      </c>
      <c r="P7580" s="1">
        <v>3.6526399999999998E-7</v>
      </c>
      <c r="Q7580" s="1">
        <v>2.02927796162003E-7</v>
      </c>
      <c r="R7580" s="1">
        <v>806.65</v>
      </c>
      <c r="S7580" s="1">
        <v>2525.8000000000002</v>
      </c>
      <c r="T7580" s="1">
        <v>8.41</v>
      </c>
      <c r="U7580" s="1">
        <v>25126.6</v>
      </c>
      <c r="V7580" s="1">
        <f t="shared" si="473"/>
        <v>0.30759092504574237</v>
      </c>
      <c r="W7580" s="1">
        <f t="shared" si="474"/>
        <v>2.3339903767363888</v>
      </c>
      <c r="X7580" s="1">
        <f t="shared" si="475"/>
        <v>300.33293697978598</v>
      </c>
    </row>
    <row r="7581" spans="1:24" hidden="1" x14ac:dyDescent="0.3">
      <c r="A7581" s="18" t="str">
        <f t="shared" si="472"/>
        <v>OFF - ConstMin - Cement and Mortar Mixers_2015_25</v>
      </c>
      <c r="B7581" s="1" t="s">
        <v>40</v>
      </c>
      <c r="C7581" s="1">
        <v>2020</v>
      </c>
      <c r="D7581" s="1" t="s">
        <v>151</v>
      </c>
      <c r="E7581" s="1">
        <v>2015</v>
      </c>
      <c r="F7581" s="1">
        <v>25</v>
      </c>
      <c r="G7581" s="1" t="s">
        <v>12</v>
      </c>
      <c r="H7581" s="1">
        <v>1.7924993479874799E-3</v>
      </c>
      <c r="I7581" s="1">
        <v>1.64874090027888E-3</v>
      </c>
      <c r="J7581" s="1">
        <v>1.9725361900000001E-3</v>
      </c>
      <c r="K7581" s="1">
        <v>6.8557688199999994E-2</v>
      </c>
      <c r="L7581" s="1">
        <v>1.3997810700000001E-3</v>
      </c>
      <c r="M7581" s="1">
        <v>0.12028797599999901</v>
      </c>
      <c r="N7581" s="1">
        <v>8.7110468369999998E-4</v>
      </c>
      <c r="O7581" s="1">
        <v>6.5816798324000003E-4</v>
      </c>
      <c r="P7581" s="1">
        <v>3.4552401199999998E-6</v>
      </c>
      <c r="Q7581" s="1">
        <v>3.1212606155610598E-6</v>
      </c>
      <c r="R7581" s="1">
        <v>8909.65</v>
      </c>
      <c r="S7581" s="1">
        <v>19976.45</v>
      </c>
      <c r="T7581" s="1">
        <v>216.95</v>
      </c>
      <c r="U7581" s="1">
        <v>157172.65</v>
      </c>
      <c r="V7581" s="1">
        <f t="shared" si="473"/>
        <v>3.4734738741479805</v>
      </c>
      <c r="W7581" s="1">
        <f t="shared" si="474"/>
        <v>2.9489794153523419</v>
      </c>
      <c r="X7581" s="1">
        <f t="shared" si="475"/>
        <v>92.078589536759637</v>
      </c>
    </row>
    <row r="7582" spans="1:24" hidden="1" x14ac:dyDescent="0.3">
      <c r="A7582" s="18" t="str">
        <f t="shared" si="472"/>
        <v>OFF - ConstMin - Cement and Mortar Mixers_2015_25</v>
      </c>
      <c r="B7582" s="1" t="s">
        <v>40</v>
      </c>
      <c r="C7582" s="1">
        <v>2020</v>
      </c>
      <c r="D7582" s="1" t="s">
        <v>151</v>
      </c>
      <c r="E7582" s="1">
        <v>2015</v>
      </c>
      <c r="F7582" s="1">
        <v>25</v>
      </c>
      <c r="G7582" s="1" t="s">
        <v>5</v>
      </c>
      <c r="H7582" s="1">
        <v>2.2076002083333299E-5</v>
      </c>
      <c r="I7582" s="1">
        <v>2.6272266942148699E-5</v>
      </c>
      <c r="J7582" s="1">
        <v>3.17894429999999E-5</v>
      </c>
      <c r="K7582" s="1">
        <v>1.5857758000000001E-4</v>
      </c>
      <c r="L7582" s="1">
        <v>1.9933099999999999E-4</v>
      </c>
      <c r="M7582" s="1">
        <v>2.7174857E-2</v>
      </c>
      <c r="N7582" s="1">
        <v>7.7407470000000005E-6</v>
      </c>
      <c r="O7582" s="1">
        <v>7.1214872399999998E-6</v>
      </c>
      <c r="P7582" s="1">
        <v>4.1224533999999999E-7</v>
      </c>
      <c r="Q7582" s="1">
        <v>2.2771987985600299E-7</v>
      </c>
      <c r="R7582" s="1">
        <v>905.2</v>
      </c>
      <c r="S7582" s="1">
        <v>2868.9</v>
      </c>
      <c r="T7582" s="1">
        <v>9.5499999999999901</v>
      </c>
      <c r="U7582" s="1">
        <v>28272.9</v>
      </c>
      <c r="V7582" s="1">
        <f t="shared" si="473"/>
        <v>0.30769170739896412</v>
      </c>
      <c r="W7582" s="1">
        <f t="shared" si="474"/>
        <v>2.3344957579258967</v>
      </c>
      <c r="X7582" s="1">
        <f t="shared" si="475"/>
        <v>300.40837696335109</v>
      </c>
    </row>
    <row r="7583" spans="1:24" hidden="1" x14ac:dyDescent="0.3">
      <c r="A7583" s="18" t="str">
        <f t="shared" si="472"/>
        <v>OFF - ConstMin - Cement and Mortar Mixers_2016_25</v>
      </c>
      <c r="B7583" s="1" t="s">
        <v>40</v>
      </c>
      <c r="C7583" s="1">
        <v>2020</v>
      </c>
      <c r="D7583" s="1" t="s">
        <v>151</v>
      </c>
      <c r="E7583" s="1">
        <v>2016</v>
      </c>
      <c r="F7583" s="1">
        <v>25</v>
      </c>
      <c r="G7583" s="1" t="s">
        <v>12</v>
      </c>
      <c r="H7583" s="1">
        <v>2.02979144686802E-3</v>
      </c>
      <c r="I7583" s="1">
        <v>1.8670021728291999E-3</v>
      </c>
      <c r="J7583" s="1">
        <v>2.23366167E-3</v>
      </c>
      <c r="K7583" s="1">
        <v>7.1284609999999998E-2</v>
      </c>
      <c r="L7583" s="1">
        <v>1.48860513E-3</v>
      </c>
      <c r="M7583" s="1">
        <v>0.13125019499999999</v>
      </c>
      <c r="N7583" s="1">
        <v>8.5604380649999896E-4</v>
      </c>
      <c r="O7583" s="1">
        <v>6.4678865379999995E-4</v>
      </c>
      <c r="P7583" s="1">
        <v>3.8490636199999999E-6</v>
      </c>
      <c r="Q7583" s="1">
        <v>3.3360790438340001E-6</v>
      </c>
      <c r="R7583" s="1">
        <v>9522.85</v>
      </c>
      <c r="S7583" s="1">
        <v>23089.9</v>
      </c>
      <c r="T7583" s="1">
        <v>250.78</v>
      </c>
      <c r="U7583" s="1">
        <v>171513.5</v>
      </c>
      <c r="V7583" s="1">
        <f t="shared" si="473"/>
        <v>3.6044177074643389</v>
      </c>
      <c r="W7583" s="1">
        <f t="shared" si="474"/>
        <v>2.8738877587182725</v>
      </c>
      <c r="X7583" s="1">
        <f t="shared" si="475"/>
        <v>92.072334316931176</v>
      </c>
    </row>
    <row r="7584" spans="1:24" hidden="1" x14ac:dyDescent="0.3">
      <c r="A7584" s="18" t="str">
        <f t="shared" si="472"/>
        <v>OFF - ConstMin - Cement and Mortar Mixers_2016_25</v>
      </c>
      <c r="B7584" s="1" t="s">
        <v>40</v>
      </c>
      <c r="C7584" s="1">
        <v>2020</v>
      </c>
      <c r="D7584" s="1" t="s">
        <v>151</v>
      </c>
      <c r="E7584" s="1">
        <v>2016</v>
      </c>
      <c r="F7584" s="1">
        <v>25</v>
      </c>
      <c r="G7584" s="1" t="s">
        <v>5</v>
      </c>
      <c r="H7584" s="1">
        <v>2.3808240972222201E-5</v>
      </c>
      <c r="I7584" s="1">
        <v>2.8333774380165201E-5</v>
      </c>
      <c r="J7584" s="1">
        <v>3.4283867000000002E-5</v>
      </c>
      <c r="K7584" s="1">
        <v>1.7155868999999999E-4</v>
      </c>
      <c r="L7584" s="1">
        <v>2.1495516999999999E-4</v>
      </c>
      <c r="M7584" s="1">
        <v>2.9316043E-2</v>
      </c>
      <c r="N7584" s="1">
        <v>8.3506609999999995E-6</v>
      </c>
      <c r="O7584" s="1">
        <v>7.6826081199999997E-6</v>
      </c>
      <c r="P7584" s="1">
        <v>4.4543001000000002E-7</v>
      </c>
      <c r="Q7584" s="1">
        <v>2.4608438629600399E-7</v>
      </c>
      <c r="R7584" s="1">
        <v>978.19999999999902</v>
      </c>
      <c r="S7584" s="1">
        <v>3113.45</v>
      </c>
      <c r="T7584" s="1">
        <v>10.37</v>
      </c>
      <c r="U7584" s="1">
        <v>30532.249999999902</v>
      </c>
      <c r="V7584" s="1">
        <f t="shared" si="473"/>
        <v>0.30727994912479273</v>
      </c>
      <c r="W7584" s="1">
        <f t="shared" si="474"/>
        <v>2.3311900778016308</v>
      </c>
      <c r="X7584" s="1">
        <f t="shared" si="475"/>
        <v>300.23625843780138</v>
      </c>
    </row>
    <row r="7585" spans="1:24" hidden="1" x14ac:dyDescent="0.3">
      <c r="A7585" s="18" t="str">
        <f t="shared" si="472"/>
        <v>OFF - ConstMin - Cement and Mortar Mixers_2017_25</v>
      </c>
      <c r="B7585" s="1" t="s">
        <v>40</v>
      </c>
      <c r="C7585" s="1">
        <v>2020</v>
      </c>
      <c r="D7585" s="1" t="s">
        <v>151</v>
      </c>
      <c r="E7585" s="1">
        <v>2017</v>
      </c>
      <c r="F7585" s="1">
        <v>25</v>
      </c>
      <c r="G7585" s="1" t="s">
        <v>12</v>
      </c>
      <c r="H7585" s="1">
        <v>2.2508551405393601E-3</v>
      </c>
      <c r="I7585" s="1">
        <v>2.0703365582681E-3</v>
      </c>
      <c r="J7585" s="1">
        <v>2.4769287800000001E-3</v>
      </c>
      <c r="K7585" s="1">
        <v>7.1818159100000001E-2</v>
      </c>
      <c r="L7585" s="1">
        <v>1.5230760099999999E-3</v>
      </c>
      <c r="M7585" s="1">
        <v>0.140997499</v>
      </c>
      <c r="N7585" s="1">
        <v>7.9192270800000002E-4</v>
      </c>
      <c r="O7585" s="1">
        <v>5.9834160160000002E-4</v>
      </c>
      <c r="P7585" s="1">
        <v>4.2416384999999997E-6</v>
      </c>
      <c r="Q7585" s="1">
        <v>3.4882420971939998E-6</v>
      </c>
      <c r="R7585" s="1">
        <v>9957.2000000000007</v>
      </c>
      <c r="S7585" s="1">
        <v>26557.3999999999</v>
      </c>
      <c r="T7585" s="1">
        <v>288.43</v>
      </c>
      <c r="U7585" s="1">
        <v>184237.4</v>
      </c>
      <c r="V7585" s="1">
        <f t="shared" si="473"/>
        <v>3.7209321901991861</v>
      </c>
      <c r="W7585" s="1">
        <f t="shared" si="474"/>
        <v>2.7373629331406755</v>
      </c>
      <c r="X7585" s="1">
        <f t="shared" si="475"/>
        <v>92.075720278750126</v>
      </c>
    </row>
    <row r="7586" spans="1:24" hidden="1" x14ac:dyDescent="0.3">
      <c r="A7586" s="18" t="str">
        <f t="shared" si="472"/>
        <v>OFF - ConstMin - Cement and Mortar Mixers_2017_25</v>
      </c>
      <c r="B7586" s="1" t="s">
        <v>40</v>
      </c>
      <c r="C7586" s="1">
        <v>2020</v>
      </c>
      <c r="D7586" s="1" t="s">
        <v>151</v>
      </c>
      <c r="E7586" s="1">
        <v>2017</v>
      </c>
      <c r="F7586" s="1">
        <v>25</v>
      </c>
      <c r="G7586" s="1" t="s">
        <v>5</v>
      </c>
      <c r="H7586" s="1">
        <v>2.51406569444444E-5</v>
      </c>
      <c r="I7586" s="1">
        <v>2.9919459504132199E-5</v>
      </c>
      <c r="J7586" s="1">
        <v>3.6202545999999997E-5</v>
      </c>
      <c r="K7586" s="1">
        <v>1.8145113999999999E-4</v>
      </c>
      <c r="L7586" s="1">
        <v>2.269761E-4</v>
      </c>
      <c r="M7586" s="1">
        <v>3.0961490000000001E-2</v>
      </c>
      <c r="N7586" s="1">
        <v>8.8193670000000004E-6</v>
      </c>
      <c r="O7586" s="1">
        <v>8.1138176400000006E-6</v>
      </c>
      <c r="P7586" s="1">
        <v>4.7081125E-7</v>
      </c>
      <c r="Q7586" s="1">
        <v>2.5985776612600398E-7</v>
      </c>
      <c r="R7586" s="1">
        <v>1032.95</v>
      </c>
      <c r="S7586" s="1">
        <v>3299.6</v>
      </c>
      <c r="T7586" s="1">
        <v>10.979999999999899</v>
      </c>
      <c r="U7586" s="1">
        <v>32265.999999999902</v>
      </c>
      <c r="V7586" s="1">
        <f t="shared" si="473"/>
        <v>0.30704159605426223</v>
      </c>
      <c r="W7586" s="1">
        <f t="shared" si="474"/>
        <v>2.3292902066144188</v>
      </c>
      <c r="X7586" s="1">
        <f t="shared" si="475"/>
        <v>300.51001821493901</v>
      </c>
    </row>
    <row r="7587" spans="1:24" hidden="1" x14ac:dyDescent="0.3">
      <c r="A7587" s="18" t="str">
        <f t="shared" si="472"/>
        <v>OFF - ConstMin - Cement and Mortar Mixers_2018_25</v>
      </c>
      <c r="B7587" s="1" t="s">
        <v>40</v>
      </c>
      <c r="C7587" s="1">
        <v>2020</v>
      </c>
      <c r="D7587" s="1" t="s">
        <v>151</v>
      </c>
      <c r="E7587" s="1">
        <v>2018</v>
      </c>
      <c r="F7587" s="1">
        <v>25</v>
      </c>
      <c r="G7587" s="1" t="s">
        <v>12</v>
      </c>
      <c r="H7587" s="1">
        <v>4.2834926697436198E-3</v>
      </c>
      <c r="I7587" s="1">
        <v>3.9399565576301804E-3</v>
      </c>
      <c r="J7587" s="1">
        <v>4.7137223900000002E-3</v>
      </c>
      <c r="K7587" s="1">
        <v>0.1032922367</v>
      </c>
      <c r="L7587" s="1">
        <v>2.4744196499999998E-3</v>
      </c>
      <c r="M7587" s="1">
        <v>0.23368561699999901</v>
      </c>
      <c r="N7587" s="1">
        <v>8.0577596700000004E-4</v>
      </c>
      <c r="O7587" s="1">
        <v>6.0880850840000001E-4</v>
      </c>
      <c r="P7587" s="1">
        <v>7.4535022000000002E-6</v>
      </c>
      <c r="Q7587" s="1">
        <v>5.4855420076841204E-6</v>
      </c>
      <c r="R7587" s="1">
        <v>15658.5</v>
      </c>
      <c r="S7587" s="1">
        <v>50968.6</v>
      </c>
      <c r="T7587" s="1">
        <v>553.53</v>
      </c>
      <c r="U7587" s="1">
        <v>305406.45</v>
      </c>
      <c r="V7587" s="1">
        <f t="shared" si="473"/>
        <v>4.2717106657404775</v>
      </c>
      <c r="W7587" s="1">
        <f t="shared" si="474"/>
        <v>2.6827719178661464</v>
      </c>
      <c r="X7587" s="1">
        <f t="shared" si="475"/>
        <v>92.079200765992809</v>
      </c>
    </row>
    <row r="7588" spans="1:24" hidden="1" x14ac:dyDescent="0.3">
      <c r="A7588" s="18" t="str">
        <f t="shared" si="472"/>
        <v>OFF - ConstMin - Cement and Mortar Mixers_2018_25</v>
      </c>
      <c r="B7588" s="1" t="s">
        <v>40</v>
      </c>
      <c r="C7588" s="1">
        <v>2020</v>
      </c>
      <c r="D7588" s="1" t="s">
        <v>151</v>
      </c>
      <c r="E7588" s="1">
        <v>2018</v>
      </c>
      <c r="F7588" s="1">
        <v>25</v>
      </c>
      <c r="G7588" s="1" t="s">
        <v>5</v>
      </c>
      <c r="H7588" s="1">
        <v>2.6410570833333299E-5</v>
      </c>
      <c r="I7588" s="1">
        <v>3.1430761983470999E-5</v>
      </c>
      <c r="J7588" s="1">
        <v>3.8031221999999901E-5</v>
      </c>
      <c r="K7588" s="1">
        <v>1.9085641999999999E-4</v>
      </c>
      <c r="L7588" s="1">
        <v>2.3843367000000001E-4</v>
      </c>
      <c r="M7588" s="1">
        <v>3.2529374E-2</v>
      </c>
      <c r="N7588" s="1">
        <v>9.2659769999999995E-6</v>
      </c>
      <c r="O7588" s="1">
        <v>8.5246988399999999E-6</v>
      </c>
      <c r="P7588" s="1">
        <v>4.9496606999999998E-7</v>
      </c>
      <c r="Q7588" s="1">
        <v>2.7271292063400402E-7</v>
      </c>
      <c r="R7588" s="1">
        <v>1084.05</v>
      </c>
      <c r="S7588" s="1">
        <v>3474.8</v>
      </c>
      <c r="T7588" s="1">
        <v>11.559999999999899</v>
      </c>
      <c r="U7588" s="1">
        <v>33901.199999999997</v>
      </c>
      <c r="V7588" s="1">
        <f t="shared" si="473"/>
        <v>0.30699297629174227</v>
      </c>
      <c r="W7588" s="1">
        <f t="shared" si="474"/>
        <v>2.3288478351226938</v>
      </c>
      <c r="X7588" s="1">
        <f t="shared" si="475"/>
        <v>300.5882352941203</v>
      </c>
    </row>
    <row r="7589" spans="1:24" hidden="1" x14ac:dyDescent="0.3">
      <c r="A7589" s="18" t="str">
        <f t="shared" si="472"/>
        <v>OFF - ConstMin - Cement and Mortar Mixers_2019_25</v>
      </c>
      <c r="B7589" s="1" t="s">
        <v>40</v>
      </c>
      <c r="C7589" s="1">
        <v>2020</v>
      </c>
      <c r="D7589" s="1" t="s">
        <v>151</v>
      </c>
      <c r="E7589" s="1">
        <v>2019</v>
      </c>
      <c r="F7589" s="1">
        <v>25</v>
      </c>
      <c r="G7589" s="1" t="s">
        <v>12</v>
      </c>
      <c r="H7589" s="1">
        <v>4.1377217092451197E-3</v>
      </c>
      <c r="I7589" s="1">
        <v>3.80587642816366E-3</v>
      </c>
      <c r="J7589" s="1">
        <v>4.55331034E-3</v>
      </c>
      <c r="K7589" s="1">
        <v>0.1220345524</v>
      </c>
      <c r="L7589" s="1">
        <v>2.3609136200000002E-3</v>
      </c>
      <c r="M7589" s="1">
        <v>0.25037829099999998</v>
      </c>
      <c r="N7589" s="1">
        <v>7.8898323599999997E-4</v>
      </c>
      <c r="O7589" s="1">
        <v>5.9612066720000001E-4</v>
      </c>
      <c r="P7589" s="1">
        <v>8.0480651699999997E-6</v>
      </c>
      <c r="Q7589" s="1">
        <v>6.0890794966414403E-6</v>
      </c>
      <c r="R7589" s="1">
        <v>17381.3</v>
      </c>
      <c r="S7589" s="1">
        <v>55625.999999999898</v>
      </c>
      <c r="T7589" s="1">
        <v>604.14</v>
      </c>
      <c r="U7589" s="1">
        <v>327175.05</v>
      </c>
      <c r="V7589" s="1">
        <f t="shared" si="473"/>
        <v>3.8517944799087194</v>
      </c>
      <c r="W7589" s="1">
        <f t="shared" si="474"/>
        <v>2.3893981375125883</v>
      </c>
      <c r="X7589" s="1">
        <f t="shared" si="475"/>
        <v>92.074684675737245</v>
      </c>
    </row>
    <row r="7590" spans="1:24" hidden="1" x14ac:dyDescent="0.3">
      <c r="A7590" s="18" t="str">
        <f t="shared" si="472"/>
        <v>OFF - ConstMin - Cement and Mortar Mixers_2019_25</v>
      </c>
      <c r="B7590" s="1" t="s">
        <v>40</v>
      </c>
      <c r="C7590" s="1">
        <v>2020</v>
      </c>
      <c r="D7590" s="1" t="s">
        <v>151</v>
      </c>
      <c r="E7590" s="1">
        <v>2019</v>
      </c>
      <c r="F7590" s="1">
        <v>25</v>
      </c>
      <c r="G7590" s="1" t="s">
        <v>5</v>
      </c>
      <c r="H7590" s="1">
        <v>2.74887013888888E-5</v>
      </c>
      <c r="I7590" s="1">
        <v>3.27138264462809E-5</v>
      </c>
      <c r="J7590" s="1">
        <v>3.9583730000000001E-5</v>
      </c>
      <c r="K7590" s="1">
        <v>1.9902559999999999E-4</v>
      </c>
      <c r="L7590" s="1">
        <v>2.4815531999999998E-4</v>
      </c>
      <c r="M7590" s="1">
        <v>3.3863504000000003E-2</v>
      </c>
      <c r="N7590" s="1">
        <v>9.6460039999999997E-6</v>
      </c>
      <c r="O7590" s="1">
        <v>8.8743236800000002E-6</v>
      </c>
      <c r="P7590" s="1">
        <v>5.1575961999999995E-7</v>
      </c>
      <c r="Q7590" s="1">
        <v>2.83731624498004E-7</v>
      </c>
      <c r="R7590" s="1">
        <v>1127.8499999999999</v>
      </c>
      <c r="S7590" s="1">
        <v>3624.45</v>
      </c>
      <c r="T7590" s="1">
        <v>12.079999999999901</v>
      </c>
      <c r="U7590" s="1">
        <v>35189.6499999999</v>
      </c>
      <c r="V7590" s="1">
        <f t="shared" si="473"/>
        <v>0.30782578714940928</v>
      </c>
      <c r="W7590" s="1">
        <f t="shared" si="474"/>
        <v>2.3350556939510154</v>
      </c>
      <c r="X7590" s="1">
        <f t="shared" si="475"/>
        <v>300.03725165563162</v>
      </c>
    </row>
    <row r="7591" spans="1:24" hidden="1" x14ac:dyDescent="0.3">
      <c r="A7591" s="18" t="str">
        <f t="shared" si="472"/>
        <v>OFF - ConstMin - Cement and Mortar Mixers_2020_25</v>
      </c>
      <c r="B7591" s="1" t="s">
        <v>40</v>
      </c>
      <c r="C7591" s="1">
        <v>2020</v>
      </c>
      <c r="D7591" s="1" t="s">
        <v>151</v>
      </c>
      <c r="E7591" s="1">
        <v>2020</v>
      </c>
      <c r="F7591" s="1">
        <v>25</v>
      </c>
      <c r="G7591" s="1" t="s">
        <v>12</v>
      </c>
      <c r="H7591" s="1">
        <v>3.81898734959411E-3</v>
      </c>
      <c r="I7591" s="1">
        <v>3.5127045641566599E-3</v>
      </c>
      <c r="J7591" s="1">
        <v>4.2025626200000001E-3</v>
      </c>
      <c r="K7591" s="1">
        <v>0.14353629909999999</v>
      </c>
      <c r="L7591" s="1">
        <v>2.17555153E-3</v>
      </c>
      <c r="M7591" s="1">
        <v>0.26503049400000001</v>
      </c>
      <c r="N7591" s="1">
        <v>7.9582601699999995E-4</v>
      </c>
      <c r="O7591" s="1">
        <v>6.0129076839999997E-4</v>
      </c>
      <c r="P7591" s="1">
        <v>8.5519075699999995E-6</v>
      </c>
      <c r="Q7591" s="1">
        <v>6.7130758835295201E-6</v>
      </c>
      <c r="R7591" s="1">
        <v>19162.5</v>
      </c>
      <c r="S7591" s="1">
        <v>59421.999999999898</v>
      </c>
      <c r="T7591" s="1">
        <v>645.35</v>
      </c>
      <c r="U7591" s="1">
        <v>346319.3</v>
      </c>
      <c r="V7591" s="1">
        <f t="shared" si="473"/>
        <v>3.3585632435354156</v>
      </c>
      <c r="W7591" s="1">
        <f t="shared" si="474"/>
        <v>2.0800859479138847</v>
      </c>
      <c r="X7591" s="1">
        <f t="shared" si="475"/>
        <v>92.077167428526991</v>
      </c>
    </row>
    <row r="7592" spans="1:24" hidden="1" x14ac:dyDescent="0.3">
      <c r="A7592" s="18" t="str">
        <f t="shared" si="472"/>
        <v>OFF - ConstMin - Cement and Mortar Mixers_2020_25</v>
      </c>
      <c r="B7592" s="1" t="s">
        <v>40</v>
      </c>
      <c r="C7592" s="1">
        <v>2020</v>
      </c>
      <c r="D7592" s="1" t="s">
        <v>151</v>
      </c>
      <c r="E7592" s="1">
        <v>2020</v>
      </c>
      <c r="F7592" s="1">
        <v>25</v>
      </c>
      <c r="G7592" s="1" t="s">
        <v>5</v>
      </c>
      <c r="H7592" s="1">
        <v>2.8517210416666599E-5</v>
      </c>
      <c r="I7592" s="1">
        <v>3.3937837190082603E-5</v>
      </c>
      <c r="J7592" s="1">
        <v>4.1064783E-5</v>
      </c>
      <c r="K7592" s="1">
        <v>2.06672839999999E-4</v>
      </c>
      <c r="L7592" s="1">
        <v>2.5743397999999999E-4</v>
      </c>
      <c r="M7592" s="1">
        <v>3.5133827999999999E-2</v>
      </c>
      <c r="N7592" s="1">
        <v>1.0007856000000001E-5</v>
      </c>
      <c r="O7592" s="1">
        <v>9.2072275200000004E-6</v>
      </c>
      <c r="P7592" s="1">
        <v>5.3536924999999898E-7</v>
      </c>
      <c r="Q7592" s="1">
        <v>2.9475032836200398E-7</v>
      </c>
      <c r="R7592" s="1">
        <v>1171.6500000000001</v>
      </c>
      <c r="S7592" s="1">
        <v>3770.45</v>
      </c>
      <c r="T7592" s="1">
        <v>12.56</v>
      </c>
      <c r="U7592" s="1">
        <v>36562.050000000003</v>
      </c>
      <c r="V7592" s="1">
        <f t="shared" si="473"/>
        <v>0.30735637423826911</v>
      </c>
      <c r="W7592" s="1">
        <f t="shared" si="474"/>
        <v>2.3314383369618166</v>
      </c>
      <c r="X7592" s="1">
        <f t="shared" si="475"/>
        <v>300.1950636942675</v>
      </c>
    </row>
    <row r="7593" spans="1:24" hidden="1" x14ac:dyDescent="0.3">
      <c r="A7593" s="18" t="str">
        <f t="shared" si="472"/>
        <v>OFF - ConstMin - Concrete/Industrial Saws_1989_50</v>
      </c>
      <c r="B7593" s="1" t="s">
        <v>40</v>
      </c>
      <c r="C7593" s="1">
        <v>2020</v>
      </c>
      <c r="D7593" s="1" t="s">
        <v>152</v>
      </c>
      <c r="E7593" s="1">
        <v>1989</v>
      </c>
      <c r="F7593" s="1">
        <v>50</v>
      </c>
      <c r="G7593" s="1" t="s">
        <v>5</v>
      </c>
      <c r="H7593" s="1">
        <v>1.9784611111111099E-7</v>
      </c>
      <c r="I7593" s="1">
        <v>2.35453223140495E-7</v>
      </c>
      <c r="J7593" s="1">
        <v>2.8489839999999998E-7</v>
      </c>
      <c r="K7593" s="1">
        <v>5.7949020000000005E-7</v>
      </c>
      <c r="L7593" s="1">
        <v>3.9361489999999998E-7</v>
      </c>
      <c r="M7593" s="1">
        <v>2.951992E-5</v>
      </c>
      <c r="N7593" s="1">
        <v>5.4858130000000002E-8</v>
      </c>
      <c r="O7593" s="1">
        <v>5.0469479600000001E-8</v>
      </c>
      <c r="P7593" s="1">
        <v>3.8161900000000001E-10</v>
      </c>
      <c r="Q7593" s="1">
        <v>0</v>
      </c>
      <c r="R7593" s="1">
        <v>0</v>
      </c>
      <c r="S7593" s="1">
        <v>0</v>
      </c>
      <c r="T7593" s="1">
        <v>0</v>
      </c>
      <c r="U7593" s="1">
        <v>0</v>
      </c>
      <c r="V7593" s="1">
        <f t="shared" si="473"/>
        <v>0</v>
      </c>
      <c r="W7593" s="1">
        <f t="shared" si="474"/>
        <v>0</v>
      </c>
      <c r="X7593" s="1" t="e">
        <f t="shared" si="475"/>
        <v>#DIV/0!</v>
      </c>
    </row>
    <row r="7594" spans="1:24" hidden="1" x14ac:dyDescent="0.3">
      <c r="A7594" s="18" t="str">
        <f t="shared" si="472"/>
        <v>OFF - ConstMin - Concrete/Industrial Saws_1990_50</v>
      </c>
      <c r="B7594" s="1" t="s">
        <v>40</v>
      </c>
      <c r="C7594" s="1">
        <v>2020</v>
      </c>
      <c r="D7594" s="1" t="s">
        <v>152</v>
      </c>
      <c r="E7594" s="1">
        <v>1990</v>
      </c>
      <c r="F7594" s="1">
        <v>50</v>
      </c>
      <c r="G7594" s="1" t="s">
        <v>5</v>
      </c>
      <c r="H7594" s="1">
        <v>6.2397548611111102E-7</v>
      </c>
      <c r="I7594" s="1">
        <v>7.4258239669421399E-7</v>
      </c>
      <c r="J7594" s="1">
        <v>8.9852469999999998E-7</v>
      </c>
      <c r="K7594" s="1">
        <v>1.827621E-6</v>
      </c>
      <c r="L7594" s="1">
        <v>1.2413990000000001E-6</v>
      </c>
      <c r="M7594" s="1">
        <v>9.310117E-5</v>
      </c>
      <c r="N7594" s="1">
        <v>1.730139E-7</v>
      </c>
      <c r="O7594" s="1">
        <v>1.5917278799999999E-7</v>
      </c>
      <c r="P7594" s="1">
        <v>1.203566E-9</v>
      </c>
      <c r="Q7594" s="1">
        <v>9.1822532200001496E-10</v>
      </c>
      <c r="R7594" s="1">
        <v>3.65</v>
      </c>
      <c r="S7594" s="1">
        <v>3.65</v>
      </c>
      <c r="T7594" s="1">
        <v>0</v>
      </c>
      <c r="U7594" s="1">
        <v>120.45</v>
      </c>
      <c r="V7594" s="1">
        <f t="shared" si="473"/>
        <v>2.0413921771927797</v>
      </c>
      <c r="W7594" s="1">
        <f t="shared" si="474"/>
        <v>3.4126613001553339</v>
      </c>
      <c r="X7594" s="1" t="e">
        <f t="shared" si="475"/>
        <v>#DIV/0!</v>
      </c>
    </row>
    <row r="7595" spans="1:24" hidden="1" x14ac:dyDescent="0.3">
      <c r="A7595" s="18" t="str">
        <f t="shared" si="472"/>
        <v>OFF - ConstMin - Concrete/Industrial Saws_1991_50</v>
      </c>
      <c r="B7595" s="1" t="s">
        <v>40</v>
      </c>
      <c r="C7595" s="1">
        <v>2020</v>
      </c>
      <c r="D7595" s="1" t="s">
        <v>152</v>
      </c>
      <c r="E7595" s="1">
        <v>1991</v>
      </c>
      <c r="F7595" s="1">
        <v>50</v>
      </c>
      <c r="G7595" s="1" t="s">
        <v>5</v>
      </c>
      <c r="H7595" s="1">
        <v>1.1572486111111099E-6</v>
      </c>
      <c r="I7595" s="1">
        <v>1.3772214876033001E-6</v>
      </c>
      <c r="J7595" s="1">
        <v>1.666438E-6</v>
      </c>
      <c r="K7595" s="1">
        <v>3.3895739999999998E-6</v>
      </c>
      <c r="L7595" s="1">
        <v>2.302346E-6</v>
      </c>
      <c r="M7595" s="1">
        <v>1.72669E-4</v>
      </c>
      <c r="N7595" s="1">
        <v>3.2087809999999999E-7</v>
      </c>
      <c r="O7595" s="1">
        <v>2.95207852E-7</v>
      </c>
      <c r="P7595" s="1">
        <v>2.2321790000000001E-9</v>
      </c>
      <c r="Q7595" s="1">
        <v>1.8364506440000299E-9</v>
      </c>
      <c r="R7595" s="1">
        <v>7.3</v>
      </c>
      <c r="S7595" s="1">
        <v>3.65</v>
      </c>
      <c r="T7595" s="1">
        <v>0.01</v>
      </c>
      <c r="U7595" s="1">
        <v>120.45</v>
      </c>
      <c r="V7595" s="1">
        <f t="shared" si="473"/>
        <v>3.7860433853145854</v>
      </c>
      <c r="W7595" s="1">
        <f t="shared" si="474"/>
        <v>6.3292519921213337</v>
      </c>
      <c r="X7595" s="1">
        <f t="shared" si="475"/>
        <v>365</v>
      </c>
    </row>
    <row r="7596" spans="1:24" hidden="1" x14ac:dyDescent="0.3">
      <c r="A7596" s="18" t="str">
        <f t="shared" si="472"/>
        <v>OFF - ConstMin - Concrete/Industrial Saws_1992_50</v>
      </c>
      <c r="B7596" s="1" t="s">
        <v>40</v>
      </c>
      <c r="C7596" s="1">
        <v>2020</v>
      </c>
      <c r="D7596" s="1" t="s">
        <v>152</v>
      </c>
      <c r="E7596" s="1">
        <v>1992</v>
      </c>
      <c r="F7596" s="1">
        <v>50</v>
      </c>
      <c r="G7596" s="1" t="s">
        <v>5</v>
      </c>
      <c r="H7596" s="1">
        <v>1.6396354166666599E-6</v>
      </c>
      <c r="I7596" s="1">
        <v>1.95130165289256E-6</v>
      </c>
      <c r="J7596" s="1">
        <v>2.3610750000000001E-6</v>
      </c>
      <c r="K7596" s="1">
        <v>4.8024820000000001E-6</v>
      </c>
      <c r="L7596" s="1">
        <v>3.2620549999999999E-6</v>
      </c>
      <c r="M7596" s="1">
        <v>2.4464419999999998E-4</v>
      </c>
      <c r="N7596" s="1">
        <v>4.5463279999999998E-7</v>
      </c>
      <c r="O7596" s="1">
        <v>4.1826217599999999E-7</v>
      </c>
      <c r="P7596" s="1">
        <v>3.1626389999999998E-9</v>
      </c>
      <c r="Q7596" s="1">
        <v>1.8364506440000299E-9</v>
      </c>
      <c r="R7596" s="1">
        <v>7.3</v>
      </c>
      <c r="S7596" s="1">
        <v>7.3</v>
      </c>
      <c r="T7596" s="1">
        <v>0.01</v>
      </c>
      <c r="U7596" s="1">
        <v>240.9</v>
      </c>
      <c r="V7596" s="1">
        <f t="shared" si="473"/>
        <v>2.6821077009710717</v>
      </c>
      <c r="W7596" s="1">
        <f t="shared" si="474"/>
        <v>4.4837674500616655</v>
      </c>
      <c r="X7596" s="1">
        <f t="shared" si="475"/>
        <v>730</v>
      </c>
    </row>
    <row r="7597" spans="1:24" hidden="1" x14ac:dyDescent="0.3">
      <c r="A7597" s="18" t="str">
        <f t="shared" si="472"/>
        <v>OFF - ConstMin - Concrete/Industrial Saws_1993_50</v>
      </c>
      <c r="B7597" s="1" t="s">
        <v>40</v>
      </c>
      <c r="C7597" s="1">
        <v>2020</v>
      </c>
      <c r="D7597" s="1" t="s">
        <v>152</v>
      </c>
      <c r="E7597" s="1">
        <v>1993</v>
      </c>
      <c r="F7597" s="1">
        <v>50</v>
      </c>
      <c r="G7597" s="1" t="s">
        <v>5</v>
      </c>
      <c r="H7597" s="1">
        <v>2.0245437499999999E-6</v>
      </c>
      <c r="I7597" s="1">
        <v>2.4093743801652798E-6</v>
      </c>
      <c r="J7597" s="1">
        <v>2.915343E-6</v>
      </c>
      <c r="K7597" s="1">
        <v>5.9298780000000004E-6</v>
      </c>
      <c r="L7597" s="1">
        <v>4.0278309999999996E-6</v>
      </c>
      <c r="M7597" s="1">
        <v>3.0207509999999999E-4</v>
      </c>
      <c r="N7597" s="1">
        <v>5.6135899999999996E-7</v>
      </c>
      <c r="O7597" s="1">
        <v>5.1645028000000001E-7</v>
      </c>
      <c r="P7597" s="1">
        <v>3.9050769999999998E-9</v>
      </c>
      <c r="Q7597" s="1">
        <v>2.7546759660000398E-9</v>
      </c>
      <c r="R7597" s="1">
        <v>10.95</v>
      </c>
      <c r="S7597" s="1">
        <v>7.3</v>
      </c>
      <c r="T7597" s="1">
        <v>0.01</v>
      </c>
      <c r="U7597" s="1">
        <v>240.9</v>
      </c>
      <c r="V7597" s="1">
        <f t="shared" si="473"/>
        <v>3.3117388948983342</v>
      </c>
      <c r="W7597" s="1">
        <f t="shared" si="474"/>
        <v>5.5363436643923327</v>
      </c>
      <c r="X7597" s="1">
        <f t="shared" si="475"/>
        <v>730</v>
      </c>
    </row>
    <row r="7598" spans="1:24" hidden="1" x14ac:dyDescent="0.3">
      <c r="A7598" s="18" t="str">
        <f t="shared" si="472"/>
        <v>OFF - ConstMin - Concrete/Industrial Saws_1994_50</v>
      </c>
      <c r="B7598" s="1" t="s">
        <v>40</v>
      </c>
      <c r="C7598" s="1">
        <v>2020</v>
      </c>
      <c r="D7598" s="1" t="s">
        <v>152</v>
      </c>
      <c r="E7598" s="1">
        <v>1994</v>
      </c>
      <c r="F7598" s="1">
        <v>50</v>
      </c>
      <c r="G7598" s="1" t="s">
        <v>5</v>
      </c>
      <c r="H7598" s="1">
        <v>2.7441402777777698E-6</v>
      </c>
      <c r="I7598" s="1">
        <v>3.2657537190082599E-6</v>
      </c>
      <c r="J7598" s="1">
        <v>3.9515619999999998E-6</v>
      </c>
      <c r="K7598" s="1">
        <v>8.0375700000000004E-6</v>
      </c>
      <c r="L7598" s="1">
        <v>5.4594669999999997E-6</v>
      </c>
      <c r="M7598" s="1">
        <v>4.0944339999999998E-4</v>
      </c>
      <c r="N7598" s="1">
        <v>7.6088620000000001E-7</v>
      </c>
      <c r="O7598" s="1">
        <v>7.00015304E-7</v>
      </c>
      <c r="P7598" s="1">
        <v>5.2930820000000003E-9</v>
      </c>
      <c r="Q7598" s="1">
        <v>3.6729012880000598E-9</v>
      </c>
      <c r="R7598" s="1">
        <v>14.6</v>
      </c>
      <c r="S7598" s="1">
        <v>10.95</v>
      </c>
      <c r="T7598" s="1">
        <v>0.02</v>
      </c>
      <c r="U7598" s="1">
        <v>361.35</v>
      </c>
      <c r="V7598" s="1">
        <f t="shared" si="473"/>
        <v>2.9925676146288294</v>
      </c>
      <c r="W7598" s="1">
        <f t="shared" si="474"/>
        <v>5.0027728797308884</v>
      </c>
      <c r="X7598" s="1">
        <f t="shared" si="475"/>
        <v>547.5</v>
      </c>
    </row>
    <row r="7599" spans="1:24" hidden="1" x14ac:dyDescent="0.3">
      <c r="A7599" s="18" t="str">
        <f t="shared" si="472"/>
        <v>OFF - ConstMin - Concrete/Industrial Saws_1995_50</v>
      </c>
      <c r="B7599" s="1" t="s">
        <v>40</v>
      </c>
      <c r="C7599" s="1">
        <v>2020</v>
      </c>
      <c r="D7599" s="1" t="s">
        <v>152</v>
      </c>
      <c r="E7599" s="1">
        <v>1995</v>
      </c>
      <c r="F7599" s="1">
        <v>50</v>
      </c>
      <c r="G7599" s="1" t="s">
        <v>5</v>
      </c>
      <c r="H7599" s="1">
        <v>3.4167243055555501E-6</v>
      </c>
      <c r="I7599" s="1">
        <v>4.0661842975206604E-6</v>
      </c>
      <c r="J7599" s="1">
        <v>4.9200829999999999E-6</v>
      </c>
      <c r="K7599" s="1">
        <v>1.0007559999999999E-5</v>
      </c>
      <c r="L7599" s="1">
        <v>6.797572E-6</v>
      </c>
      <c r="M7599" s="1">
        <v>5.0979729999999998E-4</v>
      </c>
      <c r="N7599" s="1">
        <v>9.4737809999999999E-7</v>
      </c>
      <c r="O7599" s="1">
        <v>8.7158785200000003E-7</v>
      </c>
      <c r="P7599" s="1">
        <v>6.5904069999999997E-9</v>
      </c>
      <c r="Q7599" s="1">
        <v>4.5911266100000704E-9</v>
      </c>
      <c r="R7599" s="1">
        <v>18.25</v>
      </c>
      <c r="S7599" s="1">
        <v>10.95</v>
      </c>
      <c r="T7599" s="1">
        <v>0.02</v>
      </c>
      <c r="U7599" s="1">
        <v>361.35</v>
      </c>
      <c r="V7599" s="1">
        <f t="shared" si="473"/>
        <v>3.7260407522609724</v>
      </c>
      <c r="W7599" s="1">
        <f t="shared" si="474"/>
        <v>6.2289430176275555</v>
      </c>
      <c r="X7599" s="1">
        <f t="shared" si="475"/>
        <v>547.5</v>
      </c>
    </row>
    <row r="7600" spans="1:24" hidden="1" x14ac:dyDescent="0.3">
      <c r="A7600" s="18" t="str">
        <f t="shared" si="472"/>
        <v>OFF - ConstMin - Concrete/Industrial Saws_1996_50</v>
      </c>
      <c r="B7600" s="1" t="s">
        <v>40</v>
      </c>
      <c r="C7600" s="1">
        <v>2020</v>
      </c>
      <c r="D7600" s="1" t="s">
        <v>152</v>
      </c>
      <c r="E7600" s="1">
        <v>1996</v>
      </c>
      <c r="F7600" s="1">
        <v>50</v>
      </c>
      <c r="G7600" s="1" t="s">
        <v>5</v>
      </c>
      <c r="H7600" s="1">
        <v>4.3615236111111103E-6</v>
      </c>
      <c r="I7600" s="1">
        <v>5.1905735537189997E-6</v>
      </c>
      <c r="J7600" s="1">
        <v>6.2805939999999999E-6</v>
      </c>
      <c r="K7600" s="1">
        <v>1.2774880000000001E-5</v>
      </c>
      <c r="L7600" s="1">
        <v>8.6772519999999994E-6</v>
      </c>
      <c r="M7600" s="1">
        <v>6.507676E-4</v>
      </c>
      <c r="N7600" s="1">
        <v>1.2093490000000001E-6</v>
      </c>
      <c r="O7600" s="1">
        <v>1.11260108E-6</v>
      </c>
      <c r="P7600" s="1">
        <v>8.4127999999999997E-9</v>
      </c>
      <c r="Q7600" s="1">
        <v>5.5093519320000904E-9</v>
      </c>
      <c r="R7600" s="1">
        <v>21.9</v>
      </c>
      <c r="S7600" s="1">
        <v>14.6</v>
      </c>
      <c r="T7600" s="1">
        <v>0.03</v>
      </c>
      <c r="U7600" s="1">
        <v>481.8</v>
      </c>
      <c r="V7600" s="1">
        <f t="shared" si="473"/>
        <v>3.5672796361980654</v>
      </c>
      <c r="W7600" s="1">
        <f t="shared" si="474"/>
        <v>5.9635383329806659</v>
      </c>
      <c r="X7600" s="1">
        <f t="shared" si="475"/>
        <v>486.66666666666669</v>
      </c>
    </row>
    <row r="7601" spans="1:24" hidden="1" x14ac:dyDescent="0.3">
      <c r="A7601" s="18" t="str">
        <f t="shared" si="472"/>
        <v>OFF - ConstMin - Concrete/Industrial Saws_1997_50</v>
      </c>
      <c r="B7601" s="1" t="s">
        <v>40</v>
      </c>
      <c r="C7601" s="1">
        <v>2020</v>
      </c>
      <c r="D7601" s="1" t="s">
        <v>152</v>
      </c>
      <c r="E7601" s="1">
        <v>1997</v>
      </c>
      <c r="F7601" s="1">
        <v>50</v>
      </c>
      <c r="G7601" s="1" t="s">
        <v>5</v>
      </c>
      <c r="H7601" s="1">
        <v>5.2554416666666597E-6</v>
      </c>
      <c r="I7601" s="1">
        <v>6.2544099173553702E-6</v>
      </c>
      <c r="J7601" s="1">
        <v>7.5678359999999999E-6</v>
      </c>
      <c r="K7601" s="1">
        <v>1.5393160000000001E-5</v>
      </c>
      <c r="L7601" s="1">
        <v>1.0455700000000001E-5</v>
      </c>
      <c r="M7601" s="1">
        <v>7.8414580000000004E-4</v>
      </c>
      <c r="N7601" s="1">
        <v>1.4572119999999999E-6</v>
      </c>
      <c r="O7601" s="1">
        <v>1.34063504E-6</v>
      </c>
      <c r="P7601" s="1">
        <v>1.0137049999999999E-8</v>
      </c>
      <c r="Q7601" s="1">
        <v>7.3458025760001197E-9</v>
      </c>
      <c r="R7601" s="1">
        <v>29.2</v>
      </c>
      <c r="S7601" s="1">
        <v>18.25</v>
      </c>
      <c r="T7601" s="1">
        <v>0.03</v>
      </c>
      <c r="U7601" s="1">
        <v>602.25</v>
      </c>
      <c r="V7601" s="1">
        <f t="shared" si="473"/>
        <v>3.4387304452905774</v>
      </c>
      <c r="W7601" s="1">
        <f t="shared" si="474"/>
        <v>5.7486372642533343</v>
      </c>
      <c r="X7601" s="1">
        <f t="shared" si="475"/>
        <v>608.33333333333337</v>
      </c>
    </row>
    <row r="7602" spans="1:24" hidden="1" x14ac:dyDescent="0.3">
      <c r="A7602" s="18" t="str">
        <f t="shared" si="472"/>
        <v>OFF - ConstMin - Concrete/Industrial Saws_1998_50</v>
      </c>
      <c r="B7602" s="1" t="s">
        <v>40</v>
      </c>
      <c r="C7602" s="1">
        <v>2020</v>
      </c>
      <c r="D7602" s="1" t="s">
        <v>152</v>
      </c>
      <c r="E7602" s="1">
        <v>1998</v>
      </c>
      <c r="F7602" s="1">
        <v>50</v>
      </c>
      <c r="G7602" s="1" t="s">
        <v>5</v>
      </c>
      <c r="H7602" s="1">
        <v>6.1016187499999998E-6</v>
      </c>
      <c r="I7602" s="1">
        <v>7.2614305785123899E-6</v>
      </c>
      <c r="J7602" s="1">
        <v>8.7863310000000007E-6</v>
      </c>
      <c r="K7602" s="1">
        <v>1.7871610000000001E-5</v>
      </c>
      <c r="L7602" s="1">
        <v>1.213917E-5</v>
      </c>
      <c r="M7602" s="1">
        <v>9.1040109999999995E-4</v>
      </c>
      <c r="N7602" s="1">
        <v>1.691837E-6</v>
      </c>
      <c r="O7602" s="1">
        <v>1.5564900399999999E-6</v>
      </c>
      <c r="P7602" s="1">
        <v>1.176921E-8</v>
      </c>
      <c r="Q7602" s="1">
        <v>8.2640278980001298E-9</v>
      </c>
      <c r="R7602" s="1">
        <v>32.85</v>
      </c>
      <c r="S7602" s="1">
        <v>21.9</v>
      </c>
      <c r="T7602" s="1">
        <v>0.04</v>
      </c>
      <c r="U7602" s="1">
        <v>722.7</v>
      </c>
      <c r="V7602" s="1">
        <f t="shared" si="473"/>
        <v>3.3269995007049555</v>
      </c>
      <c r="W7602" s="1">
        <f t="shared" si="474"/>
        <v>5.5618534243766664</v>
      </c>
      <c r="X7602" s="1">
        <f t="shared" si="475"/>
        <v>547.5</v>
      </c>
    </row>
    <row r="7603" spans="1:24" hidden="1" x14ac:dyDescent="0.3">
      <c r="A7603" s="18" t="str">
        <f t="shared" si="472"/>
        <v>OFF - ConstMin - Concrete/Industrial Saws_1999_50</v>
      </c>
      <c r="B7603" s="1" t="s">
        <v>40</v>
      </c>
      <c r="C7603" s="1">
        <v>2020</v>
      </c>
      <c r="D7603" s="1" t="s">
        <v>152</v>
      </c>
      <c r="E7603" s="1">
        <v>1999</v>
      </c>
      <c r="F7603" s="1">
        <v>50</v>
      </c>
      <c r="G7603" s="1" t="s">
        <v>5</v>
      </c>
      <c r="H7603" s="1">
        <v>5.6544986111111104E-6</v>
      </c>
      <c r="I7603" s="1">
        <v>6.72932066115702E-6</v>
      </c>
      <c r="J7603" s="1">
        <v>8.1424780000000002E-6</v>
      </c>
      <c r="K7603" s="1">
        <v>1.6859669999999998E-5</v>
      </c>
      <c r="L7603" s="1">
        <v>1.186657E-5</v>
      </c>
      <c r="M7603" s="1">
        <v>1.0482880000000001E-3</v>
      </c>
      <c r="N7603" s="1">
        <v>1.7088400000000001E-6</v>
      </c>
      <c r="O7603" s="1">
        <v>1.5721327999999999E-6</v>
      </c>
      <c r="P7603" s="1">
        <v>1.3551749999999999E-8</v>
      </c>
      <c r="Q7603" s="1">
        <v>9.1822532200001506E-9</v>
      </c>
      <c r="R7603" s="1">
        <v>36.5</v>
      </c>
      <c r="S7603" s="1">
        <v>25.55</v>
      </c>
      <c r="T7603" s="1">
        <v>0.04</v>
      </c>
      <c r="U7603" s="1">
        <v>843.15</v>
      </c>
      <c r="V7603" s="1">
        <f t="shared" si="473"/>
        <v>2.6427432962633586</v>
      </c>
      <c r="W7603" s="1">
        <f t="shared" si="474"/>
        <v>4.6602472814466669</v>
      </c>
      <c r="X7603" s="1">
        <f t="shared" si="475"/>
        <v>638.75</v>
      </c>
    </row>
    <row r="7604" spans="1:24" hidden="1" x14ac:dyDescent="0.3">
      <c r="A7604" s="18" t="str">
        <f t="shared" si="472"/>
        <v>OFF - ConstMin - Concrete/Industrial Saws_2000_50</v>
      </c>
      <c r="B7604" s="1" t="s">
        <v>40</v>
      </c>
      <c r="C7604" s="1">
        <v>2020</v>
      </c>
      <c r="D7604" s="1" t="s">
        <v>152</v>
      </c>
      <c r="E7604" s="1">
        <v>2000</v>
      </c>
      <c r="F7604" s="1">
        <v>50</v>
      </c>
      <c r="G7604" s="1" t="s">
        <v>5</v>
      </c>
      <c r="H7604" s="1">
        <v>6.7683666666666601E-6</v>
      </c>
      <c r="I7604" s="1">
        <v>8.0549157024793302E-6</v>
      </c>
      <c r="J7604" s="1">
        <v>9.746448E-6</v>
      </c>
      <c r="K7604" s="1">
        <v>2.018082E-5</v>
      </c>
      <c r="L7604" s="1">
        <v>1.4204139999999999E-5</v>
      </c>
      <c r="M7604" s="1">
        <v>1.254788E-3</v>
      </c>
      <c r="N7604" s="1">
        <v>2.0454610000000001E-6</v>
      </c>
      <c r="O7604" s="1">
        <v>1.88182412E-6</v>
      </c>
      <c r="P7604" s="1">
        <v>1.622127E-8</v>
      </c>
      <c r="Q7604" s="1">
        <v>1.10187038640001E-8</v>
      </c>
      <c r="R7604" s="1">
        <v>43.8</v>
      </c>
      <c r="S7604" s="1">
        <v>29.2</v>
      </c>
      <c r="T7604" s="1">
        <v>0.05</v>
      </c>
      <c r="U7604" s="1">
        <v>963.6</v>
      </c>
      <c r="V7604" s="1">
        <f t="shared" si="473"/>
        <v>2.7679153815437987</v>
      </c>
      <c r="W7604" s="1">
        <f t="shared" si="474"/>
        <v>4.8809769139483326</v>
      </c>
      <c r="X7604" s="1">
        <f t="shared" si="475"/>
        <v>584</v>
      </c>
    </row>
    <row r="7605" spans="1:24" hidden="1" x14ac:dyDescent="0.3">
      <c r="A7605" s="18" t="str">
        <f t="shared" si="472"/>
        <v>OFF - ConstMin - Concrete/Industrial Saws_2001_50</v>
      </c>
      <c r="B7605" s="1" t="s">
        <v>40</v>
      </c>
      <c r="C7605" s="1">
        <v>2020</v>
      </c>
      <c r="D7605" s="1" t="s">
        <v>152</v>
      </c>
      <c r="E7605" s="1">
        <v>2001</v>
      </c>
      <c r="F7605" s="1">
        <v>50</v>
      </c>
      <c r="G7605" s="1" t="s">
        <v>5</v>
      </c>
      <c r="H7605" s="1">
        <v>8.1642916666666606E-6</v>
      </c>
      <c r="I7605" s="1">
        <v>9.7161818181818192E-6</v>
      </c>
      <c r="J7605" s="1">
        <v>1.1756580000000001E-5</v>
      </c>
      <c r="K7605" s="1">
        <v>2.4387249999999999E-5</v>
      </c>
      <c r="L7605" s="1">
        <v>1.738005E-5</v>
      </c>
      <c r="M7605" s="1">
        <v>1.544725E-3</v>
      </c>
      <c r="N7605" s="1">
        <v>2.4776490000000001E-6</v>
      </c>
      <c r="O7605" s="1">
        <v>2.27943708E-6</v>
      </c>
      <c r="P7605" s="1">
        <v>1.996944E-8</v>
      </c>
      <c r="Q7605" s="1">
        <v>1.37733798300002E-8</v>
      </c>
      <c r="R7605" s="1">
        <v>54.75</v>
      </c>
      <c r="S7605" s="1">
        <v>36.5</v>
      </c>
      <c r="T7605" s="1">
        <v>0.06</v>
      </c>
      <c r="U7605" s="1">
        <v>1204.5</v>
      </c>
      <c r="V7605" s="1">
        <f t="shared" si="473"/>
        <v>2.6710217807636365</v>
      </c>
      <c r="W7605" s="1">
        <f t="shared" si="474"/>
        <v>4.7778533758899995</v>
      </c>
      <c r="X7605" s="1">
        <f t="shared" si="475"/>
        <v>608.33333333333337</v>
      </c>
    </row>
    <row r="7606" spans="1:24" hidden="1" x14ac:dyDescent="0.3">
      <c r="A7606" s="18" t="str">
        <f t="shared" si="472"/>
        <v>OFF - ConstMin - Concrete/Industrial Saws_2002_50</v>
      </c>
      <c r="B7606" s="1" t="s">
        <v>40</v>
      </c>
      <c r="C7606" s="1">
        <v>2020</v>
      </c>
      <c r="D7606" s="1" t="s">
        <v>152</v>
      </c>
      <c r="E7606" s="1">
        <v>2002</v>
      </c>
      <c r="F7606" s="1">
        <v>50</v>
      </c>
      <c r="G7606" s="1" t="s">
        <v>5</v>
      </c>
      <c r="H7606" s="1">
        <v>8.2808750000000006E-6</v>
      </c>
      <c r="I7606" s="1">
        <v>9.8549256198347105E-6</v>
      </c>
      <c r="J7606" s="1">
        <v>1.192446E-5</v>
      </c>
      <c r="K7606" s="1">
        <v>2.480402E-5</v>
      </c>
      <c r="L7606" s="1">
        <v>1.800948E-5</v>
      </c>
      <c r="M7606" s="1">
        <v>1.6149719999999999E-3</v>
      </c>
      <c r="N7606" s="1">
        <v>2.5290080000000001E-6</v>
      </c>
      <c r="O7606" s="1">
        <v>2.32668736E-6</v>
      </c>
      <c r="P7606" s="1">
        <v>2.0877559999999999E-8</v>
      </c>
      <c r="Q7606" s="1">
        <v>1.37733798300002E-8</v>
      </c>
      <c r="R7606" s="1">
        <v>54.75</v>
      </c>
      <c r="S7606" s="1">
        <v>40.15</v>
      </c>
      <c r="T7606" s="1">
        <v>7.0000000000000007E-2</v>
      </c>
      <c r="U7606" s="1">
        <v>1324.95</v>
      </c>
      <c r="V7606" s="1">
        <f t="shared" si="473"/>
        <v>2.4628755196003005</v>
      </c>
      <c r="W7606" s="1">
        <f t="shared" si="474"/>
        <v>4.5008059039490913</v>
      </c>
      <c r="X7606" s="1">
        <f t="shared" si="475"/>
        <v>573.57142857142844</v>
      </c>
    </row>
    <row r="7607" spans="1:24" hidden="1" x14ac:dyDescent="0.3">
      <c r="A7607" s="18" t="str">
        <f t="shared" si="472"/>
        <v>OFF - ConstMin - Concrete/Industrial Saws_2003_50</v>
      </c>
      <c r="B7607" s="1" t="s">
        <v>40</v>
      </c>
      <c r="C7607" s="1">
        <v>2020</v>
      </c>
      <c r="D7607" s="1" t="s">
        <v>152</v>
      </c>
      <c r="E7607" s="1">
        <v>2003</v>
      </c>
      <c r="F7607" s="1">
        <v>50</v>
      </c>
      <c r="G7607" s="1" t="s">
        <v>5</v>
      </c>
      <c r="H7607" s="1">
        <v>9.5359236111111094E-6</v>
      </c>
      <c r="I7607" s="1">
        <v>1.13485371900826E-5</v>
      </c>
      <c r="J7607" s="1">
        <v>1.373173E-5</v>
      </c>
      <c r="K7607" s="1">
        <v>2.8647239999999998E-5</v>
      </c>
      <c r="L7607" s="1">
        <v>2.1205889999999999E-5</v>
      </c>
      <c r="M7607" s="1">
        <v>1.9187519999999999E-3</v>
      </c>
      <c r="N7607" s="1">
        <v>2.9318719999999999E-6</v>
      </c>
      <c r="O7607" s="1">
        <v>2.6973222400000002E-6</v>
      </c>
      <c r="P7607" s="1">
        <v>2.480467E-8</v>
      </c>
      <c r="Q7607" s="1">
        <v>1.65280557960002E-8</v>
      </c>
      <c r="R7607" s="1">
        <v>65.7</v>
      </c>
      <c r="S7607" s="1">
        <v>47.45</v>
      </c>
      <c r="T7607" s="1">
        <v>0.08</v>
      </c>
      <c r="U7607" s="1">
        <v>1565.85</v>
      </c>
      <c r="V7607" s="1">
        <f t="shared" si="473"/>
        <v>2.3998181259126841</v>
      </c>
      <c r="W7607" s="1">
        <f t="shared" si="474"/>
        <v>4.4843029851092311</v>
      </c>
      <c r="X7607" s="1">
        <f t="shared" si="475"/>
        <v>593.125</v>
      </c>
    </row>
    <row r="7608" spans="1:24" hidden="1" x14ac:dyDescent="0.3">
      <c r="A7608" s="18" t="str">
        <f t="shared" si="472"/>
        <v>OFF - ConstMin - Concrete/Industrial Saws_2004_50</v>
      </c>
      <c r="B7608" s="1" t="s">
        <v>40</v>
      </c>
      <c r="C7608" s="1">
        <v>2020</v>
      </c>
      <c r="D7608" s="1" t="s">
        <v>152</v>
      </c>
      <c r="E7608" s="1">
        <v>2004</v>
      </c>
      <c r="F7608" s="1">
        <v>50</v>
      </c>
      <c r="G7608" s="1" t="s">
        <v>5</v>
      </c>
      <c r="H7608" s="1">
        <v>6.8805666666666596E-6</v>
      </c>
      <c r="I7608" s="1">
        <v>8.1884429752066108E-6</v>
      </c>
      <c r="J7608" s="1">
        <v>9.9080159999999994E-6</v>
      </c>
      <c r="K7608" s="1">
        <v>3.3658609999999997E-5</v>
      </c>
      <c r="L7608" s="1">
        <v>2.9266999999999999E-5</v>
      </c>
      <c r="M7608" s="1">
        <v>2.9144420000000002E-3</v>
      </c>
      <c r="N7608" s="1">
        <v>3.1233560000000001E-6</v>
      </c>
      <c r="O7608" s="1">
        <v>2.8734875200000001E-6</v>
      </c>
      <c r="P7608" s="1">
        <v>3.767646E-8</v>
      </c>
      <c r="Q7608" s="1">
        <v>2.4792083694000399E-8</v>
      </c>
      <c r="R7608" s="1">
        <v>98.55</v>
      </c>
      <c r="S7608" s="1">
        <v>69.349999999999994</v>
      </c>
      <c r="T7608" s="1">
        <v>0.12</v>
      </c>
      <c r="U7608" s="1">
        <v>2288.5500000000002</v>
      </c>
      <c r="V7608" s="1">
        <f t="shared" si="473"/>
        <v>1.1847576573313614</v>
      </c>
      <c r="W7608" s="1">
        <f t="shared" si="474"/>
        <v>4.2345415925964902</v>
      </c>
      <c r="X7608" s="1">
        <f t="shared" si="475"/>
        <v>577.91666666666663</v>
      </c>
    </row>
    <row r="7609" spans="1:24" hidden="1" x14ac:dyDescent="0.3">
      <c r="A7609" s="18" t="str">
        <f t="shared" si="472"/>
        <v>OFF - ConstMin - Concrete/Industrial Saws_2005_50</v>
      </c>
      <c r="B7609" s="1" t="s">
        <v>40</v>
      </c>
      <c r="C7609" s="1">
        <v>2020</v>
      </c>
      <c r="D7609" s="1" t="s">
        <v>152</v>
      </c>
      <c r="E7609" s="1">
        <v>2005</v>
      </c>
      <c r="F7609" s="1">
        <v>50</v>
      </c>
      <c r="G7609" s="1" t="s">
        <v>5</v>
      </c>
      <c r="H7609" s="1">
        <v>7.5204930555555504E-6</v>
      </c>
      <c r="I7609" s="1">
        <v>8.9500082644628097E-6</v>
      </c>
      <c r="J7609" s="1">
        <v>1.0829509999999999E-5</v>
      </c>
      <c r="K7609" s="1">
        <v>5.1958949999999998E-5</v>
      </c>
      <c r="L7609" s="1">
        <v>4.9400500000000002E-5</v>
      </c>
      <c r="M7609" s="1">
        <v>5.0645359999999997E-3</v>
      </c>
      <c r="N7609" s="1">
        <v>4.6476740000000001E-6</v>
      </c>
      <c r="O7609" s="1">
        <v>4.27586008E-6</v>
      </c>
      <c r="P7609" s="1">
        <v>6.5471810000000005E-8</v>
      </c>
      <c r="Q7609" s="1">
        <v>4.3156590134000701E-8</v>
      </c>
      <c r="R7609" s="1">
        <v>171.54999999999899</v>
      </c>
      <c r="S7609" s="1">
        <v>124.1</v>
      </c>
      <c r="T7609" s="1">
        <v>0.21</v>
      </c>
      <c r="U7609" s="1">
        <v>4095.3</v>
      </c>
      <c r="V7609" s="1">
        <f t="shared" si="473"/>
        <v>0.72364624958953161</v>
      </c>
      <c r="W7609" s="1">
        <f t="shared" si="474"/>
        <v>3.9942406192843136</v>
      </c>
      <c r="X7609" s="1">
        <f t="shared" si="475"/>
        <v>590.95238095238096</v>
      </c>
    </row>
    <row r="7610" spans="1:24" hidden="1" x14ac:dyDescent="0.3">
      <c r="A7610" s="18" t="str">
        <f t="shared" si="472"/>
        <v>OFF - ConstMin - Concrete/Industrial Saws_2006_50</v>
      </c>
      <c r="B7610" s="1" t="s">
        <v>40</v>
      </c>
      <c r="C7610" s="1">
        <v>2020</v>
      </c>
      <c r="D7610" s="1" t="s">
        <v>152</v>
      </c>
      <c r="E7610" s="1">
        <v>2006</v>
      </c>
      <c r="F7610" s="1">
        <v>50</v>
      </c>
      <c r="G7610" s="1" t="s">
        <v>5</v>
      </c>
      <c r="H7610" s="1">
        <v>6.0296187500000003E-6</v>
      </c>
      <c r="I7610" s="1">
        <v>7.1757446280991701E-6</v>
      </c>
      <c r="J7610" s="1">
        <v>8.682651E-6</v>
      </c>
      <c r="K7610" s="1">
        <v>5.4412620000000003E-5</v>
      </c>
      <c r="L7610" s="1">
        <v>5.4958250000000002E-5</v>
      </c>
      <c r="M7610" s="1">
        <v>5.7445090000000001E-3</v>
      </c>
      <c r="N7610" s="1">
        <v>4.7439149999999998E-6</v>
      </c>
      <c r="O7610" s="1">
        <v>4.3644017999999998E-6</v>
      </c>
      <c r="P7610" s="1">
        <v>7.4262160000000005E-8</v>
      </c>
      <c r="Q7610" s="1">
        <v>4.8665942066000802E-8</v>
      </c>
      <c r="R7610" s="1">
        <v>193.45</v>
      </c>
      <c r="S7610" s="1">
        <v>138.69999999999999</v>
      </c>
      <c r="T7610" s="1">
        <v>0.24</v>
      </c>
      <c r="U7610" s="1">
        <v>4577.1000000000004</v>
      </c>
      <c r="V7610" s="1">
        <f t="shared" si="473"/>
        <v>0.51911690787468434</v>
      </c>
      <c r="W7610" s="1">
        <f t="shared" si="474"/>
        <v>3.9758601066271928</v>
      </c>
      <c r="X7610" s="1">
        <f t="shared" si="475"/>
        <v>577.91666666666663</v>
      </c>
    </row>
    <row r="7611" spans="1:24" hidden="1" x14ac:dyDescent="0.3">
      <c r="A7611" s="18" t="str">
        <f t="shared" si="472"/>
        <v>OFF - ConstMin - Concrete/Industrial Saws_2007_50</v>
      </c>
      <c r="B7611" s="1" t="s">
        <v>40</v>
      </c>
      <c r="C7611" s="1">
        <v>2020</v>
      </c>
      <c r="D7611" s="1" t="s">
        <v>152</v>
      </c>
      <c r="E7611" s="1">
        <v>2007</v>
      </c>
      <c r="F7611" s="1">
        <v>50</v>
      </c>
      <c r="G7611" s="1" t="s">
        <v>5</v>
      </c>
      <c r="H7611" s="1">
        <v>6.2043243055555499E-6</v>
      </c>
      <c r="I7611" s="1">
        <v>7.3836586776859502E-6</v>
      </c>
      <c r="J7611" s="1">
        <v>8.9342270000000005E-6</v>
      </c>
      <c r="K7611" s="1">
        <v>5.6751710000000001E-5</v>
      </c>
      <c r="L7611" s="1">
        <v>5.8581430000000003E-5</v>
      </c>
      <c r="M7611" s="1">
        <v>6.1847040000000001E-3</v>
      </c>
      <c r="N7611" s="1">
        <v>4.9700860000000001E-6</v>
      </c>
      <c r="O7611" s="1">
        <v>4.5724791200000003E-6</v>
      </c>
      <c r="P7611" s="1">
        <v>7.9952779999999997E-8</v>
      </c>
      <c r="Q7611" s="1">
        <v>5.23388433540008E-8</v>
      </c>
      <c r="R7611" s="1">
        <v>208.04999999999899</v>
      </c>
      <c r="S7611" s="1">
        <v>149.64999999999901</v>
      </c>
      <c r="T7611" s="1">
        <v>0.26</v>
      </c>
      <c r="U7611" s="1">
        <v>4938.45</v>
      </c>
      <c r="V7611" s="1">
        <f t="shared" si="473"/>
        <v>0.4950733538629174</v>
      </c>
      <c r="W7611" s="1">
        <f t="shared" si="474"/>
        <v>3.9278772611513828</v>
      </c>
      <c r="X7611" s="1">
        <f t="shared" si="475"/>
        <v>575.57692307691923</v>
      </c>
    </row>
    <row r="7612" spans="1:24" hidden="1" x14ac:dyDescent="0.3">
      <c r="A7612" s="18" t="str">
        <f t="shared" si="472"/>
        <v>OFF - ConstMin - Concrete/Industrial Saws_2008_50</v>
      </c>
      <c r="B7612" s="1" t="s">
        <v>40</v>
      </c>
      <c r="C7612" s="1">
        <v>2020</v>
      </c>
      <c r="D7612" s="1" t="s">
        <v>152</v>
      </c>
      <c r="E7612" s="1">
        <v>2008</v>
      </c>
      <c r="F7612" s="1">
        <v>50</v>
      </c>
      <c r="G7612" s="1" t="s">
        <v>5</v>
      </c>
      <c r="H7612" s="1">
        <v>3.7981437500000002E-6</v>
      </c>
      <c r="I7612" s="1">
        <v>4.5201049586776803E-6</v>
      </c>
      <c r="J7612" s="1">
        <v>5.469327E-6</v>
      </c>
      <c r="K7612" s="1">
        <v>5.436105E-5</v>
      </c>
      <c r="L7612" s="1">
        <v>5.9616539999999997E-5</v>
      </c>
      <c r="M7612" s="1">
        <v>6.4347279999999998E-3</v>
      </c>
      <c r="N7612" s="1">
        <v>2.2689009999999998E-6</v>
      </c>
      <c r="O7612" s="1">
        <v>2.08738891999999E-6</v>
      </c>
      <c r="P7612" s="1">
        <v>8.3184969999999997E-8</v>
      </c>
      <c r="Q7612" s="1">
        <v>5.4175293998000799E-8</v>
      </c>
      <c r="R7612" s="1">
        <v>215.35</v>
      </c>
      <c r="S7612" s="1">
        <v>156.94999999999999</v>
      </c>
      <c r="T7612" s="1">
        <v>0.27</v>
      </c>
      <c r="U7612" s="1">
        <v>5179.3499999999904</v>
      </c>
      <c r="V7612" s="1">
        <f t="shared" si="473"/>
        <v>0.28897605649828961</v>
      </c>
      <c r="W7612" s="1">
        <f t="shared" si="474"/>
        <v>3.8113611937702396</v>
      </c>
      <c r="X7612" s="1">
        <f t="shared" si="475"/>
        <v>581.29629629629619</v>
      </c>
    </row>
    <row r="7613" spans="1:24" hidden="1" x14ac:dyDescent="0.3">
      <c r="A7613" s="18" t="str">
        <f t="shared" si="472"/>
        <v>OFF - ConstMin - Concrete/Industrial Saws_2009_50</v>
      </c>
      <c r="B7613" s="1" t="s">
        <v>40</v>
      </c>
      <c r="C7613" s="1">
        <v>2020</v>
      </c>
      <c r="D7613" s="1" t="s">
        <v>152</v>
      </c>
      <c r="E7613" s="1">
        <v>2009</v>
      </c>
      <c r="F7613" s="1">
        <v>50</v>
      </c>
      <c r="G7613" s="1" t="s">
        <v>5</v>
      </c>
      <c r="H7613" s="1">
        <v>3.6729756944444398E-6</v>
      </c>
      <c r="I7613" s="1">
        <v>4.3711446280991698E-6</v>
      </c>
      <c r="J7613" s="1">
        <v>5.2890849999999997E-6</v>
      </c>
      <c r="K7613" s="1">
        <v>5.3932389999999998E-5</v>
      </c>
      <c r="L7613" s="1">
        <v>6.0547609999999997E-5</v>
      </c>
      <c r="M7613" s="1">
        <v>6.6041889999999999E-3</v>
      </c>
      <c r="N7613" s="1">
        <v>2.2639480000000001E-6</v>
      </c>
      <c r="O7613" s="1">
        <v>2.08283216E-6</v>
      </c>
      <c r="P7613" s="1">
        <v>8.5375689999999997E-8</v>
      </c>
      <c r="Q7613" s="1">
        <v>5.50935193200009E-8</v>
      </c>
      <c r="R7613" s="1">
        <v>219</v>
      </c>
      <c r="S7613" s="1">
        <v>160.6</v>
      </c>
      <c r="T7613" s="1">
        <v>0.28000000000000003</v>
      </c>
      <c r="U7613" s="1">
        <v>5299.8</v>
      </c>
      <c r="V7613" s="1">
        <f t="shared" si="473"/>
        <v>0.27310163243419711</v>
      </c>
      <c r="W7613" s="1">
        <f t="shared" si="474"/>
        <v>3.7829110079525758</v>
      </c>
      <c r="X7613" s="1">
        <f t="shared" si="475"/>
        <v>573.57142857142844</v>
      </c>
    </row>
    <row r="7614" spans="1:24" hidden="1" x14ac:dyDescent="0.3">
      <c r="A7614" s="18" t="str">
        <f t="shared" si="472"/>
        <v>OFF - ConstMin - Concrete/Industrial Saws_2010_50</v>
      </c>
      <c r="B7614" s="1" t="s">
        <v>40</v>
      </c>
      <c r="C7614" s="1">
        <v>2020</v>
      </c>
      <c r="D7614" s="1" t="s">
        <v>152</v>
      </c>
      <c r="E7614" s="1">
        <v>2010</v>
      </c>
      <c r="F7614" s="1">
        <v>50</v>
      </c>
      <c r="G7614" s="1" t="s">
        <v>5</v>
      </c>
      <c r="H7614" s="1">
        <v>3.5844527777777701E-6</v>
      </c>
      <c r="I7614" s="1">
        <v>4.2657950413223096E-6</v>
      </c>
      <c r="J7614" s="1">
        <v>5.1616120000000002E-6</v>
      </c>
      <c r="K7614" s="1">
        <v>5.4136240000000001E-5</v>
      </c>
      <c r="L7614" s="1">
        <v>6.2283400000000001E-5</v>
      </c>
      <c r="M7614" s="1">
        <v>6.865978E-3</v>
      </c>
      <c r="N7614" s="1">
        <v>2.28642E-6</v>
      </c>
      <c r="O7614" s="1">
        <v>2.1035064000000002E-6</v>
      </c>
      <c r="P7614" s="1">
        <v>8.8759959999999996E-8</v>
      </c>
      <c r="Q7614" s="1">
        <v>5.7848195286000902E-8</v>
      </c>
      <c r="R7614" s="1">
        <v>229.95</v>
      </c>
      <c r="S7614" s="1">
        <v>164.25</v>
      </c>
      <c r="T7614" s="1">
        <v>0.28999999999999998</v>
      </c>
      <c r="U7614" s="1">
        <v>5420.25</v>
      </c>
      <c r="V7614" s="1">
        <f t="shared" si="473"/>
        <v>0.26059691349867131</v>
      </c>
      <c r="W7614" s="1">
        <f t="shared" si="474"/>
        <v>3.8048855242637036</v>
      </c>
      <c r="X7614" s="1">
        <f t="shared" si="475"/>
        <v>566.37931034482767</v>
      </c>
    </row>
    <row r="7615" spans="1:24" hidden="1" x14ac:dyDescent="0.3">
      <c r="A7615" s="18" t="str">
        <f t="shared" si="472"/>
        <v>OFF - ConstMin - Concrete/Industrial Saws_2011_25</v>
      </c>
      <c r="B7615" s="1" t="s">
        <v>40</v>
      </c>
      <c r="C7615" s="1">
        <v>2020</v>
      </c>
      <c r="D7615" s="1" t="s">
        <v>152</v>
      </c>
      <c r="E7615" s="1">
        <v>2011</v>
      </c>
      <c r="F7615" s="1">
        <v>25</v>
      </c>
      <c r="G7615" s="1" t="s">
        <v>5</v>
      </c>
      <c r="H7615" s="1">
        <v>2.16312291666666E-8</v>
      </c>
      <c r="I7615" s="1">
        <v>2.5742950413223099E-8</v>
      </c>
      <c r="J7615" s="1">
        <v>3.114897E-8</v>
      </c>
      <c r="K7615" s="1">
        <v>1.063156E-7</v>
      </c>
      <c r="L7615" s="1">
        <v>1.9683660000000001E-7</v>
      </c>
      <c r="M7615" s="1">
        <v>2.582015E-5</v>
      </c>
      <c r="N7615" s="1">
        <v>7.3548600000000004E-9</v>
      </c>
      <c r="O7615" s="1">
        <v>6.7664711999999997E-9</v>
      </c>
      <c r="P7615" s="1">
        <v>3.276088E-10</v>
      </c>
      <c r="Q7615" s="1">
        <v>0</v>
      </c>
      <c r="R7615" s="1">
        <v>0</v>
      </c>
      <c r="S7615" s="1">
        <v>0</v>
      </c>
      <c r="T7615" s="1">
        <v>0</v>
      </c>
      <c r="U7615" s="1">
        <v>0</v>
      </c>
      <c r="V7615" s="1">
        <f t="shared" si="473"/>
        <v>0</v>
      </c>
      <c r="W7615" s="1">
        <f t="shared" si="474"/>
        <v>0</v>
      </c>
      <c r="X7615" s="1" t="e">
        <f t="shared" si="475"/>
        <v>#DIV/0!</v>
      </c>
    </row>
    <row r="7616" spans="1:24" hidden="1" x14ac:dyDescent="0.3">
      <c r="A7616" s="18" t="str">
        <f t="shared" si="472"/>
        <v>OFF - ConstMin - Concrete/Industrial Saws_2011_50</v>
      </c>
      <c r="B7616" s="1" t="s">
        <v>40</v>
      </c>
      <c r="C7616" s="1">
        <v>2020</v>
      </c>
      <c r="D7616" s="1" t="s">
        <v>152</v>
      </c>
      <c r="E7616" s="1">
        <v>2011</v>
      </c>
      <c r="F7616" s="1">
        <v>50</v>
      </c>
      <c r="G7616" s="1" t="s">
        <v>5</v>
      </c>
      <c r="H7616" s="1">
        <v>3.4521020833333299E-6</v>
      </c>
      <c r="I7616" s="1">
        <v>4.1082867768595E-6</v>
      </c>
      <c r="J7616" s="1">
        <v>4.971027E-6</v>
      </c>
      <c r="K7616" s="1">
        <v>5.37879E-5</v>
      </c>
      <c r="L7616" s="1">
        <v>6.3490839999999995E-5</v>
      </c>
      <c r="M7616" s="1">
        <v>7.074538E-3</v>
      </c>
      <c r="N7616" s="1">
        <v>2.4351849999999998E-6</v>
      </c>
      <c r="O7616" s="1">
        <v>2.2403702000000001E-6</v>
      </c>
      <c r="P7616" s="1">
        <v>9.1456119999999994E-8</v>
      </c>
      <c r="Q7616" s="1">
        <v>5.9684645930000901E-8</v>
      </c>
      <c r="R7616" s="1">
        <v>237.25</v>
      </c>
      <c r="S7616" s="1">
        <v>171.54999999999899</v>
      </c>
      <c r="T7616" s="1">
        <v>0.28999999999999998</v>
      </c>
      <c r="U7616" s="1">
        <v>5661.15</v>
      </c>
      <c r="V7616" s="1">
        <f t="shared" si="473"/>
        <v>0.24029497559708082</v>
      </c>
      <c r="W7616" s="1">
        <f t="shared" si="474"/>
        <v>3.7135990443443969</v>
      </c>
      <c r="X7616" s="1">
        <f t="shared" si="475"/>
        <v>591.55172413792764</v>
      </c>
    </row>
    <row r="7617" spans="1:24" hidden="1" x14ac:dyDescent="0.3">
      <c r="A7617" s="18" t="str">
        <f t="shared" si="472"/>
        <v>OFF - ConstMin - Concrete/Industrial Saws_2012_25</v>
      </c>
      <c r="B7617" s="1" t="s">
        <v>40</v>
      </c>
      <c r="C7617" s="1">
        <v>2020</v>
      </c>
      <c r="D7617" s="1" t="s">
        <v>152</v>
      </c>
      <c r="E7617" s="1">
        <v>2012</v>
      </c>
      <c r="F7617" s="1">
        <v>25</v>
      </c>
      <c r="G7617" s="1" t="s">
        <v>5</v>
      </c>
      <c r="H7617" s="1">
        <v>7.8780486111111106E-8</v>
      </c>
      <c r="I7617" s="1">
        <v>9.3755289256198294E-8</v>
      </c>
      <c r="J7617" s="1">
        <v>1.134439E-7</v>
      </c>
      <c r="K7617" s="1">
        <v>3.8719909999999999E-7</v>
      </c>
      <c r="L7617" s="1">
        <v>7.1687439999999996E-7</v>
      </c>
      <c r="M7617" s="1">
        <v>9.4036429999999995E-5</v>
      </c>
      <c r="N7617" s="1">
        <v>2.678624E-8</v>
      </c>
      <c r="O7617" s="1">
        <v>2.46433408E-8</v>
      </c>
      <c r="P7617" s="1">
        <v>1.1931439999999999E-9</v>
      </c>
      <c r="Q7617" s="1">
        <v>9.1822532200001496E-10</v>
      </c>
      <c r="R7617" s="1">
        <v>3.65</v>
      </c>
      <c r="S7617" s="1">
        <v>3.65</v>
      </c>
      <c r="T7617" s="1">
        <v>0.01</v>
      </c>
      <c r="U7617" s="1">
        <v>65.7</v>
      </c>
      <c r="V7617" s="1">
        <f t="shared" si="473"/>
        <v>0.47251870948616137</v>
      </c>
      <c r="W7617" s="1">
        <f t="shared" si="474"/>
        <v>3.612986200981422</v>
      </c>
      <c r="X7617" s="1">
        <f t="shared" si="475"/>
        <v>365</v>
      </c>
    </row>
    <row r="7618" spans="1:24" hidden="1" x14ac:dyDescent="0.3">
      <c r="A7618" s="18" t="str">
        <f t="shared" si="472"/>
        <v>OFF - ConstMin - Concrete/Industrial Saws_2012_50</v>
      </c>
      <c r="B7618" s="1" t="s">
        <v>40</v>
      </c>
      <c r="C7618" s="1">
        <v>2020</v>
      </c>
      <c r="D7618" s="1" t="s">
        <v>152</v>
      </c>
      <c r="E7618" s="1">
        <v>2012</v>
      </c>
      <c r="F7618" s="1">
        <v>50</v>
      </c>
      <c r="G7618" s="1" t="s">
        <v>5</v>
      </c>
      <c r="H7618" s="1">
        <v>3.3169201388888801E-6</v>
      </c>
      <c r="I7618" s="1">
        <v>3.9474090909090902E-6</v>
      </c>
      <c r="J7618" s="1">
        <v>4.7763649999999998E-6</v>
      </c>
      <c r="K7618" s="1">
        <v>5.3505830000000001E-5</v>
      </c>
      <c r="L7618" s="1">
        <v>6.488074E-5</v>
      </c>
      <c r="M7618" s="1">
        <v>7.3081960000000003E-3</v>
      </c>
      <c r="N7618" s="1">
        <v>2.4393570000000002E-6</v>
      </c>
      <c r="O7618" s="1">
        <v>2.2442084400000002E-6</v>
      </c>
      <c r="P7618" s="1">
        <v>9.4476740000000003E-8</v>
      </c>
      <c r="Q7618" s="1">
        <v>6.1521096574000998E-8</v>
      </c>
      <c r="R7618" s="1">
        <v>244.55</v>
      </c>
      <c r="S7618" s="1">
        <v>175.2</v>
      </c>
      <c r="T7618" s="1">
        <v>0.3</v>
      </c>
      <c r="U7618" s="1">
        <v>5781.6</v>
      </c>
      <c r="V7618" s="1">
        <f t="shared" si="473"/>
        <v>0.22607508142739891</v>
      </c>
      <c r="W7618" s="1">
        <f t="shared" si="474"/>
        <v>3.715834422216389</v>
      </c>
      <c r="X7618" s="1">
        <f t="shared" si="475"/>
        <v>584</v>
      </c>
    </row>
    <row r="7619" spans="1:24" hidden="1" x14ac:dyDescent="0.3">
      <c r="A7619" s="18" t="str">
        <f t="shared" si="472"/>
        <v>OFF - ConstMin - Concrete/Industrial Saws_2013_25</v>
      </c>
      <c r="B7619" s="1" t="s">
        <v>40</v>
      </c>
      <c r="C7619" s="1">
        <v>2020</v>
      </c>
      <c r="D7619" s="1" t="s">
        <v>152</v>
      </c>
      <c r="E7619" s="1">
        <v>2013</v>
      </c>
      <c r="F7619" s="1">
        <v>25</v>
      </c>
      <c r="G7619" s="1" t="s">
        <v>5</v>
      </c>
      <c r="H7619" s="1">
        <v>1.4669215277777699E-7</v>
      </c>
      <c r="I7619" s="1">
        <v>1.74575785123966E-7</v>
      </c>
      <c r="J7619" s="1">
        <v>2.112367E-7</v>
      </c>
      <c r="K7619" s="1">
        <v>7.2097900000000001E-7</v>
      </c>
      <c r="L7619" s="1">
        <v>1.3348469999999999E-6</v>
      </c>
      <c r="M7619" s="1">
        <v>1.7509930000000001E-4</v>
      </c>
      <c r="N7619" s="1">
        <v>4.9876959999999998E-8</v>
      </c>
      <c r="O7619" s="1">
        <v>4.5886803200000003E-8</v>
      </c>
      <c r="P7619" s="1">
        <v>2.2216779999999999E-9</v>
      </c>
      <c r="Q7619" s="1">
        <v>1.8364506440000299E-9</v>
      </c>
      <c r="R7619" s="1">
        <v>7.3</v>
      </c>
      <c r="S7619" s="1">
        <v>7.3</v>
      </c>
      <c r="T7619" s="1">
        <v>0.01</v>
      </c>
      <c r="U7619" s="1">
        <v>131.4</v>
      </c>
      <c r="V7619" s="1">
        <f t="shared" si="473"/>
        <v>0.439923578438836</v>
      </c>
      <c r="W7619" s="1">
        <f t="shared" si="474"/>
        <v>3.3637578573188329</v>
      </c>
      <c r="X7619" s="1">
        <f t="shared" si="475"/>
        <v>730</v>
      </c>
    </row>
    <row r="7620" spans="1:24" hidden="1" x14ac:dyDescent="0.3">
      <c r="A7620" s="18" t="str">
        <f t="shared" si="472"/>
        <v>OFF - ConstMin - Concrete/Industrial Saws_2013_50</v>
      </c>
      <c r="B7620" s="1" t="s">
        <v>40</v>
      </c>
      <c r="C7620" s="1">
        <v>2020</v>
      </c>
      <c r="D7620" s="1" t="s">
        <v>152</v>
      </c>
      <c r="E7620" s="1">
        <v>2013</v>
      </c>
      <c r="F7620" s="1">
        <v>50</v>
      </c>
      <c r="G7620" s="1" t="s">
        <v>5</v>
      </c>
      <c r="H7620" s="1">
        <v>3.1780388888888801E-6</v>
      </c>
      <c r="I7620" s="1">
        <v>3.7821289256198299E-6</v>
      </c>
      <c r="J7620" s="1">
        <v>4.5763760000000001E-6</v>
      </c>
      <c r="K7620" s="1">
        <v>5.3297310000000003E-5</v>
      </c>
      <c r="L7620" s="1">
        <v>4.0141420000000003E-5</v>
      </c>
      <c r="M7620" s="1">
        <v>7.5710040000000001E-3</v>
      </c>
      <c r="N7620" s="1">
        <v>1.7670480000000001E-7</v>
      </c>
      <c r="O7620" s="1">
        <v>1.62568416E-7</v>
      </c>
      <c r="P7620" s="1">
        <v>9.7874189999999995E-8</v>
      </c>
      <c r="Q7620" s="1">
        <v>6.3357547218001004E-8</v>
      </c>
      <c r="R7620" s="1">
        <v>251.85</v>
      </c>
      <c r="S7620" s="1">
        <v>182.5</v>
      </c>
      <c r="T7620" s="1">
        <v>0.32</v>
      </c>
      <c r="U7620" s="1">
        <v>6022.5</v>
      </c>
      <c r="V7620" s="1">
        <f t="shared" si="473"/>
        <v>0.20794482703241848</v>
      </c>
      <c r="W7620" s="1">
        <f t="shared" si="474"/>
        <v>2.2070111312685334</v>
      </c>
      <c r="X7620" s="1">
        <f t="shared" si="475"/>
        <v>570.3125</v>
      </c>
    </row>
    <row r="7621" spans="1:24" hidden="1" x14ac:dyDescent="0.3">
      <c r="A7621" s="18" t="str">
        <f t="shared" si="472"/>
        <v>OFF - ConstMin - Concrete/Industrial Saws_2014_25</v>
      </c>
      <c r="B7621" s="1" t="s">
        <v>40</v>
      </c>
      <c r="C7621" s="1">
        <v>2020</v>
      </c>
      <c r="D7621" s="1" t="s">
        <v>152</v>
      </c>
      <c r="E7621" s="1">
        <v>2014</v>
      </c>
      <c r="F7621" s="1">
        <v>25</v>
      </c>
      <c r="G7621" s="1" t="s">
        <v>5</v>
      </c>
      <c r="H7621" s="1">
        <v>2.4427E-7</v>
      </c>
      <c r="I7621" s="1">
        <v>2.9070148760330501E-7</v>
      </c>
      <c r="J7621" s="1">
        <v>3.517488E-7</v>
      </c>
      <c r="K7621" s="1">
        <v>1.2005659999999999E-6</v>
      </c>
      <c r="L7621" s="1">
        <v>2.222771E-6</v>
      </c>
      <c r="M7621" s="1">
        <v>2.9157329999999999E-4</v>
      </c>
      <c r="N7621" s="1">
        <v>8.3054530000000001E-8</v>
      </c>
      <c r="O7621" s="1">
        <v>7.6410167600000001E-8</v>
      </c>
      <c r="P7621" s="1">
        <v>3.699512E-9</v>
      </c>
      <c r="Q7621" s="1">
        <v>2.7546759660000398E-9</v>
      </c>
      <c r="R7621" s="1">
        <v>10.95</v>
      </c>
      <c r="S7621" s="1">
        <v>14.6</v>
      </c>
      <c r="T7621" s="1">
        <v>0.02</v>
      </c>
      <c r="U7621" s="1">
        <v>262.8</v>
      </c>
      <c r="V7621" s="1">
        <f t="shared" si="473"/>
        <v>0.36627771312363538</v>
      </c>
      <c r="W7621" s="1">
        <f t="shared" si="474"/>
        <v>2.800644349603528</v>
      </c>
      <c r="X7621" s="1">
        <f t="shared" si="475"/>
        <v>730</v>
      </c>
    </row>
    <row r="7622" spans="1:24" hidden="1" x14ac:dyDescent="0.3">
      <c r="A7622" s="18" t="str">
        <f t="shared" si="472"/>
        <v>OFF - ConstMin - Concrete/Industrial Saws_2014_50</v>
      </c>
      <c r="B7622" s="1" t="s">
        <v>40</v>
      </c>
      <c r="C7622" s="1">
        <v>2020</v>
      </c>
      <c r="D7622" s="1" t="s">
        <v>152</v>
      </c>
      <c r="E7622" s="1">
        <v>2014</v>
      </c>
      <c r="F7622" s="1">
        <v>50</v>
      </c>
      <c r="G7622" s="1" t="s">
        <v>5</v>
      </c>
      <c r="H7622" s="1">
        <v>3.0285618055555498E-6</v>
      </c>
      <c r="I7622" s="1">
        <v>3.6042388429751999E-6</v>
      </c>
      <c r="J7622" s="1">
        <v>4.3611289999999998E-6</v>
      </c>
      <c r="K7622" s="1">
        <v>5.3069139999999999E-5</v>
      </c>
      <c r="L7622" s="1">
        <v>4.1179690000000001E-5</v>
      </c>
      <c r="M7622" s="1">
        <v>7.8528109999999995E-3</v>
      </c>
      <c r="N7622" s="1">
        <v>1.7508800000000001E-7</v>
      </c>
      <c r="O7622" s="1">
        <v>1.6108096E-7</v>
      </c>
      <c r="P7622" s="1">
        <v>1.0151720000000001E-7</v>
      </c>
      <c r="Q7622" s="1">
        <v>6.6112223184000999E-8</v>
      </c>
      <c r="R7622" s="1">
        <v>262.8</v>
      </c>
      <c r="S7622" s="1">
        <v>189.8</v>
      </c>
      <c r="T7622" s="1">
        <v>0.33</v>
      </c>
      <c r="U7622" s="1">
        <v>6263.4</v>
      </c>
      <c r="V7622" s="1">
        <f t="shared" si="473"/>
        <v>0.19054256862834254</v>
      </c>
      <c r="W7622" s="1">
        <f t="shared" si="474"/>
        <v>2.1770155224901284</v>
      </c>
      <c r="X7622" s="1">
        <f t="shared" si="475"/>
        <v>575.15151515151513</v>
      </c>
    </row>
    <row r="7623" spans="1:24" hidden="1" x14ac:dyDescent="0.3">
      <c r="A7623" s="18" t="str">
        <f t="shared" si="472"/>
        <v>OFF - ConstMin - Concrete/Industrial Saws_2015_25</v>
      </c>
      <c r="B7623" s="1" t="s">
        <v>40</v>
      </c>
      <c r="C7623" s="1">
        <v>2020</v>
      </c>
      <c r="D7623" s="1" t="s">
        <v>152</v>
      </c>
      <c r="E7623" s="1">
        <v>2015</v>
      </c>
      <c r="F7623" s="1">
        <v>25</v>
      </c>
      <c r="G7623" s="1" t="s">
        <v>12</v>
      </c>
      <c r="H7623" s="1">
        <v>2.34929768937669E-4</v>
      </c>
      <c r="I7623" s="1">
        <v>2.1608840146886799E-4</v>
      </c>
      <c r="J7623" s="1">
        <v>2.5852587999999899E-4</v>
      </c>
      <c r="K7623" s="1">
        <v>9.4304300000000001E-3</v>
      </c>
      <c r="L7623" s="1">
        <v>1.7970858000000001E-4</v>
      </c>
      <c r="M7623" s="1">
        <v>1.5875442999999999E-2</v>
      </c>
      <c r="N7623" s="1">
        <v>1.1977559099999999E-4</v>
      </c>
      <c r="O7623" s="1">
        <v>9.0497113200000003E-5</v>
      </c>
      <c r="P7623" s="1">
        <v>4.3396940000000001E-7</v>
      </c>
      <c r="Q7623" s="1">
        <v>4.19407407580511E-7</v>
      </c>
      <c r="R7623" s="1">
        <v>1197.2</v>
      </c>
      <c r="S7623" s="1">
        <v>1438.1</v>
      </c>
      <c r="T7623" s="1">
        <v>4.6399999999999997</v>
      </c>
      <c r="U7623" s="1">
        <v>15687.7</v>
      </c>
      <c r="V7623" s="1">
        <f t="shared" si="473"/>
        <v>4.5610074523860078</v>
      </c>
      <c r="W7623" s="1">
        <f t="shared" si="474"/>
        <v>3.7931335835986317</v>
      </c>
      <c r="X7623" s="1">
        <f t="shared" si="475"/>
        <v>309.93534482758622</v>
      </c>
    </row>
    <row r="7624" spans="1:24" hidden="1" x14ac:dyDescent="0.3">
      <c r="A7624" s="18" t="str">
        <f t="shared" si="472"/>
        <v>OFF - ConstMin - Concrete/Industrial Saws_2015_25</v>
      </c>
      <c r="B7624" s="1" t="s">
        <v>40</v>
      </c>
      <c r="C7624" s="1">
        <v>2020</v>
      </c>
      <c r="D7624" s="1" t="s">
        <v>152</v>
      </c>
      <c r="E7624" s="1">
        <v>2015</v>
      </c>
      <c r="F7624" s="1">
        <v>25</v>
      </c>
      <c r="G7624" s="1" t="s">
        <v>5</v>
      </c>
      <c r="H7624" s="1">
        <v>3.4431145833333302E-7</v>
      </c>
      <c r="I7624" s="1">
        <v>4.0975909090908999E-7</v>
      </c>
      <c r="J7624" s="1">
        <v>4.958085E-7</v>
      </c>
      <c r="K7624" s="1">
        <v>1.6922610000000001E-6</v>
      </c>
      <c r="L7624" s="1">
        <v>3.1331129999999998E-6</v>
      </c>
      <c r="M7624" s="1">
        <v>4.1098799999999999E-4</v>
      </c>
      <c r="N7624" s="1">
        <v>1.170698E-7</v>
      </c>
      <c r="O7624" s="1">
        <v>1.07704216E-7</v>
      </c>
      <c r="P7624" s="1">
        <v>5.214658E-9</v>
      </c>
      <c r="Q7624" s="1">
        <v>3.6729012880000598E-9</v>
      </c>
      <c r="R7624" s="1">
        <v>14.6</v>
      </c>
      <c r="S7624" s="1">
        <v>18.25</v>
      </c>
      <c r="T7624" s="1">
        <v>0.03</v>
      </c>
      <c r="U7624" s="1">
        <v>328.5</v>
      </c>
      <c r="V7624" s="1">
        <f t="shared" si="473"/>
        <v>0.41303021594333239</v>
      </c>
      <c r="W7624" s="1">
        <f t="shared" si="474"/>
        <v>3.1581247803284662</v>
      </c>
      <c r="X7624" s="1">
        <f t="shared" si="475"/>
        <v>608.33333333333337</v>
      </c>
    </row>
    <row r="7625" spans="1:24" hidden="1" x14ac:dyDescent="0.3">
      <c r="A7625" s="18" t="str">
        <f t="shared" si="472"/>
        <v>OFF - ConstMin - Concrete/Industrial Saws_2015_50</v>
      </c>
      <c r="B7625" s="1" t="s">
        <v>40</v>
      </c>
      <c r="C7625" s="1">
        <v>2020</v>
      </c>
      <c r="D7625" s="1" t="s">
        <v>152</v>
      </c>
      <c r="E7625" s="1">
        <v>2015</v>
      </c>
      <c r="F7625" s="1">
        <v>50</v>
      </c>
      <c r="G7625" s="1" t="s">
        <v>5</v>
      </c>
      <c r="H7625" s="1">
        <v>2.84733611111111E-6</v>
      </c>
      <c r="I7625" s="1">
        <v>3.38856528925619E-6</v>
      </c>
      <c r="J7625" s="1">
        <v>4.100164E-6</v>
      </c>
      <c r="K7625" s="1">
        <v>5.2451380000000003E-5</v>
      </c>
      <c r="L7625" s="1">
        <v>4.2000409999999999E-5</v>
      </c>
      <c r="M7625" s="1">
        <v>8.0989760000000008E-3</v>
      </c>
      <c r="N7625" s="1">
        <v>1.7212570000000001E-7</v>
      </c>
      <c r="O7625" s="1">
        <v>1.58355644E-7</v>
      </c>
      <c r="P7625" s="1">
        <v>1.046995E-7</v>
      </c>
      <c r="Q7625" s="1">
        <v>6.7948673828001096E-8</v>
      </c>
      <c r="R7625" s="1">
        <v>270.10000000000002</v>
      </c>
      <c r="S7625" s="1">
        <v>197.1</v>
      </c>
      <c r="T7625" s="1">
        <v>0.34</v>
      </c>
      <c r="U7625" s="1">
        <v>6504.3</v>
      </c>
      <c r="V7625" s="1">
        <f t="shared" si="473"/>
        <v>0.17250587659410221</v>
      </c>
      <c r="W7625" s="1">
        <f t="shared" si="474"/>
        <v>2.1381667242280247</v>
      </c>
      <c r="X7625" s="1">
        <f t="shared" si="475"/>
        <v>579.7058823529411</v>
      </c>
    </row>
    <row r="7626" spans="1:24" hidden="1" x14ac:dyDescent="0.3">
      <c r="A7626" s="18" t="str">
        <f t="shared" ref="A7626:A7689" si="476">D7626&amp;"_"&amp;E7626&amp;"_"&amp;F7626</f>
        <v>OFF - ConstMin - Concrete/Industrial Saws_2016_25</v>
      </c>
      <c r="B7626" s="1" t="s">
        <v>40</v>
      </c>
      <c r="C7626" s="1">
        <v>2020</v>
      </c>
      <c r="D7626" s="1" t="s">
        <v>152</v>
      </c>
      <c r="E7626" s="1">
        <v>2016</v>
      </c>
      <c r="F7626" s="1">
        <v>25</v>
      </c>
      <c r="G7626" s="1" t="s">
        <v>12</v>
      </c>
      <c r="H7626" s="1">
        <v>8.6535718926719195E-4</v>
      </c>
      <c r="I7626" s="1">
        <v>7.9595554268796303E-4</v>
      </c>
      <c r="J7626" s="1">
        <v>9.5227280000000005E-4</v>
      </c>
      <c r="K7626" s="1">
        <v>3.4736719999999999E-2</v>
      </c>
      <c r="L7626" s="1">
        <v>6.6195130000000003E-4</v>
      </c>
      <c r="M7626" s="1">
        <v>5.8476750000000001E-2</v>
      </c>
      <c r="N7626" s="1">
        <v>4.4118998999999998E-4</v>
      </c>
      <c r="O7626" s="1">
        <v>3.3334354799999998E-4</v>
      </c>
      <c r="P7626" s="1">
        <v>1.5985140999999999E-6</v>
      </c>
      <c r="Q7626" s="1">
        <v>1.54720415601347E-6</v>
      </c>
      <c r="R7626" s="1">
        <v>4416.5</v>
      </c>
      <c r="S7626" s="1">
        <v>5299.8</v>
      </c>
      <c r="T7626" s="1">
        <v>17.079999999999998</v>
      </c>
      <c r="U7626" s="1">
        <v>57801.4</v>
      </c>
      <c r="V7626" s="1">
        <f t="shared" si="473"/>
        <v>4.5597292374648815</v>
      </c>
      <c r="W7626" s="1">
        <f t="shared" si="474"/>
        <v>3.792069449249571</v>
      </c>
      <c r="X7626" s="1">
        <f t="shared" si="475"/>
        <v>310.29274004683845</v>
      </c>
    </row>
    <row r="7627" spans="1:24" hidden="1" x14ac:dyDescent="0.3">
      <c r="A7627" s="18" t="str">
        <f t="shared" si="476"/>
        <v>OFF - ConstMin - Concrete/Industrial Saws_2016_25</v>
      </c>
      <c r="B7627" s="1" t="s">
        <v>40</v>
      </c>
      <c r="C7627" s="1">
        <v>2020</v>
      </c>
      <c r="D7627" s="1" t="s">
        <v>152</v>
      </c>
      <c r="E7627" s="1">
        <v>2016</v>
      </c>
      <c r="F7627" s="1">
        <v>25</v>
      </c>
      <c r="G7627" s="1" t="s">
        <v>5</v>
      </c>
      <c r="H7627" s="1">
        <v>1.02231597222222E-6</v>
      </c>
      <c r="I7627" s="1">
        <v>1.21664049586776E-6</v>
      </c>
      <c r="J7627" s="1">
        <v>1.472135E-6</v>
      </c>
      <c r="K7627" s="1">
        <v>5.024596E-6</v>
      </c>
      <c r="L7627" s="1">
        <v>9.3027180000000008E-6</v>
      </c>
      <c r="M7627" s="1">
        <v>1.22029E-3</v>
      </c>
      <c r="N7627" s="1">
        <v>3.4759899999999999E-7</v>
      </c>
      <c r="O7627" s="1">
        <v>3.1979107999999998E-7</v>
      </c>
      <c r="P7627" s="1">
        <v>1.5483159999999998E-8</v>
      </c>
      <c r="Q7627" s="1">
        <v>1.01004785420001E-8</v>
      </c>
      <c r="R7627" s="1">
        <v>40.15</v>
      </c>
      <c r="S7627" s="1">
        <v>54.75</v>
      </c>
      <c r="T7627" s="1">
        <v>0.09</v>
      </c>
      <c r="U7627" s="1">
        <v>985.49999999999898</v>
      </c>
      <c r="V7627" s="1">
        <f t="shared" ref="V7627:V7690" si="477">IFERROR(CONVERT(I7627,"ton","g")*365/U7627,0)</f>
        <v>0.40878433033972816</v>
      </c>
      <c r="W7627" s="1">
        <f t="shared" ref="W7627:W7690" si="478">IFERROR(CONVERT(L7627,"ton","g")*365/U7627,0)</f>
        <v>3.1256606704160479</v>
      </c>
      <c r="X7627" s="1">
        <f t="shared" ref="X7627:X7690" si="479">S7627/T7627</f>
        <v>608.33333333333337</v>
      </c>
    </row>
    <row r="7628" spans="1:24" hidden="1" x14ac:dyDescent="0.3">
      <c r="A7628" s="18" t="str">
        <f t="shared" si="476"/>
        <v>OFF - ConstMin - Concrete/Industrial Saws_2016_50</v>
      </c>
      <c r="B7628" s="1" t="s">
        <v>40</v>
      </c>
      <c r="C7628" s="1">
        <v>2020</v>
      </c>
      <c r="D7628" s="1" t="s">
        <v>152</v>
      </c>
      <c r="E7628" s="1">
        <v>2016</v>
      </c>
      <c r="F7628" s="1">
        <v>50</v>
      </c>
      <c r="G7628" s="1" t="s">
        <v>5</v>
      </c>
      <c r="H7628" s="1">
        <v>2.6431569444444399E-6</v>
      </c>
      <c r="I7628" s="1">
        <v>3.1455752066115701E-6</v>
      </c>
      <c r="J7628" s="1">
        <v>3.8061459999999999E-6</v>
      </c>
      <c r="K7628" s="1">
        <v>5.1574620000000001E-5</v>
      </c>
      <c r="L7628" s="1">
        <v>4.2692960000000003E-5</v>
      </c>
      <c r="M7628" s="1">
        <v>8.3257160000000004E-3</v>
      </c>
      <c r="N7628" s="1">
        <v>1.6825709999999999E-7</v>
      </c>
      <c r="O7628" s="1">
        <v>1.54796532E-7</v>
      </c>
      <c r="P7628" s="1">
        <v>1.076307E-7</v>
      </c>
      <c r="Q7628" s="1">
        <v>6.9785124472001102E-8</v>
      </c>
      <c r="R7628" s="1">
        <v>277.39999999999998</v>
      </c>
      <c r="S7628" s="1">
        <v>200.75</v>
      </c>
      <c r="T7628" s="1">
        <v>0.35</v>
      </c>
      <c r="U7628" s="1">
        <v>6624.75</v>
      </c>
      <c r="V7628" s="1">
        <f t="shared" si="477"/>
        <v>0.15722412264244429</v>
      </c>
      <c r="W7628" s="1">
        <f t="shared" si="478"/>
        <v>2.1339064362220608</v>
      </c>
      <c r="X7628" s="1">
        <f t="shared" si="479"/>
        <v>573.57142857142856</v>
      </c>
    </row>
    <row r="7629" spans="1:24" hidden="1" x14ac:dyDescent="0.3">
      <c r="A7629" s="18" t="str">
        <f t="shared" si="476"/>
        <v>OFF - ConstMin - Concrete/Industrial Saws_2017_25</v>
      </c>
      <c r="B7629" s="1" t="s">
        <v>40</v>
      </c>
      <c r="C7629" s="1">
        <v>2020</v>
      </c>
      <c r="D7629" s="1" t="s">
        <v>152</v>
      </c>
      <c r="E7629" s="1">
        <v>2017</v>
      </c>
      <c r="F7629" s="1">
        <v>25</v>
      </c>
      <c r="G7629" s="1" t="s">
        <v>12</v>
      </c>
      <c r="H7629" s="1">
        <v>1.7748823060614899E-3</v>
      </c>
      <c r="I7629" s="1">
        <v>1.63253674511535E-3</v>
      </c>
      <c r="J7629" s="1">
        <v>1.9531497099999902E-3</v>
      </c>
      <c r="K7629" s="1">
        <v>7.0652897500000006E-2</v>
      </c>
      <c r="L7629" s="1">
        <v>1.3516248999999999E-3</v>
      </c>
      <c r="M7629" s="1">
        <v>0.11937372169999901</v>
      </c>
      <c r="N7629" s="1">
        <v>8.9402584841999995E-4</v>
      </c>
      <c r="O7629" s="1">
        <v>6.7548619658400005E-4</v>
      </c>
      <c r="P7629" s="1">
        <v>3.2697500999999998E-6</v>
      </c>
      <c r="Q7629" s="1">
        <v>3.1519489624571901E-6</v>
      </c>
      <c r="R7629" s="1">
        <v>8997.25</v>
      </c>
      <c r="S7629" s="1">
        <v>10964.5999999999</v>
      </c>
      <c r="T7629" s="1">
        <v>36.339999999999897</v>
      </c>
      <c r="U7629" s="1">
        <v>118019.1</v>
      </c>
      <c r="V7629" s="1">
        <f t="shared" si="477"/>
        <v>4.5803563513883674</v>
      </c>
      <c r="W7629" s="1">
        <f t="shared" si="478"/>
        <v>3.7922109342612287</v>
      </c>
      <c r="X7629" s="1">
        <f t="shared" si="479"/>
        <v>301.72261970280493</v>
      </c>
    </row>
    <row r="7630" spans="1:24" hidden="1" x14ac:dyDescent="0.3">
      <c r="A7630" s="18" t="str">
        <f t="shared" si="476"/>
        <v>OFF - ConstMin - Concrete/Industrial Saws_2017_25</v>
      </c>
      <c r="B7630" s="1" t="s">
        <v>40</v>
      </c>
      <c r="C7630" s="1">
        <v>2020</v>
      </c>
      <c r="D7630" s="1" t="s">
        <v>152</v>
      </c>
      <c r="E7630" s="1">
        <v>2017</v>
      </c>
      <c r="F7630" s="1">
        <v>25</v>
      </c>
      <c r="G7630" s="1" t="s">
        <v>5</v>
      </c>
      <c r="H7630" s="1">
        <v>1.16001597222222E-6</v>
      </c>
      <c r="I7630" s="1">
        <v>1.3805148760330501E-6</v>
      </c>
      <c r="J7630" s="1">
        <v>1.6704229999999999E-6</v>
      </c>
      <c r="K7630" s="1">
        <v>5.7013790000000002E-6</v>
      </c>
      <c r="L7630" s="1">
        <v>1.0555740000000001E-5</v>
      </c>
      <c r="M7630" s="1">
        <v>1.384655E-3</v>
      </c>
      <c r="N7630" s="1">
        <v>3.9441850000000002E-7</v>
      </c>
      <c r="O7630" s="1">
        <v>3.6286502000000001E-7</v>
      </c>
      <c r="P7630" s="1">
        <v>1.7568650000000001E-8</v>
      </c>
      <c r="Q7630" s="1">
        <v>1.1936929186000101E-8</v>
      </c>
      <c r="R7630" s="1">
        <v>47.45</v>
      </c>
      <c r="S7630" s="1">
        <v>62.05</v>
      </c>
      <c r="T7630" s="1">
        <v>0.1</v>
      </c>
      <c r="U7630" s="1">
        <v>1116.9000000000001</v>
      </c>
      <c r="V7630" s="1">
        <f t="shared" si="477"/>
        <v>0.40927517283665843</v>
      </c>
      <c r="W7630" s="1">
        <f t="shared" si="478"/>
        <v>3.1294138063423524</v>
      </c>
      <c r="X7630" s="1">
        <f t="shared" si="479"/>
        <v>620.49999999999989</v>
      </c>
    </row>
    <row r="7631" spans="1:24" hidden="1" x14ac:dyDescent="0.3">
      <c r="A7631" s="18" t="str">
        <f t="shared" si="476"/>
        <v>OFF - ConstMin - Concrete/Industrial Saws_2017_50</v>
      </c>
      <c r="B7631" s="1" t="s">
        <v>40</v>
      </c>
      <c r="C7631" s="1">
        <v>2020</v>
      </c>
      <c r="D7631" s="1" t="s">
        <v>152</v>
      </c>
      <c r="E7631" s="1">
        <v>2017</v>
      </c>
      <c r="F7631" s="1">
        <v>50</v>
      </c>
      <c r="G7631" s="1" t="s">
        <v>12</v>
      </c>
      <c r="H7631" s="1">
        <v>1.1151104241125499E-5</v>
      </c>
      <c r="I7631" s="1">
        <v>1.02567856809873E-5</v>
      </c>
      <c r="J7631" s="1">
        <v>1.2271110000000001E-5</v>
      </c>
      <c r="K7631" s="1">
        <v>9.7003710000000002E-4</v>
      </c>
      <c r="L7631" s="1">
        <v>1.595444E-5</v>
      </c>
      <c r="M7631" s="1">
        <v>8.0662649999999995E-3</v>
      </c>
      <c r="N7631" s="1">
        <v>5.5608102000000003E-7</v>
      </c>
      <c r="O7631" s="1">
        <v>4.2015010400000002E-7</v>
      </c>
      <c r="P7631" s="1">
        <v>9.8071059999999998E-8</v>
      </c>
      <c r="Q7631" s="1">
        <v>1.27868112067229E-7</v>
      </c>
      <c r="R7631" s="1">
        <v>365</v>
      </c>
      <c r="S7631" s="1">
        <v>124.1</v>
      </c>
      <c r="T7631" s="1">
        <v>0.2</v>
      </c>
      <c r="U7631" s="1">
        <v>4343.5</v>
      </c>
      <c r="V7631" s="1">
        <f t="shared" si="477"/>
        <v>0.78191592027245271</v>
      </c>
      <c r="W7631" s="1">
        <f t="shared" si="478"/>
        <v>1.2162709666592941</v>
      </c>
      <c r="X7631" s="1">
        <f t="shared" si="479"/>
        <v>620.49999999999989</v>
      </c>
    </row>
    <row r="7632" spans="1:24" hidden="1" x14ac:dyDescent="0.3">
      <c r="A7632" s="18" t="str">
        <f t="shared" si="476"/>
        <v>OFF - ConstMin - Concrete/Industrial Saws_2017_50</v>
      </c>
      <c r="B7632" s="1" t="s">
        <v>40</v>
      </c>
      <c r="C7632" s="1">
        <v>2020</v>
      </c>
      <c r="D7632" s="1" t="s">
        <v>152</v>
      </c>
      <c r="E7632" s="1">
        <v>2017</v>
      </c>
      <c r="F7632" s="1">
        <v>50</v>
      </c>
      <c r="G7632" s="1" t="s">
        <v>5</v>
      </c>
      <c r="H7632" s="1">
        <v>2.4671763888888799E-6</v>
      </c>
      <c r="I7632" s="1">
        <v>2.9361438016528901E-6</v>
      </c>
      <c r="J7632" s="1">
        <v>3.552734E-6</v>
      </c>
      <c r="K7632" s="1">
        <v>5.1481209999999998E-5</v>
      </c>
      <c r="L7632" s="1">
        <v>4.4140339999999998E-5</v>
      </c>
      <c r="M7632" s="1">
        <v>8.7065419999999994E-3</v>
      </c>
      <c r="N7632" s="1">
        <v>1.668685E-7</v>
      </c>
      <c r="O7632" s="1">
        <v>1.5351902000000001E-7</v>
      </c>
      <c r="P7632" s="1">
        <v>1.125539E-7</v>
      </c>
      <c r="Q7632" s="1">
        <v>7.2539800438001097E-8</v>
      </c>
      <c r="R7632" s="1">
        <v>288.35000000000002</v>
      </c>
      <c r="S7632" s="1">
        <v>211.7</v>
      </c>
      <c r="T7632" s="1">
        <v>0.36</v>
      </c>
      <c r="U7632" s="1">
        <v>6986.0999999999904</v>
      </c>
      <c r="V7632" s="1">
        <f t="shared" si="477"/>
        <v>0.13916535273276345</v>
      </c>
      <c r="W7632" s="1">
        <f t="shared" si="478"/>
        <v>2.0921339010664393</v>
      </c>
      <c r="X7632" s="1">
        <f t="shared" si="479"/>
        <v>588.05555555555554</v>
      </c>
    </row>
    <row r="7633" spans="1:24" hidden="1" x14ac:dyDescent="0.3">
      <c r="A7633" s="18" t="str">
        <f t="shared" si="476"/>
        <v>OFF - ConstMin - Concrete/Industrial Saws_2017_100</v>
      </c>
      <c r="B7633" s="1" t="s">
        <v>40</v>
      </c>
      <c r="C7633" s="1">
        <v>2020</v>
      </c>
      <c r="D7633" s="1" t="s">
        <v>152</v>
      </c>
      <c r="E7633" s="1">
        <v>2017</v>
      </c>
      <c r="F7633" s="1">
        <v>100</v>
      </c>
      <c r="G7633" s="1" t="s">
        <v>12</v>
      </c>
      <c r="H7633" s="1">
        <v>4.7385879635309104E-6</v>
      </c>
      <c r="I7633" s="1">
        <v>4.35855320885573E-6</v>
      </c>
      <c r="J7633" s="1">
        <v>5.2145270000000003E-6</v>
      </c>
      <c r="K7633" s="1">
        <v>2.7957870000000002E-4</v>
      </c>
      <c r="L7633" s="1">
        <v>1.185414E-5</v>
      </c>
      <c r="M7633" s="1">
        <v>8.6203640000000002E-3</v>
      </c>
      <c r="N7633" s="1">
        <v>6.0103242000000002E-7</v>
      </c>
      <c r="O7633" s="1">
        <v>4.5411338399999997E-7</v>
      </c>
      <c r="P7633" s="1">
        <v>8.3284740000000004E-8</v>
      </c>
      <c r="Q7633" s="1">
        <v>1.20196025343195E-7</v>
      </c>
      <c r="R7633" s="1">
        <v>343.099999999999</v>
      </c>
      <c r="S7633" s="1">
        <v>73</v>
      </c>
      <c r="T7633" s="1">
        <v>0.12</v>
      </c>
      <c r="U7633" s="1">
        <v>4818</v>
      </c>
      <c r="V7633" s="1">
        <f t="shared" si="477"/>
        <v>0.29954643632969324</v>
      </c>
      <c r="W7633" s="1">
        <f t="shared" si="478"/>
        <v>0.81468900862300009</v>
      </c>
      <c r="X7633" s="1">
        <f t="shared" si="479"/>
        <v>608.33333333333337</v>
      </c>
    </row>
    <row r="7634" spans="1:24" hidden="1" x14ac:dyDescent="0.3">
      <c r="A7634" s="18" t="str">
        <f t="shared" si="476"/>
        <v>OFF - ConstMin - Concrete/Industrial Saws_2018_25</v>
      </c>
      <c r="B7634" s="1" t="s">
        <v>40</v>
      </c>
      <c r="C7634" s="1">
        <v>2020</v>
      </c>
      <c r="D7634" s="1" t="s">
        <v>152</v>
      </c>
      <c r="E7634" s="1">
        <v>2018</v>
      </c>
      <c r="F7634" s="1">
        <v>25</v>
      </c>
      <c r="G7634" s="1" t="s">
        <v>12</v>
      </c>
      <c r="H7634" s="1">
        <v>6.2682573954576304E-3</v>
      </c>
      <c r="I7634" s="1">
        <v>5.7655431523419296E-3</v>
      </c>
      <c r="J7634" s="1">
        <v>6.8978349000000001E-3</v>
      </c>
      <c r="K7634" s="1">
        <v>0.24902934600000001</v>
      </c>
      <c r="L7634" s="1">
        <v>4.7684382099999999E-3</v>
      </c>
      <c r="M7634" s="1">
        <v>0.421118082</v>
      </c>
      <c r="N7634" s="1">
        <v>3.1483750679999999E-3</v>
      </c>
      <c r="O7634" s="1">
        <v>2.3787722736000002E-3</v>
      </c>
      <c r="P7634" s="1">
        <v>1.15402594E-5</v>
      </c>
      <c r="Q7634" s="1">
        <v>1.1111738938642199E-5</v>
      </c>
      <c r="R7634" s="1">
        <v>31718.5</v>
      </c>
      <c r="S7634" s="1">
        <v>38792.199999999997</v>
      </c>
      <c r="T7634" s="1">
        <v>129.41</v>
      </c>
      <c r="U7634" s="1">
        <v>416315.35</v>
      </c>
      <c r="V7634" s="1">
        <f t="shared" si="477"/>
        <v>4.5857080682945615</v>
      </c>
      <c r="W7634" s="1">
        <f t="shared" si="478"/>
        <v>3.7926462425103811</v>
      </c>
      <c r="X7634" s="1">
        <f t="shared" si="479"/>
        <v>299.76199675450118</v>
      </c>
    </row>
    <row r="7635" spans="1:24" hidden="1" x14ac:dyDescent="0.3">
      <c r="A7635" s="18" t="str">
        <f t="shared" si="476"/>
        <v>OFF - ConstMin - Concrete/Industrial Saws_2018_25</v>
      </c>
      <c r="B7635" s="1" t="s">
        <v>40</v>
      </c>
      <c r="C7635" s="1">
        <v>2020</v>
      </c>
      <c r="D7635" s="1" t="s">
        <v>152</v>
      </c>
      <c r="E7635" s="1">
        <v>2018</v>
      </c>
      <c r="F7635" s="1">
        <v>25</v>
      </c>
      <c r="G7635" s="1" t="s">
        <v>5</v>
      </c>
      <c r="H7635" s="1">
        <v>1.2773104166666599E-6</v>
      </c>
      <c r="I7635" s="1">
        <v>1.52010495867768E-6</v>
      </c>
      <c r="J7635" s="1">
        <v>1.839327E-6</v>
      </c>
      <c r="K7635" s="1">
        <v>6.2778710000000003E-6</v>
      </c>
      <c r="L7635" s="1">
        <v>1.1623079999999999E-5</v>
      </c>
      <c r="M7635" s="1">
        <v>1.524664E-3</v>
      </c>
      <c r="N7635" s="1">
        <v>4.3429990000000003E-7</v>
      </c>
      <c r="O7635" s="1">
        <v>3.9955590799999999E-7</v>
      </c>
      <c r="P7635" s="1">
        <v>1.9345100000000001E-8</v>
      </c>
      <c r="Q7635" s="1">
        <v>1.2855154508000199E-8</v>
      </c>
      <c r="R7635" s="1">
        <v>51.1</v>
      </c>
      <c r="S7635" s="1">
        <v>69.349999999999994</v>
      </c>
      <c r="T7635" s="1">
        <v>0.11</v>
      </c>
      <c r="U7635" s="1">
        <v>1248.3</v>
      </c>
      <c r="V7635" s="1">
        <f t="shared" si="477"/>
        <v>0.40322105897974325</v>
      </c>
      <c r="W7635" s="1">
        <f t="shared" si="478"/>
        <v>3.0831230432161401</v>
      </c>
      <c r="X7635" s="1">
        <f t="shared" si="479"/>
        <v>630.45454545454538</v>
      </c>
    </row>
    <row r="7636" spans="1:24" hidden="1" x14ac:dyDescent="0.3">
      <c r="A7636" s="18" t="str">
        <f t="shared" si="476"/>
        <v>OFF - ConstMin - Concrete/Industrial Saws_2018_50</v>
      </c>
      <c r="B7636" s="1" t="s">
        <v>40</v>
      </c>
      <c r="C7636" s="1">
        <v>2020</v>
      </c>
      <c r="D7636" s="1" t="s">
        <v>152</v>
      </c>
      <c r="E7636" s="1">
        <v>2018</v>
      </c>
      <c r="F7636" s="1">
        <v>50</v>
      </c>
      <c r="G7636" s="1" t="s">
        <v>12</v>
      </c>
      <c r="H7636" s="1">
        <v>4.4256119603176502E-5</v>
      </c>
      <c r="I7636" s="1">
        <v>4.0706778811001698E-5</v>
      </c>
      <c r="J7636" s="1">
        <v>4.8701159999999998E-5</v>
      </c>
      <c r="K7636" s="1">
        <v>3.6353069999999999E-3</v>
      </c>
      <c r="L7636" s="1">
        <v>6.5986030000000004E-5</v>
      </c>
      <c r="M7636" s="1">
        <v>3.5031119999999999E-2</v>
      </c>
      <c r="N7636" s="1">
        <v>2.41501319999999E-6</v>
      </c>
      <c r="O7636" s="1">
        <v>1.82467664E-6</v>
      </c>
      <c r="P7636" s="1">
        <v>4.259145E-7</v>
      </c>
      <c r="Q7636" s="1">
        <v>5.4216079516505099E-7</v>
      </c>
      <c r="R7636" s="1">
        <v>1547.6</v>
      </c>
      <c r="S7636" s="1">
        <v>543.85</v>
      </c>
      <c r="T7636" s="1">
        <v>0.89</v>
      </c>
      <c r="U7636" s="1">
        <v>19034.75</v>
      </c>
      <c r="V7636" s="1">
        <f t="shared" si="477"/>
        <v>0.70812211988295459</v>
      </c>
      <c r="W7636" s="1">
        <f t="shared" si="478"/>
        <v>1.1478718977791409</v>
      </c>
      <c r="X7636" s="1">
        <f t="shared" si="479"/>
        <v>611.06741573033707</v>
      </c>
    </row>
    <row r="7637" spans="1:24" hidden="1" x14ac:dyDescent="0.3">
      <c r="A7637" s="18" t="str">
        <f t="shared" si="476"/>
        <v>OFF - ConstMin - Concrete/Industrial Saws_2018_50</v>
      </c>
      <c r="B7637" s="1" t="s">
        <v>40</v>
      </c>
      <c r="C7637" s="1">
        <v>2020</v>
      </c>
      <c r="D7637" s="1" t="s">
        <v>152</v>
      </c>
      <c r="E7637" s="1">
        <v>2018</v>
      </c>
      <c r="F7637" s="1">
        <v>50</v>
      </c>
      <c r="G7637" s="1" t="s">
        <v>5</v>
      </c>
      <c r="H7637" s="1">
        <v>2.2104638888888799E-6</v>
      </c>
      <c r="I7637" s="1">
        <v>2.6306347107438001E-6</v>
      </c>
      <c r="J7637" s="1">
        <v>3.183068E-6</v>
      </c>
      <c r="K7637" s="1">
        <v>4.9936140000000001E-5</v>
      </c>
      <c r="L7637" s="1">
        <v>4.44425E-5</v>
      </c>
      <c r="M7637" s="1">
        <v>8.8676799999999993E-3</v>
      </c>
      <c r="N7637" s="1">
        <v>1.6070389999999999E-7</v>
      </c>
      <c r="O7637" s="1">
        <v>1.47847588E-7</v>
      </c>
      <c r="P7637" s="1">
        <v>1.14637E-7</v>
      </c>
      <c r="Q7637" s="1">
        <v>7.4376251082001194E-8</v>
      </c>
      <c r="R7637" s="1">
        <v>295.64999999999998</v>
      </c>
      <c r="S7637" s="1">
        <v>215.35</v>
      </c>
      <c r="T7637" s="1">
        <v>0.37</v>
      </c>
      <c r="U7637" s="1">
        <v>7106.5499999999902</v>
      </c>
      <c r="V7637" s="1">
        <f t="shared" si="477"/>
        <v>0.12257173426302481</v>
      </c>
      <c r="W7637" s="1">
        <f t="shared" si="478"/>
        <v>2.0707528406497206</v>
      </c>
      <c r="X7637" s="1">
        <f t="shared" si="479"/>
        <v>582.02702702702697</v>
      </c>
    </row>
    <row r="7638" spans="1:24" hidden="1" x14ac:dyDescent="0.3">
      <c r="A7638" s="18" t="str">
        <f t="shared" si="476"/>
        <v>OFF - ConstMin - Concrete/Industrial Saws_2018_100</v>
      </c>
      <c r="B7638" s="1" t="s">
        <v>40</v>
      </c>
      <c r="C7638" s="1">
        <v>2020</v>
      </c>
      <c r="D7638" s="1" t="s">
        <v>152</v>
      </c>
      <c r="E7638" s="1">
        <v>2018</v>
      </c>
      <c r="F7638" s="1">
        <v>100</v>
      </c>
      <c r="G7638" s="1" t="s">
        <v>12</v>
      </c>
      <c r="H7638" s="1">
        <v>1.85750959389843E-5</v>
      </c>
      <c r="I7638" s="1">
        <v>1.70853732446778E-5</v>
      </c>
      <c r="J7638" s="1">
        <v>2.044076E-5</v>
      </c>
      <c r="K7638" s="1">
        <v>1.0285800000000001E-3</v>
      </c>
      <c r="L7638" s="1">
        <v>4.6318140000000002E-5</v>
      </c>
      <c r="M7638" s="1">
        <v>3.7437520000000002E-2</v>
      </c>
      <c r="N7638" s="1">
        <v>2.6102340000000001E-6</v>
      </c>
      <c r="O7638" s="1">
        <v>1.9721768000000001E-6</v>
      </c>
      <c r="P7638" s="1">
        <v>3.6169870000000001E-7</v>
      </c>
      <c r="Q7638" s="1">
        <v>5.1786585387227703E-7</v>
      </c>
      <c r="R7638" s="1">
        <v>1478.25</v>
      </c>
      <c r="S7638" s="1">
        <v>310.25</v>
      </c>
      <c r="T7638" s="1">
        <v>0.51</v>
      </c>
      <c r="U7638" s="1">
        <v>20476.5</v>
      </c>
      <c r="V7638" s="1">
        <f t="shared" si="477"/>
        <v>0.27628502468406391</v>
      </c>
      <c r="W7638" s="1">
        <f t="shared" si="478"/>
        <v>0.74900373962894118</v>
      </c>
      <c r="X7638" s="1">
        <f t="shared" si="479"/>
        <v>608.33333333333337</v>
      </c>
    </row>
    <row r="7639" spans="1:24" hidden="1" x14ac:dyDescent="0.3">
      <c r="A7639" s="18" t="str">
        <f t="shared" si="476"/>
        <v>OFF - ConstMin - Concrete/Industrial Saws_2019_25</v>
      </c>
      <c r="B7639" s="1" t="s">
        <v>40</v>
      </c>
      <c r="C7639" s="1">
        <v>2020</v>
      </c>
      <c r="D7639" s="1" t="s">
        <v>152</v>
      </c>
      <c r="E7639" s="1">
        <v>2019</v>
      </c>
      <c r="F7639" s="1">
        <v>25</v>
      </c>
      <c r="G7639" s="1" t="s">
        <v>12</v>
      </c>
      <c r="H7639" s="1">
        <v>7.47864007000842E-3</v>
      </c>
      <c r="I7639" s="1">
        <v>6.8788531363937399E-3</v>
      </c>
      <c r="J7639" s="1">
        <v>8.2297871999999998E-3</v>
      </c>
      <c r="K7639" s="1">
        <v>0.29071241799999997</v>
      </c>
      <c r="L7639" s="1">
        <v>5.6138252999999999E-3</v>
      </c>
      <c r="M7639" s="1">
        <v>0.49636959999999902</v>
      </c>
      <c r="N7639" s="1">
        <v>3.6214523028000002E-3</v>
      </c>
      <c r="O7639" s="1">
        <v>2.73620840656E-3</v>
      </c>
      <c r="P7639" s="1">
        <v>1.36912810999999E-5</v>
      </c>
      <c r="Q7639" s="1">
        <v>1.3046383474219299E-5</v>
      </c>
      <c r="R7639" s="1">
        <v>37240.949999999997</v>
      </c>
      <c r="S7639" s="1">
        <v>47654.400000000001</v>
      </c>
      <c r="T7639" s="1">
        <v>172.38</v>
      </c>
      <c r="U7639" s="1">
        <v>490687.74999999901</v>
      </c>
      <c r="V7639" s="1">
        <f t="shared" si="477"/>
        <v>4.6419389251590371</v>
      </c>
      <c r="W7639" s="1">
        <f t="shared" si="478"/>
        <v>3.7882818054717387</v>
      </c>
      <c r="X7639" s="1">
        <f t="shared" si="479"/>
        <v>276.44970414201185</v>
      </c>
    </row>
    <row r="7640" spans="1:24" hidden="1" x14ac:dyDescent="0.3">
      <c r="A7640" s="18" t="str">
        <f t="shared" si="476"/>
        <v>OFF - ConstMin - Concrete/Industrial Saws_2019_25</v>
      </c>
      <c r="B7640" s="1" t="s">
        <v>40</v>
      </c>
      <c r="C7640" s="1">
        <v>2020</v>
      </c>
      <c r="D7640" s="1" t="s">
        <v>152</v>
      </c>
      <c r="E7640" s="1">
        <v>2019</v>
      </c>
      <c r="F7640" s="1">
        <v>25</v>
      </c>
      <c r="G7640" s="1" t="s">
        <v>5</v>
      </c>
      <c r="H7640" s="1">
        <v>1.3692145833333299E-6</v>
      </c>
      <c r="I7640" s="1">
        <v>1.6294785123966901E-6</v>
      </c>
      <c r="J7640" s="1">
        <v>1.9716689999999999E-6</v>
      </c>
      <c r="K7640" s="1">
        <v>6.7295709999999997E-6</v>
      </c>
      <c r="L7640" s="1">
        <v>1.2459369999999999E-5</v>
      </c>
      <c r="M7640" s="1">
        <v>1.6343659999999999E-3</v>
      </c>
      <c r="N7640" s="1">
        <v>4.6554830000000001E-7</v>
      </c>
      <c r="O7640" s="1">
        <v>4.2830443599999999E-7</v>
      </c>
      <c r="P7640" s="1">
        <v>2.0736999999999999E-8</v>
      </c>
      <c r="Q7640" s="1">
        <v>1.37733798300002E-8</v>
      </c>
      <c r="R7640" s="1">
        <v>54.75</v>
      </c>
      <c r="S7640" s="1">
        <v>73</v>
      </c>
      <c r="T7640" s="1">
        <v>0.12</v>
      </c>
      <c r="U7640" s="1">
        <v>1314</v>
      </c>
      <c r="V7640" s="1">
        <f t="shared" si="477"/>
        <v>0.410621677945605</v>
      </c>
      <c r="W7640" s="1">
        <f t="shared" si="478"/>
        <v>3.1397084261149439</v>
      </c>
      <c r="X7640" s="1">
        <f t="shared" si="479"/>
        <v>608.33333333333337</v>
      </c>
    </row>
    <row r="7641" spans="1:24" hidden="1" x14ac:dyDescent="0.3">
      <c r="A7641" s="18" t="str">
        <f t="shared" si="476"/>
        <v>OFF - ConstMin - Concrete/Industrial Saws_2019_50</v>
      </c>
      <c r="B7641" s="1" t="s">
        <v>40</v>
      </c>
      <c r="C7641" s="1">
        <v>2020</v>
      </c>
      <c r="D7641" s="1" t="s">
        <v>152</v>
      </c>
      <c r="E7641" s="1">
        <v>2019</v>
      </c>
      <c r="F7641" s="1">
        <v>50</v>
      </c>
      <c r="G7641" s="1" t="s">
        <v>12</v>
      </c>
      <c r="H7641" s="1">
        <v>1.7088262048146199E-4</v>
      </c>
      <c r="I7641" s="1">
        <v>1.57177834318849E-4</v>
      </c>
      <c r="J7641" s="1">
        <v>1.880459E-4</v>
      </c>
      <c r="K7641" s="1">
        <v>1.303587E-2</v>
      </c>
      <c r="L7641" s="1">
        <v>2.6722619999999998E-4</v>
      </c>
      <c r="M7641" s="1">
        <v>0.1493419</v>
      </c>
      <c r="N7641" s="1">
        <v>1.0295496000000001E-5</v>
      </c>
      <c r="O7641" s="1">
        <v>7.7788191999999993E-6</v>
      </c>
      <c r="P7641" s="1">
        <v>1.8157250000000001E-6</v>
      </c>
      <c r="Q7641" s="1">
        <v>2.2594295402279301E-6</v>
      </c>
      <c r="R7641" s="1">
        <v>6449.55</v>
      </c>
      <c r="S7641" s="1">
        <v>2314.1</v>
      </c>
      <c r="T7641" s="1">
        <v>3.79</v>
      </c>
      <c r="U7641" s="1">
        <v>80993.5</v>
      </c>
      <c r="V7641" s="1">
        <f t="shared" si="477"/>
        <v>0.64258374384996897</v>
      </c>
      <c r="W7641" s="1">
        <f t="shared" si="478"/>
        <v>1.0924899989553312</v>
      </c>
      <c r="X7641" s="1">
        <f t="shared" si="479"/>
        <v>610.58047493403694</v>
      </c>
    </row>
    <row r="7642" spans="1:24" hidden="1" x14ac:dyDescent="0.3">
      <c r="A7642" s="18" t="str">
        <f t="shared" si="476"/>
        <v>OFF - ConstMin - Concrete/Industrial Saws_2019_50</v>
      </c>
      <c r="B7642" s="1" t="s">
        <v>40</v>
      </c>
      <c r="C7642" s="1">
        <v>2020</v>
      </c>
      <c r="D7642" s="1" t="s">
        <v>152</v>
      </c>
      <c r="E7642" s="1">
        <v>2019</v>
      </c>
      <c r="F7642" s="1">
        <v>50</v>
      </c>
      <c r="G7642" s="1" t="s">
        <v>5</v>
      </c>
      <c r="H7642" s="1">
        <v>1.9534145833333302E-6</v>
      </c>
      <c r="I7642" s="1">
        <v>2.3247247933884298E-6</v>
      </c>
      <c r="J7642" s="1">
        <v>2.812917E-6</v>
      </c>
      <c r="K7642" s="1">
        <v>4.8565140000000003E-5</v>
      </c>
      <c r="L7642" s="1">
        <v>4.4971200000000001E-5</v>
      </c>
      <c r="M7642" s="1">
        <v>9.0783270000000006E-3</v>
      </c>
      <c r="N7642" s="1">
        <v>1.5504860000000001E-7</v>
      </c>
      <c r="O7642" s="1">
        <v>1.4264471200000001E-7</v>
      </c>
      <c r="P7642" s="1">
        <v>1.1736010000000001E-7</v>
      </c>
      <c r="Q7642" s="1">
        <v>7.62127017260012E-8</v>
      </c>
      <c r="R7642" s="1">
        <v>302.95</v>
      </c>
      <c r="S7642" s="1">
        <v>219</v>
      </c>
      <c r="T7642" s="1">
        <v>0.38</v>
      </c>
      <c r="U7642" s="1">
        <v>7227</v>
      </c>
      <c r="V7642" s="1">
        <f t="shared" si="477"/>
        <v>0.10651287157887054</v>
      </c>
      <c r="W7642" s="1">
        <f t="shared" si="478"/>
        <v>2.0604639585600002</v>
      </c>
      <c r="X7642" s="1">
        <f t="shared" si="479"/>
        <v>576.31578947368416</v>
      </c>
    </row>
    <row r="7643" spans="1:24" hidden="1" x14ac:dyDescent="0.3">
      <c r="A7643" s="18" t="str">
        <f t="shared" si="476"/>
        <v>OFF - ConstMin - Concrete/Industrial Saws_2019_100</v>
      </c>
      <c r="B7643" s="1" t="s">
        <v>40</v>
      </c>
      <c r="C7643" s="1">
        <v>2020</v>
      </c>
      <c r="D7643" s="1" t="s">
        <v>152</v>
      </c>
      <c r="E7643" s="1">
        <v>2019</v>
      </c>
      <c r="F7643" s="1">
        <v>100</v>
      </c>
      <c r="G7643" s="1" t="s">
        <v>12</v>
      </c>
      <c r="H7643" s="1">
        <v>7.0643706738856004E-5</v>
      </c>
      <c r="I7643" s="1">
        <v>6.4978081458399705E-5</v>
      </c>
      <c r="J7643" s="1">
        <v>7.7739090000000002E-5</v>
      </c>
      <c r="K7643" s="1">
        <v>3.593695E-3</v>
      </c>
      <c r="L7643" s="1">
        <v>1.754475E-4</v>
      </c>
      <c r="M7643" s="1">
        <v>0.15960070000000001</v>
      </c>
      <c r="N7643" s="1">
        <v>1.1127744000000001E-5</v>
      </c>
      <c r="O7643" s="1">
        <v>8.4076288000000001E-6</v>
      </c>
      <c r="P7643" s="1">
        <v>1.5419649999999999E-6</v>
      </c>
      <c r="Q7643" s="1">
        <v>2.19293812195297E-6</v>
      </c>
      <c r="R7643" s="1">
        <v>6259.74999999999</v>
      </c>
      <c r="S7643" s="1">
        <v>1324.95</v>
      </c>
      <c r="T7643" s="1">
        <v>2.17</v>
      </c>
      <c r="U7643" s="1">
        <v>87446.7</v>
      </c>
      <c r="V7643" s="1">
        <f t="shared" si="477"/>
        <v>0.2460435926769228</v>
      </c>
      <c r="W7643" s="1">
        <f t="shared" si="478"/>
        <v>0.66434299470385683</v>
      </c>
      <c r="X7643" s="1">
        <f t="shared" si="479"/>
        <v>610.57603686635946</v>
      </c>
    </row>
    <row r="7644" spans="1:24" hidden="1" x14ac:dyDescent="0.3">
      <c r="A7644" s="18" t="str">
        <f t="shared" si="476"/>
        <v>OFF - ConstMin - Concrete/Industrial Saws_2020_25</v>
      </c>
      <c r="B7644" s="1" t="s">
        <v>40</v>
      </c>
      <c r="C7644" s="1">
        <v>2020</v>
      </c>
      <c r="D7644" s="1" t="s">
        <v>152</v>
      </c>
      <c r="E7644" s="1">
        <v>2020</v>
      </c>
      <c r="F7644" s="1">
        <v>25</v>
      </c>
      <c r="G7644" s="1" t="s">
        <v>12</v>
      </c>
      <c r="H7644" s="1">
        <v>7.0222894681122696E-3</v>
      </c>
      <c r="I7644" s="1">
        <v>6.4591018527696597E-3</v>
      </c>
      <c r="J7644" s="1">
        <v>7.7276011999999998E-3</v>
      </c>
      <c r="K7644" s="1">
        <v>0.32123792099999998</v>
      </c>
      <c r="L7644" s="1">
        <v>5.2718959000000003E-3</v>
      </c>
      <c r="M7644" s="1">
        <v>0.54463777000000002</v>
      </c>
      <c r="N7644" s="1">
        <v>3.9632851305000001E-3</v>
      </c>
      <c r="O7644" s="1">
        <v>2.9944820985999998E-3</v>
      </c>
      <c r="P7644" s="1">
        <v>1.5032903199999999E-5</v>
      </c>
      <c r="Q7644" s="1">
        <v>1.42956549291162E-5</v>
      </c>
      <c r="R7644" s="1">
        <v>40807</v>
      </c>
      <c r="S7644" s="1">
        <v>52512.549999999901</v>
      </c>
      <c r="T7644" s="1">
        <v>191.43</v>
      </c>
      <c r="U7644" s="1">
        <v>538393.24999999895</v>
      </c>
      <c r="V7644" s="1">
        <f t="shared" si="477"/>
        <v>3.9724745838706306</v>
      </c>
      <c r="W7644" s="1">
        <f t="shared" si="478"/>
        <v>3.2423195900807267</v>
      </c>
      <c r="X7644" s="1">
        <f t="shared" si="479"/>
        <v>274.31724390116437</v>
      </c>
    </row>
    <row r="7645" spans="1:24" hidden="1" x14ac:dyDescent="0.3">
      <c r="A7645" s="18" t="str">
        <f t="shared" si="476"/>
        <v>OFF - ConstMin - Concrete/Industrial Saws_2020_25</v>
      </c>
      <c r="B7645" s="1" t="s">
        <v>40</v>
      </c>
      <c r="C7645" s="1">
        <v>2020</v>
      </c>
      <c r="D7645" s="1" t="s">
        <v>152</v>
      </c>
      <c r="E7645" s="1">
        <v>2020</v>
      </c>
      <c r="F7645" s="1">
        <v>25</v>
      </c>
      <c r="G7645" s="1" t="s">
        <v>5</v>
      </c>
      <c r="H7645" s="1">
        <v>1.4519979166666599E-6</v>
      </c>
      <c r="I7645" s="1">
        <v>1.72799752066115E-6</v>
      </c>
      <c r="J7645" s="1">
        <v>2.0908770000000002E-6</v>
      </c>
      <c r="K7645" s="1">
        <v>7.1364449999999997E-6</v>
      </c>
      <c r="L7645" s="1">
        <v>1.3212669999999999E-5</v>
      </c>
      <c r="M7645" s="1">
        <v>1.73318E-3</v>
      </c>
      <c r="N7645" s="1">
        <v>4.936957E-7</v>
      </c>
      <c r="O7645" s="1">
        <v>4.5420004399999998E-7</v>
      </c>
      <c r="P7645" s="1">
        <v>2.1990770000000001E-8</v>
      </c>
      <c r="Q7645" s="1">
        <v>1.46916051520002E-8</v>
      </c>
      <c r="R7645" s="1">
        <v>58.4</v>
      </c>
      <c r="S7645" s="1">
        <v>76.649999999999906</v>
      </c>
      <c r="T7645" s="1">
        <v>0.13</v>
      </c>
      <c r="U7645" s="1">
        <v>1379.69999999999</v>
      </c>
      <c r="V7645" s="1">
        <f t="shared" si="477"/>
        <v>0.41471242896868821</v>
      </c>
      <c r="W7645" s="1">
        <f t="shared" si="478"/>
        <v>3.1709874599618746</v>
      </c>
      <c r="X7645" s="1">
        <f t="shared" si="479"/>
        <v>589.61538461538385</v>
      </c>
    </row>
    <row r="7646" spans="1:24" hidden="1" x14ac:dyDescent="0.3">
      <c r="A7646" s="18" t="str">
        <f t="shared" si="476"/>
        <v>OFF - ConstMin - Concrete/Industrial Saws_2020_50</v>
      </c>
      <c r="B7646" s="1" t="s">
        <v>40</v>
      </c>
      <c r="C7646" s="1">
        <v>2020</v>
      </c>
      <c r="D7646" s="1" t="s">
        <v>152</v>
      </c>
      <c r="E7646" s="1">
        <v>2020</v>
      </c>
      <c r="F7646" s="1">
        <v>50</v>
      </c>
      <c r="G7646" s="1" t="s">
        <v>12</v>
      </c>
      <c r="H7646" s="1">
        <v>1.8003069684007899E-4</v>
      </c>
      <c r="I7646" s="1">
        <v>1.65592234953504E-4</v>
      </c>
      <c r="J7646" s="1">
        <v>1.9811279999999999E-4</v>
      </c>
      <c r="K7646" s="1">
        <v>1.2434300000000001E-2</v>
      </c>
      <c r="L7646" s="1">
        <v>2.9768269999999998E-4</v>
      </c>
      <c r="M7646" s="1">
        <v>0.17561599999999999</v>
      </c>
      <c r="N7646" s="1">
        <v>1.2106809E-5</v>
      </c>
      <c r="O7646" s="1">
        <v>9.1473667999999997E-6</v>
      </c>
      <c r="P7646" s="1">
        <v>2.1351699999999999E-6</v>
      </c>
      <c r="Q7646" s="1">
        <v>2.5957226749647399E-6</v>
      </c>
      <c r="R7646" s="1">
        <v>7409.5</v>
      </c>
      <c r="S7646" s="1">
        <v>2719.25</v>
      </c>
      <c r="T7646" s="1">
        <v>4.45</v>
      </c>
      <c r="U7646" s="1">
        <v>95173.75</v>
      </c>
      <c r="V7646" s="1">
        <f t="shared" si="477"/>
        <v>0.57611792372891057</v>
      </c>
      <c r="W7646" s="1">
        <f t="shared" si="478"/>
        <v>1.0356786301131276</v>
      </c>
      <c r="X7646" s="1">
        <f t="shared" si="479"/>
        <v>611.06741573033707</v>
      </c>
    </row>
    <row r="7647" spans="1:24" hidden="1" x14ac:dyDescent="0.3">
      <c r="A7647" s="18" t="str">
        <f t="shared" si="476"/>
        <v>OFF - ConstMin - Concrete/Industrial Saws_2020_50</v>
      </c>
      <c r="B7647" s="1" t="s">
        <v>40</v>
      </c>
      <c r="C7647" s="1">
        <v>2020</v>
      </c>
      <c r="D7647" s="1" t="s">
        <v>152</v>
      </c>
      <c r="E7647" s="1">
        <v>2020</v>
      </c>
      <c r="F7647" s="1">
        <v>50</v>
      </c>
      <c r="G7647" s="1" t="s">
        <v>5</v>
      </c>
      <c r="H7647" s="1">
        <v>1.6878951388888801E-6</v>
      </c>
      <c r="I7647" s="1">
        <v>2.0087347107437998E-6</v>
      </c>
      <c r="J7647" s="1">
        <v>2.4305689999999999E-6</v>
      </c>
      <c r="K7647" s="1">
        <v>4.7240470000000001E-5</v>
      </c>
      <c r="L7647" s="1">
        <v>4.5634840000000002E-5</v>
      </c>
      <c r="M7647" s="1">
        <v>9.3215320000000004E-3</v>
      </c>
      <c r="N7647" s="1">
        <v>1.494757E-7</v>
      </c>
      <c r="O7647" s="1">
        <v>1.3751764400000001E-7</v>
      </c>
      <c r="P7647" s="1">
        <v>1.205041E-7</v>
      </c>
      <c r="Q7647" s="1">
        <v>7.8049152370001205E-8</v>
      </c>
      <c r="R7647" s="1">
        <v>310.25</v>
      </c>
      <c r="S7647" s="1">
        <v>226.3</v>
      </c>
      <c r="T7647" s="1">
        <v>0.39</v>
      </c>
      <c r="U7647" s="1">
        <v>7467.9</v>
      </c>
      <c r="V7647" s="1">
        <f t="shared" si="477"/>
        <v>8.9066152311587946E-2</v>
      </c>
      <c r="W7647" s="1">
        <f t="shared" si="478"/>
        <v>2.0234227986481721</v>
      </c>
      <c r="X7647" s="1">
        <f t="shared" si="479"/>
        <v>580.25641025641028</v>
      </c>
    </row>
    <row r="7648" spans="1:24" hidden="1" x14ac:dyDescent="0.3">
      <c r="A7648" s="18" t="str">
        <f t="shared" si="476"/>
        <v>OFF - ConstMin - Concrete/Industrial Saws_2020_100</v>
      </c>
      <c r="B7648" s="1" t="s">
        <v>40</v>
      </c>
      <c r="C7648" s="1">
        <v>2020</v>
      </c>
      <c r="D7648" s="1" t="s">
        <v>152</v>
      </c>
      <c r="E7648" s="1">
        <v>2020</v>
      </c>
      <c r="F7648" s="1">
        <v>100</v>
      </c>
      <c r="G7648" s="1" t="s">
        <v>12</v>
      </c>
      <c r="H7648" s="1">
        <v>7.3024910967350298E-5</v>
      </c>
      <c r="I7648" s="1">
        <v>6.7168313107768802E-5</v>
      </c>
      <c r="J7648" s="1">
        <v>8.0359459999999999E-5</v>
      </c>
      <c r="K7648" s="1">
        <v>3.29547E-3</v>
      </c>
      <c r="L7648" s="1">
        <v>1.804296E-4</v>
      </c>
      <c r="M7648" s="1">
        <v>0.1876797</v>
      </c>
      <c r="N7648" s="1">
        <v>1.3085478E-5</v>
      </c>
      <c r="O7648" s="1">
        <v>9.8868055999999999E-6</v>
      </c>
      <c r="P7648" s="1">
        <v>1.8132470000000001E-6</v>
      </c>
      <c r="Q7648" s="1">
        <v>2.5599196035859201E-6</v>
      </c>
      <c r="R7648" s="1">
        <v>7307.3</v>
      </c>
      <c r="S7648" s="1">
        <v>1558.55</v>
      </c>
      <c r="T7648" s="1">
        <v>2.5499999999999998</v>
      </c>
      <c r="U7648" s="1">
        <v>102864.3</v>
      </c>
      <c r="V7648" s="1">
        <f t="shared" si="477"/>
        <v>0.21621626805375713</v>
      </c>
      <c r="W7648" s="1">
        <f t="shared" si="478"/>
        <v>0.58080682621639346</v>
      </c>
      <c r="X7648" s="1">
        <f t="shared" si="479"/>
        <v>611.1960784313726</v>
      </c>
    </row>
    <row r="7649" spans="1:24" hidden="1" x14ac:dyDescent="0.3">
      <c r="A7649" s="18" t="str">
        <f t="shared" si="476"/>
        <v>OFF - ConstMin - Cranes_1989_50</v>
      </c>
      <c r="B7649" s="1" t="s">
        <v>40</v>
      </c>
      <c r="C7649" s="1">
        <v>2020</v>
      </c>
      <c r="D7649" s="1" t="s">
        <v>153</v>
      </c>
      <c r="E7649" s="1">
        <v>1989</v>
      </c>
      <c r="F7649" s="1">
        <v>50</v>
      </c>
      <c r="G7649" s="1" t="s">
        <v>12</v>
      </c>
      <c r="H7649" s="1">
        <v>2.5070885346666102E-7</v>
      </c>
      <c r="I7649" s="1">
        <v>2.30602003418635E-7</v>
      </c>
      <c r="J7649" s="1">
        <v>2.7588979999999998E-7</v>
      </c>
      <c r="K7649" s="1">
        <v>4.629888E-6</v>
      </c>
      <c r="L7649" s="1">
        <v>2.6226859999999998E-7</v>
      </c>
      <c r="M7649" s="1">
        <v>2.50734E-5</v>
      </c>
      <c r="N7649" s="1">
        <v>1.7285373000000001E-9</v>
      </c>
      <c r="O7649" s="1">
        <v>1.3060059599999999E-9</v>
      </c>
      <c r="P7649" s="1">
        <v>3.0484689999999998E-10</v>
      </c>
      <c r="Q7649" s="1">
        <v>0</v>
      </c>
      <c r="R7649" s="1">
        <v>0</v>
      </c>
      <c r="S7649" s="1">
        <v>0</v>
      </c>
      <c r="T7649" s="1">
        <v>0</v>
      </c>
      <c r="U7649" s="1">
        <v>0</v>
      </c>
      <c r="V7649" s="1">
        <f t="shared" si="477"/>
        <v>0</v>
      </c>
      <c r="W7649" s="1">
        <f t="shared" si="478"/>
        <v>0</v>
      </c>
      <c r="X7649" s="1" t="e">
        <f t="shared" si="479"/>
        <v>#DIV/0!</v>
      </c>
    </row>
    <row r="7650" spans="1:24" hidden="1" x14ac:dyDescent="0.3">
      <c r="A7650" s="18" t="str">
        <f t="shared" si="476"/>
        <v>OFF - ConstMin - Cranes_1989_100</v>
      </c>
      <c r="B7650" s="1" t="s">
        <v>40</v>
      </c>
      <c r="C7650" s="1">
        <v>2020</v>
      </c>
      <c r="D7650" s="1" t="s">
        <v>153</v>
      </c>
      <c r="E7650" s="1">
        <v>1989</v>
      </c>
      <c r="F7650" s="1">
        <v>100</v>
      </c>
      <c r="G7650" s="1" t="s">
        <v>12</v>
      </c>
      <c r="H7650" s="1">
        <v>6.99748191403612E-7</v>
      </c>
      <c r="I7650" s="1">
        <v>6.4362838645304205E-7</v>
      </c>
      <c r="J7650" s="1">
        <v>7.700302E-7</v>
      </c>
      <c r="K7650" s="1">
        <v>9.3926760000000001E-6</v>
      </c>
      <c r="L7650" s="1">
        <v>1.5508339999999999E-6</v>
      </c>
      <c r="M7650" s="1">
        <v>9.9166920000000002E-5</v>
      </c>
      <c r="N7650" s="1">
        <v>6.9141554999999998E-9</v>
      </c>
      <c r="O7650" s="1">
        <v>5.2240286000000002E-9</v>
      </c>
      <c r="P7650" s="1">
        <v>9.5809079999999999E-10</v>
      </c>
      <c r="Q7650" s="1">
        <v>1.2786811206722801E-9</v>
      </c>
      <c r="R7650" s="1">
        <v>3.65</v>
      </c>
      <c r="S7650" s="1">
        <v>0</v>
      </c>
      <c r="T7650" s="1">
        <v>0</v>
      </c>
      <c r="U7650" s="1">
        <v>0</v>
      </c>
      <c r="V7650" s="1">
        <f t="shared" si="477"/>
        <v>0</v>
      </c>
      <c r="W7650" s="1">
        <f t="shared" si="478"/>
        <v>0</v>
      </c>
      <c r="X7650" s="1" t="e">
        <f t="shared" si="479"/>
        <v>#DIV/0!</v>
      </c>
    </row>
    <row r="7651" spans="1:24" hidden="1" x14ac:dyDescent="0.3">
      <c r="A7651" s="18" t="str">
        <f t="shared" si="476"/>
        <v>OFF - ConstMin - Cranes_1989_175</v>
      </c>
      <c r="B7651" s="1" t="s">
        <v>40</v>
      </c>
      <c r="C7651" s="1">
        <v>2020</v>
      </c>
      <c r="D7651" s="1" t="s">
        <v>153</v>
      </c>
      <c r="E7651" s="1">
        <v>1989</v>
      </c>
      <c r="F7651" s="1">
        <v>175</v>
      </c>
      <c r="G7651" s="1" t="s">
        <v>12</v>
      </c>
      <c r="H7651" s="1">
        <v>1.58628601857985E-8</v>
      </c>
      <c r="I7651" s="1">
        <v>1.4590658798897501E-8</v>
      </c>
      <c r="J7651" s="1">
        <v>1.745611E-8</v>
      </c>
      <c r="K7651" s="1">
        <v>2.4186950000000002E-7</v>
      </c>
      <c r="L7651" s="1">
        <v>1.212727E-7</v>
      </c>
      <c r="M7651" s="1">
        <v>6.5166280000000003E-6</v>
      </c>
      <c r="N7651" s="1">
        <v>4.6717271999999997E-10</v>
      </c>
      <c r="O7651" s="1">
        <v>3.5297494399999998E-10</v>
      </c>
      <c r="P7651" s="1">
        <v>6.4735880000000001E-11</v>
      </c>
      <c r="Q7651" s="1">
        <v>0</v>
      </c>
      <c r="R7651" s="1">
        <v>0</v>
      </c>
      <c r="S7651" s="1">
        <v>0</v>
      </c>
      <c r="T7651" s="1">
        <v>0</v>
      </c>
      <c r="U7651" s="1">
        <v>0</v>
      </c>
      <c r="V7651" s="1">
        <f t="shared" si="477"/>
        <v>0</v>
      </c>
      <c r="W7651" s="1">
        <f t="shared" si="478"/>
        <v>0</v>
      </c>
      <c r="X7651" s="1" t="e">
        <f t="shared" si="479"/>
        <v>#DIV/0!</v>
      </c>
    </row>
    <row r="7652" spans="1:24" hidden="1" x14ac:dyDescent="0.3">
      <c r="A7652" s="18" t="str">
        <f t="shared" si="476"/>
        <v>OFF - ConstMin - Cranes_1990_50</v>
      </c>
      <c r="B7652" s="1" t="s">
        <v>40</v>
      </c>
      <c r="C7652" s="1">
        <v>2020</v>
      </c>
      <c r="D7652" s="1" t="s">
        <v>153</v>
      </c>
      <c r="E7652" s="1">
        <v>1990</v>
      </c>
      <c r="F7652" s="1">
        <v>50</v>
      </c>
      <c r="G7652" s="1" t="s">
        <v>12</v>
      </c>
      <c r="H7652" s="1">
        <v>7.3902760625532095E-7</v>
      </c>
      <c r="I7652" s="1">
        <v>6.7975759223364403E-7</v>
      </c>
      <c r="J7652" s="1">
        <v>8.1325479999999995E-7</v>
      </c>
      <c r="K7652" s="1">
        <v>1.370955E-5</v>
      </c>
      <c r="L7652" s="1">
        <v>7.8613980000000004E-7</v>
      </c>
      <c r="M7652" s="1">
        <v>7.5304959999999995E-5</v>
      </c>
      <c r="N7652" s="1">
        <v>5.1914564999999999E-9</v>
      </c>
      <c r="O7652" s="1">
        <v>3.9224337999999996E-9</v>
      </c>
      <c r="P7652" s="1">
        <v>9.1557099999999998E-10</v>
      </c>
      <c r="Q7652" s="1">
        <v>1.2786811206722801E-9</v>
      </c>
      <c r="R7652" s="1">
        <v>3.65</v>
      </c>
      <c r="S7652" s="1">
        <v>3.65</v>
      </c>
      <c r="T7652" s="1">
        <v>0</v>
      </c>
      <c r="U7652" s="1">
        <v>135.05000000000001</v>
      </c>
      <c r="V7652" s="1">
        <f t="shared" si="477"/>
        <v>1.6666640934419037</v>
      </c>
      <c r="W7652" s="1">
        <f t="shared" si="478"/>
        <v>1.927497378558519</v>
      </c>
      <c r="X7652" s="1" t="e">
        <f t="shared" si="479"/>
        <v>#DIV/0!</v>
      </c>
    </row>
    <row r="7653" spans="1:24" hidden="1" x14ac:dyDescent="0.3">
      <c r="A7653" s="18" t="str">
        <f t="shared" si="476"/>
        <v>OFF - ConstMin - Cranes_1990_100</v>
      </c>
      <c r="B7653" s="1" t="s">
        <v>40</v>
      </c>
      <c r="C7653" s="1">
        <v>2020</v>
      </c>
      <c r="D7653" s="1" t="s">
        <v>153</v>
      </c>
      <c r="E7653" s="1">
        <v>1990</v>
      </c>
      <c r="F7653" s="1">
        <v>100</v>
      </c>
      <c r="G7653" s="1" t="s">
        <v>12</v>
      </c>
      <c r="H7653" s="1">
        <v>2.0627485939702201E-6</v>
      </c>
      <c r="I7653" s="1">
        <v>1.89731615673381E-6</v>
      </c>
      <c r="J7653" s="1">
        <v>2.2699289999999998E-6</v>
      </c>
      <c r="K7653" s="1">
        <v>2.7793550000000001E-5</v>
      </c>
      <c r="L7653" s="1">
        <v>4.6485499999999997E-6</v>
      </c>
      <c r="M7653" s="1">
        <v>2.9783579999999999E-4</v>
      </c>
      <c r="N7653" s="1">
        <v>2.0765826E-8</v>
      </c>
      <c r="O7653" s="1">
        <v>1.5689735199999999E-8</v>
      </c>
      <c r="P7653" s="1">
        <v>2.877509E-9</v>
      </c>
      <c r="Q7653" s="1">
        <v>5.1147244826891501E-9</v>
      </c>
      <c r="R7653" s="1">
        <v>14.6</v>
      </c>
      <c r="S7653" s="1">
        <v>3.65</v>
      </c>
      <c r="T7653" s="1">
        <v>0.01</v>
      </c>
      <c r="U7653" s="1">
        <v>270.10000000000002</v>
      </c>
      <c r="V7653" s="1">
        <f t="shared" si="477"/>
        <v>2.3259679247896763</v>
      </c>
      <c r="W7653" s="1">
        <f t="shared" si="478"/>
        <v>5.6987751663878381</v>
      </c>
      <c r="X7653" s="1">
        <f t="shared" si="479"/>
        <v>365</v>
      </c>
    </row>
    <row r="7654" spans="1:24" hidden="1" x14ac:dyDescent="0.3">
      <c r="A7654" s="18" t="str">
        <f t="shared" si="476"/>
        <v>OFF - ConstMin - Cranes_1990_175</v>
      </c>
      <c r="B7654" s="1" t="s">
        <v>40</v>
      </c>
      <c r="C7654" s="1">
        <v>2020</v>
      </c>
      <c r="D7654" s="1" t="s">
        <v>153</v>
      </c>
      <c r="E7654" s="1">
        <v>1990</v>
      </c>
      <c r="F7654" s="1">
        <v>175</v>
      </c>
      <c r="G7654" s="1" t="s">
        <v>12</v>
      </c>
      <c r="H7654" s="1">
        <v>4.7262474339786197E-8</v>
      </c>
      <c r="I7654" s="1">
        <v>4.3472023897735298E-8</v>
      </c>
      <c r="J7654" s="1">
        <v>5.2009469999999997E-8</v>
      </c>
      <c r="K7654" s="1">
        <v>7.1865579999999996E-7</v>
      </c>
      <c r="L7654" s="1">
        <v>3.6291530000000002E-7</v>
      </c>
      <c r="M7654" s="1">
        <v>1.9571890000000001E-5</v>
      </c>
      <c r="N7654" s="1">
        <v>1.4030963999999999E-9</v>
      </c>
      <c r="O7654" s="1">
        <v>1.0601172799999999E-9</v>
      </c>
      <c r="P7654" s="1">
        <v>1.944263E-10</v>
      </c>
      <c r="Q7654" s="1">
        <v>0</v>
      </c>
      <c r="R7654" s="1">
        <v>0</v>
      </c>
      <c r="S7654" s="1">
        <v>0</v>
      </c>
      <c r="T7654" s="1">
        <v>0</v>
      </c>
      <c r="U7654" s="1">
        <v>0</v>
      </c>
      <c r="V7654" s="1">
        <f t="shared" si="477"/>
        <v>0</v>
      </c>
      <c r="W7654" s="1">
        <f t="shared" si="478"/>
        <v>0</v>
      </c>
      <c r="X7654" s="1" t="e">
        <f t="shared" si="479"/>
        <v>#DIV/0!</v>
      </c>
    </row>
    <row r="7655" spans="1:24" hidden="1" x14ac:dyDescent="0.3">
      <c r="A7655" s="18" t="str">
        <f t="shared" si="476"/>
        <v>OFF - ConstMin - Cranes_1992_50</v>
      </c>
      <c r="B7655" s="1" t="s">
        <v>40</v>
      </c>
      <c r="C7655" s="1">
        <v>2020</v>
      </c>
      <c r="D7655" s="1" t="s">
        <v>153</v>
      </c>
      <c r="E7655" s="1">
        <v>1992</v>
      </c>
      <c r="F7655" s="1">
        <v>50</v>
      </c>
      <c r="G7655" s="1" t="s">
        <v>12</v>
      </c>
      <c r="H7655" s="1">
        <v>1.4461982899551901E-7</v>
      </c>
      <c r="I7655" s="1">
        <v>1.3302131871007799E-7</v>
      </c>
      <c r="J7655" s="1">
        <v>1.5914529999999999E-7</v>
      </c>
      <c r="K7655" s="1">
        <v>2.7084179999999998E-6</v>
      </c>
      <c r="L7655" s="1">
        <v>1.5924169999999999E-7</v>
      </c>
      <c r="M7655" s="1">
        <v>1.5314370000000002E-5</v>
      </c>
      <c r="N7655" s="1">
        <v>1.05575939999999E-9</v>
      </c>
      <c r="O7655" s="1">
        <v>7.9768488E-10</v>
      </c>
      <c r="P7655" s="1">
        <v>1.8619489999999999E-10</v>
      </c>
      <c r="Q7655" s="1">
        <v>0</v>
      </c>
      <c r="R7655" s="1">
        <v>0</v>
      </c>
      <c r="S7655" s="1">
        <v>0</v>
      </c>
      <c r="T7655" s="1">
        <v>0</v>
      </c>
      <c r="U7655" s="1">
        <v>0</v>
      </c>
      <c r="V7655" s="1">
        <f t="shared" si="477"/>
        <v>0</v>
      </c>
      <c r="W7655" s="1">
        <f t="shared" si="478"/>
        <v>0</v>
      </c>
      <c r="X7655" s="1" t="e">
        <f t="shared" si="479"/>
        <v>#DIV/0!</v>
      </c>
    </row>
    <row r="7656" spans="1:24" hidden="1" x14ac:dyDescent="0.3">
      <c r="A7656" s="18" t="str">
        <f t="shared" si="476"/>
        <v>OFF - ConstMin - Cranes_1992_100</v>
      </c>
      <c r="B7656" s="1" t="s">
        <v>40</v>
      </c>
      <c r="C7656" s="1">
        <v>2020</v>
      </c>
      <c r="D7656" s="1" t="s">
        <v>153</v>
      </c>
      <c r="E7656" s="1">
        <v>1992</v>
      </c>
      <c r="F7656" s="1">
        <v>100</v>
      </c>
      <c r="G7656" s="1" t="s">
        <v>12</v>
      </c>
      <c r="H7656" s="1">
        <v>4.0368543826600101E-7</v>
      </c>
      <c r="I7656" s="1">
        <v>3.7130986611706699E-7</v>
      </c>
      <c r="J7656" s="1">
        <v>4.4423120000000001E-7</v>
      </c>
      <c r="K7656" s="1">
        <v>5.4829499999999997E-6</v>
      </c>
      <c r="L7656" s="1">
        <v>9.4161410000000002E-7</v>
      </c>
      <c r="M7656" s="1">
        <v>6.0569400000000003E-5</v>
      </c>
      <c r="N7656" s="1">
        <v>4.2230438999999999E-9</v>
      </c>
      <c r="O7656" s="1">
        <v>3.1907442800000001E-9</v>
      </c>
      <c r="P7656" s="1">
        <v>5.8518489999999995E-10</v>
      </c>
      <c r="Q7656" s="1">
        <v>1.2786811206722801E-9</v>
      </c>
      <c r="R7656" s="1">
        <v>3.65</v>
      </c>
      <c r="S7656" s="1">
        <v>0</v>
      </c>
      <c r="T7656" s="1">
        <v>0</v>
      </c>
      <c r="U7656" s="1">
        <v>0</v>
      </c>
      <c r="V7656" s="1">
        <f t="shared" si="477"/>
        <v>0</v>
      </c>
      <c r="W7656" s="1">
        <f t="shared" si="478"/>
        <v>0</v>
      </c>
      <c r="X7656" s="1" t="e">
        <f t="shared" si="479"/>
        <v>#DIV/0!</v>
      </c>
    </row>
    <row r="7657" spans="1:24" hidden="1" x14ac:dyDescent="0.3">
      <c r="A7657" s="18" t="str">
        <f t="shared" si="476"/>
        <v>OFF - ConstMin - Cranes_1992_175</v>
      </c>
      <c r="B7657" s="1" t="s">
        <v>40</v>
      </c>
      <c r="C7657" s="1">
        <v>2020</v>
      </c>
      <c r="D7657" s="1" t="s">
        <v>153</v>
      </c>
      <c r="E7657" s="1">
        <v>1992</v>
      </c>
      <c r="F7657" s="1">
        <v>175</v>
      </c>
      <c r="G7657" s="1" t="s">
        <v>12</v>
      </c>
      <c r="H7657" s="1">
        <v>9.4572529690423498E-9</v>
      </c>
      <c r="I7657" s="1">
        <v>8.6987812809251493E-9</v>
      </c>
      <c r="J7657" s="1">
        <v>1.040713E-8</v>
      </c>
      <c r="K7657" s="1">
        <v>1.429915E-7</v>
      </c>
      <c r="L7657" s="1">
        <v>7.3271539999999995E-8</v>
      </c>
      <c r="M7657" s="1">
        <v>3.980297E-6</v>
      </c>
      <c r="N7657" s="1">
        <v>2.8534481999999998E-10</v>
      </c>
      <c r="O7657" s="1">
        <v>2.1559386400000001E-10</v>
      </c>
      <c r="P7657" s="1">
        <v>3.9540080000000001E-11</v>
      </c>
      <c r="Q7657" s="1">
        <v>0</v>
      </c>
      <c r="R7657" s="1">
        <v>0</v>
      </c>
      <c r="S7657" s="1">
        <v>0</v>
      </c>
      <c r="T7657" s="1">
        <v>0</v>
      </c>
      <c r="U7657" s="1">
        <v>0</v>
      </c>
      <c r="V7657" s="1">
        <f t="shared" si="477"/>
        <v>0</v>
      </c>
      <c r="W7657" s="1">
        <f t="shared" si="478"/>
        <v>0</v>
      </c>
      <c r="X7657" s="1" t="e">
        <f t="shared" si="479"/>
        <v>#DIV/0!</v>
      </c>
    </row>
    <row r="7658" spans="1:24" hidden="1" x14ac:dyDescent="0.3">
      <c r="A7658" s="18" t="str">
        <f t="shared" si="476"/>
        <v>OFF - ConstMin - Cranes_1993_50</v>
      </c>
      <c r="B7658" s="1" t="s">
        <v>40</v>
      </c>
      <c r="C7658" s="1">
        <v>2020</v>
      </c>
      <c r="D7658" s="1" t="s">
        <v>153</v>
      </c>
      <c r="E7658" s="1">
        <v>1993</v>
      </c>
      <c r="F7658" s="1">
        <v>50</v>
      </c>
      <c r="G7658" s="1" t="s">
        <v>12</v>
      </c>
      <c r="H7658" s="1">
        <v>4.5973770467967702E-8</v>
      </c>
      <c r="I7658" s="1">
        <v>4.2286674076436699E-8</v>
      </c>
      <c r="J7658" s="1">
        <v>5.0591329999999999E-8</v>
      </c>
      <c r="K7658" s="1">
        <v>8.6530389999999996E-7</v>
      </c>
      <c r="L7658" s="1">
        <v>5.1532250000000001E-8</v>
      </c>
      <c r="M7658" s="1">
        <v>4.965733E-6</v>
      </c>
      <c r="N7658" s="1">
        <v>3.4233318E-10</v>
      </c>
      <c r="O7658" s="1">
        <v>2.58651736E-10</v>
      </c>
      <c r="P7658" s="1">
        <v>6.0374270000000003E-11</v>
      </c>
      <c r="Q7658" s="1">
        <v>0</v>
      </c>
      <c r="R7658" s="1">
        <v>0</v>
      </c>
      <c r="S7658" s="1">
        <v>0</v>
      </c>
      <c r="T7658" s="1">
        <v>0</v>
      </c>
      <c r="U7658" s="1">
        <v>0</v>
      </c>
      <c r="V7658" s="1">
        <f t="shared" si="477"/>
        <v>0</v>
      </c>
      <c r="W7658" s="1">
        <f t="shared" si="478"/>
        <v>0</v>
      </c>
      <c r="X7658" s="1" t="e">
        <f t="shared" si="479"/>
        <v>#DIV/0!</v>
      </c>
    </row>
    <row r="7659" spans="1:24" hidden="1" x14ac:dyDescent="0.3">
      <c r="A7659" s="18" t="str">
        <f t="shared" si="476"/>
        <v>OFF - ConstMin - Cranes_1993_100</v>
      </c>
      <c r="B7659" s="1" t="s">
        <v>40</v>
      </c>
      <c r="C7659" s="1">
        <v>2020</v>
      </c>
      <c r="D7659" s="1" t="s">
        <v>153</v>
      </c>
      <c r="E7659" s="1">
        <v>1993</v>
      </c>
      <c r="F7659" s="1">
        <v>100</v>
      </c>
      <c r="G7659" s="1" t="s">
        <v>12</v>
      </c>
      <c r="H7659" s="1">
        <v>1.2833114784190601E-7</v>
      </c>
      <c r="I7659" s="1">
        <v>1.1803898978498499E-7</v>
      </c>
      <c r="J7659" s="1">
        <v>1.412206E-7</v>
      </c>
      <c r="K7659" s="1">
        <v>1.7503819999999999E-6</v>
      </c>
      <c r="L7659" s="1">
        <v>3.0470890000000001E-7</v>
      </c>
      <c r="M7659" s="1">
        <v>1.9639419999999998E-5</v>
      </c>
      <c r="N7659" s="1">
        <v>1.3693077E-9</v>
      </c>
      <c r="O7659" s="1">
        <v>1.03458804E-9</v>
      </c>
      <c r="P7659" s="1">
        <v>1.897442E-10</v>
      </c>
      <c r="Q7659" s="1">
        <v>0</v>
      </c>
      <c r="R7659" s="1">
        <v>0</v>
      </c>
      <c r="S7659" s="1">
        <v>0</v>
      </c>
      <c r="T7659" s="1">
        <v>0</v>
      </c>
      <c r="U7659" s="1">
        <v>0</v>
      </c>
      <c r="V7659" s="1">
        <f t="shared" si="477"/>
        <v>0</v>
      </c>
      <c r="W7659" s="1">
        <f t="shared" si="478"/>
        <v>0</v>
      </c>
      <c r="X7659" s="1" t="e">
        <f t="shared" si="479"/>
        <v>#DIV/0!</v>
      </c>
    </row>
    <row r="7660" spans="1:24" hidden="1" x14ac:dyDescent="0.3">
      <c r="A7660" s="18" t="str">
        <f t="shared" si="476"/>
        <v>OFF - ConstMin - Cranes_1993_175</v>
      </c>
      <c r="B7660" s="1" t="s">
        <v>40</v>
      </c>
      <c r="C7660" s="1">
        <v>2020</v>
      </c>
      <c r="D7660" s="1" t="s">
        <v>153</v>
      </c>
      <c r="E7660" s="1">
        <v>1993</v>
      </c>
      <c r="F7660" s="1">
        <v>175</v>
      </c>
      <c r="G7660" s="1" t="s">
        <v>12</v>
      </c>
      <c r="H7660" s="1">
        <v>3.0413580398368199E-9</v>
      </c>
      <c r="I7660" s="1">
        <v>2.7974411250419101E-9</v>
      </c>
      <c r="J7660" s="1">
        <v>3.3468289999999998E-9</v>
      </c>
      <c r="K7660" s="1">
        <v>4.585086E-8</v>
      </c>
      <c r="L7660" s="1">
        <v>2.3670829999999999E-8</v>
      </c>
      <c r="M7660" s="1">
        <v>1.290561E-6</v>
      </c>
      <c r="N7660" s="1">
        <v>9.2519460000000006E-11</v>
      </c>
      <c r="O7660" s="1">
        <v>6.9903592000000005E-11</v>
      </c>
      <c r="P7660" s="1">
        <v>1.2820369999999999E-11</v>
      </c>
      <c r="Q7660" s="1">
        <v>0</v>
      </c>
      <c r="R7660" s="1">
        <v>0</v>
      </c>
      <c r="S7660" s="1">
        <v>0</v>
      </c>
      <c r="T7660" s="1">
        <v>0</v>
      </c>
      <c r="U7660" s="1">
        <v>0</v>
      </c>
      <c r="V7660" s="1">
        <f t="shared" si="477"/>
        <v>0</v>
      </c>
      <c r="W7660" s="1">
        <f t="shared" si="478"/>
        <v>0</v>
      </c>
      <c r="X7660" s="1" t="e">
        <f t="shared" si="479"/>
        <v>#DIV/0!</v>
      </c>
    </row>
    <row r="7661" spans="1:24" hidden="1" x14ac:dyDescent="0.3">
      <c r="A7661" s="18" t="str">
        <f t="shared" si="476"/>
        <v>OFF - ConstMin - Cranes_1996_50</v>
      </c>
      <c r="B7661" s="1" t="s">
        <v>40</v>
      </c>
      <c r="C7661" s="1">
        <v>2020</v>
      </c>
      <c r="D7661" s="1" t="s">
        <v>153</v>
      </c>
      <c r="E7661" s="1">
        <v>1996</v>
      </c>
      <c r="F7661" s="1">
        <v>50</v>
      </c>
      <c r="G7661" s="1" t="s">
        <v>12</v>
      </c>
      <c r="H7661" s="1">
        <v>3.6900500618389502E-7</v>
      </c>
      <c r="I7661" s="1">
        <v>3.3941080468794698E-7</v>
      </c>
      <c r="J7661" s="1">
        <v>4.0606750000000002E-7</v>
      </c>
      <c r="K7661" s="1">
        <v>7.0580199999999997E-6</v>
      </c>
      <c r="L7661" s="1">
        <v>4.3740380000000001E-7</v>
      </c>
      <c r="M7661" s="1">
        <v>4.2401650000000001E-5</v>
      </c>
      <c r="N7661" s="1">
        <v>2.9231316000000001E-9</v>
      </c>
      <c r="O7661" s="1">
        <v>2.2085883200000001E-9</v>
      </c>
      <c r="P7661" s="1">
        <v>5.1552669999999996E-10</v>
      </c>
      <c r="Q7661" s="1">
        <v>1.2786811206722801E-9</v>
      </c>
      <c r="R7661" s="1">
        <v>3.65</v>
      </c>
      <c r="S7661" s="1">
        <v>0</v>
      </c>
      <c r="T7661" s="1">
        <v>0</v>
      </c>
      <c r="U7661" s="1">
        <v>0</v>
      </c>
      <c r="V7661" s="1">
        <f t="shared" si="477"/>
        <v>0</v>
      </c>
      <c r="W7661" s="1">
        <f t="shared" si="478"/>
        <v>0</v>
      </c>
      <c r="X7661" s="1" t="e">
        <f t="shared" si="479"/>
        <v>#DIV/0!</v>
      </c>
    </row>
    <row r="7662" spans="1:24" hidden="1" x14ac:dyDescent="0.3">
      <c r="A7662" s="18" t="str">
        <f t="shared" si="476"/>
        <v>OFF - ConstMin - Cranes_1996_100</v>
      </c>
      <c r="B7662" s="1" t="s">
        <v>40</v>
      </c>
      <c r="C7662" s="1">
        <v>2020</v>
      </c>
      <c r="D7662" s="1" t="s">
        <v>153</v>
      </c>
      <c r="E7662" s="1">
        <v>1996</v>
      </c>
      <c r="F7662" s="1">
        <v>100</v>
      </c>
      <c r="G7662" s="1" t="s">
        <v>12</v>
      </c>
      <c r="H7662" s="1">
        <v>1.0301743213390201E-6</v>
      </c>
      <c r="I7662" s="1">
        <v>9.4755434076763897E-7</v>
      </c>
      <c r="J7662" s="1">
        <v>1.133644E-6</v>
      </c>
      <c r="K7662" s="1">
        <v>1.42434E-5</v>
      </c>
      <c r="L7662" s="1">
        <v>2.586374E-6</v>
      </c>
      <c r="M7662" s="1">
        <v>1.6770040000000001E-4</v>
      </c>
      <c r="N7662" s="1">
        <v>1.1692475999999999E-8</v>
      </c>
      <c r="O7662" s="1">
        <v>8.8343151999999995E-9</v>
      </c>
      <c r="P7662" s="1">
        <v>1.62022E-9</v>
      </c>
      <c r="Q7662" s="1">
        <v>2.5573622413445701E-9</v>
      </c>
      <c r="R7662" s="1">
        <v>7.3</v>
      </c>
      <c r="S7662" s="1">
        <v>3.65</v>
      </c>
      <c r="T7662" s="1">
        <v>0</v>
      </c>
      <c r="U7662" s="1">
        <v>270.10000000000002</v>
      </c>
      <c r="V7662" s="1">
        <f t="shared" si="477"/>
        <v>1.161630862520489</v>
      </c>
      <c r="W7662" s="1">
        <f t="shared" si="478"/>
        <v>3.1707013847739995</v>
      </c>
      <c r="X7662" s="1" t="e">
        <f t="shared" si="479"/>
        <v>#DIV/0!</v>
      </c>
    </row>
    <row r="7663" spans="1:24" hidden="1" x14ac:dyDescent="0.3">
      <c r="A7663" s="18" t="str">
        <f t="shared" si="476"/>
        <v>OFF - ConstMin - Cranes_1996_175</v>
      </c>
      <c r="B7663" s="1" t="s">
        <v>40</v>
      </c>
      <c r="C7663" s="1">
        <v>2020</v>
      </c>
      <c r="D7663" s="1" t="s">
        <v>153</v>
      </c>
      <c r="E7663" s="1">
        <v>1996</v>
      </c>
      <c r="F7663" s="1">
        <v>175</v>
      </c>
      <c r="G7663" s="1" t="s">
        <v>12</v>
      </c>
      <c r="H7663" s="1">
        <v>2.53289459933717E-8</v>
      </c>
      <c r="I7663" s="1">
        <v>2.3297564524703299E-8</v>
      </c>
      <c r="J7663" s="1">
        <v>2.7872960000000001E-8</v>
      </c>
      <c r="K7663" s="1">
        <v>3.7839840000000002E-7</v>
      </c>
      <c r="L7663" s="1">
        <v>1.999092E-7</v>
      </c>
      <c r="M7663" s="1">
        <v>1.102015E-5</v>
      </c>
      <c r="N7663" s="1">
        <v>7.9002738000000002E-10</v>
      </c>
      <c r="O7663" s="1">
        <v>5.9690957599999997E-10</v>
      </c>
      <c r="P7663" s="1">
        <v>1.094737E-10</v>
      </c>
      <c r="Q7663" s="1">
        <v>0</v>
      </c>
      <c r="R7663" s="1">
        <v>0</v>
      </c>
      <c r="S7663" s="1">
        <v>0</v>
      </c>
      <c r="T7663" s="1">
        <v>0</v>
      </c>
      <c r="U7663" s="1">
        <v>0</v>
      </c>
      <c r="V7663" s="1">
        <f t="shared" si="477"/>
        <v>0</v>
      </c>
      <c r="W7663" s="1">
        <f t="shared" si="478"/>
        <v>0</v>
      </c>
      <c r="X7663" s="1" t="e">
        <f t="shared" si="479"/>
        <v>#DIV/0!</v>
      </c>
    </row>
    <row r="7664" spans="1:24" hidden="1" x14ac:dyDescent="0.3">
      <c r="A7664" s="18" t="str">
        <f t="shared" si="476"/>
        <v>OFF - ConstMin - Cranes_1997_50</v>
      </c>
      <c r="B7664" s="1" t="s">
        <v>40</v>
      </c>
      <c r="C7664" s="1">
        <v>2020</v>
      </c>
      <c r="D7664" s="1" t="s">
        <v>153</v>
      </c>
      <c r="E7664" s="1">
        <v>1997</v>
      </c>
      <c r="F7664" s="1">
        <v>50</v>
      </c>
      <c r="G7664" s="1" t="s">
        <v>12</v>
      </c>
      <c r="H7664" s="1">
        <v>1.1172432093010099E-6</v>
      </c>
      <c r="I7664" s="1">
        <v>1.0276403039150699E-6</v>
      </c>
      <c r="J7664" s="1">
        <v>1.2294579999999999E-6</v>
      </c>
      <c r="K7664" s="1">
        <v>2.149336E-5</v>
      </c>
      <c r="L7664" s="1">
        <v>1.3504269999999999E-6</v>
      </c>
      <c r="M7664" s="1">
        <v>1.3117169999999999E-4</v>
      </c>
      <c r="N7664" s="1">
        <v>9.0428579999999997E-9</v>
      </c>
      <c r="O7664" s="1">
        <v>6.8323815999999996E-9</v>
      </c>
      <c r="P7664" s="1">
        <v>1.594808E-9</v>
      </c>
      <c r="Q7664" s="1">
        <v>2.5573622413445701E-9</v>
      </c>
      <c r="R7664" s="1">
        <v>7.3</v>
      </c>
      <c r="S7664" s="1">
        <v>3.65</v>
      </c>
      <c r="T7664" s="1">
        <v>0.01</v>
      </c>
      <c r="U7664" s="1">
        <v>135.05000000000001</v>
      </c>
      <c r="V7664" s="1">
        <f t="shared" si="477"/>
        <v>2.5196205457316583</v>
      </c>
      <c r="W7664" s="1">
        <f t="shared" si="478"/>
        <v>3.3110453159026485</v>
      </c>
      <c r="X7664" s="1">
        <f t="shared" si="479"/>
        <v>365</v>
      </c>
    </row>
    <row r="7665" spans="1:24" hidden="1" x14ac:dyDescent="0.3">
      <c r="A7665" s="18" t="str">
        <f t="shared" si="476"/>
        <v>OFF - ConstMin - Cranes_1997_100</v>
      </c>
      <c r="B7665" s="1" t="s">
        <v>40</v>
      </c>
      <c r="C7665" s="1">
        <v>2020</v>
      </c>
      <c r="D7665" s="1" t="s">
        <v>153</v>
      </c>
      <c r="E7665" s="1">
        <v>1997</v>
      </c>
      <c r="F7665" s="1">
        <v>100</v>
      </c>
      <c r="G7665" s="1" t="s">
        <v>12</v>
      </c>
      <c r="H7665" s="1">
        <v>3.1192269630574701E-6</v>
      </c>
      <c r="I7665" s="1">
        <v>2.8690649606202599E-6</v>
      </c>
      <c r="J7665" s="1">
        <v>3.4325190000000001E-6</v>
      </c>
      <c r="K7665" s="1">
        <v>4.3337989999999997E-5</v>
      </c>
      <c r="L7665" s="1">
        <v>7.9851219999999993E-6</v>
      </c>
      <c r="M7665" s="1">
        <v>5.1879330000000003E-4</v>
      </c>
      <c r="N7665" s="1">
        <v>3.6171513000000002E-8</v>
      </c>
      <c r="O7665" s="1">
        <v>2.7329587600000001E-8</v>
      </c>
      <c r="P7665" s="1">
        <v>5.0122670000000004E-9</v>
      </c>
      <c r="Q7665" s="1">
        <v>7.6720867240337396E-9</v>
      </c>
      <c r="R7665" s="1">
        <v>21.9</v>
      </c>
      <c r="S7665" s="1">
        <v>7.3</v>
      </c>
      <c r="T7665" s="1">
        <v>0.02</v>
      </c>
      <c r="U7665" s="1">
        <v>540.20000000000005</v>
      </c>
      <c r="V7665" s="1">
        <f t="shared" si="477"/>
        <v>1.7586296961779733</v>
      </c>
      <c r="W7665" s="1">
        <f t="shared" si="478"/>
        <v>4.8945816388096475</v>
      </c>
      <c r="X7665" s="1">
        <f t="shared" si="479"/>
        <v>365</v>
      </c>
    </row>
    <row r="7666" spans="1:24" hidden="1" x14ac:dyDescent="0.3">
      <c r="A7666" s="18" t="str">
        <f t="shared" si="476"/>
        <v>OFF - ConstMin - Cranes_1997_175</v>
      </c>
      <c r="B7666" s="1" t="s">
        <v>40</v>
      </c>
      <c r="C7666" s="1">
        <v>2020</v>
      </c>
      <c r="D7666" s="1" t="s">
        <v>153</v>
      </c>
      <c r="E7666" s="1">
        <v>1997</v>
      </c>
      <c r="F7666" s="1">
        <v>175</v>
      </c>
      <c r="G7666" s="1" t="s">
        <v>12</v>
      </c>
      <c r="H7666" s="1">
        <v>7.7695883188436596E-8</v>
      </c>
      <c r="I7666" s="1">
        <v>7.1464673356723998E-8</v>
      </c>
      <c r="J7666" s="1">
        <v>8.5499580000000003E-8</v>
      </c>
      <c r="K7666" s="1">
        <v>1.157074E-6</v>
      </c>
      <c r="L7666" s="1">
        <v>6.1614980000000004E-7</v>
      </c>
      <c r="M7666" s="1">
        <v>3.4091760000000002E-5</v>
      </c>
      <c r="N7666" s="1">
        <v>2.4440156999999999E-9</v>
      </c>
      <c r="O7666" s="1">
        <v>1.84658964E-9</v>
      </c>
      <c r="P7666" s="1">
        <v>3.38666E-10</v>
      </c>
      <c r="Q7666" s="1">
        <v>0</v>
      </c>
      <c r="R7666" s="1">
        <v>0</v>
      </c>
      <c r="S7666" s="1">
        <v>0</v>
      </c>
      <c r="T7666" s="1">
        <v>0</v>
      </c>
      <c r="U7666" s="1">
        <v>0</v>
      </c>
      <c r="V7666" s="1">
        <f t="shared" si="477"/>
        <v>0</v>
      </c>
      <c r="W7666" s="1">
        <f t="shared" si="478"/>
        <v>0</v>
      </c>
      <c r="X7666" s="1" t="e">
        <f t="shared" si="479"/>
        <v>#DIV/0!</v>
      </c>
    </row>
    <row r="7667" spans="1:24" hidden="1" x14ac:dyDescent="0.3">
      <c r="A7667" s="18" t="str">
        <f t="shared" si="476"/>
        <v>OFF - ConstMin - Cranes_1998_50</v>
      </c>
      <c r="B7667" s="1" t="s">
        <v>40</v>
      </c>
      <c r="C7667" s="1">
        <v>2020</v>
      </c>
      <c r="D7667" s="1" t="s">
        <v>153</v>
      </c>
      <c r="E7667" s="1">
        <v>1998</v>
      </c>
      <c r="F7667" s="1">
        <v>50</v>
      </c>
      <c r="G7667" s="1" t="s">
        <v>12</v>
      </c>
      <c r="H7667" s="1">
        <v>6.1407556438839397E-6</v>
      </c>
      <c r="I7667" s="1">
        <v>5.6482670412444401E-6</v>
      </c>
      <c r="J7667" s="1">
        <v>6.7575269999999998E-6</v>
      </c>
      <c r="K7667" s="1">
        <v>1.2706680000000001E-4</v>
      </c>
      <c r="L7667" s="1">
        <v>7.2529779999999997E-6</v>
      </c>
      <c r="M7667" s="1">
        <v>6.264412E-4</v>
      </c>
      <c r="N7667" s="1">
        <v>4.3186292999999998E-8</v>
      </c>
      <c r="O7667" s="1">
        <v>3.2629643600000001E-8</v>
      </c>
      <c r="P7667" s="1">
        <v>7.6163840000000002E-9</v>
      </c>
      <c r="Q7667" s="1">
        <v>1.15081300860506E-8</v>
      </c>
      <c r="R7667" s="1">
        <v>32.85</v>
      </c>
      <c r="S7667" s="1">
        <v>14.6</v>
      </c>
      <c r="T7667" s="1">
        <v>0.04</v>
      </c>
      <c r="U7667" s="1">
        <v>540.20000000000005</v>
      </c>
      <c r="V7667" s="1">
        <f t="shared" si="477"/>
        <v>3.4621768022039912</v>
      </c>
      <c r="W7667" s="1">
        <f t="shared" si="478"/>
        <v>4.4458047034835939</v>
      </c>
      <c r="X7667" s="1">
        <f t="shared" si="479"/>
        <v>365</v>
      </c>
    </row>
    <row r="7668" spans="1:24" hidden="1" x14ac:dyDescent="0.3">
      <c r="A7668" s="18" t="str">
        <f t="shared" si="476"/>
        <v>OFF - ConstMin - Cranes_1998_100</v>
      </c>
      <c r="B7668" s="1" t="s">
        <v>40</v>
      </c>
      <c r="C7668" s="1">
        <v>2020</v>
      </c>
      <c r="D7668" s="1" t="s">
        <v>153</v>
      </c>
      <c r="E7668" s="1">
        <v>1998</v>
      </c>
      <c r="F7668" s="1">
        <v>100</v>
      </c>
      <c r="G7668" s="1" t="s">
        <v>12</v>
      </c>
      <c r="H7668" s="1">
        <v>1.7145057563390601E-5</v>
      </c>
      <c r="I7668" s="1">
        <v>1.5770023946806601E-5</v>
      </c>
      <c r="J7668" s="1">
        <v>1.886709E-5</v>
      </c>
      <c r="K7668" s="1">
        <v>2.5598480000000001E-4</v>
      </c>
      <c r="L7668" s="1">
        <v>4.2886899999999998E-5</v>
      </c>
      <c r="M7668" s="1">
        <v>2.4776139999999999E-3</v>
      </c>
      <c r="N7668" s="1">
        <v>1.7274519E-7</v>
      </c>
      <c r="O7668" s="1">
        <v>1.3051858799999999E-7</v>
      </c>
      <c r="P7668" s="1">
        <v>2.3937209999999999E-8</v>
      </c>
      <c r="Q7668" s="1">
        <v>3.9639114740840902E-8</v>
      </c>
      <c r="R7668" s="1">
        <v>113.15</v>
      </c>
      <c r="S7668" s="1">
        <v>29.2</v>
      </c>
      <c r="T7668" s="1">
        <v>7.0000000000000007E-2</v>
      </c>
      <c r="U7668" s="1">
        <v>2160.8000000000002</v>
      </c>
      <c r="V7668" s="1">
        <f t="shared" si="477"/>
        <v>2.4166089651989053</v>
      </c>
      <c r="W7668" s="1">
        <f t="shared" si="478"/>
        <v>6.5720170989706075</v>
      </c>
      <c r="X7668" s="1">
        <f t="shared" si="479"/>
        <v>417.14285714285711</v>
      </c>
    </row>
    <row r="7669" spans="1:24" hidden="1" x14ac:dyDescent="0.3">
      <c r="A7669" s="18" t="str">
        <f t="shared" si="476"/>
        <v>OFF - ConstMin - Cranes_1998_175</v>
      </c>
      <c r="B7669" s="1" t="s">
        <v>40</v>
      </c>
      <c r="C7669" s="1">
        <v>2020</v>
      </c>
      <c r="D7669" s="1" t="s">
        <v>153</v>
      </c>
      <c r="E7669" s="1">
        <v>1998</v>
      </c>
      <c r="F7669" s="1">
        <v>175</v>
      </c>
      <c r="G7669" s="1" t="s">
        <v>12</v>
      </c>
      <c r="H7669" s="1">
        <v>4.3281917489292901E-7</v>
      </c>
      <c r="I7669" s="1">
        <v>3.9810707706651601E-7</v>
      </c>
      <c r="J7669" s="1">
        <v>4.7629110000000001E-7</v>
      </c>
      <c r="K7669" s="1">
        <v>6.8694860000000001E-6</v>
      </c>
      <c r="L7669" s="1">
        <v>3.3035990000000002E-6</v>
      </c>
      <c r="M7669" s="1">
        <v>1.6281309999999999E-4</v>
      </c>
      <c r="N7669" s="1">
        <v>1.1671965000000001E-8</v>
      </c>
      <c r="O7669" s="1">
        <v>8.8188179999999993E-9</v>
      </c>
      <c r="P7669" s="1">
        <v>1.617378E-9</v>
      </c>
      <c r="Q7669" s="1">
        <v>2.5573622413445701E-9</v>
      </c>
      <c r="R7669" s="1">
        <v>7.3</v>
      </c>
      <c r="S7669" s="1">
        <v>0</v>
      </c>
      <c r="T7669" s="1">
        <v>0</v>
      </c>
      <c r="U7669" s="1">
        <v>0</v>
      </c>
      <c r="V7669" s="1">
        <f t="shared" si="477"/>
        <v>0</v>
      </c>
      <c r="W7669" s="1">
        <f t="shared" si="478"/>
        <v>0</v>
      </c>
      <c r="X7669" s="1" t="e">
        <f t="shared" si="479"/>
        <v>#DIV/0!</v>
      </c>
    </row>
    <row r="7670" spans="1:24" hidden="1" x14ac:dyDescent="0.3">
      <c r="A7670" s="18" t="str">
        <f t="shared" si="476"/>
        <v>OFF - ConstMin - Cranes_1999_50</v>
      </c>
      <c r="B7670" s="1" t="s">
        <v>40</v>
      </c>
      <c r="C7670" s="1">
        <v>2020</v>
      </c>
      <c r="D7670" s="1" t="s">
        <v>153</v>
      </c>
      <c r="E7670" s="1">
        <v>1999</v>
      </c>
      <c r="F7670" s="1">
        <v>50</v>
      </c>
      <c r="G7670" s="1" t="s">
        <v>12</v>
      </c>
      <c r="H7670" s="1">
        <v>6.72696987293253E-6</v>
      </c>
      <c r="I7670" s="1">
        <v>6.18746688912334E-6</v>
      </c>
      <c r="J7670" s="1">
        <v>7.4026199999999998E-6</v>
      </c>
      <c r="K7670" s="1">
        <v>1.4006620000000001E-4</v>
      </c>
      <c r="L7670" s="1">
        <v>8.109677E-6</v>
      </c>
      <c r="M7670" s="1">
        <v>7.0184279999999999E-4</v>
      </c>
      <c r="N7670" s="1">
        <v>4.8384404999999998E-8</v>
      </c>
      <c r="O7670" s="1">
        <v>3.6557106000000002E-8</v>
      </c>
      <c r="P7670" s="1">
        <v>8.5331290000000008E-9</v>
      </c>
      <c r="Q7670" s="1">
        <v>1.27868112067229E-8</v>
      </c>
      <c r="R7670" s="1">
        <v>36.5</v>
      </c>
      <c r="S7670" s="1">
        <v>18.25</v>
      </c>
      <c r="T7670" s="1">
        <v>0.04</v>
      </c>
      <c r="U7670" s="1">
        <v>675.25</v>
      </c>
      <c r="V7670" s="1">
        <f t="shared" si="477"/>
        <v>3.0341489411178193</v>
      </c>
      <c r="W7670" s="1">
        <f t="shared" si="478"/>
        <v>3.9767433625562054</v>
      </c>
      <c r="X7670" s="1">
        <f t="shared" si="479"/>
        <v>456.25</v>
      </c>
    </row>
    <row r="7671" spans="1:24" hidden="1" x14ac:dyDescent="0.3">
      <c r="A7671" s="18" t="str">
        <f t="shared" si="476"/>
        <v>OFF - ConstMin - Cranes_1999_100</v>
      </c>
      <c r="B7671" s="1" t="s">
        <v>40</v>
      </c>
      <c r="C7671" s="1">
        <v>2020</v>
      </c>
      <c r="D7671" s="1" t="s">
        <v>153</v>
      </c>
      <c r="E7671" s="1">
        <v>1999</v>
      </c>
      <c r="F7671" s="1">
        <v>100</v>
      </c>
      <c r="G7671" s="1" t="s">
        <v>12</v>
      </c>
      <c r="H7671" s="1">
        <v>1.87826312953285E-5</v>
      </c>
      <c r="I7671" s="1">
        <v>1.7276264265443101E-5</v>
      </c>
      <c r="J7671" s="1">
        <v>2.0669140000000001E-5</v>
      </c>
      <c r="K7671" s="1">
        <v>2.8191689999999998E-4</v>
      </c>
      <c r="L7671" s="1">
        <v>4.7952430000000001E-5</v>
      </c>
      <c r="M7671" s="1">
        <v>2.7758309999999999E-3</v>
      </c>
      <c r="N7671" s="1">
        <v>1.9353761999999999E-7</v>
      </c>
      <c r="O7671" s="1">
        <v>1.4622842400000001E-7</v>
      </c>
      <c r="P7671" s="1">
        <v>2.6818410000000001E-8</v>
      </c>
      <c r="Q7671" s="1">
        <v>4.3475158102857799E-8</v>
      </c>
      <c r="R7671" s="1">
        <v>124.1</v>
      </c>
      <c r="S7671" s="1">
        <v>32.85</v>
      </c>
      <c r="T7671" s="1">
        <v>0.08</v>
      </c>
      <c r="U7671" s="1">
        <v>2430.9</v>
      </c>
      <c r="V7671" s="1">
        <f t="shared" si="477"/>
        <v>2.3532677636362296</v>
      </c>
      <c r="W7671" s="1">
        <f t="shared" si="478"/>
        <v>6.5317886999877173</v>
      </c>
      <c r="X7671" s="1">
        <f t="shared" si="479"/>
        <v>410.625</v>
      </c>
    </row>
    <row r="7672" spans="1:24" hidden="1" x14ac:dyDescent="0.3">
      <c r="A7672" s="18" t="str">
        <f t="shared" si="476"/>
        <v>OFF - ConstMin - Cranes_1999_175</v>
      </c>
      <c r="B7672" s="1" t="s">
        <v>40</v>
      </c>
      <c r="C7672" s="1">
        <v>2020</v>
      </c>
      <c r="D7672" s="1" t="s">
        <v>153</v>
      </c>
      <c r="E7672" s="1">
        <v>1999</v>
      </c>
      <c r="F7672" s="1">
        <v>175</v>
      </c>
      <c r="G7672" s="1" t="s">
        <v>12</v>
      </c>
      <c r="H7672" s="1">
        <v>4.8075286317551404E-7</v>
      </c>
      <c r="I7672" s="1">
        <v>4.4219648354883799E-7</v>
      </c>
      <c r="J7672" s="1">
        <v>5.2903920000000004E-7</v>
      </c>
      <c r="K7672" s="1">
        <v>7.6052550000000001E-6</v>
      </c>
      <c r="L7672" s="1">
        <v>3.6874559999999999E-6</v>
      </c>
      <c r="M7672" s="1">
        <v>1.824103E-4</v>
      </c>
      <c r="N7672" s="1">
        <v>1.3076874E-8</v>
      </c>
      <c r="O7672" s="1">
        <v>9.8803047999999994E-9</v>
      </c>
      <c r="P7672" s="1">
        <v>1.8120549999999999E-9</v>
      </c>
      <c r="Q7672" s="1">
        <v>2.5573622413445701E-9</v>
      </c>
      <c r="R7672" s="1">
        <v>7.3</v>
      </c>
      <c r="S7672" s="1">
        <v>0</v>
      </c>
      <c r="T7672" s="1">
        <v>0</v>
      </c>
      <c r="U7672" s="1">
        <v>0</v>
      </c>
      <c r="V7672" s="1">
        <f t="shared" si="477"/>
        <v>0</v>
      </c>
      <c r="W7672" s="1">
        <f t="shared" si="478"/>
        <v>0</v>
      </c>
      <c r="X7672" s="1" t="e">
        <f t="shared" si="479"/>
        <v>#DIV/0!</v>
      </c>
    </row>
    <row r="7673" spans="1:24" hidden="1" x14ac:dyDescent="0.3">
      <c r="A7673" s="18" t="str">
        <f t="shared" si="476"/>
        <v>OFF - ConstMin - Cranes_2000_50</v>
      </c>
      <c r="B7673" s="1" t="s">
        <v>40</v>
      </c>
      <c r="C7673" s="1">
        <v>2020</v>
      </c>
      <c r="D7673" s="1" t="s">
        <v>153</v>
      </c>
      <c r="E7673" s="1">
        <v>2000</v>
      </c>
      <c r="F7673" s="1">
        <v>50</v>
      </c>
      <c r="G7673" s="1" t="s">
        <v>12</v>
      </c>
      <c r="H7673" s="1">
        <v>7.7161878123185303E-6</v>
      </c>
      <c r="I7673" s="1">
        <v>7.0973495497705898E-6</v>
      </c>
      <c r="J7673" s="1">
        <v>8.4911939999999995E-6</v>
      </c>
      <c r="K7673" s="1">
        <v>1.6170670000000001E-4</v>
      </c>
      <c r="L7673" s="1">
        <v>9.4994659999999998E-6</v>
      </c>
      <c r="M7673" s="1">
        <v>8.2377660000000001E-4</v>
      </c>
      <c r="N7673" s="1">
        <v>5.6790414000000001E-8</v>
      </c>
      <c r="O7673" s="1">
        <v>4.2908312800000003E-8</v>
      </c>
      <c r="P7673" s="1">
        <v>1.001562E-8</v>
      </c>
      <c r="Q7673" s="1">
        <v>1.53441734480674E-8</v>
      </c>
      <c r="R7673" s="1">
        <v>43.8</v>
      </c>
      <c r="S7673" s="1">
        <v>18.25</v>
      </c>
      <c r="T7673" s="1">
        <v>0.05</v>
      </c>
      <c r="U7673" s="1">
        <v>675.25</v>
      </c>
      <c r="V7673" s="1">
        <f t="shared" si="477"/>
        <v>3.4803282194582428</v>
      </c>
      <c r="W7673" s="1">
        <f t="shared" si="478"/>
        <v>4.6582543747831568</v>
      </c>
      <c r="X7673" s="1">
        <f t="shared" si="479"/>
        <v>365</v>
      </c>
    </row>
    <row r="7674" spans="1:24" hidden="1" x14ac:dyDescent="0.3">
      <c r="A7674" s="18" t="str">
        <f t="shared" si="476"/>
        <v>OFF - ConstMin - Cranes_2000_100</v>
      </c>
      <c r="B7674" s="1" t="s">
        <v>40</v>
      </c>
      <c r="C7674" s="1">
        <v>2020</v>
      </c>
      <c r="D7674" s="1" t="s">
        <v>153</v>
      </c>
      <c r="E7674" s="1">
        <v>2000</v>
      </c>
      <c r="F7674" s="1">
        <v>100</v>
      </c>
      <c r="G7674" s="1" t="s">
        <v>12</v>
      </c>
      <c r="H7674" s="1">
        <v>2.1545701306478501E-5</v>
      </c>
      <c r="I7674" s="1">
        <v>1.9817736061699002E-5</v>
      </c>
      <c r="J7674" s="1">
        <v>2.370973E-5</v>
      </c>
      <c r="K7674" s="1">
        <v>3.251684E-4</v>
      </c>
      <c r="L7674" s="1">
        <v>5.6170079999999998E-5</v>
      </c>
      <c r="M7674" s="1">
        <v>3.2580880000000001E-3</v>
      </c>
      <c r="N7674" s="1">
        <v>2.2716171000000001E-7</v>
      </c>
      <c r="O7674" s="1">
        <v>1.7163329200000001E-7</v>
      </c>
      <c r="P7674" s="1">
        <v>3.1477680000000003E-8</v>
      </c>
      <c r="Q7674" s="1">
        <v>5.1147244826891602E-8</v>
      </c>
      <c r="R7674" s="1">
        <v>146</v>
      </c>
      <c r="S7674" s="1">
        <v>40.15</v>
      </c>
      <c r="T7674" s="1">
        <v>0.1</v>
      </c>
      <c r="U7674" s="1">
        <v>2971.1</v>
      </c>
      <c r="V7674" s="1">
        <f t="shared" si="477"/>
        <v>2.2086422280738374</v>
      </c>
      <c r="W7674" s="1">
        <f t="shared" si="478"/>
        <v>6.260029412847568</v>
      </c>
      <c r="X7674" s="1">
        <f t="shared" si="479"/>
        <v>401.49999999999994</v>
      </c>
    </row>
    <row r="7675" spans="1:24" hidden="1" x14ac:dyDescent="0.3">
      <c r="A7675" s="18" t="str">
        <f t="shared" si="476"/>
        <v>OFF - ConstMin - Cranes_2000_175</v>
      </c>
      <c r="B7675" s="1" t="s">
        <v>40</v>
      </c>
      <c r="C7675" s="1">
        <v>2020</v>
      </c>
      <c r="D7675" s="1" t="s">
        <v>153</v>
      </c>
      <c r="E7675" s="1">
        <v>2000</v>
      </c>
      <c r="F7675" s="1">
        <v>175</v>
      </c>
      <c r="G7675" s="1" t="s">
        <v>12</v>
      </c>
      <c r="H7675" s="1">
        <v>5.5938948001661101E-7</v>
      </c>
      <c r="I7675" s="1">
        <v>5.1452644371927899E-7</v>
      </c>
      <c r="J7675" s="1">
        <v>6.15574E-7</v>
      </c>
      <c r="K7675" s="1">
        <v>8.8196340000000007E-6</v>
      </c>
      <c r="L7675" s="1">
        <v>4.3119119999999997E-6</v>
      </c>
      <c r="M7675" s="1">
        <v>2.1410099999999999E-4</v>
      </c>
      <c r="N7675" s="1">
        <v>1.5348762000000001E-8</v>
      </c>
      <c r="O7675" s="1">
        <v>1.1596842400000001E-8</v>
      </c>
      <c r="P7675" s="1">
        <v>2.1268700000000001E-9</v>
      </c>
      <c r="Q7675" s="1">
        <v>2.5573622413445701E-9</v>
      </c>
      <c r="R7675" s="1">
        <v>7.3</v>
      </c>
      <c r="S7675" s="1">
        <v>0</v>
      </c>
      <c r="T7675" s="1">
        <v>0</v>
      </c>
      <c r="U7675" s="1">
        <v>0</v>
      </c>
      <c r="V7675" s="1">
        <f t="shared" si="477"/>
        <v>0</v>
      </c>
      <c r="W7675" s="1">
        <f t="shared" si="478"/>
        <v>0</v>
      </c>
      <c r="X7675" s="1" t="e">
        <f t="shared" si="479"/>
        <v>#DIV/0!</v>
      </c>
    </row>
    <row r="7676" spans="1:24" hidden="1" x14ac:dyDescent="0.3">
      <c r="A7676" s="18" t="str">
        <f t="shared" si="476"/>
        <v>OFF - ConstMin - Cranes_2001_50</v>
      </c>
      <c r="B7676" s="1" t="s">
        <v>40</v>
      </c>
      <c r="C7676" s="1">
        <v>2020</v>
      </c>
      <c r="D7676" s="1" t="s">
        <v>153</v>
      </c>
      <c r="E7676" s="1">
        <v>2001</v>
      </c>
      <c r="F7676" s="1">
        <v>50</v>
      </c>
      <c r="G7676" s="1" t="s">
        <v>12</v>
      </c>
      <c r="H7676" s="1">
        <v>8.2089084447206904E-6</v>
      </c>
      <c r="I7676" s="1">
        <v>7.5505539874540904E-6</v>
      </c>
      <c r="J7676" s="1">
        <v>9.0334030000000005E-6</v>
      </c>
      <c r="K7676" s="1">
        <v>1.731956E-4</v>
      </c>
      <c r="L7676" s="1">
        <v>1.032589E-5</v>
      </c>
      <c r="M7676" s="1">
        <v>8.9725000000000004E-4</v>
      </c>
      <c r="N7676" s="1">
        <v>6.1855605000000005E-8</v>
      </c>
      <c r="O7676" s="1">
        <v>4.6735345999999999E-8</v>
      </c>
      <c r="P7676" s="1">
        <v>1.090892E-8</v>
      </c>
      <c r="Q7676" s="1">
        <v>1.53441734480674E-8</v>
      </c>
      <c r="R7676" s="1">
        <v>43.8</v>
      </c>
      <c r="S7676" s="1">
        <v>21.9</v>
      </c>
      <c r="T7676" s="1">
        <v>0.05</v>
      </c>
      <c r="U7676" s="1">
        <v>810.3</v>
      </c>
      <c r="V7676" s="1">
        <f t="shared" si="477"/>
        <v>3.0854717819659925</v>
      </c>
      <c r="W7676" s="1">
        <f t="shared" si="478"/>
        <v>4.2195900157290991</v>
      </c>
      <c r="X7676" s="1">
        <f t="shared" si="479"/>
        <v>437.99999999999994</v>
      </c>
    </row>
    <row r="7677" spans="1:24" hidden="1" x14ac:dyDescent="0.3">
      <c r="A7677" s="18" t="str">
        <f t="shared" si="476"/>
        <v>OFF - ConstMin - Cranes_2001_100</v>
      </c>
      <c r="B7677" s="1" t="s">
        <v>40</v>
      </c>
      <c r="C7677" s="1">
        <v>2020</v>
      </c>
      <c r="D7677" s="1" t="s">
        <v>153</v>
      </c>
      <c r="E7677" s="1">
        <v>2001</v>
      </c>
      <c r="F7677" s="1">
        <v>100</v>
      </c>
      <c r="G7677" s="1" t="s">
        <v>12</v>
      </c>
      <c r="H7677" s="1">
        <v>2.2922633603498202E-5</v>
      </c>
      <c r="I7677" s="1">
        <v>2.1084238388497598E-5</v>
      </c>
      <c r="J7677" s="1">
        <v>2.522496E-5</v>
      </c>
      <c r="K7677" s="1">
        <v>3.4793219999999998E-4</v>
      </c>
      <c r="L7677" s="1">
        <v>6.1056459999999998E-5</v>
      </c>
      <c r="M7677" s="1">
        <v>3.5486760000000002E-3</v>
      </c>
      <c r="N7677" s="1">
        <v>2.4742224E-7</v>
      </c>
      <c r="O7677" s="1">
        <v>1.8694124800000001E-7</v>
      </c>
      <c r="P7677" s="1">
        <v>3.4285159999999997E-8</v>
      </c>
      <c r="Q7677" s="1">
        <v>5.4983288188908401E-8</v>
      </c>
      <c r="R7677" s="1">
        <v>156.94999999999999</v>
      </c>
      <c r="S7677" s="1">
        <v>43.8</v>
      </c>
      <c r="T7677" s="1">
        <v>0.11</v>
      </c>
      <c r="U7677" s="1">
        <v>3241.2</v>
      </c>
      <c r="V7677" s="1">
        <f t="shared" si="477"/>
        <v>2.153975148712524</v>
      </c>
      <c r="W7677" s="1">
        <f t="shared" si="478"/>
        <v>6.2375550439662604</v>
      </c>
      <c r="X7677" s="1">
        <f t="shared" si="479"/>
        <v>398.18181818181813</v>
      </c>
    </row>
    <row r="7678" spans="1:24" hidden="1" x14ac:dyDescent="0.3">
      <c r="A7678" s="18" t="str">
        <f t="shared" si="476"/>
        <v>OFF - ConstMin - Cranes_2001_175</v>
      </c>
      <c r="B7678" s="1" t="s">
        <v>40</v>
      </c>
      <c r="C7678" s="1">
        <v>2020</v>
      </c>
      <c r="D7678" s="1" t="s">
        <v>153</v>
      </c>
      <c r="E7678" s="1">
        <v>2001</v>
      </c>
      <c r="F7678" s="1">
        <v>175</v>
      </c>
      <c r="G7678" s="1" t="s">
        <v>12</v>
      </c>
      <c r="H7678" s="1">
        <v>6.0395887459459305E-7</v>
      </c>
      <c r="I7678" s="1">
        <v>5.5552137285210703E-7</v>
      </c>
      <c r="J7678" s="1">
        <v>6.6461990000000004E-7</v>
      </c>
      <c r="K7678" s="1">
        <v>9.4898069999999993E-6</v>
      </c>
      <c r="L7678" s="1">
        <v>4.6788659999999997E-6</v>
      </c>
      <c r="M7678" s="1">
        <v>2.3319660000000001E-4</v>
      </c>
      <c r="N7678" s="1">
        <v>1.6717707E-8</v>
      </c>
      <c r="O7678" s="1">
        <v>1.2631156399999999E-8</v>
      </c>
      <c r="P7678" s="1">
        <v>2.3165640000000001E-9</v>
      </c>
      <c r="Q7678" s="1">
        <v>3.8360433620168698E-9</v>
      </c>
      <c r="R7678" s="1">
        <v>10.95</v>
      </c>
      <c r="S7678" s="1">
        <v>0</v>
      </c>
      <c r="T7678" s="1">
        <v>0</v>
      </c>
      <c r="U7678" s="1">
        <v>0</v>
      </c>
      <c r="V7678" s="1">
        <f t="shared" si="477"/>
        <v>0</v>
      </c>
      <c r="W7678" s="1">
        <f t="shared" si="478"/>
        <v>0</v>
      </c>
      <c r="X7678" s="1" t="e">
        <f t="shared" si="479"/>
        <v>#DIV/0!</v>
      </c>
    </row>
    <row r="7679" spans="1:24" hidden="1" x14ac:dyDescent="0.3">
      <c r="A7679" s="18" t="str">
        <f t="shared" si="476"/>
        <v>OFF - ConstMin - Cranes_2002_50</v>
      </c>
      <c r="B7679" s="1" t="s">
        <v>40</v>
      </c>
      <c r="C7679" s="1">
        <v>2020</v>
      </c>
      <c r="D7679" s="1" t="s">
        <v>153</v>
      </c>
      <c r="E7679" s="1">
        <v>2002</v>
      </c>
      <c r="F7679" s="1">
        <v>50</v>
      </c>
      <c r="G7679" s="1" t="s">
        <v>12</v>
      </c>
      <c r="H7679" s="1">
        <v>8.8156771979182806E-6</v>
      </c>
      <c r="I7679" s="1">
        <v>8.1086598866452396E-6</v>
      </c>
      <c r="J7679" s="1">
        <v>9.7011150000000004E-6</v>
      </c>
      <c r="K7679" s="1">
        <v>1.8730729999999999E-4</v>
      </c>
      <c r="L7679" s="1">
        <v>1.133673E-5</v>
      </c>
      <c r="M7679" s="1">
        <v>9.8707789999999992E-4</v>
      </c>
      <c r="N7679" s="1">
        <v>6.8048261999999999E-8</v>
      </c>
      <c r="O7679" s="1">
        <v>5.1414242399999998E-8</v>
      </c>
      <c r="P7679" s="1">
        <v>1.200107E-8</v>
      </c>
      <c r="Q7679" s="1">
        <v>1.7901535689411998E-8</v>
      </c>
      <c r="R7679" s="1">
        <v>51.1</v>
      </c>
      <c r="S7679" s="1">
        <v>25.55</v>
      </c>
      <c r="T7679" s="1">
        <v>0.06</v>
      </c>
      <c r="U7679" s="1">
        <v>945.35</v>
      </c>
      <c r="V7679" s="1">
        <f t="shared" si="477"/>
        <v>2.8401747146774867</v>
      </c>
      <c r="W7679" s="1">
        <f t="shared" si="478"/>
        <v>3.9708526862935134</v>
      </c>
      <c r="X7679" s="1">
        <f t="shared" si="479"/>
        <v>425.83333333333337</v>
      </c>
    </row>
    <row r="7680" spans="1:24" hidden="1" x14ac:dyDescent="0.3">
      <c r="A7680" s="18" t="str">
        <f t="shared" si="476"/>
        <v>OFF - ConstMin - Cranes_2002_100</v>
      </c>
      <c r="B7680" s="1" t="s">
        <v>40</v>
      </c>
      <c r="C7680" s="1">
        <v>2020</v>
      </c>
      <c r="D7680" s="1" t="s">
        <v>153</v>
      </c>
      <c r="E7680" s="1">
        <v>2002</v>
      </c>
      <c r="F7680" s="1">
        <v>100</v>
      </c>
      <c r="G7680" s="1" t="s">
        <v>12</v>
      </c>
      <c r="H7680" s="1">
        <v>2.4618302332069201E-5</v>
      </c>
      <c r="I7680" s="1">
        <v>2.26439144850373E-5</v>
      </c>
      <c r="J7680" s="1">
        <v>2.7090940000000001E-5</v>
      </c>
      <c r="K7680" s="1">
        <v>3.7590330000000002E-4</v>
      </c>
      <c r="L7680" s="1">
        <v>6.7033399999999994E-5</v>
      </c>
      <c r="M7680" s="1">
        <v>3.9039550000000002E-3</v>
      </c>
      <c r="N7680" s="1">
        <v>2.7219311999999999E-7</v>
      </c>
      <c r="O7680" s="1">
        <v>2.0565702400000001E-7</v>
      </c>
      <c r="P7680" s="1">
        <v>3.7717650000000002E-8</v>
      </c>
      <c r="Q7680" s="1">
        <v>6.1376693792269904E-8</v>
      </c>
      <c r="R7680" s="1">
        <v>175.2</v>
      </c>
      <c r="S7680" s="1">
        <v>47.45</v>
      </c>
      <c r="T7680" s="1">
        <v>0.12</v>
      </c>
      <c r="U7680" s="1">
        <v>3511.3</v>
      </c>
      <c r="V7680" s="1">
        <f t="shared" si="477"/>
        <v>2.1353652468493549</v>
      </c>
      <c r="W7680" s="1">
        <f t="shared" si="478"/>
        <v>6.3213802027355497</v>
      </c>
      <c r="X7680" s="1">
        <f t="shared" si="479"/>
        <v>395.41666666666669</v>
      </c>
    </row>
    <row r="7681" spans="1:24" hidden="1" x14ac:dyDescent="0.3">
      <c r="A7681" s="18" t="str">
        <f t="shared" si="476"/>
        <v>OFF - ConstMin - Cranes_2002_175</v>
      </c>
      <c r="B7681" s="1" t="s">
        <v>40</v>
      </c>
      <c r="C7681" s="1">
        <v>2020</v>
      </c>
      <c r="D7681" s="1" t="s">
        <v>153</v>
      </c>
      <c r="E7681" s="1">
        <v>2002</v>
      </c>
      <c r="F7681" s="1">
        <v>175</v>
      </c>
      <c r="G7681" s="1" t="s">
        <v>12</v>
      </c>
      <c r="H7681" s="1">
        <v>6.5857026150472602E-7</v>
      </c>
      <c r="I7681" s="1">
        <v>6.0575292653204702E-7</v>
      </c>
      <c r="J7681" s="1">
        <v>7.2471640000000001E-7</v>
      </c>
      <c r="K7681" s="1">
        <v>1.0311789999999999E-5</v>
      </c>
      <c r="L7681" s="1">
        <v>5.127912E-6</v>
      </c>
      <c r="M7681" s="1">
        <v>2.565434E-4</v>
      </c>
      <c r="N7681" s="1">
        <v>1.8391428E-8</v>
      </c>
      <c r="O7681" s="1">
        <v>1.3895745600000001E-8</v>
      </c>
      <c r="P7681" s="1">
        <v>2.5484889999999998E-9</v>
      </c>
      <c r="Q7681" s="1">
        <v>3.8360433620168698E-9</v>
      </c>
      <c r="R7681" s="1">
        <v>10.95</v>
      </c>
      <c r="S7681" s="1">
        <v>3.65</v>
      </c>
      <c r="T7681" s="1">
        <v>0</v>
      </c>
      <c r="U7681" s="1">
        <v>456.25</v>
      </c>
      <c r="V7681" s="1">
        <f t="shared" si="477"/>
        <v>0.43962384892817136</v>
      </c>
      <c r="W7681" s="1">
        <f t="shared" si="478"/>
        <v>3.7215708115703037</v>
      </c>
      <c r="X7681" s="1" t="e">
        <f t="shared" si="479"/>
        <v>#DIV/0!</v>
      </c>
    </row>
    <row r="7682" spans="1:24" hidden="1" x14ac:dyDescent="0.3">
      <c r="A7682" s="18" t="str">
        <f t="shared" si="476"/>
        <v>OFF - ConstMin - Cranes_2003_50</v>
      </c>
      <c r="B7682" s="1" t="s">
        <v>40</v>
      </c>
      <c r="C7682" s="1">
        <v>2020</v>
      </c>
      <c r="D7682" s="1" t="s">
        <v>153</v>
      </c>
      <c r="E7682" s="1">
        <v>2003</v>
      </c>
      <c r="F7682" s="1">
        <v>50</v>
      </c>
      <c r="G7682" s="1" t="s">
        <v>12</v>
      </c>
      <c r="H7682" s="1">
        <v>9.91465224333198E-6</v>
      </c>
      <c r="I7682" s="1">
        <v>9.1194971334167506E-6</v>
      </c>
      <c r="J7682" s="1">
        <v>1.091047E-5</v>
      </c>
      <c r="K7682" s="1">
        <v>2.122042E-4</v>
      </c>
      <c r="L7682" s="1">
        <v>1.3042379999999999E-5</v>
      </c>
      <c r="M7682" s="1">
        <v>1.1378880000000001E-3</v>
      </c>
      <c r="N7682" s="1">
        <v>7.8444998999999995E-8</v>
      </c>
      <c r="O7682" s="1">
        <v>5.9269554799999998E-8</v>
      </c>
      <c r="P7682" s="1">
        <v>1.383465E-8</v>
      </c>
      <c r="Q7682" s="1">
        <v>2.04588979307566E-8</v>
      </c>
      <c r="R7682" s="1">
        <v>58.4</v>
      </c>
      <c r="S7682" s="1">
        <v>29.2</v>
      </c>
      <c r="T7682" s="1">
        <v>7.0000000000000007E-2</v>
      </c>
      <c r="U7682" s="1">
        <v>1080.4000000000001</v>
      </c>
      <c r="V7682" s="1">
        <f t="shared" si="477"/>
        <v>2.7949556202396688</v>
      </c>
      <c r="W7682" s="1">
        <f t="shared" si="478"/>
        <v>3.9972459828652696</v>
      </c>
      <c r="X7682" s="1">
        <f t="shared" si="479"/>
        <v>417.14285714285711</v>
      </c>
    </row>
    <row r="7683" spans="1:24" hidden="1" x14ac:dyDescent="0.3">
      <c r="A7683" s="18" t="str">
        <f t="shared" si="476"/>
        <v>OFF - ConstMin - Cranes_2003_100</v>
      </c>
      <c r="B7683" s="1" t="s">
        <v>40</v>
      </c>
      <c r="C7683" s="1">
        <v>2020</v>
      </c>
      <c r="D7683" s="1" t="s">
        <v>153</v>
      </c>
      <c r="E7683" s="1">
        <v>2003</v>
      </c>
      <c r="F7683" s="1">
        <v>100</v>
      </c>
      <c r="G7683" s="1" t="s">
        <v>12</v>
      </c>
      <c r="H7683" s="1">
        <v>2.76887769335692E-5</v>
      </c>
      <c r="I7683" s="1">
        <v>2.5468137023496899E-5</v>
      </c>
      <c r="J7683" s="1">
        <v>3.0469810000000002E-5</v>
      </c>
      <c r="K7683" s="1">
        <v>4.2542460000000003E-4</v>
      </c>
      <c r="L7683" s="1">
        <v>7.7118560000000001E-5</v>
      </c>
      <c r="M7683" s="1">
        <v>4.5004190000000003E-3</v>
      </c>
      <c r="N7683" s="1">
        <v>3.1377996000000001E-7</v>
      </c>
      <c r="O7683" s="1">
        <v>2.3707819200000001E-7</v>
      </c>
      <c r="P7683" s="1">
        <v>4.3480330000000002E-8</v>
      </c>
      <c r="Q7683" s="1">
        <v>7.0327461636975906E-8</v>
      </c>
      <c r="R7683" s="1">
        <v>200.75</v>
      </c>
      <c r="S7683" s="1">
        <v>54.75</v>
      </c>
      <c r="T7683" s="1">
        <v>0.13</v>
      </c>
      <c r="U7683" s="1">
        <v>4051.5</v>
      </c>
      <c r="V7683" s="1">
        <f t="shared" si="477"/>
        <v>2.0814689426977848</v>
      </c>
      <c r="W7683" s="1">
        <f t="shared" si="478"/>
        <v>6.3027730452949911</v>
      </c>
      <c r="X7683" s="1">
        <f t="shared" si="479"/>
        <v>421.15384615384613</v>
      </c>
    </row>
    <row r="7684" spans="1:24" hidden="1" x14ac:dyDescent="0.3">
      <c r="A7684" s="18" t="str">
        <f t="shared" si="476"/>
        <v>OFF - ConstMin - Cranes_2003_175</v>
      </c>
      <c r="B7684" s="1" t="s">
        <v>40</v>
      </c>
      <c r="C7684" s="1">
        <v>2020</v>
      </c>
      <c r="D7684" s="1" t="s">
        <v>153</v>
      </c>
      <c r="E7684" s="1">
        <v>2003</v>
      </c>
      <c r="F7684" s="1">
        <v>175</v>
      </c>
      <c r="G7684" s="1" t="s">
        <v>12</v>
      </c>
      <c r="H7684" s="1">
        <v>7.5244043513543201E-7</v>
      </c>
      <c r="I7684" s="1">
        <v>6.9209471223756997E-7</v>
      </c>
      <c r="J7684" s="1">
        <v>8.2801479999999996E-7</v>
      </c>
      <c r="K7684" s="1">
        <v>1.1739609999999999E-5</v>
      </c>
      <c r="L7684" s="1">
        <v>5.8890309999999997E-6</v>
      </c>
      <c r="M7684" s="1">
        <v>2.9573929999999999E-4</v>
      </c>
      <c r="N7684" s="1">
        <v>2.1201353999999999E-8</v>
      </c>
      <c r="O7684" s="1">
        <v>1.6018800799999999E-8</v>
      </c>
      <c r="P7684" s="1">
        <v>2.93786E-9</v>
      </c>
      <c r="Q7684" s="1">
        <v>3.8360433620168698E-9</v>
      </c>
      <c r="R7684" s="1">
        <v>10.95</v>
      </c>
      <c r="S7684" s="1">
        <v>3.65</v>
      </c>
      <c r="T7684" s="1">
        <v>0.01</v>
      </c>
      <c r="U7684" s="1">
        <v>456.25</v>
      </c>
      <c r="V7684" s="1">
        <f t="shared" si="477"/>
        <v>0.50228620926129186</v>
      </c>
      <c r="W7684" s="1">
        <f t="shared" si="478"/>
        <v>4.2739512452695516</v>
      </c>
      <c r="X7684" s="1">
        <f t="shared" si="479"/>
        <v>365</v>
      </c>
    </row>
    <row r="7685" spans="1:24" hidden="1" x14ac:dyDescent="0.3">
      <c r="A7685" s="18" t="str">
        <f t="shared" si="476"/>
        <v>OFF - ConstMin - Cranes_2004_50</v>
      </c>
      <c r="B7685" s="1" t="s">
        <v>40</v>
      </c>
      <c r="C7685" s="1">
        <v>2020</v>
      </c>
      <c r="D7685" s="1" t="s">
        <v>153</v>
      </c>
      <c r="E7685" s="1">
        <v>2004</v>
      </c>
      <c r="F7685" s="1">
        <v>50</v>
      </c>
      <c r="G7685" s="1" t="s">
        <v>12</v>
      </c>
      <c r="H7685" s="1">
        <v>4.0079023008090398E-6</v>
      </c>
      <c r="I7685" s="1">
        <v>3.6864685362841499E-6</v>
      </c>
      <c r="J7685" s="1">
        <v>4.4104519999999999E-6</v>
      </c>
      <c r="K7685" s="1">
        <v>4.0428259999999999E-4</v>
      </c>
      <c r="L7685" s="1">
        <v>1.0606599999999999E-5</v>
      </c>
      <c r="M7685" s="1">
        <v>1.65336E-3</v>
      </c>
      <c r="N7685" s="1">
        <v>1.1398113E-7</v>
      </c>
      <c r="O7685" s="1">
        <v>8.6119076000000003E-8</v>
      </c>
      <c r="P7685" s="1">
        <v>2.0101849999999999E-8</v>
      </c>
      <c r="Q7685" s="1">
        <v>3.0688346896134899E-8</v>
      </c>
      <c r="R7685" s="1">
        <v>87.6</v>
      </c>
      <c r="S7685" s="1">
        <v>40.15</v>
      </c>
      <c r="T7685" s="1">
        <v>0.1</v>
      </c>
      <c r="U7685" s="1">
        <v>1485.55</v>
      </c>
      <c r="V7685" s="1">
        <f t="shared" si="477"/>
        <v>0.82169729744646602</v>
      </c>
      <c r="W7685" s="1">
        <f t="shared" si="478"/>
        <v>2.3641635536324324</v>
      </c>
      <c r="X7685" s="1">
        <f t="shared" si="479"/>
        <v>401.49999999999994</v>
      </c>
    </row>
    <row r="7686" spans="1:24" hidden="1" x14ac:dyDescent="0.3">
      <c r="A7686" s="18" t="str">
        <f t="shared" si="476"/>
        <v>OFF - ConstMin - Cranes_2004_100</v>
      </c>
      <c r="B7686" s="1" t="s">
        <v>40</v>
      </c>
      <c r="C7686" s="1">
        <v>2020</v>
      </c>
      <c r="D7686" s="1" t="s">
        <v>153</v>
      </c>
      <c r="E7686" s="1">
        <v>2004</v>
      </c>
      <c r="F7686" s="1">
        <v>100</v>
      </c>
      <c r="G7686" s="1" t="s">
        <v>12</v>
      </c>
      <c r="H7686" s="1">
        <v>7.0308767682715701E-6</v>
      </c>
      <c r="I7686" s="1">
        <v>6.4670004514561901E-6</v>
      </c>
      <c r="J7686" s="1">
        <v>7.7370510000000001E-6</v>
      </c>
      <c r="K7686" s="1">
        <v>4.5650489999999997E-4</v>
      </c>
      <c r="L7686" s="1">
        <v>2.9546680000000002E-5</v>
      </c>
      <c r="M7686" s="1">
        <v>6.5391420000000004E-3</v>
      </c>
      <c r="N7686" s="1">
        <v>4.5592470000000002E-7</v>
      </c>
      <c r="O7686" s="1">
        <v>3.4447643999999998E-7</v>
      </c>
      <c r="P7686" s="1">
        <v>6.3177239999999994E-8</v>
      </c>
      <c r="Q7686" s="1">
        <v>9.5901084050421694E-8</v>
      </c>
      <c r="R7686" s="1">
        <v>273.75</v>
      </c>
      <c r="S7686" s="1">
        <v>80.3</v>
      </c>
      <c r="T7686" s="1">
        <v>0.19</v>
      </c>
      <c r="U7686" s="1">
        <v>5942.2</v>
      </c>
      <c r="V7686" s="1">
        <f t="shared" si="477"/>
        <v>0.36036634662986283</v>
      </c>
      <c r="W7686" s="1">
        <f t="shared" si="478"/>
        <v>1.6464556028048649</v>
      </c>
      <c r="X7686" s="1">
        <f t="shared" si="479"/>
        <v>422.63157894736838</v>
      </c>
    </row>
    <row r="7687" spans="1:24" hidden="1" x14ac:dyDescent="0.3">
      <c r="A7687" s="18" t="str">
        <f t="shared" si="476"/>
        <v>OFF - ConstMin - Cranes_2004_175</v>
      </c>
      <c r="B7687" s="1" t="s">
        <v>40</v>
      </c>
      <c r="C7687" s="1">
        <v>2020</v>
      </c>
      <c r="D7687" s="1" t="s">
        <v>153</v>
      </c>
      <c r="E7687" s="1">
        <v>2004</v>
      </c>
      <c r="F7687" s="1">
        <v>175</v>
      </c>
      <c r="G7687" s="1" t="s">
        <v>12</v>
      </c>
      <c r="H7687" s="1">
        <v>5.00873106096748E-7</v>
      </c>
      <c r="I7687" s="1">
        <v>4.6070308298778902E-7</v>
      </c>
      <c r="J7687" s="1">
        <v>5.5118030000000002E-7</v>
      </c>
      <c r="K7687" s="1">
        <v>1.684317E-5</v>
      </c>
      <c r="L7687" s="1">
        <v>2.4035809999999998E-6</v>
      </c>
      <c r="M7687" s="1">
        <v>4.2971140000000002E-4</v>
      </c>
      <c r="N7687" s="1">
        <v>3.0805722000000002E-8</v>
      </c>
      <c r="O7687" s="1">
        <v>2.3275434400000001E-8</v>
      </c>
      <c r="P7687" s="1">
        <v>4.2687330000000001E-9</v>
      </c>
      <c r="Q7687" s="1">
        <v>6.3934056033614502E-9</v>
      </c>
      <c r="R7687" s="1">
        <v>18.25</v>
      </c>
      <c r="S7687" s="1">
        <v>3.65</v>
      </c>
      <c r="T7687" s="1">
        <v>0.01</v>
      </c>
      <c r="U7687" s="1">
        <v>456.25</v>
      </c>
      <c r="V7687" s="1">
        <f t="shared" si="477"/>
        <v>0.33435424524598062</v>
      </c>
      <c r="W7687" s="1">
        <f t="shared" si="478"/>
        <v>1.744393603643152</v>
      </c>
      <c r="X7687" s="1">
        <f t="shared" si="479"/>
        <v>365</v>
      </c>
    </row>
    <row r="7688" spans="1:24" hidden="1" x14ac:dyDescent="0.3">
      <c r="A7688" s="18" t="str">
        <f t="shared" si="476"/>
        <v>OFF - ConstMin - Cranes_2005_50</v>
      </c>
      <c r="B7688" s="1" t="s">
        <v>40</v>
      </c>
      <c r="C7688" s="1">
        <v>2020</v>
      </c>
      <c r="D7688" s="1" t="s">
        <v>153</v>
      </c>
      <c r="E7688" s="1">
        <v>2005</v>
      </c>
      <c r="F7688" s="1">
        <v>50</v>
      </c>
      <c r="G7688" s="1" t="s">
        <v>12</v>
      </c>
      <c r="H7688" s="1">
        <v>6.2924005783146502E-6</v>
      </c>
      <c r="I7688" s="1">
        <v>5.7877500519338098E-6</v>
      </c>
      <c r="J7688" s="1">
        <v>6.924403E-6</v>
      </c>
      <c r="K7688" s="1">
        <v>6.2885009999999995E-4</v>
      </c>
      <c r="L7688" s="1">
        <v>1.6563469999999999E-5</v>
      </c>
      <c r="M7688" s="1">
        <v>2.695139E-3</v>
      </c>
      <c r="N7688" s="1">
        <v>1.858005E-7</v>
      </c>
      <c r="O7688" s="1">
        <v>1.403826E-7</v>
      </c>
      <c r="P7688" s="1">
        <v>3.276798E-8</v>
      </c>
      <c r="Q7688" s="1">
        <v>4.8589882585546997E-8</v>
      </c>
      <c r="R7688" s="1">
        <v>138.69999999999999</v>
      </c>
      <c r="S7688" s="1">
        <v>65.7</v>
      </c>
      <c r="T7688" s="1">
        <v>0.16</v>
      </c>
      <c r="U7688" s="1">
        <v>2430.9</v>
      </c>
      <c r="V7688" s="1">
        <f t="shared" si="477"/>
        <v>0.78837215105834235</v>
      </c>
      <c r="W7688" s="1">
        <f t="shared" si="478"/>
        <v>2.2561752590762461</v>
      </c>
      <c r="X7688" s="1">
        <f t="shared" si="479"/>
        <v>410.625</v>
      </c>
    </row>
    <row r="7689" spans="1:24" hidden="1" x14ac:dyDescent="0.3">
      <c r="A7689" s="18" t="str">
        <f t="shared" si="476"/>
        <v>OFF - ConstMin - Cranes_2005_100</v>
      </c>
      <c r="B7689" s="1" t="s">
        <v>40</v>
      </c>
      <c r="C7689" s="1">
        <v>2020</v>
      </c>
      <c r="D7689" s="1" t="s">
        <v>153</v>
      </c>
      <c r="E7689" s="1">
        <v>2005</v>
      </c>
      <c r="F7689" s="1">
        <v>100</v>
      </c>
      <c r="G7689" s="1" t="s">
        <v>12</v>
      </c>
      <c r="H7689" s="1">
        <v>1.09969475818287E-5</v>
      </c>
      <c r="I7689" s="1">
        <v>1.0114992385765999E-5</v>
      </c>
      <c r="J7689" s="1">
        <v>1.2101470000000001E-5</v>
      </c>
      <c r="K7689" s="1">
        <v>7.0826090000000003E-4</v>
      </c>
      <c r="L7689" s="1">
        <v>4.6887120000000002E-5</v>
      </c>
      <c r="M7689" s="1">
        <v>1.0659439999999999E-2</v>
      </c>
      <c r="N7689" s="1">
        <v>7.4320199999999999E-7</v>
      </c>
      <c r="O7689" s="1">
        <v>5.6153039999999999E-7</v>
      </c>
      <c r="P7689" s="1">
        <v>1.029851E-7</v>
      </c>
      <c r="Q7689" s="1">
        <v>1.5599909672201901E-7</v>
      </c>
      <c r="R7689" s="1">
        <v>445.3</v>
      </c>
      <c r="S7689" s="1">
        <v>131.4</v>
      </c>
      <c r="T7689" s="1">
        <v>0.32</v>
      </c>
      <c r="U7689" s="1">
        <v>9723.6</v>
      </c>
      <c r="V7689" s="1">
        <f t="shared" si="477"/>
        <v>0.34445070336272926</v>
      </c>
      <c r="W7689" s="1">
        <f t="shared" si="478"/>
        <v>1.5966696609064865</v>
      </c>
      <c r="X7689" s="1">
        <f t="shared" si="479"/>
        <v>410.625</v>
      </c>
    </row>
    <row r="7690" spans="1:24" hidden="1" x14ac:dyDescent="0.3">
      <c r="A7690" s="18" t="str">
        <f t="shared" ref="A7690:A7753" si="480">D7690&amp;"_"&amp;E7690&amp;"_"&amp;F7690</f>
        <v>OFF - ConstMin - Cranes_2005_175</v>
      </c>
      <c r="B7690" s="1" t="s">
        <v>40</v>
      </c>
      <c r="C7690" s="1">
        <v>2020</v>
      </c>
      <c r="D7690" s="1" t="s">
        <v>153</v>
      </c>
      <c r="E7690" s="1">
        <v>2005</v>
      </c>
      <c r="F7690" s="1">
        <v>175</v>
      </c>
      <c r="G7690" s="1" t="s">
        <v>12</v>
      </c>
      <c r="H7690" s="1">
        <v>7.7718074332152902E-7</v>
      </c>
      <c r="I7690" s="1">
        <v>7.1485084770714199E-7</v>
      </c>
      <c r="J7690" s="1">
        <v>8.5524000000000003E-7</v>
      </c>
      <c r="K7690" s="1">
        <v>2.7106240000000001E-5</v>
      </c>
      <c r="L7690" s="1">
        <v>3.8022059999999999E-6</v>
      </c>
      <c r="M7690" s="1">
        <v>7.0047169999999995E-4</v>
      </c>
      <c r="N7690" s="1">
        <v>5.0216364000000001E-8</v>
      </c>
      <c r="O7690" s="1">
        <v>3.7941252800000003E-8</v>
      </c>
      <c r="P7690" s="1">
        <v>6.9584529999999998E-9</v>
      </c>
      <c r="Q7690" s="1">
        <v>1.02294489653783E-8</v>
      </c>
      <c r="R7690" s="1">
        <v>29.2</v>
      </c>
      <c r="S7690" s="1">
        <v>3.65</v>
      </c>
      <c r="T7690" s="1">
        <v>0.01</v>
      </c>
      <c r="U7690" s="1">
        <v>456.25</v>
      </c>
      <c r="V7690" s="1">
        <f t="shared" si="477"/>
        <v>0.51880142433278653</v>
      </c>
      <c r="W7690" s="1">
        <f t="shared" si="478"/>
        <v>2.7594426092291524</v>
      </c>
      <c r="X7690" s="1">
        <f t="shared" si="479"/>
        <v>365</v>
      </c>
    </row>
    <row r="7691" spans="1:24" hidden="1" x14ac:dyDescent="0.3">
      <c r="A7691" s="18" t="str">
        <f t="shared" si="480"/>
        <v>OFF - ConstMin - Cranes_2006_50</v>
      </c>
      <c r="B7691" s="1" t="s">
        <v>40</v>
      </c>
      <c r="C7691" s="1">
        <v>2020</v>
      </c>
      <c r="D7691" s="1" t="s">
        <v>153</v>
      </c>
      <c r="E7691" s="1">
        <v>2006</v>
      </c>
      <c r="F7691" s="1">
        <v>50</v>
      </c>
      <c r="G7691" s="1" t="s">
        <v>12</v>
      </c>
      <c r="H7691" s="1">
        <v>6.2692270993667002E-6</v>
      </c>
      <c r="I7691" s="1">
        <v>5.7664350859974902E-6</v>
      </c>
      <c r="J7691" s="1">
        <v>6.8989019999999998E-6</v>
      </c>
      <c r="K7691" s="1">
        <v>6.2021690000000002E-4</v>
      </c>
      <c r="L7691" s="1">
        <v>1.6406869999999998E-5</v>
      </c>
      <c r="M7691" s="1">
        <v>2.7920950000000001E-3</v>
      </c>
      <c r="N7691" s="1">
        <v>1.9248453000000001E-7</v>
      </c>
      <c r="O7691" s="1">
        <v>1.4543275599999999E-7</v>
      </c>
      <c r="P7691" s="1">
        <v>3.3946789999999999E-8</v>
      </c>
      <c r="Q7691" s="1">
        <v>4.9868563706219303E-8</v>
      </c>
      <c r="R7691" s="1">
        <v>142.35</v>
      </c>
      <c r="S7691" s="1">
        <v>69.349999999999994</v>
      </c>
      <c r="T7691" s="1">
        <v>0.16</v>
      </c>
      <c r="U7691" s="1">
        <v>2565.9499999999998</v>
      </c>
      <c r="V7691" s="1">
        <f t="shared" ref="V7691:V7754" si="481">IFERROR(CONVERT(I7691,"ton","g")*365/U7691,0)</f>
        <v>0.74412829505227762</v>
      </c>
      <c r="W7691" s="1">
        <f t="shared" ref="W7691:W7754" si="482">IFERROR(CONVERT(L7691,"ton","g")*365/U7691,0)</f>
        <v>2.117220781673371</v>
      </c>
      <c r="X7691" s="1">
        <f t="shared" ref="X7691:X7754" si="483">S7691/T7691</f>
        <v>433.43749999999994</v>
      </c>
    </row>
    <row r="7692" spans="1:24" hidden="1" x14ac:dyDescent="0.3">
      <c r="A7692" s="18" t="str">
        <f t="shared" si="480"/>
        <v>OFF - ConstMin - Cranes_2006_100</v>
      </c>
      <c r="B7692" s="1" t="s">
        <v>40</v>
      </c>
      <c r="C7692" s="1">
        <v>2020</v>
      </c>
      <c r="D7692" s="1" t="s">
        <v>153</v>
      </c>
      <c r="E7692" s="1">
        <v>2006</v>
      </c>
      <c r="F7692" s="1">
        <v>100</v>
      </c>
      <c r="G7692" s="1" t="s">
        <v>12</v>
      </c>
      <c r="H7692" s="1">
        <v>1.09117906580919E-5</v>
      </c>
      <c r="I7692" s="1">
        <v>1.00366650473129E-5</v>
      </c>
      <c r="J7692" s="1">
        <v>1.2007759999999999E-5</v>
      </c>
      <c r="K7692" s="1">
        <v>6.9656239999999999E-4</v>
      </c>
      <c r="L7692" s="1">
        <v>4.7251060000000003E-5</v>
      </c>
      <c r="M7692" s="1">
        <v>1.104291E-2</v>
      </c>
      <c r="N7692" s="1">
        <v>7.6993812000000003E-7</v>
      </c>
      <c r="O7692" s="1">
        <v>5.8173102399999996E-7</v>
      </c>
      <c r="P7692" s="1">
        <v>1.0668990000000001E-7</v>
      </c>
      <c r="Q7692" s="1">
        <v>1.6111382120470799E-7</v>
      </c>
      <c r="R7692" s="1">
        <v>459.9</v>
      </c>
      <c r="S7692" s="1">
        <v>135.05000000000001</v>
      </c>
      <c r="T7692" s="1">
        <v>0.33</v>
      </c>
      <c r="U7692" s="1">
        <v>9993.6999999999898</v>
      </c>
      <c r="V7692" s="1">
        <f t="shared" si="481"/>
        <v>0.33254599603409968</v>
      </c>
      <c r="W7692" s="1">
        <f t="shared" si="482"/>
        <v>1.5655748933829237</v>
      </c>
      <c r="X7692" s="1">
        <f t="shared" si="483"/>
        <v>409.24242424242425</v>
      </c>
    </row>
    <row r="7693" spans="1:24" hidden="1" x14ac:dyDescent="0.3">
      <c r="A7693" s="18" t="str">
        <f t="shared" si="480"/>
        <v>OFF - ConstMin - Cranes_2006_175</v>
      </c>
      <c r="B7693" s="1" t="s">
        <v>40</v>
      </c>
      <c r="C7693" s="1">
        <v>2020</v>
      </c>
      <c r="D7693" s="1" t="s">
        <v>153</v>
      </c>
      <c r="E7693" s="1">
        <v>2006</v>
      </c>
      <c r="F7693" s="1">
        <v>175</v>
      </c>
      <c r="G7693" s="1" t="s">
        <v>12</v>
      </c>
      <c r="H7693" s="1">
        <v>7.6443410311702796E-7</v>
      </c>
      <c r="I7693" s="1">
        <v>7.0312648804704298E-7</v>
      </c>
      <c r="J7693" s="1">
        <v>8.4121309999999997E-7</v>
      </c>
      <c r="K7693" s="1">
        <v>2.7719020000000001E-5</v>
      </c>
      <c r="L7693" s="1">
        <v>3.8189519999999997E-6</v>
      </c>
      <c r="M7693" s="1">
        <v>7.2567059999999997E-4</v>
      </c>
      <c r="N7693" s="1">
        <v>5.2022852999999998E-8</v>
      </c>
      <c r="O7693" s="1">
        <v>3.9306155599999998E-8</v>
      </c>
      <c r="P7693" s="1">
        <v>7.2087779999999998E-9</v>
      </c>
      <c r="Q7693" s="1">
        <v>1.02294489653783E-8</v>
      </c>
      <c r="R7693" s="1">
        <v>29.2</v>
      </c>
      <c r="S7693" s="1">
        <v>3.65</v>
      </c>
      <c r="T7693" s="1">
        <v>0.01</v>
      </c>
      <c r="U7693" s="1">
        <v>456.25</v>
      </c>
      <c r="V7693" s="1">
        <f t="shared" si="481"/>
        <v>0.51029249619685579</v>
      </c>
      <c r="W7693" s="1">
        <f t="shared" si="482"/>
        <v>2.7715959817539839</v>
      </c>
      <c r="X7693" s="1">
        <f t="shared" si="483"/>
        <v>365</v>
      </c>
    </row>
    <row r="7694" spans="1:24" hidden="1" x14ac:dyDescent="0.3">
      <c r="A7694" s="18" t="str">
        <f t="shared" si="480"/>
        <v>OFF - ConstMin - Cranes_2007_50</v>
      </c>
      <c r="B7694" s="1" t="s">
        <v>40</v>
      </c>
      <c r="C7694" s="1">
        <v>2020</v>
      </c>
      <c r="D7694" s="1" t="s">
        <v>153</v>
      </c>
      <c r="E7694" s="1">
        <v>2007</v>
      </c>
      <c r="F7694" s="1">
        <v>50</v>
      </c>
      <c r="G7694" s="1" t="s">
        <v>12</v>
      </c>
      <c r="H7694" s="1">
        <v>4.0779252643717599E-6</v>
      </c>
      <c r="I7694" s="1">
        <v>3.7508756581691402E-6</v>
      </c>
      <c r="J7694" s="1">
        <v>4.487508E-6</v>
      </c>
      <c r="K7694" s="1">
        <v>4.2217710000000001E-4</v>
      </c>
      <c r="L7694" s="1">
        <v>4.9965929999999997E-6</v>
      </c>
      <c r="M7694" s="1">
        <v>2.0014189999999999E-3</v>
      </c>
      <c r="N7694" s="1">
        <v>1.3797602999999999E-7</v>
      </c>
      <c r="O7694" s="1">
        <v>1.04248556E-7</v>
      </c>
      <c r="P7694" s="1">
        <v>2.4333609999999999E-8</v>
      </c>
      <c r="Q7694" s="1">
        <v>3.5803071378824103E-8</v>
      </c>
      <c r="R7694" s="1">
        <v>102.2</v>
      </c>
      <c r="S7694" s="1">
        <v>47.45</v>
      </c>
      <c r="T7694" s="1">
        <v>0.12</v>
      </c>
      <c r="U7694" s="1">
        <v>1755.65</v>
      </c>
      <c r="V7694" s="1">
        <f t="shared" si="481"/>
        <v>0.70742976272941793</v>
      </c>
      <c r="W7694" s="1">
        <f t="shared" si="482"/>
        <v>0.94237690677563812</v>
      </c>
      <c r="X7694" s="1">
        <f t="shared" si="483"/>
        <v>395.41666666666669</v>
      </c>
    </row>
    <row r="7695" spans="1:24" hidden="1" x14ac:dyDescent="0.3">
      <c r="A7695" s="18" t="str">
        <f t="shared" si="480"/>
        <v>OFF - ConstMin - Cranes_2007_100</v>
      </c>
      <c r="B7695" s="1" t="s">
        <v>40</v>
      </c>
      <c r="C7695" s="1">
        <v>2020</v>
      </c>
      <c r="D7695" s="1" t="s">
        <v>153</v>
      </c>
      <c r="E7695" s="1">
        <v>2007</v>
      </c>
      <c r="F7695" s="1">
        <v>100</v>
      </c>
      <c r="G7695" s="1" t="s">
        <v>12</v>
      </c>
      <c r="H7695" s="1">
        <v>6.6828874658204503E-6</v>
      </c>
      <c r="I7695" s="1">
        <v>6.1469198910616503E-6</v>
      </c>
      <c r="J7695" s="1">
        <v>7.3541100000000003E-6</v>
      </c>
      <c r="K7695" s="1">
        <v>4.7265760000000001E-4</v>
      </c>
      <c r="L7695" s="1">
        <v>1.6901310000000001E-5</v>
      </c>
      <c r="M7695" s="1">
        <v>7.9157380000000003E-3</v>
      </c>
      <c r="N7695" s="1">
        <v>5.5190420999999998E-7</v>
      </c>
      <c r="O7695" s="1">
        <v>4.1699429199999998E-7</v>
      </c>
      <c r="P7695" s="1">
        <v>7.6477070000000006E-8</v>
      </c>
      <c r="Q7695" s="1">
        <v>1.15081300860506E-7</v>
      </c>
      <c r="R7695" s="1">
        <v>328.5</v>
      </c>
      <c r="S7695" s="1">
        <v>98.55</v>
      </c>
      <c r="T7695" s="1">
        <v>0.23</v>
      </c>
      <c r="U7695" s="1">
        <v>7292.7</v>
      </c>
      <c r="V7695" s="1">
        <f t="shared" si="481"/>
        <v>0.27909869485353311</v>
      </c>
      <c r="W7695" s="1">
        <f t="shared" si="482"/>
        <v>0.76739792382429428</v>
      </c>
      <c r="X7695" s="1">
        <f t="shared" si="483"/>
        <v>428.47826086956519</v>
      </c>
    </row>
    <row r="7696" spans="1:24" hidden="1" x14ac:dyDescent="0.3">
      <c r="A7696" s="18" t="str">
        <f t="shared" si="480"/>
        <v>OFF - ConstMin - Cranes_2007_175</v>
      </c>
      <c r="B7696" s="1" t="s">
        <v>40</v>
      </c>
      <c r="C7696" s="1">
        <v>2020</v>
      </c>
      <c r="D7696" s="1" t="s">
        <v>153</v>
      </c>
      <c r="E7696" s="1">
        <v>2007</v>
      </c>
      <c r="F7696" s="1">
        <v>175</v>
      </c>
      <c r="G7696" s="1" t="s">
        <v>12</v>
      </c>
      <c r="H7696" s="1">
        <v>4.62713244441536E-7</v>
      </c>
      <c r="I7696" s="1">
        <v>4.25603642237325E-7</v>
      </c>
      <c r="J7696" s="1">
        <v>5.0918769999999999E-7</v>
      </c>
      <c r="K7696" s="1">
        <v>1.960971E-5</v>
      </c>
      <c r="L7696" s="1">
        <v>1.1347309999999999E-6</v>
      </c>
      <c r="M7696" s="1">
        <v>5.2017260000000005E-4</v>
      </c>
      <c r="N7696" s="1">
        <v>3.7290834E-8</v>
      </c>
      <c r="O7696" s="1">
        <v>2.8175296800000001E-8</v>
      </c>
      <c r="P7696" s="1">
        <v>5.167371E-9</v>
      </c>
      <c r="Q7696" s="1">
        <v>7.6720867240337396E-9</v>
      </c>
      <c r="R7696" s="1">
        <v>21.9</v>
      </c>
      <c r="S7696" s="1">
        <v>3.65</v>
      </c>
      <c r="T7696" s="1">
        <v>0.01</v>
      </c>
      <c r="U7696" s="1">
        <v>456.25</v>
      </c>
      <c r="V7696" s="1">
        <f t="shared" si="481"/>
        <v>0.3088809036208966</v>
      </c>
      <c r="W7696" s="1">
        <f t="shared" si="482"/>
        <v>0.82352851776395208</v>
      </c>
      <c r="X7696" s="1">
        <f t="shared" si="483"/>
        <v>365</v>
      </c>
    </row>
    <row r="7697" spans="1:24" hidden="1" x14ac:dyDescent="0.3">
      <c r="A7697" s="18" t="str">
        <f t="shared" si="480"/>
        <v>OFF - ConstMin - Cranes_2008_50</v>
      </c>
      <c r="B7697" s="1" t="s">
        <v>40</v>
      </c>
      <c r="C7697" s="1">
        <v>2020</v>
      </c>
      <c r="D7697" s="1" t="s">
        <v>153</v>
      </c>
      <c r="E7697" s="1">
        <v>2008</v>
      </c>
      <c r="F7697" s="1">
        <v>50</v>
      </c>
      <c r="G7697" s="1" t="s">
        <v>12</v>
      </c>
      <c r="H7697" s="1">
        <v>3.2951776518280401E-6</v>
      </c>
      <c r="I7697" s="1">
        <v>3.03090440415143E-6</v>
      </c>
      <c r="J7697" s="1">
        <v>3.6261420000000002E-6</v>
      </c>
      <c r="K7697" s="1">
        <v>3.3639580000000002E-4</v>
      </c>
      <c r="L7697" s="1">
        <v>4.0965469999999999E-6</v>
      </c>
      <c r="M7697" s="1">
        <v>1.68413E-3</v>
      </c>
      <c r="N7697" s="1">
        <v>1.1610243E-7</v>
      </c>
      <c r="O7697" s="1">
        <v>8.7721835999999997E-8</v>
      </c>
      <c r="P7697" s="1">
        <v>2.0475950000000001E-8</v>
      </c>
      <c r="Q7697" s="1">
        <v>2.94096657754626E-8</v>
      </c>
      <c r="R7697" s="1">
        <v>83.95</v>
      </c>
      <c r="S7697" s="1">
        <v>40.15</v>
      </c>
      <c r="T7697" s="1">
        <v>0.1</v>
      </c>
      <c r="U7697" s="1">
        <v>1485.55</v>
      </c>
      <c r="V7697" s="1">
        <f t="shared" si="481"/>
        <v>0.67557499357370276</v>
      </c>
      <c r="W7697" s="1">
        <f t="shared" si="482"/>
        <v>0.91310194719724325</v>
      </c>
      <c r="X7697" s="1">
        <f t="shared" si="483"/>
        <v>401.49999999999994</v>
      </c>
    </row>
    <row r="7698" spans="1:24" hidden="1" x14ac:dyDescent="0.3">
      <c r="A7698" s="18" t="str">
        <f t="shared" si="480"/>
        <v>OFF - ConstMin - Cranes_2008_100</v>
      </c>
      <c r="B7698" s="1" t="s">
        <v>40</v>
      </c>
      <c r="C7698" s="1">
        <v>2020</v>
      </c>
      <c r="D7698" s="1" t="s">
        <v>153</v>
      </c>
      <c r="E7698" s="1">
        <v>2008</v>
      </c>
      <c r="F7698" s="1">
        <v>100</v>
      </c>
      <c r="G7698" s="1" t="s">
        <v>12</v>
      </c>
      <c r="H7698" s="1">
        <v>5.3811851452011399E-6</v>
      </c>
      <c r="I7698" s="1">
        <v>4.9496140965560097E-6</v>
      </c>
      <c r="J7698" s="1">
        <v>5.9216659999999999E-6</v>
      </c>
      <c r="K7698" s="1">
        <v>3.7530149999999998E-4</v>
      </c>
      <c r="L7698" s="1">
        <v>1.359748E-5</v>
      </c>
      <c r="M7698" s="1">
        <v>6.6608400000000003E-3</v>
      </c>
      <c r="N7698" s="1">
        <v>4.6440972E-7</v>
      </c>
      <c r="O7698" s="1">
        <v>3.5088734399999999E-7</v>
      </c>
      <c r="P7698" s="1">
        <v>6.4352999999999994E-8</v>
      </c>
      <c r="Q7698" s="1">
        <v>9.5901084050421694E-8</v>
      </c>
      <c r="R7698" s="1">
        <v>273.75</v>
      </c>
      <c r="S7698" s="1">
        <v>80.3</v>
      </c>
      <c r="T7698" s="1">
        <v>0.2</v>
      </c>
      <c r="U7698" s="1">
        <v>5942.2</v>
      </c>
      <c r="V7698" s="1">
        <f t="shared" si="481"/>
        <v>0.27581169393639426</v>
      </c>
      <c r="W7698" s="1">
        <f t="shared" si="482"/>
        <v>0.75770432177243241</v>
      </c>
      <c r="X7698" s="1">
        <f t="shared" si="483"/>
        <v>401.49999999999994</v>
      </c>
    </row>
    <row r="7699" spans="1:24" hidden="1" x14ac:dyDescent="0.3">
      <c r="A7699" s="18" t="str">
        <f t="shared" si="480"/>
        <v>OFF - ConstMin - Cranes_2008_175</v>
      </c>
      <c r="B7699" s="1" t="s">
        <v>40</v>
      </c>
      <c r="C7699" s="1">
        <v>2020</v>
      </c>
      <c r="D7699" s="1" t="s">
        <v>153</v>
      </c>
      <c r="E7699" s="1">
        <v>2008</v>
      </c>
      <c r="F7699" s="1">
        <v>175</v>
      </c>
      <c r="G7699" s="1" t="s">
        <v>12</v>
      </c>
      <c r="H7699" s="1">
        <v>3.6817615515262499E-7</v>
      </c>
      <c r="I7699" s="1">
        <v>3.3864842750938401E-7</v>
      </c>
      <c r="J7699" s="1">
        <v>4.051554E-7</v>
      </c>
      <c r="K7699" s="1">
        <v>1.6282390000000001E-5</v>
      </c>
      <c r="L7699" s="1">
        <v>9.1577489999999999E-7</v>
      </c>
      <c r="M7699" s="1">
        <v>4.3770890000000001E-4</v>
      </c>
      <c r="N7699" s="1">
        <v>3.1379066999999997E-8</v>
      </c>
      <c r="O7699" s="1">
        <v>2.3708628400000001E-8</v>
      </c>
      <c r="P7699" s="1">
        <v>4.3481799999999998E-9</v>
      </c>
      <c r="Q7699" s="1">
        <v>6.3934056033614502E-9</v>
      </c>
      <c r="R7699" s="1">
        <v>18.25</v>
      </c>
      <c r="S7699" s="1">
        <v>3.65</v>
      </c>
      <c r="T7699" s="1">
        <v>0.01</v>
      </c>
      <c r="U7699" s="1">
        <v>456.25</v>
      </c>
      <c r="V7699" s="1">
        <f t="shared" si="481"/>
        <v>0.24577334852920751</v>
      </c>
      <c r="W7699" s="1">
        <f t="shared" si="482"/>
        <v>0.66462161164402078</v>
      </c>
      <c r="X7699" s="1">
        <f t="shared" si="483"/>
        <v>365</v>
      </c>
    </row>
    <row r="7700" spans="1:24" hidden="1" x14ac:dyDescent="0.3">
      <c r="A7700" s="18" t="str">
        <f t="shared" si="480"/>
        <v>OFF - ConstMin - Cranes_2009_50</v>
      </c>
      <c r="B7700" s="1" t="s">
        <v>40</v>
      </c>
      <c r="C7700" s="1">
        <v>2020</v>
      </c>
      <c r="D7700" s="1" t="s">
        <v>153</v>
      </c>
      <c r="E7700" s="1">
        <v>2009</v>
      </c>
      <c r="F7700" s="1">
        <v>50</v>
      </c>
      <c r="G7700" s="1" t="s">
        <v>12</v>
      </c>
      <c r="H7700" s="1">
        <v>3.0342454238717399E-6</v>
      </c>
      <c r="I7700" s="1">
        <v>2.7908989408772299E-6</v>
      </c>
      <c r="J7700" s="1">
        <v>3.3390020000000002E-6</v>
      </c>
      <c r="K7700" s="1">
        <v>3.0501129999999999E-4</v>
      </c>
      <c r="L7700" s="1">
        <v>3.8312090000000003E-6</v>
      </c>
      <c r="M7700" s="1">
        <v>1.617666E-3</v>
      </c>
      <c r="N7700" s="1">
        <v>1.1152044E-7</v>
      </c>
      <c r="O7700" s="1">
        <v>8.4259888000000005E-8</v>
      </c>
      <c r="P7700" s="1">
        <v>1.9667869999999999E-8</v>
      </c>
      <c r="Q7700" s="1">
        <v>2.81309846547903E-8</v>
      </c>
      <c r="R7700" s="1">
        <v>80.3</v>
      </c>
      <c r="S7700" s="1">
        <v>40.15</v>
      </c>
      <c r="T7700" s="1">
        <v>0.09</v>
      </c>
      <c r="U7700" s="1">
        <v>1485.55</v>
      </c>
      <c r="V7700" s="1">
        <f t="shared" si="481"/>
        <v>0.62207885259115114</v>
      </c>
      <c r="W7700" s="1">
        <f t="shared" si="482"/>
        <v>0.85395929743259469</v>
      </c>
      <c r="X7700" s="1">
        <f t="shared" si="483"/>
        <v>446.11111111111109</v>
      </c>
    </row>
    <row r="7701" spans="1:24" hidden="1" x14ac:dyDescent="0.3">
      <c r="A7701" s="18" t="str">
        <f t="shared" si="480"/>
        <v>OFF - ConstMin - Cranes_2009_100</v>
      </c>
      <c r="B7701" s="1" t="s">
        <v>40</v>
      </c>
      <c r="C7701" s="1">
        <v>2020</v>
      </c>
      <c r="D7701" s="1" t="s">
        <v>153</v>
      </c>
      <c r="E7701" s="1">
        <v>2009</v>
      </c>
      <c r="F7701" s="1">
        <v>100</v>
      </c>
      <c r="G7701" s="1" t="s">
        <v>12</v>
      </c>
      <c r="H7701" s="1">
        <v>4.9361264004638099E-6</v>
      </c>
      <c r="I7701" s="1">
        <v>4.5402490631466103E-6</v>
      </c>
      <c r="J7701" s="1">
        <v>5.4319060000000002E-6</v>
      </c>
      <c r="K7701" s="1">
        <v>3.389504E-4</v>
      </c>
      <c r="L7701" s="1">
        <v>1.246107E-5</v>
      </c>
      <c r="M7701" s="1">
        <v>6.3979689999999999E-3</v>
      </c>
      <c r="N7701" s="1">
        <v>4.4608176000000001E-7</v>
      </c>
      <c r="O7701" s="1">
        <v>3.3703955200000002E-7</v>
      </c>
      <c r="P7701" s="1">
        <v>6.1813300000000002E-8</v>
      </c>
      <c r="Q7701" s="1">
        <v>9.2065040688404796E-8</v>
      </c>
      <c r="R7701" s="1">
        <v>262.8</v>
      </c>
      <c r="S7701" s="1">
        <v>80.3</v>
      </c>
      <c r="T7701" s="1">
        <v>0.19</v>
      </c>
      <c r="U7701" s="1">
        <v>5942.2</v>
      </c>
      <c r="V7701" s="1">
        <f t="shared" si="481"/>
        <v>0.25300028660232809</v>
      </c>
      <c r="W7701" s="1">
        <f t="shared" si="482"/>
        <v>0.69437914914445942</v>
      </c>
      <c r="X7701" s="1">
        <f t="shared" si="483"/>
        <v>422.63157894736838</v>
      </c>
    </row>
    <row r="7702" spans="1:24" hidden="1" x14ac:dyDescent="0.3">
      <c r="A7702" s="18" t="str">
        <f t="shared" si="480"/>
        <v>OFF - ConstMin - Cranes_2009_175</v>
      </c>
      <c r="B7702" s="1" t="s">
        <v>40</v>
      </c>
      <c r="C7702" s="1">
        <v>2020</v>
      </c>
      <c r="D7702" s="1" t="s">
        <v>153</v>
      </c>
      <c r="E7702" s="1">
        <v>2009</v>
      </c>
      <c r="F7702" s="1">
        <v>175</v>
      </c>
      <c r="G7702" s="1" t="s">
        <v>12</v>
      </c>
      <c r="H7702" s="1">
        <v>3.3329925602418602E-7</v>
      </c>
      <c r="I7702" s="1">
        <v>3.0656865569104602E-7</v>
      </c>
      <c r="J7702" s="1">
        <v>3.6677549999999999E-7</v>
      </c>
      <c r="K7702" s="1">
        <v>1.5429849999999999E-5</v>
      </c>
      <c r="L7702" s="1">
        <v>8.4210860000000002E-7</v>
      </c>
      <c r="M7702" s="1">
        <v>4.2043430000000001E-4</v>
      </c>
      <c r="N7702" s="1">
        <v>3.0140658000000002E-8</v>
      </c>
      <c r="O7702" s="1">
        <v>2.2772941599999999E-8</v>
      </c>
      <c r="P7702" s="1">
        <v>4.1765750000000001E-9</v>
      </c>
      <c r="Q7702" s="1">
        <v>6.3934056033614502E-9</v>
      </c>
      <c r="R7702" s="1">
        <v>18.25</v>
      </c>
      <c r="S7702" s="1">
        <v>3.65</v>
      </c>
      <c r="T7702" s="1">
        <v>0.01</v>
      </c>
      <c r="U7702" s="1">
        <v>456.25</v>
      </c>
      <c r="V7702" s="1">
        <f t="shared" si="481"/>
        <v>0.22249152496418487</v>
      </c>
      <c r="W7702" s="1">
        <f t="shared" si="482"/>
        <v>0.61115845707421113</v>
      </c>
      <c r="X7702" s="1">
        <f t="shared" si="483"/>
        <v>365</v>
      </c>
    </row>
    <row r="7703" spans="1:24" hidden="1" x14ac:dyDescent="0.3">
      <c r="A7703" s="18" t="str">
        <f t="shared" si="480"/>
        <v>OFF - ConstMin - Cranes_2010_50</v>
      </c>
      <c r="B7703" s="1" t="s">
        <v>40</v>
      </c>
      <c r="C7703" s="1">
        <v>2020</v>
      </c>
      <c r="D7703" s="1" t="s">
        <v>153</v>
      </c>
      <c r="E7703" s="1">
        <v>2010</v>
      </c>
      <c r="F7703" s="1">
        <v>50</v>
      </c>
      <c r="G7703" s="1" t="s">
        <v>12</v>
      </c>
      <c r="H7703" s="1">
        <v>2.8461513995778001E-6</v>
      </c>
      <c r="I7703" s="1">
        <v>2.6178900573316602E-6</v>
      </c>
      <c r="J7703" s="1">
        <v>3.1320159999999998E-6</v>
      </c>
      <c r="K7703" s="1">
        <v>2.812496E-4</v>
      </c>
      <c r="L7703" s="1">
        <v>3.6540979999999998E-6</v>
      </c>
      <c r="M7703" s="1">
        <v>1.5857930000000001E-3</v>
      </c>
      <c r="N7703" s="1">
        <v>1.0932309E-7</v>
      </c>
      <c r="O7703" s="1">
        <v>8.2599667999999999E-8</v>
      </c>
      <c r="P7703" s="1">
        <v>1.928035E-8</v>
      </c>
      <c r="Q7703" s="1">
        <v>2.6852303534118001E-8</v>
      </c>
      <c r="R7703" s="1">
        <v>76.649999999999906</v>
      </c>
      <c r="S7703" s="1">
        <v>40.15</v>
      </c>
      <c r="T7703" s="1">
        <v>0.09</v>
      </c>
      <c r="U7703" s="1">
        <v>1485.55</v>
      </c>
      <c r="V7703" s="1">
        <f t="shared" si="481"/>
        <v>0.58351594865086165</v>
      </c>
      <c r="W7703" s="1">
        <f t="shared" si="482"/>
        <v>0.81448205013870256</v>
      </c>
      <c r="X7703" s="1">
        <f t="shared" si="483"/>
        <v>446.11111111111109</v>
      </c>
    </row>
    <row r="7704" spans="1:24" hidden="1" x14ac:dyDescent="0.3">
      <c r="A7704" s="18" t="str">
        <f t="shared" si="480"/>
        <v>OFF - ConstMin - Cranes_2010_100</v>
      </c>
      <c r="B7704" s="1" t="s">
        <v>40</v>
      </c>
      <c r="C7704" s="1">
        <v>2020</v>
      </c>
      <c r="D7704" s="1" t="s">
        <v>153</v>
      </c>
      <c r="E7704" s="1">
        <v>2010</v>
      </c>
      <c r="F7704" s="1">
        <v>100</v>
      </c>
      <c r="G7704" s="1" t="s">
        <v>12</v>
      </c>
      <c r="H7704" s="1">
        <v>4.6107635225578097E-6</v>
      </c>
      <c r="I7704" s="1">
        <v>4.2409802880486699E-6</v>
      </c>
      <c r="J7704" s="1">
        <v>5.0738639999999997E-6</v>
      </c>
      <c r="K7704" s="1">
        <v>3.1115649999999999E-4</v>
      </c>
      <c r="L7704" s="1">
        <v>1.162757E-5</v>
      </c>
      <c r="M7704" s="1">
        <v>6.2719079999999996E-3</v>
      </c>
      <c r="N7704" s="1">
        <v>4.3729244999999901E-7</v>
      </c>
      <c r="O7704" s="1">
        <v>3.3039873999999998E-7</v>
      </c>
      <c r="P7704" s="1">
        <v>6.0595379999999996E-8</v>
      </c>
      <c r="Q7704" s="1">
        <v>8.9507678447060198E-8</v>
      </c>
      <c r="R7704" s="1">
        <v>255.49999999999901</v>
      </c>
      <c r="S7704" s="1">
        <v>76.649999999999906</v>
      </c>
      <c r="T7704" s="1">
        <v>0.19</v>
      </c>
      <c r="U7704" s="1">
        <v>5672.0999999999904</v>
      </c>
      <c r="V7704" s="1">
        <f t="shared" si="481"/>
        <v>0.24757738738472099</v>
      </c>
      <c r="W7704" s="1">
        <f t="shared" si="482"/>
        <v>0.678787263016848</v>
      </c>
      <c r="X7704" s="1">
        <f t="shared" si="483"/>
        <v>403.42105263157845</v>
      </c>
    </row>
    <row r="7705" spans="1:24" hidden="1" x14ac:dyDescent="0.3">
      <c r="A7705" s="18" t="str">
        <f t="shared" si="480"/>
        <v>OFF - ConstMin - Cranes_2010_175</v>
      </c>
      <c r="B7705" s="1" t="s">
        <v>40</v>
      </c>
      <c r="C7705" s="1">
        <v>2020</v>
      </c>
      <c r="D7705" s="1" t="s">
        <v>153</v>
      </c>
      <c r="E7705" s="1">
        <v>2010</v>
      </c>
      <c r="F7705" s="1">
        <v>175</v>
      </c>
      <c r="G7705" s="1" t="s">
        <v>12</v>
      </c>
      <c r="H7705" s="1">
        <v>3.06786473398343E-7</v>
      </c>
      <c r="I7705" s="1">
        <v>2.82182198231796E-7</v>
      </c>
      <c r="J7705" s="1">
        <v>3.3759980000000002E-7</v>
      </c>
      <c r="K7705" s="1">
        <v>1.492003E-5</v>
      </c>
      <c r="L7705" s="1">
        <v>7.8873149999999998E-7</v>
      </c>
      <c r="M7705" s="1">
        <v>4.1215030000000001E-4</v>
      </c>
      <c r="N7705" s="1">
        <v>2.9546784E-8</v>
      </c>
      <c r="O7705" s="1">
        <v>2.2324236800000001E-8</v>
      </c>
      <c r="P7705" s="1">
        <v>4.0942819999999999E-9</v>
      </c>
      <c r="Q7705" s="1">
        <v>6.3934056033614502E-9</v>
      </c>
      <c r="R7705" s="1">
        <v>18.25</v>
      </c>
      <c r="S7705" s="1">
        <v>3.65</v>
      </c>
      <c r="T7705" s="1">
        <v>0.01</v>
      </c>
      <c r="U7705" s="1">
        <v>456.25</v>
      </c>
      <c r="V7705" s="1">
        <f t="shared" si="481"/>
        <v>0.20479310730843223</v>
      </c>
      <c r="W7705" s="1">
        <f t="shared" si="482"/>
        <v>0.57242014460584789</v>
      </c>
      <c r="X7705" s="1">
        <f t="shared" si="483"/>
        <v>365</v>
      </c>
    </row>
    <row r="7706" spans="1:24" hidden="1" x14ac:dyDescent="0.3">
      <c r="A7706" s="18" t="str">
        <f t="shared" si="480"/>
        <v>OFF - ConstMin - Cranes_2011_50</v>
      </c>
      <c r="B7706" s="1" t="s">
        <v>40</v>
      </c>
      <c r="C7706" s="1">
        <v>2020</v>
      </c>
      <c r="D7706" s="1" t="s">
        <v>153</v>
      </c>
      <c r="E7706" s="1">
        <v>2011</v>
      </c>
      <c r="F7706" s="1">
        <v>50</v>
      </c>
      <c r="G7706" s="1" t="s">
        <v>12</v>
      </c>
      <c r="H7706" s="1">
        <v>2.7898093397271401E-6</v>
      </c>
      <c r="I7706" s="1">
        <v>2.5660666306810202E-6</v>
      </c>
      <c r="J7706" s="1">
        <v>3.070015E-6</v>
      </c>
      <c r="K7706" s="1">
        <v>2.70475E-4</v>
      </c>
      <c r="L7706" s="1">
        <v>3.6465409999999998E-6</v>
      </c>
      <c r="M7706" s="1">
        <v>1.6277830000000001E-3</v>
      </c>
      <c r="N7706" s="1">
        <v>1.1221793999999899E-7</v>
      </c>
      <c r="O7706" s="1">
        <v>8.4786887999999994E-8</v>
      </c>
      <c r="P7706" s="1">
        <v>1.979088E-8</v>
      </c>
      <c r="Q7706" s="1">
        <v>2.6852303534118001E-8</v>
      </c>
      <c r="R7706" s="1">
        <v>76.649999999999906</v>
      </c>
      <c r="S7706" s="1">
        <v>40.15</v>
      </c>
      <c r="T7706" s="1">
        <v>0.1</v>
      </c>
      <c r="U7706" s="1">
        <v>1485.55</v>
      </c>
      <c r="V7706" s="1">
        <f t="shared" si="481"/>
        <v>0.57196473935553738</v>
      </c>
      <c r="W7706" s="1">
        <f t="shared" si="482"/>
        <v>0.81279762874308104</v>
      </c>
      <c r="X7706" s="1">
        <f t="shared" si="483"/>
        <v>401.49999999999994</v>
      </c>
    </row>
    <row r="7707" spans="1:24" hidden="1" x14ac:dyDescent="0.3">
      <c r="A7707" s="18" t="str">
        <f t="shared" si="480"/>
        <v>OFF - ConstMin - Cranes_2011_100</v>
      </c>
      <c r="B7707" s="1" t="s">
        <v>40</v>
      </c>
      <c r="C7707" s="1">
        <v>2020</v>
      </c>
      <c r="D7707" s="1" t="s">
        <v>153</v>
      </c>
      <c r="E7707" s="1">
        <v>2011</v>
      </c>
      <c r="F7707" s="1">
        <v>100</v>
      </c>
      <c r="G7707" s="1" t="s">
        <v>12</v>
      </c>
      <c r="H7707" s="1">
        <v>4.4987082428012803E-6</v>
      </c>
      <c r="I7707" s="1">
        <v>4.13791184172861E-6</v>
      </c>
      <c r="J7707" s="1">
        <v>4.9505539999999997E-6</v>
      </c>
      <c r="K7707" s="1">
        <v>2.9772119999999999E-4</v>
      </c>
      <c r="L7707" s="1">
        <v>1.1331929999999999E-5</v>
      </c>
      <c r="M7707" s="1">
        <v>6.4379839999999999E-3</v>
      </c>
      <c r="N7707" s="1">
        <v>4.4887166999999999E-7</v>
      </c>
      <c r="O7707" s="1">
        <v>3.3914748399999999E-7</v>
      </c>
      <c r="P7707" s="1">
        <v>6.2199910000000006E-8</v>
      </c>
      <c r="Q7707" s="1">
        <v>9.2065040688404796E-8</v>
      </c>
      <c r="R7707" s="1">
        <v>262.8</v>
      </c>
      <c r="S7707" s="1">
        <v>80.3</v>
      </c>
      <c r="T7707" s="1">
        <v>0.19</v>
      </c>
      <c r="U7707" s="1">
        <v>5942.2</v>
      </c>
      <c r="V7707" s="1">
        <f t="shared" si="481"/>
        <v>0.23058049620893675</v>
      </c>
      <c r="W7707" s="1">
        <f t="shared" si="482"/>
        <v>0.6314590891122972</v>
      </c>
      <c r="X7707" s="1">
        <f t="shared" si="483"/>
        <v>422.63157894736838</v>
      </c>
    </row>
    <row r="7708" spans="1:24" hidden="1" x14ac:dyDescent="0.3">
      <c r="A7708" s="18" t="str">
        <f t="shared" si="480"/>
        <v>OFF - ConstMin - Cranes_2011_175</v>
      </c>
      <c r="B7708" s="1" t="s">
        <v>40</v>
      </c>
      <c r="C7708" s="1">
        <v>2020</v>
      </c>
      <c r="D7708" s="1" t="s">
        <v>153</v>
      </c>
      <c r="E7708" s="1">
        <v>2011</v>
      </c>
      <c r="F7708" s="1">
        <v>175</v>
      </c>
      <c r="G7708" s="1" t="s">
        <v>12</v>
      </c>
      <c r="H7708" s="1">
        <v>2.94436311326661E-7</v>
      </c>
      <c r="I7708" s="1">
        <v>2.7082251915826299E-7</v>
      </c>
      <c r="J7708" s="1">
        <v>3.2400920000000001E-7</v>
      </c>
      <c r="K7708" s="1">
        <v>1.5103849999999999E-5</v>
      </c>
      <c r="L7708" s="1">
        <v>7.7185770000000005E-7</v>
      </c>
      <c r="M7708" s="1">
        <v>4.230638E-4</v>
      </c>
      <c r="N7708" s="1">
        <v>3.0329163000000002E-8</v>
      </c>
      <c r="O7708" s="1">
        <v>2.2915367599999998E-8</v>
      </c>
      <c r="P7708" s="1">
        <v>4.2026960000000004E-9</v>
      </c>
      <c r="Q7708" s="1">
        <v>6.3934056033614502E-9</v>
      </c>
      <c r="R7708" s="1">
        <v>18.25</v>
      </c>
      <c r="S7708" s="1">
        <v>3.65</v>
      </c>
      <c r="T7708" s="1">
        <v>0.01</v>
      </c>
      <c r="U7708" s="1">
        <v>456.25</v>
      </c>
      <c r="V7708" s="1">
        <f t="shared" si="481"/>
        <v>0.19654884530298705</v>
      </c>
      <c r="W7708" s="1">
        <f t="shared" si="482"/>
        <v>0.56017402151319839</v>
      </c>
      <c r="X7708" s="1">
        <f t="shared" si="483"/>
        <v>365</v>
      </c>
    </row>
    <row r="7709" spans="1:24" hidden="1" x14ac:dyDescent="0.3">
      <c r="A7709" s="18" t="str">
        <f t="shared" si="480"/>
        <v>OFF - ConstMin - Cranes_2012_50</v>
      </c>
      <c r="B7709" s="1" t="s">
        <v>40</v>
      </c>
      <c r="C7709" s="1">
        <v>2020</v>
      </c>
      <c r="D7709" s="1" t="s">
        <v>153</v>
      </c>
      <c r="E7709" s="1">
        <v>2012</v>
      </c>
      <c r="F7709" s="1">
        <v>50</v>
      </c>
      <c r="G7709" s="1" t="s">
        <v>12</v>
      </c>
      <c r="H7709" s="1">
        <v>2.9047171174413102E-6</v>
      </c>
      <c r="I7709" s="1">
        <v>2.67175880462251E-6</v>
      </c>
      <c r="J7709" s="1">
        <v>3.1964640000000001E-6</v>
      </c>
      <c r="K7709" s="1">
        <v>2.7565670000000001E-4</v>
      </c>
      <c r="L7709" s="1">
        <v>3.8708679999999996E-6</v>
      </c>
      <c r="M7709" s="1">
        <v>1.778806E-3</v>
      </c>
      <c r="N7709" s="1">
        <v>1.2262932E-7</v>
      </c>
      <c r="O7709" s="1">
        <v>9.2653263999999994E-8</v>
      </c>
      <c r="P7709" s="1">
        <v>2.1627039999999999E-8</v>
      </c>
      <c r="Q7709" s="1">
        <v>2.94096657754626E-8</v>
      </c>
      <c r="R7709" s="1">
        <v>83.95</v>
      </c>
      <c r="S7709" s="1">
        <v>43.8</v>
      </c>
      <c r="T7709" s="1">
        <v>0.1</v>
      </c>
      <c r="U7709" s="1">
        <v>1620.6</v>
      </c>
      <c r="V7709" s="1">
        <f t="shared" si="481"/>
        <v>0.54589612984553659</v>
      </c>
      <c r="W7709" s="1">
        <f t="shared" si="482"/>
        <v>0.79089918471944132</v>
      </c>
      <c r="X7709" s="1">
        <f t="shared" si="483"/>
        <v>437.99999999999994</v>
      </c>
    </row>
    <row r="7710" spans="1:24" hidden="1" x14ac:dyDescent="0.3">
      <c r="A7710" s="18" t="str">
        <f t="shared" si="480"/>
        <v>OFF - ConstMin - Cranes_2012_100</v>
      </c>
      <c r="B7710" s="1" t="s">
        <v>40</v>
      </c>
      <c r="C7710" s="1">
        <v>2020</v>
      </c>
      <c r="D7710" s="1" t="s">
        <v>153</v>
      </c>
      <c r="E7710" s="1">
        <v>2012</v>
      </c>
      <c r="F7710" s="1">
        <v>100</v>
      </c>
      <c r="G7710" s="1" t="s">
        <v>12</v>
      </c>
      <c r="H7710" s="1">
        <v>4.6602219659608503E-6</v>
      </c>
      <c r="I7710" s="1">
        <v>4.2864721642907904E-6</v>
      </c>
      <c r="J7710" s="1">
        <v>5.1282899999999998E-6</v>
      </c>
      <c r="K7710" s="1">
        <v>3.0165790000000002E-4</v>
      </c>
      <c r="L7710" s="1">
        <v>1.1723749999999999E-5</v>
      </c>
      <c r="M7710" s="1">
        <v>7.0352890000000001E-3</v>
      </c>
      <c r="N7710" s="1">
        <v>4.9051728000000001E-7</v>
      </c>
      <c r="O7710" s="1">
        <v>3.7061305599999998E-7</v>
      </c>
      <c r="P7710" s="1">
        <v>6.7970710000000001E-8</v>
      </c>
      <c r="Q7710" s="1">
        <v>9.9737127412438605E-8</v>
      </c>
      <c r="R7710" s="1">
        <v>284.7</v>
      </c>
      <c r="S7710" s="1">
        <v>87.6</v>
      </c>
      <c r="T7710" s="1">
        <v>0.21</v>
      </c>
      <c r="U7710" s="1">
        <v>6482.4</v>
      </c>
      <c r="V7710" s="1">
        <f t="shared" si="481"/>
        <v>0.21895394909230731</v>
      </c>
      <c r="W7710" s="1">
        <f t="shared" si="482"/>
        <v>0.59885175087697073</v>
      </c>
      <c r="X7710" s="1">
        <f t="shared" si="483"/>
        <v>417.14285714285711</v>
      </c>
    </row>
    <row r="7711" spans="1:24" hidden="1" x14ac:dyDescent="0.3">
      <c r="A7711" s="18" t="str">
        <f t="shared" si="480"/>
        <v>OFF - ConstMin - Cranes_2012_175</v>
      </c>
      <c r="B7711" s="1" t="s">
        <v>40</v>
      </c>
      <c r="C7711" s="1">
        <v>2020</v>
      </c>
      <c r="D7711" s="1" t="s">
        <v>153</v>
      </c>
      <c r="E7711" s="1">
        <v>2012</v>
      </c>
      <c r="F7711" s="1">
        <v>175</v>
      </c>
      <c r="G7711" s="1" t="s">
        <v>12</v>
      </c>
      <c r="H7711" s="1">
        <v>2.9938015646482898E-7</v>
      </c>
      <c r="I7711" s="1">
        <v>2.7536986791634899E-7</v>
      </c>
      <c r="J7711" s="1">
        <v>3.2944960000000001E-7</v>
      </c>
      <c r="K7711" s="1">
        <v>1.6274309999999998E-5</v>
      </c>
      <c r="L7711" s="1">
        <v>8.0220680000000002E-7</v>
      </c>
      <c r="M7711" s="1">
        <v>4.6231469999999999E-4</v>
      </c>
      <c r="N7711" s="1">
        <v>3.3143040000000001E-8</v>
      </c>
      <c r="O7711" s="1">
        <v>2.5041408E-8</v>
      </c>
      <c r="P7711" s="1">
        <v>4.5926130000000001E-9</v>
      </c>
      <c r="Q7711" s="1">
        <v>6.3934056033614502E-9</v>
      </c>
      <c r="R7711" s="1">
        <v>18.25</v>
      </c>
      <c r="S7711" s="1">
        <v>3.65</v>
      </c>
      <c r="T7711" s="1">
        <v>0.01</v>
      </c>
      <c r="U7711" s="1">
        <v>456.25</v>
      </c>
      <c r="V7711" s="1">
        <f t="shared" si="481"/>
        <v>0.19984907362362192</v>
      </c>
      <c r="W7711" s="1">
        <f t="shared" si="482"/>
        <v>0.58219981382738561</v>
      </c>
      <c r="X7711" s="1">
        <f t="shared" si="483"/>
        <v>365</v>
      </c>
    </row>
    <row r="7712" spans="1:24" hidden="1" x14ac:dyDescent="0.3">
      <c r="A7712" s="18" t="str">
        <f t="shared" si="480"/>
        <v>OFF - ConstMin - Cranes_2013_50</v>
      </c>
      <c r="B7712" s="1" t="s">
        <v>40</v>
      </c>
      <c r="C7712" s="1">
        <v>2020</v>
      </c>
      <c r="D7712" s="1" t="s">
        <v>153</v>
      </c>
      <c r="E7712" s="1">
        <v>2013</v>
      </c>
      <c r="F7712" s="1">
        <v>50</v>
      </c>
      <c r="G7712" s="1" t="s">
        <v>12</v>
      </c>
      <c r="H7712" s="1">
        <v>3.3078962123297998E-6</v>
      </c>
      <c r="I7712" s="1">
        <v>3.0426029361009502E-6</v>
      </c>
      <c r="J7712" s="1">
        <v>3.6401379999999999E-6</v>
      </c>
      <c r="K7712" s="1">
        <v>3.064249E-4</v>
      </c>
      <c r="L7712" s="1">
        <v>4.5013730000000001E-6</v>
      </c>
      <c r="M7712" s="1">
        <v>2.1313119999999998E-3</v>
      </c>
      <c r="N7712" s="1">
        <v>1.4693076000000001E-7</v>
      </c>
      <c r="O7712" s="1">
        <v>1.11014352E-7</v>
      </c>
      <c r="P7712" s="1">
        <v>2.591287E-8</v>
      </c>
      <c r="Q7712" s="1">
        <v>3.4524390258151797E-8</v>
      </c>
      <c r="R7712" s="1">
        <v>98.55</v>
      </c>
      <c r="S7712" s="1">
        <v>51.1</v>
      </c>
      <c r="T7712" s="1">
        <v>0.12</v>
      </c>
      <c r="U7712" s="1">
        <v>1890.7</v>
      </c>
      <c r="V7712" s="1">
        <f t="shared" si="481"/>
        <v>0.53285771303281415</v>
      </c>
      <c r="W7712" s="1">
        <f t="shared" si="482"/>
        <v>0.78833530784710815</v>
      </c>
      <c r="X7712" s="1">
        <f t="shared" si="483"/>
        <v>425.83333333333337</v>
      </c>
    </row>
    <row r="7713" spans="1:24" hidden="1" x14ac:dyDescent="0.3">
      <c r="A7713" s="18" t="str">
        <f t="shared" si="480"/>
        <v>OFF - ConstMin - Cranes_2013_100</v>
      </c>
      <c r="B7713" s="1" t="s">
        <v>40</v>
      </c>
      <c r="C7713" s="1">
        <v>2020</v>
      </c>
      <c r="D7713" s="1" t="s">
        <v>153</v>
      </c>
      <c r="E7713" s="1">
        <v>2013</v>
      </c>
      <c r="F7713" s="1">
        <v>100</v>
      </c>
      <c r="G7713" s="1" t="s">
        <v>12</v>
      </c>
      <c r="H7713" s="1">
        <v>5.2771648405772601E-6</v>
      </c>
      <c r="I7713" s="1">
        <v>4.8539362203629603E-6</v>
      </c>
      <c r="J7713" s="1">
        <v>5.8071979999999996E-6</v>
      </c>
      <c r="K7713" s="1">
        <v>3.3305820000000002E-4</v>
      </c>
      <c r="L7713" s="1">
        <v>1.3256810000000001E-5</v>
      </c>
      <c r="M7713" s="1">
        <v>8.4294720000000004E-3</v>
      </c>
      <c r="N7713" s="1">
        <v>5.8772304000000004E-7</v>
      </c>
      <c r="O7713" s="1">
        <v>4.4405740799999999E-7</v>
      </c>
      <c r="P7713" s="1">
        <v>8.1440459999999994E-8</v>
      </c>
      <c r="Q7713" s="1">
        <v>1.18917344222522E-7</v>
      </c>
      <c r="R7713" s="1">
        <v>339.45</v>
      </c>
      <c r="S7713" s="1">
        <v>102.2</v>
      </c>
      <c r="T7713" s="1">
        <v>0.25</v>
      </c>
      <c r="U7713" s="1">
        <v>7562.8</v>
      </c>
      <c r="V7713" s="1">
        <f t="shared" si="481"/>
        <v>0.21252011911421595</v>
      </c>
      <c r="W7713" s="1">
        <f t="shared" si="482"/>
        <v>0.58042353924128376</v>
      </c>
      <c r="X7713" s="1">
        <f t="shared" si="483"/>
        <v>408.8</v>
      </c>
    </row>
    <row r="7714" spans="1:24" hidden="1" x14ac:dyDescent="0.3">
      <c r="A7714" s="18" t="str">
        <f t="shared" si="480"/>
        <v>OFF - ConstMin - Cranes_2013_175</v>
      </c>
      <c r="B7714" s="1" t="s">
        <v>40</v>
      </c>
      <c r="C7714" s="1">
        <v>2020</v>
      </c>
      <c r="D7714" s="1" t="s">
        <v>153</v>
      </c>
      <c r="E7714" s="1">
        <v>2013</v>
      </c>
      <c r="F7714" s="1">
        <v>175</v>
      </c>
      <c r="G7714" s="1" t="s">
        <v>12</v>
      </c>
      <c r="H7714" s="1">
        <v>3.3190135936657998E-7</v>
      </c>
      <c r="I7714" s="1">
        <v>3.0528287034537999E-7</v>
      </c>
      <c r="J7714" s="1">
        <v>3.6523720000000001E-7</v>
      </c>
      <c r="K7714" s="1">
        <v>1.9222790000000001E-5</v>
      </c>
      <c r="L7714" s="1">
        <v>9.1174140000000003E-7</v>
      </c>
      <c r="M7714" s="1">
        <v>5.5393170000000004E-4</v>
      </c>
      <c r="N7714" s="1">
        <v>3.9710997E-8</v>
      </c>
      <c r="O7714" s="1">
        <v>3.0003864399999998E-8</v>
      </c>
      <c r="P7714" s="1">
        <v>5.5027320000000003E-9</v>
      </c>
      <c r="Q7714" s="1">
        <v>7.6720867240337396E-9</v>
      </c>
      <c r="R7714" s="1">
        <v>21.9</v>
      </c>
      <c r="S7714" s="1">
        <v>3.65</v>
      </c>
      <c r="T7714" s="1">
        <v>0.01</v>
      </c>
      <c r="U7714" s="1">
        <v>456.25</v>
      </c>
      <c r="V7714" s="1">
        <f t="shared" si="481"/>
        <v>0.22155836908858179</v>
      </c>
      <c r="W7714" s="1">
        <f t="shared" si="482"/>
        <v>0.66169430792498884</v>
      </c>
      <c r="X7714" s="1">
        <f t="shared" si="483"/>
        <v>365</v>
      </c>
    </row>
    <row r="7715" spans="1:24" hidden="1" x14ac:dyDescent="0.3">
      <c r="A7715" s="18" t="str">
        <f t="shared" si="480"/>
        <v>OFF - ConstMin - Cranes_2014_50</v>
      </c>
      <c r="B7715" s="1" t="s">
        <v>40</v>
      </c>
      <c r="C7715" s="1">
        <v>2020</v>
      </c>
      <c r="D7715" s="1" t="s">
        <v>153</v>
      </c>
      <c r="E7715" s="1">
        <v>2014</v>
      </c>
      <c r="F7715" s="1">
        <v>50</v>
      </c>
      <c r="G7715" s="1" t="s">
        <v>12</v>
      </c>
      <c r="H7715" s="1">
        <v>4.4104171153512304E-6</v>
      </c>
      <c r="I7715" s="1">
        <v>4.05670166270006E-6</v>
      </c>
      <c r="J7715" s="1">
        <v>4.8533949999999996E-6</v>
      </c>
      <c r="K7715" s="1">
        <v>3.9746639999999999E-4</v>
      </c>
      <c r="L7715" s="1">
        <v>6.1396480000000001E-6</v>
      </c>
      <c r="M7715" s="1">
        <v>2.9979690000000001E-3</v>
      </c>
      <c r="N7715" s="1">
        <v>2.0667726000000001E-7</v>
      </c>
      <c r="O7715" s="1">
        <v>1.5615615200000001E-7</v>
      </c>
      <c r="P7715" s="1">
        <v>3.6449840000000001E-8</v>
      </c>
      <c r="Q7715" s="1">
        <v>4.8589882585546997E-8</v>
      </c>
      <c r="R7715" s="1">
        <v>138.69999999999999</v>
      </c>
      <c r="S7715" s="1">
        <v>73</v>
      </c>
      <c r="T7715" s="1">
        <v>0.18</v>
      </c>
      <c r="U7715" s="1">
        <v>2701</v>
      </c>
      <c r="V7715" s="1">
        <f t="shared" si="481"/>
        <v>0.49732133015325969</v>
      </c>
      <c r="W7715" s="1">
        <f t="shared" si="482"/>
        <v>0.75267499656371895</v>
      </c>
      <c r="X7715" s="1">
        <f t="shared" si="483"/>
        <v>405.55555555555554</v>
      </c>
    </row>
    <row r="7716" spans="1:24" hidden="1" x14ac:dyDescent="0.3">
      <c r="A7716" s="18" t="str">
        <f t="shared" si="480"/>
        <v>OFF - ConstMin - Cranes_2014_100</v>
      </c>
      <c r="B7716" s="1" t="s">
        <v>40</v>
      </c>
      <c r="C7716" s="1">
        <v>2020</v>
      </c>
      <c r="D7716" s="1" t="s">
        <v>153</v>
      </c>
      <c r="E7716" s="1">
        <v>2014</v>
      </c>
      <c r="F7716" s="1">
        <v>100</v>
      </c>
      <c r="G7716" s="1" t="s">
        <v>12</v>
      </c>
      <c r="H7716" s="1">
        <v>6.9917841879468101E-6</v>
      </c>
      <c r="I7716" s="1">
        <v>6.4310430960734703E-6</v>
      </c>
      <c r="J7716" s="1">
        <v>7.6940320000000004E-6</v>
      </c>
      <c r="K7716" s="1">
        <v>4.2857090000000001E-4</v>
      </c>
      <c r="L7716" s="1">
        <v>1.7535880000000001E-5</v>
      </c>
      <c r="M7716" s="1">
        <v>1.185716E-2</v>
      </c>
      <c r="N7716" s="1">
        <v>8.2670930999999995E-7</v>
      </c>
      <c r="O7716" s="1">
        <v>6.2462481200000003E-7</v>
      </c>
      <c r="P7716" s="1">
        <v>1.145567E-7</v>
      </c>
      <c r="Q7716" s="1">
        <v>1.66228545687397E-7</v>
      </c>
      <c r="R7716" s="1">
        <v>474.5</v>
      </c>
      <c r="S7716" s="1">
        <v>146</v>
      </c>
      <c r="T7716" s="1">
        <v>0.35</v>
      </c>
      <c r="U7716" s="1">
        <v>10804</v>
      </c>
      <c r="V7716" s="1">
        <f t="shared" si="481"/>
        <v>0.1970994648324394</v>
      </c>
      <c r="W7716" s="1">
        <f t="shared" si="482"/>
        <v>0.53744198440781077</v>
      </c>
      <c r="X7716" s="1">
        <f t="shared" si="483"/>
        <v>417.14285714285717</v>
      </c>
    </row>
    <row r="7717" spans="1:24" hidden="1" x14ac:dyDescent="0.3">
      <c r="A7717" s="18" t="str">
        <f t="shared" si="480"/>
        <v>OFF - ConstMin - Cranes_2014_175</v>
      </c>
      <c r="B7717" s="1" t="s">
        <v>40</v>
      </c>
      <c r="C7717" s="1">
        <v>2020</v>
      </c>
      <c r="D7717" s="1" t="s">
        <v>153</v>
      </c>
      <c r="E7717" s="1">
        <v>2014</v>
      </c>
      <c r="F7717" s="1">
        <v>175</v>
      </c>
      <c r="G7717" s="1" t="s">
        <v>12</v>
      </c>
      <c r="H7717" s="1">
        <v>4.29155273486308E-7</v>
      </c>
      <c r="I7717" s="1">
        <v>3.9473702055270598E-7</v>
      </c>
      <c r="J7717" s="1">
        <v>4.7225919999999998E-7</v>
      </c>
      <c r="K7717" s="1">
        <v>2.6650300000000001E-5</v>
      </c>
      <c r="L7717" s="1">
        <v>1.2129409999999999E-6</v>
      </c>
      <c r="M7717" s="1">
        <v>7.7917749999999999E-4</v>
      </c>
      <c r="N7717" s="1">
        <v>5.5858724999999999E-8</v>
      </c>
      <c r="O7717" s="1">
        <v>4.2204369999999997E-8</v>
      </c>
      <c r="P7717" s="1">
        <v>7.7403120000000004E-9</v>
      </c>
      <c r="Q7717" s="1">
        <v>1.15081300860506E-8</v>
      </c>
      <c r="R7717" s="1">
        <v>32.85</v>
      </c>
      <c r="S7717" s="1">
        <v>7.3</v>
      </c>
      <c r="T7717" s="1">
        <v>0.01</v>
      </c>
      <c r="U7717" s="1">
        <v>912.5</v>
      </c>
      <c r="V7717" s="1">
        <f t="shared" si="481"/>
        <v>0.14323976054339249</v>
      </c>
      <c r="W7717" s="1">
        <f t="shared" si="482"/>
        <v>0.44014462628813594</v>
      </c>
      <c r="X7717" s="1">
        <f t="shared" si="483"/>
        <v>730</v>
      </c>
    </row>
    <row r="7718" spans="1:24" hidden="1" x14ac:dyDescent="0.3">
      <c r="A7718" s="18" t="str">
        <f t="shared" si="480"/>
        <v>OFF - ConstMin - Cranes_2015_50</v>
      </c>
      <c r="B7718" s="1" t="s">
        <v>40</v>
      </c>
      <c r="C7718" s="1">
        <v>2020</v>
      </c>
      <c r="D7718" s="1" t="s">
        <v>153</v>
      </c>
      <c r="E7718" s="1">
        <v>2015</v>
      </c>
      <c r="F7718" s="1">
        <v>50</v>
      </c>
      <c r="G7718" s="1" t="s">
        <v>12</v>
      </c>
      <c r="H7718" s="1">
        <v>4.6648074086796198E-6</v>
      </c>
      <c r="I7718" s="1">
        <v>4.2906898545035197E-6</v>
      </c>
      <c r="J7718" s="1">
        <v>5.1333359999999998E-6</v>
      </c>
      <c r="K7718" s="1">
        <v>4.0729729999999998E-4</v>
      </c>
      <c r="L7718" s="1">
        <v>6.6566900000000003E-6</v>
      </c>
      <c r="M7718" s="1">
        <v>3.3554380000000001E-3</v>
      </c>
      <c r="N7718" s="1">
        <v>2.3132088E-7</v>
      </c>
      <c r="O7718" s="1">
        <v>1.7477577600000001E-7</v>
      </c>
      <c r="P7718" s="1">
        <v>4.079601E-8</v>
      </c>
      <c r="Q7718" s="1">
        <v>5.3704607068236101E-8</v>
      </c>
      <c r="R7718" s="1">
        <v>153.29999999999899</v>
      </c>
      <c r="S7718" s="1">
        <v>80.3</v>
      </c>
      <c r="T7718" s="1">
        <v>0.2</v>
      </c>
      <c r="U7718" s="1">
        <v>2971.1</v>
      </c>
      <c r="V7718" s="1">
        <f t="shared" si="481"/>
        <v>0.47818775922339229</v>
      </c>
      <c r="W7718" s="1">
        <f t="shared" si="482"/>
        <v>0.74187316792513525</v>
      </c>
      <c r="X7718" s="1">
        <f t="shared" si="483"/>
        <v>401.49999999999994</v>
      </c>
    </row>
    <row r="7719" spans="1:24" hidden="1" x14ac:dyDescent="0.3">
      <c r="A7719" s="18" t="str">
        <f t="shared" si="480"/>
        <v>OFF - ConstMin - Cranes_2015_100</v>
      </c>
      <c r="B7719" s="1" t="s">
        <v>40</v>
      </c>
      <c r="C7719" s="1">
        <v>2020</v>
      </c>
      <c r="D7719" s="1" t="s">
        <v>153</v>
      </c>
      <c r="E7719" s="1">
        <v>2015</v>
      </c>
      <c r="F7719" s="1">
        <v>100</v>
      </c>
      <c r="G7719" s="1" t="s">
        <v>12</v>
      </c>
      <c r="H7719" s="1">
        <v>7.34280591654785E-6</v>
      </c>
      <c r="I7719" s="1">
        <v>6.7539128820407099E-6</v>
      </c>
      <c r="J7719" s="1">
        <v>8.0803100000000002E-6</v>
      </c>
      <c r="K7719" s="1">
        <v>4.3499359999999999E-4</v>
      </c>
      <c r="L7719" s="1">
        <v>1.8382699999999999E-5</v>
      </c>
      <c r="M7719" s="1">
        <v>1.327096E-2</v>
      </c>
      <c r="N7719" s="1">
        <v>9.2528370000000001E-7</v>
      </c>
      <c r="O7719" s="1">
        <v>6.9910324000000001E-7</v>
      </c>
      <c r="P7719" s="1">
        <v>1.2821599999999999E-7</v>
      </c>
      <c r="Q7719" s="1">
        <v>1.8540876249748201E-7</v>
      </c>
      <c r="R7719" s="1">
        <v>529.25</v>
      </c>
      <c r="S7719" s="1">
        <v>164.25</v>
      </c>
      <c r="T7719" s="1">
        <v>0.39</v>
      </c>
      <c r="U7719" s="1">
        <v>12154.5</v>
      </c>
      <c r="V7719" s="1">
        <f t="shared" si="481"/>
        <v>0.18399539645275531</v>
      </c>
      <c r="W7719" s="1">
        <f t="shared" si="482"/>
        <v>0.50079594354348345</v>
      </c>
      <c r="X7719" s="1">
        <f t="shared" si="483"/>
        <v>421.15384615384613</v>
      </c>
    </row>
    <row r="7720" spans="1:24" hidden="1" x14ac:dyDescent="0.3">
      <c r="A7720" s="18" t="str">
        <f t="shared" si="480"/>
        <v>OFF - ConstMin - Cranes_2015_175</v>
      </c>
      <c r="B7720" s="1" t="s">
        <v>40</v>
      </c>
      <c r="C7720" s="1">
        <v>2020</v>
      </c>
      <c r="D7720" s="1" t="s">
        <v>153</v>
      </c>
      <c r="E7720" s="1">
        <v>2015</v>
      </c>
      <c r="F7720" s="1">
        <v>175</v>
      </c>
      <c r="G7720" s="1" t="s">
        <v>12</v>
      </c>
      <c r="H7720" s="1">
        <v>4.3812296728850898E-7</v>
      </c>
      <c r="I7720" s="1">
        <v>4.0298550531197E-7</v>
      </c>
      <c r="J7720" s="1">
        <v>4.8212759999999997E-7</v>
      </c>
      <c r="K7720" s="1">
        <v>2.9392560000000001E-5</v>
      </c>
      <c r="L7720" s="1">
        <v>1.2797349999999999E-6</v>
      </c>
      <c r="M7720" s="1">
        <v>8.7208459999999995E-4</v>
      </c>
      <c r="N7720" s="1">
        <v>6.2519175000000005E-8</v>
      </c>
      <c r="O7720" s="1">
        <v>4.7236710000000002E-8</v>
      </c>
      <c r="P7720" s="1">
        <v>8.6632479999999992E-9</v>
      </c>
      <c r="Q7720" s="1">
        <v>1.27868112067229E-8</v>
      </c>
      <c r="R7720" s="1">
        <v>36.5</v>
      </c>
      <c r="S7720" s="1">
        <v>7.3</v>
      </c>
      <c r="T7720" s="1">
        <v>0.02</v>
      </c>
      <c r="U7720" s="1">
        <v>912.5</v>
      </c>
      <c r="V7720" s="1">
        <f t="shared" si="481"/>
        <v>0.14623292034408322</v>
      </c>
      <c r="W7720" s="1">
        <f t="shared" si="482"/>
        <v>0.46438242529756002</v>
      </c>
      <c r="X7720" s="1">
        <f t="shared" si="483"/>
        <v>365</v>
      </c>
    </row>
    <row r="7721" spans="1:24" hidden="1" x14ac:dyDescent="0.3">
      <c r="A7721" s="18" t="str">
        <f t="shared" si="480"/>
        <v>OFF - ConstMin - Cranes_2016_50</v>
      </c>
      <c r="B7721" s="1" t="s">
        <v>40</v>
      </c>
      <c r="C7721" s="1">
        <v>2020</v>
      </c>
      <c r="D7721" s="1" t="s">
        <v>153</v>
      </c>
      <c r="E7721" s="1">
        <v>2016</v>
      </c>
      <c r="F7721" s="1">
        <v>50</v>
      </c>
      <c r="G7721" s="1" t="s">
        <v>12</v>
      </c>
      <c r="H7721" s="1">
        <v>4.4654224359550998E-6</v>
      </c>
      <c r="I7721" s="1">
        <v>4.1072955565915001E-6</v>
      </c>
      <c r="J7721" s="1">
        <v>4.9139249999999997E-6</v>
      </c>
      <c r="K7721" s="1">
        <v>3.7580399999999998E-4</v>
      </c>
      <c r="L7721" s="1">
        <v>6.5473879999999999E-6</v>
      </c>
      <c r="M7721" s="1">
        <v>3.4105110000000002E-3</v>
      </c>
      <c r="N7721" s="1">
        <v>2.3511762E-7</v>
      </c>
      <c r="O7721" s="1">
        <v>1.77644424E-7</v>
      </c>
      <c r="P7721" s="1">
        <v>4.14656E-8</v>
      </c>
      <c r="Q7721" s="1">
        <v>5.3704607068236101E-8</v>
      </c>
      <c r="R7721" s="1">
        <v>153.29999999999899</v>
      </c>
      <c r="S7721" s="1">
        <v>83.95</v>
      </c>
      <c r="T7721" s="1">
        <v>0.2</v>
      </c>
      <c r="U7721" s="1">
        <v>3106.15</v>
      </c>
      <c r="V7721" s="1">
        <f t="shared" si="481"/>
        <v>0.43784675107046006</v>
      </c>
      <c r="W7721" s="1">
        <f t="shared" si="482"/>
        <v>0.69796597890236434</v>
      </c>
      <c r="X7721" s="1">
        <f t="shared" si="483"/>
        <v>419.75</v>
      </c>
    </row>
    <row r="7722" spans="1:24" hidden="1" x14ac:dyDescent="0.3">
      <c r="A7722" s="18" t="str">
        <f t="shared" si="480"/>
        <v>OFF - ConstMin - Cranes_2016_100</v>
      </c>
      <c r="B7722" s="1" t="s">
        <v>40</v>
      </c>
      <c r="C7722" s="1">
        <v>2020</v>
      </c>
      <c r="D7722" s="1" t="s">
        <v>153</v>
      </c>
      <c r="E7722" s="1">
        <v>2016</v>
      </c>
      <c r="F7722" s="1">
        <v>100</v>
      </c>
      <c r="G7722" s="1" t="s">
        <v>12</v>
      </c>
      <c r="H7722" s="1">
        <v>6.97274542250865E-6</v>
      </c>
      <c r="I7722" s="1">
        <v>6.4135312396234501E-6</v>
      </c>
      <c r="J7722" s="1">
        <v>7.6730810000000008E-6</v>
      </c>
      <c r="K7722" s="1">
        <v>3.96721E-4</v>
      </c>
      <c r="L7722" s="1">
        <v>1.7419889999999998E-5</v>
      </c>
      <c r="M7722" s="1">
        <v>1.3488780000000001E-2</v>
      </c>
      <c r="N7722" s="1">
        <v>9.4047029999999998E-7</v>
      </c>
      <c r="O7722" s="1">
        <v>7.1057756000000004E-7</v>
      </c>
      <c r="P7722" s="1">
        <v>1.3032050000000001E-7</v>
      </c>
      <c r="Q7722" s="1">
        <v>1.87966124738826E-7</v>
      </c>
      <c r="R7722" s="1">
        <v>536.54999999999995</v>
      </c>
      <c r="S7722" s="1">
        <v>164.25</v>
      </c>
      <c r="T7722" s="1">
        <v>0.4</v>
      </c>
      <c r="U7722" s="1">
        <v>12154.5</v>
      </c>
      <c r="V7722" s="1">
        <f t="shared" si="481"/>
        <v>0.17472245255554586</v>
      </c>
      <c r="W7722" s="1">
        <f t="shared" si="482"/>
        <v>0.47456631773209002</v>
      </c>
      <c r="X7722" s="1">
        <f t="shared" si="483"/>
        <v>410.625</v>
      </c>
    </row>
    <row r="7723" spans="1:24" hidden="1" x14ac:dyDescent="0.3">
      <c r="A7723" s="18" t="str">
        <f t="shared" si="480"/>
        <v>OFF - ConstMin - Cranes_2016_175</v>
      </c>
      <c r="B7723" s="1" t="s">
        <v>40</v>
      </c>
      <c r="C7723" s="1">
        <v>2020</v>
      </c>
      <c r="D7723" s="1" t="s">
        <v>153</v>
      </c>
      <c r="E7723" s="1">
        <v>2016</v>
      </c>
      <c r="F7723" s="1">
        <v>175</v>
      </c>
      <c r="G7723" s="1" t="s">
        <v>12</v>
      </c>
      <c r="H7723" s="1">
        <v>4.0241758062009798E-7</v>
      </c>
      <c r="I7723" s="1">
        <v>3.7014369065436598E-7</v>
      </c>
      <c r="J7723" s="1">
        <v>4.4283600000000001E-7</v>
      </c>
      <c r="K7723" s="1">
        <v>2.9432370000000001E-5</v>
      </c>
      <c r="L7723" s="1">
        <v>1.221627E-6</v>
      </c>
      <c r="M7723" s="1">
        <v>8.8639820000000001E-4</v>
      </c>
      <c r="N7723" s="1">
        <v>6.3545300999999998E-8</v>
      </c>
      <c r="O7723" s="1">
        <v>4.8012005200000002E-8</v>
      </c>
      <c r="P7723" s="1">
        <v>8.8054380000000008E-9</v>
      </c>
      <c r="Q7723" s="1">
        <v>1.27868112067229E-8</v>
      </c>
      <c r="R7723" s="1">
        <v>36.5</v>
      </c>
      <c r="S7723" s="1">
        <v>7.3</v>
      </c>
      <c r="T7723" s="1">
        <v>0.02</v>
      </c>
      <c r="U7723" s="1">
        <v>912.5</v>
      </c>
      <c r="V7723" s="1">
        <f t="shared" si="481"/>
        <v>0.13431548310756858</v>
      </c>
      <c r="W7723" s="1">
        <f t="shared" si="482"/>
        <v>0.44329654894879195</v>
      </c>
      <c r="X7723" s="1">
        <f t="shared" si="483"/>
        <v>365</v>
      </c>
    </row>
    <row r="7724" spans="1:24" hidden="1" x14ac:dyDescent="0.3">
      <c r="A7724" s="18" t="str">
        <f t="shared" si="480"/>
        <v>OFF - ConstMin - Cranes_2017_50</v>
      </c>
      <c r="B7724" s="1" t="s">
        <v>40</v>
      </c>
      <c r="C7724" s="1">
        <v>2020</v>
      </c>
      <c r="D7724" s="1" t="s">
        <v>153</v>
      </c>
      <c r="E7724" s="1">
        <v>2017</v>
      </c>
      <c r="F7724" s="1">
        <v>50</v>
      </c>
      <c r="G7724" s="1" t="s">
        <v>12</v>
      </c>
      <c r="H7724" s="1">
        <v>4.2353515278902301E-6</v>
      </c>
      <c r="I7724" s="1">
        <v>3.8956763353534296E-6</v>
      </c>
      <c r="J7724" s="1">
        <v>4.6607460000000001E-6</v>
      </c>
      <c r="K7724" s="1">
        <v>3.4132299999999998E-4</v>
      </c>
      <c r="L7724" s="1">
        <v>6.3981370000000002E-6</v>
      </c>
      <c r="M7724" s="1">
        <v>3.4478600000000001E-3</v>
      </c>
      <c r="N7724" s="1">
        <v>2.3769243000000001E-7</v>
      </c>
      <c r="O7724" s="1">
        <v>1.79589836E-7</v>
      </c>
      <c r="P7724" s="1">
        <v>4.1919699999999998E-8</v>
      </c>
      <c r="Q7724" s="1">
        <v>5.2425925947563802E-8</v>
      </c>
      <c r="R7724" s="1">
        <v>149.64999999999901</v>
      </c>
      <c r="S7724" s="1">
        <v>83.95</v>
      </c>
      <c r="T7724" s="1">
        <v>0.2</v>
      </c>
      <c r="U7724" s="1">
        <v>3106.15</v>
      </c>
      <c r="V7724" s="1">
        <f t="shared" si="481"/>
        <v>0.41528767607658679</v>
      </c>
      <c r="W7724" s="1">
        <f t="shared" si="482"/>
        <v>0.68205549363447471</v>
      </c>
      <c r="X7724" s="1">
        <f t="shared" si="483"/>
        <v>419.75</v>
      </c>
    </row>
    <row r="7725" spans="1:24" hidden="1" x14ac:dyDescent="0.3">
      <c r="A7725" s="18" t="str">
        <f t="shared" si="480"/>
        <v>OFF - ConstMin - Cranes_2017_100</v>
      </c>
      <c r="B7725" s="1" t="s">
        <v>40</v>
      </c>
      <c r="C7725" s="1">
        <v>2020</v>
      </c>
      <c r="D7725" s="1" t="s">
        <v>153</v>
      </c>
      <c r="E7725" s="1">
        <v>2017</v>
      </c>
      <c r="F7725" s="1">
        <v>100</v>
      </c>
      <c r="G7725" s="1" t="s">
        <v>12</v>
      </c>
      <c r="H7725" s="1">
        <v>6.55315469553514E-6</v>
      </c>
      <c r="I7725" s="1">
        <v>6.0275916889532204E-6</v>
      </c>
      <c r="J7725" s="1">
        <v>7.2113470000000001E-6</v>
      </c>
      <c r="K7725" s="1">
        <v>3.5515600000000003E-4</v>
      </c>
      <c r="L7725" s="1">
        <v>1.6332280000000001E-5</v>
      </c>
      <c r="M7725" s="1">
        <v>1.3636499999999999E-2</v>
      </c>
      <c r="N7725" s="1">
        <v>9.5076899999999996E-7</v>
      </c>
      <c r="O7725" s="1">
        <v>7.1835880000000002E-7</v>
      </c>
      <c r="P7725" s="1">
        <v>1.317476E-7</v>
      </c>
      <c r="Q7725" s="1">
        <v>1.87966124738826E-7</v>
      </c>
      <c r="R7725" s="1">
        <v>536.54999999999995</v>
      </c>
      <c r="S7725" s="1">
        <v>167.9</v>
      </c>
      <c r="T7725" s="1">
        <v>0.4</v>
      </c>
      <c r="U7725" s="1">
        <v>12424.6</v>
      </c>
      <c r="V7725" s="1">
        <f t="shared" si="481"/>
        <v>0.16063863687336039</v>
      </c>
      <c r="W7725" s="1">
        <f t="shared" si="482"/>
        <v>0.43526425339034081</v>
      </c>
      <c r="X7725" s="1">
        <f t="shared" si="483"/>
        <v>419.75</v>
      </c>
    </row>
    <row r="7726" spans="1:24" hidden="1" x14ac:dyDescent="0.3">
      <c r="A7726" s="18" t="str">
        <f t="shared" si="480"/>
        <v>OFF - ConstMin - Cranes_2017_175</v>
      </c>
      <c r="B7726" s="1" t="s">
        <v>40</v>
      </c>
      <c r="C7726" s="1">
        <v>2020</v>
      </c>
      <c r="D7726" s="1" t="s">
        <v>153</v>
      </c>
      <c r="E7726" s="1">
        <v>2017</v>
      </c>
      <c r="F7726" s="1">
        <v>175</v>
      </c>
      <c r="G7726" s="1" t="s">
        <v>12</v>
      </c>
      <c r="H7726" s="1">
        <v>3.6345821985589302E-7</v>
      </c>
      <c r="I7726" s="1">
        <v>3.3430887062345099E-7</v>
      </c>
      <c r="J7726" s="1">
        <v>3.9996360000000003E-7</v>
      </c>
      <c r="K7726" s="1">
        <v>2.9307220000000001E-5</v>
      </c>
      <c r="L7726" s="1">
        <v>1.1550270000000001E-6</v>
      </c>
      <c r="M7726" s="1">
        <v>8.9610480000000005E-4</v>
      </c>
      <c r="N7726" s="1">
        <v>6.4241154000000002E-8</v>
      </c>
      <c r="O7726" s="1">
        <v>4.8537760799999997E-8</v>
      </c>
      <c r="P7726" s="1">
        <v>8.9018630000000002E-9</v>
      </c>
      <c r="Q7726" s="1">
        <v>1.27868112067229E-8</v>
      </c>
      <c r="R7726" s="1">
        <v>36.5</v>
      </c>
      <c r="S7726" s="1">
        <v>7.3</v>
      </c>
      <c r="T7726" s="1">
        <v>0.02</v>
      </c>
      <c r="U7726" s="1">
        <v>912.5</v>
      </c>
      <c r="V7726" s="1">
        <f t="shared" si="481"/>
        <v>0.1213119623504916</v>
      </c>
      <c r="W7726" s="1">
        <f t="shared" si="482"/>
        <v>0.41912914747519203</v>
      </c>
      <c r="X7726" s="1">
        <f t="shared" si="483"/>
        <v>365</v>
      </c>
    </row>
    <row r="7727" spans="1:24" hidden="1" x14ac:dyDescent="0.3">
      <c r="A7727" s="18" t="str">
        <f t="shared" si="480"/>
        <v>OFF - ConstMin - Cranes_2018_50</v>
      </c>
      <c r="B7727" s="1" t="s">
        <v>40</v>
      </c>
      <c r="C7727" s="1">
        <v>2020</v>
      </c>
      <c r="D7727" s="1" t="s">
        <v>153</v>
      </c>
      <c r="E7727" s="1">
        <v>2018</v>
      </c>
      <c r="F7727" s="1">
        <v>50</v>
      </c>
      <c r="G7727" s="1" t="s">
        <v>12</v>
      </c>
      <c r="H7727" s="1">
        <v>3.9315355053755802E-6</v>
      </c>
      <c r="I7727" s="1">
        <v>3.6162263578444601E-6</v>
      </c>
      <c r="J7727" s="1">
        <v>4.326415E-6</v>
      </c>
      <c r="K7727" s="1">
        <v>3.008256E-4</v>
      </c>
      <c r="L7727" s="1">
        <v>6.138395E-6</v>
      </c>
      <c r="M7727" s="1">
        <v>3.4262099999999998E-3</v>
      </c>
      <c r="N7727" s="1">
        <v>2.3619986999999999E-7</v>
      </c>
      <c r="O7727" s="1">
        <v>1.78462124E-7</v>
      </c>
      <c r="P7727" s="1">
        <v>4.165648E-8</v>
      </c>
      <c r="Q7727" s="1">
        <v>5.2425925947563802E-8</v>
      </c>
      <c r="R7727" s="1">
        <v>149.64999999999901</v>
      </c>
      <c r="S7727" s="1">
        <v>83.95</v>
      </c>
      <c r="T7727" s="1">
        <v>0.2</v>
      </c>
      <c r="U7727" s="1">
        <v>3106.15</v>
      </c>
      <c r="V7727" s="1">
        <f t="shared" si="481"/>
        <v>0.38549769309309906</v>
      </c>
      <c r="W7727" s="1">
        <f t="shared" si="482"/>
        <v>0.65436642445267923</v>
      </c>
      <c r="X7727" s="1">
        <f t="shared" si="483"/>
        <v>419.75</v>
      </c>
    </row>
    <row r="7728" spans="1:24" hidden="1" x14ac:dyDescent="0.3">
      <c r="A7728" s="18" t="str">
        <f t="shared" si="480"/>
        <v>OFF - ConstMin - Cranes_2018_100</v>
      </c>
      <c r="B7728" s="1" t="s">
        <v>40</v>
      </c>
      <c r="C7728" s="1">
        <v>2020</v>
      </c>
      <c r="D7728" s="1" t="s">
        <v>153</v>
      </c>
      <c r="E7728" s="1">
        <v>2018</v>
      </c>
      <c r="F7728" s="1">
        <v>100</v>
      </c>
      <c r="G7728" s="1" t="s">
        <v>12</v>
      </c>
      <c r="H7728" s="1">
        <v>6.0191705310335203E-6</v>
      </c>
      <c r="I7728" s="1">
        <v>5.5364330544446304E-6</v>
      </c>
      <c r="J7728" s="1">
        <v>6.6237300000000002E-6</v>
      </c>
      <c r="K7728" s="1">
        <v>3.073048E-4</v>
      </c>
      <c r="L7728" s="1">
        <v>1.495939E-5</v>
      </c>
      <c r="M7728" s="1">
        <v>1.355087E-2</v>
      </c>
      <c r="N7728" s="1">
        <v>9.4479930000000004E-7</v>
      </c>
      <c r="O7728" s="1">
        <v>7.1384836000000004E-7</v>
      </c>
      <c r="P7728" s="1">
        <v>1.3092040000000001E-7</v>
      </c>
      <c r="Q7728" s="1">
        <v>1.8668744361815401E-7</v>
      </c>
      <c r="R7728" s="1">
        <v>532.9</v>
      </c>
      <c r="S7728" s="1">
        <v>167.9</v>
      </c>
      <c r="T7728" s="1">
        <v>0.4</v>
      </c>
      <c r="U7728" s="1">
        <v>12424.6</v>
      </c>
      <c r="V7728" s="1">
        <f t="shared" si="481"/>
        <v>0.1475489888667379</v>
      </c>
      <c r="W7728" s="1">
        <f t="shared" si="482"/>
        <v>0.39867597907487073</v>
      </c>
      <c r="X7728" s="1">
        <f t="shared" si="483"/>
        <v>419.75</v>
      </c>
    </row>
    <row r="7729" spans="1:24" hidden="1" x14ac:dyDescent="0.3">
      <c r="A7729" s="18" t="str">
        <f t="shared" si="480"/>
        <v>OFF - ConstMin - Cranes_2018_175</v>
      </c>
      <c r="B7729" s="1" t="s">
        <v>40</v>
      </c>
      <c r="C7729" s="1">
        <v>2020</v>
      </c>
      <c r="D7729" s="1" t="s">
        <v>153</v>
      </c>
      <c r="E7729" s="1">
        <v>2018</v>
      </c>
      <c r="F7729" s="1">
        <v>175</v>
      </c>
      <c r="G7729" s="1" t="s">
        <v>12</v>
      </c>
      <c r="H7729" s="1">
        <v>3.1808232896144097E-7</v>
      </c>
      <c r="I7729" s="1">
        <v>2.9257212617873402E-7</v>
      </c>
      <c r="J7729" s="1">
        <v>3.500302E-7</v>
      </c>
      <c r="K7729" s="1">
        <v>2.8678560000000001E-5</v>
      </c>
      <c r="L7729" s="1">
        <v>1.068299E-6</v>
      </c>
      <c r="M7729" s="1">
        <v>8.9047840000000002E-4</v>
      </c>
      <c r="N7729" s="1">
        <v>6.3837800999999998E-8</v>
      </c>
      <c r="O7729" s="1">
        <v>4.8233005200000001E-8</v>
      </c>
      <c r="P7729" s="1">
        <v>8.8459700000000006E-9</v>
      </c>
      <c r="Q7729" s="1">
        <v>1.27868112067229E-8</v>
      </c>
      <c r="R7729" s="1">
        <v>36.5</v>
      </c>
      <c r="S7729" s="1">
        <v>7.3</v>
      </c>
      <c r="T7729" s="1">
        <v>0.02</v>
      </c>
      <c r="U7729" s="1">
        <v>912.5</v>
      </c>
      <c r="V7729" s="1">
        <f t="shared" si="481"/>
        <v>0.10616678728748082</v>
      </c>
      <c r="W7729" s="1">
        <f t="shared" si="482"/>
        <v>0.38765782022290401</v>
      </c>
      <c r="X7729" s="1">
        <f t="shared" si="483"/>
        <v>365</v>
      </c>
    </row>
    <row r="7730" spans="1:24" hidden="1" x14ac:dyDescent="0.3">
      <c r="A7730" s="18" t="str">
        <f t="shared" si="480"/>
        <v>OFF - ConstMin - Cranes_2019_50</v>
      </c>
      <c r="B7730" s="1" t="s">
        <v>40</v>
      </c>
      <c r="C7730" s="1">
        <v>2020</v>
      </c>
      <c r="D7730" s="1" t="s">
        <v>153</v>
      </c>
      <c r="E7730" s="1">
        <v>2019</v>
      </c>
      <c r="F7730" s="1">
        <v>50</v>
      </c>
      <c r="G7730" s="1" t="s">
        <v>12</v>
      </c>
      <c r="H7730" s="1">
        <v>3.7168929854358101E-6</v>
      </c>
      <c r="I7730" s="1">
        <v>3.4187981680038598E-6</v>
      </c>
      <c r="J7730" s="1">
        <v>4.0902140000000002E-6</v>
      </c>
      <c r="K7730" s="1">
        <v>2.6696620000000001E-4</v>
      </c>
      <c r="L7730" s="1">
        <v>6.0201859999999996E-6</v>
      </c>
      <c r="M7730" s="1">
        <v>3.4848819999999999E-3</v>
      </c>
      <c r="N7730" s="1">
        <v>2.4024465000000002E-7</v>
      </c>
      <c r="O7730" s="1">
        <v>1.8151817999999999E-7</v>
      </c>
      <c r="P7730" s="1">
        <v>4.2369810000000001E-8</v>
      </c>
      <c r="Q7730" s="1">
        <v>5.2425925947563802E-8</v>
      </c>
      <c r="R7730" s="1">
        <v>149.64999999999901</v>
      </c>
      <c r="S7730" s="1">
        <v>83.95</v>
      </c>
      <c r="T7730" s="1">
        <v>0.2</v>
      </c>
      <c r="U7730" s="1">
        <v>3106.15</v>
      </c>
      <c r="V7730" s="1">
        <f t="shared" si="481"/>
        <v>0.36445141329648151</v>
      </c>
      <c r="W7730" s="1">
        <f t="shared" si="482"/>
        <v>0.64176508474284832</v>
      </c>
      <c r="X7730" s="1">
        <f t="shared" si="483"/>
        <v>419.75</v>
      </c>
    </row>
    <row r="7731" spans="1:24" hidden="1" x14ac:dyDescent="0.3">
      <c r="A7731" s="18" t="str">
        <f t="shared" si="480"/>
        <v>OFF - ConstMin - Cranes_2019_100</v>
      </c>
      <c r="B7731" s="1" t="s">
        <v>40</v>
      </c>
      <c r="C7731" s="1">
        <v>2020</v>
      </c>
      <c r="D7731" s="1" t="s">
        <v>153</v>
      </c>
      <c r="E7731" s="1">
        <v>2019</v>
      </c>
      <c r="F7731" s="1">
        <v>100</v>
      </c>
      <c r="G7731" s="1" t="s">
        <v>12</v>
      </c>
      <c r="H7731" s="1">
        <v>5.6209685407369202E-6</v>
      </c>
      <c r="I7731" s="1">
        <v>5.1701668637698198E-6</v>
      </c>
      <c r="J7731" s="1">
        <v>6.1855329999999998E-6</v>
      </c>
      <c r="K7731" s="1">
        <v>2.6616470000000002E-4</v>
      </c>
      <c r="L7731" s="1">
        <v>1.392346E-5</v>
      </c>
      <c r="M7731" s="1">
        <v>1.3782920000000001E-2</v>
      </c>
      <c r="N7731" s="1">
        <v>9.6097860000000008E-7</v>
      </c>
      <c r="O7731" s="1">
        <v>7.2607271999999996E-7</v>
      </c>
      <c r="P7731" s="1">
        <v>1.3316229999999999E-7</v>
      </c>
      <c r="Q7731" s="1">
        <v>1.87966124738826E-7</v>
      </c>
      <c r="R7731" s="1">
        <v>536.54999999999995</v>
      </c>
      <c r="S7731" s="1">
        <v>167.9</v>
      </c>
      <c r="T7731" s="1">
        <v>0.41</v>
      </c>
      <c r="U7731" s="1">
        <v>12424.6</v>
      </c>
      <c r="V7731" s="1">
        <f t="shared" si="481"/>
        <v>0.13778779324517151</v>
      </c>
      <c r="W7731" s="1">
        <f t="shared" si="482"/>
        <v>0.37106787426558163</v>
      </c>
      <c r="X7731" s="1">
        <f t="shared" si="483"/>
        <v>409.51219512195127</v>
      </c>
    </row>
    <row r="7732" spans="1:24" hidden="1" x14ac:dyDescent="0.3">
      <c r="A7732" s="18" t="str">
        <f t="shared" si="480"/>
        <v>OFF - ConstMin - Cranes_2019_175</v>
      </c>
      <c r="B7732" s="1" t="s">
        <v>40</v>
      </c>
      <c r="C7732" s="1">
        <v>2020</v>
      </c>
      <c r="D7732" s="1" t="s">
        <v>153</v>
      </c>
      <c r="E7732" s="1">
        <v>2019</v>
      </c>
      <c r="F7732" s="1">
        <v>175</v>
      </c>
      <c r="G7732" s="1" t="s">
        <v>12</v>
      </c>
      <c r="H7732" s="1">
        <v>2.7969746619303702E-7</v>
      </c>
      <c r="I7732" s="1">
        <v>2.5726572940435499E-7</v>
      </c>
      <c r="J7732" s="1">
        <v>3.0778999999999998E-7</v>
      </c>
      <c r="K7732" s="1">
        <v>2.871739E-5</v>
      </c>
      <c r="L7732" s="1">
        <v>1.005755E-6</v>
      </c>
      <c r="M7732" s="1">
        <v>9.0572709999999998E-4</v>
      </c>
      <c r="N7732" s="1">
        <v>6.4930986000000003E-8</v>
      </c>
      <c r="O7732" s="1">
        <v>4.9058967199999999E-8</v>
      </c>
      <c r="P7732" s="1">
        <v>8.9974509999999993E-9</v>
      </c>
      <c r="Q7732" s="1">
        <v>1.27868112067229E-8</v>
      </c>
      <c r="R7732" s="1">
        <v>36.5</v>
      </c>
      <c r="S7732" s="1">
        <v>7.3</v>
      </c>
      <c r="T7732" s="1">
        <v>0.02</v>
      </c>
      <c r="U7732" s="1">
        <v>912.5</v>
      </c>
      <c r="V7732" s="1">
        <f t="shared" si="481"/>
        <v>9.3355017536240065E-2</v>
      </c>
      <c r="W7732" s="1">
        <f t="shared" si="482"/>
        <v>0.36496223527148003</v>
      </c>
      <c r="X7732" s="1">
        <f t="shared" si="483"/>
        <v>365</v>
      </c>
    </row>
    <row r="7733" spans="1:24" hidden="1" x14ac:dyDescent="0.3">
      <c r="A7733" s="18" t="str">
        <f t="shared" si="480"/>
        <v>OFF - ConstMin - Cranes_2020_50</v>
      </c>
      <c r="B7733" s="1" t="s">
        <v>40</v>
      </c>
      <c r="C7733" s="1">
        <v>2020</v>
      </c>
      <c r="D7733" s="1" t="s">
        <v>153</v>
      </c>
      <c r="E7733" s="1">
        <v>2020</v>
      </c>
      <c r="F7733" s="1">
        <v>50</v>
      </c>
      <c r="G7733" s="1" t="s">
        <v>12</v>
      </c>
      <c r="H7733" s="1">
        <v>3.42025409859156E-6</v>
      </c>
      <c r="I7733" s="1">
        <v>3.1459497198845102E-6</v>
      </c>
      <c r="J7733" s="1">
        <v>3.763781E-6</v>
      </c>
      <c r="K7733" s="1">
        <v>2.269816E-4</v>
      </c>
      <c r="L7733" s="1">
        <v>5.7721000000000002E-6</v>
      </c>
      <c r="M7733" s="1">
        <v>3.4699980000000002E-3</v>
      </c>
      <c r="N7733" s="1">
        <v>2.3921847E-7</v>
      </c>
      <c r="O7733" s="1">
        <v>1.8074284400000001E-7</v>
      </c>
      <c r="P7733" s="1">
        <v>4.2188839999999997E-8</v>
      </c>
      <c r="Q7733" s="1">
        <v>5.1147244826891602E-8</v>
      </c>
      <c r="R7733" s="1">
        <v>146</v>
      </c>
      <c r="S7733" s="1">
        <v>83.95</v>
      </c>
      <c r="T7733" s="1">
        <v>0.2</v>
      </c>
      <c r="U7733" s="1">
        <v>3106.15</v>
      </c>
      <c r="V7733" s="1">
        <f t="shared" si="481"/>
        <v>0.33536516788325521</v>
      </c>
      <c r="W7733" s="1">
        <f t="shared" si="482"/>
        <v>0.61531857082890717</v>
      </c>
      <c r="X7733" s="1">
        <f t="shared" si="483"/>
        <v>419.75</v>
      </c>
    </row>
    <row r="7734" spans="1:24" hidden="1" x14ac:dyDescent="0.3">
      <c r="A7734" s="18" t="str">
        <f t="shared" si="480"/>
        <v>OFF - ConstMin - Cranes_2020_100</v>
      </c>
      <c r="B7734" s="1" t="s">
        <v>40</v>
      </c>
      <c r="C7734" s="1">
        <v>2020</v>
      </c>
      <c r="D7734" s="1" t="s">
        <v>153</v>
      </c>
      <c r="E7734" s="1">
        <v>2020</v>
      </c>
      <c r="F7734" s="1">
        <v>100</v>
      </c>
      <c r="G7734" s="1" t="s">
        <v>12</v>
      </c>
      <c r="H7734" s="1">
        <v>5.0978264129133897E-6</v>
      </c>
      <c r="I7734" s="1">
        <v>4.6889807345977301E-6</v>
      </c>
      <c r="J7734" s="1">
        <v>5.6098470000000003E-6</v>
      </c>
      <c r="K7734" s="1">
        <v>2.188236E-4</v>
      </c>
      <c r="L7734" s="1">
        <v>1.257741E-5</v>
      </c>
      <c r="M7734" s="1">
        <v>1.372406E-2</v>
      </c>
      <c r="N7734" s="1">
        <v>9.5687369999999999E-7</v>
      </c>
      <c r="O7734" s="1">
        <v>7.2297123999999997E-7</v>
      </c>
      <c r="P7734" s="1">
        <v>1.3259349999999999E-7</v>
      </c>
      <c r="Q7734" s="1">
        <v>1.8668744361815401E-7</v>
      </c>
      <c r="R7734" s="1">
        <v>532.9</v>
      </c>
      <c r="S7734" s="1">
        <v>167.9</v>
      </c>
      <c r="T7734" s="1">
        <v>0.41</v>
      </c>
      <c r="U7734" s="1">
        <v>12424.6</v>
      </c>
      <c r="V7734" s="1">
        <f t="shared" si="481"/>
        <v>0.12496391799591805</v>
      </c>
      <c r="W7734" s="1">
        <f t="shared" si="482"/>
        <v>0.33519490072630437</v>
      </c>
      <c r="X7734" s="1">
        <f t="shared" si="483"/>
        <v>409.51219512195127</v>
      </c>
    </row>
    <row r="7735" spans="1:24" hidden="1" x14ac:dyDescent="0.3">
      <c r="A7735" s="18" t="str">
        <f t="shared" si="480"/>
        <v>OFF - ConstMin - Cranes_2020_175</v>
      </c>
      <c r="B7735" s="1" t="s">
        <v>40</v>
      </c>
      <c r="C7735" s="1">
        <v>2020</v>
      </c>
      <c r="D7735" s="1" t="s">
        <v>153</v>
      </c>
      <c r="E7735" s="1">
        <v>2020</v>
      </c>
      <c r="F7735" s="1">
        <v>175</v>
      </c>
      <c r="G7735" s="1" t="s">
        <v>12</v>
      </c>
      <c r="H7735" s="1">
        <v>2.3485827019943801E-7</v>
      </c>
      <c r="I7735" s="1">
        <v>2.1602263692944301E-7</v>
      </c>
      <c r="J7735" s="1">
        <v>2.584472E-7</v>
      </c>
      <c r="K7735" s="1">
        <v>2.8144409999999998E-5</v>
      </c>
      <c r="L7735" s="1">
        <v>9.2096780000000003E-7</v>
      </c>
      <c r="M7735" s="1">
        <v>9.0185869999999998E-4</v>
      </c>
      <c r="N7735" s="1">
        <v>6.4653650999999996E-8</v>
      </c>
      <c r="O7735" s="1">
        <v>4.8849425199999999E-8</v>
      </c>
      <c r="P7735" s="1">
        <v>8.9590219999999998E-9</v>
      </c>
      <c r="Q7735" s="1">
        <v>1.27868112067229E-8</v>
      </c>
      <c r="R7735" s="1">
        <v>36.5</v>
      </c>
      <c r="S7735" s="1">
        <v>7.3</v>
      </c>
      <c r="T7735" s="1">
        <v>0.02</v>
      </c>
      <c r="U7735" s="1">
        <v>912.5</v>
      </c>
      <c r="V7735" s="1">
        <f t="shared" si="481"/>
        <v>7.8388975886780468E-2</v>
      </c>
      <c r="W7735" s="1">
        <f t="shared" si="482"/>
        <v>0.33419517367654883</v>
      </c>
      <c r="X7735" s="1">
        <f t="shared" si="483"/>
        <v>365</v>
      </c>
    </row>
    <row r="7736" spans="1:24" hidden="1" x14ac:dyDescent="0.3">
      <c r="A7736" s="18" t="str">
        <f t="shared" si="480"/>
        <v>OFF - ConstMin - Crushing/Proc. Equipment_1989_100</v>
      </c>
      <c r="B7736" s="1" t="s">
        <v>40</v>
      </c>
      <c r="C7736" s="1">
        <v>2020</v>
      </c>
      <c r="D7736" s="1" t="s">
        <v>154</v>
      </c>
      <c r="E7736" s="1">
        <v>1989</v>
      </c>
      <c r="F7736" s="1">
        <v>100</v>
      </c>
      <c r="G7736" s="1" t="s">
        <v>12</v>
      </c>
      <c r="H7736" s="1">
        <v>4.15241917089452E-7</v>
      </c>
      <c r="I7736" s="1">
        <v>3.8193951533887801E-7</v>
      </c>
      <c r="J7736" s="1">
        <v>4.5694839999999999E-7</v>
      </c>
      <c r="K7736" s="1">
        <v>5.9429929999999997E-6</v>
      </c>
      <c r="L7736" s="1">
        <v>1.192086E-6</v>
      </c>
      <c r="M7736" s="1">
        <v>7.8365450000000004E-5</v>
      </c>
      <c r="N7736" s="1">
        <v>5.4638262000000002E-9</v>
      </c>
      <c r="O7736" s="1">
        <v>4.1282242400000003E-9</v>
      </c>
      <c r="P7736" s="1">
        <v>7.5711950000000001E-10</v>
      </c>
      <c r="Q7736" s="1">
        <v>1.2786811206722801E-9</v>
      </c>
      <c r="R7736" s="1">
        <v>3.65</v>
      </c>
      <c r="S7736" s="1">
        <v>0</v>
      </c>
      <c r="T7736" s="1">
        <v>0</v>
      </c>
      <c r="U7736" s="1">
        <v>0</v>
      </c>
      <c r="V7736" s="1">
        <f t="shared" si="481"/>
        <v>0</v>
      </c>
      <c r="W7736" s="1">
        <f t="shared" si="482"/>
        <v>0</v>
      </c>
      <c r="X7736" s="1" t="e">
        <f t="shared" si="483"/>
        <v>#DIV/0!</v>
      </c>
    </row>
    <row r="7737" spans="1:24" hidden="1" x14ac:dyDescent="0.3">
      <c r="A7737" s="18" t="str">
        <f t="shared" si="480"/>
        <v>OFF - ConstMin - Crushing/Proc. Equipment_1990_100</v>
      </c>
      <c r="B7737" s="1" t="s">
        <v>40</v>
      </c>
      <c r="C7737" s="1">
        <v>2020</v>
      </c>
      <c r="D7737" s="1" t="s">
        <v>154</v>
      </c>
      <c r="E7737" s="1">
        <v>1990</v>
      </c>
      <c r="F7737" s="1">
        <v>100</v>
      </c>
      <c r="G7737" s="1" t="s">
        <v>12</v>
      </c>
      <c r="H7737" s="1">
        <v>1.22931757235067E-6</v>
      </c>
      <c r="I7737" s="1">
        <v>1.1307263030481399E-6</v>
      </c>
      <c r="J7737" s="1">
        <v>1.3527889999999999E-6</v>
      </c>
      <c r="K7737" s="1">
        <v>1.7658360000000001E-5</v>
      </c>
      <c r="L7737" s="1">
        <v>3.5760670000000001E-6</v>
      </c>
      <c r="M7737" s="1">
        <v>2.353608E-4</v>
      </c>
      <c r="N7737" s="1">
        <v>1.6409915999999999E-8</v>
      </c>
      <c r="O7737" s="1">
        <v>1.23986032E-8</v>
      </c>
      <c r="P7737" s="1">
        <v>2.2739140000000001E-9</v>
      </c>
      <c r="Q7737" s="1">
        <v>3.8360433620168698E-9</v>
      </c>
      <c r="R7737" s="1">
        <v>10.95</v>
      </c>
      <c r="S7737" s="1">
        <v>0</v>
      </c>
      <c r="T7737" s="1">
        <v>0.01</v>
      </c>
      <c r="U7737" s="1">
        <v>0</v>
      </c>
      <c r="V7737" s="1">
        <f t="shared" si="481"/>
        <v>0</v>
      </c>
      <c r="W7737" s="1">
        <f t="shared" si="482"/>
        <v>0</v>
      </c>
      <c r="X7737" s="1">
        <f t="shared" si="483"/>
        <v>0</v>
      </c>
    </row>
    <row r="7738" spans="1:24" hidden="1" x14ac:dyDescent="0.3">
      <c r="A7738" s="18" t="str">
        <f t="shared" si="480"/>
        <v>OFF - ConstMin - Crushing/Proc. Equipment_1992_100</v>
      </c>
      <c r="B7738" s="1" t="s">
        <v>40</v>
      </c>
      <c r="C7738" s="1">
        <v>2020</v>
      </c>
      <c r="D7738" s="1" t="s">
        <v>154</v>
      </c>
      <c r="E7738" s="1">
        <v>1992</v>
      </c>
      <c r="F7738" s="1">
        <v>100</v>
      </c>
      <c r="G7738" s="1" t="s">
        <v>12</v>
      </c>
      <c r="H7738" s="1">
        <v>2.42759934898708E-7</v>
      </c>
      <c r="I7738" s="1">
        <v>2.23290588119832E-7</v>
      </c>
      <c r="J7738" s="1">
        <v>2.6714250000000001E-7</v>
      </c>
      <c r="K7738" s="1">
        <v>3.5135910000000001E-6</v>
      </c>
      <c r="L7738" s="1">
        <v>7.2554389999999998E-7</v>
      </c>
      <c r="M7738" s="1">
        <v>4.7864880000000002E-5</v>
      </c>
      <c r="N7738" s="1">
        <v>3.3372549000000001E-9</v>
      </c>
      <c r="O7738" s="1">
        <v>2.5214814799999998E-9</v>
      </c>
      <c r="P7738" s="1">
        <v>4.624416E-10</v>
      </c>
      <c r="Q7738" s="1">
        <v>1.2786811206722801E-9</v>
      </c>
      <c r="R7738" s="1">
        <v>3.65</v>
      </c>
      <c r="S7738" s="1">
        <v>0</v>
      </c>
      <c r="T7738" s="1">
        <v>0</v>
      </c>
      <c r="U7738" s="1">
        <v>0</v>
      </c>
      <c r="V7738" s="1">
        <f t="shared" si="481"/>
        <v>0</v>
      </c>
      <c r="W7738" s="1">
        <f t="shared" si="482"/>
        <v>0</v>
      </c>
      <c r="X7738" s="1" t="e">
        <f t="shared" si="483"/>
        <v>#DIV/0!</v>
      </c>
    </row>
    <row r="7739" spans="1:24" hidden="1" x14ac:dyDescent="0.3">
      <c r="A7739" s="18" t="str">
        <f t="shared" si="480"/>
        <v>OFF - ConstMin - Crushing/Proc. Equipment_1993_100</v>
      </c>
      <c r="B7739" s="1" t="s">
        <v>40</v>
      </c>
      <c r="C7739" s="1">
        <v>2020</v>
      </c>
      <c r="D7739" s="1" t="s">
        <v>154</v>
      </c>
      <c r="E7739" s="1">
        <v>1993</v>
      </c>
      <c r="F7739" s="1">
        <v>100</v>
      </c>
      <c r="G7739" s="1" t="s">
        <v>12</v>
      </c>
      <c r="H7739" s="1">
        <v>7.7537455506393298E-8</v>
      </c>
      <c r="I7739" s="1">
        <v>7.1318951574780596E-8</v>
      </c>
      <c r="J7739" s="1">
        <v>8.5325240000000002E-8</v>
      </c>
      <c r="K7739" s="1">
        <v>1.126664E-6</v>
      </c>
      <c r="L7739" s="1">
        <v>2.3497050000000001E-7</v>
      </c>
      <c r="M7739" s="1">
        <v>1.5519580000000002E-5</v>
      </c>
      <c r="N7739" s="1">
        <v>1.0820627999999999E-9</v>
      </c>
      <c r="O7739" s="1">
        <v>8.1755856000000001E-10</v>
      </c>
      <c r="P7739" s="1">
        <v>1.499408E-10</v>
      </c>
      <c r="Q7739" s="1">
        <v>0</v>
      </c>
      <c r="R7739" s="1">
        <v>0</v>
      </c>
      <c r="S7739" s="1">
        <v>0</v>
      </c>
      <c r="T7739" s="1">
        <v>0</v>
      </c>
      <c r="U7739" s="1">
        <v>0</v>
      </c>
      <c r="V7739" s="1">
        <f t="shared" si="481"/>
        <v>0</v>
      </c>
      <c r="W7739" s="1">
        <f t="shared" si="482"/>
        <v>0</v>
      </c>
      <c r="X7739" s="1" t="e">
        <f t="shared" si="483"/>
        <v>#DIV/0!</v>
      </c>
    </row>
    <row r="7740" spans="1:24" hidden="1" x14ac:dyDescent="0.3">
      <c r="A7740" s="18" t="str">
        <f t="shared" si="480"/>
        <v>OFF - ConstMin - Crushing/Proc. Equipment_1996_100</v>
      </c>
      <c r="B7740" s="1" t="s">
        <v>40</v>
      </c>
      <c r="C7740" s="1">
        <v>2020</v>
      </c>
      <c r="D7740" s="1" t="s">
        <v>154</v>
      </c>
      <c r="E7740" s="1">
        <v>1996</v>
      </c>
      <c r="F7740" s="1">
        <v>100</v>
      </c>
      <c r="G7740" s="1" t="s">
        <v>12</v>
      </c>
      <c r="H7740" s="1">
        <v>6.3201140635691705E-7</v>
      </c>
      <c r="I7740" s="1">
        <v>5.8132409156709204E-7</v>
      </c>
      <c r="J7740" s="1">
        <v>6.9548999999999999E-7</v>
      </c>
      <c r="K7740" s="1">
        <v>9.2985420000000007E-6</v>
      </c>
      <c r="L7740" s="1">
        <v>1.9993040000000002E-6</v>
      </c>
      <c r="M7740" s="1">
        <v>1.3252239999999999E-4</v>
      </c>
      <c r="N7740" s="1">
        <v>9.2397780000000007E-9</v>
      </c>
      <c r="O7740" s="1">
        <v>6.9811655999999996E-9</v>
      </c>
      <c r="P7740" s="1">
        <v>1.2803509999999999E-9</v>
      </c>
      <c r="Q7740" s="1">
        <v>2.5573622413445701E-9</v>
      </c>
      <c r="R7740" s="1">
        <v>7.3</v>
      </c>
      <c r="S7740" s="1">
        <v>0</v>
      </c>
      <c r="T7740" s="1">
        <v>0</v>
      </c>
      <c r="U7740" s="1">
        <v>0</v>
      </c>
      <c r="V7740" s="1">
        <f t="shared" si="481"/>
        <v>0</v>
      </c>
      <c r="W7740" s="1">
        <f t="shared" si="482"/>
        <v>0</v>
      </c>
      <c r="X7740" s="1" t="e">
        <f t="shared" si="483"/>
        <v>#DIV/0!</v>
      </c>
    </row>
    <row r="7741" spans="1:24" hidden="1" x14ac:dyDescent="0.3">
      <c r="A7741" s="18" t="str">
        <f t="shared" si="480"/>
        <v>OFF - ConstMin - Crushing/Proc. Equipment_1997_100</v>
      </c>
      <c r="B7741" s="1" t="s">
        <v>40</v>
      </c>
      <c r="C7741" s="1">
        <v>2020</v>
      </c>
      <c r="D7741" s="1" t="s">
        <v>154</v>
      </c>
      <c r="E7741" s="1">
        <v>1997</v>
      </c>
      <c r="F7741" s="1">
        <v>100</v>
      </c>
      <c r="G7741" s="1" t="s">
        <v>12</v>
      </c>
      <c r="H7741" s="1">
        <v>1.9241575407632701E-6</v>
      </c>
      <c r="I7741" s="1">
        <v>1.76984010599406E-6</v>
      </c>
      <c r="J7741" s="1">
        <v>2.1174179999999999E-6</v>
      </c>
      <c r="K7741" s="1">
        <v>2.8433690000000001E-5</v>
      </c>
      <c r="L7741" s="1">
        <v>6.1776739999999999E-6</v>
      </c>
      <c r="M7741" s="1">
        <v>4.0996929999999998E-4</v>
      </c>
      <c r="N7741" s="1">
        <v>2.8584044999999902E-8</v>
      </c>
      <c r="O7741" s="1">
        <v>2.1596833999999899E-8</v>
      </c>
      <c r="P7741" s="1">
        <v>3.9608749999999997E-9</v>
      </c>
      <c r="Q7741" s="1">
        <v>6.3934056033614502E-9</v>
      </c>
      <c r="R7741" s="1">
        <v>18.25</v>
      </c>
      <c r="S7741" s="1">
        <v>3.65</v>
      </c>
      <c r="T7741" s="1">
        <v>0.01</v>
      </c>
      <c r="U7741" s="1">
        <v>350.4</v>
      </c>
      <c r="V7741" s="1">
        <f t="shared" si="481"/>
        <v>1.672470767081035</v>
      </c>
      <c r="W7741" s="1">
        <f t="shared" si="482"/>
        <v>5.8378037307237092</v>
      </c>
      <c r="X7741" s="1">
        <f t="shared" si="483"/>
        <v>365</v>
      </c>
    </row>
    <row r="7742" spans="1:24" hidden="1" x14ac:dyDescent="0.3">
      <c r="A7742" s="18" t="str">
        <f t="shared" si="480"/>
        <v>OFF - ConstMin - Crushing/Proc. Equipment_1998_100</v>
      </c>
      <c r="B7742" s="1" t="s">
        <v>40</v>
      </c>
      <c r="C7742" s="1">
        <v>2020</v>
      </c>
      <c r="D7742" s="1" t="s">
        <v>154</v>
      </c>
      <c r="E7742" s="1">
        <v>1998</v>
      </c>
      <c r="F7742" s="1">
        <v>100</v>
      </c>
      <c r="G7742" s="1" t="s">
        <v>12</v>
      </c>
      <c r="H7742" s="1">
        <v>1.06365913967062E-5</v>
      </c>
      <c r="I7742" s="1">
        <v>9.7835367666903803E-6</v>
      </c>
      <c r="J7742" s="1">
        <v>1.170492E-5</v>
      </c>
      <c r="K7742" s="1">
        <v>1.688119E-4</v>
      </c>
      <c r="L7742" s="1">
        <v>3.3206549999999998E-5</v>
      </c>
      <c r="M7742" s="1">
        <v>1.957903E-3</v>
      </c>
      <c r="N7742" s="1">
        <v>1.3650966000000001E-7</v>
      </c>
      <c r="O7742" s="1">
        <v>1.03140632E-7</v>
      </c>
      <c r="P7742" s="1">
        <v>1.8916070000000001E-8</v>
      </c>
      <c r="Q7742" s="1">
        <v>2.94096657754626E-8</v>
      </c>
      <c r="R7742" s="1">
        <v>83.95</v>
      </c>
      <c r="S7742" s="1">
        <v>10.95</v>
      </c>
      <c r="T7742" s="1">
        <v>0.04</v>
      </c>
      <c r="U7742" s="1">
        <v>1051.2</v>
      </c>
      <c r="V7742" s="1">
        <f t="shared" si="481"/>
        <v>3.0817622423508517</v>
      </c>
      <c r="W7742" s="1">
        <f t="shared" si="482"/>
        <v>10.459887301405209</v>
      </c>
      <c r="X7742" s="1">
        <f t="shared" si="483"/>
        <v>273.75</v>
      </c>
    </row>
    <row r="7743" spans="1:24" hidden="1" x14ac:dyDescent="0.3">
      <c r="A7743" s="18" t="str">
        <f t="shared" si="480"/>
        <v>OFF - ConstMin - Crushing/Proc. Equipment_1999_100</v>
      </c>
      <c r="B7743" s="1" t="s">
        <v>40</v>
      </c>
      <c r="C7743" s="1">
        <v>2020</v>
      </c>
      <c r="D7743" s="1" t="s">
        <v>154</v>
      </c>
      <c r="E7743" s="1">
        <v>1999</v>
      </c>
      <c r="F7743" s="1">
        <v>100</v>
      </c>
      <c r="G7743" s="1" t="s">
        <v>12</v>
      </c>
      <c r="H7743" s="1">
        <v>1.1721576570804901E-5</v>
      </c>
      <c r="I7743" s="1">
        <v>1.07815061298263E-5</v>
      </c>
      <c r="J7743" s="1">
        <v>1.289888E-5</v>
      </c>
      <c r="K7743" s="1">
        <v>1.868955E-4</v>
      </c>
      <c r="L7743" s="1">
        <v>3.7159190000000001E-5</v>
      </c>
      <c r="M7743" s="1">
        <v>2.1935650000000002E-3</v>
      </c>
      <c r="N7743" s="1">
        <v>1.529406E-7</v>
      </c>
      <c r="O7743" s="1">
        <v>1.1555512E-7</v>
      </c>
      <c r="P7743" s="1">
        <v>2.1192900000000001E-8</v>
      </c>
      <c r="Q7743" s="1">
        <v>3.3245709137479498E-8</v>
      </c>
      <c r="R7743" s="1">
        <v>94.9</v>
      </c>
      <c r="S7743" s="1">
        <v>10.95</v>
      </c>
      <c r="T7743" s="1">
        <v>0.05</v>
      </c>
      <c r="U7743" s="1">
        <v>1051.2</v>
      </c>
      <c r="V7743" s="1">
        <f t="shared" si="481"/>
        <v>3.39611730388711</v>
      </c>
      <c r="W7743" s="1">
        <f t="shared" si="482"/>
        <v>11.704947957902986</v>
      </c>
      <c r="X7743" s="1">
        <f t="shared" si="483"/>
        <v>218.99999999999997</v>
      </c>
    </row>
    <row r="7744" spans="1:24" hidden="1" x14ac:dyDescent="0.3">
      <c r="A7744" s="18" t="str">
        <f t="shared" si="480"/>
        <v>OFF - ConstMin - Crushing/Proc. Equipment_2000_100</v>
      </c>
      <c r="B7744" s="1" t="s">
        <v>40</v>
      </c>
      <c r="C7744" s="1">
        <v>2020</v>
      </c>
      <c r="D7744" s="1" t="s">
        <v>154</v>
      </c>
      <c r="E7744" s="1">
        <v>2000</v>
      </c>
      <c r="F7744" s="1">
        <v>100</v>
      </c>
      <c r="G7744" s="1" t="s">
        <v>12</v>
      </c>
      <c r="H7744" s="1">
        <v>1.35288098658807E-5</v>
      </c>
      <c r="I7744" s="1">
        <v>1.24437993146371E-5</v>
      </c>
      <c r="J7744" s="1">
        <v>1.488763E-5</v>
      </c>
      <c r="K7744" s="1">
        <v>2.1674180000000001E-4</v>
      </c>
      <c r="L7744" s="1">
        <v>4.356305E-5</v>
      </c>
      <c r="M7744" s="1">
        <v>2.5746620000000001E-3</v>
      </c>
      <c r="N7744" s="1">
        <v>1.7951166000000001E-7</v>
      </c>
      <c r="O7744" s="1">
        <v>1.3563103199999999E-7</v>
      </c>
      <c r="P7744" s="1">
        <v>2.4874830000000001E-8</v>
      </c>
      <c r="Q7744" s="1">
        <v>3.9639114740840902E-8</v>
      </c>
      <c r="R7744" s="1">
        <v>113.15</v>
      </c>
      <c r="S7744" s="1">
        <v>14.6</v>
      </c>
      <c r="T7744" s="1">
        <v>0.06</v>
      </c>
      <c r="U7744" s="1">
        <v>1401.6</v>
      </c>
      <c r="V7744" s="1">
        <f t="shared" si="481"/>
        <v>2.9397981369430299</v>
      </c>
      <c r="W7744" s="1">
        <f t="shared" si="482"/>
        <v>10.291597444754427</v>
      </c>
      <c r="X7744" s="1">
        <f t="shared" si="483"/>
        <v>243.33333333333334</v>
      </c>
    </row>
    <row r="7745" spans="1:24" hidden="1" x14ac:dyDescent="0.3">
      <c r="A7745" s="18" t="str">
        <f t="shared" si="480"/>
        <v>OFF - ConstMin - Crushing/Proc. Equipment_2001_100</v>
      </c>
      <c r="B7745" s="1" t="s">
        <v>40</v>
      </c>
      <c r="C7745" s="1">
        <v>2020</v>
      </c>
      <c r="D7745" s="1" t="s">
        <v>154</v>
      </c>
      <c r="E7745" s="1">
        <v>2001</v>
      </c>
      <c r="F7745" s="1">
        <v>100</v>
      </c>
      <c r="G7745" s="1" t="s">
        <v>12</v>
      </c>
      <c r="H7745" s="1">
        <v>1.44857915795423E-5</v>
      </c>
      <c r="I7745" s="1">
        <v>1.3324031094863001E-5</v>
      </c>
      <c r="J7745" s="1">
        <v>1.594073E-5</v>
      </c>
      <c r="K7745" s="1">
        <v>2.3321529999999999E-4</v>
      </c>
      <c r="L7745" s="1">
        <v>4.7391839999999999E-5</v>
      </c>
      <c r="M7745" s="1">
        <v>2.804296E-3</v>
      </c>
      <c r="N7745" s="1">
        <v>1.9552220999999999E-7</v>
      </c>
      <c r="O7745" s="1">
        <v>1.4772789199999999E-7</v>
      </c>
      <c r="P7745" s="1">
        <v>2.7093410000000001E-8</v>
      </c>
      <c r="Q7745" s="1">
        <v>4.21964769821855E-8</v>
      </c>
      <c r="R7745" s="1">
        <v>120.45</v>
      </c>
      <c r="S7745" s="1">
        <v>14.6</v>
      </c>
      <c r="T7745" s="1">
        <v>0.06</v>
      </c>
      <c r="U7745" s="1">
        <v>1401.6</v>
      </c>
      <c r="V7745" s="1">
        <f t="shared" si="481"/>
        <v>3.1477493970169816</v>
      </c>
      <c r="W7745" s="1">
        <f t="shared" si="482"/>
        <v>11.1961338668025</v>
      </c>
      <c r="X7745" s="1">
        <f t="shared" si="483"/>
        <v>243.33333333333334</v>
      </c>
    </row>
    <row r="7746" spans="1:24" hidden="1" x14ac:dyDescent="0.3">
      <c r="A7746" s="18" t="str">
        <f t="shared" si="480"/>
        <v>OFF - ConstMin - Crushing/Proc. Equipment_2002_100</v>
      </c>
      <c r="B7746" s="1" t="s">
        <v>40</v>
      </c>
      <c r="C7746" s="1">
        <v>2020</v>
      </c>
      <c r="D7746" s="1" t="s">
        <v>154</v>
      </c>
      <c r="E7746" s="1">
        <v>2002</v>
      </c>
      <c r="F7746" s="1">
        <v>100</v>
      </c>
      <c r="G7746" s="1" t="s">
        <v>12</v>
      </c>
      <c r="H7746" s="1">
        <v>1.5661395134123702E-5</v>
      </c>
      <c r="I7746" s="1">
        <v>1.4405351244367E-5</v>
      </c>
      <c r="J7746" s="1">
        <v>1.723441E-5</v>
      </c>
      <c r="K7746" s="1">
        <v>2.5341989999999999E-4</v>
      </c>
      <c r="L7746" s="1">
        <v>5.207425E-5</v>
      </c>
      <c r="M7746" s="1">
        <v>3.0850500000000002E-3</v>
      </c>
      <c r="N7746" s="1">
        <v>2.1509712E-7</v>
      </c>
      <c r="O7746" s="1">
        <v>1.62517824E-7</v>
      </c>
      <c r="P7746" s="1">
        <v>2.980589E-8</v>
      </c>
      <c r="Q7746" s="1">
        <v>4.7311201464874697E-8</v>
      </c>
      <c r="R7746" s="1">
        <v>135.05000000000001</v>
      </c>
      <c r="S7746" s="1">
        <v>14.6</v>
      </c>
      <c r="T7746" s="1">
        <v>7.0000000000000007E-2</v>
      </c>
      <c r="U7746" s="1">
        <v>1401.6</v>
      </c>
      <c r="V7746" s="1">
        <f t="shared" si="481"/>
        <v>3.4032069852160816</v>
      </c>
      <c r="W7746" s="1">
        <f t="shared" si="482"/>
        <v>12.302334621600259</v>
      </c>
      <c r="X7746" s="1">
        <f t="shared" si="483"/>
        <v>208.57142857142856</v>
      </c>
    </row>
    <row r="7747" spans="1:24" hidden="1" x14ac:dyDescent="0.3">
      <c r="A7747" s="18" t="str">
        <f t="shared" si="480"/>
        <v>OFF - ConstMin - Crushing/Proc. Equipment_2003_100</v>
      </c>
      <c r="B7747" s="1" t="s">
        <v>40</v>
      </c>
      <c r="C7747" s="1">
        <v>2020</v>
      </c>
      <c r="D7747" s="1" t="s">
        <v>154</v>
      </c>
      <c r="E7747" s="1">
        <v>2003</v>
      </c>
      <c r="F7747" s="1">
        <v>100</v>
      </c>
      <c r="G7747" s="1" t="s">
        <v>12</v>
      </c>
      <c r="H7747" s="1">
        <v>1.77376119893969E-5</v>
      </c>
      <c r="I7747" s="1">
        <v>1.63150555078473E-5</v>
      </c>
      <c r="J7747" s="1">
        <v>1.9519160000000002E-5</v>
      </c>
      <c r="K7747" s="1">
        <v>2.885144E-4</v>
      </c>
      <c r="L7747" s="1">
        <v>5.9958640000000002E-5</v>
      </c>
      <c r="M7747" s="1">
        <v>3.556399E-3</v>
      </c>
      <c r="N7747" s="1">
        <v>2.4796070999999999E-7</v>
      </c>
      <c r="O7747" s="1">
        <v>1.8734809200000001E-7</v>
      </c>
      <c r="P7747" s="1">
        <v>3.4359780000000001E-8</v>
      </c>
      <c r="Q7747" s="1">
        <v>5.3704607068236101E-8</v>
      </c>
      <c r="R7747" s="1">
        <v>153.29999999999899</v>
      </c>
      <c r="S7747" s="1">
        <v>18.25</v>
      </c>
      <c r="T7747" s="1">
        <v>0.08</v>
      </c>
      <c r="U7747" s="1">
        <v>1752</v>
      </c>
      <c r="V7747" s="1">
        <f t="shared" si="481"/>
        <v>3.0834936227025045</v>
      </c>
      <c r="W7747" s="1">
        <f t="shared" si="482"/>
        <v>11.331992341490334</v>
      </c>
      <c r="X7747" s="1">
        <f t="shared" si="483"/>
        <v>228.125</v>
      </c>
    </row>
    <row r="7748" spans="1:24" hidden="1" x14ac:dyDescent="0.3">
      <c r="A7748" s="18" t="str">
        <f t="shared" si="480"/>
        <v>OFF - ConstMin - Crushing/Proc. Equipment_2004_100</v>
      </c>
      <c r="B7748" s="1" t="s">
        <v>40</v>
      </c>
      <c r="C7748" s="1">
        <v>2020</v>
      </c>
      <c r="D7748" s="1" t="s">
        <v>154</v>
      </c>
      <c r="E7748" s="1">
        <v>2004</v>
      </c>
      <c r="F7748" s="1">
        <v>100</v>
      </c>
      <c r="G7748" s="1" t="s">
        <v>12</v>
      </c>
      <c r="H7748" s="1">
        <v>3.9473737299386798E-6</v>
      </c>
      <c r="I7748" s="1">
        <v>3.6307943567976E-6</v>
      </c>
      <c r="J7748" s="1">
        <v>4.3438440000000002E-6</v>
      </c>
      <c r="K7748" s="1">
        <v>2.363423E-4</v>
      </c>
      <c r="L7748" s="1">
        <v>1.892113E-5</v>
      </c>
      <c r="M7748" s="1">
        <v>5.1674750000000004E-3</v>
      </c>
      <c r="N7748" s="1">
        <v>3.6028872000000002E-7</v>
      </c>
      <c r="O7748" s="1">
        <v>2.7221814399999998E-7</v>
      </c>
      <c r="P7748" s="1">
        <v>4.9925010000000002E-8</v>
      </c>
      <c r="Q7748" s="1">
        <v>7.4163504998992804E-8</v>
      </c>
      <c r="R7748" s="1">
        <v>211.7</v>
      </c>
      <c r="S7748" s="1">
        <v>25.55</v>
      </c>
      <c r="T7748" s="1">
        <v>0.11</v>
      </c>
      <c r="U7748" s="1">
        <v>2452.8000000000002</v>
      </c>
      <c r="V7748" s="1">
        <f t="shared" si="481"/>
        <v>0.49014899323882405</v>
      </c>
      <c r="W7748" s="1">
        <f t="shared" si="482"/>
        <v>2.5543095832672913</v>
      </c>
      <c r="X7748" s="1">
        <f t="shared" si="483"/>
        <v>232.27272727272728</v>
      </c>
    </row>
    <row r="7749" spans="1:24" hidden="1" x14ac:dyDescent="0.3">
      <c r="A7749" s="18" t="str">
        <f t="shared" si="480"/>
        <v>OFF - ConstMin - Crushing/Proc. Equipment_2005_100</v>
      </c>
      <c r="B7749" s="1" t="s">
        <v>40</v>
      </c>
      <c r="C7749" s="1">
        <v>2020</v>
      </c>
      <c r="D7749" s="1" t="s">
        <v>154</v>
      </c>
      <c r="E7749" s="1">
        <v>2005</v>
      </c>
      <c r="F7749" s="1">
        <v>100</v>
      </c>
      <c r="G7749" s="1" t="s">
        <v>12</v>
      </c>
      <c r="H7749" s="1">
        <v>6.221919615717E-6</v>
      </c>
      <c r="I7749" s="1">
        <v>5.7229216625364902E-6</v>
      </c>
      <c r="J7749" s="1">
        <v>6.8468430000000004E-6</v>
      </c>
      <c r="K7749" s="1">
        <v>3.688206E-4</v>
      </c>
      <c r="L7749" s="1">
        <v>3.0257829999999999E-5</v>
      </c>
      <c r="M7749" s="1">
        <v>8.4234930000000006E-3</v>
      </c>
      <c r="N7749" s="1">
        <v>5.8730615999999998E-7</v>
      </c>
      <c r="O7749" s="1">
        <v>4.4374243200000001E-7</v>
      </c>
      <c r="P7749" s="1">
        <v>8.1382689999999995E-8</v>
      </c>
      <c r="Q7749" s="1">
        <v>1.20196025343195E-7</v>
      </c>
      <c r="R7749" s="1">
        <v>343.099999999999</v>
      </c>
      <c r="S7749" s="1">
        <v>43.8</v>
      </c>
      <c r="T7749" s="1">
        <v>0.18</v>
      </c>
      <c r="U7749" s="1">
        <v>4204.8</v>
      </c>
      <c r="V7749" s="1">
        <f t="shared" si="481"/>
        <v>0.45067250004067133</v>
      </c>
      <c r="W7749" s="1">
        <f t="shared" si="482"/>
        <v>2.3827640313814409</v>
      </c>
      <c r="X7749" s="1">
        <f t="shared" si="483"/>
        <v>243.33333333333331</v>
      </c>
    </row>
    <row r="7750" spans="1:24" hidden="1" x14ac:dyDescent="0.3">
      <c r="A7750" s="18" t="str">
        <f t="shared" si="480"/>
        <v>OFF - ConstMin - Crushing/Proc. Equipment_2006_100</v>
      </c>
      <c r="B7750" s="1" t="s">
        <v>40</v>
      </c>
      <c r="C7750" s="1">
        <v>2020</v>
      </c>
      <c r="D7750" s="1" t="s">
        <v>154</v>
      </c>
      <c r="E7750" s="1">
        <v>2006</v>
      </c>
      <c r="F7750" s="1">
        <v>100</v>
      </c>
      <c r="G7750" s="1" t="s">
        <v>12</v>
      </c>
      <c r="H7750" s="1">
        <v>6.22540549726063E-6</v>
      </c>
      <c r="I7750" s="1">
        <v>5.7261279763803296E-6</v>
      </c>
      <c r="J7750" s="1">
        <v>6.8506790000000004E-6</v>
      </c>
      <c r="K7750" s="1">
        <v>3.6505629999999999E-4</v>
      </c>
      <c r="L7750" s="1">
        <v>3.0739779999999999E-5</v>
      </c>
      <c r="M7750" s="1">
        <v>8.7265190000000003E-3</v>
      </c>
      <c r="N7750" s="1">
        <v>6.0843384000000001E-7</v>
      </c>
      <c r="O7750" s="1">
        <v>4.59705568E-7</v>
      </c>
      <c r="P7750" s="1">
        <v>8.4310339999999994E-8</v>
      </c>
      <c r="Q7750" s="1">
        <v>1.2403206870521199E-7</v>
      </c>
      <c r="R7750" s="1">
        <v>354.05</v>
      </c>
      <c r="S7750" s="1">
        <v>47.45</v>
      </c>
      <c r="T7750" s="1">
        <v>0.19</v>
      </c>
      <c r="U7750" s="1">
        <v>4555.2</v>
      </c>
      <c r="V7750" s="1">
        <f t="shared" si="481"/>
        <v>0.41623845508488111</v>
      </c>
      <c r="W7750" s="1">
        <f t="shared" si="482"/>
        <v>2.2345079588908012</v>
      </c>
      <c r="X7750" s="1">
        <f t="shared" si="483"/>
        <v>249.73684210526318</v>
      </c>
    </row>
    <row r="7751" spans="1:24" hidden="1" x14ac:dyDescent="0.3">
      <c r="A7751" s="18" t="str">
        <f t="shared" si="480"/>
        <v>OFF - ConstMin - Crushing/Proc. Equipment_2007_100</v>
      </c>
      <c r="B7751" s="1" t="s">
        <v>40</v>
      </c>
      <c r="C7751" s="1">
        <v>2020</v>
      </c>
      <c r="D7751" s="1" t="s">
        <v>154</v>
      </c>
      <c r="E7751" s="1">
        <v>2007</v>
      </c>
      <c r="F7751" s="1">
        <v>100</v>
      </c>
      <c r="G7751" s="1" t="s">
        <v>12</v>
      </c>
      <c r="H7751" s="1">
        <v>3.94052101025136E-6</v>
      </c>
      <c r="I7751" s="1">
        <v>3.6244912252291999E-6</v>
      </c>
      <c r="J7751" s="1">
        <v>4.3363030000000002E-6</v>
      </c>
      <c r="K7751" s="1">
        <v>2.4946940000000002E-4</v>
      </c>
      <c r="L7751" s="1">
        <v>9.9056360000000006E-6</v>
      </c>
      <c r="M7751" s="1">
        <v>6.2553130000000002E-3</v>
      </c>
      <c r="N7751" s="1">
        <v>4.3613541000000001E-7</v>
      </c>
      <c r="O7751" s="1">
        <v>3.2952453199999998E-7</v>
      </c>
      <c r="P7751" s="1">
        <v>6.0435049999999994E-8</v>
      </c>
      <c r="Q7751" s="1">
        <v>8.8228997326388004E-8</v>
      </c>
      <c r="R7751" s="1">
        <v>251.85</v>
      </c>
      <c r="S7751" s="1">
        <v>32.85</v>
      </c>
      <c r="T7751" s="1">
        <v>0.14000000000000001</v>
      </c>
      <c r="U7751" s="1">
        <v>3153.6</v>
      </c>
      <c r="V7751" s="1">
        <f t="shared" si="481"/>
        <v>0.38056517705923998</v>
      </c>
      <c r="W7751" s="1">
        <f t="shared" si="482"/>
        <v>1.0400742846290094</v>
      </c>
      <c r="X7751" s="1">
        <f t="shared" si="483"/>
        <v>234.64285714285714</v>
      </c>
    </row>
    <row r="7752" spans="1:24" hidden="1" x14ac:dyDescent="0.3">
      <c r="A7752" s="18" t="str">
        <f t="shared" si="480"/>
        <v>OFF - ConstMin - Crushing/Proc. Equipment_2008_100</v>
      </c>
      <c r="B7752" s="1" t="s">
        <v>40</v>
      </c>
      <c r="C7752" s="1">
        <v>2020</v>
      </c>
      <c r="D7752" s="1" t="s">
        <v>154</v>
      </c>
      <c r="E7752" s="1">
        <v>2008</v>
      </c>
      <c r="F7752" s="1">
        <v>100</v>
      </c>
      <c r="G7752" s="1" t="s">
        <v>12</v>
      </c>
      <c r="H7752" s="1">
        <v>3.2047982668734901E-6</v>
      </c>
      <c r="I7752" s="1">
        <v>2.9477734458702299E-6</v>
      </c>
      <c r="J7752" s="1">
        <v>3.5266849999999998E-6</v>
      </c>
      <c r="K7752" s="1">
        <v>1.9964719999999999E-4</v>
      </c>
      <c r="L7752" s="1">
        <v>8.0489610000000003E-6</v>
      </c>
      <c r="M7752" s="1">
        <v>5.2636480000000001E-3</v>
      </c>
      <c r="N7752" s="1">
        <v>3.6699417000000002E-7</v>
      </c>
      <c r="O7752" s="1">
        <v>2.7728448400000002E-7</v>
      </c>
      <c r="P7752" s="1">
        <v>5.0854179999999998E-8</v>
      </c>
      <c r="Q7752" s="1">
        <v>7.4163504998992804E-8</v>
      </c>
      <c r="R7752" s="1">
        <v>211.7</v>
      </c>
      <c r="S7752" s="1">
        <v>29.2</v>
      </c>
      <c r="T7752" s="1">
        <v>0.11</v>
      </c>
      <c r="U7752" s="1">
        <v>2803.2</v>
      </c>
      <c r="V7752" s="1">
        <f t="shared" si="481"/>
        <v>0.34819988112899591</v>
      </c>
      <c r="W7752" s="1">
        <f t="shared" si="482"/>
        <v>0.95076752500717965</v>
      </c>
      <c r="X7752" s="1">
        <f t="shared" si="483"/>
        <v>265.45454545454544</v>
      </c>
    </row>
    <row r="7753" spans="1:24" hidden="1" x14ac:dyDescent="0.3">
      <c r="A7753" s="18" t="str">
        <f t="shared" si="480"/>
        <v>OFF - ConstMin - Crushing/Proc. Equipment_2009_100</v>
      </c>
      <c r="B7753" s="1" t="s">
        <v>40</v>
      </c>
      <c r="C7753" s="1">
        <v>2020</v>
      </c>
      <c r="D7753" s="1" t="s">
        <v>154</v>
      </c>
      <c r="E7753" s="1">
        <v>2009</v>
      </c>
      <c r="F7753" s="1">
        <v>100</v>
      </c>
      <c r="G7753" s="1" t="s">
        <v>12</v>
      </c>
      <c r="H7753" s="1">
        <v>2.97167403190908E-6</v>
      </c>
      <c r="I7753" s="1">
        <v>2.73334577454997E-6</v>
      </c>
      <c r="J7753" s="1">
        <v>3.2701459999999998E-6</v>
      </c>
      <c r="K7753" s="1">
        <v>1.8190010000000001E-4</v>
      </c>
      <c r="L7753" s="1">
        <v>7.4562849999999999E-6</v>
      </c>
      <c r="M7753" s="1">
        <v>5.0559150000000002E-3</v>
      </c>
      <c r="N7753" s="1">
        <v>3.5251046999999998E-7</v>
      </c>
      <c r="O7753" s="1">
        <v>2.66341244E-7</v>
      </c>
      <c r="P7753" s="1">
        <v>4.8847190000000002E-8</v>
      </c>
      <c r="Q7753" s="1">
        <v>7.0327461636975906E-8</v>
      </c>
      <c r="R7753" s="1">
        <v>200.75</v>
      </c>
      <c r="S7753" s="1">
        <v>25.55</v>
      </c>
      <c r="T7753" s="1">
        <v>0.11</v>
      </c>
      <c r="U7753" s="1">
        <v>2452.8000000000002</v>
      </c>
      <c r="V7753" s="1">
        <f t="shared" si="481"/>
        <v>0.36899547259154952</v>
      </c>
      <c r="W7753" s="1">
        <f t="shared" si="482"/>
        <v>1.0065815430194791</v>
      </c>
      <c r="X7753" s="1">
        <f t="shared" si="483"/>
        <v>232.27272727272728</v>
      </c>
    </row>
    <row r="7754" spans="1:24" hidden="1" x14ac:dyDescent="0.3">
      <c r="A7754" s="18" t="str">
        <f t="shared" ref="A7754:A7817" si="484">D7754&amp;"_"&amp;E7754&amp;"_"&amp;F7754</f>
        <v>OFF - ConstMin - Crushing/Proc. Equipment_2010_100</v>
      </c>
      <c r="B7754" s="1" t="s">
        <v>40</v>
      </c>
      <c r="C7754" s="1">
        <v>2020</v>
      </c>
      <c r="D7754" s="1" t="s">
        <v>154</v>
      </c>
      <c r="E7754" s="1">
        <v>2010</v>
      </c>
      <c r="F7754" s="1">
        <v>100</v>
      </c>
      <c r="G7754" s="1" t="s">
        <v>12</v>
      </c>
      <c r="H7754" s="1">
        <v>2.8085800303333399E-6</v>
      </c>
      <c r="I7754" s="1">
        <v>2.58333191190061E-6</v>
      </c>
      <c r="J7754" s="1">
        <v>3.0906710000000002E-6</v>
      </c>
      <c r="K7754" s="1">
        <v>1.686426E-4</v>
      </c>
      <c r="L7754" s="1">
        <v>7.0397730000000002E-6</v>
      </c>
      <c r="M7754" s="1">
        <v>4.9562979999999996E-3</v>
      </c>
      <c r="N7754" s="1">
        <v>3.4556498999999997E-7</v>
      </c>
      <c r="O7754" s="1">
        <v>2.6109354800000002E-7</v>
      </c>
      <c r="P7754" s="1">
        <v>4.7884750000000001E-8</v>
      </c>
      <c r="Q7754" s="1">
        <v>6.9048780516303594E-8</v>
      </c>
      <c r="R7754" s="1">
        <v>197.1</v>
      </c>
      <c r="S7754" s="1">
        <v>25.55</v>
      </c>
      <c r="T7754" s="1">
        <v>0.11</v>
      </c>
      <c r="U7754" s="1">
        <v>2452.8000000000002</v>
      </c>
      <c r="V7754" s="1">
        <f t="shared" si="481"/>
        <v>0.34874394179036572</v>
      </c>
      <c r="W7754" s="1">
        <f t="shared" si="482"/>
        <v>0.9503533688488125</v>
      </c>
      <c r="X7754" s="1">
        <f t="shared" si="483"/>
        <v>232.27272727272728</v>
      </c>
    </row>
    <row r="7755" spans="1:24" hidden="1" x14ac:dyDescent="0.3">
      <c r="A7755" s="18" t="str">
        <f t="shared" si="484"/>
        <v>OFF - ConstMin - Crushing/Proc. Equipment_2011_100</v>
      </c>
      <c r="B7755" s="1" t="s">
        <v>40</v>
      </c>
      <c r="C7755" s="1">
        <v>2020</v>
      </c>
      <c r="D7755" s="1" t="s">
        <v>154</v>
      </c>
      <c r="E7755" s="1">
        <v>2011</v>
      </c>
      <c r="F7755" s="1">
        <v>100</v>
      </c>
      <c r="G7755" s="1" t="s">
        <v>12</v>
      </c>
      <c r="H7755" s="1">
        <v>2.7756359053068799E-6</v>
      </c>
      <c r="I7755" s="1">
        <v>2.5530299057012699E-6</v>
      </c>
      <c r="J7755" s="1">
        <v>3.054418E-6</v>
      </c>
      <c r="K7755" s="1">
        <v>1.6317830000000001E-4</v>
      </c>
      <c r="L7755" s="1">
        <v>6.9494379999999997E-6</v>
      </c>
      <c r="M7755" s="1">
        <v>5.0875340000000003E-3</v>
      </c>
      <c r="N7755" s="1">
        <v>3.5471501999999998E-7</v>
      </c>
      <c r="O7755" s="1">
        <v>2.6800690400000002E-7</v>
      </c>
      <c r="P7755" s="1">
        <v>4.9152669999999998E-8</v>
      </c>
      <c r="Q7755" s="1">
        <v>7.0327461636975906E-8</v>
      </c>
      <c r="R7755" s="1">
        <v>200.75</v>
      </c>
      <c r="S7755" s="1">
        <v>25.55</v>
      </c>
      <c r="T7755" s="1">
        <v>0.11</v>
      </c>
      <c r="U7755" s="1">
        <v>2452.8000000000002</v>
      </c>
      <c r="V7755" s="1">
        <f t="shared" ref="V7755:V7818" si="485">IFERROR(CONVERT(I7755,"ton","g")*365/U7755,0)</f>
        <v>0.34465323976426054</v>
      </c>
      <c r="W7755" s="1">
        <f t="shared" ref="W7755:W7818" si="486">IFERROR(CONVERT(L7755,"ton","g")*365/U7755,0)</f>
        <v>0.93815834898454165</v>
      </c>
      <c r="X7755" s="1">
        <f t="shared" ref="X7755:X7818" si="487">S7755/T7755</f>
        <v>232.27272727272728</v>
      </c>
    </row>
    <row r="7756" spans="1:24" hidden="1" x14ac:dyDescent="0.3">
      <c r="A7756" s="18" t="str">
        <f t="shared" si="484"/>
        <v>OFF - ConstMin - Crushing/Proc. Equipment_2012_100</v>
      </c>
      <c r="B7756" s="1" t="s">
        <v>40</v>
      </c>
      <c r="C7756" s="1">
        <v>2020</v>
      </c>
      <c r="D7756" s="1" t="s">
        <v>154</v>
      </c>
      <c r="E7756" s="1">
        <v>2012</v>
      </c>
      <c r="F7756" s="1">
        <v>100</v>
      </c>
      <c r="G7756" s="1" t="s">
        <v>12</v>
      </c>
      <c r="H7756" s="1">
        <v>2.9158881137436901E-6</v>
      </c>
      <c r="I7756" s="1">
        <v>2.68203388702145E-6</v>
      </c>
      <c r="J7756" s="1">
        <v>3.208757E-6</v>
      </c>
      <c r="K7756" s="1">
        <v>1.6746670000000001E-4</v>
      </c>
      <c r="L7756" s="1">
        <v>7.2917839999999998E-6</v>
      </c>
      <c r="M7756" s="1">
        <v>5.5595480000000001E-3</v>
      </c>
      <c r="N7756" s="1">
        <v>3.8762495999999901E-7</v>
      </c>
      <c r="O7756" s="1">
        <v>2.9287219200000001E-7</v>
      </c>
      <c r="P7756" s="1">
        <v>5.371298E-8</v>
      </c>
      <c r="Q7756" s="1">
        <v>7.6720867240337297E-8</v>
      </c>
      <c r="R7756" s="1">
        <v>219</v>
      </c>
      <c r="S7756" s="1">
        <v>29.2</v>
      </c>
      <c r="T7756" s="1">
        <v>0.12</v>
      </c>
      <c r="U7756" s="1">
        <v>2803.2</v>
      </c>
      <c r="V7756" s="1">
        <f t="shared" si="485"/>
        <v>0.31680992375895095</v>
      </c>
      <c r="W7756" s="1">
        <f t="shared" si="486"/>
        <v>0.86132749637710415</v>
      </c>
      <c r="X7756" s="1">
        <f t="shared" si="487"/>
        <v>243.33333333333334</v>
      </c>
    </row>
    <row r="7757" spans="1:24" hidden="1" x14ac:dyDescent="0.3">
      <c r="A7757" s="18" t="str">
        <f t="shared" si="484"/>
        <v>OFF - ConstMin - Crushing/Proc. Equipment_2013_100</v>
      </c>
      <c r="B7757" s="1" t="s">
        <v>40</v>
      </c>
      <c r="C7757" s="1">
        <v>2020</v>
      </c>
      <c r="D7757" s="1" t="s">
        <v>154</v>
      </c>
      <c r="E7757" s="1">
        <v>2013</v>
      </c>
      <c r="F7757" s="1">
        <v>100</v>
      </c>
      <c r="G7757" s="1" t="s">
        <v>12</v>
      </c>
      <c r="H7757" s="1">
        <v>3.3532208509513001E-6</v>
      </c>
      <c r="I7757" s="1">
        <v>3.084292538705E-6</v>
      </c>
      <c r="J7757" s="1">
        <v>3.690015E-6</v>
      </c>
      <c r="K7757" s="1">
        <v>1.876522E-4</v>
      </c>
      <c r="L7757" s="1">
        <v>8.3744469999999992E-6</v>
      </c>
      <c r="M7757" s="1">
        <v>6.661279E-3</v>
      </c>
      <c r="N7757" s="1">
        <v>4.6444031999999999E-7</v>
      </c>
      <c r="O7757" s="1">
        <v>3.50910464E-7</v>
      </c>
      <c r="P7757" s="1">
        <v>6.4357239999999996E-8</v>
      </c>
      <c r="Q7757" s="1">
        <v>9.2065040688404796E-8</v>
      </c>
      <c r="R7757" s="1">
        <v>262.8</v>
      </c>
      <c r="S7757" s="1">
        <v>36.5</v>
      </c>
      <c r="T7757" s="1">
        <v>0.14000000000000001</v>
      </c>
      <c r="U7757" s="1">
        <v>3504</v>
      </c>
      <c r="V7757" s="1">
        <f t="shared" si="485"/>
        <v>0.29146074216760781</v>
      </c>
      <c r="W7757" s="1">
        <f t="shared" si="486"/>
        <v>0.79137192961862279</v>
      </c>
      <c r="X7757" s="1">
        <f t="shared" si="487"/>
        <v>260.71428571428567</v>
      </c>
    </row>
    <row r="7758" spans="1:24" hidden="1" x14ac:dyDescent="0.3">
      <c r="A7758" s="18" t="str">
        <f t="shared" si="484"/>
        <v>OFF - ConstMin - Crushing/Proc. Equipment_2014_100</v>
      </c>
      <c r="B7758" s="1" t="s">
        <v>40</v>
      </c>
      <c r="C7758" s="1">
        <v>2020</v>
      </c>
      <c r="D7758" s="1" t="s">
        <v>154</v>
      </c>
      <c r="E7758" s="1">
        <v>2014</v>
      </c>
      <c r="F7758" s="1">
        <v>100</v>
      </c>
      <c r="G7758" s="1" t="s">
        <v>12</v>
      </c>
      <c r="H7758" s="1">
        <v>4.5191055569640801E-6</v>
      </c>
      <c r="I7758" s="1">
        <v>4.1566732912955596E-6</v>
      </c>
      <c r="J7758" s="1">
        <v>4.9729999999999997E-6</v>
      </c>
      <c r="K7758" s="1">
        <v>2.4566950000000002E-4</v>
      </c>
      <c r="L7758" s="1">
        <v>1.1270079999999999E-5</v>
      </c>
      <c r="M7758" s="1">
        <v>9.3699639999999997E-3</v>
      </c>
      <c r="N7758" s="1">
        <v>6.5329632000000005E-7</v>
      </c>
      <c r="O7758" s="1">
        <v>4.9360166400000003E-7</v>
      </c>
      <c r="P7758" s="1">
        <v>9.0526920000000002E-8</v>
      </c>
      <c r="Q7758" s="1">
        <v>1.29146793187901E-7</v>
      </c>
      <c r="R7758" s="1">
        <v>368.65</v>
      </c>
      <c r="S7758" s="1">
        <v>47.45</v>
      </c>
      <c r="T7758" s="1">
        <v>0.2</v>
      </c>
      <c r="U7758" s="1">
        <v>4555.2</v>
      </c>
      <c r="V7758" s="1">
        <f t="shared" si="485"/>
        <v>0.30215309126834189</v>
      </c>
      <c r="W7758" s="1">
        <f t="shared" si="486"/>
        <v>0.81923434251435889</v>
      </c>
      <c r="X7758" s="1">
        <f t="shared" si="487"/>
        <v>237.25</v>
      </c>
    </row>
    <row r="7759" spans="1:24" hidden="1" x14ac:dyDescent="0.3">
      <c r="A7759" s="18" t="str">
        <f t="shared" si="484"/>
        <v>OFF - ConstMin - Crushing/Proc. Equipment_2015_25</v>
      </c>
      <c r="B7759" s="1" t="s">
        <v>40</v>
      </c>
      <c r="C7759" s="1">
        <v>2020</v>
      </c>
      <c r="D7759" s="1" t="s">
        <v>154</v>
      </c>
      <c r="E7759" s="1">
        <v>2015</v>
      </c>
      <c r="F7759" s="1">
        <v>25</v>
      </c>
      <c r="G7759" s="1" t="s">
        <v>12</v>
      </c>
      <c r="H7759" s="1">
        <v>3.5998660534568401E-6</v>
      </c>
      <c r="I7759" s="1">
        <v>3.3111567959696001E-6</v>
      </c>
      <c r="J7759" s="1">
        <v>3.9614330000000002E-6</v>
      </c>
      <c r="K7759" s="1">
        <v>1.446269E-4</v>
      </c>
      <c r="L7759" s="1">
        <v>2.6934279999999998E-6</v>
      </c>
      <c r="M7759" s="1">
        <v>2.4105719999999999E-4</v>
      </c>
      <c r="N7759" s="1">
        <v>1.8187057800000001E-6</v>
      </c>
      <c r="O7759" s="1">
        <v>1.374133256E-6</v>
      </c>
      <c r="P7759" s="1">
        <v>6.4622880000000002E-9</v>
      </c>
      <c r="Q7759" s="1">
        <v>6.3934056033614403E-9</v>
      </c>
      <c r="R7759" s="1">
        <v>18.25</v>
      </c>
      <c r="S7759" s="1">
        <v>18.25</v>
      </c>
      <c r="T7759" s="1">
        <v>7.0000000000000007E-2</v>
      </c>
      <c r="U7759" s="1">
        <v>215.35</v>
      </c>
      <c r="V7759" s="1">
        <f t="shared" si="485"/>
        <v>5.0912388424591777</v>
      </c>
      <c r="W7759" s="1">
        <f t="shared" si="486"/>
        <v>4.1414182709978302</v>
      </c>
      <c r="X7759" s="1">
        <f t="shared" si="487"/>
        <v>260.71428571428567</v>
      </c>
    </row>
    <row r="7760" spans="1:24" hidden="1" x14ac:dyDescent="0.3">
      <c r="A7760" s="18" t="str">
        <f t="shared" si="484"/>
        <v>OFF - ConstMin - Crushing/Proc. Equipment_2015_100</v>
      </c>
      <c r="B7760" s="1" t="s">
        <v>40</v>
      </c>
      <c r="C7760" s="1">
        <v>2020</v>
      </c>
      <c r="D7760" s="1" t="s">
        <v>154</v>
      </c>
      <c r="E7760" s="1">
        <v>2015</v>
      </c>
      <c r="F7760" s="1">
        <v>100</v>
      </c>
      <c r="G7760" s="1" t="s">
        <v>12</v>
      </c>
      <c r="H7760" s="1">
        <v>4.8367451535250897E-6</v>
      </c>
      <c r="I7760" s="1">
        <v>4.4488381922123801E-6</v>
      </c>
      <c r="J7760" s="1">
        <v>5.3225430000000004E-6</v>
      </c>
      <c r="K7760" s="1">
        <v>2.5449389999999999E-4</v>
      </c>
      <c r="L7760" s="1">
        <v>1.2043429999999999E-5</v>
      </c>
      <c r="M7760" s="1">
        <v>1.048721E-2</v>
      </c>
      <c r="N7760" s="1">
        <v>7.3119365999999996E-7</v>
      </c>
      <c r="O7760" s="1">
        <v>5.5245743199999996E-7</v>
      </c>
      <c r="P7760" s="1">
        <v>1.013211E-7</v>
      </c>
      <c r="Q7760" s="1">
        <v>1.4449096663596801E-7</v>
      </c>
      <c r="R7760" s="1">
        <v>412.45</v>
      </c>
      <c r="S7760" s="1">
        <v>54.75</v>
      </c>
      <c r="T7760" s="1">
        <v>0.23</v>
      </c>
      <c r="U7760" s="1">
        <v>5255.99999999999</v>
      </c>
      <c r="V7760" s="1">
        <f t="shared" si="485"/>
        <v>0.28027209157668509</v>
      </c>
      <c r="W7760" s="1">
        <f t="shared" si="486"/>
        <v>0.75872332730959857</v>
      </c>
      <c r="X7760" s="1">
        <f t="shared" si="487"/>
        <v>238.04347826086956</v>
      </c>
    </row>
    <row r="7761" spans="1:24" hidden="1" x14ac:dyDescent="0.3">
      <c r="A7761" s="18" t="str">
        <f t="shared" si="484"/>
        <v>OFF - ConstMin - Crushing/Proc. Equipment_2016_25</v>
      </c>
      <c r="B7761" s="1" t="s">
        <v>40</v>
      </c>
      <c r="C7761" s="1">
        <v>2020</v>
      </c>
      <c r="D7761" s="1" t="s">
        <v>154</v>
      </c>
      <c r="E7761" s="1">
        <v>2016</v>
      </c>
      <c r="F7761" s="1">
        <v>25</v>
      </c>
      <c r="G7761" s="1" t="s">
        <v>12</v>
      </c>
      <c r="H7761" s="1">
        <v>1.3260004416419199E-5</v>
      </c>
      <c r="I7761" s="1">
        <v>1.21965520622224E-5</v>
      </c>
      <c r="J7761" s="1">
        <v>1.4591825999999999E-5</v>
      </c>
      <c r="K7761" s="1">
        <v>5.3272910000000005E-4</v>
      </c>
      <c r="L7761" s="1">
        <v>9.9211620000000002E-6</v>
      </c>
      <c r="M7761" s="1">
        <v>8.8792720000000001E-4</v>
      </c>
      <c r="N7761" s="1">
        <v>6.6991517999999998E-6</v>
      </c>
      <c r="O7761" s="1">
        <v>5.0615813600000001E-6</v>
      </c>
      <c r="P7761" s="1">
        <v>2.380366E-8</v>
      </c>
      <c r="Q7761" s="1">
        <v>2.3016260172101199E-8</v>
      </c>
      <c r="R7761" s="1">
        <v>65.7</v>
      </c>
      <c r="S7761" s="1">
        <v>65.7</v>
      </c>
      <c r="T7761" s="1">
        <v>0.23</v>
      </c>
      <c r="U7761" s="1">
        <v>770.15</v>
      </c>
      <c r="V7761" s="1">
        <f t="shared" si="485"/>
        <v>5.2438511428737877</v>
      </c>
      <c r="W7761" s="1">
        <f t="shared" si="486"/>
        <v>4.2655577106482845</v>
      </c>
      <c r="X7761" s="1">
        <f t="shared" si="487"/>
        <v>285.6521739130435</v>
      </c>
    </row>
    <row r="7762" spans="1:24" hidden="1" x14ac:dyDescent="0.3">
      <c r="A7762" s="18" t="str">
        <f t="shared" si="484"/>
        <v>OFF - ConstMin - Crushing/Proc. Equipment_2016_100</v>
      </c>
      <c r="B7762" s="1" t="s">
        <v>40</v>
      </c>
      <c r="C7762" s="1">
        <v>2020</v>
      </c>
      <c r="D7762" s="1" t="s">
        <v>154</v>
      </c>
      <c r="E7762" s="1">
        <v>2016</v>
      </c>
      <c r="F7762" s="1">
        <v>100</v>
      </c>
      <c r="G7762" s="1" t="s">
        <v>12</v>
      </c>
      <c r="H7762" s="1">
        <v>4.6912932020766201E-6</v>
      </c>
      <c r="I7762" s="1">
        <v>4.3150514872700801E-6</v>
      </c>
      <c r="J7762" s="1">
        <v>5.1624820000000001E-6</v>
      </c>
      <c r="K7762" s="1">
        <v>2.3786630000000001E-4</v>
      </c>
      <c r="L7762" s="1">
        <v>1.1661290000000001E-5</v>
      </c>
      <c r="M7762" s="1">
        <v>1.065934E-2</v>
      </c>
      <c r="N7762" s="1">
        <v>7.4319489000000003E-7</v>
      </c>
      <c r="O7762" s="1">
        <v>5.6152502799999999E-7</v>
      </c>
      <c r="P7762" s="1">
        <v>1.029841E-7</v>
      </c>
      <c r="Q7762" s="1">
        <v>1.47048328877313E-7</v>
      </c>
      <c r="R7762" s="1">
        <v>419.74999999999898</v>
      </c>
      <c r="S7762" s="1">
        <v>54.75</v>
      </c>
      <c r="T7762" s="1">
        <v>0.23</v>
      </c>
      <c r="U7762" s="1">
        <v>5255.99999999999</v>
      </c>
      <c r="V7762" s="1">
        <f t="shared" si="485"/>
        <v>0.27184367094206446</v>
      </c>
      <c r="W7762" s="1">
        <f t="shared" si="486"/>
        <v>0.7346489122718487</v>
      </c>
      <c r="X7762" s="1">
        <f t="shared" si="487"/>
        <v>238.04347826086956</v>
      </c>
    </row>
    <row r="7763" spans="1:24" hidden="1" x14ac:dyDescent="0.3">
      <c r="A7763" s="18" t="str">
        <f t="shared" si="484"/>
        <v>OFF - ConstMin - Crushing/Proc. Equipment_2017_25</v>
      </c>
      <c r="B7763" s="1" t="s">
        <v>40</v>
      </c>
      <c r="C7763" s="1">
        <v>2020</v>
      </c>
      <c r="D7763" s="1" t="s">
        <v>154</v>
      </c>
      <c r="E7763" s="1">
        <v>2017</v>
      </c>
      <c r="F7763" s="1">
        <v>25</v>
      </c>
      <c r="G7763" s="1" t="s">
        <v>12</v>
      </c>
      <c r="H7763" s="1">
        <v>2.6861988715412601E-5</v>
      </c>
      <c r="I7763" s="1">
        <v>2.4707657220436499E-5</v>
      </c>
      <c r="J7763" s="1">
        <v>2.955998E-5</v>
      </c>
      <c r="K7763" s="1">
        <v>1.0791975E-3</v>
      </c>
      <c r="L7763" s="1">
        <v>2.0098192000000002E-5</v>
      </c>
      <c r="M7763" s="1">
        <v>1.7987543E-3</v>
      </c>
      <c r="N7763" s="1">
        <v>1.35710775E-5</v>
      </c>
      <c r="O7763" s="1">
        <v>1.0253703E-5</v>
      </c>
      <c r="P7763" s="1">
        <v>4.8221219999999897E-8</v>
      </c>
      <c r="Q7763" s="1">
        <v>4.7311201464874697E-8</v>
      </c>
      <c r="R7763" s="1">
        <v>135.05000000000001</v>
      </c>
      <c r="S7763" s="1">
        <v>138.69999999999999</v>
      </c>
      <c r="T7763" s="1">
        <v>0.48</v>
      </c>
      <c r="U7763" s="1">
        <v>1631.55</v>
      </c>
      <c r="V7763" s="1">
        <f t="shared" si="485"/>
        <v>5.0144093045930225</v>
      </c>
      <c r="W7763" s="1">
        <f t="shared" si="486"/>
        <v>4.0789201530179158</v>
      </c>
      <c r="X7763" s="1">
        <f t="shared" si="487"/>
        <v>288.95833333333331</v>
      </c>
    </row>
    <row r="7764" spans="1:24" hidden="1" x14ac:dyDescent="0.3">
      <c r="A7764" s="18" t="str">
        <f t="shared" si="484"/>
        <v>OFF - ConstMin - Crushing/Proc. Equipment_2017_100</v>
      </c>
      <c r="B7764" s="1" t="s">
        <v>40</v>
      </c>
      <c r="C7764" s="1">
        <v>2020</v>
      </c>
      <c r="D7764" s="1" t="s">
        <v>154</v>
      </c>
      <c r="E7764" s="1">
        <v>2017</v>
      </c>
      <c r="F7764" s="1">
        <v>100</v>
      </c>
      <c r="G7764" s="1" t="s">
        <v>12</v>
      </c>
      <c r="H7764" s="1">
        <v>4.5153661402403901E-6</v>
      </c>
      <c r="I7764" s="1">
        <v>4.1532337757931097E-6</v>
      </c>
      <c r="J7764" s="1">
        <v>4.9688849999999998E-6</v>
      </c>
      <c r="K7764" s="1">
        <v>2.194388E-4</v>
      </c>
      <c r="L7764" s="1">
        <v>1.120281E-5</v>
      </c>
      <c r="M7764" s="1">
        <v>1.077607E-2</v>
      </c>
      <c r="N7764" s="1">
        <v>7.5133331999999996E-7</v>
      </c>
      <c r="O7764" s="1">
        <v>5.6767406400000003E-7</v>
      </c>
      <c r="P7764" s="1">
        <v>1.041118E-7</v>
      </c>
      <c r="Q7764" s="1">
        <v>1.47048328877313E-7</v>
      </c>
      <c r="R7764" s="1">
        <v>419.74999999999898</v>
      </c>
      <c r="S7764" s="1">
        <v>54.75</v>
      </c>
      <c r="T7764" s="1">
        <v>0.23</v>
      </c>
      <c r="U7764" s="1">
        <v>5255.99999999999</v>
      </c>
      <c r="V7764" s="1">
        <f t="shared" si="485"/>
        <v>0.26164932660084012</v>
      </c>
      <c r="W7764" s="1">
        <f t="shared" si="486"/>
        <v>0.70576515813329288</v>
      </c>
      <c r="X7764" s="1">
        <f t="shared" si="487"/>
        <v>238.04347826086956</v>
      </c>
    </row>
    <row r="7765" spans="1:24" hidden="1" x14ac:dyDescent="0.3">
      <c r="A7765" s="18" t="str">
        <f t="shared" si="484"/>
        <v>OFF - ConstMin - Crushing/Proc. Equipment_2018_25</v>
      </c>
      <c r="B7765" s="1" t="s">
        <v>40</v>
      </c>
      <c r="C7765" s="1">
        <v>2020</v>
      </c>
      <c r="D7765" s="1" t="s">
        <v>154</v>
      </c>
      <c r="E7765" s="1">
        <v>2018</v>
      </c>
      <c r="F7765" s="1">
        <v>25</v>
      </c>
      <c r="G7765" s="1" t="s">
        <v>12</v>
      </c>
      <c r="H7765" s="1">
        <v>9.4589631955973905E-5</v>
      </c>
      <c r="I7765" s="1">
        <v>8.7003543473104797E-5</v>
      </c>
      <c r="J7765" s="1">
        <v>1.0409012E-4</v>
      </c>
      <c r="K7765" s="1">
        <v>3.8002000000000001E-3</v>
      </c>
      <c r="L7765" s="1">
        <v>7.0772160000000004E-5</v>
      </c>
      <c r="M7765" s="1">
        <v>6.3339879999999996E-3</v>
      </c>
      <c r="N7765" s="1">
        <v>4.7788101E-5</v>
      </c>
      <c r="O7765" s="1">
        <v>3.6106565199999998E-5</v>
      </c>
      <c r="P7765" s="1">
        <v>1.69802299999999E-7</v>
      </c>
      <c r="Q7765" s="1">
        <v>1.68785907928742E-7</v>
      </c>
      <c r="R7765" s="1">
        <v>481.8</v>
      </c>
      <c r="S7765" s="1">
        <v>489.1</v>
      </c>
      <c r="T7765" s="1">
        <v>1.69</v>
      </c>
      <c r="U7765" s="1">
        <v>5756.05</v>
      </c>
      <c r="V7765" s="1">
        <f t="shared" si="485"/>
        <v>5.0049642970657748</v>
      </c>
      <c r="W7765" s="1">
        <f t="shared" si="486"/>
        <v>4.0712380195839186</v>
      </c>
      <c r="X7765" s="1">
        <f t="shared" si="487"/>
        <v>289.40828402366867</v>
      </c>
    </row>
    <row r="7766" spans="1:24" hidden="1" x14ac:dyDescent="0.3">
      <c r="A7766" s="18" t="str">
        <f t="shared" si="484"/>
        <v>OFF - ConstMin - Crushing/Proc. Equipment_2018_100</v>
      </c>
      <c r="B7766" s="1" t="s">
        <v>40</v>
      </c>
      <c r="C7766" s="1">
        <v>2020</v>
      </c>
      <c r="D7766" s="1" t="s">
        <v>154</v>
      </c>
      <c r="E7766" s="1">
        <v>2018</v>
      </c>
      <c r="F7766" s="1">
        <v>100</v>
      </c>
      <c r="G7766" s="1" t="s">
        <v>12</v>
      </c>
      <c r="H7766" s="1">
        <v>4.2611430529088804E-6</v>
      </c>
      <c r="I7766" s="1">
        <v>3.91939938006559E-6</v>
      </c>
      <c r="J7766" s="1">
        <v>4.6891279999999996E-6</v>
      </c>
      <c r="K7766" s="1">
        <v>1.971606E-4</v>
      </c>
      <c r="L7766" s="1">
        <v>1.054999E-5</v>
      </c>
      <c r="M7766" s="1">
        <v>1.070841E-2</v>
      </c>
      <c r="N7766" s="1">
        <v>7.4661578999999997E-7</v>
      </c>
      <c r="O7766" s="1">
        <v>5.6410970799999999E-7</v>
      </c>
      <c r="P7766" s="1">
        <v>1.034581E-7</v>
      </c>
      <c r="Q7766" s="1">
        <v>1.4576964775664101E-7</v>
      </c>
      <c r="R7766" s="1">
        <v>416.099999999999</v>
      </c>
      <c r="S7766" s="1">
        <v>54.75</v>
      </c>
      <c r="T7766" s="1">
        <v>0.23</v>
      </c>
      <c r="U7766" s="1">
        <v>5255.99999999999</v>
      </c>
      <c r="V7766" s="1">
        <f t="shared" si="485"/>
        <v>0.24691800746951181</v>
      </c>
      <c r="W7766" s="1">
        <f t="shared" si="486"/>
        <v>0.66463818994115409</v>
      </c>
      <c r="X7766" s="1">
        <f t="shared" si="487"/>
        <v>238.04347826086956</v>
      </c>
    </row>
    <row r="7767" spans="1:24" hidden="1" x14ac:dyDescent="0.3">
      <c r="A7767" s="18" t="str">
        <f t="shared" si="484"/>
        <v>OFF - ConstMin - Crushing/Proc. Equipment_2019_25</v>
      </c>
      <c r="B7767" s="1" t="s">
        <v>40</v>
      </c>
      <c r="C7767" s="1">
        <v>2020</v>
      </c>
      <c r="D7767" s="1" t="s">
        <v>154</v>
      </c>
      <c r="E7767" s="1">
        <v>2019</v>
      </c>
      <c r="F7767" s="1">
        <v>25</v>
      </c>
      <c r="G7767" s="1" t="s">
        <v>12</v>
      </c>
      <c r="H7767" s="1">
        <v>1.0869284894483E-4</v>
      </c>
      <c r="I7767" s="1">
        <v>9.9975682459454797E-5</v>
      </c>
      <c r="J7767" s="1">
        <v>1.1960985E-4</v>
      </c>
      <c r="K7767" s="1">
        <v>4.3668040000000002E-3</v>
      </c>
      <c r="L7767" s="1">
        <v>8.1324219999999998E-5</v>
      </c>
      <c r="M7767" s="1">
        <v>7.2783789999999998E-3</v>
      </c>
      <c r="N7767" s="1">
        <v>5.4913247999999999E-5</v>
      </c>
      <c r="O7767" s="1">
        <v>4.1490009599999998E-5</v>
      </c>
      <c r="P7767" s="1">
        <v>1.95119639999999E-7</v>
      </c>
      <c r="Q7767" s="1">
        <v>1.9308084922151501E-7</v>
      </c>
      <c r="R7767" s="1">
        <v>551.15</v>
      </c>
      <c r="S7767" s="1">
        <v>562.1</v>
      </c>
      <c r="T7767" s="1">
        <v>1.94</v>
      </c>
      <c r="U7767" s="1">
        <v>6617.45</v>
      </c>
      <c r="V7767" s="1">
        <f t="shared" si="485"/>
        <v>5.0025600385164406</v>
      </c>
      <c r="W7767" s="1">
        <f t="shared" si="486"/>
        <v>4.0692824807723555</v>
      </c>
      <c r="X7767" s="1">
        <f t="shared" si="487"/>
        <v>289.74226804123714</v>
      </c>
    </row>
    <row r="7768" spans="1:24" hidden="1" x14ac:dyDescent="0.3">
      <c r="A7768" s="18" t="str">
        <f t="shared" si="484"/>
        <v>OFF - ConstMin - Crushing/Proc. Equipment_2019_100</v>
      </c>
      <c r="B7768" s="1" t="s">
        <v>40</v>
      </c>
      <c r="C7768" s="1">
        <v>2020</v>
      </c>
      <c r="D7768" s="1" t="s">
        <v>154</v>
      </c>
      <c r="E7768" s="1">
        <v>2019</v>
      </c>
      <c r="F7768" s="1">
        <v>100</v>
      </c>
      <c r="G7768" s="1" t="s">
        <v>12</v>
      </c>
      <c r="H7768" s="1">
        <v>4.10437198245427E-6</v>
      </c>
      <c r="I7768" s="1">
        <v>3.7752013494614398E-6</v>
      </c>
      <c r="J7768" s="1">
        <v>4.5166110000000002E-6</v>
      </c>
      <c r="K7768" s="1">
        <v>1.7927859999999999E-4</v>
      </c>
      <c r="L7768" s="1">
        <v>1.013819E-5</v>
      </c>
      <c r="M7768" s="1">
        <v>1.089178E-2</v>
      </c>
      <c r="N7768" s="1">
        <v>7.5940109999999995E-7</v>
      </c>
      <c r="O7768" s="1">
        <v>5.7376971999999997E-7</v>
      </c>
      <c r="P7768" s="1">
        <v>1.052298E-7</v>
      </c>
      <c r="Q7768" s="1">
        <v>1.48327009997985E-7</v>
      </c>
      <c r="R7768" s="1">
        <v>423.4</v>
      </c>
      <c r="S7768" s="1">
        <v>58.4</v>
      </c>
      <c r="T7768" s="1">
        <v>0.24</v>
      </c>
      <c r="U7768" s="1">
        <v>5606.4</v>
      </c>
      <c r="V7768" s="1">
        <f t="shared" si="485"/>
        <v>0.22296907907935062</v>
      </c>
      <c r="W7768" s="1">
        <f t="shared" si="486"/>
        <v>0.59877677468884116</v>
      </c>
      <c r="X7768" s="1">
        <f t="shared" si="487"/>
        <v>243.33333333333334</v>
      </c>
    </row>
    <row r="7769" spans="1:24" hidden="1" x14ac:dyDescent="0.3">
      <c r="A7769" s="18" t="str">
        <f t="shared" si="484"/>
        <v>OFF - ConstMin - Crushing/Proc. Equipment_2020_25</v>
      </c>
      <c r="B7769" s="1" t="s">
        <v>40</v>
      </c>
      <c r="C7769" s="1">
        <v>2020</v>
      </c>
      <c r="D7769" s="1" t="s">
        <v>154</v>
      </c>
      <c r="E7769" s="1">
        <v>2020</v>
      </c>
      <c r="F7769" s="1">
        <v>25</v>
      </c>
      <c r="G7769" s="1" t="s">
        <v>12</v>
      </c>
      <c r="H7769" s="1">
        <v>1.0009818808675401E-4</v>
      </c>
      <c r="I7769" s="1">
        <v>9.2070313402196696E-5</v>
      </c>
      <c r="J7769" s="1">
        <v>1.1015194999999999E-4</v>
      </c>
      <c r="K7769" s="1">
        <v>4.7784699999999999E-3</v>
      </c>
      <c r="L7769" s="1">
        <v>7.4928700000000006E-5</v>
      </c>
      <c r="M7769" s="1">
        <v>7.9645229999999994E-3</v>
      </c>
      <c r="N7769" s="1">
        <v>6.00900119999999E-5</v>
      </c>
      <c r="O7769" s="1">
        <v>4.5401342400000003E-5</v>
      </c>
      <c r="P7769" s="1">
        <v>2.135139E-7</v>
      </c>
      <c r="Q7769" s="1">
        <v>2.1098238491092699E-7</v>
      </c>
      <c r="R7769" s="1">
        <v>602.25</v>
      </c>
      <c r="S7769" s="1">
        <v>616.85</v>
      </c>
      <c r="T7769" s="1">
        <v>2.12</v>
      </c>
      <c r="U7769" s="1">
        <v>7263.5</v>
      </c>
      <c r="V7769" s="1">
        <f t="shared" si="485"/>
        <v>4.1972252927382065</v>
      </c>
      <c r="W7769" s="1">
        <f t="shared" si="486"/>
        <v>3.4157875993988953</v>
      </c>
      <c r="X7769" s="1">
        <f t="shared" si="487"/>
        <v>290.96698113207549</v>
      </c>
    </row>
    <row r="7770" spans="1:24" hidden="1" x14ac:dyDescent="0.3">
      <c r="A7770" s="18" t="str">
        <f t="shared" si="484"/>
        <v>OFF - ConstMin - Crushing/Proc. Equipment_2020_100</v>
      </c>
      <c r="B7770" s="1" t="s">
        <v>40</v>
      </c>
      <c r="C7770" s="1">
        <v>2020</v>
      </c>
      <c r="D7770" s="1" t="s">
        <v>154</v>
      </c>
      <c r="E7770" s="1">
        <v>2020</v>
      </c>
      <c r="F7770" s="1">
        <v>100</v>
      </c>
      <c r="G7770" s="1" t="s">
        <v>12</v>
      </c>
      <c r="H7770" s="1">
        <v>3.8580820926920897E-6</v>
      </c>
      <c r="I7770" s="1">
        <v>3.54866390885819E-6</v>
      </c>
      <c r="J7770" s="1">
        <v>4.245584E-6</v>
      </c>
      <c r="K7770" s="1">
        <v>1.5734540000000001E-4</v>
      </c>
      <c r="L7770" s="1">
        <v>9.504952E-6</v>
      </c>
      <c r="M7770" s="1">
        <v>1.0845260000000001E-2</v>
      </c>
      <c r="N7770" s="1">
        <v>7.5615758999999996E-7</v>
      </c>
      <c r="O7770" s="1">
        <v>5.7131906799999996E-7</v>
      </c>
      <c r="P7770" s="1">
        <v>1.0478030000000001E-7</v>
      </c>
      <c r="Q7770" s="1">
        <v>1.47048328877313E-7</v>
      </c>
      <c r="R7770" s="1">
        <v>419.74999999999898</v>
      </c>
      <c r="S7770" s="1">
        <v>58.4</v>
      </c>
      <c r="T7770" s="1">
        <v>0.24</v>
      </c>
      <c r="U7770" s="1">
        <v>5606.4</v>
      </c>
      <c r="V7770" s="1">
        <f t="shared" si="485"/>
        <v>0.20958943655630868</v>
      </c>
      <c r="W7770" s="1">
        <f t="shared" si="486"/>
        <v>0.56137678442919792</v>
      </c>
      <c r="X7770" s="1">
        <f t="shared" si="487"/>
        <v>243.33333333333334</v>
      </c>
    </row>
    <row r="7771" spans="1:24" hidden="1" x14ac:dyDescent="0.3">
      <c r="A7771" s="18" t="str">
        <f t="shared" si="484"/>
        <v>OFF - ConstMin - Dumpers/Tenders_1989_100</v>
      </c>
      <c r="B7771" s="1" t="s">
        <v>40</v>
      </c>
      <c r="C7771" s="1">
        <v>2020</v>
      </c>
      <c r="D7771" s="1" t="s">
        <v>155</v>
      </c>
      <c r="E7771" s="1">
        <v>1989</v>
      </c>
      <c r="F7771" s="1">
        <v>100</v>
      </c>
      <c r="G7771" s="1" t="s">
        <v>12</v>
      </c>
      <c r="H7771" s="1">
        <v>3.5303910530252003E-8</v>
      </c>
      <c r="I7771" s="1">
        <v>3.2472536905725799E-8</v>
      </c>
      <c r="J7771" s="1">
        <v>3.8849800000000003E-8</v>
      </c>
      <c r="K7771" s="1">
        <v>5.4038120000000004E-7</v>
      </c>
      <c r="L7771" s="1">
        <v>1.2699819999999999E-7</v>
      </c>
      <c r="M7771" s="1">
        <v>8.5000839999999997E-6</v>
      </c>
      <c r="N7771" s="1">
        <v>5.92646219999999E-10</v>
      </c>
      <c r="O7771" s="1">
        <v>4.4777714399999998E-10</v>
      </c>
      <c r="P7771" s="1">
        <v>8.2122659999999994E-11</v>
      </c>
      <c r="Q7771" s="1">
        <v>0</v>
      </c>
      <c r="R7771" s="1">
        <v>0</v>
      </c>
      <c r="S7771" s="1">
        <v>0</v>
      </c>
      <c r="T7771" s="1">
        <v>0</v>
      </c>
      <c r="U7771" s="1">
        <v>0</v>
      </c>
      <c r="V7771" s="1">
        <f t="shared" si="485"/>
        <v>0</v>
      </c>
      <c r="W7771" s="1">
        <f t="shared" si="486"/>
        <v>0</v>
      </c>
      <c r="X7771" s="1" t="e">
        <f t="shared" si="487"/>
        <v>#DIV/0!</v>
      </c>
    </row>
    <row r="7772" spans="1:24" hidden="1" x14ac:dyDescent="0.3">
      <c r="A7772" s="18" t="str">
        <f t="shared" si="484"/>
        <v>OFF - ConstMin - Dumpers/Tenders_1990_100</v>
      </c>
      <c r="B7772" s="1" t="s">
        <v>40</v>
      </c>
      <c r="C7772" s="1">
        <v>2020</v>
      </c>
      <c r="D7772" s="1" t="s">
        <v>155</v>
      </c>
      <c r="E7772" s="1">
        <v>1990</v>
      </c>
      <c r="F7772" s="1">
        <v>100</v>
      </c>
      <c r="G7772" s="1" t="s">
        <v>12</v>
      </c>
      <c r="H7772" s="1">
        <v>1.0501299935752901E-7</v>
      </c>
      <c r="I7772" s="1">
        <v>9.65909568090552E-8</v>
      </c>
      <c r="J7772" s="1">
        <v>1.1556040000000001E-7</v>
      </c>
      <c r="K7772" s="1">
        <v>1.61207E-6</v>
      </c>
      <c r="L7772" s="1">
        <v>3.8118269999999998E-7</v>
      </c>
      <c r="M7772" s="1">
        <v>2.552897E-5</v>
      </c>
      <c r="N7772" s="1">
        <v>1.7799408E-9</v>
      </c>
      <c r="O7772" s="1">
        <v>1.34484416E-9</v>
      </c>
      <c r="P7772" s="1">
        <v>2.466454E-10</v>
      </c>
      <c r="Q7772" s="1">
        <v>0</v>
      </c>
      <c r="R7772" s="1">
        <v>0</v>
      </c>
      <c r="S7772" s="1">
        <v>0</v>
      </c>
      <c r="T7772" s="1">
        <v>0</v>
      </c>
      <c r="U7772" s="1">
        <v>0</v>
      </c>
      <c r="V7772" s="1">
        <f t="shared" si="485"/>
        <v>0</v>
      </c>
      <c r="W7772" s="1">
        <f t="shared" si="486"/>
        <v>0</v>
      </c>
      <c r="X7772" s="1" t="e">
        <f t="shared" si="487"/>
        <v>#DIV/0!</v>
      </c>
    </row>
    <row r="7773" spans="1:24" hidden="1" x14ac:dyDescent="0.3">
      <c r="A7773" s="18" t="str">
        <f t="shared" si="484"/>
        <v>OFF - ConstMin - Dumpers/Tenders_1992_100</v>
      </c>
      <c r="B7773" s="1" t="s">
        <v>40</v>
      </c>
      <c r="C7773" s="1">
        <v>2020</v>
      </c>
      <c r="D7773" s="1" t="s">
        <v>155</v>
      </c>
      <c r="E7773" s="1">
        <v>1992</v>
      </c>
      <c r="F7773" s="1">
        <v>100</v>
      </c>
      <c r="G7773" s="1" t="s">
        <v>12</v>
      </c>
      <c r="H7773" s="1">
        <v>2.0942060395896499E-8</v>
      </c>
      <c r="I7773" s="1">
        <v>1.92625071521456E-8</v>
      </c>
      <c r="J7773" s="1">
        <v>2.304546E-8</v>
      </c>
      <c r="K7773" s="1">
        <v>3.2340800000000001E-7</v>
      </c>
      <c r="L7773" s="1">
        <v>7.7421789999999996E-8</v>
      </c>
      <c r="M7773" s="1">
        <v>5.1917349999999997E-6</v>
      </c>
      <c r="N7773" s="1">
        <v>3.6198026999999999E-10</v>
      </c>
      <c r="O7773" s="1">
        <v>2.7349620399999999E-10</v>
      </c>
      <c r="P7773" s="1">
        <v>5.0159400000000001E-11</v>
      </c>
      <c r="Q7773" s="1">
        <v>0</v>
      </c>
      <c r="R7773" s="1">
        <v>0</v>
      </c>
      <c r="S7773" s="1">
        <v>0</v>
      </c>
      <c r="T7773" s="1">
        <v>0</v>
      </c>
      <c r="U7773" s="1">
        <v>0</v>
      </c>
      <c r="V7773" s="1">
        <f t="shared" si="485"/>
        <v>0</v>
      </c>
      <c r="W7773" s="1">
        <f t="shared" si="486"/>
        <v>0</v>
      </c>
      <c r="X7773" s="1" t="e">
        <f t="shared" si="487"/>
        <v>#DIV/0!</v>
      </c>
    </row>
    <row r="7774" spans="1:24" hidden="1" x14ac:dyDescent="0.3">
      <c r="A7774" s="18" t="str">
        <f t="shared" si="484"/>
        <v>OFF - ConstMin - Dumpers/Tenders_1993_100</v>
      </c>
      <c r="B7774" s="1" t="s">
        <v>40</v>
      </c>
      <c r="C7774" s="1">
        <v>2020</v>
      </c>
      <c r="D7774" s="1" t="s">
        <v>155</v>
      </c>
      <c r="E7774" s="1">
        <v>1993</v>
      </c>
      <c r="F7774" s="1">
        <v>100</v>
      </c>
      <c r="G7774" s="1" t="s">
        <v>12</v>
      </c>
      <c r="H7774" s="1">
        <v>6.7232041030897601E-9</v>
      </c>
      <c r="I7774" s="1">
        <v>6.1840031340219596E-9</v>
      </c>
      <c r="J7774" s="1">
        <v>7.3984759999999998E-9</v>
      </c>
      <c r="K7774" s="1">
        <v>1.041443E-7</v>
      </c>
      <c r="L7774" s="1">
        <v>2.508764E-8</v>
      </c>
      <c r="M7774" s="1">
        <v>1.6833879999999999E-6</v>
      </c>
      <c r="N7774" s="1">
        <v>1.1736981000000001E-10</v>
      </c>
      <c r="O7774" s="1">
        <v>8.8679411999999994E-11</v>
      </c>
      <c r="P7774" s="1">
        <v>1.6263869999999999E-11</v>
      </c>
      <c r="Q7774" s="1">
        <v>0</v>
      </c>
      <c r="R7774" s="1">
        <v>0</v>
      </c>
      <c r="S7774" s="1">
        <v>0</v>
      </c>
      <c r="T7774" s="1">
        <v>0</v>
      </c>
      <c r="U7774" s="1">
        <v>0</v>
      </c>
      <c r="V7774" s="1">
        <f t="shared" si="485"/>
        <v>0</v>
      </c>
      <c r="W7774" s="1">
        <f t="shared" si="486"/>
        <v>0</v>
      </c>
      <c r="X7774" s="1" t="e">
        <f t="shared" si="487"/>
        <v>#DIV/0!</v>
      </c>
    </row>
    <row r="7775" spans="1:24" hidden="1" x14ac:dyDescent="0.3">
      <c r="A7775" s="18" t="str">
        <f t="shared" si="484"/>
        <v>OFF - ConstMin - Dumpers/Tenders_1996_100</v>
      </c>
      <c r="B7775" s="1" t="s">
        <v>40</v>
      </c>
      <c r="C7775" s="1">
        <v>2020</v>
      </c>
      <c r="D7775" s="1" t="s">
        <v>155</v>
      </c>
      <c r="E7775" s="1">
        <v>1996</v>
      </c>
      <c r="F7775" s="1">
        <v>100</v>
      </c>
      <c r="G7775" s="1" t="s">
        <v>12</v>
      </c>
      <c r="H7775" s="1">
        <v>5.5689901939135097E-8</v>
      </c>
      <c r="I7775" s="1">
        <v>5.1223571803616502E-8</v>
      </c>
      <c r="J7775" s="1">
        <v>6.1283339999999996E-8</v>
      </c>
      <c r="K7775" s="1">
        <v>8.7087879999999996E-7</v>
      </c>
      <c r="L7775" s="1">
        <v>2.1381670000000001E-7</v>
      </c>
      <c r="M7775" s="1">
        <v>1.4374470000000001E-5</v>
      </c>
      <c r="N7775" s="1">
        <v>1.0022220000000001E-9</v>
      </c>
      <c r="O7775" s="1">
        <v>7.5723440000000004E-10</v>
      </c>
      <c r="P7775" s="1">
        <v>1.3887739999999999E-10</v>
      </c>
      <c r="Q7775" s="1">
        <v>0</v>
      </c>
      <c r="R7775" s="1">
        <v>0</v>
      </c>
      <c r="S7775" s="1">
        <v>0</v>
      </c>
      <c r="T7775" s="1">
        <v>0</v>
      </c>
      <c r="U7775" s="1">
        <v>0</v>
      </c>
      <c r="V7775" s="1">
        <f t="shared" si="485"/>
        <v>0</v>
      </c>
      <c r="W7775" s="1">
        <f t="shared" si="486"/>
        <v>0</v>
      </c>
      <c r="X7775" s="1" t="e">
        <f t="shared" si="487"/>
        <v>#DIV/0!</v>
      </c>
    </row>
    <row r="7776" spans="1:24" hidden="1" x14ac:dyDescent="0.3">
      <c r="A7776" s="18" t="str">
        <f t="shared" si="484"/>
        <v>OFF - ConstMin - Dumpers/Tenders_1997_25</v>
      </c>
      <c r="B7776" s="1" t="s">
        <v>40</v>
      </c>
      <c r="C7776" s="1">
        <v>2020</v>
      </c>
      <c r="D7776" s="1" t="s">
        <v>155</v>
      </c>
      <c r="E7776" s="1">
        <v>1997</v>
      </c>
      <c r="F7776" s="1">
        <v>25</v>
      </c>
      <c r="G7776" s="1" t="s">
        <v>12</v>
      </c>
      <c r="H7776" s="1">
        <v>1.51218949891815E-6</v>
      </c>
      <c r="I7776" s="1">
        <v>1.39091190110492E-6</v>
      </c>
      <c r="J7776" s="1">
        <v>1.6640723E-6</v>
      </c>
      <c r="K7776" s="1">
        <v>3.2279283000000001E-5</v>
      </c>
      <c r="L7776" s="1">
        <v>3.0847919999999998E-7</v>
      </c>
      <c r="M7776" s="1">
        <v>4.5574139999999997E-5</v>
      </c>
      <c r="N7776" s="1">
        <v>3.4384355999999998E-7</v>
      </c>
      <c r="O7776" s="1">
        <v>2.59792912E-7</v>
      </c>
      <c r="P7776" s="1">
        <v>1.2588363E-9</v>
      </c>
      <c r="Q7776" s="1">
        <v>1.2786811206722801E-9</v>
      </c>
      <c r="R7776" s="1">
        <v>3.65</v>
      </c>
      <c r="S7776" s="1">
        <v>7.3</v>
      </c>
      <c r="T7776" s="1">
        <v>0.06</v>
      </c>
      <c r="U7776" s="1">
        <v>65.7</v>
      </c>
      <c r="V7776" s="1">
        <f t="shared" si="485"/>
        <v>7.010078063148736</v>
      </c>
      <c r="W7776" s="1">
        <f t="shared" si="486"/>
        <v>1.5547090158189332</v>
      </c>
      <c r="X7776" s="1">
        <f t="shared" si="487"/>
        <v>121.66666666666667</v>
      </c>
    </row>
    <row r="7777" spans="1:24" hidden="1" x14ac:dyDescent="0.3">
      <c r="A7777" s="18" t="str">
        <f t="shared" si="484"/>
        <v>OFF - ConstMin - Dumpers/Tenders_1997_100</v>
      </c>
      <c r="B7777" s="1" t="s">
        <v>40</v>
      </c>
      <c r="C7777" s="1">
        <v>2020</v>
      </c>
      <c r="D7777" s="1" t="s">
        <v>155</v>
      </c>
      <c r="E7777" s="1">
        <v>1997</v>
      </c>
      <c r="F7777" s="1">
        <v>100</v>
      </c>
      <c r="G7777" s="1" t="s">
        <v>12</v>
      </c>
      <c r="H7777" s="1">
        <v>1.70506316115659E-7</v>
      </c>
      <c r="I7777" s="1">
        <v>1.5683170956318301E-7</v>
      </c>
      <c r="J7777" s="1">
        <v>1.8763180000000001E-7</v>
      </c>
      <c r="K7777" s="1">
        <v>2.6751220000000002E-6</v>
      </c>
      <c r="L7777" s="1">
        <v>6.6103299999999996E-7</v>
      </c>
      <c r="M7777" s="1">
        <v>4.4468119999999997E-5</v>
      </c>
      <c r="N7777" s="1">
        <v>3.1004244000000001E-9</v>
      </c>
      <c r="O7777" s="1">
        <v>2.3425428800000001E-9</v>
      </c>
      <c r="P7777" s="1">
        <v>4.2962409999999997E-10</v>
      </c>
      <c r="Q7777" s="1">
        <v>1.2786811206722801E-9</v>
      </c>
      <c r="R7777" s="1">
        <v>3.65</v>
      </c>
      <c r="S7777" s="1">
        <v>0</v>
      </c>
      <c r="T7777" s="1">
        <v>0.01</v>
      </c>
      <c r="U7777" s="1">
        <v>0</v>
      </c>
      <c r="V7777" s="1">
        <f t="shared" si="485"/>
        <v>0</v>
      </c>
      <c r="W7777" s="1">
        <f t="shared" si="486"/>
        <v>0</v>
      </c>
      <c r="X7777" s="1">
        <f t="shared" si="487"/>
        <v>0</v>
      </c>
    </row>
    <row r="7778" spans="1:24" hidden="1" x14ac:dyDescent="0.3">
      <c r="A7778" s="18" t="str">
        <f t="shared" si="484"/>
        <v>OFF - ConstMin - Dumpers/Tenders_1998_25</v>
      </c>
      <c r="B7778" s="1" t="s">
        <v>40</v>
      </c>
      <c r="C7778" s="1">
        <v>2020</v>
      </c>
      <c r="D7778" s="1" t="s">
        <v>155</v>
      </c>
      <c r="E7778" s="1">
        <v>1998</v>
      </c>
      <c r="F7778" s="1">
        <v>25</v>
      </c>
      <c r="G7778" s="1" t="s">
        <v>12</v>
      </c>
      <c r="H7778" s="1">
        <v>1.07467138114879E-5</v>
      </c>
      <c r="I7778" s="1">
        <v>9.8848273638066202E-6</v>
      </c>
      <c r="J7778" s="1">
        <v>1.1826103E-5</v>
      </c>
      <c r="K7778" s="1">
        <v>2.6246594999999997E-4</v>
      </c>
      <c r="L7778" s="1">
        <v>2.1922765E-6</v>
      </c>
      <c r="M7778" s="1">
        <v>3.2388286999999999E-4</v>
      </c>
      <c r="N7778" s="1">
        <v>2.4436027800000001E-6</v>
      </c>
      <c r="O7778" s="1">
        <v>1.8462776560000001E-6</v>
      </c>
      <c r="P7778" s="1">
        <v>8.946204E-9</v>
      </c>
      <c r="Q7778" s="1">
        <v>1.02294489653783E-8</v>
      </c>
      <c r="R7778" s="1">
        <v>29.2</v>
      </c>
      <c r="S7778" s="1">
        <v>54.75</v>
      </c>
      <c r="T7778" s="1">
        <v>0.39</v>
      </c>
      <c r="U7778" s="1">
        <v>565.75</v>
      </c>
      <c r="V7778" s="1">
        <f t="shared" si="485"/>
        <v>5.785396478696641</v>
      </c>
      <c r="W7778" s="1">
        <f t="shared" si="486"/>
        <v>1.2830966365552323</v>
      </c>
      <c r="X7778" s="1">
        <f t="shared" si="487"/>
        <v>140.38461538461539</v>
      </c>
    </row>
    <row r="7779" spans="1:24" hidden="1" x14ac:dyDescent="0.3">
      <c r="A7779" s="18" t="str">
        <f t="shared" si="484"/>
        <v>OFF - ConstMin - Dumpers/Tenders_1998_100</v>
      </c>
      <c r="B7779" s="1" t="s">
        <v>40</v>
      </c>
      <c r="C7779" s="1">
        <v>2020</v>
      </c>
      <c r="D7779" s="1" t="s">
        <v>155</v>
      </c>
      <c r="E7779" s="1">
        <v>1998</v>
      </c>
      <c r="F7779" s="1">
        <v>100</v>
      </c>
      <c r="G7779" s="1" t="s">
        <v>12</v>
      </c>
      <c r="H7779" s="1">
        <v>9.4802983173079098E-7</v>
      </c>
      <c r="I7779" s="1">
        <v>8.7199783922598095E-7</v>
      </c>
      <c r="J7779" s="1">
        <v>1.0432489999999999E-6</v>
      </c>
      <c r="K7779" s="1">
        <v>1.5956009999999998E-5</v>
      </c>
      <c r="L7779" s="1">
        <v>3.5551979999999998E-6</v>
      </c>
      <c r="M7779" s="1">
        <v>2.123684E-4</v>
      </c>
      <c r="N7779" s="1">
        <v>1.4806826999999999E-8</v>
      </c>
      <c r="O7779" s="1">
        <v>1.11873804E-8</v>
      </c>
      <c r="P7779" s="1">
        <v>2.0517739999999999E-9</v>
      </c>
      <c r="Q7779" s="1">
        <v>3.8360433620168698E-9</v>
      </c>
      <c r="R7779" s="1">
        <v>10.95</v>
      </c>
      <c r="S7779" s="1">
        <v>3.65</v>
      </c>
      <c r="T7779" s="1">
        <v>0.03</v>
      </c>
      <c r="U7779" s="1">
        <v>240.9</v>
      </c>
      <c r="V7779" s="1">
        <f t="shared" si="485"/>
        <v>1.1985805046345199</v>
      </c>
      <c r="W7779" s="1">
        <f t="shared" si="486"/>
        <v>4.886699050422</v>
      </c>
      <c r="X7779" s="1">
        <f t="shared" si="487"/>
        <v>121.66666666666667</v>
      </c>
    </row>
    <row r="7780" spans="1:24" hidden="1" x14ac:dyDescent="0.3">
      <c r="A7780" s="18" t="str">
        <f t="shared" si="484"/>
        <v>OFF - ConstMin - Dumpers/Tenders_1999_25</v>
      </c>
      <c r="B7780" s="1" t="s">
        <v>40</v>
      </c>
      <c r="C7780" s="1">
        <v>2020</v>
      </c>
      <c r="D7780" s="1" t="s">
        <v>155</v>
      </c>
      <c r="E7780" s="1">
        <v>1999</v>
      </c>
      <c r="F7780" s="1">
        <v>25</v>
      </c>
      <c r="G7780" s="1" t="s">
        <v>12</v>
      </c>
      <c r="H7780" s="1">
        <v>2.00064347046951E-5</v>
      </c>
      <c r="I7780" s="1">
        <v>1.8401918641378501E-5</v>
      </c>
      <c r="J7780" s="1">
        <v>2.2015861E-5</v>
      </c>
      <c r="K7780" s="1">
        <v>4.8861520000000004E-4</v>
      </c>
      <c r="L7780" s="1">
        <v>4.0812148000000003E-6</v>
      </c>
      <c r="M7780" s="1">
        <v>6.0295100000000001E-4</v>
      </c>
      <c r="N7780" s="1">
        <v>4.5490895999999997E-6</v>
      </c>
      <c r="O7780" s="1">
        <v>3.4370899199999999E-6</v>
      </c>
      <c r="P7780" s="1">
        <v>1.6654548000000001E-8</v>
      </c>
      <c r="Q7780" s="1">
        <v>1.9180216810084301E-8</v>
      </c>
      <c r="R7780" s="1">
        <v>54.75</v>
      </c>
      <c r="S7780" s="1">
        <v>109.5</v>
      </c>
      <c r="T7780" s="1">
        <v>0.72</v>
      </c>
      <c r="U7780" s="1">
        <v>1168</v>
      </c>
      <c r="V7780" s="1">
        <f t="shared" si="485"/>
        <v>5.2168561806812841</v>
      </c>
      <c r="W7780" s="1">
        <f t="shared" si="486"/>
        <v>1.1570049335069226</v>
      </c>
      <c r="X7780" s="1">
        <f t="shared" si="487"/>
        <v>152.08333333333334</v>
      </c>
    </row>
    <row r="7781" spans="1:24" hidden="1" x14ac:dyDescent="0.3">
      <c r="A7781" s="18" t="str">
        <f t="shared" si="484"/>
        <v>OFF - ConstMin - Dumpers/Tenders_1999_100</v>
      </c>
      <c r="B7781" s="1" t="s">
        <v>40</v>
      </c>
      <c r="C7781" s="1">
        <v>2020</v>
      </c>
      <c r="D7781" s="1" t="s">
        <v>155</v>
      </c>
      <c r="E7781" s="1">
        <v>1999</v>
      </c>
      <c r="F7781" s="1">
        <v>100</v>
      </c>
      <c r="G7781" s="1" t="s">
        <v>12</v>
      </c>
      <c r="H7781" s="1">
        <v>1.05097783702685E-6</v>
      </c>
      <c r="I7781" s="1">
        <v>9.6668941449730504E-7</v>
      </c>
      <c r="J7781" s="1">
        <v>1.156537E-6</v>
      </c>
      <c r="K7781" s="1">
        <v>1.7748790000000001E-5</v>
      </c>
      <c r="L7781" s="1">
        <v>3.9805899999999998E-6</v>
      </c>
      <c r="M7781" s="1">
        <v>2.379301E-4</v>
      </c>
      <c r="N7781" s="1">
        <v>1.6589061E-8</v>
      </c>
      <c r="O7781" s="1">
        <v>1.25339572E-8</v>
      </c>
      <c r="P7781" s="1">
        <v>2.2987370000000001E-9</v>
      </c>
      <c r="Q7781" s="1">
        <v>3.8360433620168698E-9</v>
      </c>
      <c r="R7781" s="1">
        <v>10.95</v>
      </c>
      <c r="S7781" s="1">
        <v>3.65</v>
      </c>
      <c r="T7781" s="1">
        <v>0.03</v>
      </c>
      <c r="U7781" s="1">
        <v>240.9</v>
      </c>
      <c r="V7781" s="1">
        <f t="shared" si="485"/>
        <v>1.3287361896234695</v>
      </c>
      <c r="W7781" s="1">
        <f t="shared" si="486"/>
        <v>5.4714098548433334</v>
      </c>
      <c r="X7781" s="1">
        <f t="shared" si="487"/>
        <v>121.66666666666667</v>
      </c>
    </row>
    <row r="7782" spans="1:24" hidden="1" x14ac:dyDescent="0.3">
      <c r="A7782" s="18" t="str">
        <f t="shared" si="484"/>
        <v>OFF - ConstMin - Dumpers/Tenders_2000_25</v>
      </c>
      <c r="B7782" s="1" t="s">
        <v>40</v>
      </c>
      <c r="C7782" s="1">
        <v>2020</v>
      </c>
      <c r="D7782" s="1" t="s">
        <v>155</v>
      </c>
      <c r="E7782" s="1">
        <v>2000</v>
      </c>
      <c r="F7782" s="1">
        <v>25</v>
      </c>
      <c r="G7782" s="1" t="s">
        <v>12</v>
      </c>
      <c r="H7782" s="1">
        <v>2.8745238036819802E-5</v>
      </c>
      <c r="I7782" s="1">
        <v>2.64398699462668E-5</v>
      </c>
      <c r="J7782" s="1">
        <v>3.1632381E-5</v>
      </c>
      <c r="K7782" s="1">
        <v>7.0204209999999998E-4</v>
      </c>
      <c r="L7782" s="1">
        <v>5.8638870000000002E-6</v>
      </c>
      <c r="M7782" s="1">
        <v>8.6631969999999997E-4</v>
      </c>
      <c r="N7782" s="1">
        <v>6.5361311999999997E-6</v>
      </c>
      <c r="O7782" s="1">
        <v>4.9384102399999999E-6</v>
      </c>
      <c r="P7782" s="1">
        <v>2.3929242E-8</v>
      </c>
      <c r="Q7782" s="1">
        <v>2.81309846547903E-8</v>
      </c>
      <c r="R7782" s="1">
        <v>80.3</v>
      </c>
      <c r="S7782" s="1">
        <v>156.94999999999999</v>
      </c>
      <c r="T7782" s="1">
        <v>1.03</v>
      </c>
      <c r="U7782" s="1">
        <v>1668.05</v>
      </c>
      <c r="V7782" s="1">
        <f t="shared" si="485"/>
        <v>5.2485441012774308</v>
      </c>
      <c r="W7782" s="1">
        <f t="shared" si="486"/>
        <v>1.1640325609375013</v>
      </c>
      <c r="X7782" s="1">
        <f t="shared" si="487"/>
        <v>152.378640776699</v>
      </c>
    </row>
    <row r="7783" spans="1:24" hidden="1" x14ac:dyDescent="0.3">
      <c r="A7783" s="18" t="str">
        <f t="shared" si="484"/>
        <v>OFF - ConstMin - Dumpers/Tenders_2000_100</v>
      </c>
      <c r="B7783" s="1" t="s">
        <v>40</v>
      </c>
      <c r="C7783" s="1">
        <v>2020</v>
      </c>
      <c r="D7783" s="1" t="s">
        <v>155</v>
      </c>
      <c r="E7783" s="1">
        <v>2000</v>
      </c>
      <c r="F7783" s="1">
        <v>100</v>
      </c>
      <c r="G7783" s="1" t="s">
        <v>12</v>
      </c>
      <c r="H7783" s="1">
        <v>1.22046746798323E-6</v>
      </c>
      <c r="I7783" s="1">
        <v>1.1225859770509699E-6</v>
      </c>
      <c r="J7783" s="1">
        <v>1.34305E-6</v>
      </c>
      <c r="K7783" s="1">
        <v>2.0682379999999999E-5</v>
      </c>
      <c r="L7783" s="1">
        <v>4.6691830000000003E-6</v>
      </c>
      <c r="M7783" s="1">
        <v>2.7926660000000001E-4</v>
      </c>
      <c r="N7783" s="1">
        <v>1.9471140000000001E-8</v>
      </c>
      <c r="O7783" s="1">
        <v>1.4711528E-8</v>
      </c>
      <c r="P7783" s="1">
        <v>2.698105E-9</v>
      </c>
      <c r="Q7783" s="1">
        <v>3.8360433620168698E-9</v>
      </c>
      <c r="R7783" s="1">
        <v>10.95</v>
      </c>
      <c r="S7783" s="1">
        <v>3.65</v>
      </c>
      <c r="T7783" s="1">
        <v>0.03</v>
      </c>
      <c r="U7783" s="1">
        <v>240.9</v>
      </c>
      <c r="V7783" s="1">
        <f t="shared" si="485"/>
        <v>1.543019496543379</v>
      </c>
      <c r="W7783" s="1">
        <f t="shared" si="486"/>
        <v>6.4178963119203347</v>
      </c>
      <c r="X7783" s="1">
        <f t="shared" si="487"/>
        <v>121.66666666666667</v>
      </c>
    </row>
    <row r="7784" spans="1:24" hidden="1" x14ac:dyDescent="0.3">
      <c r="A7784" s="18" t="str">
        <f t="shared" si="484"/>
        <v>OFF - ConstMin - Dumpers/Tenders_2001_25</v>
      </c>
      <c r="B7784" s="1" t="s">
        <v>40</v>
      </c>
      <c r="C7784" s="1">
        <v>2020</v>
      </c>
      <c r="D7784" s="1" t="s">
        <v>155</v>
      </c>
      <c r="E7784" s="1">
        <v>2001</v>
      </c>
      <c r="F7784" s="1">
        <v>25</v>
      </c>
      <c r="G7784" s="1" t="s">
        <v>12</v>
      </c>
      <c r="H7784" s="1">
        <v>4.3448723645744999E-5</v>
      </c>
      <c r="I7784" s="1">
        <v>3.9964136009356202E-5</v>
      </c>
      <c r="J7784" s="1">
        <v>4.7812670000000002E-5</v>
      </c>
      <c r="K7784" s="1">
        <v>1.0611442E-3</v>
      </c>
      <c r="L7784" s="1">
        <v>8.8633289999999997E-6</v>
      </c>
      <c r="M7784" s="1">
        <v>1.3094516000000001E-3</v>
      </c>
      <c r="N7784" s="1">
        <v>9.8794314000000002E-6</v>
      </c>
      <c r="O7784" s="1">
        <v>7.4644592799999999E-6</v>
      </c>
      <c r="P7784" s="1">
        <v>3.6169309999999997E-8</v>
      </c>
      <c r="Q7784" s="1">
        <v>4.21964769821855E-8</v>
      </c>
      <c r="R7784" s="1">
        <v>120.44999999999899</v>
      </c>
      <c r="S7784" s="1">
        <v>233.6</v>
      </c>
      <c r="T7784" s="1">
        <v>1.56</v>
      </c>
      <c r="U7784" s="1">
        <v>2467.4</v>
      </c>
      <c r="V7784" s="1">
        <f t="shared" si="485"/>
        <v>5.3631441323923728</v>
      </c>
      <c r="W7784" s="1">
        <f t="shared" si="486"/>
        <v>1.1894492328993282</v>
      </c>
      <c r="X7784" s="1">
        <f t="shared" si="487"/>
        <v>149.74358974358972</v>
      </c>
    </row>
    <row r="7785" spans="1:24" hidden="1" x14ac:dyDescent="0.3">
      <c r="A7785" s="18" t="str">
        <f t="shared" si="484"/>
        <v>OFF - ConstMin - Dumpers/Tenders_2001_100</v>
      </c>
      <c r="B7785" s="1" t="s">
        <v>40</v>
      </c>
      <c r="C7785" s="1">
        <v>2020</v>
      </c>
      <c r="D7785" s="1" t="s">
        <v>155</v>
      </c>
      <c r="E7785" s="1">
        <v>2001</v>
      </c>
      <c r="F7785" s="1">
        <v>100</v>
      </c>
      <c r="G7785" s="1" t="s">
        <v>12</v>
      </c>
      <c r="H7785" s="1">
        <v>1.3150506297941E-6</v>
      </c>
      <c r="I7785" s="1">
        <v>1.20958356928462E-6</v>
      </c>
      <c r="J7785" s="1">
        <v>1.4471329999999999E-6</v>
      </c>
      <c r="K7785" s="1">
        <v>2.2363700000000001E-5</v>
      </c>
      <c r="L7785" s="1">
        <v>5.0823919999999996E-6</v>
      </c>
      <c r="M7785" s="1">
        <v>3.0417440000000002E-4</v>
      </c>
      <c r="N7785" s="1">
        <v>2.1207771E-8</v>
      </c>
      <c r="O7785" s="1">
        <v>1.6023649199999999E-8</v>
      </c>
      <c r="P7785" s="1">
        <v>2.9387490000000001E-9</v>
      </c>
      <c r="Q7785" s="1">
        <v>5.1147244826891501E-9</v>
      </c>
      <c r="R7785" s="1">
        <v>14.6</v>
      </c>
      <c r="S7785" s="1">
        <v>3.65</v>
      </c>
      <c r="T7785" s="1">
        <v>0.04</v>
      </c>
      <c r="U7785" s="1">
        <v>240.9</v>
      </c>
      <c r="V7785" s="1">
        <f t="shared" si="485"/>
        <v>1.6625996300147574</v>
      </c>
      <c r="W7785" s="1">
        <f t="shared" si="486"/>
        <v>6.9858613107546663</v>
      </c>
      <c r="X7785" s="1">
        <f t="shared" si="487"/>
        <v>91.25</v>
      </c>
    </row>
    <row r="7786" spans="1:24" hidden="1" x14ac:dyDescent="0.3">
      <c r="A7786" s="18" t="str">
        <f t="shared" si="484"/>
        <v>OFF - ConstMin - Dumpers/Tenders_2002_25</v>
      </c>
      <c r="B7786" s="1" t="s">
        <v>40</v>
      </c>
      <c r="C7786" s="1">
        <v>2020</v>
      </c>
      <c r="D7786" s="1" t="s">
        <v>155</v>
      </c>
      <c r="E7786" s="1">
        <v>2002</v>
      </c>
      <c r="F7786" s="1">
        <v>25</v>
      </c>
      <c r="G7786" s="1" t="s">
        <v>12</v>
      </c>
      <c r="H7786" s="1">
        <v>5.8119795826938099E-5</v>
      </c>
      <c r="I7786" s="1">
        <v>5.3458588201617698E-5</v>
      </c>
      <c r="J7786" s="1">
        <v>6.3957290000000004E-5</v>
      </c>
      <c r="K7786" s="1">
        <v>1.4194539000000001E-3</v>
      </c>
      <c r="L7786" s="1">
        <v>1.1856155E-5</v>
      </c>
      <c r="M7786" s="1">
        <v>1.7516063999999899E-3</v>
      </c>
      <c r="N7786" s="1">
        <v>1.32153588E-5</v>
      </c>
      <c r="O7786" s="1">
        <v>9.9849377599999997E-6</v>
      </c>
      <c r="P7786" s="1">
        <v>4.8382379999999998E-8</v>
      </c>
      <c r="Q7786" s="1">
        <v>5.62619693095807E-8</v>
      </c>
      <c r="R7786" s="1">
        <v>160.6</v>
      </c>
      <c r="S7786" s="1">
        <v>310.25</v>
      </c>
      <c r="T7786" s="1">
        <v>2.09</v>
      </c>
      <c r="U7786" s="1">
        <v>3266.75</v>
      </c>
      <c r="V7786" s="1">
        <f t="shared" si="485"/>
        <v>5.4186385964750414</v>
      </c>
      <c r="W7786" s="1">
        <f t="shared" si="486"/>
        <v>1.2017567476061117</v>
      </c>
      <c r="X7786" s="1">
        <f t="shared" si="487"/>
        <v>148.44497607655504</v>
      </c>
    </row>
    <row r="7787" spans="1:24" hidden="1" x14ac:dyDescent="0.3">
      <c r="A7787" s="18" t="str">
        <f t="shared" si="484"/>
        <v>OFF - ConstMin - Dumpers/Tenders_2002_100</v>
      </c>
      <c r="B7787" s="1" t="s">
        <v>40</v>
      </c>
      <c r="C7787" s="1">
        <v>2020</v>
      </c>
      <c r="D7787" s="1" t="s">
        <v>155</v>
      </c>
      <c r="E7787" s="1">
        <v>2002</v>
      </c>
      <c r="F7787" s="1">
        <v>100</v>
      </c>
      <c r="G7787" s="1" t="s">
        <v>12</v>
      </c>
      <c r="H7787" s="1">
        <v>1.4310088973582301E-6</v>
      </c>
      <c r="I7787" s="1">
        <v>1.3162419837901E-6</v>
      </c>
      <c r="J7787" s="1">
        <v>1.5747379999999999E-6</v>
      </c>
      <c r="K7787" s="1">
        <v>2.442296E-5</v>
      </c>
      <c r="L7787" s="1">
        <v>5.5876620000000001E-6</v>
      </c>
      <c r="M7787" s="1">
        <v>3.3462709999999997E-4</v>
      </c>
      <c r="N7787" s="1">
        <v>2.3331006000000001E-8</v>
      </c>
      <c r="O7787" s="1">
        <v>1.7627871199999999E-8</v>
      </c>
      <c r="P7787" s="1">
        <v>3.232964E-9</v>
      </c>
      <c r="Q7787" s="1">
        <v>5.1147244826891501E-9</v>
      </c>
      <c r="R7787" s="1">
        <v>14.6</v>
      </c>
      <c r="S7787" s="1">
        <v>3.65</v>
      </c>
      <c r="T7787" s="1">
        <v>0.04</v>
      </c>
      <c r="U7787" s="1">
        <v>240.9</v>
      </c>
      <c r="V7787" s="1">
        <f t="shared" si="485"/>
        <v>1.8092040027904637</v>
      </c>
      <c r="W7787" s="1">
        <f t="shared" si="486"/>
        <v>7.6803662101180006</v>
      </c>
      <c r="X7787" s="1">
        <f t="shared" si="487"/>
        <v>91.25</v>
      </c>
    </row>
    <row r="7788" spans="1:24" hidden="1" x14ac:dyDescent="0.3">
      <c r="A7788" s="18" t="str">
        <f t="shared" si="484"/>
        <v>OFF - ConstMin - Dumpers/Tenders_2003_25</v>
      </c>
      <c r="B7788" s="1" t="s">
        <v>40</v>
      </c>
      <c r="C7788" s="1">
        <v>2020</v>
      </c>
      <c r="D7788" s="1" t="s">
        <v>155</v>
      </c>
      <c r="E7788" s="1">
        <v>2003</v>
      </c>
      <c r="F7788" s="1">
        <v>25</v>
      </c>
      <c r="G7788" s="1" t="s">
        <v>12</v>
      </c>
      <c r="H7788" s="1">
        <v>2.3726259247445701E-5</v>
      </c>
      <c r="I7788" s="1">
        <v>2.18234132558006E-5</v>
      </c>
      <c r="J7788" s="1">
        <v>2.6109301E-5</v>
      </c>
      <c r="K7788" s="1">
        <v>9.5196210000000002E-4</v>
      </c>
      <c r="L7788" s="1">
        <v>1.8367499000000001E-5</v>
      </c>
      <c r="M7788" s="1">
        <v>1.6112896999999999E-3</v>
      </c>
      <c r="N7788" s="1">
        <v>1.21567104E-5</v>
      </c>
      <c r="O7788" s="1">
        <v>9.1850700799999994E-6</v>
      </c>
      <c r="P7788" s="1">
        <v>4.4506600000000001E-8</v>
      </c>
      <c r="Q7788" s="1">
        <v>4.3475158102857799E-8</v>
      </c>
      <c r="R7788" s="1">
        <v>124.1</v>
      </c>
      <c r="S7788" s="1">
        <v>284.7</v>
      </c>
      <c r="T7788" s="1">
        <v>1.92</v>
      </c>
      <c r="U7788" s="1">
        <v>3000.3</v>
      </c>
      <c r="V7788" s="1">
        <f t="shared" si="485"/>
        <v>2.4084996934764011</v>
      </c>
      <c r="W7788" s="1">
        <f t="shared" si="486"/>
        <v>2.0270942584872578</v>
      </c>
      <c r="X7788" s="1">
        <f t="shared" si="487"/>
        <v>148.28125</v>
      </c>
    </row>
    <row r="7789" spans="1:24" hidden="1" x14ac:dyDescent="0.3">
      <c r="A7789" s="18" t="str">
        <f t="shared" si="484"/>
        <v>OFF - ConstMin - Dumpers/Tenders_2003_25</v>
      </c>
      <c r="B7789" s="1" t="s">
        <v>40</v>
      </c>
      <c r="C7789" s="1">
        <v>2020</v>
      </c>
      <c r="D7789" s="1" t="s">
        <v>155</v>
      </c>
      <c r="E7789" s="1">
        <v>2003</v>
      </c>
      <c r="F7789" s="1">
        <v>25</v>
      </c>
      <c r="G7789" s="1" t="s">
        <v>5</v>
      </c>
      <c r="H7789" s="1">
        <v>2.21142361111111E-8</v>
      </c>
      <c r="I7789" s="1">
        <v>2.6317768595041301E-8</v>
      </c>
      <c r="J7789" s="1">
        <v>3.1844499999999998E-8</v>
      </c>
      <c r="K7789" s="1">
        <v>9.6801630000000003E-8</v>
      </c>
      <c r="L7789" s="1">
        <v>2.2706679999999999E-7</v>
      </c>
      <c r="M7789" s="1">
        <v>2.350956E-5</v>
      </c>
      <c r="N7789" s="1">
        <v>1.257594E-8</v>
      </c>
      <c r="O7789" s="1">
        <v>1.15698648E-8</v>
      </c>
      <c r="P7789" s="1">
        <v>2.9829169999999998E-10</v>
      </c>
      <c r="Q7789" s="1">
        <v>0</v>
      </c>
      <c r="R7789" s="1">
        <v>0</v>
      </c>
      <c r="S7789" s="1">
        <v>3.65</v>
      </c>
      <c r="T7789" s="1">
        <v>0</v>
      </c>
      <c r="U7789" s="1">
        <v>58.4</v>
      </c>
      <c r="V7789" s="1">
        <f t="shared" si="485"/>
        <v>0.14921923787670444</v>
      </c>
      <c r="W7789" s="1">
        <f t="shared" si="486"/>
        <v>1.28744709950395</v>
      </c>
      <c r="X7789" s="1" t="e">
        <f t="shared" si="487"/>
        <v>#DIV/0!</v>
      </c>
    </row>
    <row r="7790" spans="1:24" hidden="1" x14ac:dyDescent="0.3">
      <c r="A7790" s="18" t="str">
        <f t="shared" si="484"/>
        <v>OFF - ConstMin - Dumpers/Tenders_2003_100</v>
      </c>
      <c r="B7790" s="1" t="s">
        <v>40</v>
      </c>
      <c r="C7790" s="1">
        <v>2020</v>
      </c>
      <c r="D7790" s="1" t="s">
        <v>155</v>
      </c>
      <c r="E7790" s="1">
        <v>2003</v>
      </c>
      <c r="F7790" s="1">
        <v>100</v>
      </c>
      <c r="G7790" s="1" t="s">
        <v>12</v>
      </c>
      <c r="H7790" s="1">
        <v>1.63154886368076E-6</v>
      </c>
      <c r="I7790" s="1">
        <v>1.5006986448135599E-6</v>
      </c>
      <c r="J7790" s="1">
        <v>1.7954199999999999E-6</v>
      </c>
      <c r="K7790" s="1">
        <v>2.794726E-5</v>
      </c>
      <c r="L7790" s="1">
        <v>6.4372699999999998E-6</v>
      </c>
      <c r="M7790" s="1">
        <v>3.8575300000000002E-4</v>
      </c>
      <c r="N7790" s="1">
        <v>2.6895627000000002E-8</v>
      </c>
      <c r="O7790" s="1">
        <v>2.0321140399999999E-8</v>
      </c>
      <c r="P7790" s="1">
        <v>3.7269120000000001E-9</v>
      </c>
      <c r="Q7790" s="1">
        <v>6.3934056033614502E-9</v>
      </c>
      <c r="R7790" s="1">
        <v>18.25</v>
      </c>
      <c r="S7790" s="1">
        <v>7.3</v>
      </c>
      <c r="T7790" s="1">
        <v>0.05</v>
      </c>
      <c r="U7790" s="1">
        <v>481.8</v>
      </c>
      <c r="V7790" s="1">
        <f t="shared" si="485"/>
        <v>1.0313719014496527</v>
      </c>
      <c r="W7790" s="1">
        <f t="shared" si="486"/>
        <v>4.424085690348333</v>
      </c>
      <c r="X7790" s="1">
        <f t="shared" si="487"/>
        <v>146</v>
      </c>
    </row>
    <row r="7791" spans="1:24" hidden="1" x14ac:dyDescent="0.3">
      <c r="A7791" s="18" t="str">
        <f t="shared" si="484"/>
        <v>OFF - ConstMin - Dumpers/Tenders_2004_25</v>
      </c>
      <c r="B7791" s="1" t="s">
        <v>40</v>
      </c>
      <c r="C7791" s="1">
        <v>2020</v>
      </c>
      <c r="D7791" s="1" t="s">
        <v>155</v>
      </c>
      <c r="E7791" s="1">
        <v>2004</v>
      </c>
      <c r="F7791" s="1">
        <v>25</v>
      </c>
      <c r="G7791" s="1" t="s">
        <v>12</v>
      </c>
      <c r="H7791" s="1">
        <v>2.5196625165047701E-5</v>
      </c>
      <c r="I7791" s="1">
        <v>2.3175855826810899E-5</v>
      </c>
      <c r="J7791" s="1">
        <v>2.7727348999999999E-5</v>
      </c>
      <c r="K7791" s="1">
        <v>1.0109570999999901E-3</v>
      </c>
      <c r="L7791" s="1">
        <v>1.9505774000000001E-5</v>
      </c>
      <c r="M7791" s="1">
        <v>1.7111438999999999E-3</v>
      </c>
      <c r="N7791" s="1">
        <v>1.29100832999999E-5</v>
      </c>
      <c r="O7791" s="1">
        <v>9.7542851600000003E-6</v>
      </c>
      <c r="P7791" s="1">
        <v>4.726475E-8</v>
      </c>
      <c r="Q7791" s="1">
        <v>4.4753839223530099E-8</v>
      </c>
      <c r="R7791" s="1">
        <v>127.75</v>
      </c>
      <c r="S7791" s="1">
        <v>302.95</v>
      </c>
      <c r="T7791" s="1">
        <v>2.04</v>
      </c>
      <c r="U7791" s="1">
        <v>3201.05</v>
      </c>
      <c r="V7791" s="1">
        <f t="shared" si="485"/>
        <v>2.3973526502306646</v>
      </c>
      <c r="W7791" s="1">
        <f t="shared" si="486"/>
        <v>2.0177127154719221</v>
      </c>
      <c r="X7791" s="1">
        <f t="shared" si="487"/>
        <v>148.50490196078431</v>
      </c>
    </row>
    <row r="7792" spans="1:24" hidden="1" x14ac:dyDescent="0.3">
      <c r="A7792" s="18" t="str">
        <f t="shared" si="484"/>
        <v>OFF - ConstMin - Dumpers/Tenders_2004_25</v>
      </c>
      <c r="B7792" s="1" t="s">
        <v>40</v>
      </c>
      <c r="C7792" s="1">
        <v>2020</v>
      </c>
      <c r="D7792" s="1" t="s">
        <v>155</v>
      </c>
      <c r="E7792" s="1">
        <v>2004</v>
      </c>
      <c r="F7792" s="1">
        <v>25</v>
      </c>
      <c r="G7792" s="1" t="s">
        <v>5</v>
      </c>
      <c r="H7792" s="1">
        <v>7.0057916666666603E-8</v>
      </c>
      <c r="I7792" s="1">
        <v>8.3374710743801598E-8</v>
      </c>
      <c r="J7792" s="1">
        <v>1.008834E-7</v>
      </c>
      <c r="K7792" s="1">
        <v>3.0666760000000001E-7</v>
      </c>
      <c r="L7792" s="1">
        <v>7.1934780000000001E-7</v>
      </c>
      <c r="M7792" s="1">
        <v>7.4478299999999995E-5</v>
      </c>
      <c r="N7792" s="1">
        <v>3.9840579999999998E-8</v>
      </c>
      <c r="O7792" s="1">
        <v>3.6653333599999998E-8</v>
      </c>
      <c r="P7792" s="1">
        <v>9.4498839999999997E-10</v>
      </c>
      <c r="Q7792" s="1">
        <v>9.1822532200001496E-10</v>
      </c>
      <c r="R7792" s="1">
        <v>3.65</v>
      </c>
      <c r="S7792" s="1">
        <v>7.3</v>
      </c>
      <c r="T7792" s="1">
        <v>0.01</v>
      </c>
      <c r="U7792" s="1">
        <v>116.8</v>
      </c>
      <c r="V7792" s="1">
        <f t="shared" si="485"/>
        <v>0.23636332902715892</v>
      </c>
      <c r="W7792" s="1">
        <f t="shared" si="486"/>
        <v>2.0393167091017874</v>
      </c>
      <c r="X7792" s="1">
        <f t="shared" si="487"/>
        <v>730</v>
      </c>
    </row>
    <row r="7793" spans="1:24" hidden="1" x14ac:dyDescent="0.3">
      <c r="A7793" s="18" t="str">
        <f t="shared" si="484"/>
        <v>OFF - ConstMin - Dumpers/Tenders_2004_100</v>
      </c>
      <c r="B7793" s="1" t="s">
        <v>40</v>
      </c>
      <c r="C7793" s="1">
        <v>2020</v>
      </c>
      <c r="D7793" s="1" t="s">
        <v>155</v>
      </c>
      <c r="E7793" s="1">
        <v>2004</v>
      </c>
      <c r="F7793" s="1">
        <v>100</v>
      </c>
      <c r="G7793" s="1" t="s">
        <v>12</v>
      </c>
      <c r="H7793" s="1">
        <v>3.1435436221362499E-7</v>
      </c>
      <c r="I7793" s="1">
        <v>2.89143142364092E-7</v>
      </c>
      <c r="J7793" s="1">
        <v>3.4592779999999999E-7</v>
      </c>
      <c r="K7793" s="1">
        <v>1.6838250000000001E-5</v>
      </c>
      <c r="L7793" s="1">
        <v>1.7390439999999999E-6</v>
      </c>
      <c r="M7793" s="1">
        <v>5.6050190000000001E-4</v>
      </c>
      <c r="N7793" s="1">
        <v>3.9079538999999999E-8</v>
      </c>
      <c r="O7793" s="1">
        <v>2.9526762800000001E-8</v>
      </c>
      <c r="P7793" s="1">
        <v>5.4152299999999997E-9</v>
      </c>
      <c r="Q7793" s="1">
        <v>7.6720867240337396E-9</v>
      </c>
      <c r="R7793" s="1">
        <v>21.9</v>
      </c>
      <c r="S7793" s="1">
        <v>7.3</v>
      </c>
      <c r="T7793" s="1">
        <v>7.0000000000000007E-2</v>
      </c>
      <c r="U7793" s="1">
        <v>481.8</v>
      </c>
      <c r="V7793" s="1">
        <f t="shared" si="485"/>
        <v>0.19871685335481193</v>
      </c>
      <c r="W7793" s="1">
        <f t="shared" si="486"/>
        <v>1.1951774083246665</v>
      </c>
      <c r="X7793" s="1">
        <f t="shared" si="487"/>
        <v>104.28571428571428</v>
      </c>
    </row>
    <row r="7794" spans="1:24" hidden="1" x14ac:dyDescent="0.3">
      <c r="A7794" s="18" t="str">
        <f t="shared" si="484"/>
        <v>OFF - ConstMin - Dumpers/Tenders_2005_25</v>
      </c>
      <c r="B7794" s="1" t="s">
        <v>40</v>
      </c>
      <c r="C7794" s="1">
        <v>2020</v>
      </c>
      <c r="D7794" s="1" t="s">
        <v>155</v>
      </c>
      <c r="E7794" s="1">
        <v>2005</v>
      </c>
      <c r="F7794" s="1">
        <v>25</v>
      </c>
      <c r="G7794" s="1" t="s">
        <v>12</v>
      </c>
      <c r="H7794" s="1">
        <v>3.06255158168694E-5</v>
      </c>
      <c r="I7794" s="1">
        <v>2.81693494483565E-5</v>
      </c>
      <c r="J7794" s="1">
        <v>3.3701512000000002E-5</v>
      </c>
      <c r="K7794" s="1">
        <v>1.2287792E-3</v>
      </c>
      <c r="L7794" s="1">
        <v>2.3708506000000002E-5</v>
      </c>
      <c r="M7794" s="1">
        <v>2.0798297999999999E-3</v>
      </c>
      <c r="N7794" s="1">
        <v>1.5691708799999999E-5</v>
      </c>
      <c r="O7794" s="1">
        <v>1.1855957760000001E-5</v>
      </c>
      <c r="P7794" s="1">
        <v>5.744848E-8</v>
      </c>
      <c r="Q7794" s="1">
        <v>5.4983288188908401E-8</v>
      </c>
      <c r="R7794" s="1">
        <v>156.94999999999999</v>
      </c>
      <c r="S7794" s="1">
        <v>372.29999999999899</v>
      </c>
      <c r="T7794" s="1">
        <v>2.48</v>
      </c>
      <c r="U7794" s="1">
        <v>3934.7</v>
      </c>
      <c r="V7794" s="1">
        <f t="shared" si="485"/>
        <v>2.370575506055328</v>
      </c>
      <c r="W7794" s="1">
        <f t="shared" si="486"/>
        <v>1.9951757747122858</v>
      </c>
      <c r="X7794" s="1">
        <f t="shared" si="487"/>
        <v>150.12096774193509</v>
      </c>
    </row>
    <row r="7795" spans="1:24" hidden="1" x14ac:dyDescent="0.3">
      <c r="A7795" s="18" t="str">
        <f t="shared" si="484"/>
        <v>OFF - ConstMin - Dumpers/Tenders_2005_25</v>
      </c>
      <c r="B7795" s="1" t="s">
        <v>40</v>
      </c>
      <c r="C7795" s="1">
        <v>2020</v>
      </c>
      <c r="D7795" s="1" t="s">
        <v>155</v>
      </c>
      <c r="E7795" s="1">
        <v>2005</v>
      </c>
      <c r="F7795" s="1">
        <v>25</v>
      </c>
      <c r="G7795" s="1" t="s">
        <v>5</v>
      </c>
      <c r="H7795" s="1">
        <v>1.09121111111111E-7</v>
      </c>
      <c r="I7795" s="1">
        <v>1.2986314049586699E-7</v>
      </c>
      <c r="J7795" s="1">
        <v>1.571344E-7</v>
      </c>
      <c r="K7795" s="1">
        <v>5.3632069999999997E-7</v>
      </c>
      <c r="L7795" s="1">
        <v>9.9296350000000001E-7</v>
      </c>
      <c r="M7795" s="1">
        <v>1.3025259999999999E-4</v>
      </c>
      <c r="N7795" s="1">
        <v>6.9675850000000006E-8</v>
      </c>
      <c r="O7795" s="1">
        <v>6.4101782000000004E-8</v>
      </c>
      <c r="P7795" s="1">
        <v>1.6526579999999999E-9</v>
      </c>
      <c r="Q7795" s="1">
        <v>9.1822532200001496E-10</v>
      </c>
      <c r="R7795" s="1">
        <v>3.65</v>
      </c>
      <c r="S7795" s="1">
        <v>10.95</v>
      </c>
      <c r="T7795" s="1">
        <v>0.02</v>
      </c>
      <c r="U7795" s="1">
        <v>175.2</v>
      </c>
      <c r="V7795" s="1">
        <f t="shared" si="485"/>
        <v>0.24543720697151372</v>
      </c>
      <c r="W7795" s="1">
        <f t="shared" si="486"/>
        <v>1.8766694470353957</v>
      </c>
      <c r="X7795" s="1">
        <f t="shared" si="487"/>
        <v>547.5</v>
      </c>
    </row>
    <row r="7796" spans="1:24" hidden="1" x14ac:dyDescent="0.3">
      <c r="A7796" s="18" t="str">
        <f t="shared" si="484"/>
        <v>OFF - ConstMin - Dumpers/Tenders_2005_100</v>
      </c>
      <c r="B7796" s="1" t="s">
        <v>40</v>
      </c>
      <c r="C7796" s="1">
        <v>2020</v>
      </c>
      <c r="D7796" s="1" t="s">
        <v>155</v>
      </c>
      <c r="E7796" s="1">
        <v>2005</v>
      </c>
      <c r="F7796" s="1">
        <v>100</v>
      </c>
      <c r="G7796" s="1" t="s">
        <v>12</v>
      </c>
      <c r="H7796" s="1">
        <v>5.0027143712645497E-7</v>
      </c>
      <c r="I7796" s="1">
        <v>4.6014966786891399E-7</v>
      </c>
      <c r="J7796" s="1">
        <v>5.5051820000000002E-7</v>
      </c>
      <c r="K7796" s="1">
        <v>2.650828E-5</v>
      </c>
      <c r="L7796" s="1">
        <v>2.8013479999999998E-6</v>
      </c>
      <c r="M7796" s="1">
        <v>9.1367339999999997E-4</v>
      </c>
      <c r="N7796" s="1">
        <v>6.3703502999999996E-8</v>
      </c>
      <c r="O7796" s="1">
        <v>4.8131535600000001E-8</v>
      </c>
      <c r="P7796" s="1">
        <v>8.8273590000000005E-9</v>
      </c>
      <c r="Q7796" s="1">
        <v>1.27868112067229E-8</v>
      </c>
      <c r="R7796" s="1">
        <v>36.5</v>
      </c>
      <c r="S7796" s="1">
        <v>14.6</v>
      </c>
      <c r="T7796" s="1">
        <v>0.11</v>
      </c>
      <c r="U7796" s="1">
        <v>963.6</v>
      </c>
      <c r="V7796" s="1">
        <f t="shared" si="485"/>
        <v>0.15812149879043449</v>
      </c>
      <c r="W7796" s="1">
        <f t="shared" si="486"/>
        <v>0.96262884735966658</v>
      </c>
      <c r="X7796" s="1">
        <f t="shared" si="487"/>
        <v>132.72727272727272</v>
      </c>
    </row>
    <row r="7797" spans="1:24" hidden="1" x14ac:dyDescent="0.3">
      <c r="A7797" s="18" t="str">
        <f t="shared" si="484"/>
        <v>OFF - ConstMin - Dumpers/Tenders_2006_25</v>
      </c>
      <c r="B7797" s="1" t="s">
        <v>40</v>
      </c>
      <c r="C7797" s="1">
        <v>2020</v>
      </c>
      <c r="D7797" s="1" t="s">
        <v>155</v>
      </c>
      <c r="E7797" s="1">
        <v>2006</v>
      </c>
      <c r="F7797" s="1">
        <v>25</v>
      </c>
      <c r="G7797" s="1" t="s">
        <v>12</v>
      </c>
      <c r="H7797" s="1">
        <v>2.9590876004939801E-5</v>
      </c>
      <c r="I7797" s="1">
        <v>2.72176877493436E-5</v>
      </c>
      <c r="J7797" s="1">
        <v>3.2562954000000001E-5</v>
      </c>
      <c r="K7797" s="1">
        <v>1.1872664999999999E-3</v>
      </c>
      <c r="L7797" s="1">
        <v>2.2907545E-5</v>
      </c>
      <c r="M7797" s="1">
        <v>2.0095655999999998E-3</v>
      </c>
      <c r="N7797" s="1">
        <v>1.51615836E-5</v>
      </c>
      <c r="O7797" s="1">
        <v>1.1455418720000001E-5</v>
      </c>
      <c r="P7797" s="1">
        <v>5.5507660000000001E-8</v>
      </c>
      <c r="Q7797" s="1">
        <v>5.3704607068236101E-8</v>
      </c>
      <c r="R7797" s="1">
        <v>153.30000000000001</v>
      </c>
      <c r="S7797" s="1">
        <v>357.7</v>
      </c>
      <c r="T7797" s="1">
        <v>2.4</v>
      </c>
      <c r="U7797" s="1">
        <v>3766.7999999999902</v>
      </c>
      <c r="V7797" s="1">
        <f t="shared" si="485"/>
        <v>2.3925843977024734</v>
      </c>
      <c r="W7797" s="1">
        <f t="shared" si="486"/>
        <v>2.0136991526030381</v>
      </c>
      <c r="X7797" s="1">
        <f t="shared" si="487"/>
        <v>149.04166666666666</v>
      </c>
    </row>
    <row r="7798" spans="1:24" hidden="1" x14ac:dyDescent="0.3">
      <c r="A7798" s="18" t="str">
        <f t="shared" si="484"/>
        <v>OFF - ConstMin - Dumpers/Tenders_2006_25</v>
      </c>
      <c r="B7798" s="1" t="s">
        <v>40</v>
      </c>
      <c r="C7798" s="1">
        <v>2020</v>
      </c>
      <c r="D7798" s="1" t="s">
        <v>155</v>
      </c>
      <c r="E7798" s="1">
        <v>2006</v>
      </c>
      <c r="F7798" s="1">
        <v>25</v>
      </c>
      <c r="G7798" s="1" t="s">
        <v>5</v>
      </c>
      <c r="H7798" s="1">
        <v>1.7193611111111099E-7</v>
      </c>
      <c r="I7798" s="1">
        <v>2.04618181818181E-7</v>
      </c>
      <c r="J7798" s="1">
        <v>2.4758800000000001E-7</v>
      </c>
      <c r="K7798" s="1">
        <v>8.4505110000000003E-7</v>
      </c>
      <c r="L7798" s="1">
        <v>1.5645579999999999E-6</v>
      </c>
      <c r="M7798" s="1">
        <v>2.0523190000000001E-4</v>
      </c>
      <c r="N7798" s="1">
        <v>1.0978439999999999E-7</v>
      </c>
      <c r="O7798" s="1">
        <v>1.01001648E-7</v>
      </c>
      <c r="P7798" s="1">
        <v>2.6040029999999998E-9</v>
      </c>
      <c r="Q7798" s="1">
        <v>1.8364506440000299E-9</v>
      </c>
      <c r="R7798" s="1">
        <v>7.3</v>
      </c>
      <c r="S7798" s="1">
        <v>18.25</v>
      </c>
      <c r="T7798" s="1">
        <v>0.03</v>
      </c>
      <c r="U7798" s="1">
        <v>292</v>
      </c>
      <c r="V7798" s="1">
        <f t="shared" si="485"/>
        <v>0.23203311508999908</v>
      </c>
      <c r="W7798" s="1">
        <f t="shared" si="486"/>
        <v>1.7741789280561497</v>
      </c>
      <c r="X7798" s="1">
        <f t="shared" si="487"/>
        <v>608.33333333333337</v>
      </c>
    </row>
    <row r="7799" spans="1:24" hidden="1" x14ac:dyDescent="0.3">
      <c r="A7799" s="18" t="str">
        <f t="shared" si="484"/>
        <v>OFF - ConstMin - Dumpers/Tenders_2006_100</v>
      </c>
      <c r="B7799" s="1" t="s">
        <v>40</v>
      </c>
      <c r="C7799" s="1">
        <v>2020</v>
      </c>
      <c r="D7799" s="1" t="s">
        <v>155</v>
      </c>
      <c r="E7799" s="1">
        <v>2006</v>
      </c>
      <c r="F7799" s="1">
        <v>100</v>
      </c>
      <c r="G7799" s="1" t="s">
        <v>12</v>
      </c>
      <c r="H7799" s="1">
        <v>5.0567382653649998E-7</v>
      </c>
      <c r="I7799" s="1">
        <v>4.6511878564827302E-7</v>
      </c>
      <c r="J7799" s="1">
        <v>5.5646320000000001E-7</v>
      </c>
      <c r="K7799" s="1">
        <v>2.6488349999999999E-5</v>
      </c>
      <c r="L7799" s="1">
        <v>2.8674560000000001E-6</v>
      </c>
      <c r="M7799" s="1">
        <v>9.4654220000000005E-4</v>
      </c>
      <c r="N7799" s="1">
        <v>6.5995190999999994E-8</v>
      </c>
      <c r="O7799" s="1">
        <v>4.9863033199999999E-8</v>
      </c>
      <c r="P7799" s="1">
        <v>9.1449180000000005E-9</v>
      </c>
      <c r="Q7799" s="1">
        <v>1.27868112067229E-8</v>
      </c>
      <c r="R7799" s="1">
        <v>36.5</v>
      </c>
      <c r="S7799" s="1">
        <v>14.6</v>
      </c>
      <c r="T7799" s="1">
        <v>0.12</v>
      </c>
      <c r="U7799" s="1">
        <v>963.6</v>
      </c>
      <c r="V7799" s="1">
        <f t="shared" si="485"/>
        <v>0.15982903963160769</v>
      </c>
      <c r="W7799" s="1">
        <f t="shared" si="486"/>
        <v>0.98534557796266664</v>
      </c>
      <c r="X7799" s="1">
        <f t="shared" si="487"/>
        <v>121.66666666666667</v>
      </c>
    </row>
    <row r="7800" spans="1:24" hidden="1" x14ac:dyDescent="0.3">
      <c r="A7800" s="18" t="str">
        <f t="shared" si="484"/>
        <v>OFF - ConstMin - Dumpers/Tenders_2007_25</v>
      </c>
      <c r="B7800" s="1" t="s">
        <v>40</v>
      </c>
      <c r="C7800" s="1">
        <v>2020</v>
      </c>
      <c r="D7800" s="1" t="s">
        <v>155</v>
      </c>
      <c r="E7800" s="1">
        <v>2007</v>
      </c>
      <c r="F7800" s="1">
        <v>25</v>
      </c>
      <c r="G7800" s="1" t="s">
        <v>12</v>
      </c>
      <c r="H7800" s="1">
        <v>3.4651525436666599E-5</v>
      </c>
      <c r="I7800" s="1">
        <v>3.18724730966459E-5</v>
      </c>
      <c r="J7800" s="1">
        <v>3.8131889999999999E-5</v>
      </c>
      <c r="K7800" s="1">
        <v>1.3903136E-3</v>
      </c>
      <c r="L7800" s="1">
        <v>2.6825215999999999E-5</v>
      </c>
      <c r="M7800" s="1">
        <v>2.3532420000000002E-3</v>
      </c>
      <c r="N7800" s="1">
        <v>1.77545313E-5</v>
      </c>
      <c r="O7800" s="1">
        <v>1.341453476E-5</v>
      </c>
      <c r="P7800" s="1">
        <v>6.5000619999999999E-8</v>
      </c>
      <c r="Q7800" s="1">
        <v>6.2655374912942203E-8</v>
      </c>
      <c r="R7800" s="1">
        <v>178.85</v>
      </c>
      <c r="S7800" s="1">
        <v>419.75</v>
      </c>
      <c r="T7800" s="1">
        <v>2.81</v>
      </c>
      <c r="U7800" s="1">
        <v>4434.75</v>
      </c>
      <c r="V7800" s="1">
        <f t="shared" si="485"/>
        <v>2.3797712937726505</v>
      </c>
      <c r="W7800" s="1">
        <f t="shared" si="486"/>
        <v>2.0029157697451718</v>
      </c>
      <c r="X7800" s="1">
        <f t="shared" si="487"/>
        <v>149.37722419928826</v>
      </c>
    </row>
    <row r="7801" spans="1:24" hidden="1" x14ac:dyDescent="0.3">
      <c r="A7801" s="18" t="str">
        <f t="shared" si="484"/>
        <v>OFF - ConstMin - Dumpers/Tenders_2007_25</v>
      </c>
      <c r="B7801" s="1" t="s">
        <v>40</v>
      </c>
      <c r="C7801" s="1">
        <v>2020</v>
      </c>
      <c r="D7801" s="1" t="s">
        <v>155</v>
      </c>
      <c r="E7801" s="1">
        <v>2007</v>
      </c>
      <c r="F7801" s="1">
        <v>25</v>
      </c>
      <c r="G7801" s="1" t="s">
        <v>5</v>
      </c>
      <c r="H7801" s="1">
        <v>2.4503999999999998E-7</v>
      </c>
      <c r="I7801" s="1">
        <v>2.9161785123966898E-7</v>
      </c>
      <c r="J7801" s="1">
        <v>3.5285759999999997E-7</v>
      </c>
      <c r="K7801" s="1">
        <v>1.20435E-6</v>
      </c>
      <c r="L7801" s="1">
        <v>2.2297769999999998E-6</v>
      </c>
      <c r="M7801" s="1">
        <v>2.9249240000000002E-4</v>
      </c>
      <c r="N7801" s="1">
        <v>1.5646259999999999E-7</v>
      </c>
      <c r="O7801" s="1">
        <v>1.4394559200000001E-7</v>
      </c>
      <c r="P7801" s="1">
        <v>3.7111740000000002E-9</v>
      </c>
      <c r="Q7801" s="1">
        <v>2.7546759660000398E-9</v>
      </c>
      <c r="R7801" s="1">
        <v>10.95</v>
      </c>
      <c r="S7801" s="1">
        <v>29.2</v>
      </c>
      <c r="T7801" s="1">
        <v>0.04</v>
      </c>
      <c r="U7801" s="1">
        <v>467.2</v>
      </c>
      <c r="V7801" s="1">
        <f t="shared" si="485"/>
        <v>0.20668067543454516</v>
      </c>
      <c r="W7801" s="1">
        <f t="shared" si="486"/>
        <v>1.5803278656273279</v>
      </c>
      <c r="X7801" s="1">
        <f t="shared" si="487"/>
        <v>730</v>
      </c>
    </row>
    <row r="7802" spans="1:24" hidden="1" x14ac:dyDescent="0.3">
      <c r="A7802" s="18" t="str">
        <f t="shared" si="484"/>
        <v>OFF - ConstMin - Dumpers/Tenders_2007_100</v>
      </c>
      <c r="B7802" s="1" t="s">
        <v>40</v>
      </c>
      <c r="C7802" s="1">
        <v>2020</v>
      </c>
      <c r="D7802" s="1" t="s">
        <v>155</v>
      </c>
      <c r="E7802" s="1">
        <v>2007</v>
      </c>
      <c r="F7802" s="1">
        <v>100</v>
      </c>
      <c r="G7802" s="1" t="s">
        <v>12</v>
      </c>
      <c r="H7802" s="1">
        <v>3.3264097328429801E-7</v>
      </c>
      <c r="I7802" s="1">
        <v>3.0596316722689701E-7</v>
      </c>
      <c r="J7802" s="1">
        <v>3.6605109999999999E-7</v>
      </c>
      <c r="K7802" s="1">
        <v>1.828943E-5</v>
      </c>
      <c r="L7802" s="1">
        <v>8.3002360000000005E-7</v>
      </c>
      <c r="M7802" s="1">
        <v>6.7849700000000002E-4</v>
      </c>
      <c r="N7802" s="1">
        <v>4.7306438999999998E-8</v>
      </c>
      <c r="O7802" s="1">
        <v>3.5742642800000003E-8</v>
      </c>
      <c r="P7802" s="1">
        <v>6.5552270000000002E-9</v>
      </c>
      <c r="Q7802" s="1">
        <v>8.9507678447060207E-9</v>
      </c>
      <c r="R7802" s="1">
        <v>25.55</v>
      </c>
      <c r="S7802" s="1">
        <v>10.95</v>
      </c>
      <c r="T7802" s="1">
        <v>0.08</v>
      </c>
      <c r="U7802" s="1">
        <v>722.7</v>
      </c>
      <c r="V7802" s="1">
        <f t="shared" si="485"/>
        <v>0.14018440217692379</v>
      </c>
      <c r="W7802" s="1">
        <f t="shared" si="486"/>
        <v>0.38029532513124448</v>
      </c>
      <c r="X7802" s="1">
        <f t="shared" si="487"/>
        <v>136.875</v>
      </c>
    </row>
    <row r="7803" spans="1:24" hidden="1" x14ac:dyDescent="0.3">
      <c r="A7803" s="18" t="str">
        <f t="shared" si="484"/>
        <v>OFF - ConstMin - Dumpers/Tenders_2008_25</v>
      </c>
      <c r="B7803" s="1" t="s">
        <v>40</v>
      </c>
      <c r="C7803" s="1">
        <v>2020</v>
      </c>
      <c r="D7803" s="1" t="s">
        <v>155</v>
      </c>
      <c r="E7803" s="1">
        <v>2008</v>
      </c>
      <c r="F7803" s="1">
        <v>25</v>
      </c>
      <c r="G7803" s="1" t="s">
        <v>12</v>
      </c>
      <c r="H7803" s="1">
        <v>5.4247668430508099E-5</v>
      </c>
      <c r="I7803" s="1">
        <v>4.9897005422381403E-5</v>
      </c>
      <c r="J7803" s="1">
        <v>5.9696249999999901E-5</v>
      </c>
      <c r="K7803" s="1">
        <v>2.1765644999999999E-3</v>
      </c>
      <c r="L7803" s="1">
        <v>4.1995420000000003E-5</v>
      </c>
      <c r="M7803" s="1">
        <v>3.684049E-3</v>
      </c>
      <c r="N7803" s="1">
        <v>2.7795078000000001E-5</v>
      </c>
      <c r="O7803" s="1">
        <v>2.1000725599999998E-5</v>
      </c>
      <c r="P7803" s="1">
        <v>1.01759769999999E-7</v>
      </c>
      <c r="Q7803" s="1">
        <v>9.7179765171093993E-8</v>
      </c>
      <c r="R7803" s="1">
        <v>277.39999999999998</v>
      </c>
      <c r="S7803" s="1">
        <v>657</v>
      </c>
      <c r="T7803" s="1">
        <v>4.4000000000000004</v>
      </c>
      <c r="U7803" s="1">
        <v>6935</v>
      </c>
      <c r="V7803" s="1">
        <f t="shared" si="485"/>
        <v>2.382410625835877</v>
      </c>
      <c r="W7803" s="1">
        <f t="shared" si="486"/>
        <v>2.0051370617837265</v>
      </c>
      <c r="X7803" s="1">
        <f t="shared" si="487"/>
        <v>149.31818181818181</v>
      </c>
    </row>
    <row r="7804" spans="1:24" hidden="1" x14ac:dyDescent="0.3">
      <c r="A7804" s="18" t="str">
        <f t="shared" si="484"/>
        <v>OFF - ConstMin - Dumpers/Tenders_2008_25</v>
      </c>
      <c r="B7804" s="1" t="s">
        <v>40</v>
      </c>
      <c r="C7804" s="1">
        <v>2020</v>
      </c>
      <c r="D7804" s="1" t="s">
        <v>155</v>
      </c>
      <c r="E7804" s="1">
        <v>2008</v>
      </c>
      <c r="F7804" s="1">
        <v>25</v>
      </c>
      <c r="G7804" s="1" t="s">
        <v>5</v>
      </c>
      <c r="H7804" s="1">
        <v>3.1819763888888801E-7</v>
      </c>
      <c r="I7804" s="1">
        <v>3.7868148760330498E-7</v>
      </c>
      <c r="J7804" s="1">
        <v>4.5820460000000002E-7</v>
      </c>
      <c r="K7804" s="1">
        <v>1.5639139999999999E-6</v>
      </c>
      <c r="L7804" s="1">
        <v>2.8954860000000001E-6</v>
      </c>
      <c r="M7804" s="1">
        <v>3.7981720000000003E-4</v>
      </c>
      <c r="N7804" s="1">
        <v>1.015876E-7</v>
      </c>
      <c r="O7804" s="1">
        <v>9.3460591999999995E-8</v>
      </c>
      <c r="P7804" s="1">
        <v>4.8191599999999997E-9</v>
      </c>
      <c r="Q7804" s="1">
        <v>2.7546759660000398E-9</v>
      </c>
      <c r="R7804" s="1">
        <v>10.95</v>
      </c>
      <c r="S7804" s="1">
        <v>36.5</v>
      </c>
      <c r="T7804" s="1">
        <v>0.05</v>
      </c>
      <c r="U7804" s="1">
        <v>584</v>
      </c>
      <c r="V7804" s="1">
        <f t="shared" si="485"/>
        <v>0.21470879179638588</v>
      </c>
      <c r="W7804" s="1">
        <f t="shared" si="486"/>
        <v>1.641712946302275</v>
      </c>
      <c r="X7804" s="1">
        <f t="shared" si="487"/>
        <v>730</v>
      </c>
    </row>
    <row r="7805" spans="1:24" hidden="1" x14ac:dyDescent="0.3">
      <c r="A7805" s="18" t="str">
        <f t="shared" si="484"/>
        <v>OFF - ConstMin - Dumpers/Tenders_2008_100</v>
      </c>
      <c r="B7805" s="1" t="s">
        <v>40</v>
      </c>
      <c r="C7805" s="1">
        <v>2020</v>
      </c>
      <c r="D7805" s="1" t="s">
        <v>155</v>
      </c>
      <c r="E7805" s="1">
        <v>2008</v>
      </c>
      <c r="F7805" s="1">
        <v>100</v>
      </c>
      <c r="G7805" s="1" t="s">
        <v>12</v>
      </c>
      <c r="H7805" s="1">
        <v>2.7356055174343998E-7</v>
      </c>
      <c r="I7805" s="1">
        <v>2.51620995493616E-7</v>
      </c>
      <c r="J7805" s="1">
        <v>3.0103669999999999E-7</v>
      </c>
      <c r="K7805" s="1">
        <v>1.480275E-5</v>
      </c>
      <c r="L7805" s="1">
        <v>6.8207260000000003E-7</v>
      </c>
      <c r="M7805" s="1">
        <v>5.7093349999999998E-4</v>
      </c>
      <c r="N7805" s="1">
        <v>3.9806847000000001E-8</v>
      </c>
      <c r="O7805" s="1">
        <v>3.0076284400000002E-8</v>
      </c>
      <c r="P7805" s="1">
        <v>5.5160130000000004E-9</v>
      </c>
      <c r="Q7805" s="1">
        <v>7.6720867240337396E-9</v>
      </c>
      <c r="R7805" s="1">
        <v>21.9</v>
      </c>
      <c r="S7805" s="1">
        <v>7.3</v>
      </c>
      <c r="T7805" s="1">
        <v>7.0000000000000007E-2</v>
      </c>
      <c r="U7805" s="1">
        <v>481.8</v>
      </c>
      <c r="V7805" s="1">
        <f t="shared" si="485"/>
        <v>0.17292933892077059</v>
      </c>
      <c r="W7805" s="1">
        <f t="shared" si="486"/>
        <v>0.46876201082736674</v>
      </c>
      <c r="X7805" s="1">
        <f t="shared" si="487"/>
        <v>104.28571428571428</v>
      </c>
    </row>
    <row r="7806" spans="1:24" hidden="1" x14ac:dyDescent="0.3">
      <c r="A7806" s="18" t="str">
        <f t="shared" si="484"/>
        <v>OFF - ConstMin - Dumpers/Tenders_2009_25</v>
      </c>
      <c r="B7806" s="1" t="s">
        <v>40</v>
      </c>
      <c r="C7806" s="1">
        <v>2020</v>
      </c>
      <c r="D7806" s="1" t="s">
        <v>155</v>
      </c>
      <c r="E7806" s="1">
        <v>2009</v>
      </c>
      <c r="F7806" s="1">
        <v>25</v>
      </c>
      <c r="G7806" s="1" t="s">
        <v>12</v>
      </c>
      <c r="H7806" s="1">
        <v>1.12825136150209E-4</v>
      </c>
      <c r="I7806" s="1">
        <v>1.0377656023096199E-4</v>
      </c>
      <c r="J7806" s="1">
        <v>1.2415718E-4</v>
      </c>
      <c r="K7806" s="1">
        <v>4.5268519999999996E-3</v>
      </c>
      <c r="L7806" s="1">
        <v>8.73427E-5</v>
      </c>
      <c r="M7806" s="1">
        <v>7.6621409999999999E-3</v>
      </c>
      <c r="N7806" s="1">
        <v>5.7808629E-5</v>
      </c>
      <c r="O7806" s="1">
        <v>4.3677630799999998E-5</v>
      </c>
      <c r="P7806" s="1">
        <v>2.1164151000000001E-7</v>
      </c>
      <c r="Q7806" s="1">
        <v>2.0203161706622099E-7</v>
      </c>
      <c r="R7806" s="1">
        <v>576.70000000000005</v>
      </c>
      <c r="S7806" s="1">
        <v>1361.45</v>
      </c>
      <c r="T7806" s="1">
        <v>9.15</v>
      </c>
      <c r="U7806" s="1">
        <v>14370.05</v>
      </c>
      <c r="V7806" s="1">
        <f t="shared" si="485"/>
        <v>2.3912753825557429</v>
      </c>
      <c r="W7806" s="1">
        <f t="shared" si="486"/>
        <v>2.0125975257911608</v>
      </c>
      <c r="X7806" s="1">
        <f t="shared" si="487"/>
        <v>148.79234972677597</v>
      </c>
    </row>
    <row r="7807" spans="1:24" hidden="1" x14ac:dyDescent="0.3">
      <c r="A7807" s="18" t="str">
        <f t="shared" si="484"/>
        <v>OFF - ConstMin - Dumpers/Tenders_2009_25</v>
      </c>
      <c r="B7807" s="1" t="s">
        <v>40</v>
      </c>
      <c r="C7807" s="1">
        <v>2020</v>
      </c>
      <c r="D7807" s="1" t="s">
        <v>155</v>
      </c>
      <c r="E7807" s="1">
        <v>2009</v>
      </c>
      <c r="F7807" s="1">
        <v>25</v>
      </c>
      <c r="G7807" s="1" t="s">
        <v>5</v>
      </c>
      <c r="H7807" s="1">
        <v>4.06234236111111E-7</v>
      </c>
      <c r="I7807" s="1">
        <v>4.8345231404958598E-7</v>
      </c>
      <c r="J7807" s="1">
        <v>5.8497730000000004E-7</v>
      </c>
      <c r="K7807" s="1">
        <v>1.9966059999999998E-6</v>
      </c>
      <c r="L7807" s="1">
        <v>3.696588E-6</v>
      </c>
      <c r="M7807" s="1">
        <v>4.8490229999999999E-4</v>
      </c>
      <c r="N7807" s="1">
        <v>1.2969409999999999E-7</v>
      </c>
      <c r="O7807" s="1">
        <v>1.1931857199999999E-7</v>
      </c>
      <c r="P7807" s="1">
        <v>6.1524900000000001E-9</v>
      </c>
      <c r="Q7807" s="1">
        <v>3.6729012880000598E-9</v>
      </c>
      <c r="R7807" s="1">
        <v>14.6</v>
      </c>
      <c r="S7807" s="1">
        <v>47.45</v>
      </c>
      <c r="T7807" s="1">
        <v>7.0000000000000007E-2</v>
      </c>
      <c r="U7807" s="1">
        <v>759.2</v>
      </c>
      <c r="V7807" s="1">
        <f t="shared" si="485"/>
        <v>0.21085603933820768</v>
      </c>
      <c r="W7807" s="1">
        <f t="shared" si="486"/>
        <v>1.6122539536861151</v>
      </c>
      <c r="X7807" s="1">
        <f t="shared" si="487"/>
        <v>677.85714285714289</v>
      </c>
    </row>
    <row r="7808" spans="1:24" hidden="1" x14ac:dyDescent="0.3">
      <c r="A7808" s="18" t="str">
        <f t="shared" si="484"/>
        <v>OFF - ConstMin - Dumpers/Tenders_2009_100</v>
      </c>
      <c r="B7808" s="1" t="s">
        <v>40</v>
      </c>
      <c r="C7808" s="1">
        <v>2020</v>
      </c>
      <c r="D7808" s="1" t="s">
        <v>155</v>
      </c>
      <c r="E7808" s="1">
        <v>2009</v>
      </c>
      <c r="F7808" s="1">
        <v>100</v>
      </c>
      <c r="G7808" s="1" t="s">
        <v>12</v>
      </c>
      <c r="H7808" s="1">
        <v>2.5666874765434501E-7</v>
      </c>
      <c r="I7808" s="1">
        <v>2.36083914092466E-7</v>
      </c>
      <c r="J7808" s="1">
        <v>2.8244830000000002E-7</v>
      </c>
      <c r="K7808" s="1">
        <v>1.365451E-5</v>
      </c>
      <c r="L7808" s="1">
        <v>6.3943469999999995E-7</v>
      </c>
      <c r="M7808" s="1">
        <v>5.4840149999999996E-4</v>
      </c>
      <c r="N7808" s="1">
        <v>3.8235869999999997E-8</v>
      </c>
      <c r="O7808" s="1">
        <v>2.8889323999999999E-8</v>
      </c>
      <c r="P7808" s="1">
        <v>5.2983240000000004E-9</v>
      </c>
      <c r="Q7808" s="1">
        <v>7.6720867240337396E-9</v>
      </c>
      <c r="R7808" s="1">
        <v>21.9</v>
      </c>
      <c r="S7808" s="1">
        <v>7.3</v>
      </c>
      <c r="T7808" s="1">
        <v>7.0000000000000007E-2</v>
      </c>
      <c r="U7808" s="1">
        <v>481.8</v>
      </c>
      <c r="V7808" s="1">
        <f t="shared" si="485"/>
        <v>0.16225130623042128</v>
      </c>
      <c r="W7808" s="1">
        <f t="shared" si="486"/>
        <v>0.43945863792914996</v>
      </c>
      <c r="X7808" s="1">
        <f t="shared" si="487"/>
        <v>104.28571428571428</v>
      </c>
    </row>
    <row r="7809" spans="1:24" hidden="1" x14ac:dyDescent="0.3">
      <c r="A7809" s="18" t="str">
        <f t="shared" si="484"/>
        <v>OFF - ConstMin - Dumpers/Tenders_2010_25</v>
      </c>
      <c r="B7809" s="1" t="s">
        <v>40</v>
      </c>
      <c r="C7809" s="1">
        <v>2020</v>
      </c>
      <c r="D7809" s="1" t="s">
        <v>155</v>
      </c>
      <c r="E7809" s="1">
        <v>2010</v>
      </c>
      <c r="F7809" s="1">
        <v>25</v>
      </c>
      <c r="G7809" s="1" t="s">
        <v>12</v>
      </c>
      <c r="H7809" s="1">
        <v>1.5325988991665999E-4</v>
      </c>
      <c r="I7809" s="1">
        <v>1.40968446745344E-4</v>
      </c>
      <c r="J7809" s="1">
        <v>1.6865316000000001E-4</v>
      </c>
      <c r="K7809" s="1">
        <v>6.1492059999999999E-3</v>
      </c>
      <c r="L7809" s="1">
        <v>1.18645E-4</v>
      </c>
      <c r="M7809" s="1">
        <v>1.0408137E-2</v>
      </c>
      <c r="N7809" s="1">
        <v>7.8526368000000007E-5</v>
      </c>
      <c r="O7809" s="1">
        <v>5.9331033599999998E-5</v>
      </c>
      <c r="P7809" s="1">
        <v>2.8749063999999998E-7</v>
      </c>
      <c r="Q7809" s="1">
        <v>2.7491644094454198E-7</v>
      </c>
      <c r="R7809" s="1">
        <v>784.75</v>
      </c>
      <c r="S7809" s="1">
        <v>1850.55</v>
      </c>
      <c r="T7809" s="1">
        <v>12.42</v>
      </c>
      <c r="U7809" s="1">
        <v>19538.45</v>
      </c>
      <c r="V7809" s="1">
        <f t="shared" si="485"/>
        <v>2.3890234206777272</v>
      </c>
      <c r="W7809" s="1">
        <f t="shared" si="486"/>
        <v>2.0107030352568653</v>
      </c>
      <c r="X7809" s="1">
        <f t="shared" si="487"/>
        <v>148.99758454106279</v>
      </c>
    </row>
    <row r="7810" spans="1:24" hidden="1" x14ac:dyDescent="0.3">
      <c r="A7810" s="18" t="str">
        <f t="shared" si="484"/>
        <v>OFF - ConstMin - Dumpers/Tenders_2010_25</v>
      </c>
      <c r="B7810" s="1" t="s">
        <v>40</v>
      </c>
      <c r="C7810" s="1">
        <v>2020</v>
      </c>
      <c r="D7810" s="1" t="s">
        <v>155</v>
      </c>
      <c r="E7810" s="1">
        <v>2010</v>
      </c>
      <c r="F7810" s="1">
        <v>25</v>
      </c>
      <c r="G7810" s="1" t="s">
        <v>5</v>
      </c>
      <c r="H7810" s="1">
        <v>4.9326881944444398E-7</v>
      </c>
      <c r="I7810" s="1">
        <v>5.8703066115702403E-7</v>
      </c>
      <c r="J7810" s="1">
        <v>7.1030710000000003E-7</v>
      </c>
      <c r="K7810" s="1">
        <v>2.4243740000000002E-6</v>
      </c>
      <c r="L7810" s="1">
        <v>4.4885719999999998E-6</v>
      </c>
      <c r="M7810" s="1">
        <v>5.8879120000000004E-4</v>
      </c>
      <c r="N7810" s="1">
        <v>1.574807E-7</v>
      </c>
      <c r="O7810" s="1">
        <v>1.44882244E-7</v>
      </c>
      <c r="P7810" s="1">
        <v>7.4706450000000005E-9</v>
      </c>
      <c r="Q7810" s="1">
        <v>4.5911266100000704E-9</v>
      </c>
      <c r="R7810" s="1">
        <v>18.25</v>
      </c>
      <c r="S7810" s="1">
        <v>54.75</v>
      </c>
      <c r="T7810" s="1">
        <v>0.09</v>
      </c>
      <c r="U7810" s="1">
        <v>876</v>
      </c>
      <c r="V7810" s="1">
        <f t="shared" si="485"/>
        <v>0.22189385738073455</v>
      </c>
      <c r="W7810" s="1">
        <f t="shared" si="486"/>
        <v>1.696651676163033</v>
      </c>
      <c r="X7810" s="1">
        <f t="shared" si="487"/>
        <v>608.33333333333337</v>
      </c>
    </row>
    <row r="7811" spans="1:24" hidden="1" x14ac:dyDescent="0.3">
      <c r="A7811" s="18" t="str">
        <f t="shared" si="484"/>
        <v>OFF - ConstMin - Dumpers/Tenders_2010_100</v>
      </c>
      <c r="B7811" s="1" t="s">
        <v>40</v>
      </c>
      <c r="C7811" s="1">
        <v>2020</v>
      </c>
      <c r="D7811" s="1" t="s">
        <v>155</v>
      </c>
      <c r="E7811" s="1">
        <v>2010</v>
      </c>
      <c r="F7811" s="1">
        <v>100</v>
      </c>
      <c r="G7811" s="1" t="s">
        <v>12</v>
      </c>
      <c r="H7811" s="1">
        <v>2.4563587804503399E-7</v>
      </c>
      <c r="I7811" s="1">
        <v>2.2593588062582199E-7</v>
      </c>
      <c r="J7811" s="1">
        <v>2.7030729999999999E-7</v>
      </c>
      <c r="K7811" s="1">
        <v>1.2832540000000001E-5</v>
      </c>
      <c r="L7811" s="1">
        <v>6.1142529999999996E-7</v>
      </c>
      <c r="M7811" s="1">
        <v>5.3759589999999996E-4</v>
      </c>
      <c r="N7811" s="1">
        <v>3.7482479999999999E-8</v>
      </c>
      <c r="O7811" s="1">
        <v>2.8320095999999999E-8</v>
      </c>
      <c r="P7811" s="1">
        <v>5.1939259999999996E-9</v>
      </c>
      <c r="Q7811" s="1">
        <v>7.6720867240337396E-9</v>
      </c>
      <c r="R7811" s="1">
        <v>21.9</v>
      </c>
      <c r="S7811" s="1">
        <v>7.3</v>
      </c>
      <c r="T7811" s="1">
        <v>7.0000000000000007E-2</v>
      </c>
      <c r="U7811" s="1">
        <v>481.8</v>
      </c>
      <c r="V7811" s="1">
        <f t="shared" si="485"/>
        <v>0.15527695691076315</v>
      </c>
      <c r="W7811" s="1">
        <f t="shared" si="486"/>
        <v>0.42020886500751664</v>
      </c>
      <c r="X7811" s="1">
        <f t="shared" si="487"/>
        <v>104.28571428571428</v>
      </c>
    </row>
    <row r="7812" spans="1:24" hidden="1" x14ac:dyDescent="0.3">
      <c r="A7812" s="18" t="str">
        <f t="shared" si="484"/>
        <v>OFF - ConstMin - Dumpers/Tenders_2011_25</v>
      </c>
      <c r="B7812" s="1" t="s">
        <v>40</v>
      </c>
      <c r="C7812" s="1">
        <v>2020</v>
      </c>
      <c r="D7812" s="1" t="s">
        <v>155</v>
      </c>
      <c r="E7812" s="1">
        <v>2011</v>
      </c>
      <c r="F7812" s="1">
        <v>25</v>
      </c>
      <c r="G7812" s="1" t="s">
        <v>12</v>
      </c>
      <c r="H7812" s="1">
        <v>1.6650573998195199E-4</v>
      </c>
      <c r="I7812" s="1">
        <v>1.5315197963540001E-4</v>
      </c>
      <c r="J7812" s="1">
        <v>1.8322940999999999E-4</v>
      </c>
      <c r="K7812" s="1">
        <v>6.6806620000000004E-3</v>
      </c>
      <c r="L7812" s="1">
        <v>1.2889910000000001E-4</v>
      </c>
      <c r="M7812" s="1">
        <v>1.1307677E-2</v>
      </c>
      <c r="N7812" s="1">
        <v>8.5313132999999998E-5</v>
      </c>
      <c r="O7812" s="1">
        <v>6.44588116E-5</v>
      </c>
      <c r="P7812" s="1">
        <v>3.1233756999999998E-7</v>
      </c>
      <c r="Q7812" s="1">
        <v>2.9793270111664297E-7</v>
      </c>
      <c r="R7812" s="1">
        <v>850.45</v>
      </c>
      <c r="S7812" s="1">
        <v>2011.15</v>
      </c>
      <c r="T7812" s="1">
        <v>13.5</v>
      </c>
      <c r="U7812" s="1">
        <v>21239.35</v>
      </c>
      <c r="V7812" s="1">
        <f t="shared" si="485"/>
        <v>2.3876463108098585</v>
      </c>
      <c r="W7812" s="1">
        <f t="shared" si="486"/>
        <v>2.0095428169742915</v>
      </c>
      <c r="X7812" s="1">
        <f t="shared" si="487"/>
        <v>148.97407407407408</v>
      </c>
    </row>
    <row r="7813" spans="1:24" hidden="1" x14ac:dyDescent="0.3">
      <c r="A7813" s="18" t="str">
        <f t="shared" si="484"/>
        <v>OFF - ConstMin - Dumpers/Tenders_2011_25</v>
      </c>
      <c r="B7813" s="1" t="s">
        <v>40</v>
      </c>
      <c r="C7813" s="1">
        <v>2020</v>
      </c>
      <c r="D7813" s="1" t="s">
        <v>155</v>
      </c>
      <c r="E7813" s="1">
        <v>2011</v>
      </c>
      <c r="F7813" s="1">
        <v>25</v>
      </c>
      <c r="G7813" s="1" t="s">
        <v>5</v>
      </c>
      <c r="H7813" s="1">
        <v>6.6535305555555502E-7</v>
      </c>
      <c r="I7813" s="1">
        <v>7.9182512396694196E-7</v>
      </c>
      <c r="J7813" s="1">
        <v>9.5810839999999996E-7</v>
      </c>
      <c r="K7813" s="1">
        <v>3.2701529999999998E-6</v>
      </c>
      <c r="L7813" s="1">
        <v>6.054478E-6</v>
      </c>
      <c r="M7813" s="1">
        <v>7.9419989999999997E-4</v>
      </c>
      <c r="N7813" s="1">
        <v>2.2622749999999999E-7</v>
      </c>
      <c r="O7813" s="1">
        <v>2.081293E-7</v>
      </c>
      <c r="P7813" s="1">
        <v>1.007689E-8</v>
      </c>
      <c r="Q7813" s="1">
        <v>6.4275772540000997E-9</v>
      </c>
      <c r="R7813" s="1">
        <v>25.55</v>
      </c>
      <c r="S7813" s="1">
        <v>76.649999999999906</v>
      </c>
      <c r="T7813" s="1">
        <v>0.11</v>
      </c>
      <c r="U7813" s="1">
        <v>1226.3999999999901</v>
      </c>
      <c r="V7813" s="1">
        <f t="shared" si="485"/>
        <v>0.21378918726530471</v>
      </c>
      <c r="W7813" s="1">
        <f t="shared" si="486"/>
        <v>1.6346815625790965</v>
      </c>
      <c r="X7813" s="1">
        <f t="shared" si="487"/>
        <v>696.81818181818096</v>
      </c>
    </row>
    <row r="7814" spans="1:24" hidden="1" x14ac:dyDescent="0.3">
      <c r="A7814" s="18" t="str">
        <f t="shared" si="484"/>
        <v>OFF - ConstMin - Dumpers/Tenders_2011_100</v>
      </c>
      <c r="B7814" s="1" t="s">
        <v>40</v>
      </c>
      <c r="C7814" s="1">
        <v>2020</v>
      </c>
      <c r="D7814" s="1" t="s">
        <v>155</v>
      </c>
      <c r="E7814" s="1">
        <v>2011</v>
      </c>
      <c r="F7814" s="1">
        <v>100</v>
      </c>
      <c r="G7814" s="1" t="s">
        <v>12</v>
      </c>
      <c r="H7814" s="1">
        <v>2.4600627567725197E-7</v>
      </c>
      <c r="I7814" s="1">
        <v>2.2627657236793599E-7</v>
      </c>
      <c r="J7814" s="1">
        <v>2.7071490000000001E-7</v>
      </c>
      <c r="K7814" s="1">
        <v>1.2604760000000001E-5</v>
      </c>
      <c r="L7814" s="1">
        <v>6.117974E-7</v>
      </c>
      <c r="M7814" s="1">
        <v>5.5183119999999998E-4</v>
      </c>
      <c r="N7814" s="1">
        <v>3.8474990999999999E-8</v>
      </c>
      <c r="O7814" s="1">
        <v>2.9069993199999999E-8</v>
      </c>
      <c r="P7814" s="1">
        <v>5.3314580000000003E-9</v>
      </c>
      <c r="Q7814" s="1">
        <v>7.6720867240337396E-9</v>
      </c>
      <c r="R7814" s="1">
        <v>21.9</v>
      </c>
      <c r="S7814" s="1">
        <v>7.3</v>
      </c>
      <c r="T7814" s="1">
        <v>7.0000000000000007E-2</v>
      </c>
      <c r="U7814" s="1">
        <v>481.8</v>
      </c>
      <c r="V7814" s="1">
        <f t="shared" si="485"/>
        <v>0.15551110111492211</v>
      </c>
      <c r="W7814" s="1">
        <f t="shared" si="486"/>
        <v>0.42046459488763333</v>
      </c>
      <c r="X7814" s="1">
        <f t="shared" si="487"/>
        <v>104.28571428571428</v>
      </c>
    </row>
    <row r="7815" spans="1:24" hidden="1" x14ac:dyDescent="0.3">
      <c r="A7815" s="18" t="str">
        <f t="shared" si="484"/>
        <v>OFF - ConstMin - Dumpers/Tenders_2012_25</v>
      </c>
      <c r="B7815" s="1" t="s">
        <v>40</v>
      </c>
      <c r="C7815" s="1">
        <v>2020</v>
      </c>
      <c r="D7815" s="1" t="s">
        <v>155</v>
      </c>
      <c r="E7815" s="1">
        <v>2012</v>
      </c>
      <c r="F7815" s="1">
        <v>25</v>
      </c>
      <c r="G7815" s="1" t="s">
        <v>12</v>
      </c>
      <c r="H7815" s="1">
        <v>1.7179532895508E-4</v>
      </c>
      <c r="I7815" s="1">
        <v>1.58017343572883E-4</v>
      </c>
      <c r="J7815" s="1">
        <v>1.8905028000000001E-4</v>
      </c>
      <c r="K7815" s="1">
        <v>6.8928979999999997E-3</v>
      </c>
      <c r="L7815" s="1">
        <v>1.3299405000000001E-4</v>
      </c>
      <c r="M7815" s="1">
        <v>1.1666907000000001E-2</v>
      </c>
      <c r="N7815" s="1">
        <v>8.8023419999999996E-5</v>
      </c>
      <c r="O7815" s="1">
        <v>6.6506584000000001E-5</v>
      </c>
      <c r="P7815" s="1">
        <v>3.2226008999999998E-7</v>
      </c>
      <c r="Q7815" s="1">
        <v>3.0688346896134898E-7</v>
      </c>
      <c r="R7815" s="1">
        <v>876</v>
      </c>
      <c r="S7815" s="1">
        <v>2076.85</v>
      </c>
      <c r="T7815" s="1">
        <v>13.93</v>
      </c>
      <c r="U7815" s="1">
        <v>21940.1499999999</v>
      </c>
      <c r="V7815" s="1">
        <f t="shared" si="485"/>
        <v>2.3848098942714557</v>
      </c>
      <c r="W7815" s="1">
        <f t="shared" si="486"/>
        <v>2.0071564244018893</v>
      </c>
      <c r="X7815" s="1">
        <f t="shared" si="487"/>
        <v>149.09188801148599</v>
      </c>
    </row>
    <row r="7816" spans="1:24" hidden="1" x14ac:dyDescent="0.3">
      <c r="A7816" s="18" t="str">
        <f t="shared" si="484"/>
        <v>OFF - ConstMin - Dumpers/Tenders_2012_25</v>
      </c>
      <c r="B7816" s="1" t="s">
        <v>40</v>
      </c>
      <c r="C7816" s="1">
        <v>2020</v>
      </c>
      <c r="D7816" s="1" t="s">
        <v>155</v>
      </c>
      <c r="E7816" s="1">
        <v>2012</v>
      </c>
      <c r="F7816" s="1">
        <v>25</v>
      </c>
      <c r="G7816" s="1" t="s">
        <v>5</v>
      </c>
      <c r="H7816" s="1">
        <v>1.6335534722222201E-6</v>
      </c>
      <c r="I7816" s="1">
        <v>1.9440636363636299E-6</v>
      </c>
      <c r="J7816" s="1">
        <v>2.3523170000000002E-6</v>
      </c>
      <c r="K7816" s="1">
        <v>8.0287740000000007E-6</v>
      </c>
      <c r="L7816" s="1">
        <v>1.4864759999999999E-5</v>
      </c>
      <c r="M7816" s="1">
        <v>1.949894E-3</v>
      </c>
      <c r="N7816" s="1">
        <v>5.554265E-7</v>
      </c>
      <c r="O7816" s="1">
        <v>5.1099237999999995E-7</v>
      </c>
      <c r="P7816" s="1">
        <v>2.474046E-8</v>
      </c>
      <c r="Q7816" s="1">
        <v>1.65280557960002E-8</v>
      </c>
      <c r="R7816" s="1">
        <v>65.7</v>
      </c>
      <c r="S7816" s="1">
        <v>186.15</v>
      </c>
      <c r="T7816" s="1">
        <v>0.28000000000000003</v>
      </c>
      <c r="U7816" s="1">
        <v>2978.4</v>
      </c>
      <c r="V7816" s="1">
        <f t="shared" si="485"/>
        <v>0.2161304981002444</v>
      </c>
      <c r="W7816" s="1">
        <f t="shared" si="486"/>
        <v>1.6525837543826469</v>
      </c>
      <c r="X7816" s="1">
        <f t="shared" si="487"/>
        <v>664.82142857142856</v>
      </c>
    </row>
    <row r="7817" spans="1:24" hidden="1" x14ac:dyDescent="0.3">
      <c r="A7817" s="18" t="str">
        <f t="shared" si="484"/>
        <v>OFF - ConstMin - Dumpers/Tenders_2012_100</v>
      </c>
      <c r="B7817" s="1" t="s">
        <v>40</v>
      </c>
      <c r="C7817" s="1">
        <v>2020</v>
      </c>
      <c r="D7817" s="1" t="s">
        <v>155</v>
      </c>
      <c r="E7817" s="1">
        <v>2012</v>
      </c>
      <c r="F7817" s="1">
        <v>100</v>
      </c>
      <c r="G7817" s="1" t="s">
        <v>12</v>
      </c>
      <c r="H7817" s="1">
        <v>2.6212756908833601E-7</v>
      </c>
      <c r="I7817" s="1">
        <v>2.4110493804745198E-7</v>
      </c>
      <c r="J7817" s="1">
        <v>2.8845540000000002E-7</v>
      </c>
      <c r="K7817" s="1">
        <v>1.3153990000000001E-5</v>
      </c>
      <c r="L7817" s="1">
        <v>6.5127350000000002E-7</v>
      </c>
      <c r="M7817" s="1">
        <v>6.0302939999999996E-4</v>
      </c>
      <c r="N7817" s="1">
        <v>4.2044660999999998E-8</v>
      </c>
      <c r="O7817" s="1">
        <v>3.1767077200000001E-8</v>
      </c>
      <c r="P7817" s="1">
        <v>5.8261049999999999E-9</v>
      </c>
      <c r="Q7817" s="1">
        <v>7.6720867240337396E-9</v>
      </c>
      <c r="R7817" s="1">
        <v>21.9</v>
      </c>
      <c r="S7817" s="1">
        <v>10.95</v>
      </c>
      <c r="T7817" s="1">
        <v>7.0000000000000007E-2</v>
      </c>
      <c r="U7817" s="1">
        <v>722.7</v>
      </c>
      <c r="V7817" s="1">
        <f t="shared" si="485"/>
        <v>0.11046804067439081</v>
      </c>
      <c r="W7817" s="1">
        <f t="shared" si="486"/>
        <v>0.29839665695272222</v>
      </c>
      <c r="X7817" s="1">
        <f t="shared" si="487"/>
        <v>156.42857142857142</v>
      </c>
    </row>
    <row r="7818" spans="1:24" hidden="1" x14ac:dyDescent="0.3">
      <c r="A7818" s="18" t="str">
        <f t="shared" ref="A7818:A7881" si="488">D7818&amp;"_"&amp;E7818&amp;"_"&amp;F7818</f>
        <v>OFF - ConstMin - Dumpers/Tenders_2013_25</v>
      </c>
      <c r="B7818" s="1" t="s">
        <v>40</v>
      </c>
      <c r="C7818" s="1">
        <v>2020</v>
      </c>
      <c r="D7818" s="1" t="s">
        <v>155</v>
      </c>
      <c r="E7818" s="1">
        <v>2013</v>
      </c>
      <c r="F7818" s="1">
        <v>25</v>
      </c>
      <c r="G7818" s="1" t="s">
        <v>12</v>
      </c>
      <c r="H7818" s="1">
        <v>1.85091486215955E-4</v>
      </c>
      <c r="I7818" s="1">
        <v>1.70247149021435E-4</v>
      </c>
      <c r="J7818" s="1">
        <v>2.0368189000000001E-4</v>
      </c>
      <c r="K7818" s="1">
        <v>7.4263749999999998E-3</v>
      </c>
      <c r="L7818" s="1">
        <v>1.4328714000000001E-4</v>
      </c>
      <c r="M7818" s="1">
        <v>1.2569871999999999E-2</v>
      </c>
      <c r="N7818" s="1">
        <v>9.4836023999999997E-5</v>
      </c>
      <c r="O7818" s="1">
        <v>7.1653884800000004E-5</v>
      </c>
      <c r="P7818" s="1">
        <v>3.4720156999999901E-7</v>
      </c>
      <c r="Q7818" s="1">
        <v>3.3117841025412299E-7</v>
      </c>
      <c r="R7818" s="1">
        <v>945.35</v>
      </c>
      <c r="S7818" s="1">
        <v>2237.4499999999998</v>
      </c>
      <c r="T7818" s="1">
        <v>15.01</v>
      </c>
      <c r="U7818" s="1">
        <v>23641.05</v>
      </c>
      <c r="V7818" s="1">
        <f t="shared" si="485"/>
        <v>2.3845239404161149</v>
      </c>
      <c r="W7818" s="1">
        <f t="shared" si="486"/>
        <v>2.006915344237203</v>
      </c>
      <c r="X7818" s="1">
        <f t="shared" si="487"/>
        <v>149.06395736175881</v>
      </c>
    </row>
    <row r="7819" spans="1:24" hidden="1" x14ac:dyDescent="0.3">
      <c r="A7819" s="18" t="str">
        <f t="shared" si="488"/>
        <v>OFF - ConstMin - Dumpers/Tenders_2013_25</v>
      </c>
      <c r="B7819" s="1" t="s">
        <v>40</v>
      </c>
      <c r="C7819" s="1">
        <v>2020</v>
      </c>
      <c r="D7819" s="1" t="s">
        <v>155</v>
      </c>
      <c r="E7819" s="1">
        <v>2013</v>
      </c>
      <c r="F7819" s="1">
        <v>25</v>
      </c>
      <c r="G7819" s="1" t="s">
        <v>5</v>
      </c>
      <c r="H7819" s="1">
        <v>1.8583583333333299E-6</v>
      </c>
      <c r="I7819" s="1">
        <v>2.2116000000000001E-6</v>
      </c>
      <c r="J7819" s="1">
        <v>2.676036E-6</v>
      </c>
      <c r="K7819" s="1">
        <v>9.1336679999999994E-6</v>
      </c>
      <c r="L7819" s="1">
        <v>1.69104E-5</v>
      </c>
      <c r="M7819" s="1">
        <v>2.2182320000000001E-3</v>
      </c>
      <c r="N7819" s="1">
        <v>6.3186249999999996E-7</v>
      </c>
      <c r="O7819" s="1">
        <v>5.813135E-7</v>
      </c>
      <c r="P7819" s="1">
        <v>2.814516E-8</v>
      </c>
      <c r="Q7819" s="1">
        <v>1.8364506440000301E-8</v>
      </c>
      <c r="R7819" s="1">
        <v>73</v>
      </c>
      <c r="S7819" s="1">
        <v>211.7</v>
      </c>
      <c r="T7819" s="1">
        <v>0.32</v>
      </c>
      <c r="U7819" s="1">
        <v>3387.2</v>
      </c>
      <c r="V7819" s="1">
        <f t="shared" ref="V7819:V7882" si="489">IFERROR(CONVERT(I7819,"ton","g")*365/U7819,0)</f>
        <v>0.21619932876982764</v>
      </c>
      <c r="W7819" s="1">
        <f t="shared" ref="W7819:W7882" si="490">IFERROR(CONVERT(L7819,"ton","g")*365/U7819,0)</f>
        <v>1.6531095719068964</v>
      </c>
      <c r="X7819" s="1">
        <f t="shared" ref="X7819:X7882" si="491">S7819/T7819</f>
        <v>661.5625</v>
      </c>
    </row>
    <row r="7820" spans="1:24" hidden="1" x14ac:dyDescent="0.3">
      <c r="A7820" s="18" t="str">
        <f t="shared" si="488"/>
        <v>OFF - ConstMin - Dumpers/Tenders_2013_100</v>
      </c>
      <c r="B7820" s="1" t="s">
        <v>40</v>
      </c>
      <c r="C7820" s="1">
        <v>2020</v>
      </c>
      <c r="D7820" s="1" t="s">
        <v>155</v>
      </c>
      <c r="E7820" s="1">
        <v>2013</v>
      </c>
      <c r="F7820" s="1">
        <v>100</v>
      </c>
      <c r="G7820" s="1" t="s">
        <v>12</v>
      </c>
      <c r="H7820" s="1">
        <v>3.0604186147528398E-7</v>
      </c>
      <c r="I7820" s="1">
        <v>2.8149730418496599E-7</v>
      </c>
      <c r="J7820" s="1">
        <v>3.367804E-7</v>
      </c>
      <c r="K7820" s="1">
        <v>1.5017560000000001E-5</v>
      </c>
      <c r="L7820" s="1">
        <v>7.5962450000000004E-7</v>
      </c>
      <c r="M7820" s="1">
        <v>7.2253110000000003E-4</v>
      </c>
      <c r="N7820" s="1">
        <v>5.03766E-8</v>
      </c>
      <c r="O7820" s="1">
        <v>3.8062320000000003E-8</v>
      </c>
      <c r="P7820" s="1">
        <v>6.9806579999999999E-9</v>
      </c>
      <c r="Q7820" s="1">
        <v>1.02294489653783E-8</v>
      </c>
      <c r="R7820" s="1">
        <v>29.2</v>
      </c>
      <c r="S7820" s="1">
        <v>10.95</v>
      </c>
      <c r="T7820" s="1">
        <v>0.09</v>
      </c>
      <c r="U7820" s="1">
        <v>722.7</v>
      </c>
      <c r="V7820" s="1">
        <f t="shared" si="489"/>
        <v>0.12897477712512084</v>
      </c>
      <c r="W7820" s="1">
        <f t="shared" si="490"/>
        <v>0.34804028006572224</v>
      </c>
      <c r="X7820" s="1">
        <f t="shared" si="491"/>
        <v>121.66666666666666</v>
      </c>
    </row>
    <row r="7821" spans="1:24" hidden="1" x14ac:dyDescent="0.3">
      <c r="A7821" s="18" t="str">
        <f t="shared" si="488"/>
        <v>OFF - ConstMin - Dumpers/Tenders_2014_25</v>
      </c>
      <c r="B7821" s="1" t="s">
        <v>40</v>
      </c>
      <c r="C7821" s="1">
        <v>2020</v>
      </c>
      <c r="D7821" s="1" t="s">
        <v>155</v>
      </c>
      <c r="E7821" s="1">
        <v>2014</v>
      </c>
      <c r="F7821" s="1">
        <v>25</v>
      </c>
      <c r="G7821" s="1" t="s">
        <v>12</v>
      </c>
      <c r="H7821" s="1">
        <v>1.89331857558665E-4</v>
      </c>
      <c r="I7821" s="1">
        <v>1.7414744258246E-4</v>
      </c>
      <c r="J7821" s="1">
        <v>2.0834816E-4</v>
      </c>
      <c r="K7821" s="1">
        <v>7.5965110000000002E-3</v>
      </c>
      <c r="L7821" s="1">
        <v>1.4656983999999999E-4</v>
      </c>
      <c r="M7821" s="1">
        <v>1.2857843000000001E-2</v>
      </c>
      <c r="N7821" s="1">
        <v>9.7008669E-5</v>
      </c>
      <c r="O7821" s="1">
        <v>7.3295438800000007E-5</v>
      </c>
      <c r="P7821" s="1">
        <v>3.5515578E-7</v>
      </c>
      <c r="Q7821" s="1">
        <v>3.3885049697815602E-7</v>
      </c>
      <c r="R7821" s="1">
        <v>967.24999999999898</v>
      </c>
      <c r="S7821" s="1">
        <v>2288.5499999999902</v>
      </c>
      <c r="T7821" s="1">
        <v>15.35</v>
      </c>
      <c r="U7821" s="1">
        <v>24173.95</v>
      </c>
      <c r="V7821" s="1">
        <f t="shared" si="489"/>
        <v>2.3853827936106584</v>
      </c>
      <c r="W7821" s="1">
        <f t="shared" si="490"/>
        <v>2.007638867465523</v>
      </c>
      <c r="X7821" s="1">
        <f t="shared" si="491"/>
        <v>149.09120521172574</v>
      </c>
    </row>
    <row r="7822" spans="1:24" hidden="1" x14ac:dyDescent="0.3">
      <c r="A7822" s="18" t="str">
        <f t="shared" si="488"/>
        <v>OFF - ConstMin - Dumpers/Tenders_2014_25</v>
      </c>
      <c r="B7822" s="1" t="s">
        <v>40</v>
      </c>
      <c r="C7822" s="1">
        <v>2020</v>
      </c>
      <c r="D7822" s="1" t="s">
        <v>155</v>
      </c>
      <c r="E7822" s="1">
        <v>2014</v>
      </c>
      <c r="F7822" s="1">
        <v>25</v>
      </c>
      <c r="G7822" s="1" t="s">
        <v>5</v>
      </c>
      <c r="H7822" s="1">
        <v>1.9959604166666598E-6</v>
      </c>
      <c r="I7822" s="1">
        <v>2.3753578512396602E-6</v>
      </c>
      <c r="J7822" s="1">
        <v>2.8741830000000001E-6</v>
      </c>
      <c r="K7822" s="1">
        <v>9.8099730000000004E-6</v>
      </c>
      <c r="L7822" s="1">
        <v>1.816254E-5</v>
      </c>
      <c r="M7822" s="1">
        <v>2.382482E-3</v>
      </c>
      <c r="N7822" s="1">
        <v>6.7864889999999999E-7</v>
      </c>
      <c r="O7822" s="1">
        <v>6.2435698800000005E-7</v>
      </c>
      <c r="P7822" s="1">
        <v>3.0229179999999997E-8</v>
      </c>
      <c r="Q7822" s="1">
        <v>2.02009570840003E-8</v>
      </c>
      <c r="R7822" s="1">
        <v>80.3</v>
      </c>
      <c r="S7822" s="1">
        <v>229.95</v>
      </c>
      <c r="T7822" s="1">
        <v>0.34</v>
      </c>
      <c r="U7822" s="1">
        <v>3679.2</v>
      </c>
      <c r="V7822" s="1">
        <f t="shared" si="489"/>
        <v>0.21377861058371128</v>
      </c>
      <c r="W7822" s="1">
        <f t="shared" si="490"/>
        <v>1.6346011039324999</v>
      </c>
      <c r="X7822" s="1">
        <f t="shared" si="491"/>
        <v>676.32352941176464</v>
      </c>
    </row>
    <row r="7823" spans="1:24" hidden="1" x14ac:dyDescent="0.3">
      <c r="A7823" s="18" t="str">
        <f t="shared" si="488"/>
        <v>OFF - ConstMin - Dumpers/Tenders_2014_100</v>
      </c>
      <c r="B7823" s="1" t="s">
        <v>40</v>
      </c>
      <c r="C7823" s="1">
        <v>2020</v>
      </c>
      <c r="D7823" s="1" t="s">
        <v>155</v>
      </c>
      <c r="E7823" s="1">
        <v>2014</v>
      </c>
      <c r="F7823" s="1">
        <v>100</v>
      </c>
      <c r="G7823" s="1" t="s">
        <v>12</v>
      </c>
      <c r="H7823" s="1">
        <v>4.1919097741901098E-7</v>
      </c>
      <c r="I7823" s="1">
        <v>3.8557186103000699E-7</v>
      </c>
      <c r="J7823" s="1">
        <v>4.6129410000000002E-7</v>
      </c>
      <c r="K7823" s="1">
        <v>2.0078840000000001E-5</v>
      </c>
      <c r="L7823" s="1">
        <v>1.039378E-6</v>
      </c>
      <c r="M7823" s="1">
        <v>1.0163349999999999E-3</v>
      </c>
      <c r="N7823" s="1">
        <v>7.0861284E-8</v>
      </c>
      <c r="O7823" s="1">
        <v>5.3539636799999998E-8</v>
      </c>
      <c r="P7823" s="1">
        <v>9.8192090000000006E-9</v>
      </c>
      <c r="Q7823" s="1">
        <v>1.4065492327395101E-8</v>
      </c>
      <c r="R7823" s="1">
        <v>40.15</v>
      </c>
      <c r="S7823" s="1">
        <v>14.6</v>
      </c>
      <c r="T7823" s="1">
        <v>0.13</v>
      </c>
      <c r="U7823" s="1">
        <v>963.6</v>
      </c>
      <c r="V7823" s="1">
        <f t="shared" si="489"/>
        <v>0.13249428352266024</v>
      </c>
      <c r="W7823" s="1">
        <f t="shared" si="490"/>
        <v>0.3571620684438333</v>
      </c>
      <c r="X7823" s="1">
        <f t="shared" si="491"/>
        <v>112.30769230769231</v>
      </c>
    </row>
    <row r="7824" spans="1:24" hidden="1" x14ac:dyDescent="0.3">
      <c r="A7824" s="18" t="str">
        <f t="shared" si="488"/>
        <v>OFF - ConstMin - Dumpers/Tenders_2015_25</v>
      </c>
      <c r="B7824" s="1" t="s">
        <v>40</v>
      </c>
      <c r="C7824" s="1">
        <v>2020</v>
      </c>
      <c r="D7824" s="1" t="s">
        <v>155</v>
      </c>
      <c r="E7824" s="1">
        <v>2015</v>
      </c>
      <c r="F7824" s="1">
        <v>25</v>
      </c>
      <c r="G7824" s="1" t="s">
        <v>12</v>
      </c>
      <c r="H7824" s="1">
        <v>1.8203048419767001E-4</v>
      </c>
      <c r="I7824" s="1">
        <v>1.6743163936501699E-4</v>
      </c>
      <c r="J7824" s="1">
        <v>2.0031344399999999E-4</v>
      </c>
      <c r="K7824" s="1">
        <v>7.1534272300000003E-3</v>
      </c>
      <c r="L7824" s="1">
        <v>1.3933174199999999E-4</v>
      </c>
      <c r="M7824" s="1">
        <v>1.2217258700000001E-2</v>
      </c>
      <c r="N7824" s="1">
        <v>9.0501487047E-5</v>
      </c>
      <c r="O7824" s="1">
        <v>6.8378901324400005E-5</v>
      </c>
      <c r="P7824" s="1">
        <v>3.3905719800000002E-7</v>
      </c>
      <c r="Q7824" s="1">
        <v>3.2094896128874402E-7</v>
      </c>
      <c r="R7824" s="1">
        <v>916.15</v>
      </c>
      <c r="S7824" s="1">
        <v>2241.1</v>
      </c>
      <c r="T7824" s="1">
        <v>15.04</v>
      </c>
      <c r="U7824" s="1">
        <v>22943.8999999999</v>
      </c>
      <c r="V7824" s="1">
        <f t="shared" si="489"/>
        <v>2.416344706094931</v>
      </c>
      <c r="W7824" s="1">
        <f t="shared" si="490"/>
        <v>2.0108118062363602</v>
      </c>
      <c r="X7824" s="1">
        <f t="shared" si="491"/>
        <v>149.00930851063831</v>
      </c>
    </row>
    <row r="7825" spans="1:24" hidden="1" x14ac:dyDescent="0.3">
      <c r="A7825" s="18" t="str">
        <f t="shared" si="488"/>
        <v>OFF - ConstMin - Dumpers/Tenders_2015_25</v>
      </c>
      <c r="B7825" s="1" t="s">
        <v>40</v>
      </c>
      <c r="C7825" s="1">
        <v>2020</v>
      </c>
      <c r="D7825" s="1" t="s">
        <v>155</v>
      </c>
      <c r="E7825" s="1">
        <v>2015</v>
      </c>
      <c r="F7825" s="1">
        <v>25</v>
      </c>
      <c r="G7825" s="1" t="s">
        <v>5</v>
      </c>
      <c r="H7825" s="1">
        <v>2.12289652777777E-6</v>
      </c>
      <c r="I7825" s="1">
        <v>2.5264223140495801E-6</v>
      </c>
      <c r="J7825" s="1">
        <v>3.056971E-6</v>
      </c>
      <c r="K7825" s="1">
        <v>1.043385E-5</v>
      </c>
      <c r="L7825" s="1">
        <v>1.931761E-5</v>
      </c>
      <c r="M7825" s="1">
        <v>2.5339999999999998E-3</v>
      </c>
      <c r="N7825" s="1">
        <v>7.2180859999999998E-7</v>
      </c>
      <c r="O7825" s="1">
        <v>6.6406391199999998E-7</v>
      </c>
      <c r="P7825" s="1">
        <v>3.2151650000000003E-8</v>
      </c>
      <c r="Q7825" s="1">
        <v>2.1119182406000299E-8</v>
      </c>
      <c r="R7825" s="1">
        <v>83.95</v>
      </c>
      <c r="S7825" s="1">
        <v>244.55</v>
      </c>
      <c r="T7825" s="1">
        <v>0.37</v>
      </c>
      <c r="U7825" s="1">
        <v>3912.8</v>
      </c>
      <c r="V7825" s="1">
        <f t="shared" si="489"/>
        <v>0.21379960541989426</v>
      </c>
      <c r="W7825" s="1">
        <f t="shared" si="490"/>
        <v>1.6347612878051676</v>
      </c>
      <c r="X7825" s="1">
        <f t="shared" si="491"/>
        <v>660.94594594594594</v>
      </c>
    </row>
    <row r="7826" spans="1:24" hidden="1" x14ac:dyDescent="0.3">
      <c r="A7826" s="18" t="str">
        <f t="shared" si="488"/>
        <v>OFF - ConstMin - Dumpers/Tenders_2015_100</v>
      </c>
      <c r="B7826" s="1" t="s">
        <v>40</v>
      </c>
      <c r="C7826" s="1">
        <v>2020</v>
      </c>
      <c r="D7826" s="1" t="s">
        <v>155</v>
      </c>
      <c r="E7826" s="1">
        <v>2015</v>
      </c>
      <c r="F7826" s="1">
        <v>100</v>
      </c>
      <c r="G7826" s="1" t="s">
        <v>12</v>
      </c>
      <c r="H7826" s="1">
        <v>4.56530166597148E-7</v>
      </c>
      <c r="I7826" s="1">
        <v>4.1991644723605701E-7</v>
      </c>
      <c r="J7826" s="1">
        <v>5.0238359999999996E-7</v>
      </c>
      <c r="K7826" s="1">
        <v>2.130301E-5</v>
      </c>
      <c r="L7826" s="1">
        <v>1.1307039999999999E-6</v>
      </c>
      <c r="M7826" s="1">
        <v>1.137519E-3</v>
      </c>
      <c r="N7826" s="1">
        <v>7.9310592000000004E-8</v>
      </c>
      <c r="O7826" s="1">
        <v>5.9923558400000006E-8</v>
      </c>
      <c r="P7826" s="1">
        <v>1.0990019999999999E-8</v>
      </c>
      <c r="Q7826" s="1">
        <v>1.53441734480674E-8</v>
      </c>
      <c r="R7826" s="1">
        <v>43.8</v>
      </c>
      <c r="S7826" s="1">
        <v>18.25</v>
      </c>
      <c r="T7826" s="1">
        <v>0.14000000000000001</v>
      </c>
      <c r="U7826" s="1">
        <v>1204.5</v>
      </c>
      <c r="V7826" s="1">
        <f t="shared" si="489"/>
        <v>0.11543690697198972</v>
      </c>
      <c r="W7826" s="1">
        <f t="shared" si="490"/>
        <v>0.31083558007786666</v>
      </c>
      <c r="X7826" s="1">
        <f t="shared" si="491"/>
        <v>130.35714285714283</v>
      </c>
    </row>
    <row r="7827" spans="1:24" hidden="1" x14ac:dyDescent="0.3">
      <c r="A7827" s="18" t="str">
        <f t="shared" si="488"/>
        <v>OFF - ConstMin - Dumpers/Tenders_2016_25</v>
      </c>
      <c r="B7827" s="1" t="s">
        <v>40</v>
      </c>
      <c r="C7827" s="1">
        <v>2020</v>
      </c>
      <c r="D7827" s="1" t="s">
        <v>155</v>
      </c>
      <c r="E7827" s="1">
        <v>2016</v>
      </c>
      <c r="F7827" s="1">
        <v>25</v>
      </c>
      <c r="G7827" s="1" t="s">
        <v>12</v>
      </c>
      <c r="H7827" s="1">
        <v>1.9270115835589199E-4</v>
      </c>
      <c r="I7827" s="1">
        <v>1.77246525455749E-4</v>
      </c>
      <c r="J7827" s="1">
        <v>2.1205586999999999E-4</v>
      </c>
      <c r="K7827" s="1">
        <v>7.1786914000000002E-3</v>
      </c>
      <c r="L7827" s="1">
        <v>1.43336933E-4</v>
      </c>
      <c r="M7827" s="1">
        <v>1.2553534E-2</v>
      </c>
      <c r="N7827" s="1">
        <v>8.8546011209999999E-5</v>
      </c>
      <c r="O7827" s="1">
        <v>6.6901430691999997E-5</v>
      </c>
      <c r="P7827" s="1">
        <v>3.5262708E-7</v>
      </c>
      <c r="Q7827" s="1">
        <v>3.26063685771433E-7</v>
      </c>
      <c r="R7827" s="1">
        <v>930.75</v>
      </c>
      <c r="S7827" s="1">
        <v>2485.65</v>
      </c>
      <c r="T7827" s="1">
        <v>16.649999999999999</v>
      </c>
      <c r="U7827" s="1">
        <v>23611.85</v>
      </c>
      <c r="V7827" s="1">
        <f t="shared" si="489"/>
        <v>2.4856290479436858</v>
      </c>
      <c r="W7827" s="1">
        <f t="shared" si="490"/>
        <v>2.0100955061988319</v>
      </c>
      <c r="X7827" s="1">
        <f t="shared" si="491"/>
        <v>149.2882882882883</v>
      </c>
    </row>
    <row r="7828" spans="1:24" hidden="1" x14ac:dyDescent="0.3">
      <c r="A7828" s="18" t="str">
        <f t="shared" si="488"/>
        <v>OFF - ConstMin - Dumpers/Tenders_2016_25</v>
      </c>
      <c r="B7828" s="1" t="s">
        <v>40</v>
      </c>
      <c r="C7828" s="1">
        <v>2020</v>
      </c>
      <c r="D7828" s="1" t="s">
        <v>155</v>
      </c>
      <c r="E7828" s="1">
        <v>2016</v>
      </c>
      <c r="F7828" s="1">
        <v>25</v>
      </c>
      <c r="G7828" s="1" t="s">
        <v>5</v>
      </c>
      <c r="H7828" s="1">
        <v>2.2262527777777701E-6</v>
      </c>
      <c r="I7828" s="1">
        <v>2.6494247933884299E-6</v>
      </c>
      <c r="J7828" s="1">
        <v>3.205804E-6</v>
      </c>
      <c r="K7828" s="1">
        <v>1.094184E-5</v>
      </c>
      <c r="L7828" s="1">
        <v>2.0258109999999999E-5</v>
      </c>
      <c r="M7828" s="1">
        <v>2.65737E-3</v>
      </c>
      <c r="N7828" s="1">
        <v>7.5695079999999995E-7</v>
      </c>
      <c r="O7828" s="1">
        <v>6.9639473599999998E-7</v>
      </c>
      <c r="P7828" s="1">
        <v>3.371699E-8</v>
      </c>
      <c r="Q7828" s="1">
        <v>2.2037407728000299E-8</v>
      </c>
      <c r="R7828" s="1">
        <v>87.6</v>
      </c>
      <c r="S7828" s="1">
        <v>255.49999999999901</v>
      </c>
      <c r="T7828" s="1">
        <v>0.38</v>
      </c>
      <c r="U7828" s="1">
        <v>4087.99999999999</v>
      </c>
      <c r="V7828" s="1">
        <f t="shared" si="489"/>
        <v>0.21459979842318233</v>
      </c>
      <c r="W7828" s="1">
        <f t="shared" si="490"/>
        <v>1.640879308325129</v>
      </c>
      <c r="X7828" s="1">
        <f t="shared" si="491"/>
        <v>672.36842105262895</v>
      </c>
    </row>
    <row r="7829" spans="1:24" hidden="1" x14ac:dyDescent="0.3">
      <c r="A7829" s="18" t="str">
        <f t="shared" si="488"/>
        <v>OFF - ConstMin - Dumpers/Tenders_2016_100</v>
      </c>
      <c r="B7829" s="1" t="s">
        <v>40</v>
      </c>
      <c r="C7829" s="1">
        <v>2020</v>
      </c>
      <c r="D7829" s="1" t="s">
        <v>155</v>
      </c>
      <c r="E7829" s="1">
        <v>2016</v>
      </c>
      <c r="F7829" s="1">
        <v>100</v>
      </c>
      <c r="G7829" s="1" t="s">
        <v>12</v>
      </c>
      <c r="H7829" s="1">
        <v>4.5117175963410899E-7</v>
      </c>
      <c r="I7829" s="1">
        <v>4.14987784511454E-7</v>
      </c>
      <c r="J7829" s="1">
        <v>4.9648699999999999E-7</v>
      </c>
      <c r="K7829" s="1">
        <v>2.0463500000000002E-5</v>
      </c>
      <c r="L7829" s="1">
        <v>1.1161209999999999E-6</v>
      </c>
      <c r="M7829" s="1">
        <v>1.1561900000000001E-3</v>
      </c>
      <c r="N7829" s="1">
        <v>8.0612334000000001E-8</v>
      </c>
      <c r="O7829" s="1">
        <v>6.0907096799999995E-8</v>
      </c>
      <c r="P7829" s="1">
        <v>1.117041E-8</v>
      </c>
      <c r="Q7829" s="1">
        <v>1.53441734480674E-8</v>
      </c>
      <c r="R7829" s="1">
        <v>43.8</v>
      </c>
      <c r="S7829" s="1">
        <v>18.25</v>
      </c>
      <c r="T7829" s="1">
        <v>0.14000000000000001</v>
      </c>
      <c r="U7829" s="1">
        <v>1204.5</v>
      </c>
      <c r="V7829" s="1">
        <f t="shared" si="489"/>
        <v>0.11408199557430286</v>
      </c>
      <c r="W7829" s="1">
        <f t="shared" si="490"/>
        <v>0.30682664824046668</v>
      </c>
      <c r="X7829" s="1">
        <f t="shared" si="491"/>
        <v>130.35714285714283</v>
      </c>
    </row>
    <row r="7830" spans="1:24" hidden="1" x14ac:dyDescent="0.3">
      <c r="A7830" s="18" t="str">
        <f t="shared" si="488"/>
        <v>OFF - ConstMin - Dumpers/Tenders_2017_25</v>
      </c>
      <c r="B7830" s="1" t="s">
        <v>40</v>
      </c>
      <c r="C7830" s="1">
        <v>2020</v>
      </c>
      <c r="D7830" s="1" t="s">
        <v>155</v>
      </c>
      <c r="E7830" s="1">
        <v>2017</v>
      </c>
      <c r="F7830" s="1">
        <v>25</v>
      </c>
      <c r="G7830" s="1" t="s">
        <v>12</v>
      </c>
      <c r="H7830" s="1">
        <v>2.1630646496534499E-4</v>
      </c>
      <c r="I7830" s="1">
        <v>1.9895868647512401E-4</v>
      </c>
      <c r="J7830" s="1">
        <v>2.3803206999999999E-4</v>
      </c>
      <c r="K7830" s="1">
        <v>7.5585360999999903E-3</v>
      </c>
      <c r="L7830" s="1">
        <v>1.5561897E-4</v>
      </c>
      <c r="M7830" s="1">
        <v>1.3609741999999999E-2</v>
      </c>
      <c r="N7830" s="1">
        <v>9.0188967599999999E-5</v>
      </c>
      <c r="O7830" s="1">
        <v>6.8142775519999997E-5</v>
      </c>
      <c r="P7830" s="1">
        <v>3.8782972999999902E-7</v>
      </c>
      <c r="Q7830" s="1">
        <v>3.49079945943535E-7</v>
      </c>
      <c r="R7830" s="1">
        <v>996.45</v>
      </c>
      <c r="S7830" s="1">
        <v>2927.3</v>
      </c>
      <c r="T7830" s="1">
        <v>19.619999999999902</v>
      </c>
      <c r="U7830" s="1">
        <v>25615.699999999899</v>
      </c>
      <c r="V7830" s="1">
        <f t="shared" si="489"/>
        <v>2.5718478806024168</v>
      </c>
      <c r="W7830" s="1">
        <f t="shared" si="490"/>
        <v>2.011615201460792</v>
      </c>
      <c r="X7830" s="1">
        <f t="shared" si="491"/>
        <v>149.19979612640239</v>
      </c>
    </row>
    <row r="7831" spans="1:24" hidden="1" x14ac:dyDescent="0.3">
      <c r="A7831" s="18" t="str">
        <f t="shared" si="488"/>
        <v>OFF - ConstMin - Dumpers/Tenders_2017_25</v>
      </c>
      <c r="B7831" s="1" t="s">
        <v>40</v>
      </c>
      <c r="C7831" s="1">
        <v>2020</v>
      </c>
      <c r="D7831" s="1" t="s">
        <v>155</v>
      </c>
      <c r="E7831" s="1">
        <v>2017</v>
      </c>
      <c r="F7831" s="1">
        <v>25</v>
      </c>
      <c r="G7831" s="1" t="s">
        <v>5</v>
      </c>
      <c r="H7831" s="1">
        <v>2.3270937500000001E-6</v>
      </c>
      <c r="I7831" s="1">
        <v>2.7694338842975201E-6</v>
      </c>
      <c r="J7831" s="1">
        <v>3.351015E-6</v>
      </c>
      <c r="K7831" s="1">
        <v>1.1437460000000001E-5</v>
      </c>
      <c r="L7831" s="1">
        <v>2.117573E-5</v>
      </c>
      <c r="M7831" s="1">
        <v>2.7777399999999999E-3</v>
      </c>
      <c r="N7831" s="1">
        <v>7.9123789999999999E-7</v>
      </c>
      <c r="O7831" s="1">
        <v>7.2793886800000002E-7</v>
      </c>
      <c r="P7831" s="1">
        <v>3.5244250000000001E-8</v>
      </c>
      <c r="Q7831" s="1">
        <v>2.2955633050000301E-8</v>
      </c>
      <c r="R7831" s="1">
        <v>91.25</v>
      </c>
      <c r="S7831" s="1">
        <v>266.45</v>
      </c>
      <c r="T7831" s="1">
        <v>0.4</v>
      </c>
      <c r="U7831" s="1">
        <v>4263.2</v>
      </c>
      <c r="V7831" s="1">
        <f t="shared" si="489"/>
        <v>0.21510172587959211</v>
      </c>
      <c r="W7831" s="1">
        <f t="shared" si="490"/>
        <v>1.6447173899280993</v>
      </c>
      <c r="X7831" s="1">
        <f t="shared" si="491"/>
        <v>666.12499999999989</v>
      </c>
    </row>
    <row r="7832" spans="1:24" hidden="1" x14ac:dyDescent="0.3">
      <c r="A7832" s="18" t="str">
        <f t="shared" si="488"/>
        <v>OFF - ConstMin - Dumpers/Tenders_2017_100</v>
      </c>
      <c r="B7832" s="1" t="s">
        <v>40</v>
      </c>
      <c r="C7832" s="1">
        <v>2020</v>
      </c>
      <c r="D7832" s="1" t="s">
        <v>155</v>
      </c>
      <c r="E7832" s="1">
        <v>2017</v>
      </c>
      <c r="F7832" s="1">
        <v>100</v>
      </c>
      <c r="G7832" s="1" t="s">
        <v>12</v>
      </c>
      <c r="H7832" s="1">
        <v>4.4312033652024299E-7</v>
      </c>
      <c r="I7832" s="1">
        <v>4.0758208553131899E-7</v>
      </c>
      <c r="J7832" s="1">
        <v>4.8762689999999996E-7</v>
      </c>
      <c r="K7832" s="1">
        <v>1.9485400000000002E-5</v>
      </c>
      <c r="L7832" s="1">
        <v>1.0948380000000001E-6</v>
      </c>
      <c r="M7832" s="1">
        <v>1.168851E-3</v>
      </c>
      <c r="N7832" s="1">
        <v>8.1495107999999998E-8</v>
      </c>
      <c r="O7832" s="1">
        <v>6.1574081600000005E-8</v>
      </c>
      <c r="P7832" s="1">
        <v>1.1292730000000001E-8</v>
      </c>
      <c r="Q7832" s="1">
        <v>1.53441734480674E-8</v>
      </c>
      <c r="R7832" s="1">
        <v>43.8</v>
      </c>
      <c r="S7832" s="1">
        <v>18.25</v>
      </c>
      <c r="T7832" s="1">
        <v>0.15</v>
      </c>
      <c r="U7832" s="1">
        <v>1204.5</v>
      </c>
      <c r="V7832" s="1">
        <f t="shared" si="489"/>
        <v>0.11204613584587496</v>
      </c>
      <c r="W7832" s="1">
        <f t="shared" si="490"/>
        <v>0.30097585647640002</v>
      </c>
      <c r="X7832" s="1">
        <f t="shared" si="491"/>
        <v>121.66666666666667</v>
      </c>
    </row>
    <row r="7833" spans="1:24" hidden="1" x14ac:dyDescent="0.3">
      <c r="A7833" s="18" t="str">
        <f t="shared" si="488"/>
        <v>OFF - ConstMin - Dumpers/Tenders_2018_25</v>
      </c>
      <c r="B7833" s="1" t="s">
        <v>40</v>
      </c>
      <c r="C7833" s="1">
        <v>2020</v>
      </c>
      <c r="D7833" s="1" t="s">
        <v>155</v>
      </c>
      <c r="E7833" s="1">
        <v>2018</v>
      </c>
      <c r="F7833" s="1">
        <v>25</v>
      </c>
      <c r="G7833" s="1" t="s">
        <v>12</v>
      </c>
      <c r="H7833" s="1">
        <v>3.1153761362510702E-4</v>
      </c>
      <c r="I7833" s="1">
        <v>2.8655229701237398E-4</v>
      </c>
      <c r="J7833" s="1">
        <v>3.4282813999999997E-4</v>
      </c>
      <c r="K7833" s="1">
        <v>8.8313049999999994E-3</v>
      </c>
      <c r="L7833" s="1">
        <v>1.9952155E-4</v>
      </c>
      <c r="M7833" s="1">
        <v>1.7821869000000001E-2</v>
      </c>
      <c r="N7833" s="1">
        <v>9.0470491200000006E-5</v>
      </c>
      <c r="O7833" s="1">
        <v>6.835548224E-5</v>
      </c>
      <c r="P7833" s="1">
        <v>5.3419266999999999E-7</v>
      </c>
      <c r="Q7833" s="1">
        <v>4.3858762439059502E-7</v>
      </c>
      <c r="R7833" s="1">
        <v>1251.95</v>
      </c>
      <c r="S7833" s="1">
        <v>4945.75</v>
      </c>
      <c r="T7833" s="1">
        <v>33.159999999999997</v>
      </c>
      <c r="U7833" s="1">
        <v>33543.5</v>
      </c>
      <c r="V7833" s="1">
        <f t="shared" si="489"/>
        <v>2.8286819484393169</v>
      </c>
      <c r="W7833" s="1">
        <f t="shared" si="490"/>
        <v>1.9695637155728727</v>
      </c>
      <c r="X7833" s="1">
        <f t="shared" si="491"/>
        <v>149.14806996381185</v>
      </c>
    </row>
    <row r="7834" spans="1:24" hidden="1" x14ac:dyDescent="0.3">
      <c r="A7834" s="18" t="str">
        <f t="shared" si="488"/>
        <v>OFF - ConstMin - Dumpers/Tenders_2018_25</v>
      </c>
      <c r="B7834" s="1" t="s">
        <v>40</v>
      </c>
      <c r="C7834" s="1">
        <v>2020</v>
      </c>
      <c r="D7834" s="1" t="s">
        <v>155</v>
      </c>
      <c r="E7834" s="1">
        <v>2018</v>
      </c>
      <c r="F7834" s="1">
        <v>25</v>
      </c>
      <c r="G7834" s="1" t="s">
        <v>5</v>
      </c>
      <c r="H7834" s="1">
        <v>2.3940416666666598E-6</v>
      </c>
      <c r="I7834" s="1">
        <v>2.8491074380165202E-6</v>
      </c>
      <c r="J7834" s="1">
        <v>3.4474199999999999E-6</v>
      </c>
      <c r="K7834" s="1">
        <v>1.1766510000000001E-5</v>
      </c>
      <c r="L7834" s="1">
        <v>2.1784930000000001E-5</v>
      </c>
      <c r="M7834" s="1">
        <v>2.857652E-3</v>
      </c>
      <c r="N7834" s="1">
        <v>8.1400090000000005E-7</v>
      </c>
      <c r="O7834" s="1">
        <v>7.4888082799999995E-7</v>
      </c>
      <c r="P7834" s="1">
        <v>3.6258179999999997E-8</v>
      </c>
      <c r="Q7834" s="1">
        <v>2.3873858372000301E-8</v>
      </c>
      <c r="R7834" s="1">
        <v>94.9</v>
      </c>
      <c r="S7834" s="1">
        <v>273.75</v>
      </c>
      <c r="T7834" s="1">
        <v>0.41</v>
      </c>
      <c r="U7834" s="1">
        <v>4380</v>
      </c>
      <c r="V7834" s="1">
        <f t="shared" si="489"/>
        <v>0.21538889919909024</v>
      </c>
      <c r="W7834" s="1">
        <f t="shared" si="490"/>
        <v>1.6469130048306833</v>
      </c>
      <c r="X7834" s="1">
        <f t="shared" si="491"/>
        <v>667.68292682926835</v>
      </c>
    </row>
    <row r="7835" spans="1:24" hidden="1" x14ac:dyDescent="0.3">
      <c r="A7835" s="18" t="str">
        <f t="shared" si="488"/>
        <v>OFF - ConstMin - Dumpers/Tenders_2018_100</v>
      </c>
      <c r="B7835" s="1" t="s">
        <v>40</v>
      </c>
      <c r="C7835" s="1">
        <v>2020</v>
      </c>
      <c r="D7835" s="1" t="s">
        <v>155</v>
      </c>
      <c r="E7835" s="1">
        <v>2018</v>
      </c>
      <c r="F7835" s="1">
        <v>100</v>
      </c>
      <c r="G7835" s="1" t="s">
        <v>12</v>
      </c>
      <c r="H7835" s="1">
        <v>4.2742723585768898E-7</v>
      </c>
      <c r="I7835" s="1">
        <v>3.9314757154190201E-7</v>
      </c>
      <c r="J7835" s="1">
        <v>4.7035760000000001E-7</v>
      </c>
      <c r="K7835" s="1">
        <v>1.81684E-5</v>
      </c>
      <c r="L7835" s="1">
        <v>1.054669E-6</v>
      </c>
      <c r="M7835" s="1">
        <v>1.161512E-3</v>
      </c>
      <c r="N7835" s="1">
        <v>8.0983394999999995E-8</v>
      </c>
      <c r="O7835" s="1">
        <v>6.1187453999999996E-8</v>
      </c>
      <c r="P7835" s="1">
        <v>1.122182E-8</v>
      </c>
      <c r="Q7835" s="1">
        <v>1.53441734480674E-8</v>
      </c>
      <c r="R7835" s="1">
        <v>43.8</v>
      </c>
      <c r="S7835" s="1">
        <v>18.25</v>
      </c>
      <c r="T7835" s="1">
        <v>0.14000000000000001</v>
      </c>
      <c r="U7835" s="1">
        <v>1204.5</v>
      </c>
      <c r="V7835" s="1">
        <f t="shared" si="489"/>
        <v>0.10807802347602176</v>
      </c>
      <c r="W7835" s="1">
        <f t="shared" si="490"/>
        <v>0.28993321895486662</v>
      </c>
      <c r="X7835" s="1">
        <f t="shared" si="491"/>
        <v>130.35714285714283</v>
      </c>
    </row>
    <row r="7836" spans="1:24" hidden="1" x14ac:dyDescent="0.3">
      <c r="A7836" s="18" t="str">
        <f t="shared" si="488"/>
        <v>OFF - ConstMin - Dumpers/Tenders_2019_25</v>
      </c>
      <c r="B7836" s="1" t="s">
        <v>40</v>
      </c>
      <c r="C7836" s="1">
        <v>2020</v>
      </c>
      <c r="D7836" s="1" t="s">
        <v>155</v>
      </c>
      <c r="E7836" s="1">
        <v>2019</v>
      </c>
      <c r="F7836" s="1">
        <v>25</v>
      </c>
      <c r="G7836" s="1" t="s">
        <v>12</v>
      </c>
      <c r="H7836" s="1">
        <v>3.1579384227567301E-4</v>
      </c>
      <c r="I7836" s="1">
        <v>2.9046717612516402E-4</v>
      </c>
      <c r="J7836" s="1">
        <v>3.4751185999999998E-4</v>
      </c>
      <c r="K7836" s="1">
        <v>9.2408690000000005E-3</v>
      </c>
      <c r="L7836" s="1">
        <v>1.967801E-4</v>
      </c>
      <c r="M7836" s="1">
        <v>1.8920123E-2</v>
      </c>
      <c r="N7836" s="1">
        <v>9.2197570499999996E-5</v>
      </c>
      <c r="O7836" s="1">
        <v>6.9660386599999999E-5</v>
      </c>
      <c r="P7836" s="1">
        <v>5.7077872E-7</v>
      </c>
      <c r="Q7836" s="1">
        <v>4.6032520344202399E-7</v>
      </c>
      <c r="R7836" s="1">
        <v>1314</v>
      </c>
      <c r="S7836" s="1">
        <v>5405.65</v>
      </c>
      <c r="T7836" s="1">
        <v>36.239999999999903</v>
      </c>
      <c r="U7836" s="1">
        <v>35583.85</v>
      </c>
      <c r="V7836" s="1">
        <f t="shared" si="489"/>
        <v>2.702917116131307</v>
      </c>
      <c r="W7836" s="1">
        <f t="shared" si="490"/>
        <v>1.8311201544330085</v>
      </c>
      <c r="X7836" s="1">
        <f t="shared" si="491"/>
        <v>149.16252759381936</v>
      </c>
    </row>
    <row r="7837" spans="1:24" hidden="1" x14ac:dyDescent="0.3">
      <c r="A7837" s="18" t="str">
        <f t="shared" si="488"/>
        <v>OFF - ConstMin - Dumpers/Tenders_2019_25</v>
      </c>
      <c r="B7837" s="1" t="s">
        <v>40</v>
      </c>
      <c r="C7837" s="1">
        <v>2020</v>
      </c>
      <c r="D7837" s="1" t="s">
        <v>155</v>
      </c>
      <c r="E7837" s="1">
        <v>2019</v>
      </c>
      <c r="F7837" s="1">
        <v>25</v>
      </c>
      <c r="G7837" s="1" t="s">
        <v>5</v>
      </c>
      <c r="H7837" s="1">
        <v>2.4820631944444399E-6</v>
      </c>
      <c r="I7837" s="1">
        <v>2.95386033057851E-6</v>
      </c>
      <c r="J7837" s="1">
        <v>3.5741709999999999E-6</v>
      </c>
      <c r="K7837" s="1">
        <v>1.219913E-5</v>
      </c>
      <c r="L7837" s="1">
        <v>2.25859E-5</v>
      </c>
      <c r="M7837" s="1">
        <v>2.9627189999999999E-3</v>
      </c>
      <c r="N7837" s="1">
        <v>8.4392920000000002E-7</v>
      </c>
      <c r="O7837" s="1">
        <v>7.7641486400000002E-7</v>
      </c>
      <c r="P7837" s="1">
        <v>3.7591290000000002E-8</v>
      </c>
      <c r="Q7837" s="1">
        <v>2.4792083694000399E-8</v>
      </c>
      <c r="R7837" s="1">
        <v>98.55</v>
      </c>
      <c r="S7837" s="1">
        <v>284.7</v>
      </c>
      <c r="T7837" s="1">
        <v>0.43</v>
      </c>
      <c r="U7837" s="1">
        <v>4555.2</v>
      </c>
      <c r="V7837" s="1">
        <f t="shared" si="489"/>
        <v>0.21471931217886056</v>
      </c>
      <c r="W7837" s="1">
        <f t="shared" si="490"/>
        <v>1.6417935752536861</v>
      </c>
      <c r="X7837" s="1">
        <f t="shared" si="491"/>
        <v>662.09302325581393</v>
      </c>
    </row>
    <row r="7838" spans="1:24" hidden="1" x14ac:dyDescent="0.3">
      <c r="A7838" s="18" t="str">
        <f t="shared" si="488"/>
        <v>OFF - ConstMin - Dumpers/Tenders_2019_100</v>
      </c>
      <c r="B7838" s="1" t="s">
        <v>40</v>
      </c>
      <c r="C7838" s="1">
        <v>2020</v>
      </c>
      <c r="D7838" s="1" t="s">
        <v>155</v>
      </c>
      <c r="E7838" s="1">
        <v>2019</v>
      </c>
      <c r="F7838" s="1">
        <v>100</v>
      </c>
      <c r="G7838" s="1" t="s">
        <v>12</v>
      </c>
      <c r="H7838" s="1">
        <v>4.2161510088246598E-7</v>
      </c>
      <c r="I7838" s="1">
        <v>3.8780156979169199E-7</v>
      </c>
      <c r="J7838" s="1">
        <v>4.6396170000000001E-7</v>
      </c>
      <c r="K7838" s="1">
        <v>1.7264429999999999E-5</v>
      </c>
      <c r="L7838" s="1">
        <v>1.038865E-6</v>
      </c>
      <c r="M7838" s="1">
        <v>1.181402E-3</v>
      </c>
      <c r="N7838" s="1">
        <v>8.2370195999999999E-8</v>
      </c>
      <c r="O7838" s="1">
        <v>6.2235259200000004E-8</v>
      </c>
      <c r="P7838" s="1">
        <v>1.1413990000000001E-8</v>
      </c>
      <c r="Q7838" s="1">
        <v>1.6622854568739699E-8</v>
      </c>
      <c r="R7838" s="1">
        <v>47.45</v>
      </c>
      <c r="S7838" s="1">
        <v>18.25</v>
      </c>
      <c r="T7838" s="1">
        <v>0.15</v>
      </c>
      <c r="U7838" s="1">
        <v>1204.5</v>
      </c>
      <c r="V7838" s="1">
        <f t="shared" si="489"/>
        <v>0.1066083837160812</v>
      </c>
      <c r="W7838" s="1">
        <f t="shared" si="490"/>
        <v>0.2855886287636667</v>
      </c>
      <c r="X7838" s="1">
        <f t="shared" si="491"/>
        <v>121.66666666666667</v>
      </c>
    </row>
    <row r="7839" spans="1:24" hidden="1" x14ac:dyDescent="0.3">
      <c r="A7839" s="18" t="str">
        <f t="shared" si="488"/>
        <v>OFF - ConstMin - Dumpers/Tenders_2020_25</v>
      </c>
      <c r="B7839" s="1" t="s">
        <v>40</v>
      </c>
      <c r="C7839" s="1">
        <v>2020</v>
      </c>
      <c r="D7839" s="1" t="s">
        <v>155</v>
      </c>
      <c r="E7839" s="1">
        <v>2020</v>
      </c>
      <c r="F7839" s="1">
        <v>25</v>
      </c>
      <c r="G7839" s="1" t="s">
        <v>12</v>
      </c>
      <c r="H7839" s="1">
        <v>2.8045803538406003E-4</v>
      </c>
      <c r="I7839" s="1">
        <v>2.5796530094625801E-4</v>
      </c>
      <c r="J7839" s="1">
        <v>3.0862696000000001E-4</v>
      </c>
      <c r="K7839" s="1">
        <v>1.0939677E-2</v>
      </c>
      <c r="L7839" s="1">
        <v>1.7584816E-4</v>
      </c>
      <c r="M7839" s="1">
        <v>2.0189915999999999E-2</v>
      </c>
      <c r="N7839" s="1">
        <v>9.7012464300000003E-5</v>
      </c>
      <c r="O7839" s="1">
        <v>7.3298306360000006E-5</v>
      </c>
      <c r="P7839" s="1">
        <v>6.1039394999999998E-7</v>
      </c>
      <c r="Q7839" s="1">
        <v>5.1147244826891602E-7</v>
      </c>
      <c r="R7839" s="1">
        <v>1460</v>
      </c>
      <c r="S7839" s="1">
        <v>5825.4</v>
      </c>
      <c r="T7839" s="1">
        <v>39.04</v>
      </c>
      <c r="U7839" s="1">
        <v>37992.85</v>
      </c>
      <c r="V7839" s="1">
        <f t="shared" si="489"/>
        <v>2.2482676959165415</v>
      </c>
      <c r="W7839" s="1">
        <f t="shared" si="490"/>
        <v>1.5325849486893881</v>
      </c>
      <c r="X7839" s="1">
        <f t="shared" si="491"/>
        <v>149.21618852459017</v>
      </c>
    </row>
    <row r="7840" spans="1:24" hidden="1" x14ac:dyDescent="0.3">
      <c r="A7840" s="18" t="str">
        <f t="shared" si="488"/>
        <v>OFF - ConstMin - Dumpers/Tenders_2020_25</v>
      </c>
      <c r="B7840" s="1" t="s">
        <v>40</v>
      </c>
      <c r="C7840" s="1">
        <v>2020</v>
      </c>
      <c r="D7840" s="1" t="s">
        <v>155</v>
      </c>
      <c r="E7840" s="1">
        <v>2020</v>
      </c>
      <c r="F7840" s="1">
        <v>25</v>
      </c>
      <c r="G7840" s="1" t="s">
        <v>5</v>
      </c>
      <c r="H7840" s="1">
        <v>2.5620479166666602E-6</v>
      </c>
      <c r="I7840" s="1">
        <v>3.0490487603305701E-6</v>
      </c>
      <c r="J7840" s="1">
        <v>3.6893489999999999E-6</v>
      </c>
      <c r="K7840" s="1">
        <v>1.2592240000000001E-5</v>
      </c>
      <c r="L7840" s="1">
        <v>2.3313729999999999E-5</v>
      </c>
      <c r="M7840" s="1">
        <v>3.0581929999999998E-3</v>
      </c>
      <c r="N7840" s="1">
        <v>8.7112479999999998E-7</v>
      </c>
      <c r="O7840" s="1">
        <v>8.0143481600000005E-7</v>
      </c>
      <c r="P7840" s="1">
        <v>3.8802670000000001E-8</v>
      </c>
      <c r="Q7840" s="1">
        <v>2.5710309016000399E-8</v>
      </c>
      <c r="R7840" s="1">
        <v>102.2</v>
      </c>
      <c r="S7840" s="1">
        <v>292</v>
      </c>
      <c r="T7840" s="1">
        <v>0.44</v>
      </c>
      <c r="U7840" s="1">
        <v>4672</v>
      </c>
      <c r="V7840" s="1">
        <f t="shared" si="489"/>
        <v>0.21609769585061017</v>
      </c>
      <c r="W7840" s="1">
        <f t="shared" si="490"/>
        <v>1.6523328194125158</v>
      </c>
      <c r="X7840" s="1">
        <f t="shared" si="491"/>
        <v>663.63636363636363</v>
      </c>
    </row>
    <row r="7841" spans="1:24" hidden="1" x14ac:dyDescent="0.3">
      <c r="A7841" s="18" t="str">
        <f t="shared" si="488"/>
        <v>OFF - ConstMin - Dumpers/Tenders_2020_100</v>
      </c>
      <c r="B7841" s="1" t="s">
        <v>40</v>
      </c>
      <c r="C7841" s="1">
        <v>2020</v>
      </c>
      <c r="D7841" s="1" t="s">
        <v>155</v>
      </c>
      <c r="E7841" s="1">
        <v>2020</v>
      </c>
      <c r="F7841" s="1">
        <v>100</v>
      </c>
      <c r="G7841" s="1" t="s">
        <v>12</v>
      </c>
      <c r="H7841" s="1">
        <v>4.06738492547065E-7</v>
      </c>
      <c r="I7841" s="1">
        <v>3.7411806544479001E-7</v>
      </c>
      <c r="J7841" s="1">
        <v>4.4759089999999998E-7</v>
      </c>
      <c r="K7841" s="1">
        <v>1.5980769999999999E-5</v>
      </c>
      <c r="L7841" s="1">
        <v>1.000708E-6</v>
      </c>
      <c r="M7841" s="1">
        <v>1.1763559999999999E-3</v>
      </c>
      <c r="N7841" s="1">
        <v>8.20183589999999E-8</v>
      </c>
      <c r="O7841" s="1">
        <v>6.1969426800000001E-8</v>
      </c>
      <c r="P7841" s="1">
        <v>1.136524E-8</v>
      </c>
      <c r="Q7841" s="1">
        <v>1.53441734480674E-8</v>
      </c>
      <c r="R7841" s="1">
        <v>43.8</v>
      </c>
      <c r="S7841" s="1">
        <v>18.25</v>
      </c>
      <c r="T7841" s="1">
        <v>0.15</v>
      </c>
      <c r="U7841" s="1">
        <v>1204.5</v>
      </c>
      <c r="V7841" s="1">
        <f t="shared" si="489"/>
        <v>0.1028467272514651</v>
      </c>
      <c r="W7841" s="1">
        <f t="shared" si="490"/>
        <v>0.27509909902906671</v>
      </c>
      <c r="X7841" s="1">
        <f t="shared" si="491"/>
        <v>121.66666666666667</v>
      </c>
    </row>
    <row r="7842" spans="1:24" hidden="1" x14ac:dyDescent="0.3">
      <c r="A7842" s="18" t="str">
        <f t="shared" si="488"/>
        <v>OFF - ConstMin - Excavators_2013_25</v>
      </c>
      <c r="B7842" s="1" t="s">
        <v>40</v>
      </c>
      <c r="C7842" s="1">
        <v>2020</v>
      </c>
      <c r="D7842" s="1" t="s">
        <v>156</v>
      </c>
      <c r="E7842" s="1">
        <v>2013</v>
      </c>
      <c r="F7842" s="1">
        <v>25</v>
      </c>
      <c r="G7842" s="1" t="s">
        <v>5</v>
      </c>
      <c r="H7842" s="1">
        <v>7.2184583333333303E-7</v>
      </c>
      <c r="I7842" s="1">
        <v>8.59056198347107E-7</v>
      </c>
      <c r="J7842" s="1">
        <v>1.0394580000000001E-6</v>
      </c>
      <c r="K7842" s="1">
        <v>3.5478109999999998E-6</v>
      </c>
      <c r="L7842" s="1">
        <v>6.5685449999999996E-6</v>
      </c>
      <c r="M7842" s="1">
        <v>8.6163289999999996E-4</v>
      </c>
      <c r="N7842" s="1">
        <v>2.4543580000000002E-7</v>
      </c>
      <c r="O7842" s="1">
        <v>2.25800936E-7</v>
      </c>
      <c r="P7842" s="1">
        <v>1.0932490000000001E-8</v>
      </c>
      <c r="Q7842" s="1">
        <v>7.3458025760001197E-9</v>
      </c>
      <c r="R7842" s="1">
        <v>29.2</v>
      </c>
      <c r="S7842" s="1">
        <v>36.5</v>
      </c>
      <c r="T7842" s="1">
        <v>0.03</v>
      </c>
      <c r="U7842" s="1">
        <v>839.5</v>
      </c>
      <c r="V7842" s="1">
        <f t="shared" si="489"/>
        <v>0.33883594519256893</v>
      </c>
      <c r="W7842" s="1">
        <f t="shared" si="490"/>
        <v>2.5908190382623042</v>
      </c>
      <c r="X7842" s="1">
        <f t="shared" si="491"/>
        <v>1216.6666666666667</v>
      </c>
    </row>
    <row r="7843" spans="1:24" hidden="1" x14ac:dyDescent="0.3">
      <c r="A7843" s="18" t="str">
        <f t="shared" si="488"/>
        <v>OFF - ConstMin - Excavators_2014_25</v>
      </c>
      <c r="B7843" s="1" t="s">
        <v>40</v>
      </c>
      <c r="C7843" s="1">
        <v>2020</v>
      </c>
      <c r="D7843" s="1" t="s">
        <v>156</v>
      </c>
      <c r="E7843" s="1">
        <v>2014</v>
      </c>
      <c r="F7843" s="1">
        <v>25</v>
      </c>
      <c r="G7843" s="1" t="s">
        <v>5</v>
      </c>
      <c r="H7843" s="1">
        <v>2.7107000000000002E-6</v>
      </c>
      <c r="I7843" s="1">
        <v>3.2259570247933798E-6</v>
      </c>
      <c r="J7843" s="1">
        <v>3.903408E-6</v>
      </c>
      <c r="K7843" s="1">
        <v>1.3322850000000001E-5</v>
      </c>
      <c r="L7843" s="1">
        <v>2.4666409999999999E-5</v>
      </c>
      <c r="M7843" s="1">
        <v>3.235632E-3</v>
      </c>
      <c r="N7843" s="1">
        <v>9.2166819999999995E-7</v>
      </c>
      <c r="O7843" s="1">
        <v>8.47934744E-7</v>
      </c>
      <c r="P7843" s="1">
        <v>4.1054030000000001E-8</v>
      </c>
      <c r="Q7843" s="1">
        <v>2.6628534338000401E-8</v>
      </c>
      <c r="R7843" s="1">
        <v>105.85</v>
      </c>
      <c r="S7843" s="1">
        <v>142.35</v>
      </c>
      <c r="T7843" s="1">
        <v>0.1</v>
      </c>
      <c r="U7843" s="1">
        <v>3274.05</v>
      </c>
      <c r="V7843" s="1">
        <f t="shared" si="489"/>
        <v>0.32625852673225808</v>
      </c>
      <c r="W7843" s="1">
        <f t="shared" si="490"/>
        <v>2.4946477973894536</v>
      </c>
      <c r="X7843" s="1">
        <f t="shared" si="491"/>
        <v>1423.4999999999998</v>
      </c>
    </row>
    <row r="7844" spans="1:24" hidden="1" x14ac:dyDescent="0.3">
      <c r="A7844" s="18" t="str">
        <f t="shared" si="488"/>
        <v>OFF - ConstMin - Excavators_2015_25</v>
      </c>
      <c r="B7844" s="1" t="s">
        <v>40</v>
      </c>
      <c r="C7844" s="1">
        <v>2020</v>
      </c>
      <c r="D7844" s="1" t="s">
        <v>156</v>
      </c>
      <c r="E7844" s="1">
        <v>2015</v>
      </c>
      <c r="F7844" s="1">
        <v>25</v>
      </c>
      <c r="G7844" s="1" t="s">
        <v>5</v>
      </c>
      <c r="H7844" s="1">
        <v>5.3533937499999998E-6</v>
      </c>
      <c r="I7844" s="1">
        <v>6.3709809917355302E-6</v>
      </c>
      <c r="J7844" s="1">
        <v>7.7088869999999994E-6</v>
      </c>
      <c r="K7844" s="1">
        <v>2.6311469999999998E-5</v>
      </c>
      <c r="L7844" s="1">
        <v>4.8713990000000001E-5</v>
      </c>
      <c r="M7844" s="1">
        <v>6.3900880000000004E-3</v>
      </c>
      <c r="N7844" s="1">
        <v>1.8202139999999999E-6</v>
      </c>
      <c r="O7844" s="1">
        <v>1.6745968799999999E-6</v>
      </c>
      <c r="P7844" s="1">
        <v>8.1078109999999995E-8</v>
      </c>
      <c r="Q7844" s="1">
        <v>5.3257068676000803E-8</v>
      </c>
      <c r="R7844" s="1">
        <v>211.7</v>
      </c>
      <c r="S7844" s="1">
        <v>284.7</v>
      </c>
      <c r="T7844" s="1">
        <v>0.2</v>
      </c>
      <c r="U7844" s="1">
        <v>6548.1</v>
      </c>
      <c r="V7844" s="1">
        <f t="shared" si="489"/>
        <v>0.3221659272314682</v>
      </c>
      <c r="W7844" s="1">
        <f t="shared" si="490"/>
        <v>2.4633549806305797</v>
      </c>
      <c r="X7844" s="1">
        <f t="shared" si="491"/>
        <v>1423.4999999999998</v>
      </c>
    </row>
    <row r="7845" spans="1:24" hidden="1" x14ac:dyDescent="0.3">
      <c r="A7845" s="18" t="str">
        <f t="shared" si="488"/>
        <v>OFF - ConstMin - Excavators_2016_25</v>
      </c>
      <c r="B7845" s="1" t="s">
        <v>40</v>
      </c>
      <c r="C7845" s="1">
        <v>2020</v>
      </c>
      <c r="D7845" s="1" t="s">
        <v>156</v>
      </c>
      <c r="E7845" s="1">
        <v>2016</v>
      </c>
      <c r="F7845" s="1">
        <v>25</v>
      </c>
      <c r="G7845" s="1" t="s">
        <v>5</v>
      </c>
      <c r="H7845" s="1">
        <v>8.9803055555555504E-6</v>
      </c>
      <c r="I7845" s="1">
        <v>1.0687305785123899E-5</v>
      </c>
      <c r="J7845" s="1">
        <v>1.2931639999999999E-5</v>
      </c>
      <c r="K7845" s="1">
        <v>4.4137439999999998E-5</v>
      </c>
      <c r="L7845" s="1">
        <v>8.1717639999999994E-5</v>
      </c>
      <c r="M7845" s="1">
        <v>1.0719360000000001E-2</v>
      </c>
      <c r="N7845" s="1">
        <v>3.0534050000000002E-6</v>
      </c>
      <c r="O7845" s="1">
        <v>2.8091326E-6</v>
      </c>
      <c r="P7845" s="1">
        <v>1.360084E-7</v>
      </c>
      <c r="Q7845" s="1">
        <v>8.9986081556001398E-8</v>
      </c>
      <c r="R7845" s="1">
        <v>357.7</v>
      </c>
      <c r="S7845" s="1">
        <v>478.15</v>
      </c>
      <c r="T7845" s="1">
        <v>0.34</v>
      </c>
      <c r="U7845" s="1">
        <v>10997.45</v>
      </c>
      <c r="V7845" s="1">
        <f t="shared" si="489"/>
        <v>0.32178429206698039</v>
      </c>
      <c r="W7845" s="1">
        <f t="shared" si="490"/>
        <v>2.4604379686961031</v>
      </c>
      <c r="X7845" s="1">
        <f t="shared" si="491"/>
        <v>1406.3235294117646</v>
      </c>
    </row>
    <row r="7846" spans="1:24" hidden="1" x14ac:dyDescent="0.3">
      <c r="A7846" s="18" t="str">
        <f t="shared" si="488"/>
        <v>OFF - ConstMin - Excavators_2017_25</v>
      </c>
      <c r="B7846" s="1" t="s">
        <v>40</v>
      </c>
      <c r="C7846" s="1">
        <v>2020</v>
      </c>
      <c r="D7846" s="1" t="s">
        <v>156</v>
      </c>
      <c r="E7846" s="1">
        <v>2017</v>
      </c>
      <c r="F7846" s="1">
        <v>25</v>
      </c>
      <c r="G7846" s="1" t="s">
        <v>5</v>
      </c>
      <c r="H7846" s="1">
        <v>2.8551784722222202E-5</v>
      </c>
      <c r="I7846" s="1">
        <v>3.3978983471074298E-5</v>
      </c>
      <c r="J7846" s="1">
        <v>4.1114569999999999E-5</v>
      </c>
      <c r="K7846" s="1">
        <v>1.403295E-4</v>
      </c>
      <c r="L7846" s="1">
        <v>2.598112E-4</v>
      </c>
      <c r="M7846" s="1">
        <v>3.4080890000000003E-2</v>
      </c>
      <c r="N7846" s="1">
        <v>9.7079260000000001E-6</v>
      </c>
      <c r="O7846" s="1">
        <v>8.9312919199999998E-6</v>
      </c>
      <c r="P7846" s="1">
        <v>4.3242190000000001E-7</v>
      </c>
      <c r="Q7846" s="1">
        <v>2.84649849820004E-7</v>
      </c>
      <c r="R7846" s="1">
        <v>1131.5</v>
      </c>
      <c r="S7846" s="1">
        <v>1514.75</v>
      </c>
      <c r="T7846" s="1">
        <v>1.08</v>
      </c>
      <c r="U7846" s="1">
        <v>34839.25</v>
      </c>
      <c r="V7846" s="1">
        <f t="shared" si="489"/>
        <v>0.32294620519298939</v>
      </c>
      <c r="W7846" s="1">
        <f t="shared" si="490"/>
        <v>2.4693216963969409</v>
      </c>
      <c r="X7846" s="1">
        <f t="shared" si="491"/>
        <v>1402.5462962962963</v>
      </c>
    </row>
    <row r="7847" spans="1:24" hidden="1" x14ac:dyDescent="0.3">
      <c r="A7847" s="18" t="str">
        <f t="shared" si="488"/>
        <v>OFF - ConstMin - Excavators_2018_25</v>
      </c>
      <c r="B7847" s="1" t="s">
        <v>40</v>
      </c>
      <c r="C7847" s="1">
        <v>2020</v>
      </c>
      <c r="D7847" s="1" t="s">
        <v>156</v>
      </c>
      <c r="E7847" s="1">
        <v>2018</v>
      </c>
      <c r="F7847" s="1">
        <v>25</v>
      </c>
      <c r="G7847" s="1" t="s">
        <v>5</v>
      </c>
      <c r="H7847" s="1">
        <v>3.3149937499999998E-5</v>
      </c>
      <c r="I7847" s="1">
        <v>3.9451165289256199E-5</v>
      </c>
      <c r="J7847" s="1">
        <v>4.7735909999999999E-5</v>
      </c>
      <c r="K7847" s="1">
        <v>1.62929E-4</v>
      </c>
      <c r="L7847" s="1">
        <v>3.0165269999999999E-4</v>
      </c>
      <c r="M7847" s="1">
        <v>3.9569479999999997E-2</v>
      </c>
      <c r="N7847" s="1">
        <v>1.127135E-5</v>
      </c>
      <c r="O7847" s="1">
        <v>1.0369642E-5</v>
      </c>
      <c r="P7847" s="1">
        <v>5.0206170000000001E-7</v>
      </c>
      <c r="Q7847" s="1">
        <v>3.3056111592000498E-7</v>
      </c>
      <c r="R7847" s="1">
        <v>1314</v>
      </c>
      <c r="S7847" s="1">
        <v>1759.3</v>
      </c>
      <c r="T7847" s="1">
        <v>1.26</v>
      </c>
      <c r="U7847" s="1">
        <v>40463.9</v>
      </c>
      <c r="V7847" s="1">
        <f t="shared" si="489"/>
        <v>0.32283506337390316</v>
      </c>
      <c r="W7847" s="1">
        <f t="shared" si="490"/>
        <v>2.4684712810734073</v>
      </c>
      <c r="X7847" s="1">
        <f t="shared" si="491"/>
        <v>1396.2698412698412</v>
      </c>
    </row>
    <row r="7848" spans="1:24" hidden="1" x14ac:dyDescent="0.3">
      <c r="A7848" s="18" t="str">
        <f t="shared" si="488"/>
        <v>OFF - ConstMin - Excavators_2019_25</v>
      </c>
      <c r="B7848" s="1" t="s">
        <v>40</v>
      </c>
      <c r="C7848" s="1">
        <v>2020</v>
      </c>
      <c r="D7848" s="1" t="s">
        <v>156</v>
      </c>
      <c r="E7848" s="1">
        <v>2019</v>
      </c>
      <c r="F7848" s="1">
        <v>25</v>
      </c>
      <c r="G7848" s="1" t="s">
        <v>5</v>
      </c>
      <c r="H7848" s="1">
        <v>3.6371847222222202E-5</v>
      </c>
      <c r="I7848" s="1">
        <v>4.3285504132231399E-5</v>
      </c>
      <c r="J7848" s="1">
        <v>5.2375459999999997E-5</v>
      </c>
      <c r="K7848" s="1">
        <v>1.7876449999999999E-4</v>
      </c>
      <c r="L7848" s="1">
        <v>3.30971E-4</v>
      </c>
      <c r="M7848" s="1">
        <v>4.341532E-2</v>
      </c>
      <c r="N7848" s="1">
        <v>1.236683E-5</v>
      </c>
      <c r="O7848" s="1">
        <v>1.1377483600000001E-5</v>
      </c>
      <c r="P7848" s="1">
        <v>5.5085810000000004E-7</v>
      </c>
      <c r="Q7848" s="1">
        <v>3.6269900219000603E-7</v>
      </c>
      <c r="R7848" s="1">
        <v>1441.75</v>
      </c>
      <c r="S7848" s="1">
        <v>1930.85</v>
      </c>
      <c r="T7848" s="1">
        <v>1.38</v>
      </c>
      <c r="U7848" s="1">
        <v>44409.55</v>
      </c>
      <c r="V7848" s="1">
        <f t="shared" si="489"/>
        <v>0.32274142197721101</v>
      </c>
      <c r="W7848" s="1">
        <f t="shared" si="490"/>
        <v>2.4677557375075203</v>
      </c>
      <c r="X7848" s="1">
        <f t="shared" si="491"/>
        <v>1399.1666666666667</v>
      </c>
    </row>
    <row r="7849" spans="1:24" hidden="1" x14ac:dyDescent="0.3">
      <c r="A7849" s="18" t="str">
        <f t="shared" si="488"/>
        <v>OFF - ConstMin - Excavators_2020_25</v>
      </c>
      <c r="B7849" s="1" t="s">
        <v>40</v>
      </c>
      <c r="C7849" s="1">
        <v>2020</v>
      </c>
      <c r="D7849" s="1" t="s">
        <v>156</v>
      </c>
      <c r="E7849" s="1">
        <v>2020</v>
      </c>
      <c r="F7849" s="1">
        <v>25</v>
      </c>
      <c r="G7849" s="1" t="s">
        <v>5</v>
      </c>
      <c r="H7849" s="1">
        <v>3.9035333333333302E-5</v>
      </c>
      <c r="I7849" s="1">
        <v>4.6455272727272699E-5</v>
      </c>
      <c r="J7849" s="1">
        <v>5.6210879999999999E-5</v>
      </c>
      <c r="K7849" s="1">
        <v>1.9185529999999999E-4</v>
      </c>
      <c r="L7849" s="1">
        <v>3.5520769999999998E-4</v>
      </c>
      <c r="M7849" s="1">
        <v>4.6594589999999998E-2</v>
      </c>
      <c r="N7849" s="1">
        <v>1.327245E-5</v>
      </c>
      <c r="O7849" s="1">
        <v>1.2210654000000001E-5</v>
      </c>
      <c r="P7849" s="1">
        <v>5.9119699999999997E-7</v>
      </c>
      <c r="Q7849" s="1">
        <v>3.89327536528006E-7</v>
      </c>
      <c r="R7849" s="1">
        <v>1547.6</v>
      </c>
      <c r="S7849" s="1">
        <v>2069.5500000000002</v>
      </c>
      <c r="T7849" s="1">
        <v>1.48</v>
      </c>
      <c r="U7849" s="1">
        <v>47599.65</v>
      </c>
      <c r="V7849" s="1">
        <f t="shared" si="489"/>
        <v>0.32316167863446033</v>
      </c>
      <c r="W7849" s="1">
        <f t="shared" si="490"/>
        <v>2.4709685221263551</v>
      </c>
      <c r="X7849" s="1">
        <f t="shared" si="491"/>
        <v>1398.3445945945948</v>
      </c>
    </row>
    <row r="7850" spans="1:24" hidden="1" x14ac:dyDescent="0.3">
      <c r="A7850" s="18" t="str">
        <f t="shared" si="488"/>
        <v>OFF - ConstMin - Other Construction Equipment_2009_25</v>
      </c>
      <c r="B7850" s="1" t="s">
        <v>40</v>
      </c>
      <c r="C7850" s="1">
        <v>2020</v>
      </c>
      <c r="D7850" s="1" t="s">
        <v>157</v>
      </c>
      <c r="E7850" s="1">
        <v>2009</v>
      </c>
      <c r="F7850" s="1">
        <v>25</v>
      </c>
      <c r="G7850" s="1" t="s">
        <v>5</v>
      </c>
      <c r="H7850" s="1">
        <v>1.8333625E-7</v>
      </c>
      <c r="I7850" s="1">
        <v>2.1818528925619801E-7</v>
      </c>
      <c r="J7850" s="1">
        <v>2.6400420000000002E-7</v>
      </c>
      <c r="K7850" s="1">
        <v>9.010816E-7</v>
      </c>
      <c r="L7850" s="1">
        <v>1.6682950000000001E-6</v>
      </c>
      <c r="M7850" s="1">
        <v>2.1883960000000001E-4</v>
      </c>
      <c r="N7850" s="1">
        <v>5.85318E-8</v>
      </c>
      <c r="O7850" s="1">
        <v>5.3849255999999997E-8</v>
      </c>
      <c r="P7850" s="1">
        <v>2.7766599999999998E-9</v>
      </c>
      <c r="Q7850" s="1">
        <v>1.8364506440000299E-9</v>
      </c>
      <c r="R7850" s="1">
        <v>7.3</v>
      </c>
      <c r="S7850" s="1">
        <v>10.95</v>
      </c>
      <c r="T7850" s="1">
        <v>0.02</v>
      </c>
      <c r="U7850" s="1">
        <v>186.15</v>
      </c>
      <c r="V7850" s="1">
        <f t="shared" si="489"/>
        <v>0.38810659785433094</v>
      </c>
      <c r="W7850" s="1">
        <f t="shared" si="490"/>
        <v>2.9675524819966661</v>
      </c>
      <c r="X7850" s="1">
        <f t="shared" si="491"/>
        <v>547.5</v>
      </c>
    </row>
    <row r="7851" spans="1:24" hidden="1" x14ac:dyDescent="0.3">
      <c r="A7851" s="18" t="str">
        <f t="shared" si="488"/>
        <v>OFF - ConstMin - Other Construction Equipment_2009_175</v>
      </c>
      <c r="B7851" s="1" t="s">
        <v>40</v>
      </c>
      <c r="C7851" s="1">
        <v>2020</v>
      </c>
      <c r="D7851" s="1" t="s">
        <v>157</v>
      </c>
      <c r="E7851" s="1">
        <v>2009</v>
      </c>
      <c r="F7851" s="1">
        <v>175</v>
      </c>
      <c r="G7851" s="1" t="s">
        <v>12</v>
      </c>
      <c r="H7851" s="1">
        <v>6.40201228782331E-7</v>
      </c>
      <c r="I7851" s="1">
        <v>5.8885709023398795E-7</v>
      </c>
      <c r="J7851" s="1">
        <v>7.0450240000000001E-7</v>
      </c>
      <c r="K7851" s="1">
        <v>3.1572249999999999E-5</v>
      </c>
      <c r="L7851" s="1">
        <v>1.654609E-6</v>
      </c>
      <c r="M7851" s="1">
        <v>8.7601590000000004E-4</v>
      </c>
      <c r="N7851" s="1">
        <v>6.2801010000000004E-8</v>
      </c>
      <c r="O7851" s="1">
        <v>4.7449652E-8</v>
      </c>
      <c r="P7851" s="1">
        <v>8.7023010000000008E-9</v>
      </c>
      <c r="Q7851" s="1">
        <v>1.27868112067229E-8</v>
      </c>
      <c r="R7851" s="1">
        <v>36.5</v>
      </c>
      <c r="S7851" s="1">
        <v>7.3</v>
      </c>
      <c r="T7851" s="1">
        <v>0.02</v>
      </c>
      <c r="U7851" s="1">
        <v>919.8</v>
      </c>
      <c r="V7851" s="1">
        <f t="shared" si="489"/>
        <v>0.21198498662741147</v>
      </c>
      <c r="W7851" s="1">
        <f t="shared" si="490"/>
        <v>0.59564922042327784</v>
      </c>
      <c r="X7851" s="1">
        <f t="shared" si="491"/>
        <v>365</v>
      </c>
    </row>
    <row r="7852" spans="1:24" hidden="1" x14ac:dyDescent="0.3">
      <c r="A7852" s="18" t="str">
        <f t="shared" si="488"/>
        <v>OFF - ConstMin - Other Construction Equipment_2010_25</v>
      </c>
      <c r="B7852" s="1" t="s">
        <v>40</v>
      </c>
      <c r="C7852" s="1">
        <v>2020</v>
      </c>
      <c r="D7852" s="1" t="s">
        <v>157</v>
      </c>
      <c r="E7852" s="1">
        <v>2010</v>
      </c>
      <c r="F7852" s="1">
        <v>25</v>
      </c>
      <c r="G7852" s="1" t="s">
        <v>5</v>
      </c>
      <c r="H7852" s="1">
        <v>6.0967291666666604E-7</v>
      </c>
      <c r="I7852" s="1">
        <v>7.2556115702479298E-7</v>
      </c>
      <c r="J7852" s="1">
        <v>8.7792900000000005E-7</v>
      </c>
      <c r="K7852" s="1">
        <v>2.9964889999999999E-6</v>
      </c>
      <c r="L7852" s="1">
        <v>5.5478079999999999E-6</v>
      </c>
      <c r="M7852" s="1">
        <v>7.2773710000000004E-4</v>
      </c>
      <c r="N7852" s="1">
        <v>1.9464379999999999E-7</v>
      </c>
      <c r="O7852" s="1">
        <v>1.7907229599999999E-7</v>
      </c>
      <c r="P7852" s="1">
        <v>9.2336039999999997E-9</v>
      </c>
      <c r="Q7852" s="1">
        <v>6.4275772540000997E-9</v>
      </c>
      <c r="R7852" s="1">
        <v>25.55</v>
      </c>
      <c r="S7852" s="1">
        <v>40.15</v>
      </c>
      <c r="T7852" s="1">
        <v>0.06</v>
      </c>
      <c r="U7852" s="1">
        <v>682.55</v>
      </c>
      <c r="V7852" s="1">
        <f t="shared" si="489"/>
        <v>0.35198824042226523</v>
      </c>
      <c r="W7852" s="1">
        <f t="shared" si="490"/>
        <v>2.6913832930748236</v>
      </c>
      <c r="X7852" s="1">
        <f t="shared" si="491"/>
        <v>669.16666666666663</v>
      </c>
    </row>
    <row r="7853" spans="1:24" hidden="1" x14ac:dyDescent="0.3">
      <c r="A7853" s="18" t="str">
        <f t="shared" si="488"/>
        <v>OFF - ConstMin - Other Construction Equipment_2010_175</v>
      </c>
      <c r="B7853" s="1" t="s">
        <v>40</v>
      </c>
      <c r="C7853" s="1">
        <v>2020</v>
      </c>
      <c r="D7853" s="1" t="s">
        <v>157</v>
      </c>
      <c r="E7853" s="1">
        <v>2010</v>
      </c>
      <c r="F7853" s="1">
        <v>175</v>
      </c>
      <c r="G7853" s="1" t="s">
        <v>12</v>
      </c>
      <c r="H7853" s="1">
        <v>2.0813829753398401E-6</v>
      </c>
      <c r="I7853" s="1">
        <v>1.91445606071758E-6</v>
      </c>
      <c r="J7853" s="1">
        <v>2.290435E-6</v>
      </c>
      <c r="K7853" s="1">
        <v>1.077507E-4</v>
      </c>
      <c r="L7853" s="1">
        <v>5.476217E-6</v>
      </c>
      <c r="M7853" s="1">
        <v>3.0271629999999998E-3</v>
      </c>
      <c r="N7853" s="1">
        <v>2.1701537999999999E-7</v>
      </c>
      <c r="O7853" s="1">
        <v>1.63967176E-7</v>
      </c>
      <c r="P7853" s="1">
        <v>3.0071700000000003E-8</v>
      </c>
      <c r="Q7853" s="1">
        <v>4.21964769821855E-8</v>
      </c>
      <c r="R7853" s="1">
        <v>120.45</v>
      </c>
      <c r="S7853" s="1">
        <v>21.9</v>
      </c>
      <c r="T7853" s="1">
        <v>0.06</v>
      </c>
      <c r="U7853" s="1">
        <v>2759.3999999999901</v>
      </c>
      <c r="V7853" s="1">
        <f t="shared" si="489"/>
        <v>0.22973086292109896</v>
      </c>
      <c r="W7853" s="1">
        <f t="shared" si="490"/>
        <v>0.65713498615457644</v>
      </c>
      <c r="X7853" s="1">
        <f t="shared" si="491"/>
        <v>365</v>
      </c>
    </row>
    <row r="7854" spans="1:24" hidden="1" x14ac:dyDescent="0.3">
      <c r="A7854" s="18" t="str">
        <f t="shared" si="488"/>
        <v>OFF - ConstMin - Other Construction Equipment_2011_25</v>
      </c>
      <c r="B7854" s="1" t="s">
        <v>40</v>
      </c>
      <c r="C7854" s="1">
        <v>2020</v>
      </c>
      <c r="D7854" s="1" t="s">
        <v>157</v>
      </c>
      <c r="E7854" s="1">
        <v>2011</v>
      </c>
      <c r="F7854" s="1">
        <v>25</v>
      </c>
      <c r="G7854" s="1" t="s">
        <v>5</v>
      </c>
      <c r="H7854" s="1">
        <v>1.2464729166666601E-6</v>
      </c>
      <c r="I7854" s="1">
        <v>1.4834057851239601E-6</v>
      </c>
      <c r="J7854" s="1">
        <v>1.7949209999999999E-6</v>
      </c>
      <c r="K7854" s="1">
        <v>6.1263040000000002E-6</v>
      </c>
      <c r="L7854" s="1">
        <v>1.1342460000000001E-5</v>
      </c>
      <c r="M7854" s="1">
        <v>1.487854E-3</v>
      </c>
      <c r="N7854" s="1">
        <v>4.2381459999999999E-7</v>
      </c>
      <c r="O7854" s="1">
        <v>3.8990943199999998E-7</v>
      </c>
      <c r="P7854" s="1">
        <v>1.8878050000000001E-8</v>
      </c>
      <c r="Q7854" s="1">
        <v>1.2855154508000199E-8</v>
      </c>
      <c r="R7854" s="1">
        <v>51.1</v>
      </c>
      <c r="S7854" s="1">
        <v>83.95</v>
      </c>
      <c r="T7854" s="1">
        <v>0.12</v>
      </c>
      <c r="U7854" s="1">
        <v>1427.15</v>
      </c>
      <c r="V7854" s="1">
        <f t="shared" si="489"/>
        <v>0.34417470370643877</v>
      </c>
      <c r="W7854" s="1">
        <f t="shared" si="490"/>
        <v>2.6316385232891051</v>
      </c>
      <c r="X7854" s="1">
        <f t="shared" si="491"/>
        <v>699.58333333333337</v>
      </c>
    </row>
    <row r="7855" spans="1:24" hidden="1" x14ac:dyDescent="0.3">
      <c r="A7855" s="18" t="str">
        <f t="shared" si="488"/>
        <v>OFF - ConstMin - Other Construction Equipment_2011_175</v>
      </c>
      <c r="B7855" s="1" t="s">
        <v>40</v>
      </c>
      <c r="C7855" s="1">
        <v>2020</v>
      </c>
      <c r="D7855" s="1" t="s">
        <v>157</v>
      </c>
      <c r="E7855" s="1">
        <v>2011</v>
      </c>
      <c r="F7855" s="1">
        <v>175</v>
      </c>
      <c r="G7855" s="1" t="s">
        <v>12</v>
      </c>
      <c r="H7855" s="1">
        <v>3.9041755154079396E-6</v>
      </c>
      <c r="I7855" s="1">
        <v>3.59106063907222E-6</v>
      </c>
      <c r="J7855" s="1">
        <v>4.2963069999999998E-6</v>
      </c>
      <c r="K7855" s="1">
        <v>2.1297549999999999E-4</v>
      </c>
      <c r="L7855" s="1">
        <v>1.0478129999999999E-5</v>
      </c>
      <c r="M7855" s="1">
        <v>6.0593019999999999E-3</v>
      </c>
      <c r="N7855" s="1">
        <v>4.3438743000000001E-7</v>
      </c>
      <c r="O7855" s="1">
        <v>3.2820383599999998E-7</v>
      </c>
      <c r="P7855" s="1">
        <v>6.0192819999999997E-8</v>
      </c>
      <c r="Q7855" s="1">
        <v>8.4392953964371106E-8</v>
      </c>
      <c r="R7855" s="1">
        <v>240.9</v>
      </c>
      <c r="S7855" s="1">
        <v>43.8</v>
      </c>
      <c r="T7855" s="1">
        <v>0.12</v>
      </c>
      <c r="U7855" s="1">
        <v>5518.7999999999902</v>
      </c>
      <c r="V7855" s="1">
        <f t="shared" si="489"/>
        <v>0.21546001403313306</v>
      </c>
      <c r="W7855" s="1">
        <f t="shared" si="490"/>
        <v>0.62867722485027877</v>
      </c>
      <c r="X7855" s="1">
        <f t="shared" si="491"/>
        <v>365</v>
      </c>
    </row>
    <row r="7856" spans="1:24" hidden="1" x14ac:dyDescent="0.3">
      <c r="A7856" s="18" t="str">
        <f t="shared" si="488"/>
        <v>OFF - ConstMin - Other Construction Equipment_2012_25</v>
      </c>
      <c r="B7856" s="1" t="s">
        <v>40</v>
      </c>
      <c r="C7856" s="1">
        <v>2020</v>
      </c>
      <c r="D7856" s="1" t="s">
        <v>157</v>
      </c>
      <c r="E7856" s="1">
        <v>2012</v>
      </c>
      <c r="F7856" s="1">
        <v>25</v>
      </c>
      <c r="G7856" s="1" t="s">
        <v>5</v>
      </c>
      <c r="H7856" s="1">
        <v>1.96960347222222E-6</v>
      </c>
      <c r="I7856" s="1">
        <v>2.3439909090909001E-6</v>
      </c>
      <c r="J7856" s="1">
        <v>2.8362289999999998E-6</v>
      </c>
      <c r="K7856" s="1">
        <v>9.6804300000000001E-6</v>
      </c>
      <c r="L7856" s="1">
        <v>1.792269E-5</v>
      </c>
      <c r="M7856" s="1">
        <v>2.3510200000000001E-3</v>
      </c>
      <c r="N7856" s="1">
        <v>6.6968710000000003E-7</v>
      </c>
      <c r="O7856" s="1">
        <v>6.1611213199999998E-7</v>
      </c>
      <c r="P7856" s="1">
        <v>2.982999E-8</v>
      </c>
      <c r="Q7856" s="1">
        <v>1.9282731762000301E-8</v>
      </c>
      <c r="R7856" s="1">
        <v>76.649999999999906</v>
      </c>
      <c r="S7856" s="1">
        <v>131.4</v>
      </c>
      <c r="T7856" s="1">
        <v>0.19</v>
      </c>
      <c r="U7856" s="1">
        <v>2233.8000000000002</v>
      </c>
      <c r="V7856" s="1">
        <f t="shared" si="489"/>
        <v>0.3474563371611098</v>
      </c>
      <c r="W7856" s="1">
        <f t="shared" si="490"/>
        <v>2.6567305339461762</v>
      </c>
      <c r="X7856" s="1">
        <f t="shared" si="491"/>
        <v>691.57894736842104</v>
      </c>
    </row>
    <row r="7857" spans="1:24" hidden="1" x14ac:dyDescent="0.3">
      <c r="A7857" s="18" t="str">
        <f t="shared" si="488"/>
        <v>OFF - ConstMin - Other Construction Equipment_2012_175</v>
      </c>
      <c r="B7857" s="1" t="s">
        <v>40</v>
      </c>
      <c r="C7857" s="1">
        <v>2020</v>
      </c>
      <c r="D7857" s="1" t="s">
        <v>157</v>
      </c>
      <c r="E7857" s="1">
        <v>2012</v>
      </c>
      <c r="F7857" s="1">
        <v>175</v>
      </c>
      <c r="G7857" s="1" t="s">
        <v>12</v>
      </c>
      <c r="H7857" s="1">
        <v>5.5667710795418898E-6</v>
      </c>
      <c r="I7857" s="1">
        <v>5.1203160389626299E-6</v>
      </c>
      <c r="J7857" s="1">
        <v>6.1258919999999999E-6</v>
      </c>
      <c r="K7857" s="1">
        <v>3.2138570000000001E-4</v>
      </c>
      <c r="L7857" s="1">
        <v>1.5276340000000001E-5</v>
      </c>
      <c r="M7857" s="1">
        <v>9.2611849999999999E-3</v>
      </c>
      <c r="N7857" s="1">
        <v>6.6392838000000004E-7</v>
      </c>
      <c r="O7857" s="1">
        <v>5.0163477600000004E-7</v>
      </c>
      <c r="P7857" s="1">
        <v>9.2000190000000004E-8</v>
      </c>
      <c r="Q7857" s="1">
        <v>1.29146793187901E-7</v>
      </c>
      <c r="R7857" s="1">
        <v>368.65</v>
      </c>
      <c r="S7857" s="1">
        <v>65.7</v>
      </c>
      <c r="T7857" s="1">
        <v>0.18</v>
      </c>
      <c r="U7857" s="1">
        <v>8278.2000000000007</v>
      </c>
      <c r="V7857" s="1">
        <f t="shared" si="489"/>
        <v>0.2048091964075901</v>
      </c>
      <c r="W7857" s="1">
        <f t="shared" si="490"/>
        <v>0.61104332147493823</v>
      </c>
      <c r="X7857" s="1">
        <f t="shared" si="491"/>
        <v>365.00000000000006</v>
      </c>
    </row>
    <row r="7858" spans="1:24" hidden="1" x14ac:dyDescent="0.3">
      <c r="A7858" s="18" t="str">
        <f t="shared" si="488"/>
        <v>OFF - ConstMin - Other Construction Equipment_2013_25</v>
      </c>
      <c r="B7858" s="1" t="s">
        <v>40</v>
      </c>
      <c r="C7858" s="1">
        <v>2020</v>
      </c>
      <c r="D7858" s="1" t="s">
        <v>157</v>
      </c>
      <c r="E7858" s="1">
        <v>2013</v>
      </c>
      <c r="F7858" s="1">
        <v>25</v>
      </c>
      <c r="G7858" s="1" t="s">
        <v>5</v>
      </c>
      <c r="H7858" s="1">
        <v>2.7993277777777701E-6</v>
      </c>
      <c r="I7858" s="1">
        <v>3.3314314049586702E-6</v>
      </c>
      <c r="J7858" s="1">
        <v>4.0310320000000001E-6</v>
      </c>
      <c r="K7858" s="1">
        <v>1.375845E-5</v>
      </c>
      <c r="L7858" s="1">
        <v>2.5472900000000001E-5</v>
      </c>
      <c r="M7858" s="1">
        <v>3.341423E-3</v>
      </c>
      <c r="N7858" s="1">
        <v>9.5180269999999999E-7</v>
      </c>
      <c r="O7858" s="1">
        <v>8.75658484E-7</v>
      </c>
      <c r="P7858" s="1">
        <v>4.2396320000000001E-8</v>
      </c>
      <c r="Q7858" s="1">
        <v>2.7546759660000401E-8</v>
      </c>
      <c r="R7858" s="1">
        <v>109.5</v>
      </c>
      <c r="S7858" s="1">
        <v>186.15</v>
      </c>
      <c r="T7858" s="1">
        <v>0.27</v>
      </c>
      <c r="U7858" s="1">
        <v>3164.55</v>
      </c>
      <c r="V7858" s="1">
        <f t="shared" si="489"/>
        <v>0.34858405224166844</v>
      </c>
      <c r="W7858" s="1">
        <f t="shared" si="490"/>
        <v>2.6653548054839682</v>
      </c>
      <c r="X7858" s="1">
        <f t="shared" si="491"/>
        <v>689.44444444444446</v>
      </c>
    </row>
    <row r="7859" spans="1:24" hidden="1" x14ac:dyDescent="0.3">
      <c r="A7859" s="18" t="str">
        <f t="shared" si="488"/>
        <v>OFF - ConstMin - Other Construction Equipment_2013_175</v>
      </c>
      <c r="B7859" s="1" t="s">
        <v>40</v>
      </c>
      <c r="C7859" s="1">
        <v>2020</v>
      </c>
      <c r="D7859" s="1" t="s">
        <v>157</v>
      </c>
      <c r="E7859" s="1">
        <v>2013</v>
      </c>
      <c r="F7859" s="1">
        <v>175</v>
      </c>
      <c r="G7859" s="1" t="s">
        <v>12</v>
      </c>
      <c r="H7859" s="1">
        <v>7.1971249655819099E-6</v>
      </c>
      <c r="I7859" s="1">
        <v>6.6199155433422404E-6</v>
      </c>
      <c r="J7859" s="1">
        <v>7.9199970000000005E-6</v>
      </c>
      <c r="K7859" s="1">
        <v>4.4196349999999998E-4</v>
      </c>
      <c r="L7859" s="1">
        <v>2.0252230000000001E-5</v>
      </c>
      <c r="M7859" s="1">
        <v>1.2901660000000001E-2</v>
      </c>
      <c r="N7859" s="1">
        <v>9.2491109999999996E-7</v>
      </c>
      <c r="O7859" s="1">
        <v>6.9882172E-7</v>
      </c>
      <c r="P7859" s="1">
        <v>1.281645E-7</v>
      </c>
      <c r="Q7859" s="1">
        <v>1.8029403801479199E-7</v>
      </c>
      <c r="R7859" s="1">
        <v>514.65</v>
      </c>
      <c r="S7859" s="1">
        <v>94.9</v>
      </c>
      <c r="T7859" s="1">
        <v>0.25</v>
      </c>
      <c r="U7859" s="1">
        <v>11957.4</v>
      </c>
      <c r="V7859" s="1">
        <f t="shared" si="489"/>
        <v>0.18331765448745083</v>
      </c>
      <c r="W7859" s="1">
        <f t="shared" si="490"/>
        <v>0.56082155088431629</v>
      </c>
      <c r="X7859" s="1">
        <f t="shared" si="491"/>
        <v>379.6</v>
      </c>
    </row>
    <row r="7860" spans="1:24" hidden="1" x14ac:dyDescent="0.3">
      <c r="A7860" s="18" t="str">
        <f t="shared" si="488"/>
        <v>OFF - ConstMin - Other Construction Equipment_2014_25</v>
      </c>
      <c r="B7860" s="1" t="s">
        <v>40</v>
      </c>
      <c r="C7860" s="1">
        <v>2020</v>
      </c>
      <c r="D7860" s="1" t="s">
        <v>157</v>
      </c>
      <c r="E7860" s="1">
        <v>2014</v>
      </c>
      <c r="F7860" s="1">
        <v>25</v>
      </c>
      <c r="G7860" s="1" t="s">
        <v>5</v>
      </c>
      <c r="H7860" s="1">
        <v>4.0890916666666602E-6</v>
      </c>
      <c r="I7860" s="1">
        <v>4.8663570247933798E-6</v>
      </c>
      <c r="J7860" s="1">
        <v>5.8882919999999998E-6</v>
      </c>
      <c r="K7860" s="1">
        <v>2.0097530000000001E-5</v>
      </c>
      <c r="L7860" s="1">
        <v>3.7209290000000002E-5</v>
      </c>
      <c r="M7860" s="1">
        <v>4.8809509999999997E-3</v>
      </c>
      <c r="N7860" s="1">
        <v>1.390337E-6</v>
      </c>
      <c r="O7860" s="1">
        <v>1.27911004E-6</v>
      </c>
      <c r="P7860" s="1">
        <v>6.1930020000000006E-8</v>
      </c>
      <c r="Q7860" s="1">
        <v>4.04019141680006E-8</v>
      </c>
      <c r="R7860" s="1">
        <v>160.6</v>
      </c>
      <c r="S7860" s="1">
        <v>270.10000000000002</v>
      </c>
      <c r="T7860" s="1">
        <v>0.39</v>
      </c>
      <c r="U7860" s="1">
        <v>4591.7</v>
      </c>
      <c r="V7860" s="1">
        <f t="shared" si="489"/>
        <v>0.35092884199398694</v>
      </c>
      <c r="W7860" s="1">
        <f t="shared" si="490"/>
        <v>2.6832829947722261</v>
      </c>
      <c r="X7860" s="1">
        <f t="shared" si="491"/>
        <v>692.56410256410265</v>
      </c>
    </row>
    <row r="7861" spans="1:24" hidden="1" x14ac:dyDescent="0.3">
      <c r="A7861" s="18" t="str">
        <f t="shared" si="488"/>
        <v>OFF - ConstMin - Other Construction Equipment_2014_175</v>
      </c>
      <c r="B7861" s="1" t="s">
        <v>40</v>
      </c>
      <c r="C7861" s="1">
        <v>2020</v>
      </c>
      <c r="D7861" s="1" t="s">
        <v>157</v>
      </c>
      <c r="E7861" s="1">
        <v>2014</v>
      </c>
      <c r="F7861" s="1">
        <v>175</v>
      </c>
      <c r="G7861" s="1" t="s">
        <v>12</v>
      </c>
      <c r="H7861" s="1">
        <v>9.5464809953118697E-6</v>
      </c>
      <c r="I7861" s="1">
        <v>8.7808532194878604E-6</v>
      </c>
      <c r="J7861" s="1">
        <v>1.0505320000000001E-5</v>
      </c>
      <c r="K7861" s="1">
        <v>6.2721819999999998E-4</v>
      </c>
      <c r="L7861" s="1">
        <v>2.7640740000000001E-5</v>
      </c>
      <c r="M7861" s="1">
        <v>1.8551129999999999E-2</v>
      </c>
      <c r="N7861" s="1">
        <v>1.3299182999999899E-6</v>
      </c>
      <c r="O7861" s="1">
        <v>1.0048271599999999E-6</v>
      </c>
      <c r="P7861" s="1">
        <v>1.8428610000000001E-7</v>
      </c>
      <c r="Q7861" s="1">
        <v>2.5957226749647402E-7</v>
      </c>
      <c r="R7861" s="1">
        <v>740.94999999999902</v>
      </c>
      <c r="S7861" s="1">
        <v>135.05000000000001</v>
      </c>
      <c r="T7861" s="1">
        <v>0.36</v>
      </c>
      <c r="U7861" s="1">
        <v>17016.3</v>
      </c>
      <c r="V7861" s="1">
        <f t="shared" si="489"/>
        <v>0.17086778303087211</v>
      </c>
      <c r="W7861" s="1">
        <f t="shared" si="490"/>
        <v>0.53786481188990987</v>
      </c>
      <c r="X7861" s="1">
        <f t="shared" si="491"/>
        <v>375.13888888888891</v>
      </c>
    </row>
    <row r="7862" spans="1:24" hidden="1" x14ac:dyDescent="0.3">
      <c r="A7862" s="18" t="str">
        <f t="shared" si="488"/>
        <v>OFF - ConstMin - Other Construction Equipment_2015_25</v>
      </c>
      <c r="B7862" s="1" t="s">
        <v>40</v>
      </c>
      <c r="C7862" s="1">
        <v>2020</v>
      </c>
      <c r="D7862" s="1" t="s">
        <v>157</v>
      </c>
      <c r="E7862" s="1">
        <v>2015</v>
      </c>
      <c r="F7862" s="1">
        <v>25</v>
      </c>
      <c r="G7862" s="1" t="s">
        <v>5</v>
      </c>
      <c r="H7862" s="1">
        <v>1.4677851388888799E-5</v>
      </c>
      <c r="I7862" s="1">
        <v>1.7467856198347099E-5</v>
      </c>
      <c r="J7862" s="1">
        <v>2.1136105999999999E-5</v>
      </c>
      <c r="K7862" s="1">
        <v>8.2293069999999998E-5</v>
      </c>
      <c r="L7862" s="1">
        <v>1.3324845E-4</v>
      </c>
      <c r="M7862" s="1">
        <v>1.7687264000000001E-2</v>
      </c>
      <c r="N7862" s="1">
        <v>5.03820999999999E-6</v>
      </c>
      <c r="O7862" s="1">
        <v>4.6351531999999997E-6</v>
      </c>
      <c r="P7862" s="1">
        <v>2.3809262999999999E-7</v>
      </c>
      <c r="Q7862" s="1">
        <v>1.4783427684200199E-7</v>
      </c>
      <c r="R7862" s="1">
        <v>587.65</v>
      </c>
      <c r="S7862" s="1">
        <v>1058.5</v>
      </c>
      <c r="T7862" s="1">
        <v>1.53</v>
      </c>
      <c r="U7862" s="1">
        <v>16622.099999999999</v>
      </c>
      <c r="V7862" s="1">
        <f t="shared" si="489"/>
        <v>0.34797041246497368</v>
      </c>
      <c r="W7862" s="1">
        <f t="shared" si="490"/>
        <v>2.6543908754644931</v>
      </c>
      <c r="X7862" s="1">
        <f t="shared" si="491"/>
        <v>691.83006535947709</v>
      </c>
    </row>
    <row r="7863" spans="1:24" hidden="1" x14ac:dyDescent="0.3">
      <c r="A7863" s="18" t="str">
        <f t="shared" si="488"/>
        <v>OFF - ConstMin - Other Construction Equipment_2015_175</v>
      </c>
      <c r="B7863" s="1" t="s">
        <v>40</v>
      </c>
      <c r="C7863" s="1">
        <v>2020</v>
      </c>
      <c r="D7863" s="1" t="s">
        <v>157</v>
      </c>
      <c r="E7863" s="1">
        <v>2015</v>
      </c>
      <c r="F7863" s="1">
        <v>175</v>
      </c>
      <c r="G7863" s="1" t="s">
        <v>12</v>
      </c>
      <c r="H7863" s="1">
        <v>2.2737407525542001E-5</v>
      </c>
      <c r="I7863" s="1">
        <v>2.0913867441993599E-5</v>
      </c>
      <c r="J7863" s="1">
        <v>2.5021129999999999E-5</v>
      </c>
      <c r="K7863" s="1">
        <v>1.609407E-3</v>
      </c>
      <c r="L7863" s="1">
        <v>6.8025339999999997E-5</v>
      </c>
      <c r="M7863" s="1">
        <v>4.8237620000000002E-2</v>
      </c>
      <c r="N7863" s="1">
        <v>3.4581230999999999E-6</v>
      </c>
      <c r="O7863" s="1">
        <v>2.6128041199999999E-6</v>
      </c>
      <c r="P7863" s="1">
        <v>4.7919020000000003E-7</v>
      </c>
      <c r="Q7863" s="1">
        <v>6.7386495059429603E-7</v>
      </c>
      <c r="R7863" s="1">
        <v>1923.55</v>
      </c>
      <c r="S7863" s="1">
        <v>350.4</v>
      </c>
      <c r="T7863" s="1">
        <v>0.94</v>
      </c>
      <c r="U7863" s="1">
        <v>44150.3999999999</v>
      </c>
      <c r="V7863" s="1">
        <f t="shared" si="489"/>
        <v>0.156851367375657</v>
      </c>
      <c r="W7863" s="1">
        <f t="shared" si="490"/>
        <v>0.51018146809946874</v>
      </c>
      <c r="X7863" s="1">
        <f t="shared" si="491"/>
        <v>372.7659574468085</v>
      </c>
    </row>
    <row r="7864" spans="1:24" hidden="1" x14ac:dyDescent="0.3">
      <c r="A7864" s="18" t="str">
        <f t="shared" si="488"/>
        <v>OFF - ConstMin - Other Construction Equipment_2016_25</v>
      </c>
      <c r="B7864" s="1" t="s">
        <v>40</v>
      </c>
      <c r="C7864" s="1">
        <v>2020</v>
      </c>
      <c r="D7864" s="1" t="s">
        <v>157</v>
      </c>
      <c r="E7864" s="1">
        <v>2016</v>
      </c>
      <c r="F7864" s="1">
        <v>25</v>
      </c>
      <c r="G7864" s="1" t="s">
        <v>5</v>
      </c>
      <c r="H7864" s="1">
        <v>2.6704055555555501E-5</v>
      </c>
      <c r="I7864" s="1">
        <v>3.1780033057851199E-5</v>
      </c>
      <c r="J7864" s="1">
        <v>3.8453839999999997E-5</v>
      </c>
      <c r="K7864" s="1">
        <v>1.6902751E-4</v>
      </c>
      <c r="L7864" s="1">
        <v>2.41826E-4</v>
      </c>
      <c r="M7864" s="1">
        <v>3.2496850000000001E-2</v>
      </c>
      <c r="N7864" s="1">
        <v>9.256715E-6</v>
      </c>
      <c r="O7864" s="1">
        <v>8.5161777999999998E-6</v>
      </c>
      <c r="P7864" s="1">
        <v>4.63209E-7</v>
      </c>
      <c r="Q7864" s="1">
        <v>2.7271292063400402E-7</v>
      </c>
      <c r="R7864" s="1">
        <v>1084.05</v>
      </c>
      <c r="S7864" s="1">
        <v>2098.75</v>
      </c>
      <c r="T7864" s="1">
        <v>3.03</v>
      </c>
      <c r="U7864" s="1">
        <v>30554.15</v>
      </c>
      <c r="V7864" s="1">
        <f t="shared" si="489"/>
        <v>0.34440760992447911</v>
      </c>
      <c r="W7864" s="1">
        <f t="shared" si="490"/>
        <v>2.6207246079947435</v>
      </c>
      <c r="X7864" s="1">
        <f t="shared" si="491"/>
        <v>692.65676567656772</v>
      </c>
    </row>
    <row r="7865" spans="1:24" hidden="1" x14ac:dyDescent="0.3">
      <c r="A7865" s="18" t="str">
        <f t="shared" si="488"/>
        <v>OFF - ConstMin - Other Construction Equipment_2016_175</v>
      </c>
      <c r="B7865" s="1" t="s">
        <v>40</v>
      </c>
      <c r="C7865" s="1">
        <v>2020</v>
      </c>
      <c r="D7865" s="1" t="s">
        <v>157</v>
      </c>
      <c r="E7865" s="1">
        <v>2016</v>
      </c>
      <c r="F7865" s="1">
        <v>175</v>
      </c>
      <c r="G7865" s="1" t="s">
        <v>12</v>
      </c>
      <c r="H7865" s="1">
        <v>2.3745450679228902E-5</v>
      </c>
      <c r="I7865" s="1">
        <v>2.1841065534754699E-5</v>
      </c>
      <c r="J7865" s="1">
        <v>2.6130420000000001E-5</v>
      </c>
      <c r="K7865" s="1">
        <v>1.8257760000000001E-3</v>
      </c>
      <c r="L7865" s="1">
        <v>7.3792539999999998E-5</v>
      </c>
      <c r="M7865" s="1">
        <v>5.5464319999999998E-2</v>
      </c>
      <c r="N7865" s="1">
        <v>3.9762000000000001E-6</v>
      </c>
      <c r="O7865" s="1">
        <v>3.0042399999999998E-6</v>
      </c>
      <c r="P7865" s="1">
        <v>5.5097990000000004E-7</v>
      </c>
      <c r="Q7865" s="1">
        <v>7.7360207800673498E-7</v>
      </c>
      <c r="R7865" s="1">
        <v>2208.25</v>
      </c>
      <c r="S7865" s="1">
        <v>401.5</v>
      </c>
      <c r="T7865" s="1">
        <v>1.0900000000000001</v>
      </c>
      <c r="U7865" s="1">
        <v>50589</v>
      </c>
      <c r="V7865" s="1">
        <f t="shared" si="489"/>
        <v>0.1429572969586537</v>
      </c>
      <c r="W7865" s="1">
        <f t="shared" si="490"/>
        <v>0.48299759173044443</v>
      </c>
      <c r="X7865" s="1">
        <f t="shared" si="491"/>
        <v>368.348623853211</v>
      </c>
    </row>
    <row r="7866" spans="1:24" hidden="1" x14ac:dyDescent="0.3">
      <c r="A7866" s="18" t="str">
        <f t="shared" si="488"/>
        <v>OFF - ConstMin - Other Construction Equipment_2017_25</v>
      </c>
      <c r="B7866" s="1" t="s">
        <v>40</v>
      </c>
      <c r="C7866" s="1">
        <v>2020</v>
      </c>
      <c r="D7866" s="1" t="s">
        <v>157</v>
      </c>
      <c r="E7866" s="1">
        <v>2017</v>
      </c>
      <c r="F7866" s="1">
        <v>25</v>
      </c>
      <c r="G7866" s="1" t="s">
        <v>5</v>
      </c>
      <c r="H7866" s="1">
        <v>4.2724194444444398E-5</v>
      </c>
      <c r="I7866" s="1">
        <v>5.0845322314049499E-5</v>
      </c>
      <c r="J7866" s="1">
        <v>6.1522840000000003E-5</v>
      </c>
      <c r="K7866" s="1">
        <v>2.8733616999999999E-4</v>
      </c>
      <c r="L7866" s="1">
        <v>3.8637639999999999E-4</v>
      </c>
      <c r="M7866" s="1">
        <v>5.227031E-2</v>
      </c>
      <c r="N7866" s="1">
        <v>1.4889169E-5</v>
      </c>
      <c r="O7866" s="1">
        <v>1.3698035480000001E-5</v>
      </c>
      <c r="P7866" s="1">
        <v>7.6739539999999999E-7</v>
      </c>
      <c r="Q7866" s="1">
        <v>4.3799347859400698E-7</v>
      </c>
      <c r="R7866" s="1">
        <v>1741.05</v>
      </c>
      <c r="S7866" s="1">
        <v>3504</v>
      </c>
      <c r="T7866" s="1">
        <v>5.08</v>
      </c>
      <c r="U7866" s="1">
        <v>49085.2</v>
      </c>
      <c r="V7866" s="1">
        <f t="shared" si="489"/>
        <v>0.34299598827845917</v>
      </c>
      <c r="W7866" s="1">
        <f t="shared" si="490"/>
        <v>2.6064453745994647</v>
      </c>
      <c r="X7866" s="1">
        <f t="shared" si="491"/>
        <v>689.763779527559</v>
      </c>
    </row>
    <row r="7867" spans="1:24" hidden="1" x14ac:dyDescent="0.3">
      <c r="A7867" s="18" t="str">
        <f t="shared" si="488"/>
        <v>OFF - ConstMin - Other Construction Equipment_2017_175</v>
      </c>
      <c r="B7867" s="1" t="s">
        <v>40</v>
      </c>
      <c r="C7867" s="1">
        <v>2020</v>
      </c>
      <c r="D7867" s="1" t="s">
        <v>157</v>
      </c>
      <c r="E7867" s="1">
        <v>2017</v>
      </c>
      <c r="F7867" s="1">
        <v>175</v>
      </c>
      <c r="G7867" s="1" t="s">
        <v>12</v>
      </c>
      <c r="H7867" s="1">
        <v>2.2728629210705901E-5</v>
      </c>
      <c r="I7867" s="1">
        <v>2.09057931480072E-5</v>
      </c>
      <c r="J7867" s="1">
        <v>2.5011470000000001E-5</v>
      </c>
      <c r="K7867" s="1">
        <v>1.9175920000000001E-3</v>
      </c>
      <c r="L7867" s="1">
        <v>7.3857900000000003E-5</v>
      </c>
      <c r="M7867" s="1">
        <v>5.9053799999999997E-2</v>
      </c>
      <c r="N7867" s="1">
        <v>4.2335288999999996E-6</v>
      </c>
      <c r="O7867" s="1">
        <v>3.19866628E-6</v>
      </c>
      <c r="P7867" s="1">
        <v>5.8663780000000003E-7</v>
      </c>
      <c r="Q7867" s="1">
        <v>8.2347064171295403E-7</v>
      </c>
      <c r="R7867" s="1">
        <v>2350.6</v>
      </c>
      <c r="S7867" s="1">
        <v>430.7</v>
      </c>
      <c r="T7867" s="1">
        <v>1.1599999999999999</v>
      </c>
      <c r="U7867" s="1">
        <v>54268.199999999903</v>
      </c>
      <c r="V7867" s="1">
        <f t="shared" si="489"/>
        <v>0.12755862605238585</v>
      </c>
      <c r="W7867" s="1">
        <f t="shared" si="490"/>
        <v>0.45065079236243016</v>
      </c>
      <c r="X7867" s="1">
        <f t="shared" si="491"/>
        <v>371.29310344827587</v>
      </c>
    </row>
    <row r="7868" spans="1:24" hidden="1" x14ac:dyDescent="0.3">
      <c r="A7868" s="18" t="str">
        <f t="shared" si="488"/>
        <v>OFF - ConstMin - Other Construction Equipment_2018_25</v>
      </c>
      <c r="B7868" s="1" t="s">
        <v>40</v>
      </c>
      <c r="C7868" s="1">
        <v>2020</v>
      </c>
      <c r="D7868" s="1" t="s">
        <v>157</v>
      </c>
      <c r="E7868" s="1">
        <v>2018</v>
      </c>
      <c r="F7868" s="1">
        <v>25</v>
      </c>
      <c r="G7868" s="1" t="s">
        <v>5</v>
      </c>
      <c r="H7868" s="1">
        <v>1.1861083333333299E-4</v>
      </c>
      <c r="I7868" s="1">
        <v>1.4115669421487599E-4</v>
      </c>
      <c r="J7868" s="1">
        <v>1.707996E-4</v>
      </c>
      <c r="K7868" s="1">
        <v>8.5795068999999996E-4</v>
      </c>
      <c r="L7868" s="1">
        <v>1.0707892E-3</v>
      </c>
      <c r="M7868" s="1">
        <v>0.14610391</v>
      </c>
      <c r="N7868" s="1">
        <v>4.1617623999999998E-5</v>
      </c>
      <c r="O7868" s="1">
        <v>3.8288214080000001E-5</v>
      </c>
      <c r="P7868" s="1">
        <v>2.22416669999999E-6</v>
      </c>
      <c r="Q7868" s="1">
        <v>1.2249125795480201E-6</v>
      </c>
      <c r="R7868" s="1">
        <v>4869.0999999999904</v>
      </c>
      <c r="S7868" s="1">
        <v>10267.450000000001</v>
      </c>
      <c r="T7868" s="1">
        <v>14.87</v>
      </c>
      <c r="U7868" s="1">
        <v>137272.85</v>
      </c>
      <c r="V7868" s="1">
        <f t="shared" si="489"/>
        <v>0.34049083714159317</v>
      </c>
      <c r="W7868" s="1">
        <f t="shared" si="490"/>
        <v>2.5829020234433462</v>
      </c>
      <c r="X7868" s="1">
        <f t="shared" si="491"/>
        <v>690.48083389374585</v>
      </c>
    </row>
    <row r="7869" spans="1:24" hidden="1" x14ac:dyDescent="0.3">
      <c r="A7869" s="18" t="str">
        <f t="shared" si="488"/>
        <v>OFF - ConstMin - Other Construction Equipment_2018_175</v>
      </c>
      <c r="B7869" s="1" t="s">
        <v>40</v>
      </c>
      <c r="C7869" s="1">
        <v>2020</v>
      </c>
      <c r="D7869" s="1" t="s">
        <v>157</v>
      </c>
      <c r="E7869" s="1">
        <v>2018</v>
      </c>
      <c r="F7869" s="1">
        <v>175</v>
      </c>
      <c r="G7869" s="1" t="s">
        <v>12</v>
      </c>
      <c r="H7869" s="1">
        <v>2.1193378279032202E-5</v>
      </c>
      <c r="I7869" s="1">
        <v>1.9493669341053799E-5</v>
      </c>
      <c r="J7869" s="1">
        <v>2.3322019999999999E-5</v>
      </c>
      <c r="K7869" s="1">
        <v>1.986706E-3</v>
      </c>
      <c r="L7869" s="1">
        <v>7.2637750000000001E-5</v>
      </c>
      <c r="M7869" s="1">
        <v>6.203446E-2</v>
      </c>
      <c r="N7869" s="1">
        <v>4.4472104999999999E-6</v>
      </c>
      <c r="O7869" s="1">
        <v>3.3601145999999998E-6</v>
      </c>
      <c r="P7869" s="1">
        <v>6.1624749999999996E-7</v>
      </c>
      <c r="Q7869" s="1">
        <v>8.6438843757446804E-7</v>
      </c>
      <c r="R7869" s="1">
        <v>2467.4</v>
      </c>
      <c r="S7869" s="1">
        <v>452.6</v>
      </c>
      <c r="T7869" s="1">
        <v>1.21</v>
      </c>
      <c r="U7869" s="1">
        <v>57027.6</v>
      </c>
      <c r="V7869" s="1">
        <f t="shared" si="489"/>
        <v>0.11318714383518859</v>
      </c>
      <c r="W7869" s="1">
        <f t="shared" si="490"/>
        <v>0.42176048609789435</v>
      </c>
      <c r="X7869" s="1">
        <f t="shared" si="491"/>
        <v>374.04958677685954</v>
      </c>
    </row>
    <row r="7870" spans="1:24" hidden="1" x14ac:dyDescent="0.3">
      <c r="A7870" s="18" t="str">
        <f t="shared" si="488"/>
        <v>OFF - ConstMin - Other Construction Equipment_2019_25</v>
      </c>
      <c r="B7870" s="1" t="s">
        <v>40</v>
      </c>
      <c r="C7870" s="1">
        <v>2020</v>
      </c>
      <c r="D7870" s="1" t="s">
        <v>157</v>
      </c>
      <c r="E7870" s="1">
        <v>2019</v>
      </c>
      <c r="F7870" s="1">
        <v>25</v>
      </c>
      <c r="G7870" s="1" t="s">
        <v>5</v>
      </c>
      <c r="H7870" s="1">
        <v>1.3616368055555499E-4</v>
      </c>
      <c r="I7870" s="1">
        <v>1.62046033057851E-4</v>
      </c>
      <c r="J7870" s="1">
        <v>1.960757E-4</v>
      </c>
      <c r="K7870" s="1">
        <v>9.8827288000000006E-4</v>
      </c>
      <c r="L7870" s="1">
        <v>1.2291476999999999E-3</v>
      </c>
      <c r="M7870" s="1">
        <v>0.1677805</v>
      </c>
      <c r="N7870" s="1">
        <v>4.77922129999999E-5</v>
      </c>
      <c r="O7870" s="1">
        <v>4.3968835959999997E-5</v>
      </c>
      <c r="P7870" s="1">
        <v>2.5585363000000001E-6</v>
      </c>
      <c r="Q7870" s="1">
        <v>1.4067211933040199E-6</v>
      </c>
      <c r="R7870" s="1">
        <v>5591.7999999999902</v>
      </c>
      <c r="S7870" s="1">
        <v>11822.3499999999</v>
      </c>
      <c r="T7870" s="1">
        <v>17.12</v>
      </c>
      <c r="U7870" s="1">
        <v>157720.15</v>
      </c>
      <c r="V7870" s="1">
        <f t="shared" si="489"/>
        <v>0.34020431919561678</v>
      </c>
      <c r="W7870" s="1">
        <f t="shared" si="490"/>
        <v>2.5805096772722176</v>
      </c>
      <c r="X7870" s="1">
        <f t="shared" si="491"/>
        <v>690.55782710279789</v>
      </c>
    </row>
    <row r="7871" spans="1:24" hidden="1" x14ac:dyDescent="0.3">
      <c r="A7871" s="18" t="str">
        <f t="shared" si="488"/>
        <v>OFF - ConstMin - Other Construction Equipment_2019_175</v>
      </c>
      <c r="B7871" s="1" t="s">
        <v>40</v>
      </c>
      <c r="C7871" s="1">
        <v>2020</v>
      </c>
      <c r="D7871" s="1" t="s">
        <v>157</v>
      </c>
      <c r="E7871" s="1">
        <v>2019</v>
      </c>
      <c r="F7871" s="1">
        <v>175</v>
      </c>
      <c r="G7871" s="1" t="s">
        <v>12</v>
      </c>
      <c r="H7871" s="1">
        <v>1.93038051177757E-5</v>
      </c>
      <c r="I7871" s="1">
        <v>1.7755639947330101E-5</v>
      </c>
      <c r="J7871" s="1">
        <v>2.124266E-5</v>
      </c>
      <c r="K7871" s="1">
        <v>2.0429440000000001E-3</v>
      </c>
      <c r="L7871" s="1">
        <v>7.0589080000000003E-5</v>
      </c>
      <c r="M7871" s="1">
        <v>6.4691589999999993E-2</v>
      </c>
      <c r="N7871" s="1">
        <v>4.6376972999999996E-6</v>
      </c>
      <c r="O7871" s="1">
        <v>3.5040379599999999E-6</v>
      </c>
      <c r="P7871" s="1">
        <v>6.426432E-7</v>
      </c>
      <c r="Q7871" s="1">
        <v>9.0019150895329205E-7</v>
      </c>
      <c r="R7871" s="1">
        <v>2569.6</v>
      </c>
      <c r="S7871" s="1">
        <v>470.85</v>
      </c>
      <c r="T7871" s="1">
        <v>1.27</v>
      </c>
      <c r="U7871" s="1">
        <v>59327.1</v>
      </c>
      <c r="V7871" s="1">
        <f t="shared" si="489"/>
        <v>9.9099579236817226E-2</v>
      </c>
      <c r="W7871" s="1">
        <f t="shared" si="490"/>
        <v>0.3939789355644101</v>
      </c>
      <c r="X7871" s="1">
        <f t="shared" si="491"/>
        <v>370.74803149606299</v>
      </c>
    </row>
    <row r="7872" spans="1:24" hidden="1" x14ac:dyDescent="0.3">
      <c r="A7872" s="18" t="str">
        <f t="shared" si="488"/>
        <v>OFF - ConstMin - Other Construction Equipment_2020_25</v>
      </c>
      <c r="B7872" s="1" t="s">
        <v>40</v>
      </c>
      <c r="C7872" s="1">
        <v>2020</v>
      </c>
      <c r="D7872" s="1" t="s">
        <v>157</v>
      </c>
      <c r="E7872" s="1">
        <v>2020</v>
      </c>
      <c r="F7872" s="1">
        <v>25</v>
      </c>
      <c r="G7872" s="1" t="s">
        <v>5</v>
      </c>
      <c r="H7872" s="1">
        <v>1.4961764583333299E-4</v>
      </c>
      <c r="I7872" s="1">
        <v>1.7805736363636301E-4</v>
      </c>
      <c r="J7872" s="1">
        <v>2.15449409999999E-4</v>
      </c>
      <c r="K7872" s="1">
        <v>1.0879218999999901E-3</v>
      </c>
      <c r="L7872" s="1">
        <v>1.3505348000000001E-3</v>
      </c>
      <c r="M7872" s="1">
        <v>0.18439137999999999</v>
      </c>
      <c r="N7872" s="1">
        <v>5.2523806000000003E-5</v>
      </c>
      <c r="O7872" s="1">
        <v>4.8321901520000003E-5</v>
      </c>
      <c r="P7872" s="1">
        <v>2.8144499999999998E-6</v>
      </c>
      <c r="Q7872" s="1">
        <v>1.5462914422480199E-6</v>
      </c>
      <c r="R7872" s="1">
        <v>6146.6</v>
      </c>
      <c r="S7872" s="1">
        <v>13004.95</v>
      </c>
      <c r="T7872" s="1">
        <v>18.829999999999998</v>
      </c>
      <c r="U7872" s="1">
        <v>173283.75</v>
      </c>
      <c r="V7872" s="1">
        <f t="shared" si="489"/>
        <v>0.34024417722072553</v>
      </c>
      <c r="W7872" s="1">
        <f t="shared" si="490"/>
        <v>2.5806941788287565</v>
      </c>
      <c r="X7872" s="1">
        <f t="shared" si="491"/>
        <v>690.65055762081795</v>
      </c>
    </row>
    <row r="7873" spans="1:24" hidden="1" x14ac:dyDescent="0.3">
      <c r="A7873" s="18" t="str">
        <f t="shared" si="488"/>
        <v>OFF - ConstMin - Other Construction Equipment_2020_175</v>
      </c>
      <c r="B7873" s="1" t="s">
        <v>40</v>
      </c>
      <c r="C7873" s="1">
        <v>2020</v>
      </c>
      <c r="D7873" s="1" t="s">
        <v>157</v>
      </c>
      <c r="E7873" s="1">
        <v>2020</v>
      </c>
      <c r="F7873" s="1">
        <v>175</v>
      </c>
      <c r="G7873" s="1" t="s">
        <v>12</v>
      </c>
      <c r="H7873" s="1">
        <v>1.7080665080027098E-5</v>
      </c>
      <c r="I7873" s="1">
        <v>1.57107957406089E-5</v>
      </c>
      <c r="J7873" s="1">
        <v>1.879623E-5</v>
      </c>
      <c r="K7873" s="1">
        <v>2.0841480000000001E-3</v>
      </c>
      <c r="L7873" s="1">
        <v>6.7705160000000001E-5</v>
      </c>
      <c r="M7873" s="1">
        <v>6.6941979999999998E-2</v>
      </c>
      <c r="N7873" s="1">
        <v>4.7990267999999999E-6</v>
      </c>
      <c r="O7873" s="1">
        <v>3.6259313600000001E-6</v>
      </c>
      <c r="P7873" s="1">
        <v>6.6499850000000005E-7</v>
      </c>
      <c r="Q7873" s="1">
        <v>9.3087985584942702E-7</v>
      </c>
      <c r="R7873" s="1">
        <v>2657.2</v>
      </c>
      <c r="S7873" s="1">
        <v>485.45</v>
      </c>
      <c r="T7873" s="1">
        <v>1.31</v>
      </c>
      <c r="U7873" s="1">
        <v>61166.7</v>
      </c>
      <c r="V7873" s="1">
        <f t="shared" si="489"/>
        <v>8.5049493669515419E-2</v>
      </c>
      <c r="W7873" s="1">
        <f t="shared" si="490"/>
        <v>0.36651800913747706</v>
      </c>
      <c r="X7873" s="1">
        <f t="shared" si="491"/>
        <v>370.57251908396944</v>
      </c>
    </row>
    <row r="7874" spans="1:24" hidden="1" x14ac:dyDescent="0.3">
      <c r="A7874" s="18" t="str">
        <f t="shared" si="488"/>
        <v>OFF - ConstMin - Pavers_2001_25</v>
      </c>
      <c r="B7874" s="1" t="s">
        <v>40</v>
      </c>
      <c r="C7874" s="1">
        <v>2020</v>
      </c>
      <c r="D7874" s="1" t="s">
        <v>158</v>
      </c>
      <c r="E7874" s="1">
        <v>2001</v>
      </c>
      <c r="F7874" s="1">
        <v>25</v>
      </c>
      <c r="G7874" s="1" t="s">
        <v>5</v>
      </c>
      <c r="H7874" s="1">
        <v>3.0313284722222199E-8</v>
      </c>
      <c r="I7874" s="1">
        <v>3.6075314049586703E-8</v>
      </c>
      <c r="J7874" s="1">
        <v>4.365113E-8</v>
      </c>
      <c r="K7874" s="1">
        <v>1.326917E-7</v>
      </c>
      <c r="L7874" s="1">
        <v>3.112539E-7</v>
      </c>
      <c r="M7874" s="1">
        <v>3.2225940000000002E-5</v>
      </c>
      <c r="N7874" s="1">
        <v>1.7238580000000001E-8</v>
      </c>
      <c r="O7874" s="1">
        <v>1.5859493599999998E-8</v>
      </c>
      <c r="P7874" s="1">
        <v>4.0888599999999999E-10</v>
      </c>
      <c r="Q7874" s="1">
        <v>0</v>
      </c>
      <c r="R7874" s="1">
        <v>0</v>
      </c>
      <c r="S7874" s="1">
        <v>0</v>
      </c>
      <c r="T7874" s="1">
        <v>0</v>
      </c>
      <c r="U7874" s="1">
        <v>0</v>
      </c>
      <c r="V7874" s="1">
        <f t="shared" si="489"/>
        <v>0</v>
      </c>
      <c r="W7874" s="1">
        <f t="shared" si="490"/>
        <v>0</v>
      </c>
      <c r="X7874" s="1" t="e">
        <f t="shared" si="491"/>
        <v>#DIV/0!</v>
      </c>
    </row>
    <row r="7875" spans="1:24" hidden="1" x14ac:dyDescent="0.3">
      <c r="A7875" s="18" t="str">
        <f t="shared" si="488"/>
        <v>OFF - ConstMin - Pavers_2002_25</v>
      </c>
      <c r="B7875" s="1" t="s">
        <v>40</v>
      </c>
      <c r="C7875" s="1">
        <v>2020</v>
      </c>
      <c r="D7875" s="1" t="s">
        <v>158</v>
      </c>
      <c r="E7875" s="1">
        <v>2002</v>
      </c>
      <c r="F7875" s="1">
        <v>25</v>
      </c>
      <c r="G7875" s="1" t="s">
        <v>5</v>
      </c>
      <c r="H7875" s="1">
        <v>8.9899166666666595E-8</v>
      </c>
      <c r="I7875" s="1">
        <v>1.06987438016528E-7</v>
      </c>
      <c r="J7875" s="1">
        <v>1.2945480000000001E-7</v>
      </c>
      <c r="K7875" s="1">
        <v>3.9351949999999998E-7</v>
      </c>
      <c r="L7875" s="1">
        <v>9.2307570000000005E-7</v>
      </c>
      <c r="M7875" s="1">
        <v>9.557143E-5</v>
      </c>
      <c r="N7875" s="1">
        <v>5.1123909999999999E-8</v>
      </c>
      <c r="O7875" s="1">
        <v>4.7033997200000002E-8</v>
      </c>
      <c r="P7875" s="1">
        <v>1.2126200000000001E-9</v>
      </c>
      <c r="Q7875" s="1">
        <v>9.1822532200001496E-10</v>
      </c>
      <c r="R7875" s="1">
        <v>3.65</v>
      </c>
      <c r="S7875" s="1">
        <v>3.65</v>
      </c>
      <c r="T7875" s="1">
        <v>0</v>
      </c>
      <c r="U7875" s="1">
        <v>87.6</v>
      </c>
      <c r="V7875" s="1">
        <f t="shared" si="489"/>
        <v>0.40440571308454204</v>
      </c>
      <c r="W7875" s="1">
        <f t="shared" si="490"/>
        <v>3.4891674537700754</v>
      </c>
      <c r="X7875" s="1" t="e">
        <f t="shared" si="491"/>
        <v>#DIV/0!</v>
      </c>
    </row>
    <row r="7876" spans="1:24" hidden="1" x14ac:dyDescent="0.3">
      <c r="A7876" s="18" t="str">
        <f t="shared" si="488"/>
        <v>OFF - ConstMin - Pavers_2003_25</v>
      </c>
      <c r="B7876" s="1" t="s">
        <v>40</v>
      </c>
      <c r="C7876" s="1">
        <v>2020</v>
      </c>
      <c r="D7876" s="1" t="s">
        <v>158</v>
      </c>
      <c r="E7876" s="1">
        <v>2003</v>
      </c>
      <c r="F7876" s="1">
        <v>25</v>
      </c>
      <c r="G7876" s="1" t="s">
        <v>5</v>
      </c>
      <c r="H7876" s="1">
        <v>1.5257444444444401E-7</v>
      </c>
      <c r="I7876" s="1">
        <v>1.81576198347107E-7</v>
      </c>
      <c r="J7876" s="1">
        <v>2.1970720000000001E-7</v>
      </c>
      <c r="K7876" s="1">
        <v>6.6787089999999999E-7</v>
      </c>
      <c r="L7876" s="1">
        <v>1.5666200000000001E-6</v>
      </c>
      <c r="M7876" s="1">
        <v>1.6220129999999999E-4</v>
      </c>
      <c r="N7876" s="1">
        <v>8.6766140000000002E-8</v>
      </c>
      <c r="O7876" s="1">
        <v>7.9824848800000007E-8</v>
      </c>
      <c r="P7876" s="1">
        <v>2.0580270000000001E-9</v>
      </c>
      <c r="Q7876" s="1">
        <v>9.1822532200001496E-10</v>
      </c>
      <c r="R7876" s="1">
        <v>3.65</v>
      </c>
      <c r="S7876" s="1">
        <v>7.3</v>
      </c>
      <c r="T7876" s="1">
        <v>0.01</v>
      </c>
      <c r="U7876" s="1">
        <v>175.2</v>
      </c>
      <c r="V7876" s="1">
        <f t="shared" si="489"/>
        <v>0.34317324226605983</v>
      </c>
      <c r="W7876" s="1">
        <f t="shared" si="490"/>
        <v>2.960861994539167</v>
      </c>
      <c r="X7876" s="1">
        <f t="shared" si="491"/>
        <v>730</v>
      </c>
    </row>
    <row r="7877" spans="1:24" hidden="1" x14ac:dyDescent="0.3">
      <c r="A7877" s="18" t="str">
        <f t="shared" si="488"/>
        <v>OFF - ConstMin - Pavers_2004_25</v>
      </c>
      <c r="B7877" s="1" t="s">
        <v>40</v>
      </c>
      <c r="C7877" s="1">
        <v>2020</v>
      </c>
      <c r="D7877" s="1" t="s">
        <v>158</v>
      </c>
      <c r="E7877" s="1">
        <v>2004</v>
      </c>
      <c r="F7877" s="1">
        <v>25</v>
      </c>
      <c r="G7877" s="1" t="s">
        <v>5</v>
      </c>
      <c r="H7877" s="1">
        <v>2.6927249999999999E-7</v>
      </c>
      <c r="I7877" s="1">
        <v>3.2045652892561897E-7</v>
      </c>
      <c r="J7877" s="1">
        <v>3.8775239999999999E-7</v>
      </c>
      <c r="K7877" s="1">
        <v>1.178699E-6</v>
      </c>
      <c r="L7877" s="1">
        <v>2.7648639999999998E-6</v>
      </c>
      <c r="M7877" s="1">
        <v>2.8626250000000003E-4</v>
      </c>
      <c r="N7877" s="1">
        <v>1.5313009999999999E-7</v>
      </c>
      <c r="O7877" s="1">
        <v>1.40879692E-7</v>
      </c>
      <c r="P7877" s="1">
        <v>3.632129E-9</v>
      </c>
      <c r="Q7877" s="1">
        <v>2.7546759660000398E-9</v>
      </c>
      <c r="R7877" s="1">
        <v>10.95</v>
      </c>
      <c r="S7877" s="1">
        <v>10.95</v>
      </c>
      <c r="T7877" s="1">
        <v>0.01</v>
      </c>
      <c r="U7877" s="1">
        <v>262.8</v>
      </c>
      <c r="V7877" s="1">
        <f t="shared" si="489"/>
        <v>0.40376843454818068</v>
      </c>
      <c r="W7877" s="1">
        <f t="shared" si="490"/>
        <v>3.4836700402435552</v>
      </c>
      <c r="X7877" s="1">
        <f t="shared" si="491"/>
        <v>1095</v>
      </c>
    </row>
    <row r="7878" spans="1:24" hidden="1" x14ac:dyDescent="0.3">
      <c r="A7878" s="18" t="str">
        <f t="shared" si="488"/>
        <v>OFF - ConstMin - Pavers_2005_25</v>
      </c>
      <c r="B7878" s="1" t="s">
        <v>40</v>
      </c>
      <c r="C7878" s="1">
        <v>2020</v>
      </c>
      <c r="D7878" s="1" t="s">
        <v>158</v>
      </c>
      <c r="E7878" s="1">
        <v>2005</v>
      </c>
      <c r="F7878" s="1">
        <v>25</v>
      </c>
      <c r="G7878" s="1" t="s">
        <v>5</v>
      </c>
      <c r="H7878" s="1">
        <v>3.6420583333333301E-7</v>
      </c>
      <c r="I7878" s="1">
        <v>4.3343504132231399E-7</v>
      </c>
      <c r="J7878" s="1">
        <v>5.2445640000000004E-7</v>
      </c>
      <c r="K7878" s="1">
        <v>1.7900400000000001E-6</v>
      </c>
      <c r="L7878" s="1">
        <v>3.3141449999999999E-6</v>
      </c>
      <c r="M7878" s="1">
        <v>4.3473490000000002E-4</v>
      </c>
      <c r="N7878" s="1">
        <v>2.3255219999999999E-7</v>
      </c>
      <c r="O7878" s="1">
        <v>2.1394802399999901E-7</v>
      </c>
      <c r="P7878" s="1">
        <v>5.5159619999999999E-9</v>
      </c>
      <c r="Q7878" s="1">
        <v>3.6729012880000598E-9</v>
      </c>
      <c r="R7878" s="1">
        <v>14.6</v>
      </c>
      <c r="S7878" s="1">
        <v>18.25</v>
      </c>
      <c r="T7878" s="1">
        <v>0.02</v>
      </c>
      <c r="U7878" s="1">
        <v>438</v>
      </c>
      <c r="V7878" s="1">
        <f t="shared" si="489"/>
        <v>0.32767137939072727</v>
      </c>
      <c r="W7878" s="1">
        <f t="shared" si="490"/>
        <v>2.5054514751227503</v>
      </c>
      <c r="X7878" s="1">
        <f t="shared" si="491"/>
        <v>912.5</v>
      </c>
    </row>
    <row r="7879" spans="1:24" hidden="1" x14ac:dyDescent="0.3">
      <c r="A7879" s="18" t="str">
        <f t="shared" si="488"/>
        <v>OFF - ConstMin - Pavers_2006_25</v>
      </c>
      <c r="B7879" s="1" t="s">
        <v>40</v>
      </c>
      <c r="C7879" s="1">
        <v>2020</v>
      </c>
      <c r="D7879" s="1" t="s">
        <v>158</v>
      </c>
      <c r="E7879" s="1">
        <v>2006</v>
      </c>
      <c r="F7879" s="1">
        <v>25</v>
      </c>
      <c r="G7879" s="1" t="s">
        <v>5</v>
      </c>
      <c r="H7879" s="1">
        <v>4.9833062499999998E-7</v>
      </c>
      <c r="I7879" s="1">
        <v>5.9305462809917299E-7</v>
      </c>
      <c r="J7879" s="1">
        <v>7.1759609999999995E-7</v>
      </c>
      <c r="K7879" s="1">
        <v>2.4492510000000001E-6</v>
      </c>
      <c r="L7879" s="1">
        <v>4.534633E-6</v>
      </c>
      <c r="M7879" s="1">
        <v>5.9483319999999998E-4</v>
      </c>
      <c r="N7879" s="1">
        <v>3.1819340000000002E-7</v>
      </c>
      <c r="O7879" s="1">
        <v>2.9273792800000001E-7</v>
      </c>
      <c r="P7879" s="1">
        <v>7.5473059999999996E-9</v>
      </c>
      <c r="Q7879" s="1">
        <v>4.5911266100000704E-9</v>
      </c>
      <c r="R7879" s="1">
        <v>18.25</v>
      </c>
      <c r="S7879" s="1">
        <v>21.9</v>
      </c>
      <c r="T7879" s="1">
        <v>0.03</v>
      </c>
      <c r="U7879" s="1">
        <v>525.6</v>
      </c>
      <c r="V7879" s="1">
        <f t="shared" si="489"/>
        <v>0.3736181309707951</v>
      </c>
      <c r="W7879" s="1">
        <f t="shared" si="490"/>
        <v>2.8567707354864025</v>
      </c>
      <c r="X7879" s="1">
        <f t="shared" si="491"/>
        <v>730</v>
      </c>
    </row>
    <row r="7880" spans="1:24" hidden="1" x14ac:dyDescent="0.3">
      <c r="A7880" s="18" t="str">
        <f t="shared" si="488"/>
        <v>OFF - ConstMin - Pavers_2007_25</v>
      </c>
      <c r="B7880" s="1" t="s">
        <v>40</v>
      </c>
      <c r="C7880" s="1">
        <v>2020</v>
      </c>
      <c r="D7880" s="1" t="s">
        <v>158</v>
      </c>
      <c r="E7880" s="1">
        <v>2007</v>
      </c>
      <c r="F7880" s="1">
        <v>25</v>
      </c>
      <c r="G7880" s="1" t="s">
        <v>5</v>
      </c>
      <c r="H7880" s="1">
        <v>5.8298222222222202E-7</v>
      </c>
      <c r="I7880" s="1">
        <v>6.9379702479338795E-7</v>
      </c>
      <c r="J7880" s="1">
        <v>8.3949439999999998E-7</v>
      </c>
      <c r="K7880" s="1">
        <v>2.8653069999999999E-6</v>
      </c>
      <c r="L7880" s="1">
        <v>5.3049330000000001E-6</v>
      </c>
      <c r="M7880" s="1">
        <v>6.9587779999999997E-4</v>
      </c>
      <c r="N7880" s="1">
        <v>3.7224499999999998E-7</v>
      </c>
      <c r="O7880" s="1">
        <v>3.4246540000000001E-7</v>
      </c>
      <c r="P7880" s="1">
        <v>8.8293699999999997E-9</v>
      </c>
      <c r="Q7880" s="1">
        <v>5.5093519320000904E-9</v>
      </c>
      <c r="R7880" s="1">
        <v>21.9</v>
      </c>
      <c r="S7880" s="1">
        <v>25.55</v>
      </c>
      <c r="T7880" s="1">
        <v>0.03</v>
      </c>
      <c r="U7880" s="1">
        <v>613.20000000000005</v>
      </c>
      <c r="V7880" s="1">
        <f t="shared" si="489"/>
        <v>0.37464409139878763</v>
      </c>
      <c r="W7880" s="1">
        <f t="shared" si="490"/>
        <v>2.8646156335252502</v>
      </c>
      <c r="X7880" s="1">
        <f t="shared" si="491"/>
        <v>851.66666666666674</v>
      </c>
    </row>
    <row r="7881" spans="1:24" hidden="1" x14ac:dyDescent="0.3">
      <c r="A7881" s="18" t="str">
        <f t="shared" si="488"/>
        <v>OFF - ConstMin - Pavers_2008_25</v>
      </c>
      <c r="B7881" s="1" t="s">
        <v>40</v>
      </c>
      <c r="C7881" s="1">
        <v>2020</v>
      </c>
      <c r="D7881" s="1" t="s">
        <v>158</v>
      </c>
      <c r="E7881" s="1">
        <v>2008</v>
      </c>
      <c r="F7881" s="1">
        <v>25</v>
      </c>
      <c r="G7881" s="1" t="s">
        <v>5</v>
      </c>
      <c r="H7881" s="1">
        <v>7.4422708333333298E-7</v>
      </c>
      <c r="I7881" s="1">
        <v>8.8569173553719002E-7</v>
      </c>
      <c r="J7881" s="1">
        <v>1.0716869999999999E-6</v>
      </c>
      <c r="K7881" s="1">
        <v>3.657811E-6</v>
      </c>
      <c r="L7881" s="1">
        <v>6.7722040000000003E-6</v>
      </c>
      <c r="M7881" s="1">
        <v>8.8834790000000003E-4</v>
      </c>
      <c r="N7881" s="1">
        <v>2.3760140000000001E-7</v>
      </c>
      <c r="O7881" s="1">
        <v>2.1859328799999999E-7</v>
      </c>
      <c r="P7881" s="1">
        <v>1.127145E-8</v>
      </c>
      <c r="Q7881" s="1">
        <v>7.3458025760001197E-9</v>
      </c>
      <c r="R7881" s="1">
        <v>29.2</v>
      </c>
      <c r="S7881" s="1">
        <v>36.5</v>
      </c>
      <c r="T7881" s="1">
        <v>0.04</v>
      </c>
      <c r="U7881" s="1">
        <v>876</v>
      </c>
      <c r="V7881" s="1">
        <f t="shared" si="489"/>
        <v>0.33478584450977272</v>
      </c>
      <c r="W7881" s="1">
        <f t="shared" si="490"/>
        <v>2.5598500520695664</v>
      </c>
      <c r="X7881" s="1">
        <f t="shared" si="491"/>
        <v>912.5</v>
      </c>
    </row>
    <row r="7882" spans="1:24" hidden="1" x14ac:dyDescent="0.3">
      <c r="A7882" s="18" t="str">
        <f t="shared" ref="A7882:A7945" si="492">D7882&amp;"_"&amp;E7882&amp;"_"&amp;F7882</f>
        <v>OFF - ConstMin - Pavers_2009_25</v>
      </c>
      <c r="B7882" s="1" t="s">
        <v>40</v>
      </c>
      <c r="C7882" s="1">
        <v>2020</v>
      </c>
      <c r="D7882" s="1" t="s">
        <v>158</v>
      </c>
      <c r="E7882" s="1">
        <v>2009</v>
      </c>
      <c r="F7882" s="1">
        <v>25</v>
      </c>
      <c r="G7882" s="1" t="s">
        <v>5</v>
      </c>
      <c r="H7882" s="1">
        <v>9.0902777777777696E-7</v>
      </c>
      <c r="I7882" s="1">
        <v>1.08181818181818E-6</v>
      </c>
      <c r="J7882" s="1">
        <v>1.3090000000000001E-6</v>
      </c>
      <c r="K7882" s="1">
        <v>4.4677919999999996E-6</v>
      </c>
      <c r="L7882" s="1">
        <v>8.2718320000000002E-6</v>
      </c>
      <c r="M7882" s="1">
        <v>1.085063E-3</v>
      </c>
      <c r="N7882" s="1">
        <v>2.9021559999999999E-7</v>
      </c>
      <c r="O7882" s="1">
        <v>2.66998352E-7</v>
      </c>
      <c r="P7882" s="1">
        <v>1.376739E-8</v>
      </c>
      <c r="Q7882" s="1">
        <v>9.1822532200001506E-9</v>
      </c>
      <c r="R7882" s="1">
        <v>36.5</v>
      </c>
      <c r="S7882" s="1">
        <v>43.8</v>
      </c>
      <c r="T7882" s="1">
        <v>0.05</v>
      </c>
      <c r="U7882" s="1">
        <v>1051.2</v>
      </c>
      <c r="V7882" s="1">
        <f t="shared" si="489"/>
        <v>0.34076699513888831</v>
      </c>
      <c r="W7882" s="1">
        <f t="shared" si="490"/>
        <v>2.6055832507790555</v>
      </c>
      <c r="X7882" s="1">
        <f t="shared" si="491"/>
        <v>875.99999999999989</v>
      </c>
    </row>
    <row r="7883" spans="1:24" hidden="1" x14ac:dyDescent="0.3">
      <c r="A7883" s="18" t="str">
        <f t="shared" si="492"/>
        <v>OFF - ConstMin - Pavers_2010_25</v>
      </c>
      <c r="B7883" s="1" t="s">
        <v>40</v>
      </c>
      <c r="C7883" s="1">
        <v>2020</v>
      </c>
      <c r="D7883" s="1" t="s">
        <v>158</v>
      </c>
      <c r="E7883" s="1">
        <v>2010</v>
      </c>
      <c r="F7883" s="1">
        <v>25</v>
      </c>
      <c r="G7883" s="1" t="s">
        <v>5</v>
      </c>
      <c r="H7883" s="1">
        <v>1.2297208333333301E-6</v>
      </c>
      <c r="I7883" s="1">
        <v>1.4634694214876E-6</v>
      </c>
      <c r="J7883" s="1">
        <v>1.770798E-6</v>
      </c>
      <c r="K7883" s="1">
        <v>6.0439720000000001E-6</v>
      </c>
      <c r="L7883" s="1">
        <v>1.119003E-5</v>
      </c>
      <c r="M7883" s="1">
        <v>1.467859E-3</v>
      </c>
      <c r="N7883" s="1">
        <v>3.9259990000000002E-7</v>
      </c>
      <c r="O7883" s="1">
        <v>3.6119190800000001E-7</v>
      </c>
      <c r="P7883" s="1">
        <v>1.8624340000000001E-8</v>
      </c>
      <c r="Q7883" s="1">
        <v>1.1936929186000101E-8</v>
      </c>
      <c r="R7883" s="1">
        <v>47.45</v>
      </c>
      <c r="S7883" s="1">
        <v>58.4</v>
      </c>
      <c r="T7883" s="1">
        <v>7.0000000000000007E-2</v>
      </c>
      <c r="U7883" s="1">
        <v>1401.6</v>
      </c>
      <c r="V7883" s="1">
        <f t="shared" ref="V7883:V7946" si="493">IFERROR(CONVERT(I7883,"ton","g")*365/U7883,0)</f>
        <v>0.34573883505994241</v>
      </c>
      <c r="W7883" s="1">
        <f t="shared" ref="W7883:W7946" si="494">IFERROR(CONVERT(L7883,"ton","g")*365/U7883,0)</f>
        <v>2.6436001187870315</v>
      </c>
      <c r="X7883" s="1">
        <f t="shared" ref="X7883:X7946" si="495">S7883/T7883</f>
        <v>834.28571428571422</v>
      </c>
    </row>
    <row r="7884" spans="1:24" hidden="1" x14ac:dyDescent="0.3">
      <c r="A7884" s="18" t="str">
        <f t="shared" si="492"/>
        <v>OFF - ConstMin - Pavers_2011_25</v>
      </c>
      <c r="B7884" s="1" t="s">
        <v>40</v>
      </c>
      <c r="C7884" s="1">
        <v>2020</v>
      </c>
      <c r="D7884" s="1" t="s">
        <v>158</v>
      </c>
      <c r="E7884" s="1">
        <v>2011</v>
      </c>
      <c r="F7884" s="1">
        <v>25</v>
      </c>
      <c r="G7884" s="1" t="s">
        <v>5</v>
      </c>
      <c r="H7884" s="1">
        <v>2.72200902777777E-6</v>
      </c>
      <c r="I7884" s="1">
        <v>3.2394157024793299E-6</v>
      </c>
      <c r="J7884" s="1">
        <v>3.9196929999999999E-6</v>
      </c>
      <c r="K7884" s="1">
        <v>1.337844E-5</v>
      </c>
      <c r="L7884" s="1">
        <v>2.4769320000000002E-5</v>
      </c>
      <c r="M7884" s="1">
        <v>3.2491310000000002E-3</v>
      </c>
      <c r="N7884" s="1">
        <v>9.2551350000000002E-7</v>
      </c>
      <c r="O7884" s="1">
        <v>8.5147242000000003E-7</v>
      </c>
      <c r="P7884" s="1">
        <v>4.122531E-8</v>
      </c>
      <c r="Q7884" s="1">
        <v>2.7546759660000401E-8</v>
      </c>
      <c r="R7884" s="1">
        <v>109.5</v>
      </c>
      <c r="S7884" s="1">
        <v>127.74999999999901</v>
      </c>
      <c r="T7884" s="1">
        <v>0.15</v>
      </c>
      <c r="U7884" s="1">
        <v>3065.99999999999</v>
      </c>
      <c r="V7884" s="1">
        <f t="shared" si="493"/>
        <v>0.34985101092924259</v>
      </c>
      <c r="W7884" s="1">
        <f t="shared" si="494"/>
        <v>2.6750415624020092</v>
      </c>
      <c r="X7884" s="1">
        <f t="shared" si="495"/>
        <v>851.66666666666003</v>
      </c>
    </row>
    <row r="7885" spans="1:24" hidden="1" x14ac:dyDescent="0.3">
      <c r="A7885" s="18" t="str">
        <f t="shared" si="492"/>
        <v>OFF - ConstMin - Pavers_2012_25</v>
      </c>
      <c r="B7885" s="1" t="s">
        <v>40</v>
      </c>
      <c r="C7885" s="1">
        <v>2020</v>
      </c>
      <c r="D7885" s="1" t="s">
        <v>158</v>
      </c>
      <c r="E7885" s="1">
        <v>2012</v>
      </c>
      <c r="F7885" s="1">
        <v>25</v>
      </c>
      <c r="G7885" s="1" t="s">
        <v>5</v>
      </c>
      <c r="H7885" s="1">
        <v>2.9762159722222198E-6</v>
      </c>
      <c r="I7885" s="1">
        <v>3.54194297520661E-6</v>
      </c>
      <c r="J7885" s="1">
        <v>4.2857509999999998E-6</v>
      </c>
      <c r="K7885" s="1">
        <v>1.462784E-5</v>
      </c>
      <c r="L7885" s="1">
        <v>2.7082519999999998E-5</v>
      </c>
      <c r="M7885" s="1">
        <v>3.5525660000000001E-3</v>
      </c>
      <c r="N7885" s="1">
        <v>1.011947E-6</v>
      </c>
      <c r="O7885" s="1">
        <v>9.3099124000000005E-7</v>
      </c>
      <c r="P7885" s="1">
        <v>4.5075320000000001E-8</v>
      </c>
      <c r="Q7885" s="1">
        <v>2.9383210304000399E-8</v>
      </c>
      <c r="R7885" s="1">
        <v>116.8</v>
      </c>
      <c r="S7885" s="1">
        <v>138.69999999999999</v>
      </c>
      <c r="T7885" s="1">
        <v>0.17</v>
      </c>
      <c r="U7885" s="1">
        <v>3328.8</v>
      </c>
      <c r="V7885" s="1">
        <f t="shared" si="493"/>
        <v>0.35232419046684593</v>
      </c>
      <c r="W7885" s="1">
        <f t="shared" si="494"/>
        <v>2.6939527263974559</v>
      </c>
      <c r="X7885" s="1">
        <f t="shared" si="495"/>
        <v>815.88235294117635</v>
      </c>
    </row>
    <row r="7886" spans="1:24" hidden="1" x14ac:dyDescent="0.3">
      <c r="A7886" s="18" t="str">
        <f t="shared" si="492"/>
        <v>OFF - ConstMin - Pavers_2013_25</v>
      </c>
      <c r="B7886" s="1" t="s">
        <v>40</v>
      </c>
      <c r="C7886" s="1">
        <v>2020</v>
      </c>
      <c r="D7886" s="1" t="s">
        <v>158</v>
      </c>
      <c r="E7886" s="1">
        <v>2013</v>
      </c>
      <c r="F7886" s="1">
        <v>25</v>
      </c>
      <c r="G7886" s="1" t="s">
        <v>5</v>
      </c>
      <c r="H7886" s="1">
        <v>3.1943395833333301E-6</v>
      </c>
      <c r="I7886" s="1">
        <v>3.8015280991735502E-6</v>
      </c>
      <c r="J7886" s="1">
        <v>4.5998490000000003E-6</v>
      </c>
      <c r="K7886" s="1">
        <v>1.5699899999999999E-5</v>
      </c>
      <c r="L7886" s="1">
        <v>2.906737E-5</v>
      </c>
      <c r="M7886" s="1">
        <v>3.81293E-3</v>
      </c>
      <c r="N7886" s="1">
        <v>1.086111E-6</v>
      </c>
      <c r="O7886" s="1">
        <v>9.9922212000000009E-7</v>
      </c>
      <c r="P7886" s="1">
        <v>4.8378849999999998E-8</v>
      </c>
      <c r="Q7886" s="1">
        <v>3.2137886270000503E-8</v>
      </c>
      <c r="R7886" s="1">
        <v>127.74999999999901</v>
      </c>
      <c r="S7886" s="1">
        <v>149.64999999999901</v>
      </c>
      <c r="T7886" s="1">
        <v>0.18</v>
      </c>
      <c r="U7886" s="1">
        <v>3591.6</v>
      </c>
      <c r="V7886" s="1">
        <f t="shared" si="493"/>
        <v>0.35047645124506616</v>
      </c>
      <c r="W7886" s="1">
        <f t="shared" si="494"/>
        <v>2.6798246438957114</v>
      </c>
      <c r="X7886" s="1">
        <f t="shared" si="495"/>
        <v>831.38888888888346</v>
      </c>
    </row>
    <row r="7887" spans="1:24" hidden="1" x14ac:dyDescent="0.3">
      <c r="A7887" s="18" t="str">
        <f t="shared" si="492"/>
        <v>OFF - ConstMin - Pavers_2014_25</v>
      </c>
      <c r="B7887" s="1" t="s">
        <v>40</v>
      </c>
      <c r="C7887" s="1">
        <v>2020</v>
      </c>
      <c r="D7887" s="1" t="s">
        <v>158</v>
      </c>
      <c r="E7887" s="1">
        <v>2014</v>
      </c>
      <c r="F7887" s="1">
        <v>25</v>
      </c>
      <c r="G7887" s="1" t="s">
        <v>5</v>
      </c>
      <c r="H7887" s="1">
        <v>3.4849875000000001E-6</v>
      </c>
      <c r="I7887" s="1">
        <v>4.1474231404958598E-6</v>
      </c>
      <c r="J7887" s="1">
        <v>5.018382E-6</v>
      </c>
      <c r="K7887" s="1">
        <v>1.7128410000000001E-5</v>
      </c>
      <c r="L7887" s="1">
        <v>3.1712160000000002E-5</v>
      </c>
      <c r="M7887" s="1">
        <v>4.1598620000000003E-3</v>
      </c>
      <c r="N7887" s="1">
        <v>1.184935E-6</v>
      </c>
      <c r="O7887" s="1">
        <v>1.0901402000000001E-6</v>
      </c>
      <c r="P7887" s="1">
        <v>5.2780759999999998E-8</v>
      </c>
      <c r="Q7887" s="1">
        <v>3.4892562236000498E-8</v>
      </c>
      <c r="R7887" s="1">
        <v>138.69999999999999</v>
      </c>
      <c r="S7887" s="1">
        <v>164.25</v>
      </c>
      <c r="T7887" s="1">
        <v>0.2</v>
      </c>
      <c r="U7887" s="1">
        <v>3942</v>
      </c>
      <c r="V7887" s="1">
        <f t="shared" si="493"/>
        <v>0.34837768364636296</v>
      </c>
      <c r="W7887" s="1">
        <f t="shared" si="494"/>
        <v>2.6637766318924445</v>
      </c>
      <c r="X7887" s="1">
        <f t="shared" si="495"/>
        <v>821.25</v>
      </c>
    </row>
    <row r="7888" spans="1:24" hidden="1" x14ac:dyDescent="0.3">
      <c r="A7888" s="18" t="str">
        <f t="shared" si="492"/>
        <v>OFF - ConstMin - Pavers_2015_25</v>
      </c>
      <c r="B7888" s="1" t="s">
        <v>40</v>
      </c>
      <c r="C7888" s="1">
        <v>2020</v>
      </c>
      <c r="D7888" s="1" t="s">
        <v>158</v>
      </c>
      <c r="E7888" s="1">
        <v>2015</v>
      </c>
      <c r="F7888" s="1">
        <v>25</v>
      </c>
      <c r="G7888" s="1" t="s">
        <v>5</v>
      </c>
      <c r="H7888" s="1">
        <v>3.6787527777777702E-6</v>
      </c>
      <c r="I7888" s="1">
        <v>4.3780198347107403E-6</v>
      </c>
      <c r="J7888" s="1">
        <v>5.2974040000000004E-6</v>
      </c>
      <c r="K7888" s="1">
        <v>1.8080750000000001E-5</v>
      </c>
      <c r="L7888" s="1">
        <v>3.3475349999999998E-5</v>
      </c>
      <c r="M7888" s="1">
        <v>4.3911499999999999E-3</v>
      </c>
      <c r="N7888" s="1">
        <v>1.250817E-6</v>
      </c>
      <c r="O7888" s="1">
        <v>1.15075164E-6</v>
      </c>
      <c r="P7888" s="1">
        <v>5.5715360000000002E-8</v>
      </c>
      <c r="Q7888" s="1">
        <v>3.6729012880000603E-8</v>
      </c>
      <c r="R7888" s="1">
        <v>146</v>
      </c>
      <c r="S7888" s="1">
        <v>171.54999999999899</v>
      </c>
      <c r="T7888" s="1">
        <v>0.21</v>
      </c>
      <c r="U7888" s="1">
        <v>4117.2</v>
      </c>
      <c r="V7888" s="1">
        <f t="shared" si="493"/>
        <v>0.35209865119387468</v>
      </c>
      <c r="W7888" s="1">
        <f t="shared" si="494"/>
        <v>2.6922275430992024</v>
      </c>
      <c r="X7888" s="1">
        <f t="shared" si="495"/>
        <v>816.90476190475715</v>
      </c>
    </row>
    <row r="7889" spans="1:24" hidden="1" x14ac:dyDescent="0.3">
      <c r="A7889" s="18" t="str">
        <f t="shared" si="492"/>
        <v>OFF - ConstMin - Pavers_2016_25</v>
      </c>
      <c r="B7889" s="1" t="s">
        <v>40</v>
      </c>
      <c r="C7889" s="1">
        <v>2020</v>
      </c>
      <c r="D7889" s="1" t="s">
        <v>158</v>
      </c>
      <c r="E7889" s="1">
        <v>2016</v>
      </c>
      <c r="F7889" s="1">
        <v>25</v>
      </c>
      <c r="G7889" s="1" t="s">
        <v>5</v>
      </c>
      <c r="H7889" s="1">
        <v>3.90284513888888E-6</v>
      </c>
      <c r="I7889" s="1">
        <v>4.6447082644628096E-6</v>
      </c>
      <c r="J7889" s="1">
        <v>5.6200969999999999E-6</v>
      </c>
      <c r="K7889" s="1">
        <v>1.9182150000000001E-5</v>
      </c>
      <c r="L7889" s="1">
        <v>3.5514520000000002E-5</v>
      </c>
      <c r="M7889" s="1">
        <v>4.6586379999999997E-3</v>
      </c>
      <c r="N7889" s="1">
        <v>1.327011E-6</v>
      </c>
      <c r="O7889" s="1">
        <v>1.2208501199999999E-6</v>
      </c>
      <c r="P7889" s="1">
        <v>5.9109290000000003E-8</v>
      </c>
      <c r="Q7889" s="1">
        <v>3.8565463524000601E-8</v>
      </c>
      <c r="R7889" s="1">
        <v>153.29999999999899</v>
      </c>
      <c r="S7889" s="1">
        <v>182.5</v>
      </c>
      <c r="T7889" s="1">
        <v>0.22</v>
      </c>
      <c r="U7889" s="1">
        <v>4380</v>
      </c>
      <c r="V7889" s="1">
        <f t="shared" si="493"/>
        <v>0.35113403827271211</v>
      </c>
      <c r="W7889" s="1">
        <f t="shared" si="494"/>
        <v>2.6848525493687339</v>
      </c>
      <c r="X7889" s="1">
        <f t="shared" si="495"/>
        <v>829.5454545454545</v>
      </c>
    </row>
    <row r="7890" spans="1:24" hidden="1" x14ac:dyDescent="0.3">
      <c r="A7890" s="18" t="str">
        <f t="shared" si="492"/>
        <v>OFF - ConstMin - Pavers_2017_25</v>
      </c>
      <c r="B7890" s="1" t="s">
        <v>40</v>
      </c>
      <c r="C7890" s="1">
        <v>2020</v>
      </c>
      <c r="D7890" s="1" t="s">
        <v>158</v>
      </c>
      <c r="E7890" s="1">
        <v>2017</v>
      </c>
      <c r="F7890" s="1">
        <v>25</v>
      </c>
      <c r="G7890" s="1" t="s">
        <v>5</v>
      </c>
      <c r="H7890" s="1">
        <v>4.0853437500000002E-6</v>
      </c>
      <c r="I7890" s="1">
        <v>4.8618966942148703E-6</v>
      </c>
      <c r="J7890" s="1">
        <v>5.8828949999999997E-6</v>
      </c>
      <c r="K7890" s="1">
        <v>2.007911E-5</v>
      </c>
      <c r="L7890" s="1">
        <v>3.7175190000000002E-5</v>
      </c>
      <c r="M7890" s="1">
        <v>4.8764790000000004E-3</v>
      </c>
      <c r="N7890" s="1">
        <v>1.389063E-6</v>
      </c>
      <c r="O7890" s="1">
        <v>1.2779379599999999E-6</v>
      </c>
      <c r="P7890" s="1">
        <v>6.1873270000000001E-8</v>
      </c>
      <c r="Q7890" s="1">
        <v>4.04019141680006E-8</v>
      </c>
      <c r="R7890" s="1">
        <v>160.6</v>
      </c>
      <c r="S7890" s="1">
        <v>189.8</v>
      </c>
      <c r="T7890" s="1">
        <v>0.23</v>
      </c>
      <c r="U7890" s="1">
        <v>4555.2</v>
      </c>
      <c r="V7890" s="1">
        <f t="shared" si="493"/>
        <v>0.35341654554873209</v>
      </c>
      <c r="W7890" s="1">
        <f t="shared" si="494"/>
        <v>2.7023048937981256</v>
      </c>
      <c r="X7890" s="1">
        <f t="shared" si="495"/>
        <v>825.21739130434787</v>
      </c>
    </row>
    <row r="7891" spans="1:24" hidden="1" x14ac:dyDescent="0.3">
      <c r="A7891" s="18" t="str">
        <f t="shared" si="492"/>
        <v>OFF - ConstMin - Pavers_2018_25</v>
      </c>
      <c r="B7891" s="1" t="s">
        <v>40</v>
      </c>
      <c r="C7891" s="1">
        <v>2020</v>
      </c>
      <c r="D7891" s="1" t="s">
        <v>158</v>
      </c>
      <c r="E7891" s="1">
        <v>2018</v>
      </c>
      <c r="F7891" s="1">
        <v>25</v>
      </c>
      <c r="G7891" s="1" t="s">
        <v>5</v>
      </c>
      <c r="H7891" s="1">
        <v>4.2225826388888797E-6</v>
      </c>
      <c r="I7891" s="1">
        <v>5.0252223140495803E-6</v>
      </c>
      <c r="J7891" s="1">
        <v>6.0805189999999999E-6</v>
      </c>
      <c r="K7891" s="1">
        <v>2.0753629999999999E-5</v>
      </c>
      <c r="L7891" s="1">
        <v>3.8424009999999997E-5</v>
      </c>
      <c r="M7891" s="1">
        <v>5.0402930000000004E-3</v>
      </c>
      <c r="N7891" s="1">
        <v>1.4357249999999999E-6</v>
      </c>
      <c r="O7891" s="1">
        <v>1.3208670000000001E-6</v>
      </c>
      <c r="P7891" s="1">
        <v>6.3951760000000005E-8</v>
      </c>
      <c r="Q7891" s="1">
        <v>4.2238364812000698E-8</v>
      </c>
      <c r="R7891" s="1">
        <v>167.9</v>
      </c>
      <c r="S7891" s="1">
        <v>197.1</v>
      </c>
      <c r="T7891" s="1">
        <v>0.24</v>
      </c>
      <c r="U7891" s="1">
        <v>4730.3999999999996</v>
      </c>
      <c r="V7891" s="1">
        <f t="shared" si="493"/>
        <v>0.35175964493929535</v>
      </c>
      <c r="W7891" s="1">
        <f t="shared" si="494"/>
        <v>2.6896354569141514</v>
      </c>
      <c r="X7891" s="1">
        <f t="shared" si="495"/>
        <v>821.25</v>
      </c>
    </row>
    <row r="7892" spans="1:24" hidden="1" x14ac:dyDescent="0.3">
      <c r="A7892" s="18" t="str">
        <f t="shared" si="492"/>
        <v>OFF - ConstMin - Pavers_2019_25</v>
      </c>
      <c r="B7892" s="1" t="s">
        <v>40</v>
      </c>
      <c r="C7892" s="1">
        <v>2020</v>
      </c>
      <c r="D7892" s="1" t="s">
        <v>158</v>
      </c>
      <c r="E7892" s="1">
        <v>2019</v>
      </c>
      <c r="F7892" s="1">
        <v>25</v>
      </c>
      <c r="G7892" s="1" t="s">
        <v>5</v>
      </c>
      <c r="H7892" s="1">
        <v>4.3595736111111102E-6</v>
      </c>
      <c r="I7892" s="1">
        <v>5.1882528925619798E-6</v>
      </c>
      <c r="J7892" s="1">
        <v>6.2777860000000003E-6</v>
      </c>
      <c r="K7892" s="1">
        <v>2.1426929999999998E-5</v>
      </c>
      <c r="L7892" s="1">
        <v>3.9670579999999998E-5</v>
      </c>
      <c r="M7892" s="1">
        <v>5.2038129999999998E-3</v>
      </c>
      <c r="N7892" s="1">
        <v>1.4823040000000001E-6</v>
      </c>
      <c r="O7892" s="1">
        <v>1.36371968E-6</v>
      </c>
      <c r="P7892" s="1">
        <v>6.6026520000000005E-8</v>
      </c>
      <c r="Q7892" s="1">
        <v>4.3156590134000701E-8</v>
      </c>
      <c r="R7892" s="1">
        <v>171.54999999999899</v>
      </c>
      <c r="S7892" s="1">
        <v>204.4</v>
      </c>
      <c r="T7892" s="1">
        <v>0.25</v>
      </c>
      <c r="U7892" s="1">
        <v>4905.6000000000004</v>
      </c>
      <c r="V7892" s="1">
        <f t="shared" si="493"/>
        <v>0.35020117941912854</v>
      </c>
      <c r="W7892" s="1">
        <f t="shared" si="494"/>
        <v>2.6777191073622917</v>
      </c>
      <c r="X7892" s="1">
        <f t="shared" si="495"/>
        <v>817.6</v>
      </c>
    </row>
    <row r="7893" spans="1:24" hidden="1" x14ac:dyDescent="0.3">
      <c r="A7893" s="18" t="str">
        <f t="shared" si="492"/>
        <v>OFF - ConstMin - Pavers_2020_25</v>
      </c>
      <c r="B7893" s="1" t="s">
        <v>40</v>
      </c>
      <c r="C7893" s="1">
        <v>2020</v>
      </c>
      <c r="D7893" s="1" t="s">
        <v>158</v>
      </c>
      <c r="E7893" s="1">
        <v>2020</v>
      </c>
      <c r="F7893" s="1">
        <v>25</v>
      </c>
      <c r="G7893" s="1" t="s">
        <v>5</v>
      </c>
      <c r="H7893" s="1">
        <v>4.4732013888888799E-6</v>
      </c>
      <c r="I7893" s="1">
        <v>5.3234793388429699E-6</v>
      </c>
      <c r="J7893" s="1">
        <v>6.4414099999999997E-6</v>
      </c>
      <c r="K7893" s="1">
        <v>2.1985400000000001E-5</v>
      </c>
      <c r="L7893" s="1">
        <v>4.070456E-5</v>
      </c>
      <c r="M7893" s="1">
        <v>5.339445E-3</v>
      </c>
      <c r="N7893" s="1">
        <v>1.5209379999999999E-6</v>
      </c>
      <c r="O7893" s="1">
        <v>1.39926296E-6</v>
      </c>
      <c r="P7893" s="1">
        <v>6.7747430000000002E-8</v>
      </c>
      <c r="Q7893" s="1">
        <v>4.4993040778000699E-8</v>
      </c>
      <c r="R7893" s="1">
        <v>178.85</v>
      </c>
      <c r="S7893" s="1">
        <v>208.04999999999899</v>
      </c>
      <c r="T7893" s="1">
        <v>0.25</v>
      </c>
      <c r="U7893" s="1">
        <v>4993.2</v>
      </c>
      <c r="V7893" s="1">
        <f t="shared" si="493"/>
        <v>0.35302479677658127</v>
      </c>
      <c r="W7893" s="1">
        <f t="shared" si="494"/>
        <v>2.6993096257612867</v>
      </c>
      <c r="X7893" s="1">
        <f t="shared" si="495"/>
        <v>832.19999999999595</v>
      </c>
    </row>
    <row r="7894" spans="1:24" hidden="1" x14ac:dyDescent="0.3">
      <c r="A7894" s="18" t="str">
        <f t="shared" si="492"/>
        <v>OFF - ConstMin - Paving Equipment_1999_50</v>
      </c>
      <c r="B7894" s="1" t="s">
        <v>40</v>
      </c>
      <c r="C7894" s="1">
        <v>2020</v>
      </c>
      <c r="D7894" s="1" t="s">
        <v>159</v>
      </c>
      <c r="E7894" s="1">
        <v>1999</v>
      </c>
      <c r="F7894" s="1">
        <v>50</v>
      </c>
      <c r="G7894" s="1" t="s">
        <v>12</v>
      </c>
      <c r="H7894" s="1">
        <v>1.4977168202871699E-6</v>
      </c>
      <c r="I7894" s="1">
        <v>1.37759993130014E-6</v>
      </c>
      <c r="J7894" s="1">
        <v>1.6481459999999999E-6</v>
      </c>
      <c r="K7894" s="1">
        <v>3.47139E-5</v>
      </c>
      <c r="L7894" s="1">
        <v>2.4764429999999998E-6</v>
      </c>
      <c r="M7894" s="1">
        <v>2.2012980000000001E-4</v>
      </c>
      <c r="N7894" s="1">
        <v>1.5175548000000001E-8</v>
      </c>
      <c r="O7894" s="1">
        <v>1.14659696E-8</v>
      </c>
      <c r="P7894" s="1">
        <v>2.6763770000000001E-9</v>
      </c>
      <c r="Q7894" s="1">
        <v>3.8360433620168698E-9</v>
      </c>
      <c r="R7894" s="1">
        <v>10.95</v>
      </c>
      <c r="S7894" s="1">
        <v>3.65</v>
      </c>
      <c r="T7894" s="1">
        <v>0.02</v>
      </c>
      <c r="U7894" s="1">
        <v>135.05000000000001</v>
      </c>
      <c r="V7894" s="1">
        <f t="shared" si="493"/>
        <v>3.3776692851365819</v>
      </c>
      <c r="W7894" s="1">
        <f t="shared" si="494"/>
        <v>6.0718683758914054</v>
      </c>
      <c r="X7894" s="1">
        <f t="shared" si="495"/>
        <v>182.5</v>
      </c>
    </row>
    <row r="7895" spans="1:24" hidden="1" x14ac:dyDescent="0.3">
      <c r="A7895" s="18" t="str">
        <f t="shared" si="492"/>
        <v>OFF - ConstMin - Paving Equipment_1999_100</v>
      </c>
      <c r="B7895" s="1" t="s">
        <v>40</v>
      </c>
      <c r="C7895" s="1">
        <v>2020</v>
      </c>
      <c r="D7895" s="1" t="s">
        <v>159</v>
      </c>
      <c r="E7895" s="1">
        <v>1999</v>
      </c>
      <c r="F7895" s="1">
        <v>100</v>
      </c>
      <c r="G7895" s="1" t="s">
        <v>12</v>
      </c>
      <c r="H7895" s="1">
        <v>4.8103820384410202E-7</v>
      </c>
      <c r="I7895" s="1">
        <v>4.4245893989580502E-7</v>
      </c>
      <c r="J7895" s="1">
        <v>5.2935320000000003E-7</v>
      </c>
      <c r="K7895" s="1">
        <v>7.9113360000000001E-6</v>
      </c>
      <c r="L7895" s="1">
        <v>1.682944E-6</v>
      </c>
      <c r="M7895" s="1">
        <v>1.0006510000000001E-4</v>
      </c>
      <c r="N7895" s="1">
        <v>6.9767748000000004E-9</v>
      </c>
      <c r="O7895" s="1">
        <v>5.2713409599999998E-9</v>
      </c>
      <c r="P7895" s="1">
        <v>9.6676799999999994E-10</v>
      </c>
      <c r="Q7895" s="1">
        <v>1.2786811206722801E-9</v>
      </c>
      <c r="R7895" s="1">
        <v>3.65</v>
      </c>
      <c r="S7895" s="1">
        <v>0</v>
      </c>
      <c r="T7895" s="1">
        <v>0.01</v>
      </c>
      <c r="U7895" s="1">
        <v>0</v>
      </c>
      <c r="V7895" s="1">
        <f t="shared" si="493"/>
        <v>0</v>
      </c>
      <c r="W7895" s="1">
        <f t="shared" si="494"/>
        <v>0</v>
      </c>
      <c r="X7895" s="1">
        <f t="shared" si="495"/>
        <v>0</v>
      </c>
    </row>
    <row r="7896" spans="1:24" hidden="1" x14ac:dyDescent="0.3">
      <c r="A7896" s="18" t="str">
        <f t="shared" si="492"/>
        <v>OFF - ConstMin - Paving Equipment_2000_50</v>
      </c>
      <c r="B7896" s="1" t="s">
        <v>40</v>
      </c>
      <c r="C7896" s="1">
        <v>2020</v>
      </c>
      <c r="D7896" s="1" t="s">
        <v>159</v>
      </c>
      <c r="E7896" s="1">
        <v>2000</v>
      </c>
      <c r="F7896" s="1">
        <v>50</v>
      </c>
      <c r="G7896" s="1" t="s">
        <v>12</v>
      </c>
      <c r="H7896" s="1">
        <v>4.1661055269760502E-6</v>
      </c>
      <c r="I7896" s="1">
        <v>3.8319838637125702E-6</v>
      </c>
      <c r="J7896" s="1">
        <v>4.5845449999999997E-6</v>
      </c>
      <c r="K7896" s="1">
        <v>9.7027140000000001E-5</v>
      </c>
      <c r="L7896" s="1">
        <v>6.9766630000000001E-6</v>
      </c>
      <c r="M7896" s="1">
        <v>6.2069230000000005E-4</v>
      </c>
      <c r="N7896" s="1">
        <v>4.2789969000000001E-8</v>
      </c>
      <c r="O7896" s="1">
        <v>3.2330198800000003E-8</v>
      </c>
      <c r="P7896" s="1">
        <v>7.5464859999999996E-9</v>
      </c>
      <c r="Q7896" s="1">
        <v>1.02294489653783E-8</v>
      </c>
      <c r="R7896" s="1">
        <v>29.2</v>
      </c>
      <c r="S7896" s="1">
        <v>10.95</v>
      </c>
      <c r="T7896" s="1">
        <v>7.0000000000000007E-2</v>
      </c>
      <c r="U7896" s="1">
        <v>405.15</v>
      </c>
      <c r="V7896" s="1">
        <f t="shared" si="493"/>
        <v>3.1318173739516069</v>
      </c>
      <c r="W7896" s="1">
        <f t="shared" si="494"/>
        <v>5.7019119006510097</v>
      </c>
      <c r="X7896" s="1">
        <f t="shared" si="495"/>
        <v>156.42857142857142</v>
      </c>
    </row>
    <row r="7897" spans="1:24" hidden="1" x14ac:dyDescent="0.3">
      <c r="A7897" s="18" t="str">
        <f t="shared" si="492"/>
        <v>OFF - ConstMin - Paving Equipment_2000_100</v>
      </c>
      <c r="B7897" s="1" t="s">
        <v>40</v>
      </c>
      <c r="C7897" s="1">
        <v>2020</v>
      </c>
      <c r="D7897" s="1" t="s">
        <v>159</v>
      </c>
      <c r="E7897" s="1">
        <v>2000</v>
      </c>
      <c r="F7897" s="1">
        <v>100</v>
      </c>
      <c r="G7897" s="1" t="s">
        <v>12</v>
      </c>
      <c r="H7897" s="1">
        <v>1.3381277835482E-6</v>
      </c>
      <c r="I7897" s="1">
        <v>1.2308099353076299E-6</v>
      </c>
      <c r="J7897" s="1">
        <v>1.472528E-6</v>
      </c>
      <c r="K7897" s="1">
        <v>2.2098549999999999E-5</v>
      </c>
      <c r="L7897" s="1">
        <v>4.7412090000000001E-6</v>
      </c>
      <c r="M7897" s="1">
        <v>2.8215009999999998E-4</v>
      </c>
      <c r="N7897" s="1">
        <v>1.9672182000000001E-8</v>
      </c>
      <c r="O7897" s="1">
        <v>1.4863426400000001E-8</v>
      </c>
      <c r="P7897" s="1">
        <v>2.725964E-9</v>
      </c>
      <c r="Q7897" s="1">
        <v>3.8360433620168698E-9</v>
      </c>
      <c r="R7897" s="1">
        <v>10.95</v>
      </c>
      <c r="S7897" s="1">
        <v>3.65</v>
      </c>
      <c r="T7897" s="1">
        <v>0.02</v>
      </c>
      <c r="U7897" s="1">
        <v>240.9</v>
      </c>
      <c r="V7897" s="1">
        <f t="shared" si="493"/>
        <v>1.6917757441688925</v>
      </c>
      <c r="W7897" s="1">
        <f t="shared" si="494"/>
        <v>6.5168976575010005</v>
      </c>
      <c r="X7897" s="1">
        <f t="shared" si="495"/>
        <v>182.5</v>
      </c>
    </row>
    <row r="7898" spans="1:24" hidden="1" x14ac:dyDescent="0.3">
      <c r="A7898" s="18" t="str">
        <f t="shared" si="492"/>
        <v>OFF - ConstMin - Paving Equipment_2001_50</v>
      </c>
      <c r="B7898" s="1" t="s">
        <v>40</v>
      </c>
      <c r="C7898" s="1">
        <v>2020</v>
      </c>
      <c r="D7898" s="1" t="s">
        <v>159</v>
      </c>
      <c r="E7898" s="1">
        <v>2001</v>
      </c>
      <c r="F7898" s="1">
        <v>50</v>
      </c>
      <c r="G7898" s="1" t="s">
        <v>12</v>
      </c>
      <c r="H7898" s="1">
        <v>6.8041418015900899E-6</v>
      </c>
      <c r="I7898" s="1">
        <v>6.25844962910256E-6</v>
      </c>
      <c r="J7898" s="1">
        <v>7.487543E-6</v>
      </c>
      <c r="K7898" s="1">
        <v>1.5924759999999999E-4</v>
      </c>
      <c r="L7898" s="1">
        <v>1.1542249999999999E-5</v>
      </c>
      <c r="M7898" s="1">
        <v>1.0277730000000001E-3</v>
      </c>
      <c r="N7898" s="1">
        <v>7.0853777999999996E-8</v>
      </c>
      <c r="O7898" s="1">
        <v>5.3533965599999997E-8</v>
      </c>
      <c r="P7898" s="1">
        <v>1.249585E-8</v>
      </c>
      <c r="Q7898" s="1">
        <v>1.7901535689411998E-8</v>
      </c>
      <c r="R7898" s="1">
        <v>51.1</v>
      </c>
      <c r="S7898" s="1">
        <v>18.25</v>
      </c>
      <c r="T7898" s="1">
        <v>0.11</v>
      </c>
      <c r="U7898" s="1">
        <v>675.25</v>
      </c>
      <c r="V7898" s="1">
        <f t="shared" si="493"/>
        <v>3.0689567565300009</v>
      </c>
      <c r="W7898" s="1">
        <f t="shared" si="494"/>
        <v>5.6599746298729734</v>
      </c>
      <c r="X7898" s="1">
        <f t="shared" si="495"/>
        <v>165.90909090909091</v>
      </c>
    </row>
    <row r="7899" spans="1:24" hidden="1" x14ac:dyDescent="0.3">
      <c r="A7899" s="18" t="str">
        <f t="shared" si="492"/>
        <v>OFF - ConstMin - Paving Equipment_2001_100</v>
      </c>
      <c r="B7899" s="1" t="s">
        <v>40</v>
      </c>
      <c r="C7899" s="1">
        <v>2020</v>
      </c>
      <c r="D7899" s="1" t="s">
        <v>159</v>
      </c>
      <c r="E7899" s="1">
        <v>2001</v>
      </c>
      <c r="F7899" s="1">
        <v>100</v>
      </c>
      <c r="G7899" s="1" t="s">
        <v>12</v>
      </c>
      <c r="H7899" s="1">
        <v>2.1855377717438198E-6</v>
      </c>
      <c r="I7899" s="1">
        <v>2.0102576424499599E-6</v>
      </c>
      <c r="J7899" s="1">
        <v>2.4050510000000002E-6</v>
      </c>
      <c r="K7899" s="1">
        <v>3.6246170000000003E-5</v>
      </c>
      <c r="L7899" s="1">
        <v>7.8438850000000002E-6</v>
      </c>
      <c r="M7899" s="1">
        <v>4.6719840000000002E-4</v>
      </c>
      <c r="N7899" s="1">
        <v>3.2574194999999997E-8</v>
      </c>
      <c r="O7899" s="1">
        <v>2.4611613999999998E-8</v>
      </c>
      <c r="P7899" s="1">
        <v>4.5137880000000002E-9</v>
      </c>
      <c r="Q7899" s="1">
        <v>7.6720867240337396E-9</v>
      </c>
      <c r="R7899" s="1">
        <v>21.9</v>
      </c>
      <c r="S7899" s="1">
        <v>3.65</v>
      </c>
      <c r="T7899" s="1">
        <v>0.03</v>
      </c>
      <c r="U7899" s="1">
        <v>240.9</v>
      </c>
      <c r="V7899" s="1">
        <f t="shared" si="493"/>
        <v>2.763144025301485</v>
      </c>
      <c r="W7899" s="1">
        <f t="shared" si="494"/>
        <v>10.781595112598335</v>
      </c>
      <c r="X7899" s="1">
        <f t="shared" si="495"/>
        <v>121.66666666666667</v>
      </c>
    </row>
    <row r="7900" spans="1:24" hidden="1" x14ac:dyDescent="0.3">
      <c r="A7900" s="18" t="str">
        <f t="shared" si="492"/>
        <v>OFF - ConstMin - Paving Equipment_2002_50</v>
      </c>
      <c r="B7900" s="1" t="s">
        <v>40</v>
      </c>
      <c r="C7900" s="1">
        <v>2020</v>
      </c>
      <c r="D7900" s="1" t="s">
        <v>159</v>
      </c>
      <c r="E7900" s="1">
        <v>2002</v>
      </c>
      <c r="F7900" s="1">
        <v>50</v>
      </c>
      <c r="G7900" s="1" t="s">
        <v>12</v>
      </c>
      <c r="H7900" s="1">
        <v>7.1657838371776997E-6</v>
      </c>
      <c r="I7900" s="1">
        <v>6.5910879734360498E-6</v>
      </c>
      <c r="J7900" s="1">
        <v>7.8855079999999995E-6</v>
      </c>
      <c r="K7900" s="1">
        <v>1.6855799999999999E-4</v>
      </c>
      <c r="L7900" s="1">
        <v>1.231583E-5</v>
      </c>
      <c r="M7900" s="1">
        <v>1.0976130000000001E-3</v>
      </c>
      <c r="N7900" s="1">
        <v>7.5668444999999999E-8</v>
      </c>
      <c r="O7900" s="1">
        <v>5.7171713999999999E-8</v>
      </c>
      <c r="P7900" s="1">
        <v>1.334497E-8</v>
      </c>
      <c r="Q7900" s="1">
        <v>1.7901535689411998E-8</v>
      </c>
      <c r="R7900" s="1">
        <v>51.1</v>
      </c>
      <c r="S7900" s="1">
        <v>21.9</v>
      </c>
      <c r="T7900" s="1">
        <v>0.12</v>
      </c>
      <c r="U7900" s="1">
        <v>810.3</v>
      </c>
      <c r="V7900" s="1">
        <f t="shared" si="493"/>
        <v>2.693393887161581</v>
      </c>
      <c r="W7900" s="1">
        <f t="shared" si="494"/>
        <v>5.0327626290244147</v>
      </c>
      <c r="X7900" s="1">
        <f t="shared" si="495"/>
        <v>182.5</v>
      </c>
    </row>
    <row r="7901" spans="1:24" hidden="1" x14ac:dyDescent="0.3">
      <c r="A7901" s="18" t="str">
        <f t="shared" si="492"/>
        <v>OFF - ConstMin - Paving Equipment_2002_100</v>
      </c>
      <c r="B7901" s="1" t="s">
        <v>40</v>
      </c>
      <c r="C7901" s="1">
        <v>2020</v>
      </c>
      <c r="D7901" s="1" t="s">
        <v>159</v>
      </c>
      <c r="E7901" s="1">
        <v>2002</v>
      </c>
      <c r="F7901" s="1">
        <v>100</v>
      </c>
      <c r="G7901" s="1" t="s">
        <v>12</v>
      </c>
      <c r="H7901" s="1">
        <v>2.3017950109001898E-6</v>
      </c>
      <c r="I7901" s="1">
        <v>2.11719105102599E-6</v>
      </c>
      <c r="J7901" s="1">
        <v>2.5329849999999999E-6</v>
      </c>
      <c r="K7901" s="1">
        <v>3.8339939999999998E-5</v>
      </c>
      <c r="L7901" s="1">
        <v>8.3695800000000006E-6</v>
      </c>
      <c r="M7901" s="1">
        <v>4.9894540000000002E-4</v>
      </c>
      <c r="N7901" s="1">
        <v>3.4787663999999999E-8</v>
      </c>
      <c r="O7901" s="1">
        <v>2.62840128E-8</v>
      </c>
      <c r="P7901" s="1">
        <v>4.8205080000000001E-9</v>
      </c>
      <c r="Q7901" s="1">
        <v>7.6720867240337396E-9</v>
      </c>
      <c r="R7901" s="1">
        <v>21.9</v>
      </c>
      <c r="S7901" s="1">
        <v>7.3</v>
      </c>
      <c r="T7901" s="1">
        <v>0.03</v>
      </c>
      <c r="U7901" s="1">
        <v>481.8</v>
      </c>
      <c r="V7901" s="1">
        <f t="shared" si="493"/>
        <v>1.455063191784348</v>
      </c>
      <c r="W7901" s="1">
        <f t="shared" si="494"/>
        <v>5.7520873153100007</v>
      </c>
      <c r="X7901" s="1">
        <f t="shared" si="495"/>
        <v>243.33333333333334</v>
      </c>
    </row>
    <row r="7902" spans="1:24" hidden="1" x14ac:dyDescent="0.3">
      <c r="A7902" s="18" t="str">
        <f t="shared" si="492"/>
        <v>OFF - ConstMin - Paving Equipment_2003_50</v>
      </c>
      <c r="B7902" s="1" t="s">
        <v>40</v>
      </c>
      <c r="C7902" s="1">
        <v>2020</v>
      </c>
      <c r="D7902" s="1" t="s">
        <v>159</v>
      </c>
      <c r="E7902" s="1">
        <v>2003</v>
      </c>
      <c r="F7902" s="1">
        <v>50</v>
      </c>
      <c r="G7902" s="1" t="s">
        <v>12</v>
      </c>
      <c r="H7902" s="1">
        <v>8.9314400889099703E-6</v>
      </c>
      <c r="I7902" s="1">
        <v>8.2151385937793906E-6</v>
      </c>
      <c r="J7902" s="1">
        <v>9.8285049999999995E-6</v>
      </c>
      <c r="K7902" s="1">
        <v>2.1117569999999999E-4</v>
      </c>
      <c r="L7902" s="1">
        <v>1.5555700000000001E-5</v>
      </c>
      <c r="M7902" s="1">
        <v>1.387568E-3</v>
      </c>
      <c r="N7902" s="1">
        <v>9.5657670000000003E-8</v>
      </c>
      <c r="O7902" s="1">
        <v>7.2274683999999996E-8</v>
      </c>
      <c r="P7902" s="1">
        <v>1.6870300000000001E-8</v>
      </c>
      <c r="Q7902" s="1">
        <v>2.3016260172101199E-8</v>
      </c>
      <c r="R7902" s="1">
        <v>65.7</v>
      </c>
      <c r="S7902" s="1">
        <v>25.55</v>
      </c>
      <c r="T7902" s="1">
        <v>0.15</v>
      </c>
      <c r="U7902" s="1">
        <v>945.35</v>
      </c>
      <c r="V7902" s="1">
        <f t="shared" si="493"/>
        <v>2.8774704128423636</v>
      </c>
      <c r="W7902" s="1">
        <f t="shared" si="494"/>
        <v>5.4486075907405418</v>
      </c>
      <c r="X7902" s="1">
        <f t="shared" si="495"/>
        <v>170.33333333333334</v>
      </c>
    </row>
    <row r="7903" spans="1:24" hidden="1" x14ac:dyDescent="0.3">
      <c r="A7903" s="18" t="str">
        <f t="shared" si="492"/>
        <v>OFF - ConstMin - Paving Equipment_2003_100</v>
      </c>
      <c r="B7903" s="1" t="s">
        <v>40</v>
      </c>
      <c r="C7903" s="1">
        <v>2020</v>
      </c>
      <c r="D7903" s="1" t="s">
        <v>159</v>
      </c>
      <c r="E7903" s="1">
        <v>2003</v>
      </c>
      <c r="F7903" s="1">
        <v>100</v>
      </c>
      <c r="G7903" s="1" t="s">
        <v>12</v>
      </c>
      <c r="H7903" s="1">
        <v>2.8690813393563802E-6</v>
      </c>
      <c r="I7903" s="1">
        <v>2.6389810159399998E-6</v>
      </c>
      <c r="J7903" s="1">
        <v>3.1572489999999999E-6</v>
      </c>
      <c r="K7903" s="1">
        <v>4.8001399999999998E-5</v>
      </c>
      <c r="L7903" s="1">
        <v>1.057132E-5</v>
      </c>
      <c r="M7903" s="1">
        <v>6.307509E-4</v>
      </c>
      <c r="N7903" s="1">
        <v>4.3977464999999897E-8</v>
      </c>
      <c r="O7903" s="1">
        <v>3.3227417999999998E-8</v>
      </c>
      <c r="P7903" s="1">
        <v>6.0939340000000003E-9</v>
      </c>
      <c r="Q7903" s="1">
        <v>8.9507678447060207E-9</v>
      </c>
      <c r="R7903" s="1">
        <v>25.55</v>
      </c>
      <c r="S7903" s="1">
        <v>7.3</v>
      </c>
      <c r="T7903" s="1">
        <v>0.04</v>
      </c>
      <c r="U7903" s="1">
        <v>481.8</v>
      </c>
      <c r="V7903" s="1">
        <f t="shared" si="493"/>
        <v>1.8136691718261095</v>
      </c>
      <c r="W7903" s="1">
        <f t="shared" si="494"/>
        <v>7.2652577164066674</v>
      </c>
      <c r="X7903" s="1">
        <f t="shared" si="495"/>
        <v>182.5</v>
      </c>
    </row>
    <row r="7904" spans="1:24" hidden="1" x14ac:dyDescent="0.3">
      <c r="A7904" s="18" t="str">
        <f t="shared" si="492"/>
        <v>OFF - ConstMin - Paving Equipment_2004_50</v>
      </c>
      <c r="B7904" s="1" t="s">
        <v>40</v>
      </c>
      <c r="C7904" s="1">
        <v>2020</v>
      </c>
      <c r="D7904" s="1" t="s">
        <v>159</v>
      </c>
      <c r="E7904" s="1">
        <v>2004</v>
      </c>
      <c r="F7904" s="1">
        <v>50</v>
      </c>
      <c r="G7904" s="1" t="s">
        <v>12</v>
      </c>
      <c r="H7904" s="1">
        <v>2.6386978287756001E-6</v>
      </c>
      <c r="I7904" s="1">
        <v>2.4270742629078E-6</v>
      </c>
      <c r="J7904" s="1">
        <v>2.9037260000000001E-6</v>
      </c>
      <c r="K7904" s="1">
        <v>2.2949790000000001E-4</v>
      </c>
      <c r="L7904" s="1">
        <v>6.432575E-6</v>
      </c>
      <c r="M7904" s="1">
        <v>1.709637E-3</v>
      </c>
      <c r="N7904" s="1">
        <v>1.1786085E-7</v>
      </c>
      <c r="O7904" s="1">
        <v>8.9050419999999995E-8</v>
      </c>
      <c r="P7904" s="1">
        <v>2.0786060000000001E-8</v>
      </c>
      <c r="Q7904" s="1">
        <v>2.81309846547903E-8</v>
      </c>
      <c r="R7904" s="1">
        <v>80.3</v>
      </c>
      <c r="S7904" s="1">
        <v>32.85</v>
      </c>
      <c r="T7904" s="1">
        <v>0.19</v>
      </c>
      <c r="U7904" s="1">
        <v>1215.45</v>
      </c>
      <c r="V7904" s="1">
        <f t="shared" si="493"/>
        <v>0.66120262286988096</v>
      </c>
      <c r="W7904" s="1">
        <f t="shared" si="494"/>
        <v>1.7524125762478979</v>
      </c>
      <c r="X7904" s="1">
        <f t="shared" si="495"/>
        <v>172.89473684210526</v>
      </c>
    </row>
    <row r="7905" spans="1:24" hidden="1" x14ac:dyDescent="0.3">
      <c r="A7905" s="18" t="str">
        <f t="shared" si="492"/>
        <v>OFF - ConstMin - Paving Equipment_2004_100</v>
      </c>
      <c r="B7905" s="1" t="s">
        <v>40</v>
      </c>
      <c r="C7905" s="1">
        <v>2020</v>
      </c>
      <c r="D7905" s="1" t="s">
        <v>159</v>
      </c>
      <c r="E7905" s="1">
        <v>2004</v>
      </c>
      <c r="F7905" s="1">
        <v>100</v>
      </c>
      <c r="G7905" s="1" t="s">
        <v>12</v>
      </c>
      <c r="H7905" s="1">
        <v>5.0230380784396E-7</v>
      </c>
      <c r="I7905" s="1">
        <v>4.6201904245487397E-7</v>
      </c>
      <c r="J7905" s="1">
        <v>5.5275470000000003E-7</v>
      </c>
      <c r="K7905" s="1">
        <v>2.8482629999999999E-5</v>
      </c>
      <c r="L7905" s="1">
        <v>2.5941380000000001E-6</v>
      </c>
      <c r="M7905" s="1">
        <v>7.7715520000000004E-4</v>
      </c>
      <c r="N7905" s="1">
        <v>5.4185121000000001E-8</v>
      </c>
      <c r="O7905" s="1">
        <v>4.0939869199999999E-8</v>
      </c>
      <c r="P7905" s="1">
        <v>7.5084019999999992E-9</v>
      </c>
      <c r="Q7905" s="1">
        <v>1.15081300860506E-8</v>
      </c>
      <c r="R7905" s="1">
        <v>32.85</v>
      </c>
      <c r="S7905" s="1">
        <v>7.3</v>
      </c>
      <c r="T7905" s="1">
        <v>0.05</v>
      </c>
      <c r="U7905" s="1">
        <v>481.8</v>
      </c>
      <c r="V7905" s="1">
        <f t="shared" si="493"/>
        <v>0.31752774613975282</v>
      </c>
      <c r="W7905" s="1">
        <f t="shared" si="494"/>
        <v>1.7828503083743332</v>
      </c>
      <c r="X7905" s="1">
        <f t="shared" si="495"/>
        <v>146</v>
      </c>
    </row>
    <row r="7906" spans="1:24" hidden="1" x14ac:dyDescent="0.3">
      <c r="A7906" s="18" t="str">
        <f t="shared" si="492"/>
        <v>OFF - ConstMin - Paving Equipment_2005_50</v>
      </c>
      <c r="B7906" s="1" t="s">
        <v>40</v>
      </c>
      <c r="C7906" s="1">
        <v>2020</v>
      </c>
      <c r="D7906" s="1" t="s">
        <v>159</v>
      </c>
      <c r="E7906" s="1">
        <v>2005</v>
      </c>
      <c r="F7906" s="1">
        <v>50</v>
      </c>
      <c r="G7906" s="1" t="s">
        <v>12</v>
      </c>
      <c r="H7906" s="1">
        <v>2.9698629365189698E-6</v>
      </c>
      <c r="I7906" s="1">
        <v>2.7316799290101398E-6</v>
      </c>
      <c r="J7906" s="1">
        <v>3.2681530000000001E-6</v>
      </c>
      <c r="K7906" s="1">
        <v>2.554627E-4</v>
      </c>
      <c r="L7906" s="1">
        <v>7.1968990000000003E-6</v>
      </c>
      <c r="M7906" s="1">
        <v>1.9722989999999998E-3</v>
      </c>
      <c r="N7906" s="1">
        <v>1.3596848999999999E-7</v>
      </c>
      <c r="O7906" s="1">
        <v>1.02731748E-7</v>
      </c>
      <c r="P7906" s="1">
        <v>2.3979559999999999E-8</v>
      </c>
      <c r="Q7906" s="1">
        <v>3.1967028016807198E-8</v>
      </c>
      <c r="R7906" s="1">
        <v>91.25</v>
      </c>
      <c r="S7906" s="1">
        <v>36.5</v>
      </c>
      <c r="T7906" s="1">
        <v>0.22</v>
      </c>
      <c r="U7906" s="1">
        <v>1350.5</v>
      </c>
      <c r="V7906" s="1">
        <f t="shared" si="493"/>
        <v>0.66976712058440047</v>
      </c>
      <c r="W7906" s="1">
        <f t="shared" si="494"/>
        <v>1.7645721481408811</v>
      </c>
      <c r="X7906" s="1">
        <f t="shared" si="495"/>
        <v>165.90909090909091</v>
      </c>
    </row>
    <row r="7907" spans="1:24" hidden="1" x14ac:dyDescent="0.3">
      <c r="A7907" s="18" t="str">
        <f t="shared" si="492"/>
        <v>OFF - ConstMin - Paving Equipment_2005_100</v>
      </c>
      <c r="B7907" s="1" t="s">
        <v>40</v>
      </c>
      <c r="C7907" s="1">
        <v>2020</v>
      </c>
      <c r="D7907" s="1" t="s">
        <v>159</v>
      </c>
      <c r="E7907" s="1">
        <v>2005</v>
      </c>
      <c r="F7907" s="1">
        <v>100</v>
      </c>
      <c r="G7907" s="1" t="s">
        <v>12</v>
      </c>
      <c r="H7907" s="1">
        <v>5.6303738780613898E-7</v>
      </c>
      <c r="I7907" s="1">
        <v>5.1788178930408605E-7</v>
      </c>
      <c r="J7907" s="1">
        <v>6.1958829999999998E-7</v>
      </c>
      <c r="K7907" s="1">
        <v>3.1587919999999998E-5</v>
      </c>
      <c r="L7907" s="1">
        <v>2.947439E-6</v>
      </c>
      <c r="M7907" s="1">
        <v>8.9655360000000001E-4</v>
      </c>
      <c r="N7907" s="1">
        <v>6.2509868999999997E-8</v>
      </c>
      <c r="O7907" s="1">
        <v>4.7229678799999997E-8</v>
      </c>
      <c r="P7907" s="1">
        <v>8.6619579999999999E-9</v>
      </c>
      <c r="Q7907" s="1">
        <v>1.27868112067229E-8</v>
      </c>
      <c r="R7907" s="1">
        <v>36.5</v>
      </c>
      <c r="S7907" s="1">
        <v>10.95</v>
      </c>
      <c r="T7907" s="1">
        <v>0.06</v>
      </c>
      <c r="U7907" s="1">
        <v>722.7</v>
      </c>
      <c r="V7907" s="1">
        <f t="shared" si="493"/>
        <v>0.23728002847503132</v>
      </c>
      <c r="W7907" s="1">
        <f t="shared" si="494"/>
        <v>1.3504402438792222</v>
      </c>
      <c r="X7907" s="1">
        <f t="shared" si="495"/>
        <v>182.5</v>
      </c>
    </row>
    <row r="7908" spans="1:24" hidden="1" x14ac:dyDescent="0.3">
      <c r="A7908" s="18" t="str">
        <f t="shared" si="492"/>
        <v>OFF - ConstMin - Paving Equipment_2006_50</v>
      </c>
      <c r="B7908" s="1" t="s">
        <v>40</v>
      </c>
      <c r="C7908" s="1">
        <v>2020</v>
      </c>
      <c r="D7908" s="1" t="s">
        <v>159</v>
      </c>
      <c r="E7908" s="1">
        <v>2006</v>
      </c>
      <c r="F7908" s="1">
        <v>50</v>
      </c>
      <c r="G7908" s="1" t="s">
        <v>12</v>
      </c>
      <c r="H7908" s="1">
        <v>3.6613933166672499E-6</v>
      </c>
      <c r="I7908" s="1">
        <v>3.3677495726705399E-6</v>
      </c>
      <c r="J7908" s="1">
        <v>4.0291400000000004E-6</v>
      </c>
      <c r="K7908" s="1">
        <v>3.1126880000000002E-4</v>
      </c>
      <c r="L7908" s="1">
        <v>8.8169789999999997E-6</v>
      </c>
      <c r="M7908" s="1">
        <v>2.4938830000000001E-3</v>
      </c>
      <c r="N7908" s="1">
        <v>1.7192609999999999E-7</v>
      </c>
      <c r="O7908" s="1">
        <v>1.2989972000000001E-7</v>
      </c>
      <c r="P7908" s="1">
        <v>3.0321080000000003E-8</v>
      </c>
      <c r="Q7908" s="1">
        <v>3.9639114740840902E-8</v>
      </c>
      <c r="R7908" s="1">
        <v>113.15</v>
      </c>
      <c r="S7908" s="1">
        <v>47.45</v>
      </c>
      <c r="T7908" s="1">
        <v>0.28000000000000003</v>
      </c>
      <c r="U7908" s="1">
        <v>1755.65</v>
      </c>
      <c r="V7908" s="1">
        <f t="shared" si="493"/>
        <v>0.63517069032603635</v>
      </c>
      <c r="W7908" s="1">
        <f t="shared" si="494"/>
        <v>1.6629165907901162</v>
      </c>
      <c r="X7908" s="1">
        <f t="shared" si="495"/>
        <v>169.46428571428572</v>
      </c>
    </row>
    <row r="7909" spans="1:24" hidden="1" x14ac:dyDescent="0.3">
      <c r="A7909" s="18" t="str">
        <f t="shared" si="492"/>
        <v>OFF - ConstMin - Paving Equipment_2006_100</v>
      </c>
      <c r="B7909" s="1" t="s">
        <v>40</v>
      </c>
      <c r="C7909" s="1">
        <v>2020</v>
      </c>
      <c r="D7909" s="1" t="s">
        <v>159</v>
      </c>
      <c r="E7909" s="1">
        <v>2006</v>
      </c>
      <c r="F7909" s="1">
        <v>100</v>
      </c>
      <c r="G7909" s="1" t="s">
        <v>12</v>
      </c>
      <c r="H7909" s="1">
        <v>6.9115053174233095E-7</v>
      </c>
      <c r="I7909" s="1">
        <v>6.3572025909659597E-7</v>
      </c>
      <c r="J7909" s="1">
        <v>7.6056899999999996E-7</v>
      </c>
      <c r="K7909" s="1">
        <v>3.833483E-5</v>
      </c>
      <c r="L7909" s="1">
        <v>3.6696899999999999E-6</v>
      </c>
      <c r="M7909" s="1">
        <v>1.133652E-3</v>
      </c>
      <c r="N7909" s="1">
        <v>7.9040943000000004E-8</v>
      </c>
      <c r="O7909" s="1">
        <v>5.9719823599999998E-8</v>
      </c>
      <c r="P7909" s="1">
        <v>1.095266E-8</v>
      </c>
      <c r="Q7909" s="1">
        <v>1.53441734480674E-8</v>
      </c>
      <c r="R7909" s="1">
        <v>43.8</v>
      </c>
      <c r="S7909" s="1">
        <v>10.95</v>
      </c>
      <c r="T7909" s="1">
        <v>7.0000000000000007E-2</v>
      </c>
      <c r="U7909" s="1">
        <v>722.7</v>
      </c>
      <c r="V7909" s="1">
        <f t="shared" si="493"/>
        <v>0.29127056462690815</v>
      </c>
      <c r="W7909" s="1">
        <f t="shared" si="494"/>
        <v>1.6813569538033331</v>
      </c>
      <c r="X7909" s="1">
        <f t="shared" si="495"/>
        <v>156.42857142857142</v>
      </c>
    </row>
    <row r="7910" spans="1:24" hidden="1" x14ac:dyDescent="0.3">
      <c r="A7910" s="18" t="str">
        <f t="shared" si="492"/>
        <v>OFF - ConstMin - Paving Equipment_2007_50</v>
      </c>
      <c r="B7910" s="1" t="s">
        <v>40</v>
      </c>
      <c r="C7910" s="1">
        <v>2020</v>
      </c>
      <c r="D7910" s="1" t="s">
        <v>159</v>
      </c>
      <c r="E7910" s="1">
        <v>2007</v>
      </c>
      <c r="F7910" s="1">
        <v>50</v>
      </c>
      <c r="G7910" s="1" t="s">
        <v>12</v>
      </c>
      <c r="H7910" s="1">
        <v>4.2378332647243502E-6</v>
      </c>
      <c r="I7910" s="1">
        <v>3.8979590368934502E-6</v>
      </c>
      <c r="J7910" s="1">
        <v>4.6634769999999999E-6</v>
      </c>
      <c r="K7910" s="1">
        <v>3.6864910000000001E-4</v>
      </c>
      <c r="L7910" s="1">
        <v>6.0654420000000003E-6</v>
      </c>
      <c r="M7910" s="1">
        <v>3.0695060000000001E-3</v>
      </c>
      <c r="N7910" s="1">
        <v>2.1160898999999999E-7</v>
      </c>
      <c r="O7910" s="1">
        <v>1.5988234799999999E-7</v>
      </c>
      <c r="P7910" s="1">
        <v>3.7319610000000001E-8</v>
      </c>
      <c r="Q7910" s="1">
        <v>4.8589882585546997E-8</v>
      </c>
      <c r="R7910" s="1">
        <v>138.69999999999999</v>
      </c>
      <c r="S7910" s="1">
        <v>58.4</v>
      </c>
      <c r="T7910" s="1">
        <v>0.34</v>
      </c>
      <c r="U7910" s="1">
        <v>2160.8000000000002</v>
      </c>
      <c r="V7910" s="1">
        <f t="shared" si="493"/>
        <v>0.59732583706331666</v>
      </c>
      <c r="W7910" s="1">
        <f t="shared" si="494"/>
        <v>0.92947236887754725</v>
      </c>
      <c r="X7910" s="1">
        <f t="shared" si="495"/>
        <v>171.76470588235293</v>
      </c>
    </row>
    <row r="7911" spans="1:24" hidden="1" x14ac:dyDescent="0.3">
      <c r="A7911" s="18" t="str">
        <f t="shared" si="492"/>
        <v>OFF - ConstMin - Paving Equipment_2007_100</v>
      </c>
      <c r="B7911" s="1" t="s">
        <v>40</v>
      </c>
      <c r="C7911" s="1">
        <v>2020</v>
      </c>
      <c r="D7911" s="1" t="s">
        <v>159</v>
      </c>
      <c r="E7911" s="1">
        <v>2007</v>
      </c>
      <c r="F7911" s="1">
        <v>100</v>
      </c>
      <c r="G7911" s="1" t="s">
        <v>12</v>
      </c>
      <c r="H7911" s="1">
        <v>7.6613533326245201E-7</v>
      </c>
      <c r="I7911" s="1">
        <v>7.0469127953480297E-7</v>
      </c>
      <c r="J7911" s="1">
        <v>8.4308520000000002E-7</v>
      </c>
      <c r="K7911" s="1">
        <v>4.5205550000000003E-5</v>
      </c>
      <c r="L7911" s="1">
        <v>1.9185619999999999E-6</v>
      </c>
      <c r="M7911" s="1">
        <v>1.3953150000000001E-3</v>
      </c>
      <c r="N7911" s="1">
        <v>9.7284690000000001E-8</v>
      </c>
      <c r="O7911" s="1">
        <v>7.3503988000000004E-8</v>
      </c>
      <c r="P7911" s="1">
        <v>1.3480690000000001E-8</v>
      </c>
      <c r="Q7911" s="1">
        <v>1.9180216810084301E-8</v>
      </c>
      <c r="R7911" s="1">
        <v>54.75</v>
      </c>
      <c r="S7911" s="1">
        <v>14.6</v>
      </c>
      <c r="T7911" s="1">
        <v>0.09</v>
      </c>
      <c r="U7911" s="1">
        <v>963.6</v>
      </c>
      <c r="V7911" s="1">
        <f t="shared" si="493"/>
        <v>0.24215347545645741</v>
      </c>
      <c r="W7911" s="1">
        <f t="shared" si="494"/>
        <v>0.65927657922116667</v>
      </c>
      <c r="X7911" s="1">
        <f t="shared" si="495"/>
        <v>162.22222222222223</v>
      </c>
    </row>
    <row r="7912" spans="1:24" hidden="1" x14ac:dyDescent="0.3">
      <c r="A7912" s="18" t="str">
        <f t="shared" si="492"/>
        <v>OFF - ConstMin - Paving Equipment_2008_50</v>
      </c>
      <c r="B7912" s="1" t="s">
        <v>40</v>
      </c>
      <c r="C7912" s="1">
        <v>2020</v>
      </c>
      <c r="D7912" s="1" t="s">
        <v>159</v>
      </c>
      <c r="E7912" s="1">
        <v>2008</v>
      </c>
      <c r="F7912" s="1">
        <v>50</v>
      </c>
      <c r="G7912" s="1" t="s">
        <v>12</v>
      </c>
      <c r="H7912" s="1">
        <v>5.0967913714435702E-6</v>
      </c>
      <c r="I7912" s="1">
        <v>4.6880287034537999E-6</v>
      </c>
      <c r="J7912" s="1">
        <v>5.6087080000000004E-6</v>
      </c>
      <c r="K7912" s="1">
        <v>4.367525E-4</v>
      </c>
      <c r="L7912" s="1">
        <v>7.3772320000000003E-6</v>
      </c>
      <c r="M7912" s="1">
        <v>3.785077E-3</v>
      </c>
      <c r="N7912" s="1">
        <v>2.6093987999999999E-7</v>
      </c>
      <c r="O7912" s="1">
        <v>1.9715457599999999E-7</v>
      </c>
      <c r="P7912" s="1">
        <v>4.6019640000000002E-8</v>
      </c>
      <c r="Q7912" s="1">
        <v>6.0098012671597605E-8</v>
      </c>
      <c r="R7912" s="1">
        <v>171.54999999999899</v>
      </c>
      <c r="S7912" s="1">
        <v>73</v>
      </c>
      <c r="T7912" s="1">
        <v>0.42</v>
      </c>
      <c r="U7912" s="1">
        <v>2701</v>
      </c>
      <c r="V7912" s="1">
        <f t="shared" si="493"/>
        <v>0.57471731087233402</v>
      </c>
      <c r="W7912" s="1">
        <f t="shared" si="494"/>
        <v>0.90439355322157844</v>
      </c>
      <c r="X7912" s="1">
        <f t="shared" si="495"/>
        <v>173.80952380952382</v>
      </c>
    </row>
    <row r="7913" spans="1:24" hidden="1" x14ac:dyDescent="0.3">
      <c r="A7913" s="18" t="str">
        <f t="shared" si="492"/>
        <v>OFF - ConstMin - Paving Equipment_2008_100</v>
      </c>
      <c r="B7913" s="1" t="s">
        <v>40</v>
      </c>
      <c r="C7913" s="1">
        <v>2020</v>
      </c>
      <c r="D7913" s="1" t="s">
        <v>159</v>
      </c>
      <c r="E7913" s="1">
        <v>2008</v>
      </c>
      <c r="F7913" s="1">
        <v>100</v>
      </c>
      <c r="G7913" s="1" t="s">
        <v>12</v>
      </c>
      <c r="H7913" s="1">
        <v>9.1838529895796101E-7</v>
      </c>
      <c r="I7913" s="1">
        <v>8.4473079798153199E-7</v>
      </c>
      <c r="J7913" s="1">
        <v>1.010627E-6</v>
      </c>
      <c r="K7913" s="1">
        <v>5.3305430000000002E-5</v>
      </c>
      <c r="L7913" s="1">
        <v>2.2978599999999998E-6</v>
      </c>
      <c r="M7913" s="1">
        <v>1.7205949999999999E-3</v>
      </c>
      <c r="N7913" s="1">
        <v>1.1996397E-7</v>
      </c>
      <c r="O7913" s="1">
        <v>9.0639444000000004E-8</v>
      </c>
      <c r="P7913" s="1">
        <v>1.6623339999999999E-8</v>
      </c>
      <c r="Q7913" s="1">
        <v>2.4294941292773498E-8</v>
      </c>
      <c r="R7913" s="1">
        <v>69.349999999999994</v>
      </c>
      <c r="S7913" s="1">
        <v>18.25</v>
      </c>
      <c r="T7913" s="1">
        <v>0.11</v>
      </c>
      <c r="U7913" s="1">
        <v>1204.5</v>
      </c>
      <c r="V7913" s="1">
        <f t="shared" si="493"/>
        <v>0.23222026949602081</v>
      </c>
      <c r="W7913" s="1">
        <f t="shared" si="494"/>
        <v>0.63169197777466657</v>
      </c>
      <c r="X7913" s="1">
        <f t="shared" si="495"/>
        <v>165.90909090909091</v>
      </c>
    </row>
    <row r="7914" spans="1:24" hidden="1" x14ac:dyDescent="0.3">
      <c r="A7914" s="18" t="str">
        <f t="shared" si="492"/>
        <v>OFF - ConstMin - Paving Equipment_2009_25</v>
      </c>
      <c r="B7914" s="1" t="s">
        <v>40</v>
      </c>
      <c r="C7914" s="1">
        <v>2020</v>
      </c>
      <c r="D7914" s="1" t="s">
        <v>159</v>
      </c>
      <c r="E7914" s="1">
        <v>2009</v>
      </c>
      <c r="F7914" s="1">
        <v>25</v>
      </c>
      <c r="G7914" s="1" t="s">
        <v>12</v>
      </c>
      <c r="H7914" s="1">
        <v>8.4478997927190806E-5</v>
      </c>
      <c r="I7914" s="1">
        <v>7.7703782293430106E-5</v>
      </c>
      <c r="J7914" s="1">
        <v>9.2963983999999996E-5</v>
      </c>
      <c r="K7914" s="1">
        <v>3.3853317999999999E-3</v>
      </c>
      <c r="L7914" s="1">
        <v>6.7455833999999998E-5</v>
      </c>
      <c r="M7914" s="1">
        <v>5.8123521999999999E-3</v>
      </c>
      <c r="N7914" s="1">
        <v>4.3852510800000001E-5</v>
      </c>
      <c r="O7914" s="1">
        <v>3.3133008160000002E-5</v>
      </c>
      <c r="P7914" s="1">
        <v>1.6486755200000001E-7</v>
      </c>
      <c r="Q7914" s="1">
        <v>1.5216305336000199E-7</v>
      </c>
      <c r="R7914" s="1">
        <v>434.349999999999</v>
      </c>
      <c r="S7914" s="1">
        <v>737.3</v>
      </c>
      <c r="T7914" s="1">
        <v>3.7</v>
      </c>
      <c r="U7914" s="1">
        <v>7548.2</v>
      </c>
      <c r="V7914" s="1">
        <f t="shared" si="493"/>
        <v>3.4086888557486459</v>
      </c>
      <c r="W7914" s="1">
        <f t="shared" si="494"/>
        <v>2.9591345855306166</v>
      </c>
      <c r="X7914" s="1">
        <f t="shared" si="495"/>
        <v>199.27027027027026</v>
      </c>
    </row>
    <row r="7915" spans="1:24" hidden="1" x14ac:dyDescent="0.3">
      <c r="A7915" s="18" t="str">
        <f t="shared" si="492"/>
        <v>OFF - ConstMin - Paving Equipment_2009_25</v>
      </c>
      <c r="B7915" s="1" t="s">
        <v>40</v>
      </c>
      <c r="C7915" s="1">
        <v>2020</v>
      </c>
      <c r="D7915" s="1" t="s">
        <v>159</v>
      </c>
      <c r="E7915" s="1">
        <v>2009</v>
      </c>
      <c r="F7915" s="1">
        <v>25</v>
      </c>
      <c r="G7915" s="1" t="s">
        <v>5</v>
      </c>
      <c r="H7915" s="1">
        <v>9.7707500000000003E-8</v>
      </c>
      <c r="I7915" s="1">
        <v>1.1628000000000001E-7</v>
      </c>
      <c r="J7915" s="1">
        <v>1.406988E-7</v>
      </c>
      <c r="K7915" s="1">
        <v>4.8022380000000001E-7</v>
      </c>
      <c r="L7915" s="1">
        <v>8.8910369999999996E-7</v>
      </c>
      <c r="M7915" s="1">
        <v>1.166287E-4</v>
      </c>
      <c r="N7915" s="1">
        <v>3.1194029999999998E-8</v>
      </c>
      <c r="O7915" s="1">
        <v>2.86985076E-8</v>
      </c>
      <c r="P7915" s="1">
        <v>1.4797970000000001E-9</v>
      </c>
      <c r="Q7915" s="1">
        <v>9.1822532200001496E-10</v>
      </c>
      <c r="R7915" s="1">
        <v>3.65</v>
      </c>
      <c r="S7915" s="1">
        <v>7.3</v>
      </c>
      <c r="T7915" s="1">
        <v>0.01</v>
      </c>
      <c r="U7915" s="1">
        <v>138.69999999999999</v>
      </c>
      <c r="V7915" s="1">
        <f t="shared" si="493"/>
        <v>0.27759853044000005</v>
      </c>
      <c r="W7915" s="1">
        <f t="shared" si="494"/>
        <v>2.1225823918882578</v>
      </c>
      <c r="X7915" s="1">
        <f t="shared" si="495"/>
        <v>730</v>
      </c>
    </row>
    <row r="7916" spans="1:24" hidden="1" x14ac:dyDescent="0.3">
      <c r="A7916" s="18" t="str">
        <f t="shared" si="492"/>
        <v>OFF - ConstMin - Paving Equipment_2009_50</v>
      </c>
      <c r="B7916" s="1" t="s">
        <v>40</v>
      </c>
      <c r="C7916" s="1">
        <v>2020</v>
      </c>
      <c r="D7916" s="1" t="s">
        <v>159</v>
      </c>
      <c r="E7916" s="1">
        <v>2009</v>
      </c>
      <c r="F7916" s="1">
        <v>50</v>
      </c>
      <c r="G7916" s="1" t="s">
        <v>12</v>
      </c>
      <c r="H7916" s="1">
        <v>8.5776612788169095E-6</v>
      </c>
      <c r="I7916" s="1">
        <v>7.8897328442557897E-6</v>
      </c>
      <c r="J7916" s="1">
        <v>9.4391930000000002E-6</v>
      </c>
      <c r="K7916" s="1">
        <v>7.2331900000000005E-4</v>
      </c>
      <c r="L7916" s="1">
        <v>1.256141E-5</v>
      </c>
      <c r="M7916" s="1">
        <v>6.5354920000000004E-3</v>
      </c>
      <c r="N7916" s="1">
        <v>4.5055097999999998E-7</v>
      </c>
      <c r="O7916" s="1">
        <v>3.4041629599999998E-7</v>
      </c>
      <c r="P7916" s="1">
        <v>7.9459670000000005E-8</v>
      </c>
      <c r="Q7916" s="1">
        <v>1.0229448965378301E-7</v>
      </c>
      <c r="R7916" s="1">
        <v>292</v>
      </c>
      <c r="S7916" s="1">
        <v>127.74999999999901</v>
      </c>
      <c r="T7916" s="1">
        <v>0.72</v>
      </c>
      <c r="U7916" s="1">
        <v>4726.75</v>
      </c>
      <c r="V7916" s="1">
        <f t="shared" si="493"/>
        <v>0.55269847405294581</v>
      </c>
      <c r="W7916" s="1">
        <f t="shared" si="494"/>
        <v>0.87996289304118913</v>
      </c>
      <c r="X7916" s="1">
        <f t="shared" si="495"/>
        <v>177.43055555555418</v>
      </c>
    </row>
    <row r="7917" spans="1:24" hidden="1" x14ac:dyDescent="0.3">
      <c r="A7917" s="18" t="str">
        <f t="shared" si="492"/>
        <v>OFF - ConstMin - Paving Equipment_2009_100</v>
      </c>
      <c r="B7917" s="1" t="s">
        <v>40</v>
      </c>
      <c r="C7917" s="1">
        <v>2020</v>
      </c>
      <c r="D7917" s="1" t="s">
        <v>159</v>
      </c>
      <c r="E7917" s="1">
        <v>2009</v>
      </c>
      <c r="F7917" s="1">
        <v>100</v>
      </c>
      <c r="G7917" s="1" t="s">
        <v>12</v>
      </c>
      <c r="H7917" s="1">
        <v>1.5402244013525499E-6</v>
      </c>
      <c r="I7917" s="1">
        <v>1.4166984043640701E-6</v>
      </c>
      <c r="J7917" s="1">
        <v>1.6949230000000001E-6</v>
      </c>
      <c r="K7917" s="1">
        <v>8.7829230000000005E-5</v>
      </c>
      <c r="L7917" s="1">
        <v>3.8502489999999999E-6</v>
      </c>
      <c r="M7917" s="1">
        <v>2.970861E-3</v>
      </c>
      <c r="N7917" s="1">
        <v>2.0713554000000001E-7</v>
      </c>
      <c r="O7917" s="1">
        <v>1.5650240800000001E-7</v>
      </c>
      <c r="P7917" s="1">
        <v>2.870266E-8</v>
      </c>
      <c r="Q7917" s="1">
        <v>4.0917795861513201E-8</v>
      </c>
      <c r="R7917" s="1">
        <v>116.8</v>
      </c>
      <c r="S7917" s="1">
        <v>32.85</v>
      </c>
      <c r="T7917" s="1">
        <v>0.19</v>
      </c>
      <c r="U7917" s="1">
        <v>2168.1</v>
      </c>
      <c r="V7917" s="1">
        <f t="shared" si="493"/>
        <v>0.21636484404401241</v>
      </c>
      <c r="W7917" s="1">
        <f t="shared" si="494"/>
        <v>0.58802813771048146</v>
      </c>
      <c r="X7917" s="1">
        <f t="shared" si="495"/>
        <v>172.89473684210526</v>
      </c>
    </row>
    <row r="7918" spans="1:24" hidden="1" x14ac:dyDescent="0.3">
      <c r="A7918" s="18" t="str">
        <f t="shared" si="492"/>
        <v>OFF - ConstMin - Paving Equipment_2010_25</v>
      </c>
      <c r="B7918" s="1" t="s">
        <v>40</v>
      </c>
      <c r="C7918" s="1">
        <v>2020</v>
      </c>
      <c r="D7918" s="1" t="s">
        <v>159</v>
      </c>
      <c r="E7918" s="1">
        <v>2010</v>
      </c>
      <c r="F7918" s="1">
        <v>25</v>
      </c>
      <c r="G7918" s="1" t="s">
        <v>12</v>
      </c>
      <c r="H7918" s="1">
        <v>2.9244957694156599E-4</v>
      </c>
      <c r="I7918" s="1">
        <v>2.6899512087085202E-4</v>
      </c>
      <c r="J7918" s="1">
        <v>3.2182291999999999E-4</v>
      </c>
      <c r="K7918" s="1">
        <v>1.17193525E-2</v>
      </c>
      <c r="L7918" s="1">
        <v>2.3351884999999999E-4</v>
      </c>
      <c r="M7918" s="1">
        <v>2.0121224E-2</v>
      </c>
      <c r="N7918" s="1">
        <v>1.518087834E-4</v>
      </c>
      <c r="O7918" s="1">
        <v>1.1469996968E-4</v>
      </c>
      <c r="P7918" s="1">
        <v>5.7073913999999999E-7</v>
      </c>
      <c r="Q7918" s="1">
        <v>5.2681662171698303E-7</v>
      </c>
      <c r="R7918" s="1">
        <v>1503.8</v>
      </c>
      <c r="S7918" s="1">
        <v>2562.3000000000002</v>
      </c>
      <c r="T7918" s="1">
        <v>12.799999999999899</v>
      </c>
      <c r="U7918" s="1">
        <v>26280</v>
      </c>
      <c r="V7918" s="1">
        <f t="shared" si="493"/>
        <v>3.3892815109512839</v>
      </c>
      <c r="W7918" s="1">
        <f t="shared" si="494"/>
        <v>2.9422880169770691</v>
      </c>
      <c r="X7918" s="1">
        <f t="shared" si="495"/>
        <v>200.17968750000159</v>
      </c>
    </row>
    <row r="7919" spans="1:24" hidden="1" x14ac:dyDescent="0.3">
      <c r="A7919" s="18" t="str">
        <f t="shared" si="492"/>
        <v>OFF - ConstMin - Paving Equipment_2010_25</v>
      </c>
      <c r="B7919" s="1" t="s">
        <v>40</v>
      </c>
      <c r="C7919" s="1">
        <v>2020</v>
      </c>
      <c r="D7919" s="1" t="s">
        <v>159</v>
      </c>
      <c r="E7919" s="1">
        <v>2010</v>
      </c>
      <c r="F7919" s="1">
        <v>25</v>
      </c>
      <c r="G7919" s="1" t="s">
        <v>5</v>
      </c>
      <c r="H7919" s="1">
        <v>3.2491999999999997E-7</v>
      </c>
      <c r="I7919" s="1">
        <v>3.86681652892562E-7</v>
      </c>
      <c r="J7919" s="1">
        <v>4.6788480000000003E-7</v>
      </c>
      <c r="K7919" s="1">
        <v>1.5969530000000001E-6</v>
      </c>
      <c r="L7919" s="1">
        <v>2.9566569999999999E-6</v>
      </c>
      <c r="M7919" s="1">
        <v>3.8784129999999998E-4</v>
      </c>
      <c r="N7919" s="1">
        <v>1.037337E-7</v>
      </c>
      <c r="O7919" s="1">
        <v>9.5435003999999995E-8</v>
      </c>
      <c r="P7919" s="1">
        <v>4.9209709999999997E-9</v>
      </c>
      <c r="Q7919" s="1">
        <v>3.6729012880000598E-9</v>
      </c>
      <c r="R7919" s="1">
        <v>14.6</v>
      </c>
      <c r="S7919" s="1">
        <v>21.9</v>
      </c>
      <c r="T7919" s="1">
        <v>0.03</v>
      </c>
      <c r="U7919" s="1">
        <v>416.099999999999</v>
      </c>
      <c r="V7919" s="1">
        <f t="shared" si="493"/>
        <v>0.30771201293167533</v>
      </c>
      <c r="W7919" s="1">
        <f t="shared" si="494"/>
        <v>2.352836940187883</v>
      </c>
      <c r="X7919" s="1">
        <f t="shared" si="495"/>
        <v>730</v>
      </c>
    </row>
    <row r="7920" spans="1:24" hidden="1" x14ac:dyDescent="0.3">
      <c r="A7920" s="18" t="str">
        <f t="shared" si="492"/>
        <v>OFF - ConstMin - Paving Equipment_2010_50</v>
      </c>
      <c r="B7920" s="1" t="s">
        <v>40</v>
      </c>
      <c r="C7920" s="1">
        <v>2020</v>
      </c>
      <c r="D7920" s="1" t="s">
        <v>159</v>
      </c>
      <c r="E7920" s="1">
        <v>2010</v>
      </c>
      <c r="F7920" s="1">
        <v>50</v>
      </c>
      <c r="G7920" s="1" t="s">
        <v>12</v>
      </c>
      <c r="H7920" s="1">
        <v>1.9048379782977502E-5</v>
      </c>
      <c r="I7920" s="1">
        <v>1.7520699724382699E-5</v>
      </c>
      <c r="J7920" s="1">
        <v>2.0961580000000001E-5</v>
      </c>
      <c r="K7920" s="1">
        <v>1.5788690000000001E-3</v>
      </c>
      <c r="L7920" s="1">
        <v>2.8236270000000001E-5</v>
      </c>
      <c r="M7920" s="1">
        <v>1.4900180000000001E-2</v>
      </c>
      <c r="N7920" s="1">
        <v>1.0272051E-6</v>
      </c>
      <c r="O7920" s="1">
        <v>7.7611052000000001E-7</v>
      </c>
      <c r="P7920" s="1">
        <v>1.8115910000000001E-7</v>
      </c>
      <c r="Q7920" s="1">
        <v>2.3144128284168399E-7</v>
      </c>
      <c r="R7920" s="1">
        <v>660.65</v>
      </c>
      <c r="S7920" s="1">
        <v>288.35000000000002</v>
      </c>
      <c r="T7920" s="1">
        <v>1.65</v>
      </c>
      <c r="U7920" s="1">
        <v>10668.95</v>
      </c>
      <c r="V7920" s="1">
        <f t="shared" si="493"/>
        <v>0.54377391118994822</v>
      </c>
      <c r="W7920" s="1">
        <f t="shared" si="494"/>
        <v>0.87634325208757435</v>
      </c>
      <c r="X7920" s="1">
        <f t="shared" si="495"/>
        <v>174.75757575757578</v>
      </c>
    </row>
    <row r="7921" spans="1:24" hidden="1" x14ac:dyDescent="0.3">
      <c r="A7921" s="18" t="str">
        <f t="shared" si="492"/>
        <v>OFF - ConstMin - Paving Equipment_2010_100</v>
      </c>
      <c r="B7921" s="1" t="s">
        <v>40</v>
      </c>
      <c r="C7921" s="1">
        <v>2020</v>
      </c>
      <c r="D7921" s="1" t="s">
        <v>159</v>
      </c>
      <c r="E7921" s="1">
        <v>2010</v>
      </c>
      <c r="F7921" s="1">
        <v>100</v>
      </c>
      <c r="G7921" s="1" t="s">
        <v>12</v>
      </c>
      <c r="H7921" s="1">
        <v>3.4077945256393101E-6</v>
      </c>
      <c r="I7921" s="1">
        <v>3.1344894046830401E-6</v>
      </c>
      <c r="J7921" s="1">
        <v>3.7500699999999999E-6</v>
      </c>
      <c r="K7921" s="1">
        <v>1.9064120000000001E-4</v>
      </c>
      <c r="L7921" s="1">
        <v>8.5105939999999997E-6</v>
      </c>
      <c r="M7921" s="1">
        <v>6.7732230000000001E-3</v>
      </c>
      <c r="N7921" s="1">
        <v>4.7224539000000002E-7</v>
      </c>
      <c r="O7921" s="1">
        <v>3.56807628E-7</v>
      </c>
      <c r="P7921" s="1">
        <v>6.5438780000000004E-8</v>
      </c>
      <c r="Q7921" s="1">
        <v>9.3343721809077095E-8</v>
      </c>
      <c r="R7921" s="1">
        <v>266.45</v>
      </c>
      <c r="S7921" s="1">
        <v>73</v>
      </c>
      <c r="T7921" s="1">
        <v>0.42</v>
      </c>
      <c r="U7921" s="1">
        <v>4818</v>
      </c>
      <c r="V7921" s="1">
        <f t="shared" si="493"/>
        <v>0.21542128451667716</v>
      </c>
      <c r="W7921" s="1">
        <f t="shared" si="494"/>
        <v>0.58490007614663331</v>
      </c>
      <c r="X7921" s="1">
        <f t="shared" si="495"/>
        <v>173.80952380952382</v>
      </c>
    </row>
    <row r="7922" spans="1:24" hidden="1" x14ac:dyDescent="0.3">
      <c r="A7922" s="18" t="str">
        <f t="shared" si="492"/>
        <v>OFF - ConstMin - Paving Equipment_2011_25</v>
      </c>
      <c r="B7922" s="1" t="s">
        <v>40</v>
      </c>
      <c r="C7922" s="1">
        <v>2020</v>
      </c>
      <c r="D7922" s="1" t="s">
        <v>159</v>
      </c>
      <c r="E7922" s="1">
        <v>2011</v>
      </c>
      <c r="F7922" s="1">
        <v>25</v>
      </c>
      <c r="G7922" s="1" t="s">
        <v>12</v>
      </c>
      <c r="H7922" s="1">
        <v>5.8137117095995302E-4</v>
      </c>
      <c r="I7922" s="1">
        <v>5.34745203048965E-4</v>
      </c>
      <c r="J7922" s="1">
        <v>6.3976351000000003E-4</v>
      </c>
      <c r="K7922" s="1">
        <v>2.3297319E-2</v>
      </c>
      <c r="L7922" s="1">
        <v>4.6422055999999998E-4</v>
      </c>
      <c r="M7922" s="1">
        <v>3.9999692000000003E-2</v>
      </c>
      <c r="N7922" s="1">
        <v>3.0178610099999999E-4</v>
      </c>
      <c r="O7922" s="1">
        <v>2.2801616519999999E-4</v>
      </c>
      <c r="P7922" s="1">
        <v>1.1345928899999999E-6</v>
      </c>
      <c r="Q7922" s="1">
        <v>1.0472398378306E-6</v>
      </c>
      <c r="R7922" s="1">
        <v>2989.35</v>
      </c>
      <c r="S7922" s="1">
        <v>5091.75</v>
      </c>
      <c r="T7922" s="1">
        <v>25.45</v>
      </c>
      <c r="U7922" s="1">
        <v>52231.5</v>
      </c>
      <c r="V7922" s="1">
        <f t="shared" si="493"/>
        <v>3.3900257721469083</v>
      </c>
      <c r="W7922" s="1">
        <f t="shared" si="494"/>
        <v>2.9429336689465715</v>
      </c>
      <c r="X7922" s="1">
        <f t="shared" si="495"/>
        <v>200.0687622789784</v>
      </c>
    </row>
    <row r="7923" spans="1:24" hidden="1" x14ac:dyDescent="0.3">
      <c r="A7923" s="18" t="str">
        <f t="shared" si="492"/>
        <v>OFF - ConstMin - Paving Equipment_2011_25</v>
      </c>
      <c r="B7923" s="1" t="s">
        <v>40</v>
      </c>
      <c r="C7923" s="1">
        <v>2020</v>
      </c>
      <c r="D7923" s="1" t="s">
        <v>159</v>
      </c>
      <c r="E7923" s="1">
        <v>2011</v>
      </c>
      <c r="F7923" s="1">
        <v>25</v>
      </c>
      <c r="G7923" s="1" t="s">
        <v>5</v>
      </c>
      <c r="H7923" s="1">
        <v>6.6429722222222197E-7</v>
      </c>
      <c r="I7923" s="1">
        <v>7.9056859504132198E-7</v>
      </c>
      <c r="J7923" s="1">
        <v>9.5658799999999996E-7</v>
      </c>
      <c r="K7923" s="1">
        <v>3.2649630000000001E-6</v>
      </c>
      <c r="L7923" s="1">
        <v>6.0448689999999997E-6</v>
      </c>
      <c r="M7923" s="1">
        <v>7.9293950000000005E-4</v>
      </c>
      <c r="N7923" s="1">
        <v>2.2586850000000001E-7</v>
      </c>
      <c r="O7923" s="1">
        <v>2.0779902000000001E-7</v>
      </c>
      <c r="P7923" s="1">
        <v>1.0060899999999999E-8</v>
      </c>
      <c r="Q7923" s="1">
        <v>6.4275772540000997E-9</v>
      </c>
      <c r="R7923" s="1">
        <v>25.55</v>
      </c>
      <c r="S7923" s="1">
        <v>47.45</v>
      </c>
      <c r="T7923" s="1">
        <v>0.06</v>
      </c>
      <c r="U7923" s="1">
        <v>901.55</v>
      </c>
      <c r="V7923" s="1">
        <f t="shared" si="493"/>
        <v>0.29036103860110407</v>
      </c>
      <c r="W7923" s="1">
        <f t="shared" si="494"/>
        <v>2.2201671708903077</v>
      </c>
      <c r="X7923" s="1">
        <f t="shared" si="495"/>
        <v>790.83333333333337</v>
      </c>
    </row>
    <row r="7924" spans="1:24" hidden="1" x14ac:dyDescent="0.3">
      <c r="A7924" s="18" t="str">
        <f t="shared" si="492"/>
        <v>OFF - ConstMin - Paving Equipment_2011_50</v>
      </c>
      <c r="B7924" s="1" t="s">
        <v>40</v>
      </c>
      <c r="C7924" s="1">
        <v>2020</v>
      </c>
      <c r="D7924" s="1" t="s">
        <v>159</v>
      </c>
      <c r="E7924" s="1">
        <v>2011</v>
      </c>
      <c r="F7924" s="1">
        <v>50</v>
      </c>
      <c r="G7924" s="1" t="s">
        <v>12</v>
      </c>
      <c r="H7924" s="1">
        <v>1.991941397933E-5</v>
      </c>
      <c r="I7924" s="1">
        <v>1.8321876978187701E-5</v>
      </c>
      <c r="J7924" s="1">
        <v>2.19201E-5</v>
      </c>
      <c r="K7924" s="1">
        <v>1.6208419999999999E-3</v>
      </c>
      <c r="L7924" s="1">
        <v>2.99038E-5</v>
      </c>
      <c r="M7924" s="1">
        <v>1.600822E-2</v>
      </c>
      <c r="N7924" s="1">
        <v>1.1035926E-6</v>
      </c>
      <c r="O7924" s="1">
        <v>8.3382552E-7</v>
      </c>
      <c r="P7924" s="1">
        <v>1.9463080000000001E-7</v>
      </c>
      <c r="Q7924" s="1">
        <v>2.46785456289751E-7</v>
      </c>
      <c r="R7924" s="1">
        <v>704.44999999999902</v>
      </c>
      <c r="S7924" s="1">
        <v>310.25</v>
      </c>
      <c r="T7924" s="1">
        <v>1.77</v>
      </c>
      <c r="U7924" s="1">
        <v>11479.25</v>
      </c>
      <c r="V7924" s="1">
        <f t="shared" si="493"/>
        <v>0.52850007004035593</v>
      </c>
      <c r="W7924" s="1">
        <f t="shared" si="494"/>
        <v>0.86258413443599358</v>
      </c>
      <c r="X7924" s="1">
        <f t="shared" si="495"/>
        <v>175.28248587570621</v>
      </c>
    </row>
    <row r="7925" spans="1:24" hidden="1" x14ac:dyDescent="0.3">
      <c r="A7925" s="18" t="str">
        <f t="shared" si="492"/>
        <v>OFF - ConstMin - Paving Equipment_2011_100</v>
      </c>
      <c r="B7925" s="1" t="s">
        <v>40</v>
      </c>
      <c r="C7925" s="1">
        <v>2020</v>
      </c>
      <c r="D7925" s="1" t="s">
        <v>159</v>
      </c>
      <c r="E7925" s="1">
        <v>2011</v>
      </c>
      <c r="F7925" s="1">
        <v>100</v>
      </c>
      <c r="G7925" s="1" t="s">
        <v>12</v>
      </c>
      <c r="H7925" s="1">
        <v>3.5497551431746699E-6</v>
      </c>
      <c r="I7925" s="1">
        <v>3.2650647806920598E-6</v>
      </c>
      <c r="J7925" s="1">
        <v>3.9062890000000001E-6</v>
      </c>
      <c r="K7925" s="1">
        <v>1.9450479999999999E-4</v>
      </c>
      <c r="L7925" s="1">
        <v>8.8560490000000003E-6</v>
      </c>
      <c r="M7925" s="1">
        <v>7.2769080000000003E-3</v>
      </c>
      <c r="N7925" s="1">
        <v>5.0736347999999998E-7</v>
      </c>
      <c r="O7925" s="1">
        <v>3.8334129599999998E-7</v>
      </c>
      <c r="P7925" s="1">
        <v>7.0305080000000006E-8</v>
      </c>
      <c r="Q7925" s="1">
        <v>1.0101580853311E-7</v>
      </c>
      <c r="R7925" s="1">
        <v>288.35000000000002</v>
      </c>
      <c r="S7925" s="1">
        <v>80.3</v>
      </c>
      <c r="T7925" s="1">
        <v>0.46</v>
      </c>
      <c r="U7925" s="1">
        <v>5299.8</v>
      </c>
      <c r="V7925" s="1">
        <f t="shared" si="493"/>
        <v>0.20399565731096994</v>
      </c>
      <c r="W7925" s="1">
        <f t="shared" si="494"/>
        <v>0.5533107788906515</v>
      </c>
      <c r="X7925" s="1">
        <f t="shared" si="495"/>
        <v>174.56521739130434</v>
      </c>
    </row>
    <row r="7926" spans="1:24" hidden="1" x14ac:dyDescent="0.3">
      <c r="A7926" s="18" t="str">
        <f t="shared" si="492"/>
        <v>OFF - ConstMin - Paving Equipment_2012_25</v>
      </c>
      <c r="B7926" s="1" t="s">
        <v>40</v>
      </c>
      <c r="C7926" s="1">
        <v>2020</v>
      </c>
      <c r="D7926" s="1" t="s">
        <v>159</v>
      </c>
      <c r="E7926" s="1">
        <v>2012</v>
      </c>
      <c r="F7926" s="1">
        <v>25</v>
      </c>
      <c r="G7926" s="1" t="s">
        <v>12</v>
      </c>
      <c r="H7926" s="1">
        <v>8.8383872254618398E-4</v>
      </c>
      <c r="I7926" s="1">
        <v>8.1295485699797905E-4</v>
      </c>
      <c r="J7926" s="1">
        <v>9.7261060000000004E-4</v>
      </c>
      <c r="K7926" s="1">
        <v>3.5418128E-2</v>
      </c>
      <c r="L7926" s="1">
        <v>7.0573855E-4</v>
      </c>
      <c r="M7926" s="1">
        <v>6.0810175000000001E-2</v>
      </c>
      <c r="N7926" s="1">
        <v>4.5879512400000001E-4</v>
      </c>
      <c r="O7926" s="1">
        <v>3.4664520480000001E-4</v>
      </c>
      <c r="P7926" s="1">
        <v>1.72488254E-6</v>
      </c>
      <c r="Q7926" s="1">
        <v>1.5932366763576699E-6</v>
      </c>
      <c r="R7926" s="1">
        <v>4547.8999999999996</v>
      </c>
      <c r="S7926" s="1">
        <v>7745.3</v>
      </c>
      <c r="T7926" s="1">
        <v>38.69</v>
      </c>
      <c r="U7926" s="1">
        <v>79467.8</v>
      </c>
      <c r="V7926" s="1">
        <f t="shared" si="493"/>
        <v>3.3873793890200661</v>
      </c>
      <c r="W7926" s="1">
        <f t="shared" si="494"/>
        <v>2.9406358763077667</v>
      </c>
      <c r="X7926" s="1">
        <f t="shared" si="495"/>
        <v>200.18867924528303</v>
      </c>
    </row>
    <row r="7927" spans="1:24" hidden="1" x14ac:dyDescent="0.3">
      <c r="A7927" s="18" t="str">
        <f t="shared" si="492"/>
        <v>OFF - ConstMin - Paving Equipment_2012_25</v>
      </c>
      <c r="B7927" s="1" t="s">
        <v>40</v>
      </c>
      <c r="C7927" s="1">
        <v>2020</v>
      </c>
      <c r="D7927" s="1" t="s">
        <v>159</v>
      </c>
      <c r="E7927" s="1">
        <v>2012</v>
      </c>
      <c r="F7927" s="1">
        <v>25</v>
      </c>
      <c r="G7927" s="1" t="s">
        <v>5</v>
      </c>
      <c r="H7927" s="1">
        <v>1.04968333333333E-6</v>
      </c>
      <c r="I7927" s="1">
        <v>1.24920991735537E-6</v>
      </c>
      <c r="J7927" s="1">
        <v>1.511544E-6</v>
      </c>
      <c r="K7927" s="1">
        <v>5.1591030000000002E-6</v>
      </c>
      <c r="L7927" s="1">
        <v>9.5517489999999994E-6</v>
      </c>
      <c r="M7927" s="1">
        <v>1.2529570000000001E-3</v>
      </c>
      <c r="N7927" s="1">
        <v>3.5690410000000002E-7</v>
      </c>
      <c r="O7927" s="1">
        <v>3.2835177200000002E-7</v>
      </c>
      <c r="P7927" s="1">
        <v>1.5897639999999999E-8</v>
      </c>
      <c r="Q7927" s="1">
        <v>1.01004785420001E-8</v>
      </c>
      <c r="R7927" s="1">
        <v>40.15</v>
      </c>
      <c r="S7927" s="1">
        <v>73</v>
      </c>
      <c r="T7927" s="1">
        <v>0.09</v>
      </c>
      <c r="U7927" s="1">
        <v>1387</v>
      </c>
      <c r="V7927" s="1">
        <f t="shared" si="493"/>
        <v>0.29822741423196125</v>
      </c>
      <c r="W7927" s="1">
        <f t="shared" si="494"/>
        <v>2.2803160350290157</v>
      </c>
      <c r="X7927" s="1">
        <f t="shared" si="495"/>
        <v>811.11111111111109</v>
      </c>
    </row>
    <row r="7928" spans="1:24" hidden="1" x14ac:dyDescent="0.3">
      <c r="A7928" s="18" t="str">
        <f t="shared" si="492"/>
        <v>OFF - ConstMin - Paving Equipment_2012_50</v>
      </c>
      <c r="B7928" s="1" t="s">
        <v>40</v>
      </c>
      <c r="C7928" s="1">
        <v>2020</v>
      </c>
      <c r="D7928" s="1" t="s">
        <v>159</v>
      </c>
      <c r="E7928" s="1">
        <v>2012</v>
      </c>
      <c r="F7928" s="1">
        <v>50</v>
      </c>
      <c r="G7928" s="1" t="s">
        <v>12</v>
      </c>
      <c r="H7928" s="1">
        <v>1.98078312382603E-5</v>
      </c>
      <c r="I7928" s="1">
        <v>1.8219243172951799E-5</v>
      </c>
      <c r="J7928" s="1">
        <v>2.179731E-5</v>
      </c>
      <c r="K7928" s="1">
        <v>1.5800149999999999E-3</v>
      </c>
      <c r="L7928" s="1">
        <v>3.0131600000000001E-5</v>
      </c>
      <c r="M7928" s="1">
        <v>1.6366740000000001E-2</v>
      </c>
      <c r="N7928" s="1">
        <v>1.1283084E-6</v>
      </c>
      <c r="O7928" s="1">
        <v>8.5249967999999999E-7</v>
      </c>
      <c r="P7928" s="1">
        <v>1.9898970000000001E-7</v>
      </c>
      <c r="Q7928" s="1">
        <v>2.5062149965176802E-7</v>
      </c>
      <c r="R7928" s="1">
        <v>715.4</v>
      </c>
      <c r="S7928" s="1">
        <v>317.55</v>
      </c>
      <c r="T7928" s="1">
        <v>1.81</v>
      </c>
      <c r="U7928" s="1">
        <v>11749.3499999999</v>
      </c>
      <c r="V7928" s="1">
        <f t="shared" si="493"/>
        <v>0.51345819760333</v>
      </c>
      <c r="W7928" s="1">
        <f t="shared" si="494"/>
        <v>0.8491745172968076</v>
      </c>
      <c r="X7928" s="1">
        <f t="shared" si="495"/>
        <v>175.44198895027625</v>
      </c>
    </row>
    <row r="7929" spans="1:24" hidden="1" x14ac:dyDescent="0.3">
      <c r="A7929" s="18" t="str">
        <f t="shared" si="492"/>
        <v>OFF - ConstMin - Paving Equipment_2012_100</v>
      </c>
      <c r="B7929" s="1" t="s">
        <v>40</v>
      </c>
      <c r="C7929" s="1">
        <v>2020</v>
      </c>
      <c r="D7929" s="1" t="s">
        <v>159</v>
      </c>
      <c r="E7929" s="1">
        <v>2012</v>
      </c>
      <c r="F7929" s="1">
        <v>100</v>
      </c>
      <c r="G7929" s="1" t="s">
        <v>12</v>
      </c>
      <c r="H7929" s="1">
        <v>3.5153025292633199E-6</v>
      </c>
      <c r="I7929" s="1">
        <v>3.2333752664163998E-6</v>
      </c>
      <c r="J7929" s="1">
        <v>3.8683760000000003E-6</v>
      </c>
      <c r="K7929" s="1">
        <v>1.883167E-4</v>
      </c>
      <c r="L7929" s="1">
        <v>8.7605209999999993E-6</v>
      </c>
      <c r="M7929" s="1">
        <v>7.4398809999999998E-3</v>
      </c>
      <c r="N7929" s="1">
        <v>5.1872633999999899E-7</v>
      </c>
      <c r="O7929" s="1">
        <v>3.9192656799999998E-7</v>
      </c>
      <c r="P7929" s="1">
        <v>7.187963E-8</v>
      </c>
      <c r="Q7929" s="1">
        <v>1.0229448965378301E-7</v>
      </c>
      <c r="R7929" s="1">
        <v>292</v>
      </c>
      <c r="S7929" s="1">
        <v>80.3</v>
      </c>
      <c r="T7929" s="1">
        <v>0.47</v>
      </c>
      <c r="U7929" s="1">
        <v>5299.8</v>
      </c>
      <c r="V7929" s="1">
        <f t="shared" si="493"/>
        <v>0.20201575071531627</v>
      </c>
      <c r="W7929" s="1">
        <f t="shared" si="494"/>
        <v>0.54734235300616663</v>
      </c>
      <c r="X7929" s="1">
        <f t="shared" si="495"/>
        <v>170.85106382978725</v>
      </c>
    </row>
    <row r="7930" spans="1:24" hidden="1" x14ac:dyDescent="0.3">
      <c r="A7930" s="18" t="str">
        <f t="shared" si="492"/>
        <v>OFF - ConstMin - Paving Equipment_2013_25</v>
      </c>
      <c r="B7930" s="1" t="s">
        <v>40</v>
      </c>
      <c r="C7930" s="1">
        <v>2020</v>
      </c>
      <c r="D7930" s="1" t="s">
        <v>159</v>
      </c>
      <c r="E7930" s="1">
        <v>2013</v>
      </c>
      <c r="F7930" s="1">
        <v>25</v>
      </c>
      <c r="G7930" s="1" t="s">
        <v>12</v>
      </c>
      <c r="H7930" s="1">
        <v>1.2558550451228999E-3</v>
      </c>
      <c r="I7930" s="1">
        <v>1.1551354705040401E-3</v>
      </c>
      <c r="J7930" s="1">
        <v>1.3819918699999999E-3</v>
      </c>
      <c r="K7930" s="1">
        <v>5.0325977000000001E-2</v>
      </c>
      <c r="L7930" s="1">
        <v>1.0027910899999999E-3</v>
      </c>
      <c r="M7930" s="1">
        <v>8.6405791999999995E-2</v>
      </c>
      <c r="N7930" s="1">
        <v>6.51906612E-4</v>
      </c>
      <c r="O7930" s="1">
        <v>4.9255166240000001E-4</v>
      </c>
      <c r="P7930" s="1">
        <v>2.45090339999999E-6</v>
      </c>
      <c r="Q7930" s="1">
        <v>2.2632655835899502E-6</v>
      </c>
      <c r="R7930" s="1">
        <v>6460.5</v>
      </c>
      <c r="S7930" s="1">
        <v>11008.4</v>
      </c>
      <c r="T7930" s="1">
        <v>54.98</v>
      </c>
      <c r="U7930" s="1">
        <v>112974.8</v>
      </c>
      <c r="V7930" s="1">
        <f t="shared" si="493"/>
        <v>3.3856334694817307</v>
      </c>
      <c r="W7930" s="1">
        <f t="shared" si="494"/>
        <v>2.9391211367794208</v>
      </c>
      <c r="X7930" s="1">
        <f t="shared" si="495"/>
        <v>200.22553655874864</v>
      </c>
    </row>
    <row r="7931" spans="1:24" hidden="1" x14ac:dyDescent="0.3">
      <c r="A7931" s="18" t="str">
        <f t="shared" si="492"/>
        <v>OFF - ConstMin - Paving Equipment_2013_25</v>
      </c>
      <c r="B7931" s="1" t="s">
        <v>40</v>
      </c>
      <c r="C7931" s="1">
        <v>2020</v>
      </c>
      <c r="D7931" s="1" t="s">
        <v>159</v>
      </c>
      <c r="E7931" s="1">
        <v>2013</v>
      </c>
      <c r="F7931" s="1">
        <v>25</v>
      </c>
      <c r="G7931" s="1" t="s">
        <v>5</v>
      </c>
      <c r="H7931" s="1">
        <v>1.49187777777777E-6</v>
      </c>
      <c r="I7931" s="1">
        <v>1.77545785123966E-6</v>
      </c>
      <c r="J7931" s="1">
        <v>2.1483039999999999E-6</v>
      </c>
      <c r="K7931" s="1">
        <v>7.3324509999999998E-6</v>
      </c>
      <c r="L7931" s="1">
        <v>1.357556E-5</v>
      </c>
      <c r="M7931" s="1">
        <v>1.780783E-3</v>
      </c>
      <c r="N7931" s="1">
        <v>5.0725529999999995E-7</v>
      </c>
      <c r="O7931" s="1">
        <v>4.6667487599999999E-7</v>
      </c>
      <c r="P7931" s="1">
        <v>2.2594760000000001E-8</v>
      </c>
      <c r="Q7931" s="1">
        <v>1.46916051520002E-8</v>
      </c>
      <c r="R7931" s="1">
        <v>58.4</v>
      </c>
      <c r="S7931" s="1">
        <v>102.2</v>
      </c>
      <c r="T7931" s="1">
        <v>0.12</v>
      </c>
      <c r="U7931" s="1">
        <v>1941.8</v>
      </c>
      <c r="V7931" s="1">
        <f t="shared" si="493"/>
        <v>0.30275719345071611</v>
      </c>
      <c r="W7931" s="1">
        <f t="shared" si="494"/>
        <v>2.3149512911568424</v>
      </c>
      <c r="X7931" s="1">
        <f t="shared" si="495"/>
        <v>851.66666666666674</v>
      </c>
    </row>
    <row r="7932" spans="1:24" hidden="1" x14ac:dyDescent="0.3">
      <c r="A7932" s="18" t="str">
        <f t="shared" si="492"/>
        <v>OFF - ConstMin - Paving Equipment_2013_50</v>
      </c>
      <c r="B7932" s="1" t="s">
        <v>40</v>
      </c>
      <c r="C7932" s="1">
        <v>2020</v>
      </c>
      <c r="D7932" s="1" t="s">
        <v>159</v>
      </c>
      <c r="E7932" s="1">
        <v>2013</v>
      </c>
      <c r="F7932" s="1">
        <v>50</v>
      </c>
      <c r="G7932" s="1" t="s">
        <v>12</v>
      </c>
      <c r="H7932" s="1">
        <v>1.7251742259225598E-5</v>
      </c>
      <c r="I7932" s="1">
        <v>1.5868152530035699E-5</v>
      </c>
      <c r="J7932" s="1">
        <v>1.898449E-5</v>
      </c>
      <c r="K7932" s="1">
        <v>1.3468690000000001E-3</v>
      </c>
      <c r="L7932" s="1">
        <v>2.6607539999999998E-5</v>
      </c>
      <c r="M7932" s="1">
        <v>1.4667680000000001E-2</v>
      </c>
      <c r="N7932" s="1">
        <v>1.0111769999999999E-6</v>
      </c>
      <c r="O7932" s="1">
        <v>7.6400039999999998E-7</v>
      </c>
      <c r="P7932" s="1">
        <v>1.783322E-7</v>
      </c>
      <c r="Q7932" s="1">
        <v>2.2376919611765001E-7</v>
      </c>
      <c r="R7932" s="1">
        <v>638.75</v>
      </c>
      <c r="S7932" s="1">
        <v>284.7</v>
      </c>
      <c r="T7932" s="1">
        <v>1.62</v>
      </c>
      <c r="U7932" s="1">
        <v>10533.9</v>
      </c>
      <c r="V7932" s="1">
        <f t="shared" si="493"/>
        <v>0.49879923171312468</v>
      </c>
      <c r="W7932" s="1">
        <f t="shared" si="494"/>
        <v>0.83638095138390844</v>
      </c>
      <c r="X7932" s="1">
        <f t="shared" si="495"/>
        <v>175.74074074074073</v>
      </c>
    </row>
    <row r="7933" spans="1:24" hidden="1" x14ac:dyDescent="0.3">
      <c r="A7933" s="18" t="str">
        <f t="shared" si="492"/>
        <v>OFF - ConstMin - Paving Equipment_2013_100</v>
      </c>
      <c r="B7933" s="1" t="s">
        <v>40</v>
      </c>
      <c r="C7933" s="1">
        <v>2020</v>
      </c>
      <c r="D7933" s="1" t="s">
        <v>159</v>
      </c>
      <c r="E7933" s="1">
        <v>2013</v>
      </c>
      <c r="F7933" s="1">
        <v>100</v>
      </c>
      <c r="G7933" s="1" t="s">
        <v>12</v>
      </c>
      <c r="H7933" s="1">
        <v>3.0482498348386401E-6</v>
      </c>
      <c r="I7933" s="1">
        <v>2.8037801980845802E-6</v>
      </c>
      <c r="J7933" s="1">
        <v>3.3544130000000002E-6</v>
      </c>
      <c r="K7933" s="1">
        <v>1.5931760000000001E-4</v>
      </c>
      <c r="L7933" s="1">
        <v>7.5877189999999997E-6</v>
      </c>
      <c r="M7933" s="1">
        <v>6.6675349999999996E-3</v>
      </c>
      <c r="N7933" s="1">
        <v>4.6487645999999999E-7</v>
      </c>
      <c r="O7933" s="1">
        <v>3.5123999199999998E-7</v>
      </c>
      <c r="P7933" s="1">
        <v>6.4417680000000005E-8</v>
      </c>
      <c r="Q7933" s="1">
        <v>9.2065040688404796E-8</v>
      </c>
      <c r="R7933" s="1">
        <v>262.8</v>
      </c>
      <c r="S7933" s="1">
        <v>73</v>
      </c>
      <c r="T7933" s="1">
        <v>0.42</v>
      </c>
      <c r="U7933" s="1">
        <v>4818</v>
      </c>
      <c r="V7933" s="1">
        <f t="shared" si="493"/>
        <v>0.19269292500125065</v>
      </c>
      <c r="W7933" s="1">
        <f t="shared" si="494"/>
        <v>0.52147446122788332</v>
      </c>
      <c r="X7933" s="1">
        <f t="shared" si="495"/>
        <v>173.80952380952382</v>
      </c>
    </row>
    <row r="7934" spans="1:24" hidden="1" x14ac:dyDescent="0.3">
      <c r="A7934" s="18" t="str">
        <f t="shared" si="492"/>
        <v>OFF - ConstMin - Paving Equipment_2014_25</v>
      </c>
      <c r="B7934" s="1" t="s">
        <v>40</v>
      </c>
      <c r="C7934" s="1">
        <v>2020</v>
      </c>
      <c r="D7934" s="1" t="s">
        <v>159</v>
      </c>
      <c r="E7934" s="1">
        <v>2014</v>
      </c>
      <c r="F7934" s="1">
        <v>25</v>
      </c>
      <c r="G7934" s="1" t="s">
        <v>12</v>
      </c>
      <c r="H7934" s="1">
        <v>1.82002694379243E-3</v>
      </c>
      <c r="I7934" s="1">
        <v>1.67406078290027E-3</v>
      </c>
      <c r="J7934" s="1">
        <v>2.00282863E-3</v>
      </c>
      <c r="K7934" s="1">
        <v>7.2934043999999906E-2</v>
      </c>
      <c r="L7934" s="1">
        <v>1.45327744E-3</v>
      </c>
      <c r="M7934" s="1">
        <v>0.12522206499999999</v>
      </c>
      <c r="N7934" s="1">
        <v>9.4476435299999995E-4</v>
      </c>
      <c r="O7934" s="1">
        <v>7.1382195559999996E-4</v>
      </c>
      <c r="P7934" s="1">
        <v>3.5519303E-6</v>
      </c>
      <c r="Q7934" s="1">
        <v>3.27853839340375E-6</v>
      </c>
      <c r="R7934" s="1">
        <v>9358.6</v>
      </c>
      <c r="S7934" s="1">
        <v>15950.5</v>
      </c>
      <c r="T7934" s="1">
        <v>79.67</v>
      </c>
      <c r="U7934" s="1">
        <v>163666</v>
      </c>
      <c r="V7934" s="1">
        <f t="shared" si="493"/>
        <v>3.3868920519169889</v>
      </c>
      <c r="W7934" s="1">
        <f t="shared" si="494"/>
        <v>2.9402121243404675</v>
      </c>
      <c r="X7934" s="1">
        <f t="shared" si="495"/>
        <v>200.20710430525918</v>
      </c>
    </row>
    <row r="7935" spans="1:24" hidden="1" x14ac:dyDescent="0.3">
      <c r="A7935" s="18" t="str">
        <f t="shared" si="492"/>
        <v>OFF - ConstMin - Paving Equipment_2014_25</v>
      </c>
      <c r="B7935" s="1" t="s">
        <v>40</v>
      </c>
      <c r="C7935" s="1">
        <v>2020</v>
      </c>
      <c r="D7935" s="1" t="s">
        <v>159</v>
      </c>
      <c r="E7935" s="1">
        <v>2014</v>
      </c>
      <c r="F7935" s="1">
        <v>25</v>
      </c>
      <c r="G7935" s="1" t="s">
        <v>5</v>
      </c>
      <c r="H7935" s="1">
        <v>2.1792472222222202E-6</v>
      </c>
      <c r="I7935" s="1">
        <v>2.5934842975206601E-6</v>
      </c>
      <c r="J7935" s="1">
        <v>3.1381160000000001E-6</v>
      </c>
      <c r="K7935" s="1">
        <v>1.071081E-5</v>
      </c>
      <c r="L7935" s="1">
        <v>1.9830380000000001E-5</v>
      </c>
      <c r="M7935" s="1">
        <v>2.601262E-3</v>
      </c>
      <c r="N7935" s="1">
        <v>7.4096829999999997E-7</v>
      </c>
      <c r="O7935" s="1">
        <v>6.8169083599999997E-7</v>
      </c>
      <c r="P7935" s="1">
        <v>3.3005080000000002E-8</v>
      </c>
      <c r="Q7935" s="1">
        <v>2.2037407728000299E-8</v>
      </c>
      <c r="R7935" s="1">
        <v>87.6</v>
      </c>
      <c r="S7935" s="1">
        <v>149.64999999999901</v>
      </c>
      <c r="T7935" s="1">
        <v>0.18</v>
      </c>
      <c r="U7935" s="1">
        <v>2843.35</v>
      </c>
      <c r="V7935" s="1">
        <f t="shared" si="493"/>
        <v>0.30202431041596439</v>
      </c>
      <c r="W7935" s="1">
        <f t="shared" si="494"/>
        <v>2.3093476411298077</v>
      </c>
      <c r="X7935" s="1">
        <f t="shared" si="495"/>
        <v>831.38888888888346</v>
      </c>
    </row>
    <row r="7936" spans="1:24" hidden="1" x14ac:dyDescent="0.3">
      <c r="A7936" s="18" t="str">
        <f t="shared" si="492"/>
        <v>OFF - ConstMin - Paving Equipment_2014_50</v>
      </c>
      <c r="B7936" s="1" t="s">
        <v>40</v>
      </c>
      <c r="C7936" s="1">
        <v>2020</v>
      </c>
      <c r="D7936" s="1" t="s">
        <v>159</v>
      </c>
      <c r="E7936" s="1">
        <v>2014</v>
      </c>
      <c r="F7936" s="1">
        <v>50</v>
      </c>
      <c r="G7936" s="1" t="s">
        <v>12</v>
      </c>
      <c r="H7936" s="1">
        <v>1.69474546067523E-5</v>
      </c>
      <c r="I7936" s="1">
        <v>1.55882687472908E-5</v>
      </c>
      <c r="J7936" s="1">
        <v>1.8649640000000001E-5</v>
      </c>
      <c r="K7936" s="1">
        <v>1.2926610000000001E-3</v>
      </c>
      <c r="L7936" s="1">
        <v>2.6517409999999999E-5</v>
      </c>
      <c r="M7936" s="1">
        <v>1.4838860000000001E-2</v>
      </c>
      <c r="N7936" s="1">
        <v>1.0229777999999999E-6</v>
      </c>
      <c r="O7936" s="1">
        <v>7.7291655999999998E-7</v>
      </c>
      <c r="P7936" s="1">
        <v>1.804135E-7</v>
      </c>
      <c r="Q7936" s="1">
        <v>2.2504787723832301E-7</v>
      </c>
      <c r="R7936" s="1">
        <v>642.4</v>
      </c>
      <c r="S7936" s="1">
        <v>288.35000000000002</v>
      </c>
      <c r="T7936" s="1">
        <v>1.64</v>
      </c>
      <c r="U7936" s="1">
        <v>10668.95</v>
      </c>
      <c r="V7936" s="1">
        <f t="shared" si="493"/>
        <v>0.48379882075132152</v>
      </c>
      <c r="W7936" s="1">
        <f t="shared" si="494"/>
        <v>0.82299656846812852</v>
      </c>
      <c r="X7936" s="1">
        <f t="shared" si="495"/>
        <v>175.82317073170734</v>
      </c>
    </row>
    <row r="7937" spans="1:24" hidden="1" x14ac:dyDescent="0.3">
      <c r="A7937" s="18" t="str">
        <f t="shared" si="492"/>
        <v>OFF - ConstMin - Paving Equipment_2014_100</v>
      </c>
      <c r="B7937" s="1" t="s">
        <v>40</v>
      </c>
      <c r="C7937" s="1">
        <v>2020</v>
      </c>
      <c r="D7937" s="1" t="s">
        <v>159</v>
      </c>
      <c r="E7937" s="1">
        <v>2014</v>
      </c>
      <c r="F7937" s="1">
        <v>100</v>
      </c>
      <c r="G7937" s="1" t="s">
        <v>12</v>
      </c>
      <c r="H7937" s="1">
        <v>2.9805095966246201E-6</v>
      </c>
      <c r="I7937" s="1">
        <v>2.7414727269753202E-6</v>
      </c>
      <c r="J7937" s="1">
        <v>3.2798689999999999E-6</v>
      </c>
      <c r="K7937" s="1">
        <v>1.51617E-4</v>
      </c>
      <c r="L7937" s="1">
        <v>7.4098389999999998E-6</v>
      </c>
      <c r="M7937" s="1">
        <v>6.745348E-3</v>
      </c>
      <c r="N7937" s="1">
        <v>4.7030183999999997E-7</v>
      </c>
      <c r="O7937" s="1">
        <v>3.55339168E-7</v>
      </c>
      <c r="P7937" s="1">
        <v>6.5169470000000004E-8</v>
      </c>
      <c r="Q7937" s="1">
        <v>9.2065040688404796E-8</v>
      </c>
      <c r="R7937" s="1">
        <v>262.8</v>
      </c>
      <c r="S7937" s="1">
        <v>73</v>
      </c>
      <c r="T7937" s="1">
        <v>0.42</v>
      </c>
      <c r="U7937" s="1">
        <v>4818</v>
      </c>
      <c r="V7937" s="1">
        <f t="shared" si="493"/>
        <v>0.18841077447259066</v>
      </c>
      <c r="W7937" s="1">
        <f t="shared" si="494"/>
        <v>0.50924945959521661</v>
      </c>
      <c r="X7937" s="1">
        <f t="shared" si="495"/>
        <v>173.80952380952382</v>
      </c>
    </row>
    <row r="7938" spans="1:24" hidden="1" x14ac:dyDescent="0.3">
      <c r="A7938" s="18" t="str">
        <f t="shared" si="492"/>
        <v>OFF - ConstMin - Paving Equipment_2015_25</v>
      </c>
      <c r="B7938" s="1" t="s">
        <v>40</v>
      </c>
      <c r="C7938" s="1">
        <v>2020</v>
      </c>
      <c r="D7938" s="1" t="s">
        <v>159</v>
      </c>
      <c r="E7938" s="1">
        <v>2015</v>
      </c>
      <c r="F7938" s="1">
        <v>25</v>
      </c>
      <c r="G7938" s="1" t="s">
        <v>12</v>
      </c>
      <c r="H7938" s="1">
        <v>4.7723702994895596E-3</v>
      </c>
      <c r="I7938" s="1">
        <v>4.3896262014704998E-3</v>
      </c>
      <c r="J7938" s="1">
        <v>5.2517023999999997E-3</v>
      </c>
      <c r="K7938" s="1">
        <v>0.19124353299999999</v>
      </c>
      <c r="L7938" s="1">
        <v>3.8107014999999998E-3</v>
      </c>
      <c r="M7938" s="1">
        <v>0.32835020999999998</v>
      </c>
      <c r="N7938" s="1">
        <v>2.4773067900000002E-3</v>
      </c>
      <c r="O7938" s="1">
        <v>1.8717429080000001E-3</v>
      </c>
      <c r="P7938" s="1">
        <v>9.3136681999999993E-6</v>
      </c>
      <c r="Q7938" s="1">
        <v>8.5965731742797998E-6</v>
      </c>
      <c r="R7938" s="1">
        <v>24538.95</v>
      </c>
      <c r="S7938" s="1">
        <v>41821.699999999997</v>
      </c>
      <c r="T7938" s="1">
        <v>208.92</v>
      </c>
      <c r="U7938" s="1">
        <v>429123.2</v>
      </c>
      <c r="V7938" s="1">
        <f t="shared" si="493"/>
        <v>3.3871477819459401</v>
      </c>
      <c r="W7938" s="1">
        <f t="shared" si="494"/>
        <v>2.9404346841786109</v>
      </c>
      <c r="X7938" s="1">
        <f t="shared" si="495"/>
        <v>200.18045184759717</v>
      </c>
    </row>
    <row r="7939" spans="1:24" hidden="1" x14ac:dyDescent="0.3">
      <c r="A7939" s="18" t="str">
        <f t="shared" si="492"/>
        <v>OFF - ConstMin - Paving Equipment_2015_25</v>
      </c>
      <c r="B7939" s="1" t="s">
        <v>40</v>
      </c>
      <c r="C7939" s="1">
        <v>2020</v>
      </c>
      <c r="D7939" s="1" t="s">
        <v>159</v>
      </c>
      <c r="E7939" s="1">
        <v>2015</v>
      </c>
      <c r="F7939" s="1">
        <v>25</v>
      </c>
      <c r="G7939" s="1" t="s">
        <v>5</v>
      </c>
      <c r="H7939" s="1">
        <v>5.7717104166666596E-6</v>
      </c>
      <c r="I7939" s="1">
        <v>6.8688123966942103E-6</v>
      </c>
      <c r="J7939" s="1">
        <v>8.311263E-6</v>
      </c>
      <c r="K7939" s="1">
        <v>2.8367449999999999E-5</v>
      </c>
      <c r="L7939" s="1">
        <v>5.2520530000000002E-5</v>
      </c>
      <c r="M7939" s="1">
        <v>6.8894129999999996E-3</v>
      </c>
      <c r="N7939" s="1">
        <v>1.962446E-6</v>
      </c>
      <c r="O7939" s="1">
        <v>1.8054503199999999E-6</v>
      </c>
      <c r="P7939" s="1">
        <v>8.7413580000000003E-8</v>
      </c>
      <c r="Q7939" s="1">
        <v>5.7848195286000902E-8</v>
      </c>
      <c r="R7939" s="1">
        <v>229.95</v>
      </c>
      <c r="S7939" s="1">
        <v>397.85</v>
      </c>
      <c r="T7939" s="1">
        <v>0.48</v>
      </c>
      <c r="U7939" s="1">
        <v>7559.15</v>
      </c>
      <c r="V7939" s="1">
        <f t="shared" si="493"/>
        <v>0.30088275172398915</v>
      </c>
      <c r="W7939" s="1">
        <f t="shared" si="494"/>
        <v>2.3006191865143504</v>
      </c>
      <c r="X7939" s="1">
        <f t="shared" si="495"/>
        <v>828.85416666666674</v>
      </c>
    </row>
    <row r="7940" spans="1:24" hidden="1" x14ac:dyDescent="0.3">
      <c r="A7940" s="18" t="str">
        <f t="shared" si="492"/>
        <v>OFF - ConstMin - Paving Equipment_2015_50</v>
      </c>
      <c r="B7940" s="1" t="s">
        <v>40</v>
      </c>
      <c r="C7940" s="1">
        <v>2020</v>
      </c>
      <c r="D7940" s="1" t="s">
        <v>159</v>
      </c>
      <c r="E7940" s="1">
        <v>2015</v>
      </c>
      <c r="F7940" s="1">
        <v>50</v>
      </c>
      <c r="G7940" s="1" t="s">
        <v>12</v>
      </c>
      <c r="H7940" s="1">
        <v>1.6694255656151702E-5</v>
      </c>
      <c r="I7940" s="1">
        <v>1.53553763525284E-5</v>
      </c>
      <c r="J7940" s="1">
        <v>1.8371010000000001E-5</v>
      </c>
      <c r="K7940" s="1">
        <v>1.241507E-3</v>
      </c>
      <c r="L7940" s="1">
        <v>2.6517730000000001E-5</v>
      </c>
      <c r="M7940" s="1">
        <v>1.5066690000000001E-2</v>
      </c>
      <c r="N7940" s="1">
        <v>1.0386845999999999E-6</v>
      </c>
      <c r="O7940" s="1">
        <v>7.8478392E-7</v>
      </c>
      <c r="P7940" s="1">
        <v>1.8318349999999999E-7</v>
      </c>
      <c r="Q7940" s="1">
        <v>2.2632655835899501E-7</v>
      </c>
      <c r="R7940" s="1">
        <v>646.04999999999995</v>
      </c>
      <c r="S7940" s="1">
        <v>292</v>
      </c>
      <c r="T7940" s="1">
        <v>1.67</v>
      </c>
      <c r="U7940" s="1">
        <v>10804</v>
      </c>
      <c r="V7940" s="1">
        <f t="shared" si="493"/>
        <v>0.47061361837738597</v>
      </c>
      <c r="W7940" s="1">
        <f t="shared" si="494"/>
        <v>0.81271891876487157</v>
      </c>
      <c r="X7940" s="1">
        <f t="shared" si="495"/>
        <v>174.85029940119762</v>
      </c>
    </row>
    <row r="7941" spans="1:24" hidden="1" x14ac:dyDescent="0.3">
      <c r="A7941" s="18" t="str">
        <f t="shared" si="492"/>
        <v>OFF - ConstMin - Paving Equipment_2015_100</v>
      </c>
      <c r="B7941" s="1" t="s">
        <v>40</v>
      </c>
      <c r="C7941" s="1">
        <v>2020</v>
      </c>
      <c r="D7941" s="1" t="s">
        <v>159</v>
      </c>
      <c r="E7941" s="1">
        <v>2015</v>
      </c>
      <c r="F7941" s="1">
        <v>100</v>
      </c>
      <c r="G7941" s="1" t="s">
        <v>12</v>
      </c>
      <c r="H7941" s="1">
        <v>2.9213704712391998E-6</v>
      </c>
      <c r="I7941" s="1">
        <v>2.68707655944582E-6</v>
      </c>
      <c r="J7941" s="1">
        <v>3.2147899999999998E-6</v>
      </c>
      <c r="K7941" s="1">
        <v>1.442382E-4</v>
      </c>
      <c r="L7941" s="1">
        <v>7.2530839999999996E-6</v>
      </c>
      <c r="M7941" s="1">
        <v>6.8489149999999997E-3</v>
      </c>
      <c r="N7941" s="1">
        <v>4.7752272000000002E-7</v>
      </c>
      <c r="O7941" s="1">
        <v>3.6079494399999998E-7</v>
      </c>
      <c r="P7941" s="1">
        <v>6.6170070000000005E-8</v>
      </c>
      <c r="Q7941" s="1">
        <v>9.3343721809077095E-8</v>
      </c>
      <c r="R7941" s="1">
        <v>266.45</v>
      </c>
      <c r="S7941" s="1">
        <v>76.649999999999906</v>
      </c>
      <c r="T7941" s="1">
        <v>0.43</v>
      </c>
      <c r="U7941" s="1">
        <v>5058.8999999999996</v>
      </c>
      <c r="V7941" s="1">
        <f t="shared" si="493"/>
        <v>0.17587841630165593</v>
      </c>
      <c r="W7941" s="1">
        <f t="shared" si="494"/>
        <v>0.47473933064488893</v>
      </c>
      <c r="X7941" s="1">
        <f t="shared" si="495"/>
        <v>178.25581395348814</v>
      </c>
    </row>
    <row r="7942" spans="1:24" hidden="1" x14ac:dyDescent="0.3">
      <c r="A7942" s="18" t="str">
        <f t="shared" si="492"/>
        <v>OFF - ConstMin - Paving Equipment_2016_25</v>
      </c>
      <c r="B7942" s="1" t="s">
        <v>40</v>
      </c>
      <c r="C7942" s="1">
        <v>2020</v>
      </c>
      <c r="D7942" s="1" t="s">
        <v>159</v>
      </c>
      <c r="E7942" s="1">
        <v>2016</v>
      </c>
      <c r="F7942" s="1">
        <v>25</v>
      </c>
      <c r="G7942" s="1" t="s">
        <v>12</v>
      </c>
      <c r="H7942" s="1">
        <v>5.4688096296114496E-3</v>
      </c>
      <c r="I7942" s="1">
        <v>5.0302110973166102E-3</v>
      </c>
      <c r="J7942" s="1">
        <v>6.0180913999999999E-3</v>
      </c>
      <c r="K7942" s="1">
        <v>0.21915192</v>
      </c>
      <c r="L7942" s="1">
        <v>4.3668036999999996E-3</v>
      </c>
      <c r="M7942" s="1">
        <v>0.37626697999999997</v>
      </c>
      <c r="N7942" s="1">
        <v>2.83882428E-3</v>
      </c>
      <c r="O7942" s="1">
        <v>2.144889456E-3</v>
      </c>
      <c r="P7942" s="1">
        <v>1.0672824199999999E-5</v>
      </c>
      <c r="Q7942" s="1">
        <v>9.8522380347799903E-6</v>
      </c>
      <c r="R7942" s="1">
        <v>28123.25</v>
      </c>
      <c r="S7942" s="1">
        <v>47920.85</v>
      </c>
      <c r="T7942" s="1">
        <v>239.39999999999901</v>
      </c>
      <c r="U7942" s="1">
        <v>491691.5</v>
      </c>
      <c r="V7942" s="1">
        <f t="shared" si="493"/>
        <v>3.3875218962692331</v>
      </c>
      <c r="W7942" s="1">
        <f t="shared" si="494"/>
        <v>2.9407599133067608</v>
      </c>
      <c r="X7942" s="1">
        <f t="shared" si="495"/>
        <v>200.17063492063573</v>
      </c>
    </row>
    <row r="7943" spans="1:24" hidden="1" x14ac:dyDescent="0.3">
      <c r="A7943" s="18" t="str">
        <f t="shared" si="492"/>
        <v>OFF - ConstMin - Paving Equipment_2016_25</v>
      </c>
      <c r="B7943" s="1" t="s">
        <v>40</v>
      </c>
      <c r="C7943" s="1">
        <v>2020</v>
      </c>
      <c r="D7943" s="1" t="s">
        <v>159</v>
      </c>
      <c r="E7943" s="1">
        <v>2016</v>
      </c>
      <c r="F7943" s="1">
        <v>25</v>
      </c>
      <c r="G7943" s="1" t="s">
        <v>5</v>
      </c>
      <c r="H7943" s="1">
        <v>6.6006881944444402E-6</v>
      </c>
      <c r="I7943" s="1">
        <v>7.8553644628099094E-6</v>
      </c>
      <c r="J7943" s="1">
        <v>9.504991E-6</v>
      </c>
      <c r="K7943" s="1">
        <v>3.2441809999999999E-5</v>
      </c>
      <c r="L7943" s="1">
        <v>6.0063930000000001E-5</v>
      </c>
      <c r="M7943" s="1">
        <v>7.8789240000000007E-3</v>
      </c>
      <c r="N7943" s="1">
        <v>2.2443080000000001E-6</v>
      </c>
      <c r="O7943" s="1">
        <v>2.0647633600000002E-6</v>
      </c>
      <c r="P7943" s="1">
        <v>9.9968600000000005E-8</v>
      </c>
      <c r="Q7943" s="1">
        <v>6.6112223184000999E-8</v>
      </c>
      <c r="R7943" s="1">
        <v>262.8</v>
      </c>
      <c r="S7943" s="1">
        <v>456.25</v>
      </c>
      <c r="T7943" s="1">
        <v>0.55000000000000004</v>
      </c>
      <c r="U7943" s="1">
        <v>8668.75</v>
      </c>
      <c r="V7943" s="1">
        <f t="shared" si="493"/>
        <v>0.30005333759155567</v>
      </c>
      <c r="W7943" s="1">
        <f t="shared" si="494"/>
        <v>2.2942770829653978</v>
      </c>
      <c r="X7943" s="1">
        <f t="shared" si="495"/>
        <v>829.5454545454545</v>
      </c>
    </row>
    <row r="7944" spans="1:24" hidden="1" x14ac:dyDescent="0.3">
      <c r="A7944" s="18" t="str">
        <f t="shared" si="492"/>
        <v>OFF - ConstMin - Paving Equipment_2016_50</v>
      </c>
      <c r="B7944" s="1" t="s">
        <v>40</v>
      </c>
      <c r="C7944" s="1">
        <v>2020</v>
      </c>
      <c r="D7944" s="1" t="s">
        <v>159</v>
      </c>
      <c r="E7944" s="1">
        <v>2016</v>
      </c>
      <c r="F7944" s="1">
        <v>50</v>
      </c>
      <c r="G7944" s="1" t="s">
        <v>12</v>
      </c>
      <c r="H7944" s="1">
        <v>1.6297214111822602E-5</v>
      </c>
      <c r="I7944" s="1">
        <v>1.49901775400544E-5</v>
      </c>
      <c r="J7944" s="1">
        <v>1.7934090000000001E-5</v>
      </c>
      <c r="K7944" s="1">
        <v>1.178922E-3</v>
      </c>
      <c r="L7944" s="1">
        <v>2.6298670000000001E-5</v>
      </c>
      <c r="M7944" s="1">
        <v>1.5175030000000001E-2</v>
      </c>
      <c r="N7944" s="1">
        <v>1.0461527999999999E-6</v>
      </c>
      <c r="O7944" s="1">
        <v>7.9042655999999998E-7</v>
      </c>
      <c r="P7944" s="1">
        <v>1.8450069999999999E-7</v>
      </c>
      <c r="Q7944" s="1">
        <v>2.2632655835899501E-7</v>
      </c>
      <c r="R7944" s="1">
        <v>646.04999999999995</v>
      </c>
      <c r="S7944" s="1">
        <v>295.64999999999998</v>
      </c>
      <c r="T7944" s="1">
        <v>1.68</v>
      </c>
      <c r="U7944" s="1">
        <v>10939.05</v>
      </c>
      <c r="V7944" s="1">
        <f t="shared" si="493"/>
        <v>0.45374909290050358</v>
      </c>
      <c r="W7944" s="1">
        <f t="shared" si="494"/>
        <v>0.79605445800119468</v>
      </c>
      <c r="X7944" s="1">
        <f t="shared" si="495"/>
        <v>175.98214285714286</v>
      </c>
    </row>
    <row r="7945" spans="1:24" hidden="1" x14ac:dyDescent="0.3">
      <c r="A7945" s="18" t="str">
        <f t="shared" si="492"/>
        <v>OFF - ConstMin - Paving Equipment_2016_100</v>
      </c>
      <c r="B7945" s="1" t="s">
        <v>40</v>
      </c>
      <c r="C7945" s="1">
        <v>2020</v>
      </c>
      <c r="D7945" s="1" t="s">
        <v>159</v>
      </c>
      <c r="E7945" s="1">
        <v>2016</v>
      </c>
      <c r="F7945" s="1">
        <v>100</v>
      </c>
      <c r="G7945" s="1" t="s">
        <v>12</v>
      </c>
      <c r="H7945" s="1">
        <v>2.8367197091342599E-6</v>
      </c>
      <c r="I7945" s="1">
        <v>2.6092147884616899E-6</v>
      </c>
      <c r="J7945" s="1">
        <v>3.1216369999999999E-6</v>
      </c>
      <c r="K7945" s="1">
        <v>1.3549880000000001E-4</v>
      </c>
      <c r="L7945" s="1">
        <v>7.0327679999999998E-6</v>
      </c>
      <c r="M7945" s="1">
        <v>6.8981609999999999E-3</v>
      </c>
      <c r="N7945" s="1">
        <v>4.8095630999999899E-7</v>
      </c>
      <c r="O7945" s="1">
        <v>3.6338921199999997E-7</v>
      </c>
      <c r="P7945" s="1">
        <v>6.6645849999999999E-8</v>
      </c>
      <c r="Q7945" s="1">
        <v>9.4622402929749395E-8</v>
      </c>
      <c r="R7945" s="1">
        <v>270.10000000000002</v>
      </c>
      <c r="S7945" s="1">
        <v>76.649999999999906</v>
      </c>
      <c r="T7945" s="1">
        <v>0.43</v>
      </c>
      <c r="U7945" s="1">
        <v>5058.8999999999996</v>
      </c>
      <c r="V7945" s="1">
        <f t="shared" si="493"/>
        <v>0.1707820952002001</v>
      </c>
      <c r="W7945" s="1">
        <f t="shared" si="494"/>
        <v>0.46031888957866673</v>
      </c>
      <c r="X7945" s="1">
        <f t="shared" si="495"/>
        <v>178.25581395348814</v>
      </c>
    </row>
    <row r="7946" spans="1:24" hidden="1" x14ac:dyDescent="0.3">
      <c r="A7946" s="18" t="str">
        <f t="shared" ref="A7946:A8009" si="496">D7946&amp;"_"&amp;E7946&amp;"_"&amp;F7946</f>
        <v>OFF - ConstMin - Paving Equipment_2017_25</v>
      </c>
      <c r="B7946" s="1" t="s">
        <v>40</v>
      </c>
      <c r="C7946" s="1">
        <v>2020</v>
      </c>
      <c r="D7946" s="1" t="s">
        <v>159</v>
      </c>
      <c r="E7946" s="1">
        <v>2017</v>
      </c>
      <c r="F7946" s="1">
        <v>25</v>
      </c>
      <c r="G7946" s="1" t="s">
        <v>12</v>
      </c>
      <c r="H7946" s="1">
        <v>6.1018633472641297E-3</v>
      </c>
      <c r="I7946" s="1">
        <v>5.6124939068135501E-3</v>
      </c>
      <c r="J7946" s="1">
        <v>6.7147283999999998E-3</v>
      </c>
      <c r="K7946" s="1">
        <v>0.23703717199999999</v>
      </c>
      <c r="L7946" s="1">
        <v>4.7863801999999903E-3</v>
      </c>
      <c r="M7946" s="1">
        <v>0.41234921000000002</v>
      </c>
      <c r="N7946" s="1">
        <v>3.0274543142999998E-3</v>
      </c>
      <c r="O7946" s="1">
        <v>2.2874099263599998E-3</v>
      </c>
      <c r="P7946" s="1">
        <v>1.1767402099999901E-5</v>
      </c>
      <c r="Q7946" s="1">
        <v>1.07383640514058E-5</v>
      </c>
      <c r="R7946" s="1">
        <v>30652.699999999899</v>
      </c>
      <c r="S7946" s="1">
        <v>54815.7</v>
      </c>
      <c r="T7946" s="1">
        <v>277.17</v>
      </c>
      <c r="U7946" s="1">
        <v>538871.39999999898</v>
      </c>
      <c r="V7946" s="1">
        <f t="shared" si="493"/>
        <v>3.4487312211142567</v>
      </c>
      <c r="W7946" s="1">
        <f t="shared" si="494"/>
        <v>2.9411058801905678</v>
      </c>
      <c r="X7946" s="1">
        <f t="shared" si="495"/>
        <v>197.76923909514014</v>
      </c>
    </row>
    <row r="7947" spans="1:24" hidden="1" x14ac:dyDescent="0.3">
      <c r="A7947" s="18" t="str">
        <f t="shared" si="496"/>
        <v>OFF - ConstMin - Paving Equipment_2017_25</v>
      </c>
      <c r="B7947" s="1" t="s">
        <v>40</v>
      </c>
      <c r="C7947" s="1">
        <v>2020</v>
      </c>
      <c r="D7947" s="1" t="s">
        <v>159</v>
      </c>
      <c r="E7947" s="1">
        <v>2017</v>
      </c>
      <c r="F7947" s="1">
        <v>25</v>
      </c>
      <c r="G7947" s="1" t="s">
        <v>5</v>
      </c>
      <c r="H7947" s="1">
        <v>7.1455833333333297E-6</v>
      </c>
      <c r="I7947" s="1">
        <v>8.5038347107438005E-6</v>
      </c>
      <c r="J7947" s="1">
        <v>1.028964E-5</v>
      </c>
      <c r="K7947" s="1">
        <v>3.5119919999999997E-5</v>
      </c>
      <c r="L7947" s="1">
        <v>6.5022279999999994E-5</v>
      </c>
      <c r="M7947" s="1">
        <v>8.5293379999999992E-3</v>
      </c>
      <c r="N7947" s="1">
        <v>2.4295779999999998E-6</v>
      </c>
      <c r="O7947" s="1">
        <v>2.2352117600000001E-6</v>
      </c>
      <c r="P7947" s="1">
        <v>1.0822110000000001E-7</v>
      </c>
      <c r="Q7947" s="1">
        <v>7.1621575116001094E-8</v>
      </c>
      <c r="R7947" s="1">
        <v>284.7</v>
      </c>
      <c r="S7947" s="1">
        <v>492.75</v>
      </c>
      <c r="T7947" s="1">
        <v>0.59</v>
      </c>
      <c r="U7947" s="1">
        <v>9362.25</v>
      </c>
      <c r="V7947" s="1">
        <f t="shared" ref="V7947:V8010" si="497">IFERROR(CONVERT(I7947,"ton","g")*365/U7947,0)</f>
        <v>0.30076214741010099</v>
      </c>
      <c r="W7947" s="1">
        <f t="shared" ref="W7947:W8010" si="498">IFERROR(CONVERT(L7947,"ton","g")*365/U7947,0)</f>
        <v>2.2996966930217231</v>
      </c>
      <c r="X7947" s="1">
        <f t="shared" ref="X7947:X8010" si="499">S7947/T7947</f>
        <v>835.16949152542372</v>
      </c>
    </row>
    <row r="7948" spans="1:24" hidden="1" x14ac:dyDescent="0.3">
      <c r="A7948" s="18" t="str">
        <f t="shared" si="496"/>
        <v>OFF - ConstMin - Paving Equipment_2017_50</v>
      </c>
      <c r="B7948" s="1" t="s">
        <v>40</v>
      </c>
      <c r="C7948" s="1">
        <v>2020</v>
      </c>
      <c r="D7948" s="1" t="s">
        <v>159</v>
      </c>
      <c r="E7948" s="1">
        <v>2017</v>
      </c>
      <c r="F7948" s="1">
        <v>50</v>
      </c>
      <c r="G7948" s="1" t="s">
        <v>12</v>
      </c>
      <c r="H7948" s="1">
        <v>1.6421691706673399E-5</v>
      </c>
      <c r="I7948" s="1">
        <v>1.5104672031798199E-5</v>
      </c>
      <c r="J7948" s="1">
        <v>1.8071069999999998E-5</v>
      </c>
      <c r="K7948" s="1">
        <v>1.1524339999999999E-3</v>
      </c>
      <c r="L7948" s="1">
        <v>2.6941489999999999E-5</v>
      </c>
      <c r="M7948" s="1">
        <v>1.5792E-2</v>
      </c>
      <c r="N7948" s="1">
        <v>1.0886858999999999E-6</v>
      </c>
      <c r="O7948" s="1">
        <v>8.2256268000000001E-7</v>
      </c>
      <c r="P7948" s="1">
        <v>1.9200190000000001E-7</v>
      </c>
      <c r="Q7948" s="1">
        <v>2.3399864508302899E-7</v>
      </c>
      <c r="R7948" s="1">
        <v>667.95</v>
      </c>
      <c r="S7948" s="1">
        <v>306.599999999999</v>
      </c>
      <c r="T7948" s="1">
        <v>1.75</v>
      </c>
      <c r="U7948" s="1">
        <v>11344.199999999901</v>
      </c>
      <c r="V7948" s="1">
        <f t="shared" si="497"/>
        <v>0.44088571331892668</v>
      </c>
      <c r="W7948" s="1">
        <f t="shared" si="498"/>
        <v>0.78638702061978172</v>
      </c>
      <c r="X7948" s="1">
        <f t="shared" si="499"/>
        <v>175.19999999999942</v>
      </c>
    </row>
    <row r="7949" spans="1:24" hidden="1" x14ac:dyDescent="0.3">
      <c r="A7949" s="18" t="str">
        <f t="shared" si="496"/>
        <v>OFF - ConstMin - Paving Equipment_2017_100</v>
      </c>
      <c r="B7949" s="1" t="s">
        <v>40</v>
      </c>
      <c r="C7949" s="1">
        <v>2020</v>
      </c>
      <c r="D7949" s="1" t="s">
        <v>159</v>
      </c>
      <c r="E7949" s="1">
        <v>2017</v>
      </c>
      <c r="F7949" s="1">
        <v>100</v>
      </c>
      <c r="G7949" s="1" t="s">
        <v>12</v>
      </c>
      <c r="H7949" s="1">
        <v>2.84210119779469E-6</v>
      </c>
      <c r="I7949" s="1">
        <v>2.6141646817315599E-6</v>
      </c>
      <c r="J7949" s="1">
        <v>3.1275589999999998E-6</v>
      </c>
      <c r="K7949" s="1">
        <v>1.3083389999999999E-4</v>
      </c>
      <c r="L7949" s="1">
        <v>7.0351520000000004E-6</v>
      </c>
      <c r="M7949" s="1">
        <v>7.1786189999999998E-3</v>
      </c>
      <c r="N7949" s="1">
        <v>5.0051051999999995E-7</v>
      </c>
      <c r="O7949" s="1">
        <v>3.78163504E-7</v>
      </c>
      <c r="P7949" s="1">
        <v>6.9355469999999999E-8</v>
      </c>
      <c r="Q7949" s="1">
        <v>9.8458446291766306E-8</v>
      </c>
      <c r="R7949" s="1">
        <v>281.05</v>
      </c>
      <c r="S7949" s="1">
        <v>80.3</v>
      </c>
      <c r="T7949" s="1">
        <v>0.45</v>
      </c>
      <c r="U7949" s="1">
        <v>5299.8</v>
      </c>
      <c r="V7949" s="1">
        <f t="shared" si="497"/>
        <v>0.16332853354778429</v>
      </c>
      <c r="W7949" s="1">
        <f t="shared" si="498"/>
        <v>0.43954425192703028</v>
      </c>
      <c r="X7949" s="1">
        <f t="shared" si="499"/>
        <v>178.44444444444443</v>
      </c>
    </row>
    <row r="7950" spans="1:24" hidden="1" x14ac:dyDescent="0.3">
      <c r="A7950" s="18" t="str">
        <f t="shared" si="496"/>
        <v>OFF - ConstMin - Paving Equipment_2018_25</v>
      </c>
      <c r="B7950" s="1" t="s">
        <v>40</v>
      </c>
      <c r="C7950" s="1">
        <v>2020</v>
      </c>
      <c r="D7950" s="1" t="s">
        <v>159</v>
      </c>
      <c r="E7950" s="1">
        <v>2018</v>
      </c>
      <c r="F7950" s="1">
        <v>25</v>
      </c>
      <c r="G7950" s="1" t="s">
        <v>12</v>
      </c>
      <c r="H7950" s="1">
        <v>7.3346346321786103E-3</v>
      </c>
      <c r="I7950" s="1">
        <v>6.7463969346778802E-3</v>
      </c>
      <c r="J7950" s="1">
        <v>8.0713179999999992E-3</v>
      </c>
      <c r="K7950" s="1">
        <v>0.26129342</v>
      </c>
      <c r="L7950" s="1">
        <v>5.4820585999999999E-3</v>
      </c>
      <c r="M7950" s="1">
        <v>0.47205510000000001</v>
      </c>
      <c r="N7950" s="1">
        <v>3.1970046599999998E-3</v>
      </c>
      <c r="O7950" s="1">
        <v>2.4155146319999898E-3</v>
      </c>
      <c r="P7950" s="1">
        <v>1.36998732E-5</v>
      </c>
      <c r="Q7950" s="1">
        <v>1.21027168071632E-5</v>
      </c>
      <c r="R7950" s="1">
        <v>34547.25</v>
      </c>
      <c r="S7950" s="1">
        <v>70145.7</v>
      </c>
      <c r="T7950" s="1">
        <v>364.9</v>
      </c>
      <c r="U7950" s="1">
        <v>616923</v>
      </c>
      <c r="V7950" s="1">
        <f t="shared" si="497"/>
        <v>3.6210083712711802</v>
      </c>
      <c r="W7950" s="1">
        <f t="shared" si="498"/>
        <v>2.9423972936372995</v>
      </c>
      <c r="X7950" s="1">
        <f t="shared" si="499"/>
        <v>192.23266648396822</v>
      </c>
    </row>
    <row r="7951" spans="1:24" hidden="1" x14ac:dyDescent="0.3">
      <c r="A7951" s="18" t="str">
        <f t="shared" si="496"/>
        <v>OFF - ConstMin - Paving Equipment_2018_25</v>
      </c>
      <c r="B7951" s="1" t="s">
        <v>40</v>
      </c>
      <c r="C7951" s="1">
        <v>2020</v>
      </c>
      <c r="D7951" s="1" t="s">
        <v>159</v>
      </c>
      <c r="E7951" s="1">
        <v>2018</v>
      </c>
      <c r="F7951" s="1">
        <v>25</v>
      </c>
      <c r="G7951" s="1" t="s">
        <v>5</v>
      </c>
      <c r="H7951" s="1">
        <v>7.6680277777777706E-6</v>
      </c>
      <c r="I7951" s="1">
        <v>9.1255867768594994E-6</v>
      </c>
      <c r="J7951" s="1">
        <v>1.1041959999999999E-5</v>
      </c>
      <c r="K7951" s="1">
        <v>3.7687700000000002E-5</v>
      </c>
      <c r="L7951" s="1">
        <v>6.9776370000000003E-5</v>
      </c>
      <c r="M7951" s="1">
        <v>9.1529579999999992E-3</v>
      </c>
      <c r="N7951" s="1">
        <v>2.6072159999999998E-6</v>
      </c>
      <c r="O7951" s="1">
        <v>2.3986387200000001E-6</v>
      </c>
      <c r="P7951" s="1">
        <v>1.161337E-7</v>
      </c>
      <c r="Q7951" s="1">
        <v>7.62127017260012E-8</v>
      </c>
      <c r="R7951" s="1">
        <v>302.95</v>
      </c>
      <c r="S7951" s="1">
        <v>529.25</v>
      </c>
      <c r="T7951" s="1">
        <v>0.64</v>
      </c>
      <c r="U7951" s="1">
        <v>10055.75</v>
      </c>
      <c r="V7951" s="1">
        <f t="shared" si="497"/>
        <v>0.30049339627995364</v>
      </c>
      <c r="W7951" s="1">
        <f t="shared" si="498"/>
        <v>2.2976427614008639</v>
      </c>
      <c r="X7951" s="1">
        <f t="shared" si="499"/>
        <v>826.953125</v>
      </c>
    </row>
    <row r="7952" spans="1:24" hidden="1" x14ac:dyDescent="0.3">
      <c r="A7952" s="18" t="str">
        <f t="shared" si="496"/>
        <v>OFF - ConstMin - Paving Equipment_2018_50</v>
      </c>
      <c r="B7952" s="1" t="s">
        <v>40</v>
      </c>
      <c r="C7952" s="1">
        <v>2020</v>
      </c>
      <c r="D7952" s="1" t="s">
        <v>159</v>
      </c>
      <c r="E7952" s="1">
        <v>2018</v>
      </c>
      <c r="F7952" s="1">
        <v>50</v>
      </c>
      <c r="G7952" s="1" t="s">
        <v>12</v>
      </c>
      <c r="H7952" s="1">
        <v>1.6599520736724101E-5</v>
      </c>
      <c r="I7952" s="1">
        <v>1.52682391736388E-5</v>
      </c>
      <c r="J7952" s="1">
        <v>1.826676E-5</v>
      </c>
      <c r="K7952" s="1">
        <v>1.126606E-3</v>
      </c>
      <c r="L7952" s="1">
        <v>2.7710240000000001E-5</v>
      </c>
      <c r="M7952" s="1">
        <v>1.6503810000000001E-2</v>
      </c>
      <c r="N7952" s="1">
        <v>1.1377584E-6</v>
      </c>
      <c r="O7952" s="1">
        <v>8.5963968000000004E-7</v>
      </c>
      <c r="P7952" s="1">
        <v>2.006563E-7</v>
      </c>
      <c r="Q7952" s="1">
        <v>2.4294941292773499E-7</v>
      </c>
      <c r="R7952" s="1">
        <v>693.5</v>
      </c>
      <c r="S7952" s="1">
        <v>321.2</v>
      </c>
      <c r="T7952" s="1">
        <v>1.82</v>
      </c>
      <c r="U7952" s="1">
        <v>11884.4</v>
      </c>
      <c r="V7952" s="1">
        <f t="shared" si="497"/>
        <v>0.42540275138192046</v>
      </c>
      <c r="W7952" s="1">
        <f t="shared" si="498"/>
        <v>0.77206102179783787</v>
      </c>
      <c r="X7952" s="1">
        <f t="shared" si="499"/>
        <v>176.48351648351647</v>
      </c>
    </row>
    <row r="7953" spans="1:24" hidden="1" x14ac:dyDescent="0.3">
      <c r="A7953" s="18" t="str">
        <f t="shared" si="496"/>
        <v>OFF - ConstMin - Paving Equipment_2018_100</v>
      </c>
      <c r="B7953" s="1" t="s">
        <v>40</v>
      </c>
      <c r="C7953" s="1">
        <v>2020</v>
      </c>
      <c r="D7953" s="1" t="s">
        <v>159</v>
      </c>
      <c r="E7953" s="1">
        <v>2018</v>
      </c>
      <c r="F7953" s="1">
        <v>100</v>
      </c>
      <c r="G7953" s="1" t="s">
        <v>12</v>
      </c>
      <c r="H7953" s="1">
        <v>2.8552995668092399E-6</v>
      </c>
      <c r="I7953" s="1">
        <v>2.6263045415511398E-6</v>
      </c>
      <c r="J7953" s="1">
        <v>3.1420830000000001E-6</v>
      </c>
      <c r="K7953" s="1">
        <v>1.2609850000000001E-4</v>
      </c>
      <c r="L7953" s="1">
        <v>7.0559300000000001E-6</v>
      </c>
      <c r="M7953" s="1">
        <v>7.5021899999999997E-3</v>
      </c>
      <c r="N7953" s="1">
        <v>5.2307072999999898E-7</v>
      </c>
      <c r="O7953" s="1">
        <v>3.9520899600000001E-7</v>
      </c>
      <c r="P7953" s="1">
        <v>7.2481629999999995E-8</v>
      </c>
      <c r="Q7953" s="1">
        <v>1.0229448965378301E-7</v>
      </c>
      <c r="R7953" s="1">
        <v>292</v>
      </c>
      <c r="S7953" s="1">
        <v>83.95</v>
      </c>
      <c r="T7953" s="1">
        <v>0.47</v>
      </c>
      <c r="U7953" s="1">
        <v>5540.7</v>
      </c>
      <c r="V7953" s="1">
        <f t="shared" si="497"/>
        <v>0.15695279332594794</v>
      </c>
      <c r="W7953" s="1">
        <f t="shared" si="498"/>
        <v>0.42167536380159415</v>
      </c>
      <c r="X7953" s="1">
        <f t="shared" si="499"/>
        <v>178.61702127659575</v>
      </c>
    </row>
    <row r="7954" spans="1:24" hidden="1" x14ac:dyDescent="0.3">
      <c r="A7954" s="18" t="str">
        <f t="shared" si="496"/>
        <v>OFF - ConstMin - Paving Equipment_2019_25</v>
      </c>
      <c r="B7954" s="1" t="s">
        <v>40</v>
      </c>
      <c r="C7954" s="1">
        <v>2020</v>
      </c>
      <c r="D7954" s="1" t="s">
        <v>159</v>
      </c>
      <c r="E7954" s="1">
        <v>2019</v>
      </c>
      <c r="F7954" s="1">
        <v>25</v>
      </c>
      <c r="G7954" s="1" t="s">
        <v>12</v>
      </c>
      <c r="H7954" s="1">
        <v>1.11326994045103E-2</v>
      </c>
      <c r="I7954" s="1">
        <v>1.02398569122686E-2</v>
      </c>
      <c r="J7954" s="1">
        <v>1.22508566E-2</v>
      </c>
      <c r="K7954" s="1">
        <v>0.32582021999999999</v>
      </c>
      <c r="L7954" s="1">
        <v>7.2862196999999998E-3</v>
      </c>
      <c r="M7954" s="1">
        <v>0.65977642000000003</v>
      </c>
      <c r="N7954" s="1">
        <v>3.4166386439999901E-3</v>
      </c>
      <c r="O7954" s="1">
        <v>2.5814603088000002E-3</v>
      </c>
      <c r="P7954" s="1">
        <v>2.00423251E-5</v>
      </c>
      <c r="Q7954" s="1">
        <v>1.6143349148487599E-5</v>
      </c>
      <c r="R7954" s="1">
        <v>46081.25</v>
      </c>
      <c r="S7954" s="1">
        <v>126954.3</v>
      </c>
      <c r="T7954" s="1">
        <v>696.23</v>
      </c>
      <c r="U7954" s="1">
        <v>862246.799999999</v>
      </c>
      <c r="V7954" s="1">
        <f t="shared" si="497"/>
        <v>3.9323385191648899</v>
      </c>
      <c r="W7954" s="1">
        <f t="shared" si="498"/>
        <v>2.7980744878455868</v>
      </c>
      <c r="X7954" s="1">
        <f t="shared" si="499"/>
        <v>182.34534564727173</v>
      </c>
    </row>
    <row r="7955" spans="1:24" hidden="1" x14ac:dyDescent="0.3">
      <c r="A7955" s="18" t="str">
        <f t="shared" si="496"/>
        <v>OFF - ConstMin - Paving Equipment_2019_25</v>
      </c>
      <c r="B7955" s="1" t="s">
        <v>40</v>
      </c>
      <c r="C7955" s="1">
        <v>2020</v>
      </c>
      <c r="D7955" s="1" t="s">
        <v>159</v>
      </c>
      <c r="E7955" s="1">
        <v>2019</v>
      </c>
      <c r="F7955" s="1">
        <v>25</v>
      </c>
      <c r="G7955" s="1" t="s">
        <v>5</v>
      </c>
      <c r="H7955" s="1">
        <v>8.1247291666666594E-6</v>
      </c>
      <c r="I7955" s="1">
        <v>9.6690991735537196E-6</v>
      </c>
      <c r="J7955" s="1">
        <v>1.169961E-5</v>
      </c>
      <c r="K7955" s="1">
        <v>3.993234E-5</v>
      </c>
      <c r="L7955" s="1">
        <v>7.3932179999999995E-5</v>
      </c>
      <c r="M7955" s="1">
        <v>9.698099E-3</v>
      </c>
      <c r="N7955" s="1">
        <v>2.762499E-6</v>
      </c>
      <c r="O7955" s="1">
        <v>2.5414990800000002E-6</v>
      </c>
      <c r="P7955" s="1">
        <v>1.2305049999999999E-7</v>
      </c>
      <c r="Q7955" s="1">
        <v>8.0803828336001306E-8</v>
      </c>
      <c r="R7955" s="1">
        <v>321.2</v>
      </c>
      <c r="S7955" s="1">
        <v>562.1</v>
      </c>
      <c r="T7955" s="1">
        <v>0.68</v>
      </c>
      <c r="U7955" s="1">
        <v>10679.9</v>
      </c>
      <c r="V7955" s="1">
        <f t="shared" si="497"/>
        <v>0.29978329527664205</v>
      </c>
      <c r="W7955" s="1">
        <f t="shared" si="498"/>
        <v>2.292212764556842</v>
      </c>
      <c r="X7955" s="1">
        <f t="shared" si="499"/>
        <v>826.61764705882354</v>
      </c>
    </row>
    <row r="7956" spans="1:24" hidden="1" x14ac:dyDescent="0.3">
      <c r="A7956" s="18" t="str">
        <f t="shared" si="496"/>
        <v>OFF - ConstMin - Paving Equipment_2019_50</v>
      </c>
      <c r="B7956" s="1" t="s">
        <v>40</v>
      </c>
      <c r="C7956" s="1">
        <v>2020</v>
      </c>
      <c r="D7956" s="1" t="s">
        <v>159</v>
      </c>
      <c r="E7956" s="1">
        <v>2019</v>
      </c>
      <c r="F7956" s="1">
        <v>50</v>
      </c>
      <c r="G7956" s="1" t="s">
        <v>12</v>
      </c>
      <c r="H7956" s="1">
        <v>1.67667994318631E-5</v>
      </c>
      <c r="I7956" s="1">
        <v>1.5422102117427601E-5</v>
      </c>
      <c r="J7956" s="1">
        <v>1.8450839999999999E-5</v>
      </c>
      <c r="K7956" s="1">
        <v>1.0965510000000001E-3</v>
      </c>
      <c r="L7956" s="1">
        <v>2.8505080000000001E-5</v>
      </c>
      <c r="M7956" s="1">
        <v>1.725469E-2</v>
      </c>
      <c r="N7956" s="1">
        <v>1.1895227999999999E-6</v>
      </c>
      <c r="O7956" s="1">
        <v>8.9875055999999999E-7</v>
      </c>
      <c r="P7956" s="1">
        <v>2.097856E-7</v>
      </c>
      <c r="Q7956" s="1">
        <v>2.5190018077244099E-7</v>
      </c>
      <c r="R7956" s="1">
        <v>719.05</v>
      </c>
      <c r="S7956" s="1">
        <v>335.8</v>
      </c>
      <c r="T7956" s="1">
        <v>1.91</v>
      </c>
      <c r="U7956" s="1">
        <v>12424.6</v>
      </c>
      <c r="V7956" s="1">
        <f t="shared" si="497"/>
        <v>0.4110075117406583</v>
      </c>
      <c r="W7956" s="1">
        <f t="shared" si="498"/>
        <v>0.75967607486719158</v>
      </c>
      <c r="X7956" s="1">
        <f t="shared" si="499"/>
        <v>175.81151832460733</v>
      </c>
    </row>
    <row r="7957" spans="1:24" hidden="1" x14ac:dyDescent="0.3">
      <c r="A7957" s="18" t="str">
        <f t="shared" si="496"/>
        <v>OFF - ConstMin - Paving Equipment_2019_100</v>
      </c>
      <c r="B7957" s="1" t="s">
        <v>40</v>
      </c>
      <c r="C7957" s="1">
        <v>2020</v>
      </c>
      <c r="D7957" s="1" t="s">
        <v>159</v>
      </c>
      <c r="E7957" s="1">
        <v>2019</v>
      </c>
      <c r="F7957" s="1">
        <v>100</v>
      </c>
      <c r="G7957" s="1" t="s">
        <v>12</v>
      </c>
      <c r="H7957" s="1">
        <v>2.8650720303442501E-6</v>
      </c>
      <c r="I7957" s="1">
        <v>2.6352932535106401E-6</v>
      </c>
      <c r="J7957" s="1">
        <v>3.1528370000000001E-6</v>
      </c>
      <c r="K7957" s="1">
        <v>1.207193E-4</v>
      </c>
      <c r="L7957" s="1">
        <v>7.067144E-6</v>
      </c>
      <c r="M7957" s="1">
        <v>7.8435180000000007E-3</v>
      </c>
      <c r="N7957" s="1">
        <v>5.4686880000000001E-7</v>
      </c>
      <c r="O7957" s="1">
        <v>4.1318975999999999E-7</v>
      </c>
      <c r="P7957" s="1">
        <v>7.5779329999999999E-8</v>
      </c>
      <c r="Q7957" s="1">
        <v>1.061305330158E-7</v>
      </c>
      <c r="R7957" s="1">
        <v>302.95</v>
      </c>
      <c r="S7957" s="1">
        <v>87.6</v>
      </c>
      <c r="T7957" s="1">
        <v>0.49</v>
      </c>
      <c r="U7957" s="1">
        <v>5781.6</v>
      </c>
      <c r="V7957" s="1">
        <f t="shared" si="497"/>
        <v>0.15092789299304318</v>
      </c>
      <c r="W7957" s="1">
        <f t="shared" si="498"/>
        <v>0.40474780253677783</v>
      </c>
      <c r="X7957" s="1">
        <f t="shared" si="499"/>
        <v>178.77551020408163</v>
      </c>
    </row>
    <row r="7958" spans="1:24" hidden="1" x14ac:dyDescent="0.3">
      <c r="A7958" s="18" t="str">
        <f t="shared" si="496"/>
        <v>OFF - ConstMin - Paving Equipment_2020_25</v>
      </c>
      <c r="B7958" s="1" t="s">
        <v>40</v>
      </c>
      <c r="C7958" s="1">
        <v>2020</v>
      </c>
      <c r="D7958" s="1" t="s">
        <v>159</v>
      </c>
      <c r="E7958" s="1">
        <v>2020</v>
      </c>
      <c r="F7958" s="1">
        <v>25</v>
      </c>
      <c r="G7958" s="1" t="s">
        <v>12</v>
      </c>
      <c r="H7958" s="1">
        <v>1.01961891572363E-2</v>
      </c>
      <c r="I7958" s="1">
        <v>9.3784547868259807E-3</v>
      </c>
      <c r="J7958" s="1">
        <v>1.12202842E-2</v>
      </c>
      <c r="K7958" s="1">
        <v>0.38146528000000002</v>
      </c>
      <c r="L7958" s="1">
        <v>6.5939707999999996E-3</v>
      </c>
      <c r="M7958" s="1">
        <v>0.71698985999999998</v>
      </c>
      <c r="N7958" s="1">
        <v>3.5659535670000001E-3</v>
      </c>
      <c r="O7958" s="1">
        <v>2.6942760284E-3</v>
      </c>
      <c r="P7958" s="1">
        <v>2.1905311099999899E-5</v>
      </c>
      <c r="Q7958" s="1">
        <v>1.80089449035485E-5</v>
      </c>
      <c r="R7958" s="1">
        <v>51406.6</v>
      </c>
      <c r="S7958" s="1">
        <v>142003.25</v>
      </c>
      <c r="T7958" s="1">
        <v>782.62</v>
      </c>
      <c r="U7958" s="1">
        <v>937028</v>
      </c>
      <c r="V7958" s="1">
        <f t="shared" si="497"/>
        <v>3.314113067695732</v>
      </c>
      <c r="W7958" s="1">
        <f t="shared" si="498"/>
        <v>2.3301455616101556</v>
      </c>
      <c r="X7958" s="1">
        <f t="shared" si="499"/>
        <v>181.44597633589737</v>
      </c>
    </row>
    <row r="7959" spans="1:24" hidden="1" x14ac:dyDescent="0.3">
      <c r="A7959" s="18" t="str">
        <f t="shared" si="496"/>
        <v>OFF - ConstMin - Paving Equipment_2020_25</v>
      </c>
      <c r="B7959" s="1" t="s">
        <v>40</v>
      </c>
      <c r="C7959" s="1">
        <v>2020</v>
      </c>
      <c r="D7959" s="1" t="s">
        <v>159</v>
      </c>
      <c r="E7959" s="1">
        <v>2020</v>
      </c>
      <c r="F7959" s="1">
        <v>25</v>
      </c>
      <c r="G7959" s="1" t="s">
        <v>5</v>
      </c>
      <c r="H7959" s="1">
        <v>8.5235208333333298E-6</v>
      </c>
      <c r="I7959" s="1">
        <v>1.0143694214876E-5</v>
      </c>
      <c r="J7959" s="1">
        <v>1.2273870000000001E-5</v>
      </c>
      <c r="K7959" s="1">
        <v>4.1892360000000003E-5</v>
      </c>
      <c r="L7959" s="1">
        <v>7.7561009999999999E-5</v>
      </c>
      <c r="M7959" s="1">
        <v>1.017411E-2</v>
      </c>
      <c r="N7959" s="1">
        <v>2.898092E-6</v>
      </c>
      <c r="O7959" s="1">
        <v>2.6662446400000001E-6</v>
      </c>
      <c r="P7959" s="1">
        <v>1.2909020000000001E-7</v>
      </c>
      <c r="Q7959" s="1">
        <v>8.5394954946001398E-8</v>
      </c>
      <c r="R7959" s="1">
        <v>339.45</v>
      </c>
      <c r="S7959" s="1">
        <v>587.65</v>
      </c>
      <c r="T7959" s="1">
        <v>0.71</v>
      </c>
      <c r="U7959" s="1">
        <v>11165.35</v>
      </c>
      <c r="V7959" s="1">
        <f t="shared" si="497"/>
        <v>0.30082394896900255</v>
      </c>
      <c r="W7959" s="1">
        <f t="shared" si="498"/>
        <v>2.3001688359263612</v>
      </c>
      <c r="X7959" s="1">
        <f t="shared" si="499"/>
        <v>827.67605633802816</v>
      </c>
    </row>
    <row r="7960" spans="1:24" hidden="1" x14ac:dyDescent="0.3">
      <c r="A7960" s="18" t="str">
        <f t="shared" si="496"/>
        <v>OFF - ConstMin - Paving Equipment_2020_50</v>
      </c>
      <c r="B7960" s="1" t="s">
        <v>40</v>
      </c>
      <c r="C7960" s="1">
        <v>2020</v>
      </c>
      <c r="D7960" s="1" t="s">
        <v>159</v>
      </c>
      <c r="E7960" s="1">
        <v>2020</v>
      </c>
      <c r="F7960" s="1">
        <v>50</v>
      </c>
      <c r="G7960" s="1" t="s">
        <v>12</v>
      </c>
      <c r="H7960" s="1">
        <v>1.80615099973737E-5</v>
      </c>
      <c r="I7960" s="1">
        <v>1.6612976895584401E-5</v>
      </c>
      <c r="J7960" s="1">
        <v>1.9875589999999999E-5</v>
      </c>
      <c r="K7960" s="1">
        <v>1.133378E-3</v>
      </c>
      <c r="L7960" s="1">
        <v>3.1301979999999998E-5</v>
      </c>
      <c r="M7960" s="1">
        <v>1.9262540000000002E-2</v>
      </c>
      <c r="N7960" s="1">
        <v>1.3279419E-6</v>
      </c>
      <c r="O7960" s="1">
        <v>1.0033338800000001E-6</v>
      </c>
      <c r="P7960" s="1">
        <v>2.3419729999999999E-7</v>
      </c>
      <c r="Q7960" s="1">
        <v>2.8003116542723102E-7</v>
      </c>
      <c r="R7960" s="1">
        <v>799.35</v>
      </c>
      <c r="S7960" s="1">
        <v>372.3</v>
      </c>
      <c r="T7960" s="1">
        <v>2.13</v>
      </c>
      <c r="U7960" s="1">
        <v>13775.1</v>
      </c>
      <c r="V7960" s="1">
        <f t="shared" si="497"/>
        <v>0.39933860958258455</v>
      </c>
      <c r="W7960" s="1">
        <f t="shared" si="498"/>
        <v>0.75242921536261786</v>
      </c>
      <c r="X7960" s="1">
        <f t="shared" si="499"/>
        <v>174.78873239436621</v>
      </c>
    </row>
    <row r="7961" spans="1:24" hidden="1" x14ac:dyDescent="0.3">
      <c r="A7961" s="18" t="str">
        <f t="shared" si="496"/>
        <v>OFF - ConstMin - Paving Equipment_2020_100</v>
      </c>
      <c r="B7961" s="1" t="s">
        <v>40</v>
      </c>
      <c r="C7961" s="1">
        <v>2020</v>
      </c>
      <c r="D7961" s="1" t="s">
        <v>159</v>
      </c>
      <c r="E7961" s="1">
        <v>2020</v>
      </c>
      <c r="F7961" s="1">
        <v>100</v>
      </c>
      <c r="G7961" s="1" t="s">
        <v>12</v>
      </c>
      <c r="H7961" s="1">
        <v>3.06435340804896E-6</v>
      </c>
      <c r="I7961" s="1">
        <v>2.8185922647234401E-6</v>
      </c>
      <c r="J7961" s="1">
        <v>3.372134E-6</v>
      </c>
      <c r="K7961" s="1">
        <v>1.223571E-4</v>
      </c>
      <c r="L7961" s="1">
        <v>7.5436580000000004E-6</v>
      </c>
      <c r="M7961" s="1">
        <v>8.7562339999999999E-3</v>
      </c>
      <c r="N7961" s="1">
        <v>6.1050564000000004E-7</v>
      </c>
      <c r="O7961" s="1">
        <v>4.6127092799999998E-7</v>
      </c>
      <c r="P7961" s="1">
        <v>8.4597439999999994E-8</v>
      </c>
      <c r="Q7961" s="1">
        <v>1.18917344222522E-7</v>
      </c>
      <c r="R7961" s="1">
        <v>339.45</v>
      </c>
      <c r="S7961" s="1">
        <v>94.9</v>
      </c>
      <c r="T7961" s="1">
        <v>0.55000000000000004</v>
      </c>
      <c r="U7961" s="1">
        <v>6263.4</v>
      </c>
      <c r="V7961" s="1">
        <f t="shared" si="497"/>
        <v>0.14900838524703644</v>
      </c>
      <c r="W7961" s="1">
        <f t="shared" si="498"/>
        <v>0.39880486138571802</v>
      </c>
      <c r="X7961" s="1">
        <f t="shared" si="499"/>
        <v>172.54545454545453</v>
      </c>
    </row>
    <row r="7962" spans="1:24" hidden="1" x14ac:dyDescent="0.3">
      <c r="A7962" s="18" t="str">
        <f t="shared" si="496"/>
        <v>OFF - ConstMin - Plate Compactors_2009_25</v>
      </c>
      <c r="B7962" s="1" t="s">
        <v>40</v>
      </c>
      <c r="C7962" s="1">
        <v>2020</v>
      </c>
      <c r="D7962" s="1" t="s">
        <v>160</v>
      </c>
      <c r="E7962" s="1">
        <v>2009</v>
      </c>
      <c r="F7962" s="1">
        <v>25</v>
      </c>
      <c r="G7962" s="1" t="s">
        <v>12</v>
      </c>
      <c r="H7962" s="1">
        <v>2.7645575992853701E-5</v>
      </c>
      <c r="I7962" s="1">
        <v>2.5428400798226799E-5</v>
      </c>
      <c r="J7962" s="1">
        <v>3.042227E-5</v>
      </c>
      <c r="K7962" s="1">
        <v>1.1075659999999999E-3</v>
      </c>
      <c r="L7962" s="1">
        <v>2.2210629999999999E-5</v>
      </c>
      <c r="M7962" s="1">
        <v>1.90705E-3</v>
      </c>
      <c r="N7962" s="1">
        <v>1.4388137999999999E-5</v>
      </c>
      <c r="O7962" s="1">
        <v>1.0871037600000001E-5</v>
      </c>
      <c r="P7962" s="1">
        <v>5.4375149999999997E-8</v>
      </c>
      <c r="Q7962" s="1">
        <v>4.9868563706219303E-8</v>
      </c>
      <c r="R7962" s="1">
        <v>142.35</v>
      </c>
      <c r="S7962" s="1">
        <v>335.8</v>
      </c>
      <c r="T7962" s="1">
        <v>1.62</v>
      </c>
      <c r="U7962" s="1">
        <v>2686.4</v>
      </c>
      <c r="V7962" s="1">
        <f t="shared" si="497"/>
        <v>3.1342740715699962</v>
      </c>
      <c r="W7962" s="1">
        <f t="shared" si="498"/>
        <v>2.7376555165470378</v>
      </c>
      <c r="X7962" s="1">
        <f t="shared" si="499"/>
        <v>207.28395061728395</v>
      </c>
    </row>
    <row r="7963" spans="1:24" hidden="1" x14ac:dyDescent="0.3">
      <c r="A7963" s="18" t="str">
        <f t="shared" si="496"/>
        <v>OFF - ConstMin - Plate Compactors_2010_25</v>
      </c>
      <c r="B7963" s="1" t="s">
        <v>40</v>
      </c>
      <c r="C7963" s="1">
        <v>2020</v>
      </c>
      <c r="D7963" s="1" t="s">
        <v>160</v>
      </c>
      <c r="E7963" s="1">
        <v>2010</v>
      </c>
      <c r="F7963" s="1">
        <v>25</v>
      </c>
      <c r="G7963" s="1" t="s">
        <v>12</v>
      </c>
      <c r="H7963" s="1">
        <v>9.5703532862793795E-5</v>
      </c>
      <c r="I7963" s="1">
        <v>8.80281095271977E-5</v>
      </c>
      <c r="J7963" s="1">
        <v>1.053159E-4</v>
      </c>
      <c r="K7963" s="1">
        <v>3.8341730000000002E-3</v>
      </c>
      <c r="L7963" s="1">
        <v>7.6888810000000002E-5</v>
      </c>
      <c r="M7963" s="1">
        <v>6.6018270000000002E-3</v>
      </c>
      <c r="N7963" s="1">
        <v>4.9808870999999997E-5</v>
      </c>
      <c r="O7963" s="1">
        <v>3.7633369200000003E-5</v>
      </c>
      <c r="P7963" s="1">
        <v>1.8823599999999999E-7</v>
      </c>
      <c r="Q7963" s="1">
        <v>1.7262195129075899E-7</v>
      </c>
      <c r="R7963" s="1">
        <v>492.75</v>
      </c>
      <c r="S7963" s="1">
        <v>1157.05</v>
      </c>
      <c r="T7963" s="1">
        <v>5.61</v>
      </c>
      <c r="U7963" s="1">
        <v>9256.4</v>
      </c>
      <c r="V7963" s="1">
        <f t="shared" si="497"/>
        <v>3.1489652071814813</v>
      </c>
      <c r="W7963" s="1">
        <f t="shared" si="498"/>
        <v>2.7504871888312068</v>
      </c>
      <c r="X7963" s="1">
        <f t="shared" si="499"/>
        <v>206.2477718360071</v>
      </c>
    </row>
    <row r="7964" spans="1:24" hidden="1" x14ac:dyDescent="0.3">
      <c r="A7964" s="18" t="str">
        <f t="shared" si="496"/>
        <v>OFF - ConstMin - Plate Compactors_2011_25</v>
      </c>
      <c r="B7964" s="1" t="s">
        <v>40</v>
      </c>
      <c r="C7964" s="1">
        <v>2020</v>
      </c>
      <c r="D7964" s="1" t="s">
        <v>160</v>
      </c>
      <c r="E7964" s="1">
        <v>2011</v>
      </c>
      <c r="F7964" s="1">
        <v>25</v>
      </c>
      <c r="G7964" s="1" t="s">
        <v>12</v>
      </c>
      <c r="H7964" s="1">
        <v>1.902525264917E-4</v>
      </c>
      <c r="I7964" s="1">
        <v>1.74994273867065E-4</v>
      </c>
      <c r="J7964" s="1">
        <v>2.093613E-4</v>
      </c>
      <c r="K7964" s="1">
        <v>7.6220929999999999E-3</v>
      </c>
      <c r="L7964" s="1">
        <v>1.5285010000000001E-4</v>
      </c>
      <c r="M7964" s="1">
        <v>1.312401E-2</v>
      </c>
      <c r="N7964" s="1">
        <v>9.9016830000000006E-5</v>
      </c>
      <c r="O7964" s="1">
        <v>7.4812716E-5</v>
      </c>
      <c r="P7964" s="1">
        <v>3.7420120000000001E-7</v>
      </c>
      <c r="Q7964" s="1">
        <v>3.4268654034017299E-7</v>
      </c>
      <c r="R7964" s="1">
        <v>978.2</v>
      </c>
      <c r="S7964" s="1">
        <v>2299.5</v>
      </c>
      <c r="T7964" s="1">
        <v>11.15</v>
      </c>
      <c r="U7964" s="1">
        <v>18396</v>
      </c>
      <c r="V7964" s="1">
        <f t="shared" si="497"/>
        <v>3.1498439452298044</v>
      </c>
      <c r="W7964" s="1">
        <f t="shared" si="498"/>
        <v>2.7512555203863887</v>
      </c>
      <c r="X7964" s="1">
        <f t="shared" si="499"/>
        <v>206.23318385650222</v>
      </c>
    </row>
    <row r="7965" spans="1:24" hidden="1" x14ac:dyDescent="0.3">
      <c r="A7965" s="18" t="str">
        <f t="shared" si="496"/>
        <v>OFF - ConstMin - Plate Compactors_2012_25</v>
      </c>
      <c r="B7965" s="1" t="s">
        <v>40</v>
      </c>
      <c r="C7965" s="1">
        <v>2020</v>
      </c>
      <c r="D7965" s="1" t="s">
        <v>160</v>
      </c>
      <c r="E7965" s="1">
        <v>2012</v>
      </c>
      <c r="F7965" s="1">
        <v>25</v>
      </c>
      <c r="G7965" s="1" t="s">
        <v>12</v>
      </c>
      <c r="H7965" s="1">
        <v>2.8923429649439899E-4</v>
      </c>
      <c r="I7965" s="1">
        <v>2.6603770591554802E-4</v>
      </c>
      <c r="J7965" s="1">
        <v>3.1828470000000003E-4</v>
      </c>
      <c r="K7965" s="1">
        <v>1.15876E-2</v>
      </c>
      <c r="L7965" s="1">
        <v>2.323727E-4</v>
      </c>
      <c r="M7965" s="1">
        <v>1.9951989999999999E-2</v>
      </c>
      <c r="N7965" s="1">
        <v>1.5053193E-4</v>
      </c>
      <c r="O7965" s="1">
        <v>1.13735236E-4</v>
      </c>
      <c r="P7965" s="1">
        <v>5.688853E-7</v>
      </c>
      <c r="Q7965" s="1">
        <v>5.2170189723429399E-7</v>
      </c>
      <c r="R7965" s="1">
        <v>1489.2</v>
      </c>
      <c r="S7965" s="1">
        <v>3496.7</v>
      </c>
      <c r="T7965" s="1">
        <v>16.96</v>
      </c>
      <c r="U7965" s="1">
        <v>27973.599999999999</v>
      </c>
      <c r="V7965" s="1">
        <f t="shared" si="497"/>
        <v>3.1490781194049178</v>
      </c>
      <c r="W7965" s="1">
        <f t="shared" si="498"/>
        <v>2.7505867358115612</v>
      </c>
      <c r="X7965" s="1">
        <f t="shared" si="499"/>
        <v>206.17334905660374</v>
      </c>
    </row>
    <row r="7966" spans="1:24" hidden="1" x14ac:dyDescent="0.3">
      <c r="A7966" s="18" t="str">
        <f t="shared" si="496"/>
        <v>OFF - ConstMin - Plate Compactors_2013_25</v>
      </c>
      <c r="B7966" s="1" t="s">
        <v>40</v>
      </c>
      <c r="C7966" s="1">
        <v>2020</v>
      </c>
      <c r="D7966" s="1" t="s">
        <v>160</v>
      </c>
      <c r="E7966" s="1">
        <v>2013</v>
      </c>
      <c r="F7966" s="1">
        <v>25</v>
      </c>
      <c r="G7966" s="1" t="s">
        <v>12</v>
      </c>
      <c r="H7966" s="1">
        <v>4.10975892348417E-4</v>
      </c>
      <c r="I7966" s="1">
        <v>3.7801562578207399E-4</v>
      </c>
      <c r="J7966" s="1">
        <v>4.5225389999999999E-4</v>
      </c>
      <c r="K7966" s="1">
        <v>1.6464940000000001E-2</v>
      </c>
      <c r="L7966" s="1">
        <v>3.301806E-4</v>
      </c>
      <c r="M7966" s="1">
        <v>2.834998E-2</v>
      </c>
      <c r="N7966" s="1">
        <v>2.1389229000000001E-4</v>
      </c>
      <c r="O7966" s="1">
        <v>1.61607508E-4</v>
      </c>
      <c r="P7966" s="1">
        <v>8.0833470000000004E-7</v>
      </c>
      <c r="Q7966" s="1">
        <v>7.4163504998992804E-7</v>
      </c>
      <c r="R7966" s="1">
        <v>2117</v>
      </c>
      <c r="S7966" s="1">
        <v>4967.6499999999996</v>
      </c>
      <c r="T7966" s="1">
        <v>24.1</v>
      </c>
      <c r="U7966" s="1">
        <v>39741.199999999997</v>
      </c>
      <c r="V7966" s="1">
        <f t="shared" si="497"/>
        <v>3.1496143202704641</v>
      </c>
      <c r="W7966" s="1">
        <f t="shared" si="498"/>
        <v>2.7510543879871787</v>
      </c>
      <c r="X7966" s="1">
        <f t="shared" si="499"/>
        <v>206.12655601659748</v>
      </c>
    </row>
    <row r="7967" spans="1:24" hidden="1" x14ac:dyDescent="0.3">
      <c r="A7967" s="18" t="str">
        <f t="shared" si="496"/>
        <v>OFF - ConstMin - Plate Compactors_2013_25</v>
      </c>
      <c r="B7967" s="1" t="s">
        <v>40</v>
      </c>
      <c r="C7967" s="1">
        <v>2020</v>
      </c>
      <c r="D7967" s="1" t="s">
        <v>160</v>
      </c>
      <c r="E7967" s="1">
        <v>2013</v>
      </c>
      <c r="F7967" s="1">
        <v>25</v>
      </c>
      <c r="G7967" s="1" t="s">
        <v>5</v>
      </c>
      <c r="H7967" s="1">
        <v>6.8360979166666602E-7</v>
      </c>
      <c r="I7967" s="1">
        <v>8.1355214876033001E-7</v>
      </c>
      <c r="J7967" s="1">
        <v>9.8439809999999994E-7</v>
      </c>
      <c r="K7967" s="1">
        <v>5.1635669999999997E-6</v>
      </c>
      <c r="L7967" s="1">
        <v>6.1646750000000004E-6</v>
      </c>
      <c r="M7967" s="1">
        <v>8.4566440000000001E-4</v>
      </c>
      <c r="N7967" s="1">
        <v>2.408871E-7</v>
      </c>
      <c r="O7967" s="1">
        <v>2.2161613199999999E-7</v>
      </c>
      <c r="P7967" s="1">
        <v>1.315929E-8</v>
      </c>
      <c r="Q7967" s="1">
        <v>7.3458025760001197E-9</v>
      </c>
      <c r="R7967" s="1">
        <v>29.2</v>
      </c>
      <c r="S7967" s="1">
        <v>142.35</v>
      </c>
      <c r="T7967" s="1">
        <v>0.24</v>
      </c>
      <c r="U7967" s="1">
        <v>1138.8</v>
      </c>
      <c r="V7967" s="1">
        <f t="shared" si="497"/>
        <v>0.23655195338127608</v>
      </c>
      <c r="W7967" s="1">
        <f t="shared" si="498"/>
        <v>1.7924676561088142</v>
      </c>
      <c r="X7967" s="1">
        <f t="shared" si="499"/>
        <v>593.125</v>
      </c>
    </row>
    <row r="7968" spans="1:24" hidden="1" x14ac:dyDescent="0.3">
      <c r="A7968" s="18" t="str">
        <f t="shared" si="496"/>
        <v>OFF - ConstMin - Plate Compactors_2014_25</v>
      </c>
      <c r="B7968" s="1" t="s">
        <v>40</v>
      </c>
      <c r="C7968" s="1">
        <v>2020</v>
      </c>
      <c r="D7968" s="1" t="s">
        <v>160</v>
      </c>
      <c r="E7968" s="1">
        <v>2014</v>
      </c>
      <c r="F7968" s="1">
        <v>25</v>
      </c>
      <c r="G7968" s="1" t="s">
        <v>12</v>
      </c>
      <c r="H7968" s="1">
        <v>5.9559984697016299E-4</v>
      </c>
      <c r="I7968" s="1">
        <v>5.47832739243156E-4</v>
      </c>
      <c r="J7968" s="1">
        <v>6.5542129999999999E-4</v>
      </c>
      <c r="K7968" s="1">
        <v>2.3861540000000001E-2</v>
      </c>
      <c r="L7968" s="1">
        <v>4.7850870000000002E-4</v>
      </c>
      <c r="M7968" s="1">
        <v>4.1085719999999999E-2</v>
      </c>
      <c r="N7968" s="1">
        <v>3.0997989000000002E-4</v>
      </c>
      <c r="O7968" s="1">
        <v>2.34207028E-4</v>
      </c>
      <c r="P7968" s="1">
        <v>1.171465E-6</v>
      </c>
      <c r="Q7968" s="1">
        <v>1.0740921413647201E-6</v>
      </c>
      <c r="R7968" s="1">
        <v>3066</v>
      </c>
      <c r="S7968" s="1">
        <v>7201.45</v>
      </c>
      <c r="T7968" s="1">
        <v>34.92</v>
      </c>
      <c r="U7968" s="1">
        <v>57611.6</v>
      </c>
      <c r="V7968" s="1">
        <f t="shared" si="497"/>
        <v>3.1486663780650681</v>
      </c>
      <c r="W7968" s="1">
        <f t="shared" si="498"/>
        <v>2.7502267523900028</v>
      </c>
      <c r="X7968" s="1">
        <f t="shared" si="499"/>
        <v>206.2270904925544</v>
      </c>
    </row>
    <row r="7969" spans="1:24" hidden="1" x14ac:dyDescent="0.3">
      <c r="A7969" s="18" t="str">
        <f t="shared" si="496"/>
        <v>OFF - ConstMin - Plate Compactors_2014_25</v>
      </c>
      <c r="B7969" s="1" t="s">
        <v>40</v>
      </c>
      <c r="C7969" s="1">
        <v>2020</v>
      </c>
      <c r="D7969" s="1" t="s">
        <v>160</v>
      </c>
      <c r="E7969" s="1">
        <v>2014</v>
      </c>
      <c r="F7969" s="1">
        <v>25</v>
      </c>
      <c r="G7969" s="1" t="s">
        <v>5</v>
      </c>
      <c r="H7969" s="1">
        <v>2.56711319444444E-6</v>
      </c>
      <c r="I7969" s="1">
        <v>3.0550768595041301E-6</v>
      </c>
      <c r="J7969" s="1">
        <v>3.696643E-6</v>
      </c>
      <c r="K7969" s="1">
        <v>1.9390389999999999E-5</v>
      </c>
      <c r="L7969" s="1">
        <v>2.3149789999999999E-5</v>
      </c>
      <c r="M7969" s="1">
        <v>3.1756660000000002E-3</v>
      </c>
      <c r="N7969" s="1">
        <v>9.0458709999999999E-7</v>
      </c>
      <c r="O7969" s="1">
        <v>8.3222013200000003E-7</v>
      </c>
      <c r="P7969" s="1">
        <v>4.9416169999999999E-8</v>
      </c>
      <c r="Q7969" s="1">
        <v>2.6628534338000401E-8</v>
      </c>
      <c r="R7969" s="1">
        <v>105.85</v>
      </c>
      <c r="S7969" s="1">
        <v>536.54999999999995</v>
      </c>
      <c r="T7969" s="1">
        <v>0.9</v>
      </c>
      <c r="U7969" s="1">
        <v>4292.3999999999996</v>
      </c>
      <c r="V7969" s="1">
        <f t="shared" si="497"/>
        <v>0.23567339340725094</v>
      </c>
      <c r="W7969" s="1">
        <f t="shared" si="498"/>
        <v>1.7858109032486906</v>
      </c>
      <c r="X7969" s="1">
        <f t="shared" si="499"/>
        <v>596.16666666666663</v>
      </c>
    </row>
    <row r="7970" spans="1:24" hidden="1" x14ac:dyDescent="0.3">
      <c r="A7970" s="18" t="str">
        <f t="shared" si="496"/>
        <v>OFF - ConstMin - Plate Compactors_2015_25</v>
      </c>
      <c r="B7970" s="1" t="s">
        <v>40</v>
      </c>
      <c r="C7970" s="1">
        <v>2020</v>
      </c>
      <c r="D7970" s="1" t="s">
        <v>160</v>
      </c>
      <c r="E7970" s="1">
        <v>2015</v>
      </c>
      <c r="F7970" s="1">
        <v>25</v>
      </c>
      <c r="G7970" s="1" t="s">
        <v>12</v>
      </c>
      <c r="H7970" s="1">
        <v>1.5641787132226301E-3</v>
      </c>
      <c r="I7970" s="1">
        <v>1.4387315804221699E-3</v>
      </c>
      <c r="J7970" s="1">
        <v>1.7212832589999999E-3</v>
      </c>
      <c r="K7970" s="1">
        <v>6.26802261E-2</v>
      </c>
      <c r="L7970" s="1">
        <v>1.256749577E-3</v>
      </c>
      <c r="M7970" s="1">
        <v>0.107946495</v>
      </c>
      <c r="N7970" s="1">
        <v>8.1442462050000002E-4</v>
      </c>
      <c r="O7970" s="1">
        <v>6.1534304659999998E-4</v>
      </c>
      <c r="P7970" s="1">
        <v>3.0805551509999998E-6</v>
      </c>
      <c r="Q7970" s="1">
        <v>2.8220492333237398E-6</v>
      </c>
      <c r="R7970" s="1">
        <v>8055.55</v>
      </c>
      <c r="S7970" s="1">
        <v>18954.45</v>
      </c>
      <c r="T7970" s="1">
        <v>91.929999999999893</v>
      </c>
      <c r="U7970" s="1">
        <v>151329</v>
      </c>
      <c r="V7970" s="1">
        <f t="shared" si="497"/>
        <v>3.148083296466655</v>
      </c>
      <c r="W7970" s="1">
        <f t="shared" si="498"/>
        <v>2.7498891419581639</v>
      </c>
      <c r="X7970" s="1">
        <f t="shared" si="499"/>
        <v>206.18350919177661</v>
      </c>
    </row>
    <row r="7971" spans="1:24" hidden="1" x14ac:dyDescent="0.3">
      <c r="A7971" s="18" t="str">
        <f t="shared" si="496"/>
        <v>OFF - ConstMin - Plate Compactors_2015_25</v>
      </c>
      <c r="B7971" s="1" t="s">
        <v>40</v>
      </c>
      <c r="C7971" s="1">
        <v>2020</v>
      </c>
      <c r="D7971" s="1" t="s">
        <v>160</v>
      </c>
      <c r="E7971" s="1">
        <v>2015</v>
      </c>
      <c r="F7971" s="1">
        <v>25</v>
      </c>
      <c r="G7971" s="1" t="s">
        <v>5</v>
      </c>
      <c r="H7971" s="1">
        <v>5.0698229166666597E-6</v>
      </c>
      <c r="I7971" s="1">
        <v>6.0335082644628097E-6</v>
      </c>
      <c r="J7971" s="1">
        <v>7.3005450000000004E-6</v>
      </c>
      <c r="K7971" s="1">
        <v>3.8294319999999998E-5</v>
      </c>
      <c r="L7971" s="1">
        <v>4.5718789999999999E-5</v>
      </c>
      <c r="M7971" s="1">
        <v>6.2716610000000004E-3</v>
      </c>
      <c r="N7971" s="1">
        <v>1.78648E-6</v>
      </c>
      <c r="O7971" s="1">
        <v>1.6435616000000001E-6</v>
      </c>
      <c r="P7971" s="1">
        <v>9.7592590000000001E-8</v>
      </c>
      <c r="Q7971" s="1">
        <v>5.23388433540008E-8</v>
      </c>
      <c r="R7971" s="1">
        <v>208.04999999999899</v>
      </c>
      <c r="S7971" s="1">
        <v>1062.1500000000001</v>
      </c>
      <c r="T7971" s="1">
        <v>1.77</v>
      </c>
      <c r="U7971" s="1">
        <v>8497.2000000000007</v>
      </c>
      <c r="V7971" s="1">
        <f t="shared" si="497"/>
        <v>0.23511626401136362</v>
      </c>
      <c r="W7971" s="1">
        <f t="shared" si="498"/>
        <v>1.781588858215833</v>
      </c>
      <c r="X7971" s="1">
        <f t="shared" si="499"/>
        <v>600.08474576271192</v>
      </c>
    </row>
    <row r="7972" spans="1:24" hidden="1" x14ac:dyDescent="0.3">
      <c r="A7972" s="18" t="str">
        <f t="shared" si="496"/>
        <v>OFF - ConstMin - Plate Compactors_2016_25</v>
      </c>
      <c r="B7972" s="1" t="s">
        <v>40</v>
      </c>
      <c r="C7972" s="1">
        <v>2020</v>
      </c>
      <c r="D7972" s="1" t="s">
        <v>160</v>
      </c>
      <c r="E7972" s="1">
        <v>2016</v>
      </c>
      <c r="F7972" s="1">
        <v>25</v>
      </c>
      <c r="G7972" s="1" t="s">
        <v>12</v>
      </c>
      <c r="H7972" s="1">
        <v>1.7985952397179599E-3</v>
      </c>
      <c r="I7972" s="1">
        <v>1.65434790149258E-3</v>
      </c>
      <c r="J7972" s="1">
        <v>1.9792443470000001E-3</v>
      </c>
      <c r="K7972" s="1">
        <v>7.2110447599999905E-2</v>
      </c>
      <c r="L7972" s="1">
        <v>1.4452897809999999E-3</v>
      </c>
      <c r="M7972" s="1">
        <v>0.1242405716</v>
      </c>
      <c r="N7972" s="1">
        <v>9.3735914669999896E-4</v>
      </c>
      <c r="O7972" s="1">
        <v>7.0822691083999897E-4</v>
      </c>
      <c r="P7972" s="1">
        <v>3.55240174E-6</v>
      </c>
      <c r="Q7972" s="1">
        <v>3.2465713653869401E-6</v>
      </c>
      <c r="R7972" s="1">
        <v>9267.3499999999894</v>
      </c>
      <c r="S7972" s="1">
        <v>21910.95</v>
      </c>
      <c r="T7972" s="1">
        <v>106.27</v>
      </c>
      <c r="U7972" s="1">
        <v>174178</v>
      </c>
      <c r="V7972" s="1">
        <f t="shared" si="497"/>
        <v>3.1450108358866133</v>
      </c>
      <c r="W7972" s="1">
        <f t="shared" si="498"/>
        <v>2.7475792837408668</v>
      </c>
      <c r="X7972" s="1">
        <f t="shared" si="499"/>
        <v>206.18189517267339</v>
      </c>
    </row>
    <row r="7973" spans="1:24" hidden="1" x14ac:dyDescent="0.3">
      <c r="A7973" s="18" t="str">
        <f t="shared" si="496"/>
        <v>OFF - ConstMin - Plate Compactors_2016_25</v>
      </c>
      <c r="B7973" s="1" t="s">
        <v>40</v>
      </c>
      <c r="C7973" s="1">
        <v>2020</v>
      </c>
      <c r="D7973" s="1" t="s">
        <v>160</v>
      </c>
      <c r="E7973" s="1">
        <v>2016</v>
      </c>
      <c r="F7973" s="1">
        <v>25</v>
      </c>
      <c r="G7973" s="1" t="s">
        <v>5</v>
      </c>
      <c r="H7973" s="1">
        <v>8.5046180555555501E-6</v>
      </c>
      <c r="I7973" s="1">
        <v>1.01211983471074E-5</v>
      </c>
      <c r="J7973" s="1">
        <v>1.2246650000000001E-5</v>
      </c>
      <c r="K7973" s="1">
        <v>6.4238669999999997E-5</v>
      </c>
      <c r="L7973" s="1">
        <v>7.6693190000000006E-5</v>
      </c>
      <c r="M7973" s="1">
        <v>1.0520699999999999E-2</v>
      </c>
      <c r="N7973" s="1">
        <v>2.9968170000000001E-6</v>
      </c>
      <c r="O7973" s="1">
        <v>2.7570716399999999E-6</v>
      </c>
      <c r="P7973" s="1">
        <v>1.637114E-7</v>
      </c>
      <c r="Q7973" s="1">
        <v>8.8149630912001406E-8</v>
      </c>
      <c r="R7973" s="1">
        <v>350.4</v>
      </c>
      <c r="S7973" s="1">
        <v>1781.2</v>
      </c>
      <c r="T7973" s="1">
        <v>2.97</v>
      </c>
      <c r="U7973" s="1">
        <v>14249.6</v>
      </c>
      <c r="V7973" s="1">
        <f t="shared" si="497"/>
        <v>0.23518946442133851</v>
      </c>
      <c r="W7973" s="1">
        <f t="shared" si="498"/>
        <v>1.7821437405205072</v>
      </c>
      <c r="X7973" s="1">
        <f t="shared" si="499"/>
        <v>599.73063973063972</v>
      </c>
    </row>
    <row r="7974" spans="1:24" hidden="1" x14ac:dyDescent="0.3">
      <c r="A7974" s="18" t="str">
        <f t="shared" si="496"/>
        <v>OFF - ConstMin - Plate Compactors_2017_25</v>
      </c>
      <c r="B7974" s="1" t="s">
        <v>40</v>
      </c>
      <c r="C7974" s="1">
        <v>2020</v>
      </c>
      <c r="D7974" s="1" t="s">
        <v>160</v>
      </c>
      <c r="E7974" s="1">
        <v>2017</v>
      </c>
      <c r="F7974" s="1">
        <v>25</v>
      </c>
      <c r="G7974" s="1" t="s">
        <v>12</v>
      </c>
      <c r="H7974" s="1">
        <v>2.1193581561540398E-3</v>
      </c>
      <c r="I7974" s="1">
        <v>1.9493856320304799E-3</v>
      </c>
      <c r="J7974" s="1">
        <v>2.3322243700000002E-3</v>
      </c>
      <c r="K7974" s="1">
        <v>7.9739968999999994E-2</v>
      </c>
      <c r="L7974" s="1">
        <v>1.6417369500000001E-3</v>
      </c>
      <c r="M7974" s="1">
        <v>0.14123590799999999</v>
      </c>
      <c r="N7974" s="1">
        <v>1.0066202774999999E-3</v>
      </c>
      <c r="O7974" s="1">
        <v>7.6055754300000003E-4</v>
      </c>
      <c r="P7974" s="1">
        <v>4.0961677699999996E-6</v>
      </c>
      <c r="Q7974" s="1">
        <v>3.64935591839871E-6</v>
      </c>
      <c r="R7974" s="1">
        <v>10417.1</v>
      </c>
      <c r="S7974" s="1">
        <v>26455.199999999899</v>
      </c>
      <c r="T7974" s="1">
        <v>130.31</v>
      </c>
      <c r="U7974" s="1">
        <v>198005.19999999899</v>
      </c>
      <c r="V7974" s="1">
        <f t="shared" si="497"/>
        <v>3.2599411918472856</v>
      </c>
      <c r="W7974" s="1">
        <f t="shared" si="498"/>
        <v>2.7454628892017228</v>
      </c>
      <c r="X7974" s="1">
        <f t="shared" si="499"/>
        <v>203.01741999846442</v>
      </c>
    </row>
    <row r="7975" spans="1:24" hidden="1" x14ac:dyDescent="0.3">
      <c r="A7975" s="18" t="str">
        <f t="shared" si="496"/>
        <v>OFF - ConstMin - Plate Compactors_2017_25</v>
      </c>
      <c r="B7975" s="1" t="s">
        <v>40</v>
      </c>
      <c r="C7975" s="1">
        <v>2020</v>
      </c>
      <c r="D7975" s="1" t="s">
        <v>160</v>
      </c>
      <c r="E7975" s="1">
        <v>2017</v>
      </c>
      <c r="F7975" s="1">
        <v>25</v>
      </c>
      <c r="G7975" s="1" t="s">
        <v>5</v>
      </c>
      <c r="H7975" s="1">
        <v>2.70393888888888E-5</v>
      </c>
      <c r="I7975" s="1">
        <v>3.2179107438016503E-5</v>
      </c>
      <c r="J7975" s="1">
        <v>3.8936719999999997E-5</v>
      </c>
      <c r="K7975" s="1">
        <v>2.0423889999999999E-4</v>
      </c>
      <c r="L7975" s="1">
        <v>2.438365E-4</v>
      </c>
      <c r="M7975" s="1">
        <v>3.3449270000000003E-2</v>
      </c>
      <c r="N7975" s="1">
        <v>9.5280099999999999E-6</v>
      </c>
      <c r="O7975" s="1">
        <v>8.7657692000000001E-6</v>
      </c>
      <c r="P7975" s="1">
        <v>5.2050020000000002E-7</v>
      </c>
      <c r="Q7975" s="1">
        <v>2.8097694853200399E-7</v>
      </c>
      <c r="R7975" s="1">
        <v>1116.9000000000001</v>
      </c>
      <c r="S7975" s="1">
        <v>5664.8</v>
      </c>
      <c r="T7975" s="1">
        <v>9.43</v>
      </c>
      <c r="U7975" s="1">
        <v>45318.400000000001</v>
      </c>
      <c r="V7975" s="1">
        <f t="shared" si="497"/>
        <v>0.23511916248863612</v>
      </c>
      <c r="W7975" s="1">
        <f t="shared" si="498"/>
        <v>1.7816104369765622</v>
      </c>
      <c r="X7975" s="1">
        <f t="shared" si="499"/>
        <v>600.72110286320253</v>
      </c>
    </row>
    <row r="7976" spans="1:24" hidden="1" x14ac:dyDescent="0.3">
      <c r="A7976" s="18" t="str">
        <f t="shared" si="496"/>
        <v>OFF - ConstMin - Plate Compactors_2018_25</v>
      </c>
      <c r="B7976" s="1" t="s">
        <v>40</v>
      </c>
      <c r="C7976" s="1">
        <v>2020</v>
      </c>
      <c r="D7976" s="1" t="s">
        <v>160</v>
      </c>
      <c r="E7976" s="1">
        <v>2018</v>
      </c>
      <c r="F7976" s="1">
        <v>25</v>
      </c>
      <c r="G7976" s="1" t="s">
        <v>12</v>
      </c>
      <c r="H7976" s="1">
        <v>2.9193418899184699E-3</v>
      </c>
      <c r="I7976" s="1">
        <v>2.68521067034701E-3</v>
      </c>
      <c r="J7976" s="1">
        <v>3.2125576699999999E-3</v>
      </c>
      <c r="K7976" s="1">
        <v>9.4333889000000004E-2</v>
      </c>
      <c r="L7976" s="1">
        <v>2.0790935099999999E-3</v>
      </c>
      <c r="M7976" s="1">
        <v>0.17945934299999999</v>
      </c>
      <c r="N7976" s="1">
        <v>1.09687365E-3</v>
      </c>
      <c r="O7976" s="1">
        <v>8.2874898000000002E-4</v>
      </c>
      <c r="P7976" s="1">
        <v>5.4014446999999996E-6</v>
      </c>
      <c r="Q7976" s="1">
        <v>4.50479358812847E-6</v>
      </c>
      <c r="R7976" s="1">
        <v>12858.95</v>
      </c>
      <c r="S7976" s="1">
        <v>38642.550000000003</v>
      </c>
      <c r="T7976" s="1">
        <v>196.14</v>
      </c>
      <c r="U7976" s="1">
        <v>251572.59999999899</v>
      </c>
      <c r="V7976" s="1">
        <f t="shared" si="497"/>
        <v>3.5343017582032203</v>
      </c>
      <c r="W7976" s="1">
        <f t="shared" si="498"/>
        <v>2.7365241502307538</v>
      </c>
      <c r="X7976" s="1">
        <f t="shared" si="499"/>
        <v>197.015142245335</v>
      </c>
    </row>
    <row r="7977" spans="1:24" hidden="1" x14ac:dyDescent="0.3">
      <c r="A7977" s="18" t="str">
        <f t="shared" si="496"/>
        <v>OFF - ConstMin - Plate Compactors_2018_25</v>
      </c>
      <c r="B7977" s="1" t="s">
        <v>40</v>
      </c>
      <c r="C7977" s="1">
        <v>2020</v>
      </c>
      <c r="D7977" s="1" t="s">
        <v>160</v>
      </c>
      <c r="E7977" s="1">
        <v>2018</v>
      </c>
      <c r="F7977" s="1">
        <v>25</v>
      </c>
      <c r="G7977" s="1" t="s">
        <v>5</v>
      </c>
      <c r="H7977" s="1">
        <v>3.1393965277777701E-5</v>
      </c>
      <c r="I7977" s="1">
        <v>3.7361413223140401E-5</v>
      </c>
      <c r="J7977" s="1">
        <v>4.5207309999999997E-5</v>
      </c>
      <c r="K7977" s="1">
        <v>2.371307E-4</v>
      </c>
      <c r="L7977" s="1">
        <v>2.8310539999999999E-4</v>
      </c>
      <c r="M7977" s="1">
        <v>3.8836130000000003E-2</v>
      </c>
      <c r="N7977" s="1">
        <v>1.106246E-5</v>
      </c>
      <c r="O7977" s="1">
        <v>1.0177463200000001E-5</v>
      </c>
      <c r="P7977" s="1">
        <v>6.0432459999999996E-7</v>
      </c>
      <c r="Q7977" s="1">
        <v>3.2596998931000502E-7</v>
      </c>
      <c r="R7977" s="1">
        <v>1295.75</v>
      </c>
      <c r="S7977" s="1">
        <v>6577.3</v>
      </c>
      <c r="T7977" s="1">
        <v>10.95</v>
      </c>
      <c r="U7977" s="1">
        <v>52618.400000000001</v>
      </c>
      <c r="V7977" s="1">
        <f t="shared" si="497"/>
        <v>0.23511170880179788</v>
      </c>
      <c r="W7977" s="1">
        <f t="shared" si="498"/>
        <v>1.7815545136764428</v>
      </c>
      <c r="X7977" s="1">
        <f t="shared" si="499"/>
        <v>600.66666666666674</v>
      </c>
    </row>
    <row r="7978" spans="1:24" hidden="1" x14ac:dyDescent="0.3">
      <c r="A7978" s="18" t="str">
        <f t="shared" si="496"/>
        <v>OFF - ConstMin - Plate Compactors_2019_25</v>
      </c>
      <c r="B7978" s="1" t="s">
        <v>40</v>
      </c>
      <c r="C7978" s="1">
        <v>2020</v>
      </c>
      <c r="D7978" s="1" t="s">
        <v>160</v>
      </c>
      <c r="E7978" s="1">
        <v>2019</v>
      </c>
      <c r="F7978" s="1">
        <v>25</v>
      </c>
      <c r="G7978" s="1" t="s">
        <v>12</v>
      </c>
      <c r="H7978" s="1">
        <v>5.6853936383570499E-3</v>
      </c>
      <c r="I7978" s="1">
        <v>5.2294250685608196E-3</v>
      </c>
      <c r="J7978" s="1">
        <v>6.25642888999999E-3</v>
      </c>
      <c r="K7978" s="1">
        <v>0.13528311399999901</v>
      </c>
      <c r="L7978" s="1">
        <v>3.4209526599999901E-3</v>
      </c>
      <c r="M7978" s="1">
        <v>0.30413431600000002</v>
      </c>
      <c r="N7978" s="1">
        <v>1.193486958E-3</v>
      </c>
      <c r="O7978" s="1">
        <v>9.0174570160000001E-4</v>
      </c>
      <c r="P7978" s="1">
        <v>9.6674530999999999E-6</v>
      </c>
      <c r="Q7978" s="1">
        <v>7.1618929568854902E-6</v>
      </c>
      <c r="R7978" s="1">
        <v>20443.650000000001</v>
      </c>
      <c r="S7978" s="1">
        <v>81037.3</v>
      </c>
      <c r="T7978" s="1">
        <v>430.32</v>
      </c>
      <c r="U7978" s="1">
        <v>426378.4</v>
      </c>
      <c r="V7978" s="1">
        <f t="shared" si="497"/>
        <v>4.0611342805538877</v>
      </c>
      <c r="W7978" s="1">
        <f t="shared" si="498"/>
        <v>2.6566874823777558</v>
      </c>
      <c r="X7978" s="1">
        <f t="shared" si="499"/>
        <v>188.31869306562558</v>
      </c>
    </row>
    <row r="7979" spans="1:24" hidden="1" x14ac:dyDescent="0.3">
      <c r="A7979" s="18" t="str">
        <f t="shared" si="496"/>
        <v>OFF - ConstMin - Plate Compactors_2019_25</v>
      </c>
      <c r="B7979" s="1" t="s">
        <v>40</v>
      </c>
      <c r="C7979" s="1">
        <v>2020</v>
      </c>
      <c r="D7979" s="1" t="s">
        <v>160</v>
      </c>
      <c r="E7979" s="1">
        <v>2019</v>
      </c>
      <c r="F7979" s="1">
        <v>25</v>
      </c>
      <c r="G7979" s="1" t="s">
        <v>5</v>
      </c>
      <c r="H7979" s="1">
        <v>3.44452152777777E-5</v>
      </c>
      <c r="I7979" s="1">
        <v>4.0992652892561903E-5</v>
      </c>
      <c r="J7979" s="1">
        <v>4.9601110000000003E-5</v>
      </c>
      <c r="K7979" s="1">
        <v>2.6017800000000002E-4</v>
      </c>
      <c r="L7979" s="1">
        <v>3.1062100000000002E-4</v>
      </c>
      <c r="M7979" s="1">
        <v>4.2610700000000001E-2</v>
      </c>
      <c r="N7979" s="1">
        <v>1.213764E-5</v>
      </c>
      <c r="O7979" s="1">
        <v>1.11666288E-5</v>
      </c>
      <c r="P7979" s="1">
        <v>6.6306009999999995E-7</v>
      </c>
      <c r="Q7979" s="1">
        <v>3.57189650258005E-7</v>
      </c>
      <c r="R7979" s="1">
        <v>1419.85</v>
      </c>
      <c r="S7979" s="1">
        <v>7216.05</v>
      </c>
      <c r="T7979" s="1">
        <v>12.02</v>
      </c>
      <c r="U7979" s="1">
        <v>57728.4</v>
      </c>
      <c r="V7979" s="1">
        <f t="shared" si="497"/>
        <v>0.23512840892924267</v>
      </c>
      <c r="W7979" s="1">
        <f t="shared" si="498"/>
        <v>1.7816807734164142</v>
      </c>
      <c r="X7979" s="1">
        <f t="shared" si="499"/>
        <v>600.33693843594017</v>
      </c>
    </row>
    <row r="7980" spans="1:24" hidden="1" x14ac:dyDescent="0.3">
      <c r="A7980" s="18" t="str">
        <f t="shared" si="496"/>
        <v>OFF - ConstMin - Plate Compactors_2020_25</v>
      </c>
      <c r="B7980" s="1" t="s">
        <v>40</v>
      </c>
      <c r="C7980" s="1">
        <v>2020</v>
      </c>
      <c r="D7980" s="1" t="s">
        <v>160</v>
      </c>
      <c r="E7980" s="1">
        <v>2020</v>
      </c>
      <c r="F7980" s="1">
        <v>25</v>
      </c>
      <c r="G7980" s="1" t="s">
        <v>12</v>
      </c>
      <c r="H7980" s="1">
        <v>5.3649619742666297E-3</v>
      </c>
      <c r="I7980" s="1">
        <v>4.9346920239304497E-3</v>
      </c>
      <c r="J7980" s="1">
        <v>5.9038133899999897E-3</v>
      </c>
      <c r="K7980" s="1">
        <v>0.169039411</v>
      </c>
      <c r="L7980" s="1">
        <v>3.1834938000000002E-3</v>
      </c>
      <c r="M7980" s="1">
        <v>0.33820364199999903</v>
      </c>
      <c r="N7980" s="1">
        <v>1.2513916080000001E-3</v>
      </c>
      <c r="O7980" s="1">
        <v>9.4549588160000001E-4</v>
      </c>
      <c r="P7980" s="1">
        <v>1.08119033E-5</v>
      </c>
      <c r="Q7980" s="1">
        <v>8.2986404731631599E-6</v>
      </c>
      <c r="R7980" s="1">
        <v>23688.5</v>
      </c>
      <c r="S7980" s="1">
        <v>91928.9</v>
      </c>
      <c r="T7980" s="1">
        <v>489.89</v>
      </c>
      <c r="U7980" s="1">
        <v>474149.6</v>
      </c>
      <c r="V7980" s="1">
        <f t="shared" si="497"/>
        <v>3.4461427675124856</v>
      </c>
      <c r="W7980" s="1">
        <f t="shared" si="498"/>
        <v>2.2231932775315713</v>
      </c>
      <c r="X7980" s="1">
        <f t="shared" si="499"/>
        <v>187.65212598746658</v>
      </c>
    </row>
    <row r="7981" spans="1:24" hidden="1" x14ac:dyDescent="0.3">
      <c r="A7981" s="18" t="str">
        <f t="shared" si="496"/>
        <v>OFF - ConstMin - Plate Compactors_2020_25</v>
      </c>
      <c r="B7981" s="1" t="s">
        <v>40</v>
      </c>
      <c r="C7981" s="1">
        <v>2020</v>
      </c>
      <c r="D7981" s="1" t="s">
        <v>160</v>
      </c>
      <c r="E7981" s="1">
        <v>2020</v>
      </c>
      <c r="F7981" s="1">
        <v>25</v>
      </c>
      <c r="G7981" s="1" t="s">
        <v>5</v>
      </c>
      <c r="H7981" s="1">
        <v>3.6967625000000003E-5</v>
      </c>
      <c r="I7981" s="1">
        <v>4.39945289256198E-5</v>
      </c>
      <c r="J7981" s="1">
        <v>5.3233380000000003E-5</v>
      </c>
      <c r="K7981" s="1">
        <v>2.7923070000000002E-4</v>
      </c>
      <c r="L7981" s="1">
        <v>3.3336770000000002E-4</v>
      </c>
      <c r="M7981" s="1">
        <v>4.5731069999999999E-2</v>
      </c>
      <c r="N7981" s="1">
        <v>1.3026469999999999E-5</v>
      </c>
      <c r="O7981" s="1">
        <v>1.19843524E-5</v>
      </c>
      <c r="P7981" s="1">
        <v>7.1161580000000003E-7</v>
      </c>
      <c r="Q7981" s="1">
        <v>3.8381818459600598E-7</v>
      </c>
      <c r="R7981" s="1">
        <v>1525.69999999999</v>
      </c>
      <c r="S7981" s="1">
        <v>7745.2999999999902</v>
      </c>
      <c r="T7981" s="1">
        <v>12.9</v>
      </c>
      <c r="U7981" s="1">
        <v>61962.3999999999</v>
      </c>
      <c r="V7981" s="1">
        <f t="shared" si="497"/>
        <v>0.23510347128187409</v>
      </c>
      <c r="W7981" s="1">
        <f t="shared" si="498"/>
        <v>1.7814920490627855</v>
      </c>
      <c r="X7981" s="1">
        <f t="shared" si="499"/>
        <v>600.41085271317752</v>
      </c>
    </row>
    <row r="7982" spans="1:24" hidden="1" x14ac:dyDescent="0.3">
      <c r="A7982" s="18" t="str">
        <f t="shared" si="496"/>
        <v>OFF - ConstMin - Rollers_1989_50</v>
      </c>
      <c r="B7982" s="1" t="s">
        <v>40</v>
      </c>
      <c r="C7982" s="1">
        <v>2020</v>
      </c>
      <c r="D7982" s="1" t="s">
        <v>161</v>
      </c>
      <c r="E7982" s="1">
        <v>1989</v>
      </c>
      <c r="F7982" s="1">
        <v>50</v>
      </c>
      <c r="G7982" s="1" t="s">
        <v>12</v>
      </c>
      <c r="H7982" s="1">
        <v>1.2828852848726699E-6</v>
      </c>
      <c r="I7982" s="1">
        <v>1.17999788502588E-6</v>
      </c>
      <c r="J7982" s="1">
        <v>1.4117369999999999E-6</v>
      </c>
      <c r="K7982" s="1">
        <v>2.240951E-5</v>
      </c>
      <c r="L7982" s="1">
        <v>1.068844E-6</v>
      </c>
      <c r="M7982" s="1">
        <v>9.8987580000000006E-5</v>
      </c>
      <c r="N7982" s="1">
        <v>6.8241149999999999E-9</v>
      </c>
      <c r="O7982" s="1">
        <v>5.1559980000000002E-9</v>
      </c>
      <c r="P7982" s="1">
        <v>1.2035080000000001E-9</v>
      </c>
      <c r="Q7982" s="1">
        <v>1.2786811206722801E-9</v>
      </c>
      <c r="R7982" s="1">
        <v>3.65</v>
      </c>
      <c r="S7982" s="1">
        <v>0</v>
      </c>
      <c r="T7982" s="1">
        <v>0</v>
      </c>
      <c r="U7982" s="1">
        <v>0</v>
      </c>
      <c r="V7982" s="1">
        <f t="shared" si="497"/>
        <v>0</v>
      </c>
      <c r="W7982" s="1">
        <f t="shared" si="498"/>
        <v>0</v>
      </c>
      <c r="X7982" s="1" t="e">
        <f t="shared" si="499"/>
        <v>#DIV/0!</v>
      </c>
    </row>
    <row r="7983" spans="1:24" hidden="1" x14ac:dyDescent="0.3">
      <c r="A7983" s="18" t="str">
        <f t="shared" si="496"/>
        <v>OFF - ConstMin - Rollers_1989_100</v>
      </c>
      <c r="B7983" s="1" t="s">
        <v>40</v>
      </c>
      <c r="C7983" s="1">
        <v>2020</v>
      </c>
      <c r="D7983" s="1" t="s">
        <v>161</v>
      </c>
      <c r="E7983" s="1">
        <v>1989</v>
      </c>
      <c r="F7983" s="1">
        <v>100</v>
      </c>
      <c r="G7983" s="1" t="s">
        <v>12</v>
      </c>
      <c r="H7983" s="1">
        <v>3.40998092579416E-6</v>
      </c>
      <c r="I7983" s="1">
        <v>3.13650045554546E-6</v>
      </c>
      <c r="J7983" s="1">
        <v>3.7524759999999998E-6</v>
      </c>
      <c r="K7983" s="1">
        <v>4.3692120000000003E-5</v>
      </c>
      <c r="L7983" s="1">
        <v>6.0215550000000003E-6</v>
      </c>
      <c r="M7983" s="1">
        <v>3.7298509999999997E-4</v>
      </c>
      <c r="N7983" s="1">
        <v>2.6005409999999999E-8</v>
      </c>
      <c r="O7983" s="1">
        <v>1.9648531999999999E-8</v>
      </c>
      <c r="P7983" s="1">
        <v>3.6035559999999999E-9</v>
      </c>
      <c r="Q7983" s="1">
        <v>6.3934056033614502E-9</v>
      </c>
      <c r="R7983" s="1">
        <v>18.25</v>
      </c>
      <c r="S7983" s="1">
        <v>3.65</v>
      </c>
      <c r="T7983" s="1">
        <v>0.01</v>
      </c>
      <c r="U7983" s="1">
        <v>273.75</v>
      </c>
      <c r="V7983" s="1">
        <f t="shared" si="497"/>
        <v>3.7938471336985193</v>
      </c>
      <c r="W7983" s="1">
        <f t="shared" si="498"/>
        <v>7.2835504094275993</v>
      </c>
      <c r="X7983" s="1">
        <f t="shared" si="499"/>
        <v>365</v>
      </c>
    </row>
    <row r="7984" spans="1:24" hidden="1" x14ac:dyDescent="0.3">
      <c r="A7984" s="18" t="str">
        <f t="shared" si="496"/>
        <v>OFF - ConstMin - Rollers_1990_50</v>
      </c>
      <c r="B7984" s="1" t="s">
        <v>40</v>
      </c>
      <c r="C7984" s="1">
        <v>2020</v>
      </c>
      <c r="D7984" s="1" t="s">
        <v>161</v>
      </c>
      <c r="E7984" s="1">
        <v>1990</v>
      </c>
      <c r="F7984" s="1">
        <v>50</v>
      </c>
      <c r="G7984" s="1" t="s">
        <v>12</v>
      </c>
      <c r="H7984" s="1">
        <v>3.7704788725226898E-6</v>
      </c>
      <c r="I7984" s="1">
        <v>3.4680864669463701E-6</v>
      </c>
      <c r="J7984" s="1">
        <v>4.1491819999999999E-6</v>
      </c>
      <c r="K7984" s="1">
        <v>6.6145510000000006E-5</v>
      </c>
      <c r="L7984" s="1">
        <v>3.200965E-6</v>
      </c>
      <c r="M7984" s="1">
        <v>2.9729730000000002E-4</v>
      </c>
      <c r="N7984" s="1">
        <v>2.0495402999999999E-8</v>
      </c>
      <c r="O7984" s="1">
        <v>1.5485415599999999E-8</v>
      </c>
      <c r="P7984" s="1">
        <v>3.6145930000000002E-9</v>
      </c>
      <c r="Q7984" s="1">
        <v>5.1147244826891501E-9</v>
      </c>
      <c r="R7984" s="1">
        <v>14.6</v>
      </c>
      <c r="S7984" s="1">
        <v>7.3</v>
      </c>
      <c r="T7984" s="1">
        <v>0.01</v>
      </c>
      <c r="U7984" s="1">
        <v>270.10000000000002</v>
      </c>
      <c r="V7984" s="1">
        <f t="shared" si="497"/>
        <v>4.2516150267760286</v>
      </c>
      <c r="W7984" s="1">
        <f t="shared" si="498"/>
        <v>3.9241440557758107</v>
      </c>
      <c r="X7984" s="1">
        <f t="shared" si="499"/>
        <v>730</v>
      </c>
    </row>
    <row r="7985" spans="1:24" hidden="1" x14ac:dyDescent="0.3">
      <c r="A7985" s="18" t="str">
        <f t="shared" si="496"/>
        <v>OFF - ConstMin - Rollers_1990_100</v>
      </c>
      <c r="B7985" s="1" t="s">
        <v>40</v>
      </c>
      <c r="C7985" s="1">
        <v>2020</v>
      </c>
      <c r="D7985" s="1" t="s">
        <v>161</v>
      </c>
      <c r="E7985" s="1">
        <v>1990</v>
      </c>
      <c r="F7985" s="1">
        <v>100</v>
      </c>
      <c r="G7985" s="1" t="s">
        <v>12</v>
      </c>
      <c r="H7985" s="1">
        <v>1.0022427413059601E-5</v>
      </c>
      <c r="I7985" s="1">
        <v>9.2186287345323098E-6</v>
      </c>
      <c r="J7985" s="1">
        <v>1.102907E-5</v>
      </c>
      <c r="K7985" s="1">
        <v>1.288769E-4</v>
      </c>
      <c r="L7985" s="1">
        <v>1.803322E-5</v>
      </c>
      <c r="M7985" s="1">
        <v>1.1202149999999999E-3</v>
      </c>
      <c r="N7985" s="1">
        <v>7.8104097000000004E-8</v>
      </c>
      <c r="O7985" s="1">
        <v>5.9011984400000001E-8</v>
      </c>
      <c r="P7985" s="1">
        <v>1.0822840000000001E-8</v>
      </c>
      <c r="Q7985" s="1">
        <v>1.7901535689411998E-8</v>
      </c>
      <c r="R7985" s="1">
        <v>51.1</v>
      </c>
      <c r="S7985" s="1">
        <v>10.95</v>
      </c>
      <c r="T7985" s="1">
        <v>0.02</v>
      </c>
      <c r="U7985" s="1">
        <v>821.25</v>
      </c>
      <c r="V7985" s="1">
        <f t="shared" si="497"/>
        <v>3.7168885829747653</v>
      </c>
      <c r="W7985" s="1">
        <f t="shared" si="498"/>
        <v>7.2708719986945782</v>
      </c>
      <c r="X7985" s="1">
        <f t="shared" si="499"/>
        <v>547.5</v>
      </c>
    </row>
    <row r="7986" spans="1:24" hidden="1" x14ac:dyDescent="0.3">
      <c r="A7986" s="18" t="str">
        <f t="shared" si="496"/>
        <v>OFF - ConstMin - Rollers_1992_50</v>
      </c>
      <c r="B7986" s="1" t="s">
        <v>40</v>
      </c>
      <c r="C7986" s="1">
        <v>2020</v>
      </c>
      <c r="D7986" s="1" t="s">
        <v>161</v>
      </c>
      <c r="E7986" s="1">
        <v>1992</v>
      </c>
      <c r="F7986" s="1">
        <v>50</v>
      </c>
      <c r="G7986" s="1" t="s">
        <v>12</v>
      </c>
      <c r="H7986" s="1">
        <v>7.3322201412345404E-7</v>
      </c>
      <c r="I7986" s="1">
        <v>6.7441760859075305E-7</v>
      </c>
      <c r="J7986" s="1">
        <v>8.0686610000000001E-7</v>
      </c>
      <c r="K7986" s="1">
        <v>1.298037E-5</v>
      </c>
      <c r="L7986" s="1">
        <v>6.4722949999999999E-7</v>
      </c>
      <c r="M7986" s="1">
        <v>6.0459759999999997E-5</v>
      </c>
      <c r="N7986" s="1">
        <v>4.1680412999999996E-9</v>
      </c>
      <c r="O7986" s="1">
        <v>3.14918676E-9</v>
      </c>
      <c r="P7986" s="1">
        <v>7.3508040000000003E-10</v>
      </c>
      <c r="Q7986" s="1">
        <v>1.2786811206722801E-9</v>
      </c>
      <c r="R7986" s="1">
        <v>3.65</v>
      </c>
      <c r="S7986" s="1">
        <v>0</v>
      </c>
      <c r="T7986" s="1">
        <v>0</v>
      </c>
      <c r="U7986" s="1">
        <v>0</v>
      </c>
      <c r="V7986" s="1">
        <f t="shared" si="497"/>
        <v>0</v>
      </c>
      <c r="W7986" s="1">
        <f t="shared" si="498"/>
        <v>0</v>
      </c>
      <c r="X7986" s="1" t="e">
        <f t="shared" si="499"/>
        <v>#DIV/0!</v>
      </c>
    </row>
    <row r="7987" spans="1:24" hidden="1" x14ac:dyDescent="0.3">
      <c r="A7987" s="18" t="str">
        <f t="shared" si="496"/>
        <v>OFF - ConstMin - Rollers_1992_100</v>
      </c>
      <c r="B7987" s="1" t="s">
        <v>40</v>
      </c>
      <c r="C7987" s="1">
        <v>2020</v>
      </c>
      <c r="D7987" s="1" t="s">
        <v>161</v>
      </c>
      <c r="E7987" s="1">
        <v>1992</v>
      </c>
      <c r="F7987" s="1">
        <v>100</v>
      </c>
      <c r="G7987" s="1" t="s">
        <v>12</v>
      </c>
      <c r="H7987" s="1">
        <v>1.9491166707104999E-6</v>
      </c>
      <c r="I7987" s="1">
        <v>1.79279751371952E-6</v>
      </c>
      <c r="J7987" s="1">
        <v>2.144884E-6</v>
      </c>
      <c r="K7987" s="1">
        <v>2.5254360000000001E-5</v>
      </c>
      <c r="L7987" s="1">
        <v>3.646257E-6</v>
      </c>
      <c r="M7987" s="1">
        <v>2.2781209999999999E-4</v>
      </c>
      <c r="N7987" s="1">
        <v>1.5883605000000002E-8</v>
      </c>
      <c r="O7987" s="1">
        <v>1.2000946E-8</v>
      </c>
      <c r="P7987" s="1">
        <v>2.2009830000000001E-9</v>
      </c>
      <c r="Q7987" s="1">
        <v>3.8360433620168698E-9</v>
      </c>
      <c r="R7987" s="1">
        <v>10.95</v>
      </c>
      <c r="S7987" s="1">
        <v>3.65</v>
      </c>
      <c r="T7987" s="1">
        <v>0</v>
      </c>
      <c r="U7987" s="1">
        <v>273.75</v>
      </c>
      <c r="V7987" s="1">
        <f t="shared" si="497"/>
        <v>2.1685313951417187</v>
      </c>
      <c r="W7987" s="1">
        <f t="shared" si="498"/>
        <v>4.4104382780242393</v>
      </c>
      <c r="X7987" s="1" t="e">
        <f t="shared" si="499"/>
        <v>#DIV/0!</v>
      </c>
    </row>
    <row r="7988" spans="1:24" hidden="1" x14ac:dyDescent="0.3">
      <c r="A7988" s="18" t="str">
        <f t="shared" si="496"/>
        <v>OFF - ConstMin - Rollers_1993_50</v>
      </c>
      <c r="B7988" s="1" t="s">
        <v>40</v>
      </c>
      <c r="C7988" s="1">
        <v>2020</v>
      </c>
      <c r="D7988" s="1" t="s">
        <v>161</v>
      </c>
      <c r="E7988" s="1">
        <v>1993</v>
      </c>
      <c r="F7988" s="1">
        <v>50</v>
      </c>
      <c r="G7988" s="1" t="s">
        <v>12</v>
      </c>
      <c r="H7988" s="1">
        <v>2.3230865136550001E-7</v>
      </c>
      <c r="I7988" s="1">
        <v>2.1367749752598699E-7</v>
      </c>
      <c r="J7988" s="1">
        <v>2.5564150000000002E-7</v>
      </c>
      <c r="K7988" s="1">
        <v>4.1325169999999997E-6</v>
      </c>
      <c r="L7988" s="1">
        <v>2.0926089999999999E-7</v>
      </c>
      <c r="M7988" s="1">
        <v>1.9604269999999999E-5</v>
      </c>
      <c r="N7988" s="1">
        <v>1.3515011999999999E-9</v>
      </c>
      <c r="O7988" s="1">
        <v>1.02113424E-9</v>
      </c>
      <c r="P7988" s="1">
        <v>2.3835219999999999E-10</v>
      </c>
      <c r="Q7988" s="1">
        <v>0</v>
      </c>
      <c r="R7988" s="1">
        <v>0</v>
      </c>
      <c r="S7988" s="1">
        <v>0</v>
      </c>
      <c r="T7988" s="1">
        <v>0</v>
      </c>
      <c r="U7988" s="1">
        <v>0</v>
      </c>
      <c r="V7988" s="1">
        <f t="shared" si="497"/>
        <v>0</v>
      </c>
      <c r="W7988" s="1">
        <f t="shared" si="498"/>
        <v>0</v>
      </c>
      <c r="X7988" s="1" t="e">
        <f t="shared" si="499"/>
        <v>#DIV/0!</v>
      </c>
    </row>
    <row r="7989" spans="1:24" hidden="1" x14ac:dyDescent="0.3">
      <c r="A7989" s="18" t="str">
        <f t="shared" si="496"/>
        <v>OFF - ConstMin - Rollers_1993_100</v>
      </c>
      <c r="B7989" s="1" t="s">
        <v>40</v>
      </c>
      <c r="C7989" s="1">
        <v>2020</v>
      </c>
      <c r="D7989" s="1" t="s">
        <v>161</v>
      </c>
      <c r="E7989" s="1">
        <v>1993</v>
      </c>
      <c r="F7989" s="1">
        <v>100</v>
      </c>
      <c r="G7989" s="1" t="s">
        <v>12</v>
      </c>
      <c r="H7989" s="1">
        <v>6.1755299475936395E-7</v>
      </c>
      <c r="I7989" s="1">
        <v>5.6802524457966297E-7</v>
      </c>
      <c r="J7989" s="1">
        <v>6.7957940000000005E-7</v>
      </c>
      <c r="K7989" s="1">
        <v>8.0338969999999996E-6</v>
      </c>
      <c r="L7989" s="1">
        <v>1.178875E-6</v>
      </c>
      <c r="M7989" s="1">
        <v>7.386754E-5</v>
      </c>
      <c r="N7989" s="1">
        <v>5.1502220999999904E-9</v>
      </c>
      <c r="O7989" s="1">
        <v>3.89127892E-9</v>
      </c>
      <c r="P7989" s="1">
        <v>7.1366349999999997E-10</v>
      </c>
      <c r="Q7989" s="1">
        <v>1.2786811206722801E-9</v>
      </c>
      <c r="R7989" s="1">
        <v>3.65</v>
      </c>
      <c r="S7989" s="1">
        <v>0</v>
      </c>
      <c r="T7989" s="1">
        <v>0</v>
      </c>
      <c r="U7989" s="1">
        <v>0</v>
      </c>
      <c r="V7989" s="1">
        <f t="shared" si="497"/>
        <v>0</v>
      </c>
      <c r="W7989" s="1">
        <f t="shared" si="498"/>
        <v>0</v>
      </c>
      <c r="X7989" s="1" t="e">
        <f t="shared" si="499"/>
        <v>#DIV/0!</v>
      </c>
    </row>
    <row r="7990" spans="1:24" hidden="1" x14ac:dyDescent="0.3">
      <c r="A7990" s="18" t="str">
        <f t="shared" si="496"/>
        <v>OFF - ConstMin - Rollers_1996_50</v>
      </c>
      <c r="B7990" s="1" t="s">
        <v>40</v>
      </c>
      <c r="C7990" s="1">
        <v>2020</v>
      </c>
      <c r="D7990" s="1" t="s">
        <v>161</v>
      </c>
      <c r="E7990" s="1">
        <v>1996</v>
      </c>
      <c r="F7990" s="1">
        <v>50</v>
      </c>
      <c r="G7990" s="1" t="s">
        <v>12</v>
      </c>
      <c r="H7990" s="1">
        <v>1.84426851465642E-6</v>
      </c>
      <c r="I7990" s="1">
        <v>1.6963581797809701E-6</v>
      </c>
      <c r="J7990" s="1">
        <v>2.0295050000000001E-6</v>
      </c>
      <c r="K7990" s="1">
        <v>3.33296E-5</v>
      </c>
      <c r="L7990" s="1">
        <v>1.771341E-6</v>
      </c>
      <c r="M7990" s="1">
        <v>1.6739789999999999E-4</v>
      </c>
      <c r="N7990" s="1">
        <v>1.1540258999999999E-8</v>
      </c>
      <c r="O7990" s="1">
        <v>8.7193068000000004E-9</v>
      </c>
      <c r="P7990" s="1">
        <v>2.035254E-9</v>
      </c>
      <c r="Q7990" s="1">
        <v>2.5573622413445701E-9</v>
      </c>
      <c r="R7990" s="1">
        <v>7.3</v>
      </c>
      <c r="S7990" s="1">
        <v>3.65</v>
      </c>
      <c r="T7990" s="1">
        <v>0</v>
      </c>
      <c r="U7990" s="1">
        <v>135.05000000000001</v>
      </c>
      <c r="V7990" s="1">
        <f t="shared" si="497"/>
        <v>4.1592169034364117</v>
      </c>
      <c r="W7990" s="1">
        <f t="shared" si="498"/>
        <v>4.3430635798279456</v>
      </c>
      <c r="X7990" s="1" t="e">
        <f t="shared" si="499"/>
        <v>#DIV/0!</v>
      </c>
    </row>
    <row r="7991" spans="1:24" hidden="1" x14ac:dyDescent="0.3">
      <c r="A7991" s="18" t="str">
        <f t="shared" si="496"/>
        <v>OFF - ConstMin - Rollers_1996_100</v>
      </c>
      <c r="B7991" s="1" t="s">
        <v>40</v>
      </c>
      <c r="C7991" s="1">
        <v>2020</v>
      </c>
      <c r="D7991" s="1" t="s">
        <v>161</v>
      </c>
      <c r="E7991" s="1">
        <v>1996</v>
      </c>
      <c r="F7991" s="1">
        <v>100</v>
      </c>
      <c r="G7991" s="1" t="s">
        <v>12</v>
      </c>
      <c r="H7991" s="1">
        <v>4.9032795093594404E-6</v>
      </c>
      <c r="I7991" s="1">
        <v>4.5100364927088097E-6</v>
      </c>
      <c r="J7991" s="1">
        <v>5.3957599999999998E-6</v>
      </c>
      <c r="K7991" s="1">
        <v>6.4636650000000001E-5</v>
      </c>
      <c r="L7991" s="1">
        <v>9.9789330000000006E-6</v>
      </c>
      <c r="M7991" s="1">
        <v>6.3075420000000004E-4</v>
      </c>
      <c r="N7991" s="1">
        <v>4.3977698999999998E-8</v>
      </c>
      <c r="O7991" s="1">
        <v>3.3227594800000001E-8</v>
      </c>
      <c r="P7991" s="1">
        <v>6.0939650000000003E-9</v>
      </c>
      <c r="Q7991" s="1">
        <v>1.02294489653783E-8</v>
      </c>
      <c r="R7991" s="1">
        <v>29.2</v>
      </c>
      <c r="S7991" s="1">
        <v>7.3</v>
      </c>
      <c r="T7991" s="1">
        <v>0.01</v>
      </c>
      <c r="U7991" s="1">
        <v>547.5</v>
      </c>
      <c r="V7991" s="1">
        <f t="shared" si="497"/>
        <v>2.7276241886857022</v>
      </c>
      <c r="W7991" s="1">
        <f t="shared" si="498"/>
        <v>6.0351571593882802</v>
      </c>
      <c r="X7991" s="1">
        <f t="shared" si="499"/>
        <v>730</v>
      </c>
    </row>
    <row r="7992" spans="1:24" hidden="1" x14ac:dyDescent="0.3">
      <c r="A7992" s="18" t="str">
        <f t="shared" si="496"/>
        <v>OFF - ConstMin - Rollers_1997_50</v>
      </c>
      <c r="B7992" s="1" t="s">
        <v>40</v>
      </c>
      <c r="C7992" s="1">
        <v>2020</v>
      </c>
      <c r="D7992" s="1" t="s">
        <v>161</v>
      </c>
      <c r="E7992" s="1">
        <v>1997</v>
      </c>
      <c r="F7992" s="1">
        <v>50</v>
      </c>
      <c r="G7992" s="1" t="s">
        <v>12</v>
      </c>
      <c r="H7992" s="1">
        <v>5.5616140467577004E-6</v>
      </c>
      <c r="I7992" s="1">
        <v>5.1155726002077301E-6</v>
      </c>
      <c r="J7992" s="1">
        <v>6.1202170000000001E-6</v>
      </c>
      <c r="K7992" s="1">
        <v>1.0108840000000001E-4</v>
      </c>
      <c r="L7992" s="1">
        <v>5.4637440000000003E-6</v>
      </c>
      <c r="M7992" s="1">
        <v>5.1785399999999999E-4</v>
      </c>
      <c r="N7992" s="1">
        <v>3.5700390000000001E-8</v>
      </c>
      <c r="O7992" s="1">
        <v>2.6973628000000001E-8</v>
      </c>
      <c r="P7992" s="1">
        <v>6.2961600000000003E-9</v>
      </c>
      <c r="Q7992" s="1">
        <v>8.9507678447060207E-9</v>
      </c>
      <c r="R7992" s="1">
        <v>25.55</v>
      </c>
      <c r="S7992" s="1">
        <v>10.95</v>
      </c>
      <c r="T7992" s="1">
        <v>0.02</v>
      </c>
      <c r="U7992" s="1">
        <v>405.15</v>
      </c>
      <c r="V7992" s="1">
        <f t="shared" si="497"/>
        <v>4.1808733326761933</v>
      </c>
      <c r="W7992" s="1">
        <f t="shared" si="498"/>
        <v>4.4654280901500547</v>
      </c>
      <c r="X7992" s="1">
        <f t="shared" si="499"/>
        <v>547.5</v>
      </c>
    </row>
    <row r="7993" spans="1:24" hidden="1" x14ac:dyDescent="0.3">
      <c r="A7993" s="18" t="str">
        <f t="shared" si="496"/>
        <v>OFF - ConstMin - Rollers_1997_100</v>
      </c>
      <c r="B7993" s="1" t="s">
        <v>40</v>
      </c>
      <c r="C7993" s="1">
        <v>2020</v>
      </c>
      <c r="D7993" s="1" t="s">
        <v>161</v>
      </c>
      <c r="E7993" s="1">
        <v>1997</v>
      </c>
      <c r="F7993" s="1">
        <v>100</v>
      </c>
      <c r="G7993" s="1" t="s">
        <v>12</v>
      </c>
      <c r="H7993" s="1">
        <v>1.4787034992398399E-5</v>
      </c>
      <c r="I7993" s="1">
        <v>1.36011147860081E-5</v>
      </c>
      <c r="J7993" s="1">
        <v>1.6272229999999999E-5</v>
      </c>
      <c r="K7993" s="1">
        <v>1.958688E-4</v>
      </c>
      <c r="L7993" s="1">
        <v>3.078019E-5</v>
      </c>
      <c r="M7993" s="1">
        <v>1.951274E-3</v>
      </c>
      <c r="N7993" s="1">
        <v>1.3604751E-7</v>
      </c>
      <c r="O7993" s="1">
        <v>1.02791452E-7</v>
      </c>
      <c r="P7993" s="1">
        <v>1.8852029999999999E-8</v>
      </c>
      <c r="Q7993" s="1">
        <v>3.0688346896134899E-8</v>
      </c>
      <c r="R7993" s="1">
        <v>87.6</v>
      </c>
      <c r="S7993" s="1">
        <v>18.25</v>
      </c>
      <c r="T7993" s="1">
        <v>0.03</v>
      </c>
      <c r="U7993" s="1">
        <v>1368.75</v>
      </c>
      <c r="V7993" s="1">
        <f t="shared" si="497"/>
        <v>3.2903263415613102</v>
      </c>
      <c r="W7993" s="1">
        <f t="shared" si="498"/>
        <v>7.4462183099468255</v>
      </c>
      <c r="X7993" s="1">
        <f t="shared" si="499"/>
        <v>608.33333333333337</v>
      </c>
    </row>
    <row r="7994" spans="1:24" hidden="1" x14ac:dyDescent="0.3">
      <c r="A7994" s="18" t="str">
        <f t="shared" si="496"/>
        <v>OFF - ConstMin - Rollers_1998_50</v>
      </c>
      <c r="B7994" s="1" t="s">
        <v>40</v>
      </c>
      <c r="C7994" s="1">
        <v>2020</v>
      </c>
      <c r="D7994" s="1" t="s">
        <v>161</v>
      </c>
      <c r="E7994" s="1">
        <v>1998</v>
      </c>
      <c r="F7994" s="1">
        <v>50</v>
      </c>
      <c r="G7994" s="1" t="s">
        <v>12</v>
      </c>
      <c r="H7994" s="1">
        <v>3.04404696671055E-5</v>
      </c>
      <c r="I7994" s="1">
        <v>2.79991439998037E-5</v>
      </c>
      <c r="J7994" s="1">
        <v>3.3497880000000002E-5</v>
      </c>
      <c r="K7994" s="1">
        <v>5.95135E-4</v>
      </c>
      <c r="L7994" s="1">
        <v>2.9317920000000001E-5</v>
      </c>
      <c r="M7994" s="1">
        <v>2.4731330000000002E-3</v>
      </c>
      <c r="N7994" s="1">
        <v>1.7049564000000001E-7</v>
      </c>
      <c r="O7994" s="1">
        <v>1.2881892799999999E-7</v>
      </c>
      <c r="P7994" s="1">
        <v>3.0068790000000002E-8</v>
      </c>
      <c r="Q7994" s="1">
        <v>4.7311201464874697E-8</v>
      </c>
      <c r="R7994" s="1">
        <v>135.05000000000001</v>
      </c>
      <c r="S7994" s="1">
        <v>43.8</v>
      </c>
      <c r="T7994" s="1">
        <v>7.0000000000000007E-2</v>
      </c>
      <c r="U7994" s="1">
        <v>1620.6</v>
      </c>
      <c r="V7994" s="1">
        <f t="shared" si="497"/>
        <v>5.7208099481271351</v>
      </c>
      <c r="W7994" s="1">
        <f t="shared" si="498"/>
        <v>5.9902634307524334</v>
      </c>
      <c r="X7994" s="1">
        <f t="shared" si="499"/>
        <v>625.71428571428567</v>
      </c>
    </row>
    <row r="7995" spans="1:24" hidden="1" x14ac:dyDescent="0.3">
      <c r="A7995" s="18" t="str">
        <f t="shared" si="496"/>
        <v>OFF - ConstMin - Rollers_1998_100</v>
      </c>
      <c r="B7995" s="1" t="s">
        <v>40</v>
      </c>
      <c r="C7995" s="1">
        <v>2020</v>
      </c>
      <c r="D7995" s="1" t="s">
        <v>161</v>
      </c>
      <c r="E7995" s="1">
        <v>1998</v>
      </c>
      <c r="F7995" s="1">
        <v>100</v>
      </c>
      <c r="G7995" s="1" t="s">
        <v>12</v>
      </c>
      <c r="H7995" s="1">
        <v>8.0937480405547199E-5</v>
      </c>
      <c r="I7995" s="1">
        <v>7.4446294477022301E-5</v>
      </c>
      <c r="J7995" s="1">
        <v>8.9066760000000003E-5</v>
      </c>
      <c r="K7995" s="1">
        <v>1.152066E-3</v>
      </c>
      <c r="L7995" s="1">
        <v>1.6516290000000001E-4</v>
      </c>
      <c r="M7995" s="1">
        <v>9.3187670000000004E-3</v>
      </c>
      <c r="N7995" s="1">
        <v>6.4972674000000001E-7</v>
      </c>
      <c r="O7995" s="1">
        <v>4.9090464799999995E-7</v>
      </c>
      <c r="P7995" s="1">
        <v>9.0032290000000002E-8</v>
      </c>
      <c r="Q7995" s="1">
        <v>1.5216305336000199E-7</v>
      </c>
      <c r="R7995" s="1">
        <v>434.349999999999</v>
      </c>
      <c r="S7995" s="1">
        <v>83.95</v>
      </c>
      <c r="T7995" s="1">
        <v>0.14000000000000001</v>
      </c>
      <c r="U7995" s="1">
        <v>6296.25</v>
      </c>
      <c r="V7995" s="1">
        <f t="shared" si="497"/>
        <v>3.9151618724116473</v>
      </c>
      <c r="W7995" s="1">
        <f t="shared" si="498"/>
        <v>8.6859862315446961</v>
      </c>
      <c r="X7995" s="1">
        <f t="shared" si="499"/>
        <v>599.64285714285711</v>
      </c>
    </row>
    <row r="7996" spans="1:24" hidden="1" x14ac:dyDescent="0.3">
      <c r="A7996" s="18" t="str">
        <f t="shared" si="496"/>
        <v>OFF - ConstMin - Rollers_1999_50</v>
      </c>
      <c r="B7996" s="1" t="s">
        <v>40</v>
      </c>
      <c r="C7996" s="1">
        <v>2020</v>
      </c>
      <c r="D7996" s="1" t="s">
        <v>161</v>
      </c>
      <c r="E7996" s="1">
        <v>1999</v>
      </c>
      <c r="F7996" s="1">
        <v>50</v>
      </c>
      <c r="G7996" s="1" t="s">
        <v>12</v>
      </c>
      <c r="H7996" s="1">
        <v>3.3199713932348798E-5</v>
      </c>
      <c r="I7996" s="1">
        <v>3.0537096874974401E-5</v>
      </c>
      <c r="J7996" s="1">
        <v>3.6534259999999997E-5</v>
      </c>
      <c r="K7996" s="1">
        <v>6.5318419999999997E-4</v>
      </c>
      <c r="L7996" s="1">
        <v>3.2750370000000002E-5</v>
      </c>
      <c r="M7996" s="1">
        <v>2.7708120000000001E-3</v>
      </c>
      <c r="N7996" s="1">
        <v>1.9101726000000001E-7</v>
      </c>
      <c r="O7996" s="1">
        <v>1.4432415200000001E-7</v>
      </c>
      <c r="P7996" s="1">
        <v>3.3688019999999997E-8</v>
      </c>
      <c r="Q7996" s="1">
        <v>5.2425925947563802E-8</v>
      </c>
      <c r="R7996" s="1">
        <v>149.64999999999901</v>
      </c>
      <c r="S7996" s="1">
        <v>51.1</v>
      </c>
      <c r="T7996" s="1">
        <v>0.08</v>
      </c>
      <c r="U7996" s="1">
        <v>1890.7</v>
      </c>
      <c r="V7996" s="1">
        <f t="shared" si="497"/>
        <v>5.348028627196614</v>
      </c>
      <c r="W7996" s="1">
        <f t="shared" si="498"/>
        <v>5.7356439948559466</v>
      </c>
      <c r="X7996" s="1">
        <f t="shared" si="499"/>
        <v>638.75</v>
      </c>
    </row>
    <row r="7997" spans="1:24" hidden="1" x14ac:dyDescent="0.3">
      <c r="A7997" s="18" t="str">
        <f t="shared" si="496"/>
        <v>OFF - ConstMin - Rollers_1999_100</v>
      </c>
      <c r="B7997" s="1" t="s">
        <v>40</v>
      </c>
      <c r="C7997" s="1">
        <v>2020</v>
      </c>
      <c r="D7997" s="1" t="s">
        <v>161</v>
      </c>
      <c r="E7997" s="1">
        <v>1999</v>
      </c>
      <c r="F7997" s="1">
        <v>100</v>
      </c>
      <c r="G7997" s="1" t="s">
        <v>12</v>
      </c>
      <c r="H7997" s="1">
        <v>8.8277769144859397E-5</v>
      </c>
      <c r="I7997" s="1">
        <v>8.1197892059441698E-5</v>
      </c>
      <c r="J7997" s="1">
        <v>9.7144299999999998E-5</v>
      </c>
      <c r="K7997" s="1">
        <v>1.263218E-3</v>
      </c>
      <c r="L7997" s="1">
        <v>1.8449880000000001E-4</v>
      </c>
      <c r="M7997" s="1">
        <v>1.0440410000000001E-2</v>
      </c>
      <c r="N7997" s="1">
        <v>7.2793070999999996E-7</v>
      </c>
      <c r="O7997" s="1">
        <v>5.4999209200000004E-7</v>
      </c>
      <c r="P7997" s="1">
        <v>1.00869E-7</v>
      </c>
      <c r="Q7997" s="1">
        <v>1.70064589049414E-7</v>
      </c>
      <c r="R7997" s="1">
        <v>485.45</v>
      </c>
      <c r="S7997" s="1">
        <v>94.9</v>
      </c>
      <c r="T7997" s="1">
        <v>0.15</v>
      </c>
      <c r="U7997" s="1">
        <v>7117.5</v>
      </c>
      <c r="V7997" s="1">
        <f t="shared" si="497"/>
        <v>3.7775122357175728</v>
      </c>
      <c r="W7997" s="1">
        <f t="shared" si="498"/>
        <v>8.5833074824775384</v>
      </c>
      <c r="X7997" s="1">
        <f t="shared" si="499"/>
        <v>632.66666666666674</v>
      </c>
    </row>
    <row r="7998" spans="1:24" hidden="1" x14ac:dyDescent="0.3">
      <c r="A7998" s="18" t="str">
        <f t="shared" si="496"/>
        <v>OFF - ConstMin - Rollers_2000_50</v>
      </c>
      <c r="B7998" s="1" t="s">
        <v>40</v>
      </c>
      <c r="C7998" s="1">
        <v>2020</v>
      </c>
      <c r="D7998" s="1" t="s">
        <v>161</v>
      </c>
      <c r="E7998" s="1">
        <v>2000</v>
      </c>
      <c r="F7998" s="1">
        <v>50</v>
      </c>
      <c r="G7998" s="1" t="s">
        <v>12</v>
      </c>
      <c r="H7998" s="1">
        <v>3.7905717627237803E-5</v>
      </c>
      <c r="I7998" s="1">
        <v>3.4865679073533298E-5</v>
      </c>
      <c r="J7998" s="1">
        <v>4.171293E-5</v>
      </c>
      <c r="K7998" s="1">
        <v>7.507201E-4</v>
      </c>
      <c r="L7998" s="1">
        <v>3.8327039999999997E-5</v>
      </c>
      <c r="M7998" s="1">
        <v>3.2521949999999998E-3</v>
      </c>
      <c r="N7998" s="1">
        <v>2.2420340999999999E-7</v>
      </c>
      <c r="O7998" s="1">
        <v>1.6939813199999999E-7</v>
      </c>
      <c r="P7998" s="1">
        <v>3.9540770000000003E-8</v>
      </c>
      <c r="Q7998" s="1">
        <v>6.1376693792269904E-8</v>
      </c>
      <c r="R7998" s="1">
        <v>175.2</v>
      </c>
      <c r="S7998" s="1">
        <v>58.4</v>
      </c>
      <c r="T7998" s="1">
        <v>0.1</v>
      </c>
      <c r="U7998" s="1">
        <v>2160.8000000000002</v>
      </c>
      <c r="V7998" s="1">
        <f t="shared" si="497"/>
        <v>5.3428398657511389</v>
      </c>
      <c r="W7998" s="1">
        <f t="shared" si="498"/>
        <v>5.8732611177989176</v>
      </c>
      <c r="X7998" s="1">
        <f t="shared" si="499"/>
        <v>584</v>
      </c>
    </row>
    <row r="7999" spans="1:24" hidden="1" x14ac:dyDescent="0.3">
      <c r="A7999" s="18" t="str">
        <f t="shared" si="496"/>
        <v>OFF - ConstMin - Rollers_2000_100</v>
      </c>
      <c r="B7999" s="1" t="s">
        <v>40</v>
      </c>
      <c r="C7999" s="1">
        <v>2020</v>
      </c>
      <c r="D7999" s="1" t="s">
        <v>161</v>
      </c>
      <c r="E7999" s="1">
        <v>2000</v>
      </c>
      <c r="F7999" s="1">
        <v>100</v>
      </c>
      <c r="G7999" s="1" t="s">
        <v>12</v>
      </c>
      <c r="H7999" s="1">
        <v>1.00795682450367E-4</v>
      </c>
      <c r="I7999" s="1">
        <v>9.2711868717847997E-5</v>
      </c>
      <c r="J7999" s="1">
        <v>1.1091949999999999E-4</v>
      </c>
      <c r="K7999" s="1">
        <v>1.4503859999999999E-3</v>
      </c>
      <c r="L7999" s="1">
        <v>2.159141E-4</v>
      </c>
      <c r="M7999" s="1">
        <v>1.2254269999999999E-2</v>
      </c>
      <c r="N7999" s="1">
        <v>8.5439717999999996E-7</v>
      </c>
      <c r="O7999" s="1">
        <v>6.4554453599999999E-7</v>
      </c>
      <c r="P7999" s="1">
        <v>1.183934E-7</v>
      </c>
      <c r="Q7999" s="1">
        <v>1.98195573704204E-7</v>
      </c>
      <c r="R7999" s="1">
        <v>565.75</v>
      </c>
      <c r="S7999" s="1">
        <v>113.15</v>
      </c>
      <c r="T7999" s="1">
        <v>0.18</v>
      </c>
      <c r="U7999" s="1">
        <v>8486.25</v>
      </c>
      <c r="V7999" s="1">
        <f t="shared" si="497"/>
        <v>3.6174964523748416</v>
      </c>
      <c r="W7999" s="1">
        <f t="shared" si="498"/>
        <v>8.4246871686380214</v>
      </c>
      <c r="X7999" s="1">
        <f t="shared" si="499"/>
        <v>628.6111111111112</v>
      </c>
    </row>
    <row r="8000" spans="1:24" hidden="1" x14ac:dyDescent="0.3">
      <c r="A8000" s="18" t="str">
        <f t="shared" si="496"/>
        <v>OFF - ConstMin - Rollers_2001_50</v>
      </c>
      <c r="B8000" s="1" t="s">
        <v>40</v>
      </c>
      <c r="C8000" s="1">
        <v>2020</v>
      </c>
      <c r="D8000" s="1" t="s">
        <v>161</v>
      </c>
      <c r="E8000" s="1">
        <v>2001</v>
      </c>
      <c r="F8000" s="1">
        <v>50</v>
      </c>
      <c r="G8000" s="1" t="s">
        <v>12</v>
      </c>
      <c r="H8000" s="1">
        <v>4.0129984488008803E-5</v>
      </c>
      <c r="I8000" s="1">
        <v>3.69115597320705E-5</v>
      </c>
      <c r="J8000" s="1">
        <v>4.4160599999999999E-5</v>
      </c>
      <c r="K8000" s="1">
        <v>8.0031190000000004E-4</v>
      </c>
      <c r="L8000" s="1">
        <v>4.1622249999999999E-5</v>
      </c>
      <c r="M8000" s="1">
        <v>3.5422650000000002E-3</v>
      </c>
      <c r="N8000" s="1">
        <v>2.4420059999999998E-7</v>
      </c>
      <c r="O8000" s="1">
        <v>1.8450712000000001E-7</v>
      </c>
      <c r="P8000" s="1">
        <v>4.3067479999999999E-8</v>
      </c>
      <c r="Q8000" s="1">
        <v>6.5212737154286696E-8</v>
      </c>
      <c r="R8000" s="1">
        <v>186.15</v>
      </c>
      <c r="S8000" s="1">
        <v>65.7</v>
      </c>
      <c r="T8000" s="1">
        <v>0.11</v>
      </c>
      <c r="U8000" s="1">
        <v>2430.9</v>
      </c>
      <c r="V8000" s="1">
        <f t="shared" si="497"/>
        <v>5.0278684262061324</v>
      </c>
      <c r="W8000" s="1">
        <f t="shared" si="498"/>
        <v>5.6695300367064556</v>
      </c>
      <c r="X8000" s="1">
        <f t="shared" si="499"/>
        <v>597.27272727272725</v>
      </c>
    </row>
    <row r="8001" spans="1:24" hidden="1" x14ac:dyDescent="0.3">
      <c r="A8001" s="18" t="str">
        <f t="shared" si="496"/>
        <v>OFF - ConstMin - Rollers_2001_100</v>
      </c>
      <c r="B8001" s="1" t="s">
        <v>40</v>
      </c>
      <c r="C8001" s="1">
        <v>2020</v>
      </c>
      <c r="D8001" s="1" t="s">
        <v>161</v>
      </c>
      <c r="E8001" s="1">
        <v>2001</v>
      </c>
      <c r="F8001" s="1">
        <v>100</v>
      </c>
      <c r="G8001" s="1" t="s">
        <v>12</v>
      </c>
      <c r="H8001" s="1">
        <v>1.06715319976845E-4</v>
      </c>
      <c r="I8001" s="1">
        <v>9.8156751314702496E-5</v>
      </c>
      <c r="J8001" s="1">
        <v>1.1743369999999999E-4</v>
      </c>
      <c r="K8001" s="1">
        <v>1.5445700000000001E-3</v>
      </c>
      <c r="L8001" s="1">
        <v>2.344763E-4</v>
      </c>
      <c r="M8001" s="1">
        <v>1.334723E-2</v>
      </c>
      <c r="N8001" s="1">
        <v>9.3060090000000002E-7</v>
      </c>
      <c r="O8001" s="1">
        <v>7.0312068000000004E-7</v>
      </c>
      <c r="P8001" s="1">
        <v>1.2895290000000001E-7</v>
      </c>
      <c r="Q8001" s="1">
        <v>2.1481842827294401E-7</v>
      </c>
      <c r="R8001" s="1">
        <v>613.19999999999902</v>
      </c>
      <c r="S8001" s="1">
        <v>124.1</v>
      </c>
      <c r="T8001" s="1">
        <v>0.2</v>
      </c>
      <c r="U8001" s="1">
        <v>9307.5</v>
      </c>
      <c r="V8001" s="1">
        <f t="shared" si="497"/>
        <v>3.4920120361048257</v>
      </c>
      <c r="W8001" s="1">
        <f t="shared" si="498"/>
        <v>8.341698872614197</v>
      </c>
      <c r="X8001" s="1">
        <f t="shared" si="499"/>
        <v>620.49999999999989</v>
      </c>
    </row>
    <row r="8002" spans="1:24" hidden="1" x14ac:dyDescent="0.3">
      <c r="A8002" s="18" t="str">
        <f t="shared" si="496"/>
        <v>OFF - ConstMin - Rollers_2002_50</v>
      </c>
      <c r="B8002" s="1" t="s">
        <v>40</v>
      </c>
      <c r="C8002" s="1">
        <v>2020</v>
      </c>
      <c r="D8002" s="1" t="s">
        <v>161</v>
      </c>
      <c r="E8002" s="1">
        <v>2002</v>
      </c>
      <c r="F8002" s="1">
        <v>50</v>
      </c>
      <c r="G8002" s="1" t="s">
        <v>12</v>
      </c>
      <c r="H8002" s="1">
        <v>4.2875143465471503E-5</v>
      </c>
      <c r="I8002" s="1">
        <v>3.9436556959540601E-5</v>
      </c>
      <c r="J8002" s="1">
        <v>4.7181480000000001E-5</v>
      </c>
      <c r="K8002" s="1">
        <v>8.6132940000000001E-4</v>
      </c>
      <c r="L8002" s="1">
        <v>4.5653630000000002E-5</v>
      </c>
      <c r="M8002" s="1">
        <v>3.896895E-3</v>
      </c>
      <c r="N8002" s="1">
        <v>2.6864847000000002E-7</v>
      </c>
      <c r="O8002" s="1">
        <v>2.02978844E-7</v>
      </c>
      <c r="P8002" s="1">
        <v>4.7379140000000002E-8</v>
      </c>
      <c r="Q8002" s="1">
        <v>7.1606142757648206E-8</v>
      </c>
      <c r="R8002" s="1">
        <v>204.4</v>
      </c>
      <c r="S8002" s="1">
        <v>73</v>
      </c>
      <c r="T8002" s="1">
        <v>0.12</v>
      </c>
      <c r="U8002" s="1">
        <v>2701</v>
      </c>
      <c r="V8002" s="1">
        <f t="shared" si="497"/>
        <v>4.8346273880859503</v>
      </c>
      <c r="W8002" s="1">
        <f t="shared" si="498"/>
        <v>5.5967941164332702</v>
      </c>
      <c r="X8002" s="1">
        <f t="shared" si="499"/>
        <v>608.33333333333337</v>
      </c>
    </row>
    <row r="8003" spans="1:24" hidden="1" x14ac:dyDescent="0.3">
      <c r="A8003" s="18" t="str">
        <f t="shared" si="496"/>
        <v>OFF - ConstMin - Rollers_2002_100</v>
      </c>
      <c r="B8003" s="1" t="s">
        <v>40</v>
      </c>
      <c r="C8003" s="1">
        <v>2020</v>
      </c>
      <c r="D8003" s="1" t="s">
        <v>161</v>
      </c>
      <c r="E8003" s="1">
        <v>2002</v>
      </c>
      <c r="F8003" s="1">
        <v>100</v>
      </c>
      <c r="G8003" s="1" t="s">
        <v>12</v>
      </c>
      <c r="H8003" s="1">
        <v>1.14021404185057E-4</v>
      </c>
      <c r="I8003" s="1">
        <v>1.0487688756941499E-4</v>
      </c>
      <c r="J8003" s="1">
        <v>1.2547360000000001E-4</v>
      </c>
      <c r="K8003" s="1">
        <v>1.6605070000000001E-3</v>
      </c>
      <c r="L8003" s="1">
        <v>2.5718609999999999E-4</v>
      </c>
      <c r="M8003" s="1">
        <v>1.46835E-2</v>
      </c>
      <c r="N8003" s="1">
        <v>1.0237689000000001E-6</v>
      </c>
      <c r="O8003" s="1">
        <v>7.7351428000000001E-7</v>
      </c>
      <c r="P8003" s="1">
        <v>1.418631E-7</v>
      </c>
      <c r="Q8003" s="1">
        <v>2.3527732620370101E-7</v>
      </c>
      <c r="R8003" s="1">
        <v>671.6</v>
      </c>
      <c r="S8003" s="1">
        <v>135.05000000000001</v>
      </c>
      <c r="T8003" s="1">
        <v>0.22</v>
      </c>
      <c r="U8003" s="1">
        <v>10128.75</v>
      </c>
      <c r="V8003" s="1">
        <f t="shared" si="497"/>
        <v>3.4285661975376205</v>
      </c>
      <c r="W8003" s="1">
        <f t="shared" si="498"/>
        <v>8.4077587481122169</v>
      </c>
      <c r="X8003" s="1">
        <f t="shared" si="499"/>
        <v>613.86363636363637</v>
      </c>
    </row>
    <row r="8004" spans="1:24" hidden="1" x14ac:dyDescent="0.3">
      <c r="A8004" s="18" t="str">
        <f t="shared" si="496"/>
        <v>OFF - ConstMin - Rollers_2003_50</v>
      </c>
      <c r="B8004" s="1" t="s">
        <v>40</v>
      </c>
      <c r="C8004" s="1">
        <v>2020</v>
      </c>
      <c r="D8004" s="1" t="s">
        <v>161</v>
      </c>
      <c r="E8004" s="1">
        <v>2003</v>
      </c>
      <c r="F8004" s="1">
        <v>50</v>
      </c>
      <c r="G8004" s="1" t="s">
        <v>12</v>
      </c>
      <c r="H8004" s="1">
        <v>4.7958996364178301E-5</v>
      </c>
      <c r="I8004" s="1">
        <v>4.41126848557711E-5</v>
      </c>
      <c r="J8004" s="1">
        <v>5.2775950000000001E-5</v>
      </c>
      <c r="K8004" s="1">
        <v>9.7090339999999999E-4</v>
      </c>
      <c r="L8004" s="1">
        <v>5.2472500000000003E-5</v>
      </c>
      <c r="M8004" s="1">
        <v>4.4922809999999999E-3</v>
      </c>
      <c r="N8004" s="1">
        <v>3.0969387000000003E-7</v>
      </c>
      <c r="O8004" s="1">
        <v>2.3399092400000001E-7</v>
      </c>
      <c r="P8004" s="1">
        <v>5.4617949999999997E-8</v>
      </c>
      <c r="Q8004" s="1">
        <v>8.1835591723026494E-8</v>
      </c>
      <c r="R8004" s="1">
        <v>233.6</v>
      </c>
      <c r="S8004" s="1">
        <v>83.95</v>
      </c>
      <c r="T8004" s="1">
        <v>0.13</v>
      </c>
      <c r="U8004" s="1">
        <v>3106.15</v>
      </c>
      <c r="V8004" s="1">
        <f t="shared" si="497"/>
        <v>4.7025093468372079</v>
      </c>
      <c r="W8004" s="1">
        <f t="shared" si="498"/>
        <v>5.5936840504876617</v>
      </c>
      <c r="X8004" s="1">
        <f t="shared" si="499"/>
        <v>645.76923076923072</v>
      </c>
    </row>
    <row r="8005" spans="1:24" hidden="1" x14ac:dyDescent="0.3">
      <c r="A8005" s="18" t="str">
        <f t="shared" si="496"/>
        <v>OFF - ConstMin - Rollers_2003_100</v>
      </c>
      <c r="B8005" s="1" t="s">
        <v>40</v>
      </c>
      <c r="C8005" s="1">
        <v>2020</v>
      </c>
      <c r="D8005" s="1" t="s">
        <v>161</v>
      </c>
      <c r="E8005" s="1">
        <v>2003</v>
      </c>
      <c r="F8005" s="1">
        <v>100</v>
      </c>
      <c r="G8005" s="1" t="s">
        <v>12</v>
      </c>
      <c r="H8005" s="1">
        <v>1.27548278459778E-4</v>
      </c>
      <c r="I8005" s="1">
        <v>1.1731890652730401E-4</v>
      </c>
      <c r="J8005" s="1">
        <v>1.4035910000000001E-4</v>
      </c>
      <c r="K8005" s="1">
        <v>1.8695960000000001E-3</v>
      </c>
      <c r="L8005" s="1">
        <v>2.9559850000000001E-4</v>
      </c>
      <c r="M8005" s="1">
        <v>1.692691E-2</v>
      </c>
      <c r="N8005" s="1">
        <v>1.1801853E-6</v>
      </c>
      <c r="O8005" s="1">
        <v>8.9169555999999996E-7</v>
      </c>
      <c r="P8005" s="1">
        <v>1.635376E-7</v>
      </c>
      <c r="Q8005" s="1">
        <v>2.69801716461853E-7</v>
      </c>
      <c r="R8005" s="1">
        <v>770.15</v>
      </c>
      <c r="S8005" s="1">
        <v>156.94999999999999</v>
      </c>
      <c r="T8005" s="1">
        <v>0.25</v>
      </c>
      <c r="U8005" s="1">
        <v>11771.25</v>
      </c>
      <c r="V8005" s="1">
        <f t="shared" si="497"/>
        <v>3.3001526113195836</v>
      </c>
      <c r="W8005" s="1">
        <f t="shared" si="498"/>
        <v>8.3151146780431002</v>
      </c>
      <c r="X8005" s="1">
        <f t="shared" si="499"/>
        <v>627.79999999999995</v>
      </c>
    </row>
    <row r="8006" spans="1:24" hidden="1" x14ac:dyDescent="0.3">
      <c r="A8006" s="18" t="str">
        <f t="shared" si="496"/>
        <v>OFF - ConstMin - Rollers_2004_50</v>
      </c>
      <c r="B8006" s="1" t="s">
        <v>40</v>
      </c>
      <c r="C8006" s="1">
        <v>2020</v>
      </c>
      <c r="D8006" s="1" t="s">
        <v>161</v>
      </c>
      <c r="E8006" s="1">
        <v>2004</v>
      </c>
      <c r="F8006" s="1">
        <v>50</v>
      </c>
      <c r="G8006" s="1" t="s">
        <v>12</v>
      </c>
      <c r="H8006" s="1">
        <v>2.0776580982680499E-5</v>
      </c>
      <c r="I8006" s="1">
        <v>1.9110299187869502E-5</v>
      </c>
      <c r="J8006" s="1">
        <v>2.2863359999999999E-5</v>
      </c>
      <c r="K8006" s="1">
        <v>2.2169859999999998E-3</v>
      </c>
      <c r="L8006" s="1">
        <v>5.6772140000000001E-5</v>
      </c>
      <c r="M8006" s="1">
        <v>6.5273199999999997E-3</v>
      </c>
      <c r="N8006" s="1">
        <v>4.4998748999999902E-7</v>
      </c>
      <c r="O8006" s="1">
        <v>3.3999054799999999E-7</v>
      </c>
      <c r="P8006" s="1">
        <v>7.9360299999999994E-8</v>
      </c>
      <c r="Q8006" s="1">
        <v>1.3426151767059001E-7</v>
      </c>
      <c r="R8006" s="1">
        <v>383.25</v>
      </c>
      <c r="S8006" s="1">
        <v>120.45</v>
      </c>
      <c r="T8006" s="1">
        <v>0.19</v>
      </c>
      <c r="U8006" s="1">
        <v>4456.6499999999996</v>
      </c>
      <c r="V8006" s="1">
        <f t="shared" si="497"/>
        <v>1.4198666502923512</v>
      </c>
      <c r="W8006" s="1">
        <f t="shared" si="498"/>
        <v>4.2180850995203603</v>
      </c>
      <c r="X8006" s="1">
        <f t="shared" si="499"/>
        <v>633.9473684210526</v>
      </c>
    </row>
    <row r="8007" spans="1:24" hidden="1" x14ac:dyDescent="0.3">
      <c r="A8007" s="18" t="str">
        <f t="shared" si="496"/>
        <v>OFF - ConstMin - Rollers_2004_100</v>
      </c>
      <c r="B8007" s="1" t="s">
        <v>40</v>
      </c>
      <c r="C8007" s="1">
        <v>2020</v>
      </c>
      <c r="D8007" s="1" t="s">
        <v>161</v>
      </c>
      <c r="E8007" s="1">
        <v>2004</v>
      </c>
      <c r="F8007" s="1">
        <v>100</v>
      </c>
      <c r="G8007" s="1" t="s">
        <v>12</v>
      </c>
      <c r="H8007" s="1">
        <v>3.5533155404343101E-5</v>
      </c>
      <c r="I8007" s="1">
        <v>3.2683396340914798E-5</v>
      </c>
      <c r="J8007" s="1">
        <v>3.9102069999999997E-5</v>
      </c>
      <c r="K8007" s="1">
        <v>2.4204489999999999E-3</v>
      </c>
      <c r="L8007" s="1">
        <v>1.361213E-4</v>
      </c>
      <c r="M8007" s="1">
        <v>2.4594919999999999E-2</v>
      </c>
      <c r="N8007" s="1">
        <v>1.7148168E-6</v>
      </c>
      <c r="O8007" s="1">
        <v>1.29563936E-6</v>
      </c>
      <c r="P8007" s="1">
        <v>2.3762130000000001E-7</v>
      </c>
      <c r="Q8007" s="1">
        <v>3.78489611718997E-7</v>
      </c>
      <c r="R8007" s="1">
        <v>1080.4000000000001</v>
      </c>
      <c r="S8007" s="1">
        <v>226.3</v>
      </c>
      <c r="T8007" s="1">
        <v>0.36</v>
      </c>
      <c r="U8007" s="1">
        <v>16972.5</v>
      </c>
      <c r="V8007" s="1">
        <f t="shared" si="497"/>
        <v>0.63763179380322021</v>
      </c>
      <c r="W8007" s="1">
        <f t="shared" si="498"/>
        <v>2.6556379816981077</v>
      </c>
      <c r="X8007" s="1">
        <f t="shared" si="499"/>
        <v>628.6111111111112</v>
      </c>
    </row>
    <row r="8008" spans="1:24" hidden="1" x14ac:dyDescent="0.3">
      <c r="A8008" s="18" t="str">
        <f t="shared" si="496"/>
        <v>OFF - ConstMin - Rollers_2005_50</v>
      </c>
      <c r="B8008" s="1" t="s">
        <v>40</v>
      </c>
      <c r="C8008" s="1">
        <v>2020</v>
      </c>
      <c r="D8008" s="1" t="s">
        <v>161</v>
      </c>
      <c r="E8008" s="1">
        <v>2005</v>
      </c>
      <c r="F8008" s="1">
        <v>50</v>
      </c>
      <c r="G8008" s="1" t="s">
        <v>12</v>
      </c>
      <c r="H8008" s="1">
        <v>3.24427705670191E-5</v>
      </c>
      <c r="I8008" s="1">
        <v>2.9840860367544199E-5</v>
      </c>
      <c r="J8008" s="1">
        <v>3.5701290000000003E-5</v>
      </c>
      <c r="K8008" s="1">
        <v>3.4353230000000001E-3</v>
      </c>
      <c r="L8008" s="1">
        <v>8.824917E-5</v>
      </c>
      <c r="M8008" s="1">
        <v>1.0640169999999999E-2</v>
      </c>
      <c r="N8008" s="1">
        <v>7.3352384999999996E-7</v>
      </c>
      <c r="O8008" s="1">
        <v>5.5421801999999996E-7</v>
      </c>
      <c r="P8008" s="1">
        <v>1.2936510000000001E-7</v>
      </c>
      <c r="Q8008" s="1">
        <v>2.1481842827294401E-7</v>
      </c>
      <c r="R8008" s="1">
        <v>613.19999999999902</v>
      </c>
      <c r="S8008" s="1">
        <v>197.1</v>
      </c>
      <c r="T8008" s="1">
        <v>0.32</v>
      </c>
      <c r="U8008" s="1">
        <v>7292.7</v>
      </c>
      <c r="V8008" s="1">
        <f t="shared" si="497"/>
        <v>1.3549135712666112</v>
      </c>
      <c r="W8008" s="1">
        <f t="shared" si="498"/>
        <v>4.0069219390223125</v>
      </c>
      <c r="X8008" s="1">
        <f t="shared" si="499"/>
        <v>615.9375</v>
      </c>
    </row>
    <row r="8009" spans="1:24" hidden="1" x14ac:dyDescent="0.3">
      <c r="A8009" s="18" t="str">
        <f t="shared" si="496"/>
        <v>OFF - ConstMin - Rollers_2005_100</v>
      </c>
      <c r="B8009" s="1" t="s">
        <v>40</v>
      </c>
      <c r="C8009" s="1">
        <v>2020</v>
      </c>
      <c r="D8009" s="1" t="s">
        <v>161</v>
      </c>
      <c r="E8009" s="1">
        <v>2005</v>
      </c>
      <c r="F8009" s="1">
        <v>100</v>
      </c>
      <c r="G8009" s="1" t="s">
        <v>12</v>
      </c>
      <c r="H8009" s="1">
        <v>5.5306763936937901E-5</v>
      </c>
      <c r="I8009" s="1">
        <v>5.0871161469195397E-5</v>
      </c>
      <c r="J8009" s="1">
        <v>6.0861720000000002E-5</v>
      </c>
      <c r="K8009" s="1">
        <v>3.743199E-3</v>
      </c>
      <c r="L8009" s="1">
        <v>2.146979E-4</v>
      </c>
      <c r="M8009" s="1">
        <v>4.009215E-2</v>
      </c>
      <c r="N8009" s="1">
        <v>2.7953207999999998E-6</v>
      </c>
      <c r="O8009" s="1">
        <v>2.1120201600000001E-6</v>
      </c>
      <c r="P8009" s="1">
        <v>3.8734610000000003E-7</v>
      </c>
      <c r="Q8009" s="1">
        <v>6.1248825680202598E-7</v>
      </c>
      <c r="R8009" s="1">
        <v>1748.35</v>
      </c>
      <c r="S8009" s="1">
        <v>368.65</v>
      </c>
      <c r="T8009" s="1">
        <v>0.59</v>
      </c>
      <c r="U8009" s="1">
        <v>27648.75</v>
      </c>
      <c r="V8009" s="1">
        <f t="shared" si="497"/>
        <v>0.60923486984726127</v>
      </c>
      <c r="W8009" s="1">
        <f t="shared" si="498"/>
        <v>2.5712298163702445</v>
      </c>
      <c r="X8009" s="1">
        <f t="shared" si="499"/>
        <v>624.83050847457628</v>
      </c>
    </row>
    <row r="8010" spans="1:24" hidden="1" x14ac:dyDescent="0.3">
      <c r="A8010" s="18" t="str">
        <f t="shared" ref="A8010:A8073" si="500">D8010&amp;"_"&amp;E8010&amp;"_"&amp;F8010</f>
        <v>OFF - ConstMin - Rollers_2006_50</v>
      </c>
      <c r="B8010" s="1" t="s">
        <v>40</v>
      </c>
      <c r="C8010" s="1">
        <v>2020</v>
      </c>
      <c r="D8010" s="1" t="s">
        <v>161</v>
      </c>
      <c r="E8010" s="1">
        <v>2006</v>
      </c>
      <c r="F8010" s="1">
        <v>50</v>
      </c>
      <c r="G8010" s="1" t="s">
        <v>12</v>
      </c>
      <c r="H8010" s="1">
        <v>3.2133503083769297E-5</v>
      </c>
      <c r="I8010" s="1">
        <v>2.9556396136450899E-5</v>
      </c>
      <c r="J8010" s="1">
        <v>3.536096E-5</v>
      </c>
      <c r="K8010" s="1">
        <v>3.3739E-3</v>
      </c>
      <c r="L8010" s="1">
        <v>8.6974409999999999E-5</v>
      </c>
      <c r="M8010" s="1">
        <v>1.102294E-2</v>
      </c>
      <c r="N8010" s="1">
        <v>7.5991176000000001E-7</v>
      </c>
      <c r="O8010" s="1">
        <v>5.7415555199999996E-7</v>
      </c>
      <c r="P8010" s="1">
        <v>1.3401890000000001E-7</v>
      </c>
      <c r="Q8010" s="1">
        <v>2.18654471634961E-7</v>
      </c>
      <c r="R8010" s="1">
        <v>624.15</v>
      </c>
      <c r="S8010" s="1">
        <v>204.4</v>
      </c>
      <c r="T8010" s="1">
        <v>0.33</v>
      </c>
      <c r="U8010" s="1">
        <v>7562.8</v>
      </c>
      <c r="V8010" s="1">
        <f t="shared" si="497"/>
        <v>1.2940690899798846</v>
      </c>
      <c r="W8010" s="1">
        <f t="shared" si="498"/>
        <v>3.8080047066845273</v>
      </c>
      <c r="X8010" s="1">
        <f t="shared" si="499"/>
        <v>619.39393939393938</v>
      </c>
    </row>
    <row r="8011" spans="1:24" hidden="1" x14ac:dyDescent="0.3">
      <c r="A8011" s="18" t="str">
        <f t="shared" si="500"/>
        <v>OFF - ConstMin - Rollers_2006_100</v>
      </c>
      <c r="B8011" s="1" t="s">
        <v>40</v>
      </c>
      <c r="C8011" s="1">
        <v>2020</v>
      </c>
      <c r="D8011" s="1" t="s">
        <v>161</v>
      </c>
      <c r="E8011" s="1">
        <v>2006</v>
      </c>
      <c r="F8011" s="1">
        <v>100</v>
      </c>
      <c r="G8011" s="1" t="s">
        <v>12</v>
      </c>
      <c r="H8011" s="1">
        <v>5.4586505930814803E-5</v>
      </c>
      <c r="I8011" s="1">
        <v>5.0208668155163498E-5</v>
      </c>
      <c r="J8011" s="1">
        <v>6.0069119999999999E-5</v>
      </c>
      <c r="K8011" s="1">
        <v>3.6682070000000002E-3</v>
      </c>
      <c r="L8011" s="1">
        <v>2.149694E-4</v>
      </c>
      <c r="M8011" s="1">
        <v>4.1534429999999997E-2</v>
      </c>
      <c r="N8011" s="1">
        <v>2.8958805000000001E-6</v>
      </c>
      <c r="O8011" s="1">
        <v>2.1879986000000001E-6</v>
      </c>
      <c r="P8011" s="1">
        <v>4.0128050000000002E-7</v>
      </c>
      <c r="Q8011" s="1">
        <v>6.2911111137076602E-7</v>
      </c>
      <c r="R8011" s="1">
        <v>1795.8</v>
      </c>
      <c r="S8011" s="1">
        <v>383.25</v>
      </c>
      <c r="T8011" s="1">
        <v>0.61</v>
      </c>
      <c r="U8011" s="1">
        <v>28743.75</v>
      </c>
      <c r="V8011" s="1">
        <f t="shared" ref="V8011:V8074" si="501">IFERROR(CONVERT(I8011,"ton","g")*365/U8011,0)</f>
        <v>0.57839412782334321</v>
      </c>
      <c r="W8011" s="1">
        <f t="shared" ref="W8011:W8074" si="502">IFERROR(CONVERT(L8011,"ton","g")*365/U8011,0)</f>
        <v>2.4764058317073778</v>
      </c>
      <c r="X8011" s="1">
        <f t="shared" ref="X8011:X8074" si="503">S8011/T8011</f>
        <v>628.27868852459017</v>
      </c>
    </row>
    <row r="8012" spans="1:24" hidden="1" x14ac:dyDescent="0.3">
      <c r="A8012" s="18" t="str">
        <f t="shared" si="500"/>
        <v>OFF - ConstMin - Rollers_2007_50</v>
      </c>
      <c r="B8012" s="1" t="s">
        <v>40</v>
      </c>
      <c r="C8012" s="1">
        <v>2020</v>
      </c>
      <c r="D8012" s="1" t="s">
        <v>161</v>
      </c>
      <c r="E8012" s="1">
        <v>2007</v>
      </c>
      <c r="F8012" s="1">
        <v>50</v>
      </c>
      <c r="G8012" s="1" t="s">
        <v>12</v>
      </c>
      <c r="H8012" s="1">
        <v>2.0572825935831002E-5</v>
      </c>
      <c r="I8012" s="1">
        <v>1.89228852957774E-5</v>
      </c>
      <c r="J8012" s="1">
        <v>2.2639140000000001E-5</v>
      </c>
      <c r="K8012" s="1">
        <v>2.2858510000000002E-3</v>
      </c>
      <c r="L8012" s="1">
        <v>2.326711E-5</v>
      </c>
      <c r="M8012" s="1">
        <v>7.9014250000000001E-3</v>
      </c>
      <c r="N8012" s="1">
        <v>5.4471707999999997E-7</v>
      </c>
      <c r="O8012" s="1">
        <v>4.1156401600000002E-7</v>
      </c>
      <c r="P8012" s="1">
        <v>9.606691E-8</v>
      </c>
      <c r="Q8012" s="1">
        <v>1.5344173448067401E-7</v>
      </c>
      <c r="R8012" s="1">
        <v>438</v>
      </c>
      <c r="S8012" s="1">
        <v>146</v>
      </c>
      <c r="T8012" s="1">
        <v>0.23</v>
      </c>
      <c r="U8012" s="1">
        <v>5402</v>
      </c>
      <c r="V8012" s="1">
        <f t="shared" si="501"/>
        <v>1.1599022146688946</v>
      </c>
      <c r="W8012" s="1">
        <f t="shared" si="502"/>
        <v>1.4261869686419866</v>
      </c>
      <c r="X8012" s="1">
        <f t="shared" si="503"/>
        <v>634.78260869565213</v>
      </c>
    </row>
    <row r="8013" spans="1:24" hidden="1" x14ac:dyDescent="0.3">
      <c r="A8013" s="18" t="str">
        <f t="shared" si="500"/>
        <v>OFF - ConstMin - Rollers_2007_100</v>
      </c>
      <c r="B8013" s="1" t="s">
        <v>40</v>
      </c>
      <c r="C8013" s="1">
        <v>2020</v>
      </c>
      <c r="D8013" s="1" t="s">
        <v>161</v>
      </c>
      <c r="E8013" s="1">
        <v>2007</v>
      </c>
      <c r="F8013" s="1">
        <v>100</v>
      </c>
      <c r="G8013" s="1" t="s">
        <v>12</v>
      </c>
      <c r="H8013" s="1">
        <v>3.2709218775415998E-5</v>
      </c>
      <c r="I8013" s="1">
        <v>3.0085939429627599E-5</v>
      </c>
      <c r="J8013" s="1">
        <v>3.5994500000000002E-5</v>
      </c>
      <c r="K8013" s="1">
        <v>2.4791489999999999E-3</v>
      </c>
      <c r="L8013" s="1">
        <v>8.3044210000000001E-5</v>
      </c>
      <c r="M8013" s="1">
        <v>2.977256E-2</v>
      </c>
      <c r="N8013" s="1">
        <v>2.0758140000000001E-6</v>
      </c>
      <c r="O8013" s="1">
        <v>1.5683928E-6</v>
      </c>
      <c r="P8013" s="1">
        <v>2.8764440000000003E-7</v>
      </c>
      <c r="Q8013" s="1">
        <v>4.4753839223530097E-7</v>
      </c>
      <c r="R8013" s="1">
        <v>1277.5</v>
      </c>
      <c r="S8013" s="1">
        <v>273.75</v>
      </c>
      <c r="T8013" s="1">
        <v>0.44</v>
      </c>
      <c r="U8013" s="1">
        <v>20531.25</v>
      </c>
      <c r="V8013" s="1">
        <f t="shared" si="501"/>
        <v>0.4852178691399549</v>
      </c>
      <c r="W8013" s="1">
        <f t="shared" si="502"/>
        <v>1.3393144899085405</v>
      </c>
      <c r="X8013" s="1">
        <f t="shared" si="503"/>
        <v>622.15909090909088</v>
      </c>
    </row>
    <row r="8014" spans="1:24" hidden="1" x14ac:dyDescent="0.3">
      <c r="A8014" s="18" t="str">
        <f t="shared" si="500"/>
        <v>OFF - ConstMin - Rollers_2008_50</v>
      </c>
      <c r="B8014" s="1" t="s">
        <v>40</v>
      </c>
      <c r="C8014" s="1">
        <v>2020</v>
      </c>
      <c r="D8014" s="1" t="s">
        <v>161</v>
      </c>
      <c r="E8014" s="1">
        <v>2008</v>
      </c>
      <c r="F8014" s="1">
        <v>50</v>
      </c>
      <c r="G8014" s="1" t="s">
        <v>12</v>
      </c>
      <c r="H8014" s="1">
        <v>1.6505167483158902E-5</v>
      </c>
      <c r="I8014" s="1">
        <v>1.51814530510096E-5</v>
      </c>
      <c r="J8014" s="1">
        <v>1.8162930000000001E-5</v>
      </c>
      <c r="K8014" s="1">
        <v>1.811879E-3</v>
      </c>
      <c r="L8014" s="1">
        <v>1.8940340000000002E-5</v>
      </c>
      <c r="M8014" s="1">
        <v>6.6487960000000002E-3</v>
      </c>
      <c r="N8014" s="1">
        <v>4.5836199E-7</v>
      </c>
      <c r="O8014" s="1">
        <v>3.4631794800000001E-7</v>
      </c>
      <c r="P8014" s="1">
        <v>8.0837220000000002E-8</v>
      </c>
      <c r="Q8014" s="1">
        <v>1.26589430946556E-7</v>
      </c>
      <c r="R8014" s="1">
        <v>361.35</v>
      </c>
      <c r="S8014" s="1">
        <v>124.1</v>
      </c>
      <c r="T8014" s="1">
        <v>0.2</v>
      </c>
      <c r="U8014" s="1">
        <v>4591.7</v>
      </c>
      <c r="V8014" s="1">
        <f t="shared" si="501"/>
        <v>1.0947839856043204</v>
      </c>
      <c r="W8014" s="1">
        <f t="shared" si="502"/>
        <v>1.3658495563125279</v>
      </c>
      <c r="X8014" s="1">
        <f t="shared" si="503"/>
        <v>620.49999999999989</v>
      </c>
    </row>
    <row r="8015" spans="1:24" hidden="1" x14ac:dyDescent="0.3">
      <c r="A8015" s="18" t="str">
        <f t="shared" si="500"/>
        <v>OFF - ConstMin - Rollers_2008_100</v>
      </c>
      <c r="B8015" s="1" t="s">
        <v>40</v>
      </c>
      <c r="C8015" s="1">
        <v>2020</v>
      </c>
      <c r="D8015" s="1" t="s">
        <v>161</v>
      </c>
      <c r="E8015" s="1">
        <v>2008</v>
      </c>
      <c r="F8015" s="1">
        <v>100</v>
      </c>
      <c r="G8015" s="1" t="s">
        <v>12</v>
      </c>
      <c r="H8015" s="1">
        <v>2.6158287737893698E-5</v>
      </c>
      <c r="I8015" s="1">
        <v>2.4060393061314599E-5</v>
      </c>
      <c r="J8015" s="1">
        <v>2.8785600000000001E-5</v>
      </c>
      <c r="K8015" s="1">
        <v>1.959667E-3</v>
      </c>
      <c r="L8015" s="1">
        <v>6.6361280000000003E-5</v>
      </c>
      <c r="M8015" s="1">
        <v>2.5052649999999999E-2</v>
      </c>
      <c r="N8015" s="1">
        <v>1.7467308000000001E-6</v>
      </c>
      <c r="O8015" s="1">
        <v>1.3197521599999999E-6</v>
      </c>
      <c r="P8015" s="1">
        <v>2.4204350000000001E-7</v>
      </c>
      <c r="Q8015" s="1">
        <v>3.7465356835698099E-7</v>
      </c>
      <c r="R8015" s="1">
        <v>1069.45</v>
      </c>
      <c r="S8015" s="1">
        <v>229.95</v>
      </c>
      <c r="T8015" s="1">
        <v>0.37</v>
      </c>
      <c r="U8015" s="1">
        <v>17246.25</v>
      </c>
      <c r="V8015" s="1">
        <f t="shared" si="501"/>
        <v>0.4619517761614072</v>
      </c>
      <c r="W8015" s="1">
        <f t="shared" si="502"/>
        <v>1.2741151437643852</v>
      </c>
      <c r="X8015" s="1">
        <f t="shared" si="503"/>
        <v>621.48648648648646</v>
      </c>
    </row>
    <row r="8016" spans="1:24" hidden="1" x14ac:dyDescent="0.3">
      <c r="A8016" s="18" t="str">
        <f t="shared" si="500"/>
        <v>OFF - ConstMin - Rollers_2009_25</v>
      </c>
      <c r="B8016" s="1" t="s">
        <v>40</v>
      </c>
      <c r="C8016" s="1">
        <v>2020</v>
      </c>
      <c r="D8016" s="1" t="s">
        <v>161</v>
      </c>
      <c r="E8016" s="1">
        <v>2009</v>
      </c>
      <c r="F8016" s="1">
        <v>25</v>
      </c>
      <c r="G8016" s="1" t="s">
        <v>5</v>
      </c>
      <c r="H8016" s="1">
        <v>8.42204166666666E-7</v>
      </c>
      <c r="I8016" s="1">
        <v>1.00229256198347E-6</v>
      </c>
      <c r="J8016" s="1">
        <v>1.212774E-6</v>
      </c>
      <c r="K8016" s="1">
        <v>4.1393619999999999E-6</v>
      </c>
      <c r="L8016" s="1">
        <v>7.6637639999999992E-6</v>
      </c>
      <c r="M8016" s="1">
        <v>1.0052990000000001E-3</v>
      </c>
      <c r="N8016" s="1">
        <v>2.6888159999999999E-7</v>
      </c>
      <c r="O8016" s="1">
        <v>2.47371072E-7</v>
      </c>
      <c r="P8016" s="1">
        <v>1.275534E-8</v>
      </c>
      <c r="Q8016" s="1">
        <v>8.2640278980001298E-9</v>
      </c>
      <c r="R8016" s="1">
        <v>32.85</v>
      </c>
      <c r="S8016" s="1">
        <v>54.75</v>
      </c>
      <c r="T8016" s="1">
        <v>0.08</v>
      </c>
      <c r="U8016" s="1">
        <v>1040.25</v>
      </c>
      <c r="V8016" s="1">
        <f t="shared" si="501"/>
        <v>0.31904018149014318</v>
      </c>
      <c r="W8016" s="1">
        <f t="shared" si="502"/>
        <v>2.4394560532495997</v>
      </c>
      <c r="X8016" s="1">
        <f t="shared" si="503"/>
        <v>684.375</v>
      </c>
    </row>
    <row r="8017" spans="1:24" hidden="1" x14ac:dyDescent="0.3">
      <c r="A8017" s="18" t="str">
        <f t="shared" si="500"/>
        <v>OFF - ConstMin - Rollers_2009_50</v>
      </c>
      <c r="B8017" s="1" t="s">
        <v>40</v>
      </c>
      <c r="C8017" s="1">
        <v>2020</v>
      </c>
      <c r="D8017" s="1" t="s">
        <v>161</v>
      </c>
      <c r="E8017" s="1">
        <v>2009</v>
      </c>
      <c r="F8017" s="1">
        <v>50</v>
      </c>
      <c r="G8017" s="1" t="s">
        <v>12</v>
      </c>
      <c r="H8017" s="1">
        <v>1.5079409217594E-5</v>
      </c>
      <c r="I8017" s="1">
        <v>1.3870040598343E-5</v>
      </c>
      <c r="J8017" s="1">
        <v>1.6593969999999999E-5</v>
      </c>
      <c r="K8017" s="1">
        <v>1.633186E-3</v>
      </c>
      <c r="L8017" s="1">
        <v>1.7579860000000001E-5</v>
      </c>
      <c r="M8017" s="1">
        <v>6.3864009999999999E-3</v>
      </c>
      <c r="N8017" s="1">
        <v>4.402728E-7</v>
      </c>
      <c r="O8017" s="1">
        <v>3.3265056000000002E-7</v>
      </c>
      <c r="P8017" s="1">
        <v>7.7646989999999997E-8</v>
      </c>
      <c r="Q8017" s="1">
        <v>1.18917344222522E-7</v>
      </c>
      <c r="R8017" s="1">
        <v>339.45</v>
      </c>
      <c r="S8017" s="1">
        <v>116.8</v>
      </c>
      <c r="T8017" s="1">
        <v>0.19</v>
      </c>
      <c r="U8017" s="1">
        <v>4321.6000000000004</v>
      </c>
      <c r="V8017" s="1">
        <f t="shared" si="501"/>
        <v>1.0627271261821991</v>
      </c>
      <c r="W8017" s="1">
        <f t="shared" si="502"/>
        <v>1.3469747232547635</v>
      </c>
      <c r="X8017" s="1">
        <f t="shared" si="503"/>
        <v>614.73684210526312</v>
      </c>
    </row>
    <row r="8018" spans="1:24" hidden="1" x14ac:dyDescent="0.3">
      <c r="A8018" s="18" t="str">
        <f t="shared" si="500"/>
        <v>OFF - ConstMin - Rollers_2009_100</v>
      </c>
      <c r="B8018" s="1" t="s">
        <v>40</v>
      </c>
      <c r="C8018" s="1">
        <v>2020</v>
      </c>
      <c r="D8018" s="1" t="s">
        <v>161</v>
      </c>
      <c r="E8018" s="1">
        <v>2009</v>
      </c>
      <c r="F8018" s="1">
        <v>100</v>
      </c>
      <c r="G8018" s="1" t="s">
        <v>12</v>
      </c>
      <c r="H8018" s="1">
        <v>2.3814368629247E-5</v>
      </c>
      <c r="I8018" s="1">
        <v>2.1904456265181401E-5</v>
      </c>
      <c r="J8018" s="1">
        <v>2.6206260000000001E-5</v>
      </c>
      <c r="K8018" s="1">
        <v>1.760862E-3</v>
      </c>
      <c r="L8018" s="1">
        <v>6.0363409999999999E-5</v>
      </c>
      <c r="M8018" s="1">
        <v>2.4063950000000001E-2</v>
      </c>
      <c r="N8018" s="1">
        <v>1.6777962E-6</v>
      </c>
      <c r="O8018" s="1">
        <v>1.2676682399999999E-6</v>
      </c>
      <c r="P8018" s="1">
        <v>2.3249129999999999E-7</v>
      </c>
      <c r="Q8018" s="1">
        <v>3.5675203266756898E-7</v>
      </c>
      <c r="R8018" s="1">
        <v>1018.35</v>
      </c>
      <c r="S8018" s="1">
        <v>222.65</v>
      </c>
      <c r="T8018" s="1">
        <v>0.36</v>
      </c>
      <c r="U8018" s="1">
        <v>16698.75</v>
      </c>
      <c r="V8018" s="1">
        <f t="shared" si="501"/>
        <v>0.43434728878185708</v>
      </c>
      <c r="W8018" s="1">
        <f t="shared" si="502"/>
        <v>1.1969565990461946</v>
      </c>
      <c r="X8018" s="1">
        <f t="shared" si="503"/>
        <v>618.47222222222229</v>
      </c>
    </row>
    <row r="8019" spans="1:24" hidden="1" x14ac:dyDescent="0.3">
      <c r="A8019" s="18" t="str">
        <f t="shared" si="500"/>
        <v>OFF - ConstMin - Rollers_2010_25</v>
      </c>
      <c r="B8019" s="1" t="s">
        <v>40</v>
      </c>
      <c r="C8019" s="1">
        <v>2020</v>
      </c>
      <c r="D8019" s="1" t="s">
        <v>161</v>
      </c>
      <c r="E8019" s="1">
        <v>2010</v>
      </c>
      <c r="F8019" s="1">
        <v>25</v>
      </c>
      <c r="G8019" s="1" t="s">
        <v>5</v>
      </c>
      <c r="H8019" s="1">
        <v>2.80069722222222E-6</v>
      </c>
      <c r="I8019" s="1">
        <v>3.33306115702479E-6</v>
      </c>
      <c r="J8019" s="1">
        <v>4.0330040000000003E-6</v>
      </c>
      <c r="K8019" s="1">
        <v>1.376518E-5</v>
      </c>
      <c r="L8019" s="1">
        <v>2.5485359999999999E-5</v>
      </c>
      <c r="M8019" s="1">
        <v>3.343057E-3</v>
      </c>
      <c r="N8019" s="1">
        <v>8.9414869999999999E-7</v>
      </c>
      <c r="O8019" s="1">
        <v>8.2261680400000004E-7</v>
      </c>
      <c r="P8019" s="1">
        <v>4.2417060000000001E-8</v>
      </c>
      <c r="Q8019" s="1">
        <v>2.7546759660000401E-8</v>
      </c>
      <c r="R8019" s="1">
        <v>109.5</v>
      </c>
      <c r="S8019" s="1">
        <v>182.5</v>
      </c>
      <c r="T8019" s="1">
        <v>0.26</v>
      </c>
      <c r="U8019" s="1">
        <v>3467.5</v>
      </c>
      <c r="V8019" s="1">
        <f t="shared" si="501"/>
        <v>0.31828444411996143</v>
      </c>
      <c r="W8019" s="1">
        <f t="shared" si="502"/>
        <v>2.433676808990147</v>
      </c>
      <c r="X8019" s="1">
        <f t="shared" si="503"/>
        <v>701.92307692307691</v>
      </c>
    </row>
    <row r="8020" spans="1:24" hidden="1" x14ac:dyDescent="0.3">
      <c r="A8020" s="18" t="str">
        <f t="shared" si="500"/>
        <v>OFF - ConstMin - Rollers_2010_50</v>
      </c>
      <c r="B8020" s="1" t="s">
        <v>40</v>
      </c>
      <c r="C8020" s="1">
        <v>2020</v>
      </c>
      <c r="D8020" s="1" t="s">
        <v>161</v>
      </c>
      <c r="E8020" s="1">
        <v>2010</v>
      </c>
      <c r="F8020" s="1">
        <v>50</v>
      </c>
      <c r="G8020" s="1" t="s">
        <v>12</v>
      </c>
      <c r="H8020" s="1">
        <v>1.4023158030567799E-5</v>
      </c>
      <c r="I8020" s="1">
        <v>1.28985007565162E-5</v>
      </c>
      <c r="J8020" s="1">
        <v>1.5431629999999998E-5</v>
      </c>
      <c r="K8020" s="1">
        <v>1.495931E-3</v>
      </c>
      <c r="L8020" s="1">
        <v>1.663254E-5</v>
      </c>
      <c r="M8020" s="1">
        <v>6.2605669999999999E-3</v>
      </c>
      <c r="N8020" s="1">
        <v>4.3159788000000001E-7</v>
      </c>
      <c r="O8020" s="1">
        <v>3.2609617599999999E-7</v>
      </c>
      <c r="P8020" s="1">
        <v>7.6117080000000005E-8</v>
      </c>
      <c r="Q8020" s="1">
        <v>1.15081300860506E-7</v>
      </c>
      <c r="R8020" s="1">
        <v>328.5</v>
      </c>
      <c r="S8020" s="1">
        <v>116.8</v>
      </c>
      <c r="T8020" s="1">
        <v>0.19</v>
      </c>
      <c r="U8020" s="1">
        <v>4321.6000000000004</v>
      </c>
      <c r="V8020" s="1">
        <f t="shared" si="501"/>
        <v>0.98828742020185401</v>
      </c>
      <c r="W8020" s="1">
        <f t="shared" si="502"/>
        <v>1.274390749614831</v>
      </c>
      <c r="X8020" s="1">
        <f t="shared" si="503"/>
        <v>614.73684210526312</v>
      </c>
    </row>
    <row r="8021" spans="1:24" hidden="1" x14ac:dyDescent="0.3">
      <c r="A8021" s="18" t="str">
        <f t="shared" si="500"/>
        <v>OFF - ConstMin - Rollers_2010_100</v>
      </c>
      <c r="B8021" s="1" t="s">
        <v>40</v>
      </c>
      <c r="C8021" s="1">
        <v>2020</v>
      </c>
      <c r="D8021" s="1" t="s">
        <v>161</v>
      </c>
      <c r="E8021" s="1">
        <v>2010</v>
      </c>
      <c r="F8021" s="1">
        <v>100</v>
      </c>
      <c r="G8021" s="1" t="s">
        <v>12</v>
      </c>
      <c r="H8021" s="1">
        <v>2.2059414470043301E-5</v>
      </c>
      <c r="I8021" s="1">
        <v>2.0290249429545802E-5</v>
      </c>
      <c r="J8021" s="1">
        <v>2.427504E-5</v>
      </c>
      <c r="K8021" s="1">
        <v>1.6070940000000001E-3</v>
      </c>
      <c r="L8021" s="1">
        <v>5.5861700000000001E-5</v>
      </c>
      <c r="M8021" s="1">
        <v>2.3589800000000001E-2</v>
      </c>
      <c r="N8021" s="1">
        <v>1.6447374E-6</v>
      </c>
      <c r="O8021" s="1">
        <v>1.24269048E-6</v>
      </c>
      <c r="P8021" s="1">
        <v>2.279104E-7</v>
      </c>
      <c r="Q8021" s="1">
        <v>3.4780126482286203E-7</v>
      </c>
      <c r="R8021" s="1">
        <v>992.8</v>
      </c>
      <c r="S8021" s="1">
        <v>215.35</v>
      </c>
      <c r="T8021" s="1">
        <v>0.35</v>
      </c>
      <c r="U8021" s="1">
        <v>16151.25</v>
      </c>
      <c r="V8021" s="1">
        <f t="shared" si="501"/>
        <v>0.41597750628876062</v>
      </c>
      <c r="W8021" s="1">
        <f t="shared" si="502"/>
        <v>1.1452402664510284</v>
      </c>
      <c r="X8021" s="1">
        <f t="shared" si="503"/>
        <v>615.28571428571433</v>
      </c>
    </row>
    <row r="8022" spans="1:24" hidden="1" x14ac:dyDescent="0.3">
      <c r="A8022" s="18" t="str">
        <f t="shared" si="500"/>
        <v>OFF - ConstMin - Rollers_2011_25</v>
      </c>
      <c r="B8022" s="1" t="s">
        <v>40</v>
      </c>
      <c r="C8022" s="1">
        <v>2020</v>
      </c>
      <c r="D8022" s="1" t="s">
        <v>161</v>
      </c>
      <c r="E8022" s="1">
        <v>2011</v>
      </c>
      <c r="F8022" s="1">
        <v>25</v>
      </c>
      <c r="G8022" s="1" t="s">
        <v>5</v>
      </c>
      <c r="H8022" s="1">
        <v>5.7260090277777699E-6</v>
      </c>
      <c r="I8022" s="1">
        <v>6.8144239669421499E-6</v>
      </c>
      <c r="J8022" s="1">
        <v>8.2454530000000007E-6</v>
      </c>
      <c r="K8022" s="1">
        <v>2.814283E-5</v>
      </c>
      <c r="L8022" s="1">
        <v>5.210466E-5</v>
      </c>
      <c r="M8022" s="1">
        <v>6.8348599999999999E-3</v>
      </c>
      <c r="N8022" s="1">
        <v>1.9469069999999999E-6</v>
      </c>
      <c r="O8022" s="1">
        <v>1.79115444E-6</v>
      </c>
      <c r="P8022" s="1">
        <v>8.6721429999999998E-8</v>
      </c>
      <c r="Q8022" s="1">
        <v>5.6929969964000899E-8</v>
      </c>
      <c r="R8022" s="1">
        <v>226.3</v>
      </c>
      <c r="S8022" s="1">
        <v>375.95</v>
      </c>
      <c r="T8022" s="1">
        <v>0.54</v>
      </c>
      <c r="U8022" s="1">
        <v>7143.05</v>
      </c>
      <c r="V8022" s="1">
        <f t="shared" si="501"/>
        <v>0.31588867831886469</v>
      </c>
      <c r="W8022" s="1">
        <f t="shared" si="502"/>
        <v>2.4153578147617987</v>
      </c>
      <c r="X8022" s="1">
        <f t="shared" si="503"/>
        <v>696.20370370370358</v>
      </c>
    </row>
    <row r="8023" spans="1:24" hidden="1" x14ac:dyDescent="0.3">
      <c r="A8023" s="18" t="str">
        <f t="shared" si="500"/>
        <v>OFF - ConstMin - Rollers_2011_50</v>
      </c>
      <c r="B8023" s="1" t="s">
        <v>40</v>
      </c>
      <c r="C8023" s="1">
        <v>2020</v>
      </c>
      <c r="D8023" s="1" t="s">
        <v>161</v>
      </c>
      <c r="E8023" s="1">
        <v>2011</v>
      </c>
      <c r="F8023" s="1">
        <v>50</v>
      </c>
      <c r="G8023" s="1" t="s">
        <v>12</v>
      </c>
      <c r="H8023" s="1">
        <v>1.36152480964415E-5</v>
      </c>
      <c r="I8023" s="1">
        <v>1.25233051991069E-5</v>
      </c>
      <c r="J8023" s="1">
        <v>1.498275E-5</v>
      </c>
      <c r="K8023" s="1">
        <v>1.427684E-3</v>
      </c>
      <c r="L8023" s="1">
        <v>1.6456120000000001E-5</v>
      </c>
      <c r="M8023" s="1">
        <v>6.4263410000000003E-3</v>
      </c>
      <c r="N8023" s="1">
        <v>4.4302616999999999E-7</v>
      </c>
      <c r="O8023" s="1">
        <v>3.3473088400000001E-7</v>
      </c>
      <c r="P8023" s="1">
        <v>7.8132589999999997E-8</v>
      </c>
      <c r="Q8023" s="1">
        <v>1.15081300860506E-7</v>
      </c>
      <c r="R8023" s="1">
        <v>328.5</v>
      </c>
      <c r="S8023" s="1">
        <v>116.8</v>
      </c>
      <c r="T8023" s="1">
        <v>0.19</v>
      </c>
      <c r="U8023" s="1">
        <v>4321.6000000000004</v>
      </c>
      <c r="V8023" s="1">
        <f t="shared" si="501"/>
        <v>0.95953981173922631</v>
      </c>
      <c r="W8023" s="1">
        <f t="shared" si="502"/>
        <v>1.2608733905075</v>
      </c>
      <c r="X8023" s="1">
        <f t="shared" si="503"/>
        <v>614.73684210526312</v>
      </c>
    </row>
    <row r="8024" spans="1:24" hidden="1" x14ac:dyDescent="0.3">
      <c r="A8024" s="18" t="str">
        <f t="shared" si="500"/>
        <v>OFF - ConstMin - Rollers_2011_100</v>
      </c>
      <c r="B8024" s="1" t="s">
        <v>40</v>
      </c>
      <c r="C8024" s="1">
        <v>2020</v>
      </c>
      <c r="D8024" s="1" t="s">
        <v>161</v>
      </c>
      <c r="E8024" s="1">
        <v>2011</v>
      </c>
      <c r="F8024" s="1">
        <v>100</v>
      </c>
      <c r="G8024" s="1" t="s">
        <v>12</v>
      </c>
      <c r="H8024" s="1">
        <v>2.1323753520186001E-5</v>
      </c>
      <c r="I8024" s="1">
        <v>1.96135884878671E-5</v>
      </c>
      <c r="J8024" s="1">
        <v>2.346549E-5</v>
      </c>
      <c r="K8024" s="1">
        <v>1.5274220000000001E-3</v>
      </c>
      <c r="L8024" s="1">
        <v>5.3940819999999998E-5</v>
      </c>
      <c r="M8024" s="1">
        <v>2.4214449999999998E-2</v>
      </c>
      <c r="N8024" s="1">
        <v>1.6882892999999999E-6</v>
      </c>
      <c r="O8024" s="1">
        <v>1.27559636E-6</v>
      </c>
      <c r="P8024" s="1">
        <v>2.339453E-7</v>
      </c>
      <c r="Q8024" s="1">
        <v>3.5419467042622398E-7</v>
      </c>
      <c r="R8024" s="1">
        <v>1011.05</v>
      </c>
      <c r="S8024" s="1">
        <v>222.65</v>
      </c>
      <c r="T8024" s="1">
        <v>0.36</v>
      </c>
      <c r="U8024" s="1">
        <v>16698.75</v>
      </c>
      <c r="V8024" s="1">
        <f t="shared" si="501"/>
        <v>0.38892127153732697</v>
      </c>
      <c r="W8024" s="1">
        <f t="shared" si="502"/>
        <v>1.0696019402641923</v>
      </c>
      <c r="X8024" s="1">
        <f t="shared" si="503"/>
        <v>618.47222222222229</v>
      </c>
    </row>
    <row r="8025" spans="1:24" hidden="1" x14ac:dyDescent="0.3">
      <c r="A8025" s="18" t="str">
        <f t="shared" si="500"/>
        <v>OFF - ConstMin - Rollers_2012_25</v>
      </c>
      <c r="B8025" s="1" t="s">
        <v>40</v>
      </c>
      <c r="C8025" s="1">
        <v>2020</v>
      </c>
      <c r="D8025" s="1" t="s">
        <v>161</v>
      </c>
      <c r="E8025" s="1">
        <v>2012</v>
      </c>
      <c r="F8025" s="1">
        <v>25</v>
      </c>
      <c r="G8025" s="1" t="s">
        <v>5</v>
      </c>
      <c r="H8025" s="1">
        <v>9.0479027777777707E-6</v>
      </c>
      <c r="I8025" s="1">
        <v>1.07677520661157E-5</v>
      </c>
      <c r="J8025" s="1">
        <v>1.302898E-5</v>
      </c>
      <c r="K8025" s="1">
        <v>4.4469660000000003E-5</v>
      </c>
      <c r="L8025" s="1">
        <v>8.2332739999999995E-5</v>
      </c>
      <c r="M8025" s="1">
        <v>1.080005E-2</v>
      </c>
      <c r="N8025" s="1">
        <v>3.0763889999999998E-6</v>
      </c>
      <c r="O8025" s="1">
        <v>2.83027788E-6</v>
      </c>
      <c r="P8025" s="1">
        <v>1.370321E-7</v>
      </c>
      <c r="Q8025" s="1">
        <v>8.9986081556001398E-8</v>
      </c>
      <c r="R8025" s="1">
        <v>357.7</v>
      </c>
      <c r="S8025" s="1">
        <v>591.29999999999995</v>
      </c>
      <c r="T8025" s="1">
        <v>0.85</v>
      </c>
      <c r="U8025" s="1">
        <v>11234.7</v>
      </c>
      <c r="V8025" s="1">
        <f t="shared" si="501"/>
        <v>0.31735998565573859</v>
      </c>
      <c r="W8025" s="1">
        <f t="shared" si="502"/>
        <v>2.4266083603114876</v>
      </c>
      <c r="X8025" s="1">
        <f t="shared" si="503"/>
        <v>695.64705882352939</v>
      </c>
    </row>
    <row r="8026" spans="1:24" hidden="1" x14ac:dyDescent="0.3">
      <c r="A8026" s="18" t="str">
        <f t="shared" si="500"/>
        <v>OFF - ConstMin - Rollers_2012_50</v>
      </c>
      <c r="B8026" s="1" t="s">
        <v>40</v>
      </c>
      <c r="C8026" s="1">
        <v>2020</v>
      </c>
      <c r="D8026" s="1" t="s">
        <v>161</v>
      </c>
      <c r="E8026" s="1">
        <v>2012</v>
      </c>
      <c r="F8026" s="1">
        <v>50</v>
      </c>
      <c r="G8026" s="1" t="s">
        <v>12</v>
      </c>
      <c r="H8026" s="1">
        <v>1.4026929252780001E-5</v>
      </c>
      <c r="I8026" s="1">
        <v>1.2901969526707001E-5</v>
      </c>
      <c r="J8026" s="1">
        <v>1.5435780000000001E-5</v>
      </c>
      <c r="K8026" s="1">
        <v>1.442278E-3</v>
      </c>
      <c r="L8026" s="1">
        <v>1.7308830000000001E-5</v>
      </c>
      <c r="M8026" s="1">
        <v>7.022571E-3</v>
      </c>
      <c r="N8026" s="1">
        <v>4.8412971000000004E-7</v>
      </c>
      <c r="O8026" s="1">
        <v>3.65786892E-7</v>
      </c>
      <c r="P8026" s="1">
        <v>8.5381650000000004E-8</v>
      </c>
      <c r="Q8026" s="1">
        <v>1.2403206870521199E-7</v>
      </c>
      <c r="R8026" s="1">
        <v>354.05</v>
      </c>
      <c r="S8026" s="1">
        <v>127.74999999999901</v>
      </c>
      <c r="T8026" s="1">
        <v>0.21</v>
      </c>
      <c r="U8026" s="1">
        <v>4726.75</v>
      </c>
      <c r="V8026" s="1">
        <f t="shared" si="501"/>
        <v>0.90382006722576147</v>
      </c>
      <c r="W8026" s="1">
        <f t="shared" si="502"/>
        <v>1.2125333160814056</v>
      </c>
      <c r="X8026" s="1">
        <f t="shared" si="503"/>
        <v>608.3333333333286</v>
      </c>
    </row>
    <row r="8027" spans="1:24" hidden="1" x14ac:dyDescent="0.3">
      <c r="A8027" s="18" t="str">
        <f t="shared" si="500"/>
        <v>OFF - ConstMin - Rollers_2012_100</v>
      </c>
      <c r="B8027" s="1" t="s">
        <v>40</v>
      </c>
      <c r="C8027" s="1">
        <v>2020</v>
      </c>
      <c r="D8027" s="1" t="s">
        <v>161</v>
      </c>
      <c r="E8027" s="1">
        <v>2012</v>
      </c>
      <c r="F8027" s="1">
        <v>100</v>
      </c>
      <c r="G8027" s="1" t="s">
        <v>12</v>
      </c>
      <c r="H8027" s="1">
        <v>2.1859912271375299E-5</v>
      </c>
      <c r="I8027" s="1">
        <v>2.0106747307211E-5</v>
      </c>
      <c r="J8027" s="1">
        <v>2.40555E-5</v>
      </c>
      <c r="K8027" s="1">
        <v>1.535568E-3</v>
      </c>
      <c r="L8027" s="1">
        <v>5.5229870000000003E-5</v>
      </c>
      <c r="M8027" s="1">
        <v>2.646103E-2</v>
      </c>
      <c r="N8027" s="1">
        <v>1.8449271E-6</v>
      </c>
      <c r="O8027" s="1">
        <v>1.39394492E-6</v>
      </c>
      <c r="P8027" s="1">
        <v>2.556505E-7</v>
      </c>
      <c r="Q8027" s="1">
        <v>3.8360433620168699E-7</v>
      </c>
      <c r="R8027" s="1">
        <v>1095</v>
      </c>
      <c r="S8027" s="1">
        <v>244.55</v>
      </c>
      <c r="T8027" s="1">
        <v>0.39</v>
      </c>
      <c r="U8027" s="1">
        <v>18341.25</v>
      </c>
      <c r="V8027" s="1">
        <f t="shared" si="501"/>
        <v>0.36299570802264497</v>
      </c>
      <c r="W8027" s="1">
        <f t="shared" si="502"/>
        <v>0.99708846280962804</v>
      </c>
      <c r="X8027" s="1">
        <f t="shared" si="503"/>
        <v>627.0512820512821</v>
      </c>
    </row>
    <row r="8028" spans="1:24" hidden="1" x14ac:dyDescent="0.3">
      <c r="A8028" s="18" t="str">
        <f t="shared" si="500"/>
        <v>OFF - ConstMin - Rollers_2013_25</v>
      </c>
      <c r="B8028" s="1" t="s">
        <v>40</v>
      </c>
      <c r="C8028" s="1">
        <v>2020</v>
      </c>
      <c r="D8028" s="1" t="s">
        <v>161</v>
      </c>
      <c r="E8028" s="1">
        <v>2013</v>
      </c>
      <c r="F8028" s="1">
        <v>25</v>
      </c>
      <c r="G8028" s="1" t="s">
        <v>5</v>
      </c>
      <c r="H8028" s="1">
        <v>1.28594722222222E-5</v>
      </c>
      <c r="I8028" s="1">
        <v>1.5303834710743801E-5</v>
      </c>
      <c r="J8028" s="1">
        <v>1.851764E-5</v>
      </c>
      <c r="K8028" s="1">
        <v>6.3203169999999996E-5</v>
      </c>
      <c r="L8028" s="1">
        <v>1.1701659999999999E-4</v>
      </c>
      <c r="M8028" s="1">
        <v>1.5349730000000001E-2</v>
      </c>
      <c r="N8028" s="1">
        <v>4.3723630000000003E-6</v>
      </c>
      <c r="O8028" s="1">
        <v>4.0225739599999998E-6</v>
      </c>
      <c r="P8028" s="1">
        <v>1.94759E-7</v>
      </c>
      <c r="Q8028" s="1">
        <v>1.2855154508000201E-7</v>
      </c>
      <c r="R8028" s="1">
        <v>510.99999999999898</v>
      </c>
      <c r="S8028" s="1">
        <v>839.49999999999898</v>
      </c>
      <c r="T8028" s="1">
        <v>1.21</v>
      </c>
      <c r="U8028" s="1">
        <v>15950.4999999999</v>
      </c>
      <c r="V8028" s="1">
        <f t="shared" si="501"/>
        <v>0.31769806208396284</v>
      </c>
      <c r="W8028" s="1">
        <f t="shared" si="502"/>
        <v>2.4291916212055984</v>
      </c>
      <c r="X8028" s="1">
        <f t="shared" si="503"/>
        <v>693.80165289256115</v>
      </c>
    </row>
    <row r="8029" spans="1:24" hidden="1" x14ac:dyDescent="0.3">
      <c r="A8029" s="18" t="str">
        <f t="shared" si="500"/>
        <v>OFF - ConstMin - Rollers_2013_50</v>
      </c>
      <c r="B8029" s="1" t="s">
        <v>40</v>
      </c>
      <c r="C8029" s="1">
        <v>2020</v>
      </c>
      <c r="D8029" s="1" t="s">
        <v>161</v>
      </c>
      <c r="E8029" s="1">
        <v>2013</v>
      </c>
      <c r="F8029" s="1">
        <v>50</v>
      </c>
      <c r="G8029" s="1" t="s">
        <v>12</v>
      </c>
      <c r="H8029" s="1">
        <v>1.5786363442226199E-5</v>
      </c>
      <c r="I8029" s="1">
        <v>1.45202970941596E-5</v>
      </c>
      <c r="J8029" s="1">
        <v>1.7371930000000001E-5</v>
      </c>
      <c r="K8029" s="1">
        <v>1.586872E-3</v>
      </c>
      <c r="L8029" s="1">
        <v>1.9931270000000001E-5</v>
      </c>
      <c r="M8029" s="1">
        <v>8.4142279999999993E-3</v>
      </c>
      <c r="N8029" s="1">
        <v>5.8006934999999995E-7</v>
      </c>
      <c r="O8029" s="1">
        <v>4.3827462E-7</v>
      </c>
      <c r="P8029" s="1">
        <v>1.023017E-7</v>
      </c>
      <c r="Q8029" s="1">
        <v>1.4576964775664101E-7</v>
      </c>
      <c r="R8029" s="1">
        <v>416.099999999999</v>
      </c>
      <c r="S8029" s="1">
        <v>153.29999999999899</v>
      </c>
      <c r="T8029" s="1">
        <v>0.25</v>
      </c>
      <c r="U8029" s="1">
        <v>5672.0999999999904</v>
      </c>
      <c r="V8029" s="1">
        <f t="shared" si="501"/>
        <v>0.84765713925919906</v>
      </c>
      <c r="W8029" s="1">
        <f t="shared" si="502"/>
        <v>1.1635356494736055</v>
      </c>
      <c r="X8029" s="1">
        <f t="shared" si="503"/>
        <v>613.19999999999595</v>
      </c>
    </row>
    <row r="8030" spans="1:24" hidden="1" x14ac:dyDescent="0.3">
      <c r="A8030" s="18" t="str">
        <f t="shared" si="500"/>
        <v>OFF - ConstMin - Rollers_2013_100</v>
      </c>
      <c r="B8030" s="1" t="s">
        <v>40</v>
      </c>
      <c r="C8030" s="1">
        <v>2020</v>
      </c>
      <c r="D8030" s="1" t="s">
        <v>161</v>
      </c>
      <c r="E8030" s="1">
        <v>2013</v>
      </c>
      <c r="F8030" s="1">
        <v>100</v>
      </c>
      <c r="G8030" s="1" t="s">
        <v>12</v>
      </c>
      <c r="H8030" s="1">
        <v>2.44638457924519E-5</v>
      </c>
      <c r="I8030" s="1">
        <v>2.2501845359897199E-5</v>
      </c>
      <c r="J8030" s="1">
        <v>2.692097E-5</v>
      </c>
      <c r="K8030" s="1">
        <v>1.6798360000000001E-3</v>
      </c>
      <c r="L8030" s="1">
        <v>6.1722940000000001E-5</v>
      </c>
      <c r="M8030" s="1">
        <v>3.1704789999999997E-2</v>
      </c>
      <c r="N8030" s="1">
        <v>2.2105340999999999E-6</v>
      </c>
      <c r="O8030" s="1">
        <v>1.6701813199999999E-6</v>
      </c>
      <c r="P8030" s="1">
        <v>3.063126E-7</v>
      </c>
      <c r="Q8030" s="1">
        <v>4.5648916008000698E-7</v>
      </c>
      <c r="R8030" s="1">
        <v>1303.05</v>
      </c>
      <c r="S8030" s="1">
        <v>292</v>
      </c>
      <c r="T8030" s="1">
        <v>0.47</v>
      </c>
      <c r="U8030" s="1">
        <v>21900</v>
      </c>
      <c r="V8030" s="1">
        <f t="shared" si="501"/>
        <v>0.34022217887230916</v>
      </c>
      <c r="W8030" s="1">
        <f t="shared" si="502"/>
        <v>0.93323515459892659</v>
      </c>
      <c r="X8030" s="1">
        <f t="shared" si="503"/>
        <v>621.27659574468089</v>
      </c>
    </row>
    <row r="8031" spans="1:24" hidden="1" x14ac:dyDescent="0.3">
      <c r="A8031" s="18" t="str">
        <f t="shared" si="500"/>
        <v>OFF - ConstMin - Rollers_2014_25</v>
      </c>
      <c r="B8031" s="1" t="s">
        <v>40</v>
      </c>
      <c r="C8031" s="1">
        <v>2020</v>
      </c>
      <c r="D8031" s="1" t="s">
        <v>161</v>
      </c>
      <c r="E8031" s="1">
        <v>2014</v>
      </c>
      <c r="F8031" s="1">
        <v>25</v>
      </c>
      <c r="G8031" s="1" t="s">
        <v>5</v>
      </c>
      <c r="H8031" s="1">
        <v>1.8784347222222202E-5</v>
      </c>
      <c r="I8031" s="1">
        <v>2.2354925619834699E-5</v>
      </c>
      <c r="J8031" s="1">
        <v>2.704946E-5</v>
      </c>
      <c r="K8031" s="1">
        <v>9.2323430000000007E-5</v>
      </c>
      <c r="L8031" s="1">
        <v>1.709309E-4</v>
      </c>
      <c r="M8031" s="1">
        <v>2.2421969999999999E-2</v>
      </c>
      <c r="N8031" s="1">
        <v>6.3868880000000003E-6</v>
      </c>
      <c r="O8031" s="1">
        <v>5.8759369600000002E-6</v>
      </c>
      <c r="P8031" s="1">
        <v>2.8449230000000001E-7</v>
      </c>
      <c r="Q8031" s="1">
        <v>1.87317965688003E-7</v>
      </c>
      <c r="R8031" s="1">
        <v>744.6</v>
      </c>
      <c r="S8031" s="1">
        <v>1226.3999999999901</v>
      </c>
      <c r="T8031" s="1">
        <v>1.77</v>
      </c>
      <c r="U8031" s="1">
        <v>23301.599999999999</v>
      </c>
      <c r="V8031" s="1">
        <f t="shared" si="501"/>
        <v>0.31766991519657078</v>
      </c>
      <c r="W8031" s="1">
        <f t="shared" si="502"/>
        <v>2.4289771941489038</v>
      </c>
      <c r="X8031" s="1">
        <f t="shared" si="503"/>
        <v>692.88135593219783</v>
      </c>
    </row>
    <row r="8032" spans="1:24" hidden="1" x14ac:dyDescent="0.3">
      <c r="A8032" s="18" t="str">
        <f t="shared" si="500"/>
        <v>OFF - ConstMin - Rollers_2014_50</v>
      </c>
      <c r="B8032" s="1" t="s">
        <v>40</v>
      </c>
      <c r="C8032" s="1">
        <v>2020</v>
      </c>
      <c r="D8032" s="1" t="s">
        <v>161</v>
      </c>
      <c r="E8032" s="1">
        <v>2014</v>
      </c>
      <c r="F8032" s="1">
        <v>50</v>
      </c>
      <c r="G8032" s="1" t="s">
        <v>12</v>
      </c>
      <c r="H8032" s="1">
        <v>2.0770437979751699E-5</v>
      </c>
      <c r="I8032" s="1">
        <v>1.9104648853775599E-5</v>
      </c>
      <c r="J8032" s="1">
        <v>2.2856600000000001E-5</v>
      </c>
      <c r="K8032" s="1">
        <v>2.0334960000000001E-3</v>
      </c>
      <c r="L8032" s="1">
        <v>2.6899870000000001E-5</v>
      </c>
      <c r="M8032" s="1">
        <v>1.1835709999999999E-2</v>
      </c>
      <c r="N8032" s="1">
        <v>8.1594350999999996E-7</v>
      </c>
      <c r="O8032" s="1">
        <v>6.1649065200000002E-7</v>
      </c>
      <c r="P8032" s="1">
        <v>1.4390070000000001E-7</v>
      </c>
      <c r="Q8032" s="1">
        <v>2.0075293594554899E-7</v>
      </c>
      <c r="R8032" s="1">
        <v>573.04999999999995</v>
      </c>
      <c r="S8032" s="1">
        <v>219</v>
      </c>
      <c r="T8032" s="1">
        <v>0.35</v>
      </c>
      <c r="U8032" s="1">
        <v>8103</v>
      </c>
      <c r="V8032" s="1">
        <f t="shared" si="501"/>
        <v>0.78069576140557273</v>
      </c>
      <c r="W8032" s="1">
        <f t="shared" si="502"/>
        <v>1.0992410618010722</v>
      </c>
      <c r="X8032" s="1">
        <f t="shared" si="503"/>
        <v>625.71428571428578</v>
      </c>
    </row>
    <row r="8033" spans="1:24" hidden="1" x14ac:dyDescent="0.3">
      <c r="A8033" s="18" t="str">
        <f t="shared" si="500"/>
        <v>OFF - ConstMin - Rollers_2014_100</v>
      </c>
      <c r="B8033" s="1" t="s">
        <v>40</v>
      </c>
      <c r="C8033" s="1">
        <v>2020</v>
      </c>
      <c r="D8033" s="1" t="s">
        <v>161</v>
      </c>
      <c r="E8033" s="1">
        <v>2014</v>
      </c>
      <c r="F8033" s="1">
        <v>100</v>
      </c>
      <c r="G8033" s="1" t="s">
        <v>12</v>
      </c>
      <c r="H8033" s="1">
        <v>3.19809094370519E-5</v>
      </c>
      <c r="I8033" s="1">
        <v>2.9416040500200301E-5</v>
      </c>
      <c r="J8033" s="1">
        <v>3.5193040000000003E-5</v>
      </c>
      <c r="K8033" s="1">
        <v>2.1378E-3</v>
      </c>
      <c r="L8033" s="1">
        <v>8.0559359999999997E-5</v>
      </c>
      <c r="M8033" s="1">
        <v>4.4596959999999998E-2</v>
      </c>
      <c r="N8033" s="1">
        <v>3.1094073E-6</v>
      </c>
      <c r="O8033" s="1">
        <v>2.3493299599999999E-6</v>
      </c>
      <c r="P8033" s="1">
        <v>4.3086879999999998E-7</v>
      </c>
      <c r="Q8033" s="1">
        <v>6.3678319809479995E-7</v>
      </c>
      <c r="R8033" s="1">
        <v>1817.7</v>
      </c>
      <c r="S8033" s="1">
        <v>408.8</v>
      </c>
      <c r="T8033" s="1">
        <v>0.66</v>
      </c>
      <c r="U8033" s="1">
        <v>30660</v>
      </c>
      <c r="V8033" s="1">
        <f t="shared" si="501"/>
        <v>0.31768789348813903</v>
      </c>
      <c r="W8033" s="1">
        <f t="shared" si="502"/>
        <v>0.87002645304960002</v>
      </c>
      <c r="X8033" s="1">
        <f t="shared" si="503"/>
        <v>619.39393939393938</v>
      </c>
    </row>
    <row r="8034" spans="1:24" hidden="1" x14ac:dyDescent="0.3">
      <c r="A8034" s="18" t="str">
        <f t="shared" si="500"/>
        <v>OFF - ConstMin - Rollers_2015_25</v>
      </c>
      <c r="B8034" s="1" t="s">
        <v>40</v>
      </c>
      <c r="C8034" s="1">
        <v>2020</v>
      </c>
      <c r="D8034" s="1" t="s">
        <v>161</v>
      </c>
      <c r="E8034" s="1">
        <v>2015</v>
      </c>
      <c r="F8034" s="1">
        <v>25</v>
      </c>
      <c r="G8034" s="1" t="s">
        <v>12</v>
      </c>
      <c r="H8034" s="1">
        <v>1.1177054339222801E-4</v>
      </c>
      <c r="I8034" s="1">
        <v>1.02806545812171E-4</v>
      </c>
      <c r="J8034" s="1">
        <v>1.22996665E-4</v>
      </c>
      <c r="K8034" s="1">
        <v>4.3176894099999997E-3</v>
      </c>
      <c r="L8034" s="1">
        <v>8.1441575000000001E-5</v>
      </c>
      <c r="M8034" s="1">
        <v>7.3043155999999998E-3</v>
      </c>
      <c r="N8034" s="1">
        <v>5.3174362509000001E-5</v>
      </c>
      <c r="O8034" s="1">
        <v>4.0176185006800003E-5</v>
      </c>
      <c r="P8034" s="1">
        <v>1.9677066699999999E-7</v>
      </c>
      <c r="Q8034" s="1">
        <v>1.9180216810084299E-7</v>
      </c>
      <c r="R8034" s="1">
        <v>547.5</v>
      </c>
      <c r="S8034" s="1">
        <v>737.3</v>
      </c>
      <c r="T8034" s="1">
        <v>2.96</v>
      </c>
      <c r="U8034" s="1">
        <v>9073.9</v>
      </c>
      <c r="V8034" s="1">
        <f t="shared" si="501"/>
        <v>3.75159008579696</v>
      </c>
      <c r="W8034" s="1">
        <f t="shared" si="502"/>
        <v>2.9719450539648231</v>
      </c>
      <c r="X8034" s="1">
        <f t="shared" si="503"/>
        <v>249.08783783783784</v>
      </c>
    </row>
    <row r="8035" spans="1:24" hidden="1" x14ac:dyDescent="0.3">
      <c r="A8035" s="18" t="str">
        <f t="shared" si="500"/>
        <v>OFF - ConstMin - Rollers_2015_25</v>
      </c>
      <c r="B8035" s="1" t="s">
        <v>40</v>
      </c>
      <c r="C8035" s="1">
        <v>2020</v>
      </c>
      <c r="D8035" s="1" t="s">
        <v>161</v>
      </c>
      <c r="E8035" s="1">
        <v>2015</v>
      </c>
      <c r="F8035" s="1">
        <v>25</v>
      </c>
      <c r="G8035" s="1" t="s">
        <v>5</v>
      </c>
      <c r="H8035" s="1">
        <v>5.4179941666666597E-5</v>
      </c>
      <c r="I8035" s="1">
        <v>6.4478608264462793E-5</v>
      </c>
      <c r="J8035" s="1">
        <v>7.8019115999999997E-5</v>
      </c>
      <c r="K8035" s="1">
        <v>2.7797771999999999E-4</v>
      </c>
      <c r="L8035" s="1">
        <v>4.9265593999999998E-4</v>
      </c>
      <c r="M8035" s="1">
        <v>6.4864264000000005E-2</v>
      </c>
      <c r="N8035" s="1">
        <v>1.8476552000000001E-5</v>
      </c>
      <c r="O8035" s="1">
        <v>1.6998427839999999E-5</v>
      </c>
      <c r="P8035" s="1">
        <v>8.3874721999999999E-7</v>
      </c>
      <c r="Q8035" s="1">
        <v>5.4267116530200803E-7</v>
      </c>
      <c r="R8035" s="1">
        <v>2157.15</v>
      </c>
      <c r="S8035" s="1">
        <v>3887.25</v>
      </c>
      <c r="T8035" s="1">
        <v>5.58</v>
      </c>
      <c r="U8035" s="1">
        <v>67506.75</v>
      </c>
      <c r="V8035" s="1">
        <f t="shared" si="501"/>
        <v>0.3162693131871237</v>
      </c>
      <c r="W8035" s="1">
        <f t="shared" si="502"/>
        <v>2.4164906776877837</v>
      </c>
      <c r="X8035" s="1">
        <f t="shared" si="503"/>
        <v>696.63978494623655</v>
      </c>
    </row>
    <row r="8036" spans="1:24" hidden="1" x14ac:dyDescent="0.3">
      <c r="A8036" s="18" t="str">
        <f t="shared" si="500"/>
        <v>OFF - ConstMin - Rollers_2015_50</v>
      </c>
      <c r="B8036" s="1" t="s">
        <v>40</v>
      </c>
      <c r="C8036" s="1">
        <v>2020</v>
      </c>
      <c r="D8036" s="1" t="s">
        <v>161</v>
      </c>
      <c r="E8036" s="1">
        <v>2015</v>
      </c>
      <c r="F8036" s="1">
        <v>50</v>
      </c>
      <c r="G8036" s="1" t="s">
        <v>12</v>
      </c>
      <c r="H8036" s="1">
        <v>2.1640772455356399E-5</v>
      </c>
      <c r="I8036" s="1">
        <v>1.9905182504436798E-5</v>
      </c>
      <c r="J8036" s="1">
        <v>2.381435E-5</v>
      </c>
      <c r="K8036" s="1">
        <v>2.0536299999999999E-3</v>
      </c>
      <c r="L8036" s="1">
        <v>2.883581E-5</v>
      </c>
      <c r="M8036" s="1">
        <v>1.324697E-2</v>
      </c>
      <c r="N8036" s="1">
        <v>9.132345E-7</v>
      </c>
      <c r="O8036" s="1">
        <v>6.8999940000000001E-7</v>
      </c>
      <c r="P8036" s="1">
        <v>1.6105900000000001E-7</v>
      </c>
      <c r="Q8036" s="1">
        <v>2.1993315275563299E-7</v>
      </c>
      <c r="R8036" s="1">
        <v>627.79999999999995</v>
      </c>
      <c r="S8036" s="1">
        <v>244.55</v>
      </c>
      <c r="T8036" s="1">
        <v>0.39</v>
      </c>
      <c r="U8036" s="1">
        <v>9048.35</v>
      </c>
      <c r="V8036" s="1">
        <f t="shared" si="501"/>
        <v>0.72842589007422531</v>
      </c>
      <c r="W8036" s="1">
        <f t="shared" si="502"/>
        <v>1.0552402903404356</v>
      </c>
      <c r="X8036" s="1">
        <f t="shared" si="503"/>
        <v>627.0512820512821</v>
      </c>
    </row>
    <row r="8037" spans="1:24" hidden="1" x14ac:dyDescent="0.3">
      <c r="A8037" s="18" t="str">
        <f t="shared" si="500"/>
        <v>OFF - ConstMin - Rollers_2015_100</v>
      </c>
      <c r="B8037" s="1" t="s">
        <v>40</v>
      </c>
      <c r="C8037" s="1">
        <v>2020</v>
      </c>
      <c r="D8037" s="1" t="s">
        <v>161</v>
      </c>
      <c r="E8037" s="1">
        <v>2015</v>
      </c>
      <c r="F8037" s="1">
        <v>100</v>
      </c>
      <c r="G8037" s="1" t="s">
        <v>12</v>
      </c>
      <c r="H8037" s="1">
        <v>3.3073682412200898E-5</v>
      </c>
      <c r="I8037" s="1">
        <v>3.0421173082742399E-5</v>
      </c>
      <c r="J8037" s="1">
        <v>3.6395569999999999E-5</v>
      </c>
      <c r="K8037" s="1">
        <v>2.140753E-3</v>
      </c>
      <c r="L8037" s="1">
        <v>8.3156309999999996E-5</v>
      </c>
      <c r="M8037" s="1">
        <v>4.9914559999999997E-2</v>
      </c>
      <c r="N8037" s="1">
        <v>3.4801631999999899E-6</v>
      </c>
      <c r="O8037" s="1">
        <v>2.6294566399999998E-6</v>
      </c>
      <c r="P8037" s="1">
        <v>4.8224440000000004E-7</v>
      </c>
      <c r="Q8037" s="1">
        <v>7.0838934085244797E-7</v>
      </c>
      <c r="R8037" s="1">
        <v>2022.1</v>
      </c>
      <c r="S8037" s="1">
        <v>459.9</v>
      </c>
      <c r="T8037" s="1">
        <v>0.74</v>
      </c>
      <c r="U8037" s="1">
        <v>34492.5</v>
      </c>
      <c r="V8037" s="1">
        <f t="shared" si="501"/>
        <v>0.29203834913822924</v>
      </c>
      <c r="W8037" s="1">
        <f t="shared" si="502"/>
        <v>0.79828714779586663</v>
      </c>
      <c r="X8037" s="1">
        <f t="shared" si="503"/>
        <v>621.48648648648646</v>
      </c>
    </row>
    <row r="8038" spans="1:24" hidden="1" x14ac:dyDescent="0.3">
      <c r="A8038" s="18" t="str">
        <f t="shared" si="500"/>
        <v>OFF - ConstMin - Rollers_2016_25</v>
      </c>
      <c r="B8038" s="1" t="s">
        <v>40</v>
      </c>
      <c r="C8038" s="1">
        <v>2020</v>
      </c>
      <c r="D8038" s="1" t="s">
        <v>161</v>
      </c>
      <c r="E8038" s="1">
        <v>2016</v>
      </c>
      <c r="F8038" s="1">
        <v>25</v>
      </c>
      <c r="G8038" s="1" t="s">
        <v>12</v>
      </c>
      <c r="H8038" s="1">
        <v>4.1170357466429301E-4</v>
      </c>
      <c r="I8038" s="1">
        <v>3.7868494797621598E-4</v>
      </c>
      <c r="J8038" s="1">
        <v>4.5305466999999899E-4</v>
      </c>
      <c r="K8038" s="1">
        <v>1.5904090100000001E-2</v>
      </c>
      <c r="L8038" s="1">
        <v>2.9998767999999998E-4</v>
      </c>
      <c r="M8038" s="1">
        <v>2.69052319E-2</v>
      </c>
      <c r="N8038" s="1">
        <v>1.9586627091E-4</v>
      </c>
      <c r="O8038" s="1">
        <v>1.4798784913199999E-4</v>
      </c>
      <c r="P8038" s="1">
        <v>7.2479936999999997E-7</v>
      </c>
      <c r="Q8038" s="1">
        <v>7.1094670309379297E-7</v>
      </c>
      <c r="R8038" s="1">
        <v>2029.4</v>
      </c>
      <c r="S8038" s="1">
        <v>2719.25</v>
      </c>
      <c r="T8038" s="1">
        <v>10.91</v>
      </c>
      <c r="U8038" s="1">
        <v>33459.549999999901</v>
      </c>
      <c r="V8038" s="1">
        <f t="shared" si="501"/>
        <v>3.7475423374246541</v>
      </c>
      <c r="W8038" s="1">
        <f t="shared" si="502"/>
        <v>2.9687383602487616</v>
      </c>
      <c r="X8038" s="1">
        <f t="shared" si="503"/>
        <v>249.24381301558202</v>
      </c>
    </row>
    <row r="8039" spans="1:24" hidden="1" x14ac:dyDescent="0.3">
      <c r="A8039" s="18" t="str">
        <f t="shared" si="500"/>
        <v>OFF - ConstMin - Rollers_2016_25</v>
      </c>
      <c r="B8039" s="1" t="s">
        <v>40</v>
      </c>
      <c r="C8039" s="1">
        <v>2020</v>
      </c>
      <c r="D8039" s="1" t="s">
        <v>161</v>
      </c>
      <c r="E8039" s="1">
        <v>2016</v>
      </c>
      <c r="F8039" s="1">
        <v>25</v>
      </c>
      <c r="G8039" s="1" t="s">
        <v>5</v>
      </c>
      <c r="H8039" s="1">
        <v>7.3379576388888797E-5</v>
      </c>
      <c r="I8039" s="1">
        <v>8.7327760330578499E-5</v>
      </c>
      <c r="J8039" s="1">
        <v>1.0566659E-4</v>
      </c>
      <c r="K8039" s="1">
        <v>4.041467E-4</v>
      </c>
      <c r="L8039" s="1">
        <v>6.6637959999999905E-4</v>
      </c>
      <c r="M8039" s="1">
        <v>8.8305159999999994E-2</v>
      </c>
      <c r="N8039" s="1">
        <v>2.5153683999999999E-5</v>
      </c>
      <c r="O8039" s="1">
        <v>2.314138928E-5</v>
      </c>
      <c r="P8039" s="1">
        <v>1.1790054999999999E-6</v>
      </c>
      <c r="Q8039" s="1">
        <v>7.3917138421001198E-7</v>
      </c>
      <c r="R8039" s="1">
        <v>2938.25</v>
      </c>
      <c r="S8039" s="1">
        <v>6077.25</v>
      </c>
      <c r="T8039" s="1">
        <v>8.74</v>
      </c>
      <c r="U8039" s="1">
        <v>91888.75</v>
      </c>
      <c r="V8039" s="1">
        <f t="shared" si="501"/>
        <v>0.31468683833278321</v>
      </c>
      <c r="W8039" s="1">
        <f t="shared" si="502"/>
        <v>2.4013084574669441</v>
      </c>
      <c r="X8039" s="1">
        <f t="shared" si="503"/>
        <v>695.33752860411903</v>
      </c>
    </row>
    <row r="8040" spans="1:24" hidden="1" x14ac:dyDescent="0.3">
      <c r="A8040" s="18" t="str">
        <f t="shared" si="500"/>
        <v>OFF - ConstMin - Rollers_2016_50</v>
      </c>
      <c r="B8040" s="1" t="s">
        <v>40</v>
      </c>
      <c r="C8040" s="1">
        <v>2020</v>
      </c>
      <c r="D8040" s="1" t="s">
        <v>161</v>
      </c>
      <c r="E8040" s="1">
        <v>2016</v>
      </c>
      <c r="F8040" s="1">
        <v>50</v>
      </c>
      <c r="G8040" s="1" t="s">
        <v>12</v>
      </c>
      <c r="H8040" s="1">
        <v>2.0363327726479999E-5</v>
      </c>
      <c r="I8040" s="1">
        <v>1.8730188842816302E-5</v>
      </c>
      <c r="J8040" s="1">
        <v>2.2408600000000001E-5</v>
      </c>
      <c r="K8040" s="1">
        <v>1.861354E-3</v>
      </c>
      <c r="L8040" s="1">
        <v>2.8016699999999999E-5</v>
      </c>
      <c r="M8040" s="1">
        <v>1.346439E-2</v>
      </c>
      <c r="N8040" s="1">
        <v>9.2822309999999905E-7</v>
      </c>
      <c r="O8040" s="1">
        <v>7.0132412E-7</v>
      </c>
      <c r="P8040" s="1">
        <v>1.6370250000000001E-7</v>
      </c>
      <c r="Q8040" s="1">
        <v>2.18654471634961E-7</v>
      </c>
      <c r="R8040" s="1">
        <v>624.15</v>
      </c>
      <c r="S8040" s="1">
        <v>248.2</v>
      </c>
      <c r="T8040" s="1">
        <v>0.4</v>
      </c>
      <c r="U8040" s="1">
        <v>9183.4</v>
      </c>
      <c r="V8040" s="1">
        <f t="shared" si="501"/>
        <v>0.67534743622898274</v>
      </c>
      <c r="W8040" s="1">
        <f t="shared" si="502"/>
        <v>1.0101877068822733</v>
      </c>
      <c r="X8040" s="1">
        <f t="shared" si="503"/>
        <v>620.49999999999989</v>
      </c>
    </row>
    <row r="8041" spans="1:24" hidden="1" x14ac:dyDescent="0.3">
      <c r="A8041" s="18" t="str">
        <f t="shared" si="500"/>
        <v>OFF - ConstMin - Rollers_2016_100</v>
      </c>
      <c r="B8041" s="1" t="s">
        <v>40</v>
      </c>
      <c r="C8041" s="1">
        <v>2020</v>
      </c>
      <c r="D8041" s="1" t="s">
        <v>161</v>
      </c>
      <c r="E8041" s="1">
        <v>2016</v>
      </c>
      <c r="F8041" s="1">
        <v>100</v>
      </c>
      <c r="G8041" s="1" t="s">
        <v>12</v>
      </c>
      <c r="H8041" s="1">
        <v>3.0851332968024497E-5</v>
      </c>
      <c r="I8041" s="1">
        <v>2.8377056063988998E-5</v>
      </c>
      <c r="J8041" s="1">
        <v>3.3950009999999999E-5</v>
      </c>
      <c r="K8041" s="1">
        <v>1.9198030000000001E-3</v>
      </c>
      <c r="L8041" s="1">
        <v>7.7397390000000005E-5</v>
      </c>
      <c r="M8041" s="1">
        <v>5.0733809999999997E-2</v>
      </c>
      <c r="N8041" s="1">
        <v>3.5372834999999999E-6</v>
      </c>
      <c r="O8041" s="1">
        <v>2.6726141999999999E-6</v>
      </c>
      <c r="P8041" s="1">
        <v>4.9015939999999998E-7</v>
      </c>
      <c r="Q8041" s="1">
        <v>7.1350406533513796E-7</v>
      </c>
      <c r="R8041" s="1">
        <v>2036.7</v>
      </c>
      <c r="S8041" s="1">
        <v>467.2</v>
      </c>
      <c r="T8041" s="1">
        <v>0.75</v>
      </c>
      <c r="U8041" s="1">
        <v>35040</v>
      </c>
      <c r="V8041" s="1">
        <f t="shared" si="501"/>
        <v>0.26815866903515923</v>
      </c>
      <c r="W8041" s="1">
        <f t="shared" si="502"/>
        <v>0.7313930325398813</v>
      </c>
      <c r="X8041" s="1">
        <f t="shared" si="503"/>
        <v>622.93333333333328</v>
      </c>
    </row>
    <row r="8042" spans="1:24" hidden="1" x14ac:dyDescent="0.3">
      <c r="A8042" s="18" t="str">
        <f t="shared" si="500"/>
        <v>OFF - ConstMin - Rollers_2017_25</v>
      </c>
      <c r="B8042" s="1" t="s">
        <v>40</v>
      </c>
      <c r="C8042" s="1">
        <v>2020</v>
      </c>
      <c r="D8042" s="1" t="s">
        <v>161</v>
      </c>
      <c r="E8042" s="1">
        <v>2017</v>
      </c>
      <c r="F8042" s="1">
        <v>25</v>
      </c>
      <c r="G8042" s="1" t="s">
        <v>12</v>
      </c>
      <c r="H8042" s="1">
        <v>8.3402511179629202E-4</v>
      </c>
      <c r="I8042" s="1">
        <v>7.6713629783022898E-4</v>
      </c>
      <c r="J8042" s="1">
        <v>9.17793759999999E-4</v>
      </c>
      <c r="K8042" s="1">
        <v>3.2218346100000003E-2</v>
      </c>
      <c r="L8042" s="1">
        <v>6.0771220000000001E-4</v>
      </c>
      <c r="M8042" s="1">
        <v>5.4504367999999997E-2</v>
      </c>
      <c r="N8042" s="1">
        <v>3.9678390207000002E-4</v>
      </c>
      <c r="O8042" s="1">
        <v>2.9979228156399999E-4</v>
      </c>
      <c r="P8042" s="1">
        <v>1.4682913399999999E-6</v>
      </c>
      <c r="Q8042" s="1">
        <v>1.4397949418769901E-6</v>
      </c>
      <c r="R8042" s="1">
        <v>4109.8999999999996</v>
      </c>
      <c r="S8042" s="1">
        <v>5507.8499999999904</v>
      </c>
      <c r="T8042" s="1">
        <v>22.11</v>
      </c>
      <c r="U8042" s="1">
        <v>67769.55</v>
      </c>
      <c r="V8042" s="1">
        <f t="shared" si="501"/>
        <v>3.7482325787239663</v>
      </c>
      <c r="W8042" s="1">
        <f t="shared" si="502"/>
        <v>2.9692854750461999</v>
      </c>
      <c r="X8042" s="1">
        <f t="shared" si="503"/>
        <v>249.11126187245549</v>
      </c>
    </row>
    <row r="8043" spans="1:24" hidden="1" x14ac:dyDescent="0.3">
      <c r="A8043" s="18" t="str">
        <f t="shared" si="500"/>
        <v>OFF - ConstMin - Rollers_2017_25</v>
      </c>
      <c r="B8043" s="1" t="s">
        <v>40</v>
      </c>
      <c r="C8043" s="1">
        <v>2020</v>
      </c>
      <c r="D8043" s="1" t="s">
        <v>161</v>
      </c>
      <c r="E8043" s="1">
        <v>2017</v>
      </c>
      <c r="F8043" s="1">
        <v>25</v>
      </c>
      <c r="G8043" s="1" t="s">
        <v>5</v>
      </c>
      <c r="H8043" s="1">
        <v>9.53420416666666E-5</v>
      </c>
      <c r="I8043" s="1">
        <v>1.1346490909090899E-4</v>
      </c>
      <c r="J8043" s="1">
        <v>1.3729254E-4</v>
      </c>
      <c r="K8043" s="1">
        <v>5.5764539999999998E-4</v>
      </c>
      <c r="L8043" s="1">
        <v>8.6481759999999905E-4</v>
      </c>
      <c r="M8043" s="1">
        <v>0.11527013</v>
      </c>
      <c r="N8043" s="1">
        <v>3.2834649999999901E-5</v>
      </c>
      <c r="O8043" s="1">
        <v>3.0207877999999999E-5</v>
      </c>
      <c r="P8043" s="1">
        <v>1.5824984E-6</v>
      </c>
      <c r="Q8043" s="1">
        <v>9.6505481342201592E-7</v>
      </c>
      <c r="R8043" s="1">
        <v>3836.15</v>
      </c>
      <c r="S8043" s="1">
        <v>8851.25</v>
      </c>
      <c r="T8043" s="1">
        <v>12.73</v>
      </c>
      <c r="U8043" s="1">
        <v>119920.75</v>
      </c>
      <c r="V8043" s="1">
        <f t="shared" si="501"/>
        <v>0.31329670994600495</v>
      </c>
      <c r="W8043" s="1">
        <f t="shared" si="502"/>
        <v>2.3879145627862517</v>
      </c>
      <c r="X8043" s="1">
        <f t="shared" si="503"/>
        <v>695.30636292223096</v>
      </c>
    </row>
    <row r="8044" spans="1:24" hidden="1" x14ac:dyDescent="0.3">
      <c r="A8044" s="18" t="str">
        <f t="shared" si="500"/>
        <v>OFF - ConstMin - Rollers_2017_50</v>
      </c>
      <c r="B8044" s="1" t="s">
        <v>40</v>
      </c>
      <c r="C8044" s="1">
        <v>2020</v>
      </c>
      <c r="D8044" s="1" t="s">
        <v>161</v>
      </c>
      <c r="E8044" s="1">
        <v>2017</v>
      </c>
      <c r="F8044" s="1">
        <v>50</v>
      </c>
      <c r="G8044" s="1" t="s">
        <v>12</v>
      </c>
      <c r="H8044" s="1">
        <v>1.8935815615404399E-5</v>
      </c>
      <c r="I8044" s="1">
        <v>1.74171632030489E-5</v>
      </c>
      <c r="J8044" s="1">
        <v>2.0837709999999999E-5</v>
      </c>
      <c r="K8044" s="1">
        <v>1.6532809999999999E-3</v>
      </c>
      <c r="L8044" s="1">
        <v>2.7016980000000001E-5</v>
      </c>
      <c r="M8044" s="1">
        <v>1.361185E-2</v>
      </c>
      <c r="N8044" s="1">
        <v>9.3838860000000003E-7</v>
      </c>
      <c r="O8044" s="1">
        <v>7.0900471999999998E-7</v>
      </c>
      <c r="P8044" s="1">
        <v>1.654952E-7</v>
      </c>
      <c r="Q8044" s="1">
        <v>2.1609710939361701E-7</v>
      </c>
      <c r="R8044" s="1">
        <v>616.85</v>
      </c>
      <c r="S8044" s="1">
        <v>251.85</v>
      </c>
      <c r="T8044" s="1">
        <v>0.4</v>
      </c>
      <c r="U8044" s="1">
        <v>9318.4499999999898</v>
      </c>
      <c r="V8044" s="1">
        <f t="shared" si="501"/>
        <v>0.61890265068137484</v>
      </c>
      <c r="W8044" s="1">
        <f t="shared" si="502"/>
        <v>0.9600231875004005</v>
      </c>
      <c r="X8044" s="1">
        <f t="shared" si="503"/>
        <v>629.625</v>
      </c>
    </row>
    <row r="8045" spans="1:24" hidden="1" x14ac:dyDescent="0.3">
      <c r="A8045" s="18" t="str">
        <f t="shared" si="500"/>
        <v>OFF - ConstMin - Rollers_2017_100</v>
      </c>
      <c r="B8045" s="1" t="s">
        <v>40</v>
      </c>
      <c r="C8045" s="1">
        <v>2020</v>
      </c>
      <c r="D8045" s="1" t="s">
        <v>161</v>
      </c>
      <c r="E8045" s="1">
        <v>2017</v>
      </c>
      <c r="F8045" s="1">
        <v>100</v>
      </c>
      <c r="G8045" s="1" t="s">
        <v>12</v>
      </c>
      <c r="H8045" s="1">
        <v>2.83937137814999E-5</v>
      </c>
      <c r="I8045" s="1">
        <v>2.61165379362236E-5</v>
      </c>
      <c r="J8045" s="1">
        <v>3.1245550000000001E-5</v>
      </c>
      <c r="K8045" s="1">
        <v>1.6819350000000001E-3</v>
      </c>
      <c r="L8045" s="1">
        <v>7.1043200000000004E-5</v>
      </c>
      <c r="M8045" s="1">
        <v>5.1289399999999999E-2</v>
      </c>
      <c r="N8045" s="1">
        <v>3.5760195000000002E-6</v>
      </c>
      <c r="O8045" s="1">
        <v>2.7018814000000002E-6</v>
      </c>
      <c r="P8045" s="1">
        <v>4.9552710000000001E-7</v>
      </c>
      <c r="Q8045" s="1">
        <v>7.16061427576482E-7</v>
      </c>
      <c r="R8045" s="1">
        <v>2043.99999999999</v>
      </c>
      <c r="S8045" s="1">
        <v>470.85</v>
      </c>
      <c r="T8045" s="1">
        <v>0.76</v>
      </c>
      <c r="U8045" s="1">
        <v>35313.75</v>
      </c>
      <c r="V8045" s="1">
        <f t="shared" si="501"/>
        <v>0.24488397599352085</v>
      </c>
      <c r="W8045" s="1">
        <f t="shared" si="502"/>
        <v>0.66614270719140067</v>
      </c>
      <c r="X8045" s="1">
        <f t="shared" si="503"/>
        <v>619.53947368421052</v>
      </c>
    </row>
    <row r="8046" spans="1:24" hidden="1" x14ac:dyDescent="0.3">
      <c r="A8046" s="18" t="str">
        <f t="shared" si="500"/>
        <v>OFF - ConstMin - Rollers_2018_25</v>
      </c>
      <c r="B8046" s="1" t="s">
        <v>40</v>
      </c>
      <c r="C8046" s="1">
        <v>2020</v>
      </c>
      <c r="D8046" s="1" t="s">
        <v>161</v>
      </c>
      <c r="E8046" s="1">
        <v>2018</v>
      </c>
      <c r="F8046" s="1">
        <v>25</v>
      </c>
      <c r="G8046" s="1" t="s">
        <v>12</v>
      </c>
      <c r="H8046" s="1">
        <v>2.9249177828121302E-3</v>
      </c>
      <c r="I8046" s="1">
        <v>2.6903393766305899E-3</v>
      </c>
      <c r="J8046" s="1">
        <v>3.2186936000000001E-3</v>
      </c>
      <c r="K8046" s="1">
        <v>0.113806929</v>
      </c>
      <c r="L8046" s="1">
        <v>2.1341184399999999E-3</v>
      </c>
      <c r="M8046" s="1">
        <v>0.19192727199999901</v>
      </c>
      <c r="N8046" s="1">
        <v>1.3972030605E-3</v>
      </c>
      <c r="O8046" s="1">
        <v>1.0556645345999999E-3</v>
      </c>
      <c r="P8046" s="1">
        <v>5.1703242999999999E-6</v>
      </c>
      <c r="Q8046" s="1">
        <v>5.07508536794831E-6</v>
      </c>
      <c r="R8046" s="1">
        <v>14486.85</v>
      </c>
      <c r="S8046" s="1">
        <v>19396.099999999999</v>
      </c>
      <c r="T8046" s="1">
        <v>77.87</v>
      </c>
      <c r="U8046" s="1">
        <v>238724.59999999899</v>
      </c>
      <c r="V8046" s="1">
        <f t="shared" si="501"/>
        <v>3.7316293008078927</v>
      </c>
      <c r="W8046" s="1">
        <f t="shared" si="502"/>
        <v>2.9601242769870555</v>
      </c>
      <c r="X8046" s="1">
        <f t="shared" si="503"/>
        <v>249.08308719660971</v>
      </c>
    </row>
    <row r="8047" spans="1:24" hidden="1" x14ac:dyDescent="0.3">
      <c r="A8047" s="18" t="str">
        <f t="shared" si="500"/>
        <v>OFF - ConstMin - Rollers_2018_25</v>
      </c>
      <c r="B8047" s="1" t="s">
        <v>40</v>
      </c>
      <c r="C8047" s="1">
        <v>2020</v>
      </c>
      <c r="D8047" s="1" t="s">
        <v>161</v>
      </c>
      <c r="E8047" s="1">
        <v>2018</v>
      </c>
      <c r="F8047" s="1">
        <v>25</v>
      </c>
      <c r="G8047" s="1" t="s">
        <v>5</v>
      </c>
      <c r="H8047" s="1">
        <v>1.8607906250000001E-4</v>
      </c>
      <c r="I8047" s="1">
        <v>2.2144946280991699E-4</v>
      </c>
      <c r="J8047" s="1">
        <v>2.6795384999999999E-4</v>
      </c>
      <c r="K8047" s="1">
        <v>1.2311352E-3</v>
      </c>
      <c r="L8047" s="1">
        <v>1.6834369000000001E-3</v>
      </c>
      <c r="M8047" s="1">
        <v>0.22732158999999999</v>
      </c>
      <c r="N8047" s="1">
        <v>6.4752439999999996E-5</v>
      </c>
      <c r="O8047" s="1">
        <v>5.9572244799999998E-5</v>
      </c>
      <c r="P8047" s="1">
        <v>3.3106759999999899E-6</v>
      </c>
      <c r="Q8047" s="1">
        <v>1.9053175431500301E-6</v>
      </c>
      <c r="R8047" s="1">
        <v>7573.75</v>
      </c>
      <c r="S8047" s="1">
        <v>21480.25</v>
      </c>
      <c r="T8047" s="1">
        <v>30.88</v>
      </c>
      <c r="U8047" s="1">
        <v>236538.25</v>
      </c>
      <c r="V8047" s="1">
        <f t="shared" si="501"/>
        <v>0.31000011317391285</v>
      </c>
      <c r="W8047" s="1">
        <f t="shared" si="502"/>
        <v>2.3565901804380927</v>
      </c>
      <c r="X8047" s="1">
        <f t="shared" si="503"/>
        <v>695.60395077720204</v>
      </c>
    </row>
    <row r="8048" spans="1:24" hidden="1" x14ac:dyDescent="0.3">
      <c r="A8048" s="18" t="str">
        <f t="shared" si="500"/>
        <v>OFF - ConstMin - Rollers_2018_50</v>
      </c>
      <c r="B8048" s="1" t="s">
        <v>40</v>
      </c>
      <c r="C8048" s="1">
        <v>2020</v>
      </c>
      <c r="D8048" s="1" t="s">
        <v>161</v>
      </c>
      <c r="E8048" s="1">
        <v>2018</v>
      </c>
      <c r="F8048" s="1">
        <v>50</v>
      </c>
      <c r="G8048" s="1" t="s">
        <v>12</v>
      </c>
      <c r="H8048" s="1">
        <v>1.7176763091820601E-5</v>
      </c>
      <c r="I8048" s="1">
        <v>1.5799186691856601E-5</v>
      </c>
      <c r="J8048" s="1">
        <v>1.8901980000000002E-5</v>
      </c>
      <c r="K8048" s="1">
        <v>1.4158770000000001E-3</v>
      </c>
      <c r="L8048" s="1">
        <v>2.5548990000000002E-5</v>
      </c>
      <c r="M8048" s="1">
        <v>1.3526379999999999E-2</v>
      </c>
      <c r="N8048" s="1">
        <v>9.3249629999999904E-7</v>
      </c>
      <c r="O8048" s="1">
        <v>7.0455275999999899E-7</v>
      </c>
      <c r="P8048" s="1">
        <v>1.6445609999999999E-7</v>
      </c>
      <c r="Q8048" s="1">
        <v>2.09703703790255E-7</v>
      </c>
      <c r="R8048" s="1">
        <v>598.599999999999</v>
      </c>
      <c r="S8048" s="1">
        <v>248.2</v>
      </c>
      <c r="T8048" s="1">
        <v>0.4</v>
      </c>
      <c r="U8048" s="1">
        <v>9183.4</v>
      </c>
      <c r="V8048" s="1">
        <f t="shared" si="501"/>
        <v>0.5696653843904369</v>
      </c>
      <c r="W8048" s="1">
        <f t="shared" si="502"/>
        <v>0.92121040740908577</v>
      </c>
      <c r="X8048" s="1">
        <f t="shared" si="503"/>
        <v>620.49999999999989</v>
      </c>
    </row>
    <row r="8049" spans="1:24" hidden="1" x14ac:dyDescent="0.3">
      <c r="A8049" s="18" t="str">
        <f t="shared" si="500"/>
        <v>OFF - ConstMin - Rollers_2018_100</v>
      </c>
      <c r="B8049" s="1" t="s">
        <v>40</v>
      </c>
      <c r="C8049" s="1">
        <v>2020</v>
      </c>
      <c r="D8049" s="1" t="s">
        <v>161</v>
      </c>
      <c r="E8049" s="1">
        <v>2018</v>
      </c>
      <c r="F8049" s="1">
        <v>100</v>
      </c>
      <c r="G8049" s="1" t="s">
        <v>12</v>
      </c>
      <c r="H8049" s="1">
        <v>2.5437520843953999E-5</v>
      </c>
      <c r="I8049" s="1">
        <v>2.33974316722689E-5</v>
      </c>
      <c r="J8049" s="1">
        <v>2.7992439999999999E-5</v>
      </c>
      <c r="K8049" s="1">
        <v>1.414109E-3</v>
      </c>
      <c r="L8049" s="1">
        <v>6.3440580000000002E-5</v>
      </c>
      <c r="M8049" s="1">
        <v>5.0967350000000002E-2</v>
      </c>
      <c r="N8049" s="1">
        <v>3.5535662999999999E-6</v>
      </c>
      <c r="O8049" s="1">
        <v>2.6849167600000001E-6</v>
      </c>
      <c r="P8049" s="1">
        <v>4.9241570000000003E-7</v>
      </c>
      <c r="Q8049" s="1">
        <v>7.0583197861110403E-7</v>
      </c>
      <c r="R8049" s="1">
        <v>2014.8</v>
      </c>
      <c r="S8049" s="1">
        <v>467.2</v>
      </c>
      <c r="T8049" s="1">
        <v>0.75</v>
      </c>
      <c r="U8049" s="1">
        <v>35040</v>
      </c>
      <c r="V8049" s="1">
        <f t="shared" si="501"/>
        <v>0.2211020100861982</v>
      </c>
      <c r="W8049" s="1">
        <f t="shared" si="502"/>
        <v>0.59950339659113761</v>
      </c>
      <c r="X8049" s="1">
        <f t="shared" si="503"/>
        <v>622.93333333333328</v>
      </c>
    </row>
    <row r="8050" spans="1:24" hidden="1" x14ac:dyDescent="0.3">
      <c r="A8050" s="18" t="str">
        <f t="shared" si="500"/>
        <v>OFF - ConstMin - Rollers_2019_25</v>
      </c>
      <c r="B8050" s="1" t="s">
        <v>40</v>
      </c>
      <c r="C8050" s="1">
        <v>2020</v>
      </c>
      <c r="D8050" s="1" t="s">
        <v>161</v>
      </c>
      <c r="E8050" s="1">
        <v>2019</v>
      </c>
      <c r="F8050" s="1">
        <v>25</v>
      </c>
      <c r="G8050" s="1" t="s">
        <v>12</v>
      </c>
      <c r="H8050" s="1">
        <v>3.33867193002065E-3</v>
      </c>
      <c r="I8050" s="1">
        <v>3.0709104412329899E-3</v>
      </c>
      <c r="J8050" s="1">
        <v>3.6740048000000001E-3</v>
      </c>
      <c r="K8050" s="1">
        <v>0.13144086199999999</v>
      </c>
      <c r="L8050" s="1">
        <v>2.4414102799999999E-3</v>
      </c>
      <c r="M8050" s="1">
        <v>0.22054344400000001</v>
      </c>
      <c r="N8050" s="1">
        <v>1.6055242083E-3</v>
      </c>
      <c r="O8050" s="1">
        <v>1.2130627351599999E-3</v>
      </c>
      <c r="P8050" s="1">
        <v>5.9412142999999998E-6</v>
      </c>
      <c r="Q8050" s="1">
        <v>5.84485140259303E-6</v>
      </c>
      <c r="R8050" s="1">
        <v>16684.150000000001</v>
      </c>
      <c r="S8050" s="1">
        <v>22283.25</v>
      </c>
      <c r="T8050" s="1">
        <v>89.49</v>
      </c>
      <c r="U8050" s="1">
        <v>274257.34999999998</v>
      </c>
      <c r="V8050" s="1">
        <f t="shared" si="501"/>
        <v>3.7076392954301167</v>
      </c>
      <c r="W8050" s="1">
        <f t="shared" si="502"/>
        <v>2.9476172827627827</v>
      </c>
      <c r="X8050" s="1">
        <f t="shared" si="503"/>
        <v>249.00268186389542</v>
      </c>
    </row>
    <row r="8051" spans="1:24" hidden="1" x14ac:dyDescent="0.3">
      <c r="A8051" s="18" t="str">
        <f t="shared" si="500"/>
        <v>OFF - ConstMin - Rollers_2019_25</v>
      </c>
      <c r="B8051" s="1" t="s">
        <v>40</v>
      </c>
      <c r="C8051" s="1">
        <v>2020</v>
      </c>
      <c r="D8051" s="1" t="s">
        <v>161</v>
      </c>
      <c r="E8051" s="1">
        <v>2019</v>
      </c>
      <c r="F8051" s="1">
        <v>25</v>
      </c>
      <c r="G8051" s="1" t="s">
        <v>5</v>
      </c>
      <c r="H8051" s="1">
        <v>2.0923638888888801E-4</v>
      </c>
      <c r="I8051" s="1">
        <v>2.4900859504132199E-4</v>
      </c>
      <c r="J8051" s="1">
        <v>3.0130039999999998E-4</v>
      </c>
      <c r="K8051" s="1">
        <v>1.3956638E-3</v>
      </c>
      <c r="L8051" s="1">
        <v>1.8925876E-3</v>
      </c>
      <c r="M8051" s="1">
        <v>0.25579752</v>
      </c>
      <c r="N8051" s="1">
        <v>7.286382E-5</v>
      </c>
      <c r="O8051" s="1">
        <v>6.7034714399999995E-5</v>
      </c>
      <c r="P8051" s="1">
        <v>3.7402880000000001E-6</v>
      </c>
      <c r="Q8051" s="1">
        <v>2.1431379015480299E-6</v>
      </c>
      <c r="R8051" s="1">
        <v>8519.1</v>
      </c>
      <c r="S8051" s="1">
        <v>24484.199999999899</v>
      </c>
      <c r="T8051" s="1">
        <v>35.200000000000003</v>
      </c>
      <c r="U8051" s="1">
        <v>266128.8</v>
      </c>
      <c r="V8051" s="1">
        <f t="shared" si="501"/>
        <v>0.30982115090839224</v>
      </c>
      <c r="W8051" s="1">
        <f t="shared" si="502"/>
        <v>2.3547928870874806</v>
      </c>
      <c r="X8051" s="1">
        <f t="shared" si="503"/>
        <v>695.57386363636067</v>
      </c>
    </row>
    <row r="8052" spans="1:24" hidden="1" x14ac:dyDescent="0.3">
      <c r="A8052" s="18" t="str">
        <f t="shared" si="500"/>
        <v>OFF - ConstMin - Rollers_2019_50</v>
      </c>
      <c r="B8052" s="1" t="s">
        <v>40</v>
      </c>
      <c r="C8052" s="1">
        <v>2020</v>
      </c>
      <c r="D8052" s="1" t="s">
        <v>161</v>
      </c>
      <c r="E8052" s="1">
        <v>2019</v>
      </c>
      <c r="F8052" s="1">
        <v>50</v>
      </c>
      <c r="G8052" s="1" t="s">
        <v>12</v>
      </c>
      <c r="H8052" s="1">
        <v>1.58026569396395E-5</v>
      </c>
      <c r="I8052" s="1">
        <v>1.45352838530804E-5</v>
      </c>
      <c r="J8052" s="1">
        <v>1.7389860000000002E-5</v>
      </c>
      <c r="K8052" s="1">
        <v>1.2092120000000001E-3</v>
      </c>
      <c r="L8052" s="1">
        <v>2.4665919999999998E-5</v>
      </c>
      <c r="M8052" s="1">
        <v>1.3757999999999999E-2</v>
      </c>
      <c r="N8052" s="1">
        <v>9.4846410000000001E-7</v>
      </c>
      <c r="O8052" s="1">
        <v>7.1661731999999999E-7</v>
      </c>
      <c r="P8052" s="1">
        <v>1.672722E-7</v>
      </c>
      <c r="Q8052" s="1">
        <v>2.08425022669583E-7</v>
      </c>
      <c r="R8052" s="1">
        <v>594.94999999999902</v>
      </c>
      <c r="S8052" s="1">
        <v>251.85</v>
      </c>
      <c r="T8052" s="1">
        <v>0.41</v>
      </c>
      <c r="U8052" s="1">
        <v>9318.4499999999898</v>
      </c>
      <c r="V8052" s="1">
        <f t="shared" si="501"/>
        <v>0.51649775570242673</v>
      </c>
      <c r="W8052" s="1">
        <f t="shared" si="502"/>
        <v>0.87648046306544547</v>
      </c>
      <c r="X8052" s="1">
        <f t="shared" si="503"/>
        <v>614.26829268292681</v>
      </c>
    </row>
    <row r="8053" spans="1:24" hidden="1" x14ac:dyDescent="0.3">
      <c r="A8053" s="18" t="str">
        <f t="shared" si="500"/>
        <v>OFF - ConstMin - Rollers_2019_100</v>
      </c>
      <c r="B8053" s="1" t="s">
        <v>40</v>
      </c>
      <c r="C8053" s="1">
        <v>2020</v>
      </c>
      <c r="D8053" s="1" t="s">
        <v>161</v>
      </c>
      <c r="E8053" s="1">
        <v>2019</v>
      </c>
      <c r="F8053" s="1">
        <v>100</v>
      </c>
      <c r="G8053" s="1" t="s">
        <v>12</v>
      </c>
      <c r="H8053" s="1">
        <v>2.3047629173447999E-5</v>
      </c>
      <c r="I8053" s="1">
        <v>2.11992093137375E-5</v>
      </c>
      <c r="J8053" s="1">
        <v>2.5362510000000001E-5</v>
      </c>
      <c r="K8053" s="1">
        <v>1.1766529999999999E-3</v>
      </c>
      <c r="L8053" s="1">
        <v>5.7247870000000003E-5</v>
      </c>
      <c r="M8053" s="1">
        <v>5.184014E-2</v>
      </c>
      <c r="N8053" s="1">
        <v>3.6144189E-6</v>
      </c>
      <c r="O8053" s="1">
        <v>2.73089428E-6</v>
      </c>
      <c r="P8053" s="1">
        <v>5.0084799999999999E-7</v>
      </c>
      <c r="Q8053" s="1">
        <v>7.1222538421446504E-7</v>
      </c>
      <c r="R8053" s="1">
        <v>2033.05</v>
      </c>
      <c r="S8053" s="1">
        <v>478.15</v>
      </c>
      <c r="T8053" s="1">
        <v>0.77</v>
      </c>
      <c r="U8053" s="1">
        <v>35861.25</v>
      </c>
      <c r="V8053" s="1">
        <f t="shared" si="501"/>
        <v>0.19574146757749142</v>
      </c>
      <c r="W8053" s="1">
        <f t="shared" si="502"/>
        <v>0.52859434159291407</v>
      </c>
      <c r="X8053" s="1">
        <f t="shared" si="503"/>
        <v>620.97402597402595</v>
      </c>
    </row>
    <row r="8054" spans="1:24" hidden="1" x14ac:dyDescent="0.3">
      <c r="A8054" s="18" t="str">
        <f t="shared" si="500"/>
        <v>OFF - ConstMin - Rollers_2020_25</v>
      </c>
      <c r="B8054" s="1" t="s">
        <v>40</v>
      </c>
      <c r="C8054" s="1">
        <v>2020</v>
      </c>
      <c r="D8054" s="1" t="s">
        <v>161</v>
      </c>
      <c r="E8054" s="1">
        <v>2020</v>
      </c>
      <c r="F8054" s="1">
        <v>25</v>
      </c>
      <c r="G8054" s="1" t="s">
        <v>12</v>
      </c>
      <c r="H8054" s="1">
        <v>3.1323204648326698E-3</v>
      </c>
      <c r="I8054" s="1">
        <v>2.8811083635530898E-3</v>
      </c>
      <c r="J8054" s="1">
        <v>3.4469276E-3</v>
      </c>
      <c r="K8054" s="1">
        <v>0.144560148</v>
      </c>
      <c r="L8054" s="1">
        <v>2.2913894199999901E-3</v>
      </c>
      <c r="M8054" s="1">
        <v>0.241334453</v>
      </c>
      <c r="N8054" s="1">
        <v>1.7568800568E-3</v>
      </c>
      <c r="O8054" s="1">
        <v>1.32742048736E-3</v>
      </c>
      <c r="P8054" s="1">
        <v>6.5013005999999902E-6</v>
      </c>
      <c r="Q8054" s="1">
        <v>6.3806187921547198E-6</v>
      </c>
      <c r="R8054" s="1">
        <v>18213.5</v>
      </c>
      <c r="S8054" s="1">
        <v>24385.6499999999</v>
      </c>
      <c r="T8054" s="1">
        <v>97.919999999999902</v>
      </c>
      <c r="U8054" s="1">
        <v>300121.25</v>
      </c>
      <c r="V8054" s="1">
        <f t="shared" si="501"/>
        <v>3.1787139455174644</v>
      </c>
      <c r="W8054" s="1">
        <f t="shared" si="502"/>
        <v>2.5280796779829027</v>
      </c>
      <c r="X8054" s="1">
        <f t="shared" si="503"/>
        <v>249.03645833333255</v>
      </c>
    </row>
    <row r="8055" spans="1:24" hidden="1" x14ac:dyDescent="0.3">
      <c r="A8055" s="18" t="str">
        <f t="shared" si="500"/>
        <v>OFF - ConstMin - Rollers_2020_25</v>
      </c>
      <c r="B8055" s="1" t="s">
        <v>40</v>
      </c>
      <c r="C8055" s="1">
        <v>2020</v>
      </c>
      <c r="D8055" s="1" t="s">
        <v>161</v>
      </c>
      <c r="E8055" s="1">
        <v>2020</v>
      </c>
      <c r="F8055" s="1">
        <v>25</v>
      </c>
      <c r="G8055" s="1" t="s">
        <v>5</v>
      </c>
      <c r="H8055" s="1">
        <v>2.2730076388888801E-4</v>
      </c>
      <c r="I8055" s="1">
        <v>2.7050669421487602E-4</v>
      </c>
      <c r="J8055" s="1">
        <v>3.2731310000000001E-4</v>
      </c>
      <c r="K8055" s="1">
        <v>1.5230425E-3</v>
      </c>
      <c r="L8055" s="1">
        <v>2.0557709E-3</v>
      </c>
      <c r="M8055" s="1">
        <v>0.27799509999999999</v>
      </c>
      <c r="N8055" s="1">
        <v>7.9186789999999998E-5</v>
      </c>
      <c r="O8055" s="1">
        <v>7.2851846800000005E-5</v>
      </c>
      <c r="P8055" s="1">
        <v>4.0739150000000003E-6</v>
      </c>
      <c r="Q8055" s="1">
        <v>2.3295376419140298E-6</v>
      </c>
      <c r="R8055" s="1">
        <v>9260.0499999999993</v>
      </c>
      <c r="S8055" s="1">
        <v>26801.95</v>
      </c>
      <c r="T8055" s="1">
        <v>38.53</v>
      </c>
      <c r="U8055" s="1">
        <v>289251.55</v>
      </c>
      <c r="V8055" s="1">
        <f t="shared" si="501"/>
        <v>0.30966414509013818</v>
      </c>
      <c r="W8055" s="1">
        <f t="shared" si="502"/>
        <v>2.3533559496461267</v>
      </c>
      <c r="X8055" s="1">
        <f t="shared" si="503"/>
        <v>695.61250973267579</v>
      </c>
    </row>
    <row r="8056" spans="1:24" hidden="1" x14ac:dyDescent="0.3">
      <c r="A8056" s="18" t="str">
        <f t="shared" si="500"/>
        <v>OFF - ConstMin - Rollers_2020_50</v>
      </c>
      <c r="B8056" s="1" t="s">
        <v>40</v>
      </c>
      <c r="C8056" s="1">
        <v>2020</v>
      </c>
      <c r="D8056" s="1" t="s">
        <v>161</v>
      </c>
      <c r="E8056" s="1">
        <v>2020</v>
      </c>
      <c r="F8056" s="1">
        <v>50</v>
      </c>
      <c r="G8056" s="1" t="s">
        <v>12</v>
      </c>
      <c r="H8056" s="1">
        <v>1.40740468122267E-5</v>
      </c>
      <c r="I8056" s="1">
        <v>1.2945308257886101E-5</v>
      </c>
      <c r="J8056" s="1">
        <v>1.5487629999999999E-5</v>
      </c>
      <c r="K8056" s="1">
        <v>9.7412309999999995E-4</v>
      </c>
      <c r="L8056" s="1">
        <v>2.3245639999999999E-5</v>
      </c>
      <c r="M8056" s="1">
        <v>1.369924E-2</v>
      </c>
      <c r="N8056" s="1">
        <v>9.4441319999999898E-7</v>
      </c>
      <c r="O8056" s="1">
        <v>7.1355663999999998E-7</v>
      </c>
      <c r="P8056" s="1">
        <v>1.6655779999999999E-7</v>
      </c>
      <c r="Q8056" s="1">
        <v>2.0203161706622099E-7</v>
      </c>
      <c r="R8056" s="1">
        <v>576.70000000000005</v>
      </c>
      <c r="S8056" s="1">
        <v>251.85</v>
      </c>
      <c r="T8056" s="1">
        <v>0.41</v>
      </c>
      <c r="U8056" s="1">
        <v>9318.4499999999898</v>
      </c>
      <c r="V8056" s="1">
        <f t="shared" si="501"/>
        <v>0.45999945578340251</v>
      </c>
      <c r="W8056" s="1">
        <f t="shared" si="502"/>
        <v>0.82601213785873961</v>
      </c>
      <c r="X8056" s="1">
        <f t="shared" si="503"/>
        <v>614.26829268292681</v>
      </c>
    </row>
    <row r="8057" spans="1:24" hidden="1" x14ac:dyDescent="0.3">
      <c r="A8057" s="18" t="str">
        <f t="shared" si="500"/>
        <v>OFF - ConstMin - Rollers_2020_100</v>
      </c>
      <c r="B8057" s="1" t="s">
        <v>40</v>
      </c>
      <c r="C8057" s="1">
        <v>2020</v>
      </c>
      <c r="D8057" s="1" t="s">
        <v>161</v>
      </c>
      <c r="E8057" s="1">
        <v>2020</v>
      </c>
      <c r="F8057" s="1">
        <v>100</v>
      </c>
      <c r="G8057" s="1" t="s">
        <v>12</v>
      </c>
      <c r="H8057" s="1">
        <v>2.0135773086922501E-5</v>
      </c>
      <c r="I8057" s="1">
        <v>1.8520884085351299E-5</v>
      </c>
      <c r="J8057" s="1">
        <v>2.215819E-5</v>
      </c>
      <c r="K8057" s="1">
        <v>9.1107389999999996E-4</v>
      </c>
      <c r="L8057" s="1">
        <v>4.9755339999999997E-5</v>
      </c>
      <c r="M8057" s="1">
        <v>5.1618709999999998E-2</v>
      </c>
      <c r="N8057" s="1">
        <v>3.5989812000000002E-6</v>
      </c>
      <c r="O8057" s="1">
        <v>2.7192302400000002E-6</v>
      </c>
      <c r="P8057" s="1">
        <v>4.9870880000000004E-7</v>
      </c>
      <c r="Q8057" s="1">
        <v>7.0455329749043101E-7</v>
      </c>
      <c r="R8057" s="1">
        <v>2011.1499999999901</v>
      </c>
      <c r="S8057" s="1">
        <v>474.5</v>
      </c>
      <c r="T8057" s="1">
        <v>0.76</v>
      </c>
      <c r="U8057" s="1">
        <v>35587.5</v>
      </c>
      <c r="V8057" s="1">
        <f t="shared" si="501"/>
        <v>0.17232680424143135</v>
      </c>
      <c r="W8057" s="1">
        <f t="shared" si="502"/>
        <v>0.46294651468217018</v>
      </c>
      <c r="X8057" s="1">
        <f t="shared" si="503"/>
        <v>624.34210526315792</v>
      </c>
    </row>
    <row r="8058" spans="1:24" hidden="1" x14ac:dyDescent="0.3">
      <c r="A8058" s="18" t="str">
        <f t="shared" si="500"/>
        <v>OFF - ConstMin - Rough Terrain Forklifts_1989_50</v>
      </c>
      <c r="B8058" s="1" t="s">
        <v>40</v>
      </c>
      <c r="C8058" s="1">
        <v>2020</v>
      </c>
      <c r="D8058" s="1" t="s">
        <v>162</v>
      </c>
      <c r="E8058" s="1">
        <v>1989</v>
      </c>
      <c r="F8058" s="1">
        <v>50</v>
      </c>
      <c r="G8058" s="1" t="s">
        <v>12</v>
      </c>
      <c r="H8058" s="1">
        <v>1.6944137748662099E-7</v>
      </c>
      <c r="I8058" s="1">
        <v>1.5585217901219399E-7</v>
      </c>
      <c r="J8058" s="1">
        <v>1.864599E-7</v>
      </c>
      <c r="K8058" s="1">
        <v>3.1312370000000002E-6</v>
      </c>
      <c r="L8058" s="1">
        <v>1.7770899999999999E-7</v>
      </c>
      <c r="M8058" s="1">
        <v>1.6994730000000001E-5</v>
      </c>
      <c r="N8058" s="1">
        <v>1.171602E-9</v>
      </c>
      <c r="O8058" s="1">
        <v>8.8521040000000001E-10</v>
      </c>
      <c r="P8058" s="1">
        <v>2.0662489999999999E-10</v>
      </c>
      <c r="Q8058" s="1">
        <v>0</v>
      </c>
      <c r="R8058" s="1">
        <v>0</v>
      </c>
      <c r="S8058" s="1">
        <v>0</v>
      </c>
      <c r="T8058" s="1">
        <v>0</v>
      </c>
      <c r="U8058" s="1">
        <v>0</v>
      </c>
      <c r="V8058" s="1">
        <f t="shared" si="501"/>
        <v>0</v>
      </c>
      <c r="W8058" s="1">
        <f t="shared" si="502"/>
        <v>0</v>
      </c>
      <c r="X8058" s="1" t="e">
        <f t="shared" si="503"/>
        <v>#DIV/0!</v>
      </c>
    </row>
    <row r="8059" spans="1:24" hidden="1" x14ac:dyDescent="0.3">
      <c r="A8059" s="18" t="str">
        <f t="shared" si="500"/>
        <v>OFF - ConstMin - Rough Terrain Forklifts_1989_100</v>
      </c>
      <c r="B8059" s="1" t="s">
        <v>40</v>
      </c>
      <c r="C8059" s="1">
        <v>2020</v>
      </c>
      <c r="D8059" s="1" t="s">
        <v>162</v>
      </c>
      <c r="E8059" s="1">
        <v>1989</v>
      </c>
      <c r="F8059" s="1">
        <v>100</v>
      </c>
      <c r="G8059" s="1" t="s">
        <v>12</v>
      </c>
      <c r="H8059" s="1">
        <v>3.03628733623581E-6</v>
      </c>
      <c r="I8059" s="1">
        <v>2.79277709186969E-6</v>
      </c>
      <c r="J8059" s="1">
        <v>3.3412490000000002E-6</v>
      </c>
      <c r="K8059" s="1">
        <v>4.0779189999999997E-5</v>
      </c>
      <c r="L8059" s="1">
        <v>6.7464880000000002E-6</v>
      </c>
      <c r="M8059" s="1">
        <v>4.3153609999999998E-4</v>
      </c>
      <c r="N8059" s="1">
        <v>3.0087729000000001E-8</v>
      </c>
      <c r="O8059" s="1">
        <v>2.27329508E-8</v>
      </c>
      <c r="P8059" s="1">
        <v>4.1692400000000004E-9</v>
      </c>
      <c r="Q8059" s="1">
        <v>6.3934056033614502E-9</v>
      </c>
      <c r="R8059" s="1">
        <v>18.25</v>
      </c>
      <c r="S8059" s="1">
        <v>3.65</v>
      </c>
      <c r="T8059" s="1">
        <v>0.01</v>
      </c>
      <c r="U8059" s="1">
        <v>310.25</v>
      </c>
      <c r="V8059" s="1">
        <f t="shared" si="501"/>
        <v>2.9806644234891304</v>
      </c>
      <c r="W8059" s="1">
        <f t="shared" si="502"/>
        <v>7.2003658378742577</v>
      </c>
      <c r="X8059" s="1">
        <f t="shared" si="503"/>
        <v>365</v>
      </c>
    </row>
    <row r="8060" spans="1:24" hidden="1" x14ac:dyDescent="0.3">
      <c r="A8060" s="18" t="str">
        <f t="shared" si="500"/>
        <v>OFF - ConstMin - Rough Terrain Forklifts_1989_175</v>
      </c>
      <c r="B8060" s="1" t="s">
        <v>40</v>
      </c>
      <c r="C8060" s="1">
        <v>2020</v>
      </c>
      <c r="D8060" s="1" t="s">
        <v>162</v>
      </c>
      <c r="E8060" s="1">
        <v>1989</v>
      </c>
      <c r="F8060" s="1">
        <v>175</v>
      </c>
      <c r="G8060" s="1" t="s">
        <v>12</v>
      </c>
      <c r="H8060" s="1">
        <v>6.0020737178526002E-8</v>
      </c>
      <c r="I8060" s="1">
        <v>5.52070740568082E-8</v>
      </c>
      <c r="J8060" s="1">
        <v>6.6049159999999996E-8</v>
      </c>
      <c r="K8060" s="1">
        <v>9.147772E-7</v>
      </c>
      <c r="L8060" s="1">
        <v>4.5917580000000002E-7</v>
      </c>
      <c r="M8060" s="1">
        <v>2.4687990000000001E-5</v>
      </c>
      <c r="N8060" s="1">
        <v>1.7698662E-9</v>
      </c>
      <c r="O8060" s="1">
        <v>1.33723224E-9</v>
      </c>
      <c r="P8060" s="1">
        <v>2.4524940000000002E-10</v>
      </c>
      <c r="Q8060" s="1">
        <v>0</v>
      </c>
      <c r="R8060" s="1">
        <v>0</v>
      </c>
      <c r="S8060" s="1">
        <v>0</v>
      </c>
      <c r="T8060" s="1">
        <v>0</v>
      </c>
      <c r="U8060" s="1">
        <v>0</v>
      </c>
      <c r="V8060" s="1">
        <f t="shared" si="501"/>
        <v>0</v>
      </c>
      <c r="W8060" s="1">
        <f t="shared" si="502"/>
        <v>0</v>
      </c>
      <c r="X8060" s="1" t="e">
        <f t="shared" si="503"/>
        <v>#DIV/0!</v>
      </c>
    </row>
    <row r="8061" spans="1:24" hidden="1" x14ac:dyDescent="0.3">
      <c r="A8061" s="18" t="str">
        <f t="shared" si="500"/>
        <v>OFF - ConstMin - Rough Terrain Forklifts_1990_50</v>
      </c>
      <c r="B8061" s="1" t="s">
        <v>40</v>
      </c>
      <c r="C8061" s="1">
        <v>2020</v>
      </c>
      <c r="D8061" s="1" t="s">
        <v>162</v>
      </c>
      <c r="E8061" s="1">
        <v>1990</v>
      </c>
      <c r="F8061" s="1">
        <v>50</v>
      </c>
      <c r="G8061" s="1" t="s">
        <v>12</v>
      </c>
      <c r="H8061" s="1">
        <v>4.9948911298127299E-7</v>
      </c>
      <c r="I8061" s="1">
        <v>4.59430086120175E-7</v>
      </c>
      <c r="J8061" s="1">
        <v>5.4965730000000001E-7</v>
      </c>
      <c r="K8061" s="1">
        <v>9.2722390000000008E-6</v>
      </c>
      <c r="L8061" s="1">
        <v>5.3267999999999998E-7</v>
      </c>
      <c r="M8061" s="1">
        <v>5.1041570000000001E-5</v>
      </c>
      <c r="N8061" s="1">
        <v>3.5187606000000001E-9</v>
      </c>
      <c r="O8061" s="1">
        <v>2.6586191199999999E-9</v>
      </c>
      <c r="P8061" s="1">
        <v>6.2057250000000003E-10</v>
      </c>
      <c r="Q8061" s="1">
        <v>1.2786811206722801E-9</v>
      </c>
      <c r="R8061" s="1">
        <v>3.65</v>
      </c>
      <c r="S8061" s="1">
        <v>0</v>
      </c>
      <c r="T8061" s="1">
        <v>0</v>
      </c>
      <c r="U8061" s="1">
        <v>0</v>
      </c>
      <c r="V8061" s="1">
        <f t="shared" si="501"/>
        <v>0</v>
      </c>
      <c r="W8061" s="1">
        <f t="shared" si="502"/>
        <v>0</v>
      </c>
      <c r="X8061" s="1" t="e">
        <f t="shared" si="503"/>
        <v>#DIV/0!</v>
      </c>
    </row>
    <row r="8062" spans="1:24" hidden="1" x14ac:dyDescent="0.3">
      <c r="A8062" s="18" t="str">
        <f t="shared" si="500"/>
        <v>OFF - ConstMin - Rough Terrain Forklifts_1990_100</v>
      </c>
      <c r="B8062" s="1" t="s">
        <v>40</v>
      </c>
      <c r="C8062" s="1">
        <v>2020</v>
      </c>
      <c r="D8062" s="1" t="s">
        <v>162</v>
      </c>
      <c r="E8062" s="1">
        <v>1990</v>
      </c>
      <c r="F8062" s="1">
        <v>100</v>
      </c>
      <c r="G8062" s="1" t="s">
        <v>12</v>
      </c>
      <c r="H8062" s="1">
        <v>8.95083053217852E-6</v>
      </c>
      <c r="I8062" s="1">
        <v>8.2329739234977997E-6</v>
      </c>
      <c r="J8062" s="1">
        <v>9.8498429999999994E-6</v>
      </c>
      <c r="K8062" s="1">
        <v>1.2067289999999999E-4</v>
      </c>
      <c r="L8062" s="1">
        <v>2.0222440000000001E-5</v>
      </c>
      <c r="M8062" s="1">
        <v>1.2960650000000001E-3</v>
      </c>
      <c r="N8062" s="1">
        <v>9.0364770000000002E-8</v>
      </c>
      <c r="O8062" s="1">
        <v>6.8275604000000002E-8</v>
      </c>
      <c r="P8062" s="1">
        <v>1.25218E-8</v>
      </c>
      <c r="Q8062" s="1">
        <v>2.04588979307566E-8</v>
      </c>
      <c r="R8062" s="1">
        <v>58.4</v>
      </c>
      <c r="S8062" s="1">
        <v>10.95</v>
      </c>
      <c r="T8062" s="1">
        <v>0.03</v>
      </c>
      <c r="U8062" s="1">
        <v>930.74999999999898</v>
      </c>
      <c r="V8062" s="1">
        <f t="shared" si="501"/>
        <v>2.928952277731427</v>
      </c>
      <c r="W8062" s="1">
        <f t="shared" si="502"/>
        <v>7.1943094013982822</v>
      </c>
      <c r="X8062" s="1">
        <f t="shared" si="503"/>
        <v>365</v>
      </c>
    </row>
    <row r="8063" spans="1:24" hidden="1" x14ac:dyDescent="0.3">
      <c r="A8063" s="18" t="str">
        <f t="shared" si="500"/>
        <v>OFF - ConstMin - Rough Terrain Forklifts_1990_175</v>
      </c>
      <c r="B8063" s="1" t="s">
        <v>40</v>
      </c>
      <c r="C8063" s="1">
        <v>2020</v>
      </c>
      <c r="D8063" s="1" t="s">
        <v>162</v>
      </c>
      <c r="E8063" s="1">
        <v>1990</v>
      </c>
      <c r="F8063" s="1">
        <v>175</v>
      </c>
      <c r="G8063" s="1" t="s">
        <v>12</v>
      </c>
      <c r="H8063" s="1">
        <v>1.7883353825155199E-7</v>
      </c>
      <c r="I8063" s="1">
        <v>1.6449108848377701E-7</v>
      </c>
      <c r="J8063" s="1">
        <v>1.967954E-7</v>
      </c>
      <c r="K8063" s="1">
        <v>2.7181299999999998E-6</v>
      </c>
      <c r="L8063" s="1">
        <v>1.3741300000000001E-6</v>
      </c>
      <c r="M8063" s="1">
        <v>7.4147360000000005E-5</v>
      </c>
      <c r="N8063" s="1">
        <v>5.3155764000000001E-9</v>
      </c>
      <c r="O8063" s="1">
        <v>4.0162132799999999E-9</v>
      </c>
      <c r="P8063" s="1">
        <v>7.3657640000000005E-10</v>
      </c>
      <c r="Q8063" s="1">
        <v>1.2786811206722801E-9</v>
      </c>
      <c r="R8063" s="1">
        <v>3.65</v>
      </c>
      <c r="S8063" s="1">
        <v>0</v>
      </c>
      <c r="T8063" s="1">
        <v>0</v>
      </c>
      <c r="U8063" s="1">
        <v>0</v>
      </c>
      <c r="V8063" s="1">
        <f t="shared" si="501"/>
        <v>0</v>
      </c>
      <c r="W8063" s="1">
        <f t="shared" si="502"/>
        <v>0</v>
      </c>
      <c r="X8063" s="1" t="e">
        <f t="shared" si="503"/>
        <v>#DIV/0!</v>
      </c>
    </row>
    <row r="8064" spans="1:24" hidden="1" x14ac:dyDescent="0.3">
      <c r="A8064" s="18" t="str">
        <f t="shared" si="500"/>
        <v>OFF - ConstMin - Rough Terrain Forklifts_1992_50</v>
      </c>
      <c r="B8064" s="1" t="s">
        <v>40</v>
      </c>
      <c r="C8064" s="1">
        <v>2020</v>
      </c>
      <c r="D8064" s="1" t="s">
        <v>162</v>
      </c>
      <c r="E8064" s="1">
        <v>1992</v>
      </c>
      <c r="F8064" s="1">
        <v>50</v>
      </c>
      <c r="G8064" s="1" t="s">
        <v>12</v>
      </c>
      <c r="H8064" s="1">
        <v>9.7754169018001006E-8</v>
      </c>
      <c r="I8064" s="1">
        <v>8.9914284662757295E-8</v>
      </c>
      <c r="J8064" s="1">
        <v>1.0757250000000001E-7</v>
      </c>
      <c r="K8064" s="1">
        <v>1.8319739999999999E-6</v>
      </c>
      <c r="L8064" s="1">
        <v>1.0790440000000001E-7</v>
      </c>
      <c r="M8064" s="1">
        <v>1.0380249999999999E-5</v>
      </c>
      <c r="N8064" s="1">
        <v>7.1560511999999902E-10</v>
      </c>
      <c r="O8064" s="1">
        <v>5.4067942400000002E-10</v>
      </c>
      <c r="P8064" s="1">
        <v>1.262049E-10</v>
      </c>
      <c r="Q8064" s="1">
        <v>0</v>
      </c>
      <c r="R8064" s="1">
        <v>0</v>
      </c>
      <c r="S8064" s="1">
        <v>0</v>
      </c>
      <c r="T8064" s="1">
        <v>0</v>
      </c>
      <c r="U8064" s="1">
        <v>0</v>
      </c>
      <c r="V8064" s="1">
        <f t="shared" si="501"/>
        <v>0</v>
      </c>
      <c r="W8064" s="1">
        <f t="shared" si="502"/>
        <v>0</v>
      </c>
      <c r="X8064" s="1" t="e">
        <f t="shared" si="503"/>
        <v>#DIV/0!</v>
      </c>
    </row>
    <row r="8065" spans="1:24" hidden="1" x14ac:dyDescent="0.3">
      <c r="A8065" s="18" t="str">
        <f t="shared" si="500"/>
        <v>OFF - ConstMin - Rough Terrain Forklifts_1992_100</v>
      </c>
      <c r="B8065" s="1" t="s">
        <v>40</v>
      </c>
      <c r="C8065" s="1">
        <v>2020</v>
      </c>
      <c r="D8065" s="1" t="s">
        <v>162</v>
      </c>
      <c r="E8065" s="1">
        <v>1992</v>
      </c>
      <c r="F8065" s="1">
        <v>100</v>
      </c>
      <c r="G8065" s="1" t="s">
        <v>12</v>
      </c>
      <c r="H8065" s="1">
        <v>1.75185266970727E-6</v>
      </c>
      <c r="I8065" s="1">
        <v>1.6113540855967399E-6</v>
      </c>
      <c r="J8065" s="1">
        <v>1.927807E-6</v>
      </c>
      <c r="K8065" s="1">
        <v>2.3807730000000001E-5</v>
      </c>
      <c r="L8065" s="1">
        <v>4.0963790000000003E-6</v>
      </c>
      <c r="M8065" s="1">
        <v>2.6357650000000002E-4</v>
      </c>
      <c r="N8065" s="1">
        <v>1.8377190000000001E-8</v>
      </c>
      <c r="O8065" s="1">
        <v>1.3884987999999999E-8</v>
      </c>
      <c r="P8065" s="1">
        <v>2.5465169999999999E-9</v>
      </c>
      <c r="Q8065" s="1">
        <v>3.8360433620168698E-9</v>
      </c>
      <c r="R8065" s="1">
        <v>10.95</v>
      </c>
      <c r="S8065" s="1">
        <v>3.65</v>
      </c>
      <c r="T8065" s="1">
        <v>0.01</v>
      </c>
      <c r="U8065" s="1">
        <v>310.25</v>
      </c>
      <c r="V8065" s="1">
        <f t="shared" si="501"/>
        <v>1.7197598084588426</v>
      </c>
      <c r="W8065" s="1">
        <f t="shared" si="502"/>
        <v>4.3719676683017177</v>
      </c>
      <c r="X8065" s="1">
        <f t="shared" si="503"/>
        <v>365</v>
      </c>
    </row>
    <row r="8066" spans="1:24" hidden="1" x14ac:dyDescent="0.3">
      <c r="A8066" s="18" t="str">
        <f t="shared" si="500"/>
        <v>OFF - ConstMin - Rough Terrain Forklifts_1992_175</v>
      </c>
      <c r="B8066" s="1" t="s">
        <v>40</v>
      </c>
      <c r="C8066" s="1">
        <v>2020</v>
      </c>
      <c r="D8066" s="1" t="s">
        <v>162</v>
      </c>
      <c r="E8066" s="1">
        <v>1992</v>
      </c>
      <c r="F8066" s="1">
        <v>175</v>
      </c>
      <c r="G8066" s="1" t="s">
        <v>12</v>
      </c>
      <c r="H8066" s="1">
        <v>3.5786427053203298E-8</v>
      </c>
      <c r="I8066" s="1">
        <v>3.2916355603536398E-8</v>
      </c>
      <c r="J8066" s="1">
        <v>3.9380780000000003E-8</v>
      </c>
      <c r="K8066" s="1">
        <v>5.4086090000000002E-7</v>
      </c>
      <c r="L8066" s="1">
        <v>2.7743859999999998E-7</v>
      </c>
      <c r="M8066" s="1">
        <v>1.507904E-5</v>
      </c>
      <c r="N8066" s="1">
        <v>1.0810071000000001E-9</v>
      </c>
      <c r="O8066" s="1">
        <v>8.1676092000000005E-10</v>
      </c>
      <c r="P8066" s="1">
        <v>1.4979449999999999E-10</v>
      </c>
      <c r="Q8066" s="1">
        <v>0</v>
      </c>
      <c r="R8066" s="1">
        <v>0</v>
      </c>
      <c r="S8066" s="1">
        <v>0</v>
      </c>
      <c r="T8066" s="1">
        <v>0</v>
      </c>
      <c r="U8066" s="1">
        <v>0</v>
      </c>
      <c r="V8066" s="1">
        <f t="shared" si="501"/>
        <v>0</v>
      </c>
      <c r="W8066" s="1">
        <f t="shared" si="502"/>
        <v>0</v>
      </c>
      <c r="X8066" s="1" t="e">
        <f t="shared" si="503"/>
        <v>#DIV/0!</v>
      </c>
    </row>
    <row r="8067" spans="1:24" hidden="1" x14ac:dyDescent="0.3">
      <c r="A8067" s="18" t="str">
        <f t="shared" si="500"/>
        <v>OFF - ConstMin - Rough Terrain Forklifts_1993_50</v>
      </c>
      <c r="B8067" s="1" t="s">
        <v>40</v>
      </c>
      <c r="C8067" s="1">
        <v>2020</v>
      </c>
      <c r="D8067" s="1" t="s">
        <v>162</v>
      </c>
      <c r="E8067" s="1">
        <v>1993</v>
      </c>
      <c r="F8067" s="1">
        <v>50</v>
      </c>
      <c r="G8067" s="1" t="s">
        <v>12</v>
      </c>
      <c r="H8067" s="1">
        <v>3.1074534799293703E-8</v>
      </c>
      <c r="I8067" s="1">
        <v>2.8582357108390299E-8</v>
      </c>
      <c r="J8067" s="1">
        <v>3.4195629999999998E-8</v>
      </c>
      <c r="K8067" s="1">
        <v>5.8527399999999995E-7</v>
      </c>
      <c r="L8067" s="1">
        <v>3.491679E-8</v>
      </c>
      <c r="M8067" s="1">
        <v>3.3655869999999999E-6</v>
      </c>
      <c r="N8067" s="1">
        <v>2.3202053999999999E-10</v>
      </c>
      <c r="O8067" s="1">
        <v>1.7530440799999999E-10</v>
      </c>
      <c r="P8067" s="1">
        <v>4.0919400000000002E-11</v>
      </c>
      <c r="Q8067" s="1">
        <v>0</v>
      </c>
      <c r="R8067" s="1">
        <v>0</v>
      </c>
      <c r="S8067" s="1">
        <v>0</v>
      </c>
      <c r="T8067" s="1">
        <v>0</v>
      </c>
      <c r="U8067" s="1">
        <v>0</v>
      </c>
      <c r="V8067" s="1">
        <f t="shared" si="501"/>
        <v>0</v>
      </c>
      <c r="W8067" s="1">
        <f t="shared" si="502"/>
        <v>0</v>
      </c>
      <c r="X8067" s="1" t="e">
        <f t="shared" si="503"/>
        <v>#DIV/0!</v>
      </c>
    </row>
    <row r="8068" spans="1:24" hidden="1" x14ac:dyDescent="0.3">
      <c r="A8068" s="18" t="str">
        <f t="shared" si="500"/>
        <v>OFF - ConstMin - Rough Terrain Forklifts_1993_100</v>
      </c>
      <c r="B8068" s="1" t="s">
        <v>40</v>
      </c>
      <c r="C8068" s="1">
        <v>2020</v>
      </c>
      <c r="D8068" s="1" t="s">
        <v>162</v>
      </c>
      <c r="E8068" s="1">
        <v>1993</v>
      </c>
      <c r="F8068" s="1">
        <v>100</v>
      </c>
      <c r="G8068" s="1" t="s">
        <v>12</v>
      </c>
      <c r="H8068" s="1">
        <v>5.5691973839531297E-7</v>
      </c>
      <c r="I8068" s="1">
        <v>5.1225477537600905E-7</v>
      </c>
      <c r="J8068" s="1">
        <v>6.1285620000000003E-7</v>
      </c>
      <c r="K8068" s="1">
        <v>7.6005070000000003E-6</v>
      </c>
      <c r="L8068" s="1">
        <v>1.325575E-6</v>
      </c>
      <c r="M8068" s="1">
        <v>8.5461359999999999E-5</v>
      </c>
      <c r="N8068" s="1">
        <v>5.9585706000000002E-9</v>
      </c>
      <c r="O8068" s="1">
        <v>4.50203112E-9</v>
      </c>
      <c r="P8068" s="1">
        <v>8.2567599999999995E-10</v>
      </c>
      <c r="Q8068" s="1">
        <v>1.2786811206722801E-9</v>
      </c>
      <c r="R8068" s="1">
        <v>3.65</v>
      </c>
      <c r="S8068" s="1">
        <v>0</v>
      </c>
      <c r="T8068" s="1">
        <v>0</v>
      </c>
      <c r="U8068" s="1">
        <v>0</v>
      </c>
      <c r="V8068" s="1">
        <f t="shared" si="501"/>
        <v>0</v>
      </c>
      <c r="W8068" s="1">
        <f t="shared" si="502"/>
        <v>0</v>
      </c>
      <c r="X8068" s="1" t="e">
        <f t="shared" si="503"/>
        <v>#DIV/0!</v>
      </c>
    </row>
    <row r="8069" spans="1:24" hidden="1" x14ac:dyDescent="0.3">
      <c r="A8069" s="18" t="str">
        <f t="shared" si="500"/>
        <v>OFF - ConstMin - Rough Terrain Forklifts_1993_175</v>
      </c>
      <c r="B8069" s="1" t="s">
        <v>40</v>
      </c>
      <c r="C8069" s="1">
        <v>2020</v>
      </c>
      <c r="D8069" s="1" t="s">
        <v>162</v>
      </c>
      <c r="E8069" s="1">
        <v>1993</v>
      </c>
      <c r="F8069" s="1">
        <v>175</v>
      </c>
      <c r="G8069" s="1" t="s">
        <v>12</v>
      </c>
      <c r="H8069" s="1">
        <v>1.15090068599895E-8</v>
      </c>
      <c r="I8069" s="1">
        <v>1.0585984509818299E-8</v>
      </c>
      <c r="J8069" s="1">
        <v>1.266496E-8</v>
      </c>
      <c r="K8069" s="1">
        <v>1.734372E-7</v>
      </c>
      <c r="L8069" s="1">
        <v>8.9630380000000005E-8</v>
      </c>
      <c r="M8069" s="1">
        <v>4.8892270000000002E-6</v>
      </c>
      <c r="N8069" s="1">
        <v>3.5050545000000001E-10</v>
      </c>
      <c r="O8069" s="1">
        <v>2.6482633999999999E-10</v>
      </c>
      <c r="P8069" s="1">
        <v>4.856935E-11</v>
      </c>
      <c r="Q8069" s="1">
        <v>0</v>
      </c>
      <c r="R8069" s="1">
        <v>0</v>
      </c>
      <c r="S8069" s="1">
        <v>0</v>
      </c>
      <c r="T8069" s="1">
        <v>0</v>
      </c>
      <c r="U8069" s="1">
        <v>0</v>
      </c>
      <c r="V8069" s="1">
        <f t="shared" si="501"/>
        <v>0</v>
      </c>
      <c r="W8069" s="1">
        <f t="shared" si="502"/>
        <v>0</v>
      </c>
      <c r="X8069" s="1" t="e">
        <f t="shared" si="503"/>
        <v>#DIV/0!</v>
      </c>
    </row>
    <row r="8070" spans="1:24" hidden="1" x14ac:dyDescent="0.3">
      <c r="A8070" s="18" t="str">
        <f t="shared" si="500"/>
        <v>OFF - ConstMin - Rough Terrain Forklifts_1996_50</v>
      </c>
      <c r="B8070" s="1" t="s">
        <v>40</v>
      </c>
      <c r="C8070" s="1">
        <v>2020</v>
      </c>
      <c r="D8070" s="1" t="s">
        <v>162</v>
      </c>
      <c r="E8070" s="1">
        <v>1996</v>
      </c>
      <c r="F8070" s="1">
        <v>50</v>
      </c>
      <c r="G8070" s="1" t="s">
        <v>12</v>
      </c>
      <c r="H8070" s="1">
        <v>2.4946444100945101E-7</v>
      </c>
      <c r="I8070" s="1">
        <v>2.2945739284049301E-7</v>
      </c>
      <c r="J8070" s="1">
        <v>2.7452040000000002E-7</v>
      </c>
      <c r="K8070" s="1">
        <v>4.7747829999999997E-6</v>
      </c>
      <c r="L8070" s="1">
        <v>2.9639620000000001E-7</v>
      </c>
      <c r="M8070" s="1">
        <v>2.8739749999999999E-5</v>
      </c>
      <c r="N8070" s="1">
        <v>1.9812933000000001E-9</v>
      </c>
      <c r="O8070" s="1">
        <v>1.4969771600000001E-9</v>
      </c>
      <c r="P8070" s="1">
        <v>3.4942299999999999E-10</v>
      </c>
      <c r="Q8070" s="1">
        <v>0</v>
      </c>
      <c r="R8070" s="1">
        <v>0</v>
      </c>
      <c r="S8070" s="1">
        <v>0</v>
      </c>
      <c r="T8070" s="1">
        <v>0</v>
      </c>
      <c r="U8070" s="1">
        <v>0</v>
      </c>
      <c r="V8070" s="1">
        <f t="shared" si="501"/>
        <v>0</v>
      </c>
      <c r="W8070" s="1">
        <f t="shared" si="502"/>
        <v>0</v>
      </c>
      <c r="X8070" s="1" t="e">
        <f t="shared" si="503"/>
        <v>#DIV/0!</v>
      </c>
    </row>
    <row r="8071" spans="1:24" hidden="1" x14ac:dyDescent="0.3">
      <c r="A8071" s="18" t="str">
        <f t="shared" si="500"/>
        <v>OFF - ConstMin - Rough Terrain Forklifts_1996_100</v>
      </c>
      <c r="B8071" s="1" t="s">
        <v>40</v>
      </c>
      <c r="C8071" s="1">
        <v>2020</v>
      </c>
      <c r="D8071" s="1" t="s">
        <v>162</v>
      </c>
      <c r="E8071" s="1">
        <v>1996</v>
      </c>
      <c r="F8071" s="1">
        <v>100</v>
      </c>
      <c r="G8071" s="1" t="s">
        <v>12</v>
      </c>
      <c r="H8071" s="1">
        <v>4.4713373480947104E-6</v>
      </c>
      <c r="I8071" s="1">
        <v>4.1127360927775098E-6</v>
      </c>
      <c r="J8071" s="1">
        <v>4.920434E-6</v>
      </c>
      <c r="K8071" s="1">
        <v>6.1857000000000001E-5</v>
      </c>
      <c r="L8071" s="1">
        <v>1.1252E-5</v>
      </c>
      <c r="M8071" s="1">
        <v>7.2976479999999999E-4</v>
      </c>
      <c r="N8071" s="1">
        <v>5.0880941999999999E-8</v>
      </c>
      <c r="O8071" s="1">
        <v>3.8443378399999997E-8</v>
      </c>
      <c r="P8071" s="1">
        <v>7.0505450000000003E-9</v>
      </c>
      <c r="Q8071" s="1">
        <v>1.15081300860506E-8</v>
      </c>
      <c r="R8071" s="1">
        <v>32.85</v>
      </c>
      <c r="S8071" s="1">
        <v>7.3</v>
      </c>
      <c r="T8071" s="1">
        <v>0.01</v>
      </c>
      <c r="U8071" s="1">
        <v>620.5</v>
      </c>
      <c r="V8071" s="1">
        <f t="shared" si="501"/>
        <v>2.1947126017735181</v>
      </c>
      <c r="W8071" s="1">
        <f t="shared" si="502"/>
        <v>6.0044957026352943</v>
      </c>
      <c r="X8071" s="1">
        <f t="shared" si="503"/>
        <v>730</v>
      </c>
    </row>
    <row r="8072" spans="1:24" hidden="1" x14ac:dyDescent="0.3">
      <c r="A8072" s="18" t="str">
        <f t="shared" si="500"/>
        <v>OFF - ConstMin - Rough Terrain Forklifts_1996_175</v>
      </c>
      <c r="B8072" s="1" t="s">
        <v>40</v>
      </c>
      <c r="C8072" s="1">
        <v>2020</v>
      </c>
      <c r="D8072" s="1" t="s">
        <v>162</v>
      </c>
      <c r="E8072" s="1">
        <v>1996</v>
      </c>
      <c r="F8072" s="1">
        <v>175</v>
      </c>
      <c r="G8072" s="1" t="s">
        <v>12</v>
      </c>
      <c r="H8072" s="1">
        <v>9.5859379756624406E-8</v>
      </c>
      <c r="I8072" s="1">
        <v>8.8171457500143103E-8</v>
      </c>
      <c r="J8072" s="1">
        <v>1.0548740000000001E-7</v>
      </c>
      <c r="K8072" s="1">
        <v>1.43153E-6</v>
      </c>
      <c r="L8072" s="1">
        <v>7.5701040000000005E-7</v>
      </c>
      <c r="M8072" s="1">
        <v>4.174993E-5</v>
      </c>
      <c r="N8072" s="1">
        <v>2.9930246999999999E-9</v>
      </c>
      <c r="O8072" s="1">
        <v>2.2613964399999999E-9</v>
      </c>
      <c r="P8072" s="1">
        <v>4.1474180000000001E-10</v>
      </c>
      <c r="Q8072" s="1">
        <v>0</v>
      </c>
      <c r="R8072" s="1">
        <v>0</v>
      </c>
      <c r="S8072" s="1">
        <v>0</v>
      </c>
      <c r="T8072" s="1">
        <v>0</v>
      </c>
      <c r="U8072" s="1">
        <v>0</v>
      </c>
      <c r="V8072" s="1">
        <f t="shared" si="501"/>
        <v>0</v>
      </c>
      <c r="W8072" s="1">
        <f t="shared" si="502"/>
        <v>0</v>
      </c>
      <c r="X8072" s="1" t="e">
        <f t="shared" si="503"/>
        <v>#DIV/0!</v>
      </c>
    </row>
    <row r="8073" spans="1:24" hidden="1" x14ac:dyDescent="0.3">
      <c r="A8073" s="18" t="str">
        <f t="shared" si="500"/>
        <v>OFF - ConstMin - Rough Terrain Forklifts_1997_50</v>
      </c>
      <c r="B8073" s="1" t="s">
        <v>40</v>
      </c>
      <c r="C8073" s="1">
        <v>2020</v>
      </c>
      <c r="D8073" s="1" t="s">
        <v>162</v>
      </c>
      <c r="E8073" s="1">
        <v>1997</v>
      </c>
      <c r="F8073" s="1">
        <v>50</v>
      </c>
      <c r="G8073" s="1" t="s">
        <v>12</v>
      </c>
      <c r="H8073" s="1">
        <v>7.5534573020403602E-7</v>
      </c>
      <c r="I8073" s="1">
        <v>6.9476700264167304E-7</v>
      </c>
      <c r="J8073" s="1">
        <v>8.3121190000000005E-7</v>
      </c>
      <c r="K8073" s="1">
        <v>1.454104E-5</v>
      </c>
      <c r="L8073" s="1">
        <v>9.1509329999999998E-7</v>
      </c>
      <c r="M8073" s="1">
        <v>8.8907950000000007E-5</v>
      </c>
      <c r="N8073" s="1">
        <v>6.129234E-9</v>
      </c>
      <c r="O8073" s="1">
        <v>4.6309768000000003E-9</v>
      </c>
      <c r="P8073" s="1">
        <v>1.0809590000000001E-9</v>
      </c>
      <c r="Q8073" s="1">
        <v>1.2786811206722801E-9</v>
      </c>
      <c r="R8073" s="1">
        <v>3.65</v>
      </c>
      <c r="S8073" s="1">
        <v>0</v>
      </c>
      <c r="T8073" s="1">
        <v>0</v>
      </c>
      <c r="U8073" s="1">
        <v>0</v>
      </c>
      <c r="V8073" s="1">
        <f t="shared" si="501"/>
        <v>0</v>
      </c>
      <c r="W8073" s="1">
        <f t="shared" si="502"/>
        <v>0</v>
      </c>
      <c r="X8073" s="1" t="e">
        <f t="shared" si="503"/>
        <v>#DIV/0!</v>
      </c>
    </row>
    <row r="8074" spans="1:24" hidden="1" x14ac:dyDescent="0.3">
      <c r="A8074" s="18" t="str">
        <f t="shared" ref="A8074:A8137" si="504">D8074&amp;"_"&amp;E8074&amp;"_"&amp;F8074</f>
        <v>OFF - ConstMin - Rough Terrain Forklifts_1997_100</v>
      </c>
      <c r="B8074" s="1" t="s">
        <v>40</v>
      </c>
      <c r="C8074" s="1">
        <v>2020</v>
      </c>
      <c r="D8074" s="1" t="s">
        <v>162</v>
      </c>
      <c r="E8074" s="1">
        <v>1997</v>
      </c>
      <c r="F8074" s="1">
        <v>100</v>
      </c>
      <c r="G8074" s="1" t="s">
        <v>12</v>
      </c>
      <c r="H8074" s="1">
        <v>1.35393147643803E-5</v>
      </c>
      <c r="I8074" s="1">
        <v>1.2453461720277E-5</v>
      </c>
      <c r="J8074" s="1">
        <v>1.4899190000000001E-5</v>
      </c>
      <c r="K8074" s="1">
        <v>1.8822000000000001E-4</v>
      </c>
      <c r="L8074" s="1">
        <v>3.4739620000000003E-5</v>
      </c>
      <c r="M8074" s="1">
        <v>2.2575859999999998E-3</v>
      </c>
      <c r="N8074" s="1">
        <v>1.5740433E-7</v>
      </c>
      <c r="O8074" s="1">
        <v>1.1892771599999999E-7</v>
      </c>
      <c r="P8074" s="1">
        <v>2.1811430000000001E-8</v>
      </c>
      <c r="Q8074" s="1">
        <v>3.4524390258151797E-8</v>
      </c>
      <c r="R8074" s="1">
        <v>98.55</v>
      </c>
      <c r="S8074" s="1">
        <v>18.25</v>
      </c>
      <c r="T8074" s="1">
        <v>0.04</v>
      </c>
      <c r="U8074" s="1">
        <v>1551.25</v>
      </c>
      <c r="V8074" s="1">
        <f t="shared" si="501"/>
        <v>2.658256572425751</v>
      </c>
      <c r="W8074" s="1">
        <f t="shared" si="502"/>
        <v>7.4153536793879535</v>
      </c>
      <c r="X8074" s="1">
        <f t="shared" si="503"/>
        <v>456.25</v>
      </c>
    </row>
    <row r="8075" spans="1:24" hidden="1" x14ac:dyDescent="0.3">
      <c r="A8075" s="18" t="str">
        <f t="shared" si="504"/>
        <v>OFF - ConstMin - Rough Terrain Forklifts_1997_175</v>
      </c>
      <c r="B8075" s="1" t="s">
        <v>40</v>
      </c>
      <c r="C8075" s="1">
        <v>2020</v>
      </c>
      <c r="D8075" s="1" t="s">
        <v>162</v>
      </c>
      <c r="E8075" s="1">
        <v>1997</v>
      </c>
      <c r="F8075" s="1">
        <v>175</v>
      </c>
      <c r="G8075" s="1" t="s">
        <v>12</v>
      </c>
      <c r="H8075" s="1">
        <v>2.9405164666101398E-7</v>
      </c>
      <c r="I8075" s="1">
        <v>2.7046870459880102E-7</v>
      </c>
      <c r="J8075" s="1">
        <v>3.235859E-7</v>
      </c>
      <c r="K8075" s="1">
        <v>4.3774760000000002E-6</v>
      </c>
      <c r="L8075" s="1">
        <v>2.333225E-6</v>
      </c>
      <c r="M8075" s="1">
        <v>1.2915520000000001E-4</v>
      </c>
      <c r="N8075" s="1">
        <v>9.2590470000000005E-9</v>
      </c>
      <c r="O8075" s="1">
        <v>6.9957244000000001E-9</v>
      </c>
      <c r="P8075" s="1">
        <v>1.2830210000000001E-9</v>
      </c>
      <c r="Q8075" s="1">
        <v>1.2786811206722801E-9</v>
      </c>
      <c r="R8075" s="1">
        <v>3.65</v>
      </c>
      <c r="S8075" s="1">
        <v>0</v>
      </c>
      <c r="T8075" s="1">
        <v>0</v>
      </c>
      <c r="U8075" s="1">
        <v>0</v>
      </c>
      <c r="V8075" s="1">
        <f t="shared" ref="V8075:V8138" si="505">IFERROR(CONVERT(I8075,"ton","g")*365/U8075,0)</f>
        <v>0</v>
      </c>
      <c r="W8075" s="1">
        <f t="shared" ref="W8075:W8138" si="506">IFERROR(CONVERT(L8075,"ton","g")*365/U8075,0)</f>
        <v>0</v>
      </c>
      <c r="X8075" s="1" t="e">
        <f t="shared" ref="X8075:X8138" si="507">S8075/T8075</f>
        <v>#DIV/0!</v>
      </c>
    </row>
    <row r="8076" spans="1:24" hidden="1" x14ac:dyDescent="0.3">
      <c r="A8076" s="18" t="str">
        <f t="shared" si="504"/>
        <v>OFF - ConstMin - Rough Terrain Forklifts_1998_50</v>
      </c>
      <c r="B8076" s="1" t="s">
        <v>40</v>
      </c>
      <c r="C8076" s="1">
        <v>2020</v>
      </c>
      <c r="D8076" s="1" t="s">
        <v>162</v>
      </c>
      <c r="E8076" s="1">
        <v>1998</v>
      </c>
      <c r="F8076" s="1">
        <v>50</v>
      </c>
      <c r="G8076" s="1" t="s">
        <v>12</v>
      </c>
      <c r="H8076" s="1">
        <v>4.1518548506550499E-6</v>
      </c>
      <c r="I8076" s="1">
        <v>3.8188760916325199E-6</v>
      </c>
      <c r="J8076" s="1">
        <v>4.568863E-6</v>
      </c>
      <c r="K8076" s="1">
        <v>8.5969440000000007E-5</v>
      </c>
      <c r="L8076" s="1">
        <v>4.9148979999999997E-6</v>
      </c>
      <c r="M8076" s="1">
        <v>4.2460080000000002E-4</v>
      </c>
      <c r="N8076" s="1">
        <v>2.9271600000000001E-8</v>
      </c>
      <c r="O8076" s="1">
        <v>2.211632E-8</v>
      </c>
      <c r="P8076" s="1">
        <v>5.1623719999999996E-9</v>
      </c>
      <c r="Q8076" s="1">
        <v>7.6720867240337396E-9</v>
      </c>
      <c r="R8076" s="1">
        <v>21.9</v>
      </c>
      <c r="S8076" s="1">
        <v>7.3</v>
      </c>
      <c r="T8076" s="1">
        <v>0.01</v>
      </c>
      <c r="U8076" s="1">
        <v>343.1</v>
      </c>
      <c r="V8076" s="1">
        <f t="shared" si="505"/>
        <v>3.6855596960424082</v>
      </c>
      <c r="W8076" s="1">
        <f t="shared" si="506"/>
        <v>4.7433196428260844</v>
      </c>
      <c r="X8076" s="1">
        <f t="shared" si="507"/>
        <v>730</v>
      </c>
    </row>
    <row r="8077" spans="1:24" hidden="1" x14ac:dyDescent="0.3">
      <c r="A8077" s="18" t="str">
        <f t="shared" si="504"/>
        <v>OFF - ConstMin - Rough Terrain Forklifts_1998_100</v>
      </c>
      <c r="B8077" s="1" t="s">
        <v>40</v>
      </c>
      <c r="C8077" s="1">
        <v>2020</v>
      </c>
      <c r="D8077" s="1" t="s">
        <v>162</v>
      </c>
      <c r="E8077" s="1">
        <v>1998</v>
      </c>
      <c r="F8077" s="1">
        <v>100</v>
      </c>
      <c r="G8077" s="1" t="s">
        <v>12</v>
      </c>
      <c r="H8077" s="1">
        <v>7.4423689091353506E-5</v>
      </c>
      <c r="I8077" s="1">
        <v>6.8454909226226907E-5</v>
      </c>
      <c r="J8077" s="1">
        <v>8.1898730000000005E-5</v>
      </c>
      <c r="K8077" s="1">
        <v>1.1118160000000001E-3</v>
      </c>
      <c r="L8077" s="1">
        <v>1.8658309999999999E-4</v>
      </c>
      <c r="M8077" s="1">
        <v>1.078162E-2</v>
      </c>
      <c r="N8077" s="1">
        <v>7.5172005000000003E-7</v>
      </c>
      <c r="O8077" s="1">
        <v>5.6796626000000001E-7</v>
      </c>
      <c r="P8077" s="1">
        <v>1.041654E-7</v>
      </c>
      <c r="Q8077" s="1">
        <v>1.70064589049414E-7</v>
      </c>
      <c r="R8077" s="1">
        <v>485.45</v>
      </c>
      <c r="S8077" s="1">
        <v>87.6</v>
      </c>
      <c r="T8077" s="1">
        <v>0.21</v>
      </c>
      <c r="U8077" s="1">
        <v>7445.99999999999</v>
      </c>
      <c r="V8077" s="1">
        <f t="shared" si="505"/>
        <v>3.0441788739273696</v>
      </c>
      <c r="W8077" s="1">
        <f t="shared" si="506"/>
        <v>8.2973206402889321</v>
      </c>
      <c r="X8077" s="1">
        <f t="shared" si="507"/>
        <v>417.14285714285711</v>
      </c>
    </row>
    <row r="8078" spans="1:24" hidden="1" x14ac:dyDescent="0.3">
      <c r="A8078" s="18" t="str">
        <f t="shared" si="504"/>
        <v>OFF - ConstMin - Rough Terrain Forklifts_1998_175</v>
      </c>
      <c r="B8078" s="1" t="s">
        <v>40</v>
      </c>
      <c r="C8078" s="1">
        <v>2020</v>
      </c>
      <c r="D8078" s="1" t="s">
        <v>162</v>
      </c>
      <c r="E8078" s="1">
        <v>1998</v>
      </c>
      <c r="F8078" s="1">
        <v>175</v>
      </c>
      <c r="G8078" s="1" t="s">
        <v>12</v>
      </c>
      <c r="H8078" s="1">
        <v>1.63812532998194E-6</v>
      </c>
      <c r="I8078" s="1">
        <v>1.50674767851739E-6</v>
      </c>
      <c r="J8078" s="1">
        <v>1.802657E-6</v>
      </c>
      <c r="K8078" s="1">
        <v>2.5989960000000001E-5</v>
      </c>
      <c r="L8078" s="1">
        <v>1.251024E-5</v>
      </c>
      <c r="M8078" s="1">
        <v>6.1681159999999997E-4</v>
      </c>
      <c r="N8078" s="1">
        <v>4.4218818000000002E-8</v>
      </c>
      <c r="O8078" s="1">
        <v>3.34097736E-8</v>
      </c>
      <c r="P8078" s="1">
        <v>6.1273779999999998E-9</v>
      </c>
      <c r="Q8078" s="1">
        <v>8.9507678447060207E-9</v>
      </c>
      <c r="R8078" s="1">
        <v>25.55</v>
      </c>
      <c r="S8078" s="1">
        <v>3.65</v>
      </c>
      <c r="T8078" s="1">
        <v>0.01</v>
      </c>
      <c r="U8078" s="1">
        <v>518.29999999999995</v>
      </c>
      <c r="V8078" s="1">
        <f t="shared" si="505"/>
        <v>0.96260457815591705</v>
      </c>
      <c r="W8078" s="1">
        <f t="shared" si="506"/>
        <v>7.9923231138997188</v>
      </c>
      <c r="X8078" s="1">
        <f t="shared" si="507"/>
        <v>365</v>
      </c>
    </row>
    <row r="8079" spans="1:24" hidden="1" x14ac:dyDescent="0.3">
      <c r="A8079" s="18" t="str">
        <f t="shared" si="504"/>
        <v>OFF - ConstMin - Rough Terrain Forklifts_1999_50</v>
      </c>
      <c r="B8079" s="1" t="s">
        <v>40</v>
      </c>
      <c r="C8079" s="1">
        <v>2020</v>
      </c>
      <c r="D8079" s="1" t="s">
        <v>162</v>
      </c>
      <c r="E8079" s="1">
        <v>1999</v>
      </c>
      <c r="F8079" s="1">
        <v>50</v>
      </c>
      <c r="G8079" s="1" t="s">
        <v>12</v>
      </c>
      <c r="H8079" s="1">
        <v>4.5484520268729098E-6</v>
      </c>
      <c r="I8079" s="1">
        <v>4.1836661743176998E-6</v>
      </c>
      <c r="J8079" s="1">
        <v>5.0052939999999996E-6</v>
      </c>
      <c r="K8079" s="1">
        <v>9.4769260000000005E-5</v>
      </c>
      <c r="L8079" s="1">
        <v>5.4954879999999998E-6</v>
      </c>
      <c r="M8079" s="1">
        <v>4.7570829999999997E-4</v>
      </c>
      <c r="N8079" s="1">
        <v>3.2794910999999998E-8</v>
      </c>
      <c r="O8079" s="1">
        <v>2.47783772E-8</v>
      </c>
      <c r="P8079" s="1">
        <v>5.783746E-9</v>
      </c>
      <c r="Q8079" s="1">
        <v>8.9507678447060207E-9</v>
      </c>
      <c r="R8079" s="1">
        <v>25.55</v>
      </c>
      <c r="S8079" s="1">
        <v>7.3</v>
      </c>
      <c r="T8079" s="1">
        <v>0.02</v>
      </c>
      <c r="U8079" s="1">
        <v>343.1</v>
      </c>
      <c r="V8079" s="1">
        <f t="shared" si="505"/>
        <v>4.0376150112714866</v>
      </c>
      <c r="W8079" s="1">
        <f t="shared" si="506"/>
        <v>5.3036413323969356</v>
      </c>
      <c r="X8079" s="1">
        <f t="shared" si="507"/>
        <v>365</v>
      </c>
    </row>
    <row r="8080" spans="1:24" hidden="1" x14ac:dyDescent="0.3">
      <c r="A8080" s="18" t="str">
        <f t="shared" si="504"/>
        <v>OFF - ConstMin - Rough Terrain Forklifts_1999_100</v>
      </c>
      <c r="B8080" s="1" t="s">
        <v>40</v>
      </c>
      <c r="C8080" s="1">
        <v>2020</v>
      </c>
      <c r="D8080" s="1" t="s">
        <v>162</v>
      </c>
      <c r="E8080" s="1">
        <v>1999</v>
      </c>
      <c r="F8080" s="1">
        <v>100</v>
      </c>
      <c r="G8080" s="1" t="s">
        <v>12</v>
      </c>
      <c r="H8080" s="1">
        <v>8.1536450452955494E-5</v>
      </c>
      <c r="I8080" s="1">
        <v>7.49972271266285E-5</v>
      </c>
      <c r="J8080" s="1">
        <v>8.9725889999999993E-5</v>
      </c>
      <c r="K8080" s="1">
        <v>1.2245089999999999E-3</v>
      </c>
      <c r="L8080" s="1">
        <v>2.0862309999999999E-4</v>
      </c>
      <c r="M8080" s="1">
        <v>1.2079339999999999E-2</v>
      </c>
      <c r="N8080" s="1">
        <v>8.4220055999999998E-7</v>
      </c>
      <c r="O8080" s="1">
        <v>6.3632931199999997E-7</v>
      </c>
      <c r="P8080" s="1">
        <v>1.167033E-7</v>
      </c>
      <c r="Q8080" s="1">
        <v>1.90523486980171E-7</v>
      </c>
      <c r="R8080" s="1">
        <v>543.85</v>
      </c>
      <c r="S8080" s="1">
        <v>94.9</v>
      </c>
      <c r="T8080" s="1">
        <v>0.23</v>
      </c>
      <c r="U8080" s="1">
        <v>8066.5</v>
      </c>
      <c r="V8080" s="1">
        <f t="shared" si="505"/>
        <v>3.0785674204340006</v>
      </c>
      <c r="W8080" s="1">
        <f t="shared" si="506"/>
        <v>8.5637870014250677</v>
      </c>
      <c r="X8080" s="1">
        <f t="shared" si="507"/>
        <v>412.60869565217394</v>
      </c>
    </row>
    <row r="8081" spans="1:24" hidden="1" x14ac:dyDescent="0.3">
      <c r="A8081" s="18" t="str">
        <f t="shared" si="504"/>
        <v>OFF - ConstMin - Rough Terrain Forklifts_1999_175</v>
      </c>
      <c r="B8081" s="1" t="s">
        <v>40</v>
      </c>
      <c r="C8081" s="1">
        <v>2020</v>
      </c>
      <c r="D8081" s="1" t="s">
        <v>162</v>
      </c>
      <c r="E8081" s="1">
        <v>1999</v>
      </c>
      <c r="F8081" s="1">
        <v>175</v>
      </c>
      <c r="G8081" s="1" t="s">
        <v>12</v>
      </c>
      <c r="H8081" s="1">
        <v>1.81960381266022E-6</v>
      </c>
      <c r="I8081" s="1">
        <v>1.6736715868848699E-6</v>
      </c>
      <c r="J8081" s="1">
        <v>2.0023630000000001E-6</v>
      </c>
      <c r="K8081" s="1">
        <v>2.8774859999999998E-5</v>
      </c>
      <c r="L8081" s="1">
        <v>1.396407E-5</v>
      </c>
      <c r="M8081" s="1">
        <v>6.9105429999999997E-4</v>
      </c>
      <c r="N8081" s="1">
        <v>4.9541228999999997E-8</v>
      </c>
      <c r="O8081" s="1">
        <v>3.7431150800000001E-8</v>
      </c>
      <c r="P8081" s="1">
        <v>6.8649009999999996E-9</v>
      </c>
      <c r="Q8081" s="1">
        <v>1.02294489653783E-8</v>
      </c>
      <c r="R8081" s="1">
        <v>29.2</v>
      </c>
      <c r="S8081" s="1">
        <v>3.65</v>
      </c>
      <c r="T8081" s="1">
        <v>0.01</v>
      </c>
      <c r="U8081" s="1">
        <v>518.29999999999995</v>
      </c>
      <c r="V8081" s="1">
        <f t="shared" si="505"/>
        <v>1.0692460023898158</v>
      </c>
      <c r="W8081" s="1">
        <f t="shared" si="506"/>
        <v>8.9211205720364806</v>
      </c>
      <c r="X8081" s="1">
        <f t="shared" si="507"/>
        <v>365</v>
      </c>
    </row>
    <row r="8082" spans="1:24" hidden="1" x14ac:dyDescent="0.3">
      <c r="A8082" s="18" t="str">
        <f t="shared" si="504"/>
        <v>OFF - ConstMin - Rough Terrain Forklifts_2000_50</v>
      </c>
      <c r="B8082" s="1" t="s">
        <v>40</v>
      </c>
      <c r="C8082" s="1">
        <v>2020</v>
      </c>
      <c r="D8082" s="1" t="s">
        <v>162</v>
      </c>
      <c r="E8082" s="1">
        <v>2000</v>
      </c>
      <c r="F8082" s="1">
        <v>50</v>
      </c>
      <c r="G8082" s="1" t="s">
        <v>12</v>
      </c>
      <c r="H8082" s="1">
        <v>5.2176049740149098E-6</v>
      </c>
      <c r="I8082" s="1">
        <v>4.7991530550989099E-6</v>
      </c>
      <c r="J8082" s="1">
        <v>5.7416560000000001E-6</v>
      </c>
      <c r="K8082" s="1">
        <v>1.0941690000000001E-4</v>
      </c>
      <c r="L8082" s="1">
        <v>6.437331E-6</v>
      </c>
      <c r="M8082" s="1">
        <v>5.5835490000000004E-4</v>
      </c>
      <c r="N8082" s="1">
        <v>3.8492486999999998E-8</v>
      </c>
      <c r="O8082" s="1">
        <v>2.9083212400000001E-8</v>
      </c>
      <c r="P8082" s="1">
        <v>6.7885779999999999E-9</v>
      </c>
      <c r="Q8082" s="1">
        <v>1.02294489653783E-8</v>
      </c>
      <c r="R8082" s="1">
        <v>29.2</v>
      </c>
      <c r="S8082" s="1">
        <v>7.3</v>
      </c>
      <c r="T8082" s="1">
        <v>0.02</v>
      </c>
      <c r="U8082" s="1">
        <v>343.1</v>
      </c>
      <c r="V8082" s="1">
        <f t="shared" si="505"/>
        <v>4.6316153367128834</v>
      </c>
      <c r="W8082" s="1">
        <f t="shared" si="506"/>
        <v>6.2126047335414256</v>
      </c>
      <c r="X8082" s="1">
        <f t="shared" si="507"/>
        <v>365</v>
      </c>
    </row>
    <row r="8083" spans="1:24" hidden="1" x14ac:dyDescent="0.3">
      <c r="A8083" s="18" t="str">
        <f t="shared" si="504"/>
        <v>OFF - ConstMin - Rough Terrain Forklifts_2000_100</v>
      </c>
      <c r="B8083" s="1" t="s">
        <v>40</v>
      </c>
      <c r="C8083" s="1">
        <v>2020</v>
      </c>
      <c r="D8083" s="1" t="s">
        <v>162</v>
      </c>
      <c r="E8083" s="1">
        <v>2000</v>
      </c>
      <c r="F8083" s="1">
        <v>100</v>
      </c>
      <c r="G8083" s="1" t="s">
        <v>12</v>
      </c>
      <c r="H8083" s="1">
        <v>9.3536306873893003E-5</v>
      </c>
      <c r="I8083" s="1">
        <v>8.6034695062606805E-5</v>
      </c>
      <c r="J8083" s="1">
        <v>1.0293099999999999E-4</v>
      </c>
      <c r="K8083" s="1">
        <v>1.4124459999999999E-3</v>
      </c>
      <c r="L8083" s="1">
        <v>2.4437729999999999E-4</v>
      </c>
      <c r="M8083" s="1">
        <v>1.417793E-2</v>
      </c>
      <c r="N8083" s="1">
        <v>9.8851949999999995E-7</v>
      </c>
      <c r="O8083" s="1">
        <v>7.4688139999999997E-7</v>
      </c>
      <c r="P8083" s="1">
        <v>1.369786E-7</v>
      </c>
      <c r="Q8083" s="1">
        <v>2.2249051499697799E-7</v>
      </c>
      <c r="R8083" s="1">
        <v>635.1</v>
      </c>
      <c r="S8083" s="1">
        <v>113.15</v>
      </c>
      <c r="T8083" s="1">
        <v>0.27</v>
      </c>
      <c r="U8083" s="1">
        <v>9617.75</v>
      </c>
      <c r="V8083" s="1">
        <f t="shared" si="505"/>
        <v>2.9620251412277132</v>
      </c>
      <c r="W8083" s="1">
        <f t="shared" si="506"/>
        <v>8.413486047908993</v>
      </c>
      <c r="X8083" s="1">
        <f t="shared" si="507"/>
        <v>419.07407407407408</v>
      </c>
    </row>
    <row r="8084" spans="1:24" hidden="1" x14ac:dyDescent="0.3">
      <c r="A8084" s="18" t="str">
        <f t="shared" si="504"/>
        <v>OFF - ConstMin - Rough Terrain Forklifts_2000_175</v>
      </c>
      <c r="B8084" s="1" t="s">
        <v>40</v>
      </c>
      <c r="C8084" s="1">
        <v>2020</v>
      </c>
      <c r="D8084" s="1" t="s">
        <v>162</v>
      </c>
      <c r="E8084" s="1">
        <v>2000</v>
      </c>
      <c r="F8084" s="1">
        <v>175</v>
      </c>
      <c r="G8084" s="1" t="s">
        <v>12</v>
      </c>
      <c r="H8084" s="1">
        <v>2.1173086377345702E-6</v>
      </c>
      <c r="I8084" s="1">
        <v>1.9475004849882601E-6</v>
      </c>
      <c r="J8084" s="1">
        <v>2.3299689999999999E-6</v>
      </c>
      <c r="K8084" s="1">
        <v>3.337096E-5</v>
      </c>
      <c r="L8084" s="1">
        <v>1.6329099999999999E-5</v>
      </c>
      <c r="M8084" s="1">
        <v>8.1111360000000001E-4</v>
      </c>
      <c r="N8084" s="1">
        <v>5.8148207999999999E-8</v>
      </c>
      <c r="O8084" s="1">
        <v>4.39342016E-8</v>
      </c>
      <c r="P8084" s="1">
        <v>8.0575650000000004E-9</v>
      </c>
      <c r="Q8084" s="1">
        <v>1.15081300860506E-8</v>
      </c>
      <c r="R8084" s="1">
        <v>32.85</v>
      </c>
      <c r="S8084" s="1">
        <v>3.65</v>
      </c>
      <c r="T8084" s="1">
        <v>0.01</v>
      </c>
      <c r="U8084" s="1">
        <v>518.29999999999995</v>
      </c>
      <c r="V8084" s="1">
        <f t="shared" si="505"/>
        <v>1.2441850148760203</v>
      </c>
      <c r="W8084" s="1">
        <f t="shared" si="506"/>
        <v>10.43204953375634</v>
      </c>
      <c r="X8084" s="1">
        <f t="shared" si="507"/>
        <v>365</v>
      </c>
    </row>
    <row r="8085" spans="1:24" hidden="1" x14ac:dyDescent="0.3">
      <c r="A8085" s="18" t="str">
        <f t="shared" si="504"/>
        <v>OFF - ConstMin - Rough Terrain Forklifts_2001_50</v>
      </c>
      <c r="B8085" s="1" t="s">
        <v>40</v>
      </c>
      <c r="C8085" s="1">
        <v>2020</v>
      </c>
      <c r="D8085" s="1" t="s">
        <v>162</v>
      </c>
      <c r="E8085" s="1">
        <v>2001</v>
      </c>
      <c r="F8085" s="1">
        <v>50</v>
      </c>
      <c r="G8085" s="1" t="s">
        <v>12</v>
      </c>
      <c r="H8085" s="1">
        <v>5.55109824351917E-6</v>
      </c>
      <c r="I8085" s="1">
        <v>5.1059001643889303E-6</v>
      </c>
      <c r="J8085" s="1">
        <v>6.108645E-6</v>
      </c>
      <c r="K8085" s="1">
        <v>1.171968E-4</v>
      </c>
      <c r="L8085" s="1">
        <v>6.9974150000000003E-6</v>
      </c>
      <c r="M8085" s="1">
        <v>6.0815439999999999E-4</v>
      </c>
      <c r="N8085" s="1">
        <v>4.1925617999999998E-8</v>
      </c>
      <c r="O8085" s="1">
        <v>3.1677133600000003E-8</v>
      </c>
      <c r="P8085" s="1">
        <v>7.3940489999999998E-9</v>
      </c>
      <c r="Q8085" s="1">
        <v>1.02294489653783E-8</v>
      </c>
      <c r="R8085" s="1">
        <v>29.2</v>
      </c>
      <c r="S8085" s="1">
        <v>7.3</v>
      </c>
      <c r="T8085" s="1">
        <v>0.02</v>
      </c>
      <c r="U8085" s="1">
        <v>343.1</v>
      </c>
      <c r="V8085" s="1">
        <f t="shared" si="505"/>
        <v>4.9276539501033279</v>
      </c>
      <c r="W8085" s="1">
        <f t="shared" si="506"/>
        <v>6.7531362845181917</v>
      </c>
      <c r="X8085" s="1">
        <f t="shared" si="507"/>
        <v>365</v>
      </c>
    </row>
    <row r="8086" spans="1:24" hidden="1" x14ac:dyDescent="0.3">
      <c r="A8086" s="18" t="str">
        <f t="shared" si="504"/>
        <v>OFF - ConstMin - Rough Terrain Forklifts_2001_100</v>
      </c>
      <c r="B8086" s="1" t="s">
        <v>40</v>
      </c>
      <c r="C8086" s="1">
        <v>2020</v>
      </c>
      <c r="D8086" s="1" t="s">
        <v>162</v>
      </c>
      <c r="E8086" s="1">
        <v>2001</v>
      </c>
      <c r="F8086" s="1">
        <v>100</v>
      </c>
      <c r="G8086" s="1" t="s">
        <v>12</v>
      </c>
      <c r="H8086" s="1">
        <v>9.9519918868742305E-5</v>
      </c>
      <c r="I8086" s="1">
        <v>9.1538421375469202E-5</v>
      </c>
      <c r="J8086" s="1">
        <v>1.095156E-4</v>
      </c>
      <c r="K8086" s="1">
        <v>1.511409E-3</v>
      </c>
      <c r="L8086" s="1">
        <v>2.6563880000000001E-4</v>
      </c>
      <c r="M8086" s="1">
        <v>1.544247E-2</v>
      </c>
      <c r="N8086" s="1">
        <v>1.0766853E-6</v>
      </c>
      <c r="O8086" s="1">
        <v>8.1349556000000001E-7</v>
      </c>
      <c r="P8086" s="1">
        <v>1.491958E-7</v>
      </c>
      <c r="Q8086" s="1">
        <v>2.4167073180706202E-7</v>
      </c>
      <c r="R8086" s="1">
        <v>689.849999999999</v>
      </c>
      <c r="S8086" s="1">
        <v>124.1</v>
      </c>
      <c r="T8086" s="1">
        <v>0.3</v>
      </c>
      <c r="U8086" s="1">
        <v>10548.5</v>
      </c>
      <c r="V8086" s="1">
        <f t="shared" si="505"/>
        <v>2.8734345673188741</v>
      </c>
      <c r="W8086" s="1">
        <f t="shared" si="506"/>
        <v>8.3385282253256747</v>
      </c>
      <c r="X8086" s="1">
        <f t="shared" si="507"/>
        <v>413.66666666666669</v>
      </c>
    </row>
    <row r="8087" spans="1:24" hidden="1" x14ac:dyDescent="0.3">
      <c r="A8087" s="18" t="str">
        <f t="shared" si="504"/>
        <v>OFF - ConstMin - Rough Terrain Forklifts_2001_175</v>
      </c>
      <c r="B8087" s="1" t="s">
        <v>40</v>
      </c>
      <c r="C8087" s="1">
        <v>2020</v>
      </c>
      <c r="D8087" s="1" t="s">
        <v>162</v>
      </c>
      <c r="E8087" s="1">
        <v>2001</v>
      </c>
      <c r="F8087" s="1">
        <v>175</v>
      </c>
      <c r="G8087" s="1" t="s">
        <v>12</v>
      </c>
      <c r="H8087" s="1">
        <v>2.28608855193245E-6</v>
      </c>
      <c r="I8087" s="1">
        <v>2.10274425006747E-6</v>
      </c>
      <c r="J8087" s="1">
        <v>2.5157010000000001E-6</v>
      </c>
      <c r="K8087" s="1">
        <v>3.5908339999999999E-5</v>
      </c>
      <c r="L8087" s="1">
        <v>1.7719059999999998E-5</v>
      </c>
      <c r="M8087" s="1">
        <v>8.8345749999999999E-4</v>
      </c>
      <c r="N8087" s="1">
        <v>6.3334493999999995E-8</v>
      </c>
      <c r="O8087" s="1">
        <v>4.7852728799999998E-8</v>
      </c>
      <c r="P8087" s="1">
        <v>8.7762259999999996E-9</v>
      </c>
      <c r="Q8087" s="1">
        <v>1.27868112067229E-8</v>
      </c>
      <c r="R8087" s="1">
        <v>36.5</v>
      </c>
      <c r="S8087" s="1">
        <v>3.65</v>
      </c>
      <c r="T8087" s="1">
        <v>0.01</v>
      </c>
      <c r="U8087" s="1">
        <v>518.29999999999995</v>
      </c>
      <c r="V8087" s="1">
        <f t="shared" si="505"/>
        <v>1.3433644336506709</v>
      </c>
      <c r="W8087" s="1">
        <f t="shared" si="506"/>
        <v>11.320042844467885</v>
      </c>
      <c r="X8087" s="1">
        <f t="shared" si="507"/>
        <v>365</v>
      </c>
    </row>
    <row r="8088" spans="1:24" hidden="1" x14ac:dyDescent="0.3">
      <c r="A8088" s="18" t="str">
        <f t="shared" si="504"/>
        <v>OFF - ConstMin - Rough Terrain Forklifts_2002_50</v>
      </c>
      <c r="B8088" s="1" t="s">
        <v>40</v>
      </c>
      <c r="C8088" s="1">
        <v>2020</v>
      </c>
      <c r="D8088" s="1" t="s">
        <v>162</v>
      </c>
      <c r="E8088" s="1">
        <v>2002</v>
      </c>
      <c r="F8088" s="1">
        <v>50</v>
      </c>
      <c r="G8088" s="1" t="s">
        <v>12</v>
      </c>
      <c r="H8088" s="1">
        <v>5.9617861598870998E-6</v>
      </c>
      <c r="I8088" s="1">
        <v>5.48365090986415E-6</v>
      </c>
      <c r="J8088" s="1">
        <v>6.5605820000000003E-6</v>
      </c>
      <c r="K8088" s="1">
        <v>1.2675300000000001E-4</v>
      </c>
      <c r="L8088" s="1">
        <v>7.6824999999999997E-6</v>
      </c>
      <c r="M8088" s="1">
        <v>6.6904029999999997E-4</v>
      </c>
      <c r="N8088" s="1">
        <v>4.6123038000000001E-8</v>
      </c>
      <c r="O8088" s="1">
        <v>3.4848517600000002E-8</v>
      </c>
      <c r="P8088" s="1">
        <v>8.1343110000000001E-9</v>
      </c>
      <c r="Q8088" s="1">
        <v>1.15081300860506E-8</v>
      </c>
      <c r="R8088" s="1">
        <v>32.85</v>
      </c>
      <c r="S8088" s="1">
        <v>10.95</v>
      </c>
      <c r="T8088" s="1">
        <v>0.02</v>
      </c>
      <c r="U8088" s="1">
        <v>514.65</v>
      </c>
      <c r="V8088" s="1">
        <f t="shared" si="505"/>
        <v>3.5281449822098385</v>
      </c>
      <c r="W8088" s="1">
        <f t="shared" si="506"/>
        <v>4.9428700461347521</v>
      </c>
      <c r="X8088" s="1">
        <f t="shared" si="507"/>
        <v>547.5</v>
      </c>
    </row>
    <row r="8089" spans="1:24" hidden="1" x14ac:dyDescent="0.3">
      <c r="A8089" s="18" t="str">
        <f t="shared" si="504"/>
        <v>OFF - ConstMin - Rough Terrain Forklifts_2002_100</v>
      </c>
      <c r="B8089" s="1" t="s">
        <v>40</v>
      </c>
      <c r="C8089" s="1">
        <v>2020</v>
      </c>
      <c r="D8089" s="1" t="s">
        <v>162</v>
      </c>
      <c r="E8089" s="1">
        <v>2002</v>
      </c>
      <c r="F8089" s="1">
        <v>100</v>
      </c>
      <c r="G8089" s="1" t="s">
        <v>12</v>
      </c>
      <c r="H8089" s="1">
        <v>1.06888250961661E-4</v>
      </c>
      <c r="I8089" s="1">
        <v>9.8315813234536403E-5</v>
      </c>
      <c r="J8089" s="1">
        <v>1.17624E-4</v>
      </c>
      <c r="K8089" s="1">
        <v>1.633006E-3</v>
      </c>
      <c r="L8089" s="1">
        <v>2.9164540000000002E-4</v>
      </c>
      <c r="M8089" s="1">
        <v>1.6988489999999998E-2</v>
      </c>
      <c r="N8089" s="1">
        <v>1.1844782999999999E-6</v>
      </c>
      <c r="O8089" s="1">
        <v>8.9493915999999996E-7</v>
      </c>
      <c r="P8089" s="1">
        <v>1.6413249999999999E-7</v>
      </c>
      <c r="Q8089" s="1">
        <v>2.6468699197916401E-7</v>
      </c>
      <c r="R8089" s="1">
        <v>755.55</v>
      </c>
      <c r="S8089" s="1">
        <v>135.05000000000001</v>
      </c>
      <c r="T8089" s="1">
        <v>0.33</v>
      </c>
      <c r="U8089" s="1">
        <v>11479.25</v>
      </c>
      <c r="V8089" s="1">
        <f t="shared" si="505"/>
        <v>2.8359492994296169</v>
      </c>
      <c r="W8089" s="1">
        <f t="shared" si="506"/>
        <v>8.4125995666517017</v>
      </c>
      <c r="X8089" s="1">
        <f t="shared" si="507"/>
        <v>409.24242424242425</v>
      </c>
    </row>
    <row r="8090" spans="1:24" hidden="1" x14ac:dyDescent="0.3">
      <c r="A8090" s="18" t="str">
        <f t="shared" si="504"/>
        <v>OFF - ConstMin - Rough Terrain Forklifts_2002_175</v>
      </c>
      <c r="B8090" s="1" t="s">
        <v>40</v>
      </c>
      <c r="C8090" s="1">
        <v>2020</v>
      </c>
      <c r="D8090" s="1" t="s">
        <v>162</v>
      </c>
      <c r="E8090" s="1">
        <v>2002</v>
      </c>
      <c r="F8090" s="1">
        <v>175</v>
      </c>
      <c r="G8090" s="1" t="s">
        <v>12</v>
      </c>
      <c r="H8090" s="1">
        <v>2.4928869296707902E-6</v>
      </c>
      <c r="I8090" s="1">
        <v>2.29295739791119E-6</v>
      </c>
      <c r="J8090" s="1">
        <v>2.7432700000000001E-6</v>
      </c>
      <c r="K8090" s="1">
        <v>3.9020360000000001E-5</v>
      </c>
      <c r="L8090" s="1">
        <v>1.9419920000000002E-5</v>
      </c>
      <c r="M8090" s="1">
        <v>9.7190489999999998E-4</v>
      </c>
      <c r="N8090" s="1">
        <v>6.96752369999999E-8</v>
      </c>
      <c r="O8090" s="1">
        <v>5.2643512400000002E-8</v>
      </c>
      <c r="P8090" s="1">
        <v>9.6548590000000008E-9</v>
      </c>
      <c r="Q8090" s="1">
        <v>1.4065492327395101E-8</v>
      </c>
      <c r="R8090" s="1">
        <v>40.15</v>
      </c>
      <c r="S8090" s="1">
        <v>3.65</v>
      </c>
      <c r="T8090" s="1">
        <v>0.01</v>
      </c>
      <c r="U8090" s="1">
        <v>518.29999999999995</v>
      </c>
      <c r="V8090" s="1">
        <f t="shared" si="505"/>
        <v>1.4648844794754503</v>
      </c>
      <c r="W8090" s="1">
        <f t="shared" si="506"/>
        <v>12.406658504240001</v>
      </c>
      <c r="X8090" s="1">
        <f t="shared" si="507"/>
        <v>365</v>
      </c>
    </row>
    <row r="8091" spans="1:24" hidden="1" x14ac:dyDescent="0.3">
      <c r="A8091" s="18" t="str">
        <f t="shared" si="504"/>
        <v>OFF - ConstMin - Rough Terrain Forklifts_2003_50</v>
      </c>
      <c r="B8091" s="1" t="s">
        <v>40</v>
      </c>
      <c r="C8091" s="1">
        <v>2020</v>
      </c>
      <c r="D8091" s="1" t="s">
        <v>162</v>
      </c>
      <c r="E8091" s="1">
        <v>2003</v>
      </c>
      <c r="F8091" s="1">
        <v>50</v>
      </c>
      <c r="G8091" s="1" t="s">
        <v>12</v>
      </c>
      <c r="H8091" s="1">
        <v>6.7054248349976696E-6</v>
      </c>
      <c r="I8091" s="1">
        <v>6.1676497632308498E-6</v>
      </c>
      <c r="J8091" s="1">
        <v>7.3789109999999999E-6</v>
      </c>
      <c r="K8091" s="1">
        <v>1.4360910000000001E-4</v>
      </c>
      <c r="L8091" s="1">
        <v>8.8384350000000007E-6</v>
      </c>
      <c r="M8091" s="1">
        <v>7.7125909999999998E-4</v>
      </c>
      <c r="N8091" s="1">
        <v>5.3169911999999997E-8</v>
      </c>
      <c r="O8091" s="1">
        <v>4.0172822400000001E-8</v>
      </c>
      <c r="P8091" s="1">
        <v>9.3771050000000006E-9</v>
      </c>
      <c r="Q8091" s="1">
        <v>1.4065492327395101E-8</v>
      </c>
      <c r="R8091" s="1">
        <v>40.15</v>
      </c>
      <c r="S8091" s="1">
        <v>10.95</v>
      </c>
      <c r="T8091" s="1">
        <v>0.03</v>
      </c>
      <c r="U8091" s="1">
        <v>514.65</v>
      </c>
      <c r="V8091" s="1">
        <f t="shared" si="505"/>
        <v>3.9682253523883975</v>
      </c>
      <c r="W8091" s="1">
        <f t="shared" si="506"/>
        <v>5.6865910336751071</v>
      </c>
      <c r="X8091" s="1">
        <f t="shared" si="507"/>
        <v>365</v>
      </c>
    </row>
    <row r="8092" spans="1:24" hidden="1" x14ac:dyDescent="0.3">
      <c r="A8092" s="18" t="str">
        <f t="shared" si="504"/>
        <v>OFF - ConstMin - Rough Terrain Forklifts_2003_100</v>
      </c>
      <c r="B8092" s="1" t="s">
        <v>40</v>
      </c>
      <c r="C8092" s="1">
        <v>2020</v>
      </c>
      <c r="D8092" s="1" t="s">
        <v>162</v>
      </c>
      <c r="E8092" s="1">
        <v>2003</v>
      </c>
      <c r="F8092" s="1">
        <v>100</v>
      </c>
      <c r="G8092" s="1" t="s">
        <v>12</v>
      </c>
      <c r="H8092" s="1">
        <v>1.20227563726839E-4</v>
      </c>
      <c r="I8092" s="1">
        <v>1.10585313115947E-4</v>
      </c>
      <c r="J8092" s="1">
        <v>1.3230309999999999E-4</v>
      </c>
      <c r="K8092" s="1">
        <v>1.8482469999999999E-3</v>
      </c>
      <c r="L8092" s="1">
        <v>3.3552670000000002E-4</v>
      </c>
      <c r="M8092" s="1">
        <v>1.958408E-2</v>
      </c>
      <c r="N8092" s="1">
        <v>1.3654493999999999E-6</v>
      </c>
      <c r="O8092" s="1">
        <v>1.0316728800000001E-6</v>
      </c>
      <c r="P8092" s="1">
        <v>1.8920959999999999E-7</v>
      </c>
      <c r="Q8092" s="1">
        <v>3.0432610672000499E-7</v>
      </c>
      <c r="R8092" s="1">
        <v>868.69999999999902</v>
      </c>
      <c r="S8092" s="1">
        <v>156.94999999999999</v>
      </c>
      <c r="T8092" s="1">
        <v>0.38</v>
      </c>
      <c r="U8092" s="1">
        <v>13340.7499999999</v>
      </c>
      <c r="V8092" s="1">
        <f t="shared" si="505"/>
        <v>2.7447690431439047</v>
      </c>
      <c r="W8092" s="1">
        <f t="shared" si="506"/>
        <v>8.3278988263354403</v>
      </c>
      <c r="X8092" s="1">
        <f t="shared" si="507"/>
        <v>413.02631578947364</v>
      </c>
    </row>
    <row r="8093" spans="1:24" hidden="1" x14ac:dyDescent="0.3">
      <c r="A8093" s="18" t="str">
        <f t="shared" si="504"/>
        <v>OFF - ConstMin - Rough Terrain Forklifts_2003_175</v>
      </c>
      <c r="B8093" s="1" t="s">
        <v>40</v>
      </c>
      <c r="C8093" s="1">
        <v>2020</v>
      </c>
      <c r="D8093" s="1" t="s">
        <v>162</v>
      </c>
      <c r="E8093" s="1">
        <v>2003</v>
      </c>
      <c r="F8093" s="1">
        <v>175</v>
      </c>
      <c r="G8093" s="1" t="s">
        <v>12</v>
      </c>
      <c r="H8093" s="1">
        <v>2.84831417279831E-6</v>
      </c>
      <c r="I8093" s="1">
        <v>2.6198793761398801E-6</v>
      </c>
      <c r="J8093" s="1">
        <v>3.1343959999999999E-6</v>
      </c>
      <c r="K8093" s="1">
        <v>4.4425309999999997E-5</v>
      </c>
      <c r="L8093" s="1">
        <v>2.2302730000000001E-5</v>
      </c>
      <c r="M8093" s="1">
        <v>1.120397E-3</v>
      </c>
      <c r="N8093" s="1">
        <v>8.0320509000000001E-8</v>
      </c>
      <c r="O8093" s="1">
        <v>6.0686606800000006E-8</v>
      </c>
      <c r="P8093" s="1">
        <v>1.112997E-8</v>
      </c>
      <c r="Q8093" s="1">
        <v>1.53441734480674E-8</v>
      </c>
      <c r="R8093" s="1">
        <v>43.8</v>
      </c>
      <c r="S8093" s="1">
        <v>7.3</v>
      </c>
      <c r="T8093" s="1">
        <v>0.01</v>
      </c>
      <c r="U8093" s="1">
        <v>1036.5999999999999</v>
      </c>
      <c r="V8093" s="1">
        <f t="shared" si="505"/>
        <v>0.8368713347446548</v>
      </c>
      <c r="W8093" s="1">
        <f t="shared" si="506"/>
        <v>7.1241888437817602</v>
      </c>
      <c r="X8093" s="1">
        <f t="shared" si="507"/>
        <v>730</v>
      </c>
    </row>
    <row r="8094" spans="1:24" hidden="1" x14ac:dyDescent="0.3">
      <c r="A8094" s="18" t="str">
        <f t="shared" si="504"/>
        <v>OFF - ConstMin - Rough Terrain Forklifts_2004_50</v>
      </c>
      <c r="B8094" s="1" t="s">
        <v>40</v>
      </c>
      <c r="C8094" s="1">
        <v>2020</v>
      </c>
      <c r="D8094" s="1" t="s">
        <v>162</v>
      </c>
      <c r="E8094" s="1">
        <v>2004</v>
      </c>
      <c r="F8094" s="1">
        <v>50</v>
      </c>
      <c r="G8094" s="1" t="s">
        <v>12</v>
      </c>
      <c r="H8094" s="1">
        <v>2.70829005515071E-6</v>
      </c>
      <c r="I8094" s="1">
        <v>2.4910851927276202E-6</v>
      </c>
      <c r="J8094" s="1">
        <v>2.9803079999999999E-6</v>
      </c>
      <c r="K8094" s="1">
        <v>2.7298719999999999E-4</v>
      </c>
      <c r="L8094" s="1">
        <v>7.1643059999999999E-6</v>
      </c>
      <c r="M8094" s="1">
        <v>1.1206460000000001E-3</v>
      </c>
      <c r="N8094" s="1">
        <v>7.7256323999999998E-8</v>
      </c>
      <c r="O8094" s="1">
        <v>5.8371444800000003E-8</v>
      </c>
      <c r="P8094" s="1">
        <v>1.3625009999999999E-8</v>
      </c>
      <c r="Q8094" s="1">
        <v>2.04588979307566E-8</v>
      </c>
      <c r="R8094" s="1">
        <v>58.4</v>
      </c>
      <c r="S8094" s="1">
        <v>14.6</v>
      </c>
      <c r="T8094" s="1">
        <v>0.04</v>
      </c>
      <c r="U8094" s="1">
        <v>686.2</v>
      </c>
      <c r="V8094" s="1">
        <f t="shared" si="505"/>
        <v>1.2020608898310934</v>
      </c>
      <c r="W8094" s="1">
        <f t="shared" si="506"/>
        <v>3.4571005722821488</v>
      </c>
      <c r="X8094" s="1">
        <f t="shared" si="507"/>
        <v>365</v>
      </c>
    </row>
    <row r="8095" spans="1:24" hidden="1" x14ac:dyDescent="0.3">
      <c r="A8095" s="18" t="str">
        <f t="shared" si="504"/>
        <v>OFF - ConstMin - Rough Terrain Forklifts_2004_100</v>
      </c>
      <c r="B8095" s="1" t="s">
        <v>40</v>
      </c>
      <c r="C8095" s="1">
        <v>2020</v>
      </c>
      <c r="D8095" s="1" t="s">
        <v>162</v>
      </c>
      <c r="E8095" s="1">
        <v>2004</v>
      </c>
      <c r="F8095" s="1">
        <v>100</v>
      </c>
      <c r="G8095" s="1" t="s">
        <v>12</v>
      </c>
      <c r="H8095" s="1">
        <v>3.04935303092674E-5</v>
      </c>
      <c r="I8095" s="1">
        <v>2.8047949178464201E-5</v>
      </c>
      <c r="J8095" s="1">
        <v>3.3556270000000001E-5</v>
      </c>
      <c r="K8095" s="1">
        <v>1.9786299999999999E-3</v>
      </c>
      <c r="L8095" s="1">
        <v>1.2829470000000001E-4</v>
      </c>
      <c r="M8095" s="1">
        <v>2.845582E-2</v>
      </c>
      <c r="N8095" s="1">
        <v>1.9840077E-6</v>
      </c>
      <c r="O8095" s="1">
        <v>1.49902804E-6</v>
      </c>
      <c r="P8095" s="1">
        <v>2.7492290000000001E-7</v>
      </c>
      <c r="Q8095" s="1">
        <v>4.19407407580511E-7</v>
      </c>
      <c r="R8095" s="1">
        <v>1197.19999999999</v>
      </c>
      <c r="S8095" s="1">
        <v>226.3</v>
      </c>
      <c r="T8095" s="1">
        <v>0.55000000000000004</v>
      </c>
      <c r="U8095" s="1">
        <v>19235.5</v>
      </c>
      <c r="V8095" s="1">
        <f t="shared" si="505"/>
        <v>0.48282109075898028</v>
      </c>
      <c r="W8095" s="1">
        <f t="shared" si="506"/>
        <v>2.2084818607756738</v>
      </c>
      <c r="X8095" s="1">
        <f t="shared" si="507"/>
        <v>411.45454545454544</v>
      </c>
    </row>
    <row r="8096" spans="1:24" hidden="1" x14ac:dyDescent="0.3">
      <c r="A8096" s="18" t="str">
        <f t="shared" si="504"/>
        <v>OFF - ConstMin - Rough Terrain Forklifts_2004_175</v>
      </c>
      <c r="B8096" s="1" t="s">
        <v>40</v>
      </c>
      <c r="C8096" s="1">
        <v>2020</v>
      </c>
      <c r="D8096" s="1" t="s">
        <v>162</v>
      </c>
      <c r="E8096" s="1">
        <v>2004</v>
      </c>
      <c r="F8096" s="1">
        <v>175</v>
      </c>
      <c r="G8096" s="1" t="s">
        <v>12</v>
      </c>
      <c r="H8096" s="1">
        <v>1.89001843809606E-6</v>
      </c>
      <c r="I8096" s="1">
        <v>1.7384389593607599E-6</v>
      </c>
      <c r="J8096" s="1">
        <v>2.0798500000000001E-6</v>
      </c>
      <c r="K8096" s="1">
        <v>6.3741379999999998E-5</v>
      </c>
      <c r="L8096" s="1">
        <v>9.083693E-6</v>
      </c>
      <c r="M8096" s="1">
        <v>1.6279459999999999E-3</v>
      </c>
      <c r="N8096" s="1">
        <v>1.1670633000000001E-7</v>
      </c>
      <c r="O8096" s="1">
        <v>8.8178115999999994E-8</v>
      </c>
      <c r="P8096" s="1">
        <v>1.6171929999999998E-8</v>
      </c>
      <c r="Q8096" s="1">
        <v>2.3016260172101199E-8</v>
      </c>
      <c r="R8096" s="1">
        <v>65.7</v>
      </c>
      <c r="S8096" s="1">
        <v>7.3</v>
      </c>
      <c r="T8096" s="1">
        <v>0.02</v>
      </c>
      <c r="U8096" s="1">
        <v>1036.5999999999999</v>
      </c>
      <c r="V8096" s="1">
        <f t="shared" si="505"/>
        <v>0.55531172371604276</v>
      </c>
      <c r="W8096" s="1">
        <f t="shared" si="506"/>
        <v>2.9016153776214155</v>
      </c>
      <c r="X8096" s="1">
        <f t="shared" si="507"/>
        <v>365</v>
      </c>
    </row>
    <row r="8097" spans="1:24" hidden="1" x14ac:dyDescent="0.3">
      <c r="A8097" s="18" t="str">
        <f t="shared" si="504"/>
        <v>OFF - ConstMin - Rough Terrain Forklifts_2005_50</v>
      </c>
      <c r="B8097" s="1" t="s">
        <v>40</v>
      </c>
      <c r="C8097" s="1">
        <v>2020</v>
      </c>
      <c r="D8097" s="1" t="s">
        <v>162</v>
      </c>
      <c r="E8097" s="1">
        <v>2005</v>
      </c>
      <c r="F8097" s="1">
        <v>50</v>
      </c>
      <c r="G8097" s="1" t="s">
        <v>12</v>
      </c>
      <c r="H8097" s="1">
        <v>4.2523056707368598E-6</v>
      </c>
      <c r="I8097" s="1">
        <v>3.9112707559437599E-6</v>
      </c>
      <c r="J8097" s="1">
        <v>4.6794030000000003E-6</v>
      </c>
      <c r="K8097" s="1">
        <v>4.2464569999999999E-4</v>
      </c>
      <c r="L8097" s="1">
        <v>1.1188589999999999E-5</v>
      </c>
      <c r="M8097" s="1">
        <v>1.8267629999999999E-3</v>
      </c>
      <c r="N8097" s="1">
        <v>1.2593538E-7</v>
      </c>
      <c r="O8097" s="1">
        <v>9.5151176000000006E-8</v>
      </c>
      <c r="P8097" s="1">
        <v>2.22101E-8</v>
      </c>
      <c r="Q8097" s="1">
        <v>3.3245709137479498E-8</v>
      </c>
      <c r="R8097" s="1">
        <v>94.9</v>
      </c>
      <c r="S8097" s="1">
        <v>25.55</v>
      </c>
      <c r="T8097" s="1">
        <v>0.06</v>
      </c>
      <c r="U8097" s="1">
        <v>1200.8499999999999</v>
      </c>
      <c r="V8097" s="1">
        <f t="shared" si="505"/>
        <v>1.0784939646809859</v>
      </c>
      <c r="W8097" s="1">
        <f t="shared" si="506"/>
        <v>3.0851422827102128</v>
      </c>
      <c r="X8097" s="1">
        <f t="shared" si="507"/>
        <v>425.83333333333337</v>
      </c>
    </row>
    <row r="8098" spans="1:24" hidden="1" x14ac:dyDescent="0.3">
      <c r="A8098" s="18" t="str">
        <f t="shared" si="504"/>
        <v>OFF - ConstMin - Rough Terrain Forklifts_2005_100</v>
      </c>
      <c r="B8098" s="1" t="s">
        <v>40</v>
      </c>
      <c r="C8098" s="1">
        <v>2020</v>
      </c>
      <c r="D8098" s="1" t="s">
        <v>162</v>
      </c>
      <c r="E8098" s="1">
        <v>2005</v>
      </c>
      <c r="F8098" s="1">
        <v>100</v>
      </c>
      <c r="G8098" s="1" t="s">
        <v>12</v>
      </c>
      <c r="H8098" s="1">
        <v>4.7697764255901499E-5</v>
      </c>
      <c r="I8098" s="1">
        <v>4.3872403562578201E-5</v>
      </c>
      <c r="J8098" s="1">
        <v>5.2488480000000003E-5</v>
      </c>
      <c r="K8098" s="1">
        <v>3.0699529999999998E-3</v>
      </c>
      <c r="L8098" s="1">
        <v>2.0360349999999999E-4</v>
      </c>
      <c r="M8098" s="1">
        <v>4.6385780000000001E-2</v>
      </c>
      <c r="N8098" s="1">
        <v>3.2341274999999999E-6</v>
      </c>
      <c r="O8098" s="1">
        <v>2.4435629999999998E-6</v>
      </c>
      <c r="P8098" s="1">
        <v>4.481513E-7</v>
      </c>
      <c r="Q8098" s="1">
        <v>6.8153703731832996E-7</v>
      </c>
      <c r="R8098" s="1">
        <v>1945.45</v>
      </c>
      <c r="S8098" s="1">
        <v>368.65</v>
      </c>
      <c r="T8098" s="1">
        <v>0.9</v>
      </c>
      <c r="U8098" s="1">
        <v>31335.249999999902</v>
      </c>
      <c r="V8098" s="1">
        <f t="shared" si="505"/>
        <v>0.46360366941284453</v>
      </c>
      <c r="W8098" s="1">
        <f t="shared" si="506"/>
        <v>2.1514966594128198</v>
      </c>
      <c r="X8098" s="1">
        <f t="shared" si="507"/>
        <v>409.61111111111109</v>
      </c>
    </row>
    <row r="8099" spans="1:24" hidden="1" x14ac:dyDescent="0.3">
      <c r="A8099" s="18" t="str">
        <f t="shared" si="504"/>
        <v>OFF - ConstMin - Rough Terrain Forklifts_2005_175</v>
      </c>
      <c r="B8099" s="1" t="s">
        <v>40</v>
      </c>
      <c r="C8099" s="1">
        <v>2020</v>
      </c>
      <c r="D8099" s="1" t="s">
        <v>162</v>
      </c>
      <c r="E8099" s="1">
        <v>2005</v>
      </c>
      <c r="F8099" s="1">
        <v>175</v>
      </c>
      <c r="G8099" s="1" t="s">
        <v>12</v>
      </c>
      <c r="H8099" s="1">
        <v>2.93278137179798E-6</v>
      </c>
      <c r="I8099" s="1">
        <v>2.6975723057797798E-6</v>
      </c>
      <c r="J8099" s="1">
        <v>3.2273469999999998E-6</v>
      </c>
      <c r="K8099" s="1">
        <v>1.02586E-4</v>
      </c>
      <c r="L8099" s="1">
        <v>1.4370479999999999E-5</v>
      </c>
      <c r="M8099" s="1">
        <v>2.653711E-3</v>
      </c>
      <c r="N8099" s="1">
        <v>1.9024280999999999E-7</v>
      </c>
      <c r="O8099" s="1">
        <v>1.43739012E-7</v>
      </c>
      <c r="P8099" s="1">
        <v>2.636184E-8</v>
      </c>
      <c r="Q8099" s="1">
        <v>3.7081752499496402E-8</v>
      </c>
      <c r="R8099" s="1">
        <v>105.85</v>
      </c>
      <c r="S8099" s="1">
        <v>14.6</v>
      </c>
      <c r="T8099" s="1">
        <v>0.03</v>
      </c>
      <c r="U8099" s="1">
        <v>2073.1999999999998</v>
      </c>
      <c r="V8099" s="1">
        <f t="shared" si="505"/>
        <v>0.4308444420510617</v>
      </c>
      <c r="W8099" s="1">
        <f t="shared" si="506"/>
        <v>2.2951901694498593</v>
      </c>
      <c r="X8099" s="1">
        <f t="shared" si="507"/>
        <v>486.66666666666669</v>
      </c>
    </row>
    <row r="8100" spans="1:24" hidden="1" x14ac:dyDescent="0.3">
      <c r="A8100" s="18" t="str">
        <f t="shared" si="504"/>
        <v>OFF - ConstMin - Rough Terrain Forklifts_2006_50</v>
      </c>
      <c r="B8100" s="1" t="s">
        <v>40</v>
      </c>
      <c r="C8100" s="1">
        <v>2020</v>
      </c>
      <c r="D8100" s="1" t="s">
        <v>162</v>
      </c>
      <c r="E8100" s="1">
        <v>2006</v>
      </c>
      <c r="F8100" s="1">
        <v>50</v>
      </c>
      <c r="G8100" s="1" t="s">
        <v>12</v>
      </c>
      <c r="H8100" s="1">
        <v>4.2369599768819501E-6</v>
      </c>
      <c r="I8100" s="1">
        <v>3.89715578673602E-6</v>
      </c>
      <c r="J8100" s="1">
        <v>4.6625160000000003E-6</v>
      </c>
      <c r="K8100" s="1">
        <v>4.1883950000000001E-4</v>
      </c>
      <c r="L8100" s="1">
        <v>1.1083539999999999E-5</v>
      </c>
      <c r="M8100" s="1">
        <v>1.892478E-3</v>
      </c>
      <c r="N8100" s="1">
        <v>1.3046579999999999E-7</v>
      </c>
      <c r="O8100" s="1">
        <v>9.8574160000000004E-8</v>
      </c>
      <c r="P8100" s="1">
        <v>2.300909E-8</v>
      </c>
      <c r="Q8100" s="1">
        <v>3.4524390258151797E-8</v>
      </c>
      <c r="R8100" s="1">
        <v>98.55</v>
      </c>
      <c r="S8100" s="1">
        <v>25.55</v>
      </c>
      <c r="T8100" s="1">
        <v>7.0000000000000007E-2</v>
      </c>
      <c r="U8100" s="1">
        <v>1200.8499999999999</v>
      </c>
      <c r="V8100" s="1">
        <f t="shared" si="505"/>
        <v>1.0746019024710067</v>
      </c>
      <c r="W8100" s="1">
        <f t="shared" si="506"/>
        <v>3.0561757912399998</v>
      </c>
      <c r="X8100" s="1">
        <f t="shared" si="507"/>
        <v>365</v>
      </c>
    </row>
    <row r="8101" spans="1:24" hidden="1" x14ac:dyDescent="0.3">
      <c r="A8101" s="18" t="str">
        <f t="shared" si="504"/>
        <v>OFF - ConstMin - Rough Terrain Forklifts_2006_100</v>
      </c>
      <c r="B8101" s="1" t="s">
        <v>40</v>
      </c>
      <c r="C8101" s="1">
        <v>2020</v>
      </c>
      <c r="D8101" s="1" t="s">
        <v>162</v>
      </c>
      <c r="E8101" s="1">
        <v>2006</v>
      </c>
      <c r="F8101" s="1">
        <v>100</v>
      </c>
      <c r="G8101" s="1" t="s">
        <v>12</v>
      </c>
      <c r="H8101" s="1">
        <v>4.7331664908277503E-5</v>
      </c>
      <c r="I8101" s="1">
        <v>4.3535665382633603E-5</v>
      </c>
      <c r="J8101" s="1">
        <v>5.2085610000000002E-5</v>
      </c>
      <c r="K8101" s="1">
        <v>3.019393E-3</v>
      </c>
      <c r="L8101" s="1">
        <v>2.0519949999999999E-4</v>
      </c>
      <c r="M8101" s="1">
        <v>4.8054470000000002E-2</v>
      </c>
      <c r="N8101" s="1">
        <v>3.3504722999999998E-6</v>
      </c>
      <c r="O8101" s="1">
        <v>2.5314679600000001E-6</v>
      </c>
      <c r="P8101" s="1">
        <v>4.6427319999999998E-7</v>
      </c>
      <c r="Q8101" s="1">
        <v>7.0199593524908696E-7</v>
      </c>
      <c r="R8101" s="1">
        <v>2003.85</v>
      </c>
      <c r="S8101" s="1">
        <v>383.25</v>
      </c>
      <c r="T8101" s="1">
        <v>0.93</v>
      </c>
      <c r="U8101" s="1">
        <v>32576.25</v>
      </c>
      <c r="V8101" s="1">
        <f t="shared" si="505"/>
        <v>0.44251979026186516</v>
      </c>
      <c r="W8101" s="1">
        <f t="shared" si="506"/>
        <v>2.0857574796149021</v>
      </c>
      <c r="X8101" s="1">
        <f t="shared" si="507"/>
        <v>412.09677419354836</v>
      </c>
    </row>
    <row r="8102" spans="1:24" hidden="1" x14ac:dyDescent="0.3">
      <c r="A8102" s="18" t="str">
        <f t="shared" si="504"/>
        <v>OFF - ConstMin - Rough Terrain Forklifts_2006_175</v>
      </c>
      <c r="B8102" s="1" t="s">
        <v>40</v>
      </c>
      <c r="C8102" s="1">
        <v>2020</v>
      </c>
      <c r="D8102" s="1" t="s">
        <v>162</v>
      </c>
      <c r="E8102" s="1">
        <v>2006</v>
      </c>
      <c r="F8102" s="1">
        <v>175</v>
      </c>
      <c r="G8102" s="1" t="s">
        <v>12</v>
      </c>
      <c r="H8102" s="1">
        <v>2.8848223299973901E-6</v>
      </c>
      <c r="I8102" s="1">
        <v>2.6534595791315998E-6</v>
      </c>
      <c r="J8102" s="1">
        <v>3.1745709999999999E-6</v>
      </c>
      <c r="K8102" s="1">
        <v>1.049104E-4</v>
      </c>
      <c r="L8102" s="1">
        <v>1.4434890000000001E-5</v>
      </c>
      <c r="M8102" s="1">
        <v>2.749175E-3</v>
      </c>
      <c r="N8102" s="1">
        <v>1.9708658999999999E-7</v>
      </c>
      <c r="O8102" s="1">
        <v>1.48909868E-7</v>
      </c>
      <c r="P8102" s="1">
        <v>2.7310179999999999E-8</v>
      </c>
      <c r="Q8102" s="1">
        <v>3.8360433620168602E-8</v>
      </c>
      <c r="R8102" s="1">
        <v>109.5</v>
      </c>
      <c r="S8102" s="1">
        <v>14.6</v>
      </c>
      <c r="T8102" s="1">
        <v>0.03</v>
      </c>
      <c r="U8102" s="1">
        <v>2073.1999999999998</v>
      </c>
      <c r="V8102" s="1">
        <f t="shared" si="505"/>
        <v>0.42379895042165672</v>
      </c>
      <c r="W8102" s="1">
        <f t="shared" si="506"/>
        <v>2.3054774527427115</v>
      </c>
      <c r="X8102" s="1">
        <f t="shared" si="507"/>
        <v>486.66666666666669</v>
      </c>
    </row>
    <row r="8103" spans="1:24" hidden="1" x14ac:dyDescent="0.3">
      <c r="A8103" s="18" t="str">
        <f t="shared" si="504"/>
        <v>OFF - ConstMin - Rough Terrain Forklifts_2007_50</v>
      </c>
      <c r="B8103" s="1" t="s">
        <v>40</v>
      </c>
      <c r="C8103" s="1">
        <v>2020</v>
      </c>
      <c r="D8103" s="1" t="s">
        <v>162</v>
      </c>
      <c r="E8103" s="1">
        <v>2007</v>
      </c>
      <c r="F8103" s="1">
        <v>50</v>
      </c>
      <c r="G8103" s="1" t="s">
        <v>12</v>
      </c>
      <c r="H8103" s="1">
        <v>2.7565507947282798E-6</v>
      </c>
      <c r="I8103" s="1">
        <v>2.5354754209910699E-6</v>
      </c>
      <c r="J8103" s="1">
        <v>3.0334160000000001E-6</v>
      </c>
      <c r="K8103" s="1">
        <v>2.8511889999999999E-4</v>
      </c>
      <c r="L8103" s="1">
        <v>3.3807749999999998E-6</v>
      </c>
      <c r="M8103" s="1">
        <v>1.3565599999999999E-3</v>
      </c>
      <c r="N8103" s="1">
        <v>9.3519989999999996E-8</v>
      </c>
      <c r="O8103" s="1">
        <v>7.0659548E-8</v>
      </c>
      <c r="P8103" s="1">
        <v>1.6493290000000001E-8</v>
      </c>
      <c r="Q8103" s="1">
        <v>2.4294941292773498E-8</v>
      </c>
      <c r="R8103" s="1">
        <v>69.349999999999994</v>
      </c>
      <c r="S8103" s="1">
        <v>18.25</v>
      </c>
      <c r="T8103" s="1">
        <v>0.05</v>
      </c>
      <c r="U8103" s="1">
        <v>857.75</v>
      </c>
      <c r="V8103" s="1">
        <f t="shared" si="505"/>
        <v>0.97878494066730815</v>
      </c>
      <c r="W8103" s="1">
        <f t="shared" si="506"/>
        <v>1.3051010593078722</v>
      </c>
      <c r="X8103" s="1">
        <f t="shared" si="507"/>
        <v>365</v>
      </c>
    </row>
    <row r="8104" spans="1:24" hidden="1" x14ac:dyDescent="0.3">
      <c r="A8104" s="18" t="str">
        <f t="shared" si="504"/>
        <v>OFF - ConstMin - Rough Terrain Forklifts_2007_100</v>
      </c>
      <c r="B8104" s="1" t="s">
        <v>40</v>
      </c>
      <c r="C8104" s="1">
        <v>2020</v>
      </c>
      <c r="D8104" s="1" t="s">
        <v>162</v>
      </c>
      <c r="E8104" s="1">
        <v>2007</v>
      </c>
      <c r="F8104" s="1">
        <v>100</v>
      </c>
      <c r="G8104" s="1" t="s">
        <v>12</v>
      </c>
      <c r="H8104" s="1">
        <v>2.8996227869059499E-5</v>
      </c>
      <c r="I8104" s="1">
        <v>2.6670730393960899E-5</v>
      </c>
      <c r="J8104" s="1">
        <v>3.190858E-5</v>
      </c>
      <c r="K8104" s="1">
        <v>2.048944E-3</v>
      </c>
      <c r="L8104" s="1">
        <v>7.3329119999999997E-5</v>
      </c>
      <c r="M8104" s="1">
        <v>3.4446240000000003E-2</v>
      </c>
      <c r="N8104" s="1">
        <v>2.4016743000000002E-6</v>
      </c>
      <c r="O8104" s="1">
        <v>1.8145983599999999E-6</v>
      </c>
      <c r="P8104" s="1">
        <v>3.3279870000000001E-7</v>
      </c>
      <c r="Q8104" s="1">
        <v>5.0124299930353699E-7</v>
      </c>
      <c r="R8104" s="1">
        <v>1430.8</v>
      </c>
      <c r="S8104" s="1">
        <v>273.75</v>
      </c>
      <c r="T8104" s="1">
        <v>0.67</v>
      </c>
      <c r="U8104" s="1">
        <v>23268.75</v>
      </c>
      <c r="V8104" s="1">
        <f t="shared" si="505"/>
        <v>0.37953379793028258</v>
      </c>
      <c r="W8104" s="1">
        <f t="shared" si="506"/>
        <v>1.0434989593980988</v>
      </c>
      <c r="X8104" s="1">
        <f t="shared" si="507"/>
        <v>408.58208955223876</v>
      </c>
    </row>
    <row r="8105" spans="1:24" hidden="1" x14ac:dyDescent="0.3">
      <c r="A8105" s="18" t="str">
        <f t="shared" si="504"/>
        <v>OFF - ConstMin - Rough Terrain Forklifts_2007_175</v>
      </c>
      <c r="B8105" s="1" t="s">
        <v>40</v>
      </c>
      <c r="C8105" s="1">
        <v>2020</v>
      </c>
      <c r="D8105" s="1" t="s">
        <v>162</v>
      </c>
      <c r="E8105" s="1">
        <v>2007</v>
      </c>
      <c r="F8105" s="1">
        <v>175</v>
      </c>
      <c r="G8105" s="1" t="s">
        <v>12</v>
      </c>
      <c r="H8105" s="1">
        <v>1.74650116907888E-6</v>
      </c>
      <c r="I8105" s="1">
        <v>1.6064317753187501E-6</v>
      </c>
      <c r="J8105" s="1">
        <v>1.9219179999999998E-6</v>
      </c>
      <c r="K8105" s="1">
        <v>7.4222239999999998E-5</v>
      </c>
      <c r="L8105" s="1">
        <v>4.2869630000000002E-6</v>
      </c>
      <c r="M8105" s="1">
        <v>1.9706540000000001E-3</v>
      </c>
      <c r="N8105" s="1">
        <v>1.4127489E-7</v>
      </c>
      <c r="O8105" s="1">
        <v>1.06741028E-7</v>
      </c>
      <c r="P8105" s="1">
        <v>1.9576390000000001E-8</v>
      </c>
      <c r="Q8105" s="1">
        <v>2.81309846547903E-8</v>
      </c>
      <c r="R8105" s="1">
        <v>80.3</v>
      </c>
      <c r="S8105" s="1">
        <v>10.95</v>
      </c>
      <c r="T8105" s="1">
        <v>0.02</v>
      </c>
      <c r="U8105" s="1">
        <v>1554.8999999999901</v>
      </c>
      <c r="V8105" s="1">
        <f t="shared" si="505"/>
        <v>0.34209633624889391</v>
      </c>
      <c r="W8105" s="1">
        <f t="shared" si="506"/>
        <v>0.9129266231325458</v>
      </c>
      <c r="X8105" s="1">
        <f t="shared" si="507"/>
        <v>547.5</v>
      </c>
    </row>
    <row r="8106" spans="1:24" hidden="1" x14ac:dyDescent="0.3">
      <c r="A8106" s="18" t="str">
        <f t="shared" si="504"/>
        <v>OFF - ConstMin - Rough Terrain Forklifts_2008_50</v>
      </c>
      <c r="B8106" s="1" t="s">
        <v>40</v>
      </c>
      <c r="C8106" s="1">
        <v>2020</v>
      </c>
      <c r="D8106" s="1" t="s">
        <v>162</v>
      </c>
      <c r="E8106" s="1">
        <v>2008</v>
      </c>
      <c r="F8106" s="1">
        <v>50</v>
      </c>
      <c r="G8106" s="1" t="s">
        <v>12</v>
      </c>
      <c r="H8106" s="1">
        <v>2.2276373338276798E-6</v>
      </c>
      <c r="I8106" s="1">
        <v>2.0489808196546999E-6</v>
      </c>
      <c r="J8106" s="1">
        <v>2.451379E-6</v>
      </c>
      <c r="K8106" s="1">
        <v>2.2720220000000001E-4</v>
      </c>
      <c r="L8106" s="1">
        <v>2.7720170000000001E-6</v>
      </c>
      <c r="M8106" s="1">
        <v>1.141502E-3</v>
      </c>
      <c r="N8106" s="1">
        <v>7.8694154999999996E-8</v>
      </c>
      <c r="O8106" s="1">
        <v>5.9457806E-8</v>
      </c>
      <c r="P8106" s="1">
        <v>1.387859E-8</v>
      </c>
      <c r="Q8106" s="1">
        <v>2.04588979307566E-8</v>
      </c>
      <c r="R8106" s="1">
        <v>58.4</v>
      </c>
      <c r="S8106" s="1">
        <v>14.6</v>
      </c>
      <c r="T8106" s="1">
        <v>0.04</v>
      </c>
      <c r="U8106" s="1">
        <v>686.2</v>
      </c>
      <c r="V8106" s="1">
        <f t="shared" si="505"/>
        <v>0.98872560220395522</v>
      </c>
      <c r="W8106" s="1">
        <f t="shared" si="506"/>
        <v>1.3376231496917979</v>
      </c>
      <c r="X8106" s="1">
        <f t="shared" si="507"/>
        <v>365</v>
      </c>
    </row>
    <row r="8107" spans="1:24" hidden="1" x14ac:dyDescent="0.3">
      <c r="A8107" s="18" t="str">
        <f t="shared" si="504"/>
        <v>OFF - ConstMin - Rough Terrain Forklifts_2008_100</v>
      </c>
      <c r="B8107" s="1" t="s">
        <v>40</v>
      </c>
      <c r="C8107" s="1">
        <v>2020</v>
      </c>
      <c r="D8107" s="1" t="s">
        <v>162</v>
      </c>
      <c r="E8107" s="1">
        <v>2008</v>
      </c>
      <c r="F8107" s="1">
        <v>100</v>
      </c>
      <c r="G8107" s="1" t="s">
        <v>12</v>
      </c>
      <c r="H8107" s="1">
        <v>2.3350317464212001E-5</v>
      </c>
      <c r="I8107" s="1">
        <v>2.14776220035822E-5</v>
      </c>
      <c r="J8107" s="1">
        <v>2.5695599999999998E-5</v>
      </c>
      <c r="K8107" s="1">
        <v>1.6270099999999999E-3</v>
      </c>
      <c r="L8107" s="1">
        <v>5.8999970000000002E-5</v>
      </c>
      <c r="M8107" s="1">
        <v>2.8985400000000001E-2</v>
      </c>
      <c r="N8107" s="1">
        <v>2.020932E-6</v>
      </c>
      <c r="O8107" s="1">
        <v>1.5269264E-6</v>
      </c>
      <c r="P8107" s="1">
        <v>2.8003940000000001E-7</v>
      </c>
      <c r="Q8107" s="1">
        <v>4.19407407580511E-7</v>
      </c>
      <c r="R8107" s="1">
        <v>1197.19999999999</v>
      </c>
      <c r="S8107" s="1">
        <v>229.95</v>
      </c>
      <c r="T8107" s="1">
        <v>0.56000000000000005</v>
      </c>
      <c r="U8107" s="1">
        <v>19545.75</v>
      </c>
      <c r="V8107" s="1">
        <f t="shared" si="505"/>
        <v>0.36385006411088694</v>
      </c>
      <c r="W8107" s="1">
        <f t="shared" si="506"/>
        <v>0.99951209046606537</v>
      </c>
      <c r="X8107" s="1">
        <f t="shared" si="507"/>
        <v>410.62499999999994</v>
      </c>
    </row>
    <row r="8108" spans="1:24" hidden="1" x14ac:dyDescent="0.3">
      <c r="A8108" s="18" t="str">
        <f t="shared" si="504"/>
        <v>OFF - ConstMin - Rough Terrain Forklifts_2008_175</v>
      </c>
      <c r="B8108" s="1" t="s">
        <v>40</v>
      </c>
      <c r="C8108" s="1">
        <v>2020</v>
      </c>
      <c r="D8108" s="1" t="s">
        <v>162</v>
      </c>
      <c r="E8108" s="1">
        <v>2008</v>
      </c>
      <c r="F8108" s="1">
        <v>175</v>
      </c>
      <c r="G8108" s="1" t="s">
        <v>12</v>
      </c>
      <c r="H8108" s="1">
        <v>1.38976444855189E-6</v>
      </c>
      <c r="I8108" s="1">
        <v>1.2783053397780299E-6</v>
      </c>
      <c r="J8108" s="1">
        <v>1.529351E-6</v>
      </c>
      <c r="K8108" s="1">
        <v>6.1631639999999997E-5</v>
      </c>
      <c r="L8108" s="1">
        <v>3.4600579999999998E-6</v>
      </c>
      <c r="M8108" s="1">
        <v>1.658243E-3</v>
      </c>
      <c r="N8108" s="1">
        <v>1.188783E-7</v>
      </c>
      <c r="O8108" s="1">
        <v>8.9819160000000003E-8</v>
      </c>
      <c r="P8108" s="1">
        <v>1.6472899999999999E-8</v>
      </c>
      <c r="Q8108" s="1">
        <v>2.3016260172101199E-8</v>
      </c>
      <c r="R8108" s="1">
        <v>65.7</v>
      </c>
      <c r="S8108" s="1">
        <v>7.3</v>
      </c>
      <c r="T8108" s="1">
        <v>0.02</v>
      </c>
      <c r="U8108" s="1">
        <v>1036.5999999999999</v>
      </c>
      <c r="V8108" s="1">
        <f t="shared" si="505"/>
        <v>0.40833066806589569</v>
      </c>
      <c r="W8108" s="1">
        <f t="shared" si="506"/>
        <v>1.1052506398291975</v>
      </c>
      <c r="X8108" s="1">
        <f t="shared" si="507"/>
        <v>365</v>
      </c>
    </row>
    <row r="8109" spans="1:24" hidden="1" x14ac:dyDescent="0.3">
      <c r="A8109" s="18" t="str">
        <f t="shared" si="504"/>
        <v>OFF - ConstMin - Rough Terrain Forklifts_2009_50</v>
      </c>
      <c r="B8109" s="1" t="s">
        <v>40</v>
      </c>
      <c r="C8109" s="1">
        <v>2020</v>
      </c>
      <c r="D8109" s="1" t="s">
        <v>162</v>
      </c>
      <c r="E8109" s="1">
        <v>2009</v>
      </c>
      <c r="F8109" s="1">
        <v>50</v>
      </c>
      <c r="G8109" s="1" t="s">
        <v>12</v>
      </c>
      <c r="H8109" s="1">
        <v>2.0514340186052998E-6</v>
      </c>
      <c r="I8109" s="1">
        <v>1.8869090103131499E-6</v>
      </c>
      <c r="J8109" s="1">
        <v>2.2574779999999998E-6</v>
      </c>
      <c r="K8109" s="1">
        <v>2.0602080000000001E-4</v>
      </c>
      <c r="L8109" s="1">
        <v>2.5926910000000001E-6</v>
      </c>
      <c r="M8109" s="1">
        <v>1.0964519999999999E-3</v>
      </c>
      <c r="N8109" s="1">
        <v>7.558839E-8</v>
      </c>
      <c r="O8109" s="1">
        <v>5.7111228000000001E-8</v>
      </c>
      <c r="P8109" s="1">
        <v>1.3330850000000001E-8</v>
      </c>
      <c r="Q8109" s="1">
        <v>1.9180216810084301E-8</v>
      </c>
      <c r="R8109" s="1">
        <v>54.75</v>
      </c>
      <c r="S8109" s="1">
        <v>14.6</v>
      </c>
      <c r="T8109" s="1">
        <v>0.04</v>
      </c>
      <c r="U8109" s="1">
        <v>686.2</v>
      </c>
      <c r="V8109" s="1">
        <f t="shared" si="505"/>
        <v>0.9105186488960596</v>
      </c>
      <c r="W8109" s="1">
        <f t="shared" si="506"/>
        <v>1.2510902716677339</v>
      </c>
      <c r="X8109" s="1">
        <f t="shared" si="507"/>
        <v>365</v>
      </c>
    </row>
    <row r="8110" spans="1:24" hidden="1" x14ac:dyDescent="0.3">
      <c r="A8110" s="18" t="str">
        <f t="shared" si="504"/>
        <v>OFF - ConstMin - Rough Terrain Forklifts_2009_100</v>
      </c>
      <c r="B8110" s="1" t="s">
        <v>40</v>
      </c>
      <c r="C8110" s="1">
        <v>2020</v>
      </c>
      <c r="D8110" s="1" t="s">
        <v>162</v>
      </c>
      <c r="E8110" s="1">
        <v>2009</v>
      </c>
      <c r="F8110" s="1">
        <v>100</v>
      </c>
      <c r="G8110" s="1" t="s">
        <v>12</v>
      </c>
      <c r="H8110" s="1">
        <v>2.14211055769561E-5</v>
      </c>
      <c r="I8110" s="1">
        <v>1.9703132909684199E-5</v>
      </c>
      <c r="J8110" s="1">
        <v>2.357262E-5</v>
      </c>
      <c r="K8110" s="1">
        <v>1.46952E-3</v>
      </c>
      <c r="L8110" s="1">
        <v>5.4074070000000003E-5</v>
      </c>
      <c r="M8110" s="1">
        <v>2.7841479999999998E-2</v>
      </c>
      <c r="N8110" s="1">
        <v>1.9411749000000002E-6</v>
      </c>
      <c r="O8110" s="1">
        <v>1.46666548E-6</v>
      </c>
      <c r="P8110" s="1">
        <v>2.6898750000000001E-7</v>
      </c>
      <c r="Q8110" s="1">
        <v>4.0022719077042602E-7</v>
      </c>
      <c r="R8110" s="1">
        <v>1142.45</v>
      </c>
      <c r="S8110" s="1">
        <v>222.65</v>
      </c>
      <c r="T8110" s="1">
        <v>0.54</v>
      </c>
      <c r="U8110" s="1">
        <v>18925.25</v>
      </c>
      <c r="V8110" s="1">
        <f t="shared" si="505"/>
        <v>0.34473252663177056</v>
      </c>
      <c r="W8110" s="1">
        <f t="shared" si="506"/>
        <v>0.94609780392848208</v>
      </c>
      <c r="X8110" s="1">
        <f t="shared" si="507"/>
        <v>412.31481481481478</v>
      </c>
    </row>
    <row r="8111" spans="1:24" hidden="1" x14ac:dyDescent="0.3">
      <c r="A8111" s="18" t="str">
        <f t="shared" si="504"/>
        <v>OFF - ConstMin - Rough Terrain Forklifts_2009_175</v>
      </c>
      <c r="B8111" s="1" t="s">
        <v>40</v>
      </c>
      <c r="C8111" s="1">
        <v>2020</v>
      </c>
      <c r="D8111" s="1" t="s">
        <v>162</v>
      </c>
      <c r="E8111" s="1">
        <v>2009</v>
      </c>
      <c r="F8111" s="1">
        <v>175</v>
      </c>
      <c r="G8111" s="1" t="s">
        <v>12</v>
      </c>
      <c r="H8111" s="1">
        <v>1.25820695195281E-6</v>
      </c>
      <c r="I8111" s="1">
        <v>1.15729875440619E-6</v>
      </c>
      <c r="J8111" s="1">
        <v>1.3845799999999999E-6</v>
      </c>
      <c r="K8111" s="1">
        <v>5.8407820000000001E-5</v>
      </c>
      <c r="L8111" s="1">
        <v>3.1820319999999998E-6</v>
      </c>
      <c r="M8111" s="1">
        <v>1.592799E-3</v>
      </c>
      <c r="N8111" s="1">
        <v>1.1418669E-7</v>
      </c>
      <c r="O8111" s="1">
        <v>8.6274388E-8</v>
      </c>
      <c r="P8111" s="1">
        <v>1.5822790000000001E-8</v>
      </c>
      <c r="Q8111" s="1">
        <v>2.3016260172101199E-8</v>
      </c>
      <c r="R8111" s="1">
        <v>65.7</v>
      </c>
      <c r="S8111" s="1">
        <v>7.3</v>
      </c>
      <c r="T8111" s="1">
        <v>0.02</v>
      </c>
      <c r="U8111" s="1">
        <v>1036.5999999999999</v>
      </c>
      <c r="V8111" s="1">
        <f t="shared" si="505"/>
        <v>0.36967738366841674</v>
      </c>
      <c r="W8111" s="1">
        <f t="shared" si="506"/>
        <v>1.0164404480956621</v>
      </c>
      <c r="X8111" s="1">
        <f t="shared" si="507"/>
        <v>365</v>
      </c>
    </row>
    <row r="8112" spans="1:24" hidden="1" x14ac:dyDescent="0.3">
      <c r="A8112" s="18" t="str">
        <f t="shared" si="504"/>
        <v>OFF - ConstMin - Rough Terrain Forklifts_2010_50</v>
      </c>
      <c r="B8112" s="1" t="s">
        <v>40</v>
      </c>
      <c r="C8112" s="1">
        <v>2020</v>
      </c>
      <c r="D8112" s="1" t="s">
        <v>162</v>
      </c>
      <c r="E8112" s="1">
        <v>2010</v>
      </c>
      <c r="F8112" s="1">
        <v>50</v>
      </c>
      <c r="G8112" s="1" t="s">
        <v>12</v>
      </c>
      <c r="H8112" s="1">
        <v>1.9244674170944499E-6</v>
      </c>
      <c r="I8112" s="1">
        <v>1.77012513024347E-6</v>
      </c>
      <c r="J8112" s="1">
        <v>2.1177589999999998E-6</v>
      </c>
      <c r="K8112" s="1">
        <v>1.8998769999999999E-4</v>
      </c>
      <c r="L8112" s="1">
        <v>2.473059E-6</v>
      </c>
      <c r="M8112" s="1">
        <v>1.074848E-3</v>
      </c>
      <c r="N8112" s="1">
        <v>7.4099069999999996E-8</v>
      </c>
      <c r="O8112" s="1">
        <v>5.5985963999999998E-8</v>
      </c>
      <c r="P8112" s="1">
        <v>1.3068189999999999E-8</v>
      </c>
      <c r="Q8112" s="1">
        <v>1.7901535689411998E-8</v>
      </c>
      <c r="R8112" s="1">
        <v>51.1</v>
      </c>
      <c r="S8112" s="1">
        <v>14.6</v>
      </c>
      <c r="T8112" s="1">
        <v>0.04</v>
      </c>
      <c r="U8112" s="1">
        <v>686.2</v>
      </c>
      <c r="V8112" s="1">
        <f t="shared" si="505"/>
        <v>0.85416516279116406</v>
      </c>
      <c r="W8112" s="1">
        <f t="shared" si="506"/>
        <v>1.1933624393189679</v>
      </c>
      <c r="X8112" s="1">
        <f t="shared" si="507"/>
        <v>365</v>
      </c>
    </row>
    <row r="8113" spans="1:24" hidden="1" x14ac:dyDescent="0.3">
      <c r="A8113" s="18" t="str">
        <f t="shared" si="504"/>
        <v>OFF - ConstMin - Rough Terrain Forklifts_2010_100</v>
      </c>
      <c r="B8113" s="1" t="s">
        <v>40</v>
      </c>
      <c r="C8113" s="1">
        <v>2020</v>
      </c>
      <c r="D8113" s="1" t="s">
        <v>162</v>
      </c>
      <c r="E8113" s="1">
        <v>2010</v>
      </c>
      <c r="F8113" s="1">
        <v>100</v>
      </c>
      <c r="G8113" s="1" t="s">
        <v>12</v>
      </c>
      <c r="H8113" s="1">
        <v>2.0011222793812199E-5</v>
      </c>
      <c r="I8113" s="1">
        <v>1.8406322725748499E-5</v>
      </c>
      <c r="J8113" s="1">
        <v>2.202113E-5</v>
      </c>
      <c r="K8113" s="1">
        <v>1.3491250000000001E-3</v>
      </c>
      <c r="L8113" s="1">
        <v>5.0462389999999999E-5</v>
      </c>
      <c r="M8113" s="1">
        <v>2.729291E-2</v>
      </c>
      <c r="N8113" s="1">
        <v>1.9029266999999999E-6</v>
      </c>
      <c r="O8113" s="1">
        <v>1.43776684E-6</v>
      </c>
      <c r="P8113" s="1">
        <v>2.6368759999999998E-7</v>
      </c>
      <c r="Q8113" s="1">
        <v>3.9127642292572002E-7</v>
      </c>
      <c r="R8113" s="1">
        <v>1116.9000000000001</v>
      </c>
      <c r="S8113" s="1">
        <v>219</v>
      </c>
      <c r="T8113" s="1">
        <v>0.53</v>
      </c>
      <c r="U8113" s="1">
        <v>18615</v>
      </c>
      <c r="V8113" s="1">
        <f t="shared" si="505"/>
        <v>0.327410492084593</v>
      </c>
      <c r="W8113" s="1">
        <f t="shared" si="506"/>
        <v>0.89762176768487456</v>
      </c>
      <c r="X8113" s="1">
        <f t="shared" si="507"/>
        <v>413.20754716981128</v>
      </c>
    </row>
    <row r="8114" spans="1:24" hidden="1" x14ac:dyDescent="0.3">
      <c r="A8114" s="18" t="str">
        <f t="shared" si="504"/>
        <v>OFF - ConstMin - Rough Terrain Forklifts_2010_175</v>
      </c>
      <c r="B8114" s="1" t="s">
        <v>40</v>
      </c>
      <c r="C8114" s="1">
        <v>2020</v>
      </c>
      <c r="D8114" s="1" t="s">
        <v>162</v>
      </c>
      <c r="E8114" s="1">
        <v>2010</v>
      </c>
      <c r="F8114" s="1">
        <v>175</v>
      </c>
      <c r="G8114" s="1" t="s">
        <v>12</v>
      </c>
      <c r="H8114" s="1">
        <v>1.1582195832754E-6</v>
      </c>
      <c r="I8114" s="1">
        <v>1.0653303726967101E-6</v>
      </c>
      <c r="J8114" s="1">
        <v>1.2745499999999999E-6</v>
      </c>
      <c r="K8114" s="1">
        <v>5.6481119999999998E-5</v>
      </c>
      <c r="L8114" s="1">
        <v>2.9806529999999999E-6</v>
      </c>
      <c r="M8114" s="1">
        <v>1.5614159999999999E-3</v>
      </c>
      <c r="N8114" s="1">
        <v>1.1193687E-7</v>
      </c>
      <c r="O8114" s="1">
        <v>8.4574523999999995E-8</v>
      </c>
      <c r="P8114" s="1">
        <v>1.5511029999999999E-8</v>
      </c>
      <c r="Q8114" s="1">
        <v>2.17375790514289E-8</v>
      </c>
      <c r="R8114" s="1">
        <v>62.05</v>
      </c>
      <c r="S8114" s="1">
        <v>7.3</v>
      </c>
      <c r="T8114" s="1">
        <v>0.02</v>
      </c>
      <c r="U8114" s="1">
        <v>1036.5999999999999</v>
      </c>
      <c r="V8114" s="1">
        <f t="shared" si="505"/>
        <v>0.34029980886231265</v>
      </c>
      <c r="W8114" s="1">
        <f t="shared" si="506"/>
        <v>0.95211370311099297</v>
      </c>
      <c r="X8114" s="1">
        <f t="shared" si="507"/>
        <v>365</v>
      </c>
    </row>
    <row r="8115" spans="1:24" hidden="1" x14ac:dyDescent="0.3">
      <c r="A8115" s="18" t="str">
        <f t="shared" si="504"/>
        <v>OFF - ConstMin - Rough Terrain Forklifts_2011_50</v>
      </c>
      <c r="B8115" s="1" t="s">
        <v>40</v>
      </c>
      <c r="C8115" s="1">
        <v>2020</v>
      </c>
      <c r="D8115" s="1" t="s">
        <v>162</v>
      </c>
      <c r="E8115" s="1">
        <v>2011</v>
      </c>
      <c r="F8115" s="1">
        <v>50</v>
      </c>
      <c r="G8115" s="1" t="s">
        <v>12</v>
      </c>
      <c r="H8115" s="1">
        <v>1.88658708024706E-6</v>
      </c>
      <c r="I8115" s="1">
        <v>1.7352827964112499E-6</v>
      </c>
      <c r="J8115" s="1">
        <v>2.076074E-6</v>
      </c>
      <c r="K8115" s="1">
        <v>1.8272739999999999E-4</v>
      </c>
      <c r="L8115" s="1">
        <v>2.468181E-6</v>
      </c>
      <c r="M8115" s="1">
        <v>1.103309E-3</v>
      </c>
      <c r="N8115" s="1">
        <v>7.6061160000000007E-8</v>
      </c>
      <c r="O8115" s="1">
        <v>5.7468432000000001E-8</v>
      </c>
      <c r="P8115" s="1">
        <v>1.3414230000000001E-8</v>
      </c>
      <c r="Q8115" s="1">
        <v>1.7901535689411998E-8</v>
      </c>
      <c r="R8115" s="1">
        <v>51.1</v>
      </c>
      <c r="S8115" s="1">
        <v>14.6</v>
      </c>
      <c r="T8115" s="1">
        <v>0.04</v>
      </c>
      <c r="U8115" s="1">
        <v>686.2</v>
      </c>
      <c r="V8115" s="1">
        <f t="shared" si="505"/>
        <v>0.83735216621745356</v>
      </c>
      <c r="W8115" s="1">
        <f t="shared" si="506"/>
        <v>1.1910085844457128</v>
      </c>
      <c r="X8115" s="1">
        <f t="shared" si="507"/>
        <v>365</v>
      </c>
    </row>
    <row r="8116" spans="1:24" hidden="1" x14ac:dyDescent="0.3">
      <c r="A8116" s="18" t="str">
        <f t="shared" si="504"/>
        <v>OFF - ConstMin - Rough Terrain Forklifts_2011_100</v>
      </c>
      <c r="B8116" s="1" t="s">
        <v>40</v>
      </c>
      <c r="C8116" s="1">
        <v>2020</v>
      </c>
      <c r="D8116" s="1" t="s">
        <v>162</v>
      </c>
      <c r="E8116" s="1">
        <v>2011</v>
      </c>
      <c r="F8116" s="1">
        <v>100</v>
      </c>
      <c r="G8116" s="1" t="s">
        <v>12</v>
      </c>
      <c r="H8116" s="1">
        <v>1.9527115996434102E-5</v>
      </c>
      <c r="I8116" s="1">
        <v>1.79610412935201E-5</v>
      </c>
      <c r="J8116" s="1">
        <v>2.1488399999999999E-5</v>
      </c>
      <c r="K8116" s="1">
        <v>1.290987E-3</v>
      </c>
      <c r="L8116" s="1">
        <v>4.9184909999999998E-5</v>
      </c>
      <c r="M8116" s="1">
        <v>2.8015600000000002E-2</v>
      </c>
      <c r="N8116" s="1">
        <v>1.9533140999999999E-6</v>
      </c>
      <c r="O8116" s="1">
        <v>1.47583732E-6</v>
      </c>
      <c r="P8116" s="1">
        <v>2.706697E-7</v>
      </c>
      <c r="Q8116" s="1">
        <v>3.98948509649754E-7</v>
      </c>
      <c r="R8116" s="1">
        <v>1138.8</v>
      </c>
      <c r="S8116" s="1">
        <v>222.65</v>
      </c>
      <c r="T8116" s="1">
        <v>0.54</v>
      </c>
      <c r="U8116" s="1">
        <v>18925.25</v>
      </c>
      <c r="V8116" s="1">
        <f t="shared" si="505"/>
        <v>0.31425231583396901</v>
      </c>
      <c r="W8116" s="1">
        <f t="shared" si="506"/>
        <v>0.860555444364</v>
      </c>
      <c r="X8116" s="1">
        <f t="shared" si="507"/>
        <v>412.31481481481478</v>
      </c>
    </row>
    <row r="8117" spans="1:24" hidden="1" x14ac:dyDescent="0.3">
      <c r="A8117" s="18" t="str">
        <f t="shared" si="504"/>
        <v>OFF - ConstMin - Rough Terrain Forklifts_2011_175</v>
      </c>
      <c r="B8117" s="1" t="s">
        <v>40</v>
      </c>
      <c r="C8117" s="1">
        <v>2020</v>
      </c>
      <c r="D8117" s="1" t="s">
        <v>162</v>
      </c>
      <c r="E8117" s="1">
        <v>2011</v>
      </c>
      <c r="F8117" s="1">
        <v>175</v>
      </c>
      <c r="G8117" s="1" t="s">
        <v>12</v>
      </c>
      <c r="H8117" s="1">
        <v>1.11169996701316E-6</v>
      </c>
      <c r="I8117" s="1">
        <v>1.0225416296586999E-6</v>
      </c>
      <c r="J8117" s="1">
        <v>1.2233579999999999E-6</v>
      </c>
      <c r="K8117" s="1">
        <v>5.7180260000000003E-5</v>
      </c>
      <c r="L8117" s="1">
        <v>2.9172210000000002E-6</v>
      </c>
      <c r="M8117" s="1">
        <v>1.6027610000000001E-3</v>
      </c>
      <c r="N8117" s="1">
        <v>1.1490093E-7</v>
      </c>
      <c r="O8117" s="1">
        <v>8.6814035999999997E-8</v>
      </c>
      <c r="P8117" s="1">
        <v>1.5921750000000002E-8</v>
      </c>
      <c r="Q8117" s="1">
        <v>2.3016260172101199E-8</v>
      </c>
      <c r="R8117" s="1">
        <v>65.7</v>
      </c>
      <c r="S8117" s="1">
        <v>7.3</v>
      </c>
      <c r="T8117" s="1">
        <v>0.02</v>
      </c>
      <c r="U8117" s="1">
        <v>1036.5999999999999</v>
      </c>
      <c r="V8117" s="1">
        <f t="shared" si="505"/>
        <v>0.32663174733841693</v>
      </c>
      <c r="W8117" s="1">
        <f t="shared" si="506"/>
        <v>0.93185154028434525</v>
      </c>
      <c r="X8117" s="1">
        <f t="shared" si="507"/>
        <v>365</v>
      </c>
    </row>
    <row r="8118" spans="1:24" hidden="1" x14ac:dyDescent="0.3">
      <c r="A8118" s="18" t="str">
        <f t="shared" si="504"/>
        <v>OFF - ConstMin - Rough Terrain Forklifts_2012_50</v>
      </c>
      <c r="B8118" s="1" t="s">
        <v>40</v>
      </c>
      <c r="C8118" s="1">
        <v>2020</v>
      </c>
      <c r="D8118" s="1" t="s">
        <v>162</v>
      </c>
      <c r="E8118" s="1">
        <v>2012</v>
      </c>
      <c r="F8118" s="1">
        <v>50</v>
      </c>
      <c r="G8118" s="1" t="s">
        <v>12</v>
      </c>
      <c r="H8118" s="1">
        <v>1.9645414239226298E-6</v>
      </c>
      <c r="I8118" s="1">
        <v>1.80698520172403E-6</v>
      </c>
      <c r="J8118" s="1">
        <v>2.1618580000000001E-6</v>
      </c>
      <c r="K8118" s="1">
        <v>1.8624940000000001E-4</v>
      </c>
      <c r="L8118" s="1">
        <v>2.6202840000000001E-6</v>
      </c>
      <c r="M8118" s="1">
        <v>1.205673E-3</v>
      </c>
      <c r="N8118" s="1">
        <v>8.3118015000000005E-8</v>
      </c>
      <c r="O8118" s="1">
        <v>6.2800277999999996E-8</v>
      </c>
      <c r="P8118" s="1">
        <v>1.465878E-8</v>
      </c>
      <c r="Q8118" s="1">
        <v>2.04588979307566E-8</v>
      </c>
      <c r="R8118" s="1">
        <v>58.4</v>
      </c>
      <c r="S8118" s="1">
        <v>18.25</v>
      </c>
      <c r="T8118" s="1">
        <v>0.04</v>
      </c>
      <c r="U8118" s="1">
        <v>857.75</v>
      </c>
      <c r="V8118" s="1">
        <f t="shared" si="505"/>
        <v>0.69756144698291989</v>
      </c>
      <c r="W8118" s="1">
        <f t="shared" si="506"/>
        <v>1.0115241103260255</v>
      </c>
      <c r="X8118" s="1">
        <f t="shared" si="507"/>
        <v>456.25</v>
      </c>
    </row>
    <row r="8119" spans="1:24" hidden="1" x14ac:dyDescent="0.3">
      <c r="A8119" s="18" t="str">
        <f t="shared" si="504"/>
        <v>OFF - ConstMin - Rough Terrain Forklifts_2012_100</v>
      </c>
      <c r="B8119" s="1" t="s">
        <v>40</v>
      </c>
      <c r="C8119" s="1">
        <v>2020</v>
      </c>
      <c r="D8119" s="1" t="s">
        <v>162</v>
      </c>
      <c r="E8119" s="1">
        <v>2012</v>
      </c>
      <c r="F8119" s="1">
        <v>100</v>
      </c>
      <c r="G8119" s="1" t="s">
        <v>12</v>
      </c>
      <c r="H8119" s="1">
        <v>2.02307624502584E-5</v>
      </c>
      <c r="I8119" s="1">
        <v>1.8608255301747701E-5</v>
      </c>
      <c r="J8119" s="1">
        <v>2.2262720000000001E-5</v>
      </c>
      <c r="K8119" s="1">
        <v>1.3081919999999999E-3</v>
      </c>
      <c r="L8119" s="1">
        <v>5.0892049999999997E-5</v>
      </c>
      <c r="M8119" s="1">
        <v>3.0614840000000001E-2</v>
      </c>
      <c r="N8119" s="1">
        <v>2.1345399E-6</v>
      </c>
      <c r="O8119" s="1">
        <v>1.6127634799999999E-6</v>
      </c>
      <c r="P8119" s="1">
        <v>2.9578210000000001E-7</v>
      </c>
      <c r="Q8119" s="1">
        <v>4.3347289990790599E-7</v>
      </c>
      <c r="R8119" s="1">
        <v>1237.3499999999999</v>
      </c>
      <c r="S8119" s="1">
        <v>244.55</v>
      </c>
      <c r="T8119" s="1">
        <v>0.59</v>
      </c>
      <c r="U8119" s="1">
        <v>20786.75</v>
      </c>
      <c r="V8119" s="1">
        <f t="shared" si="505"/>
        <v>0.29642010970622668</v>
      </c>
      <c r="W8119" s="1">
        <f t="shared" si="506"/>
        <v>0.8106846557913433</v>
      </c>
      <c r="X8119" s="1">
        <f t="shared" si="507"/>
        <v>414.49152542372883</v>
      </c>
    </row>
    <row r="8120" spans="1:24" hidden="1" x14ac:dyDescent="0.3">
      <c r="A8120" s="18" t="str">
        <f t="shared" si="504"/>
        <v>OFF - ConstMin - Rough Terrain Forklifts_2012_175</v>
      </c>
      <c r="B8120" s="1" t="s">
        <v>40</v>
      </c>
      <c r="C8120" s="1">
        <v>2020</v>
      </c>
      <c r="D8120" s="1" t="s">
        <v>162</v>
      </c>
      <c r="E8120" s="1">
        <v>2012</v>
      </c>
      <c r="F8120" s="1">
        <v>175</v>
      </c>
      <c r="G8120" s="1" t="s">
        <v>12</v>
      </c>
      <c r="H8120" s="1">
        <v>1.13049155836897E-6</v>
      </c>
      <c r="I8120" s="1">
        <v>1.03982613538778E-6</v>
      </c>
      <c r="J8120" s="1">
        <v>1.244037E-6</v>
      </c>
      <c r="K8120" s="1">
        <v>6.1615050000000002E-5</v>
      </c>
      <c r="L8120" s="1">
        <v>3.0323129999999999E-6</v>
      </c>
      <c r="M8120" s="1">
        <v>1.751463E-3</v>
      </c>
      <c r="N8120" s="1">
        <v>1.2556125E-7</v>
      </c>
      <c r="O8120" s="1">
        <v>9.48685E-8</v>
      </c>
      <c r="P8120" s="1">
        <v>1.739895E-8</v>
      </c>
      <c r="Q8120" s="1">
        <v>2.4294941292773498E-8</v>
      </c>
      <c r="R8120" s="1">
        <v>69.349999999999994</v>
      </c>
      <c r="S8120" s="1">
        <v>7.3</v>
      </c>
      <c r="T8120" s="1">
        <v>0.02</v>
      </c>
      <c r="U8120" s="1">
        <v>1036.5999999999999</v>
      </c>
      <c r="V8120" s="1">
        <f t="shared" si="505"/>
        <v>0.33215295854822818</v>
      </c>
      <c r="W8120" s="1">
        <f t="shared" si="506"/>
        <v>0.96861552130409156</v>
      </c>
      <c r="X8120" s="1">
        <f t="shared" si="507"/>
        <v>365</v>
      </c>
    </row>
    <row r="8121" spans="1:24" hidden="1" x14ac:dyDescent="0.3">
      <c r="A8121" s="18" t="str">
        <f t="shared" si="504"/>
        <v>OFF - ConstMin - Rough Terrain Forklifts_2013_50</v>
      </c>
      <c r="B8121" s="1" t="s">
        <v>40</v>
      </c>
      <c r="C8121" s="1">
        <v>2020</v>
      </c>
      <c r="D8121" s="1" t="s">
        <v>162</v>
      </c>
      <c r="E8121" s="1">
        <v>2013</v>
      </c>
      <c r="F8121" s="1">
        <v>50</v>
      </c>
      <c r="G8121" s="1" t="s">
        <v>12</v>
      </c>
      <c r="H8121" s="1">
        <v>2.2375342931320998E-6</v>
      </c>
      <c r="I8121" s="1">
        <v>2.0580840428228999E-6</v>
      </c>
      <c r="J8121" s="1">
        <v>2.4622700000000001E-6</v>
      </c>
      <c r="K8121" s="1">
        <v>2.070653E-4</v>
      </c>
      <c r="L8121" s="1">
        <v>3.047415E-6</v>
      </c>
      <c r="M8121" s="1">
        <v>1.4446000000000001E-3</v>
      </c>
      <c r="N8121" s="1">
        <v>9.9589409999999998E-8</v>
      </c>
      <c r="O8121" s="1">
        <v>7.5245331999999996E-8</v>
      </c>
      <c r="P8121" s="1">
        <v>1.7563710000000001E-8</v>
      </c>
      <c r="Q8121" s="1">
        <v>2.3016260172101199E-8</v>
      </c>
      <c r="R8121" s="1">
        <v>65.7</v>
      </c>
      <c r="S8121" s="1">
        <v>21.9</v>
      </c>
      <c r="T8121" s="1">
        <v>0.05</v>
      </c>
      <c r="U8121" s="1">
        <v>1029.3</v>
      </c>
      <c r="V8121" s="1">
        <f t="shared" si="505"/>
        <v>0.66207887847036928</v>
      </c>
      <c r="W8121" s="1">
        <f t="shared" si="506"/>
        <v>0.98034339874010645</v>
      </c>
      <c r="X8121" s="1">
        <f t="shared" si="507"/>
        <v>437.99999999999994</v>
      </c>
    </row>
    <row r="8122" spans="1:24" hidden="1" x14ac:dyDescent="0.3">
      <c r="A8122" s="18" t="str">
        <f t="shared" si="504"/>
        <v>OFF - ConstMin - Rough Terrain Forklifts_2013_100</v>
      </c>
      <c r="B8122" s="1" t="s">
        <v>40</v>
      </c>
      <c r="C8122" s="1">
        <v>2020</v>
      </c>
      <c r="D8122" s="1" t="s">
        <v>162</v>
      </c>
      <c r="E8122" s="1">
        <v>2013</v>
      </c>
      <c r="F8122" s="1">
        <v>100</v>
      </c>
      <c r="G8122" s="1" t="s">
        <v>12</v>
      </c>
      <c r="H8122" s="1">
        <v>2.29122650142352E-5</v>
      </c>
      <c r="I8122" s="1">
        <v>2.1074701360093499E-5</v>
      </c>
      <c r="J8122" s="1">
        <v>2.5213549999999999E-5</v>
      </c>
      <c r="K8122" s="1">
        <v>1.44454E-3</v>
      </c>
      <c r="L8122" s="1">
        <v>5.7555169999999999E-5</v>
      </c>
      <c r="M8122" s="1">
        <v>3.6681789999999999E-2</v>
      </c>
      <c r="N8122" s="1">
        <v>2.5575426E-6</v>
      </c>
      <c r="O8122" s="1">
        <v>1.9323655200000002E-6</v>
      </c>
      <c r="P8122" s="1">
        <v>3.543973E-7</v>
      </c>
      <c r="Q8122" s="1">
        <v>5.1786585387227703E-7</v>
      </c>
      <c r="R8122" s="1">
        <v>1478.25</v>
      </c>
      <c r="S8122" s="1">
        <v>292</v>
      </c>
      <c r="T8122" s="1">
        <v>0.71</v>
      </c>
      <c r="U8122" s="1">
        <v>24820</v>
      </c>
      <c r="V8122" s="1">
        <f t="shared" si="505"/>
        <v>0.28115658049903042</v>
      </c>
      <c r="W8122" s="1">
        <f t="shared" si="506"/>
        <v>0.76784076370743826</v>
      </c>
      <c r="X8122" s="1">
        <f t="shared" si="507"/>
        <v>411.26760563380282</v>
      </c>
    </row>
    <row r="8123" spans="1:24" hidden="1" x14ac:dyDescent="0.3">
      <c r="A8123" s="18" t="str">
        <f t="shared" si="504"/>
        <v>OFF - ConstMin - Rough Terrain Forklifts_2013_175</v>
      </c>
      <c r="B8123" s="1" t="s">
        <v>40</v>
      </c>
      <c r="C8123" s="1">
        <v>2020</v>
      </c>
      <c r="D8123" s="1" t="s">
        <v>162</v>
      </c>
      <c r="E8123" s="1">
        <v>2013</v>
      </c>
      <c r="F8123" s="1">
        <v>175</v>
      </c>
      <c r="G8123" s="1" t="s">
        <v>12</v>
      </c>
      <c r="H8123" s="1">
        <v>1.25345430323716E-6</v>
      </c>
      <c r="I8123" s="1">
        <v>1.15292726811754E-6</v>
      </c>
      <c r="J8123" s="1">
        <v>1.37935E-6</v>
      </c>
      <c r="K8123" s="1">
        <v>7.2782439999999999E-5</v>
      </c>
      <c r="L8123" s="1">
        <v>3.446831E-6</v>
      </c>
      <c r="M8123" s="1">
        <v>2.0985489999999999E-3</v>
      </c>
      <c r="N8123" s="1">
        <v>1.5044364000000001E-7</v>
      </c>
      <c r="O8123" s="1">
        <v>1.1366852800000001E-7</v>
      </c>
      <c r="P8123" s="1">
        <v>2.0846889999999999E-8</v>
      </c>
      <c r="Q8123" s="1">
        <v>2.94096657754626E-8</v>
      </c>
      <c r="R8123" s="1">
        <v>83.95</v>
      </c>
      <c r="S8123" s="1">
        <v>10.95</v>
      </c>
      <c r="T8123" s="1">
        <v>0.02</v>
      </c>
      <c r="U8123" s="1">
        <v>1554.8999999999901</v>
      </c>
      <c r="V8123" s="1">
        <f t="shared" si="505"/>
        <v>0.2455206629028468</v>
      </c>
      <c r="W8123" s="1">
        <f t="shared" si="506"/>
        <v>0.73401701515468543</v>
      </c>
      <c r="X8123" s="1">
        <f t="shared" si="507"/>
        <v>547.5</v>
      </c>
    </row>
    <row r="8124" spans="1:24" hidden="1" x14ac:dyDescent="0.3">
      <c r="A8124" s="18" t="str">
        <f t="shared" si="504"/>
        <v>OFF - ConstMin - Rough Terrain Forklifts_2014_50</v>
      </c>
      <c r="B8124" s="1" t="s">
        <v>40</v>
      </c>
      <c r="C8124" s="1">
        <v>2020</v>
      </c>
      <c r="D8124" s="1" t="s">
        <v>162</v>
      </c>
      <c r="E8124" s="1">
        <v>2014</v>
      </c>
      <c r="F8124" s="1">
        <v>50</v>
      </c>
      <c r="G8124" s="1" t="s">
        <v>12</v>
      </c>
      <c r="H8124" s="1">
        <v>2.9837664786507901E-6</v>
      </c>
      <c r="I8124" s="1">
        <v>2.74446840706299E-6</v>
      </c>
      <c r="J8124" s="1">
        <v>3.2834530000000002E-6</v>
      </c>
      <c r="K8124" s="1">
        <v>2.686276E-4</v>
      </c>
      <c r="L8124" s="1">
        <v>4.1569970000000003E-6</v>
      </c>
      <c r="M8124" s="1">
        <v>2.0320189999999999E-3</v>
      </c>
      <c r="N8124" s="1">
        <v>1.4008563000000001E-7</v>
      </c>
      <c r="O8124" s="1">
        <v>1.05842476E-7</v>
      </c>
      <c r="P8124" s="1">
        <v>2.4705650000000001E-8</v>
      </c>
      <c r="Q8124" s="1">
        <v>3.3245709137479498E-8</v>
      </c>
      <c r="R8124" s="1">
        <v>94.9</v>
      </c>
      <c r="S8124" s="1">
        <v>29.2</v>
      </c>
      <c r="T8124" s="1">
        <v>7.0000000000000007E-2</v>
      </c>
      <c r="U8124" s="1">
        <v>1372.4</v>
      </c>
      <c r="V8124" s="1">
        <f t="shared" si="505"/>
        <v>0.66216485593075869</v>
      </c>
      <c r="W8124" s="1">
        <f t="shared" si="506"/>
        <v>1.0029692134643031</v>
      </c>
      <c r="X8124" s="1">
        <f t="shared" si="507"/>
        <v>417.14285714285711</v>
      </c>
    </row>
    <row r="8125" spans="1:24" hidden="1" x14ac:dyDescent="0.3">
      <c r="A8125" s="18" t="str">
        <f t="shared" si="504"/>
        <v>OFF - ConstMin - Rough Terrain Forklifts_2014_100</v>
      </c>
      <c r="B8125" s="1" t="s">
        <v>40</v>
      </c>
      <c r="C8125" s="1">
        <v>2020</v>
      </c>
      <c r="D8125" s="1" t="s">
        <v>162</v>
      </c>
      <c r="E8125" s="1">
        <v>2014</v>
      </c>
      <c r="F8125" s="1">
        <v>100</v>
      </c>
      <c r="G8125" s="1" t="s">
        <v>12</v>
      </c>
      <c r="H8125" s="1">
        <v>3.0361610230098999E-5</v>
      </c>
      <c r="I8125" s="1">
        <v>2.7926609089645101E-5</v>
      </c>
      <c r="J8125" s="1">
        <v>3.3411100000000003E-5</v>
      </c>
      <c r="K8125" s="1">
        <v>1.8590639999999999E-3</v>
      </c>
      <c r="L8125" s="1">
        <v>7.6145169999999995E-5</v>
      </c>
      <c r="M8125" s="1">
        <v>5.1597749999999998E-2</v>
      </c>
      <c r="N8125" s="1">
        <v>3.5975186999999999E-6</v>
      </c>
      <c r="O8125" s="1">
        <v>2.7181252399999999E-6</v>
      </c>
      <c r="P8125" s="1">
        <v>4.9850620000000001E-7</v>
      </c>
      <c r="Q8125" s="1">
        <v>7.2373351430051604E-7</v>
      </c>
      <c r="R8125" s="1">
        <v>2065.9</v>
      </c>
      <c r="S8125" s="1">
        <v>412.45</v>
      </c>
      <c r="T8125" s="1">
        <v>1</v>
      </c>
      <c r="U8125" s="1">
        <v>35058.25</v>
      </c>
      <c r="V8125" s="1">
        <f t="shared" si="505"/>
        <v>0.2637646393136005</v>
      </c>
      <c r="W8125" s="1">
        <f t="shared" si="506"/>
        <v>0.71918517697767614</v>
      </c>
      <c r="X8125" s="1">
        <f t="shared" si="507"/>
        <v>412.45</v>
      </c>
    </row>
    <row r="8126" spans="1:24" hidden="1" x14ac:dyDescent="0.3">
      <c r="A8126" s="18" t="str">
        <f t="shared" si="504"/>
        <v>OFF - ConstMin - Rough Terrain Forklifts_2014_175</v>
      </c>
      <c r="B8126" s="1" t="s">
        <v>40</v>
      </c>
      <c r="C8126" s="1">
        <v>2020</v>
      </c>
      <c r="D8126" s="1" t="s">
        <v>162</v>
      </c>
      <c r="E8126" s="1">
        <v>2014</v>
      </c>
      <c r="F8126" s="1">
        <v>175</v>
      </c>
      <c r="G8126" s="1" t="s">
        <v>12</v>
      </c>
      <c r="H8126" s="1">
        <v>1.6209867153018E-6</v>
      </c>
      <c r="I8126" s="1">
        <v>1.4909835807345899E-6</v>
      </c>
      <c r="J8126" s="1">
        <v>1.7837970000000001E-6</v>
      </c>
      <c r="K8126" s="1">
        <v>1.009112E-4</v>
      </c>
      <c r="L8126" s="1">
        <v>4.5862350000000001E-6</v>
      </c>
      <c r="M8126" s="1">
        <v>2.951885E-3</v>
      </c>
      <c r="N8126" s="1">
        <v>2.1161870999999999E-7</v>
      </c>
      <c r="O8126" s="1">
        <v>1.5988969200000001E-7</v>
      </c>
      <c r="P8126" s="1">
        <v>2.932389E-8</v>
      </c>
      <c r="Q8126" s="1">
        <v>4.0917795861513201E-8</v>
      </c>
      <c r="R8126" s="1">
        <v>116.8</v>
      </c>
      <c r="S8126" s="1">
        <v>14.6</v>
      </c>
      <c r="T8126" s="1">
        <v>0.04</v>
      </c>
      <c r="U8126" s="1">
        <v>2073.1999999999998</v>
      </c>
      <c r="V8126" s="1">
        <f t="shared" si="505"/>
        <v>0.2381333718367919</v>
      </c>
      <c r="W8126" s="1">
        <f t="shared" si="506"/>
        <v>0.73249338134751774</v>
      </c>
      <c r="X8126" s="1">
        <f t="shared" si="507"/>
        <v>365</v>
      </c>
    </row>
    <row r="8127" spans="1:24" hidden="1" x14ac:dyDescent="0.3">
      <c r="A8127" s="18" t="str">
        <f t="shared" si="504"/>
        <v>OFF - ConstMin - Rough Terrain Forklifts_2015_50</v>
      </c>
      <c r="B8127" s="1" t="s">
        <v>40</v>
      </c>
      <c r="C8127" s="1">
        <v>2020</v>
      </c>
      <c r="D8127" s="1" t="s">
        <v>162</v>
      </c>
      <c r="E8127" s="1">
        <v>2015</v>
      </c>
      <c r="F8127" s="1">
        <v>50</v>
      </c>
      <c r="G8127" s="1" t="s">
        <v>12</v>
      </c>
      <c r="H8127" s="1">
        <v>3.1564157577112399E-6</v>
      </c>
      <c r="I8127" s="1">
        <v>2.9032712139427899E-6</v>
      </c>
      <c r="J8127" s="1">
        <v>3.4734430000000002E-6</v>
      </c>
      <c r="K8127" s="1">
        <v>2.7532210000000002E-4</v>
      </c>
      <c r="L8127" s="1">
        <v>4.5076239999999997E-6</v>
      </c>
      <c r="M8127" s="1">
        <v>2.2743120000000001E-3</v>
      </c>
      <c r="N8127" s="1">
        <v>1.5678909E-7</v>
      </c>
      <c r="O8127" s="1">
        <v>1.18462868E-7</v>
      </c>
      <c r="P8127" s="1">
        <v>2.7651490000000001E-8</v>
      </c>
      <c r="Q8127" s="1">
        <v>3.5803071378824103E-8</v>
      </c>
      <c r="R8127" s="1">
        <v>102.2</v>
      </c>
      <c r="S8127" s="1">
        <v>32.85</v>
      </c>
      <c r="T8127" s="1">
        <v>0.08</v>
      </c>
      <c r="U8127" s="1">
        <v>1543.94999999999</v>
      </c>
      <c r="V8127" s="1">
        <f t="shared" si="505"/>
        <v>0.62264854405914682</v>
      </c>
      <c r="W8127" s="1">
        <f t="shared" si="506"/>
        <v>0.96672522611295164</v>
      </c>
      <c r="X8127" s="1">
        <f t="shared" si="507"/>
        <v>410.625</v>
      </c>
    </row>
    <row r="8128" spans="1:24" hidden="1" x14ac:dyDescent="0.3">
      <c r="A8128" s="18" t="str">
        <f t="shared" si="504"/>
        <v>OFF - ConstMin - Rough Terrain Forklifts_2015_100</v>
      </c>
      <c r="B8128" s="1" t="s">
        <v>40</v>
      </c>
      <c r="C8128" s="1">
        <v>2020</v>
      </c>
      <c r="D8128" s="1" t="s">
        <v>162</v>
      </c>
      <c r="E8128" s="1">
        <v>2015</v>
      </c>
      <c r="F8128" s="1">
        <v>100</v>
      </c>
      <c r="G8128" s="1" t="s">
        <v>12</v>
      </c>
      <c r="H8128" s="1">
        <v>3.1891654148935103E-5</v>
      </c>
      <c r="I8128" s="1">
        <v>2.9333943486190499E-5</v>
      </c>
      <c r="J8128" s="1">
        <v>3.5094820000000003E-5</v>
      </c>
      <c r="K8128" s="1">
        <v>1.8872509999999999E-3</v>
      </c>
      <c r="L8128" s="1">
        <v>7.983678E-5</v>
      </c>
      <c r="M8128" s="1">
        <v>5.7750099999999999E-2</v>
      </c>
      <c r="N8128" s="1">
        <v>4.0264748999999902E-6</v>
      </c>
      <c r="O8128" s="1">
        <v>3.04222548E-6</v>
      </c>
      <c r="P8128" s="1">
        <v>5.579465E-7</v>
      </c>
      <c r="Q8128" s="1">
        <v>8.0684778714421495E-7</v>
      </c>
      <c r="R8128" s="1">
        <v>2303.1499999999901</v>
      </c>
      <c r="S8128" s="1">
        <v>459.9</v>
      </c>
      <c r="T8128" s="1">
        <v>1.1200000000000001</v>
      </c>
      <c r="U8128" s="1">
        <v>39091.5</v>
      </c>
      <c r="V8128" s="1">
        <f t="shared" si="505"/>
        <v>0.24847157698127376</v>
      </c>
      <c r="W8128" s="1">
        <f t="shared" si="506"/>
        <v>0.67625311397513721</v>
      </c>
      <c r="X8128" s="1">
        <f t="shared" si="507"/>
        <v>410.62499999999994</v>
      </c>
    </row>
    <row r="8129" spans="1:24" hidden="1" x14ac:dyDescent="0.3">
      <c r="A8129" s="18" t="str">
        <f t="shared" si="504"/>
        <v>OFF - ConstMin - Rough Terrain Forklifts_2015_175</v>
      </c>
      <c r="B8129" s="1" t="s">
        <v>40</v>
      </c>
      <c r="C8129" s="1">
        <v>2020</v>
      </c>
      <c r="D8129" s="1" t="s">
        <v>162</v>
      </c>
      <c r="E8129" s="1">
        <v>2015</v>
      </c>
      <c r="F8129" s="1">
        <v>175</v>
      </c>
      <c r="G8129" s="1" t="s">
        <v>12</v>
      </c>
      <c r="H8129" s="1">
        <v>1.6551548972728101E-6</v>
      </c>
      <c r="I8129" s="1">
        <v>1.5224114745115299E-6</v>
      </c>
      <c r="J8129" s="1">
        <v>1.821397E-6</v>
      </c>
      <c r="K8129" s="1">
        <v>1.1130190000000001E-4</v>
      </c>
      <c r="L8129" s="1">
        <v>4.839638E-6</v>
      </c>
      <c r="M8129" s="1">
        <v>3.3038590000000001E-3</v>
      </c>
      <c r="N8129" s="1">
        <v>2.3685156E-7</v>
      </c>
      <c r="O8129" s="1">
        <v>1.7895451200000001E-7</v>
      </c>
      <c r="P8129" s="1">
        <v>3.2820389999999997E-8</v>
      </c>
      <c r="Q8129" s="1">
        <v>4.6032520344202398E-8</v>
      </c>
      <c r="R8129" s="1">
        <v>131.4</v>
      </c>
      <c r="S8129" s="1">
        <v>14.6</v>
      </c>
      <c r="T8129" s="1">
        <v>0.04</v>
      </c>
      <c r="U8129" s="1">
        <v>2073.1999999999998</v>
      </c>
      <c r="V8129" s="1">
        <f t="shared" si="505"/>
        <v>0.24315289747847871</v>
      </c>
      <c r="W8129" s="1">
        <f t="shared" si="506"/>
        <v>0.7729657994232606</v>
      </c>
      <c r="X8129" s="1">
        <f t="shared" si="507"/>
        <v>365</v>
      </c>
    </row>
    <row r="8130" spans="1:24" hidden="1" x14ac:dyDescent="0.3">
      <c r="A8130" s="18" t="str">
        <f t="shared" si="504"/>
        <v>OFF - ConstMin - Rough Terrain Forklifts_2016_50</v>
      </c>
      <c r="B8130" s="1" t="s">
        <v>40</v>
      </c>
      <c r="C8130" s="1">
        <v>2020</v>
      </c>
      <c r="D8130" s="1" t="s">
        <v>162</v>
      </c>
      <c r="E8130" s="1">
        <v>2016</v>
      </c>
      <c r="F8130" s="1">
        <v>50</v>
      </c>
      <c r="G8130" s="1" t="s">
        <v>12</v>
      </c>
      <c r="H8130" s="1">
        <v>3.0220884574247101E-6</v>
      </c>
      <c r="I8130" s="1">
        <v>2.7797169631392502E-6</v>
      </c>
      <c r="J8130" s="1">
        <v>3.3256239999999998E-6</v>
      </c>
      <c r="K8130" s="1">
        <v>2.5408910000000002E-4</v>
      </c>
      <c r="L8130" s="1">
        <v>4.4341840000000002E-6</v>
      </c>
      <c r="M8130" s="1">
        <v>2.3116399999999998E-3</v>
      </c>
      <c r="N8130" s="1">
        <v>1.5936246E-7</v>
      </c>
      <c r="O8130" s="1">
        <v>1.2040719200000001E-7</v>
      </c>
      <c r="P8130" s="1">
        <v>2.8105329999999999E-8</v>
      </c>
      <c r="Q8130" s="1">
        <v>3.5803071378824103E-8</v>
      </c>
      <c r="R8130" s="1">
        <v>102.2</v>
      </c>
      <c r="S8130" s="1">
        <v>32.85</v>
      </c>
      <c r="T8130" s="1">
        <v>0.08</v>
      </c>
      <c r="U8130" s="1">
        <v>1543.94999999999</v>
      </c>
      <c r="V8130" s="1">
        <f t="shared" si="505"/>
        <v>0.59615054621254993</v>
      </c>
      <c r="W8130" s="1">
        <f t="shared" si="506"/>
        <v>0.95097495488231343</v>
      </c>
      <c r="X8130" s="1">
        <f t="shared" si="507"/>
        <v>410.625</v>
      </c>
    </row>
    <row r="8131" spans="1:24" hidden="1" x14ac:dyDescent="0.3">
      <c r="A8131" s="18" t="str">
        <f t="shared" si="504"/>
        <v>OFF - ConstMin - Rough Terrain Forklifts_2016_100</v>
      </c>
      <c r="B8131" s="1" t="s">
        <v>40</v>
      </c>
      <c r="C8131" s="1">
        <v>2020</v>
      </c>
      <c r="D8131" s="1" t="s">
        <v>162</v>
      </c>
      <c r="E8131" s="1">
        <v>2016</v>
      </c>
      <c r="F8131" s="1">
        <v>100</v>
      </c>
      <c r="G8131" s="1" t="s">
        <v>12</v>
      </c>
      <c r="H8131" s="1">
        <v>3.0290620379684801E-5</v>
      </c>
      <c r="I8131" s="1">
        <v>2.78613126252341E-5</v>
      </c>
      <c r="J8131" s="1">
        <v>3.3332979999999999E-5</v>
      </c>
      <c r="K8131" s="1">
        <v>1.7215679999999999E-3</v>
      </c>
      <c r="L8131" s="1">
        <v>7.5671010000000002E-5</v>
      </c>
      <c r="M8131" s="1">
        <v>5.8697949999999999E-2</v>
      </c>
      <c r="N8131" s="1">
        <v>4.0925618999999999E-6</v>
      </c>
      <c r="O8131" s="1">
        <v>3.0921578799999999E-6</v>
      </c>
      <c r="P8131" s="1">
        <v>5.6710409999999999E-7</v>
      </c>
      <c r="Q8131" s="1">
        <v>8.1579855498892095E-7</v>
      </c>
      <c r="R8131" s="1">
        <v>2328.6999999999998</v>
      </c>
      <c r="S8131" s="1">
        <v>467.2</v>
      </c>
      <c r="T8131" s="1">
        <v>1.1299999999999999</v>
      </c>
      <c r="U8131" s="1">
        <v>39712</v>
      </c>
      <c r="V8131" s="1">
        <f t="shared" si="505"/>
        <v>0.23231027251821426</v>
      </c>
      <c r="W8131" s="1">
        <f t="shared" si="506"/>
        <v>0.63095207290797239</v>
      </c>
      <c r="X8131" s="1">
        <f t="shared" si="507"/>
        <v>413.45132743362836</v>
      </c>
    </row>
    <row r="8132" spans="1:24" hidden="1" x14ac:dyDescent="0.3">
      <c r="A8132" s="18" t="str">
        <f t="shared" si="504"/>
        <v>OFF - ConstMin - Rough Terrain Forklifts_2016_175</v>
      </c>
      <c r="B8132" s="1" t="s">
        <v>40</v>
      </c>
      <c r="C8132" s="1">
        <v>2020</v>
      </c>
      <c r="D8132" s="1" t="s">
        <v>162</v>
      </c>
      <c r="E8132" s="1">
        <v>2016</v>
      </c>
      <c r="F8132" s="1">
        <v>175</v>
      </c>
      <c r="G8132" s="1" t="s">
        <v>12</v>
      </c>
      <c r="H8132" s="1">
        <v>1.5205967800123401E-6</v>
      </c>
      <c r="I8132" s="1">
        <v>1.3986449182553501E-6</v>
      </c>
      <c r="J8132" s="1">
        <v>1.673324E-6</v>
      </c>
      <c r="K8132" s="1">
        <v>1.1145999999999999E-4</v>
      </c>
      <c r="L8132" s="1">
        <v>4.6208059999999996E-6</v>
      </c>
      <c r="M8132" s="1">
        <v>3.3580860000000001E-3</v>
      </c>
      <c r="N8132" s="1">
        <v>2.4073902000000002E-7</v>
      </c>
      <c r="O8132" s="1">
        <v>1.8189170400000001E-7</v>
      </c>
      <c r="P8132" s="1">
        <v>3.335906E-8</v>
      </c>
      <c r="Q8132" s="1">
        <v>4.7311201464874697E-8</v>
      </c>
      <c r="R8132" s="1">
        <v>135.05000000000001</v>
      </c>
      <c r="S8132" s="1">
        <v>18.25</v>
      </c>
      <c r="T8132" s="1">
        <v>0.04</v>
      </c>
      <c r="U8132" s="1">
        <v>2591.5</v>
      </c>
      <c r="V8132" s="1">
        <f t="shared" si="505"/>
        <v>0.1787083558478593</v>
      </c>
      <c r="W8132" s="1">
        <f t="shared" si="506"/>
        <v>0.59041192812682242</v>
      </c>
      <c r="X8132" s="1">
        <f t="shared" si="507"/>
        <v>456.25</v>
      </c>
    </row>
    <row r="8133" spans="1:24" hidden="1" x14ac:dyDescent="0.3">
      <c r="A8133" s="18" t="str">
        <f t="shared" si="504"/>
        <v>OFF - ConstMin - Rough Terrain Forklifts_2017_50</v>
      </c>
      <c r="B8133" s="1" t="s">
        <v>40</v>
      </c>
      <c r="C8133" s="1">
        <v>2020</v>
      </c>
      <c r="D8133" s="1" t="s">
        <v>162</v>
      </c>
      <c r="E8133" s="1">
        <v>2017</v>
      </c>
      <c r="F8133" s="1">
        <v>50</v>
      </c>
      <c r="G8133" s="1" t="s">
        <v>12</v>
      </c>
      <c r="H8133" s="1">
        <v>2.8670112564167499E-6</v>
      </c>
      <c r="I8133" s="1">
        <v>2.6370769536521301E-6</v>
      </c>
      <c r="J8133" s="1">
        <v>3.1549710000000001E-6</v>
      </c>
      <c r="K8133" s="1">
        <v>2.3083779999999999E-4</v>
      </c>
      <c r="L8133" s="1">
        <v>4.333705E-6</v>
      </c>
      <c r="M8133" s="1">
        <v>2.3369549999999999E-3</v>
      </c>
      <c r="N8133" s="1">
        <v>1.6110764999999999E-7</v>
      </c>
      <c r="O8133" s="1">
        <v>1.2172578000000001E-7</v>
      </c>
      <c r="P8133" s="1">
        <v>2.841312E-8</v>
      </c>
      <c r="Q8133" s="1">
        <v>3.5803071378824103E-8</v>
      </c>
      <c r="R8133" s="1">
        <v>102.2</v>
      </c>
      <c r="S8133" s="1">
        <v>32.85</v>
      </c>
      <c r="T8133" s="1">
        <v>0.08</v>
      </c>
      <c r="U8133" s="1">
        <v>1543.94999999999</v>
      </c>
      <c r="V8133" s="1">
        <f t="shared" si="505"/>
        <v>0.56555933110139844</v>
      </c>
      <c r="W8133" s="1">
        <f t="shared" si="506"/>
        <v>0.9294257786434339</v>
      </c>
      <c r="X8133" s="1">
        <f t="shared" si="507"/>
        <v>410.625</v>
      </c>
    </row>
    <row r="8134" spans="1:24" hidden="1" x14ac:dyDescent="0.3">
      <c r="A8134" s="18" t="str">
        <f t="shared" si="504"/>
        <v>OFF - ConstMin - Rough Terrain Forklifts_2017_100</v>
      </c>
      <c r="B8134" s="1" t="s">
        <v>40</v>
      </c>
      <c r="C8134" s="1">
        <v>2020</v>
      </c>
      <c r="D8134" s="1" t="s">
        <v>162</v>
      </c>
      <c r="E8134" s="1">
        <v>2017</v>
      </c>
      <c r="F8134" s="1">
        <v>100</v>
      </c>
      <c r="G8134" s="1" t="s">
        <v>12</v>
      </c>
      <c r="H8134" s="1">
        <v>2.84745905952079E-5</v>
      </c>
      <c r="I8134" s="1">
        <v>2.61909284294722E-5</v>
      </c>
      <c r="J8134" s="1">
        <v>3.133455E-5</v>
      </c>
      <c r="K8134" s="1">
        <v>1.5416080000000001E-3</v>
      </c>
      <c r="L8134" s="1">
        <v>7.0963570000000004E-5</v>
      </c>
      <c r="M8134" s="1">
        <v>5.9340749999999998E-2</v>
      </c>
      <c r="N8134" s="1">
        <v>4.1373792000000003E-6</v>
      </c>
      <c r="O8134" s="1">
        <v>3.1260198400000002E-6</v>
      </c>
      <c r="P8134" s="1">
        <v>5.7331440000000002E-7</v>
      </c>
      <c r="Q8134" s="1">
        <v>8.1963459835093696E-7</v>
      </c>
      <c r="R8134" s="1">
        <v>2339.65</v>
      </c>
      <c r="S8134" s="1">
        <v>474.5</v>
      </c>
      <c r="T8134" s="1">
        <v>1.1499999999999999</v>
      </c>
      <c r="U8134" s="1">
        <v>40332.5</v>
      </c>
      <c r="V8134" s="1">
        <f t="shared" si="505"/>
        <v>0.21502272034071807</v>
      </c>
      <c r="W8134" s="1">
        <f t="shared" si="506"/>
        <v>0.58259789864182632</v>
      </c>
      <c r="X8134" s="1">
        <f t="shared" si="507"/>
        <v>412.60869565217394</v>
      </c>
    </row>
    <row r="8135" spans="1:24" hidden="1" x14ac:dyDescent="0.3">
      <c r="A8135" s="18" t="str">
        <f t="shared" si="504"/>
        <v>OFF - ConstMin - Rough Terrain Forklifts_2017_175</v>
      </c>
      <c r="B8135" s="1" t="s">
        <v>40</v>
      </c>
      <c r="C8135" s="1">
        <v>2020</v>
      </c>
      <c r="D8135" s="1" t="s">
        <v>162</v>
      </c>
      <c r="E8135" s="1">
        <v>2017</v>
      </c>
      <c r="F8135" s="1">
        <v>175</v>
      </c>
      <c r="G8135" s="1" t="s">
        <v>12</v>
      </c>
      <c r="H8135" s="1">
        <v>1.3737535656224399E-6</v>
      </c>
      <c r="I8135" s="1">
        <v>1.26357852965952E-6</v>
      </c>
      <c r="J8135" s="1">
        <v>1.5117319999999999E-6</v>
      </c>
      <c r="K8135" s="1">
        <v>1.1099369999999999E-4</v>
      </c>
      <c r="L8135" s="1">
        <v>4.3698790000000003E-6</v>
      </c>
      <c r="M8135" s="1">
        <v>3.3948609999999999E-3</v>
      </c>
      <c r="N8135" s="1">
        <v>2.4337539000000001E-7</v>
      </c>
      <c r="O8135" s="1">
        <v>1.8388362800000001E-7</v>
      </c>
      <c r="P8135" s="1">
        <v>3.3724389999999997E-8</v>
      </c>
      <c r="Q8135" s="1">
        <v>4.7311201464874697E-8</v>
      </c>
      <c r="R8135" s="1">
        <v>135.05000000000001</v>
      </c>
      <c r="S8135" s="1">
        <v>18.25</v>
      </c>
      <c r="T8135" s="1">
        <v>0.04</v>
      </c>
      <c r="U8135" s="1">
        <v>2591.5</v>
      </c>
      <c r="V8135" s="1">
        <f t="shared" si="505"/>
        <v>0.16145058590123296</v>
      </c>
      <c r="W8135" s="1">
        <f t="shared" si="506"/>
        <v>0.55835035837274094</v>
      </c>
      <c r="X8135" s="1">
        <f t="shared" si="507"/>
        <v>456.25</v>
      </c>
    </row>
    <row r="8136" spans="1:24" hidden="1" x14ac:dyDescent="0.3">
      <c r="A8136" s="18" t="str">
        <f t="shared" si="504"/>
        <v>OFF - ConstMin - Rough Terrain Forklifts_2018_50</v>
      </c>
      <c r="B8136" s="1" t="s">
        <v>40</v>
      </c>
      <c r="C8136" s="1">
        <v>2020</v>
      </c>
      <c r="D8136" s="1" t="s">
        <v>162</v>
      </c>
      <c r="E8136" s="1">
        <v>2018</v>
      </c>
      <c r="F8136" s="1">
        <v>50</v>
      </c>
      <c r="G8136" s="1" t="s">
        <v>12</v>
      </c>
      <c r="H8136" s="1">
        <v>2.6620185216990599E-6</v>
      </c>
      <c r="I8136" s="1">
        <v>2.4485246362587998E-6</v>
      </c>
      <c r="J8136" s="1">
        <v>2.9293890000000002E-6</v>
      </c>
      <c r="K8136" s="1">
        <v>2.0351789999999999E-4</v>
      </c>
      <c r="L8136" s="1">
        <v>4.15839E-6</v>
      </c>
      <c r="M8136" s="1">
        <v>2.3222809999999998E-3</v>
      </c>
      <c r="N8136" s="1">
        <v>1.6009595999999999E-7</v>
      </c>
      <c r="O8136" s="1">
        <v>1.2096139200000001E-7</v>
      </c>
      <c r="P8136" s="1">
        <v>2.8234700000000001E-8</v>
      </c>
      <c r="Q8136" s="1">
        <v>3.4524390258151797E-8</v>
      </c>
      <c r="R8136" s="1">
        <v>98.55</v>
      </c>
      <c r="S8136" s="1">
        <v>32.85</v>
      </c>
      <c r="T8136" s="1">
        <v>0.08</v>
      </c>
      <c r="U8136" s="1">
        <v>1543.94999999999</v>
      </c>
      <c r="V8136" s="1">
        <f t="shared" si="505"/>
        <v>0.52512155686242279</v>
      </c>
      <c r="W8136" s="1">
        <f t="shared" si="506"/>
        <v>0.89182693876326813</v>
      </c>
      <c r="X8136" s="1">
        <f t="shared" si="507"/>
        <v>410.625</v>
      </c>
    </row>
    <row r="8137" spans="1:24" hidden="1" x14ac:dyDescent="0.3">
      <c r="A8137" s="18" t="str">
        <f t="shared" si="504"/>
        <v>OFF - ConstMin - Rough Terrain Forklifts_2018_100</v>
      </c>
      <c r="B8137" s="1" t="s">
        <v>40</v>
      </c>
      <c r="C8137" s="1">
        <v>2020</v>
      </c>
      <c r="D8137" s="1" t="s">
        <v>162</v>
      </c>
      <c r="E8137" s="1">
        <v>2018</v>
      </c>
      <c r="F8137" s="1">
        <v>100</v>
      </c>
      <c r="G8137" s="1" t="s">
        <v>12</v>
      </c>
      <c r="H8137" s="1">
        <v>2.6161550072289299E-5</v>
      </c>
      <c r="I8137" s="1">
        <v>2.40633937564917E-5</v>
      </c>
      <c r="J8137" s="1">
        <v>2.8789190000000001E-5</v>
      </c>
      <c r="K8137" s="1">
        <v>1.3343649999999999E-3</v>
      </c>
      <c r="L8137" s="1">
        <v>6.5016659999999994E-5</v>
      </c>
      <c r="M8137" s="1">
        <v>5.8968149999999997E-2</v>
      </c>
      <c r="N8137" s="1">
        <v>4.1114006999999997E-6</v>
      </c>
      <c r="O8137" s="1">
        <v>3.1063916400000002E-6</v>
      </c>
      <c r="P8137" s="1">
        <v>5.6971460000000005E-7</v>
      </c>
      <c r="Q8137" s="1">
        <v>8.1068383050623096E-7</v>
      </c>
      <c r="R8137" s="1">
        <v>2314.1</v>
      </c>
      <c r="S8137" s="1">
        <v>470.85</v>
      </c>
      <c r="T8137" s="1">
        <v>1.1399999999999999</v>
      </c>
      <c r="U8137" s="1">
        <v>40022.25</v>
      </c>
      <c r="V8137" s="1">
        <f t="shared" si="505"/>
        <v>0.1990874930095809</v>
      </c>
      <c r="W8137" s="1">
        <f t="shared" si="506"/>
        <v>0.53791264749446777</v>
      </c>
      <c r="X8137" s="1">
        <f t="shared" si="507"/>
        <v>413.02631578947376</v>
      </c>
    </row>
    <row r="8138" spans="1:24" hidden="1" x14ac:dyDescent="0.3">
      <c r="A8138" s="18" t="str">
        <f t="shared" ref="A8138:A8201" si="508">D8138&amp;"_"&amp;E8138&amp;"_"&amp;F8138</f>
        <v>OFF - ConstMin - Rough Terrain Forklifts_2018_175</v>
      </c>
      <c r="B8138" s="1" t="s">
        <v>40</v>
      </c>
      <c r="C8138" s="1">
        <v>2020</v>
      </c>
      <c r="D8138" s="1" t="s">
        <v>162</v>
      </c>
      <c r="E8138" s="1">
        <v>2018</v>
      </c>
      <c r="F8138" s="1">
        <v>175</v>
      </c>
      <c r="G8138" s="1" t="s">
        <v>12</v>
      </c>
      <c r="H8138" s="1">
        <v>1.2026573031308401E-6</v>
      </c>
      <c r="I8138" s="1">
        <v>1.1062041874197399E-6</v>
      </c>
      <c r="J8138" s="1">
        <v>1.323451E-6</v>
      </c>
      <c r="K8138" s="1">
        <v>1.0862029999999999E-4</v>
      </c>
      <c r="L8138" s="1">
        <v>4.0428020000000001E-6</v>
      </c>
      <c r="M8138" s="1">
        <v>3.3735430000000001E-3</v>
      </c>
      <c r="N8138" s="1">
        <v>2.4184709999999997E-7</v>
      </c>
      <c r="O8138" s="1">
        <v>1.8272892E-7</v>
      </c>
      <c r="P8138" s="1">
        <v>3.3512620000000002E-8</v>
      </c>
      <c r="Q8138" s="1">
        <v>4.7311201464874697E-8</v>
      </c>
      <c r="R8138" s="1">
        <v>135.05000000000001</v>
      </c>
      <c r="S8138" s="1">
        <v>18.25</v>
      </c>
      <c r="T8138" s="1">
        <v>0.04</v>
      </c>
      <c r="U8138" s="1">
        <v>2591.5</v>
      </c>
      <c r="V8138" s="1">
        <f t="shared" si="505"/>
        <v>0.14134247297905464</v>
      </c>
      <c r="W8138" s="1">
        <f t="shared" si="506"/>
        <v>0.51655891285091271</v>
      </c>
      <c r="X8138" s="1">
        <f t="shared" si="507"/>
        <v>456.25</v>
      </c>
    </row>
    <row r="8139" spans="1:24" hidden="1" x14ac:dyDescent="0.3">
      <c r="A8139" s="18" t="str">
        <f t="shared" si="508"/>
        <v>OFF - ConstMin - Rough Terrain Forklifts_2019_50</v>
      </c>
      <c r="B8139" s="1" t="s">
        <v>40</v>
      </c>
      <c r="C8139" s="1">
        <v>2020</v>
      </c>
      <c r="D8139" s="1" t="s">
        <v>162</v>
      </c>
      <c r="E8139" s="1">
        <v>2019</v>
      </c>
      <c r="F8139" s="1">
        <v>50</v>
      </c>
      <c r="G8139" s="1" t="s">
        <v>12</v>
      </c>
      <c r="H8139" s="1">
        <v>2.5174116875174299E-6</v>
      </c>
      <c r="I8139" s="1">
        <v>2.3155152701785298E-6</v>
      </c>
      <c r="J8139" s="1">
        <v>2.7702580000000001E-6</v>
      </c>
      <c r="K8139" s="1">
        <v>1.8068960000000001E-4</v>
      </c>
      <c r="L8139" s="1">
        <v>4.0789619999999996E-6</v>
      </c>
      <c r="M8139" s="1">
        <v>2.3620490000000002E-3</v>
      </c>
      <c r="N8139" s="1">
        <v>1.6283753999999999E-7</v>
      </c>
      <c r="O8139" s="1">
        <v>1.2303280800000001E-7</v>
      </c>
      <c r="P8139" s="1">
        <v>2.871821E-8</v>
      </c>
      <c r="Q8139" s="1">
        <v>3.5803071378824103E-8</v>
      </c>
      <c r="R8139" s="1">
        <v>102.2</v>
      </c>
      <c r="S8139" s="1">
        <v>32.85</v>
      </c>
      <c r="T8139" s="1">
        <v>0.08</v>
      </c>
      <c r="U8139" s="1">
        <v>1543.94999999999</v>
      </c>
      <c r="V8139" s="1">
        <f t="shared" ref="V8139:V8202" si="509">IFERROR(CONVERT(I8139,"ton","g")*365/U8139,0)</f>
        <v>0.49659577265790855</v>
      </c>
      <c r="W8139" s="1">
        <f t="shared" ref="W8139:W8202" si="510">IFERROR(CONVERT(L8139,"ton","g")*365/U8139,0)</f>
        <v>0.87479245424111196</v>
      </c>
      <c r="X8139" s="1">
        <f t="shared" ref="X8139:X8202" si="511">S8139/T8139</f>
        <v>410.625</v>
      </c>
    </row>
    <row r="8140" spans="1:24" hidden="1" x14ac:dyDescent="0.3">
      <c r="A8140" s="18" t="str">
        <f t="shared" si="508"/>
        <v>OFF - ConstMin - Rough Terrain Forklifts_2019_100</v>
      </c>
      <c r="B8140" s="1" t="s">
        <v>40</v>
      </c>
      <c r="C8140" s="1">
        <v>2020</v>
      </c>
      <c r="D8140" s="1" t="s">
        <v>162</v>
      </c>
      <c r="E8140" s="1">
        <v>2019</v>
      </c>
      <c r="F8140" s="1">
        <v>100</v>
      </c>
      <c r="G8140" s="1" t="s">
        <v>12</v>
      </c>
      <c r="H8140" s="1">
        <v>2.44387467183551E-5</v>
      </c>
      <c r="I8140" s="1">
        <v>2.2478759231542999E-5</v>
      </c>
      <c r="J8140" s="1">
        <v>2.6893349999999999E-5</v>
      </c>
      <c r="K8140" s="1">
        <v>1.156268E-3</v>
      </c>
      <c r="L8140" s="1">
        <v>6.0534500000000001E-5</v>
      </c>
      <c r="M8140" s="1">
        <v>5.997794E-2</v>
      </c>
      <c r="N8140" s="1">
        <v>4.1818059000000002E-6</v>
      </c>
      <c r="O8140" s="1">
        <v>3.15958667999999E-6</v>
      </c>
      <c r="P8140" s="1">
        <v>5.7947059999999999E-7</v>
      </c>
      <c r="Q8140" s="1">
        <v>8.1963459835093696E-7</v>
      </c>
      <c r="R8140" s="1">
        <v>2339.65</v>
      </c>
      <c r="S8140" s="1">
        <v>478.15</v>
      </c>
      <c r="T8140" s="1">
        <v>1.1599999999999999</v>
      </c>
      <c r="U8140" s="1">
        <v>40642.75</v>
      </c>
      <c r="V8140" s="1">
        <f t="shared" si="509"/>
        <v>0.18313773999990962</v>
      </c>
      <c r="W8140" s="1">
        <f t="shared" si="510"/>
        <v>0.4931834274228109</v>
      </c>
      <c r="X8140" s="1">
        <f t="shared" si="511"/>
        <v>412.19827586206895</v>
      </c>
    </row>
    <row r="8141" spans="1:24" hidden="1" x14ac:dyDescent="0.3">
      <c r="A8141" s="18" t="str">
        <f t="shared" si="508"/>
        <v>OFF - ConstMin - Rough Terrain Forklifts_2019_175</v>
      </c>
      <c r="B8141" s="1" t="s">
        <v>40</v>
      </c>
      <c r="C8141" s="1">
        <v>2020</v>
      </c>
      <c r="D8141" s="1" t="s">
        <v>162</v>
      </c>
      <c r="E8141" s="1">
        <v>2019</v>
      </c>
      <c r="F8141" s="1">
        <v>175</v>
      </c>
      <c r="G8141" s="1" t="s">
        <v>12</v>
      </c>
      <c r="H8141" s="1">
        <v>1.0580013976240301E-6</v>
      </c>
      <c r="I8141" s="1">
        <v>9.7314968553459105E-7</v>
      </c>
      <c r="J8141" s="1">
        <v>1.1642659999999999E-6</v>
      </c>
      <c r="K8141" s="1">
        <v>1.087753E-4</v>
      </c>
      <c r="L8141" s="1">
        <v>3.807265E-6</v>
      </c>
      <c r="M8141" s="1">
        <v>3.4313130000000001E-3</v>
      </c>
      <c r="N8141" s="1">
        <v>2.4598863E-7</v>
      </c>
      <c r="O8141" s="1">
        <v>1.8585807600000001E-7</v>
      </c>
      <c r="P8141" s="1">
        <v>3.4086499999999999E-8</v>
      </c>
      <c r="Q8141" s="1">
        <v>4.7311201464874697E-8</v>
      </c>
      <c r="R8141" s="1">
        <v>135.05000000000001</v>
      </c>
      <c r="S8141" s="1">
        <v>18.25</v>
      </c>
      <c r="T8141" s="1">
        <v>0.04</v>
      </c>
      <c r="U8141" s="1">
        <v>2591.5</v>
      </c>
      <c r="V8141" s="1">
        <f t="shared" si="509"/>
        <v>0.12434176682433519</v>
      </c>
      <c r="W8141" s="1">
        <f t="shared" si="510"/>
        <v>0.48646376185015494</v>
      </c>
      <c r="X8141" s="1">
        <f t="shared" si="511"/>
        <v>456.25</v>
      </c>
    </row>
    <row r="8142" spans="1:24" hidden="1" x14ac:dyDescent="0.3">
      <c r="A8142" s="18" t="str">
        <f t="shared" si="508"/>
        <v>OFF - ConstMin - Rough Terrain Forklifts_2020_50</v>
      </c>
      <c r="B8142" s="1" t="s">
        <v>40</v>
      </c>
      <c r="C8142" s="1">
        <v>2020</v>
      </c>
      <c r="D8142" s="1" t="s">
        <v>162</v>
      </c>
      <c r="E8142" s="1">
        <v>2020</v>
      </c>
      <c r="F8142" s="1">
        <v>50</v>
      </c>
      <c r="G8142" s="1" t="s">
        <v>12</v>
      </c>
      <c r="H8142" s="1">
        <v>2.31727883144817E-6</v>
      </c>
      <c r="I8142" s="1">
        <v>2.1314330691660299E-6</v>
      </c>
      <c r="J8142" s="1">
        <v>2.550024E-6</v>
      </c>
      <c r="K8142" s="1">
        <v>1.5371680000000001E-4</v>
      </c>
      <c r="L8142" s="1">
        <v>3.9115440000000001E-6</v>
      </c>
      <c r="M8142" s="1">
        <v>2.3519600000000002E-3</v>
      </c>
      <c r="N8142" s="1">
        <v>1.6214201999999999E-7</v>
      </c>
      <c r="O8142" s="1">
        <v>1.2250730399999999E-7</v>
      </c>
      <c r="P8142" s="1">
        <v>2.8595539999999999E-8</v>
      </c>
      <c r="Q8142" s="1">
        <v>3.4524390258151797E-8</v>
      </c>
      <c r="R8142" s="1">
        <v>98.55</v>
      </c>
      <c r="S8142" s="1">
        <v>32.85</v>
      </c>
      <c r="T8142" s="1">
        <v>0.08</v>
      </c>
      <c r="U8142" s="1">
        <v>1543.94999999999</v>
      </c>
      <c r="V8142" s="1">
        <f t="shared" si="509"/>
        <v>0.45711667959309682</v>
      </c>
      <c r="W8142" s="1">
        <f t="shared" si="510"/>
        <v>0.83888724034009055</v>
      </c>
      <c r="X8142" s="1">
        <f t="shared" si="511"/>
        <v>410.625</v>
      </c>
    </row>
    <row r="8143" spans="1:24" hidden="1" x14ac:dyDescent="0.3">
      <c r="A8143" s="18" t="str">
        <f t="shared" si="508"/>
        <v>OFF - ConstMin - Rough Terrain Forklifts_2020_100</v>
      </c>
      <c r="B8143" s="1" t="s">
        <v>40</v>
      </c>
      <c r="C8143" s="1">
        <v>2020</v>
      </c>
      <c r="D8143" s="1" t="s">
        <v>162</v>
      </c>
      <c r="E8143" s="1">
        <v>2020</v>
      </c>
      <c r="F8143" s="1">
        <v>100</v>
      </c>
      <c r="G8143" s="1" t="s">
        <v>12</v>
      </c>
      <c r="H8143" s="1">
        <v>2.2172841929448099E-5</v>
      </c>
      <c r="I8143" s="1">
        <v>2.0394580006706398E-5</v>
      </c>
      <c r="J8143" s="1">
        <v>2.4399860000000001E-5</v>
      </c>
      <c r="K8143" s="1">
        <v>9.5124089999999999E-4</v>
      </c>
      <c r="L8143" s="1">
        <v>5.4704299999999997E-5</v>
      </c>
      <c r="M8143" s="1">
        <v>5.972177E-2</v>
      </c>
      <c r="N8143" s="1">
        <v>4.1639445000000001E-6</v>
      </c>
      <c r="O8143" s="1">
        <v>3.1460914E-6</v>
      </c>
      <c r="P8143" s="1">
        <v>5.7699550000000003E-7</v>
      </c>
      <c r="Q8143" s="1">
        <v>8.1196251162690399E-7</v>
      </c>
      <c r="R8143" s="1">
        <v>2317.75</v>
      </c>
      <c r="S8143" s="1">
        <v>478.15</v>
      </c>
      <c r="T8143" s="1">
        <v>1.1499999999999999</v>
      </c>
      <c r="U8143" s="1">
        <v>40642.75</v>
      </c>
      <c r="V8143" s="1">
        <f t="shared" si="509"/>
        <v>0.1661576269491975</v>
      </c>
      <c r="W8143" s="1">
        <f t="shared" si="510"/>
        <v>0.44568393509099236</v>
      </c>
      <c r="X8143" s="1">
        <f t="shared" si="511"/>
        <v>415.78260869565219</v>
      </c>
    </row>
    <row r="8144" spans="1:24" hidden="1" x14ac:dyDescent="0.3">
      <c r="A8144" s="18" t="str">
        <f t="shared" si="508"/>
        <v>OFF - ConstMin - Rough Terrain Forklifts_2020_175</v>
      </c>
      <c r="B8144" s="1" t="s">
        <v>40</v>
      </c>
      <c r="C8144" s="1">
        <v>2020</v>
      </c>
      <c r="D8144" s="1" t="s">
        <v>162</v>
      </c>
      <c r="E8144" s="1">
        <v>2020</v>
      </c>
      <c r="F8144" s="1">
        <v>175</v>
      </c>
      <c r="G8144" s="1" t="s">
        <v>12</v>
      </c>
      <c r="H8144" s="1">
        <v>8.8893677886734202E-7</v>
      </c>
      <c r="I8144" s="1">
        <v>8.1764404920218203E-7</v>
      </c>
      <c r="J8144" s="1">
        <v>9.7822069999999993E-7</v>
      </c>
      <c r="K8144" s="1">
        <v>1.066129E-4</v>
      </c>
      <c r="L8144" s="1">
        <v>3.487537E-6</v>
      </c>
      <c r="M8144" s="1">
        <v>3.416657E-3</v>
      </c>
      <c r="N8144" s="1">
        <v>2.4493788000000001E-7</v>
      </c>
      <c r="O8144" s="1">
        <v>1.85064176E-7</v>
      </c>
      <c r="P8144" s="1">
        <v>3.3940909999999997E-8</v>
      </c>
      <c r="Q8144" s="1">
        <v>4.7311201464874697E-8</v>
      </c>
      <c r="R8144" s="1">
        <v>135.05000000000001</v>
      </c>
      <c r="S8144" s="1">
        <v>18.25</v>
      </c>
      <c r="T8144" s="1">
        <v>0.04</v>
      </c>
      <c r="U8144" s="1">
        <v>2591.5</v>
      </c>
      <c r="V8144" s="1">
        <f t="shared" si="509"/>
        <v>0.10447242312507446</v>
      </c>
      <c r="W8144" s="1">
        <f t="shared" si="510"/>
        <v>0.44561131642047608</v>
      </c>
      <c r="X8144" s="1">
        <f t="shared" si="511"/>
        <v>456.25</v>
      </c>
    </row>
    <row r="8145" spans="1:24" hidden="1" x14ac:dyDescent="0.3">
      <c r="A8145" s="18" t="str">
        <f t="shared" si="508"/>
        <v>OFF - ConstMin - Rubber Tired Loaders_1991_50</v>
      </c>
      <c r="B8145" s="1" t="s">
        <v>40</v>
      </c>
      <c r="C8145" s="1">
        <v>2020</v>
      </c>
      <c r="D8145" s="1" t="s">
        <v>163</v>
      </c>
      <c r="E8145" s="1">
        <v>1991</v>
      </c>
      <c r="F8145" s="1">
        <v>50</v>
      </c>
      <c r="G8145" s="1" t="s">
        <v>12</v>
      </c>
      <c r="H8145" s="1">
        <v>2.1420324070666301E-8</v>
      </c>
      <c r="I8145" s="1">
        <v>1.9702414080198899E-8</v>
      </c>
      <c r="J8145" s="1">
        <v>2.3571760000000001E-8</v>
      </c>
      <c r="K8145" s="1">
        <v>3.8760759999999999E-7</v>
      </c>
      <c r="L8145" s="1">
        <v>2.0701020000000001E-8</v>
      </c>
      <c r="M8145" s="1">
        <v>1.9586950000000001E-6</v>
      </c>
      <c r="N8145" s="1">
        <v>1.3503069E-10</v>
      </c>
      <c r="O8145" s="1">
        <v>1.0202318800000001E-10</v>
      </c>
      <c r="P8145" s="1">
        <v>2.381416E-11</v>
      </c>
      <c r="Q8145" s="1">
        <v>0</v>
      </c>
      <c r="R8145" s="1">
        <v>0</v>
      </c>
      <c r="S8145" s="1">
        <v>0</v>
      </c>
      <c r="T8145" s="1">
        <v>0</v>
      </c>
      <c r="U8145" s="1">
        <v>0</v>
      </c>
      <c r="V8145" s="1">
        <f t="shared" si="509"/>
        <v>0</v>
      </c>
      <c r="W8145" s="1">
        <f t="shared" si="510"/>
        <v>0</v>
      </c>
      <c r="X8145" s="1" t="e">
        <f t="shared" si="511"/>
        <v>#DIV/0!</v>
      </c>
    </row>
    <row r="8146" spans="1:24" hidden="1" x14ac:dyDescent="0.3">
      <c r="A8146" s="18" t="str">
        <f t="shared" si="508"/>
        <v>OFF - ConstMin - Rubber Tired Loaders_1991_100</v>
      </c>
      <c r="B8146" s="1" t="s">
        <v>40</v>
      </c>
      <c r="C8146" s="1">
        <v>2020</v>
      </c>
      <c r="D8146" s="1" t="s">
        <v>163</v>
      </c>
      <c r="E8146" s="1">
        <v>1991</v>
      </c>
      <c r="F8146" s="1">
        <v>100</v>
      </c>
      <c r="G8146" s="1" t="s">
        <v>12</v>
      </c>
      <c r="H8146" s="1">
        <v>1.7861271728828199E-7</v>
      </c>
      <c r="I8146" s="1">
        <v>1.6428797736176101E-7</v>
      </c>
      <c r="J8146" s="1">
        <v>1.9655239999999999E-7</v>
      </c>
      <c r="K8146" s="1">
        <v>2.357E-6</v>
      </c>
      <c r="L8146" s="1">
        <v>3.6575699999999998E-7</v>
      </c>
      <c r="M8146" s="1">
        <v>2.3147079999999999E-5</v>
      </c>
      <c r="N8146" s="1">
        <v>1.6138701E-9</v>
      </c>
      <c r="O8146" s="1">
        <v>1.2193685199999999E-9</v>
      </c>
      <c r="P8146" s="1">
        <v>2.2363309999999999E-10</v>
      </c>
      <c r="Q8146" s="1">
        <v>0</v>
      </c>
      <c r="R8146" s="1">
        <v>0</v>
      </c>
      <c r="S8146" s="1">
        <v>0</v>
      </c>
      <c r="T8146" s="1">
        <v>0</v>
      </c>
      <c r="U8146" s="1">
        <v>0</v>
      </c>
      <c r="V8146" s="1">
        <f t="shared" si="509"/>
        <v>0</v>
      </c>
      <c r="W8146" s="1">
        <f t="shared" si="510"/>
        <v>0</v>
      </c>
      <c r="X8146" s="1" t="e">
        <f t="shared" si="511"/>
        <v>#DIV/0!</v>
      </c>
    </row>
    <row r="8147" spans="1:24" hidden="1" x14ac:dyDescent="0.3">
      <c r="A8147" s="18" t="str">
        <f t="shared" si="508"/>
        <v>OFF - ConstMin - Rubber Tired Loaders_1992_50</v>
      </c>
      <c r="B8147" s="1" t="s">
        <v>40</v>
      </c>
      <c r="C8147" s="1">
        <v>2020</v>
      </c>
      <c r="D8147" s="1" t="s">
        <v>163</v>
      </c>
      <c r="E8147" s="1">
        <v>1992</v>
      </c>
      <c r="F8147" s="1">
        <v>50</v>
      </c>
      <c r="G8147" s="1" t="s">
        <v>12</v>
      </c>
      <c r="H8147" s="1">
        <v>2.1391908138479201E-7</v>
      </c>
      <c r="I8147" s="1">
        <v>1.9676277105773201E-7</v>
      </c>
      <c r="J8147" s="1">
        <v>2.3540489999999999E-7</v>
      </c>
      <c r="K8147" s="1">
        <v>3.8894609999999998E-6</v>
      </c>
      <c r="L8147" s="1">
        <v>2.1064229999999999E-7</v>
      </c>
      <c r="M8147" s="1">
        <v>1.997872E-5</v>
      </c>
      <c r="N8147" s="1">
        <v>1.377315E-9</v>
      </c>
      <c r="O8147" s="1">
        <v>1.040638E-9</v>
      </c>
      <c r="P8147" s="1">
        <v>2.4290479999999999E-10</v>
      </c>
      <c r="Q8147" s="1">
        <v>0</v>
      </c>
      <c r="R8147" s="1">
        <v>0</v>
      </c>
      <c r="S8147" s="1">
        <v>0</v>
      </c>
      <c r="T8147" s="1">
        <v>0</v>
      </c>
      <c r="U8147" s="1">
        <v>0</v>
      </c>
      <c r="V8147" s="1">
        <f t="shared" si="509"/>
        <v>0</v>
      </c>
      <c r="W8147" s="1">
        <f t="shared" si="510"/>
        <v>0</v>
      </c>
      <c r="X8147" s="1" t="e">
        <f t="shared" si="511"/>
        <v>#DIV/0!</v>
      </c>
    </row>
    <row r="8148" spans="1:24" hidden="1" x14ac:dyDescent="0.3">
      <c r="A8148" s="18" t="str">
        <f t="shared" si="508"/>
        <v>OFF - ConstMin - Rubber Tired Loaders_1992_100</v>
      </c>
      <c r="B8148" s="1" t="s">
        <v>40</v>
      </c>
      <c r="C8148" s="1">
        <v>2020</v>
      </c>
      <c r="D8148" s="1" t="s">
        <v>163</v>
      </c>
      <c r="E8148" s="1">
        <v>1992</v>
      </c>
      <c r="F8148" s="1">
        <v>100</v>
      </c>
      <c r="G8148" s="1" t="s">
        <v>12</v>
      </c>
      <c r="H8148" s="1">
        <v>1.78383354279519E-6</v>
      </c>
      <c r="I8148" s="1">
        <v>1.6407700926630099E-6</v>
      </c>
      <c r="J8148" s="1">
        <v>1.9630000000000001E-6</v>
      </c>
      <c r="K8148" s="1">
        <v>2.3634169999999999E-5</v>
      </c>
      <c r="L8148" s="1">
        <v>3.7217680000000001E-6</v>
      </c>
      <c r="M8148" s="1">
        <v>2.3610290000000001E-4</v>
      </c>
      <c r="N8148" s="1">
        <v>1.6461666000000001E-8</v>
      </c>
      <c r="O8148" s="1">
        <v>1.24377032E-8</v>
      </c>
      <c r="P8148" s="1">
        <v>2.2810840000000002E-9</v>
      </c>
      <c r="Q8148" s="1">
        <v>3.8360433620168698E-9</v>
      </c>
      <c r="R8148" s="1">
        <v>10.95</v>
      </c>
      <c r="S8148" s="1">
        <v>3.65</v>
      </c>
      <c r="T8148" s="1">
        <v>0.01</v>
      </c>
      <c r="U8148" s="1">
        <v>262.8</v>
      </c>
      <c r="V8148" s="1">
        <f t="shared" si="509"/>
        <v>2.0673355415448174</v>
      </c>
      <c r="W8148" s="1">
        <f t="shared" si="510"/>
        <v>4.6893487991948888</v>
      </c>
      <c r="X8148" s="1">
        <f t="shared" si="511"/>
        <v>365</v>
      </c>
    </row>
    <row r="8149" spans="1:24" hidden="1" x14ac:dyDescent="0.3">
      <c r="A8149" s="18" t="str">
        <f t="shared" si="508"/>
        <v>OFF - ConstMin - Rubber Tired Loaders_1993_50</v>
      </c>
      <c r="B8149" s="1" t="s">
        <v>40</v>
      </c>
      <c r="C8149" s="1">
        <v>2020</v>
      </c>
      <c r="D8149" s="1" t="s">
        <v>163</v>
      </c>
      <c r="E8149" s="1">
        <v>1993</v>
      </c>
      <c r="F8149" s="1">
        <v>50</v>
      </c>
      <c r="G8149" s="1" t="s">
        <v>12</v>
      </c>
      <c r="H8149" s="1">
        <v>2.0393842820910501E-7</v>
      </c>
      <c r="I8149" s="1">
        <v>1.87582566266735E-7</v>
      </c>
      <c r="J8149" s="1">
        <v>2.2442180000000001E-7</v>
      </c>
      <c r="K8149" s="1">
        <v>3.7264259999999999E-6</v>
      </c>
      <c r="L8149" s="1">
        <v>2.0470160000000001E-7</v>
      </c>
      <c r="M8149" s="1">
        <v>1.946223E-5</v>
      </c>
      <c r="N8149" s="1">
        <v>1.3417083E-9</v>
      </c>
      <c r="O8149" s="1">
        <v>1.01373516E-9</v>
      </c>
      <c r="P8149" s="1">
        <v>2.3662520000000001E-10</v>
      </c>
      <c r="Q8149" s="1">
        <v>0</v>
      </c>
      <c r="R8149" s="1">
        <v>0</v>
      </c>
      <c r="S8149" s="1">
        <v>0</v>
      </c>
      <c r="T8149" s="1">
        <v>0</v>
      </c>
      <c r="U8149" s="1">
        <v>0</v>
      </c>
      <c r="V8149" s="1">
        <f t="shared" si="509"/>
        <v>0</v>
      </c>
      <c r="W8149" s="1">
        <f t="shared" si="510"/>
        <v>0</v>
      </c>
      <c r="X8149" s="1" t="e">
        <f t="shared" si="511"/>
        <v>#DIV/0!</v>
      </c>
    </row>
    <row r="8150" spans="1:24" hidden="1" x14ac:dyDescent="0.3">
      <c r="A8150" s="18" t="str">
        <f t="shared" si="508"/>
        <v>OFF - ConstMin - Rubber Tired Loaders_1993_100</v>
      </c>
      <c r="B8150" s="1" t="s">
        <v>40</v>
      </c>
      <c r="C8150" s="1">
        <v>2020</v>
      </c>
      <c r="D8150" s="1" t="s">
        <v>163</v>
      </c>
      <c r="E8150" s="1">
        <v>1993</v>
      </c>
      <c r="F8150" s="1">
        <v>100</v>
      </c>
      <c r="G8150" s="1" t="s">
        <v>12</v>
      </c>
      <c r="H8150" s="1">
        <v>1.7006667339125501E-6</v>
      </c>
      <c r="I8150" s="1">
        <v>1.56427326185276E-6</v>
      </c>
      <c r="J8150" s="1">
        <v>1.8714800000000001E-6</v>
      </c>
      <c r="K8150" s="1">
        <v>2.262625E-5</v>
      </c>
      <c r="L8150" s="1">
        <v>3.6167960000000001E-6</v>
      </c>
      <c r="M8150" s="1">
        <v>2.299995E-4</v>
      </c>
      <c r="N8150" s="1">
        <v>1.6036119E-8</v>
      </c>
      <c r="O8150" s="1">
        <v>1.21161788E-8</v>
      </c>
      <c r="P8150" s="1">
        <v>2.2221160000000001E-9</v>
      </c>
      <c r="Q8150" s="1">
        <v>3.8360433620168698E-9</v>
      </c>
      <c r="R8150" s="1">
        <v>10.95</v>
      </c>
      <c r="S8150" s="1">
        <v>3.65</v>
      </c>
      <c r="T8150" s="1">
        <v>0</v>
      </c>
      <c r="U8150" s="1">
        <v>262.8</v>
      </c>
      <c r="V8150" s="1">
        <f t="shared" si="509"/>
        <v>1.9709511560317332</v>
      </c>
      <c r="W8150" s="1">
        <f t="shared" si="510"/>
        <v>4.5570863040181102</v>
      </c>
      <c r="X8150" s="1" t="e">
        <f t="shared" si="511"/>
        <v>#DIV/0!</v>
      </c>
    </row>
    <row r="8151" spans="1:24" hidden="1" x14ac:dyDescent="0.3">
      <c r="A8151" s="18" t="str">
        <f t="shared" si="508"/>
        <v>OFF - ConstMin - Rubber Tired Loaders_1995_50</v>
      </c>
      <c r="B8151" s="1" t="s">
        <v>40</v>
      </c>
      <c r="C8151" s="1">
        <v>2020</v>
      </c>
      <c r="D8151" s="1" t="s">
        <v>163</v>
      </c>
      <c r="E8151" s="1">
        <v>1995</v>
      </c>
      <c r="F8151" s="1">
        <v>50</v>
      </c>
      <c r="G8151" s="1" t="s">
        <v>12</v>
      </c>
      <c r="H8151" s="1">
        <v>2.8613398834465098E-7</v>
      </c>
      <c r="I8151" s="1">
        <v>2.6318604247941001E-7</v>
      </c>
      <c r="J8151" s="1">
        <v>3.1487299999999999E-7</v>
      </c>
      <c r="K8151" s="1">
        <v>5.2835889999999996E-6</v>
      </c>
      <c r="L8151" s="1">
        <v>2.9885849999999998E-7</v>
      </c>
      <c r="M8151" s="1">
        <v>2.8552459999999999E-5</v>
      </c>
      <c r="N8151" s="1">
        <v>1.9683810000000001E-9</v>
      </c>
      <c r="O8151" s="1">
        <v>1.4872211999999999E-9</v>
      </c>
      <c r="P8151" s="1">
        <v>3.4714590000000002E-10</v>
      </c>
      <c r="Q8151" s="1">
        <v>0</v>
      </c>
      <c r="R8151" s="1">
        <v>0</v>
      </c>
      <c r="S8151" s="1">
        <v>0</v>
      </c>
      <c r="T8151" s="1">
        <v>0</v>
      </c>
      <c r="U8151" s="1">
        <v>0</v>
      </c>
      <c r="V8151" s="1">
        <f t="shared" si="509"/>
        <v>0</v>
      </c>
      <c r="W8151" s="1">
        <f t="shared" si="510"/>
        <v>0</v>
      </c>
      <c r="X8151" s="1" t="e">
        <f t="shared" si="511"/>
        <v>#DIV/0!</v>
      </c>
    </row>
    <row r="8152" spans="1:24" hidden="1" x14ac:dyDescent="0.3">
      <c r="A8152" s="18" t="str">
        <f t="shared" si="508"/>
        <v>OFF - ConstMin - Rubber Tired Loaders_1995_100</v>
      </c>
      <c r="B8152" s="1" t="s">
        <v>40</v>
      </c>
      <c r="C8152" s="1">
        <v>2020</v>
      </c>
      <c r="D8152" s="1" t="s">
        <v>163</v>
      </c>
      <c r="E8152" s="1">
        <v>1995</v>
      </c>
      <c r="F8152" s="1">
        <v>100</v>
      </c>
      <c r="G8152" s="1" t="s">
        <v>12</v>
      </c>
      <c r="H8152" s="1">
        <v>2.3862876542906901E-6</v>
      </c>
      <c r="I8152" s="1">
        <v>2.1949073844165802E-6</v>
      </c>
      <c r="J8152" s="1">
        <v>2.6259640000000002E-6</v>
      </c>
      <c r="K8152" s="1">
        <v>3.2029690000000002E-5</v>
      </c>
      <c r="L8152" s="1">
        <v>5.2804040000000004E-6</v>
      </c>
      <c r="M8152" s="1">
        <v>3.3742670000000001E-4</v>
      </c>
      <c r="N8152" s="1">
        <v>2.3526197999999999E-8</v>
      </c>
      <c r="O8152" s="1">
        <v>1.7775349600000001E-8</v>
      </c>
      <c r="P8152" s="1">
        <v>3.260012E-9</v>
      </c>
      <c r="Q8152" s="1">
        <v>5.1147244826891501E-9</v>
      </c>
      <c r="R8152" s="1">
        <v>14.6</v>
      </c>
      <c r="S8152" s="1">
        <v>3.65</v>
      </c>
      <c r="T8152" s="1">
        <v>0.01</v>
      </c>
      <c r="U8152" s="1">
        <v>262.8</v>
      </c>
      <c r="V8152" s="1">
        <f t="shared" si="509"/>
        <v>2.7655367845222711</v>
      </c>
      <c r="W8152" s="1">
        <f t="shared" si="510"/>
        <v>6.6531971247707782</v>
      </c>
      <c r="X8152" s="1">
        <f t="shared" si="511"/>
        <v>365</v>
      </c>
    </row>
    <row r="8153" spans="1:24" hidden="1" x14ac:dyDescent="0.3">
      <c r="A8153" s="18" t="str">
        <f t="shared" si="508"/>
        <v>OFF - ConstMin - Rubber Tired Loaders_1996_50</v>
      </c>
      <c r="B8153" s="1" t="s">
        <v>40</v>
      </c>
      <c r="C8153" s="1">
        <v>2020</v>
      </c>
      <c r="D8153" s="1" t="s">
        <v>163</v>
      </c>
      <c r="E8153" s="1">
        <v>1996</v>
      </c>
      <c r="F8153" s="1">
        <v>50</v>
      </c>
      <c r="G8153" s="1" t="s">
        <v>12</v>
      </c>
      <c r="H8153" s="1">
        <v>1.13728702817693E-6</v>
      </c>
      <c r="I8153" s="1">
        <v>1.04607660851714E-6</v>
      </c>
      <c r="J8153" s="1">
        <v>1.251515E-6</v>
      </c>
      <c r="K8153" s="1">
        <v>2.1118020000000001E-5</v>
      </c>
      <c r="L8153" s="1">
        <v>1.212645E-6</v>
      </c>
      <c r="M8153" s="1">
        <v>1.161365E-4</v>
      </c>
      <c r="N8153" s="1">
        <v>8.0063478000000007E-9</v>
      </c>
      <c r="O8153" s="1">
        <v>6.0492405599999997E-9</v>
      </c>
      <c r="P8153" s="1">
        <v>1.4120079999999999E-9</v>
      </c>
      <c r="Q8153" s="1">
        <v>2.5573622413445701E-9</v>
      </c>
      <c r="R8153" s="1">
        <v>7.3</v>
      </c>
      <c r="S8153" s="1">
        <v>3.65</v>
      </c>
      <c r="T8153" s="1">
        <v>0</v>
      </c>
      <c r="U8153" s="1">
        <v>146</v>
      </c>
      <c r="V8153" s="1">
        <f t="shared" si="509"/>
        <v>2.3724618402942586</v>
      </c>
      <c r="W8153" s="1">
        <f t="shared" si="510"/>
        <v>2.75023259759325</v>
      </c>
      <c r="X8153" s="1" t="e">
        <f t="shared" si="511"/>
        <v>#DIV/0!</v>
      </c>
    </row>
    <row r="8154" spans="1:24" hidden="1" x14ac:dyDescent="0.3">
      <c r="A8154" s="18" t="str">
        <f t="shared" si="508"/>
        <v>OFF - ConstMin - Rubber Tired Loaders_1996_100</v>
      </c>
      <c r="B8154" s="1" t="s">
        <v>40</v>
      </c>
      <c r="C8154" s="1">
        <v>2020</v>
      </c>
      <c r="D8154" s="1" t="s">
        <v>163</v>
      </c>
      <c r="E8154" s="1">
        <v>1996</v>
      </c>
      <c r="F8154" s="1">
        <v>100</v>
      </c>
      <c r="G8154" s="1" t="s">
        <v>12</v>
      </c>
      <c r="H8154" s="1">
        <v>9.4850327914586792E-6</v>
      </c>
      <c r="I8154" s="1">
        <v>8.7243331615836904E-6</v>
      </c>
      <c r="J8154" s="1">
        <v>1.04377E-5</v>
      </c>
      <c r="K8154" s="1">
        <v>1.279109E-4</v>
      </c>
      <c r="L8154" s="1">
        <v>2.1425570000000002E-5</v>
      </c>
      <c r="M8154" s="1">
        <v>1.3724710000000001E-3</v>
      </c>
      <c r="N8154" s="1">
        <v>9.5691959999999995E-8</v>
      </c>
      <c r="O8154" s="1">
        <v>7.2300591999999996E-8</v>
      </c>
      <c r="P8154" s="1">
        <v>1.3259989999999999E-8</v>
      </c>
      <c r="Q8154" s="1">
        <v>2.17375790514289E-8</v>
      </c>
      <c r="R8154" s="1">
        <v>62.05</v>
      </c>
      <c r="S8154" s="1">
        <v>14.6</v>
      </c>
      <c r="T8154" s="1">
        <v>0.03</v>
      </c>
      <c r="U8154" s="1">
        <v>1051.2</v>
      </c>
      <c r="V8154" s="1">
        <f t="shared" si="509"/>
        <v>2.7481187190502352</v>
      </c>
      <c r="W8154" s="1">
        <f t="shared" si="510"/>
        <v>6.7489410242367374</v>
      </c>
      <c r="X8154" s="1">
        <f t="shared" si="511"/>
        <v>486.66666666666669</v>
      </c>
    </row>
    <row r="8155" spans="1:24" hidden="1" x14ac:dyDescent="0.3">
      <c r="A8155" s="18" t="str">
        <f t="shared" si="508"/>
        <v>OFF - ConstMin - Rubber Tired Loaders_1997_50</v>
      </c>
      <c r="B8155" s="1" t="s">
        <v>40</v>
      </c>
      <c r="C8155" s="1">
        <v>2020</v>
      </c>
      <c r="D8155" s="1" t="s">
        <v>163</v>
      </c>
      <c r="E8155" s="1">
        <v>1997</v>
      </c>
      <c r="F8155" s="1">
        <v>50</v>
      </c>
      <c r="G8155" s="1" t="s">
        <v>12</v>
      </c>
      <c r="H8155" s="1">
        <v>1.8459932808633601E-6</v>
      </c>
      <c r="I8155" s="1">
        <v>1.69794461973812E-6</v>
      </c>
      <c r="J8155" s="1">
        <v>2.031403E-6</v>
      </c>
      <c r="K8155" s="1">
        <v>3.4477699999999997E-5</v>
      </c>
      <c r="L8155" s="1">
        <v>2.010461E-6</v>
      </c>
      <c r="M8155" s="1">
        <v>1.930147E-4</v>
      </c>
      <c r="N8155" s="1">
        <v>1.3306266000000001E-8</v>
      </c>
      <c r="O8155" s="1">
        <v>1.0053623199999999E-8</v>
      </c>
      <c r="P8155" s="1">
        <v>2.3467069999999999E-9</v>
      </c>
      <c r="Q8155" s="1">
        <v>3.8360433620168698E-9</v>
      </c>
      <c r="R8155" s="1">
        <v>10.95</v>
      </c>
      <c r="S8155" s="1">
        <v>3.65</v>
      </c>
      <c r="T8155" s="1">
        <v>0.01</v>
      </c>
      <c r="U8155" s="1">
        <v>146</v>
      </c>
      <c r="V8155" s="1">
        <f t="shared" si="509"/>
        <v>3.8508736209788128</v>
      </c>
      <c r="W8155" s="1">
        <f t="shared" si="510"/>
        <v>4.5596488489128504</v>
      </c>
      <c r="X8155" s="1">
        <f t="shared" si="511"/>
        <v>365</v>
      </c>
    </row>
    <row r="8156" spans="1:24" hidden="1" x14ac:dyDescent="0.3">
      <c r="A8156" s="18" t="str">
        <f t="shared" si="508"/>
        <v>OFF - ConstMin - Rubber Tired Loaders_1997_100</v>
      </c>
      <c r="B8156" s="1" t="s">
        <v>40</v>
      </c>
      <c r="C8156" s="1">
        <v>2020</v>
      </c>
      <c r="D8156" s="1" t="s">
        <v>163</v>
      </c>
      <c r="E8156" s="1">
        <v>1997</v>
      </c>
      <c r="F8156" s="1">
        <v>100</v>
      </c>
      <c r="G8156" s="1" t="s">
        <v>12</v>
      </c>
      <c r="H8156" s="1">
        <v>1.53963009308103E-5</v>
      </c>
      <c r="I8156" s="1">
        <v>1.41615175961593E-5</v>
      </c>
      <c r="J8156" s="1">
        <v>1.6942689999999999E-5</v>
      </c>
      <c r="K8156" s="1">
        <v>2.0864629999999999E-4</v>
      </c>
      <c r="L8156" s="1">
        <v>3.5521600000000002E-5</v>
      </c>
      <c r="M8156" s="1">
        <v>2.2809950000000001E-3</v>
      </c>
      <c r="N8156" s="1">
        <v>1.5903647999999999E-7</v>
      </c>
      <c r="O8156" s="1">
        <v>1.2016089600000001E-7</v>
      </c>
      <c r="P8156" s="1">
        <v>2.20376E-8</v>
      </c>
      <c r="Q8156" s="1">
        <v>3.5803071378824103E-8</v>
      </c>
      <c r="R8156" s="1">
        <v>102.2</v>
      </c>
      <c r="S8156" s="1">
        <v>25.55</v>
      </c>
      <c r="T8156" s="1">
        <v>0.05</v>
      </c>
      <c r="U8156" s="1">
        <v>1839.6</v>
      </c>
      <c r="V8156" s="1">
        <f t="shared" si="509"/>
        <v>2.5490302893803967</v>
      </c>
      <c r="W8156" s="1">
        <f t="shared" si="510"/>
        <v>6.39378044848889</v>
      </c>
      <c r="X8156" s="1">
        <f t="shared" si="511"/>
        <v>511</v>
      </c>
    </row>
    <row r="8157" spans="1:24" hidden="1" x14ac:dyDescent="0.3">
      <c r="A8157" s="18" t="str">
        <f t="shared" si="508"/>
        <v>OFF - ConstMin - Rubber Tired Loaders_1998_50</v>
      </c>
      <c r="B8157" s="1" t="s">
        <v>40</v>
      </c>
      <c r="C8157" s="1">
        <v>2020</v>
      </c>
      <c r="D8157" s="1" t="s">
        <v>163</v>
      </c>
      <c r="E8157" s="1">
        <v>1998</v>
      </c>
      <c r="F8157" s="1">
        <v>50</v>
      </c>
      <c r="G8157" s="1" t="s">
        <v>12</v>
      </c>
      <c r="H8157" s="1">
        <v>8.9647513401469698E-6</v>
      </c>
      <c r="I8157" s="1">
        <v>8.2457782826671897E-6</v>
      </c>
      <c r="J8157" s="1">
        <v>9.8651619999999994E-6</v>
      </c>
      <c r="K8157" s="1">
        <v>1.8010730000000001E-4</v>
      </c>
      <c r="L8157" s="1">
        <v>9.5575320000000004E-6</v>
      </c>
      <c r="M8157" s="1">
        <v>8.1625779999999998E-4</v>
      </c>
      <c r="N8157" s="1">
        <v>5.6272076999999997E-8</v>
      </c>
      <c r="O8157" s="1">
        <v>4.25166804E-8</v>
      </c>
      <c r="P8157" s="1">
        <v>9.9242069999999999E-9</v>
      </c>
      <c r="Q8157" s="1">
        <v>1.53441734480674E-8</v>
      </c>
      <c r="R8157" s="1">
        <v>43.8</v>
      </c>
      <c r="S8157" s="1">
        <v>14.6</v>
      </c>
      <c r="T8157" s="1">
        <v>0.03</v>
      </c>
      <c r="U8157" s="1">
        <v>584</v>
      </c>
      <c r="V8157" s="1">
        <f t="shared" si="509"/>
        <v>4.6752776421619258</v>
      </c>
      <c r="W8157" s="1">
        <f t="shared" si="510"/>
        <v>5.4190294890385502</v>
      </c>
      <c r="X8157" s="1">
        <f t="shared" si="511"/>
        <v>486.66666666666669</v>
      </c>
    </row>
    <row r="8158" spans="1:24" hidden="1" x14ac:dyDescent="0.3">
      <c r="A8158" s="18" t="str">
        <f t="shared" si="508"/>
        <v>OFF - ConstMin - Rubber Tired Loaders_1998_100</v>
      </c>
      <c r="B8158" s="1" t="s">
        <v>40</v>
      </c>
      <c r="C8158" s="1">
        <v>2020</v>
      </c>
      <c r="D8158" s="1" t="s">
        <v>163</v>
      </c>
      <c r="E8158" s="1">
        <v>1998</v>
      </c>
      <c r="F8158" s="1">
        <v>100</v>
      </c>
      <c r="G8158" s="1" t="s">
        <v>12</v>
      </c>
      <c r="H8158" s="1">
        <v>7.4772722522556902E-5</v>
      </c>
      <c r="I8158" s="1">
        <v>6.87759501762478E-5</v>
      </c>
      <c r="J8158" s="1">
        <v>8.2282819999999999E-5</v>
      </c>
      <c r="K8158" s="1">
        <v>1.08895E-3</v>
      </c>
      <c r="L8158" s="1">
        <v>1.6886559999999999E-4</v>
      </c>
      <c r="M8158" s="1">
        <v>9.6463150000000008E-3</v>
      </c>
      <c r="N8158" s="1">
        <v>6.7256433000000002E-7</v>
      </c>
      <c r="O8158" s="1">
        <v>5.0815971600000005E-7</v>
      </c>
      <c r="P8158" s="1">
        <v>9.3196849999999996E-8</v>
      </c>
      <c r="Q8158" s="1">
        <v>1.5472041560134701E-7</v>
      </c>
      <c r="R8158" s="1">
        <v>441.65</v>
      </c>
      <c r="S8158" s="1">
        <v>105.85</v>
      </c>
      <c r="T8158" s="1">
        <v>0.21</v>
      </c>
      <c r="U8158" s="1">
        <v>7621.2</v>
      </c>
      <c r="V8158" s="1">
        <f t="shared" si="509"/>
        <v>2.9881461915178309</v>
      </c>
      <c r="W8158" s="1">
        <f t="shared" si="510"/>
        <v>7.336795758186974</v>
      </c>
      <c r="X8158" s="1">
        <f t="shared" si="511"/>
        <v>504.04761904761904</v>
      </c>
    </row>
    <row r="8159" spans="1:24" hidden="1" x14ac:dyDescent="0.3">
      <c r="A8159" s="18" t="str">
        <f t="shared" si="508"/>
        <v>OFF - ConstMin - Rubber Tired Loaders_1999_50</v>
      </c>
      <c r="B8159" s="1" t="s">
        <v>40</v>
      </c>
      <c r="C8159" s="1">
        <v>2020</v>
      </c>
      <c r="D8159" s="1" t="s">
        <v>163</v>
      </c>
      <c r="E8159" s="1">
        <v>1999</v>
      </c>
      <c r="F8159" s="1">
        <v>50</v>
      </c>
      <c r="G8159" s="1" t="s">
        <v>12</v>
      </c>
      <c r="H8159" s="1">
        <v>1.05061525445753E-5</v>
      </c>
      <c r="I8159" s="1">
        <v>9.66355911050044E-6</v>
      </c>
      <c r="J8159" s="1">
        <v>1.1561379999999999E-5</v>
      </c>
      <c r="K8159" s="1">
        <v>2.1241470000000001E-4</v>
      </c>
      <c r="L8159" s="1">
        <v>1.145399E-5</v>
      </c>
      <c r="M8159" s="1">
        <v>9.8062540000000008E-4</v>
      </c>
      <c r="N8159" s="1">
        <v>6.7603436999999997E-8</v>
      </c>
      <c r="O8159" s="1">
        <v>5.1078152399999998E-8</v>
      </c>
      <c r="P8159" s="1">
        <v>1.192262E-8</v>
      </c>
      <c r="Q8159" s="1">
        <v>1.7901535689411998E-8</v>
      </c>
      <c r="R8159" s="1">
        <v>51.1</v>
      </c>
      <c r="S8159" s="1">
        <v>18.25</v>
      </c>
      <c r="T8159" s="1">
        <v>0.04</v>
      </c>
      <c r="U8159" s="1">
        <v>730</v>
      </c>
      <c r="V8159" s="1">
        <f t="shared" si="509"/>
        <v>4.3833166795669865</v>
      </c>
      <c r="W8159" s="1">
        <f t="shared" si="510"/>
        <v>5.1954424700562996</v>
      </c>
      <c r="X8159" s="1">
        <f t="shared" si="511"/>
        <v>456.25</v>
      </c>
    </row>
    <row r="8160" spans="1:24" hidden="1" x14ac:dyDescent="0.3">
      <c r="A8160" s="18" t="str">
        <f t="shared" si="508"/>
        <v>OFF - ConstMin - Rubber Tired Loaders_1999_100</v>
      </c>
      <c r="B8160" s="1" t="s">
        <v>40</v>
      </c>
      <c r="C8160" s="1">
        <v>2020</v>
      </c>
      <c r="D8160" s="1" t="s">
        <v>163</v>
      </c>
      <c r="E8160" s="1">
        <v>1999</v>
      </c>
      <c r="F8160" s="1">
        <v>100</v>
      </c>
      <c r="G8160" s="1" t="s">
        <v>12</v>
      </c>
      <c r="H8160" s="1">
        <v>8.7633017368522899E-5</v>
      </c>
      <c r="I8160" s="1">
        <v>8.0604849375567306E-5</v>
      </c>
      <c r="J8160" s="1">
        <v>9.6434790000000006E-5</v>
      </c>
      <c r="K8160" s="1">
        <v>1.283069E-3</v>
      </c>
      <c r="L8160" s="1">
        <v>2.0237200000000001E-4</v>
      </c>
      <c r="M8160" s="1">
        <v>1.158876E-2</v>
      </c>
      <c r="N8160" s="1">
        <v>8.0799615000000005E-7</v>
      </c>
      <c r="O8160" s="1">
        <v>6.1048597999999999E-7</v>
      </c>
      <c r="P8160" s="1">
        <v>1.119636E-7</v>
      </c>
      <c r="Q8160" s="1">
        <v>1.8540876249748201E-7</v>
      </c>
      <c r="R8160" s="1">
        <v>529.25</v>
      </c>
      <c r="S8160" s="1">
        <v>127.74999999999901</v>
      </c>
      <c r="T8160" s="1">
        <v>0.25</v>
      </c>
      <c r="U8160" s="1">
        <v>9198</v>
      </c>
      <c r="V8160" s="1">
        <f t="shared" si="509"/>
        <v>2.901725766806079</v>
      </c>
      <c r="W8160" s="1">
        <f t="shared" si="510"/>
        <v>7.2852694525111117</v>
      </c>
      <c r="X8160" s="1">
        <f t="shared" si="511"/>
        <v>510.99999999999602</v>
      </c>
    </row>
    <row r="8161" spans="1:24" hidden="1" x14ac:dyDescent="0.3">
      <c r="A8161" s="18" t="str">
        <f t="shared" si="508"/>
        <v>OFF - ConstMin - Rubber Tired Loaders_2000_50</v>
      </c>
      <c r="B8161" s="1" t="s">
        <v>40</v>
      </c>
      <c r="C8161" s="1">
        <v>2020</v>
      </c>
      <c r="D8161" s="1" t="s">
        <v>163</v>
      </c>
      <c r="E8161" s="1">
        <v>2000</v>
      </c>
      <c r="F8161" s="1">
        <v>50</v>
      </c>
      <c r="G8161" s="1" t="s">
        <v>12</v>
      </c>
      <c r="H8161" s="1">
        <v>1.11710962624916E-5</v>
      </c>
      <c r="I8161" s="1">
        <v>1.02751743422397E-5</v>
      </c>
      <c r="J8161" s="1">
        <v>1.229311E-5</v>
      </c>
      <c r="K8161" s="1">
        <v>2.2735680000000001E-4</v>
      </c>
      <c r="L8161" s="1">
        <v>1.246195E-5</v>
      </c>
      <c r="M8161" s="1">
        <v>1.0695469999999999E-3</v>
      </c>
      <c r="N8161" s="1">
        <v>7.3733606999999994E-8</v>
      </c>
      <c r="O8161" s="1">
        <v>5.5709836400000001E-8</v>
      </c>
      <c r="P8161" s="1">
        <v>1.300374E-8</v>
      </c>
      <c r="Q8161" s="1">
        <v>1.9180216810084301E-8</v>
      </c>
      <c r="R8161" s="1">
        <v>54.75</v>
      </c>
      <c r="S8161" s="1">
        <v>21.9</v>
      </c>
      <c r="T8161" s="1">
        <v>0.04</v>
      </c>
      <c r="U8161" s="1">
        <v>876</v>
      </c>
      <c r="V8161" s="1">
        <f t="shared" si="509"/>
        <v>3.8839505683830806</v>
      </c>
      <c r="W8161" s="1">
        <f t="shared" si="510"/>
        <v>4.7105378627679171</v>
      </c>
      <c r="X8161" s="1">
        <f t="shared" si="511"/>
        <v>547.5</v>
      </c>
    </row>
    <row r="8162" spans="1:24" hidden="1" x14ac:dyDescent="0.3">
      <c r="A8162" s="18" t="str">
        <f t="shared" si="508"/>
        <v>OFF - ConstMin - Rubber Tired Loaders_2000_100</v>
      </c>
      <c r="B8162" s="1" t="s">
        <v>40</v>
      </c>
      <c r="C8162" s="1">
        <v>2020</v>
      </c>
      <c r="D8162" s="1" t="s">
        <v>163</v>
      </c>
      <c r="E8162" s="1">
        <v>2000</v>
      </c>
      <c r="F8162" s="1">
        <v>100</v>
      </c>
      <c r="G8162" s="1" t="s">
        <v>12</v>
      </c>
      <c r="H8162" s="1">
        <v>9.3183811188080404E-5</v>
      </c>
      <c r="I8162" s="1">
        <v>8.5710469530796301E-5</v>
      </c>
      <c r="J8162" s="1">
        <v>1.025431E-4</v>
      </c>
      <c r="K8162" s="1">
        <v>1.3719750000000001E-3</v>
      </c>
      <c r="L8162" s="1">
        <v>2.201801E-4</v>
      </c>
      <c r="M8162" s="1">
        <v>1.2639610000000001E-2</v>
      </c>
      <c r="N8162" s="1">
        <v>8.8126389000000002E-7</v>
      </c>
      <c r="O8162" s="1">
        <v>6.65843828E-7</v>
      </c>
      <c r="P8162" s="1">
        <v>1.2211619999999999E-7</v>
      </c>
      <c r="Q8162" s="1">
        <v>2.0075293594554899E-7</v>
      </c>
      <c r="R8162" s="1">
        <v>573.04999999999995</v>
      </c>
      <c r="S8162" s="1">
        <v>138.69999999999999</v>
      </c>
      <c r="T8162" s="1">
        <v>0.27</v>
      </c>
      <c r="U8162" s="1">
        <v>9986.4</v>
      </c>
      <c r="V8162" s="1">
        <f t="shared" si="509"/>
        <v>2.8419309216583835</v>
      </c>
      <c r="W8162" s="1">
        <f t="shared" si="510"/>
        <v>7.3005857738184936</v>
      </c>
      <c r="X8162" s="1">
        <f t="shared" si="511"/>
        <v>513.70370370370358</v>
      </c>
    </row>
    <row r="8163" spans="1:24" hidden="1" x14ac:dyDescent="0.3">
      <c r="A8163" s="18" t="str">
        <f t="shared" si="508"/>
        <v>OFF - ConstMin - Rubber Tired Loaders_2001_50</v>
      </c>
      <c r="B8163" s="1" t="s">
        <v>40</v>
      </c>
      <c r="C8163" s="1">
        <v>2020</v>
      </c>
      <c r="D8163" s="1" t="s">
        <v>163</v>
      </c>
      <c r="E8163" s="1">
        <v>2001</v>
      </c>
      <c r="F8163" s="1">
        <v>50</v>
      </c>
      <c r="G8163" s="1" t="s">
        <v>12</v>
      </c>
      <c r="H8163" s="1">
        <v>1.3085214173616101E-5</v>
      </c>
      <c r="I8163" s="1">
        <v>1.20357799968921E-5</v>
      </c>
      <c r="J8163" s="1">
        <v>1.439948E-5</v>
      </c>
      <c r="K8163" s="1">
        <v>2.68161E-4</v>
      </c>
      <c r="L8163" s="1">
        <v>1.49463E-5</v>
      </c>
      <c r="M8163" s="1">
        <v>1.2859309999999999E-3</v>
      </c>
      <c r="N8163" s="1">
        <v>8.8650927000000004E-8</v>
      </c>
      <c r="O8163" s="1">
        <v>6.69807004E-8</v>
      </c>
      <c r="P8163" s="1">
        <v>1.5634579999999999E-8</v>
      </c>
      <c r="Q8163" s="1">
        <v>2.3016260172101199E-8</v>
      </c>
      <c r="R8163" s="1">
        <v>65.7</v>
      </c>
      <c r="S8163" s="1">
        <v>25.55</v>
      </c>
      <c r="T8163" s="1">
        <v>0.05</v>
      </c>
      <c r="U8163" s="1">
        <v>1022</v>
      </c>
      <c r="V8163" s="1">
        <f t="shared" si="509"/>
        <v>3.8995271239920575</v>
      </c>
      <c r="W8163" s="1">
        <f t="shared" si="510"/>
        <v>4.842519742665</v>
      </c>
      <c r="X8163" s="1">
        <f t="shared" si="511"/>
        <v>511</v>
      </c>
    </row>
    <row r="8164" spans="1:24" hidden="1" x14ac:dyDescent="0.3">
      <c r="A8164" s="18" t="str">
        <f t="shared" si="508"/>
        <v>OFF - ConstMin - Rubber Tired Loaders_2001_100</v>
      </c>
      <c r="B8164" s="1" t="s">
        <v>40</v>
      </c>
      <c r="C8164" s="1">
        <v>2020</v>
      </c>
      <c r="D8164" s="1" t="s">
        <v>163</v>
      </c>
      <c r="E8164" s="1">
        <v>2001</v>
      </c>
      <c r="F8164" s="1">
        <v>100</v>
      </c>
      <c r="G8164" s="1" t="s">
        <v>12</v>
      </c>
      <c r="H8164" s="1">
        <v>1.0915616403998699E-4</v>
      </c>
      <c r="I8164" s="1">
        <v>1.0040183968398E-4</v>
      </c>
      <c r="J8164" s="1">
        <v>1.201197E-4</v>
      </c>
      <c r="K8164" s="1">
        <v>1.6165559999999999E-3</v>
      </c>
      <c r="L8164" s="1">
        <v>2.640737E-4</v>
      </c>
      <c r="M8164" s="1">
        <v>1.51968E-2</v>
      </c>
      <c r="N8164" s="1">
        <v>1.0595574E-6</v>
      </c>
      <c r="O8164" s="1">
        <v>8.0055447999999995E-7</v>
      </c>
      <c r="P8164" s="1">
        <v>1.4682229999999999E-7</v>
      </c>
      <c r="Q8164" s="1">
        <v>2.4167073180706202E-7</v>
      </c>
      <c r="R8164" s="1">
        <v>689.849999999999</v>
      </c>
      <c r="S8164" s="1">
        <v>167.9</v>
      </c>
      <c r="T8164" s="1">
        <v>0.33</v>
      </c>
      <c r="U8164" s="1">
        <v>12088.8</v>
      </c>
      <c r="V8164" s="1">
        <f t="shared" si="509"/>
        <v>2.7500910878391629</v>
      </c>
      <c r="W8164" s="1">
        <f t="shared" si="510"/>
        <v>7.2332014153181765</v>
      </c>
      <c r="X8164" s="1">
        <f t="shared" si="511"/>
        <v>508.78787878787875</v>
      </c>
    </row>
    <row r="8165" spans="1:24" hidden="1" x14ac:dyDescent="0.3">
      <c r="A8165" s="18" t="str">
        <f t="shared" si="508"/>
        <v>OFF - ConstMin - Rubber Tired Loaders_2002_50</v>
      </c>
      <c r="B8165" s="1" t="s">
        <v>40</v>
      </c>
      <c r="C8165" s="1">
        <v>2020</v>
      </c>
      <c r="D8165" s="1" t="s">
        <v>163</v>
      </c>
      <c r="E8165" s="1">
        <v>2002</v>
      </c>
      <c r="F8165" s="1">
        <v>50</v>
      </c>
      <c r="G8165" s="1" t="s">
        <v>12</v>
      </c>
      <c r="H8165" s="1">
        <v>1.3991852342565101E-5</v>
      </c>
      <c r="I8165" s="1">
        <v>1.28697057846913E-5</v>
      </c>
      <c r="J8165" s="1">
        <v>1.5397180000000001E-5</v>
      </c>
      <c r="K8165" s="1">
        <v>2.8882389999999999E-4</v>
      </c>
      <c r="L8165" s="1">
        <v>1.637537E-5</v>
      </c>
      <c r="M8165" s="1">
        <v>1.412368E-3</v>
      </c>
      <c r="N8165" s="1">
        <v>9.7367399999999996E-8</v>
      </c>
      <c r="O8165" s="1">
        <v>7.3566480000000006E-8</v>
      </c>
      <c r="P8165" s="1">
        <v>1.7171829999999999E-8</v>
      </c>
      <c r="Q8165" s="1">
        <v>2.5573622413445801E-8</v>
      </c>
      <c r="R8165" s="1">
        <v>73</v>
      </c>
      <c r="S8165" s="1">
        <v>29.2</v>
      </c>
      <c r="T8165" s="1">
        <v>0.05</v>
      </c>
      <c r="U8165" s="1">
        <v>1168</v>
      </c>
      <c r="V8165" s="1">
        <f t="shared" si="509"/>
        <v>3.6485002175505223</v>
      </c>
      <c r="W8165" s="1">
        <f t="shared" si="510"/>
        <v>4.6423393049543131</v>
      </c>
      <c r="X8165" s="1">
        <f t="shared" si="511"/>
        <v>584</v>
      </c>
    </row>
    <row r="8166" spans="1:24" hidden="1" x14ac:dyDescent="0.3">
      <c r="A8166" s="18" t="str">
        <f t="shared" si="508"/>
        <v>OFF - ConstMin - Rubber Tired Loaders_2002_100</v>
      </c>
      <c r="B8166" s="1" t="s">
        <v>40</v>
      </c>
      <c r="C8166" s="1">
        <v>2020</v>
      </c>
      <c r="D8166" s="1" t="s">
        <v>163</v>
      </c>
      <c r="E8166" s="1">
        <v>2002</v>
      </c>
      <c r="F8166" s="1">
        <v>100</v>
      </c>
      <c r="G8166" s="1" t="s">
        <v>12</v>
      </c>
      <c r="H8166" s="1">
        <v>1.1672505245633699E-4</v>
      </c>
      <c r="I8166" s="1">
        <v>1.0736370324933901E-4</v>
      </c>
      <c r="J8166" s="1">
        <v>1.284488E-4</v>
      </c>
      <c r="K8166" s="1">
        <v>1.739263E-3</v>
      </c>
      <c r="L8166" s="1">
        <v>2.893212E-4</v>
      </c>
      <c r="M8166" s="1">
        <v>1.6690969999999999E-2</v>
      </c>
      <c r="N8166" s="1">
        <v>1.1637351E-6</v>
      </c>
      <c r="O8166" s="1">
        <v>8.7926651999999999E-7</v>
      </c>
      <c r="P8166" s="1">
        <v>1.6125809999999999E-7</v>
      </c>
      <c r="Q8166" s="1">
        <v>2.6340831085849099E-7</v>
      </c>
      <c r="R8166" s="1">
        <v>751.9</v>
      </c>
      <c r="S8166" s="1">
        <v>182.5</v>
      </c>
      <c r="T8166" s="1">
        <v>0.36</v>
      </c>
      <c r="U8166" s="1">
        <v>13140</v>
      </c>
      <c r="V8166" s="1">
        <f t="shared" si="509"/>
        <v>2.7055198116024655</v>
      </c>
      <c r="W8166" s="1">
        <f t="shared" si="510"/>
        <v>7.2907715999580001</v>
      </c>
      <c r="X8166" s="1">
        <f t="shared" si="511"/>
        <v>506.94444444444446</v>
      </c>
    </row>
    <row r="8167" spans="1:24" hidden="1" x14ac:dyDescent="0.3">
      <c r="A8167" s="18" t="str">
        <f t="shared" si="508"/>
        <v>OFF - ConstMin - Rubber Tired Loaders_2003_50</v>
      </c>
      <c r="B8167" s="1" t="s">
        <v>40</v>
      </c>
      <c r="C8167" s="1">
        <v>2020</v>
      </c>
      <c r="D8167" s="1" t="s">
        <v>163</v>
      </c>
      <c r="E8167" s="1">
        <v>2003</v>
      </c>
      <c r="F8167" s="1">
        <v>50</v>
      </c>
      <c r="G8167" s="1" t="s">
        <v>12</v>
      </c>
      <c r="H8167" s="1">
        <v>1.50707126882998E-5</v>
      </c>
      <c r="I8167" s="1">
        <v>1.3862041530698199E-5</v>
      </c>
      <c r="J8167" s="1">
        <v>1.65844E-5</v>
      </c>
      <c r="K8167" s="1">
        <v>3.134627E-4</v>
      </c>
      <c r="L8167" s="1">
        <v>1.808552E-5</v>
      </c>
      <c r="M8167" s="1">
        <v>1.563736E-3</v>
      </c>
      <c r="N8167" s="1">
        <v>1.0780254E-7</v>
      </c>
      <c r="O8167" s="1">
        <v>8.1450807999999998E-8</v>
      </c>
      <c r="P8167" s="1">
        <v>1.901217E-8</v>
      </c>
      <c r="Q8167" s="1">
        <v>2.81309846547903E-8</v>
      </c>
      <c r="R8167" s="1">
        <v>80.3</v>
      </c>
      <c r="S8167" s="1">
        <v>29.2</v>
      </c>
      <c r="T8167" s="1">
        <v>0.06</v>
      </c>
      <c r="U8167" s="1">
        <v>1168</v>
      </c>
      <c r="V8167" s="1">
        <f t="shared" si="509"/>
        <v>3.9298226693423897</v>
      </c>
      <c r="W8167" s="1">
        <f t="shared" si="510"/>
        <v>5.1271586746765001</v>
      </c>
      <c r="X8167" s="1">
        <f t="shared" si="511"/>
        <v>486.66666666666669</v>
      </c>
    </row>
    <row r="8168" spans="1:24" hidden="1" x14ac:dyDescent="0.3">
      <c r="A8168" s="18" t="str">
        <f t="shared" si="508"/>
        <v>OFF - ConstMin - Rubber Tired Loaders_2003_100</v>
      </c>
      <c r="B8168" s="1" t="s">
        <v>40</v>
      </c>
      <c r="C8168" s="1">
        <v>2020</v>
      </c>
      <c r="D8168" s="1" t="s">
        <v>163</v>
      </c>
      <c r="E8168" s="1">
        <v>2003</v>
      </c>
      <c r="F8168" s="1">
        <v>100</v>
      </c>
      <c r="G8168" s="1" t="s">
        <v>12</v>
      </c>
      <c r="H8168" s="1">
        <v>1.25732366809973E-4</v>
      </c>
      <c r="I8168" s="1">
        <v>1.15648630991813E-4</v>
      </c>
      <c r="J8168" s="1">
        <v>1.383608E-4</v>
      </c>
      <c r="K8168" s="1">
        <v>1.885545E-3</v>
      </c>
      <c r="L8168" s="1">
        <v>3.1953519999999998E-4</v>
      </c>
      <c r="M8168" s="1">
        <v>1.8479789999999999E-2</v>
      </c>
      <c r="N8168" s="1">
        <v>1.2884553000000001E-6</v>
      </c>
      <c r="O8168" s="1">
        <v>9.7349955999999997E-7</v>
      </c>
      <c r="P8168" s="1">
        <v>1.785405E-7</v>
      </c>
      <c r="Q8168" s="1">
        <v>2.9153929551328202E-7</v>
      </c>
      <c r="R8168" s="1">
        <v>832.19999999999902</v>
      </c>
      <c r="S8168" s="1">
        <v>204.4</v>
      </c>
      <c r="T8168" s="1">
        <v>0.4</v>
      </c>
      <c r="U8168" s="1">
        <v>14716.8</v>
      </c>
      <c r="V8168" s="1">
        <f t="shared" si="509"/>
        <v>2.6020504275214242</v>
      </c>
      <c r="W8168" s="1">
        <f t="shared" si="510"/>
        <v>7.1894210648027777</v>
      </c>
      <c r="X8168" s="1">
        <f t="shared" si="511"/>
        <v>511</v>
      </c>
    </row>
    <row r="8169" spans="1:24" hidden="1" x14ac:dyDescent="0.3">
      <c r="A8169" s="18" t="str">
        <f t="shared" si="508"/>
        <v>OFF - ConstMin - Rubber Tired Loaders_2004_50</v>
      </c>
      <c r="B8169" s="1" t="s">
        <v>40</v>
      </c>
      <c r="C8169" s="1">
        <v>2020</v>
      </c>
      <c r="D8169" s="1" t="s">
        <v>163</v>
      </c>
      <c r="E8169" s="1">
        <v>2004</v>
      </c>
      <c r="F8169" s="1">
        <v>50</v>
      </c>
      <c r="G8169" s="1" t="s">
        <v>12</v>
      </c>
      <c r="H8169" s="1">
        <v>4.7314553555444697E-6</v>
      </c>
      <c r="I8169" s="1">
        <v>4.3519926360298003E-6</v>
      </c>
      <c r="J8169" s="1">
        <v>5.2066780000000003E-6</v>
      </c>
      <c r="K8169" s="1">
        <v>4.9213100000000004E-4</v>
      </c>
      <c r="L8169" s="1">
        <v>1.27408E-5</v>
      </c>
      <c r="M8169" s="1">
        <v>1.701071E-3</v>
      </c>
      <c r="N8169" s="1">
        <v>1.1727027E-7</v>
      </c>
      <c r="O8169" s="1">
        <v>8.8604204000000003E-8</v>
      </c>
      <c r="P8169" s="1">
        <v>2.068192E-8</v>
      </c>
      <c r="Q8169" s="1">
        <v>3.3245709137479498E-8</v>
      </c>
      <c r="R8169" s="1">
        <v>94.9</v>
      </c>
      <c r="S8169" s="1">
        <v>32.85</v>
      </c>
      <c r="T8169" s="1">
        <v>0.06</v>
      </c>
      <c r="U8169" s="1">
        <v>1313.99999999999</v>
      </c>
      <c r="V8169" s="1">
        <f t="shared" si="509"/>
        <v>1.0966836966662885</v>
      </c>
      <c r="W8169" s="1">
        <f t="shared" si="510"/>
        <v>3.2106275931644688</v>
      </c>
      <c r="X8169" s="1">
        <f t="shared" si="511"/>
        <v>547.5</v>
      </c>
    </row>
    <row r="8170" spans="1:24" hidden="1" x14ac:dyDescent="0.3">
      <c r="A8170" s="18" t="str">
        <f t="shared" si="508"/>
        <v>OFF - ConstMin - Rubber Tired Loaders_2004_100</v>
      </c>
      <c r="B8170" s="1" t="s">
        <v>40</v>
      </c>
      <c r="C8170" s="1">
        <v>2020</v>
      </c>
      <c r="D8170" s="1" t="s">
        <v>163</v>
      </c>
      <c r="E8170" s="1">
        <v>2004</v>
      </c>
      <c r="F8170" s="1">
        <v>100</v>
      </c>
      <c r="G8170" s="1" t="s">
        <v>12</v>
      </c>
      <c r="H8170" s="1">
        <v>2.5112296092741101E-5</v>
      </c>
      <c r="I8170" s="1">
        <v>2.3098289946103298E-5</v>
      </c>
      <c r="J8170" s="1">
        <v>2.7634550000000001E-5</v>
      </c>
      <c r="K8170" s="1">
        <v>1.6740819999999999E-3</v>
      </c>
      <c r="L8170" s="1">
        <v>1.004531E-4</v>
      </c>
      <c r="M8170" s="1">
        <v>2.0102780000000001E-2</v>
      </c>
      <c r="N8170" s="1">
        <v>1.4016141E-6</v>
      </c>
      <c r="O8170" s="1">
        <v>1.05899732E-6</v>
      </c>
      <c r="P8170" s="1">
        <v>1.9422090000000001E-7</v>
      </c>
      <c r="Q8170" s="1">
        <v>3.0304742559933201E-7</v>
      </c>
      <c r="R8170" s="1">
        <v>865.05</v>
      </c>
      <c r="S8170" s="1">
        <v>222.65</v>
      </c>
      <c r="T8170" s="1">
        <v>0.43</v>
      </c>
      <c r="U8170" s="1">
        <v>16030.8</v>
      </c>
      <c r="V8170" s="1">
        <f t="shared" si="509"/>
        <v>0.47710419306011698</v>
      </c>
      <c r="W8170" s="1">
        <f t="shared" si="510"/>
        <v>2.0748979828254552</v>
      </c>
      <c r="X8170" s="1">
        <f t="shared" si="511"/>
        <v>517.79069767441865</v>
      </c>
    </row>
    <row r="8171" spans="1:24" hidden="1" x14ac:dyDescent="0.3">
      <c r="A8171" s="18" t="str">
        <f t="shared" si="508"/>
        <v>OFF - ConstMin - Rubber Tired Loaders_2005_50</v>
      </c>
      <c r="B8171" s="1" t="s">
        <v>40</v>
      </c>
      <c r="C8171" s="1">
        <v>2020</v>
      </c>
      <c r="D8171" s="1" t="s">
        <v>163</v>
      </c>
      <c r="E8171" s="1">
        <v>2005</v>
      </c>
      <c r="F8171" s="1">
        <v>50</v>
      </c>
      <c r="G8171" s="1" t="s">
        <v>12</v>
      </c>
      <c r="H8171" s="1">
        <v>6.5169655019496702E-6</v>
      </c>
      <c r="I8171" s="1">
        <v>5.9943048686933098E-6</v>
      </c>
      <c r="J8171" s="1">
        <v>7.1715230000000003E-6</v>
      </c>
      <c r="K8171" s="1">
        <v>6.7211959999999998E-4</v>
      </c>
      <c r="L8171" s="1">
        <v>1.7462170000000002E-5</v>
      </c>
      <c r="M8171" s="1">
        <v>2.4398010000000001E-3</v>
      </c>
      <c r="N8171" s="1">
        <v>1.6819767E-7</v>
      </c>
      <c r="O8171" s="1">
        <v>1.2708268399999999E-7</v>
      </c>
      <c r="P8171" s="1">
        <v>2.9663539999999999E-8</v>
      </c>
      <c r="Q8171" s="1">
        <v>4.7311201464874697E-8</v>
      </c>
      <c r="R8171" s="1">
        <v>135.05000000000001</v>
      </c>
      <c r="S8171" s="1">
        <v>47.45</v>
      </c>
      <c r="T8171" s="1">
        <v>0.09</v>
      </c>
      <c r="U8171" s="1">
        <v>1898</v>
      </c>
      <c r="V8171" s="1">
        <f t="shared" si="509"/>
        <v>1.0457580584204373</v>
      </c>
      <c r="W8171" s="1">
        <f t="shared" si="510"/>
        <v>3.0464257983241927</v>
      </c>
      <c r="X8171" s="1">
        <f t="shared" si="511"/>
        <v>527.22222222222229</v>
      </c>
    </row>
    <row r="8172" spans="1:24" hidden="1" x14ac:dyDescent="0.3">
      <c r="A8172" s="18" t="str">
        <f t="shared" si="508"/>
        <v>OFF - ConstMin - Rubber Tired Loaders_2005_100</v>
      </c>
      <c r="B8172" s="1" t="s">
        <v>40</v>
      </c>
      <c r="C8172" s="1">
        <v>2020</v>
      </c>
      <c r="D8172" s="1" t="s">
        <v>163</v>
      </c>
      <c r="E8172" s="1">
        <v>2005</v>
      </c>
      <c r="F8172" s="1">
        <v>100</v>
      </c>
      <c r="G8172" s="1" t="s">
        <v>12</v>
      </c>
      <c r="H8172" s="1">
        <v>3.4467989593244101E-5</v>
      </c>
      <c r="I8172" s="1">
        <v>3.1703656827865898E-5</v>
      </c>
      <c r="J8172" s="1">
        <v>3.7929919999999999E-5</v>
      </c>
      <c r="K8172" s="1">
        <v>2.281206E-3</v>
      </c>
      <c r="L8172" s="1">
        <v>1.3981390000000001E-4</v>
      </c>
      <c r="M8172" s="1">
        <v>2.883289E-2</v>
      </c>
      <c r="N8172" s="1">
        <v>2.0102985000000001E-6</v>
      </c>
      <c r="O8172" s="1">
        <v>1.5188922000000001E-6</v>
      </c>
      <c r="P8172" s="1">
        <v>2.7856599999999998E-7</v>
      </c>
      <c r="Q8172" s="1">
        <v>4.3091553766656099E-7</v>
      </c>
      <c r="R8172" s="1">
        <v>1230.05</v>
      </c>
      <c r="S8172" s="1">
        <v>317.55</v>
      </c>
      <c r="T8172" s="1">
        <v>0.62</v>
      </c>
      <c r="U8172" s="1">
        <v>22863.599999999999</v>
      </c>
      <c r="V8172" s="1">
        <f t="shared" si="509"/>
        <v>0.45914868576687018</v>
      </c>
      <c r="W8172" s="1">
        <f t="shared" si="510"/>
        <v>2.0248569048513092</v>
      </c>
      <c r="X8172" s="1">
        <f t="shared" si="511"/>
        <v>512.17741935483878</v>
      </c>
    </row>
    <row r="8173" spans="1:24" hidden="1" x14ac:dyDescent="0.3">
      <c r="A8173" s="18" t="str">
        <f t="shared" si="508"/>
        <v>OFF - ConstMin - Rubber Tired Loaders_2006_50</v>
      </c>
      <c r="B8173" s="1" t="s">
        <v>40</v>
      </c>
      <c r="C8173" s="1">
        <v>2020</v>
      </c>
      <c r="D8173" s="1" t="s">
        <v>163</v>
      </c>
      <c r="E8173" s="1">
        <v>2006</v>
      </c>
      <c r="F8173" s="1">
        <v>50</v>
      </c>
      <c r="G8173" s="1" t="s">
        <v>12</v>
      </c>
      <c r="H8173" s="1">
        <v>7.3849572761416104E-6</v>
      </c>
      <c r="I8173" s="1">
        <v>6.7926837025950497E-6</v>
      </c>
      <c r="J8173" s="1">
        <v>8.1266949999999993E-6</v>
      </c>
      <c r="K8173" s="1">
        <v>7.5458950000000002E-4</v>
      </c>
      <c r="L8173" s="1">
        <v>1.9681329999999999E-5</v>
      </c>
      <c r="M8173" s="1">
        <v>2.8839E-3</v>
      </c>
      <c r="N8173" s="1">
        <v>1.9881350999999999E-7</v>
      </c>
      <c r="O8173" s="1">
        <v>1.5021465200000001E-7</v>
      </c>
      <c r="P8173" s="1">
        <v>3.5062969999999998E-8</v>
      </c>
      <c r="Q8173" s="1">
        <v>5.3704607068236101E-8</v>
      </c>
      <c r="R8173" s="1">
        <v>153.29999999999899</v>
      </c>
      <c r="S8173" s="1">
        <v>54.75</v>
      </c>
      <c r="T8173" s="1">
        <v>0.11</v>
      </c>
      <c r="U8173" s="1">
        <v>2190</v>
      </c>
      <c r="V8173" s="1">
        <f t="shared" si="509"/>
        <v>1.027036499773488</v>
      </c>
      <c r="W8173" s="1">
        <f t="shared" si="510"/>
        <v>2.9757670398173666</v>
      </c>
      <c r="X8173" s="1">
        <f t="shared" si="511"/>
        <v>497.72727272727275</v>
      </c>
    </row>
    <row r="8174" spans="1:24" hidden="1" x14ac:dyDescent="0.3">
      <c r="A8174" s="18" t="str">
        <f t="shared" si="508"/>
        <v>OFF - ConstMin - Rubber Tired Loaders_2006_100</v>
      </c>
      <c r="B8174" s="1" t="s">
        <v>40</v>
      </c>
      <c r="C8174" s="1">
        <v>2020</v>
      </c>
      <c r="D8174" s="1" t="s">
        <v>163</v>
      </c>
      <c r="E8174" s="1">
        <v>2006</v>
      </c>
      <c r="F8174" s="1">
        <v>100</v>
      </c>
      <c r="G8174" s="1" t="s">
        <v>12</v>
      </c>
      <c r="H8174" s="1">
        <v>3.8909871424040698E-5</v>
      </c>
      <c r="I8174" s="1">
        <v>3.5789299735832697E-5</v>
      </c>
      <c r="J8174" s="1">
        <v>4.2817939999999998E-5</v>
      </c>
      <c r="K8174" s="1">
        <v>2.554728E-3</v>
      </c>
      <c r="L8174" s="1">
        <v>1.602238E-4</v>
      </c>
      <c r="M8174" s="1">
        <v>3.4081119999999999E-2</v>
      </c>
      <c r="N8174" s="1">
        <v>2.3762178E-6</v>
      </c>
      <c r="O8174" s="1">
        <v>1.79536456E-6</v>
      </c>
      <c r="P8174" s="1">
        <v>3.292711E-7</v>
      </c>
      <c r="Q8174" s="1">
        <v>5.0635772378622603E-7</v>
      </c>
      <c r="R8174" s="1">
        <v>1445.4</v>
      </c>
      <c r="S8174" s="1">
        <v>375.95</v>
      </c>
      <c r="T8174" s="1">
        <v>0.73</v>
      </c>
      <c r="U8174" s="1">
        <v>27068.3999999999</v>
      </c>
      <c r="V8174" s="1">
        <f t="shared" si="509"/>
        <v>0.43780348672645053</v>
      </c>
      <c r="W8174" s="1">
        <f t="shared" si="510"/>
        <v>1.9599863315104173</v>
      </c>
      <c r="X8174" s="1">
        <f t="shared" si="511"/>
        <v>515</v>
      </c>
    </row>
    <row r="8175" spans="1:24" hidden="1" x14ac:dyDescent="0.3">
      <c r="A8175" s="18" t="str">
        <f t="shared" si="508"/>
        <v>OFF - ConstMin - Rubber Tired Loaders_2007_50</v>
      </c>
      <c r="B8175" s="1" t="s">
        <v>40</v>
      </c>
      <c r="C8175" s="1">
        <v>2020</v>
      </c>
      <c r="D8175" s="1" t="s">
        <v>163</v>
      </c>
      <c r="E8175" s="1">
        <v>2007</v>
      </c>
      <c r="F8175" s="1">
        <v>50</v>
      </c>
      <c r="G8175" s="1" t="s">
        <v>12</v>
      </c>
      <c r="H8175" s="1">
        <v>6.0234824465508696E-6</v>
      </c>
      <c r="I8175" s="1">
        <v>5.5403991543374897E-6</v>
      </c>
      <c r="J8175" s="1">
        <v>6.6284750000000001E-6</v>
      </c>
      <c r="K8175" s="1">
        <v>6.4787929999999996E-4</v>
      </c>
      <c r="L8175" s="1">
        <v>7.078259E-6</v>
      </c>
      <c r="M8175" s="1">
        <v>2.6142029999999998E-3</v>
      </c>
      <c r="N8175" s="1">
        <v>1.8022077E-7</v>
      </c>
      <c r="O8175" s="1">
        <v>1.3616680400000001E-7</v>
      </c>
      <c r="P8175" s="1">
        <v>3.1783940000000003E-8</v>
      </c>
      <c r="Q8175" s="1">
        <v>4.8589882585546997E-8</v>
      </c>
      <c r="R8175" s="1">
        <v>138.69999999999999</v>
      </c>
      <c r="S8175" s="1">
        <v>51.1</v>
      </c>
      <c r="T8175" s="1">
        <v>0.1</v>
      </c>
      <c r="U8175" s="1">
        <v>2044</v>
      </c>
      <c r="V8175" s="1">
        <f t="shared" si="509"/>
        <v>0.89752956541497775</v>
      </c>
      <c r="W8175" s="1">
        <f t="shared" si="510"/>
        <v>1.1466586697442249</v>
      </c>
      <c r="X8175" s="1">
        <f t="shared" si="511"/>
        <v>511</v>
      </c>
    </row>
    <row r="8176" spans="1:24" hidden="1" x14ac:dyDescent="0.3">
      <c r="A8176" s="18" t="str">
        <f t="shared" si="508"/>
        <v>OFF - ConstMin - Rubber Tired Loaders_2007_100</v>
      </c>
      <c r="B8176" s="1" t="s">
        <v>40</v>
      </c>
      <c r="C8176" s="1">
        <v>2020</v>
      </c>
      <c r="D8176" s="1" t="s">
        <v>163</v>
      </c>
      <c r="E8176" s="1">
        <v>2007</v>
      </c>
      <c r="F8176" s="1">
        <v>100</v>
      </c>
      <c r="G8176" s="1" t="s">
        <v>12</v>
      </c>
      <c r="H8176" s="1">
        <v>2.97829684335069E-5</v>
      </c>
      <c r="I8176" s="1">
        <v>2.73943743651397E-5</v>
      </c>
      <c r="J8176" s="1">
        <v>3.2774339999999998E-5</v>
      </c>
      <c r="K8176" s="1">
        <v>2.1873589999999998E-3</v>
      </c>
      <c r="L8176" s="1">
        <v>7.5479129999999996E-5</v>
      </c>
      <c r="M8176" s="1">
        <v>3.089391E-2</v>
      </c>
      <c r="N8176" s="1">
        <v>2.1539970000000002E-6</v>
      </c>
      <c r="O8176" s="1">
        <v>1.6274643999999999E-6</v>
      </c>
      <c r="P8176" s="1">
        <v>2.9847819999999999E-7</v>
      </c>
      <c r="Q8176" s="1">
        <v>4.5648916008000698E-7</v>
      </c>
      <c r="R8176" s="1">
        <v>1303.05</v>
      </c>
      <c r="S8176" s="1">
        <v>339.45</v>
      </c>
      <c r="T8176" s="1">
        <v>0.66</v>
      </c>
      <c r="U8176" s="1">
        <v>24440.400000000001</v>
      </c>
      <c r="V8176" s="1">
        <f t="shared" si="509"/>
        <v>0.37114334507021984</v>
      </c>
      <c r="W8176" s="1">
        <f t="shared" si="510"/>
        <v>1.0226032694814244</v>
      </c>
      <c r="X8176" s="1">
        <f t="shared" si="511"/>
        <v>514.31818181818176</v>
      </c>
    </row>
    <row r="8177" spans="1:24" hidden="1" x14ac:dyDescent="0.3">
      <c r="A8177" s="18" t="str">
        <f t="shared" si="508"/>
        <v>OFF - ConstMin - Rubber Tired Loaders_2008_50</v>
      </c>
      <c r="B8177" s="1" t="s">
        <v>40</v>
      </c>
      <c r="C8177" s="1">
        <v>2020</v>
      </c>
      <c r="D8177" s="1" t="s">
        <v>163</v>
      </c>
      <c r="E8177" s="1">
        <v>2008</v>
      </c>
      <c r="F8177" s="1">
        <v>50</v>
      </c>
      <c r="G8177" s="1" t="s">
        <v>12</v>
      </c>
      <c r="H8177" s="1">
        <v>5.91825807700381E-6</v>
      </c>
      <c r="I8177" s="1">
        <v>5.4436137792281E-6</v>
      </c>
      <c r="J8177" s="1">
        <v>6.5126820000000003E-6</v>
      </c>
      <c r="K8177" s="1">
        <v>6.2829240000000005E-4</v>
      </c>
      <c r="L8177" s="1">
        <v>7.05743E-6</v>
      </c>
      <c r="M8177" s="1">
        <v>2.6849510000000001E-3</v>
      </c>
      <c r="N8177" s="1">
        <v>1.8509805E-7</v>
      </c>
      <c r="O8177" s="1">
        <v>1.3985186E-7</v>
      </c>
      <c r="P8177" s="1">
        <v>3.264411E-8</v>
      </c>
      <c r="Q8177" s="1">
        <v>4.8589882585546997E-8</v>
      </c>
      <c r="R8177" s="1">
        <v>138.69999999999999</v>
      </c>
      <c r="S8177" s="1">
        <v>51.1</v>
      </c>
      <c r="T8177" s="1">
        <v>0.1</v>
      </c>
      <c r="U8177" s="1">
        <v>2044</v>
      </c>
      <c r="V8177" s="1">
        <f t="shared" si="509"/>
        <v>0.88185059838740387</v>
      </c>
      <c r="W8177" s="1">
        <f t="shared" si="510"/>
        <v>1.14328442850325</v>
      </c>
      <c r="X8177" s="1">
        <f t="shared" si="511"/>
        <v>511</v>
      </c>
    </row>
    <row r="8178" spans="1:24" hidden="1" x14ac:dyDescent="0.3">
      <c r="A8178" s="18" t="str">
        <f t="shared" si="508"/>
        <v>OFF - ConstMin - Rubber Tired Loaders_2008_100</v>
      </c>
      <c r="B8178" s="1" t="s">
        <v>40</v>
      </c>
      <c r="C8178" s="1">
        <v>2020</v>
      </c>
      <c r="D8178" s="1" t="s">
        <v>163</v>
      </c>
      <c r="E8178" s="1">
        <v>2008</v>
      </c>
      <c r="F8178" s="1">
        <v>100</v>
      </c>
      <c r="G8178" s="1" t="s">
        <v>12</v>
      </c>
      <c r="H8178" s="1">
        <v>2.91641244994043E-5</v>
      </c>
      <c r="I8178" s="1">
        <v>2.68251617145521E-5</v>
      </c>
      <c r="J8178" s="1">
        <v>3.2093340000000003E-5</v>
      </c>
      <c r="K8178" s="1">
        <v>2.1146250000000002E-3</v>
      </c>
      <c r="L8178" s="1">
        <v>7.3850130000000002E-5</v>
      </c>
      <c r="M8178" s="1">
        <v>3.1730000000000001E-2</v>
      </c>
      <c r="N8178" s="1">
        <v>2.2122917999999999E-6</v>
      </c>
      <c r="O8178" s="1">
        <v>1.6715093600000001E-6</v>
      </c>
      <c r="P8178" s="1">
        <v>3.0655600000000001E-7</v>
      </c>
      <c r="Q8178" s="1">
        <v>4.6543992792471298E-7</v>
      </c>
      <c r="R8178" s="1">
        <v>1328.6</v>
      </c>
      <c r="S8178" s="1">
        <v>350.4</v>
      </c>
      <c r="T8178" s="1">
        <v>0.68</v>
      </c>
      <c r="U8178" s="1">
        <v>25228.799999999999</v>
      </c>
      <c r="V8178" s="1">
        <f t="shared" si="509"/>
        <v>0.35207432516599974</v>
      </c>
      <c r="W8178" s="1">
        <f t="shared" si="510"/>
        <v>0.96926665195335926</v>
      </c>
      <c r="X8178" s="1">
        <f t="shared" si="511"/>
        <v>515.29411764705878</v>
      </c>
    </row>
    <row r="8179" spans="1:24" hidden="1" x14ac:dyDescent="0.3">
      <c r="A8179" s="18" t="str">
        <f t="shared" si="508"/>
        <v>OFF - ConstMin - Rubber Tired Loaders_2009_50</v>
      </c>
      <c r="B8179" s="1" t="s">
        <v>40</v>
      </c>
      <c r="C8179" s="1">
        <v>2020</v>
      </c>
      <c r="D8179" s="1" t="s">
        <v>163</v>
      </c>
      <c r="E8179" s="1">
        <v>2009</v>
      </c>
      <c r="F8179" s="1">
        <v>50</v>
      </c>
      <c r="G8179" s="1" t="s">
        <v>12</v>
      </c>
      <c r="H8179" s="1">
        <v>5.3610758978916601E-6</v>
      </c>
      <c r="I8179" s="1">
        <v>4.93111761088074E-6</v>
      </c>
      <c r="J8179" s="1">
        <v>5.8995370000000004E-6</v>
      </c>
      <c r="K8179" s="1">
        <v>5.6093899999999999E-4</v>
      </c>
      <c r="L8179" s="1">
        <v>6.4949799999999999E-6</v>
      </c>
      <c r="M8179" s="1">
        <v>2.5476399999999999E-3</v>
      </c>
      <c r="N8179" s="1">
        <v>1.7563203E-7</v>
      </c>
      <c r="O8179" s="1">
        <v>1.3269975600000001E-7</v>
      </c>
      <c r="P8179" s="1">
        <v>3.0974660000000002E-8</v>
      </c>
      <c r="Q8179" s="1">
        <v>4.6032520344202398E-8</v>
      </c>
      <c r="R8179" s="1">
        <v>131.4</v>
      </c>
      <c r="S8179" s="1">
        <v>51.1</v>
      </c>
      <c r="T8179" s="1">
        <v>0.1</v>
      </c>
      <c r="U8179" s="1">
        <v>2044</v>
      </c>
      <c r="V8179" s="1">
        <f t="shared" si="509"/>
        <v>0.79882761566719029</v>
      </c>
      <c r="W8179" s="1">
        <f t="shared" si="510"/>
        <v>1.0521690611795</v>
      </c>
      <c r="X8179" s="1">
        <f t="shared" si="511"/>
        <v>511</v>
      </c>
    </row>
    <row r="8180" spans="1:24" hidden="1" x14ac:dyDescent="0.3">
      <c r="A8180" s="18" t="str">
        <f t="shared" si="508"/>
        <v>OFF - ConstMin - Rubber Tired Loaders_2009_100</v>
      </c>
      <c r="B8180" s="1" t="s">
        <v>40</v>
      </c>
      <c r="C8180" s="1">
        <v>2020</v>
      </c>
      <c r="D8180" s="1" t="s">
        <v>163</v>
      </c>
      <c r="E8180" s="1">
        <v>2009</v>
      </c>
      <c r="F8180" s="1">
        <v>100</v>
      </c>
      <c r="G8180" s="1" t="s">
        <v>12</v>
      </c>
      <c r="H8180" s="1">
        <v>2.6320650213232999E-5</v>
      </c>
      <c r="I8180" s="1">
        <v>2.42097340661317E-5</v>
      </c>
      <c r="J8180" s="1">
        <v>2.8964270000000001E-5</v>
      </c>
      <c r="K8180" s="1">
        <v>1.881298E-3</v>
      </c>
      <c r="L8180" s="1">
        <v>6.6589460000000001E-5</v>
      </c>
      <c r="M8180" s="1">
        <v>3.0107310000000002E-2</v>
      </c>
      <c r="N8180" s="1">
        <v>2.0991545999999998E-6</v>
      </c>
      <c r="O8180" s="1">
        <v>1.58602792E-6</v>
      </c>
      <c r="P8180" s="1">
        <v>2.9087870000000002E-7</v>
      </c>
      <c r="Q8180" s="1">
        <v>4.3986630551126699E-7</v>
      </c>
      <c r="R8180" s="1">
        <v>1255.5999999999999</v>
      </c>
      <c r="S8180" s="1">
        <v>332.15</v>
      </c>
      <c r="T8180" s="1">
        <v>0.65</v>
      </c>
      <c r="U8180" s="1">
        <v>23914.799999999999</v>
      </c>
      <c r="V8180" s="1">
        <f t="shared" si="509"/>
        <v>0.33520606386222263</v>
      </c>
      <c r="W8180" s="1">
        <f t="shared" si="510"/>
        <v>0.92199239860867532</v>
      </c>
      <c r="X8180" s="1">
        <f t="shared" si="511"/>
        <v>510.99999999999994</v>
      </c>
    </row>
    <row r="8181" spans="1:24" hidden="1" x14ac:dyDescent="0.3">
      <c r="A8181" s="18" t="str">
        <f t="shared" si="508"/>
        <v>OFF - ConstMin - Rubber Tired Loaders_2010_50</v>
      </c>
      <c r="B8181" s="1" t="s">
        <v>40</v>
      </c>
      <c r="C8181" s="1">
        <v>2020</v>
      </c>
      <c r="D8181" s="1" t="s">
        <v>163</v>
      </c>
      <c r="E8181" s="1">
        <v>2010</v>
      </c>
      <c r="F8181" s="1">
        <v>50</v>
      </c>
      <c r="G8181" s="1" t="s">
        <v>12</v>
      </c>
      <c r="H8181" s="1">
        <v>5.34700424103471E-6</v>
      </c>
      <c r="I8181" s="1">
        <v>4.91817450090373E-6</v>
      </c>
      <c r="J8181" s="1">
        <v>5.8840519999999996E-6</v>
      </c>
      <c r="K8181" s="1">
        <v>5.5047080000000001E-4</v>
      </c>
      <c r="L8181" s="1">
        <v>6.5897870000000003E-6</v>
      </c>
      <c r="M8181" s="1">
        <v>2.6675990000000001E-3</v>
      </c>
      <c r="N8181" s="1">
        <v>1.8390186E-7</v>
      </c>
      <c r="O8181" s="1">
        <v>1.38948072E-7</v>
      </c>
      <c r="P8181" s="1">
        <v>3.2433140000000002E-8</v>
      </c>
      <c r="Q8181" s="1">
        <v>4.7311201464874697E-8</v>
      </c>
      <c r="R8181" s="1">
        <v>135.05000000000001</v>
      </c>
      <c r="S8181" s="1">
        <v>51.1</v>
      </c>
      <c r="T8181" s="1">
        <v>0.1</v>
      </c>
      <c r="U8181" s="1">
        <v>2044</v>
      </c>
      <c r="V8181" s="1">
        <f t="shared" si="509"/>
        <v>0.79673086712088936</v>
      </c>
      <c r="W8181" s="1">
        <f t="shared" si="510"/>
        <v>1.0675275368304251</v>
      </c>
      <c r="X8181" s="1">
        <f t="shared" si="511"/>
        <v>511</v>
      </c>
    </row>
    <row r="8182" spans="1:24" hidden="1" x14ac:dyDescent="0.3">
      <c r="A8182" s="18" t="str">
        <f t="shared" si="508"/>
        <v>OFF - ConstMin - Rubber Tired Loaders_2010_100</v>
      </c>
      <c r="B8182" s="1" t="s">
        <v>40</v>
      </c>
      <c r="C8182" s="1">
        <v>2020</v>
      </c>
      <c r="D8182" s="1" t="s">
        <v>163</v>
      </c>
      <c r="E8182" s="1">
        <v>2010</v>
      </c>
      <c r="F8182" s="1">
        <v>100</v>
      </c>
      <c r="G8182" s="1" t="s">
        <v>12</v>
      </c>
      <c r="H8182" s="1">
        <v>2.6144311497502301E-5</v>
      </c>
      <c r="I8182" s="1">
        <v>2.4047537715402598E-5</v>
      </c>
      <c r="J8182" s="1">
        <v>2.8770219999999999E-5</v>
      </c>
      <c r="K8182" s="1">
        <v>1.8388020000000001E-3</v>
      </c>
      <c r="L8182" s="1">
        <v>6.6076900000000004E-5</v>
      </c>
      <c r="M8182" s="1">
        <v>3.1524950000000003E-2</v>
      </c>
      <c r="N8182" s="1">
        <v>2.1979952999999999E-6</v>
      </c>
      <c r="O8182" s="1">
        <v>1.6607075599999999E-6</v>
      </c>
      <c r="P8182" s="1">
        <v>3.0457490000000002E-7</v>
      </c>
      <c r="Q8182" s="1">
        <v>4.57767841200679E-7</v>
      </c>
      <c r="R8182" s="1">
        <v>1306.7</v>
      </c>
      <c r="S8182" s="1">
        <v>346.75</v>
      </c>
      <c r="T8182" s="1">
        <v>0.68</v>
      </c>
      <c r="U8182" s="1">
        <v>24965.999999999902</v>
      </c>
      <c r="V8182" s="1">
        <f t="shared" si="509"/>
        <v>0.3189409247074238</v>
      </c>
      <c r="W8182" s="1">
        <f t="shared" si="510"/>
        <v>0.87637361617699172</v>
      </c>
      <c r="X8182" s="1">
        <f t="shared" si="511"/>
        <v>509.92647058823525</v>
      </c>
    </row>
    <row r="8183" spans="1:24" hidden="1" x14ac:dyDescent="0.3">
      <c r="A8183" s="18" t="str">
        <f t="shared" si="508"/>
        <v>OFF - ConstMin - Rubber Tired Loaders_2011_25</v>
      </c>
      <c r="B8183" s="1" t="s">
        <v>40</v>
      </c>
      <c r="C8183" s="1">
        <v>2020</v>
      </c>
      <c r="D8183" s="1" t="s">
        <v>163</v>
      </c>
      <c r="E8183" s="1">
        <v>2011</v>
      </c>
      <c r="F8183" s="1">
        <v>25</v>
      </c>
      <c r="G8183" s="1" t="s">
        <v>5</v>
      </c>
      <c r="H8183" s="1">
        <v>1.2574124999999999E-7</v>
      </c>
      <c r="I8183" s="1">
        <v>1.4964247933884201E-7</v>
      </c>
      <c r="J8183" s="1">
        <v>1.8106740000000001E-7</v>
      </c>
      <c r="K8183" s="1">
        <v>6.180074E-7</v>
      </c>
      <c r="L8183" s="1">
        <v>1.144201E-6</v>
      </c>
      <c r="M8183" s="1">
        <v>1.500913E-4</v>
      </c>
      <c r="N8183" s="1">
        <v>4.275344E-8</v>
      </c>
      <c r="O8183" s="1">
        <v>3.9333164799999998E-8</v>
      </c>
      <c r="P8183" s="1">
        <v>1.9043740000000001E-9</v>
      </c>
      <c r="Q8183" s="1">
        <v>9.1822532200001496E-10</v>
      </c>
      <c r="R8183" s="1">
        <v>3.65</v>
      </c>
      <c r="S8183" s="1">
        <v>7.3</v>
      </c>
      <c r="T8183" s="1">
        <v>0.01</v>
      </c>
      <c r="U8183" s="1">
        <v>182.5</v>
      </c>
      <c r="V8183" s="1">
        <f t="shared" si="509"/>
        <v>0.2715067474239255</v>
      </c>
      <c r="W8183" s="1">
        <f t="shared" si="510"/>
        <v>2.0760033733854799</v>
      </c>
      <c r="X8183" s="1">
        <f t="shared" si="511"/>
        <v>730</v>
      </c>
    </row>
    <row r="8184" spans="1:24" hidden="1" x14ac:dyDescent="0.3">
      <c r="A8184" s="18" t="str">
        <f t="shared" si="508"/>
        <v>OFF - ConstMin - Rubber Tired Loaders_2011_50</v>
      </c>
      <c r="B8184" s="1" t="s">
        <v>40</v>
      </c>
      <c r="C8184" s="1">
        <v>2020</v>
      </c>
      <c r="D8184" s="1" t="s">
        <v>163</v>
      </c>
      <c r="E8184" s="1">
        <v>2011</v>
      </c>
      <c r="F8184" s="1">
        <v>50</v>
      </c>
      <c r="G8184" s="1" t="s">
        <v>12</v>
      </c>
      <c r="H8184" s="1">
        <v>5.7664931904448997E-6</v>
      </c>
      <c r="I8184" s="1">
        <v>5.3040204365712199E-6</v>
      </c>
      <c r="J8184" s="1">
        <v>6.3456739999999998E-6</v>
      </c>
      <c r="K8184" s="1">
        <v>5.8293769999999997E-4</v>
      </c>
      <c r="L8184" s="1">
        <v>7.240063E-6</v>
      </c>
      <c r="M8184" s="1">
        <v>3.0277899999999998E-3</v>
      </c>
      <c r="N8184" s="1">
        <v>2.0873312999999999E-7</v>
      </c>
      <c r="O8184" s="1">
        <v>1.5770947600000001E-7</v>
      </c>
      <c r="P8184" s="1">
        <v>3.6812409999999997E-8</v>
      </c>
      <c r="Q8184" s="1">
        <v>5.2425925947563802E-8</v>
      </c>
      <c r="R8184" s="1">
        <v>149.64999999999901</v>
      </c>
      <c r="S8184" s="1">
        <v>58.4</v>
      </c>
      <c r="T8184" s="1">
        <v>0.12</v>
      </c>
      <c r="U8184" s="1">
        <v>2336</v>
      </c>
      <c r="V8184" s="1">
        <f t="shared" si="509"/>
        <v>0.75183225011024202</v>
      </c>
      <c r="W8184" s="1">
        <f t="shared" si="510"/>
        <v>1.0262616672247844</v>
      </c>
      <c r="X8184" s="1">
        <f t="shared" si="511"/>
        <v>486.66666666666669</v>
      </c>
    </row>
    <row r="8185" spans="1:24" hidden="1" x14ac:dyDescent="0.3">
      <c r="A8185" s="18" t="str">
        <f t="shared" si="508"/>
        <v>OFF - ConstMin - Rubber Tired Loaders_2011_100</v>
      </c>
      <c r="B8185" s="1" t="s">
        <v>40</v>
      </c>
      <c r="C8185" s="1">
        <v>2020</v>
      </c>
      <c r="D8185" s="1" t="s">
        <v>163</v>
      </c>
      <c r="E8185" s="1">
        <v>2011</v>
      </c>
      <c r="F8185" s="1">
        <v>100</v>
      </c>
      <c r="G8185" s="1" t="s">
        <v>12</v>
      </c>
      <c r="H8185" s="1">
        <v>2.8067625738455199E-5</v>
      </c>
      <c r="I8185" s="1">
        <v>2.5816602154231101E-5</v>
      </c>
      <c r="J8185" s="1">
        <v>3.0886709999999998E-5</v>
      </c>
      <c r="K8185" s="1">
        <v>1.9383079999999999E-3</v>
      </c>
      <c r="L8185" s="1">
        <v>7.0858350000000002E-5</v>
      </c>
      <c r="M8185" s="1">
        <v>3.5781590000000002E-2</v>
      </c>
      <c r="N8185" s="1">
        <v>2.4947783999999998E-6</v>
      </c>
      <c r="O8185" s="1">
        <v>1.88494368E-6</v>
      </c>
      <c r="P8185" s="1">
        <v>3.4570010000000002E-7</v>
      </c>
      <c r="Q8185" s="1">
        <v>5.1658717275160495E-7</v>
      </c>
      <c r="R8185" s="1">
        <v>1474.6</v>
      </c>
      <c r="S8185" s="1">
        <v>394.2</v>
      </c>
      <c r="T8185" s="1">
        <v>0.77</v>
      </c>
      <c r="U8185" s="1">
        <v>28382.400000000001</v>
      </c>
      <c r="V8185" s="1">
        <f t="shared" si="509"/>
        <v>0.30118862542399155</v>
      </c>
      <c r="W8185" s="1">
        <f t="shared" si="510"/>
        <v>0.82666684441331018</v>
      </c>
      <c r="X8185" s="1">
        <f t="shared" si="511"/>
        <v>511.9480519480519</v>
      </c>
    </row>
    <row r="8186" spans="1:24" hidden="1" x14ac:dyDescent="0.3">
      <c r="A8186" s="18" t="str">
        <f t="shared" si="508"/>
        <v>OFF - ConstMin - Rubber Tired Loaders_2012_25</v>
      </c>
      <c r="B8186" s="1" t="s">
        <v>40</v>
      </c>
      <c r="C8186" s="1">
        <v>2020</v>
      </c>
      <c r="D8186" s="1" t="s">
        <v>163</v>
      </c>
      <c r="E8186" s="1">
        <v>2012</v>
      </c>
      <c r="F8186" s="1">
        <v>25</v>
      </c>
      <c r="G8186" s="1" t="s">
        <v>5</v>
      </c>
      <c r="H8186" s="1">
        <v>4.5794694444444398E-7</v>
      </c>
      <c r="I8186" s="1">
        <v>5.4499471074380096E-7</v>
      </c>
      <c r="J8186" s="1">
        <v>6.5944359999999996E-7</v>
      </c>
      <c r="K8186" s="1">
        <v>2.2507689999999999E-6</v>
      </c>
      <c r="L8186" s="1">
        <v>4.1671560000000002E-6</v>
      </c>
      <c r="M8186" s="1">
        <v>5.4662920000000004E-4</v>
      </c>
      <c r="N8186" s="1">
        <v>1.557071E-7</v>
      </c>
      <c r="O8186" s="1">
        <v>1.4325053200000001E-7</v>
      </c>
      <c r="P8186" s="1">
        <v>6.9356879999999998E-9</v>
      </c>
      <c r="Q8186" s="1">
        <v>4.5911266100000704E-9</v>
      </c>
      <c r="R8186" s="1">
        <v>18.25</v>
      </c>
      <c r="S8186" s="1">
        <v>21.9</v>
      </c>
      <c r="T8186" s="1">
        <v>0.02</v>
      </c>
      <c r="U8186" s="1">
        <v>547.5</v>
      </c>
      <c r="V8186" s="1">
        <f t="shared" si="509"/>
        <v>0.32960725664499357</v>
      </c>
      <c r="W8186" s="1">
        <f t="shared" si="510"/>
        <v>2.5202535549329599</v>
      </c>
      <c r="X8186" s="1">
        <f t="shared" si="511"/>
        <v>1095</v>
      </c>
    </row>
    <row r="8187" spans="1:24" hidden="1" x14ac:dyDescent="0.3">
      <c r="A8187" s="18" t="str">
        <f t="shared" si="508"/>
        <v>OFF - ConstMin - Rubber Tired Loaders_2012_50</v>
      </c>
      <c r="B8187" s="1" t="s">
        <v>40</v>
      </c>
      <c r="C8187" s="1">
        <v>2020</v>
      </c>
      <c r="D8187" s="1" t="s">
        <v>163</v>
      </c>
      <c r="E8187" s="1">
        <v>2012</v>
      </c>
      <c r="F8187" s="1">
        <v>50</v>
      </c>
      <c r="G8187" s="1" t="s">
        <v>12</v>
      </c>
      <c r="H8187" s="1">
        <v>6.4297893840548999E-6</v>
      </c>
      <c r="I8187" s="1">
        <v>5.9141202754537003E-6</v>
      </c>
      <c r="J8187" s="1">
        <v>7.075591E-6</v>
      </c>
      <c r="K8187" s="1">
        <v>6.3671500000000005E-4</v>
      </c>
      <c r="L8187" s="1">
        <v>8.2379299999999999E-6</v>
      </c>
      <c r="M8187" s="1">
        <v>3.562965E-3</v>
      </c>
      <c r="N8187" s="1">
        <v>2.4562764000000003E-7</v>
      </c>
      <c r="O8187" s="1">
        <v>1.85585328E-7</v>
      </c>
      <c r="P8187" s="1">
        <v>4.3319159999999997E-8</v>
      </c>
      <c r="Q8187" s="1">
        <v>6.1376693792269904E-8</v>
      </c>
      <c r="R8187" s="1">
        <v>175.2</v>
      </c>
      <c r="S8187" s="1">
        <v>69.349999999999994</v>
      </c>
      <c r="T8187" s="1">
        <v>0.14000000000000001</v>
      </c>
      <c r="U8187" s="1">
        <v>2774</v>
      </c>
      <c r="V8187" s="1">
        <f t="shared" si="509"/>
        <v>0.70594732426528861</v>
      </c>
      <c r="W8187" s="1">
        <f t="shared" si="510"/>
        <v>0.9833321559458158</v>
      </c>
      <c r="X8187" s="1">
        <f t="shared" si="511"/>
        <v>495.35714285714278</v>
      </c>
    </row>
    <row r="8188" spans="1:24" hidden="1" x14ac:dyDescent="0.3">
      <c r="A8188" s="18" t="str">
        <f t="shared" si="508"/>
        <v>OFF - ConstMin - Rubber Tired Loaders_2012_100</v>
      </c>
      <c r="B8188" s="1" t="s">
        <v>40</v>
      </c>
      <c r="C8188" s="1">
        <v>2020</v>
      </c>
      <c r="D8188" s="1" t="s">
        <v>163</v>
      </c>
      <c r="E8188" s="1">
        <v>2012</v>
      </c>
      <c r="F8188" s="1">
        <v>100</v>
      </c>
      <c r="G8188" s="1" t="s">
        <v>12</v>
      </c>
      <c r="H8188" s="1">
        <v>3.1137873157894197E-5</v>
      </c>
      <c r="I8188" s="1">
        <v>2.86406157306311E-5</v>
      </c>
      <c r="J8188" s="1">
        <v>3.4265330000000001E-5</v>
      </c>
      <c r="K8188" s="1">
        <v>2.1058370000000002E-3</v>
      </c>
      <c r="L8188" s="1">
        <v>7.8510459999999997E-5</v>
      </c>
      <c r="M8188" s="1">
        <v>4.2106150000000002E-2</v>
      </c>
      <c r="N8188" s="1">
        <v>2.9357424000000002E-6</v>
      </c>
      <c r="O8188" s="1">
        <v>2.2181164800000001E-6</v>
      </c>
      <c r="P8188" s="1">
        <v>4.0680420000000001E-7</v>
      </c>
      <c r="Q8188" s="1">
        <v>6.0353748895731998E-7</v>
      </c>
      <c r="R8188" s="1">
        <v>1722.8</v>
      </c>
      <c r="S8188" s="1">
        <v>463.55</v>
      </c>
      <c r="T8188" s="1">
        <v>0.9</v>
      </c>
      <c r="U8188" s="1">
        <v>33375.599999999999</v>
      </c>
      <c r="V8188" s="1">
        <f t="shared" si="509"/>
        <v>0.28414621101304116</v>
      </c>
      <c r="W8188" s="1">
        <f t="shared" si="510"/>
        <v>0.77890957176706466</v>
      </c>
      <c r="X8188" s="1">
        <f t="shared" si="511"/>
        <v>515.05555555555554</v>
      </c>
    </row>
    <row r="8189" spans="1:24" hidden="1" x14ac:dyDescent="0.3">
      <c r="A8189" s="18" t="str">
        <f t="shared" si="508"/>
        <v>OFF - ConstMin - Rubber Tired Loaders_2013_25</v>
      </c>
      <c r="B8189" s="1" t="s">
        <v>40</v>
      </c>
      <c r="C8189" s="1">
        <v>2020</v>
      </c>
      <c r="D8189" s="1" t="s">
        <v>163</v>
      </c>
      <c r="E8189" s="1">
        <v>2013</v>
      </c>
      <c r="F8189" s="1">
        <v>25</v>
      </c>
      <c r="G8189" s="1" t="s">
        <v>5</v>
      </c>
      <c r="H8189" s="1">
        <v>8.5271388888888801E-7</v>
      </c>
      <c r="I8189" s="1">
        <v>1.0148E-6</v>
      </c>
      <c r="J8189" s="1">
        <v>1.2279079999999999E-6</v>
      </c>
      <c r="K8189" s="1">
        <v>4.191017E-6</v>
      </c>
      <c r="L8189" s="1">
        <v>7.7593989999999995E-6</v>
      </c>
      <c r="M8189" s="1">
        <v>1.017844E-3</v>
      </c>
      <c r="N8189" s="1">
        <v>2.8993239999999997E-7</v>
      </c>
      <c r="O8189" s="1">
        <v>2.6673780800000001E-7</v>
      </c>
      <c r="P8189" s="1">
        <v>1.2914509999999999E-8</v>
      </c>
      <c r="Q8189" s="1">
        <v>8.2640278980001298E-9</v>
      </c>
      <c r="R8189" s="1">
        <v>32.85</v>
      </c>
      <c r="S8189" s="1">
        <v>43.8</v>
      </c>
      <c r="T8189" s="1">
        <v>0.05</v>
      </c>
      <c r="U8189" s="1">
        <v>1095</v>
      </c>
      <c r="V8189" s="1">
        <f t="shared" si="509"/>
        <v>0.3068703580506667</v>
      </c>
      <c r="W8189" s="1">
        <f t="shared" si="510"/>
        <v>2.3464027881237532</v>
      </c>
      <c r="X8189" s="1">
        <f t="shared" si="511"/>
        <v>875.99999999999989</v>
      </c>
    </row>
    <row r="8190" spans="1:24" hidden="1" x14ac:dyDescent="0.3">
      <c r="A8190" s="18" t="str">
        <f t="shared" si="508"/>
        <v>OFF - ConstMin - Rubber Tired Loaders_2013_50</v>
      </c>
      <c r="B8190" s="1" t="s">
        <v>40</v>
      </c>
      <c r="C8190" s="1">
        <v>2020</v>
      </c>
      <c r="D8190" s="1" t="s">
        <v>163</v>
      </c>
      <c r="E8190" s="1">
        <v>2013</v>
      </c>
      <c r="F8190" s="1">
        <v>50</v>
      </c>
      <c r="G8190" s="1" t="s">
        <v>12</v>
      </c>
      <c r="H8190" s="1">
        <v>8.1440225219207893E-6</v>
      </c>
      <c r="I8190" s="1">
        <v>7.4908719156627402E-6</v>
      </c>
      <c r="J8190" s="1">
        <v>8.9619999999999999E-6</v>
      </c>
      <c r="K8190" s="1">
        <v>7.8768220000000001E-4</v>
      </c>
      <c r="L8190" s="1">
        <v>1.066781E-5</v>
      </c>
      <c r="M8190" s="1">
        <v>4.7773549999999996E-3</v>
      </c>
      <c r="N8190" s="1">
        <v>3.2934654000000002E-7</v>
      </c>
      <c r="O8190" s="1">
        <v>2.48839608E-7</v>
      </c>
      <c r="P8190" s="1">
        <v>5.808392E-8</v>
      </c>
      <c r="Q8190" s="1">
        <v>8.0556910602354195E-8</v>
      </c>
      <c r="R8190" s="1">
        <v>229.95</v>
      </c>
      <c r="S8190" s="1">
        <v>94.9</v>
      </c>
      <c r="T8190" s="1">
        <v>0.18</v>
      </c>
      <c r="U8190" s="1">
        <v>3796</v>
      </c>
      <c r="V8190" s="1">
        <f t="shared" si="509"/>
        <v>0.65342352799844272</v>
      </c>
      <c r="W8190" s="1">
        <f t="shared" si="510"/>
        <v>0.93054561934801927</v>
      </c>
      <c r="X8190" s="1">
        <f t="shared" si="511"/>
        <v>527.22222222222229</v>
      </c>
    </row>
    <row r="8191" spans="1:24" hidden="1" x14ac:dyDescent="0.3">
      <c r="A8191" s="18" t="str">
        <f t="shared" si="508"/>
        <v>OFF - ConstMin - Rubber Tired Loaders_2013_100</v>
      </c>
      <c r="B8191" s="1" t="s">
        <v>40</v>
      </c>
      <c r="C8191" s="1">
        <v>2020</v>
      </c>
      <c r="D8191" s="1" t="s">
        <v>163</v>
      </c>
      <c r="E8191" s="1">
        <v>2013</v>
      </c>
      <c r="F8191" s="1">
        <v>100</v>
      </c>
      <c r="G8191" s="1" t="s">
        <v>12</v>
      </c>
      <c r="H8191" s="1">
        <v>3.9215513081597401E-5</v>
      </c>
      <c r="I8191" s="1">
        <v>3.6070428932453302E-5</v>
      </c>
      <c r="J8191" s="1">
        <v>4.315428E-5</v>
      </c>
      <c r="K8191" s="1">
        <v>2.5888370000000001E-3</v>
      </c>
      <c r="L8191" s="1">
        <v>9.8736620000000001E-5</v>
      </c>
      <c r="M8191" s="1">
        <v>5.6457479999999997E-2</v>
      </c>
      <c r="N8191" s="1">
        <v>3.9363515999999999E-6</v>
      </c>
      <c r="O8191" s="1">
        <v>2.97413232E-6</v>
      </c>
      <c r="P8191" s="1">
        <v>5.4545809999999995E-7</v>
      </c>
      <c r="Q8191" s="1">
        <v>8.0429042490286996E-7</v>
      </c>
      <c r="R8191" s="1">
        <v>2295.85</v>
      </c>
      <c r="S8191" s="1">
        <v>620.5</v>
      </c>
      <c r="T8191" s="1">
        <v>1.21</v>
      </c>
      <c r="U8191" s="1">
        <v>44676</v>
      </c>
      <c r="V8191" s="1">
        <f t="shared" si="509"/>
        <v>0.26734103507170037</v>
      </c>
      <c r="W8191" s="1">
        <f t="shared" si="510"/>
        <v>0.73180028548348686</v>
      </c>
      <c r="X8191" s="1">
        <f t="shared" si="511"/>
        <v>512.80991735537191</v>
      </c>
    </row>
    <row r="8192" spans="1:24" hidden="1" x14ac:dyDescent="0.3">
      <c r="A8192" s="18" t="str">
        <f t="shared" si="508"/>
        <v>OFF - ConstMin - Rubber Tired Loaders_2014_25</v>
      </c>
      <c r="B8192" s="1" t="s">
        <v>40</v>
      </c>
      <c r="C8192" s="1">
        <v>2020</v>
      </c>
      <c r="D8192" s="1" t="s">
        <v>163</v>
      </c>
      <c r="E8192" s="1">
        <v>2014</v>
      </c>
      <c r="F8192" s="1">
        <v>25</v>
      </c>
      <c r="G8192" s="1" t="s">
        <v>5</v>
      </c>
      <c r="H8192" s="1">
        <v>1.4199291666666599E-6</v>
      </c>
      <c r="I8192" s="1">
        <v>1.6898330578512301E-6</v>
      </c>
      <c r="J8192" s="1">
        <v>2.044698E-6</v>
      </c>
      <c r="K8192" s="1">
        <v>6.9788300000000004E-6</v>
      </c>
      <c r="L8192" s="1">
        <v>1.2920860000000001E-5</v>
      </c>
      <c r="M8192" s="1">
        <v>1.694901E-3</v>
      </c>
      <c r="N8192" s="1">
        <v>4.8279179999999996E-7</v>
      </c>
      <c r="O8192" s="1">
        <v>4.44168456E-7</v>
      </c>
      <c r="P8192" s="1">
        <v>2.1505079999999999E-8</v>
      </c>
      <c r="Q8192" s="1">
        <v>1.37733798300002E-8</v>
      </c>
      <c r="R8192" s="1">
        <v>54.75</v>
      </c>
      <c r="S8192" s="1">
        <v>73</v>
      </c>
      <c r="T8192" s="1">
        <v>0.08</v>
      </c>
      <c r="U8192" s="1">
        <v>1825</v>
      </c>
      <c r="V8192" s="1">
        <f t="shared" si="509"/>
        <v>0.30659815264603463</v>
      </c>
      <c r="W8192" s="1">
        <f t="shared" si="510"/>
        <v>2.3443214039352807</v>
      </c>
      <c r="X8192" s="1">
        <f t="shared" si="511"/>
        <v>912.5</v>
      </c>
    </row>
    <row r="8193" spans="1:24" hidden="1" x14ac:dyDescent="0.3">
      <c r="A8193" s="18" t="str">
        <f t="shared" si="508"/>
        <v>OFF - ConstMin - Rubber Tired Loaders_2014_50</v>
      </c>
      <c r="B8193" s="1" t="s">
        <v>40</v>
      </c>
      <c r="C8193" s="1">
        <v>2020</v>
      </c>
      <c r="D8193" s="1" t="s">
        <v>163</v>
      </c>
      <c r="E8193" s="1">
        <v>2014</v>
      </c>
      <c r="F8193" s="1">
        <v>50</v>
      </c>
      <c r="G8193" s="1" t="s">
        <v>12</v>
      </c>
      <c r="H8193" s="1">
        <v>8.6027058292190602E-6</v>
      </c>
      <c r="I8193" s="1">
        <v>7.9127688217156905E-6</v>
      </c>
      <c r="J8193" s="1">
        <v>9.4667530000000003E-6</v>
      </c>
      <c r="K8193" s="1">
        <v>8.0973090000000002E-4</v>
      </c>
      <c r="L8193" s="1">
        <v>1.154611E-5</v>
      </c>
      <c r="M8193" s="1">
        <v>5.3605759999999997E-3</v>
      </c>
      <c r="N8193" s="1">
        <v>3.6955332E-7</v>
      </c>
      <c r="O8193" s="1">
        <v>2.79218064E-7</v>
      </c>
      <c r="P8193" s="1">
        <v>6.5174840000000002E-8</v>
      </c>
      <c r="Q8193" s="1">
        <v>8.8228997326388004E-8</v>
      </c>
      <c r="R8193" s="1">
        <v>251.85</v>
      </c>
      <c r="S8193" s="1">
        <v>105.85</v>
      </c>
      <c r="T8193" s="1">
        <v>0.2</v>
      </c>
      <c r="U8193" s="1">
        <v>4234</v>
      </c>
      <c r="V8193" s="1">
        <f t="shared" si="509"/>
        <v>0.61882268329381518</v>
      </c>
      <c r="W8193" s="1">
        <f t="shared" si="510"/>
        <v>0.9029702412380517</v>
      </c>
      <c r="X8193" s="1">
        <f t="shared" si="511"/>
        <v>529.24999999999989</v>
      </c>
    </row>
    <row r="8194" spans="1:24" hidden="1" x14ac:dyDescent="0.3">
      <c r="A8194" s="18" t="str">
        <f t="shared" si="508"/>
        <v>OFF - ConstMin - Rubber Tired Loaders_2014_100</v>
      </c>
      <c r="B8194" s="1" t="s">
        <v>40</v>
      </c>
      <c r="C8194" s="1">
        <v>2020</v>
      </c>
      <c r="D8194" s="1" t="s">
        <v>163</v>
      </c>
      <c r="E8194" s="1">
        <v>2014</v>
      </c>
      <c r="F8194" s="1">
        <v>100</v>
      </c>
      <c r="G8194" s="1" t="s">
        <v>12</v>
      </c>
      <c r="H8194" s="1">
        <v>4.1158146885015803E-5</v>
      </c>
      <c r="I8194" s="1">
        <v>3.7857263504837599E-5</v>
      </c>
      <c r="J8194" s="1">
        <v>4.5292030000000001E-5</v>
      </c>
      <c r="K8194" s="1">
        <v>2.6414780000000001E-3</v>
      </c>
      <c r="L8194" s="1">
        <v>1.0345969999999999E-4</v>
      </c>
      <c r="M8194" s="1">
        <v>6.3349820000000001E-2</v>
      </c>
      <c r="N8194" s="1">
        <v>4.4169020999999996E-6</v>
      </c>
      <c r="O8194" s="1">
        <v>3.3372149199999999E-6</v>
      </c>
      <c r="P8194" s="1">
        <v>6.1204760000000001E-7</v>
      </c>
      <c r="Q8194" s="1">
        <v>8.9635546559127498E-7</v>
      </c>
      <c r="R8194" s="1">
        <v>2558.65</v>
      </c>
      <c r="S8194" s="1">
        <v>697.15</v>
      </c>
      <c r="T8194" s="1">
        <v>1.36</v>
      </c>
      <c r="U8194" s="1">
        <v>50194.799999999901</v>
      </c>
      <c r="V8194" s="1">
        <f t="shared" si="509"/>
        <v>0.24973481493417432</v>
      </c>
      <c r="W8194" s="1">
        <f t="shared" si="510"/>
        <v>0.68249753523108048</v>
      </c>
      <c r="X8194" s="1">
        <f t="shared" si="511"/>
        <v>512.61029411764696</v>
      </c>
    </row>
    <row r="8195" spans="1:24" hidden="1" x14ac:dyDescent="0.3">
      <c r="A8195" s="18" t="str">
        <f t="shared" si="508"/>
        <v>OFF - ConstMin - Rubber Tired Loaders_2015_25</v>
      </c>
      <c r="B8195" s="1" t="s">
        <v>40</v>
      </c>
      <c r="C8195" s="1">
        <v>2020</v>
      </c>
      <c r="D8195" s="1" t="s">
        <v>163</v>
      </c>
      <c r="E8195" s="1">
        <v>2015</v>
      </c>
      <c r="F8195" s="1">
        <v>25</v>
      </c>
      <c r="G8195" s="1" t="s">
        <v>5</v>
      </c>
      <c r="H8195" s="1">
        <v>2.0014652777777702E-6</v>
      </c>
      <c r="I8195" s="1">
        <v>2.3819090909090901E-6</v>
      </c>
      <c r="J8195" s="1">
        <v>2.8821100000000002E-6</v>
      </c>
      <c r="K8195" s="1">
        <v>9.8370290000000002E-6</v>
      </c>
      <c r="L8195" s="1">
        <v>1.8212630000000001E-5</v>
      </c>
      <c r="M8195" s="1">
        <v>2.3890529999999999E-3</v>
      </c>
      <c r="N8195" s="1">
        <v>6.8052070000000001E-7</v>
      </c>
      <c r="O8195" s="1">
        <v>6.2607904400000003E-7</v>
      </c>
      <c r="P8195" s="1">
        <v>3.0312549999999997E-8</v>
      </c>
      <c r="Q8195" s="1">
        <v>2.02009570840003E-8</v>
      </c>
      <c r="R8195" s="1">
        <v>80.3</v>
      </c>
      <c r="S8195" s="1">
        <v>102.2</v>
      </c>
      <c r="T8195" s="1">
        <v>0.11</v>
      </c>
      <c r="U8195" s="1">
        <v>2555</v>
      </c>
      <c r="V8195" s="1">
        <f t="shared" si="509"/>
        <v>0.30869022561999993</v>
      </c>
      <c r="W8195" s="1">
        <f t="shared" si="510"/>
        <v>2.3603171444665998</v>
      </c>
      <c r="X8195" s="1">
        <f t="shared" si="511"/>
        <v>929.09090909090912</v>
      </c>
    </row>
    <row r="8196" spans="1:24" hidden="1" x14ac:dyDescent="0.3">
      <c r="A8196" s="18" t="str">
        <f t="shared" si="508"/>
        <v>OFF - ConstMin - Rubber Tired Loaders_2015_50</v>
      </c>
      <c r="B8196" s="1" t="s">
        <v>40</v>
      </c>
      <c r="C8196" s="1">
        <v>2020</v>
      </c>
      <c r="D8196" s="1" t="s">
        <v>163</v>
      </c>
      <c r="E8196" s="1">
        <v>2015</v>
      </c>
      <c r="F8196" s="1">
        <v>50</v>
      </c>
      <c r="G8196" s="1" t="s">
        <v>12</v>
      </c>
      <c r="H8196" s="1">
        <v>8.2084677115223997E-6</v>
      </c>
      <c r="I8196" s="1">
        <v>7.5501486010582999E-6</v>
      </c>
      <c r="J8196" s="1">
        <v>9.0329180000000004E-6</v>
      </c>
      <c r="K8196" s="1">
        <v>7.4850419999999995E-4</v>
      </c>
      <c r="L8196" s="1">
        <v>1.131688E-5</v>
      </c>
      <c r="M8196" s="1">
        <v>5.4544729999999996E-3</v>
      </c>
      <c r="N8196" s="1">
        <v>3.7602648E-7</v>
      </c>
      <c r="O8196" s="1">
        <v>2.8410889599999999E-7</v>
      </c>
      <c r="P8196" s="1">
        <v>6.6316450000000001E-8</v>
      </c>
      <c r="Q8196" s="1">
        <v>8.8228997326388004E-8</v>
      </c>
      <c r="R8196" s="1">
        <v>251.85</v>
      </c>
      <c r="S8196" s="1">
        <v>105.85</v>
      </c>
      <c r="T8196" s="1">
        <v>0.21</v>
      </c>
      <c r="U8196" s="1">
        <v>4234</v>
      </c>
      <c r="V8196" s="1">
        <f t="shared" si="509"/>
        <v>0.59046375824245156</v>
      </c>
      <c r="W8196" s="1">
        <f t="shared" si="510"/>
        <v>0.88504317589751735</v>
      </c>
      <c r="X8196" s="1">
        <f t="shared" si="511"/>
        <v>504.04761904761904</v>
      </c>
    </row>
    <row r="8197" spans="1:24" hidden="1" x14ac:dyDescent="0.3">
      <c r="A8197" s="18" t="str">
        <f t="shared" si="508"/>
        <v>OFF - ConstMin - Rubber Tired Loaders_2015_100</v>
      </c>
      <c r="B8197" s="1" t="s">
        <v>40</v>
      </c>
      <c r="C8197" s="1">
        <v>2020</v>
      </c>
      <c r="D8197" s="1" t="s">
        <v>163</v>
      </c>
      <c r="E8197" s="1">
        <v>2015</v>
      </c>
      <c r="F8197" s="1">
        <v>100</v>
      </c>
      <c r="G8197" s="1" t="s">
        <v>12</v>
      </c>
      <c r="H8197" s="1">
        <v>3.8984441663735998E-5</v>
      </c>
      <c r="I8197" s="1">
        <v>3.5857889442304299E-5</v>
      </c>
      <c r="J8197" s="1">
        <v>4.2899999999999999E-5</v>
      </c>
      <c r="K8197" s="1">
        <v>2.4197279999999999E-3</v>
      </c>
      <c r="L8197" s="1">
        <v>9.7812809999999994E-5</v>
      </c>
      <c r="M8197" s="1">
        <v>6.4459459999999996E-2</v>
      </c>
      <c r="N8197" s="1">
        <v>4.4942687999999998E-6</v>
      </c>
      <c r="O8197" s="1">
        <v>3.3956697599999999E-6</v>
      </c>
      <c r="P8197" s="1">
        <v>6.2276829999999998E-7</v>
      </c>
      <c r="Q8197" s="1">
        <v>9.0658491455665295E-7</v>
      </c>
      <c r="R8197" s="1">
        <v>2587.85</v>
      </c>
      <c r="S8197" s="1">
        <v>708.1</v>
      </c>
      <c r="T8197" s="1">
        <v>1.38</v>
      </c>
      <c r="U8197" s="1">
        <v>50983.199999999997</v>
      </c>
      <c r="V8197" s="1">
        <f t="shared" si="509"/>
        <v>0.23288752942916358</v>
      </c>
      <c r="W8197" s="1">
        <f t="shared" si="510"/>
        <v>0.63526838923624995</v>
      </c>
      <c r="X8197" s="1">
        <f t="shared" si="511"/>
        <v>513.11594202898561</v>
      </c>
    </row>
    <row r="8198" spans="1:24" hidden="1" x14ac:dyDescent="0.3">
      <c r="A8198" s="18" t="str">
        <f t="shared" si="508"/>
        <v>OFF - ConstMin - Rubber Tired Loaders_2016_25</v>
      </c>
      <c r="B8198" s="1" t="s">
        <v>40</v>
      </c>
      <c r="C8198" s="1">
        <v>2020</v>
      </c>
      <c r="D8198" s="1" t="s">
        <v>163</v>
      </c>
      <c r="E8198" s="1">
        <v>2016</v>
      </c>
      <c r="F8198" s="1">
        <v>25</v>
      </c>
      <c r="G8198" s="1" t="s">
        <v>5</v>
      </c>
      <c r="H8198" s="1">
        <v>5.9426743055555496E-6</v>
      </c>
      <c r="I8198" s="1">
        <v>7.0722735537189998E-6</v>
      </c>
      <c r="J8198" s="1">
        <v>8.5574509999999999E-6</v>
      </c>
      <c r="K8198" s="1">
        <v>2.920773E-5</v>
      </c>
      <c r="L8198" s="1">
        <v>5.4076239999999998E-5</v>
      </c>
      <c r="M8198" s="1">
        <v>7.0934839999999997E-3</v>
      </c>
      <c r="N8198" s="1">
        <v>2.0205759999999999E-6</v>
      </c>
      <c r="O8198" s="1">
        <v>1.85892992E-6</v>
      </c>
      <c r="P8198" s="1">
        <v>9.0002859999999997E-8</v>
      </c>
      <c r="Q8198" s="1">
        <v>5.9684645930000901E-8</v>
      </c>
      <c r="R8198" s="1">
        <v>237.25</v>
      </c>
      <c r="S8198" s="1">
        <v>306.599999999999</v>
      </c>
      <c r="T8198" s="1">
        <v>0.32</v>
      </c>
      <c r="U8198" s="1">
        <v>7665</v>
      </c>
      <c r="V8198" s="1">
        <f t="shared" si="509"/>
        <v>0.30551707833521174</v>
      </c>
      <c r="W8198" s="1">
        <f t="shared" si="510"/>
        <v>2.3360542725989331</v>
      </c>
      <c r="X8198" s="1">
        <f t="shared" si="511"/>
        <v>958.12499999999682</v>
      </c>
    </row>
    <row r="8199" spans="1:24" hidden="1" x14ac:dyDescent="0.3">
      <c r="A8199" s="18" t="str">
        <f t="shared" si="508"/>
        <v>OFF - ConstMin - Rubber Tired Loaders_2016_50</v>
      </c>
      <c r="B8199" s="1" t="s">
        <v>40</v>
      </c>
      <c r="C8199" s="1">
        <v>2020</v>
      </c>
      <c r="D8199" s="1" t="s">
        <v>163</v>
      </c>
      <c r="E8199" s="1">
        <v>2016</v>
      </c>
      <c r="F8199" s="1">
        <v>50</v>
      </c>
      <c r="G8199" s="1" t="s">
        <v>12</v>
      </c>
      <c r="H8199" s="1">
        <v>7.7076439493692892E-6</v>
      </c>
      <c r="I8199" s="1">
        <v>7.0894909046298796E-6</v>
      </c>
      <c r="J8199" s="1">
        <v>8.4817920000000005E-6</v>
      </c>
      <c r="K8199" s="1">
        <v>6.7696740000000003E-4</v>
      </c>
      <c r="L8199" s="1">
        <v>1.0948049999999999E-5</v>
      </c>
      <c r="M8199" s="1">
        <v>5.4858609999999999E-3</v>
      </c>
      <c r="N8199" s="1">
        <v>3.7819026000000002E-7</v>
      </c>
      <c r="O8199" s="1">
        <v>2.8574375200000002E-7</v>
      </c>
      <c r="P8199" s="1">
        <v>6.6698069999999995E-8</v>
      </c>
      <c r="Q8199" s="1">
        <v>8.6950316205715705E-8</v>
      </c>
      <c r="R8199" s="1">
        <v>248.2</v>
      </c>
      <c r="S8199" s="1">
        <v>105.85</v>
      </c>
      <c r="T8199" s="1">
        <v>0.21</v>
      </c>
      <c r="U8199" s="1">
        <v>4234</v>
      </c>
      <c r="V8199" s="1">
        <f t="shared" si="509"/>
        <v>0.55443775543526053</v>
      </c>
      <c r="W8199" s="1">
        <f t="shared" si="510"/>
        <v>0.85619861144456899</v>
      </c>
      <c r="X8199" s="1">
        <f t="shared" si="511"/>
        <v>504.04761904761904</v>
      </c>
    </row>
    <row r="8200" spans="1:24" hidden="1" x14ac:dyDescent="0.3">
      <c r="A8200" s="18" t="str">
        <f t="shared" si="508"/>
        <v>OFF - ConstMin - Rubber Tired Loaders_2016_100</v>
      </c>
      <c r="B8200" s="1" t="s">
        <v>40</v>
      </c>
      <c r="C8200" s="1">
        <v>2020</v>
      </c>
      <c r="D8200" s="1" t="s">
        <v>163</v>
      </c>
      <c r="E8200" s="1">
        <v>2016</v>
      </c>
      <c r="F8200" s="1">
        <v>100</v>
      </c>
      <c r="G8200" s="1" t="s">
        <v>12</v>
      </c>
      <c r="H8200" s="1">
        <v>3.62975139921431E-5</v>
      </c>
      <c r="I8200" s="1">
        <v>3.3386453369973198E-5</v>
      </c>
      <c r="J8200" s="1">
        <v>3.9943200000000001E-5</v>
      </c>
      <c r="K8200" s="1">
        <v>2.1640930000000002E-3</v>
      </c>
      <c r="L8200" s="1">
        <v>9.0873730000000006E-5</v>
      </c>
      <c r="M8200" s="1">
        <v>6.4830429999999994E-2</v>
      </c>
      <c r="N8200" s="1">
        <v>4.5201330000000004E-6</v>
      </c>
      <c r="O8200" s="1">
        <v>3.4152116000000001E-6</v>
      </c>
      <c r="P8200" s="1">
        <v>6.2635239999999996E-7</v>
      </c>
      <c r="Q8200" s="1">
        <v>9.0658491455665295E-7</v>
      </c>
      <c r="R8200" s="1">
        <v>2587.85</v>
      </c>
      <c r="S8200" s="1">
        <v>711.75</v>
      </c>
      <c r="T8200" s="1">
        <v>1.39</v>
      </c>
      <c r="U8200" s="1">
        <v>51246</v>
      </c>
      <c r="V8200" s="1">
        <f t="shared" si="509"/>
        <v>0.21572422378889786</v>
      </c>
      <c r="W8200" s="1">
        <f t="shared" si="510"/>
        <v>0.58717422452193879</v>
      </c>
      <c r="X8200" s="1">
        <f t="shared" si="511"/>
        <v>512.05035971223026</v>
      </c>
    </row>
    <row r="8201" spans="1:24" hidden="1" x14ac:dyDescent="0.3">
      <c r="A8201" s="18" t="str">
        <f t="shared" si="508"/>
        <v>OFF - ConstMin - Rubber Tired Loaders_2017_25</v>
      </c>
      <c r="B8201" s="1" t="s">
        <v>40</v>
      </c>
      <c r="C8201" s="1">
        <v>2020</v>
      </c>
      <c r="D8201" s="1" t="s">
        <v>163</v>
      </c>
      <c r="E8201" s="1">
        <v>2017</v>
      </c>
      <c r="F8201" s="1">
        <v>25</v>
      </c>
      <c r="G8201" s="1" t="s">
        <v>5</v>
      </c>
      <c r="H8201" s="1">
        <v>6.74311736111111E-6</v>
      </c>
      <c r="I8201" s="1">
        <v>8.0248669421487608E-6</v>
      </c>
      <c r="J8201" s="1">
        <v>9.7100890000000003E-6</v>
      </c>
      <c r="K8201" s="1">
        <v>3.3141839999999998E-5</v>
      </c>
      <c r="L8201" s="1">
        <v>6.1359999999999995E-5</v>
      </c>
      <c r="M8201" s="1">
        <v>8.0489350000000001E-3</v>
      </c>
      <c r="N8201" s="1">
        <v>2.292735E-6</v>
      </c>
      <c r="O8201" s="1">
        <v>2.1093162000000002E-6</v>
      </c>
      <c r="P8201" s="1">
        <v>1.0212569999999999E-7</v>
      </c>
      <c r="Q8201" s="1">
        <v>6.7030448506001094E-8</v>
      </c>
      <c r="R8201" s="1">
        <v>266.45</v>
      </c>
      <c r="S8201" s="1">
        <v>346.75</v>
      </c>
      <c r="T8201" s="1">
        <v>0.36</v>
      </c>
      <c r="U8201" s="1">
        <v>8668.75</v>
      </c>
      <c r="V8201" s="1">
        <f t="shared" si="509"/>
        <v>0.30652786654517133</v>
      </c>
      <c r="W8201" s="1">
        <f t="shared" si="510"/>
        <v>2.3437833956378942</v>
      </c>
      <c r="X8201" s="1">
        <f t="shared" si="511"/>
        <v>963.19444444444446</v>
      </c>
    </row>
    <row r="8202" spans="1:24" hidden="1" x14ac:dyDescent="0.3">
      <c r="A8202" s="18" t="str">
        <f t="shared" ref="A8202:A8265" si="512">D8202&amp;"_"&amp;E8202&amp;"_"&amp;F8202</f>
        <v>OFF - ConstMin - Rubber Tired Loaders_2017_50</v>
      </c>
      <c r="B8202" s="1" t="s">
        <v>40</v>
      </c>
      <c r="C8202" s="1">
        <v>2020</v>
      </c>
      <c r="D8202" s="1" t="s">
        <v>163</v>
      </c>
      <c r="E8202" s="1">
        <v>2017</v>
      </c>
      <c r="F8202" s="1">
        <v>50</v>
      </c>
      <c r="G8202" s="1" t="s">
        <v>12</v>
      </c>
      <c r="H8202" s="1">
        <v>7.1588765937957496E-6</v>
      </c>
      <c r="I8202" s="1">
        <v>6.5847346909733299E-6</v>
      </c>
      <c r="J8202" s="1">
        <v>7.8779070000000004E-6</v>
      </c>
      <c r="K8202" s="1">
        <v>6.0106389999999997E-4</v>
      </c>
      <c r="L8202" s="1">
        <v>1.051306E-5</v>
      </c>
      <c r="M8202" s="1">
        <v>5.4853180000000003E-3</v>
      </c>
      <c r="N8202" s="1">
        <v>3.7815291E-7</v>
      </c>
      <c r="O8202" s="1">
        <v>2.8571553199999999E-7</v>
      </c>
      <c r="P8202" s="1">
        <v>6.6691459999999999E-8</v>
      </c>
      <c r="Q8202" s="1">
        <v>8.5671635085043405E-8</v>
      </c>
      <c r="R8202" s="1">
        <v>244.55</v>
      </c>
      <c r="S8202" s="1">
        <v>105.85</v>
      </c>
      <c r="T8202" s="1">
        <v>0.21</v>
      </c>
      <c r="U8202" s="1">
        <v>4234</v>
      </c>
      <c r="V8202" s="1">
        <f t="shared" si="509"/>
        <v>0.51496300246548443</v>
      </c>
      <c r="W8202" s="1">
        <f t="shared" si="510"/>
        <v>0.82217996575037933</v>
      </c>
      <c r="X8202" s="1">
        <f t="shared" si="511"/>
        <v>504.04761904761904</v>
      </c>
    </row>
    <row r="8203" spans="1:24" hidden="1" x14ac:dyDescent="0.3">
      <c r="A8203" s="18" t="str">
        <f t="shared" si="512"/>
        <v>OFF - ConstMin - Rubber Tired Loaders_2017_100</v>
      </c>
      <c r="B8203" s="1" t="s">
        <v>40</v>
      </c>
      <c r="C8203" s="1">
        <v>2020</v>
      </c>
      <c r="D8203" s="1" t="s">
        <v>163</v>
      </c>
      <c r="E8203" s="1">
        <v>2017</v>
      </c>
      <c r="F8203" s="1">
        <v>100</v>
      </c>
      <c r="G8203" s="1" t="s">
        <v>12</v>
      </c>
      <c r="H8203" s="1">
        <v>3.3382886284473701E-5</v>
      </c>
      <c r="I8203" s="1">
        <v>3.0705578804458902E-5</v>
      </c>
      <c r="J8203" s="1">
        <v>3.6735829999999997E-5</v>
      </c>
      <c r="K8203" s="1">
        <v>1.8943429999999999E-3</v>
      </c>
      <c r="L8203" s="1">
        <v>8.3363399999999995E-5</v>
      </c>
      <c r="M8203" s="1">
        <v>6.4823969999999995E-2</v>
      </c>
      <c r="N8203" s="1">
        <v>4.5196830000000003E-6</v>
      </c>
      <c r="O8203" s="1">
        <v>3.4148716E-6</v>
      </c>
      <c r="P8203" s="1">
        <v>6.2628999999999998E-7</v>
      </c>
      <c r="Q8203" s="1">
        <v>9.0019150895329205E-7</v>
      </c>
      <c r="R8203" s="1">
        <v>2569.6</v>
      </c>
      <c r="S8203" s="1">
        <v>711.75</v>
      </c>
      <c r="T8203" s="1">
        <v>1.39</v>
      </c>
      <c r="U8203" s="1">
        <v>51246</v>
      </c>
      <c r="V8203" s="1">
        <f t="shared" ref="V8203:V8266" si="513">IFERROR(CONVERT(I8203,"ton","g")*365/U8203,0)</f>
        <v>0.1984019410560724</v>
      </c>
      <c r="W8203" s="1">
        <f t="shared" ref="W8203:W8266" si="514">IFERROR(CONVERT(L8203,"ton","g")*365/U8203,0)</f>
        <v>0.53864675466179479</v>
      </c>
      <c r="X8203" s="1">
        <f t="shared" ref="X8203:X8266" si="515">S8203/T8203</f>
        <v>512.05035971223026</v>
      </c>
    </row>
    <row r="8204" spans="1:24" hidden="1" x14ac:dyDescent="0.3">
      <c r="A8204" s="18" t="str">
        <f t="shared" si="512"/>
        <v>OFF - ConstMin - Rubber Tired Loaders_2018_25</v>
      </c>
      <c r="B8204" s="1" t="s">
        <v>40</v>
      </c>
      <c r="C8204" s="1">
        <v>2020</v>
      </c>
      <c r="D8204" s="1" t="s">
        <v>163</v>
      </c>
      <c r="E8204" s="1">
        <v>2018</v>
      </c>
      <c r="F8204" s="1">
        <v>25</v>
      </c>
      <c r="G8204" s="1" t="s">
        <v>5</v>
      </c>
      <c r="H8204" s="1">
        <v>7.4249444444444396E-6</v>
      </c>
      <c r="I8204" s="1">
        <v>8.8362975206611498E-6</v>
      </c>
      <c r="J8204" s="1">
        <v>1.069192E-5</v>
      </c>
      <c r="K8204" s="1">
        <v>3.6492960000000002E-5</v>
      </c>
      <c r="L8204" s="1">
        <v>6.7564380000000005E-5</v>
      </c>
      <c r="M8204" s="1">
        <v>8.8627979999999999E-3</v>
      </c>
      <c r="N8204" s="1">
        <v>2.5245639999999998E-6</v>
      </c>
      <c r="O8204" s="1">
        <v>2.32259887999999E-6</v>
      </c>
      <c r="P8204" s="1">
        <v>1.124521E-7</v>
      </c>
      <c r="Q8204" s="1">
        <v>7.4376251082001194E-8</v>
      </c>
      <c r="R8204" s="1">
        <v>295.64999999999998</v>
      </c>
      <c r="S8204" s="1">
        <v>383.25</v>
      </c>
      <c r="T8204" s="1">
        <v>0.4</v>
      </c>
      <c r="U8204" s="1">
        <v>9581.25</v>
      </c>
      <c r="V8204" s="1">
        <f t="shared" si="513"/>
        <v>0.30537730547975733</v>
      </c>
      <c r="W8204" s="1">
        <f t="shared" si="514"/>
        <v>2.33498569537376</v>
      </c>
      <c r="X8204" s="1">
        <f t="shared" si="515"/>
        <v>958.125</v>
      </c>
    </row>
    <row r="8205" spans="1:24" hidden="1" x14ac:dyDescent="0.3">
      <c r="A8205" s="18" t="str">
        <f t="shared" si="512"/>
        <v>OFF - ConstMin - Rubber Tired Loaders_2018_50</v>
      </c>
      <c r="B8205" s="1" t="s">
        <v>40</v>
      </c>
      <c r="C8205" s="1">
        <v>2020</v>
      </c>
      <c r="D8205" s="1" t="s">
        <v>163</v>
      </c>
      <c r="E8205" s="1">
        <v>2018</v>
      </c>
      <c r="F8205" s="1">
        <v>50</v>
      </c>
      <c r="G8205" s="1" t="s">
        <v>12</v>
      </c>
      <c r="H8205" s="1">
        <v>6.7330928838399904E-6</v>
      </c>
      <c r="I8205" s="1">
        <v>6.1930988345560202E-6</v>
      </c>
      <c r="J8205" s="1">
        <v>7.4093579999999998E-6</v>
      </c>
      <c r="K8205" s="1">
        <v>5.3493780000000003E-4</v>
      </c>
      <c r="L8205" s="1">
        <v>1.02655E-5</v>
      </c>
      <c r="M8205" s="1">
        <v>5.5867310000000002E-3</v>
      </c>
      <c r="N8205" s="1">
        <v>3.8514420000000001E-7</v>
      </c>
      <c r="O8205" s="1">
        <v>2.9099784E-7</v>
      </c>
      <c r="P8205" s="1">
        <v>6.7924459999999994E-8</v>
      </c>
      <c r="Q8205" s="1">
        <v>8.5671635085043405E-8</v>
      </c>
      <c r="R8205" s="1">
        <v>244.55</v>
      </c>
      <c r="S8205" s="1">
        <v>109.5</v>
      </c>
      <c r="T8205" s="1">
        <v>0.21</v>
      </c>
      <c r="U8205" s="1">
        <v>4380</v>
      </c>
      <c r="V8205" s="1">
        <f t="shared" si="513"/>
        <v>0.46819039633508386</v>
      </c>
      <c r="W8205" s="1">
        <f t="shared" si="514"/>
        <v>0.77605874570583322</v>
      </c>
      <c r="X8205" s="1">
        <f t="shared" si="515"/>
        <v>521.42857142857144</v>
      </c>
    </row>
    <row r="8206" spans="1:24" hidden="1" x14ac:dyDescent="0.3">
      <c r="A8206" s="18" t="str">
        <f t="shared" si="512"/>
        <v>OFF - ConstMin - Rubber Tired Loaders_2018_100</v>
      </c>
      <c r="B8206" s="1" t="s">
        <v>40</v>
      </c>
      <c r="C8206" s="1">
        <v>2020</v>
      </c>
      <c r="D8206" s="1" t="s">
        <v>163</v>
      </c>
      <c r="E8206" s="1">
        <v>2018</v>
      </c>
      <c r="F8206" s="1">
        <v>100</v>
      </c>
      <c r="G8206" s="1" t="s">
        <v>12</v>
      </c>
      <c r="H8206" s="1">
        <v>3.1035250477309497E-5</v>
      </c>
      <c r="I8206" s="1">
        <v>2.8546223389029199E-5</v>
      </c>
      <c r="J8206" s="1">
        <v>3.4152400000000002E-5</v>
      </c>
      <c r="K8206" s="1">
        <v>1.654848E-3</v>
      </c>
      <c r="L8206" s="1">
        <v>7.7264660000000003E-5</v>
      </c>
      <c r="M8206" s="1">
        <v>6.6022429999999993E-2</v>
      </c>
      <c r="N8206" s="1">
        <v>4.6032425999999998E-6</v>
      </c>
      <c r="O8206" s="1">
        <v>3.4780055200000001E-6</v>
      </c>
      <c r="P8206" s="1">
        <v>6.3786879999999997E-7</v>
      </c>
      <c r="Q8206" s="1">
        <v>9.1042095791867002E-7</v>
      </c>
      <c r="R8206" s="1">
        <v>2598.8000000000002</v>
      </c>
      <c r="S8206" s="1">
        <v>726.35</v>
      </c>
      <c r="T8206" s="1">
        <v>1.42</v>
      </c>
      <c r="U8206" s="1">
        <v>52297.2</v>
      </c>
      <c r="V8206" s="1">
        <f t="shared" si="513"/>
        <v>0.18074189170266872</v>
      </c>
      <c r="W8206" s="1">
        <f t="shared" si="514"/>
        <v>0.48920519607264384</v>
      </c>
      <c r="X8206" s="1">
        <f t="shared" si="515"/>
        <v>511.5140845070423</v>
      </c>
    </row>
    <row r="8207" spans="1:24" hidden="1" x14ac:dyDescent="0.3">
      <c r="A8207" s="18" t="str">
        <f t="shared" si="512"/>
        <v>OFF - ConstMin - Rubber Tired Loaders_2019_25</v>
      </c>
      <c r="B8207" s="1" t="s">
        <v>40</v>
      </c>
      <c r="C8207" s="1">
        <v>2020</v>
      </c>
      <c r="D8207" s="1" t="s">
        <v>163</v>
      </c>
      <c r="E8207" s="1">
        <v>2019</v>
      </c>
      <c r="F8207" s="1">
        <v>25</v>
      </c>
      <c r="G8207" s="1" t="s">
        <v>5</v>
      </c>
      <c r="H8207" s="1">
        <v>7.9591805555555493E-6</v>
      </c>
      <c r="I8207" s="1">
        <v>9.4720826446280898E-6</v>
      </c>
      <c r="J8207" s="1">
        <v>1.1461219999999999E-5</v>
      </c>
      <c r="K8207" s="1">
        <v>3.911867E-5</v>
      </c>
      <c r="L8207" s="1">
        <v>7.2425719999999995E-5</v>
      </c>
      <c r="M8207" s="1">
        <v>9.5004890000000008E-3</v>
      </c>
      <c r="N8207" s="1">
        <v>2.7062099999999999E-6</v>
      </c>
      <c r="O8207" s="1">
        <v>2.4897132000000001E-6</v>
      </c>
      <c r="P8207" s="1">
        <v>1.2054320000000001E-7</v>
      </c>
      <c r="Q8207" s="1">
        <v>7.9885603014001303E-8</v>
      </c>
      <c r="R8207" s="1">
        <v>317.55</v>
      </c>
      <c r="S8207" s="1">
        <v>408.8</v>
      </c>
      <c r="T8207" s="1">
        <v>0.43</v>
      </c>
      <c r="U8207" s="1">
        <v>10220</v>
      </c>
      <c r="V8207" s="1">
        <f t="shared" si="513"/>
        <v>0.30689031540090883</v>
      </c>
      <c r="W8207" s="1">
        <f t="shared" si="514"/>
        <v>2.3465538559825996</v>
      </c>
      <c r="X8207" s="1">
        <f t="shared" si="515"/>
        <v>950.69767441860472</v>
      </c>
    </row>
    <row r="8208" spans="1:24" hidden="1" x14ac:dyDescent="0.3">
      <c r="A8208" s="18" t="str">
        <f t="shared" si="512"/>
        <v>OFF - ConstMin - Rubber Tired Loaders_2019_50</v>
      </c>
      <c r="B8208" s="1" t="s">
        <v>40</v>
      </c>
      <c r="C8208" s="1">
        <v>2020</v>
      </c>
      <c r="D8208" s="1" t="s">
        <v>163</v>
      </c>
      <c r="E8208" s="1">
        <v>2019</v>
      </c>
      <c r="F8208" s="1">
        <v>50</v>
      </c>
      <c r="G8208" s="1" t="s">
        <v>12</v>
      </c>
      <c r="H8208" s="1">
        <v>6.0357739047779998E-6</v>
      </c>
      <c r="I8208" s="1">
        <v>5.5517048376147996E-6</v>
      </c>
      <c r="J8208" s="1">
        <v>6.6420010000000003E-6</v>
      </c>
      <c r="K8208" s="1">
        <v>4.4738269999999999E-4</v>
      </c>
      <c r="L8208" s="1">
        <v>9.6021469999999993E-6</v>
      </c>
      <c r="M8208" s="1">
        <v>5.4608069999999998E-3</v>
      </c>
      <c r="N8208" s="1">
        <v>3.7646306999999999E-7</v>
      </c>
      <c r="O8208" s="1">
        <v>2.8443876399999999E-7</v>
      </c>
      <c r="P8208" s="1">
        <v>6.6393449999999996E-8</v>
      </c>
      <c r="Q8208" s="1">
        <v>8.1835591723026494E-8</v>
      </c>
      <c r="R8208" s="1">
        <v>233.6</v>
      </c>
      <c r="S8208" s="1">
        <v>105.85</v>
      </c>
      <c r="T8208" s="1">
        <v>0.21</v>
      </c>
      <c r="U8208" s="1">
        <v>4234</v>
      </c>
      <c r="V8208" s="1">
        <f t="shared" si="513"/>
        <v>0.43417430255761419</v>
      </c>
      <c r="W8208" s="1">
        <f t="shared" si="514"/>
        <v>0.75094148531351546</v>
      </c>
      <c r="X8208" s="1">
        <f t="shared" si="515"/>
        <v>504.04761904761904</v>
      </c>
    </row>
    <row r="8209" spans="1:24" hidden="1" x14ac:dyDescent="0.3">
      <c r="A8209" s="18" t="str">
        <f t="shared" si="512"/>
        <v>OFF - ConstMin - Rubber Tired Loaders_2019_100</v>
      </c>
      <c r="B8209" s="1" t="s">
        <v>40</v>
      </c>
      <c r="C8209" s="1">
        <v>2020</v>
      </c>
      <c r="D8209" s="1" t="s">
        <v>163</v>
      </c>
      <c r="E8209" s="1">
        <v>2019</v>
      </c>
      <c r="F8209" s="1">
        <v>100</v>
      </c>
      <c r="G8209" s="1" t="s">
        <v>12</v>
      </c>
      <c r="H8209" s="1">
        <v>2.7437731668906599E-5</v>
      </c>
      <c r="I8209" s="1">
        <v>2.5237225589060299E-5</v>
      </c>
      <c r="J8209" s="1">
        <v>3.0193550000000002E-5</v>
      </c>
      <c r="K8209" s="1">
        <v>1.3492179999999999E-3</v>
      </c>
      <c r="L8209" s="1">
        <v>6.8055379999999998E-5</v>
      </c>
      <c r="M8209" s="1">
        <v>6.4534309999999998E-2</v>
      </c>
      <c r="N8209" s="1">
        <v>4.4994870000000001E-6</v>
      </c>
      <c r="O8209" s="1">
        <v>3.3996124000000001E-6</v>
      </c>
      <c r="P8209" s="1">
        <v>6.2349150000000002E-7</v>
      </c>
      <c r="Q8209" s="1">
        <v>8.8484733550522398E-7</v>
      </c>
      <c r="R8209" s="1">
        <v>2525.8000000000002</v>
      </c>
      <c r="S8209" s="1">
        <v>708.1</v>
      </c>
      <c r="T8209" s="1">
        <v>1.38</v>
      </c>
      <c r="U8209" s="1">
        <v>50983.199999999997</v>
      </c>
      <c r="V8209" s="1">
        <f t="shared" si="513"/>
        <v>0.16390912037752733</v>
      </c>
      <c r="W8209" s="1">
        <f t="shared" si="514"/>
        <v>0.44200173404138887</v>
      </c>
      <c r="X8209" s="1">
        <f t="shared" si="515"/>
        <v>513.11594202898561</v>
      </c>
    </row>
    <row r="8210" spans="1:24" hidden="1" x14ac:dyDescent="0.3">
      <c r="A8210" s="18" t="str">
        <f t="shared" si="512"/>
        <v>OFF - ConstMin - Rubber Tired Loaders_2020_25</v>
      </c>
      <c r="B8210" s="1" t="s">
        <v>40</v>
      </c>
      <c r="C8210" s="1">
        <v>2020</v>
      </c>
      <c r="D8210" s="1" t="s">
        <v>163</v>
      </c>
      <c r="E8210" s="1">
        <v>2020</v>
      </c>
      <c r="F8210" s="1">
        <v>25</v>
      </c>
      <c r="G8210" s="1" t="s">
        <v>5</v>
      </c>
      <c r="H8210" s="1">
        <v>8.4403958333333305E-6</v>
      </c>
      <c r="I8210" s="1">
        <v>1.0044768595041299E-5</v>
      </c>
      <c r="J8210" s="1">
        <v>1.2154169999999999E-5</v>
      </c>
      <c r="K8210" s="1">
        <v>4.1483809999999998E-5</v>
      </c>
      <c r="L8210" s="1">
        <v>7.6804619999999994E-5</v>
      </c>
      <c r="M8210" s="1">
        <v>1.007489E-2</v>
      </c>
      <c r="N8210" s="1">
        <v>2.869828E-6</v>
      </c>
      <c r="O8210" s="1">
        <v>2.64024176E-6</v>
      </c>
      <c r="P8210" s="1">
        <v>1.278313E-7</v>
      </c>
      <c r="Q8210" s="1">
        <v>8.4476729624001396E-8</v>
      </c>
      <c r="R8210" s="1">
        <v>335.8</v>
      </c>
      <c r="S8210" s="1">
        <v>434.349999999999</v>
      </c>
      <c r="T8210" s="1">
        <v>0.45</v>
      </c>
      <c r="U8210" s="1">
        <v>10858.75</v>
      </c>
      <c r="V8210" s="1">
        <f t="shared" si="513"/>
        <v>0.30630120289925061</v>
      </c>
      <c r="W8210" s="1">
        <f t="shared" si="514"/>
        <v>2.3420497218655054</v>
      </c>
      <c r="X8210" s="1">
        <f t="shared" si="515"/>
        <v>965.22222222222001</v>
      </c>
    </row>
    <row r="8211" spans="1:24" hidden="1" x14ac:dyDescent="0.3">
      <c r="A8211" s="18" t="str">
        <f t="shared" si="512"/>
        <v>OFF - ConstMin - Rubber Tired Loaders_2020_50</v>
      </c>
      <c r="B8211" s="1" t="s">
        <v>40</v>
      </c>
      <c r="C8211" s="1">
        <v>2020</v>
      </c>
      <c r="D8211" s="1" t="s">
        <v>163</v>
      </c>
      <c r="E8211" s="1">
        <v>2020</v>
      </c>
      <c r="F8211" s="1">
        <v>50</v>
      </c>
      <c r="G8211" s="1" t="s">
        <v>12</v>
      </c>
      <c r="H8211" s="1">
        <v>5.2993505319240696E-6</v>
      </c>
      <c r="I8211" s="1">
        <v>4.8743426192637599E-6</v>
      </c>
      <c r="J8211" s="1">
        <v>5.8316119999999997E-6</v>
      </c>
      <c r="K8211" s="1">
        <v>3.5895650000000002E-4</v>
      </c>
      <c r="L8211" s="1">
        <v>8.8513779999999995E-6</v>
      </c>
      <c r="M8211" s="1">
        <v>5.270963E-3</v>
      </c>
      <c r="N8211" s="1">
        <v>3.6337544999999997E-7</v>
      </c>
      <c r="O8211" s="1">
        <v>2.7455034E-7</v>
      </c>
      <c r="P8211" s="1">
        <v>6.4085299999999997E-8</v>
      </c>
      <c r="Q8211" s="1">
        <v>7.7999548361009596E-8</v>
      </c>
      <c r="R8211" s="1">
        <v>222.65</v>
      </c>
      <c r="S8211" s="1">
        <v>102.2</v>
      </c>
      <c r="T8211" s="1">
        <v>0.2</v>
      </c>
      <c r="U8211" s="1">
        <v>4088</v>
      </c>
      <c r="V8211" s="1">
        <f t="shared" si="513"/>
        <v>0.39481511086854576</v>
      </c>
      <c r="W8211" s="1">
        <f t="shared" si="514"/>
        <v>0.71694955799747495</v>
      </c>
      <c r="X8211" s="1">
        <f t="shared" si="515"/>
        <v>511</v>
      </c>
    </row>
    <row r="8212" spans="1:24" hidden="1" x14ac:dyDescent="0.3">
      <c r="A8212" s="18" t="str">
        <f t="shared" si="512"/>
        <v>OFF - ConstMin - Rubber Tired Loaders_2020_100</v>
      </c>
      <c r="B8212" s="1" t="s">
        <v>40</v>
      </c>
      <c r="C8212" s="1">
        <v>2020</v>
      </c>
      <c r="D8212" s="1" t="s">
        <v>163</v>
      </c>
      <c r="E8212" s="1">
        <v>2020</v>
      </c>
      <c r="F8212" s="1">
        <v>100</v>
      </c>
      <c r="G8212" s="1" t="s">
        <v>12</v>
      </c>
      <c r="H8212" s="1">
        <v>2.3686610525435701E-5</v>
      </c>
      <c r="I8212" s="1">
        <v>2.1786944361295798E-5</v>
      </c>
      <c r="J8212" s="1">
        <v>2.6065670000000001E-5</v>
      </c>
      <c r="K8212" s="1">
        <v>1.0433110000000001E-3</v>
      </c>
      <c r="L8212" s="1">
        <v>5.8481299999999999E-5</v>
      </c>
      <c r="M8212" s="1">
        <v>6.2290770000000002E-2</v>
      </c>
      <c r="N8212" s="1">
        <v>4.3430624999999999E-6</v>
      </c>
      <c r="O8212" s="1">
        <v>3.2814250000000001E-6</v>
      </c>
      <c r="P8212" s="1">
        <v>6.0181580000000004E-7</v>
      </c>
      <c r="Q8212" s="1">
        <v>8.47765583005728E-7</v>
      </c>
      <c r="R8212" s="1">
        <v>2419.9499999999998</v>
      </c>
      <c r="S8212" s="1">
        <v>686.19999999999902</v>
      </c>
      <c r="T8212" s="1">
        <v>1.34</v>
      </c>
      <c r="U8212" s="1">
        <v>49406.3999999999</v>
      </c>
      <c r="V8212" s="1">
        <f t="shared" si="513"/>
        <v>0.14601642623963232</v>
      </c>
      <c r="W8212" s="1">
        <f t="shared" si="514"/>
        <v>0.39194254532625666</v>
      </c>
      <c r="X8212" s="1">
        <f t="shared" si="515"/>
        <v>512.08955223880525</v>
      </c>
    </row>
    <row r="8213" spans="1:24" hidden="1" x14ac:dyDescent="0.3">
      <c r="A8213" s="18" t="str">
        <f t="shared" si="512"/>
        <v>OFF - ConstMin - Signal Boards_1989_50</v>
      </c>
      <c r="B8213" s="1" t="s">
        <v>40</v>
      </c>
      <c r="C8213" s="1">
        <v>2020</v>
      </c>
      <c r="D8213" s="1" t="s">
        <v>164</v>
      </c>
      <c r="E8213" s="1">
        <v>1989</v>
      </c>
      <c r="F8213" s="1">
        <v>50</v>
      </c>
      <c r="G8213" s="1" t="s">
        <v>5</v>
      </c>
      <c r="H8213" s="1">
        <v>8.4448749999999997E-8</v>
      </c>
      <c r="I8213" s="1">
        <v>1.00500991735537E-7</v>
      </c>
      <c r="J8213" s="1">
        <v>1.2160619999999999E-7</v>
      </c>
      <c r="K8213" s="1">
        <v>2.4734990000000001E-7</v>
      </c>
      <c r="L8213" s="1">
        <v>1.680108E-7</v>
      </c>
      <c r="M8213" s="1">
        <v>1.26003E-5</v>
      </c>
      <c r="N8213" s="1">
        <v>2.341567E-8</v>
      </c>
      <c r="O8213" s="1">
        <v>2.1542416399999999E-8</v>
      </c>
      <c r="P8213" s="1">
        <v>1.6289039999999999E-10</v>
      </c>
      <c r="Q8213" s="1">
        <v>0</v>
      </c>
      <c r="R8213" s="1">
        <v>0</v>
      </c>
      <c r="S8213" s="1">
        <v>0</v>
      </c>
      <c r="T8213" s="1">
        <v>0</v>
      </c>
      <c r="U8213" s="1">
        <v>0</v>
      </c>
      <c r="V8213" s="1">
        <f t="shared" si="513"/>
        <v>0</v>
      </c>
      <c r="W8213" s="1">
        <f t="shared" si="514"/>
        <v>0</v>
      </c>
      <c r="X8213" s="1" t="e">
        <f t="shared" si="515"/>
        <v>#DIV/0!</v>
      </c>
    </row>
    <row r="8214" spans="1:24" hidden="1" x14ac:dyDescent="0.3">
      <c r="A8214" s="18" t="str">
        <f t="shared" si="512"/>
        <v>OFF - ConstMin - Signal Boards_1990_50</v>
      </c>
      <c r="B8214" s="1" t="s">
        <v>40</v>
      </c>
      <c r="C8214" s="1">
        <v>2020</v>
      </c>
      <c r="D8214" s="1" t="s">
        <v>164</v>
      </c>
      <c r="E8214" s="1">
        <v>1990</v>
      </c>
      <c r="F8214" s="1">
        <v>50</v>
      </c>
      <c r="G8214" s="1" t="s">
        <v>5</v>
      </c>
      <c r="H8214" s="1">
        <v>2.5363145833333301E-7</v>
      </c>
      <c r="I8214" s="1">
        <v>3.0184239669421398E-7</v>
      </c>
      <c r="J8214" s="1">
        <v>3.652293E-7</v>
      </c>
      <c r="K8214" s="1">
        <v>7.4288520000000001E-7</v>
      </c>
      <c r="L8214" s="1">
        <v>5.0459989999999996E-7</v>
      </c>
      <c r="M8214" s="1">
        <v>3.7843460000000002E-5</v>
      </c>
      <c r="N8214" s="1">
        <v>7.0326110000000006E-8</v>
      </c>
      <c r="O8214" s="1">
        <v>6.4700021200000004E-8</v>
      </c>
      <c r="P8214" s="1">
        <v>4.8922140000000002E-10</v>
      </c>
      <c r="Q8214" s="1">
        <v>0</v>
      </c>
      <c r="R8214" s="1">
        <v>0</v>
      </c>
      <c r="S8214" s="1">
        <v>0</v>
      </c>
      <c r="T8214" s="1">
        <v>0</v>
      </c>
      <c r="U8214" s="1">
        <v>0</v>
      </c>
      <c r="V8214" s="1">
        <f t="shared" si="513"/>
        <v>0</v>
      </c>
      <c r="W8214" s="1">
        <f t="shared" si="514"/>
        <v>0</v>
      </c>
      <c r="X8214" s="1" t="e">
        <f t="shared" si="515"/>
        <v>#DIV/0!</v>
      </c>
    </row>
    <row r="8215" spans="1:24" hidden="1" x14ac:dyDescent="0.3">
      <c r="A8215" s="18" t="str">
        <f t="shared" si="512"/>
        <v>OFF - ConstMin - Signal Boards_1991_50</v>
      </c>
      <c r="B8215" s="1" t="s">
        <v>40</v>
      </c>
      <c r="C8215" s="1">
        <v>2020</v>
      </c>
      <c r="D8215" s="1" t="s">
        <v>164</v>
      </c>
      <c r="E8215" s="1">
        <v>1991</v>
      </c>
      <c r="F8215" s="1">
        <v>50</v>
      </c>
      <c r="G8215" s="1" t="s">
        <v>5</v>
      </c>
      <c r="H8215" s="1">
        <v>2.7582888888888801E-7</v>
      </c>
      <c r="I8215" s="1">
        <v>3.2825917355371901E-7</v>
      </c>
      <c r="J8215" s="1">
        <v>3.9719360000000001E-7</v>
      </c>
      <c r="K8215" s="1">
        <v>8.0790140000000002E-7</v>
      </c>
      <c r="L8215" s="1">
        <v>5.4876170000000002E-7</v>
      </c>
      <c r="M8215" s="1">
        <v>4.115546E-5</v>
      </c>
      <c r="N8215" s="1">
        <v>7.6480940000000002E-8</v>
      </c>
      <c r="O8215" s="1">
        <v>7.0362464799999994E-8</v>
      </c>
      <c r="P8215" s="1">
        <v>5.3203739999999995E-10</v>
      </c>
      <c r="Q8215" s="1">
        <v>0</v>
      </c>
      <c r="R8215" s="1">
        <v>0</v>
      </c>
      <c r="S8215" s="1">
        <v>0</v>
      </c>
      <c r="T8215" s="1">
        <v>0</v>
      </c>
      <c r="U8215" s="1">
        <v>0</v>
      </c>
      <c r="V8215" s="1">
        <f t="shared" si="513"/>
        <v>0</v>
      </c>
      <c r="W8215" s="1">
        <f t="shared" si="514"/>
        <v>0</v>
      </c>
      <c r="X8215" s="1" t="e">
        <f t="shared" si="515"/>
        <v>#DIV/0!</v>
      </c>
    </row>
    <row r="8216" spans="1:24" hidden="1" x14ac:dyDescent="0.3">
      <c r="A8216" s="18" t="str">
        <f t="shared" si="512"/>
        <v>OFF - ConstMin - Signal Boards_1992_50</v>
      </c>
      <c r="B8216" s="1" t="s">
        <v>40</v>
      </c>
      <c r="C8216" s="1">
        <v>2020</v>
      </c>
      <c r="D8216" s="1" t="s">
        <v>164</v>
      </c>
      <c r="E8216" s="1">
        <v>1992</v>
      </c>
      <c r="F8216" s="1">
        <v>50</v>
      </c>
      <c r="G8216" s="1" t="s">
        <v>5</v>
      </c>
      <c r="H8216" s="1">
        <v>3.9359993055555498E-7</v>
      </c>
      <c r="I8216" s="1">
        <v>4.6841644628099098E-7</v>
      </c>
      <c r="J8216" s="1">
        <v>5.6678389999999996E-7</v>
      </c>
      <c r="K8216" s="1">
        <v>1.152852E-6</v>
      </c>
      <c r="L8216" s="1">
        <v>7.8306700000000001E-7</v>
      </c>
      <c r="M8216" s="1">
        <v>5.872765E-5</v>
      </c>
      <c r="N8216" s="1">
        <v>1.091361E-7</v>
      </c>
      <c r="O8216" s="1">
        <v>1.0040521200000001E-7</v>
      </c>
      <c r="P8216" s="1">
        <v>7.5920190000000001E-10</v>
      </c>
      <c r="Q8216" s="1">
        <v>9.1822532200001496E-10</v>
      </c>
      <c r="R8216" s="1">
        <v>3.65</v>
      </c>
      <c r="S8216" s="1">
        <v>0</v>
      </c>
      <c r="T8216" s="1">
        <v>0</v>
      </c>
      <c r="U8216" s="1">
        <v>0</v>
      </c>
      <c r="V8216" s="1">
        <f t="shared" si="513"/>
        <v>0</v>
      </c>
      <c r="W8216" s="1">
        <f t="shared" si="514"/>
        <v>0</v>
      </c>
      <c r="X8216" s="1" t="e">
        <f t="shared" si="515"/>
        <v>#DIV/0!</v>
      </c>
    </row>
    <row r="8217" spans="1:24" hidden="1" x14ac:dyDescent="0.3">
      <c r="A8217" s="18" t="str">
        <f t="shared" si="512"/>
        <v>OFF - ConstMin - Signal Boards_1993_50</v>
      </c>
      <c r="B8217" s="1" t="s">
        <v>40</v>
      </c>
      <c r="C8217" s="1">
        <v>2020</v>
      </c>
      <c r="D8217" s="1" t="s">
        <v>164</v>
      </c>
      <c r="E8217" s="1">
        <v>1993</v>
      </c>
      <c r="F8217" s="1">
        <v>50</v>
      </c>
      <c r="G8217" s="1" t="s">
        <v>5</v>
      </c>
      <c r="H8217" s="1">
        <v>4.76543472222222E-7</v>
      </c>
      <c r="I8217" s="1">
        <v>5.6712611570247895E-7</v>
      </c>
      <c r="J8217" s="1">
        <v>6.8622260000000002E-7</v>
      </c>
      <c r="K8217" s="1">
        <v>1.3957930000000001E-6</v>
      </c>
      <c r="L8217" s="1">
        <v>9.480834E-7</v>
      </c>
      <c r="M8217" s="1">
        <v>7.1103369999999999E-5</v>
      </c>
      <c r="N8217" s="1">
        <v>1.3213440000000001E-7</v>
      </c>
      <c r="O8217" s="1">
        <v>1.2156364800000001E-7</v>
      </c>
      <c r="P8217" s="1">
        <v>9.1918919999999996E-10</v>
      </c>
      <c r="Q8217" s="1">
        <v>9.1822532200001496E-10</v>
      </c>
      <c r="R8217" s="1">
        <v>3.65</v>
      </c>
      <c r="S8217" s="1">
        <v>0</v>
      </c>
      <c r="T8217" s="1">
        <v>0</v>
      </c>
      <c r="U8217" s="1">
        <v>0</v>
      </c>
      <c r="V8217" s="1">
        <f t="shared" si="513"/>
        <v>0</v>
      </c>
      <c r="W8217" s="1">
        <f t="shared" si="514"/>
        <v>0</v>
      </c>
      <c r="X8217" s="1" t="e">
        <f t="shared" si="515"/>
        <v>#DIV/0!</v>
      </c>
    </row>
    <row r="8218" spans="1:24" hidden="1" x14ac:dyDescent="0.3">
      <c r="A8218" s="18" t="str">
        <f t="shared" si="512"/>
        <v>OFF - ConstMin - Signal Boards_1994_50</v>
      </c>
      <c r="B8218" s="1" t="s">
        <v>40</v>
      </c>
      <c r="C8218" s="1">
        <v>2020</v>
      </c>
      <c r="D8218" s="1" t="s">
        <v>164</v>
      </c>
      <c r="E8218" s="1">
        <v>1994</v>
      </c>
      <c r="F8218" s="1">
        <v>50</v>
      </c>
      <c r="G8218" s="1" t="s">
        <v>5</v>
      </c>
      <c r="H8218" s="1">
        <v>9.2574722222222203E-7</v>
      </c>
      <c r="I8218" s="1">
        <v>1.10171570247933E-6</v>
      </c>
      <c r="J8218" s="1">
        <v>1.333076E-6</v>
      </c>
      <c r="K8218" s="1">
        <v>2.711508E-6</v>
      </c>
      <c r="L8218" s="1">
        <v>1.841774E-6</v>
      </c>
      <c r="M8218" s="1">
        <v>1.381275E-4</v>
      </c>
      <c r="N8218" s="1">
        <v>2.5668819999999999E-7</v>
      </c>
      <c r="O8218" s="1">
        <v>2.36153144E-7</v>
      </c>
      <c r="P8218" s="1">
        <v>1.7856440000000001E-9</v>
      </c>
      <c r="Q8218" s="1">
        <v>9.1822532200001496E-10</v>
      </c>
      <c r="R8218" s="1">
        <v>3.65</v>
      </c>
      <c r="S8218" s="1">
        <v>3.65</v>
      </c>
      <c r="T8218" s="1">
        <v>0.01</v>
      </c>
      <c r="U8218" s="1">
        <v>135.05000000000001</v>
      </c>
      <c r="V8218" s="1">
        <f t="shared" si="513"/>
        <v>2.7012423597503461</v>
      </c>
      <c r="W8218" s="1">
        <f t="shared" si="514"/>
        <v>4.5157547765642159</v>
      </c>
      <c r="X8218" s="1">
        <f t="shared" si="515"/>
        <v>365</v>
      </c>
    </row>
    <row r="8219" spans="1:24" hidden="1" x14ac:dyDescent="0.3">
      <c r="A8219" s="18" t="str">
        <f t="shared" si="512"/>
        <v>OFF - ConstMin - Signal Boards_1995_50</v>
      </c>
      <c r="B8219" s="1" t="s">
        <v>40</v>
      </c>
      <c r="C8219" s="1">
        <v>2020</v>
      </c>
      <c r="D8219" s="1" t="s">
        <v>164</v>
      </c>
      <c r="E8219" s="1">
        <v>1995</v>
      </c>
      <c r="F8219" s="1">
        <v>50</v>
      </c>
      <c r="G8219" s="1" t="s">
        <v>5</v>
      </c>
      <c r="H8219" s="1">
        <v>1.60188055555555E-6</v>
      </c>
      <c r="I8219" s="1">
        <v>1.9063702479338799E-6</v>
      </c>
      <c r="J8219" s="1">
        <v>2.3067080000000001E-6</v>
      </c>
      <c r="K8219" s="1">
        <v>4.6918999999999999E-6</v>
      </c>
      <c r="L8219" s="1">
        <v>3.1869419999999998E-6</v>
      </c>
      <c r="M8219" s="1">
        <v>2.3901099999999999E-4</v>
      </c>
      <c r="N8219" s="1">
        <v>4.4416430000000001E-7</v>
      </c>
      <c r="O8219" s="1">
        <v>4.0863115599999998E-7</v>
      </c>
      <c r="P8219" s="1">
        <v>3.089815E-9</v>
      </c>
      <c r="Q8219" s="1">
        <v>1.8364506440000299E-9</v>
      </c>
      <c r="R8219" s="1">
        <v>7.3</v>
      </c>
      <c r="S8219" s="1">
        <v>3.65</v>
      </c>
      <c r="T8219" s="1">
        <v>0.01</v>
      </c>
      <c r="U8219" s="1">
        <v>135.05000000000001</v>
      </c>
      <c r="V8219" s="1">
        <f t="shared" si="513"/>
        <v>4.6741351289611686</v>
      </c>
      <c r="W8219" s="1">
        <f t="shared" si="514"/>
        <v>7.81390580990562</v>
      </c>
      <c r="X8219" s="1">
        <f t="shared" si="515"/>
        <v>365</v>
      </c>
    </row>
    <row r="8220" spans="1:24" hidden="1" x14ac:dyDescent="0.3">
      <c r="A8220" s="18" t="str">
        <f t="shared" si="512"/>
        <v>OFF - ConstMin - Signal Boards_1996_50</v>
      </c>
      <c r="B8220" s="1" t="s">
        <v>40</v>
      </c>
      <c r="C8220" s="1">
        <v>2020</v>
      </c>
      <c r="D8220" s="1" t="s">
        <v>164</v>
      </c>
      <c r="E8220" s="1">
        <v>1996</v>
      </c>
      <c r="F8220" s="1">
        <v>50</v>
      </c>
      <c r="G8220" s="1" t="s">
        <v>5</v>
      </c>
      <c r="H8220" s="1">
        <v>2.4581499999999999E-6</v>
      </c>
      <c r="I8220" s="1">
        <v>2.9254016528925602E-6</v>
      </c>
      <c r="J8220" s="1">
        <v>3.5397359999999999E-6</v>
      </c>
      <c r="K8220" s="1">
        <v>7.1999070000000003E-6</v>
      </c>
      <c r="L8220" s="1">
        <v>4.8904900000000002E-6</v>
      </c>
      <c r="M8220" s="1">
        <v>3.6677189999999998E-4</v>
      </c>
      <c r="N8220" s="1">
        <v>6.8158779999999996E-7</v>
      </c>
      <c r="O8220" s="1">
        <v>6.2706077600000001E-7</v>
      </c>
      <c r="P8220" s="1">
        <v>4.7414449999999996E-9</v>
      </c>
      <c r="Q8220" s="1">
        <v>3.6729012880000598E-9</v>
      </c>
      <c r="R8220" s="1">
        <v>14.6</v>
      </c>
      <c r="S8220" s="1">
        <v>7.3</v>
      </c>
      <c r="T8220" s="1">
        <v>0.01</v>
      </c>
      <c r="U8220" s="1">
        <v>270.10000000000002</v>
      </c>
      <c r="V8220" s="1">
        <f t="shared" si="513"/>
        <v>3.5863239701012257</v>
      </c>
      <c r="W8220" s="1">
        <f t="shared" si="514"/>
        <v>5.9953755393548649</v>
      </c>
      <c r="X8220" s="1">
        <f t="shared" si="515"/>
        <v>730</v>
      </c>
    </row>
    <row r="8221" spans="1:24" hidden="1" x14ac:dyDescent="0.3">
      <c r="A8221" s="18" t="str">
        <f t="shared" si="512"/>
        <v>OFF - ConstMin - Signal Boards_1997_50</v>
      </c>
      <c r="B8221" s="1" t="s">
        <v>40</v>
      </c>
      <c r="C8221" s="1">
        <v>2020</v>
      </c>
      <c r="D8221" s="1" t="s">
        <v>164</v>
      </c>
      <c r="E8221" s="1">
        <v>1997</v>
      </c>
      <c r="F8221" s="1">
        <v>50</v>
      </c>
      <c r="G8221" s="1" t="s">
        <v>5</v>
      </c>
      <c r="H8221" s="1">
        <v>2.8675736111111099E-6</v>
      </c>
      <c r="I8221" s="1">
        <v>3.4126495867768599E-6</v>
      </c>
      <c r="J8221" s="1">
        <v>4.1293060000000002E-6</v>
      </c>
      <c r="K8221" s="1">
        <v>8.3991090000000002E-6</v>
      </c>
      <c r="L8221" s="1">
        <v>5.7050389999999996E-6</v>
      </c>
      <c r="M8221" s="1">
        <v>4.278606E-4</v>
      </c>
      <c r="N8221" s="1">
        <v>7.9511159999999996E-7</v>
      </c>
      <c r="O8221" s="1">
        <v>7.3150267199999996E-7</v>
      </c>
      <c r="P8221" s="1">
        <v>5.5311699999999996E-9</v>
      </c>
      <c r="Q8221" s="1">
        <v>3.6729012880000598E-9</v>
      </c>
      <c r="R8221" s="1">
        <v>14.6</v>
      </c>
      <c r="S8221" s="1">
        <v>7.3</v>
      </c>
      <c r="T8221" s="1">
        <v>0.02</v>
      </c>
      <c r="U8221" s="1">
        <v>270.10000000000002</v>
      </c>
      <c r="V8221" s="1">
        <f t="shared" si="513"/>
        <v>4.1836535514746931</v>
      </c>
      <c r="W8221" s="1">
        <f t="shared" si="514"/>
        <v>6.9939517863579175</v>
      </c>
      <c r="X8221" s="1">
        <f t="shared" si="515"/>
        <v>365</v>
      </c>
    </row>
    <row r="8222" spans="1:24" hidden="1" x14ac:dyDescent="0.3">
      <c r="A8222" s="18" t="str">
        <f t="shared" si="512"/>
        <v>OFF - ConstMin - Signal Boards_1998_50</v>
      </c>
      <c r="B8222" s="1" t="s">
        <v>40</v>
      </c>
      <c r="C8222" s="1">
        <v>2020</v>
      </c>
      <c r="D8222" s="1" t="s">
        <v>164</v>
      </c>
      <c r="E8222" s="1">
        <v>1998</v>
      </c>
      <c r="F8222" s="1">
        <v>50</v>
      </c>
      <c r="G8222" s="1" t="s">
        <v>5</v>
      </c>
      <c r="H8222" s="1">
        <v>3.24906736111111E-6</v>
      </c>
      <c r="I8222" s="1">
        <v>3.8666586776859498E-6</v>
      </c>
      <c r="J8222" s="1">
        <v>4.6786569999999996E-6</v>
      </c>
      <c r="K8222" s="1">
        <v>9.5165010000000005E-6</v>
      </c>
      <c r="L8222" s="1">
        <v>6.4640210000000002E-6</v>
      </c>
      <c r="M8222" s="1">
        <v>4.8478189999999997E-4</v>
      </c>
      <c r="N8222" s="1">
        <v>9.0089090000000005E-7</v>
      </c>
      <c r="O8222" s="1">
        <v>8.2881962799999995E-7</v>
      </c>
      <c r="P8222" s="1">
        <v>6.2670199999999997E-9</v>
      </c>
      <c r="Q8222" s="1">
        <v>4.5911266100000704E-9</v>
      </c>
      <c r="R8222" s="1">
        <v>18.25</v>
      </c>
      <c r="S8222" s="1">
        <v>10.95</v>
      </c>
      <c r="T8222" s="1">
        <v>0.02</v>
      </c>
      <c r="U8222" s="1">
        <v>405.15</v>
      </c>
      <c r="V8222" s="1">
        <f t="shared" si="513"/>
        <v>3.1601565289957412</v>
      </c>
      <c r="W8222" s="1">
        <f t="shared" si="514"/>
        <v>5.282938027242829</v>
      </c>
      <c r="X8222" s="1">
        <f t="shared" si="515"/>
        <v>547.5</v>
      </c>
    </row>
    <row r="8223" spans="1:24" hidden="1" x14ac:dyDescent="0.3">
      <c r="A8223" s="18" t="str">
        <f t="shared" si="512"/>
        <v>OFF - ConstMin - Signal Boards_1999_50</v>
      </c>
      <c r="B8223" s="1" t="s">
        <v>40</v>
      </c>
      <c r="C8223" s="1">
        <v>2020</v>
      </c>
      <c r="D8223" s="1" t="s">
        <v>164</v>
      </c>
      <c r="E8223" s="1">
        <v>1999</v>
      </c>
      <c r="F8223" s="1">
        <v>50</v>
      </c>
      <c r="G8223" s="1" t="s">
        <v>5</v>
      </c>
      <c r="H8223" s="1">
        <v>2.9285611111111098E-6</v>
      </c>
      <c r="I8223" s="1">
        <v>3.4852297520661101E-6</v>
      </c>
      <c r="J8223" s="1">
        <v>4.2171279999999997E-6</v>
      </c>
      <c r="K8223" s="1">
        <v>8.7409669999999996E-6</v>
      </c>
      <c r="L8223" s="1">
        <v>6.1962820000000002E-6</v>
      </c>
      <c r="M8223" s="1">
        <v>5.4929459999999996E-4</v>
      </c>
      <c r="N8223" s="1">
        <v>8.8714909999999996E-7</v>
      </c>
      <c r="O8223" s="1">
        <v>8.1617717200000001E-7</v>
      </c>
      <c r="P8223" s="1">
        <v>7.1010089999999998E-9</v>
      </c>
      <c r="Q8223" s="1">
        <v>4.5911266100000704E-9</v>
      </c>
      <c r="R8223" s="1">
        <v>18.25</v>
      </c>
      <c r="S8223" s="1">
        <v>10.95</v>
      </c>
      <c r="T8223" s="1">
        <v>0.02</v>
      </c>
      <c r="U8223" s="1">
        <v>405.15</v>
      </c>
      <c r="V8223" s="1">
        <f t="shared" si="513"/>
        <v>2.8484209427642875</v>
      </c>
      <c r="W8223" s="1">
        <f t="shared" si="514"/>
        <v>5.0641193469699823</v>
      </c>
      <c r="X8223" s="1">
        <f t="shared" si="515"/>
        <v>547.5</v>
      </c>
    </row>
    <row r="8224" spans="1:24" hidden="1" x14ac:dyDescent="0.3">
      <c r="A8224" s="18" t="str">
        <f t="shared" si="512"/>
        <v>OFF - ConstMin - Signal Boards_2000_50</v>
      </c>
      <c r="B8224" s="1" t="s">
        <v>40</v>
      </c>
      <c r="C8224" s="1">
        <v>2020</v>
      </c>
      <c r="D8224" s="1" t="s">
        <v>164</v>
      </c>
      <c r="E8224" s="1">
        <v>2000</v>
      </c>
      <c r="F8224" s="1">
        <v>50</v>
      </c>
      <c r="G8224" s="1" t="s">
        <v>5</v>
      </c>
      <c r="H8224" s="1">
        <v>3.3721777777777701E-6</v>
      </c>
      <c r="I8224" s="1">
        <v>4.0131702479338802E-6</v>
      </c>
      <c r="J8224" s="1">
        <v>4.8559359999999997E-6</v>
      </c>
      <c r="K8224" s="1">
        <v>1.009027E-5</v>
      </c>
      <c r="L8224" s="1">
        <v>7.2752549999999999E-6</v>
      </c>
      <c r="M8224" s="1">
        <v>6.5024340000000003E-4</v>
      </c>
      <c r="N8224" s="1">
        <v>1.0274169999999999E-6</v>
      </c>
      <c r="O8224" s="1">
        <v>9.4522363999999996E-7</v>
      </c>
      <c r="P8224" s="1">
        <v>8.406023E-9</v>
      </c>
      <c r="Q8224" s="1">
        <v>5.5093519320000904E-9</v>
      </c>
      <c r="R8224" s="1">
        <v>21.9</v>
      </c>
      <c r="S8224" s="1">
        <v>14.6</v>
      </c>
      <c r="T8224" s="1">
        <v>0.02</v>
      </c>
      <c r="U8224" s="1">
        <v>540.20000000000005</v>
      </c>
      <c r="V8224" s="1">
        <f t="shared" si="513"/>
        <v>2.4599235188835351</v>
      </c>
      <c r="W8224" s="1">
        <f t="shared" si="514"/>
        <v>4.4594596727085811</v>
      </c>
      <c r="X8224" s="1">
        <f t="shared" si="515"/>
        <v>730</v>
      </c>
    </row>
    <row r="8225" spans="1:24" hidden="1" x14ac:dyDescent="0.3">
      <c r="A8225" s="18" t="str">
        <f t="shared" si="512"/>
        <v>OFF - ConstMin - Signal Boards_2001_50</v>
      </c>
      <c r="B8225" s="1" t="s">
        <v>40</v>
      </c>
      <c r="C8225" s="1">
        <v>2020</v>
      </c>
      <c r="D8225" s="1" t="s">
        <v>164</v>
      </c>
      <c r="E8225" s="1">
        <v>2001</v>
      </c>
      <c r="F8225" s="1">
        <v>50</v>
      </c>
      <c r="G8225" s="1" t="s">
        <v>5</v>
      </c>
      <c r="H8225" s="1">
        <v>3.6113937499999998E-6</v>
      </c>
      <c r="I8225" s="1">
        <v>4.2978570247933801E-6</v>
      </c>
      <c r="J8225" s="1">
        <v>5.2004070000000002E-6</v>
      </c>
      <c r="K8225" s="1">
        <v>1.083463E-5</v>
      </c>
      <c r="L8225" s="1">
        <v>7.9503450000000005E-6</v>
      </c>
      <c r="M8225" s="1">
        <v>7.1646760000000002E-4</v>
      </c>
      <c r="N8225" s="1">
        <v>1.106963E-6</v>
      </c>
      <c r="O8225" s="1">
        <v>1.0184059600000001E-6</v>
      </c>
      <c r="P8225" s="1">
        <v>9.2621379999999998E-9</v>
      </c>
      <c r="Q8225" s="1">
        <v>6.4275772540000997E-9</v>
      </c>
      <c r="R8225" s="1">
        <v>25.55</v>
      </c>
      <c r="S8225" s="1">
        <v>14.6</v>
      </c>
      <c r="T8225" s="1">
        <v>0.03</v>
      </c>
      <c r="U8225" s="1">
        <v>540.20000000000005</v>
      </c>
      <c r="V8225" s="1">
        <f t="shared" si="513"/>
        <v>2.6344258835096999</v>
      </c>
      <c r="W8225" s="1">
        <f t="shared" si="514"/>
        <v>4.8732646363076348</v>
      </c>
      <c r="X8225" s="1">
        <f t="shared" si="515"/>
        <v>486.66666666666669</v>
      </c>
    </row>
    <row r="8226" spans="1:24" hidden="1" x14ac:dyDescent="0.3">
      <c r="A8226" s="18" t="str">
        <f t="shared" si="512"/>
        <v>OFF - ConstMin - Signal Boards_2002_50</v>
      </c>
      <c r="B8226" s="1" t="s">
        <v>40</v>
      </c>
      <c r="C8226" s="1">
        <v>2020</v>
      </c>
      <c r="D8226" s="1" t="s">
        <v>164</v>
      </c>
      <c r="E8226" s="1">
        <v>2002</v>
      </c>
      <c r="F8226" s="1">
        <v>50</v>
      </c>
      <c r="G8226" s="1" t="s">
        <v>5</v>
      </c>
      <c r="H8226" s="1">
        <v>3.7205256944444399E-6</v>
      </c>
      <c r="I8226" s="1">
        <v>4.4277330578512401E-6</v>
      </c>
      <c r="J8226" s="1">
        <v>5.357557E-6</v>
      </c>
      <c r="K8226" s="1">
        <v>1.119323E-5</v>
      </c>
      <c r="L8226" s="1">
        <v>8.3641330000000004E-6</v>
      </c>
      <c r="M8226" s="1">
        <v>7.6005340000000004E-4</v>
      </c>
      <c r="N8226" s="1">
        <v>1.1476870000000001E-6</v>
      </c>
      <c r="O8226" s="1">
        <v>1.0558720399999999E-6</v>
      </c>
      <c r="P8226" s="1">
        <v>9.8255930000000007E-9</v>
      </c>
      <c r="Q8226" s="1">
        <v>6.4275772540000997E-9</v>
      </c>
      <c r="R8226" s="1">
        <v>25.55</v>
      </c>
      <c r="S8226" s="1">
        <v>14.6</v>
      </c>
      <c r="T8226" s="1">
        <v>0.03</v>
      </c>
      <c r="U8226" s="1">
        <v>540.20000000000005</v>
      </c>
      <c r="V8226" s="1">
        <f t="shared" si="513"/>
        <v>2.714035042483907</v>
      </c>
      <c r="W8226" s="1">
        <f t="shared" si="514"/>
        <v>5.1269012303583921</v>
      </c>
      <c r="X8226" s="1">
        <f t="shared" si="515"/>
        <v>486.66666666666669</v>
      </c>
    </row>
    <row r="8227" spans="1:24" hidden="1" x14ac:dyDescent="0.3">
      <c r="A8227" s="18" t="str">
        <f t="shared" si="512"/>
        <v>OFF - ConstMin - Signal Boards_2003_50</v>
      </c>
      <c r="B8227" s="1" t="s">
        <v>40</v>
      </c>
      <c r="C8227" s="1">
        <v>2020</v>
      </c>
      <c r="D8227" s="1" t="s">
        <v>164</v>
      </c>
      <c r="E8227" s="1">
        <v>2003</v>
      </c>
      <c r="F8227" s="1">
        <v>50</v>
      </c>
      <c r="G8227" s="1" t="s">
        <v>5</v>
      </c>
      <c r="H8227" s="1">
        <v>4.2058090277777696E-6</v>
      </c>
      <c r="I8227" s="1">
        <v>5.00526033057851E-6</v>
      </c>
      <c r="J8227" s="1">
        <v>6.0563650000000002E-6</v>
      </c>
      <c r="K8227" s="1">
        <v>1.2690630000000001E-5</v>
      </c>
      <c r="L8227" s="1">
        <v>9.6632939999999997E-6</v>
      </c>
      <c r="M8227" s="1">
        <v>8.855054E-4</v>
      </c>
      <c r="N8227" s="1">
        <v>1.3061099999999999E-6</v>
      </c>
      <c r="O8227" s="1">
        <v>1.2016211999999899E-6</v>
      </c>
      <c r="P8227" s="1">
        <v>1.144737E-8</v>
      </c>
      <c r="Q8227" s="1">
        <v>7.3458025760001197E-9</v>
      </c>
      <c r="R8227" s="1">
        <v>29.2</v>
      </c>
      <c r="S8227" s="1">
        <v>18.25</v>
      </c>
      <c r="T8227" s="1">
        <v>0.03</v>
      </c>
      <c r="U8227" s="1">
        <v>675.25</v>
      </c>
      <c r="V8227" s="1">
        <f t="shared" si="513"/>
        <v>2.4544301576368537</v>
      </c>
      <c r="W8227" s="1">
        <f t="shared" si="514"/>
        <v>4.7385907323965188</v>
      </c>
      <c r="X8227" s="1">
        <f t="shared" si="515"/>
        <v>608.33333333333337</v>
      </c>
    </row>
    <row r="8228" spans="1:24" hidden="1" x14ac:dyDescent="0.3">
      <c r="A8228" s="18" t="str">
        <f t="shared" si="512"/>
        <v>OFF - ConstMin - Signal Boards_2004_50</v>
      </c>
      <c r="B8228" s="1" t="s">
        <v>40</v>
      </c>
      <c r="C8228" s="1">
        <v>2020</v>
      </c>
      <c r="D8228" s="1" t="s">
        <v>164</v>
      </c>
      <c r="E8228" s="1">
        <v>2004</v>
      </c>
      <c r="F8228" s="1">
        <v>50</v>
      </c>
      <c r="G8228" s="1" t="s">
        <v>5</v>
      </c>
      <c r="H8228" s="1">
        <v>2.9411208333333301E-6</v>
      </c>
      <c r="I8228" s="1">
        <v>3.5001768595041299E-6</v>
      </c>
      <c r="J8228" s="1">
        <v>4.2352139999999997E-6</v>
      </c>
      <c r="K8228" s="1">
        <v>1.450433E-5</v>
      </c>
      <c r="L8228" s="1">
        <v>1.296717E-5</v>
      </c>
      <c r="M8228" s="1">
        <v>1.3067790000000001E-3</v>
      </c>
      <c r="N8228" s="1">
        <v>1.353168E-6</v>
      </c>
      <c r="O8228" s="1">
        <v>1.24491456E-6</v>
      </c>
      <c r="P8228" s="1">
        <v>1.68934E-8</v>
      </c>
      <c r="Q8228" s="1">
        <v>1.10187038640001E-8</v>
      </c>
      <c r="R8228" s="1">
        <v>43.8</v>
      </c>
      <c r="S8228" s="1">
        <v>25.55</v>
      </c>
      <c r="T8228" s="1">
        <v>0.05</v>
      </c>
      <c r="U8228" s="1">
        <v>945.35</v>
      </c>
      <c r="V8228" s="1">
        <f t="shared" si="513"/>
        <v>1.2259872719085987</v>
      </c>
      <c r="W8228" s="1">
        <f t="shared" si="514"/>
        <v>4.5419377393767562</v>
      </c>
      <c r="X8228" s="1">
        <f t="shared" si="515"/>
        <v>511</v>
      </c>
    </row>
    <row r="8229" spans="1:24" hidden="1" x14ac:dyDescent="0.3">
      <c r="A8229" s="18" t="str">
        <f t="shared" si="512"/>
        <v>OFF - ConstMin - Signal Boards_2005_50</v>
      </c>
      <c r="B8229" s="1" t="s">
        <v>40</v>
      </c>
      <c r="C8229" s="1">
        <v>2020</v>
      </c>
      <c r="D8229" s="1" t="s">
        <v>164</v>
      </c>
      <c r="E8229" s="1">
        <v>2005</v>
      </c>
      <c r="F8229" s="1">
        <v>50</v>
      </c>
      <c r="G8229" s="1" t="s">
        <v>5</v>
      </c>
      <c r="H8229" s="1">
        <v>3.1079930555555499E-6</v>
      </c>
      <c r="I8229" s="1">
        <v>3.6987685950413201E-6</v>
      </c>
      <c r="J8229" s="1">
        <v>4.4755099999999996E-6</v>
      </c>
      <c r="K8229" s="1">
        <v>2.1732970000000001E-5</v>
      </c>
      <c r="L8229" s="1">
        <v>2.1215900000000001E-5</v>
      </c>
      <c r="M8229" s="1">
        <v>2.2012630000000002E-3</v>
      </c>
      <c r="N8229" s="1">
        <v>1.9547059999999998E-6</v>
      </c>
      <c r="O8229" s="1">
        <v>1.7983295199999999E-6</v>
      </c>
      <c r="P8229" s="1">
        <v>2.845683E-8</v>
      </c>
      <c r="Q8229" s="1">
        <v>1.8364506440000301E-8</v>
      </c>
      <c r="R8229" s="1">
        <v>73</v>
      </c>
      <c r="S8229" s="1">
        <v>43.8</v>
      </c>
      <c r="T8229" s="1">
        <v>0.08</v>
      </c>
      <c r="U8229" s="1">
        <v>1620.6</v>
      </c>
      <c r="V8229" s="1">
        <f t="shared" si="513"/>
        <v>0.75573568157944271</v>
      </c>
      <c r="W8229" s="1">
        <f t="shared" si="514"/>
        <v>4.3348515147220716</v>
      </c>
      <c r="X8229" s="1">
        <f t="shared" si="515"/>
        <v>547.5</v>
      </c>
    </row>
    <row r="8230" spans="1:24" hidden="1" x14ac:dyDescent="0.3">
      <c r="A8230" s="18" t="str">
        <f t="shared" si="512"/>
        <v>OFF - ConstMin - Signal Boards_2006_50</v>
      </c>
      <c r="B8230" s="1" t="s">
        <v>40</v>
      </c>
      <c r="C8230" s="1">
        <v>2020</v>
      </c>
      <c r="D8230" s="1" t="s">
        <v>164</v>
      </c>
      <c r="E8230" s="1">
        <v>2006</v>
      </c>
      <c r="F8230" s="1">
        <v>50</v>
      </c>
      <c r="G8230" s="1" t="s">
        <v>5</v>
      </c>
      <c r="H8230" s="1">
        <v>2.4124743055555499E-6</v>
      </c>
      <c r="I8230" s="1">
        <v>2.8710438016528901E-6</v>
      </c>
      <c r="J8230" s="1">
        <v>3.4739630000000001E-6</v>
      </c>
      <c r="K8230" s="1">
        <v>2.2118390000000001E-5</v>
      </c>
      <c r="L8230" s="1">
        <v>2.2915020000000001E-5</v>
      </c>
      <c r="M8230" s="1">
        <v>2.423227E-3</v>
      </c>
      <c r="N8230" s="1">
        <v>1.9385129999999999E-6</v>
      </c>
      <c r="O8230" s="1">
        <v>1.78343196E-6</v>
      </c>
      <c r="P8230" s="1">
        <v>3.1326269999999999E-8</v>
      </c>
      <c r="Q8230" s="1">
        <v>2.02009570840003E-8</v>
      </c>
      <c r="R8230" s="1">
        <v>80.3</v>
      </c>
      <c r="S8230" s="1">
        <v>47.45</v>
      </c>
      <c r="T8230" s="1">
        <v>0.09</v>
      </c>
      <c r="U8230" s="1">
        <v>1755.65</v>
      </c>
      <c r="V8230" s="1">
        <f t="shared" si="513"/>
        <v>0.54149004672164003</v>
      </c>
      <c r="W8230" s="1">
        <f t="shared" si="514"/>
        <v>4.3218620500612888</v>
      </c>
      <c r="X8230" s="1">
        <f t="shared" si="515"/>
        <v>527.22222222222229</v>
      </c>
    </row>
    <row r="8231" spans="1:24" hidden="1" x14ac:dyDescent="0.3">
      <c r="A8231" s="18" t="str">
        <f t="shared" si="512"/>
        <v>OFF - ConstMin - Signal Boards_2007_50</v>
      </c>
      <c r="B8231" s="1" t="s">
        <v>40</v>
      </c>
      <c r="C8231" s="1">
        <v>2020</v>
      </c>
      <c r="D8231" s="1" t="s">
        <v>164</v>
      </c>
      <c r="E8231" s="1">
        <v>2007</v>
      </c>
      <c r="F8231" s="1">
        <v>50</v>
      </c>
      <c r="G8231" s="1" t="s">
        <v>5</v>
      </c>
      <c r="H8231" s="1">
        <v>2.2845222222222202E-6</v>
      </c>
      <c r="I8231" s="1">
        <v>2.71877024793388E-6</v>
      </c>
      <c r="J8231" s="1">
        <v>3.2897119999999999E-6</v>
      </c>
      <c r="K8231" s="1">
        <v>2.123279E-5</v>
      </c>
      <c r="L8231" s="1">
        <v>2.2465389999999999E-5</v>
      </c>
      <c r="M8231" s="1">
        <v>2.3979240000000001E-3</v>
      </c>
      <c r="N8231" s="1">
        <v>1.869151E-6</v>
      </c>
      <c r="O8231" s="1">
        <v>1.71961892E-6</v>
      </c>
      <c r="P8231" s="1">
        <v>3.0999180000000003E-8</v>
      </c>
      <c r="Q8231" s="1">
        <v>2.02009570840003E-8</v>
      </c>
      <c r="R8231" s="1">
        <v>80.3</v>
      </c>
      <c r="S8231" s="1">
        <v>47.45</v>
      </c>
      <c r="T8231" s="1">
        <v>0.09</v>
      </c>
      <c r="U8231" s="1">
        <v>1755.65</v>
      </c>
      <c r="V8231" s="1">
        <f t="shared" si="513"/>
        <v>0.51277066122487147</v>
      </c>
      <c r="W8231" s="1">
        <f t="shared" si="514"/>
        <v>4.237060080280374</v>
      </c>
      <c r="X8231" s="1">
        <f t="shared" si="515"/>
        <v>527.22222222222229</v>
      </c>
    </row>
    <row r="8232" spans="1:24" hidden="1" x14ac:dyDescent="0.3">
      <c r="A8232" s="18" t="str">
        <f t="shared" si="512"/>
        <v>OFF - ConstMin - Signal Boards_2008_50</v>
      </c>
      <c r="B8232" s="1" t="s">
        <v>40</v>
      </c>
      <c r="C8232" s="1">
        <v>2020</v>
      </c>
      <c r="D8232" s="1" t="s">
        <v>164</v>
      </c>
      <c r="E8232" s="1">
        <v>2008</v>
      </c>
      <c r="F8232" s="1">
        <v>50</v>
      </c>
      <c r="G8232" s="1" t="s">
        <v>5</v>
      </c>
      <c r="H8232" s="1">
        <v>1.34340902777777E-6</v>
      </c>
      <c r="I8232" s="1">
        <v>1.59876776859504E-6</v>
      </c>
      <c r="J8232" s="1">
        <v>1.9345089999999999E-6</v>
      </c>
      <c r="K8232" s="1">
        <v>1.97306E-5</v>
      </c>
      <c r="L8232" s="1">
        <v>2.2155269999999999E-5</v>
      </c>
      <c r="M8232" s="1">
        <v>2.4167920000000001E-3</v>
      </c>
      <c r="N8232" s="1">
        <v>8.2828379999999997E-7</v>
      </c>
      <c r="O8232" s="1">
        <v>7.6202109600000005E-7</v>
      </c>
      <c r="P8232" s="1">
        <v>3.1243080000000003E-8</v>
      </c>
      <c r="Q8232" s="1">
        <v>2.02009570840003E-8</v>
      </c>
      <c r="R8232" s="1">
        <v>80.3</v>
      </c>
      <c r="S8232" s="1">
        <v>47.45</v>
      </c>
      <c r="T8232" s="1">
        <v>0.09</v>
      </c>
      <c r="U8232" s="1">
        <v>1755.65</v>
      </c>
      <c r="V8232" s="1">
        <f t="shared" si="513"/>
        <v>0.30153383003602313</v>
      </c>
      <c r="W8232" s="1">
        <f t="shared" si="514"/>
        <v>4.1785702400373808</v>
      </c>
      <c r="X8232" s="1">
        <f t="shared" si="515"/>
        <v>527.22222222222229</v>
      </c>
    </row>
    <row r="8233" spans="1:24" hidden="1" x14ac:dyDescent="0.3">
      <c r="A8233" s="18" t="str">
        <f t="shared" si="512"/>
        <v>OFF - ConstMin - Signal Boards_2009_50</v>
      </c>
      <c r="B8233" s="1" t="s">
        <v>40</v>
      </c>
      <c r="C8233" s="1">
        <v>2020</v>
      </c>
      <c r="D8233" s="1" t="s">
        <v>164</v>
      </c>
      <c r="E8233" s="1">
        <v>2009</v>
      </c>
      <c r="F8233" s="1">
        <v>50</v>
      </c>
      <c r="G8233" s="1" t="s">
        <v>5</v>
      </c>
      <c r="H8233" s="1">
        <v>1.3143902777777701E-6</v>
      </c>
      <c r="I8233" s="1">
        <v>1.5642330578512299E-6</v>
      </c>
      <c r="J8233" s="1">
        <v>1.8927220000000001E-6</v>
      </c>
      <c r="K8233" s="1">
        <v>1.9811000000000001E-5</v>
      </c>
      <c r="L8233" s="1">
        <v>2.2753129999999999E-5</v>
      </c>
      <c r="M8233" s="1">
        <v>2.5064089999999998E-3</v>
      </c>
      <c r="N8233" s="1">
        <v>8.3634600000000004E-7</v>
      </c>
      <c r="O8233" s="1">
        <v>7.6943831999999998E-7</v>
      </c>
      <c r="P8233" s="1">
        <v>3.2401610000000003E-8</v>
      </c>
      <c r="Q8233" s="1">
        <v>2.1119182406000299E-8</v>
      </c>
      <c r="R8233" s="1">
        <v>83.95</v>
      </c>
      <c r="S8233" s="1">
        <v>51.1</v>
      </c>
      <c r="T8233" s="1">
        <v>0.09</v>
      </c>
      <c r="U8233" s="1">
        <v>1890.7</v>
      </c>
      <c r="V8233" s="1">
        <f t="shared" si="513"/>
        <v>0.27394755982358554</v>
      </c>
      <c r="W8233" s="1">
        <f t="shared" si="514"/>
        <v>3.9848054678062161</v>
      </c>
      <c r="X8233" s="1">
        <f t="shared" si="515"/>
        <v>567.77777777777783</v>
      </c>
    </row>
    <row r="8234" spans="1:24" hidden="1" x14ac:dyDescent="0.3">
      <c r="A8234" s="18" t="str">
        <f t="shared" si="512"/>
        <v>OFF - ConstMin - Signal Boards_2010_50</v>
      </c>
      <c r="B8234" s="1" t="s">
        <v>40</v>
      </c>
      <c r="C8234" s="1">
        <v>2020</v>
      </c>
      <c r="D8234" s="1" t="s">
        <v>164</v>
      </c>
      <c r="E8234" s="1">
        <v>2010</v>
      </c>
      <c r="F8234" s="1">
        <v>50</v>
      </c>
      <c r="G8234" s="1" t="s">
        <v>5</v>
      </c>
      <c r="H8234" s="1">
        <v>1.3682055555555501E-6</v>
      </c>
      <c r="I8234" s="1">
        <v>1.6282776859504099E-6</v>
      </c>
      <c r="J8234" s="1">
        <v>1.9702159999999998E-6</v>
      </c>
      <c r="K8234" s="1">
        <v>2.121675E-5</v>
      </c>
      <c r="L8234" s="1">
        <v>2.494821E-5</v>
      </c>
      <c r="M8234" s="1">
        <v>2.775497E-3</v>
      </c>
      <c r="N8234" s="1">
        <v>9.0105239999999996E-7</v>
      </c>
      <c r="O8234" s="1">
        <v>8.28968208E-7</v>
      </c>
      <c r="P8234" s="1">
        <v>3.5880239999999998E-8</v>
      </c>
      <c r="Q8234" s="1">
        <v>2.2955633050000301E-8</v>
      </c>
      <c r="R8234" s="1">
        <v>91.25</v>
      </c>
      <c r="S8234" s="1">
        <v>54.75</v>
      </c>
      <c r="T8234" s="1">
        <v>0.1</v>
      </c>
      <c r="U8234" s="1">
        <v>2025.75</v>
      </c>
      <c r="V8234" s="1">
        <f t="shared" si="513"/>
        <v>0.26615291336517549</v>
      </c>
      <c r="W8234" s="1">
        <f t="shared" si="514"/>
        <v>4.0779523247415135</v>
      </c>
      <c r="X8234" s="1">
        <f t="shared" si="515"/>
        <v>547.5</v>
      </c>
    </row>
    <row r="8235" spans="1:24" hidden="1" x14ac:dyDescent="0.3">
      <c r="A8235" s="18" t="str">
        <f t="shared" si="512"/>
        <v>OFF - ConstMin - Signal Boards_2011_50</v>
      </c>
      <c r="B8235" s="1" t="s">
        <v>40</v>
      </c>
      <c r="C8235" s="1">
        <v>2020</v>
      </c>
      <c r="D8235" s="1" t="s">
        <v>164</v>
      </c>
      <c r="E8235" s="1">
        <v>2011</v>
      </c>
      <c r="F8235" s="1">
        <v>50</v>
      </c>
      <c r="G8235" s="1" t="s">
        <v>5</v>
      </c>
      <c r="H8235" s="1">
        <v>1.4347104166666599E-6</v>
      </c>
      <c r="I8235" s="1">
        <v>1.70742396694214E-6</v>
      </c>
      <c r="J8235" s="1">
        <v>2.065983E-6</v>
      </c>
      <c r="K8235" s="1">
        <v>2.2956579999999998E-5</v>
      </c>
      <c r="L8235" s="1">
        <v>2.7666379999999999E-5</v>
      </c>
      <c r="M8235" s="1">
        <v>3.1087599999999999E-3</v>
      </c>
      <c r="N8235" s="1">
        <v>1.044924E-6</v>
      </c>
      <c r="O8235" s="1">
        <v>9.6133008000000007E-7</v>
      </c>
      <c r="P8235" s="1">
        <v>4.0188509999999999E-8</v>
      </c>
      <c r="Q8235" s="1">
        <v>2.5710309016000399E-8</v>
      </c>
      <c r="R8235" s="1">
        <v>102.2</v>
      </c>
      <c r="S8235" s="1">
        <v>62.05</v>
      </c>
      <c r="T8235" s="1">
        <v>0.12</v>
      </c>
      <c r="U8235" s="1">
        <v>2295.85</v>
      </c>
      <c r="V8235" s="1">
        <f t="shared" si="513"/>
        <v>0.24625579769796088</v>
      </c>
      <c r="W8235" s="1">
        <f t="shared" si="514"/>
        <v>3.9902253969858825</v>
      </c>
      <c r="X8235" s="1">
        <f t="shared" si="515"/>
        <v>517.08333333333337</v>
      </c>
    </row>
    <row r="8236" spans="1:24" hidden="1" x14ac:dyDescent="0.3">
      <c r="A8236" s="18" t="str">
        <f t="shared" si="512"/>
        <v>OFF - ConstMin - Signal Boards_2012_50</v>
      </c>
      <c r="B8236" s="1" t="s">
        <v>40</v>
      </c>
      <c r="C8236" s="1">
        <v>2020</v>
      </c>
      <c r="D8236" s="1" t="s">
        <v>164</v>
      </c>
      <c r="E8236" s="1">
        <v>2012</v>
      </c>
      <c r="F8236" s="1">
        <v>50</v>
      </c>
      <c r="G8236" s="1" t="s">
        <v>5</v>
      </c>
      <c r="H8236" s="1">
        <v>1.46472777777777E-6</v>
      </c>
      <c r="I8236" s="1">
        <v>1.74314710743801E-6</v>
      </c>
      <c r="J8236" s="1">
        <v>2.1092079999999999E-6</v>
      </c>
      <c r="K8236" s="1">
        <v>2.426603E-5</v>
      </c>
      <c r="L8236" s="1">
        <v>3.0007039999999999E-5</v>
      </c>
      <c r="M8236" s="1">
        <v>3.4059250000000002E-3</v>
      </c>
      <c r="N8236" s="1">
        <v>1.112026E-6</v>
      </c>
      <c r="O8236" s="1">
        <v>1.02306392E-6</v>
      </c>
      <c r="P8236" s="1">
        <v>4.403011E-8</v>
      </c>
      <c r="Q8236" s="1">
        <v>2.84649849820004E-8</v>
      </c>
      <c r="R8236" s="1">
        <v>113.15</v>
      </c>
      <c r="S8236" s="1">
        <v>69.349999999999994</v>
      </c>
      <c r="T8236" s="1">
        <v>0.13</v>
      </c>
      <c r="U8236" s="1">
        <v>2565.9499999999998</v>
      </c>
      <c r="V8236" s="1">
        <f t="shared" si="513"/>
        <v>0.22494401926641583</v>
      </c>
      <c r="W8236" s="1">
        <f t="shared" si="514"/>
        <v>3.8722516046329445</v>
      </c>
      <c r="X8236" s="1">
        <f t="shared" si="515"/>
        <v>533.46153846153845</v>
      </c>
    </row>
    <row r="8237" spans="1:24" hidden="1" x14ac:dyDescent="0.3">
      <c r="A8237" s="18" t="str">
        <f t="shared" si="512"/>
        <v>OFF - ConstMin - Signal Boards_2013_50</v>
      </c>
      <c r="B8237" s="1" t="s">
        <v>40</v>
      </c>
      <c r="C8237" s="1">
        <v>2020</v>
      </c>
      <c r="D8237" s="1" t="s">
        <v>164</v>
      </c>
      <c r="E8237" s="1">
        <v>2013</v>
      </c>
      <c r="F8237" s="1">
        <v>50</v>
      </c>
      <c r="G8237" s="1" t="s">
        <v>5</v>
      </c>
      <c r="H8237" s="1">
        <v>1.4230986111111101E-6</v>
      </c>
      <c r="I8237" s="1">
        <v>1.6936049586776801E-6</v>
      </c>
      <c r="J8237" s="1">
        <v>2.0492619999999998E-6</v>
      </c>
      <c r="K8237" s="1">
        <v>2.4509090000000002E-5</v>
      </c>
      <c r="L8237" s="1">
        <v>1.8800769999999999E-5</v>
      </c>
      <c r="M8237" s="1">
        <v>3.5702429999999999E-3</v>
      </c>
      <c r="N8237" s="1">
        <v>8.1016000000000002E-8</v>
      </c>
      <c r="O8237" s="1">
        <v>7.4534720000000002E-8</v>
      </c>
      <c r="P8237" s="1">
        <v>4.6154329999999997E-8</v>
      </c>
      <c r="Q8237" s="1">
        <v>3.0301435626000498E-8</v>
      </c>
      <c r="R8237" s="1">
        <v>120.45</v>
      </c>
      <c r="S8237" s="1">
        <v>73</v>
      </c>
      <c r="T8237" s="1">
        <v>0.13</v>
      </c>
      <c r="U8237" s="1">
        <v>2701</v>
      </c>
      <c r="V8237" s="1">
        <f t="shared" si="513"/>
        <v>0.20762332082442189</v>
      </c>
      <c r="W8237" s="1">
        <f t="shared" si="514"/>
        <v>2.3048340059797026</v>
      </c>
      <c r="X8237" s="1">
        <f t="shared" si="515"/>
        <v>561.53846153846155</v>
      </c>
    </row>
    <row r="8238" spans="1:24" hidden="1" x14ac:dyDescent="0.3">
      <c r="A8238" s="18" t="str">
        <f t="shared" si="512"/>
        <v>OFF - ConstMin - Signal Boards_2014_50</v>
      </c>
      <c r="B8238" s="1" t="s">
        <v>40</v>
      </c>
      <c r="C8238" s="1">
        <v>2020</v>
      </c>
      <c r="D8238" s="1" t="s">
        <v>164</v>
      </c>
      <c r="E8238" s="1">
        <v>2014</v>
      </c>
      <c r="F8238" s="1">
        <v>50</v>
      </c>
      <c r="G8238" s="1" t="s">
        <v>5</v>
      </c>
      <c r="H8238" s="1">
        <v>1.35369861111111E-6</v>
      </c>
      <c r="I8238" s="1">
        <v>1.6110132231404901E-6</v>
      </c>
      <c r="J8238" s="1">
        <v>1.949326E-6</v>
      </c>
      <c r="K8238" s="1">
        <v>2.4353130000000001E-5</v>
      </c>
      <c r="L8238" s="1">
        <v>1.9218570000000001E-5</v>
      </c>
      <c r="M8238" s="1">
        <v>3.687077E-3</v>
      </c>
      <c r="N8238" s="1">
        <v>8.0118430000000001E-8</v>
      </c>
      <c r="O8238" s="1">
        <v>7.3708955599999994E-8</v>
      </c>
      <c r="P8238" s="1">
        <v>4.7664700000000001E-8</v>
      </c>
      <c r="Q8238" s="1">
        <v>3.1219660948000501E-8</v>
      </c>
      <c r="R8238" s="1">
        <v>124.1</v>
      </c>
      <c r="S8238" s="1">
        <v>73</v>
      </c>
      <c r="T8238" s="1">
        <v>0.14000000000000001</v>
      </c>
      <c r="U8238" s="1">
        <v>2701</v>
      </c>
      <c r="V8238" s="1">
        <f t="shared" si="513"/>
        <v>0.19749819080692804</v>
      </c>
      <c r="W8238" s="1">
        <f t="shared" si="514"/>
        <v>2.3560531660299731</v>
      </c>
      <c r="X8238" s="1">
        <f t="shared" si="515"/>
        <v>521.42857142857133</v>
      </c>
    </row>
    <row r="8239" spans="1:24" hidden="1" x14ac:dyDescent="0.3">
      <c r="A8239" s="18" t="str">
        <f t="shared" si="512"/>
        <v>OFF - ConstMin - Signal Boards_2015_25</v>
      </c>
      <c r="B8239" s="1" t="s">
        <v>40</v>
      </c>
      <c r="C8239" s="1">
        <v>2020</v>
      </c>
      <c r="D8239" s="1" t="s">
        <v>164</v>
      </c>
      <c r="E8239" s="1">
        <v>2015</v>
      </c>
      <c r="F8239" s="1">
        <v>25</v>
      </c>
      <c r="G8239" s="1" t="s">
        <v>12</v>
      </c>
      <c r="H8239" s="1">
        <v>5.2604842249320499E-6</v>
      </c>
      <c r="I8239" s="1">
        <v>4.8385933900924999E-6</v>
      </c>
      <c r="J8239" s="1">
        <v>5.7888420000000003E-6</v>
      </c>
      <c r="K8239" s="1">
        <v>2.1075099999999999E-4</v>
      </c>
      <c r="L8239" s="1">
        <v>4.2263069999999996E-6</v>
      </c>
      <c r="M8239" s="1">
        <v>3.6287919999999999E-4</v>
      </c>
      <c r="N8239" s="1">
        <v>2.7378179999999999E-6</v>
      </c>
      <c r="O8239" s="1">
        <v>2.0685735999999999E-6</v>
      </c>
      <c r="P8239" s="1">
        <v>1.0346670000000001E-8</v>
      </c>
      <c r="Q8239" s="1">
        <v>8.9507678447060207E-9</v>
      </c>
      <c r="R8239" s="1">
        <v>25.55</v>
      </c>
      <c r="S8239" s="1">
        <v>47.45</v>
      </c>
      <c r="T8239" s="1">
        <v>0.16</v>
      </c>
      <c r="U8239" s="1">
        <v>379.6</v>
      </c>
      <c r="V8239" s="1">
        <f t="shared" si="513"/>
        <v>4.2206712370738293</v>
      </c>
      <c r="W8239" s="1">
        <f t="shared" si="514"/>
        <v>3.6865780932261343</v>
      </c>
      <c r="X8239" s="1">
        <f t="shared" si="515"/>
        <v>296.5625</v>
      </c>
    </row>
    <row r="8240" spans="1:24" hidden="1" x14ac:dyDescent="0.3">
      <c r="A8240" s="18" t="str">
        <f t="shared" si="512"/>
        <v>OFF - ConstMin - Signal Boards_2015_50</v>
      </c>
      <c r="B8240" s="1" t="s">
        <v>40</v>
      </c>
      <c r="C8240" s="1">
        <v>2020</v>
      </c>
      <c r="D8240" s="1" t="s">
        <v>164</v>
      </c>
      <c r="E8240" s="1">
        <v>2015</v>
      </c>
      <c r="F8240" s="1">
        <v>50</v>
      </c>
      <c r="G8240" s="1" t="s">
        <v>5</v>
      </c>
      <c r="H8240" s="1">
        <v>1.27021319444444E-6</v>
      </c>
      <c r="I8240" s="1">
        <v>1.5116586776859499E-6</v>
      </c>
      <c r="J8240" s="1">
        <v>1.829107E-6</v>
      </c>
      <c r="K8240" s="1">
        <v>2.4009129999999999E-5</v>
      </c>
      <c r="L8240" s="1">
        <v>1.952035E-5</v>
      </c>
      <c r="M8240" s="1">
        <v>3.7838429999999998E-3</v>
      </c>
      <c r="N8240" s="1">
        <v>7.8579190000000006E-8</v>
      </c>
      <c r="O8240" s="1">
        <v>7.2292854799999998E-8</v>
      </c>
      <c r="P8240" s="1">
        <v>4.891565E-8</v>
      </c>
      <c r="Q8240" s="1">
        <v>3.1219660948000501E-8</v>
      </c>
      <c r="R8240" s="1">
        <v>124.1</v>
      </c>
      <c r="S8240" s="1">
        <v>76.649999999999906</v>
      </c>
      <c r="T8240" s="1">
        <v>0.14000000000000001</v>
      </c>
      <c r="U8240" s="1">
        <v>2836.0499999999902</v>
      </c>
      <c r="V8240" s="1">
        <f t="shared" si="513"/>
        <v>0.17649339568665084</v>
      </c>
      <c r="W8240" s="1">
        <f t="shared" si="514"/>
        <v>2.2790944194928007</v>
      </c>
      <c r="X8240" s="1">
        <f t="shared" si="515"/>
        <v>547.49999999999932</v>
      </c>
    </row>
    <row r="8241" spans="1:24" hidden="1" x14ac:dyDescent="0.3">
      <c r="A8241" s="18" t="str">
        <f t="shared" si="512"/>
        <v>OFF - ConstMin - Signal Boards_2016_25</v>
      </c>
      <c r="B8241" s="1" t="s">
        <v>40</v>
      </c>
      <c r="C8241" s="1">
        <v>2020</v>
      </c>
      <c r="D8241" s="1" t="s">
        <v>164</v>
      </c>
      <c r="E8241" s="1">
        <v>2016</v>
      </c>
      <c r="F8241" s="1">
        <v>25</v>
      </c>
      <c r="G8241" s="1" t="s">
        <v>12</v>
      </c>
      <c r="H8241" s="1">
        <v>1.9376848694021201E-5</v>
      </c>
      <c r="I8241" s="1">
        <v>1.7822825428760698E-5</v>
      </c>
      <c r="J8241" s="1">
        <v>2.1323039999999998E-5</v>
      </c>
      <c r="K8241" s="1">
        <v>7.7629529999999997E-4</v>
      </c>
      <c r="L8241" s="1">
        <v>1.5567480000000002E-5</v>
      </c>
      <c r="M8241" s="1">
        <v>1.336655E-3</v>
      </c>
      <c r="N8241" s="1">
        <v>1.0084670999999999E-5</v>
      </c>
      <c r="O8241" s="1">
        <v>7.6195291999999997E-6</v>
      </c>
      <c r="P8241" s="1">
        <v>3.8111660000000002E-8</v>
      </c>
      <c r="Q8241" s="1">
        <v>3.4524390258151797E-8</v>
      </c>
      <c r="R8241" s="1">
        <v>98.55</v>
      </c>
      <c r="S8241" s="1">
        <v>167.9</v>
      </c>
      <c r="T8241" s="1">
        <v>0.6</v>
      </c>
      <c r="U8241" s="1">
        <v>1343.2</v>
      </c>
      <c r="V8241" s="1">
        <f t="shared" si="513"/>
        <v>4.3936400143086036</v>
      </c>
      <c r="W8241" s="1">
        <f t="shared" si="514"/>
        <v>3.8376576891997827</v>
      </c>
      <c r="X8241" s="1">
        <f t="shared" si="515"/>
        <v>279.83333333333337</v>
      </c>
    </row>
    <row r="8242" spans="1:24" hidden="1" x14ac:dyDescent="0.3">
      <c r="A8242" s="18" t="str">
        <f t="shared" si="512"/>
        <v>OFF - ConstMin - Signal Boards_2016_50</v>
      </c>
      <c r="B8242" s="1" t="s">
        <v>40</v>
      </c>
      <c r="C8242" s="1">
        <v>2020</v>
      </c>
      <c r="D8242" s="1" t="s">
        <v>164</v>
      </c>
      <c r="E8242" s="1">
        <v>2016</v>
      </c>
      <c r="F8242" s="1">
        <v>50</v>
      </c>
      <c r="G8242" s="1" t="s">
        <v>5</v>
      </c>
      <c r="H8242" s="1">
        <v>1.1758979166666599E-6</v>
      </c>
      <c r="I8242" s="1">
        <v>1.3994157024793299E-6</v>
      </c>
      <c r="J8242" s="1">
        <v>1.693293E-6</v>
      </c>
      <c r="K8242" s="1">
        <v>2.351997E-5</v>
      </c>
      <c r="L8242" s="1">
        <v>1.9732169999999998E-5</v>
      </c>
      <c r="M8242" s="1">
        <v>3.8650189999999999E-3</v>
      </c>
      <c r="N8242" s="1">
        <v>7.6544939999999996E-8</v>
      </c>
      <c r="O8242" s="1">
        <v>7.0421344799999996E-8</v>
      </c>
      <c r="P8242" s="1">
        <v>4.996505E-8</v>
      </c>
      <c r="Q8242" s="1">
        <v>3.2137886270000503E-8</v>
      </c>
      <c r="R8242" s="1">
        <v>127.74999999999901</v>
      </c>
      <c r="S8242" s="1">
        <v>76.649999999999906</v>
      </c>
      <c r="T8242" s="1">
        <v>0.15</v>
      </c>
      <c r="U8242" s="1">
        <v>2836.0499999999902</v>
      </c>
      <c r="V8242" s="1">
        <f t="shared" si="513"/>
        <v>0.16338849037395531</v>
      </c>
      <c r="W8242" s="1">
        <f t="shared" si="514"/>
        <v>2.3038254197021697</v>
      </c>
      <c r="X8242" s="1">
        <f t="shared" si="515"/>
        <v>510.99999999999937</v>
      </c>
    </row>
    <row r="8243" spans="1:24" hidden="1" x14ac:dyDescent="0.3">
      <c r="A8243" s="18" t="str">
        <f t="shared" si="512"/>
        <v>OFF - ConstMin - Signal Boards_2017_25</v>
      </c>
      <c r="B8243" s="1" t="s">
        <v>40</v>
      </c>
      <c r="C8243" s="1">
        <v>2020</v>
      </c>
      <c r="D8243" s="1" t="s">
        <v>164</v>
      </c>
      <c r="E8243" s="1">
        <v>2017</v>
      </c>
      <c r="F8243" s="1">
        <v>25</v>
      </c>
      <c r="G8243" s="1" t="s">
        <v>12</v>
      </c>
      <c r="H8243" s="1">
        <v>4.0024148998717703E-5</v>
      </c>
      <c r="I8243" s="1">
        <v>3.6814212249020602E-5</v>
      </c>
      <c r="J8243" s="1">
        <v>4.4044134499999998E-5</v>
      </c>
      <c r="K8243" s="1">
        <v>1.58261492E-3</v>
      </c>
      <c r="L8243" s="1">
        <v>3.1912122699999997E-5</v>
      </c>
      <c r="M8243" s="1">
        <v>2.7399557199999998E-3</v>
      </c>
      <c r="N8243" s="1">
        <v>2.0438881649999999E-5</v>
      </c>
      <c r="O8243" s="1">
        <v>1.5442710580000001E-5</v>
      </c>
      <c r="P8243" s="1">
        <v>7.8317230999999897E-8</v>
      </c>
      <c r="Q8243" s="1">
        <v>7.1606142757648206E-8</v>
      </c>
      <c r="R8243" s="1">
        <v>204.4</v>
      </c>
      <c r="S8243" s="1">
        <v>350.4</v>
      </c>
      <c r="T8243" s="1">
        <v>1.26</v>
      </c>
      <c r="U8243" s="1">
        <v>2781.2999999999902</v>
      </c>
      <c r="V8243" s="1">
        <f t="shared" si="513"/>
        <v>4.3828466623927413</v>
      </c>
      <c r="W8243" s="1">
        <f t="shared" si="514"/>
        <v>3.7992376291926111</v>
      </c>
      <c r="X8243" s="1">
        <f t="shared" si="515"/>
        <v>278.09523809523807</v>
      </c>
    </row>
    <row r="8244" spans="1:24" hidden="1" x14ac:dyDescent="0.3">
      <c r="A8244" s="18" t="str">
        <f t="shared" si="512"/>
        <v>OFF - ConstMin - Signal Boards_2017_25</v>
      </c>
      <c r="B8244" s="1" t="s">
        <v>40</v>
      </c>
      <c r="C8244" s="1">
        <v>2020</v>
      </c>
      <c r="D8244" s="1" t="s">
        <v>164</v>
      </c>
      <c r="E8244" s="1">
        <v>2017</v>
      </c>
      <c r="F8244" s="1">
        <v>25</v>
      </c>
      <c r="G8244" s="1" t="s">
        <v>5</v>
      </c>
      <c r="H8244" s="1">
        <v>4.8592006944444401E-5</v>
      </c>
      <c r="I8244" s="1">
        <v>5.7828504132231399E-5</v>
      </c>
      <c r="J8244" s="1">
        <v>6.9972489999999994E-5</v>
      </c>
      <c r="K8244" s="1">
        <v>3.670341E-4</v>
      </c>
      <c r="L8244" s="1">
        <v>4.3819429999999998E-4</v>
      </c>
      <c r="M8244" s="1">
        <v>6.0111089999999999E-2</v>
      </c>
      <c r="N8244" s="1">
        <v>1.7122619999999999E-5</v>
      </c>
      <c r="O8244" s="1">
        <v>1.57528104E-5</v>
      </c>
      <c r="P8244" s="1">
        <v>9.3538160000000004E-7</v>
      </c>
      <c r="Q8244" s="1">
        <v>5.0410570177800802E-7</v>
      </c>
      <c r="R8244" s="1">
        <v>2003.85</v>
      </c>
      <c r="S8244" s="1">
        <v>7117.5</v>
      </c>
      <c r="T8244" s="1">
        <v>9.48</v>
      </c>
      <c r="U8244" s="1">
        <v>42705</v>
      </c>
      <c r="V8244" s="1">
        <f t="shared" si="513"/>
        <v>0.44838578192980566</v>
      </c>
      <c r="W8244" s="1">
        <f t="shared" si="514"/>
        <v>3.3976340351707859</v>
      </c>
      <c r="X8244" s="1">
        <f t="shared" si="515"/>
        <v>750.79113924050625</v>
      </c>
    </row>
    <row r="8245" spans="1:24" hidden="1" x14ac:dyDescent="0.3">
      <c r="A8245" s="18" t="str">
        <f t="shared" si="512"/>
        <v>OFF - ConstMin - Signal Boards_2017_50</v>
      </c>
      <c r="B8245" s="1" t="s">
        <v>40</v>
      </c>
      <c r="C8245" s="1">
        <v>2020</v>
      </c>
      <c r="D8245" s="1" t="s">
        <v>164</v>
      </c>
      <c r="E8245" s="1">
        <v>2017</v>
      </c>
      <c r="F8245" s="1">
        <v>50</v>
      </c>
      <c r="G8245" s="1" t="s">
        <v>5</v>
      </c>
      <c r="H8245" s="1">
        <v>1.07843055555555E-6</v>
      </c>
      <c r="I8245" s="1">
        <v>1.2834214876033E-6</v>
      </c>
      <c r="J8245" s="1">
        <v>1.55294E-6</v>
      </c>
      <c r="K8245" s="1">
        <v>2.3030380000000001E-5</v>
      </c>
      <c r="L8245" s="1">
        <v>1.9971510000000001E-5</v>
      </c>
      <c r="M8245" s="1">
        <v>3.9533650000000004E-3</v>
      </c>
      <c r="N8245" s="1">
        <v>7.4489490000000004E-8</v>
      </c>
      <c r="O8245" s="1">
        <v>6.8530330799999998E-8</v>
      </c>
      <c r="P8245" s="1">
        <v>5.1107140000000001E-8</v>
      </c>
      <c r="Q8245" s="1">
        <v>3.3056111592000499E-8</v>
      </c>
      <c r="R8245" s="1">
        <v>131.4</v>
      </c>
      <c r="S8245" s="1">
        <v>80.3</v>
      </c>
      <c r="T8245" s="1">
        <v>0.15</v>
      </c>
      <c r="U8245" s="1">
        <v>2971.1</v>
      </c>
      <c r="V8245" s="1">
        <f t="shared" si="513"/>
        <v>0.14303444576680752</v>
      </c>
      <c r="W8245" s="1">
        <f t="shared" si="514"/>
        <v>2.2257799885451353</v>
      </c>
      <c r="X8245" s="1">
        <f t="shared" si="515"/>
        <v>535.33333333333337</v>
      </c>
    </row>
    <row r="8246" spans="1:24" hidden="1" x14ac:dyDescent="0.3">
      <c r="A8246" s="18" t="str">
        <f t="shared" si="512"/>
        <v>OFF - ConstMin - Signal Boards_2018_25</v>
      </c>
      <c r="B8246" s="1" t="s">
        <v>40</v>
      </c>
      <c r="C8246" s="1">
        <v>2020</v>
      </c>
      <c r="D8246" s="1" t="s">
        <v>164</v>
      </c>
      <c r="E8246" s="1">
        <v>2018</v>
      </c>
      <c r="F8246" s="1">
        <v>25</v>
      </c>
      <c r="G8246" s="1" t="s">
        <v>12</v>
      </c>
      <c r="H8246" s="1">
        <v>1.4158433952268101E-4</v>
      </c>
      <c r="I8246" s="1">
        <v>1.3022927549296201E-4</v>
      </c>
      <c r="J8246" s="1">
        <v>1.55804929E-4</v>
      </c>
      <c r="K8246" s="1">
        <v>5.58128166999999E-3</v>
      </c>
      <c r="L8246" s="1">
        <v>1.12687904999999E-4</v>
      </c>
      <c r="M8246" s="1">
        <v>9.6752491999999995E-3</v>
      </c>
      <c r="N8246" s="1">
        <v>7.1979724683000006E-5</v>
      </c>
      <c r="O8246" s="1">
        <v>5.4384680871599999E-5</v>
      </c>
      <c r="P8246" s="1">
        <v>2.7671193200000001E-7</v>
      </c>
      <c r="Q8246" s="1">
        <v>2.5190018077244099E-7</v>
      </c>
      <c r="R8246" s="1">
        <v>719.05</v>
      </c>
      <c r="S8246" s="1">
        <v>1237.3499999999999</v>
      </c>
      <c r="T8246" s="1">
        <v>4.47</v>
      </c>
      <c r="U8246" s="1">
        <v>9811.2000000000007</v>
      </c>
      <c r="V8246" s="1">
        <f t="shared" si="513"/>
        <v>4.3951641156425261</v>
      </c>
      <c r="W8246" s="1">
        <f t="shared" si="514"/>
        <v>3.8031528198872313</v>
      </c>
      <c r="X8246" s="1">
        <f t="shared" si="515"/>
        <v>276.81208053691273</v>
      </c>
    </row>
    <row r="8247" spans="1:24" hidden="1" x14ac:dyDescent="0.3">
      <c r="A8247" s="18" t="str">
        <f t="shared" si="512"/>
        <v>OFF - ConstMin - Signal Boards_2018_25</v>
      </c>
      <c r="B8247" s="1" t="s">
        <v>40</v>
      </c>
      <c r="C8247" s="1">
        <v>2020</v>
      </c>
      <c r="D8247" s="1" t="s">
        <v>164</v>
      </c>
      <c r="E8247" s="1">
        <v>2018</v>
      </c>
      <c r="F8247" s="1">
        <v>25</v>
      </c>
      <c r="G8247" s="1" t="s">
        <v>5</v>
      </c>
      <c r="H8247" s="1">
        <v>2.1409020833333301E-4</v>
      </c>
      <c r="I8247" s="1">
        <v>2.54785041322314E-4</v>
      </c>
      <c r="J8247" s="1">
        <v>3.0828989999999998E-4</v>
      </c>
      <c r="K8247" s="1">
        <v>1.6171060000000001E-3</v>
      </c>
      <c r="L8247" s="1">
        <v>1.9306289999999999E-3</v>
      </c>
      <c r="M8247" s="1">
        <v>0.26484190000000002</v>
      </c>
      <c r="N8247" s="1">
        <v>7.5440100000000003E-5</v>
      </c>
      <c r="O8247" s="1">
        <v>6.9404892000000002E-5</v>
      </c>
      <c r="P8247" s="1">
        <v>4.1211740000000002E-6</v>
      </c>
      <c r="Q8247" s="1">
        <v>2.2211870539180299E-6</v>
      </c>
      <c r="R8247" s="1">
        <v>8829.35</v>
      </c>
      <c r="S8247" s="1">
        <v>31364.45</v>
      </c>
      <c r="T8247" s="1">
        <v>41.78</v>
      </c>
      <c r="U8247" s="1">
        <v>188186.7</v>
      </c>
      <c r="V8247" s="1">
        <f t="shared" si="513"/>
        <v>0.44830501855749383</v>
      </c>
      <c r="W8247" s="1">
        <f t="shared" si="514"/>
        <v>3.3970230951578024</v>
      </c>
      <c r="X8247" s="1">
        <f t="shared" si="515"/>
        <v>750.70488271900433</v>
      </c>
    </row>
    <row r="8248" spans="1:24" hidden="1" x14ac:dyDescent="0.3">
      <c r="A8248" s="18" t="str">
        <f t="shared" si="512"/>
        <v>OFF - ConstMin - Signal Boards_2018_50</v>
      </c>
      <c r="B8248" s="1" t="s">
        <v>40</v>
      </c>
      <c r="C8248" s="1">
        <v>2020</v>
      </c>
      <c r="D8248" s="1" t="s">
        <v>164</v>
      </c>
      <c r="E8248" s="1">
        <v>2018</v>
      </c>
      <c r="F8248" s="1">
        <v>50</v>
      </c>
      <c r="G8248" s="1" t="s">
        <v>5</v>
      </c>
      <c r="H8248" s="1">
        <v>9.6147152777777697E-7</v>
      </c>
      <c r="I8248" s="1">
        <v>1.1442305785123901E-6</v>
      </c>
      <c r="J8248" s="1">
        <v>1.3845189999999999E-6</v>
      </c>
      <c r="K8248" s="1">
        <v>2.2173519999999998E-5</v>
      </c>
      <c r="L8248" s="1">
        <v>1.9912779999999999E-5</v>
      </c>
      <c r="M8248" s="1">
        <v>3.9839680000000001E-3</v>
      </c>
      <c r="N8248" s="1">
        <v>7.1231579999999997E-8</v>
      </c>
      <c r="O8248" s="1">
        <v>6.5533053599999999E-8</v>
      </c>
      <c r="P8248" s="1">
        <v>5.1502759999999998E-8</v>
      </c>
      <c r="Q8248" s="1">
        <v>3.3056111592000499E-8</v>
      </c>
      <c r="R8248" s="1">
        <v>131.4</v>
      </c>
      <c r="S8248" s="1">
        <v>80.3</v>
      </c>
      <c r="T8248" s="1">
        <v>0.15</v>
      </c>
      <c r="U8248" s="1">
        <v>2971.1</v>
      </c>
      <c r="V8248" s="1">
        <f t="shared" si="513"/>
        <v>0.12752193118769189</v>
      </c>
      <c r="W8248" s="1">
        <f t="shared" si="514"/>
        <v>2.2192346617908107</v>
      </c>
      <c r="X8248" s="1">
        <f t="shared" si="515"/>
        <v>535.33333333333337</v>
      </c>
    </row>
    <row r="8249" spans="1:24" hidden="1" x14ac:dyDescent="0.3">
      <c r="A8249" s="18" t="str">
        <f t="shared" si="512"/>
        <v>OFF - ConstMin - Signal Boards_2019_25</v>
      </c>
      <c r="B8249" s="1" t="s">
        <v>40</v>
      </c>
      <c r="C8249" s="1">
        <v>2020</v>
      </c>
      <c r="D8249" s="1" t="s">
        <v>164</v>
      </c>
      <c r="E8249" s="1">
        <v>2019</v>
      </c>
      <c r="F8249" s="1">
        <v>25</v>
      </c>
      <c r="G8249" s="1" t="s">
        <v>12</v>
      </c>
      <c r="H8249" s="1">
        <v>1.72422333268813E-4</v>
      </c>
      <c r="I8249" s="1">
        <v>1.58594062140654E-4</v>
      </c>
      <c r="J8249" s="1">
        <v>1.8974026E-4</v>
      </c>
      <c r="K8249" s="1">
        <v>6.5740438000000002E-3</v>
      </c>
      <c r="L8249" s="1">
        <v>1.3423083599999999E-4</v>
      </c>
      <c r="M8249" s="1">
        <v>1.15574249E-2</v>
      </c>
      <c r="N8249" s="1">
        <v>8.28408024E-5</v>
      </c>
      <c r="O8249" s="1">
        <v>6.2590828479999999E-5</v>
      </c>
      <c r="P8249" s="1">
        <v>3.3315003999999998E-7</v>
      </c>
      <c r="Q8249" s="1">
        <v>2.99211382237315E-7</v>
      </c>
      <c r="R8249" s="1">
        <v>854.1</v>
      </c>
      <c r="S8249" s="1">
        <v>1511.1</v>
      </c>
      <c r="T8249" s="1">
        <v>5.83</v>
      </c>
      <c r="U8249" s="1">
        <v>11727.45</v>
      </c>
      <c r="V8249" s="1">
        <f t="shared" si="513"/>
        <v>4.4778746663122639</v>
      </c>
      <c r="W8249" s="1">
        <f t="shared" si="514"/>
        <v>3.7899833817815942</v>
      </c>
      <c r="X8249" s="1">
        <f t="shared" si="515"/>
        <v>259.19382504288166</v>
      </c>
    </row>
    <row r="8250" spans="1:24" hidden="1" x14ac:dyDescent="0.3">
      <c r="A8250" s="18" t="str">
        <f t="shared" si="512"/>
        <v>OFF - ConstMin - Signal Boards_2019_25</v>
      </c>
      <c r="B8250" s="1" t="s">
        <v>40</v>
      </c>
      <c r="C8250" s="1">
        <v>2020</v>
      </c>
      <c r="D8250" s="1" t="s">
        <v>164</v>
      </c>
      <c r="E8250" s="1">
        <v>2019</v>
      </c>
      <c r="F8250" s="1">
        <v>25</v>
      </c>
      <c r="G8250" s="1" t="s">
        <v>5</v>
      </c>
      <c r="H8250" s="1">
        <v>9.25740277777777E-4</v>
      </c>
      <c r="I8250" s="1">
        <v>1.1017074380165199E-3</v>
      </c>
      <c r="J8250" s="1">
        <v>1.3330659999999999E-3</v>
      </c>
      <c r="K8250" s="1">
        <v>6.9924729999999999E-3</v>
      </c>
      <c r="L8250" s="1">
        <v>8.3481670000000001E-3</v>
      </c>
      <c r="M8250" s="1">
        <v>1.145194</v>
      </c>
      <c r="N8250" s="1">
        <v>3.2620799999999998E-4</v>
      </c>
      <c r="O8250" s="1">
        <v>3.0011136000000001E-4</v>
      </c>
      <c r="P8250" s="1">
        <v>1.7820230000000001E-5</v>
      </c>
      <c r="Q8250" s="1">
        <v>9.6055550934421508E-6</v>
      </c>
      <c r="R8250" s="1">
        <v>38182.65</v>
      </c>
      <c r="S8250" s="1">
        <v>135619.4</v>
      </c>
      <c r="T8250" s="1">
        <v>180.67</v>
      </c>
      <c r="U8250" s="1">
        <v>813716.4</v>
      </c>
      <c r="V8250" s="1">
        <f t="shared" si="513"/>
        <v>0.44831349612134541</v>
      </c>
      <c r="W8250" s="1">
        <f t="shared" si="514"/>
        <v>3.3970869260108638</v>
      </c>
      <c r="X8250" s="1">
        <f t="shared" si="515"/>
        <v>750.64703603254554</v>
      </c>
    </row>
    <row r="8251" spans="1:24" hidden="1" x14ac:dyDescent="0.3">
      <c r="A8251" s="18" t="str">
        <f t="shared" si="512"/>
        <v>OFF - ConstMin - Signal Boards_2019_50</v>
      </c>
      <c r="B8251" s="1" t="s">
        <v>40</v>
      </c>
      <c r="C8251" s="1">
        <v>2020</v>
      </c>
      <c r="D8251" s="1" t="s">
        <v>164</v>
      </c>
      <c r="E8251" s="1">
        <v>2019</v>
      </c>
      <c r="F8251" s="1">
        <v>50</v>
      </c>
      <c r="G8251" s="1" t="s">
        <v>5</v>
      </c>
      <c r="H8251" s="1">
        <v>8.5155000000000003E-7</v>
      </c>
      <c r="I8251" s="1">
        <v>1.01341487603305E-6</v>
      </c>
      <c r="J8251" s="1">
        <v>1.226232E-6</v>
      </c>
      <c r="K8251" s="1">
        <v>2.1527329999999998E-5</v>
      </c>
      <c r="L8251" s="1">
        <v>2.0061930000000001E-5</v>
      </c>
      <c r="M8251" s="1">
        <v>4.0572749999999999E-3</v>
      </c>
      <c r="N8251" s="1">
        <v>6.8637179999999999E-8</v>
      </c>
      <c r="O8251" s="1">
        <v>6.3146205600000001E-8</v>
      </c>
      <c r="P8251" s="1">
        <v>5.2450439999999998E-8</v>
      </c>
      <c r="Q8251" s="1">
        <v>3.3974336914000502E-8</v>
      </c>
      <c r="R8251" s="1">
        <v>135.05000000000001</v>
      </c>
      <c r="S8251" s="1">
        <v>80.3</v>
      </c>
      <c r="T8251" s="1">
        <v>0.15</v>
      </c>
      <c r="U8251" s="1">
        <v>2971.1</v>
      </c>
      <c r="V8251" s="1">
        <f t="shared" si="513"/>
        <v>0.11294281459781016</v>
      </c>
      <c r="W8251" s="1">
        <f t="shared" si="514"/>
        <v>2.235857094711081</v>
      </c>
      <c r="X8251" s="1">
        <f t="shared" si="515"/>
        <v>535.33333333333337</v>
      </c>
    </row>
    <row r="8252" spans="1:24" hidden="1" x14ac:dyDescent="0.3">
      <c r="A8252" s="18" t="str">
        <f t="shared" si="512"/>
        <v>OFF - ConstMin - Signal Boards_2020_25</v>
      </c>
      <c r="B8252" s="1" t="s">
        <v>40</v>
      </c>
      <c r="C8252" s="1">
        <v>2020</v>
      </c>
      <c r="D8252" s="1" t="s">
        <v>164</v>
      </c>
      <c r="E8252" s="1">
        <v>2020</v>
      </c>
      <c r="F8252" s="1">
        <v>25</v>
      </c>
      <c r="G8252" s="1" t="s">
        <v>12</v>
      </c>
      <c r="H8252" s="1">
        <v>1.5857634998396001E-4</v>
      </c>
      <c r="I8252" s="1">
        <v>1.45858526715247E-4</v>
      </c>
      <c r="J8252" s="1">
        <v>1.7450359999999999E-4</v>
      </c>
      <c r="K8252" s="1">
        <v>7.3038284999999998E-3</v>
      </c>
      <c r="L8252" s="1">
        <v>1.2337395400000001E-4</v>
      </c>
      <c r="M8252" s="1">
        <v>1.26989819E-2</v>
      </c>
      <c r="N8252" s="1">
        <v>9.0665629919999897E-5</v>
      </c>
      <c r="O8252" s="1">
        <v>6.8502920384E-5</v>
      </c>
      <c r="P8252" s="1">
        <v>3.66352979999999E-7</v>
      </c>
      <c r="Q8252" s="1">
        <v>3.28621048012778E-7</v>
      </c>
      <c r="R8252" s="1">
        <v>938.05</v>
      </c>
      <c r="S8252" s="1">
        <v>1664.3999999999901</v>
      </c>
      <c r="T8252" s="1">
        <v>6.46</v>
      </c>
      <c r="U8252" s="1">
        <v>12888.15</v>
      </c>
      <c r="V8252" s="1">
        <f t="shared" si="513"/>
        <v>3.7473981771439933</v>
      </c>
      <c r="W8252" s="1">
        <f t="shared" si="514"/>
        <v>3.169724394853072</v>
      </c>
      <c r="X8252" s="1">
        <f t="shared" si="515"/>
        <v>257.64705882352786</v>
      </c>
    </row>
    <row r="8253" spans="1:24" hidden="1" x14ac:dyDescent="0.3">
      <c r="A8253" s="18" t="str">
        <f t="shared" si="512"/>
        <v>OFF - ConstMin - Signal Boards_2020_25</v>
      </c>
      <c r="B8253" s="1" t="s">
        <v>40</v>
      </c>
      <c r="C8253" s="1">
        <v>2020</v>
      </c>
      <c r="D8253" s="1" t="s">
        <v>164</v>
      </c>
      <c r="E8253" s="1">
        <v>2020</v>
      </c>
      <c r="F8253" s="1">
        <v>25</v>
      </c>
      <c r="G8253" s="1" t="s">
        <v>5</v>
      </c>
      <c r="H8253" s="1">
        <v>1.10394652777777E-3</v>
      </c>
      <c r="I8253" s="1">
        <v>1.31378760330578E-3</v>
      </c>
      <c r="J8253" s="1">
        <v>1.5896829999999999E-3</v>
      </c>
      <c r="K8253" s="1">
        <v>8.3385309999999997E-3</v>
      </c>
      <c r="L8253" s="1">
        <v>9.9551970000000007E-3</v>
      </c>
      <c r="M8253" s="1">
        <v>1.365645</v>
      </c>
      <c r="N8253" s="1">
        <v>3.8900330000000001E-4</v>
      </c>
      <c r="O8253" s="1">
        <v>3.5788303599999999E-4</v>
      </c>
      <c r="P8253" s="1">
        <v>2.1250639999999999E-5</v>
      </c>
      <c r="Q8253" s="1">
        <v>1.14548608919501E-5</v>
      </c>
      <c r="R8253" s="1">
        <v>45533.75</v>
      </c>
      <c r="S8253" s="1">
        <v>161727.84999999899</v>
      </c>
      <c r="T8253" s="1">
        <v>215.45</v>
      </c>
      <c r="U8253" s="1">
        <v>970367.1</v>
      </c>
      <c r="V8253" s="1">
        <f t="shared" si="513"/>
        <v>0.44830924692507057</v>
      </c>
      <c r="W8253" s="1">
        <f t="shared" si="514"/>
        <v>3.3970535715444496</v>
      </c>
      <c r="X8253" s="1">
        <f t="shared" si="515"/>
        <v>750.65142724529585</v>
      </c>
    </row>
    <row r="8254" spans="1:24" hidden="1" x14ac:dyDescent="0.3">
      <c r="A8254" s="18" t="str">
        <f t="shared" si="512"/>
        <v>OFF - ConstMin - Signal Boards_2020_50</v>
      </c>
      <c r="B8254" s="1" t="s">
        <v>40</v>
      </c>
      <c r="C8254" s="1">
        <v>2020</v>
      </c>
      <c r="D8254" s="1" t="s">
        <v>164</v>
      </c>
      <c r="E8254" s="1">
        <v>2020</v>
      </c>
      <c r="F8254" s="1">
        <v>50</v>
      </c>
      <c r="G8254" s="1" t="s">
        <v>5</v>
      </c>
      <c r="H8254" s="1">
        <v>7.3692847222222199E-7</v>
      </c>
      <c r="I8254" s="1">
        <v>8.7700578512396597E-7</v>
      </c>
      <c r="J8254" s="1">
        <v>1.0611769999999999E-6</v>
      </c>
      <c r="K8254" s="1">
        <v>2.0840540000000001E-5</v>
      </c>
      <c r="L8254" s="1">
        <v>2.0200800000000001E-5</v>
      </c>
      <c r="M8254" s="1">
        <v>4.1300850000000004E-3</v>
      </c>
      <c r="N8254" s="1">
        <v>6.5893740000000004E-8</v>
      </c>
      <c r="O8254" s="1">
        <v>6.0622240799999996E-8</v>
      </c>
      <c r="P8254" s="1">
        <v>5.339169E-8</v>
      </c>
      <c r="Q8254" s="1">
        <v>3.4892562236000498E-8</v>
      </c>
      <c r="R8254" s="1">
        <v>138.69999999999999</v>
      </c>
      <c r="S8254" s="1">
        <v>83.95</v>
      </c>
      <c r="T8254" s="1">
        <v>0.16</v>
      </c>
      <c r="U8254" s="1">
        <v>3106.15</v>
      </c>
      <c r="V8254" s="1">
        <f t="shared" si="513"/>
        <v>9.3490747961948395E-2</v>
      </c>
      <c r="W8254" s="1">
        <f t="shared" si="514"/>
        <v>2.1534497644878967</v>
      </c>
      <c r="X8254" s="1">
        <f t="shared" si="515"/>
        <v>524.6875</v>
      </c>
    </row>
    <row r="8255" spans="1:24" hidden="1" x14ac:dyDescent="0.3">
      <c r="A8255" s="18" t="str">
        <f t="shared" si="512"/>
        <v>OFF - ConstMin - Skid Steer Loaders_1995_25</v>
      </c>
      <c r="B8255" s="1" t="s">
        <v>40</v>
      </c>
      <c r="C8255" s="1">
        <v>2020</v>
      </c>
      <c r="D8255" s="1" t="s">
        <v>165</v>
      </c>
      <c r="E8255" s="1">
        <v>1995</v>
      </c>
      <c r="F8255" s="1">
        <v>25</v>
      </c>
      <c r="G8255" s="1" t="s">
        <v>5</v>
      </c>
      <c r="H8255" s="1">
        <v>4.6467597222222203E-6</v>
      </c>
      <c r="I8255" s="1">
        <v>5.5300280991735502E-6</v>
      </c>
      <c r="J8255" s="1">
        <v>6.6913340000000003E-6</v>
      </c>
      <c r="K8255" s="1">
        <v>1.51174E-5</v>
      </c>
      <c r="L8255" s="1">
        <v>1.9834519999999999E-5</v>
      </c>
      <c r="M8255" s="1">
        <v>1.7182440000000001E-3</v>
      </c>
      <c r="N8255" s="1">
        <v>1.838276E-6</v>
      </c>
      <c r="O8255" s="1">
        <v>1.6912139200000001E-6</v>
      </c>
      <c r="P8255" s="1">
        <v>2.1801260000000001E-8</v>
      </c>
      <c r="Q8255" s="1">
        <v>1.46916051520002E-8</v>
      </c>
      <c r="R8255" s="1">
        <v>58.4</v>
      </c>
      <c r="S8255" s="1">
        <v>91.25</v>
      </c>
      <c r="T8255" s="1">
        <v>0.11</v>
      </c>
      <c r="U8255" s="1">
        <v>1825</v>
      </c>
      <c r="V8255" s="1">
        <f t="shared" si="513"/>
        <v>1.0033514206682903</v>
      </c>
      <c r="W8255" s="1">
        <f t="shared" si="514"/>
        <v>3.5987147738449599</v>
      </c>
      <c r="X8255" s="1">
        <f t="shared" si="515"/>
        <v>829.5454545454545</v>
      </c>
    </row>
    <row r="8256" spans="1:24" hidden="1" x14ac:dyDescent="0.3">
      <c r="A8256" s="18" t="str">
        <f t="shared" si="512"/>
        <v>OFF - ConstMin - Skid Steer Loaders_1996_25</v>
      </c>
      <c r="B8256" s="1" t="s">
        <v>40</v>
      </c>
      <c r="C8256" s="1">
        <v>2020</v>
      </c>
      <c r="D8256" s="1" t="s">
        <v>165</v>
      </c>
      <c r="E8256" s="1">
        <v>1996</v>
      </c>
      <c r="F8256" s="1">
        <v>25</v>
      </c>
      <c r="G8256" s="1" t="s">
        <v>5</v>
      </c>
      <c r="H8256" s="1">
        <v>1.43633402777777E-5</v>
      </c>
      <c r="I8256" s="1">
        <v>1.7093561983471E-5</v>
      </c>
      <c r="J8256" s="1">
        <v>2.0683209999999999E-5</v>
      </c>
      <c r="K8256" s="1">
        <v>4.6728560000000002E-5</v>
      </c>
      <c r="L8256" s="1">
        <v>6.1309370000000004E-5</v>
      </c>
      <c r="M8256" s="1">
        <v>5.3111670000000003E-3</v>
      </c>
      <c r="N8256" s="1">
        <v>5.6821920000000002E-6</v>
      </c>
      <c r="O8256" s="1">
        <v>5.2276166399999999E-6</v>
      </c>
      <c r="P8256" s="1">
        <v>6.7388649999999996E-8</v>
      </c>
      <c r="Q8256" s="1">
        <v>4.4993040778000699E-8</v>
      </c>
      <c r="R8256" s="1">
        <v>178.85</v>
      </c>
      <c r="S8256" s="1">
        <v>281.05</v>
      </c>
      <c r="T8256" s="1">
        <v>0.34</v>
      </c>
      <c r="U8256" s="1">
        <v>5621</v>
      </c>
      <c r="V8256" s="1">
        <f t="shared" si="513"/>
        <v>1.006949258678508</v>
      </c>
      <c r="W8256" s="1">
        <f t="shared" si="514"/>
        <v>3.6116184988970002</v>
      </c>
      <c r="X8256" s="1">
        <f t="shared" si="515"/>
        <v>826.61764705882354</v>
      </c>
    </row>
    <row r="8257" spans="1:24" hidden="1" x14ac:dyDescent="0.3">
      <c r="A8257" s="18" t="str">
        <f t="shared" si="512"/>
        <v>OFF - ConstMin - Skid Steer Loaders_1997_25</v>
      </c>
      <c r="B8257" s="1" t="s">
        <v>40</v>
      </c>
      <c r="C8257" s="1">
        <v>2020</v>
      </c>
      <c r="D8257" s="1" t="s">
        <v>165</v>
      </c>
      <c r="E8257" s="1">
        <v>1997</v>
      </c>
      <c r="F8257" s="1">
        <v>25</v>
      </c>
      <c r="G8257" s="1" t="s">
        <v>5</v>
      </c>
      <c r="H8257" s="1">
        <v>2.5141854166666599E-5</v>
      </c>
      <c r="I8257" s="1">
        <v>2.99208842975206E-5</v>
      </c>
      <c r="J8257" s="1">
        <v>3.620427E-5</v>
      </c>
      <c r="K8257" s="1">
        <v>8.1794549999999994E-5</v>
      </c>
      <c r="L8257" s="1">
        <v>1.073171E-4</v>
      </c>
      <c r="M8257" s="1">
        <v>9.2967680000000004E-3</v>
      </c>
      <c r="N8257" s="1">
        <v>9.9462169999999996E-6</v>
      </c>
      <c r="O8257" s="1">
        <v>9.1505196400000008E-6</v>
      </c>
      <c r="P8257" s="1">
        <v>1.179584E-7</v>
      </c>
      <c r="Q8257" s="1">
        <v>7.89673776920013E-8</v>
      </c>
      <c r="R8257" s="1">
        <v>313.89999999999998</v>
      </c>
      <c r="S8257" s="1">
        <v>492.75</v>
      </c>
      <c r="T8257" s="1">
        <v>0.59</v>
      </c>
      <c r="U8257" s="1">
        <v>9855</v>
      </c>
      <c r="V8257" s="1">
        <f t="shared" si="513"/>
        <v>1.0053248015561596</v>
      </c>
      <c r="W8257" s="1">
        <f t="shared" si="514"/>
        <v>3.6057939059649624</v>
      </c>
      <c r="X8257" s="1">
        <f t="shared" si="515"/>
        <v>835.16949152542372</v>
      </c>
    </row>
    <row r="8258" spans="1:24" hidden="1" x14ac:dyDescent="0.3">
      <c r="A8258" s="18" t="str">
        <f t="shared" si="512"/>
        <v>OFF - ConstMin - Skid Steer Loaders_1998_25</v>
      </c>
      <c r="B8258" s="1" t="s">
        <v>40</v>
      </c>
      <c r="C8258" s="1">
        <v>2020</v>
      </c>
      <c r="D8258" s="1" t="s">
        <v>165</v>
      </c>
      <c r="E8258" s="1">
        <v>1998</v>
      </c>
      <c r="F8258" s="1">
        <v>25</v>
      </c>
      <c r="G8258" s="1" t="s">
        <v>5</v>
      </c>
      <c r="H8258" s="1">
        <v>3.5990631944444398E-5</v>
      </c>
      <c r="I8258" s="1">
        <v>4.2831826446280901E-5</v>
      </c>
      <c r="J8258" s="1">
        <v>5.1826510000000003E-5</v>
      </c>
      <c r="K8258" s="1">
        <v>1.170891E-4</v>
      </c>
      <c r="L8258" s="1">
        <v>1.5362470000000001E-4</v>
      </c>
      <c r="M8258" s="1">
        <v>1.330835E-2</v>
      </c>
      <c r="N8258" s="1">
        <v>1.4238039999999999E-5</v>
      </c>
      <c r="O8258" s="1">
        <v>1.30989968E-5</v>
      </c>
      <c r="P8258" s="1">
        <v>1.6885770000000001E-7</v>
      </c>
      <c r="Q8258" s="1">
        <v>1.12941714606001E-7</v>
      </c>
      <c r="R8258" s="1">
        <v>448.95</v>
      </c>
      <c r="S8258" s="1">
        <v>704.44999999999902</v>
      </c>
      <c r="T8258" s="1">
        <v>0.84</v>
      </c>
      <c r="U8258" s="1">
        <v>14089</v>
      </c>
      <c r="V8258" s="1">
        <f t="shared" si="513"/>
        <v>1.0066419517718772</v>
      </c>
      <c r="W8258" s="1">
        <f t="shared" si="514"/>
        <v>3.6105177079553892</v>
      </c>
      <c r="X8258" s="1">
        <f t="shared" si="515"/>
        <v>838.63095238095127</v>
      </c>
    </row>
    <row r="8259" spans="1:24" hidden="1" x14ac:dyDescent="0.3">
      <c r="A8259" s="18" t="str">
        <f t="shared" si="512"/>
        <v>OFF - ConstMin - Skid Steer Loaders_1999_25</v>
      </c>
      <c r="B8259" s="1" t="s">
        <v>40</v>
      </c>
      <c r="C8259" s="1">
        <v>2020</v>
      </c>
      <c r="D8259" s="1" t="s">
        <v>165</v>
      </c>
      <c r="E8259" s="1">
        <v>1999</v>
      </c>
      <c r="F8259" s="1">
        <v>25</v>
      </c>
      <c r="G8259" s="1" t="s">
        <v>5</v>
      </c>
      <c r="H8259" s="1">
        <v>5.41834097222222E-5</v>
      </c>
      <c r="I8259" s="1">
        <v>6.4482735537190004E-5</v>
      </c>
      <c r="J8259" s="1">
        <v>7.8024110000000005E-5</v>
      </c>
      <c r="K8259" s="1">
        <v>1.7627610000000001E-4</v>
      </c>
      <c r="L8259" s="1">
        <v>2.3127980000000001E-4</v>
      </c>
      <c r="M8259" s="1">
        <v>2.0035540000000001E-2</v>
      </c>
      <c r="N8259" s="1">
        <v>2.1435169999999999E-5</v>
      </c>
      <c r="O8259" s="1">
        <v>1.9720356400000001E-5</v>
      </c>
      <c r="P8259" s="1">
        <v>2.5421299999999997E-7</v>
      </c>
      <c r="Q8259" s="1">
        <v>1.70789909892002E-7</v>
      </c>
      <c r="R8259" s="1">
        <v>678.9</v>
      </c>
      <c r="S8259" s="1">
        <v>1062.1500000000001</v>
      </c>
      <c r="T8259" s="1">
        <v>1.27</v>
      </c>
      <c r="U8259" s="1">
        <v>21243</v>
      </c>
      <c r="V8259" s="1">
        <f t="shared" si="513"/>
        <v>1.0051160424878776</v>
      </c>
      <c r="W8259" s="1">
        <f t="shared" si="514"/>
        <v>3.6050430451933329</v>
      </c>
      <c r="X8259" s="1">
        <f t="shared" si="515"/>
        <v>836.33858267716539</v>
      </c>
    </row>
    <row r="8260" spans="1:24" hidden="1" x14ac:dyDescent="0.3">
      <c r="A8260" s="18" t="str">
        <f t="shared" si="512"/>
        <v>OFF - ConstMin - Skid Steer Loaders_2000_25</v>
      </c>
      <c r="B8260" s="1" t="s">
        <v>40</v>
      </c>
      <c r="C8260" s="1">
        <v>2020</v>
      </c>
      <c r="D8260" s="1" t="s">
        <v>165</v>
      </c>
      <c r="E8260" s="1">
        <v>2000</v>
      </c>
      <c r="F8260" s="1">
        <v>25</v>
      </c>
      <c r="G8260" s="1" t="s">
        <v>5</v>
      </c>
      <c r="H8260" s="1">
        <v>2.3987298611111101E-5</v>
      </c>
      <c r="I8260" s="1">
        <v>2.8546867768594998E-5</v>
      </c>
      <c r="J8260" s="1">
        <v>3.4541710000000002E-5</v>
      </c>
      <c r="K8260" s="1">
        <v>1.050007E-4</v>
      </c>
      <c r="L8260" s="1">
        <v>2.462993E-4</v>
      </c>
      <c r="M8260" s="1">
        <v>2.5500800000000001E-2</v>
      </c>
      <c r="N8260" s="1">
        <v>1.364111E-5</v>
      </c>
      <c r="O8260" s="1">
        <v>1.25498212E-5</v>
      </c>
      <c r="P8260" s="1">
        <v>3.2355680000000001E-7</v>
      </c>
      <c r="Q8260" s="1">
        <v>2.13028274704003E-7</v>
      </c>
      <c r="R8260" s="1">
        <v>846.8</v>
      </c>
      <c r="S8260" s="1">
        <v>1350.5</v>
      </c>
      <c r="T8260" s="1">
        <v>1.62</v>
      </c>
      <c r="U8260" s="1">
        <v>27010</v>
      </c>
      <c r="V8260" s="1">
        <f t="shared" si="513"/>
        <v>0.34996328127658421</v>
      </c>
      <c r="W8260" s="1">
        <f t="shared" si="514"/>
        <v>3.0194454923335403</v>
      </c>
      <c r="X8260" s="1">
        <f t="shared" si="515"/>
        <v>833.64197530864192</v>
      </c>
    </row>
    <row r="8261" spans="1:24" hidden="1" x14ac:dyDescent="0.3">
      <c r="A8261" s="18" t="str">
        <f t="shared" si="512"/>
        <v>OFF - ConstMin - Skid Steer Loaders_2001_25</v>
      </c>
      <c r="B8261" s="1" t="s">
        <v>40</v>
      </c>
      <c r="C8261" s="1">
        <v>2020</v>
      </c>
      <c r="D8261" s="1" t="s">
        <v>165</v>
      </c>
      <c r="E8261" s="1">
        <v>2001</v>
      </c>
      <c r="F8261" s="1">
        <v>25</v>
      </c>
      <c r="G8261" s="1" t="s">
        <v>5</v>
      </c>
      <c r="H8261" s="1">
        <v>3.4663930555555501E-5</v>
      </c>
      <c r="I8261" s="1">
        <v>4.1252942148760298E-5</v>
      </c>
      <c r="J8261" s="1">
        <v>4.9916059999999999E-5</v>
      </c>
      <c r="K8261" s="1">
        <v>1.51736E-4</v>
      </c>
      <c r="L8261" s="1">
        <v>3.5592589999999997E-4</v>
      </c>
      <c r="M8261" s="1">
        <v>3.6851090000000003E-2</v>
      </c>
      <c r="N8261" s="1">
        <v>1.9712709999999999E-5</v>
      </c>
      <c r="O8261" s="1">
        <v>1.8135693200000001E-5</v>
      </c>
      <c r="P8261" s="1">
        <v>4.6757050000000001E-7</v>
      </c>
      <c r="Q8261" s="1">
        <v>3.0852370819200502E-7</v>
      </c>
      <c r="R8261" s="1">
        <v>1226.3999999999901</v>
      </c>
      <c r="S8261" s="1">
        <v>1952.74999999999</v>
      </c>
      <c r="T8261" s="1">
        <v>2.34</v>
      </c>
      <c r="U8261" s="1">
        <v>39055</v>
      </c>
      <c r="V8261" s="1">
        <f t="shared" si="513"/>
        <v>0.34975737941549678</v>
      </c>
      <c r="W8261" s="1">
        <f t="shared" si="514"/>
        <v>3.0176686453342616</v>
      </c>
      <c r="X8261" s="1">
        <f t="shared" si="515"/>
        <v>834.50854700854279</v>
      </c>
    </row>
    <row r="8262" spans="1:24" hidden="1" x14ac:dyDescent="0.3">
      <c r="A8262" s="18" t="str">
        <f t="shared" si="512"/>
        <v>OFF - ConstMin - Skid Steer Loaders_2002_25</v>
      </c>
      <c r="B8262" s="1" t="s">
        <v>40</v>
      </c>
      <c r="C8262" s="1">
        <v>2020</v>
      </c>
      <c r="D8262" s="1" t="s">
        <v>165</v>
      </c>
      <c r="E8262" s="1">
        <v>2002</v>
      </c>
      <c r="F8262" s="1">
        <v>25</v>
      </c>
      <c r="G8262" s="1" t="s">
        <v>5</v>
      </c>
      <c r="H8262" s="1">
        <v>4.08507638888888E-5</v>
      </c>
      <c r="I8262" s="1">
        <v>4.8615785123966899E-5</v>
      </c>
      <c r="J8262" s="1">
        <v>5.88251E-5</v>
      </c>
      <c r="K8262" s="1">
        <v>1.7881789999999999E-4</v>
      </c>
      <c r="L8262" s="1">
        <v>4.1945170000000001E-4</v>
      </c>
      <c r="M8262" s="1">
        <v>4.342828E-2</v>
      </c>
      <c r="N8262" s="1">
        <v>2.3231040000000001E-5</v>
      </c>
      <c r="O8262" s="1">
        <v>2.1372556799999998E-5</v>
      </c>
      <c r="P8262" s="1">
        <v>5.5102260000000003E-7</v>
      </c>
      <c r="Q8262" s="1">
        <v>3.6361722751200597E-7</v>
      </c>
      <c r="R8262" s="1">
        <v>1445.4</v>
      </c>
      <c r="S8262" s="1">
        <v>2299.5</v>
      </c>
      <c r="T8262" s="1">
        <v>2.76</v>
      </c>
      <c r="U8262" s="1">
        <v>45990</v>
      </c>
      <c r="V8262" s="1">
        <f t="shared" si="513"/>
        <v>0.35002776498080779</v>
      </c>
      <c r="W8262" s="1">
        <f t="shared" si="514"/>
        <v>3.0200014397385555</v>
      </c>
      <c r="X8262" s="1">
        <f t="shared" si="515"/>
        <v>833.1521739130435</v>
      </c>
    </row>
    <row r="8263" spans="1:24" hidden="1" x14ac:dyDescent="0.3">
      <c r="A8263" s="18" t="str">
        <f t="shared" si="512"/>
        <v>OFF - ConstMin - Skid Steer Loaders_2003_25</v>
      </c>
      <c r="B8263" s="1" t="s">
        <v>40</v>
      </c>
      <c r="C8263" s="1">
        <v>2020</v>
      </c>
      <c r="D8263" s="1" t="s">
        <v>165</v>
      </c>
      <c r="E8263" s="1">
        <v>2003</v>
      </c>
      <c r="F8263" s="1">
        <v>25</v>
      </c>
      <c r="G8263" s="1" t="s">
        <v>5</v>
      </c>
      <c r="H8263" s="1">
        <v>4.63824444444444E-5</v>
      </c>
      <c r="I8263" s="1">
        <v>5.5198942148760303E-5</v>
      </c>
      <c r="J8263" s="1">
        <v>6.6790719999999999E-5</v>
      </c>
      <c r="K8263" s="1">
        <v>2.0303199999999999E-4</v>
      </c>
      <c r="L8263" s="1">
        <v>4.7625059999999999E-4</v>
      </c>
      <c r="M8263" s="1">
        <v>4.9308999999999999E-2</v>
      </c>
      <c r="N8263" s="1">
        <v>2.6376800000000001E-5</v>
      </c>
      <c r="O8263" s="1">
        <v>2.4266655999999999E-5</v>
      </c>
      <c r="P8263" s="1">
        <v>6.256378E-7</v>
      </c>
      <c r="Q8263" s="1">
        <v>4.1228316957800601E-7</v>
      </c>
      <c r="R8263" s="1">
        <v>1638.85</v>
      </c>
      <c r="S8263" s="1">
        <v>2613.4</v>
      </c>
      <c r="T8263" s="1">
        <v>3.13</v>
      </c>
      <c r="U8263" s="1">
        <v>52267.999999999898</v>
      </c>
      <c r="V8263" s="1">
        <f t="shared" si="513"/>
        <v>0.34969020936800455</v>
      </c>
      <c r="W8263" s="1">
        <f t="shared" si="514"/>
        <v>3.0170899213396987</v>
      </c>
      <c r="X8263" s="1">
        <f t="shared" si="515"/>
        <v>834.95207667731631</v>
      </c>
    </row>
    <row r="8264" spans="1:24" hidden="1" x14ac:dyDescent="0.3">
      <c r="A8264" s="18" t="str">
        <f t="shared" si="512"/>
        <v>OFF - ConstMin - Skid Steer Loaders_2004_25</v>
      </c>
      <c r="B8264" s="1" t="s">
        <v>40</v>
      </c>
      <c r="C8264" s="1">
        <v>2020</v>
      </c>
      <c r="D8264" s="1" t="s">
        <v>165</v>
      </c>
      <c r="E8264" s="1">
        <v>2004</v>
      </c>
      <c r="F8264" s="1">
        <v>25</v>
      </c>
      <c r="G8264" s="1" t="s">
        <v>5</v>
      </c>
      <c r="H8264" s="1">
        <v>5.80509652777777E-5</v>
      </c>
      <c r="I8264" s="1">
        <v>6.9085446280991701E-5</v>
      </c>
      <c r="J8264" s="1">
        <v>8.3593389999999998E-5</v>
      </c>
      <c r="K8264" s="1">
        <v>2.5410910000000001E-4</v>
      </c>
      <c r="L8264" s="1">
        <v>5.960618E-4</v>
      </c>
      <c r="M8264" s="1">
        <v>6.1713759999999999E-2</v>
      </c>
      <c r="N8264" s="1">
        <v>3.301246E-5</v>
      </c>
      <c r="O8264" s="1">
        <v>3.0371463200000001E-5</v>
      </c>
      <c r="P8264" s="1">
        <v>7.830306E-7</v>
      </c>
      <c r="Q8264" s="1">
        <v>5.1604263096400795E-7</v>
      </c>
      <c r="R8264" s="1">
        <v>2051.3000000000002</v>
      </c>
      <c r="S8264" s="1">
        <v>3270.4</v>
      </c>
      <c r="T8264" s="1">
        <v>3.92</v>
      </c>
      <c r="U8264" s="1">
        <v>65408</v>
      </c>
      <c r="V8264" s="1">
        <f t="shared" si="513"/>
        <v>0.34973918873998561</v>
      </c>
      <c r="W8264" s="1">
        <f t="shared" si="514"/>
        <v>3.0175121041123432</v>
      </c>
      <c r="X8264" s="1">
        <f t="shared" si="515"/>
        <v>834.28571428571433</v>
      </c>
    </row>
    <row r="8265" spans="1:24" hidden="1" x14ac:dyDescent="0.3">
      <c r="A8265" s="18" t="str">
        <f t="shared" si="512"/>
        <v>OFF - ConstMin - Skid Steer Loaders_2005_25</v>
      </c>
      <c r="B8265" s="1" t="s">
        <v>40</v>
      </c>
      <c r="C8265" s="1">
        <v>2020</v>
      </c>
      <c r="D8265" s="1" t="s">
        <v>165</v>
      </c>
      <c r="E8265" s="1">
        <v>2005</v>
      </c>
      <c r="F8265" s="1">
        <v>25</v>
      </c>
      <c r="G8265" s="1" t="s">
        <v>5</v>
      </c>
      <c r="H8265" s="1">
        <v>5.9414138888888797E-5</v>
      </c>
      <c r="I8265" s="1">
        <v>7.0707735537190006E-5</v>
      </c>
      <c r="J8265" s="1">
        <v>8.5556360000000004E-5</v>
      </c>
      <c r="K8265" s="1">
        <v>2.9201530000000001E-4</v>
      </c>
      <c r="L8265" s="1">
        <v>5.4064770000000002E-4</v>
      </c>
      <c r="M8265" s="1">
        <v>7.0919789999999996E-2</v>
      </c>
      <c r="N8265" s="1">
        <v>3.7937040000000002E-5</v>
      </c>
      <c r="O8265" s="1">
        <v>3.49020768E-5</v>
      </c>
      <c r="P8265" s="1">
        <v>8.9983770000000001E-7</v>
      </c>
      <c r="Q8265" s="1">
        <v>5.9317355801200902E-7</v>
      </c>
      <c r="R8265" s="1">
        <v>2357.9</v>
      </c>
      <c r="S8265" s="1">
        <v>3755.85</v>
      </c>
      <c r="T8265" s="1">
        <v>4.5</v>
      </c>
      <c r="U8265" s="1">
        <v>75117</v>
      </c>
      <c r="V8265" s="1">
        <f t="shared" si="513"/>
        <v>0.31168599941348146</v>
      </c>
      <c r="W8265" s="1">
        <f t="shared" si="514"/>
        <v>2.3832232417691839</v>
      </c>
      <c r="X8265" s="1">
        <f t="shared" si="515"/>
        <v>834.63333333333333</v>
      </c>
    </row>
    <row r="8266" spans="1:24" hidden="1" x14ac:dyDescent="0.3">
      <c r="A8266" s="18" t="str">
        <f t="shared" ref="A8266:A8329" si="516">D8266&amp;"_"&amp;E8266&amp;"_"&amp;F8266</f>
        <v>OFF - ConstMin - Skid Steer Loaders_2006_25</v>
      </c>
      <c r="B8266" s="1" t="s">
        <v>40</v>
      </c>
      <c r="C8266" s="1">
        <v>2020</v>
      </c>
      <c r="D8266" s="1" t="s">
        <v>165</v>
      </c>
      <c r="E8266" s="1">
        <v>2006</v>
      </c>
      <c r="F8266" s="1">
        <v>25</v>
      </c>
      <c r="G8266" s="1" t="s">
        <v>5</v>
      </c>
      <c r="H8266" s="1">
        <v>6.7769638888888795E-5</v>
      </c>
      <c r="I8266" s="1">
        <v>8.0651471074380104E-5</v>
      </c>
      <c r="J8266" s="1">
        <v>9.7588279999999994E-5</v>
      </c>
      <c r="K8266" s="1">
        <v>3.3308190000000003E-4</v>
      </c>
      <c r="L8266" s="1">
        <v>6.1667980000000002E-4</v>
      </c>
      <c r="M8266" s="1">
        <v>8.0893350000000003E-2</v>
      </c>
      <c r="N8266" s="1">
        <v>4.3272180000000001E-5</v>
      </c>
      <c r="O8266" s="1">
        <v>3.9810405599999997E-5</v>
      </c>
      <c r="P8266" s="1">
        <v>1.026383E-6</v>
      </c>
      <c r="Q8266" s="1">
        <v>6.7673206231401096E-7</v>
      </c>
      <c r="R8266" s="1">
        <v>2690.05</v>
      </c>
      <c r="S8266" s="1">
        <v>4285.1000000000004</v>
      </c>
      <c r="T8266" s="1">
        <v>5.13</v>
      </c>
      <c r="U8266" s="1">
        <v>85702</v>
      </c>
      <c r="V8266" s="1">
        <f t="shared" si="513"/>
        <v>0.31160896003930594</v>
      </c>
      <c r="W8266" s="1">
        <f t="shared" si="514"/>
        <v>2.3826341738767121</v>
      </c>
      <c r="X8266" s="1">
        <f t="shared" si="515"/>
        <v>835.30214424951271</v>
      </c>
    </row>
    <row r="8267" spans="1:24" hidden="1" x14ac:dyDescent="0.3">
      <c r="A8267" s="18" t="str">
        <f t="shared" si="516"/>
        <v>OFF - ConstMin - Skid Steer Loaders_2007_25</v>
      </c>
      <c r="B8267" s="1" t="s">
        <v>40</v>
      </c>
      <c r="C8267" s="1">
        <v>2020</v>
      </c>
      <c r="D8267" s="1" t="s">
        <v>165</v>
      </c>
      <c r="E8267" s="1">
        <v>2007</v>
      </c>
      <c r="F8267" s="1">
        <v>25</v>
      </c>
      <c r="G8267" s="1" t="s">
        <v>5</v>
      </c>
      <c r="H8267" s="1">
        <v>9.7843819444444407E-5</v>
      </c>
      <c r="I8267" s="1">
        <v>1.16442231404958E-4</v>
      </c>
      <c r="J8267" s="1">
        <v>1.4089509999999999E-4</v>
      </c>
      <c r="K8267" s="1">
        <v>4.8089379999999998E-4</v>
      </c>
      <c r="L8267" s="1">
        <v>8.9034420000000001E-4</v>
      </c>
      <c r="M8267" s="1">
        <v>0.1167914</v>
      </c>
      <c r="N8267" s="1">
        <v>6.2475099999999994E-5</v>
      </c>
      <c r="O8267" s="1">
        <v>5.7477091999999997E-5</v>
      </c>
      <c r="P8267" s="1">
        <v>1.481862E-6</v>
      </c>
      <c r="Q8267" s="1">
        <v>9.7699174260801595E-7</v>
      </c>
      <c r="R8267" s="1">
        <v>3883.6</v>
      </c>
      <c r="S8267" s="1">
        <v>6186.75</v>
      </c>
      <c r="T8267" s="1">
        <v>7.41</v>
      </c>
      <c r="U8267" s="1">
        <v>123735</v>
      </c>
      <c r="V8267" s="1">
        <f t="shared" ref="V8267:V8330" si="517">IFERROR(CONVERT(I8267,"ton","g")*365/U8267,0)</f>
        <v>0.31160653516851522</v>
      </c>
      <c r="W8267" s="1">
        <f t="shared" ref="W8267:W8330" si="518">IFERROR(CONVERT(L8267,"ton","g")*365/U8267,0)</f>
        <v>2.3826155504056286</v>
      </c>
      <c r="X8267" s="1">
        <f t="shared" ref="X8267:X8330" si="519">S8267/T8267</f>
        <v>834.9190283400809</v>
      </c>
    </row>
    <row r="8268" spans="1:24" hidden="1" x14ac:dyDescent="0.3">
      <c r="A8268" s="18" t="str">
        <f t="shared" si="516"/>
        <v>OFF - ConstMin - Skid Steer Loaders_2007_50</v>
      </c>
      <c r="B8268" s="1" t="s">
        <v>40</v>
      </c>
      <c r="C8268" s="1">
        <v>2020</v>
      </c>
      <c r="D8268" s="1" t="s">
        <v>165</v>
      </c>
      <c r="E8268" s="1">
        <v>2007</v>
      </c>
      <c r="F8268" s="1">
        <v>50</v>
      </c>
      <c r="G8268" s="1" t="s">
        <v>12</v>
      </c>
      <c r="H8268" s="1">
        <v>3.1106949135753999E-6</v>
      </c>
      <c r="I8268" s="1">
        <v>2.86121718150665E-6</v>
      </c>
      <c r="J8268" s="1">
        <v>3.4231299999999999E-6</v>
      </c>
      <c r="K8268" s="1">
        <v>3.0418809999999998E-4</v>
      </c>
      <c r="L8268" s="1">
        <v>4.033976E-6</v>
      </c>
      <c r="M8268" s="1">
        <v>1.77893E-3</v>
      </c>
      <c r="N8268" s="1">
        <v>1.2263777999999901E-7</v>
      </c>
      <c r="O8268" s="1">
        <v>9.2659655999999993E-8</v>
      </c>
      <c r="P8268" s="1">
        <v>2.162854E-8</v>
      </c>
      <c r="Q8268" s="1">
        <v>3.0688346896134899E-8</v>
      </c>
      <c r="R8268" s="1">
        <v>87.6</v>
      </c>
      <c r="S8268" s="1">
        <v>40.15</v>
      </c>
      <c r="T8268" s="1">
        <v>0.13</v>
      </c>
      <c r="U8268" s="1">
        <v>1284.8</v>
      </c>
      <c r="V8268" s="1">
        <f t="shared" si="517"/>
        <v>0.73740129684336464</v>
      </c>
      <c r="W8268" s="1">
        <f t="shared" si="518"/>
        <v>1.0396481445245001</v>
      </c>
      <c r="X8268" s="1">
        <f t="shared" si="519"/>
        <v>308.84615384615381</v>
      </c>
    </row>
    <row r="8269" spans="1:24" hidden="1" x14ac:dyDescent="0.3">
      <c r="A8269" s="18" t="str">
        <f t="shared" si="516"/>
        <v>OFF - ConstMin - Skid Steer Loaders_2007_100</v>
      </c>
      <c r="B8269" s="1" t="s">
        <v>40</v>
      </c>
      <c r="C8269" s="1">
        <v>2020</v>
      </c>
      <c r="D8269" s="1" t="s">
        <v>165</v>
      </c>
      <c r="E8269" s="1">
        <v>2007</v>
      </c>
      <c r="F8269" s="1">
        <v>100</v>
      </c>
      <c r="G8269" s="1" t="s">
        <v>12</v>
      </c>
      <c r="H8269" s="1">
        <v>1.87960713860559E-6</v>
      </c>
      <c r="I8269" s="1">
        <v>1.7288626460894201E-6</v>
      </c>
      <c r="J8269" s="1">
        <v>2.068393E-6</v>
      </c>
      <c r="K8269" s="1">
        <v>1.254952E-4</v>
      </c>
      <c r="L8269" s="1">
        <v>4.7394029999999998E-6</v>
      </c>
      <c r="M8269" s="1">
        <v>2.6306799999999998E-3</v>
      </c>
      <c r="N8269" s="1">
        <v>1.8341730000000001E-7</v>
      </c>
      <c r="O8269" s="1">
        <v>1.3858196E-7</v>
      </c>
      <c r="P8269" s="1">
        <v>2.541603E-8</v>
      </c>
      <c r="Q8269" s="1">
        <v>3.7081752499496402E-8</v>
      </c>
      <c r="R8269" s="1">
        <v>105.85</v>
      </c>
      <c r="S8269" s="1">
        <v>25.55</v>
      </c>
      <c r="T8269" s="1">
        <v>0.08</v>
      </c>
      <c r="U8269" s="1">
        <v>2044</v>
      </c>
      <c r="V8269" s="1">
        <f t="shared" si="517"/>
        <v>0.28007103751577545</v>
      </c>
      <c r="W8269" s="1">
        <f t="shared" si="518"/>
        <v>0.76777037112682489</v>
      </c>
      <c r="X8269" s="1">
        <f t="shared" si="519"/>
        <v>319.375</v>
      </c>
    </row>
    <row r="8270" spans="1:24" hidden="1" x14ac:dyDescent="0.3">
      <c r="A8270" s="18" t="str">
        <f t="shared" si="516"/>
        <v>OFF - ConstMin - Skid Steer Loaders_2008_25</v>
      </c>
      <c r="B8270" s="1" t="s">
        <v>40</v>
      </c>
      <c r="C8270" s="1">
        <v>2020</v>
      </c>
      <c r="D8270" s="1" t="s">
        <v>165</v>
      </c>
      <c r="E8270" s="1">
        <v>2008</v>
      </c>
      <c r="F8270" s="1">
        <v>25</v>
      </c>
      <c r="G8270" s="1" t="s">
        <v>5</v>
      </c>
      <c r="H8270" s="1">
        <v>1.95829027777777E-4</v>
      </c>
      <c r="I8270" s="1">
        <v>2.3305272727272699E-4</v>
      </c>
      <c r="J8270" s="1">
        <v>2.8199380000000002E-4</v>
      </c>
      <c r="K8270" s="1">
        <v>9.6248259999999995E-4</v>
      </c>
      <c r="L8270" s="1">
        <v>1.7819750000000001E-3</v>
      </c>
      <c r="M8270" s="1">
        <v>0.23375170000000001</v>
      </c>
      <c r="N8270" s="1">
        <v>6.2520239999999994E-5</v>
      </c>
      <c r="O8270" s="1">
        <v>5.7518620799999901E-5</v>
      </c>
      <c r="P8270" s="1">
        <v>2.9658649999999999E-6</v>
      </c>
      <c r="Q8270" s="1">
        <v>1.95490171053803E-6</v>
      </c>
      <c r="R8270" s="1">
        <v>7770.8499999999904</v>
      </c>
      <c r="S8270" s="1">
        <v>12380.8</v>
      </c>
      <c r="T8270" s="1">
        <v>14.83</v>
      </c>
      <c r="U8270" s="1">
        <v>247616</v>
      </c>
      <c r="V8270" s="1">
        <f t="shared" si="517"/>
        <v>0.31164781514917417</v>
      </c>
      <c r="W8270" s="1">
        <f t="shared" si="518"/>
        <v>2.3829312014467869</v>
      </c>
      <c r="X8270" s="1">
        <f t="shared" si="519"/>
        <v>834.84828051247462</v>
      </c>
    </row>
    <row r="8271" spans="1:24" hidden="1" x14ac:dyDescent="0.3">
      <c r="A8271" s="18" t="str">
        <f t="shared" si="516"/>
        <v>OFF - ConstMin - Skid Steer Loaders_2008_50</v>
      </c>
      <c r="B8271" s="1" t="s">
        <v>40</v>
      </c>
      <c r="C8271" s="1">
        <v>2020</v>
      </c>
      <c r="D8271" s="1" t="s">
        <v>165</v>
      </c>
      <c r="E8271" s="1">
        <v>2008</v>
      </c>
      <c r="F8271" s="1">
        <v>50</v>
      </c>
      <c r="G8271" s="1" t="s">
        <v>12</v>
      </c>
      <c r="H8271" s="1">
        <v>9.5742789922930692E-6</v>
      </c>
      <c r="I8271" s="1">
        <v>8.8064218171111696E-6</v>
      </c>
      <c r="J8271" s="1">
        <v>1.0535909999999999E-5</v>
      </c>
      <c r="K8271" s="1">
        <v>9.2238110000000004E-4</v>
      </c>
      <c r="L8271" s="1">
        <v>1.258867E-5</v>
      </c>
      <c r="M8271" s="1">
        <v>5.6710529999999997E-3</v>
      </c>
      <c r="N8271" s="1">
        <v>3.909573E-7</v>
      </c>
      <c r="O8271" s="1">
        <v>2.9538996000000001E-7</v>
      </c>
      <c r="P8271" s="1">
        <v>6.8949669999999999E-8</v>
      </c>
      <c r="Q8271" s="1">
        <v>9.4622402929749395E-8</v>
      </c>
      <c r="R8271" s="1">
        <v>270.10000000000002</v>
      </c>
      <c r="S8271" s="1">
        <v>127.74999999999901</v>
      </c>
      <c r="T8271" s="1">
        <v>0.42</v>
      </c>
      <c r="U8271" s="1">
        <v>4087.99999999999</v>
      </c>
      <c r="V8271" s="1">
        <f t="shared" si="517"/>
        <v>0.71330816843628064</v>
      </c>
      <c r="W8271" s="1">
        <f t="shared" si="518"/>
        <v>1.0196651179371274</v>
      </c>
      <c r="X8271" s="1">
        <f t="shared" si="519"/>
        <v>304.1666666666643</v>
      </c>
    </row>
    <row r="8272" spans="1:24" hidden="1" x14ac:dyDescent="0.3">
      <c r="A8272" s="18" t="str">
        <f t="shared" si="516"/>
        <v>OFF - ConstMin - Skid Steer Loaders_2008_100</v>
      </c>
      <c r="B8272" s="1" t="s">
        <v>40</v>
      </c>
      <c r="C8272" s="1">
        <v>2020</v>
      </c>
      <c r="D8272" s="1" t="s">
        <v>165</v>
      </c>
      <c r="E8272" s="1">
        <v>2008</v>
      </c>
      <c r="F8272" s="1">
        <v>100</v>
      </c>
      <c r="G8272" s="1" t="s">
        <v>12</v>
      </c>
      <c r="H8272" s="1">
        <v>5.7644630915480096E-6</v>
      </c>
      <c r="I8272" s="1">
        <v>5.3021531516058503E-6</v>
      </c>
      <c r="J8272" s="1">
        <v>6.3434400000000004E-6</v>
      </c>
      <c r="K8272" s="1">
        <v>3.7901169999999997E-4</v>
      </c>
      <c r="L8272" s="1">
        <v>1.452196E-5</v>
      </c>
      <c r="M8272" s="1">
        <v>8.3863459999999994E-3</v>
      </c>
      <c r="N8272" s="1">
        <v>5.8471613999999998E-7</v>
      </c>
      <c r="O8272" s="1">
        <v>4.4178552800000002E-7</v>
      </c>
      <c r="P8272" s="1">
        <v>8.1023790000000004E-8</v>
      </c>
      <c r="Q8272" s="1">
        <v>1.18917344222522E-7</v>
      </c>
      <c r="R8272" s="1">
        <v>339.45</v>
      </c>
      <c r="S8272" s="1">
        <v>76.649999999999906</v>
      </c>
      <c r="T8272" s="1">
        <v>0.25</v>
      </c>
      <c r="U8272" s="1">
        <v>6132</v>
      </c>
      <c r="V8272" s="1">
        <f t="shared" si="517"/>
        <v>0.28631145406426989</v>
      </c>
      <c r="W8272" s="1">
        <f t="shared" si="518"/>
        <v>0.78417264921966667</v>
      </c>
      <c r="X8272" s="1">
        <f t="shared" si="519"/>
        <v>306.59999999999962</v>
      </c>
    </row>
    <row r="8273" spans="1:24" hidden="1" x14ac:dyDescent="0.3">
      <c r="A8273" s="18" t="str">
        <f t="shared" si="516"/>
        <v>OFF - ConstMin - Skid Steer Loaders_2009_25</v>
      </c>
      <c r="B8273" s="1" t="s">
        <v>40</v>
      </c>
      <c r="C8273" s="1">
        <v>2020</v>
      </c>
      <c r="D8273" s="1" t="s">
        <v>165</v>
      </c>
      <c r="E8273" s="1">
        <v>2009</v>
      </c>
      <c r="F8273" s="1">
        <v>25</v>
      </c>
      <c r="G8273" s="1" t="s">
        <v>5</v>
      </c>
      <c r="H8273" s="1">
        <v>2.1466277777777701E-4</v>
      </c>
      <c r="I8273" s="1">
        <v>2.5546644628099099E-4</v>
      </c>
      <c r="J8273" s="1">
        <v>3.0911440000000001E-4</v>
      </c>
      <c r="K8273" s="1">
        <v>1.055049E-3</v>
      </c>
      <c r="L8273" s="1">
        <v>1.9533559999999998E-3</v>
      </c>
      <c r="M8273" s="1">
        <v>0.25623259999999998</v>
      </c>
      <c r="N8273" s="1">
        <v>6.8533089999999995E-5</v>
      </c>
      <c r="O8273" s="1">
        <v>6.3050442799999996E-5</v>
      </c>
      <c r="P8273" s="1">
        <v>3.2511059999999998E-6</v>
      </c>
      <c r="Q8273" s="1">
        <v>2.1431379015480299E-6</v>
      </c>
      <c r="R8273" s="1">
        <v>8519.1</v>
      </c>
      <c r="S8273" s="1">
        <v>13570.7</v>
      </c>
      <c r="T8273" s="1">
        <v>16.260000000000002</v>
      </c>
      <c r="U8273" s="1">
        <v>271414</v>
      </c>
      <c r="V8273" s="1">
        <f t="shared" si="517"/>
        <v>0.31166657026377725</v>
      </c>
      <c r="W8273" s="1">
        <f t="shared" si="518"/>
        <v>2.3830752487727809</v>
      </c>
      <c r="X8273" s="1">
        <f t="shared" si="519"/>
        <v>834.60639606396057</v>
      </c>
    </row>
    <row r="8274" spans="1:24" hidden="1" x14ac:dyDescent="0.3">
      <c r="A8274" s="18" t="str">
        <f t="shared" si="516"/>
        <v>OFF - ConstMin - Skid Steer Loaders_2009_50</v>
      </c>
      <c r="B8274" s="1" t="s">
        <v>40</v>
      </c>
      <c r="C8274" s="1">
        <v>2020</v>
      </c>
      <c r="D8274" s="1" t="s">
        <v>165</v>
      </c>
      <c r="E8274" s="1">
        <v>2009</v>
      </c>
      <c r="F8274" s="1">
        <v>50</v>
      </c>
      <c r="G8274" s="1" t="s">
        <v>12</v>
      </c>
      <c r="H8274" s="1">
        <v>1.7512556352510198E-5</v>
      </c>
      <c r="I8274" s="1">
        <v>1.6108049333038901E-5</v>
      </c>
      <c r="J8274" s="1">
        <v>1.92715E-5</v>
      </c>
      <c r="K8274" s="1">
        <v>1.6599060000000001E-3</v>
      </c>
      <c r="L8274" s="1">
        <v>2.3365509999999999E-5</v>
      </c>
      <c r="M8274" s="1">
        <v>1.075769E-2</v>
      </c>
      <c r="N8274" s="1">
        <v>7.4162565E-7</v>
      </c>
      <c r="O8274" s="1">
        <v>5.6033937999999997E-7</v>
      </c>
      <c r="P8274" s="1">
        <v>1.3079390000000001E-7</v>
      </c>
      <c r="Q8274" s="1">
        <v>1.77736675773448E-7</v>
      </c>
      <c r="R8274" s="1">
        <v>507.349999999999</v>
      </c>
      <c r="S8274" s="1">
        <v>244.55</v>
      </c>
      <c r="T8274" s="1">
        <v>0.79</v>
      </c>
      <c r="U8274" s="1">
        <v>7825.6</v>
      </c>
      <c r="V8274" s="1">
        <f t="shared" si="517"/>
        <v>0.68157539860541361</v>
      </c>
      <c r="W8274" s="1">
        <f t="shared" si="518"/>
        <v>0.98865830757077411</v>
      </c>
      <c r="X8274" s="1">
        <f t="shared" si="519"/>
        <v>309.55696202531647</v>
      </c>
    </row>
    <row r="8275" spans="1:24" hidden="1" x14ac:dyDescent="0.3">
      <c r="A8275" s="18" t="str">
        <f t="shared" si="516"/>
        <v>OFF - ConstMin - Skid Steer Loaders_2009_100</v>
      </c>
      <c r="B8275" s="1" t="s">
        <v>40</v>
      </c>
      <c r="C8275" s="1">
        <v>2020</v>
      </c>
      <c r="D8275" s="1" t="s">
        <v>165</v>
      </c>
      <c r="E8275" s="1">
        <v>2009</v>
      </c>
      <c r="F8275" s="1">
        <v>100</v>
      </c>
      <c r="G8275" s="1" t="s">
        <v>12</v>
      </c>
      <c r="H8275" s="1">
        <v>1.0503253701477299E-5</v>
      </c>
      <c r="I8275" s="1">
        <v>9.6608927546188396E-6</v>
      </c>
      <c r="J8275" s="1">
        <v>1.155819E-5</v>
      </c>
      <c r="K8275" s="1">
        <v>6.7902619999999996E-4</v>
      </c>
      <c r="L8275" s="1">
        <v>2.6434299999999999E-5</v>
      </c>
      <c r="M8275" s="1">
        <v>1.5908459999999999E-2</v>
      </c>
      <c r="N8275" s="1">
        <v>1.1091762E-6</v>
      </c>
      <c r="O8275" s="1">
        <v>8.3804424000000003E-7</v>
      </c>
      <c r="P8275" s="1">
        <v>1.5369790000000001E-7</v>
      </c>
      <c r="Q8275" s="1">
        <v>2.2504787723832301E-7</v>
      </c>
      <c r="R8275" s="1">
        <v>642.4</v>
      </c>
      <c r="S8275" s="1">
        <v>146</v>
      </c>
      <c r="T8275" s="1">
        <v>0.47</v>
      </c>
      <c r="U8275" s="1">
        <v>11680</v>
      </c>
      <c r="V8275" s="1">
        <f t="shared" si="517"/>
        <v>0.27388170255521171</v>
      </c>
      <c r="W8275" s="1">
        <f t="shared" si="518"/>
        <v>0.74939979914318733</v>
      </c>
      <c r="X8275" s="1">
        <f t="shared" si="519"/>
        <v>310.63829787234044</v>
      </c>
    </row>
    <row r="8276" spans="1:24" hidden="1" x14ac:dyDescent="0.3">
      <c r="A8276" s="18" t="str">
        <f t="shared" si="516"/>
        <v>OFF - ConstMin - Skid Steer Loaders_2010_25</v>
      </c>
      <c r="B8276" s="1" t="s">
        <v>40</v>
      </c>
      <c r="C8276" s="1">
        <v>2020</v>
      </c>
      <c r="D8276" s="1" t="s">
        <v>165</v>
      </c>
      <c r="E8276" s="1">
        <v>2010</v>
      </c>
      <c r="F8276" s="1">
        <v>25</v>
      </c>
      <c r="G8276" s="1" t="s">
        <v>5</v>
      </c>
      <c r="H8276" s="1">
        <v>2.31165833333333E-4</v>
      </c>
      <c r="I8276" s="1">
        <v>2.7510644628099101E-4</v>
      </c>
      <c r="J8276" s="1">
        <v>3.328788E-4</v>
      </c>
      <c r="K8276" s="1">
        <v>1.13616E-3</v>
      </c>
      <c r="L8276" s="1">
        <v>2.1035279999999999E-3</v>
      </c>
      <c r="M8276" s="1">
        <v>0.2759315</v>
      </c>
      <c r="N8276" s="1">
        <v>7.380186E-5</v>
      </c>
      <c r="O8276" s="1">
        <v>6.7897711200000006E-5</v>
      </c>
      <c r="P8276" s="1">
        <v>3.5010480000000001E-6</v>
      </c>
      <c r="Q8276" s="1">
        <v>2.3075002341860302E-6</v>
      </c>
      <c r="R8276" s="1">
        <v>9172.4499999999898</v>
      </c>
      <c r="S8276" s="1">
        <v>14614.6</v>
      </c>
      <c r="T8276" s="1">
        <v>17.510000000000002</v>
      </c>
      <c r="U8276" s="1">
        <v>292292</v>
      </c>
      <c r="V8276" s="1">
        <f t="shared" si="517"/>
        <v>0.31165380861856246</v>
      </c>
      <c r="W8276" s="1">
        <f t="shared" si="518"/>
        <v>2.3829776495538462</v>
      </c>
      <c r="X8276" s="1">
        <f t="shared" si="519"/>
        <v>834.64306110793825</v>
      </c>
    </row>
    <row r="8277" spans="1:24" hidden="1" x14ac:dyDescent="0.3">
      <c r="A8277" s="18" t="str">
        <f t="shared" si="516"/>
        <v>OFF - ConstMin - Skid Steer Loaders_2010_50</v>
      </c>
      <c r="B8277" s="1" t="s">
        <v>40</v>
      </c>
      <c r="C8277" s="1">
        <v>2020</v>
      </c>
      <c r="D8277" s="1" t="s">
        <v>165</v>
      </c>
      <c r="E8277" s="1">
        <v>2010</v>
      </c>
      <c r="F8277" s="1">
        <v>50</v>
      </c>
      <c r="G8277" s="1" t="s">
        <v>12</v>
      </c>
      <c r="H8277" s="1">
        <v>2.5807882127042001E-5</v>
      </c>
      <c r="I8277" s="1">
        <v>2.3738089980453198E-5</v>
      </c>
      <c r="J8277" s="1">
        <v>2.8399999999999999E-5</v>
      </c>
      <c r="K8277" s="1">
        <v>2.4029250000000002E-3</v>
      </c>
      <c r="L8277" s="1">
        <v>3.4971690000000002E-5</v>
      </c>
      <c r="M8277" s="1">
        <v>1.646384E-2</v>
      </c>
      <c r="N8277" s="1">
        <v>1.1350026E-6</v>
      </c>
      <c r="O8277" s="1">
        <v>8.5755752000000001E-7</v>
      </c>
      <c r="P8277" s="1">
        <v>2.001703E-7</v>
      </c>
      <c r="Q8277" s="1">
        <v>2.69801716461853E-7</v>
      </c>
      <c r="R8277" s="1">
        <v>770.15</v>
      </c>
      <c r="S8277" s="1">
        <v>375.95</v>
      </c>
      <c r="T8277" s="1">
        <v>1.21</v>
      </c>
      <c r="U8277" s="1">
        <v>12030.4</v>
      </c>
      <c r="V8277" s="1">
        <f t="shared" si="517"/>
        <v>0.65336265130503757</v>
      </c>
      <c r="W8277" s="1">
        <f t="shared" si="518"/>
        <v>0.9625541110440109</v>
      </c>
      <c r="X8277" s="1">
        <f t="shared" si="519"/>
        <v>310.70247933884298</v>
      </c>
    </row>
    <row r="8278" spans="1:24" hidden="1" x14ac:dyDescent="0.3">
      <c r="A8278" s="18" t="str">
        <f t="shared" si="516"/>
        <v>OFF - ConstMin - Skid Steer Loaders_2010_100</v>
      </c>
      <c r="B8278" s="1" t="s">
        <v>40</v>
      </c>
      <c r="C8278" s="1">
        <v>2020</v>
      </c>
      <c r="D8278" s="1" t="s">
        <v>165</v>
      </c>
      <c r="E8278" s="1">
        <v>2010</v>
      </c>
      <c r="F8278" s="1">
        <v>100</v>
      </c>
      <c r="G8278" s="1" t="s">
        <v>12</v>
      </c>
      <c r="H8278" s="1">
        <v>1.54138757350475E-5</v>
      </c>
      <c r="I8278" s="1">
        <v>1.4177682901096699E-5</v>
      </c>
      <c r="J8278" s="1">
        <v>1.696203E-5</v>
      </c>
      <c r="K8278" s="1">
        <v>9.7807449999999995E-4</v>
      </c>
      <c r="L8278" s="1">
        <v>3.8752189999999997E-5</v>
      </c>
      <c r="M8278" s="1">
        <v>2.4346710000000001E-2</v>
      </c>
      <c r="N8278" s="1">
        <v>1.6975106999999999E-6</v>
      </c>
      <c r="O8278" s="1">
        <v>1.28256364E-6</v>
      </c>
      <c r="P8278" s="1">
        <v>2.352232E-7</v>
      </c>
      <c r="Q8278" s="1">
        <v>3.4396522146084501E-7</v>
      </c>
      <c r="R8278" s="1">
        <v>981.85</v>
      </c>
      <c r="S8278" s="1">
        <v>222.65</v>
      </c>
      <c r="T8278" s="1">
        <v>0.72</v>
      </c>
      <c r="U8278" s="1">
        <v>17812</v>
      </c>
      <c r="V8278" s="1">
        <f t="shared" si="517"/>
        <v>0.26356101591052983</v>
      </c>
      <c r="W8278" s="1">
        <f t="shared" si="518"/>
        <v>0.72039744691763519</v>
      </c>
      <c r="X8278" s="1">
        <f t="shared" si="519"/>
        <v>309.23611111111114</v>
      </c>
    </row>
    <row r="8279" spans="1:24" hidden="1" x14ac:dyDescent="0.3">
      <c r="A8279" s="18" t="str">
        <f t="shared" si="516"/>
        <v>OFF - ConstMin - Skid Steer Loaders_2011_25</v>
      </c>
      <c r="B8279" s="1" t="s">
        <v>40</v>
      </c>
      <c r="C8279" s="1">
        <v>2020</v>
      </c>
      <c r="D8279" s="1" t="s">
        <v>165</v>
      </c>
      <c r="E8279" s="1">
        <v>2011</v>
      </c>
      <c r="F8279" s="1">
        <v>25</v>
      </c>
      <c r="G8279" s="1" t="s">
        <v>5</v>
      </c>
      <c r="H8279" s="1">
        <v>2.4177645833333301E-4</v>
      </c>
      <c r="I8279" s="1">
        <v>2.8773396694214802E-4</v>
      </c>
      <c r="J8279" s="1">
        <v>3.4815809999999998E-4</v>
      </c>
      <c r="K8279" s="1">
        <v>1.1883099999999999E-3</v>
      </c>
      <c r="L8279" s="1">
        <v>2.2000800000000001E-3</v>
      </c>
      <c r="M8279" s="1">
        <v>0.28859689999999999</v>
      </c>
      <c r="N8279" s="1">
        <v>8.2206689999999999E-5</v>
      </c>
      <c r="O8279" s="1">
        <v>7.56301548E-5</v>
      </c>
      <c r="P8279" s="1">
        <v>3.6617469999999998E-6</v>
      </c>
      <c r="Q8279" s="1">
        <v>2.4140143715380301E-6</v>
      </c>
      <c r="R8279" s="1">
        <v>9595.85</v>
      </c>
      <c r="S8279" s="1">
        <v>15286.2</v>
      </c>
      <c r="T8279" s="1">
        <v>18.309999999999999</v>
      </c>
      <c r="U8279" s="1">
        <v>305724</v>
      </c>
      <c r="V8279" s="1">
        <f t="shared" si="517"/>
        <v>0.31163785099042635</v>
      </c>
      <c r="W8279" s="1">
        <f t="shared" si="518"/>
        <v>2.3828545878452725</v>
      </c>
      <c r="X8279" s="1">
        <f t="shared" si="519"/>
        <v>834.85527034407437</v>
      </c>
    </row>
    <row r="8280" spans="1:24" hidden="1" x14ac:dyDescent="0.3">
      <c r="A8280" s="18" t="str">
        <f t="shared" si="516"/>
        <v>OFF - ConstMin - Skid Steer Loaders_2011_50</v>
      </c>
      <c r="B8280" s="1" t="s">
        <v>40</v>
      </c>
      <c r="C8280" s="1">
        <v>2020</v>
      </c>
      <c r="D8280" s="1" t="s">
        <v>165</v>
      </c>
      <c r="E8280" s="1">
        <v>2011</v>
      </c>
      <c r="F8280" s="1">
        <v>50</v>
      </c>
      <c r="G8280" s="1" t="s">
        <v>12</v>
      </c>
      <c r="H8280" s="1">
        <v>3.3418926446627202E-5</v>
      </c>
      <c r="I8280" s="1">
        <v>3.0738728545607702E-5</v>
      </c>
      <c r="J8280" s="1">
        <v>3.677549E-5</v>
      </c>
      <c r="K8280" s="1">
        <v>3.0510950000000002E-3</v>
      </c>
      <c r="L8280" s="1">
        <v>4.6038329999999998E-5</v>
      </c>
      <c r="M8280" s="1">
        <v>2.2173040000000001E-2</v>
      </c>
      <c r="N8280" s="1">
        <v>1.5285887999999899E-6</v>
      </c>
      <c r="O8280" s="1">
        <v>1.15493376E-6</v>
      </c>
      <c r="P8280" s="1">
        <v>2.6958369999999998E-7</v>
      </c>
      <c r="Q8280" s="1">
        <v>3.5930939490891302E-7</v>
      </c>
      <c r="R8280" s="1">
        <v>1025.6500000000001</v>
      </c>
      <c r="S8280" s="1">
        <v>503.7</v>
      </c>
      <c r="T8280" s="1">
        <v>1.63</v>
      </c>
      <c r="U8280" s="1">
        <v>16118.4</v>
      </c>
      <c r="V8280" s="1">
        <f t="shared" si="517"/>
        <v>0.63146977951942262</v>
      </c>
      <c r="W8280" s="1">
        <f t="shared" si="518"/>
        <v>0.94577152244302976</v>
      </c>
      <c r="X8280" s="1">
        <f t="shared" si="519"/>
        <v>309.01840490797548</v>
      </c>
    </row>
    <row r="8281" spans="1:24" hidden="1" x14ac:dyDescent="0.3">
      <c r="A8281" s="18" t="str">
        <f t="shared" si="516"/>
        <v>OFF - ConstMin - Skid Steer Loaders_2011_100</v>
      </c>
      <c r="B8281" s="1" t="s">
        <v>40</v>
      </c>
      <c r="C8281" s="1">
        <v>2020</v>
      </c>
      <c r="D8281" s="1" t="s">
        <v>165</v>
      </c>
      <c r="E8281" s="1">
        <v>2011</v>
      </c>
      <c r="F8281" s="1">
        <v>100</v>
      </c>
      <c r="G8281" s="1" t="s">
        <v>12</v>
      </c>
      <c r="H8281" s="1">
        <v>1.9869315791243299E-5</v>
      </c>
      <c r="I8281" s="1">
        <v>1.8275796664785499E-5</v>
      </c>
      <c r="J8281" s="1">
        <v>2.1864969999999999E-5</v>
      </c>
      <c r="K8281" s="1">
        <v>1.234923E-3</v>
      </c>
      <c r="L8281" s="1">
        <v>4.9896099999999998E-5</v>
      </c>
      <c r="M8281" s="1">
        <v>3.2789449999999998E-2</v>
      </c>
      <c r="N8281" s="1">
        <v>2.2861593E-6</v>
      </c>
      <c r="O8281" s="1">
        <v>1.7273203599999999E-6</v>
      </c>
      <c r="P8281" s="1">
        <v>3.1679189999999998E-7</v>
      </c>
      <c r="Q8281" s="1">
        <v>4.6160388456269602E-7</v>
      </c>
      <c r="R8281" s="1">
        <v>1317.6499999999901</v>
      </c>
      <c r="S8281" s="1">
        <v>302.95</v>
      </c>
      <c r="T8281" s="1">
        <v>0.97</v>
      </c>
      <c r="U8281" s="1">
        <v>24235.999999999902</v>
      </c>
      <c r="V8281" s="1">
        <f t="shared" si="517"/>
        <v>0.24969162418127058</v>
      </c>
      <c r="W8281" s="1">
        <f t="shared" si="518"/>
        <v>0.68170151363726172</v>
      </c>
      <c r="X8281" s="1">
        <f t="shared" si="519"/>
        <v>312.31958762886597</v>
      </c>
    </row>
    <row r="8282" spans="1:24" hidden="1" x14ac:dyDescent="0.3">
      <c r="A8282" s="18" t="str">
        <f t="shared" si="516"/>
        <v>OFF - ConstMin - Skid Steer Loaders_2012_25</v>
      </c>
      <c r="B8282" s="1" t="s">
        <v>40</v>
      </c>
      <c r="C8282" s="1">
        <v>2020</v>
      </c>
      <c r="D8282" s="1" t="s">
        <v>165</v>
      </c>
      <c r="E8282" s="1">
        <v>2012</v>
      </c>
      <c r="F8282" s="1">
        <v>25</v>
      </c>
      <c r="G8282" s="1" t="s">
        <v>5</v>
      </c>
      <c r="H8282" s="1">
        <v>2.56310416666666E-4</v>
      </c>
      <c r="I8282" s="1">
        <v>3.05030578512396E-4</v>
      </c>
      <c r="J8282" s="1">
        <v>3.6908699999999998E-4</v>
      </c>
      <c r="K8282" s="1">
        <v>1.259743E-3</v>
      </c>
      <c r="L8282" s="1">
        <v>2.3323340000000001E-3</v>
      </c>
      <c r="M8282" s="1">
        <v>0.30594539999999998</v>
      </c>
      <c r="N8282" s="1">
        <v>8.7148410000000001E-5</v>
      </c>
      <c r="O8282" s="1">
        <v>8.0176537200000005E-5</v>
      </c>
      <c r="P8282" s="1">
        <v>3.8818669999999998E-6</v>
      </c>
      <c r="Q8282" s="1">
        <v>2.5590939724140398E-6</v>
      </c>
      <c r="R8282" s="1">
        <v>10172.549999999999</v>
      </c>
      <c r="S8282" s="1">
        <v>16206</v>
      </c>
      <c r="T8282" s="1">
        <v>19.41</v>
      </c>
      <c r="U8282" s="1">
        <v>324120</v>
      </c>
      <c r="V8282" s="1">
        <f t="shared" si="517"/>
        <v>0.31162059240970447</v>
      </c>
      <c r="W8282" s="1">
        <f t="shared" si="518"/>
        <v>2.3827227628188741</v>
      </c>
      <c r="X8282" s="1">
        <f t="shared" si="519"/>
        <v>834.9304482225657</v>
      </c>
    </row>
    <row r="8283" spans="1:24" hidden="1" x14ac:dyDescent="0.3">
      <c r="A8283" s="18" t="str">
        <f t="shared" si="516"/>
        <v>OFF - ConstMin - Skid Steer Loaders_2012_50</v>
      </c>
      <c r="B8283" s="1" t="s">
        <v>40</v>
      </c>
      <c r="C8283" s="1">
        <v>2020</v>
      </c>
      <c r="D8283" s="1" t="s">
        <v>165</v>
      </c>
      <c r="E8283" s="1">
        <v>2012</v>
      </c>
      <c r="F8283" s="1">
        <v>50</v>
      </c>
      <c r="G8283" s="1" t="s">
        <v>12</v>
      </c>
      <c r="H8283" s="1">
        <v>4.5728949991776E-5</v>
      </c>
      <c r="I8283" s="1">
        <v>4.2061488202435498E-5</v>
      </c>
      <c r="J8283" s="1">
        <v>5.0321919999999998E-5</v>
      </c>
      <c r="K8283" s="1">
        <v>4.0853169999999998E-3</v>
      </c>
      <c r="L8283" s="1">
        <v>6.4113240000000004E-5</v>
      </c>
      <c r="M8283" s="1">
        <v>3.1606380000000003E-2</v>
      </c>
      <c r="N8283" s="1">
        <v>2.1789153E-6</v>
      </c>
      <c r="O8283" s="1">
        <v>1.6462915599999999E-6</v>
      </c>
      <c r="P8283" s="1">
        <v>3.842759E-7</v>
      </c>
      <c r="Q8283" s="1">
        <v>5.0635772378622603E-7</v>
      </c>
      <c r="R8283" s="1">
        <v>1445.4</v>
      </c>
      <c r="S8283" s="1">
        <v>719.05</v>
      </c>
      <c r="T8283" s="1">
        <v>2.3199999999999998</v>
      </c>
      <c r="U8283" s="1">
        <v>23009.599999999999</v>
      </c>
      <c r="V8283" s="1">
        <f t="shared" si="517"/>
        <v>0.60529093018622337</v>
      </c>
      <c r="W8283" s="1">
        <f t="shared" si="518"/>
        <v>0.92262932994856617</v>
      </c>
      <c r="X8283" s="1">
        <f t="shared" si="519"/>
        <v>309.93534482758622</v>
      </c>
    </row>
    <row r="8284" spans="1:24" hidden="1" x14ac:dyDescent="0.3">
      <c r="A8284" s="18" t="str">
        <f t="shared" si="516"/>
        <v>OFF - ConstMin - Skid Steer Loaders_2012_100</v>
      </c>
      <c r="B8284" s="1" t="s">
        <v>40</v>
      </c>
      <c r="C8284" s="1">
        <v>2020</v>
      </c>
      <c r="D8284" s="1" t="s">
        <v>165</v>
      </c>
      <c r="E8284" s="1">
        <v>2012</v>
      </c>
      <c r="F8284" s="1">
        <v>100</v>
      </c>
      <c r="G8284" s="1" t="s">
        <v>12</v>
      </c>
      <c r="H8284" s="1">
        <v>2.7054439182907901E-5</v>
      </c>
      <c r="I8284" s="1">
        <v>2.48846731604386E-5</v>
      </c>
      <c r="J8284" s="1">
        <v>2.9771759999999999E-5</v>
      </c>
      <c r="K8284" s="1">
        <v>1.642969E-3</v>
      </c>
      <c r="L8284" s="1">
        <v>6.7853719999999999E-5</v>
      </c>
      <c r="M8284" s="1">
        <v>4.6739490000000002E-2</v>
      </c>
      <c r="N8284" s="1">
        <v>3.2587902000000001E-6</v>
      </c>
      <c r="O8284" s="1">
        <v>2.4621970400000002E-6</v>
      </c>
      <c r="P8284" s="1">
        <v>4.5156870000000001E-7</v>
      </c>
      <c r="Q8284" s="1">
        <v>6.5468473378421195E-7</v>
      </c>
      <c r="R8284" s="1">
        <v>1868.8</v>
      </c>
      <c r="S8284" s="1">
        <v>430.7</v>
      </c>
      <c r="T8284" s="1">
        <v>1.39</v>
      </c>
      <c r="U8284" s="1">
        <v>34456</v>
      </c>
      <c r="V8284" s="1">
        <f t="shared" si="517"/>
        <v>0.23914190414234607</v>
      </c>
      <c r="W8284" s="1">
        <f t="shared" si="518"/>
        <v>0.65207478110416106</v>
      </c>
      <c r="X8284" s="1">
        <f t="shared" si="519"/>
        <v>309.85611510791369</v>
      </c>
    </row>
    <row r="8285" spans="1:24" hidden="1" x14ac:dyDescent="0.3">
      <c r="A8285" s="18" t="str">
        <f t="shared" si="516"/>
        <v>OFF - ConstMin - Skid Steer Loaders_2013_25</v>
      </c>
      <c r="B8285" s="1" t="s">
        <v>40</v>
      </c>
      <c r="C8285" s="1">
        <v>2020</v>
      </c>
      <c r="D8285" s="1" t="s">
        <v>165</v>
      </c>
      <c r="E8285" s="1">
        <v>2013</v>
      </c>
      <c r="F8285" s="1">
        <v>25</v>
      </c>
      <c r="G8285" s="1" t="s">
        <v>12</v>
      </c>
      <c r="H8285" s="1">
        <v>1.80184151052443E-4</v>
      </c>
      <c r="I8285" s="1">
        <v>1.65733382138037E-4</v>
      </c>
      <c r="J8285" s="1">
        <v>1.9828166700000001E-4</v>
      </c>
      <c r="K8285" s="1">
        <v>7.2551800199999999E-3</v>
      </c>
      <c r="L8285" s="1">
        <v>1.2691258999999999E-4</v>
      </c>
      <c r="M8285" s="1">
        <v>1.17763795E-2</v>
      </c>
      <c r="N8285" s="1">
        <v>8.8849343699999995E-5</v>
      </c>
      <c r="O8285" s="1">
        <v>6.7130615239999994E-5</v>
      </c>
      <c r="P8285" s="1">
        <v>2.9887466400000001E-7</v>
      </c>
      <c r="Q8285" s="1">
        <v>3.17112917926727E-7</v>
      </c>
      <c r="R8285" s="1">
        <v>905.2</v>
      </c>
      <c r="S8285" s="1">
        <v>824.9</v>
      </c>
      <c r="T8285" s="1">
        <v>2.59</v>
      </c>
      <c r="U8285" s="1">
        <v>15618.3499999999</v>
      </c>
      <c r="V8285" s="1">
        <f t="shared" si="517"/>
        <v>3.5136900019681399</v>
      </c>
      <c r="W8285" s="1">
        <f t="shared" si="518"/>
        <v>2.6906558766505566</v>
      </c>
      <c r="X8285" s="1">
        <f t="shared" si="519"/>
        <v>318.49420849420852</v>
      </c>
    </row>
    <row r="8286" spans="1:24" hidden="1" x14ac:dyDescent="0.3">
      <c r="A8286" s="18" t="str">
        <f t="shared" si="516"/>
        <v>OFF - ConstMin - Skid Steer Loaders_2013_25</v>
      </c>
      <c r="B8286" s="1" t="s">
        <v>40</v>
      </c>
      <c r="C8286" s="1">
        <v>2020</v>
      </c>
      <c r="D8286" s="1" t="s">
        <v>165</v>
      </c>
      <c r="E8286" s="1">
        <v>2013</v>
      </c>
      <c r="F8286" s="1">
        <v>25</v>
      </c>
      <c r="G8286" s="1" t="s">
        <v>5</v>
      </c>
      <c r="H8286" s="1">
        <v>2.6368958333333297E-4</v>
      </c>
      <c r="I8286" s="1">
        <v>3.13812396694214E-4</v>
      </c>
      <c r="J8286" s="1">
        <v>3.79713E-4</v>
      </c>
      <c r="K8286" s="1">
        <v>1.2960109999999999E-3</v>
      </c>
      <c r="L8286" s="1">
        <v>2.3994820000000001E-3</v>
      </c>
      <c r="M8286" s="1">
        <v>0.31475350000000002</v>
      </c>
      <c r="N8286" s="1">
        <v>8.9657389999999999E-5</v>
      </c>
      <c r="O8286" s="1">
        <v>8.2484798800000001E-5</v>
      </c>
      <c r="P8286" s="1">
        <v>3.9936250000000002E-6</v>
      </c>
      <c r="Q8286" s="1">
        <v>2.63255199817404E-6</v>
      </c>
      <c r="R8286" s="1">
        <v>10464.549999999999</v>
      </c>
      <c r="S8286" s="1">
        <v>16673.2</v>
      </c>
      <c r="T8286" s="1">
        <v>19.97</v>
      </c>
      <c r="U8286" s="1">
        <v>333464</v>
      </c>
      <c r="V8286" s="1">
        <f t="shared" si="517"/>
        <v>0.31160881950943231</v>
      </c>
      <c r="W8286" s="1">
        <f t="shared" si="518"/>
        <v>2.3826329403510069</v>
      </c>
      <c r="X8286" s="1">
        <f t="shared" si="519"/>
        <v>834.91236855282932</v>
      </c>
    </row>
    <row r="8287" spans="1:24" hidden="1" x14ac:dyDescent="0.3">
      <c r="A8287" s="18" t="str">
        <f t="shared" si="516"/>
        <v>OFF - ConstMin - Skid Steer Loaders_2013_50</v>
      </c>
      <c r="B8287" s="1" t="s">
        <v>40</v>
      </c>
      <c r="C8287" s="1">
        <v>2020</v>
      </c>
      <c r="D8287" s="1" t="s">
        <v>165</v>
      </c>
      <c r="E8287" s="1">
        <v>2013</v>
      </c>
      <c r="F8287" s="1">
        <v>50</v>
      </c>
      <c r="G8287" s="1" t="s">
        <v>12</v>
      </c>
      <c r="H8287" s="1">
        <v>6.0629248872495398E-5</v>
      </c>
      <c r="I8287" s="1">
        <v>5.5766783112921299E-5</v>
      </c>
      <c r="J8287" s="1">
        <v>6.6718789999999995E-5</v>
      </c>
      <c r="K8287" s="1">
        <v>5.287244E-3</v>
      </c>
      <c r="L8287" s="1">
        <v>8.6613039999999995E-5</v>
      </c>
      <c r="M8287" s="1">
        <v>4.3729379999999998E-2</v>
      </c>
      <c r="N8287" s="1">
        <v>3.0146642999999998E-6</v>
      </c>
      <c r="O8287" s="1">
        <v>2.2777463599999998E-6</v>
      </c>
      <c r="P8287" s="1">
        <v>5.3166950000000003E-7</v>
      </c>
      <c r="Q8287" s="1">
        <v>6.9304516740438096E-7</v>
      </c>
      <c r="R8287" s="1">
        <v>1978.3</v>
      </c>
      <c r="S8287" s="1">
        <v>996.45</v>
      </c>
      <c r="T8287" s="1">
        <v>3.21</v>
      </c>
      <c r="U8287" s="1">
        <v>31886.400000000001</v>
      </c>
      <c r="V8287" s="1">
        <f t="shared" si="517"/>
        <v>0.57910685255187611</v>
      </c>
      <c r="W8287" s="1">
        <f t="shared" si="518"/>
        <v>0.89942797817089726</v>
      </c>
      <c r="X8287" s="1">
        <f t="shared" si="519"/>
        <v>310.42056074766356</v>
      </c>
    </row>
    <row r="8288" spans="1:24" hidden="1" x14ac:dyDescent="0.3">
      <c r="A8288" s="18" t="str">
        <f t="shared" si="516"/>
        <v>OFF - ConstMin - Skid Steer Loaders_2013_100</v>
      </c>
      <c r="B8288" s="1" t="s">
        <v>40</v>
      </c>
      <c r="C8288" s="1">
        <v>2020</v>
      </c>
      <c r="D8288" s="1" t="s">
        <v>165</v>
      </c>
      <c r="E8288" s="1">
        <v>2013</v>
      </c>
      <c r="F8288" s="1">
        <v>100</v>
      </c>
      <c r="G8288" s="1" t="s">
        <v>12</v>
      </c>
      <c r="H8288" s="1">
        <v>3.5676934387094603E-5</v>
      </c>
      <c r="I8288" s="1">
        <v>3.2815644249249601E-5</v>
      </c>
      <c r="J8288" s="1">
        <v>3.926029E-5</v>
      </c>
      <c r="K8288" s="1">
        <v>2.1107970000000002E-3</v>
      </c>
      <c r="L8288" s="1">
        <v>8.9355089999999994E-5</v>
      </c>
      <c r="M8288" s="1">
        <v>6.4666959999999996E-2</v>
      </c>
      <c r="N8288" s="1">
        <v>4.5087354000000002E-6</v>
      </c>
      <c r="O8288" s="1">
        <v>3.40660008E-6</v>
      </c>
      <c r="P8288" s="1">
        <v>6.2477309999999997E-7</v>
      </c>
      <c r="Q8288" s="1">
        <v>9.0274887119463598E-7</v>
      </c>
      <c r="R8288" s="1">
        <v>2576.8999999999901</v>
      </c>
      <c r="S8288" s="1">
        <v>594.94999999999902</v>
      </c>
      <c r="T8288" s="1">
        <v>1.92</v>
      </c>
      <c r="U8288" s="1">
        <v>47595.999999999898</v>
      </c>
      <c r="V8288" s="1">
        <f t="shared" si="517"/>
        <v>0.22829640871309859</v>
      </c>
      <c r="W8288" s="1">
        <f t="shared" si="518"/>
        <v>0.62163783810833417</v>
      </c>
      <c r="X8288" s="1">
        <f t="shared" si="519"/>
        <v>309.86979166666617</v>
      </c>
    </row>
    <row r="8289" spans="1:24" hidden="1" x14ac:dyDescent="0.3">
      <c r="A8289" s="18" t="str">
        <f t="shared" si="516"/>
        <v>OFF - ConstMin - Skid Steer Loaders_2014_25</v>
      </c>
      <c r="B8289" s="1" t="s">
        <v>40</v>
      </c>
      <c r="C8289" s="1">
        <v>2020</v>
      </c>
      <c r="D8289" s="1" t="s">
        <v>165</v>
      </c>
      <c r="E8289" s="1">
        <v>2014</v>
      </c>
      <c r="F8289" s="1">
        <v>25</v>
      </c>
      <c r="G8289" s="1" t="s">
        <v>12</v>
      </c>
      <c r="H8289" s="1">
        <v>6.70600783868983E-4</v>
      </c>
      <c r="I8289" s="1">
        <v>6.1681860100268999E-4</v>
      </c>
      <c r="J8289" s="1">
        <v>7.3795525599999897E-4</v>
      </c>
      <c r="K8289" s="1">
        <v>2.7001989099999998E-2</v>
      </c>
      <c r="L8289" s="1">
        <v>4.7233735600000002E-4</v>
      </c>
      <c r="M8289" s="1">
        <v>4.38287698E-2</v>
      </c>
      <c r="N8289" s="1">
        <v>3.3067535849999998E-4</v>
      </c>
      <c r="O8289" s="1">
        <v>2.4984360420000001E-4</v>
      </c>
      <c r="P8289" s="1">
        <v>1.1123382299999999E-6</v>
      </c>
      <c r="Q8289" s="1">
        <v>1.1802226743805201E-6</v>
      </c>
      <c r="R8289" s="1">
        <v>3368.95</v>
      </c>
      <c r="S8289" s="1">
        <v>3076.95</v>
      </c>
      <c r="T8289" s="1">
        <v>9.64</v>
      </c>
      <c r="U8289" s="1">
        <v>58243.05</v>
      </c>
      <c r="V8289" s="1">
        <f t="shared" si="517"/>
        <v>3.5067269673358972</v>
      </c>
      <c r="W8289" s="1">
        <f t="shared" si="518"/>
        <v>2.6853245691241932</v>
      </c>
      <c r="X8289" s="1">
        <f t="shared" si="519"/>
        <v>319.18568464730288</v>
      </c>
    </row>
    <row r="8290" spans="1:24" hidden="1" x14ac:dyDescent="0.3">
      <c r="A8290" s="18" t="str">
        <f t="shared" si="516"/>
        <v>OFF - ConstMin - Skid Steer Loaders_2014_25</v>
      </c>
      <c r="B8290" s="1" t="s">
        <v>40</v>
      </c>
      <c r="C8290" s="1">
        <v>2020</v>
      </c>
      <c r="D8290" s="1" t="s">
        <v>165</v>
      </c>
      <c r="E8290" s="1">
        <v>2014</v>
      </c>
      <c r="F8290" s="1">
        <v>25</v>
      </c>
      <c r="G8290" s="1" t="s">
        <v>5</v>
      </c>
      <c r="H8290" s="1">
        <v>2.8406680555555501E-4</v>
      </c>
      <c r="I8290" s="1">
        <v>3.3806297520661102E-4</v>
      </c>
      <c r="J8290" s="1">
        <v>4.090562E-4</v>
      </c>
      <c r="K8290" s="1">
        <v>1.3961640000000001E-3</v>
      </c>
      <c r="L8290" s="1">
        <v>2.5849079999999999E-3</v>
      </c>
      <c r="M8290" s="1">
        <v>0.33907680000000001</v>
      </c>
      <c r="N8290" s="1">
        <v>9.6585890000000006E-5</v>
      </c>
      <c r="O8290" s="1">
        <v>8.8859018800000006E-5</v>
      </c>
      <c r="P8290" s="1">
        <v>4.302242E-6</v>
      </c>
      <c r="Q8290" s="1">
        <v>2.83547979433604E-6</v>
      </c>
      <c r="R8290" s="1">
        <v>11271.199999999901</v>
      </c>
      <c r="S8290" s="1">
        <v>17961.650000000001</v>
      </c>
      <c r="T8290" s="1">
        <v>21.52</v>
      </c>
      <c r="U8290" s="1">
        <v>359233</v>
      </c>
      <c r="V8290" s="1">
        <f t="shared" si="517"/>
        <v>0.31160899437760198</v>
      </c>
      <c r="W8290" s="1">
        <f t="shared" si="518"/>
        <v>2.3826347204876241</v>
      </c>
      <c r="X8290" s="1">
        <f t="shared" si="519"/>
        <v>834.64916356877336</v>
      </c>
    </row>
    <row r="8291" spans="1:24" hidden="1" x14ac:dyDescent="0.3">
      <c r="A8291" s="18" t="str">
        <f t="shared" si="516"/>
        <v>OFF - ConstMin - Skid Steer Loaders_2014_50</v>
      </c>
      <c r="B8291" s="1" t="s">
        <v>40</v>
      </c>
      <c r="C8291" s="1">
        <v>2020</v>
      </c>
      <c r="D8291" s="1" t="s">
        <v>165</v>
      </c>
      <c r="E8291" s="1">
        <v>2014</v>
      </c>
      <c r="F8291" s="1">
        <v>50</v>
      </c>
      <c r="G8291" s="1" t="s">
        <v>12</v>
      </c>
      <c r="H8291" s="1">
        <v>1.4291569091971399E-4</v>
      </c>
      <c r="I8291" s="1">
        <v>1.31453852507953E-4</v>
      </c>
      <c r="J8291" s="1">
        <v>1.5726999999999999E-4</v>
      </c>
      <c r="K8291" s="1">
        <v>1.2130770000000001E-2</v>
      </c>
      <c r="L8291" s="1">
        <v>2.083032E-4</v>
      </c>
      <c r="M8291" s="1">
        <v>0.10777109999999999</v>
      </c>
      <c r="N8291" s="1">
        <v>7.4296421999999998E-6</v>
      </c>
      <c r="O8291" s="1">
        <v>5.6135074399999996E-6</v>
      </c>
      <c r="P8291" s="1">
        <v>1.3103E-6</v>
      </c>
      <c r="Q8291" s="1">
        <v>1.68785907928742E-6</v>
      </c>
      <c r="R8291" s="1">
        <v>4818</v>
      </c>
      <c r="S8291" s="1">
        <v>2452.7999999999902</v>
      </c>
      <c r="T8291" s="1">
        <v>7.91</v>
      </c>
      <c r="U8291" s="1">
        <v>78489.599999999904</v>
      </c>
      <c r="V8291" s="1">
        <f t="shared" si="517"/>
        <v>0.55456161183698771</v>
      </c>
      <c r="W8291" s="1">
        <f t="shared" si="518"/>
        <v>0.87876434306718854</v>
      </c>
      <c r="X8291" s="1">
        <f t="shared" si="519"/>
        <v>310.08849557522001</v>
      </c>
    </row>
    <row r="8292" spans="1:24" hidden="1" x14ac:dyDescent="0.3">
      <c r="A8292" s="18" t="str">
        <f t="shared" si="516"/>
        <v>OFF - ConstMin - Skid Steer Loaders_2014_100</v>
      </c>
      <c r="B8292" s="1" t="s">
        <v>40</v>
      </c>
      <c r="C8292" s="1">
        <v>2020</v>
      </c>
      <c r="D8292" s="1" t="s">
        <v>165</v>
      </c>
      <c r="E8292" s="1">
        <v>2014</v>
      </c>
      <c r="F8292" s="1">
        <v>100</v>
      </c>
      <c r="G8292" s="1" t="s">
        <v>12</v>
      </c>
      <c r="H8292" s="1">
        <v>8.3601753482019401E-5</v>
      </c>
      <c r="I8292" s="1">
        <v>7.6896892852761496E-5</v>
      </c>
      <c r="J8292" s="1">
        <v>9.1998629999999999E-5</v>
      </c>
      <c r="K8292" s="1">
        <v>4.801947E-3</v>
      </c>
      <c r="L8292" s="1">
        <v>2.090646E-4</v>
      </c>
      <c r="M8292" s="1">
        <v>0.15937180000000001</v>
      </c>
      <c r="N8292" s="1">
        <v>1.1111787E-5</v>
      </c>
      <c r="O8292" s="1">
        <v>8.3955723999999995E-6</v>
      </c>
      <c r="P8292" s="1">
        <v>1.5397540000000001E-6</v>
      </c>
      <c r="Q8292" s="1">
        <v>2.2159543821250699E-6</v>
      </c>
      <c r="R8292" s="1">
        <v>6325.45</v>
      </c>
      <c r="S8292" s="1">
        <v>1467.3</v>
      </c>
      <c r="T8292" s="1">
        <v>4.7300000000000004</v>
      </c>
      <c r="U8292" s="1">
        <v>117383.999999999</v>
      </c>
      <c r="V8292" s="1">
        <f t="shared" si="517"/>
        <v>0.2169144519572167</v>
      </c>
      <c r="W8292" s="1">
        <f t="shared" si="518"/>
        <v>0.58973947386257974</v>
      </c>
      <c r="X8292" s="1">
        <f t="shared" si="519"/>
        <v>310.21141649048622</v>
      </c>
    </row>
    <row r="8293" spans="1:24" hidden="1" x14ac:dyDescent="0.3">
      <c r="A8293" s="18" t="str">
        <f t="shared" si="516"/>
        <v>OFF - ConstMin - Skid Steer Loaders_2015_25</v>
      </c>
      <c r="B8293" s="1" t="s">
        <v>40</v>
      </c>
      <c r="C8293" s="1">
        <v>2020</v>
      </c>
      <c r="D8293" s="1" t="s">
        <v>165</v>
      </c>
      <c r="E8293" s="1">
        <v>2015</v>
      </c>
      <c r="F8293" s="1">
        <v>25</v>
      </c>
      <c r="G8293" s="1" t="s">
        <v>12</v>
      </c>
      <c r="H8293" s="1">
        <v>1.3056959722438E-3</v>
      </c>
      <c r="I8293" s="1">
        <v>1.20097915526985E-3</v>
      </c>
      <c r="J8293" s="1">
        <v>1.4368387699999999E-3</v>
      </c>
      <c r="K8293" s="1">
        <v>5.2574306599999898E-2</v>
      </c>
      <c r="L8293" s="1">
        <v>9.1966599999999997E-4</v>
      </c>
      <c r="M8293" s="1">
        <v>8.5336953800000004E-2</v>
      </c>
      <c r="N8293" s="1">
        <v>6.4384251839999995E-4</v>
      </c>
      <c r="O8293" s="1">
        <v>4.8645879167999998E-4</v>
      </c>
      <c r="P8293" s="1">
        <v>2.1657812000000001E-6</v>
      </c>
      <c r="Q8293" s="1">
        <v>2.2977899738481E-6</v>
      </c>
      <c r="R8293" s="1">
        <v>6559.05</v>
      </c>
      <c r="S8293" s="1">
        <v>5993.3</v>
      </c>
      <c r="T8293" s="1">
        <v>18.78</v>
      </c>
      <c r="U8293" s="1">
        <v>113434.7</v>
      </c>
      <c r="V8293" s="1">
        <f t="shared" si="517"/>
        <v>3.5057274043339288</v>
      </c>
      <c r="W8293" s="1">
        <f t="shared" si="518"/>
        <v>2.6845580831998199</v>
      </c>
      <c r="X8293" s="1">
        <f t="shared" si="519"/>
        <v>319.13205537806175</v>
      </c>
    </row>
    <row r="8294" spans="1:24" hidden="1" x14ac:dyDescent="0.3">
      <c r="A8294" s="18" t="str">
        <f t="shared" si="516"/>
        <v>OFF - ConstMin - Skid Steer Loaders_2015_25</v>
      </c>
      <c r="B8294" s="1" t="s">
        <v>40</v>
      </c>
      <c r="C8294" s="1">
        <v>2020</v>
      </c>
      <c r="D8294" s="1" t="s">
        <v>165</v>
      </c>
      <c r="E8294" s="1">
        <v>2015</v>
      </c>
      <c r="F8294" s="1">
        <v>25</v>
      </c>
      <c r="G8294" s="1" t="s">
        <v>5</v>
      </c>
      <c r="H8294" s="1">
        <v>2.9281687500000002E-4</v>
      </c>
      <c r="I8294" s="1">
        <v>3.48476280991735E-4</v>
      </c>
      <c r="J8294" s="1">
        <v>4.2165630000000001E-4</v>
      </c>
      <c r="K8294" s="1">
        <v>1.43917E-3</v>
      </c>
      <c r="L8294" s="1">
        <v>2.6645309999999999E-3</v>
      </c>
      <c r="M8294" s="1">
        <v>0.34952139999999998</v>
      </c>
      <c r="N8294" s="1">
        <v>9.9561020000000006E-5</v>
      </c>
      <c r="O8294" s="1">
        <v>9.1596138400000006E-5</v>
      </c>
      <c r="P8294" s="1">
        <v>4.4347640000000002E-6</v>
      </c>
      <c r="Q8294" s="1">
        <v>2.9236294252480398E-6</v>
      </c>
      <c r="R8294" s="1">
        <v>11621.6</v>
      </c>
      <c r="S8294" s="1">
        <v>18512.8</v>
      </c>
      <c r="T8294" s="1">
        <v>22.18</v>
      </c>
      <c r="U8294" s="1">
        <v>370256</v>
      </c>
      <c r="V8294" s="1">
        <f t="shared" si="517"/>
        <v>0.31164468096180409</v>
      </c>
      <c r="W8294" s="1">
        <f t="shared" si="518"/>
        <v>2.3829079874378349</v>
      </c>
      <c r="X8294" s="1">
        <f t="shared" si="519"/>
        <v>834.66185752930562</v>
      </c>
    </row>
    <row r="8295" spans="1:24" hidden="1" x14ac:dyDescent="0.3">
      <c r="A8295" s="18" t="str">
        <f t="shared" si="516"/>
        <v>OFF - ConstMin - Skid Steer Loaders_2015_50</v>
      </c>
      <c r="B8295" s="1" t="s">
        <v>40</v>
      </c>
      <c r="C8295" s="1">
        <v>2020</v>
      </c>
      <c r="D8295" s="1" t="s">
        <v>165</v>
      </c>
      <c r="E8295" s="1">
        <v>2015</v>
      </c>
      <c r="F8295" s="1">
        <v>50</v>
      </c>
      <c r="G8295" s="1" t="s">
        <v>12</v>
      </c>
      <c r="H8295" s="1">
        <v>1.51015276630508E-4</v>
      </c>
      <c r="I8295" s="1">
        <v>1.38903851444741E-4</v>
      </c>
      <c r="J8295" s="1">
        <v>1.6618310000000001E-4</v>
      </c>
      <c r="K8295" s="1">
        <v>1.243358E-2</v>
      </c>
      <c r="L8295" s="1">
        <v>2.248986E-4</v>
      </c>
      <c r="M8295" s="1">
        <v>0.1193096</v>
      </c>
      <c r="N8295" s="1">
        <v>8.2250981999999996E-6</v>
      </c>
      <c r="O8295" s="1">
        <v>6.2145186400000002E-6</v>
      </c>
      <c r="P8295" s="1">
        <v>1.450587E-6</v>
      </c>
      <c r="Q8295" s="1">
        <v>1.84769421937145E-6</v>
      </c>
      <c r="R8295" s="1">
        <v>5274.25</v>
      </c>
      <c r="S8295" s="1">
        <v>2719.25</v>
      </c>
      <c r="T8295" s="1">
        <v>8.76</v>
      </c>
      <c r="U8295" s="1">
        <v>87016</v>
      </c>
      <c r="V8295" s="1">
        <f t="shared" si="517"/>
        <v>0.52857153673614088</v>
      </c>
      <c r="W8295" s="1">
        <f t="shared" si="518"/>
        <v>0.8558077934872651</v>
      </c>
      <c r="X8295" s="1">
        <f t="shared" si="519"/>
        <v>310.41666666666669</v>
      </c>
    </row>
    <row r="8296" spans="1:24" hidden="1" x14ac:dyDescent="0.3">
      <c r="A8296" s="18" t="str">
        <f t="shared" si="516"/>
        <v>OFF - ConstMin - Skid Steer Loaders_2015_100</v>
      </c>
      <c r="B8296" s="1" t="s">
        <v>40</v>
      </c>
      <c r="C8296" s="1">
        <v>2020</v>
      </c>
      <c r="D8296" s="1" t="s">
        <v>165</v>
      </c>
      <c r="E8296" s="1">
        <v>2015</v>
      </c>
      <c r="F8296" s="1">
        <v>100</v>
      </c>
      <c r="G8296" s="1" t="s">
        <v>12</v>
      </c>
      <c r="H8296" s="1">
        <v>8.7765500859202499E-5</v>
      </c>
      <c r="I8296" s="1">
        <v>8.0726707690294494E-5</v>
      </c>
      <c r="J8296" s="1">
        <v>9.658058E-5</v>
      </c>
      <c r="K8296" s="1">
        <v>4.8731139999999996E-3</v>
      </c>
      <c r="L8296" s="1">
        <v>2.1910310000000001E-4</v>
      </c>
      <c r="M8296" s="1">
        <v>0.17643490000000001</v>
      </c>
      <c r="N8296" s="1">
        <v>1.230147E-5</v>
      </c>
      <c r="O8296" s="1">
        <v>9.2944440000000007E-6</v>
      </c>
      <c r="P8296" s="1">
        <v>1.7046069999999999E-6</v>
      </c>
      <c r="Q8296" s="1">
        <v>2.4435596216047402E-6</v>
      </c>
      <c r="R8296" s="1">
        <v>6975.15</v>
      </c>
      <c r="S8296" s="1">
        <v>1624.25</v>
      </c>
      <c r="T8296" s="1">
        <v>5.24</v>
      </c>
      <c r="U8296" s="1">
        <v>129940</v>
      </c>
      <c r="V8296" s="1">
        <f t="shared" si="517"/>
        <v>0.20571358799740397</v>
      </c>
      <c r="W8296" s="1">
        <f t="shared" si="518"/>
        <v>0.55833423822105055</v>
      </c>
      <c r="X8296" s="1">
        <f t="shared" si="519"/>
        <v>309.9713740458015</v>
      </c>
    </row>
    <row r="8297" spans="1:24" hidden="1" x14ac:dyDescent="0.3">
      <c r="A8297" s="18" t="str">
        <f t="shared" si="516"/>
        <v>OFF - ConstMin - Skid Steer Loaders_2016_25</v>
      </c>
      <c r="B8297" s="1" t="s">
        <v>40</v>
      </c>
      <c r="C8297" s="1">
        <v>2020</v>
      </c>
      <c r="D8297" s="1" t="s">
        <v>165</v>
      </c>
      <c r="E8297" s="1">
        <v>2016</v>
      </c>
      <c r="F8297" s="1">
        <v>25</v>
      </c>
      <c r="G8297" s="1" t="s">
        <v>12</v>
      </c>
      <c r="H8297" s="1">
        <v>2.1624755483947702E-3</v>
      </c>
      <c r="I8297" s="1">
        <v>1.98904500941351E-3</v>
      </c>
      <c r="J8297" s="1">
        <v>2.3796724299999998E-3</v>
      </c>
      <c r="K8297" s="1">
        <v>8.7072862400000006E-2</v>
      </c>
      <c r="L8297" s="1">
        <v>1.52313829E-3</v>
      </c>
      <c r="M8297" s="1">
        <v>0.141333924</v>
      </c>
      <c r="N8297" s="1">
        <v>1.0663236630000001E-3</v>
      </c>
      <c r="O8297" s="1">
        <v>8.0566676759999997E-4</v>
      </c>
      <c r="P8297" s="1">
        <v>3.58693738E-6</v>
      </c>
      <c r="Q8297" s="1">
        <v>3.8066336962414001E-6</v>
      </c>
      <c r="R8297" s="1">
        <v>10866.05</v>
      </c>
      <c r="S8297" s="1">
        <v>9928</v>
      </c>
      <c r="T8297" s="1">
        <v>31.1</v>
      </c>
      <c r="U8297" s="1">
        <v>187902</v>
      </c>
      <c r="V8297" s="1">
        <f t="shared" si="517"/>
        <v>3.5051112659539485</v>
      </c>
      <c r="W8297" s="1">
        <f t="shared" si="518"/>
        <v>2.6840866620001838</v>
      </c>
      <c r="X8297" s="1">
        <f t="shared" si="519"/>
        <v>319.22829581993568</v>
      </c>
    </row>
    <row r="8298" spans="1:24" hidden="1" x14ac:dyDescent="0.3">
      <c r="A8298" s="18" t="str">
        <f t="shared" si="516"/>
        <v>OFF - ConstMin - Skid Steer Loaders_2016_25</v>
      </c>
      <c r="B8298" s="1" t="s">
        <v>40</v>
      </c>
      <c r="C8298" s="1">
        <v>2020</v>
      </c>
      <c r="D8298" s="1" t="s">
        <v>165</v>
      </c>
      <c r="E8298" s="1">
        <v>2016</v>
      </c>
      <c r="F8298" s="1">
        <v>25</v>
      </c>
      <c r="G8298" s="1" t="s">
        <v>5</v>
      </c>
      <c r="H8298" s="1">
        <v>3.0239583333333301E-4</v>
      </c>
      <c r="I8298" s="1">
        <v>3.5987603305785102E-4</v>
      </c>
      <c r="J8298" s="1">
        <v>4.3544999999999999E-4</v>
      </c>
      <c r="K8298" s="1">
        <v>1.486249E-3</v>
      </c>
      <c r="L8298" s="1">
        <v>2.7516950000000002E-3</v>
      </c>
      <c r="M8298" s="1">
        <v>0.36095529999999998</v>
      </c>
      <c r="N8298" s="1">
        <v>1.02818E-4</v>
      </c>
      <c r="O8298" s="1">
        <v>9.4592560000000004E-5</v>
      </c>
      <c r="P8298" s="1">
        <v>4.5798380000000004E-6</v>
      </c>
      <c r="Q8298" s="1">
        <v>3.0191248587360498E-6</v>
      </c>
      <c r="R8298" s="1">
        <v>12001.2</v>
      </c>
      <c r="S8298" s="1">
        <v>19118.7</v>
      </c>
      <c r="T8298" s="1">
        <v>22.9</v>
      </c>
      <c r="U8298" s="1">
        <v>382374</v>
      </c>
      <c r="V8298" s="1">
        <f t="shared" si="517"/>
        <v>0.31163998232323215</v>
      </c>
      <c r="W8298" s="1">
        <f t="shared" si="518"/>
        <v>2.3828710511018518</v>
      </c>
      <c r="X8298" s="1">
        <f t="shared" si="519"/>
        <v>834.87772925764205</v>
      </c>
    </row>
    <row r="8299" spans="1:24" hidden="1" x14ac:dyDescent="0.3">
      <c r="A8299" s="18" t="str">
        <f t="shared" si="516"/>
        <v>OFF - ConstMin - Skid Steer Loaders_2016_50</v>
      </c>
      <c r="B8299" s="1" t="s">
        <v>40</v>
      </c>
      <c r="C8299" s="1">
        <v>2020</v>
      </c>
      <c r="D8299" s="1" t="s">
        <v>165</v>
      </c>
      <c r="E8299" s="1">
        <v>2016</v>
      </c>
      <c r="F8299" s="1">
        <v>50</v>
      </c>
      <c r="G8299" s="1" t="s">
        <v>12</v>
      </c>
      <c r="H8299" s="1">
        <v>1.54357488238784E-4</v>
      </c>
      <c r="I8299" s="1">
        <v>1.4197801768203399E-4</v>
      </c>
      <c r="J8299" s="1">
        <v>1.6986099999999999E-4</v>
      </c>
      <c r="K8299" s="1">
        <v>1.2276169999999999E-2</v>
      </c>
      <c r="L8299" s="1">
        <v>2.3526229999999999E-4</v>
      </c>
      <c r="M8299" s="1">
        <v>0.128057</v>
      </c>
      <c r="N8299" s="1">
        <v>8.8281332999999995E-6</v>
      </c>
      <c r="O8299" s="1">
        <v>6.6701451600000002E-6</v>
      </c>
      <c r="P8299" s="1">
        <v>1.5569390000000001E-6</v>
      </c>
      <c r="Q8299" s="1">
        <v>1.9614968391112898E-6</v>
      </c>
      <c r="R8299" s="1">
        <v>5599.1</v>
      </c>
      <c r="S8299" s="1">
        <v>2916.35</v>
      </c>
      <c r="T8299" s="1">
        <v>9.4</v>
      </c>
      <c r="U8299" s="1">
        <v>93323.199999999997</v>
      </c>
      <c r="V8299" s="1">
        <f t="shared" si="517"/>
        <v>0.50375583172947214</v>
      </c>
      <c r="W8299" s="1">
        <f t="shared" si="518"/>
        <v>0.8347401770075954</v>
      </c>
      <c r="X8299" s="1">
        <f t="shared" si="519"/>
        <v>310.25</v>
      </c>
    </row>
    <row r="8300" spans="1:24" hidden="1" x14ac:dyDescent="0.3">
      <c r="A8300" s="18" t="str">
        <f t="shared" si="516"/>
        <v>OFF - ConstMin - Skid Steer Loaders_2016_100</v>
      </c>
      <c r="B8300" s="1" t="s">
        <v>40</v>
      </c>
      <c r="C8300" s="1">
        <v>2020</v>
      </c>
      <c r="D8300" s="1" t="s">
        <v>165</v>
      </c>
      <c r="E8300" s="1">
        <v>2016</v>
      </c>
      <c r="F8300" s="1">
        <v>100</v>
      </c>
      <c r="G8300" s="1" t="s">
        <v>12</v>
      </c>
      <c r="H8300" s="1">
        <v>8.9062156103155205E-5</v>
      </c>
      <c r="I8300" s="1">
        <v>8.1919371183682098E-5</v>
      </c>
      <c r="J8300" s="1">
        <v>9.8007470000000004E-5</v>
      </c>
      <c r="K8300" s="1">
        <v>4.7549649999999999E-3</v>
      </c>
      <c r="L8300" s="1">
        <v>2.2191680000000001E-4</v>
      </c>
      <c r="M8300" s="1">
        <v>0.1893705</v>
      </c>
      <c r="N8300" s="1">
        <v>1.3203369E-5</v>
      </c>
      <c r="O8300" s="1">
        <v>9.9758787999999998E-6</v>
      </c>
      <c r="P8300" s="1">
        <v>1.829583E-6</v>
      </c>
      <c r="Q8300" s="1">
        <v>2.6136242106541599E-6</v>
      </c>
      <c r="R8300" s="1">
        <v>7460.6</v>
      </c>
      <c r="S8300" s="1">
        <v>1744.7</v>
      </c>
      <c r="T8300" s="1">
        <v>5.62</v>
      </c>
      <c r="U8300" s="1">
        <v>139576</v>
      </c>
      <c r="V8300" s="1">
        <f t="shared" si="517"/>
        <v>0.19434101320144387</v>
      </c>
      <c r="W8300" s="1">
        <f t="shared" si="518"/>
        <v>0.52646321785991634</v>
      </c>
      <c r="X8300" s="1">
        <f t="shared" si="519"/>
        <v>310.44483985765123</v>
      </c>
    </row>
    <row r="8301" spans="1:24" hidden="1" x14ac:dyDescent="0.3">
      <c r="A8301" s="18" t="str">
        <f t="shared" si="516"/>
        <v>OFF - ConstMin - Skid Steer Loaders_2017_25</v>
      </c>
      <c r="B8301" s="1" t="s">
        <v>40</v>
      </c>
      <c r="C8301" s="1">
        <v>2020</v>
      </c>
      <c r="D8301" s="1" t="s">
        <v>165</v>
      </c>
      <c r="E8301" s="1">
        <v>2017</v>
      </c>
      <c r="F8301" s="1">
        <v>25</v>
      </c>
      <c r="G8301" s="1" t="s">
        <v>12</v>
      </c>
      <c r="H8301" s="1">
        <v>6.82974419299934E-3</v>
      </c>
      <c r="I8301" s="1">
        <v>6.28199870872079E-3</v>
      </c>
      <c r="J8301" s="1">
        <v>7.5157168700000004E-3</v>
      </c>
      <c r="K8301" s="1">
        <v>0.27500208999999998</v>
      </c>
      <c r="L8301" s="1">
        <v>4.8105262699999997E-3</v>
      </c>
      <c r="M8301" s="1">
        <v>0.44637475199999999</v>
      </c>
      <c r="N8301" s="1">
        <v>3.3677681759999999E-3</v>
      </c>
      <c r="O8301" s="1">
        <v>2.5445359551999999E-3</v>
      </c>
      <c r="P8301" s="1">
        <v>1.1328615799999899E-5</v>
      </c>
      <c r="Q8301" s="1">
        <v>1.2020881215440199E-5</v>
      </c>
      <c r="R8301" s="1">
        <v>34313.65</v>
      </c>
      <c r="S8301" s="1">
        <v>31357.1499999999</v>
      </c>
      <c r="T8301" s="1">
        <v>98.21</v>
      </c>
      <c r="U8301" s="1">
        <v>593468.1</v>
      </c>
      <c r="V8301" s="1">
        <f t="shared" si="517"/>
        <v>3.505008404523664</v>
      </c>
      <c r="W8301" s="1">
        <f t="shared" si="518"/>
        <v>2.6840080344373836</v>
      </c>
      <c r="X8301" s="1">
        <f t="shared" si="519"/>
        <v>319.28673251196318</v>
      </c>
    </row>
    <row r="8302" spans="1:24" hidden="1" x14ac:dyDescent="0.3">
      <c r="A8302" s="18" t="str">
        <f t="shared" si="516"/>
        <v>OFF - ConstMin - Skid Steer Loaders_2017_25</v>
      </c>
      <c r="B8302" s="1" t="s">
        <v>40</v>
      </c>
      <c r="C8302" s="1">
        <v>2020</v>
      </c>
      <c r="D8302" s="1" t="s">
        <v>165</v>
      </c>
      <c r="E8302" s="1">
        <v>2017</v>
      </c>
      <c r="F8302" s="1">
        <v>25</v>
      </c>
      <c r="G8302" s="1" t="s">
        <v>5</v>
      </c>
      <c r="H8302" s="1">
        <v>3.1184388888888802E-4</v>
      </c>
      <c r="I8302" s="1">
        <v>3.7112000000000001E-4</v>
      </c>
      <c r="J8302" s="1">
        <v>4.4905519999999998E-4</v>
      </c>
      <c r="K8302" s="1">
        <v>1.5326859999999999E-3</v>
      </c>
      <c r="L8302" s="1">
        <v>2.83767E-3</v>
      </c>
      <c r="M8302" s="1">
        <v>0.37223299999999998</v>
      </c>
      <c r="N8302" s="1">
        <v>1.060304E-4</v>
      </c>
      <c r="O8302" s="1">
        <v>9.7547968000000001E-5</v>
      </c>
      <c r="P8302" s="1">
        <v>4.7229309999999999E-6</v>
      </c>
      <c r="Q8302" s="1">
        <v>3.1127838415800501E-6</v>
      </c>
      <c r="R8302" s="1">
        <v>12373.5</v>
      </c>
      <c r="S8302" s="1">
        <v>19717.3</v>
      </c>
      <c r="T8302" s="1">
        <v>23.62</v>
      </c>
      <c r="U8302" s="1">
        <v>394346</v>
      </c>
      <c r="V8302" s="1">
        <f t="shared" si="517"/>
        <v>0.31162014134468718</v>
      </c>
      <c r="W8302" s="1">
        <f t="shared" si="518"/>
        <v>2.382720215805072</v>
      </c>
      <c r="X8302" s="1">
        <f t="shared" si="519"/>
        <v>834.77138018628273</v>
      </c>
    </row>
    <row r="8303" spans="1:24" hidden="1" x14ac:dyDescent="0.3">
      <c r="A8303" s="18" t="str">
        <f t="shared" si="516"/>
        <v>OFF - ConstMin - Skid Steer Loaders_2017_50</v>
      </c>
      <c r="B8303" s="1" t="s">
        <v>40</v>
      </c>
      <c r="C8303" s="1">
        <v>2020</v>
      </c>
      <c r="D8303" s="1" t="s">
        <v>165</v>
      </c>
      <c r="E8303" s="1">
        <v>2017</v>
      </c>
      <c r="F8303" s="1">
        <v>50</v>
      </c>
      <c r="G8303" s="1" t="s">
        <v>12</v>
      </c>
      <c r="H8303" s="1">
        <v>1.53399688669703E-4</v>
      </c>
      <c r="I8303" s="1">
        <v>1.4109703363839301E-4</v>
      </c>
      <c r="J8303" s="1">
        <v>1.6880700000000001E-4</v>
      </c>
      <c r="K8303" s="1">
        <v>1.1724780000000001E-2</v>
      </c>
      <c r="L8303" s="1">
        <v>2.3971990000000001E-4</v>
      </c>
      <c r="M8303" s="1">
        <v>0.13397120000000001</v>
      </c>
      <c r="N8303" s="1">
        <v>9.235854E-6</v>
      </c>
      <c r="O8303" s="1">
        <v>6.9782007999999999E-6</v>
      </c>
      <c r="P8303" s="1">
        <v>1.628846E-6</v>
      </c>
      <c r="Q8303" s="1">
        <v>2.02798825738625E-6</v>
      </c>
      <c r="R8303" s="1">
        <v>5788.9</v>
      </c>
      <c r="S8303" s="1">
        <v>3051.3999999999901</v>
      </c>
      <c r="T8303" s="1">
        <v>9.83</v>
      </c>
      <c r="U8303" s="1">
        <v>97644.799999999901</v>
      </c>
      <c r="V8303" s="1">
        <f t="shared" si="517"/>
        <v>0.47847292081346043</v>
      </c>
      <c r="W8303" s="1">
        <f t="shared" si="518"/>
        <v>0.81291206322639886</v>
      </c>
      <c r="X8303" s="1">
        <f t="shared" si="519"/>
        <v>310.4170905391648</v>
      </c>
    </row>
    <row r="8304" spans="1:24" hidden="1" x14ac:dyDescent="0.3">
      <c r="A8304" s="18" t="str">
        <f t="shared" si="516"/>
        <v>OFF - ConstMin - Skid Steer Loaders_2017_100</v>
      </c>
      <c r="B8304" s="1" t="s">
        <v>40</v>
      </c>
      <c r="C8304" s="1">
        <v>2020</v>
      </c>
      <c r="D8304" s="1" t="s">
        <v>165</v>
      </c>
      <c r="E8304" s="1">
        <v>2017</v>
      </c>
      <c r="F8304" s="1">
        <v>100</v>
      </c>
      <c r="G8304" s="1" t="s">
        <v>12</v>
      </c>
      <c r="H8304" s="1">
        <v>8.7800132492577896E-5</v>
      </c>
      <c r="I8304" s="1">
        <v>8.0758561866673198E-5</v>
      </c>
      <c r="J8304" s="1">
        <v>9.6618689999999996E-5</v>
      </c>
      <c r="K8304" s="1">
        <v>4.4771849999999998E-3</v>
      </c>
      <c r="L8304" s="1">
        <v>2.183039E-4</v>
      </c>
      <c r="M8304" s="1">
        <v>0.1981165</v>
      </c>
      <c r="N8304" s="1">
        <v>1.3813155E-5</v>
      </c>
      <c r="O8304" s="1">
        <v>1.0436606000000001E-5</v>
      </c>
      <c r="P8304" s="1">
        <v>1.9140819999999999E-6</v>
      </c>
      <c r="Q8304" s="1">
        <v>2.7235907870319702E-6</v>
      </c>
      <c r="R8304" s="1">
        <v>7774.5</v>
      </c>
      <c r="S8304" s="1">
        <v>1825</v>
      </c>
      <c r="T8304" s="1">
        <v>5.88</v>
      </c>
      <c r="U8304" s="1">
        <v>146000</v>
      </c>
      <c r="V8304" s="1">
        <f t="shared" si="517"/>
        <v>0.18315733737447962</v>
      </c>
      <c r="W8304" s="1">
        <f t="shared" si="518"/>
        <v>0.495104916906215</v>
      </c>
      <c r="X8304" s="1">
        <f t="shared" si="519"/>
        <v>310.37414965986397</v>
      </c>
    </row>
    <row r="8305" spans="1:24" hidden="1" x14ac:dyDescent="0.3">
      <c r="A8305" s="18" t="str">
        <f t="shared" si="516"/>
        <v>OFF - ConstMin - Skid Steer Loaders_2018_25</v>
      </c>
      <c r="B8305" s="1" t="s">
        <v>40</v>
      </c>
      <c r="C8305" s="1">
        <v>2020</v>
      </c>
      <c r="D8305" s="1" t="s">
        <v>165</v>
      </c>
      <c r="E8305" s="1">
        <v>2018</v>
      </c>
      <c r="F8305" s="1">
        <v>25</v>
      </c>
      <c r="G8305" s="1" t="s">
        <v>12</v>
      </c>
      <c r="H8305" s="1">
        <v>7.8573285752322492E-3</v>
      </c>
      <c r="I8305" s="1">
        <v>7.2271708234986198E-3</v>
      </c>
      <c r="J8305" s="1">
        <v>8.6465107999999999E-3</v>
      </c>
      <c r="K8305" s="1">
        <v>0.31637818099999998</v>
      </c>
      <c r="L8305" s="1">
        <v>5.53430472E-3</v>
      </c>
      <c r="M8305" s="1">
        <v>0.51353513900000003</v>
      </c>
      <c r="N8305" s="1">
        <v>3.8744727659999999E-3</v>
      </c>
      <c r="O8305" s="1">
        <v>2.9273794232000001E-3</v>
      </c>
      <c r="P8305" s="1">
        <v>1.30330896E-5</v>
      </c>
      <c r="Q8305" s="1">
        <v>1.38276576389501E-5</v>
      </c>
      <c r="R8305" s="1">
        <v>39471.1</v>
      </c>
      <c r="S8305" s="1">
        <v>36072.949999999997</v>
      </c>
      <c r="T8305" s="1">
        <v>112.97</v>
      </c>
      <c r="U8305" s="1">
        <v>682721.55</v>
      </c>
      <c r="V8305" s="1">
        <f t="shared" si="517"/>
        <v>3.5052040847761154</v>
      </c>
      <c r="W8305" s="1">
        <f t="shared" si="518"/>
        <v>2.6841578792998404</v>
      </c>
      <c r="X8305" s="1">
        <f t="shared" si="519"/>
        <v>319.3144197574577</v>
      </c>
    </row>
    <row r="8306" spans="1:24" hidden="1" x14ac:dyDescent="0.3">
      <c r="A8306" s="18" t="str">
        <f t="shared" si="516"/>
        <v>OFF - ConstMin - Skid Steer Loaders_2018_25</v>
      </c>
      <c r="B8306" s="1" t="s">
        <v>40</v>
      </c>
      <c r="C8306" s="1">
        <v>2020</v>
      </c>
      <c r="D8306" s="1" t="s">
        <v>165</v>
      </c>
      <c r="E8306" s="1">
        <v>2018</v>
      </c>
      <c r="F8306" s="1">
        <v>25</v>
      </c>
      <c r="G8306" s="1" t="s">
        <v>5</v>
      </c>
      <c r="H8306" s="1">
        <v>3.2093194444444398E-4</v>
      </c>
      <c r="I8306" s="1">
        <v>3.8193553719008199E-4</v>
      </c>
      <c r="J8306" s="1">
        <v>4.6214200000000002E-4</v>
      </c>
      <c r="K8306" s="1">
        <v>1.5773530000000001E-3</v>
      </c>
      <c r="L8306" s="1">
        <v>2.9203670000000001E-3</v>
      </c>
      <c r="M8306" s="1">
        <v>0.3830809</v>
      </c>
      <c r="N8306" s="1">
        <v>1.091204E-4</v>
      </c>
      <c r="O8306" s="1">
        <v>1.00390768E-4</v>
      </c>
      <c r="P8306" s="1">
        <v>4.8605710000000004E-6</v>
      </c>
      <c r="Q8306" s="1">
        <v>3.2036881484580501E-6</v>
      </c>
      <c r="R8306" s="1">
        <v>12734.85</v>
      </c>
      <c r="S8306" s="1">
        <v>20290.349999999999</v>
      </c>
      <c r="T8306" s="1">
        <v>24.31</v>
      </c>
      <c r="U8306" s="1">
        <v>405807</v>
      </c>
      <c r="V8306" s="1">
        <f t="shared" si="517"/>
        <v>0.31164426245956545</v>
      </c>
      <c r="W8306" s="1">
        <f t="shared" si="518"/>
        <v>2.3829037395211188</v>
      </c>
      <c r="X8306" s="1">
        <f t="shared" si="519"/>
        <v>834.65034965034965</v>
      </c>
    </row>
    <row r="8307" spans="1:24" hidden="1" x14ac:dyDescent="0.3">
      <c r="A8307" s="18" t="str">
        <f t="shared" si="516"/>
        <v>OFF - ConstMin - Skid Steer Loaders_2018_50</v>
      </c>
      <c r="B8307" s="1" t="s">
        <v>40</v>
      </c>
      <c r="C8307" s="1">
        <v>2020</v>
      </c>
      <c r="D8307" s="1" t="s">
        <v>165</v>
      </c>
      <c r="E8307" s="1">
        <v>2018</v>
      </c>
      <c r="F8307" s="1">
        <v>50</v>
      </c>
      <c r="G8307" s="1" t="s">
        <v>12</v>
      </c>
      <c r="H8307" s="1">
        <v>1.51786877782412E-4</v>
      </c>
      <c r="I8307" s="1">
        <v>1.3961357018426199E-4</v>
      </c>
      <c r="J8307" s="1">
        <v>1.670322E-4</v>
      </c>
      <c r="K8307" s="1">
        <v>1.1078940000000001E-2</v>
      </c>
      <c r="L8307" s="1">
        <v>2.4370629999999999E-4</v>
      </c>
      <c r="M8307" s="1">
        <v>0.1399398</v>
      </c>
      <c r="N8307" s="1">
        <v>9.647325E-6</v>
      </c>
      <c r="O8307" s="1">
        <v>7.2890900000000004E-6</v>
      </c>
      <c r="P8307" s="1">
        <v>1.7014130000000001E-6</v>
      </c>
      <c r="Q8307" s="1">
        <v>2.09320099454053E-6</v>
      </c>
      <c r="R8307" s="1">
        <v>5975.05</v>
      </c>
      <c r="S8307" s="1">
        <v>3186.45</v>
      </c>
      <c r="T8307" s="1">
        <v>10.27</v>
      </c>
      <c r="U8307" s="1">
        <v>101966.39999999999</v>
      </c>
      <c r="V8307" s="1">
        <f t="shared" si="517"/>
        <v>0.45337664793843602</v>
      </c>
      <c r="W8307" s="1">
        <f t="shared" si="518"/>
        <v>0.79140405355763899</v>
      </c>
      <c r="X8307" s="1">
        <f t="shared" si="519"/>
        <v>310.26777020447906</v>
      </c>
    </row>
    <row r="8308" spans="1:24" hidden="1" x14ac:dyDescent="0.3">
      <c r="A8308" s="18" t="str">
        <f t="shared" si="516"/>
        <v>OFF - ConstMin - Skid Steer Loaders_2018_100</v>
      </c>
      <c r="B8308" s="1" t="s">
        <v>40</v>
      </c>
      <c r="C8308" s="1">
        <v>2020</v>
      </c>
      <c r="D8308" s="1" t="s">
        <v>165</v>
      </c>
      <c r="E8308" s="1">
        <v>2018</v>
      </c>
      <c r="F8308" s="1">
        <v>100</v>
      </c>
      <c r="G8308" s="1" t="s">
        <v>12</v>
      </c>
      <c r="H8308" s="1">
        <v>8.6096921319582403E-5</v>
      </c>
      <c r="I8308" s="1">
        <v>7.9191948229751901E-5</v>
      </c>
      <c r="J8308" s="1">
        <v>9.4744410000000001E-5</v>
      </c>
      <c r="K8308" s="1">
        <v>4.1571020000000002E-3</v>
      </c>
      <c r="L8308" s="1">
        <v>2.1354990000000001E-4</v>
      </c>
      <c r="M8308" s="1">
        <v>0.20694280000000001</v>
      </c>
      <c r="N8308" s="1">
        <v>1.4428547999999901E-5</v>
      </c>
      <c r="O8308" s="1">
        <v>1.0901569600000001E-5</v>
      </c>
      <c r="P8308" s="1">
        <v>1.9993559999999999E-6</v>
      </c>
      <c r="Q8308" s="1">
        <v>2.8335573634097902E-6</v>
      </c>
      <c r="R8308" s="1">
        <v>8088.4</v>
      </c>
      <c r="S8308" s="1">
        <v>1905.3</v>
      </c>
      <c r="T8308" s="1">
        <v>6.15</v>
      </c>
      <c r="U8308" s="1">
        <v>152424</v>
      </c>
      <c r="V8308" s="1">
        <f t="shared" si="517"/>
        <v>0.17203478679334516</v>
      </c>
      <c r="W8308" s="1">
        <f t="shared" si="518"/>
        <v>0.4639109447043247</v>
      </c>
      <c r="X8308" s="1">
        <f t="shared" si="519"/>
        <v>309.80487804878044</v>
      </c>
    </row>
    <row r="8309" spans="1:24" hidden="1" x14ac:dyDescent="0.3">
      <c r="A8309" s="18" t="str">
        <f t="shared" si="516"/>
        <v>OFF - ConstMin - Skid Steer Loaders_2019_25</v>
      </c>
      <c r="B8309" s="1" t="s">
        <v>40</v>
      </c>
      <c r="C8309" s="1">
        <v>2020</v>
      </c>
      <c r="D8309" s="1" t="s">
        <v>165</v>
      </c>
      <c r="E8309" s="1">
        <v>2019</v>
      </c>
      <c r="F8309" s="1">
        <v>25</v>
      </c>
      <c r="G8309" s="1" t="s">
        <v>12</v>
      </c>
      <c r="H8309" s="1">
        <v>8.5263320274908405E-3</v>
      </c>
      <c r="I8309" s="1">
        <v>7.8425201988860799E-3</v>
      </c>
      <c r="J8309" s="1">
        <v>9.3827082899999997E-3</v>
      </c>
      <c r="K8309" s="1">
        <v>0.34331579799999901</v>
      </c>
      <c r="L8309" s="1">
        <v>6.00551682E-3</v>
      </c>
      <c r="M8309" s="1">
        <v>0.55725946100000001</v>
      </c>
      <c r="N8309" s="1">
        <v>4.2043601429999997E-3</v>
      </c>
      <c r="O8309" s="1">
        <v>3.1766276636E-3</v>
      </c>
      <c r="P8309" s="1">
        <v>1.41427793E-5</v>
      </c>
      <c r="Q8309" s="1">
        <v>1.50053229510893E-5</v>
      </c>
      <c r="R8309" s="1">
        <v>42832.75</v>
      </c>
      <c r="S8309" s="1">
        <v>39142.6</v>
      </c>
      <c r="T8309" s="1">
        <v>122.6</v>
      </c>
      <c r="U8309" s="1">
        <v>740825.9</v>
      </c>
      <c r="V8309" s="1">
        <f t="shared" si="517"/>
        <v>3.5053233780885549</v>
      </c>
      <c r="W8309" s="1">
        <f t="shared" si="518"/>
        <v>2.6842491919421612</v>
      </c>
      <c r="X8309" s="1">
        <f t="shared" si="519"/>
        <v>319.27079934747144</v>
      </c>
    </row>
    <row r="8310" spans="1:24" hidden="1" x14ac:dyDescent="0.3">
      <c r="A8310" s="18" t="str">
        <f t="shared" si="516"/>
        <v>OFF - ConstMin - Skid Steer Loaders_2019_25</v>
      </c>
      <c r="B8310" s="1" t="s">
        <v>40</v>
      </c>
      <c r="C8310" s="1">
        <v>2020</v>
      </c>
      <c r="D8310" s="1" t="s">
        <v>165</v>
      </c>
      <c r="E8310" s="1">
        <v>2019</v>
      </c>
      <c r="F8310" s="1">
        <v>25</v>
      </c>
      <c r="G8310" s="1" t="s">
        <v>5</v>
      </c>
      <c r="H8310" s="1">
        <v>3.2838388888888802E-4</v>
      </c>
      <c r="I8310" s="1">
        <v>3.9080396694214799E-4</v>
      </c>
      <c r="J8310" s="1">
        <v>4.728728E-4</v>
      </c>
      <c r="K8310" s="1">
        <v>1.6139780000000001E-3</v>
      </c>
      <c r="L8310" s="1">
        <v>2.9881769999999998E-3</v>
      </c>
      <c r="M8310" s="1">
        <v>0.39197599999999999</v>
      </c>
      <c r="N8310" s="1">
        <v>1.116542E-4</v>
      </c>
      <c r="O8310" s="1">
        <v>1.02721864E-4</v>
      </c>
      <c r="P8310" s="1">
        <v>4.9734319999999997E-6</v>
      </c>
      <c r="Q8310" s="1">
        <v>3.2780643995400501E-6</v>
      </c>
      <c r="R8310" s="1">
        <v>13030.5</v>
      </c>
      <c r="S8310" s="1">
        <v>20761.2</v>
      </c>
      <c r="T8310" s="1">
        <v>24.87</v>
      </c>
      <c r="U8310" s="1">
        <v>415224</v>
      </c>
      <c r="V8310" s="1">
        <f t="shared" si="517"/>
        <v>0.31164855409755721</v>
      </c>
      <c r="W8310" s="1">
        <f t="shared" si="518"/>
        <v>2.3829365109168248</v>
      </c>
      <c r="X8310" s="1">
        <f t="shared" si="519"/>
        <v>834.78890229191802</v>
      </c>
    </row>
    <row r="8311" spans="1:24" hidden="1" x14ac:dyDescent="0.3">
      <c r="A8311" s="18" t="str">
        <f t="shared" si="516"/>
        <v>OFF - ConstMin - Skid Steer Loaders_2019_50</v>
      </c>
      <c r="B8311" s="1" t="s">
        <v>40</v>
      </c>
      <c r="C8311" s="1">
        <v>2020</v>
      </c>
      <c r="D8311" s="1" t="s">
        <v>165</v>
      </c>
      <c r="E8311" s="1">
        <v>2019</v>
      </c>
      <c r="F8311" s="1">
        <v>50</v>
      </c>
      <c r="G8311" s="1" t="s">
        <v>12</v>
      </c>
      <c r="H8311" s="1">
        <v>1.4987209649966899E-4</v>
      </c>
      <c r="I8311" s="1">
        <v>1.37852354360396E-4</v>
      </c>
      <c r="J8311" s="1">
        <v>1.6492509999999999E-4</v>
      </c>
      <c r="K8311" s="1">
        <v>1.0362400000000001E-2</v>
      </c>
      <c r="L8311" s="1">
        <v>2.4781389999999998E-4</v>
      </c>
      <c r="M8311" s="1">
        <v>0.146317</v>
      </c>
      <c r="N8311" s="1">
        <v>1.0086966E-5</v>
      </c>
      <c r="O8311" s="1">
        <v>7.6212631999999997E-6</v>
      </c>
      <c r="P8311" s="1">
        <v>1.7789480000000001E-6</v>
      </c>
      <c r="Q8311" s="1">
        <v>2.1622497750568402E-6</v>
      </c>
      <c r="R8311" s="1">
        <v>6172.15</v>
      </c>
      <c r="S8311" s="1">
        <v>3332.45</v>
      </c>
      <c r="T8311" s="1">
        <v>10.74</v>
      </c>
      <c r="U8311" s="1">
        <v>106638.39999999999</v>
      </c>
      <c r="V8311" s="1">
        <f t="shared" si="517"/>
        <v>0.42804474345846016</v>
      </c>
      <c r="W8311" s="1">
        <f t="shared" si="518"/>
        <v>0.76948585857025598</v>
      </c>
      <c r="X8311" s="1">
        <f t="shared" si="519"/>
        <v>310.28398510242084</v>
      </c>
    </row>
    <row r="8312" spans="1:24" hidden="1" x14ac:dyDescent="0.3">
      <c r="A8312" s="18" t="str">
        <f t="shared" si="516"/>
        <v>OFF - ConstMin - Skid Steer Loaders_2019_100</v>
      </c>
      <c r="B8312" s="1" t="s">
        <v>40</v>
      </c>
      <c r="C8312" s="1">
        <v>2020</v>
      </c>
      <c r="D8312" s="1" t="s">
        <v>165</v>
      </c>
      <c r="E8312" s="1">
        <v>2019</v>
      </c>
      <c r="F8312" s="1">
        <v>100</v>
      </c>
      <c r="G8312" s="1" t="s">
        <v>12</v>
      </c>
      <c r="H8312" s="1">
        <v>8.4149843835051296E-5</v>
      </c>
      <c r="I8312" s="1">
        <v>7.7401026359480096E-5</v>
      </c>
      <c r="J8312" s="1">
        <v>9.2601770000000003E-5</v>
      </c>
      <c r="K8312" s="1">
        <v>3.8033260000000001E-3</v>
      </c>
      <c r="L8312" s="1">
        <v>2.0814219999999999E-4</v>
      </c>
      <c r="M8312" s="1">
        <v>0.2163735</v>
      </c>
      <c r="N8312" s="1">
        <v>1.5086079E-5</v>
      </c>
      <c r="O8312" s="1">
        <v>1.13983708E-5</v>
      </c>
      <c r="P8312" s="1">
        <v>2.0904689999999999E-6</v>
      </c>
      <c r="Q8312" s="1">
        <v>2.9511960265116401E-6</v>
      </c>
      <c r="R8312" s="1">
        <v>8424.1999999999898</v>
      </c>
      <c r="S8312" s="1">
        <v>1992.9</v>
      </c>
      <c r="T8312" s="1">
        <v>6.43</v>
      </c>
      <c r="U8312" s="1">
        <v>159432</v>
      </c>
      <c r="V8312" s="1">
        <f t="shared" si="517"/>
        <v>0.16075327374921725</v>
      </c>
      <c r="W8312" s="1">
        <f t="shared" si="518"/>
        <v>0.43228806682698717</v>
      </c>
      <c r="X8312" s="1">
        <f t="shared" si="519"/>
        <v>309.93779160186625</v>
      </c>
    </row>
    <row r="8313" spans="1:24" hidden="1" x14ac:dyDescent="0.3">
      <c r="A8313" s="18" t="str">
        <f t="shared" si="516"/>
        <v>OFF - ConstMin - Skid Steer Loaders_2020_25</v>
      </c>
      <c r="B8313" s="1" t="s">
        <v>40</v>
      </c>
      <c r="C8313" s="1">
        <v>2020</v>
      </c>
      <c r="D8313" s="1" t="s">
        <v>165</v>
      </c>
      <c r="E8313" s="1">
        <v>2020</v>
      </c>
      <c r="F8313" s="1">
        <v>25</v>
      </c>
      <c r="G8313" s="1" t="s">
        <v>12</v>
      </c>
      <c r="H8313" s="1">
        <v>7.8268751834495096E-3</v>
      </c>
      <c r="I8313" s="1">
        <v>7.1991597937368602E-3</v>
      </c>
      <c r="J8313" s="1">
        <v>8.6129986999999904E-3</v>
      </c>
      <c r="K8313" s="1">
        <v>0.36469752099999903</v>
      </c>
      <c r="L8313" s="1">
        <v>5.5145341699999999E-3</v>
      </c>
      <c r="M8313" s="1">
        <v>0.59196547700000002</v>
      </c>
      <c r="N8313" s="1">
        <v>4.4662074210000003E-3</v>
      </c>
      <c r="O8313" s="1">
        <v>3.3744678291999998E-3</v>
      </c>
      <c r="P8313" s="1">
        <v>1.50235862E-5</v>
      </c>
      <c r="Q8313" s="1">
        <v>1.5870990069784399E-5</v>
      </c>
      <c r="R8313" s="1">
        <v>45303.8</v>
      </c>
      <c r="S8313" s="1">
        <v>41580.799999999901</v>
      </c>
      <c r="T8313" s="1">
        <v>130.22999999999999</v>
      </c>
      <c r="U8313" s="1">
        <v>786969.2</v>
      </c>
      <c r="V8313" s="1">
        <f t="shared" si="517"/>
        <v>3.0290934963914271</v>
      </c>
      <c r="W8313" s="1">
        <f t="shared" si="518"/>
        <v>2.3202762639756256</v>
      </c>
      <c r="X8313" s="1">
        <f t="shared" si="519"/>
        <v>319.2874145742141</v>
      </c>
    </row>
    <row r="8314" spans="1:24" hidden="1" x14ac:dyDescent="0.3">
      <c r="A8314" s="18" t="str">
        <f t="shared" si="516"/>
        <v>OFF - ConstMin - Skid Steer Loaders_2020_25</v>
      </c>
      <c r="B8314" s="1" t="s">
        <v>40</v>
      </c>
      <c r="C8314" s="1">
        <v>2020</v>
      </c>
      <c r="D8314" s="1" t="s">
        <v>165</v>
      </c>
      <c r="E8314" s="1">
        <v>2020</v>
      </c>
      <c r="F8314" s="1">
        <v>25</v>
      </c>
      <c r="G8314" s="1" t="s">
        <v>5</v>
      </c>
      <c r="H8314" s="1">
        <v>3.3643624999999999E-4</v>
      </c>
      <c r="I8314" s="1">
        <v>4.0038694214876002E-4</v>
      </c>
      <c r="J8314" s="1">
        <v>4.8446820000000001E-4</v>
      </c>
      <c r="K8314" s="1">
        <v>1.6535549999999999E-3</v>
      </c>
      <c r="L8314" s="1">
        <v>3.0614510000000002E-3</v>
      </c>
      <c r="M8314" s="1">
        <v>0.40158769999999999</v>
      </c>
      <c r="N8314" s="1">
        <v>1.1439210000000001E-4</v>
      </c>
      <c r="O8314" s="1">
        <v>1.05240732E-4</v>
      </c>
      <c r="P8314" s="1">
        <v>5.0953869999999998E-6</v>
      </c>
      <c r="Q8314" s="1">
        <v>3.3588682278760499E-6</v>
      </c>
      <c r="R8314" s="1">
        <v>13351.699999999901</v>
      </c>
      <c r="S8314" s="1">
        <v>21272.2</v>
      </c>
      <c r="T8314" s="1">
        <v>25.48</v>
      </c>
      <c r="U8314" s="1">
        <v>425443.99999999901</v>
      </c>
      <c r="V8314" s="1">
        <f t="shared" si="517"/>
        <v>0.31162055937939154</v>
      </c>
      <c r="W8314" s="1">
        <f t="shared" si="518"/>
        <v>2.3827227431861244</v>
      </c>
      <c r="X8314" s="1">
        <f t="shared" si="519"/>
        <v>834.85871271585563</v>
      </c>
    </row>
    <row r="8315" spans="1:24" hidden="1" x14ac:dyDescent="0.3">
      <c r="A8315" s="18" t="str">
        <f t="shared" si="516"/>
        <v>OFF - ConstMin - Skid Steer Loaders_2020_50</v>
      </c>
      <c r="B8315" s="1" t="s">
        <v>40</v>
      </c>
      <c r="C8315" s="1">
        <v>2020</v>
      </c>
      <c r="D8315" s="1" t="s">
        <v>165</v>
      </c>
      <c r="E8315" s="1">
        <v>2020</v>
      </c>
      <c r="F8315" s="1">
        <v>50</v>
      </c>
      <c r="G8315" s="1" t="s">
        <v>12</v>
      </c>
      <c r="H8315" s="1">
        <v>1.4466390231534799E-4</v>
      </c>
      <c r="I8315" s="1">
        <v>1.33061857349657E-4</v>
      </c>
      <c r="J8315" s="1">
        <v>1.5919379999999999E-4</v>
      </c>
      <c r="K8315" s="1">
        <v>9.3758330000000001E-3</v>
      </c>
      <c r="L8315" s="1">
        <v>2.4700280000000002E-4</v>
      </c>
      <c r="M8315" s="1">
        <v>0.1500763</v>
      </c>
      <c r="N8315" s="1">
        <v>1.0346129999999999E-5</v>
      </c>
      <c r="O8315" s="1">
        <v>7.8170759999999994E-6</v>
      </c>
      <c r="P8315" s="1">
        <v>1.8246540000000001E-6</v>
      </c>
      <c r="Q8315" s="1">
        <v>2.1916594408323E-6</v>
      </c>
      <c r="R8315" s="1">
        <v>6256.1</v>
      </c>
      <c r="S8315" s="1">
        <v>3416.3999999999901</v>
      </c>
      <c r="T8315" s="1">
        <v>11.02</v>
      </c>
      <c r="U8315" s="1">
        <v>109324.799999999</v>
      </c>
      <c r="V8315" s="1">
        <f t="shared" si="517"/>
        <v>0.40301711559717807</v>
      </c>
      <c r="W8315" s="1">
        <f t="shared" si="518"/>
        <v>0.74812089642519386</v>
      </c>
      <c r="X8315" s="1">
        <f t="shared" si="519"/>
        <v>310.01814882032579</v>
      </c>
    </row>
    <row r="8316" spans="1:24" hidden="1" x14ac:dyDescent="0.3">
      <c r="A8316" s="18" t="str">
        <f t="shared" si="516"/>
        <v>OFF - ConstMin - Skid Steer Loaders_2020_100</v>
      </c>
      <c r="B8316" s="1" t="s">
        <v>40</v>
      </c>
      <c r="C8316" s="1">
        <v>2020</v>
      </c>
      <c r="D8316" s="1" t="s">
        <v>165</v>
      </c>
      <c r="E8316" s="1">
        <v>2020</v>
      </c>
      <c r="F8316" s="1">
        <v>100</v>
      </c>
      <c r="G8316" s="1" t="s">
        <v>12</v>
      </c>
      <c r="H8316" s="1">
        <v>8.0290365935776505E-5</v>
      </c>
      <c r="I8316" s="1">
        <v>7.3851078587727195E-5</v>
      </c>
      <c r="J8316" s="1">
        <v>8.8354650000000006E-5</v>
      </c>
      <c r="K8316" s="1">
        <v>3.3438650000000001E-3</v>
      </c>
      <c r="L8316" s="1">
        <v>1.9796150000000001E-4</v>
      </c>
      <c r="M8316" s="1">
        <v>0.22193270000000001</v>
      </c>
      <c r="N8316" s="1">
        <v>1.5473682000000001E-5</v>
      </c>
      <c r="O8316" s="1">
        <v>1.16912264E-5</v>
      </c>
      <c r="P8316" s="1">
        <v>2.1441790000000002E-6</v>
      </c>
      <c r="Q8316" s="1">
        <v>3.0151300825452501E-6</v>
      </c>
      <c r="R8316" s="1">
        <v>8606.6999999999898</v>
      </c>
      <c r="S8316" s="1">
        <v>2043.99999999999</v>
      </c>
      <c r="T8316" s="1">
        <v>6.59</v>
      </c>
      <c r="U8316" s="1">
        <v>163520</v>
      </c>
      <c r="V8316" s="1">
        <f t="shared" si="517"/>
        <v>0.14954591858778318</v>
      </c>
      <c r="W8316" s="1">
        <f t="shared" si="518"/>
        <v>0.40086529443640628</v>
      </c>
      <c r="X8316" s="1">
        <f t="shared" si="519"/>
        <v>310.16691957511227</v>
      </c>
    </row>
    <row r="8317" spans="1:24" hidden="1" x14ac:dyDescent="0.3">
      <c r="A8317" s="18" t="str">
        <f t="shared" si="516"/>
        <v>OFF - ConstMin - Surfacing Equipment_2015_25</v>
      </c>
      <c r="B8317" s="1" t="s">
        <v>40</v>
      </c>
      <c r="C8317" s="1">
        <v>2020</v>
      </c>
      <c r="D8317" s="1" t="s">
        <v>166</v>
      </c>
      <c r="E8317" s="1">
        <v>2015</v>
      </c>
      <c r="F8317" s="1">
        <v>25</v>
      </c>
      <c r="G8317" s="1" t="s">
        <v>12</v>
      </c>
      <c r="H8317" s="1">
        <v>2.1054929350922599E-4</v>
      </c>
      <c r="I8317" s="1">
        <v>1.93663240169786E-4</v>
      </c>
      <c r="J8317" s="1">
        <v>2.31696654E-4</v>
      </c>
      <c r="K8317" s="1">
        <v>8.4419769000000002E-3</v>
      </c>
      <c r="L8317" s="1">
        <v>1.6833252099999999E-4</v>
      </c>
      <c r="M8317" s="1">
        <v>1.44689008E-2</v>
      </c>
      <c r="N8317" s="1">
        <v>1.0916362440000001E-4</v>
      </c>
      <c r="O8317" s="1">
        <v>8.2479182879999997E-5</v>
      </c>
      <c r="P8317" s="1">
        <v>4.1110464000000002E-7</v>
      </c>
      <c r="Q8317" s="1">
        <v>3.7976829283967002E-7</v>
      </c>
      <c r="R8317" s="1">
        <v>1084.05</v>
      </c>
      <c r="S8317" s="1">
        <v>2792.25</v>
      </c>
      <c r="T8317" s="1">
        <v>5.55</v>
      </c>
      <c r="U8317" s="1">
        <v>22739.5</v>
      </c>
      <c r="V8317" s="1">
        <f t="shared" si="517"/>
        <v>2.820037498892213</v>
      </c>
      <c r="W8317" s="1">
        <f t="shared" si="518"/>
        <v>2.4511828940117102</v>
      </c>
      <c r="X8317" s="1">
        <f t="shared" si="519"/>
        <v>503.10810810810813</v>
      </c>
    </row>
    <row r="8318" spans="1:24" hidden="1" x14ac:dyDescent="0.3">
      <c r="A8318" s="18" t="str">
        <f t="shared" si="516"/>
        <v>OFF - ConstMin - Surfacing Equipment_2016_25</v>
      </c>
      <c r="B8318" s="1" t="s">
        <v>40</v>
      </c>
      <c r="C8318" s="1">
        <v>2020</v>
      </c>
      <c r="D8318" s="1" t="s">
        <v>166</v>
      </c>
      <c r="E8318" s="1">
        <v>2016</v>
      </c>
      <c r="F8318" s="1">
        <v>25</v>
      </c>
      <c r="G8318" s="1" t="s">
        <v>12</v>
      </c>
      <c r="H8318" s="1">
        <v>7.7555227504659497E-4</v>
      </c>
      <c r="I8318" s="1">
        <v>7.1335298258785797E-4</v>
      </c>
      <c r="J8318" s="1">
        <v>8.5344797000000004E-4</v>
      </c>
      <c r="K8318" s="1">
        <v>3.1095775999999999E-2</v>
      </c>
      <c r="L8318" s="1">
        <v>6.2004786000000001E-4</v>
      </c>
      <c r="M8318" s="1">
        <v>5.3295783999999999E-2</v>
      </c>
      <c r="N8318" s="1">
        <v>4.0210118100000001E-4</v>
      </c>
      <c r="O8318" s="1">
        <v>3.0380978120000002E-4</v>
      </c>
      <c r="P8318" s="1">
        <v>1.51429204E-6</v>
      </c>
      <c r="Q8318" s="1">
        <v>1.39631978377414E-6</v>
      </c>
      <c r="R8318" s="1">
        <v>3985.8</v>
      </c>
      <c r="S8318" s="1">
        <v>10293</v>
      </c>
      <c r="T8318" s="1">
        <v>20.45</v>
      </c>
      <c r="U8318" s="1">
        <v>83869.7</v>
      </c>
      <c r="V8318" s="1">
        <f t="shared" si="517"/>
        <v>2.8163588651631581</v>
      </c>
      <c r="W8318" s="1">
        <f t="shared" si="518"/>
        <v>2.4479848405503373</v>
      </c>
      <c r="X8318" s="1">
        <f t="shared" si="519"/>
        <v>503.32518337408317</v>
      </c>
    </row>
    <row r="8319" spans="1:24" hidden="1" x14ac:dyDescent="0.3">
      <c r="A8319" s="18" t="str">
        <f t="shared" si="516"/>
        <v>OFF - ConstMin - Surfacing Equipment_2017_25</v>
      </c>
      <c r="B8319" s="1" t="s">
        <v>40</v>
      </c>
      <c r="C8319" s="1">
        <v>2020</v>
      </c>
      <c r="D8319" s="1" t="s">
        <v>166</v>
      </c>
      <c r="E8319" s="1">
        <v>2017</v>
      </c>
      <c r="F8319" s="1">
        <v>25</v>
      </c>
      <c r="G8319" s="1" t="s">
        <v>12</v>
      </c>
      <c r="H8319" s="1">
        <v>1.6330295454813899E-3</v>
      </c>
      <c r="I8319" s="1">
        <v>1.50206057593378E-3</v>
      </c>
      <c r="J8319" s="1">
        <v>1.7970493999999999E-3</v>
      </c>
      <c r="K8319" s="1">
        <v>6.3797223200000003E-2</v>
      </c>
      <c r="L8319" s="1">
        <v>1.2862701099999999E-3</v>
      </c>
      <c r="M8319" s="1">
        <v>0.110550985</v>
      </c>
      <c r="N8319" s="1">
        <v>8.1533123046000002E-4</v>
      </c>
      <c r="O8319" s="1">
        <v>6.16028040792E-4</v>
      </c>
      <c r="P8319" s="1">
        <v>3.1569012800000002E-6</v>
      </c>
      <c r="Q8319" s="1">
        <v>2.8847046082366799E-6</v>
      </c>
      <c r="R8319" s="1">
        <v>8234.4</v>
      </c>
      <c r="S8319" s="1">
        <v>21662.75</v>
      </c>
      <c r="T8319" s="1">
        <v>45.48</v>
      </c>
      <c r="U8319" s="1">
        <v>173951.7</v>
      </c>
      <c r="V8319" s="1">
        <f t="shared" si="517"/>
        <v>2.8592186685188974</v>
      </c>
      <c r="W8319" s="1">
        <f t="shared" si="518"/>
        <v>2.4484548560789818</v>
      </c>
      <c r="X8319" s="1">
        <f t="shared" si="519"/>
        <v>476.31376429199651</v>
      </c>
    </row>
    <row r="8320" spans="1:24" hidden="1" x14ac:dyDescent="0.3">
      <c r="A8320" s="18" t="str">
        <f t="shared" si="516"/>
        <v>OFF - ConstMin - Surfacing Equipment_2018_25</v>
      </c>
      <c r="B8320" s="1" t="s">
        <v>40</v>
      </c>
      <c r="C8320" s="1">
        <v>2020</v>
      </c>
      <c r="D8320" s="1" t="s">
        <v>166</v>
      </c>
      <c r="E8320" s="1">
        <v>2018</v>
      </c>
      <c r="F8320" s="1">
        <v>25</v>
      </c>
      <c r="G8320" s="1" t="s">
        <v>12</v>
      </c>
      <c r="H8320" s="1">
        <v>5.8023646926362998E-3</v>
      </c>
      <c r="I8320" s="1">
        <v>5.3370150442868698E-3</v>
      </c>
      <c r="J8320" s="1">
        <v>6.3851484000000003E-3</v>
      </c>
      <c r="K8320" s="1">
        <v>0.22532454899999901</v>
      </c>
      <c r="L8320" s="1">
        <v>4.5546874000000001E-3</v>
      </c>
      <c r="M8320" s="1">
        <v>0.39145360000000001</v>
      </c>
      <c r="N8320" s="1">
        <v>2.8716779582999901E-3</v>
      </c>
      <c r="O8320" s="1">
        <v>2.1697122351599998E-3</v>
      </c>
      <c r="P8320" s="1">
        <v>1.11913294999999E-5</v>
      </c>
      <c r="Q8320" s="1">
        <v>1.02000392996028E-5</v>
      </c>
      <c r="R8320" s="1">
        <v>29116.05</v>
      </c>
      <c r="S8320" s="1">
        <v>76967.55</v>
      </c>
      <c r="T8320" s="1">
        <v>163.56</v>
      </c>
      <c r="U8320" s="1">
        <v>616017.799999999</v>
      </c>
      <c r="V8320" s="1">
        <f t="shared" si="517"/>
        <v>2.8687570244634659</v>
      </c>
      <c r="W8320" s="1">
        <f t="shared" si="518"/>
        <v>2.4482395804696768</v>
      </c>
      <c r="X8320" s="1">
        <f t="shared" si="519"/>
        <v>470.5768525311812</v>
      </c>
    </row>
    <row r="8321" spans="1:24" hidden="1" x14ac:dyDescent="0.3">
      <c r="A8321" s="18" t="str">
        <f t="shared" si="516"/>
        <v>OFF - ConstMin - Surfacing Equipment_2019_25</v>
      </c>
      <c r="B8321" s="1" t="s">
        <v>40</v>
      </c>
      <c r="C8321" s="1">
        <v>2020</v>
      </c>
      <c r="D8321" s="1" t="s">
        <v>166</v>
      </c>
      <c r="E8321" s="1">
        <v>2019</v>
      </c>
      <c r="F8321" s="1">
        <v>25</v>
      </c>
      <c r="G8321" s="1" t="s">
        <v>12</v>
      </c>
      <c r="H8321" s="1">
        <v>7.5136122947296498E-3</v>
      </c>
      <c r="I8321" s="1">
        <v>6.9110205886923296E-3</v>
      </c>
      <c r="J8321" s="1">
        <v>8.2682720000000001E-3</v>
      </c>
      <c r="K8321" s="1">
        <v>0.269901646</v>
      </c>
      <c r="L8321" s="1">
        <v>5.6462101999999997E-3</v>
      </c>
      <c r="M8321" s="1">
        <v>0.48513913999999903</v>
      </c>
      <c r="N8321" s="1">
        <v>3.3102047520000002E-3</v>
      </c>
      <c r="O8321" s="1">
        <v>2.5010435903999998E-3</v>
      </c>
      <c r="P8321" s="1">
        <v>1.4079628799999999E-5</v>
      </c>
      <c r="Q8321" s="1">
        <v>1.24658622454341E-5</v>
      </c>
      <c r="R8321" s="1">
        <v>35583.85</v>
      </c>
      <c r="S8321" s="1">
        <v>99557.4</v>
      </c>
      <c r="T8321" s="1">
        <v>243.469999999999</v>
      </c>
      <c r="U8321" s="1">
        <v>763412.1</v>
      </c>
      <c r="V8321" s="1">
        <f t="shared" si="517"/>
        <v>2.9975866662303843</v>
      </c>
      <c r="W8321" s="1">
        <f t="shared" si="518"/>
        <v>2.44898769914625</v>
      </c>
      <c r="X8321" s="1">
        <f t="shared" si="519"/>
        <v>408.91033802932765</v>
      </c>
    </row>
    <row r="8322" spans="1:24" hidden="1" x14ac:dyDescent="0.3">
      <c r="A8322" s="18" t="str">
        <f t="shared" si="516"/>
        <v>OFF - ConstMin - Surfacing Equipment_2020_25</v>
      </c>
      <c r="B8322" s="1" t="s">
        <v>40</v>
      </c>
      <c r="C8322" s="1">
        <v>2020</v>
      </c>
      <c r="D8322" s="1" t="s">
        <v>166</v>
      </c>
      <c r="E8322" s="1">
        <v>2020</v>
      </c>
      <c r="F8322" s="1">
        <v>25</v>
      </c>
      <c r="G8322" s="1" t="s">
        <v>12</v>
      </c>
      <c r="H8322" s="1">
        <v>8.1315170581922301E-3</v>
      </c>
      <c r="I8322" s="1">
        <v>7.4793693901252104E-3</v>
      </c>
      <c r="J8322" s="1">
        <v>8.9482385000000005E-3</v>
      </c>
      <c r="K8322" s="1">
        <v>0.30231830399999998</v>
      </c>
      <c r="L8322" s="1">
        <v>6.13433389999999E-3</v>
      </c>
      <c r="M8322" s="1">
        <v>0.53505334000000004</v>
      </c>
      <c r="N8322" s="1">
        <v>3.6234895500000001E-3</v>
      </c>
      <c r="O8322" s="1">
        <v>2.73774766E-3</v>
      </c>
      <c r="P8322" s="1">
        <v>1.55512599E-5</v>
      </c>
      <c r="Q8322" s="1">
        <v>1.3835329725674101E-5</v>
      </c>
      <c r="R8322" s="1">
        <v>39493</v>
      </c>
      <c r="S8322" s="1">
        <v>110255.549999999</v>
      </c>
      <c r="T8322" s="1">
        <v>273</v>
      </c>
      <c r="U8322" s="1">
        <v>841916.299999999</v>
      </c>
      <c r="V8322" s="1">
        <f t="shared" si="517"/>
        <v>2.9416071028364903</v>
      </c>
      <c r="W8322" s="1">
        <f t="shared" si="518"/>
        <v>2.4126098378340095</v>
      </c>
      <c r="X8322" s="1">
        <f t="shared" si="519"/>
        <v>403.86648351647983</v>
      </c>
    </row>
    <row r="8323" spans="1:24" hidden="1" x14ac:dyDescent="0.3">
      <c r="A8323" s="18" t="str">
        <f t="shared" si="516"/>
        <v>OFF - ConstMin - Tampers/Rammers_2007_25</v>
      </c>
      <c r="B8323" s="1" t="s">
        <v>40</v>
      </c>
      <c r="C8323" s="1">
        <v>2020</v>
      </c>
      <c r="D8323" s="1" t="s">
        <v>167</v>
      </c>
      <c r="E8323" s="1">
        <v>2007</v>
      </c>
      <c r="F8323" s="1">
        <v>25</v>
      </c>
      <c r="G8323" s="1" t="s">
        <v>12</v>
      </c>
      <c r="H8323" s="1">
        <v>5.22436409469311E-7</v>
      </c>
      <c r="I8323" s="1">
        <v>4.8053700942987196E-7</v>
      </c>
      <c r="J8323" s="1">
        <v>5.749094E-7</v>
      </c>
      <c r="K8323" s="1">
        <v>2.0930390000000001E-5</v>
      </c>
      <c r="L8323" s="1">
        <v>4.197288E-7</v>
      </c>
      <c r="M8323" s="1">
        <v>3.6038750000000001E-5</v>
      </c>
      <c r="N8323" s="1">
        <v>2.7190187999999998E-7</v>
      </c>
      <c r="O8323" s="1">
        <v>2.0543697600000001E-7</v>
      </c>
      <c r="P8323" s="1">
        <v>1.027563E-9</v>
      </c>
      <c r="Q8323" s="1">
        <v>1.2786811206722801E-9</v>
      </c>
      <c r="R8323" s="1">
        <v>3.65</v>
      </c>
      <c r="S8323" s="1">
        <v>7.3</v>
      </c>
      <c r="T8323" s="1">
        <v>0.03</v>
      </c>
      <c r="U8323" s="1">
        <v>65.7</v>
      </c>
      <c r="V8323" s="1">
        <f t="shared" si="517"/>
        <v>2.4218657886667554</v>
      </c>
      <c r="W8323" s="1">
        <f t="shared" si="518"/>
        <v>2.1153975683250668</v>
      </c>
      <c r="X8323" s="1">
        <f t="shared" si="519"/>
        <v>243.33333333333334</v>
      </c>
    </row>
    <row r="8324" spans="1:24" hidden="1" x14ac:dyDescent="0.3">
      <c r="A8324" s="18" t="str">
        <f t="shared" si="516"/>
        <v>OFF - ConstMin - Tampers/Rammers_2008_25</v>
      </c>
      <c r="B8324" s="1" t="s">
        <v>40</v>
      </c>
      <c r="C8324" s="1">
        <v>2020</v>
      </c>
      <c r="D8324" s="1" t="s">
        <v>167</v>
      </c>
      <c r="E8324" s="1">
        <v>2008</v>
      </c>
      <c r="F8324" s="1">
        <v>25</v>
      </c>
      <c r="G8324" s="1" t="s">
        <v>12</v>
      </c>
      <c r="H8324" s="1">
        <v>1.75038689104984E-6</v>
      </c>
      <c r="I8324" s="1">
        <v>1.6100058623876401E-6</v>
      </c>
      <c r="J8324" s="1">
        <v>1.9261940000000001E-6</v>
      </c>
      <c r="K8324" s="1">
        <v>7.0125799999999999E-5</v>
      </c>
      <c r="L8324" s="1">
        <v>1.4062720000000001E-6</v>
      </c>
      <c r="M8324" s="1">
        <v>1.207453E-4</v>
      </c>
      <c r="N8324" s="1">
        <v>9.1098809999999997E-7</v>
      </c>
      <c r="O8324" s="1">
        <v>6.8830212E-7</v>
      </c>
      <c r="P8324" s="1">
        <v>3.4427769999999998E-9</v>
      </c>
      <c r="Q8324" s="1">
        <v>2.5573622413445701E-9</v>
      </c>
      <c r="R8324" s="1">
        <v>7.3</v>
      </c>
      <c r="S8324" s="1">
        <v>18.25</v>
      </c>
      <c r="T8324" s="1">
        <v>0.1</v>
      </c>
      <c r="U8324" s="1">
        <v>164.25</v>
      </c>
      <c r="V8324" s="1">
        <f t="shared" si="517"/>
        <v>3.2457172214857932</v>
      </c>
      <c r="W8324" s="1">
        <f t="shared" si="518"/>
        <v>2.8349966637539552</v>
      </c>
      <c r="X8324" s="1">
        <f t="shared" si="519"/>
        <v>182.5</v>
      </c>
    </row>
    <row r="8325" spans="1:24" hidden="1" x14ac:dyDescent="0.3">
      <c r="A8325" s="18" t="str">
        <f t="shared" si="516"/>
        <v>OFF - ConstMin - Tampers/Rammers_2009_25</v>
      </c>
      <c r="B8325" s="1" t="s">
        <v>40</v>
      </c>
      <c r="C8325" s="1">
        <v>2020</v>
      </c>
      <c r="D8325" s="1" t="s">
        <v>167</v>
      </c>
      <c r="E8325" s="1">
        <v>2009</v>
      </c>
      <c r="F8325" s="1">
        <v>25</v>
      </c>
      <c r="G8325" s="1" t="s">
        <v>12</v>
      </c>
      <c r="H8325" s="1">
        <v>3.3549774226467801E-6</v>
      </c>
      <c r="I8325" s="1">
        <v>3.0859082333505002E-6</v>
      </c>
      <c r="J8325" s="1">
        <v>3.6919479999999998E-6</v>
      </c>
      <c r="K8325" s="1">
        <v>1.344106E-4</v>
      </c>
      <c r="L8325" s="1">
        <v>2.6954110000000002E-6</v>
      </c>
      <c r="M8325" s="1">
        <v>2.3143339999999999E-4</v>
      </c>
      <c r="N8325" s="1">
        <v>1.7460971999999999E-6</v>
      </c>
      <c r="O8325" s="1">
        <v>1.31927344E-6</v>
      </c>
      <c r="P8325" s="1">
        <v>6.5987939999999997E-9</v>
      </c>
      <c r="Q8325" s="1">
        <v>6.3934056033614502E-9</v>
      </c>
      <c r="R8325" s="1">
        <v>18.25</v>
      </c>
      <c r="S8325" s="1">
        <v>36.5</v>
      </c>
      <c r="T8325" s="1">
        <v>0.2</v>
      </c>
      <c r="U8325" s="1">
        <v>328.5</v>
      </c>
      <c r="V8325" s="1">
        <f t="shared" si="517"/>
        <v>3.110543175928814</v>
      </c>
      <c r="W8325" s="1">
        <f t="shared" si="518"/>
        <v>2.7169285858090446</v>
      </c>
      <c r="X8325" s="1">
        <f t="shared" si="519"/>
        <v>182.5</v>
      </c>
    </row>
    <row r="8326" spans="1:24" hidden="1" x14ac:dyDescent="0.3">
      <c r="A8326" s="18" t="str">
        <f t="shared" si="516"/>
        <v>OFF - ConstMin - Tampers/Rammers_2010_25</v>
      </c>
      <c r="B8326" s="1" t="s">
        <v>40</v>
      </c>
      <c r="C8326" s="1">
        <v>2020</v>
      </c>
      <c r="D8326" s="1" t="s">
        <v>167</v>
      </c>
      <c r="E8326" s="1">
        <v>2010</v>
      </c>
      <c r="F8326" s="1">
        <v>25</v>
      </c>
      <c r="G8326" s="1" t="s">
        <v>12</v>
      </c>
      <c r="H8326" s="1">
        <v>5.1844400280251702E-6</v>
      </c>
      <c r="I8326" s="1">
        <v>4.7686479377775501E-6</v>
      </c>
      <c r="J8326" s="1">
        <v>5.7051599999999998E-6</v>
      </c>
      <c r="K8326" s="1">
        <v>2.0770439999999999E-4</v>
      </c>
      <c r="L8326" s="1">
        <v>4.1652119999999999E-6</v>
      </c>
      <c r="M8326" s="1">
        <v>3.576335E-4</v>
      </c>
      <c r="N8326" s="1">
        <v>2.6982404999999998E-6</v>
      </c>
      <c r="O8326" s="1">
        <v>2.0386706000000001E-6</v>
      </c>
      <c r="P8326" s="1">
        <v>1.0197100000000001E-8</v>
      </c>
      <c r="Q8326" s="1">
        <v>8.9507678447060207E-9</v>
      </c>
      <c r="R8326" s="1">
        <v>25.55</v>
      </c>
      <c r="S8326" s="1">
        <v>54.75</v>
      </c>
      <c r="T8326" s="1">
        <v>0.31</v>
      </c>
      <c r="U8326" s="1">
        <v>492.74999999999898</v>
      </c>
      <c r="V8326" s="1">
        <f t="shared" si="517"/>
        <v>3.2044775108031649</v>
      </c>
      <c r="W8326" s="1">
        <f t="shared" si="518"/>
        <v>2.7989753816776948</v>
      </c>
      <c r="X8326" s="1">
        <f t="shared" si="519"/>
        <v>176.61290322580646</v>
      </c>
    </row>
    <row r="8327" spans="1:24" hidden="1" x14ac:dyDescent="0.3">
      <c r="A8327" s="18" t="str">
        <f t="shared" si="516"/>
        <v>OFF - ConstMin - Tampers/Rammers_2011_25</v>
      </c>
      <c r="B8327" s="1" t="s">
        <v>40</v>
      </c>
      <c r="C8327" s="1">
        <v>2020</v>
      </c>
      <c r="D8327" s="1" t="s">
        <v>167</v>
      </c>
      <c r="E8327" s="1">
        <v>2011</v>
      </c>
      <c r="F8327" s="1">
        <v>25</v>
      </c>
      <c r="G8327" s="1" t="s">
        <v>12</v>
      </c>
      <c r="H8327" s="1">
        <v>6.9046416929970602E-6</v>
      </c>
      <c r="I8327" s="1">
        <v>6.3508894292186998E-6</v>
      </c>
      <c r="J8327" s="1">
        <v>7.5981369999999997E-6</v>
      </c>
      <c r="K8327" s="1">
        <v>2.7662090000000003E-4</v>
      </c>
      <c r="L8327" s="1">
        <v>5.5472330000000003E-6</v>
      </c>
      <c r="M8327" s="1">
        <v>4.7629660000000001E-4</v>
      </c>
      <c r="N8327" s="1">
        <v>3.5935190999999998E-6</v>
      </c>
      <c r="O8327" s="1">
        <v>2.7151033199999998E-6</v>
      </c>
      <c r="P8327" s="1">
        <v>1.358051E-8</v>
      </c>
      <c r="Q8327" s="1">
        <v>1.27868112067229E-8</v>
      </c>
      <c r="R8327" s="1">
        <v>36.5</v>
      </c>
      <c r="S8327" s="1">
        <v>73</v>
      </c>
      <c r="T8327" s="1">
        <v>0.41</v>
      </c>
      <c r="U8327" s="1">
        <v>657</v>
      </c>
      <c r="V8327" s="1">
        <f t="shared" si="517"/>
        <v>3.2007944308969525</v>
      </c>
      <c r="W8327" s="1">
        <f t="shared" si="518"/>
        <v>2.7957584037913445</v>
      </c>
      <c r="X8327" s="1">
        <f t="shared" si="519"/>
        <v>178.04878048780489</v>
      </c>
    </row>
    <row r="8328" spans="1:24" hidden="1" x14ac:dyDescent="0.3">
      <c r="A8328" s="18" t="str">
        <f t="shared" si="516"/>
        <v>OFF - ConstMin - Tampers/Rammers_2012_25</v>
      </c>
      <c r="B8328" s="1" t="s">
        <v>40</v>
      </c>
      <c r="C8328" s="1">
        <v>2020</v>
      </c>
      <c r="D8328" s="1" t="s">
        <v>167</v>
      </c>
      <c r="E8328" s="1">
        <v>2012</v>
      </c>
      <c r="F8328" s="1">
        <v>25</v>
      </c>
      <c r="G8328" s="1" t="s">
        <v>12</v>
      </c>
      <c r="H8328" s="1">
        <v>9.8667440903130401E-6</v>
      </c>
      <c r="I8328" s="1">
        <v>9.0754312142699396E-6</v>
      </c>
      <c r="J8328" s="1">
        <v>1.085775E-5</v>
      </c>
      <c r="K8328" s="1">
        <v>3.952917E-4</v>
      </c>
      <c r="L8328" s="1">
        <v>7.9270039999999998E-6</v>
      </c>
      <c r="M8328" s="1">
        <v>6.8062850000000002E-4</v>
      </c>
      <c r="N8328" s="1">
        <v>5.1351444000000003E-6</v>
      </c>
      <c r="O8328" s="1">
        <v>3.8798868799999997E-6</v>
      </c>
      <c r="P8328" s="1">
        <v>1.9406559999999998E-8</v>
      </c>
      <c r="Q8328" s="1">
        <v>1.7901535689411998E-8</v>
      </c>
      <c r="R8328" s="1">
        <v>51.1</v>
      </c>
      <c r="S8328" s="1">
        <v>105.85</v>
      </c>
      <c r="T8328" s="1">
        <v>0.57999999999999996</v>
      </c>
      <c r="U8328" s="1">
        <v>952.65</v>
      </c>
      <c r="V8328" s="1">
        <f t="shared" si="517"/>
        <v>3.1544416500020538</v>
      </c>
      <c r="W8328" s="1">
        <f t="shared" si="518"/>
        <v>2.7552709052563067</v>
      </c>
      <c r="X8328" s="1">
        <f t="shared" si="519"/>
        <v>182.5</v>
      </c>
    </row>
    <row r="8329" spans="1:24" hidden="1" x14ac:dyDescent="0.3">
      <c r="A8329" s="18" t="str">
        <f t="shared" si="516"/>
        <v>OFF - ConstMin - Tampers/Rammers_2013_25</v>
      </c>
      <c r="B8329" s="1" t="s">
        <v>40</v>
      </c>
      <c r="C8329" s="1">
        <v>2020</v>
      </c>
      <c r="D8329" s="1" t="s">
        <v>167</v>
      </c>
      <c r="E8329" s="1">
        <v>2013</v>
      </c>
      <c r="F8329" s="1">
        <v>25</v>
      </c>
      <c r="G8329" s="1" t="s">
        <v>12</v>
      </c>
      <c r="H8329" s="1">
        <v>2.6027130990450102E-5</v>
      </c>
      <c r="I8329" s="1">
        <v>2.3939755085016E-5</v>
      </c>
      <c r="J8329" s="1">
        <v>2.8641269999999899E-5</v>
      </c>
      <c r="K8329" s="1">
        <v>1.1173102999999999E-3</v>
      </c>
      <c r="L8329" s="1">
        <v>2.131279E-5</v>
      </c>
      <c r="M8329" s="1">
        <v>2.0330536000000001E-3</v>
      </c>
      <c r="N8329" s="1">
        <v>1.53388017E-5</v>
      </c>
      <c r="O8329" s="1">
        <v>1.158931684E-5</v>
      </c>
      <c r="P8329" s="1">
        <v>7.1917259999999998E-8</v>
      </c>
      <c r="Q8329" s="1">
        <v>5.1147244826891503E-8</v>
      </c>
      <c r="R8329" s="1">
        <v>146</v>
      </c>
      <c r="S8329" s="1">
        <v>532.9</v>
      </c>
      <c r="T8329" s="1">
        <v>2.92</v>
      </c>
      <c r="U8329" s="1">
        <v>2861.6</v>
      </c>
      <c r="V8329" s="1">
        <f t="shared" si="517"/>
        <v>2.7701250628142753</v>
      </c>
      <c r="W8329" s="1">
        <f t="shared" si="518"/>
        <v>2.4661527876051785</v>
      </c>
      <c r="X8329" s="1">
        <f t="shared" si="519"/>
        <v>182.5</v>
      </c>
    </row>
    <row r="8330" spans="1:24" hidden="1" x14ac:dyDescent="0.3">
      <c r="A8330" s="18" t="str">
        <f t="shared" ref="A8330:A8393" si="520">D8330&amp;"_"&amp;E8330&amp;"_"&amp;F8330</f>
        <v>OFF - ConstMin - Tampers/Rammers_2014_25</v>
      </c>
      <c r="B8330" s="1" t="s">
        <v>40</v>
      </c>
      <c r="C8330" s="1">
        <v>2020</v>
      </c>
      <c r="D8330" s="1" t="s">
        <v>167</v>
      </c>
      <c r="E8330" s="1">
        <v>2014</v>
      </c>
      <c r="F8330" s="1">
        <v>25</v>
      </c>
      <c r="G8330" s="1" t="s">
        <v>12</v>
      </c>
      <c r="H8330" s="1">
        <v>8.0079840863509901E-5</v>
      </c>
      <c r="I8330" s="1">
        <v>7.3657437626256403E-5</v>
      </c>
      <c r="J8330" s="1">
        <v>8.8122979999999995E-5</v>
      </c>
      <c r="K8330" s="1">
        <v>3.4852859999999898E-3</v>
      </c>
      <c r="L8330" s="1">
        <v>6.5831460000000005E-5</v>
      </c>
      <c r="M8330" s="1">
        <v>6.40682199999999E-3</v>
      </c>
      <c r="N8330" s="1">
        <v>4.8337605000000003E-5</v>
      </c>
      <c r="O8330" s="1">
        <v>3.6521745999999999E-5</v>
      </c>
      <c r="P8330" s="1">
        <v>2.3449108999999999E-7</v>
      </c>
      <c r="Q8330" s="1">
        <v>1.6111382120470799E-7</v>
      </c>
      <c r="R8330" s="1">
        <v>459.9</v>
      </c>
      <c r="S8330" s="1">
        <v>1795.8</v>
      </c>
      <c r="T8330" s="1">
        <v>9.85</v>
      </c>
      <c r="U8330" s="1">
        <v>8989.9500000000007</v>
      </c>
      <c r="V8330" s="1">
        <f t="shared" si="517"/>
        <v>2.7129883638668955</v>
      </c>
      <c r="W8330" s="1">
        <f t="shared" si="518"/>
        <v>2.4247379587462605</v>
      </c>
      <c r="X8330" s="1">
        <f t="shared" si="519"/>
        <v>182.31472081218274</v>
      </c>
    </row>
    <row r="8331" spans="1:24" hidden="1" x14ac:dyDescent="0.3">
      <c r="A8331" s="18" t="str">
        <f t="shared" si="520"/>
        <v>OFF - ConstMin - Tampers/Rammers_2015_25</v>
      </c>
      <c r="B8331" s="1" t="s">
        <v>40</v>
      </c>
      <c r="C8331" s="1">
        <v>2020</v>
      </c>
      <c r="D8331" s="1" t="s">
        <v>167</v>
      </c>
      <c r="E8331" s="1">
        <v>2015</v>
      </c>
      <c r="F8331" s="1">
        <v>25</v>
      </c>
      <c r="G8331" s="1" t="s">
        <v>12</v>
      </c>
      <c r="H8331" s="1">
        <v>1.2882853115892801E-4</v>
      </c>
      <c r="I8331" s="1">
        <v>1.18496482959982E-4</v>
      </c>
      <c r="J8331" s="1">
        <v>1.4176793999999901E-4</v>
      </c>
      <c r="K8331" s="1">
        <v>5.7024390000000001E-3</v>
      </c>
      <c r="L8331" s="1">
        <v>1.06421589999999E-4</v>
      </c>
      <c r="M8331" s="1">
        <v>1.0611214000000001E-2</v>
      </c>
      <c r="N8331" s="1">
        <v>8.0058528000000003E-5</v>
      </c>
      <c r="O8331" s="1">
        <v>6.0488665600000003E-5</v>
      </c>
      <c r="P8331" s="1">
        <v>4.0377007000000001E-7</v>
      </c>
      <c r="Q8331" s="1">
        <v>2.67244354220508E-7</v>
      </c>
      <c r="R8331" s="1">
        <v>762.85</v>
      </c>
      <c r="S8331" s="1">
        <v>3208.35</v>
      </c>
      <c r="T8331" s="1">
        <v>17.61</v>
      </c>
      <c r="U8331" s="1">
        <v>14877.4</v>
      </c>
      <c r="V8331" s="1">
        <f t="shared" ref="V8331:V8394" si="521">IFERROR(CONVERT(I8331,"ton","g")*365/U8331,0)</f>
        <v>2.6373454633210427</v>
      </c>
      <c r="W8331" s="1">
        <f t="shared" ref="W8331:W8394" si="522">IFERROR(CONVERT(L8331,"ton","g")*365/U8331,0)</f>
        <v>2.3685977049689817</v>
      </c>
      <c r="X8331" s="1">
        <f t="shared" ref="X8331:X8394" si="523">S8331/T8331</f>
        <v>182.18909710391824</v>
      </c>
    </row>
    <row r="8332" spans="1:24" hidden="1" x14ac:dyDescent="0.3">
      <c r="A8332" s="18" t="str">
        <f t="shared" si="520"/>
        <v>OFF - ConstMin - Tampers/Rammers_2016_25</v>
      </c>
      <c r="B8332" s="1" t="s">
        <v>40</v>
      </c>
      <c r="C8332" s="1">
        <v>2020</v>
      </c>
      <c r="D8332" s="1" t="s">
        <v>167</v>
      </c>
      <c r="E8332" s="1">
        <v>2016</v>
      </c>
      <c r="F8332" s="1">
        <v>25</v>
      </c>
      <c r="G8332" s="1" t="s">
        <v>12</v>
      </c>
      <c r="H8332" s="1">
        <v>1.9131650186879901E-4</v>
      </c>
      <c r="I8332" s="1">
        <v>1.7597291841892101E-4</v>
      </c>
      <c r="J8332" s="1">
        <v>2.1053213999999999E-4</v>
      </c>
      <c r="K8332" s="1">
        <v>8.5616700000000004E-3</v>
      </c>
      <c r="L8332" s="1">
        <v>1.5854439000000001E-4</v>
      </c>
      <c r="M8332" s="1">
        <v>1.6055363999999999E-2</v>
      </c>
      <c r="N8332" s="1">
        <v>1.2113306099999999E-4</v>
      </c>
      <c r="O8332" s="1">
        <v>9.1522757200000003E-5</v>
      </c>
      <c r="P8332" s="1">
        <v>6.2553738999999998E-7</v>
      </c>
      <c r="Q8332" s="1">
        <v>4.0150587189109899E-7</v>
      </c>
      <c r="R8332" s="1">
        <v>1146.0999999999999</v>
      </c>
      <c r="S8332" s="1">
        <v>5077.1499999999996</v>
      </c>
      <c r="T8332" s="1">
        <v>27.88</v>
      </c>
      <c r="U8332" s="1">
        <v>22498.6</v>
      </c>
      <c r="V8332" s="1">
        <f t="shared" si="521"/>
        <v>2.5898758313256014</v>
      </c>
      <c r="W8332" s="1">
        <f t="shared" si="522"/>
        <v>2.3333720185043574</v>
      </c>
      <c r="X8332" s="1">
        <f t="shared" si="523"/>
        <v>182.10724533715924</v>
      </c>
    </row>
    <row r="8333" spans="1:24" hidden="1" x14ac:dyDescent="0.3">
      <c r="A8333" s="18" t="str">
        <f t="shared" si="520"/>
        <v>OFF - ConstMin - Tampers/Rammers_2017_25</v>
      </c>
      <c r="B8333" s="1" t="s">
        <v>40</v>
      </c>
      <c r="C8333" s="1">
        <v>2020</v>
      </c>
      <c r="D8333" s="1" t="s">
        <v>167</v>
      </c>
      <c r="E8333" s="1">
        <v>2017</v>
      </c>
      <c r="F8333" s="1">
        <v>25</v>
      </c>
      <c r="G8333" s="1" t="s">
        <v>12</v>
      </c>
      <c r="H8333" s="1">
        <v>5.1737567461712999E-4</v>
      </c>
      <c r="I8333" s="1">
        <v>4.75882145512836E-4</v>
      </c>
      <c r="J8333" s="1">
        <v>5.6934037000000003E-4</v>
      </c>
      <c r="K8333" s="1">
        <v>2.3555309E-2</v>
      </c>
      <c r="L8333" s="1">
        <v>4.3091954E-4</v>
      </c>
      <c r="M8333" s="1">
        <v>4.4699449000000002E-2</v>
      </c>
      <c r="N8333" s="1">
        <v>3.3724435499999999E-4</v>
      </c>
      <c r="O8333" s="1">
        <v>2.5480684599999998E-4</v>
      </c>
      <c r="P8333" s="1">
        <v>1.8033570699999899E-6</v>
      </c>
      <c r="Q8333" s="1">
        <v>1.1124525749848899E-6</v>
      </c>
      <c r="R8333" s="1">
        <v>3175.5</v>
      </c>
      <c r="S8333" s="1">
        <v>15089.0999999999</v>
      </c>
      <c r="T8333" s="1">
        <v>82.84</v>
      </c>
      <c r="U8333" s="1">
        <v>62674.1499999999</v>
      </c>
      <c r="V8333" s="1">
        <f t="shared" si="521"/>
        <v>2.5141984767789003</v>
      </c>
      <c r="W8333" s="1">
        <f t="shared" si="522"/>
        <v>2.2766503456748017</v>
      </c>
      <c r="X8333" s="1">
        <f t="shared" si="523"/>
        <v>182.14751327860816</v>
      </c>
    </row>
    <row r="8334" spans="1:24" hidden="1" x14ac:dyDescent="0.3">
      <c r="A8334" s="18" t="str">
        <f t="shared" si="520"/>
        <v>OFF - ConstMin - Tampers/Rammers_2018_25</v>
      </c>
      <c r="B8334" s="1" t="s">
        <v>40</v>
      </c>
      <c r="C8334" s="1">
        <v>2020</v>
      </c>
      <c r="D8334" s="1" t="s">
        <v>167</v>
      </c>
      <c r="E8334" s="1">
        <v>2018</v>
      </c>
      <c r="F8334" s="1">
        <v>25</v>
      </c>
      <c r="G8334" s="1" t="s">
        <v>12</v>
      </c>
      <c r="H8334" s="1">
        <v>5.90249336855564E-4</v>
      </c>
      <c r="I8334" s="1">
        <v>5.4291134003974699E-4</v>
      </c>
      <c r="J8334" s="1">
        <v>6.4953338999999995E-4</v>
      </c>
      <c r="K8334" s="1">
        <v>2.6898262999999999E-2</v>
      </c>
      <c r="L8334" s="1">
        <v>4.9175127999999998E-4</v>
      </c>
      <c r="M8334" s="1">
        <v>5.1075555999999897E-2</v>
      </c>
      <c r="N8334" s="1">
        <v>3.8535014700000002E-4</v>
      </c>
      <c r="O8334" s="1">
        <v>2.9115344439999998E-4</v>
      </c>
      <c r="P8334" s="1">
        <v>2.0643469899999999E-6</v>
      </c>
      <c r="Q8334" s="1">
        <v>1.2697303528275801E-6</v>
      </c>
      <c r="R8334" s="1">
        <v>3624.45</v>
      </c>
      <c r="S8334" s="1">
        <v>17297.349999999999</v>
      </c>
      <c r="T8334" s="1">
        <v>94.97</v>
      </c>
      <c r="U8334" s="1">
        <v>71598.399999999994</v>
      </c>
      <c r="V8334" s="1">
        <f t="shared" si="521"/>
        <v>2.5108120047767613</v>
      </c>
      <c r="W8334" s="1">
        <f t="shared" si="522"/>
        <v>2.2742111393325204</v>
      </c>
      <c r="X8334" s="1">
        <f t="shared" si="523"/>
        <v>182.13488470043171</v>
      </c>
    </row>
    <row r="8335" spans="1:24" hidden="1" x14ac:dyDescent="0.3">
      <c r="A8335" s="18" t="str">
        <f t="shared" si="520"/>
        <v>OFF - ConstMin - Tampers/Rammers_2019_25</v>
      </c>
      <c r="B8335" s="1" t="s">
        <v>40</v>
      </c>
      <c r="C8335" s="1">
        <v>2020</v>
      </c>
      <c r="D8335" s="1" t="s">
        <v>167</v>
      </c>
      <c r="E8335" s="1">
        <v>2019</v>
      </c>
      <c r="F8335" s="1">
        <v>25</v>
      </c>
      <c r="G8335" s="1" t="s">
        <v>12</v>
      </c>
      <c r="H8335" s="1">
        <v>6.3486740291828902E-4</v>
      </c>
      <c r="I8335" s="1">
        <v>5.8395103720424303E-4</v>
      </c>
      <c r="J8335" s="1">
        <v>6.9863284999999999E-4</v>
      </c>
      <c r="K8335" s="1">
        <v>2.9159821999999998E-2</v>
      </c>
      <c r="L8335" s="1">
        <v>5.2912966E-4</v>
      </c>
      <c r="M8335" s="1">
        <v>5.5382107E-2</v>
      </c>
      <c r="N8335" s="1">
        <v>4.17841857E-4</v>
      </c>
      <c r="O8335" s="1">
        <v>3.1570273640000001E-4</v>
      </c>
      <c r="P8335" s="1">
        <v>2.2398203599999999E-6</v>
      </c>
      <c r="Q8335" s="1">
        <v>1.37586088584338E-6</v>
      </c>
      <c r="R8335" s="1">
        <v>3927.4</v>
      </c>
      <c r="S8335" s="1">
        <v>18779.25</v>
      </c>
      <c r="T8335" s="1">
        <v>103.08999999999899</v>
      </c>
      <c r="U8335" s="1">
        <v>77635.5</v>
      </c>
      <c r="V8335" s="1">
        <f t="shared" si="521"/>
        <v>2.4906039955752775</v>
      </c>
      <c r="W8335" s="1">
        <f t="shared" si="522"/>
        <v>2.2567858628744166</v>
      </c>
      <c r="X8335" s="1">
        <f t="shared" si="523"/>
        <v>182.16364341837408</v>
      </c>
    </row>
    <row r="8336" spans="1:24" hidden="1" x14ac:dyDescent="0.3">
      <c r="A8336" s="18" t="str">
        <f t="shared" si="520"/>
        <v>OFF - ConstMin - Tampers/Rammers_2020_25</v>
      </c>
      <c r="B8336" s="1" t="s">
        <v>40</v>
      </c>
      <c r="C8336" s="1">
        <v>2020</v>
      </c>
      <c r="D8336" s="1" t="s">
        <v>167</v>
      </c>
      <c r="E8336" s="1">
        <v>2020</v>
      </c>
      <c r="F8336" s="1">
        <v>25</v>
      </c>
      <c r="G8336" s="1" t="s">
        <v>12</v>
      </c>
      <c r="H8336" s="1">
        <v>6.0072662819111295E-4</v>
      </c>
      <c r="I8336" s="1">
        <v>5.5254835261018501E-4</v>
      </c>
      <c r="J8336" s="1">
        <v>6.6106301E-4</v>
      </c>
      <c r="K8336" s="1">
        <v>3.0912469000000001E-2</v>
      </c>
      <c r="L8336" s="1">
        <v>5.0099859000000003E-4</v>
      </c>
      <c r="M8336" s="1">
        <v>5.8723178000000001E-2</v>
      </c>
      <c r="N8336" s="1">
        <v>4.4304937200000002E-4</v>
      </c>
      <c r="O8336" s="1">
        <v>3.3474841439999999E-4</v>
      </c>
      <c r="P8336" s="1">
        <v>2.3763736699999998E-6</v>
      </c>
      <c r="Q8336" s="1">
        <v>1.4551391153250601E-6</v>
      </c>
      <c r="R8336" s="1">
        <v>4153.7</v>
      </c>
      <c r="S8336" s="1">
        <v>19932.6499999999</v>
      </c>
      <c r="T8336" s="1">
        <v>109.43</v>
      </c>
      <c r="U8336" s="1">
        <v>82322.099999999904</v>
      </c>
      <c r="V8336" s="1">
        <f t="shared" si="521"/>
        <v>2.2225034743287204</v>
      </c>
      <c r="W8336" s="1">
        <f t="shared" si="522"/>
        <v>2.0151559617341364</v>
      </c>
      <c r="X8336" s="1">
        <f t="shared" si="523"/>
        <v>182.14977611258246</v>
      </c>
    </row>
    <row r="8337" spans="1:24" hidden="1" x14ac:dyDescent="0.3">
      <c r="A8337" s="18" t="str">
        <f t="shared" si="520"/>
        <v>OFF - ConstMin - Tractors/Loaders/Backhoes_2001_100</v>
      </c>
      <c r="B8337" s="1" t="s">
        <v>40</v>
      </c>
      <c r="C8337" s="1">
        <v>2020</v>
      </c>
      <c r="D8337" s="1" t="s">
        <v>168</v>
      </c>
      <c r="E8337" s="1">
        <v>2001</v>
      </c>
      <c r="F8337" s="1">
        <v>100</v>
      </c>
      <c r="G8337" s="1" t="s">
        <v>12</v>
      </c>
      <c r="H8337" s="1">
        <v>5.0422086094731204E-6</v>
      </c>
      <c r="I8337" s="1">
        <v>4.6378234789933796E-6</v>
      </c>
      <c r="J8337" s="1">
        <v>5.5486429999999998E-6</v>
      </c>
      <c r="K8337" s="1">
        <v>7.0199359999999995E-5</v>
      </c>
      <c r="L8337" s="1">
        <v>9.2044790000000006E-6</v>
      </c>
      <c r="M8337" s="1">
        <v>5.1070810000000005E-4</v>
      </c>
      <c r="N8337" s="1">
        <v>3.5607797999999999E-8</v>
      </c>
      <c r="O8337" s="1">
        <v>2.6903669600000001E-8</v>
      </c>
      <c r="P8337" s="1">
        <v>4.9341529999999997E-9</v>
      </c>
      <c r="Q8337" s="1">
        <v>8.9507678447060207E-9</v>
      </c>
      <c r="R8337" s="1">
        <v>25.55</v>
      </c>
      <c r="S8337" s="1">
        <v>7.3</v>
      </c>
      <c r="T8337" s="1">
        <v>0.01</v>
      </c>
      <c r="U8337" s="1">
        <v>459.9</v>
      </c>
      <c r="V8337" s="1">
        <f t="shared" si="521"/>
        <v>3.3391767356797661</v>
      </c>
      <c r="W8337" s="1">
        <f t="shared" si="522"/>
        <v>6.6271134035321122</v>
      </c>
      <c r="X8337" s="1">
        <f t="shared" si="523"/>
        <v>730</v>
      </c>
    </row>
    <row r="8338" spans="1:24" hidden="1" x14ac:dyDescent="0.3">
      <c r="A8338" s="18" t="str">
        <f t="shared" si="520"/>
        <v>OFF - ConstMin - Tractors/Loaders/Backhoes_2002_100</v>
      </c>
      <c r="B8338" s="1" t="s">
        <v>40</v>
      </c>
      <c r="C8338" s="1">
        <v>2020</v>
      </c>
      <c r="D8338" s="1" t="s">
        <v>168</v>
      </c>
      <c r="E8338" s="1">
        <v>2002</v>
      </c>
      <c r="F8338" s="1">
        <v>100</v>
      </c>
      <c r="G8338" s="1" t="s">
        <v>12</v>
      </c>
      <c r="H8338" s="1">
        <v>1.46761247102292E-5</v>
      </c>
      <c r="I8338" s="1">
        <v>1.3499099508468799E-5</v>
      </c>
      <c r="J8338" s="1">
        <v>1.6150179999999999E-5</v>
      </c>
      <c r="K8338" s="1">
        <v>2.055456E-4</v>
      </c>
      <c r="L8338" s="1">
        <v>2.7585830000000001E-5</v>
      </c>
      <c r="M8338" s="1">
        <v>1.536829E-3</v>
      </c>
      <c r="N8338" s="1">
        <v>1.0715139E-7</v>
      </c>
      <c r="O8338" s="1">
        <v>8.0958828000000002E-8</v>
      </c>
      <c r="P8338" s="1">
        <v>1.4847909999999999E-8</v>
      </c>
      <c r="Q8338" s="1">
        <v>2.5573622413445801E-8</v>
      </c>
      <c r="R8338" s="1">
        <v>73</v>
      </c>
      <c r="S8338" s="1">
        <v>21.9</v>
      </c>
      <c r="T8338" s="1">
        <v>0.02</v>
      </c>
      <c r="U8338" s="1">
        <v>1379.69999999999</v>
      </c>
      <c r="V8338" s="1">
        <f t="shared" si="521"/>
        <v>3.2397293856678533</v>
      </c>
      <c r="W8338" s="1">
        <f t="shared" si="522"/>
        <v>6.6204878349826402</v>
      </c>
      <c r="X8338" s="1">
        <f t="shared" si="523"/>
        <v>1095</v>
      </c>
    </row>
    <row r="8339" spans="1:24" hidden="1" x14ac:dyDescent="0.3">
      <c r="A8339" s="18" t="str">
        <f t="shared" si="520"/>
        <v>OFF - ConstMin - Tractors/Loaders/Backhoes_2003_100</v>
      </c>
      <c r="B8339" s="1" t="s">
        <v>40</v>
      </c>
      <c r="C8339" s="1">
        <v>2020</v>
      </c>
      <c r="D8339" s="1" t="s">
        <v>168</v>
      </c>
      <c r="E8339" s="1">
        <v>2003</v>
      </c>
      <c r="F8339" s="1">
        <v>100</v>
      </c>
      <c r="G8339" s="1" t="s">
        <v>12</v>
      </c>
      <c r="H8339" s="1">
        <v>2.24833907195219E-5</v>
      </c>
      <c r="I8339" s="1">
        <v>2.0680222783816201E-5</v>
      </c>
      <c r="J8339" s="1">
        <v>2.47416E-5</v>
      </c>
      <c r="K8339" s="1">
        <v>3.168887E-4</v>
      </c>
      <c r="L8339" s="1">
        <v>4.3563560000000001E-5</v>
      </c>
      <c r="M8339" s="1">
        <v>2.4368900000000001E-3</v>
      </c>
      <c r="N8339" s="1">
        <v>1.69905779999999E-7</v>
      </c>
      <c r="O8339" s="1">
        <v>1.2837325600000001E-7</v>
      </c>
      <c r="P8339" s="1">
        <v>2.3543749999999999E-8</v>
      </c>
      <c r="Q8339" s="1">
        <v>3.9639114740840902E-8</v>
      </c>
      <c r="R8339" s="1">
        <v>113.15</v>
      </c>
      <c r="S8339" s="1">
        <v>32.85</v>
      </c>
      <c r="T8339" s="1">
        <v>0.04</v>
      </c>
      <c r="U8339" s="1">
        <v>2069.5500000000002</v>
      </c>
      <c r="V8339" s="1">
        <f t="shared" si="521"/>
        <v>3.3087799875270503</v>
      </c>
      <c r="W8339" s="1">
        <f t="shared" si="522"/>
        <v>6.970052354863209</v>
      </c>
      <c r="X8339" s="1">
        <f t="shared" si="523"/>
        <v>821.25</v>
      </c>
    </row>
    <row r="8340" spans="1:24" hidden="1" x14ac:dyDescent="0.3">
      <c r="A8340" s="18" t="str">
        <f t="shared" si="520"/>
        <v>OFF - ConstMin - Tractors/Loaders/Backhoes_2004_100</v>
      </c>
      <c r="B8340" s="1" t="s">
        <v>40</v>
      </c>
      <c r="C8340" s="1">
        <v>2020</v>
      </c>
      <c r="D8340" s="1" t="s">
        <v>168</v>
      </c>
      <c r="E8340" s="1">
        <v>2004</v>
      </c>
      <c r="F8340" s="1">
        <v>100</v>
      </c>
      <c r="G8340" s="1" t="s">
        <v>12</v>
      </c>
      <c r="H8340" s="1">
        <v>6.7259602758535403E-6</v>
      </c>
      <c r="I8340" s="1">
        <v>6.1865382617300896E-6</v>
      </c>
      <c r="J8340" s="1">
        <v>7.4015089999999998E-6</v>
      </c>
      <c r="K8340" s="1">
        <v>4.7328170000000001E-4</v>
      </c>
      <c r="L8340" s="1">
        <v>2.4025050000000001E-5</v>
      </c>
      <c r="M8340" s="1">
        <v>3.547845E-3</v>
      </c>
      <c r="N8340" s="1">
        <v>2.4736427999999997E-7</v>
      </c>
      <c r="O8340" s="1">
        <v>1.86897456E-7</v>
      </c>
      <c r="P8340" s="1">
        <v>3.4277129999999998E-8</v>
      </c>
      <c r="Q8340" s="1">
        <v>5.7540650430252999E-8</v>
      </c>
      <c r="R8340" s="1">
        <v>164.25</v>
      </c>
      <c r="S8340" s="1">
        <v>51.1</v>
      </c>
      <c r="T8340" s="1">
        <v>0.06</v>
      </c>
      <c r="U8340" s="1">
        <v>3219.3</v>
      </c>
      <c r="V8340" s="1">
        <f t="shared" si="521"/>
        <v>0.63631894608476913</v>
      </c>
      <c r="W8340" s="1">
        <f t="shared" si="522"/>
        <v>2.4711064328500001</v>
      </c>
      <c r="X8340" s="1">
        <f t="shared" si="523"/>
        <v>851.66666666666674</v>
      </c>
    </row>
    <row r="8341" spans="1:24" hidden="1" x14ac:dyDescent="0.3">
      <c r="A8341" s="18" t="str">
        <f t="shared" si="520"/>
        <v>OFF - ConstMin - Tractors/Loaders/Backhoes_2005_25</v>
      </c>
      <c r="B8341" s="1" t="s">
        <v>40</v>
      </c>
      <c r="C8341" s="1">
        <v>2020</v>
      </c>
      <c r="D8341" s="1" t="s">
        <v>168</v>
      </c>
      <c r="E8341" s="1">
        <v>2005</v>
      </c>
      <c r="F8341" s="1">
        <v>25</v>
      </c>
      <c r="G8341" s="1" t="s">
        <v>5</v>
      </c>
      <c r="H8341" s="1">
        <v>8.3685277777777699E-7</v>
      </c>
      <c r="I8341" s="1">
        <v>9.9592396694214795E-7</v>
      </c>
      <c r="J8341" s="1">
        <v>1.2050680000000001E-6</v>
      </c>
      <c r="K8341" s="1">
        <v>4.1130570000000004E-6</v>
      </c>
      <c r="L8341" s="1">
        <v>7.6150629999999998E-6</v>
      </c>
      <c r="M8341" s="1">
        <v>9.9891059999999998E-4</v>
      </c>
      <c r="N8341" s="1">
        <v>5.3434600000000001E-7</v>
      </c>
      <c r="O8341" s="1">
        <v>4.9159832000000003E-7</v>
      </c>
      <c r="P8341" s="1">
        <v>1.267428E-8</v>
      </c>
      <c r="Q8341" s="1">
        <v>8.2640278980001298E-9</v>
      </c>
      <c r="R8341" s="1">
        <v>32.85</v>
      </c>
      <c r="S8341" s="1">
        <v>47.45</v>
      </c>
      <c r="T8341" s="1">
        <v>0.05</v>
      </c>
      <c r="U8341" s="1">
        <v>1091.3499999999999</v>
      </c>
      <c r="V8341" s="1">
        <f t="shared" si="521"/>
        <v>0.30216957358200042</v>
      </c>
      <c r="W8341" s="1">
        <f t="shared" si="522"/>
        <v>2.3104578420530504</v>
      </c>
      <c r="X8341" s="1">
        <f t="shared" si="523"/>
        <v>949</v>
      </c>
    </row>
    <row r="8342" spans="1:24" hidden="1" x14ac:dyDescent="0.3">
      <c r="A8342" s="18" t="str">
        <f t="shared" si="520"/>
        <v>OFF - ConstMin - Tractors/Loaders/Backhoes_2005_100</v>
      </c>
      <c r="B8342" s="1" t="s">
        <v>40</v>
      </c>
      <c r="C8342" s="1">
        <v>2020</v>
      </c>
      <c r="D8342" s="1" t="s">
        <v>168</v>
      </c>
      <c r="E8342" s="1">
        <v>2005</v>
      </c>
      <c r="F8342" s="1">
        <v>100</v>
      </c>
      <c r="G8342" s="1" t="s">
        <v>12</v>
      </c>
      <c r="H8342" s="1">
        <v>9.5530511005153392E-6</v>
      </c>
      <c r="I8342" s="1">
        <v>8.7868964022540099E-6</v>
      </c>
      <c r="J8342" s="1">
        <v>1.051255E-5</v>
      </c>
      <c r="K8342" s="1">
        <v>6.687768E-4</v>
      </c>
      <c r="L8342" s="1">
        <v>3.4524250000000001E-5</v>
      </c>
      <c r="M8342" s="1">
        <v>5.2952579999999997E-3</v>
      </c>
      <c r="N8342" s="1">
        <v>3.6919809E-7</v>
      </c>
      <c r="O8342" s="1">
        <v>2.7894966800000001E-7</v>
      </c>
      <c r="P8342" s="1">
        <v>5.1159580000000001E-8</v>
      </c>
      <c r="Q8342" s="1">
        <v>8.4392953964371106E-8</v>
      </c>
      <c r="R8342" s="1">
        <v>240.9</v>
      </c>
      <c r="S8342" s="1">
        <v>76.649999999999906</v>
      </c>
      <c r="T8342" s="1">
        <v>0.09</v>
      </c>
      <c r="U8342" s="1">
        <v>4828.95</v>
      </c>
      <c r="V8342" s="1">
        <f t="shared" si="521"/>
        <v>0.60251990386135601</v>
      </c>
      <c r="W8342" s="1">
        <f t="shared" si="522"/>
        <v>2.3673373212354498</v>
      </c>
      <c r="X8342" s="1">
        <f t="shared" si="523"/>
        <v>851.66666666666561</v>
      </c>
    </row>
    <row r="8343" spans="1:24" hidden="1" x14ac:dyDescent="0.3">
      <c r="A8343" s="18" t="str">
        <f t="shared" si="520"/>
        <v>OFF - ConstMin - Tractors/Loaders/Backhoes_2006_25</v>
      </c>
      <c r="B8343" s="1" t="s">
        <v>40</v>
      </c>
      <c r="C8343" s="1">
        <v>2020</v>
      </c>
      <c r="D8343" s="1" t="s">
        <v>168</v>
      </c>
      <c r="E8343" s="1">
        <v>2006</v>
      </c>
      <c r="F8343" s="1">
        <v>25</v>
      </c>
      <c r="G8343" s="1" t="s">
        <v>5</v>
      </c>
      <c r="H8343" s="1">
        <v>2.8595291666666599E-6</v>
      </c>
      <c r="I8343" s="1">
        <v>3.4030760330578501E-6</v>
      </c>
      <c r="J8343" s="1">
        <v>4.1177219999999997E-6</v>
      </c>
      <c r="K8343" s="1">
        <v>1.405434E-5</v>
      </c>
      <c r="L8343" s="1">
        <v>2.602071E-5</v>
      </c>
      <c r="M8343" s="1">
        <v>3.4132820000000001E-3</v>
      </c>
      <c r="N8343" s="1">
        <v>1.825862E-6</v>
      </c>
      <c r="O8343" s="1">
        <v>1.6797930399999999E-6</v>
      </c>
      <c r="P8343" s="1">
        <v>4.3308070000000002E-8</v>
      </c>
      <c r="Q8343" s="1">
        <v>2.84649849820004E-8</v>
      </c>
      <c r="R8343" s="1">
        <v>113.15</v>
      </c>
      <c r="S8343" s="1">
        <v>156.94999999999999</v>
      </c>
      <c r="T8343" s="1">
        <v>0.17</v>
      </c>
      <c r="U8343" s="1">
        <v>3609.85</v>
      </c>
      <c r="V8343" s="1">
        <f t="shared" si="521"/>
        <v>0.31215557596054772</v>
      </c>
      <c r="W8343" s="1">
        <f t="shared" si="522"/>
        <v>2.3868140582371487</v>
      </c>
      <c r="X8343" s="1">
        <f t="shared" si="523"/>
        <v>923.23529411764696</v>
      </c>
    </row>
    <row r="8344" spans="1:24" hidden="1" x14ac:dyDescent="0.3">
      <c r="A8344" s="18" t="str">
        <f t="shared" si="520"/>
        <v>OFF - ConstMin - Tractors/Loaders/Backhoes_2006_100</v>
      </c>
      <c r="B8344" s="1" t="s">
        <v>40</v>
      </c>
      <c r="C8344" s="1">
        <v>2020</v>
      </c>
      <c r="D8344" s="1" t="s">
        <v>168</v>
      </c>
      <c r="E8344" s="1">
        <v>2006</v>
      </c>
      <c r="F8344" s="1">
        <v>100</v>
      </c>
      <c r="G8344" s="1" t="s">
        <v>12</v>
      </c>
      <c r="H8344" s="1">
        <v>1.2145852700604001E-5</v>
      </c>
      <c r="I8344" s="1">
        <v>1.1171755314015501E-5</v>
      </c>
      <c r="J8344" s="1">
        <v>1.336577E-5</v>
      </c>
      <c r="K8344" s="1">
        <v>8.4545159999999998E-4</v>
      </c>
      <c r="L8344" s="1">
        <v>4.4458759999999999E-5</v>
      </c>
      <c r="M8344" s="1">
        <v>7.0930239999999999E-3</v>
      </c>
      <c r="N8344" s="1">
        <v>4.9454271000000002E-7</v>
      </c>
      <c r="O8344" s="1">
        <v>3.73654492E-7</v>
      </c>
      <c r="P8344" s="1">
        <v>6.852851E-8</v>
      </c>
      <c r="Q8344" s="1">
        <v>1.12523938619161E-7</v>
      </c>
      <c r="R8344" s="1">
        <v>321.2</v>
      </c>
      <c r="S8344" s="1">
        <v>98.55</v>
      </c>
      <c r="T8344" s="1">
        <v>0.12</v>
      </c>
      <c r="U8344" s="1">
        <v>6208.65</v>
      </c>
      <c r="V8344" s="1">
        <f t="shared" si="521"/>
        <v>0.59581692768305528</v>
      </c>
      <c r="W8344" s="1">
        <f t="shared" si="522"/>
        <v>2.3710939818531687</v>
      </c>
      <c r="X8344" s="1">
        <f t="shared" si="523"/>
        <v>821.25</v>
      </c>
    </row>
    <row r="8345" spans="1:24" hidden="1" x14ac:dyDescent="0.3">
      <c r="A8345" s="18" t="str">
        <f t="shared" si="520"/>
        <v>OFF - ConstMin - Tractors/Loaders/Backhoes_2007_25</v>
      </c>
      <c r="B8345" s="1" t="s">
        <v>40</v>
      </c>
      <c r="C8345" s="1">
        <v>2020</v>
      </c>
      <c r="D8345" s="1" t="s">
        <v>168</v>
      </c>
      <c r="E8345" s="1">
        <v>2007</v>
      </c>
      <c r="F8345" s="1">
        <v>25</v>
      </c>
      <c r="G8345" s="1" t="s">
        <v>5</v>
      </c>
      <c r="H8345" s="1">
        <v>5.1513152777777698E-6</v>
      </c>
      <c r="I8345" s="1">
        <v>6.1304909090909001E-6</v>
      </c>
      <c r="J8345" s="1">
        <v>7.417894E-6</v>
      </c>
      <c r="K8345" s="1">
        <v>2.5318269999999999E-5</v>
      </c>
      <c r="L8345" s="1">
        <v>4.6875149999999998E-5</v>
      </c>
      <c r="M8345" s="1">
        <v>6.1488769999999996E-3</v>
      </c>
      <c r="N8345" s="1">
        <v>3.2892109999999999E-6</v>
      </c>
      <c r="O8345" s="1">
        <v>3.0260741199999998E-6</v>
      </c>
      <c r="P8345" s="1">
        <v>7.8017589999999999E-8</v>
      </c>
      <c r="Q8345" s="1">
        <v>5.1420618032000797E-8</v>
      </c>
      <c r="R8345" s="1">
        <v>204.4</v>
      </c>
      <c r="S8345" s="1">
        <v>284.7</v>
      </c>
      <c r="T8345" s="1">
        <v>0.3</v>
      </c>
      <c r="U8345" s="1">
        <v>6548.1</v>
      </c>
      <c r="V8345" s="1">
        <f t="shared" si="521"/>
        <v>0.31000489417145993</v>
      </c>
      <c r="W8345" s="1">
        <f t="shared" si="522"/>
        <v>2.370369050457692</v>
      </c>
      <c r="X8345" s="1">
        <f t="shared" si="523"/>
        <v>949</v>
      </c>
    </row>
    <row r="8346" spans="1:24" hidden="1" x14ac:dyDescent="0.3">
      <c r="A8346" s="18" t="str">
        <f t="shared" si="520"/>
        <v>OFF - ConstMin - Tractors/Loaders/Backhoes_2007_100</v>
      </c>
      <c r="B8346" s="1" t="s">
        <v>40</v>
      </c>
      <c r="C8346" s="1">
        <v>2020</v>
      </c>
      <c r="D8346" s="1" t="s">
        <v>168</v>
      </c>
      <c r="E8346" s="1">
        <v>2007</v>
      </c>
      <c r="F8346" s="1">
        <v>100</v>
      </c>
      <c r="G8346" s="1" t="s">
        <v>12</v>
      </c>
      <c r="H8346" s="1">
        <v>1.2019357729051699E-5</v>
      </c>
      <c r="I8346" s="1">
        <v>1.10554052391818E-5</v>
      </c>
      <c r="J8346" s="1">
        <v>1.3226569999999999E-5</v>
      </c>
      <c r="K8346" s="1">
        <v>9.5599560000000005E-4</v>
      </c>
      <c r="L8346" s="1">
        <v>3.0575440000000001E-5</v>
      </c>
      <c r="M8346" s="1">
        <v>8.5286440000000002E-3</v>
      </c>
      <c r="N8346" s="1">
        <v>5.9463764999999998E-7</v>
      </c>
      <c r="O8346" s="1">
        <v>4.4928178000000001E-7</v>
      </c>
      <c r="P8346" s="1">
        <v>8.23986E-8</v>
      </c>
      <c r="Q8346" s="1">
        <v>1.3298283654991799E-7</v>
      </c>
      <c r="R8346" s="1">
        <v>379.6</v>
      </c>
      <c r="S8346" s="1">
        <v>120.45</v>
      </c>
      <c r="T8346" s="1">
        <v>0.14000000000000001</v>
      </c>
      <c r="U8346" s="1">
        <v>7588.35</v>
      </c>
      <c r="V8346" s="1">
        <f t="shared" si="521"/>
        <v>0.48240956842240396</v>
      </c>
      <c r="W8346" s="1">
        <f t="shared" si="522"/>
        <v>1.3341785756029629</v>
      </c>
      <c r="X8346" s="1">
        <f t="shared" si="523"/>
        <v>860.35714285714278</v>
      </c>
    </row>
    <row r="8347" spans="1:24" hidden="1" x14ac:dyDescent="0.3">
      <c r="A8347" s="18" t="str">
        <f t="shared" si="520"/>
        <v>OFF - ConstMin - Tractors/Loaders/Backhoes_2008_25</v>
      </c>
      <c r="B8347" s="1" t="s">
        <v>40</v>
      </c>
      <c r="C8347" s="1">
        <v>2020</v>
      </c>
      <c r="D8347" s="1" t="s">
        <v>168</v>
      </c>
      <c r="E8347" s="1">
        <v>2008</v>
      </c>
      <c r="F8347" s="1">
        <v>25</v>
      </c>
      <c r="G8347" s="1" t="s">
        <v>5</v>
      </c>
      <c r="H8347" s="1">
        <v>8.0395347222222202E-6</v>
      </c>
      <c r="I8347" s="1">
        <v>9.5677107438016493E-6</v>
      </c>
      <c r="J8347" s="1">
        <v>1.157693E-5</v>
      </c>
      <c r="K8347" s="1">
        <v>3.9513630000000003E-5</v>
      </c>
      <c r="L8347" s="1">
        <v>7.3156950000000001E-5</v>
      </c>
      <c r="M8347" s="1">
        <v>9.5964069999999995E-3</v>
      </c>
      <c r="N8347" s="1">
        <v>2.5666970000000001E-6</v>
      </c>
      <c r="O8347" s="1">
        <v>2.36136124E-6</v>
      </c>
      <c r="P8347" s="1">
        <v>1.2176020000000001E-7</v>
      </c>
      <c r="Q8347" s="1">
        <v>7.9885603014001303E-8</v>
      </c>
      <c r="R8347" s="1">
        <v>317.55</v>
      </c>
      <c r="S8347" s="1">
        <v>441.65</v>
      </c>
      <c r="T8347" s="1">
        <v>0.47</v>
      </c>
      <c r="U8347" s="1">
        <v>10157.949999999901</v>
      </c>
      <c r="V8347" s="1">
        <f t="shared" si="521"/>
        <v>0.31188218410028712</v>
      </c>
      <c r="W8347" s="1">
        <f t="shared" si="522"/>
        <v>2.3847239908352011</v>
      </c>
      <c r="X8347" s="1">
        <f t="shared" si="523"/>
        <v>939.68085106382978</v>
      </c>
    </row>
    <row r="8348" spans="1:24" hidden="1" x14ac:dyDescent="0.3">
      <c r="A8348" s="18" t="str">
        <f t="shared" si="520"/>
        <v>OFF - ConstMin - Tractors/Loaders/Backhoes_2008_100</v>
      </c>
      <c r="B8348" s="1" t="s">
        <v>40</v>
      </c>
      <c r="C8348" s="1">
        <v>2020</v>
      </c>
      <c r="D8348" s="1" t="s">
        <v>168</v>
      </c>
      <c r="E8348" s="1">
        <v>2008</v>
      </c>
      <c r="F8348" s="1">
        <v>100</v>
      </c>
      <c r="G8348" s="1" t="s">
        <v>12</v>
      </c>
      <c r="H8348" s="1">
        <v>1.8018799769909999E-5</v>
      </c>
      <c r="I8348" s="1">
        <v>1.6573692028363201E-5</v>
      </c>
      <c r="J8348" s="1">
        <v>1.9828590000000001E-5</v>
      </c>
      <c r="K8348" s="1">
        <v>1.419539E-3</v>
      </c>
      <c r="L8348" s="1">
        <v>4.5806890000000003E-5</v>
      </c>
      <c r="M8348" s="1">
        <v>1.352073E-2</v>
      </c>
      <c r="N8348" s="1">
        <v>9.4269779999999995E-7</v>
      </c>
      <c r="O8348" s="1">
        <v>7.1226056000000002E-7</v>
      </c>
      <c r="P8348" s="1">
        <v>1.3062909999999999E-7</v>
      </c>
      <c r="Q8348" s="1">
        <v>2.09703703790255E-7</v>
      </c>
      <c r="R8348" s="1">
        <v>598.599999999999</v>
      </c>
      <c r="S8348" s="1">
        <v>189.8</v>
      </c>
      <c r="T8348" s="1">
        <v>0.22</v>
      </c>
      <c r="U8348" s="1">
        <v>11957.4</v>
      </c>
      <c r="V8348" s="1">
        <f t="shared" si="521"/>
        <v>0.45895605902291642</v>
      </c>
      <c r="W8348" s="1">
        <f t="shared" si="522"/>
        <v>1.2684771549102138</v>
      </c>
      <c r="X8348" s="1">
        <f t="shared" si="523"/>
        <v>862.72727272727275</v>
      </c>
    </row>
    <row r="8349" spans="1:24" hidden="1" x14ac:dyDescent="0.3">
      <c r="A8349" s="18" t="str">
        <f t="shared" si="520"/>
        <v>OFF - ConstMin - Tractors/Loaders/Backhoes_2009_25</v>
      </c>
      <c r="B8349" s="1" t="s">
        <v>40</v>
      </c>
      <c r="C8349" s="1">
        <v>2020</v>
      </c>
      <c r="D8349" s="1" t="s">
        <v>168</v>
      </c>
      <c r="E8349" s="1">
        <v>2009</v>
      </c>
      <c r="F8349" s="1">
        <v>25</v>
      </c>
      <c r="G8349" s="1" t="s">
        <v>5</v>
      </c>
      <c r="H8349" s="1">
        <v>1.12398888888888E-5</v>
      </c>
      <c r="I8349" s="1">
        <v>1.33763966942148E-5</v>
      </c>
      <c r="J8349" s="1">
        <v>1.6185439999999999E-5</v>
      </c>
      <c r="K8349" s="1">
        <v>5.5243089999999999E-5</v>
      </c>
      <c r="L8349" s="1">
        <v>1.0227909999999999E-4</v>
      </c>
      <c r="M8349" s="1">
        <v>1.3416519999999999E-2</v>
      </c>
      <c r="N8349" s="1">
        <v>3.5884400000000001E-6</v>
      </c>
      <c r="O8349" s="1">
        <v>3.3013648000000001E-6</v>
      </c>
      <c r="P8349" s="1">
        <v>1.7023019999999999E-7</v>
      </c>
      <c r="Q8349" s="1">
        <v>1.12023489284001E-7</v>
      </c>
      <c r="R8349" s="1">
        <v>445.3</v>
      </c>
      <c r="S8349" s="1">
        <v>616.85</v>
      </c>
      <c r="T8349" s="1">
        <v>0.66</v>
      </c>
      <c r="U8349" s="1">
        <v>14187.55</v>
      </c>
      <c r="V8349" s="1">
        <f t="shared" si="521"/>
        <v>0.31219096879799624</v>
      </c>
      <c r="W8349" s="1">
        <f t="shared" si="522"/>
        <v>2.3870861523265758</v>
      </c>
      <c r="X8349" s="1">
        <f t="shared" si="523"/>
        <v>934.62121212121212</v>
      </c>
    </row>
    <row r="8350" spans="1:24" hidden="1" x14ac:dyDescent="0.3">
      <c r="A8350" s="18" t="str">
        <f t="shared" si="520"/>
        <v>OFF - ConstMin - Tractors/Loaders/Backhoes_2009_100</v>
      </c>
      <c r="B8350" s="1" t="s">
        <v>40</v>
      </c>
      <c r="C8350" s="1">
        <v>2020</v>
      </c>
      <c r="D8350" s="1" t="s">
        <v>168</v>
      </c>
      <c r="E8350" s="1">
        <v>2009</v>
      </c>
      <c r="F8350" s="1">
        <v>100</v>
      </c>
      <c r="G8350" s="1" t="s">
        <v>12</v>
      </c>
      <c r="H8350" s="1">
        <v>2.07652127923492E-5</v>
      </c>
      <c r="I8350" s="1">
        <v>1.9099842726402799E-5</v>
      </c>
      <c r="J8350" s="1">
        <v>2.2850850000000002E-5</v>
      </c>
      <c r="K8350" s="1">
        <v>1.6182690000000001E-3</v>
      </c>
      <c r="L8350" s="1">
        <v>5.2749659999999998E-5</v>
      </c>
      <c r="M8350" s="1">
        <v>1.653195E-2</v>
      </c>
      <c r="N8350" s="1">
        <v>1.1526471E-6</v>
      </c>
      <c r="O8350" s="1">
        <v>8.7088892000000004E-7</v>
      </c>
      <c r="P8350" s="1">
        <v>1.597217E-7</v>
      </c>
      <c r="Q8350" s="1">
        <v>2.5445754301378498E-7</v>
      </c>
      <c r="R8350" s="1">
        <v>726.35</v>
      </c>
      <c r="S8350" s="1">
        <v>233.6</v>
      </c>
      <c r="T8350" s="1">
        <v>0.27</v>
      </c>
      <c r="U8350" s="1">
        <v>14716.8</v>
      </c>
      <c r="V8350" s="1">
        <f t="shared" si="521"/>
        <v>0.42973923258414221</v>
      </c>
      <c r="W8350" s="1">
        <f t="shared" si="522"/>
        <v>1.1868473857189581</v>
      </c>
      <c r="X8350" s="1">
        <f t="shared" si="523"/>
        <v>865.18518518518511</v>
      </c>
    </row>
    <row r="8351" spans="1:24" hidden="1" x14ac:dyDescent="0.3">
      <c r="A8351" s="18" t="str">
        <f t="shared" si="520"/>
        <v>OFF - ConstMin - Tractors/Loaders/Backhoes_2010_25</v>
      </c>
      <c r="B8351" s="1" t="s">
        <v>40</v>
      </c>
      <c r="C8351" s="1">
        <v>2020</v>
      </c>
      <c r="D8351" s="1" t="s">
        <v>168</v>
      </c>
      <c r="E8351" s="1">
        <v>2010</v>
      </c>
      <c r="F8351" s="1">
        <v>25</v>
      </c>
      <c r="G8351" s="1" t="s">
        <v>5</v>
      </c>
      <c r="H8351" s="1">
        <v>1.52283819444444E-5</v>
      </c>
      <c r="I8351" s="1">
        <v>1.8123033057851201E-5</v>
      </c>
      <c r="J8351" s="1">
        <v>2.1928870000000001E-5</v>
      </c>
      <c r="K8351" s="1">
        <v>7.4846170000000006E-5</v>
      </c>
      <c r="L8351" s="1">
        <v>1.3857290000000001E-4</v>
      </c>
      <c r="M8351" s="1">
        <v>1.817738E-2</v>
      </c>
      <c r="N8351" s="1">
        <v>4.8618029999999996E-6</v>
      </c>
      <c r="O8351" s="1">
        <v>4.4728587599999901E-6</v>
      </c>
      <c r="P8351" s="1">
        <v>2.3063649999999999E-7</v>
      </c>
      <c r="Q8351" s="1">
        <v>1.52425403452002E-7</v>
      </c>
      <c r="R8351" s="1">
        <v>605.9</v>
      </c>
      <c r="S8351" s="1">
        <v>835.85</v>
      </c>
      <c r="T8351" s="1">
        <v>0.89</v>
      </c>
      <c r="U8351" s="1">
        <v>19224.55</v>
      </c>
      <c r="V8351" s="1">
        <f t="shared" si="521"/>
        <v>0.31214997213970286</v>
      </c>
      <c r="W8351" s="1">
        <f t="shared" si="522"/>
        <v>2.3867708421785836</v>
      </c>
      <c r="X8351" s="1">
        <f t="shared" si="523"/>
        <v>939.15730337078651</v>
      </c>
    </row>
    <row r="8352" spans="1:24" hidden="1" x14ac:dyDescent="0.3">
      <c r="A8352" s="18" t="str">
        <f t="shared" si="520"/>
        <v>OFF - ConstMin - Tractors/Loaders/Backhoes_2010_100</v>
      </c>
      <c r="B8352" s="1" t="s">
        <v>40</v>
      </c>
      <c r="C8352" s="1">
        <v>2020</v>
      </c>
      <c r="D8352" s="1" t="s">
        <v>168</v>
      </c>
      <c r="E8352" s="1">
        <v>2010</v>
      </c>
      <c r="F8352" s="1">
        <v>100</v>
      </c>
      <c r="G8352" s="1" t="s">
        <v>12</v>
      </c>
      <c r="H8352" s="1">
        <v>2.5513990325679099E-5</v>
      </c>
      <c r="I8352" s="1">
        <v>2.3467768301559601E-5</v>
      </c>
      <c r="J8352" s="1">
        <v>2.8076590000000001E-5</v>
      </c>
      <c r="K8352" s="1">
        <v>1.9638640000000001E-3</v>
      </c>
      <c r="L8352" s="1">
        <v>6.4758639999999996E-5</v>
      </c>
      <c r="M8352" s="1">
        <v>2.1632060000000002E-2</v>
      </c>
      <c r="N8352" s="1">
        <v>1.5082398E-6</v>
      </c>
      <c r="O8352" s="1">
        <v>1.1395589600000001E-6</v>
      </c>
      <c r="P8352" s="1">
        <v>2.0899590000000001E-7</v>
      </c>
      <c r="Q8352" s="1">
        <v>3.28621048012778E-7</v>
      </c>
      <c r="R8352" s="1">
        <v>938.05</v>
      </c>
      <c r="S8352" s="1">
        <v>306.599999999999</v>
      </c>
      <c r="T8352" s="1">
        <v>0.35</v>
      </c>
      <c r="U8352" s="1">
        <v>19315.8</v>
      </c>
      <c r="V8352" s="1">
        <f t="shared" si="521"/>
        <v>0.40229783229460675</v>
      </c>
      <c r="W8352" s="1">
        <f t="shared" si="522"/>
        <v>1.1101294404979893</v>
      </c>
      <c r="X8352" s="1">
        <f t="shared" si="523"/>
        <v>875.99999999999716</v>
      </c>
    </row>
    <row r="8353" spans="1:24" hidden="1" x14ac:dyDescent="0.3">
      <c r="A8353" s="18" t="str">
        <f t="shared" si="520"/>
        <v>OFF - ConstMin - Tractors/Loaders/Backhoes_2011_25</v>
      </c>
      <c r="B8353" s="1" t="s">
        <v>40</v>
      </c>
      <c r="C8353" s="1">
        <v>2020</v>
      </c>
      <c r="D8353" s="1" t="s">
        <v>168</v>
      </c>
      <c r="E8353" s="1">
        <v>2011</v>
      </c>
      <c r="F8353" s="1">
        <v>25</v>
      </c>
      <c r="G8353" s="1" t="s">
        <v>5</v>
      </c>
      <c r="H8353" s="1">
        <v>1.9236104166666598E-5</v>
      </c>
      <c r="I8353" s="1">
        <v>2.28925537190082E-5</v>
      </c>
      <c r="J8353" s="1">
        <v>2.7699989999999998E-5</v>
      </c>
      <c r="K8353" s="1">
        <v>9.4543780000000006E-5</v>
      </c>
      <c r="L8353" s="1">
        <v>1.750418E-4</v>
      </c>
      <c r="M8353" s="1">
        <v>2.2961209999999999E-2</v>
      </c>
      <c r="N8353" s="1">
        <v>6.5404909999999999E-6</v>
      </c>
      <c r="O8353" s="1">
        <v>6.0172517200000002E-6</v>
      </c>
      <c r="P8353" s="1">
        <v>2.9133419999999999E-7</v>
      </c>
      <c r="Q8353" s="1">
        <v>1.9190909229800299E-7</v>
      </c>
      <c r="R8353" s="1">
        <v>762.849999999999</v>
      </c>
      <c r="S8353" s="1">
        <v>1058.5</v>
      </c>
      <c r="T8353" s="1">
        <v>1.1200000000000001</v>
      </c>
      <c r="U8353" s="1">
        <v>24345.5</v>
      </c>
      <c r="V8353" s="1">
        <f t="shared" si="521"/>
        <v>0.31136095042750356</v>
      </c>
      <c r="W8353" s="1">
        <f t="shared" si="522"/>
        <v>2.3807383781429086</v>
      </c>
      <c r="X8353" s="1">
        <f t="shared" si="523"/>
        <v>945.08928571428567</v>
      </c>
    </row>
    <row r="8354" spans="1:24" hidden="1" x14ac:dyDescent="0.3">
      <c r="A8354" s="18" t="str">
        <f t="shared" si="520"/>
        <v>OFF - ConstMin - Tractors/Loaders/Backhoes_2011_100</v>
      </c>
      <c r="B8354" s="1" t="s">
        <v>40</v>
      </c>
      <c r="C8354" s="1">
        <v>2020</v>
      </c>
      <c r="D8354" s="1" t="s">
        <v>168</v>
      </c>
      <c r="E8354" s="1">
        <v>2011</v>
      </c>
      <c r="F8354" s="1">
        <v>100</v>
      </c>
      <c r="G8354" s="1" t="s">
        <v>12</v>
      </c>
      <c r="H8354" s="1">
        <v>4.7259448274733898E-5</v>
      </c>
      <c r="I8354" s="1">
        <v>4.3469240523100297E-5</v>
      </c>
      <c r="J8354" s="1">
        <v>5.2006139999999999E-5</v>
      </c>
      <c r="K8354" s="1">
        <v>3.5860010000000001E-3</v>
      </c>
      <c r="L8354" s="1">
        <v>1.198376E-4</v>
      </c>
      <c r="M8354" s="1">
        <v>4.285253E-2</v>
      </c>
      <c r="N8354" s="1">
        <v>2.9877812999999999E-6</v>
      </c>
      <c r="O8354" s="1">
        <v>2.2574347600000001E-6</v>
      </c>
      <c r="P8354" s="1">
        <v>4.140152E-7</v>
      </c>
      <c r="Q8354" s="1">
        <v>6.4445528481883398E-7</v>
      </c>
      <c r="R8354" s="1">
        <v>1839.6</v>
      </c>
      <c r="S8354" s="1">
        <v>605.9</v>
      </c>
      <c r="T8354" s="1">
        <v>0.7</v>
      </c>
      <c r="U8354" s="1">
        <v>38171.699999999997</v>
      </c>
      <c r="V8354" s="1">
        <f t="shared" si="521"/>
        <v>0.37707622549193165</v>
      </c>
      <c r="W8354" s="1">
        <f t="shared" si="522"/>
        <v>1.0395375979941099</v>
      </c>
      <c r="X8354" s="1">
        <f t="shared" si="523"/>
        <v>865.57142857142856</v>
      </c>
    </row>
    <row r="8355" spans="1:24" hidden="1" x14ac:dyDescent="0.3">
      <c r="A8355" s="18" t="str">
        <f t="shared" si="520"/>
        <v>OFF - ConstMin - Tractors/Loaders/Backhoes_2012_25</v>
      </c>
      <c r="B8355" s="1" t="s">
        <v>40</v>
      </c>
      <c r="C8355" s="1">
        <v>2020</v>
      </c>
      <c r="D8355" s="1" t="s">
        <v>168</v>
      </c>
      <c r="E8355" s="1">
        <v>2012</v>
      </c>
      <c r="F8355" s="1">
        <v>25</v>
      </c>
      <c r="G8355" s="1" t="s">
        <v>5</v>
      </c>
      <c r="H8355" s="1">
        <v>2.7396618055555499E-5</v>
      </c>
      <c r="I8355" s="1">
        <v>3.2604239669421402E-5</v>
      </c>
      <c r="J8355" s="1">
        <v>3.9451130000000001E-5</v>
      </c>
      <c r="K8355" s="1">
        <v>1.34652E-4</v>
      </c>
      <c r="L8355" s="1">
        <v>2.4929949999999998E-4</v>
      </c>
      <c r="M8355" s="1">
        <v>3.2702019999999998E-2</v>
      </c>
      <c r="N8355" s="1">
        <v>9.3151559999999998E-6</v>
      </c>
      <c r="O8355" s="1">
        <v>8.5699435199999994E-6</v>
      </c>
      <c r="P8355" s="1">
        <v>4.1492660000000003E-7</v>
      </c>
      <c r="Q8355" s="1">
        <v>2.7363114595600402E-7</v>
      </c>
      <c r="R8355" s="1">
        <v>1087.7</v>
      </c>
      <c r="S8355" s="1">
        <v>1507.45</v>
      </c>
      <c r="T8355" s="1">
        <v>1.6</v>
      </c>
      <c r="U8355" s="1">
        <v>34671.35</v>
      </c>
      <c r="V8355" s="1">
        <f t="shared" si="521"/>
        <v>0.31138086837984774</v>
      </c>
      <c r="W8355" s="1">
        <f t="shared" si="522"/>
        <v>2.3808895893212969</v>
      </c>
      <c r="X8355" s="1">
        <f t="shared" si="523"/>
        <v>942.15625</v>
      </c>
    </row>
    <row r="8356" spans="1:24" hidden="1" x14ac:dyDescent="0.3">
      <c r="A8356" s="18" t="str">
        <f t="shared" si="520"/>
        <v>OFF - ConstMin - Tractors/Loaders/Backhoes_2012_100</v>
      </c>
      <c r="B8356" s="1" t="s">
        <v>40</v>
      </c>
      <c r="C8356" s="1">
        <v>2020</v>
      </c>
      <c r="D8356" s="1" t="s">
        <v>168</v>
      </c>
      <c r="E8356" s="1">
        <v>2012</v>
      </c>
      <c r="F8356" s="1">
        <v>100</v>
      </c>
      <c r="G8356" s="1" t="s">
        <v>12</v>
      </c>
      <c r="H8356" s="1">
        <v>4.6894866503277302E-5</v>
      </c>
      <c r="I8356" s="1">
        <v>4.3133898209714399E-5</v>
      </c>
      <c r="J8356" s="1">
        <v>5.1604940000000001E-5</v>
      </c>
      <c r="K8356" s="1">
        <v>3.4994280000000002E-3</v>
      </c>
      <c r="L8356" s="1">
        <v>1.187826E-4</v>
      </c>
      <c r="M8356" s="1">
        <v>4.5696439999999998E-2</v>
      </c>
      <c r="N8356" s="1">
        <v>3.1860657E-6</v>
      </c>
      <c r="O8356" s="1">
        <v>2.4072496400000001E-6</v>
      </c>
      <c r="P8356" s="1">
        <v>4.4149140000000001E-7</v>
      </c>
      <c r="Q8356" s="1">
        <v>6.8153703731832996E-7</v>
      </c>
      <c r="R8356" s="1">
        <v>1945.45</v>
      </c>
      <c r="S8356" s="1">
        <v>646.04999999999995</v>
      </c>
      <c r="T8356" s="1">
        <v>0.74</v>
      </c>
      <c r="U8356" s="1">
        <v>40701.15</v>
      </c>
      <c r="V8356" s="1">
        <f t="shared" si="521"/>
        <v>0.35091394702328244</v>
      </c>
      <c r="W8356" s="1">
        <f t="shared" si="522"/>
        <v>0.96635066000828629</v>
      </c>
      <c r="X8356" s="1">
        <f t="shared" si="523"/>
        <v>873.04054054054052</v>
      </c>
    </row>
    <row r="8357" spans="1:24" hidden="1" x14ac:dyDescent="0.3">
      <c r="A8357" s="18" t="str">
        <f t="shared" si="520"/>
        <v>OFF - ConstMin - Tractors/Loaders/Backhoes_2013_25</v>
      </c>
      <c r="B8357" s="1" t="s">
        <v>40</v>
      </c>
      <c r="C8357" s="1">
        <v>2020</v>
      </c>
      <c r="D8357" s="1" t="s">
        <v>168</v>
      </c>
      <c r="E8357" s="1">
        <v>2013</v>
      </c>
      <c r="F8357" s="1">
        <v>25</v>
      </c>
      <c r="G8357" s="1" t="s">
        <v>5</v>
      </c>
      <c r="H8357" s="1">
        <v>6.5526458333333305E-5</v>
      </c>
      <c r="I8357" s="1">
        <v>7.7981900826446204E-5</v>
      </c>
      <c r="J8357" s="1">
        <v>9.43581E-5</v>
      </c>
      <c r="K8357" s="1">
        <v>3.2205690000000002E-4</v>
      </c>
      <c r="L8357" s="1">
        <v>5.9626769999999996E-4</v>
      </c>
      <c r="M8357" s="1">
        <v>7.8215779999999999E-2</v>
      </c>
      <c r="N8357" s="1">
        <v>2.2279730000000002E-5</v>
      </c>
      <c r="O8357" s="1">
        <v>2.04973516E-5</v>
      </c>
      <c r="P8357" s="1">
        <v>9.9240989999999993E-7</v>
      </c>
      <c r="Q8357" s="1">
        <v>6.5377642926401004E-7</v>
      </c>
      <c r="R8357" s="1">
        <v>2598.8000000000002</v>
      </c>
      <c r="S8357" s="1">
        <v>3602.5499999999902</v>
      </c>
      <c r="T8357" s="1">
        <v>3.82</v>
      </c>
      <c r="U8357" s="1">
        <v>82858.649999999994</v>
      </c>
      <c r="V8357" s="1">
        <f t="shared" si="521"/>
        <v>0.31163380655453676</v>
      </c>
      <c r="W8357" s="1">
        <f t="shared" si="522"/>
        <v>2.3828243618999077</v>
      </c>
      <c r="X8357" s="1">
        <f t="shared" si="523"/>
        <v>943.07591623036399</v>
      </c>
    </row>
    <row r="8358" spans="1:24" hidden="1" x14ac:dyDescent="0.3">
      <c r="A8358" s="18" t="str">
        <f t="shared" si="520"/>
        <v>OFF - ConstMin - Tractors/Loaders/Backhoes_2013_100</v>
      </c>
      <c r="B8358" s="1" t="s">
        <v>40</v>
      </c>
      <c r="C8358" s="1">
        <v>2020</v>
      </c>
      <c r="D8358" s="1" t="s">
        <v>168</v>
      </c>
      <c r="E8358" s="1">
        <v>2013</v>
      </c>
      <c r="F8358" s="1">
        <v>100</v>
      </c>
      <c r="G8358" s="1" t="s">
        <v>12</v>
      </c>
      <c r="H8358" s="1">
        <v>4.5066405316423699E-5</v>
      </c>
      <c r="I8358" s="1">
        <v>4.1452079610046503E-5</v>
      </c>
      <c r="J8358" s="1">
        <v>4.9592829999999999E-5</v>
      </c>
      <c r="K8358" s="1">
        <v>3.2972359999999998E-3</v>
      </c>
      <c r="L8358" s="1">
        <v>1.140054E-4</v>
      </c>
      <c r="M8358" s="1">
        <v>4.7457680000000002E-2</v>
      </c>
      <c r="N8358" s="1">
        <v>3.3088634999999999E-6</v>
      </c>
      <c r="O8358" s="1">
        <v>2.5000302000000001E-6</v>
      </c>
      <c r="P8358" s="1">
        <v>4.5850739999999999E-7</v>
      </c>
      <c r="Q8358" s="1">
        <v>6.9943857300774197E-7</v>
      </c>
      <c r="R8358" s="1">
        <v>1996.55</v>
      </c>
      <c r="S8358" s="1">
        <v>671.6</v>
      </c>
      <c r="T8358" s="1">
        <v>0.77</v>
      </c>
      <c r="U8358" s="1">
        <v>42310.8</v>
      </c>
      <c r="V8358" s="1">
        <f t="shared" si="521"/>
        <v>0.32440212270099494</v>
      </c>
      <c r="W8358" s="1">
        <f t="shared" si="522"/>
        <v>0.89220116595579713</v>
      </c>
      <c r="X8358" s="1">
        <f t="shared" si="523"/>
        <v>872.20779220779218</v>
      </c>
    </row>
    <row r="8359" spans="1:24" hidden="1" x14ac:dyDescent="0.3">
      <c r="A8359" s="18" t="str">
        <f t="shared" si="520"/>
        <v>OFF - ConstMin - Tractors/Loaders/Backhoes_2014_25</v>
      </c>
      <c r="B8359" s="1" t="s">
        <v>40</v>
      </c>
      <c r="C8359" s="1">
        <v>2020</v>
      </c>
      <c r="D8359" s="1" t="s">
        <v>168</v>
      </c>
      <c r="E8359" s="1">
        <v>2014</v>
      </c>
      <c r="F8359" s="1">
        <v>25</v>
      </c>
      <c r="G8359" s="1" t="s">
        <v>5</v>
      </c>
      <c r="H8359" s="1">
        <v>7.4173402777777706E-5</v>
      </c>
      <c r="I8359" s="1">
        <v>8.8272479338842894E-5</v>
      </c>
      <c r="J8359" s="1">
        <v>1.0680969999999999E-4</v>
      </c>
      <c r="K8359" s="1">
        <v>3.6455580000000002E-4</v>
      </c>
      <c r="L8359" s="1">
        <v>6.7495170000000005E-4</v>
      </c>
      <c r="M8359" s="1">
        <v>8.8537210000000005E-2</v>
      </c>
      <c r="N8359" s="1">
        <v>2.5219790000000001E-5</v>
      </c>
      <c r="O8359" s="1">
        <v>2.3202206799999999E-5</v>
      </c>
      <c r="P8359" s="1">
        <v>1.1233689999999999E-6</v>
      </c>
      <c r="Q8359" s="1">
        <v>7.4008960953201199E-7</v>
      </c>
      <c r="R8359" s="1">
        <v>2941.9</v>
      </c>
      <c r="S8359" s="1">
        <v>4077.05</v>
      </c>
      <c r="T8359" s="1">
        <v>4.33</v>
      </c>
      <c r="U8359" s="1">
        <v>93772.15</v>
      </c>
      <c r="V8359" s="1">
        <f t="shared" si="521"/>
        <v>0.31170233240498063</v>
      </c>
      <c r="W8359" s="1">
        <f t="shared" si="522"/>
        <v>2.3833477968045544</v>
      </c>
      <c r="X8359" s="1">
        <f t="shared" si="523"/>
        <v>941.58198614318712</v>
      </c>
    </row>
    <row r="8360" spans="1:24" hidden="1" x14ac:dyDescent="0.3">
      <c r="A8360" s="18" t="str">
        <f t="shared" si="520"/>
        <v>OFF - ConstMin - Tractors/Loaders/Backhoes_2014_100</v>
      </c>
      <c r="B8360" s="1" t="s">
        <v>40</v>
      </c>
      <c r="C8360" s="1">
        <v>2020</v>
      </c>
      <c r="D8360" s="1" t="s">
        <v>168</v>
      </c>
      <c r="E8360" s="1">
        <v>2014</v>
      </c>
      <c r="F8360" s="1">
        <v>100</v>
      </c>
      <c r="G8360" s="1" t="s">
        <v>12</v>
      </c>
      <c r="H8360" s="1">
        <v>4.2351988615452497E-5</v>
      </c>
      <c r="I8360" s="1">
        <v>3.8955359128493202E-5</v>
      </c>
      <c r="J8360" s="1">
        <v>4.6605779999999999E-5</v>
      </c>
      <c r="K8360" s="1">
        <v>3.0260080000000002E-3</v>
      </c>
      <c r="L8360" s="1">
        <v>1.069777E-4</v>
      </c>
      <c r="M8360" s="1">
        <v>4.8513229999999997E-2</v>
      </c>
      <c r="N8360" s="1">
        <v>3.3824592E-6</v>
      </c>
      <c r="O8360" s="1">
        <v>2.5556358400000001E-6</v>
      </c>
      <c r="P8360" s="1">
        <v>4.687055E-7</v>
      </c>
      <c r="Q8360" s="1">
        <v>7.0838934085244797E-7</v>
      </c>
      <c r="R8360" s="1">
        <v>2022.1</v>
      </c>
      <c r="S8360" s="1">
        <v>686.19999999999902</v>
      </c>
      <c r="T8360" s="1">
        <v>0.79</v>
      </c>
      <c r="U8360" s="1">
        <v>43230.6</v>
      </c>
      <c r="V8360" s="1">
        <f t="shared" si="521"/>
        <v>0.2983764551045992</v>
      </c>
      <c r="W8360" s="1">
        <f t="shared" si="522"/>
        <v>0.81938987639562644</v>
      </c>
      <c r="X8360" s="1">
        <f t="shared" si="523"/>
        <v>868.60759493670753</v>
      </c>
    </row>
    <row r="8361" spans="1:24" hidden="1" x14ac:dyDescent="0.3">
      <c r="A8361" s="18" t="str">
        <f t="shared" si="520"/>
        <v>OFF - ConstMin - Tractors/Loaders/Backhoes_2015_25</v>
      </c>
      <c r="B8361" s="1" t="s">
        <v>40</v>
      </c>
      <c r="C8361" s="1">
        <v>2020</v>
      </c>
      <c r="D8361" s="1" t="s">
        <v>168</v>
      </c>
      <c r="E8361" s="1">
        <v>2015</v>
      </c>
      <c r="F8361" s="1">
        <v>25</v>
      </c>
      <c r="G8361" s="1" t="s">
        <v>5</v>
      </c>
      <c r="H8361" s="1">
        <v>7.7918124999999997E-5</v>
      </c>
      <c r="I8361" s="1">
        <v>9.2729008264462803E-5</v>
      </c>
      <c r="J8361" s="1">
        <v>1.122021E-4</v>
      </c>
      <c r="K8361" s="1">
        <v>3.8296089999999999E-4</v>
      </c>
      <c r="L8361" s="1">
        <v>7.0902759999999997E-4</v>
      </c>
      <c r="M8361" s="1">
        <v>9.3007140000000002E-2</v>
      </c>
      <c r="N8361" s="1">
        <v>2.6493040000000001E-5</v>
      </c>
      <c r="O8361" s="1">
        <v>2.4373596799999998E-5</v>
      </c>
      <c r="P8361" s="1">
        <v>1.1800839999999999E-6</v>
      </c>
      <c r="Q8361" s="1">
        <v>7.7773684773401199E-7</v>
      </c>
      <c r="R8361" s="1">
        <v>3091.55</v>
      </c>
      <c r="S8361" s="1">
        <v>4285.1000000000004</v>
      </c>
      <c r="T8361" s="1">
        <v>4.54</v>
      </c>
      <c r="U8361" s="1">
        <v>98557.299999999901</v>
      </c>
      <c r="V8361" s="1">
        <f t="shared" si="521"/>
        <v>0.31154114974022157</v>
      </c>
      <c r="W8361" s="1">
        <f t="shared" si="522"/>
        <v>2.382116209757887</v>
      </c>
      <c r="X8361" s="1">
        <f t="shared" si="523"/>
        <v>943.8546255506609</v>
      </c>
    </row>
    <row r="8362" spans="1:24" hidden="1" x14ac:dyDescent="0.3">
      <c r="A8362" s="18" t="str">
        <f t="shared" si="520"/>
        <v>OFF - ConstMin - Tractors/Loaders/Backhoes_2015_100</v>
      </c>
      <c r="B8362" s="1" t="s">
        <v>40</v>
      </c>
      <c r="C8362" s="1">
        <v>2020</v>
      </c>
      <c r="D8362" s="1" t="s">
        <v>168</v>
      </c>
      <c r="E8362" s="1">
        <v>2015</v>
      </c>
      <c r="F8362" s="1">
        <v>100</v>
      </c>
      <c r="G8362" s="1" t="s">
        <v>12</v>
      </c>
      <c r="H8362" s="1">
        <v>4.0508760594635403E-5</v>
      </c>
      <c r="I8362" s="1">
        <v>3.7259957994945603E-5</v>
      </c>
      <c r="J8362" s="1">
        <v>4.4577419999999999E-5</v>
      </c>
      <c r="K8362" s="1">
        <v>2.811474E-3</v>
      </c>
      <c r="L8362" s="1">
        <v>1.021382E-4</v>
      </c>
      <c r="M8362" s="1">
        <v>5.0865779999999999E-2</v>
      </c>
      <c r="N8362" s="1">
        <v>3.5464842000000001E-6</v>
      </c>
      <c r="O8362" s="1">
        <v>2.6795658399999999E-6</v>
      </c>
      <c r="P8362" s="1">
        <v>4.9143440000000003E-7</v>
      </c>
      <c r="Q8362" s="1">
        <v>7.3524164438656598E-7</v>
      </c>
      <c r="R8362" s="1">
        <v>2098.75</v>
      </c>
      <c r="S8362" s="1">
        <v>719.05</v>
      </c>
      <c r="T8362" s="1">
        <v>0.83</v>
      </c>
      <c r="U8362" s="1">
        <v>45300.15</v>
      </c>
      <c r="V8362" s="1">
        <f t="shared" si="521"/>
        <v>0.27235247204943713</v>
      </c>
      <c r="W8362" s="1">
        <f t="shared" si="522"/>
        <v>0.74658139079097574</v>
      </c>
      <c r="X8362" s="1">
        <f t="shared" si="523"/>
        <v>866.32530120481931</v>
      </c>
    </row>
    <row r="8363" spans="1:24" hidden="1" x14ac:dyDescent="0.3">
      <c r="A8363" s="18" t="str">
        <f t="shared" si="520"/>
        <v>OFF - ConstMin - Tractors/Loaders/Backhoes_2016_25</v>
      </c>
      <c r="B8363" s="1" t="s">
        <v>40</v>
      </c>
      <c r="C8363" s="1">
        <v>2020</v>
      </c>
      <c r="D8363" s="1" t="s">
        <v>168</v>
      </c>
      <c r="E8363" s="1">
        <v>2016</v>
      </c>
      <c r="F8363" s="1">
        <v>25</v>
      </c>
      <c r="G8363" s="1" t="s">
        <v>5</v>
      </c>
      <c r="H8363" s="1">
        <v>8.2814027777777701E-5</v>
      </c>
      <c r="I8363" s="1">
        <v>9.8555537190082599E-5</v>
      </c>
      <c r="J8363" s="1">
        <v>1.192522E-4</v>
      </c>
      <c r="K8363" s="1">
        <v>4.0702369999999998E-4</v>
      </c>
      <c r="L8363" s="1">
        <v>7.535784E-4</v>
      </c>
      <c r="M8363" s="1">
        <v>9.8851099999999997E-2</v>
      </c>
      <c r="N8363" s="1">
        <v>2.8157689999999999E-5</v>
      </c>
      <c r="O8363" s="1">
        <v>2.5905074799999999E-5</v>
      </c>
      <c r="P8363" s="1">
        <v>1.2542330000000001E-6</v>
      </c>
      <c r="Q8363" s="1">
        <v>8.2640278980001298E-7</v>
      </c>
      <c r="R8363" s="1">
        <v>3285</v>
      </c>
      <c r="S8363" s="1">
        <v>4551.55</v>
      </c>
      <c r="T8363" s="1">
        <v>4.83</v>
      </c>
      <c r="U8363" s="1">
        <v>104685.65</v>
      </c>
      <c r="V8363" s="1">
        <f t="shared" si="521"/>
        <v>0.31173278261338661</v>
      </c>
      <c r="W8363" s="1">
        <f t="shared" si="522"/>
        <v>2.3835808544807224</v>
      </c>
      <c r="X8363" s="1">
        <f t="shared" si="523"/>
        <v>942.34989648033127</v>
      </c>
    </row>
    <row r="8364" spans="1:24" hidden="1" x14ac:dyDescent="0.3">
      <c r="A8364" s="18" t="str">
        <f t="shared" si="520"/>
        <v>OFF - ConstMin - Tractors/Loaders/Backhoes_2016_100</v>
      </c>
      <c r="B8364" s="1" t="s">
        <v>40</v>
      </c>
      <c r="C8364" s="1">
        <v>2020</v>
      </c>
      <c r="D8364" s="1" t="s">
        <v>168</v>
      </c>
      <c r="E8364" s="1">
        <v>2016</v>
      </c>
      <c r="F8364" s="1">
        <v>100</v>
      </c>
      <c r="G8364" s="1" t="s">
        <v>12</v>
      </c>
      <c r="H8364" s="1">
        <v>3.8448264737981803E-5</v>
      </c>
      <c r="I8364" s="1">
        <v>3.5364713905995601E-5</v>
      </c>
      <c r="J8364" s="1">
        <v>4.2309969999999998E-5</v>
      </c>
      <c r="K8364" s="1">
        <v>2.5731059999999999E-3</v>
      </c>
      <c r="L8364" s="1">
        <v>9.6731510000000001E-5</v>
      </c>
      <c r="M8364" s="1">
        <v>5.3417279999999998E-2</v>
      </c>
      <c r="N8364" s="1">
        <v>3.7243809E-6</v>
      </c>
      <c r="O8364" s="1">
        <v>2.8139766800000002E-6</v>
      </c>
      <c r="P8364" s="1">
        <v>5.160854E-7</v>
      </c>
      <c r="Q8364" s="1">
        <v>7.6337262904135701E-7</v>
      </c>
      <c r="R8364" s="1">
        <v>2179.0499999999902</v>
      </c>
      <c r="S8364" s="1">
        <v>755.55</v>
      </c>
      <c r="T8364" s="1">
        <v>0.87</v>
      </c>
      <c r="U8364" s="1">
        <v>47599.65</v>
      </c>
      <c r="V8364" s="1">
        <f t="shared" si="521"/>
        <v>0.24601126286316238</v>
      </c>
      <c r="W8364" s="1">
        <f t="shared" si="522"/>
        <v>0.6729035330814922</v>
      </c>
      <c r="X8364" s="1">
        <f t="shared" si="523"/>
        <v>868.44827586206895</v>
      </c>
    </row>
    <row r="8365" spans="1:24" hidden="1" x14ac:dyDescent="0.3">
      <c r="A8365" s="18" t="str">
        <f t="shared" si="520"/>
        <v>OFF - ConstMin - Tractors/Loaders/Backhoes_2017_25</v>
      </c>
      <c r="B8365" s="1" t="s">
        <v>40</v>
      </c>
      <c r="C8365" s="1">
        <v>2020</v>
      </c>
      <c r="D8365" s="1" t="s">
        <v>168</v>
      </c>
      <c r="E8365" s="1">
        <v>2017</v>
      </c>
      <c r="F8365" s="1">
        <v>25</v>
      </c>
      <c r="G8365" s="1" t="s">
        <v>5</v>
      </c>
      <c r="H8365" s="1">
        <v>8.7563958333333305E-5</v>
      </c>
      <c r="I8365" s="1">
        <v>1.04208347107438E-4</v>
      </c>
      <c r="J8365" s="1">
        <v>1.2609209999999999E-4</v>
      </c>
      <c r="K8365" s="1">
        <v>4.3036920000000001E-4</v>
      </c>
      <c r="L8365" s="1">
        <v>7.9680110000000001E-4</v>
      </c>
      <c r="M8365" s="1">
        <v>0.1045209</v>
      </c>
      <c r="N8365" s="1">
        <v>2.9772719999999998E-5</v>
      </c>
      <c r="O8365" s="1">
        <v>2.7390902400000001E-5</v>
      </c>
      <c r="P8365" s="1">
        <v>1.326172E-6</v>
      </c>
      <c r="Q8365" s="1">
        <v>8.7415050654401396E-7</v>
      </c>
      <c r="R8365" s="1">
        <v>3474.7999999999902</v>
      </c>
      <c r="S8365" s="1">
        <v>4814.3499999999904</v>
      </c>
      <c r="T8365" s="1">
        <v>5.1100000000000003</v>
      </c>
      <c r="U8365" s="1">
        <v>110730.05</v>
      </c>
      <c r="V8365" s="1">
        <f t="shared" si="521"/>
        <v>0.31162020726008138</v>
      </c>
      <c r="W8365" s="1">
        <f t="shared" si="522"/>
        <v>2.3827201065867225</v>
      </c>
      <c r="X8365" s="1">
        <f t="shared" si="523"/>
        <v>942.14285714285518</v>
      </c>
    </row>
    <row r="8366" spans="1:24" hidden="1" x14ac:dyDescent="0.3">
      <c r="A8366" s="18" t="str">
        <f t="shared" si="520"/>
        <v>OFF - ConstMin - Tractors/Loaders/Backhoes_2017_100</v>
      </c>
      <c r="B8366" s="1" t="s">
        <v>40</v>
      </c>
      <c r="C8366" s="1">
        <v>2020</v>
      </c>
      <c r="D8366" s="1" t="s">
        <v>168</v>
      </c>
      <c r="E8366" s="1">
        <v>2017</v>
      </c>
      <c r="F8366" s="1">
        <v>100</v>
      </c>
      <c r="G8366" s="1" t="s">
        <v>12</v>
      </c>
      <c r="H8366" s="1">
        <v>3.63570720412489E-5</v>
      </c>
      <c r="I8366" s="1">
        <v>3.34412348635408E-5</v>
      </c>
      <c r="J8366" s="1">
        <v>4.0008739999999998E-5</v>
      </c>
      <c r="K8366" s="1">
        <v>2.321498E-3</v>
      </c>
      <c r="L8366" s="1">
        <v>9.1222770000000001E-5</v>
      </c>
      <c r="M8366" s="1">
        <v>5.6528929999999998E-2</v>
      </c>
      <c r="N8366" s="1">
        <v>3.9413321999999998E-6</v>
      </c>
      <c r="O8366" s="1">
        <v>2.9778954399999999E-6</v>
      </c>
      <c r="P8366" s="1">
        <v>5.4614830000000003E-7</v>
      </c>
      <c r="Q8366" s="1">
        <v>7.9917570042018102E-7</v>
      </c>
      <c r="R8366" s="1">
        <v>2281.25</v>
      </c>
      <c r="S8366" s="1">
        <v>799.35</v>
      </c>
      <c r="T8366" s="1">
        <v>0.92</v>
      </c>
      <c r="U8366" s="1">
        <v>50359.05</v>
      </c>
      <c r="V8366" s="1">
        <f t="shared" si="521"/>
        <v>0.21988387297934472</v>
      </c>
      <c r="W8366" s="1">
        <f t="shared" si="522"/>
        <v>0.59981086384380511</v>
      </c>
      <c r="X8366" s="1">
        <f t="shared" si="523"/>
        <v>868.85869565217388</v>
      </c>
    </row>
    <row r="8367" spans="1:24" hidden="1" x14ac:dyDescent="0.3">
      <c r="A8367" s="18" t="str">
        <f t="shared" si="520"/>
        <v>OFF - ConstMin - Tractors/Loaders/Backhoes_2018_25</v>
      </c>
      <c r="B8367" s="1" t="s">
        <v>40</v>
      </c>
      <c r="C8367" s="1">
        <v>2020</v>
      </c>
      <c r="D8367" s="1" t="s">
        <v>168</v>
      </c>
      <c r="E8367" s="1">
        <v>2018</v>
      </c>
      <c r="F8367" s="1">
        <v>25</v>
      </c>
      <c r="G8367" s="1" t="s">
        <v>5</v>
      </c>
      <c r="H8367" s="1">
        <v>9.2546180555555497E-5</v>
      </c>
      <c r="I8367" s="1">
        <v>1.10137603305785E-4</v>
      </c>
      <c r="J8367" s="1">
        <v>1.332665E-4</v>
      </c>
      <c r="K8367" s="1">
        <v>4.548563E-4</v>
      </c>
      <c r="L8367" s="1">
        <v>8.4213750000000003E-4</v>
      </c>
      <c r="M8367" s="1">
        <v>0.11046789999999999</v>
      </c>
      <c r="N8367" s="1">
        <v>3.1466729999999997E-5</v>
      </c>
      <c r="O8367" s="1">
        <v>2.8949391599999999E-5</v>
      </c>
      <c r="P8367" s="1">
        <v>1.401628E-6</v>
      </c>
      <c r="Q8367" s="1">
        <v>9.2373467393201495E-7</v>
      </c>
      <c r="R8367" s="1">
        <v>3671.9</v>
      </c>
      <c r="S8367" s="1">
        <v>5088.0999999999904</v>
      </c>
      <c r="T8367" s="1">
        <v>5.4</v>
      </c>
      <c r="U8367" s="1">
        <v>117026.3</v>
      </c>
      <c r="V8367" s="1">
        <f t="shared" si="521"/>
        <v>0.31163106799071078</v>
      </c>
      <c r="W8367" s="1">
        <f t="shared" si="522"/>
        <v>2.3828029723091197</v>
      </c>
      <c r="X8367" s="1">
        <f t="shared" si="523"/>
        <v>942.24074074073894</v>
      </c>
    </row>
    <row r="8368" spans="1:24" hidden="1" x14ac:dyDescent="0.3">
      <c r="A8368" s="18" t="str">
        <f t="shared" si="520"/>
        <v>OFF - ConstMin - Tractors/Loaders/Backhoes_2018_100</v>
      </c>
      <c r="B8368" s="1" t="s">
        <v>40</v>
      </c>
      <c r="C8368" s="1">
        <v>2020</v>
      </c>
      <c r="D8368" s="1" t="s">
        <v>168</v>
      </c>
      <c r="E8368" s="1">
        <v>2018</v>
      </c>
      <c r="F8368" s="1">
        <v>100</v>
      </c>
      <c r="G8368" s="1" t="s">
        <v>12</v>
      </c>
      <c r="H8368" s="1">
        <v>3.5428778878247597E-5</v>
      </c>
      <c r="I8368" s="1">
        <v>3.25873908122122E-5</v>
      </c>
      <c r="J8368" s="1">
        <v>3.8987209999999999E-5</v>
      </c>
      <c r="K8368" s="1">
        <v>2.1239900000000001E-3</v>
      </c>
      <c r="L8368" s="1">
        <v>8.8587179999999996E-5</v>
      </c>
      <c r="M8368" s="1">
        <v>6.2534770000000003E-2</v>
      </c>
      <c r="N8368" s="1">
        <v>4.3600751999999998E-6</v>
      </c>
      <c r="O8368" s="1">
        <v>3.2942790400000002E-6</v>
      </c>
      <c r="P8368" s="1">
        <v>6.0417319999999995E-7</v>
      </c>
      <c r="Q8368" s="1">
        <v>8.7461788653984601E-7</v>
      </c>
      <c r="R8368" s="1">
        <v>2496.6</v>
      </c>
      <c r="S8368" s="1">
        <v>883.3</v>
      </c>
      <c r="T8368" s="1">
        <v>1.02</v>
      </c>
      <c r="U8368" s="1">
        <v>55647.9</v>
      </c>
      <c r="V8368" s="1">
        <f t="shared" si="521"/>
        <v>0.19390517946513913</v>
      </c>
      <c r="W8368" s="1">
        <f t="shared" si="522"/>
        <v>0.52712146041999997</v>
      </c>
      <c r="X8368" s="1">
        <f t="shared" si="523"/>
        <v>865.98039215686265</v>
      </c>
    </row>
    <row r="8369" spans="1:24" hidden="1" x14ac:dyDescent="0.3">
      <c r="A8369" s="18" t="str">
        <f t="shared" si="520"/>
        <v>OFF - ConstMin - Tractors/Loaders/Backhoes_2019_25</v>
      </c>
      <c r="B8369" s="1" t="s">
        <v>40</v>
      </c>
      <c r="C8369" s="1">
        <v>2020</v>
      </c>
      <c r="D8369" s="1" t="s">
        <v>168</v>
      </c>
      <c r="E8369" s="1">
        <v>2019</v>
      </c>
      <c r="F8369" s="1">
        <v>25</v>
      </c>
      <c r="G8369" s="1" t="s">
        <v>5</v>
      </c>
      <c r="H8369" s="1">
        <v>9.7027847222222206E-5</v>
      </c>
      <c r="I8369" s="1">
        <v>1.15471157024793E-4</v>
      </c>
      <c r="J8369" s="1">
        <v>1.397201E-4</v>
      </c>
      <c r="K8369" s="1">
        <v>4.768835E-4</v>
      </c>
      <c r="L8369" s="1">
        <v>8.8291940000000005E-4</v>
      </c>
      <c r="M8369" s="1">
        <v>0.1158175</v>
      </c>
      <c r="N8369" s="1">
        <v>3.2990559999999999E-5</v>
      </c>
      <c r="O8369" s="1">
        <v>3.0351315199999999E-5</v>
      </c>
      <c r="P8369" s="1">
        <v>1.469504E-6</v>
      </c>
      <c r="Q8369" s="1">
        <v>9.6872771471001593E-7</v>
      </c>
      <c r="R8369" s="1">
        <v>3850.75</v>
      </c>
      <c r="S8369" s="1">
        <v>5336.2999999999902</v>
      </c>
      <c r="T8369" s="1">
        <v>5.66</v>
      </c>
      <c r="U8369" s="1">
        <v>122734.9</v>
      </c>
      <c r="V8369" s="1">
        <f t="shared" si="521"/>
        <v>0.31152581800700657</v>
      </c>
      <c r="W8369" s="1">
        <f t="shared" si="522"/>
        <v>2.3819990671800273</v>
      </c>
      <c r="X8369" s="1">
        <f t="shared" si="523"/>
        <v>942.80918727915014</v>
      </c>
    </row>
    <row r="8370" spans="1:24" hidden="1" x14ac:dyDescent="0.3">
      <c r="A8370" s="18" t="str">
        <f t="shared" si="520"/>
        <v>OFF - ConstMin - Tractors/Loaders/Backhoes_2019_100</v>
      </c>
      <c r="B8370" s="1" t="s">
        <v>40</v>
      </c>
      <c r="C8370" s="1">
        <v>2020</v>
      </c>
      <c r="D8370" s="1" t="s">
        <v>168</v>
      </c>
      <c r="E8370" s="1">
        <v>2019</v>
      </c>
      <c r="F8370" s="1">
        <v>100</v>
      </c>
      <c r="G8370" s="1" t="s">
        <v>12</v>
      </c>
      <c r="H8370" s="1">
        <v>3.1494439946239602E-5</v>
      </c>
      <c r="I8370" s="1">
        <v>2.8968585862551199E-5</v>
      </c>
      <c r="J8370" s="1">
        <v>3.4657709999999999E-5</v>
      </c>
      <c r="K8370" s="1">
        <v>1.7268069999999999E-3</v>
      </c>
      <c r="L8370" s="1">
        <v>7.8392039999999994E-5</v>
      </c>
      <c r="M8370" s="1">
        <v>6.4283300000000002E-2</v>
      </c>
      <c r="N8370" s="1">
        <v>4.4819865000000002E-6</v>
      </c>
      <c r="O8370" s="1">
        <v>3.3863898000000002E-6</v>
      </c>
      <c r="P8370" s="1">
        <v>6.2106639999999995E-7</v>
      </c>
      <c r="Q8370" s="1">
        <v>8.8996205998791302E-7</v>
      </c>
      <c r="R8370" s="1">
        <v>2540.4</v>
      </c>
      <c r="S8370" s="1">
        <v>908.85</v>
      </c>
      <c r="T8370" s="1">
        <v>1.04</v>
      </c>
      <c r="U8370" s="1">
        <v>57257.55</v>
      </c>
      <c r="V8370" s="1">
        <f t="shared" si="521"/>
        <v>0.16752635324718676</v>
      </c>
      <c r="W8370" s="1">
        <f t="shared" si="522"/>
        <v>0.4533439308055689</v>
      </c>
      <c r="X8370" s="1">
        <f t="shared" si="523"/>
        <v>873.89423076923072</v>
      </c>
    </row>
    <row r="8371" spans="1:24" hidden="1" x14ac:dyDescent="0.3">
      <c r="A8371" s="18" t="str">
        <f t="shared" si="520"/>
        <v>OFF - ConstMin - Tractors/Loaders/Backhoes_2020_25</v>
      </c>
      <c r="B8371" s="1" t="s">
        <v>40</v>
      </c>
      <c r="C8371" s="1">
        <v>2020</v>
      </c>
      <c r="D8371" s="1" t="s">
        <v>168</v>
      </c>
      <c r="E8371" s="1">
        <v>2020</v>
      </c>
      <c r="F8371" s="1">
        <v>25</v>
      </c>
      <c r="G8371" s="1" t="s">
        <v>5</v>
      </c>
      <c r="H8371" s="1">
        <v>1.0101006944444399E-4</v>
      </c>
      <c r="I8371" s="1">
        <v>1.20210330578512E-4</v>
      </c>
      <c r="J8371" s="1">
        <v>1.454545E-4</v>
      </c>
      <c r="K8371" s="1">
        <v>4.9645560000000002E-4</v>
      </c>
      <c r="L8371" s="1">
        <v>9.1915590000000004E-4</v>
      </c>
      <c r="M8371" s="1">
        <v>0.12057080000000001</v>
      </c>
      <c r="N8371" s="1">
        <v>3.434455E-5</v>
      </c>
      <c r="O8371" s="1">
        <v>3.1596985999999998E-5</v>
      </c>
      <c r="P8371" s="1">
        <v>1.5298149999999999E-6</v>
      </c>
      <c r="Q8371" s="1">
        <v>1.0082114035560099E-6</v>
      </c>
      <c r="R8371" s="1">
        <v>4007.7</v>
      </c>
      <c r="S8371" s="1">
        <v>5551.65</v>
      </c>
      <c r="T8371" s="1">
        <v>5.89</v>
      </c>
      <c r="U8371" s="1">
        <v>127687.95</v>
      </c>
      <c r="V8371" s="1">
        <f t="shared" si="521"/>
        <v>0.31173134805814667</v>
      </c>
      <c r="W8371" s="1">
        <f t="shared" si="522"/>
        <v>2.3835697514820513</v>
      </c>
      <c r="X8371" s="1">
        <f t="shared" si="523"/>
        <v>942.55517826825121</v>
      </c>
    </row>
    <row r="8372" spans="1:24" hidden="1" x14ac:dyDescent="0.3">
      <c r="A8372" s="18" t="str">
        <f t="shared" si="520"/>
        <v>OFF - ConstMin - Tractors/Loaders/Backhoes_2020_100</v>
      </c>
      <c r="B8372" s="1" t="s">
        <v>40</v>
      </c>
      <c r="C8372" s="1">
        <v>2020</v>
      </c>
      <c r="D8372" s="1" t="s">
        <v>168</v>
      </c>
      <c r="E8372" s="1">
        <v>2020</v>
      </c>
      <c r="F8372" s="1">
        <v>100</v>
      </c>
      <c r="G8372" s="1" t="s">
        <v>12</v>
      </c>
      <c r="H8372" s="1">
        <v>2.65407896303202E-5</v>
      </c>
      <c r="I8372" s="1">
        <v>2.4412218301968498E-5</v>
      </c>
      <c r="J8372" s="1">
        <v>2.920652E-5</v>
      </c>
      <c r="K8372" s="1">
        <v>1.268864E-3</v>
      </c>
      <c r="L8372" s="1">
        <v>6.5648930000000003E-5</v>
      </c>
      <c r="M8372" s="1">
        <v>6.4213870000000006E-2</v>
      </c>
      <c r="N8372" s="1">
        <v>4.4771454000000002E-6</v>
      </c>
      <c r="O8372" s="1">
        <v>3.3827320800000001E-6</v>
      </c>
      <c r="P8372" s="1">
        <v>6.2039560000000005E-7</v>
      </c>
      <c r="Q8372" s="1">
        <v>8.7845392990186297E-7</v>
      </c>
      <c r="R8372" s="1">
        <v>2507.5500000000002</v>
      </c>
      <c r="S8372" s="1">
        <v>908.85</v>
      </c>
      <c r="T8372" s="1">
        <v>1.04</v>
      </c>
      <c r="U8372" s="1">
        <v>57257.55</v>
      </c>
      <c r="V8372" s="1">
        <f t="shared" si="521"/>
        <v>0.14117671902272286</v>
      </c>
      <c r="W8372" s="1">
        <f t="shared" si="522"/>
        <v>0.37965007645393128</v>
      </c>
      <c r="X8372" s="1">
        <f t="shared" si="523"/>
        <v>873.89423076923072</v>
      </c>
    </row>
    <row r="8373" spans="1:24" hidden="1" x14ac:dyDescent="0.3">
      <c r="A8373" s="18" t="str">
        <f t="shared" si="520"/>
        <v>OFF - ConstMin - Trenchers_1989_50</v>
      </c>
      <c r="B8373" s="1" t="s">
        <v>40</v>
      </c>
      <c r="C8373" s="1">
        <v>2020</v>
      </c>
      <c r="D8373" s="1" t="s">
        <v>169</v>
      </c>
      <c r="E8373" s="1">
        <v>1989</v>
      </c>
      <c r="F8373" s="1">
        <v>50</v>
      </c>
      <c r="G8373" s="1" t="s">
        <v>12</v>
      </c>
      <c r="H8373" s="1">
        <v>4.9384000385300702E-6</v>
      </c>
      <c r="I8373" s="1">
        <v>4.5423403554399604E-6</v>
      </c>
      <c r="J8373" s="1">
        <v>5.4344080000000002E-6</v>
      </c>
      <c r="K8373" s="1">
        <v>9.1608399999999995E-5</v>
      </c>
      <c r="L8373" s="1">
        <v>5.253692E-6</v>
      </c>
      <c r="M8373" s="1">
        <v>5.0330190000000003E-4</v>
      </c>
      <c r="N8373" s="1">
        <v>3.4697178E-8</v>
      </c>
      <c r="O8373" s="1">
        <v>2.6215645600000001E-8</v>
      </c>
      <c r="P8373" s="1">
        <v>6.1192329999999999E-9</v>
      </c>
      <c r="Q8373" s="1">
        <v>8.9507678447060207E-9</v>
      </c>
      <c r="R8373" s="1">
        <v>25.55</v>
      </c>
      <c r="S8373" s="1">
        <v>10.95</v>
      </c>
      <c r="T8373" s="1">
        <v>0.03</v>
      </c>
      <c r="U8373" s="1">
        <v>328.49999999999898</v>
      </c>
      <c r="V8373" s="1">
        <f t="shared" si="521"/>
        <v>4.5786020603792457</v>
      </c>
      <c r="W8373" s="1">
        <f t="shared" si="522"/>
        <v>5.2956324567334381</v>
      </c>
      <c r="X8373" s="1">
        <f t="shared" si="523"/>
        <v>365</v>
      </c>
    </row>
    <row r="8374" spans="1:24" hidden="1" x14ac:dyDescent="0.3">
      <c r="A8374" s="18" t="str">
        <f t="shared" si="520"/>
        <v>OFF - ConstMin - Trenchers_1989_100</v>
      </c>
      <c r="B8374" s="1" t="s">
        <v>40</v>
      </c>
      <c r="C8374" s="1">
        <v>2020</v>
      </c>
      <c r="D8374" s="1" t="s">
        <v>169</v>
      </c>
      <c r="E8374" s="1">
        <v>1989</v>
      </c>
      <c r="F8374" s="1">
        <v>100</v>
      </c>
      <c r="G8374" s="1" t="s">
        <v>12</v>
      </c>
      <c r="H8374" s="1">
        <v>2.51593773030581E-6</v>
      </c>
      <c r="I8374" s="1">
        <v>2.3141595243352801E-6</v>
      </c>
      <c r="J8374" s="1">
        <v>2.7686360000000002E-6</v>
      </c>
      <c r="K8374" s="1">
        <v>3.3898720000000003E-5</v>
      </c>
      <c r="L8374" s="1">
        <v>5.6703569999999998E-6</v>
      </c>
      <c r="M8374" s="1">
        <v>3.6333729999999997E-4</v>
      </c>
      <c r="N8374" s="1">
        <v>2.5332749999999999E-8</v>
      </c>
      <c r="O8374" s="1">
        <v>1.9140300000000001E-8</v>
      </c>
      <c r="P8374" s="1">
        <v>3.510345E-9</v>
      </c>
      <c r="Q8374" s="1">
        <v>5.1147244826891501E-9</v>
      </c>
      <c r="R8374" s="1">
        <v>14.6</v>
      </c>
      <c r="S8374" s="1">
        <v>3.65</v>
      </c>
      <c r="T8374" s="1">
        <v>0.01</v>
      </c>
      <c r="U8374" s="1">
        <v>240.9</v>
      </c>
      <c r="V8374" s="1">
        <f t="shared" si="521"/>
        <v>3.1808639490948858</v>
      </c>
      <c r="W8374" s="1">
        <f t="shared" si="522"/>
        <v>7.794032334473</v>
      </c>
      <c r="X8374" s="1">
        <f t="shared" si="523"/>
        <v>365</v>
      </c>
    </row>
    <row r="8375" spans="1:24" hidden="1" x14ac:dyDescent="0.3">
      <c r="A8375" s="18" t="str">
        <f t="shared" si="520"/>
        <v>OFF - ConstMin - Trenchers_1990_50</v>
      </c>
      <c r="B8375" s="1" t="s">
        <v>40</v>
      </c>
      <c r="C8375" s="1">
        <v>2020</v>
      </c>
      <c r="D8375" s="1" t="s">
        <v>169</v>
      </c>
      <c r="E8375" s="1">
        <v>1990</v>
      </c>
      <c r="F8375" s="1">
        <v>50</v>
      </c>
      <c r="G8375" s="1" t="s">
        <v>12</v>
      </c>
      <c r="H8375" s="1">
        <v>1.45607343978175E-5</v>
      </c>
      <c r="I8375" s="1">
        <v>1.33929634991126E-5</v>
      </c>
      <c r="J8375" s="1">
        <v>1.6023199999999999E-5</v>
      </c>
      <c r="K8375" s="1">
        <v>2.7132879999999999E-4</v>
      </c>
      <c r="L8375" s="1">
        <v>1.574864E-5</v>
      </c>
      <c r="M8375" s="1">
        <v>1.5116050000000001E-3</v>
      </c>
      <c r="N8375" s="1">
        <v>1.0420875E-7</v>
      </c>
      <c r="O8375" s="1">
        <v>7.8735499999999997E-8</v>
      </c>
      <c r="P8375" s="1">
        <v>1.837836E-8</v>
      </c>
      <c r="Q8375" s="1">
        <v>2.6852303534118001E-8</v>
      </c>
      <c r="R8375" s="1">
        <v>76.649999999999906</v>
      </c>
      <c r="S8375" s="1">
        <v>32.85</v>
      </c>
      <c r="T8375" s="1">
        <v>0.08</v>
      </c>
      <c r="U8375" s="1">
        <v>985.49999999999898</v>
      </c>
      <c r="V8375" s="1">
        <f t="shared" si="521"/>
        <v>4.4999600406562834</v>
      </c>
      <c r="W8375" s="1">
        <f t="shared" si="522"/>
        <v>5.2914540310198577</v>
      </c>
      <c r="X8375" s="1">
        <f t="shared" si="523"/>
        <v>410.625</v>
      </c>
    </row>
    <row r="8376" spans="1:24" hidden="1" x14ac:dyDescent="0.3">
      <c r="A8376" s="18" t="str">
        <f t="shared" si="520"/>
        <v>OFF - ConstMin - Trenchers_1990_100</v>
      </c>
      <c r="B8376" s="1" t="s">
        <v>40</v>
      </c>
      <c r="C8376" s="1">
        <v>2020</v>
      </c>
      <c r="D8376" s="1" t="s">
        <v>169</v>
      </c>
      <c r="E8376" s="1">
        <v>1990</v>
      </c>
      <c r="F8376" s="1">
        <v>100</v>
      </c>
      <c r="G8376" s="1" t="s">
        <v>12</v>
      </c>
      <c r="H8376" s="1">
        <v>7.4184102889846597E-6</v>
      </c>
      <c r="I8376" s="1">
        <v>6.8234537838080903E-6</v>
      </c>
      <c r="J8376" s="1">
        <v>8.1635079999999992E-6</v>
      </c>
      <c r="K8376" s="1">
        <v>1.003337E-4</v>
      </c>
      <c r="L8376" s="1">
        <v>1.6997600000000001E-5</v>
      </c>
      <c r="M8376" s="1">
        <v>1.0912389999999999E-3</v>
      </c>
      <c r="N8376" s="1">
        <v>7.60837949999999E-8</v>
      </c>
      <c r="O8376" s="1">
        <v>5.7485534E-8</v>
      </c>
      <c r="P8376" s="1">
        <v>1.054289E-8</v>
      </c>
      <c r="Q8376" s="1">
        <v>1.6622854568739699E-8</v>
      </c>
      <c r="R8376" s="1">
        <v>47.45</v>
      </c>
      <c r="S8376" s="1">
        <v>10.95</v>
      </c>
      <c r="T8376" s="1">
        <v>0.03</v>
      </c>
      <c r="U8376" s="1">
        <v>722.7</v>
      </c>
      <c r="V8376" s="1">
        <f t="shared" si="521"/>
        <v>3.1263298721040194</v>
      </c>
      <c r="W8376" s="1">
        <f t="shared" si="522"/>
        <v>7.7878602710222227</v>
      </c>
      <c r="X8376" s="1">
        <f t="shared" si="523"/>
        <v>365</v>
      </c>
    </row>
    <row r="8377" spans="1:24" hidden="1" x14ac:dyDescent="0.3">
      <c r="A8377" s="18" t="str">
        <f t="shared" si="520"/>
        <v>OFF - ConstMin - Trenchers_1992_50</v>
      </c>
      <c r="B8377" s="1" t="s">
        <v>40</v>
      </c>
      <c r="C8377" s="1">
        <v>2020</v>
      </c>
      <c r="D8377" s="1" t="s">
        <v>169</v>
      </c>
      <c r="E8377" s="1">
        <v>1992</v>
      </c>
      <c r="F8377" s="1">
        <v>50</v>
      </c>
      <c r="G8377" s="1" t="s">
        <v>12</v>
      </c>
      <c r="H8377" s="1">
        <v>2.8508804213591099E-6</v>
      </c>
      <c r="I8377" s="1">
        <v>2.62223981156611E-6</v>
      </c>
      <c r="J8377" s="1">
        <v>3.1372199999999999E-6</v>
      </c>
      <c r="K8377" s="1">
        <v>5.3631180000000001E-5</v>
      </c>
      <c r="L8377" s="1">
        <v>3.1904640000000001E-6</v>
      </c>
      <c r="M8377" s="1">
        <v>3.0740949999999998E-4</v>
      </c>
      <c r="N8377" s="1">
        <v>2.1192534E-8</v>
      </c>
      <c r="O8377" s="1">
        <v>1.6012136799999999E-8</v>
      </c>
      <c r="P8377" s="1">
        <v>3.7375380000000001E-9</v>
      </c>
      <c r="Q8377" s="1">
        <v>5.1147244826891501E-9</v>
      </c>
      <c r="R8377" s="1">
        <v>14.6</v>
      </c>
      <c r="S8377" s="1">
        <v>7.3</v>
      </c>
      <c r="T8377" s="1">
        <v>0.02</v>
      </c>
      <c r="U8377" s="1">
        <v>219</v>
      </c>
      <c r="V8377" s="1">
        <f t="shared" si="521"/>
        <v>3.9647599027887508</v>
      </c>
      <c r="W8377" s="1">
        <f t="shared" si="522"/>
        <v>4.8239004238656005</v>
      </c>
      <c r="X8377" s="1">
        <f t="shared" si="523"/>
        <v>365</v>
      </c>
    </row>
    <row r="8378" spans="1:24" hidden="1" x14ac:dyDescent="0.3">
      <c r="A8378" s="18" t="str">
        <f t="shared" si="520"/>
        <v>OFF - ConstMin - Trenchers_1992_100</v>
      </c>
      <c r="B8378" s="1" t="s">
        <v>40</v>
      </c>
      <c r="C8378" s="1">
        <v>2020</v>
      </c>
      <c r="D8378" s="1" t="s">
        <v>169</v>
      </c>
      <c r="E8378" s="1">
        <v>1992</v>
      </c>
      <c r="F8378" s="1">
        <v>100</v>
      </c>
      <c r="G8378" s="1" t="s">
        <v>12</v>
      </c>
      <c r="H8378" s="1">
        <v>1.45256847494499E-6</v>
      </c>
      <c r="I8378" s="1">
        <v>1.33607248325441E-6</v>
      </c>
      <c r="J8378" s="1">
        <v>1.5984630000000001E-6</v>
      </c>
      <c r="K8378" s="1">
        <v>1.980382E-5</v>
      </c>
      <c r="L8378" s="1">
        <v>3.443478E-6</v>
      </c>
      <c r="M8378" s="1">
        <v>2.2192159999999999E-4</v>
      </c>
      <c r="N8378" s="1">
        <v>1.5472907999999999E-8</v>
      </c>
      <c r="O8378" s="1">
        <v>1.16906416E-8</v>
      </c>
      <c r="P8378" s="1">
        <v>2.1440719999999998E-9</v>
      </c>
      <c r="Q8378" s="1">
        <v>3.8360433620168698E-9</v>
      </c>
      <c r="R8378" s="1">
        <v>10.95</v>
      </c>
      <c r="S8378" s="1">
        <v>3.65</v>
      </c>
      <c r="T8378" s="1">
        <v>0.01</v>
      </c>
      <c r="U8378" s="1">
        <v>240.9</v>
      </c>
      <c r="V8378" s="1">
        <f t="shared" si="521"/>
        <v>1.8364614671853126</v>
      </c>
      <c r="W8378" s="1">
        <f t="shared" si="522"/>
        <v>4.7331374153419992</v>
      </c>
      <c r="X8378" s="1">
        <f t="shared" si="523"/>
        <v>365</v>
      </c>
    </row>
    <row r="8379" spans="1:24" hidden="1" x14ac:dyDescent="0.3">
      <c r="A8379" s="18" t="str">
        <f t="shared" si="520"/>
        <v>OFF - ConstMin - Trenchers_1993_50</v>
      </c>
      <c r="B8379" s="1" t="s">
        <v>40</v>
      </c>
      <c r="C8379" s="1">
        <v>2020</v>
      </c>
      <c r="D8379" s="1" t="s">
        <v>169</v>
      </c>
      <c r="E8379" s="1">
        <v>1993</v>
      </c>
      <c r="F8379" s="1">
        <v>50</v>
      </c>
      <c r="G8379" s="1" t="s">
        <v>12</v>
      </c>
      <c r="H8379" s="1">
        <v>9.0652012515005302E-7</v>
      </c>
      <c r="I8379" s="1">
        <v>8.33817211113019E-7</v>
      </c>
      <c r="J8379" s="1">
        <v>9.9757009999999994E-7</v>
      </c>
      <c r="K8379" s="1">
        <v>1.7138979999999998E-5</v>
      </c>
      <c r="L8379" s="1">
        <v>1.032519E-6</v>
      </c>
      <c r="M8379" s="1">
        <v>9.9677689999999995E-5</v>
      </c>
      <c r="N8379" s="1">
        <v>6.8716908000000001E-9</v>
      </c>
      <c r="O8379" s="1">
        <v>5.1919441599999997E-9</v>
      </c>
      <c r="P8379" s="1">
        <v>1.211899E-9</v>
      </c>
      <c r="Q8379" s="1">
        <v>1.2786811206722801E-9</v>
      </c>
      <c r="R8379" s="1">
        <v>3.65</v>
      </c>
      <c r="S8379" s="1">
        <v>3.65</v>
      </c>
      <c r="T8379" s="1">
        <v>0.01</v>
      </c>
      <c r="U8379" s="1">
        <v>109.5</v>
      </c>
      <c r="V8379" s="1">
        <f t="shared" si="521"/>
        <v>2.5214208329036305</v>
      </c>
      <c r="W8379" s="1">
        <f t="shared" si="522"/>
        <v>3.1222849352001996</v>
      </c>
      <c r="X8379" s="1">
        <f t="shared" si="523"/>
        <v>365</v>
      </c>
    </row>
    <row r="8380" spans="1:24" hidden="1" x14ac:dyDescent="0.3">
      <c r="A8380" s="18" t="str">
        <f t="shared" si="520"/>
        <v>OFF - ConstMin - Trenchers_1993_100</v>
      </c>
      <c r="B8380" s="1" t="s">
        <v>40</v>
      </c>
      <c r="C8380" s="1">
        <v>2020</v>
      </c>
      <c r="D8380" s="1" t="s">
        <v>169</v>
      </c>
      <c r="E8380" s="1">
        <v>1993</v>
      </c>
      <c r="F8380" s="1">
        <v>100</v>
      </c>
      <c r="G8380" s="1" t="s">
        <v>12</v>
      </c>
      <c r="H8380" s="1">
        <v>4.6188721046782202E-7</v>
      </c>
      <c r="I8380" s="1">
        <v>4.2484385618830299E-7</v>
      </c>
      <c r="J8380" s="1">
        <v>5.0827869999999999E-7</v>
      </c>
      <c r="K8380" s="1">
        <v>6.323795E-6</v>
      </c>
      <c r="L8380" s="1">
        <v>1.1143610000000001E-6</v>
      </c>
      <c r="M8380" s="1">
        <v>7.1955789999999999E-5</v>
      </c>
      <c r="N8380" s="1">
        <v>5.0169302999999996E-9</v>
      </c>
      <c r="O8380" s="1">
        <v>3.7905695599999998E-9</v>
      </c>
      <c r="P8380" s="1">
        <v>6.9519320000000004E-10</v>
      </c>
      <c r="Q8380" s="1">
        <v>1.2786811206722801E-9</v>
      </c>
      <c r="R8380" s="1">
        <v>3.65</v>
      </c>
      <c r="S8380" s="1">
        <v>0</v>
      </c>
      <c r="T8380" s="1">
        <v>0</v>
      </c>
      <c r="U8380" s="1">
        <v>0</v>
      </c>
      <c r="V8380" s="1">
        <f t="shared" si="521"/>
        <v>0</v>
      </c>
      <c r="W8380" s="1">
        <f t="shared" si="522"/>
        <v>0</v>
      </c>
      <c r="X8380" s="1" t="e">
        <f t="shared" si="523"/>
        <v>#DIV/0!</v>
      </c>
    </row>
    <row r="8381" spans="1:24" hidden="1" x14ac:dyDescent="0.3">
      <c r="A8381" s="18" t="str">
        <f t="shared" si="520"/>
        <v>OFF - ConstMin - Trenchers_1996_50</v>
      </c>
      <c r="B8381" s="1" t="s">
        <v>40</v>
      </c>
      <c r="C8381" s="1">
        <v>2020</v>
      </c>
      <c r="D8381" s="1" t="s">
        <v>169</v>
      </c>
      <c r="E8381" s="1">
        <v>1996</v>
      </c>
      <c r="F8381" s="1">
        <v>50</v>
      </c>
      <c r="G8381" s="1" t="s">
        <v>12</v>
      </c>
      <c r="H8381" s="1">
        <v>7.28251997611862E-6</v>
      </c>
      <c r="I8381" s="1">
        <v>6.6984618740338998E-6</v>
      </c>
      <c r="J8381" s="1">
        <v>8.013969E-6</v>
      </c>
      <c r="K8381" s="1">
        <v>1.3991629999999999E-4</v>
      </c>
      <c r="L8381" s="1">
        <v>8.7654079999999993E-6</v>
      </c>
      <c r="M8381" s="1">
        <v>8.5111979999999996E-4</v>
      </c>
      <c r="N8381" s="1">
        <v>5.8675436999999998E-8</v>
      </c>
      <c r="O8381" s="1">
        <v>4.43325524E-8</v>
      </c>
      <c r="P8381" s="1">
        <v>1.034806E-8</v>
      </c>
      <c r="Q8381" s="1">
        <v>1.4065492327395101E-8</v>
      </c>
      <c r="R8381" s="1">
        <v>40.15</v>
      </c>
      <c r="S8381" s="1">
        <v>18.25</v>
      </c>
      <c r="T8381" s="1">
        <v>0.05</v>
      </c>
      <c r="U8381" s="1">
        <v>547.5</v>
      </c>
      <c r="V8381" s="1">
        <f t="shared" si="521"/>
        <v>4.0511615957302372</v>
      </c>
      <c r="W8381" s="1">
        <f t="shared" si="522"/>
        <v>5.3012295849826128</v>
      </c>
      <c r="X8381" s="1">
        <f t="shared" si="523"/>
        <v>365</v>
      </c>
    </row>
    <row r="8382" spans="1:24" hidden="1" x14ac:dyDescent="0.3">
      <c r="A8382" s="18" t="str">
        <f t="shared" si="520"/>
        <v>OFF - ConstMin - Trenchers_1996_100</v>
      </c>
      <c r="B8382" s="1" t="s">
        <v>40</v>
      </c>
      <c r="C8382" s="1">
        <v>2020</v>
      </c>
      <c r="D8382" s="1" t="s">
        <v>169</v>
      </c>
      <c r="E8382" s="1">
        <v>1996</v>
      </c>
      <c r="F8382" s="1">
        <v>100</v>
      </c>
      <c r="G8382" s="1" t="s">
        <v>12</v>
      </c>
      <c r="H8382" s="1">
        <v>3.7111634538579601E-6</v>
      </c>
      <c r="I8382" s="1">
        <v>3.4135281448585501E-6</v>
      </c>
      <c r="J8382" s="1">
        <v>4.0839089999999996E-6</v>
      </c>
      <c r="K8382" s="1">
        <v>5.1504720000000003E-5</v>
      </c>
      <c r="L8382" s="1">
        <v>9.4605399999999997E-6</v>
      </c>
      <c r="M8382" s="1">
        <v>6.1443800000000003E-4</v>
      </c>
      <c r="N8382" s="1">
        <v>4.2840090000000001E-8</v>
      </c>
      <c r="O8382" s="1">
        <v>3.2368067999999998E-8</v>
      </c>
      <c r="P8382" s="1">
        <v>5.9363279999999997E-9</v>
      </c>
      <c r="Q8382" s="1">
        <v>8.9507678447060207E-9</v>
      </c>
      <c r="R8382" s="1">
        <v>25.55</v>
      </c>
      <c r="S8382" s="1">
        <v>7.3</v>
      </c>
      <c r="T8382" s="1">
        <v>0.01</v>
      </c>
      <c r="U8382" s="1">
        <v>481.8</v>
      </c>
      <c r="V8382" s="1">
        <f t="shared" si="521"/>
        <v>2.3459853352849893</v>
      </c>
      <c r="W8382" s="1">
        <f t="shared" si="522"/>
        <v>6.5018617576966671</v>
      </c>
      <c r="X8382" s="1">
        <f t="shared" si="523"/>
        <v>730</v>
      </c>
    </row>
    <row r="8383" spans="1:24" hidden="1" x14ac:dyDescent="0.3">
      <c r="A8383" s="18" t="str">
        <f t="shared" si="520"/>
        <v>OFF - ConstMin - Trenchers_1997_50</v>
      </c>
      <c r="B8383" s="1" t="s">
        <v>40</v>
      </c>
      <c r="C8383" s="1">
        <v>2020</v>
      </c>
      <c r="D8383" s="1" t="s">
        <v>169</v>
      </c>
      <c r="E8383" s="1">
        <v>1997</v>
      </c>
      <c r="F8383" s="1">
        <v>50</v>
      </c>
      <c r="G8383" s="1" t="s">
        <v>12</v>
      </c>
      <c r="H8383" s="1">
        <v>2.2056924554655E-5</v>
      </c>
      <c r="I8383" s="1">
        <v>2.0287959205371599E-5</v>
      </c>
      <c r="J8383" s="1">
        <v>2.4272300000000001E-5</v>
      </c>
      <c r="K8383" s="1">
        <v>4.2621629999999998E-4</v>
      </c>
      <c r="L8383" s="1">
        <v>2.7064110000000001E-5</v>
      </c>
      <c r="M8383" s="1">
        <v>2.6330260000000001E-3</v>
      </c>
      <c r="N8383" s="1">
        <v>1.81518389999999E-7</v>
      </c>
      <c r="O8383" s="1">
        <v>1.3714722800000001E-7</v>
      </c>
      <c r="P8383" s="1">
        <v>3.2012790000000003E-8</v>
      </c>
      <c r="Q8383" s="1">
        <v>4.4753839223530099E-8</v>
      </c>
      <c r="R8383" s="1">
        <v>127.74999999999901</v>
      </c>
      <c r="S8383" s="1">
        <v>54.75</v>
      </c>
      <c r="T8383" s="1">
        <v>0.14000000000000001</v>
      </c>
      <c r="U8383" s="1">
        <v>1642.5</v>
      </c>
      <c r="V8383" s="1">
        <f t="shared" si="521"/>
        <v>4.0899837770790315</v>
      </c>
      <c r="W8383" s="1">
        <f t="shared" si="522"/>
        <v>5.4560327985958672</v>
      </c>
      <c r="X8383" s="1">
        <f t="shared" si="523"/>
        <v>391.07142857142856</v>
      </c>
    </row>
    <row r="8384" spans="1:24" hidden="1" x14ac:dyDescent="0.3">
      <c r="A8384" s="18" t="str">
        <f t="shared" si="520"/>
        <v>OFF - ConstMin - Trenchers_1997_100</v>
      </c>
      <c r="B8384" s="1" t="s">
        <v>40</v>
      </c>
      <c r="C8384" s="1">
        <v>2020</v>
      </c>
      <c r="D8384" s="1" t="s">
        <v>169</v>
      </c>
      <c r="E8384" s="1">
        <v>1997</v>
      </c>
      <c r="F8384" s="1">
        <v>100</v>
      </c>
      <c r="G8384" s="1" t="s">
        <v>12</v>
      </c>
      <c r="H8384" s="1">
        <v>1.1240514013043799E-5</v>
      </c>
      <c r="I8384" s="1">
        <v>1.03390247891977E-5</v>
      </c>
      <c r="J8384" s="1">
        <v>1.2369500000000001E-5</v>
      </c>
      <c r="K8384" s="1">
        <v>1.5676049999999999E-4</v>
      </c>
      <c r="L8384" s="1">
        <v>2.9209970000000001E-5</v>
      </c>
      <c r="M8384" s="1">
        <v>1.900803E-3</v>
      </c>
      <c r="N8384" s="1">
        <v>1.3252860000000001E-7</v>
      </c>
      <c r="O8384" s="1">
        <v>1.0013272E-7</v>
      </c>
      <c r="P8384" s="1">
        <v>1.836441E-8</v>
      </c>
      <c r="Q8384" s="1">
        <v>2.94096657754626E-8</v>
      </c>
      <c r="R8384" s="1">
        <v>83.95</v>
      </c>
      <c r="S8384" s="1">
        <v>18.25</v>
      </c>
      <c r="T8384" s="1">
        <v>0.05</v>
      </c>
      <c r="U8384" s="1">
        <v>1204.5</v>
      </c>
      <c r="V8384" s="1">
        <f t="shared" si="521"/>
        <v>2.8422440955278394</v>
      </c>
      <c r="W8384" s="1">
        <f t="shared" si="522"/>
        <v>8.0299512241993316</v>
      </c>
      <c r="X8384" s="1">
        <f t="shared" si="523"/>
        <v>365</v>
      </c>
    </row>
    <row r="8385" spans="1:24" hidden="1" x14ac:dyDescent="0.3">
      <c r="A8385" s="18" t="str">
        <f t="shared" si="520"/>
        <v>OFF - ConstMin - Trenchers_1998_50</v>
      </c>
      <c r="B8385" s="1" t="s">
        <v>40</v>
      </c>
      <c r="C8385" s="1">
        <v>2020</v>
      </c>
      <c r="D8385" s="1" t="s">
        <v>169</v>
      </c>
      <c r="E8385" s="1">
        <v>1998</v>
      </c>
      <c r="F8385" s="1">
        <v>50</v>
      </c>
      <c r="G8385" s="1" t="s">
        <v>12</v>
      </c>
      <c r="H8385" s="1">
        <v>1.2127350993558E-4</v>
      </c>
      <c r="I8385" s="1">
        <v>1.1154737443874599E-4</v>
      </c>
      <c r="J8385" s="1">
        <v>1.3345410000000001E-4</v>
      </c>
      <c r="K8385" s="1">
        <v>2.520549E-3</v>
      </c>
      <c r="L8385" s="1">
        <v>1.4536670000000001E-4</v>
      </c>
      <c r="M8385" s="1">
        <v>1.257463E-2</v>
      </c>
      <c r="N8385" s="1">
        <v>8.6688377999999899E-7</v>
      </c>
      <c r="O8385" s="1">
        <v>6.5497885600000004E-7</v>
      </c>
      <c r="P8385" s="1">
        <v>1.5288459999999999E-7</v>
      </c>
      <c r="Q8385" s="1">
        <v>2.2632655835899501E-7</v>
      </c>
      <c r="R8385" s="1">
        <v>646.04999999999995</v>
      </c>
      <c r="S8385" s="1">
        <v>270.10000000000002</v>
      </c>
      <c r="T8385" s="1">
        <v>0.67</v>
      </c>
      <c r="U8385" s="1">
        <v>8103</v>
      </c>
      <c r="V8385" s="1">
        <f t="shared" si="521"/>
        <v>4.5582917062115502</v>
      </c>
      <c r="W8385" s="1">
        <f t="shared" si="522"/>
        <v>5.9402906281152257</v>
      </c>
      <c r="X8385" s="1">
        <f t="shared" si="523"/>
        <v>403.13432835820896</v>
      </c>
    </row>
    <row r="8386" spans="1:24" hidden="1" x14ac:dyDescent="0.3">
      <c r="A8386" s="18" t="str">
        <f t="shared" si="520"/>
        <v>OFF - ConstMin - Trenchers_1998_100</v>
      </c>
      <c r="B8386" s="1" t="s">
        <v>40</v>
      </c>
      <c r="C8386" s="1">
        <v>2020</v>
      </c>
      <c r="D8386" s="1" t="s">
        <v>169</v>
      </c>
      <c r="E8386" s="1">
        <v>1998</v>
      </c>
      <c r="F8386" s="1">
        <v>100</v>
      </c>
      <c r="G8386" s="1" t="s">
        <v>12</v>
      </c>
      <c r="H8386" s="1">
        <v>6.1805261354786495E-5</v>
      </c>
      <c r="I8386" s="1">
        <v>5.6848479394132703E-5</v>
      </c>
      <c r="J8386" s="1">
        <v>6.8012919999999995E-5</v>
      </c>
      <c r="K8386" s="1">
        <v>9.2623810000000005E-4</v>
      </c>
      <c r="L8386" s="1">
        <v>1.5689179999999999E-4</v>
      </c>
      <c r="M8386" s="1">
        <v>9.0777180000000002E-3</v>
      </c>
      <c r="N8386" s="1">
        <v>6.3292023000000002E-7</v>
      </c>
      <c r="O8386" s="1">
        <v>4.7820639600000005E-7</v>
      </c>
      <c r="P8386" s="1">
        <v>8.7703410000000006E-8</v>
      </c>
      <c r="Q8386" s="1">
        <v>1.4321228551529599E-7</v>
      </c>
      <c r="R8386" s="1">
        <v>408.8</v>
      </c>
      <c r="S8386" s="1">
        <v>87.6</v>
      </c>
      <c r="T8386" s="1">
        <v>0.22</v>
      </c>
      <c r="U8386" s="1">
        <v>5781.6</v>
      </c>
      <c r="V8386" s="1">
        <f t="shared" si="521"/>
        <v>3.2558126893031334</v>
      </c>
      <c r="W8386" s="1">
        <f t="shared" si="522"/>
        <v>8.9854701257027756</v>
      </c>
      <c r="X8386" s="1">
        <f t="shared" si="523"/>
        <v>398.18181818181813</v>
      </c>
    </row>
    <row r="8387" spans="1:24" hidden="1" x14ac:dyDescent="0.3">
      <c r="A8387" s="18" t="str">
        <f t="shared" si="520"/>
        <v>OFF - ConstMin - Trenchers_1999_50</v>
      </c>
      <c r="B8387" s="1" t="s">
        <v>40</v>
      </c>
      <c r="C8387" s="1">
        <v>2020</v>
      </c>
      <c r="D8387" s="1" t="s">
        <v>169</v>
      </c>
      <c r="E8387" s="1">
        <v>1999</v>
      </c>
      <c r="F8387" s="1">
        <v>50</v>
      </c>
      <c r="G8387" s="1" t="s">
        <v>12</v>
      </c>
      <c r="H8387" s="1">
        <v>1.32897689013202E-4</v>
      </c>
      <c r="I8387" s="1">
        <v>1.2223929435434399E-4</v>
      </c>
      <c r="J8387" s="1">
        <v>1.4624580000000001E-4</v>
      </c>
      <c r="K8387" s="1">
        <v>2.7793200000000001E-3</v>
      </c>
      <c r="L8387" s="1">
        <v>1.6254679999999999E-4</v>
      </c>
      <c r="M8387" s="1">
        <v>1.408818E-2</v>
      </c>
      <c r="N8387" s="1">
        <v>9.7122690000000008E-7</v>
      </c>
      <c r="O8387" s="1">
        <v>7.3381587999999997E-7</v>
      </c>
      <c r="P8387" s="1">
        <v>1.712866E-7</v>
      </c>
      <c r="Q8387" s="1">
        <v>2.5190018077244099E-7</v>
      </c>
      <c r="R8387" s="1">
        <v>719.05</v>
      </c>
      <c r="S8387" s="1">
        <v>299.29999999999899</v>
      </c>
      <c r="T8387" s="1">
        <v>0.75</v>
      </c>
      <c r="U8387" s="1">
        <v>8979</v>
      </c>
      <c r="V8387" s="1">
        <f t="shared" si="521"/>
        <v>4.5078708319767902</v>
      </c>
      <c r="W8387" s="1">
        <f t="shared" si="522"/>
        <v>5.9943079876354473</v>
      </c>
      <c r="X8387" s="1">
        <f t="shared" si="523"/>
        <v>399.0666666666653</v>
      </c>
    </row>
    <row r="8388" spans="1:24" hidden="1" x14ac:dyDescent="0.3">
      <c r="A8388" s="18" t="str">
        <f t="shared" si="520"/>
        <v>OFF - ConstMin - Trenchers_1999_100</v>
      </c>
      <c r="B8388" s="1" t="s">
        <v>40</v>
      </c>
      <c r="C8388" s="1">
        <v>2020</v>
      </c>
      <c r="D8388" s="1" t="s">
        <v>169</v>
      </c>
      <c r="E8388" s="1">
        <v>1999</v>
      </c>
      <c r="F8388" s="1">
        <v>100</v>
      </c>
      <c r="G8388" s="1" t="s">
        <v>12</v>
      </c>
      <c r="H8388" s="1">
        <v>6.7732459500253895E-5</v>
      </c>
      <c r="I8388" s="1">
        <v>6.2300316248333602E-5</v>
      </c>
      <c r="J8388" s="1">
        <v>7.4535439999999994E-5</v>
      </c>
      <c r="K8388" s="1">
        <v>1.0204109999999999E-3</v>
      </c>
      <c r="L8388" s="1">
        <v>1.754336E-4</v>
      </c>
      <c r="M8388" s="1">
        <v>1.017036E-2</v>
      </c>
      <c r="N8388" s="1">
        <v>7.0910207999999899E-7</v>
      </c>
      <c r="O8388" s="1">
        <v>5.3576601599999999E-7</v>
      </c>
      <c r="P8388" s="1">
        <v>9.8259900000000002E-8</v>
      </c>
      <c r="Q8388" s="1">
        <v>1.59835140084036E-7</v>
      </c>
      <c r="R8388" s="1">
        <v>456.25</v>
      </c>
      <c r="S8388" s="1">
        <v>98.55</v>
      </c>
      <c r="T8388" s="1">
        <v>0.25</v>
      </c>
      <c r="U8388" s="1">
        <v>6504.3</v>
      </c>
      <c r="V8388" s="1">
        <f t="shared" si="521"/>
        <v>3.1715991132245955</v>
      </c>
      <c r="W8388" s="1">
        <f t="shared" si="522"/>
        <v>8.9310148598913575</v>
      </c>
      <c r="X8388" s="1">
        <f t="shared" si="523"/>
        <v>394.2</v>
      </c>
    </row>
    <row r="8389" spans="1:24" hidden="1" x14ac:dyDescent="0.3">
      <c r="A8389" s="18" t="str">
        <f t="shared" si="520"/>
        <v>OFF - ConstMin - Trenchers_2000_50</v>
      </c>
      <c r="B8389" s="1" t="s">
        <v>40</v>
      </c>
      <c r="C8389" s="1">
        <v>2020</v>
      </c>
      <c r="D8389" s="1" t="s">
        <v>169</v>
      </c>
      <c r="E8389" s="1">
        <v>2000</v>
      </c>
      <c r="F8389" s="1">
        <v>50</v>
      </c>
      <c r="G8389" s="1" t="s">
        <v>12</v>
      </c>
      <c r="H8389" s="1">
        <v>1.5249695803220301E-4</v>
      </c>
      <c r="I8389" s="1">
        <v>1.4026670199801999E-4</v>
      </c>
      <c r="J8389" s="1">
        <v>1.6781359999999999E-4</v>
      </c>
      <c r="K8389" s="1">
        <v>3.2098130000000002E-3</v>
      </c>
      <c r="L8389" s="1">
        <v>1.904145E-4</v>
      </c>
      <c r="M8389" s="1">
        <v>1.6535770000000002E-2</v>
      </c>
      <c r="N8389" s="1">
        <v>1.1399607E-6</v>
      </c>
      <c r="O8389" s="1">
        <v>8.6130363999999999E-7</v>
      </c>
      <c r="P8389" s="1">
        <v>2.010448E-7</v>
      </c>
      <c r="Q8389" s="1">
        <v>2.9409665775462601E-7</v>
      </c>
      <c r="R8389" s="1">
        <v>839.49999999999898</v>
      </c>
      <c r="S8389" s="1">
        <v>354.05</v>
      </c>
      <c r="T8389" s="1">
        <v>0.88</v>
      </c>
      <c r="U8389" s="1">
        <v>10621.5</v>
      </c>
      <c r="V8389" s="1">
        <f t="shared" si="521"/>
        <v>4.3727770303344071</v>
      </c>
      <c r="W8389" s="1">
        <f t="shared" si="522"/>
        <v>5.9361212603000002</v>
      </c>
      <c r="X8389" s="1">
        <f t="shared" si="523"/>
        <v>402.32954545454544</v>
      </c>
    </row>
    <row r="8390" spans="1:24" hidden="1" x14ac:dyDescent="0.3">
      <c r="A8390" s="18" t="str">
        <f t="shared" si="520"/>
        <v>OFF - ConstMin - Trenchers_2000_100</v>
      </c>
      <c r="B8390" s="1" t="s">
        <v>40</v>
      </c>
      <c r="C8390" s="1">
        <v>2020</v>
      </c>
      <c r="D8390" s="1" t="s">
        <v>169</v>
      </c>
      <c r="E8390" s="1">
        <v>2000</v>
      </c>
      <c r="F8390" s="1">
        <v>100</v>
      </c>
      <c r="G8390" s="1" t="s">
        <v>12</v>
      </c>
      <c r="H8390" s="1">
        <v>7.7725126063325596E-5</v>
      </c>
      <c r="I8390" s="1">
        <v>7.1491570953046896E-5</v>
      </c>
      <c r="J8390" s="1">
        <v>8.5531760000000004E-5</v>
      </c>
      <c r="K8390" s="1">
        <v>1.177368E-3</v>
      </c>
      <c r="L8390" s="1">
        <v>2.0551019999999999E-4</v>
      </c>
      <c r="M8390" s="1">
        <v>1.19373E-2</v>
      </c>
      <c r="N8390" s="1">
        <v>8.3229687000000004E-7</v>
      </c>
      <c r="O8390" s="1">
        <v>6.2884652400000001E-7</v>
      </c>
      <c r="P8390" s="1">
        <v>1.153309E-7</v>
      </c>
      <c r="Q8390" s="1">
        <v>1.8668744361815401E-7</v>
      </c>
      <c r="R8390" s="1">
        <v>532.9</v>
      </c>
      <c r="S8390" s="1">
        <v>116.8</v>
      </c>
      <c r="T8390" s="1">
        <v>0.28999999999999998</v>
      </c>
      <c r="U8390" s="1">
        <v>7708.8</v>
      </c>
      <c r="V8390" s="1">
        <f t="shared" si="521"/>
        <v>3.0708362787514871</v>
      </c>
      <c r="W8390" s="1">
        <f t="shared" si="522"/>
        <v>8.8274487383687497</v>
      </c>
      <c r="X8390" s="1">
        <f t="shared" si="523"/>
        <v>402.75862068965517</v>
      </c>
    </row>
    <row r="8391" spans="1:24" hidden="1" x14ac:dyDescent="0.3">
      <c r="A8391" s="18" t="str">
        <f t="shared" si="520"/>
        <v>OFF - ConstMin - Trenchers_2001_50</v>
      </c>
      <c r="B8391" s="1" t="s">
        <v>40</v>
      </c>
      <c r="C8391" s="1">
        <v>2020</v>
      </c>
      <c r="D8391" s="1" t="s">
        <v>169</v>
      </c>
      <c r="E8391" s="1">
        <v>2001</v>
      </c>
      <c r="F8391" s="1">
        <v>50</v>
      </c>
      <c r="G8391" s="1" t="s">
        <v>12</v>
      </c>
      <c r="H8391" s="1">
        <v>1.6229768301559601E-4</v>
      </c>
      <c r="I8391" s="1">
        <v>1.4928140883774501E-4</v>
      </c>
      <c r="J8391" s="1">
        <v>1.7859869999999999E-4</v>
      </c>
      <c r="K8391" s="1">
        <v>3.4390620000000001E-3</v>
      </c>
      <c r="L8391" s="1">
        <v>2.0699259999999999E-4</v>
      </c>
      <c r="M8391" s="1">
        <v>1.801061E-2</v>
      </c>
      <c r="N8391" s="1">
        <v>1.2416354999999999E-6</v>
      </c>
      <c r="O8391" s="1">
        <v>9.3812460000000005E-7</v>
      </c>
      <c r="P8391" s="1">
        <v>2.189762E-7</v>
      </c>
      <c r="Q8391" s="1">
        <v>3.19670280168072E-7</v>
      </c>
      <c r="R8391" s="1">
        <v>912.5</v>
      </c>
      <c r="S8391" s="1">
        <v>383.25</v>
      </c>
      <c r="T8391" s="1">
        <v>0.96</v>
      </c>
      <c r="U8391" s="1">
        <v>11497.5</v>
      </c>
      <c r="V8391" s="1">
        <f t="shared" si="521"/>
        <v>4.2992322559778859</v>
      </c>
      <c r="W8391" s="1">
        <f t="shared" si="522"/>
        <v>5.9612866035848882</v>
      </c>
      <c r="X8391" s="1">
        <f t="shared" si="523"/>
        <v>399.21875</v>
      </c>
    </row>
    <row r="8392" spans="1:24" hidden="1" x14ac:dyDescent="0.3">
      <c r="A8392" s="18" t="str">
        <f t="shared" si="520"/>
        <v>OFF - ConstMin - Trenchers_2001_100</v>
      </c>
      <c r="B8392" s="1" t="s">
        <v>40</v>
      </c>
      <c r="C8392" s="1">
        <v>2020</v>
      </c>
      <c r="D8392" s="1" t="s">
        <v>169</v>
      </c>
      <c r="E8392" s="1">
        <v>2001</v>
      </c>
      <c r="F8392" s="1">
        <v>100</v>
      </c>
      <c r="G8392" s="1" t="s">
        <v>12</v>
      </c>
      <c r="H8392" s="1">
        <v>8.2724494497196096E-5</v>
      </c>
      <c r="I8392" s="1">
        <v>7.6089990038520996E-5</v>
      </c>
      <c r="J8392" s="1">
        <v>9.1033259999999999E-5</v>
      </c>
      <c r="K8392" s="1">
        <v>1.260244E-3</v>
      </c>
      <c r="L8392" s="1">
        <v>2.2340190000000001E-4</v>
      </c>
      <c r="M8392" s="1">
        <v>1.3002E-2</v>
      </c>
      <c r="N8392" s="1">
        <v>9.0653039999999997E-7</v>
      </c>
      <c r="O8392" s="1">
        <v>6.8493407999999996E-7</v>
      </c>
      <c r="P8392" s="1">
        <v>1.256174E-7</v>
      </c>
      <c r="Q8392" s="1">
        <v>2.0331029818689399E-7</v>
      </c>
      <c r="R8392" s="1">
        <v>580.35</v>
      </c>
      <c r="S8392" s="1">
        <v>127.74999999999901</v>
      </c>
      <c r="T8392" s="1">
        <v>0.32</v>
      </c>
      <c r="U8392" s="1">
        <v>8431.5</v>
      </c>
      <c r="V8392" s="1">
        <f t="shared" si="521"/>
        <v>2.9882111614587994</v>
      </c>
      <c r="W8392" s="1">
        <f t="shared" si="522"/>
        <v>8.77345431026</v>
      </c>
      <c r="X8392" s="1">
        <f t="shared" si="523"/>
        <v>399.21874999999687</v>
      </c>
    </row>
    <row r="8393" spans="1:24" hidden="1" x14ac:dyDescent="0.3">
      <c r="A8393" s="18" t="str">
        <f t="shared" si="520"/>
        <v>OFF - ConstMin - Trenchers_2002_50</v>
      </c>
      <c r="B8393" s="1" t="s">
        <v>40</v>
      </c>
      <c r="C8393" s="1">
        <v>2020</v>
      </c>
      <c r="D8393" s="1" t="s">
        <v>169</v>
      </c>
      <c r="E8393" s="1">
        <v>2002</v>
      </c>
      <c r="F8393" s="1">
        <v>50</v>
      </c>
      <c r="G8393" s="1" t="s">
        <v>12</v>
      </c>
      <c r="H8393" s="1">
        <v>1.7436486711212501E-4</v>
      </c>
      <c r="I8393" s="1">
        <v>1.6038080476973201E-4</v>
      </c>
      <c r="J8393" s="1">
        <v>1.918779E-4</v>
      </c>
      <c r="K8393" s="1">
        <v>3.7206129999999998E-3</v>
      </c>
      <c r="L8393" s="1">
        <v>2.272698E-4</v>
      </c>
      <c r="M8393" s="1">
        <v>1.981374E-2</v>
      </c>
      <c r="N8393" s="1">
        <v>1.3659417E-6</v>
      </c>
      <c r="O8393" s="1">
        <v>1.0320448400000001E-6</v>
      </c>
      <c r="P8393" s="1">
        <v>2.4089890000000003E-7</v>
      </c>
      <c r="Q8393" s="1">
        <v>3.49079945943535E-7</v>
      </c>
      <c r="R8393" s="1">
        <v>996.45</v>
      </c>
      <c r="S8393" s="1">
        <v>423.4</v>
      </c>
      <c r="T8393" s="1">
        <v>1.05</v>
      </c>
      <c r="U8393" s="1">
        <v>12701.9999999999</v>
      </c>
      <c r="V8393" s="1">
        <f t="shared" si="521"/>
        <v>4.180891341264978</v>
      </c>
      <c r="W8393" s="1">
        <f t="shared" si="522"/>
        <v>5.9245889201969426</v>
      </c>
      <c r="X8393" s="1">
        <f t="shared" si="523"/>
        <v>403.23809523809518</v>
      </c>
    </row>
    <row r="8394" spans="1:24" hidden="1" x14ac:dyDescent="0.3">
      <c r="A8394" s="18" t="str">
        <f t="shared" ref="A8394:A8457" si="524">D8394&amp;"_"&amp;E8394&amp;"_"&amp;F8394</f>
        <v>OFF - ConstMin - Trenchers_2002_100</v>
      </c>
      <c r="B8394" s="1" t="s">
        <v>40</v>
      </c>
      <c r="C8394" s="1">
        <v>2020</v>
      </c>
      <c r="D8394" s="1" t="s">
        <v>169</v>
      </c>
      <c r="E8394" s="1">
        <v>2002</v>
      </c>
      <c r="F8394" s="1">
        <v>100</v>
      </c>
      <c r="G8394" s="1" t="s">
        <v>12</v>
      </c>
      <c r="H8394" s="1">
        <v>8.8879856130144399E-5</v>
      </c>
      <c r="I8394" s="1">
        <v>8.1751691668506795E-5</v>
      </c>
      <c r="J8394" s="1">
        <v>9.7806859999999998E-5</v>
      </c>
      <c r="K8394" s="1">
        <v>1.3620609999999999E-3</v>
      </c>
      <c r="L8394" s="1">
        <v>2.4528579999999998E-4</v>
      </c>
      <c r="M8394" s="1">
        <v>1.4303679999999999E-2</v>
      </c>
      <c r="N8394" s="1">
        <v>9.9728730000000006E-7</v>
      </c>
      <c r="O8394" s="1">
        <v>7.5350595999999998E-7</v>
      </c>
      <c r="P8394" s="1">
        <v>1.3819350000000001E-7</v>
      </c>
      <c r="Q8394" s="1">
        <v>2.2249051499697799E-7</v>
      </c>
      <c r="R8394" s="1">
        <v>635.1</v>
      </c>
      <c r="S8394" s="1">
        <v>138.69999999999999</v>
      </c>
      <c r="T8394" s="1">
        <v>0.35</v>
      </c>
      <c r="U8394" s="1">
        <v>9154.2000000000007</v>
      </c>
      <c r="V8394" s="1">
        <f t="shared" si="521"/>
        <v>2.9570927891090308</v>
      </c>
      <c r="W8394" s="1">
        <f t="shared" si="522"/>
        <v>8.8723897407771926</v>
      </c>
      <c r="X8394" s="1">
        <f t="shared" si="523"/>
        <v>396.28571428571428</v>
      </c>
    </row>
    <row r="8395" spans="1:24" hidden="1" x14ac:dyDescent="0.3">
      <c r="A8395" s="18" t="str">
        <f t="shared" si="524"/>
        <v>OFF - ConstMin - Trenchers_2003_50</v>
      </c>
      <c r="B8395" s="1" t="s">
        <v>40</v>
      </c>
      <c r="C8395" s="1">
        <v>2020</v>
      </c>
      <c r="D8395" s="1" t="s">
        <v>169</v>
      </c>
      <c r="E8395" s="1">
        <v>2003</v>
      </c>
      <c r="F8395" s="1">
        <v>50</v>
      </c>
      <c r="G8395" s="1" t="s">
        <v>12</v>
      </c>
      <c r="H8395" s="1">
        <v>1.96185067959241E-4</v>
      </c>
      <c r="I8395" s="1">
        <v>1.8045102550890999E-4</v>
      </c>
      <c r="J8395" s="1">
        <v>2.158897E-4</v>
      </c>
      <c r="K8395" s="1">
        <v>4.2167309999999996E-3</v>
      </c>
      <c r="L8395" s="1">
        <v>2.6147920000000002E-4</v>
      </c>
      <c r="M8395" s="1">
        <v>2.284098E-2</v>
      </c>
      <c r="N8395" s="1">
        <v>1.5746364E-6</v>
      </c>
      <c r="O8395" s="1">
        <v>1.18972528E-6</v>
      </c>
      <c r="P8395" s="1">
        <v>2.7770460000000002E-7</v>
      </c>
      <c r="Q8395" s="1">
        <v>4.0150587189109899E-7</v>
      </c>
      <c r="R8395" s="1">
        <v>1146.0999999999999</v>
      </c>
      <c r="S8395" s="1">
        <v>489.1</v>
      </c>
      <c r="T8395" s="1">
        <v>1.21</v>
      </c>
      <c r="U8395" s="1">
        <v>14673</v>
      </c>
      <c r="V8395" s="1">
        <f t="shared" ref="V8395:V8458" si="525">IFERROR(CONVERT(I8395,"ton","g")*365/U8395,0)</f>
        <v>4.0721994193789524</v>
      </c>
      <c r="W8395" s="1">
        <f t="shared" ref="W8395:W8458" si="526">IFERROR(CONVERT(L8395,"ton","g")*365/U8395,0)</f>
        <v>5.9007447777962199</v>
      </c>
      <c r="X8395" s="1">
        <f t="shared" ref="X8395:X8458" si="527">S8395/T8395</f>
        <v>404.21487603305786</v>
      </c>
    </row>
    <row r="8396" spans="1:24" hidden="1" x14ac:dyDescent="0.3">
      <c r="A8396" s="18" t="str">
        <f t="shared" si="524"/>
        <v>OFF - ConstMin - Trenchers_2003_100</v>
      </c>
      <c r="B8396" s="1" t="s">
        <v>40</v>
      </c>
      <c r="C8396" s="1">
        <v>2020</v>
      </c>
      <c r="D8396" s="1" t="s">
        <v>169</v>
      </c>
      <c r="E8396" s="1">
        <v>2003</v>
      </c>
      <c r="F8396" s="1">
        <v>100</v>
      </c>
      <c r="G8396" s="1" t="s">
        <v>12</v>
      </c>
      <c r="H8396" s="1">
        <v>1.0000790593572199E-4</v>
      </c>
      <c r="I8396" s="1">
        <v>9.1987271879677096E-5</v>
      </c>
      <c r="J8396" s="1">
        <v>1.100526E-4</v>
      </c>
      <c r="K8396" s="1">
        <v>1.5420919999999999E-3</v>
      </c>
      <c r="L8396" s="1">
        <v>2.8220639999999999E-4</v>
      </c>
      <c r="M8396" s="1">
        <v>1.6489070000000002E-2</v>
      </c>
      <c r="N8396" s="1">
        <v>1.1496573000000001E-6</v>
      </c>
      <c r="O8396" s="1">
        <v>8.6862995999999998E-7</v>
      </c>
      <c r="P8396" s="1">
        <v>1.5930740000000001E-7</v>
      </c>
      <c r="Q8396" s="1">
        <v>2.5573622413445801E-7</v>
      </c>
      <c r="R8396" s="1">
        <v>730</v>
      </c>
      <c r="S8396" s="1">
        <v>160.6</v>
      </c>
      <c r="T8396" s="1">
        <v>0.4</v>
      </c>
      <c r="U8396" s="1">
        <v>10599.6</v>
      </c>
      <c r="V8396" s="1">
        <f t="shared" si="525"/>
        <v>2.8736036268413967</v>
      </c>
      <c r="W8396" s="1">
        <f t="shared" si="526"/>
        <v>8.8158863502181823</v>
      </c>
      <c r="X8396" s="1">
        <f t="shared" si="527"/>
        <v>401.49999999999994</v>
      </c>
    </row>
    <row r="8397" spans="1:24" hidden="1" x14ac:dyDescent="0.3">
      <c r="A8397" s="18" t="str">
        <f t="shared" si="524"/>
        <v>OFF - ConstMin - Trenchers_2004_50</v>
      </c>
      <c r="B8397" s="1" t="s">
        <v>40</v>
      </c>
      <c r="C8397" s="1">
        <v>2020</v>
      </c>
      <c r="D8397" s="1" t="s">
        <v>169</v>
      </c>
      <c r="E8397" s="1">
        <v>2004</v>
      </c>
      <c r="F8397" s="1">
        <v>50</v>
      </c>
      <c r="G8397" s="1" t="s">
        <v>12</v>
      </c>
      <c r="H8397" s="1">
        <v>7.8860754662457404E-5</v>
      </c>
      <c r="I8397" s="1">
        <v>7.2536122138528307E-5</v>
      </c>
      <c r="J8397" s="1">
        <v>8.6781449999999999E-5</v>
      </c>
      <c r="K8397" s="1">
        <v>7.9159509999999992E-3</v>
      </c>
      <c r="L8397" s="1">
        <v>2.081265E-4</v>
      </c>
      <c r="M8397" s="1">
        <v>3.3188120000000002E-2</v>
      </c>
      <c r="N8397" s="1">
        <v>2.2879593000000001E-6</v>
      </c>
      <c r="O8397" s="1">
        <v>1.72868036E-6</v>
      </c>
      <c r="P8397" s="1">
        <v>4.0350700000000001E-7</v>
      </c>
      <c r="Q8397" s="1">
        <v>6.0865221344000997E-7</v>
      </c>
      <c r="R8397" s="1">
        <v>1737.3999999999901</v>
      </c>
      <c r="S8397" s="1">
        <v>708.1</v>
      </c>
      <c r="T8397" s="1">
        <v>1.76</v>
      </c>
      <c r="U8397" s="1">
        <v>21243</v>
      </c>
      <c r="V8397" s="1">
        <f t="shared" si="525"/>
        <v>1.1306471323513581</v>
      </c>
      <c r="W8397" s="1">
        <f t="shared" si="526"/>
        <v>3.2441440685499998</v>
      </c>
      <c r="X8397" s="1">
        <f t="shared" si="527"/>
        <v>402.32954545454544</v>
      </c>
    </row>
    <row r="8398" spans="1:24" hidden="1" x14ac:dyDescent="0.3">
      <c r="A8398" s="18" t="str">
        <f t="shared" si="524"/>
        <v>OFF - ConstMin - Trenchers_2004_100</v>
      </c>
      <c r="B8398" s="1" t="s">
        <v>40</v>
      </c>
      <c r="C8398" s="1">
        <v>2020</v>
      </c>
      <c r="D8398" s="1" t="s">
        <v>169</v>
      </c>
      <c r="E8398" s="1">
        <v>2004</v>
      </c>
      <c r="F8398" s="1">
        <v>100</v>
      </c>
      <c r="G8398" s="1" t="s">
        <v>12</v>
      </c>
      <c r="H8398" s="1">
        <v>2.5201469595316E-5</v>
      </c>
      <c r="I8398" s="1">
        <v>2.3180311733771699E-5</v>
      </c>
      <c r="J8398" s="1">
        <v>2.7732680000000002E-5</v>
      </c>
      <c r="K8398" s="1">
        <v>1.629339E-3</v>
      </c>
      <c r="L8398" s="1">
        <v>1.067183E-4</v>
      </c>
      <c r="M8398" s="1">
        <v>2.3958739999999999E-2</v>
      </c>
      <c r="N8398" s="1">
        <v>1.6704602999999999E-6</v>
      </c>
      <c r="O8398" s="1">
        <v>1.2621255599999999E-6</v>
      </c>
      <c r="P8398" s="1">
        <v>2.3147479999999999E-7</v>
      </c>
      <c r="Q8398" s="1">
        <v>3.5291598930555202E-7</v>
      </c>
      <c r="R8398" s="1">
        <v>1007.4</v>
      </c>
      <c r="S8398" s="1">
        <v>233.6</v>
      </c>
      <c r="T8398" s="1">
        <v>0.57999999999999996</v>
      </c>
      <c r="U8398" s="1">
        <v>15417.6</v>
      </c>
      <c r="V8398" s="1">
        <f t="shared" si="525"/>
        <v>0.49784150268277999</v>
      </c>
      <c r="W8398" s="1">
        <f t="shared" si="526"/>
        <v>2.291979480083854</v>
      </c>
      <c r="X8398" s="1">
        <f t="shared" si="527"/>
        <v>402.75862068965517</v>
      </c>
    </row>
    <row r="8399" spans="1:24" hidden="1" x14ac:dyDescent="0.3">
      <c r="A8399" s="18" t="str">
        <f t="shared" si="524"/>
        <v>OFF - ConstMin - Trenchers_2005_50</v>
      </c>
      <c r="B8399" s="1" t="s">
        <v>40</v>
      </c>
      <c r="C8399" s="1">
        <v>2020</v>
      </c>
      <c r="D8399" s="1" t="s">
        <v>169</v>
      </c>
      <c r="E8399" s="1">
        <v>2005</v>
      </c>
      <c r="F8399" s="1">
        <v>50</v>
      </c>
      <c r="G8399" s="1" t="s">
        <v>12</v>
      </c>
      <c r="H8399" s="1">
        <v>1.23867747326294E-4</v>
      </c>
      <c r="I8399" s="1">
        <v>1.1393355399072501E-4</v>
      </c>
      <c r="J8399" s="1">
        <v>1.3630890000000001E-4</v>
      </c>
      <c r="K8399" s="1">
        <v>1.231724E-2</v>
      </c>
      <c r="L8399" s="1">
        <v>3.251447E-4</v>
      </c>
      <c r="M8399" s="1">
        <v>5.4099880000000003E-2</v>
      </c>
      <c r="N8399" s="1">
        <v>3.72959729999999E-6</v>
      </c>
      <c r="O8399" s="1">
        <v>2.8179179600000001E-6</v>
      </c>
      <c r="P8399" s="1">
        <v>6.5775589999999999E-7</v>
      </c>
      <c r="Q8399" s="1">
        <v>9.8074841955564596E-7</v>
      </c>
      <c r="R8399" s="1">
        <v>2799.55</v>
      </c>
      <c r="S8399" s="1">
        <v>1153.4000000000001</v>
      </c>
      <c r="T8399" s="1">
        <v>2.87</v>
      </c>
      <c r="U8399" s="1">
        <v>34602</v>
      </c>
      <c r="V8399" s="1">
        <f t="shared" si="525"/>
        <v>1.0902825058475931</v>
      </c>
      <c r="W8399" s="1">
        <f t="shared" si="526"/>
        <v>3.1114589676358437</v>
      </c>
      <c r="X8399" s="1">
        <f t="shared" si="527"/>
        <v>401.88153310104531</v>
      </c>
    </row>
    <row r="8400" spans="1:24" hidden="1" x14ac:dyDescent="0.3">
      <c r="A8400" s="18" t="str">
        <f t="shared" si="524"/>
        <v>OFF - ConstMin - Trenchers_2005_100</v>
      </c>
      <c r="B8400" s="1" t="s">
        <v>40</v>
      </c>
      <c r="C8400" s="1">
        <v>2020</v>
      </c>
      <c r="D8400" s="1" t="s">
        <v>169</v>
      </c>
      <c r="E8400" s="1">
        <v>2005</v>
      </c>
      <c r="F8400" s="1">
        <v>100</v>
      </c>
      <c r="G8400" s="1" t="s">
        <v>12</v>
      </c>
      <c r="H8400" s="1">
        <v>3.9434053136975298E-5</v>
      </c>
      <c r="I8400" s="1">
        <v>3.6271442075389898E-5</v>
      </c>
      <c r="J8400" s="1">
        <v>4.3394769999999998E-5</v>
      </c>
      <c r="K8400" s="1">
        <v>2.5286390000000001E-3</v>
      </c>
      <c r="L8400" s="1">
        <v>1.694299E-4</v>
      </c>
      <c r="M8400" s="1">
        <v>3.9055100000000002E-2</v>
      </c>
      <c r="N8400" s="1">
        <v>2.7230156999999998E-6</v>
      </c>
      <c r="O8400" s="1">
        <v>2.0573896400000001E-6</v>
      </c>
      <c r="P8400" s="1">
        <v>3.7732679999999999E-7</v>
      </c>
      <c r="Q8400" s="1">
        <v>5.7284914206118501E-7</v>
      </c>
      <c r="R8400" s="1">
        <v>1635.2</v>
      </c>
      <c r="S8400" s="1">
        <v>383.25</v>
      </c>
      <c r="T8400" s="1">
        <v>0.95</v>
      </c>
      <c r="U8400" s="1">
        <v>25294.5</v>
      </c>
      <c r="V8400" s="1">
        <f t="shared" si="525"/>
        <v>0.47481816376028341</v>
      </c>
      <c r="W8400" s="1">
        <f t="shared" si="526"/>
        <v>2.2179541093755555</v>
      </c>
      <c r="X8400" s="1">
        <f t="shared" si="527"/>
        <v>403.42105263157896</v>
      </c>
    </row>
    <row r="8401" spans="1:24" hidden="1" x14ac:dyDescent="0.3">
      <c r="A8401" s="18" t="str">
        <f t="shared" si="524"/>
        <v>OFF - ConstMin - Trenchers_2006_50</v>
      </c>
      <c r="B8401" s="1" t="s">
        <v>40</v>
      </c>
      <c r="C8401" s="1">
        <v>2020</v>
      </c>
      <c r="D8401" s="1" t="s">
        <v>169</v>
      </c>
      <c r="E8401" s="1">
        <v>2006</v>
      </c>
      <c r="F8401" s="1">
        <v>50</v>
      </c>
      <c r="G8401" s="1" t="s">
        <v>12</v>
      </c>
      <c r="H8401" s="1">
        <v>1.2347235966736901E-4</v>
      </c>
      <c r="I8401" s="1">
        <v>1.13569876422046E-4</v>
      </c>
      <c r="J8401" s="1">
        <v>1.3587380000000001E-4</v>
      </c>
      <c r="K8401" s="1">
        <v>1.2152700000000001E-2</v>
      </c>
      <c r="L8401" s="1">
        <v>3.222117E-4</v>
      </c>
      <c r="M8401" s="1">
        <v>5.6046070000000003E-2</v>
      </c>
      <c r="N8401" s="1">
        <v>3.8637656999999998E-6</v>
      </c>
      <c r="O8401" s="1">
        <v>2.9192896399999998E-6</v>
      </c>
      <c r="P8401" s="1">
        <v>6.8141800000000002E-7</v>
      </c>
      <c r="Q8401" s="1">
        <v>1.00248599860707E-6</v>
      </c>
      <c r="R8401" s="1">
        <v>2861.6</v>
      </c>
      <c r="S8401" s="1">
        <v>1197.19999999999</v>
      </c>
      <c r="T8401" s="1">
        <v>2.97</v>
      </c>
      <c r="U8401" s="1">
        <v>35916</v>
      </c>
      <c r="V8401" s="1">
        <f t="shared" si="525"/>
        <v>1.0470412481073774</v>
      </c>
      <c r="W8401" s="1">
        <f t="shared" si="526"/>
        <v>2.9705847285514024</v>
      </c>
      <c r="X8401" s="1">
        <f t="shared" si="527"/>
        <v>403.09764309763972</v>
      </c>
    </row>
    <row r="8402" spans="1:24" hidden="1" x14ac:dyDescent="0.3">
      <c r="A8402" s="18" t="str">
        <f t="shared" si="524"/>
        <v>OFF - ConstMin - Trenchers_2006_100</v>
      </c>
      <c r="B8402" s="1" t="s">
        <v>40</v>
      </c>
      <c r="C8402" s="1">
        <v>2020</v>
      </c>
      <c r="D8402" s="1" t="s">
        <v>169</v>
      </c>
      <c r="E8402" s="1">
        <v>2006</v>
      </c>
      <c r="F8402" s="1">
        <v>100</v>
      </c>
      <c r="G8402" s="1" t="s">
        <v>12</v>
      </c>
      <c r="H8402" s="1">
        <v>3.9146586044296798E-5</v>
      </c>
      <c r="I8402" s="1">
        <v>3.6007029843544197E-5</v>
      </c>
      <c r="J8402" s="1">
        <v>4.3078429999999999E-5</v>
      </c>
      <c r="K8402" s="1">
        <v>2.4876799999999999E-3</v>
      </c>
      <c r="L8402" s="1">
        <v>1.708306E-4</v>
      </c>
      <c r="M8402" s="1">
        <v>4.0460070000000001E-2</v>
      </c>
      <c r="N8402" s="1">
        <v>2.8209725999999999E-6</v>
      </c>
      <c r="O8402" s="1">
        <v>2.13140152E-6</v>
      </c>
      <c r="P8402" s="1">
        <v>3.9090069999999998E-7</v>
      </c>
      <c r="Q8402" s="1">
        <v>5.8947199662992505E-7</v>
      </c>
      <c r="R8402" s="1">
        <v>1682.65</v>
      </c>
      <c r="S8402" s="1">
        <v>397.85</v>
      </c>
      <c r="T8402" s="1">
        <v>0.99</v>
      </c>
      <c r="U8402" s="1">
        <v>26258.1</v>
      </c>
      <c r="V8402" s="1">
        <f t="shared" si="525"/>
        <v>0.45405932731148024</v>
      </c>
      <c r="W8402" s="1">
        <f t="shared" si="526"/>
        <v>2.1542245405204894</v>
      </c>
      <c r="X8402" s="1">
        <f t="shared" si="527"/>
        <v>401.86868686868689</v>
      </c>
    </row>
    <row r="8403" spans="1:24" hidden="1" x14ac:dyDescent="0.3">
      <c r="A8403" s="18" t="str">
        <f t="shared" si="524"/>
        <v>OFF - ConstMin - Trenchers_2007_50</v>
      </c>
      <c r="B8403" s="1" t="s">
        <v>40</v>
      </c>
      <c r="C8403" s="1">
        <v>2020</v>
      </c>
      <c r="D8403" s="1" t="s">
        <v>169</v>
      </c>
      <c r="E8403" s="1">
        <v>2007</v>
      </c>
      <c r="F8403" s="1">
        <v>50</v>
      </c>
      <c r="G8403" s="1" t="s">
        <v>12</v>
      </c>
      <c r="H8403" s="1">
        <v>8.0420077805312194E-5</v>
      </c>
      <c r="I8403" s="1">
        <v>7.3970387565326198E-5</v>
      </c>
      <c r="J8403" s="1">
        <v>8.8497390000000003E-5</v>
      </c>
      <c r="K8403" s="1">
        <v>8.2756940000000001E-3</v>
      </c>
      <c r="L8403" s="1">
        <v>9.9159449999999995E-5</v>
      </c>
      <c r="M8403" s="1">
        <v>4.017474E-2</v>
      </c>
      <c r="N8403" s="1">
        <v>2.7696105000000001E-6</v>
      </c>
      <c r="O8403" s="1">
        <v>2.0925946E-6</v>
      </c>
      <c r="P8403" s="1">
        <v>4.8845160000000004E-7</v>
      </c>
      <c r="Q8403" s="1">
        <v>7.0966802197312004E-7</v>
      </c>
      <c r="R8403" s="1">
        <v>2025.75</v>
      </c>
      <c r="S8403" s="1">
        <v>857.75</v>
      </c>
      <c r="T8403" s="1">
        <v>2.13</v>
      </c>
      <c r="U8403" s="1">
        <v>25732.5</v>
      </c>
      <c r="V8403" s="1">
        <f t="shared" si="525"/>
        <v>0.95184123136382537</v>
      </c>
      <c r="W8403" s="1">
        <f t="shared" si="526"/>
        <v>1.2759707782523828</v>
      </c>
      <c r="X8403" s="1">
        <f t="shared" si="527"/>
        <v>402.69953051643193</v>
      </c>
    </row>
    <row r="8404" spans="1:24" hidden="1" x14ac:dyDescent="0.3">
      <c r="A8404" s="18" t="str">
        <f t="shared" si="524"/>
        <v>OFF - ConstMin - Trenchers_2007_100</v>
      </c>
      <c r="B8404" s="1" t="s">
        <v>40</v>
      </c>
      <c r="C8404" s="1">
        <v>2020</v>
      </c>
      <c r="D8404" s="1" t="s">
        <v>169</v>
      </c>
      <c r="E8404" s="1">
        <v>2007</v>
      </c>
      <c r="F8404" s="1">
        <v>100</v>
      </c>
      <c r="G8404" s="1" t="s">
        <v>12</v>
      </c>
      <c r="H8404" s="1">
        <v>2.4019523117592099E-5</v>
      </c>
      <c r="I8404" s="1">
        <v>2.2093157363561201E-5</v>
      </c>
      <c r="J8404" s="1">
        <v>2.6432019999999998E-5</v>
      </c>
      <c r="K8404" s="1">
        <v>1.688644E-3</v>
      </c>
      <c r="L8404" s="1">
        <v>6.0726939999999999E-5</v>
      </c>
      <c r="M8404" s="1">
        <v>2.9002449999999999E-2</v>
      </c>
      <c r="N8404" s="1">
        <v>2.0221199999999998E-6</v>
      </c>
      <c r="O8404" s="1">
        <v>1.527824E-6</v>
      </c>
      <c r="P8404" s="1">
        <v>2.8020409999999998E-7</v>
      </c>
      <c r="Q8404" s="1">
        <v>4.2068608870118302E-7</v>
      </c>
      <c r="R8404" s="1">
        <v>1200.8499999999999</v>
      </c>
      <c r="S8404" s="1">
        <v>284.7</v>
      </c>
      <c r="T8404" s="1">
        <v>0.71</v>
      </c>
      <c r="U8404" s="1">
        <v>18790.2</v>
      </c>
      <c r="V8404" s="1">
        <f t="shared" si="525"/>
        <v>0.38932741294952122</v>
      </c>
      <c r="W8404" s="1">
        <f t="shared" si="526"/>
        <v>1.0701350674999146</v>
      </c>
      <c r="X8404" s="1">
        <f t="shared" si="527"/>
        <v>400.98591549295776</v>
      </c>
    </row>
    <row r="8405" spans="1:24" hidden="1" x14ac:dyDescent="0.3">
      <c r="A8405" s="18" t="str">
        <f t="shared" si="524"/>
        <v>OFF - ConstMin - Trenchers_2008_50</v>
      </c>
      <c r="B8405" s="1" t="s">
        <v>40</v>
      </c>
      <c r="C8405" s="1">
        <v>2020</v>
      </c>
      <c r="D8405" s="1" t="s">
        <v>169</v>
      </c>
      <c r="E8405" s="1">
        <v>2008</v>
      </c>
      <c r="F8405" s="1">
        <v>50</v>
      </c>
      <c r="G8405" s="1" t="s">
        <v>12</v>
      </c>
      <c r="H8405" s="1">
        <v>6.5021704974105703E-5</v>
      </c>
      <c r="I8405" s="1">
        <v>5.9806964235182499E-5</v>
      </c>
      <c r="J8405" s="1">
        <v>7.1552419999999998E-5</v>
      </c>
      <c r="K8405" s="1">
        <v>6.5972219999999998E-3</v>
      </c>
      <c r="L8405" s="1">
        <v>8.1341170000000004E-5</v>
      </c>
      <c r="M8405" s="1">
        <v>3.3805769999999999E-2</v>
      </c>
      <c r="N8405" s="1">
        <v>2.3305391999999999E-6</v>
      </c>
      <c r="O8405" s="1">
        <v>1.7608518399999999E-6</v>
      </c>
      <c r="P8405" s="1">
        <v>4.1101649999999999E-7</v>
      </c>
      <c r="Q8405" s="1">
        <v>5.8947199662992505E-7</v>
      </c>
      <c r="R8405" s="1">
        <v>1682.65</v>
      </c>
      <c r="S8405" s="1">
        <v>722.7</v>
      </c>
      <c r="T8405" s="1">
        <v>1.79</v>
      </c>
      <c r="U8405" s="1">
        <v>21681</v>
      </c>
      <c r="V8405" s="1">
        <f t="shared" si="525"/>
        <v>0.91340008922362514</v>
      </c>
      <c r="W8405" s="1">
        <f t="shared" si="526"/>
        <v>1.2422806087162592</v>
      </c>
      <c r="X8405" s="1">
        <f t="shared" si="527"/>
        <v>403.74301675977654</v>
      </c>
    </row>
    <row r="8406" spans="1:24" hidden="1" x14ac:dyDescent="0.3">
      <c r="A8406" s="18" t="str">
        <f t="shared" si="524"/>
        <v>OFF - ConstMin - Trenchers_2008_100</v>
      </c>
      <c r="B8406" s="1" t="s">
        <v>40</v>
      </c>
      <c r="C8406" s="1">
        <v>2020</v>
      </c>
      <c r="D8406" s="1" t="s">
        <v>169</v>
      </c>
      <c r="E8406" s="1">
        <v>2008</v>
      </c>
      <c r="F8406" s="1">
        <v>100</v>
      </c>
      <c r="G8406" s="1" t="s">
        <v>12</v>
      </c>
      <c r="H8406" s="1">
        <v>1.9352013151115099E-5</v>
      </c>
      <c r="I8406" s="1">
        <v>1.77999816963957E-5</v>
      </c>
      <c r="J8406" s="1">
        <v>2.1295710000000001E-5</v>
      </c>
      <c r="K8406" s="1">
        <v>1.341367E-3</v>
      </c>
      <c r="L8406" s="1">
        <v>4.8883820000000003E-5</v>
      </c>
      <c r="M8406" s="1">
        <v>2.4404639999999998E-2</v>
      </c>
      <c r="N8406" s="1">
        <v>1.7015499000000001E-6</v>
      </c>
      <c r="O8406" s="1">
        <v>1.2856154800000001E-6</v>
      </c>
      <c r="P8406" s="1">
        <v>2.357829E-7</v>
      </c>
      <c r="Q8406" s="1">
        <v>3.5291598930555202E-7</v>
      </c>
      <c r="R8406" s="1">
        <v>1007.4</v>
      </c>
      <c r="S8406" s="1">
        <v>240.9</v>
      </c>
      <c r="T8406" s="1">
        <v>0.6</v>
      </c>
      <c r="U8406" s="1">
        <v>15899.4</v>
      </c>
      <c r="V8406" s="1">
        <f t="shared" si="525"/>
        <v>0.37070412688818855</v>
      </c>
      <c r="W8406" s="1">
        <f t="shared" si="526"/>
        <v>1.0180591261916163</v>
      </c>
      <c r="X8406" s="1">
        <f t="shared" si="527"/>
        <v>401.5</v>
      </c>
    </row>
    <row r="8407" spans="1:24" hidden="1" x14ac:dyDescent="0.3">
      <c r="A8407" s="18" t="str">
        <f t="shared" si="524"/>
        <v>OFF - ConstMin - Trenchers_2009_50</v>
      </c>
      <c r="B8407" s="1" t="s">
        <v>40</v>
      </c>
      <c r="C8407" s="1">
        <v>2020</v>
      </c>
      <c r="D8407" s="1" t="s">
        <v>169</v>
      </c>
      <c r="E8407" s="1">
        <v>2009</v>
      </c>
      <c r="F8407" s="1">
        <v>50</v>
      </c>
      <c r="G8407" s="1" t="s">
        <v>12</v>
      </c>
      <c r="H8407" s="1">
        <v>5.9910908282967E-5</v>
      </c>
      <c r="I8407" s="1">
        <v>5.5106053438673101E-5</v>
      </c>
      <c r="J8407" s="1">
        <v>6.5928300000000004E-5</v>
      </c>
      <c r="K8407" s="1">
        <v>5.9848109999999996E-3</v>
      </c>
      <c r="L8407" s="1">
        <v>7.6115430000000002E-5</v>
      </c>
      <c r="M8407" s="1">
        <v>3.2471600000000003E-2</v>
      </c>
      <c r="N8407" s="1">
        <v>2.2385628000000002E-6</v>
      </c>
      <c r="O8407" s="1">
        <v>1.69135856E-6</v>
      </c>
      <c r="P8407" s="1">
        <v>3.947955E-7</v>
      </c>
      <c r="Q8407" s="1">
        <v>5.5878364973378997E-7</v>
      </c>
      <c r="R8407" s="1">
        <v>1595.05</v>
      </c>
      <c r="S8407" s="1">
        <v>693.5</v>
      </c>
      <c r="T8407" s="1">
        <v>1.72</v>
      </c>
      <c r="U8407" s="1">
        <v>20805</v>
      </c>
      <c r="V8407" s="1">
        <f t="shared" si="525"/>
        <v>0.8770415923015572</v>
      </c>
      <c r="W8407" s="1">
        <f t="shared" si="526"/>
        <v>1.2114167820094421</v>
      </c>
      <c r="X8407" s="1">
        <f t="shared" si="527"/>
        <v>403.19767441860466</v>
      </c>
    </row>
    <row r="8408" spans="1:24" hidden="1" x14ac:dyDescent="0.3">
      <c r="A8408" s="18" t="str">
        <f t="shared" si="524"/>
        <v>OFF - ConstMin - Trenchers_2009_100</v>
      </c>
      <c r="B8408" s="1" t="s">
        <v>40</v>
      </c>
      <c r="C8408" s="1">
        <v>2020</v>
      </c>
      <c r="D8408" s="1" t="s">
        <v>169</v>
      </c>
      <c r="E8408" s="1">
        <v>2009</v>
      </c>
      <c r="F8408" s="1">
        <v>100</v>
      </c>
      <c r="G8408" s="1" t="s">
        <v>12</v>
      </c>
      <c r="H8408" s="1">
        <v>1.7762529317844899E-5</v>
      </c>
      <c r="I8408" s="1">
        <v>1.6337974466553802E-5</v>
      </c>
      <c r="J8408" s="1">
        <v>1.9546579999999999E-5</v>
      </c>
      <c r="K8408" s="1">
        <v>1.2119940000000001E-3</v>
      </c>
      <c r="L8408" s="1">
        <v>4.4826039999999997E-5</v>
      </c>
      <c r="M8408" s="1">
        <v>2.3441489999999999E-2</v>
      </c>
      <c r="N8408" s="1">
        <v>1.6343964E-6</v>
      </c>
      <c r="O8408" s="1">
        <v>1.23487728E-6</v>
      </c>
      <c r="P8408" s="1">
        <v>2.2647739999999999E-7</v>
      </c>
      <c r="Q8408" s="1">
        <v>3.3629313473681198E-7</v>
      </c>
      <c r="R8408" s="1">
        <v>959.94999999999902</v>
      </c>
      <c r="S8408" s="1">
        <v>229.95</v>
      </c>
      <c r="T8408" s="1">
        <v>0.56999999999999995</v>
      </c>
      <c r="U8408" s="1">
        <v>15176.699999999901</v>
      </c>
      <c r="V8408" s="1">
        <f t="shared" si="525"/>
        <v>0.35645890136044606</v>
      </c>
      <c r="W8408" s="1">
        <f t="shared" si="526"/>
        <v>0.9780062396014878</v>
      </c>
      <c r="X8408" s="1">
        <f t="shared" si="527"/>
        <v>403.42105263157896</v>
      </c>
    </row>
    <row r="8409" spans="1:24" hidden="1" x14ac:dyDescent="0.3">
      <c r="A8409" s="18" t="str">
        <f t="shared" si="524"/>
        <v>OFF - ConstMin - Trenchers_2010_50</v>
      </c>
      <c r="B8409" s="1" t="s">
        <v>40</v>
      </c>
      <c r="C8409" s="1">
        <v>2020</v>
      </c>
      <c r="D8409" s="1" t="s">
        <v>169</v>
      </c>
      <c r="E8409" s="1">
        <v>2010</v>
      </c>
      <c r="F8409" s="1">
        <v>50</v>
      </c>
      <c r="G8409" s="1" t="s">
        <v>12</v>
      </c>
      <c r="H8409" s="1">
        <v>5.62359385663357E-5</v>
      </c>
      <c r="I8409" s="1">
        <v>5.1725816293315599E-5</v>
      </c>
      <c r="J8409" s="1">
        <v>6.1884219999999994E-5</v>
      </c>
      <c r="K8409" s="1">
        <v>5.5217799999999996E-3</v>
      </c>
      <c r="L8409" s="1">
        <v>7.263987E-5</v>
      </c>
      <c r="M8409" s="1">
        <v>3.1831810000000002E-2</v>
      </c>
      <c r="N8409" s="1">
        <v>2.1944565000000001E-6</v>
      </c>
      <c r="O8409" s="1">
        <v>1.6580338000000001E-6</v>
      </c>
      <c r="P8409" s="1">
        <v>3.8701669999999997E-7</v>
      </c>
      <c r="Q8409" s="1">
        <v>5.39603432923706E-7</v>
      </c>
      <c r="R8409" s="1">
        <v>1540.3</v>
      </c>
      <c r="S8409" s="1">
        <v>678.9</v>
      </c>
      <c r="T8409" s="1">
        <v>1.69</v>
      </c>
      <c r="U8409" s="1">
        <v>20367</v>
      </c>
      <c r="V8409" s="1">
        <f t="shared" si="525"/>
        <v>0.84094751264048873</v>
      </c>
      <c r="W8409" s="1">
        <f t="shared" si="526"/>
        <v>1.1809638275911074</v>
      </c>
      <c r="X8409" s="1">
        <f t="shared" si="527"/>
        <v>401.71597633136093</v>
      </c>
    </row>
    <row r="8410" spans="1:24" hidden="1" x14ac:dyDescent="0.3">
      <c r="A8410" s="18" t="str">
        <f t="shared" si="524"/>
        <v>OFF - ConstMin - Trenchers_2010_100</v>
      </c>
      <c r="B8410" s="1" t="s">
        <v>40</v>
      </c>
      <c r="C8410" s="1">
        <v>2020</v>
      </c>
      <c r="D8410" s="1" t="s">
        <v>169</v>
      </c>
      <c r="E8410" s="1">
        <v>2010</v>
      </c>
      <c r="F8410" s="1">
        <v>100</v>
      </c>
      <c r="G8410" s="1" t="s">
        <v>12</v>
      </c>
      <c r="H8410" s="1">
        <v>1.6603092038722699E-5</v>
      </c>
      <c r="I8410" s="1">
        <v>1.5271524057217099E-5</v>
      </c>
      <c r="J8410" s="1">
        <v>1.827069E-5</v>
      </c>
      <c r="K8410" s="1">
        <v>1.1131870000000001E-3</v>
      </c>
      <c r="L8410" s="1">
        <v>4.1856239999999997E-5</v>
      </c>
      <c r="M8410" s="1">
        <v>2.2979619999999999E-2</v>
      </c>
      <c r="N8410" s="1">
        <v>1.6021943999999999E-6</v>
      </c>
      <c r="O8410" s="1">
        <v>1.2105468799999999E-6</v>
      </c>
      <c r="P8410" s="1">
        <v>2.220152E-7</v>
      </c>
      <c r="Q8410" s="1">
        <v>3.28621048012778E-7</v>
      </c>
      <c r="R8410" s="1">
        <v>938.05</v>
      </c>
      <c r="S8410" s="1">
        <v>226.3</v>
      </c>
      <c r="T8410" s="1">
        <v>0.56000000000000005</v>
      </c>
      <c r="U8410" s="1">
        <v>14935.8</v>
      </c>
      <c r="V8410" s="1">
        <f t="shared" si="525"/>
        <v>0.33856533678519651</v>
      </c>
      <c r="W8410" s="1">
        <f t="shared" si="526"/>
        <v>0.92794091402193535</v>
      </c>
      <c r="X8410" s="1">
        <f t="shared" si="527"/>
        <v>404.10714285714283</v>
      </c>
    </row>
    <row r="8411" spans="1:24" hidden="1" x14ac:dyDescent="0.3">
      <c r="A8411" s="18" t="str">
        <f t="shared" si="524"/>
        <v>OFF - ConstMin - Trenchers_2011_25</v>
      </c>
      <c r="B8411" s="1" t="s">
        <v>40</v>
      </c>
      <c r="C8411" s="1">
        <v>2020</v>
      </c>
      <c r="D8411" s="1" t="s">
        <v>169</v>
      </c>
      <c r="E8411" s="1">
        <v>2011</v>
      </c>
      <c r="F8411" s="1">
        <v>25</v>
      </c>
      <c r="G8411" s="1" t="s">
        <v>5</v>
      </c>
      <c r="H8411" s="1">
        <v>8.9094097222222205E-7</v>
      </c>
      <c r="I8411" s="1">
        <v>1.06029338842975E-6</v>
      </c>
      <c r="J8411" s="1">
        <v>1.2829550000000001E-6</v>
      </c>
      <c r="K8411" s="1">
        <v>4.3788990000000003E-6</v>
      </c>
      <c r="L8411" s="1">
        <v>8.1072510000000004E-6</v>
      </c>
      <c r="M8411" s="1">
        <v>1.063474E-3</v>
      </c>
      <c r="N8411" s="1">
        <v>3.0292989999999998E-7</v>
      </c>
      <c r="O8411" s="1">
        <v>2.7869550799999999E-7</v>
      </c>
      <c r="P8411" s="1">
        <v>1.349346E-8</v>
      </c>
      <c r="Q8411" s="1">
        <v>9.1822532200001506E-9</v>
      </c>
      <c r="R8411" s="1">
        <v>36.5</v>
      </c>
      <c r="S8411" s="1">
        <v>21.9</v>
      </c>
      <c r="T8411" s="1">
        <v>0.04</v>
      </c>
      <c r="U8411" s="1">
        <v>766.5</v>
      </c>
      <c r="V8411" s="1">
        <f t="shared" si="525"/>
        <v>0.45803903900302945</v>
      </c>
      <c r="W8411" s="1">
        <f t="shared" si="526"/>
        <v>3.5022735193094001</v>
      </c>
      <c r="X8411" s="1">
        <f t="shared" si="527"/>
        <v>547.5</v>
      </c>
    </row>
    <row r="8412" spans="1:24" hidden="1" x14ac:dyDescent="0.3">
      <c r="A8412" s="18" t="str">
        <f t="shared" si="524"/>
        <v>OFF - ConstMin - Trenchers_2011_50</v>
      </c>
      <c r="B8412" s="1" t="s">
        <v>40</v>
      </c>
      <c r="C8412" s="1">
        <v>2020</v>
      </c>
      <c r="D8412" s="1" t="s">
        <v>169</v>
      </c>
      <c r="E8412" s="1">
        <v>2011</v>
      </c>
      <c r="F8412" s="1">
        <v>50</v>
      </c>
      <c r="G8412" s="1" t="s">
        <v>12</v>
      </c>
      <c r="H8412" s="1">
        <v>5.5164411657529403E-5</v>
      </c>
      <c r="I8412" s="1">
        <v>5.0740225842595498E-5</v>
      </c>
      <c r="J8412" s="1">
        <v>6.0705070000000001E-5</v>
      </c>
      <c r="K8412" s="1">
        <v>5.3137419999999998E-3</v>
      </c>
      <c r="L8412" s="1">
        <v>7.2535159999999993E-5</v>
      </c>
      <c r="M8412" s="1">
        <v>3.2674689999999999E-2</v>
      </c>
      <c r="N8412" s="1">
        <v>2.2525632000000002E-6</v>
      </c>
      <c r="O8412" s="1">
        <v>1.7019366400000001E-6</v>
      </c>
      <c r="P8412" s="1">
        <v>3.9726460000000001E-7</v>
      </c>
      <c r="Q8412" s="1">
        <v>5.4727551964774003E-7</v>
      </c>
      <c r="R8412" s="1">
        <v>1562.2</v>
      </c>
      <c r="S8412" s="1">
        <v>697.15</v>
      </c>
      <c r="T8412" s="1">
        <v>1.73</v>
      </c>
      <c r="U8412" s="1">
        <v>20914.5</v>
      </c>
      <c r="V8412" s="1">
        <f t="shared" si="525"/>
        <v>0.80332912021913228</v>
      </c>
      <c r="W8412" s="1">
        <f t="shared" si="526"/>
        <v>1.1483907550690819</v>
      </c>
      <c r="X8412" s="1">
        <f t="shared" si="527"/>
        <v>402.97687861271675</v>
      </c>
    </row>
    <row r="8413" spans="1:24" hidden="1" x14ac:dyDescent="0.3">
      <c r="A8413" s="18" t="str">
        <f t="shared" si="524"/>
        <v>OFF - ConstMin - Trenchers_2011_100</v>
      </c>
      <c r="B8413" s="1" t="s">
        <v>40</v>
      </c>
      <c r="C8413" s="1">
        <v>2020</v>
      </c>
      <c r="D8413" s="1" t="s">
        <v>169</v>
      </c>
      <c r="E8413" s="1">
        <v>2011</v>
      </c>
      <c r="F8413" s="1">
        <v>100</v>
      </c>
      <c r="G8413" s="1" t="s">
        <v>12</v>
      </c>
      <c r="H8413" s="1">
        <v>1.6211839093307299E-5</v>
      </c>
      <c r="I8413" s="1">
        <v>1.4911649598023999E-5</v>
      </c>
      <c r="J8413" s="1">
        <v>1.7840140000000002E-5</v>
      </c>
      <c r="K8413" s="1">
        <v>1.0657520000000001E-3</v>
      </c>
      <c r="L8413" s="1">
        <v>4.082273E-5</v>
      </c>
      <c r="M8413" s="1">
        <v>2.3588109999999999E-2</v>
      </c>
      <c r="N8413" s="1">
        <v>1.6446194999999999E-6</v>
      </c>
      <c r="O8413" s="1">
        <v>1.2426014E-6</v>
      </c>
      <c r="P8413" s="1">
        <v>2.2789399999999999E-7</v>
      </c>
      <c r="Q8413" s="1">
        <v>3.3501445361614001E-7</v>
      </c>
      <c r="R8413" s="1">
        <v>956.3</v>
      </c>
      <c r="S8413" s="1">
        <v>229.95</v>
      </c>
      <c r="T8413" s="1">
        <v>0.57999999999999996</v>
      </c>
      <c r="U8413" s="1">
        <v>15176.699999999901</v>
      </c>
      <c r="V8413" s="1">
        <f t="shared" si="525"/>
        <v>0.32533960951309748</v>
      </c>
      <c r="W8413" s="1">
        <f t="shared" si="526"/>
        <v>0.8906627633751909</v>
      </c>
      <c r="X8413" s="1">
        <f t="shared" si="527"/>
        <v>396.4655172413793</v>
      </c>
    </row>
    <row r="8414" spans="1:24" hidden="1" x14ac:dyDescent="0.3">
      <c r="A8414" s="18" t="str">
        <f t="shared" si="524"/>
        <v>OFF - ConstMin - Trenchers_2012_25</v>
      </c>
      <c r="B8414" s="1" t="s">
        <v>40</v>
      </c>
      <c r="C8414" s="1">
        <v>2020</v>
      </c>
      <c r="D8414" s="1" t="s">
        <v>169</v>
      </c>
      <c r="E8414" s="1">
        <v>2012</v>
      </c>
      <c r="F8414" s="1">
        <v>25</v>
      </c>
      <c r="G8414" s="1" t="s">
        <v>5</v>
      </c>
      <c r="H8414" s="1">
        <v>3.2447874999999998E-6</v>
      </c>
      <c r="I8414" s="1">
        <v>3.8615652892561904E-6</v>
      </c>
      <c r="J8414" s="1">
        <v>4.672494E-6</v>
      </c>
      <c r="K8414" s="1">
        <v>1.594785E-5</v>
      </c>
      <c r="L8414" s="1">
        <v>2.952642E-5</v>
      </c>
      <c r="M8414" s="1">
        <v>3.8731460000000001E-3</v>
      </c>
      <c r="N8414" s="1">
        <v>1.1032639999999999E-6</v>
      </c>
      <c r="O8414" s="1">
        <v>1.0150028800000001E-6</v>
      </c>
      <c r="P8414" s="1">
        <v>4.914288E-8</v>
      </c>
      <c r="Q8414" s="1">
        <v>3.2137886270000503E-8</v>
      </c>
      <c r="R8414" s="1">
        <v>127.74999999999901</v>
      </c>
      <c r="S8414" s="1">
        <v>87.6</v>
      </c>
      <c r="T8414" s="1">
        <v>0.14000000000000001</v>
      </c>
      <c r="U8414" s="1">
        <v>3066</v>
      </c>
      <c r="V8414" s="1">
        <f t="shared" si="525"/>
        <v>0.41704203606272644</v>
      </c>
      <c r="W8414" s="1">
        <f t="shared" si="526"/>
        <v>3.1887997203370002</v>
      </c>
      <c r="X8414" s="1">
        <f t="shared" si="527"/>
        <v>625.71428571428567</v>
      </c>
    </row>
    <row r="8415" spans="1:24" hidden="1" x14ac:dyDescent="0.3">
      <c r="A8415" s="18" t="str">
        <f t="shared" si="524"/>
        <v>OFF - ConstMin - Trenchers_2012_50</v>
      </c>
      <c r="B8415" s="1" t="s">
        <v>40</v>
      </c>
      <c r="C8415" s="1">
        <v>2020</v>
      </c>
      <c r="D8415" s="1" t="s">
        <v>169</v>
      </c>
      <c r="E8415" s="1">
        <v>2012</v>
      </c>
      <c r="F8415" s="1">
        <v>50</v>
      </c>
      <c r="G8415" s="1" t="s">
        <v>12</v>
      </c>
      <c r="H8415" s="1">
        <v>5.74843130786895E-5</v>
      </c>
      <c r="I8415" s="1">
        <v>5.2874071169778603E-5</v>
      </c>
      <c r="J8415" s="1">
        <v>6.3257979999999995E-5</v>
      </c>
      <c r="K8415" s="1">
        <v>5.4196260000000003E-3</v>
      </c>
      <c r="L8415" s="1">
        <v>7.7048509999999993E-5</v>
      </c>
      <c r="M8415" s="1">
        <v>3.5706189999999999E-2</v>
      </c>
      <c r="N8415" s="1">
        <v>2.4615522000000001E-6</v>
      </c>
      <c r="O8415" s="1">
        <v>1.8598394400000001E-6</v>
      </c>
      <c r="P8415" s="1">
        <v>4.3412210000000002E-7</v>
      </c>
      <c r="Q8415" s="1">
        <v>5.8947199662992505E-7</v>
      </c>
      <c r="R8415" s="1">
        <v>1682.65</v>
      </c>
      <c r="S8415" s="1">
        <v>762.849999999999</v>
      </c>
      <c r="T8415" s="1">
        <v>1.89</v>
      </c>
      <c r="U8415" s="1">
        <v>22885.5</v>
      </c>
      <c r="V8415" s="1">
        <f t="shared" si="525"/>
        <v>0.76501675449596651</v>
      </c>
      <c r="W8415" s="1">
        <f t="shared" si="526"/>
        <v>1.1147883973163859</v>
      </c>
      <c r="X8415" s="1">
        <f t="shared" si="527"/>
        <v>403.62433862433812</v>
      </c>
    </row>
    <row r="8416" spans="1:24" hidden="1" x14ac:dyDescent="0.3">
      <c r="A8416" s="18" t="str">
        <f t="shared" si="524"/>
        <v>OFF - ConstMin - Trenchers_2012_100</v>
      </c>
      <c r="B8416" s="1" t="s">
        <v>40</v>
      </c>
      <c r="C8416" s="1">
        <v>2020</v>
      </c>
      <c r="D8416" s="1" t="s">
        <v>169</v>
      </c>
      <c r="E8416" s="1">
        <v>2012</v>
      </c>
      <c r="F8416" s="1">
        <v>100</v>
      </c>
      <c r="G8416" s="1" t="s">
        <v>12</v>
      </c>
      <c r="H8416" s="1">
        <v>1.6807964821312199E-5</v>
      </c>
      <c r="I8416" s="1">
        <v>1.5459966042642899E-5</v>
      </c>
      <c r="J8416" s="1">
        <v>1.849614E-5</v>
      </c>
      <c r="K8416" s="1">
        <v>1.0805840000000001E-3</v>
      </c>
      <c r="L8416" s="1">
        <v>4.2269650000000003E-5</v>
      </c>
      <c r="M8416" s="1">
        <v>2.577658E-2</v>
      </c>
      <c r="N8416" s="1">
        <v>1.7972055E-6</v>
      </c>
      <c r="O8416" s="1">
        <v>1.3578886000000001E-6</v>
      </c>
      <c r="P8416" s="1">
        <v>2.4903769999999998E-7</v>
      </c>
      <c r="Q8416" s="1">
        <v>3.6442411939160201E-7</v>
      </c>
      <c r="R8416" s="1">
        <v>1040.25</v>
      </c>
      <c r="S8416" s="1">
        <v>251.85</v>
      </c>
      <c r="T8416" s="1">
        <v>0.63</v>
      </c>
      <c r="U8416" s="1">
        <v>16622.099999999999</v>
      </c>
      <c r="V8416" s="1">
        <f t="shared" si="525"/>
        <v>0.30797200866938579</v>
      </c>
      <c r="W8416" s="1">
        <f t="shared" si="526"/>
        <v>0.84203736155338171</v>
      </c>
      <c r="X8416" s="1">
        <f t="shared" si="527"/>
        <v>399.76190476190476</v>
      </c>
    </row>
    <row r="8417" spans="1:24" hidden="1" x14ac:dyDescent="0.3">
      <c r="A8417" s="18" t="str">
        <f t="shared" si="524"/>
        <v>OFF - ConstMin - Trenchers_2013_25</v>
      </c>
      <c r="B8417" s="1" t="s">
        <v>40</v>
      </c>
      <c r="C8417" s="1">
        <v>2020</v>
      </c>
      <c r="D8417" s="1" t="s">
        <v>169</v>
      </c>
      <c r="E8417" s="1">
        <v>2013</v>
      </c>
      <c r="F8417" s="1">
        <v>25</v>
      </c>
      <c r="G8417" s="1" t="s">
        <v>5</v>
      </c>
      <c r="H8417" s="1">
        <v>6.0419152777777702E-6</v>
      </c>
      <c r="I8417" s="1">
        <v>7.1903785123966899E-6</v>
      </c>
      <c r="J8417" s="1">
        <v>8.7003580000000007E-6</v>
      </c>
      <c r="K8417" s="1">
        <v>2.969549E-5</v>
      </c>
      <c r="L8417" s="1">
        <v>5.4979299999999997E-5</v>
      </c>
      <c r="M8417" s="1">
        <v>7.2119430000000002E-3</v>
      </c>
      <c r="N8417" s="1">
        <v>2.0543189999999999E-6</v>
      </c>
      <c r="O8417" s="1">
        <v>1.8899734800000001E-6</v>
      </c>
      <c r="P8417" s="1">
        <v>9.1505899999999994E-8</v>
      </c>
      <c r="Q8417" s="1">
        <v>6.0602871252000996E-8</v>
      </c>
      <c r="R8417" s="1">
        <v>240.9</v>
      </c>
      <c r="S8417" s="1">
        <v>160.6</v>
      </c>
      <c r="T8417" s="1">
        <v>0.26</v>
      </c>
      <c r="U8417" s="1">
        <v>5621</v>
      </c>
      <c r="V8417" s="1">
        <f t="shared" si="525"/>
        <v>0.4235715364461155</v>
      </c>
      <c r="W8417" s="1">
        <f t="shared" si="526"/>
        <v>3.2387261023299998</v>
      </c>
      <c r="X8417" s="1">
        <f t="shared" si="527"/>
        <v>617.69230769230762</v>
      </c>
    </row>
    <row r="8418" spans="1:24" hidden="1" x14ac:dyDescent="0.3">
      <c r="A8418" s="18" t="str">
        <f t="shared" si="524"/>
        <v>OFF - ConstMin - Trenchers_2013_50</v>
      </c>
      <c r="B8418" s="1" t="s">
        <v>40</v>
      </c>
      <c r="C8418" s="1">
        <v>2020</v>
      </c>
      <c r="D8418" s="1" t="s">
        <v>169</v>
      </c>
      <c r="E8418" s="1">
        <v>2013</v>
      </c>
      <c r="F8418" s="1">
        <v>50</v>
      </c>
      <c r="G8418" s="1" t="s">
        <v>12</v>
      </c>
      <c r="H8418" s="1">
        <v>6.5523286615614302E-5</v>
      </c>
      <c r="I8418" s="1">
        <v>6.0268319029042001E-5</v>
      </c>
      <c r="J8418" s="1">
        <v>7.2104379999999999E-5</v>
      </c>
      <c r="K8418" s="1">
        <v>6.0298010000000004E-3</v>
      </c>
      <c r="L8418" s="1">
        <v>8.966166E-5</v>
      </c>
      <c r="M8418" s="1">
        <v>4.278208E-2</v>
      </c>
      <c r="N8418" s="1">
        <v>2.9493576E-6</v>
      </c>
      <c r="O8418" s="1">
        <v>2.2284035200000002E-6</v>
      </c>
      <c r="P8418" s="1">
        <v>5.2015199999999996E-7</v>
      </c>
      <c r="Q8418" s="1">
        <v>6.95602529645725E-7</v>
      </c>
      <c r="R8418" s="1">
        <v>1985.6</v>
      </c>
      <c r="S8418" s="1">
        <v>912.5</v>
      </c>
      <c r="T8418" s="1">
        <v>2.27</v>
      </c>
      <c r="U8418" s="1">
        <v>27375</v>
      </c>
      <c r="V8418" s="1">
        <f t="shared" si="525"/>
        <v>0.7289933243813137</v>
      </c>
      <c r="W8418" s="1">
        <f t="shared" si="526"/>
        <v>1.084529196200912</v>
      </c>
      <c r="X8418" s="1">
        <f t="shared" si="527"/>
        <v>401.98237885462555</v>
      </c>
    </row>
    <row r="8419" spans="1:24" hidden="1" x14ac:dyDescent="0.3">
      <c r="A8419" s="18" t="str">
        <f t="shared" si="524"/>
        <v>OFF - ConstMin - Trenchers_2013_100</v>
      </c>
      <c r="B8419" s="1" t="s">
        <v>40</v>
      </c>
      <c r="C8419" s="1">
        <v>2020</v>
      </c>
      <c r="D8419" s="1" t="s">
        <v>169</v>
      </c>
      <c r="E8419" s="1">
        <v>2013</v>
      </c>
      <c r="F8419" s="1">
        <v>100</v>
      </c>
      <c r="G8419" s="1" t="s">
        <v>12</v>
      </c>
      <c r="H8419" s="1">
        <v>1.90508696983658E-5</v>
      </c>
      <c r="I8419" s="1">
        <v>1.75229899485568E-5</v>
      </c>
      <c r="J8419" s="1">
        <v>2.096432E-5</v>
      </c>
      <c r="K8419" s="1">
        <v>1.1940189999999999E-3</v>
      </c>
      <c r="L8419" s="1">
        <v>4.7841820000000001E-5</v>
      </c>
      <c r="M8419" s="1">
        <v>3.0884709999999999E-2</v>
      </c>
      <c r="N8419" s="1">
        <v>2.1533561999999999E-6</v>
      </c>
      <c r="O8419" s="1">
        <v>1.6269802399999999E-6</v>
      </c>
      <c r="P8419" s="1">
        <v>2.9838940000000001E-7</v>
      </c>
      <c r="Q8419" s="1">
        <v>4.3475158102857801E-7</v>
      </c>
      <c r="R8419" s="1">
        <v>1241</v>
      </c>
      <c r="S8419" s="1">
        <v>302.95</v>
      </c>
      <c r="T8419" s="1">
        <v>0.75</v>
      </c>
      <c r="U8419" s="1">
        <v>19994.699999999899</v>
      </c>
      <c r="V8419" s="1">
        <f t="shared" si="525"/>
        <v>0.2901896509767104</v>
      </c>
      <c r="W8419" s="1">
        <f t="shared" si="526"/>
        <v>0.79228494044956232</v>
      </c>
      <c r="X8419" s="1">
        <f t="shared" si="527"/>
        <v>403.93333333333334</v>
      </c>
    </row>
    <row r="8420" spans="1:24" hidden="1" x14ac:dyDescent="0.3">
      <c r="A8420" s="18" t="str">
        <f t="shared" si="524"/>
        <v>OFF - ConstMin - Trenchers_2014_25</v>
      </c>
      <c r="B8420" s="1" t="s">
        <v>40</v>
      </c>
      <c r="C8420" s="1">
        <v>2020</v>
      </c>
      <c r="D8420" s="1" t="s">
        <v>169</v>
      </c>
      <c r="E8420" s="1">
        <v>2014</v>
      </c>
      <c r="F8420" s="1">
        <v>25</v>
      </c>
      <c r="G8420" s="1" t="s">
        <v>5</v>
      </c>
      <c r="H8420" s="1">
        <v>1.00609236111111E-5</v>
      </c>
      <c r="I8420" s="1">
        <v>1.19733305785123E-5</v>
      </c>
      <c r="J8420" s="1">
        <v>1.4487730000000001E-5</v>
      </c>
      <c r="K8420" s="1">
        <v>4.9448579999999998E-5</v>
      </c>
      <c r="L8420" s="1">
        <v>9.1550869999999996E-5</v>
      </c>
      <c r="M8420" s="1">
        <v>1.2009239999999999E-2</v>
      </c>
      <c r="N8420" s="1">
        <v>3.420827E-6</v>
      </c>
      <c r="O8420" s="1">
        <v>3.1471608399999999E-6</v>
      </c>
      <c r="P8420" s="1">
        <v>1.523745E-7</v>
      </c>
      <c r="Q8420" s="1">
        <v>1.00086560098001E-7</v>
      </c>
      <c r="R8420" s="1">
        <v>397.85</v>
      </c>
      <c r="S8420" s="1">
        <v>266.45</v>
      </c>
      <c r="T8420" s="1">
        <v>0.43</v>
      </c>
      <c r="U8420" s="1">
        <v>9325.75</v>
      </c>
      <c r="V8420" s="1">
        <f t="shared" si="525"/>
        <v>0.42512809345603642</v>
      </c>
      <c r="W8420" s="1">
        <f t="shared" si="526"/>
        <v>3.2506282660557257</v>
      </c>
      <c r="X8420" s="1">
        <f t="shared" si="527"/>
        <v>619.65116279069764</v>
      </c>
    </row>
    <row r="8421" spans="1:24" hidden="1" x14ac:dyDescent="0.3">
      <c r="A8421" s="18" t="str">
        <f t="shared" si="524"/>
        <v>OFF - ConstMin - Trenchers_2014_50</v>
      </c>
      <c r="B8421" s="1" t="s">
        <v>40</v>
      </c>
      <c r="C8421" s="1">
        <v>2020</v>
      </c>
      <c r="D8421" s="1" t="s">
        <v>169</v>
      </c>
      <c r="E8421" s="1">
        <v>2014</v>
      </c>
      <c r="F8421" s="1">
        <v>50</v>
      </c>
      <c r="G8421" s="1" t="s">
        <v>12</v>
      </c>
      <c r="H8421" s="1">
        <v>8.7451144497786796E-5</v>
      </c>
      <c r="I8421" s="1">
        <v>8.0437562709064297E-5</v>
      </c>
      <c r="J8421" s="1">
        <v>9.6234650000000005E-5</v>
      </c>
      <c r="K8421" s="1">
        <v>7.8292689999999998E-3</v>
      </c>
      <c r="L8421" s="1">
        <v>1.2238559999999999E-4</v>
      </c>
      <c r="M8421" s="1">
        <v>6.0178620000000002E-2</v>
      </c>
      <c r="N8421" s="1">
        <v>4.1486597999999996E-6</v>
      </c>
      <c r="O8421" s="1">
        <v>3.1345429600000002E-6</v>
      </c>
      <c r="P8421" s="1">
        <v>7.3166220000000001E-7</v>
      </c>
      <c r="Q8421" s="1">
        <v>9.6540424610757895E-7</v>
      </c>
      <c r="R8421" s="1">
        <v>2755.75</v>
      </c>
      <c r="S8421" s="1">
        <v>1284.8</v>
      </c>
      <c r="T8421" s="1">
        <v>3.19</v>
      </c>
      <c r="U8421" s="1">
        <v>38544</v>
      </c>
      <c r="V8421" s="1">
        <f t="shared" si="525"/>
        <v>0.69102016489068363</v>
      </c>
      <c r="W8421" s="1">
        <f t="shared" si="526"/>
        <v>1.0513858779900001</v>
      </c>
      <c r="X8421" s="1">
        <f t="shared" si="527"/>
        <v>402.75862068965517</v>
      </c>
    </row>
    <row r="8422" spans="1:24" hidden="1" x14ac:dyDescent="0.3">
      <c r="A8422" s="18" t="str">
        <f t="shared" si="524"/>
        <v>OFF - ConstMin - Trenchers_2014_100</v>
      </c>
      <c r="B8422" s="1" t="s">
        <v>40</v>
      </c>
      <c r="C8422" s="1">
        <v>2020</v>
      </c>
      <c r="D8422" s="1" t="s">
        <v>169</v>
      </c>
      <c r="E8422" s="1">
        <v>2014</v>
      </c>
      <c r="F8422" s="1">
        <v>100</v>
      </c>
      <c r="G8422" s="1" t="s">
        <v>12</v>
      </c>
      <c r="H8422" s="1">
        <v>2.5267234258327801E-5</v>
      </c>
      <c r="I8422" s="1">
        <v>2.3240802070809899E-5</v>
      </c>
      <c r="J8422" s="1">
        <v>2.7805049999999999E-5</v>
      </c>
      <c r="K8422" s="1">
        <v>1.5378919999999999E-3</v>
      </c>
      <c r="L8422" s="1">
        <v>6.3351029999999999E-5</v>
      </c>
      <c r="M8422" s="1">
        <v>4.3443389999999998E-2</v>
      </c>
      <c r="N8422" s="1">
        <v>3.0289770000000001E-6</v>
      </c>
      <c r="O8422" s="1">
        <v>2.2885603999999999E-6</v>
      </c>
      <c r="P8422" s="1">
        <v>4.1972369999999998E-7</v>
      </c>
      <c r="Q8422" s="1">
        <v>6.0865221344000997E-7</v>
      </c>
      <c r="R8422" s="1">
        <v>1737.3999999999901</v>
      </c>
      <c r="S8422" s="1">
        <v>427.04999999999899</v>
      </c>
      <c r="T8422" s="1">
        <v>1.06</v>
      </c>
      <c r="U8422" s="1">
        <v>28185.3</v>
      </c>
      <c r="V8422" s="1">
        <f t="shared" si="525"/>
        <v>0.27303420077698964</v>
      </c>
      <c r="W8422" s="1">
        <f t="shared" si="526"/>
        <v>0.7442513296980342</v>
      </c>
      <c r="X8422" s="1">
        <f t="shared" si="527"/>
        <v>402.87735849056509</v>
      </c>
    </row>
    <row r="8423" spans="1:24" hidden="1" x14ac:dyDescent="0.3">
      <c r="A8423" s="18" t="str">
        <f t="shared" si="524"/>
        <v>OFF - ConstMin - Trenchers_2015_25</v>
      </c>
      <c r="B8423" s="1" t="s">
        <v>40</v>
      </c>
      <c r="C8423" s="1">
        <v>2020</v>
      </c>
      <c r="D8423" s="1" t="s">
        <v>169</v>
      </c>
      <c r="E8423" s="1">
        <v>2015</v>
      </c>
      <c r="F8423" s="1">
        <v>25</v>
      </c>
      <c r="G8423" s="1" t="s">
        <v>5</v>
      </c>
      <c r="H8423" s="1">
        <v>1.41814027777777E-5</v>
      </c>
      <c r="I8423" s="1">
        <v>1.6877041322314E-5</v>
      </c>
      <c r="J8423" s="1">
        <v>2.0421220000000002E-5</v>
      </c>
      <c r="K8423" s="1">
        <v>6.970038E-5</v>
      </c>
      <c r="L8423" s="1">
        <v>1.290458E-4</v>
      </c>
      <c r="M8423" s="1">
        <v>1.6927660000000001E-2</v>
      </c>
      <c r="N8423" s="1">
        <v>4.8218360000000003E-6</v>
      </c>
      <c r="O8423" s="1">
        <v>4.4360891200000001E-6</v>
      </c>
      <c r="P8423" s="1">
        <v>2.147799E-7</v>
      </c>
      <c r="Q8423" s="1">
        <v>1.41406699588002E-7</v>
      </c>
      <c r="R8423" s="1">
        <v>562.1</v>
      </c>
      <c r="S8423" s="1">
        <v>375.95</v>
      </c>
      <c r="T8423" s="1">
        <v>0.61</v>
      </c>
      <c r="U8423" s="1">
        <v>13158.25</v>
      </c>
      <c r="V8423" s="1">
        <f t="shared" si="525"/>
        <v>0.42470442008190523</v>
      </c>
      <c r="W8423" s="1">
        <f t="shared" si="526"/>
        <v>3.2473891961467958</v>
      </c>
      <c r="X8423" s="1">
        <f t="shared" si="527"/>
        <v>616.31147540983602</v>
      </c>
    </row>
    <row r="8424" spans="1:24" hidden="1" x14ac:dyDescent="0.3">
      <c r="A8424" s="18" t="str">
        <f t="shared" si="524"/>
        <v>OFF - ConstMin - Trenchers_2015_50</v>
      </c>
      <c r="B8424" s="1" t="s">
        <v>40</v>
      </c>
      <c r="C8424" s="1">
        <v>2020</v>
      </c>
      <c r="D8424" s="1" t="s">
        <v>169</v>
      </c>
      <c r="E8424" s="1">
        <v>2015</v>
      </c>
      <c r="F8424" s="1">
        <v>50</v>
      </c>
      <c r="G8424" s="1" t="s">
        <v>12</v>
      </c>
      <c r="H8424" s="1">
        <v>9.2600316782665801E-5</v>
      </c>
      <c r="I8424" s="1">
        <v>8.5173771376696004E-5</v>
      </c>
      <c r="J8424" s="1">
        <v>1.01901E-4</v>
      </c>
      <c r="K8424" s="1">
        <v>8.0325740000000007E-3</v>
      </c>
      <c r="L8424" s="1">
        <v>1.327977E-4</v>
      </c>
      <c r="M8424" s="1">
        <v>6.7354140000000007E-2</v>
      </c>
      <c r="N8424" s="1">
        <v>4.6433339999999997E-6</v>
      </c>
      <c r="O8424" s="1">
        <v>3.5082968000000002E-6</v>
      </c>
      <c r="P8424" s="1">
        <v>8.189035E-7</v>
      </c>
      <c r="Q8424" s="1">
        <v>1.0651413735200101E-6</v>
      </c>
      <c r="R8424" s="1">
        <v>3040.45</v>
      </c>
      <c r="S8424" s="1">
        <v>1438.1</v>
      </c>
      <c r="T8424" s="1">
        <v>3.57</v>
      </c>
      <c r="U8424" s="1">
        <v>43143</v>
      </c>
      <c r="V8424" s="1">
        <f t="shared" si="525"/>
        <v>0.65370850796266844</v>
      </c>
      <c r="W8424" s="1">
        <f t="shared" si="526"/>
        <v>1.01922205539</v>
      </c>
      <c r="X8424" s="1">
        <f t="shared" si="527"/>
        <v>402.82913165266103</v>
      </c>
    </row>
    <row r="8425" spans="1:24" hidden="1" x14ac:dyDescent="0.3">
      <c r="A8425" s="18" t="str">
        <f t="shared" si="524"/>
        <v>OFF - ConstMin - Trenchers_2015_100</v>
      </c>
      <c r="B8425" s="1" t="s">
        <v>40</v>
      </c>
      <c r="C8425" s="1">
        <v>2020</v>
      </c>
      <c r="D8425" s="1" t="s">
        <v>169</v>
      </c>
      <c r="E8425" s="1">
        <v>2015</v>
      </c>
      <c r="F8425" s="1">
        <v>100</v>
      </c>
      <c r="G8425" s="1" t="s">
        <v>12</v>
      </c>
      <c r="H8425" s="1">
        <v>2.6567260884065298E-5</v>
      </c>
      <c r="I8425" s="1">
        <v>2.4436566561163301E-5</v>
      </c>
      <c r="J8425" s="1">
        <v>2.9235649999999998E-5</v>
      </c>
      <c r="K8425" s="1">
        <v>1.562723E-3</v>
      </c>
      <c r="L8425" s="1">
        <v>6.6489740000000004E-5</v>
      </c>
      <c r="M8425" s="1">
        <v>4.8623449999999999E-2</v>
      </c>
      <c r="N8425" s="1">
        <v>3.3901433999999998E-6</v>
      </c>
      <c r="O8425" s="1">
        <v>2.5614416800000002E-6</v>
      </c>
      <c r="P8425" s="1">
        <v>4.6977040000000003E-7</v>
      </c>
      <c r="Q8425" s="1">
        <v>6.77700993956313E-7</v>
      </c>
      <c r="R8425" s="1">
        <v>1934.5</v>
      </c>
      <c r="S8425" s="1">
        <v>478.15</v>
      </c>
      <c r="T8425" s="1">
        <v>1.19</v>
      </c>
      <c r="U8425" s="1">
        <v>31557.9</v>
      </c>
      <c r="V8425" s="1">
        <f t="shared" si="525"/>
        <v>0.25640157624660681</v>
      </c>
      <c r="W8425" s="1">
        <f t="shared" si="526"/>
        <v>0.69764605013379133</v>
      </c>
      <c r="X8425" s="1">
        <f t="shared" si="527"/>
        <v>401.80672268907563</v>
      </c>
    </row>
    <row r="8426" spans="1:24" hidden="1" x14ac:dyDescent="0.3">
      <c r="A8426" s="18" t="str">
        <f t="shared" si="524"/>
        <v>OFF - ConstMin - Trenchers_2016_25</v>
      </c>
      <c r="B8426" s="1" t="s">
        <v>40</v>
      </c>
      <c r="C8426" s="1">
        <v>2020</v>
      </c>
      <c r="D8426" s="1" t="s">
        <v>169</v>
      </c>
      <c r="E8426" s="1">
        <v>2016</v>
      </c>
      <c r="F8426" s="1">
        <v>25</v>
      </c>
      <c r="G8426" s="1" t="s">
        <v>5</v>
      </c>
      <c r="H8426" s="1">
        <v>4.2106881944444402E-5</v>
      </c>
      <c r="I8426" s="1">
        <v>5.0110669421487602E-5</v>
      </c>
      <c r="J8426" s="1">
        <v>6.0633910000000003E-5</v>
      </c>
      <c r="K8426" s="1">
        <v>2.0695159999999999E-4</v>
      </c>
      <c r="L8426" s="1">
        <v>3.8315769999999999E-4</v>
      </c>
      <c r="M8426" s="1">
        <v>5.0260949999999999E-2</v>
      </c>
      <c r="N8426" s="1">
        <v>1.4316810000000001E-5</v>
      </c>
      <c r="O8426" s="1">
        <v>1.31714652E-5</v>
      </c>
      <c r="P8426" s="1">
        <v>6.3771619999999995E-7</v>
      </c>
      <c r="Q8426" s="1">
        <v>4.2054719747600598E-7</v>
      </c>
      <c r="R8426" s="1">
        <v>1671.7</v>
      </c>
      <c r="S8426" s="1">
        <v>1116.9000000000001</v>
      </c>
      <c r="T8426" s="1">
        <v>1.8</v>
      </c>
      <c r="U8426" s="1">
        <v>39091.5</v>
      </c>
      <c r="V8426" s="1">
        <f t="shared" si="525"/>
        <v>0.42445970691277474</v>
      </c>
      <c r="W8426" s="1">
        <f t="shared" si="526"/>
        <v>3.2455165121708491</v>
      </c>
      <c r="X8426" s="1">
        <f t="shared" si="527"/>
        <v>620.5</v>
      </c>
    </row>
    <row r="8427" spans="1:24" hidden="1" x14ac:dyDescent="0.3">
      <c r="A8427" s="18" t="str">
        <f t="shared" si="524"/>
        <v>OFF - ConstMin - Trenchers_2016_50</v>
      </c>
      <c r="B8427" s="1" t="s">
        <v>40</v>
      </c>
      <c r="C8427" s="1">
        <v>2020</v>
      </c>
      <c r="D8427" s="1" t="s">
        <v>169</v>
      </c>
      <c r="E8427" s="1">
        <v>2016</v>
      </c>
      <c r="F8427" s="1">
        <v>50</v>
      </c>
      <c r="G8427" s="1" t="s">
        <v>12</v>
      </c>
      <c r="H8427" s="1">
        <v>8.8755178615079893E-5</v>
      </c>
      <c r="I8427" s="1">
        <v>8.1637013290150506E-5</v>
      </c>
      <c r="J8427" s="1">
        <v>9.7669659999999995E-5</v>
      </c>
      <c r="K8427" s="1">
        <v>7.4221929999999997E-3</v>
      </c>
      <c r="L8427" s="1">
        <v>1.3072790000000001E-4</v>
      </c>
      <c r="M8427" s="1">
        <v>6.8459619999999999E-2</v>
      </c>
      <c r="N8427" s="1">
        <v>4.7195441999999997E-6</v>
      </c>
      <c r="O8427" s="1">
        <v>3.5658778400000001E-6</v>
      </c>
      <c r="P8427" s="1">
        <v>8.3234410000000005E-7</v>
      </c>
      <c r="Q8427" s="1">
        <v>1.06642005464069E-6</v>
      </c>
      <c r="R8427" s="1">
        <v>3044.1</v>
      </c>
      <c r="S8427" s="1">
        <v>1460</v>
      </c>
      <c r="T8427" s="1">
        <v>3.63</v>
      </c>
      <c r="U8427" s="1">
        <v>43800</v>
      </c>
      <c r="V8427" s="1">
        <f t="shared" si="525"/>
        <v>0.61716543896668097</v>
      </c>
      <c r="W8427" s="1">
        <f t="shared" si="526"/>
        <v>0.98828629976871663</v>
      </c>
      <c r="X8427" s="1">
        <f t="shared" si="527"/>
        <v>402.20385674931129</v>
      </c>
    </row>
    <row r="8428" spans="1:24" hidden="1" x14ac:dyDescent="0.3">
      <c r="A8428" s="18" t="str">
        <f t="shared" si="524"/>
        <v>OFF - ConstMin - Trenchers_2016_100</v>
      </c>
      <c r="B8428" s="1" t="s">
        <v>40</v>
      </c>
      <c r="C8428" s="1">
        <v>2020</v>
      </c>
      <c r="D8428" s="1" t="s">
        <v>169</v>
      </c>
      <c r="E8428" s="1">
        <v>2016</v>
      </c>
      <c r="F8428" s="1">
        <v>100</v>
      </c>
      <c r="G8428" s="1" t="s">
        <v>12</v>
      </c>
      <c r="H8428" s="1">
        <v>2.5262427085917501E-5</v>
      </c>
      <c r="I8428" s="1">
        <v>2.3236380433626901E-5</v>
      </c>
      <c r="J8428" s="1">
        <v>2.7799760000000002E-5</v>
      </c>
      <c r="K8428" s="1">
        <v>1.427228E-3</v>
      </c>
      <c r="L8428" s="1">
        <v>6.3093470000000006E-5</v>
      </c>
      <c r="M8428" s="1">
        <v>4.9421510000000002E-2</v>
      </c>
      <c r="N8428" s="1">
        <v>3.4457868000000001E-6</v>
      </c>
      <c r="O8428" s="1">
        <v>2.6034833599999999E-6</v>
      </c>
      <c r="P8428" s="1">
        <v>4.7748069999999996E-7</v>
      </c>
      <c r="Q8428" s="1">
        <v>6.8537308068034703E-7</v>
      </c>
      <c r="R8428" s="1">
        <v>1956.4</v>
      </c>
      <c r="S8428" s="1">
        <v>485.45</v>
      </c>
      <c r="T8428" s="1">
        <v>1.21</v>
      </c>
      <c r="U8428" s="1">
        <v>32039.7</v>
      </c>
      <c r="V8428" s="1">
        <f t="shared" si="525"/>
        <v>0.24014228460037487</v>
      </c>
      <c r="W8428" s="1">
        <f t="shared" si="526"/>
        <v>0.65205551580824561</v>
      </c>
      <c r="X8428" s="1">
        <f t="shared" si="527"/>
        <v>401.198347107438</v>
      </c>
    </row>
    <row r="8429" spans="1:24" hidden="1" x14ac:dyDescent="0.3">
      <c r="A8429" s="18" t="str">
        <f t="shared" si="524"/>
        <v>OFF - ConstMin - Trenchers_2017_25</v>
      </c>
      <c r="B8429" s="1" t="s">
        <v>40</v>
      </c>
      <c r="C8429" s="1">
        <v>2020</v>
      </c>
      <c r="D8429" s="1" t="s">
        <v>169</v>
      </c>
      <c r="E8429" s="1">
        <v>2017</v>
      </c>
      <c r="F8429" s="1">
        <v>25</v>
      </c>
      <c r="G8429" s="1" t="s">
        <v>12</v>
      </c>
      <c r="H8429" s="1">
        <v>4.84594602699468E-4</v>
      </c>
      <c r="I8429" s="1">
        <v>4.4573011556296998E-4</v>
      </c>
      <c r="J8429" s="1">
        <v>5.3326679999999996E-4</v>
      </c>
      <c r="K8429" s="1">
        <v>1.9485782E-2</v>
      </c>
      <c r="L8429" s="1">
        <v>3.5847480000000001E-4</v>
      </c>
      <c r="M8429" s="1">
        <v>3.2258830000000002E-2</v>
      </c>
      <c r="N8429" s="1">
        <v>2.4338349E-4</v>
      </c>
      <c r="O8429" s="1">
        <v>1.8388974800000001E-4</v>
      </c>
      <c r="P8429" s="1">
        <v>8.5649039999999998E-7</v>
      </c>
      <c r="Q8429" s="1">
        <v>8.5927371309177804E-7</v>
      </c>
      <c r="R8429" s="1">
        <v>2452.8000000000002</v>
      </c>
      <c r="S8429" s="1">
        <v>2547.6999999999998</v>
      </c>
      <c r="T8429" s="1">
        <v>5.8599999999999897</v>
      </c>
      <c r="U8429" s="1">
        <v>37722.75</v>
      </c>
      <c r="V8429" s="1">
        <f t="shared" si="525"/>
        <v>3.9125259699773864</v>
      </c>
      <c r="W8429" s="1">
        <f t="shared" si="526"/>
        <v>3.1466170124291439</v>
      </c>
      <c r="X8429" s="1">
        <f t="shared" si="527"/>
        <v>434.76109215017141</v>
      </c>
    </row>
    <row r="8430" spans="1:24" hidden="1" x14ac:dyDescent="0.3">
      <c r="A8430" s="18" t="str">
        <f t="shared" si="524"/>
        <v>OFF - ConstMin - Trenchers_2017_25</v>
      </c>
      <c r="B8430" s="1" t="s">
        <v>40</v>
      </c>
      <c r="C8430" s="1">
        <v>2020</v>
      </c>
      <c r="D8430" s="1" t="s">
        <v>169</v>
      </c>
      <c r="E8430" s="1">
        <v>2017</v>
      </c>
      <c r="F8430" s="1">
        <v>25</v>
      </c>
      <c r="G8430" s="1" t="s">
        <v>5</v>
      </c>
      <c r="H8430" s="1">
        <v>4.9241993749999998E-5</v>
      </c>
      <c r="I8430" s="1">
        <v>5.8602042148760297E-5</v>
      </c>
      <c r="J8430" s="1">
        <v>7.0908470999999994E-5</v>
      </c>
      <c r="K8430" s="1">
        <v>2.4588170999999899E-4</v>
      </c>
      <c r="L8430" s="1">
        <v>4.4796502000000001E-4</v>
      </c>
      <c r="M8430" s="1">
        <v>5.8841320000000003E-2</v>
      </c>
      <c r="N8430" s="1">
        <v>1.6760925799999999E-5</v>
      </c>
      <c r="O8430" s="1">
        <v>1.5420051736E-5</v>
      </c>
      <c r="P8430" s="1">
        <v>7.5178608999999999E-7</v>
      </c>
      <c r="Q8430" s="1">
        <v>4.9216877259200799E-7</v>
      </c>
      <c r="R8430" s="1">
        <v>1956.4</v>
      </c>
      <c r="S8430" s="1">
        <v>1423.5</v>
      </c>
      <c r="T8430" s="1">
        <v>2.2999999999999998</v>
      </c>
      <c r="U8430" s="1">
        <v>45741.8</v>
      </c>
      <c r="V8430" s="1">
        <f t="shared" si="525"/>
        <v>0.42421703136125238</v>
      </c>
      <c r="W8430" s="1">
        <f t="shared" si="526"/>
        <v>3.2427946871831694</v>
      </c>
      <c r="X8430" s="1">
        <f t="shared" si="527"/>
        <v>618.91304347826087</v>
      </c>
    </row>
    <row r="8431" spans="1:24" hidden="1" x14ac:dyDescent="0.3">
      <c r="A8431" s="18" t="str">
        <f t="shared" si="524"/>
        <v>OFF - ConstMin - Trenchers_2017_50</v>
      </c>
      <c r="B8431" s="1" t="s">
        <v>40</v>
      </c>
      <c r="C8431" s="1">
        <v>2020</v>
      </c>
      <c r="D8431" s="1" t="s">
        <v>169</v>
      </c>
      <c r="E8431" s="1">
        <v>2017</v>
      </c>
      <c r="F8431" s="1">
        <v>50</v>
      </c>
      <c r="G8431" s="1" t="s">
        <v>12</v>
      </c>
      <c r="H8431" s="1">
        <v>8.4303473431966694E-5</v>
      </c>
      <c r="I8431" s="1">
        <v>7.7542334862722902E-5</v>
      </c>
      <c r="J8431" s="1">
        <v>9.2770829999999998E-5</v>
      </c>
      <c r="K8431" s="1">
        <v>6.7531279999999997E-3</v>
      </c>
      <c r="L8431" s="1">
        <v>1.2786359999999999E-4</v>
      </c>
      <c r="M8431" s="1">
        <v>6.9209339999999994E-2</v>
      </c>
      <c r="N8431" s="1">
        <v>4.7712294000000001E-6</v>
      </c>
      <c r="O8431" s="1">
        <v>3.6049288800000001E-6</v>
      </c>
      <c r="P8431" s="1">
        <v>8.4145929999999997E-7</v>
      </c>
      <c r="Q8431" s="1">
        <v>1.0625840112786699E-6</v>
      </c>
      <c r="R8431" s="1">
        <v>3033.15</v>
      </c>
      <c r="S8431" s="1">
        <v>1478.25</v>
      </c>
      <c r="T8431" s="1">
        <v>3.67</v>
      </c>
      <c r="U8431" s="1">
        <v>44347.5</v>
      </c>
      <c r="V8431" s="1">
        <f t="shared" si="525"/>
        <v>0.57897302791302241</v>
      </c>
      <c r="W8431" s="1">
        <f t="shared" si="526"/>
        <v>0.95469882075279011</v>
      </c>
      <c r="X8431" s="1">
        <f t="shared" si="527"/>
        <v>402.79291553133515</v>
      </c>
    </row>
    <row r="8432" spans="1:24" hidden="1" x14ac:dyDescent="0.3">
      <c r="A8432" s="18" t="str">
        <f t="shared" si="524"/>
        <v>OFF - ConstMin - Trenchers_2017_100</v>
      </c>
      <c r="B8432" s="1" t="s">
        <v>40</v>
      </c>
      <c r="C8432" s="1">
        <v>2020</v>
      </c>
      <c r="D8432" s="1" t="s">
        <v>169</v>
      </c>
      <c r="E8432" s="1">
        <v>2017</v>
      </c>
      <c r="F8432" s="1">
        <v>100</v>
      </c>
      <c r="G8432" s="1" t="s">
        <v>12</v>
      </c>
      <c r="H8432" s="1">
        <v>2.37791281479482E-5</v>
      </c>
      <c r="I8432" s="1">
        <v>2.1872042070482701E-5</v>
      </c>
      <c r="J8432" s="1">
        <v>2.6167479999999998E-5</v>
      </c>
      <c r="K8432" s="1">
        <v>1.2799490000000001E-3</v>
      </c>
      <c r="L8432" s="1">
        <v>5.924772E-5</v>
      </c>
      <c r="M8432" s="1">
        <v>4.9962739999999999E-2</v>
      </c>
      <c r="N8432" s="1">
        <v>3.483522E-6</v>
      </c>
      <c r="O8432" s="1">
        <v>2.6319944E-6</v>
      </c>
      <c r="P8432" s="1">
        <v>4.8270969999999998E-7</v>
      </c>
      <c r="Q8432" s="1">
        <v>6.9048780516303596E-7</v>
      </c>
      <c r="R8432" s="1">
        <v>1971</v>
      </c>
      <c r="S8432" s="1">
        <v>489.1</v>
      </c>
      <c r="T8432" s="1">
        <v>1.22</v>
      </c>
      <c r="U8432" s="1">
        <v>32280.6</v>
      </c>
      <c r="V8432" s="1">
        <f t="shared" si="525"/>
        <v>0.22435530075734858</v>
      </c>
      <c r="W8432" s="1">
        <f t="shared" si="526"/>
        <v>0.60774115178417909</v>
      </c>
      <c r="X8432" s="1">
        <f t="shared" si="527"/>
        <v>400.90163934426232</v>
      </c>
    </row>
    <row r="8433" spans="1:24" hidden="1" x14ac:dyDescent="0.3">
      <c r="A8433" s="18" t="str">
        <f t="shared" si="524"/>
        <v>OFF - ConstMin - Trenchers_2018_25</v>
      </c>
      <c r="B8433" s="1" t="s">
        <v>40</v>
      </c>
      <c r="C8433" s="1">
        <v>2020</v>
      </c>
      <c r="D8433" s="1" t="s">
        <v>169</v>
      </c>
      <c r="E8433" s="1">
        <v>2018</v>
      </c>
      <c r="F8433" s="1">
        <v>25</v>
      </c>
      <c r="G8433" s="1" t="s">
        <v>12</v>
      </c>
      <c r="H8433" s="1">
        <v>2.1129246600674798E-3</v>
      </c>
      <c r="I8433" s="1">
        <v>1.94346810233007E-3</v>
      </c>
      <c r="J8433" s="1">
        <v>2.3251447000000001E-3</v>
      </c>
      <c r="K8433" s="1">
        <v>8.4961739999999994E-2</v>
      </c>
      <c r="L8433" s="1">
        <v>1.5630186E-3</v>
      </c>
      <c r="M8433" s="1">
        <v>0.14065469</v>
      </c>
      <c r="N8433" s="1">
        <v>1.0611988199999999E-3</v>
      </c>
      <c r="O8433" s="1">
        <v>8.0179466400000004E-4</v>
      </c>
      <c r="P8433" s="1">
        <v>3.7344620000000002E-6</v>
      </c>
      <c r="Q8433" s="1">
        <v>3.7503717269318199E-6</v>
      </c>
      <c r="R8433" s="1">
        <v>10705.45</v>
      </c>
      <c r="S8433" s="1">
        <v>11103.3</v>
      </c>
      <c r="T8433" s="1">
        <v>25.56</v>
      </c>
      <c r="U8433" s="1">
        <v>164352.20000000001</v>
      </c>
      <c r="V8433" s="1">
        <f t="shared" si="525"/>
        <v>3.9155294596930754</v>
      </c>
      <c r="W8433" s="1">
        <f t="shared" si="526"/>
        <v>3.1490330955320331</v>
      </c>
      <c r="X8433" s="1">
        <f t="shared" si="527"/>
        <v>434.4014084507042</v>
      </c>
    </row>
    <row r="8434" spans="1:24" hidden="1" x14ac:dyDescent="0.3">
      <c r="A8434" s="18" t="str">
        <f t="shared" si="524"/>
        <v>OFF - ConstMin - Trenchers_2018_25</v>
      </c>
      <c r="B8434" s="1" t="s">
        <v>40</v>
      </c>
      <c r="C8434" s="1">
        <v>2020</v>
      </c>
      <c r="D8434" s="1" t="s">
        <v>169</v>
      </c>
      <c r="E8434" s="1">
        <v>2018</v>
      </c>
      <c r="F8434" s="1">
        <v>25</v>
      </c>
      <c r="G8434" s="1" t="s">
        <v>5</v>
      </c>
      <c r="H8434" s="1">
        <v>5.9057820138888802E-5</v>
      </c>
      <c r="I8434" s="1">
        <v>7.0283686776859494E-5</v>
      </c>
      <c r="J8434" s="1">
        <v>8.5043260999999898E-5</v>
      </c>
      <c r="K8434" s="1">
        <v>3.0727773999999998E-4</v>
      </c>
      <c r="L8434" s="1">
        <v>5.3687782000000003E-4</v>
      </c>
      <c r="M8434" s="1">
        <v>7.0774363999999895E-2</v>
      </c>
      <c r="N8434" s="1">
        <v>2.0160043000000001E-5</v>
      </c>
      <c r="O8434" s="1">
        <v>1.8547239560000001E-5</v>
      </c>
      <c r="P8434" s="1">
        <v>9.2090849999999996E-7</v>
      </c>
      <c r="Q8434" s="1">
        <v>5.9225533269000902E-7</v>
      </c>
      <c r="R8434" s="1">
        <v>2354.24999999999</v>
      </c>
      <c r="S8434" s="1">
        <v>2084.1499999999901</v>
      </c>
      <c r="T8434" s="1">
        <v>3.36</v>
      </c>
      <c r="U8434" s="1">
        <v>55009.1499999999</v>
      </c>
      <c r="V8434" s="1">
        <f t="shared" si="525"/>
        <v>0.42306607467923052</v>
      </c>
      <c r="W8434" s="1">
        <f t="shared" si="526"/>
        <v>3.2316857909127972</v>
      </c>
      <c r="X8434" s="1">
        <f t="shared" si="527"/>
        <v>620.28273809523512</v>
      </c>
    </row>
    <row r="8435" spans="1:24" hidden="1" x14ac:dyDescent="0.3">
      <c r="A8435" s="18" t="str">
        <f t="shared" si="524"/>
        <v>OFF - ConstMin - Trenchers_2018_50</v>
      </c>
      <c r="B8435" s="1" t="s">
        <v>40</v>
      </c>
      <c r="C8435" s="1">
        <v>2020</v>
      </c>
      <c r="D8435" s="1" t="s">
        <v>169</v>
      </c>
      <c r="E8435" s="1">
        <v>2018</v>
      </c>
      <c r="F8435" s="1">
        <v>50</v>
      </c>
      <c r="G8435" s="1" t="s">
        <v>12</v>
      </c>
      <c r="H8435" s="1">
        <v>7.8384490189824197E-5</v>
      </c>
      <c r="I8435" s="1">
        <v>7.2098054076600294E-5</v>
      </c>
      <c r="J8435" s="1">
        <v>8.6257349999999995E-5</v>
      </c>
      <c r="K8435" s="1">
        <v>5.9650880000000003E-3</v>
      </c>
      <c r="L8435" s="1">
        <v>1.227918E-4</v>
      </c>
      <c r="M8435" s="1">
        <v>6.8774760000000004E-2</v>
      </c>
      <c r="N8435" s="1">
        <v>4.7412702000000001E-6</v>
      </c>
      <c r="O8435" s="1">
        <v>3.5822930400000002E-6</v>
      </c>
      <c r="P8435" s="1">
        <v>8.3617569999999998E-7</v>
      </c>
      <c r="Q8435" s="1">
        <v>1.0395677511065701E-6</v>
      </c>
      <c r="R8435" s="1">
        <v>2967.45</v>
      </c>
      <c r="S8435" s="1">
        <v>1467.3</v>
      </c>
      <c r="T8435" s="1">
        <v>3.65</v>
      </c>
      <c r="U8435" s="1">
        <v>44019</v>
      </c>
      <c r="V8435" s="1">
        <f t="shared" si="525"/>
        <v>0.54234041825859514</v>
      </c>
      <c r="W8435" s="1">
        <f t="shared" si="526"/>
        <v>0.9236720328120398</v>
      </c>
      <c r="X8435" s="1">
        <f t="shared" si="527"/>
        <v>402</v>
      </c>
    </row>
    <row r="8436" spans="1:24" hidden="1" x14ac:dyDescent="0.3">
      <c r="A8436" s="18" t="str">
        <f t="shared" si="524"/>
        <v>OFF - ConstMin - Trenchers_2018_100</v>
      </c>
      <c r="B8436" s="1" t="s">
        <v>40</v>
      </c>
      <c r="C8436" s="1">
        <v>2020</v>
      </c>
      <c r="D8436" s="1" t="s">
        <v>169</v>
      </c>
      <c r="E8436" s="1">
        <v>2018</v>
      </c>
      <c r="F8436" s="1">
        <v>100</v>
      </c>
      <c r="G8436" s="1" t="s">
        <v>12</v>
      </c>
      <c r="H8436" s="1">
        <v>2.1880912981092E-5</v>
      </c>
      <c r="I8436" s="1">
        <v>2.01260637600085E-5</v>
      </c>
      <c r="J8436" s="1">
        <v>2.4078610000000001E-5</v>
      </c>
      <c r="K8436" s="1">
        <v>1.1100249999999999E-3</v>
      </c>
      <c r="L8436" s="1">
        <v>5.4367470000000002E-5</v>
      </c>
      <c r="M8436" s="1">
        <v>4.9648999999999999E-2</v>
      </c>
      <c r="N8436" s="1">
        <v>3.4616475E-6</v>
      </c>
      <c r="O8436" s="1">
        <v>2.6154669999999999E-6</v>
      </c>
      <c r="P8436" s="1">
        <v>4.7967860000000002E-7</v>
      </c>
      <c r="Q8436" s="1">
        <v>6.8153703731832996E-7</v>
      </c>
      <c r="R8436" s="1">
        <v>1945.45</v>
      </c>
      <c r="S8436" s="1">
        <v>489.1</v>
      </c>
      <c r="T8436" s="1">
        <v>1.21</v>
      </c>
      <c r="U8436" s="1">
        <v>32280.6</v>
      </c>
      <c r="V8436" s="1">
        <f t="shared" si="525"/>
        <v>0.20644570238971882</v>
      </c>
      <c r="W8436" s="1">
        <f t="shared" si="526"/>
        <v>0.5576813561330598</v>
      </c>
      <c r="X8436" s="1">
        <f t="shared" si="527"/>
        <v>404.21487603305786</v>
      </c>
    </row>
    <row r="8437" spans="1:24" hidden="1" x14ac:dyDescent="0.3">
      <c r="A8437" s="18" t="str">
        <f t="shared" si="524"/>
        <v>OFF - ConstMin - Trenchers_2019_25</v>
      </c>
      <c r="B8437" s="1" t="s">
        <v>40</v>
      </c>
      <c r="C8437" s="1">
        <v>2020</v>
      </c>
      <c r="D8437" s="1" t="s">
        <v>169</v>
      </c>
      <c r="E8437" s="1">
        <v>2019</v>
      </c>
      <c r="F8437" s="1">
        <v>25</v>
      </c>
      <c r="G8437" s="1" t="s">
        <v>12</v>
      </c>
      <c r="H8437" s="1">
        <v>9.0494902488915795E-3</v>
      </c>
      <c r="I8437" s="1">
        <v>8.3237211309304705E-3</v>
      </c>
      <c r="J8437" s="1">
        <v>9.9584119999999998E-3</v>
      </c>
      <c r="K8437" s="1">
        <v>0.3638844</v>
      </c>
      <c r="L8437" s="1">
        <v>6.6942850000000003E-3</v>
      </c>
      <c r="M8437" s="1">
        <v>0.60241299999999998</v>
      </c>
      <c r="N8437" s="1">
        <v>4.5450305999999996E-3</v>
      </c>
      <c r="O8437" s="1">
        <v>3.43402312E-3</v>
      </c>
      <c r="P8437" s="1">
        <v>1.5994406E-5</v>
      </c>
      <c r="Q8437" s="1">
        <v>1.60615135567646E-5</v>
      </c>
      <c r="R8437" s="1">
        <v>45847.6499999999</v>
      </c>
      <c r="S8437" s="1">
        <v>47548.55</v>
      </c>
      <c r="T8437" s="1">
        <v>109.45</v>
      </c>
      <c r="U8437" s="1">
        <v>703818.55</v>
      </c>
      <c r="V8437" s="1">
        <f t="shared" si="525"/>
        <v>3.9160246179195157</v>
      </c>
      <c r="W8437" s="1">
        <f t="shared" si="526"/>
        <v>3.1494309392413404</v>
      </c>
      <c r="X8437" s="1">
        <f t="shared" si="527"/>
        <v>434.43170397441753</v>
      </c>
    </row>
    <row r="8438" spans="1:24" hidden="1" x14ac:dyDescent="0.3">
      <c r="A8438" s="18" t="str">
        <f t="shared" si="524"/>
        <v>OFF - ConstMin - Trenchers_2019_25</v>
      </c>
      <c r="B8438" s="1" t="s">
        <v>40</v>
      </c>
      <c r="C8438" s="1">
        <v>2020</v>
      </c>
      <c r="D8438" s="1" t="s">
        <v>169</v>
      </c>
      <c r="E8438" s="1">
        <v>2019</v>
      </c>
      <c r="F8438" s="1">
        <v>25</v>
      </c>
      <c r="G8438" s="1" t="s">
        <v>5</v>
      </c>
      <c r="H8438" s="1">
        <v>8.4277750000000005E-5</v>
      </c>
      <c r="I8438" s="1">
        <v>1.00297487603305E-4</v>
      </c>
      <c r="J8438" s="1">
        <v>1.2135996E-4</v>
      </c>
      <c r="K8438" s="1">
        <v>4.8778610000000002E-4</v>
      </c>
      <c r="L8438" s="1">
        <v>7.646164E-4</v>
      </c>
      <c r="M8438" s="1">
        <v>0.10180856000000001</v>
      </c>
      <c r="N8438" s="1">
        <v>2.9000123999999999E-5</v>
      </c>
      <c r="O8438" s="1">
        <v>2.6680114079999999E-5</v>
      </c>
      <c r="P8438" s="1">
        <v>1.3908476999999999E-6</v>
      </c>
      <c r="Q8438" s="1">
        <v>8.5211309881601401E-7</v>
      </c>
      <c r="R8438" s="1">
        <v>3387.2</v>
      </c>
      <c r="S8438" s="1">
        <v>4471.25</v>
      </c>
      <c r="T8438" s="1">
        <v>7.2299999999999898</v>
      </c>
      <c r="U8438" s="1">
        <v>79055.350000000006</v>
      </c>
      <c r="V8438" s="1">
        <f t="shared" si="525"/>
        <v>0.4200948807149798</v>
      </c>
      <c r="W8438" s="1">
        <f t="shared" si="526"/>
        <v>3.2025870540363632</v>
      </c>
      <c r="X8438" s="1">
        <f t="shared" si="527"/>
        <v>618.43015214384593</v>
      </c>
    </row>
    <row r="8439" spans="1:24" hidden="1" x14ac:dyDescent="0.3">
      <c r="A8439" s="18" t="str">
        <f t="shared" si="524"/>
        <v>OFF - ConstMin - Trenchers_2019_50</v>
      </c>
      <c r="B8439" s="1" t="s">
        <v>40</v>
      </c>
      <c r="C8439" s="1">
        <v>2020</v>
      </c>
      <c r="D8439" s="1" t="s">
        <v>169</v>
      </c>
      <c r="E8439" s="1">
        <v>2019</v>
      </c>
      <c r="F8439" s="1">
        <v>50</v>
      </c>
      <c r="G8439" s="1" t="s">
        <v>12</v>
      </c>
      <c r="H8439" s="1">
        <v>7.4244842285669599E-5</v>
      </c>
      <c r="I8439" s="1">
        <v>6.8290405934358906E-5</v>
      </c>
      <c r="J8439" s="1">
        <v>8.1701920000000006E-5</v>
      </c>
      <c r="K8439" s="1">
        <v>5.308831E-3</v>
      </c>
      <c r="L8439" s="1">
        <v>1.205525E-4</v>
      </c>
      <c r="M8439" s="1">
        <v>6.9952470000000003E-2</v>
      </c>
      <c r="N8439" s="1">
        <v>4.8224600999999997E-6</v>
      </c>
      <c r="O8439" s="1">
        <v>3.6436365200000001E-6</v>
      </c>
      <c r="P8439" s="1">
        <v>8.5049439999999996E-7</v>
      </c>
      <c r="Q8439" s="1">
        <v>1.04212511334791E-6</v>
      </c>
      <c r="R8439" s="1">
        <v>2974.75</v>
      </c>
      <c r="S8439" s="1">
        <v>1492.85</v>
      </c>
      <c r="T8439" s="1">
        <v>3.71</v>
      </c>
      <c r="U8439" s="1">
        <v>44785.499999999898</v>
      </c>
      <c r="V8439" s="1">
        <f t="shared" si="525"/>
        <v>0.50490639080730215</v>
      </c>
      <c r="W8439" s="1">
        <f t="shared" si="526"/>
        <v>0.89130715867033616</v>
      </c>
      <c r="X8439" s="1">
        <f t="shared" si="527"/>
        <v>402.3854447439353</v>
      </c>
    </row>
    <row r="8440" spans="1:24" hidden="1" x14ac:dyDescent="0.3">
      <c r="A8440" s="18" t="str">
        <f t="shared" si="524"/>
        <v>OFF - ConstMin - Trenchers_2019_100</v>
      </c>
      <c r="B8440" s="1" t="s">
        <v>40</v>
      </c>
      <c r="C8440" s="1">
        <v>2020</v>
      </c>
      <c r="D8440" s="1" t="s">
        <v>169</v>
      </c>
      <c r="E8440" s="1">
        <v>2019</v>
      </c>
      <c r="F8440" s="1">
        <v>100</v>
      </c>
      <c r="G8440" s="1" t="s">
        <v>12</v>
      </c>
      <c r="H8440" s="1">
        <v>2.04767733604497E-5</v>
      </c>
      <c r="I8440" s="1">
        <v>1.88345361369417E-5</v>
      </c>
      <c r="J8440" s="1">
        <v>2.253344E-5</v>
      </c>
      <c r="K8440" s="1">
        <v>9.6437520000000002E-4</v>
      </c>
      <c r="L8440" s="1">
        <v>5.0713059999999998E-5</v>
      </c>
      <c r="M8440" s="1">
        <v>5.0499210000000003E-2</v>
      </c>
      <c r="N8440" s="1">
        <v>3.52092689999999E-6</v>
      </c>
      <c r="O8440" s="1">
        <v>2.6602558799999998E-6</v>
      </c>
      <c r="P8440" s="1">
        <v>4.8789289999999999E-7</v>
      </c>
      <c r="Q8440" s="1">
        <v>6.9048780516303596E-7</v>
      </c>
      <c r="R8440" s="1">
        <v>1971</v>
      </c>
      <c r="S8440" s="1">
        <v>496.4</v>
      </c>
      <c r="T8440" s="1">
        <v>1.23</v>
      </c>
      <c r="U8440" s="1">
        <v>32762.400000000001</v>
      </c>
      <c r="V8440" s="1">
        <f t="shared" si="525"/>
        <v>0.19035654822205947</v>
      </c>
      <c r="W8440" s="1">
        <f t="shared" si="526"/>
        <v>0.51254583501230389</v>
      </c>
      <c r="X8440" s="1">
        <f t="shared" si="527"/>
        <v>403.57723577235771</v>
      </c>
    </row>
    <row r="8441" spans="1:24" hidden="1" x14ac:dyDescent="0.3">
      <c r="A8441" s="18" t="str">
        <f t="shared" si="524"/>
        <v>OFF - ConstMin - Trenchers_2020_25</v>
      </c>
      <c r="B8441" s="1" t="s">
        <v>40</v>
      </c>
      <c r="C8441" s="1">
        <v>2020</v>
      </c>
      <c r="D8441" s="1" t="s">
        <v>169</v>
      </c>
      <c r="E8441" s="1">
        <v>2020</v>
      </c>
      <c r="F8441" s="1">
        <v>25</v>
      </c>
      <c r="G8441" s="1" t="s">
        <v>12</v>
      </c>
      <c r="H8441" s="1">
        <v>1.01566356699462E-2</v>
      </c>
      <c r="I8441" s="1">
        <v>9.3420734892165694E-3</v>
      </c>
      <c r="J8441" s="1">
        <v>1.1176758E-2</v>
      </c>
      <c r="K8441" s="1">
        <v>0.42969370000000001</v>
      </c>
      <c r="L8441" s="1">
        <v>7.5142220000000001E-3</v>
      </c>
      <c r="M8441" s="1">
        <v>0.71136069999999996</v>
      </c>
      <c r="N8441" s="1">
        <v>5.3670096E-3</v>
      </c>
      <c r="O8441" s="1">
        <v>4.05507392E-3</v>
      </c>
      <c r="P8441" s="1">
        <v>1.8887029E-5</v>
      </c>
      <c r="Q8441" s="1">
        <v>1.89359887160359E-5</v>
      </c>
      <c r="R8441" s="1">
        <v>54052.85</v>
      </c>
      <c r="S8441" s="1">
        <v>56144.3</v>
      </c>
      <c r="T8441" s="1">
        <v>129.26</v>
      </c>
      <c r="U8441" s="1">
        <v>831050.25</v>
      </c>
      <c r="V8441" s="1">
        <f t="shared" si="525"/>
        <v>3.7222419172874037</v>
      </c>
      <c r="W8441" s="1">
        <f t="shared" si="526"/>
        <v>2.993955478565685</v>
      </c>
      <c r="X8441" s="1">
        <f t="shared" si="527"/>
        <v>434.35169425963181</v>
      </c>
    </row>
    <row r="8442" spans="1:24" hidden="1" x14ac:dyDescent="0.3">
      <c r="A8442" s="18" t="str">
        <f t="shared" si="524"/>
        <v>OFF - ConstMin - Trenchers_2020_25</v>
      </c>
      <c r="B8442" s="1" t="s">
        <v>40</v>
      </c>
      <c r="C8442" s="1">
        <v>2020</v>
      </c>
      <c r="D8442" s="1" t="s">
        <v>169</v>
      </c>
      <c r="E8442" s="1">
        <v>2020</v>
      </c>
      <c r="F8442" s="1">
        <v>25</v>
      </c>
      <c r="G8442" s="1" t="s">
        <v>5</v>
      </c>
      <c r="H8442" s="1">
        <v>9.3054881944444403E-5</v>
      </c>
      <c r="I8442" s="1">
        <v>1.1074299999999999E-4</v>
      </c>
      <c r="J8442" s="1">
        <v>1.3399903E-4</v>
      </c>
      <c r="K8442" s="1">
        <v>5.4508689999999995E-4</v>
      </c>
      <c r="L8442" s="1">
        <v>8.4404619999999995E-4</v>
      </c>
      <c r="M8442" s="1">
        <v>0.11251838</v>
      </c>
      <c r="N8442" s="1">
        <v>3.2050809999999901E-5</v>
      </c>
      <c r="O8442" s="1">
        <v>2.94867452E-5</v>
      </c>
      <c r="P8442" s="1">
        <v>1.5458099999999999E-6</v>
      </c>
      <c r="Q8442" s="1">
        <v>9.4209918037201501E-7</v>
      </c>
      <c r="R8442" s="1">
        <v>3744.8999999999901</v>
      </c>
      <c r="S8442" s="1">
        <v>5135.55</v>
      </c>
      <c r="T8442" s="1">
        <v>8.3000000000000007</v>
      </c>
      <c r="U8442" s="1">
        <v>87406.55</v>
      </c>
      <c r="V8442" s="1">
        <f t="shared" si="525"/>
        <v>0.41952795616077171</v>
      </c>
      <c r="W8442" s="1">
        <f t="shared" si="526"/>
        <v>3.1975021192424435</v>
      </c>
      <c r="X8442" s="1">
        <f t="shared" si="527"/>
        <v>618.74096385542168</v>
      </c>
    </row>
    <row r="8443" spans="1:24" hidden="1" x14ac:dyDescent="0.3">
      <c r="A8443" s="18" t="str">
        <f t="shared" si="524"/>
        <v>OFF - ConstMin - Trenchers_2020_50</v>
      </c>
      <c r="B8443" s="1" t="s">
        <v>40</v>
      </c>
      <c r="C8443" s="1">
        <v>2020</v>
      </c>
      <c r="D8443" s="1" t="s">
        <v>169</v>
      </c>
      <c r="E8443" s="1">
        <v>2020</v>
      </c>
      <c r="F8443" s="1">
        <v>50</v>
      </c>
      <c r="G8443" s="1" t="s">
        <v>12</v>
      </c>
      <c r="H8443" s="1">
        <v>6.8469238185851194E-5</v>
      </c>
      <c r="I8443" s="1">
        <v>6.2978005283346005E-5</v>
      </c>
      <c r="J8443" s="1">
        <v>7.5346219999999995E-5</v>
      </c>
      <c r="K8443" s="1">
        <v>4.5309920000000002E-3</v>
      </c>
      <c r="L8443" s="1">
        <v>1.157141E-4</v>
      </c>
      <c r="M8443" s="1">
        <v>6.9653699999999999E-2</v>
      </c>
      <c r="N8443" s="1">
        <v>4.8018635999999998E-6</v>
      </c>
      <c r="O8443" s="1">
        <v>3.6280747199999998E-6</v>
      </c>
      <c r="P8443" s="1">
        <v>8.46862E-7</v>
      </c>
      <c r="Q8443" s="1">
        <v>1.02166621541716E-6</v>
      </c>
      <c r="R8443" s="1">
        <v>2916.35</v>
      </c>
      <c r="S8443" s="1">
        <v>1485.55</v>
      </c>
      <c r="T8443" s="1">
        <v>3.7</v>
      </c>
      <c r="U8443" s="1">
        <v>44566.5</v>
      </c>
      <c r="V8443" s="1">
        <f t="shared" si="525"/>
        <v>0.46791716092293917</v>
      </c>
      <c r="W8443" s="1">
        <f t="shared" si="526"/>
        <v>0.85973845800846849</v>
      </c>
      <c r="X8443" s="1">
        <f t="shared" si="527"/>
        <v>401.49999999999994</v>
      </c>
    </row>
    <row r="8444" spans="1:24" hidden="1" x14ac:dyDescent="0.3">
      <c r="A8444" s="18" t="str">
        <f t="shared" si="524"/>
        <v>OFF - ConstMin - Trenchers_2020_100</v>
      </c>
      <c r="B8444" s="1" t="s">
        <v>40</v>
      </c>
      <c r="C8444" s="1">
        <v>2020</v>
      </c>
      <c r="D8444" s="1" t="s">
        <v>169</v>
      </c>
      <c r="E8444" s="1">
        <v>2020</v>
      </c>
      <c r="F8444" s="1">
        <v>100</v>
      </c>
      <c r="G8444" s="1" t="s">
        <v>12</v>
      </c>
      <c r="H8444" s="1">
        <v>1.8618060610356402E-5</v>
      </c>
      <c r="I8444" s="1">
        <v>1.7124892149405801E-5</v>
      </c>
      <c r="J8444" s="1">
        <v>2.048804E-5</v>
      </c>
      <c r="K8444" s="1">
        <v>7.9630089999999998E-4</v>
      </c>
      <c r="L8444" s="1">
        <v>4.5930619999999998E-5</v>
      </c>
      <c r="M8444" s="1">
        <v>5.0283519999999998E-2</v>
      </c>
      <c r="N8444" s="1">
        <v>3.5058878999999999E-6</v>
      </c>
      <c r="O8444" s="1">
        <v>2.6488930800000001E-6</v>
      </c>
      <c r="P8444" s="1">
        <v>4.8580889999999996E-7</v>
      </c>
      <c r="Q8444" s="1">
        <v>6.8409439955967496E-7</v>
      </c>
      <c r="R8444" s="1">
        <v>1952.74999999999</v>
      </c>
      <c r="S8444" s="1">
        <v>492.75</v>
      </c>
      <c r="T8444" s="1">
        <v>1.23</v>
      </c>
      <c r="U8444" s="1">
        <v>32521.5</v>
      </c>
      <c r="V8444" s="1">
        <f t="shared" si="525"/>
        <v>0.17435960529839217</v>
      </c>
      <c r="W8444" s="1">
        <f t="shared" si="526"/>
        <v>0.46764935536182717</v>
      </c>
      <c r="X8444" s="1">
        <f t="shared" si="527"/>
        <v>400.60975609756099</v>
      </c>
    </row>
    <row r="8445" spans="1:24" hidden="1" x14ac:dyDescent="0.3">
      <c r="A8445" s="18" t="str">
        <f t="shared" si="524"/>
        <v>OFF - Industrial - Aerial Lifts_1995_25</v>
      </c>
      <c r="B8445" s="1" t="s">
        <v>40</v>
      </c>
      <c r="C8445" s="1">
        <v>2020</v>
      </c>
      <c r="D8445" s="1" t="s">
        <v>170</v>
      </c>
      <c r="E8445" s="1">
        <v>1995</v>
      </c>
      <c r="F8445" s="1">
        <v>25</v>
      </c>
      <c r="G8445" s="1" t="s">
        <v>5</v>
      </c>
      <c r="H8445" s="1">
        <v>7.5223402777777705E-7</v>
      </c>
      <c r="I8445" s="1">
        <v>8.9522066115702403E-7</v>
      </c>
      <c r="J8445" s="1">
        <v>1.0832169999999999E-6</v>
      </c>
      <c r="K8445" s="1">
        <v>2.4472590000000002E-6</v>
      </c>
      <c r="L8445" s="1">
        <v>3.210882E-6</v>
      </c>
      <c r="M8445" s="1">
        <v>2.7815540000000001E-4</v>
      </c>
      <c r="N8445" s="1">
        <v>2.975867E-7</v>
      </c>
      <c r="O8445" s="1">
        <v>2.73779764E-7</v>
      </c>
      <c r="P8445" s="1">
        <v>3.5292649999999998E-9</v>
      </c>
      <c r="Q8445" s="1">
        <v>2.7546759660000398E-9</v>
      </c>
      <c r="R8445" s="1">
        <v>10.95</v>
      </c>
      <c r="S8445" s="1">
        <v>18.25</v>
      </c>
      <c r="T8445" s="1">
        <v>0.05</v>
      </c>
      <c r="U8445" s="1">
        <v>346.75</v>
      </c>
      <c r="V8445" s="1">
        <f t="shared" si="525"/>
        <v>0.85487423445722421</v>
      </c>
      <c r="W8445" s="1">
        <f t="shared" si="526"/>
        <v>3.0661717393059789</v>
      </c>
      <c r="X8445" s="1">
        <f t="shared" si="527"/>
        <v>365</v>
      </c>
    </row>
    <row r="8446" spans="1:24" hidden="1" x14ac:dyDescent="0.3">
      <c r="A8446" s="18" t="str">
        <f t="shared" si="524"/>
        <v>OFF - Industrial - Aerial Lifts_1996_25</v>
      </c>
      <c r="B8446" s="1" t="s">
        <v>40</v>
      </c>
      <c r="C8446" s="1">
        <v>2020</v>
      </c>
      <c r="D8446" s="1" t="s">
        <v>170</v>
      </c>
      <c r="E8446" s="1">
        <v>1996</v>
      </c>
      <c r="F8446" s="1">
        <v>25</v>
      </c>
      <c r="G8446" s="1" t="s">
        <v>5</v>
      </c>
      <c r="H8446" s="1">
        <v>2.4605298611111102E-6</v>
      </c>
      <c r="I8446" s="1">
        <v>2.9282338842975202E-6</v>
      </c>
      <c r="J8446" s="1">
        <v>3.5431629999999998E-6</v>
      </c>
      <c r="K8446" s="1">
        <v>8.0048970000000003E-6</v>
      </c>
      <c r="L8446" s="1">
        <v>1.0502680000000001E-5</v>
      </c>
      <c r="M8446" s="1">
        <v>9.0983660000000001E-4</v>
      </c>
      <c r="N8446" s="1">
        <v>9.7339559999999999E-7</v>
      </c>
      <c r="O8446" s="1">
        <v>8.95523952E-7</v>
      </c>
      <c r="P8446" s="1">
        <v>1.1544099999999999E-8</v>
      </c>
      <c r="Q8446" s="1">
        <v>7.3458025760001197E-9</v>
      </c>
      <c r="R8446" s="1">
        <v>29.2</v>
      </c>
      <c r="S8446" s="1">
        <v>62.05</v>
      </c>
      <c r="T8446" s="1">
        <v>0.15</v>
      </c>
      <c r="U8446" s="1">
        <v>1178.95</v>
      </c>
      <c r="V8446" s="1">
        <f t="shared" si="525"/>
        <v>0.82243006036706989</v>
      </c>
      <c r="W8446" s="1">
        <f t="shared" si="526"/>
        <v>2.9498052709297831</v>
      </c>
      <c r="X8446" s="1">
        <f t="shared" si="527"/>
        <v>413.66666666666669</v>
      </c>
    </row>
    <row r="8447" spans="1:24" hidden="1" x14ac:dyDescent="0.3">
      <c r="A8447" s="18" t="str">
        <f t="shared" si="524"/>
        <v>OFF - Industrial - Aerial Lifts_1997_25</v>
      </c>
      <c r="B8447" s="1" t="s">
        <v>40</v>
      </c>
      <c r="C8447" s="1">
        <v>2020</v>
      </c>
      <c r="D8447" s="1" t="s">
        <v>170</v>
      </c>
      <c r="E8447" s="1">
        <v>1997</v>
      </c>
      <c r="F8447" s="1">
        <v>25</v>
      </c>
      <c r="G8447" s="1" t="s">
        <v>5</v>
      </c>
      <c r="H8447" s="1">
        <v>4.1421569444444403E-6</v>
      </c>
      <c r="I8447" s="1">
        <v>4.9295090909090897E-6</v>
      </c>
      <c r="J8447" s="1">
        <v>5.9647060000000004E-6</v>
      </c>
      <c r="K8447" s="1">
        <v>1.347577E-5</v>
      </c>
      <c r="L8447" s="1">
        <v>1.7680640000000001E-5</v>
      </c>
      <c r="M8447" s="1">
        <v>1.5316559999999999E-3</v>
      </c>
      <c r="N8447" s="1">
        <v>1.6386540000000001E-6</v>
      </c>
      <c r="O8447" s="1">
        <v>1.5075616800000001E-6</v>
      </c>
      <c r="P8447" s="1">
        <v>1.943381E-8</v>
      </c>
      <c r="Q8447" s="1">
        <v>1.2855154508000199E-8</v>
      </c>
      <c r="R8447" s="1">
        <v>51.1</v>
      </c>
      <c r="S8447" s="1">
        <v>102.2</v>
      </c>
      <c r="T8447" s="1">
        <v>0.26</v>
      </c>
      <c r="U8447" s="1">
        <v>1941.8</v>
      </c>
      <c r="V8447" s="1">
        <f t="shared" si="525"/>
        <v>0.84059688401578925</v>
      </c>
      <c r="W8447" s="1">
        <f t="shared" si="526"/>
        <v>3.0149636844800001</v>
      </c>
      <c r="X8447" s="1">
        <f t="shared" si="527"/>
        <v>393.07692307692309</v>
      </c>
    </row>
    <row r="8448" spans="1:24" hidden="1" x14ac:dyDescent="0.3">
      <c r="A8448" s="18" t="str">
        <f t="shared" si="524"/>
        <v>OFF - Industrial - Aerial Lifts_1998_25</v>
      </c>
      <c r="B8448" s="1" t="s">
        <v>40</v>
      </c>
      <c r="C8448" s="1">
        <v>2020</v>
      </c>
      <c r="D8448" s="1" t="s">
        <v>170</v>
      </c>
      <c r="E8448" s="1">
        <v>1998</v>
      </c>
      <c r="F8448" s="1">
        <v>25</v>
      </c>
      <c r="G8448" s="1" t="s">
        <v>5</v>
      </c>
      <c r="H8448" s="1">
        <v>5.7842756944444398E-6</v>
      </c>
      <c r="I8448" s="1">
        <v>6.8837661157024699E-6</v>
      </c>
      <c r="J8448" s="1">
        <v>8.3293569999999993E-6</v>
      </c>
      <c r="K8448" s="1">
        <v>1.8818109999999999E-5</v>
      </c>
      <c r="L8448" s="1">
        <v>2.468996E-5</v>
      </c>
      <c r="M8448" s="1">
        <v>2.138867E-3</v>
      </c>
      <c r="N8448" s="1">
        <v>2.2882829999999999E-6</v>
      </c>
      <c r="O8448" s="1">
        <v>2.1052203599999999E-6</v>
      </c>
      <c r="P8448" s="1">
        <v>2.7138159999999999E-8</v>
      </c>
      <c r="Q8448" s="1">
        <v>1.8364506440000301E-8</v>
      </c>
      <c r="R8448" s="1">
        <v>73</v>
      </c>
      <c r="S8448" s="1">
        <v>142.35</v>
      </c>
      <c r="T8448" s="1">
        <v>0.36</v>
      </c>
      <c r="U8448" s="1">
        <v>2704.65</v>
      </c>
      <c r="V8448" s="1">
        <f t="shared" si="525"/>
        <v>0.84275945666590479</v>
      </c>
      <c r="W8448" s="1">
        <f t="shared" si="526"/>
        <v>3.0227199653455328</v>
      </c>
      <c r="X8448" s="1">
        <f t="shared" si="527"/>
        <v>395.41666666666669</v>
      </c>
    </row>
    <row r="8449" spans="1:24" hidden="1" x14ac:dyDescent="0.3">
      <c r="A8449" s="18" t="str">
        <f t="shared" si="524"/>
        <v>OFF - Industrial - Aerial Lifts_1999_25</v>
      </c>
      <c r="B8449" s="1" t="s">
        <v>40</v>
      </c>
      <c r="C8449" s="1">
        <v>2020</v>
      </c>
      <c r="D8449" s="1" t="s">
        <v>170</v>
      </c>
      <c r="E8449" s="1">
        <v>1999</v>
      </c>
      <c r="F8449" s="1">
        <v>25</v>
      </c>
      <c r="G8449" s="1" t="s">
        <v>5</v>
      </c>
      <c r="H8449" s="1">
        <v>8.56883333333333E-6</v>
      </c>
      <c r="I8449" s="1">
        <v>1.0197619834710701E-5</v>
      </c>
      <c r="J8449" s="1">
        <v>1.233912E-5</v>
      </c>
      <c r="K8449" s="1">
        <v>2.787718E-5</v>
      </c>
      <c r="L8449" s="1">
        <v>3.657575E-5</v>
      </c>
      <c r="M8449" s="1">
        <v>3.1685200000000002E-3</v>
      </c>
      <c r="N8449" s="1">
        <v>3.389865E-6</v>
      </c>
      <c r="O8449" s="1">
        <v>3.1186758000000002E-6</v>
      </c>
      <c r="P8449" s="1">
        <v>4.0202519999999999E-8</v>
      </c>
      <c r="Q8449" s="1">
        <v>2.6628534338000401E-8</v>
      </c>
      <c r="R8449" s="1">
        <v>105.85</v>
      </c>
      <c r="S8449" s="1">
        <v>211.7</v>
      </c>
      <c r="T8449" s="1">
        <v>0.53</v>
      </c>
      <c r="U8449" s="1">
        <v>4022.2999999999902</v>
      </c>
      <c r="V8449" s="1">
        <f t="shared" si="525"/>
        <v>0.83948503614980885</v>
      </c>
      <c r="W8449" s="1">
        <f t="shared" si="526"/>
        <v>3.0109766110757783</v>
      </c>
      <c r="X8449" s="1">
        <f t="shared" si="527"/>
        <v>399.43396226415092</v>
      </c>
    </row>
    <row r="8450" spans="1:24" hidden="1" x14ac:dyDescent="0.3">
      <c r="A8450" s="18" t="str">
        <f t="shared" si="524"/>
        <v>OFF - Industrial - Aerial Lifts_2000_25</v>
      </c>
      <c r="B8450" s="1" t="s">
        <v>40</v>
      </c>
      <c r="C8450" s="1">
        <v>2020</v>
      </c>
      <c r="D8450" s="1" t="s">
        <v>170</v>
      </c>
      <c r="E8450" s="1">
        <v>2000</v>
      </c>
      <c r="F8450" s="1">
        <v>25</v>
      </c>
      <c r="G8450" s="1" t="s">
        <v>5</v>
      </c>
      <c r="H8450" s="1">
        <v>3.7384388888888799E-6</v>
      </c>
      <c r="I8450" s="1">
        <v>4.4490512396694196E-6</v>
      </c>
      <c r="J8450" s="1">
        <v>5.3833520000000004E-6</v>
      </c>
      <c r="K8450" s="1">
        <v>1.6364440000000001E-5</v>
      </c>
      <c r="L8450" s="1">
        <v>3.8385939999999997E-5</v>
      </c>
      <c r="M8450" s="1">
        <v>3.9743199999999999E-3</v>
      </c>
      <c r="N8450" s="1">
        <v>2.1259779999999999E-6</v>
      </c>
      <c r="O8450" s="1">
        <v>1.9558997600000002E-6</v>
      </c>
      <c r="P8450" s="1">
        <v>5.0426590000000001E-8</v>
      </c>
      <c r="Q8450" s="1">
        <v>3.3056111592000499E-8</v>
      </c>
      <c r="R8450" s="1">
        <v>131.4</v>
      </c>
      <c r="S8450" s="1">
        <v>266.45</v>
      </c>
      <c r="T8450" s="1">
        <v>0.66</v>
      </c>
      <c r="U8450" s="1">
        <v>5062.5499999999902</v>
      </c>
      <c r="V8450" s="1">
        <f t="shared" si="525"/>
        <v>0.29099577448494507</v>
      </c>
      <c r="W8450" s="1">
        <f t="shared" si="526"/>
        <v>2.5106805334214615</v>
      </c>
      <c r="X8450" s="1">
        <f t="shared" si="527"/>
        <v>403.71212121212119</v>
      </c>
    </row>
    <row r="8451" spans="1:24" hidden="1" x14ac:dyDescent="0.3">
      <c r="A8451" s="18" t="str">
        <f t="shared" si="524"/>
        <v>OFF - Industrial - Aerial Lifts_2001_25</v>
      </c>
      <c r="B8451" s="1" t="s">
        <v>40</v>
      </c>
      <c r="C8451" s="1">
        <v>2020</v>
      </c>
      <c r="D8451" s="1" t="s">
        <v>170</v>
      </c>
      <c r="E8451" s="1">
        <v>2001</v>
      </c>
      <c r="F8451" s="1">
        <v>25</v>
      </c>
      <c r="G8451" s="1" t="s">
        <v>5</v>
      </c>
      <c r="H8451" s="1">
        <v>4.5884493055555499E-6</v>
      </c>
      <c r="I8451" s="1">
        <v>5.4606338842975199E-6</v>
      </c>
      <c r="J8451" s="1">
        <v>6.6073670000000002E-6</v>
      </c>
      <c r="K8451" s="1">
        <v>2.0085230000000001E-5</v>
      </c>
      <c r="L8451" s="1">
        <v>4.711376E-5</v>
      </c>
      <c r="M8451" s="1">
        <v>4.8779629999999999E-3</v>
      </c>
      <c r="N8451" s="1">
        <v>2.609363E-6</v>
      </c>
      <c r="O8451" s="1">
        <v>2.4006139600000002E-6</v>
      </c>
      <c r="P8451" s="1">
        <v>6.1892109999999998E-8</v>
      </c>
      <c r="Q8451" s="1">
        <v>4.04019141680006E-8</v>
      </c>
      <c r="R8451" s="1">
        <v>160.6</v>
      </c>
      <c r="S8451" s="1">
        <v>324.85000000000002</v>
      </c>
      <c r="T8451" s="1">
        <v>0.81</v>
      </c>
      <c r="U8451" s="1">
        <v>6172.15</v>
      </c>
      <c r="V8451" s="1">
        <f t="shared" si="525"/>
        <v>0.29295113723013816</v>
      </c>
      <c r="W8451" s="1">
        <f t="shared" si="526"/>
        <v>2.5275508052053461</v>
      </c>
      <c r="X8451" s="1">
        <f t="shared" si="527"/>
        <v>401.04938271604937</v>
      </c>
    </row>
    <row r="8452" spans="1:24" hidden="1" x14ac:dyDescent="0.3">
      <c r="A8452" s="18" t="str">
        <f t="shared" si="524"/>
        <v>OFF - Industrial - Aerial Lifts_2002_25</v>
      </c>
      <c r="B8452" s="1" t="s">
        <v>40</v>
      </c>
      <c r="C8452" s="1">
        <v>2020</v>
      </c>
      <c r="D8452" s="1" t="s">
        <v>170</v>
      </c>
      <c r="E8452" s="1">
        <v>2002</v>
      </c>
      <c r="F8452" s="1">
        <v>25</v>
      </c>
      <c r="G8452" s="1" t="s">
        <v>5</v>
      </c>
      <c r="H8452" s="1">
        <v>5.6262097222222199E-6</v>
      </c>
      <c r="I8452" s="1">
        <v>6.6956545454545398E-6</v>
      </c>
      <c r="J8452" s="1">
        <v>8.1017420000000006E-6</v>
      </c>
      <c r="K8452" s="1">
        <v>2.4627859999999999E-5</v>
      </c>
      <c r="L8452" s="1">
        <v>5.7769380000000002E-5</v>
      </c>
      <c r="M8452" s="1">
        <v>5.9812019999999997E-3</v>
      </c>
      <c r="N8452" s="1">
        <v>3.1995169999999999E-6</v>
      </c>
      <c r="O8452" s="1">
        <v>2.9435556400000001E-6</v>
      </c>
      <c r="P8452" s="1">
        <v>7.5890110000000002E-8</v>
      </c>
      <c r="Q8452" s="1">
        <v>5.0502392710000801E-8</v>
      </c>
      <c r="R8452" s="1">
        <v>200.75</v>
      </c>
      <c r="S8452" s="1">
        <v>397.85</v>
      </c>
      <c r="T8452" s="1">
        <v>1</v>
      </c>
      <c r="U8452" s="1">
        <v>7559.15</v>
      </c>
      <c r="V8452" s="1">
        <f t="shared" si="525"/>
        <v>0.29329771260009629</v>
      </c>
      <c r="W8452" s="1">
        <f t="shared" si="526"/>
        <v>2.5305408003506136</v>
      </c>
      <c r="X8452" s="1">
        <f t="shared" si="527"/>
        <v>397.85</v>
      </c>
    </row>
    <row r="8453" spans="1:24" hidden="1" x14ac:dyDescent="0.3">
      <c r="A8453" s="18" t="str">
        <f t="shared" si="524"/>
        <v>OFF - Industrial - Aerial Lifts_2003_25</v>
      </c>
      <c r="B8453" s="1" t="s">
        <v>40</v>
      </c>
      <c r="C8453" s="1">
        <v>2020</v>
      </c>
      <c r="D8453" s="1" t="s">
        <v>170</v>
      </c>
      <c r="E8453" s="1">
        <v>2003</v>
      </c>
      <c r="F8453" s="1">
        <v>25</v>
      </c>
      <c r="G8453" s="1" t="s">
        <v>5</v>
      </c>
      <c r="H8453" s="1">
        <v>6.1825374999999998E-6</v>
      </c>
      <c r="I8453" s="1">
        <v>7.3577305785123902E-6</v>
      </c>
      <c r="J8453" s="1">
        <v>8.9028539999999999E-6</v>
      </c>
      <c r="K8453" s="1">
        <v>2.7063099999999998E-5</v>
      </c>
      <c r="L8453" s="1">
        <v>6.3481700000000006E-5</v>
      </c>
      <c r="M8453" s="1">
        <v>6.5726329999999996E-3</v>
      </c>
      <c r="N8453" s="1">
        <v>3.5158899999999998E-6</v>
      </c>
      <c r="O8453" s="1">
        <v>3.2346187999999999E-6</v>
      </c>
      <c r="P8453" s="1">
        <v>8.3394260000000002E-8</v>
      </c>
      <c r="Q8453" s="1">
        <v>5.50935193200009E-8</v>
      </c>
      <c r="R8453" s="1">
        <v>219</v>
      </c>
      <c r="S8453" s="1">
        <v>438</v>
      </c>
      <c r="T8453" s="1">
        <v>1.1000000000000001</v>
      </c>
      <c r="U8453" s="1">
        <v>8322</v>
      </c>
      <c r="V8453" s="1">
        <f t="shared" si="525"/>
        <v>0.29275530271306188</v>
      </c>
      <c r="W8453" s="1">
        <f t="shared" si="526"/>
        <v>2.5258609433885089</v>
      </c>
      <c r="X8453" s="1">
        <f t="shared" si="527"/>
        <v>398.18181818181813</v>
      </c>
    </row>
    <row r="8454" spans="1:24" hidden="1" x14ac:dyDescent="0.3">
      <c r="A8454" s="18" t="str">
        <f t="shared" si="524"/>
        <v>OFF - Industrial - Aerial Lifts_2004_25</v>
      </c>
      <c r="B8454" s="1" t="s">
        <v>40</v>
      </c>
      <c r="C8454" s="1">
        <v>2020</v>
      </c>
      <c r="D8454" s="1" t="s">
        <v>170</v>
      </c>
      <c r="E8454" s="1">
        <v>2004</v>
      </c>
      <c r="F8454" s="1">
        <v>25</v>
      </c>
      <c r="G8454" s="1" t="s">
        <v>5</v>
      </c>
      <c r="H8454" s="1">
        <v>6.7596215277777697E-6</v>
      </c>
      <c r="I8454" s="1">
        <v>8.0445082644628096E-6</v>
      </c>
      <c r="J8454" s="1">
        <v>9.7338550000000003E-6</v>
      </c>
      <c r="K8454" s="1">
        <v>2.9589190000000001E-5</v>
      </c>
      <c r="L8454" s="1">
        <v>6.9407150000000005E-5</v>
      </c>
      <c r="M8454" s="1">
        <v>7.186128E-3</v>
      </c>
      <c r="N8454" s="1">
        <v>3.8440669999999999E-6</v>
      </c>
      <c r="O8454" s="1">
        <v>3.5365416399999998E-6</v>
      </c>
      <c r="P8454" s="1">
        <v>9.117834E-8</v>
      </c>
      <c r="Q8454" s="1">
        <v>5.9684645930000901E-8</v>
      </c>
      <c r="R8454" s="1">
        <v>237.25</v>
      </c>
      <c r="S8454" s="1">
        <v>478.15</v>
      </c>
      <c r="T8454" s="1">
        <v>1.2</v>
      </c>
      <c r="U8454" s="1">
        <v>9084.85</v>
      </c>
      <c r="V8454" s="1">
        <f t="shared" si="525"/>
        <v>0.29320430447266149</v>
      </c>
      <c r="W8454" s="1">
        <f t="shared" si="526"/>
        <v>2.529735127637244</v>
      </c>
      <c r="X8454" s="1">
        <f t="shared" si="527"/>
        <v>398.45833333333331</v>
      </c>
    </row>
    <row r="8455" spans="1:24" hidden="1" x14ac:dyDescent="0.3">
      <c r="A8455" s="18" t="str">
        <f t="shared" si="524"/>
        <v>OFF - Industrial - Aerial Lifts_2005_25</v>
      </c>
      <c r="B8455" s="1" t="s">
        <v>40</v>
      </c>
      <c r="C8455" s="1">
        <v>2020</v>
      </c>
      <c r="D8455" s="1" t="s">
        <v>170</v>
      </c>
      <c r="E8455" s="1">
        <v>2005</v>
      </c>
      <c r="F8455" s="1">
        <v>25</v>
      </c>
      <c r="G8455" s="1" t="s">
        <v>5</v>
      </c>
      <c r="H8455" s="1">
        <v>6.7684104166666598E-6</v>
      </c>
      <c r="I8455" s="1">
        <v>8.0549677685950397E-6</v>
      </c>
      <c r="J8455" s="1">
        <v>9.7465110000000007E-6</v>
      </c>
      <c r="K8455" s="1">
        <v>3.326615E-5</v>
      </c>
      <c r="L8455" s="1">
        <v>6.1590149999999995E-5</v>
      </c>
      <c r="M8455" s="1">
        <v>8.0791260000000007E-3</v>
      </c>
      <c r="N8455" s="1">
        <v>4.3217560000000003E-6</v>
      </c>
      <c r="O8455" s="1">
        <v>3.9760155200000001E-6</v>
      </c>
      <c r="P8455" s="1">
        <v>1.025088E-7</v>
      </c>
      <c r="Q8455" s="1">
        <v>6.7948673828001096E-8</v>
      </c>
      <c r="R8455" s="1">
        <v>270.10000000000002</v>
      </c>
      <c r="S8455" s="1">
        <v>540.20000000000005</v>
      </c>
      <c r="T8455" s="1">
        <v>1.35</v>
      </c>
      <c r="U8455" s="1">
        <v>10263.799999999999</v>
      </c>
      <c r="V8455" s="1">
        <f t="shared" si="525"/>
        <v>0.25986286774044354</v>
      </c>
      <c r="W8455" s="1">
        <f t="shared" si="526"/>
        <v>1.9869717003666783</v>
      </c>
      <c r="X8455" s="1">
        <f t="shared" si="527"/>
        <v>400.14814814814815</v>
      </c>
    </row>
    <row r="8456" spans="1:24" hidden="1" x14ac:dyDescent="0.3">
      <c r="A8456" s="18" t="str">
        <f t="shared" si="524"/>
        <v>OFF - Industrial - Aerial Lifts_2005_50</v>
      </c>
      <c r="B8456" s="1" t="s">
        <v>40</v>
      </c>
      <c r="C8456" s="1">
        <v>2020</v>
      </c>
      <c r="D8456" s="1" t="s">
        <v>170</v>
      </c>
      <c r="E8456" s="1">
        <v>2005</v>
      </c>
      <c r="F8456" s="1">
        <v>50</v>
      </c>
      <c r="G8456" s="1" t="s">
        <v>12</v>
      </c>
      <c r="H8456" s="1">
        <v>4.27156253095355E-6</v>
      </c>
      <c r="I8456" s="1">
        <v>3.9289832159710798E-6</v>
      </c>
      <c r="J8456" s="1">
        <v>4.7005939999999998E-6</v>
      </c>
      <c r="K8456" s="1">
        <v>4.1744539999999999E-4</v>
      </c>
      <c r="L8456" s="1">
        <v>1.110486E-5</v>
      </c>
      <c r="M8456" s="1">
        <v>1.9892830000000001E-3</v>
      </c>
      <c r="N8456" s="1">
        <v>1.3713939000000001E-7</v>
      </c>
      <c r="O8456" s="1">
        <v>1.03616428E-7</v>
      </c>
      <c r="P8456" s="1">
        <v>2.4186060000000002E-8</v>
      </c>
      <c r="Q8456" s="1">
        <v>3.5803071378824103E-8</v>
      </c>
      <c r="R8456" s="1">
        <v>102.2</v>
      </c>
      <c r="S8456" s="1">
        <v>54.75</v>
      </c>
      <c r="T8456" s="1">
        <v>0.15</v>
      </c>
      <c r="U8456" s="1">
        <v>1806.75</v>
      </c>
      <c r="V8456" s="1">
        <f t="shared" si="525"/>
        <v>0.72006335701920965</v>
      </c>
      <c r="W8456" s="1">
        <f t="shared" si="526"/>
        <v>2.0351837438053333</v>
      </c>
      <c r="X8456" s="1">
        <f t="shared" si="527"/>
        <v>365</v>
      </c>
    </row>
    <row r="8457" spans="1:24" hidden="1" x14ac:dyDescent="0.3">
      <c r="A8457" s="18" t="str">
        <f t="shared" si="524"/>
        <v>OFF - Industrial - Aerial Lifts_2005_100</v>
      </c>
      <c r="B8457" s="1" t="s">
        <v>40</v>
      </c>
      <c r="C8457" s="1">
        <v>2020</v>
      </c>
      <c r="D8457" s="1" t="s">
        <v>170</v>
      </c>
      <c r="E8457" s="1">
        <v>2005</v>
      </c>
      <c r="F8457" s="1">
        <v>100</v>
      </c>
      <c r="G8457" s="1" t="s">
        <v>12</v>
      </c>
      <c r="H8457" s="1">
        <v>3.7555611896706602E-6</v>
      </c>
      <c r="I8457" s="1">
        <v>3.4543651822590799E-6</v>
      </c>
      <c r="J8457" s="1">
        <v>4.132766E-6</v>
      </c>
      <c r="K8457" s="1">
        <v>2.37156E-4</v>
      </c>
      <c r="L8457" s="1">
        <v>1.656323E-5</v>
      </c>
      <c r="M8457" s="1">
        <v>3.993473E-3</v>
      </c>
      <c r="N8457" s="1">
        <v>2.7843462000000002E-7</v>
      </c>
      <c r="O8457" s="1">
        <v>2.10372824E-7</v>
      </c>
      <c r="P8457" s="1">
        <v>3.8582529999999998E-8</v>
      </c>
      <c r="Q8457" s="1">
        <v>5.7540650430252999E-8</v>
      </c>
      <c r="R8457" s="1">
        <v>164.25</v>
      </c>
      <c r="S8457" s="1">
        <v>54.75</v>
      </c>
      <c r="T8457" s="1">
        <v>0.15</v>
      </c>
      <c r="U8457" s="1">
        <v>3668.24999999999</v>
      </c>
      <c r="V8457" s="1">
        <f t="shared" si="525"/>
        <v>0.31181565967490193</v>
      </c>
      <c r="W8457" s="1">
        <f t="shared" si="526"/>
        <v>1.4951153732448001</v>
      </c>
      <c r="X8457" s="1">
        <f t="shared" si="527"/>
        <v>365</v>
      </c>
    </row>
    <row r="8458" spans="1:24" hidden="1" x14ac:dyDescent="0.3">
      <c r="A8458" s="18" t="str">
        <f t="shared" ref="A8458:A8521" si="528">D8458&amp;"_"&amp;E8458&amp;"_"&amp;F8458</f>
        <v>OFF - Industrial - Aerial Lifts_2006_25</v>
      </c>
      <c r="B8458" s="1" t="s">
        <v>40</v>
      </c>
      <c r="C8458" s="1">
        <v>2020</v>
      </c>
      <c r="D8458" s="1" t="s">
        <v>170</v>
      </c>
      <c r="E8458" s="1">
        <v>2006</v>
      </c>
      <c r="F8458" s="1">
        <v>25</v>
      </c>
      <c r="G8458" s="1" t="s">
        <v>5</v>
      </c>
      <c r="H8458" s="1">
        <v>6.9168138888888797E-6</v>
      </c>
      <c r="I8458" s="1">
        <v>8.2315801652892499E-6</v>
      </c>
      <c r="J8458" s="1">
        <v>9.9602119999999994E-6</v>
      </c>
      <c r="K8458" s="1">
        <v>3.3995539999999999E-5</v>
      </c>
      <c r="L8458" s="1">
        <v>6.2940570000000003E-5</v>
      </c>
      <c r="M8458" s="1">
        <v>8.2562680000000006E-3</v>
      </c>
      <c r="N8458" s="1">
        <v>4.4165150000000002E-6</v>
      </c>
      <c r="O8458" s="1">
        <v>4.0631937999999999E-6</v>
      </c>
      <c r="P8458" s="1">
        <v>1.047564E-7</v>
      </c>
      <c r="Q8458" s="1">
        <v>6.8866899150001099E-8</v>
      </c>
      <c r="R8458" s="1">
        <v>273.75</v>
      </c>
      <c r="S8458" s="1">
        <v>551.15</v>
      </c>
      <c r="T8458" s="1">
        <v>1.38</v>
      </c>
      <c r="U8458" s="1">
        <v>10471.85</v>
      </c>
      <c r="V8458" s="1">
        <f t="shared" si="525"/>
        <v>0.26028455601384054</v>
      </c>
      <c r="W8458" s="1">
        <f t="shared" si="526"/>
        <v>1.9901960484803691</v>
      </c>
      <c r="X8458" s="1">
        <f t="shared" si="527"/>
        <v>399.3840579710145</v>
      </c>
    </row>
    <row r="8459" spans="1:24" hidden="1" x14ac:dyDescent="0.3">
      <c r="A8459" s="18" t="str">
        <f t="shared" si="528"/>
        <v>OFF - Industrial - Aerial Lifts_2006_50</v>
      </c>
      <c r="B8459" s="1" t="s">
        <v>40</v>
      </c>
      <c r="C8459" s="1">
        <v>2020</v>
      </c>
      <c r="D8459" s="1" t="s">
        <v>170</v>
      </c>
      <c r="E8459" s="1">
        <v>2006</v>
      </c>
      <c r="F8459" s="1">
        <v>50</v>
      </c>
      <c r="G8459" s="1" t="s">
        <v>12</v>
      </c>
      <c r="H8459" s="1">
        <v>1.32130449756869E-5</v>
      </c>
      <c r="I8459" s="1">
        <v>1.21533587686368E-5</v>
      </c>
      <c r="J8459" s="1">
        <v>1.454015E-5</v>
      </c>
      <c r="K8459" s="1">
        <v>1.277624E-3</v>
      </c>
      <c r="L8459" s="1">
        <v>3.414366E-5</v>
      </c>
      <c r="M8459" s="1">
        <v>6.3843679999999996E-3</v>
      </c>
      <c r="N8459" s="1">
        <v>4.4013258E-7</v>
      </c>
      <c r="O8459" s="1">
        <v>3.32544616E-7</v>
      </c>
      <c r="P8459" s="1">
        <v>7.7622270000000005E-8</v>
      </c>
      <c r="Q8459" s="1">
        <v>1.12523938619161E-7</v>
      </c>
      <c r="R8459" s="1">
        <v>321.2</v>
      </c>
      <c r="S8459" s="1">
        <v>178.85</v>
      </c>
      <c r="T8459" s="1">
        <v>0.49</v>
      </c>
      <c r="U8459" s="1">
        <v>5902.0499999999902</v>
      </c>
      <c r="V8459" s="1">
        <f t="shared" ref="V8459:V8522" si="529">IFERROR(CONVERT(I8459,"ton","g")*365/U8459,0)</f>
        <v>0.68183930826546157</v>
      </c>
      <c r="W8459" s="1">
        <f t="shared" ref="W8459:W8522" si="530">IFERROR(CONVERT(L8459,"ton","g")*365/U8459,0)</f>
        <v>1.9155601310914319</v>
      </c>
      <c r="X8459" s="1">
        <f t="shared" ref="X8459:X8522" si="531">S8459/T8459</f>
        <v>365</v>
      </c>
    </row>
    <row r="8460" spans="1:24" hidden="1" x14ac:dyDescent="0.3">
      <c r="A8460" s="18" t="str">
        <f t="shared" si="528"/>
        <v>OFF - Industrial - Aerial Lifts_2006_100</v>
      </c>
      <c r="B8460" s="1" t="s">
        <v>40</v>
      </c>
      <c r="C8460" s="1">
        <v>2020</v>
      </c>
      <c r="D8460" s="1" t="s">
        <v>170</v>
      </c>
      <c r="E8460" s="1">
        <v>2006</v>
      </c>
      <c r="F8460" s="1">
        <v>100</v>
      </c>
      <c r="G8460" s="1" t="s">
        <v>12</v>
      </c>
      <c r="H8460" s="1">
        <v>1.1567956061171899E-5</v>
      </c>
      <c r="I8460" s="1">
        <v>1.0640205985065899E-5</v>
      </c>
      <c r="J8460" s="1">
        <v>1.272983E-5</v>
      </c>
      <c r="K8460" s="1">
        <v>7.2362070000000004E-4</v>
      </c>
      <c r="L8460" s="1">
        <v>5.1822769999999999E-5</v>
      </c>
      <c r="M8460" s="1">
        <v>1.2816579999999999E-2</v>
      </c>
      <c r="N8460" s="1">
        <v>8.9360252999999997E-7</v>
      </c>
      <c r="O8460" s="1">
        <v>6.7516635600000005E-7</v>
      </c>
      <c r="P8460" s="1">
        <v>1.2382600000000001E-7</v>
      </c>
      <c r="Q8460" s="1">
        <v>1.8540876249748201E-7</v>
      </c>
      <c r="R8460" s="1">
        <v>529.25</v>
      </c>
      <c r="S8460" s="1">
        <v>178.85</v>
      </c>
      <c r="T8460" s="1">
        <v>0.49</v>
      </c>
      <c r="U8460" s="1">
        <v>11982.949999999901</v>
      </c>
      <c r="V8460" s="1">
        <f t="shared" si="529"/>
        <v>0.29401865671972377</v>
      </c>
      <c r="W8460" s="1">
        <f t="shared" si="530"/>
        <v>1.4320081062604382</v>
      </c>
      <c r="X8460" s="1">
        <f t="shared" si="531"/>
        <v>365</v>
      </c>
    </row>
    <row r="8461" spans="1:24" hidden="1" x14ac:dyDescent="0.3">
      <c r="A8461" s="18" t="str">
        <f t="shared" si="528"/>
        <v>OFF - Industrial - Aerial Lifts_2007_25</v>
      </c>
      <c r="B8461" s="1" t="s">
        <v>40</v>
      </c>
      <c r="C8461" s="1">
        <v>2020</v>
      </c>
      <c r="D8461" s="1" t="s">
        <v>170</v>
      </c>
      <c r="E8461" s="1">
        <v>2007</v>
      </c>
      <c r="F8461" s="1">
        <v>25</v>
      </c>
      <c r="G8461" s="1" t="s">
        <v>5</v>
      </c>
      <c r="H8461" s="1">
        <v>1.16347777777777E-5</v>
      </c>
      <c r="I8461" s="1">
        <v>1.3846347107438E-5</v>
      </c>
      <c r="J8461" s="1">
        <v>1.6754080000000001E-5</v>
      </c>
      <c r="K8461" s="1">
        <v>5.7183930000000002E-5</v>
      </c>
      <c r="L8461" s="1">
        <v>1.0587240000000001E-4</v>
      </c>
      <c r="M8461" s="1">
        <v>1.388787E-2</v>
      </c>
      <c r="N8461" s="1">
        <v>7.4290229999999999E-6</v>
      </c>
      <c r="O8461" s="1">
        <v>6.8347011599999999E-6</v>
      </c>
      <c r="P8461" s="1">
        <v>1.762108E-7</v>
      </c>
      <c r="Q8461" s="1">
        <v>1.15696390572001E-7</v>
      </c>
      <c r="R8461" s="1">
        <v>459.9</v>
      </c>
      <c r="S8461" s="1">
        <v>927.1</v>
      </c>
      <c r="T8461" s="1">
        <v>2.3199999999999998</v>
      </c>
      <c r="U8461" s="1">
        <v>17614.8999999999</v>
      </c>
      <c r="V8461" s="1">
        <f t="shared" si="529"/>
        <v>0.26028169914237392</v>
      </c>
      <c r="W8461" s="1">
        <f t="shared" si="530"/>
        <v>1.9901745890421998</v>
      </c>
      <c r="X8461" s="1">
        <f t="shared" si="531"/>
        <v>399.61206896551727</v>
      </c>
    </row>
    <row r="8462" spans="1:24" hidden="1" x14ac:dyDescent="0.3">
      <c r="A8462" s="18" t="str">
        <f t="shared" si="528"/>
        <v>OFF - Industrial - Aerial Lifts_2007_50</v>
      </c>
      <c r="B8462" s="1" t="s">
        <v>40</v>
      </c>
      <c r="C8462" s="1">
        <v>2020</v>
      </c>
      <c r="D8462" s="1" t="s">
        <v>170</v>
      </c>
      <c r="E8462" s="1">
        <v>2007</v>
      </c>
      <c r="F8462" s="1">
        <v>50</v>
      </c>
      <c r="G8462" s="1" t="s">
        <v>12</v>
      </c>
      <c r="H8462" s="1">
        <v>2.14615076346803E-5</v>
      </c>
      <c r="I8462" s="1">
        <v>1.9740294722378901E-5</v>
      </c>
      <c r="J8462" s="1">
        <v>2.361708E-5</v>
      </c>
      <c r="K8462" s="1">
        <v>2.1631480000000002E-3</v>
      </c>
      <c r="L8462" s="1">
        <v>2.7027640000000001E-5</v>
      </c>
      <c r="M8462" s="1">
        <v>1.136179E-2</v>
      </c>
      <c r="N8462" s="1">
        <v>7.8327188999999997E-7</v>
      </c>
      <c r="O8462" s="1">
        <v>5.9180542799999999E-7</v>
      </c>
      <c r="P8462" s="1">
        <v>1.3813869999999999E-7</v>
      </c>
      <c r="Q8462" s="1">
        <v>1.96916892583532E-7</v>
      </c>
      <c r="R8462" s="1">
        <v>562.1</v>
      </c>
      <c r="S8462" s="1">
        <v>317.55</v>
      </c>
      <c r="T8462" s="1">
        <v>0.88</v>
      </c>
      <c r="U8462" s="1">
        <v>10479.15</v>
      </c>
      <c r="V8462" s="1">
        <f t="shared" si="529"/>
        <v>0.62375806810326273</v>
      </c>
      <c r="W8462" s="1">
        <f t="shared" si="530"/>
        <v>0.85402516775386983</v>
      </c>
      <c r="X8462" s="1">
        <f t="shared" si="531"/>
        <v>360.85227272727275</v>
      </c>
    </row>
    <row r="8463" spans="1:24" hidden="1" x14ac:dyDescent="0.3">
      <c r="A8463" s="18" t="str">
        <f t="shared" si="528"/>
        <v>OFF - Industrial - Aerial Lifts_2007_100</v>
      </c>
      <c r="B8463" s="1" t="s">
        <v>40</v>
      </c>
      <c r="C8463" s="1">
        <v>2020</v>
      </c>
      <c r="D8463" s="1" t="s">
        <v>170</v>
      </c>
      <c r="E8463" s="1">
        <v>2007</v>
      </c>
      <c r="F8463" s="1">
        <v>100</v>
      </c>
      <c r="G8463" s="1" t="s">
        <v>12</v>
      </c>
      <c r="H8463" s="1">
        <v>1.77339043781618E-5</v>
      </c>
      <c r="I8463" s="1">
        <v>1.63116452470332E-5</v>
      </c>
      <c r="J8463" s="1">
        <v>1.9515080000000001E-5</v>
      </c>
      <c r="K8463" s="1">
        <v>1.2210330000000001E-3</v>
      </c>
      <c r="L8463" s="1">
        <v>4.4786739999999999E-5</v>
      </c>
      <c r="M8463" s="1">
        <v>2.2808729999999999E-2</v>
      </c>
      <c r="N8463" s="1">
        <v>1.5902792999999999E-6</v>
      </c>
      <c r="O8463" s="1">
        <v>1.20154436E-6</v>
      </c>
      <c r="P8463" s="1">
        <v>2.2036409999999999E-7</v>
      </c>
      <c r="Q8463" s="1">
        <v>3.28621048012778E-7</v>
      </c>
      <c r="R8463" s="1">
        <v>938.05</v>
      </c>
      <c r="S8463" s="1">
        <v>317.55</v>
      </c>
      <c r="T8463" s="1">
        <v>0.88</v>
      </c>
      <c r="U8463" s="1">
        <v>21275.85</v>
      </c>
      <c r="V8463" s="1">
        <f t="shared" si="529"/>
        <v>0.25386302371593844</v>
      </c>
      <c r="W8463" s="1">
        <f t="shared" si="530"/>
        <v>0.69702945758016122</v>
      </c>
      <c r="X8463" s="1">
        <f t="shared" si="531"/>
        <v>360.85227272727275</v>
      </c>
    </row>
    <row r="8464" spans="1:24" hidden="1" x14ac:dyDescent="0.3">
      <c r="A8464" s="18" t="str">
        <f t="shared" si="528"/>
        <v>OFF - Industrial - Aerial Lifts_2008_25</v>
      </c>
      <c r="B8464" s="1" t="s">
        <v>40</v>
      </c>
      <c r="C8464" s="1">
        <v>2020</v>
      </c>
      <c r="D8464" s="1" t="s">
        <v>170</v>
      </c>
      <c r="E8464" s="1">
        <v>2008</v>
      </c>
      <c r="F8464" s="1">
        <v>25</v>
      </c>
      <c r="G8464" s="1" t="s">
        <v>5</v>
      </c>
      <c r="H8464" s="1">
        <v>2.49566527777777E-5</v>
      </c>
      <c r="I8464" s="1">
        <v>2.97004793388429E-5</v>
      </c>
      <c r="J8464" s="1">
        <v>3.5937579999999998E-5</v>
      </c>
      <c r="K8464" s="1">
        <v>1.2265980000000001E-4</v>
      </c>
      <c r="L8464" s="1">
        <v>2.2709680000000001E-4</v>
      </c>
      <c r="M8464" s="1">
        <v>2.978956E-2</v>
      </c>
      <c r="N8464" s="1">
        <v>7.9676460000000006E-6</v>
      </c>
      <c r="O8464" s="1">
        <v>7.3302343199999997E-6</v>
      </c>
      <c r="P8464" s="1">
        <v>3.7797300000000002E-7</v>
      </c>
      <c r="Q8464" s="1">
        <v>2.48839062262004E-7</v>
      </c>
      <c r="R8464" s="1">
        <v>989.15</v>
      </c>
      <c r="S8464" s="1">
        <v>1985.6</v>
      </c>
      <c r="T8464" s="1">
        <v>4.97</v>
      </c>
      <c r="U8464" s="1">
        <v>37726.400000000001</v>
      </c>
      <c r="V8464" s="1">
        <f t="shared" si="529"/>
        <v>0.26067938880498809</v>
      </c>
      <c r="W8464" s="1">
        <f t="shared" si="530"/>
        <v>1.993215474679102</v>
      </c>
      <c r="X8464" s="1">
        <f t="shared" si="531"/>
        <v>399.51710261569417</v>
      </c>
    </row>
    <row r="8465" spans="1:24" hidden="1" x14ac:dyDescent="0.3">
      <c r="A8465" s="18" t="str">
        <f t="shared" si="528"/>
        <v>OFF - Industrial - Aerial Lifts_2008_50</v>
      </c>
      <c r="B8465" s="1" t="s">
        <v>40</v>
      </c>
      <c r="C8465" s="1">
        <v>2020</v>
      </c>
      <c r="D8465" s="1" t="s">
        <v>170</v>
      </c>
      <c r="E8465" s="1">
        <v>2008</v>
      </c>
      <c r="F8465" s="1">
        <v>50</v>
      </c>
      <c r="G8465" s="1" t="s">
        <v>12</v>
      </c>
      <c r="H8465" s="1">
        <v>3.2048718738612499E-5</v>
      </c>
      <c r="I8465" s="1">
        <v>2.9478411495775701E-5</v>
      </c>
      <c r="J8465" s="1">
        <v>3.5267659999999998E-5</v>
      </c>
      <c r="K8465" s="1">
        <v>3.1837290000000002E-3</v>
      </c>
      <c r="L8465" s="1">
        <v>4.0939750000000001E-5</v>
      </c>
      <c r="M8465" s="1">
        <v>1.7622929999999998E-2</v>
      </c>
      <c r="N8465" s="1">
        <v>1.2149091E-6</v>
      </c>
      <c r="O8465" s="1">
        <v>9.1793132000000004E-7</v>
      </c>
      <c r="P8465" s="1">
        <v>2.1426269999999999E-7</v>
      </c>
      <c r="Q8465" s="1">
        <v>3.0176874447865999E-7</v>
      </c>
      <c r="R8465" s="1">
        <v>861.4</v>
      </c>
      <c r="S8465" s="1">
        <v>489.1</v>
      </c>
      <c r="T8465" s="1">
        <v>1.36</v>
      </c>
      <c r="U8465" s="1">
        <v>16140.3</v>
      </c>
      <c r="V8465" s="1">
        <f t="shared" si="529"/>
        <v>0.6047572380915488</v>
      </c>
      <c r="W8465" s="1">
        <f t="shared" si="530"/>
        <v>0.83988956262810943</v>
      </c>
      <c r="X8465" s="1">
        <f t="shared" si="531"/>
        <v>359.63235294117646</v>
      </c>
    </row>
    <row r="8466" spans="1:24" hidden="1" x14ac:dyDescent="0.3">
      <c r="A8466" s="18" t="str">
        <f t="shared" si="528"/>
        <v>OFF - Industrial - Aerial Lifts_2008_100</v>
      </c>
      <c r="B8466" s="1" t="s">
        <v>40</v>
      </c>
      <c r="C8466" s="1">
        <v>2020</v>
      </c>
      <c r="D8466" s="1" t="s">
        <v>170</v>
      </c>
      <c r="E8466" s="1">
        <v>2008</v>
      </c>
      <c r="F8466" s="1">
        <v>100</v>
      </c>
      <c r="G8466" s="1" t="s">
        <v>12</v>
      </c>
      <c r="H8466" s="1">
        <v>2.6387977888824298E-5</v>
      </c>
      <c r="I8466" s="1">
        <v>2.42716620621406E-5</v>
      </c>
      <c r="J8466" s="1">
        <v>2.903836E-5</v>
      </c>
      <c r="K8466" s="1">
        <v>1.7903859999999999E-3</v>
      </c>
      <c r="L8466" s="1">
        <v>6.6583520000000005E-5</v>
      </c>
      <c r="M8466" s="1">
        <v>3.537792E-2</v>
      </c>
      <c r="N8466" s="1">
        <v>2.4666336000000001E-6</v>
      </c>
      <c r="O8466" s="1">
        <v>1.8636787199999999E-6</v>
      </c>
      <c r="P8466" s="1">
        <v>3.418001E-7</v>
      </c>
      <c r="Q8466" s="1">
        <v>5.0763640490689895E-7</v>
      </c>
      <c r="R8466" s="1">
        <v>1449.05</v>
      </c>
      <c r="S8466" s="1">
        <v>489.1</v>
      </c>
      <c r="T8466" s="1">
        <v>1.36</v>
      </c>
      <c r="U8466" s="1">
        <v>32769.699999999997</v>
      </c>
      <c r="V8466" s="1">
        <f t="shared" si="529"/>
        <v>0.24525374735142441</v>
      </c>
      <c r="W8466" s="1">
        <f t="shared" si="530"/>
        <v>0.6727952024892494</v>
      </c>
      <c r="X8466" s="1">
        <f t="shared" si="531"/>
        <v>359.63235294117646</v>
      </c>
    </row>
    <row r="8467" spans="1:24" hidden="1" x14ac:dyDescent="0.3">
      <c r="A8467" s="18" t="str">
        <f t="shared" si="528"/>
        <v>OFF - Industrial - Aerial Lifts_2009_25</v>
      </c>
      <c r="B8467" s="1" t="s">
        <v>40</v>
      </c>
      <c r="C8467" s="1">
        <v>2020</v>
      </c>
      <c r="D8467" s="1" t="s">
        <v>170</v>
      </c>
      <c r="E8467" s="1">
        <v>2009</v>
      </c>
      <c r="F8467" s="1">
        <v>25</v>
      </c>
      <c r="G8467" s="1" t="s">
        <v>5</v>
      </c>
      <c r="H8467" s="1">
        <v>2.8737486944444402E-5</v>
      </c>
      <c r="I8467" s="1">
        <v>3.4199984462809899E-5</v>
      </c>
      <c r="J8467" s="1">
        <v>4.1381981200000002E-5</v>
      </c>
      <c r="K8467" s="1">
        <v>1.42499442E-4</v>
      </c>
      <c r="L8467" s="1">
        <v>2.6146204000000001E-4</v>
      </c>
      <c r="M8467" s="1">
        <v>3.4323230199999999E-2</v>
      </c>
      <c r="N8467" s="1">
        <v>9.1802418999999904E-6</v>
      </c>
      <c r="O8467" s="1">
        <v>8.4458225479999997E-6</v>
      </c>
      <c r="P8467" s="1">
        <v>4.3719016599999998E-7</v>
      </c>
      <c r="Q8467" s="1">
        <v>2.86486300464004E-7</v>
      </c>
      <c r="R8467" s="1">
        <v>1138.8</v>
      </c>
      <c r="S8467" s="1">
        <v>2299.5</v>
      </c>
      <c r="T8467" s="1">
        <v>5.75</v>
      </c>
      <c r="U8467" s="1">
        <v>43486.1</v>
      </c>
      <c r="V8467" s="1">
        <f t="shared" si="529"/>
        <v>0.26041383257426753</v>
      </c>
      <c r="W8467" s="1">
        <f t="shared" si="530"/>
        <v>1.9908878023944068</v>
      </c>
      <c r="X8467" s="1">
        <f t="shared" si="531"/>
        <v>399.91304347826087</v>
      </c>
    </row>
    <row r="8468" spans="1:24" hidden="1" x14ac:dyDescent="0.3">
      <c r="A8468" s="18" t="str">
        <f t="shared" si="528"/>
        <v>OFF - Industrial - Aerial Lifts_2009_50</v>
      </c>
      <c r="B8468" s="1" t="s">
        <v>40</v>
      </c>
      <c r="C8468" s="1">
        <v>2020</v>
      </c>
      <c r="D8468" s="1" t="s">
        <v>170</v>
      </c>
      <c r="E8468" s="1">
        <v>2009</v>
      </c>
      <c r="F8468" s="1">
        <v>50</v>
      </c>
      <c r="G8468" s="1" t="s">
        <v>12</v>
      </c>
      <c r="H8468" s="1">
        <v>4.2957247062308697E-5</v>
      </c>
      <c r="I8468" s="1">
        <v>3.9512075847911601E-5</v>
      </c>
      <c r="J8468" s="1">
        <v>4.7271829999999999E-5</v>
      </c>
      <c r="K8468" s="1">
        <v>4.2000049999999997E-3</v>
      </c>
      <c r="L8468" s="1">
        <v>5.5713159999999998E-5</v>
      </c>
      <c r="M8468" s="1">
        <v>2.457169E-2</v>
      </c>
      <c r="N8468" s="1">
        <v>1.6939502999999999E-6</v>
      </c>
      <c r="O8468" s="1">
        <v>1.27987356E-6</v>
      </c>
      <c r="P8468" s="1">
        <v>2.9874689999999998E-7</v>
      </c>
      <c r="Q8468" s="1">
        <v>4.1557136421849398E-7</v>
      </c>
      <c r="R8468" s="1">
        <v>1186.25</v>
      </c>
      <c r="S8468" s="1">
        <v>682.55</v>
      </c>
      <c r="T8468" s="1">
        <v>1.89</v>
      </c>
      <c r="U8468" s="1">
        <v>22524.15</v>
      </c>
      <c r="V8468" s="1">
        <f t="shared" si="529"/>
        <v>0.58085808223866409</v>
      </c>
      <c r="W8468" s="1">
        <f t="shared" si="530"/>
        <v>0.81902655273340441</v>
      </c>
      <c r="X8468" s="1">
        <f t="shared" si="531"/>
        <v>361.13756613756613</v>
      </c>
    </row>
    <row r="8469" spans="1:24" hidden="1" x14ac:dyDescent="0.3">
      <c r="A8469" s="18" t="str">
        <f t="shared" si="528"/>
        <v>OFF - Industrial - Aerial Lifts_2009_100</v>
      </c>
      <c r="B8469" s="1" t="s">
        <v>40</v>
      </c>
      <c r="C8469" s="1">
        <v>2020</v>
      </c>
      <c r="D8469" s="1" t="s">
        <v>170</v>
      </c>
      <c r="E8469" s="1">
        <v>2009</v>
      </c>
      <c r="F8469" s="1">
        <v>100</v>
      </c>
      <c r="G8469" s="1" t="s">
        <v>12</v>
      </c>
      <c r="H8469" s="1">
        <v>3.5233220560158197E-5</v>
      </c>
      <c r="I8469" s="1">
        <v>3.2407516271233497E-5</v>
      </c>
      <c r="J8469" s="1">
        <v>3.8772010000000001E-5</v>
      </c>
      <c r="K8469" s="1">
        <v>2.351999E-3</v>
      </c>
      <c r="L8469" s="1">
        <v>8.8816589999999999E-5</v>
      </c>
      <c r="M8469" s="1">
        <v>4.9327500000000003E-2</v>
      </c>
      <c r="N8469" s="1">
        <v>3.4392321E-6</v>
      </c>
      <c r="O8469" s="1">
        <v>2.5985309200000001E-6</v>
      </c>
      <c r="P8469" s="1">
        <v>4.765725E-7</v>
      </c>
      <c r="Q8469" s="1">
        <v>7.0455329749043101E-7</v>
      </c>
      <c r="R8469" s="1">
        <v>2011.1499999999901</v>
      </c>
      <c r="S8469" s="1">
        <v>682.55</v>
      </c>
      <c r="T8469" s="1">
        <v>1.89</v>
      </c>
      <c r="U8469" s="1">
        <v>45730.85</v>
      </c>
      <c r="V8469" s="1">
        <f t="shared" si="529"/>
        <v>0.23465244011944072</v>
      </c>
      <c r="W8469" s="1">
        <f t="shared" si="530"/>
        <v>0.64309246633280071</v>
      </c>
      <c r="X8469" s="1">
        <f t="shared" si="531"/>
        <v>361.13756613756613</v>
      </c>
    </row>
    <row r="8470" spans="1:24" hidden="1" x14ac:dyDescent="0.3">
      <c r="A8470" s="18" t="str">
        <f t="shared" si="528"/>
        <v>OFF - Industrial - Aerial Lifts_2010_25</v>
      </c>
      <c r="B8470" s="1" t="s">
        <v>40</v>
      </c>
      <c r="C8470" s="1">
        <v>2020</v>
      </c>
      <c r="D8470" s="1" t="s">
        <v>170</v>
      </c>
      <c r="E8470" s="1">
        <v>2010</v>
      </c>
      <c r="F8470" s="1">
        <v>25</v>
      </c>
      <c r="G8470" s="1" t="s">
        <v>5</v>
      </c>
      <c r="H8470" s="1">
        <v>3.1795452777777703E-5</v>
      </c>
      <c r="I8470" s="1">
        <v>3.7839216528925603E-5</v>
      </c>
      <c r="J8470" s="1">
        <v>4.5785451999999999E-5</v>
      </c>
      <c r="K8470" s="1">
        <v>1.6044089E-4</v>
      </c>
      <c r="L8470" s="1">
        <v>2.8919816000000002E-4</v>
      </c>
      <c r="M8470" s="1">
        <v>3.8021281999999899E-2</v>
      </c>
      <c r="N8470" s="1">
        <v>1.01693412E-5</v>
      </c>
      <c r="O8470" s="1">
        <v>9.3557939039999993E-6</v>
      </c>
      <c r="P8470" s="1">
        <v>4.8803342999999996E-7</v>
      </c>
      <c r="Q8470" s="1">
        <v>3.18624186734005E-7</v>
      </c>
      <c r="R8470" s="1">
        <v>1266.55</v>
      </c>
      <c r="S8470" s="1">
        <v>2569.6</v>
      </c>
      <c r="T8470" s="1">
        <v>6.43</v>
      </c>
      <c r="U8470" s="1">
        <v>48165.3999999999</v>
      </c>
      <c r="V8470" s="1">
        <f t="shared" si="529"/>
        <v>0.26013306917700169</v>
      </c>
      <c r="W8470" s="1">
        <f t="shared" si="530"/>
        <v>1.9881491178241812</v>
      </c>
      <c r="X8470" s="1">
        <f t="shared" si="531"/>
        <v>399.62674961119751</v>
      </c>
    </row>
    <row r="8471" spans="1:24" hidden="1" x14ac:dyDescent="0.3">
      <c r="A8471" s="18" t="str">
        <f t="shared" si="528"/>
        <v>OFF - Industrial - Aerial Lifts_2010_50</v>
      </c>
      <c r="B8471" s="1" t="s">
        <v>40</v>
      </c>
      <c r="C8471" s="1">
        <v>2020</v>
      </c>
      <c r="D8471" s="1" t="s">
        <v>170</v>
      </c>
      <c r="E8471" s="1">
        <v>2010</v>
      </c>
      <c r="F8471" s="1">
        <v>50</v>
      </c>
      <c r="G8471" s="1" t="s">
        <v>12</v>
      </c>
      <c r="H8471" s="1">
        <v>5.6904598982769603E-5</v>
      </c>
      <c r="I8471" s="1">
        <v>5.2340850144351398E-5</v>
      </c>
      <c r="J8471" s="1">
        <v>6.2620039999999996E-5</v>
      </c>
      <c r="K8471" s="1">
        <v>5.4669239999999997E-3</v>
      </c>
      <c r="L8471" s="1">
        <v>7.5006140000000003E-5</v>
      </c>
      <c r="M8471" s="1">
        <v>3.3914119999999999E-2</v>
      </c>
      <c r="N8471" s="1">
        <v>2.3380091999999998E-6</v>
      </c>
      <c r="O8471" s="1">
        <v>1.7664958400000001E-6</v>
      </c>
      <c r="P8471" s="1">
        <v>4.1233380000000001E-7</v>
      </c>
      <c r="Q8471" s="1">
        <v>5.66455736457824E-7</v>
      </c>
      <c r="R8471" s="1">
        <v>1616.94999999999</v>
      </c>
      <c r="S8471" s="1">
        <v>945.349999999999</v>
      </c>
      <c r="T8471" s="1">
        <v>2.61</v>
      </c>
      <c r="U8471" s="1">
        <v>31196.55</v>
      </c>
      <c r="V8471" s="1">
        <f t="shared" si="529"/>
        <v>0.55554955574566967</v>
      </c>
      <c r="W8471" s="1">
        <f t="shared" si="530"/>
        <v>0.79612057580792805</v>
      </c>
      <c r="X8471" s="1">
        <f t="shared" si="531"/>
        <v>362.20306513409923</v>
      </c>
    </row>
    <row r="8472" spans="1:24" hidden="1" x14ac:dyDescent="0.3">
      <c r="A8472" s="18" t="str">
        <f t="shared" si="528"/>
        <v>OFF - Industrial - Aerial Lifts_2010_100</v>
      </c>
      <c r="B8472" s="1" t="s">
        <v>40</v>
      </c>
      <c r="C8472" s="1">
        <v>2020</v>
      </c>
      <c r="D8472" s="1" t="s">
        <v>170</v>
      </c>
      <c r="E8472" s="1">
        <v>2010</v>
      </c>
      <c r="F8472" s="1">
        <v>100</v>
      </c>
      <c r="G8472" s="1" t="s">
        <v>12</v>
      </c>
      <c r="H8472" s="1">
        <v>4.6476733376407E-5</v>
      </c>
      <c r="I8472" s="1">
        <v>4.27492993596192E-5</v>
      </c>
      <c r="J8472" s="1">
        <v>5.1144809999999999E-5</v>
      </c>
      <c r="K8472" s="1">
        <v>3.047035E-3</v>
      </c>
      <c r="L8472" s="1">
        <v>1.170359E-4</v>
      </c>
      <c r="M8472" s="1">
        <v>6.8082379999999998E-2</v>
      </c>
      <c r="N8472" s="1">
        <v>4.7468664000000003E-6</v>
      </c>
      <c r="O8472" s="1">
        <v>3.58652128E-6</v>
      </c>
      <c r="P8472" s="1">
        <v>6.5777069999999999E-7</v>
      </c>
      <c r="Q8472" s="1">
        <v>9.679616083489231E-7</v>
      </c>
      <c r="R8472" s="1">
        <v>2763.05</v>
      </c>
      <c r="S8472" s="1">
        <v>945.349999999999</v>
      </c>
      <c r="T8472" s="1">
        <v>2.61</v>
      </c>
      <c r="U8472" s="1">
        <v>63338.45</v>
      </c>
      <c r="V8472" s="1">
        <f t="shared" si="529"/>
        <v>0.22348592188519745</v>
      </c>
      <c r="W8472" s="1">
        <f t="shared" si="530"/>
        <v>0.61184338449931419</v>
      </c>
      <c r="X8472" s="1">
        <f t="shared" si="531"/>
        <v>362.20306513409923</v>
      </c>
    </row>
    <row r="8473" spans="1:24" hidden="1" x14ac:dyDescent="0.3">
      <c r="A8473" s="18" t="str">
        <f t="shared" si="528"/>
        <v>OFF - Industrial - Aerial Lifts_2011_25</v>
      </c>
      <c r="B8473" s="1" t="s">
        <v>40</v>
      </c>
      <c r="C8473" s="1">
        <v>2020</v>
      </c>
      <c r="D8473" s="1" t="s">
        <v>170</v>
      </c>
      <c r="E8473" s="1">
        <v>2011</v>
      </c>
      <c r="F8473" s="1">
        <v>25</v>
      </c>
      <c r="G8473" s="1" t="s">
        <v>5</v>
      </c>
      <c r="H8473" s="1">
        <v>3.3611126388888803E-5</v>
      </c>
      <c r="I8473" s="1">
        <v>4.0000018181818101E-5</v>
      </c>
      <c r="J8473" s="1">
        <v>4.8400021999999998E-5</v>
      </c>
      <c r="K8473" s="1">
        <v>1.7355524E-4</v>
      </c>
      <c r="L8473" s="1">
        <v>3.0559021999999999E-4</v>
      </c>
      <c r="M8473" s="1">
        <v>4.0257500000000002E-2</v>
      </c>
      <c r="N8473" s="1">
        <v>1.1467327999999999E-5</v>
      </c>
      <c r="O8473" s="1">
        <v>1.0549941759999999E-5</v>
      </c>
      <c r="P8473" s="1">
        <v>5.2205090000000003E-7</v>
      </c>
      <c r="Q8473" s="1">
        <v>3.36988693174005E-7</v>
      </c>
      <c r="R8473" s="1">
        <v>1339.55</v>
      </c>
      <c r="S8473" s="1">
        <v>2755.75</v>
      </c>
      <c r="T8473" s="1">
        <v>6.9</v>
      </c>
      <c r="U8473" s="1">
        <v>51030.65</v>
      </c>
      <c r="V8473" s="1">
        <f t="shared" si="529"/>
        <v>0.25954800153256508</v>
      </c>
      <c r="W8473" s="1">
        <f t="shared" si="530"/>
        <v>1.9828823709122583</v>
      </c>
      <c r="X8473" s="1">
        <f t="shared" si="531"/>
        <v>399.3840579710145</v>
      </c>
    </row>
    <row r="8474" spans="1:24" hidden="1" x14ac:dyDescent="0.3">
      <c r="A8474" s="18" t="str">
        <f t="shared" si="528"/>
        <v>OFF - Industrial - Aerial Lifts_2011_50</v>
      </c>
      <c r="B8474" s="1" t="s">
        <v>40</v>
      </c>
      <c r="C8474" s="1">
        <v>2020</v>
      </c>
      <c r="D8474" s="1" t="s">
        <v>170</v>
      </c>
      <c r="E8474" s="1">
        <v>2011</v>
      </c>
      <c r="F8474" s="1">
        <v>50</v>
      </c>
      <c r="G8474" s="1" t="s">
        <v>12</v>
      </c>
      <c r="H8474" s="1">
        <v>6.7431761324344196E-5</v>
      </c>
      <c r="I8474" s="1">
        <v>6.2023734066131704E-5</v>
      </c>
      <c r="J8474" s="1">
        <v>7.4204539999999993E-5</v>
      </c>
      <c r="K8474" s="1">
        <v>6.3536180000000001E-3</v>
      </c>
      <c r="L8474" s="1">
        <v>9.0433659999999998E-5</v>
      </c>
      <c r="M8474" s="1">
        <v>4.1946539999999997E-2</v>
      </c>
      <c r="N8474" s="1">
        <v>2.8917567E-6</v>
      </c>
      <c r="O8474" s="1">
        <v>2.18488284E-6</v>
      </c>
      <c r="P8474" s="1">
        <v>5.0999339999999997E-7</v>
      </c>
      <c r="Q8474" s="1">
        <v>6.9176648628370804E-7</v>
      </c>
      <c r="R8474" s="1">
        <v>1974.65</v>
      </c>
      <c r="S8474" s="1">
        <v>1168</v>
      </c>
      <c r="T8474" s="1">
        <v>3.23</v>
      </c>
      <c r="U8474" s="1">
        <v>38544</v>
      </c>
      <c r="V8474" s="1">
        <f t="shared" si="529"/>
        <v>0.53283129794140938</v>
      </c>
      <c r="W8474" s="1">
        <f t="shared" si="530"/>
        <v>0.7768942834692083</v>
      </c>
      <c r="X8474" s="1">
        <f t="shared" si="531"/>
        <v>361.60990712074306</v>
      </c>
    </row>
    <row r="8475" spans="1:24" hidden="1" x14ac:dyDescent="0.3">
      <c r="A8475" s="18" t="str">
        <f t="shared" si="528"/>
        <v>OFF - Industrial - Aerial Lifts_2011_100</v>
      </c>
      <c r="B8475" s="1" t="s">
        <v>40</v>
      </c>
      <c r="C8475" s="1">
        <v>2020</v>
      </c>
      <c r="D8475" s="1" t="s">
        <v>170</v>
      </c>
      <c r="E8475" s="1">
        <v>2011</v>
      </c>
      <c r="F8475" s="1">
        <v>100</v>
      </c>
      <c r="G8475" s="1" t="s">
        <v>12</v>
      </c>
      <c r="H8475" s="1">
        <v>5.4822193688155302E-5</v>
      </c>
      <c r="I8475" s="1">
        <v>5.0425453754365298E-5</v>
      </c>
      <c r="J8475" s="1">
        <v>6.0328480000000002E-5</v>
      </c>
      <c r="K8475" s="1">
        <v>3.5223089999999999E-3</v>
      </c>
      <c r="L8475" s="1">
        <v>1.378912E-4</v>
      </c>
      <c r="M8475" s="1">
        <v>8.4207409999999996E-2</v>
      </c>
      <c r="N8475" s="1">
        <v>5.8711419000000004E-6</v>
      </c>
      <c r="O8475" s="1">
        <v>4.4359738799999997E-6</v>
      </c>
      <c r="P8475" s="1">
        <v>8.1356100000000001E-7</v>
      </c>
      <c r="Q8475" s="1">
        <v>1.19173080446657E-6</v>
      </c>
      <c r="R8475" s="1">
        <v>3401.8</v>
      </c>
      <c r="S8475" s="1">
        <v>1168</v>
      </c>
      <c r="T8475" s="1">
        <v>3.23</v>
      </c>
      <c r="U8475" s="1">
        <v>78256</v>
      </c>
      <c r="V8475" s="1">
        <f t="shared" si="529"/>
        <v>0.21336381601462645</v>
      </c>
      <c r="W8475" s="1">
        <f t="shared" si="530"/>
        <v>0.58345518852746259</v>
      </c>
      <c r="X8475" s="1">
        <f t="shared" si="531"/>
        <v>361.60990712074306</v>
      </c>
    </row>
    <row r="8476" spans="1:24" hidden="1" x14ac:dyDescent="0.3">
      <c r="A8476" s="18" t="str">
        <f t="shared" si="528"/>
        <v>OFF - Industrial - Aerial Lifts_2012_25</v>
      </c>
      <c r="B8476" s="1" t="s">
        <v>40</v>
      </c>
      <c r="C8476" s="1">
        <v>2020</v>
      </c>
      <c r="D8476" s="1" t="s">
        <v>170</v>
      </c>
      <c r="E8476" s="1">
        <v>2012</v>
      </c>
      <c r="F8476" s="1">
        <v>25</v>
      </c>
      <c r="G8476" s="1" t="s">
        <v>5</v>
      </c>
      <c r="H8476" s="1">
        <v>3.6892084722222197E-5</v>
      </c>
      <c r="I8476" s="1">
        <v>4.3904629752066099E-5</v>
      </c>
      <c r="J8476" s="1">
        <v>5.3124602000000002E-5</v>
      </c>
      <c r="K8476" s="1">
        <v>1.94293019999999E-4</v>
      </c>
      <c r="L8476" s="1">
        <v>3.3530270000000002E-4</v>
      </c>
      <c r="M8476" s="1">
        <v>4.4249699000000003E-2</v>
      </c>
      <c r="N8476" s="1">
        <v>1.2604512000000001E-5</v>
      </c>
      <c r="O8476" s="1">
        <v>1.1596151039999999E-5</v>
      </c>
      <c r="P8476" s="1">
        <v>5.7891634999999999E-7</v>
      </c>
      <c r="Q8476" s="1">
        <v>3.70963030088006E-7</v>
      </c>
      <c r="R8476" s="1">
        <v>1474.6</v>
      </c>
      <c r="S8476" s="1">
        <v>3058.7</v>
      </c>
      <c r="T8476" s="1">
        <v>7.66</v>
      </c>
      <c r="U8476" s="1">
        <v>56056.7</v>
      </c>
      <c r="V8476" s="1">
        <f t="shared" si="529"/>
        <v>0.25934112596968584</v>
      </c>
      <c r="W8476" s="1">
        <f t="shared" si="530"/>
        <v>1.9806061513269828</v>
      </c>
      <c r="X8476" s="1">
        <f t="shared" si="531"/>
        <v>399.30809399477806</v>
      </c>
    </row>
    <row r="8477" spans="1:24" hidden="1" x14ac:dyDescent="0.3">
      <c r="A8477" s="18" t="str">
        <f t="shared" si="528"/>
        <v>OFF - Industrial - Aerial Lifts_2012_50</v>
      </c>
      <c r="B8477" s="1" t="s">
        <v>40</v>
      </c>
      <c r="C8477" s="1">
        <v>2020</v>
      </c>
      <c r="D8477" s="1" t="s">
        <v>170</v>
      </c>
      <c r="E8477" s="1">
        <v>2012</v>
      </c>
      <c r="F8477" s="1">
        <v>50</v>
      </c>
      <c r="G8477" s="1" t="s">
        <v>12</v>
      </c>
      <c r="H8477" s="1">
        <v>9.11106385724242E-5</v>
      </c>
      <c r="I8477" s="1">
        <v>8.3803565358915794E-5</v>
      </c>
      <c r="J8477" s="1">
        <v>1.002617E-4</v>
      </c>
      <c r="K8477" s="1">
        <v>8.4008490000000002E-3</v>
      </c>
      <c r="L8477" s="1">
        <v>1.24478E-4</v>
      </c>
      <c r="M8477" s="1">
        <v>5.9269509999999997E-2</v>
      </c>
      <c r="N8477" s="1">
        <v>4.0859865000000001E-6</v>
      </c>
      <c r="O8477" s="1">
        <v>3.0871898000000001E-6</v>
      </c>
      <c r="P8477" s="1">
        <v>7.2060919999999995E-7</v>
      </c>
      <c r="Q8477" s="1">
        <v>9.6540424610757895E-7</v>
      </c>
      <c r="R8477" s="1">
        <v>2755.75</v>
      </c>
      <c r="S8477" s="1">
        <v>1649.8</v>
      </c>
      <c r="T8477" s="1">
        <v>4.57</v>
      </c>
      <c r="U8477" s="1">
        <v>54443.4</v>
      </c>
      <c r="V8477" s="1">
        <f t="shared" si="529"/>
        <v>0.50968969999464353</v>
      </c>
      <c r="W8477" s="1">
        <f t="shared" si="530"/>
        <v>0.75706987171976392</v>
      </c>
      <c r="X8477" s="1">
        <f t="shared" si="531"/>
        <v>361.00656455142229</v>
      </c>
    </row>
    <row r="8478" spans="1:24" hidden="1" x14ac:dyDescent="0.3">
      <c r="A8478" s="18" t="str">
        <f t="shared" si="528"/>
        <v>OFF - Industrial - Aerial Lifts_2012_100</v>
      </c>
      <c r="B8478" s="1" t="s">
        <v>40</v>
      </c>
      <c r="C8478" s="1">
        <v>2020</v>
      </c>
      <c r="D8478" s="1" t="s">
        <v>170</v>
      </c>
      <c r="E8478" s="1">
        <v>2012</v>
      </c>
      <c r="F8478" s="1">
        <v>100</v>
      </c>
      <c r="G8478" s="1" t="s">
        <v>12</v>
      </c>
      <c r="H8478" s="1">
        <v>7.3700659464086599E-5</v>
      </c>
      <c r="I8478" s="1">
        <v>6.7789866575066802E-5</v>
      </c>
      <c r="J8478" s="1">
        <v>8.1103080000000005E-5</v>
      </c>
      <c r="K8478" s="1">
        <v>4.6287790000000004E-3</v>
      </c>
      <c r="L8478" s="1">
        <v>1.851383E-4</v>
      </c>
      <c r="M8478" s="1">
        <v>0.1189832</v>
      </c>
      <c r="N8478" s="1">
        <v>8.2957913999999996E-6</v>
      </c>
      <c r="O8478" s="1">
        <v>6.2679312799999997E-6</v>
      </c>
      <c r="P8478" s="1">
        <v>1.1495430000000001E-6</v>
      </c>
      <c r="Q8478" s="1">
        <v>1.67635094920137E-6</v>
      </c>
      <c r="R8478" s="1">
        <v>4785.1499999999996</v>
      </c>
      <c r="S8478" s="1">
        <v>1649.8</v>
      </c>
      <c r="T8478" s="1">
        <v>4.57</v>
      </c>
      <c r="U8478" s="1">
        <v>110536.599999999</v>
      </c>
      <c r="V8478" s="1">
        <f t="shared" si="529"/>
        <v>0.20307070559878887</v>
      </c>
      <c r="W8478" s="1">
        <f t="shared" si="530"/>
        <v>0.55459860173538345</v>
      </c>
      <c r="X8478" s="1">
        <f t="shared" si="531"/>
        <v>361.00656455142229</v>
      </c>
    </row>
    <row r="8479" spans="1:24" hidden="1" x14ac:dyDescent="0.3">
      <c r="A8479" s="18" t="str">
        <f t="shared" si="528"/>
        <v>OFF - Industrial - Aerial Lifts_2013_25</v>
      </c>
      <c r="B8479" s="1" t="s">
        <v>40</v>
      </c>
      <c r="C8479" s="1">
        <v>2020</v>
      </c>
      <c r="D8479" s="1" t="s">
        <v>170</v>
      </c>
      <c r="E8479" s="1">
        <v>2013</v>
      </c>
      <c r="F8479" s="1">
        <v>25</v>
      </c>
      <c r="G8479" s="1" t="s">
        <v>12</v>
      </c>
      <c r="H8479" s="1">
        <v>3.2058233123326202E-5</v>
      </c>
      <c r="I8479" s="1">
        <v>2.94871628268354E-5</v>
      </c>
      <c r="J8479" s="1">
        <v>3.5278129999999999E-5</v>
      </c>
      <c r="K8479" s="1">
        <v>1.291232E-3</v>
      </c>
      <c r="L8479" s="1">
        <v>2.2540309999999999E-5</v>
      </c>
      <c r="M8479" s="1">
        <v>2.0923019999999999E-3</v>
      </c>
      <c r="N8479" s="1">
        <v>1.5785811000000001E-5</v>
      </c>
      <c r="O8479" s="1">
        <v>1.19270572E-5</v>
      </c>
      <c r="P8479" s="1">
        <v>5.3028640000000002E-8</v>
      </c>
      <c r="Q8479" s="1">
        <v>5.62619693095807E-8</v>
      </c>
      <c r="R8479" s="1">
        <v>160.6</v>
      </c>
      <c r="S8479" s="1">
        <v>186.15</v>
      </c>
      <c r="T8479" s="1">
        <v>0.49</v>
      </c>
      <c r="U8479" s="1">
        <v>3536.85</v>
      </c>
      <c r="V8479" s="1">
        <f t="shared" si="529"/>
        <v>2.7606093026212939</v>
      </c>
      <c r="W8479" s="1">
        <f t="shared" si="530"/>
        <v>2.1102399656211972</v>
      </c>
      <c r="X8479" s="1">
        <f t="shared" si="531"/>
        <v>379.89795918367349</v>
      </c>
    </row>
    <row r="8480" spans="1:24" hidden="1" x14ac:dyDescent="0.3">
      <c r="A8480" s="18" t="str">
        <f t="shared" si="528"/>
        <v>OFF - Industrial - Aerial Lifts_2013_25</v>
      </c>
      <c r="B8480" s="1" t="s">
        <v>40</v>
      </c>
      <c r="C8480" s="1">
        <v>2020</v>
      </c>
      <c r="D8480" s="1" t="s">
        <v>170</v>
      </c>
      <c r="E8480" s="1">
        <v>2013</v>
      </c>
      <c r="F8480" s="1">
        <v>25</v>
      </c>
      <c r="G8480" s="1" t="s">
        <v>5</v>
      </c>
      <c r="H8480" s="1">
        <v>3.9517386805555503E-5</v>
      </c>
      <c r="I8480" s="1">
        <v>4.7028956198347103E-5</v>
      </c>
      <c r="J8480" s="1">
        <v>5.6905036999999999E-5</v>
      </c>
      <c r="K8480" s="1">
        <v>2.1252122000000001E-4</v>
      </c>
      <c r="L8480" s="1">
        <v>3.5902691999999998E-4</v>
      </c>
      <c r="M8480" s="1">
        <v>4.7471002999999998E-2</v>
      </c>
      <c r="N8480" s="1">
        <v>1.3522097000000001E-5</v>
      </c>
      <c r="O8480" s="1">
        <v>1.244032924E-5</v>
      </c>
      <c r="P8480" s="1">
        <v>6.2696110000000002E-7</v>
      </c>
      <c r="Q8480" s="1">
        <v>3.9667333910400602E-7</v>
      </c>
      <c r="R8480" s="1">
        <v>1576.8</v>
      </c>
      <c r="S8480" s="1">
        <v>3314.2</v>
      </c>
      <c r="T8480" s="1">
        <v>8.3000000000000007</v>
      </c>
      <c r="U8480" s="1">
        <v>60079</v>
      </c>
      <c r="V8480" s="1">
        <f t="shared" si="529"/>
        <v>0.25919776063954375</v>
      </c>
      <c r="W8480" s="1">
        <f t="shared" si="530"/>
        <v>1.9787590709185954</v>
      </c>
      <c r="X8480" s="1">
        <f t="shared" si="531"/>
        <v>399.30120481927707</v>
      </c>
    </row>
    <row r="8481" spans="1:24" hidden="1" x14ac:dyDescent="0.3">
      <c r="A8481" s="18" t="str">
        <f t="shared" si="528"/>
        <v>OFF - Industrial - Aerial Lifts_2013_25</v>
      </c>
      <c r="B8481" s="1" t="s">
        <v>40</v>
      </c>
      <c r="C8481" s="1">
        <v>2020</v>
      </c>
      <c r="D8481" s="1" t="s">
        <v>170</v>
      </c>
      <c r="E8481" s="1">
        <v>2013</v>
      </c>
      <c r="F8481" s="1">
        <v>25</v>
      </c>
      <c r="G8481" s="1" t="s">
        <v>124</v>
      </c>
      <c r="H8481" s="1">
        <v>0</v>
      </c>
      <c r="I8481" s="1">
        <v>0</v>
      </c>
      <c r="J8481" s="1">
        <v>6.2835439999999996E-6</v>
      </c>
      <c r="K8481" s="1">
        <v>7.698669E-4</v>
      </c>
      <c r="L8481" s="1">
        <v>2.1719319999999999E-5</v>
      </c>
      <c r="M8481" s="1">
        <v>3.642345E-3</v>
      </c>
      <c r="N8481" s="1">
        <v>0</v>
      </c>
      <c r="O8481" s="1">
        <v>0</v>
      </c>
      <c r="P8481" s="1">
        <v>0</v>
      </c>
      <c r="Q8481" s="1">
        <v>0</v>
      </c>
      <c r="R8481" s="1">
        <v>262.8</v>
      </c>
      <c r="S8481" s="1">
        <v>204.4</v>
      </c>
      <c r="T8481" s="1">
        <v>0.54</v>
      </c>
      <c r="U8481" s="1">
        <v>3883.6</v>
      </c>
      <c r="V8481" s="1">
        <f t="shared" si="529"/>
        <v>0</v>
      </c>
      <c r="W8481" s="1">
        <f t="shared" si="530"/>
        <v>1.8518266604489473</v>
      </c>
      <c r="X8481" s="1">
        <f t="shared" si="531"/>
        <v>378.51851851851848</v>
      </c>
    </row>
    <row r="8482" spans="1:24" hidden="1" x14ac:dyDescent="0.3">
      <c r="A8482" s="18" t="str">
        <f t="shared" si="528"/>
        <v>OFF - Industrial - Aerial Lifts_2013_50</v>
      </c>
      <c r="B8482" s="1" t="s">
        <v>40</v>
      </c>
      <c r="C8482" s="1">
        <v>2020</v>
      </c>
      <c r="D8482" s="1" t="s">
        <v>170</v>
      </c>
      <c r="E8482" s="1">
        <v>2013</v>
      </c>
      <c r="F8482" s="1">
        <v>50</v>
      </c>
      <c r="G8482" s="1" t="s">
        <v>12</v>
      </c>
      <c r="H8482" s="1">
        <v>2.06347375910886E-4</v>
      </c>
      <c r="I8482" s="1">
        <v>1.8979831636283301E-4</v>
      </c>
      <c r="J8482" s="1">
        <v>2.2707270000000001E-4</v>
      </c>
      <c r="K8482" s="1">
        <v>1.8569909999999999E-2</v>
      </c>
      <c r="L8482" s="1">
        <v>2.8759759999999999E-4</v>
      </c>
      <c r="M8482" s="1">
        <v>0.1406703</v>
      </c>
      <c r="N8482" s="1">
        <v>9.6976800000000006E-6</v>
      </c>
      <c r="O8482" s="1">
        <v>7.3271359999999998E-6</v>
      </c>
      <c r="P8482" s="1">
        <v>1.710294E-6</v>
      </c>
      <c r="Q8482" s="1">
        <v>2.2619869024692798E-6</v>
      </c>
      <c r="R8482" s="1">
        <v>6456.85</v>
      </c>
      <c r="S8482" s="1">
        <v>3916.45</v>
      </c>
      <c r="T8482" s="1">
        <v>10.84</v>
      </c>
      <c r="U8482" s="1">
        <v>129242.85</v>
      </c>
      <c r="V8482" s="1">
        <f t="shared" si="529"/>
        <v>0.48626658838728687</v>
      </c>
      <c r="W8482" s="1">
        <f t="shared" si="530"/>
        <v>0.73683005445119609</v>
      </c>
      <c r="X8482" s="1">
        <f t="shared" si="531"/>
        <v>361.29612546125458</v>
      </c>
    </row>
    <row r="8483" spans="1:24" hidden="1" x14ac:dyDescent="0.3">
      <c r="A8483" s="18" t="str">
        <f t="shared" si="528"/>
        <v>OFF - Industrial - Aerial Lifts_2013_100</v>
      </c>
      <c r="B8483" s="1" t="s">
        <v>40</v>
      </c>
      <c r="C8483" s="1">
        <v>2020</v>
      </c>
      <c r="D8483" s="1" t="s">
        <v>170</v>
      </c>
      <c r="E8483" s="1">
        <v>2013</v>
      </c>
      <c r="F8483" s="1">
        <v>100</v>
      </c>
      <c r="G8483" s="1" t="s">
        <v>12</v>
      </c>
      <c r="H8483" s="1">
        <v>1.6599275380098301E-4</v>
      </c>
      <c r="I8483" s="1">
        <v>1.52680134946144E-4</v>
      </c>
      <c r="J8483" s="1">
        <v>1.8266490000000001E-4</v>
      </c>
      <c r="K8483" s="1">
        <v>1.0159619999999999E-2</v>
      </c>
      <c r="L8483" s="1">
        <v>4.1638789999999998E-4</v>
      </c>
      <c r="M8483" s="1">
        <v>0.2823946</v>
      </c>
      <c r="N8483" s="1">
        <v>1.9689236999999999E-5</v>
      </c>
      <c r="O8483" s="1">
        <v>1.4876312399999999E-5</v>
      </c>
      <c r="P8483" s="1">
        <v>2.7283260000000001E-6</v>
      </c>
      <c r="Q8483" s="1">
        <v>3.9626327929634199E-6</v>
      </c>
      <c r="R8483" s="1">
        <v>11311.3499999999</v>
      </c>
      <c r="S8483" s="1">
        <v>3916.45</v>
      </c>
      <c r="T8483" s="1">
        <v>10.84</v>
      </c>
      <c r="U8483" s="1">
        <v>262402.15000000002</v>
      </c>
      <c r="V8483" s="1">
        <f t="shared" si="529"/>
        <v>0.19266540808207222</v>
      </c>
      <c r="W8483" s="1">
        <f t="shared" si="530"/>
        <v>0.52543537967290199</v>
      </c>
      <c r="X8483" s="1">
        <f t="shared" si="531"/>
        <v>361.29612546125458</v>
      </c>
    </row>
    <row r="8484" spans="1:24" hidden="1" x14ac:dyDescent="0.3">
      <c r="A8484" s="18" t="str">
        <f t="shared" si="528"/>
        <v>OFF - Industrial - Aerial Lifts_2014_25</v>
      </c>
      <c r="B8484" s="1" t="s">
        <v>40</v>
      </c>
      <c r="C8484" s="1">
        <v>2020</v>
      </c>
      <c r="D8484" s="1" t="s">
        <v>170</v>
      </c>
      <c r="E8484" s="1">
        <v>2014</v>
      </c>
      <c r="F8484" s="1">
        <v>25</v>
      </c>
      <c r="G8484" s="1" t="s">
        <v>12</v>
      </c>
      <c r="H8484" s="1">
        <v>1.19109010131411E-4</v>
      </c>
      <c r="I8484" s="1">
        <v>1.09556467518872E-4</v>
      </c>
      <c r="J8484" s="1">
        <v>1.310722E-4</v>
      </c>
      <c r="K8484" s="1">
        <v>4.7974380000000002E-3</v>
      </c>
      <c r="L8484" s="1">
        <v>8.3746160000000005E-5</v>
      </c>
      <c r="M8484" s="1">
        <v>7.7737300000000004E-3</v>
      </c>
      <c r="N8484" s="1">
        <v>5.8650534000000003E-5</v>
      </c>
      <c r="O8484" s="1">
        <v>4.43137368E-5</v>
      </c>
      <c r="P8484" s="1">
        <v>1.9702230000000001E-7</v>
      </c>
      <c r="Q8484" s="1">
        <v>2.09703703790255E-7</v>
      </c>
      <c r="R8484" s="1">
        <v>598.599999999999</v>
      </c>
      <c r="S8484" s="1">
        <v>686.19999999999902</v>
      </c>
      <c r="T8484" s="1">
        <v>1.83</v>
      </c>
      <c r="U8484" s="1">
        <v>13037.8</v>
      </c>
      <c r="V8484" s="1">
        <f t="shared" si="529"/>
        <v>2.7824175672291807</v>
      </c>
      <c r="W8484" s="1">
        <f t="shared" si="530"/>
        <v>2.1269103691376934</v>
      </c>
      <c r="X8484" s="1">
        <f t="shared" si="531"/>
        <v>374.97267759562789</v>
      </c>
    </row>
    <row r="8485" spans="1:24" hidden="1" x14ac:dyDescent="0.3">
      <c r="A8485" s="18" t="str">
        <f t="shared" si="528"/>
        <v>OFF - Industrial - Aerial Lifts_2014_25</v>
      </c>
      <c r="B8485" s="1" t="s">
        <v>40</v>
      </c>
      <c r="C8485" s="1">
        <v>2020</v>
      </c>
      <c r="D8485" s="1" t="s">
        <v>170</v>
      </c>
      <c r="E8485" s="1">
        <v>2014</v>
      </c>
      <c r="F8485" s="1">
        <v>25</v>
      </c>
      <c r="G8485" s="1" t="s">
        <v>5</v>
      </c>
      <c r="H8485" s="1">
        <v>4.3652159722222198E-5</v>
      </c>
      <c r="I8485" s="1">
        <v>5.19496776859504E-5</v>
      </c>
      <c r="J8485" s="1">
        <v>6.2859109999999997E-5</v>
      </c>
      <c r="K8485" s="1">
        <v>2.4112953E-4</v>
      </c>
      <c r="L8485" s="1">
        <v>3.9639488000000001E-4</v>
      </c>
      <c r="M8485" s="1">
        <v>5.2542789999999999E-2</v>
      </c>
      <c r="N8485" s="1">
        <v>1.4966795999999999E-5</v>
      </c>
      <c r="O8485" s="1">
        <v>1.3769452320000001E-5</v>
      </c>
      <c r="P8485" s="1">
        <v>7.0247340000000001E-7</v>
      </c>
      <c r="Q8485" s="1">
        <v>4.3982992923800699E-7</v>
      </c>
      <c r="R8485" s="1">
        <v>1748.35</v>
      </c>
      <c r="S8485" s="1">
        <v>3723</v>
      </c>
      <c r="T8485" s="1">
        <v>9.33</v>
      </c>
      <c r="U8485" s="1">
        <v>66532.2</v>
      </c>
      <c r="V8485" s="1">
        <f t="shared" si="529"/>
        <v>0.25854704215828789</v>
      </c>
      <c r="W8485" s="1">
        <f t="shared" si="530"/>
        <v>1.9728076922873121</v>
      </c>
      <c r="X8485" s="1">
        <f t="shared" si="531"/>
        <v>399.03536977491962</v>
      </c>
    </row>
    <row r="8486" spans="1:24" hidden="1" x14ac:dyDescent="0.3">
      <c r="A8486" s="18" t="str">
        <f t="shared" si="528"/>
        <v>OFF - Industrial - Aerial Lifts_2014_25</v>
      </c>
      <c r="B8486" s="1" t="s">
        <v>40</v>
      </c>
      <c r="C8486" s="1">
        <v>2020</v>
      </c>
      <c r="D8486" s="1" t="s">
        <v>170</v>
      </c>
      <c r="E8486" s="1">
        <v>2014</v>
      </c>
      <c r="F8486" s="1">
        <v>25</v>
      </c>
      <c r="G8486" s="1" t="s">
        <v>124</v>
      </c>
      <c r="H8486" s="1">
        <v>0</v>
      </c>
      <c r="I8486" s="1">
        <v>0</v>
      </c>
      <c r="J8486" s="1">
        <v>2.063657E-5</v>
      </c>
      <c r="K8486" s="1">
        <v>2.7663499999999999E-3</v>
      </c>
      <c r="L8486" s="1">
        <v>7.7738399999999994E-5</v>
      </c>
      <c r="M8486" s="1">
        <v>1.3595670000000001E-2</v>
      </c>
      <c r="N8486" s="1">
        <v>0</v>
      </c>
      <c r="O8486" s="1">
        <v>0</v>
      </c>
      <c r="P8486" s="1">
        <v>0</v>
      </c>
      <c r="Q8486" s="1">
        <v>0</v>
      </c>
      <c r="R8486" s="1">
        <v>967.25</v>
      </c>
      <c r="S8486" s="1">
        <v>762.849999999999</v>
      </c>
      <c r="T8486" s="1">
        <v>2.0299999999999998</v>
      </c>
      <c r="U8486" s="1">
        <v>14494.1499999999</v>
      </c>
      <c r="V8486" s="1">
        <f t="shared" si="529"/>
        <v>0</v>
      </c>
      <c r="W8486" s="1">
        <f t="shared" si="530"/>
        <v>1.775952913422727</v>
      </c>
      <c r="X8486" s="1">
        <f t="shared" si="531"/>
        <v>375.78817733990104</v>
      </c>
    </row>
    <row r="8487" spans="1:24" hidden="1" x14ac:dyDescent="0.3">
      <c r="A8487" s="18" t="str">
        <f t="shared" si="528"/>
        <v>OFF - Industrial - Aerial Lifts_2014_50</v>
      </c>
      <c r="B8487" s="1" t="s">
        <v>40</v>
      </c>
      <c r="C8487" s="1">
        <v>2020</v>
      </c>
      <c r="D8487" s="1" t="s">
        <v>170</v>
      </c>
      <c r="E8487" s="1">
        <v>2014</v>
      </c>
      <c r="F8487" s="1">
        <v>50</v>
      </c>
      <c r="G8487" s="1" t="s">
        <v>12</v>
      </c>
      <c r="H8487" s="1">
        <v>2.1646161213842801E-4</v>
      </c>
      <c r="I8487" s="1">
        <v>1.9910139084492601E-4</v>
      </c>
      <c r="J8487" s="1">
        <v>2.382028E-4</v>
      </c>
      <c r="K8487" s="1">
        <v>1.8953190000000002E-2</v>
      </c>
      <c r="L8487" s="1">
        <v>3.0825269999999998E-4</v>
      </c>
      <c r="M8487" s="1">
        <v>0.15499760000000001</v>
      </c>
      <c r="N8487" s="1">
        <v>1.0685394E-5</v>
      </c>
      <c r="O8487" s="1">
        <v>8.0734087999999994E-6</v>
      </c>
      <c r="P8487" s="1">
        <v>1.884488E-6</v>
      </c>
      <c r="Q8487" s="1">
        <v>2.4601824761734801E-6</v>
      </c>
      <c r="R8487" s="1">
        <v>7022.5999999999904</v>
      </c>
      <c r="S8487" s="1">
        <v>4317.95</v>
      </c>
      <c r="T8487" s="1">
        <v>11.95</v>
      </c>
      <c r="U8487" s="1">
        <v>142492.35</v>
      </c>
      <c r="V8487" s="1">
        <f t="shared" si="529"/>
        <v>0.46267000560283966</v>
      </c>
      <c r="W8487" s="1">
        <f t="shared" si="530"/>
        <v>0.71631482748994069</v>
      </c>
      <c r="X8487" s="1">
        <f t="shared" si="531"/>
        <v>361.3347280334728</v>
      </c>
    </row>
    <row r="8488" spans="1:24" hidden="1" x14ac:dyDescent="0.3">
      <c r="A8488" s="18" t="str">
        <f t="shared" si="528"/>
        <v>OFF - Industrial - Aerial Lifts_2014_100</v>
      </c>
      <c r="B8488" s="1" t="s">
        <v>40</v>
      </c>
      <c r="C8488" s="1">
        <v>2020</v>
      </c>
      <c r="D8488" s="1" t="s">
        <v>170</v>
      </c>
      <c r="E8488" s="1">
        <v>2014</v>
      </c>
      <c r="F8488" s="1">
        <v>100</v>
      </c>
      <c r="G8488" s="1" t="s">
        <v>12</v>
      </c>
      <c r="H8488" s="1">
        <v>1.7306138731906001E-4</v>
      </c>
      <c r="I8488" s="1">
        <v>1.5918186405607199E-4</v>
      </c>
      <c r="J8488" s="1">
        <v>1.904435E-4</v>
      </c>
      <c r="K8488" s="1">
        <v>1.028389E-2</v>
      </c>
      <c r="L8488" s="1">
        <v>4.3343329999999999E-4</v>
      </c>
      <c r="M8488" s="1">
        <v>0.31115670000000001</v>
      </c>
      <c r="N8488" s="1">
        <v>2.169459E-5</v>
      </c>
      <c r="O8488" s="1">
        <v>1.6391468E-5</v>
      </c>
      <c r="P8488" s="1">
        <v>3.0062079999999999E-6</v>
      </c>
      <c r="Q8488" s="1">
        <v>4.3462371291651099E-6</v>
      </c>
      <c r="R8488" s="1">
        <v>12406.35</v>
      </c>
      <c r="S8488" s="1">
        <v>4317.95</v>
      </c>
      <c r="T8488" s="1">
        <v>11.95</v>
      </c>
      <c r="U8488" s="1">
        <v>289302.65000000002</v>
      </c>
      <c r="V8488" s="1">
        <f t="shared" si="529"/>
        <v>0.18219219787338417</v>
      </c>
      <c r="W8488" s="1">
        <f t="shared" si="530"/>
        <v>0.49608770463133434</v>
      </c>
      <c r="X8488" s="1">
        <f t="shared" si="531"/>
        <v>361.3347280334728</v>
      </c>
    </row>
    <row r="8489" spans="1:24" hidden="1" x14ac:dyDescent="0.3">
      <c r="A8489" s="18" t="str">
        <f t="shared" si="528"/>
        <v>OFF - Industrial - Aerial Lifts_2015_25</v>
      </c>
      <c r="B8489" s="1" t="s">
        <v>40</v>
      </c>
      <c r="C8489" s="1">
        <v>2020</v>
      </c>
      <c r="D8489" s="1" t="s">
        <v>170</v>
      </c>
      <c r="E8489" s="1">
        <v>2015</v>
      </c>
      <c r="F8489" s="1">
        <v>25</v>
      </c>
      <c r="G8489" s="1" t="s">
        <v>12</v>
      </c>
      <c r="H8489" s="1">
        <v>2.3258554086141899E-4</v>
      </c>
      <c r="I8489" s="1">
        <v>2.13932180484333E-4</v>
      </c>
      <c r="J8489" s="1">
        <v>2.5594620000000002E-4</v>
      </c>
      <c r="K8489" s="1">
        <v>9.3680110000000007E-3</v>
      </c>
      <c r="L8489" s="1">
        <v>1.6353210000000001E-4</v>
      </c>
      <c r="M8489" s="1">
        <v>1.517985E-2</v>
      </c>
      <c r="N8489" s="1">
        <v>1.1452752000000001E-4</v>
      </c>
      <c r="O8489" s="1">
        <v>8.6531903999999995E-5</v>
      </c>
      <c r="P8489" s="1">
        <v>3.8472779999999999E-7</v>
      </c>
      <c r="Q8489" s="1">
        <v>4.0917795861513202E-7</v>
      </c>
      <c r="R8489" s="1">
        <v>1168</v>
      </c>
      <c r="S8489" s="1">
        <v>1339.55</v>
      </c>
      <c r="T8489" s="1">
        <v>3.57</v>
      </c>
      <c r="U8489" s="1">
        <v>25451.45</v>
      </c>
      <c r="V8489" s="1">
        <f t="shared" si="529"/>
        <v>2.7832498140013295</v>
      </c>
      <c r="W8489" s="1">
        <f t="shared" si="530"/>
        <v>2.1275466172401263</v>
      </c>
      <c r="X8489" s="1">
        <f t="shared" si="531"/>
        <v>375.22408963585434</v>
      </c>
    </row>
    <row r="8490" spans="1:24" hidden="1" x14ac:dyDescent="0.3">
      <c r="A8490" s="18" t="str">
        <f t="shared" si="528"/>
        <v>OFF - Industrial - Aerial Lifts_2015_25</v>
      </c>
      <c r="B8490" s="1" t="s">
        <v>40</v>
      </c>
      <c r="C8490" s="1">
        <v>2020</v>
      </c>
      <c r="D8490" s="1" t="s">
        <v>170</v>
      </c>
      <c r="E8490" s="1">
        <v>2015</v>
      </c>
      <c r="F8490" s="1">
        <v>25</v>
      </c>
      <c r="G8490" s="1" t="s">
        <v>5</v>
      </c>
      <c r="H8490" s="1">
        <v>6.08700208333333E-5</v>
      </c>
      <c r="I8490" s="1">
        <v>7.2440355371900802E-5</v>
      </c>
      <c r="J8490" s="1">
        <v>8.7652829999999997E-5</v>
      </c>
      <c r="K8490" s="1">
        <v>3.6912779999999899E-4</v>
      </c>
      <c r="L8490" s="1">
        <v>5.5172640000000002E-4</v>
      </c>
      <c r="M8490" s="1">
        <v>7.3808470000000001E-2</v>
      </c>
      <c r="N8490" s="1">
        <v>2.1024314E-5</v>
      </c>
      <c r="O8490" s="1">
        <v>1.934236888E-5</v>
      </c>
      <c r="P8490" s="1">
        <v>1.0307154000000001E-6</v>
      </c>
      <c r="Q8490" s="1">
        <v>6.1888386702801005E-7</v>
      </c>
      <c r="R8490" s="1">
        <v>2460.1</v>
      </c>
      <c r="S8490" s="1">
        <v>5504.2</v>
      </c>
      <c r="T8490" s="1">
        <v>13.79</v>
      </c>
      <c r="U8490" s="1">
        <v>93498.4</v>
      </c>
      <c r="V8490" s="1">
        <f t="shared" si="529"/>
        <v>0.25654585006857217</v>
      </c>
      <c r="W8490" s="1">
        <f t="shared" si="530"/>
        <v>1.9539263379728924</v>
      </c>
      <c r="X8490" s="1">
        <f t="shared" si="531"/>
        <v>399.1443074691806</v>
      </c>
    </row>
    <row r="8491" spans="1:24" hidden="1" x14ac:dyDescent="0.3">
      <c r="A8491" s="18" t="str">
        <f t="shared" si="528"/>
        <v>OFF - Industrial - Aerial Lifts_2015_25</v>
      </c>
      <c r="B8491" s="1" t="s">
        <v>40</v>
      </c>
      <c r="C8491" s="1">
        <v>2020</v>
      </c>
      <c r="D8491" s="1" t="s">
        <v>170</v>
      </c>
      <c r="E8491" s="1">
        <v>2015</v>
      </c>
      <c r="F8491" s="1">
        <v>25</v>
      </c>
      <c r="G8491" s="1" t="s">
        <v>124</v>
      </c>
      <c r="H8491" s="1">
        <v>0</v>
      </c>
      <c r="I8491" s="1">
        <v>0</v>
      </c>
      <c r="J8491" s="1">
        <v>3.5013140000000001E-5</v>
      </c>
      <c r="K8491" s="1">
        <v>5.2249050000000002E-3</v>
      </c>
      <c r="L8491" s="1">
        <v>1.4620430000000001E-4</v>
      </c>
      <c r="M8491" s="1">
        <v>2.6714930000000001E-2</v>
      </c>
      <c r="N8491" s="1">
        <v>0</v>
      </c>
      <c r="O8491" s="1">
        <v>0</v>
      </c>
      <c r="P8491" s="1">
        <v>0</v>
      </c>
      <c r="Q8491" s="1">
        <v>0</v>
      </c>
      <c r="R8491" s="1">
        <v>1876.1</v>
      </c>
      <c r="S8491" s="1">
        <v>1500.15</v>
      </c>
      <c r="T8491" s="1">
        <v>4</v>
      </c>
      <c r="U8491" s="1">
        <v>28502.85</v>
      </c>
      <c r="V8491" s="1">
        <f t="shared" si="529"/>
        <v>0</v>
      </c>
      <c r="W8491" s="1">
        <f t="shared" si="530"/>
        <v>1.6984800855728266</v>
      </c>
      <c r="X8491" s="1">
        <f t="shared" si="531"/>
        <v>375.03750000000002</v>
      </c>
    </row>
    <row r="8492" spans="1:24" hidden="1" x14ac:dyDescent="0.3">
      <c r="A8492" s="18" t="str">
        <f t="shared" si="528"/>
        <v>OFF - Industrial - Aerial Lifts_2015_50</v>
      </c>
      <c r="B8492" s="1" t="s">
        <v>40</v>
      </c>
      <c r="C8492" s="1">
        <v>2020</v>
      </c>
      <c r="D8492" s="1" t="s">
        <v>170</v>
      </c>
      <c r="E8492" s="1">
        <v>2015</v>
      </c>
      <c r="F8492" s="1">
        <v>50</v>
      </c>
      <c r="G8492" s="1" t="s">
        <v>12</v>
      </c>
      <c r="H8492" s="1">
        <v>2.13748785711884E-4</v>
      </c>
      <c r="I8492" s="1">
        <v>1.9660613309779E-4</v>
      </c>
      <c r="J8492" s="1">
        <v>2.352175E-4</v>
      </c>
      <c r="K8492" s="1">
        <v>1.8140139999999999E-2</v>
      </c>
      <c r="L8492" s="1">
        <v>3.1155240000000002E-4</v>
      </c>
      <c r="M8492" s="1">
        <v>0.1611727</v>
      </c>
      <c r="N8492" s="1">
        <v>1.1111102999999999E-5</v>
      </c>
      <c r="O8492" s="1">
        <v>8.3950556000000002E-6</v>
      </c>
      <c r="P8492" s="1">
        <v>1.9595660000000002E-6</v>
      </c>
      <c r="Q8492" s="1">
        <v>2.5253952133277699E-6</v>
      </c>
      <c r="R8492" s="1">
        <v>7208.75</v>
      </c>
      <c r="S8492" s="1">
        <v>4489.5</v>
      </c>
      <c r="T8492" s="1">
        <v>12.42</v>
      </c>
      <c r="U8492" s="1">
        <v>148153.5</v>
      </c>
      <c r="V8492" s="1">
        <f t="shared" si="529"/>
        <v>0.43941385498084257</v>
      </c>
      <c r="W8492" s="1">
        <f t="shared" si="530"/>
        <v>0.69631826309528466</v>
      </c>
      <c r="X8492" s="1">
        <f t="shared" si="531"/>
        <v>361.47342995169083</v>
      </c>
    </row>
    <row r="8493" spans="1:24" hidden="1" x14ac:dyDescent="0.3">
      <c r="A8493" s="18" t="str">
        <f t="shared" si="528"/>
        <v>OFF - Industrial - Aerial Lifts_2015_100</v>
      </c>
      <c r="B8493" s="1" t="s">
        <v>40</v>
      </c>
      <c r="C8493" s="1">
        <v>2020</v>
      </c>
      <c r="D8493" s="1" t="s">
        <v>170</v>
      </c>
      <c r="E8493" s="1">
        <v>2015</v>
      </c>
      <c r="F8493" s="1">
        <v>100</v>
      </c>
      <c r="G8493" s="1" t="s">
        <v>12</v>
      </c>
      <c r="H8493" s="1">
        <v>1.6972635466391101E-4</v>
      </c>
      <c r="I8493" s="1">
        <v>1.5611430101986499E-4</v>
      </c>
      <c r="J8493" s="1">
        <v>1.867735E-4</v>
      </c>
      <c r="K8493" s="1">
        <v>9.7468260000000001E-3</v>
      </c>
      <c r="L8493" s="1">
        <v>4.2432670000000001E-4</v>
      </c>
      <c r="M8493" s="1">
        <v>0.32355309999999998</v>
      </c>
      <c r="N8493" s="1">
        <v>2.2558895999999899E-5</v>
      </c>
      <c r="O8493" s="1">
        <v>1.70444992E-5</v>
      </c>
      <c r="P8493" s="1">
        <v>3.1259739999999999E-6</v>
      </c>
      <c r="Q8493" s="1">
        <v>4.49967886364578E-6</v>
      </c>
      <c r="R8493" s="1">
        <v>12844.3499999999</v>
      </c>
      <c r="S8493" s="1">
        <v>4489.5</v>
      </c>
      <c r="T8493" s="1">
        <v>12.42</v>
      </c>
      <c r="U8493" s="1">
        <v>300796.5</v>
      </c>
      <c r="V8493" s="1">
        <f t="shared" si="529"/>
        <v>0.17185355124497992</v>
      </c>
      <c r="W8493" s="1">
        <f t="shared" si="530"/>
        <v>0.46710679166916391</v>
      </c>
      <c r="X8493" s="1">
        <f t="shared" si="531"/>
        <v>361.47342995169083</v>
      </c>
    </row>
    <row r="8494" spans="1:24" hidden="1" x14ac:dyDescent="0.3">
      <c r="A8494" s="18" t="str">
        <f t="shared" si="528"/>
        <v>OFF - Industrial - Aerial Lifts_2016_25</v>
      </c>
      <c r="B8494" s="1" t="s">
        <v>40</v>
      </c>
      <c r="C8494" s="1">
        <v>2020</v>
      </c>
      <c r="D8494" s="1" t="s">
        <v>170</v>
      </c>
      <c r="E8494" s="1">
        <v>2016</v>
      </c>
      <c r="F8494" s="1">
        <v>25</v>
      </c>
      <c r="G8494" s="1" t="s">
        <v>12</v>
      </c>
      <c r="H8494" s="1">
        <v>3.8539846370402999E-4</v>
      </c>
      <c r="I8494" s="1">
        <v>3.5448950691496702E-4</v>
      </c>
      <c r="J8494" s="1">
        <v>4.2410750000000002E-4</v>
      </c>
      <c r="K8494" s="1">
        <v>1.5522970000000001E-2</v>
      </c>
      <c r="L8494" s="1">
        <v>2.709756E-4</v>
      </c>
      <c r="M8494" s="1">
        <v>2.5153289999999998E-2</v>
      </c>
      <c r="N8494" s="1">
        <v>1.8977427000000001E-4</v>
      </c>
      <c r="O8494" s="1">
        <v>1.4338500400000001E-4</v>
      </c>
      <c r="P8494" s="1">
        <v>6.3750099999999996E-7</v>
      </c>
      <c r="Q8494" s="1">
        <v>6.77700993956313E-7</v>
      </c>
      <c r="R8494" s="1">
        <v>1934.5</v>
      </c>
      <c r="S8494" s="1">
        <v>2219.1999999999998</v>
      </c>
      <c r="T8494" s="1">
        <v>5.91</v>
      </c>
      <c r="U8494" s="1">
        <v>42164.799999999901</v>
      </c>
      <c r="V8494" s="1">
        <f t="shared" si="529"/>
        <v>2.783825062009897</v>
      </c>
      <c r="W8494" s="1">
        <f t="shared" si="530"/>
        <v>2.12798588324398</v>
      </c>
      <c r="X8494" s="1">
        <f t="shared" si="531"/>
        <v>375.49915397631128</v>
      </c>
    </row>
    <row r="8495" spans="1:24" hidden="1" x14ac:dyDescent="0.3">
      <c r="A8495" s="18" t="str">
        <f t="shared" si="528"/>
        <v>OFF - Industrial - Aerial Lifts_2016_25</v>
      </c>
      <c r="B8495" s="1" t="s">
        <v>40</v>
      </c>
      <c r="C8495" s="1">
        <v>2020</v>
      </c>
      <c r="D8495" s="1" t="s">
        <v>170</v>
      </c>
      <c r="E8495" s="1">
        <v>2016</v>
      </c>
      <c r="F8495" s="1">
        <v>25</v>
      </c>
      <c r="G8495" s="1" t="s">
        <v>5</v>
      </c>
      <c r="H8495" s="1">
        <v>6.4562416666666606E-5</v>
      </c>
      <c r="I8495" s="1">
        <v>7.6834611570247898E-5</v>
      </c>
      <c r="J8495" s="1">
        <v>9.2969879999999896E-5</v>
      </c>
      <c r="K8495" s="1">
        <v>3.9628450000000001E-4</v>
      </c>
      <c r="L8495" s="1">
        <v>5.8504650000000004E-4</v>
      </c>
      <c r="M8495" s="1">
        <v>7.8364110000000001E-2</v>
      </c>
      <c r="N8495" s="1">
        <v>2.2321979999999999E-5</v>
      </c>
      <c r="O8495" s="1">
        <v>2.0536221599999999E-5</v>
      </c>
      <c r="P8495" s="1">
        <v>1.1006521999999999E-6</v>
      </c>
      <c r="Q8495" s="1">
        <v>6.5653110523001005E-7</v>
      </c>
      <c r="R8495" s="1">
        <v>2609.75</v>
      </c>
      <c r="S8495" s="1">
        <v>5883.8</v>
      </c>
      <c r="T8495" s="1">
        <v>14.73</v>
      </c>
      <c r="U8495" s="1">
        <v>99280</v>
      </c>
      <c r="V8495" s="1">
        <f t="shared" si="529"/>
        <v>0.25626171735425118</v>
      </c>
      <c r="W8495" s="1">
        <f t="shared" si="530"/>
        <v>1.951269327170625</v>
      </c>
      <c r="X8495" s="1">
        <f t="shared" si="531"/>
        <v>399.44331296673454</v>
      </c>
    </row>
    <row r="8496" spans="1:24" hidden="1" x14ac:dyDescent="0.3">
      <c r="A8496" s="18" t="str">
        <f t="shared" si="528"/>
        <v>OFF - Industrial - Aerial Lifts_2016_25</v>
      </c>
      <c r="B8496" s="1" t="s">
        <v>40</v>
      </c>
      <c r="C8496" s="1">
        <v>2020</v>
      </c>
      <c r="D8496" s="1" t="s">
        <v>170</v>
      </c>
      <c r="E8496" s="1">
        <v>2016</v>
      </c>
      <c r="F8496" s="1">
        <v>25</v>
      </c>
      <c r="G8496" s="1" t="s">
        <v>124</v>
      </c>
      <c r="H8496" s="1">
        <v>0</v>
      </c>
      <c r="I8496" s="1">
        <v>0</v>
      </c>
      <c r="J8496" s="1">
        <v>4.9356040000000003E-5</v>
      </c>
      <c r="K8496" s="1">
        <v>8.3956889999999996E-3</v>
      </c>
      <c r="L8496" s="1">
        <v>2.3384440000000001E-4</v>
      </c>
      <c r="M8496" s="1">
        <v>4.4732359999999999E-2</v>
      </c>
      <c r="N8496" s="1">
        <v>0</v>
      </c>
      <c r="O8496" s="1">
        <v>0</v>
      </c>
      <c r="P8496" s="1">
        <v>0</v>
      </c>
      <c r="Q8496" s="1">
        <v>0</v>
      </c>
      <c r="R8496" s="1">
        <v>3095.2</v>
      </c>
      <c r="S8496" s="1">
        <v>2511.1999999999998</v>
      </c>
      <c r="T8496" s="1">
        <v>6.69</v>
      </c>
      <c r="U8496" s="1">
        <v>47712.800000000003</v>
      </c>
      <c r="V8496" s="1">
        <f t="shared" si="529"/>
        <v>0</v>
      </c>
      <c r="W8496" s="1">
        <f t="shared" si="530"/>
        <v>1.6228585619220932</v>
      </c>
      <c r="X8496" s="1">
        <f t="shared" si="531"/>
        <v>375.36621823617332</v>
      </c>
    </row>
    <row r="8497" spans="1:24" hidden="1" x14ac:dyDescent="0.3">
      <c r="A8497" s="18" t="str">
        <f t="shared" si="528"/>
        <v>OFF - Industrial - Aerial Lifts_2016_50</v>
      </c>
      <c r="B8497" s="1" t="s">
        <v>40</v>
      </c>
      <c r="C8497" s="1">
        <v>2020</v>
      </c>
      <c r="D8497" s="1" t="s">
        <v>170</v>
      </c>
      <c r="E8497" s="1">
        <v>2016</v>
      </c>
      <c r="F8497" s="1">
        <v>50</v>
      </c>
      <c r="G8497" s="1" t="s">
        <v>12</v>
      </c>
      <c r="H8497" s="1">
        <v>2.1187144403279001E-4</v>
      </c>
      <c r="I8497" s="1">
        <v>1.9487935422136E-4</v>
      </c>
      <c r="J8497" s="1">
        <v>2.3315160000000001E-4</v>
      </c>
      <c r="K8497" s="1">
        <v>1.7346449999999999E-2</v>
      </c>
      <c r="L8497" s="1">
        <v>3.1671150000000002E-4</v>
      </c>
      <c r="M8497" s="1">
        <v>0.16870470000000001</v>
      </c>
      <c r="N8497" s="1">
        <v>1.1630358E-5</v>
      </c>
      <c r="O8497" s="1">
        <v>8.7873815999999992E-6</v>
      </c>
      <c r="P8497" s="1">
        <v>2.051142E-6</v>
      </c>
      <c r="Q8497" s="1">
        <v>2.60850948617147E-6</v>
      </c>
      <c r="R8497" s="1">
        <v>7445.99999999999</v>
      </c>
      <c r="S8497" s="1">
        <v>4697.5499999999902</v>
      </c>
      <c r="T8497" s="1">
        <v>13</v>
      </c>
      <c r="U8497" s="1">
        <v>155019.15</v>
      </c>
      <c r="V8497" s="1">
        <f t="shared" si="529"/>
        <v>0.41626421862134722</v>
      </c>
      <c r="W8497" s="1">
        <f t="shared" si="530"/>
        <v>0.67649888107770006</v>
      </c>
      <c r="X8497" s="1">
        <f t="shared" si="531"/>
        <v>361.34999999999923</v>
      </c>
    </row>
    <row r="8498" spans="1:24" hidden="1" x14ac:dyDescent="0.3">
      <c r="A8498" s="18" t="str">
        <f t="shared" si="528"/>
        <v>OFF - Industrial - Aerial Lifts_2016_100</v>
      </c>
      <c r="B8498" s="1" t="s">
        <v>40</v>
      </c>
      <c r="C8498" s="1">
        <v>2020</v>
      </c>
      <c r="D8498" s="1" t="s">
        <v>170</v>
      </c>
      <c r="E8498" s="1">
        <v>2016</v>
      </c>
      <c r="F8498" s="1">
        <v>100</v>
      </c>
      <c r="G8498" s="1" t="s">
        <v>12</v>
      </c>
      <c r="H8498" s="1">
        <v>1.6695037162441499E-4</v>
      </c>
      <c r="I8498" s="1">
        <v>1.5356095182013699E-4</v>
      </c>
      <c r="J8498" s="1">
        <v>1.837187E-4</v>
      </c>
      <c r="K8498" s="1">
        <v>9.2113119999999993E-3</v>
      </c>
      <c r="L8498" s="1">
        <v>4.165498E-4</v>
      </c>
      <c r="M8498" s="1">
        <v>0.33867370000000002</v>
      </c>
      <c r="N8498" s="1">
        <v>2.3613138E-5</v>
      </c>
      <c r="O8498" s="1">
        <v>1.7841037600000002E-5</v>
      </c>
      <c r="P8498" s="1">
        <v>3.2720600000000001E-6</v>
      </c>
      <c r="Q8498" s="1">
        <v>4.68892366950528E-6</v>
      </c>
      <c r="R8498" s="1">
        <v>13384.55</v>
      </c>
      <c r="S8498" s="1">
        <v>4697.5499999999902</v>
      </c>
      <c r="T8498" s="1">
        <v>13</v>
      </c>
      <c r="U8498" s="1">
        <v>314735.84999999998</v>
      </c>
      <c r="V8498" s="1">
        <f t="shared" si="529"/>
        <v>0.16155603352828343</v>
      </c>
      <c r="W8498" s="1">
        <f t="shared" si="530"/>
        <v>0.438237277493711</v>
      </c>
      <c r="X8498" s="1">
        <f t="shared" si="531"/>
        <v>361.34999999999923</v>
      </c>
    </row>
    <row r="8499" spans="1:24" hidden="1" x14ac:dyDescent="0.3">
      <c r="A8499" s="18" t="str">
        <f t="shared" si="528"/>
        <v>OFF - Industrial - Aerial Lifts_2017_25</v>
      </c>
      <c r="B8499" s="1" t="s">
        <v>40</v>
      </c>
      <c r="C8499" s="1">
        <v>2020</v>
      </c>
      <c r="D8499" s="1" t="s">
        <v>170</v>
      </c>
      <c r="E8499" s="1">
        <v>2017</v>
      </c>
      <c r="F8499" s="1">
        <v>25</v>
      </c>
      <c r="G8499" s="1" t="s">
        <v>12</v>
      </c>
      <c r="H8499" s="1">
        <v>1.2175074965536401E-3</v>
      </c>
      <c r="I8499" s="1">
        <v>1.11986339533004E-3</v>
      </c>
      <c r="J8499" s="1">
        <v>1.3397927319999999E-3</v>
      </c>
      <c r="K8499" s="1">
        <v>4.9037951080000003E-2</v>
      </c>
      <c r="L8499" s="1">
        <v>8.5625034799999896E-4</v>
      </c>
      <c r="M8499" s="1">
        <v>7.9469284299999998E-2</v>
      </c>
      <c r="N8499" s="1">
        <v>5.9957257859999998E-4</v>
      </c>
      <c r="O8499" s="1">
        <v>4.5301039271999899E-4</v>
      </c>
      <c r="P8499" s="1">
        <v>2.0145884349999998E-6</v>
      </c>
      <c r="Q8499" s="1">
        <v>2.1417908771260798E-6</v>
      </c>
      <c r="R8499" s="1">
        <v>6113.74999999999</v>
      </c>
      <c r="S8499" s="1">
        <v>7015.3</v>
      </c>
      <c r="T8499" s="1">
        <v>18.690000000000001</v>
      </c>
      <c r="U8499" s="1">
        <v>133181.20000000001</v>
      </c>
      <c r="V8499" s="1">
        <f t="shared" si="529"/>
        <v>2.7842660138346838</v>
      </c>
      <c r="W8499" s="1">
        <f t="shared" si="530"/>
        <v>2.1288567455746783</v>
      </c>
      <c r="X8499" s="1">
        <f t="shared" si="531"/>
        <v>375.35045478865703</v>
      </c>
    </row>
    <row r="8500" spans="1:24" hidden="1" x14ac:dyDescent="0.3">
      <c r="A8500" s="18" t="str">
        <f t="shared" si="528"/>
        <v>OFF - Industrial - Aerial Lifts_2017_25</v>
      </c>
      <c r="B8500" s="1" t="s">
        <v>40</v>
      </c>
      <c r="C8500" s="1">
        <v>2020</v>
      </c>
      <c r="D8500" s="1" t="s">
        <v>170</v>
      </c>
      <c r="E8500" s="1">
        <v>2017</v>
      </c>
      <c r="F8500" s="1">
        <v>25</v>
      </c>
      <c r="G8500" s="1" t="s">
        <v>5</v>
      </c>
      <c r="H8500" s="1">
        <v>6.6114312499999996E-5</v>
      </c>
      <c r="I8500" s="1">
        <v>7.86814958677686E-5</v>
      </c>
      <c r="J8500" s="1">
        <v>9.5204609999999994E-5</v>
      </c>
      <c r="K8500" s="1">
        <v>4.0936580000000002E-4</v>
      </c>
      <c r="L8500" s="1">
        <v>5.9899900000000002E-4</v>
      </c>
      <c r="M8500" s="1">
        <v>8.0306260000000004E-2</v>
      </c>
      <c r="N8500" s="1">
        <v>2.2875200000000001E-5</v>
      </c>
      <c r="O8500" s="1">
        <v>2.1045183999999999E-5</v>
      </c>
      <c r="P8500" s="1">
        <v>1.1326400999999999E-6</v>
      </c>
      <c r="Q8500" s="1">
        <v>6.7305916102601105E-7</v>
      </c>
      <c r="R8500" s="1">
        <v>2675.45</v>
      </c>
      <c r="S8500" s="1">
        <v>6059</v>
      </c>
      <c r="T8500" s="1">
        <v>15.1699999999999</v>
      </c>
      <c r="U8500" s="1">
        <v>101747.4</v>
      </c>
      <c r="V8500" s="1">
        <f t="shared" si="529"/>
        <v>0.25605772841014757</v>
      </c>
      <c r="W8500" s="1">
        <f t="shared" si="530"/>
        <v>1.9493569811854641</v>
      </c>
      <c r="X8500" s="1">
        <f t="shared" si="531"/>
        <v>399.40672379697031</v>
      </c>
    </row>
    <row r="8501" spans="1:24" hidden="1" x14ac:dyDescent="0.3">
      <c r="A8501" s="18" t="str">
        <f t="shared" si="528"/>
        <v>OFF - Industrial - Aerial Lifts_2017_25</v>
      </c>
      <c r="B8501" s="1" t="s">
        <v>40</v>
      </c>
      <c r="C8501" s="1">
        <v>2020</v>
      </c>
      <c r="D8501" s="1" t="s">
        <v>170</v>
      </c>
      <c r="E8501" s="1">
        <v>2017</v>
      </c>
      <c r="F8501" s="1">
        <v>25</v>
      </c>
      <c r="G8501" s="1" t="s">
        <v>124</v>
      </c>
      <c r="H8501" s="1">
        <v>0</v>
      </c>
      <c r="I8501" s="1">
        <v>0</v>
      </c>
      <c r="J8501" s="1">
        <v>1.269456801E-4</v>
      </c>
      <c r="K8501" s="1">
        <v>2.546962237E-2</v>
      </c>
      <c r="L8501" s="1">
        <v>7.0582207899999995E-4</v>
      </c>
      <c r="M8501" s="1">
        <v>0.1416591562</v>
      </c>
      <c r="N8501" s="1">
        <v>0</v>
      </c>
      <c r="O8501" s="1">
        <v>0</v>
      </c>
      <c r="P8501" s="1">
        <v>0</v>
      </c>
      <c r="Q8501" s="1">
        <v>0</v>
      </c>
      <c r="R8501" s="1">
        <v>9654.25</v>
      </c>
      <c r="S8501" s="1">
        <v>7960.65</v>
      </c>
      <c r="T8501" s="1">
        <v>21.22</v>
      </c>
      <c r="U8501" s="1">
        <v>151120.95000000001</v>
      </c>
      <c r="V8501" s="1">
        <f t="shared" si="529"/>
        <v>0</v>
      </c>
      <c r="W8501" s="1">
        <f t="shared" si="530"/>
        <v>1.5465329063688003</v>
      </c>
      <c r="X8501" s="1">
        <f t="shared" si="531"/>
        <v>375.14844486333647</v>
      </c>
    </row>
    <row r="8502" spans="1:24" hidden="1" x14ac:dyDescent="0.3">
      <c r="A8502" s="18" t="str">
        <f t="shared" si="528"/>
        <v>OFF - Industrial - Aerial Lifts_2017_50</v>
      </c>
      <c r="B8502" s="1" t="s">
        <v>40</v>
      </c>
      <c r="C8502" s="1">
        <v>2020</v>
      </c>
      <c r="D8502" s="1" t="s">
        <v>170</v>
      </c>
      <c r="E8502" s="1">
        <v>2017</v>
      </c>
      <c r="F8502" s="1">
        <v>50</v>
      </c>
      <c r="G8502" s="1" t="s">
        <v>12</v>
      </c>
      <c r="H8502" s="1">
        <v>2.10625668483214E-4</v>
      </c>
      <c r="I8502" s="1">
        <v>1.9373348987085999E-4</v>
      </c>
      <c r="J8502" s="1">
        <v>2.317807E-4</v>
      </c>
      <c r="K8502" s="1">
        <v>1.6538980000000002E-2</v>
      </c>
      <c r="L8502" s="1">
        <v>3.2362960000000002E-4</v>
      </c>
      <c r="M8502" s="1">
        <v>0.1776633</v>
      </c>
      <c r="N8502" s="1">
        <v>1.2247947E-5</v>
      </c>
      <c r="O8502" s="1">
        <v>9.2540044000000005E-6</v>
      </c>
      <c r="P8502" s="1">
        <v>2.1600620000000001E-6</v>
      </c>
      <c r="Q8502" s="1">
        <v>2.7095252947045799E-6</v>
      </c>
      <c r="R8502" s="1">
        <v>7734.35</v>
      </c>
      <c r="S8502" s="1">
        <v>4945.75</v>
      </c>
      <c r="T8502" s="1">
        <v>13.69</v>
      </c>
      <c r="U8502" s="1">
        <v>163209.75</v>
      </c>
      <c r="V8502" s="1">
        <f t="shared" si="529"/>
        <v>0.39304945910273675</v>
      </c>
      <c r="W8502" s="1">
        <f t="shared" si="530"/>
        <v>0.65658466852801967</v>
      </c>
      <c r="X8502" s="1">
        <f t="shared" si="531"/>
        <v>361.26734842951061</v>
      </c>
    </row>
    <row r="8503" spans="1:24" hidden="1" x14ac:dyDescent="0.3">
      <c r="A8503" s="18" t="str">
        <f t="shared" si="528"/>
        <v>OFF - Industrial - Aerial Lifts_2017_100</v>
      </c>
      <c r="B8503" s="1" t="s">
        <v>40</v>
      </c>
      <c r="C8503" s="1">
        <v>2020</v>
      </c>
      <c r="D8503" s="1" t="s">
        <v>170</v>
      </c>
      <c r="E8503" s="1">
        <v>2017</v>
      </c>
      <c r="F8503" s="1">
        <v>100</v>
      </c>
      <c r="G8503" s="1" t="s">
        <v>12</v>
      </c>
      <c r="H8503" s="1">
        <v>1.64539424720497E-4</v>
      </c>
      <c r="I8503" s="1">
        <v>1.5134336285791301E-4</v>
      </c>
      <c r="J8503" s="1">
        <v>1.8106559999999999E-4</v>
      </c>
      <c r="K8503" s="1">
        <v>8.6568159999999995E-3</v>
      </c>
      <c r="L8503" s="1">
        <v>4.0959660000000001E-4</v>
      </c>
      <c r="M8503" s="1">
        <v>0.35665799999999998</v>
      </c>
      <c r="N8503" s="1">
        <v>2.4867053999999999E-5</v>
      </c>
      <c r="O8503" s="1">
        <v>1.87884408E-5</v>
      </c>
      <c r="P8503" s="1">
        <v>3.4458140000000001E-6</v>
      </c>
      <c r="Q8503" s="1">
        <v>4.9152502278642804E-6</v>
      </c>
      <c r="R8503" s="1">
        <v>14030.5999999999</v>
      </c>
      <c r="S8503" s="1">
        <v>4945.75</v>
      </c>
      <c r="T8503" s="1">
        <v>13.69</v>
      </c>
      <c r="U8503" s="1">
        <v>331365.25</v>
      </c>
      <c r="V8503" s="1">
        <f t="shared" si="529"/>
        <v>0.15123246052209227</v>
      </c>
      <c r="W8503" s="1">
        <f t="shared" si="530"/>
        <v>0.40929645324214786</v>
      </c>
      <c r="X8503" s="1">
        <f t="shared" si="531"/>
        <v>361.26734842951061</v>
      </c>
    </row>
    <row r="8504" spans="1:24" hidden="1" x14ac:dyDescent="0.3">
      <c r="A8504" s="18" t="str">
        <f t="shared" si="528"/>
        <v>OFF - Industrial - Aerial Lifts_2018_25</v>
      </c>
      <c r="B8504" s="1" t="s">
        <v>40</v>
      </c>
      <c r="C8504" s="1">
        <v>2020</v>
      </c>
      <c r="D8504" s="1" t="s">
        <v>170</v>
      </c>
      <c r="E8504" s="1">
        <v>2018</v>
      </c>
      <c r="F8504" s="1">
        <v>25</v>
      </c>
      <c r="G8504" s="1" t="s">
        <v>12</v>
      </c>
      <c r="H8504" s="1">
        <v>1.4068158071460499E-3</v>
      </c>
      <c r="I8504" s="1">
        <v>1.29398917941294E-3</v>
      </c>
      <c r="J8504" s="1">
        <v>1.5481149799999999E-3</v>
      </c>
      <c r="K8504" s="1">
        <v>5.6661406099999999E-2</v>
      </c>
      <c r="L8504" s="1">
        <v>9.9007623400000004E-4</v>
      </c>
      <c r="M8504" s="1">
        <v>9.1851051000000003E-2</v>
      </c>
      <c r="N8504" s="1">
        <v>6.9298943489999999E-4</v>
      </c>
      <c r="O8504" s="1">
        <v>5.2359201748E-4</v>
      </c>
      <c r="P8504" s="1">
        <v>2.3299755699999998E-6</v>
      </c>
      <c r="Q8504" s="1">
        <v>2.4742479685008801E-6</v>
      </c>
      <c r="R8504" s="1">
        <v>7062.74999999999</v>
      </c>
      <c r="S8504" s="1">
        <v>8128.5499999999902</v>
      </c>
      <c r="T8504" s="1">
        <v>21.66</v>
      </c>
      <c r="U8504" s="1">
        <v>153938.75</v>
      </c>
      <c r="V8504" s="1">
        <f t="shared" si="529"/>
        <v>2.7833722283071514</v>
      </c>
      <c r="W8504" s="1">
        <f t="shared" si="530"/>
        <v>2.1296551296300397</v>
      </c>
      <c r="X8504" s="1">
        <f t="shared" si="531"/>
        <v>375.27931671283426</v>
      </c>
    </row>
    <row r="8505" spans="1:24" hidden="1" x14ac:dyDescent="0.3">
      <c r="A8505" s="18" t="str">
        <f t="shared" si="528"/>
        <v>OFF - Industrial - Aerial Lifts_2018_25</v>
      </c>
      <c r="B8505" s="1" t="s">
        <v>40</v>
      </c>
      <c r="C8505" s="1">
        <v>2020</v>
      </c>
      <c r="D8505" s="1" t="s">
        <v>170</v>
      </c>
      <c r="E8505" s="1">
        <v>2018</v>
      </c>
      <c r="F8505" s="1">
        <v>25</v>
      </c>
      <c r="G8505" s="1" t="s">
        <v>5</v>
      </c>
      <c r="H8505" s="1">
        <v>6.8435937499999999E-5</v>
      </c>
      <c r="I8505" s="1">
        <v>8.1444421487603298E-5</v>
      </c>
      <c r="J8505" s="1">
        <v>9.8547750000000002E-5</v>
      </c>
      <c r="K8505" s="1">
        <v>4.2587449999999998E-4</v>
      </c>
      <c r="L8505" s="1">
        <v>6.1996700000000002E-4</v>
      </c>
      <c r="M8505" s="1">
        <v>8.3161349999999995E-2</v>
      </c>
      <c r="N8505" s="1">
        <v>2.3688480000000001E-5</v>
      </c>
      <c r="O8505" s="1">
        <v>2.1793401599999999E-5</v>
      </c>
      <c r="P8505" s="1">
        <v>1.1757323999999901E-6</v>
      </c>
      <c r="Q8505" s="1">
        <v>6.9601479407601101E-7</v>
      </c>
      <c r="R8505" s="1">
        <v>2766.7</v>
      </c>
      <c r="S8505" s="1">
        <v>6288.95</v>
      </c>
      <c r="T8505" s="1">
        <v>15.75</v>
      </c>
      <c r="U8505" s="1">
        <v>105313.45</v>
      </c>
      <c r="V8505" s="1">
        <f t="shared" si="529"/>
        <v>0.25607436430070291</v>
      </c>
      <c r="W8505" s="1">
        <f t="shared" si="530"/>
        <v>1.94927599107053</v>
      </c>
      <c r="X8505" s="1">
        <f t="shared" si="531"/>
        <v>399.29841269841268</v>
      </c>
    </row>
    <row r="8506" spans="1:24" hidden="1" x14ac:dyDescent="0.3">
      <c r="A8506" s="18" t="str">
        <f t="shared" si="528"/>
        <v>OFF - Industrial - Aerial Lifts_2018_25</v>
      </c>
      <c r="B8506" s="1" t="s">
        <v>40</v>
      </c>
      <c r="C8506" s="1">
        <v>2020</v>
      </c>
      <c r="D8506" s="1" t="s">
        <v>170</v>
      </c>
      <c r="E8506" s="1">
        <v>2018</v>
      </c>
      <c r="F8506" s="1">
        <v>25</v>
      </c>
      <c r="G8506" s="1" t="s">
        <v>124</v>
      </c>
      <c r="H8506" s="1">
        <v>0</v>
      </c>
      <c r="I8506" s="1">
        <v>0</v>
      </c>
      <c r="J8506" s="1">
        <v>1.133349225E-4</v>
      </c>
      <c r="K8506" s="1">
        <v>2.82796063999999E-2</v>
      </c>
      <c r="L8506" s="1">
        <v>7.7935312800000002E-4</v>
      </c>
      <c r="M8506" s="1">
        <v>0.164508343</v>
      </c>
      <c r="N8506" s="1">
        <v>0</v>
      </c>
      <c r="O8506" s="1">
        <v>0</v>
      </c>
      <c r="P8506" s="1">
        <v>0</v>
      </c>
      <c r="Q8506" s="1">
        <v>0</v>
      </c>
      <c r="R8506" s="1">
        <v>11037.6</v>
      </c>
      <c r="S8506" s="1">
        <v>9267.3499999999894</v>
      </c>
      <c r="T8506" s="1">
        <v>24.69</v>
      </c>
      <c r="U8506" s="1">
        <v>175510.25</v>
      </c>
      <c r="V8506" s="1">
        <f t="shared" si="529"/>
        <v>0</v>
      </c>
      <c r="W8506" s="1">
        <f t="shared" si="530"/>
        <v>1.4703488921552808</v>
      </c>
      <c r="X8506" s="1">
        <f t="shared" si="531"/>
        <v>375.34831915755319</v>
      </c>
    </row>
    <row r="8507" spans="1:24" hidden="1" x14ac:dyDescent="0.3">
      <c r="A8507" s="18" t="str">
        <f t="shared" si="528"/>
        <v>OFF - Industrial - Aerial Lifts_2018_50</v>
      </c>
      <c r="B8507" s="1" t="s">
        <v>40</v>
      </c>
      <c r="C8507" s="1">
        <v>2020</v>
      </c>
      <c r="D8507" s="1" t="s">
        <v>170</v>
      </c>
      <c r="E8507" s="1">
        <v>2018</v>
      </c>
      <c r="F8507" s="1">
        <v>50</v>
      </c>
      <c r="G8507" s="1" t="s">
        <v>12</v>
      </c>
      <c r="H8507" s="1">
        <v>2.0970621724602601E-4</v>
      </c>
      <c r="I8507" s="1">
        <v>1.9288777862289501E-4</v>
      </c>
      <c r="J8507" s="1">
        <v>2.3076889999999999E-4</v>
      </c>
      <c r="K8507" s="1">
        <v>1.56758E-2</v>
      </c>
      <c r="L8507" s="1">
        <v>3.3206179999999998E-4</v>
      </c>
      <c r="M8507" s="1">
        <v>0.18804470000000001</v>
      </c>
      <c r="N8507" s="1">
        <v>1.2963635999999999E-5</v>
      </c>
      <c r="O8507" s="1">
        <v>9.7947471999999997E-6</v>
      </c>
      <c r="P8507" s="1">
        <v>2.2862810000000001E-6</v>
      </c>
      <c r="Q8507" s="1">
        <v>2.8297213200477702E-6</v>
      </c>
      <c r="R8507" s="1">
        <v>8077.45</v>
      </c>
      <c r="S8507" s="1">
        <v>5237.75</v>
      </c>
      <c r="T8507" s="1">
        <v>14.49</v>
      </c>
      <c r="U8507" s="1">
        <v>172845.75</v>
      </c>
      <c r="V8507" s="1">
        <f t="shared" si="529"/>
        <v>0.36951715615919878</v>
      </c>
      <c r="W8507" s="1">
        <f t="shared" si="530"/>
        <v>0.63613429985626013</v>
      </c>
      <c r="X8507" s="1">
        <f t="shared" si="531"/>
        <v>361.47342995169083</v>
      </c>
    </row>
    <row r="8508" spans="1:24" hidden="1" x14ac:dyDescent="0.3">
      <c r="A8508" s="18" t="str">
        <f t="shared" si="528"/>
        <v>OFF - Industrial - Aerial Lifts_2018_100</v>
      </c>
      <c r="B8508" s="1" t="s">
        <v>40</v>
      </c>
      <c r="C8508" s="1">
        <v>2020</v>
      </c>
      <c r="D8508" s="1" t="s">
        <v>170</v>
      </c>
      <c r="E8508" s="1">
        <v>2018</v>
      </c>
      <c r="F8508" s="1">
        <v>100</v>
      </c>
      <c r="G8508" s="1" t="s">
        <v>12</v>
      </c>
      <c r="H8508" s="1">
        <v>1.62218623658376E-4</v>
      </c>
      <c r="I8508" s="1">
        <v>1.49208690040974E-4</v>
      </c>
      <c r="J8508" s="1">
        <v>1.7851170000000001E-4</v>
      </c>
      <c r="K8508" s="1">
        <v>8.0580389999999995E-3</v>
      </c>
      <c r="L8508" s="1">
        <v>4.0275869999999999E-4</v>
      </c>
      <c r="M8508" s="1">
        <v>0.37749850000000001</v>
      </c>
      <c r="N8508" s="1">
        <v>2.6320104E-5</v>
      </c>
      <c r="O8508" s="1">
        <v>1.9886300799999999E-5</v>
      </c>
      <c r="P8508" s="1">
        <v>3.647163E-6</v>
      </c>
      <c r="Q8508" s="1">
        <v>5.1786585387227701E-6</v>
      </c>
      <c r="R8508" s="1">
        <v>14782.5</v>
      </c>
      <c r="S8508" s="1">
        <v>5237.75</v>
      </c>
      <c r="T8508" s="1">
        <v>14.49</v>
      </c>
      <c r="U8508" s="1">
        <v>350929.25</v>
      </c>
      <c r="V8508" s="1">
        <f t="shared" si="529"/>
        <v>0.14078719296953726</v>
      </c>
      <c r="W8508" s="1">
        <f t="shared" si="530"/>
        <v>0.38002657084844554</v>
      </c>
      <c r="X8508" s="1">
        <f t="shared" si="531"/>
        <v>361.47342995169083</v>
      </c>
    </row>
    <row r="8509" spans="1:24" hidden="1" x14ac:dyDescent="0.3">
      <c r="A8509" s="18" t="str">
        <f t="shared" si="528"/>
        <v>OFF - Industrial - Aerial Lifts_2019_25</v>
      </c>
      <c r="B8509" s="1" t="s">
        <v>40</v>
      </c>
      <c r="C8509" s="1">
        <v>2020</v>
      </c>
      <c r="D8509" s="1" t="s">
        <v>170</v>
      </c>
      <c r="E8509" s="1">
        <v>2019</v>
      </c>
      <c r="F8509" s="1">
        <v>25</v>
      </c>
      <c r="G8509" s="1" t="s">
        <v>12</v>
      </c>
      <c r="H8509" s="1">
        <v>1.5583894518460301E-3</v>
      </c>
      <c r="I8509" s="1">
        <v>1.43340661780798E-3</v>
      </c>
      <c r="J8509" s="1">
        <v>1.7149125299999999E-3</v>
      </c>
      <c r="K8509" s="1">
        <v>6.2760161999999994E-2</v>
      </c>
      <c r="L8509" s="1">
        <v>1.0997229700000001E-3</v>
      </c>
      <c r="M8509" s="1">
        <v>0.101856003</v>
      </c>
      <c r="N8509" s="1">
        <v>7.6847387399999996E-4</v>
      </c>
      <c r="O8509" s="1">
        <v>5.8062470480000001E-4</v>
      </c>
      <c r="P8509" s="1">
        <v>2.59025827E-6</v>
      </c>
      <c r="Q8509" s="1">
        <v>2.7440496849627302E-6</v>
      </c>
      <c r="R8509" s="1">
        <v>7832.9</v>
      </c>
      <c r="S8509" s="1">
        <v>9099.4500000000007</v>
      </c>
      <c r="T8509" s="1">
        <v>24.24</v>
      </c>
      <c r="U8509" s="1">
        <v>170743.35</v>
      </c>
      <c r="V8509" s="1">
        <f t="shared" si="529"/>
        <v>2.7798042067817006</v>
      </c>
      <c r="W8509" s="1">
        <f t="shared" si="530"/>
        <v>2.1326917989086511</v>
      </c>
      <c r="X8509" s="1">
        <f t="shared" si="531"/>
        <v>375.3898514851486</v>
      </c>
    </row>
    <row r="8510" spans="1:24" hidden="1" x14ac:dyDescent="0.3">
      <c r="A8510" s="18" t="str">
        <f t="shared" si="528"/>
        <v>OFF - Industrial - Aerial Lifts_2019_25</v>
      </c>
      <c r="B8510" s="1" t="s">
        <v>40</v>
      </c>
      <c r="C8510" s="1">
        <v>2020</v>
      </c>
      <c r="D8510" s="1" t="s">
        <v>170</v>
      </c>
      <c r="E8510" s="1">
        <v>2019</v>
      </c>
      <c r="F8510" s="1">
        <v>25</v>
      </c>
      <c r="G8510" s="1" t="s">
        <v>5</v>
      </c>
      <c r="H8510" s="1">
        <v>7.0125569444444395E-5</v>
      </c>
      <c r="I8510" s="1">
        <v>8.3455223140495806E-5</v>
      </c>
      <c r="J8510" s="1">
        <v>1.0098082E-4</v>
      </c>
      <c r="K8510" s="1">
        <v>4.3877219999999999E-4</v>
      </c>
      <c r="L8510" s="1">
        <v>6.3519960000000002E-4</v>
      </c>
      <c r="M8510" s="1">
        <v>8.5253739999999995E-2</v>
      </c>
      <c r="N8510" s="1">
        <v>2.428449E-5</v>
      </c>
      <c r="O8510" s="1">
        <v>2.2341730800000002E-5</v>
      </c>
      <c r="P8510" s="1">
        <v>1.2084678E-6</v>
      </c>
      <c r="Q8510" s="1">
        <v>7.1437930051601096E-7</v>
      </c>
      <c r="R8510" s="1">
        <v>2839.7</v>
      </c>
      <c r="S8510" s="1">
        <v>6467.8</v>
      </c>
      <c r="T8510" s="1">
        <v>16.2</v>
      </c>
      <c r="U8510" s="1">
        <v>107981.6</v>
      </c>
      <c r="V8510" s="1">
        <f t="shared" si="529"/>
        <v>0.25591301009448575</v>
      </c>
      <c r="W8510" s="1">
        <f t="shared" si="530"/>
        <v>1.9478210653532453</v>
      </c>
      <c r="X8510" s="1">
        <f t="shared" si="531"/>
        <v>399.24691358024694</v>
      </c>
    </row>
    <row r="8511" spans="1:24" hidden="1" x14ac:dyDescent="0.3">
      <c r="A8511" s="18" t="str">
        <f t="shared" si="528"/>
        <v>OFF - Industrial - Aerial Lifts_2019_25</v>
      </c>
      <c r="B8511" s="1" t="s">
        <v>40</v>
      </c>
      <c r="C8511" s="1">
        <v>2020</v>
      </c>
      <c r="D8511" s="1" t="s">
        <v>170</v>
      </c>
      <c r="E8511" s="1">
        <v>2019</v>
      </c>
      <c r="F8511" s="1">
        <v>25</v>
      </c>
      <c r="G8511" s="1" t="s">
        <v>124</v>
      </c>
      <c r="H8511" s="1">
        <v>0</v>
      </c>
      <c r="I8511" s="1">
        <v>0</v>
      </c>
      <c r="J8511" s="1">
        <v>8.8309796999999998E-5</v>
      </c>
      <c r="K8511" s="1">
        <v>3.0062103999999999E-2</v>
      </c>
      <c r="L8511" s="1">
        <v>8.2342207999999998E-4</v>
      </c>
      <c r="M8511" s="1">
        <v>0.18328935800000001</v>
      </c>
      <c r="N8511" s="1">
        <v>0</v>
      </c>
      <c r="O8511" s="1">
        <v>0</v>
      </c>
      <c r="P8511" s="1">
        <v>0</v>
      </c>
      <c r="Q8511" s="1">
        <v>0</v>
      </c>
      <c r="R8511" s="1">
        <v>12107.05</v>
      </c>
      <c r="S8511" s="1">
        <v>10420.75</v>
      </c>
      <c r="T8511" s="1">
        <v>27.77</v>
      </c>
      <c r="U8511" s="1">
        <v>195563.35</v>
      </c>
      <c r="V8511" s="1">
        <f t="shared" si="529"/>
        <v>0</v>
      </c>
      <c r="W8511" s="1">
        <f t="shared" si="530"/>
        <v>1.3941953854216373</v>
      </c>
      <c r="X8511" s="1">
        <f t="shared" si="531"/>
        <v>375.25207057976235</v>
      </c>
    </row>
    <row r="8512" spans="1:24" hidden="1" x14ac:dyDescent="0.3">
      <c r="A8512" s="18" t="str">
        <f t="shared" si="528"/>
        <v>OFF - Industrial - Aerial Lifts_2019_50</v>
      </c>
      <c r="B8512" s="1" t="s">
        <v>40</v>
      </c>
      <c r="C8512" s="1">
        <v>2020</v>
      </c>
      <c r="D8512" s="1" t="s">
        <v>170</v>
      </c>
      <c r="E8512" s="1">
        <v>2019</v>
      </c>
      <c r="F8512" s="1">
        <v>50</v>
      </c>
      <c r="G8512" s="1" t="s">
        <v>12</v>
      </c>
      <c r="H8512" s="1">
        <v>2.0360383446969799E-4</v>
      </c>
      <c r="I8512" s="1">
        <v>1.87274806945228E-4</v>
      </c>
      <c r="J8512" s="1">
        <v>2.2405360000000001E-4</v>
      </c>
      <c r="K8512" s="1">
        <v>1.434826E-2</v>
      </c>
      <c r="L8512" s="1">
        <v>3.3324409999999999E-4</v>
      </c>
      <c r="M8512" s="1">
        <v>0.19486319999999999</v>
      </c>
      <c r="N8512" s="1">
        <v>1.3433697E-5</v>
      </c>
      <c r="O8512" s="1">
        <v>1.01499044E-5</v>
      </c>
      <c r="P8512" s="1">
        <v>2.369182E-6</v>
      </c>
      <c r="Q8512" s="1">
        <v>2.89237669496072E-6</v>
      </c>
      <c r="R8512" s="1">
        <v>8256.2999999999993</v>
      </c>
      <c r="S8512" s="1">
        <v>5427.5499999999902</v>
      </c>
      <c r="T8512" s="1">
        <v>15.02</v>
      </c>
      <c r="U8512" s="1">
        <v>179109.15</v>
      </c>
      <c r="V8512" s="1">
        <f t="shared" si="529"/>
        <v>0.3462184325714921</v>
      </c>
      <c r="W8512" s="1">
        <f t="shared" si="530"/>
        <v>0.61607459031817979</v>
      </c>
      <c r="X8512" s="1">
        <f t="shared" si="531"/>
        <v>361.35486018641745</v>
      </c>
    </row>
    <row r="8513" spans="1:24" hidden="1" x14ac:dyDescent="0.3">
      <c r="A8513" s="18" t="str">
        <f t="shared" si="528"/>
        <v>OFF - Industrial - Aerial Lifts_2019_100</v>
      </c>
      <c r="B8513" s="1" t="s">
        <v>40</v>
      </c>
      <c r="C8513" s="1">
        <v>2020</v>
      </c>
      <c r="D8513" s="1" t="s">
        <v>170</v>
      </c>
      <c r="E8513" s="1">
        <v>2019</v>
      </c>
      <c r="F8513" s="1">
        <v>100</v>
      </c>
      <c r="G8513" s="1" t="s">
        <v>12</v>
      </c>
      <c r="H8513" s="1">
        <v>1.5573266669029301E-4</v>
      </c>
      <c r="I8513" s="1">
        <v>1.4324290682173201E-4</v>
      </c>
      <c r="J8513" s="1">
        <v>1.7137430000000001E-4</v>
      </c>
      <c r="K8513" s="1">
        <v>7.2055510000000001E-3</v>
      </c>
      <c r="L8513" s="1">
        <v>3.8547519999999999E-4</v>
      </c>
      <c r="M8513" s="1">
        <v>0.3911867</v>
      </c>
      <c r="N8513" s="1">
        <v>2.7274473000000001E-5</v>
      </c>
      <c r="O8513" s="1">
        <v>2.0607379600000001E-5</v>
      </c>
      <c r="P8513" s="1">
        <v>3.7794089999999998E-6</v>
      </c>
      <c r="Q8513" s="1">
        <v>5.3423297221688201E-6</v>
      </c>
      <c r="R8513" s="1">
        <v>15249.7</v>
      </c>
      <c r="S8513" s="1">
        <v>5427.5499999999902</v>
      </c>
      <c r="T8513" s="1">
        <v>15.02</v>
      </c>
      <c r="U8513" s="1">
        <v>363645.85</v>
      </c>
      <c r="V8513" s="1">
        <f t="shared" si="529"/>
        <v>0.13043168071737868</v>
      </c>
      <c r="W8513" s="1">
        <f t="shared" si="530"/>
        <v>0.35099942696247882</v>
      </c>
      <c r="X8513" s="1">
        <f t="shared" si="531"/>
        <v>361.35486018641745</v>
      </c>
    </row>
    <row r="8514" spans="1:24" hidden="1" x14ac:dyDescent="0.3">
      <c r="A8514" s="18" t="str">
        <f t="shared" si="528"/>
        <v>OFF - Industrial - Aerial Lifts_2020_25</v>
      </c>
      <c r="B8514" s="1" t="s">
        <v>40</v>
      </c>
      <c r="C8514" s="1">
        <v>2020</v>
      </c>
      <c r="D8514" s="1" t="s">
        <v>170</v>
      </c>
      <c r="E8514" s="1">
        <v>2020</v>
      </c>
      <c r="F8514" s="1">
        <v>25</v>
      </c>
      <c r="G8514" s="1" t="s">
        <v>12</v>
      </c>
      <c r="H8514" s="1">
        <v>1.5046114505211101E-3</v>
      </c>
      <c r="I8514" s="1">
        <v>1.38394161218931E-3</v>
      </c>
      <c r="J8514" s="1">
        <v>1.6557331199999999E-3</v>
      </c>
      <c r="K8514" s="1">
        <v>6.6867200000000002E-2</v>
      </c>
      <c r="L8514" s="1">
        <v>1.06240835E-3</v>
      </c>
      <c r="M8514" s="1">
        <v>0.10853990299999999</v>
      </c>
      <c r="N8514" s="1">
        <v>8.1890217899999998E-4</v>
      </c>
      <c r="O8514" s="1">
        <v>6.187260908E-4</v>
      </c>
      <c r="P8514" s="1">
        <v>2.7612436399999998E-6</v>
      </c>
      <c r="Q8514" s="1">
        <v>2.9141142740121402E-6</v>
      </c>
      <c r="R8514" s="1">
        <v>8318.35</v>
      </c>
      <c r="S8514" s="1">
        <v>9709</v>
      </c>
      <c r="T8514" s="1">
        <v>25.87</v>
      </c>
      <c r="U8514" s="1">
        <v>181952.5</v>
      </c>
      <c r="V8514" s="1">
        <f t="shared" si="529"/>
        <v>2.5185370343613638</v>
      </c>
      <c r="W8514" s="1">
        <f t="shared" si="530"/>
        <v>1.9334014900071794</v>
      </c>
      <c r="X8514" s="1">
        <f t="shared" si="531"/>
        <v>375.29957479706223</v>
      </c>
    </row>
    <row r="8515" spans="1:24" hidden="1" x14ac:dyDescent="0.3">
      <c r="A8515" s="18" t="str">
        <f t="shared" si="528"/>
        <v>OFF - Industrial - Aerial Lifts_2020_25</v>
      </c>
      <c r="B8515" s="1" t="s">
        <v>40</v>
      </c>
      <c r="C8515" s="1">
        <v>2020</v>
      </c>
      <c r="D8515" s="1" t="s">
        <v>170</v>
      </c>
      <c r="E8515" s="1">
        <v>2020</v>
      </c>
      <c r="F8515" s="1">
        <v>25</v>
      </c>
      <c r="G8515" s="1" t="s">
        <v>5</v>
      </c>
      <c r="H8515" s="1">
        <v>7.3623124999999998E-5</v>
      </c>
      <c r="I8515" s="1">
        <v>8.7617603305785102E-5</v>
      </c>
      <c r="J8515" s="1">
        <v>1.06017299999999E-4</v>
      </c>
      <c r="K8515" s="1">
        <v>4.5989139999999898E-4</v>
      </c>
      <c r="L8515" s="1">
        <v>6.6690429999999995E-4</v>
      </c>
      <c r="M8515" s="1">
        <v>8.9493240000000002E-2</v>
      </c>
      <c r="N8515" s="1">
        <v>2.549211E-5</v>
      </c>
      <c r="O8515" s="1">
        <v>2.3452741199999999E-5</v>
      </c>
      <c r="P8515" s="1">
        <v>1.2675511E-6</v>
      </c>
      <c r="Q8515" s="1">
        <v>7.4927186275201201E-7</v>
      </c>
      <c r="R8515" s="1">
        <v>2978.4</v>
      </c>
      <c r="S8515" s="1">
        <v>6781.7</v>
      </c>
      <c r="T8515" s="1">
        <v>16.989999999999998</v>
      </c>
      <c r="U8515" s="1">
        <v>113332.5</v>
      </c>
      <c r="V8515" s="1">
        <f t="shared" si="529"/>
        <v>0.2559914739915678</v>
      </c>
      <c r="W8515" s="1">
        <f t="shared" si="530"/>
        <v>1.9484876135278002</v>
      </c>
      <c r="X8515" s="1">
        <f t="shared" si="531"/>
        <v>399.15832842848738</v>
      </c>
    </row>
    <row r="8516" spans="1:24" hidden="1" x14ac:dyDescent="0.3">
      <c r="A8516" s="18" t="str">
        <f t="shared" si="528"/>
        <v>OFF - Industrial - Aerial Lifts_2020_25</v>
      </c>
      <c r="B8516" s="1" t="s">
        <v>40</v>
      </c>
      <c r="C8516" s="1">
        <v>2020</v>
      </c>
      <c r="D8516" s="1" t="s">
        <v>170</v>
      </c>
      <c r="E8516" s="1">
        <v>2020</v>
      </c>
      <c r="F8516" s="1">
        <v>25</v>
      </c>
      <c r="G8516" s="1" t="s">
        <v>124</v>
      </c>
      <c r="H8516" s="1">
        <v>0</v>
      </c>
      <c r="I8516" s="1">
        <v>0</v>
      </c>
      <c r="J8516" s="1">
        <v>5.3971562999999901E-5</v>
      </c>
      <c r="K8516" s="1">
        <v>3.0701224100000001E-2</v>
      </c>
      <c r="L8516" s="1">
        <v>8.3523430000000001E-4</v>
      </c>
      <c r="M8516" s="1">
        <v>0.19665269599999999</v>
      </c>
      <c r="N8516" s="1">
        <v>0</v>
      </c>
      <c r="O8516" s="1">
        <v>0</v>
      </c>
      <c r="P8516" s="1">
        <v>0</v>
      </c>
      <c r="Q8516" s="1">
        <v>0</v>
      </c>
      <c r="R8516" s="1">
        <v>12785.95</v>
      </c>
      <c r="S8516" s="1">
        <v>11194.55</v>
      </c>
      <c r="T8516" s="1">
        <v>29.83</v>
      </c>
      <c r="U8516" s="1">
        <v>209827.55</v>
      </c>
      <c r="V8516" s="1">
        <f t="shared" si="529"/>
        <v>0</v>
      </c>
      <c r="W8516" s="1">
        <f t="shared" si="530"/>
        <v>1.318057667445826</v>
      </c>
      <c r="X8516" s="1">
        <f t="shared" si="531"/>
        <v>375.27824337914848</v>
      </c>
    </row>
    <row r="8517" spans="1:24" hidden="1" x14ac:dyDescent="0.3">
      <c r="A8517" s="18" t="str">
        <f t="shared" si="528"/>
        <v>OFF - Industrial - Aerial Lifts_2020_50</v>
      </c>
      <c r="B8517" s="1" t="s">
        <v>40</v>
      </c>
      <c r="C8517" s="1">
        <v>2020</v>
      </c>
      <c r="D8517" s="1" t="s">
        <v>170</v>
      </c>
      <c r="E8517" s="1">
        <v>2020</v>
      </c>
      <c r="F8517" s="1">
        <v>50</v>
      </c>
      <c r="G8517" s="1" t="s">
        <v>12</v>
      </c>
      <c r="H8517" s="1">
        <v>1.96021224256864E-4</v>
      </c>
      <c r="I8517" s="1">
        <v>1.80300322071464E-4</v>
      </c>
      <c r="J8517" s="1">
        <v>2.1570939999999999E-4</v>
      </c>
      <c r="K8517" s="1">
        <v>1.285388E-2</v>
      </c>
      <c r="L8517" s="1">
        <v>3.3278209999999998E-4</v>
      </c>
      <c r="M8517" s="1">
        <v>0.2011472</v>
      </c>
      <c r="N8517" s="1">
        <v>1.3866912E-5</v>
      </c>
      <c r="O8517" s="1">
        <v>1.04772224E-5</v>
      </c>
      <c r="P8517" s="1">
        <v>2.4455839999999999E-6</v>
      </c>
      <c r="Q8517" s="1">
        <v>2.9435239397876102E-6</v>
      </c>
      <c r="R8517" s="1">
        <v>8402.2999999999993</v>
      </c>
      <c r="S8517" s="1">
        <v>5602.75</v>
      </c>
      <c r="T8517" s="1">
        <v>15.5</v>
      </c>
      <c r="U8517" s="1">
        <v>184890.75</v>
      </c>
      <c r="V8517" s="1">
        <f t="shared" si="529"/>
        <v>0.32290139334777879</v>
      </c>
      <c r="W8517" s="1">
        <f t="shared" si="530"/>
        <v>0.59598231737272522</v>
      </c>
      <c r="X8517" s="1">
        <f t="shared" si="531"/>
        <v>361.46774193548384</v>
      </c>
    </row>
    <row r="8518" spans="1:24" hidden="1" x14ac:dyDescent="0.3">
      <c r="A8518" s="18" t="str">
        <f t="shared" si="528"/>
        <v>OFF - Industrial - Aerial Lifts_2020_100</v>
      </c>
      <c r="B8518" s="1" t="s">
        <v>40</v>
      </c>
      <c r="C8518" s="1">
        <v>2020</v>
      </c>
      <c r="D8518" s="1" t="s">
        <v>170</v>
      </c>
      <c r="E8518" s="1">
        <v>2020</v>
      </c>
      <c r="F8518" s="1">
        <v>100</v>
      </c>
      <c r="G8518" s="1" t="s">
        <v>12</v>
      </c>
      <c r="H8518" s="1">
        <v>1.4798775761309799E-4</v>
      </c>
      <c r="I8518" s="1">
        <v>1.36119139452527E-4</v>
      </c>
      <c r="J8518" s="1">
        <v>1.628515E-4</v>
      </c>
      <c r="K8518" s="1">
        <v>6.2563300000000001E-3</v>
      </c>
      <c r="L8518" s="1">
        <v>3.649902E-4</v>
      </c>
      <c r="M8518" s="1">
        <v>0.40380169999999999</v>
      </c>
      <c r="N8518" s="1">
        <v>2.8154025E-5</v>
      </c>
      <c r="O8518" s="1">
        <v>2.1271930000000001E-5</v>
      </c>
      <c r="P8518" s="1">
        <v>3.9012879999999999E-6</v>
      </c>
      <c r="Q8518" s="1">
        <v>5.48937805104614E-6</v>
      </c>
      <c r="R8518" s="1">
        <v>15669.45</v>
      </c>
      <c r="S8518" s="1">
        <v>5602.75</v>
      </c>
      <c r="T8518" s="1">
        <v>15.5</v>
      </c>
      <c r="U8518" s="1">
        <v>375384.25</v>
      </c>
      <c r="V8518" s="1">
        <f t="shared" si="529"/>
        <v>0.12006923635885504</v>
      </c>
      <c r="W8518" s="1">
        <f t="shared" si="530"/>
        <v>0.32195394981724734</v>
      </c>
      <c r="X8518" s="1">
        <f t="shared" si="531"/>
        <v>361.46774193548384</v>
      </c>
    </row>
    <row r="8519" spans="1:24" hidden="1" x14ac:dyDescent="0.3">
      <c r="A8519" s="18" t="str">
        <f t="shared" si="528"/>
        <v>OFF - Industrial - Forklifts_2007_50</v>
      </c>
      <c r="B8519" s="1" t="s">
        <v>40</v>
      </c>
      <c r="C8519" s="1">
        <v>2020</v>
      </c>
      <c r="D8519" s="1" t="s">
        <v>171</v>
      </c>
      <c r="E8519" s="1">
        <v>2007</v>
      </c>
      <c r="F8519" s="1">
        <v>50</v>
      </c>
      <c r="G8519" s="1" t="s">
        <v>12</v>
      </c>
      <c r="H8519" s="1">
        <v>1.78037583182711E-4</v>
      </c>
      <c r="I8519" s="1">
        <v>1.63758969011458E-4</v>
      </c>
      <c r="J8519" s="1">
        <v>1.959195E-4</v>
      </c>
      <c r="K8519" s="1">
        <v>2.4632850000000001E-2</v>
      </c>
      <c r="L8519" s="1">
        <v>4.2897170000000002E-4</v>
      </c>
      <c r="M8519" s="1">
        <v>3.2719280000000003E-2</v>
      </c>
      <c r="N8519" s="1">
        <v>2.2556385E-6</v>
      </c>
      <c r="O8519" s="1">
        <v>1.7042602E-6</v>
      </c>
      <c r="P8519" s="1">
        <v>3.9780690000000002E-7</v>
      </c>
      <c r="Q8519" s="1">
        <v>9.5645347826287295E-7</v>
      </c>
      <c r="R8519" s="1">
        <v>2730.2</v>
      </c>
      <c r="S8519" s="1">
        <v>1124.2</v>
      </c>
      <c r="T8519" s="1">
        <v>0.62</v>
      </c>
      <c r="U8519" s="1">
        <v>46092.2</v>
      </c>
      <c r="V8519" s="1">
        <f t="shared" si="529"/>
        <v>1.1764304539541304</v>
      </c>
      <c r="W8519" s="1">
        <f t="shared" si="530"/>
        <v>3.0816960732646344</v>
      </c>
      <c r="X8519" s="1">
        <f t="shared" si="531"/>
        <v>1813.2258064516129</v>
      </c>
    </row>
    <row r="8520" spans="1:24" hidden="1" x14ac:dyDescent="0.3">
      <c r="A8520" s="18" t="str">
        <f t="shared" si="528"/>
        <v>OFF - Industrial - Forklifts_2007_50</v>
      </c>
      <c r="B8520" s="1" t="s">
        <v>40</v>
      </c>
      <c r="C8520" s="1">
        <v>2020</v>
      </c>
      <c r="D8520" s="1" t="s">
        <v>171</v>
      </c>
      <c r="E8520" s="1">
        <v>2007</v>
      </c>
      <c r="F8520" s="1">
        <v>50</v>
      </c>
      <c r="G8520" s="1" t="s">
        <v>124</v>
      </c>
      <c r="H8520" s="1">
        <v>0</v>
      </c>
      <c r="I8520" s="1">
        <v>0</v>
      </c>
      <c r="J8520" s="1">
        <v>1.3801730000000001E-5</v>
      </c>
      <c r="K8520" s="1">
        <v>1.4741559999999999E-3</v>
      </c>
      <c r="L8520" s="1">
        <v>3.665594E-4</v>
      </c>
      <c r="M8520" s="1">
        <v>5.2372500000000002E-2</v>
      </c>
      <c r="N8520" s="1">
        <v>0</v>
      </c>
      <c r="O8520" s="1">
        <v>0</v>
      </c>
      <c r="P8520" s="1">
        <v>0</v>
      </c>
      <c r="Q8520" s="1">
        <v>0</v>
      </c>
      <c r="R8520" s="1">
        <v>2857.95</v>
      </c>
      <c r="S8520" s="1">
        <v>2091.4499999999998</v>
      </c>
      <c r="T8520" s="1">
        <v>1.1599999999999999</v>
      </c>
      <c r="U8520" s="1">
        <v>85749.45</v>
      </c>
      <c r="V8520" s="1">
        <f t="shared" si="529"/>
        <v>0</v>
      </c>
      <c r="W8520" s="1">
        <f t="shared" si="530"/>
        <v>1.415473094043145</v>
      </c>
      <c r="X8520" s="1">
        <f t="shared" si="531"/>
        <v>1802.9741379310344</v>
      </c>
    </row>
    <row r="8521" spans="1:24" hidden="1" x14ac:dyDescent="0.3">
      <c r="A8521" s="18" t="str">
        <f t="shared" si="528"/>
        <v>OFF - Industrial - Forklifts_2007_100</v>
      </c>
      <c r="B8521" s="1" t="s">
        <v>40</v>
      </c>
      <c r="C8521" s="1">
        <v>2020</v>
      </c>
      <c r="D8521" s="1" t="s">
        <v>171</v>
      </c>
      <c r="E8521" s="1">
        <v>2007</v>
      </c>
      <c r="F8521" s="1">
        <v>100</v>
      </c>
      <c r="G8521" s="1" t="s">
        <v>12</v>
      </c>
      <c r="H8521" s="1">
        <v>3.7050122723749301E-4</v>
      </c>
      <c r="I8521" s="1">
        <v>3.4078702881304603E-4</v>
      </c>
      <c r="J8521" s="1">
        <v>4.0771399999999999E-4</v>
      </c>
      <c r="K8521" s="1">
        <v>4.314668E-2</v>
      </c>
      <c r="L8521" s="1">
        <v>1.4867330000000001E-3</v>
      </c>
      <c r="M8521" s="1">
        <v>0.19383520000000001</v>
      </c>
      <c r="N8521" s="1">
        <v>1.3514652E-5</v>
      </c>
      <c r="O8521" s="1">
        <v>1.0211070400000001E-5</v>
      </c>
      <c r="P8521" s="1">
        <v>1.8727179999999999E-6</v>
      </c>
      <c r="Q8521" s="1">
        <v>3.4869634160733299E-6</v>
      </c>
      <c r="R8521" s="1">
        <v>9953.5499999999993</v>
      </c>
      <c r="S8521" s="1">
        <v>3945.65</v>
      </c>
      <c r="T8521" s="1">
        <v>2.19</v>
      </c>
      <c r="U8521" s="1">
        <v>276195.5</v>
      </c>
      <c r="V8521" s="1">
        <f t="shared" si="529"/>
        <v>0.4085592601151522</v>
      </c>
      <c r="W8521" s="1">
        <f t="shared" si="530"/>
        <v>1.7823992203705827</v>
      </c>
      <c r="X8521" s="1">
        <f t="shared" si="531"/>
        <v>1801.6666666666667</v>
      </c>
    </row>
    <row r="8522" spans="1:24" hidden="1" x14ac:dyDescent="0.3">
      <c r="A8522" s="18" t="str">
        <f t="shared" ref="A8522:A8585" si="532">D8522&amp;"_"&amp;E8522&amp;"_"&amp;F8522</f>
        <v>OFF - Industrial - Forklifts_2007_100</v>
      </c>
      <c r="B8522" s="1" t="s">
        <v>40</v>
      </c>
      <c r="C8522" s="1">
        <v>2020</v>
      </c>
      <c r="D8522" s="1" t="s">
        <v>171</v>
      </c>
      <c r="E8522" s="1">
        <v>2007</v>
      </c>
      <c r="F8522" s="1">
        <v>100</v>
      </c>
      <c r="G8522" s="1" t="s">
        <v>124</v>
      </c>
      <c r="H8522" s="1">
        <v>0</v>
      </c>
      <c r="I8522" s="1">
        <v>0</v>
      </c>
      <c r="J8522" s="1">
        <v>7.9936970000000002E-5</v>
      </c>
      <c r="K8522" s="1">
        <v>2.48804E-2</v>
      </c>
      <c r="L8522" s="1">
        <v>2.8917980000000001E-3</v>
      </c>
      <c r="M8522" s="1">
        <v>0.31382389999999999</v>
      </c>
      <c r="N8522" s="1">
        <v>0</v>
      </c>
      <c r="O8522" s="1">
        <v>0</v>
      </c>
      <c r="P8522" s="1">
        <v>0</v>
      </c>
      <c r="Q8522" s="1">
        <v>0</v>
      </c>
      <c r="R8522" s="1">
        <v>18428.849999999999</v>
      </c>
      <c r="S8522" s="1">
        <v>7332.85</v>
      </c>
      <c r="T8522" s="1">
        <v>4.07</v>
      </c>
      <c r="U8522" s="1">
        <v>513299.5</v>
      </c>
      <c r="V8522" s="1">
        <f t="shared" si="529"/>
        <v>0</v>
      </c>
      <c r="W8522" s="1">
        <f t="shared" si="530"/>
        <v>1.8654590178216028</v>
      </c>
      <c r="X8522" s="1">
        <f t="shared" si="531"/>
        <v>1801.6830466830465</v>
      </c>
    </row>
    <row r="8523" spans="1:24" hidden="1" x14ac:dyDescent="0.3">
      <c r="A8523" s="18" t="str">
        <f t="shared" si="532"/>
        <v>OFF - Industrial - Forklifts_2007_175</v>
      </c>
      <c r="B8523" s="1" t="s">
        <v>40</v>
      </c>
      <c r="C8523" s="1">
        <v>2020</v>
      </c>
      <c r="D8523" s="1" t="s">
        <v>171</v>
      </c>
      <c r="E8523" s="1">
        <v>2007</v>
      </c>
      <c r="F8523" s="1">
        <v>175</v>
      </c>
      <c r="G8523" s="1" t="s">
        <v>12</v>
      </c>
      <c r="H8523" s="1">
        <v>2.0086420055995799E-5</v>
      </c>
      <c r="I8523" s="1">
        <v>1.8475489167504902E-5</v>
      </c>
      <c r="J8523" s="1">
        <v>2.2103879999999999E-5</v>
      </c>
      <c r="K8523" s="1">
        <v>8.9956520000000002E-4</v>
      </c>
      <c r="L8523" s="1">
        <v>7.0049930000000004E-5</v>
      </c>
      <c r="M8523" s="1">
        <v>1.4370290000000001E-2</v>
      </c>
      <c r="N8523" s="1">
        <v>1.0301967E-6</v>
      </c>
      <c r="O8523" s="1">
        <v>7.7837084000000003E-7</v>
      </c>
      <c r="P8523" s="1">
        <v>1.427538E-7</v>
      </c>
      <c r="Q8523" s="1">
        <v>2.09703703790255E-7</v>
      </c>
      <c r="R8523" s="1">
        <v>598.599999999999</v>
      </c>
      <c r="S8523" s="1">
        <v>146</v>
      </c>
      <c r="T8523" s="1">
        <v>0.08</v>
      </c>
      <c r="U8523" s="1">
        <v>21316</v>
      </c>
      <c r="V8523" s="1">
        <f t="shared" ref="V8523:V8586" si="533">IFERROR(CONVERT(I8523,"ton","g")*365/U8523,0)</f>
        <v>0.28699797665746152</v>
      </c>
      <c r="W8523" s="1">
        <f t="shared" ref="W8523:W8586" si="534">IFERROR(CONVERT(L8523,"ton","g")*365/U8523,0)</f>
        <v>1.0881545810628117</v>
      </c>
      <c r="X8523" s="1">
        <f t="shared" ref="X8523:X8586" si="535">S8523/T8523</f>
        <v>1825</v>
      </c>
    </row>
    <row r="8524" spans="1:24" hidden="1" x14ac:dyDescent="0.3">
      <c r="A8524" s="18" t="str">
        <f t="shared" si="532"/>
        <v>OFF - Industrial - Forklifts_2007_175</v>
      </c>
      <c r="B8524" s="1" t="s">
        <v>40</v>
      </c>
      <c r="C8524" s="1">
        <v>2020</v>
      </c>
      <c r="D8524" s="1" t="s">
        <v>171</v>
      </c>
      <c r="E8524" s="1">
        <v>2007</v>
      </c>
      <c r="F8524" s="1">
        <v>175</v>
      </c>
      <c r="G8524" s="1" t="s">
        <v>124</v>
      </c>
      <c r="H8524" s="1">
        <v>0</v>
      </c>
      <c r="I8524" s="1">
        <v>0</v>
      </c>
      <c r="J8524" s="1">
        <v>3.3649199999999999E-6</v>
      </c>
      <c r="K8524" s="1">
        <v>1.355984E-3</v>
      </c>
      <c r="L8524" s="1">
        <v>1.0199449999999999E-4</v>
      </c>
      <c r="M8524" s="1">
        <v>2.3953149999999999E-2</v>
      </c>
      <c r="N8524" s="1">
        <v>0</v>
      </c>
      <c r="O8524" s="1">
        <v>0</v>
      </c>
      <c r="P8524" s="1">
        <v>0</v>
      </c>
      <c r="Q8524" s="1">
        <v>0</v>
      </c>
      <c r="R8524" s="1">
        <v>1357.8</v>
      </c>
      <c r="S8524" s="1">
        <v>270.10000000000002</v>
      </c>
      <c r="T8524" s="1">
        <v>0.15</v>
      </c>
      <c r="U8524" s="1">
        <v>39434.6</v>
      </c>
      <c r="V8524" s="1">
        <f t="shared" si="533"/>
        <v>0</v>
      </c>
      <c r="W8524" s="1">
        <f t="shared" si="534"/>
        <v>0.85642219514929663</v>
      </c>
      <c r="X8524" s="1">
        <f t="shared" si="535"/>
        <v>1800.666666666667</v>
      </c>
    </row>
    <row r="8525" spans="1:24" hidden="1" x14ac:dyDescent="0.3">
      <c r="A8525" s="18" t="str">
        <f t="shared" si="532"/>
        <v>OFF - Industrial - Forklifts_2008_50</v>
      </c>
      <c r="B8525" s="1" t="s">
        <v>40</v>
      </c>
      <c r="C8525" s="1">
        <v>2020</v>
      </c>
      <c r="D8525" s="1" t="s">
        <v>171</v>
      </c>
      <c r="E8525" s="1">
        <v>2008</v>
      </c>
      <c r="F8525" s="1">
        <v>50</v>
      </c>
      <c r="G8525" s="1" t="s">
        <v>12</v>
      </c>
      <c r="H8525" s="1">
        <v>5.6923409657418501E-4</v>
      </c>
      <c r="I8525" s="1">
        <v>5.2358152202893501E-4</v>
      </c>
      <c r="J8525" s="1">
        <v>6.2640739999999997E-4</v>
      </c>
      <c r="K8525" s="1">
        <v>7.8185660000000004E-2</v>
      </c>
      <c r="L8525" s="1">
        <v>1.368625E-3</v>
      </c>
      <c r="M8525" s="1">
        <v>0.11120910000000001</v>
      </c>
      <c r="N8525" s="1">
        <v>7.6666544999999995E-6</v>
      </c>
      <c r="O8525" s="1">
        <v>5.7925834000000002E-6</v>
      </c>
      <c r="P8525" s="1">
        <v>1.3520999999999999E-6</v>
      </c>
      <c r="Q8525" s="1">
        <v>3.1327687456471102E-6</v>
      </c>
      <c r="R8525" s="1">
        <v>8942.5</v>
      </c>
      <c r="S8525" s="1">
        <v>3821.55</v>
      </c>
      <c r="T8525" s="1">
        <v>2.12</v>
      </c>
      <c r="U8525" s="1">
        <v>156683.54999999999</v>
      </c>
      <c r="V8525" s="1">
        <f t="shared" si="533"/>
        <v>1.106495135766822</v>
      </c>
      <c r="W8525" s="1">
        <f t="shared" si="534"/>
        <v>2.8923421501211357</v>
      </c>
      <c r="X8525" s="1">
        <f t="shared" si="535"/>
        <v>1802.617924528302</v>
      </c>
    </row>
    <row r="8526" spans="1:24" hidden="1" x14ac:dyDescent="0.3">
      <c r="A8526" s="18" t="str">
        <f t="shared" si="532"/>
        <v>OFF - Industrial - Forklifts_2008_50</v>
      </c>
      <c r="B8526" s="1" t="s">
        <v>40</v>
      </c>
      <c r="C8526" s="1">
        <v>2020</v>
      </c>
      <c r="D8526" s="1" t="s">
        <v>171</v>
      </c>
      <c r="E8526" s="1">
        <v>2008</v>
      </c>
      <c r="F8526" s="1">
        <v>50</v>
      </c>
      <c r="G8526" s="1" t="s">
        <v>124</v>
      </c>
      <c r="H8526" s="1">
        <v>0</v>
      </c>
      <c r="I8526" s="1">
        <v>0</v>
      </c>
      <c r="J8526" s="1">
        <v>4.1783989999999998E-5</v>
      </c>
      <c r="K8526" s="1">
        <v>4.5648110000000002E-3</v>
      </c>
      <c r="L8526" s="1">
        <v>1.138748E-3</v>
      </c>
      <c r="M8526" s="1">
        <v>0.16982050000000001</v>
      </c>
      <c r="N8526" s="1">
        <v>0</v>
      </c>
      <c r="O8526" s="1">
        <v>0</v>
      </c>
      <c r="P8526" s="1">
        <v>0</v>
      </c>
      <c r="Q8526" s="1">
        <v>0</v>
      </c>
      <c r="R8526" s="1">
        <v>9245.4499999999898</v>
      </c>
      <c r="S8526" s="1">
        <v>6778.05</v>
      </c>
      <c r="T8526" s="1">
        <v>3.76</v>
      </c>
      <c r="U8526" s="1">
        <v>277900.05</v>
      </c>
      <c r="V8526" s="1">
        <f t="shared" si="533"/>
        <v>0</v>
      </c>
      <c r="W8526" s="1">
        <f t="shared" si="534"/>
        <v>1.3568367657059248</v>
      </c>
      <c r="X8526" s="1">
        <f t="shared" si="535"/>
        <v>1802.6728723404258</v>
      </c>
    </row>
    <row r="8527" spans="1:24" hidden="1" x14ac:dyDescent="0.3">
      <c r="A8527" s="18" t="str">
        <f t="shared" si="532"/>
        <v>OFF - Industrial - Forklifts_2008_100</v>
      </c>
      <c r="B8527" s="1" t="s">
        <v>40</v>
      </c>
      <c r="C8527" s="1">
        <v>2020</v>
      </c>
      <c r="D8527" s="1" t="s">
        <v>171</v>
      </c>
      <c r="E8527" s="1">
        <v>2008</v>
      </c>
      <c r="F8527" s="1">
        <v>100</v>
      </c>
      <c r="G8527" s="1" t="s">
        <v>12</v>
      </c>
      <c r="H8527" s="1">
        <v>1.1854214545286E-3</v>
      </c>
      <c r="I8527" s="1">
        <v>1.0903506538753999E-3</v>
      </c>
      <c r="J8527" s="1">
        <v>1.3044840000000001E-3</v>
      </c>
      <c r="K8527" s="1">
        <v>0.13678270000000001</v>
      </c>
      <c r="L8527" s="1">
        <v>4.8105250000000004E-3</v>
      </c>
      <c r="M8527" s="1">
        <v>0.65882339999999995</v>
      </c>
      <c r="N8527" s="1">
        <v>4.5934749E-5</v>
      </c>
      <c r="O8527" s="1">
        <v>3.4706254799999997E-5</v>
      </c>
      <c r="P8527" s="1">
        <v>6.3651530000000002E-6</v>
      </c>
      <c r="Q8527" s="1">
        <v>1.1643670284841799E-5</v>
      </c>
      <c r="R8527" s="1">
        <v>33236.9</v>
      </c>
      <c r="S8527" s="1">
        <v>13413.75</v>
      </c>
      <c r="T8527" s="1">
        <v>7.45</v>
      </c>
      <c r="U8527" s="1">
        <v>938962.5</v>
      </c>
      <c r="V8527" s="1">
        <f t="shared" si="533"/>
        <v>0.38450902796687447</v>
      </c>
      <c r="W8527" s="1">
        <f t="shared" si="534"/>
        <v>1.6964178314435376</v>
      </c>
      <c r="X8527" s="1">
        <f t="shared" si="535"/>
        <v>1800.5033557046979</v>
      </c>
    </row>
    <row r="8528" spans="1:24" hidden="1" x14ac:dyDescent="0.3">
      <c r="A8528" s="18" t="str">
        <f t="shared" si="532"/>
        <v>OFF - Industrial - Forklifts_2008_100</v>
      </c>
      <c r="B8528" s="1" t="s">
        <v>40</v>
      </c>
      <c r="C8528" s="1">
        <v>2020</v>
      </c>
      <c r="D8528" s="1" t="s">
        <v>171</v>
      </c>
      <c r="E8528" s="1">
        <v>2008</v>
      </c>
      <c r="F8528" s="1">
        <v>100</v>
      </c>
      <c r="G8528" s="1" t="s">
        <v>124</v>
      </c>
      <c r="H8528" s="1">
        <v>0</v>
      </c>
      <c r="I8528" s="1">
        <v>0</v>
      </c>
      <c r="J8528" s="1">
        <v>2.422456E-4</v>
      </c>
      <c r="K8528" s="1">
        <v>7.7037960000000003E-2</v>
      </c>
      <c r="L8528" s="1">
        <v>8.8772550000000006E-3</v>
      </c>
      <c r="M8528" s="1">
        <v>1.01759</v>
      </c>
      <c r="N8528" s="1">
        <v>0</v>
      </c>
      <c r="O8528" s="1">
        <v>0</v>
      </c>
      <c r="P8528" s="1">
        <v>0</v>
      </c>
      <c r="Q8528" s="1">
        <v>0</v>
      </c>
      <c r="R8528" s="1">
        <v>59425.65</v>
      </c>
      <c r="S8528" s="1">
        <v>23783.3999999999</v>
      </c>
      <c r="T8528" s="1">
        <v>13.2</v>
      </c>
      <c r="U8528" s="1">
        <v>1664838</v>
      </c>
      <c r="V8528" s="1">
        <f t="shared" si="533"/>
        <v>0</v>
      </c>
      <c r="W8528" s="1">
        <f t="shared" si="534"/>
        <v>1.7656121786127996</v>
      </c>
      <c r="X8528" s="1">
        <f t="shared" si="535"/>
        <v>1801.7727272727197</v>
      </c>
    </row>
    <row r="8529" spans="1:24" hidden="1" x14ac:dyDescent="0.3">
      <c r="A8529" s="18" t="str">
        <f t="shared" si="532"/>
        <v>OFF - Industrial - Forklifts_2008_175</v>
      </c>
      <c r="B8529" s="1" t="s">
        <v>40</v>
      </c>
      <c r="C8529" s="1">
        <v>2020</v>
      </c>
      <c r="D8529" s="1" t="s">
        <v>171</v>
      </c>
      <c r="E8529" s="1">
        <v>2008</v>
      </c>
      <c r="F8529" s="1">
        <v>175</v>
      </c>
      <c r="G8529" s="1" t="s">
        <v>12</v>
      </c>
      <c r="H8529" s="1">
        <v>6.4149135027021003E-5</v>
      </c>
      <c r="I8529" s="1">
        <v>5.9004374397853899E-5</v>
      </c>
      <c r="J8529" s="1">
        <v>7.0592210000000006E-5</v>
      </c>
      <c r="K8529" s="1">
        <v>2.9490129999999999E-3</v>
      </c>
      <c r="L8529" s="1">
        <v>2.3090790000000001E-4</v>
      </c>
      <c r="M8529" s="1">
        <v>4.8842950000000003E-2</v>
      </c>
      <c r="N8529" s="1">
        <v>3.5015193E-6</v>
      </c>
      <c r="O8529" s="1">
        <v>2.6455923599999999E-6</v>
      </c>
      <c r="P8529" s="1">
        <v>4.8520359999999996E-7</v>
      </c>
      <c r="Q8529" s="1">
        <v>7.1222538421446504E-7</v>
      </c>
      <c r="R8529" s="1">
        <v>2033.05</v>
      </c>
      <c r="S8529" s="1">
        <v>489.1</v>
      </c>
      <c r="T8529" s="1">
        <v>0.27</v>
      </c>
      <c r="U8529" s="1">
        <v>71408.600000000006</v>
      </c>
      <c r="V8529" s="1">
        <f t="shared" si="533"/>
        <v>0.27360390537200852</v>
      </c>
      <c r="W8529" s="1">
        <f t="shared" si="534"/>
        <v>1.070722363654907</v>
      </c>
      <c r="X8529" s="1">
        <f t="shared" si="535"/>
        <v>1811.4814814814815</v>
      </c>
    </row>
    <row r="8530" spans="1:24" hidden="1" x14ac:dyDescent="0.3">
      <c r="A8530" s="18" t="str">
        <f t="shared" si="532"/>
        <v>OFF - Industrial - Forklifts_2008_175</v>
      </c>
      <c r="B8530" s="1" t="s">
        <v>40</v>
      </c>
      <c r="C8530" s="1">
        <v>2020</v>
      </c>
      <c r="D8530" s="1" t="s">
        <v>171</v>
      </c>
      <c r="E8530" s="1">
        <v>2008</v>
      </c>
      <c r="F8530" s="1">
        <v>175</v>
      </c>
      <c r="G8530" s="1" t="s">
        <v>124</v>
      </c>
      <c r="H8530" s="1">
        <v>0</v>
      </c>
      <c r="I8530" s="1">
        <v>0</v>
      </c>
      <c r="J8530" s="1">
        <v>1.023576E-5</v>
      </c>
      <c r="K8530" s="1">
        <v>4.2182189999999996E-3</v>
      </c>
      <c r="L8530" s="1">
        <v>3.200918E-4</v>
      </c>
      <c r="M8530" s="1">
        <v>7.7669260000000004E-2</v>
      </c>
      <c r="N8530" s="1">
        <v>0</v>
      </c>
      <c r="O8530" s="1">
        <v>0</v>
      </c>
      <c r="P8530" s="1">
        <v>0</v>
      </c>
      <c r="Q8530" s="1">
        <v>0</v>
      </c>
      <c r="R8530" s="1">
        <v>4383.6499999999996</v>
      </c>
      <c r="S8530" s="1">
        <v>868.69999999999902</v>
      </c>
      <c r="T8530" s="1">
        <v>0.48</v>
      </c>
      <c r="U8530" s="1">
        <v>126830.19999999899</v>
      </c>
      <c r="V8530" s="1">
        <f t="shared" si="533"/>
        <v>0</v>
      </c>
      <c r="W8530" s="1">
        <f t="shared" si="534"/>
        <v>0.83568089202007101</v>
      </c>
      <c r="X8530" s="1">
        <f t="shared" si="535"/>
        <v>1809.7916666666647</v>
      </c>
    </row>
    <row r="8531" spans="1:24" hidden="1" x14ac:dyDescent="0.3">
      <c r="A8531" s="18" t="str">
        <f t="shared" si="532"/>
        <v>OFF - Industrial - Forklifts_2009_50</v>
      </c>
      <c r="B8531" s="1" t="s">
        <v>40</v>
      </c>
      <c r="C8531" s="1">
        <v>2020</v>
      </c>
      <c r="D8531" s="1" t="s">
        <v>171</v>
      </c>
      <c r="E8531" s="1">
        <v>2009</v>
      </c>
      <c r="F8531" s="1">
        <v>50</v>
      </c>
      <c r="G8531" s="1" t="s">
        <v>12</v>
      </c>
      <c r="H8531" s="1">
        <v>1.03412274555881E-3</v>
      </c>
      <c r="I8531" s="1">
        <v>9.5118610136499997E-4</v>
      </c>
      <c r="J8531" s="1">
        <v>1.1379890000000001E-3</v>
      </c>
      <c r="K8531" s="1">
        <v>0.14085980000000001</v>
      </c>
      <c r="L8531" s="1">
        <v>2.480365E-3</v>
      </c>
      <c r="M8531" s="1">
        <v>0.21562980000000001</v>
      </c>
      <c r="N8531" s="1">
        <v>1.4865327E-5</v>
      </c>
      <c r="O8531" s="1">
        <v>1.1231580399999999E-5</v>
      </c>
      <c r="P8531" s="1">
        <v>2.6216649999999999E-6</v>
      </c>
      <c r="Q8531" s="1">
        <v>5.8474087648343801E-6</v>
      </c>
      <c r="R8531" s="1">
        <v>16691.449999999899</v>
      </c>
      <c r="S8531" s="1">
        <v>7409.5</v>
      </c>
      <c r="T8531" s="1">
        <v>4.1100000000000003</v>
      </c>
      <c r="U8531" s="1">
        <v>303789.5</v>
      </c>
      <c r="V8531" s="1">
        <f t="shared" si="533"/>
        <v>1.0367674108595712</v>
      </c>
      <c r="W8531" s="1">
        <f t="shared" si="534"/>
        <v>2.7035315122312871</v>
      </c>
      <c r="X8531" s="1">
        <f t="shared" si="535"/>
        <v>1802.7980535279803</v>
      </c>
    </row>
    <row r="8532" spans="1:24" hidden="1" x14ac:dyDescent="0.3">
      <c r="A8532" s="18" t="str">
        <f t="shared" si="532"/>
        <v>OFF - Industrial - Forklifts_2009_50</v>
      </c>
      <c r="B8532" s="1" t="s">
        <v>40</v>
      </c>
      <c r="C8532" s="1">
        <v>2020</v>
      </c>
      <c r="D8532" s="1" t="s">
        <v>171</v>
      </c>
      <c r="E8532" s="1">
        <v>2009</v>
      </c>
      <c r="F8532" s="1">
        <v>50</v>
      </c>
      <c r="G8532" s="1" t="s">
        <v>124</v>
      </c>
      <c r="H8532" s="1">
        <v>0</v>
      </c>
      <c r="I8532" s="1">
        <v>0</v>
      </c>
      <c r="J8532" s="1">
        <v>7.4557399999999999E-5</v>
      </c>
      <c r="K8532" s="1">
        <v>8.3548419999999995E-3</v>
      </c>
      <c r="L8532" s="1">
        <v>2.0916120000000001E-3</v>
      </c>
      <c r="M8532" s="1">
        <v>0.3261966</v>
      </c>
      <c r="N8532" s="1">
        <v>0</v>
      </c>
      <c r="O8532" s="1">
        <v>0</v>
      </c>
      <c r="P8532" s="1">
        <v>0</v>
      </c>
      <c r="Q8532" s="1">
        <v>0</v>
      </c>
      <c r="R8532" s="1">
        <v>17713.45</v>
      </c>
      <c r="S8532" s="1">
        <v>13015.9</v>
      </c>
      <c r="T8532" s="1">
        <v>7.22</v>
      </c>
      <c r="U8532" s="1">
        <v>533651.9</v>
      </c>
      <c r="V8532" s="1">
        <f t="shared" si="533"/>
        <v>0</v>
      </c>
      <c r="W8532" s="1">
        <f t="shared" si="534"/>
        <v>1.2978116413833083</v>
      </c>
      <c r="X8532" s="1">
        <f t="shared" si="535"/>
        <v>1802.7562326869806</v>
      </c>
    </row>
    <row r="8533" spans="1:24" hidden="1" x14ac:dyDescent="0.3">
      <c r="A8533" s="18" t="str">
        <f t="shared" si="532"/>
        <v>OFF - Industrial - Forklifts_2009_100</v>
      </c>
      <c r="B8533" s="1" t="s">
        <v>40</v>
      </c>
      <c r="C8533" s="1">
        <v>2020</v>
      </c>
      <c r="D8533" s="1" t="s">
        <v>171</v>
      </c>
      <c r="E8533" s="1">
        <v>2009</v>
      </c>
      <c r="F8533" s="1">
        <v>100</v>
      </c>
      <c r="G8533" s="1" t="s">
        <v>12</v>
      </c>
      <c r="H8533" s="1">
        <v>2.15525076810254E-3</v>
      </c>
      <c r="I8533" s="1">
        <v>1.9823996565007198E-3</v>
      </c>
      <c r="J8533" s="1">
        <v>2.3717220000000002E-3</v>
      </c>
      <c r="K8533" s="1">
        <v>0.24608240000000001</v>
      </c>
      <c r="L8533" s="1">
        <v>8.8567969999999996E-3</v>
      </c>
      <c r="M8533" s="1">
        <v>1.277431</v>
      </c>
      <c r="N8533" s="1">
        <v>8.9065547999999994E-5</v>
      </c>
      <c r="O8533" s="1">
        <v>6.7293969600000001E-5</v>
      </c>
      <c r="P8533" s="1">
        <v>1.234176E-5</v>
      </c>
      <c r="Q8533" s="1">
        <v>2.2169773270216099E-5</v>
      </c>
      <c r="R8533" s="1">
        <v>63283.7</v>
      </c>
      <c r="S8533" s="1">
        <v>26006.25</v>
      </c>
      <c r="T8533" s="1">
        <v>14.44</v>
      </c>
      <c r="U8533" s="1">
        <v>1820437.5</v>
      </c>
      <c r="V8533" s="1">
        <f t="shared" si="533"/>
        <v>0.36058199838770821</v>
      </c>
      <c r="W8533" s="1">
        <f t="shared" si="534"/>
        <v>1.6109776608877753</v>
      </c>
      <c r="X8533" s="1">
        <f t="shared" si="535"/>
        <v>1800.9868421052631</v>
      </c>
    </row>
    <row r="8534" spans="1:24" hidden="1" x14ac:dyDescent="0.3">
      <c r="A8534" s="18" t="str">
        <f t="shared" si="532"/>
        <v>OFF - Industrial - Forklifts_2009_100</v>
      </c>
      <c r="B8534" s="1" t="s">
        <v>40</v>
      </c>
      <c r="C8534" s="1">
        <v>2020</v>
      </c>
      <c r="D8534" s="1" t="s">
        <v>171</v>
      </c>
      <c r="E8534" s="1">
        <v>2009</v>
      </c>
      <c r="F8534" s="1">
        <v>100</v>
      </c>
      <c r="G8534" s="1" t="s">
        <v>124</v>
      </c>
      <c r="H8534" s="1">
        <v>0</v>
      </c>
      <c r="I8534" s="1">
        <v>0</v>
      </c>
      <c r="J8534" s="1">
        <v>4.3274669999999999E-4</v>
      </c>
      <c r="K8534" s="1">
        <v>0.1409889</v>
      </c>
      <c r="L8534" s="1">
        <v>1.6092160000000001E-2</v>
      </c>
      <c r="M8534" s="1">
        <v>1.9546190000000001</v>
      </c>
      <c r="N8534" s="1">
        <v>0</v>
      </c>
      <c r="O8534" s="1">
        <v>0</v>
      </c>
      <c r="P8534" s="1">
        <v>0</v>
      </c>
      <c r="Q8534" s="1">
        <v>0</v>
      </c>
      <c r="R8534" s="1">
        <v>113515</v>
      </c>
      <c r="S8534" s="1">
        <v>45683.4</v>
      </c>
      <c r="T8534" s="1">
        <v>25.36</v>
      </c>
      <c r="U8534" s="1">
        <v>3197837.9999999902</v>
      </c>
      <c r="V8534" s="1">
        <f t="shared" si="533"/>
        <v>0</v>
      </c>
      <c r="W8534" s="1">
        <f t="shared" si="534"/>
        <v>1.6662742530290879</v>
      </c>
      <c r="X8534" s="1">
        <f t="shared" si="535"/>
        <v>1801.3958990536278</v>
      </c>
    </row>
    <row r="8535" spans="1:24" hidden="1" x14ac:dyDescent="0.3">
      <c r="A8535" s="18" t="str">
        <f t="shared" si="532"/>
        <v>OFF - Industrial - Forklifts_2009_175</v>
      </c>
      <c r="B8535" s="1" t="s">
        <v>40</v>
      </c>
      <c r="C8535" s="1">
        <v>2020</v>
      </c>
      <c r="D8535" s="1" t="s">
        <v>171</v>
      </c>
      <c r="E8535" s="1">
        <v>2009</v>
      </c>
      <c r="F8535" s="1">
        <v>175</v>
      </c>
      <c r="G8535" s="1" t="s">
        <v>12</v>
      </c>
      <c r="H8535" s="1">
        <v>1.1638964086151E-4</v>
      </c>
      <c r="I8535" s="1">
        <v>1.07055191664417E-4</v>
      </c>
      <c r="J8535" s="1">
        <v>1.2807970000000001E-4</v>
      </c>
      <c r="K8535" s="1">
        <v>5.5076270000000002E-3</v>
      </c>
      <c r="L8535" s="1">
        <v>4.3379200000000001E-4</v>
      </c>
      <c r="M8535" s="1">
        <v>9.4704449999999996E-2</v>
      </c>
      <c r="N8535" s="1">
        <v>6.7892993999999999E-6</v>
      </c>
      <c r="O8535" s="1">
        <v>5.1296928799999998E-6</v>
      </c>
      <c r="P8535" s="1">
        <v>9.4078960000000003E-7</v>
      </c>
      <c r="Q8535" s="1">
        <v>1.37586088584338E-6</v>
      </c>
      <c r="R8535" s="1">
        <v>3927.4</v>
      </c>
      <c r="S8535" s="1">
        <v>949</v>
      </c>
      <c r="T8535" s="1">
        <v>0.53</v>
      </c>
      <c r="U8535" s="1">
        <v>138554</v>
      </c>
      <c r="V8535" s="1">
        <f t="shared" si="533"/>
        <v>0.25584519551036433</v>
      </c>
      <c r="W8535" s="1">
        <f t="shared" si="534"/>
        <v>1.0366951599949421</v>
      </c>
      <c r="X8535" s="1">
        <f t="shared" si="535"/>
        <v>1790.566037735849</v>
      </c>
    </row>
    <row r="8536" spans="1:24" hidden="1" x14ac:dyDescent="0.3">
      <c r="A8536" s="18" t="str">
        <f t="shared" si="532"/>
        <v>OFF - Industrial - Forklifts_2009_175</v>
      </c>
      <c r="B8536" s="1" t="s">
        <v>40</v>
      </c>
      <c r="C8536" s="1">
        <v>2020</v>
      </c>
      <c r="D8536" s="1" t="s">
        <v>171</v>
      </c>
      <c r="E8536" s="1">
        <v>2009</v>
      </c>
      <c r="F8536" s="1">
        <v>175</v>
      </c>
      <c r="G8536" s="1" t="s">
        <v>124</v>
      </c>
      <c r="H8536" s="1">
        <v>0</v>
      </c>
      <c r="I8536" s="1">
        <v>0</v>
      </c>
      <c r="J8536" s="1">
        <v>1.83643E-5</v>
      </c>
      <c r="K8536" s="1">
        <v>7.7593799999999997E-3</v>
      </c>
      <c r="L8536" s="1">
        <v>5.9442320000000002E-4</v>
      </c>
      <c r="M8536" s="1">
        <v>0.14918960000000001</v>
      </c>
      <c r="N8536" s="1">
        <v>0</v>
      </c>
      <c r="O8536" s="1">
        <v>0</v>
      </c>
      <c r="P8536" s="1">
        <v>0</v>
      </c>
      <c r="Q8536" s="1">
        <v>0</v>
      </c>
      <c r="R8536" s="1">
        <v>8391.3499999999894</v>
      </c>
      <c r="S8536" s="1">
        <v>1671.7</v>
      </c>
      <c r="T8536" s="1">
        <v>0.93</v>
      </c>
      <c r="U8536" s="1">
        <v>244068.2</v>
      </c>
      <c r="V8536" s="1">
        <f t="shared" si="533"/>
        <v>0</v>
      </c>
      <c r="W8536" s="1">
        <f t="shared" si="534"/>
        <v>0.80644202928451281</v>
      </c>
      <c r="X8536" s="1">
        <f t="shared" si="535"/>
        <v>1797.5268817204301</v>
      </c>
    </row>
    <row r="8537" spans="1:24" hidden="1" x14ac:dyDescent="0.3">
      <c r="A8537" s="18" t="str">
        <f t="shared" si="532"/>
        <v>OFF - Industrial - Forklifts_2010_50</v>
      </c>
      <c r="B8537" s="1" t="s">
        <v>40</v>
      </c>
      <c r="C8537" s="1">
        <v>2020</v>
      </c>
      <c r="D8537" s="1" t="s">
        <v>171</v>
      </c>
      <c r="E8537" s="1">
        <v>2010</v>
      </c>
      <c r="F8537" s="1">
        <v>50</v>
      </c>
      <c r="G8537" s="1" t="s">
        <v>12</v>
      </c>
      <c r="H8537" s="1">
        <v>1.4976586616795599E-3</v>
      </c>
      <c r="I8537" s="1">
        <v>1.37754643701286E-3</v>
      </c>
      <c r="J8537" s="1">
        <v>1.6480819999999999E-3</v>
      </c>
      <c r="K8537" s="1">
        <v>0.20204430000000001</v>
      </c>
      <c r="L8537" s="1">
        <v>3.582216E-3</v>
      </c>
      <c r="M8537" s="1">
        <v>0.3348179</v>
      </c>
      <c r="N8537" s="1">
        <v>2.3082048000000002E-5</v>
      </c>
      <c r="O8537" s="1">
        <v>1.74397696E-5</v>
      </c>
      <c r="P8537" s="1">
        <v>4.0707760000000002E-6</v>
      </c>
      <c r="Q8537" s="1">
        <v>8.7257199674677005E-6</v>
      </c>
      <c r="R8537" s="1">
        <v>24907.599999999999</v>
      </c>
      <c r="S8537" s="1">
        <v>11508.45</v>
      </c>
      <c r="T8537" s="1">
        <v>6.39</v>
      </c>
      <c r="U8537" s="1">
        <v>471846.45</v>
      </c>
      <c r="V8537" s="1">
        <f t="shared" si="533"/>
        <v>0.96670542673213877</v>
      </c>
      <c r="W8537" s="1">
        <f t="shared" si="534"/>
        <v>2.5138518411298878</v>
      </c>
      <c r="X8537" s="1">
        <f t="shared" si="535"/>
        <v>1801.0093896713618</v>
      </c>
    </row>
    <row r="8538" spans="1:24" hidden="1" x14ac:dyDescent="0.3">
      <c r="A8538" s="18" t="str">
        <f t="shared" si="532"/>
        <v>OFF - Industrial - Forklifts_2010_50</v>
      </c>
      <c r="B8538" s="1" t="s">
        <v>40</v>
      </c>
      <c r="C8538" s="1">
        <v>2020</v>
      </c>
      <c r="D8538" s="1" t="s">
        <v>171</v>
      </c>
      <c r="E8538" s="1">
        <v>2010</v>
      </c>
      <c r="F8538" s="1">
        <v>50</v>
      </c>
      <c r="G8538" s="1" t="s">
        <v>124</v>
      </c>
      <c r="H8538" s="1">
        <v>0</v>
      </c>
      <c r="I8538" s="1">
        <v>0</v>
      </c>
      <c r="J8538" s="1">
        <v>1.068059E-4</v>
      </c>
      <c r="K8538" s="1">
        <v>1.2318590000000001E-2</v>
      </c>
      <c r="L8538" s="1">
        <v>3.09596E-3</v>
      </c>
      <c r="M8538" s="1">
        <v>0.5059884</v>
      </c>
      <c r="N8538" s="1">
        <v>0</v>
      </c>
      <c r="O8538" s="1">
        <v>0</v>
      </c>
      <c r="P8538" s="1">
        <v>0</v>
      </c>
      <c r="Q8538" s="1">
        <v>0</v>
      </c>
      <c r="R8538" s="1">
        <v>27407.85</v>
      </c>
      <c r="S8538" s="1">
        <v>20191.8</v>
      </c>
      <c r="T8538" s="1">
        <v>11.21</v>
      </c>
      <c r="U8538" s="1">
        <v>827863.799999999</v>
      </c>
      <c r="V8538" s="1">
        <f t="shared" si="533"/>
        <v>0</v>
      </c>
      <c r="W8538" s="1">
        <f t="shared" si="534"/>
        <v>1.2382976507638057</v>
      </c>
      <c r="X8538" s="1">
        <f t="shared" si="535"/>
        <v>1801.2310437109722</v>
      </c>
    </row>
    <row r="8539" spans="1:24" hidden="1" x14ac:dyDescent="0.3">
      <c r="A8539" s="18" t="str">
        <f t="shared" si="532"/>
        <v>OFF - Industrial - Forklifts_2010_100</v>
      </c>
      <c r="B8539" s="1" t="s">
        <v>40</v>
      </c>
      <c r="C8539" s="1">
        <v>2020</v>
      </c>
      <c r="D8539" s="1" t="s">
        <v>171</v>
      </c>
      <c r="E8539" s="1">
        <v>2010</v>
      </c>
      <c r="F8539" s="1">
        <v>100</v>
      </c>
      <c r="G8539" s="1" t="s">
        <v>12</v>
      </c>
      <c r="H8539" s="1">
        <v>3.1241513614112099E-3</v>
      </c>
      <c r="I8539" s="1">
        <v>2.8735944222260299E-3</v>
      </c>
      <c r="J8539" s="1">
        <v>3.4379380000000002E-3</v>
      </c>
      <c r="K8539" s="1">
        <v>0.35239369999999998</v>
      </c>
      <c r="L8539" s="1">
        <v>1.3021609999999999E-2</v>
      </c>
      <c r="M8539" s="1">
        <v>1.9835240000000001</v>
      </c>
      <c r="N8539" s="1">
        <v>1.3829606999999901E-4</v>
      </c>
      <c r="O8539" s="1">
        <v>1.04490363999999E-4</v>
      </c>
      <c r="P8539" s="1">
        <v>1.9163610000000001E-5</v>
      </c>
      <c r="Q8539" s="1">
        <v>3.3791705976006599E-5</v>
      </c>
      <c r="R8539" s="1">
        <v>96458.549999999901</v>
      </c>
      <c r="S8539" s="1">
        <v>40383.599999999999</v>
      </c>
      <c r="T8539" s="1">
        <v>22.41</v>
      </c>
      <c r="U8539" s="1">
        <v>2826852</v>
      </c>
      <c r="V8539" s="1">
        <f t="shared" si="533"/>
        <v>0.33659758919437188</v>
      </c>
      <c r="W8539" s="1">
        <f t="shared" si="534"/>
        <v>1.5252822386932392</v>
      </c>
      <c r="X8539" s="1">
        <f t="shared" si="535"/>
        <v>1802.0348058902275</v>
      </c>
    </row>
    <row r="8540" spans="1:24" hidden="1" x14ac:dyDescent="0.3">
      <c r="A8540" s="18" t="str">
        <f t="shared" si="532"/>
        <v>OFF - Industrial - Forklifts_2010_100</v>
      </c>
      <c r="B8540" s="1" t="s">
        <v>40</v>
      </c>
      <c r="C8540" s="1">
        <v>2020</v>
      </c>
      <c r="D8540" s="1" t="s">
        <v>171</v>
      </c>
      <c r="E8540" s="1">
        <v>2010</v>
      </c>
      <c r="F8540" s="1">
        <v>100</v>
      </c>
      <c r="G8540" s="1" t="s">
        <v>124</v>
      </c>
      <c r="H8540" s="1">
        <v>0</v>
      </c>
      <c r="I8540" s="1">
        <v>0</v>
      </c>
      <c r="J8540" s="1">
        <v>6.2075080000000005E-4</v>
      </c>
      <c r="K8540" s="1">
        <v>0.20785899999999999</v>
      </c>
      <c r="L8540" s="1">
        <v>2.347335E-2</v>
      </c>
      <c r="M8540" s="1">
        <v>3.0319590000000001</v>
      </c>
      <c r="N8540" s="1">
        <v>0</v>
      </c>
      <c r="O8540" s="1">
        <v>0</v>
      </c>
      <c r="P8540" s="1">
        <v>0</v>
      </c>
      <c r="Q8540" s="1">
        <v>0</v>
      </c>
      <c r="R8540" s="1">
        <v>175105.1</v>
      </c>
      <c r="S8540" s="1">
        <v>70861.099999999904</v>
      </c>
      <c r="T8540" s="1">
        <v>39.33</v>
      </c>
      <c r="U8540" s="1">
        <v>4960277</v>
      </c>
      <c r="V8540" s="1">
        <f t="shared" si="533"/>
        <v>0</v>
      </c>
      <c r="W8540" s="1">
        <f t="shared" si="534"/>
        <v>1.566959404603379</v>
      </c>
      <c r="X8540" s="1">
        <f t="shared" si="535"/>
        <v>1801.706076786166</v>
      </c>
    </row>
    <row r="8541" spans="1:24" hidden="1" x14ac:dyDescent="0.3">
      <c r="A8541" s="18" t="str">
        <f t="shared" si="532"/>
        <v>OFF - Industrial - Forklifts_2010_175</v>
      </c>
      <c r="B8541" s="1" t="s">
        <v>40</v>
      </c>
      <c r="C8541" s="1">
        <v>2020</v>
      </c>
      <c r="D8541" s="1" t="s">
        <v>171</v>
      </c>
      <c r="E8541" s="1">
        <v>2010</v>
      </c>
      <c r="F8541" s="1">
        <v>175</v>
      </c>
      <c r="G8541" s="1" t="s">
        <v>12</v>
      </c>
      <c r="H8541" s="1">
        <v>1.68312464389211E-4</v>
      </c>
      <c r="I8541" s="1">
        <v>1.54813804745197E-4</v>
      </c>
      <c r="J8541" s="1">
        <v>1.8521759999999999E-4</v>
      </c>
      <c r="K8541" s="1">
        <v>8.2252609999999993E-3</v>
      </c>
      <c r="L8541" s="1">
        <v>6.519405E-4</v>
      </c>
      <c r="M8541" s="1">
        <v>0.14705190000000001</v>
      </c>
      <c r="N8541" s="1">
        <v>1.0542051E-5</v>
      </c>
      <c r="O8541" s="1">
        <v>7.9651051999999996E-6</v>
      </c>
      <c r="P8541" s="1">
        <v>1.460806E-6</v>
      </c>
      <c r="Q8541" s="1">
        <v>2.1290040659193599E-6</v>
      </c>
      <c r="R8541" s="1">
        <v>6077.24999999999</v>
      </c>
      <c r="S8541" s="1">
        <v>1474.6</v>
      </c>
      <c r="T8541" s="1">
        <v>0.82</v>
      </c>
      <c r="U8541" s="1">
        <v>215291.6</v>
      </c>
      <c r="V8541" s="1">
        <f t="shared" si="533"/>
        <v>0.23810647159599607</v>
      </c>
      <c r="W8541" s="1">
        <f t="shared" si="534"/>
        <v>1.002696448168944</v>
      </c>
      <c r="X8541" s="1">
        <f t="shared" si="535"/>
        <v>1798.2926829268292</v>
      </c>
    </row>
    <row r="8542" spans="1:24" hidden="1" x14ac:dyDescent="0.3">
      <c r="A8542" s="18" t="str">
        <f t="shared" si="532"/>
        <v>OFF - Industrial - Forklifts_2010_175</v>
      </c>
      <c r="B8542" s="1" t="s">
        <v>40</v>
      </c>
      <c r="C8542" s="1">
        <v>2020</v>
      </c>
      <c r="D8542" s="1" t="s">
        <v>171</v>
      </c>
      <c r="E8542" s="1">
        <v>2010</v>
      </c>
      <c r="F8542" s="1">
        <v>175</v>
      </c>
      <c r="G8542" s="1" t="s">
        <v>124</v>
      </c>
      <c r="H8542" s="1">
        <v>0</v>
      </c>
      <c r="I8542" s="1">
        <v>0</v>
      </c>
      <c r="J8542" s="1">
        <v>2.6474599999999999E-5</v>
      </c>
      <c r="K8542" s="1">
        <v>1.1503940000000001E-2</v>
      </c>
      <c r="L8542" s="1">
        <v>8.9038099999999998E-4</v>
      </c>
      <c r="M8542" s="1">
        <v>0.23141929999999999</v>
      </c>
      <c r="N8542" s="1">
        <v>0</v>
      </c>
      <c r="O8542" s="1">
        <v>0</v>
      </c>
      <c r="P8542" s="1">
        <v>0</v>
      </c>
      <c r="Q8542" s="1">
        <v>0</v>
      </c>
      <c r="R8542" s="1">
        <v>12968.45</v>
      </c>
      <c r="S8542" s="1">
        <v>2591.5</v>
      </c>
      <c r="T8542" s="1">
        <v>1.44</v>
      </c>
      <c r="U8542" s="1">
        <v>378358.99999999901</v>
      </c>
      <c r="V8542" s="1">
        <f t="shared" si="533"/>
        <v>0</v>
      </c>
      <c r="W8542" s="1">
        <f t="shared" si="534"/>
        <v>0.77922058266056538</v>
      </c>
      <c r="X8542" s="1">
        <f t="shared" si="535"/>
        <v>1799.6527777777778</v>
      </c>
    </row>
    <row r="8543" spans="1:24" hidden="1" x14ac:dyDescent="0.3">
      <c r="A8543" s="18" t="str">
        <f t="shared" si="532"/>
        <v>OFF - Industrial - Forklifts_2011_50</v>
      </c>
      <c r="B8543" s="1" t="s">
        <v>40</v>
      </c>
      <c r="C8543" s="1">
        <v>2020</v>
      </c>
      <c r="D8543" s="1" t="s">
        <v>171</v>
      </c>
      <c r="E8543" s="1">
        <v>2011</v>
      </c>
      <c r="F8543" s="1">
        <v>50</v>
      </c>
      <c r="G8543" s="1" t="s">
        <v>12</v>
      </c>
      <c r="H8543" s="1">
        <v>1.84321348116524E-3</v>
      </c>
      <c r="I8543" s="1">
        <v>1.69538775997579E-3</v>
      </c>
      <c r="J8543" s="1">
        <v>2.0283440000000001E-3</v>
      </c>
      <c r="K8543" s="1">
        <v>0.2458823</v>
      </c>
      <c r="L8543" s="1">
        <v>4.3945900000000003E-3</v>
      </c>
      <c r="M8543" s="1">
        <v>0.4441175</v>
      </c>
      <c r="N8543" s="1">
        <v>3.0617063999999997E-5</v>
      </c>
      <c r="O8543" s="1">
        <v>2.3132892800000001E-5</v>
      </c>
      <c r="P8543" s="1">
        <v>5.3996589999999997E-6</v>
      </c>
      <c r="Q8543" s="1">
        <v>1.1106624214159499E-5</v>
      </c>
      <c r="R8543" s="1">
        <v>31703.9</v>
      </c>
      <c r="S8543" s="1">
        <v>15264.3</v>
      </c>
      <c r="T8543" s="1">
        <v>8.4700000000000006</v>
      </c>
      <c r="U8543" s="1">
        <v>625836.30000000005</v>
      </c>
      <c r="V8543" s="1">
        <f t="shared" si="533"/>
        <v>0.89700919400964607</v>
      </c>
      <c r="W8543" s="1">
        <f t="shared" si="534"/>
        <v>2.3251245095453221</v>
      </c>
      <c r="X8543" s="1">
        <f t="shared" si="535"/>
        <v>1802.160566706021</v>
      </c>
    </row>
    <row r="8544" spans="1:24" hidden="1" x14ac:dyDescent="0.3">
      <c r="A8544" s="18" t="str">
        <f t="shared" si="532"/>
        <v>OFF - Industrial - Forklifts_2011_50</v>
      </c>
      <c r="B8544" s="1" t="s">
        <v>40</v>
      </c>
      <c r="C8544" s="1">
        <v>2020</v>
      </c>
      <c r="D8544" s="1" t="s">
        <v>171</v>
      </c>
      <c r="E8544" s="1">
        <v>2011</v>
      </c>
      <c r="F8544" s="1">
        <v>50</v>
      </c>
      <c r="G8544" s="1" t="s">
        <v>124</v>
      </c>
      <c r="H8544" s="1">
        <v>0</v>
      </c>
      <c r="I8544" s="1">
        <v>0</v>
      </c>
      <c r="J8544" s="1">
        <v>1.3304929999999999E-4</v>
      </c>
      <c r="K8544" s="1">
        <v>1.586015E-2</v>
      </c>
      <c r="L8544" s="1">
        <v>4.0032369999999998E-3</v>
      </c>
      <c r="M8544" s="1">
        <v>0.68723259999999997</v>
      </c>
      <c r="N8544" s="1">
        <v>0</v>
      </c>
      <c r="O8544" s="1">
        <v>0</v>
      </c>
      <c r="P8544" s="1">
        <v>0</v>
      </c>
      <c r="Q8544" s="1">
        <v>0</v>
      </c>
      <c r="R8544" s="1">
        <v>37131.449999999997</v>
      </c>
      <c r="S8544" s="1">
        <v>27422.449999999899</v>
      </c>
      <c r="T8544" s="1">
        <v>15.22</v>
      </c>
      <c r="U8544" s="1">
        <v>1124320.45</v>
      </c>
      <c r="V8544" s="1">
        <f t="shared" si="533"/>
        <v>0</v>
      </c>
      <c r="W8544" s="1">
        <f t="shared" si="534"/>
        <v>1.1789891073369996</v>
      </c>
      <c r="X8544" s="1">
        <f t="shared" si="535"/>
        <v>1801.7378449408607</v>
      </c>
    </row>
    <row r="8545" spans="1:24" hidden="1" x14ac:dyDescent="0.3">
      <c r="A8545" s="18" t="str">
        <f t="shared" si="532"/>
        <v>OFF - Industrial - Forklifts_2011_100</v>
      </c>
      <c r="B8545" s="1" t="s">
        <v>40</v>
      </c>
      <c r="C8545" s="1">
        <v>2020</v>
      </c>
      <c r="D8545" s="1" t="s">
        <v>171</v>
      </c>
      <c r="E8545" s="1">
        <v>2011</v>
      </c>
      <c r="F8545" s="1">
        <v>100</v>
      </c>
      <c r="G8545" s="1" t="s">
        <v>12</v>
      </c>
      <c r="H8545" s="1">
        <v>3.8490129848178698E-3</v>
      </c>
      <c r="I8545" s="1">
        <v>3.5403221434354799E-3</v>
      </c>
      <c r="J8545" s="1">
        <v>4.2356039999999996E-3</v>
      </c>
      <c r="K8545" s="1">
        <v>0.42802309999999999</v>
      </c>
      <c r="L8545" s="1">
        <v>1.630318E-2</v>
      </c>
      <c r="M8545" s="1">
        <v>2.6310359999999999</v>
      </c>
      <c r="N8545" s="1">
        <v>1.8344214000000001E-4</v>
      </c>
      <c r="O8545" s="1">
        <v>1.38600728E-4</v>
      </c>
      <c r="P8545" s="1">
        <v>2.5419480000000001E-5</v>
      </c>
      <c r="Q8545" s="1">
        <v>4.3986630551126702E-5</v>
      </c>
      <c r="R8545" s="1">
        <v>125560</v>
      </c>
      <c r="S8545" s="1">
        <v>53563.75</v>
      </c>
      <c r="T8545" s="1">
        <v>29.73</v>
      </c>
      <c r="U8545" s="1">
        <v>3749462.5</v>
      </c>
      <c r="V8545" s="1">
        <f t="shared" si="533"/>
        <v>0.31265283263166305</v>
      </c>
      <c r="W8545" s="1">
        <f t="shared" si="534"/>
        <v>1.4397659877803066</v>
      </c>
      <c r="X8545" s="1">
        <f t="shared" si="535"/>
        <v>1801.6733938782374</v>
      </c>
    </row>
    <row r="8546" spans="1:24" hidden="1" x14ac:dyDescent="0.3">
      <c r="A8546" s="18" t="str">
        <f t="shared" si="532"/>
        <v>OFF - Industrial - Forklifts_2011_100</v>
      </c>
      <c r="B8546" s="1" t="s">
        <v>40</v>
      </c>
      <c r="C8546" s="1">
        <v>2020</v>
      </c>
      <c r="D8546" s="1" t="s">
        <v>171</v>
      </c>
      <c r="E8546" s="1">
        <v>2011</v>
      </c>
      <c r="F8546" s="1">
        <v>100</v>
      </c>
      <c r="G8546" s="1" t="s">
        <v>124</v>
      </c>
      <c r="H8546" s="1">
        <v>0</v>
      </c>
      <c r="I8546" s="1">
        <v>0</v>
      </c>
      <c r="J8546" s="1">
        <v>7.7449219999999996E-4</v>
      </c>
      <c r="K8546" s="1">
        <v>0.26759139999999998</v>
      </c>
      <c r="L8546" s="1">
        <v>2.9859879999999998E-2</v>
      </c>
      <c r="M8546" s="1">
        <v>4.1180009999999996</v>
      </c>
      <c r="N8546" s="1">
        <v>0</v>
      </c>
      <c r="O8546" s="1">
        <v>0</v>
      </c>
      <c r="P8546" s="1">
        <v>0</v>
      </c>
      <c r="Q8546" s="1">
        <v>0</v>
      </c>
      <c r="R8546" s="1">
        <v>236494.44999999899</v>
      </c>
      <c r="S8546" s="1">
        <v>96243.199999999997</v>
      </c>
      <c r="T8546" s="1">
        <v>53.42</v>
      </c>
      <c r="U8546" s="1">
        <v>6737024</v>
      </c>
      <c r="V8546" s="1">
        <f t="shared" si="533"/>
        <v>0</v>
      </c>
      <c r="W8546" s="1">
        <f t="shared" si="534"/>
        <v>1.4676029101416868</v>
      </c>
      <c r="X8546" s="1">
        <f t="shared" si="535"/>
        <v>1801.6323474354174</v>
      </c>
    </row>
    <row r="8547" spans="1:24" hidden="1" x14ac:dyDescent="0.3">
      <c r="A8547" s="18" t="str">
        <f t="shared" si="532"/>
        <v>OFF - Industrial - Forklifts_2011_175</v>
      </c>
      <c r="B8547" s="1" t="s">
        <v>40</v>
      </c>
      <c r="C8547" s="1">
        <v>2020</v>
      </c>
      <c r="D8547" s="1" t="s">
        <v>171</v>
      </c>
      <c r="E8547" s="1">
        <v>2011</v>
      </c>
      <c r="F8547" s="1">
        <v>175</v>
      </c>
      <c r="G8547" s="1" t="s">
        <v>12</v>
      </c>
      <c r="H8547" s="1">
        <v>2.0679483369818701E-4</v>
      </c>
      <c r="I8547" s="1">
        <v>1.90209888035593E-4</v>
      </c>
      <c r="J8547" s="1">
        <v>2.275651E-4</v>
      </c>
      <c r="K8547" s="1">
        <v>1.047704E-2</v>
      </c>
      <c r="L8547" s="1">
        <v>8.360749E-4</v>
      </c>
      <c r="M8547" s="1">
        <v>0.19505620000000001</v>
      </c>
      <c r="N8547" s="1">
        <v>1.3983452999999901E-5</v>
      </c>
      <c r="O8547" s="1">
        <v>1.05652756E-5</v>
      </c>
      <c r="P8547" s="1">
        <v>1.9376790000000002E-6</v>
      </c>
      <c r="Q8547" s="1">
        <v>2.8143771465997099E-6</v>
      </c>
      <c r="R8547" s="1">
        <v>8033.65</v>
      </c>
      <c r="S8547" s="1">
        <v>1956.4</v>
      </c>
      <c r="T8547" s="1">
        <v>1.0900000000000001</v>
      </c>
      <c r="U8547" s="1">
        <v>285634.40000000002</v>
      </c>
      <c r="V8547" s="1">
        <f t="shared" si="533"/>
        <v>0.22050131341111037</v>
      </c>
      <c r="W8547" s="1">
        <f t="shared" si="534"/>
        <v>0.96922202869687424</v>
      </c>
      <c r="X8547" s="1">
        <f t="shared" si="535"/>
        <v>1794.8623853211009</v>
      </c>
    </row>
    <row r="8548" spans="1:24" hidden="1" x14ac:dyDescent="0.3">
      <c r="A8548" s="18" t="str">
        <f t="shared" si="532"/>
        <v>OFF - Industrial - Forklifts_2011_175</v>
      </c>
      <c r="B8548" s="1" t="s">
        <v>40</v>
      </c>
      <c r="C8548" s="1">
        <v>2020</v>
      </c>
      <c r="D8548" s="1" t="s">
        <v>171</v>
      </c>
      <c r="E8548" s="1">
        <v>2011</v>
      </c>
      <c r="F8548" s="1">
        <v>175</v>
      </c>
      <c r="G8548" s="1" t="s">
        <v>124</v>
      </c>
      <c r="H8548" s="1">
        <v>0</v>
      </c>
      <c r="I8548" s="1">
        <v>0</v>
      </c>
      <c r="J8548" s="1">
        <v>3.3225500000000002E-5</v>
      </c>
      <c r="K8548" s="1">
        <v>1.490177E-2</v>
      </c>
      <c r="L8548" s="1">
        <v>1.166294E-3</v>
      </c>
      <c r="M8548" s="1">
        <v>0.31431330000000002</v>
      </c>
      <c r="N8548" s="1">
        <v>0</v>
      </c>
      <c r="O8548" s="1">
        <v>0</v>
      </c>
      <c r="P8548" s="1">
        <v>0</v>
      </c>
      <c r="Q8548" s="1">
        <v>0</v>
      </c>
      <c r="R8548" s="1">
        <v>17552.849999999999</v>
      </c>
      <c r="S8548" s="1">
        <v>3522.25</v>
      </c>
      <c r="T8548" s="1">
        <v>1.95</v>
      </c>
      <c r="U8548" s="1">
        <v>514248.5</v>
      </c>
      <c r="V8548" s="1">
        <f t="shared" si="533"/>
        <v>0</v>
      </c>
      <c r="W8548" s="1">
        <f t="shared" si="534"/>
        <v>0.75097176460611825</v>
      </c>
      <c r="X8548" s="1">
        <f t="shared" si="535"/>
        <v>1806.2820512820513</v>
      </c>
    </row>
    <row r="8549" spans="1:24" hidden="1" x14ac:dyDescent="0.3">
      <c r="A8549" s="18" t="str">
        <f t="shared" si="532"/>
        <v>OFF - Industrial - Forklifts_2012_50</v>
      </c>
      <c r="B8549" s="1" t="s">
        <v>40</v>
      </c>
      <c r="C8549" s="1">
        <v>2020</v>
      </c>
      <c r="D8549" s="1" t="s">
        <v>171</v>
      </c>
      <c r="E8549" s="1">
        <v>2012</v>
      </c>
      <c r="F8549" s="1">
        <v>50</v>
      </c>
      <c r="G8549" s="1" t="s">
        <v>12</v>
      </c>
      <c r="H8549" s="1">
        <v>2.3566131334858101E-3</v>
      </c>
      <c r="I8549" s="1">
        <v>2.1676127601802501E-3</v>
      </c>
      <c r="J8549" s="1">
        <v>2.5933089999999998E-3</v>
      </c>
      <c r="K8549" s="1">
        <v>0.31021589999999999</v>
      </c>
      <c r="L8549" s="1">
        <v>5.5974950000000001E-3</v>
      </c>
      <c r="M8549" s="1">
        <v>0.61570369999999996</v>
      </c>
      <c r="N8549" s="1">
        <v>4.2446069999999998E-5</v>
      </c>
      <c r="O8549" s="1">
        <v>3.2070363999999999E-5</v>
      </c>
      <c r="P8549" s="1">
        <v>7.4858350000000003E-6</v>
      </c>
      <c r="Q8549" s="1">
        <v>1.4748308045834101E-5</v>
      </c>
      <c r="R8549" s="1">
        <v>42099.1</v>
      </c>
      <c r="S8549" s="1">
        <v>21159.05</v>
      </c>
      <c r="T8549" s="1">
        <v>11.75</v>
      </c>
      <c r="U8549" s="1">
        <v>867521.05</v>
      </c>
      <c r="V8549" s="1">
        <f t="shared" si="533"/>
        <v>0.82735191805046437</v>
      </c>
      <c r="W8549" s="1">
        <f t="shared" si="534"/>
        <v>2.1364970300981163</v>
      </c>
      <c r="X8549" s="1">
        <f t="shared" si="535"/>
        <v>1800.7702127659575</v>
      </c>
    </row>
    <row r="8550" spans="1:24" hidden="1" x14ac:dyDescent="0.3">
      <c r="A8550" s="18" t="str">
        <f t="shared" si="532"/>
        <v>OFF - Industrial - Forklifts_2012_50</v>
      </c>
      <c r="B8550" s="1" t="s">
        <v>40</v>
      </c>
      <c r="C8550" s="1">
        <v>2020</v>
      </c>
      <c r="D8550" s="1" t="s">
        <v>171</v>
      </c>
      <c r="E8550" s="1">
        <v>2012</v>
      </c>
      <c r="F8550" s="1">
        <v>50</v>
      </c>
      <c r="G8550" s="1" t="s">
        <v>124</v>
      </c>
      <c r="H8550" s="1">
        <v>0</v>
      </c>
      <c r="I8550" s="1">
        <v>0</v>
      </c>
      <c r="J8550" s="1">
        <v>1.7062070000000001E-4</v>
      </c>
      <c r="K8550" s="1">
        <v>2.1129999999999999E-2</v>
      </c>
      <c r="L8550" s="1">
        <v>5.3589650000000003E-3</v>
      </c>
      <c r="M8550" s="1">
        <v>0.96877780000000002</v>
      </c>
      <c r="N8550" s="1">
        <v>0</v>
      </c>
      <c r="O8550" s="1">
        <v>0</v>
      </c>
      <c r="P8550" s="1">
        <v>0</v>
      </c>
      <c r="Q8550" s="1">
        <v>0</v>
      </c>
      <c r="R8550" s="1">
        <v>52209.599999999999</v>
      </c>
      <c r="S8550" s="1">
        <v>38657.15</v>
      </c>
      <c r="T8550" s="1">
        <v>21.46</v>
      </c>
      <c r="U8550" s="1">
        <v>1584943.15</v>
      </c>
      <c r="V8550" s="1">
        <f t="shared" si="533"/>
        <v>0</v>
      </c>
      <c r="W8550" s="1">
        <f t="shared" si="534"/>
        <v>1.1195818055813842</v>
      </c>
      <c r="X8550" s="1">
        <f t="shared" si="535"/>
        <v>1801.3583410997205</v>
      </c>
    </row>
    <row r="8551" spans="1:24" hidden="1" x14ac:dyDescent="0.3">
      <c r="A8551" s="18" t="str">
        <f t="shared" si="532"/>
        <v>OFF - Industrial - Forklifts_2012_100</v>
      </c>
      <c r="B8551" s="1" t="s">
        <v>40</v>
      </c>
      <c r="C8551" s="1">
        <v>2020</v>
      </c>
      <c r="D8551" s="1" t="s">
        <v>171</v>
      </c>
      <c r="E8551" s="1">
        <v>2012</v>
      </c>
      <c r="F8551" s="1">
        <v>100</v>
      </c>
      <c r="G8551" s="1" t="s">
        <v>12</v>
      </c>
      <c r="H8551" s="1">
        <v>4.9271118162842204E-3</v>
      </c>
      <c r="I8551" s="1">
        <v>4.5319574486182299E-3</v>
      </c>
      <c r="J8551" s="1">
        <v>5.4219860000000002E-3</v>
      </c>
      <c r="K8551" s="1">
        <v>0.53875779999999995</v>
      </c>
      <c r="L8551" s="1">
        <v>2.125819E-2</v>
      </c>
      <c r="M8551" s="1">
        <v>3.6475439999999999</v>
      </c>
      <c r="N8551" s="1">
        <v>2.5431552E-4</v>
      </c>
      <c r="O8551" s="1">
        <v>1.9214950400000001E-4</v>
      </c>
      <c r="P8551" s="1">
        <v>3.524037E-5</v>
      </c>
      <c r="Q8551" s="1">
        <v>5.9820538868411698E-5</v>
      </c>
      <c r="R8551" s="1">
        <v>170757.94999999899</v>
      </c>
      <c r="S8551" s="1">
        <v>74259.25</v>
      </c>
      <c r="T8551" s="1">
        <v>41.22</v>
      </c>
      <c r="U8551" s="1">
        <v>5198147.5</v>
      </c>
      <c r="V8551" s="1">
        <f t="shared" si="533"/>
        <v>0.28868606816106396</v>
      </c>
      <c r="W8551" s="1">
        <f t="shared" si="534"/>
        <v>1.3541484793048908</v>
      </c>
      <c r="X8551" s="1">
        <f t="shared" si="535"/>
        <v>1801.534449296458</v>
      </c>
    </row>
    <row r="8552" spans="1:24" hidden="1" x14ac:dyDescent="0.3">
      <c r="A8552" s="18" t="str">
        <f t="shared" si="532"/>
        <v>OFF - Industrial - Forklifts_2012_100</v>
      </c>
      <c r="B8552" s="1" t="s">
        <v>40</v>
      </c>
      <c r="C8552" s="1">
        <v>2020</v>
      </c>
      <c r="D8552" s="1" t="s">
        <v>171</v>
      </c>
      <c r="E8552" s="1">
        <v>2012</v>
      </c>
      <c r="F8552" s="1">
        <v>100</v>
      </c>
      <c r="G8552" s="1" t="s">
        <v>124</v>
      </c>
      <c r="H8552" s="1">
        <v>0</v>
      </c>
      <c r="I8552" s="1">
        <v>0</v>
      </c>
      <c r="J8552" s="1">
        <v>9.950670999999999E-4</v>
      </c>
      <c r="K8552" s="1">
        <v>0.35646420000000001</v>
      </c>
      <c r="L8552" s="1">
        <v>3.924308E-2</v>
      </c>
      <c r="M8552" s="1">
        <v>5.8050629999999996</v>
      </c>
      <c r="N8552" s="1">
        <v>0</v>
      </c>
      <c r="O8552" s="1">
        <v>0</v>
      </c>
      <c r="P8552" s="1">
        <v>0</v>
      </c>
      <c r="Q8552" s="1">
        <v>0</v>
      </c>
      <c r="R8552" s="1">
        <v>331503.95</v>
      </c>
      <c r="S8552" s="1">
        <v>135674.15</v>
      </c>
      <c r="T8552" s="1">
        <v>75.31</v>
      </c>
      <c r="U8552" s="1">
        <v>9497190.4999999907</v>
      </c>
      <c r="V8552" s="1">
        <f t="shared" si="533"/>
        <v>0</v>
      </c>
      <c r="W8552" s="1">
        <f t="shared" si="534"/>
        <v>1.3682218982770451</v>
      </c>
      <c r="X8552" s="1">
        <f t="shared" si="535"/>
        <v>1801.5422918603106</v>
      </c>
    </row>
    <row r="8553" spans="1:24" hidden="1" x14ac:dyDescent="0.3">
      <c r="A8553" s="18" t="str">
        <f t="shared" si="532"/>
        <v>OFF - Industrial - Forklifts_2012_175</v>
      </c>
      <c r="B8553" s="1" t="s">
        <v>40</v>
      </c>
      <c r="C8553" s="1">
        <v>2020</v>
      </c>
      <c r="D8553" s="1" t="s">
        <v>171</v>
      </c>
      <c r="E8553" s="1">
        <v>2012</v>
      </c>
      <c r="F8553" s="1">
        <v>175</v>
      </c>
      <c r="G8553" s="1" t="s">
        <v>12</v>
      </c>
      <c r="H8553" s="1">
        <v>2.6386796542107201E-4</v>
      </c>
      <c r="I8553" s="1">
        <v>2.4270575459430199E-4</v>
      </c>
      <c r="J8553" s="1">
        <v>2.9037060000000001E-4</v>
      </c>
      <c r="K8553" s="1">
        <v>1.392414E-2</v>
      </c>
      <c r="L8553" s="1">
        <v>1.119323E-3</v>
      </c>
      <c r="M8553" s="1">
        <v>0.27041670000000001</v>
      </c>
      <c r="N8553" s="1">
        <v>1.9386E-5</v>
      </c>
      <c r="O8553" s="1">
        <v>1.4647199999999999E-5</v>
      </c>
      <c r="P8553" s="1">
        <v>2.686307E-6</v>
      </c>
      <c r="Q8553" s="1">
        <v>3.8871906068437598E-6</v>
      </c>
      <c r="R8553" s="1">
        <v>11096</v>
      </c>
      <c r="S8553" s="1">
        <v>2715.6</v>
      </c>
      <c r="T8553" s="1">
        <v>1.51</v>
      </c>
      <c r="U8553" s="1">
        <v>396477.6</v>
      </c>
      <c r="V8553" s="1">
        <f t="shared" si="533"/>
        <v>0.20269825902023098</v>
      </c>
      <c r="W8553" s="1">
        <f t="shared" si="534"/>
        <v>0.93481435477520625</v>
      </c>
      <c r="X8553" s="1">
        <f t="shared" si="535"/>
        <v>1798.4105960264899</v>
      </c>
    </row>
    <row r="8554" spans="1:24" hidden="1" x14ac:dyDescent="0.3">
      <c r="A8554" s="18" t="str">
        <f t="shared" si="532"/>
        <v>OFF - Industrial - Forklifts_2012_175</v>
      </c>
      <c r="B8554" s="1" t="s">
        <v>40</v>
      </c>
      <c r="C8554" s="1">
        <v>2020</v>
      </c>
      <c r="D8554" s="1" t="s">
        <v>171</v>
      </c>
      <c r="E8554" s="1">
        <v>2012</v>
      </c>
      <c r="F8554" s="1">
        <v>175</v>
      </c>
      <c r="G8554" s="1" t="s">
        <v>124</v>
      </c>
      <c r="H8554" s="1">
        <v>0</v>
      </c>
      <c r="I8554" s="1">
        <v>0</v>
      </c>
      <c r="J8554" s="1">
        <v>4.2985719999999999E-5</v>
      </c>
      <c r="K8554" s="1">
        <v>1.9987709999999999E-2</v>
      </c>
      <c r="L8554" s="1">
        <v>1.5834569999999999E-3</v>
      </c>
      <c r="M8554" s="1">
        <v>0.44308110000000001</v>
      </c>
      <c r="N8554" s="1">
        <v>0</v>
      </c>
      <c r="O8554" s="1">
        <v>0</v>
      </c>
      <c r="P8554" s="1">
        <v>0</v>
      </c>
      <c r="Q8554" s="1">
        <v>0</v>
      </c>
      <c r="R8554" s="1">
        <v>24652.1</v>
      </c>
      <c r="S8554" s="1">
        <v>4964</v>
      </c>
      <c r="T8554" s="1">
        <v>2.76</v>
      </c>
      <c r="U8554" s="1">
        <v>724744</v>
      </c>
      <c r="V8554" s="1">
        <f t="shared" si="533"/>
        <v>0</v>
      </c>
      <c r="W8554" s="1">
        <f t="shared" si="534"/>
        <v>0.72345287411673054</v>
      </c>
      <c r="X8554" s="1">
        <f t="shared" si="535"/>
        <v>1798.5507246376812</v>
      </c>
    </row>
    <row r="8555" spans="1:24" hidden="1" x14ac:dyDescent="0.3">
      <c r="A8555" s="18" t="str">
        <f t="shared" si="532"/>
        <v>OFF - Industrial - Forklifts_2013_50</v>
      </c>
      <c r="B8555" s="1" t="s">
        <v>40</v>
      </c>
      <c r="C8555" s="1">
        <v>2020</v>
      </c>
      <c r="D8555" s="1" t="s">
        <v>171</v>
      </c>
      <c r="E8555" s="1">
        <v>2013</v>
      </c>
      <c r="F8555" s="1">
        <v>50</v>
      </c>
      <c r="G8555" s="1" t="s">
        <v>12</v>
      </c>
      <c r="H8555" s="1">
        <v>2.9610855304110402E-3</v>
      </c>
      <c r="I8555" s="1">
        <v>2.72360647087207E-3</v>
      </c>
      <c r="J8555" s="1">
        <v>3.2584939999999998E-3</v>
      </c>
      <c r="K8555" s="1">
        <v>0.38360650000000002</v>
      </c>
      <c r="L8555" s="1">
        <v>7.0017960000000002E-3</v>
      </c>
      <c r="M8555" s="1">
        <v>0.84487999999999996</v>
      </c>
      <c r="N8555" s="1">
        <v>5.8245272999999901E-5</v>
      </c>
      <c r="O8555" s="1">
        <v>4.4007539599999998E-5</v>
      </c>
      <c r="P8555" s="1">
        <v>1.02722E-5</v>
      </c>
      <c r="Q8555" s="1">
        <v>1.9346445355771701E-5</v>
      </c>
      <c r="R8555" s="1">
        <v>55224.5</v>
      </c>
      <c r="S8555" s="1">
        <v>29035.75</v>
      </c>
      <c r="T8555" s="1">
        <v>16.12</v>
      </c>
      <c r="U8555" s="1">
        <v>1190465.75</v>
      </c>
      <c r="V8555" s="1">
        <f t="shared" si="533"/>
        <v>0.75755828613401499</v>
      </c>
      <c r="W8555" s="1">
        <f t="shared" si="534"/>
        <v>1.9475165132507672</v>
      </c>
      <c r="X8555" s="1">
        <f t="shared" si="535"/>
        <v>1801.2251861042182</v>
      </c>
    </row>
    <row r="8556" spans="1:24" hidden="1" x14ac:dyDescent="0.3">
      <c r="A8556" s="18" t="str">
        <f t="shared" si="532"/>
        <v>OFF - Industrial - Forklifts_2013_50</v>
      </c>
      <c r="B8556" s="1" t="s">
        <v>40</v>
      </c>
      <c r="C8556" s="1">
        <v>2020</v>
      </c>
      <c r="D8556" s="1" t="s">
        <v>171</v>
      </c>
      <c r="E8556" s="1">
        <v>2013</v>
      </c>
      <c r="F8556" s="1">
        <v>50</v>
      </c>
      <c r="G8556" s="1" t="s">
        <v>124</v>
      </c>
      <c r="H8556" s="1">
        <v>0</v>
      </c>
      <c r="I8556" s="1">
        <v>0</v>
      </c>
      <c r="J8556" s="1">
        <v>2.149575E-4</v>
      </c>
      <c r="K8556" s="1">
        <v>2.7837170000000001E-2</v>
      </c>
      <c r="L8556" s="1">
        <v>7.0978769999999998E-3</v>
      </c>
      <c r="M8556" s="1">
        <v>1.355024</v>
      </c>
      <c r="N8556" s="1">
        <v>0</v>
      </c>
      <c r="O8556" s="1">
        <v>0</v>
      </c>
      <c r="P8556" s="1">
        <v>0</v>
      </c>
      <c r="Q8556" s="1">
        <v>0</v>
      </c>
      <c r="R8556" s="1">
        <v>72843.05</v>
      </c>
      <c r="S8556" s="1">
        <v>54067.45</v>
      </c>
      <c r="T8556" s="1">
        <v>30.01</v>
      </c>
      <c r="U8556" s="1">
        <v>2216765.4500000002</v>
      </c>
      <c r="V8556" s="1">
        <f t="shared" si="533"/>
        <v>0</v>
      </c>
      <c r="W8556" s="1">
        <f t="shared" si="534"/>
        <v>1.0602232549189619</v>
      </c>
      <c r="X8556" s="1">
        <f t="shared" si="535"/>
        <v>1801.6477840719758</v>
      </c>
    </row>
    <row r="8557" spans="1:24" hidden="1" x14ac:dyDescent="0.3">
      <c r="A8557" s="18" t="str">
        <f t="shared" si="532"/>
        <v>OFF - Industrial - Forklifts_2013_100</v>
      </c>
      <c r="B8557" s="1" t="s">
        <v>40</v>
      </c>
      <c r="C8557" s="1">
        <v>2020</v>
      </c>
      <c r="D8557" s="1" t="s">
        <v>171</v>
      </c>
      <c r="E8557" s="1">
        <v>2013</v>
      </c>
      <c r="F8557" s="1">
        <v>100</v>
      </c>
      <c r="G8557" s="1" t="s">
        <v>12</v>
      </c>
      <c r="H8557" s="1">
        <v>6.1998629637808099E-3</v>
      </c>
      <c r="I8557" s="1">
        <v>5.7026339540855904E-3</v>
      </c>
      <c r="J8557" s="1">
        <v>6.8225710000000004E-3</v>
      </c>
      <c r="K8557" s="1">
        <v>0.66432449999999998</v>
      </c>
      <c r="L8557" s="1">
        <v>2.7326949999999999E-2</v>
      </c>
      <c r="M8557" s="1">
        <v>5.0052269999999996</v>
      </c>
      <c r="N8557" s="1">
        <v>3.4897644E-4</v>
      </c>
      <c r="O8557" s="1">
        <v>2.6367108800000002E-4</v>
      </c>
      <c r="P8557" s="1">
        <v>4.8357469999999997E-5</v>
      </c>
      <c r="Q8557" s="1">
        <v>8.0495533908561995E-5</v>
      </c>
      <c r="R8557" s="1">
        <v>229774.8</v>
      </c>
      <c r="S8557" s="1">
        <v>101900.7</v>
      </c>
      <c r="T8557" s="1">
        <v>56.56</v>
      </c>
      <c r="U8557" s="1">
        <v>7133049</v>
      </c>
      <c r="V8557" s="1">
        <f t="shared" si="533"/>
        <v>0.26472130120620119</v>
      </c>
      <c r="W8557" s="1">
        <f t="shared" si="534"/>
        <v>1.2685411373483058</v>
      </c>
      <c r="X8557" s="1">
        <f t="shared" si="535"/>
        <v>1801.6389674681752</v>
      </c>
    </row>
    <row r="8558" spans="1:24" hidden="1" x14ac:dyDescent="0.3">
      <c r="A8558" s="18" t="str">
        <f t="shared" si="532"/>
        <v>OFF - Industrial - Forklifts_2013_100</v>
      </c>
      <c r="B8558" s="1" t="s">
        <v>40</v>
      </c>
      <c r="C8558" s="1">
        <v>2020</v>
      </c>
      <c r="D8558" s="1" t="s">
        <v>171</v>
      </c>
      <c r="E8558" s="1">
        <v>2013</v>
      </c>
      <c r="F8558" s="1">
        <v>100</v>
      </c>
      <c r="G8558" s="1" t="s">
        <v>124</v>
      </c>
      <c r="H8558" s="1">
        <v>0</v>
      </c>
      <c r="I8558" s="1">
        <v>0</v>
      </c>
      <c r="J8558" s="1">
        <v>1.256514E-3</v>
      </c>
      <c r="K8558" s="1">
        <v>0.46955590000000003</v>
      </c>
      <c r="L8558" s="1">
        <v>5.090306E-2</v>
      </c>
      <c r="M8558" s="1">
        <v>8.1195050000000002</v>
      </c>
      <c r="N8558" s="1">
        <v>0</v>
      </c>
      <c r="O8558" s="1">
        <v>0</v>
      </c>
      <c r="P8558" s="1">
        <v>0</v>
      </c>
      <c r="Q8558" s="1">
        <v>0</v>
      </c>
      <c r="R8558" s="1">
        <v>461049.75</v>
      </c>
      <c r="S8558" s="1">
        <v>189763.5</v>
      </c>
      <c r="T8558" s="1">
        <v>105.33</v>
      </c>
      <c r="U8558" s="1">
        <v>13283445</v>
      </c>
      <c r="V8558" s="1">
        <f t="shared" si="533"/>
        <v>0</v>
      </c>
      <c r="W8558" s="1">
        <f t="shared" si="534"/>
        <v>1.26888355593945</v>
      </c>
      <c r="X8558" s="1">
        <f t="shared" si="535"/>
        <v>1801.6092281401311</v>
      </c>
    </row>
    <row r="8559" spans="1:24" hidden="1" x14ac:dyDescent="0.3">
      <c r="A8559" s="18" t="str">
        <f t="shared" si="532"/>
        <v>OFF - Industrial - Forklifts_2013_175</v>
      </c>
      <c r="B8559" s="1" t="s">
        <v>40</v>
      </c>
      <c r="C8559" s="1">
        <v>2020</v>
      </c>
      <c r="D8559" s="1" t="s">
        <v>171</v>
      </c>
      <c r="E8559" s="1">
        <v>2013</v>
      </c>
      <c r="F8559" s="1">
        <v>175</v>
      </c>
      <c r="G8559" s="1" t="s">
        <v>12</v>
      </c>
      <c r="H8559" s="1">
        <v>3.3076663040840898E-4</v>
      </c>
      <c r="I8559" s="1">
        <v>3.0423914664965502E-4</v>
      </c>
      <c r="J8559" s="1">
        <v>3.6398849999999999E-4</v>
      </c>
      <c r="K8559" s="1">
        <v>1.8282619999999999E-2</v>
      </c>
      <c r="L8559" s="1">
        <v>1.4813789999999999E-3</v>
      </c>
      <c r="M8559" s="1">
        <v>0.37107069999999998</v>
      </c>
      <c r="N8559" s="1">
        <v>2.6601812999999999E-5</v>
      </c>
      <c r="O8559" s="1">
        <v>2.00991476E-5</v>
      </c>
      <c r="P8559" s="1">
        <v>3.6861990000000001E-6</v>
      </c>
      <c r="Q8559" s="1">
        <v>5.3154774186346998E-6</v>
      </c>
      <c r="R8559" s="1">
        <v>15173.05</v>
      </c>
      <c r="S8559" s="1">
        <v>3722.99999999999</v>
      </c>
      <c r="T8559" s="1">
        <v>2.0699999999999998</v>
      </c>
      <c r="U8559" s="1">
        <v>543557.99999999895</v>
      </c>
      <c r="V8559" s="1">
        <f t="shared" si="533"/>
        <v>0.1853351538753624</v>
      </c>
      <c r="W8559" s="1">
        <f t="shared" si="534"/>
        <v>0.90242037534009034</v>
      </c>
      <c r="X8559" s="1">
        <f t="shared" si="535"/>
        <v>1798.5507246376765</v>
      </c>
    </row>
    <row r="8560" spans="1:24" hidden="1" x14ac:dyDescent="0.3">
      <c r="A8560" s="18" t="str">
        <f t="shared" si="532"/>
        <v>OFF - Industrial - Forklifts_2013_175</v>
      </c>
      <c r="B8560" s="1" t="s">
        <v>40</v>
      </c>
      <c r="C8560" s="1">
        <v>2020</v>
      </c>
      <c r="D8560" s="1" t="s">
        <v>171</v>
      </c>
      <c r="E8560" s="1">
        <v>2013</v>
      </c>
      <c r="F8560" s="1">
        <v>175</v>
      </c>
      <c r="G8560" s="1" t="s">
        <v>124</v>
      </c>
      <c r="H8560" s="1">
        <v>0</v>
      </c>
      <c r="I8560" s="1">
        <v>0</v>
      </c>
      <c r="J8560" s="1">
        <v>5.4736659999999998E-5</v>
      </c>
      <c r="K8560" s="1">
        <v>2.6531409999999998E-2</v>
      </c>
      <c r="L8560" s="1">
        <v>2.1299499999999998E-3</v>
      </c>
      <c r="M8560" s="1">
        <v>0.61973489999999998</v>
      </c>
      <c r="N8560" s="1">
        <v>0</v>
      </c>
      <c r="O8560" s="1">
        <v>0</v>
      </c>
      <c r="P8560" s="1">
        <v>0</v>
      </c>
      <c r="Q8560" s="1">
        <v>0</v>
      </c>
      <c r="R8560" s="1">
        <v>34353.800000000003</v>
      </c>
      <c r="S8560" s="1">
        <v>6945.95</v>
      </c>
      <c r="T8560" s="1">
        <v>3.85</v>
      </c>
      <c r="U8560" s="1">
        <v>1014108.7</v>
      </c>
      <c r="V8560" s="1">
        <f t="shared" si="533"/>
        <v>0</v>
      </c>
      <c r="W8560" s="1">
        <f t="shared" si="534"/>
        <v>0.69546215311188531</v>
      </c>
      <c r="X8560" s="1">
        <f t="shared" si="535"/>
        <v>1804.1428571428571</v>
      </c>
    </row>
    <row r="8561" spans="1:24" hidden="1" x14ac:dyDescent="0.3">
      <c r="A8561" s="18" t="str">
        <f t="shared" si="532"/>
        <v>OFF - Industrial - Forklifts_2014_50</v>
      </c>
      <c r="B8561" s="1" t="s">
        <v>40</v>
      </c>
      <c r="C8561" s="1">
        <v>2020</v>
      </c>
      <c r="D8561" s="1" t="s">
        <v>171</v>
      </c>
      <c r="E8561" s="1">
        <v>2014</v>
      </c>
      <c r="F8561" s="1">
        <v>50</v>
      </c>
      <c r="G8561" s="1" t="s">
        <v>12</v>
      </c>
      <c r="H8561" s="1">
        <v>6.7462276418774596E-3</v>
      </c>
      <c r="I8561" s="1">
        <v>6.2051801849988897E-3</v>
      </c>
      <c r="J8561" s="1">
        <v>7.4238120000000001E-3</v>
      </c>
      <c r="K8561" s="1">
        <v>0.85703269999999998</v>
      </c>
      <c r="L8561" s="1">
        <v>1.586595E-2</v>
      </c>
      <c r="M8561" s="1">
        <v>2.120142</v>
      </c>
      <c r="N8561" s="1">
        <v>1.4616071999999999E-4</v>
      </c>
      <c r="O8561" s="1">
        <v>1.10432544E-4</v>
      </c>
      <c r="P8561" s="1">
        <v>2.5777060000000002E-5</v>
      </c>
      <c r="Q8561" s="1">
        <v>4.6311272828508901E-5</v>
      </c>
      <c r="R8561" s="1">
        <v>132195.70000000001</v>
      </c>
      <c r="S8561" s="1">
        <v>72864.95</v>
      </c>
      <c r="T8561" s="1">
        <v>40.450000000000003</v>
      </c>
      <c r="U8561" s="1">
        <v>2987462.95</v>
      </c>
      <c r="V8561" s="1">
        <f t="shared" si="533"/>
        <v>0.68776563139141189</v>
      </c>
      <c r="W8561" s="1">
        <f t="shared" si="534"/>
        <v>1.7585396062719689</v>
      </c>
      <c r="X8561" s="1">
        <f t="shared" si="535"/>
        <v>1801.3584672435104</v>
      </c>
    </row>
    <row r="8562" spans="1:24" hidden="1" x14ac:dyDescent="0.3">
      <c r="A8562" s="18" t="str">
        <f t="shared" si="532"/>
        <v>OFF - Industrial - Forklifts_2014_50</v>
      </c>
      <c r="B8562" s="1" t="s">
        <v>40</v>
      </c>
      <c r="C8562" s="1">
        <v>2020</v>
      </c>
      <c r="D8562" s="1" t="s">
        <v>171</v>
      </c>
      <c r="E8562" s="1">
        <v>2014</v>
      </c>
      <c r="F8562" s="1">
        <v>50</v>
      </c>
      <c r="G8562" s="1" t="s">
        <v>124</v>
      </c>
      <c r="H8562" s="1">
        <v>0</v>
      </c>
      <c r="I8562" s="1">
        <v>0</v>
      </c>
      <c r="J8562" s="1">
        <v>4.7864659999999999E-4</v>
      </c>
      <c r="K8562" s="1">
        <v>6.536467E-2</v>
      </c>
      <c r="L8562" s="1">
        <v>1.6767130000000002E-2</v>
      </c>
      <c r="M8562" s="1">
        <v>3.3909210000000001</v>
      </c>
      <c r="N8562" s="1">
        <v>0</v>
      </c>
      <c r="O8562" s="1">
        <v>0</v>
      </c>
      <c r="P8562" s="1">
        <v>0</v>
      </c>
      <c r="Q8562" s="1">
        <v>0</v>
      </c>
      <c r="R8562" s="1">
        <v>181821.1</v>
      </c>
      <c r="S8562" s="1">
        <v>135305.5</v>
      </c>
      <c r="T8562" s="1">
        <v>75.099999999999994</v>
      </c>
      <c r="U8562" s="1">
        <v>5547525.5</v>
      </c>
      <c r="V8562" s="1">
        <f t="shared" si="533"/>
        <v>0</v>
      </c>
      <c r="W8562" s="1">
        <f t="shared" si="534"/>
        <v>1.000801678406456</v>
      </c>
      <c r="X8562" s="1">
        <f t="shared" si="535"/>
        <v>1801.6711051930761</v>
      </c>
    </row>
    <row r="8563" spans="1:24" hidden="1" x14ac:dyDescent="0.3">
      <c r="A8563" s="18" t="str">
        <f t="shared" si="532"/>
        <v>OFF - Industrial - Forklifts_2014_100</v>
      </c>
      <c r="B8563" s="1" t="s">
        <v>40</v>
      </c>
      <c r="C8563" s="1">
        <v>2020</v>
      </c>
      <c r="D8563" s="1" t="s">
        <v>171</v>
      </c>
      <c r="E8563" s="1">
        <v>2014</v>
      </c>
      <c r="F8563" s="1">
        <v>100</v>
      </c>
      <c r="G8563" s="1" t="s">
        <v>12</v>
      </c>
      <c r="H8563" s="1">
        <v>1.41496439148376E-2</v>
      </c>
      <c r="I8563" s="1">
        <v>1.30148424728676E-2</v>
      </c>
      <c r="J8563" s="1">
        <v>1.5570820000000001E-2</v>
      </c>
      <c r="K8563" s="1">
        <v>1.4789300000000001</v>
      </c>
      <c r="L8563" s="1">
        <v>6.3947080000000003E-2</v>
      </c>
      <c r="M8563" s="1">
        <v>12.56012</v>
      </c>
      <c r="N8563" s="1">
        <v>8.7572142000000004E-4</v>
      </c>
      <c r="O8563" s="1">
        <v>6.6165618399999996E-4</v>
      </c>
      <c r="P8563" s="1">
        <v>1.213482E-4</v>
      </c>
      <c r="Q8563" s="1">
        <v>1.97998656811621E-4</v>
      </c>
      <c r="R8563" s="1">
        <v>565187.9</v>
      </c>
      <c r="S8563" s="1">
        <v>255708.05</v>
      </c>
      <c r="T8563" s="1">
        <v>141.94</v>
      </c>
      <c r="U8563" s="1">
        <v>17899563.5</v>
      </c>
      <c r="V8563" s="1">
        <f t="shared" si="533"/>
        <v>0.24076041111195884</v>
      </c>
      <c r="W8563" s="1">
        <f t="shared" si="534"/>
        <v>1.1829513343942217</v>
      </c>
      <c r="X8563" s="1">
        <f t="shared" si="535"/>
        <v>1801.52212202339</v>
      </c>
    </row>
    <row r="8564" spans="1:24" hidden="1" x14ac:dyDescent="0.3">
      <c r="A8564" s="18" t="str">
        <f t="shared" si="532"/>
        <v>OFF - Industrial - Forklifts_2014_100</v>
      </c>
      <c r="B8564" s="1" t="s">
        <v>40</v>
      </c>
      <c r="C8564" s="1">
        <v>2020</v>
      </c>
      <c r="D8564" s="1" t="s">
        <v>171</v>
      </c>
      <c r="E8564" s="1">
        <v>2014</v>
      </c>
      <c r="F8564" s="1">
        <v>100</v>
      </c>
      <c r="G8564" s="1" t="s">
        <v>124</v>
      </c>
      <c r="H8564" s="1">
        <v>0</v>
      </c>
      <c r="I8564" s="1">
        <v>0</v>
      </c>
      <c r="J8564" s="1">
        <v>2.8058670000000001E-3</v>
      </c>
      <c r="K8564" s="1">
        <v>1.1024119999999999</v>
      </c>
      <c r="L8564" s="1">
        <v>0.1174091</v>
      </c>
      <c r="M8564" s="1">
        <v>20.318909999999999</v>
      </c>
      <c r="N8564" s="1">
        <v>0</v>
      </c>
      <c r="O8564" s="1">
        <v>0</v>
      </c>
      <c r="P8564" s="1">
        <v>0</v>
      </c>
      <c r="Q8564" s="1">
        <v>0</v>
      </c>
      <c r="R8564" s="1">
        <v>1147202.3</v>
      </c>
      <c r="S8564" s="1">
        <v>474879.6</v>
      </c>
      <c r="T8564" s="1">
        <v>263.58999999999997</v>
      </c>
      <c r="U8564" s="1">
        <v>33241572</v>
      </c>
      <c r="V8564" s="1">
        <f t="shared" si="533"/>
        <v>0</v>
      </c>
      <c r="W8564" s="1">
        <f t="shared" si="534"/>
        <v>1.1695231052205928</v>
      </c>
      <c r="X8564" s="1">
        <f t="shared" si="535"/>
        <v>1801.5842786145151</v>
      </c>
    </row>
    <row r="8565" spans="1:24" hidden="1" x14ac:dyDescent="0.3">
      <c r="A8565" s="18" t="str">
        <f t="shared" si="532"/>
        <v>OFF - Industrial - Forklifts_2014_175</v>
      </c>
      <c r="B8565" s="1" t="s">
        <v>40</v>
      </c>
      <c r="C8565" s="1">
        <v>2020</v>
      </c>
      <c r="D8565" s="1" t="s">
        <v>171</v>
      </c>
      <c r="E8565" s="1">
        <v>2014</v>
      </c>
      <c r="F8565" s="1">
        <v>175</v>
      </c>
      <c r="G8565" s="1" t="s">
        <v>12</v>
      </c>
      <c r="H8565" s="1">
        <v>7.5143719915415495E-4</v>
      </c>
      <c r="I8565" s="1">
        <v>6.9117193578199202E-4</v>
      </c>
      <c r="J8565" s="1">
        <v>8.2691079999999998E-4</v>
      </c>
      <c r="K8565" s="1">
        <v>4.3809840000000003E-2</v>
      </c>
      <c r="L8565" s="1">
        <v>3.5804220000000002E-3</v>
      </c>
      <c r="M8565" s="1">
        <v>0.93116520000000003</v>
      </c>
      <c r="N8565" s="1">
        <v>6.6754628999999999E-5</v>
      </c>
      <c r="O8565" s="1">
        <v>5.04368308E-5</v>
      </c>
      <c r="P8565" s="1">
        <v>9.2501520000000003E-6</v>
      </c>
      <c r="Q8565" s="1">
        <v>1.32918902493884E-5</v>
      </c>
      <c r="R8565" s="1">
        <v>37941.75</v>
      </c>
      <c r="S8565" s="1">
        <v>9344</v>
      </c>
      <c r="T8565" s="1">
        <v>5.19</v>
      </c>
      <c r="U8565" s="1">
        <v>1364224</v>
      </c>
      <c r="V8565" s="1">
        <f t="shared" si="533"/>
        <v>0.16776022925344691</v>
      </c>
      <c r="W8565" s="1">
        <f t="shared" si="534"/>
        <v>0.8690347284782427</v>
      </c>
      <c r="X8565" s="1">
        <f t="shared" si="535"/>
        <v>1800.3853564547205</v>
      </c>
    </row>
    <row r="8566" spans="1:24" hidden="1" x14ac:dyDescent="0.3">
      <c r="A8566" s="18" t="str">
        <f t="shared" si="532"/>
        <v>OFF - Industrial - Forklifts_2014_175</v>
      </c>
      <c r="B8566" s="1" t="s">
        <v>40</v>
      </c>
      <c r="C8566" s="1">
        <v>2020</v>
      </c>
      <c r="D8566" s="1" t="s">
        <v>171</v>
      </c>
      <c r="E8566" s="1">
        <v>2014</v>
      </c>
      <c r="F8566" s="1">
        <v>175</v>
      </c>
      <c r="G8566" s="1" t="s">
        <v>124</v>
      </c>
      <c r="H8566" s="1">
        <v>0</v>
      </c>
      <c r="I8566" s="1">
        <v>0</v>
      </c>
      <c r="J8566" s="1">
        <v>1.2349609999999999E-4</v>
      </c>
      <c r="K8566" s="1">
        <v>6.2827599999999997E-2</v>
      </c>
      <c r="L8566" s="1">
        <v>5.1178919999999998E-3</v>
      </c>
      <c r="M8566" s="1">
        <v>1.550875</v>
      </c>
      <c r="N8566" s="1">
        <v>0</v>
      </c>
      <c r="O8566" s="1">
        <v>0</v>
      </c>
      <c r="P8566" s="1">
        <v>0</v>
      </c>
      <c r="Q8566" s="1">
        <v>0</v>
      </c>
      <c r="R8566" s="1">
        <v>85650.9</v>
      </c>
      <c r="S8566" s="1">
        <v>17377.650000000001</v>
      </c>
      <c r="T8566" s="1">
        <v>9.65</v>
      </c>
      <c r="U8566" s="1">
        <v>2537136.9</v>
      </c>
      <c r="V8566" s="1">
        <f t="shared" si="533"/>
        <v>0</v>
      </c>
      <c r="W8566" s="1">
        <f t="shared" si="534"/>
        <v>0.6679374834008166</v>
      </c>
      <c r="X8566" s="1">
        <f t="shared" si="535"/>
        <v>1800.7927461139898</v>
      </c>
    </row>
    <row r="8567" spans="1:24" hidden="1" x14ac:dyDescent="0.3">
      <c r="A8567" s="18" t="str">
        <f t="shared" si="532"/>
        <v>OFF - Industrial - Forklifts_2015_50</v>
      </c>
      <c r="B8567" s="1" t="s">
        <v>40</v>
      </c>
      <c r="C8567" s="1">
        <v>2020</v>
      </c>
      <c r="D8567" s="1" t="s">
        <v>171</v>
      </c>
      <c r="E8567" s="1">
        <v>2015</v>
      </c>
      <c r="F8567" s="1">
        <v>50</v>
      </c>
      <c r="G8567" s="1" t="s">
        <v>12</v>
      </c>
      <c r="H8567" s="1">
        <v>6.9099477572132501E-3</v>
      </c>
      <c r="I8567" s="1">
        <v>6.3557699470847499E-3</v>
      </c>
      <c r="J8567" s="1">
        <v>7.6039760000000001E-3</v>
      </c>
      <c r="K8567" s="1">
        <v>0.856568</v>
      </c>
      <c r="L8567" s="1">
        <v>1.6142739999999999E-2</v>
      </c>
      <c r="M8567" s="1">
        <v>2.4167429999999999</v>
      </c>
      <c r="N8567" s="1">
        <v>1.6660808999999999E-4</v>
      </c>
      <c r="O8567" s="1">
        <v>1.2588166800000001E-4</v>
      </c>
      <c r="P8567" s="1">
        <v>2.9383189999999999E-5</v>
      </c>
      <c r="Q8567" s="1">
        <v>5.0240659912334901E-5</v>
      </c>
      <c r="R8567" s="1">
        <v>143412.15</v>
      </c>
      <c r="S8567" s="1">
        <v>83059.399999999994</v>
      </c>
      <c r="T8567" s="1">
        <v>46.1</v>
      </c>
      <c r="U8567" s="1">
        <v>3405435.4</v>
      </c>
      <c r="V8567" s="1">
        <f t="shared" si="533"/>
        <v>0.61799380779187618</v>
      </c>
      <c r="W8567" s="1">
        <f t="shared" si="534"/>
        <v>1.5696152384134121</v>
      </c>
      <c r="X8567" s="1">
        <f t="shared" si="535"/>
        <v>1801.7223427331885</v>
      </c>
    </row>
    <row r="8568" spans="1:24" hidden="1" x14ac:dyDescent="0.3">
      <c r="A8568" s="18" t="str">
        <f t="shared" si="532"/>
        <v>OFF - Industrial - Forklifts_2015_50</v>
      </c>
      <c r="B8568" s="1" t="s">
        <v>40</v>
      </c>
      <c r="C8568" s="1">
        <v>2020</v>
      </c>
      <c r="D8568" s="1" t="s">
        <v>171</v>
      </c>
      <c r="E8568" s="1">
        <v>2015</v>
      </c>
      <c r="F8568" s="1">
        <v>50</v>
      </c>
      <c r="G8568" s="1" t="s">
        <v>124</v>
      </c>
      <c r="H8568" s="1">
        <v>0</v>
      </c>
      <c r="I8568" s="1">
        <v>0</v>
      </c>
      <c r="J8568" s="1">
        <v>4.705407E-4</v>
      </c>
      <c r="K8568" s="1">
        <v>6.8519289999999997E-2</v>
      </c>
      <c r="L8568" s="1">
        <v>1.7696590000000002E-2</v>
      </c>
      <c r="M8568" s="1">
        <v>3.80471</v>
      </c>
      <c r="N8568" s="1">
        <v>0</v>
      </c>
      <c r="O8568" s="1">
        <v>0</v>
      </c>
      <c r="P8568" s="1">
        <v>0</v>
      </c>
      <c r="Q8568" s="1">
        <v>0</v>
      </c>
      <c r="R8568" s="1">
        <v>203487.5</v>
      </c>
      <c r="S8568" s="1">
        <v>151818.1</v>
      </c>
      <c r="T8568" s="1">
        <v>84.27</v>
      </c>
      <c r="U8568" s="1">
        <v>6224542.0999999996</v>
      </c>
      <c r="V8568" s="1">
        <f t="shared" si="533"/>
        <v>0</v>
      </c>
      <c r="W8568" s="1">
        <f t="shared" si="534"/>
        <v>0.9413926022419159</v>
      </c>
      <c r="X8568" s="1">
        <f t="shared" si="535"/>
        <v>1801.5675803963452</v>
      </c>
    </row>
    <row r="8569" spans="1:24" hidden="1" x14ac:dyDescent="0.3">
      <c r="A8569" s="18" t="str">
        <f t="shared" si="532"/>
        <v>OFF - Industrial - Forklifts_2015_100</v>
      </c>
      <c r="B8569" s="1" t="s">
        <v>40</v>
      </c>
      <c r="C8569" s="1">
        <v>2020</v>
      </c>
      <c r="D8569" s="1" t="s">
        <v>171</v>
      </c>
      <c r="E8569" s="1">
        <v>2015</v>
      </c>
      <c r="F8569" s="1">
        <v>100</v>
      </c>
      <c r="G8569" s="1" t="s">
        <v>12</v>
      </c>
      <c r="H8569" s="1">
        <v>1.45238218565499E-2</v>
      </c>
      <c r="I8569" s="1">
        <v>1.33590113436546E-2</v>
      </c>
      <c r="J8569" s="1">
        <v>1.598258E-2</v>
      </c>
      <c r="K8569" s="1">
        <v>1.471382</v>
      </c>
      <c r="L8569" s="1">
        <v>6.7618579999999998E-2</v>
      </c>
      <c r="M8569" s="1">
        <v>14.31724</v>
      </c>
      <c r="N8569" s="1">
        <v>9.9823230000000004E-4</v>
      </c>
      <c r="O8569" s="1">
        <v>7.5421996000000005E-4</v>
      </c>
      <c r="P8569" s="1">
        <v>1.3832450000000001E-4</v>
      </c>
      <c r="Q8569" s="1">
        <v>2.2114406377690999E-4</v>
      </c>
      <c r="R8569" s="1">
        <v>631256.55000000005</v>
      </c>
      <c r="S8569" s="1">
        <v>291478.05</v>
      </c>
      <c r="T8569" s="1">
        <v>161.79</v>
      </c>
      <c r="U8569" s="1">
        <v>20403463.5</v>
      </c>
      <c r="V8569" s="1">
        <f t="shared" si="533"/>
        <v>0.21679987320997623</v>
      </c>
      <c r="W8569" s="1">
        <f t="shared" si="534"/>
        <v>1.0973641082805015</v>
      </c>
      <c r="X8569" s="1">
        <f t="shared" si="535"/>
        <v>1801.5826070832561</v>
      </c>
    </row>
    <row r="8570" spans="1:24" hidden="1" x14ac:dyDescent="0.3">
      <c r="A8570" s="18" t="str">
        <f t="shared" si="532"/>
        <v>OFF - Industrial - Forklifts_2015_100</v>
      </c>
      <c r="B8570" s="1" t="s">
        <v>40</v>
      </c>
      <c r="C8570" s="1">
        <v>2020</v>
      </c>
      <c r="D8570" s="1" t="s">
        <v>171</v>
      </c>
      <c r="E8570" s="1">
        <v>2015</v>
      </c>
      <c r="F8570" s="1">
        <v>100</v>
      </c>
      <c r="G8570" s="1" t="s">
        <v>124</v>
      </c>
      <c r="H8570" s="1">
        <v>0</v>
      </c>
      <c r="I8570" s="1">
        <v>0</v>
      </c>
      <c r="J8570" s="1">
        <v>2.7684150000000002E-3</v>
      </c>
      <c r="K8570" s="1">
        <v>1.15543</v>
      </c>
      <c r="L8570" s="1">
        <v>0.12054429999999999</v>
      </c>
      <c r="M8570" s="1">
        <v>22.798390000000001</v>
      </c>
      <c r="N8570" s="1">
        <v>0</v>
      </c>
      <c r="O8570" s="1">
        <v>0</v>
      </c>
      <c r="P8570" s="1">
        <v>0</v>
      </c>
      <c r="Q8570" s="1">
        <v>0</v>
      </c>
      <c r="R8570" s="1">
        <v>1279825.05</v>
      </c>
      <c r="S8570" s="1">
        <v>532830.65</v>
      </c>
      <c r="T8570" s="1">
        <v>295.76</v>
      </c>
      <c r="U8570" s="1">
        <v>37298145.5</v>
      </c>
      <c r="V8570" s="1">
        <f t="shared" si="533"/>
        <v>0</v>
      </c>
      <c r="W8570" s="1">
        <f t="shared" si="534"/>
        <v>1.0701583420736942</v>
      </c>
      <c r="X8570" s="1">
        <f t="shared" si="535"/>
        <v>1801.5642750879092</v>
      </c>
    </row>
    <row r="8571" spans="1:24" hidden="1" x14ac:dyDescent="0.3">
      <c r="A8571" s="18" t="str">
        <f t="shared" si="532"/>
        <v>OFF - Industrial - Forklifts_2015_175</v>
      </c>
      <c r="B8571" s="1" t="s">
        <v>40</v>
      </c>
      <c r="C8571" s="1">
        <v>2020</v>
      </c>
      <c r="D8571" s="1" t="s">
        <v>171</v>
      </c>
      <c r="E8571" s="1">
        <v>2015</v>
      </c>
      <c r="F8571" s="1">
        <v>175</v>
      </c>
      <c r="G8571" s="1" t="s">
        <v>12</v>
      </c>
      <c r="H8571" s="1">
        <v>7.6697772434455695E-4</v>
      </c>
      <c r="I8571" s="1">
        <v>7.0546611085212302E-4</v>
      </c>
      <c r="J8571" s="1">
        <v>8.4401219999999996E-4</v>
      </c>
      <c r="K8571" s="1">
        <v>4.7580709999999998E-2</v>
      </c>
      <c r="L8571" s="1">
        <v>3.9251989999999999E-3</v>
      </c>
      <c r="M8571" s="1">
        <v>1.0614319999999999</v>
      </c>
      <c r="N8571" s="1">
        <v>7.6093371E-5</v>
      </c>
      <c r="O8571" s="1">
        <v>5.7492769199999998E-5</v>
      </c>
      <c r="P8571" s="1">
        <v>1.0544219999999999E-5</v>
      </c>
      <c r="Q8571" s="1">
        <v>1.50973879917777E-5</v>
      </c>
      <c r="R8571" s="1">
        <v>43095.549999999901</v>
      </c>
      <c r="S8571" s="1">
        <v>10654.35</v>
      </c>
      <c r="T8571" s="1">
        <v>5.91</v>
      </c>
      <c r="U8571" s="1">
        <v>1555535.0999999901</v>
      </c>
      <c r="V8571" s="1">
        <f t="shared" si="533"/>
        <v>0.15017060880114658</v>
      </c>
      <c r="W8571" s="1">
        <f t="shared" si="534"/>
        <v>0.83554619340064917</v>
      </c>
      <c r="X8571" s="1">
        <f t="shared" si="535"/>
        <v>1802.766497461929</v>
      </c>
    </row>
    <row r="8572" spans="1:24" hidden="1" x14ac:dyDescent="0.3">
      <c r="A8572" s="18" t="str">
        <f t="shared" si="532"/>
        <v>OFF - Industrial - Forklifts_2015_175</v>
      </c>
      <c r="B8572" s="1" t="s">
        <v>40</v>
      </c>
      <c r="C8572" s="1">
        <v>2020</v>
      </c>
      <c r="D8572" s="1" t="s">
        <v>171</v>
      </c>
      <c r="E8572" s="1">
        <v>2015</v>
      </c>
      <c r="F8572" s="1">
        <v>175</v>
      </c>
      <c r="G8572" s="1" t="s">
        <v>124</v>
      </c>
      <c r="H8572" s="1">
        <v>0</v>
      </c>
      <c r="I8572" s="1">
        <v>0</v>
      </c>
      <c r="J8572" s="1">
        <v>1.234396E-4</v>
      </c>
      <c r="K8572" s="1">
        <v>6.6492369999999995E-2</v>
      </c>
      <c r="L8572" s="1">
        <v>5.5042509999999999E-3</v>
      </c>
      <c r="M8572" s="1">
        <v>1.7401260000000001</v>
      </c>
      <c r="N8572" s="1">
        <v>0</v>
      </c>
      <c r="O8572" s="1">
        <v>0</v>
      </c>
      <c r="P8572" s="1">
        <v>0</v>
      </c>
      <c r="Q8572" s="1">
        <v>0</v>
      </c>
      <c r="R8572" s="1">
        <v>95750.45</v>
      </c>
      <c r="S8572" s="1">
        <v>19498.3</v>
      </c>
      <c r="T8572" s="1">
        <v>10.82</v>
      </c>
      <c r="U8572" s="1">
        <v>2846751.8</v>
      </c>
      <c r="V8572" s="1">
        <f t="shared" si="533"/>
        <v>0</v>
      </c>
      <c r="W8572" s="1">
        <f t="shared" si="534"/>
        <v>0.64023177819729671</v>
      </c>
      <c r="X8572" s="1">
        <f t="shared" si="535"/>
        <v>1802.0609981515711</v>
      </c>
    </row>
    <row r="8573" spans="1:24" hidden="1" x14ac:dyDescent="0.3">
      <c r="A8573" s="18" t="str">
        <f t="shared" si="532"/>
        <v>OFF - Industrial - Forklifts_2016_50</v>
      </c>
      <c r="B8573" s="1" t="s">
        <v>40</v>
      </c>
      <c r="C8573" s="1">
        <v>2020</v>
      </c>
      <c r="D8573" s="1" t="s">
        <v>171</v>
      </c>
      <c r="E8573" s="1">
        <v>2016</v>
      </c>
      <c r="F8573" s="1">
        <v>50</v>
      </c>
      <c r="G8573" s="1" t="s">
        <v>12</v>
      </c>
      <c r="H8573" s="1">
        <v>6.6128781331813904E-3</v>
      </c>
      <c r="I8573" s="1">
        <v>6.0825253069002397E-3</v>
      </c>
      <c r="J8573" s="1">
        <v>7.2770689999999997E-3</v>
      </c>
      <c r="K8573" s="1">
        <v>0.79421410000000003</v>
      </c>
      <c r="L8573" s="1">
        <v>1.5318780000000001E-2</v>
      </c>
      <c r="M8573" s="1">
        <v>2.6071620000000002</v>
      </c>
      <c r="N8573" s="1">
        <v>1.7973539999999999E-4</v>
      </c>
      <c r="O8573" s="1">
        <v>1.3580008E-4</v>
      </c>
      <c r="P8573" s="1">
        <v>3.1698330000000003E-5</v>
      </c>
      <c r="Q8573" s="1">
        <v>5.1449013571370198E-5</v>
      </c>
      <c r="R8573" s="1">
        <v>146861.4</v>
      </c>
      <c r="S8573" s="1">
        <v>89603.85</v>
      </c>
      <c r="T8573" s="1">
        <v>49.74</v>
      </c>
      <c r="U8573" s="1">
        <v>3673757.85</v>
      </c>
      <c r="V8573" s="1">
        <f t="shared" si="533"/>
        <v>0.54822899140332715</v>
      </c>
      <c r="W8573" s="1">
        <f t="shared" si="534"/>
        <v>1.3807093082542929</v>
      </c>
      <c r="X8573" s="1">
        <f t="shared" si="535"/>
        <v>1801.4445114595899</v>
      </c>
    </row>
    <row r="8574" spans="1:24" hidden="1" x14ac:dyDescent="0.3">
      <c r="A8574" s="18" t="str">
        <f t="shared" si="532"/>
        <v>OFF - Industrial - Forklifts_2016_50</v>
      </c>
      <c r="B8574" s="1" t="s">
        <v>40</v>
      </c>
      <c r="C8574" s="1">
        <v>2020</v>
      </c>
      <c r="D8574" s="1" t="s">
        <v>171</v>
      </c>
      <c r="E8574" s="1">
        <v>2016</v>
      </c>
      <c r="F8574" s="1">
        <v>50</v>
      </c>
      <c r="G8574" s="1" t="s">
        <v>124</v>
      </c>
      <c r="H8574" s="1">
        <v>0</v>
      </c>
      <c r="I8574" s="1">
        <v>0</v>
      </c>
      <c r="J8574" s="1">
        <v>4.410172E-4</v>
      </c>
      <c r="K8574" s="1">
        <v>6.9529400000000005E-2</v>
      </c>
      <c r="L8574" s="1">
        <v>1.809796E-2</v>
      </c>
      <c r="M8574" s="1">
        <v>4.1530500000000004</v>
      </c>
      <c r="N8574" s="1">
        <v>0</v>
      </c>
      <c r="O8574" s="1">
        <v>0</v>
      </c>
      <c r="P8574" s="1">
        <v>0</v>
      </c>
      <c r="Q8574" s="1">
        <v>0</v>
      </c>
      <c r="R8574" s="1">
        <v>221547.7</v>
      </c>
      <c r="S8574" s="1">
        <v>165717.29999999999</v>
      </c>
      <c r="T8574" s="1">
        <v>91.99</v>
      </c>
      <c r="U8574" s="1">
        <v>6794409.2999999998</v>
      </c>
      <c r="V8574" s="1">
        <f t="shared" si="533"/>
        <v>0</v>
      </c>
      <c r="W8574" s="1">
        <f t="shared" si="534"/>
        <v>0.88199580426404334</v>
      </c>
      <c r="X8574" s="1">
        <f t="shared" si="535"/>
        <v>1801.4708120447874</v>
      </c>
    </row>
    <row r="8575" spans="1:24" hidden="1" x14ac:dyDescent="0.3">
      <c r="A8575" s="18" t="str">
        <f t="shared" si="532"/>
        <v>OFF - Industrial - Forklifts_2016_100</v>
      </c>
      <c r="B8575" s="1" t="s">
        <v>40</v>
      </c>
      <c r="C8575" s="1">
        <v>2020</v>
      </c>
      <c r="D8575" s="1" t="s">
        <v>171</v>
      </c>
      <c r="E8575" s="1">
        <v>2016</v>
      </c>
      <c r="F8575" s="1">
        <v>100</v>
      </c>
      <c r="G8575" s="1" t="s">
        <v>12</v>
      </c>
      <c r="H8575" s="1">
        <v>1.39363835705568E-2</v>
      </c>
      <c r="I8575" s="1">
        <v>1.2818685608198099E-2</v>
      </c>
      <c r="J8575" s="1">
        <v>1.533614E-2</v>
      </c>
      <c r="K8575" s="1">
        <v>1.355974</v>
      </c>
      <c r="L8575" s="1">
        <v>6.7256289999999996E-2</v>
      </c>
      <c r="M8575" s="1">
        <v>15.445320000000001</v>
      </c>
      <c r="N8575" s="1">
        <v>1.0768842E-3</v>
      </c>
      <c r="O8575" s="1">
        <v>8.1364584E-4</v>
      </c>
      <c r="P8575" s="1">
        <v>1.492233E-4</v>
      </c>
      <c r="Q8575" s="1">
        <v>2.33655958542688E-4</v>
      </c>
      <c r="R8575" s="1">
        <v>666971.799999999</v>
      </c>
      <c r="S8575" s="1">
        <v>314443.84999999998</v>
      </c>
      <c r="T8575" s="1">
        <v>174.54</v>
      </c>
      <c r="U8575" s="1">
        <v>22011069.5</v>
      </c>
      <c r="V8575" s="1">
        <f t="shared" si="533"/>
        <v>0.19283725987392167</v>
      </c>
      <c r="W8575" s="1">
        <f t="shared" si="534"/>
        <v>1.0117666560595944</v>
      </c>
      <c r="X8575" s="1">
        <f t="shared" si="535"/>
        <v>1801.5575226309154</v>
      </c>
    </row>
    <row r="8576" spans="1:24" hidden="1" x14ac:dyDescent="0.3">
      <c r="A8576" s="18" t="str">
        <f t="shared" si="532"/>
        <v>OFF - Industrial - Forklifts_2016_100</v>
      </c>
      <c r="B8576" s="1" t="s">
        <v>40</v>
      </c>
      <c r="C8576" s="1">
        <v>2020</v>
      </c>
      <c r="D8576" s="1" t="s">
        <v>171</v>
      </c>
      <c r="E8576" s="1">
        <v>2016</v>
      </c>
      <c r="F8576" s="1">
        <v>100</v>
      </c>
      <c r="G8576" s="1" t="s">
        <v>124</v>
      </c>
      <c r="H8576" s="1">
        <v>0</v>
      </c>
      <c r="I8576" s="1">
        <v>0</v>
      </c>
      <c r="J8576" s="1">
        <v>2.6072550000000002E-3</v>
      </c>
      <c r="K8576" s="1">
        <v>1.1722459999999999</v>
      </c>
      <c r="L8576" s="1">
        <v>0.119364</v>
      </c>
      <c r="M8576" s="1">
        <v>24.8857</v>
      </c>
      <c r="N8576" s="1">
        <v>0</v>
      </c>
      <c r="O8576" s="1">
        <v>0</v>
      </c>
      <c r="P8576" s="1">
        <v>0</v>
      </c>
      <c r="Q8576" s="1">
        <v>0</v>
      </c>
      <c r="R8576" s="1">
        <v>1388956.4</v>
      </c>
      <c r="S8576" s="1">
        <v>581612.9</v>
      </c>
      <c r="T8576" s="1">
        <v>322.83999999999997</v>
      </c>
      <c r="U8576" s="1">
        <v>40712903</v>
      </c>
      <c r="V8576" s="1">
        <f t="shared" si="533"/>
        <v>0</v>
      </c>
      <c r="W8576" s="1">
        <f t="shared" si="534"/>
        <v>0.97080028281098996</v>
      </c>
      <c r="X8576" s="1">
        <f t="shared" si="535"/>
        <v>1801.5515425597821</v>
      </c>
    </row>
    <row r="8577" spans="1:24" hidden="1" x14ac:dyDescent="0.3">
      <c r="A8577" s="18" t="str">
        <f t="shared" si="532"/>
        <v>OFF - Industrial - Forklifts_2016_175</v>
      </c>
      <c r="B8577" s="1" t="s">
        <v>40</v>
      </c>
      <c r="C8577" s="1">
        <v>2020</v>
      </c>
      <c r="D8577" s="1" t="s">
        <v>171</v>
      </c>
      <c r="E8577" s="1">
        <v>2016</v>
      </c>
      <c r="F8577" s="1">
        <v>175</v>
      </c>
      <c r="G8577" s="1" t="s">
        <v>12</v>
      </c>
      <c r="H8577" s="1">
        <v>7.3076772088230199E-4</v>
      </c>
      <c r="I8577" s="1">
        <v>6.7216014966754104E-4</v>
      </c>
      <c r="J8577" s="1">
        <v>8.0416530000000002E-4</v>
      </c>
      <c r="K8577" s="1">
        <v>4.87859E-2</v>
      </c>
      <c r="L8577" s="1">
        <v>4.0660590000000003E-3</v>
      </c>
      <c r="M8577" s="1">
        <v>1.1450640000000001</v>
      </c>
      <c r="N8577" s="1">
        <v>8.2088891999999896E-5</v>
      </c>
      <c r="O8577" s="1">
        <v>6.2022718399999994E-5</v>
      </c>
      <c r="P8577" s="1">
        <v>1.1375009999999999E-5</v>
      </c>
      <c r="Q8577" s="1">
        <v>1.6227742102452001E-5</v>
      </c>
      <c r="R8577" s="1">
        <v>46322.15</v>
      </c>
      <c r="S8577" s="1">
        <v>11493.8499999999</v>
      </c>
      <c r="T8577" s="1">
        <v>6.38</v>
      </c>
      <c r="U8577" s="1">
        <v>1678102.1</v>
      </c>
      <c r="V8577" s="1">
        <f t="shared" si="533"/>
        <v>0.1326303698531191</v>
      </c>
      <c r="W8577" s="1">
        <f t="shared" si="534"/>
        <v>0.80231312326584658</v>
      </c>
      <c r="X8577" s="1">
        <f t="shared" si="535"/>
        <v>1801.5438871473198</v>
      </c>
    </row>
    <row r="8578" spans="1:24" hidden="1" x14ac:dyDescent="0.3">
      <c r="A8578" s="18" t="str">
        <f t="shared" si="532"/>
        <v>OFF - Industrial - Forklifts_2016_175</v>
      </c>
      <c r="B8578" s="1" t="s">
        <v>40</v>
      </c>
      <c r="C8578" s="1">
        <v>2020</v>
      </c>
      <c r="D8578" s="1" t="s">
        <v>171</v>
      </c>
      <c r="E8578" s="1">
        <v>2016</v>
      </c>
      <c r="F8578" s="1">
        <v>175</v>
      </c>
      <c r="G8578" s="1" t="s">
        <v>124</v>
      </c>
      <c r="H8578" s="1">
        <v>0</v>
      </c>
      <c r="I8578" s="1">
        <v>0</v>
      </c>
      <c r="J8578" s="1">
        <v>1.182297E-4</v>
      </c>
      <c r="K8578" s="1">
        <v>6.82117E-2</v>
      </c>
      <c r="L8578" s="1">
        <v>5.7482180000000003E-3</v>
      </c>
      <c r="M8578" s="1">
        <v>1.899443</v>
      </c>
      <c r="N8578" s="1">
        <v>0</v>
      </c>
      <c r="O8578" s="1">
        <v>0</v>
      </c>
      <c r="P8578" s="1">
        <v>0</v>
      </c>
      <c r="Q8578" s="1">
        <v>0</v>
      </c>
      <c r="R8578" s="1">
        <v>104127.2</v>
      </c>
      <c r="S8578" s="1">
        <v>21283.15</v>
      </c>
      <c r="T8578" s="1">
        <v>11.81</v>
      </c>
      <c r="U8578" s="1">
        <v>3107339.9</v>
      </c>
      <c r="V8578" s="1">
        <f t="shared" si="533"/>
        <v>0</v>
      </c>
      <c r="W8578" s="1">
        <f t="shared" si="534"/>
        <v>0.61253804674041679</v>
      </c>
      <c r="X8578" s="1">
        <f t="shared" si="535"/>
        <v>1802.1295512277732</v>
      </c>
    </row>
    <row r="8579" spans="1:24" hidden="1" x14ac:dyDescent="0.3">
      <c r="A8579" s="18" t="str">
        <f t="shared" si="532"/>
        <v>OFF - Industrial - Forklifts_2017_25</v>
      </c>
      <c r="B8579" s="1" t="s">
        <v>40</v>
      </c>
      <c r="C8579" s="1">
        <v>2020</v>
      </c>
      <c r="D8579" s="1" t="s">
        <v>171</v>
      </c>
      <c r="E8579" s="1">
        <v>2017</v>
      </c>
      <c r="F8579" s="1">
        <v>25</v>
      </c>
      <c r="G8579" s="1" t="s">
        <v>12</v>
      </c>
      <c r="H8579" s="1">
        <v>4.1360066300812597E-6</v>
      </c>
      <c r="I8579" s="1">
        <v>3.8042988983487402E-6</v>
      </c>
      <c r="J8579" s="1">
        <v>4.5514229999999997E-6</v>
      </c>
      <c r="K8579" s="1">
        <v>2.5475230000000001E-4</v>
      </c>
      <c r="L8579" s="1">
        <v>3.4429850000000001E-6</v>
      </c>
      <c r="M8579" s="1">
        <v>4.0980280000000002E-4</v>
      </c>
      <c r="N8579" s="1">
        <v>2.0612285999999999E-7</v>
      </c>
      <c r="O8579" s="1">
        <v>1.5573727199999999E-7</v>
      </c>
      <c r="P8579" s="1">
        <v>1.0386299999999999E-8</v>
      </c>
      <c r="Q8579" s="1">
        <v>1.15081300860506E-8</v>
      </c>
      <c r="R8579" s="1">
        <v>32.85</v>
      </c>
      <c r="S8579" s="1">
        <v>47.45</v>
      </c>
      <c r="T8579" s="1">
        <v>0.05</v>
      </c>
      <c r="U8579" s="1">
        <v>1091.3499999999999</v>
      </c>
      <c r="V8579" s="1">
        <f t="shared" si="533"/>
        <v>1.1542481294250131</v>
      </c>
      <c r="W8579" s="1">
        <f t="shared" si="534"/>
        <v>1.0446232281100001</v>
      </c>
      <c r="X8579" s="1">
        <f t="shared" si="535"/>
        <v>949</v>
      </c>
    </row>
    <row r="8580" spans="1:24" hidden="1" x14ac:dyDescent="0.3">
      <c r="A8580" s="18" t="str">
        <f t="shared" si="532"/>
        <v>OFF - Industrial - Forklifts_2017_25</v>
      </c>
      <c r="B8580" s="1" t="s">
        <v>40</v>
      </c>
      <c r="C8580" s="1">
        <v>2020</v>
      </c>
      <c r="D8580" s="1" t="s">
        <v>171</v>
      </c>
      <c r="E8580" s="1">
        <v>2017</v>
      </c>
      <c r="F8580" s="1">
        <v>25</v>
      </c>
      <c r="G8580" s="1" t="s">
        <v>124</v>
      </c>
      <c r="H8580" s="1">
        <v>0</v>
      </c>
      <c r="I8580" s="1">
        <v>0</v>
      </c>
      <c r="J8580" s="1">
        <v>1.1943440000000001E-6</v>
      </c>
      <c r="K8580" s="1">
        <v>1.069487E-4</v>
      </c>
      <c r="L8580" s="1">
        <v>3.0677400000000001E-6</v>
      </c>
      <c r="M8580" s="1">
        <v>4.219534E-4</v>
      </c>
      <c r="N8580" s="1">
        <v>0</v>
      </c>
      <c r="O8580" s="1">
        <v>0</v>
      </c>
      <c r="P8580" s="1">
        <v>0</v>
      </c>
      <c r="Q8580" s="1">
        <v>0</v>
      </c>
      <c r="R8580" s="1">
        <v>32.85</v>
      </c>
      <c r="S8580" s="1">
        <v>29.2</v>
      </c>
      <c r="T8580" s="1">
        <v>0.02</v>
      </c>
      <c r="U8580" s="1">
        <v>671.6</v>
      </c>
      <c r="V8580" s="1">
        <f t="shared" si="533"/>
        <v>0</v>
      </c>
      <c r="W8580" s="1">
        <f t="shared" si="534"/>
        <v>1.512503757765</v>
      </c>
      <c r="X8580" s="1">
        <f t="shared" si="535"/>
        <v>1460</v>
      </c>
    </row>
    <row r="8581" spans="1:24" hidden="1" x14ac:dyDescent="0.3">
      <c r="A8581" s="18" t="str">
        <f t="shared" si="532"/>
        <v>OFF - Industrial - Forklifts_2017_50</v>
      </c>
      <c r="B8581" s="1" t="s">
        <v>40</v>
      </c>
      <c r="C8581" s="1">
        <v>2020</v>
      </c>
      <c r="D8581" s="1" t="s">
        <v>171</v>
      </c>
      <c r="E8581" s="1">
        <v>2017</v>
      </c>
      <c r="F8581" s="1">
        <v>50</v>
      </c>
      <c r="G8581" s="1" t="s">
        <v>12</v>
      </c>
      <c r="H8581" s="1">
        <v>6.0815111060222296E-3</v>
      </c>
      <c r="I8581" s="1">
        <v>5.5937739153192499E-3</v>
      </c>
      <c r="J8581" s="1">
        <v>6.6923319999999996E-3</v>
      </c>
      <c r="K8581" s="1">
        <v>0.70007260000000004</v>
      </c>
      <c r="L8581" s="1">
        <v>1.39335E-2</v>
      </c>
      <c r="M8581" s="1">
        <v>2.7472690000000002</v>
      </c>
      <c r="N8581" s="1">
        <v>1.8939428999999999E-4</v>
      </c>
      <c r="O8581" s="1">
        <v>1.4309790799999999E-4</v>
      </c>
      <c r="P8581" s="1">
        <v>3.3401780000000001E-5</v>
      </c>
      <c r="Q8581" s="1">
        <v>5.1314752053699599E-5</v>
      </c>
      <c r="R8581" s="1">
        <v>146478.15</v>
      </c>
      <c r="S8581" s="1">
        <v>94418.2</v>
      </c>
      <c r="T8581" s="1">
        <v>52.41</v>
      </c>
      <c r="U8581" s="1">
        <v>3871146.2</v>
      </c>
      <c r="V8581" s="1">
        <f t="shared" si="533"/>
        <v>0.47846914494484905</v>
      </c>
      <c r="W8581" s="1">
        <f t="shared" si="534"/>
        <v>1.1918161034058465</v>
      </c>
      <c r="X8581" s="1">
        <f t="shared" si="535"/>
        <v>1801.5302423201679</v>
      </c>
    </row>
    <row r="8582" spans="1:24" hidden="1" x14ac:dyDescent="0.3">
      <c r="A8582" s="18" t="str">
        <f t="shared" si="532"/>
        <v>OFF - Industrial - Forklifts_2017_50</v>
      </c>
      <c r="B8582" s="1" t="s">
        <v>40</v>
      </c>
      <c r="C8582" s="1">
        <v>2020</v>
      </c>
      <c r="D8582" s="1" t="s">
        <v>171</v>
      </c>
      <c r="E8582" s="1">
        <v>2017</v>
      </c>
      <c r="F8582" s="1">
        <v>50</v>
      </c>
      <c r="G8582" s="1" t="s">
        <v>124</v>
      </c>
      <c r="H8582" s="1">
        <v>0</v>
      </c>
      <c r="I8582" s="1">
        <v>0</v>
      </c>
      <c r="J8582" s="1">
        <v>3.8908669999999999E-4</v>
      </c>
      <c r="K8582" s="1">
        <v>6.7872520000000006E-2</v>
      </c>
      <c r="L8582" s="1">
        <v>1.7826290000000002E-2</v>
      </c>
      <c r="M8582" s="1">
        <v>4.3860989999999997</v>
      </c>
      <c r="N8582" s="1">
        <v>0</v>
      </c>
      <c r="O8582" s="1">
        <v>0</v>
      </c>
      <c r="P8582" s="1">
        <v>0</v>
      </c>
      <c r="Q8582" s="1">
        <v>0</v>
      </c>
      <c r="R8582" s="1">
        <v>233377.35</v>
      </c>
      <c r="S8582" s="1">
        <v>175017.5</v>
      </c>
      <c r="T8582" s="1">
        <v>97.15</v>
      </c>
      <c r="U8582" s="1">
        <v>7175717.5</v>
      </c>
      <c r="V8582" s="1">
        <f t="shared" si="533"/>
        <v>0</v>
      </c>
      <c r="W8582" s="1">
        <f t="shared" si="534"/>
        <v>0.82259153380373862</v>
      </c>
      <c r="X8582" s="1">
        <f t="shared" si="535"/>
        <v>1801.5182707153886</v>
      </c>
    </row>
    <row r="8583" spans="1:24" hidden="1" x14ac:dyDescent="0.3">
      <c r="A8583" s="18" t="str">
        <f t="shared" si="532"/>
        <v>OFF - Industrial - Forklifts_2017_100</v>
      </c>
      <c r="B8583" s="1" t="s">
        <v>40</v>
      </c>
      <c r="C8583" s="1">
        <v>2020</v>
      </c>
      <c r="D8583" s="1" t="s">
        <v>171</v>
      </c>
      <c r="E8583" s="1">
        <v>2017</v>
      </c>
      <c r="F8583" s="1">
        <v>100</v>
      </c>
      <c r="G8583" s="1" t="s">
        <v>12</v>
      </c>
      <c r="H8583" s="1">
        <v>1.28604493297674E-2</v>
      </c>
      <c r="I8583" s="1">
        <v>1.1829041293520101E-2</v>
      </c>
      <c r="J8583" s="1">
        <v>1.4152140000000001E-2</v>
      </c>
      <c r="K8583" s="1">
        <v>1.1850689999999999</v>
      </c>
      <c r="L8583" s="1">
        <v>6.4874719999999997E-2</v>
      </c>
      <c r="M8583" s="1">
        <v>16.27534</v>
      </c>
      <c r="N8583" s="1">
        <v>1.1347550999999999E-3</v>
      </c>
      <c r="O8583" s="1">
        <v>8.5737051999999997E-4</v>
      </c>
      <c r="P8583" s="1">
        <v>1.5724240000000001E-4</v>
      </c>
      <c r="Q8583" s="1">
        <v>2.4103522729008799E-4</v>
      </c>
      <c r="R8583" s="1">
        <v>688035.95</v>
      </c>
      <c r="S8583" s="1">
        <v>331343.34999999998</v>
      </c>
      <c r="T8583" s="1">
        <v>183.92</v>
      </c>
      <c r="U8583" s="1">
        <v>23194034.5</v>
      </c>
      <c r="V8583" s="1">
        <f t="shared" si="533"/>
        <v>0.16887363424692772</v>
      </c>
      <c r="W8583" s="1">
        <f t="shared" si="534"/>
        <v>0.92616379174813557</v>
      </c>
      <c r="X8583" s="1">
        <f t="shared" si="535"/>
        <v>1801.5623640713354</v>
      </c>
    </row>
    <row r="8584" spans="1:24" hidden="1" x14ac:dyDescent="0.3">
      <c r="A8584" s="18" t="str">
        <f t="shared" si="532"/>
        <v>OFF - Industrial - Forklifts_2017_100</v>
      </c>
      <c r="B8584" s="1" t="s">
        <v>40</v>
      </c>
      <c r="C8584" s="1">
        <v>2020</v>
      </c>
      <c r="D8584" s="1" t="s">
        <v>171</v>
      </c>
      <c r="E8584" s="1">
        <v>2017</v>
      </c>
      <c r="F8584" s="1">
        <v>100</v>
      </c>
      <c r="G8584" s="1" t="s">
        <v>124</v>
      </c>
      <c r="H8584" s="1">
        <v>0</v>
      </c>
      <c r="I8584" s="1">
        <v>0</v>
      </c>
      <c r="J8584" s="1">
        <v>2.315671E-3</v>
      </c>
      <c r="K8584" s="1">
        <v>1.1440650000000001</v>
      </c>
      <c r="L8584" s="1">
        <v>0.11315989999999999</v>
      </c>
      <c r="M8584" s="1">
        <v>26.282170000000001</v>
      </c>
      <c r="N8584" s="1">
        <v>0</v>
      </c>
      <c r="O8584" s="1">
        <v>0</v>
      </c>
      <c r="P8584" s="1">
        <v>0</v>
      </c>
      <c r="Q8584" s="1">
        <v>0</v>
      </c>
      <c r="R8584" s="1">
        <v>1458401.3</v>
      </c>
      <c r="S8584" s="1">
        <v>614251.19999999995</v>
      </c>
      <c r="T8584" s="1">
        <v>340.95</v>
      </c>
      <c r="U8584" s="1">
        <v>42997584</v>
      </c>
      <c r="V8584" s="1">
        <f t="shared" si="533"/>
        <v>0</v>
      </c>
      <c r="W8584" s="1">
        <f t="shared" si="534"/>
        <v>0.87143922034951971</v>
      </c>
      <c r="X8584" s="1">
        <f t="shared" si="535"/>
        <v>1801.5873295204574</v>
      </c>
    </row>
    <row r="8585" spans="1:24" hidden="1" x14ac:dyDescent="0.3">
      <c r="A8585" s="18" t="str">
        <f t="shared" si="532"/>
        <v>OFF - Industrial - Forklifts_2017_175</v>
      </c>
      <c r="B8585" s="1" t="s">
        <v>40</v>
      </c>
      <c r="C8585" s="1">
        <v>2020</v>
      </c>
      <c r="D8585" s="1" t="s">
        <v>171</v>
      </c>
      <c r="E8585" s="1">
        <v>2017</v>
      </c>
      <c r="F8585" s="1">
        <v>175</v>
      </c>
      <c r="G8585" s="1" t="s">
        <v>12</v>
      </c>
      <c r="H8585" s="1">
        <v>6.6820378049124002E-4</v>
      </c>
      <c r="I8585" s="1">
        <v>6.14613837295842E-4</v>
      </c>
      <c r="J8585" s="1">
        <v>7.3531750000000004E-4</v>
      </c>
      <c r="K8585" s="1">
        <v>4.8727149999999997E-2</v>
      </c>
      <c r="L8585" s="1">
        <v>4.1071040000000003E-3</v>
      </c>
      <c r="M8585" s="1">
        <v>1.206599</v>
      </c>
      <c r="N8585" s="1">
        <v>8.6500278000000002E-5</v>
      </c>
      <c r="O8585" s="1">
        <v>6.5355765599999996E-5</v>
      </c>
      <c r="P8585" s="1">
        <v>1.1986300000000001E-5</v>
      </c>
      <c r="Q8585" s="1">
        <v>1.70384259329582E-5</v>
      </c>
      <c r="R8585" s="1">
        <v>48636.25</v>
      </c>
      <c r="S8585" s="1">
        <v>12110.7</v>
      </c>
      <c r="T8585" s="1">
        <v>6.72</v>
      </c>
      <c r="U8585" s="1">
        <v>1768162.2</v>
      </c>
      <c r="V8585" s="1">
        <f t="shared" si="533"/>
        <v>0.1150982796592333</v>
      </c>
      <c r="W8585" s="1">
        <f t="shared" si="534"/>
        <v>0.76913433459522573</v>
      </c>
      <c r="X8585" s="1">
        <f t="shared" si="535"/>
        <v>1802.1875000000002</v>
      </c>
    </row>
    <row r="8586" spans="1:24" hidden="1" x14ac:dyDescent="0.3">
      <c r="A8586" s="18" t="str">
        <f t="shared" ref="A8586:A8649" si="536">D8586&amp;"_"&amp;E8586&amp;"_"&amp;F8586</f>
        <v>OFF - Industrial - Forklifts_2017_175</v>
      </c>
      <c r="B8586" s="1" t="s">
        <v>40</v>
      </c>
      <c r="C8586" s="1">
        <v>2020</v>
      </c>
      <c r="D8586" s="1" t="s">
        <v>171</v>
      </c>
      <c r="E8586" s="1">
        <v>2017</v>
      </c>
      <c r="F8586" s="1">
        <v>175</v>
      </c>
      <c r="G8586" s="1" t="s">
        <v>124</v>
      </c>
      <c r="H8586" s="1">
        <v>0</v>
      </c>
      <c r="I8586" s="1">
        <v>0</v>
      </c>
      <c r="J8586" s="1">
        <v>1.0742630000000001E-4</v>
      </c>
      <c r="K8586" s="1">
        <v>6.7425879999999994E-2</v>
      </c>
      <c r="L8586" s="1">
        <v>5.7962170000000002E-3</v>
      </c>
      <c r="M8586" s="1">
        <v>2.00603</v>
      </c>
      <c r="N8586" s="1">
        <v>0</v>
      </c>
      <c r="O8586" s="1">
        <v>0</v>
      </c>
      <c r="P8586" s="1">
        <v>0</v>
      </c>
      <c r="Q8586" s="1">
        <v>0</v>
      </c>
      <c r="R8586" s="1">
        <v>109562.05</v>
      </c>
      <c r="S8586" s="1">
        <v>22476.7</v>
      </c>
      <c r="T8586" s="1">
        <v>12.48</v>
      </c>
      <c r="U8586" s="1">
        <v>3281598.2</v>
      </c>
      <c r="V8586" s="1">
        <f t="shared" si="533"/>
        <v>0</v>
      </c>
      <c r="W8586" s="1">
        <f t="shared" si="534"/>
        <v>0.58485449511367105</v>
      </c>
      <c r="X8586" s="1">
        <f t="shared" si="535"/>
        <v>1801.0176282051282</v>
      </c>
    </row>
    <row r="8587" spans="1:24" hidden="1" x14ac:dyDescent="0.3">
      <c r="A8587" s="18" t="str">
        <f t="shared" si="536"/>
        <v>OFF - Industrial - Forklifts_2018_25</v>
      </c>
      <c r="B8587" s="1" t="s">
        <v>40</v>
      </c>
      <c r="C8587" s="1">
        <v>2020</v>
      </c>
      <c r="D8587" s="1" t="s">
        <v>171</v>
      </c>
      <c r="E8587" s="1">
        <v>2018</v>
      </c>
      <c r="F8587" s="1">
        <v>25</v>
      </c>
      <c r="G8587" s="1" t="s">
        <v>12</v>
      </c>
      <c r="H8587" s="1">
        <v>1.8033811960499401E-5</v>
      </c>
      <c r="I8587" s="1">
        <v>1.6587500241267299E-5</v>
      </c>
      <c r="J8587" s="1">
        <v>1.9845110000000001E-5</v>
      </c>
      <c r="K8587" s="1">
        <v>1.110771E-3</v>
      </c>
      <c r="L8587" s="1">
        <v>1.5012090000000001E-5</v>
      </c>
      <c r="M8587" s="1">
        <v>1.7868210000000001E-3</v>
      </c>
      <c r="N8587" s="1">
        <v>8.9873648999999999E-7</v>
      </c>
      <c r="O8587" s="1">
        <v>6.7904534800000005E-7</v>
      </c>
      <c r="P8587" s="1">
        <v>4.5286329999999999E-8</v>
      </c>
      <c r="Q8587" s="1">
        <v>4.7311201464874697E-8</v>
      </c>
      <c r="R8587" s="1">
        <v>135.05000000000001</v>
      </c>
      <c r="S8587" s="1">
        <v>200.75</v>
      </c>
      <c r="T8587" s="1">
        <v>0.22</v>
      </c>
      <c r="U8587" s="1">
        <v>4617.25</v>
      </c>
      <c r="V8587" s="1">
        <f t="shared" ref="V8587:V8650" si="537">IFERROR(CONVERT(I8587,"ton","g")*365/U8587,0)</f>
        <v>1.1895594540414238</v>
      </c>
      <c r="W8587" s="1">
        <f t="shared" ref="W8587:W8650" si="538">IFERROR(CONVERT(L8587,"ton","g")*365/U8587,0)</f>
        <v>1.0765801552179131</v>
      </c>
      <c r="X8587" s="1">
        <f t="shared" ref="X8587:X8650" si="539">S8587/T8587</f>
        <v>912.5</v>
      </c>
    </row>
    <row r="8588" spans="1:24" hidden="1" x14ac:dyDescent="0.3">
      <c r="A8588" s="18" t="str">
        <f t="shared" si="536"/>
        <v>OFF - Industrial - Forklifts_2018_25</v>
      </c>
      <c r="B8588" s="1" t="s">
        <v>40</v>
      </c>
      <c r="C8588" s="1">
        <v>2020</v>
      </c>
      <c r="D8588" s="1" t="s">
        <v>171</v>
      </c>
      <c r="E8588" s="1">
        <v>2018</v>
      </c>
      <c r="F8588" s="1">
        <v>25</v>
      </c>
      <c r="G8588" s="1" t="s">
        <v>124</v>
      </c>
      <c r="H8588" s="1">
        <v>0</v>
      </c>
      <c r="I8588" s="1">
        <v>0</v>
      </c>
      <c r="J8588" s="1">
        <v>3.9613639999999997E-6</v>
      </c>
      <c r="K8588" s="1">
        <v>4.205495E-4</v>
      </c>
      <c r="L8588" s="1">
        <v>1.1947579999999999E-5</v>
      </c>
      <c r="M8588" s="1">
        <v>1.851405E-3</v>
      </c>
      <c r="N8588" s="1">
        <v>0</v>
      </c>
      <c r="O8588" s="1">
        <v>0</v>
      </c>
      <c r="P8588" s="1">
        <v>0</v>
      </c>
      <c r="Q8588" s="1">
        <v>0</v>
      </c>
      <c r="R8588" s="1">
        <v>138.69999999999999</v>
      </c>
      <c r="S8588" s="1">
        <v>131.4</v>
      </c>
      <c r="T8588" s="1">
        <v>0.11</v>
      </c>
      <c r="U8588" s="1">
        <v>3022.2</v>
      </c>
      <c r="V8588" s="1">
        <f t="shared" si="537"/>
        <v>0</v>
      </c>
      <c r="W8588" s="1">
        <f t="shared" si="538"/>
        <v>1.3090171806677777</v>
      </c>
      <c r="X8588" s="1">
        <f t="shared" si="539"/>
        <v>1194.5454545454545</v>
      </c>
    </row>
    <row r="8589" spans="1:24" hidden="1" x14ac:dyDescent="0.3">
      <c r="A8589" s="18" t="str">
        <f t="shared" si="536"/>
        <v>OFF - Industrial - Forklifts_2018_50</v>
      </c>
      <c r="B8589" s="1" t="s">
        <v>40</v>
      </c>
      <c r="C8589" s="1">
        <v>2020</v>
      </c>
      <c r="D8589" s="1" t="s">
        <v>171</v>
      </c>
      <c r="E8589" s="1">
        <v>2018</v>
      </c>
      <c r="F8589" s="1">
        <v>50</v>
      </c>
      <c r="G8589" s="1" t="s">
        <v>12</v>
      </c>
      <c r="H8589" s="1">
        <v>5.40082548873676E-3</v>
      </c>
      <c r="I8589" s="1">
        <v>4.9676792845400703E-3</v>
      </c>
      <c r="J8589" s="1">
        <v>5.9432790000000001E-3</v>
      </c>
      <c r="K8589" s="1">
        <v>0.58559220000000001</v>
      </c>
      <c r="L8589" s="1">
        <v>1.2190080000000001E-2</v>
      </c>
      <c r="M8589" s="1">
        <v>2.8562409999999998</v>
      </c>
      <c r="N8589" s="1">
        <v>1.9690667999999999E-4</v>
      </c>
      <c r="O8589" s="1">
        <v>1.4877393599999999E-4</v>
      </c>
      <c r="P8589" s="1">
        <v>3.4726679999999999E-5</v>
      </c>
      <c r="Q8589" s="1">
        <v>5.0337839677506002E-5</v>
      </c>
      <c r="R8589" s="1">
        <v>143689.54999999999</v>
      </c>
      <c r="S8589" s="1">
        <v>98163.1</v>
      </c>
      <c r="T8589" s="1">
        <v>54.49</v>
      </c>
      <c r="U8589" s="1">
        <v>4024687.0999999898</v>
      </c>
      <c r="V8589" s="1">
        <f t="shared" si="537"/>
        <v>0.40870507340914564</v>
      </c>
      <c r="W8589" s="1">
        <f t="shared" si="538"/>
        <v>1.0029124780193268</v>
      </c>
      <c r="X8589" s="1">
        <f t="shared" si="539"/>
        <v>1801.4883464855936</v>
      </c>
    </row>
    <row r="8590" spans="1:24" hidden="1" x14ac:dyDescent="0.3">
      <c r="A8590" s="18" t="str">
        <f t="shared" si="536"/>
        <v>OFF - Industrial - Forklifts_2018_50</v>
      </c>
      <c r="B8590" s="1" t="s">
        <v>40</v>
      </c>
      <c r="C8590" s="1">
        <v>2020</v>
      </c>
      <c r="D8590" s="1" t="s">
        <v>171</v>
      </c>
      <c r="E8590" s="1">
        <v>2018</v>
      </c>
      <c r="F8590" s="1">
        <v>50</v>
      </c>
      <c r="G8590" s="1" t="s">
        <v>124</v>
      </c>
      <c r="H8590" s="1">
        <v>0</v>
      </c>
      <c r="I8590" s="1">
        <v>0</v>
      </c>
      <c r="J8590" s="1">
        <v>3.2891190000000002E-4</v>
      </c>
      <c r="K8590" s="1">
        <v>6.5605839999999999E-2</v>
      </c>
      <c r="L8590" s="1">
        <v>1.7412759999999999E-2</v>
      </c>
      <c r="M8590" s="1">
        <v>4.6178030000000003</v>
      </c>
      <c r="N8590" s="1">
        <v>0</v>
      </c>
      <c r="O8590" s="1">
        <v>0</v>
      </c>
      <c r="P8590" s="1">
        <v>0</v>
      </c>
      <c r="Q8590" s="1">
        <v>0</v>
      </c>
      <c r="R8590" s="1">
        <v>245075.6</v>
      </c>
      <c r="S8590" s="1">
        <v>184262.94999999899</v>
      </c>
      <c r="T8590" s="1">
        <v>102.28</v>
      </c>
      <c r="U8590" s="1">
        <v>7554780.9499999899</v>
      </c>
      <c r="V8590" s="1">
        <f t="shared" si="537"/>
        <v>0</v>
      </c>
      <c r="W8590" s="1">
        <f t="shared" si="538"/>
        <v>0.76319292963061791</v>
      </c>
      <c r="X8590" s="1">
        <f t="shared" si="539"/>
        <v>1801.5540672663178</v>
      </c>
    </row>
    <row r="8591" spans="1:24" hidden="1" x14ac:dyDescent="0.3">
      <c r="A8591" s="18" t="str">
        <f t="shared" si="536"/>
        <v>OFF - Industrial - Forklifts_2018_100</v>
      </c>
      <c r="B8591" s="1" t="s">
        <v>40</v>
      </c>
      <c r="C8591" s="1">
        <v>2020</v>
      </c>
      <c r="D8591" s="1" t="s">
        <v>171</v>
      </c>
      <c r="E8591" s="1">
        <v>2018</v>
      </c>
      <c r="F8591" s="1">
        <v>100</v>
      </c>
      <c r="G8591" s="1" t="s">
        <v>12</v>
      </c>
      <c r="H8591" s="1">
        <v>1.14733211018511E-2</v>
      </c>
      <c r="I8591" s="1">
        <v>1.0553160749482701E-2</v>
      </c>
      <c r="J8591" s="1">
        <v>1.262569E-2</v>
      </c>
      <c r="K8591" s="1">
        <v>0.97863319999999998</v>
      </c>
      <c r="L8591" s="1">
        <v>6.1214339999999999E-2</v>
      </c>
      <c r="M8591" s="1">
        <v>16.920909999999999</v>
      </c>
      <c r="N8591" s="1">
        <v>1.1797659E-3</v>
      </c>
      <c r="O8591" s="1">
        <v>8.9137867999999996E-4</v>
      </c>
      <c r="P8591" s="1">
        <v>1.634796E-4</v>
      </c>
      <c r="Q8591" s="1">
        <v>2.4521395719244497E-4</v>
      </c>
      <c r="R8591" s="1">
        <v>699964.15</v>
      </c>
      <c r="S8591" s="1">
        <v>344487</v>
      </c>
      <c r="T8591" s="1">
        <v>191.22</v>
      </c>
      <c r="U8591" s="1">
        <v>24114090</v>
      </c>
      <c r="V8591" s="1">
        <f t="shared" si="537"/>
        <v>0.14491064073347362</v>
      </c>
      <c r="W8591" s="1">
        <f t="shared" si="538"/>
        <v>0.84056421029230766</v>
      </c>
      <c r="X8591" s="1">
        <f t="shared" si="539"/>
        <v>1801.5218073423282</v>
      </c>
    </row>
    <row r="8592" spans="1:24" hidden="1" x14ac:dyDescent="0.3">
      <c r="A8592" s="18" t="str">
        <f t="shared" si="536"/>
        <v>OFF - Industrial - Forklifts_2018_100</v>
      </c>
      <c r="B8592" s="1" t="s">
        <v>40</v>
      </c>
      <c r="C8592" s="1">
        <v>2020</v>
      </c>
      <c r="D8592" s="1" t="s">
        <v>171</v>
      </c>
      <c r="E8592" s="1">
        <v>2018</v>
      </c>
      <c r="F8592" s="1">
        <v>100</v>
      </c>
      <c r="G8592" s="1" t="s">
        <v>124</v>
      </c>
      <c r="H8592" s="1">
        <v>0</v>
      </c>
      <c r="I8592" s="1">
        <v>0</v>
      </c>
      <c r="J8592" s="1">
        <v>1.9769779999999999E-3</v>
      </c>
      <c r="K8592" s="1">
        <v>1.1055759999999999</v>
      </c>
      <c r="L8592" s="1">
        <v>0.10555390000000001</v>
      </c>
      <c r="M8592" s="1">
        <v>27.670570000000001</v>
      </c>
      <c r="N8592" s="1">
        <v>0</v>
      </c>
      <c r="O8592" s="1">
        <v>0</v>
      </c>
      <c r="P8592" s="1">
        <v>0</v>
      </c>
      <c r="Q8592" s="1">
        <v>0</v>
      </c>
      <c r="R8592" s="1">
        <v>1526499.3499999901</v>
      </c>
      <c r="S8592" s="1">
        <v>646699.69999999995</v>
      </c>
      <c r="T8592" s="1">
        <v>358.97</v>
      </c>
      <c r="U8592" s="1">
        <v>45268979</v>
      </c>
      <c r="V8592" s="1">
        <f t="shared" si="537"/>
        <v>0</v>
      </c>
      <c r="W8592" s="1">
        <f t="shared" si="538"/>
        <v>0.77207979165009211</v>
      </c>
      <c r="X8592" s="1">
        <f t="shared" si="539"/>
        <v>1801.5424687299771</v>
      </c>
    </row>
    <row r="8593" spans="1:24" hidden="1" x14ac:dyDescent="0.3">
      <c r="A8593" s="18" t="str">
        <f t="shared" si="536"/>
        <v>OFF - Industrial - Forklifts_2018_175</v>
      </c>
      <c r="B8593" s="1" t="s">
        <v>40</v>
      </c>
      <c r="C8593" s="1">
        <v>2020</v>
      </c>
      <c r="D8593" s="1" t="s">
        <v>171</v>
      </c>
      <c r="E8593" s="1">
        <v>2018</v>
      </c>
      <c r="F8593" s="1">
        <v>175</v>
      </c>
      <c r="G8593" s="1" t="s">
        <v>12</v>
      </c>
      <c r="H8593" s="1">
        <v>5.8883427432142896E-4</v>
      </c>
      <c r="I8593" s="1">
        <v>5.41609765520851E-4</v>
      </c>
      <c r="J8593" s="1">
        <v>6.4797620000000005E-4</v>
      </c>
      <c r="K8593" s="1">
        <v>4.7873150000000003E-2</v>
      </c>
      <c r="L8593" s="1">
        <v>4.0855120000000003E-3</v>
      </c>
      <c r="M8593" s="1">
        <v>1.254459</v>
      </c>
      <c r="N8593" s="1">
        <v>8.9931366000000005E-5</v>
      </c>
      <c r="O8593" s="1">
        <v>6.7948143200000002E-5</v>
      </c>
      <c r="P8593" s="1">
        <v>1.2461740000000001E-5</v>
      </c>
      <c r="Q8593" s="1">
        <v>1.7650914189760201E-5</v>
      </c>
      <c r="R8593" s="1">
        <v>50384.6</v>
      </c>
      <c r="S8593" s="1">
        <v>12588.85</v>
      </c>
      <c r="T8593" s="1">
        <v>6.99</v>
      </c>
      <c r="U8593" s="1">
        <v>1837972.1</v>
      </c>
      <c r="V8593" s="1">
        <f t="shared" si="537"/>
        <v>9.7574463576000622E-2</v>
      </c>
      <c r="W8593" s="1">
        <f t="shared" si="538"/>
        <v>0.73603111910279329</v>
      </c>
      <c r="X8593" s="1">
        <f t="shared" si="539"/>
        <v>1800.9799713876967</v>
      </c>
    </row>
    <row r="8594" spans="1:24" hidden="1" x14ac:dyDescent="0.3">
      <c r="A8594" s="18" t="str">
        <f t="shared" si="536"/>
        <v>OFF - Industrial - Forklifts_2018_175</v>
      </c>
      <c r="B8594" s="1" t="s">
        <v>40</v>
      </c>
      <c r="C8594" s="1">
        <v>2020</v>
      </c>
      <c r="D8594" s="1" t="s">
        <v>171</v>
      </c>
      <c r="E8594" s="1">
        <v>2018</v>
      </c>
      <c r="F8594" s="1">
        <v>175</v>
      </c>
      <c r="G8594" s="1" t="s">
        <v>124</v>
      </c>
      <c r="H8594" s="1">
        <v>0</v>
      </c>
      <c r="I8594" s="1">
        <v>0</v>
      </c>
      <c r="J8594" s="1">
        <v>9.4742160000000006E-5</v>
      </c>
      <c r="K8594" s="1">
        <v>6.6130549999999996E-2</v>
      </c>
      <c r="L8594" s="1">
        <v>5.8133450000000001E-3</v>
      </c>
      <c r="M8594" s="1">
        <v>2.1120030000000001</v>
      </c>
      <c r="N8594" s="1">
        <v>0</v>
      </c>
      <c r="O8594" s="1">
        <v>0</v>
      </c>
      <c r="P8594" s="1">
        <v>0</v>
      </c>
      <c r="Q8594" s="1">
        <v>0</v>
      </c>
      <c r="R8594" s="1">
        <v>114920.25</v>
      </c>
      <c r="S8594" s="1">
        <v>23666.6</v>
      </c>
      <c r="T8594" s="1">
        <v>13.14</v>
      </c>
      <c r="U8594" s="1">
        <v>3455323.6</v>
      </c>
      <c r="V8594" s="1">
        <f t="shared" si="537"/>
        <v>0</v>
      </c>
      <c r="W8594" s="1">
        <f t="shared" si="538"/>
        <v>0.55709078113832367</v>
      </c>
      <c r="X8594" s="1">
        <f t="shared" si="539"/>
        <v>1801.1111111111109</v>
      </c>
    </row>
    <row r="8595" spans="1:24" hidden="1" x14ac:dyDescent="0.3">
      <c r="A8595" s="18" t="str">
        <f t="shared" si="536"/>
        <v>OFF - Industrial - Forklifts_2019_25</v>
      </c>
      <c r="B8595" s="1" t="s">
        <v>40</v>
      </c>
      <c r="C8595" s="1">
        <v>2020</v>
      </c>
      <c r="D8595" s="1" t="s">
        <v>171</v>
      </c>
      <c r="E8595" s="1">
        <v>2019</v>
      </c>
      <c r="F8595" s="1">
        <v>25</v>
      </c>
      <c r="G8595" s="1" t="s">
        <v>12</v>
      </c>
      <c r="H8595" s="1">
        <v>7.7237293480147403E-5</v>
      </c>
      <c r="I8595" s="1">
        <v>7.1042862543039599E-5</v>
      </c>
      <c r="J8595" s="1">
        <v>8.4994930000000004E-5</v>
      </c>
      <c r="K8595" s="1">
        <v>4.7573370000000004E-3</v>
      </c>
      <c r="L8595" s="1">
        <v>6.4295550000000005E-5</v>
      </c>
      <c r="M8595" s="1">
        <v>7.6528070000000002E-3</v>
      </c>
      <c r="N8595" s="1">
        <v>3.8492135999999997E-6</v>
      </c>
      <c r="O8595" s="1">
        <v>2.9082947200000001E-6</v>
      </c>
      <c r="P8595" s="1">
        <v>1.939576E-7</v>
      </c>
      <c r="Q8595" s="1">
        <v>2.0458897930756601E-7</v>
      </c>
      <c r="R8595" s="1">
        <v>584</v>
      </c>
      <c r="S8595" s="1">
        <v>854.099999999999</v>
      </c>
      <c r="T8595" s="1">
        <v>0.95</v>
      </c>
      <c r="U8595" s="1">
        <v>19644.3</v>
      </c>
      <c r="V8595" s="1">
        <f t="shared" si="537"/>
        <v>1.1974916533809572</v>
      </c>
      <c r="W8595" s="1">
        <f t="shared" si="538"/>
        <v>1.0837596025623746</v>
      </c>
      <c r="X8595" s="1">
        <f t="shared" si="539"/>
        <v>899.05263157894638</v>
      </c>
    </row>
    <row r="8596" spans="1:24" hidden="1" x14ac:dyDescent="0.3">
      <c r="A8596" s="18" t="str">
        <f t="shared" si="536"/>
        <v>OFF - Industrial - Forklifts_2019_25</v>
      </c>
      <c r="B8596" s="1" t="s">
        <v>40</v>
      </c>
      <c r="C8596" s="1">
        <v>2020</v>
      </c>
      <c r="D8596" s="1" t="s">
        <v>171</v>
      </c>
      <c r="E8596" s="1">
        <v>2019</v>
      </c>
      <c r="F8596" s="1">
        <v>25</v>
      </c>
      <c r="G8596" s="1" t="s">
        <v>124</v>
      </c>
      <c r="H8596" s="1">
        <v>0</v>
      </c>
      <c r="I8596" s="1">
        <v>0</v>
      </c>
      <c r="J8596" s="1">
        <v>1.154168E-5</v>
      </c>
      <c r="K8596" s="1">
        <v>1.599989E-3</v>
      </c>
      <c r="L8596" s="1">
        <v>4.4900069999999999E-5</v>
      </c>
      <c r="M8596" s="1">
        <v>7.9664109999999996E-3</v>
      </c>
      <c r="N8596" s="1">
        <v>0</v>
      </c>
      <c r="O8596" s="1">
        <v>0</v>
      </c>
      <c r="P8596" s="1">
        <v>0</v>
      </c>
      <c r="Q8596" s="1">
        <v>0</v>
      </c>
      <c r="R8596" s="1">
        <v>565.75</v>
      </c>
      <c r="S8596" s="1">
        <v>565.75</v>
      </c>
      <c r="T8596" s="1">
        <v>0.45</v>
      </c>
      <c r="U8596" s="1">
        <v>13012.25</v>
      </c>
      <c r="V8596" s="1">
        <f t="shared" si="537"/>
        <v>0</v>
      </c>
      <c r="W8596" s="1">
        <f t="shared" si="538"/>
        <v>1.1425710611201065</v>
      </c>
      <c r="X8596" s="1">
        <f t="shared" si="539"/>
        <v>1257.2222222222222</v>
      </c>
    </row>
    <row r="8597" spans="1:24" hidden="1" x14ac:dyDescent="0.3">
      <c r="A8597" s="18" t="str">
        <f t="shared" si="536"/>
        <v>OFF - Industrial - Forklifts_2019_50</v>
      </c>
      <c r="B8597" s="1" t="s">
        <v>40</v>
      </c>
      <c r="C8597" s="1">
        <v>2020</v>
      </c>
      <c r="D8597" s="1" t="s">
        <v>171</v>
      </c>
      <c r="E8597" s="1">
        <v>2019</v>
      </c>
      <c r="F8597" s="1">
        <v>50</v>
      </c>
      <c r="G8597" s="1" t="s">
        <v>12</v>
      </c>
      <c r="H8597" s="1">
        <v>4.6444873364175502E-3</v>
      </c>
      <c r="I8597" s="1">
        <v>4.2719994520368596E-3</v>
      </c>
      <c r="J8597" s="1">
        <v>5.1109750000000002E-3</v>
      </c>
      <c r="K8597" s="1">
        <v>0.45973219999999998</v>
      </c>
      <c r="L8597" s="1">
        <v>1.025973E-2</v>
      </c>
      <c r="M8597" s="1">
        <v>2.9618280000000001</v>
      </c>
      <c r="N8597" s="1">
        <v>2.0418579E-4</v>
      </c>
      <c r="O8597" s="1">
        <v>1.5427370800000001E-4</v>
      </c>
      <c r="P8597" s="1">
        <v>3.6010419999999998E-5</v>
      </c>
      <c r="Q8597" s="1">
        <v>4.90745027302818E-5</v>
      </c>
      <c r="R8597" s="1">
        <v>140083.35</v>
      </c>
      <c r="S8597" s="1">
        <v>101791.2</v>
      </c>
      <c r="T8597" s="1">
        <v>56.5</v>
      </c>
      <c r="U8597" s="1">
        <v>4173439.2</v>
      </c>
      <c r="V8597" s="1">
        <f t="shared" si="537"/>
        <v>0.33894224215469898</v>
      </c>
      <c r="W8597" s="1">
        <f t="shared" si="538"/>
        <v>0.81401131464186005</v>
      </c>
      <c r="X8597" s="1">
        <f t="shared" si="539"/>
        <v>1801.6141592920353</v>
      </c>
    </row>
    <row r="8598" spans="1:24" hidden="1" x14ac:dyDescent="0.3">
      <c r="A8598" s="18" t="str">
        <f t="shared" si="536"/>
        <v>OFF - Industrial - Forklifts_2019_50</v>
      </c>
      <c r="B8598" s="1" t="s">
        <v>40</v>
      </c>
      <c r="C8598" s="1">
        <v>2020</v>
      </c>
      <c r="D8598" s="1" t="s">
        <v>171</v>
      </c>
      <c r="E8598" s="1">
        <v>2019</v>
      </c>
      <c r="F8598" s="1">
        <v>50</v>
      </c>
      <c r="G8598" s="1" t="s">
        <v>124</v>
      </c>
      <c r="H8598" s="1">
        <v>0</v>
      </c>
      <c r="I8598" s="1">
        <v>0</v>
      </c>
      <c r="J8598" s="1">
        <v>2.5970030000000002E-4</v>
      </c>
      <c r="K8598" s="1">
        <v>6.2526620000000005E-2</v>
      </c>
      <c r="L8598" s="1">
        <v>1.6802689999999999E-2</v>
      </c>
      <c r="M8598" s="1">
        <v>4.8320980000000002</v>
      </c>
      <c r="N8598" s="1">
        <v>0</v>
      </c>
      <c r="O8598" s="1">
        <v>0</v>
      </c>
      <c r="P8598" s="1">
        <v>0</v>
      </c>
      <c r="Q8598" s="1">
        <v>0</v>
      </c>
      <c r="R8598" s="1">
        <v>255784.69999999899</v>
      </c>
      <c r="S8598" s="1">
        <v>192811.25</v>
      </c>
      <c r="T8598" s="1">
        <v>107.03</v>
      </c>
      <c r="U8598" s="1">
        <v>7905261.25</v>
      </c>
      <c r="V8598" s="1">
        <f t="shared" si="537"/>
        <v>0</v>
      </c>
      <c r="W8598" s="1">
        <f t="shared" si="538"/>
        <v>0.70380312162573611</v>
      </c>
      <c r="X8598" s="1">
        <f t="shared" si="539"/>
        <v>1801.4692142389983</v>
      </c>
    </row>
    <row r="8599" spans="1:24" hidden="1" x14ac:dyDescent="0.3">
      <c r="A8599" s="18" t="str">
        <f t="shared" si="536"/>
        <v>OFF - Industrial - Forklifts_2019_100</v>
      </c>
      <c r="B8599" s="1" t="s">
        <v>40</v>
      </c>
      <c r="C8599" s="1">
        <v>2020</v>
      </c>
      <c r="D8599" s="1" t="s">
        <v>171</v>
      </c>
      <c r="E8599" s="1">
        <v>2019</v>
      </c>
      <c r="F8599" s="1">
        <v>100</v>
      </c>
      <c r="G8599" s="1" t="s">
        <v>12</v>
      </c>
      <c r="H8599" s="1">
        <v>9.9300733616311306E-3</v>
      </c>
      <c r="I8599" s="1">
        <v>9.1336814780283108E-3</v>
      </c>
      <c r="J8599" s="1">
        <v>1.092744E-2</v>
      </c>
      <c r="K8599" s="1">
        <v>0.75199839999999996</v>
      </c>
      <c r="L8599" s="1">
        <v>5.701312E-2</v>
      </c>
      <c r="M8599" s="1">
        <v>17.546420000000001</v>
      </c>
      <c r="N8599" s="1">
        <v>1.2233789999999999E-3</v>
      </c>
      <c r="O8599" s="1">
        <v>9.2433079999999996E-4</v>
      </c>
      <c r="P8599" s="1">
        <v>1.695229E-4</v>
      </c>
      <c r="Q8599" s="1">
        <v>2.48697084565157E-4</v>
      </c>
      <c r="R8599" s="1">
        <v>709906.75</v>
      </c>
      <c r="S8599" s="1">
        <v>357221.85</v>
      </c>
      <c r="T8599" s="1">
        <v>198.28</v>
      </c>
      <c r="U8599" s="1">
        <v>25005529.5</v>
      </c>
      <c r="V8599" s="1">
        <f t="shared" si="537"/>
        <v>0.12094792100939489</v>
      </c>
      <c r="W8599" s="1">
        <f t="shared" si="538"/>
        <v>0.75496593031484949</v>
      </c>
      <c r="X8599" s="1">
        <f t="shared" si="539"/>
        <v>1801.6030361105506</v>
      </c>
    </row>
    <row r="8600" spans="1:24" hidden="1" x14ac:dyDescent="0.3">
      <c r="A8600" s="18" t="str">
        <f t="shared" si="536"/>
        <v>OFF - Industrial - Forklifts_2019_100</v>
      </c>
      <c r="B8600" s="1" t="s">
        <v>40</v>
      </c>
      <c r="C8600" s="1">
        <v>2020</v>
      </c>
      <c r="D8600" s="1" t="s">
        <v>171</v>
      </c>
      <c r="E8600" s="1">
        <v>2019</v>
      </c>
      <c r="F8600" s="1">
        <v>100</v>
      </c>
      <c r="G8600" s="1" t="s">
        <v>124</v>
      </c>
      <c r="H8600" s="1">
        <v>0</v>
      </c>
      <c r="I8600" s="1">
        <v>0</v>
      </c>
      <c r="J8600" s="1">
        <v>1.5863050000000001E-3</v>
      </c>
      <c r="K8600" s="1">
        <v>1.0533650000000001</v>
      </c>
      <c r="L8600" s="1">
        <v>9.6237989999999995E-2</v>
      </c>
      <c r="M8600" s="1">
        <v>28.954660000000001</v>
      </c>
      <c r="N8600" s="1">
        <v>0</v>
      </c>
      <c r="O8600" s="1">
        <v>0</v>
      </c>
      <c r="P8600" s="1">
        <v>0</v>
      </c>
      <c r="Q8600" s="1">
        <v>0</v>
      </c>
      <c r="R8600" s="1">
        <v>1587979.95</v>
      </c>
      <c r="S8600" s="1">
        <v>676710</v>
      </c>
      <c r="T8600" s="1">
        <v>375.62</v>
      </c>
      <c r="U8600" s="1">
        <v>47369700</v>
      </c>
      <c r="V8600" s="1">
        <f t="shared" si="537"/>
        <v>0</v>
      </c>
      <c r="W8600" s="1">
        <f t="shared" si="538"/>
        <v>0.67272026457291256</v>
      </c>
      <c r="X8600" s="1">
        <f t="shared" si="539"/>
        <v>1801.5813854427347</v>
      </c>
    </row>
    <row r="8601" spans="1:24" hidden="1" x14ac:dyDescent="0.3">
      <c r="A8601" s="18" t="str">
        <f t="shared" si="536"/>
        <v>OFF - Industrial - Forklifts_2019_175</v>
      </c>
      <c r="B8601" s="1" t="s">
        <v>40</v>
      </c>
      <c r="C8601" s="1">
        <v>2020</v>
      </c>
      <c r="D8601" s="1" t="s">
        <v>171</v>
      </c>
      <c r="E8601" s="1">
        <v>2019</v>
      </c>
      <c r="F8601" s="1">
        <v>175</v>
      </c>
      <c r="G8601" s="1" t="s">
        <v>12</v>
      </c>
      <c r="H8601" s="1">
        <v>5.0081358439677199E-4</v>
      </c>
      <c r="I8601" s="1">
        <v>4.6064833492815099E-4</v>
      </c>
      <c r="J8601" s="1">
        <v>5.5111479999999996E-4</v>
      </c>
      <c r="K8601" s="1">
        <v>4.6753059999999999E-2</v>
      </c>
      <c r="L8601" s="1">
        <v>4.0452190000000001E-3</v>
      </c>
      <c r="M8601" s="1">
        <v>1.3008329999999999</v>
      </c>
      <c r="N8601" s="1">
        <v>9.3255839999999897E-5</v>
      </c>
      <c r="O8601" s="1">
        <v>7.0459968000000006E-5</v>
      </c>
      <c r="P8601" s="1">
        <v>1.2922410000000001E-5</v>
      </c>
      <c r="Q8601" s="1">
        <v>1.8236550143028199E-5</v>
      </c>
      <c r="R8601" s="1">
        <v>52056.3</v>
      </c>
      <c r="S8601" s="1">
        <v>13056.05</v>
      </c>
      <c r="T8601" s="1">
        <v>7.25</v>
      </c>
      <c r="U8601" s="1">
        <v>1906183.3</v>
      </c>
      <c r="V8601" s="1">
        <f t="shared" si="537"/>
        <v>8.0019060120256044E-2</v>
      </c>
      <c r="W8601" s="1">
        <f t="shared" si="538"/>
        <v>0.70269356864405008</v>
      </c>
      <c r="X8601" s="1">
        <f t="shared" si="539"/>
        <v>1800.8344827586207</v>
      </c>
    </row>
    <row r="8602" spans="1:24" hidden="1" x14ac:dyDescent="0.3">
      <c r="A8602" s="18" t="str">
        <f t="shared" si="536"/>
        <v>OFF - Industrial - Forklifts_2019_175</v>
      </c>
      <c r="B8602" s="1" t="s">
        <v>40</v>
      </c>
      <c r="C8602" s="1">
        <v>2020</v>
      </c>
      <c r="D8602" s="1" t="s">
        <v>171</v>
      </c>
      <c r="E8602" s="1">
        <v>2019</v>
      </c>
      <c r="F8602" s="1">
        <v>175</v>
      </c>
      <c r="G8602" s="1" t="s">
        <v>124</v>
      </c>
      <c r="H8602" s="1">
        <v>0</v>
      </c>
      <c r="I8602" s="1">
        <v>0</v>
      </c>
      <c r="J8602" s="1">
        <v>7.9927660000000001E-5</v>
      </c>
      <c r="K8602" s="1">
        <v>6.4116770000000003E-2</v>
      </c>
      <c r="L8602" s="1">
        <v>5.7806380000000003E-3</v>
      </c>
      <c r="M8602" s="1">
        <v>2.2100119999999999</v>
      </c>
      <c r="N8602" s="1">
        <v>0</v>
      </c>
      <c r="O8602" s="1">
        <v>0</v>
      </c>
      <c r="P8602" s="1">
        <v>0</v>
      </c>
      <c r="Q8602" s="1">
        <v>0</v>
      </c>
      <c r="R8602" s="1">
        <v>119800.3</v>
      </c>
      <c r="S8602" s="1">
        <v>24765.249999999902</v>
      </c>
      <c r="T8602" s="1">
        <v>13.75</v>
      </c>
      <c r="U8602" s="1">
        <v>3615726.4999999902</v>
      </c>
      <c r="V8602" s="1">
        <f t="shared" si="537"/>
        <v>0</v>
      </c>
      <c r="W8602" s="1">
        <f t="shared" si="538"/>
        <v>0.52938155086907401</v>
      </c>
      <c r="X8602" s="1">
        <f t="shared" si="539"/>
        <v>1801.1090909090838</v>
      </c>
    </row>
    <row r="8603" spans="1:24" hidden="1" x14ac:dyDescent="0.3">
      <c r="A8603" s="18" t="str">
        <f t="shared" si="536"/>
        <v>OFF - Industrial - Forklifts_2020_25</v>
      </c>
      <c r="B8603" s="1" t="s">
        <v>40</v>
      </c>
      <c r="C8603" s="1">
        <v>2020</v>
      </c>
      <c r="D8603" s="1" t="s">
        <v>171</v>
      </c>
      <c r="E8603" s="1">
        <v>2020</v>
      </c>
      <c r="F8603" s="1">
        <v>25</v>
      </c>
      <c r="G8603" s="1" t="s">
        <v>12</v>
      </c>
      <c r="H8603" s="1">
        <v>9.1205873292386002E-5</v>
      </c>
      <c r="I8603" s="1">
        <v>8.3891162254336594E-5</v>
      </c>
      <c r="J8603" s="1">
        <v>1.003665E-4</v>
      </c>
      <c r="K8603" s="1">
        <v>5.6177170000000004E-3</v>
      </c>
      <c r="L8603" s="1">
        <v>7.592361E-5</v>
      </c>
      <c r="M8603" s="1">
        <v>9.0368410000000003E-3</v>
      </c>
      <c r="N8603" s="1">
        <v>4.5453554999999996E-6</v>
      </c>
      <c r="O8603" s="1">
        <v>3.4342685999999999E-6</v>
      </c>
      <c r="P8603" s="1">
        <v>2.2903540000000001E-7</v>
      </c>
      <c r="Q8603" s="1">
        <v>2.4167073180706202E-7</v>
      </c>
      <c r="R8603" s="1">
        <v>689.849999999999</v>
      </c>
      <c r="S8603" s="1">
        <v>1011.05</v>
      </c>
      <c r="T8603" s="1">
        <v>1.1200000000000001</v>
      </c>
      <c r="U8603" s="1">
        <v>23254.15</v>
      </c>
      <c r="V8603" s="1">
        <f t="shared" si="537"/>
        <v>1.1945500269659104</v>
      </c>
      <c r="W8603" s="1">
        <f t="shared" si="538"/>
        <v>1.0810977930891759</v>
      </c>
      <c r="X8603" s="1">
        <f t="shared" si="539"/>
        <v>902.72321428571411</v>
      </c>
    </row>
    <row r="8604" spans="1:24" hidden="1" x14ac:dyDescent="0.3">
      <c r="A8604" s="18" t="str">
        <f t="shared" si="536"/>
        <v>OFF - Industrial - Forklifts_2020_25</v>
      </c>
      <c r="B8604" s="1" t="s">
        <v>40</v>
      </c>
      <c r="C8604" s="1">
        <v>2020</v>
      </c>
      <c r="D8604" s="1" t="s">
        <v>171</v>
      </c>
      <c r="E8604" s="1">
        <v>2020</v>
      </c>
      <c r="F8604" s="1">
        <v>25</v>
      </c>
      <c r="G8604" s="1" t="s">
        <v>124</v>
      </c>
      <c r="H8604" s="1">
        <v>0</v>
      </c>
      <c r="I8604" s="1">
        <v>0</v>
      </c>
      <c r="J8604" s="1">
        <v>7.1701059999999999E-6</v>
      </c>
      <c r="K8604" s="1">
        <v>1.6510889999999999E-3</v>
      </c>
      <c r="L8604" s="1">
        <v>4.5588989999999999E-5</v>
      </c>
      <c r="M8604" s="1">
        <v>9.4600740000000006E-3</v>
      </c>
      <c r="N8604" s="1">
        <v>0</v>
      </c>
      <c r="O8604" s="1">
        <v>0</v>
      </c>
      <c r="P8604" s="1">
        <v>0</v>
      </c>
      <c r="Q8604" s="1">
        <v>0</v>
      </c>
      <c r="R8604" s="1">
        <v>638.75</v>
      </c>
      <c r="S8604" s="1">
        <v>671.6</v>
      </c>
      <c r="T8604" s="1">
        <v>0.54</v>
      </c>
      <c r="U8604" s="1">
        <v>15446.8</v>
      </c>
      <c r="V8604" s="1">
        <f t="shared" si="537"/>
        <v>0</v>
      </c>
      <c r="W8604" s="1">
        <f t="shared" si="538"/>
        <v>0.97725983081315226</v>
      </c>
      <c r="X8604" s="1">
        <f t="shared" si="539"/>
        <v>1243.7037037037037</v>
      </c>
    </row>
    <row r="8605" spans="1:24" hidden="1" x14ac:dyDescent="0.3">
      <c r="A8605" s="18" t="str">
        <f t="shared" si="536"/>
        <v>OFF - Industrial - Forklifts_2020_50</v>
      </c>
      <c r="B8605" s="1" t="s">
        <v>40</v>
      </c>
      <c r="C8605" s="1">
        <v>2020</v>
      </c>
      <c r="D8605" s="1" t="s">
        <v>171</v>
      </c>
      <c r="E8605" s="1">
        <v>2020</v>
      </c>
      <c r="F8605" s="1">
        <v>50</v>
      </c>
      <c r="G8605" s="1" t="s">
        <v>12</v>
      </c>
      <c r="H8605" s="1">
        <v>3.7858381973012501E-3</v>
      </c>
      <c r="I8605" s="1">
        <v>3.4822139738776899E-3</v>
      </c>
      <c r="J8605" s="1">
        <v>4.1660839999999996E-3</v>
      </c>
      <c r="K8605" s="1">
        <v>0.32046439999999998</v>
      </c>
      <c r="L8605" s="1">
        <v>8.0866689999999995E-3</v>
      </c>
      <c r="M8605" s="1">
        <v>3.0399919999999998</v>
      </c>
      <c r="N8605" s="1">
        <v>2.0957435999999999E-4</v>
      </c>
      <c r="O8605" s="1">
        <v>1.5834507200000001E-4</v>
      </c>
      <c r="P8605" s="1">
        <v>3.6960769999999998E-5</v>
      </c>
      <c r="Q8605" s="1">
        <v>4.7162874454876701E-5</v>
      </c>
      <c r="R8605" s="1">
        <v>134626.59999999899</v>
      </c>
      <c r="S8605" s="1">
        <v>104477.6</v>
      </c>
      <c r="T8605" s="1">
        <v>57.99</v>
      </c>
      <c r="U8605" s="1">
        <v>4283581.5999999996</v>
      </c>
      <c r="V8605" s="1">
        <f t="shared" si="537"/>
        <v>0.26917641843418105</v>
      </c>
      <c r="W8605" s="1">
        <f t="shared" si="538"/>
        <v>0.62510248215986752</v>
      </c>
      <c r="X8605" s="1">
        <f t="shared" si="539"/>
        <v>1801.6485600965684</v>
      </c>
    </row>
    <row r="8606" spans="1:24" hidden="1" x14ac:dyDescent="0.3">
      <c r="A8606" s="18" t="str">
        <f t="shared" si="536"/>
        <v>OFF - Industrial - Forklifts_2020_50</v>
      </c>
      <c r="B8606" s="1" t="s">
        <v>40</v>
      </c>
      <c r="C8606" s="1">
        <v>2020</v>
      </c>
      <c r="D8606" s="1" t="s">
        <v>171</v>
      </c>
      <c r="E8606" s="1">
        <v>2020</v>
      </c>
      <c r="F8606" s="1">
        <v>50</v>
      </c>
      <c r="G8606" s="1" t="s">
        <v>124</v>
      </c>
      <c r="H8606" s="1">
        <v>0</v>
      </c>
      <c r="I8606" s="1">
        <v>0</v>
      </c>
      <c r="J8606" s="1">
        <v>1.8145309999999999E-4</v>
      </c>
      <c r="K8606" s="1">
        <v>5.8407609999999999E-2</v>
      </c>
      <c r="L8606" s="1">
        <v>1.593137E-2</v>
      </c>
      <c r="M8606" s="1">
        <v>5.0038450000000001</v>
      </c>
      <c r="N8606" s="1">
        <v>0</v>
      </c>
      <c r="O8606" s="1">
        <v>0</v>
      </c>
      <c r="P8606" s="1">
        <v>0</v>
      </c>
      <c r="Q8606" s="1">
        <v>0</v>
      </c>
      <c r="R8606" s="1">
        <v>264190.64999999898</v>
      </c>
      <c r="S8606" s="1">
        <v>199665.94999999899</v>
      </c>
      <c r="T8606" s="1">
        <v>110.83</v>
      </c>
      <c r="U8606" s="1">
        <v>8186303.9500000002</v>
      </c>
      <c r="V8606" s="1">
        <f t="shared" si="537"/>
        <v>0</v>
      </c>
      <c r="W8606" s="1">
        <f t="shared" si="538"/>
        <v>0.64439751827468328</v>
      </c>
      <c r="X8606" s="1">
        <f t="shared" si="539"/>
        <v>1801.5514752323288</v>
      </c>
    </row>
    <row r="8607" spans="1:24" hidden="1" x14ac:dyDescent="0.3">
      <c r="A8607" s="18" t="str">
        <f t="shared" si="536"/>
        <v>OFF - Industrial - Forklifts_2020_100</v>
      </c>
      <c r="B8607" s="1" t="s">
        <v>40</v>
      </c>
      <c r="C8607" s="1">
        <v>2020</v>
      </c>
      <c r="D8607" s="1" t="s">
        <v>171</v>
      </c>
      <c r="E8607" s="1">
        <v>2020</v>
      </c>
      <c r="F8607" s="1">
        <v>100</v>
      </c>
      <c r="G8607" s="1" t="s">
        <v>12</v>
      </c>
      <c r="H8607" s="1">
        <v>8.1728282985244899E-3</v>
      </c>
      <c r="I8607" s="1">
        <v>7.5173674689828296E-3</v>
      </c>
      <c r="J8607" s="1">
        <v>8.9936990000000008E-3</v>
      </c>
      <c r="K8607" s="1">
        <v>0.5020966</v>
      </c>
      <c r="L8607" s="1">
        <v>5.1883020000000002E-2</v>
      </c>
      <c r="M8607" s="1">
        <v>18.00949</v>
      </c>
      <c r="N8607" s="1">
        <v>1.2556646999999899E-3</v>
      </c>
      <c r="O8607" s="1">
        <v>9.4872444000000005E-4</v>
      </c>
      <c r="P8607" s="1">
        <v>1.7399679999999999E-4</v>
      </c>
      <c r="Q8607" s="1">
        <v>2.4953206333695602E-4</v>
      </c>
      <c r="R8607" s="1">
        <v>712290.2</v>
      </c>
      <c r="S8607" s="1">
        <v>366646.15</v>
      </c>
      <c r="T8607" s="1">
        <v>203.52</v>
      </c>
      <c r="U8607" s="1">
        <v>25665230.5</v>
      </c>
      <c r="V8607" s="1">
        <f t="shared" si="537"/>
        <v>9.6986036586902302E-2</v>
      </c>
      <c r="W8607" s="1">
        <f t="shared" si="538"/>
        <v>0.66937375307527047</v>
      </c>
      <c r="X8607" s="1">
        <f t="shared" si="539"/>
        <v>1801.5239288522014</v>
      </c>
    </row>
    <row r="8608" spans="1:24" hidden="1" x14ac:dyDescent="0.3">
      <c r="A8608" s="18" t="str">
        <f t="shared" si="536"/>
        <v>OFF - Industrial - Forklifts_2020_100</v>
      </c>
      <c r="B8608" s="1" t="s">
        <v>40</v>
      </c>
      <c r="C8608" s="1">
        <v>2020</v>
      </c>
      <c r="D8608" s="1" t="s">
        <v>171</v>
      </c>
      <c r="E8608" s="1">
        <v>2020</v>
      </c>
      <c r="F8608" s="1">
        <v>100</v>
      </c>
      <c r="G8608" s="1" t="s">
        <v>124</v>
      </c>
      <c r="H8608" s="1">
        <v>0</v>
      </c>
      <c r="I8608" s="1">
        <v>0</v>
      </c>
      <c r="J8608" s="1">
        <v>1.143123E-3</v>
      </c>
      <c r="K8608" s="1">
        <v>0.98360840000000005</v>
      </c>
      <c r="L8608" s="1">
        <v>8.4939109999999998E-2</v>
      </c>
      <c r="M8608" s="1">
        <v>29.983789999999999</v>
      </c>
      <c r="N8608" s="1">
        <v>0</v>
      </c>
      <c r="O8608" s="1">
        <v>0</v>
      </c>
      <c r="P8608" s="1">
        <v>0</v>
      </c>
      <c r="Q8608" s="1">
        <v>0</v>
      </c>
      <c r="R8608" s="1">
        <v>1634732.8</v>
      </c>
      <c r="S8608" s="1">
        <v>700763.5</v>
      </c>
      <c r="T8608" s="1">
        <v>388.98</v>
      </c>
      <c r="U8608" s="1">
        <v>49053445</v>
      </c>
      <c r="V8608" s="1">
        <f t="shared" si="537"/>
        <v>0</v>
      </c>
      <c r="W8608" s="1">
        <f t="shared" si="538"/>
        <v>0.57335921083078289</v>
      </c>
      <c r="X8608" s="1">
        <f t="shared" si="539"/>
        <v>1801.5412103450049</v>
      </c>
    </row>
    <row r="8609" spans="1:24" hidden="1" x14ac:dyDescent="0.3">
      <c r="A8609" s="18" t="str">
        <f t="shared" si="536"/>
        <v>OFF - Industrial - Forklifts_2020_175</v>
      </c>
      <c r="B8609" s="1" t="s">
        <v>40</v>
      </c>
      <c r="C8609" s="1">
        <v>2020</v>
      </c>
      <c r="D8609" s="1" t="s">
        <v>171</v>
      </c>
      <c r="E8609" s="1">
        <v>2020</v>
      </c>
      <c r="F8609" s="1">
        <v>175</v>
      </c>
      <c r="G8609" s="1" t="s">
        <v>12</v>
      </c>
      <c r="H8609" s="1">
        <v>4.0134500867381102E-4</v>
      </c>
      <c r="I8609" s="1">
        <v>3.6915713897817099E-4</v>
      </c>
      <c r="J8609" s="1">
        <v>4.4165570000000002E-4</v>
      </c>
      <c r="K8609" s="1">
        <v>4.5020839999999999E-2</v>
      </c>
      <c r="L8609" s="1">
        <v>3.9556039999999997E-3</v>
      </c>
      <c r="M8609" s="1">
        <v>1.3351630000000001</v>
      </c>
      <c r="N8609" s="1">
        <v>9.5716980000000004E-5</v>
      </c>
      <c r="O8609" s="1">
        <v>7.2319495999999993E-5</v>
      </c>
      <c r="P8609" s="1">
        <v>1.3263449999999999E-5</v>
      </c>
      <c r="Q8609" s="1">
        <v>1.8650842826126002E-5</v>
      </c>
      <c r="R8609" s="1">
        <v>53238.9</v>
      </c>
      <c r="S8609" s="1">
        <v>13399.15</v>
      </c>
      <c r="T8609" s="1">
        <v>7.44</v>
      </c>
      <c r="U8609" s="1">
        <v>1956275.9</v>
      </c>
      <c r="V8609" s="1">
        <f t="shared" si="537"/>
        <v>6.2484135774108052E-2</v>
      </c>
      <c r="W8609" s="1">
        <f t="shared" si="538"/>
        <v>0.66953194536275806</v>
      </c>
      <c r="X8609" s="1">
        <f t="shared" si="539"/>
        <v>1800.9610215053763</v>
      </c>
    </row>
    <row r="8610" spans="1:24" hidden="1" x14ac:dyDescent="0.3">
      <c r="A8610" s="18" t="str">
        <f t="shared" si="536"/>
        <v>OFF - Industrial - Forklifts_2020_175</v>
      </c>
      <c r="B8610" s="1" t="s">
        <v>40</v>
      </c>
      <c r="C8610" s="1">
        <v>2020</v>
      </c>
      <c r="D8610" s="1" t="s">
        <v>171</v>
      </c>
      <c r="E8610" s="1">
        <v>2020</v>
      </c>
      <c r="F8610" s="1">
        <v>175</v>
      </c>
      <c r="G8610" s="1" t="s">
        <v>124</v>
      </c>
      <c r="H8610" s="1">
        <v>0</v>
      </c>
      <c r="I8610" s="1">
        <v>0</v>
      </c>
      <c r="J8610" s="1">
        <v>6.2874619999999997E-5</v>
      </c>
      <c r="K8610" s="1">
        <v>6.113238E-2</v>
      </c>
      <c r="L8610" s="1">
        <v>5.6728660000000004E-3</v>
      </c>
      <c r="M8610" s="1">
        <v>2.2885629999999999</v>
      </c>
      <c r="N8610" s="1">
        <v>0</v>
      </c>
      <c r="O8610" s="1">
        <v>0</v>
      </c>
      <c r="P8610" s="1">
        <v>0</v>
      </c>
      <c r="Q8610" s="1">
        <v>0</v>
      </c>
      <c r="R8610" s="1">
        <v>123592.65</v>
      </c>
      <c r="S8610" s="1">
        <v>25644.9</v>
      </c>
      <c r="T8610" s="1">
        <v>14.23</v>
      </c>
      <c r="U8610" s="1">
        <v>3744155.4</v>
      </c>
      <c r="V8610" s="1">
        <f t="shared" si="537"/>
        <v>0</v>
      </c>
      <c r="W8610" s="1">
        <f t="shared" si="538"/>
        <v>0.5016920973824075</v>
      </c>
      <c r="X8610" s="1">
        <f t="shared" si="539"/>
        <v>1802.1714687280394</v>
      </c>
    </row>
    <row r="8611" spans="1:24" hidden="1" x14ac:dyDescent="0.3">
      <c r="A8611" s="18" t="str">
        <f t="shared" si="536"/>
        <v>OFF - Industrial - Other General Industrial Equipment_2007_50</v>
      </c>
      <c r="B8611" s="1" t="s">
        <v>40</v>
      </c>
      <c r="C8611" s="1">
        <v>2020</v>
      </c>
      <c r="D8611" s="1" t="s">
        <v>172</v>
      </c>
      <c r="E8611" s="1">
        <v>2007</v>
      </c>
      <c r="F8611" s="1">
        <v>50</v>
      </c>
      <c r="G8611" s="1" t="s">
        <v>12</v>
      </c>
      <c r="H8611" s="1">
        <v>4.3613257981587296E-6</v>
      </c>
      <c r="I8611" s="1">
        <v>4.0115474691464001E-6</v>
      </c>
      <c r="J8611" s="1">
        <v>4.7993729999999996E-6</v>
      </c>
      <c r="K8611" s="1">
        <v>5.3081549999999997E-4</v>
      </c>
      <c r="L8611" s="1">
        <v>1.021614E-5</v>
      </c>
      <c r="M8611" s="1">
        <v>1.6347810000000001E-3</v>
      </c>
      <c r="N8611" s="1">
        <v>1.1270033999999901E-7</v>
      </c>
      <c r="O8611" s="1">
        <v>8.5151368000000004E-8</v>
      </c>
      <c r="P8611" s="1">
        <v>1.9875959999999999E-8</v>
      </c>
      <c r="Q8611" s="1">
        <v>3.3245709137479498E-8</v>
      </c>
      <c r="R8611" s="1">
        <v>94.9</v>
      </c>
      <c r="S8611" s="1">
        <v>43.8</v>
      </c>
      <c r="T8611" s="1">
        <v>0.06</v>
      </c>
      <c r="U8611" s="1">
        <v>1313.99999999999</v>
      </c>
      <c r="V8611" s="1">
        <f t="shared" si="537"/>
        <v>1.0108929577209063</v>
      </c>
      <c r="W8611" s="1">
        <f t="shared" si="538"/>
        <v>2.574423974917686</v>
      </c>
      <c r="X8611" s="1">
        <f t="shared" si="539"/>
        <v>730</v>
      </c>
    </row>
    <row r="8612" spans="1:24" hidden="1" x14ac:dyDescent="0.3">
      <c r="A8612" s="18" t="str">
        <f t="shared" si="536"/>
        <v>OFF - Industrial - Other General Industrial Equipment_2007_100</v>
      </c>
      <c r="B8612" s="1" t="s">
        <v>40</v>
      </c>
      <c r="C8612" s="1">
        <v>2020</v>
      </c>
      <c r="D8612" s="1" t="s">
        <v>172</v>
      </c>
      <c r="E8612" s="1">
        <v>2007</v>
      </c>
      <c r="F8612" s="1">
        <v>100</v>
      </c>
      <c r="G8612" s="1" t="s">
        <v>12</v>
      </c>
      <c r="H8612" s="1">
        <v>1.3255073656967801E-6</v>
      </c>
      <c r="I8612" s="1">
        <v>1.21920167496789E-6</v>
      </c>
      <c r="J8612" s="1">
        <v>1.4586399999999999E-6</v>
      </c>
      <c r="K8612" s="1">
        <v>1.3136220000000001E-4</v>
      </c>
      <c r="L8612" s="1">
        <v>6.3065959999999998E-6</v>
      </c>
      <c r="M8612" s="1">
        <v>1.398799E-3</v>
      </c>
      <c r="N8612" s="1">
        <v>9.7527600000000003E-8</v>
      </c>
      <c r="O8612" s="1">
        <v>7.3687519999999997E-8</v>
      </c>
      <c r="P8612" s="1">
        <v>1.351435E-8</v>
      </c>
      <c r="Q8612" s="1">
        <v>2.17375790514289E-8</v>
      </c>
      <c r="R8612" s="1">
        <v>62.05</v>
      </c>
      <c r="S8612" s="1">
        <v>14.6</v>
      </c>
      <c r="T8612" s="1">
        <v>0.02</v>
      </c>
      <c r="U8612" s="1">
        <v>1153.4000000000001</v>
      </c>
      <c r="V8612" s="1">
        <f t="shared" si="537"/>
        <v>0.35001302358016129</v>
      </c>
      <c r="W8612" s="1">
        <f t="shared" si="538"/>
        <v>1.8105214090332402</v>
      </c>
      <c r="X8612" s="1">
        <f t="shared" si="539"/>
        <v>730</v>
      </c>
    </row>
    <row r="8613" spans="1:24" hidden="1" x14ac:dyDescent="0.3">
      <c r="A8613" s="18" t="str">
        <f t="shared" si="536"/>
        <v>OFF - Industrial - Other General Industrial Equipment_2007_175</v>
      </c>
      <c r="B8613" s="1" t="s">
        <v>40</v>
      </c>
      <c r="C8613" s="1">
        <v>2020</v>
      </c>
      <c r="D8613" s="1" t="s">
        <v>172</v>
      </c>
      <c r="E8613" s="1">
        <v>2007</v>
      </c>
      <c r="F8613" s="1">
        <v>175</v>
      </c>
      <c r="G8613" s="1" t="s">
        <v>12</v>
      </c>
      <c r="H8613" s="1">
        <v>1.95139576114623E-7</v>
      </c>
      <c r="I8613" s="1">
        <v>1.7948938211022999E-7</v>
      </c>
      <c r="J8613" s="1">
        <v>2.1473920000000001E-7</v>
      </c>
      <c r="K8613" s="1">
        <v>1.2434E-5</v>
      </c>
      <c r="L8613" s="1">
        <v>1.042102E-6</v>
      </c>
      <c r="M8613" s="1">
        <v>2.8997110000000001E-4</v>
      </c>
      <c r="N8613" s="1">
        <v>2.0787839999999999E-8</v>
      </c>
      <c r="O8613" s="1">
        <v>1.5706368E-8</v>
      </c>
      <c r="P8613" s="1">
        <v>2.8805589999999999E-9</v>
      </c>
      <c r="Q8613" s="1">
        <v>3.8360433620168698E-9</v>
      </c>
      <c r="R8613" s="1">
        <v>10.95</v>
      </c>
      <c r="S8613" s="1">
        <v>0</v>
      </c>
      <c r="T8613" s="1">
        <v>0</v>
      </c>
      <c r="U8613" s="1">
        <v>0</v>
      </c>
      <c r="V8613" s="1">
        <f t="shared" si="537"/>
        <v>0</v>
      </c>
      <c r="W8613" s="1">
        <f t="shared" si="538"/>
        <v>0</v>
      </c>
      <c r="X8613" s="1" t="e">
        <f t="shared" si="539"/>
        <v>#DIV/0!</v>
      </c>
    </row>
    <row r="8614" spans="1:24" hidden="1" x14ac:dyDescent="0.3">
      <c r="A8614" s="18" t="str">
        <f t="shared" si="536"/>
        <v>OFF - Industrial - Other General Industrial Equipment_2008_50</v>
      </c>
      <c r="B8614" s="1" t="s">
        <v>40</v>
      </c>
      <c r="C8614" s="1">
        <v>2020</v>
      </c>
      <c r="D8614" s="1" t="s">
        <v>172</v>
      </c>
      <c r="E8614" s="1">
        <v>2008</v>
      </c>
      <c r="F8614" s="1">
        <v>50</v>
      </c>
      <c r="G8614" s="1" t="s">
        <v>12</v>
      </c>
      <c r="H8614" s="1">
        <v>1.4124935593885701E-5</v>
      </c>
      <c r="I8614" s="1">
        <v>1.2992115759256E-5</v>
      </c>
      <c r="J8614" s="1">
        <v>1.554363E-5</v>
      </c>
      <c r="K8614" s="1">
        <v>1.6969109999999999E-3</v>
      </c>
      <c r="L8614" s="1">
        <v>3.2972349999999999E-5</v>
      </c>
      <c r="M8614" s="1">
        <v>5.5564330000000004E-3</v>
      </c>
      <c r="N8614" s="1">
        <v>3.8305548000000001E-7</v>
      </c>
      <c r="O8614" s="1">
        <v>2.8941969600000002E-7</v>
      </c>
      <c r="P8614" s="1">
        <v>6.7556100000000005E-8</v>
      </c>
      <c r="Q8614" s="1">
        <v>1.0996657637781599E-7</v>
      </c>
      <c r="R8614" s="1">
        <v>313.89999999999998</v>
      </c>
      <c r="S8614" s="1">
        <v>146</v>
      </c>
      <c r="T8614" s="1">
        <v>0.2</v>
      </c>
      <c r="U8614" s="1">
        <v>4380</v>
      </c>
      <c r="V8614" s="1">
        <f t="shared" si="537"/>
        <v>0.98218742975921314</v>
      </c>
      <c r="W8614" s="1">
        <f t="shared" si="538"/>
        <v>2.4926677301615832</v>
      </c>
      <c r="X8614" s="1">
        <f t="shared" si="539"/>
        <v>730</v>
      </c>
    </row>
    <row r="8615" spans="1:24" hidden="1" x14ac:dyDescent="0.3">
      <c r="A8615" s="18" t="str">
        <f t="shared" si="536"/>
        <v>OFF - Industrial - Other General Industrial Equipment_2008_100</v>
      </c>
      <c r="B8615" s="1" t="s">
        <v>40</v>
      </c>
      <c r="C8615" s="1">
        <v>2020</v>
      </c>
      <c r="D8615" s="1" t="s">
        <v>172</v>
      </c>
      <c r="E8615" s="1">
        <v>2008</v>
      </c>
      <c r="F8615" s="1">
        <v>100</v>
      </c>
      <c r="G8615" s="1" t="s">
        <v>12</v>
      </c>
      <c r="H8615" s="1">
        <v>4.2975648809247904E-6</v>
      </c>
      <c r="I8615" s="1">
        <v>3.9529001774746197E-6</v>
      </c>
      <c r="J8615" s="1">
        <v>4.7292079999999998E-6</v>
      </c>
      <c r="K8615" s="1">
        <v>4.1888089999999998E-4</v>
      </c>
      <c r="L8615" s="1">
        <v>2.0748739999999999E-5</v>
      </c>
      <c r="M8615" s="1">
        <v>4.7543569999999999E-3</v>
      </c>
      <c r="N8615" s="1">
        <v>3.3148521E-7</v>
      </c>
      <c r="O8615" s="1">
        <v>2.5045549199999999E-7</v>
      </c>
      <c r="P8615" s="1">
        <v>4.5933720000000003E-8</v>
      </c>
      <c r="Q8615" s="1">
        <v>7.1606142757648206E-8</v>
      </c>
      <c r="R8615" s="1">
        <v>204.4</v>
      </c>
      <c r="S8615" s="1">
        <v>47.45</v>
      </c>
      <c r="T8615" s="1">
        <v>7.0000000000000007E-2</v>
      </c>
      <c r="U8615" s="1">
        <v>3748.5499999999902</v>
      </c>
      <c r="V8615" s="1">
        <f t="shared" si="537"/>
        <v>0.349173390433133</v>
      </c>
      <c r="W8615" s="1">
        <f t="shared" si="538"/>
        <v>1.8328082085908131</v>
      </c>
      <c r="X8615" s="1">
        <f t="shared" si="539"/>
        <v>677.85714285714289</v>
      </c>
    </row>
    <row r="8616" spans="1:24" hidden="1" x14ac:dyDescent="0.3">
      <c r="A8616" s="18" t="str">
        <f t="shared" si="536"/>
        <v>OFF - Industrial - Other General Industrial Equipment_2008_175</v>
      </c>
      <c r="B8616" s="1" t="s">
        <v>40</v>
      </c>
      <c r="C8616" s="1">
        <v>2020</v>
      </c>
      <c r="D8616" s="1" t="s">
        <v>172</v>
      </c>
      <c r="E8616" s="1">
        <v>2008</v>
      </c>
      <c r="F8616" s="1">
        <v>175</v>
      </c>
      <c r="G8616" s="1" t="s">
        <v>12</v>
      </c>
      <c r="H8616" s="1">
        <v>6.3085068777097099E-7</v>
      </c>
      <c r="I8616" s="1">
        <v>5.8025646261173896E-7</v>
      </c>
      <c r="J8616" s="1">
        <v>6.9421269999999997E-7</v>
      </c>
      <c r="K8616" s="1">
        <v>4.1413009999999999E-5</v>
      </c>
      <c r="L8616" s="1">
        <v>3.4851560000000002E-6</v>
      </c>
      <c r="M8616" s="1">
        <v>9.8557839999999989E-4</v>
      </c>
      <c r="N8616" s="1">
        <v>7.0655471999999998E-8</v>
      </c>
      <c r="O8616" s="1">
        <v>5.33841344E-8</v>
      </c>
      <c r="P8616" s="1">
        <v>9.7906889999999999E-9</v>
      </c>
      <c r="Q8616" s="1">
        <v>1.4065492327395101E-8</v>
      </c>
      <c r="R8616" s="1">
        <v>40.15</v>
      </c>
      <c r="S8616" s="1">
        <v>3.65</v>
      </c>
      <c r="T8616" s="1">
        <v>0.01</v>
      </c>
      <c r="U8616" s="1">
        <v>635.1</v>
      </c>
      <c r="V8616" s="1">
        <f t="shared" si="537"/>
        <v>0.30252862538376446</v>
      </c>
      <c r="W8616" s="1">
        <f t="shared" si="538"/>
        <v>1.8170576665054254</v>
      </c>
      <c r="X8616" s="1">
        <f t="shared" si="539"/>
        <v>365</v>
      </c>
    </row>
    <row r="8617" spans="1:24" hidden="1" x14ac:dyDescent="0.3">
      <c r="A8617" s="18" t="str">
        <f t="shared" si="536"/>
        <v>OFF - Industrial - Other General Industrial Equipment_2009_50</v>
      </c>
      <c r="B8617" s="1" t="s">
        <v>40</v>
      </c>
      <c r="C8617" s="1">
        <v>2020</v>
      </c>
      <c r="D8617" s="1" t="s">
        <v>172</v>
      </c>
      <c r="E8617" s="1">
        <v>2009</v>
      </c>
      <c r="F8617" s="1">
        <v>50</v>
      </c>
      <c r="G8617" s="1" t="s">
        <v>12</v>
      </c>
      <c r="H8617" s="1">
        <v>2.6032910502081399E-5</v>
      </c>
      <c r="I8617" s="1">
        <v>2.3945071079814501E-5</v>
      </c>
      <c r="J8617" s="1">
        <v>2.8647629999999999E-5</v>
      </c>
      <c r="K8617" s="1">
        <v>3.0822470000000002E-3</v>
      </c>
      <c r="L8617" s="1">
        <v>6.0536650000000003E-5</v>
      </c>
      <c r="M8617" s="1">
        <v>1.0773690000000001E-2</v>
      </c>
      <c r="N8617" s="1">
        <v>7.4272868999999999E-7</v>
      </c>
      <c r="O8617" s="1">
        <v>5.6117278799999999E-7</v>
      </c>
      <c r="P8617" s="1">
        <v>1.309885E-7</v>
      </c>
      <c r="Q8617" s="1">
        <v>2.08425022669583E-7</v>
      </c>
      <c r="R8617" s="1">
        <v>594.94999999999902</v>
      </c>
      <c r="S8617" s="1">
        <v>281.05</v>
      </c>
      <c r="T8617" s="1">
        <v>0.39</v>
      </c>
      <c r="U8617" s="1">
        <v>8431.5</v>
      </c>
      <c r="V8617" s="1">
        <f t="shared" si="537"/>
        <v>0.9403724277845471</v>
      </c>
      <c r="W8617" s="1">
        <f t="shared" si="538"/>
        <v>2.3773993545766667</v>
      </c>
      <c r="X8617" s="1">
        <f t="shared" si="539"/>
        <v>720.64102564102564</v>
      </c>
    </row>
    <row r="8618" spans="1:24" hidden="1" x14ac:dyDescent="0.3">
      <c r="A8618" s="18" t="str">
        <f t="shared" si="536"/>
        <v>OFF - Industrial - Other General Industrial Equipment_2009_100</v>
      </c>
      <c r="B8618" s="1" t="s">
        <v>40</v>
      </c>
      <c r="C8618" s="1">
        <v>2020</v>
      </c>
      <c r="D8618" s="1" t="s">
        <v>172</v>
      </c>
      <c r="E8618" s="1">
        <v>2009</v>
      </c>
      <c r="F8618" s="1">
        <v>100</v>
      </c>
      <c r="G8618" s="1" t="s">
        <v>12</v>
      </c>
      <c r="H8618" s="1">
        <v>7.9301142544020992E-6</v>
      </c>
      <c r="I8618" s="1">
        <v>7.2941190911990503E-6</v>
      </c>
      <c r="J8618" s="1">
        <v>8.7266069999999996E-6</v>
      </c>
      <c r="K8618" s="1">
        <v>7.5866900000000001E-4</v>
      </c>
      <c r="L8618" s="1">
        <v>3.8899529999999998E-5</v>
      </c>
      <c r="M8618" s="1">
        <v>9.2184970000000008E-3</v>
      </c>
      <c r="N8618" s="1">
        <v>6.4273580999999999E-7</v>
      </c>
      <c r="O8618" s="1">
        <v>4.8562261200000003E-7</v>
      </c>
      <c r="P8618" s="1">
        <v>8.9063550000000005E-8</v>
      </c>
      <c r="Q8618" s="1">
        <v>1.38097561032607E-7</v>
      </c>
      <c r="R8618" s="1">
        <v>394.2</v>
      </c>
      <c r="S8618" s="1">
        <v>91.25</v>
      </c>
      <c r="T8618" s="1">
        <v>0.13</v>
      </c>
      <c r="U8618" s="1">
        <v>7208.75</v>
      </c>
      <c r="V8618" s="1">
        <f t="shared" si="537"/>
        <v>0.33504372310270614</v>
      </c>
      <c r="W8618" s="1">
        <f t="shared" si="538"/>
        <v>1.786787848565681</v>
      </c>
      <c r="X8618" s="1">
        <f t="shared" si="539"/>
        <v>701.92307692307691</v>
      </c>
    </row>
    <row r="8619" spans="1:24" hidden="1" x14ac:dyDescent="0.3">
      <c r="A8619" s="18" t="str">
        <f t="shared" si="536"/>
        <v>OFF - Industrial - Other General Industrial Equipment_2009_175</v>
      </c>
      <c r="B8619" s="1" t="s">
        <v>40</v>
      </c>
      <c r="C8619" s="1">
        <v>2020</v>
      </c>
      <c r="D8619" s="1" t="s">
        <v>172</v>
      </c>
      <c r="E8619" s="1">
        <v>2009</v>
      </c>
      <c r="F8619" s="1">
        <v>175</v>
      </c>
      <c r="G8619" s="1" t="s">
        <v>12</v>
      </c>
      <c r="H8619" s="1">
        <v>1.16035872956156E-6</v>
      </c>
      <c r="I8619" s="1">
        <v>1.06729795945072E-6</v>
      </c>
      <c r="J8619" s="1">
        <v>1.2769039999999999E-6</v>
      </c>
      <c r="K8619" s="1">
        <v>7.8652479999999998E-5</v>
      </c>
      <c r="L8619" s="1">
        <v>6.6473879999999998E-6</v>
      </c>
      <c r="M8619" s="1">
        <v>1.9109960000000001E-3</v>
      </c>
      <c r="N8619" s="1">
        <v>1.3699799999999999E-7</v>
      </c>
      <c r="O8619" s="1">
        <v>1.035096E-7</v>
      </c>
      <c r="P8619" s="1">
        <v>1.898374E-8</v>
      </c>
      <c r="Q8619" s="1">
        <v>2.6852303534118001E-8</v>
      </c>
      <c r="R8619" s="1">
        <v>76.649999999999906</v>
      </c>
      <c r="S8619" s="1">
        <v>7.3</v>
      </c>
      <c r="T8619" s="1">
        <v>0.01</v>
      </c>
      <c r="U8619" s="1">
        <v>1270.2</v>
      </c>
      <c r="V8619" s="1">
        <f t="shared" si="537"/>
        <v>0.2782288568525379</v>
      </c>
      <c r="W8619" s="1">
        <f t="shared" si="538"/>
        <v>1.7328761363388272</v>
      </c>
      <c r="X8619" s="1">
        <f t="shared" si="539"/>
        <v>730</v>
      </c>
    </row>
    <row r="8620" spans="1:24" hidden="1" x14ac:dyDescent="0.3">
      <c r="A8620" s="18" t="str">
        <f t="shared" si="536"/>
        <v>OFF - Industrial - Other General Industrial Equipment_2010_50</v>
      </c>
      <c r="B8620" s="1" t="s">
        <v>40</v>
      </c>
      <c r="C8620" s="1">
        <v>2020</v>
      </c>
      <c r="D8620" s="1" t="s">
        <v>172</v>
      </c>
      <c r="E8620" s="1">
        <v>2010</v>
      </c>
      <c r="F8620" s="1">
        <v>50</v>
      </c>
      <c r="G8620" s="1" t="s">
        <v>12</v>
      </c>
      <c r="H8620" s="1">
        <v>3.8318852748766601E-5</v>
      </c>
      <c r="I8620" s="1">
        <v>3.5245680758315501E-5</v>
      </c>
      <c r="J8620" s="1">
        <v>4.2167560000000003E-5</v>
      </c>
      <c r="K8620" s="1">
        <v>4.4629839999999997E-3</v>
      </c>
      <c r="L8620" s="1">
        <v>8.8725840000000006E-5</v>
      </c>
      <c r="M8620" s="1">
        <v>1.672879E-2</v>
      </c>
      <c r="N8620" s="1">
        <v>1.1532680999999999E-6</v>
      </c>
      <c r="O8620" s="1">
        <v>8.7135812000000005E-7</v>
      </c>
      <c r="P8620" s="1">
        <v>2.033916E-7</v>
      </c>
      <c r="Q8620" s="1">
        <v>3.17112917926727E-7</v>
      </c>
      <c r="R8620" s="1">
        <v>905.2</v>
      </c>
      <c r="S8620" s="1">
        <v>438</v>
      </c>
      <c r="T8620" s="1">
        <v>0.61</v>
      </c>
      <c r="U8620" s="1">
        <v>13140</v>
      </c>
      <c r="V8620" s="1">
        <f t="shared" si="537"/>
        <v>0.88817621485709586</v>
      </c>
      <c r="W8620" s="1">
        <f t="shared" si="538"/>
        <v>2.2358535581022667</v>
      </c>
      <c r="X8620" s="1">
        <f t="shared" si="539"/>
        <v>718.03278688524597</v>
      </c>
    </row>
    <row r="8621" spans="1:24" hidden="1" x14ac:dyDescent="0.3">
      <c r="A8621" s="18" t="str">
        <f t="shared" si="536"/>
        <v>OFF - Industrial - Other General Industrial Equipment_2010_100</v>
      </c>
      <c r="B8621" s="1" t="s">
        <v>40</v>
      </c>
      <c r="C8621" s="1">
        <v>2020</v>
      </c>
      <c r="D8621" s="1" t="s">
        <v>172</v>
      </c>
      <c r="E8621" s="1">
        <v>2010</v>
      </c>
      <c r="F8621" s="1">
        <v>100</v>
      </c>
      <c r="G8621" s="1" t="s">
        <v>12</v>
      </c>
      <c r="H8621" s="1">
        <v>1.16881808078412E-5</v>
      </c>
      <c r="I8621" s="1">
        <v>1.07507887070523E-5</v>
      </c>
      <c r="J8621" s="1">
        <v>1.286213E-5</v>
      </c>
      <c r="K8621" s="1">
        <v>1.0949110000000001E-3</v>
      </c>
      <c r="L8621" s="1">
        <v>5.8333740000000003E-5</v>
      </c>
      <c r="M8621" s="1">
        <v>1.4313970000000001E-2</v>
      </c>
      <c r="N8621" s="1">
        <v>9.9800459999999997E-7</v>
      </c>
      <c r="O8621" s="1">
        <v>7.5404791999999998E-7</v>
      </c>
      <c r="P8621" s="1">
        <v>1.3829300000000001E-7</v>
      </c>
      <c r="Q8621" s="1">
        <v>2.1353974715227199E-7</v>
      </c>
      <c r="R8621" s="1">
        <v>609.54999999999995</v>
      </c>
      <c r="S8621" s="1">
        <v>142.35</v>
      </c>
      <c r="T8621" s="1">
        <v>0.2</v>
      </c>
      <c r="U8621" s="1">
        <v>11245.65</v>
      </c>
      <c r="V8621" s="1">
        <f t="shared" si="537"/>
        <v>0.31655149165862312</v>
      </c>
      <c r="W8621" s="1">
        <f t="shared" si="538"/>
        <v>1.7176072299619474</v>
      </c>
      <c r="X8621" s="1">
        <f t="shared" si="539"/>
        <v>711.74999999999989</v>
      </c>
    </row>
    <row r="8622" spans="1:24" hidden="1" x14ac:dyDescent="0.3">
      <c r="A8622" s="18" t="str">
        <f t="shared" si="536"/>
        <v>OFF - Industrial - Other General Industrial Equipment_2010_175</v>
      </c>
      <c r="B8622" s="1" t="s">
        <v>40</v>
      </c>
      <c r="C8622" s="1">
        <v>2020</v>
      </c>
      <c r="D8622" s="1" t="s">
        <v>172</v>
      </c>
      <c r="E8622" s="1">
        <v>2010</v>
      </c>
      <c r="F8622" s="1">
        <v>175</v>
      </c>
      <c r="G8622" s="1" t="s">
        <v>12</v>
      </c>
      <c r="H8622" s="1">
        <v>1.7041753336622901E-6</v>
      </c>
      <c r="I8622" s="1">
        <v>1.5675004719025701E-6</v>
      </c>
      <c r="J8622" s="1">
        <v>1.8753409999999999E-6</v>
      </c>
      <c r="K8622" s="1">
        <v>1.1957190000000001E-4</v>
      </c>
      <c r="L8622" s="1">
        <v>1.0150600000000001E-5</v>
      </c>
      <c r="M8622" s="1">
        <v>2.9672879999999998E-3</v>
      </c>
      <c r="N8622" s="1">
        <v>2.1272291999999999E-7</v>
      </c>
      <c r="O8622" s="1">
        <v>1.60723984E-7</v>
      </c>
      <c r="P8622" s="1">
        <v>2.9476900000000001E-8</v>
      </c>
      <c r="Q8622" s="1">
        <v>4.21964769821855E-8</v>
      </c>
      <c r="R8622" s="1">
        <v>120.45</v>
      </c>
      <c r="S8622" s="1">
        <v>14.6</v>
      </c>
      <c r="T8622" s="1">
        <v>0.02</v>
      </c>
      <c r="U8622" s="1">
        <v>2540.4</v>
      </c>
      <c r="V8622" s="1">
        <f t="shared" si="537"/>
        <v>0.20431214196161065</v>
      </c>
      <c r="W8622" s="1">
        <f t="shared" si="538"/>
        <v>1.3230559514143678</v>
      </c>
      <c r="X8622" s="1">
        <f t="shared" si="539"/>
        <v>730</v>
      </c>
    </row>
    <row r="8623" spans="1:24" hidden="1" x14ac:dyDescent="0.3">
      <c r="A8623" s="18" t="str">
        <f t="shared" si="536"/>
        <v>OFF - Industrial - Other General Industrial Equipment_2011_50</v>
      </c>
      <c r="B8623" s="1" t="s">
        <v>40</v>
      </c>
      <c r="C8623" s="1">
        <v>2020</v>
      </c>
      <c r="D8623" s="1" t="s">
        <v>172</v>
      </c>
      <c r="E8623" s="1">
        <v>2011</v>
      </c>
      <c r="F8623" s="1">
        <v>50</v>
      </c>
      <c r="G8623" s="1" t="s">
        <v>12</v>
      </c>
      <c r="H8623" s="1">
        <v>4.8037555920864302E-5</v>
      </c>
      <c r="I8623" s="1">
        <v>4.4184943936010901E-5</v>
      </c>
      <c r="J8623" s="1">
        <v>5.2862399999999997E-5</v>
      </c>
      <c r="K8623" s="1">
        <v>5.4915169999999996E-3</v>
      </c>
      <c r="L8623" s="1">
        <v>1.106968E-4</v>
      </c>
      <c r="M8623" s="1">
        <v>2.2189819999999999E-2</v>
      </c>
      <c r="N8623" s="1">
        <v>1.5297462E-6</v>
      </c>
      <c r="O8623" s="1">
        <v>1.15580824E-6</v>
      </c>
      <c r="P8623" s="1">
        <v>2.697878E-7</v>
      </c>
      <c r="Q8623" s="1">
        <v>4.10456639735805E-7</v>
      </c>
      <c r="R8623" s="1">
        <v>1171.6500000000001</v>
      </c>
      <c r="S8623" s="1">
        <v>580.35</v>
      </c>
      <c r="T8623" s="1">
        <v>0.81</v>
      </c>
      <c r="U8623" s="1">
        <v>17410.5</v>
      </c>
      <c r="V8623" s="1">
        <f t="shared" si="537"/>
        <v>0.84033347749485598</v>
      </c>
      <c r="W8623" s="1">
        <f t="shared" si="538"/>
        <v>2.1052924051746751</v>
      </c>
      <c r="X8623" s="1">
        <f t="shared" si="539"/>
        <v>716.48148148148141</v>
      </c>
    </row>
    <row r="8624" spans="1:24" hidden="1" x14ac:dyDescent="0.3">
      <c r="A8624" s="18" t="str">
        <f t="shared" si="536"/>
        <v>OFF - Industrial - Other General Industrial Equipment_2011_100</v>
      </c>
      <c r="B8624" s="1" t="s">
        <v>40</v>
      </c>
      <c r="C8624" s="1">
        <v>2020</v>
      </c>
      <c r="D8624" s="1" t="s">
        <v>172</v>
      </c>
      <c r="E8624" s="1">
        <v>2011</v>
      </c>
      <c r="F8624" s="1">
        <v>100</v>
      </c>
      <c r="G8624" s="1" t="s">
        <v>12</v>
      </c>
      <c r="H8624" s="1">
        <v>1.4674343602871199E-5</v>
      </c>
      <c r="I8624" s="1">
        <v>1.3497461245920899E-5</v>
      </c>
      <c r="J8624" s="1">
        <v>1.614822E-5</v>
      </c>
      <c r="K8624" s="1">
        <v>1.3421010000000001E-3</v>
      </c>
      <c r="L8624" s="1">
        <v>7.4634319999999999E-5</v>
      </c>
      <c r="M8624" s="1">
        <v>1.8986699999999999E-2</v>
      </c>
      <c r="N8624" s="1">
        <v>1.3237982999999999E-6</v>
      </c>
      <c r="O8624" s="1">
        <v>1.00020316E-6</v>
      </c>
      <c r="P8624" s="1">
        <v>1.83438E-7</v>
      </c>
      <c r="Q8624" s="1">
        <v>2.8003116542723102E-7</v>
      </c>
      <c r="R8624" s="1">
        <v>799.35</v>
      </c>
      <c r="S8624" s="1">
        <v>189.8</v>
      </c>
      <c r="T8624" s="1">
        <v>0.27</v>
      </c>
      <c r="U8624" s="1">
        <v>14994.199999999901</v>
      </c>
      <c r="V8624" s="1">
        <f t="shared" si="537"/>
        <v>0.29806939802923343</v>
      </c>
      <c r="W8624" s="1">
        <f t="shared" si="538"/>
        <v>1.6481771223047044</v>
      </c>
      <c r="X8624" s="1">
        <f t="shared" si="539"/>
        <v>702.96296296296293</v>
      </c>
    </row>
    <row r="8625" spans="1:24" hidden="1" x14ac:dyDescent="0.3">
      <c r="A8625" s="18" t="str">
        <f t="shared" si="536"/>
        <v>OFF - Industrial - Other General Industrial Equipment_2011_175</v>
      </c>
      <c r="B8625" s="1" t="s">
        <v>40</v>
      </c>
      <c r="C8625" s="1">
        <v>2020</v>
      </c>
      <c r="D8625" s="1" t="s">
        <v>172</v>
      </c>
      <c r="E8625" s="1">
        <v>2011</v>
      </c>
      <c r="F8625" s="1">
        <v>175</v>
      </c>
      <c r="G8625" s="1" t="s">
        <v>12</v>
      </c>
      <c r="H8625" s="1">
        <v>2.1310795055427799E-6</v>
      </c>
      <c r="I8625" s="1">
        <v>1.9601669291982498E-6</v>
      </c>
      <c r="J8625" s="1">
        <v>2.3451229999999998E-6</v>
      </c>
      <c r="K8625" s="1">
        <v>1.552162E-4</v>
      </c>
      <c r="L8625" s="1">
        <v>1.3237270000000001E-5</v>
      </c>
      <c r="M8625" s="1">
        <v>3.9359440000000002E-3</v>
      </c>
      <c r="N8625" s="1">
        <v>2.8216520999999998E-7</v>
      </c>
      <c r="O8625" s="1">
        <v>2.13191492E-7</v>
      </c>
      <c r="P8625" s="1">
        <v>3.9099479999999999E-8</v>
      </c>
      <c r="Q8625" s="1">
        <v>5.4983288188908401E-8</v>
      </c>
      <c r="R8625" s="1">
        <v>156.94999999999999</v>
      </c>
      <c r="S8625" s="1">
        <v>18.25</v>
      </c>
      <c r="T8625" s="1">
        <v>0.03</v>
      </c>
      <c r="U8625" s="1">
        <v>3175.5</v>
      </c>
      <c r="V8625" s="1">
        <f t="shared" si="537"/>
        <v>0.2043946581633693</v>
      </c>
      <c r="W8625" s="1">
        <f t="shared" si="538"/>
        <v>1.3803045222137704</v>
      </c>
      <c r="X8625" s="1">
        <f t="shared" si="539"/>
        <v>608.33333333333337</v>
      </c>
    </row>
    <row r="8626" spans="1:24" hidden="1" x14ac:dyDescent="0.3">
      <c r="A8626" s="18" t="str">
        <f t="shared" si="536"/>
        <v>OFF - Industrial - Other General Industrial Equipment_2012_50</v>
      </c>
      <c r="B8626" s="1" t="s">
        <v>40</v>
      </c>
      <c r="C8626" s="1">
        <v>2020</v>
      </c>
      <c r="D8626" s="1" t="s">
        <v>172</v>
      </c>
      <c r="E8626" s="1">
        <v>2012</v>
      </c>
      <c r="F8626" s="1">
        <v>50</v>
      </c>
      <c r="G8626" s="1" t="s">
        <v>12</v>
      </c>
      <c r="H8626" s="1">
        <v>6.2728656472553197E-5</v>
      </c>
      <c r="I8626" s="1">
        <v>5.7697818223454397E-5</v>
      </c>
      <c r="J8626" s="1">
        <v>6.9029059999999997E-5</v>
      </c>
      <c r="K8626" s="1">
        <v>7.0192859999999996E-3</v>
      </c>
      <c r="L8626" s="1">
        <v>1.437698E-4</v>
      </c>
      <c r="M8626" s="1">
        <v>3.0762919999999999E-2</v>
      </c>
      <c r="N8626" s="1">
        <v>2.1207681E-6</v>
      </c>
      <c r="O8626" s="1">
        <v>1.60235812E-6</v>
      </c>
      <c r="P8626" s="1">
        <v>3.7402109999999998E-7</v>
      </c>
      <c r="Q8626" s="1">
        <v>5.57504968613118E-7</v>
      </c>
      <c r="R8626" s="1">
        <v>1591.4</v>
      </c>
      <c r="S8626" s="1">
        <v>803</v>
      </c>
      <c r="T8626" s="1">
        <v>1.1200000000000001</v>
      </c>
      <c r="U8626" s="1">
        <v>24090</v>
      </c>
      <c r="V8626" s="1">
        <f t="shared" si="537"/>
        <v>0.79306939732745063</v>
      </c>
      <c r="W8626" s="1">
        <f t="shared" si="538"/>
        <v>1.9761480095886668</v>
      </c>
      <c r="X8626" s="1">
        <f t="shared" si="539"/>
        <v>716.96428571428567</v>
      </c>
    </row>
    <row r="8627" spans="1:24" hidden="1" x14ac:dyDescent="0.3">
      <c r="A8627" s="18" t="str">
        <f t="shared" si="536"/>
        <v>OFF - Industrial - Other General Industrial Equipment_2012_100</v>
      </c>
      <c r="B8627" s="1" t="s">
        <v>40</v>
      </c>
      <c r="C8627" s="1">
        <v>2020</v>
      </c>
      <c r="D8627" s="1" t="s">
        <v>172</v>
      </c>
      <c r="E8627" s="1">
        <v>2012</v>
      </c>
      <c r="F8627" s="1">
        <v>100</v>
      </c>
      <c r="G8627" s="1" t="s">
        <v>12</v>
      </c>
      <c r="H8627" s="1">
        <v>1.91940125713465E-5</v>
      </c>
      <c r="I8627" s="1">
        <v>1.7654652763124499E-5</v>
      </c>
      <c r="J8627" s="1">
        <v>2.1121840000000001E-5</v>
      </c>
      <c r="K8627" s="1">
        <v>1.7077959999999999E-3</v>
      </c>
      <c r="L8627" s="1">
        <v>9.9667890000000001E-5</v>
      </c>
      <c r="M8627" s="1">
        <v>2.6322269999999998E-2</v>
      </c>
      <c r="N8627" s="1">
        <v>1.8352520999999999E-6</v>
      </c>
      <c r="O8627" s="1">
        <v>1.38663492E-6</v>
      </c>
      <c r="P8627" s="1">
        <v>2.5430980000000002E-7</v>
      </c>
      <c r="Q8627" s="1">
        <v>3.8488301732235901E-7</v>
      </c>
      <c r="R8627" s="1">
        <v>1098.6499999999901</v>
      </c>
      <c r="S8627" s="1">
        <v>262.8</v>
      </c>
      <c r="T8627" s="1">
        <v>0.37</v>
      </c>
      <c r="U8627" s="1">
        <v>20761.199999999899</v>
      </c>
      <c r="V8627" s="1">
        <f t="shared" si="537"/>
        <v>0.28157580127822535</v>
      </c>
      <c r="W8627" s="1">
        <f t="shared" si="538"/>
        <v>1.5896130252461154</v>
      </c>
      <c r="X8627" s="1">
        <f t="shared" si="539"/>
        <v>710.27027027027032</v>
      </c>
    </row>
    <row r="8628" spans="1:24" hidden="1" x14ac:dyDescent="0.3">
      <c r="A8628" s="18" t="str">
        <f t="shared" si="536"/>
        <v>OFF - Industrial - Other General Industrial Equipment_2012_175</v>
      </c>
      <c r="B8628" s="1" t="s">
        <v>40</v>
      </c>
      <c r="C8628" s="1">
        <v>2020</v>
      </c>
      <c r="D8628" s="1" t="s">
        <v>172</v>
      </c>
      <c r="E8628" s="1">
        <v>2012</v>
      </c>
      <c r="F8628" s="1">
        <v>175</v>
      </c>
      <c r="G8628" s="1" t="s">
        <v>12</v>
      </c>
      <c r="H8628" s="1">
        <v>2.7750134264597999E-6</v>
      </c>
      <c r="I8628" s="1">
        <v>2.5524573496577201E-6</v>
      </c>
      <c r="J8628" s="1">
        <v>3.0537329999999999E-6</v>
      </c>
      <c r="K8628" s="1">
        <v>2.1048550000000001E-4</v>
      </c>
      <c r="L8628" s="1">
        <v>1.8036910000000001E-5</v>
      </c>
      <c r="M8628" s="1">
        <v>5.4566079999999999E-3</v>
      </c>
      <c r="N8628" s="1">
        <v>3.9118059000000001E-7</v>
      </c>
      <c r="O8628" s="1">
        <v>2.9555866800000002E-7</v>
      </c>
      <c r="P8628" s="1">
        <v>5.420568E-8</v>
      </c>
      <c r="Q8628" s="1">
        <v>7.6720867240337297E-8</v>
      </c>
      <c r="R8628" s="1">
        <v>219</v>
      </c>
      <c r="S8628" s="1">
        <v>25.55</v>
      </c>
      <c r="T8628" s="1">
        <v>0.04</v>
      </c>
      <c r="U8628" s="1">
        <v>4445.7</v>
      </c>
      <c r="V8628" s="1">
        <f t="shared" si="537"/>
        <v>0.1901108667578266</v>
      </c>
      <c r="W8628" s="1">
        <f t="shared" si="538"/>
        <v>1.3434162158254024</v>
      </c>
      <c r="X8628" s="1">
        <f t="shared" si="539"/>
        <v>638.75</v>
      </c>
    </row>
    <row r="8629" spans="1:24" hidden="1" x14ac:dyDescent="0.3">
      <c r="A8629" s="18" t="str">
        <f t="shared" si="536"/>
        <v>OFF - Industrial - Other General Industrial Equipment_2013_25</v>
      </c>
      <c r="B8629" s="1" t="s">
        <v>40</v>
      </c>
      <c r="C8629" s="1">
        <v>2020</v>
      </c>
      <c r="D8629" s="1" t="s">
        <v>172</v>
      </c>
      <c r="E8629" s="1">
        <v>2013</v>
      </c>
      <c r="F8629" s="1">
        <v>25</v>
      </c>
      <c r="G8629" s="1" t="s">
        <v>5</v>
      </c>
      <c r="H8629" s="1">
        <v>3.35414861111111E-6</v>
      </c>
      <c r="I8629" s="1">
        <v>3.9917140495867701E-6</v>
      </c>
      <c r="J8629" s="1">
        <v>4.829974E-6</v>
      </c>
      <c r="K8629" s="1">
        <v>1.648535E-5</v>
      </c>
      <c r="L8629" s="1">
        <v>3.0521570000000001E-5</v>
      </c>
      <c r="M8629" s="1">
        <v>4.0036849999999999E-3</v>
      </c>
      <c r="N8629" s="1">
        <v>1.140448E-6</v>
      </c>
      <c r="O8629" s="1">
        <v>1.0492121599999999E-6</v>
      </c>
      <c r="P8629" s="1">
        <v>5.0799180000000002E-8</v>
      </c>
      <c r="Q8629" s="1">
        <v>3.3056111592000499E-8</v>
      </c>
      <c r="R8629" s="1">
        <v>131.4</v>
      </c>
      <c r="S8629" s="1">
        <v>189.8</v>
      </c>
      <c r="T8629" s="1">
        <v>0.13</v>
      </c>
      <c r="U8629" s="1">
        <v>4555.2</v>
      </c>
      <c r="V8629" s="1">
        <f t="shared" si="537"/>
        <v>0.290162025018327</v>
      </c>
      <c r="W8629" s="1">
        <f t="shared" si="538"/>
        <v>2.2186460372469394</v>
      </c>
      <c r="X8629" s="1">
        <f t="shared" si="539"/>
        <v>1460</v>
      </c>
    </row>
    <row r="8630" spans="1:24" hidden="1" x14ac:dyDescent="0.3">
      <c r="A8630" s="18" t="str">
        <f t="shared" si="536"/>
        <v>OFF - Industrial - Other General Industrial Equipment_2013_50</v>
      </c>
      <c r="B8630" s="1" t="s">
        <v>40</v>
      </c>
      <c r="C8630" s="1">
        <v>2020</v>
      </c>
      <c r="D8630" s="1" t="s">
        <v>172</v>
      </c>
      <c r="E8630" s="1">
        <v>2013</v>
      </c>
      <c r="F8630" s="1">
        <v>50</v>
      </c>
      <c r="G8630" s="1" t="s">
        <v>12</v>
      </c>
      <c r="H8630" s="1">
        <v>8.0769193022057497E-5</v>
      </c>
      <c r="I8630" s="1">
        <v>7.4291503741688496E-5</v>
      </c>
      <c r="J8630" s="1">
        <v>8.8881570000000004E-5</v>
      </c>
      <c r="K8630" s="1">
        <v>8.8170379999999993E-3</v>
      </c>
      <c r="L8630" s="1">
        <v>1.839798E-4</v>
      </c>
      <c r="M8630" s="1">
        <v>4.2213439999999998E-2</v>
      </c>
      <c r="N8630" s="1">
        <v>2.9101571999999999E-6</v>
      </c>
      <c r="O8630" s="1">
        <v>2.1987854400000001E-6</v>
      </c>
      <c r="P8630" s="1">
        <v>5.1323850000000002E-7</v>
      </c>
      <c r="Q8630" s="1">
        <v>7.4802845559328905E-7</v>
      </c>
      <c r="R8630" s="1">
        <v>2135.25</v>
      </c>
      <c r="S8630" s="1">
        <v>1102.3</v>
      </c>
      <c r="T8630" s="1">
        <v>1.54</v>
      </c>
      <c r="U8630" s="1">
        <v>33069</v>
      </c>
      <c r="V8630" s="1">
        <f t="shared" si="537"/>
        <v>0.74388651772751324</v>
      </c>
      <c r="W8630" s="1">
        <f t="shared" si="538"/>
        <v>1.842203830333907</v>
      </c>
      <c r="X8630" s="1">
        <f t="shared" si="539"/>
        <v>715.77922077922074</v>
      </c>
    </row>
    <row r="8631" spans="1:24" hidden="1" x14ac:dyDescent="0.3">
      <c r="A8631" s="18" t="str">
        <f t="shared" si="536"/>
        <v>OFF - Industrial - Other General Industrial Equipment_2013_100</v>
      </c>
      <c r="B8631" s="1" t="s">
        <v>40</v>
      </c>
      <c r="C8631" s="1">
        <v>2020</v>
      </c>
      <c r="D8631" s="1" t="s">
        <v>172</v>
      </c>
      <c r="E8631" s="1">
        <v>2013</v>
      </c>
      <c r="F8631" s="1">
        <v>100</v>
      </c>
      <c r="G8631" s="1" t="s">
        <v>12</v>
      </c>
      <c r="H8631" s="1">
        <v>2.47605819132182E-5</v>
      </c>
      <c r="I8631" s="1">
        <v>2.2774783243778099E-5</v>
      </c>
      <c r="J8631" s="1">
        <v>2.724751E-5</v>
      </c>
      <c r="K8631" s="1">
        <v>2.1337539999999999E-3</v>
      </c>
      <c r="L8631" s="1">
        <v>1.3154940000000001E-4</v>
      </c>
      <c r="M8631" s="1">
        <v>3.6119890000000002E-2</v>
      </c>
      <c r="N8631" s="1">
        <v>2.5183656E-6</v>
      </c>
      <c r="O8631" s="1">
        <v>1.9027651199999999E-6</v>
      </c>
      <c r="P8631" s="1">
        <v>3.4896849999999999E-7</v>
      </c>
      <c r="Q8631" s="1">
        <v>5.2425925947563803E-7</v>
      </c>
      <c r="R8631" s="1">
        <v>1496.49999999999</v>
      </c>
      <c r="S8631" s="1">
        <v>361.35</v>
      </c>
      <c r="T8631" s="1">
        <v>0.51</v>
      </c>
      <c r="U8631" s="1">
        <v>28546.6499999999</v>
      </c>
      <c r="V8631" s="1">
        <f t="shared" si="537"/>
        <v>0.26417255869534922</v>
      </c>
      <c r="W8631" s="1">
        <f t="shared" si="538"/>
        <v>1.5258868205620308</v>
      </c>
      <c r="X8631" s="1">
        <f t="shared" si="539"/>
        <v>708.52941176470597</v>
      </c>
    </row>
    <row r="8632" spans="1:24" hidden="1" x14ac:dyDescent="0.3">
      <c r="A8632" s="18" t="str">
        <f t="shared" si="536"/>
        <v>OFF - Industrial - Other General Industrial Equipment_2013_175</v>
      </c>
      <c r="B8632" s="1" t="s">
        <v>40</v>
      </c>
      <c r="C8632" s="1">
        <v>2020</v>
      </c>
      <c r="D8632" s="1" t="s">
        <v>172</v>
      </c>
      <c r="E8632" s="1">
        <v>2013</v>
      </c>
      <c r="F8632" s="1">
        <v>175</v>
      </c>
      <c r="G8632" s="1" t="s">
        <v>12</v>
      </c>
      <c r="H8632" s="1">
        <v>3.5617267290599399E-6</v>
      </c>
      <c r="I8632" s="1">
        <v>3.2760762453893399E-6</v>
      </c>
      <c r="J8632" s="1">
        <v>3.9194629999999999E-6</v>
      </c>
      <c r="K8632" s="1">
        <v>2.8238409999999998E-4</v>
      </c>
      <c r="L8632" s="1">
        <v>2.4318849999999998E-5</v>
      </c>
      <c r="M8632" s="1">
        <v>7.487657E-3</v>
      </c>
      <c r="N8632" s="1">
        <v>5.3678519999999998E-7</v>
      </c>
      <c r="O8632" s="1">
        <v>4.0557104000000001E-7</v>
      </c>
      <c r="P8632" s="1">
        <v>7.4382039999999997E-8</v>
      </c>
      <c r="Q8632" s="1">
        <v>1.04851851895127E-7</v>
      </c>
      <c r="R8632" s="1">
        <v>299.29999999999899</v>
      </c>
      <c r="S8632" s="1">
        <v>36.5</v>
      </c>
      <c r="T8632" s="1">
        <v>0.05</v>
      </c>
      <c r="U8632" s="1">
        <v>6351</v>
      </c>
      <c r="V8632" s="1">
        <f t="shared" si="537"/>
        <v>0.17080496418929336</v>
      </c>
      <c r="W8632" s="1">
        <f t="shared" si="538"/>
        <v>1.2679131962269541</v>
      </c>
      <c r="X8632" s="1">
        <f t="shared" si="539"/>
        <v>730</v>
      </c>
    </row>
    <row r="8633" spans="1:24" hidden="1" x14ac:dyDescent="0.3">
      <c r="A8633" s="18" t="str">
        <f t="shared" si="536"/>
        <v>OFF - Industrial - Other General Industrial Equipment_2014_25</v>
      </c>
      <c r="B8633" s="1" t="s">
        <v>40</v>
      </c>
      <c r="C8633" s="1">
        <v>2020</v>
      </c>
      <c r="D8633" s="1" t="s">
        <v>172</v>
      </c>
      <c r="E8633" s="1">
        <v>2014</v>
      </c>
      <c r="F8633" s="1">
        <v>25</v>
      </c>
      <c r="G8633" s="1" t="s">
        <v>5</v>
      </c>
      <c r="H8633" s="1">
        <v>1.24622083333333E-5</v>
      </c>
      <c r="I8633" s="1">
        <v>1.4831057851239599E-5</v>
      </c>
      <c r="J8633" s="1">
        <v>1.7945579999999998E-5</v>
      </c>
      <c r="K8633" s="1">
        <v>6.1250660000000004E-5</v>
      </c>
      <c r="L8633" s="1">
        <v>1.134017E-4</v>
      </c>
      <c r="M8633" s="1">
        <v>1.487553E-2</v>
      </c>
      <c r="N8633" s="1">
        <v>4.237289E-6</v>
      </c>
      <c r="O8633" s="1">
        <v>3.8983058799999997E-6</v>
      </c>
      <c r="P8633" s="1">
        <v>1.8874230000000001E-7</v>
      </c>
      <c r="Q8633" s="1">
        <v>1.23960418470002E-7</v>
      </c>
      <c r="R8633" s="1">
        <v>492.75</v>
      </c>
      <c r="S8633" s="1">
        <v>708.1</v>
      </c>
      <c r="T8633" s="1">
        <v>0.5</v>
      </c>
      <c r="U8633" s="1">
        <v>16994.400000000001</v>
      </c>
      <c r="V8633" s="1">
        <f t="shared" si="537"/>
        <v>0.28897142097727135</v>
      </c>
      <c r="W8633" s="1">
        <f t="shared" si="538"/>
        <v>2.2095423481541663</v>
      </c>
      <c r="X8633" s="1">
        <f t="shared" si="539"/>
        <v>1416.2</v>
      </c>
    </row>
    <row r="8634" spans="1:24" hidden="1" x14ac:dyDescent="0.3">
      <c r="A8634" s="18" t="str">
        <f t="shared" si="536"/>
        <v>OFF - Industrial - Other General Industrial Equipment_2014_50</v>
      </c>
      <c r="B8634" s="1" t="s">
        <v>40</v>
      </c>
      <c r="C8634" s="1">
        <v>2020</v>
      </c>
      <c r="D8634" s="1" t="s">
        <v>172</v>
      </c>
      <c r="E8634" s="1">
        <v>2014</v>
      </c>
      <c r="F8634" s="1">
        <v>50</v>
      </c>
      <c r="G8634" s="1" t="s">
        <v>12</v>
      </c>
      <c r="H8634" s="1">
        <v>1.89361791067019E-4</v>
      </c>
      <c r="I8634" s="1">
        <v>1.7417497542344401E-4</v>
      </c>
      <c r="J8634" s="1">
        <v>2.083811E-4</v>
      </c>
      <c r="K8634" s="1">
        <v>2.0080440000000001E-2</v>
      </c>
      <c r="L8634" s="1">
        <v>4.282949E-4</v>
      </c>
      <c r="M8634" s="1">
        <v>0.1059305</v>
      </c>
      <c r="N8634" s="1">
        <v>7.3027511999999998E-6</v>
      </c>
      <c r="O8634" s="1">
        <v>5.51763424E-6</v>
      </c>
      <c r="P8634" s="1">
        <v>1.2879209999999999E-6</v>
      </c>
      <c r="Q8634" s="1">
        <v>1.83235004592339E-6</v>
      </c>
      <c r="R8634" s="1">
        <v>5230.45</v>
      </c>
      <c r="S8634" s="1">
        <v>2763.05</v>
      </c>
      <c r="T8634" s="1">
        <v>3.87</v>
      </c>
      <c r="U8634" s="1">
        <v>82891.5</v>
      </c>
      <c r="V8634" s="1">
        <f t="shared" si="537"/>
        <v>0.69576785466324731</v>
      </c>
      <c r="W8634" s="1">
        <f t="shared" si="538"/>
        <v>1.7108877036540115</v>
      </c>
      <c r="X8634" s="1">
        <f t="shared" si="539"/>
        <v>713.96640826873386</v>
      </c>
    </row>
    <row r="8635" spans="1:24" hidden="1" x14ac:dyDescent="0.3">
      <c r="A8635" s="18" t="str">
        <f t="shared" si="536"/>
        <v>OFF - Industrial - Other General Industrial Equipment_2014_100</v>
      </c>
      <c r="B8635" s="1" t="s">
        <v>40</v>
      </c>
      <c r="C8635" s="1">
        <v>2020</v>
      </c>
      <c r="D8635" s="1" t="s">
        <v>172</v>
      </c>
      <c r="E8635" s="1">
        <v>2014</v>
      </c>
      <c r="F8635" s="1">
        <v>100</v>
      </c>
      <c r="G8635" s="1" t="s">
        <v>12</v>
      </c>
      <c r="H8635" s="1">
        <v>5.8174901107648801E-5</v>
      </c>
      <c r="I8635" s="1">
        <v>5.3509274038815402E-5</v>
      </c>
      <c r="J8635" s="1">
        <v>6.4017930000000005E-5</v>
      </c>
      <c r="K8635" s="1">
        <v>4.8281840000000001E-3</v>
      </c>
      <c r="L8635" s="1">
        <v>3.1701949999999999E-4</v>
      </c>
      <c r="M8635" s="1">
        <v>9.0639269999999994E-2</v>
      </c>
      <c r="N8635" s="1">
        <v>6.3195876000000004E-6</v>
      </c>
      <c r="O8635" s="1">
        <v>4.7747995200000004E-6</v>
      </c>
      <c r="P8635" s="1">
        <v>8.757018E-7</v>
      </c>
      <c r="Q8635" s="1">
        <v>1.3042547430857299E-6</v>
      </c>
      <c r="R8635" s="1">
        <v>3722.99999999999</v>
      </c>
      <c r="S8635" s="1">
        <v>908.85</v>
      </c>
      <c r="T8635" s="1">
        <v>1.27</v>
      </c>
      <c r="U8635" s="1">
        <v>71799.149999999994</v>
      </c>
      <c r="V8635" s="1">
        <f t="shared" si="537"/>
        <v>0.24677340682472426</v>
      </c>
      <c r="W8635" s="1">
        <f t="shared" si="538"/>
        <v>1.4620266009985767</v>
      </c>
      <c r="X8635" s="1">
        <f t="shared" si="539"/>
        <v>715.62992125984249</v>
      </c>
    </row>
    <row r="8636" spans="1:24" hidden="1" x14ac:dyDescent="0.3">
      <c r="A8636" s="18" t="str">
        <f t="shared" si="536"/>
        <v>OFF - Industrial - Other General Industrial Equipment_2014_175</v>
      </c>
      <c r="B8636" s="1" t="s">
        <v>40</v>
      </c>
      <c r="C8636" s="1">
        <v>2020</v>
      </c>
      <c r="D8636" s="1" t="s">
        <v>172</v>
      </c>
      <c r="E8636" s="1">
        <v>2014</v>
      </c>
      <c r="F8636" s="1">
        <v>175</v>
      </c>
      <c r="G8636" s="1" t="s">
        <v>12</v>
      </c>
      <c r="H8636" s="1">
        <v>8.3199895677997608E-6</v>
      </c>
      <c r="I8636" s="1">
        <v>7.6527264044622099E-6</v>
      </c>
      <c r="J8636" s="1">
        <v>9.1556409999999997E-6</v>
      </c>
      <c r="K8636" s="1">
        <v>6.9243430000000001E-4</v>
      </c>
      <c r="L8636" s="1">
        <v>5.9942309999999998E-5</v>
      </c>
      <c r="M8636" s="1">
        <v>1.8789529999999999E-2</v>
      </c>
      <c r="N8636" s="1">
        <v>1.3470084E-6</v>
      </c>
      <c r="O8636" s="1">
        <v>1.01773968E-6</v>
      </c>
      <c r="P8636" s="1">
        <v>1.866543E-7</v>
      </c>
      <c r="Q8636" s="1">
        <v>2.6340831085849099E-7</v>
      </c>
      <c r="R8636" s="1">
        <v>751.9</v>
      </c>
      <c r="S8636" s="1">
        <v>87.6</v>
      </c>
      <c r="T8636" s="1">
        <v>0.12</v>
      </c>
      <c r="U8636" s="1">
        <v>15242.4</v>
      </c>
      <c r="V8636" s="1">
        <f t="shared" si="537"/>
        <v>0.16624608748858202</v>
      </c>
      <c r="W8636" s="1">
        <f t="shared" si="538"/>
        <v>1.302173106138635</v>
      </c>
      <c r="X8636" s="1">
        <f t="shared" si="539"/>
        <v>730</v>
      </c>
    </row>
    <row r="8637" spans="1:24" hidden="1" x14ac:dyDescent="0.3">
      <c r="A8637" s="18" t="str">
        <f t="shared" si="536"/>
        <v>OFF - Industrial - Other General Industrial Equipment_2015_25</v>
      </c>
      <c r="B8637" s="1" t="s">
        <v>40</v>
      </c>
      <c r="C8637" s="1">
        <v>2020</v>
      </c>
      <c r="D8637" s="1" t="s">
        <v>172</v>
      </c>
      <c r="E8637" s="1">
        <v>2015</v>
      </c>
      <c r="F8637" s="1">
        <v>25</v>
      </c>
      <c r="G8637" s="1" t="s">
        <v>12</v>
      </c>
      <c r="H8637" s="1">
        <v>2.3656013645463301E-5</v>
      </c>
      <c r="I8637" s="1">
        <v>2.17588013510971E-5</v>
      </c>
      <c r="J8637" s="1">
        <v>2.6032000000000001E-5</v>
      </c>
      <c r="K8637" s="1">
        <v>1.4548479999999999E-3</v>
      </c>
      <c r="L8637" s="1">
        <v>1.9728389999999998E-5</v>
      </c>
      <c r="M8637" s="1">
        <v>2.35557E-3</v>
      </c>
      <c r="N8637" s="1">
        <v>1.1848058999999899E-6</v>
      </c>
      <c r="O8637" s="1">
        <v>8.9518667999999998E-7</v>
      </c>
      <c r="P8637" s="1">
        <v>5.9701070000000002E-8</v>
      </c>
      <c r="Q8637" s="1">
        <v>6.2655374912942203E-8</v>
      </c>
      <c r="R8637" s="1">
        <v>178.85</v>
      </c>
      <c r="S8637" s="1">
        <v>186.15</v>
      </c>
      <c r="T8637" s="1">
        <v>0.43</v>
      </c>
      <c r="U8637" s="1">
        <v>3350.7</v>
      </c>
      <c r="V8637" s="1">
        <f t="shared" si="537"/>
        <v>2.1502453754255635</v>
      </c>
      <c r="W8637" s="1">
        <f t="shared" si="538"/>
        <v>1.9495963347242482</v>
      </c>
      <c r="X8637" s="1">
        <f t="shared" si="539"/>
        <v>432.90697674418607</v>
      </c>
    </row>
    <row r="8638" spans="1:24" hidden="1" x14ac:dyDescent="0.3">
      <c r="A8638" s="18" t="str">
        <f t="shared" si="536"/>
        <v>OFF - Industrial - Other General Industrial Equipment_2015_25</v>
      </c>
      <c r="B8638" s="1" t="s">
        <v>40</v>
      </c>
      <c r="C8638" s="1">
        <v>2020</v>
      </c>
      <c r="D8638" s="1" t="s">
        <v>172</v>
      </c>
      <c r="E8638" s="1">
        <v>2015</v>
      </c>
      <c r="F8638" s="1">
        <v>25</v>
      </c>
      <c r="G8638" s="1" t="s">
        <v>5</v>
      </c>
      <c r="H8638" s="1">
        <v>2.4336611111111099E-5</v>
      </c>
      <c r="I8638" s="1">
        <v>2.8962578512396599E-5</v>
      </c>
      <c r="J8638" s="1">
        <v>3.5044720000000001E-5</v>
      </c>
      <c r="K8638" s="1">
        <v>1.196123E-4</v>
      </c>
      <c r="L8638" s="1">
        <v>2.2145460000000001E-4</v>
      </c>
      <c r="M8638" s="1">
        <v>2.9049439999999999E-2</v>
      </c>
      <c r="N8638" s="1">
        <v>8.2747200000000003E-6</v>
      </c>
      <c r="O8638" s="1">
        <v>7.6127423999999996E-6</v>
      </c>
      <c r="P8638" s="1">
        <v>3.6858230000000001E-7</v>
      </c>
      <c r="Q8638" s="1">
        <v>2.4332971033000399E-7</v>
      </c>
      <c r="R8638" s="1">
        <v>967.25</v>
      </c>
      <c r="S8638" s="1">
        <v>1383.35</v>
      </c>
      <c r="T8638" s="1">
        <v>0.97</v>
      </c>
      <c r="U8638" s="1">
        <v>33200.400000000001</v>
      </c>
      <c r="V8638" s="1">
        <f t="shared" si="537"/>
        <v>0.28885674205692718</v>
      </c>
      <c r="W8638" s="1">
        <f t="shared" si="538"/>
        <v>2.2086657181486808</v>
      </c>
      <c r="X8638" s="1">
        <f t="shared" si="539"/>
        <v>1426.1340206185566</v>
      </c>
    </row>
    <row r="8639" spans="1:24" hidden="1" x14ac:dyDescent="0.3">
      <c r="A8639" s="18" t="str">
        <f t="shared" si="536"/>
        <v>OFF - Industrial - Other General Industrial Equipment_2015_50</v>
      </c>
      <c r="B8639" s="1" t="s">
        <v>40</v>
      </c>
      <c r="C8639" s="1">
        <v>2020</v>
      </c>
      <c r="D8639" s="1" t="s">
        <v>172</v>
      </c>
      <c r="E8639" s="1">
        <v>2015</v>
      </c>
      <c r="F8639" s="1">
        <v>50</v>
      </c>
      <c r="G8639" s="1" t="s">
        <v>12</v>
      </c>
      <c r="H8639" s="1">
        <v>2.00669005733166E-4</v>
      </c>
      <c r="I8639" s="1">
        <v>1.8457535147336601E-4</v>
      </c>
      <c r="J8639" s="1">
        <v>2.20824E-4</v>
      </c>
      <c r="K8639" s="1">
        <v>2.0558489999999999E-2</v>
      </c>
      <c r="L8639" s="1">
        <v>4.5015719999999998E-4</v>
      </c>
      <c r="M8639" s="1">
        <v>0.1207498</v>
      </c>
      <c r="N8639" s="1">
        <v>8.3243817000000004E-6</v>
      </c>
      <c r="O8639" s="1">
        <v>6.2895328400000002E-6</v>
      </c>
      <c r="P8639" s="1">
        <v>1.4680970000000001E-6</v>
      </c>
      <c r="Q8639" s="1">
        <v>2.0394963874722999E-6</v>
      </c>
      <c r="R8639" s="1">
        <v>5821.75</v>
      </c>
      <c r="S8639" s="1">
        <v>3149.95</v>
      </c>
      <c r="T8639" s="1">
        <v>4.42</v>
      </c>
      <c r="U8639" s="1">
        <v>94498.5</v>
      </c>
      <c r="V8639" s="1">
        <f t="shared" si="537"/>
        <v>0.64675141845026707</v>
      </c>
      <c r="W8639" s="1">
        <f t="shared" si="538"/>
        <v>1.5773493334921898</v>
      </c>
      <c r="X8639" s="1">
        <f t="shared" si="539"/>
        <v>712.65837104072398</v>
      </c>
    </row>
    <row r="8640" spans="1:24" hidden="1" x14ac:dyDescent="0.3">
      <c r="A8640" s="18" t="str">
        <f t="shared" si="536"/>
        <v>OFF - Industrial - Other General Industrial Equipment_2015_100</v>
      </c>
      <c r="B8640" s="1" t="s">
        <v>40</v>
      </c>
      <c r="C8640" s="1">
        <v>2020</v>
      </c>
      <c r="D8640" s="1" t="s">
        <v>172</v>
      </c>
      <c r="E8640" s="1">
        <v>2015</v>
      </c>
      <c r="F8640" s="1">
        <v>100</v>
      </c>
      <c r="G8640" s="1" t="s">
        <v>12</v>
      </c>
      <c r="H8640" s="1">
        <v>6.1800172476620698E-5</v>
      </c>
      <c r="I8640" s="1">
        <v>5.6843798643995701E-5</v>
      </c>
      <c r="J8640" s="1">
        <v>6.8007319999999997E-5</v>
      </c>
      <c r="K8640" s="1">
        <v>4.9037509999999996E-3</v>
      </c>
      <c r="L8640" s="1">
        <v>3.4644750000000001E-4</v>
      </c>
      <c r="M8640" s="1">
        <v>0.10331940000000001</v>
      </c>
      <c r="N8640" s="1">
        <v>7.2036782999999998E-6</v>
      </c>
      <c r="O8640" s="1">
        <v>5.4427791599999996E-6</v>
      </c>
      <c r="P8640" s="1">
        <v>9.9820980000000001E-7</v>
      </c>
      <c r="Q8640" s="1">
        <v>1.4743193321351501E-6</v>
      </c>
      <c r="R8640" s="1">
        <v>4208.45</v>
      </c>
      <c r="S8640" s="1">
        <v>1036.5999999999999</v>
      </c>
      <c r="T8640" s="1">
        <v>1.45</v>
      </c>
      <c r="U8640" s="1">
        <v>81891.399999999994</v>
      </c>
      <c r="V8640" s="1">
        <f t="shared" si="537"/>
        <v>0.22984411968918519</v>
      </c>
      <c r="W8640" s="1">
        <f t="shared" si="538"/>
        <v>1.4008374273986004</v>
      </c>
      <c r="X8640" s="1">
        <f t="shared" si="539"/>
        <v>714.89655172413791</v>
      </c>
    </row>
    <row r="8641" spans="1:24" hidden="1" x14ac:dyDescent="0.3">
      <c r="A8641" s="18" t="str">
        <f t="shared" si="536"/>
        <v>OFF - Industrial - Other General Industrial Equipment_2015_175</v>
      </c>
      <c r="B8641" s="1" t="s">
        <v>40</v>
      </c>
      <c r="C8641" s="1">
        <v>2020</v>
      </c>
      <c r="D8641" s="1" t="s">
        <v>172</v>
      </c>
      <c r="E8641" s="1">
        <v>2015</v>
      </c>
      <c r="F8641" s="1">
        <v>175</v>
      </c>
      <c r="G8641" s="1" t="s">
        <v>12</v>
      </c>
      <c r="H8641" s="1">
        <v>8.7796951943724193E-6</v>
      </c>
      <c r="I8641" s="1">
        <v>8.0755636397837496E-6</v>
      </c>
      <c r="J8641" s="1">
        <v>9.6615189999999992E-6</v>
      </c>
      <c r="K8641" s="1">
        <v>7.7085969999999995E-4</v>
      </c>
      <c r="L8641" s="1">
        <v>6.7093119999999998E-5</v>
      </c>
      <c r="M8641" s="1">
        <v>2.1418130000000001E-2</v>
      </c>
      <c r="N8641" s="1">
        <v>1.5354512999999999E-6</v>
      </c>
      <c r="O8641" s="1">
        <v>1.16011876E-6</v>
      </c>
      <c r="P8641" s="1">
        <v>2.1276659999999999E-7</v>
      </c>
      <c r="Q8641" s="1">
        <v>3.0049006335798802E-7</v>
      </c>
      <c r="R8641" s="1">
        <v>857.75</v>
      </c>
      <c r="S8641" s="1">
        <v>98.55</v>
      </c>
      <c r="T8641" s="1">
        <v>0.14000000000000001</v>
      </c>
      <c r="U8641" s="1">
        <v>17147.7</v>
      </c>
      <c r="V8641" s="1">
        <f t="shared" si="537"/>
        <v>0.15593929546425445</v>
      </c>
      <c r="W8641" s="1">
        <f t="shared" si="538"/>
        <v>1.2955694896336483</v>
      </c>
      <c r="X8641" s="1">
        <f t="shared" si="539"/>
        <v>703.92857142857133</v>
      </c>
    </row>
    <row r="8642" spans="1:24" hidden="1" x14ac:dyDescent="0.3">
      <c r="A8642" s="18" t="str">
        <f t="shared" si="536"/>
        <v>OFF - Industrial - Other General Industrial Equipment_2016_25</v>
      </c>
      <c r="B8642" s="1" t="s">
        <v>40</v>
      </c>
      <c r="C8642" s="1">
        <v>2020</v>
      </c>
      <c r="D8642" s="1" t="s">
        <v>172</v>
      </c>
      <c r="E8642" s="1">
        <v>2016</v>
      </c>
      <c r="F8642" s="1">
        <v>25</v>
      </c>
      <c r="G8642" s="1" t="s">
        <v>12</v>
      </c>
      <c r="H8642" s="1">
        <v>8.7015918192648493E-5</v>
      </c>
      <c r="I8642" s="1">
        <v>8.0037241553598094E-5</v>
      </c>
      <c r="J8642" s="1">
        <v>9.5755710000000003E-5</v>
      </c>
      <c r="K8642" s="1">
        <v>5.3514900000000004E-3</v>
      </c>
      <c r="L8642" s="1">
        <v>7.2568590000000001E-5</v>
      </c>
      <c r="M8642" s="1">
        <v>8.6646929999999994E-3</v>
      </c>
      <c r="N8642" s="1">
        <v>4.3581725999999998E-6</v>
      </c>
      <c r="O8642" s="1">
        <v>3.2928415199999999E-6</v>
      </c>
      <c r="P8642" s="1">
        <v>2.196035E-7</v>
      </c>
      <c r="Q8642" s="1">
        <v>2.3144128284168399E-7</v>
      </c>
      <c r="R8642" s="1">
        <v>660.65</v>
      </c>
      <c r="S8642" s="1">
        <v>686.19999999999902</v>
      </c>
      <c r="T8642" s="1">
        <v>1.6</v>
      </c>
      <c r="U8642" s="1">
        <v>12351.5999999999</v>
      </c>
      <c r="V8642" s="1">
        <f t="shared" si="537"/>
        <v>2.1456431492056343</v>
      </c>
      <c r="W8642" s="1">
        <f t="shared" si="538"/>
        <v>1.9454230925330118</v>
      </c>
      <c r="X8642" s="1">
        <f t="shared" si="539"/>
        <v>428.87499999999937</v>
      </c>
    </row>
    <row r="8643" spans="1:24" hidden="1" x14ac:dyDescent="0.3">
      <c r="A8643" s="18" t="str">
        <f t="shared" si="536"/>
        <v>OFF - Industrial - Other General Industrial Equipment_2016_25</v>
      </c>
      <c r="B8643" s="1" t="s">
        <v>40</v>
      </c>
      <c r="C8643" s="1">
        <v>2020</v>
      </c>
      <c r="D8643" s="1" t="s">
        <v>172</v>
      </c>
      <c r="E8643" s="1">
        <v>2016</v>
      </c>
      <c r="F8643" s="1">
        <v>25</v>
      </c>
      <c r="G8643" s="1" t="s">
        <v>5</v>
      </c>
      <c r="H8643" s="1">
        <v>4.0325819444444399E-5</v>
      </c>
      <c r="I8643" s="1">
        <v>4.7991057851239602E-5</v>
      </c>
      <c r="J8643" s="1">
        <v>5.8069180000000002E-5</v>
      </c>
      <c r="K8643" s="1">
        <v>1.9819790000000001E-4</v>
      </c>
      <c r="L8643" s="1">
        <v>3.669508E-4</v>
      </c>
      <c r="M8643" s="1">
        <v>4.8134990000000002E-2</v>
      </c>
      <c r="N8643" s="1">
        <v>1.3711230000000001E-5</v>
      </c>
      <c r="O8643" s="1">
        <v>1.26143316E-5</v>
      </c>
      <c r="P8643" s="1">
        <v>6.107417E-7</v>
      </c>
      <c r="Q8643" s="1">
        <v>4.0218269103600598E-7</v>
      </c>
      <c r="R8643" s="1">
        <v>1598.7</v>
      </c>
      <c r="S8643" s="1">
        <v>2292.1999999999998</v>
      </c>
      <c r="T8643" s="1">
        <v>1.61</v>
      </c>
      <c r="U8643" s="1">
        <v>55012.800000000003</v>
      </c>
      <c r="V8643" s="1">
        <f t="shared" si="537"/>
        <v>0.28885851472333968</v>
      </c>
      <c r="W8643" s="1">
        <f t="shared" si="538"/>
        <v>2.2086794459314754</v>
      </c>
      <c r="X8643" s="1">
        <f t="shared" si="539"/>
        <v>1423.7267080745339</v>
      </c>
    </row>
    <row r="8644" spans="1:24" hidden="1" x14ac:dyDescent="0.3">
      <c r="A8644" s="18" t="str">
        <f t="shared" si="536"/>
        <v>OFF - Industrial - Other General Industrial Equipment_2016_50</v>
      </c>
      <c r="B8644" s="1" t="s">
        <v>40</v>
      </c>
      <c r="C8644" s="1">
        <v>2020</v>
      </c>
      <c r="D8644" s="1" t="s">
        <v>172</v>
      </c>
      <c r="E8644" s="1">
        <v>2016</v>
      </c>
      <c r="F8644" s="1">
        <v>50</v>
      </c>
      <c r="G8644" s="1" t="s">
        <v>12</v>
      </c>
      <c r="H8644" s="1">
        <v>2.0009977836118101E-4</v>
      </c>
      <c r="I8644" s="1">
        <v>1.8405177613661401E-4</v>
      </c>
      <c r="J8644" s="1">
        <v>2.2019760000000001E-4</v>
      </c>
      <c r="K8644" s="1">
        <v>1.9663509999999999E-2</v>
      </c>
      <c r="L8644" s="1">
        <v>4.4457289999999999E-4</v>
      </c>
      <c r="M8644" s="1">
        <v>0.13026389999999999</v>
      </c>
      <c r="N8644" s="1">
        <v>8.9802719999999995E-6</v>
      </c>
      <c r="O8644" s="1">
        <v>6.7850943999999996E-6</v>
      </c>
      <c r="P8644" s="1">
        <v>1.583771E-6</v>
      </c>
      <c r="Q8644" s="1">
        <v>2.1469056016087698E-6</v>
      </c>
      <c r="R8644" s="1">
        <v>6128.3499999999904</v>
      </c>
      <c r="S8644" s="1">
        <v>3398.15</v>
      </c>
      <c r="T8644" s="1">
        <v>4.76</v>
      </c>
      <c r="U8644" s="1">
        <v>101944.5</v>
      </c>
      <c r="V8644" s="1">
        <f t="shared" si="537"/>
        <v>0.59781225449707265</v>
      </c>
      <c r="W8644" s="1">
        <f t="shared" si="538"/>
        <v>1.4440019717062156</v>
      </c>
      <c r="X8644" s="1">
        <f t="shared" si="539"/>
        <v>713.89705882352951</v>
      </c>
    </row>
    <row r="8645" spans="1:24" hidden="1" x14ac:dyDescent="0.3">
      <c r="A8645" s="18" t="str">
        <f t="shared" si="536"/>
        <v>OFF - Industrial - Other General Industrial Equipment_2016_100</v>
      </c>
      <c r="B8645" s="1" t="s">
        <v>40</v>
      </c>
      <c r="C8645" s="1">
        <v>2020</v>
      </c>
      <c r="D8645" s="1" t="s">
        <v>172</v>
      </c>
      <c r="E8645" s="1">
        <v>2016</v>
      </c>
      <c r="F8645" s="1">
        <v>100</v>
      </c>
      <c r="G8645" s="1" t="s">
        <v>12</v>
      </c>
      <c r="H8645" s="1">
        <v>6.1800690451719695E-5</v>
      </c>
      <c r="I8645" s="1">
        <v>5.6844275077491797E-5</v>
      </c>
      <c r="J8645" s="1">
        <v>6.8007889999999996E-5</v>
      </c>
      <c r="K8645" s="1">
        <v>4.6429790000000002E-3</v>
      </c>
      <c r="L8645" s="1">
        <v>3.57647E-4</v>
      </c>
      <c r="M8645" s="1">
        <v>0.11146010000000001</v>
      </c>
      <c r="N8645" s="1">
        <v>7.7712687E-6</v>
      </c>
      <c r="O8645" s="1">
        <v>5.8716252399999999E-6</v>
      </c>
      <c r="P8645" s="1">
        <v>1.07686E-6</v>
      </c>
      <c r="Q8645" s="1">
        <v>1.57661382178893E-6</v>
      </c>
      <c r="R8645" s="1">
        <v>4500.45</v>
      </c>
      <c r="S8645" s="1">
        <v>1116.9000000000001</v>
      </c>
      <c r="T8645" s="1">
        <v>1.57</v>
      </c>
      <c r="U8645" s="1">
        <v>88235.1</v>
      </c>
      <c r="V8645" s="1">
        <f t="shared" si="537"/>
        <v>0.21332116698379613</v>
      </c>
      <c r="W8645" s="1">
        <f t="shared" si="538"/>
        <v>1.3421523153254735</v>
      </c>
      <c r="X8645" s="1">
        <f t="shared" si="539"/>
        <v>711.40127388535029</v>
      </c>
    </row>
    <row r="8646" spans="1:24" hidden="1" x14ac:dyDescent="0.3">
      <c r="A8646" s="18" t="str">
        <f t="shared" si="536"/>
        <v>OFF - Industrial - Other General Industrial Equipment_2016_175</v>
      </c>
      <c r="B8646" s="1" t="s">
        <v>40</v>
      </c>
      <c r="C8646" s="1">
        <v>2020</v>
      </c>
      <c r="D8646" s="1" t="s">
        <v>172</v>
      </c>
      <c r="E8646" s="1">
        <v>2016</v>
      </c>
      <c r="F8646" s="1">
        <v>175</v>
      </c>
      <c r="G8646" s="1" t="s">
        <v>12</v>
      </c>
      <c r="H8646" s="1">
        <v>8.7117359526516207E-6</v>
      </c>
      <c r="I8646" s="1">
        <v>8.0130547292489608E-6</v>
      </c>
      <c r="J8646" s="1">
        <v>9.5867340000000006E-6</v>
      </c>
      <c r="K8646" s="1">
        <v>8.1169949999999999E-4</v>
      </c>
      <c r="L8646" s="1">
        <v>7.1047230000000002E-5</v>
      </c>
      <c r="M8646" s="1">
        <v>2.3105690000000002E-2</v>
      </c>
      <c r="N8646" s="1">
        <v>1.656432E-6</v>
      </c>
      <c r="O8646" s="1">
        <v>1.2515264000000001E-6</v>
      </c>
      <c r="P8646" s="1">
        <v>2.2953080000000001E-7</v>
      </c>
      <c r="Q8646" s="1">
        <v>3.2350632353008901E-7</v>
      </c>
      <c r="R8646" s="1">
        <v>923.44999999999902</v>
      </c>
      <c r="S8646" s="1">
        <v>109.5</v>
      </c>
      <c r="T8646" s="1">
        <v>0.15</v>
      </c>
      <c r="U8646" s="1">
        <v>19053</v>
      </c>
      <c r="V8646" s="1">
        <f t="shared" si="537"/>
        <v>0.13925902243600552</v>
      </c>
      <c r="W8646" s="1">
        <f t="shared" si="538"/>
        <v>1.2347310895645631</v>
      </c>
      <c r="X8646" s="1">
        <f t="shared" si="539"/>
        <v>730</v>
      </c>
    </row>
    <row r="8647" spans="1:24" hidden="1" x14ac:dyDescent="0.3">
      <c r="A8647" s="18" t="str">
        <f t="shared" si="536"/>
        <v>OFF - Industrial - Other General Industrial Equipment_2017_25</v>
      </c>
      <c r="B8647" s="1" t="s">
        <v>40</v>
      </c>
      <c r="C8647" s="1">
        <v>2020</v>
      </c>
      <c r="D8647" s="1" t="s">
        <v>172</v>
      </c>
      <c r="E8647" s="1">
        <v>2017</v>
      </c>
      <c r="F8647" s="1">
        <v>25</v>
      </c>
      <c r="G8647" s="1" t="s">
        <v>12</v>
      </c>
      <c r="H8647" s="1">
        <v>2.4426534682976501E-4</v>
      </c>
      <c r="I8647" s="1">
        <v>2.24675266014018E-4</v>
      </c>
      <c r="J8647" s="1">
        <v>2.6879911399999999E-4</v>
      </c>
      <c r="K8647" s="1">
        <v>1.4709790499999899E-2</v>
      </c>
      <c r="L8647" s="1">
        <v>1.9976205099999999E-4</v>
      </c>
      <c r="M8647" s="1">
        <v>2.4261648899999998E-2</v>
      </c>
      <c r="N8647" s="1">
        <v>1.21567462199999E-5</v>
      </c>
      <c r="O8647" s="1">
        <v>9.1850971440000002E-6</v>
      </c>
      <c r="P8647" s="1">
        <v>6.4313282999999895E-7</v>
      </c>
      <c r="Q8647" s="1">
        <v>6.4189792257748899E-7</v>
      </c>
      <c r="R8647" s="1">
        <v>1832.3</v>
      </c>
      <c r="S8647" s="1">
        <v>2587.85</v>
      </c>
      <c r="T8647" s="1">
        <v>6.42</v>
      </c>
      <c r="U8647" s="1">
        <v>34645.799999999901</v>
      </c>
      <c r="V8647" s="1">
        <f t="shared" si="537"/>
        <v>2.1473027052608336</v>
      </c>
      <c r="W8647" s="1">
        <f t="shared" si="538"/>
        <v>1.9091981068089154</v>
      </c>
      <c r="X8647" s="1">
        <f t="shared" si="539"/>
        <v>403.09190031152644</v>
      </c>
    </row>
    <row r="8648" spans="1:24" hidden="1" x14ac:dyDescent="0.3">
      <c r="A8648" s="18" t="str">
        <f t="shared" si="536"/>
        <v>OFF - Industrial - Other General Industrial Equipment_2017_25</v>
      </c>
      <c r="B8648" s="1" t="s">
        <v>40</v>
      </c>
      <c r="C8648" s="1">
        <v>2020</v>
      </c>
      <c r="D8648" s="1" t="s">
        <v>172</v>
      </c>
      <c r="E8648" s="1">
        <v>2017</v>
      </c>
      <c r="F8648" s="1">
        <v>25</v>
      </c>
      <c r="G8648" s="1" t="s">
        <v>5</v>
      </c>
      <c r="H8648" s="1">
        <v>1.31114988888888E-4</v>
      </c>
      <c r="I8648" s="1">
        <v>1.5603767272727201E-4</v>
      </c>
      <c r="J8648" s="1">
        <v>1.88805584E-4</v>
      </c>
      <c r="K8648" s="1">
        <v>6.5850236999999998E-4</v>
      </c>
      <c r="L8648" s="1">
        <v>1.1971408900000001E-3</v>
      </c>
      <c r="M8648" s="1">
        <v>0.15727587100000001</v>
      </c>
      <c r="N8648" s="1">
        <v>4.4799955999999998E-5</v>
      </c>
      <c r="O8648" s="1">
        <v>4.1215959519999999E-5</v>
      </c>
      <c r="P8648" s="1">
        <v>2.01129868E-6</v>
      </c>
      <c r="Q8648" s="1">
        <v>1.3158168864260199E-6</v>
      </c>
      <c r="R8648" s="1">
        <v>5230.45</v>
      </c>
      <c r="S8648" s="1">
        <v>7854.8</v>
      </c>
      <c r="T8648" s="1">
        <v>5.51</v>
      </c>
      <c r="U8648" s="1">
        <v>179726</v>
      </c>
      <c r="V8648" s="1">
        <f t="shared" si="537"/>
        <v>0.28747968229751286</v>
      </c>
      <c r="W8648" s="1">
        <f t="shared" si="538"/>
        <v>2.2055807210357812</v>
      </c>
      <c r="X8648" s="1">
        <f t="shared" si="539"/>
        <v>1425.5535390199639</v>
      </c>
    </row>
    <row r="8649" spans="1:24" hidden="1" x14ac:dyDescent="0.3">
      <c r="A8649" s="18" t="str">
        <f t="shared" si="536"/>
        <v>OFF - Industrial - Other General Industrial Equipment_2017_50</v>
      </c>
      <c r="B8649" s="1" t="s">
        <v>40</v>
      </c>
      <c r="C8649" s="1">
        <v>2020</v>
      </c>
      <c r="D8649" s="1" t="s">
        <v>172</v>
      </c>
      <c r="E8649" s="1">
        <v>2017</v>
      </c>
      <c r="F8649" s="1">
        <v>50</v>
      </c>
      <c r="G8649" s="1" t="s">
        <v>12</v>
      </c>
      <c r="H8649" s="1">
        <v>1.93592466279366E-4</v>
      </c>
      <c r="I8649" s="1">
        <v>1.7806635048376099E-4</v>
      </c>
      <c r="J8649" s="1">
        <v>2.1303669999999999E-4</v>
      </c>
      <c r="K8649" s="1">
        <v>1.8070260000000001E-2</v>
      </c>
      <c r="L8649" s="1">
        <v>4.2520479999999999E-4</v>
      </c>
      <c r="M8649" s="1">
        <v>0.1372641</v>
      </c>
      <c r="N8649" s="1">
        <v>9.4628700000000001E-6</v>
      </c>
      <c r="O8649" s="1">
        <v>7.1497240000000002E-6</v>
      </c>
      <c r="P8649" s="1">
        <v>1.6688819999999999E-6</v>
      </c>
      <c r="Q8649" s="1">
        <v>2.2057249331597E-6</v>
      </c>
      <c r="R8649" s="1">
        <v>6296.25</v>
      </c>
      <c r="S8649" s="1">
        <v>3580.65</v>
      </c>
      <c r="T8649" s="1">
        <v>5.0199999999999996</v>
      </c>
      <c r="U8649" s="1">
        <v>107419.5</v>
      </c>
      <c r="V8649" s="1">
        <f t="shared" si="537"/>
        <v>0.54889254456799041</v>
      </c>
      <c r="W8649" s="1">
        <f t="shared" si="538"/>
        <v>1.310701005554713</v>
      </c>
      <c r="X8649" s="1">
        <f t="shared" si="539"/>
        <v>713.27689243027896</v>
      </c>
    </row>
    <row r="8650" spans="1:24" hidden="1" x14ac:dyDescent="0.3">
      <c r="A8650" s="18" t="str">
        <f t="shared" ref="A8650:A8713" si="540">D8650&amp;"_"&amp;E8650&amp;"_"&amp;F8650</f>
        <v>OFF - Industrial - Other General Industrial Equipment_2017_100</v>
      </c>
      <c r="B8650" s="1" t="s">
        <v>40</v>
      </c>
      <c r="C8650" s="1">
        <v>2020</v>
      </c>
      <c r="D8650" s="1" t="s">
        <v>172</v>
      </c>
      <c r="E8650" s="1">
        <v>2017</v>
      </c>
      <c r="F8650" s="1">
        <v>100</v>
      </c>
      <c r="G8650" s="1" t="s">
        <v>12</v>
      </c>
      <c r="H8650" s="1">
        <v>5.9991357994400402E-5</v>
      </c>
      <c r="I8650" s="1">
        <v>5.5180051083249498E-5</v>
      </c>
      <c r="J8650" s="1">
        <v>6.6016830000000003E-5</v>
      </c>
      <c r="K8650" s="1">
        <v>4.210564E-3</v>
      </c>
      <c r="L8650" s="1">
        <v>3.5990380000000002E-4</v>
      </c>
      <c r="M8650" s="1">
        <v>0.1174499</v>
      </c>
      <c r="N8650" s="1">
        <v>8.1888912000000008E-6</v>
      </c>
      <c r="O8650" s="1">
        <v>6.1871622400000001E-6</v>
      </c>
      <c r="P8650" s="1">
        <v>1.1347300000000001E-6</v>
      </c>
      <c r="Q8650" s="1">
        <v>1.6469412834259E-6</v>
      </c>
      <c r="R8650" s="1">
        <v>4701.2</v>
      </c>
      <c r="S8650" s="1">
        <v>1175.3</v>
      </c>
      <c r="T8650" s="1">
        <v>1.65</v>
      </c>
      <c r="U8650" s="1">
        <v>92848.7</v>
      </c>
      <c r="V8650" s="1">
        <f t="shared" si="537"/>
        <v>0.19678630511496348</v>
      </c>
      <c r="W8650" s="1">
        <f t="shared" si="538"/>
        <v>1.2835098483686298</v>
      </c>
      <c r="X8650" s="1">
        <f t="shared" si="539"/>
        <v>712.30303030303037</v>
      </c>
    </row>
    <row r="8651" spans="1:24" hidden="1" x14ac:dyDescent="0.3">
      <c r="A8651" s="18" t="str">
        <f t="shared" si="540"/>
        <v>OFF - Industrial - Other General Industrial Equipment_2017_175</v>
      </c>
      <c r="B8651" s="1" t="s">
        <v>40</v>
      </c>
      <c r="C8651" s="1">
        <v>2020</v>
      </c>
      <c r="D8651" s="1" t="s">
        <v>172</v>
      </c>
      <c r="E8651" s="1">
        <v>2017</v>
      </c>
      <c r="F8651" s="1">
        <v>175</v>
      </c>
      <c r="G8651" s="1" t="s">
        <v>12</v>
      </c>
      <c r="H8651" s="1">
        <v>8.3793504228766805E-6</v>
      </c>
      <c r="I8651" s="1">
        <v>7.70732651896197E-6</v>
      </c>
      <c r="J8651" s="1">
        <v>9.2209640000000002E-6</v>
      </c>
      <c r="K8651" s="1">
        <v>8.3435349999999998E-4</v>
      </c>
      <c r="L8651" s="1">
        <v>7.3461429999999996E-5</v>
      </c>
      <c r="M8651" s="1">
        <v>2.4347379999999998E-2</v>
      </c>
      <c r="N8651" s="1">
        <v>1.7454474E-6</v>
      </c>
      <c r="O8651" s="1">
        <v>1.31878248E-6</v>
      </c>
      <c r="P8651" s="1">
        <v>2.418657E-7</v>
      </c>
      <c r="Q8651" s="1">
        <v>3.40129178098829E-7</v>
      </c>
      <c r="R8651" s="1">
        <v>970.9</v>
      </c>
      <c r="S8651" s="1">
        <v>113.15</v>
      </c>
      <c r="T8651" s="1">
        <v>0.16</v>
      </c>
      <c r="U8651" s="1">
        <v>19688.099999999999</v>
      </c>
      <c r="V8651" s="1">
        <f t="shared" ref="V8651:V8714" si="541">IFERROR(CONVERT(I8651,"ton","g")*365/U8651,0)</f>
        <v>0.12962493519094587</v>
      </c>
      <c r="W8651" s="1">
        <f t="shared" ref="W8651:W8714" si="542">IFERROR(CONVERT(L8651,"ton","g")*365/U8651,0)</f>
        <v>1.2355040466180607</v>
      </c>
      <c r="X8651" s="1">
        <f t="shared" ref="X8651:X8714" si="543">S8651/T8651</f>
        <v>707.1875</v>
      </c>
    </row>
    <row r="8652" spans="1:24" hidden="1" x14ac:dyDescent="0.3">
      <c r="A8652" s="18" t="str">
        <f t="shared" si="540"/>
        <v>OFF - Industrial - Other General Industrial Equipment_2018_25</v>
      </c>
      <c r="B8652" s="1" t="s">
        <v>40</v>
      </c>
      <c r="C8652" s="1">
        <v>2020</v>
      </c>
      <c r="D8652" s="1" t="s">
        <v>172</v>
      </c>
      <c r="E8652" s="1">
        <v>2018</v>
      </c>
      <c r="F8652" s="1">
        <v>25</v>
      </c>
      <c r="G8652" s="1" t="s">
        <v>12</v>
      </c>
      <c r="H8652" s="1">
        <v>9.1724403624371701E-4</v>
      </c>
      <c r="I8652" s="1">
        <v>8.4368106453697102E-4</v>
      </c>
      <c r="J8652" s="1">
        <v>1.00937111E-3</v>
      </c>
      <c r="K8652" s="1">
        <v>5.5047806999999997E-2</v>
      </c>
      <c r="L8652" s="1">
        <v>7.4774032000000002E-4</v>
      </c>
      <c r="M8652" s="1">
        <v>9.1068114000000006E-2</v>
      </c>
      <c r="N8652" s="1">
        <v>4.5603224999999999E-5</v>
      </c>
      <c r="O8652" s="1">
        <v>3.4455770000000001E-5</v>
      </c>
      <c r="P8652" s="1">
        <v>2.43117701999999E-6</v>
      </c>
      <c r="Q8652" s="1">
        <v>2.40264182574323E-6</v>
      </c>
      <c r="R8652" s="1">
        <v>6858.3499999999904</v>
      </c>
      <c r="S8652" s="1">
        <v>10121.450000000001</v>
      </c>
      <c r="T8652" s="1">
        <v>25.29</v>
      </c>
      <c r="U8652" s="1">
        <v>130064.1</v>
      </c>
      <c r="V8652" s="1">
        <f t="shared" si="541"/>
        <v>2.1478772721976069</v>
      </c>
      <c r="W8652" s="1">
        <f t="shared" si="542"/>
        <v>1.9036274563246247</v>
      </c>
      <c r="X8652" s="1">
        <f t="shared" si="543"/>
        <v>400.21550019770666</v>
      </c>
    </row>
    <row r="8653" spans="1:24" hidden="1" x14ac:dyDescent="0.3">
      <c r="A8653" s="18" t="str">
        <f t="shared" si="540"/>
        <v>OFF - Industrial - Other General Industrial Equipment_2018_25</v>
      </c>
      <c r="B8653" s="1" t="s">
        <v>40</v>
      </c>
      <c r="C8653" s="1">
        <v>2020</v>
      </c>
      <c r="D8653" s="1" t="s">
        <v>172</v>
      </c>
      <c r="E8653" s="1">
        <v>2018</v>
      </c>
      <c r="F8653" s="1">
        <v>25</v>
      </c>
      <c r="G8653" s="1" t="s">
        <v>5</v>
      </c>
      <c r="H8653" s="1">
        <v>1.63449701388888E-4</v>
      </c>
      <c r="I8653" s="1">
        <v>1.94518652892561E-4</v>
      </c>
      <c r="J8653" s="1">
        <v>2.3536757E-4</v>
      </c>
      <c r="K8653" s="1">
        <v>8.6474879999999998E-4</v>
      </c>
      <c r="L8653" s="1">
        <v>1.5049536000000001E-3</v>
      </c>
      <c r="M8653" s="1">
        <v>0.19846044999999901</v>
      </c>
      <c r="N8653" s="1">
        <v>5.6531365000000003E-5</v>
      </c>
      <c r="O8653" s="1">
        <v>5.2008855799999999E-5</v>
      </c>
      <c r="P8653" s="1">
        <v>2.5868278999999999E-6</v>
      </c>
      <c r="Q8653" s="1">
        <v>1.66015138217602E-6</v>
      </c>
      <c r="R8653" s="1">
        <v>6599.2</v>
      </c>
      <c r="S8653" s="1">
        <v>11041.25</v>
      </c>
      <c r="T8653" s="1">
        <v>7.75</v>
      </c>
      <c r="U8653" s="1">
        <v>226716.1</v>
      </c>
      <c r="V8653" s="1">
        <f t="shared" si="541"/>
        <v>0.28409755216132948</v>
      </c>
      <c r="W8653" s="1">
        <f t="shared" si="542"/>
        <v>2.198008404430666</v>
      </c>
      <c r="X8653" s="1">
        <f t="shared" si="543"/>
        <v>1424.6774193548388</v>
      </c>
    </row>
    <row r="8654" spans="1:24" hidden="1" x14ac:dyDescent="0.3">
      <c r="A8654" s="18" t="str">
        <f t="shared" si="540"/>
        <v>OFF - Industrial - Other General Industrial Equipment_2018_50</v>
      </c>
      <c r="B8654" s="1" t="s">
        <v>40</v>
      </c>
      <c r="C8654" s="1">
        <v>2020</v>
      </c>
      <c r="D8654" s="1" t="s">
        <v>172</v>
      </c>
      <c r="E8654" s="1">
        <v>2018</v>
      </c>
      <c r="F8654" s="1">
        <v>50</v>
      </c>
      <c r="G8654" s="1" t="s">
        <v>12</v>
      </c>
      <c r="H8654" s="1">
        <v>1.8332619981661799E-4</v>
      </c>
      <c r="I8654" s="1">
        <v>1.68623438591325E-4</v>
      </c>
      <c r="J8654" s="1">
        <v>2.0173930000000001E-4</v>
      </c>
      <c r="K8654" s="1">
        <v>1.603195E-2</v>
      </c>
      <c r="L8654" s="1">
        <v>3.970957E-4</v>
      </c>
      <c r="M8654" s="1">
        <v>0.1427088</v>
      </c>
      <c r="N8654" s="1">
        <v>9.8382149999999995E-6</v>
      </c>
      <c r="O8654" s="1">
        <v>7.4333179999999997E-6</v>
      </c>
      <c r="P8654" s="1">
        <v>1.735079E-6</v>
      </c>
      <c r="Q8654" s="1">
        <v>2.2351345989351599E-6</v>
      </c>
      <c r="R8654" s="1">
        <v>6380.2</v>
      </c>
      <c r="S8654" s="1">
        <v>3722.99999999999</v>
      </c>
      <c r="T8654" s="1">
        <v>5.22</v>
      </c>
      <c r="U8654" s="1">
        <v>111690</v>
      </c>
      <c r="V8654" s="1">
        <f t="shared" si="541"/>
        <v>0.49991049116463115</v>
      </c>
      <c r="W8654" s="1">
        <f t="shared" si="542"/>
        <v>1.1772521547699932</v>
      </c>
      <c r="X8654" s="1">
        <f t="shared" si="543"/>
        <v>713.21839080459586</v>
      </c>
    </row>
    <row r="8655" spans="1:24" hidden="1" x14ac:dyDescent="0.3">
      <c r="A8655" s="18" t="str">
        <f t="shared" si="540"/>
        <v>OFF - Industrial - Other General Industrial Equipment_2018_100</v>
      </c>
      <c r="B8655" s="1" t="s">
        <v>40</v>
      </c>
      <c r="C8655" s="1">
        <v>2020</v>
      </c>
      <c r="D8655" s="1" t="s">
        <v>172</v>
      </c>
      <c r="E8655" s="1">
        <v>2018</v>
      </c>
      <c r="F8655" s="1">
        <v>100</v>
      </c>
      <c r="G8655" s="1" t="s">
        <v>12</v>
      </c>
      <c r="H8655" s="1">
        <v>5.7036973426059899E-5</v>
      </c>
      <c r="I8655" s="1">
        <v>5.2462608157289902E-5</v>
      </c>
      <c r="J8655" s="1">
        <v>6.2765709999999995E-5</v>
      </c>
      <c r="K8655" s="1">
        <v>3.6686050000000001E-3</v>
      </c>
      <c r="L8655" s="1">
        <v>3.565439E-4</v>
      </c>
      <c r="M8655" s="1">
        <v>0.1221086</v>
      </c>
      <c r="N8655" s="1">
        <v>8.5137056999999994E-6</v>
      </c>
      <c r="O8655" s="1">
        <v>6.4325776400000002E-6</v>
      </c>
      <c r="P8655" s="1">
        <v>1.1797399999999999E-6</v>
      </c>
      <c r="Q8655" s="1">
        <v>1.6980885282527999E-6</v>
      </c>
      <c r="R8655" s="1">
        <v>4847.2</v>
      </c>
      <c r="S8655" s="1">
        <v>1222.75</v>
      </c>
      <c r="T8655" s="1">
        <v>1.71</v>
      </c>
      <c r="U8655" s="1">
        <v>96597.25</v>
      </c>
      <c r="V8655" s="1">
        <f t="shared" si="541"/>
        <v>0.17983479138822187</v>
      </c>
      <c r="W8655" s="1">
        <f t="shared" si="542"/>
        <v>1.2221847164938071</v>
      </c>
      <c r="X8655" s="1">
        <f t="shared" si="543"/>
        <v>715.0584795321638</v>
      </c>
    </row>
    <row r="8656" spans="1:24" hidden="1" x14ac:dyDescent="0.3">
      <c r="A8656" s="18" t="str">
        <f t="shared" si="540"/>
        <v>OFF - Industrial - Other General Industrial Equipment_2018_175</v>
      </c>
      <c r="B8656" s="1" t="s">
        <v>40</v>
      </c>
      <c r="C8656" s="1">
        <v>2020</v>
      </c>
      <c r="D8656" s="1" t="s">
        <v>172</v>
      </c>
      <c r="E8656" s="1">
        <v>2018</v>
      </c>
      <c r="F8656" s="1">
        <v>175</v>
      </c>
      <c r="G8656" s="1" t="s">
        <v>12</v>
      </c>
      <c r="H8656" s="1">
        <v>7.8794117620331499E-6</v>
      </c>
      <c r="I8656" s="1">
        <v>7.2474829387180902E-6</v>
      </c>
      <c r="J8656" s="1">
        <v>8.6708119999999995E-6</v>
      </c>
      <c r="K8656" s="1">
        <v>8.4564989999999995E-4</v>
      </c>
      <c r="L8656" s="1">
        <v>7.4915759999999996E-5</v>
      </c>
      <c r="M8656" s="1">
        <v>2.5313120000000001E-2</v>
      </c>
      <c r="N8656" s="1">
        <v>1.8146808E-6</v>
      </c>
      <c r="O8656" s="1">
        <v>1.37109216E-6</v>
      </c>
      <c r="P8656" s="1">
        <v>2.514594E-7</v>
      </c>
      <c r="Q8656" s="1">
        <v>3.5291598930555202E-7</v>
      </c>
      <c r="R8656" s="1">
        <v>1007.4</v>
      </c>
      <c r="S8656" s="1">
        <v>116.8</v>
      </c>
      <c r="T8656" s="1">
        <v>0.17</v>
      </c>
      <c r="U8656" s="1">
        <v>20323.2</v>
      </c>
      <c r="V8656" s="1">
        <f t="shared" si="541"/>
        <v>0.11808200297082266</v>
      </c>
      <c r="W8656" s="1">
        <f t="shared" si="542"/>
        <v>1.2205896957166378</v>
      </c>
      <c r="X8656" s="1">
        <f t="shared" si="543"/>
        <v>687.05882352941171</v>
      </c>
    </row>
    <row r="8657" spans="1:24" hidden="1" x14ac:dyDescent="0.3">
      <c r="A8657" s="18" t="str">
        <f t="shared" si="540"/>
        <v>OFF - Industrial - Other General Industrial Equipment_2019_25</v>
      </c>
      <c r="B8657" s="1" t="s">
        <v>40</v>
      </c>
      <c r="C8657" s="1">
        <v>2020</v>
      </c>
      <c r="D8657" s="1" t="s">
        <v>172</v>
      </c>
      <c r="E8657" s="1">
        <v>2019</v>
      </c>
      <c r="F8657" s="1">
        <v>25</v>
      </c>
      <c r="G8657" s="1" t="s">
        <v>12</v>
      </c>
      <c r="H8657" s="1">
        <v>1.98102054725432E-3</v>
      </c>
      <c r="I8657" s="1">
        <v>1.82214269936452E-3</v>
      </c>
      <c r="J8657" s="1">
        <v>2.1799922699999902E-3</v>
      </c>
      <c r="K8657" s="1">
        <v>0.115996133</v>
      </c>
      <c r="L8657" s="1">
        <v>1.57838812E-3</v>
      </c>
      <c r="M8657" s="1">
        <v>0.19611697</v>
      </c>
      <c r="N8657" s="1">
        <v>9.7776705599999998E-5</v>
      </c>
      <c r="O8657" s="1">
        <v>7.3875733120000003E-5</v>
      </c>
      <c r="P8657" s="1">
        <v>5.4976954000000002E-6</v>
      </c>
      <c r="Q8657" s="1">
        <v>5.1249539316545302E-6</v>
      </c>
      <c r="R8657" s="1">
        <v>14629.199999999901</v>
      </c>
      <c r="S8657" s="1">
        <v>27955.35</v>
      </c>
      <c r="T8657" s="1">
        <v>72.569999999999993</v>
      </c>
      <c r="U8657" s="1">
        <v>279998.8</v>
      </c>
      <c r="V8657" s="1">
        <f t="shared" si="541"/>
        <v>2.1548389443188816</v>
      </c>
      <c r="W8657" s="1">
        <f t="shared" si="542"/>
        <v>1.8665783922480039</v>
      </c>
      <c r="X8657" s="1">
        <f t="shared" si="543"/>
        <v>385.21909880115754</v>
      </c>
    </row>
    <row r="8658" spans="1:24" hidden="1" x14ac:dyDescent="0.3">
      <c r="A8658" s="18" t="str">
        <f t="shared" si="540"/>
        <v>OFF - Industrial - Other General Industrial Equipment_2019_25</v>
      </c>
      <c r="B8658" s="1" t="s">
        <v>40</v>
      </c>
      <c r="C8658" s="1">
        <v>2020</v>
      </c>
      <c r="D8658" s="1" t="s">
        <v>172</v>
      </c>
      <c r="E8658" s="1">
        <v>2019</v>
      </c>
      <c r="F8658" s="1">
        <v>25</v>
      </c>
      <c r="G8658" s="1" t="s">
        <v>5</v>
      </c>
      <c r="H8658" s="1">
        <v>2.3267180555555501E-4</v>
      </c>
      <c r="I8658" s="1">
        <v>2.7689867768594998E-4</v>
      </c>
      <c r="J8658" s="1">
        <v>3.3504740000000002E-4</v>
      </c>
      <c r="K8658" s="1">
        <v>1.4065662E-3</v>
      </c>
      <c r="L8658" s="1">
        <v>2.1926925999999898E-3</v>
      </c>
      <c r="M8658" s="1">
        <v>0.29211290000000001</v>
      </c>
      <c r="N8658" s="1">
        <v>8.3208229999999996E-5</v>
      </c>
      <c r="O8658" s="1">
        <v>7.6551571600000004E-5</v>
      </c>
      <c r="P8658" s="1">
        <v>4.0007739999999996E-6</v>
      </c>
      <c r="Q8658" s="1">
        <v>2.4452340324860399E-6</v>
      </c>
      <c r="R8658" s="1">
        <v>9719.9500000000007</v>
      </c>
      <c r="S8658" s="1">
        <v>20735.650000000001</v>
      </c>
      <c r="T8658" s="1">
        <v>14.54</v>
      </c>
      <c r="U8658" s="1">
        <v>333726.8</v>
      </c>
      <c r="V8658" s="1">
        <f t="shared" si="541"/>
        <v>0.27473778865481707</v>
      </c>
      <c r="W8658" s="1">
        <f t="shared" si="542"/>
        <v>2.1755810506506639</v>
      </c>
      <c r="X8658" s="1">
        <f t="shared" si="543"/>
        <v>1426.110729023384</v>
      </c>
    </row>
    <row r="8659" spans="1:24" hidden="1" x14ac:dyDescent="0.3">
      <c r="A8659" s="18" t="str">
        <f t="shared" si="540"/>
        <v>OFF - Industrial - Other General Industrial Equipment_2019_50</v>
      </c>
      <c r="B8659" s="1" t="s">
        <v>40</v>
      </c>
      <c r="C8659" s="1">
        <v>2020</v>
      </c>
      <c r="D8659" s="1" t="s">
        <v>172</v>
      </c>
      <c r="E8659" s="1">
        <v>2019</v>
      </c>
      <c r="F8659" s="1">
        <v>50</v>
      </c>
      <c r="G8659" s="1" t="s">
        <v>12</v>
      </c>
      <c r="H8659" s="1">
        <v>1.71494648953735E-4</v>
      </c>
      <c r="I8659" s="1">
        <v>1.5774077810764599E-4</v>
      </c>
      <c r="J8659" s="1">
        <v>1.8871940000000001E-4</v>
      </c>
      <c r="K8659" s="1">
        <v>1.3767690000000001E-2</v>
      </c>
      <c r="L8659" s="1">
        <v>3.6513749999999998E-4</v>
      </c>
      <c r="M8659" s="1">
        <v>0.14798430000000001</v>
      </c>
      <c r="N8659" s="1">
        <v>1.0201905E-5</v>
      </c>
      <c r="O8659" s="1">
        <v>7.7081059999999997E-6</v>
      </c>
      <c r="P8659" s="1">
        <v>1.799219E-6</v>
      </c>
      <c r="Q8659" s="1">
        <v>2.2568721779865898E-6</v>
      </c>
      <c r="R8659" s="1">
        <v>6442.24999999999</v>
      </c>
      <c r="S8659" s="1">
        <v>3861.7</v>
      </c>
      <c r="T8659" s="1">
        <v>5.41</v>
      </c>
      <c r="U8659" s="1">
        <v>115850.999999999</v>
      </c>
      <c r="V8659" s="1">
        <f t="shared" si="541"/>
        <v>0.45085074598293562</v>
      </c>
      <c r="W8659" s="1">
        <f t="shared" si="542"/>
        <v>1.0436268683105003</v>
      </c>
      <c r="X8659" s="1">
        <f t="shared" si="543"/>
        <v>713.80776340110901</v>
      </c>
    </row>
    <row r="8660" spans="1:24" hidden="1" x14ac:dyDescent="0.3">
      <c r="A8660" s="18" t="str">
        <f t="shared" si="540"/>
        <v>OFF - Industrial - Other General Industrial Equipment_2019_100</v>
      </c>
      <c r="B8660" s="1" t="s">
        <v>40</v>
      </c>
      <c r="C8660" s="1">
        <v>2020</v>
      </c>
      <c r="D8660" s="1" t="s">
        <v>172</v>
      </c>
      <c r="E8660" s="1">
        <v>2019</v>
      </c>
      <c r="F8660" s="1">
        <v>100</v>
      </c>
      <c r="G8660" s="1" t="s">
        <v>12</v>
      </c>
      <c r="H8660" s="1">
        <v>5.3614330280915097E-5</v>
      </c>
      <c r="I8660" s="1">
        <v>4.9314460992385699E-5</v>
      </c>
      <c r="J8660" s="1">
        <v>5.8999300000000003E-5</v>
      </c>
      <c r="K8660" s="1">
        <v>3.0690409999999998E-3</v>
      </c>
      <c r="L8660" s="1">
        <v>3.5143659999999999E-4</v>
      </c>
      <c r="M8660" s="1">
        <v>0.1266226</v>
      </c>
      <c r="N8660" s="1">
        <v>8.8284338999999998E-6</v>
      </c>
      <c r="O8660" s="1">
        <v>6.6703722799999999E-6</v>
      </c>
      <c r="P8660" s="1">
        <v>1.2233509999999999E-6</v>
      </c>
      <c r="Q8660" s="1">
        <v>1.7441210485969999E-6</v>
      </c>
      <c r="R8660" s="1">
        <v>4978.6000000000004</v>
      </c>
      <c r="S8660" s="1">
        <v>1270.2</v>
      </c>
      <c r="T8660" s="1">
        <v>1.78</v>
      </c>
      <c r="U8660" s="1">
        <v>100345.8</v>
      </c>
      <c r="V8660" s="1">
        <f t="shared" si="541"/>
        <v>0.16272852638446661</v>
      </c>
      <c r="W8660" s="1">
        <f t="shared" si="542"/>
        <v>1.1596752531554051</v>
      </c>
      <c r="X8660" s="1">
        <f t="shared" si="543"/>
        <v>713.59550561797755</v>
      </c>
    </row>
    <row r="8661" spans="1:24" hidden="1" x14ac:dyDescent="0.3">
      <c r="A8661" s="18" t="str">
        <f t="shared" si="540"/>
        <v>OFF - Industrial - Other General Industrial Equipment_2019_175</v>
      </c>
      <c r="B8661" s="1" t="s">
        <v>40</v>
      </c>
      <c r="C8661" s="1">
        <v>2020</v>
      </c>
      <c r="D8661" s="1" t="s">
        <v>172</v>
      </c>
      <c r="E8661" s="1">
        <v>2019</v>
      </c>
      <c r="F8661" s="1">
        <v>175</v>
      </c>
      <c r="G8661" s="1" t="s">
        <v>12</v>
      </c>
      <c r="H8661" s="1">
        <v>7.3076181414871699E-6</v>
      </c>
      <c r="I8661" s="1">
        <v>6.7215471665398896E-6</v>
      </c>
      <c r="J8661" s="1">
        <v>8.0415879999999999E-6</v>
      </c>
      <c r="K8661" s="1">
        <v>8.5430719999999996E-4</v>
      </c>
      <c r="L8661" s="1">
        <v>7.6171689999999994E-5</v>
      </c>
      <c r="M8661" s="1">
        <v>2.6248879999999999E-2</v>
      </c>
      <c r="N8661" s="1">
        <v>1.881765E-6</v>
      </c>
      <c r="O8661" s="1">
        <v>1.4217779999999999E-6</v>
      </c>
      <c r="P8661" s="1">
        <v>2.6075509999999997E-7</v>
      </c>
      <c r="Q8661" s="1">
        <v>3.6570280051227398E-7</v>
      </c>
      <c r="R8661" s="1">
        <v>1043.8999999999901</v>
      </c>
      <c r="S8661" s="1">
        <v>124.1</v>
      </c>
      <c r="T8661" s="1">
        <v>0.17</v>
      </c>
      <c r="U8661" s="1">
        <v>21593.4</v>
      </c>
      <c r="V8661" s="1">
        <f t="shared" si="541"/>
        <v>0.10307107874704574</v>
      </c>
      <c r="W8661" s="1">
        <f t="shared" si="542"/>
        <v>1.1680492695742155</v>
      </c>
      <c r="X8661" s="1">
        <f t="shared" si="543"/>
        <v>729.99999999999989</v>
      </c>
    </row>
    <row r="8662" spans="1:24" hidden="1" x14ac:dyDescent="0.3">
      <c r="A8662" s="18" t="str">
        <f t="shared" si="540"/>
        <v>OFF - Industrial - Other General Industrial Equipment_2020_25</v>
      </c>
      <c r="B8662" s="1" t="s">
        <v>40</v>
      </c>
      <c r="C8662" s="1">
        <v>2020</v>
      </c>
      <c r="D8662" s="1" t="s">
        <v>172</v>
      </c>
      <c r="E8662" s="1">
        <v>2020</v>
      </c>
      <c r="F8662" s="1">
        <v>25</v>
      </c>
      <c r="G8662" s="1" t="s">
        <v>12</v>
      </c>
      <c r="H8662" s="1">
        <v>2.0825670482416498E-3</v>
      </c>
      <c r="I8662" s="1">
        <v>1.9155451709726701E-3</v>
      </c>
      <c r="J8662" s="1">
        <v>2.2917380000000002E-3</v>
      </c>
      <c r="K8662" s="1">
        <v>0.13318946100000001</v>
      </c>
      <c r="L8662" s="1">
        <v>1.6557524399999999E-3</v>
      </c>
      <c r="M8662" s="1">
        <v>0.22545710999999999</v>
      </c>
      <c r="N8662" s="1">
        <v>1.029972231E-4</v>
      </c>
      <c r="O8662" s="1">
        <v>7.7820124120000001E-5</v>
      </c>
      <c r="P8662" s="1">
        <v>6.3366532000000003E-6</v>
      </c>
      <c r="Q8662" s="1">
        <v>5.8768184306098404E-6</v>
      </c>
      <c r="R8662" s="1">
        <v>16775.400000000001</v>
      </c>
      <c r="S8662" s="1">
        <v>32528.799999999999</v>
      </c>
      <c r="T8662" s="1">
        <v>84.56</v>
      </c>
      <c r="U8662" s="1">
        <v>321915.40000000002</v>
      </c>
      <c r="V8662" s="1">
        <f t="shared" si="541"/>
        <v>1.9703312484546884</v>
      </c>
      <c r="W8662" s="1">
        <f t="shared" si="542"/>
        <v>1.7031082438951488</v>
      </c>
      <c r="X8662" s="1">
        <f t="shared" si="543"/>
        <v>384.68306527909175</v>
      </c>
    </row>
    <row r="8663" spans="1:24" hidden="1" x14ac:dyDescent="0.3">
      <c r="A8663" s="18" t="str">
        <f t="shared" si="540"/>
        <v>OFF - Industrial - Other General Industrial Equipment_2020_25</v>
      </c>
      <c r="B8663" s="1" t="s">
        <v>40</v>
      </c>
      <c r="C8663" s="1">
        <v>2020</v>
      </c>
      <c r="D8663" s="1" t="s">
        <v>172</v>
      </c>
      <c r="E8663" s="1">
        <v>2020</v>
      </c>
      <c r="F8663" s="1">
        <v>25</v>
      </c>
      <c r="G8663" s="1" t="s">
        <v>5</v>
      </c>
      <c r="H8663" s="1">
        <v>2.5593340277777702E-4</v>
      </c>
      <c r="I8663" s="1">
        <v>3.0458190082644599E-4</v>
      </c>
      <c r="J8663" s="1">
        <v>3.6854409999999998E-4</v>
      </c>
      <c r="K8663" s="1">
        <v>1.5684600999999901E-3</v>
      </c>
      <c r="L8663" s="1">
        <v>2.4180121999999998E-3</v>
      </c>
      <c r="M8663" s="1">
        <v>0.3224805</v>
      </c>
      <c r="N8663" s="1">
        <v>9.1858429999999895E-5</v>
      </c>
      <c r="O8663" s="1">
        <v>8.4509755599999995E-5</v>
      </c>
      <c r="P8663" s="1">
        <v>4.4393279999999999E-6</v>
      </c>
      <c r="Q8663" s="1">
        <v>2.69958244668004E-6</v>
      </c>
      <c r="R8663" s="1">
        <v>10731</v>
      </c>
      <c r="S8663" s="1">
        <v>23414.75</v>
      </c>
      <c r="T8663" s="1">
        <v>16.41</v>
      </c>
      <c r="U8663" s="1">
        <v>368387.2</v>
      </c>
      <c r="V8663" s="1">
        <f t="shared" si="541"/>
        <v>0.27377145342218728</v>
      </c>
      <c r="W8663" s="1">
        <f t="shared" si="542"/>
        <v>2.1734144825755268</v>
      </c>
      <c r="X8663" s="1">
        <f t="shared" si="543"/>
        <v>1426.8586227909811</v>
      </c>
    </row>
    <row r="8664" spans="1:24" hidden="1" x14ac:dyDescent="0.3">
      <c r="A8664" s="18" t="str">
        <f t="shared" si="540"/>
        <v>OFF - Industrial - Other General Industrial Equipment_2020_50</v>
      </c>
      <c r="B8664" s="1" t="s">
        <v>40</v>
      </c>
      <c r="C8664" s="1">
        <v>2020</v>
      </c>
      <c r="D8664" s="1" t="s">
        <v>172</v>
      </c>
      <c r="E8664" s="1">
        <v>2020</v>
      </c>
      <c r="F8664" s="1">
        <v>50</v>
      </c>
      <c r="G8664" s="1" t="s">
        <v>12</v>
      </c>
      <c r="H8664" s="1">
        <v>1.56920737996381E-4</v>
      </c>
      <c r="I8664" s="1">
        <v>1.44335694809071E-4</v>
      </c>
      <c r="J8664" s="1">
        <v>1.7268169999999999E-4</v>
      </c>
      <c r="K8664" s="1">
        <v>1.1198720000000001E-2</v>
      </c>
      <c r="L8664" s="1">
        <v>3.269053E-4</v>
      </c>
      <c r="M8664" s="1">
        <v>0.15188969999999999</v>
      </c>
      <c r="N8664" s="1">
        <v>1.047114E-5</v>
      </c>
      <c r="O8664" s="1">
        <v>7.9115280000000003E-6</v>
      </c>
      <c r="P8664" s="1">
        <v>1.8467020000000001E-6</v>
      </c>
      <c r="Q8664" s="1">
        <v>2.2543148157452401E-6</v>
      </c>
      <c r="R8664" s="1">
        <v>6434.95</v>
      </c>
      <c r="S8664" s="1">
        <v>3963.8999999999901</v>
      </c>
      <c r="T8664" s="1">
        <v>5.55</v>
      </c>
      <c r="U8664" s="1">
        <v>118916.999999999</v>
      </c>
      <c r="V8664" s="1">
        <f t="shared" si="541"/>
        <v>0.40190036761230058</v>
      </c>
      <c r="W8664" s="1">
        <f t="shared" si="542"/>
        <v>0.91026242966582094</v>
      </c>
      <c r="X8664" s="1">
        <f t="shared" si="543"/>
        <v>714.21621621621443</v>
      </c>
    </row>
    <row r="8665" spans="1:24" hidden="1" x14ac:dyDescent="0.3">
      <c r="A8665" s="18" t="str">
        <f t="shared" si="540"/>
        <v>OFF - Industrial - Other General Industrial Equipment_2020_100</v>
      </c>
      <c r="B8665" s="1" t="s">
        <v>40</v>
      </c>
      <c r="C8665" s="1">
        <v>2020</v>
      </c>
      <c r="D8665" s="1" t="s">
        <v>172</v>
      </c>
      <c r="E8665" s="1">
        <v>2020</v>
      </c>
      <c r="F8665" s="1">
        <v>100</v>
      </c>
      <c r="G8665" s="1" t="s">
        <v>12</v>
      </c>
      <c r="H8665" s="1">
        <v>4.9352131285786798E-5</v>
      </c>
      <c r="I8665" s="1">
        <v>4.5394090356666701E-5</v>
      </c>
      <c r="J8665" s="1">
        <v>5.4309009999999999E-5</v>
      </c>
      <c r="K8665" s="1">
        <v>2.3954520000000002E-3</v>
      </c>
      <c r="L8665" s="1">
        <v>3.4194109999999999E-4</v>
      </c>
      <c r="M8665" s="1">
        <v>0.1299643</v>
      </c>
      <c r="N8665" s="1">
        <v>9.0614249999999994E-6</v>
      </c>
      <c r="O8665" s="1">
        <v>6.8464100000000001E-6</v>
      </c>
      <c r="P8665" s="1">
        <v>1.255636E-6</v>
      </c>
      <c r="Q8665" s="1">
        <v>1.7748093954931299E-6</v>
      </c>
      <c r="R8665" s="1">
        <v>5066.2</v>
      </c>
      <c r="S8665" s="1">
        <v>1303.05</v>
      </c>
      <c r="T8665" s="1">
        <v>1.83</v>
      </c>
      <c r="U8665" s="1">
        <v>102940.95</v>
      </c>
      <c r="V8665" s="1">
        <f t="shared" si="541"/>
        <v>0.14601576448515827</v>
      </c>
      <c r="W8665" s="1">
        <f t="shared" si="542"/>
        <v>1.0998962801787542</v>
      </c>
      <c r="X8665" s="1">
        <f t="shared" si="543"/>
        <v>712.04918032786884</v>
      </c>
    </row>
    <row r="8666" spans="1:24" hidden="1" x14ac:dyDescent="0.3">
      <c r="A8666" s="18" t="str">
        <f t="shared" si="540"/>
        <v>OFF - Industrial - Other General Industrial Equipment_2020_175</v>
      </c>
      <c r="B8666" s="1" t="s">
        <v>40</v>
      </c>
      <c r="C8666" s="1">
        <v>2020</v>
      </c>
      <c r="D8666" s="1" t="s">
        <v>172</v>
      </c>
      <c r="E8666" s="1">
        <v>2020</v>
      </c>
      <c r="F8666" s="1">
        <v>175</v>
      </c>
      <c r="G8666" s="1" t="s">
        <v>12</v>
      </c>
      <c r="H8666" s="1">
        <v>6.6146228914097E-6</v>
      </c>
      <c r="I8666" s="1">
        <v>6.0841301355186396E-6</v>
      </c>
      <c r="J8666" s="1">
        <v>7.278989E-6</v>
      </c>
      <c r="K8666" s="1">
        <v>8.5365259999999998E-4</v>
      </c>
      <c r="L8666" s="1">
        <v>7.6628490000000006E-5</v>
      </c>
      <c r="M8666" s="1">
        <v>2.6941610000000001E-2</v>
      </c>
      <c r="N8666" s="1">
        <v>1.9314261000000001E-6</v>
      </c>
      <c r="O8666" s="1">
        <v>1.45929972E-6</v>
      </c>
      <c r="P8666" s="1">
        <v>2.6763670000000003E-7</v>
      </c>
      <c r="Q8666" s="1">
        <v>3.7465356835698099E-7</v>
      </c>
      <c r="R8666" s="1">
        <v>1069.45</v>
      </c>
      <c r="S8666" s="1">
        <v>127.74999999999901</v>
      </c>
      <c r="T8666" s="1">
        <v>0.18</v>
      </c>
      <c r="U8666" s="1">
        <v>22228.5</v>
      </c>
      <c r="V8666" s="1">
        <f t="shared" si="541"/>
        <v>9.0631034730979346E-2</v>
      </c>
      <c r="W8666" s="1">
        <f t="shared" si="542"/>
        <v>1.1414810636657242</v>
      </c>
      <c r="X8666" s="1">
        <f t="shared" si="543"/>
        <v>709.72222222221671</v>
      </c>
    </row>
    <row r="8667" spans="1:24" hidden="1" x14ac:dyDescent="0.3">
      <c r="A8667" s="18" t="str">
        <f t="shared" si="540"/>
        <v>OFF - Industrial - Other Material Handling Equipment_1989_50</v>
      </c>
      <c r="B8667" s="1" t="s">
        <v>40</v>
      </c>
      <c r="C8667" s="1">
        <v>2020</v>
      </c>
      <c r="D8667" s="1" t="s">
        <v>173</v>
      </c>
      <c r="E8667" s="1">
        <v>1989</v>
      </c>
      <c r="F8667" s="1">
        <v>50</v>
      </c>
      <c r="G8667" s="1" t="s">
        <v>12</v>
      </c>
      <c r="H8667" s="1">
        <v>2.70431346035536E-8</v>
      </c>
      <c r="I8667" s="1">
        <v>2.4874275208348602E-8</v>
      </c>
      <c r="J8667" s="1">
        <v>2.9759320000000001E-8</v>
      </c>
      <c r="K8667" s="1">
        <v>5.0453790000000005E-7</v>
      </c>
      <c r="L8667" s="1">
        <v>2.93857E-8</v>
      </c>
      <c r="M8667" s="1">
        <v>2.822342E-6</v>
      </c>
      <c r="N8667" s="1">
        <v>1.9456974000000001E-10</v>
      </c>
      <c r="O8667" s="1">
        <v>1.4700824799999999E-10</v>
      </c>
      <c r="P8667" s="1">
        <v>3.4314539999999999E-11</v>
      </c>
      <c r="Q8667" s="1">
        <v>0</v>
      </c>
      <c r="R8667" s="1">
        <v>0</v>
      </c>
      <c r="S8667" s="1">
        <v>0</v>
      </c>
      <c r="T8667" s="1">
        <v>0</v>
      </c>
      <c r="U8667" s="1">
        <v>0</v>
      </c>
      <c r="V8667" s="1">
        <f t="shared" si="541"/>
        <v>0</v>
      </c>
      <c r="W8667" s="1">
        <f t="shared" si="542"/>
        <v>0</v>
      </c>
      <c r="X8667" s="1" t="e">
        <f t="shared" si="543"/>
        <v>#DIV/0!</v>
      </c>
    </row>
    <row r="8668" spans="1:24" hidden="1" x14ac:dyDescent="0.3">
      <c r="A8668" s="18" t="str">
        <f t="shared" si="540"/>
        <v>OFF - Industrial - Other Material Handling Equipment_1989_100</v>
      </c>
      <c r="B8668" s="1" t="s">
        <v>40</v>
      </c>
      <c r="C8668" s="1">
        <v>2020</v>
      </c>
      <c r="D8668" s="1" t="s">
        <v>173</v>
      </c>
      <c r="E8668" s="1">
        <v>1989</v>
      </c>
      <c r="F8668" s="1">
        <v>100</v>
      </c>
      <c r="G8668" s="1" t="s">
        <v>12</v>
      </c>
      <c r="H8668" s="1">
        <v>1.0998256150499901E-6</v>
      </c>
      <c r="I8668" s="1">
        <v>1.01161960072298E-6</v>
      </c>
      <c r="J8668" s="1">
        <v>1.210291E-6</v>
      </c>
      <c r="K8668" s="1">
        <v>1.477548E-5</v>
      </c>
      <c r="L8668" s="1">
        <v>2.53172E-6</v>
      </c>
      <c r="M8668" s="1">
        <v>1.6263970000000001E-4</v>
      </c>
      <c r="N8668" s="1">
        <v>1.1339631000000001E-8</v>
      </c>
      <c r="O8668" s="1">
        <v>8.5677211999999998E-9</v>
      </c>
      <c r="P8668" s="1">
        <v>1.571326E-9</v>
      </c>
      <c r="Q8668" s="1">
        <v>2.5573622413445701E-9</v>
      </c>
      <c r="R8668" s="1">
        <v>7.3</v>
      </c>
      <c r="S8668" s="1">
        <v>3.65</v>
      </c>
      <c r="T8668" s="1">
        <v>0.01</v>
      </c>
      <c r="U8668" s="1">
        <v>197.1</v>
      </c>
      <c r="V8668" s="1">
        <f t="shared" si="541"/>
        <v>1.6994923415940379</v>
      </c>
      <c r="W8668" s="1">
        <f t="shared" si="542"/>
        <v>4.2532180554681478</v>
      </c>
      <c r="X8668" s="1">
        <f t="shared" si="543"/>
        <v>365</v>
      </c>
    </row>
    <row r="8669" spans="1:24" hidden="1" x14ac:dyDescent="0.3">
      <c r="A8669" s="18" t="str">
        <f t="shared" si="540"/>
        <v>OFF - Industrial - Other Material Handling Equipment_1990_50</v>
      </c>
      <c r="B8669" s="1" t="s">
        <v>40</v>
      </c>
      <c r="C8669" s="1">
        <v>2020</v>
      </c>
      <c r="D8669" s="1" t="s">
        <v>173</v>
      </c>
      <c r="E8669" s="1">
        <v>1990</v>
      </c>
      <c r="F8669" s="1">
        <v>50</v>
      </c>
      <c r="G8669" s="1" t="s">
        <v>12</v>
      </c>
      <c r="H8669" s="1">
        <v>7.9760931773592104E-8</v>
      </c>
      <c r="I8669" s="1">
        <v>7.3364105045350003E-8</v>
      </c>
      <c r="J8669" s="1">
        <v>8.777204E-8</v>
      </c>
      <c r="K8669" s="1">
        <v>1.494828E-6</v>
      </c>
      <c r="L8669" s="1">
        <v>8.8093700000000005E-8</v>
      </c>
      <c r="M8669" s="1">
        <v>8.4765450000000007E-6</v>
      </c>
      <c r="N8669" s="1">
        <v>5.8436550000000003E-10</v>
      </c>
      <c r="O8669" s="1">
        <v>4.4152059999999998E-10</v>
      </c>
      <c r="P8669" s="1">
        <v>1.030593E-10</v>
      </c>
      <c r="Q8669" s="1">
        <v>0</v>
      </c>
      <c r="R8669" s="1">
        <v>0</v>
      </c>
      <c r="S8669" s="1">
        <v>0</v>
      </c>
      <c r="T8669" s="1">
        <v>0</v>
      </c>
      <c r="U8669" s="1">
        <v>0</v>
      </c>
      <c r="V8669" s="1">
        <f t="shared" si="541"/>
        <v>0</v>
      </c>
      <c r="W8669" s="1">
        <f t="shared" si="542"/>
        <v>0</v>
      </c>
      <c r="X8669" s="1" t="e">
        <f t="shared" si="543"/>
        <v>#DIV/0!</v>
      </c>
    </row>
    <row r="8670" spans="1:24" hidden="1" x14ac:dyDescent="0.3">
      <c r="A8670" s="18" t="str">
        <f t="shared" si="540"/>
        <v>OFF - Industrial - Other Material Handling Equipment_1990_100</v>
      </c>
      <c r="B8670" s="1" t="s">
        <v>40</v>
      </c>
      <c r="C8670" s="1">
        <v>2020</v>
      </c>
      <c r="D8670" s="1" t="s">
        <v>173</v>
      </c>
      <c r="E8670" s="1">
        <v>1990</v>
      </c>
      <c r="F8670" s="1">
        <v>100</v>
      </c>
      <c r="G8670" s="1" t="s">
        <v>12</v>
      </c>
      <c r="H8670" s="1">
        <v>3.24392265268679E-6</v>
      </c>
      <c r="I8670" s="1">
        <v>2.98376005594131E-6</v>
      </c>
      <c r="J8670" s="1">
        <v>3.5697389999999999E-6</v>
      </c>
      <c r="K8670" s="1">
        <v>4.3752360000000002E-5</v>
      </c>
      <c r="L8670" s="1">
        <v>7.5896750000000003E-6</v>
      </c>
      <c r="M8670" s="1">
        <v>4.8846719999999998E-4</v>
      </c>
      <c r="N8670" s="1">
        <v>3.4057107000000003E-8</v>
      </c>
      <c r="O8670" s="1">
        <v>2.57320364E-8</v>
      </c>
      <c r="P8670" s="1">
        <v>4.7192739999999996E-9</v>
      </c>
      <c r="Q8670" s="1">
        <v>7.6720867240337396E-9</v>
      </c>
      <c r="R8670" s="1">
        <v>21.9</v>
      </c>
      <c r="S8670" s="1">
        <v>7.3</v>
      </c>
      <c r="T8670" s="1">
        <v>0.02</v>
      </c>
      <c r="U8670" s="1">
        <v>394.2</v>
      </c>
      <c r="V8670" s="1">
        <f t="shared" si="541"/>
        <v>2.5063162875662064</v>
      </c>
      <c r="W8670" s="1">
        <f t="shared" si="542"/>
        <v>6.3752197607032413</v>
      </c>
      <c r="X8670" s="1">
        <f t="shared" si="543"/>
        <v>365</v>
      </c>
    </row>
    <row r="8671" spans="1:24" hidden="1" x14ac:dyDescent="0.3">
      <c r="A8671" s="18" t="str">
        <f t="shared" si="540"/>
        <v>OFF - Industrial - Other Material Handling Equipment_1991_50</v>
      </c>
      <c r="B8671" s="1" t="s">
        <v>40</v>
      </c>
      <c r="C8671" s="1">
        <v>2020</v>
      </c>
      <c r="D8671" s="1" t="s">
        <v>173</v>
      </c>
      <c r="E8671" s="1">
        <v>1991</v>
      </c>
      <c r="F8671" s="1">
        <v>50</v>
      </c>
      <c r="G8671" s="1" t="s">
        <v>12</v>
      </c>
      <c r="H8671" s="1">
        <v>7.4650907501460702E-8</v>
      </c>
      <c r="I8671" s="1">
        <v>6.8663904719843599E-8</v>
      </c>
      <c r="J8671" s="1">
        <v>8.2148770000000003E-8</v>
      </c>
      <c r="K8671" s="1">
        <v>1.4056079999999999E-6</v>
      </c>
      <c r="L8671" s="1">
        <v>8.3831909999999997E-8</v>
      </c>
      <c r="M8671" s="1">
        <v>8.0813750000000002E-6</v>
      </c>
      <c r="N8671" s="1">
        <v>5.5712276999999997E-10</v>
      </c>
      <c r="O8671" s="1">
        <v>4.2093720400000001E-10</v>
      </c>
      <c r="P8671" s="1">
        <v>9.8254789999999996E-11</v>
      </c>
      <c r="Q8671" s="1">
        <v>0</v>
      </c>
      <c r="R8671" s="1">
        <v>0</v>
      </c>
      <c r="S8671" s="1">
        <v>0</v>
      </c>
      <c r="T8671" s="1">
        <v>0</v>
      </c>
      <c r="U8671" s="1">
        <v>0</v>
      </c>
      <c r="V8671" s="1">
        <f t="shared" si="541"/>
        <v>0</v>
      </c>
      <c r="W8671" s="1">
        <f t="shared" si="542"/>
        <v>0</v>
      </c>
      <c r="X8671" s="1" t="e">
        <f t="shared" si="543"/>
        <v>#DIV/0!</v>
      </c>
    </row>
    <row r="8672" spans="1:24" hidden="1" x14ac:dyDescent="0.3">
      <c r="A8672" s="18" t="str">
        <f t="shared" si="540"/>
        <v>OFF - Industrial - Other Material Handling Equipment_1991_100</v>
      </c>
      <c r="B8672" s="1" t="s">
        <v>40</v>
      </c>
      <c r="C8672" s="1">
        <v>2020</v>
      </c>
      <c r="D8672" s="1" t="s">
        <v>173</v>
      </c>
      <c r="E8672" s="1">
        <v>1991</v>
      </c>
      <c r="F8672" s="1">
        <v>100</v>
      </c>
      <c r="G8672" s="1" t="s">
        <v>12</v>
      </c>
      <c r="H8672" s="1">
        <v>3.0361955546831702E-6</v>
      </c>
      <c r="I8672" s="1">
        <v>2.7926926711975799E-6</v>
      </c>
      <c r="J8672" s="1">
        <v>3.3411480000000001E-6</v>
      </c>
      <c r="K8672" s="1">
        <v>4.1117839999999997E-5</v>
      </c>
      <c r="L8672" s="1">
        <v>7.222483E-6</v>
      </c>
      <c r="M8672" s="1">
        <v>4.656951E-4</v>
      </c>
      <c r="N8672" s="1">
        <v>3.2469380999999997E-8</v>
      </c>
      <c r="O8672" s="1">
        <v>2.45324212E-8</v>
      </c>
      <c r="P8672" s="1">
        <v>4.4992640000000001E-9</v>
      </c>
      <c r="Q8672" s="1">
        <v>7.6720867240337396E-9</v>
      </c>
      <c r="R8672" s="1">
        <v>21.9</v>
      </c>
      <c r="S8672" s="1">
        <v>7.3</v>
      </c>
      <c r="T8672" s="1">
        <v>0.02</v>
      </c>
      <c r="U8672" s="1">
        <v>394.2</v>
      </c>
      <c r="V8672" s="1">
        <f t="shared" si="541"/>
        <v>2.3458223840928536</v>
      </c>
      <c r="W8672" s="1">
        <f t="shared" si="542"/>
        <v>6.0667836689902037</v>
      </c>
      <c r="X8672" s="1">
        <f t="shared" si="543"/>
        <v>365</v>
      </c>
    </row>
    <row r="8673" spans="1:24" hidden="1" x14ac:dyDescent="0.3">
      <c r="A8673" s="18" t="str">
        <f t="shared" si="540"/>
        <v>OFF - Industrial - Other Material Handling Equipment_1992_50</v>
      </c>
      <c r="B8673" s="1" t="s">
        <v>40</v>
      </c>
      <c r="C8673" s="1">
        <v>2020</v>
      </c>
      <c r="D8673" s="1" t="s">
        <v>173</v>
      </c>
      <c r="E8673" s="1">
        <v>1992</v>
      </c>
      <c r="F8673" s="1">
        <v>50</v>
      </c>
      <c r="G8673" s="1" t="s">
        <v>12</v>
      </c>
      <c r="H8673" s="1">
        <v>1.0460879703463799E-7</v>
      </c>
      <c r="I8673" s="1">
        <v>9.6219171512459997E-8</v>
      </c>
      <c r="J8673" s="1">
        <v>1.151156E-7</v>
      </c>
      <c r="K8673" s="1">
        <v>1.979214E-6</v>
      </c>
      <c r="L8673" s="1">
        <v>1.194845E-7</v>
      </c>
      <c r="M8673" s="1">
        <v>1.1539609999999999E-5</v>
      </c>
      <c r="N8673" s="1">
        <v>7.9553007000000005E-10</v>
      </c>
      <c r="O8673" s="1">
        <v>6.0106716400000002E-10</v>
      </c>
      <c r="P8673" s="1">
        <v>1.4030060000000001E-10</v>
      </c>
      <c r="Q8673" s="1">
        <v>0</v>
      </c>
      <c r="R8673" s="1">
        <v>0</v>
      </c>
      <c r="S8673" s="1">
        <v>0</v>
      </c>
      <c r="T8673" s="1">
        <v>0</v>
      </c>
      <c r="U8673" s="1">
        <v>0</v>
      </c>
      <c r="V8673" s="1">
        <f t="shared" si="541"/>
        <v>0</v>
      </c>
      <c r="W8673" s="1">
        <f t="shared" si="542"/>
        <v>0</v>
      </c>
      <c r="X8673" s="1" t="e">
        <f t="shared" si="543"/>
        <v>#DIV/0!</v>
      </c>
    </row>
    <row r="8674" spans="1:24" hidden="1" x14ac:dyDescent="0.3">
      <c r="A8674" s="18" t="str">
        <f t="shared" si="540"/>
        <v>OFF - Industrial - Other Material Handling Equipment_1992_100</v>
      </c>
      <c r="B8674" s="1" t="s">
        <v>40</v>
      </c>
      <c r="C8674" s="1">
        <v>2020</v>
      </c>
      <c r="D8674" s="1" t="s">
        <v>173</v>
      </c>
      <c r="E8674" s="1">
        <v>1992</v>
      </c>
      <c r="F8674" s="1">
        <v>100</v>
      </c>
      <c r="G8674" s="1" t="s">
        <v>12</v>
      </c>
      <c r="H8674" s="1">
        <v>4.2547901337557101E-6</v>
      </c>
      <c r="I8674" s="1">
        <v>3.9135559650284996E-6</v>
      </c>
      <c r="J8674" s="1">
        <v>4.682137E-6</v>
      </c>
      <c r="K8674" s="1">
        <v>5.7863920000000001E-5</v>
      </c>
      <c r="L8674" s="1">
        <v>1.029409E-5</v>
      </c>
      <c r="M8674" s="1">
        <v>6.6497850000000005E-4</v>
      </c>
      <c r="N8674" s="1">
        <v>4.6363895999999997E-8</v>
      </c>
      <c r="O8674" s="1">
        <v>3.5030499199999997E-8</v>
      </c>
      <c r="P8674" s="1">
        <v>6.4246200000000001E-9</v>
      </c>
      <c r="Q8674" s="1">
        <v>1.02294489653783E-8</v>
      </c>
      <c r="R8674" s="1">
        <v>29.2</v>
      </c>
      <c r="S8674" s="1">
        <v>10.95</v>
      </c>
      <c r="T8674" s="1">
        <v>0.03</v>
      </c>
      <c r="U8674" s="1">
        <v>591.29999999999995</v>
      </c>
      <c r="V8674" s="1">
        <f t="shared" si="541"/>
        <v>2.1915544756850793</v>
      </c>
      <c r="W8674" s="1">
        <f t="shared" si="542"/>
        <v>5.7645934322139505</v>
      </c>
      <c r="X8674" s="1">
        <f t="shared" si="543"/>
        <v>365</v>
      </c>
    </row>
    <row r="8675" spans="1:24" hidden="1" x14ac:dyDescent="0.3">
      <c r="A8675" s="18" t="str">
        <f t="shared" si="540"/>
        <v>OFF - Industrial - Other Material Handling Equipment_1993_50</v>
      </c>
      <c r="B8675" s="1" t="s">
        <v>40</v>
      </c>
      <c r="C8675" s="1">
        <v>2020</v>
      </c>
      <c r="D8675" s="1" t="s">
        <v>173</v>
      </c>
      <c r="E8675" s="1">
        <v>1993</v>
      </c>
      <c r="F8675" s="1">
        <v>50</v>
      </c>
      <c r="G8675" s="1" t="s">
        <v>12</v>
      </c>
      <c r="H8675" s="1">
        <v>1.2342147088571E-7</v>
      </c>
      <c r="I8675" s="1">
        <v>1.13523068920676E-7</v>
      </c>
      <c r="J8675" s="1">
        <v>1.3581779999999999E-7</v>
      </c>
      <c r="K8675" s="1">
        <v>2.3468269999999998E-6</v>
      </c>
      <c r="L8675" s="1">
        <v>1.4343610000000001E-7</v>
      </c>
      <c r="M8675" s="1">
        <v>1.3878499999999999E-5</v>
      </c>
      <c r="N8675" s="1">
        <v>9.5677109999999993E-10</v>
      </c>
      <c r="O8675" s="1">
        <v>7.2289372E-10</v>
      </c>
      <c r="P8675" s="1">
        <v>1.687373E-10</v>
      </c>
      <c r="Q8675" s="1">
        <v>0</v>
      </c>
      <c r="R8675" s="1">
        <v>0</v>
      </c>
      <c r="S8675" s="1">
        <v>0</v>
      </c>
      <c r="T8675" s="1">
        <v>0</v>
      </c>
      <c r="U8675" s="1">
        <v>0</v>
      </c>
      <c r="V8675" s="1">
        <f t="shared" si="541"/>
        <v>0</v>
      </c>
      <c r="W8675" s="1">
        <f t="shared" si="542"/>
        <v>0</v>
      </c>
      <c r="X8675" s="1" t="e">
        <f t="shared" si="543"/>
        <v>#DIV/0!</v>
      </c>
    </row>
    <row r="8676" spans="1:24" hidden="1" x14ac:dyDescent="0.3">
      <c r="A8676" s="18" t="str">
        <f t="shared" si="540"/>
        <v>OFF - Industrial - Other Material Handling Equipment_1993_100</v>
      </c>
      <c r="B8676" s="1" t="s">
        <v>40</v>
      </c>
      <c r="C8676" s="1">
        <v>2020</v>
      </c>
      <c r="D8676" s="1" t="s">
        <v>173</v>
      </c>
      <c r="E8676" s="1">
        <v>1993</v>
      </c>
      <c r="F8676" s="1">
        <v>100</v>
      </c>
      <c r="G8676" s="1" t="s">
        <v>12</v>
      </c>
      <c r="H8676" s="1">
        <v>5.0201374178850403E-6</v>
      </c>
      <c r="I8676" s="1">
        <v>4.6175223969706597E-6</v>
      </c>
      <c r="J8676" s="1">
        <v>5.5243550000000002E-6</v>
      </c>
      <c r="K8676" s="1">
        <v>6.8570459999999994E-5</v>
      </c>
      <c r="L8676" s="1">
        <v>1.235757E-5</v>
      </c>
      <c r="M8676" s="1">
        <v>7.9975809999999995E-4</v>
      </c>
      <c r="N8676" s="1">
        <v>5.5761057E-8</v>
      </c>
      <c r="O8676" s="1">
        <v>4.2130576399999999E-8</v>
      </c>
      <c r="P8676" s="1">
        <v>7.7267789999999993E-9</v>
      </c>
      <c r="Q8676" s="1">
        <v>1.27868112067229E-8</v>
      </c>
      <c r="R8676" s="1">
        <v>36.5</v>
      </c>
      <c r="S8676" s="1">
        <v>10.95</v>
      </c>
      <c r="T8676" s="1">
        <v>0.03</v>
      </c>
      <c r="U8676" s="1">
        <v>591.29999999999995</v>
      </c>
      <c r="V8676" s="1">
        <f t="shared" si="541"/>
        <v>2.585769046382719</v>
      </c>
      <c r="W8676" s="1">
        <f t="shared" si="542"/>
        <v>6.920122794741852</v>
      </c>
      <c r="X8676" s="1">
        <f t="shared" si="543"/>
        <v>365</v>
      </c>
    </row>
    <row r="8677" spans="1:24" hidden="1" x14ac:dyDescent="0.3">
      <c r="A8677" s="18" t="str">
        <f t="shared" si="540"/>
        <v>OFF - Industrial - Other Material Handling Equipment_1994_50</v>
      </c>
      <c r="B8677" s="1" t="s">
        <v>40</v>
      </c>
      <c r="C8677" s="1">
        <v>2020</v>
      </c>
      <c r="D8677" s="1" t="s">
        <v>173</v>
      </c>
      <c r="E8677" s="1">
        <v>1994</v>
      </c>
      <c r="F8677" s="1">
        <v>50</v>
      </c>
      <c r="G8677" s="1" t="s">
        <v>12</v>
      </c>
      <c r="H8677" s="1">
        <v>2.63474213472986E-7</v>
      </c>
      <c r="I8677" s="1">
        <v>2.42343581552453E-7</v>
      </c>
      <c r="J8677" s="1">
        <v>2.8993730000000001E-7</v>
      </c>
      <c r="K8677" s="1">
        <v>5.035796E-6</v>
      </c>
      <c r="L8677" s="1">
        <v>3.1166739999999998E-7</v>
      </c>
      <c r="M8677" s="1">
        <v>3.0212159999999999E-5</v>
      </c>
      <c r="N8677" s="1">
        <v>2.0827997999999998E-9</v>
      </c>
      <c r="O8677" s="1">
        <v>1.5736709599999999E-9</v>
      </c>
      <c r="P8677" s="1">
        <v>3.6732480000000001E-10</v>
      </c>
      <c r="Q8677" s="1">
        <v>0</v>
      </c>
      <c r="R8677" s="1">
        <v>0</v>
      </c>
      <c r="S8677" s="1">
        <v>0</v>
      </c>
      <c r="T8677" s="1">
        <v>0</v>
      </c>
      <c r="U8677" s="1">
        <v>0</v>
      </c>
      <c r="V8677" s="1">
        <f t="shared" si="541"/>
        <v>0</v>
      </c>
      <c r="W8677" s="1">
        <f t="shared" si="542"/>
        <v>0</v>
      </c>
      <c r="X8677" s="1" t="e">
        <f t="shared" si="543"/>
        <v>#DIV/0!</v>
      </c>
    </row>
    <row r="8678" spans="1:24" hidden="1" x14ac:dyDescent="0.3">
      <c r="A8678" s="18" t="str">
        <f t="shared" si="540"/>
        <v>OFF - Industrial - Other Material Handling Equipment_1994_100</v>
      </c>
      <c r="B8678" s="1" t="s">
        <v>40</v>
      </c>
      <c r="C8678" s="1">
        <v>2020</v>
      </c>
      <c r="D8678" s="1" t="s">
        <v>173</v>
      </c>
      <c r="E8678" s="1">
        <v>1994</v>
      </c>
      <c r="F8678" s="1">
        <v>100</v>
      </c>
      <c r="G8678" s="1" t="s">
        <v>12</v>
      </c>
      <c r="H8678" s="1">
        <v>1.0717159242811201E-5</v>
      </c>
      <c r="I8678" s="1">
        <v>9.8576430715378104E-6</v>
      </c>
      <c r="J8678" s="1">
        <v>1.179358E-5</v>
      </c>
      <c r="K8678" s="1">
        <v>1.4704790000000001E-4</v>
      </c>
      <c r="L8678" s="1">
        <v>2.685133E-5</v>
      </c>
      <c r="M8678" s="1">
        <v>1.7409999999999999E-3</v>
      </c>
      <c r="N8678" s="1">
        <v>1.2138668999999999E-7</v>
      </c>
      <c r="O8678" s="1">
        <v>9.1714388000000001E-8</v>
      </c>
      <c r="P8678" s="1">
        <v>1.6820489999999998E-8</v>
      </c>
      <c r="Q8678" s="1">
        <v>2.6852303534118001E-8</v>
      </c>
      <c r="R8678" s="1">
        <v>76.649999999999906</v>
      </c>
      <c r="S8678" s="1">
        <v>25.55</v>
      </c>
      <c r="T8678" s="1">
        <v>7.0000000000000007E-2</v>
      </c>
      <c r="U8678" s="1">
        <v>1379.7</v>
      </c>
      <c r="V8678" s="1">
        <f t="shared" si="541"/>
        <v>2.3657945414988966</v>
      </c>
      <c r="W8678" s="1">
        <f t="shared" si="542"/>
        <v>6.4442108001862959</v>
      </c>
      <c r="X8678" s="1">
        <f t="shared" si="543"/>
        <v>365</v>
      </c>
    </row>
    <row r="8679" spans="1:24" hidden="1" x14ac:dyDescent="0.3">
      <c r="A8679" s="18" t="str">
        <f t="shared" si="540"/>
        <v>OFF - Industrial - Other Material Handling Equipment_1995_50</v>
      </c>
      <c r="B8679" s="1" t="s">
        <v>40</v>
      </c>
      <c r="C8679" s="1">
        <v>2020</v>
      </c>
      <c r="D8679" s="1" t="s">
        <v>173</v>
      </c>
      <c r="E8679" s="1">
        <v>1995</v>
      </c>
      <c r="F8679" s="1">
        <v>50</v>
      </c>
      <c r="G8679" s="1" t="s">
        <v>12</v>
      </c>
      <c r="H8679" s="1">
        <v>4.86377527514019E-7</v>
      </c>
      <c r="I8679" s="1">
        <v>4.4737004980739502E-7</v>
      </c>
      <c r="J8679" s="1">
        <v>5.3522880000000005E-7</v>
      </c>
      <c r="K8679" s="1">
        <v>9.3459070000000006E-6</v>
      </c>
      <c r="L8679" s="1">
        <v>5.8584190000000002E-7</v>
      </c>
      <c r="M8679" s="1">
        <v>5.6895589999999997E-5</v>
      </c>
      <c r="N8679" s="1">
        <v>3.9223314000000001E-9</v>
      </c>
      <c r="O8679" s="1">
        <v>2.96353928E-9</v>
      </c>
      <c r="P8679" s="1">
        <v>6.917467E-10</v>
      </c>
      <c r="Q8679" s="1">
        <v>1.2786811206722801E-9</v>
      </c>
      <c r="R8679" s="1">
        <v>3.65</v>
      </c>
      <c r="S8679" s="1">
        <v>0</v>
      </c>
      <c r="T8679" s="1">
        <v>0</v>
      </c>
      <c r="U8679" s="1">
        <v>0</v>
      </c>
      <c r="V8679" s="1">
        <f t="shared" si="541"/>
        <v>0</v>
      </c>
      <c r="W8679" s="1">
        <f t="shared" si="542"/>
        <v>0</v>
      </c>
      <c r="X8679" s="1" t="e">
        <f t="shared" si="543"/>
        <v>#DIV/0!</v>
      </c>
    </row>
    <row r="8680" spans="1:24" hidden="1" x14ac:dyDescent="0.3">
      <c r="A8680" s="18" t="str">
        <f t="shared" si="540"/>
        <v>OFF - Industrial - Other Material Handling Equipment_1995_100</v>
      </c>
      <c r="B8680" s="1" t="s">
        <v>40</v>
      </c>
      <c r="C8680" s="1">
        <v>2020</v>
      </c>
      <c r="D8680" s="1" t="s">
        <v>173</v>
      </c>
      <c r="E8680" s="1">
        <v>1995</v>
      </c>
      <c r="F8680" s="1">
        <v>100</v>
      </c>
      <c r="G8680" s="1" t="s">
        <v>12</v>
      </c>
      <c r="H8680" s="1">
        <v>1.9784776802712299E-5</v>
      </c>
      <c r="I8680" s="1">
        <v>1.8198037703134801E-5</v>
      </c>
      <c r="J8680" s="1">
        <v>2.177194E-5</v>
      </c>
      <c r="K8680" s="1">
        <v>2.7273260000000002E-4</v>
      </c>
      <c r="L8680" s="1">
        <v>5.0472259999999998E-5</v>
      </c>
      <c r="M8680" s="1">
        <v>3.278647E-3</v>
      </c>
      <c r="N8680" s="1">
        <v>2.2859513999999999E-7</v>
      </c>
      <c r="O8680" s="1">
        <v>1.7271632799999999E-7</v>
      </c>
      <c r="P8680" s="1">
        <v>3.1676300000000002E-8</v>
      </c>
      <c r="Q8680" s="1">
        <v>4.9868563706219303E-8</v>
      </c>
      <c r="R8680" s="1">
        <v>142.35</v>
      </c>
      <c r="S8680" s="1">
        <v>47.45</v>
      </c>
      <c r="T8680" s="1">
        <v>0.13</v>
      </c>
      <c r="U8680" s="1">
        <v>2562.3000000000002</v>
      </c>
      <c r="V8680" s="1">
        <f t="shared" si="541"/>
        <v>2.3517068521693076</v>
      </c>
      <c r="W8680" s="1">
        <f t="shared" si="542"/>
        <v>6.5224592685630194</v>
      </c>
      <c r="X8680" s="1">
        <f t="shared" si="543"/>
        <v>365</v>
      </c>
    </row>
    <row r="8681" spans="1:24" hidden="1" x14ac:dyDescent="0.3">
      <c r="A8681" s="18" t="str">
        <f t="shared" si="540"/>
        <v>OFF - Industrial - Other Material Handling Equipment_1996_50</v>
      </c>
      <c r="B8681" s="1" t="s">
        <v>40</v>
      </c>
      <c r="C8681" s="1">
        <v>2020</v>
      </c>
      <c r="D8681" s="1" t="s">
        <v>173</v>
      </c>
      <c r="E8681" s="1">
        <v>1996</v>
      </c>
      <c r="F8681" s="1">
        <v>50</v>
      </c>
      <c r="G8681" s="1" t="s">
        <v>12</v>
      </c>
      <c r="H8681" s="1">
        <v>6.6170582831033796E-7</v>
      </c>
      <c r="I8681" s="1">
        <v>6.0863702087984798E-7</v>
      </c>
      <c r="J8681" s="1">
        <v>7.2816689999999997E-7</v>
      </c>
      <c r="K8681" s="1">
        <v>1.278536E-5</v>
      </c>
      <c r="L8681" s="1">
        <v>8.1189569999999998E-7</v>
      </c>
      <c r="M8681" s="1">
        <v>7.8996489999999994E-5</v>
      </c>
      <c r="N8681" s="1">
        <v>5.4459468E-9</v>
      </c>
      <c r="O8681" s="1">
        <v>4.11471536E-9</v>
      </c>
      <c r="P8681" s="1">
        <v>9.6045329999999994E-10</v>
      </c>
      <c r="Q8681" s="1">
        <v>1.2786811206722801E-9</v>
      </c>
      <c r="R8681" s="1">
        <v>3.65</v>
      </c>
      <c r="S8681" s="1">
        <v>0</v>
      </c>
      <c r="T8681" s="1">
        <v>0</v>
      </c>
      <c r="U8681" s="1">
        <v>0</v>
      </c>
      <c r="V8681" s="1">
        <f t="shared" si="541"/>
        <v>0</v>
      </c>
      <c r="W8681" s="1">
        <f t="shared" si="542"/>
        <v>0</v>
      </c>
      <c r="X8681" s="1" t="e">
        <f t="shared" si="543"/>
        <v>#DIV/0!</v>
      </c>
    </row>
    <row r="8682" spans="1:24" hidden="1" x14ac:dyDescent="0.3">
      <c r="A8682" s="18" t="str">
        <f t="shared" si="540"/>
        <v>OFF - Industrial - Other Material Handling Equipment_1996_100</v>
      </c>
      <c r="B8682" s="1" t="s">
        <v>40</v>
      </c>
      <c r="C8682" s="1">
        <v>2020</v>
      </c>
      <c r="D8682" s="1" t="s">
        <v>173</v>
      </c>
      <c r="E8682" s="1">
        <v>1996</v>
      </c>
      <c r="F8682" s="1">
        <v>100</v>
      </c>
      <c r="G8682" s="1" t="s">
        <v>12</v>
      </c>
      <c r="H8682" s="1">
        <v>2.6917866415130599E-5</v>
      </c>
      <c r="I8682" s="1">
        <v>2.4759053528637199E-5</v>
      </c>
      <c r="J8682" s="1">
        <v>2.9621469999999999E-5</v>
      </c>
      <c r="K8682" s="1">
        <v>3.7286090000000001E-4</v>
      </c>
      <c r="L8682" s="1">
        <v>6.9947480000000006E-5</v>
      </c>
      <c r="M8682" s="1">
        <v>4.5522319999999998E-3</v>
      </c>
      <c r="N8682" s="1">
        <v>3.1739255999999998E-7</v>
      </c>
      <c r="O8682" s="1">
        <v>2.3980771199999999E-7</v>
      </c>
      <c r="P8682" s="1">
        <v>4.398091E-8</v>
      </c>
      <c r="Q8682" s="1">
        <v>6.9048780516303594E-8</v>
      </c>
      <c r="R8682" s="1">
        <v>197.1</v>
      </c>
      <c r="S8682" s="1">
        <v>69.349999999999994</v>
      </c>
      <c r="T8682" s="1">
        <v>0.18</v>
      </c>
      <c r="U8682" s="1">
        <v>3744.9</v>
      </c>
      <c r="V8682" s="1">
        <f t="shared" si="541"/>
        <v>2.1891847502946216</v>
      </c>
      <c r="W8682" s="1">
        <f t="shared" si="542"/>
        <v>6.1847257755804295</v>
      </c>
      <c r="X8682" s="1">
        <f t="shared" si="543"/>
        <v>385.27777777777777</v>
      </c>
    </row>
    <row r="8683" spans="1:24" hidden="1" x14ac:dyDescent="0.3">
      <c r="A8683" s="18" t="str">
        <f t="shared" si="540"/>
        <v>OFF - Industrial - Other Material Handling Equipment_1997_50</v>
      </c>
      <c r="B8683" s="1" t="s">
        <v>40</v>
      </c>
      <c r="C8683" s="1">
        <v>2020</v>
      </c>
      <c r="D8683" s="1" t="s">
        <v>173</v>
      </c>
      <c r="E8683" s="1">
        <v>1997</v>
      </c>
      <c r="F8683" s="1">
        <v>50</v>
      </c>
      <c r="G8683" s="1" t="s">
        <v>12</v>
      </c>
      <c r="H8683" s="1">
        <v>7.4228457915431896E-7</v>
      </c>
      <c r="I8683" s="1">
        <v>6.8275335590614202E-7</v>
      </c>
      <c r="J8683" s="1">
        <v>8.1683890000000003E-7</v>
      </c>
      <c r="K8683" s="1">
        <v>1.4424649999999999E-5</v>
      </c>
      <c r="L8683" s="1">
        <v>9.2814570000000003E-7</v>
      </c>
      <c r="M8683" s="1">
        <v>9.0476239999999996E-5</v>
      </c>
      <c r="N8683" s="1">
        <v>6.2373510000000001E-9</v>
      </c>
      <c r="O8683" s="1">
        <v>4.7126651999999997E-9</v>
      </c>
      <c r="P8683" s="1">
        <v>1.1000259999999999E-9</v>
      </c>
      <c r="Q8683" s="1">
        <v>1.2786811206722801E-9</v>
      </c>
      <c r="R8683" s="1">
        <v>3.65</v>
      </c>
      <c r="S8683" s="1">
        <v>0</v>
      </c>
      <c r="T8683" s="1">
        <v>0</v>
      </c>
      <c r="U8683" s="1">
        <v>0</v>
      </c>
      <c r="V8683" s="1">
        <f t="shared" si="541"/>
        <v>0</v>
      </c>
      <c r="W8683" s="1">
        <f t="shared" si="542"/>
        <v>0</v>
      </c>
      <c r="X8683" s="1" t="e">
        <f t="shared" si="543"/>
        <v>#DIV/0!</v>
      </c>
    </row>
    <row r="8684" spans="1:24" hidden="1" x14ac:dyDescent="0.3">
      <c r="A8684" s="18" t="str">
        <f t="shared" si="540"/>
        <v>OFF - Industrial - Other Material Handling Equipment_1997_100</v>
      </c>
      <c r="B8684" s="1" t="s">
        <v>40</v>
      </c>
      <c r="C8684" s="1">
        <v>2020</v>
      </c>
      <c r="D8684" s="1" t="s">
        <v>173</v>
      </c>
      <c r="E8684" s="1">
        <v>1997</v>
      </c>
      <c r="F8684" s="1">
        <v>100</v>
      </c>
      <c r="G8684" s="1" t="s">
        <v>12</v>
      </c>
      <c r="H8684" s="1">
        <v>3.0197003195997201E-5</v>
      </c>
      <c r="I8684" s="1">
        <v>2.7775203539678199E-5</v>
      </c>
      <c r="J8684" s="1">
        <v>3.3229960000000003E-5</v>
      </c>
      <c r="K8684" s="1">
        <v>4.203853E-4</v>
      </c>
      <c r="L8684" s="1">
        <v>7.9962530000000001E-5</v>
      </c>
      <c r="M8684" s="1">
        <v>5.2137570000000003E-3</v>
      </c>
      <c r="N8684" s="1">
        <v>3.6351566999999998E-7</v>
      </c>
      <c r="O8684" s="1">
        <v>2.7465628400000002E-7</v>
      </c>
      <c r="P8684" s="1">
        <v>5.0372169999999997E-8</v>
      </c>
      <c r="Q8684" s="1">
        <v>7.9278229481681896E-8</v>
      </c>
      <c r="R8684" s="1">
        <v>226.3</v>
      </c>
      <c r="S8684" s="1">
        <v>76.649999999999906</v>
      </c>
      <c r="T8684" s="1">
        <v>0.2</v>
      </c>
      <c r="U8684" s="1">
        <v>4139.1000000000004</v>
      </c>
      <c r="V8684" s="1">
        <f t="shared" si="541"/>
        <v>2.2219789066657887</v>
      </c>
      <c r="W8684" s="1">
        <f t="shared" si="542"/>
        <v>6.3968947961016047</v>
      </c>
      <c r="X8684" s="1">
        <f t="shared" si="543"/>
        <v>383.24999999999949</v>
      </c>
    </row>
    <row r="8685" spans="1:24" hidden="1" x14ac:dyDescent="0.3">
      <c r="A8685" s="18" t="str">
        <f t="shared" si="540"/>
        <v>OFF - Industrial - Other Material Handling Equipment_1998_50</v>
      </c>
      <c r="B8685" s="1" t="s">
        <v>40</v>
      </c>
      <c r="C8685" s="1">
        <v>2020</v>
      </c>
      <c r="D8685" s="1" t="s">
        <v>173</v>
      </c>
      <c r="E8685" s="1">
        <v>1998</v>
      </c>
      <c r="F8685" s="1">
        <v>50</v>
      </c>
      <c r="G8685" s="1" t="s">
        <v>12</v>
      </c>
      <c r="H8685" s="1">
        <v>9.6773287751524591E-7</v>
      </c>
      <c r="I8685" s="1">
        <v>8.9012070073852303E-7</v>
      </c>
      <c r="J8685" s="1">
        <v>1.064931E-6</v>
      </c>
      <c r="K8685" s="1">
        <v>2.02265E-5</v>
      </c>
      <c r="L8685" s="1">
        <v>1.181669E-6</v>
      </c>
      <c r="M8685" s="1">
        <v>1.024121E-4</v>
      </c>
      <c r="N8685" s="1">
        <v>7.0601976000000001E-9</v>
      </c>
      <c r="O8685" s="1">
        <v>5.3343715199999998E-9</v>
      </c>
      <c r="P8685" s="1">
        <v>1.2451439999999999E-9</v>
      </c>
      <c r="Q8685" s="1">
        <v>1.2786811206722801E-9</v>
      </c>
      <c r="R8685" s="1">
        <v>3.65</v>
      </c>
      <c r="S8685" s="1">
        <v>3.65</v>
      </c>
      <c r="T8685" s="1">
        <v>0.01</v>
      </c>
      <c r="U8685" s="1">
        <v>149.65</v>
      </c>
      <c r="V8685" s="1">
        <f t="shared" si="541"/>
        <v>1.9695217474831581</v>
      </c>
      <c r="W8685" s="1">
        <f t="shared" si="542"/>
        <v>2.6146148403196587</v>
      </c>
      <c r="X8685" s="1">
        <f t="shared" si="543"/>
        <v>365</v>
      </c>
    </row>
    <row r="8686" spans="1:24" hidden="1" x14ac:dyDescent="0.3">
      <c r="A8686" s="18" t="str">
        <f t="shared" si="540"/>
        <v>OFF - Industrial - Other Material Handling Equipment_1998_100</v>
      </c>
      <c r="B8686" s="1" t="s">
        <v>40</v>
      </c>
      <c r="C8686" s="1">
        <v>2020</v>
      </c>
      <c r="D8686" s="1" t="s">
        <v>173</v>
      </c>
      <c r="E8686" s="1">
        <v>1998</v>
      </c>
      <c r="F8686" s="1">
        <v>100</v>
      </c>
      <c r="G8686" s="1" t="s">
        <v>12</v>
      </c>
      <c r="H8686" s="1">
        <v>3.9370233152405501E-5</v>
      </c>
      <c r="I8686" s="1">
        <v>3.6212740453582602E-5</v>
      </c>
      <c r="J8686" s="1">
        <v>4.3324539999999998E-5</v>
      </c>
      <c r="K8686" s="1">
        <v>5.890639E-4</v>
      </c>
      <c r="L8686" s="1">
        <v>1.018041E-4</v>
      </c>
      <c r="M8686" s="1">
        <v>5.9015680000000003E-3</v>
      </c>
      <c r="N8686" s="1">
        <v>4.1147153999999999E-7</v>
      </c>
      <c r="O8686" s="1">
        <v>3.1088960800000001E-7</v>
      </c>
      <c r="P8686" s="1">
        <v>5.7017380000000002E-8</v>
      </c>
      <c r="Q8686" s="1">
        <v>9.2065040688404796E-8</v>
      </c>
      <c r="R8686" s="1">
        <v>262.8</v>
      </c>
      <c r="S8686" s="1">
        <v>87.6</v>
      </c>
      <c r="T8686" s="1">
        <v>0.23</v>
      </c>
      <c r="U8686" s="1">
        <v>4730.3999999999996</v>
      </c>
      <c r="V8686" s="1">
        <f t="shared" si="541"/>
        <v>2.5348491923665755</v>
      </c>
      <c r="W8686" s="1">
        <f t="shared" si="542"/>
        <v>7.1261671288143527</v>
      </c>
      <c r="X8686" s="1">
        <f t="shared" si="543"/>
        <v>380.86956521739125</v>
      </c>
    </row>
    <row r="8687" spans="1:24" hidden="1" x14ac:dyDescent="0.3">
      <c r="A8687" s="18" t="str">
        <f t="shared" si="540"/>
        <v>OFF - Industrial - Other Material Handling Equipment_1999_50</v>
      </c>
      <c r="B8687" s="1" t="s">
        <v>40</v>
      </c>
      <c r="C8687" s="1">
        <v>2020</v>
      </c>
      <c r="D8687" s="1" t="s">
        <v>173</v>
      </c>
      <c r="E8687" s="1">
        <v>1999</v>
      </c>
      <c r="F8687" s="1">
        <v>50</v>
      </c>
      <c r="G8687" s="1" t="s">
        <v>12</v>
      </c>
      <c r="H8687" s="1">
        <v>1.05754794223032E-6</v>
      </c>
      <c r="I8687" s="1">
        <v>9.7273259726345499E-7</v>
      </c>
      <c r="J8687" s="1">
        <v>1.1637669999999999E-6</v>
      </c>
      <c r="K8687" s="1">
        <v>2.224028E-5</v>
      </c>
      <c r="L8687" s="1">
        <v>1.3171610000000001E-6</v>
      </c>
      <c r="M8687" s="1">
        <v>1.143689E-4</v>
      </c>
      <c r="N8687" s="1">
        <v>7.8844886999999999E-9</v>
      </c>
      <c r="O8687" s="1">
        <v>5.9571692400000004E-9</v>
      </c>
      <c r="P8687" s="1">
        <v>1.3905169999999999E-9</v>
      </c>
      <c r="Q8687" s="1">
        <v>2.5573622413445701E-9</v>
      </c>
      <c r="R8687" s="1">
        <v>7.3</v>
      </c>
      <c r="S8687" s="1">
        <v>3.65</v>
      </c>
      <c r="T8687" s="1">
        <v>0.01</v>
      </c>
      <c r="U8687" s="1">
        <v>149.65</v>
      </c>
      <c r="V8687" s="1">
        <f t="shared" si="541"/>
        <v>2.1523126057023712</v>
      </c>
      <c r="W8687" s="1">
        <f t="shared" si="542"/>
        <v>2.9144106324954633</v>
      </c>
      <c r="X8687" s="1">
        <f t="shared" si="543"/>
        <v>365</v>
      </c>
    </row>
    <row r="8688" spans="1:24" hidden="1" x14ac:dyDescent="0.3">
      <c r="A8688" s="18" t="str">
        <f t="shared" si="540"/>
        <v>OFF - Industrial - Other Material Handling Equipment_1999_100</v>
      </c>
      <c r="B8688" s="1" t="s">
        <v>40</v>
      </c>
      <c r="C8688" s="1">
        <v>2020</v>
      </c>
      <c r="D8688" s="1" t="s">
        <v>173</v>
      </c>
      <c r="E8688" s="1">
        <v>1999</v>
      </c>
      <c r="F8688" s="1">
        <v>100</v>
      </c>
      <c r="G8688" s="1" t="s">
        <v>12</v>
      </c>
      <c r="H8688" s="1">
        <v>4.3026137750479498E-5</v>
      </c>
      <c r="I8688" s="1">
        <v>3.9575441502891097E-5</v>
      </c>
      <c r="J8688" s="1">
        <v>4.7347640000000003E-5</v>
      </c>
      <c r="K8688" s="1">
        <v>6.4725000000000004E-4</v>
      </c>
      <c r="L8688" s="1">
        <v>1.134768E-4</v>
      </c>
      <c r="M8688" s="1">
        <v>6.5905900000000003E-3</v>
      </c>
      <c r="N8688" s="1">
        <v>4.5951173999999998E-7</v>
      </c>
      <c r="O8688" s="1">
        <v>3.4718664799999999E-7</v>
      </c>
      <c r="P8688" s="1">
        <v>6.3674289999999998E-8</v>
      </c>
      <c r="Q8688" s="1">
        <v>1.03573170774455E-7</v>
      </c>
      <c r="R8688" s="1">
        <v>295.64999999999998</v>
      </c>
      <c r="S8688" s="1">
        <v>98.55</v>
      </c>
      <c r="T8688" s="1">
        <v>0.25</v>
      </c>
      <c r="U8688" s="1">
        <v>5321.7</v>
      </c>
      <c r="V8688" s="1">
        <f t="shared" si="541"/>
        <v>2.4624304945257522</v>
      </c>
      <c r="W8688" s="1">
        <f t="shared" si="542"/>
        <v>7.060659897395885</v>
      </c>
      <c r="X8688" s="1">
        <f t="shared" si="543"/>
        <v>394.2</v>
      </c>
    </row>
    <row r="8689" spans="1:24" hidden="1" x14ac:dyDescent="0.3">
      <c r="A8689" s="18" t="str">
        <f t="shared" si="540"/>
        <v>OFF - Industrial - Other Material Handling Equipment_2000_50</v>
      </c>
      <c r="B8689" s="1" t="s">
        <v>40</v>
      </c>
      <c r="C8689" s="1">
        <v>2020</v>
      </c>
      <c r="D8689" s="1" t="s">
        <v>173</v>
      </c>
      <c r="E8689" s="1">
        <v>2000</v>
      </c>
      <c r="F8689" s="1">
        <v>50</v>
      </c>
      <c r="G8689" s="1" t="s">
        <v>12</v>
      </c>
      <c r="H8689" s="1">
        <v>1.2229728317516901E-6</v>
      </c>
      <c r="I8689" s="1">
        <v>1.1248904106452E-6</v>
      </c>
      <c r="J8689" s="1">
        <v>1.3458070000000001E-6</v>
      </c>
      <c r="K8689" s="1">
        <v>2.5884190000000001E-5</v>
      </c>
      <c r="L8689" s="1">
        <v>1.5543929999999999E-6</v>
      </c>
      <c r="M8689" s="1">
        <v>1.3522140000000001E-4</v>
      </c>
      <c r="N8689" s="1">
        <v>9.3220379999999996E-9</v>
      </c>
      <c r="O8689" s="1">
        <v>7.0433176000000001E-9</v>
      </c>
      <c r="P8689" s="1">
        <v>1.6440460000000001E-9</v>
      </c>
      <c r="Q8689" s="1">
        <v>2.5573622413445701E-9</v>
      </c>
      <c r="R8689" s="1">
        <v>7.3</v>
      </c>
      <c r="S8689" s="1">
        <v>3.65</v>
      </c>
      <c r="T8689" s="1">
        <v>0.01</v>
      </c>
      <c r="U8689" s="1">
        <v>149.65</v>
      </c>
      <c r="V8689" s="1">
        <f t="shared" si="541"/>
        <v>2.4889839383162413</v>
      </c>
      <c r="W8689" s="1">
        <f t="shared" si="542"/>
        <v>3.4393209989337072</v>
      </c>
      <c r="X8689" s="1">
        <f t="shared" si="543"/>
        <v>365</v>
      </c>
    </row>
    <row r="8690" spans="1:24" hidden="1" x14ac:dyDescent="0.3">
      <c r="A8690" s="18" t="str">
        <f t="shared" si="540"/>
        <v>OFF - Industrial - Other Material Handling Equipment_2000_100</v>
      </c>
      <c r="B8690" s="1" t="s">
        <v>40</v>
      </c>
      <c r="C8690" s="1">
        <v>2020</v>
      </c>
      <c r="D8690" s="1" t="s">
        <v>173</v>
      </c>
      <c r="E8690" s="1">
        <v>2000</v>
      </c>
      <c r="F8690" s="1">
        <v>100</v>
      </c>
      <c r="G8690" s="1" t="s">
        <v>12</v>
      </c>
      <c r="H8690" s="1">
        <v>4.9758805349501402E-5</v>
      </c>
      <c r="I8690" s="1">
        <v>4.5768149160471402E-5</v>
      </c>
      <c r="J8690" s="1">
        <v>5.4756529999999999E-5</v>
      </c>
      <c r="K8690" s="1">
        <v>7.5274230000000003E-4</v>
      </c>
      <c r="L8690" s="1">
        <v>1.339147E-4</v>
      </c>
      <c r="M8690" s="1">
        <v>7.7922340000000003E-3</v>
      </c>
      <c r="N8690" s="1">
        <v>5.4329319000000002E-7</v>
      </c>
      <c r="O8690" s="1">
        <v>4.1048818800000001E-7</v>
      </c>
      <c r="P8690" s="1">
        <v>7.528385E-8</v>
      </c>
      <c r="Q8690" s="1">
        <v>1.2147470646386699E-7</v>
      </c>
      <c r="R8690" s="1">
        <v>346.75</v>
      </c>
      <c r="S8690" s="1">
        <v>116.8</v>
      </c>
      <c r="T8690" s="1">
        <v>0.3</v>
      </c>
      <c r="U8690" s="1">
        <v>6307.2</v>
      </c>
      <c r="V8690" s="1">
        <f t="shared" si="541"/>
        <v>2.4027874129874691</v>
      </c>
      <c r="W8690" s="1">
        <f t="shared" si="542"/>
        <v>7.0304034896804399</v>
      </c>
      <c r="X8690" s="1">
        <f t="shared" si="543"/>
        <v>389.33333333333331</v>
      </c>
    </row>
    <row r="8691" spans="1:24" hidden="1" x14ac:dyDescent="0.3">
      <c r="A8691" s="18" t="str">
        <f t="shared" si="540"/>
        <v>OFF - Industrial - Other Material Handling Equipment_2001_50</v>
      </c>
      <c r="B8691" s="1" t="s">
        <v>40</v>
      </c>
      <c r="C8691" s="1">
        <v>2020</v>
      </c>
      <c r="D8691" s="1" t="s">
        <v>173</v>
      </c>
      <c r="E8691" s="1">
        <v>2001</v>
      </c>
      <c r="F8691" s="1">
        <v>50</v>
      </c>
      <c r="G8691" s="1" t="s">
        <v>12</v>
      </c>
      <c r="H8691" s="1">
        <v>1.05428560783469E-6</v>
      </c>
      <c r="I8691" s="1">
        <v>9.6973190208634898E-7</v>
      </c>
      <c r="J8691" s="1">
        <v>1.1601769999999999E-6</v>
      </c>
      <c r="K8691" s="1">
        <v>4.8517699999999998E-5</v>
      </c>
      <c r="L8691" s="1">
        <v>1.620701E-6</v>
      </c>
      <c r="M8691" s="1">
        <v>1.4656869999999999E-4</v>
      </c>
      <c r="N8691" s="1">
        <v>1.0104317999999999E-8</v>
      </c>
      <c r="O8691" s="1">
        <v>7.6343736000000007E-9</v>
      </c>
      <c r="P8691" s="1">
        <v>1.782009E-9</v>
      </c>
      <c r="Q8691" s="1">
        <v>2.5573622413445701E-9</v>
      </c>
      <c r="R8691" s="1">
        <v>7.3</v>
      </c>
      <c r="S8691" s="1">
        <v>3.65</v>
      </c>
      <c r="T8691" s="1">
        <v>0.01</v>
      </c>
      <c r="U8691" s="1">
        <v>149.65</v>
      </c>
      <c r="V8691" s="1">
        <f t="shared" si="541"/>
        <v>2.1456731303997802</v>
      </c>
      <c r="W8691" s="1">
        <f t="shared" si="542"/>
        <v>3.5860371104944879</v>
      </c>
      <c r="X8691" s="1">
        <f t="shared" si="543"/>
        <v>365</v>
      </c>
    </row>
    <row r="8692" spans="1:24" hidden="1" x14ac:dyDescent="0.3">
      <c r="A8692" s="18" t="str">
        <f t="shared" si="540"/>
        <v>OFF - Industrial - Other Material Handling Equipment_2001_100</v>
      </c>
      <c r="B8692" s="1" t="s">
        <v>40</v>
      </c>
      <c r="C8692" s="1">
        <v>2020</v>
      </c>
      <c r="D8692" s="1" t="s">
        <v>173</v>
      </c>
      <c r="E8692" s="1">
        <v>2001</v>
      </c>
      <c r="F8692" s="1">
        <v>100</v>
      </c>
      <c r="G8692" s="1" t="s">
        <v>12</v>
      </c>
      <c r="H8692" s="1">
        <v>4.4139747864261403E-5</v>
      </c>
      <c r="I8692" s="1">
        <v>4.0599740085547603E-5</v>
      </c>
      <c r="J8692" s="1">
        <v>4.8573099999999997E-5</v>
      </c>
      <c r="K8692" s="1">
        <v>8.7230949999999999E-4</v>
      </c>
      <c r="L8692" s="1">
        <v>1.276216E-4</v>
      </c>
      <c r="M8692" s="1">
        <v>8.4461329999999998E-3</v>
      </c>
      <c r="N8692" s="1">
        <v>5.8888466999999996E-7</v>
      </c>
      <c r="O8692" s="1">
        <v>4.4493508400000002E-7</v>
      </c>
      <c r="P8692" s="1">
        <v>8.1601420000000005E-8</v>
      </c>
      <c r="Q8692" s="1">
        <v>1.3298283654991799E-7</v>
      </c>
      <c r="R8692" s="1">
        <v>379.6</v>
      </c>
      <c r="S8692" s="1">
        <v>127.74999999999901</v>
      </c>
      <c r="T8692" s="1">
        <v>0.33</v>
      </c>
      <c r="U8692" s="1">
        <v>6898.49999999999</v>
      </c>
      <c r="V8692" s="1">
        <f t="shared" si="541"/>
        <v>1.948754743575404</v>
      </c>
      <c r="W8692" s="1">
        <f t="shared" si="542"/>
        <v>6.1257337573748236</v>
      </c>
      <c r="X8692" s="1">
        <f t="shared" si="543"/>
        <v>387.12121212120911</v>
      </c>
    </row>
    <row r="8693" spans="1:24" hidden="1" x14ac:dyDescent="0.3">
      <c r="A8693" s="18" t="str">
        <f t="shared" si="540"/>
        <v>OFF - Industrial - Other Material Handling Equipment_2002_50</v>
      </c>
      <c r="B8693" s="1" t="s">
        <v>40</v>
      </c>
      <c r="C8693" s="1">
        <v>2020</v>
      </c>
      <c r="D8693" s="1" t="s">
        <v>173</v>
      </c>
      <c r="E8693" s="1">
        <v>2002</v>
      </c>
      <c r="F8693" s="1">
        <v>50</v>
      </c>
      <c r="G8693" s="1" t="s">
        <v>12</v>
      </c>
      <c r="H8693" s="1">
        <v>1.0615345330363601E-6</v>
      </c>
      <c r="I8693" s="1">
        <v>9.7639946348684398E-7</v>
      </c>
      <c r="J8693" s="1">
        <v>1.1681540000000001E-6</v>
      </c>
      <c r="K8693" s="1">
        <v>5.2639319999999997E-5</v>
      </c>
      <c r="L8693" s="1">
        <v>1.757926E-6</v>
      </c>
      <c r="M8693" s="1">
        <v>1.6394120000000001E-4</v>
      </c>
      <c r="N8693" s="1">
        <v>1.1301957E-8</v>
      </c>
      <c r="O8693" s="1">
        <v>8.5392564000000002E-9</v>
      </c>
      <c r="P8693" s="1">
        <v>1.9932260000000001E-9</v>
      </c>
      <c r="Q8693" s="1">
        <v>3.8360433620168698E-9</v>
      </c>
      <c r="R8693" s="1">
        <v>10.95</v>
      </c>
      <c r="S8693" s="1">
        <v>3.65</v>
      </c>
      <c r="T8693" s="1">
        <v>0.01</v>
      </c>
      <c r="U8693" s="1">
        <v>149.65</v>
      </c>
      <c r="V8693" s="1">
        <f t="shared" si="541"/>
        <v>2.1604260815108587</v>
      </c>
      <c r="W8693" s="1">
        <f t="shared" si="542"/>
        <v>3.889667417681073</v>
      </c>
      <c r="X8693" s="1">
        <f t="shared" si="543"/>
        <v>365</v>
      </c>
    </row>
    <row r="8694" spans="1:24" hidden="1" x14ac:dyDescent="0.3">
      <c r="A8694" s="18" t="str">
        <f t="shared" si="540"/>
        <v>OFF - Industrial - Other Material Handling Equipment_2002_100</v>
      </c>
      <c r="B8694" s="1" t="s">
        <v>40</v>
      </c>
      <c r="C8694" s="1">
        <v>2020</v>
      </c>
      <c r="D8694" s="1" t="s">
        <v>173</v>
      </c>
      <c r="E8694" s="1">
        <v>2002</v>
      </c>
      <c r="F8694" s="1">
        <v>100</v>
      </c>
      <c r="G8694" s="1" t="s">
        <v>12</v>
      </c>
      <c r="H8694" s="1">
        <v>3.88289219120732E-5</v>
      </c>
      <c r="I8694" s="1">
        <v>3.5714842374724998E-5</v>
      </c>
      <c r="J8694" s="1">
        <v>4.2728860000000001E-5</v>
      </c>
      <c r="K8694" s="1">
        <v>9.9101969999999991E-4</v>
      </c>
      <c r="L8694" s="1">
        <v>1.2210310000000001E-4</v>
      </c>
      <c r="M8694" s="1">
        <v>9.4472299999999992E-3</v>
      </c>
      <c r="N8694" s="1">
        <v>6.5868362999999995E-7</v>
      </c>
      <c r="O8694" s="1">
        <v>4.9767207600000005E-7</v>
      </c>
      <c r="P8694" s="1">
        <v>9.1273420000000001E-8</v>
      </c>
      <c r="Q8694" s="1">
        <v>1.48327009997985E-7</v>
      </c>
      <c r="R8694" s="1">
        <v>423.4</v>
      </c>
      <c r="S8694" s="1">
        <v>142.35</v>
      </c>
      <c r="T8694" s="1">
        <v>0.37</v>
      </c>
      <c r="U8694" s="1">
        <v>7686.9</v>
      </c>
      <c r="V8694" s="1">
        <f t="shared" si="541"/>
        <v>1.5384596388345624</v>
      </c>
      <c r="W8694" s="1">
        <f t="shared" si="542"/>
        <v>5.2597373706882253</v>
      </c>
      <c r="X8694" s="1">
        <f t="shared" si="543"/>
        <v>384.72972972972974</v>
      </c>
    </row>
    <row r="8695" spans="1:24" hidden="1" x14ac:dyDescent="0.3">
      <c r="A8695" s="18" t="str">
        <f t="shared" si="540"/>
        <v>OFF - Industrial - Other Material Handling Equipment_2003_50</v>
      </c>
      <c r="B8695" s="1" t="s">
        <v>40</v>
      </c>
      <c r="C8695" s="1">
        <v>2020</v>
      </c>
      <c r="D8695" s="1" t="s">
        <v>173</v>
      </c>
      <c r="E8695" s="1">
        <v>2003</v>
      </c>
      <c r="F8695" s="1">
        <v>50</v>
      </c>
      <c r="G8695" s="1" t="s">
        <v>12</v>
      </c>
      <c r="H8695" s="1">
        <v>9.2741078787647397E-7</v>
      </c>
      <c r="I8695" s="1">
        <v>8.5303244268878101E-7</v>
      </c>
      <c r="J8695" s="1">
        <v>1.0205589999999999E-6</v>
      </c>
      <c r="K8695" s="1">
        <v>5.5541339999999999E-5</v>
      </c>
      <c r="L8695" s="1">
        <v>1.9234340000000002E-6</v>
      </c>
      <c r="M8695" s="1">
        <v>1.908007E-4</v>
      </c>
      <c r="N8695" s="1">
        <v>1.3153626E-8</v>
      </c>
      <c r="O8695" s="1">
        <v>9.9382951999999992E-9</v>
      </c>
      <c r="P8695" s="1">
        <v>2.3197880000000001E-9</v>
      </c>
      <c r="Q8695" s="1">
        <v>3.8360433620168698E-9</v>
      </c>
      <c r="R8695" s="1">
        <v>10.95</v>
      </c>
      <c r="S8695" s="1">
        <v>3.65</v>
      </c>
      <c r="T8695" s="1">
        <v>0.01</v>
      </c>
      <c r="U8695" s="1">
        <v>149.65</v>
      </c>
      <c r="V8695" s="1">
        <f t="shared" si="541"/>
        <v>1.8874585725175286</v>
      </c>
      <c r="W8695" s="1">
        <f t="shared" si="542"/>
        <v>4.2558779834077081</v>
      </c>
      <c r="X8695" s="1">
        <f t="shared" si="543"/>
        <v>365</v>
      </c>
    </row>
    <row r="8696" spans="1:24" hidden="1" x14ac:dyDescent="0.3">
      <c r="A8696" s="18" t="str">
        <f t="shared" si="540"/>
        <v>OFF - Industrial - Other Material Handling Equipment_2003_100</v>
      </c>
      <c r="B8696" s="1" t="s">
        <v>40</v>
      </c>
      <c r="C8696" s="1">
        <v>2020</v>
      </c>
      <c r="D8696" s="1" t="s">
        <v>173</v>
      </c>
      <c r="E8696" s="1">
        <v>2003</v>
      </c>
      <c r="F8696" s="1">
        <v>100</v>
      </c>
      <c r="G8696" s="1" t="s">
        <v>12</v>
      </c>
      <c r="H8696" s="1">
        <v>3.3118010175938797E-5</v>
      </c>
      <c r="I8696" s="1">
        <v>3.04619457598285E-5</v>
      </c>
      <c r="J8696" s="1">
        <v>3.6444350000000003E-5</v>
      </c>
      <c r="K8696" s="1">
        <v>1.1645119999999999E-3</v>
      </c>
      <c r="L8696" s="1">
        <v>1.16755E-4</v>
      </c>
      <c r="M8696" s="1">
        <v>1.0995029999999999E-2</v>
      </c>
      <c r="N8696" s="1">
        <v>7.6659992999999995E-7</v>
      </c>
      <c r="O8696" s="1">
        <v>5.7920883599999997E-7</v>
      </c>
      <c r="P8696" s="1">
        <v>1.0622730000000001E-7</v>
      </c>
      <c r="Q8696" s="1">
        <v>1.7134327017008599E-7</v>
      </c>
      <c r="R8696" s="1">
        <v>489.1</v>
      </c>
      <c r="S8696" s="1">
        <v>164.25</v>
      </c>
      <c r="T8696" s="1">
        <v>0.43</v>
      </c>
      <c r="U8696" s="1">
        <v>8869.5</v>
      </c>
      <c r="V8696" s="1">
        <f t="shared" si="541"/>
        <v>1.1372268454330914</v>
      </c>
      <c r="W8696" s="1">
        <f t="shared" si="542"/>
        <v>4.3587800131152266</v>
      </c>
      <c r="X8696" s="1">
        <f t="shared" si="543"/>
        <v>381.97674418604652</v>
      </c>
    </row>
    <row r="8697" spans="1:24" hidden="1" x14ac:dyDescent="0.3">
      <c r="A8697" s="18" t="str">
        <f t="shared" si="540"/>
        <v>OFF - Industrial - Other Material Handling Equipment_2004_50</v>
      </c>
      <c r="B8697" s="1" t="s">
        <v>40</v>
      </c>
      <c r="C8697" s="1">
        <v>2020</v>
      </c>
      <c r="D8697" s="1" t="s">
        <v>173</v>
      </c>
      <c r="E8697" s="1">
        <v>2004</v>
      </c>
      <c r="F8697" s="1">
        <v>50</v>
      </c>
      <c r="G8697" s="1" t="s">
        <v>12</v>
      </c>
      <c r="H8697" s="1">
        <v>6.5156224016051705E-7</v>
      </c>
      <c r="I8697" s="1">
        <v>5.9930694849964401E-7</v>
      </c>
      <c r="J8697" s="1">
        <v>7.1700449999999999E-7</v>
      </c>
      <c r="K8697" s="1">
        <v>6.4989929999999995E-5</v>
      </c>
      <c r="L8697" s="1">
        <v>1.7134950000000001E-6</v>
      </c>
      <c r="M8697" s="1">
        <v>2.811871E-4</v>
      </c>
      <c r="N8697" s="1">
        <v>1.9384793999999998E-8</v>
      </c>
      <c r="O8697" s="1">
        <v>1.46462888E-8</v>
      </c>
      <c r="P8697" s="1">
        <v>3.4187230000000001E-9</v>
      </c>
      <c r="Q8697" s="1">
        <v>5.1147244826891501E-9</v>
      </c>
      <c r="R8697" s="1">
        <v>14.6</v>
      </c>
      <c r="S8697" s="1">
        <v>3.65</v>
      </c>
      <c r="T8697" s="1">
        <v>0.01</v>
      </c>
      <c r="U8697" s="1">
        <v>149.65</v>
      </c>
      <c r="V8697" s="1">
        <f t="shared" si="541"/>
        <v>1.3260539469630315</v>
      </c>
      <c r="W8697" s="1">
        <f t="shared" si="542"/>
        <v>3.7913573562592684</v>
      </c>
      <c r="X8697" s="1">
        <f t="shared" si="543"/>
        <v>365</v>
      </c>
    </row>
    <row r="8698" spans="1:24" hidden="1" x14ac:dyDescent="0.3">
      <c r="A8698" s="18" t="str">
        <f t="shared" si="540"/>
        <v>OFF - Industrial - Other Material Handling Equipment_2004_100</v>
      </c>
      <c r="B8698" s="1" t="s">
        <v>40</v>
      </c>
      <c r="C8698" s="1">
        <v>2020</v>
      </c>
      <c r="D8698" s="1" t="s">
        <v>173</v>
      </c>
      <c r="E8698" s="1">
        <v>2004</v>
      </c>
      <c r="F8698" s="1">
        <v>100</v>
      </c>
      <c r="G8698" s="1" t="s">
        <v>12</v>
      </c>
      <c r="H8698" s="1">
        <v>1.6578774470915699E-5</v>
      </c>
      <c r="I8698" s="1">
        <v>1.5249156758348201E-5</v>
      </c>
      <c r="J8698" s="1">
        <v>1.8243929999999999E-5</v>
      </c>
      <c r="K8698" s="1">
        <v>1.0659420000000001E-3</v>
      </c>
      <c r="L8698" s="1">
        <v>7.0894709999999998E-5</v>
      </c>
      <c r="M8698" s="1">
        <v>1.6203619999999998E-2</v>
      </c>
      <c r="N8698" s="1">
        <v>1.1297547E-6</v>
      </c>
      <c r="O8698" s="1">
        <v>8.5359243999999997E-7</v>
      </c>
      <c r="P8698" s="1">
        <v>1.565495E-7</v>
      </c>
      <c r="Q8698" s="1">
        <v>2.37834688445045E-7</v>
      </c>
      <c r="R8698" s="1">
        <v>678.9</v>
      </c>
      <c r="S8698" s="1">
        <v>240.9</v>
      </c>
      <c r="T8698" s="1">
        <v>0.63</v>
      </c>
      <c r="U8698" s="1">
        <v>13008.6</v>
      </c>
      <c r="V8698" s="1">
        <f t="shared" si="541"/>
        <v>0.38815382460834325</v>
      </c>
      <c r="W8698" s="1">
        <f t="shared" si="542"/>
        <v>1.8045622631516665</v>
      </c>
      <c r="X8698" s="1">
        <f t="shared" si="543"/>
        <v>382.38095238095241</v>
      </c>
    </row>
    <row r="8699" spans="1:24" hidden="1" x14ac:dyDescent="0.3">
      <c r="A8699" s="18" t="str">
        <f t="shared" si="540"/>
        <v>OFF - Industrial - Other Material Handling Equipment_2005_50</v>
      </c>
      <c r="B8699" s="1" t="s">
        <v>40</v>
      </c>
      <c r="C8699" s="1">
        <v>2020</v>
      </c>
      <c r="D8699" s="1" t="s">
        <v>173</v>
      </c>
      <c r="E8699" s="1">
        <v>2005</v>
      </c>
      <c r="F8699" s="1">
        <v>50</v>
      </c>
      <c r="G8699" s="1" t="s">
        <v>12</v>
      </c>
      <c r="H8699" s="1">
        <v>1.0572089865953401E-6</v>
      </c>
      <c r="I8699" s="1">
        <v>9.72420825870402E-7</v>
      </c>
      <c r="J8699" s="1">
        <v>1.163394E-6</v>
      </c>
      <c r="K8699" s="1">
        <v>1.044484E-4</v>
      </c>
      <c r="L8699" s="1">
        <v>2.7650979999999999E-6</v>
      </c>
      <c r="M8699" s="1">
        <v>4.7321849999999998E-4</v>
      </c>
      <c r="N8699" s="1">
        <v>3.2623254000000002E-8</v>
      </c>
      <c r="O8699" s="1">
        <v>2.4648680799999999E-8</v>
      </c>
      <c r="P8699" s="1">
        <v>5.753474E-9</v>
      </c>
      <c r="Q8699" s="1">
        <v>8.9507678447060207E-9</v>
      </c>
      <c r="R8699" s="1">
        <v>25.55</v>
      </c>
      <c r="S8699" s="1">
        <v>10.95</v>
      </c>
      <c r="T8699" s="1">
        <v>0.02</v>
      </c>
      <c r="U8699" s="1">
        <v>448.95</v>
      </c>
      <c r="V8699" s="1">
        <f t="shared" si="541"/>
        <v>0.71720758868928947</v>
      </c>
      <c r="W8699" s="1">
        <f t="shared" si="542"/>
        <v>2.0393940733370082</v>
      </c>
      <c r="X8699" s="1">
        <f t="shared" si="543"/>
        <v>547.5</v>
      </c>
    </row>
    <row r="8700" spans="1:24" hidden="1" x14ac:dyDescent="0.3">
      <c r="A8700" s="18" t="str">
        <f t="shared" si="540"/>
        <v>OFF - Industrial - Other Material Handling Equipment_2005_100</v>
      </c>
      <c r="B8700" s="1" t="s">
        <v>40</v>
      </c>
      <c r="C8700" s="1">
        <v>2020</v>
      </c>
      <c r="D8700" s="1" t="s">
        <v>173</v>
      </c>
      <c r="E8700" s="1">
        <v>2005</v>
      </c>
      <c r="F8700" s="1">
        <v>100</v>
      </c>
      <c r="G8700" s="1" t="s">
        <v>12</v>
      </c>
      <c r="H8700" s="1">
        <v>2.6797032820537901E-5</v>
      </c>
      <c r="I8700" s="1">
        <v>2.4647910788330802E-5</v>
      </c>
      <c r="J8700" s="1">
        <v>2.9488500000000001E-5</v>
      </c>
      <c r="K8700" s="1">
        <v>1.708551E-3</v>
      </c>
      <c r="L8700" s="1">
        <v>1.162733E-4</v>
      </c>
      <c r="M8700" s="1">
        <v>2.726957E-2</v>
      </c>
      <c r="N8700" s="1">
        <v>1.9012995E-6</v>
      </c>
      <c r="O8700" s="1">
        <v>1.4365374000000001E-6</v>
      </c>
      <c r="P8700" s="1">
        <v>2.634621E-7</v>
      </c>
      <c r="Q8700" s="1">
        <v>3.98948509649754E-7</v>
      </c>
      <c r="R8700" s="1">
        <v>1138.8</v>
      </c>
      <c r="S8700" s="1">
        <v>408.8</v>
      </c>
      <c r="T8700" s="1">
        <v>1.05</v>
      </c>
      <c r="U8700" s="1">
        <v>22075.200000000001</v>
      </c>
      <c r="V8700" s="1">
        <f t="shared" si="541"/>
        <v>0.3697124427919159</v>
      </c>
      <c r="W8700" s="1">
        <f t="shared" si="542"/>
        <v>1.7440701625238424</v>
      </c>
      <c r="X8700" s="1">
        <f t="shared" si="543"/>
        <v>389.33333333333331</v>
      </c>
    </row>
    <row r="8701" spans="1:24" hidden="1" x14ac:dyDescent="0.3">
      <c r="A8701" s="18" t="str">
        <f t="shared" si="540"/>
        <v>OFF - Industrial - Other Material Handling Equipment_2006_50</v>
      </c>
      <c r="B8701" s="1" t="s">
        <v>40</v>
      </c>
      <c r="C8701" s="1">
        <v>2020</v>
      </c>
      <c r="D8701" s="1" t="s">
        <v>173</v>
      </c>
      <c r="E8701" s="1">
        <v>2006</v>
      </c>
      <c r="F8701" s="1">
        <v>50</v>
      </c>
      <c r="G8701" s="1" t="s">
        <v>12</v>
      </c>
      <c r="H8701" s="1">
        <v>9.9373795367121605E-7</v>
      </c>
      <c r="I8701" s="1">
        <v>9.1404016978678495E-7</v>
      </c>
      <c r="J8701" s="1">
        <v>1.093548E-6</v>
      </c>
      <c r="K8701" s="1">
        <v>9.7162420000000005E-5</v>
      </c>
      <c r="L8701" s="1">
        <v>2.5837229999999999E-6</v>
      </c>
      <c r="M8701" s="1">
        <v>4.6199290000000003E-4</v>
      </c>
      <c r="N8701" s="1">
        <v>3.1849370999999999E-8</v>
      </c>
      <c r="O8701" s="1">
        <v>2.40639692E-8</v>
      </c>
      <c r="P8701" s="1">
        <v>5.6169910000000004E-9</v>
      </c>
      <c r="Q8701" s="1">
        <v>7.6720867240337396E-9</v>
      </c>
      <c r="R8701" s="1">
        <v>21.9</v>
      </c>
      <c r="S8701" s="1">
        <v>7.3</v>
      </c>
      <c r="T8701" s="1">
        <v>0.02</v>
      </c>
      <c r="U8701" s="1">
        <v>299.3</v>
      </c>
      <c r="V8701" s="1">
        <f t="shared" si="541"/>
        <v>1.0112235289970493</v>
      </c>
      <c r="W8701" s="1">
        <f t="shared" si="542"/>
        <v>2.8584318024231949</v>
      </c>
      <c r="X8701" s="1">
        <f t="shared" si="543"/>
        <v>365</v>
      </c>
    </row>
    <row r="8702" spans="1:24" hidden="1" x14ac:dyDescent="0.3">
      <c r="A8702" s="18" t="str">
        <f t="shared" si="540"/>
        <v>OFF - Industrial - Other Material Handling Equipment_2006_100</v>
      </c>
      <c r="B8702" s="1" t="s">
        <v>40</v>
      </c>
      <c r="C8702" s="1">
        <v>2020</v>
      </c>
      <c r="D8702" s="1" t="s">
        <v>173</v>
      </c>
      <c r="E8702" s="1">
        <v>2006</v>
      </c>
      <c r="F8702" s="1">
        <v>100</v>
      </c>
      <c r="G8702" s="1" t="s">
        <v>12</v>
      </c>
      <c r="H8702" s="1">
        <v>2.50836438912106E-5</v>
      </c>
      <c r="I8702" s="1">
        <v>2.3071935651135502E-5</v>
      </c>
      <c r="J8702" s="1">
        <v>2.7603020000000001E-5</v>
      </c>
      <c r="K8702" s="1">
        <v>1.584689E-3</v>
      </c>
      <c r="L8702" s="1">
        <v>1.105495E-4</v>
      </c>
      <c r="M8702" s="1">
        <v>2.6622690000000001E-2</v>
      </c>
      <c r="N8702" s="1">
        <v>1.8561978E-6</v>
      </c>
      <c r="O8702" s="1">
        <v>1.40246056E-6</v>
      </c>
      <c r="P8702" s="1">
        <v>2.5721229999999999E-7</v>
      </c>
      <c r="Q8702" s="1">
        <v>3.87440379563703E-7</v>
      </c>
      <c r="R8702" s="1">
        <v>1105.94999999999</v>
      </c>
      <c r="S8702" s="1">
        <v>397.85</v>
      </c>
      <c r="T8702" s="1">
        <v>1.03</v>
      </c>
      <c r="U8702" s="1">
        <v>21483.9</v>
      </c>
      <c r="V8702" s="1">
        <f t="shared" si="541"/>
        <v>0.35559816420271984</v>
      </c>
      <c r="W8702" s="1">
        <f t="shared" si="542"/>
        <v>1.7038535408533808</v>
      </c>
      <c r="X8702" s="1">
        <f t="shared" si="543"/>
        <v>386.26213592233012</v>
      </c>
    </row>
    <row r="8703" spans="1:24" hidden="1" x14ac:dyDescent="0.3">
      <c r="A8703" s="18" t="str">
        <f t="shared" si="540"/>
        <v>OFF - Industrial - Other Material Handling Equipment_2007_50</v>
      </c>
      <c r="B8703" s="1" t="s">
        <v>40</v>
      </c>
      <c r="C8703" s="1">
        <v>2020</v>
      </c>
      <c r="D8703" s="1" t="s">
        <v>173</v>
      </c>
      <c r="E8703" s="1">
        <v>2007</v>
      </c>
      <c r="F8703" s="1">
        <v>50</v>
      </c>
      <c r="G8703" s="1" t="s">
        <v>12</v>
      </c>
      <c r="H8703" s="1">
        <v>8.2053453212763201E-7</v>
      </c>
      <c r="I8703" s="1">
        <v>7.5472766265099598E-7</v>
      </c>
      <c r="J8703" s="1">
        <v>9.029482E-7</v>
      </c>
      <c r="K8703" s="1">
        <v>8.8449940000000004E-5</v>
      </c>
      <c r="L8703" s="1">
        <v>1.865915E-6</v>
      </c>
      <c r="M8703" s="1">
        <v>4.4246249999999997E-4</v>
      </c>
      <c r="N8703" s="1">
        <v>3.0502970999999999E-8</v>
      </c>
      <c r="O8703" s="1">
        <v>2.3046689200000001E-8</v>
      </c>
      <c r="P8703" s="1">
        <v>5.379538E-9</v>
      </c>
      <c r="Q8703" s="1">
        <v>7.6720867240337396E-9</v>
      </c>
      <c r="R8703" s="1">
        <v>21.9</v>
      </c>
      <c r="S8703" s="1">
        <v>7.3</v>
      </c>
      <c r="T8703" s="1">
        <v>0.02</v>
      </c>
      <c r="U8703" s="1">
        <v>299.3</v>
      </c>
      <c r="V8703" s="1">
        <f t="shared" si="541"/>
        <v>0.8349724614790871</v>
      </c>
      <c r="W8703" s="1">
        <f t="shared" si="542"/>
        <v>2.0643044074842685</v>
      </c>
      <c r="X8703" s="1">
        <f t="shared" si="543"/>
        <v>365</v>
      </c>
    </row>
    <row r="8704" spans="1:24" hidden="1" x14ac:dyDescent="0.3">
      <c r="A8704" s="18" t="str">
        <f t="shared" si="540"/>
        <v>OFF - Industrial - Other Material Handling Equipment_2007_100</v>
      </c>
      <c r="B8704" s="1" t="s">
        <v>40</v>
      </c>
      <c r="C8704" s="1">
        <v>2020</v>
      </c>
      <c r="D8704" s="1" t="s">
        <v>173</v>
      </c>
      <c r="E8704" s="1">
        <v>2007</v>
      </c>
      <c r="F8704" s="1">
        <v>100</v>
      </c>
      <c r="G8704" s="1" t="s">
        <v>12</v>
      </c>
      <c r="H8704" s="1">
        <v>1.6955405978886599E-5</v>
      </c>
      <c r="I8704" s="1">
        <v>1.5595582419379901E-5</v>
      </c>
      <c r="J8704" s="1">
        <v>1.865839E-5</v>
      </c>
      <c r="K8704" s="1">
        <v>1.4378889999999999E-3</v>
      </c>
      <c r="L8704" s="1">
        <v>9.1126090000000001E-5</v>
      </c>
      <c r="M8704" s="1">
        <v>2.5497240000000001E-2</v>
      </c>
      <c r="N8704" s="1">
        <v>1.7777285999999999E-6</v>
      </c>
      <c r="O8704" s="1">
        <v>1.34317272E-6</v>
      </c>
      <c r="P8704" s="1">
        <v>2.4633880000000001E-7</v>
      </c>
      <c r="Q8704" s="1">
        <v>3.6826016275361903E-7</v>
      </c>
      <c r="R8704" s="1">
        <v>1051.2</v>
      </c>
      <c r="S8704" s="1">
        <v>379.6</v>
      </c>
      <c r="T8704" s="1">
        <v>0.99</v>
      </c>
      <c r="U8704" s="1">
        <v>20498.400000000001</v>
      </c>
      <c r="V8704" s="1">
        <f t="shared" si="541"/>
        <v>0.25192440139376288</v>
      </c>
      <c r="W8704" s="1">
        <f t="shared" si="542"/>
        <v>1.4720120773480518</v>
      </c>
      <c r="X8704" s="1">
        <f t="shared" si="543"/>
        <v>383.43434343434348</v>
      </c>
    </row>
    <row r="8705" spans="1:24" hidden="1" x14ac:dyDescent="0.3">
      <c r="A8705" s="18" t="str">
        <f t="shared" si="540"/>
        <v>OFF - Industrial - Other Material Handling Equipment_2008_50</v>
      </c>
      <c r="B8705" s="1" t="s">
        <v>40</v>
      </c>
      <c r="C8705" s="1">
        <v>2020</v>
      </c>
      <c r="D8705" s="1" t="s">
        <v>173</v>
      </c>
      <c r="E8705" s="1">
        <v>2008</v>
      </c>
      <c r="F8705" s="1">
        <v>50</v>
      </c>
      <c r="G8705" s="1" t="s">
        <v>12</v>
      </c>
      <c r="H8705" s="1">
        <v>7.8396594450033098E-7</v>
      </c>
      <c r="I8705" s="1">
        <v>7.2109187575140402E-7</v>
      </c>
      <c r="J8705" s="1">
        <v>8.6270669999999997E-7</v>
      </c>
      <c r="K8705" s="1">
        <v>8.3150810000000004E-5</v>
      </c>
      <c r="L8705" s="1">
        <v>1.775755E-6</v>
      </c>
      <c r="M8705" s="1">
        <v>4.3879960000000001E-4</v>
      </c>
      <c r="N8705" s="1">
        <v>3.0250458000000003E-8</v>
      </c>
      <c r="O8705" s="1">
        <v>2.2855901600000001E-8</v>
      </c>
      <c r="P8705" s="1">
        <v>5.3350039999999999E-9</v>
      </c>
      <c r="Q8705" s="1">
        <v>7.6720867240337396E-9</v>
      </c>
      <c r="R8705" s="1">
        <v>21.9</v>
      </c>
      <c r="S8705" s="1">
        <v>7.3</v>
      </c>
      <c r="T8705" s="1">
        <v>0.02</v>
      </c>
      <c r="U8705" s="1">
        <v>299.3</v>
      </c>
      <c r="V8705" s="1">
        <f t="shared" si="541"/>
        <v>0.79776042173128014</v>
      </c>
      <c r="W8705" s="1">
        <f t="shared" si="542"/>
        <v>1.9645583389984145</v>
      </c>
      <c r="X8705" s="1">
        <f t="shared" si="543"/>
        <v>365</v>
      </c>
    </row>
    <row r="8706" spans="1:24" hidden="1" x14ac:dyDescent="0.3">
      <c r="A8706" s="18" t="str">
        <f t="shared" si="540"/>
        <v>OFF - Industrial - Other Material Handling Equipment_2008_100</v>
      </c>
      <c r="B8706" s="1" t="s">
        <v>40</v>
      </c>
      <c r="C8706" s="1">
        <v>2020</v>
      </c>
      <c r="D8706" s="1" t="s">
        <v>173</v>
      </c>
      <c r="E8706" s="1">
        <v>2008</v>
      </c>
      <c r="F8706" s="1">
        <v>100</v>
      </c>
      <c r="G8706" s="1" t="s">
        <v>12</v>
      </c>
      <c r="H8706" s="1">
        <v>1.62189907845868E-5</v>
      </c>
      <c r="I8706" s="1">
        <v>1.4918227723662999E-5</v>
      </c>
      <c r="J8706" s="1">
        <v>1.784801E-5</v>
      </c>
      <c r="K8706" s="1">
        <v>1.346837E-3</v>
      </c>
      <c r="L8706" s="1">
        <v>8.8398639999999994E-5</v>
      </c>
      <c r="M8706" s="1">
        <v>2.528615E-2</v>
      </c>
      <c r="N8706" s="1">
        <v>1.7630117999999999E-6</v>
      </c>
      <c r="O8706" s="1">
        <v>1.3320533599999999E-6</v>
      </c>
      <c r="P8706" s="1">
        <v>2.4429950000000002E-7</v>
      </c>
      <c r="Q8706" s="1">
        <v>3.6442411939160201E-7</v>
      </c>
      <c r="R8706" s="1">
        <v>1040.25</v>
      </c>
      <c r="S8706" s="1">
        <v>375.95</v>
      </c>
      <c r="T8706" s="1">
        <v>0.98</v>
      </c>
      <c r="U8706" s="1">
        <v>20301.3</v>
      </c>
      <c r="V8706" s="1">
        <f t="shared" si="541"/>
        <v>0.24332233978338749</v>
      </c>
      <c r="W8706" s="1">
        <f t="shared" si="542"/>
        <v>1.4418176419409134</v>
      </c>
      <c r="X8706" s="1">
        <f t="shared" si="543"/>
        <v>383.62244897959181</v>
      </c>
    </row>
    <row r="8707" spans="1:24" hidden="1" x14ac:dyDescent="0.3">
      <c r="A8707" s="18" t="str">
        <f t="shared" si="540"/>
        <v>OFF - Industrial - Other Material Handling Equipment_2009_50</v>
      </c>
      <c r="B8707" s="1" t="s">
        <v>40</v>
      </c>
      <c r="C8707" s="1">
        <v>2020</v>
      </c>
      <c r="D8707" s="1" t="s">
        <v>173</v>
      </c>
      <c r="E8707" s="1">
        <v>2009</v>
      </c>
      <c r="F8707" s="1">
        <v>50</v>
      </c>
      <c r="G8707" s="1" t="s">
        <v>12</v>
      </c>
      <c r="H8707" s="1">
        <v>7.8483041767876202E-7</v>
      </c>
      <c r="I8707" s="1">
        <v>7.2188701818092597E-7</v>
      </c>
      <c r="J8707" s="1">
        <v>8.6365799999999999E-7</v>
      </c>
      <c r="K8707" s="1">
        <v>8.1776519999999993E-5</v>
      </c>
      <c r="L8707" s="1">
        <v>1.7701490000000001E-6</v>
      </c>
      <c r="M8707" s="1">
        <v>4.5662669999999998E-4</v>
      </c>
      <c r="N8707" s="1">
        <v>3.1479434999999897E-8</v>
      </c>
      <c r="O8707" s="1">
        <v>2.3784462000000001E-8</v>
      </c>
      <c r="P8707" s="1">
        <v>5.5517479999999998E-9</v>
      </c>
      <c r="Q8707" s="1">
        <v>7.6720867240337396E-9</v>
      </c>
      <c r="R8707" s="1">
        <v>21.9</v>
      </c>
      <c r="S8707" s="1">
        <v>7.3</v>
      </c>
      <c r="T8707" s="1">
        <v>0.02</v>
      </c>
      <c r="U8707" s="1">
        <v>299.3</v>
      </c>
      <c r="V8707" s="1">
        <f t="shared" si="541"/>
        <v>0.79864010597297386</v>
      </c>
      <c r="W8707" s="1">
        <f t="shared" si="542"/>
        <v>1.9583562930808052</v>
      </c>
      <c r="X8707" s="1">
        <f t="shared" si="543"/>
        <v>365</v>
      </c>
    </row>
    <row r="8708" spans="1:24" hidden="1" x14ac:dyDescent="0.3">
      <c r="A8708" s="18" t="str">
        <f t="shared" si="540"/>
        <v>OFF - Industrial - Other Material Handling Equipment_2009_100</v>
      </c>
      <c r="B8708" s="1" t="s">
        <v>40</v>
      </c>
      <c r="C8708" s="1">
        <v>2020</v>
      </c>
      <c r="D8708" s="1" t="s">
        <v>173</v>
      </c>
      <c r="E8708" s="1">
        <v>2009</v>
      </c>
      <c r="F8708" s="1">
        <v>100</v>
      </c>
      <c r="G8708" s="1" t="s">
        <v>12</v>
      </c>
      <c r="H8708" s="1">
        <v>1.6257638996800301E-5</v>
      </c>
      <c r="I8708" s="1">
        <v>1.49537763492569E-5</v>
      </c>
      <c r="J8708" s="1">
        <v>1.789054E-5</v>
      </c>
      <c r="K8708" s="1">
        <v>1.3191920000000001E-3</v>
      </c>
      <c r="L8708" s="1">
        <v>8.993676E-5</v>
      </c>
      <c r="M8708" s="1">
        <v>2.6313449999999999E-2</v>
      </c>
      <c r="N8708" s="1">
        <v>1.8346364999999901E-6</v>
      </c>
      <c r="O8708" s="1">
        <v>1.3861698000000001E-6</v>
      </c>
      <c r="P8708" s="1">
        <v>2.5422460000000002E-7</v>
      </c>
      <c r="Q8708" s="1">
        <v>3.7721093059832498E-7</v>
      </c>
      <c r="R8708" s="1">
        <v>1076.75</v>
      </c>
      <c r="S8708" s="1">
        <v>394.2</v>
      </c>
      <c r="T8708" s="1">
        <v>1.02</v>
      </c>
      <c r="U8708" s="1">
        <v>21286.799999999999</v>
      </c>
      <c r="V8708" s="1">
        <f t="shared" si="541"/>
        <v>0.23261038596397071</v>
      </c>
      <c r="W8708" s="1">
        <f t="shared" si="542"/>
        <v>1.3989927338313171</v>
      </c>
      <c r="X8708" s="1">
        <f t="shared" si="543"/>
        <v>386.47058823529409</v>
      </c>
    </row>
    <row r="8709" spans="1:24" hidden="1" x14ac:dyDescent="0.3">
      <c r="A8709" s="18" t="str">
        <f t="shared" si="540"/>
        <v>OFF - Industrial - Other Material Handling Equipment_2010_50</v>
      </c>
      <c r="B8709" s="1" t="s">
        <v>40</v>
      </c>
      <c r="C8709" s="1">
        <v>2020</v>
      </c>
      <c r="D8709" s="1" t="s">
        <v>173</v>
      </c>
      <c r="E8709" s="1">
        <v>2010</v>
      </c>
      <c r="F8709" s="1">
        <v>50</v>
      </c>
      <c r="G8709" s="1" t="s">
        <v>12</v>
      </c>
      <c r="H8709" s="1">
        <v>8.5671363882959404E-7</v>
      </c>
      <c r="I8709" s="1">
        <v>7.8800520499545995E-7</v>
      </c>
      <c r="J8709" s="1">
        <v>9.4276110000000003E-7</v>
      </c>
      <c r="K8709" s="1">
        <v>8.7534710000000001E-5</v>
      </c>
      <c r="L8709" s="1">
        <v>1.923343E-6</v>
      </c>
      <c r="M8709" s="1">
        <v>5.1893749999999998E-4</v>
      </c>
      <c r="N8709" s="1">
        <v>3.5775090000000003E-8</v>
      </c>
      <c r="O8709" s="1">
        <v>2.7030068E-8</v>
      </c>
      <c r="P8709" s="1">
        <v>6.3093349999999997E-9</v>
      </c>
      <c r="Q8709" s="1">
        <v>8.9507678447060207E-9</v>
      </c>
      <c r="R8709" s="1">
        <v>25.55</v>
      </c>
      <c r="S8709" s="1">
        <v>10.95</v>
      </c>
      <c r="T8709" s="1">
        <v>0.03</v>
      </c>
      <c r="U8709" s="1">
        <v>448.95</v>
      </c>
      <c r="V8709" s="1">
        <f t="shared" si="541"/>
        <v>0.58119211139223825</v>
      </c>
      <c r="W8709" s="1">
        <f t="shared" si="542"/>
        <v>1.4185588775494471</v>
      </c>
      <c r="X8709" s="1">
        <f t="shared" si="543"/>
        <v>365</v>
      </c>
    </row>
    <row r="8710" spans="1:24" hidden="1" x14ac:dyDescent="0.3">
      <c r="A8710" s="18" t="str">
        <f t="shared" si="540"/>
        <v>OFF - Industrial - Other Material Handling Equipment_2010_100</v>
      </c>
      <c r="B8710" s="1" t="s">
        <v>40</v>
      </c>
      <c r="C8710" s="1">
        <v>2020</v>
      </c>
      <c r="D8710" s="1" t="s">
        <v>173</v>
      </c>
      <c r="E8710" s="1">
        <v>2010</v>
      </c>
      <c r="F8710" s="1">
        <v>100</v>
      </c>
      <c r="G8710" s="1" t="s">
        <v>12</v>
      </c>
      <c r="H8710" s="1">
        <v>1.7771234934421601E-5</v>
      </c>
      <c r="I8710" s="1">
        <v>1.6345981892681E-5</v>
      </c>
      <c r="J8710" s="1">
        <v>1.9556160000000001E-5</v>
      </c>
      <c r="K8710" s="1">
        <v>1.4056050000000001E-3</v>
      </c>
      <c r="L8710" s="1">
        <v>9.9876069999999995E-5</v>
      </c>
      <c r="M8710" s="1">
        <v>2.9904159999999999E-2</v>
      </c>
      <c r="N8710" s="1">
        <v>2.0849903999999998E-6</v>
      </c>
      <c r="O8710" s="1">
        <v>1.5753260799999999E-6</v>
      </c>
      <c r="P8710" s="1">
        <v>2.8891590000000003E-7</v>
      </c>
      <c r="Q8710" s="1">
        <v>4.2707949430454397E-7</v>
      </c>
      <c r="R8710" s="1">
        <v>1219.0999999999999</v>
      </c>
      <c r="S8710" s="1">
        <v>445.3</v>
      </c>
      <c r="T8710" s="1">
        <v>1.1599999999999999</v>
      </c>
      <c r="U8710" s="1">
        <v>24046.199999999899</v>
      </c>
      <c r="V8710" s="1">
        <f t="shared" si="541"/>
        <v>0.22508842339642657</v>
      </c>
      <c r="W8710" s="1">
        <f t="shared" si="542"/>
        <v>1.3753194686577439</v>
      </c>
      <c r="X8710" s="1">
        <f t="shared" si="543"/>
        <v>383.87931034482762</v>
      </c>
    </row>
    <row r="8711" spans="1:24" hidden="1" x14ac:dyDescent="0.3">
      <c r="A8711" s="18" t="str">
        <f t="shared" si="540"/>
        <v>OFF - Industrial - Other Material Handling Equipment_2011_50</v>
      </c>
      <c r="B8711" s="1" t="s">
        <v>40</v>
      </c>
      <c r="C8711" s="1">
        <v>2020</v>
      </c>
      <c r="D8711" s="1" t="s">
        <v>173</v>
      </c>
      <c r="E8711" s="1">
        <v>2011</v>
      </c>
      <c r="F8711" s="1">
        <v>50</v>
      </c>
      <c r="G8711" s="1" t="s">
        <v>12</v>
      </c>
      <c r="H8711" s="1">
        <v>9.1207236384751897E-7</v>
      </c>
      <c r="I8711" s="1">
        <v>8.3892416026694804E-7</v>
      </c>
      <c r="J8711" s="1">
        <v>1.0036800000000001E-6</v>
      </c>
      <c r="K8711" s="1">
        <v>9.1189260000000002E-5</v>
      </c>
      <c r="L8711" s="1">
        <v>2.0372970000000001E-6</v>
      </c>
      <c r="M8711" s="1">
        <v>5.7615209999999995E-4</v>
      </c>
      <c r="N8711" s="1">
        <v>3.9719402999999999E-8</v>
      </c>
      <c r="O8711" s="1">
        <v>3.0010215599999998E-8</v>
      </c>
      <c r="P8711" s="1">
        <v>7.0049589999999999E-9</v>
      </c>
      <c r="Q8711" s="1">
        <v>8.9507678447060207E-9</v>
      </c>
      <c r="R8711" s="1">
        <v>25.55</v>
      </c>
      <c r="S8711" s="1">
        <v>10.95</v>
      </c>
      <c r="T8711" s="1">
        <v>0.03</v>
      </c>
      <c r="U8711" s="1">
        <v>448.95</v>
      </c>
      <c r="V8711" s="1">
        <f t="shared" si="541"/>
        <v>0.61874731399308092</v>
      </c>
      <c r="W8711" s="1">
        <f t="shared" si="542"/>
        <v>1.5026054871933172</v>
      </c>
      <c r="X8711" s="1">
        <f t="shared" si="543"/>
        <v>365</v>
      </c>
    </row>
    <row r="8712" spans="1:24" hidden="1" x14ac:dyDescent="0.3">
      <c r="A8712" s="18" t="str">
        <f t="shared" si="540"/>
        <v>OFF - Industrial - Other Material Handling Equipment_2011_100</v>
      </c>
      <c r="B8712" s="1" t="s">
        <v>40</v>
      </c>
      <c r="C8712" s="1">
        <v>2020</v>
      </c>
      <c r="D8712" s="1" t="s">
        <v>173</v>
      </c>
      <c r="E8712" s="1">
        <v>2011</v>
      </c>
      <c r="F8712" s="1">
        <v>100</v>
      </c>
      <c r="G8712" s="1" t="s">
        <v>12</v>
      </c>
      <c r="H8712" s="1">
        <v>1.8947928962895699E-5</v>
      </c>
      <c r="I8712" s="1">
        <v>1.7428305060071401E-5</v>
      </c>
      <c r="J8712" s="1">
        <v>2.085104E-5</v>
      </c>
      <c r="K8712" s="1">
        <v>1.4566539999999999E-3</v>
      </c>
      <c r="L8712" s="1">
        <v>1.08297E-4</v>
      </c>
      <c r="M8712" s="1">
        <v>3.3201179999999997E-2</v>
      </c>
      <c r="N8712" s="1">
        <v>2.31486569999999E-6</v>
      </c>
      <c r="O8712" s="1">
        <v>1.7490096399999999E-6</v>
      </c>
      <c r="P8712" s="1">
        <v>3.207697E-7</v>
      </c>
      <c r="Q8712" s="1">
        <v>4.7183333352807499E-7</v>
      </c>
      <c r="R8712" s="1">
        <v>1346.85</v>
      </c>
      <c r="S8712" s="1">
        <v>496.4</v>
      </c>
      <c r="T8712" s="1">
        <v>1.28</v>
      </c>
      <c r="U8712" s="1">
        <v>26805.599999999999</v>
      </c>
      <c r="V8712" s="1">
        <f t="shared" si="541"/>
        <v>0.2152872058083001</v>
      </c>
      <c r="W8712" s="1">
        <f t="shared" si="542"/>
        <v>1.3377639676985293</v>
      </c>
      <c r="X8712" s="1">
        <f t="shared" si="543"/>
        <v>387.8125</v>
      </c>
    </row>
    <row r="8713" spans="1:24" hidden="1" x14ac:dyDescent="0.3">
      <c r="A8713" s="18" t="str">
        <f t="shared" si="540"/>
        <v>OFF - Industrial - Other Material Handling Equipment_2012_50</v>
      </c>
      <c r="B8713" s="1" t="s">
        <v>40</v>
      </c>
      <c r="C8713" s="1">
        <v>2020</v>
      </c>
      <c r="D8713" s="1" t="s">
        <v>173</v>
      </c>
      <c r="E8713" s="1">
        <v>2012</v>
      </c>
      <c r="F8713" s="1">
        <v>50</v>
      </c>
      <c r="G8713" s="1" t="s">
        <v>12</v>
      </c>
      <c r="H8713" s="1">
        <v>9.5041069972983503E-7</v>
      </c>
      <c r="I8713" s="1">
        <v>8.7418776161150199E-7</v>
      </c>
      <c r="J8713" s="1">
        <v>1.045869E-6</v>
      </c>
      <c r="K8713" s="1">
        <v>9.274955E-5</v>
      </c>
      <c r="L8713" s="1">
        <v>2.111206E-6</v>
      </c>
      <c r="M8713" s="1">
        <v>6.2725750000000005E-4</v>
      </c>
      <c r="N8713" s="1">
        <v>4.3242570000000001E-8</v>
      </c>
      <c r="O8713" s="1">
        <v>3.2672164000000002E-8</v>
      </c>
      <c r="P8713" s="1">
        <v>7.6263080000000005E-9</v>
      </c>
      <c r="Q8713" s="1">
        <v>1.02294489653783E-8</v>
      </c>
      <c r="R8713" s="1">
        <v>29.2</v>
      </c>
      <c r="S8713" s="1">
        <v>10.95</v>
      </c>
      <c r="T8713" s="1">
        <v>0.03</v>
      </c>
      <c r="U8713" s="1">
        <v>448.95</v>
      </c>
      <c r="V8713" s="1">
        <f t="shared" si="541"/>
        <v>0.6447559327062703</v>
      </c>
      <c r="W8713" s="1">
        <f t="shared" si="542"/>
        <v>1.5571169643873497</v>
      </c>
      <c r="X8713" s="1">
        <f t="shared" si="543"/>
        <v>365</v>
      </c>
    </row>
    <row r="8714" spans="1:24" hidden="1" x14ac:dyDescent="0.3">
      <c r="A8714" s="18" t="str">
        <f t="shared" ref="A8714:A8777" si="544">D8714&amp;"_"&amp;E8714&amp;"_"&amp;F8714</f>
        <v>OFF - Industrial - Other Material Handling Equipment_2012_100</v>
      </c>
      <c r="B8714" s="1" t="s">
        <v>40</v>
      </c>
      <c r="C8714" s="1">
        <v>2020</v>
      </c>
      <c r="D8714" s="1" t="s">
        <v>173</v>
      </c>
      <c r="E8714" s="1">
        <v>2012</v>
      </c>
      <c r="F8714" s="1">
        <v>100</v>
      </c>
      <c r="G8714" s="1" t="s">
        <v>12</v>
      </c>
      <c r="H8714" s="1">
        <v>1.97765800739523E-5</v>
      </c>
      <c r="I8714" s="1">
        <v>1.8190498352021298E-5</v>
      </c>
      <c r="J8714" s="1">
        <v>2.1762919999999999E-5</v>
      </c>
      <c r="K8714" s="1">
        <v>1.4727200000000001E-3</v>
      </c>
      <c r="L8714" s="1">
        <v>1.150827E-4</v>
      </c>
      <c r="M8714" s="1">
        <v>3.614618E-2</v>
      </c>
      <c r="N8714" s="1">
        <v>2.520198E-6</v>
      </c>
      <c r="O8714" s="1">
        <v>1.9041496E-6</v>
      </c>
      <c r="P8714" s="1">
        <v>3.4922250000000002E-7</v>
      </c>
      <c r="Q8714" s="1">
        <v>5.1019376714824299E-7</v>
      </c>
      <c r="R8714" s="1">
        <v>1456.35</v>
      </c>
      <c r="S8714" s="1">
        <v>540.20000000000005</v>
      </c>
      <c r="T8714" s="1">
        <v>1.4</v>
      </c>
      <c r="U8714" s="1">
        <v>29170.799999999999</v>
      </c>
      <c r="V8714" s="1">
        <f t="shared" si="541"/>
        <v>0.20648326473909998</v>
      </c>
      <c r="W8714" s="1">
        <f t="shared" si="542"/>
        <v>1.3063221881631382</v>
      </c>
      <c r="X8714" s="1">
        <f t="shared" si="543"/>
        <v>385.85714285714289</v>
      </c>
    </row>
    <row r="8715" spans="1:24" hidden="1" x14ac:dyDescent="0.3">
      <c r="A8715" s="18" t="str">
        <f t="shared" si="544"/>
        <v>OFF - Industrial - Other Material Handling Equipment_2013_50</v>
      </c>
      <c r="B8715" s="1" t="s">
        <v>40</v>
      </c>
      <c r="C8715" s="1">
        <v>2020</v>
      </c>
      <c r="D8715" s="1" t="s">
        <v>173</v>
      </c>
      <c r="E8715" s="1">
        <v>2013</v>
      </c>
      <c r="F8715" s="1">
        <v>50</v>
      </c>
      <c r="G8715" s="1" t="s">
        <v>12</v>
      </c>
      <c r="H8715" s="1">
        <v>9.4079817236575496E-7</v>
      </c>
      <c r="I8715" s="1">
        <v>8.6534615894202202E-7</v>
      </c>
      <c r="J8715" s="1">
        <v>1.035291E-6</v>
      </c>
      <c r="K8715" s="1">
        <v>8.9350770000000003E-5</v>
      </c>
      <c r="L8715" s="1">
        <v>2.0771579999999999E-6</v>
      </c>
      <c r="M8715" s="1">
        <v>6.5002500000000004E-4</v>
      </c>
      <c r="N8715" s="1">
        <v>4.4812134000000001E-8</v>
      </c>
      <c r="O8715" s="1">
        <v>3.3858056800000003E-8</v>
      </c>
      <c r="P8715" s="1">
        <v>7.9031189999999996E-9</v>
      </c>
      <c r="Q8715" s="1">
        <v>1.02294489653783E-8</v>
      </c>
      <c r="R8715" s="1">
        <v>29.2</v>
      </c>
      <c r="S8715" s="1">
        <v>10.95</v>
      </c>
      <c r="T8715" s="1">
        <v>0.03</v>
      </c>
      <c r="U8715" s="1">
        <v>448.95</v>
      </c>
      <c r="V8715" s="1">
        <f t="shared" ref="V8715:V8778" si="545">IFERROR(CONVERT(I8715,"ton","g")*365/U8715,0)</f>
        <v>0.63823482130879428</v>
      </c>
      <c r="W8715" s="1">
        <f t="shared" ref="W8715:W8778" si="546">IFERROR(CONVERT(L8715,"ton","g")*365/U8715,0)</f>
        <v>1.5320049107064391</v>
      </c>
      <c r="X8715" s="1">
        <f t="shared" ref="X8715:X8778" si="547">S8715/T8715</f>
        <v>365</v>
      </c>
    </row>
    <row r="8716" spans="1:24" hidden="1" x14ac:dyDescent="0.3">
      <c r="A8716" s="18" t="str">
        <f t="shared" si="544"/>
        <v>OFF - Industrial - Other Material Handling Equipment_2013_100</v>
      </c>
      <c r="B8716" s="1" t="s">
        <v>40</v>
      </c>
      <c r="C8716" s="1">
        <v>2020</v>
      </c>
      <c r="D8716" s="1" t="s">
        <v>173</v>
      </c>
      <c r="E8716" s="1">
        <v>2013</v>
      </c>
      <c r="F8716" s="1">
        <v>100</v>
      </c>
      <c r="G8716" s="1" t="s">
        <v>12</v>
      </c>
      <c r="H8716" s="1">
        <v>1.96114278029041E-5</v>
      </c>
      <c r="I8716" s="1">
        <v>1.80385912931112E-5</v>
      </c>
      <c r="J8716" s="1">
        <v>2.1581180000000001E-5</v>
      </c>
      <c r="K8716" s="1">
        <v>1.408928E-3</v>
      </c>
      <c r="L8716" s="1">
        <v>1.1633699999999999E-4</v>
      </c>
      <c r="M8716" s="1">
        <v>3.7458180000000001E-2</v>
      </c>
      <c r="N8716" s="1">
        <v>2.611674E-6</v>
      </c>
      <c r="O8716" s="1">
        <v>1.9732648E-6</v>
      </c>
      <c r="P8716" s="1">
        <v>3.6189820000000001E-7</v>
      </c>
      <c r="Q8716" s="1">
        <v>5.2681662171698303E-7</v>
      </c>
      <c r="R8716" s="1">
        <v>1503.8</v>
      </c>
      <c r="S8716" s="1">
        <v>558.45000000000005</v>
      </c>
      <c r="T8716" s="1">
        <v>1.45</v>
      </c>
      <c r="U8716" s="1">
        <v>30156.3</v>
      </c>
      <c r="V8716" s="1">
        <f t="shared" si="545"/>
        <v>0.19806747460914245</v>
      </c>
      <c r="W8716" s="1">
        <f t="shared" si="546"/>
        <v>1.2774043947879448</v>
      </c>
      <c r="X8716" s="1">
        <f t="shared" si="547"/>
        <v>385.13793103448279</v>
      </c>
    </row>
    <row r="8717" spans="1:24" hidden="1" x14ac:dyDescent="0.3">
      <c r="A8717" s="18" t="str">
        <f t="shared" si="544"/>
        <v>OFF - Industrial - Other Material Handling Equipment_2014_50</v>
      </c>
      <c r="B8717" s="1" t="s">
        <v>40</v>
      </c>
      <c r="C8717" s="1">
        <v>2020</v>
      </c>
      <c r="D8717" s="1" t="s">
        <v>173</v>
      </c>
      <c r="E8717" s="1">
        <v>2014</v>
      </c>
      <c r="F8717" s="1">
        <v>50</v>
      </c>
      <c r="G8717" s="1" t="s">
        <v>12</v>
      </c>
      <c r="H8717" s="1">
        <v>9.1946123319874996E-7</v>
      </c>
      <c r="I8717" s="1">
        <v>8.4572044229621096E-7</v>
      </c>
      <c r="J8717" s="1">
        <v>1.0118110000000001E-6</v>
      </c>
      <c r="K8717" s="1">
        <v>8.4682860000000006E-5</v>
      </c>
      <c r="L8717" s="1">
        <v>2.0164209999999998E-6</v>
      </c>
      <c r="M8717" s="1">
        <v>6.6653320000000004E-4</v>
      </c>
      <c r="N8717" s="1">
        <v>4.5950202000000003E-8</v>
      </c>
      <c r="O8717" s="1">
        <v>3.4717930399999998E-8</v>
      </c>
      <c r="P8717" s="1">
        <v>8.1038289999999994E-9</v>
      </c>
      <c r="Q8717" s="1">
        <v>1.02294489653783E-8</v>
      </c>
      <c r="R8717" s="1">
        <v>29.2</v>
      </c>
      <c r="S8717" s="1">
        <v>14.6</v>
      </c>
      <c r="T8717" s="1">
        <v>0.03</v>
      </c>
      <c r="U8717" s="1">
        <v>598.6</v>
      </c>
      <c r="V8717" s="1">
        <f t="shared" si="545"/>
        <v>0.46781992655925186</v>
      </c>
      <c r="W8717" s="1">
        <f t="shared" si="546"/>
        <v>1.1154063174484998</v>
      </c>
      <c r="X8717" s="1">
        <f t="shared" si="547"/>
        <v>486.66666666666669</v>
      </c>
    </row>
    <row r="8718" spans="1:24" hidden="1" x14ac:dyDescent="0.3">
      <c r="A8718" s="18" t="str">
        <f t="shared" si="544"/>
        <v>OFF - Industrial - Other Material Handling Equipment_2014_100</v>
      </c>
      <c r="B8718" s="1" t="s">
        <v>40</v>
      </c>
      <c r="C8718" s="1">
        <v>2020</v>
      </c>
      <c r="D8718" s="1" t="s">
        <v>173</v>
      </c>
      <c r="E8718" s="1">
        <v>2014</v>
      </c>
      <c r="F8718" s="1">
        <v>100</v>
      </c>
      <c r="G8718" s="1" t="s">
        <v>12</v>
      </c>
      <c r="H8718" s="1">
        <v>1.9204081280288999E-5</v>
      </c>
      <c r="I8718" s="1">
        <v>1.7663913961609801E-5</v>
      </c>
      <c r="J8718" s="1">
        <v>2.113292E-5</v>
      </c>
      <c r="K8718" s="1">
        <v>1.3244839999999999E-3</v>
      </c>
      <c r="L8718" s="1">
        <v>1.162944E-4</v>
      </c>
      <c r="M8718" s="1">
        <v>3.8409470000000001E-2</v>
      </c>
      <c r="N8718" s="1">
        <v>2.6780004000000002E-6</v>
      </c>
      <c r="O8718" s="1">
        <v>2.0233780800000001E-6</v>
      </c>
      <c r="P8718" s="1">
        <v>3.7108909999999999E-7</v>
      </c>
      <c r="Q8718" s="1">
        <v>5.37046070682361E-7</v>
      </c>
      <c r="R8718" s="1">
        <v>1533</v>
      </c>
      <c r="S8718" s="1">
        <v>573.04999999999995</v>
      </c>
      <c r="T8718" s="1">
        <v>1.49</v>
      </c>
      <c r="U8718" s="1">
        <v>30944.7</v>
      </c>
      <c r="V8718" s="1">
        <f t="shared" si="545"/>
        <v>0.18901195086866426</v>
      </c>
      <c r="W8718" s="1">
        <f t="shared" si="546"/>
        <v>1.2444032204229298</v>
      </c>
      <c r="X8718" s="1">
        <f t="shared" si="547"/>
        <v>384.59731543624156</v>
      </c>
    </row>
    <row r="8719" spans="1:24" hidden="1" x14ac:dyDescent="0.3">
      <c r="A8719" s="18" t="str">
        <f t="shared" si="544"/>
        <v>OFF - Industrial - Other Material Handling Equipment_2015_50</v>
      </c>
      <c r="B8719" s="1" t="s">
        <v>40</v>
      </c>
      <c r="C8719" s="1">
        <v>2020</v>
      </c>
      <c r="D8719" s="1" t="s">
        <v>173</v>
      </c>
      <c r="E8719" s="1">
        <v>2015</v>
      </c>
      <c r="F8719" s="1">
        <v>50</v>
      </c>
      <c r="G8719" s="1" t="s">
        <v>12</v>
      </c>
      <c r="H8719" s="1">
        <v>8.9270472965789096E-7</v>
      </c>
      <c r="I8719" s="1">
        <v>8.2110981033932804E-7</v>
      </c>
      <c r="J8719" s="1">
        <v>9.8236709999999999E-7</v>
      </c>
      <c r="K8719" s="1">
        <v>7.9388550000000004E-5</v>
      </c>
      <c r="L8719" s="1">
        <v>1.9431410000000002E-6</v>
      </c>
      <c r="M8719" s="1">
        <v>6.8061719999999997E-4</v>
      </c>
      <c r="N8719" s="1">
        <v>4.6921139999999999E-8</v>
      </c>
      <c r="O8719" s="1">
        <v>3.5451528E-8</v>
      </c>
      <c r="P8719" s="1">
        <v>8.2750650000000005E-9</v>
      </c>
      <c r="Q8719" s="1">
        <v>1.02294489653783E-8</v>
      </c>
      <c r="R8719" s="1">
        <v>29.2</v>
      </c>
      <c r="S8719" s="1">
        <v>14.6</v>
      </c>
      <c r="T8719" s="1">
        <v>0.03</v>
      </c>
      <c r="U8719" s="1">
        <v>598.6</v>
      </c>
      <c r="V8719" s="1">
        <f t="shared" si="545"/>
        <v>0.45420627427081262</v>
      </c>
      <c r="W8719" s="1">
        <f t="shared" si="546"/>
        <v>1.0748706480904513</v>
      </c>
      <c r="X8719" s="1">
        <f t="shared" si="547"/>
        <v>486.66666666666669</v>
      </c>
    </row>
    <row r="8720" spans="1:24" hidden="1" x14ac:dyDescent="0.3">
      <c r="A8720" s="18" t="str">
        <f t="shared" si="544"/>
        <v>OFF - Industrial - Other Material Handling Equipment_2015_100</v>
      </c>
      <c r="B8720" s="1" t="s">
        <v>40</v>
      </c>
      <c r="C8720" s="1">
        <v>2020</v>
      </c>
      <c r="D8720" s="1" t="s">
        <v>173</v>
      </c>
      <c r="E8720" s="1">
        <v>2015</v>
      </c>
      <c r="F8720" s="1">
        <v>100</v>
      </c>
      <c r="G8720" s="1" t="s">
        <v>12</v>
      </c>
      <c r="H8720" s="1">
        <v>1.8685324674970599E-5</v>
      </c>
      <c r="I8720" s="1">
        <v>1.71867616360379E-5</v>
      </c>
      <c r="J8720" s="1">
        <v>2.0562060000000001E-5</v>
      </c>
      <c r="K8720" s="1">
        <v>1.229705E-3</v>
      </c>
      <c r="L8720" s="1">
        <v>1.1569129999999999E-4</v>
      </c>
      <c r="M8720" s="1">
        <v>3.9221060000000002E-2</v>
      </c>
      <c r="N8720" s="1">
        <v>2.7345869999999999E-6</v>
      </c>
      <c r="O8720" s="1">
        <v>2.0661323999999998E-6</v>
      </c>
      <c r="P8720" s="1">
        <v>3.789302E-7</v>
      </c>
      <c r="Q8720" s="1">
        <v>5.45996838527067E-7</v>
      </c>
      <c r="R8720" s="1">
        <v>1558.55</v>
      </c>
      <c r="S8720" s="1">
        <v>587.65</v>
      </c>
      <c r="T8720" s="1">
        <v>1.52</v>
      </c>
      <c r="U8720" s="1">
        <v>31733.1</v>
      </c>
      <c r="V8720" s="1">
        <f t="shared" si="545"/>
        <v>0.17933710474155762</v>
      </c>
      <c r="W8720" s="1">
        <f t="shared" si="546"/>
        <v>1.2071932586929146</v>
      </c>
      <c r="X8720" s="1">
        <f t="shared" si="547"/>
        <v>386.61184210526312</v>
      </c>
    </row>
    <row r="8721" spans="1:24" hidden="1" x14ac:dyDescent="0.3">
      <c r="A8721" s="18" t="str">
        <f t="shared" si="544"/>
        <v>OFF - Industrial - Other Material Handling Equipment_2016_50</v>
      </c>
      <c r="B8721" s="1" t="s">
        <v>40</v>
      </c>
      <c r="C8721" s="1">
        <v>2020</v>
      </c>
      <c r="D8721" s="1" t="s">
        <v>173</v>
      </c>
      <c r="E8721" s="1">
        <v>2016</v>
      </c>
      <c r="F8721" s="1">
        <v>50</v>
      </c>
      <c r="G8721" s="1" t="s">
        <v>12</v>
      </c>
      <c r="H8721" s="1">
        <v>8.4801411073217095E-7</v>
      </c>
      <c r="I8721" s="1">
        <v>7.8000337905145103E-7</v>
      </c>
      <c r="J8721" s="1">
        <v>9.3318780000000002E-7</v>
      </c>
      <c r="K8721" s="1">
        <v>7.2432539999999998E-5</v>
      </c>
      <c r="L8721" s="1">
        <v>1.83048E-6</v>
      </c>
      <c r="M8721" s="1">
        <v>6.818188E-4</v>
      </c>
      <c r="N8721" s="1">
        <v>4.7003985E-8</v>
      </c>
      <c r="O8721" s="1">
        <v>3.5514122000000002E-8</v>
      </c>
      <c r="P8721" s="1">
        <v>8.2896750000000007E-9</v>
      </c>
      <c r="Q8721" s="1">
        <v>1.02294489653783E-8</v>
      </c>
      <c r="R8721" s="1">
        <v>29.2</v>
      </c>
      <c r="S8721" s="1">
        <v>14.6</v>
      </c>
      <c r="T8721" s="1">
        <v>0.03</v>
      </c>
      <c r="U8721" s="1">
        <v>598.6</v>
      </c>
      <c r="V8721" s="1">
        <f t="shared" si="545"/>
        <v>0.43146778208775116</v>
      </c>
      <c r="W8721" s="1">
        <f t="shared" si="546"/>
        <v>1.012550928582439</v>
      </c>
      <c r="X8721" s="1">
        <f t="shared" si="547"/>
        <v>486.66666666666669</v>
      </c>
    </row>
    <row r="8722" spans="1:24" hidden="1" x14ac:dyDescent="0.3">
      <c r="A8722" s="18" t="str">
        <f t="shared" si="544"/>
        <v>OFF - Industrial - Other Material Handling Equipment_2016_100</v>
      </c>
      <c r="B8722" s="1" t="s">
        <v>40</v>
      </c>
      <c r="C8722" s="1">
        <v>2020</v>
      </c>
      <c r="D8722" s="1" t="s">
        <v>173</v>
      </c>
      <c r="E8722" s="1">
        <v>2016</v>
      </c>
      <c r="F8722" s="1">
        <v>100</v>
      </c>
      <c r="G8722" s="1" t="s">
        <v>12</v>
      </c>
      <c r="H8722" s="1">
        <v>1.77921447713139E-5</v>
      </c>
      <c r="I8722" s="1">
        <v>1.63652147606546E-5</v>
      </c>
      <c r="J8722" s="1">
        <v>1.9579169999999998E-5</v>
      </c>
      <c r="K8722" s="1">
        <v>1.108894E-3</v>
      </c>
      <c r="L8722" s="1">
        <v>1.128298E-4</v>
      </c>
      <c r="M8722" s="1">
        <v>3.9290319999999997E-2</v>
      </c>
      <c r="N8722" s="1">
        <v>2.7394154999999999E-6</v>
      </c>
      <c r="O8722" s="1">
        <v>2.0697806E-6</v>
      </c>
      <c r="P8722" s="1">
        <v>3.7959929999999999E-7</v>
      </c>
      <c r="Q8722" s="1">
        <v>5.4471815740639503E-7</v>
      </c>
      <c r="R8722" s="1">
        <v>1554.8999999999901</v>
      </c>
      <c r="S8722" s="1">
        <v>587.65</v>
      </c>
      <c r="T8722" s="1">
        <v>1.52</v>
      </c>
      <c r="U8722" s="1">
        <v>31733.1</v>
      </c>
      <c r="V8722" s="1">
        <f t="shared" si="545"/>
        <v>0.17076458589473897</v>
      </c>
      <c r="W8722" s="1">
        <f t="shared" si="546"/>
        <v>1.1773346305181964</v>
      </c>
      <c r="X8722" s="1">
        <f t="shared" si="547"/>
        <v>386.61184210526312</v>
      </c>
    </row>
    <row r="8723" spans="1:24" hidden="1" x14ac:dyDescent="0.3">
      <c r="A8723" s="18" t="str">
        <f t="shared" si="544"/>
        <v>OFF - Industrial - Other Material Handling Equipment_2017_50</v>
      </c>
      <c r="B8723" s="1" t="s">
        <v>40</v>
      </c>
      <c r="C8723" s="1">
        <v>2020</v>
      </c>
      <c r="D8723" s="1" t="s">
        <v>173</v>
      </c>
      <c r="E8723" s="1">
        <v>2017</v>
      </c>
      <c r="F8723" s="1">
        <v>50</v>
      </c>
      <c r="G8723" s="1" t="s">
        <v>12</v>
      </c>
      <c r="H8723" s="1">
        <v>8.1516213074963697E-7</v>
      </c>
      <c r="I8723" s="1">
        <v>7.4978612786351597E-7</v>
      </c>
      <c r="J8723" s="1">
        <v>8.9703619999999997E-7</v>
      </c>
      <c r="K8723" s="1">
        <v>6.6429539999999994E-5</v>
      </c>
      <c r="L8723" s="1">
        <v>1.743072E-6</v>
      </c>
      <c r="M8723" s="1">
        <v>6.932269E-4</v>
      </c>
      <c r="N8723" s="1">
        <v>4.7790440999999998E-8</v>
      </c>
      <c r="O8723" s="1">
        <v>3.6108333200000002E-8</v>
      </c>
      <c r="P8723" s="1">
        <v>8.4283749999999999E-9</v>
      </c>
      <c r="Q8723" s="1">
        <v>1.02294489653783E-8</v>
      </c>
      <c r="R8723" s="1">
        <v>29.2</v>
      </c>
      <c r="S8723" s="1">
        <v>14.6</v>
      </c>
      <c r="T8723" s="1">
        <v>0.03</v>
      </c>
      <c r="U8723" s="1">
        <v>598.6</v>
      </c>
      <c r="V8723" s="1">
        <f t="shared" si="545"/>
        <v>0.41475276430577473</v>
      </c>
      <c r="W8723" s="1">
        <f t="shared" si="546"/>
        <v>0.96420019458614625</v>
      </c>
      <c r="X8723" s="1">
        <f t="shared" si="547"/>
        <v>486.66666666666669</v>
      </c>
    </row>
    <row r="8724" spans="1:24" hidden="1" x14ac:dyDescent="0.3">
      <c r="A8724" s="18" t="str">
        <f t="shared" si="544"/>
        <v>OFF - Industrial - Other Material Handling Equipment_2017_100</v>
      </c>
      <c r="B8724" s="1" t="s">
        <v>40</v>
      </c>
      <c r="C8724" s="1">
        <v>2020</v>
      </c>
      <c r="D8724" s="1" t="s">
        <v>173</v>
      </c>
      <c r="E8724" s="1">
        <v>2017</v>
      </c>
      <c r="F8724" s="1">
        <v>100</v>
      </c>
      <c r="G8724" s="1" t="s">
        <v>12</v>
      </c>
      <c r="H8724" s="1">
        <v>1.7148174501267198E-5</v>
      </c>
      <c r="I8724" s="1">
        <v>1.5772890906265499E-5</v>
      </c>
      <c r="J8724" s="1">
        <v>1.887052E-5</v>
      </c>
      <c r="K8724" s="1">
        <v>1.002408E-3</v>
      </c>
      <c r="L8724" s="1">
        <v>1.116006E-4</v>
      </c>
      <c r="M8724" s="1">
        <v>3.9947709999999997E-2</v>
      </c>
      <c r="N8724" s="1">
        <v>2.7852507000000001E-6</v>
      </c>
      <c r="O8724" s="1">
        <v>2.10441164E-6</v>
      </c>
      <c r="P8724" s="1">
        <v>3.8595059999999999E-7</v>
      </c>
      <c r="Q8724" s="1">
        <v>5.5111156300975699E-7</v>
      </c>
      <c r="R8724" s="1">
        <v>1573.1499999999901</v>
      </c>
      <c r="S8724" s="1">
        <v>594.94999999999902</v>
      </c>
      <c r="T8724" s="1">
        <v>1.54</v>
      </c>
      <c r="U8724" s="1">
        <v>32127.3</v>
      </c>
      <c r="V8724" s="1">
        <f t="shared" si="545"/>
        <v>0.16256448461541503</v>
      </c>
      <c r="W8724" s="1">
        <f t="shared" si="546"/>
        <v>1.1502199647221543</v>
      </c>
      <c r="X8724" s="1">
        <f t="shared" si="547"/>
        <v>386.33116883116821</v>
      </c>
    </row>
    <row r="8725" spans="1:24" hidden="1" x14ac:dyDescent="0.3">
      <c r="A8725" s="18" t="str">
        <f t="shared" si="544"/>
        <v>OFF - Industrial - Other Material Handling Equipment_2018_50</v>
      </c>
      <c r="B8725" s="1" t="s">
        <v>40</v>
      </c>
      <c r="C8725" s="1">
        <v>2020</v>
      </c>
      <c r="D8725" s="1" t="s">
        <v>173</v>
      </c>
      <c r="E8725" s="1">
        <v>2018</v>
      </c>
      <c r="F8725" s="1">
        <v>50</v>
      </c>
      <c r="G8725" s="1" t="s">
        <v>12</v>
      </c>
      <c r="H8725" s="1">
        <v>7.7833610041083597E-7</v>
      </c>
      <c r="I8725" s="1">
        <v>7.1591354515788599E-7</v>
      </c>
      <c r="J8725" s="1">
        <v>8.5651140000000003E-7</v>
      </c>
      <c r="K8725" s="1">
        <v>6.0002099999999999E-5</v>
      </c>
      <c r="L8725" s="1">
        <v>1.6466480000000001E-6</v>
      </c>
      <c r="M8725" s="1">
        <v>7.0244579999999995E-4</v>
      </c>
      <c r="N8725" s="1">
        <v>4.8425984999999998E-8</v>
      </c>
      <c r="O8725" s="1">
        <v>3.6588521999999997E-8</v>
      </c>
      <c r="P8725" s="1">
        <v>8.5404610000000004E-9</v>
      </c>
      <c r="Q8725" s="1">
        <v>1.02294489653783E-8</v>
      </c>
      <c r="R8725" s="1">
        <v>29.2</v>
      </c>
      <c r="S8725" s="1">
        <v>14.6</v>
      </c>
      <c r="T8725" s="1">
        <v>0.04</v>
      </c>
      <c r="U8725" s="1">
        <v>598.6</v>
      </c>
      <c r="V8725" s="1">
        <f t="shared" si="545"/>
        <v>0.39601575812593592</v>
      </c>
      <c r="W8725" s="1">
        <f t="shared" si="546"/>
        <v>0.91086215716556085</v>
      </c>
      <c r="X8725" s="1">
        <f t="shared" si="547"/>
        <v>365</v>
      </c>
    </row>
    <row r="8726" spans="1:24" hidden="1" x14ac:dyDescent="0.3">
      <c r="A8726" s="18" t="str">
        <f t="shared" si="544"/>
        <v>OFF - Industrial - Other Material Handling Equipment_2018_100</v>
      </c>
      <c r="B8726" s="1" t="s">
        <v>40</v>
      </c>
      <c r="C8726" s="1">
        <v>2020</v>
      </c>
      <c r="D8726" s="1" t="s">
        <v>173</v>
      </c>
      <c r="E8726" s="1">
        <v>2018</v>
      </c>
      <c r="F8726" s="1">
        <v>100</v>
      </c>
      <c r="G8726" s="1" t="s">
        <v>12</v>
      </c>
      <c r="H8726" s="1">
        <v>1.6422018848841199E-5</v>
      </c>
      <c r="I8726" s="1">
        <v>1.5104972937164101E-5</v>
      </c>
      <c r="J8726" s="1">
        <v>1.807143E-5</v>
      </c>
      <c r="K8726" s="1">
        <v>8.8903490000000001E-4</v>
      </c>
      <c r="L8726" s="1">
        <v>1.099261E-4</v>
      </c>
      <c r="M8726" s="1">
        <v>4.047895E-2</v>
      </c>
      <c r="N8726" s="1">
        <v>2.8222892999999998E-6</v>
      </c>
      <c r="O8726" s="1">
        <v>2.13239636E-6</v>
      </c>
      <c r="P8726" s="1">
        <v>3.910831E-7</v>
      </c>
      <c r="Q8726" s="1">
        <v>5.5622628749244603E-7</v>
      </c>
      <c r="R8726" s="1">
        <v>1587.74999999999</v>
      </c>
      <c r="S8726" s="1">
        <v>605.9</v>
      </c>
      <c r="T8726" s="1">
        <v>1.57</v>
      </c>
      <c r="U8726" s="1">
        <v>32718.6</v>
      </c>
      <c r="V8726" s="1">
        <f t="shared" si="545"/>
        <v>0.15286703421138165</v>
      </c>
      <c r="W8726" s="1">
        <f t="shared" si="546"/>
        <v>1.1124863949990407</v>
      </c>
      <c r="X8726" s="1">
        <f t="shared" si="547"/>
        <v>385.92356687898086</v>
      </c>
    </row>
    <row r="8727" spans="1:24" hidden="1" x14ac:dyDescent="0.3">
      <c r="A8727" s="18" t="str">
        <f t="shared" si="544"/>
        <v>OFF - Industrial - Other Material Handling Equipment_2019_50</v>
      </c>
      <c r="B8727" s="1" t="s">
        <v>40</v>
      </c>
      <c r="C8727" s="1">
        <v>2020</v>
      </c>
      <c r="D8727" s="1" t="s">
        <v>173</v>
      </c>
      <c r="E8727" s="1">
        <v>2019</v>
      </c>
      <c r="F8727" s="1">
        <v>50</v>
      </c>
      <c r="G8727" s="1" t="s">
        <v>12</v>
      </c>
      <c r="H8727" s="1">
        <v>7.4534408540591505E-7</v>
      </c>
      <c r="I8727" s="1">
        <v>6.8556748975636004E-7</v>
      </c>
      <c r="J8727" s="1">
        <v>8.2020570000000003E-7</v>
      </c>
      <c r="K8727" s="1">
        <v>5.3749450000000001E-5</v>
      </c>
      <c r="L8727" s="1">
        <v>1.557712E-6</v>
      </c>
      <c r="M8727" s="1">
        <v>7.1655320000000005E-4</v>
      </c>
      <c r="N8727" s="1">
        <v>4.9398534000000002E-8</v>
      </c>
      <c r="O8727" s="1">
        <v>3.7323336799999998E-8</v>
      </c>
      <c r="P8727" s="1">
        <v>8.7119809999999994E-9</v>
      </c>
      <c r="Q8727" s="1">
        <v>1.02294489653783E-8</v>
      </c>
      <c r="R8727" s="1">
        <v>29.2</v>
      </c>
      <c r="S8727" s="1">
        <v>14.6</v>
      </c>
      <c r="T8727" s="1">
        <v>0.04</v>
      </c>
      <c r="U8727" s="1">
        <v>598.6</v>
      </c>
      <c r="V8727" s="1">
        <f t="shared" si="545"/>
        <v>0.3792294908213879</v>
      </c>
      <c r="W8727" s="1">
        <f t="shared" si="546"/>
        <v>0.86166619250907317</v>
      </c>
      <c r="X8727" s="1">
        <f t="shared" si="547"/>
        <v>365</v>
      </c>
    </row>
    <row r="8728" spans="1:24" hidden="1" x14ac:dyDescent="0.3">
      <c r="A8728" s="18" t="str">
        <f t="shared" si="544"/>
        <v>OFF - Industrial - Other Material Handling Equipment_2019_100</v>
      </c>
      <c r="B8728" s="1" t="s">
        <v>40</v>
      </c>
      <c r="C8728" s="1">
        <v>2020</v>
      </c>
      <c r="D8728" s="1" t="s">
        <v>173</v>
      </c>
      <c r="E8728" s="1">
        <v>2019</v>
      </c>
      <c r="F8728" s="1">
        <v>100</v>
      </c>
      <c r="G8728" s="1" t="s">
        <v>12</v>
      </c>
      <c r="H8728" s="1">
        <v>1.5778484768351499E-5</v>
      </c>
      <c r="I8728" s="1">
        <v>1.45130502899297E-5</v>
      </c>
      <c r="J8728" s="1">
        <v>1.7363260000000001E-5</v>
      </c>
      <c r="K8728" s="1">
        <v>7.7764220000000001E-4</v>
      </c>
      <c r="L8728" s="1">
        <v>1.089118E-4</v>
      </c>
      <c r="M8728" s="1">
        <v>4.1291899999999999E-2</v>
      </c>
      <c r="N8728" s="1">
        <v>2.8789704000000001E-6</v>
      </c>
      <c r="O8728" s="1">
        <v>2.17522208E-6</v>
      </c>
      <c r="P8728" s="1">
        <v>3.9893739999999999E-7</v>
      </c>
      <c r="Q8728" s="1">
        <v>5.6389837421647996E-7</v>
      </c>
      <c r="R8728" s="1">
        <v>1609.65</v>
      </c>
      <c r="S8728" s="1">
        <v>616.85</v>
      </c>
      <c r="T8728" s="1">
        <v>1.6</v>
      </c>
      <c r="U8728" s="1">
        <v>33309.8999999999</v>
      </c>
      <c r="V8728" s="1">
        <f t="shared" si="545"/>
        <v>0.14426931573391233</v>
      </c>
      <c r="W8728" s="1">
        <f t="shared" si="546"/>
        <v>1.0826553031550767</v>
      </c>
      <c r="X8728" s="1">
        <f t="shared" si="547"/>
        <v>385.53125</v>
      </c>
    </row>
    <row r="8729" spans="1:24" hidden="1" x14ac:dyDescent="0.3">
      <c r="A8729" s="18" t="str">
        <f t="shared" si="544"/>
        <v>OFF - Industrial - Other Material Handling Equipment_2020_50</v>
      </c>
      <c r="B8729" s="1" t="s">
        <v>40</v>
      </c>
      <c r="C8729" s="1">
        <v>2020</v>
      </c>
      <c r="D8729" s="1" t="s">
        <v>173</v>
      </c>
      <c r="E8729" s="1">
        <v>2020</v>
      </c>
      <c r="F8729" s="1">
        <v>50</v>
      </c>
      <c r="G8729" s="1" t="s">
        <v>12</v>
      </c>
      <c r="H8729" s="1">
        <v>7.0546018452635702E-7</v>
      </c>
      <c r="I8729" s="1">
        <v>6.4888227772734298E-7</v>
      </c>
      <c r="J8729" s="1">
        <v>7.7631589999999996E-7</v>
      </c>
      <c r="K8729" s="1">
        <v>4.6872459999999999E-5</v>
      </c>
      <c r="L8729" s="1">
        <v>1.453716E-6</v>
      </c>
      <c r="M8729" s="1">
        <v>7.2554189999999999E-4</v>
      </c>
      <c r="N8729" s="1">
        <v>5.0018211000000003E-8</v>
      </c>
      <c r="O8729" s="1">
        <v>3.7791537200000003E-8</v>
      </c>
      <c r="P8729" s="1">
        <v>8.8212670000000008E-9</v>
      </c>
      <c r="Q8729" s="1">
        <v>1.02294489653783E-8</v>
      </c>
      <c r="R8729" s="1">
        <v>29.2</v>
      </c>
      <c r="S8729" s="1">
        <v>14.6</v>
      </c>
      <c r="T8729" s="1">
        <v>0.04</v>
      </c>
      <c r="U8729" s="1">
        <v>598.6</v>
      </c>
      <c r="V8729" s="1">
        <f t="shared" si="545"/>
        <v>0.35893664659188257</v>
      </c>
      <c r="W8729" s="1">
        <f t="shared" si="546"/>
        <v>0.80413961676453649</v>
      </c>
      <c r="X8729" s="1">
        <f t="shared" si="547"/>
        <v>365</v>
      </c>
    </row>
    <row r="8730" spans="1:24" hidden="1" x14ac:dyDescent="0.3">
      <c r="A8730" s="18" t="str">
        <f t="shared" si="544"/>
        <v>OFF - Industrial - Other Material Handling Equipment_2020_100</v>
      </c>
      <c r="B8730" s="1" t="s">
        <v>40</v>
      </c>
      <c r="C8730" s="1">
        <v>2020</v>
      </c>
      <c r="D8730" s="1" t="s">
        <v>173</v>
      </c>
      <c r="E8730" s="1">
        <v>2020</v>
      </c>
      <c r="F8730" s="1">
        <v>100</v>
      </c>
      <c r="G8730" s="1" t="s">
        <v>12</v>
      </c>
      <c r="H8730" s="1">
        <v>1.4990853650225E-5</v>
      </c>
      <c r="I8730" s="1">
        <v>1.3788587187476901E-5</v>
      </c>
      <c r="J8730" s="1">
        <v>1.6496519999999998E-5</v>
      </c>
      <c r="K8730" s="1">
        <v>6.5652850000000003E-4</v>
      </c>
      <c r="L8730" s="1">
        <v>1.070157E-4</v>
      </c>
      <c r="M8730" s="1">
        <v>4.1809890000000002E-2</v>
      </c>
      <c r="N8730" s="1">
        <v>2.91508559999999E-6</v>
      </c>
      <c r="O8730" s="1">
        <v>2.2025091200000001E-6</v>
      </c>
      <c r="P8730" s="1">
        <v>4.0394180000000002E-7</v>
      </c>
      <c r="Q8730" s="1">
        <v>5.69013098699169E-7</v>
      </c>
      <c r="R8730" s="1">
        <v>1624.25</v>
      </c>
      <c r="S8730" s="1">
        <v>624.15</v>
      </c>
      <c r="T8730" s="1">
        <v>1.62</v>
      </c>
      <c r="U8730" s="1">
        <v>33704.1</v>
      </c>
      <c r="V8730" s="1">
        <f t="shared" si="545"/>
        <v>0.13546454280526926</v>
      </c>
      <c r="W8730" s="1">
        <f t="shared" si="546"/>
        <v>1.0513646305005198</v>
      </c>
      <c r="X8730" s="1">
        <f t="shared" si="547"/>
        <v>385.27777777777771</v>
      </c>
    </row>
    <row r="8731" spans="1:24" hidden="1" x14ac:dyDescent="0.3">
      <c r="A8731" s="18" t="str">
        <f t="shared" si="544"/>
        <v>OFF - Industrial - Sweepers/Scrubbers_2009_50</v>
      </c>
      <c r="B8731" s="1" t="s">
        <v>40</v>
      </c>
      <c r="C8731" s="1">
        <v>2020</v>
      </c>
      <c r="D8731" s="1" t="s">
        <v>174</v>
      </c>
      <c r="E8731" s="1">
        <v>2009</v>
      </c>
      <c r="F8731" s="1">
        <v>50</v>
      </c>
      <c r="G8731" s="1" t="s">
        <v>12</v>
      </c>
      <c r="H8731" s="1">
        <v>1.4746233094246899E-5</v>
      </c>
      <c r="I8731" s="1">
        <v>1.35635852000883E-5</v>
      </c>
      <c r="J8731" s="1">
        <v>1.6227329999999998E-5</v>
      </c>
      <c r="K8731" s="1">
        <v>1.636874E-3</v>
      </c>
      <c r="L8731" s="1">
        <v>3.3760239999999998E-5</v>
      </c>
      <c r="M8731" s="1">
        <v>7.3904950000000004E-3</v>
      </c>
      <c r="N8731" s="1">
        <v>5.0949404999999997E-7</v>
      </c>
      <c r="O8731" s="1">
        <v>3.8495106E-7</v>
      </c>
      <c r="P8731" s="1">
        <v>8.985494E-8</v>
      </c>
      <c r="Q8731" s="1">
        <v>1.3298283654991799E-7</v>
      </c>
      <c r="R8731" s="1">
        <v>379.6</v>
      </c>
      <c r="S8731" s="1">
        <v>124.1</v>
      </c>
      <c r="T8731" s="1">
        <v>0.24</v>
      </c>
      <c r="U8731" s="1">
        <v>4343.5</v>
      </c>
      <c r="V8731" s="1">
        <f t="shared" si="545"/>
        <v>1.0340065137151222</v>
      </c>
      <c r="W8731" s="1">
        <f t="shared" si="546"/>
        <v>2.5736785333392942</v>
      </c>
      <c r="X8731" s="1">
        <f t="shared" si="547"/>
        <v>517.08333333333337</v>
      </c>
    </row>
    <row r="8732" spans="1:24" hidden="1" x14ac:dyDescent="0.3">
      <c r="A8732" s="18" t="str">
        <f t="shared" si="544"/>
        <v>OFF - Industrial - Sweepers/Scrubbers_2009_100</v>
      </c>
      <c r="B8732" s="1" t="s">
        <v>40</v>
      </c>
      <c r="C8732" s="1">
        <v>2020</v>
      </c>
      <c r="D8732" s="1" t="s">
        <v>174</v>
      </c>
      <c r="E8732" s="1">
        <v>2009</v>
      </c>
      <c r="F8732" s="1">
        <v>100</v>
      </c>
      <c r="G8732" s="1" t="s">
        <v>12</v>
      </c>
      <c r="H8732" s="1">
        <v>8.4630470203255198E-6</v>
      </c>
      <c r="I8732" s="1">
        <v>7.7843106492954097E-6</v>
      </c>
      <c r="J8732" s="1">
        <v>9.3130670000000004E-6</v>
      </c>
      <c r="K8732" s="1">
        <v>7.4536730000000003E-4</v>
      </c>
      <c r="L8732" s="1">
        <v>4.4286889999999997E-5</v>
      </c>
      <c r="M8732" s="1">
        <v>1.1854109999999999E-2</v>
      </c>
      <c r="N8732" s="1">
        <v>8.2649673000000005E-7</v>
      </c>
      <c r="O8732" s="1">
        <v>6.2446419600000005E-7</v>
      </c>
      <c r="P8732" s="1">
        <v>1.145272E-7</v>
      </c>
      <c r="Q8732" s="1">
        <v>1.7262195129075899E-7</v>
      </c>
      <c r="R8732" s="1">
        <v>492.75</v>
      </c>
      <c r="S8732" s="1">
        <v>105.85</v>
      </c>
      <c r="T8732" s="1">
        <v>0.2</v>
      </c>
      <c r="U8732" s="1">
        <v>7197.7999999999902</v>
      </c>
      <c r="V8732" s="1">
        <f t="shared" si="545"/>
        <v>0.35810384545944707</v>
      </c>
      <c r="W8732" s="1">
        <f t="shared" si="546"/>
        <v>2.0373423321530755</v>
      </c>
      <c r="X8732" s="1">
        <f t="shared" si="547"/>
        <v>529.24999999999989</v>
      </c>
    </row>
    <row r="8733" spans="1:24" hidden="1" x14ac:dyDescent="0.3">
      <c r="A8733" s="18" t="str">
        <f t="shared" si="544"/>
        <v>OFF - Industrial - Sweepers/Scrubbers_2009_175</v>
      </c>
      <c r="B8733" s="1" t="s">
        <v>40</v>
      </c>
      <c r="C8733" s="1">
        <v>2020</v>
      </c>
      <c r="D8733" s="1" t="s">
        <v>174</v>
      </c>
      <c r="E8733" s="1">
        <v>2009</v>
      </c>
      <c r="F8733" s="1">
        <v>175</v>
      </c>
      <c r="G8733" s="1" t="s">
        <v>12</v>
      </c>
      <c r="H8733" s="1">
        <v>6.8607446664467506E-8</v>
      </c>
      <c r="I8733" s="1">
        <v>6.3105129441977199E-8</v>
      </c>
      <c r="J8733" s="1">
        <v>7.5498310000000005E-8</v>
      </c>
      <c r="K8733" s="1">
        <v>5.2715219999999996E-6</v>
      </c>
      <c r="L8733" s="1">
        <v>4.5305730000000001E-7</v>
      </c>
      <c r="M8733" s="1">
        <v>1.3799940000000001E-4</v>
      </c>
      <c r="N8733" s="1">
        <v>9.8930879999999996E-9</v>
      </c>
      <c r="O8733" s="1">
        <v>7.4747775999999993E-9</v>
      </c>
      <c r="P8733" s="1">
        <v>1.3708799999999999E-9</v>
      </c>
      <c r="Q8733" s="1">
        <v>2.5573622413445701E-9</v>
      </c>
      <c r="R8733" s="1">
        <v>7.3</v>
      </c>
      <c r="S8733" s="1">
        <v>0</v>
      </c>
      <c r="T8733" s="1">
        <v>0</v>
      </c>
      <c r="U8733" s="1">
        <v>0</v>
      </c>
      <c r="V8733" s="1">
        <f t="shared" si="545"/>
        <v>0</v>
      </c>
      <c r="W8733" s="1">
        <f t="shared" si="546"/>
        <v>0</v>
      </c>
      <c r="X8733" s="1" t="e">
        <f t="shared" si="547"/>
        <v>#DIV/0!</v>
      </c>
    </row>
    <row r="8734" spans="1:24" hidden="1" x14ac:dyDescent="0.3">
      <c r="A8734" s="18" t="str">
        <f t="shared" si="544"/>
        <v>OFF - Industrial - Sweepers/Scrubbers_2010_50</v>
      </c>
      <c r="B8734" s="1" t="s">
        <v>40</v>
      </c>
      <c r="C8734" s="1">
        <v>2020</v>
      </c>
      <c r="D8734" s="1" t="s">
        <v>174</v>
      </c>
      <c r="E8734" s="1">
        <v>2010</v>
      </c>
      <c r="F8734" s="1">
        <v>50</v>
      </c>
      <c r="G8734" s="1" t="s">
        <v>12</v>
      </c>
      <c r="H8734" s="1">
        <v>4.6666012382330997E-5</v>
      </c>
      <c r="I8734" s="1">
        <v>4.29233981892681E-5</v>
      </c>
      <c r="J8734" s="1">
        <v>5.1353100000000001E-5</v>
      </c>
      <c r="K8734" s="1">
        <v>5.0856490000000002E-3</v>
      </c>
      <c r="L8734" s="1">
        <v>1.0635110000000001E-4</v>
      </c>
      <c r="M8734" s="1">
        <v>2.4503270000000001E-2</v>
      </c>
      <c r="N8734" s="1">
        <v>1.6892334000000001E-6</v>
      </c>
      <c r="O8734" s="1">
        <v>1.2763096799999999E-6</v>
      </c>
      <c r="P8734" s="1">
        <v>2.9791510000000002E-7</v>
      </c>
      <c r="Q8734" s="1">
        <v>4.3347289990790599E-7</v>
      </c>
      <c r="R8734" s="1">
        <v>1237.3499999999999</v>
      </c>
      <c r="S8734" s="1">
        <v>416.099999999999</v>
      </c>
      <c r="T8734" s="1">
        <v>0.81</v>
      </c>
      <c r="U8734" s="1">
        <v>14563.5</v>
      </c>
      <c r="V8734" s="1">
        <f t="shared" si="545"/>
        <v>0.97592611093352521</v>
      </c>
      <c r="W8734" s="1">
        <f t="shared" si="546"/>
        <v>2.4180474937898246</v>
      </c>
      <c r="X8734" s="1">
        <f t="shared" si="547"/>
        <v>513.70370370370244</v>
      </c>
    </row>
    <row r="8735" spans="1:24" hidden="1" x14ac:dyDescent="0.3">
      <c r="A8735" s="18" t="str">
        <f t="shared" si="544"/>
        <v>OFF - Industrial - Sweepers/Scrubbers_2010_100</v>
      </c>
      <c r="B8735" s="1" t="s">
        <v>40</v>
      </c>
      <c r="C8735" s="1">
        <v>2020</v>
      </c>
      <c r="D8735" s="1" t="s">
        <v>174</v>
      </c>
      <c r="E8735" s="1">
        <v>2010</v>
      </c>
      <c r="F8735" s="1">
        <v>100</v>
      </c>
      <c r="G8735" s="1" t="s">
        <v>12</v>
      </c>
      <c r="H8735" s="1">
        <v>2.6819432971750299E-5</v>
      </c>
      <c r="I8735" s="1">
        <v>2.4668514447415899E-5</v>
      </c>
      <c r="J8735" s="1">
        <v>2.9513150000000001E-5</v>
      </c>
      <c r="K8735" s="1">
        <v>2.3065749999999999E-3</v>
      </c>
      <c r="L8735" s="1">
        <v>1.4273110000000001E-4</v>
      </c>
      <c r="M8735" s="1">
        <v>3.9302440000000001E-2</v>
      </c>
      <c r="N8735" s="1">
        <v>2.7402597000000002E-6</v>
      </c>
      <c r="O8735" s="1">
        <v>2.0704184400000001E-6</v>
      </c>
      <c r="P8735" s="1">
        <v>3.7971629999999999E-7</v>
      </c>
      <c r="Q8735" s="1">
        <v>5.7029177981984097E-7</v>
      </c>
      <c r="R8735" s="1">
        <v>1627.9</v>
      </c>
      <c r="S8735" s="1">
        <v>346.75</v>
      </c>
      <c r="T8735" s="1">
        <v>0.67</v>
      </c>
      <c r="U8735" s="1">
        <v>23578.999999999902</v>
      </c>
      <c r="V8735" s="1">
        <f t="shared" si="545"/>
        <v>0.34642259853197105</v>
      </c>
      <c r="W8735" s="1">
        <f t="shared" si="546"/>
        <v>2.0043881709506897</v>
      </c>
      <c r="X8735" s="1">
        <f t="shared" si="547"/>
        <v>517.53731343283584</v>
      </c>
    </row>
    <row r="8736" spans="1:24" hidden="1" x14ac:dyDescent="0.3">
      <c r="A8736" s="18" t="str">
        <f t="shared" si="544"/>
        <v>OFF - Industrial - Sweepers/Scrubbers_2010_175</v>
      </c>
      <c r="B8736" s="1" t="s">
        <v>40</v>
      </c>
      <c r="C8736" s="1">
        <v>2020</v>
      </c>
      <c r="D8736" s="1" t="s">
        <v>174</v>
      </c>
      <c r="E8736" s="1">
        <v>2010</v>
      </c>
      <c r="F8736" s="1">
        <v>175</v>
      </c>
      <c r="G8736" s="1" t="s">
        <v>12</v>
      </c>
      <c r="H8736" s="1">
        <v>2.1660373723577501E-7</v>
      </c>
      <c r="I8736" s="1">
        <v>1.9923211750946601E-7</v>
      </c>
      <c r="J8736" s="1">
        <v>2.3835920000000001E-7</v>
      </c>
      <c r="K8736" s="1">
        <v>1.7193419999999998E-5</v>
      </c>
      <c r="L8736" s="1">
        <v>1.4830489999999999E-6</v>
      </c>
      <c r="M8736" s="1">
        <v>4.5753869999999998E-4</v>
      </c>
      <c r="N8736" s="1">
        <v>3.2800653000000002E-8</v>
      </c>
      <c r="O8736" s="1">
        <v>2.47827156E-8</v>
      </c>
      <c r="P8736" s="1">
        <v>4.5451680000000001E-9</v>
      </c>
      <c r="Q8736" s="1">
        <v>6.3934056033614502E-9</v>
      </c>
      <c r="R8736" s="1">
        <v>18.25</v>
      </c>
      <c r="S8736" s="1">
        <v>3.65</v>
      </c>
      <c r="T8736" s="1">
        <v>0</v>
      </c>
      <c r="U8736" s="1">
        <v>511</v>
      </c>
      <c r="V8736" s="1">
        <f t="shared" si="545"/>
        <v>0.12910024051605312</v>
      </c>
      <c r="W8736" s="1">
        <f t="shared" si="546"/>
        <v>0.96099958676590003</v>
      </c>
      <c r="X8736" s="1" t="e">
        <f t="shared" si="547"/>
        <v>#DIV/0!</v>
      </c>
    </row>
    <row r="8737" spans="1:24" hidden="1" x14ac:dyDescent="0.3">
      <c r="A8737" s="18" t="str">
        <f t="shared" si="544"/>
        <v>OFF - Industrial - Sweepers/Scrubbers_2011_25</v>
      </c>
      <c r="B8737" s="1" t="s">
        <v>40</v>
      </c>
      <c r="C8737" s="1">
        <v>2020</v>
      </c>
      <c r="D8737" s="1" t="s">
        <v>174</v>
      </c>
      <c r="E8737" s="1">
        <v>2011</v>
      </c>
      <c r="F8737" s="1">
        <v>25</v>
      </c>
      <c r="G8737" s="1" t="s">
        <v>5</v>
      </c>
      <c r="H8737" s="1">
        <v>3.6253305555555501E-7</v>
      </c>
      <c r="I8737" s="1">
        <v>4.3144429752066102E-7</v>
      </c>
      <c r="J8737" s="1">
        <v>5.2204760000000002E-7</v>
      </c>
      <c r="K8737" s="1">
        <v>1.7818179999999999E-6</v>
      </c>
      <c r="L8737" s="1">
        <v>3.2989229999999999E-6</v>
      </c>
      <c r="M8737" s="1">
        <v>4.3273820000000002E-4</v>
      </c>
      <c r="N8737" s="1">
        <v>1.2326529999999999E-7</v>
      </c>
      <c r="O8737" s="1">
        <v>1.13404076E-7</v>
      </c>
      <c r="P8737" s="1">
        <v>5.4906279999999999E-9</v>
      </c>
      <c r="Q8737" s="1">
        <v>3.6729012880000598E-9</v>
      </c>
      <c r="R8737" s="1">
        <v>14.6</v>
      </c>
      <c r="S8737" s="1">
        <v>14.6</v>
      </c>
      <c r="T8737" s="1">
        <v>0.02</v>
      </c>
      <c r="U8737" s="1">
        <v>335.8</v>
      </c>
      <c r="V8737" s="1">
        <f t="shared" si="545"/>
        <v>0.42543443790300373</v>
      </c>
      <c r="W8737" s="1">
        <f t="shared" si="546"/>
        <v>3.2529702217771956</v>
      </c>
      <c r="X8737" s="1">
        <f t="shared" si="547"/>
        <v>730</v>
      </c>
    </row>
    <row r="8738" spans="1:24" hidden="1" x14ac:dyDescent="0.3">
      <c r="A8738" s="18" t="str">
        <f t="shared" si="544"/>
        <v>OFF - Industrial - Sweepers/Scrubbers_2011_50</v>
      </c>
      <c r="B8738" s="1" t="s">
        <v>40</v>
      </c>
      <c r="C8738" s="1">
        <v>2020</v>
      </c>
      <c r="D8738" s="1" t="s">
        <v>174</v>
      </c>
      <c r="E8738" s="1">
        <v>2011</v>
      </c>
      <c r="F8738" s="1">
        <v>50</v>
      </c>
      <c r="G8738" s="1" t="s">
        <v>12</v>
      </c>
      <c r="H8738" s="1">
        <v>8.9040955473224697E-5</v>
      </c>
      <c r="I8738" s="1">
        <v>8.1899870844272097E-5</v>
      </c>
      <c r="J8738" s="1">
        <v>9.7984139999999999E-5</v>
      </c>
      <c r="K8738" s="1">
        <v>9.5054749999999993E-3</v>
      </c>
      <c r="L8738" s="1">
        <v>2.019012E-4</v>
      </c>
      <c r="M8738" s="1">
        <v>4.9094489999999998E-2</v>
      </c>
      <c r="N8738" s="1">
        <v>3.3845300999999999E-6</v>
      </c>
      <c r="O8738" s="1">
        <v>2.55720052E-6</v>
      </c>
      <c r="P8738" s="1">
        <v>5.968994E-7</v>
      </c>
      <c r="Q8738" s="1">
        <v>8.5288030748841704E-7</v>
      </c>
      <c r="R8738" s="1">
        <v>2434.5500000000002</v>
      </c>
      <c r="S8738" s="1">
        <v>835.85</v>
      </c>
      <c r="T8738" s="1">
        <v>1.62</v>
      </c>
      <c r="U8738" s="1">
        <v>29254.75</v>
      </c>
      <c r="V8738" s="1">
        <f t="shared" si="545"/>
        <v>0.92699080521390587</v>
      </c>
      <c r="W8738" s="1">
        <f t="shared" si="546"/>
        <v>2.2852362773261139</v>
      </c>
      <c r="X8738" s="1">
        <f t="shared" si="547"/>
        <v>515.95679012345681</v>
      </c>
    </row>
    <row r="8739" spans="1:24" hidden="1" x14ac:dyDescent="0.3">
      <c r="A8739" s="18" t="str">
        <f t="shared" si="544"/>
        <v>OFF - Industrial - Sweepers/Scrubbers_2011_100</v>
      </c>
      <c r="B8739" s="1" t="s">
        <v>40</v>
      </c>
      <c r="C8739" s="1">
        <v>2020</v>
      </c>
      <c r="D8739" s="1" t="s">
        <v>174</v>
      </c>
      <c r="E8739" s="1">
        <v>2011</v>
      </c>
      <c r="F8739" s="1">
        <v>100</v>
      </c>
      <c r="G8739" s="1" t="s">
        <v>12</v>
      </c>
      <c r="H8739" s="1">
        <v>5.1250873515024398E-5</v>
      </c>
      <c r="I8739" s="1">
        <v>4.7140553459119402E-5</v>
      </c>
      <c r="J8739" s="1">
        <v>5.6398460000000003E-5</v>
      </c>
      <c r="K8739" s="1">
        <v>4.2914370000000004E-3</v>
      </c>
      <c r="L8739" s="1">
        <v>2.777546E-4</v>
      </c>
      <c r="M8739" s="1">
        <v>7.8745930000000006E-2</v>
      </c>
      <c r="N8739" s="1">
        <v>5.4903545999999996E-6</v>
      </c>
      <c r="O8739" s="1">
        <v>4.1482679200000003E-6</v>
      </c>
      <c r="P8739" s="1">
        <v>7.6079540000000003E-7</v>
      </c>
      <c r="Q8739" s="1">
        <v>1.13546883515699E-6</v>
      </c>
      <c r="R8739" s="1">
        <v>3241.2</v>
      </c>
      <c r="S8739" s="1">
        <v>697.15</v>
      </c>
      <c r="T8739" s="1">
        <v>1.35</v>
      </c>
      <c r="U8739" s="1">
        <v>47406.2</v>
      </c>
      <c r="V8739" s="1">
        <f t="shared" si="545"/>
        <v>0.32926694435838721</v>
      </c>
      <c r="W8739" s="1">
        <f t="shared" si="546"/>
        <v>1.9400580118940871</v>
      </c>
      <c r="X8739" s="1">
        <f t="shared" si="547"/>
        <v>516.40740740740739</v>
      </c>
    </row>
    <row r="8740" spans="1:24" hidden="1" x14ac:dyDescent="0.3">
      <c r="A8740" s="18" t="str">
        <f t="shared" si="544"/>
        <v>OFF - Industrial - Sweepers/Scrubbers_2011_175</v>
      </c>
      <c r="B8740" s="1" t="s">
        <v>40</v>
      </c>
      <c r="C8740" s="1">
        <v>2020</v>
      </c>
      <c r="D8740" s="1" t="s">
        <v>174</v>
      </c>
      <c r="E8740" s="1">
        <v>2011</v>
      </c>
      <c r="F8740" s="1">
        <v>175</v>
      </c>
      <c r="G8740" s="1" t="s">
        <v>12</v>
      </c>
      <c r="H8740" s="1">
        <v>4.1221594291005598E-7</v>
      </c>
      <c r="I8740" s="1">
        <v>3.7915622428867002E-7</v>
      </c>
      <c r="J8740" s="1">
        <v>4.5361850000000002E-7</v>
      </c>
      <c r="K8740" s="1">
        <v>3.3878770000000003E-5</v>
      </c>
      <c r="L8740" s="1">
        <v>2.9332179999999998E-6</v>
      </c>
      <c r="M8740" s="1">
        <v>9.1671959999999996E-4</v>
      </c>
      <c r="N8740" s="1">
        <v>6.5719017000000003E-8</v>
      </c>
      <c r="O8740" s="1">
        <v>4.9654368400000001E-8</v>
      </c>
      <c r="P8740" s="1">
        <v>9.1066490000000007E-9</v>
      </c>
      <c r="Q8740" s="1">
        <v>1.27868112067229E-8</v>
      </c>
      <c r="R8740" s="1">
        <v>36.5</v>
      </c>
      <c r="S8740" s="1">
        <v>3.65</v>
      </c>
      <c r="T8740" s="1">
        <v>0.01</v>
      </c>
      <c r="U8740" s="1">
        <v>511</v>
      </c>
      <c r="V8740" s="1">
        <f t="shared" si="545"/>
        <v>0.2456891005362134</v>
      </c>
      <c r="W8740" s="1">
        <f t="shared" si="546"/>
        <v>1.9006932919237995</v>
      </c>
      <c r="X8740" s="1">
        <f t="shared" si="547"/>
        <v>365</v>
      </c>
    </row>
    <row r="8741" spans="1:24" hidden="1" x14ac:dyDescent="0.3">
      <c r="A8741" s="18" t="str">
        <f t="shared" si="544"/>
        <v>OFF - Industrial - Sweepers/Scrubbers_2012_25</v>
      </c>
      <c r="B8741" s="1" t="s">
        <v>40</v>
      </c>
      <c r="C8741" s="1">
        <v>2020</v>
      </c>
      <c r="D8741" s="1" t="s">
        <v>174</v>
      </c>
      <c r="E8741" s="1">
        <v>2012</v>
      </c>
      <c r="F8741" s="1">
        <v>25</v>
      </c>
      <c r="G8741" s="1" t="s">
        <v>5</v>
      </c>
      <c r="H8741" s="1">
        <v>1.31738333333333E-6</v>
      </c>
      <c r="I8741" s="1">
        <v>1.56779504132231E-6</v>
      </c>
      <c r="J8741" s="1">
        <v>1.897032E-6</v>
      </c>
      <c r="K8741" s="1">
        <v>6.4748240000000001E-6</v>
      </c>
      <c r="L8741" s="1">
        <v>1.198772E-5</v>
      </c>
      <c r="M8741" s="1">
        <v>1.572497E-3</v>
      </c>
      <c r="N8741" s="1">
        <v>4.4792499999999998E-7</v>
      </c>
      <c r="O8741" s="1">
        <v>4.1209100000000001E-7</v>
      </c>
      <c r="P8741" s="1">
        <v>1.9951999999999999E-8</v>
      </c>
      <c r="Q8741" s="1">
        <v>1.2855154508000199E-8</v>
      </c>
      <c r="R8741" s="1">
        <v>51.1</v>
      </c>
      <c r="S8741" s="1">
        <v>58.4</v>
      </c>
      <c r="T8741" s="1">
        <v>0.09</v>
      </c>
      <c r="U8741" s="1">
        <v>1343.2</v>
      </c>
      <c r="V8741" s="1">
        <f t="shared" si="545"/>
        <v>0.3864890589498014</v>
      </c>
      <c r="W8741" s="1">
        <f t="shared" si="546"/>
        <v>2.9551838726610868</v>
      </c>
      <c r="X8741" s="1">
        <f t="shared" si="547"/>
        <v>648.88888888888891</v>
      </c>
    </row>
    <row r="8742" spans="1:24" hidden="1" x14ac:dyDescent="0.3">
      <c r="A8742" s="18" t="str">
        <f t="shared" si="544"/>
        <v>OFF - Industrial - Sweepers/Scrubbers_2012_50</v>
      </c>
      <c r="B8742" s="1" t="s">
        <v>40</v>
      </c>
      <c r="C8742" s="1">
        <v>2020</v>
      </c>
      <c r="D8742" s="1" t="s">
        <v>174</v>
      </c>
      <c r="E8742" s="1">
        <v>2012</v>
      </c>
      <c r="F8742" s="1">
        <v>50</v>
      </c>
      <c r="G8742" s="1" t="s">
        <v>12</v>
      </c>
      <c r="H8742" s="1">
        <v>1.31264431740423E-4</v>
      </c>
      <c r="I8742" s="1">
        <v>1.20737024314841E-4</v>
      </c>
      <c r="J8742" s="1">
        <v>1.4444849999999999E-4</v>
      </c>
      <c r="K8742" s="1">
        <v>1.3690030000000001E-2</v>
      </c>
      <c r="L8742" s="1">
        <v>2.9597830000000001E-4</v>
      </c>
      <c r="M8742" s="1">
        <v>7.6190320000000006E-2</v>
      </c>
      <c r="N8742" s="1">
        <v>5.2524927000000003E-6</v>
      </c>
      <c r="O8742" s="1">
        <v>3.9685500399999996E-6</v>
      </c>
      <c r="P8742" s="1">
        <v>9.2633540000000001E-7</v>
      </c>
      <c r="Q8742" s="1">
        <v>1.30169738084439E-6</v>
      </c>
      <c r="R8742" s="1">
        <v>3715.7</v>
      </c>
      <c r="S8742" s="1">
        <v>1295.75</v>
      </c>
      <c r="T8742" s="1">
        <v>2.5099999999999998</v>
      </c>
      <c r="U8742" s="1">
        <v>45351.25</v>
      </c>
      <c r="V8742" s="1">
        <f t="shared" si="545"/>
        <v>0.8815355010980499</v>
      </c>
      <c r="W8742" s="1">
        <f t="shared" si="546"/>
        <v>2.1610221097073805</v>
      </c>
      <c r="X8742" s="1">
        <f t="shared" si="547"/>
        <v>516.23505976095623</v>
      </c>
    </row>
    <row r="8743" spans="1:24" hidden="1" x14ac:dyDescent="0.3">
      <c r="A8743" s="18" t="str">
        <f t="shared" si="544"/>
        <v>OFF - Industrial - Sweepers/Scrubbers_2012_100</v>
      </c>
      <c r="B8743" s="1" t="s">
        <v>40</v>
      </c>
      <c r="C8743" s="1">
        <v>2020</v>
      </c>
      <c r="D8743" s="1" t="s">
        <v>174</v>
      </c>
      <c r="E8743" s="1">
        <v>2012</v>
      </c>
      <c r="F8743" s="1">
        <v>100</v>
      </c>
      <c r="G8743" s="1" t="s">
        <v>12</v>
      </c>
      <c r="H8743" s="1">
        <v>7.5681532552008795E-5</v>
      </c>
      <c r="I8743" s="1">
        <v>6.9611873641337599E-5</v>
      </c>
      <c r="J8743" s="1">
        <v>8.3282910000000003E-5</v>
      </c>
      <c r="K8743" s="1">
        <v>6.1478189999999997E-3</v>
      </c>
      <c r="L8743" s="1">
        <v>4.182942E-4</v>
      </c>
      <c r="M8743" s="1">
        <v>0.1222068</v>
      </c>
      <c r="N8743" s="1">
        <v>8.5205502000000008E-6</v>
      </c>
      <c r="O8743" s="1">
        <v>6.4377490400000002E-6</v>
      </c>
      <c r="P8743" s="1">
        <v>1.1806880000000001E-6</v>
      </c>
      <c r="Q8743" s="1">
        <v>1.75179313532103E-6</v>
      </c>
      <c r="R8743" s="1">
        <v>5000.5</v>
      </c>
      <c r="S8743" s="1">
        <v>1080.4000000000001</v>
      </c>
      <c r="T8743" s="1">
        <v>2.1</v>
      </c>
      <c r="U8743" s="1">
        <v>73467.199999999997</v>
      </c>
      <c r="V8743" s="1">
        <f t="shared" si="545"/>
        <v>0.31374617195066429</v>
      </c>
      <c r="W8743" s="1">
        <f t="shared" si="546"/>
        <v>1.8852847529337637</v>
      </c>
      <c r="X8743" s="1">
        <f t="shared" si="547"/>
        <v>514.47619047619048</v>
      </c>
    </row>
    <row r="8744" spans="1:24" hidden="1" x14ac:dyDescent="0.3">
      <c r="A8744" s="18" t="str">
        <f t="shared" si="544"/>
        <v>OFF - Industrial - Sweepers/Scrubbers_2012_175</v>
      </c>
      <c r="B8744" s="1" t="s">
        <v>40</v>
      </c>
      <c r="C8744" s="1">
        <v>2020</v>
      </c>
      <c r="D8744" s="1" t="s">
        <v>174</v>
      </c>
      <c r="E8744" s="1">
        <v>2012</v>
      </c>
      <c r="F8744" s="1">
        <v>175</v>
      </c>
      <c r="G8744" s="1" t="s">
        <v>12</v>
      </c>
      <c r="H8744" s="1">
        <v>6.0593935692936998E-7</v>
      </c>
      <c r="I8744" s="1">
        <v>5.5734302050363503E-7</v>
      </c>
      <c r="J8744" s="1">
        <v>6.6679930000000002E-7</v>
      </c>
      <c r="K8744" s="1">
        <v>5.1692630000000002E-5</v>
      </c>
      <c r="L8744" s="1">
        <v>4.4928079999999998E-6</v>
      </c>
      <c r="M8744" s="1">
        <v>1.422668E-3</v>
      </c>
      <c r="N8744" s="1">
        <v>1.0199016E-7</v>
      </c>
      <c r="O8744" s="1">
        <v>7.7059231999999997E-8</v>
      </c>
      <c r="P8744" s="1">
        <v>1.413272E-8</v>
      </c>
      <c r="Q8744" s="1">
        <v>2.04588979307566E-8</v>
      </c>
      <c r="R8744" s="1">
        <v>58.4</v>
      </c>
      <c r="S8744" s="1">
        <v>7.3</v>
      </c>
      <c r="T8744" s="1">
        <v>0.01</v>
      </c>
      <c r="U8744" s="1">
        <v>1022</v>
      </c>
      <c r="V8744" s="1">
        <f t="shared" si="545"/>
        <v>0.18057610112371603</v>
      </c>
      <c r="W8744" s="1">
        <f t="shared" si="546"/>
        <v>1.4556453061964001</v>
      </c>
      <c r="X8744" s="1">
        <f t="shared" si="547"/>
        <v>730</v>
      </c>
    </row>
    <row r="8745" spans="1:24" hidden="1" x14ac:dyDescent="0.3">
      <c r="A8745" s="18" t="str">
        <f t="shared" si="544"/>
        <v>OFF - Industrial - Sweepers/Scrubbers_2013_25</v>
      </c>
      <c r="B8745" s="1" t="s">
        <v>40</v>
      </c>
      <c r="C8745" s="1">
        <v>2020</v>
      </c>
      <c r="D8745" s="1" t="s">
        <v>174</v>
      </c>
      <c r="E8745" s="1">
        <v>2013</v>
      </c>
      <c r="F8745" s="1">
        <v>25</v>
      </c>
      <c r="G8745" s="1" t="s">
        <v>5</v>
      </c>
      <c r="H8745" s="1">
        <v>2.43813333333333E-6</v>
      </c>
      <c r="I8745" s="1">
        <v>2.9015801652892501E-6</v>
      </c>
      <c r="J8745" s="1">
        <v>3.510912E-6</v>
      </c>
      <c r="K8745" s="1">
        <v>1.198321E-5</v>
      </c>
      <c r="L8745" s="1">
        <v>2.2186150000000001E-5</v>
      </c>
      <c r="M8745" s="1">
        <v>2.9102820000000001E-3</v>
      </c>
      <c r="N8745" s="1">
        <v>8.2899250000000003E-7</v>
      </c>
      <c r="O8745" s="1">
        <v>7.6267309999999996E-7</v>
      </c>
      <c r="P8745" s="1">
        <v>3.6925960000000003E-8</v>
      </c>
      <c r="Q8745" s="1">
        <v>2.4792083694000399E-8</v>
      </c>
      <c r="R8745" s="1">
        <v>98.55</v>
      </c>
      <c r="S8745" s="1">
        <v>109.5</v>
      </c>
      <c r="T8745" s="1">
        <v>0.17</v>
      </c>
      <c r="U8745" s="1">
        <v>2518.5</v>
      </c>
      <c r="V8745" s="1">
        <f t="shared" si="545"/>
        <v>0.38148829678798341</v>
      </c>
      <c r="W8745" s="1">
        <f t="shared" si="546"/>
        <v>2.9169473506305796</v>
      </c>
      <c r="X8745" s="1">
        <f t="shared" si="547"/>
        <v>644.11764705882354</v>
      </c>
    </row>
    <row r="8746" spans="1:24" hidden="1" x14ac:dyDescent="0.3">
      <c r="A8746" s="18" t="str">
        <f t="shared" si="544"/>
        <v>OFF - Industrial - Sweepers/Scrubbers_2013_50</v>
      </c>
      <c r="B8746" s="1" t="s">
        <v>40</v>
      </c>
      <c r="C8746" s="1">
        <v>2020</v>
      </c>
      <c r="D8746" s="1" t="s">
        <v>174</v>
      </c>
      <c r="E8746" s="1">
        <v>2013</v>
      </c>
      <c r="F8746" s="1">
        <v>50</v>
      </c>
      <c r="G8746" s="1" t="s">
        <v>12</v>
      </c>
      <c r="H8746" s="1">
        <v>1.7556202570065201E-4</v>
      </c>
      <c r="I8746" s="1">
        <v>1.61481951239459E-4</v>
      </c>
      <c r="J8746" s="1">
        <v>1.931953E-4</v>
      </c>
      <c r="K8746" s="1">
        <v>1.7829970000000001E-2</v>
      </c>
      <c r="L8746" s="1">
        <v>3.9338699999999998E-4</v>
      </c>
      <c r="M8746" s="1">
        <v>0.1075726</v>
      </c>
      <c r="N8746" s="1">
        <v>7.4159594999999999E-6</v>
      </c>
      <c r="O8746" s="1">
        <v>5.6031693999999999E-6</v>
      </c>
      <c r="P8746" s="1">
        <v>1.3078870000000001E-6</v>
      </c>
      <c r="Q8746" s="1">
        <v>1.80677642350994E-6</v>
      </c>
      <c r="R8746" s="1">
        <v>5157.45</v>
      </c>
      <c r="S8746" s="1">
        <v>1828.6499999999901</v>
      </c>
      <c r="T8746" s="1">
        <v>3.54</v>
      </c>
      <c r="U8746" s="1">
        <v>64002.75</v>
      </c>
      <c r="V8746" s="1">
        <f t="shared" si="545"/>
        <v>0.83543747904112498</v>
      </c>
      <c r="W8746" s="1">
        <f t="shared" si="546"/>
        <v>2.0352134776982034</v>
      </c>
      <c r="X8746" s="1">
        <f t="shared" si="547"/>
        <v>516.56779661016674</v>
      </c>
    </row>
    <row r="8747" spans="1:24" hidden="1" x14ac:dyDescent="0.3">
      <c r="A8747" s="18" t="str">
        <f t="shared" si="544"/>
        <v>OFF - Industrial - Sweepers/Scrubbers_2013_100</v>
      </c>
      <c r="B8747" s="1" t="s">
        <v>40</v>
      </c>
      <c r="C8747" s="1">
        <v>2020</v>
      </c>
      <c r="D8747" s="1" t="s">
        <v>174</v>
      </c>
      <c r="E8747" s="1">
        <v>2013</v>
      </c>
      <c r="F8747" s="1">
        <v>100</v>
      </c>
      <c r="G8747" s="1" t="s">
        <v>12</v>
      </c>
      <c r="H8747" s="1">
        <v>1.01410891471494E-4</v>
      </c>
      <c r="I8747" s="1">
        <v>9.3277737975480606E-5</v>
      </c>
      <c r="J8747" s="1">
        <v>1.115965E-4</v>
      </c>
      <c r="K8747" s="1">
        <v>7.9570100000000005E-3</v>
      </c>
      <c r="L8747" s="1">
        <v>5.7257580000000003E-4</v>
      </c>
      <c r="M8747" s="1">
        <v>0.1725429</v>
      </c>
      <c r="N8747" s="1">
        <v>1.2030102000000001E-5</v>
      </c>
      <c r="O8747" s="1">
        <v>9.0894104000000002E-6</v>
      </c>
      <c r="P8747" s="1">
        <v>1.667005E-6</v>
      </c>
      <c r="Q8747" s="1">
        <v>2.4576251139321402E-6</v>
      </c>
      <c r="R8747" s="1">
        <v>7015.2999999999902</v>
      </c>
      <c r="S8747" s="1">
        <v>1529.35</v>
      </c>
      <c r="T8747" s="1">
        <v>2.96</v>
      </c>
      <c r="U8747" s="1">
        <v>103995.8</v>
      </c>
      <c r="V8747" s="1">
        <f t="shared" si="545"/>
        <v>0.29699614092753929</v>
      </c>
      <c r="W8747" s="1">
        <f t="shared" si="546"/>
        <v>1.8230802620149236</v>
      </c>
      <c r="X8747" s="1">
        <f t="shared" si="547"/>
        <v>516.67229729729729</v>
      </c>
    </row>
    <row r="8748" spans="1:24" hidden="1" x14ac:dyDescent="0.3">
      <c r="A8748" s="18" t="str">
        <f t="shared" si="544"/>
        <v>OFF - Industrial - Sweepers/Scrubbers_2013_175</v>
      </c>
      <c r="B8748" s="1" t="s">
        <v>40</v>
      </c>
      <c r="C8748" s="1">
        <v>2020</v>
      </c>
      <c r="D8748" s="1" t="s">
        <v>174</v>
      </c>
      <c r="E8748" s="1">
        <v>2013</v>
      </c>
      <c r="F8748" s="1">
        <v>175</v>
      </c>
      <c r="G8748" s="1" t="s">
        <v>12</v>
      </c>
      <c r="H8748" s="1">
        <v>8.0782324145182002E-7</v>
      </c>
      <c r="I8748" s="1">
        <v>7.4303581748738396E-7</v>
      </c>
      <c r="J8748" s="1">
        <v>8.8896020000000002E-7</v>
      </c>
      <c r="K8748" s="1">
        <v>7.1736049999999996E-5</v>
      </c>
      <c r="L8748" s="1">
        <v>6.2596600000000001E-6</v>
      </c>
      <c r="M8748" s="1">
        <v>2.0086560000000002E-3</v>
      </c>
      <c r="N8748" s="1">
        <v>1.4399918999999999E-7</v>
      </c>
      <c r="O8748" s="1">
        <v>1.08799388E-7</v>
      </c>
      <c r="P8748" s="1">
        <v>1.9953899999999999E-8</v>
      </c>
      <c r="Q8748" s="1">
        <v>2.81309846547903E-8</v>
      </c>
      <c r="R8748" s="1">
        <v>80.3</v>
      </c>
      <c r="S8748" s="1">
        <v>7.3</v>
      </c>
      <c r="T8748" s="1">
        <v>0.02</v>
      </c>
      <c r="U8748" s="1">
        <v>1022</v>
      </c>
      <c r="V8748" s="1">
        <f t="shared" si="545"/>
        <v>0.24073955532070707</v>
      </c>
      <c r="W8748" s="1">
        <f t="shared" si="546"/>
        <v>2.0280957248530003</v>
      </c>
      <c r="X8748" s="1">
        <f t="shared" si="547"/>
        <v>365</v>
      </c>
    </row>
    <row r="8749" spans="1:24" hidden="1" x14ac:dyDescent="0.3">
      <c r="A8749" s="18" t="str">
        <f t="shared" si="544"/>
        <v>OFF - Industrial - Sweepers/Scrubbers_2014_25</v>
      </c>
      <c r="B8749" s="1" t="s">
        <v>40</v>
      </c>
      <c r="C8749" s="1">
        <v>2020</v>
      </c>
      <c r="D8749" s="1" t="s">
        <v>174</v>
      </c>
      <c r="E8749" s="1">
        <v>2014</v>
      </c>
      <c r="F8749" s="1">
        <v>25</v>
      </c>
      <c r="G8749" s="1" t="s">
        <v>5</v>
      </c>
      <c r="H8749" s="1">
        <v>4.0377062499999999E-6</v>
      </c>
      <c r="I8749" s="1">
        <v>4.8052041322314004E-6</v>
      </c>
      <c r="J8749" s="1">
        <v>5.8142969999999997E-6</v>
      </c>
      <c r="K8749" s="1">
        <v>1.9844979999999999E-5</v>
      </c>
      <c r="L8749" s="1">
        <v>3.6741710000000002E-5</v>
      </c>
      <c r="M8749" s="1">
        <v>4.8196159999999997E-3</v>
      </c>
      <c r="N8749" s="1">
        <v>1.3728649999999999E-6</v>
      </c>
      <c r="O8749" s="1">
        <v>1.2630357999999899E-6</v>
      </c>
      <c r="P8749" s="1">
        <v>6.1151789999999997E-8</v>
      </c>
      <c r="Q8749" s="1">
        <v>4.04019141680006E-8</v>
      </c>
      <c r="R8749" s="1">
        <v>160.6</v>
      </c>
      <c r="S8749" s="1">
        <v>178.85</v>
      </c>
      <c r="T8749" s="1">
        <v>0.28000000000000003</v>
      </c>
      <c r="U8749" s="1">
        <v>4113.55</v>
      </c>
      <c r="V8749" s="1">
        <f t="shared" si="545"/>
        <v>0.38679750322495726</v>
      </c>
      <c r="W8749" s="1">
        <f t="shared" si="546"/>
        <v>2.9575438006659627</v>
      </c>
      <c r="X8749" s="1">
        <f t="shared" si="547"/>
        <v>638.74999999999989</v>
      </c>
    </row>
    <row r="8750" spans="1:24" hidden="1" x14ac:dyDescent="0.3">
      <c r="A8750" s="18" t="str">
        <f t="shared" si="544"/>
        <v>OFF - Industrial - Sweepers/Scrubbers_2014_50</v>
      </c>
      <c r="B8750" s="1" t="s">
        <v>40</v>
      </c>
      <c r="C8750" s="1">
        <v>2020</v>
      </c>
      <c r="D8750" s="1" t="s">
        <v>174</v>
      </c>
      <c r="E8750" s="1">
        <v>2014</v>
      </c>
      <c r="F8750" s="1">
        <v>50</v>
      </c>
      <c r="G8750" s="1" t="s">
        <v>12</v>
      </c>
      <c r="H8750" s="1">
        <v>2.40880139653356E-4</v>
      </c>
      <c r="I8750" s="1">
        <v>2.2156155245315701E-4</v>
      </c>
      <c r="J8750" s="1">
        <v>2.6507389999999998E-4</v>
      </c>
      <c r="K8750" s="1">
        <v>2.3727390000000001E-2</v>
      </c>
      <c r="L8750" s="1">
        <v>5.359513E-4</v>
      </c>
      <c r="M8750" s="1">
        <v>0.15629209999999999</v>
      </c>
      <c r="N8750" s="1">
        <v>1.0774637999999901E-5</v>
      </c>
      <c r="O8750" s="1">
        <v>8.1408375999999992E-6</v>
      </c>
      <c r="P8750" s="1">
        <v>1.9002269999999999E-6</v>
      </c>
      <c r="Q8750" s="1">
        <v>2.57782113927533E-6</v>
      </c>
      <c r="R8750" s="1">
        <v>7358.4</v>
      </c>
      <c r="S8750" s="1">
        <v>2657.2</v>
      </c>
      <c r="T8750" s="1">
        <v>5.15</v>
      </c>
      <c r="U8750" s="1">
        <v>93002</v>
      </c>
      <c r="V8750" s="1">
        <f t="shared" si="545"/>
        <v>0.78884324708090114</v>
      </c>
      <c r="W8750" s="1">
        <f t="shared" si="546"/>
        <v>1.908190112806758</v>
      </c>
      <c r="X8750" s="1">
        <f t="shared" si="547"/>
        <v>515.96116504854365</v>
      </c>
    </row>
    <row r="8751" spans="1:24" hidden="1" x14ac:dyDescent="0.3">
      <c r="A8751" s="18" t="str">
        <f t="shared" si="544"/>
        <v>OFF - Industrial - Sweepers/Scrubbers_2014_100</v>
      </c>
      <c r="B8751" s="1" t="s">
        <v>40</v>
      </c>
      <c r="C8751" s="1">
        <v>2020</v>
      </c>
      <c r="D8751" s="1" t="s">
        <v>174</v>
      </c>
      <c r="E8751" s="1">
        <v>2014</v>
      </c>
      <c r="F8751" s="1">
        <v>100</v>
      </c>
      <c r="G8751" s="1" t="s">
        <v>12</v>
      </c>
      <c r="H8751" s="1">
        <v>1.3943117246844201E-4</v>
      </c>
      <c r="I8751" s="1">
        <v>1.2824879243647299E-4</v>
      </c>
      <c r="J8751" s="1">
        <v>1.5343550000000001E-4</v>
      </c>
      <c r="K8751" s="1">
        <v>1.0510200000000001E-2</v>
      </c>
      <c r="L8751" s="1">
        <v>8.0572650000000005E-4</v>
      </c>
      <c r="M8751" s="1">
        <v>0.2506873</v>
      </c>
      <c r="N8751" s="1">
        <v>1.7478521999999999E-5</v>
      </c>
      <c r="O8751" s="1">
        <v>1.32059944E-5</v>
      </c>
      <c r="P8751" s="1">
        <v>2.4219890000000002E-6</v>
      </c>
      <c r="Q8751" s="1">
        <v>3.5483401098656E-6</v>
      </c>
      <c r="R8751" s="1">
        <v>10128.75</v>
      </c>
      <c r="S8751" s="1">
        <v>2219.1999999999998</v>
      </c>
      <c r="T8751" s="1">
        <v>4.3</v>
      </c>
      <c r="U8751" s="1">
        <v>150905.60000000001</v>
      </c>
      <c r="V8751" s="1">
        <f t="shared" si="545"/>
        <v>0.28140805781200584</v>
      </c>
      <c r="W8751" s="1">
        <f t="shared" si="546"/>
        <v>1.7679537185894207</v>
      </c>
      <c r="X8751" s="1">
        <f t="shared" si="547"/>
        <v>516.09302325581393</v>
      </c>
    </row>
    <row r="8752" spans="1:24" hidden="1" x14ac:dyDescent="0.3">
      <c r="A8752" s="18" t="str">
        <f t="shared" si="544"/>
        <v>OFF - Industrial - Sweepers/Scrubbers_2014_175</v>
      </c>
      <c r="B8752" s="1" t="s">
        <v>40</v>
      </c>
      <c r="C8752" s="1">
        <v>2020</v>
      </c>
      <c r="D8752" s="1" t="s">
        <v>174</v>
      </c>
      <c r="E8752" s="1">
        <v>2014</v>
      </c>
      <c r="F8752" s="1">
        <v>175</v>
      </c>
      <c r="G8752" s="1" t="s">
        <v>12</v>
      </c>
      <c r="H8752" s="1">
        <v>1.1043837959214401E-6</v>
      </c>
      <c r="I8752" s="1">
        <v>1.01581221548854E-6</v>
      </c>
      <c r="J8752" s="1">
        <v>1.215307E-6</v>
      </c>
      <c r="K8752" s="1">
        <v>1.024113E-4</v>
      </c>
      <c r="L8752" s="1">
        <v>8.9730300000000007E-6</v>
      </c>
      <c r="M8752" s="1">
        <v>2.9183730000000001E-3</v>
      </c>
      <c r="N8752" s="1">
        <v>2.0921624999999999E-7</v>
      </c>
      <c r="O8752" s="1">
        <v>1.580745E-7</v>
      </c>
      <c r="P8752" s="1">
        <v>2.8990980000000002E-8</v>
      </c>
      <c r="Q8752" s="1">
        <v>4.0917795861513201E-8</v>
      </c>
      <c r="R8752" s="1">
        <v>116.8</v>
      </c>
      <c r="S8752" s="1">
        <v>14.6</v>
      </c>
      <c r="T8752" s="1">
        <v>0.02</v>
      </c>
      <c r="U8752" s="1">
        <v>2044</v>
      </c>
      <c r="V8752" s="1">
        <f t="shared" si="545"/>
        <v>0.16455881082085627</v>
      </c>
      <c r="W8752" s="1">
        <f t="shared" si="546"/>
        <v>1.4536064084932498</v>
      </c>
      <c r="X8752" s="1">
        <f t="shared" si="547"/>
        <v>730</v>
      </c>
    </row>
    <row r="8753" spans="1:24" hidden="1" x14ac:dyDescent="0.3">
      <c r="A8753" s="18" t="str">
        <f t="shared" si="544"/>
        <v>OFF - Industrial - Sweepers/Scrubbers_2015_25</v>
      </c>
      <c r="B8753" s="1" t="s">
        <v>40</v>
      </c>
      <c r="C8753" s="1">
        <v>2020</v>
      </c>
      <c r="D8753" s="1" t="s">
        <v>174</v>
      </c>
      <c r="E8753" s="1">
        <v>2015</v>
      </c>
      <c r="F8753" s="1">
        <v>25</v>
      </c>
      <c r="G8753" s="1" t="s">
        <v>12</v>
      </c>
      <c r="H8753" s="1">
        <v>2.93133831134665E-5</v>
      </c>
      <c r="I8753" s="1">
        <v>2.6962449787766501E-5</v>
      </c>
      <c r="J8753" s="1">
        <v>3.225759E-5</v>
      </c>
      <c r="K8753" s="1">
        <v>1.8019729999999999E-3</v>
      </c>
      <c r="L8753" s="1">
        <v>2.4459319999999999E-5</v>
      </c>
      <c r="M8753" s="1">
        <v>2.9231499999999998E-3</v>
      </c>
      <c r="N8753" s="1">
        <v>1.4702877E-6</v>
      </c>
      <c r="O8753" s="1">
        <v>1.1108840399999999E-6</v>
      </c>
      <c r="P8753" s="1">
        <v>7.4086149999999994E-8</v>
      </c>
      <c r="Q8753" s="1">
        <v>7.7999548361009596E-8</v>
      </c>
      <c r="R8753" s="1">
        <v>222.65</v>
      </c>
      <c r="S8753" s="1">
        <v>175.2</v>
      </c>
      <c r="T8753" s="1">
        <v>0.65</v>
      </c>
      <c r="U8753" s="1">
        <v>3153.6</v>
      </c>
      <c r="V8753" s="1">
        <f t="shared" si="545"/>
        <v>2.8310096065368064</v>
      </c>
      <c r="W8753" s="1">
        <f t="shared" si="546"/>
        <v>2.5681853998584261</v>
      </c>
      <c r="X8753" s="1">
        <f t="shared" si="547"/>
        <v>269.53846153846149</v>
      </c>
    </row>
    <row r="8754" spans="1:24" hidden="1" x14ac:dyDescent="0.3">
      <c r="A8754" s="18" t="str">
        <f t="shared" si="544"/>
        <v>OFF - Industrial - Sweepers/Scrubbers_2015_25</v>
      </c>
      <c r="B8754" s="1" t="s">
        <v>40</v>
      </c>
      <c r="C8754" s="1">
        <v>2020</v>
      </c>
      <c r="D8754" s="1" t="s">
        <v>174</v>
      </c>
      <c r="E8754" s="1">
        <v>2015</v>
      </c>
      <c r="F8754" s="1">
        <v>25</v>
      </c>
      <c r="G8754" s="1" t="s">
        <v>5</v>
      </c>
      <c r="H8754" s="1">
        <v>5.6502930555555501E-6</v>
      </c>
      <c r="I8754" s="1">
        <v>6.7243157024793399E-6</v>
      </c>
      <c r="J8754" s="1">
        <v>8.1364220000000008E-6</v>
      </c>
      <c r="K8754" s="1">
        <v>2.7770700000000002E-5</v>
      </c>
      <c r="L8754" s="1">
        <v>5.1415670000000001E-5</v>
      </c>
      <c r="M8754" s="1">
        <v>6.7444829999999999E-3</v>
      </c>
      <c r="N8754" s="1">
        <v>1.921163E-6</v>
      </c>
      <c r="O8754" s="1">
        <v>1.7674699600000001E-6</v>
      </c>
      <c r="P8754" s="1">
        <v>8.5574699999999994E-8</v>
      </c>
      <c r="Q8754" s="1">
        <v>5.6011744642000903E-8</v>
      </c>
      <c r="R8754" s="1">
        <v>222.65</v>
      </c>
      <c r="S8754" s="1">
        <v>251.85</v>
      </c>
      <c r="T8754" s="1">
        <v>0.39</v>
      </c>
      <c r="U8754" s="1">
        <v>5792.5499999999902</v>
      </c>
      <c r="V8754" s="1">
        <f t="shared" si="545"/>
        <v>0.38438541854011649</v>
      </c>
      <c r="W8754" s="1">
        <f t="shared" si="546"/>
        <v>2.9390996358459911</v>
      </c>
      <c r="X8754" s="1">
        <f t="shared" si="547"/>
        <v>645.76923076923072</v>
      </c>
    </row>
    <row r="8755" spans="1:24" hidden="1" x14ac:dyDescent="0.3">
      <c r="A8755" s="18" t="str">
        <f t="shared" si="544"/>
        <v>OFF - Industrial - Sweepers/Scrubbers_2015_50</v>
      </c>
      <c r="B8755" s="1" t="s">
        <v>40</v>
      </c>
      <c r="C8755" s="1">
        <v>2020</v>
      </c>
      <c r="D8755" s="1" t="s">
        <v>174</v>
      </c>
      <c r="E8755" s="1">
        <v>2015</v>
      </c>
      <c r="F8755" s="1">
        <v>50</v>
      </c>
      <c r="G8755" s="1" t="s">
        <v>12</v>
      </c>
      <c r="H8755" s="1">
        <v>5.9636417829611599E-4</v>
      </c>
      <c r="I8755" s="1">
        <v>5.4853577119676796E-4</v>
      </c>
      <c r="J8755" s="1">
        <v>6.5626240000000004E-4</v>
      </c>
      <c r="K8755" s="1">
        <v>5.6692560000000003E-2</v>
      </c>
      <c r="L8755" s="1">
        <v>1.316319E-3</v>
      </c>
      <c r="M8755" s="1">
        <v>0.41117179999999998</v>
      </c>
      <c r="N8755" s="1">
        <v>2.8345815E-5</v>
      </c>
      <c r="O8755" s="1">
        <v>2.1416837999999999E-5</v>
      </c>
      <c r="P8755" s="1">
        <v>4.9990989999999999E-6</v>
      </c>
      <c r="Q8755" s="1">
        <v>6.6619286387026304E-6</v>
      </c>
      <c r="R8755" s="1">
        <v>19016.5</v>
      </c>
      <c r="S8755" s="1">
        <v>6993.4</v>
      </c>
      <c r="T8755" s="1">
        <v>13.54</v>
      </c>
      <c r="U8755" s="1">
        <v>244769</v>
      </c>
      <c r="V8755" s="1">
        <f t="shared" si="545"/>
        <v>0.74205678642087591</v>
      </c>
      <c r="W8755" s="1">
        <f t="shared" si="546"/>
        <v>1.7807105722816283</v>
      </c>
      <c r="X8755" s="1">
        <f t="shared" si="547"/>
        <v>516.49926144756273</v>
      </c>
    </row>
    <row r="8756" spans="1:24" hidden="1" x14ac:dyDescent="0.3">
      <c r="A8756" s="18" t="str">
        <f t="shared" si="544"/>
        <v>OFF - Industrial - Sweepers/Scrubbers_2015_100</v>
      </c>
      <c r="B8756" s="1" t="s">
        <v>40</v>
      </c>
      <c r="C8756" s="1">
        <v>2020</v>
      </c>
      <c r="D8756" s="1" t="s">
        <v>174</v>
      </c>
      <c r="E8756" s="1">
        <v>2015</v>
      </c>
      <c r="F8756" s="1">
        <v>100</v>
      </c>
      <c r="G8756" s="1" t="s">
        <v>12</v>
      </c>
      <c r="H8756" s="1">
        <v>3.4600818400656403E-4</v>
      </c>
      <c r="I8756" s="1">
        <v>3.1825832764923801E-4</v>
      </c>
      <c r="J8756" s="1">
        <v>3.8076089999999999E-4</v>
      </c>
      <c r="K8756" s="1">
        <v>2.4886439999999999E-2</v>
      </c>
      <c r="L8756" s="1">
        <v>2.0508549999999999E-3</v>
      </c>
      <c r="M8756" s="1">
        <v>0.65950589999999998</v>
      </c>
      <c r="N8756" s="1">
        <v>4.5982332000000003E-5</v>
      </c>
      <c r="O8756" s="1">
        <v>3.4742206399999997E-5</v>
      </c>
      <c r="P8756" s="1">
        <v>6.3717469999999997E-6</v>
      </c>
      <c r="Q8756" s="1">
        <v>9.2755528493567907E-6</v>
      </c>
      <c r="R8756" s="1">
        <v>26477.1</v>
      </c>
      <c r="S8756" s="1">
        <v>5840</v>
      </c>
      <c r="T8756" s="1">
        <v>11.31</v>
      </c>
      <c r="U8756" s="1">
        <v>397120</v>
      </c>
      <c r="V8756" s="1">
        <f t="shared" si="545"/>
        <v>0.2653668182181147</v>
      </c>
      <c r="W8756" s="1">
        <f t="shared" si="546"/>
        <v>1.7100223896624078</v>
      </c>
      <c r="X8756" s="1">
        <f t="shared" si="547"/>
        <v>516.35720601237836</v>
      </c>
    </row>
    <row r="8757" spans="1:24" hidden="1" x14ac:dyDescent="0.3">
      <c r="A8757" s="18" t="str">
        <f t="shared" si="544"/>
        <v>OFF - Industrial - Sweepers/Scrubbers_2015_175</v>
      </c>
      <c r="B8757" s="1" t="s">
        <v>40</v>
      </c>
      <c r="C8757" s="1">
        <v>2020</v>
      </c>
      <c r="D8757" s="1" t="s">
        <v>174</v>
      </c>
      <c r="E8757" s="1">
        <v>2015</v>
      </c>
      <c r="F8757" s="1">
        <v>175</v>
      </c>
      <c r="G8757" s="1" t="s">
        <v>12</v>
      </c>
      <c r="H8757" s="1">
        <v>2.7230841509615701E-6</v>
      </c>
      <c r="I8757" s="1">
        <v>2.5046928020544501E-6</v>
      </c>
      <c r="J8757" s="1">
        <v>2.9965879999999999E-6</v>
      </c>
      <c r="K8757" s="1">
        <v>2.6465080000000001E-4</v>
      </c>
      <c r="L8757" s="1">
        <v>2.3286200000000001E-5</v>
      </c>
      <c r="M8757" s="1">
        <v>7.6776279999999997E-3</v>
      </c>
      <c r="N8757" s="1">
        <v>5.5040417999999997E-7</v>
      </c>
      <c r="O8757" s="1">
        <v>4.1586093599999997E-7</v>
      </c>
      <c r="P8757" s="1">
        <v>7.6269200000000004E-8</v>
      </c>
      <c r="Q8757" s="1">
        <v>1.07409214136472E-7</v>
      </c>
      <c r="R8757" s="1">
        <v>306.599999999999</v>
      </c>
      <c r="S8757" s="1">
        <v>32.85</v>
      </c>
      <c r="T8757" s="1">
        <v>7.0000000000000007E-2</v>
      </c>
      <c r="U8757" s="1">
        <v>4599</v>
      </c>
      <c r="V8757" s="1">
        <f t="shared" si="545"/>
        <v>0.18033484828663793</v>
      </c>
      <c r="W8757" s="1">
        <f t="shared" si="546"/>
        <v>1.6765781978244445</v>
      </c>
      <c r="X8757" s="1">
        <f t="shared" si="547"/>
        <v>469.28571428571428</v>
      </c>
    </row>
    <row r="8758" spans="1:24" hidden="1" x14ac:dyDescent="0.3">
      <c r="A8758" s="18" t="str">
        <f t="shared" si="544"/>
        <v>OFF - Industrial - Sweepers/Scrubbers_2016_25</v>
      </c>
      <c r="B8758" s="1" t="s">
        <v>40</v>
      </c>
      <c r="C8758" s="1">
        <v>2020</v>
      </c>
      <c r="D8758" s="1" t="s">
        <v>174</v>
      </c>
      <c r="E8758" s="1">
        <v>2016</v>
      </c>
      <c r="F8758" s="1">
        <v>25</v>
      </c>
      <c r="G8758" s="1" t="s">
        <v>12</v>
      </c>
      <c r="H8758" s="1">
        <v>1.07825876763727E-4</v>
      </c>
      <c r="I8758" s="1">
        <v>9.9178241447276904E-5</v>
      </c>
      <c r="J8758" s="1">
        <v>1.186558E-4</v>
      </c>
      <c r="K8758" s="1">
        <v>6.6283499999999999E-3</v>
      </c>
      <c r="L8758" s="1">
        <v>8.9970789999999995E-5</v>
      </c>
      <c r="M8758" s="1">
        <v>1.075247E-2</v>
      </c>
      <c r="N8758" s="1">
        <v>5.4082817999999996E-6</v>
      </c>
      <c r="O8758" s="1">
        <v>4.0862573599999996E-6</v>
      </c>
      <c r="P8758" s="1">
        <v>2.7251730000000001E-7</v>
      </c>
      <c r="Q8758" s="1">
        <v>2.8642457103059198E-7</v>
      </c>
      <c r="R8758" s="1">
        <v>817.6</v>
      </c>
      <c r="S8758" s="1">
        <v>649.70000000000005</v>
      </c>
      <c r="T8758" s="1">
        <v>2.4</v>
      </c>
      <c r="U8758" s="1">
        <v>11694.6</v>
      </c>
      <c r="V8758" s="1">
        <f t="shared" si="545"/>
        <v>2.8081456673222576</v>
      </c>
      <c r="W8758" s="1">
        <f t="shared" si="546"/>
        <v>2.5474446858222408</v>
      </c>
      <c r="X8758" s="1">
        <f t="shared" si="547"/>
        <v>270.70833333333337</v>
      </c>
    </row>
    <row r="8759" spans="1:24" hidden="1" x14ac:dyDescent="0.3">
      <c r="A8759" s="18" t="str">
        <f t="shared" si="544"/>
        <v>OFF - Industrial - Sweepers/Scrubbers_2016_25</v>
      </c>
      <c r="B8759" s="1" t="s">
        <v>40</v>
      </c>
      <c r="C8759" s="1">
        <v>2020</v>
      </c>
      <c r="D8759" s="1" t="s">
        <v>174</v>
      </c>
      <c r="E8759" s="1">
        <v>2016</v>
      </c>
      <c r="F8759" s="1">
        <v>25</v>
      </c>
      <c r="G8759" s="1" t="s">
        <v>5</v>
      </c>
      <c r="H8759" s="1">
        <v>1.6373250000000001E-5</v>
      </c>
      <c r="I8759" s="1">
        <v>1.9485520661157001E-5</v>
      </c>
      <c r="J8759" s="1">
        <v>2.3577480000000001E-5</v>
      </c>
      <c r="K8759" s="1">
        <v>8.0473099999999994E-5</v>
      </c>
      <c r="L8759" s="1">
        <v>1.489908E-4</v>
      </c>
      <c r="M8759" s="1">
        <v>1.9543959999999999E-2</v>
      </c>
      <c r="N8759" s="1">
        <v>5.5670880000000001E-6</v>
      </c>
      <c r="O8759" s="1">
        <v>5.1217209600000002E-6</v>
      </c>
      <c r="P8759" s="1">
        <v>2.4797579999999999E-7</v>
      </c>
      <c r="Q8759" s="1">
        <v>1.6344410731600201E-7</v>
      </c>
      <c r="R8759" s="1">
        <v>649.70000000000005</v>
      </c>
      <c r="S8759" s="1">
        <v>726.35</v>
      </c>
      <c r="T8759" s="1">
        <v>1.1200000000000001</v>
      </c>
      <c r="U8759" s="1">
        <v>16706.05</v>
      </c>
      <c r="V8759" s="1">
        <f t="shared" si="545"/>
        <v>0.38621295597020633</v>
      </c>
      <c r="W8759" s="1">
        <f t="shared" si="546"/>
        <v>2.9530736325189424</v>
      </c>
      <c r="X8759" s="1">
        <f t="shared" si="547"/>
        <v>648.52678571428567</v>
      </c>
    </row>
    <row r="8760" spans="1:24" hidden="1" x14ac:dyDescent="0.3">
      <c r="A8760" s="18" t="str">
        <f t="shared" si="544"/>
        <v>OFF - Industrial - Sweepers/Scrubbers_2016_50</v>
      </c>
      <c r="B8760" s="1" t="s">
        <v>40</v>
      </c>
      <c r="C8760" s="1">
        <v>2020</v>
      </c>
      <c r="D8760" s="1" t="s">
        <v>174</v>
      </c>
      <c r="E8760" s="1">
        <v>2016</v>
      </c>
      <c r="F8760" s="1">
        <v>50</v>
      </c>
      <c r="G8760" s="1" t="s">
        <v>12</v>
      </c>
      <c r="H8760" s="1">
        <v>6.3094510463551298E-4</v>
      </c>
      <c r="I8760" s="1">
        <v>5.8034330724374497E-4</v>
      </c>
      <c r="J8760" s="1">
        <v>6.9431660000000004E-4</v>
      </c>
      <c r="K8760" s="1">
        <v>5.7520109999999999E-2</v>
      </c>
      <c r="L8760" s="1">
        <v>1.379966E-3</v>
      </c>
      <c r="M8760" s="1">
        <v>0.46407169999999998</v>
      </c>
      <c r="N8760" s="1">
        <v>3.1992687000000001E-5</v>
      </c>
      <c r="O8760" s="1">
        <v>2.4172252400000001E-5</v>
      </c>
      <c r="P8760" s="1">
        <v>5.6422650000000003E-6</v>
      </c>
      <c r="Q8760" s="1">
        <v>7.38182610964112E-6</v>
      </c>
      <c r="R8760" s="1">
        <v>21071.449999999899</v>
      </c>
      <c r="S8760" s="1">
        <v>7894.95</v>
      </c>
      <c r="T8760" s="1">
        <v>15.29</v>
      </c>
      <c r="U8760" s="1">
        <v>276323.25</v>
      </c>
      <c r="V8760" s="1">
        <f t="shared" si="545"/>
        <v>0.69543437328136437</v>
      </c>
      <c r="W8760" s="1">
        <f t="shared" si="546"/>
        <v>1.6536346303663432</v>
      </c>
      <c r="X8760" s="1">
        <f t="shared" si="547"/>
        <v>516.34728580771753</v>
      </c>
    </row>
    <row r="8761" spans="1:24" hidden="1" x14ac:dyDescent="0.3">
      <c r="A8761" s="18" t="str">
        <f t="shared" si="544"/>
        <v>OFF - Industrial - Sweepers/Scrubbers_2016_100</v>
      </c>
      <c r="B8761" s="1" t="s">
        <v>40</v>
      </c>
      <c r="C8761" s="1">
        <v>2020</v>
      </c>
      <c r="D8761" s="1" t="s">
        <v>174</v>
      </c>
      <c r="E8761" s="1">
        <v>2016</v>
      </c>
      <c r="F8761" s="1">
        <v>100</v>
      </c>
      <c r="G8761" s="1" t="s">
        <v>12</v>
      </c>
      <c r="H8761" s="1">
        <v>3.6704169881292801E-4</v>
      </c>
      <c r="I8761" s="1">
        <v>3.37604954568131E-4</v>
      </c>
      <c r="J8761" s="1">
        <v>4.0390700000000001E-4</v>
      </c>
      <c r="K8761" s="1">
        <v>2.496897E-2</v>
      </c>
      <c r="L8761" s="1">
        <v>2.2370110000000001E-3</v>
      </c>
      <c r="M8761" s="1">
        <v>0.74435569999999995</v>
      </c>
      <c r="N8761" s="1">
        <v>5.1898265999999998E-5</v>
      </c>
      <c r="O8761" s="1">
        <v>3.9212023200000003E-5</v>
      </c>
      <c r="P8761" s="1">
        <v>7.1915139999999996E-6</v>
      </c>
      <c r="Q8761" s="1">
        <v>1.0403349597789699E-5</v>
      </c>
      <c r="R8761" s="1">
        <v>29696.400000000001</v>
      </c>
      <c r="S8761" s="1">
        <v>6591.9</v>
      </c>
      <c r="T8761" s="1">
        <v>12.76</v>
      </c>
      <c r="U8761" s="1">
        <v>448249.19999999902</v>
      </c>
      <c r="V8761" s="1">
        <f t="shared" si="545"/>
        <v>0.24938934184467004</v>
      </c>
      <c r="W8761" s="1">
        <f t="shared" si="546"/>
        <v>1.6524837489513262</v>
      </c>
      <c r="X8761" s="1">
        <f t="shared" si="547"/>
        <v>516.60658307210031</v>
      </c>
    </row>
    <row r="8762" spans="1:24" hidden="1" x14ac:dyDescent="0.3">
      <c r="A8762" s="18" t="str">
        <f t="shared" si="544"/>
        <v>OFF - Industrial - Sweepers/Scrubbers_2016_175</v>
      </c>
      <c r="B8762" s="1" t="s">
        <v>40</v>
      </c>
      <c r="C8762" s="1">
        <v>2020</v>
      </c>
      <c r="D8762" s="1" t="s">
        <v>174</v>
      </c>
      <c r="E8762" s="1">
        <v>2016</v>
      </c>
      <c r="F8762" s="1">
        <v>175</v>
      </c>
      <c r="G8762" s="1" t="s">
        <v>12</v>
      </c>
      <c r="H8762" s="1">
        <v>2.8676537272851999E-6</v>
      </c>
      <c r="I8762" s="1">
        <v>2.6376678983569202E-6</v>
      </c>
      <c r="J8762" s="1">
        <v>3.1556779999999999E-6</v>
      </c>
      <c r="K8762" s="1">
        <v>2.9331410000000001E-4</v>
      </c>
      <c r="L8762" s="1">
        <v>2.5921009999999999E-5</v>
      </c>
      <c r="M8762" s="1">
        <v>8.6654060000000005E-3</v>
      </c>
      <c r="N8762" s="1">
        <v>6.2121726000000001E-7</v>
      </c>
      <c r="O8762" s="1">
        <v>4.6936415199999999E-7</v>
      </c>
      <c r="P8762" s="1">
        <v>8.6081730000000003E-8</v>
      </c>
      <c r="Q8762" s="1">
        <v>1.2147470646386699E-7</v>
      </c>
      <c r="R8762" s="1">
        <v>346.75</v>
      </c>
      <c r="S8762" s="1">
        <v>36.5</v>
      </c>
      <c r="T8762" s="1">
        <v>7.0000000000000007E-2</v>
      </c>
      <c r="U8762" s="1">
        <v>5110</v>
      </c>
      <c r="V8762" s="1">
        <f t="shared" si="545"/>
        <v>0.17091800475551922</v>
      </c>
      <c r="W8762" s="1">
        <f t="shared" si="546"/>
        <v>1.6796531940990995</v>
      </c>
      <c r="X8762" s="1">
        <f t="shared" si="547"/>
        <v>521.42857142857133</v>
      </c>
    </row>
    <row r="8763" spans="1:24" hidden="1" x14ac:dyDescent="0.3">
      <c r="A8763" s="18" t="str">
        <f t="shared" si="544"/>
        <v>OFF - Industrial - Sweepers/Scrubbers_2017_25</v>
      </c>
      <c r="B8763" s="1" t="s">
        <v>40</v>
      </c>
      <c r="C8763" s="1">
        <v>2020</v>
      </c>
      <c r="D8763" s="1" t="s">
        <v>174</v>
      </c>
      <c r="E8763" s="1">
        <v>2017</v>
      </c>
      <c r="F8763" s="1">
        <v>25</v>
      </c>
      <c r="G8763" s="1" t="s">
        <v>12</v>
      </c>
      <c r="H8763" s="1">
        <v>2.4889274189664298E-4</v>
      </c>
      <c r="I8763" s="1">
        <v>2.2893154399653199E-4</v>
      </c>
      <c r="J8763" s="1">
        <v>2.7389127999999998E-4</v>
      </c>
      <c r="K8763" s="1">
        <v>1.5140964999999999E-2</v>
      </c>
      <c r="L8763" s="1">
        <v>2.0583285E-4</v>
      </c>
      <c r="M8763" s="1">
        <v>2.4731421E-2</v>
      </c>
      <c r="N8763" s="1">
        <v>1.2439422E-5</v>
      </c>
      <c r="O8763" s="1">
        <v>9.3986744000000006E-6</v>
      </c>
      <c r="P8763" s="1">
        <v>6.3610688000000001E-7</v>
      </c>
      <c r="Q8763" s="1">
        <v>6.5596341490488403E-7</v>
      </c>
      <c r="R8763" s="1">
        <v>1872.44999999999</v>
      </c>
      <c r="S8763" s="1">
        <v>1711.85</v>
      </c>
      <c r="T8763" s="1">
        <v>6.34</v>
      </c>
      <c r="U8763" s="1">
        <v>26834.799999999999</v>
      </c>
      <c r="V8763" s="1">
        <f t="shared" si="545"/>
        <v>2.8248531449713337</v>
      </c>
      <c r="W8763" s="1">
        <f t="shared" si="546"/>
        <v>2.5398316173926685</v>
      </c>
      <c r="X8763" s="1">
        <f t="shared" si="547"/>
        <v>270.00788643533122</v>
      </c>
    </row>
    <row r="8764" spans="1:24" hidden="1" x14ac:dyDescent="0.3">
      <c r="A8764" s="18" t="str">
        <f t="shared" si="544"/>
        <v>OFF - Industrial - Sweepers/Scrubbers_2017_25</v>
      </c>
      <c r="B8764" s="1" t="s">
        <v>40</v>
      </c>
      <c r="C8764" s="1">
        <v>2020</v>
      </c>
      <c r="D8764" s="1" t="s">
        <v>174</v>
      </c>
      <c r="E8764" s="1">
        <v>2017</v>
      </c>
      <c r="F8764" s="1">
        <v>25</v>
      </c>
      <c r="G8764" s="1" t="s">
        <v>5</v>
      </c>
      <c r="H8764" s="1">
        <v>1.97566555555555E-5</v>
      </c>
      <c r="I8764" s="1">
        <v>2.35120528925619E-5</v>
      </c>
      <c r="J8764" s="1">
        <v>2.8449583999999999E-5</v>
      </c>
      <c r="K8764" s="1">
        <v>1.01670549999999E-4</v>
      </c>
      <c r="L8764" s="1">
        <v>1.8108936999999901E-4</v>
      </c>
      <c r="M8764" s="1">
        <v>2.3832414E-2</v>
      </c>
      <c r="N8764" s="1">
        <v>6.7886516999999996E-6</v>
      </c>
      <c r="O8764" s="1">
        <v>6.2455595640000002E-6</v>
      </c>
      <c r="P8764" s="1">
        <v>3.0750194000000002E-7</v>
      </c>
      <c r="Q8764" s="1">
        <v>1.9925489487400301E-7</v>
      </c>
      <c r="R8764" s="1">
        <v>792.05</v>
      </c>
      <c r="S8764" s="1">
        <v>930.75</v>
      </c>
      <c r="T8764" s="1">
        <v>1.43</v>
      </c>
      <c r="U8764" s="1">
        <v>20421.75</v>
      </c>
      <c r="V8764" s="1">
        <f t="shared" si="545"/>
        <v>0.381229233068901</v>
      </c>
      <c r="W8764" s="1">
        <f t="shared" si="546"/>
        <v>2.9362200722111331</v>
      </c>
      <c r="X8764" s="1">
        <f t="shared" si="547"/>
        <v>650.87412587412587</v>
      </c>
    </row>
    <row r="8765" spans="1:24" hidden="1" x14ac:dyDescent="0.3">
      <c r="A8765" s="18" t="str">
        <f t="shared" si="544"/>
        <v>OFF - Industrial - Sweepers/Scrubbers_2017_50</v>
      </c>
      <c r="B8765" s="1" t="s">
        <v>40</v>
      </c>
      <c r="C8765" s="1">
        <v>2020</v>
      </c>
      <c r="D8765" s="1" t="s">
        <v>174</v>
      </c>
      <c r="E8765" s="1">
        <v>2017</v>
      </c>
      <c r="F8765" s="1">
        <v>50</v>
      </c>
      <c r="G8765" s="1" t="s">
        <v>12</v>
      </c>
      <c r="H8765" s="1">
        <v>6.2930530451937795E-4</v>
      </c>
      <c r="I8765" s="1">
        <v>5.78835019096924E-4</v>
      </c>
      <c r="J8765" s="1">
        <v>6.9251209999999998E-4</v>
      </c>
      <c r="K8765" s="1">
        <v>5.4565929999999999E-2</v>
      </c>
      <c r="L8765" s="1">
        <v>1.36192E-3</v>
      </c>
      <c r="M8765" s="1">
        <v>0.49599650000000001</v>
      </c>
      <c r="N8765" s="1">
        <v>3.4193555999999997E-5</v>
      </c>
      <c r="O8765" s="1">
        <v>2.5835131200000001E-5</v>
      </c>
      <c r="P8765" s="1">
        <v>6.0304129999999996E-6</v>
      </c>
      <c r="Q8765" s="1">
        <v>7.7424141856707102E-6</v>
      </c>
      <c r="R8765" s="1">
        <v>22100.75</v>
      </c>
      <c r="S8765" s="1">
        <v>8438.7999999999993</v>
      </c>
      <c r="T8765" s="1">
        <v>16.34</v>
      </c>
      <c r="U8765" s="1">
        <v>295358</v>
      </c>
      <c r="V8765" s="1">
        <f t="shared" si="545"/>
        <v>0.64892523023027437</v>
      </c>
      <c r="W8765" s="1">
        <f t="shared" si="546"/>
        <v>1.5268327250380622</v>
      </c>
      <c r="X8765" s="1">
        <f t="shared" si="547"/>
        <v>516.45042839657276</v>
      </c>
    </row>
    <row r="8766" spans="1:24" hidden="1" x14ac:dyDescent="0.3">
      <c r="A8766" s="18" t="str">
        <f t="shared" si="544"/>
        <v>OFF - Industrial - Sweepers/Scrubbers_2017_100</v>
      </c>
      <c r="B8766" s="1" t="s">
        <v>40</v>
      </c>
      <c r="C8766" s="1">
        <v>2020</v>
      </c>
      <c r="D8766" s="1" t="s">
        <v>174</v>
      </c>
      <c r="E8766" s="1">
        <v>2017</v>
      </c>
      <c r="F8766" s="1">
        <v>100</v>
      </c>
      <c r="G8766" s="1" t="s">
        <v>12</v>
      </c>
      <c r="H8766" s="1">
        <v>3.6719336555683597E-4</v>
      </c>
      <c r="I8766" s="1">
        <v>3.3774445763917797E-4</v>
      </c>
      <c r="J8766" s="1">
        <v>4.040739E-4</v>
      </c>
      <c r="K8766" s="1">
        <v>2.3352789999999998E-2</v>
      </c>
      <c r="L8766" s="1">
        <v>2.3078560000000001E-3</v>
      </c>
      <c r="M8766" s="1">
        <v>0.79556199999999999</v>
      </c>
      <c r="N8766" s="1">
        <v>5.5468484999999998E-5</v>
      </c>
      <c r="O8766" s="1">
        <v>4.1909522000000003E-5</v>
      </c>
      <c r="P8766" s="1">
        <v>7.6862389999999994E-6</v>
      </c>
      <c r="Q8766" s="1">
        <v>1.1047804882608499E-5</v>
      </c>
      <c r="R8766" s="1">
        <v>31536</v>
      </c>
      <c r="S8766" s="1">
        <v>7044.5</v>
      </c>
      <c r="T8766" s="1">
        <v>13.64</v>
      </c>
      <c r="U8766" s="1">
        <v>479026</v>
      </c>
      <c r="V8766" s="1">
        <f t="shared" si="545"/>
        <v>0.23346282992215686</v>
      </c>
      <c r="W8766" s="1">
        <f t="shared" si="546"/>
        <v>1.5952847800346237</v>
      </c>
      <c r="X8766" s="1">
        <f t="shared" si="547"/>
        <v>516.45894428152485</v>
      </c>
    </row>
    <row r="8767" spans="1:24" hidden="1" x14ac:dyDescent="0.3">
      <c r="A8767" s="18" t="str">
        <f t="shared" si="544"/>
        <v>OFF - Industrial - Sweepers/Scrubbers_2017_175</v>
      </c>
      <c r="B8767" s="1" t="s">
        <v>40</v>
      </c>
      <c r="C8767" s="1">
        <v>2020</v>
      </c>
      <c r="D8767" s="1" t="s">
        <v>174</v>
      </c>
      <c r="E8767" s="1">
        <v>2017</v>
      </c>
      <c r="F8767" s="1">
        <v>175</v>
      </c>
      <c r="G8767" s="1" t="s">
        <v>12</v>
      </c>
      <c r="H8767" s="1">
        <v>2.8449982234362799E-6</v>
      </c>
      <c r="I8767" s="1">
        <v>2.6168293659166902E-6</v>
      </c>
      <c r="J8767" s="1">
        <v>3.1307470000000002E-6</v>
      </c>
      <c r="K8767" s="1">
        <v>3.0773559999999999E-4</v>
      </c>
      <c r="L8767" s="1">
        <v>2.731822E-5</v>
      </c>
      <c r="M8767" s="1">
        <v>9.2615230000000007E-3</v>
      </c>
      <c r="N8767" s="1">
        <v>6.6395249999999998E-7</v>
      </c>
      <c r="O8767" s="1">
        <v>5.0165299999999997E-7</v>
      </c>
      <c r="P8767" s="1">
        <v>9.2003550000000003E-8</v>
      </c>
      <c r="Q8767" s="1">
        <v>1.29146793187901E-7</v>
      </c>
      <c r="R8767" s="1">
        <v>368.65</v>
      </c>
      <c r="S8767" s="1">
        <v>40.15</v>
      </c>
      <c r="T8767" s="1">
        <v>0.08</v>
      </c>
      <c r="U8767" s="1">
        <v>5621</v>
      </c>
      <c r="V8767" s="1">
        <f t="shared" si="545"/>
        <v>0.15415244597035696</v>
      </c>
      <c r="W8767" s="1">
        <f t="shared" si="546"/>
        <v>1.6092644355819998</v>
      </c>
      <c r="X8767" s="1">
        <f t="shared" si="547"/>
        <v>501.875</v>
      </c>
    </row>
    <row r="8768" spans="1:24" hidden="1" x14ac:dyDescent="0.3">
      <c r="A8768" s="18" t="str">
        <f t="shared" si="544"/>
        <v>OFF - Industrial - Sweepers/Scrubbers_2018_25</v>
      </c>
      <c r="B8768" s="1" t="s">
        <v>40</v>
      </c>
      <c r="C8768" s="1">
        <v>2020</v>
      </c>
      <c r="D8768" s="1" t="s">
        <v>174</v>
      </c>
      <c r="E8768" s="1">
        <v>2018</v>
      </c>
      <c r="F8768" s="1">
        <v>25</v>
      </c>
      <c r="G8768" s="1" t="s">
        <v>12</v>
      </c>
      <c r="H8768" s="1">
        <v>9.0207335436130395E-4</v>
      </c>
      <c r="I8768" s="1">
        <v>8.29727071341528E-4</v>
      </c>
      <c r="J8768" s="1">
        <v>9.92676699999999E-4</v>
      </c>
      <c r="K8768" s="1">
        <v>5.4758983999999997E-2</v>
      </c>
      <c r="L8768" s="1">
        <v>7.4465179999999998E-4</v>
      </c>
      <c r="M8768" s="1">
        <v>8.9570239999999995E-2</v>
      </c>
      <c r="N8768" s="1">
        <v>4.50520866E-5</v>
      </c>
      <c r="O8768" s="1">
        <v>3.403935432E-5</v>
      </c>
      <c r="P8768" s="1">
        <v>2.3106660000000001E-6</v>
      </c>
      <c r="Q8768" s="1">
        <v>2.37706820332978E-6</v>
      </c>
      <c r="R8768" s="1">
        <v>6785.35</v>
      </c>
      <c r="S8768" s="1">
        <v>6369.24999999999</v>
      </c>
      <c r="T8768" s="1">
        <v>23.57</v>
      </c>
      <c r="U8768" s="1">
        <v>97272.499999999898</v>
      </c>
      <c r="V8768" s="1">
        <f t="shared" si="545"/>
        <v>2.8244492963824626</v>
      </c>
      <c r="W8768" s="1">
        <f t="shared" si="546"/>
        <v>2.5348470903322053</v>
      </c>
      <c r="X8768" s="1">
        <f t="shared" si="547"/>
        <v>270.22698345354223</v>
      </c>
    </row>
    <row r="8769" spans="1:24" hidden="1" x14ac:dyDescent="0.3">
      <c r="A8769" s="18" t="str">
        <f t="shared" si="544"/>
        <v>OFF - Industrial - Sweepers/Scrubbers_2018_25</v>
      </c>
      <c r="B8769" s="1" t="s">
        <v>40</v>
      </c>
      <c r="C8769" s="1">
        <v>2020</v>
      </c>
      <c r="D8769" s="1" t="s">
        <v>174</v>
      </c>
      <c r="E8769" s="1">
        <v>2018</v>
      </c>
      <c r="F8769" s="1">
        <v>25</v>
      </c>
      <c r="G8769" s="1" t="s">
        <v>5</v>
      </c>
      <c r="H8769" s="1">
        <v>2.5778422222222201E-5</v>
      </c>
      <c r="I8769" s="1">
        <v>3.06784528925619E-5</v>
      </c>
      <c r="J8769" s="1">
        <v>3.7120928000000002E-5</v>
      </c>
      <c r="K8769" s="1">
        <v>1.4661732999999999E-4</v>
      </c>
      <c r="L8769" s="1">
        <v>2.4028963000000001E-4</v>
      </c>
      <c r="M8769" s="1">
        <v>3.1859810000000002E-2</v>
      </c>
      <c r="N8769" s="1">
        <v>9.0752529999999906E-6</v>
      </c>
      <c r="O8769" s="1">
        <v>8.3492327599999905E-6</v>
      </c>
      <c r="P8769" s="1">
        <v>4.265381E-7</v>
      </c>
      <c r="Q8769" s="1">
        <v>2.66285343380004E-7</v>
      </c>
      <c r="R8769" s="1">
        <v>1058.5</v>
      </c>
      <c r="S8769" s="1">
        <v>1372.4</v>
      </c>
      <c r="T8769" s="1">
        <v>2.11</v>
      </c>
      <c r="U8769" s="1">
        <v>27294.7</v>
      </c>
      <c r="V8769" s="1">
        <f t="shared" si="545"/>
        <v>0.37217202876358674</v>
      </c>
      <c r="W8769" s="1">
        <f t="shared" si="546"/>
        <v>2.915045273017467</v>
      </c>
      <c r="X8769" s="1">
        <f t="shared" si="547"/>
        <v>650.42654028436027</v>
      </c>
    </row>
    <row r="8770" spans="1:24" hidden="1" x14ac:dyDescent="0.3">
      <c r="A8770" s="18" t="str">
        <f t="shared" si="544"/>
        <v>OFF - Industrial - Sweepers/Scrubbers_2018_50</v>
      </c>
      <c r="B8770" s="1" t="s">
        <v>40</v>
      </c>
      <c r="C8770" s="1">
        <v>2020</v>
      </c>
      <c r="D8770" s="1" t="s">
        <v>174</v>
      </c>
      <c r="E8770" s="1">
        <v>2018</v>
      </c>
      <c r="F8770" s="1">
        <v>50</v>
      </c>
      <c r="G8770" s="1" t="s">
        <v>12</v>
      </c>
      <c r="H8770" s="1">
        <v>6.1959754243533704E-4</v>
      </c>
      <c r="I8770" s="1">
        <v>5.6990581953202297E-4</v>
      </c>
      <c r="J8770" s="1">
        <v>6.818293E-4</v>
      </c>
      <c r="K8770" s="1">
        <v>5.0536980000000002E-2</v>
      </c>
      <c r="L8770" s="1">
        <v>1.3244789999999999E-3</v>
      </c>
      <c r="M8770" s="1">
        <v>0.52599479999999998</v>
      </c>
      <c r="N8770" s="1">
        <v>3.6261611999999998E-5</v>
      </c>
      <c r="O8770" s="1">
        <v>2.7397662399999999E-5</v>
      </c>
      <c r="P8770" s="1">
        <v>6.3951379999999998E-6</v>
      </c>
      <c r="Q8770" s="1">
        <v>8.0556910602354201E-6</v>
      </c>
      <c r="R8770" s="1">
        <v>22995</v>
      </c>
      <c r="S8770" s="1">
        <v>8946.15</v>
      </c>
      <c r="T8770" s="1">
        <v>17.329999999999998</v>
      </c>
      <c r="U8770" s="1">
        <v>313115.25</v>
      </c>
      <c r="V8770" s="1">
        <f t="shared" si="545"/>
        <v>0.60268096137628391</v>
      </c>
      <c r="W8770" s="1">
        <f t="shared" si="546"/>
        <v>1.4006494576563033</v>
      </c>
      <c r="X8770" s="1">
        <f t="shared" si="547"/>
        <v>516.22331217541841</v>
      </c>
    </row>
    <row r="8771" spans="1:24" hidden="1" x14ac:dyDescent="0.3">
      <c r="A8771" s="18" t="str">
        <f t="shared" si="544"/>
        <v>OFF - Industrial - Sweepers/Scrubbers_2018_100</v>
      </c>
      <c r="B8771" s="1" t="s">
        <v>40</v>
      </c>
      <c r="C8771" s="1">
        <v>2020</v>
      </c>
      <c r="D8771" s="1" t="s">
        <v>174</v>
      </c>
      <c r="E8771" s="1">
        <v>2018</v>
      </c>
      <c r="F8771" s="1">
        <v>100</v>
      </c>
      <c r="G8771" s="1" t="s">
        <v>12</v>
      </c>
      <c r="H8771" s="1">
        <v>3.6278557920975098E-4</v>
      </c>
      <c r="I8771" s="1">
        <v>3.33690175757129E-4</v>
      </c>
      <c r="J8771" s="1">
        <v>3.9922340000000001E-4</v>
      </c>
      <c r="K8771" s="1">
        <v>2.1229700000000001E-2</v>
      </c>
      <c r="L8771" s="1">
        <v>2.35937E-3</v>
      </c>
      <c r="M8771" s="1">
        <v>0.8436785</v>
      </c>
      <c r="N8771" s="1">
        <v>5.88232799999999E-5</v>
      </c>
      <c r="O8771" s="1">
        <v>4.4444255999999997E-5</v>
      </c>
      <c r="P8771" s="1">
        <v>8.1511110000000007E-6</v>
      </c>
      <c r="Q8771" s="1">
        <v>1.1641112922600499E-5</v>
      </c>
      <c r="R8771" s="1">
        <v>33229.599999999999</v>
      </c>
      <c r="S8771" s="1">
        <v>7471.5499999999902</v>
      </c>
      <c r="T8771" s="1">
        <v>14.47</v>
      </c>
      <c r="U8771" s="1">
        <v>508065.4</v>
      </c>
      <c r="V8771" s="1">
        <f t="shared" si="545"/>
        <v>0.21747653333054495</v>
      </c>
      <c r="W8771" s="1">
        <f t="shared" si="546"/>
        <v>1.5376767004898129</v>
      </c>
      <c r="X8771" s="1">
        <f t="shared" si="547"/>
        <v>516.34761575673735</v>
      </c>
    </row>
    <row r="8772" spans="1:24" hidden="1" x14ac:dyDescent="0.3">
      <c r="A8772" s="18" t="str">
        <f t="shared" si="544"/>
        <v>OFF - Industrial - Sweepers/Scrubbers_2018_175</v>
      </c>
      <c r="B8772" s="1" t="s">
        <v>40</v>
      </c>
      <c r="C8772" s="1">
        <v>2020</v>
      </c>
      <c r="D8772" s="1" t="s">
        <v>174</v>
      </c>
      <c r="E8772" s="1">
        <v>2018</v>
      </c>
      <c r="F8772" s="1">
        <v>175</v>
      </c>
      <c r="G8772" s="1" t="s">
        <v>12</v>
      </c>
      <c r="H8772" s="1">
        <v>2.78383536025168E-6</v>
      </c>
      <c r="I8772" s="1">
        <v>2.5605717643594898E-6</v>
      </c>
      <c r="J8772" s="1">
        <v>3.0634409999999998E-6</v>
      </c>
      <c r="K8772" s="1">
        <v>3.202433E-4</v>
      </c>
      <c r="L8772" s="1">
        <v>2.8561160000000001E-5</v>
      </c>
      <c r="M8772" s="1">
        <v>9.8216689999999999E-3</v>
      </c>
      <c r="N8772" s="1">
        <v>7.0410906E-7</v>
      </c>
      <c r="O8772" s="1">
        <v>5.3199351200000002E-7</v>
      </c>
      <c r="P8772" s="1">
        <v>9.756801E-8</v>
      </c>
      <c r="Q8772" s="1">
        <v>1.3681887991193501E-7</v>
      </c>
      <c r="R8772" s="1">
        <v>390.55</v>
      </c>
      <c r="S8772" s="1">
        <v>43.8</v>
      </c>
      <c r="T8772" s="1">
        <v>0.08</v>
      </c>
      <c r="U8772" s="1">
        <v>6132</v>
      </c>
      <c r="V8772" s="1">
        <f t="shared" si="545"/>
        <v>0.13826854942272648</v>
      </c>
      <c r="W8772" s="1">
        <f t="shared" si="546"/>
        <v>1.5422766969463333</v>
      </c>
      <c r="X8772" s="1">
        <f t="shared" si="547"/>
        <v>547.5</v>
      </c>
    </row>
    <row r="8773" spans="1:24" hidden="1" x14ac:dyDescent="0.3">
      <c r="A8773" s="18" t="str">
        <f t="shared" si="544"/>
        <v>OFF - Industrial - Sweepers/Scrubbers_2019_25</v>
      </c>
      <c r="B8773" s="1" t="s">
        <v>40</v>
      </c>
      <c r="C8773" s="1">
        <v>2020</v>
      </c>
      <c r="D8773" s="1" t="s">
        <v>174</v>
      </c>
      <c r="E8773" s="1">
        <v>2019</v>
      </c>
      <c r="F8773" s="1">
        <v>25</v>
      </c>
      <c r="G8773" s="1" t="s">
        <v>12</v>
      </c>
      <c r="H8773" s="1">
        <v>1.4503070138371999E-3</v>
      </c>
      <c r="I8773" s="1">
        <v>1.33399239132746E-3</v>
      </c>
      <c r="J8773" s="1">
        <v>1.5959743999999999E-3</v>
      </c>
      <c r="K8773" s="1">
        <v>8.6182350000000005E-2</v>
      </c>
      <c r="L8773" s="1">
        <v>1.1756895999999999E-3</v>
      </c>
      <c r="M8773" s="1">
        <v>0.14297624</v>
      </c>
      <c r="N8773" s="1">
        <v>7.1914275000000002E-5</v>
      </c>
      <c r="O8773" s="1">
        <v>5.4335230000000003E-5</v>
      </c>
      <c r="P8773" s="1">
        <v>3.7973149999999998E-6</v>
      </c>
      <c r="Q8773" s="1">
        <v>3.7695519437419099E-6</v>
      </c>
      <c r="R8773" s="1">
        <v>10760.2</v>
      </c>
      <c r="S8773" s="1">
        <v>12756.75</v>
      </c>
      <c r="T8773" s="1">
        <v>47.21</v>
      </c>
      <c r="U8773" s="1">
        <v>155234.5</v>
      </c>
      <c r="V8773" s="1">
        <f t="shared" si="545"/>
        <v>2.8454680006780628</v>
      </c>
      <c r="W8773" s="1">
        <f t="shared" si="546"/>
        <v>2.5078007620425673</v>
      </c>
      <c r="X8773" s="1">
        <f t="shared" si="547"/>
        <v>270.21287862740945</v>
      </c>
    </row>
    <row r="8774" spans="1:24" hidden="1" x14ac:dyDescent="0.3">
      <c r="A8774" s="18" t="str">
        <f t="shared" si="544"/>
        <v>OFF - Industrial - Sweepers/Scrubbers_2019_25</v>
      </c>
      <c r="B8774" s="1" t="s">
        <v>40</v>
      </c>
      <c r="C8774" s="1">
        <v>2020</v>
      </c>
      <c r="D8774" s="1" t="s">
        <v>174</v>
      </c>
      <c r="E8774" s="1">
        <v>2019</v>
      </c>
      <c r="F8774" s="1">
        <v>25</v>
      </c>
      <c r="G8774" s="1" t="s">
        <v>5</v>
      </c>
      <c r="H8774" s="1">
        <v>4.5422875E-5</v>
      </c>
      <c r="I8774" s="1">
        <v>5.4056975206611501E-5</v>
      </c>
      <c r="J8774" s="1">
        <v>6.5408939999999898E-5</v>
      </c>
      <c r="K8774" s="1">
        <v>3.0855930000000002E-4</v>
      </c>
      <c r="L8774" s="1">
        <v>4.3780920000000001E-4</v>
      </c>
      <c r="M8774" s="1">
        <v>5.8884720000000002E-2</v>
      </c>
      <c r="N8774" s="1">
        <v>1.6773285E-5</v>
      </c>
      <c r="O8774" s="1">
        <v>1.5431422199999999E-5</v>
      </c>
      <c r="P8774" s="1">
        <v>8.4263379999999999E-7</v>
      </c>
      <c r="Q8774" s="1">
        <v>4.9400522323600799E-7</v>
      </c>
      <c r="R8774" s="1">
        <v>1963.69999999999</v>
      </c>
      <c r="S8774" s="1">
        <v>2989.35</v>
      </c>
      <c r="T8774" s="1">
        <v>4.5999999999999996</v>
      </c>
      <c r="U8774" s="1">
        <v>50457.599999999999</v>
      </c>
      <c r="V8774" s="1">
        <f t="shared" si="545"/>
        <v>0.35474293256652417</v>
      </c>
      <c r="W8774" s="1">
        <f t="shared" si="546"/>
        <v>2.8730745462355904</v>
      </c>
      <c r="X8774" s="1">
        <f t="shared" si="547"/>
        <v>649.85869565217399</v>
      </c>
    </row>
    <row r="8775" spans="1:24" hidden="1" x14ac:dyDescent="0.3">
      <c r="A8775" s="18" t="str">
        <f t="shared" si="544"/>
        <v>OFF - Industrial - Sweepers/Scrubbers_2019_50</v>
      </c>
      <c r="B8775" s="1" t="s">
        <v>40</v>
      </c>
      <c r="C8775" s="1">
        <v>2020</v>
      </c>
      <c r="D8775" s="1" t="s">
        <v>174</v>
      </c>
      <c r="E8775" s="1">
        <v>2019</v>
      </c>
      <c r="F8775" s="1">
        <v>50</v>
      </c>
      <c r="G8775" s="1" t="s">
        <v>12</v>
      </c>
      <c r="H8775" s="1">
        <v>6.0138835501104498E-4</v>
      </c>
      <c r="I8775" s="1">
        <v>5.5315700893915896E-4</v>
      </c>
      <c r="J8775" s="1">
        <v>6.6179119999999997E-4</v>
      </c>
      <c r="K8775" s="1">
        <v>4.5441380000000003E-2</v>
      </c>
      <c r="L8775" s="1">
        <v>1.2669409999999999E-3</v>
      </c>
      <c r="M8775" s="1">
        <v>0.55318489999999998</v>
      </c>
      <c r="N8775" s="1">
        <v>3.8136078000000002E-5</v>
      </c>
      <c r="O8775" s="1">
        <v>2.88139256E-5</v>
      </c>
      <c r="P8775" s="1">
        <v>6.7257209999999998E-6</v>
      </c>
      <c r="Q8775" s="1">
        <v>8.3088699221285399E-6</v>
      </c>
      <c r="R8775" s="1">
        <v>23717.7</v>
      </c>
      <c r="S8775" s="1">
        <v>9409.7000000000007</v>
      </c>
      <c r="T8775" s="1">
        <v>18.22</v>
      </c>
      <c r="U8775" s="1">
        <v>329339.5</v>
      </c>
      <c r="V8775" s="1">
        <f t="shared" si="545"/>
        <v>0.55615160959065568</v>
      </c>
      <c r="W8775" s="1">
        <f t="shared" si="546"/>
        <v>1.2737997802065166</v>
      </c>
      <c r="X8775" s="1">
        <f t="shared" si="547"/>
        <v>516.44895718990131</v>
      </c>
    </row>
    <row r="8776" spans="1:24" hidden="1" x14ac:dyDescent="0.3">
      <c r="A8776" s="18" t="str">
        <f t="shared" si="544"/>
        <v>OFF - Industrial - Sweepers/Scrubbers_2019_100</v>
      </c>
      <c r="B8776" s="1" t="s">
        <v>40</v>
      </c>
      <c r="C8776" s="1">
        <v>2020</v>
      </c>
      <c r="D8776" s="1" t="s">
        <v>174</v>
      </c>
      <c r="E8776" s="1">
        <v>2019</v>
      </c>
      <c r="F8776" s="1">
        <v>100</v>
      </c>
      <c r="G8776" s="1" t="s">
        <v>12</v>
      </c>
      <c r="H8776" s="1">
        <v>3.5354681177239197E-4</v>
      </c>
      <c r="I8776" s="1">
        <v>3.25192357468246E-4</v>
      </c>
      <c r="J8776" s="1">
        <v>3.890567E-4</v>
      </c>
      <c r="K8776" s="1">
        <v>1.860887E-2</v>
      </c>
      <c r="L8776" s="1">
        <v>2.3887119999999999E-3</v>
      </c>
      <c r="M8776" s="1">
        <v>0.88729040000000003</v>
      </c>
      <c r="N8776" s="1">
        <v>6.1864010999999999E-5</v>
      </c>
      <c r="O8776" s="1">
        <v>4.6741697200000002E-5</v>
      </c>
      <c r="P8776" s="1">
        <v>8.5724620000000007E-6</v>
      </c>
      <c r="Q8776" s="1">
        <v>1.2164093500955401E-5</v>
      </c>
      <c r="R8776" s="1">
        <v>34722.449999999997</v>
      </c>
      <c r="S8776" s="1">
        <v>7858.45</v>
      </c>
      <c r="T8776" s="1">
        <v>15.21</v>
      </c>
      <c r="U8776" s="1">
        <v>534374.6</v>
      </c>
      <c r="V8776" s="1">
        <f t="shared" si="545"/>
        <v>0.20150374597676143</v>
      </c>
      <c r="W8776" s="1">
        <f t="shared" si="546"/>
        <v>1.4801529156682058</v>
      </c>
      <c r="X8776" s="1">
        <f t="shared" si="547"/>
        <v>516.66337935568697</v>
      </c>
    </row>
    <row r="8777" spans="1:24" hidden="1" x14ac:dyDescent="0.3">
      <c r="A8777" s="18" t="str">
        <f t="shared" si="544"/>
        <v>OFF - Industrial - Sweepers/Scrubbers_2019_175</v>
      </c>
      <c r="B8777" s="1" t="s">
        <v>40</v>
      </c>
      <c r="C8777" s="1">
        <v>2020</v>
      </c>
      <c r="D8777" s="1" t="s">
        <v>174</v>
      </c>
      <c r="E8777" s="1">
        <v>2019</v>
      </c>
      <c r="F8777" s="1">
        <v>175</v>
      </c>
      <c r="G8777" s="1" t="s">
        <v>12</v>
      </c>
      <c r="H8777" s="1">
        <v>2.6824512762633798E-6</v>
      </c>
      <c r="I8777" s="1">
        <v>2.4673186839070501E-6</v>
      </c>
      <c r="J8777" s="1">
        <v>2.9518740000000002E-6</v>
      </c>
      <c r="K8777" s="1">
        <v>3.3037749999999998E-4</v>
      </c>
      <c r="L8777" s="1">
        <v>2.9607089999999999E-5</v>
      </c>
      <c r="M8777" s="1">
        <v>1.0329380000000001E-2</v>
      </c>
      <c r="N8777" s="1">
        <v>7.4050632E-7</v>
      </c>
      <c r="O8777" s="1">
        <v>5.5949366399999999E-7</v>
      </c>
      <c r="P8777" s="1">
        <v>1.026116E-7</v>
      </c>
      <c r="Q8777" s="1">
        <v>1.4449096663596801E-7</v>
      </c>
      <c r="R8777" s="1">
        <v>412.45</v>
      </c>
      <c r="S8777" s="1">
        <v>47.45</v>
      </c>
      <c r="T8777" s="1">
        <v>0.09</v>
      </c>
      <c r="U8777" s="1">
        <v>6643</v>
      </c>
      <c r="V8777" s="1">
        <f t="shared" si="545"/>
        <v>0.12298427795370107</v>
      </c>
      <c r="W8777" s="1">
        <f t="shared" si="546"/>
        <v>1.4757747386706923</v>
      </c>
      <c r="X8777" s="1">
        <f t="shared" si="547"/>
        <v>527.22222222222229</v>
      </c>
    </row>
    <row r="8778" spans="1:24" hidden="1" x14ac:dyDescent="0.3">
      <c r="A8778" s="18" t="str">
        <f t="shared" ref="A8778:A8841" si="548">D8778&amp;"_"&amp;E8778&amp;"_"&amp;F8778</f>
        <v>OFF - Industrial - Sweepers/Scrubbers_2020_25</v>
      </c>
      <c r="B8778" s="1" t="s">
        <v>40</v>
      </c>
      <c r="C8778" s="1">
        <v>2020</v>
      </c>
      <c r="D8778" s="1" t="s">
        <v>174</v>
      </c>
      <c r="E8778" s="1">
        <v>2020</v>
      </c>
      <c r="F8778" s="1">
        <v>25</v>
      </c>
      <c r="G8778" s="1" t="s">
        <v>12</v>
      </c>
      <c r="H8778" s="1">
        <v>1.3291410973257001E-3</v>
      </c>
      <c r="I8778" s="1">
        <v>1.22254398132018E-3</v>
      </c>
      <c r="J8778" s="1">
        <v>1.4626386999999901E-3</v>
      </c>
      <c r="K8778" s="1">
        <v>9.7080680000000003E-2</v>
      </c>
      <c r="L8778" s="1">
        <v>1.045224E-3</v>
      </c>
      <c r="M8778" s="1">
        <v>0.16122905999999901</v>
      </c>
      <c r="N8778" s="1">
        <v>6.5551868999999993E-5</v>
      </c>
      <c r="O8778" s="1">
        <v>4.9528078799999997E-5</v>
      </c>
      <c r="P8778" s="1">
        <v>4.2913279999999998E-6</v>
      </c>
      <c r="Q8778" s="1">
        <v>4.2311558283046004E-6</v>
      </c>
      <c r="R8778" s="1">
        <v>12077.85</v>
      </c>
      <c r="S8778" s="1">
        <v>14607.3</v>
      </c>
      <c r="T8778" s="1">
        <v>54.06</v>
      </c>
      <c r="U8778" s="1">
        <v>175075.899999999</v>
      </c>
      <c r="V8778" s="1">
        <f t="shared" si="545"/>
        <v>2.3122070713266036</v>
      </c>
      <c r="W8778" s="1">
        <f t="shared" si="546"/>
        <v>1.9768403925317213</v>
      </c>
      <c r="X8778" s="1">
        <f t="shared" si="547"/>
        <v>270.20532741398443</v>
      </c>
    </row>
    <row r="8779" spans="1:24" hidden="1" x14ac:dyDescent="0.3">
      <c r="A8779" s="18" t="str">
        <f t="shared" si="548"/>
        <v>OFF - Industrial - Sweepers/Scrubbers_2020_25</v>
      </c>
      <c r="B8779" s="1" t="s">
        <v>40</v>
      </c>
      <c r="C8779" s="1">
        <v>2020</v>
      </c>
      <c r="D8779" s="1" t="s">
        <v>174</v>
      </c>
      <c r="E8779" s="1">
        <v>2020</v>
      </c>
      <c r="F8779" s="1">
        <v>25</v>
      </c>
      <c r="G8779" s="1" t="s">
        <v>5</v>
      </c>
      <c r="H8779" s="1">
        <v>5.0858076388888799E-5</v>
      </c>
      <c r="I8779" s="1">
        <v>6.0525314049586698E-5</v>
      </c>
      <c r="J8779" s="1">
        <v>7.3235630000000003E-5</v>
      </c>
      <c r="K8779" s="1">
        <v>3.507014E-4</v>
      </c>
      <c r="L8779" s="1">
        <v>4.9169449999999896E-4</v>
      </c>
      <c r="M8779" s="1">
        <v>6.6216250000000004E-2</v>
      </c>
      <c r="N8779" s="1">
        <v>1.8861670000000001E-5</v>
      </c>
      <c r="O8779" s="1">
        <v>1.7352736399999999E-5</v>
      </c>
      <c r="P8779" s="1">
        <v>9.5292820000000003E-7</v>
      </c>
      <c r="Q8779" s="1">
        <v>5.5460809448800902E-7</v>
      </c>
      <c r="R8779" s="1">
        <v>2204.6</v>
      </c>
      <c r="S8779" s="1">
        <v>3405.45</v>
      </c>
      <c r="T8779" s="1">
        <v>5.23</v>
      </c>
      <c r="U8779" s="1">
        <v>56710.05</v>
      </c>
      <c r="V8779" s="1">
        <f t="shared" ref="V8779:V8842" si="549">IFERROR(CONVERT(I8779,"ton","g")*365/U8779,0)</f>
        <v>0.35339924882211915</v>
      </c>
      <c r="W8779" s="1">
        <f t="shared" ref="W8779:W8842" si="550">IFERROR(CONVERT(L8779,"ton","g")*365/U8779,0)</f>
        <v>2.8709387085147005</v>
      </c>
      <c r="X8779" s="1">
        <f t="shared" ref="X8779:X8842" si="551">S8779/T8779</f>
        <v>651.13766730401517</v>
      </c>
    </row>
    <row r="8780" spans="1:24" hidden="1" x14ac:dyDescent="0.3">
      <c r="A8780" s="18" t="str">
        <f t="shared" si="548"/>
        <v>OFF - Industrial - Sweepers/Scrubbers_2020_50</v>
      </c>
      <c r="B8780" s="1" t="s">
        <v>40</v>
      </c>
      <c r="C8780" s="1">
        <v>2020</v>
      </c>
      <c r="D8780" s="1" t="s">
        <v>174</v>
      </c>
      <c r="E8780" s="1">
        <v>2020</v>
      </c>
      <c r="F8780" s="1">
        <v>50</v>
      </c>
      <c r="G8780" s="1" t="s">
        <v>12</v>
      </c>
      <c r="H8780" s="1">
        <v>5.7415804056381095E-4</v>
      </c>
      <c r="I8780" s="1">
        <v>5.2811056571059299E-4</v>
      </c>
      <c r="J8780" s="1">
        <v>6.3182590000000001E-4</v>
      </c>
      <c r="K8780" s="1">
        <v>3.9308549999999998E-2</v>
      </c>
      <c r="L8780" s="1">
        <v>1.1885649999999999E-3</v>
      </c>
      <c r="M8780" s="1">
        <v>0.57627759999999995</v>
      </c>
      <c r="N8780" s="1">
        <v>3.9728060999999902E-5</v>
      </c>
      <c r="O8780" s="1">
        <v>3.0016757199999999E-5</v>
      </c>
      <c r="P8780" s="1">
        <v>7.0064850000000004E-6</v>
      </c>
      <c r="Q8780" s="1">
        <v>8.4853279167813099E-6</v>
      </c>
      <c r="R8780" s="1">
        <v>24221.4</v>
      </c>
      <c r="S8780" s="1">
        <v>9803.9</v>
      </c>
      <c r="T8780" s="1">
        <v>18.98</v>
      </c>
      <c r="U8780" s="1">
        <v>343136.5</v>
      </c>
      <c r="V8780" s="1">
        <f t="shared" si="549"/>
        <v>0.509620089613251</v>
      </c>
      <c r="W8780" s="1">
        <f t="shared" si="550"/>
        <v>1.1469503568749069</v>
      </c>
      <c r="X8780" s="1">
        <f t="shared" si="551"/>
        <v>516.53846153846155</v>
      </c>
    </row>
    <row r="8781" spans="1:24" hidden="1" x14ac:dyDescent="0.3">
      <c r="A8781" s="18" t="str">
        <f t="shared" si="548"/>
        <v>OFF - Industrial - Sweepers/Scrubbers_2020_100</v>
      </c>
      <c r="B8781" s="1" t="s">
        <v>40</v>
      </c>
      <c r="C8781" s="1">
        <v>2020</v>
      </c>
      <c r="D8781" s="1" t="s">
        <v>174</v>
      </c>
      <c r="E8781" s="1">
        <v>2020</v>
      </c>
      <c r="F8781" s="1">
        <v>100</v>
      </c>
      <c r="G8781" s="1" t="s">
        <v>12</v>
      </c>
      <c r="H8781" s="1">
        <v>3.3914510481725899E-4</v>
      </c>
      <c r="I8781" s="1">
        <v>3.11945667410915E-4</v>
      </c>
      <c r="J8781" s="1">
        <v>3.7320849999999999E-4</v>
      </c>
      <c r="K8781" s="1">
        <v>1.551222E-2</v>
      </c>
      <c r="L8781" s="1">
        <v>2.3919420000000002E-3</v>
      </c>
      <c r="M8781" s="1">
        <v>0.92433010000000004</v>
      </c>
      <c r="N8781" s="1">
        <v>6.4446515999999997E-5</v>
      </c>
      <c r="O8781" s="1">
        <v>4.8692923200000002E-5</v>
      </c>
      <c r="P8781" s="1">
        <v>8.9303180000000008E-6</v>
      </c>
      <c r="Q8781" s="1">
        <v>1.25886156330186E-5</v>
      </c>
      <c r="R8781" s="1">
        <v>35934.25</v>
      </c>
      <c r="S8781" s="1">
        <v>8186.95</v>
      </c>
      <c r="T8781" s="1">
        <v>15.85</v>
      </c>
      <c r="U8781" s="1">
        <v>556712.6</v>
      </c>
      <c r="V8781" s="1">
        <f t="shared" si="549"/>
        <v>0.18553955389597532</v>
      </c>
      <c r="W8781" s="1">
        <f t="shared" si="550"/>
        <v>1.4226831720680551</v>
      </c>
      <c r="X8781" s="1">
        <f t="shared" si="551"/>
        <v>516.52681388012616</v>
      </c>
    </row>
    <row r="8782" spans="1:24" hidden="1" x14ac:dyDescent="0.3">
      <c r="A8782" s="18" t="str">
        <f t="shared" si="548"/>
        <v>OFF - Industrial - Sweepers/Scrubbers_2020_175</v>
      </c>
      <c r="B8782" s="1" t="s">
        <v>40</v>
      </c>
      <c r="C8782" s="1">
        <v>2020</v>
      </c>
      <c r="D8782" s="1" t="s">
        <v>174</v>
      </c>
      <c r="E8782" s="1">
        <v>2020</v>
      </c>
      <c r="F8782" s="1">
        <v>175</v>
      </c>
      <c r="G8782" s="1" t="s">
        <v>12</v>
      </c>
      <c r="H8782" s="1">
        <v>2.5389031104859E-6</v>
      </c>
      <c r="I8782" s="1">
        <v>2.3352830810249301E-6</v>
      </c>
      <c r="J8782" s="1">
        <v>2.7939079999999998E-6</v>
      </c>
      <c r="K8782" s="1">
        <v>3.3748090000000001E-4</v>
      </c>
      <c r="L8782" s="1">
        <v>3.0394599999999999E-5</v>
      </c>
      <c r="M8782" s="1">
        <v>1.076058E-2</v>
      </c>
      <c r="N8782" s="1">
        <v>7.7141862000000003E-7</v>
      </c>
      <c r="O8782" s="1">
        <v>5.8284962399999997E-7</v>
      </c>
      <c r="P8782" s="1">
        <v>1.068951E-7</v>
      </c>
      <c r="Q8782" s="1">
        <v>1.4960569111865699E-7</v>
      </c>
      <c r="R8782" s="1">
        <v>427.04999999999899</v>
      </c>
      <c r="S8782" s="1">
        <v>47.45</v>
      </c>
      <c r="T8782" s="1">
        <v>0.09</v>
      </c>
      <c r="U8782" s="1">
        <v>6643</v>
      </c>
      <c r="V8782" s="1">
        <f t="shared" si="549"/>
        <v>0.11640292168604396</v>
      </c>
      <c r="W8782" s="1">
        <f t="shared" si="550"/>
        <v>1.5150284229892306</v>
      </c>
      <c r="X8782" s="1">
        <f t="shared" si="551"/>
        <v>527.22222222222229</v>
      </c>
    </row>
    <row r="8783" spans="1:24" hidden="1" x14ac:dyDescent="0.3">
      <c r="A8783" s="18" t="str">
        <f t="shared" si="548"/>
        <v>OFF - Light Commercial - Air Compressors_1989_25</v>
      </c>
      <c r="B8783" s="1" t="s">
        <v>40</v>
      </c>
      <c r="C8783" s="1">
        <v>2020</v>
      </c>
      <c r="D8783" s="1" t="s">
        <v>175</v>
      </c>
      <c r="E8783" s="1">
        <v>1989</v>
      </c>
      <c r="F8783" s="1">
        <v>25</v>
      </c>
      <c r="G8783" s="1" t="s">
        <v>5</v>
      </c>
      <c r="H8783" s="1">
        <v>1.53921972222222E-7</v>
      </c>
      <c r="I8783" s="1">
        <v>1.8317986776859499E-7</v>
      </c>
      <c r="J8783" s="1">
        <v>2.2164763999999999E-7</v>
      </c>
      <c r="K8783" s="1">
        <v>5.2012879999999997E-7</v>
      </c>
      <c r="L8783" s="1">
        <v>7.295245E-7</v>
      </c>
      <c r="M8783" s="1">
        <v>5.9117840000000001E-5</v>
      </c>
      <c r="N8783" s="1">
        <v>6.0545890000000003E-8</v>
      </c>
      <c r="O8783" s="1">
        <v>5.5702218800000002E-8</v>
      </c>
      <c r="P8783" s="1">
        <v>7.8432309999999999E-10</v>
      </c>
      <c r="Q8783" s="1">
        <v>0</v>
      </c>
      <c r="R8783" s="1">
        <v>0</v>
      </c>
      <c r="S8783" s="1">
        <v>3.65</v>
      </c>
      <c r="T8783" s="1">
        <v>0</v>
      </c>
      <c r="U8783" s="1">
        <v>87.6</v>
      </c>
      <c r="V8783" s="1">
        <f t="shared" si="549"/>
        <v>0.6924082529786969</v>
      </c>
      <c r="W8783" s="1">
        <f t="shared" si="550"/>
        <v>2.7575562244005418</v>
      </c>
      <c r="X8783" s="1" t="e">
        <f t="shared" si="551"/>
        <v>#DIV/0!</v>
      </c>
    </row>
    <row r="8784" spans="1:24" hidden="1" x14ac:dyDescent="0.3">
      <c r="A8784" s="18" t="str">
        <f t="shared" si="548"/>
        <v>OFF - Light Commercial - Air Compressors_1989_50</v>
      </c>
      <c r="B8784" s="1" t="s">
        <v>40</v>
      </c>
      <c r="C8784" s="1">
        <v>2020</v>
      </c>
      <c r="D8784" s="1" t="s">
        <v>175</v>
      </c>
      <c r="E8784" s="1">
        <v>1989</v>
      </c>
      <c r="F8784" s="1">
        <v>50</v>
      </c>
      <c r="G8784" s="1" t="s">
        <v>12</v>
      </c>
      <c r="H8784" s="1">
        <v>2.85069594952559E-6</v>
      </c>
      <c r="I8784" s="1">
        <v>2.6220701343736399E-6</v>
      </c>
      <c r="J8784" s="1">
        <v>3.137017E-6</v>
      </c>
      <c r="K8784" s="1">
        <v>5.1519099999999999E-5</v>
      </c>
      <c r="L8784" s="1">
        <v>2.7426030000000001E-6</v>
      </c>
      <c r="M8784" s="1">
        <v>2.5939760000000001E-4</v>
      </c>
      <c r="N8784" s="1">
        <v>1.788264E-8</v>
      </c>
      <c r="O8784" s="1">
        <v>1.3511328E-8</v>
      </c>
      <c r="P8784" s="1">
        <v>3.1538019999999998E-9</v>
      </c>
      <c r="Q8784" s="1">
        <v>5.1147244826891501E-9</v>
      </c>
      <c r="R8784" s="1">
        <v>14.6</v>
      </c>
      <c r="S8784" s="1">
        <v>7.3</v>
      </c>
      <c r="T8784" s="1">
        <v>0.01</v>
      </c>
      <c r="U8784" s="1">
        <v>255.5</v>
      </c>
      <c r="V8784" s="1">
        <f t="shared" si="549"/>
        <v>3.3981457330193083</v>
      </c>
      <c r="W8784" s="1">
        <f t="shared" si="550"/>
        <v>3.5543536992545999</v>
      </c>
      <c r="X8784" s="1">
        <f t="shared" si="551"/>
        <v>730</v>
      </c>
    </row>
    <row r="8785" spans="1:24" hidden="1" x14ac:dyDescent="0.3">
      <c r="A8785" s="18" t="str">
        <f t="shared" si="548"/>
        <v>OFF - Light Commercial - Air Compressors_1989_50</v>
      </c>
      <c r="B8785" s="1" t="s">
        <v>40</v>
      </c>
      <c r="C8785" s="1">
        <v>2020</v>
      </c>
      <c r="D8785" s="1" t="s">
        <v>175</v>
      </c>
      <c r="E8785" s="1">
        <v>1989</v>
      </c>
      <c r="F8785" s="1">
        <v>50</v>
      </c>
      <c r="G8785" s="1" t="s">
        <v>5</v>
      </c>
      <c r="H8785" s="1">
        <v>4.4320798611111104E-6</v>
      </c>
      <c r="I8785" s="1">
        <v>5.27454132231405E-6</v>
      </c>
      <c r="J8785" s="1">
        <v>6.3821950000000001E-6</v>
      </c>
      <c r="K8785" s="1">
        <v>1.298154E-5</v>
      </c>
      <c r="L8785" s="1">
        <v>8.8176240000000007E-6</v>
      </c>
      <c r="M8785" s="1">
        <v>6.61295E-4</v>
      </c>
      <c r="N8785" s="1">
        <v>1.2289129999999999E-6</v>
      </c>
      <c r="O8785" s="1">
        <v>1.1305999600000001E-6</v>
      </c>
      <c r="P8785" s="1">
        <v>8.5488940000000003E-9</v>
      </c>
      <c r="Q8785" s="1">
        <v>5.5093519320000904E-9</v>
      </c>
      <c r="R8785" s="1">
        <v>21.9</v>
      </c>
      <c r="S8785" s="1">
        <v>21.9</v>
      </c>
      <c r="T8785" s="1">
        <v>0.03</v>
      </c>
      <c r="U8785" s="1">
        <v>810.3</v>
      </c>
      <c r="V8785" s="1">
        <f t="shared" si="549"/>
        <v>2.1553979270733006</v>
      </c>
      <c r="W8785" s="1">
        <f t="shared" si="550"/>
        <v>3.6032495206566493</v>
      </c>
      <c r="X8785" s="1">
        <f t="shared" si="551"/>
        <v>730</v>
      </c>
    </row>
    <row r="8786" spans="1:24" hidden="1" x14ac:dyDescent="0.3">
      <c r="A8786" s="18" t="str">
        <f t="shared" si="548"/>
        <v>OFF - Light Commercial - Air Compressors_1989_100</v>
      </c>
      <c r="B8786" s="1" t="s">
        <v>40</v>
      </c>
      <c r="C8786" s="1">
        <v>2020</v>
      </c>
      <c r="D8786" s="1" t="s">
        <v>175</v>
      </c>
      <c r="E8786" s="1">
        <v>1989</v>
      </c>
      <c r="F8786" s="1">
        <v>100</v>
      </c>
      <c r="G8786" s="1" t="s">
        <v>12</v>
      </c>
      <c r="H8786" s="1">
        <v>1.2898143377324799E-5</v>
      </c>
      <c r="I8786" s="1">
        <v>1.18637122784634E-5</v>
      </c>
      <c r="J8786" s="1">
        <v>1.419362E-5</v>
      </c>
      <c r="K8786" s="1">
        <v>1.7002289999999999E-4</v>
      </c>
      <c r="L8786" s="1">
        <v>2.629406E-5</v>
      </c>
      <c r="M8786" s="1">
        <v>1.66337E-3</v>
      </c>
      <c r="N8786" s="1">
        <v>1.1597417999999999E-7</v>
      </c>
      <c r="O8786" s="1">
        <v>8.7624935999999998E-8</v>
      </c>
      <c r="P8786" s="1">
        <v>1.6070479999999998E-8</v>
      </c>
      <c r="Q8786" s="1">
        <v>2.6852303534118001E-8</v>
      </c>
      <c r="R8786" s="1">
        <v>76.649999999999906</v>
      </c>
      <c r="S8786" s="1">
        <v>18.25</v>
      </c>
      <c r="T8786" s="1">
        <v>0.04</v>
      </c>
      <c r="U8786" s="1">
        <v>1277.5</v>
      </c>
      <c r="V8786" s="1">
        <f t="shared" si="549"/>
        <v>3.0750224967921791</v>
      </c>
      <c r="W8786" s="1">
        <f t="shared" si="550"/>
        <v>6.8153057098983991</v>
      </c>
      <c r="X8786" s="1">
        <f t="shared" si="551"/>
        <v>456.25</v>
      </c>
    </row>
    <row r="8787" spans="1:24" hidden="1" x14ac:dyDescent="0.3">
      <c r="A8787" s="18" t="str">
        <f t="shared" si="548"/>
        <v>OFF - Light Commercial - Air Compressors_1989_175</v>
      </c>
      <c r="B8787" s="1" t="s">
        <v>40</v>
      </c>
      <c r="C8787" s="1">
        <v>2020</v>
      </c>
      <c r="D8787" s="1" t="s">
        <v>175</v>
      </c>
      <c r="E8787" s="1">
        <v>1989</v>
      </c>
      <c r="F8787" s="1">
        <v>175</v>
      </c>
      <c r="G8787" s="1" t="s">
        <v>12</v>
      </c>
      <c r="H8787" s="1">
        <v>5.2886838797970596E-7</v>
      </c>
      <c r="I8787" s="1">
        <v>4.8645314326373301E-7</v>
      </c>
      <c r="J8787" s="1">
        <v>5.8198740000000003E-7</v>
      </c>
      <c r="K8787" s="1">
        <v>8.1773670000000004E-6</v>
      </c>
      <c r="L8787" s="1">
        <v>3.9524380000000003E-6</v>
      </c>
      <c r="M8787" s="1">
        <v>2.08326E-4</v>
      </c>
      <c r="N8787" s="1">
        <v>1.4934752999999998E-8</v>
      </c>
      <c r="O8787" s="1">
        <v>1.12840356E-8</v>
      </c>
      <c r="P8787" s="1">
        <v>2.0695009999999998E-9</v>
      </c>
      <c r="Q8787" s="1">
        <v>2.5573622413445701E-9</v>
      </c>
      <c r="R8787" s="1">
        <v>7.3</v>
      </c>
      <c r="S8787" s="1">
        <v>0</v>
      </c>
      <c r="T8787" s="1">
        <v>0</v>
      </c>
      <c r="U8787" s="1">
        <v>0</v>
      </c>
      <c r="V8787" s="1">
        <f t="shared" si="549"/>
        <v>0</v>
      </c>
      <c r="W8787" s="1">
        <f t="shared" si="550"/>
        <v>0</v>
      </c>
      <c r="X8787" s="1" t="e">
        <f t="shared" si="551"/>
        <v>#DIV/0!</v>
      </c>
    </row>
    <row r="8788" spans="1:24" hidden="1" x14ac:dyDescent="0.3">
      <c r="A8788" s="18" t="str">
        <f t="shared" si="548"/>
        <v>OFF - Light Commercial - Air Compressors_1990_25</v>
      </c>
      <c r="B8788" s="1" t="s">
        <v>40</v>
      </c>
      <c r="C8788" s="1">
        <v>2020</v>
      </c>
      <c r="D8788" s="1" t="s">
        <v>175</v>
      </c>
      <c r="E8788" s="1">
        <v>1990</v>
      </c>
      <c r="F8788" s="1">
        <v>25</v>
      </c>
      <c r="G8788" s="1" t="s">
        <v>5</v>
      </c>
      <c r="H8788" s="1">
        <v>4.62285277777777E-7</v>
      </c>
      <c r="I8788" s="1">
        <v>5.5015768595041297E-7</v>
      </c>
      <c r="J8788" s="1">
        <v>6.6569080000000002E-7</v>
      </c>
      <c r="K8788" s="1">
        <v>1.5621421000000001E-6</v>
      </c>
      <c r="L8788" s="1">
        <v>2.1910352000000001E-6</v>
      </c>
      <c r="M8788" s="1">
        <v>1.77553059999999E-4</v>
      </c>
      <c r="N8788" s="1">
        <v>1.81842009999999E-7</v>
      </c>
      <c r="O8788" s="1">
        <v>1.67294649199999E-7</v>
      </c>
      <c r="P8788" s="1">
        <v>2.3556165999999999E-9</v>
      </c>
      <c r="Q8788" s="1">
        <v>9.1822532200001496E-10</v>
      </c>
      <c r="R8788" s="1">
        <v>3.65</v>
      </c>
      <c r="S8788" s="1">
        <v>10.95</v>
      </c>
      <c r="T8788" s="1">
        <v>0.01</v>
      </c>
      <c r="U8788" s="1">
        <v>219</v>
      </c>
      <c r="V8788" s="1">
        <f t="shared" si="549"/>
        <v>0.83182442881321172</v>
      </c>
      <c r="W8788" s="1">
        <f t="shared" si="550"/>
        <v>3.3127894970714133</v>
      </c>
      <c r="X8788" s="1">
        <f t="shared" si="551"/>
        <v>1095</v>
      </c>
    </row>
    <row r="8789" spans="1:24" hidden="1" x14ac:dyDescent="0.3">
      <c r="A8789" s="18" t="str">
        <f t="shared" si="548"/>
        <v>OFF - Light Commercial - Air Compressors_1990_50</v>
      </c>
      <c r="B8789" s="1" t="s">
        <v>40</v>
      </c>
      <c r="C8789" s="1">
        <v>2020</v>
      </c>
      <c r="D8789" s="1" t="s">
        <v>175</v>
      </c>
      <c r="E8789" s="1">
        <v>1990</v>
      </c>
      <c r="F8789" s="1">
        <v>50</v>
      </c>
      <c r="G8789" s="1" t="s">
        <v>12</v>
      </c>
      <c r="H8789" s="1">
        <v>8.3933530163870905E-6</v>
      </c>
      <c r="I8789" s="1">
        <v>7.7202061044728497E-6</v>
      </c>
      <c r="J8789" s="1">
        <v>9.2363729999999997E-6</v>
      </c>
      <c r="K8789" s="1">
        <v>1.523676E-4</v>
      </c>
      <c r="L8789" s="1">
        <v>8.2183280000000005E-6</v>
      </c>
      <c r="M8789" s="1">
        <v>7.7906809999999998E-4</v>
      </c>
      <c r="N8789" s="1">
        <v>5.3708256000000002E-8</v>
      </c>
      <c r="O8789" s="1">
        <v>4.0579571199999999E-8</v>
      </c>
      <c r="P8789" s="1">
        <v>9.4720480000000008E-9</v>
      </c>
      <c r="Q8789" s="1">
        <v>1.4065492327395101E-8</v>
      </c>
      <c r="R8789" s="1">
        <v>40.15</v>
      </c>
      <c r="S8789" s="1">
        <v>18.25</v>
      </c>
      <c r="T8789" s="1">
        <v>0.03</v>
      </c>
      <c r="U8789" s="1">
        <v>638.75</v>
      </c>
      <c r="V8789" s="1">
        <f t="shared" si="549"/>
        <v>4.0020875243614942</v>
      </c>
      <c r="W8789" s="1">
        <f t="shared" si="550"/>
        <v>4.2603095713798398</v>
      </c>
      <c r="X8789" s="1">
        <f t="shared" si="551"/>
        <v>608.33333333333337</v>
      </c>
    </row>
    <row r="8790" spans="1:24" hidden="1" x14ac:dyDescent="0.3">
      <c r="A8790" s="18" t="str">
        <f t="shared" si="548"/>
        <v>OFF - Light Commercial - Air Compressors_1990_50</v>
      </c>
      <c r="B8790" s="1" t="s">
        <v>40</v>
      </c>
      <c r="C8790" s="1">
        <v>2020</v>
      </c>
      <c r="D8790" s="1" t="s">
        <v>175</v>
      </c>
      <c r="E8790" s="1">
        <v>1990</v>
      </c>
      <c r="F8790" s="1">
        <v>50</v>
      </c>
      <c r="G8790" s="1" t="s">
        <v>5</v>
      </c>
      <c r="H8790" s="1">
        <v>1.33111944444444E-5</v>
      </c>
      <c r="I8790" s="1">
        <v>1.5841421487603299E-5</v>
      </c>
      <c r="J8790" s="1">
        <v>1.9168119999999998E-5</v>
      </c>
      <c r="K8790" s="1">
        <v>3.8988410000000002E-5</v>
      </c>
      <c r="L8790" s="1">
        <v>2.6482620000000001E-5</v>
      </c>
      <c r="M8790" s="1">
        <v>1.986116E-3</v>
      </c>
      <c r="N8790" s="1">
        <v>3.6908840000000001E-6</v>
      </c>
      <c r="O8790" s="1">
        <v>3.39561328E-6</v>
      </c>
      <c r="P8790" s="1">
        <v>2.567553E-8</v>
      </c>
      <c r="Q8790" s="1">
        <v>1.7446281118000199E-8</v>
      </c>
      <c r="R8790" s="1">
        <v>69.349999999999994</v>
      </c>
      <c r="S8790" s="1">
        <v>65.7</v>
      </c>
      <c r="T8790" s="1">
        <v>0.08</v>
      </c>
      <c r="U8790" s="1">
        <v>2430.9</v>
      </c>
      <c r="V8790" s="1">
        <f t="shared" si="549"/>
        <v>2.1578221972164879</v>
      </c>
      <c r="W8790" s="1">
        <f t="shared" si="550"/>
        <v>3.6073016124953159</v>
      </c>
      <c r="X8790" s="1">
        <f t="shared" si="551"/>
        <v>821.25</v>
      </c>
    </row>
    <row r="8791" spans="1:24" hidden="1" x14ac:dyDescent="0.3">
      <c r="A8791" s="18" t="str">
        <f t="shared" si="548"/>
        <v>OFF - Light Commercial - Air Compressors_1990_100</v>
      </c>
      <c r="B8791" s="1" t="s">
        <v>40</v>
      </c>
      <c r="C8791" s="1">
        <v>2020</v>
      </c>
      <c r="D8791" s="1" t="s">
        <v>175</v>
      </c>
      <c r="E8791" s="1">
        <v>1990</v>
      </c>
      <c r="F8791" s="1">
        <v>100</v>
      </c>
      <c r="G8791" s="1" t="s">
        <v>12</v>
      </c>
      <c r="H8791" s="1">
        <v>3.7977389023835002E-5</v>
      </c>
      <c r="I8791" s="1">
        <v>3.4931602424123398E-5</v>
      </c>
      <c r="J8791" s="1">
        <v>4.1791800000000002E-5</v>
      </c>
      <c r="K8791" s="1">
        <v>5.0249500000000005E-4</v>
      </c>
      <c r="L8791" s="1">
        <v>7.879102E-5</v>
      </c>
      <c r="M8791" s="1">
        <v>4.9957220000000002E-3</v>
      </c>
      <c r="N8791" s="1">
        <v>3.4831376999999999E-7</v>
      </c>
      <c r="O8791" s="1">
        <v>2.6317040399999998E-7</v>
      </c>
      <c r="P8791" s="1">
        <v>4.8265649999999998E-8</v>
      </c>
      <c r="Q8791" s="1">
        <v>7.9278229481681896E-8</v>
      </c>
      <c r="R8791" s="1">
        <v>226.3</v>
      </c>
      <c r="S8791" s="1">
        <v>54.75</v>
      </c>
      <c r="T8791" s="1">
        <v>0.11</v>
      </c>
      <c r="U8791" s="1">
        <v>3832.5</v>
      </c>
      <c r="V8791" s="1">
        <f t="shared" si="549"/>
        <v>3.0180396821820716</v>
      </c>
      <c r="W8791" s="1">
        <f t="shared" si="550"/>
        <v>6.8074296183842673</v>
      </c>
      <c r="X8791" s="1">
        <f t="shared" si="551"/>
        <v>497.72727272727275</v>
      </c>
    </row>
    <row r="8792" spans="1:24" hidden="1" x14ac:dyDescent="0.3">
      <c r="A8792" s="18" t="str">
        <f t="shared" si="548"/>
        <v>OFF - Light Commercial - Air Compressors_1990_175</v>
      </c>
      <c r="B8792" s="1" t="s">
        <v>40</v>
      </c>
      <c r="C8792" s="1">
        <v>2020</v>
      </c>
      <c r="D8792" s="1" t="s">
        <v>175</v>
      </c>
      <c r="E8792" s="1">
        <v>1990</v>
      </c>
      <c r="F8792" s="1">
        <v>175</v>
      </c>
      <c r="G8792" s="1" t="s">
        <v>12</v>
      </c>
      <c r="H8792" s="1">
        <v>1.57422810351141E-6</v>
      </c>
      <c r="I8792" s="1">
        <v>1.4479750096098E-6</v>
      </c>
      <c r="J8792" s="1">
        <v>1.732342E-6</v>
      </c>
      <c r="K8792" s="1">
        <v>2.4269839999999999E-5</v>
      </c>
      <c r="L8792" s="1">
        <v>1.1821700000000001E-5</v>
      </c>
      <c r="M8792" s="1">
        <v>6.2568119999999996E-4</v>
      </c>
      <c r="N8792" s="1">
        <v>4.4854677E-8</v>
      </c>
      <c r="O8792" s="1">
        <v>3.3890200399999999E-8</v>
      </c>
      <c r="P8792" s="1">
        <v>6.2154879999999998E-9</v>
      </c>
      <c r="Q8792" s="1">
        <v>8.9507678447060207E-9</v>
      </c>
      <c r="R8792" s="1">
        <v>25.55</v>
      </c>
      <c r="S8792" s="1">
        <v>3.65</v>
      </c>
      <c r="T8792" s="1">
        <v>0.01</v>
      </c>
      <c r="U8792" s="1">
        <v>489.1</v>
      </c>
      <c r="V8792" s="1">
        <f t="shared" si="549"/>
        <v>0.98028420344728651</v>
      </c>
      <c r="W8792" s="1">
        <f t="shared" si="550"/>
        <v>8.0033327170582087</v>
      </c>
      <c r="X8792" s="1">
        <f t="shared" si="551"/>
        <v>365</v>
      </c>
    </row>
    <row r="8793" spans="1:24" hidden="1" x14ac:dyDescent="0.3">
      <c r="A8793" s="18" t="str">
        <f t="shared" si="548"/>
        <v>OFF - Light Commercial - Air Compressors_1991_25</v>
      </c>
      <c r="B8793" s="1" t="s">
        <v>40</v>
      </c>
      <c r="C8793" s="1">
        <v>2020</v>
      </c>
      <c r="D8793" s="1" t="s">
        <v>175</v>
      </c>
      <c r="E8793" s="1">
        <v>1991</v>
      </c>
      <c r="F8793" s="1">
        <v>25</v>
      </c>
      <c r="G8793" s="1" t="s">
        <v>5</v>
      </c>
      <c r="H8793" s="1">
        <v>5.0985055555555502E-7</v>
      </c>
      <c r="I8793" s="1">
        <v>6.0676429752066103E-7</v>
      </c>
      <c r="J8793" s="1">
        <v>7.3418480000000002E-7</v>
      </c>
      <c r="K8793" s="1">
        <v>1.7228729E-6</v>
      </c>
      <c r="L8793" s="1">
        <v>2.4164743E-6</v>
      </c>
      <c r="M8793" s="1">
        <v>1.9582175999999999E-4</v>
      </c>
      <c r="N8793" s="1">
        <v>2.0055200000000001E-7</v>
      </c>
      <c r="O8793" s="1">
        <v>1.8450784E-7</v>
      </c>
      <c r="P8793" s="1">
        <v>2.5979892999999998E-9</v>
      </c>
      <c r="Q8793" s="1">
        <v>9.1822532200001496E-10</v>
      </c>
      <c r="R8793" s="1">
        <v>3.65</v>
      </c>
      <c r="S8793" s="1">
        <v>10.95</v>
      </c>
      <c r="T8793" s="1">
        <v>0.01</v>
      </c>
      <c r="U8793" s="1">
        <v>219</v>
      </c>
      <c r="V8793" s="1">
        <f t="shared" si="549"/>
        <v>0.91741218581260586</v>
      </c>
      <c r="W8793" s="1">
        <f t="shared" si="550"/>
        <v>3.6536476826036361</v>
      </c>
      <c r="X8793" s="1">
        <f t="shared" si="551"/>
        <v>1095</v>
      </c>
    </row>
    <row r="8794" spans="1:24" hidden="1" x14ac:dyDescent="0.3">
      <c r="A8794" s="18" t="str">
        <f t="shared" si="548"/>
        <v>OFF - Light Commercial - Air Compressors_1991_50</v>
      </c>
      <c r="B8794" s="1" t="s">
        <v>40</v>
      </c>
      <c r="C8794" s="1">
        <v>2020</v>
      </c>
      <c r="D8794" s="1" t="s">
        <v>175</v>
      </c>
      <c r="E8794" s="1">
        <v>1991</v>
      </c>
      <c r="F8794" s="1">
        <v>50</v>
      </c>
      <c r="G8794" s="1" t="s">
        <v>12</v>
      </c>
      <c r="H8794" s="1">
        <v>9.1831260069844792E-6</v>
      </c>
      <c r="I8794" s="1">
        <v>8.4466393012243196E-6</v>
      </c>
      <c r="J8794" s="1">
        <v>1.010547E-5</v>
      </c>
      <c r="K8794" s="1">
        <v>1.6747800000000001E-4</v>
      </c>
      <c r="L8794" s="1">
        <v>9.154754E-6</v>
      </c>
      <c r="M8794" s="1">
        <v>8.6982100000000001E-4</v>
      </c>
      <c r="N8794" s="1">
        <v>5.9964686999999997E-8</v>
      </c>
      <c r="O8794" s="1">
        <v>4.5306652399999998E-8</v>
      </c>
      <c r="P8794" s="1">
        <v>1.057544E-8</v>
      </c>
      <c r="Q8794" s="1">
        <v>1.53441734480674E-8</v>
      </c>
      <c r="R8794" s="1">
        <v>43.8</v>
      </c>
      <c r="S8794" s="1">
        <v>18.25</v>
      </c>
      <c r="T8794" s="1">
        <v>0.04</v>
      </c>
      <c r="U8794" s="1">
        <v>638.75</v>
      </c>
      <c r="V8794" s="1">
        <f t="shared" si="549"/>
        <v>4.3786641590599809</v>
      </c>
      <c r="W8794" s="1">
        <f t="shared" si="550"/>
        <v>4.7457446441451197</v>
      </c>
      <c r="X8794" s="1">
        <f t="shared" si="551"/>
        <v>456.25</v>
      </c>
    </row>
    <row r="8795" spans="1:24" hidden="1" x14ac:dyDescent="0.3">
      <c r="A8795" s="18" t="str">
        <f t="shared" si="548"/>
        <v>OFF - Light Commercial - Air Compressors_1991_50</v>
      </c>
      <c r="B8795" s="1" t="s">
        <v>40</v>
      </c>
      <c r="C8795" s="1">
        <v>2020</v>
      </c>
      <c r="D8795" s="1" t="s">
        <v>175</v>
      </c>
      <c r="E8795" s="1">
        <v>1991</v>
      </c>
      <c r="F8795" s="1">
        <v>50</v>
      </c>
      <c r="G8795" s="1" t="s">
        <v>5</v>
      </c>
      <c r="H8795" s="1">
        <v>1.46808055555555E-5</v>
      </c>
      <c r="I8795" s="1">
        <v>1.7471371900826401E-5</v>
      </c>
      <c r="J8795" s="1">
        <v>2.1140359999999999E-5</v>
      </c>
      <c r="K8795" s="1">
        <v>4.2999990000000001E-5</v>
      </c>
      <c r="L8795" s="1">
        <v>2.9207469999999999E-5</v>
      </c>
      <c r="M8795" s="1">
        <v>2.1904709999999998E-3</v>
      </c>
      <c r="N8795" s="1">
        <v>4.0706459999999996E-6</v>
      </c>
      <c r="O8795" s="1">
        <v>3.7449943199999999E-6</v>
      </c>
      <c r="P8795" s="1">
        <v>2.8317330000000001E-8</v>
      </c>
      <c r="Q8795" s="1">
        <v>1.9282731762000301E-8</v>
      </c>
      <c r="R8795" s="1">
        <v>76.649999999999906</v>
      </c>
      <c r="S8795" s="1">
        <v>73</v>
      </c>
      <c r="T8795" s="1">
        <v>0.09</v>
      </c>
      <c r="U8795" s="1">
        <v>2701</v>
      </c>
      <c r="V8795" s="1">
        <f t="shared" si="549"/>
        <v>2.1418597263911492</v>
      </c>
      <c r="W8795" s="1">
        <f t="shared" si="550"/>
        <v>3.5806177132442971</v>
      </c>
      <c r="X8795" s="1">
        <f t="shared" si="551"/>
        <v>811.11111111111109</v>
      </c>
    </row>
    <row r="8796" spans="1:24" hidden="1" x14ac:dyDescent="0.3">
      <c r="A8796" s="18" t="str">
        <f t="shared" si="548"/>
        <v>OFF - Light Commercial - Air Compressors_1991_100</v>
      </c>
      <c r="B8796" s="1" t="s">
        <v>40</v>
      </c>
      <c r="C8796" s="1">
        <v>2020</v>
      </c>
      <c r="D8796" s="1" t="s">
        <v>175</v>
      </c>
      <c r="E8796" s="1">
        <v>1991</v>
      </c>
      <c r="F8796" s="1">
        <v>100</v>
      </c>
      <c r="G8796" s="1" t="s">
        <v>12</v>
      </c>
      <c r="H8796" s="1">
        <v>4.1552189626140099E-5</v>
      </c>
      <c r="I8796" s="1">
        <v>3.8219704018123598E-5</v>
      </c>
      <c r="J8796" s="1">
        <v>4.5725649999999998E-5</v>
      </c>
      <c r="K8796" s="1">
        <v>5.5193389999999998E-4</v>
      </c>
      <c r="L8796" s="1">
        <v>8.7768489999999998E-5</v>
      </c>
      <c r="M8796" s="1">
        <v>5.5776699999999999E-3</v>
      </c>
      <c r="N8796" s="1">
        <v>3.8888856E-7</v>
      </c>
      <c r="O8796" s="1">
        <v>2.93826912E-7</v>
      </c>
      <c r="P8796" s="1">
        <v>5.3888070000000002E-8</v>
      </c>
      <c r="Q8796" s="1">
        <v>8.8228997326388004E-8</v>
      </c>
      <c r="R8796" s="1">
        <v>251.85</v>
      </c>
      <c r="S8796" s="1">
        <v>62.05</v>
      </c>
      <c r="T8796" s="1">
        <v>0.13</v>
      </c>
      <c r="U8796" s="1">
        <v>4343.5</v>
      </c>
      <c r="V8796" s="1">
        <f t="shared" si="549"/>
        <v>2.9136413657612112</v>
      </c>
      <c r="W8796" s="1">
        <f t="shared" si="550"/>
        <v>6.690944099230471</v>
      </c>
      <c r="X8796" s="1">
        <f t="shared" si="551"/>
        <v>477.30769230769226</v>
      </c>
    </row>
    <row r="8797" spans="1:24" hidden="1" x14ac:dyDescent="0.3">
      <c r="A8797" s="18" t="str">
        <f t="shared" si="548"/>
        <v>OFF - Light Commercial - Air Compressors_1991_175</v>
      </c>
      <c r="B8797" s="1" t="s">
        <v>40</v>
      </c>
      <c r="C8797" s="1">
        <v>2020</v>
      </c>
      <c r="D8797" s="1" t="s">
        <v>175</v>
      </c>
      <c r="E8797" s="1">
        <v>1991</v>
      </c>
      <c r="F8797" s="1">
        <v>175</v>
      </c>
      <c r="G8797" s="1" t="s">
        <v>12</v>
      </c>
      <c r="H8797" s="1">
        <v>1.74179486550367E-6</v>
      </c>
      <c r="I8797" s="1">
        <v>1.6021029172902801E-6</v>
      </c>
      <c r="J8797" s="1">
        <v>1.9167389999999998E-6</v>
      </c>
      <c r="K8797" s="1">
        <v>2.6773379999999999E-5</v>
      </c>
      <c r="L8797" s="1">
        <v>1.314415E-5</v>
      </c>
      <c r="M8797" s="1">
        <v>6.9856580000000001E-4</v>
      </c>
      <c r="N8797" s="1">
        <v>5.0079726000000001E-8</v>
      </c>
      <c r="O8797" s="1">
        <v>3.7838015200000003E-8</v>
      </c>
      <c r="P8797" s="1">
        <v>6.9395209999999999E-9</v>
      </c>
      <c r="Q8797" s="1">
        <v>1.02294489653783E-8</v>
      </c>
      <c r="R8797" s="1">
        <v>29.2</v>
      </c>
      <c r="S8797" s="1">
        <v>3.65</v>
      </c>
      <c r="T8797" s="1">
        <v>0.01</v>
      </c>
      <c r="U8797" s="1">
        <v>489.1</v>
      </c>
      <c r="V8797" s="1">
        <f t="shared" si="549"/>
        <v>1.0846293421456896</v>
      </c>
      <c r="W8797" s="1">
        <f t="shared" si="550"/>
        <v>8.8986360449783586</v>
      </c>
      <c r="X8797" s="1">
        <f t="shared" si="551"/>
        <v>365</v>
      </c>
    </row>
    <row r="8798" spans="1:24" hidden="1" x14ac:dyDescent="0.3">
      <c r="A8798" s="18" t="str">
        <f t="shared" si="548"/>
        <v>OFF - Light Commercial - Air Compressors_1992_25</v>
      </c>
      <c r="B8798" s="1" t="s">
        <v>40</v>
      </c>
      <c r="C8798" s="1">
        <v>2020</v>
      </c>
      <c r="D8798" s="1" t="s">
        <v>175</v>
      </c>
      <c r="E8798" s="1">
        <v>1992</v>
      </c>
      <c r="F8798" s="1">
        <v>25</v>
      </c>
      <c r="G8798" s="1" t="s">
        <v>5</v>
      </c>
      <c r="H8798" s="1">
        <v>7.2831444444444397E-7</v>
      </c>
      <c r="I8798" s="1">
        <v>8.6675438016528896E-7</v>
      </c>
      <c r="J8798" s="1">
        <v>1.0487728E-6</v>
      </c>
      <c r="K8798" s="1">
        <v>2.4611001E-6</v>
      </c>
      <c r="L8798" s="1">
        <v>3.45190029999999E-6</v>
      </c>
      <c r="M8798" s="1">
        <v>2.7972867000000001E-4</v>
      </c>
      <c r="N8798" s="1">
        <v>2.8648581000000001E-7</v>
      </c>
      <c r="O8798" s="1">
        <v>2.635669452E-7</v>
      </c>
      <c r="P8798" s="1">
        <v>3.7111922999999899E-9</v>
      </c>
      <c r="Q8798" s="1">
        <v>2.7546759660000398E-9</v>
      </c>
      <c r="R8798" s="1">
        <v>10.95</v>
      </c>
      <c r="S8798" s="1">
        <v>18.25</v>
      </c>
      <c r="T8798" s="1">
        <v>0.02</v>
      </c>
      <c r="U8798" s="1">
        <v>350.4</v>
      </c>
      <c r="V8798" s="1">
        <f t="shared" si="549"/>
        <v>0.81906911147302996</v>
      </c>
      <c r="W8798" s="1">
        <f t="shared" si="550"/>
        <v>3.2619909126681388</v>
      </c>
      <c r="X8798" s="1">
        <f t="shared" si="551"/>
        <v>912.5</v>
      </c>
    </row>
    <row r="8799" spans="1:24" hidden="1" x14ac:dyDescent="0.3">
      <c r="A8799" s="18" t="str">
        <f t="shared" si="548"/>
        <v>OFF - Light Commercial - Air Compressors_1992_50</v>
      </c>
      <c r="B8799" s="1" t="s">
        <v>40</v>
      </c>
      <c r="C8799" s="1">
        <v>2020</v>
      </c>
      <c r="D8799" s="1" t="s">
        <v>175</v>
      </c>
      <c r="E8799" s="1">
        <v>1992</v>
      </c>
      <c r="F8799" s="1">
        <v>50</v>
      </c>
      <c r="G8799" s="1" t="s">
        <v>12</v>
      </c>
      <c r="H8799" s="1">
        <v>1.28354229539302E-5</v>
      </c>
      <c r="I8799" s="1">
        <v>1.1806022033025E-5</v>
      </c>
      <c r="J8799" s="1">
        <v>1.41246E-5</v>
      </c>
      <c r="K8799" s="1">
        <v>2.3521330000000001E-4</v>
      </c>
      <c r="L8799" s="1">
        <v>1.303331E-5</v>
      </c>
      <c r="M8799" s="1">
        <v>1.24117E-3</v>
      </c>
      <c r="N8799" s="1">
        <v>8.5565151000000004E-8</v>
      </c>
      <c r="O8799" s="1">
        <v>6.4649225199999998E-8</v>
      </c>
      <c r="P8799" s="1">
        <v>1.509037E-8</v>
      </c>
      <c r="Q8799" s="1">
        <v>2.17375790514289E-8</v>
      </c>
      <c r="R8799" s="1">
        <v>62.05</v>
      </c>
      <c r="S8799" s="1">
        <v>25.55</v>
      </c>
      <c r="T8799" s="1">
        <v>0.06</v>
      </c>
      <c r="U8799" s="1">
        <v>894.25</v>
      </c>
      <c r="V8799" s="1">
        <f t="shared" si="549"/>
        <v>4.371527766720023</v>
      </c>
      <c r="W8799" s="1">
        <f t="shared" si="550"/>
        <v>4.8259673239548571</v>
      </c>
      <c r="X8799" s="1">
        <f t="shared" si="551"/>
        <v>425.83333333333337</v>
      </c>
    </row>
    <row r="8800" spans="1:24" hidden="1" x14ac:dyDescent="0.3">
      <c r="A8800" s="18" t="str">
        <f t="shared" si="548"/>
        <v>OFF - Light Commercial - Air Compressors_1992_50</v>
      </c>
      <c r="B8800" s="1" t="s">
        <v>40</v>
      </c>
      <c r="C8800" s="1">
        <v>2020</v>
      </c>
      <c r="D8800" s="1" t="s">
        <v>175</v>
      </c>
      <c r="E8800" s="1">
        <v>1992</v>
      </c>
      <c r="F8800" s="1">
        <v>50</v>
      </c>
      <c r="G8800" s="1" t="s">
        <v>5</v>
      </c>
      <c r="H8800" s="1">
        <v>2.0971326388888799E-5</v>
      </c>
      <c r="I8800" s="1">
        <v>2.4957611570247899E-5</v>
      </c>
      <c r="J8800" s="1">
        <v>3.019871E-5</v>
      </c>
      <c r="K8800" s="1">
        <v>6.1424889999999995E-5</v>
      </c>
      <c r="L8800" s="1">
        <v>4.1722460000000003E-5</v>
      </c>
      <c r="M8800" s="1">
        <v>3.1290580000000001E-3</v>
      </c>
      <c r="N8800" s="1">
        <v>5.814861E-6</v>
      </c>
      <c r="O8800" s="1">
        <v>5.3496721200000003E-6</v>
      </c>
      <c r="P8800" s="1">
        <v>4.0450899999999997E-8</v>
      </c>
      <c r="Q8800" s="1">
        <v>2.7546759660000401E-8</v>
      </c>
      <c r="R8800" s="1">
        <v>109.5</v>
      </c>
      <c r="S8800" s="1">
        <v>102.2</v>
      </c>
      <c r="T8800" s="1">
        <v>0.13</v>
      </c>
      <c r="U8800" s="1">
        <v>3781.4</v>
      </c>
      <c r="V8800" s="1">
        <f t="shared" si="549"/>
        <v>2.185440575615476</v>
      </c>
      <c r="W8800" s="1">
        <f t="shared" si="550"/>
        <v>3.6534728790791893</v>
      </c>
      <c r="X8800" s="1">
        <f t="shared" si="551"/>
        <v>786.15384615384619</v>
      </c>
    </row>
    <row r="8801" spans="1:24" hidden="1" x14ac:dyDescent="0.3">
      <c r="A8801" s="18" t="str">
        <f t="shared" si="548"/>
        <v>OFF - Light Commercial - Air Compressors_1992_100</v>
      </c>
      <c r="B8801" s="1" t="s">
        <v>40</v>
      </c>
      <c r="C8801" s="1">
        <v>2020</v>
      </c>
      <c r="D8801" s="1" t="s">
        <v>175</v>
      </c>
      <c r="E8801" s="1">
        <v>1992</v>
      </c>
      <c r="F8801" s="1">
        <v>100</v>
      </c>
      <c r="G8801" s="1" t="s">
        <v>12</v>
      </c>
      <c r="H8801" s="1">
        <v>5.8080193450068498E-5</v>
      </c>
      <c r="I8801" s="1">
        <v>5.3422161935373E-5</v>
      </c>
      <c r="J8801" s="1">
        <v>6.3913710000000005E-5</v>
      </c>
      <c r="K8801" s="1">
        <v>7.7458880000000005E-4</v>
      </c>
      <c r="L8801" s="1">
        <v>1.2495259999999999E-4</v>
      </c>
      <c r="M8801" s="1">
        <v>7.9589210000000007E-3</v>
      </c>
      <c r="N8801" s="1">
        <v>5.5491507000000001E-7</v>
      </c>
      <c r="O8801" s="1">
        <v>4.1926916400000001E-7</v>
      </c>
      <c r="P8801" s="1">
        <v>7.689427E-8</v>
      </c>
      <c r="Q8801" s="1">
        <v>1.2531074982588401E-7</v>
      </c>
      <c r="R8801" s="1">
        <v>357.7</v>
      </c>
      <c r="S8801" s="1">
        <v>87.6</v>
      </c>
      <c r="T8801" s="1">
        <v>0.18</v>
      </c>
      <c r="U8801" s="1">
        <v>6132</v>
      </c>
      <c r="V8801" s="1">
        <f t="shared" si="549"/>
        <v>2.8847482193797171</v>
      </c>
      <c r="W8801" s="1">
        <f t="shared" si="550"/>
        <v>6.747326901388333</v>
      </c>
      <c r="X8801" s="1">
        <f t="shared" si="551"/>
        <v>486.66666666666663</v>
      </c>
    </row>
    <row r="8802" spans="1:24" hidden="1" x14ac:dyDescent="0.3">
      <c r="A8802" s="18" t="str">
        <f t="shared" si="548"/>
        <v>OFF - Light Commercial - Air Compressors_1992_175</v>
      </c>
      <c r="B8802" s="1" t="s">
        <v>40</v>
      </c>
      <c r="C8802" s="1">
        <v>2020</v>
      </c>
      <c r="D8802" s="1" t="s">
        <v>175</v>
      </c>
      <c r="E8802" s="1">
        <v>1992</v>
      </c>
      <c r="F8802" s="1">
        <v>175</v>
      </c>
      <c r="G8802" s="1" t="s">
        <v>12</v>
      </c>
      <c r="H8802" s="1">
        <v>2.46285073502484E-6</v>
      </c>
      <c r="I8802" s="1">
        <v>2.2653301060758398E-6</v>
      </c>
      <c r="J8802" s="1">
        <v>2.7102170000000002E-6</v>
      </c>
      <c r="K8802" s="1">
        <v>3.7741850000000002E-5</v>
      </c>
      <c r="L8802" s="1">
        <v>1.8677749999999999E-5</v>
      </c>
      <c r="M8802" s="1">
        <v>9.9680199999999997E-4</v>
      </c>
      <c r="N8802" s="1">
        <v>7.1460090000000002E-8</v>
      </c>
      <c r="O8802" s="1">
        <v>5.3992068E-8</v>
      </c>
      <c r="P8802" s="1">
        <v>9.9021849999999993E-9</v>
      </c>
      <c r="Q8802" s="1">
        <v>1.4065492327395101E-8</v>
      </c>
      <c r="R8802" s="1">
        <v>40.15</v>
      </c>
      <c r="S8802" s="1">
        <v>7.3</v>
      </c>
      <c r="T8802" s="1">
        <v>0.01</v>
      </c>
      <c r="U8802" s="1">
        <v>978.2</v>
      </c>
      <c r="V8802" s="1">
        <f t="shared" si="549"/>
        <v>0.76681824749797878</v>
      </c>
      <c r="W8802" s="1">
        <f t="shared" si="550"/>
        <v>6.3224514095279849</v>
      </c>
      <c r="X8802" s="1">
        <f t="shared" si="551"/>
        <v>730</v>
      </c>
    </row>
    <row r="8803" spans="1:24" hidden="1" x14ac:dyDescent="0.3">
      <c r="A8803" s="18" t="str">
        <f t="shared" si="548"/>
        <v>OFF - Light Commercial - Air Compressors_1993_25</v>
      </c>
      <c r="B8803" s="1" t="s">
        <v>40</v>
      </c>
      <c r="C8803" s="1">
        <v>2020</v>
      </c>
      <c r="D8803" s="1" t="s">
        <v>175</v>
      </c>
      <c r="E8803" s="1">
        <v>1993</v>
      </c>
      <c r="F8803" s="1">
        <v>25</v>
      </c>
      <c r="G8803" s="1" t="s">
        <v>5</v>
      </c>
      <c r="H8803" s="1">
        <v>8.8324597222222203E-7</v>
      </c>
      <c r="I8803" s="1">
        <v>1.0511357024793299E-6</v>
      </c>
      <c r="J8803" s="1">
        <v>1.2718742000000001E-6</v>
      </c>
      <c r="K8803" s="1">
        <v>2.9846388999999998E-6</v>
      </c>
      <c r="L8803" s="1">
        <v>4.1862080000000001E-6</v>
      </c>
      <c r="M8803" s="1">
        <v>3.3923412999999899E-4</v>
      </c>
      <c r="N8803" s="1">
        <v>3.4742859999999999E-7</v>
      </c>
      <c r="O8803" s="1">
        <v>3.1963431199999998E-7</v>
      </c>
      <c r="P8803" s="1">
        <v>4.5006569999999999E-9</v>
      </c>
      <c r="Q8803" s="1">
        <v>3.6729012880000598E-9</v>
      </c>
      <c r="R8803" s="1">
        <v>14.6</v>
      </c>
      <c r="S8803" s="1">
        <v>21.9</v>
      </c>
      <c r="T8803" s="1">
        <v>0.03</v>
      </c>
      <c r="U8803" s="1">
        <v>438</v>
      </c>
      <c r="V8803" s="1">
        <f t="shared" si="549"/>
        <v>0.79464522413202343</v>
      </c>
      <c r="W8803" s="1">
        <f t="shared" si="550"/>
        <v>3.1647200133882665</v>
      </c>
      <c r="X8803" s="1">
        <f t="shared" si="551"/>
        <v>730</v>
      </c>
    </row>
    <row r="8804" spans="1:24" hidden="1" x14ac:dyDescent="0.3">
      <c r="A8804" s="18" t="str">
        <f t="shared" si="548"/>
        <v>OFF - Light Commercial - Air Compressors_1993_50</v>
      </c>
      <c r="B8804" s="1" t="s">
        <v>40</v>
      </c>
      <c r="C8804" s="1">
        <v>2020</v>
      </c>
      <c r="D8804" s="1" t="s">
        <v>175</v>
      </c>
      <c r="E8804" s="1">
        <v>1993</v>
      </c>
      <c r="F8804" s="1">
        <v>50</v>
      </c>
      <c r="G8804" s="1" t="s">
        <v>12</v>
      </c>
      <c r="H8804" s="1">
        <v>1.52278045398245E-5</v>
      </c>
      <c r="I8804" s="1">
        <v>1.4006534615730599E-5</v>
      </c>
      <c r="J8804" s="1">
        <v>1.6757270000000001E-5</v>
      </c>
      <c r="K8804" s="1">
        <v>2.8044749999999997E-4</v>
      </c>
      <c r="L8804" s="1">
        <v>1.57564E-5</v>
      </c>
      <c r="M8804" s="1">
        <v>1.5039369999999999E-3</v>
      </c>
      <c r="N8804" s="1">
        <v>1.0368008999999999E-7</v>
      </c>
      <c r="O8804" s="1">
        <v>7.8336068000000003E-8</v>
      </c>
      <c r="P8804" s="1">
        <v>1.828513E-8</v>
      </c>
      <c r="Q8804" s="1">
        <v>2.6852303534118001E-8</v>
      </c>
      <c r="R8804" s="1">
        <v>76.649999999999906</v>
      </c>
      <c r="S8804" s="1">
        <v>32.85</v>
      </c>
      <c r="T8804" s="1">
        <v>7.0000000000000007E-2</v>
      </c>
      <c r="U8804" s="1">
        <v>1149.75</v>
      </c>
      <c r="V8804" s="1">
        <f t="shared" si="549"/>
        <v>4.033814115451607</v>
      </c>
      <c r="W8804" s="1">
        <f t="shared" si="550"/>
        <v>4.5377668689955559</v>
      </c>
      <c r="X8804" s="1">
        <f t="shared" si="551"/>
        <v>469.28571428571428</v>
      </c>
    </row>
    <row r="8805" spans="1:24" hidden="1" x14ac:dyDescent="0.3">
      <c r="A8805" s="18" t="str">
        <f t="shared" si="548"/>
        <v>OFF - Light Commercial - Air Compressors_1993_50</v>
      </c>
      <c r="B8805" s="1" t="s">
        <v>40</v>
      </c>
      <c r="C8805" s="1">
        <v>2020</v>
      </c>
      <c r="D8805" s="1" t="s">
        <v>175</v>
      </c>
      <c r="E8805" s="1">
        <v>1993</v>
      </c>
      <c r="F8805" s="1">
        <v>50</v>
      </c>
      <c r="G8805" s="1" t="s">
        <v>5</v>
      </c>
      <c r="H8805" s="1">
        <v>2.5432458333333299E-5</v>
      </c>
      <c r="I8805" s="1">
        <v>3.0266727272727201E-5</v>
      </c>
      <c r="J8805" s="1">
        <v>3.662274E-5</v>
      </c>
      <c r="K8805" s="1">
        <v>7.4491529999999999E-5</v>
      </c>
      <c r="L8805" s="1">
        <v>5.0597889999999998E-5</v>
      </c>
      <c r="M8805" s="1">
        <v>3.7946880000000001E-3</v>
      </c>
      <c r="N8805" s="1">
        <v>7.0518290000000001E-6</v>
      </c>
      <c r="O8805" s="1">
        <v>6.4876826799999996E-6</v>
      </c>
      <c r="P8805" s="1">
        <v>4.9055840000000001E-8</v>
      </c>
      <c r="Q8805" s="1">
        <v>3.3974336914000502E-8</v>
      </c>
      <c r="R8805" s="1">
        <v>135.05000000000001</v>
      </c>
      <c r="S8805" s="1">
        <v>124.1</v>
      </c>
      <c r="T8805" s="1">
        <v>0.15</v>
      </c>
      <c r="U8805" s="1">
        <v>4591.7</v>
      </c>
      <c r="V8805" s="1">
        <f t="shared" si="549"/>
        <v>2.1826322028267038</v>
      </c>
      <c r="W8805" s="1">
        <f t="shared" si="550"/>
        <v>3.6487785122574401</v>
      </c>
      <c r="X8805" s="1">
        <f t="shared" si="551"/>
        <v>827.33333333333337</v>
      </c>
    </row>
    <row r="8806" spans="1:24" hidden="1" x14ac:dyDescent="0.3">
      <c r="A8806" s="18" t="str">
        <f t="shared" si="548"/>
        <v>OFF - Light Commercial - Air Compressors_1993_100</v>
      </c>
      <c r="B8806" s="1" t="s">
        <v>40</v>
      </c>
      <c r="C8806" s="1">
        <v>2020</v>
      </c>
      <c r="D8806" s="1" t="s">
        <v>175</v>
      </c>
      <c r="E8806" s="1">
        <v>1993</v>
      </c>
      <c r="F8806" s="1">
        <v>100</v>
      </c>
      <c r="G8806" s="1" t="s">
        <v>12</v>
      </c>
      <c r="H8806" s="1">
        <v>6.8908081229400198E-5</v>
      </c>
      <c r="I8806" s="1">
        <v>6.3381653114802293E-5</v>
      </c>
      <c r="J8806" s="1">
        <v>7.5829140000000005E-5</v>
      </c>
      <c r="K8806" s="1">
        <v>9.2284859999999997E-4</v>
      </c>
      <c r="L8806" s="1">
        <v>1.5105890000000001E-4</v>
      </c>
      <c r="M8806" s="1">
        <v>9.6438960000000008E-3</v>
      </c>
      <c r="N8806" s="1">
        <v>6.7239557999999997E-7</v>
      </c>
      <c r="O8806" s="1">
        <v>5.0803221600000002E-7</v>
      </c>
      <c r="P8806" s="1">
        <v>9.3173480000000004E-8</v>
      </c>
      <c r="Q8806" s="1">
        <v>1.5088437223933E-7</v>
      </c>
      <c r="R8806" s="1">
        <v>430.7</v>
      </c>
      <c r="S8806" s="1">
        <v>105.85</v>
      </c>
      <c r="T8806" s="1">
        <v>0.22</v>
      </c>
      <c r="U8806" s="1">
        <v>7409.49999999999</v>
      </c>
      <c r="V8806" s="1">
        <f t="shared" si="549"/>
        <v>2.8324565764395166</v>
      </c>
      <c r="W8806" s="1">
        <f t="shared" si="550"/>
        <v>6.7506565971027683</v>
      </c>
      <c r="X8806" s="1">
        <f t="shared" si="551"/>
        <v>481.13636363636363</v>
      </c>
    </row>
    <row r="8807" spans="1:24" hidden="1" x14ac:dyDescent="0.3">
      <c r="A8807" s="18" t="str">
        <f t="shared" si="548"/>
        <v>OFF - Light Commercial - Air Compressors_1993_175</v>
      </c>
      <c r="B8807" s="1" t="s">
        <v>40</v>
      </c>
      <c r="C8807" s="1">
        <v>2020</v>
      </c>
      <c r="D8807" s="1" t="s">
        <v>175</v>
      </c>
      <c r="E8807" s="1">
        <v>1993</v>
      </c>
      <c r="F8807" s="1">
        <v>175</v>
      </c>
      <c r="G8807" s="1" t="s">
        <v>12</v>
      </c>
      <c r="H8807" s="1">
        <v>2.9569162852279799E-6</v>
      </c>
      <c r="I8807" s="1">
        <v>2.7197715991526999E-6</v>
      </c>
      <c r="J8807" s="1">
        <v>3.253906E-6</v>
      </c>
      <c r="K8807" s="1">
        <v>4.5172559999999999E-5</v>
      </c>
      <c r="L8807" s="1">
        <v>2.2537490000000002E-5</v>
      </c>
      <c r="M8807" s="1">
        <v>1.207833E-3</v>
      </c>
      <c r="N8807" s="1">
        <v>8.6588757000000001E-8</v>
      </c>
      <c r="O8807" s="1">
        <v>6.5422616400000006E-8</v>
      </c>
      <c r="P8807" s="1">
        <v>1.1998560000000001E-8</v>
      </c>
      <c r="Q8807" s="1">
        <v>1.6622854568739699E-8</v>
      </c>
      <c r="R8807" s="1">
        <v>47.45</v>
      </c>
      <c r="S8807" s="1">
        <v>7.3</v>
      </c>
      <c r="T8807" s="1">
        <v>0.01</v>
      </c>
      <c r="U8807" s="1">
        <v>978.2</v>
      </c>
      <c r="V8807" s="1">
        <f t="shared" si="549"/>
        <v>0.92064749665549472</v>
      </c>
      <c r="W8807" s="1">
        <f t="shared" si="550"/>
        <v>7.6289802260830593</v>
      </c>
      <c r="X8807" s="1">
        <f t="shared" si="551"/>
        <v>730</v>
      </c>
    </row>
    <row r="8808" spans="1:24" hidden="1" x14ac:dyDescent="0.3">
      <c r="A8808" s="18" t="str">
        <f t="shared" si="548"/>
        <v>OFF - Light Commercial - Air Compressors_1994_25</v>
      </c>
      <c r="B8808" s="1" t="s">
        <v>40</v>
      </c>
      <c r="C8808" s="1">
        <v>2020</v>
      </c>
      <c r="D8808" s="1" t="s">
        <v>175</v>
      </c>
      <c r="E8808" s="1">
        <v>1994</v>
      </c>
      <c r="F8808" s="1">
        <v>25</v>
      </c>
      <c r="G8808" s="1" t="s">
        <v>5</v>
      </c>
      <c r="H8808" s="1">
        <v>1.69488055555555E-6</v>
      </c>
      <c r="I8808" s="1">
        <v>2.0170479338842902E-6</v>
      </c>
      <c r="J8808" s="1">
        <v>2.4406279999999999E-6</v>
      </c>
      <c r="K8808" s="1">
        <v>5.7272939999999996E-6</v>
      </c>
      <c r="L8808" s="1">
        <v>8.0330120000000003E-6</v>
      </c>
      <c r="M8808" s="1">
        <v>6.5096420000000004E-4</v>
      </c>
      <c r="N8808" s="1">
        <v>6.6668900000000002E-7</v>
      </c>
      <c r="O8808" s="1">
        <v>6.1335388000000002E-7</v>
      </c>
      <c r="P8808" s="1">
        <v>8.6364159999999907E-9</v>
      </c>
      <c r="Q8808" s="1">
        <v>5.5093519320000904E-9</v>
      </c>
      <c r="R8808" s="1">
        <v>21.9</v>
      </c>
      <c r="S8808" s="1">
        <v>40.15</v>
      </c>
      <c r="T8808" s="1">
        <v>0.05</v>
      </c>
      <c r="U8808" s="1">
        <v>788.4</v>
      </c>
      <c r="V8808" s="1">
        <f t="shared" si="549"/>
        <v>0.8471458821612764</v>
      </c>
      <c r="W8808" s="1">
        <f t="shared" si="550"/>
        <v>3.3738082882578153</v>
      </c>
      <c r="X8808" s="1">
        <f t="shared" si="551"/>
        <v>802.99999999999989</v>
      </c>
    </row>
    <row r="8809" spans="1:24" hidden="1" x14ac:dyDescent="0.3">
      <c r="A8809" s="18" t="str">
        <f t="shared" si="548"/>
        <v>OFF - Light Commercial - Air Compressors_1994_50</v>
      </c>
      <c r="B8809" s="1" t="s">
        <v>40</v>
      </c>
      <c r="C8809" s="1">
        <v>2020</v>
      </c>
      <c r="D8809" s="1" t="s">
        <v>175</v>
      </c>
      <c r="E8809" s="1">
        <v>1994</v>
      </c>
      <c r="F8809" s="1">
        <v>50</v>
      </c>
      <c r="G8809" s="1" t="s">
        <v>12</v>
      </c>
      <c r="H8809" s="1">
        <v>2.8529141551689801E-5</v>
      </c>
      <c r="I8809" s="1">
        <v>2.62411043992443E-5</v>
      </c>
      <c r="J8809" s="1">
        <v>3.1394579999999998E-5</v>
      </c>
      <c r="K8809" s="1">
        <v>5.2813920000000002E-4</v>
      </c>
      <c r="L8809" s="1">
        <v>3.0093960000000001E-5</v>
      </c>
      <c r="M8809" s="1">
        <v>2.8790550000000002E-3</v>
      </c>
      <c r="N8809" s="1">
        <v>1.9847951999999999E-7</v>
      </c>
      <c r="O8809" s="1">
        <v>1.4996230399999999E-7</v>
      </c>
      <c r="P8809" s="1">
        <v>3.500406E-8</v>
      </c>
      <c r="Q8809" s="1">
        <v>5.1147244826891602E-8</v>
      </c>
      <c r="R8809" s="1">
        <v>146</v>
      </c>
      <c r="S8809" s="1">
        <v>62.05</v>
      </c>
      <c r="T8809" s="1">
        <v>0.13</v>
      </c>
      <c r="U8809" s="1">
        <v>2171.75</v>
      </c>
      <c r="V8809" s="1">
        <f t="shared" si="549"/>
        <v>4.0009293229817304</v>
      </c>
      <c r="W8809" s="1">
        <f t="shared" si="550"/>
        <v>4.5883666013731768</v>
      </c>
      <c r="X8809" s="1">
        <f t="shared" si="551"/>
        <v>477.30769230769226</v>
      </c>
    </row>
    <row r="8810" spans="1:24" hidden="1" x14ac:dyDescent="0.3">
      <c r="A8810" s="18" t="str">
        <f t="shared" si="548"/>
        <v>OFF - Light Commercial - Air Compressors_1994_50</v>
      </c>
      <c r="B8810" s="1" t="s">
        <v>40</v>
      </c>
      <c r="C8810" s="1">
        <v>2020</v>
      </c>
      <c r="D8810" s="1" t="s">
        <v>175</v>
      </c>
      <c r="E8810" s="1">
        <v>1994</v>
      </c>
      <c r="F8810" s="1">
        <v>50</v>
      </c>
      <c r="G8810" s="1" t="s">
        <v>5</v>
      </c>
      <c r="H8810" s="1">
        <v>4.8802958333333301E-5</v>
      </c>
      <c r="I8810" s="1">
        <v>5.8079553719008197E-5</v>
      </c>
      <c r="J8810" s="1">
        <v>7.0276259999999994E-5</v>
      </c>
      <c r="K8810" s="1">
        <v>1.4294359999999999E-4</v>
      </c>
      <c r="L8810" s="1">
        <v>9.7093499999999995E-5</v>
      </c>
      <c r="M8810" s="1">
        <v>7.2817170000000001E-3</v>
      </c>
      <c r="N8810" s="1">
        <v>1.353192E-5</v>
      </c>
      <c r="O8810" s="1">
        <v>1.24493664E-5</v>
      </c>
      <c r="P8810" s="1">
        <v>9.4134429999999999E-8</v>
      </c>
      <c r="Q8810" s="1">
        <v>6.4275772540001006E-8</v>
      </c>
      <c r="R8810" s="1">
        <v>255.49999999999901</v>
      </c>
      <c r="S8810" s="1">
        <v>237.25</v>
      </c>
      <c r="T8810" s="1">
        <v>0.28999999999999998</v>
      </c>
      <c r="U8810" s="1">
        <v>8778.25</v>
      </c>
      <c r="V8810" s="1">
        <f t="shared" si="549"/>
        <v>2.190806022448835</v>
      </c>
      <c r="W8810" s="1">
        <f t="shared" si="550"/>
        <v>3.6624424762241166</v>
      </c>
      <c r="X8810" s="1">
        <f t="shared" si="551"/>
        <v>818.10344827586209</v>
      </c>
    </row>
    <row r="8811" spans="1:24" hidden="1" x14ac:dyDescent="0.3">
      <c r="A8811" s="18" t="str">
        <f t="shared" si="548"/>
        <v>OFF - Light Commercial - Air Compressors_1994_100</v>
      </c>
      <c r="B8811" s="1" t="s">
        <v>40</v>
      </c>
      <c r="C8811" s="1">
        <v>2020</v>
      </c>
      <c r="D8811" s="1" t="s">
        <v>175</v>
      </c>
      <c r="E8811" s="1">
        <v>1994</v>
      </c>
      <c r="F8811" s="1">
        <v>100</v>
      </c>
      <c r="G8811" s="1" t="s">
        <v>12</v>
      </c>
      <c r="H8811" s="1">
        <v>1.2910338510358101E-4</v>
      </c>
      <c r="I8811" s="1">
        <v>1.1874929361827401E-4</v>
      </c>
      <c r="J8811" s="1">
        <v>1.420704E-4</v>
      </c>
      <c r="K8811" s="1">
        <v>1.7365449999999999E-3</v>
      </c>
      <c r="L8811" s="1">
        <v>2.8851449999999998E-4</v>
      </c>
      <c r="M8811" s="1">
        <v>1.8461769999999999E-2</v>
      </c>
      <c r="N8811" s="1">
        <v>1.2871989E-6</v>
      </c>
      <c r="O8811" s="1">
        <v>9.7255028000000007E-7</v>
      </c>
      <c r="P8811" s="1">
        <v>1.7836650000000001E-7</v>
      </c>
      <c r="Q8811" s="1">
        <v>2.87703252151265E-7</v>
      </c>
      <c r="R8811" s="1">
        <v>821.25</v>
      </c>
      <c r="S8811" s="1">
        <v>200.75</v>
      </c>
      <c r="T8811" s="1">
        <v>0.42</v>
      </c>
      <c r="U8811" s="1">
        <v>14052.5</v>
      </c>
      <c r="V8811" s="1">
        <f t="shared" si="549"/>
        <v>2.7981181053578585</v>
      </c>
      <c r="W8811" s="1">
        <f t="shared" si="550"/>
        <v>6.798336406979999</v>
      </c>
      <c r="X8811" s="1">
        <f t="shared" si="551"/>
        <v>477.97619047619048</v>
      </c>
    </row>
    <row r="8812" spans="1:24" hidden="1" x14ac:dyDescent="0.3">
      <c r="A8812" s="18" t="str">
        <f t="shared" si="548"/>
        <v>OFF - Light Commercial - Air Compressors_1994_175</v>
      </c>
      <c r="B8812" s="1" t="s">
        <v>40</v>
      </c>
      <c r="C8812" s="1">
        <v>2020</v>
      </c>
      <c r="D8812" s="1" t="s">
        <v>175</v>
      </c>
      <c r="E8812" s="1">
        <v>1994</v>
      </c>
      <c r="F8812" s="1">
        <v>175</v>
      </c>
      <c r="G8812" s="1" t="s">
        <v>12</v>
      </c>
      <c r="H8812" s="1">
        <v>5.6082299882137901E-6</v>
      </c>
      <c r="I8812" s="1">
        <v>5.1584499431590398E-6</v>
      </c>
      <c r="J8812" s="1">
        <v>6.1715150000000003E-6</v>
      </c>
      <c r="K8812" s="1">
        <v>8.5404830000000001E-5</v>
      </c>
      <c r="L8812" s="1">
        <v>4.2963709999999997E-5</v>
      </c>
      <c r="M8812" s="1">
        <v>2.312213E-3</v>
      </c>
      <c r="N8812" s="1">
        <v>1.6576101000000001E-7</v>
      </c>
      <c r="O8812" s="1">
        <v>1.2524165200000001E-7</v>
      </c>
      <c r="P8812" s="1">
        <v>2.296942E-8</v>
      </c>
      <c r="Q8812" s="1">
        <v>3.3245709137479498E-8</v>
      </c>
      <c r="R8812" s="1">
        <v>94.9</v>
      </c>
      <c r="S8812" s="1">
        <v>14.6</v>
      </c>
      <c r="T8812" s="1">
        <v>0.03</v>
      </c>
      <c r="U8812" s="1">
        <v>1956.4</v>
      </c>
      <c r="V8812" s="1">
        <f t="shared" si="549"/>
        <v>0.87307221464323659</v>
      </c>
      <c r="W8812" s="1">
        <f t="shared" si="550"/>
        <v>7.2716459115271261</v>
      </c>
      <c r="X8812" s="1">
        <f t="shared" si="551"/>
        <v>486.66666666666669</v>
      </c>
    </row>
    <row r="8813" spans="1:24" hidden="1" x14ac:dyDescent="0.3">
      <c r="A8813" s="18" t="str">
        <f t="shared" si="548"/>
        <v>OFF - Light Commercial - Air Compressors_1995_25</v>
      </c>
      <c r="B8813" s="1" t="s">
        <v>40</v>
      </c>
      <c r="C8813" s="1">
        <v>2020</v>
      </c>
      <c r="D8813" s="1" t="s">
        <v>175</v>
      </c>
      <c r="E8813" s="1">
        <v>1995</v>
      </c>
      <c r="F8813" s="1">
        <v>25</v>
      </c>
      <c r="G8813" s="1" t="s">
        <v>5</v>
      </c>
      <c r="H8813" s="1">
        <v>2.9219109722222199E-6</v>
      </c>
      <c r="I8813" s="1">
        <v>3.4773155371900802E-6</v>
      </c>
      <c r="J8813" s="1">
        <v>4.2075517999999998E-6</v>
      </c>
      <c r="K8813" s="1">
        <v>9.8736419999999997E-6</v>
      </c>
      <c r="L8813" s="1">
        <v>1.4116647999999999E-5</v>
      </c>
      <c r="M8813" s="1">
        <v>1.122238E-3</v>
      </c>
      <c r="N8813" s="1">
        <v>1.277052E-6</v>
      </c>
      <c r="O8813" s="1">
        <v>1.1748878399999999E-6</v>
      </c>
      <c r="P8813" s="1">
        <v>1.4888856000000001E-8</v>
      </c>
      <c r="Q8813" s="1">
        <v>9.1822532200001506E-9</v>
      </c>
      <c r="R8813" s="1">
        <v>36.5</v>
      </c>
      <c r="S8813" s="1">
        <v>65.699999999999903</v>
      </c>
      <c r="T8813" s="1">
        <v>0.09</v>
      </c>
      <c r="U8813" s="1">
        <v>1314</v>
      </c>
      <c r="V8813" s="1">
        <f t="shared" si="549"/>
        <v>0.87626877541770642</v>
      </c>
      <c r="W8813" s="1">
        <f t="shared" si="550"/>
        <v>3.5573354570976448</v>
      </c>
      <c r="X8813" s="1">
        <f t="shared" si="551"/>
        <v>729.99999999999898</v>
      </c>
    </row>
    <row r="8814" spans="1:24" hidden="1" x14ac:dyDescent="0.3">
      <c r="A8814" s="18" t="str">
        <f t="shared" si="548"/>
        <v>OFF - Light Commercial - Air Compressors_1995_50</v>
      </c>
      <c r="B8814" s="1" t="s">
        <v>40</v>
      </c>
      <c r="C8814" s="1">
        <v>2020</v>
      </c>
      <c r="D8814" s="1" t="s">
        <v>175</v>
      </c>
      <c r="E8814" s="1">
        <v>1995</v>
      </c>
      <c r="F8814" s="1">
        <v>50</v>
      </c>
      <c r="G8814" s="1" t="s">
        <v>12</v>
      </c>
      <c r="H8814" s="1">
        <v>4.8704816895802399E-5</v>
      </c>
      <c r="I8814" s="1">
        <v>4.4798690580759102E-5</v>
      </c>
      <c r="J8814" s="1">
        <v>5.359668E-5</v>
      </c>
      <c r="K8814" s="1">
        <v>9.0649420000000005E-4</v>
      </c>
      <c r="L8814" s="1">
        <v>5.2400800000000002E-5</v>
      </c>
      <c r="M8814" s="1">
        <v>5.0246860000000004E-3</v>
      </c>
      <c r="N8814" s="1">
        <v>3.4639731000000001E-7</v>
      </c>
      <c r="O8814" s="1">
        <v>2.61722412E-7</v>
      </c>
      <c r="P8814" s="1">
        <v>6.1091019999999994E-8</v>
      </c>
      <c r="Q8814" s="1">
        <v>8.8228997326388004E-8</v>
      </c>
      <c r="R8814" s="1">
        <v>251.85</v>
      </c>
      <c r="S8814" s="1">
        <v>109.5</v>
      </c>
      <c r="T8814" s="1">
        <v>0.22</v>
      </c>
      <c r="U8814" s="1">
        <v>3832.5</v>
      </c>
      <c r="V8814" s="1">
        <f t="shared" si="549"/>
        <v>3.870541758747275</v>
      </c>
      <c r="W8814" s="1">
        <f t="shared" si="550"/>
        <v>4.5273529641706673</v>
      </c>
      <c r="X8814" s="1">
        <f t="shared" si="551"/>
        <v>497.72727272727275</v>
      </c>
    </row>
    <row r="8815" spans="1:24" hidden="1" x14ac:dyDescent="0.3">
      <c r="A8815" s="18" t="str">
        <f t="shared" si="548"/>
        <v>OFF - Light Commercial - Air Compressors_1995_50</v>
      </c>
      <c r="B8815" s="1" t="s">
        <v>40</v>
      </c>
      <c r="C8815" s="1">
        <v>2020</v>
      </c>
      <c r="D8815" s="1" t="s">
        <v>175</v>
      </c>
      <c r="E8815" s="1">
        <v>1995</v>
      </c>
      <c r="F8815" s="1">
        <v>50</v>
      </c>
      <c r="G8815" s="1" t="s">
        <v>5</v>
      </c>
      <c r="H8815" s="1">
        <v>8.4134374999999997E-5</v>
      </c>
      <c r="I8815" s="1">
        <v>1.0012685950413199E-4</v>
      </c>
      <c r="J8815" s="1">
        <v>1.211535E-4</v>
      </c>
      <c r="K8815" s="1">
        <v>2.4642909999999997E-4</v>
      </c>
      <c r="L8815" s="1">
        <v>1.6738540000000001E-4</v>
      </c>
      <c r="M8815" s="1">
        <v>1.2553399999999999E-2</v>
      </c>
      <c r="N8815" s="1">
        <v>2.3328509999999999E-5</v>
      </c>
      <c r="O8815" s="1">
        <v>2.1462229199999998E-5</v>
      </c>
      <c r="P8815" s="1">
        <v>1.6228409999999999E-7</v>
      </c>
      <c r="Q8815" s="1">
        <v>1.11105263962001E-7</v>
      </c>
      <c r="R8815" s="1">
        <v>441.65</v>
      </c>
      <c r="S8815" s="1">
        <v>412.45</v>
      </c>
      <c r="T8815" s="1">
        <v>0.51</v>
      </c>
      <c r="U8815" s="1">
        <v>15260.6499999999</v>
      </c>
      <c r="V8815" s="1">
        <f t="shared" si="549"/>
        <v>2.1725319063925643</v>
      </c>
      <c r="W8815" s="1">
        <f t="shared" si="550"/>
        <v>3.6318938191532411</v>
      </c>
      <c r="X8815" s="1">
        <f t="shared" si="551"/>
        <v>808.72549019607834</v>
      </c>
    </row>
    <row r="8816" spans="1:24" hidden="1" x14ac:dyDescent="0.3">
      <c r="A8816" s="18" t="str">
        <f t="shared" si="548"/>
        <v>OFF - Light Commercial - Air Compressors_1995_100</v>
      </c>
      <c r="B8816" s="1" t="s">
        <v>40</v>
      </c>
      <c r="C8816" s="1">
        <v>2020</v>
      </c>
      <c r="D8816" s="1" t="s">
        <v>175</v>
      </c>
      <c r="E8816" s="1">
        <v>1995</v>
      </c>
      <c r="F8816" s="1">
        <v>100</v>
      </c>
      <c r="G8816" s="1" t="s">
        <v>12</v>
      </c>
      <c r="H8816" s="1">
        <v>2.20412671670124E-4</v>
      </c>
      <c r="I8816" s="1">
        <v>2.0273557540218001E-4</v>
      </c>
      <c r="J8816" s="1">
        <v>2.4255070000000001E-4</v>
      </c>
      <c r="K8816" s="1">
        <v>2.9781619999999999E-3</v>
      </c>
      <c r="L8816" s="1">
        <v>5.0237049999999998E-4</v>
      </c>
      <c r="M8816" s="1">
        <v>3.2220449999999998E-2</v>
      </c>
      <c r="N8816" s="1">
        <v>2.2464873000000001E-6</v>
      </c>
      <c r="O8816" s="1">
        <v>1.6973459600000001E-6</v>
      </c>
      <c r="P8816" s="1">
        <v>3.112945E-7</v>
      </c>
      <c r="Q8816" s="1">
        <v>5.0124299930353699E-7</v>
      </c>
      <c r="R8816" s="1">
        <v>1430.8</v>
      </c>
      <c r="S8816" s="1">
        <v>350.4</v>
      </c>
      <c r="T8816" s="1">
        <v>0.73</v>
      </c>
      <c r="U8816" s="1">
        <v>24528</v>
      </c>
      <c r="V8816" s="1">
        <f t="shared" si="549"/>
        <v>2.7368842300591827</v>
      </c>
      <c r="W8816" s="1">
        <f t="shared" si="550"/>
        <v>6.7818876700322912</v>
      </c>
      <c r="X8816" s="1">
        <f t="shared" si="551"/>
        <v>480</v>
      </c>
    </row>
    <row r="8817" spans="1:24" hidden="1" x14ac:dyDescent="0.3">
      <c r="A8817" s="18" t="str">
        <f t="shared" si="548"/>
        <v>OFF - Light Commercial - Air Compressors_1995_175</v>
      </c>
      <c r="B8817" s="1" t="s">
        <v>40</v>
      </c>
      <c r="C8817" s="1">
        <v>2020</v>
      </c>
      <c r="D8817" s="1" t="s">
        <v>175</v>
      </c>
      <c r="E8817" s="1">
        <v>1995</v>
      </c>
      <c r="F8817" s="1">
        <v>175</v>
      </c>
      <c r="G8817" s="1" t="s">
        <v>12</v>
      </c>
      <c r="H8817" s="1">
        <v>9.69644841740432E-6</v>
      </c>
      <c r="I8817" s="1">
        <v>8.9187932543284992E-6</v>
      </c>
      <c r="J8817" s="1">
        <v>1.067035E-5</v>
      </c>
      <c r="K8817" s="1">
        <v>1.471837E-4</v>
      </c>
      <c r="L8817" s="1">
        <v>7.4666900000000002E-5</v>
      </c>
      <c r="M8817" s="1">
        <v>4.0353990000000003E-3</v>
      </c>
      <c r="N8817" s="1">
        <v>2.8929509999999999E-7</v>
      </c>
      <c r="O8817" s="1">
        <v>2.1857851999999999E-7</v>
      </c>
      <c r="P8817" s="1">
        <v>4.0087469999999998E-8</v>
      </c>
      <c r="Q8817" s="1">
        <v>5.7540650430252999E-8</v>
      </c>
      <c r="R8817" s="1">
        <v>164.25</v>
      </c>
      <c r="S8817" s="1">
        <v>21.9</v>
      </c>
      <c r="T8817" s="1">
        <v>0.05</v>
      </c>
      <c r="U8817" s="1">
        <v>2934.6</v>
      </c>
      <c r="V8817" s="1">
        <f t="shared" si="549"/>
        <v>1.0063424302912629</v>
      </c>
      <c r="W8817" s="1">
        <f t="shared" si="550"/>
        <v>8.4249592367047264</v>
      </c>
      <c r="X8817" s="1">
        <f t="shared" si="551"/>
        <v>437.99999999999994</v>
      </c>
    </row>
    <row r="8818" spans="1:24" hidden="1" x14ac:dyDescent="0.3">
      <c r="A8818" s="18" t="str">
        <f t="shared" si="548"/>
        <v>OFF - Light Commercial - Air Compressors_1996_25</v>
      </c>
      <c r="B8818" s="1" t="s">
        <v>40</v>
      </c>
      <c r="C8818" s="1">
        <v>2020</v>
      </c>
      <c r="D8818" s="1" t="s">
        <v>175</v>
      </c>
      <c r="E8818" s="1">
        <v>1996</v>
      </c>
      <c r="F8818" s="1">
        <v>25</v>
      </c>
      <c r="G8818" s="1" t="s">
        <v>5</v>
      </c>
      <c r="H8818" s="1">
        <v>4.3565201388888803E-6</v>
      </c>
      <c r="I8818" s="1">
        <v>5.1846190082644596E-6</v>
      </c>
      <c r="J8818" s="1">
        <v>6.2733889999999998E-6</v>
      </c>
      <c r="K8818" s="1">
        <v>1.4721430999999899E-5</v>
      </c>
      <c r="L8818" s="1">
        <v>2.1047692E-5</v>
      </c>
      <c r="M8818" s="1">
        <v>1.6732378E-3</v>
      </c>
      <c r="N8818" s="1">
        <v>1.9040626999999999E-6</v>
      </c>
      <c r="O8818" s="1">
        <v>1.751737684E-6</v>
      </c>
      <c r="P8818" s="1">
        <v>2.2199039999999999E-8</v>
      </c>
      <c r="Q8818" s="1">
        <v>1.37733798300002E-8</v>
      </c>
      <c r="R8818" s="1">
        <v>54.75</v>
      </c>
      <c r="S8818" s="1">
        <v>102.19999999999899</v>
      </c>
      <c r="T8818" s="1">
        <v>0.12</v>
      </c>
      <c r="U8818" s="1">
        <v>2058.6</v>
      </c>
      <c r="V8818" s="1">
        <f t="shared" si="549"/>
        <v>0.83393745514387441</v>
      </c>
      <c r="W8818" s="1">
        <f t="shared" si="550"/>
        <v>3.3854867011737735</v>
      </c>
      <c r="X8818" s="1">
        <f t="shared" si="551"/>
        <v>851.66666666665833</v>
      </c>
    </row>
    <row r="8819" spans="1:24" hidden="1" x14ac:dyDescent="0.3">
      <c r="A8819" s="18" t="str">
        <f t="shared" si="548"/>
        <v>OFF - Light Commercial - Air Compressors_1996_50</v>
      </c>
      <c r="B8819" s="1" t="s">
        <v>40</v>
      </c>
      <c r="C8819" s="1">
        <v>2020</v>
      </c>
      <c r="D8819" s="1" t="s">
        <v>175</v>
      </c>
      <c r="E8819" s="1">
        <v>1996</v>
      </c>
      <c r="F8819" s="1">
        <v>50</v>
      </c>
      <c r="G8819" s="1" t="s">
        <v>12</v>
      </c>
      <c r="H8819" s="1">
        <v>7.0811885074956396E-5</v>
      </c>
      <c r="I8819" s="1">
        <v>6.5132771891944906E-5</v>
      </c>
      <c r="J8819" s="1">
        <v>7.7924160000000006E-5</v>
      </c>
      <c r="K8819" s="1">
        <v>1.325335E-3</v>
      </c>
      <c r="L8819" s="1">
        <v>7.774294E-5</v>
      </c>
      <c r="M8819" s="1">
        <v>7.4719629999999999E-3</v>
      </c>
      <c r="N8819" s="1">
        <v>5.1511041000000002E-7</v>
      </c>
      <c r="O8819" s="1">
        <v>3.8919453199999998E-7</v>
      </c>
      <c r="P8819" s="1">
        <v>9.0845449999999995E-8</v>
      </c>
      <c r="Q8819" s="1">
        <v>1.3042547430857299E-7</v>
      </c>
      <c r="R8819" s="1">
        <v>372.3</v>
      </c>
      <c r="S8819" s="1">
        <v>160.6</v>
      </c>
      <c r="T8819" s="1">
        <v>0.33</v>
      </c>
      <c r="U8819" s="1">
        <v>5621</v>
      </c>
      <c r="V8819" s="1">
        <f t="shared" si="549"/>
        <v>3.8368478398878794</v>
      </c>
      <c r="W8819" s="1">
        <f t="shared" si="550"/>
        <v>4.5796888838140006</v>
      </c>
      <c r="X8819" s="1">
        <f t="shared" si="551"/>
        <v>486.66666666666663</v>
      </c>
    </row>
    <row r="8820" spans="1:24" hidden="1" x14ac:dyDescent="0.3">
      <c r="A8820" s="18" t="str">
        <f t="shared" si="548"/>
        <v>OFF - Light Commercial - Air Compressors_1996_50</v>
      </c>
      <c r="B8820" s="1" t="s">
        <v>40</v>
      </c>
      <c r="C8820" s="1">
        <v>2020</v>
      </c>
      <c r="D8820" s="1" t="s">
        <v>175</v>
      </c>
      <c r="E8820" s="1">
        <v>1996</v>
      </c>
      <c r="F8820" s="1">
        <v>50</v>
      </c>
      <c r="G8820" s="1" t="s">
        <v>5</v>
      </c>
      <c r="H8820" s="1">
        <v>1.2544305555555499E-4</v>
      </c>
      <c r="I8820" s="1">
        <v>1.49287603305785E-4</v>
      </c>
      <c r="J8820" s="1">
        <v>1.80638E-4</v>
      </c>
      <c r="K8820" s="1">
        <v>3.6742200000000001E-4</v>
      </c>
      <c r="L8820" s="1">
        <v>2.49569E-4</v>
      </c>
      <c r="M8820" s="1">
        <v>1.871691E-2</v>
      </c>
      <c r="N8820" s="1">
        <v>3.4782439999999997E-5</v>
      </c>
      <c r="O8820" s="1">
        <v>3.1999844799999998E-5</v>
      </c>
      <c r="P8820" s="1">
        <v>2.4196300000000001E-7</v>
      </c>
      <c r="Q8820" s="1">
        <v>1.6619878328200199E-7</v>
      </c>
      <c r="R8820" s="1">
        <v>660.65</v>
      </c>
      <c r="S8820" s="1">
        <v>613.19999999999902</v>
      </c>
      <c r="T8820" s="1">
        <v>0.75</v>
      </c>
      <c r="U8820" s="1">
        <v>22688.3999999999</v>
      </c>
      <c r="V8820" s="1">
        <f t="shared" si="549"/>
        <v>2.1787553988124566</v>
      </c>
      <c r="W8820" s="1">
        <f t="shared" si="550"/>
        <v>3.6422971103130788</v>
      </c>
      <c r="X8820" s="1">
        <f t="shared" si="551"/>
        <v>817.59999999999866</v>
      </c>
    </row>
    <row r="8821" spans="1:24" hidden="1" x14ac:dyDescent="0.3">
      <c r="A8821" s="18" t="str">
        <f t="shared" si="548"/>
        <v>OFF - Light Commercial - Air Compressors_1996_100</v>
      </c>
      <c r="B8821" s="1" t="s">
        <v>40</v>
      </c>
      <c r="C8821" s="1">
        <v>2020</v>
      </c>
      <c r="D8821" s="1" t="s">
        <v>175</v>
      </c>
      <c r="E8821" s="1">
        <v>1996</v>
      </c>
      <c r="F8821" s="1">
        <v>100</v>
      </c>
      <c r="G8821" s="1" t="s">
        <v>12</v>
      </c>
      <c r="H8821" s="1">
        <v>3.20470557659261E-4</v>
      </c>
      <c r="I8821" s="1">
        <v>2.9476881893498801E-4</v>
      </c>
      <c r="J8821" s="1">
        <v>3.5265829999999999E-4</v>
      </c>
      <c r="K8821" s="1">
        <v>4.3505430000000001E-3</v>
      </c>
      <c r="L8821" s="1">
        <v>7.4532600000000004E-4</v>
      </c>
      <c r="M8821" s="1">
        <v>4.7913480000000001E-2</v>
      </c>
      <c r="N8821" s="1">
        <v>3.3406424999999998E-6</v>
      </c>
      <c r="O8821" s="1">
        <v>2.524041E-6</v>
      </c>
      <c r="P8821" s="1">
        <v>4.6291109999999997E-7</v>
      </c>
      <c r="Q8821" s="1">
        <v>7.4291373111060001E-7</v>
      </c>
      <c r="R8821" s="1">
        <v>2120.6499999999901</v>
      </c>
      <c r="S8821" s="1">
        <v>521.94999999999902</v>
      </c>
      <c r="T8821" s="1">
        <v>1.08</v>
      </c>
      <c r="U8821" s="1">
        <v>36536.5</v>
      </c>
      <c r="V8821" s="1">
        <f t="shared" si="549"/>
        <v>2.6714263173391029</v>
      </c>
      <c r="W8821" s="1">
        <f t="shared" si="550"/>
        <v>6.754729006246154</v>
      </c>
      <c r="X8821" s="1">
        <f t="shared" si="551"/>
        <v>483.2870370370361</v>
      </c>
    </row>
    <row r="8822" spans="1:24" hidden="1" x14ac:dyDescent="0.3">
      <c r="A8822" s="18" t="str">
        <f t="shared" si="548"/>
        <v>OFF - Light Commercial - Air Compressors_1996_175</v>
      </c>
      <c r="B8822" s="1" t="s">
        <v>40</v>
      </c>
      <c r="C8822" s="1">
        <v>2020</v>
      </c>
      <c r="D8822" s="1" t="s">
        <v>175</v>
      </c>
      <c r="E8822" s="1">
        <v>1996</v>
      </c>
      <c r="F8822" s="1">
        <v>175</v>
      </c>
      <c r="G8822" s="1" t="s">
        <v>12</v>
      </c>
      <c r="H8822" s="1">
        <v>1.42832724031045E-5</v>
      </c>
      <c r="I8822" s="1">
        <v>1.31377539563755E-5</v>
      </c>
      <c r="J8822" s="1">
        <v>1.5717869999999999E-5</v>
      </c>
      <c r="K8822" s="1">
        <v>2.1608949999999999E-4</v>
      </c>
      <c r="L8822" s="1">
        <v>1.1056399999999999E-4</v>
      </c>
      <c r="M8822" s="1">
        <v>6.0008420000000002E-3</v>
      </c>
      <c r="N8822" s="1">
        <v>4.3019639999999999E-7</v>
      </c>
      <c r="O8822" s="1">
        <v>3.2503727999999998E-7</v>
      </c>
      <c r="P8822" s="1">
        <v>5.9612080000000004E-8</v>
      </c>
      <c r="Q8822" s="1">
        <v>8.4392953964371106E-8</v>
      </c>
      <c r="R8822" s="1">
        <v>240.9</v>
      </c>
      <c r="S8822" s="1">
        <v>36.5</v>
      </c>
      <c r="T8822" s="1">
        <v>7.0000000000000007E-2</v>
      </c>
      <c r="U8822" s="1">
        <v>4891</v>
      </c>
      <c r="V8822" s="1">
        <f t="shared" si="549"/>
        <v>0.889430590081976</v>
      </c>
      <c r="W8822" s="1">
        <f t="shared" si="550"/>
        <v>7.4852219099522372</v>
      </c>
      <c r="X8822" s="1">
        <f t="shared" si="551"/>
        <v>521.42857142857133</v>
      </c>
    </row>
    <row r="8823" spans="1:24" hidden="1" x14ac:dyDescent="0.3">
      <c r="A8823" s="18" t="str">
        <f t="shared" si="548"/>
        <v>OFF - Light Commercial - Air Compressors_1997_25</v>
      </c>
      <c r="B8823" s="1" t="s">
        <v>40</v>
      </c>
      <c r="C8823" s="1">
        <v>2020</v>
      </c>
      <c r="D8823" s="1" t="s">
        <v>175</v>
      </c>
      <c r="E8823" s="1">
        <v>1997</v>
      </c>
      <c r="F8823" s="1">
        <v>25</v>
      </c>
      <c r="G8823" s="1" t="s">
        <v>5</v>
      </c>
      <c r="H8823" s="1">
        <v>5.07017847222222E-6</v>
      </c>
      <c r="I8823" s="1">
        <v>6.0339314049586701E-6</v>
      </c>
      <c r="J8823" s="1">
        <v>7.3010570000000002E-6</v>
      </c>
      <c r="K8823" s="1">
        <v>1.7133004000000001E-5</v>
      </c>
      <c r="L8823" s="1">
        <v>2.4495589E-5</v>
      </c>
      <c r="M8823" s="1">
        <v>1.9473375999999999E-3</v>
      </c>
      <c r="N8823" s="1">
        <v>2.2159751999999999E-6</v>
      </c>
      <c r="O8823" s="1">
        <v>2.038697184E-6</v>
      </c>
      <c r="P8823" s="1">
        <v>2.5835547999999999E-8</v>
      </c>
      <c r="Q8823" s="1">
        <v>1.65280557960002E-8</v>
      </c>
      <c r="R8823" s="1">
        <v>65.7</v>
      </c>
      <c r="S8823" s="1">
        <v>120.44999999999899</v>
      </c>
      <c r="T8823" s="1">
        <v>0.15</v>
      </c>
      <c r="U8823" s="1">
        <v>2409</v>
      </c>
      <c r="V8823" s="1">
        <f t="shared" si="549"/>
        <v>0.82937734739170699</v>
      </c>
      <c r="W8823" s="1">
        <f t="shared" si="550"/>
        <v>3.3669734148654333</v>
      </c>
      <c r="X8823" s="1">
        <f t="shared" si="551"/>
        <v>802.99999999999329</v>
      </c>
    </row>
    <row r="8824" spans="1:24" hidden="1" x14ac:dyDescent="0.3">
      <c r="A8824" s="18" t="str">
        <f t="shared" si="548"/>
        <v>OFF - Light Commercial - Air Compressors_1997_50</v>
      </c>
      <c r="B8824" s="1" t="s">
        <v>40</v>
      </c>
      <c r="C8824" s="1">
        <v>2020</v>
      </c>
      <c r="D8824" s="1" t="s">
        <v>175</v>
      </c>
      <c r="E8824" s="1">
        <v>1997</v>
      </c>
      <c r="F8824" s="1">
        <v>50</v>
      </c>
      <c r="G8824" s="1" t="s">
        <v>12</v>
      </c>
      <c r="H8824" s="1">
        <v>7.9549225354608394E-5</v>
      </c>
      <c r="I8824" s="1">
        <v>7.3169377481168804E-5</v>
      </c>
      <c r="J8824" s="1">
        <v>8.7539069999999995E-5</v>
      </c>
      <c r="K8824" s="1">
        <v>1.4975469999999999E-3</v>
      </c>
      <c r="L8824" s="1">
        <v>8.9166789999999994E-5</v>
      </c>
      <c r="M8824" s="1">
        <v>8.5897760000000004E-3</v>
      </c>
      <c r="N8824" s="1">
        <v>5.9217155999999998E-7</v>
      </c>
      <c r="O8824" s="1">
        <v>4.4741851200000002E-7</v>
      </c>
      <c r="P8824" s="1">
        <v>1.04436E-7</v>
      </c>
      <c r="Q8824" s="1">
        <v>1.4960569111865699E-7</v>
      </c>
      <c r="R8824" s="1">
        <v>427.04999999999899</v>
      </c>
      <c r="S8824" s="1">
        <v>186.15</v>
      </c>
      <c r="T8824" s="1">
        <v>0.38</v>
      </c>
      <c r="U8824" s="1">
        <v>6515.25</v>
      </c>
      <c r="V8824" s="1">
        <f t="shared" si="549"/>
        <v>3.718663455810419</v>
      </c>
      <c r="W8824" s="1">
        <f t="shared" si="550"/>
        <v>4.5316947452540397</v>
      </c>
      <c r="X8824" s="1">
        <f t="shared" si="551"/>
        <v>489.86842105263156</v>
      </c>
    </row>
    <row r="8825" spans="1:24" hidden="1" x14ac:dyDescent="0.3">
      <c r="A8825" s="18" t="str">
        <f t="shared" si="548"/>
        <v>OFF - Light Commercial - Air Compressors_1997_50</v>
      </c>
      <c r="B8825" s="1" t="s">
        <v>40</v>
      </c>
      <c r="C8825" s="1">
        <v>2020</v>
      </c>
      <c r="D8825" s="1" t="s">
        <v>175</v>
      </c>
      <c r="E8825" s="1">
        <v>1997</v>
      </c>
      <c r="F8825" s="1">
        <v>50</v>
      </c>
      <c r="G8825" s="1" t="s">
        <v>5</v>
      </c>
      <c r="H8825" s="1">
        <v>1.4599236111111099E-4</v>
      </c>
      <c r="I8825" s="1">
        <v>1.73742975206611E-4</v>
      </c>
      <c r="J8825" s="1">
        <v>2.1022900000000001E-4</v>
      </c>
      <c r="K8825" s="1">
        <v>4.2761079999999998E-4</v>
      </c>
      <c r="L8825" s="1">
        <v>2.9045189999999998E-4</v>
      </c>
      <c r="M8825" s="1">
        <v>2.1783009999999998E-2</v>
      </c>
      <c r="N8825" s="1">
        <v>4.0480289999999999E-5</v>
      </c>
      <c r="O8825" s="1">
        <v>3.72418668E-5</v>
      </c>
      <c r="P8825" s="1">
        <v>2.8159989999999999E-7</v>
      </c>
      <c r="Q8825" s="1">
        <v>1.9282731762000299E-7</v>
      </c>
      <c r="R8825" s="1">
        <v>766.5</v>
      </c>
      <c r="S8825" s="1">
        <v>715.4</v>
      </c>
      <c r="T8825" s="1">
        <v>0.88</v>
      </c>
      <c r="U8825" s="1">
        <v>26469.8</v>
      </c>
      <c r="V8825" s="1">
        <f t="shared" si="549"/>
        <v>2.1734276860126287</v>
      </c>
      <c r="W8825" s="1">
        <f t="shared" si="550"/>
        <v>3.6333912215113897</v>
      </c>
      <c r="X8825" s="1">
        <f t="shared" si="551"/>
        <v>812.95454545454538</v>
      </c>
    </row>
    <row r="8826" spans="1:24" hidden="1" x14ac:dyDescent="0.3">
      <c r="A8826" s="18" t="str">
        <f t="shared" si="548"/>
        <v>OFF - Light Commercial - Air Compressors_1997_100</v>
      </c>
      <c r="B8826" s="1" t="s">
        <v>40</v>
      </c>
      <c r="C8826" s="1">
        <v>2020</v>
      </c>
      <c r="D8826" s="1" t="s">
        <v>175</v>
      </c>
      <c r="E8826" s="1">
        <v>1997</v>
      </c>
      <c r="F8826" s="1">
        <v>100</v>
      </c>
      <c r="G8826" s="1" t="s">
        <v>12</v>
      </c>
      <c r="H8826" s="1">
        <v>3.6002749811666002E-4</v>
      </c>
      <c r="I8826" s="1">
        <v>3.3115329276770401E-4</v>
      </c>
      <c r="J8826" s="1">
        <v>3.961883E-4</v>
      </c>
      <c r="K8826" s="1">
        <v>4.9115579999999999E-3</v>
      </c>
      <c r="L8826" s="1">
        <v>8.5484410000000004E-4</v>
      </c>
      <c r="M8826" s="1">
        <v>5.5081369999999998E-2</v>
      </c>
      <c r="N8826" s="1">
        <v>3.8404052999999999E-6</v>
      </c>
      <c r="O8826" s="1">
        <v>2.9016395599999998E-6</v>
      </c>
      <c r="P8826" s="1">
        <v>5.3216289999999995E-7</v>
      </c>
      <c r="Q8826" s="1">
        <v>8.5160162636774496E-7</v>
      </c>
      <c r="R8826" s="1">
        <v>2430.9</v>
      </c>
      <c r="S8826" s="1">
        <v>602.25</v>
      </c>
      <c r="T8826" s="1">
        <v>1.24</v>
      </c>
      <c r="U8826" s="1">
        <v>42157.5</v>
      </c>
      <c r="V8826" s="1">
        <f t="shared" si="549"/>
        <v>2.6010148380918912</v>
      </c>
      <c r="W8826" s="1">
        <f t="shared" si="550"/>
        <v>6.714298896961334</v>
      </c>
      <c r="X8826" s="1">
        <f t="shared" si="551"/>
        <v>485.68548387096774</v>
      </c>
    </row>
    <row r="8827" spans="1:24" hidden="1" x14ac:dyDescent="0.3">
      <c r="A8827" s="18" t="str">
        <f t="shared" si="548"/>
        <v>OFF - Light Commercial - Air Compressors_1997_175</v>
      </c>
      <c r="B8827" s="1" t="s">
        <v>40</v>
      </c>
      <c r="C8827" s="1">
        <v>2020</v>
      </c>
      <c r="D8827" s="1" t="s">
        <v>175</v>
      </c>
      <c r="E8827" s="1">
        <v>1997</v>
      </c>
      <c r="F8827" s="1">
        <v>175</v>
      </c>
      <c r="G8827" s="1" t="s">
        <v>12</v>
      </c>
      <c r="H8827" s="1">
        <v>1.6263918308965701E-5</v>
      </c>
      <c r="I8827" s="1">
        <v>1.49595520605867E-5</v>
      </c>
      <c r="J8827" s="1">
        <v>1.7897449999999999E-5</v>
      </c>
      <c r="K8827" s="1">
        <v>2.4522090000000002E-4</v>
      </c>
      <c r="L8827" s="1">
        <v>1.2656479999999999E-4</v>
      </c>
      <c r="M8827" s="1">
        <v>6.8985749999999997E-3</v>
      </c>
      <c r="N8827" s="1">
        <v>4.9455431999999999E-7</v>
      </c>
      <c r="O8827" s="1">
        <v>3.7366326400000001E-7</v>
      </c>
      <c r="P8827" s="1">
        <v>6.8530130000000001E-8</v>
      </c>
      <c r="Q8827" s="1">
        <v>9.7179765171093993E-8</v>
      </c>
      <c r="R8827" s="1">
        <v>277.39999999999998</v>
      </c>
      <c r="S8827" s="1">
        <v>40.15</v>
      </c>
      <c r="T8827" s="1">
        <v>0.08</v>
      </c>
      <c r="U8827" s="1">
        <v>5380.1</v>
      </c>
      <c r="V8827" s="1">
        <f t="shared" si="549"/>
        <v>0.92069724196742264</v>
      </c>
      <c r="W8827" s="1">
        <f t="shared" si="550"/>
        <v>7.7895288453970135</v>
      </c>
      <c r="X8827" s="1">
        <f t="shared" si="551"/>
        <v>501.875</v>
      </c>
    </row>
    <row r="8828" spans="1:24" hidden="1" x14ac:dyDescent="0.3">
      <c r="A8828" s="18" t="str">
        <f t="shared" si="548"/>
        <v>OFF - Light Commercial - Air Compressors_1998_25</v>
      </c>
      <c r="B8828" s="1" t="s">
        <v>40</v>
      </c>
      <c r="C8828" s="1">
        <v>2020</v>
      </c>
      <c r="D8828" s="1" t="s">
        <v>175</v>
      </c>
      <c r="E8828" s="1">
        <v>1998</v>
      </c>
      <c r="F8828" s="1">
        <v>25</v>
      </c>
      <c r="G8828" s="1" t="s">
        <v>5</v>
      </c>
      <c r="H8828" s="1">
        <v>5.7420479166666598E-6</v>
      </c>
      <c r="I8828" s="1">
        <v>6.8335115702479301E-6</v>
      </c>
      <c r="J8828" s="1">
        <v>8.2685489999999996E-6</v>
      </c>
      <c r="K8828" s="1">
        <v>1.9403369E-5</v>
      </c>
      <c r="L8828" s="1">
        <v>2.7741599999999999E-5</v>
      </c>
      <c r="M8828" s="1">
        <v>2.2053869E-3</v>
      </c>
      <c r="N8828" s="1">
        <v>2.5096233999999998E-6</v>
      </c>
      <c r="O8828" s="1">
        <v>2.308853528E-6</v>
      </c>
      <c r="P8828" s="1">
        <v>2.9259124000000001E-8</v>
      </c>
      <c r="Q8828" s="1">
        <v>1.8364506440000301E-8</v>
      </c>
      <c r="R8828" s="1">
        <v>73</v>
      </c>
      <c r="S8828" s="1">
        <v>131.39999999999901</v>
      </c>
      <c r="T8828" s="1">
        <v>0.16999999999999901</v>
      </c>
      <c r="U8828" s="1">
        <v>2628</v>
      </c>
      <c r="V8828" s="1">
        <f t="shared" si="549"/>
        <v>0.86100797460310563</v>
      </c>
      <c r="W8828" s="1">
        <f t="shared" si="550"/>
        <v>3.4953828032199996</v>
      </c>
      <c r="X8828" s="1">
        <f t="shared" si="551"/>
        <v>772.94117647058692</v>
      </c>
    </row>
    <row r="8829" spans="1:24" hidden="1" x14ac:dyDescent="0.3">
      <c r="A8829" s="18" t="str">
        <f t="shared" si="548"/>
        <v>OFF - Light Commercial - Air Compressors_1998_50</v>
      </c>
      <c r="B8829" s="1" t="s">
        <v>40</v>
      </c>
      <c r="C8829" s="1">
        <v>2020</v>
      </c>
      <c r="D8829" s="1" t="s">
        <v>175</v>
      </c>
      <c r="E8829" s="1">
        <v>1998</v>
      </c>
      <c r="F8829" s="1">
        <v>50</v>
      </c>
      <c r="G8829" s="1" t="s">
        <v>12</v>
      </c>
      <c r="H8829" s="1">
        <v>1.03568939305131E-4</v>
      </c>
      <c r="I8829" s="1">
        <v>9.5262710372860196E-5</v>
      </c>
      <c r="J8829" s="1">
        <v>1.139713E-4</v>
      </c>
      <c r="K8829" s="1">
        <v>2.0972780000000002E-3</v>
      </c>
      <c r="L8829" s="1">
        <v>1.1358929999999999E-4</v>
      </c>
      <c r="M8829" s="1">
        <v>9.7330330000000003E-3</v>
      </c>
      <c r="N8829" s="1">
        <v>6.7098663000000001E-7</v>
      </c>
      <c r="O8829" s="1">
        <v>5.0696767600000003E-7</v>
      </c>
      <c r="P8829" s="1">
        <v>1.183359E-7</v>
      </c>
      <c r="Q8829" s="1">
        <v>1.7901535689412E-7</v>
      </c>
      <c r="R8829" s="1">
        <v>510.99999999999898</v>
      </c>
      <c r="S8829" s="1">
        <v>211.7</v>
      </c>
      <c r="T8829" s="1">
        <v>0.43</v>
      </c>
      <c r="U8829" s="1">
        <v>7409.49999999999</v>
      </c>
      <c r="V8829" s="1">
        <f t="shared" si="549"/>
        <v>4.2571860660738219</v>
      </c>
      <c r="W8829" s="1">
        <f t="shared" si="550"/>
        <v>5.0761812604572478</v>
      </c>
      <c r="X8829" s="1">
        <f t="shared" si="551"/>
        <v>492.32558139534882</v>
      </c>
    </row>
    <row r="8830" spans="1:24" hidden="1" x14ac:dyDescent="0.3">
      <c r="A8830" s="18" t="str">
        <f t="shared" si="548"/>
        <v>OFF - Light Commercial - Air Compressors_1998_50</v>
      </c>
      <c r="B8830" s="1" t="s">
        <v>40</v>
      </c>
      <c r="C8830" s="1">
        <v>2020</v>
      </c>
      <c r="D8830" s="1" t="s">
        <v>175</v>
      </c>
      <c r="E8830" s="1">
        <v>1998</v>
      </c>
      <c r="F8830" s="1">
        <v>50</v>
      </c>
      <c r="G8830" s="1" t="s">
        <v>5</v>
      </c>
      <c r="H8830" s="1">
        <v>1.65338472222222E-4</v>
      </c>
      <c r="I8830" s="1">
        <v>1.96766446280991E-4</v>
      </c>
      <c r="J8830" s="1">
        <v>2.380874E-4</v>
      </c>
      <c r="K8830" s="1">
        <v>4.8427540000000002E-4</v>
      </c>
      <c r="L8830" s="1">
        <v>3.2894089999999999E-4</v>
      </c>
      <c r="M8830" s="1">
        <v>2.4669569999999998E-2</v>
      </c>
      <c r="N8830" s="1">
        <v>4.5844509999999999E-5</v>
      </c>
      <c r="O8830" s="1">
        <v>4.2176949200000003E-5</v>
      </c>
      <c r="P8830" s="1">
        <v>3.189159E-7</v>
      </c>
      <c r="Q8830" s="1">
        <v>2.1853762663600299E-7</v>
      </c>
      <c r="R8830" s="1">
        <v>868.69999999999902</v>
      </c>
      <c r="S8830" s="1">
        <v>810.3</v>
      </c>
      <c r="T8830" s="1">
        <v>0.99</v>
      </c>
      <c r="U8830" s="1">
        <v>29981.1</v>
      </c>
      <c r="V8830" s="1">
        <f t="shared" si="549"/>
        <v>2.1731618871456635</v>
      </c>
      <c r="W8830" s="1">
        <f t="shared" si="550"/>
        <v>3.6329457614057219</v>
      </c>
      <c r="X8830" s="1">
        <f t="shared" si="551"/>
        <v>818.4848484848485</v>
      </c>
    </row>
    <row r="8831" spans="1:24" hidden="1" x14ac:dyDescent="0.3">
      <c r="A8831" s="18" t="str">
        <f t="shared" si="548"/>
        <v>OFF - Light Commercial - Air Compressors_1998_100</v>
      </c>
      <c r="B8831" s="1" t="s">
        <v>40</v>
      </c>
      <c r="C8831" s="1">
        <v>2020</v>
      </c>
      <c r="D8831" s="1" t="s">
        <v>175</v>
      </c>
      <c r="E8831" s="1">
        <v>1998</v>
      </c>
      <c r="F8831" s="1">
        <v>100</v>
      </c>
      <c r="G8831" s="1" t="s">
        <v>12</v>
      </c>
      <c r="H8831" s="1">
        <v>4.6875728686460503E-4</v>
      </c>
      <c r="I8831" s="1">
        <v>4.3116295245806399E-4</v>
      </c>
      <c r="J8831" s="1">
        <v>5.1583879999999996E-4</v>
      </c>
      <c r="K8831" s="1">
        <v>6.8722990000000001E-3</v>
      </c>
      <c r="L8831" s="1">
        <v>1.08898E-3</v>
      </c>
      <c r="M8831" s="1">
        <v>6.2412450000000001E-2</v>
      </c>
      <c r="N8831" s="1">
        <v>4.3515458999999998E-6</v>
      </c>
      <c r="O8831" s="1">
        <v>3.2878346800000001E-6</v>
      </c>
      <c r="P8831" s="1">
        <v>6.0299129999999998E-7</v>
      </c>
      <c r="Q8831" s="1">
        <v>9.9609259300371297E-7</v>
      </c>
      <c r="R8831" s="1">
        <v>2843.35</v>
      </c>
      <c r="S8831" s="1">
        <v>678.9</v>
      </c>
      <c r="T8831" s="1">
        <v>1.41</v>
      </c>
      <c r="U8831" s="1">
        <v>47523</v>
      </c>
      <c r="V8831" s="1">
        <f t="shared" si="549"/>
        <v>3.0041816507165988</v>
      </c>
      <c r="W8831" s="1">
        <f t="shared" si="550"/>
        <v>7.5876039797634407</v>
      </c>
      <c r="X8831" s="1">
        <f t="shared" si="551"/>
        <v>481.48936170212767</v>
      </c>
    </row>
    <row r="8832" spans="1:24" hidden="1" x14ac:dyDescent="0.3">
      <c r="A8832" s="18" t="str">
        <f t="shared" si="548"/>
        <v>OFF - Light Commercial - Air Compressors_1998_175</v>
      </c>
      <c r="B8832" s="1" t="s">
        <v>40</v>
      </c>
      <c r="C8832" s="1">
        <v>2020</v>
      </c>
      <c r="D8832" s="1" t="s">
        <v>175</v>
      </c>
      <c r="E8832" s="1">
        <v>1998</v>
      </c>
      <c r="F8832" s="1">
        <v>175</v>
      </c>
      <c r="G8832" s="1" t="s">
        <v>12</v>
      </c>
      <c r="H8832" s="1">
        <v>2.1472494159149198E-5</v>
      </c>
      <c r="I8832" s="1">
        <v>1.9750400127585401E-5</v>
      </c>
      <c r="J8832" s="1">
        <v>2.3629169999999999E-5</v>
      </c>
      <c r="K8832" s="1">
        <v>3.4495259999999997E-4</v>
      </c>
      <c r="L8832" s="1">
        <v>1.609158E-4</v>
      </c>
      <c r="M8832" s="1">
        <v>7.8167380000000002E-3</v>
      </c>
      <c r="N8832" s="1">
        <v>5.6037690000000002E-7</v>
      </c>
      <c r="O8832" s="1">
        <v>4.2339587999999998E-7</v>
      </c>
      <c r="P8832" s="1">
        <v>7.7651119999999997E-8</v>
      </c>
      <c r="Q8832" s="1">
        <v>1.12523938619161E-7</v>
      </c>
      <c r="R8832" s="1">
        <v>321.2</v>
      </c>
      <c r="S8832" s="1">
        <v>47.45</v>
      </c>
      <c r="T8832" s="1">
        <v>0.09</v>
      </c>
      <c r="U8832" s="1">
        <v>6358.3</v>
      </c>
      <c r="V8832" s="1">
        <f t="shared" si="549"/>
        <v>1.0285454422869993</v>
      </c>
      <c r="W8832" s="1">
        <f t="shared" si="550"/>
        <v>8.3800435238169921</v>
      </c>
      <c r="X8832" s="1">
        <f t="shared" si="551"/>
        <v>527.22222222222229</v>
      </c>
    </row>
    <row r="8833" spans="1:24" hidden="1" x14ac:dyDescent="0.3">
      <c r="A8833" s="18" t="str">
        <f t="shared" si="548"/>
        <v>OFF - Light Commercial - Air Compressors_1999_25</v>
      </c>
      <c r="B8833" s="1" t="s">
        <v>40</v>
      </c>
      <c r="C8833" s="1">
        <v>2020</v>
      </c>
      <c r="D8833" s="1" t="s">
        <v>175</v>
      </c>
      <c r="E8833" s="1">
        <v>1999</v>
      </c>
      <c r="F8833" s="1">
        <v>25</v>
      </c>
      <c r="G8833" s="1" t="s">
        <v>5</v>
      </c>
      <c r="H8833" s="1">
        <v>6.5048451388888798E-6</v>
      </c>
      <c r="I8833" s="1">
        <v>7.7413033057851194E-6</v>
      </c>
      <c r="J8833" s="1">
        <v>9.3669770000000007E-6</v>
      </c>
      <c r="K8833" s="1">
        <v>2.19809949999999E-5</v>
      </c>
      <c r="L8833" s="1">
        <v>3.1426900999999998E-5</v>
      </c>
      <c r="M8833" s="1">
        <v>2.4983589999999999E-3</v>
      </c>
      <c r="N8833" s="1">
        <v>2.8430109999999998E-6</v>
      </c>
      <c r="O8833" s="1">
        <v>2.61557012E-6</v>
      </c>
      <c r="P8833" s="1">
        <v>3.3146014999999999E-8</v>
      </c>
      <c r="Q8833" s="1">
        <v>2.2037407728000299E-8</v>
      </c>
      <c r="R8833" s="1">
        <v>87.6</v>
      </c>
      <c r="S8833" s="1">
        <v>153.30000000000001</v>
      </c>
      <c r="T8833" s="1">
        <v>0.18</v>
      </c>
      <c r="U8833" s="1">
        <v>3066</v>
      </c>
      <c r="V8833" s="1">
        <f t="shared" si="549"/>
        <v>0.8360466936571207</v>
      </c>
      <c r="W8833" s="1">
        <f t="shared" si="550"/>
        <v>3.3940482157965164</v>
      </c>
      <c r="X8833" s="1">
        <f t="shared" si="551"/>
        <v>851.66666666666674</v>
      </c>
    </row>
    <row r="8834" spans="1:24" hidden="1" x14ac:dyDescent="0.3">
      <c r="A8834" s="18" t="str">
        <f t="shared" si="548"/>
        <v>OFF - Light Commercial - Air Compressors_1999_50</v>
      </c>
      <c r="B8834" s="1" t="s">
        <v>40</v>
      </c>
      <c r="C8834" s="1">
        <v>2020</v>
      </c>
      <c r="D8834" s="1" t="s">
        <v>175</v>
      </c>
      <c r="E8834" s="1">
        <v>1999</v>
      </c>
      <c r="F8834" s="1">
        <v>50</v>
      </c>
      <c r="G8834" s="1" t="s">
        <v>12</v>
      </c>
      <c r="H8834" s="1">
        <v>1.1310604222496599E-4</v>
      </c>
      <c r="I8834" s="1">
        <v>1.0403493763852399E-4</v>
      </c>
      <c r="J8834" s="1">
        <v>1.2446629999999999E-4</v>
      </c>
      <c r="K8834" s="1">
        <v>2.3049120000000001E-3</v>
      </c>
      <c r="L8834" s="1">
        <v>1.2679029999999999E-4</v>
      </c>
      <c r="M8834" s="1">
        <v>1.088946E-2</v>
      </c>
      <c r="N8834" s="1">
        <v>7.5070979999999899E-7</v>
      </c>
      <c r="O8834" s="1">
        <v>5.6720295999999999E-7</v>
      </c>
      <c r="P8834" s="1">
        <v>1.3239599999999999E-7</v>
      </c>
      <c r="Q8834" s="1">
        <v>1.98195573704204E-7</v>
      </c>
      <c r="R8834" s="1">
        <v>565.75</v>
      </c>
      <c r="S8834" s="1">
        <v>233.6</v>
      </c>
      <c r="T8834" s="1">
        <v>0.49</v>
      </c>
      <c r="U8834" s="1">
        <v>8176</v>
      </c>
      <c r="V8834" s="1">
        <f t="shared" si="549"/>
        <v>4.2133441005589551</v>
      </c>
      <c r="W8834" s="1">
        <f t="shared" si="550"/>
        <v>5.1349207741081244</v>
      </c>
      <c r="X8834" s="1">
        <f t="shared" si="551"/>
        <v>476.73469387755102</v>
      </c>
    </row>
    <row r="8835" spans="1:24" hidden="1" x14ac:dyDescent="0.3">
      <c r="A8835" s="18" t="str">
        <f t="shared" si="548"/>
        <v>OFF - Light Commercial - Air Compressors_1999_50</v>
      </c>
      <c r="B8835" s="1" t="s">
        <v>40</v>
      </c>
      <c r="C8835" s="1">
        <v>2020</v>
      </c>
      <c r="D8835" s="1" t="s">
        <v>175</v>
      </c>
      <c r="E8835" s="1">
        <v>1999</v>
      </c>
      <c r="F8835" s="1">
        <v>50</v>
      </c>
      <c r="G8835" s="1" t="s">
        <v>5</v>
      </c>
      <c r="H8835" s="1">
        <v>1.50745763888888E-4</v>
      </c>
      <c r="I8835" s="1">
        <v>1.7939991735537101E-4</v>
      </c>
      <c r="J8835" s="1">
        <v>2.1707390000000001E-4</v>
      </c>
      <c r="K8835" s="1">
        <v>4.494694E-4</v>
      </c>
      <c r="L8835" s="1">
        <v>3.16356E-4</v>
      </c>
      <c r="M8835" s="1">
        <v>2.7946769999999999E-2</v>
      </c>
      <c r="N8835" s="1">
        <v>4.5556719999999998E-5</v>
      </c>
      <c r="O8835" s="1">
        <v>4.1912182399999999E-5</v>
      </c>
      <c r="P8835" s="1">
        <v>3.6128200000000002E-7</v>
      </c>
      <c r="Q8835" s="1">
        <v>2.4424793565200399E-7</v>
      </c>
      <c r="R8835" s="1">
        <v>970.9</v>
      </c>
      <c r="S8835" s="1">
        <v>916.15</v>
      </c>
      <c r="T8835" s="1">
        <v>1.1299999999999999</v>
      </c>
      <c r="U8835" s="1">
        <v>33897.549999999901</v>
      </c>
      <c r="V8835" s="1">
        <f t="shared" si="549"/>
        <v>1.7524374650808032</v>
      </c>
      <c r="W8835" s="1">
        <f t="shared" si="550"/>
        <v>3.0902695769079447</v>
      </c>
      <c r="X8835" s="1">
        <f t="shared" si="551"/>
        <v>810.75221238938059</v>
      </c>
    </row>
    <row r="8836" spans="1:24" hidden="1" x14ac:dyDescent="0.3">
      <c r="A8836" s="18" t="str">
        <f t="shared" si="548"/>
        <v>OFF - Light Commercial - Air Compressors_1999_100</v>
      </c>
      <c r="B8836" s="1" t="s">
        <v>40</v>
      </c>
      <c r="C8836" s="1">
        <v>2020</v>
      </c>
      <c r="D8836" s="1" t="s">
        <v>175</v>
      </c>
      <c r="E8836" s="1">
        <v>1999</v>
      </c>
      <c r="F8836" s="1">
        <v>100</v>
      </c>
      <c r="G8836" s="1" t="s">
        <v>12</v>
      </c>
      <c r="H8836" s="1">
        <v>5.1194595974879105E-4</v>
      </c>
      <c r="I8836" s="1">
        <v>4.7088789377693801E-4</v>
      </c>
      <c r="J8836" s="1">
        <v>5.6336530000000002E-4</v>
      </c>
      <c r="K8836" s="1">
        <v>7.5455890000000001E-3</v>
      </c>
      <c r="L8836" s="1">
        <v>1.215535E-3</v>
      </c>
      <c r="M8836" s="1">
        <v>6.9828000000000001E-2</v>
      </c>
      <c r="N8836" s="1">
        <v>4.8685760999999902E-6</v>
      </c>
      <c r="O8836" s="1">
        <v>3.6784797200000001E-6</v>
      </c>
      <c r="P8836" s="1">
        <v>6.7463589999999996E-7</v>
      </c>
      <c r="Q8836" s="1">
        <v>1.11117389386422E-6</v>
      </c>
      <c r="R8836" s="1">
        <v>3171.85</v>
      </c>
      <c r="S8836" s="1">
        <v>762.849999999999</v>
      </c>
      <c r="T8836" s="1">
        <v>1.58</v>
      </c>
      <c r="U8836" s="1">
        <v>53399.499999999898</v>
      </c>
      <c r="V8836" s="1">
        <f t="shared" si="549"/>
        <v>2.9199064353053994</v>
      </c>
      <c r="W8836" s="1">
        <f t="shared" si="550"/>
        <v>7.5373534035263301</v>
      </c>
      <c r="X8836" s="1">
        <f t="shared" si="551"/>
        <v>482.8164556962019</v>
      </c>
    </row>
    <row r="8837" spans="1:24" hidden="1" x14ac:dyDescent="0.3">
      <c r="A8837" s="18" t="str">
        <f t="shared" si="548"/>
        <v>OFF - Light Commercial - Air Compressors_1999_175</v>
      </c>
      <c r="B8837" s="1" t="s">
        <v>40</v>
      </c>
      <c r="C8837" s="1">
        <v>2020</v>
      </c>
      <c r="D8837" s="1" t="s">
        <v>175</v>
      </c>
      <c r="E8837" s="1">
        <v>1999</v>
      </c>
      <c r="F8837" s="1">
        <v>175</v>
      </c>
      <c r="G8837" s="1" t="s">
        <v>12</v>
      </c>
      <c r="H8837" s="1">
        <v>2.3790878004141899E-5</v>
      </c>
      <c r="I8837" s="1">
        <v>2.18828495882098E-5</v>
      </c>
      <c r="J8837" s="1">
        <v>2.6180410000000002E-5</v>
      </c>
      <c r="K8837" s="1">
        <v>3.8084220000000001E-4</v>
      </c>
      <c r="L8837" s="1">
        <v>1.7926420000000001E-4</v>
      </c>
      <c r="M8837" s="1">
        <v>8.7454909999999993E-3</v>
      </c>
      <c r="N8837" s="1">
        <v>6.2695854000000005E-7</v>
      </c>
      <c r="O8837" s="1">
        <v>4.7370200799999999E-7</v>
      </c>
      <c r="P8837" s="1">
        <v>8.6877299999999994E-8</v>
      </c>
      <c r="Q8837" s="1">
        <v>1.2531074982588401E-7</v>
      </c>
      <c r="R8837" s="1">
        <v>357.7</v>
      </c>
      <c r="S8837" s="1">
        <v>51.1</v>
      </c>
      <c r="T8837" s="1">
        <v>0.11</v>
      </c>
      <c r="U8837" s="1">
        <v>6847.4</v>
      </c>
      <c r="V8837" s="1">
        <f t="shared" si="549"/>
        <v>1.058197612693988</v>
      </c>
      <c r="W8837" s="1">
        <f t="shared" si="550"/>
        <v>8.6687498224044788</v>
      </c>
      <c r="X8837" s="1">
        <f t="shared" si="551"/>
        <v>464.54545454545456</v>
      </c>
    </row>
    <row r="8838" spans="1:24" hidden="1" x14ac:dyDescent="0.3">
      <c r="A8838" s="18" t="str">
        <f t="shared" si="548"/>
        <v>OFF - Light Commercial - Air Compressors_2000_25</v>
      </c>
      <c r="B8838" s="1" t="s">
        <v>40</v>
      </c>
      <c r="C8838" s="1">
        <v>2020</v>
      </c>
      <c r="D8838" s="1" t="s">
        <v>175</v>
      </c>
      <c r="E8838" s="1">
        <v>2000</v>
      </c>
      <c r="F8838" s="1">
        <v>25</v>
      </c>
      <c r="G8838" s="1" t="s">
        <v>5</v>
      </c>
      <c r="H8838" s="1">
        <v>2.81641652777777E-6</v>
      </c>
      <c r="I8838" s="1">
        <v>3.3517684297520602E-6</v>
      </c>
      <c r="J8838" s="1">
        <v>4.0556398000000001E-6</v>
      </c>
      <c r="K8838" s="1">
        <v>1.3360054E-5</v>
      </c>
      <c r="L8838" s="1">
        <v>2.8847234E-5</v>
      </c>
      <c r="M8838" s="1">
        <v>2.956874E-3</v>
      </c>
      <c r="N8838" s="1">
        <v>1.6572208000000001E-6</v>
      </c>
      <c r="O8838" s="1">
        <v>1.524643136E-6</v>
      </c>
      <c r="P8838" s="1">
        <v>3.9229177999999997E-8</v>
      </c>
      <c r="Q8838" s="1">
        <v>2.4792083694000399E-8</v>
      </c>
      <c r="R8838" s="1">
        <v>98.55</v>
      </c>
      <c r="S8838" s="1">
        <v>182.5</v>
      </c>
      <c r="T8838" s="1">
        <v>0.22</v>
      </c>
      <c r="U8838" s="1">
        <v>3635.4</v>
      </c>
      <c r="V8838" s="1">
        <f t="shared" si="549"/>
        <v>0.30528847103261353</v>
      </c>
      <c r="W8838" s="1">
        <f t="shared" si="550"/>
        <v>2.6274869955832485</v>
      </c>
      <c r="X8838" s="1">
        <f t="shared" si="551"/>
        <v>829.5454545454545</v>
      </c>
    </row>
    <row r="8839" spans="1:24" hidden="1" x14ac:dyDescent="0.3">
      <c r="A8839" s="18" t="str">
        <f t="shared" si="548"/>
        <v>OFF - Light Commercial - Air Compressors_2000_50</v>
      </c>
      <c r="B8839" s="1" t="s">
        <v>40</v>
      </c>
      <c r="C8839" s="1">
        <v>2020</v>
      </c>
      <c r="D8839" s="1" t="s">
        <v>175</v>
      </c>
      <c r="E8839" s="1">
        <v>2000</v>
      </c>
      <c r="F8839" s="1">
        <v>50</v>
      </c>
      <c r="G8839" s="1" t="s">
        <v>12</v>
      </c>
      <c r="H8839" s="1">
        <v>1.3053572256163201E-4</v>
      </c>
      <c r="I8839" s="1">
        <v>1.2006675761218901E-4</v>
      </c>
      <c r="J8839" s="1">
        <v>1.436466E-4</v>
      </c>
      <c r="K8839" s="1">
        <v>2.6776809999999999E-3</v>
      </c>
      <c r="L8839" s="1">
        <v>1.496511E-4</v>
      </c>
      <c r="M8839" s="1">
        <v>1.2882859999999999E-2</v>
      </c>
      <c r="N8839" s="1">
        <v>8.8813268999999896E-7</v>
      </c>
      <c r="O8839" s="1">
        <v>6.7103358799999999E-7</v>
      </c>
      <c r="P8839" s="1">
        <v>1.5663209999999999E-7</v>
      </c>
      <c r="Q8839" s="1">
        <v>2.3399864508302899E-7</v>
      </c>
      <c r="R8839" s="1">
        <v>667.95</v>
      </c>
      <c r="S8839" s="1">
        <v>277.39999999999998</v>
      </c>
      <c r="T8839" s="1">
        <v>0.56999999999999995</v>
      </c>
      <c r="U8839" s="1">
        <v>9709</v>
      </c>
      <c r="V8839" s="1">
        <f t="shared" si="549"/>
        <v>4.0948394844758162</v>
      </c>
      <c r="W8839" s="1">
        <f t="shared" si="550"/>
        <v>5.103804294895264</v>
      </c>
      <c r="X8839" s="1">
        <f t="shared" si="551"/>
        <v>486.66666666666669</v>
      </c>
    </row>
    <row r="8840" spans="1:24" hidden="1" x14ac:dyDescent="0.3">
      <c r="A8840" s="18" t="str">
        <f t="shared" si="548"/>
        <v>OFF - Light Commercial - Air Compressors_2000_50</v>
      </c>
      <c r="B8840" s="1" t="s">
        <v>40</v>
      </c>
      <c r="C8840" s="1">
        <v>2020</v>
      </c>
      <c r="D8840" s="1" t="s">
        <v>175</v>
      </c>
      <c r="E8840" s="1">
        <v>2000</v>
      </c>
      <c r="F8840" s="1">
        <v>50</v>
      </c>
      <c r="G8840" s="1" t="s">
        <v>5</v>
      </c>
      <c r="H8840" s="1">
        <v>1.78411527777777E-4</v>
      </c>
      <c r="I8840" s="1">
        <v>2.12324462809917E-4</v>
      </c>
      <c r="J8840" s="1">
        <v>2.5691260000000002E-4</v>
      </c>
      <c r="K8840" s="1">
        <v>5.3195879999999997E-4</v>
      </c>
      <c r="L8840" s="1">
        <v>3.7441569999999998E-4</v>
      </c>
      <c r="M8840" s="1">
        <v>3.3075729999999998E-2</v>
      </c>
      <c r="N8840" s="1">
        <v>5.3917569999999998E-5</v>
      </c>
      <c r="O8840" s="1">
        <v>4.9604164400000003E-5</v>
      </c>
      <c r="P8840" s="1">
        <v>4.2758659999999998E-7</v>
      </c>
      <c r="Q8840" s="1">
        <v>2.8924097643000401E-7</v>
      </c>
      <c r="R8840" s="1">
        <v>1149.75</v>
      </c>
      <c r="S8840" s="1">
        <v>1084.05</v>
      </c>
      <c r="T8840" s="1">
        <v>1.33</v>
      </c>
      <c r="U8840" s="1">
        <v>40109.85</v>
      </c>
      <c r="V8840" s="1">
        <f t="shared" si="549"/>
        <v>1.7528211173887909</v>
      </c>
      <c r="W8840" s="1">
        <f t="shared" si="550"/>
        <v>3.090947397000801</v>
      </c>
      <c r="X8840" s="1">
        <f t="shared" si="551"/>
        <v>815.07518796992474</v>
      </c>
    </row>
    <row r="8841" spans="1:24" hidden="1" x14ac:dyDescent="0.3">
      <c r="A8841" s="18" t="str">
        <f t="shared" si="548"/>
        <v>OFF - Light Commercial - Air Compressors_2000_100</v>
      </c>
      <c r="B8841" s="1" t="s">
        <v>40</v>
      </c>
      <c r="C8841" s="1">
        <v>2020</v>
      </c>
      <c r="D8841" s="1" t="s">
        <v>175</v>
      </c>
      <c r="E8841" s="1">
        <v>2000</v>
      </c>
      <c r="F8841" s="1">
        <v>100</v>
      </c>
      <c r="G8841" s="1" t="s">
        <v>12</v>
      </c>
      <c r="H8841" s="1">
        <v>5.9086455496397297E-4</v>
      </c>
      <c r="I8841" s="1">
        <v>5.4347721765586198E-4</v>
      </c>
      <c r="J8841" s="1">
        <v>6.5021040000000005E-4</v>
      </c>
      <c r="K8841" s="1">
        <v>8.7573909999999998E-3</v>
      </c>
      <c r="L8841" s="1">
        <v>1.434694E-3</v>
      </c>
      <c r="M8841" s="1">
        <v>8.2610450000000002E-2</v>
      </c>
      <c r="N8841" s="1">
        <v>5.7597992999999999E-6</v>
      </c>
      <c r="O8841" s="1">
        <v>4.3518483599999997E-6</v>
      </c>
      <c r="P8841" s="1">
        <v>7.9813210000000001E-7</v>
      </c>
      <c r="Q8841" s="1">
        <v>1.3093694675684201E-6</v>
      </c>
      <c r="R8841" s="1">
        <v>3737.6</v>
      </c>
      <c r="S8841" s="1">
        <v>901.55</v>
      </c>
      <c r="T8841" s="1">
        <v>1.86</v>
      </c>
      <c r="U8841" s="1">
        <v>63108.5</v>
      </c>
      <c r="V8841" s="1">
        <f t="shared" si="549"/>
        <v>2.8515571914115472</v>
      </c>
      <c r="W8841" s="1">
        <f t="shared" si="550"/>
        <v>7.527660516885831</v>
      </c>
      <c r="X8841" s="1">
        <f t="shared" si="551"/>
        <v>484.70430107526875</v>
      </c>
    </row>
    <row r="8842" spans="1:24" hidden="1" x14ac:dyDescent="0.3">
      <c r="A8842" s="18" t="str">
        <f t="shared" ref="A8842:A8905" si="552">D8842&amp;"_"&amp;E8842&amp;"_"&amp;F8842</f>
        <v>OFF - Light Commercial - Air Compressors_2000_175</v>
      </c>
      <c r="B8842" s="1" t="s">
        <v>40</v>
      </c>
      <c r="C8842" s="1">
        <v>2020</v>
      </c>
      <c r="D8842" s="1" t="s">
        <v>175</v>
      </c>
      <c r="E8842" s="1">
        <v>2000</v>
      </c>
      <c r="F8842" s="1">
        <v>175</v>
      </c>
      <c r="G8842" s="1" t="s">
        <v>12</v>
      </c>
      <c r="H8842" s="1">
        <v>2.7870431709526799E-5</v>
      </c>
      <c r="I8842" s="1">
        <v>2.5635223086422702E-5</v>
      </c>
      <c r="J8842" s="1">
        <v>3.0669710000000003E-5</v>
      </c>
      <c r="K8842" s="1">
        <v>4.4452869999999999E-4</v>
      </c>
      <c r="L8842" s="1">
        <v>2.1116759999999999E-4</v>
      </c>
      <c r="M8842" s="1">
        <v>1.034641E-2</v>
      </c>
      <c r="N8842" s="1">
        <v>7.4172744000000004E-7</v>
      </c>
      <c r="O8842" s="1">
        <v>5.6041628799999997E-7</v>
      </c>
      <c r="P8842" s="1">
        <v>1.027808E-7</v>
      </c>
      <c r="Q8842" s="1">
        <v>1.48327009997985E-7</v>
      </c>
      <c r="R8842" s="1">
        <v>423.4</v>
      </c>
      <c r="S8842" s="1">
        <v>62.05</v>
      </c>
      <c r="T8842" s="1">
        <v>0.13</v>
      </c>
      <c r="U8842" s="1">
        <v>8314.7000000000007</v>
      </c>
      <c r="V8842" s="1">
        <f t="shared" si="549"/>
        <v>1.0208903946663026</v>
      </c>
      <c r="W8842" s="1">
        <f t="shared" si="550"/>
        <v>8.4094830685875301</v>
      </c>
      <c r="X8842" s="1">
        <f t="shared" si="551"/>
        <v>477.30769230769226</v>
      </c>
    </row>
    <row r="8843" spans="1:24" hidden="1" x14ac:dyDescent="0.3">
      <c r="A8843" s="18" t="str">
        <f t="shared" si="552"/>
        <v>OFF - Light Commercial - Air Compressors_2001_25</v>
      </c>
      <c r="B8843" s="1" t="s">
        <v>40</v>
      </c>
      <c r="C8843" s="1">
        <v>2020</v>
      </c>
      <c r="D8843" s="1" t="s">
        <v>175</v>
      </c>
      <c r="E8843" s="1">
        <v>2001</v>
      </c>
      <c r="F8843" s="1">
        <v>25</v>
      </c>
      <c r="G8843" s="1" t="s">
        <v>5</v>
      </c>
      <c r="H8843" s="1">
        <v>2.95297722222222E-6</v>
      </c>
      <c r="I8843" s="1">
        <v>3.51428694214876E-6</v>
      </c>
      <c r="J8843" s="1">
        <v>4.2522872000000001E-6</v>
      </c>
      <c r="K8843" s="1">
        <v>1.4007853E-5</v>
      </c>
      <c r="L8843" s="1">
        <v>3.0245968999999898E-5</v>
      </c>
      <c r="M8843" s="1">
        <v>3.1002453999999999E-3</v>
      </c>
      <c r="N8843" s="1">
        <v>1.7375753000000001E-6</v>
      </c>
      <c r="O8843" s="1">
        <v>1.598569276E-6</v>
      </c>
      <c r="P8843" s="1">
        <v>4.1131312E-8</v>
      </c>
      <c r="Q8843" s="1">
        <v>2.6628534338000401E-8</v>
      </c>
      <c r="R8843" s="1">
        <v>105.85</v>
      </c>
      <c r="S8843" s="1">
        <v>186.15</v>
      </c>
      <c r="T8843" s="1">
        <v>0.22999999999999901</v>
      </c>
      <c r="U8843" s="1">
        <v>3723</v>
      </c>
      <c r="V8843" s="1">
        <f t="shared" ref="V8843:V8906" si="553">IFERROR(CONVERT(I8843,"ton","g")*365/U8843,0)</f>
        <v>0.31255955744104097</v>
      </c>
      <c r="W8843" s="1">
        <f t="shared" ref="W8843:W8906" si="554">IFERROR(CONVERT(L8843,"ton","g")*365/U8843,0)</f>
        <v>2.690066816011075</v>
      </c>
      <c r="X8843" s="1">
        <f t="shared" ref="X8843:X8906" si="555">S8843/T8843</f>
        <v>809.34782608696003</v>
      </c>
    </row>
    <row r="8844" spans="1:24" hidden="1" x14ac:dyDescent="0.3">
      <c r="A8844" s="18" t="str">
        <f t="shared" si="552"/>
        <v>OFF - Light Commercial - Air Compressors_2001_50</v>
      </c>
      <c r="B8844" s="1" t="s">
        <v>40</v>
      </c>
      <c r="C8844" s="1">
        <v>2020</v>
      </c>
      <c r="D8844" s="1" t="s">
        <v>175</v>
      </c>
      <c r="E8844" s="1">
        <v>2001</v>
      </c>
      <c r="F8844" s="1">
        <v>50</v>
      </c>
      <c r="G8844" s="1" t="s">
        <v>12</v>
      </c>
      <c r="H8844" s="1">
        <v>1.3461491277571899E-4</v>
      </c>
      <c r="I8844" s="1">
        <v>1.23818796771106E-4</v>
      </c>
      <c r="J8844" s="1">
        <v>1.4813550000000001E-4</v>
      </c>
      <c r="K8844" s="1">
        <v>2.7804219999999998E-3</v>
      </c>
      <c r="L8844" s="1">
        <v>1.5793010000000001E-4</v>
      </c>
      <c r="M8844" s="1">
        <v>1.362736E-2</v>
      </c>
      <c r="N8844" s="1">
        <v>9.3945779999999998E-7</v>
      </c>
      <c r="O8844" s="1">
        <v>7.0981256E-7</v>
      </c>
      <c r="P8844" s="1">
        <v>1.6568380000000001E-7</v>
      </c>
      <c r="Q8844" s="1">
        <v>2.4550677516907898E-7</v>
      </c>
      <c r="R8844" s="1">
        <v>700.8</v>
      </c>
      <c r="S8844" s="1">
        <v>295.64999999999998</v>
      </c>
      <c r="T8844" s="1">
        <v>0.61</v>
      </c>
      <c r="U8844" s="1">
        <v>10347.75</v>
      </c>
      <c r="V8844" s="1">
        <f t="shared" si="553"/>
        <v>3.9621348485329322</v>
      </c>
      <c r="W8844" s="1">
        <f t="shared" si="554"/>
        <v>5.0536781907116053</v>
      </c>
      <c r="X8844" s="1">
        <f t="shared" si="555"/>
        <v>484.67213114754094</v>
      </c>
    </row>
    <row r="8845" spans="1:24" hidden="1" x14ac:dyDescent="0.3">
      <c r="A8845" s="18" t="str">
        <f t="shared" si="552"/>
        <v>OFF - Light Commercial - Air Compressors_2001_50</v>
      </c>
      <c r="B8845" s="1" t="s">
        <v>40</v>
      </c>
      <c r="C8845" s="1">
        <v>2020</v>
      </c>
      <c r="D8845" s="1" t="s">
        <v>175</v>
      </c>
      <c r="E8845" s="1">
        <v>2001</v>
      </c>
      <c r="F8845" s="1">
        <v>50</v>
      </c>
      <c r="G8845" s="1" t="s">
        <v>5</v>
      </c>
      <c r="H8845" s="1">
        <v>1.8706229166666599E-4</v>
      </c>
      <c r="I8845" s="1">
        <v>2.22619586776859E-4</v>
      </c>
      <c r="J8845" s="1">
        <v>2.6936970000000001E-4</v>
      </c>
      <c r="K8845" s="1">
        <v>5.5775219999999997E-4</v>
      </c>
      <c r="L8845" s="1">
        <v>3.925701E-4</v>
      </c>
      <c r="M8845" s="1">
        <v>3.467949E-2</v>
      </c>
      <c r="N8845" s="1">
        <v>5.65319E-5</v>
      </c>
      <c r="O8845" s="1">
        <v>5.2009348000000002E-5</v>
      </c>
      <c r="P8845" s="1">
        <v>4.4831919999999999E-7</v>
      </c>
      <c r="Q8845" s="1">
        <v>3.03014356260004E-7</v>
      </c>
      <c r="R8845" s="1">
        <v>1204.5</v>
      </c>
      <c r="S8845" s="1">
        <v>1138.8</v>
      </c>
      <c r="T8845" s="1">
        <v>1.4</v>
      </c>
      <c r="U8845" s="1">
        <v>42135.6</v>
      </c>
      <c r="V8845" s="1">
        <f t="shared" si="553"/>
        <v>1.749455058463897</v>
      </c>
      <c r="W8845" s="1">
        <f t="shared" si="554"/>
        <v>3.0850104305290542</v>
      </c>
      <c r="X8845" s="1">
        <f t="shared" si="555"/>
        <v>813.42857142857144</v>
      </c>
    </row>
    <row r="8846" spans="1:24" hidden="1" x14ac:dyDescent="0.3">
      <c r="A8846" s="18" t="str">
        <f t="shared" si="552"/>
        <v>OFF - Light Commercial - Air Compressors_2001_100</v>
      </c>
      <c r="B8846" s="1" t="s">
        <v>40</v>
      </c>
      <c r="C8846" s="1">
        <v>2020</v>
      </c>
      <c r="D8846" s="1" t="s">
        <v>175</v>
      </c>
      <c r="E8846" s="1">
        <v>2001</v>
      </c>
      <c r="F8846" s="1">
        <v>100</v>
      </c>
      <c r="G8846" s="1" t="s">
        <v>12</v>
      </c>
      <c r="H8846" s="1">
        <v>6.0936017353074498E-4</v>
      </c>
      <c r="I8846" s="1">
        <v>5.6048948761357902E-4</v>
      </c>
      <c r="J8846" s="1">
        <v>6.7056370000000002E-4</v>
      </c>
      <c r="K8846" s="1">
        <v>9.0842340000000001E-3</v>
      </c>
      <c r="L8846" s="1">
        <v>1.514062E-3</v>
      </c>
      <c r="M8846" s="1">
        <v>8.7384630000000005E-2</v>
      </c>
      <c r="N8846" s="1">
        <v>6.0926660999999902E-6</v>
      </c>
      <c r="O8846" s="1">
        <v>4.6033477199999999E-6</v>
      </c>
      <c r="P8846" s="1">
        <v>8.4425739999999996E-7</v>
      </c>
      <c r="Q8846" s="1">
        <v>1.38097561032607E-6</v>
      </c>
      <c r="R8846" s="1">
        <v>3942</v>
      </c>
      <c r="S8846" s="1">
        <v>952.65</v>
      </c>
      <c r="T8846" s="1">
        <v>1.97</v>
      </c>
      <c r="U8846" s="1">
        <v>66685.5</v>
      </c>
      <c r="V8846" s="1">
        <f t="shared" si="553"/>
        <v>2.7830733995263159</v>
      </c>
      <c r="W8846" s="1">
        <f t="shared" si="554"/>
        <v>7.5179745036337176</v>
      </c>
      <c r="X8846" s="1">
        <f t="shared" si="555"/>
        <v>483.57868020304568</v>
      </c>
    </row>
    <row r="8847" spans="1:24" hidden="1" x14ac:dyDescent="0.3">
      <c r="A8847" s="18" t="str">
        <f t="shared" si="552"/>
        <v>OFF - Light Commercial - Air Compressors_2001_175</v>
      </c>
      <c r="B8847" s="1" t="s">
        <v>40</v>
      </c>
      <c r="C8847" s="1">
        <v>2020</v>
      </c>
      <c r="D8847" s="1" t="s">
        <v>175</v>
      </c>
      <c r="E8847" s="1">
        <v>2001</v>
      </c>
      <c r="F8847" s="1">
        <v>175</v>
      </c>
      <c r="G8847" s="1" t="s">
        <v>12</v>
      </c>
      <c r="H8847" s="1">
        <v>2.91896597630582E-5</v>
      </c>
      <c r="I8847" s="1">
        <v>2.6848649050060901E-5</v>
      </c>
      <c r="J8847" s="1">
        <v>3.2121440000000003E-5</v>
      </c>
      <c r="K8847" s="1">
        <v>4.6384099999999999E-4</v>
      </c>
      <c r="L8847" s="1">
        <v>2.224064E-4</v>
      </c>
      <c r="M8847" s="1">
        <v>1.094434E-2</v>
      </c>
      <c r="N8847" s="1">
        <v>7.8459272999999996E-7</v>
      </c>
      <c r="O8847" s="1">
        <v>5.92803396E-7</v>
      </c>
      <c r="P8847" s="1">
        <v>1.087206E-7</v>
      </c>
      <c r="Q8847" s="1">
        <v>1.5599909672201901E-7</v>
      </c>
      <c r="R8847" s="1">
        <v>445.3</v>
      </c>
      <c r="S8847" s="1">
        <v>65.7</v>
      </c>
      <c r="T8847" s="1">
        <v>0.13</v>
      </c>
      <c r="U8847" s="1">
        <v>8803.7999999999993</v>
      </c>
      <c r="V8847" s="1">
        <f t="shared" si="553"/>
        <v>1.0098127988321206</v>
      </c>
      <c r="W8847" s="1">
        <f t="shared" si="554"/>
        <v>8.364995528952571</v>
      </c>
      <c r="X8847" s="1">
        <f t="shared" si="555"/>
        <v>505.38461538461542</v>
      </c>
    </row>
    <row r="8848" spans="1:24" hidden="1" x14ac:dyDescent="0.3">
      <c r="A8848" s="18" t="str">
        <f t="shared" si="552"/>
        <v>OFF - Light Commercial - Air Compressors_2002_25</v>
      </c>
      <c r="B8848" s="1" t="s">
        <v>40</v>
      </c>
      <c r="C8848" s="1">
        <v>2020</v>
      </c>
      <c r="D8848" s="1" t="s">
        <v>175</v>
      </c>
      <c r="E8848" s="1">
        <v>2002</v>
      </c>
      <c r="F8848" s="1">
        <v>25</v>
      </c>
      <c r="G8848" s="1" t="s">
        <v>5</v>
      </c>
      <c r="H8848" s="1">
        <v>3.3049458333333299E-6</v>
      </c>
      <c r="I8848" s="1">
        <v>3.93315867768595E-6</v>
      </c>
      <c r="J8848" s="1">
        <v>4.7591220000000001E-6</v>
      </c>
      <c r="K8848" s="1">
        <v>1.5677457999999999E-5</v>
      </c>
      <c r="L8848" s="1">
        <v>3.3851018999999997E-5</v>
      </c>
      <c r="M8848" s="1">
        <v>3.4697669999999999E-3</v>
      </c>
      <c r="N8848" s="1">
        <v>1.9446793000000001E-6</v>
      </c>
      <c r="O8848" s="1">
        <v>1.7891049559999999E-6</v>
      </c>
      <c r="P8848" s="1">
        <v>4.603379E-8</v>
      </c>
      <c r="Q8848" s="1">
        <v>2.84649849820004E-8</v>
      </c>
      <c r="R8848" s="1">
        <v>113.15</v>
      </c>
      <c r="S8848" s="1">
        <v>208.04999999999899</v>
      </c>
      <c r="T8848" s="1">
        <v>0.26</v>
      </c>
      <c r="U8848" s="1">
        <v>4161</v>
      </c>
      <c r="V8848" s="1">
        <f t="shared" si="553"/>
        <v>0.31299136249081333</v>
      </c>
      <c r="W8848" s="1">
        <f t="shared" si="554"/>
        <v>2.6937831465131628</v>
      </c>
      <c r="X8848" s="1">
        <f t="shared" si="555"/>
        <v>800.19230769230376</v>
      </c>
    </row>
    <row r="8849" spans="1:24" hidden="1" x14ac:dyDescent="0.3">
      <c r="A8849" s="18" t="str">
        <f t="shared" si="552"/>
        <v>OFF - Light Commercial - Air Compressors_2002_50</v>
      </c>
      <c r="B8849" s="1" t="s">
        <v>40</v>
      </c>
      <c r="C8849" s="1">
        <v>2020</v>
      </c>
      <c r="D8849" s="1" t="s">
        <v>175</v>
      </c>
      <c r="E8849" s="1">
        <v>2002</v>
      </c>
      <c r="F8849" s="1">
        <v>50</v>
      </c>
      <c r="G8849" s="1" t="s">
        <v>12</v>
      </c>
      <c r="H8849" s="1">
        <v>1.4680877358944899E-4</v>
      </c>
      <c r="I8849" s="1">
        <v>1.3503470994757501E-4</v>
      </c>
      <c r="J8849" s="1">
        <v>1.6155410000000001E-4</v>
      </c>
      <c r="K8849" s="1">
        <v>3.054172E-3</v>
      </c>
      <c r="L8849" s="1">
        <v>1.7637229999999999E-4</v>
      </c>
      <c r="M8849" s="1">
        <v>1.525436E-2</v>
      </c>
      <c r="N8849" s="1">
        <v>1.0516220999999999E-6</v>
      </c>
      <c r="O8849" s="1">
        <v>7.9455891999999898E-7</v>
      </c>
      <c r="P8849" s="1">
        <v>1.8546520000000001E-7</v>
      </c>
      <c r="Q8849" s="1">
        <v>2.7363775982387001E-7</v>
      </c>
      <c r="R8849" s="1">
        <v>781.1</v>
      </c>
      <c r="S8849" s="1">
        <v>328.5</v>
      </c>
      <c r="T8849" s="1">
        <v>0.68</v>
      </c>
      <c r="U8849" s="1">
        <v>11497.5</v>
      </c>
      <c r="V8849" s="1">
        <f t="shared" si="553"/>
        <v>3.8889342296751193</v>
      </c>
      <c r="W8849" s="1">
        <f t="shared" si="554"/>
        <v>5.0794367974191115</v>
      </c>
      <c r="X8849" s="1">
        <f t="shared" si="555"/>
        <v>483.08823529411762</v>
      </c>
    </row>
    <row r="8850" spans="1:24" hidden="1" x14ac:dyDescent="0.3">
      <c r="A8850" s="18" t="str">
        <f t="shared" si="552"/>
        <v>OFF - Light Commercial - Air Compressors_2002_50</v>
      </c>
      <c r="B8850" s="1" t="s">
        <v>40</v>
      </c>
      <c r="C8850" s="1">
        <v>2020</v>
      </c>
      <c r="D8850" s="1" t="s">
        <v>175</v>
      </c>
      <c r="E8850" s="1">
        <v>2002</v>
      </c>
      <c r="F8850" s="1">
        <v>50</v>
      </c>
      <c r="G8850" s="1" t="s">
        <v>5</v>
      </c>
      <c r="H8850" s="1">
        <v>2.0935854166666601E-4</v>
      </c>
      <c r="I8850" s="1">
        <v>2.4915396694214799E-4</v>
      </c>
      <c r="J8850" s="1">
        <v>3.0147630000000001E-4</v>
      </c>
      <c r="K8850" s="1">
        <v>6.2423139999999997E-4</v>
      </c>
      <c r="L8850" s="1">
        <v>4.3936110000000002E-4</v>
      </c>
      <c r="M8850" s="1">
        <v>3.8812989999999999E-2</v>
      </c>
      <c r="N8850" s="1">
        <v>6.3270019999999997E-5</v>
      </c>
      <c r="O8850" s="1">
        <v>5.8208418399999999E-5</v>
      </c>
      <c r="P8850" s="1">
        <v>5.0175509999999997E-7</v>
      </c>
      <c r="Q8850" s="1">
        <v>3.3974336914000501E-7</v>
      </c>
      <c r="R8850" s="1">
        <v>1350.5</v>
      </c>
      <c r="S8850" s="1">
        <v>1273.8499999999999</v>
      </c>
      <c r="T8850" s="1">
        <v>1.56</v>
      </c>
      <c r="U8850" s="1">
        <v>47132.45</v>
      </c>
      <c r="V8850" s="1">
        <f t="shared" si="553"/>
        <v>1.7503963193710304</v>
      </c>
      <c r="W8850" s="1">
        <f t="shared" si="554"/>
        <v>3.0866699083839082</v>
      </c>
      <c r="X8850" s="1">
        <f t="shared" si="555"/>
        <v>816.5705128205127</v>
      </c>
    </row>
    <row r="8851" spans="1:24" hidden="1" x14ac:dyDescent="0.3">
      <c r="A8851" s="18" t="str">
        <f t="shared" si="552"/>
        <v>OFF - Light Commercial - Air Compressors_2002_100</v>
      </c>
      <c r="B8851" s="1" t="s">
        <v>40</v>
      </c>
      <c r="C8851" s="1">
        <v>2020</v>
      </c>
      <c r="D8851" s="1" t="s">
        <v>175</v>
      </c>
      <c r="E8851" s="1">
        <v>2002</v>
      </c>
      <c r="F8851" s="1">
        <v>100</v>
      </c>
      <c r="G8851" s="1" t="s">
        <v>12</v>
      </c>
      <c r="H8851" s="1">
        <v>6.6459249444994202E-4</v>
      </c>
      <c r="I8851" s="1">
        <v>6.1129217639505605E-4</v>
      </c>
      <c r="J8851" s="1">
        <v>7.3134350000000003E-4</v>
      </c>
      <c r="K8851" s="1">
        <v>9.9681519999999992E-3</v>
      </c>
      <c r="L8851" s="1">
        <v>1.6908590000000001E-3</v>
      </c>
      <c r="M8851" s="1">
        <v>9.7817580000000001E-2</v>
      </c>
      <c r="N8851" s="1">
        <v>6.8200766999999999E-6</v>
      </c>
      <c r="O8851" s="1">
        <v>5.1529468399999999E-6</v>
      </c>
      <c r="P8851" s="1">
        <v>9.4505440000000003E-7</v>
      </c>
      <c r="Q8851" s="1">
        <v>1.5408107504101001E-6</v>
      </c>
      <c r="R8851" s="1">
        <v>4398.25</v>
      </c>
      <c r="S8851" s="1">
        <v>1065.8</v>
      </c>
      <c r="T8851" s="1">
        <v>2.21</v>
      </c>
      <c r="U8851" s="1">
        <v>74606</v>
      </c>
      <c r="V8851" s="1">
        <f t="shared" si="553"/>
        <v>2.713086761775847</v>
      </c>
      <c r="W8851" s="1">
        <f t="shared" si="554"/>
        <v>7.5045082303897264</v>
      </c>
      <c r="X8851" s="1">
        <f t="shared" si="555"/>
        <v>482.26244343891403</v>
      </c>
    </row>
    <row r="8852" spans="1:24" hidden="1" x14ac:dyDescent="0.3">
      <c r="A8852" s="18" t="str">
        <f t="shared" si="552"/>
        <v>OFF - Light Commercial - Air Compressors_2002_175</v>
      </c>
      <c r="B8852" s="1" t="s">
        <v>40</v>
      </c>
      <c r="C8852" s="1">
        <v>2020</v>
      </c>
      <c r="D8852" s="1" t="s">
        <v>175</v>
      </c>
      <c r="E8852" s="1">
        <v>2002</v>
      </c>
      <c r="F8852" s="1">
        <v>175</v>
      </c>
      <c r="G8852" s="1" t="s">
        <v>12</v>
      </c>
      <c r="H8852" s="1">
        <v>3.2348417313453998E-5</v>
      </c>
      <c r="I8852" s="1">
        <v>2.97540742449149E-5</v>
      </c>
      <c r="J8852" s="1">
        <v>3.5597460000000003E-5</v>
      </c>
      <c r="K8852" s="1">
        <v>5.1208069999999996E-4</v>
      </c>
      <c r="L8852" s="1">
        <v>2.478798E-4</v>
      </c>
      <c r="M8852" s="1">
        <v>1.2251E-2</v>
      </c>
      <c r="N8852" s="1">
        <v>8.7826635000000004E-7</v>
      </c>
      <c r="O8852" s="1">
        <v>6.6357902000000001E-7</v>
      </c>
      <c r="P8852" s="1">
        <v>1.2170089999999999E-7</v>
      </c>
      <c r="Q8852" s="1">
        <v>1.7517931353210301E-7</v>
      </c>
      <c r="R8852" s="1">
        <v>500.05</v>
      </c>
      <c r="S8852" s="1">
        <v>73</v>
      </c>
      <c r="T8852" s="1">
        <v>0.15</v>
      </c>
      <c r="U8852" s="1">
        <v>9782</v>
      </c>
      <c r="V8852" s="1">
        <f t="shared" si="553"/>
        <v>1.0071806756646946</v>
      </c>
      <c r="W8852" s="1">
        <f t="shared" si="554"/>
        <v>8.3907750714273153</v>
      </c>
      <c r="X8852" s="1">
        <f t="shared" si="555"/>
        <v>486.66666666666669</v>
      </c>
    </row>
    <row r="8853" spans="1:24" hidden="1" x14ac:dyDescent="0.3">
      <c r="A8853" s="18" t="str">
        <f t="shared" si="552"/>
        <v>OFF - Light Commercial - Air Compressors_2003_25</v>
      </c>
      <c r="B8853" s="1" t="s">
        <v>40</v>
      </c>
      <c r="C8853" s="1">
        <v>2020</v>
      </c>
      <c r="D8853" s="1" t="s">
        <v>175</v>
      </c>
      <c r="E8853" s="1">
        <v>2003</v>
      </c>
      <c r="F8853" s="1">
        <v>25</v>
      </c>
      <c r="G8853" s="1" t="s">
        <v>5</v>
      </c>
      <c r="H8853" s="1">
        <v>3.8481534722222204E-6</v>
      </c>
      <c r="I8853" s="1">
        <v>4.57962066115702E-6</v>
      </c>
      <c r="J8853" s="1">
        <v>5.5413410000000003E-6</v>
      </c>
      <c r="K8853" s="1">
        <v>1.8254237E-5</v>
      </c>
      <c r="L8853" s="1">
        <v>3.9414847999999999E-5</v>
      </c>
      <c r="M8853" s="1">
        <v>4.0400647000000001E-3</v>
      </c>
      <c r="N8853" s="1">
        <v>2.2643106999999999E-6</v>
      </c>
      <c r="O8853" s="1">
        <v>2.083165844E-6</v>
      </c>
      <c r="P8853" s="1">
        <v>5.3599999999999997E-8</v>
      </c>
      <c r="Q8853" s="1">
        <v>3.3056111592000499E-8</v>
      </c>
      <c r="R8853" s="1">
        <v>131.4</v>
      </c>
      <c r="S8853" s="1">
        <v>248.2</v>
      </c>
      <c r="T8853" s="1">
        <v>0.3</v>
      </c>
      <c r="U8853" s="1">
        <v>4949.3999999999996</v>
      </c>
      <c r="V8853" s="1">
        <f t="shared" si="553"/>
        <v>0.30638362675445124</v>
      </c>
      <c r="W8853" s="1">
        <f t="shared" si="554"/>
        <v>2.6369136161518822</v>
      </c>
      <c r="X8853" s="1">
        <f t="shared" si="555"/>
        <v>827.33333333333337</v>
      </c>
    </row>
    <row r="8854" spans="1:24" hidden="1" x14ac:dyDescent="0.3">
      <c r="A8854" s="18" t="str">
        <f t="shared" si="552"/>
        <v>OFF - Light Commercial - Air Compressors_2003_50</v>
      </c>
      <c r="B8854" s="1" t="s">
        <v>40</v>
      </c>
      <c r="C8854" s="1">
        <v>2020</v>
      </c>
      <c r="D8854" s="1" t="s">
        <v>175</v>
      </c>
      <c r="E8854" s="1">
        <v>2003</v>
      </c>
      <c r="F8854" s="1">
        <v>50</v>
      </c>
      <c r="G8854" s="1" t="s">
        <v>12</v>
      </c>
      <c r="H8854" s="1">
        <v>1.66429670340654E-4</v>
      </c>
      <c r="I8854" s="1">
        <v>1.5308201077933399E-4</v>
      </c>
      <c r="J8854" s="1">
        <v>1.831457E-4</v>
      </c>
      <c r="K8854" s="1">
        <v>3.4885239999999998E-3</v>
      </c>
      <c r="L8854" s="1">
        <v>2.048881E-4</v>
      </c>
      <c r="M8854" s="1">
        <v>1.776231E-2</v>
      </c>
      <c r="N8854" s="1">
        <v>1.2245183999999999E-6</v>
      </c>
      <c r="O8854" s="1">
        <v>9.2519168000000005E-7</v>
      </c>
      <c r="P8854" s="1">
        <v>2.159574E-7</v>
      </c>
      <c r="Q8854" s="1">
        <v>3.17112917926727E-7</v>
      </c>
      <c r="R8854" s="1">
        <v>905.2</v>
      </c>
      <c r="S8854" s="1">
        <v>383.25</v>
      </c>
      <c r="T8854" s="1">
        <v>0.79</v>
      </c>
      <c r="U8854" s="1">
        <v>13413.75</v>
      </c>
      <c r="V8854" s="1">
        <f t="shared" si="553"/>
        <v>3.7788752148987022</v>
      </c>
      <c r="W8854" s="1">
        <f t="shared" si="554"/>
        <v>5.0577240197984761</v>
      </c>
      <c r="X8854" s="1">
        <f t="shared" si="555"/>
        <v>485.12658227848101</v>
      </c>
    </row>
    <row r="8855" spans="1:24" hidden="1" x14ac:dyDescent="0.3">
      <c r="A8855" s="18" t="str">
        <f t="shared" si="552"/>
        <v>OFF - Light Commercial - Air Compressors_2003_50</v>
      </c>
      <c r="B8855" s="1" t="s">
        <v>40</v>
      </c>
      <c r="C8855" s="1">
        <v>2020</v>
      </c>
      <c r="D8855" s="1" t="s">
        <v>175</v>
      </c>
      <c r="E8855" s="1">
        <v>2003</v>
      </c>
      <c r="F8855" s="1">
        <v>50</v>
      </c>
      <c r="G8855" s="1" t="s">
        <v>5</v>
      </c>
      <c r="H8855" s="1">
        <v>2.43769027777777E-4</v>
      </c>
      <c r="I8855" s="1">
        <v>2.9010528925619802E-4</v>
      </c>
      <c r="J8855" s="1">
        <v>3.5102739999999999E-4</v>
      </c>
      <c r="K8855" s="1">
        <v>7.2683109999999997E-4</v>
      </c>
      <c r="L8855" s="1">
        <v>5.1157519999999997E-4</v>
      </c>
      <c r="M8855" s="1">
        <v>4.5192349999999999E-2</v>
      </c>
      <c r="N8855" s="1">
        <v>7.3669180000000001E-5</v>
      </c>
      <c r="O8855" s="1">
        <v>6.7775645599999995E-5</v>
      </c>
      <c r="P8855" s="1">
        <v>5.8422430000000001E-7</v>
      </c>
      <c r="Q8855" s="1">
        <v>3.9483688846000601E-7</v>
      </c>
      <c r="R8855" s="1">
        <v>1569.5</v>
      </c>
      <c r="S8855" s="1">
        <v>1481.8999999999901</v>
      </c>
      <c r="T8855" s="1">
        <v>1.82</v>
      </c>
      <c r="U8855" s="1">
        <v>54830.3</v>
      </c>
      <c r="V8855" s="1">
        <f t="shared" si="553"/>
        <v>1.7519577380276181</v>
      </c>
      <c r="W8855" s="1">
        <f t="shared" si="554"/>
        <v>3.0894236107205959</v>
      </c>
      <c r="X8855" s="1">
        <f t="shared" si="555"/>
        <v>814.23076923076371</v>
      </c>
    </row>
    <row r="8856" spans="1:24" hidden="1" x14ac:dyDescent="0.3">
      <c r="A8856" s="18" t="str">
        <f t="shared" si="552"/>
        <v>OFF - Light Commercial - Air Compressors_2003_100</v>
      </c>
      <c r="B8856" s="1" t="s">
        <v>40</v>
      </c>
      <c r="C8856" s="1">
        <v>2020</v>
      </c>
      <c r="D8856" s="1" t="s">
        <v>175</v>
      </c>
      <c r="E8856" s="1">
        <v>2003</v>
      </c>
      <c r="F8856" s="1">
        <v>100</v>
      </c>
      <c r="G8856" s="1" t="s">
        <v>12</v>
      </c>
      <c r="H8856" s="1">
        <v>7.5345693854906995E-4</v>
      </c>
      <c r="I8856" s="1">
        <v>6.9302969207743405E-4</v>
      </c>
      <c r="J8856" s="1">
        <v>8.2913340000000005E-4</v>
      </c>
      <c r="K8856" s="1">
        <v>1.1373350000000001E-2</v>
      </c>
      <c r="L8856" s="1">
        <v>1.9642290000000001E-3</v>
      </c>
      <c r="M8856" s="1">
        <v>0.11389970000000001</v>
      </c>
      <c r="N8856" s="1">
        <v>7.9413570000000006E-6</v>
      </c>
      <c r="O8856" s="1">
        <v>6.0001364000000003E-6</v>
      </c>
      <c r="P8856" s="1">
        <v>1.1004300000000001E-6</v>
      </c>
      <c r="Q8856" s="1">
        <v>1.78759620669986E-6</v>
      </c>
      <c r="R8856" s="1">
        <v>5102.7</v>
      </c>
      <c r="S8856" s="1">
        <v>1241</v>
      </c>
      <c r="T8856" s="1">
        <v>2.57</v>
      </c>
      <c r="U8856" s="1">
        <v>86870</v>
      </c>
      <c r="V8856" s="1">
        <f t="shared" si="553"/>
        <v>2.6416216849560801</v>
      </c>
      <c r="W8856" s="1">
        <f t="shared" si="554"/>
        <v>7.4870528347288232</v>
      </c>
      <c r="X8856" s="1">
        <f t="shared" si="555"/>
        <v>482.87937743190662</v>
      </c>
    </row>
    <row r="8857" spans="1:24" hidden="1" x14ac:dyDescent="0.3">
      <c r="A8857" s="18" t="str">
        <f t="shared" si="552"/>
        <v>OFF - Light Commercial - Air Compressors_2003_175</v>
      </c>
      <c r="B8857" s="1" t="s">
        <v>40</v>
      </c>
      <c r="C8857" s="1">
        <v>2020</v>
      </c>
      <c r="D8857" s="1" t="s">
        <v>175</v>
      </c>
      <c r="E8857" s="1">
        <v>2003</v>
      </c>
      <c r="F8857" s="1">
        <v>175</v>
      </c>
      <c r="G8857" s="1" t="s">
        <v>12</v>
      </c>
      <c r="H8857" s="1">
        <v>3.7286900954982503E-5</v>
      </c>
      <c r="I8857" s="1">
        <v>3.42964914983929E-5</v>
      </c>
      <c r="J8857" s="1">
        <v>4.103196E-5</v>
      </c>
      <c r="K8857" s="1">
        <v>5.8795859999999996E-4</v>
      </c>
      <c r="L8857" s="1">
        <v>2.8737579999999998E-4</v>
      </c>
      <c r="M8857" s="1">
        <v>1.4265180000000001E-2</v>
      </c>
      <c r="N8857" s="1">
        <v>1.0226609999999999E-6</v>
      </c>
      <c r="O8857" s="1">
        <v>7.7267720000000002E-7</v>
      </c>
      <c r="P8857" s="1">
        <v>1.4170959999999999E-7</v>
      </c>
      <c r="Q8857" s="1">
        <v>2.0331029818689399E-7</v>
      </c>
      <c r="R8857" s="1">
        <v>580.35</v>
      </c>
      <c r="S8857" s="1">
        <v>83.95</v>
      </c>
      <c r="T8857" s="1">
        <v>0.17</v>
      </c>
      <c r="U8857" s="1">
        <v>11249.3</v>
      </c>
      <c r="V8857" s="1">
        <f t="shared" si="553"/>
        <v>1.0095150461674813</v>
      </c>
      <c r="W8857" s="1">
        <f t="shared" si="554"/>
        <v>8.458888397316418</v>
      </c>
      <c r="X8857" s="1">
        <f t="shared" si="555"/>
        <v>493.8235294117647</v>
      </c>
    </row>
    <row r="8858" spans="1:24" hidden="1" x14ac:dyDescent="0.3">
      <c r="A8858" s="18" t="str">
        <f t="shared" si="552"/>
        <v>OFF - Light Commercial - Air Compressors_2004_25</v>
      </c>
      <c r="B8858" s="1" t="s">
        <v>40</v>
      </c>
      <c r="C8858" s="1">
        <v>2020</v>
      </c>
      <c r="D8858" s="1" t="s">
        <v>175</v>
      </c>
      <c r="E8858" s="1">
        <v>2004</v>
      </c>
      <c r="F8858" s="1">
        <v>25</v>
      </c>
      <c r="G8858" s="1" t="s">
        <v>5</v>
      </c>
      <c r="H8858" s="1">
        <v>5.6767548611111096E-6</v>
      </c>
      <c r="I8858" s="1">
        <v>6.7558074380165297E-6</v>
      </c>
      <c r="J8858" s="1">
        <v>8.1745269999999999E-6</v>
      </c>
      <c r="K8858" s="1">
        <v>2.6928458999999999E-5</v>
      </c>
      <c r="L8858" s="1">
        <v>5.8144360000000002E-5</v>
      </c>
      <c r="M8858" s="1">
        <v>5.95986E-3</v>
      </c>
      <c r="N8858" s="1">
        <v>3.3402860000000001E-6</v>
      </c>
      <c r="O8858" s="1">
        <v>3.0730631199999999E-6</v>
      </c>
      <c r="P8858" s="1">
        <v>7.9070139999999998E-8</v>
      </c>
      <c r="Q8858" s="1">
        <v>4.9584167388000799E-8</v>
      </c>
      <c r="R8858" s="1">
        <v>197.1</v>
      </c>
      <c r="S8858" s="1">
        <v>361.35</v>
      </c>
      <c r="T8858" s="1">
        <v>0.44999999999999901</v>
      </c>
      <c r="U8858" s="1">
        <v>7227</v>
      </c>
      <c r="V8858" s="1">
        <f t="shared" si="553"/>
        <v>0.30953360677510561</v>
      </c>
      <c r="W8858" s="1">
        <f t="shared" si="554"/>
        <v>2.6640240459124449</v>
      </c>
      <c r="X8858" s="1">
        <f t="shared" si="555"/>
        <v>803.00000000000182</v>
      </c>
    </row>
    <row r="8859" spans="1:24" hidden="1" x14ac:dyDescent="0.3">
      <c r="A8859" s="18" t="str">
        <f t="shared" si="552"/>
        <v>OFF - Light Commercial - Air Compressors_2004_50</v>
      </c>
      <c r="B8859" s="1" t="s">
        <v>40</v>
      </c>
      <c r="C8859" s="1">
        <v>2020</v>
      </c>
      <c r="D8859" s="1" t="s">
        <v>175</v>
      </c>
      <c r="E8859" s="1">
        <v>2004</v>
      </c>
      <c r="F8859" s="1">
        <v>50</v>
      </c>
      <c r="G8859" s="1" t="s">
        <v>12</v>
      </c>
      <c r="H8859" s="1">
        <v>7.0173421698067694E-5</v>
      </c>
      <c r="I8859" s="1">
        <v>6.4545513277882693E-5</v>
      </c>
      <c r="J8859" s="1">
        <v>7.7221569999999997E-5</v>
      </c>
      <c r="K8859" s="1">
        <v>7.2410460000000001E-3</v>
      </c>
      <c r="L8859" s="1">
        <v>1.881187E-4</v>
      </c>
      <c r="M8859" s="1">
        <v>2.6203569999999999E-2</v>
      </c>
      <c r="N8859" s="1">
        <v>1.8064512E-6</v>
      </c>
      <c r="O8859" s="1">
        <v>1.36487424E-6</v>
      </c>
      <c r="P8859" s="1">
        <v>3.1858770000000002E-7</v>
      </c>
      <c r="Q8859" s="1">
        <v>5.0124299930353699E-7</v>
      </c>
      <c r="R8859" s="1">
        <v>1430.8</v>
      </c>
      <c r="S8859" s="1">
        <v>565.75</v>
      </c>
      <c r="T8859" s="1">
        <v>1.17</v>
      </c>
      <c r="U8859" s="1">
        <v>19801.25</v>
      </c>
      <c r="V8859" s="1">
        <f t="shared" si="553"/>
        <v>1.079349395044471</v>
      </c>
      <c r="W8859" s="1">
        <f t="shared" si="554"/>
        <v>3.1457772156430965</v>
      </c>
      <c r="X8859" s="1">
        <f t="shared" si="555"/>
        <v>483.5470085470086</v>
      </c>
    </row>
    <row r="8860" spans="1:24" hidden="1" x14ac:dyDescent="0.3">
      <c r="A8860" s="18" t="str">
        <f t="shared" si="552"/>
        <v>OFF - Light Commercial - Air Compressors_2004_50</v>
      </c>
      <c r="B8860" s="1" t="s">
        <v>40</v>
      </c>
      <c r="C8860" s="1">
        <v>2020</v>
      </c>
      <c r="D8860" s="1" t="s">
        <v>175</v>
      </c>
      <c r="E8860" s="1">
        <v>2004</v>
      </c>
      <c r="F8860" s="1">
        <v>50</v>
      </c>
      <c r="G8860" s="1" t="s">
        <v>5</v>
      </c>
      <c r="H8860" s="1">
        <v>1.77941041666666E-4</v>
      </c>
      <c r="I8860" s="1">
        <v>2.11764545454545E-4</v>
      </c>
      <c r="J8860" s="1">
        <v>2.5623509999999998E-4</v>
      </c>
      <c r="K8860" s="1">
        <v>8.5378250000000004E-4</v>
      </c>
      <c r="L8860" s="1">
        <v>6.9168120000000005E-4</v>
      </c>
      <c r="M8860" s="1">
        <v>6.6667299999999999E-2</v>
      </c>
      <c r="N8860" s="1">
        <v>7.8194190000000004E-5</v>
      </c>
      <c r="O8860" s="1">
        <v>7.1938654800000003E-5</v>
      </c>
      <c r="P8860" s="1">
        <v>8.6184179999999996E-7</v>
      </c>
      <c r="Q8860" s="1">
        <v>5.7113615028400896E-7</v>
      </c>
      <c r="R8860" s="1">
        <v>2270.2999999999902</v>
      </c>
      <c r="S8860" s="1">
        <v>2186.35</v>
      </c>
      <c r="T8860" s="1">
        <v>2.69</v>
      </c>
      <c r="U8860" s="1">
        <v>80894.95</v>
      </c>
      <c r="V8860" s="1">
        <f t="shared" si="553"/>
        <v>0.86680306867030454</v>
      </c>
      <c r="W8860" s="1">
        <f t="shared" si="554"/>
        <v>2.8312170265076393</v>
      </c>
      <c r="X8860" s="1">
        <f t="shared" si="555"/>
        <v>812.76951672862447</v>
      </c>
    </row>
    <row r="8861" spans="1:24" hidden="1" x14ac:dyDescent="0.3">
      <c r="A8861" s="18" t="str">
        <f t="shared" si="552"/>
        <v>OFF - Light Commercial - Air Compressors_2004_100</v>
      </c>
      <c r="B8861" s="1" t="s">
        <v>40</v>
      </c>
      <c r="C8861" s="1">
        <v>2020</v>
      </c>
      <c r="D8861" s="1" t="s">
        <v>175</v>
      </c>
      <c r="E8861" s="1">
        <v>2004</v>
      </c>
      <c r="F8861" s="1">
        <v>100</v>
      </c>
      <c r="G8861" s="1" t="s">
        <v>12</v>
      </c>
      <c r="H8861" s="1">
        <v>2.0143897117423101E-4</v>
      </c>
      <c r="I8861" s="1">
        <v>1.8528356568605801E-4</v>
      </c>
      <c r="J8861" s="1">
        <v>2.2167129999999999E-4</v>
      </c>
      <c r="K8861" s="1">
        <v>1.3337679999999999E-2</v>
      </c>
      <c r="L8861" s="1">
        <v>8.1636909999999998E-4</v>
      </c>
      <c r="M8861" s="1">
        <v>0.1680287</v>
      </c>
      <c r="N8861" s="1">
        <v>1.1715363E-5</v>
      </c>
      <c r="O8861" s="1">
        <v>8.8516076000000006E-6</v>
      </c>
      <c r="P8861" s="1">
        <v>1.623392E-6</v>
      </c>
      <c r="Q8861" s="1">
        <v>2.5151657643623899E-6</v>
      </c>
      <c r="R8861" s="1">
        <v>7179.55</v>
      </c>
      <c r="S8861" s="1">
        <v>1832.3</v>
      </c>
      <c r="T8861" s="1">
        <v>3.79</v>
      </c>
      <c r="U8861" s="1">
        <v>128260.999999999</v>
      </c>
      <c r="V8861" s="1">
        <f t="shared" si="553"/>
        <v>0.47833358953665556</v>
      </c>
      <c r="W8861" s="1">
        <f t="shared" si="554"/>
        <v>2.1075628620590208</v>
      </c>
      <c r="X8861" s="1">
        <f t="shared" si="555"/>
        <v>483.45646437994719</v>
      </c>
    </row>
    <row r="8862" spans="1:24" hidden="1" x14ac:dyDescent="0.3">
      <c r="A8862" s="18" t="str">
        <f t="shared" si="552"/>
        <v>OFF - Light Commercial - Air Compressors_2004_175</v>
      </c>
      <c r="B8862" s="1" t="s">
        <v>40</v>
      </c>
      <c r="C8862" s="1">
        <v>2020</v>
      </c>
      <c r="D8862" s="1" t="s">
        <v>175</v>
      </c>
      <c r="E8862" s="1">
        <v>2004</v>
      </c>
      <c r="F8862" s="1">
        <v>175</v>
      </c>
      <c r="G8862" s="1" t="s">
        <v>12</v>
      </c>
      <c r="H8862" s="1">
        <v>2.7879600777507798E-5</v>
      </c>
      <c r="I8862" s="1">
        <v>2.5643656795151701E-5</v>
      </c>
      <c r="J8862" s="1">
        <v>3.0679799999999997E-5</v>
      </c>
      <c r="K8862" s="1">
        <v>8.551133E-4</v>
      </c>
      <c r="L8862" s="1">
        <v>1.275901E-4</v>
      </c>
      <c r="M8862" s="1">
        <v>2.1044469999999999E-2</v>
      </c>
      <c r="N8862" s="1">
        <v>1.5086646E-6</v>
      </c>
      <c r="O8862" s="1">
        <v>1.1398799200000001E-6</v>
      </c>
      <c r="P8862" s="1">
        <v>2.090548E-7</v>
      </c>
      <c r="Q8862" s="1">
        <v>2.9793270111664297E-7</v>
      </c>
      <c r="R8862" s="1">
        <v>850.45</v>
      </c>
      <c r="S8862" s="1">
        <v>124.1</v>
      </c>
      <c r="T8862" s="1">
        <v>0.26</v>
      </c>
      <c r="U8862" s="1">
        <v>16629.400000000001</v>
      </c>
      <c r="V8862" s="1">
        <f t="shared" si="553"/>
        <v>0.51061312823439264</v>
      </c>
      <c r="W8862" s="1">
        <f t="shared" si="554"/>
        <v>2.5405573242992538</v>
      </c>
      <c r="X8862" s="1">
        <f t="shared" si="555"/>
        <v>477.30769230769226</v>
      </c>
    </row>
    <row r="8863" spans="1:24" hidden="1" x14ac:dyDescent="0.3">
      <c r="A8863" s="18" t="str">
        <f t="shared" si="552"/>
        <v>OFF - Light Commercial - Air Compressors_2005_25</v>
      </c>
      <c r="B8863" s="1" t="s">
        <v>40</v>
      </c>
      <c r="C8863" s="1">
        <v>2020</v>
      </c>
      <c r="D8863" s="1" t="s">
        <v>175</v>
      </c>
      <c r="E8863" s="1">
        <v>2005</v>
      </c>
      <c r="F8863" s="1">
        <v>25</v>
      </c>
      <c r="G8863" s="1" t="s">
        <v>5</v>
      </c>
      <c r="H8863" s="1">
        <v>8.3562756944444408E-6</v>
      </c>
      <c r="I8863" s="1">
        <v>9.9446586776859499E-6</v>
      </c>
      <c r="J8863" s="1">
        <v>1.2033036999999999E-5</v>
      </c>
      <c r="K8863" s="1">
        <v>4.5388729999999997E-5</v>
      </c>
      <c r="L8863" s="1">
        <v>7.5905250000000003E-5</v>
      </c>
      <c r="M8863" s="1">
        <v>1.00455259999999E-2</v>
      </c>
      <c r="N8863" s="1">
        <v>5.3736399999999999E-6</v>
      </c>
      <c r="O8863" s="1">
        <v>4.9437487999999998E-6</v>
      </c>
      <c r="P8863" s="1">
        <v>1.332751E-7</v>
      </c>
      <c r="Q8863" s="1">
        <v>8.35585043020013E-8</v>
      </c>
      <c r="R8863" s="1">
        <v>332.15</v>
      </c>
      <c r="S8863" s="1">
        <v>609.54999999999995</v>
      </c>
      <c r="T8863" s="1">
        <v>0.75</v>
      </c>
      <c r="U8863" s="1">
        <v>12176.4</v>
      </c>
      <c r="V8863" s="1">
        <f t="shared" si="553"/>
        <v>0.27043293156190862</v>
      </c>
      <c r="W8863" s="1">
        <f t="shared" si="554"/>
        <v>2.0641512136056654</v>
      </c>
      <c r="X8863" s="1">
        <f t="shared" si="555"/>
        <v>812.73333333333323</v>
      </c>
    </row>
    <row r="8864" spans="1:24" hidden="1" x14ac:dyDescent="0.3">
      <c r="A8864" s="18" t="str">
        <f t="shared" si="552"/>
        <v>OFF - Light Commercial - Air Compressors_2005_50</v>
      </c>
      <c r="B8864" s="1" t="s">
        <v>40</v>
      </c>
      <c r="C8864" s="1">
        <v>2020</v>
      </c>
      <c r="D8864" s="1" t="s">
        <v>175</v>
      </c>
      <c r="E8864" s="1">
        <v>2005</v>
      </c>
      <c r="F8864" s="1">
        <v>50</v>
      </c>
      <c r="G8864" s="1" t="s">
        <v>12</v>
      </c>
      <c r="H8864" s="1">
        <v>1.13696988201981E-4</v>
      </c>
      <c r="I8864" s="1">
        <v>1.0457848974818201E-4</v>
      </c>
      <c r="J8864" s="1">
        <v>1.251166E-4</v>
      </c>
      <c r="K8864" s="1">
        <v>1.1630410000000001E-2</v>
      </c>
      <c r="L8864" s="1">
        <v>3.0325630000000001E-4</v>
      </c>
      <c r="M8864" s="1">
        <v>4.4176029999999998E-2</v>
      </c>
      <c r="N8864" s="1">
        <v>3.0454568999999998E-6</v>
      </c>
      <c r="O8864" s="1">
        <v>2.30101188E-6</v>
      </c>
      <c r="P8864" s="1">
        <v>5.3710000000000001E-7</v>
      </c>
      <c r="Q8864" s="1">
        <v>8.3370009067833296E-7</v>
      </c>
      <c r="R8864" s="1">
        <v>2379.7999999999902</v>
      </c>
      <c r="S8864" s="1">
        <v>952.65</v>
      </c>
      <c r="T8864" s="1">
        <v>1.97</v>
      </c>
      <c r="U8864" s="1">
        <v>33342.75</v>
      </c>
      <c r="V8864" s="1">
        <f t="shared" si="553"/>
        <v>1.0385551180273362</v>
      </c>
      <c r="W8864" s="1">
        <f t="shared" si="554"/>
        <v>3.0115981135069734</v>
      </c>
      <c r="X8864" s="1">
        <f t="shared" si="555"/>
        <v>483.57868020304568</v>
      </c>
    </row>
    <row r="8865" spans="1:24" hidden="1" x14ac:dyDescent="0.3">
      <c r="A8865" s="18" t="str">
        <f t="shared" si="552"/>
        <v>OFF - Light Commercial - Air Compressors_2005_50</v>
      </c>
      <c r="B8865" s="1" t="s">
        <v>40</v>
      </c>
      <c r="C8865" s="1">
        <v>2020</v>
      </c>
      <c r="D8865" s="1" t="s">
        <v>175</v>
      </c>
      <c r="E8865" s="1">
        <v>2005</v>
      </c>
      <c r="F8865" s="1">
        <v>50</v>
      </c>
      <c r="G8865" s="1" t="s">
        <v>5</v>
      </c>
      <c r="H8865" s="1">
        <v>1.97858055555555E-4</v>
      </c>
      <c r="I8865" s="1">
        <v>2.35467438016528E-4</v>
      </c>
      <c r="J8865" s="1">
        <v>2.8491559999999999E-4</v>
      </c>
      <c r="K8865" s="1">
        <v>1.316879E-3</v>
      </c>
      <c r="L8865" s="1">
        <v>1.1453800000000001E-3</v>
      </c>
      <c r="M8865" s="1">
        <v>0.1123697</v>
      </c>
      <c r="N8865" s="1">
        <v>1.157272E-4</v>
      </c>
      <c r="O8865" s="1">
        <v>1.06469024E-4</v>
      </c>
      <c r="P8865" s="1">
        <v>1.45266E-6</v>
      </c>
      <c r="Q8865" s="1">
        <v>9.5587256020201505E-7</v>
      </c>
      <c r="R8865" s="1">
        <v>3799.65</v>
      </c>
      <c r="S8865" s="1">
        <v>3686.5</v>
      </c>
      <c r="T8865" s="1">
        <v>4.53</v>
      </c>
      <c r="U8865" s="1">
        <v>136400.5</v>
      </c>
      <c r="V8865" s="1">
        <f t="shared" si="553"/>
        <v>0.57161484221431635</v>
      </c>
      <c r="W8865" s="1">
        <f t="shared" si="554"/>
        <v>2.780495738563554</v>
      </c>
      <c r="X8865" s="1">
        <f t="shared" si="555"/>
        <v>813.7969094922737</v>
      </c>
    </row>
    <row r="8866" spans="1:24" hidden="1" x14ac:dyDescent="0.3">
      <c r="A8866" s="18" t="str">
        <f t="shared" si="552"/>
        <v>OFF - Light Commercial - Air Compressors_2005_100</v>
      </c>
      <c r="B8866" s="1" t="s">
        <v>40</v>
      </c>
      <c r="C8866" s="1">
        <v>2020</v>
      </c>
      <c r="D8866" s="1" t="s">
        <v>175</v>
      </c>
      <c r="E8866" s="1">
        <v>2005</v>
      </c>
      <c r="F8866" s="1">
        <v>100</v>
      </c>
      <c r="G8866" s="1" t="s">
        <v>12</v>
      </c>
      <c r="H8866" s="1">
        <v>3.2521130203491498E-4</v>
      </c>
      <c r="I8866" s="1">
        <v>2.9912935561171399E-4</v>
      </c>
      <c r="J8866" s="1">
        <v>3.5787520000000003E-4</v>
      </c>
      <c r="K8866" s="1">
        <v>2.1372740000000001E-2</v>
      </c>
      <c r="L8866" s="1">
        <v>1.3367120000000001E-3</v>
      </c>
      <c r="M8866" s="1">
        <v>0.28327590000000002</v>
      </c>
      <c r="N8866" s="1">
        <v>1.9750679999999999E-5</v>
      </c>
      <c r="O8866" s="1">
        <v>1.4922736E-5</v>
      </c>
      <c r="P8866" s="1">
        <v>2.7368409999999999E-6</v>
      </c>
      <c r="Q8866" s="1">
        <v>4.2158116548565397E-6</v>
      </c>
      <c r="R8866" s="1">
        <v>12034.05</v>
      </c>
      <c r="S8866" s="1">
        <v>3087.9</v>
      </c>
      <c r="T8866" s="1">
        <v>6.39</v>
      </c>
      <c r="U8866" s="1">
        <v>216153</v>
      </c>
      <c r="V8866" s="1">
        <f t="shared" si="553"/>
        <v>0.4582330069182376</v>
      </c>
      <c r="W8866" s="1">
        <f t="shared" si="554"/>
        <v>2.0476945764520096</v>
      </c>
      <c r="X8866" s="1">
        <f t="shared" si="555"/>
        <v>483.23943661971833</v>
      </c>
    </row>
    <row r="8867" spans="1:24" hidden="1" x14ac:dyDescent="0.3">
      <c r="A8867" s="18" t="str">
        <f t="shared" si="552"/>
        <v>OFF - Light Commercial - Air Compressors_2005_175</v>
      </c>
      <c r="B8867" s="1" t="s">
        <v>40</v>
      </c>
      <c r="C8867" s="1">
        <v>2020</v>
      </c>
      <c r="D8867" s="1" t="s">
        <v>175</v>
      </c>
      <c r="E8867" s="1">
        <v>2005</v>
      </c>
      <c r="F8867" s="1">
        <v>175</v>
      </c>
      <c r="G8867" s="1" t="s">
        <v>12</v>
      </c>
      <c r="H8867" s="1">
        <v>4.4679514266578998E-5</v>
      </c>
      <c r="I8867" s="1">
        <v>4.1096217222399398E-5</v>
      </c>
      <c r="J8867" s="1">
        <v>4.9167079999999998E-5</v>
      </c>
      <c r="K8867" s="1">
        <v>1.420943E-3</v>
      </c>
      <c r="L8867" s="1">
        <v>2.082551E-4</v>
      </c>
      <c r="M8867" s="1">
        <v>3.5478419999999997E-2</v>
      </c>
      <c r="N8867" s="1">
        <v>2.54342429999999E-6</v>
      </c>
      <c r="O8867" s="1">
        <v>1.9216983600000001E-6</v>
      </c>
      <c r="P8867" s="1">
        <v>3.5244100000000003E-7</v>
      </c>
      <c r="Q8867" s="1">
        <v>5.0252168042421002E-7</v>
      </c>
      <c r="R8867" s="1">
        <v>1434.45</v>
      </c>
      <c r="S8867" s="1">
        <v>208.04999999999899</v>
      </c>
      <c r="T8867" s="1">
        <v>0.43</v>
      </c>
      <c r="U8867" s="1">
        <v>27878.699999999899</v>
      </c>
      <c r="V8867" s="1">
        <f t="shared" si="553"/>
        <v>0.48811025315378442</v>
      </c>
      <c r="W8867" s="1">
        <f t="shared" si="554"/>
        <v>2.4734989362028634</v>
      </c>
      <c r="X8867" s="1">
        <f t="shared" si="555"/>
        <v>483.83720930232323</v>
      </c>
    </row>
    <row r="8868" spans="1:24" hidden="1" x14ac:dyDescent="0.3">
      <c r="A8868" s="18" t="str">
        <f t="shared" si="552"/>
        <v>OFF - Light Commercial - Air Compressors_2006_25</v>
      </c>
      <c r="B8868" s="1" t="s">
        <v>40</v>
      </c>
      <c r="C8868" s="1">
        <v>2020</v>
      </c>
      <c r="D8868" s="1" t="s">
        <v>175</v>
      </c>
      <c r="E8868" s="1">
        <v>2006</v>
      </c>
      <c r="F8868" s="1">
        <v>25</v>
      </c>
      <c r="G8868" s="1" t="s">
        <v>5</v>
      </c>
      <c r="H8868" s="1">
        <v>8.1794145833333304E-6</v>
      </c>
      <c r="I8868" s="1">
        <v>9.7341793388429707E-6</v>
      </c>
      <c r="J8868" s="1">
        <v>1.1778357E-5</v>
      </c>
      <c r="K8868" s="1">
        <v>4.4428080000000001E-5</v>
      </c>
      <c r="L8868" s="1">
        <v>7.4298709999999995E-5</v>
      </c>
      <c r="M8868" s="1">
        <v>9.8329109999999997E-3</v>
      </c>
      <c r="N8868" s="1">
        <v>5.259906E-6</v>
      </c>
      <c r="O8868" s="1">
        <v>4.8391135199999999E-6</v>
      </c>
      <c r="P8868" s="1">
        <v>1.3045434E-7</v>
      </c>
      <c r="Q8868" s="1">
        <v>8.2640278980001298E-8</v>
      </c>
      <c r="R8868" s="1">
        <v>328.5</v>
      </c>
      <c r="S8868" s="1">
        <v>598.6</v>
      </c>
      <c r="T8868" s="1">
        <v>0.74</v>
      </c>
      <c r="U8868" s="1">
        <v>11957.4</v>
      </c>
      <c r="V8868" s="1">
        <f t="shared" si="553"/>
        <v>0.26955735508613043</v>
      </c>
      <c r="W8868" s="1">
        <f t="shared" si="554"/>
        <v>2.0574681292333761</v>
      </c>
      <c r="X8868" s="1">
        <f t="shared" si="555"/>
        <v>808.91891891891896</v>
      </c>
    </row>
    <row r="8869" spans="1:24" hidden="1" x14ac:dyDescent="0.3">
      <c r="A8869" s="18" t="str">
        <f t="shared" si="552"/>
        <v>OFF - Light Commercial - Air Compressors_2006_50</v>
      </c>
      <c r="B8869" s="1" t="s">
        <v>40</v>
      </c>
      <c r="C8869" s="1">
        <v>2020</v>
      </c>
      <c r="D8869" s="1" t="s">
        <v>175</v>
      </c>
      <c r="E8869" s="1">
        <v>2006</v>
      </c>
      <c r="F8869" s="1">
        <v>50</v>
      </c>
      <c r="G8869" s="1" t="s">
        <v>12</v>
      </c>
      <c r="H8869" s="1">
        <v>1.0681255389894299E-4</v>
      </c>
      <c r="I8869" s="1">
        <v>9.8246187076248597E-5</v>
      </c>
      <c r="J8869" s="1">
        <v>1.175407E-4</v>
      </c>
      <c r="K8869" s="1">
        <v>1.082253E-2</v>
      </c>
      <c r="L8869" s="1">
        <v>2.8332580000000002E-4</v>
      </c>
      <c r="M8869" s="1">
        <v>4.3253720000000002E-2</v>
      </c>
      <c r="N8869" s="1">
        <v>2.9818728000000002E-6</v>
      </c>
      <c r="O8869" s="1">
        <v>2.2529705599999998E-6</v>
      </c>
      <c r="P8869" s="1">
        <v>5.2588629999999998E-7</v>
      </c>
      <c r="Q8869" s="1">
        <v>8.0429042490286996E-7</v>
      </c>
      <c r="R8869" s="1">
        <v>2295.85</v>
      </c>
      <c r="S8869" s="1">
        <v>934.4</v>
      </c>
      <c r="T8869" s="1">
        <v>1.93</v>
      </c>
      <c r="U8869" s="1">
        <v>32704</v>
      </c>
      <c r="V8869" s="1">
        <f t="shared" si="553"/>
        <v>0.99472591159328061</v>
      </c>
      <c r="W8869" s="1">
        <f t="shared" si="554"/>
        <v>2.8686254710746875</v>
      </c>
      <c r="X8869" s="1">
        <f t="shared" si="555"/>
        <v>484.14507772020727</v>
      </c>
    </row>
    <row r="8870" spans="1:24" hidden="1" x14ac:dyDescent="0.3">
      <c r="A8870" s="18" t="str">
        <f t="shared" si="552"/>
        <v>OFF - Light Commercial - Air Compressors_2006_50</v>
      </c>
      <c r="B8870" s="1" t="s">
        <v>40</v>
      </c>
      <c r="C8870" s="1">
        <v>2020</v>
      </c>
      <c r="D8870" s="1" t="s">
        <v>175</v>
      </c>
      <c r="E8870" s="1">
        <v>2006</v>
      </c>
      <c r="F8870" s="1">
        <v>50</v>
      </c>
      <c r="G8870" s="1" t="s">
        <v>5</v>
      </c>
      <c r="H8870" s="1">
        <v>1.4452527777777699E-4</v>
      </c>
      <c r="I8870" s="1">
        <v>1.7199702479338801E-4</v>
      </c>
      <c r="J8870" s="1">
        <v>2.081164E-4</v>
      </c>
      <c r="K8870" s="1">
        <v>1.227073E-3</v>
      </c>
      <c r="L8870" s="1">
        <v>1.111817E-3</v>
      </c>
      <c r="M8870" s="1">
        <v>0.1099914</v>
      </c>
      <c r="N8870" s="1">
        <v>1.047309E-4</v>
      </c>
      <c r="O8870" s="1">
        <v>9.6352427999999999E-5</v>
      </c>
      <c r="P8870" s="1">
        <v>1.4219140000000001E-6</v>
      </c>
      <c r="Q8870" s="1">
        <v>9.3291692715201498E-7</v>
      </c>
      <c r="R8870" s="1">
        <v>3708.4</v>
      </c>
      <c r="S8870" s="1">
        <v>3609.85</v>
      </c>
      <c r="T8870" s="1">
        <v>4.43</v>
      </c>
      <c r="U8870" s="1">
        <v>133564.45000000001</v>
      </c>
      <c r="V8870" s="1">
        <f t="shared" si="553"/>
        <v>0.42640143256350455</v>
      </c>
      <c r="W8870" s="1">
        <f t="shared" si="554"/>
        <v>2.756328849978356</v>
      </c>
      <c r="X8870" s="1">
        <f t="shared" si="555"/>
        <v>814.8645598194131</v>
      </c>
    </row>
    <row r="8871" spans="1:24" hidden="1" x14ac:dyDescent="0.3">
      <c r="A8871" s="18" t="str">
        <f t="shared" si="552"/>
        <v>OFF - Light Commercial - Air Compressors_2006_100</v>
      </c>
      <c r="B8871" s="1" t="s">
        <v>40</v>
      </c>
      <c r="C8871" s="1">
        <v>2020</v>
      </c>
      <c r="D8871" s="1" t="s">
        <v>175</v>
      </c>
      <c r="E8871" s="1">
        <v>2006</v>
      </c>
      <c r="F8871" s="1">
        <v>100</v>
      </c>
      <c r="G8871" s="1" t="s">
        <v>12</v>
      </c>
      <c r="H8871" s="1">
        <v>3.0433154404742102E-4</v>
      </c>
      <c r="I8871" s="1">
        <v>2.7992415421481699E-4</v>
      </c>
      <c r="J8871" s="1">
        <v>3.3489830000000003E-4</v>
      </c>
      <c r="K8871" s="1">
        <v>1.9836779999999998E-2</v>
      </c>
      <c r="L8871" s="1">
        <v>1.270043E-3</v>
      </c>
      <c r="M8871" s="1">
        <v>0.27736149999999998</v>
      </c>
      <c r="N8871" s="1">
        <v>1.9338308999999999E-5</v>
      </c>
      <c r="O8871" s="1">
        <v>1.46111668E-5</v>
      </c>
      <c r="P8871" s="1">
        <v>2.6796990000000001E-6</v>
      </c>
      <c r="Q8871" s="1">
        <v>4.1045663973580497E-6</v>
      </c>
      <c r="R8871" s="1">
        <v>11716.5</v>
      </c>
      <c r="S8871" s="1">
        <v>3025.85</v>
      </c>
      <c r="T8871" s="1">
        <v>6.26</v>
      </c>
      <c r="U8871" s="1">
        <v>211809.49999999901</v>
      </c>
      <c r="V8871" s="1">
        <f t="shared" si="553"/>
        <v>0.43760627444613104</v>
      </c>
      <c r="W8871" s="1">
        <f t="shared" si="554"/>
        <v>1.9854620519452446</v>
      </c>
      <c r="X8871" s="1">
        <f t="shared" si="555"/>
        <v>483.3626198083067</v>
      </c>
    </row>
    <row r="8872" spans="1:24" hidden="1" x14ac:dyDescent="0.3">
      <c r="A8872" s="18" t="str">
        <f t="shared" si="552"/>
        <v>OFF - Light Commercial - Air Compressors_2006_175</v>
      </c>
      <c r="B8872" s="1" t="s">
        <v>40</v>
      </c>
      <c r="C8872" s="1">
        <v>2020</v>
      </c>
      <c r="D8872" s="1" t="s">
        <v>175</v>
      </c>
      <c r="E8872" s="1">
        <v>2006</v>
      </c>
      <c r="F8872" s="1">
        <v>175</v>
      </c>
      <c r="G8872" s="1" t="s">
        <v>12</v>
      </c>
      <c r="H8872" s="1">
        <v>4.1473066657942798E-5</v>
      </c>
      <c r="I8872" s="1">
        <v>3.8146926711975797E-5</v>
      </c>
      <c r="J8872" s="1">
        <v>4.5638579999999999E-5</v>
      </c>
      <c r="K8872" s="1">
        <v>1.3710339999999999E-3</v>
      </c>
      <c r="L8872" s="1">
        <v>1.9720370000000001E-4</v>
      </c>
      <c r="M8872" s="1">
        <v>3.4737700000000003E-2</v>
      </c>
      <c r="N8872" s="1">
        <v>2.4903225E-6</v>
      </c>
      <c r="O8872" s="1">
        <v>1.8815769999999999E-6</v>
      </c>
      <c r="P8872" s="1">
        <v>3.4508270000000002E-7</v>
      </c>
      <c r="Q8872" s="1">
        <v>4.9101355033815902E-7</v>
      </c>
      <c r="R8872" s="1">
        <v>1401.6</v>
      </c>
      <c r="S8872" s="1">
        <v>204.4</v>
      </c>
      <c r="T8872" s="1">
        <v>0.42</v>
      </c>
      <c r="U8872" s="1">
        <v>27389.599999999999</v>
      </c>
      <c r="V8872" s="1">
        <f t="shared" si="553"/>
        <v>0.46117150574364096</v>
      </c>
      <c r="W8872" s="1">
        <f t="shared" si="554"/>
        <v>2.3840643298445898</v>
      </c>
      <c r="X8872" s="1">
        <f t="shared" si="555"/>
        <v>486.66666666666669</v>
      </c>
    </row>
    <row r="8873" spans="1:24" hidden="1" x14ac:dyDescent="0.3">
      <c r="A8873" s="18" t="str">
        <f t="shared" si="552"/>
        <v>OFF - Light Commercial - Air Compressors_2007_25</v>
      </c>
      <c r="B8873" s="1" t="s">
        <v>40</v>
      </c>
      <c r="C8873" s="1">
        <v>2020</v>
      </c>
      <c r="D8873" s="1" t="s">
        <v>175</v>
      </c>
      <c r="E8873" s="1">
        <v>2007</v>
      </c>
      <c r="F8873" s="1">
        <v>25</v>
      </c>
      <c r="G8873" s="1" t="s">
        <v>5</v>
      </c>
      <c r="H8873" s="1">
        <v>8.0058055555555499E-6</v>
      </c>
      <c r="I8873" s="1">
        <v>9.5275702479338803E-6</v>
      </c>
      <c r="J8873" s="1">
        <v>1.152836E-5</v>
      </c>
      <c r="K8873" s="1">
        <v>4.348508E-5</v>
      </c>
      <c r="L8873" s="1">
        <v>7.2721709999999898E-5</v>
      </c>
      <c r="M8873" s="1">
        <v>9.6242069999999992E-3</v>
      </c>
      <c r="N8873" s="1">
        <v>5.1482649999999903E-6</v>
      </c>
      <c r="O8873" s="1">
        <v>4.7364037999999902E-6</v>
      </c>
      <c r="P8873" s="1">
        <v>1.2768544E-7</v>
      </c>
      <c r="Q8873" s="1">
        <v>8.0803828336001306E-8</v>
      </c>
      <c r="R8873" s="1">
        <v>321.2</v>
      </c>
      <c r="S8873" s="1">
        <v>584</v>
      </c>
      <c r="T8873" s="1">
        <v>0.72</v>
      </c>
      <c r="U8873" s="1">
        <v>11650.8</v>
      </c>
      <c r="V8873" s="1">
        <f t="shared" si="553"/>
        <v>0.27077902062041459</v>
      </c>
      <c r="W8873" s="1">
        <f t="shared" si="554"/>
        <v>2.0667927812877607</v>
      </c>
      <c r="X8873" s="1">
        <f t="shared" si="555"/>
        <v>811.11111111111109</v>
      </c>
    </row>
    <row r="8874" spans="1:24" hidden="1" x14ac:dyDescent="0.3">
      <c r="A8874" s="18" t="str">
        <f t="shared" si="552"/>
        <v>OFF - Light Commercial - Air Compressors_2007_50</v>
      </c>
      <c r="B8874" s="1" t="s">
        <v>40</v>
      </c>
      <c r="C8874" s="1">
        <v>2020</v>
      </c>
      <c r="D8874" s="1" t="s">
        <v>175</v>
      </c>
      <c r="E8874" s="1">
        <v>2007</v>
      </c>
      <c r="F8874" s="1">
        <v>50</v>
      </c>
      <c r="G8874" s="1" t="s">
        <v>12</v>
      </c>
      <c r="H8874" s="1">
        <v>9.4460665243598205E-5</v>
      </c>
      <c r="I8874" s="1">
        <v>8.6884919891061602E-5</v>
      </c>
      <c r="J8874" s="1">
        <v>1.039482E-4</v>
      </c>
      <c r="K8874" s="1">
        <v>1.005911E-2</v>
      </c>
      <c r="L8874" s="1">
        <v>1.1225779999999999E-4</v>
      </c>
      <c r="M8874" s="1">
        <v>4.2417280000000002E-2</v>
      </c>
      <c r="N8874" s="1">
        <v>2.9242097999999999E-6</v>
      </c>
      <c r="O8874" s="1">
        <v>2.2094029600000001E-6</v>
      </c>
      <c r="P8874" s="1">
        <v>5.1571689999999999E-7</v>
      </c>
      <c r="Q8874" s="1">
        <v>7.7615944024807998E-7</v>
      </c>
      <c r="R8874" s="1">
        <v>2215.5500000000002</v>
      </c>
      <c r="S8874" s="1">
        <v>916.15</v>
      </c>
      <c r="T8874" s="1">
        <v>1.89</v>
      </c>
      <c r="U8874" s="1">
        <v>32065.249999999902</v>
      </c>
      <c r="V8874" s="1">
        <f t="shared" si="553"/>
        <v>0.89721882141484122</v>
      </c>
      <c r="W8874" s="1">
        <f t="shared" si="554"/>
        <v>1.1592323631869359</v>
      </c>
      <c r="X8874" s="1">
        <f t="shared" si="555"/>
        <v>484.73544973544978</v>
      </c>
    </row>
    <row r="8875" spans="1:24" hidden="1" x14ac:dyDescent="0.3">
      <c r="A8875" s="18" t="str">
        <f t="shared" si="552"/>
        <v>OFF - Light Commercial - Air Compressors_2007_50</v>
      </c>
      <c r="B8875" s="1" t="s">
        <v>40</v>
      </c>
      <c r="C8875" s="1">
        <v>2020</v>
      </c>
      <c r="D8875" s="1" t="s">
        <v>175</v>
      </c>
      <c r="E8875" s="1">
        <v>2007</v>
      </c>
      <c r="F8875" s="1">
        <v>50</v>
      </c>
      <c r="G8875" s="1" t="s">
        <v>5</v>
      </c>
      <c r="H8875" s="1">
        <v>1.3636979166666599E-4</v>
      </c>
      <c r="I8875" s="1">
        <v>1.6229132231404899E-4</v>
      </c>
      <c r="J8875" s="1">
        <v>1.963725E-4</v>
      </c>
      <c r="K8875" s="1">
        <v>1.168615E-3</v>
      </c>
      <c r="L8875" s="1">
        <v>1.077803E-3</v>
      </c>
      <c r="M8875" s="1">
        <v>0.1076568</v>
      </c>
      <c r="N8875" s="1">
        <v>1.0007579999999999E-4</v>
      </c>
      <c r="O8875" s="1">
        <v>9.2069736000000002E-5</v>
      </c>
      <c r="P8875" s="1">
        <v>1.391734E-6</v>
      </c>
      <c r="Q8875" s="1">
        <v>9.1179774474601397E-7</v>
      </c>
      <c r="R8875" s="1">
        <v>3624.45</v>
      </c>
      <c r="S8875" s="1">
        <v>3533.2</v>
      </c>
      <c r="T8875" s="1">
        <v>4.34</v>
      </c>
      <c r="U8875" s="1">
        <v>130728.4</v>
      </c>
      <c r="V8875" s="1">
        <f t="shared" si="553"/>
        <v>0.41106826847701233</v>
      </c>
      <c r="W8875" s="1">
        <f t="shared" si="554"/>
        <v>2.7299710585386978</v>
      </c>
      <c r="X8875" s="1">
        <f t="shared" si="555"/>
        <v>814.1013824884792</v>
      </c>
    </row>
    <row r="8876" spans="1:24" hidden="1" x14ac:dyDescent="0.3">
      <c r="A8876" s="18" t="str">
        <f t="shared" si="552"/>
        <v>OFF - Light Commercial - Air Compressors_2007_100</v>
      </c>
      <c r="B8876" s="1" t="s">
        <v>40</v>
      </c>
      <c r="C8876" s="1">
        <v>2020</v>
      </c>
      <c r="D8876" s="1" t="s">
        <v>175</v>
      </c>
      <c r="E8876" s="1">
        <v>2007</v>
      </c>
      <c r="F8876" s="1">
        <v>100</v>
      </c>
      <c r="G8876" s="1" t="s">
        <v>12</v>
      </c>
      <c r="H8876" s="1">
        <v>2.5278475226704898E-4</v>
      </c>
      <c r="I8876" s="1">
        <v>2.3251141513523199E-4</v>
      </c>
      <c r="J8876" s="1">
        <v>2.7817420000000002E-4</v>
      </c>
      <c r="K8876" s="1">
        <v>1.838453E-2</v>
      </c>
      <c r="L8876" s="1">
        <v>6.4030849999999998E-4</v>
      </c>
      <c r="M8876" s="1">
        <v>0.27199800000000002</v>
      </c>
      <c r="N8876" s="1">
        <v>1.8964358999999999E-5</v>
      </c>
      <c r="O8876" s="1">
        <v>1.4328626799999999E-5</v>
      </c>
      <c r="P8876" s="1">
        <v>2.627881E-6</v>
      </c>
      <c r="Q8876" s="1">
        <v>4.0009932265835897E-6</v>
      </c>
      <c r="R8876" s="1">
        <v>11420.85</v>
      </c>
      <c r="S8876" s="1">
        <v>2967.45</v>
      </c>
      <c r="T8876" s="1">
        <v>6.14</v>
      </c>
      <c r="U8876" s="1">
        <v>207721.5</v>
      </c>
      <c r="V8876" s="1">
        <f t="shared" si="553"/>
        <v>0.37063926847036988</v>
      </c>
      <c r="W8876" s="1">
        <f t="shared" si="554"/>
        <v>1.020696011407995</v>
      </c>
      <c r="X8876" s="1">
        <f t="shared" si="555"/>
        <v>483.29804560260584</v>
      </c>
    </row>
    <row r="8877" spans="1:24" hidden="1" x14ac:dyDescent="0.3">
      <c r="A8877" s="18" t="str">
        <f t="shared" si="552"/>
        <v>OFF - Light Commercial - Air Compressors_2007_175</v>
      </c>
      <c r="B8877" s="1" t="s">
        <v>40</v>
      </c>
      <c r="C8877" s="1">
        <v>2020</v>
      </c>
      <c r="D8877" s="1" t="s">
        <v>175</v>
      </c>
      <c r="E8877" s="1">
        <v>2007</v>
      </c>
      <c r="F8877" s="1">
        <v>175</v>
      </c>
      <c r="G8877" s="1" t="s">
        <v>12</v>
      </c>
      <c r="H8877" s="1">
        <v>3.4156977351765901E-5</v>
      </c>
      <c r="I8877" s="1">
        <v>3.1417587768154298E-5</v>
      </c>
      <c r="J8877" s="1">
        <v>3.7587669999999997E-5</v>
      </c>
      <c r="K8877" s="1">
        <v>1.32467E-3</v>
      </c>
      <c r="L8877" s="1">
        <v>8.1415510000000001E-5</v>
      </c>
      <c r="M8877" s="1">
        <v>3.4065940000000003E-2</v>
      </c>
      <c r="N8877" s="1">
        <v>2.4421653E-6</v>
      </c>
      <c r="O8877" s="1">
        <v>1.84519156E-6</v>
      </c>
      <c r="P8877" s="1">
        <v>3.3840950000000001E-7</v>
      </c>
      <c r="Q8877" s="1">
        <v>4.8078410137277999E-7</v>
      </c>
      <c r="R8877" s="1">
        <v>1372.3999999999901</v>
      </c>
      <c r="S8877" s="1">
        <v>200.75</v>
      </c>
      <c r="T8877" s="1">
        <v>0.41</v>
      </c>
      <c r="U8877" s="1">
        <v>26900.5</v>
      </c>
      <c r="V8877" s="1">
        <f t="shared" si="553"/>
        <v>0.3867239645981036</v>
      </c>
      <c r="W8877" s="1">
        <f t="shared" si="554"/>
        <v>1.0021561502214029</v>
      </c>
      <c r="X8877" s="1">
        <f t="shared" si="555"/>
        <v>489.63414634146346</v>
      </c>
    </row>
    <row r="8878" spans="1:24" hidden="1" x14ac:dyDescent="0.3">
      <c r="A8878" s="18" t="str">
        <f t="shared" si="552"/>
        <v>OFF - Light Commercial - Air Compressors_2008_25</v>
      </c>
      <c r="B8878" s="1" t="s">
        <v>40</v>
      </c>
      <c r="C8878" s="1">
        <v>2020</v>
      </c>
      <c r="D8878" s="1" t="s">
        <v>175</v>
      </c>
      <c r="E8878" s="1">
        <v>2008</v>
      </c>
      <c r="F8878" s="1">
        <v>25</v>
      </c>
      <c r="G8878" s="1" t="s">
        <v>5</v>
      </c>
      <c r="H8878" s="1">
        <v>8.0050979166666593E-6</v>
      </c>
      <c r="I8878" s="1">
        <v>9.5267280991735496E-6</v>
      </c>
      <c r="J8878" s="1">
        <v>1.1527340999999999E-5</v>
      </c>
      <c r="K8878" s="1">
        <v>4.3481240000000002E-5</v>
      </c>
      <c r="L8878" s="1">
        <v>7.2715280000000004E-5</v>
      </c>
      <c r="M8878" s="1">
        <v>9.6233550000000001E-3</v>
      </c>
      <c r="N8878" s="1">
        <v>2.5739044999999998E-6</v>
      </c>
      <c r="O8878" s="1">
        <v>2.3679921399999999E-6</v>
      </c>
      <c r="P8878" s="1">
        <v>1.2767415E-7</v>
      </c>
      <c r="Q8878" s="1">
        <v>8.0803828336001306E-8</v>
      </c>
      <c r="R8878" s="1">
        <v>321.2</v>
      </c>
      <c r="S8878" s="1">
        <v>584</v>
      </c>
      <c r="T8878" s="1">
        <v>0.72</v>
      </c>
      <c r="U8878" s="1">
        <v>11650.8</v>
      </c>
      <c r="V8878" s="1">
        <f t="shared" si="553"/>
        <v>0.27075508626877981</v>
      </c>
      <c r="W8878" s="1">
        <f t="shared" si="554"/>
        <v>2.066610036993334</v>
      </c>
      <c r="X8878" s="1">
        <f t="shared" si="555"/>
        <v>811.11111111111109</v>
      </c>
    </row>
    <row r="8879" spans="1:24" hidden="1" x14ac:dyDescent="0.3">
      <c r="A8879" s="18" t="str">
        <f t="shared" si="552"/>
        <v>OFF - Light Commercial - Air Compressors_2008_50</v>
      </c>
      <c r="B8879" s="1" t="s">
        <v>40</v>
      </c>
      <c r="C8879" s="1">
        <v>2020</v>
      </c>
      <c r="D8879" s="1" t="s">
        <v>175</v>
      </c>
      <c r="E8879" s="1">
        <v>2008</v>
      </c>
      <c r="F8879" s="1">
        <v>50</v>
      </c>
      <c r="G8879" s="1" t="s">
        <v>12</v>
      </c>
      <c r="H8879" s="1">
        <v>9.0521028425928206E-5</v>
      </c>
      <c r="I8879" s="1">
        <v>8.3261241946168695E-5</v>
      </c>
      <c r="J8879" s="1">
        <v>9.9612870000000001E-5</v>
      </c>
      <c r="K8879" s="1">
        <v>9.5118110000000002E-3</v>
      </c>
      <c r="L8879" s="1">
        <v>1.091649E-4</v>
      </c>
      <c r="M8879" s="1">
        <v>4.2447760000000001E-2</v>
      </c>
      <c r="N8879" s="1">
        <v>2.9263103999999999E-6</v>
      </c>
      <c r="O8879" s="1">
        <v>2.2109900800000001E-6</v>
      </c>
      <c r="P8879" s="1">
        <v>5.1608739999999995E-7</v>
      </c>
      <c r="Q8879" s="1">
        <v>7.6592999128270095E-7</v>
      </c>
      <c r="R8879" s="1">
        <v>2186.35</v>
      </c>
      <c r="S8879" s="1">
        <v>916.15</v>
      </c>
      <c r="T8879" s="1">
        <v>1.89</v>
      </c>
      <c r="U8879" s="1">
        <v>32065.249999999902</v>
      </c>
      <c r="V8879" s="1">
        <f t="shared" si="553"/>
        <v>0.85979884037578114</v>
      </c>
      <c r="W8879" s="1">
        <f t="shared" si="554"/>
        <v>1.127293470957613</v>
      </c>
      <c r="X8879" s="1">
        <f t="shared" si="555"/>
        <v>484.73544973544978</v>
      </c>
    </row>
    <row r="8880" spans="1:24" hidden="1" x14ac:dyDescent="0.3">
      <c r="A8880" s="18" t="str">
        <f t="shared" si="552"/>
        <v>OFF - Light Commercial - Air Compressors_2008_50</v>
      </c>
      <c r="B8880" s="1" t="s">
        <v>40</v>
      </c>
      <c r="C8880" s="1">
        <v>2020</v>
      </c>
      <c r="D8880" s="1" t="s">
        <v>175</v>
      </c>
      <c r="E8880" s="1">
        <v>2008</v>
      </c>
      <c r="F8880" s="1">
        <v>50</v>
      </c>
      <c r="G8880" s="1" t="s">
        <v>5</v>
      </c>
      <c r="H8880" s="1">
        <v>8.2873611111111101E-5</v>
      </c>
      <c r="I8880" s="1">
        <v>9.8626446280991695E-5</v>
      </c>
      <c r="J8880" s="1">
        <v>1.19338E-4</v>
      </c>
      <c r="K8880" s="1">
        <v>1.069127E-3</v>
      </c>
      <c r="L8880" s="1">
        <v>1.0521899999999999E-3</v>
      </c>
      <c r="M8880" s="1">
        <v>0.1076473</v>
      </c>
      <c r="N8880" s="1">
        <v>4.351201E-5</v>
      </c>
      <c r="O8880" s="1">
        <v>4.0031049200000001E-5</v>
      </c>
      <c r="P8880" s="1">
        <v>1.391611E-6</v>
      </c>
      <c r="Q8880" s="1">
        <v>9.0812484345801501E-7</v>
      </c>
      <c r="R8880" s="1">
        <v>3609.85</v>
      </c>
      <c r="S8880" s="1">
        <v>3533.2</v>
      </c>
      <c r="T8880" s="1">
        <v>4.34</v>
      </c>
      <c r="U8880" s="1">
        <v>130728.4</v>
      </c>
      <c r="V8880" s="1">
        <f t="shared" si="553"/>
        <v>0.24981127715698406</v>
      </c>
      <c r="W8880" s="1">
        <f t="shared" si="554"/>
        <v>2.6650957995884519</v>
      </c>
      <c r="X8880" s="1">
        <f t="shared" si="555"/>
        <v>814.1013824884792</v>
      </c>
    </row>
    <row r="8881" spans="1:24" hidden="1" x14ac:dyDescent="0.3">
      <c r="A8881" s="18" t="str">
        <f t="shared" si="552"/>
        <v>OFF - Light Commercial - Air Compressors_2008_100</v>
      </c>
      <c r="B8881" s="1" t="s">
        <v>40</v>
      </c>
      <c r="C8881" s="1">
        <v>2020</v>
      </c>
      <c r="D8881" s="1" t="s">
        <v>175</v>
      </c>
      <c r="E8881" s="1">
        <v>2008</v>
      </c>
      <c r="F8881" s="1">
        <v>100</v>
      </c>
      <c r="G8881" s="1" t="s">
        <v>12</v>
      </c>
      <c r="H8881" s="1">
        <v>2.41415289716195E-4</v>
      </c>
      <c r="I8881" s="1">
        <v>2.22053783480956E-4</v>
      </c>
      <c r="J8881" s="1">
        <v>2.6566280000000001E-4</v>
      </c>
      <c r="K8881" s="1">
        <v>1.732831E-2</v>
      </c>
      <c r="L8881" s="1">
        <v>6.1099959999999997E-4</v>
      </c>
      <c r="M8881" s="1">
        <v>0.27219349999999998</v>
      </c>
      <c r="N8881" s="1">
        <v>1.8977984999999999E-5</v>
      </c>
      <c r="O8881" s="1">
        <v>1.4338921999999999E-5</v>
      </c>
      <c r="P8881" s="1">
        <v>2.629769E-6</v>
      </c>
      <c r="Q8881" s="1">
        <v>3.9805343286528297E-6</v>
      </c>
      <c r="R8881" s="1">
        <v>11362.449999999901</v>
      </c>
      <c r="S8881" s="1">
        <v>2967.45</v>
      </c>
      <c r="T8881" s="1">
        <v>6.14</v>
      </c>
      <c r="U8881" s="1">
        <v>207721.5</v>
      </c>
      <c r="V8881" s="1">
        <f t="shared" si="553"/>
        <v>0.35396908071197919</v>
      </c>
      <c r="W8881" s="1">
        <f t="shared" si="554"/>
        <v>0.97397559878071338</v>
      </c>
      <c r="X8881" s="1">
        <f t="shared" si="555"/>
        <v>483.29804560260584</v>
      </c>
    </row>
    <row r="8882" spans="1:24" hidden="1" x14ac:dyDescent="0.3">
      <c r="A8882" s="18" t="str">
        <f t="shared" si="552"/>
        <v>OFF - Light Commercial - Air Compressors_2008_175</v>
      </c>
      <c r="B8882" s="1" t="s">
        <v>40</v>
      </c>
      <c r="C8882" s="1">
        <v>2020</v>
      </c>
      <c r="D8882" s="1" t="s">
        <v>175</v>
      </c>
      <c r="E8882" s="1">
        <v>2008</v>
      </c>
      <c r="F8882" s="1">
        <v>175</v>
      </c>
      <c r="G8882" s="1" t="s">
        <v>12</v>
      </c>
      <c r="H8882" s="1">
        <v>3.2256508538864899E-5</v>
      </c>
      <c r="I8882" s="1">
        <v>2.9669536554047899E-5</v>
      </c>
      <c r="J8882" s="1">
        <v>3.5496320000000002E-5</v>
      </c>
      <c r="K8882" s="1">
        <v>1.3057559999999999E-3</v>
      </c>
      <c r="L8882" s="1">
        <v>7.7924409999999996E-5</v>
      </c>
      <c r="M8882" s="1">
        <v>3.4090410000000002E-2</v>
      </c>
      <c r="N8882" s="1">
        <v>2.4439194000000001E-6</v>
      </c>
      <c r="O8882" s="1">
        <v>1.8465168800000001E-6</v>
      </c>
      <c r="P8882" s="1">
        <v>3.3865259999999999E-7</v>
      </c>
      <c r="Q8882" s="1">
        <v>4.8078410137277999E-7</v>
      </c>
      <c r="R8882" s="1">
        <v>1372.3999999999901</v>
      </c>
      <c r="S8882" s="1">
        <v>200.75</v>
      </c>
      <c r="T8882" s="1">
        <v>0.41</v>
      </c>
      <c r="U8882" s="1">
        <v>26900.5</v>
      </c>
      <c r="V8882" s="1">
        <f t="shared" si="553"/>
        <v>0.36520693086437506</v>
      </c>
      <c r="W8882" s="1">
        <f t="shared" si="554"/>
        <v>0.95918365841931352</v>
      </c>
      <c r="X8882" s="1">
        <f t="shared" si="555"/>
        <v>489.63414634146346</v>
      </c>
    </row>
    <row r="8883" spans="1:24" hidden="1" x14ac:dyDescent="0.3">
      <c r="A8883" s="18" t="str">
        <f t="shared" si="552"/>
        <v>OFF - Light Commercial - Air Compressors_2009_25</v>
      </c>
      <c r="B8883" s="1" t="s">
        <v>40</v>
      </c>
      <c r="C8883" s="1">
        <v>2020</v>
      </c>
      <c r="D8883" s="1" t="s">
        <v>175</v>
      </c>
      <c r="E8883" s="1">
        <v>2009</v>
      </c>
      <c r="F8883" s="1">
        <v>25</v>
      </c>
      <c r="G8883" s="1" t="s">
        <v>5</v>
      </c>
      <c r="H8883" s="1">
        <v>8.3017458333333297E-6</v>
      </c>
      <c r="I8883" s="1">
        <v>9.8797636363636292E-6</v>
      </c>
      <c r="J8883" s="1">
        <v>1.1954514E-5</v>
      </c>
      <c r="K8883" s="1">
        <v>4.5092549999999999E-5</v>
      </c>
      <c r="L8883" s="1">
        <v>7.5409920000000006E-5</v>
      </c>
      <c r="M8883" s="1">
        <v>9.9799720000000001E-3</v>
      </c>
      <c r="N8883" s="1">
        <v>2.6692867E-6</v>
      </c>
      <c r="O8883" s="1">
        <v>2.455743764E-6</v>
      </c>
      <c r="P8883" s="1">
        <v>1.324054E-7</v>
      </c>
      <c r="Q8883" s="1">
        <v>8.35585043020013E-8</v>
      </c>
      <c r="R8883" s="1">
        <v>332.15</v>
      </c>
      <c r="S8883" s="1">
        <v>605.9</v>
      </c>
      <c r="T8883" s="1">
        <v>0.75</v>
      </c>
      <c r="U8883" s="1">
        <v>12088.8</v>
      </c>
      <c r="V8883" s="1">
        <f t="shared" si="553"/>
        <v>0.27061506055905782</v>
      </c>
      <c r="W8883" s="1">
        <f t="shared" si="554"/>
        <v>2.0655413245356526</v>
      </c>
      <c r="X8883" s="1">
        <f t="shared" si="555"/>
        <v>807.86666666666667</v>
      </c>
    </row>
    <row r="8884" spans="1:24" hidden="1" x14ac:dyDescent="0.3">
      <c r="A8884" s="18" t="str">
        <f t="shared" si="552"/>
        <v>OFF - Light Commercial - Air Compressors_2009_50</v>
      </c>
      <c r="B8884" s="1" t="s">
        <v>40</v>
      </c>
      <c r="C8884" s="1">
        <v>2020</v>
      </c>
      <c r="D8884" s="1" t="s">
        <v>175</v>
      </c>
      <c r="E8884" s="1">
        <v>2009</v>
      </c>
      <c r="F8884" s="1">
        <v>50</v>
      </c>
      <c r="G8884" s="1" t="s">
        <v>12</v>
      </c>
      <c r="H8884" s="1">
        <v>8.9756215474006204E-5</v>
      </c>
      <c r="I8884" s="1">
        <v>8.2557766992990905E-5</v>
      </c>
      <c r="J8884" s="1">
        <v>9.8771239999999997E-5</v>
      </c>
      <c r="K8884" s="1">
        <v>9.2930170000000006E-3</v>
      </c>
      <c r="L8884" s="1">
        <v>1.0996420000000001E-4</v>
      </c>
      <c r="M8884" s="1">
        <v>4.4038790000000001E-2</v>
      </c>
      <c r="N8884" s="1">
        <v>3.03599519999999E-6</v>
      </c>
      <c r="O8884" s="1">
        <v>2.2938630399999999E-6</v>
      </c>
      <c r="P8884" s="1">
        <v>5.3543150000000001E-7</v>
      </c>
      <c r="Q8884" s="1">
        <v>7.8255284585144099E-7</v>
      </c>
      <c r="R8884" s="1">
        <v>2233.8000000000002</v>
      </c>
      <c r="S8884" s="1">
        <v>949</v>
      </c>
      <c r="T8884" s="1">
        <v>1.96</v>
      </c>
      <c r="U8884" s="1">
        <v>33215</v>
      </c>
      <c r="V8884" s="1">
        <f t="shared" si="553"/>
        <v>0.82302358664304431</v>
      </c>
      <c r="W8884" s="1">
        <f t="shared" si="554"/>
        <v>1.0962400460033845</v>
      </c>
      <c r="X8884" s="1">
        <f t="shared" si="555"/>
        <v>484.18367346938777</v>
      </c>
    </row>
    <row r="8885" spans="1:24" hidden="1" x14ac:dyDescent="0.3">
      <c r="A8885" s="18" t="str">
        <f t="shared" si="552"/>
        <v>OFF - Light Commercial - Air Compressors_2009_50</v>
      </c>
      <c r="B8885" s="1" t="s">
        <v>40</v>
      </c>
      <c r="C8885" s="1">
        <v>2020</v>
      </c>
      <c r="D8885" s="1" t="s">
        <v>175</v>
      </c>
      <c r="E8885" s="1">
        <v>2009</v>
      </c>
      <c r="F8885" s="1">
        <v>50</v>
      </c>
      <c r="G8885" s="1" t="s">
        <v>5</v>
      </c>
      <c r="H8885" s="1">
        <v>8.0595694444444396E-5</v>
      </c>
      <c r="I8885" s="1">
        <v>9.5915537190082597E-5</v>
      </c>
      <c r="J8885" s="1">
        <v>1.1605780000000001E-4</v>
      </c>
      <c r="K8885" s="1">
        <v>1.0645590000000001E-3</v>
      </c>
      <c r="L8885" s="1">
        <v>1.0760050000000001E-3</v>
      </c>
      <c r="M8885" s="1">
        <v>0.1116364</v>
      </c>
      <c r="N8885" s="1">
        <v>4.3587519999999997E-5</v>
      </c>
      <c r="O8885" s="1">
        <v>4.0100518399999901E-5</v>
      </c>
      <c r="P8885" s="1">
        <v>1.4431800000000001E-6</v>
      </c>
      <c r="Q8885" s="1">
        <v>9.41180955050015E-7</v>
      </c>
      <c r="R8885" s="1">
        <v>3741.25</v>
      </c>
      <c r="S8885" s="1">
        <v>3660.95</v>
      </c>
      <c r="T8885" s="1">
        <v>4.5</v>
      </c>
      <c r="U8885" s="1">
        <v>135455.15</v>
      </c>
      <c r="V8885" s="1">
        <f t="shared" si="553"/>
        <v>0.23446717056329772</v>
      </c>
      <c r="W8885" s="1">
        <f t="shared" si="554"/>
        <v>2.6303126193411659</v>
      </c>
      <c r="X8885" s="1">
        <f t="shared" si="555"/>
        <v>813.54444444444437</v>
      </c>
    </row>
    <row r="8886" spans="1:24" hidden="1" x14ac:dyDescent="0.3">
      <c r="A8886" s="18" t="str">
        <f t="shared" si="552"/>
        <v>OFF - Light Commercial - Air Compressors_2009_100</v>
      </c>
      <c r="B8886" s="1" t="s">
        <v>40</v>
      </c>
      <c r="C8886" s="1">
        <v>2020</v>
      </c>
      <c r="D8886" s="1" t="s">
        <v>175</v>
      </c>
      <c r="E8886" s="1">
        <v>2009</v>
      </c>
      <c r="F8886" s="1">
        <v>100</v>
      </c>
      <c r="G8886" s="1" t="s">
        <v>12</v>
      </c>
      <c r="H8886" s="1">
        <v>2.3848009748836599E-4</v>
      </c>
      <c r="I8886" s="1">
        <v>2.1935399366979899E-4</v>
      </c>
      <c r="J8886" s="1">
        <v>2.624328E-4</v>
      </c>
      <c r="K8886" s="1">
        <v>1.6868310000000001E-2</v>
      </c>
      <c r="L8886" s="1">
        <v>6.0301650000000001E-4</v>
      </c>
      <c r="M8886" s="1">
        <v>0.28239589999999998</v>
      </c>
      <c r="N8886" s="1">
        <v>1.9689326999999999E-5</v>
      </c>
      <c r="O8886" s="1">
        <v>1.48763804E-5</v>
      </c>
      <c r="P8886" s="1">
        <v>2.7283389999999998E-6</v>
      </c>
      <c r="Q8886" s="1">
        <v>4.1058450784787201E-6</v>
      </c>
      <c r="R8886" s="1">
        <v>11720.15</v>
      </c>
      <c r="S8886" s="1">
        <v>3080.6</v>
      </c>
      <c r="T8886" s="1">
        <v>6.37</v>
      </c>
      <c r="U8886" s="1">
        <v>215641.99999999901</v>
      </c>
      <c r="V8886" s="1">
        <f t="shared" si="553"/>
        <v>0.33682226762914547</v>
      </c>
      <c r="W8886" s="1">
        <f t="shared" si="554"/>
        <v>0.92594341023732663</v>
      </c>
      <c r="X8886" s="1">
        <f t="shared" si="555"/>
        <v>483.61067503924647</v>
      </c>
    </row>
    <row r="8887" spans="1:24" hidden="1" x14ac:dyDescent="0.3">
      <c r="A8887" s="18" t="str">
        <f t="shared" si="552"/>
        <v>OFF - Light Commercial - Air Compressors_2009_175</v>
      </c>
      <c r="B8887" s="1" t="s">
        <v>40</v>
      </c>
      <c r="C8887" s="1">
        <v>2020</v>
      </c>
      <c r="D8887" s="1" t="s">
        <v>175</v>
      </c>
      <c r="E8887" s="1">
        <v>2009</v>
      </c>
      <c r="F8887" s="1">
        <v>175</v>
      </c>
      <c r="G8887" s="1" t="s">
        <v>12</v>
      </c>
      <c r="H8887" s="1">
        <v>3.1468386707486702E-5</v>
      </c>
      <c r="I8887" s="1">
        <v>2.8944622093546299E-5</v>
      </c>
      <c r="J8887" s="1">
        <v>3.4629039999999999E-5</v>
      </c>
      <c r="K8887" s="1">
        <v>1.334088E-3</v>
      </c>
      <c r="L8887" s="1">
        <v>7.7162560000000003E-5</v>
      </c>
      <c r="M8887" s="1">
        <v>3.5368190000000001E-2</v>
      </c>
      <c r="N8887" s="1">
        <v>2.5355223000000001E-6</v>
      </c>
      <c r="O8887" s="1">
        <v>1.9157279599999999E-6</v>
      </c>
      <c r="P8887" s="1">
        <v>3.5134599999999998E-7</v>
      </c>
      <c r="Q8887" s="1">
        <v>4.9868563706219305E-7</v>
      </c>
      <c r="R8887" s="1">
        <v>1423.5</v>
      </c>
      <c r="S8887" s="1">
        <v>208.04999999999899</v>
      </c>
      <c r="T8887" s="1">
        <v>0.43</v>
      </c>
      <c r="U8887" s="1">
        <v>27878.699999999899</v>
      </c>
      <c r="V8887" s="1">
        <f t="shared" si="553"/>
        <v>0.34378265865844659</v>
      </c>
      <c r="W8887" s="1">
        <f t="shared" si="554"/>
        <v>0.91647940470456479</v>
      </c>
      <c r="X8887" s="1">
        <f t="shared" si="555"/>
        <v>483.83720930232323</v>
      </c>
    </row>
    <row r="8888" spans="1:24" hidden="1" x14ac:dyDescent="0.3">
      <c r="A8888" s="18" t="str">
        <f t="shared" si="552"/>
        <v>OFF - Light Commercial - Air Compressors_2010_25</v>
      </c>
      <c r="B8888" s="1" t="s">
        <v>40</v>
      </c>
      <c r="C8888" s="1">
        <v>2020</v>
      </c>
      <c r="D8888" s="1" t="s">
        <v>175</v>
      </c>
      <c r="E8888" s="1">
        <v>2010</v>
      </c>
      <c r="F8888" s="1">
        <v>25</v>
      </c>
      <c r="G8888" s="1" t="s">
        <v>5</v>
      </c>
      <c r="H8888" s="1">
        <v>9.2690013888888807E-6</v>
      </c>
      <c r="I8888" s="1">
        <v>1.10308776859504E-5</v>
      </c>
      <c r="J8888" s="1">
        <v>1.3347362E-5</v>
      </c>
      <c r="K8888" s="1">
        <v>5.0346370000000001E-5</v>
      </c>
      <c r="L8888" s="1">
        <v>8.4196079999999997E-5</v>
      </c>
      <c r="M8888" s="1">
        <v>1.1142759E-2</v>
      </c>
      <c r="N8888" s="1">
        <v>2.98029079999999E-6</v>
      </c>
      <c r="O8888" s="1">
        <v>2.7418675359999999E-6</v>
      </c>
      <c r="P8888" s="1">
        <v>1.4783225999999999E-7</v>
      </c>
      <c r="Q8888" s="1">
        <v>9.3658982844001502E-8</v>
      </c>
      <c r="R8888" s="1">
        <v>372.3</v>
      </c>
      <c r="S8888" s="1">
        <v>675.25</v>
      </c>
      <c r="T8888" s="1">
        <v>0.83</v>
      </c>
      <c r="U8888" s="1">
        <v>13490.4</v>
      </c>
      <c r="V8888" s="1">
        <f t="shared" si="553"/>
        <v>0.27075335242155618</v>
      </c>
      <c r="W8888" s="1">
        <f t="shared" si="554"/>
        <v>2.0665962917699998</v>
      </c>
      <c r="X8888" s="1">
        <f t="shared" si="555"/>
        <v>813.5542168674699</v>
      </c>
    </row>
    <row r="8889" spans="1:24" hidden="1" x14ac:dyDescent="0.3">
      <c r="A8889" s="18" t="str">
        <f t="shared" si="552"/>
        <v>OFF - Light Commercial - Air Compressors_2010_50</v>
      </c>
      <c r="B8889" s="1" t="s">
        <v>40</v>
      </c>
      <c r="C8889" s="1">
        <v>2020</v>
      </c>
      <c r="D8889" s="1" t="s">
        <v>175</v>
      </c>
      <c r="E8889" s="1">
        <v>2010</v>
      </c>
      <c r="F8889" s="1">
        <v>50</v>
      </c>
      <c r="G8889" s="1" t="s">
        <v>12</v>
      </c>
      <c r="H8889" s="1">
        <v>9.5599665224514895E-5</v>
      </c>
      <c r="I8889" s="1">
        <v>8.7932572073508801E-5</v>
      </c>
      <c r="J8889" s="1">
        <v>1.052016E-4</v>
      </c>
      <c r="K8889" s="1">
        <v>9.7362600000000001E-3</v>
      </c>
      <c r="L8889" s="1">
        <v>1.191351E-4</v>
      </c>
      <c r="M8889" s="1">
        <v>4.9184199999999997E-2</v>
      </c>
      <c r="N8889" s="1">
        <v>3.3907148999999998E-6</v>
      </c>
      <c r="O8889" s="1">
        <v>2.5618734799999999E-6</v>
      </c>
      <c r="P8889" s="1">
        <v>5.979903E-7</v>
      </c>
      <c r="Q8889" s="1">
        <v>8.5927371309177804E-7</v>
      </c>
      <c r="R8889" s="1">
        <v>2452.7999999999902</v>
      </c>
      <c r="S8889" s="1">
        <v>1062.1500000000001</v>
      </c>
      <c r="T8889" s="1">
        <v>2.19</v>
      </c>
      <c r="U8889" s="1">
        <v>37175.25</v>
      </c>
      <c r="V8889" s="1">
        <f t="shared" si="553"/>
        <v>0.78322128163021454</v>
      </c>
      <c r="W8889" s="1">
        <f t="shared" si="554"/>
        <v>1.06114427804</v>
      </c>
      <c r="X8889" s="1">
        <f t="shared" si="555"/>
        <v>485.00000000000006</v>
      </c>
    </row>
    <row r="8890" spans="1:24" hidden="1" x14ac:dyDescent="0.3">
      <c r="A8890" s="18" t="str">
        <f t="shared" si="552"/>
        <v>OFF - Light Commercial - Air Compressors_2010_50</v>
      </c>
      <c r="B8890" s="1" t="s">
        <v>40</v>
      </c>
      <c r="C8890" s="1">
        <v>2020</v>
      </c>
      <c r="D8890" s="1" t="s">
        <v>175</v>
      </c>
      <c r="E8890" s="1">
        <v>2010</v>
      </c>
      <c r="F8890" s="1">
        <v>50</v>
      </c>
      <c r="G8890" s="1" t="s">
        <v>5</v>
      </c>
      <c r="H8890" s="1">
        <v>8.4013819444444398E-5</v>
      </c>
      <c r="I8890" s="1">
        <v>9.9983388429751994E-5</v>
      </c>
      <c r="J8890" s="1">
        <v>1.209799E-4</v>
      </c>
      <c r="K8890" s="1">
        <v>1.139258E-3</v>
      </c>
      <c r="L8890" s="1">
        <v>1.1844259999999999E-3</v>
      </c>
      <c r="M8890" s="1">
        <v>0.1246434</v>
      </c>
      <c r="N8890" s="1">
        <v>4.694996E-5</v>
      </c>
      <c r="O8890" s="1">
        <v>4.3193963200000002E-5</v>
      </c>
      <c r="P8890" s="1">
        <v>1.6113280000000001E-6</v>
      </c>
      <c r="Q8890" s="1">
        <v>1.04953154304601E-6</v>
      </c>
      <c r="R8890" s="1">
        <v>4171.95</v>
      </c>
      <c r="S8890" s="1">
        <v>4087.99999999999</v>
      </c>
      <c r="T8890" s="1">
        <v>5.0199999999999996</v>
      </c>
      <c r="U8890" s="1">
        <v>151256</v>
      </c>
      <c r="V8890" s="1">
        <f t="shared" si="553"/>
        <v>0.21887887122819394</v>
      </c>
      <c r="W8890" s="1">
        <f t="shared" si="554"/>
        <v>2.5928889789074328</v>
      </c>
      <c r="X8890" s="1">
        <f t="shared" si="555"/>
        <v>814.34262948206981</v>
      </c>
    </row>
    <row r="8891" spans="1:24" hidden="1" x14ac:dyDescent="0.3">
      <c r="A8891" s="18" t="str">
        <f t="shared" si="552"/>
        <v>OFF - Light Commercial - Air Compressors_2010_100</v>
      </c>
      <c r="B8891" s="1" t="s">
        <v>40</v>
      </c>
      <c r="C8891" s="1">
        <v>2020</v>
      </c>
      <c r="D8891" s="1" t="s">
        <v>175</v>
      </c>
      <c r="E8891" s="1">
        <v>2010</v>
      </c>
      <c r="F8891" s="1">
        <v>100</v>
      </c>
      <c r="G8891" s="1" t="s">
        <v>12</v>
      </c>
      <c r="H8891" s="1">
        <v>2.5295950070835301E-4</v>
      </c>
      <c r="I8891" s="1">
        <v>2.32672148751543E-4</v>
      </c>
      <c r="J8891" s="1">
        <v>2.7836650000000001E-4</v>
      </c>
      <c r="K8891" s="1">
        <v>1.7600029999999999E-2</v>
      </c>
      <c r="L8891" s="1">
        <v>6.3897889999999999E-4</v>
      </c>
      <c r="M8891" s="1">
        <v>0.31539070000000002</v>
      </c>
      <c r="N8891" s="1">
        <v>2.198979E-5</v>
      </c>
      <c r="O8891" s="1">
        <v>1.6614508E-5</v>
      </c>
      <c r="P8891" s="1">
        <v>3.047114E-6</v>
      </c>
      <c r="Q8891" s="1">
        <v>4.5597768763173802E-6</v>
      </c>
      <c r="R8891" s="1">
        <v>13015.9</v>
      </c>
      <c r="S8891" s="1">
        <v>3438.3</v>
      </c>
      <c r="T8891" s="1">
        <v>7.12</v>
      </c>
      <c r="U8891" s="1">
        <v>240681</v>
      </c>
      <c r="V8891" s="1">
        <f t="shared" si="553"/>
        <v>0.32010406850228973</v>
      </c>
      <c r="W8891" s="1">
        <f t="shared" si="554"/>
        <v>0.87908994125263262</v>
      </c>
      <c r="X8891" s="1">
        <f t="shared" si="555"/>
        <v>482.90730337078651</v>
      </c>
    </row>
    <row r="8892" spans="1:24" hidden="1" x14ac:dyDescent="0.3">
      <c r="A8892" s="18" t="str">
        <f t="shared" si="552"/>
        <v>OFF - Light Commercial - Air Compressors_2010_175</v>
      </c>
      <c r="B8892" s="1" t="s">
        <v>40</v>
      </c>
      <c r="C8892" s="1">
        <v>2020</v>
      </c>
      <c r="D8892" s="1" t="s">
        <v>175</v>
      </c>
      <c r="E8892" s="1">
        <v>2010</v>
      </c>
      <c r="F8892" s="1">
        <v>175</v>
      </c>
      <c r="G8892" s="1" t="s">
        <v>12</v>
      </c>
      <c r="H8892" s="1">
        <v>3.2914600445822E-5</v>
      </c>
      <c r="I8892" s="1">
        <v>3.0274849490067101E-5</v>
      </c>
      <c r="J8892" s="1">
        <v>3.6220509999999997E-5</v>
      </c>
      <c r="K8892" s="1">
        <v>1.4669430000000001E-3</v>
      </c>
      <c r="L8892" s="1">
        <v>8.2065229999999997E-5</v>
      </c>
      <c r="M8892" s="1">
        <v>3.9500559999999997E-2</v>
      </c>
      <c r="N8892" s="1">
        <v>2.8317698999999998E-6</v>
      </c>
      <c r="O8892" s="1">
        <v>2.1395594800000002E-6</v>
      </c>
      <c r="P8892" s="1">
        <v>3.9239679999999998E-7</v>
      </c>
      <c r="Q8892" s="1">
        <v>5.5622628749244603E-7</v>
      </c>
      <c r="R8892" s="1">
        <v>1587.74999999999</v>
      </c>
      <c r="S8892" s="1">
        <v>229.95</v>
      </c>
      <c r="T8892" s="1">
        <v>0.48</v>
      </c>
      <c r="U8892" s="1">
        <v>30813.3</v>
      </c>
      <c r="V8892" s="1">
        <f t="shared" si="553"/>
        <v>0.32533619359376514</v>
      </c>
      <c r="W8892" s="1">
        <f t="shared" si="554"/>
        <v>0.88188017461016566</v>
      </c>
      <c r="X8892" s="1">
        <f t="shared" si="555"/>
        <v>479.0625</v>
      </c>
    </row>
    <row r="8893" spans="1:24" hidden="1" x14ac:dyDescent="0.3">
      <c r="A8893" s="18" t="str">
        <f t="shared" si="552"/>
        <v>OFF - Light Commercial - Air Compressors_2011_25</v>
      </c>
      <c r="B8893" s="1" t="s">
        <v>40</v>
      </c>
      <c r="C8893" s="1">
        <v>2020</v>
      </c>
      <c r="D8893" s="1" t="s">
        <v>175</v>
      </c>
      <c r="E8893" s="1">
        <v>2011</v>
      </c>
      <c r="F8893" s="1">
        <v>25</v>
      </c>
      <c r="G8893" s="1" t="s">
        <v>12</v>
      </c>
      <c r="H8893" s="1">
        <v>4.9041009996919396E-6</v>
      </c>
      <c r="I8893" s="1">
        <v>4.5107920995166396E-6</v>
      </c>
      <c r="J8893" s="1">
        <v>5.3966640000000002E-6</v>
      </c>
      <c r="K8893" s="1">
        <v>1.9754420000000001E-4</v>
      </c>
      <c r="L8893" s="1">
        <v>3.4477219999999998E-6</v>
      </c>
      <c r="M8893" s="1">
        <v>3.1997299999999998E-4</v>
      </c>
      <c r="N8893" s="1">
        <v>2.4141024000000001E-6</v>
      </c>
      <c r="O8893" s="1">
        <v>1.82398848E-6</v>
      </c>
      <c r="P8893" s="1">
        <v>8.1095970000000001E-9</v>
      </c>
      <c r="Q8893" s="1">
        <v>8.9507678447060207E-9</v>
      </c>
      <c r="R8893" s="1">
        <v>25.55</v>
      </c>
      <c r="S8893" s="1">
        <v>25.55</v>
      </c>
      <c r="T8893" s="1">
        <v>7.0000000000000007E-2</v>
      </c>
      <c r="U8893" s="1">
        <v>434.35</v>
      </c>
      <c r="V8893" s="1">
        <f t="shared" si="553"/>
        <v>3.438757779826938</v>
      </c>
      <c r="W8893" s="1">
        <f t="shared" si="554"/>
        <v>2.6283367950943526</v>
      </c>
      <c r="X8893" s="1">
        <f t="shared" si="555"/>
        <v>365</v>
      </c>
    </row>
    <row r="8894" spans="1:24" hidden="1" x14ac:dyDescent="0.3">
      <c r="A8894" s="18" t="str">
        <f t="shared" si="552"/>
        <v>OFF - Light Commercial - Air Compressors_2011_25</v>
      </c>
      <c r="B8894" s="1" t="s">
        <v>40</v>
      </c>
      <c r="C8894" s="1">
        <v>2020</v>
      </c>
      <c r="D8894" s="1" t="s">
        <v>175</v>
      </c>
      <c r="E8894" s="1">
        <v>2011</v>
      </c>
      <c r="F8894" s="1">
        <v>25</v>
      </c>
      <c r="G8894" s="1" t="s">
        <v>5</v>
      </c>
      <c r="H8894" s="1">
        <v>1.00621402777777E-5</v>
      </c>
      <c r="I8894" s="1">
        <v>1.19747785123966E-5</v>
      </c>
      <c r="J8894" s="1">
        <v>1.4489482E-5</v>
      </c>
      <c r="K8894" s="1">
        <v>5.4654470000000001E-5</v>
      </c>
      <c r="L8894" s="1">
        <v>9.1400670000000005E-5</v>
      </c>
      <c r="M8894" s="1">
        <v>1.2096236E-2</v>
      </c>
      <c r="N8894" s="1">
        <v>3.4456065999999999E-6</v>
      </c>
      <c r="O8894" s="1">
        <v>3.1699580719999899E-6</v>
      </c>
      <c r="P8894" s="1">
        <v>1.60482149999999E-7</v>
      </c>
      <c r="Q8894" s="1">
        <v>1.0100478542000099E-7</v>
      </c>
      <c r="R8894" s="1">
        <v>401.5</v>
      </c>
      <c r="S8894" s="1">
        <v>737.3</v>
      </c>
      <c r="T8894" s="1">
        <v>0.89999999999999902</v>
      </c>
      <c r="U8894" s="1">
        <v>14716.8</v>
      </c>
      <c r="V8894" s="1">
        <f t="shared" si="553"/>
        <v>0.26942798440788929</v>
      </c>
      <c r="W8894" s="1">
        <f t="shared" si="554"/>
        <v>2.0564804823853127</v>
      </c>
      <c r="X8894" s="1">
        <f t="shared" si="555"/>
        <v>819.22222222222308</v>
      </c>
    </row>
    <row r="8895" spans="1:24" hidden="1" x14ac:dyDescent="0.3">
      <c r="A8895" s="18" t="str">
        <f t="shared" si="552"/>
        <v>OFF - Light Commercial - Air Compressors_2011_50</v>
      </c>
      <c r="B8895" s="1" t="s">
        <v>40</v>
      </c>
      <c r="C8895" s="1">
        <v>2020</v>
      </c>
      <c r="D8895" s="1" t="s">
        <v>175</v>
      </c>
      <c r="E8895" s="1">
        <v>2011</v>
      </c>
      <c r="F8895" s="1">
        <v>50</v>
      </c>
      <c r="G8895" s="1" t="s">
        <v>12</v>
      </c>
      <c r="H8895" s="1">
        <v>9.9006669156581999E-5</v>
      </c>
      <c r="I8895" s="1">
        <v>9.1066334290224095E-5</v>
      </c>
      <c r="J8895" s="1">
        <v>1.0895079999999999E-4</v>
      </c>
      <c r="K8895" s="1">
        <v>9.8986049999999996E-3</v>
      </c>
      <c r="L8895" s="1">
        <v>1.2567709999999999E-4</v>
      </c>
      <c r="M8895" s="1">
        <v>5.3537460000000002E-2</v>
      </c>
      <c r="N8895" s="1">
        <v>3.6908243999999999E-6</v>
      </c>
      <c r="O8895" s="1">
        <v>2.7886228799999999E-6</v>
      </c>
      <c r="P8895" s="1">
        <v>6.5091790000000001E-7</v>
      </c>
      <c r="Q8895" s="1">
        <v>9.2065040688404799E-7</v>
      </c>
      <c r="R8895" s="1">
        <v>2628</v>
      </c>
      <c r="S8895" s="1">
        <v>1153.4000000000001</v>
      </c>
      <c r="T8895" s="1">
        <v>2.39</v>
      </c>
      <c r="U8895" s="1">
        <v>40369</v>
      </c>
      <c r="V8895" s="1">
        <f t="shared" si="553"/>
        <v>0.74696192401292971</v>
      </c>
      <c r="W8895" s="1">
        <f t="shared" si="554"/>
        <v>1.0308530496153165</v>
      </c>
      <c r="X8895" s="1">
        <f t="shared" si="555"/>
        <v>482.59414225941424</v>
      </c>
    </row>
    <row r="8896" spans="1:24" hidden="1" x14ac:dyDescent="0.3">
      <c r="A8896" s="18" t="str">
        <f t="shared" si="552"/>
        <v>OFF - Light Commercial - Air Compressors_2011_50</v>
      </c>
      <c r="B8896" s="1" t="s">
        <v>40</v>
      </c>
      <c r="C8896" s="1">
        <v>2020</v>
      </c>
      <c r="D8896" s="1" t="s">
        <v>175</v>
      </c>
      <c r="E8896" s="1">
        <v>2011</v>
      </c>
      <c r="F8896" s="1">
        <v>50</v>
      </c>
      <c r="G8896" s="1" t="s">
        <v>5</v>
      </c>
      <c r="H8896" s="1">
        <v>8.4719583333333297E-5</v>
      </c>
      <c r="I8896" s="1">
        <v>1.0082330578512301E-4</v>
      </c>
      <c r="J8896" s="1">
        <v>1.219962E-4</v>
      </c>
      <c r="K8896" s="1">
        <v>1.1831859999999999E-3</v>
      </c>
      <c r="L8896" s="1">
        <v>1.2673809999999999E-3</v>
      </c>
      <c r="M8896" s="1">
        <v>0.13530900000000001</v>
      </c>
      <c r="N8896" s="1">
        <v>5.2296380000000002E-5</v>
      </c>
      <c r="O8896" s="1">
        <v>4.8112669600000003E-5</v>
      </c>
      <c r="P8896" s="1">
        <v>1.7492079999999999E-6</v>
      </c>
      <c r="Q8896" s="1">
        <v>1.1385993992800101E-6</v>
      </c>
      <c r="R8896" s="1">
        <v>4526</v>
      </c>
      <c r="S8896" s="1">
        <v>4438.3999999999996</v>
      </c>
      <c r="T8896" s="1">
        <v>5.45</v>
      </c>
      <c r="U8896" s="1">
        <v>164220.79999999999</v>
      </c>
      <c r="V8896" s="1">
        <f t="shared" si="553"/>
        <v>0.20329250632249582</v>
      </c>
      <c r="W8896" s="1">
        <f t="shared" si="554"/>
        <v>2.5554514201767868</v>
      </c>
      <c r="X8896" s="1">
        <f t="shared" si="555"/>
        <v>814.38532110091739</v>
      </c>
    </row>
    <row r="8897" spans="1:24" hidden="1" x14ac:dyDescent="0.3">
      <c r="A8897" s="18" t="str">
        <f t="shared" si="552"/>
        <v>OFF - Light Commercial - Air Compressors_2011_100</v>
      </c>
      <c r="B8897" s="1" t="s">
        <v>40</v>
      </c>
      <c r="C8897" s="1">
        <v>2020</v>
      </c>
      <c r="D8897" s="1" t="s">
        <v>175</v>
      </c>
      <c r="E8897" s="1">
        <v>2011</v>
      </c>
      <c r="F8897" s="1">
        <v>100</v>
      </c>
      <c r="G8897" s="1" t="s">
        <v>12</v>
      </c>
      <c r="H8897" s="1">
        <v>2.6077992510261798E-4</v>
      </c>
      <c r="I8897" s="1">
        <v>2.3986537510938799E-4</v>
      </c>
      <c r="J8897" s="1">
        <v>2.869724E-4</v>
      </c>
      <c r="K8897" s="1">
        <v>1.7808979999999999E-2</v>
      </c>
      <c r="L8897" s="1">
        <v>6.5798799999999998E-4</v>
      </c>
      <c r="M8897" s="1">
        <v>0.34330559999999999</v>
      </c>
      <c r="N8897" s="1">
        <v>2.3936094E-5</v>
      </c>
      <c r="O8897" s="1">
        <v>1.8085048800000001E-5</v>
      </c>
      <c r="P8897" s="1">
        <v>3.3168109999999998E-6</v>
      </c>
      <c r="Q8897" s="1">
        <v>4.9344304446743598E-6</v>
      </c>
      <c r="R8897" s="1">
        <v>14085.35</v>
      </c>
      <c r="S8897" s="1">
        <v>3744.9</v>
      </c>
      <c r="T8897" s="1">
        <v>7.75</v>
      </c>
      <c r="U8897" s="1">
        <v>262142.99999999901</v>
      </c>
      <c r="V8897" s="1">
        <f t="shared" si="553"/>
        <v>0.30298274568868477</v>
      </c>
      <c r="W8897" s="1">
        <f t="shared" si="554"/>
        <v>0.83112875620039295</v>
      </c>
      <c r="X8897" s="1">
        <f t="shared" si="555"/>
        <v>483.21290322580649</v>
      </c>
    </row>
    <row r="8898" spans="1:24" hidden="1" x14ac:dyDescent="0.3">
      <c r="A8898" s="18" t="str">
        <f t="shared" si="552"/>
        <v>OFF - Light Commercial - Air Compressors_2011_175</v>
      </c>
      <c r="B8898" s="1" t="s">
        <v>40</v>
      </c>
      <c r="C8898" s="1">
        <v>2020</v>
      </c>
      <c r="D8898" s="1" t="s">
        <v>175</v>
      </c>
      <c r="E8898" s="1">
        <v>2011</v>
      </c>
      <c r="F8898" s="1">
        <v>175</v>
      </c>
      <c r="G8898" s="1" t="s">
        <v>12</v>
      </c>
      <c r="H8898" s="1">
        <v>3.3399934026329401E-5</v>
      </c>
      <c r="I8898" s="1">
        <v>3.0721259317417799E-5</v>
      </c>
      <c r="J8898" s="1">
        <v>3.6754590000000001E-5</v>
      </c>
      <c r="K8898" s="1">
        <v>1.571727E-3</v>
      </c>
      <c r="L8898" s="1">
        <v>8.4851869999999998E-5</v>
      </c>
      <c r="M8898" s="1">
        <v>4.2996739999999999E-2</v>
      </c>
      <c r="N8898" s="1">
        <v>3.0824082E-6</v>
      </c>
      <c r="O8898" s="1">
        <v>2.32893064E-6</v>
      </c>
      <c r="P8898" s="1">
        <v>4.2712760000000002E-7</v>
      </c>
      <c r="Q8898" s="1">
        <v>6.0481617007799301E-7</v>
      </c>
      <c r="R8898" s="1">
        <v>1726.45</v>
      </c>
      <c r="S8898" s="1">
        <v>251.85</v>
      </c>
      <c r="T8898" s="1">
        <v>0.52</v>
      </c>
      <c r="U8898" s="1">
        <v>33747.8999999999</v>
      </c>
      <c r="V8898" s="1">
        <f t="shared" si="553"/>
        <v>0.30142610476253867</v>
      </c>
      <c r="W8898" s="1">
        <f t="shared" si="554"/>
        <v>0.8325364657631843</v>
      </c>
      <c r="X8898" s="1">
        <f t="shared" si="555"/>
        <v>484.32692307692304</v>
      </c>
    </row>
    <row r="8899" spans="1:24" hidden="1" x14ac:dyDescent="0.3">
      <c r="A8899" s="18" t="str">
        <f t="shared" si="552"/>
        <v>OFF - Light Commercial - Air Compressors_2012_25</v>
      </c>
      <c r="B8899" s="1" t="s">
        <v>40</v>
      </c>
      <c r="C8899" s="1">
        <v>2020</v>
      </c>
      <c r="D8899" s="1" t="s">
        <v>175</v>
      </c>
      <c r="E8899" s="1">
        <v>2012</v>
      </c>
      <c r="F8899" s="1">
        <v>25</v>
      </c>
      <c r="G8899" s="1" t="s">
        <v>12</v>
      </c>
      <c r="H8899" s="1">
        <v>1.7814381351442401E-5</v>
      </c>
      <c r="I8899" s="1">
        <v>1.63856679670567E-5</v>
      </c>
      <c r="J8899" s="1">
        <v>1.9603639999999999E-5</v>
      </c>
      <c r="K8899" s="1">
        <v>7.175886E-4</v>
      </c>
      <c r="L8899" s="1">
        <v>1.252401E-5</v>
      </c>
      <c r="M8899" s="1">
        <v>1.162317E-3</v>
      </c>
      <c r="N8899" s="1">
        <v>8.7693407999999998E-6</v>
      </c>
      <c r="O8899" s="1">
        <v>6.6257241600000003E-6</v>
      </c>
      <c r="P8899" s="1">
        <v>2.9458489999999999E-8</v>
      </c>
      <c r="Q8899" s="1">
        <v>3.1967028016807198E-8</v>
      </c>
      <c r="R8899" s="1">
        <v>91.25</v>
      </c>
      <c r="S8899" s="1">
        <v>94.9</v>
      </c>
      <c r="T8899" s="1">
        <v>0.25</v>
      </c>
      <c r="U8899" s="1">
        <v>1613.3</v>
      </c>
      <c r="V8899" s="1">
        <f t="shared" si="553"/>
        <v>3.3630832430815976</v>
      </c>
      <c r="W8899" s="1">
        <f t="shared" si="554"/>
        <v>2.5704956460650226</v>
      </c>
      <c r="X8899" s="1">
        <f t="shared" si="555"/>
        <v>379.6</v>
      </c>
    </row>
    <row r="8900" spans="1:24" hidden="1" x14ac:dyDescent="0.3">
      <c r="A8900" s="18" t="str">
        <f t="shared" si="552"/>
        <v>OFF - Light Commercial - Air Compressors_2012_25</v>
      </c>
      <c r="B8900" s="1" t="s">
        <v>40</v>
      </c>
      <c r="C8900" s="1">
        <v>2020</v>
      </c>
      <c r="D8900" s="1" t="s">
        <v>175</v>
      </c>
      <c r="E8900" s="1">
        <v>2012</v>
      </c>
      <c r="F8900" s="1">
        <v>25</v>
      </c>
      <c r="G8900" s="1" t="s">
        <v>5</v>
      </c>
      <c r="H8900" s="1">
        <v>1.105834375E-5</v>
      </c>
      <c r="I8900" s="1">
        <v>1.31603429752066E-5</v>
      </c>
      <c r="J8900" s="1">
        <v>1.5924015E-5</v>
      </c>
      <c r="K8900" s="1">
        <v>6.0065539999999999E-5</v>
      </c>
      <c r="L8900" s="1">
        <v>1.004498E-4</v>
      </c>
      <c r="M8900" s="1">
        <v>1.3293825999999899E-2</v>
      </c>
      <c r="N8900" s="1">
        <v>3.7867399E-6</v>
      </c>
      <c r="O8900" s="1">
        <v>3.483800708E-6</v>
      </c>
      <c r="P8900" s="1">
        <v>1.7637075E-7</v>
      </c>
      <c r="Q8900" s="1">
        <v>1.11105263962001E-7</v>
      </c>
      <c r="R8900" s="1">
        <v>441.65</v>
      </c>
      <c r="S8900" s="1">
        <v>806.65</v>
      </c>
      <c r="T8900" s="1">
        <v>0.99</v>
      </c>
      <c r="U8900" s="1">
        <v>16118.4</v>
      </c>
      <c r="V8900" s="1">
        <f t="shared" si="553"/>
        <v>0.27035467210764552</v>
      </c>
      <c r="W8900" s="1">
        <f t="shared" si="554"/>
        <v>2.0635535710156705</v>
      </c>
      <c r="X8900" s="1">
        <f t="shared" si="555"/>
        <v>814.79797979797979</v>
      </c>
    </row>
    <row r="8901" spans="1:24" hidden="1" x14ac:dyDescent="0.3">
      <c r="A8901" s="18" t="str">
        <f t="shared" si="552"/>
        <v>OFF - Light Commercial - Air Compressors_2012_50</v>
      </c>
      <c r="B8901" s="1" t="s">
        <v>40</v>
      </c>
      <c r="C8901" s="1">
        <v>2020</v>
      </c>
      <c r="D8901" s="1" t="s">
        <v>175</v>
      </c>
      <c r="E8901" s="1">
        <v>2012</v>
      </c>
      <c r="F8901" s="1">
        <v>50</v>
      </c>
      <c r="G8901" s="1" t="s">
        <v>12</v>
      </c>
      <c r="H8901" s="1">
        <v>1.032938672657E-4</v>
      </c>
      <c r="I8901" s="1">
        <v>9.5009699110991101E-5</v>
      </c>
      <c r="J8901" s="1">
        <v>1.136686E-4</v>
      </c>
      <c r="K8901" s="1">
        <v>1.011389E-2</v>
      </c>
      <c r="L8901" s="1">
        <v>1.3377279999999999E-4</v>
      </c>
      <c r="M8901" s="1">
        <v>5.8860750000000003E-2</v>
      </c>
      <c r="N8901" s="1">
        <v>4.0578075E-6</v>
      </c>
      <c r="O8901" s="1">
        <v>3.0658989999999999E-6</v>
      </c>
      <c r="P8901" s="1">
        <v>7.1563939999999996E-7</v>
      </c>
      <c r="Q8901" s="1">
        <v>9.9609259300371297E-7</v>
      </c>
      <c r="R8901" s="1">
        <v>2843.35</v>
      </c>
      <c r="S8901" s="1">
        <v>1270.2</v>
      </c>
      <c r="T8901" s="1">
        <v>2.63</v>
      </c>
      <c r="U8901" s="1">
        <v>44457</v>
      </c>
      <c r="V8901" s="1">
        <f t="shared" si="553"/>
        <v>0.70764654503680369</v>
      </c>
      <c r="W8901" s="1">
        <f t="shared" si="554"/>
        <v>0.99635995720091952</v>
      </c>
      <c r="X8901" s="1">
        <f t="shared" si="555"/>
        <v>482.96577946768065</v>
      </c>
    </row>
    <row r="8902" spans="1:24" hidden="1" x14ac:dyDescent="0.3">
      <c r="A8902" s="18" t="str">
        <f t="shared" si="552"/>
        <v>OFF - Light Commercial - Air Compressors_2012_50</v>
      </c>
      <c r="B8902" s="1" t="s">
        <v>40</v>
      </c>
      <c r="C8902" s="1">
        <v>2020</v>
      </c>
      <c r="D8902" s="1" t="s">
        <v>175</v>
      </c>
      <c r="E8902" s="1">
        <v>2012</v>
      </c>
      <c r="F8902" s="1">
        <v>50</v>
      </c>
      <c r="G8902" s="1" t="s">
        <v>5</v>
      </c>
      <c r="H8902" s="1">
        <v>8.5982152777777697E-5</v>
      </c>
      <c r="I8902" s="1">
        <v>1.02325867768595E-4</v>
      </c>
      <c r="J8902" s="1">
        <v>1.238143E-4</v>
      </c>
      <c r="K8902" s="1">
        <v>1.2414679999999999E-3</v>
      </c>
      <c r="L8902" s="1">
        <v>1.372641E-3</v>
      </c>
      <c r="M8902" s="1">
        <v>0.14870530000000001</v>
      </c>
      <c r="N8902" s="1">
        <v>5.5293639999999998E-5</v>
      </c>
      <c r="O8902" s="1">
        <v>5.0870148799999997E-5</v>
      </c>
      <c r="P8902" s="1">
        <v>1.9223880000000001E-6</v>
      </c>
      <c r="Q8902" s="1">
        <v>1.2497046632420199E-6</v>
      </c>
      <c r="R8902" s="1">
        <v>4967.6499999999996</v>
      </c>
      <c r="S8902" s="1">
        <v>4880.0499999999902</v>
      </c>
      <c r="T8902" s="1">
        <v>5.99</v>
      </c>
      <c r="U8902" s="1">
        <v>180561.85</v>
      </c>
      <c r="V8902" s="1">
        <f t="shared" si="553"/>
        <v>0.18764977207327263</v>
      </c>
      <c r="W8902" s="1">
        <f t="shared" si="554"/>
        <v>2.5172107151920189</v>
      </c>
      <c r="X8902" s="1">
        <f t="shared" si="555"/>
        <v>814.69949916527378</v>
      </c>
    </row>
    <row r="8903" spans="1:24" hidden="1" x14ac:dyDescent="0.3">
      <c r="A8903" s="18" t="str">
        <f t="shared" si="552"/>
        <v>OFF - Light Commercial - Air Compressors_2012_100</v>
      </c>
      <c r="B8903" s="1" t="s">
        <v>40</v>
      </c>
      <c r="C8903" s="1">
        <v>2020</v>
      </c>
      <c r="D8903" s="1" t="s">
        <v>175</v>
      </c>
      <c r="E8903" s="1">
        <v>2012</v>
      </c>
      <c r="F8903" s="1">
        <v>100</v>
      </c>
      <c r="G8903" s="1" t="s">
        <v>12</v>
      </c>
      <c r="H8903" s="1">
        <v>2.7069206016871398E-4</v>
      </c>
      <c r="I8903" s="1">
        <v>2.48982556943183E-4</v>
      </c>
      <c r="J8903" s="1">
        <v>2.9788010000000002E-4</v>
      </c>
      <c r="K8903" s="1">
        <v>1.8096810000000001E-2</v>
      </c>
      <c r="L8903" s="1">
        <v>6.8213289999999999E-4</v>
      </c>
      <c r="M8903" s="1">
        <v>0.37744080000000002</v>
      </c>
      <c r="N8903" s="1">
        <v>2.6316080999999998E-5</v>
      </c>
      <c r="O8903" s="1">
        <v>1.98832612E-5</v>
      </c>
      <c r="P8903" s="1">
        <v>3.6466040000000001E-6</v>
      </c>
      <c r="Q8903" s="1">
        <v>5.3934769669957099E-6</v>
      </c>
      <c r="R8903" s="1">
        <v>15395.7</v>
      </c>
      <c r="S8903" s="1">
        <v>4117.2</v>
      </c>
      <c r="T8903" s="1">
        <v>8.52</v>
      </c>
      <c r="U8903" s="1">
        <v>288203.99999999901</v>
      </c>
      <c r="V8903" s="1">
        <f t="shared" si="553"/>
        <v>0.28606025352714975</v>
      </c>
      <c r="W8903" s="1">
        <f t="shared" si="554"/>
        <v>0.78371397863721892</v>
      </c>
      <c r="X8903" s="1">
        <f t="shared" si="555"/>
        <v>483.23943661971833</v>
      </c>
    </row>
    <row r="8904" spans="1:24" hidden="1" x14ac:dyDescent="0.3">
      <c r="A8904" s="18" t="str">
        <f t="shared" si="552"/>
        <v>OFF - Light Commercial - Air Compressors_2012_175</v>
      </c>
      <c r="B8904" s="1" t="s">
        <v>40</v>
      </c>
      <c r="C8904" s="1">
        <v>2020</v>
      </c>
      <c r="D8904" s="1" t="s">
        <v>175</v>
      </c>
      <c r="E8904" s="1">
        <v>2012</v>
      </c>
      <c r="F8904" s="1">
        <v>175</v>
      </c>
      <c r="G8904" s="1" t="s">
        <v>12</v>
      </c>
      <c r="H8904" s="1">
        <v>3.4051592137319703E-5</v>
      </c>
      <c r="I8904" s="1">
        <v>3.13206544479067E-5</v>
      </c>
      <c r="J8904" s="1">
        <v>3.7471700000000002E-5</v>
      </c>
      <c r="K8904" s="1">
        <v>1.700458E-3</v>
      </c>
      <c r="L8904" s="1">
        <v>8.8366689999999995E-5</v>
      </c>
      <c r="M8904" s="1">
        <v>4.727195E-2</v>
      </c>
      <c r="N8904" s="1">
        <v>3.3888950999999999E-6</v>
      </c>
      <c r="O8904" s="1">
        <v>2.56049852E-6</v>
      </c>
      <c r="P8904" s="1">
        <v>4.6959730000000002E-7</v>
      </c>
      <c r="Q8904" s="1">
        <v>6.6363550162891796E-7</v>
      </c>
      <c r="R8904" s="1">
        <v>1894.35</v>
      </c>
      <c r="S8904" s="1">
        <v>277.39999999999998</v>
      </c>
      <c r="T8904" s="1">
        <v>0.56999999999999995</v>
      </c>
      <c r="U8904" s="1">
        <v>37171.599999999999</v>
      </c>
      <c r="V8904" s="1">
        <f t="shared" si="553"/>
        <v>0.27900255068690183</v>
      </c>
      <c r="W8904" s="1">
        <f t="shared" si="554"/>
        <v>0.78716528566683619</v>
      </c>
      <c r="X8904" s="1">
        <f t="shared" si="555"/>
        <v>486.66666666666669</v>
      </c>
    </row>
    <row r="8905" spans="1:24" hidden="1" x14ac:dyDescent="0.3">
      <c r="A8905" s="18" t="str">
        <f t="shared" si="552"/>
        <v>OFF - Light Commercial - Air Compressors_2013_25</v>
      </c>
      <c r="B8905" s="1" t="s">
        <v>40</v>
      </c>
      <c r="C8905" s="1">
        <v>2020</v>
      </c>
      <c r="D8905" s="1" t="s">
        <v>175</v>
      </c>
      <c r="E8905" s="1">
        <v>2013</v>
      </c>
      <c r="F8905" s="1">
        <v>25</v>
      </c>
      <c r="G8905" s="1" t="s">
        <v>12</v>
      </c>
      <c r="H8905" s="1">
        <v>5.4666982904095498E-5</v>
      </c>
      <c r="I8905" s="1">
        <v>5.0282690875186999E-5</v>
      </c>
      <c r="J8905" s="1">
        <v>6.015768E-5</v>
      </c>
      <c r="K8905" s="1">
        <v>2.1976324999999999E-3</v>
      </c>
      <c r="L8905" s="1">
        <v>4.0603479999999997E-5</v>
      </c>
      <c r="M8905" s="1">
        <v>3.6461559999999998E-3</v>
      </c>
      <c r="N8905" s="1">
        <v>2.7509184E-5</v>
      </c>
      <c r="O8905" s="1">
        <v>2.0784716800000001E-5</v>
      </c>
      <c r="P8905" s="1">
        <v>9.7147629999999999E-8</v>
      </c>
      <c r="Q8905" s="1">
        <v>9.7179765171093993E-8</v>
      </c>
      <c r="R8905" s="1">
        <v>277.39999999999998</v>
      </c>
      <c r="S8905" s="1">
        <v>470.85</v>
      </c>
      <c r="T8905" s="1">
        <v>1.23</v>
      </c>
      <c r="U8905" s="1">
        <v>5047.95</v>
      </c>
      <c r="V8905" s="1">
        <f t="shared" si="553"/>
        <v>3.2983145226396884</v>
      </c>
      <c r="W8905" s="1">
        <f t="shared" si="554"/>
        <v>2.6634025630437601</v>
      </c>
      <c r="X8905" s="1">
        <f t="shared" si="555"/>
        <v>382.80487804878049</v>
      </c>
    </row>
    <row r="8906" spans="1:24" hidden="1" x14ac:dyDescent="0.3">
      <c r="A8906" s="18" t="str">
        <f t="shared" ref="A8906:A8969" si="556">D8906&amp;"_"&amp;E8906&amp;"_"&amp;F8906</f>
        <v>OFF - Light Commercial - Air Compressors_2013_25</v>
      </c>
      <c r="B8906" s="1" t="s">
        <v>40</v>
      </c>
      <c r="C8906" s="1">
        <v>2020</v>
      </c>
      <c r="D8906" s="1" t="s">
        <v>175</v>
      </c>
      <c r="E8906" s="1">
        <v>2013</v>
      </c>
      <c r="F8906" s="1">
        <v>25</v>
      </c>
      <c r="G8906" s="1" t="s">
        <v>5</v>
      </c>
      <c r="H8906" s="1">
        <v>1.15742E-5</v>
      </c>
      <c r="I8906" s="1">
        <v>1.37742545454545E-5</v>
      </c>
      <c r="J8906" s="1">
        <v>1.6666847999999999E-5</v>
      </c>
      <c r="K8906" s="1">
        <v>6.2867500000000001E-5</v>
      </c>
      <c r="L8906" s="1">
        <v>1.0513564000000001E-4</v>
      </c>
      <c r="M8906" s="1">
        <v>1.3913963999999999E-2</v>
      </c>
      <c r="N8906" s="1">
        <v>3.9633858000000002E-6</v>
      </c>
      <c r="O8906" s="1">
        <v>3.6463149360000001E-6</v>
      </c>
      <c r="P8906" s="1">
        <v>1.8459807000000001E-7</v>
      </c>
      <c r="Q8906" s="1">
        <v>1.16614615894001E-7</v>
      </c>
      <c r="R8906" s="1">
        <v>463.54999999999899</v>
      </c>
      <c r="S8906" s="1">
        <v>846.8</v>
      </c>
      <c r="T8906" s="1">
        <v>1.04</v>
      </c>
      <c r="U8906" s="1">
        <v>16906.8</v>
      </c>
      <c r="V8906" s="1">
        <f t="shared" si="553"/>
        <v>0.26977101745492138</v>
      </c>
      <c r="W8906" s="1">
        <f t="shared" si="554"/>
        <v>2.0590986234484805</v>
      </c>
      <c r="X8906" s="1">
        <f t="shared" si="555"/>
        <v>814.23076923076917</v>
      </c>
    </row>
    <row r="8907" spans="1:24" hidden="1" x14ac:dyDescent="0.3">
      <c r="A8907" s="18" t="str">
        <f t="shared" si="556"/>
        <v>OFF - Light Commercial - Air Compressors_2013_50</v>
      </c>
      <c r="B8907" s="1" t="s">
        <v>40</v>
      </c>
      <c r="C8907" s="1">
        <v>2020</v>
      </c>
      <c r="D8907" s="1" t="s">
        <v>175</v>
      </c>
      <c r="E8907" s="1">
        <v>2013</v>
      </c>
      <c r="F8907" s="1">
        <v>50</v>
      </c>
      <c r="G8907" s="1" t="s">
        <v>12</v>
      </c>
      <c r="H8907" s="1">
        <v>1.0195612841784E-4</v>
      </c>
      <c r="I8907" s="1">
        <v>9.3779246918729696E-5</v>
      </c>
      <c r="J8907" s="1">
        <v>1.121965E-4</v>
      </c>
      <c r="K8907" s="1">
        <v>9.7483599999999993E-3</v>
      </c>
      <c r="L8907" s="1">
        <v>1.3495719999999999E-4</v>
      </c>
      <c r="M8907" s="1">
        <v>6.1401770000000001E-2</v>
      </c>
      <c r="N8907" s="1">
        <v>4.2329834999999998E-6</v>
      </c>
      <c r="O8907" s="1">
        <v>3.1982541999999998E-6</v>
      </c>
      <c r="P8907" s="1">
        <v>7.4653370000000003E-7</v>
      </c>
      <c r="Q8907" s="1">
        <v>1.02166621541716E-6</v>
      </c>
      <c r="R8907" s="1">
        <v>2916.35</v>
      </c>
      <c r="S8907" s="1">
        <v>1324.95</v>
      </c>
      <c r="T8907" s="1">
        <v>2.74</v>
      </c>
      <c r="U8907" s="1">
        <v>46373.25</v>
      </c>
      <c r="V8907" s="1">
        <f t="shared" ref="V8907:V8970" si="557">IFERROR(CONVERT(I8907,"ton","g")*365/U8907,0)</f>
        <v>0.6696190612622086</v>
      </c>
      <c r="W8907" s="1">
        <f t="shared" ref="W8907:W8970" si="558">IFERROR(CONVERT(L8907,"ton","g")*365/U8907,0)</f>
        <v>0.96364511919030293</v>
      </c>
      <c r="X8907" s="1">
        <f t="shared" ref="X8907:X8970" si="559">S8907/T8907</f>
        <v>483.55839416058393</v>
      </c>
    </row>
    <row r="8908" spans="1:24" hidden="1" x14ac:dyDescent="0.3">
      <c r="A8908" s="18" t="str">
        <f t="shared" si="556"/>
        <v>OFF - Light Commercial - Air Compressors_2013_50</v>
      </c>
      <c r="B8908" s="1" t="s">
        <v>40</v>
      </c>
      <c r="C8908" s="1">
        <v>2020</v>
      </c>
      <c r="D8908" s="1" t="s">
        <v>175</v>
      </c>
      <c r="E8908" s="1">
        <v>2013</v>
      </c>
      <c r="F8908" s="1">
        <v>50</v>
      </c>
      <c r="G8908" s="1" t="s">
        <v>5</v>
      </c>
      <c r="H8908" s="1">
        <v>8.2535625000000005E-5</v>
      </c>
      <c r="I8908" s="1">
        <v>9.8224214876032996E-5</v>
      </c>
      <c r="J8908" s="1">
        <v>1.188513E-4</v>
      </c>
      <c r="K8908" s="1">
        <v>1.2377759999999999E-3</v>
      </c>
      <c r="L8908" s="1">
        <v>8.5450049999999996E-4</v>
      </c>
      <c r="M8908" s="1">
        <v>0.15564220000000001</v>
      </c>
      <c r="N8908" s="1">
        <v>4.1590530000000003E-6</v>
      </c>
      <c r="O8908" s="1">
        <v>3.8263287600000003E-6</v>
      </c>
      <c r="P8908" s="1">
        <v>2.0120649999999999E-6</v>
      </c>
      <c r="Q8908" s="1">
        <v>1.3075528585280201E-6</v>
      </c>
      <c r="R8908" s="1">
        <v>5197.6000000000004</v>
      </c>
      <c r="S8908" s="1">
        <v>5106.3500000000004</v>
      </c>
      <c r="T8908" s="1">
        <v>6.27</v>
      </c>
      <c r="U8908" s="1">
        <v>188934.95</v>
      </c>
      <c r="V8908" s="1">
        <f t="shared" si="557"/>
        <v>0.17214517866819565</v>
      </c>
      <c r="W8908" s="1">
        <f t="shared" si="558"/>
        <v>1.4975751288031409</v>
      </c>
      <c r="X8908" s="1">
        <f t="shared" si="559"/>
        <v>814.40988835725693</v>
      </c>
    </row>
    <row r="8909" spans="1:24" hidden="1" x14ac:dyDescent="0.3">
      <c r="A8909" s="18" t="str">
        <f t="shared" si="556"/>
        <v>OFF - Light Commercial - Air Compressors_2013_100</v>
      </c>
      <c r="B8909" s="1" t="s">
        <v>40</v>
      </c>
      <c r="C8909" s="1">
        <v>2020</v>
      </c>
      <c r="D8909" s="1" t="s">
        <v>175</v>
      </c>
      <c r="E8909" s="1">
        <v>2013</v>
      </c>
      <c r="F8909" s="1">
        <v>100</v>
      </c>
      <c r="G8909" s="1" t="s">
        <v>12</v>
      </c>
      <c r="H8909" s="1">
        <v>2.6566888305485297E-4</v>
      </c>
      <c r="I8909" s="1">
        <v>2.4436223863385403E-4</v>
      </c>
      <c r="J8909" s="1">
        <v>2.9235239999999998E-4</v>
      </c>
      <c r="K8909" s="1">
        <v>1.733109E-2</v>
      </c>
      <c r="L8909" s="1">
        <v>6.6851879999999995E-4</v>
      </c>
      <c r="M8909" s="1">
        <v>0.3937348</v>
      </c>
      <c r="N8909" s="1">
        <v>2.7452133000000001E-5</v>
      </c>
      <c r="O8909" s="1">
        <v>2.0741611600000001E-5</v>
      </c>
      <c r="P8909" s="1">
        <v>3.804027E-6</v>
      </c>
      <c r="Q8909" s="1">
        <v>5.5929512218205899E-6</v>
      </c>
      <c r="R8909" s="1">
        <v>15965.1</v>
      </c>
      <c r="S8909" s="1">
        <v>4296.05</v>
      </c>
      <c r="T8909" s="1">
        <v>8.8800000000000008</v>
      </c>
      <c r="U8909" s="1">
        <v>300723.5</v>
      </c>
      <c r="V8909" s="1">
        <f t="shared" si="557"/>
        <v>0.26906383532087735</v>
      </c>
      <c r="W8909" s="1">
        <f t="shared" si="558"/>
        <v>0.73609667892112152</v>
      </c>
      <c r="X8909" s="1">
        <f t="shared" si="559"/>
        <v>483.78941441441441</v>
      </c>
    </row>
    <row r="8910" spans="1:24" hidden="1" x14ac:dyDescent="0.3">
      <c r="A8910" s="18" t="str">
        <f t="shared" si="556"/>
        <v>OFF - Light Commercial - Air Compressors_2013_175</v>
      </c>
      <c r="B8910" s="1" t="s">
        <v>40</v>
      </c>
      <c r="C8910" s="1">
        <v>2020</v>
      </c>
      <c r="D8910" s="1" t="s">
        <v>175</v>
      </c>
      <c r="E8910" s="1">
        <v>2013</v>
      </c>
      <c r="F8910" s="1">
        <v>175</v>
      </c>
      <c r="G8910" s="1" t="s">
        <v>12</v>
      </c>
      <c r="H8910" s="1">
        <v>3.27370167723972E-5</v>
      </c>
      <c r="I8910" s="1">
        <v>3.01115080272509E-5</v>
      </c>
      <c r="J8910" s="1">
        <v>3.6025090000000001E-5</v>
      </c>
      <c r="K8910" s="1">
        <v>1.745131E-3</v>
      </c>
      <c r="L8910" s="1">
        <v>8.7046900000000002E-5</v>
      </c>
      <c r="M8910" s="1">
        <v>4.9312660000000001E-2</v>
      </c>
      <c r="N8910" s="1">
        <v>3.5351918999999999E-6</v>
      </c>
      <c r="O8910" s="1">
        <v>2.67103388E-6</v>
      </c>
      <c r="P8910" s="1">
        <v>4.8986960000000001E-7</v>
      </c>
      <c r="Q8910" s="1">
        <v>6.9176648628370804E-7</v>
      </c>
      <c r="R8910" s="1">
        <v>1974.65</v>
      </c>
      <c r="S8910" s="1">
        <v>288.35000000000002</v>
      </c>
      <c r="T8910" s="1">
        <v>0.6</v>
      </c>
      <c r="U8910" s="1">
        <v>38638.9</v>
      </c>
      <c r="V8910" s="1">
        <f t="shared" si="557"/>
        <v>0.25804553732013524</v>
      </c>
      <c r="W8910" s="1">
        <f t="shared" si="558"/>
        <v>0.74596277483757789</v>
      </c>
      <c r="X8910" s="1">
        <f t="shared" si="559"/>
        <v>480.58333333333337</v>
      </c>
    </row>
    <row r="8911" spans="1:24" hidden="1" x14ac:dyDescent="0.3">
      <c r="A8911" s="18" t="str">
        <f t="shared" si="556"/>
        <v>OFF - Light Commercial - Air Compressors_2014_25</v>
      </c>
      <c r="B8911" s="1" t="s">
        <v>40</v>
      </c>
      <c r="C8911" s="1">
        <v>2020</v>
      </c>
      <c r="D8911" s="1" t="s">
        <v>175</v>
      </c>
      <c r="E8911" s="1">
        <v>2014</v>
      </c>
      <c r="F8911" s="1">
        <v>25</v>
      </c>
      <c r="G8911" s="1" t="s">
        <v>12</v>
      </c>
      <c r="H8911" s="1">
        <v>1.35147900065337E-4</v>
      </c>
      <c r="I8911" s="1">
        <v>1.24309038480097E-4</v>
      </c>
      <c r="J8911" s="1">
        <v>1.4872202E-4</v>
      </c>
      <c r="K8911" s="1">
        <v>5.4274889999999998E-3</v>
      </c>
      <c r="L8911" s="1">
        <v>1.030775E-4</v>
      </c>
      <c r="M8911" s="1">
        <v>9.1126339999999997E-3</v>
      </c>
      <c r="N8911" s="1">
        <v>6.8752169999999993E-5</v>
      </c>
      <c r="O8911" s="1">
        <v>5.1946083999999997E-5</v>
      </c>
      <c r="P8911" s="1">
        <v>2.4855324999999902E-7</v>
      </c>
      <c r="Q8911" s="1">
        <v>2.4167073180706202E-7</v>
      </c>
      <c r="R8911" s="1">
        <v>689.849999999999</v>
      </c>
      <c r="S8911" s="1">
        <v>1379.7</v>
      </c>
      <c r="T8911" s="1">
        <v>3.6399999999999899</v>
      </c>
      <c r="U8911" s="1">
        <v>12541.4</v>
      </c>
      <c r="V8911" s="1">
        <f t="shared" si="557"/>
        <v>3.2820507204079394</v>
      </c>
      <c r="W8911" s="1">
        <f t="shared" si="558"/>
        <v>2.7214882141254364</v>
      </c>
      <c r="X8911" s="1">
        <f t="shared" si="559"/>
        <v>379.03846153846263</v>
      </c>
    </row>
    <row r="8912" spans="1:24" hidden="1" x14ac:dyDescent="0.3">
      <c r="A8912" s="18" t="str">
        <f t="shared" si="556"/>
        <v>OFF - Light Commercial - Air Compressors_2014_25</v>
      </c>
      <c r="B8912" s="1" t="s">
        <v>40</v>
      </c>
      <c r="C8912" s="1">
        <v>2020</v>
      </c>
      <c r="D8912" s="1" t="s">
        <v>175</v>
      </c>
      <c r="E8912" s="1">
        <v>2014</v>
      </c>
      <c r="F8912" s="1">
        <v>25</v>
      </c>
      <c r="G8912" s="1" t="s">
        <v>5</v>
      </c>
      <c r="H8912" s="1">
        <v>1.1908264583333301E-5</v>
      </c>
      <c r="I8912" s="1">
        <v>1.41718190082644E-5</v>
      </c>
      <c r="J8912" s="1">
        <v>1.7147901000000002E-5</v>
      </c>
      <c r="K8912" s="1">
        <v>6.4682070000000007E-5</v>
      </c>
      <c r="L8912" s="1">
        <v>1.08170209999999E-4</v>
      </c>
      <c r="M8912" s="1">
        <v>1.43155679999999E-2</v>
      </c>
      <c r="N8912" s="1">
        <v>4.0777817000000003E-6</v>
      </c>
      <c r="O8912" s="1">
        <v>3.7515591639999999E-6</v>
      </c>
      <c r="P8912" s="1">
        <v>1.8992624E-7</v>
      </c>
      <c r="Q8912" s="1">
        <v>1.1936929186000101E-7</v>
      </c>
      <c r="R8912" s="1">
        <v>474.5</v>
      </c>
      <c r="S8912" s="1">
        <v>868.7</v>
      </c>
      <c r="T8912" s="1">
        <v>1.0699999999999901</v>
      </c>
      <c r="U8912" s="1">
        <v>17344.8</v>
      </c>
      <c r="V8912" s="1">
        <f t="shared" si="557"/>
        <v>0.27054835737246208</v>
      </c>
      <c r="W8912" s="1">
        <f t="shared" si="558"/>
        <v>2.0650329089771566</v>
      </c>
      <c r="X8912" s="1">
        <f t="shared" si="559"/>
        <v>811.86915887851228</v>
      </c>
    </row>
    <row r="8913" spans="1:24" hidden="1" x14ac:dyDescent="0.3">
      <c r="A8913" s="18" t="str">
        <f t="shared" si="556"/>
        <v>OFF - Light Commercial - Air Compressors_2014_50</v>
      </c>
      <c r="B8913" s="1" t="s">
        <v>40</v>
      </c>
      <c r="C8913" s="1">
        <v>2020</v>
      </c>
      <c r="D8913" s="1" t="s">
        <v>175</v>
      </c>
      <c r="E8913" s="1">
        <v>2014</v>
      </c>
      <c r="F8913" s="1">
        <v>50</v>
      </c>
      <c r="G8913" s="1" t="s">
        <v>12</v>
      </c>
      <c r="H8913" s="1">
        <v>9.8763220860038499E-5</v>
      </c>
      <c r="I8913" s="1">
        <v>9.0842410547063395E-5</v>
      </c>
      <c r="J8913" s="1">
        <v>1.086829E-4</v>
      </c>
      <c r="K8913" s="1">
        <v>9.1884859999999992E-3</v>
      </c>
      <c r="L8913" s="1">
        <v>1.3389709999999999E-4</v>
      </c>
      <c r="M8913" s="1">
        <v>6.3064579999999995E-2</v>
      </c>
      <c r="N8913" s="1">
        <v>4.3476155999999902E-6</v>
      </c>
      <c r="O8913" s="1">
        <v>3.2848651200000002E-6</v>
      </c>
      <c r="P8913" s="1">
        <v>7.6675030000000004E-7</v>
      </c>
      <c r="Q8913" s="1">
        <v>1.03189566438253E-6</v>
      </c>
      <c r="R8913" s="1">
        <v>2945.55</v>
      </c>
      <c r="S8913" s="1">
        <v>1361.45</v>
      </c>
      <c r="T8913" s="1">
        <v>2.81</v>
      </c>
      <c r="U8913" s="1">
        <v>47650.75</v>
      </c>
      <c r="V8913" s="1">
        <f t="shared" si="557"/>
        <v>0.63125889385760992</v>
      </c>
      <c r="W8913" s="1">
        <f t="shared" si="558"/>
        <v>0.93044355304675597</v>
      </c>
      <c r="X8913" s="1">
        <f t="shared" si="559"/>
        <v>484.5017793594306</v>
      </c>
    </row>
    <row r="8914" spans="1:24" hidden="1" x14ac:dyDescent="0.3">
      <c r="A8914" s="18" t="str">
        <f t="shared" si="556"/>
        <v>OFF - Light Commercial - Air Compressors_2014_50</v>
      </c>
      <c r="B8914" s="1" t="s">
        <v>40</v>
      </c>
      <c r="C8914" s="1">
        <v>2020</v>
      </c>
      <c r="D8914" s="1" t="s">
        <v>175</v>
      </c>
      <c r="E8914" s="1">
        <v>2014</v>
      </c>
      <c r="F8914" s="1">
        <v>50</v>
      </c>
      <c r="G8914" s="1" t="s">
        <v>5</v>
      </c>
      <c r="H8914" s="1">
        <v>7.7245138888888803E-5</v>
      </c>
      <c r="I8914" s="1">
        <v>9.1928099173553706E-5</v>
      </c>
      <c r="J8914" s="1">
        <v>1.11233E-4</v>
      </c>
      <c r="K8914" s="1">
        <v>1.210119E-3</v>
      </c>
      <c r="L8914" s="1">
        <v>8.6610210000000003E-4</v>
      </c>
      <c r="M8914" s="1">
        <v>0.16013459999999999</v>
      </c>
      <c r="N8914" s="1">
        <v>4.0443049999999999E-6</v>
      </c>
      <c r="O8914" s="1">
        <v>3.7207605999999998E-6</v>
      </c>
      <c r="P8914" s="1">
        <v>2.070141E-6</v>
      </c>
      <c r="Q8914" s="1">
        <v>1.34336364608602E-6</v>
      </c>
      <c r="R8914" s="1">
        <v>5339.95</v>
      </c>
      <c r="S8914" s="1">
        <v>5252.35</v>
      </c>
      <c r="T8914" s="1">
        <v>6.45</v>
      </c>
      <c r="U8914" s="1">
        <v>194336.95</v>
      </c>
      <c r="V8914" s="1">
        <f t="shared" si="557"/>
        <v>0.15663236246540305</v>
      </c>
      <c r="W8914" s="1">
        <f t="shared" si="558"/>
        <v>1.475714381988156</v>
      </c>
      <c r="X8914" s="1">
        <f t="shared" si="559"/>
        <v>814.31782945736438</v>
      </c>
    </row>
    <row r="8915" spans="1:24" hidden="1" x14ac:dyDescent="0.3">
      <c r="A8915" s="18" t="str">
        <f t="shared" si="556"/>
        <v>OFF - Light Commercial - Air Compressors_2014_100</v>
      </c>
      <c r="B8915" s="1" t="s">
        <v>40</v>
      </c>
      <c r="C8915" s="1">
        <v>2020</v>
      </c>
      <c r="D8915" s="1" t="s">
        <v>175</v>
      </c>
      <c r="E8915" s="1">
        <v>2014</v>
      </c>
      <c r="F8915" s="1">
        <v>100</v>
      </c>
      <c r="G8915" s="1" t="s">
        <v>12</v>
      </c>
      <c r="H8915" s="1">
        <v>2.55702133421298E-4</v>
      </c>
      <c r="I8915" s="1">
        <v>2.3519482232091E-4</v>
      </c>
      <c r="J8915" s="1">
        <v>2.8138460000000002E-4</v>
      </c>
      <c r="K8915" s="1">
        <v>1.6211590000000001E-2</v>
      </c>
      <c r="L8915" s="1">
        <v>6.4239539999999995E-4</v>
      </c>
      <c r="M8915" s="1">
        <v>0.40439750000000002</v>
      </c>
      <c r="N8915" s="1">
        <v>2.8195568999999898E-5</v>
      </c>
      <c r="O8915" s="1">
        <v>2.1303318799999999E-5</v>
      </c>
      <c r="P8915" s="1">
        <v>3.9070440000000004E-6</v>
      </c>
      <c r="Q8915" s="1">
        <v>5.7105898849224402E-6</v>
      </c>
      <c r="R8915" s="1">
        <v>16300.9</v>
      </c>
      <c r="S8915" s="1">
        <v>4409.2</v>
      </c>
      <c r="T8915" s="1">
        <v>9.1199999999999992</v>
      </c>
      <c r="U8915" s="1">
        <v>308644</v>
      </c>
      <c r="V8915" s="1">
        <f t="shared" si="557"/>
        <v>0.25232397556355363</v>
      </c>
      <c r="W8915" s="1">
        <f t="shared" si="558"/>
        <v>0.68918082299692052</v>
      </c>
      <c r="X8915" s="1">
        <f t="shared" si="559"/>
        <v>483.46491228070175</v>
      </c>
    </row>
    <row r="8916" spans="1:24" hidden="1" x14ac:dyDescent="0.3">
      <c r="A8916" s="18" t="str">
        <f t="shared" si="556"/>
        <v>OFF - Light Commercial - Air Compressors_2014_175</v>
      </c>
      <c r="B8916" s="1" t="s">
        <v>40</v>
      </c>
      <c r="C8916" s="1">
        <v>2020</v>
      </c>
      <c r="D8916" s="1" t="s">
        <v>175</v>
      </c>
      <c r="E8916" s="1">
        <v>2014</v>
      </c>
      <c r="F8916" s="1">
        <v>175</v>
      </c>
      <c r="G8916" s="1" t="s">
        <v>12</v>
      </c>
      <c r="H8916" s="1">
        <v>3.0763586168792599E-5</v>
      </c>
      <c r="I8916" s="1">
        <v>2.82963465580554E-5</v>
      </c>
      <c r="J8916" s="1">
        <v>3.385345E-5</v>
      </c>
      <c r="K8916" s="1">
        <v>1.7628769999999999E-3</v>
      </c>
      <c r="L8916" s="1">
        <v>8.413064E-5</v>
      </c>
      <c r="M8916" s="1">
        <v>5.0648100000000001E-2</v>
      </c>
      <c r="N8916" s="1">
        <v>3.6309294000000002E-6</v>
      </c>
      <c r="O8916" s="1">
        <v>2.74336888E-6</v>
      </c>
      <c r="P8916" s="1">
        <v>5.0313589999999999E-7</v>
      </c>
      <c r="Q8916" s="1">
        <v>7.0966802197312004E-7</v>
      </c>
      <c r="R8916" s="1">
        <v>2025.75</v>
      </c>
      <c r="S8916" s="1">
        <v>295.64999999999998</v>
      </c>
      <c r="T8916" s="1">
        <v>0.61</v>
      </c>
      <c r="U8916" s="1">
        <v>39617.1</v>
      </c>
      <c r="V8916" s="1">
        <f t="shared" si="557"/>
        <v>0.23650279892407761</v>
      </c>
      <c r="W8916" s="1">
        <f t="shared" si="558"/>
        <v>0.70316964044991337</v>
      </c>
      <c r="X8916" s="1">
        <f t="shared" si="559"/>
        <v>484.67213114754094</v>
      </c>
    </row>
    <row r="8917" spans="1:24" hidden="1" x14ac:dyDescent="0.3">
      <c r="A8917" s="18" t="str">
        <f t="shared" si="556"/>
        <v>OFF - Light Commercial - Air Compressors_2015_25</v>
      </c>
      <c r="B8917" s="1" t="s">
        <v>40</v>
      </c>
      <c r="C8917" s="1">
        <v>2020</v>
      </c>
      <c r="D8917" s="1" t="s">
        <v>175</v>
      </c>
      <c r="E8917" s="1">
        <v>2015</v>
      </c>
      <c r="F8917" s="1">
        <v>25</v>
      </c>
      <c r="G8917" s="1" t="s">
        <v>12</v>
      </c>
      <c r="H8917" s="1">
        <v>3.4458650593081398E-4</v>
      </c>
      <c r="I8917" s="1">
        <v>3.1695066815516301E-4</v>
      </c>
      <c r="J8917" s="1">
        <v>3.7919643000000001E-4</v>
      </c>
      <c r="K8917" s="1">
        <v>1.383419E-2</v>
      </c>
      <c r="L8917" s="1">
        <v>2.6617854000000001E-4</v>
      </c>
      <c r="M8917" s="1">
        <v>2.3344658000000001E-2</v>
      </c>
      <c r="N8917" s="1">
        <v>1.7612864099999999E-4</v>
      </c>
      <c r="O8917" s="1">
        <v>1.3307497320000001E-4</v>
      </c>
      <c r="P8917" s="1">
        <v>6.4396575999999999E-7</v>
      </c>
      <c r="Q8917" s="1">
        <v>6.1632430016404295E-7</v>
      </c>
      <c r="R8917" s="1">
        <v>1759.3</v>
      </c>
      <c r="S8917" s="1">
        <v>3803.3</v>
      </c>
      <c r="T8917" s="1">
        <v>8.92</v>
      </c>
      <c r="U8917" s="1">
        <v>32171.0999999999</v>
      </c>
      <c r="V8917" s="1">
        <f t="shared" si="557"/>
        <v>3.2622283807938364</v>
      </c>
      <c r="W8917" s="1">
        <f t="shared" si="558"/>
        <v>2.7396540685668298</v>
      </c>
      <c r="X8917" s="1">
        <f t="shared" si="559"/>
        <v>426.37892376681617</v>
      </c>
    </row>
    <row r="8918" spans="1:24" hidden="1" x14ac:dyDescent="0.3">
      <c r="A8918" s="18" t="str">
        <f t="shared" si="556"/>
        <v>OFF - Light Commercial - Air Compressors_2015_25</v>
      </c>
      <c r="B8918" s="1" t="s">
        <v>40</v>
      </c>
      <c r="C8918" s="1">
        <v>2020</v>
      </c>
      <c r="D8918" s="1" t="s">
        <v>175</v>
      </c>
      <c r="E8918" s="1">
        <v>2015</v>
      </c>
      <c r="F8918" s="1">
        <v>25</v>
      </c>
      <c r="G8918" s="1" t="s">
        <v>5</v>
      </c>
      <c r="H8918" s="1">
        <v>1.2199887500000001E-5</v>
      </c>
      <c r="I8918" s="1">
        <v>1.45188743801652E-5</v>
      </c>
      <c r="J8918" s="1">
        <v>1.7567837999999999E-5</v>
      </c>
      <c r="K8918" s="1">
        <v>6.6266049999999996E-5</v>
      </c>
      <c r="L8918" s="1">
        <v>1.1081915999999999E-4</v>
      </c>
      <c r="M8918" s="1">
        <v>1.4666135E-2</v>
      </c>
      <c r="N8918" s="1">
        <v>4.1776421000000003E-6</v>
      </c>
      <c r="O8918" s="1">
        <v>3.8434307319999996E-6</v>
      </c>
      <c r="P8918" s="1">
        <v>1.9457731E-7</v>
      </c>
      <c r="Q8918" s="1">
        <v>1.23042193148002E-7</v>
      </c>
      <c r="R8918" s="1">
        <v>489.1</v>
      </c>
      <c r="S8918" s="1">
        <v>890.6</v>
      </c>
      <c r="T8918" s="1">
        <v>1.1000000000000001</v>
      </c>
      <c r="U8918" s="1">
        <v>17782.8</v>
      </c>
      <c r="V8918" s="1">
        <f t="shared" si="557"/>
        <v>0.27034690639702025</v>
      </c>
      <c r="W8918" s="1">
        <f t="shared" si="558"/>
        <v>2.0634944756079312</v>
      </c>
      <c r="X8918" s="1">
        <f t="shared" si="559"/>
        <v>809.63636363636363</v>
      </c>
    </row>
    <row r="8919" spans="1:24" hidden="1" x14ac:dyDescent="0.3">
      <c r="A8919" s="18" t="str">
        <f t="shared" si="556"/>
        <v>OFF - Light Commercial - Air Compressors_2015_50</v>
      </c>
      <c r="B8919" s="1" t="s">
        <v>40</v>
      </c>
      <c r="C8919" s="1">
        <v>2020</v>
      </c>
      <c r="D8919" s="1" t="s">
        <v>175</v>
      </c>
      <c r="E8919" s="1">
        <v>2015</v>
      </c>
      <c r="F8919" s="1">
        <v>50</v>
      </c>
      <c r="G8919" s="1" t="s">
        <v>12</v>
      </c>
      <c r="H8919" s="1">
        <v>9.4795895092776594E-5</v>
      </c>
      <c r="I8919" s="1">
        <v>8.7193264306335895E-5</v>
      </c>
      <c r="J8919" s="1">
        <v>1.043171E-4</v>
      </c>
      <c r="K8919" s="1">
        <v>8.5436680000000008E-3</v>
      </c>
      <c r="L8919" s="1">
        <v>1.3194739999999999E-4</v>
      </c>
      <c r="M8919" s="1">
        <v>6.4414490000000005E-2</v>
      </c>
      <c r="N8919" s="1">
        <v>4.4406773999999999E-6</v>
      </c>
      <c r="O8919" s="1">
        <v>3.3551784799999999E-6</v>
      </c>
      <c r="P8919" s="1">
        <v>7.8316280000000003E-7</v>
      </c>
      <c r="Q8919" s="1">
        <v>1.03701038886522E-6</v>
      </c>
      <c r="R8919" s="1">
        <v>2960.1499999999901</v>
      </c>
      <c r="S8919" s="1">
        <v>1390.65</v>
      </c>
      <c r="T8919" s="1">
        <v>2.87</v>
      </c>
      <c r="U8919" s="1">
        <v>48672.75</v>
      </c>
      <c r="V8919" s="1">
        <f t="shared" si="557"/>
        <v>0.59317884371574514</v>
      </c>
      <c r="W8919" s="1">
        <f t="shared" si="558"/>
        <v>0.89764280286971121</v>
      </c>
      <c r="X8919" s="1">
        <f t="shared" si="559"/>
        <v>484.54703832752614</v>
      </c>
    </row>
    <row r="8920" spans="1:24" hidden="1" x14ac:dyDescent="0.3">
      <c r="A8920" s="18" t="str">
        <f t="shared" si="556"/>
        <v>OFF - Light Commercial - Air Compressors_2015_50</v>
      </c>
      <c r="B8920" s="1" t="s">
        <v>40</v>
      </c>
      <c r="C8920" s="1">
        <v>2020</v>
      </c>
      <c r="D8920" s="1" t="s">
        <v>175</v>
      </c>
      <c r="E8920" s="1">
        <v>2015</v>
      </c>
      <c r="F8920" s="1">
        <v>50</v>
      </c>
      <c r="G8920" s="1" t="s">
        <v>5</v>
      </c>
      <c r="H8920" s="1">
        <v>7.1276111111111102E-5</v>
      </c>
      <c r="I8920" s="1">
        <v>8.4824462809917302E-5</v>
      </c>
      <c r="J8920" s="1">
        <v>1.026376E-4</v>
      </c>
      <c r="K8920" s="1">
        <v>1.174818E-3</v>
      </c>
      <c r="L8920" s="1">
        <v>8.7392920000000003E-4</v>
      </c>
      <c r="M8920" s="1">
        <v>0.16405600000000001</v>
      </c>
      <c r="N8920" s="1">
        <v>3.9028000000000001E-6</v>
      </c>
      <c r="O8920" s="1">
        <v>3.5905760000000002E-6</v>
      </c>
      <c r="P8920" s="1">
        <v>2.120835E-6</v>
      </c>
      <c r="Q8920" s="1">
        <v>1.3755015323560201E-6</v>
      </c>
      <c r="R8920" s="1">
        <v>5467.7</v>
      </c>
      <c r="S8920" s="1">
        <v>5383.75</v>
      </c>
      <c r="T8920" s="1">
        <v>6.61</v>
      </c>
      <c r="U8920" s="1">
        <v>199198.75</v>
      </c>
      <c r="V8920" s="1">
        <f t="shared" si="557"/>
        <v>0.14100129773679249</v>
      </c>
      <c r="W8920" s="1">
        <f t="shared" si="558"/>
        <v>1.4527077124698269</v>
      </c>
      <c r="X8920" s="1">
        <f t="shared" si="559"/>
        <v>814.48562783661112</v>
      </c>
    </row>
    <row r="8921" spans="1:24" hidden="1" x14ac:dyDescent="0.3">
      <c r="A8921" s="18" t="str">
        <f t="shared" si="556"/>
        <v>OFF - Light Commercial - Air Compressors_2015_100</v>
      </c>
      <c r="B8921" s="1" t="s">
        <v>40</v>
      </c>
      <c r="C8921" s="1">
        <v>2020</v>
      </c>
      <c r="D8921" s="1" t="s">
        <v>175</v>
      </c>
      <c r="E8921" s="1">
        <v>2015</v>
      </c>
      <c r="F8921" s="1">
        <v>100</v>
      </c>
      <c r="G8921" s="1" t="s">
        <v>12</v>
      </c>
      <c r="H8921" s="1">
        <v>2.43646671919115E-4</v>
      </c>
      <c r="I8921" s="1">
        <v>2.2410620883120199E-4</v>
      </c>
      <c r="J8921" s="1">
        <v>2.6811830000000002E-4</v>
      </c>
      <c r="K8921" s="1">
        <v>1.4935749999999999E-2</v>
      </c>
      <c r="L8921" s="1">
        <v>6.109714E-4</v>
      </c>
      <c r="M8921" s="1">
        <v>0.41305360000000002</v>
      </c>
      <c r="N8921" s="1">
        <v>2.8799082000000001E-5</v>
      </c>
      <c r="O8921" s="1">
        <v>2.17593064E-5</v>
      </c>
      <c r="P8921" s="1">
        <v>3.9906740000000003E-6</v>
      </c>
      <c r="Q8921" s="1">
        <v>5.7975402011281599E-6</v>
      </c>
      <c r="R8921" s="1">
        <v>16549.099999999999</v>
      </c>
      <c r="S8921" s="1">
        <v>4504.1000000000004</v>
      </c>
      <c r="T8921" s="1">
        <v>9.32</v>
      </c>
      <c r="U8921" s="1">
        <v>315287</v>
      </c>
      <c r="V8921" s="1">
        <f t="shared" si="557"/>
        <v>0.23536204305501238</v>
      </c>
      <c r="W8921" s="1">
        <f t="shared" si="558"/>
        <v>0.64165771087802259</v>
      </c>
      <c r="X8921" s="1">
        <f t="shared" si="559"/>
        <v>483.27253218884124</v>
      </c>
    </row>
    <row r="8922" spans="1:24" hidden="1" x14ac:dyDescent="0.3">
      <c r="A8922" s="18" t="str">
        <f t="shared" si="556"/>
        <v>OFF - Light Commercial - Air Compressors_2015_175</v>
      </c>
      <c r="B8922" s="1" t="s">
        <v>40</v>
      </c>
      <c r="C8922" s="1">
        <v>2020</v>
      </c>
      <c r="D8922" s="1" t="s">
        <v>175</v>
      </c>
      <c r="E8922" s="1">
        <v>2015</v>
      </c>
      <c r="F8922" s="1">
        <v>175</v>
      </c>
      <c r="G8922" s="1" t="s">
        <v>12</v>
      </c>
      <c r="H8922" s="1">
        <v>2.8500880103304201E-5</v>
      </c>
      <c r="I8922" s="1">
        <v>2.6215109519019202E-5</v>
      </c>
      <c r="J8922" s="1">
        <v>3.1363479999999997E-5</v>
      </c>
      <c r="K8922" s="1">
        <v>1.7704649999999999E-3</v>
      </c>
      <c r="L8922" s="1">
        <v>8.0544969999999993E-5</v>
      </c>
      <c r="M8922" s="1">
        <v>5.1732220000000002E-2</v>
      </c>
      <c r="N8922" s="1">
        <v>3.7086488999999999E-6</v>
      </c>
      <c r="O8922" s="1">
        <v>2.8020902800000001E-6</v>
      </c>
      <c r="P8922" s="1">
        <v>5.1390550000000001E-7</v>
      </c>
      <c r="Q8922" s="1">
        <v>7.2373351430051604E-7</v>
      </c>
      <c r="R8922" s="1">
        <v>2065.9</v>
      </c>
      <c r="S8922" s="1">
        <v>302.95</v>
      </c>
      <c r="T8922" s="1">
        <v>0.63</v>
      </c>
      <c r="U8922" s="1">
        <v>40595.300000000003</v>
      </c>
      <c r="V8922" s="1">
        <f t="shared" si="557"/>
        <v>0.21382797440283186</v>
      </c>
      <c r="W8922" s="1">
        <f t="shared" si="558"/>
        <v>0.656978669913305</v>
      </c>
      <c r="X8922" s="1">
        <f t="shared" si="559"/>
        <v>480.87301587301585</v>
      </c>
    </row>
    <row r="8923" spans="1:24" hidden="1" x14ac:dyDescent="0.3">
      <c r="A8923" s="18" t="str">
        <f t="shared" si="556"/>
        <v>OFF - Light Commercial - Air Compressors_2016_25</v>
      </c>
      <c r="B8923" s="1" t="s">
        <v>40</v>
      </c>
      <c r="C8923" s="1">
        <v>2020</v>
      </c>
      <c r="D8923" s="1" t="s">
        <v>175</v>
      </c>
      <c r="E8923" s="1">
        <v>2016</v>
      </c>
      <c r="F8923" s="1">
        <v>25</v>
      </c>
      <c r="G8923" s="1" t="s">
        <v>12</v>
      </c>
      <c r="H8923" s="1">
        <v>8.8980552306852005E-4</v>
      </c>
      <c r="I8923" s="1">
        <v>8.1844312011842505E-4</v>
      </c>
      <c r="J8923" s="1">
        <v>9.7917670000000003E-4</v>
      </c>
      <c r="K8923" s="1">
        <v>3.5737520000000002E-2</v>
      </c>
      <c r="L8923" s="1">
        <v>6.8172436999999904E-4</v>
      </c>
      <c r="M8923" s="1">
        <v>6.0062461999999997E-2</v>
      </c>
      <c r="N8923" s="1">
        <v>4.5315387000000002E-4</v>
      </c>
      <c r="O8923" s="1">
        <v>3.4238292400000001E-4</v>
      </c>
      <c r="P8923" s="1">
        <v>1.6451873E-6</v>
      </c>
      <c r="Q8923" s="1">
        <v>1.5906793141163201E-6</v>
      </c>
      <c r="R8923" s="1">
        <v>4540.6000000000004</v>
      </c>
      <c r="S8923" s="1">
        <v>9354.9499999999898</v>
      </c>
      <c r="T8923" s="1">
        <v>20.62</v>
      </c>
      <c r="U8923" s="1">
        <v>82712.649999999994</v>
      </c>
      <c r="V8923" s="1">
        <f t="shared" si="557"/>
        <v>3.2764622440731754</v>
      </c>
      <c r="W8923" s="1">
        <f t="shared" si="558"/>
        <v>2.7291379257319313</v>
      </c>
      <c r="X8923" s="1">
        <f t="shared" si="559"/>
        <v>453.68331716779772</v>
      </c>
    </row>
    <row r="8924" spans="1:24" hidden="1" x14ac:dyDescent="0.3">
      <c r="A8924" s="18" t="str">
        <f t="shared" si="556"/>
        <v>OFF - Light Commercial - Air Compressors_2016_25</v>
      </c>
      <c r="B8924" s="1" t="s">
        <v>40</v>
      </c>
      <c r="C8924" s="1">
        <v>2020</v>
      </c>
      <c r="D8924" s="1" t="s">
        <v>175</v>
      </c>
      <c r="E8924" s="1">
        <v>2016</v>
      </c>
      <c r="F8924" s="1">
        <v>25</v>
      </c>
      <c r="G8924" s="1" t="s">
        <v>5</v>
      </c>
      <c r="H8924" s="1">
        <v>1.2220529861111099E-5</v>
      </c>
      <c r="I8924" s="1">
        <v>1.45434404958677E-5</v>
      </c>
      <c r="J8924" s="1">
        <v>1.7597563000000001E-5</v>
      </c>
      <c r="K8924" s="1">
        <v>6.6378189999999993E-5</v>
      </c>
      <c r="L8924" s="1">
        <v>1.1100668999999999E-4</v>
      </c>
      <c r="M8924" s="1">
        <v>1.46909579999999E-2</v>
      </c>
      <c r="N8924" s="1">
        <v>4.1847113999999998E-6</v>
      </c>
      <c r="O8924" s="1">
        <v>3.8499344879999999E-6</v>
      </c>
      <c r="P8924" s="1">
        <v>1.9490658E-7</v>
      </c>
      <c r="Q8924" s="1">
        <v>1.23042193148002E-7</v>
      </c>
      <c r="R8924" s="1">
        <v>489.1</v>
      </c>
      <c r="S8924" s="1">
        <v>894.24999999999898</v>
      </c>
      <c r="T8924" s="1">
        <v>1.1000000000000001</v>
      </c>
      <c r="U8924" s="1">
        <v>17870.3999999999</v>
      </c>
      <c r="V8924" s="1">
        <f t="shared" si="557"/>
        <v>0.26947686448017327</v>
      </c>
      <c r="W8924" s="1">
        <f t="shared" si="558"/>
        <v>2.0568540687481858</v>
      </c>
      <c r="X8924" s="1">
        <f t="shared" si="559"/>
        <v>812.95454545454447</v>
      </c>
    </row>
    <row r="8925" spans="1:24" hidden="1" x14ac:dyDescent="0.3">
      <c r="A8925" s="18" t="str">
        <f t="shared" si="556"/>
        <v>OFF - Light Commercial - Air Compressors_2016_50</v>
      </c>
      <c r="B8925" s="1" t="s">
        <v>40</v>
      </c>
      <c r="C8925" s="1">
        <v>2020</v>
      </c>
      <c r="D8925" s="1" t="s">
        <v>175</v>
      </c>
      <c r="E8925" s="1">
        <v>2016</v>
      </c>
      <c r="F8925" s="1">
        <v>50</v>
      </c>
      <c r="G8925" s="1" t="s">
        <v>12</v>
      </c>
      <c r="H8925" s="1">
        <v>8.8784939465068005E-5</v>
      </c>
      <c r="I8925" s="1">
        <v>8.1664387319969496E-5</v>
      </c>
      <c r="J8925" s="1">
        <v>9.7702409999999996E-5</v>
      </c>
      <c r="K8925" s="1">
        <v>7.7082820000000003E-3</v>
      </c>
      <c r="L8925" s="1">
        <v>1.2723260000000001E-4</v>
      </c>
      <c r="M8925" s="1">
        <v>6.4465620000000001E-2</v>
      </c>
      <c r="N8925" s="1">
        <v>4.4442026999999998E-6</v>
      </c>
      <c r="O8925" s="1">
        <v>3.3578420399999999E-6</v>
      </c>
      <c r="P8925" s="1">
        <v>7.8378450000000001E-7</v>
      </c>
      <c r="Q8925" s="1">
        <v>1.0191088531758101E-6</v>
      </c>
      <c r="R8925" s="1">
        <v>2909.0499999999902</v>
      </c>
      <c r="S8925" s="1">
        <v>1390.65</v>
      </c>
      <c r="T8925" s="1">
        <v>2.88</v>
      </c>
      <c r="U8925" s="1">
        <v>48672.75</v>
      </c>
      <c r="V8925" s="1">
        <f t="shared" si="557"/>
        <v>0.55556569912355325</v>
      </c>
      <c r="W8925" s="1">
        <f t="shared" si="558"/>
        <v>0.86556785264734915</v>
      </c>
      <c r="X8925" s="1">
        <f t="shared" si="559"/>
        <v>482.86458333333337</v>
      </c>
    </row>
    <row r="8926" spans="1:24" hidden="1" x14ac:dyDescent="0.3">
      <c r="A8926" s="18" t="str">
        <f t="shared" si="556"/>
        <v>OFF - Light Commercial - Air Compressors_2016_50</v>
      </c>
      <c r="B8926" s="1" t="s">
        <v>40</v>
      </c>
      <c r="C8926" s="1">
        <v>2020</v>
      </c>
      <c r="D8926" s="1" t="s">
        <v>175</v>
      </c>
      <c r="E8926" s="1">
        <v>2016</v>
      </c>
      <c r="F8926" s="1">
        <v>50</v>
      </c>
      <c r="G8926" s="1" t="s">
        <v>5</v>
      </c>
      <c r="H8926" s="1">
        <v>6.3522833333333294E-5</v>
      </c>
      <c r="I8926" s="1">
        <v>7.5597421487603298E-5</v>
      </c>
      <c r="J8926" s="1">
        <v>9.1472880000000002E-5</v>
      </c>
      <c r="K8926" s="1">
        <v>1.111761E-3</v>
      </c>
      <c r="L8926" s="1">
        <v>8.6200339999999999E-4</v>
      </c>
      <c r="M8926" s="1">
        <v>0.1643337</v>
      </c>
      <c r="N8926" s="1">
        <v>3.6684560000000002E-6</v>
      </c>
      <c r="O8926" s="1">
        <v>3.3749795200000001E-6</v>
      </c>
      <c r="P8926" s="1">
        <v>2.124425E-6</v>
      </c>
      <c r="Q8926" s="1">
        <v>1.3764197576780201E-6</v>
      </c>
      <c r="R8926" s="1">
        <v>5471.35</v>
      </c>
      <c r="S8926" s="1">
        <v>5391.05</v>
      </c>
      <c r="T8926" s="1">
        <v>6.62</v>
      </c>
      <c r="U8926" s="1">
        <v>199468.85</v>
      </c>
      <c r="V8926" s="1">
        <f t="shared" si="557"/>
        <v>0.12549328836191295</v>
      </c>
      <c r="W8926" s="1">
        <f t="shared" si="558"/>
        <v>1.4309435310950174</v>
      </c>
      <c r="X8926" s="1">
        <f t="shared" si="559"/>
        <v>814.3580060422961</v>
      </c>
    </row>
    <row r="8927" spans="1:24" hidden="1" x14ac:dyDescent="0.3">
      <c r="A8927" s="18" t="str">
        <f t="shared" si="556"/>
        <v>OFF - Light Commercial - Air Compressors_2016_100</v>
      </c>
      <c r="B8927" s="1" t="s">
        <v>40</v>
      </c>
      <c r="C8927" s="1">
        <v>2020</v>
      </c>
      <c r="D8927" s="1" t="s">
        <v>175</v>
      </c>
      <c r="E8927" s="1">
        <v>2016</v>
      </c>
      <c r="F8927" s="1">
        <v>100</v>
      </c>
      <c r="G8927" s="1" t="s">
        <v>12</v>
      </c>
      <c r="H8927" s="1">
        <v>2.2629750490486001E-4</v>
      </c>
      <c r="I8927" s="1">
        <v>2.0814844501148999E-4</v>
      </c>
      <c r="J8927" s="1">
        <v>2.490266E-4</v>
      </c>
      <c r="K8927" s="1">
        <v>1.332347E-2</v>
      </c>
      <c r="L8927" s="1">
        <v>5.6624650000000002E-4</v>
      </c>
      <c r="M8927" s="1">
        <v>0.41338170000000002</v>
      </c>
      <c r="N8927" s="1">
        <v>2.882196E-5</v>
      </c>
      <c r="O8927" s="1">
        <v>2.1776591999999999E-5</v>
      </c>
      <c r="P8927" s="1">
        <v>3.9938440000000001E-6</v>
      </c>
      <c r="Q8927" s="1">
        <v>5.76685185423202E-6</v>
      </c>
      <c r="R8927" s="1">
        <v>16461.5</v>
      </c>
      <c r="S8927" s="1">
        <v>4507.75</v>
      </c>
      <c r="T8927" s="1">
        <v>9.33</v>
      </c>
      <c r="U8927" s="1">
        <v>315542.5</v>
      </c>
      <c r="V8927" s="1">
        <f t="shared" si="557"/>
        <v>0.21842578712452612</v>
      </c>
      <c r="W8927" s="1">
        <f t="shared" si="558"/>
        <v>0.59420495532493933</v>
      </c>
      <c r="X8927" s="1">
        <f t="shared" si="559"/>
        <v>483.14576634512326</v>
      </c>
    </row>
    <row r="8928" spans="1:24" hidden="1" x14ac:dyDescent="0.3">
      <c r="A8928" s="18" t="str">
        <f t="shared" si="556"/>
        <v>OFF - Light Commercial - Air Compressors_2016_175</v>
      </c>
      <c r="B8928" s="1" t="s">
        <v>40</v>
      </c>
      <c r="C8928" s="1">
        <v>2020</v>
      </c>
      <c r="D8928" s="1" t="s">
        <v>175</v>
      </c>
      <c r="E8928" s="1">
        <v>2016</v>
      </c>
      <c r="F8928" s="1">
        <v>175</v>
      </c>
      <c r="G8928" s="1" t="s">
        <v>12</v>
      </c>
      <c r="H8928" s="1">
        <v>2.5599992366682701E-5</v>
      </c>
      <c r="I8928" s="1">
        <v>2.3546872978874699E-5</v>
      </c>
      <c r="J8928" s="1">
        <v>2.8171230000000001E-5</v>
      </c>
      <c r="K8928" s="1">
        <v>1.7417019999999999E-3</v>
      </c>
      <c r="L8928" s="1">
        <v>7.5218159999999995E-5</v>
      </c>
      <c r="M8928" s="1">
        <v>5.1773300000000001E-2</v>
      </c>
      <c r="N8928" s="1">
        <v>3.71159369999999E-6</v>
      </c>
      <c r="O8928" s="1">
        <v>2.8043152400000002E-6</v>
      </c>
      <c r="P8928" s="1">
        <v>5.1431359999999999E-7</v>
      </c>
      <c r="Q8928" s="1">
        <v>7.2373351430051604E-7</v>
      </c>
      <c r="R8928" s="1">
        <v>2065.9</v>
      </c>
      <c r="S8928" s="1">
        <v>302.95</v>
      </c>
      <c r="T8928" s="1">
        <v>0.63</v>
      </c>
      <c r="U8928" s="1">
        <v>40595.300000000003</v>
      </c>
      <c r="V8928" s="1">
        <f t="shared" si="557"/>
        <v>0.19206405179961758</v>
      </c>
      <c r="W8928" s="1">
        <f t="shared" si="558"/>
        <v>0.61352964325551507</v>
      </c>
      <c r="X8928" s="1">
        <f t="shared" si="559"/>
        <v>480.87301587301585</v>
      </c>
    </row>
    <row r="8929" spans="1:24" hidden="1" x14ac:dyDescent="0.3">
      <c r="A8929" s="18" t="str">
        <f t="shared" si="556"/>
        <v>OFF - Light Commercial - Air Compressors_2017_25</v>
      </c>
      <c r="B8929" s="1" t="s">
        <v>40</v>
      </c>
      <c r="C8929" s="1">
        <v>2020</v>
      </c>
      <c r="D8929" s="1" t="s">
        <v>175</v>
      </c>
      <c r="E8929" s="1">
        <v>2017</v>
      </c>
      <c r="F8929" s="1">
        <v>25</v>
      </c>
      <c r="G8929" s="1" t="s">
        <v>12</v>
      </c>
      <c r="H8929" s="1">
        <v>1.89851813685265E-3</v>
      </c>
      <c r="I8929" s="1">
        <v>1.7462569822770701E-3</v>
      </c>
      <c r="J8929" s="1">
        <v>2.0892034000000001E-3</v>
      </c>
      <c r="K8929" s="1">
        <v>7.6201950000000004E-2</v>
      </c>
      <c r="L8929" s="1">
        <v>1.47795819999999E-3</v>
      </c>
      <c r="M8929" s="1">
        <v>0.12901183999999999</v>
      </c>
      <c r="N8929" s="1">
        <v>9.7335675000000002E-4</v>
      </c>
      <c r="O8929" s="1">
        <v>7.3542509999999998E-4</v>
      </c>
      <c r="P8929" s="1">
        <v>3.5830737999999999E-6</v>
      </c>
      <c r="Q8929" s="1">
        <v>3.4025704621089598E-6</v>
      </c>
      <c r="R8929" s="1">
        <v>9712.65</v>
      </c>
      <c r="S8929" s="1">
        <v>21896.35</v>
      </c>
      <c r="T8929" s="1">
        <v>49.51</v>
      </c>
      <c r="U8929" s="1">
        <v>177692.95</v>
      </c>
      <c r="V8929" s="1">
        <f t="shared" si="557"/>
        <v>3.2540675111234076</v>
      </c>
      <c r="W8929" s="1">
        <f t="shared" si="558"/>
        <v>2.7541053866808922</v>
      </c>
      <c r="X8929" s="1">
        <f t="shared" si="559"/>
        <v>442.26115936174511</v>
      </c>
    </row>
    <row r="8930" spans="1:24" hidden="1" x14ac:dyDescent="0.3">
      <c r="A8930" s="18" t="str">
        <f t="shared" si="556"/>
        <v>OFF - Light Commercial - Air Compressors_2017_25</v>
      </c>
      <c r="B8930" s="1" t="s">
        <v>40</v>
      </c>
      <c r="C8930" s="1">
        <v>2020</v>
      </c>
      <c r="D8930" s="1" t="s">
        <v>175</v>
      </c>
      <c r="E8930" s="1">
        <v>2017</v>
      </c>
      <c r="F8930" s="1">
        <v>25</v>
      </c>
      <c r="G8930" s="1" t="s">
        <v>5</v>
      </c>
      <c r="H8930" s="1">
        <v>1.23379083333333E-5</v>
      </c>
      <c r="I8930" s="1">
        <v>1.4683130578512301E-5</v>
      </c>
      <c r="J8930" s="1">
        <v>1.7766588000000001E-5</v>
      </c>
      <c r="K8930" s="1">
        <v>6.7015750000000006E-5</v>
      </c>
      <c r="L8930" s="1">
        <v>1.1207291E-4</v>
      </c>
      <c r="M8930" s="1">
        <v>1.4832056999999999E-2</v>
      </c>
      <c r="N8930" s="1">
        <v>4.2249053000000002E-6</v>
      </c>
      <c r="O8930" s="1">
        <v>3.8869128759999997E-6</v>
      </c>
      <c r="P8930" s="1">
        <v>1.9677861999999999E-7</v>
      </c>
      <c r="Q8930" s="1">
        <v>1.23960418470002E-7</v>
      </c>
      <c r="R8930" s="1">
        <v>492.75</v>
      </c>
      <c r="S8930" s="1">
        <v>901.55</v>
      </c>
      <c r="T8930" s="1">
        <v>1.1099999999999901</v>
      </c>
      <c r="U8930" s="1">
        <v>18001.8</v>
      </c>
      <c r="V8930" s="1">
        <f t="shared" si="557"/>
        <v>0.27007931865883472</v>
      </c>
      <c r="W8930" s="1">
        <f t="shared" si="558"/>
        <v>2.061452427400515</v>
      </c>
      <c r="X8930" s="1">
        <f t="shared" si="559"/>
        <v>812.20720720721442</v>
      </c>
    </row>
    <row r="8931" spans="1:24" hidden="1" x14ac:dyDescent="0.3">
      <c r="A8931" s="18" t="str">
        <f t="shared" si="556"/>
        <v>OFF - Light Commercial - Air Compressors_2017_50</v>
      </c>
      <c r="B8931" s="1" t="s">
        <v>40</v>
      </c>
      <c r="C8931" s="1">
        <v>2020</v>
      </c>
      <c r="D8931" s="1" t="s">
        <v>175</v>
      </c>
      <c r="E8931" s="1">
        <v>2017</v>
      </c>
      <c r="F8931" s="1">
        <v>50</v>
      </c>
      <c r="G8931" s="1" t="s">
        <v>12</v>
      </c>
      <c r="H8931" s="1">
        <v>8.3662302044911095E-5</v>
      </c>
      <c r="I8931" s="1">
        <v>7.6952585420909196E-5</v>
      </c>
      <c r="J8931" s="1">
        <v>9.2065259999999998E-5</v>
      </c>
      <c r="K8931" s="1">
        <v>6.9461150000000001E-3</v>
      </c>
      <c r="L8931" s="1">
        <v>1.2383930000000001E-4</v>
      </c>
      <c r="M8931" s="1">
        <v>6.5216759999999999E-2</v>
      </c>
      <c r="N8931" s="1">
        <v>4.4959851000000004E-6</v>
      </c>
      <c r="O8931" s="1">
        <v>3.3969665199999999E-6</v>
      </c>
      <c r="P8931" s="1">
        <v>7.9291700000000001E-7</v>
      </c>
      <c r="Q8931" s="1">
        <v>1.0139941286931199E-6</v>
      </c>
      <c r="R8931" s="1">
        <v>2894.45</v>
      </c>
      <c r="S8931" s="1">
        <v>1405.25</v>
      </c>
      <c r="T8931" s="1">
        <v>2.91</v>
      </c>
      <c r="U8931" s="1">
        <v>49183.75</v>
      </c>
      <c r="V8931" s="1">
        <f t="shared" si="557"/>
        <v>0.51807206825525276</v>
      </c>
      <c r="W8931" s="1">
        <f t="shared" si="558"/>
        <v>0.83373004209485735</v>
      </c>
      <c r="X8931" s="1">
        <f t="shared" si="559"/>
        <v>482.90378006872851</v>
      </c>
    </row>
    <row r="8932" spans="1:24" hidden="1" x14ac:dyDescent="0.3">
      <c r="A8932" s="18" t="str">
        <f t="shared" si="556"/>
        <v>OFF - Light Commercial - Air Compressors_2017_50</v>
      </c>
      <c r="B8932" s="1" t="s">
        <v>40</v>
      </c>
      <c r="C8932" s="1">
        <v>2020</v>
      </c>
      <c r="D8932" s="1" t="s">
        <v>175</v>
      </c>
      <c r="E8932" s="1">
        <v>2017</v>
      </c>
      <c r="F8932" s="1">
        <v>50</v>
      </c>
      <c r="G8932" s="1" t="s">
        <v>5</v>
      </c>
      <c r="H8932" s="1">
        <v>5.6183409722222201E-5</v>
      </c>
      <c r="I8932" s="1">
        <v>6.6862900826446204E-5</v>
      </c>
      <c r="J8932" s="1">
        <v>8.0904110000000004E-5</v>
      </c>
      <c r="K8932" s="1">
        <v>1.0567700000000001E-3</v>
      </c>
      <c r="L8932" s="1">
        <v>8.567491E-4</v>
      </c>
      <c r="M8932" s="1">
        <v>0.16591210000000001</v>
      </c>
      <c r="N8932" s="1">
        <v>3.460427E-6</v>
      </c>
      <c r="O8932" s="1">
        <v>3.1835928400000002E-6</v>
      </c>
      <c r="P8932" s="1">
        <v>2.1448300000000002E-6</v>
      </c>
      <c r="Q8932" s="1">
        <v>1.3883566868640199E-6</v>
      </c>
      <c r="R8932" s="1">
        <v>5518.7999999999902</v>
      </c>
      <c r="S8932" s="1">
        <v>5442.15</v>
      </c>
      <c r="T8932" s="1">
        <v>6.69</v>
      </c>
      <c r="U8932" s="1">
        <v>201359.55</v>
      </c>
      <c r="V8932" s="1">
        <f t="shared" si="557"/>
        <v>0.10995160748615183</v>
      </c>
      <c r="W8932" s="1">
        <f t="shared" si="558"/>
        <v>1.4088670936043906</v>
      </c>
      <c r="X8932" s="1">
        <f t="shared" si="559"/>
        <v>813.47533632286991</v>
      </c>
    </row>
    <row r="8933" spans="1:24" hidden="1" x14ac:dyDescent="0.3">
      <c r="A8933" s="18" t="str">
        <f t="shared" si="556"/>
        <v>OFF - Light Commercial - Air Compressors_2017_100</v>
      </c>
      <c r="B8933" s="1" t="s">
        <v>40</v>
      </c>
      <c r="C8933" s="1">
        <v>2020</v>
      </c>
      <c r="D8933" s="1" t="s">
        <v>175</v>
      </c>
      <c r="E8933" s="1">
        <v>2017</v>
      </c>
      <c r="F8933" s="1">
        <v>100</v>
      </c>
      <c r="G8933" s="1" t="s">
        <v>12</v>
      </c>
      <c r="H8933" s="1">
        <v>2.1118726253795001E-4</v>
      </c>
      <c r="I8933" s="1">
        <v>1.94250044082407E-4</v>
      </c>
      <c r="J8933" s="1">
        <v>2.323987E-4</v>
      </c>
      <c r="K8933" s="1">
        <v>1.183565E-2</v>
      </c>
      <c r="L8933" s="1">
        <v>5.2710729999999996E-4</v>
      </c>
      <c r="M8933" s="1">
        <v>0.41819830000000002</v>
      </c>
      <c r="N8933" s="1">
        <v>2.9157795E-5</v>
      </c>
      <c r="O8933" s="1">
        <v>2.2030334000000001E-5</v>
      </c>
      <c r="P8933" s="1">
        <v>4.0403790000000004E-6</v>
      </c>
      <c r="Q8933" s="1">
        <v>5.7988188822488303E-6</v>
      </c>
      <c r="R8933" s="1">
        <v>16552.75</v>
      </c>
      <c r="S8933" s="1">
        <v>4562.5</v>
      </c>
      <c r="T8933" s="1">
        <v>9.44</v>
      </c>
      <c r="U8933" s="1">
        <v>319375</v>
      </c>
      <c r="V8933" s="1">
        <f t="shared" si="557"/>
        <v>0.20139505798387078</v>
      </c>
      <c r="W8933" s="1">
        <f t="shared" si="558"/>
        <v>0.54649565588868798</v>
      </c>
      <c r="X8933" s="1">
        <f t="shared" si="559"/>
        <v>483.3156779661017</v>
      </c>
    </row>
    <row r="8934" spans="1:24" hidden="1" x14ac:dyDescent="0.3">
      <c r="A8934" s="18" t="str">
        <f t="shared" si="556"/>
        <v>OFF - Light Commercial - Air Compressors_2017_175</v>
      </c>
      <c r="B8934" s="1" t="s">
        <v>40</v>
      </c>
      <c r="C8934" s="1">
        <v>2020</v>
      </c>
      <c r="D8934" s="1" t="s">
        <v>175</v>
      </c>
      <c r="E8934" s="1">
        <v>2017</v>
      </c>
      <c r="F8934" s="1">
        <v>175</v>
      </c>
      <c r="G8934" s="1" t="s">
        <v>12</v>
      </c>
      <c r="H8934" s="1">
        <v>2.29407082082696E-5</v>
      </c>
      <c r="I8934" s="1">
        <v>2.11008634099663E-5</v>
      </c>
      <c r="J8934" s="1">
        <v>2.5244849999999999E-5</v>
      </c>
      <c r="K8934" s="1">
        <v>1.7314749999999999E-3</v>
      </c>
      <c r="L8934" s="1">
        <v>7.0641040000000006E-5</v>
      </c>
      <c r="M8934" s="1">
        <v>5.2376569999999997E-2</v>
      </c>
      <c r="N8934" s="1">
        <v>3.7548423000000002E-6</v>
      </c>
      <c r="O8934" s="1">
        <v>2.8369919600000002E-6</v>
      </c>
      <c r="P8934" s="1">
        <v>5.2030640000000005E-7</v>
      </c>
      <c r="Q8934" s="1">
        <v>7.3140560102454901E-7</v>
      </c>
      <c r="R8934" s="1">
        <v>2087.7999999999902</v>
      </c>
      <c r="S8934" s="1">
        <v>306.599999999999</v>
      </c>
      <c r="T8934" s="1">
        <v>0.63</v>
      </c>
      <c r="U8934" s="1">
        <v>41084.400000000001</v>
      </c>
      <c r="V8934" s="1">
        <f t="shared" si="557"/>
        <v>0.17006379962993773</v>
      </c>
      <c r="W8934" s="1">
        <f t="shared" si="558"/>
        <v>0.56933611856547262</v>
      </c>
      <c r="X8934" s="1">
        <f t="shared" si="559"/>
        <v>486.66666666666509</v>
      </c>
    </row>
    <row r="8935" spans="1:24" hidden="1" x14ac:dyDescent="0.3">
      <c r="A8935" s="18" t="str">
        <f t="shared" si="556"/>
        <v>OFF - Light Commercial - Air Compressors_2018_25</v>
      </c>
      <c r="B8935" s="1" t="s">
        <v>40</v>
      </c>
      <c r="C8935" s="1">
        <v>2020</v>
      </c>
      <c r="D8935" s="1" t="s">
        <v>175</v>
      </c>
      <c r="E8935" s="1">
        <v>2018</v>
      </c>
      <c r="F8935" s="1">
        <v>25</v>
      </c>
      <c r="G8935" s="1" t="s">
        <v>12</v>
      </c>
      <c r="H8935" s="1">
        <v>4.12832351452465E-3</v>
      </c>
      <c r="I8935" s="1">
        <v>3.7972319686597799E-3</v>
      </c>
      <c r="J8935" s="1">
        <v>4.5429681999999997E-3</v>
      </c>
      <c r="K8935" s="1">
        <v>0.16573151</v>
      </c>
      <c r="L8935" s="1">
        <v>3.2116008000000001E-3</v>
      </c>
      <c r="M8935" s="1">
        <v>0.28032731</v>
      </c>
      <c r="N8935" s="1">
        <v>2.1149881199999999E-3</v>
      </c>
      <c r="O8935" s="1">
        <v>1.5979910239999999E-3</v>
      </c>
      <c r="P8935" s="1">
        <v>7.7822872999999993E-6</v>
      </c>
      <c r="Q8935" s="1">
        <v>7.3933342397271797E-6</v>
      </c>
      <c r="R8935" s="1">
        <v>21104.3</v>
      </c>
      <c r="S8935" s="1">
        <v>47446.35</v>
      </c>
      <c r="T8935" s="1">
        <v>96.31</v>
      </c>
      <c r="U8935" s="1">
        <v>385961.95</v>
      </c>
      <c r="V8935" s="1">
        <f t="shared" si="557"/>
        <v>3.2577011208385525</v>
      </c>
      <c r="W8935" s="1">
        <f t="shared" si="558"/>
        <v>2.7552795331433684</v>
      </c>
      <c r="X8935" s="1">
        <f t="shared" si="559"/>
        <v>492.64198940919943</v>
      </c>
    </row>
    <row r="8936" spans="1:24" hidden="1" x14ac:dyDescent="0.3">
      <c r="A8936" s="18" t="str">
        <f t="shared" si="556"/>
        <v>OFF - Light Commercial - Air Compressors_2018_25</v>
      </c>
      <c r="B8936" s="1" t="s">
        <v>40</v>
      </c>
      <c r="C8936" s="1">
        <v>2020</v>
      </c>
      <c r="D8936" s="1" t="s">
        <v>175</v>
      </c>
      <c r="E8936" s="1">
        <v>2018</v>
      </c>
      <c r="F8936" s="1">
        <v>25</v>
      </c>
      <c r="G8936" s="1" t="s">
        <v>5</v>
      </c>
      <c r="H8936" s="1">
        <v>1.24700284722222E-5</v>
      </c>
      <c r="I8936" s="1">
        <v>1.4840364462809899E-5</v>
      </c>
      <c r="J8936" s="1">
        <v>1.7956840999999999E-5</v>
      </c>
      <c r="K8936" s="1">
        <v>6.7733389999999997E-5</v>
      </c>
      <c r="L8936" s="1">
        <v>1.1327302E-4</v>
      </c>
      <c r="M8936" s="1">
        <v>1.4990889E-2</v>
      </c>
      <c r="N8936" s="1">
        <v>4.2701477999999997E-6</v>
      </c>
      <c r="O8936" s="1">
        <v>3.9285359759999998E-6</v>
      </c>
      <c r="P8936" s="1">
        <v>1.9888585000000001E-7</v>
      </c>
      <c r="Q8936" s="1">
        <v>1.25796869114002E-7</v>
      </c>
      <c r="R8936" s="1">
        <v>500.05</v>
      </c>
      <c r="S8936" s="1">
        <v>912.5</v>
      </c>
      <c r="T8936" s="1">
        <v>1.1200000000000001</v>
      </c>
      <c r="U8936" s="1">
        <v>18220.8</v>
      </c>
      <c r="V8936" s="1">
        <f t="shared" si="557"/>
        <v>0.26969054841144707</v>
      </c>
      <c r="W8936" s="1">
        <f t="shared" si="558"/>
        <v>2.0584846794414022</v>
      </c>
      <c r="X8936" s="1">
        <f t="shared" si="559"/>
        <v>814.73214285714278</v>
      </c>
    </row>
    <row r="8937" spans="1:24" hidden="1" x14ac:dyDescent="0.3">
      <c r="A8937" s="18" t="str">
        <f t="shared" si="556"/>
        <v>OFF - Light Commercial - Air Compressors_2018_50</v>
      </c>
      <c r="B8937" s="1" t="s">
        <v>40</v>
      </c>
      <c r="C8937" s="1">
        <v>2020</v>
      </c>
      <c r="D8937" s="1" t="s">
        <v>175</v>
      </c>
      <c r="E8937" s="1">
        <v>2018</v>
      </c>
      <c r="F8937" s="1">
        <v>50</v>
      </c>
      <c r="G8937" s="1" t="s">
        <v>12</v>
      </c>
      <c r="H8937" s="1">
        <v>7.84026102310078E-5</v>
      </c>
      <c r="I8937" s="1">
        <v>7.2114720890480903E-5</v>
      </c>
      <c r="J8937" s="1">
        <v>8.6277289999999994E-5</v>
      </c>
      <c r="K8937" s="1">
        <v>6.1646979999999997E-3</v>
      </c>
      <c r="L8937" s="1">
        <v>1.203411E-4</v>
      </c>
      <c r="M8937" s="1">
        <v>6.5971920000000003E-2</v>
      </c>
      <c r="N8937" s="1">
        <v>4.5480447000000003E-6</v>
      </c>
      <c r="O8937" s="1">
        <v>3.4363004399999999E-6</v>
      </c>
      <c r="P8937" s="1">
        <v>8.0209829999999999E-7</v>
      </c>
      <c r="Q8937" s="1">
        <v>1.00632204196909E-6</v>
      </c>
      <c r="R8937" s="1">
        <v>2872.55</v>
      </c>
      <c r="S8937" s="1">
        <v>1423.5</v>
      </c>
      <c r="T8937" s="1">
        <v>2.94</v>
      </c>
      <c r="U8937" s="1">
        <v>49822.5</v>
      </c>
      <c r="V8937" s="1">
        <f t="shared" si="557"/>
        <v>0.47927746755460432</v>
      </c>
      <c r="W8937" s="1">
        <f t="shared" si="558"/>
        <v>0.7997920110975385</v>
      </c>
      <c r="X8937" s="1">
        <f t="shared" si="559"/>
        <v>484.18367346938777</v>
      </c>
    </row>
    <row r="8938" spans="1:24" hidden="1" x14ac:dyDescent="0.3">
      <c r="A8938" s="18" t="str">
        <f t="shared" si="556"/>
        <v>OFF - Light Commercial - Air Compressors_2018_50</v>
      </c>
      <c r="B8938" s="1" t="s">
        <v>40</v>
      </c>
      <c r="C8938" s="1">
        <v>2020</v>
      </c>
      <c r="D8938" s="1" t="s">
        <v>175</v>
      </c>
      <c r="E8938" s="1">
        <v>2018</v>
      </c>
      <c r="F8938" s="1">
        <v>50</v>
      </c>
      <c r="G8938" s="1" t="s">
        <v>5</v>
      </c>
      <c r="H8938" s="1">
        <v>4.8750354166666601E-5</v>
      </c>
      <c r="I8938" s="1">
        <v>5.8016950413223099E-5</v>
      </c>
      <c r="J8938" s="1">
        <v>7.0200509999999994E-5</v>
      </c>
      <c r="K8938" s="1">
        <v>1.001713E-3</v>
      </c>
      <c r="L8938" s="1">
        <v>8.5224499999999996E-4</v>
      </c>
      <c r="M8938" s="1">
        <v>0.1676888</v>
      </c>
      <c r="N8938" s="1">
        <v>3.2516130000000001E-6</v>
      </c>
      <c r="O8938" s="1">
        <v>2.9914839599999999E-6</v>
      </c>
      <c r="P8938" s="1">
        <v>2.1677969999999999E-6</v>
      </c>
      <c r="Q8938" s="1">
        <v>1.4021300666940199E-6</v>
      </c>
      <c r="R8938" s="1">
        <v>5573.55</v>
      </c>
      <c r="S8938" s="1">
        <v>5500.55</v>
      </c>
      <c r="T8938" s="1">
        <v>6.76</v>
      </c>
      <c r="U8938" s="1">
        <v>203520.35</v>
      </c>
      <c r="V8938" s="1">
        <f t="shared" si="557"/>
        <v>9.4392101860170885E-2</v>
      </c>
      <c r="W8938" s="1">
        <f t="shared" si="558"/>
        <v>1.3865809263819293</v>
      </c>
      <c r="X8938" s="1">
        <f t="shared" si="559"/>
        <v>813.69082840236695</v>
      </c>
    </row>
    <row r="8939" spans="1:24" hidden="1" x14ac:dyDescent="0.3">
      <c r="A8939" s="18" t="str">
        <f t="shared" si="556"/>
        <v>OFF - Light Commercial - Air Compressors_2018_100</v>
      </c>
      <c r="B8939" s="1" t="s">
        <v>40</v>
      </c>
      <c r="C8939" s="1">
        <v>2020</v>
      </c>
      <c r="D8939" s="1" t="s">
        <v>175</v>
      </c>
      <c r="E8939" s="1">
        <v>2018</v>
      </c>
      <c r="F8939" s="1">
        <v>100</v>
      </c>
      <c r="G8939" s="1" t="s">
        <v>12</v>
      </c>
      <c r="H8939" s="1">
        <v>1.9568008767409999E-4</v>
      </c>
      <c r="I8939" s="1">
        <v>1.7998654464263799E-4</v>
      </c>
      <c r="J8939" s="1">
        <v>2.15334E-4</v>
      </c>
      <c r="K8939" s="1">
        <v>1.03106E-2</v>
      </c>
      <c r="L8939" s="1">
        <v>4.8694420000000002E-4</v>
      </c>
      <c r="M8939" s="1">
        <v>0.42304069999999999</v>
      </c>
      <c r="N8939" s="1">
        <v>2.9495411999999998E-5</v>
      </c>
      <c r="O8939" s="1">
        <v>2.2285422399999998E-5</v>
      </c>
      <c r="P8939" s="1">
        <v>4.0871640000000003E-6</v>
      </c>
      <c r="Q8939" s="1">
        <v>5.8307859102656398E-6</v>
      </c>
      <c r="R8939" s="1">
        <v>16644</v>
      </c>
      <c r="S8939" s="1">
        <v>4613.6000000000004</v>
      </c>
      <c r="T8939" s="1">
        <v>9.5399999999999991</v>
      </c>
      <c r="U8939" s="1">
        <v>322952</v>
      </c>
      <c r="V8939" s="1">
        <f t="shared" si="557"/>
        <v>0.18454006182767851</v>
      </c>
      <c r="W8939" s="1">
        <f t="shared" si="558"/>
        <v>0.49926350301933548</v>
      </c>
      <c r="X8939" s="1">
        <f t="shared" si="559"/>
        <v>483.60587002096446</v>
      </c>
    </row>
    <row r="8940" spans="1:24" hidden="1" x14ac:dyDescent="0.3">
      <c r="A8940" s="18" t="str">
        <f t="shared" si="556"/>
        <v>OFF - Light Commercial - Air Compressors_2018_175</v>
      </c>
      <c r="B8940" s="1" t="s">
        <v>40</v>
      </c>
      <c r="C8940" s="1">
        <v>2020</v>
      </c>
      <c r="D8940" s="1" t="s">
        <v>175</v>
      </c>
      <c r="E8940" s="1">
        <v>2018</v>
      </c>
      <c r="F8940" s="1">
        <v>175</v>
      </c>
      <c r="G8940" s="1" t="s">
        <v>12</v>
      </c>
      <c r="H8940" s="1">
        <v>2.0214505301974901E-5</v>
      </c>
      <c r="I8940" s="1">
        <v>1.85933019767565E-5</v>
      </c>
      <c r="J8940" s="1">
        <v>2.224483E-5</v>
      </c>
      <c r="K8940" s="1">
        <v>1.7206490000000001E-3</v>
      </c>
      <c r="L8940" s="1">
        <v>6.5942270000000005E-5</v>
      </c>
      <c r="M8940" s="1">
        <v>5.298303E-2</v>
      </c>
      <c r="N8940" s="1">
        <v>3.7983185999999998E-6</v>
      </c>
      <c r="O8940" s="1">
        <v>2.8698407199999999E-6</v>
      </c>
      <c r="P8940" s="1">
        <v>5.2633099999999995E-7</v>
      </c>
      <c r="Q8940" s="1">
        <v>7.3907768774858305E-7</v>
      </c>
      <c r="R8940" s="1">
        <v>2109.6999999999998</v>
      </c>
      <c r="S8940" s="1">
        <v>310.25</v>
      </c>
      <c r="T8940" s="1">
        <v>0.64</v>
      </c>
      <c r="U8940" s="1">
        <v>41573.5</v>
      </c>
      <c r="V8940" s="1">
        <f t="shared" si="557"/>
        <v>0.14809095539530581</v>
      </c>
      <c r="W8940" s="1">
        <f t="shared" si="558"/>
        <v>0.52521352998208781</v>
      </c>
      <c r="X8940" s="1">
        <f t="shared" si="559"/>
        <v>484.765625</v>
      </c>
    </row>
    <row r="8941" spans="1:24" hidden="1" x14ac:dyDescent="0.3">
      <c r="A8941" s="18" t="str">
        <f t="shared" si="556"/>
        <v>OFF - Light Commercial - Air Compressors_2019_25</v>
      </c>
      <c r="B8941" s="1" t="s">
        <v>40</v>
      </c>
      <c r="C8941" s="1">
        <v>2020</v>
      </c>
      <c r="D8941" s="1" t="s">
        <v>175</v>
      </c>
      <c r="E8941" s="1">
        <v>2019</v>
      </c>
      <c r="F8941" s="1">
        <v>25</v>
      </c>
      <c r="G8941" s="1" t="s">
        <v>12</v>
      </c>
      <c r="H8941" s="1">
        <v>7.9221870544391795E-3</v>
      </c>
      <c r="I8941" s="1">
        <v>7.2868276526731604E-3</v>
      </c>
      <c r="J8941" s="1">
        <v>8.7178836000000003E-3</v>
      </c>
      <c r="K8941" s="1">
        <v>0.22943076999999901</v>
      </c>
      <c r="L8941" s="1">
        <v>5.21396079999999E-3</v>
      </c>
      <c r="M8941" s="1">
        <v>0.45225822999999998</v>
      </c>
      <c r="N8941" s="1">
        <v>2.4269511779999998E-3</v>
      </c>
      <c r="O8941" s="1">
        <v>1.8336964455999999E-3</v>
      </c>
      <c r="P8941" s="1">
        <v>1.34758537999999E-5</v>
      </c>
      <c r="Q8941" s="1">
        <v>1.1208918703813199E-5</v>
      </c>
      <c r="R8941" s="1">
        <v>31995.8999999999</v>
      </c>
      <c r="S8941" s="1">
        <v>90987.199999999997</v>
      </c>
      <c r="T8941" s="1">
        <v>185.6</v>
      </c>
      <c r="U8941" s="1">
        <v>622675.4</v>
      </c>
      <c r="V8941" s="1">
        <f t="shared" si="557"/>
        <v>3.8749436384880713</v>
      </c>
      <c r="W8941" s="1">
        <f t="shared" si="558"/>
        <v>2.7726474669500947</v>
      </c>
      <c r="X8941" s="1">
        <f t="shared" si="559"/>
        <v>490.23275862068965</v>
      </c>
    </row>
    <row r="8942" spans="1:24" hidden="1" x14ac:dyDescent="0.3">
      <c r="A8942" s="18" t="str">
        <f t="shared" si="556"/>
        <v>OFF - Light Commercial - Air Compressors_2019_25</v>
      </c>
      <c r="B8942" s="1" t="s">
        <v>40</v>
      </c>
      <c r="C8942" s="1">
        <v>2020</v>
      </c>
      <c r="D8942" s="1" t="s">
        <v>175</v>
      </c>
      <c r="E8942" s="1">
        <v>2019</v>
      </c>
      <c r="F8942" s="1">
        <v>25</v>
      </c>
      <c r="G8942" s="1" t="s">
        <v>5</v>
      </c>
      <c r="H8942" s="1">
        <v>1.2711393055555499E-5</v>
      </c>
      <c r="I8942" s="1">
        <v>1.5127608264462799E-5</v>
      </c>
      <c r="J8942" s="1">
        <v>1.8304406E-5</v>
      </c>
      <c r="K8942" s="1">
        <v>6.9044379999999998E-5</v>
      </c>
      <c r="L8942" s="1">
        <v>1.1546546E-4</v>
      </c>
      <c r="M8942" s="1">
        <v>1.5281039999999999E-2</v>
      </c>
      <c r="N8942" s="1">
        <v>4.3527971000000001E-6</v>
      </c>
      <c r="O8942" s="1">
        <v>4.004573332E-6</v>
      </c>
      <c r="P8942" s="1">
        <v>2.0273525999999901E-7</v>
      </c>
      <c r="Q8942" s="1">
        <v>1.2763331975800201E-7</v>
      </c>
      <c r="R8942" s="1">
        <v>507.35</v>
      </c>
      <c r="S8942" s="1">
        <v>927.1</v>
      </c>
      <c r="T8942" s="1">
        <v>1.1399999999999999</v>
      </c>
      <c r="U8942" s="1">
        <v>18527.400000000001</v>
      </c>
      <c r="V8942" s="1">
        <f t="shared" si="557"/>
        <v>0.27036121690737852</v>
      </c>
      <c r="W8942" s="1">
        <f t="shared" si="558"/>
        <v>2.0636032960811739</v>
      </c>
      <c r="X8942" s="1">
        <f t="shared" si="559"/>
        <v>813.24561403508778</v>
      </c>
    </row>
    <row r="8943" spans="1:24" hidden="1" x14ac:dyDescent="0.3">
      <c r="A8943" s="18" t="str">
        <f t="shared" si="556"/>
        <v>OFF - Light Commercial - Air Compressors_2019_50</v>
      </c>
      <c r="B8943" s="1" t="s">
        <v>40</v>
      </c>
      <c r="C8943" s="1">
        <v>2020</v>
      </c>
      <c r="D8943" s="1" t="s">
        <v>175</v>
      </c>
      <c r="E8943" s="1">
        <v>2019</v>
      </c>
      <c r="F8943" s="1">
        <v>50</v>
      </c>
      <c r="G8943" s="1" t="s">
        <v>12</v>
      </c>
      <c r="H8943" s="1">
        <v>7.3586923037078801E-5</v>
      </c>
      <c r="I8943" s="1">
        <v>6.7685251809505105E-5</v>
      </c>
      <c r="J8943" s="1">
        <v>8.0977920000000004E-5</v>
      </c>
      <c r="K8943" s="1">
        <v>5.4066510000000002E-3</v>
      </c>
      <c r="L8943" s="1">
        <v>1.1766790000000001E-4</v>
      </c>
      <c r="M8943" s="1">
        <v>6.726327E-2</v>
      </c>
      <c r="N8943" s="1">
        <v>4.6370691000000002E-6</v>
      </c>
      <c r="O8943" s="1">
        <v>3.5035633200000001E-6</v>
      </c>
      <c r="P8943" s="1">
        <v>8.1779869999999997E-7</v>
      </c>
      <c r="Q8943" s="1">
        <v>1.0076007230897599E-6</v>
      </c>
      <c r="R8943" s="1">
        <v>2876.2</v>
      </c>
      <c r="S8943" s="1">
        <v>1449.05</v>
      </c>
      <c r="T8943" s="1">
        <v>3</v>
      </c>
      <c r="U8943" s="1">
        <v>50716.75</v>
      </c>
      <c r="V8943" s="1">
        <f t="shared" si="557"/>
        <v>0.44190735922735097</v>
      </c>
      <c r="W8943" s="1">
        <f t="shared" si="558"/>
        <v>0.76823694327345093</v>
      </c>
      <c r="X8943" s="1">
        <f t="shared" si="559"/>
        <v>483.01666666666665</v>
      </c>
    </row>
    <row r="8944" spans="1:24" hidden="1" x14ac:dyDescent="0.3">
      <c r="A8944" s="18" t="str">
        <f t="shared" si="556"/>
        <v>OFF - Light Commercial - Air Compressors_2019_50</v>
      </c>
      <c r="B8944" s="1" t="s">
        <v>40</v>
      </c>
      <c r="C8944" s="1">
        <v>2020</v>
      </c>
      <c r="D8944" s="1" t="s">
        <v>175</v>
      </c>
      <c r="E8944" s="1">
        <v>2019</v>
      </c>
      <c r="F8944" s="1">
        <v>50</v>
      </c>
      <c r="G8944" s="1" t="s">
        <v>5</v>
      </c>
      <c r="H8944" s="1">
        <v>4.15037291666666E-5</v>
      </c>
      <c r="I8944" s="1">
        <v>4.9392867768595002E-5</v>
      </c>
      <c r="J8944" s="1">
        <v>5.976537E-5</v>
      </c>
      <c r="K8944" s="1">
        <v>9.5344319999999996E-4</v>
      </c>
      <c r="L8944" s="1">
        <v>8.5479700000000002E-4</v>
      </c>
      <c r="M8944" s="1">
        <v>0.17093449999999999</v>
      </c>
      <c r="N8944" s="1">
        <v>3.0639200000000001E-6</v>
      </c>
      <c r="O8944" s="1">
        <v>2.8188063999999999E-6</v>
      </c>
      <c r="P8944" s="1">
        <v>2.2097560000000001E-6</v>
      </c>
      <c r="Q8944" s="1">
        <v>1.42784037571002E-6</v>
      </c>
      <c r="R8944" s="1">
        <v>5675.75</v>
      </c>
      <c r="S8944" s="1">
        <v>5606.4</v>
      </c>
      <c r="T8944" s="1">
        <v>6.89</v>
      </c>
      <c r="U8944" s="1">
        <v>207436.79999999999</v>
      </c>
      <c r="V8944" s="1">
        <f t="shared" si="557"/>
        <v>7.8843707602243879E-2</v>
      </c>
      <c r="W8944" s="1">
        <f t="shared" si="558"/>
        <v>1.3644756373130984</v>
      </c>
      <c r="X8944" s="1">
        <f t="shared" si="559"/>
        <v>813.7010159651669</v>
      </c>
    </row>
    <row r="8945" spans="1:24" hidden="1" x14ac:dyDescent="0.3">
      <c r="A8945" s="18" t="str">
        <f t="shared" si="556"/>
        <v>OFF - Light Commercial - Air Compressors_2019_100</v>
      </c>
      <c r="B8945" s="1" t="s">
        <v>40</v>
      </c>
      <c r="C8945" s="1">
        <v>2020</v>
      </c>
      <c r="D8945" s="1" t="s">
        <v>175</v>
      </c>
      <c r="E8945" s="1">
        <v>2019</v>
      </c>
      <c r="F8945" s="1">
        <v>100</v>
      </c>
      <c r="G8945" s="1" t="s">
        <v>12</v>
      </c>
      <c r="H8945" s="1">
        <v>1.8120631856922501E-4</v>
      </c>
      <c r="I8945" s="1">
        <v>1.6667357181997301E-4</v>
      </c>
      <c r="J8945" s="1">
        <v>1.9940649999999999E-4</v>
      </c>
      <c r="K8945" s="1">
        <v>8.8177959999999993E-3</v>
      </c>
      <c r="L8945" s="1">
        <v>4.4930319999999998E-4</v>
      </c>
      <c r="M8945" s="1">
        <v>0.43132120000000002</v>
      </c>
      <c r="N8945" s="1">
        <v>3.0072752999999999E-5</v>
      </c>
      <c r="O8945" s="1">
        <v>2.2721635600000002E-5</v>
      </c>
      <c r="P8945" s="1">
        <v>4.1671640000000004E-6</v>
      </c>
      <c r="Q8945" s="1">
        <v>5.9087854586266499E-6</v>
      </c>
      <c r="R8945" s="1">
        <v>16866.650000000001</v>
      </c>
      <c r="S8945" s="1">
        <v>4704.8500000000004</v>
      </c>
      <c r="T8945" s="1">
        <v>9.73</v>
      </c>
      <c r="U8945" s="1">
        <v>329339.5</v>
      </c>
      <c r="V8945" s="1">
        <f t="shared" si="557"/>
        <v>0.16757588486797467</v>
      </c>
      <c r="W8945" s="1">
        <f t="shared" si="558"/>
        <v>0.45173557206380138</v>
      </c>
      <c r="X8945" s="1">
        <f t="shared" si="559"/>
        <v>483.54059609455294</v>
      </c>
    </row>
    <row r="8946" spans="1:24" hidden="1" x14ac:dyDescent="0.3">
      <c r="A8946" s="18" t="str">
        <f t="shared" si="556"/>
        <v>OFF - Light Commercial - Air Compressors_2019_175</v>
      </c>
      <c r="B8946" s="1" t="s">
        <v>40</v>
      </c>
      <c r="C8946" s="1">
        <v>2020</v>
      </c>
      <c r="D8946" s="1" t="s">
        <v>175</v>
      </c>
      <c r="E8946" s="1">
        <v>2019</v>
      </c>
      <c r="F8946" s="1">
        <v>175</v>
      </c>
      <c r="G8946" s="1" t="s">
        <v>12</v>
      </c>
      <c r="H8946" s="1">
        <v>1.75597920466286E-5</v>
      </c>
      <c r="I8946" s="1">
        <v>1.6151496724489E-5</v>
      </c>
      <c r="J8946" s="1">
        <v>1.9323480000000001E-5</v>
      </c>
      <c r="K8946" s="1">
        <v>1.7228499999999999E-3</v>
      </c>
      <c r="L8946" s="1">
        <v>6.1608310000000005E-5</v>
      </c>
      <c r="M8946" s="1">
        <v>5.4020110000000003E-2</v>
      </c>
      <c r="N8946" s="1">
        <v>3.8726667000000001E-6</v>
      </c>
      <c r="O8946" s="1">
        <v>2.9260148400000001E-6</v>
      </c>
      <c r="P8946" s="1">
        <v>5.3663329999999996E-7</v>
      </c>
      <c r="Q8946" s="1">
        <v>7.5314318007597798E-7</v>
      </c>
      <c r="R8946" s="1">
        <v>2149.85</v>
      </c>
      <c r="S8946" s="1">
        <v>317.55</v>
      </c>
      <c r="T8946" s="1">
        <v>0.65</v>
      </c>
      <c r="U8946" s="1">
        <v>42551.7</v>
      </c>
      <c r="V8946" s="1">
        <f t="shared" si="557"/>
        <v>0.12568529213086641</v>
      </c>
      <c r="W8946" s="1">
        <f t="shared" si="558"/>
        <v>0.47941429652761547</v>
      </c>
      <c r="X8946" s="1">
        <f t="shared" si="559"/>
        <v>488.53846153846155</v>
      </c>
    </row>
    <row r="8947" spans="1:24" hidden="1" x14ac:dyDescent="0.3">
      <c r="A8947" s="18" t="str">
        <f t="shared" si="556"/>
        <v>OFF - Light Commercial - Air Compressors_2020_25</v>
      </c>
      <c r="B8947" s="1" t="s">
        <v>40</v>
      </c>
      <c r="C8947" s="1">
        <v>2020</v>
      </c>
      <c r="D8947" s="1" t="s">
        <v>175</v>
      </c>
      <c r="E8947" s="1">
        <v>2020</v>
      </c>
      <c r="F8947" s="1">
        <v>25</v>
      </c>
      <c r="G8947" s="1" t="s">
        <v>12</v>
      </c>
      <c r="H8947" s="1">
        <v>3.1443450931855299E-2</v>
      </c>
      <c r="I8947" s="1">
        <v>2.89216861671205E-2</v>
      </c>
      <c r="J8947" s="1">
        <v>3.4601599699999999E-2</v>
      </c>
      <c r="K8947" s="1">
        <v>0.54730361999999999</v>
      </c>
      <c r="L8947" s="1">
        <v>1.6747111299999999E-2</v>
      </c>
      <c r="M8947" s="1">
        <v>1.4473227</v>
      </c>
      <c r="N8947" s="1">
        <v>2.9135947499999899E-3</v>
      </c>
      <c r="O8947" s="1">
        <v>2.2013826999999998E-3</v>
      </c>
      <c r="P8947" s="1">
        <v>4.7656023800000002E-5</v>
      </c>
      <c r="Q8947" s="1">
        <v>3.2318665324992099E-5</v>
      </c>
      <c r="R8947" s="1">
        <v>92253.75</v>
      </c>
      <c r="S8947" s="1">
        <v>362174.89999999898</v>
      </c>
      <c r="T8947" s="1">
        <v>746.03</v>
      </c>
      <c r="U8947" s="1">
        <v>1992841.6</v>
      </c>
      <c r="V8947" s="1">
        <f t="shared" si="557"/>
        <v>4.8055093823043906</v>
      </c>
      <c r="W8947" s="1">
        <f t="shared" si="558"/>
        <v>2.7826316907531283</v>
      </c>
      <c r="X8947" s="1">
        <f t="shared" si="559"/>
        <v>485.46961918421374</v>
      </c>
    </row>
    <row r="8948" spans="1:24" hidden="1" x14ac:dyDescent="0.3">
      <c r="A8948" s="18" t="str">
        <f t="shared" si="556"/>
        <v>OFF - Light Commercial - Air Compressors_2020_25</v>
      </c>
      <c r="B8948" s="1" t="s">
        <v>40</v>
      </c>
      <c r="C8948" s="1">
        <v>2020</v>
      </c>
      <c r="D8948" s="1" t="s">
        <v>175</v>
      </c>
      <c r="E8948" s="1">
        <v>2020</v>
      </c>
      <c r="F8948" s="1">
        <v>25</v>
      </c>
      <c r="G8948" s="1" t="s">
        <v>5</v>
      </c>
      <c r="H8948" s="1">
        <v>1.2875724999999999E-5</v>
      </c>
      <c r="I8948" s="1">
        <v>1.5323176859504102E-5</v>
      </c>
      <c r="J8948" s="1">
        <v>1.8541044000000001E-5</v>
      </c>
      <c r="K8948" s="1">
        <v>6.9936980000000003E-5</v>
      </c>
      <c r="L8948" s="1">
        <v>1.1695819E-4</v>
      </c>
      <c r="M8948" s="1">
        <v>1.54785959999999E-2</v>
      </c>
      <c r="N8948" s="1">
        <v>4.4090696999999996E-6</v>
      </c>
      <c r="O8948" s="1">
        <v>4.056344124E-6</v>
      </c>
      <c r="P8948" s="1">
        <v>2.0535622999999999E-7</v>
      </c>
      <c r="Q8948" s="1">
        <v>1.2946977040200199E-7</v>
      </c>
      <c r="R8948" s="1">
        <v>514.65</v>
      </c>
      <c r="S8948" s="1">
        <v>938.05</v>
      </c>
      <c r="T8948" s="1">
        <v>1.1599999999999999</v>
      </c>
      <c r="U8948" s="1">
        <v>18746.400000000001</v>
      </c>
      <c r="V8948" s="1">
        <f t="shared" si="557"/>
        <v>0.27065716930029682</v>
      </c>
      <c r="W8948" s="1">
        <f t="shared" si="558"/>
        <v>2.0658622505066315</v>
      </c>
      <c r="X8948" s="1">
        <f t="shared" si="559"/>
        <v>808.66379310344826</v>
      </c>
    </row>
    <row r="8949" spans="1:24" hidden="1" x14ac:dyDescent="0.3">
      <c r="A8949" s="18" t="str">
        <f t="shared" si="556"/>
        <v>OFF - Light Commercial - Air Compressors_2020_50</v>
      </c>
      <c r="B8949" s="1" t="s">
        <v>40</v>
      </c>
      <c r="C8949" s="1">
        <v>2020</v>
      </c>
      <c r="D8949" s="1" t="s">
        <v>175</v>
      </c>
      <c r="E8949" s="1">
        <v>2020</v>
      </c>
      <c r="F8949" s="1">
        <v>50</v>
      </c>
      <c r="G8949" s="1" t="s">
        <v>12</v>
      </c>
      <c r="H8949" s="1">
        <v>6.8107755177706302E-5</v>
      </c>
      <c r="I8949" s="1">
        <v>6.2645513212454299E-5</v>
      </c>
      <c r="J8949" s="1">
        <v>7.4948430000000004E-5</v>
      </c>
      <c r="K8949" s="1">
        <v>4.586601E-3</v>
      </c>
      <c r="L8949" s="1">
        <v>1.1409860000000001E-4</v>
      </c>
      <c r="M8949" s="1">
        <v>6.8134780000000006E-2</v>
      </c>
      <c r="N8949" s="1">
        <v>4.6971512999999996E-6</v>
      </c>
      <c r="O8949" s="1">
        <v>3.5489587600000001E-6</v>
      </c>
      <c r="P8949" s="1">
        <v>8.2839479999999996E-7</v>
      </c>
      <c r="Q8949" s="1">
        <v>1.00248599860707E-6</v>
      </c>
      <c r="R8949" s="1">
        <v>2861.6</v>
      </c>
      <c r="S8949" s="1">
        <v>1470.95</v>
      </c>
      <c r="T8949" s="1">
        <v>3.04</v>
      </c>
      <c r="U8949" s="1">
        <v>51483.25</v>
      </c>
      <c r="V8949" s="1">
        <f t="shared" si="557"/>
        <v>0.40291424045237095</v>
      </c>
      <c r="W8949" s="1">
        <f t="shared" si="558"/>
        <v>0.73384267121846147</v>
      </c>
      <c r="X8949" s="1">
        <f t="shared" si="559"/>
        <v>483.8651315789474</v>
      </c>
    </row>
    <row r="8950" spans="1:24" hidden="1" x14ac:dyDescent="0.3">
      <c r="A8950" s="18" t="str">
        <f t="shared" si="556"/>
        <v>OFF - Light Commercial - Air Compressors_2020_50</v>
      </c>
      <c r="B8950" s="1" t="s">
        <v>40</v>
      </c>
      <c r="C8950" s="1">
        <v>2020</v>
      </c>
      <c r="D8950" s="1" t="s">
        <v>175</v>
      </c>
      <c r="E8950" s="1">
        <v>2020</v>
      </c>
      <c r="F8950" s="1">
        <v>50</v>
      </c>
      <c r="G8950" s="1" t="s">
        <v>5</v>
      </c>
      <c r="H8950" s="1">
        <v>3.3744201388888802E-5</v>
      </c>
      <c r="I8950" s="1">
        <v>4.0158388429751997E-5</v>
      </c>
      <c r="J8950" s="1">
        <v>4.8591650000000001E-5</v>
      </c>
      <c r="K8950" s="1">
        <v>8.9723660000000003E-4</v>
      </c>
      <c r="L8950" s="1">
        <v>8.5172399999999999E-4</v>
      </c>
      <c r="M8950" s="1">
        <v>0.1731443</v>
      </c>
      <c r="N8950" s="1">
        <v>2.8496619999999998E-6</v>
      </c>
      <c r="O8950" s="1">
        <v>2.6216890399999999E-6</v>
      </c>
      <c r="P8950" s="1">
        <v>2.2383229999999998E-6</v>
      </c>
      <c r="Q8950" s="1">
        <v>1.4452866568280201E-6</v>
      </c>
      <c r="R8950" s="1">
        <v>5745.1</v>
      </c>
      <c r="S8950" s="1">
        <v>5679.4</v>
      </c>
      <c r="T8950" s="1">
        <v>6.98</v>
      </c>
      <c r="U8950" s="1">
        <v>210137.8</v>
      </c>
      <c r="V8950" s="1">
        <f t="shared" si="557"/>
        <v>6.3279158560521742E-2</v>
      </c>
      <c r="W8950" s="1">
        <f t="shared" si="558"/>
        <v>1.3420951425897312</v>
      </c>
      <c r="X8950" s="1">
        <f t="shared" si="559"/>
        <v>813.66762177650423</v>
      </c>
    </row>
    <row r="8951" spans="1:24" hidden="1" x14ac:dyDescent="0.3">
      <c r="A8951" s="18" t="str">
        <f t="shared" si="556"/>
        <v>OFF - Light Commercial - Air Compressors_2020_100</v>
      </c>
      <c r="B8951" s="1" t="s">
        <v>40</v>
      </c>
      <c r="C8951" s="1">
        <v>2020</v>
      </c>
      <c r="D8951" s="1" t="s">
        <v>175</v>
      </c>
      <c r="E8951" s="1">
        <v>2020</v>
      </c>
      <c r="F8951" s="1">
        <v>100</v>
      </c>
      <c r="G8951" s="1" t="s">
        <v>12</v>
      </c>
      <c r="H8951" s="1">
        <v>1.6501314475404801E-4</v>
      </c>
      <c r="I8951" s="1">
        <v>1.5177909054477301E-4</v>
      </c>
      <c r="J8951" s="1">
        <v>1.815869E-4</v>
      </c>
      <c r="K8951" s="1">
        <v>7.2154690000000004E-3</v>
      </c>
      <c r="L8951" s="1">
        <v>4.0734149999999998E-4</v>
      </c>
      <c r="M8951" s="1">
        <v>0.43690990000000002</v>
      </c>
      <c r="N8951" s="1">
        <v>3.0462408E-5</v>
      </c>
      <c r="O8951" s="1">
        <v>2.30160416E-5</v>
      </c>
      <c r="P8951" s="1">
        <v>4.2211589999999998E-6</v>
      </c>
      <c r="Q8951" s="1">
        <v>5.9484245733674901E-6</v>
      </c>
      <c r="R8951" s="1">
        <v>16979.8</v>
      </c>
      <c r="S8951" s="1">
        <v>4766.8999999999996</v>
      </c>
      <c r="T8951" s="1">
        <v>9.86</v>
      </c>
      <c r="U8951" s="1">
        <v>333683</v>
      </c>
      <c r="V8951" s="1">
        <f t="shared" si="557"/>
        <v>0.15061438940417454</v>
      </c>
      <c r="W8951" s="1">
        <f t="shared" si="558"/>
        <v>0.404215699812634</v>
      </c>
      <c r="X8951" s="1">
        <f t="shared" si="559"/>
        <v>483.45841784989858</v>
      </c>
    </row>
    <row r="8952" spans="1:24" hidden="1" x14ac:dyDescent="0.3">
      <c r="A8952" s="18" t="str">
        <f t="shared" si="556"/>
        <v>OFF - Light Commercial - Air Compressors_2020_175</v>
      </c>
      <c r="B8952" s="1" t="s">
        <v>40</v>
      </c>
      <c r="C8952" s="1">
        <v>2020</v>
      </c>
      <c r="D8952" s="1" t="s">
        <v>175</v>
      </c>
      <c r="E8952" s="1">
        <v>2020</v>
      </c>
      <c r="F8952" s="1">
        <v>175</v>
      </c>
      <c r="G8952" s="1" t="s">
        <v>12</v>
      </c>
      <c r="H8952" s="1">
        <v>1.46974071257016E-5</v>
      </c>
      <c r="I8952" s="1">
        <v>1.35186750742203E-5</v>
      </c>
      <c r="J8952" s="1">
        <v>1.61736E-5</v>
      </c>
      <c r="K8952" s="1">
        <v>1.7132860000000001E-3</v>
      </c>
      <c r="L8952" s="1">
        <v>5.6708980000000001E-5</v>
      </c>
      <c r="M8952" s="1">
        <v>5.4720049999999999E-2</v>
      </c>
      <c r="N8952" s="1">
        <v>3.9228453000000004E-6</v>
      </c>
      <c r="O8952" s="1">
        <v>2.9639275600000001E-6</v>
      </c>
      <c r="P8952" s="1">
        <v>5.4358650000000002E-7</v>
      </c>
      <c r="Q8952" s="1">
        <v>7.6209394792068399E-7</v>
      </c>
      <c r="R8952" s="1">
        <v>2175.4</v>
      </c>
      <c r="S8952" s="1">
        <v>321.2</v>
      </c>
      <c r="T8952" s="1">
        <v>0.66</v>
      </c>
      <c r="U8952" s="1">
        <v>43040.800000000003</v>
      </c>
      <c r="V8952" s="1">
        <f t="shared" si="557"/>
        <v>0.10400216869361449</v>
      </c>
      <c r="W8952" s="1">
        <f t="shared" si="558"/>
        <v>0.43627477337996268</v>
      </c>
      <c r="X8952" s="1">
        <f t="shared" si="559"/>
        <v>486.66666666666663</v>
      </c>
    </row>
    <row r="8953" spans="1:24" hidden="1" x14ac:dyDescent="0.3">
      <c r="A8953" s="18" t="str">
        <f t="shared" si="556"/>
        <v>OFF - Light Commercial - Gas Compressors_2019_50</v>
      </c>
      <c r="B8953" s="1" t="s">
        <v>40</v>
      </c>
      <c r="C8953" s="1">
        <v>2020</v>
      </c>
      <c r="D8953" s="1" t="s">
        <v>176</v>
      </c>
      <c r="E8953" s="1">
        <v>2019</v>
      </c>
      <c r="F8953" s="1">
        <v>50</v>
      </c>
      <c r="G8953" s="1" t="s">
        <v>124</v>
      </c>
      <c r="H8953" s="1">
        <v>0</v>
      </c>
      <c r="I8953" s="1">
        <v>0</v>
      </c>
      <c r="J8953" s="1">
        <v>2.7688E-5</v>
      </c>
      <c r="K8953" s="1">
        <v>3.912263E-3</v>
      </c>
      <c r="L8953" s="1">
        <v>9.6594919999999998E-4</v>
      </c>
      <c r="M8953" s="1">
        <v>0.20301259999999999</v>
      </c>
      <c r="N8953" s="1">
        <v>0</v>
      </c>
      <c r="O8953" s="1">
        <v>0</v>
      </c>
      <c r="P8953" s="1">
        <v>0</v>
      </c>
      <c r="Q8953" s="1">
        <v>0</v>
      </c>
      <c r="R8953" s="1">
        <v>10884.3</v>
      </c>
      <c r="S8953" s="1">
        <v>3153.6</v>
      </c>
      <c r="T8953" s="1">
        <v>0.37</v>
      </c>
      <c r="U8953" s="1">
        <v>100915.2</v>
      </c>
      <c r="V8953" s="1">
        <f t="shared" si="557"/>
        <v>0</v>
      </c>
      <c r="W8953" s="1">
        <f t="shared" si="558"/>
        <v>3.169467498029543</v>
      </c>
      <c r="X8953" s="1">
        <f t="shared" si="559"/>
        <v>8523.2432432432433</v>
      </c>
    </row>
    <row r="8954" spans="1:24" hidden="1" x14ac:dyDescent="0.3">
      <c r="A8954" s="18" t="str">
        <f t="shared" si="556"/>
        <v>OFF - Light Commercial - Gas Compressors_2019_100</v>
      </c>
      <c r="B8954" s="1" t="s">
        <v>40</v>
      </c>
      <c r="C8954" s="1">
        <v>2020</v>
      </c>
      <c r="D8954" s="1" t="s">
        <v>176</v>
      </c>
      <c r="E8954" s="1">
        <v>2019</v>
      </c>
      <c r="F8954" s="1">
        <v>100</v>
      </c>
      <c r="G8954" s="1" t="s">
        <v>124</v>
      </c>
      <c r="H8954" s="1">
        <v>0</v>
      </c>
      <c r="I8954" s="1">
        <v>0</v>
      </c>
      <c r="J8954" s="1">
        <v>1.4824169999999999E-4</v>
      </c>
      <c r="K8954" s="1">
        <v>6.2601820000000002E-2</v>
      </c>
      <c r="L8954" s="1">
        <v>5.8889900000000002E-3</v>
      </c>
      <c r="M8954" s="1">
        <v>1.1408259999999999</v>
      </c>
      <c r="N8954" s="1">
        <v>0</v>
      </c>
      <c r="O8954" s="1">
        <v>0</v>
      </c>
      <c r="P8954" s="1">
        <v>0</v>
      </c>
      <c r="Q8954" s="1">
        <v>0</v>
      </c>
      <c r="R8954" s="1">
        <v>64451.7</v>
      </c>
      <c r="S8954" s="1">
        <v>6518.9</v>
      </c>
      <c r="T8954" s="1">
        <v>0.77</v>
      </c>
      <c r="U8954" s="1">
        <v>573663.19999999995</v>
      </c>
      <c r="V8954" s="1">
        <f t="shared" si="557"/>
        <v>0</v>
      </c>
      <c r="W8954" s="1">
        <f t="shared" si="558"/>
        <v>3.3991664092007281</v>
      </c>
      <c r="X8954" s="1">
        <f t="shared" si="559"/>
        <v>8466.1038961038957</v>
      </c>
    </row>
    <row r="8955" spans="1:24" hidden="1" x14ac:dyDescent="0.3">
      <c r="A8955" s="18" t="str">
        <f t="shared" si="556"/>
        <v>OFF - Light Commercial - Gas Compressors_2019_175</v>
      </c>
      <c r="B8955" s="1" t="s">
        <v>40</v>
      </c>
      <c r="C8955" s="1">
        <v>2020</v>
      </c>
      <c r="D8955" s="1" t="s">
        <v>176</v>
      </c>
      <c r="E8955" s="1">
        <v>2019</v>
      </c>
      <c r="F8955" s="1">
        <v>175</v>
      </c>
      <c r="G8955" s="1" t="s">
        <v>124</v>
      </c>
      <c r="H8955" s="1">
        <v>0</v>
      </c>
      <c r="I8955" s="1">
        <v>0</v>
      </c>
      <c r="J8955" s="1">
        <v>4.2108830000000001E-5</v>
      </c>
      <c r="K8955" s="1">
        <v>1.226795E-2</v>
      </c>
      <c r="L8955" s="1">
        <v>1.575866E-3</v>
      </c>
      <c r="M8955" s="1">
        <v>0.2969038</v>
      </c>
      <c r="N8955" s="1">
        <v>0</v>
      </c>
      <c r="O8955" s="1">
        <v>0</v>
      </c>
      <c r="P8955" s="1">
        <v>0</v>
      </c>
      <c r="Q8955" s="1">
        <v>0</v>
      </c>
      <c r="R8955" s="1">
        <v>16454.2</v>
      </c>
      <c r="S8955" s="1">
        <v>1051.2</v>
      </c>
      <c r="T8955" s="1">
        <v>0.12</v>
      </c>
      <c r="U8955" s="1">
        <v>153475.19999999899</v>
      </c>
      <c r="V8955" s="1">
        <f t="shared" si="557"/>
        <v>0</v>
      </c>
      <c r="W8955" s="1">
        <f t="shared" si="558"/>
        <v>3.3999276719103153</v>
      </c>
      <c r="X8955" s="1">
        <f t="shared" si="559"/>
        <v>8760</v>
      </c>
    </row>
    <row r="8956" spans="1:24" hidden="1" x14ac:dyDescent="0.3">
      <c r="A8956" s="18" t="str">
        <f t="shared" si="556"/>
        <v>OFF - Light Commercial - Gas Compressors_2019_300</v>
      </c>
      <c r="B8956" s="1" t="s">
        <v>40</v>
      </c>
      <c r="C8956" s="1">
        <v>2020</v>
      </c>
      <c r="D8956" s="1" t="s">
        <v>176</v>
      </c>
      <c r="E8956" s="1">
        <v>2019</v>
      </c>
      <c r="F8956" s="1">
        <v>300</v>
      </c>
      <c r="G8956" s="1" t="s">
        <v>124</v>
      </c>
      <c r="H8956" s="1">
        <v>0</v>
      </c>
      <c r="I8956" s="1">
        <v>0</v>
      </c>
      <c r="J8956" s="1">
        <v>3.0868699999999998E-5</v>
      </c>
      <c r="K8956" s="1">
        <v>1.411654E-2</v>
      </c>
      <c r="L8956" s="1">
        <v>1.11217E-3</v>
      </c>
      <c r="M8956" s="1">
        <v>0.30599749999999998</v>
      </c>
      <c r="N8956" s="1">
        <v>0</v>
      </c>
      <c r="O8956" s="1">
        <v>0</v>
      </c>
      <c r="P8956" s="1">
        <v>0</v>
      </c>
      <c r="Q8956" s="1">
        <v>0</v>
      </c>
      <c r="R8956" s="1">
        <v>17052.8</v>
      </c>
      <c r="S8956" s="1">
        <v>843.15</v>
      </c>
      <c r="T8956" s="1">
        <v>0.1</v>
      </c>
      <c r="U8956" s="1">
        <v>177061.5</v>
      </c>
      <c r="V8956" s="1">
        <f t="shared" si="557"/>
        <v>0</v>
      </c>
      <c r="W8956" s="1">
        <f t="shared" si="558"/>
        <v>2.0798673516507939</v>
      </c>
      <c r="X8956" s="1">
        <f t="shared" si="559"/>
        <v>8431.5</v>
      </c>
    </row>
    <row r="8957" spans="1:24" hidden="1" x14ac:dyDescent="0.3">
      <c r="A8957" s="18" t="str">
        <f t="shared" si="556"/>
        <v>OFF - Light Commercial - Gas Compressors_2019_600</v>
      </c>
      <c r="B8957" s="1" t="s">
        <v>40</v>
      </c>
      <c r="C8957" s="1">
        <v>2020</v>
      </c>
      <c r="D8957" s="1" t="s">
        <v>176</v>
      </c>
      <c r="E8957" s="1">
        <v>2019</v>
      </c>
      <c r="F8957" s="1">
        <v>600</v>
      </c>
      <c r="G8957" s="1" t="s">
        <v>124</v>
      </c>
      <c r="H8957" s="1">
        <v>0</v>
      </c>
      <c r="I8957" s="1">
        <v>0</v>
      </c>
      <c r="J8957" s="1">
        <v>4.3473409999999997E-5</v>
      </c>
      <c r="K8957" s="1">
        <v>1.9880800000000001E-2</v>
      </c>
      <c r="L8957" s="1">
        <v>1.5663059999999999E-3</v>
      </c>
      <c r="M8957" s="1">
        <v>0.43094650000000001</v>
      </c>
      <c r="N8957" s="1">
        <v>0</v>
      </c>
      <c r="O8957" s="1">
        <v>0</v>
      </c>
      <c r="P8957" s="1">
        <v>0</v>
      </c>
      <c r="Q8957" s="1">
        <v>0</v>
      </c>
      <c r="R8957" s="1">
        <v>24017</v>
      </c>
      <c r="S8957" s="1">
        <v>737.3</v>
      </c>
      <c r="T8957" s="1">
        <v>0.09</v>
      </c>
      <c r="U8957" s="1">
        <v>249207.4</v>
      </c>
      <c r="V8957" s="1">
        <f t="shared" si="557"/>
        <v>0</v>
      </c>
      <c r="W8957" s="1">
        <f t="shared" si="558"/>
        <v>2.0811542875541038</v>
      </c>
      <c r="X8957" s="1">
        <f t="shared" si="559"/>
        <v>8192.2222222222226</v>
      </c>
    </row>
    <row r="8958" spans="1:24" hidden="1" x14ac:dyDescent="0.3">
      <c r="A8958" s="18" t="str">
        <f t="shared" si="556"/>
        <v>OFF - Light Commercial - Gas Compressors_2020_50</v>
      </c>
      <c r="B8958" s="1" t="s">
        <v>40</v>
      </c>
      <c r="C8958" s="1">
        <v>2020</v>
      </c>
      <c r="D8958" s="1" t="s">
        <v>176</v>
      </c>
      <c r="E8958" s="1">
        <v>2020</v>
      </c>
      <c r="F8958" s="1">
        <v>50</v>
      </c>
      <c r="G8958" s="1" t="s">
        <v>124</v>
      </c>
      <c r="H8958" s="1">
        <v>0</v>
      </c>
      <c r="I8958" s="1">
        <v>0</v>
      </c>
      <c r="J8958" s="1">
        <v>1.2584289999999999E-4</v>
      </c>
      <c r="K8958" s="1">
        <v>2.3288550000000002E-2</v>
      </c>
      <c r="L8958" s="1">
        <v>4.6092700000000004E-3</v>
      </c>
      <c r="M8958" s="1">
        <v>1.6497329999999999</v>
      </c>
      <c r="N8958" s="1">
        <v>0</v>
      </c>
      <c r="O8958" s="1">
        <v>0</v>
      </c>
      <c r="P8958" s="1">
        <v>0</v>
      </c>
      <c r="Q8958" s="1">
        <v>0</v>
      </c>
      <c r="R8958" s="1">
        <v>87556.2</v>
      </c>
      <c r="S8958" s="1">
        <v>25637.599999999999</v>
      </c>
      <c r="T8958" s="1">
        <v>3.02</v>
      </c>
      <c r="U8958" s="1">
        <v>820403.19999999995</v>
      </c>
      <c r="V8958" s="1">
        <f t="shared" si="557"/>
        <v>0</v>
      </c>
      <c r="W8958" s="1">
        <f t="shared" si="558"/>
        <v>1.8603446249198288</v>
      </c>
      <c r="X8958" s="1">
        <f t="shared" si="559"/>
        <v>8489.2715231788079</v>
      </c>
    </row>
    <row r="8959" spans="1:24" hidden="1" x14ac:dyDescent="0.3">
      <c r="A8959" s="18" t="str">
        <f t="shared" si="556"/>
        <v>OFF - Light Commercial - Gas Compressors_2020_100</v>
      </c>
      <c r="B8959" s="1" t="s">
        <v>40</v>
      </c>
      <c r="C8959" s="1">
        <v>2020</v>
      </c>
      <c r="D8959" s="1" t="s">
        <v>176</v>
      </c>
      <c r="E8959" s="1">
        <v>2020</v>
      </c>
      <c r="F8959" s="1">
        <v>100</v>
      </c>
      <c r="G8959" s="1" t="s">
        <v>124</v>
      </c>
      <c r="H8959" s="1">
        <v>0</v>
      </c>
      <c r="I8959" s="1">
        <v>0</v>
      </c>
      <c r="J8959" s="1">
        <v>6.8899059999999999E-4</v>
      </c>
      <c r="K8959" s="1">
        <v>0.37238199999999999</v>
      </c>
      <c r="L8959" s="1">
        <v>2.7099740000000001E-2</v>
      </c>
      <c r="M8959" s="1">
        <v>9.2706479999999996</v>
      </c>
      <c r="N8959" s="1">
        <v>0</v>
      </c>
      <c r="O8959" s="1">
        <v>0</v>
      </c>
      <c r="P8959" s="1">
        <v>0</v>
      </c>
      <c r="Q8959" s="1">
        <v>0</v>
      </c>
      <c r="R8959" s="1">
        <v>511646.05</v>
      </c>
      <c r="S8959" s="1">
        <v>52987.049999999901</v>
      </c>
      <c r="T8959" s="1">
        <v>6.24</v>
      </c>
      <c r="U8959" s="1">
        <v>4662860.3999999901</v>
      </c>
      <c r="V8959" s="1">
        <f t="shared" si="557"/>
        <v>0</v>
      </c>
      <c r="W8959" s="1">
        <f t="shared" si="558"/>
        <v>1.9244264237201254</v>
      </c>
      <c r="X8959" s="1">
        <f t="shared" si="559"/>
        <v>8491.5144230769074</v>
      </c>
    </row>
    <row r="8960" spans="1:24" hidden="1" x14ac:dyDescent="0.3">
      <c r="A8960" s="18" t="str">
        <f t="shared" si="556"/>
        <v>OFF - Light Commercial - Gas Compressors_2020_175</v>
      </c>
      <c r="B8960" s="1" t="s">
        <v>40</v>
      </c>
      <c r="C8960" s="1">
        <v>2020</v>
      </c>
      <c r="D8960" s="1" t="s">
        <v>176</v>
      </c>
      <c r="E8960" s="1">
        <v>2020</v>
      </c>
      <c r="F8960" s="1">
        <v>175</v>
      </c>
      <c r="G8960" s="1" t="s">
        <v>124</v>
      </c>
      <c r="H8960" s="1">
        <v>0</v>
      </c>
      <c r="I8960" s="1">
        <v>0</v>
      </c>
      <c r="J8960" s="1">
        <v>1.9138599999999999E-4</v>
      </c>
      <c r="K8960" s="1">
        <v>7.6223589999999994E-2</v>
      </c>
      <c r="L8960" s="1">
        <v>7.2517629999999996E-3</v>
      </c>
      <c r="M8960" s="1">
        <v>2.4127169999999998</v>
      </c>
      <c r="N8960" s="1">
        <v>0</v>
      </c>
      <c r="O8960" s="1">
        <v>0</v>
      </c>
      <c r="P8960" s="1">
        <v>0</v>
      </c>
      <c r="Q8960" s="1">
        <v>0</v>
      </c>
      <c r="R8960" s="1">
        <v>131498.54999999999</v>
      </c>
      <c r="S8960" s="1">
        <v>8544.65</v>
      </c>
      <c r="T8960" s="1">
        <v>1.01</v>
      </c>
      <c r="U8960" s="1">
        <v>1247518.8999999999</v>
      </c>
      <c r="V8960" s="1">
        <f t="shared" si="557"/>
        <v>0</v>
      </c>
      <c r="W8960" s="1">
        <f t="shared" si="558"/>
        <v>1.9247976019195112</v>
      </c>
      <c r="X8960" s="1">
        <f t="shared" si="559"/>
        <v>8460.0495049504952</v>
      </c>
    </row>
    <row r="8961" spans="1:24" hidden="1" x14ac:dyDescent="0.3">
      <c r="A8961" s="18" t="str">
        <f t="shared" si="556"/>
        <v>OFF - Light Commercial - Gas Compressors_2020_300</v>
      </c>
      <c r="B8961" s="1" t="s">
        <v>40</v>
      </c>
      <c r="C8961" s="1">
        <v>2020</v>
      </c>
      <c r="D8961" s="1" t="s">
        <v>176</v>
      </c>
      <c r="E8961" s="1">
        <v>2020</v>
      </c>
      <c r="F8961" s="1">
        <v>300</v>
      </c>
      <c r="G8961" s="1" t="s">
        <v>124</v>
      </c>
      <c r="H8961" s="1">
        <v>0</v>
      </c>
      <c r="I8961" s="1">
        <v>0</v>
      </c>
      <c r="J8961" s="1">
        <v>1.4877360000000001E-4</v>
      </c>
      <c r="K8961" s="1">
        <v>8.7709339999999997E-2</v>
      </c>
      <c r="L8961" s="1">
        <v>7.4306190000000003E-3</v>
      </c>
      <c r="M8961" s="1">
        <v>2.486615</v>
      </c>
      <c r="N8961" s="1">
        <v>0</v>
      </c>
      <c r="O8961" s="1">
        <v>0</v>
      </c>
      <c r="P8961" s="1">
        <v>0</v>
      </c>
      <c r="Q8961" s="1">
        <v>0</v>
      </c>
      <c r="R8961" s="1">
        <v>136174.19999999899</v>
      </c>
      <c r="S8961" s="1">
        <v>6836.45</v>
      </c>
      <c r="T8961" s="1">
        <v>0.8</v>
      </c>
      <c r="U8961" s="1">
        <v>1435654.5</v>
      </c>
      <c r="V8961" s="1">
        <f t="shared" si="557"/>
        <v>0</v>
      </c>
      <c r="W8961" s="1">
        <f t="shared" si="558"/>
        <v>1.7138138879704221</v>
      </c>
      <c r="X8961" s="1">
        <f t="shared" si="559"/>
        <v>8545.5625</v>
      </c>
    </row>
    <row r="8962" spans="1:24" hidden="1" x14ac:dyDescent="0.3">
      <c r="A8962" s="18" t="str">
        <f t="shared" si="556"/>
        <v>OFF - Light Commercial - Gas Compressors_2020_600</v>
      </c>
      <c r="B8962" s="1" t="s">
        <v>40</v>
      </c>
      <c r="C8962" s="1">
        <v>2020</v>
      </c>
      <c r="D8962" s="1" t="s">
        <v>176</v>
      </c>
      <c r="E8962" s="1">
        <v>2020</v>
      </c>
      <c r="F8962" s="1">
        <v>600</v>
      </c>
      <c r="G8962" s="1" t="s">
        <v>124</v>
      </c>
      <c r="H8962" s="1">
        <v>0</v>
      </c>
      <c r="I8962" s="1">
        <v>0</v>
      </c>
      <c r="J8962" s="1">
        <v>2.095229E-4</v>
      </c>
      <c r="K8962" s="1">
        <v>0.12352399999999999</v>
      </c>
      <c r="L8962" s="1">
        <v>1.046479E-2</v>
      </c>
      <c r="M8962" s="1">
        <v>3.5019830000000001</v>
      </c>
      <c r="N8962" s="1">
        <v>0</v>
      </c>
      <c r="O8962" s="1">
        <v>0</v>
      </c>
      <c r="P8962" s="1">
        <v>0</v>
      </c>
      <c r="Q8962" s="1">
        <v>0</v>
      </c>
      <c r="R8962" s="1">
        <v>191781.94999999899</v>
      </c>
      <c r="S8962" s="1">
        <v>5982.35</v>
      </c>
      <c r="T8962" s="1">
        <v>0.7</v>
      </c>
      <c r="U8962" s="1">
        <v>2022034.3</v>
      </c>
      <c r="V8962" s="1">
        <f t="shared" si="557"/>
        <v>0</v>
      </c>
      <c r="W8962" s="1">
        <f t="shared" si="558"/>
        <v>1.713683440130654</v>
      </c>
      <c r="X8962" s="1">
        <f t="shared" si="559"/>
        <v>8546.2142857142862</v>
      </c>
    </row>
    <row r="8963" spans="1:24" hidden="1" x14ac:dyDescent="0.3">
      <c r="A8963" s="18" t="str">
        <f t="shared" si="556"/>
        <v>OFF - Light Commercial - Generator Sets_1989_25</v>
      </c>
      <c r="B8963" s="1" t="s">
        <v>40</v>
      </c>
      <c r="C8963" s="1">
        <v>2020</v>
      </c>
      <c r="D8963" s="1" t="s">
        <v>177</v>
      </c>
      <c r="E8963" s="1">
        <v>1989</v>
      </c>
      <c r="F8963" s="1">
        <v>25</v>
      </c>
      <c r="G8963" s="1" t="s">
        <v>12</v>
      </c>
      <c r="H8963" s="1">
        <v>2.2920812512097399E-5</v>
      </c>
      <c r="I8963" s="1">
        <v>2.10825633486272E-5</v>
      </c>
      <c r="J8963" s="1">
        <v>2.5222955999999999E-5</v>
      </c>
      <c r="K8963" s="1">
        <v>2.6902570799999998E-4</v>
      </c>
      <c r="L8963" s="1">
        <v>9.5575105799999994E-7</v>
      </c>
      <c r="M8963" s="1">
        <v>1.9770731200000001E-4</v>
      </c>
      <c r="N8963" s="1">
        <v>6.77664774E-7</v>
      </c>
      <c r="O8963" s="1">
        <v>5.1201338480000005E-7</v>
      </c>
      <c r="P8963" s="1">
        <v>6.8518264E-9</v>
      </c>
      <c r="Q8963" s="1">
        <v>8.9507678447060207E-9</v>
      </c>
      <c r="R8963" s="1">
        <v>25.55</v>
      </c>
      <c r="S8963" s="1">
        <v>58.4</v>
      </c>
      <c r="T8963" s="1">
        <v>0.66</v>
      </c>
      <c r="U8963" s="1">
        <v>222.65</v>
      </c>
      <c r="V8963" s="1">
        <f t="shared" si="557"/>
        <v>31.353737295012944</v>
      </c>
      <c r="W8963" s="1">
        <f t="shared" si="558"/>
        <v>1.4213815984532048</v>
      </c>
      <c r="X8963" s="1">
        <f t="shared" si="559"/>
        <v>88.484848484848484</v>
      </c>
    </row>
    <row r="8964" spans="1:24" hidden="1" x14ac:dyDescent="0.3">
      <c r="A8964" s="18" t="str">
        <f t="shared" si="556"/>
        <v>OFF - Light Commercial - Generator Sets_1989_25</v>
      </c>
      <c r="B8964" s="1" t="s">
        <v>40</v>
      </c>
      <c r="C8964" s="1">
        <v>2020</v>
      </c>
      <c r="D8964" s="1" t="s">
        <v>177</v>
      </c>
      <c r="E8964" s="1">
        <v>1989</v>
      </c>
      <c r="F8964" s="1">
        <v>25</v>
      </c>
      <c r="G8964" s="1" t="s">
        <v>5</v>
      </c>
      <c r="H8964" s="1">
        <v>3.8394409722222199E-6</v>
      </c>
      <c r="I8964" s="1">
        <v>4.5692520661156996E-6</v>
      </c>
      <c r="J8964" s="1">
        <v>5.528795E-6</v>
      </c>
      <c r="K8964" s="1">
        <v>1.3601361999999999E-5</v>
      </c>
      <c r="L8964" s="1">
        <v>2.0949233999999999E-5</v>
      </c>
      <c r="M8964" s="1">
        <v>1.5459307999999899E-3</v>
      </c>
      <c r="N8964" s="1">
        <v>1.6962168999999899E-6</v>
      </c>
      <c r="O8964" s="1">
        <v>1.5605195479999999E-6</v>
      </c>
      <c r="P8964" s="1">
        <v>2.1577110000000001E-8</v>
      </c>
      <c r="Q8964" s="1">
        <v>1.2855154508000199E-8</v>
      </c>
      <c r="R8964" s="1">
        <v>51.099999999999902</v>
      </c>
      <c r="S8964" s="1">
        <v>83.95</v>
      </c>
      <c r="T8964" s="1">
        <v>0.25</v>
      </c>
      <c r="U8964" s="1">
        <v>1215.45</v>
      </c>
      <c r="V8964" s="1">
        <f t="shared" si="557"/>
        <v>1.244791515793884</v>
      </c>
      <c r="W8964" s="1">
        <f t="shared" si="558"/>
        <v>5.7071547746213698</v>
      </c>
      <c r="X8964" s="1">
        <f t="shared" si="559"/>
        <v>335.8</v>
      </c>
    </row>
    <row r="8965" spans="1:24" hidden="1" x14ac:dyDescent="0.3">
      <c r="A8965" s="18" t="str">
        <f t="shared" si="556"/>
        <v>OFF - Light Commercial - Generator Sets_1989_50</v>
      </c>
      <c r="B8965" s="1" t="s">
        <v>40</v>
      </c>
      <c r="C8965" s="1">
        <v>2020</v>
      </c>
      <c r="D8965" s="1" t="s">
        <v>177</v>
      </c>
      <c r="E8965" s="1">
        <v>1989</v>
      </c>
      <c r="F8965" s="1">
        <v>50</v>
      </c>
      <c r="G8965" s="1" t="s">
        <v>12</v>
      </c>
      <c r="H8965" s="1">
        <v>1.2851398396458101E-5</v>
      </c>
      <c r="I8965" s="1">
        <v>1.1820716245062101E-5</v>
      </c>
      <c r="J8965" s="1">
        <v>1.414218E-5</v>
      </c>
      <c r="K8965" s="1">
        <v>2.798988E-4</v>
      </c>
      <c r="L8965" s="1">
        <v>2.2460240000000002E-5</v>
      </c>
      <c r="M8965" s="1">
        <v>2.2516849999999998E-3</v>
      </c>
      <c r="N8965" s="1">
        <v>1.5522912000000001E-7</v>
      </c>
      <c r="O8965" s="1">
        <v>1.17284224E-7</v>
      </c>
      <c r="P8965" s="1">
        <v>2.7376389999999998E-8</v>
      </c>
      <c r="Q8965" s="1">
        <v>3.5803071378824103E-8</v>
      </c>
      <c r="R8965" s="1">
        <v>102.2</v>
      </c>
      <c r="S8965" s="1">
        <v>43.8</v>
      </c>
      <c r="T8965" s="1">
        <v>0.38</v>
      </c>
      <c r="U8965" s="1">
        <v>1401.6</v>
      </c>
      <c r="V8965" s="1">
        <f t="shared" si="557"/>
        <v>2.7925972378620934</v>
      </c>
      <c r="W8965" s="1">
        <f t="shared" si="558"/>
        <v>5.3061424439420843</v>
      </c>
      <c r="X8965" s="1">
        <f t="shared" si="559"/>
        <v>115.26315789473684</v>
      </c>
    </row>
    <row r="8966" spans="1:24" hidden="1" x14ac:dyDescent="0.3">
      <c r="A8966" s="18" t="str">
        <f t="shared" si="556"/>
        <v>OFF - Light Commercial - Generator Sets_1989_50</v>
      </c>
      <c r="B8966" s="1" t="s">
        <v>40</v>
      </c>
      <c r="C8966" s="1">
        <v>2020</v>
      </c>
      <c r="D8966" s="1" t="s">
        <v>177</v>
      </c>
      <c r="E8966" s="1">
        <v>1989</v>
      </c>
      <c r="F8966" s="1">
        <v>50</v>
      </c>
      <c r="G8966" s="1" t="s">
        <v>5</v>
      </c>
      <c r="H8966" s="1">
        <v>1.15343680555555E-5</v>
      </c>
      <c r="I8966" s="1">
        <v>1.37268512396694E-5</v>
      </c>
      <c r="J8966" s="1">
        <v>1.660949E-5</v>
      </c>
      <c r="K8966" s="1">
        <v>3.3973600000000003E-5</v>
      </c>
      <c r="L8966" s="1">
        <v>2.403627E-5</v>
      </c>
      <c r="M8966" s="1">
        <v>1.830307E-3</v>
      </c>
      <c r="N8966" s="1">
        <v>3.2396249999999999E-6</v>
      </c>
      <c r="O8966" s="1">
        <v>2.9804549999999999E-6</v>
      </c>
      <c r="P8966" s="1">
        <v>2.3661299999999999E-8</v>
      </c>
      <c r="Q8966" s="1">
        <v>1.65280557960002E-8</v>
      </c>
      <c r="R8966" s="1">
        <v>65.7</v>
      </c>
      <c r="S8966" s="1">
        <v>43.8</v>
      </c>
      <c r="T8966" s="1">
        <v>0.13</v>
      </c>
      <c r="U8966" s="1">
        <v>1445.4</v>
      </c>
      <c r="V8966" s="1">
        <f t="shared" si="557"/>
        <v>3.1446439325449904</v>
      </c>
      <c r="W8966" s="1">
        <f t="shared" si="558"/>
        <v>5.5063983208383327</v>
      </c>
      <c r="X8966" s="1">
        <f t="shared" si="559"/>
        <v>336.92307692307691</v>
      </c>
    </row>
    <row r="8967" spans="1:24" hidden="1" x14ac:dyDescent="0.3">
      <c r="A8967" s="18" t="str">
        <f t="shared" si="556"/>
        <v>OFF - Light Commercial - Generator Sets_1989_100</v>
      </c>
      <c r="B8967" s="1" t="s">
        <v>40</v>
      </c>
      <c r="C8967" s="1">
        <v>2020</v>
      </c>
      <c r="D8967" s="1" t="s">
        <v>177</v>
      </c>
      <c r="E8967" s="1">
        <v>1989</v>
      </c>
      <c r="F8967" s="1">
        <v>100</v>
      </c>
      <c r="G8967" s="1" t="s">
        <v>12</v>
      </c>
      <c r="H8967" s="1">
        <v>4.4976977369940503E-6</v>
      </c>
      <c r="I8967" s="1">
        <v>4.1369823784871301E-6</v>
      </c>
      <c r="J8967" s="1">
        <v>4.9494420000000003E-6</v>
      </c>
      <c r="K8967" s="1">
        <v>6.9229009999999998E-5</v>
      </c>
      <c r="L8967" s="1">
        <v>1.6631409999999999E-5</v>
      </c>
      <c r="M8967" s="1">
        <v>1.115282E-3</v>
      </c>
      <c r="N8967" s="1">
        <v>7.7760153000000002E-8</v>
      </c>
      <c r="O8967" s="1">
        <v>5.8752115599999999E-8</v>
      </c>
      <c r="P8967" s="1">
        <v>1.077518E-8</v>
      </c>
      <c r="Q8967" s="1">
        <v>1.6622854568739699E-8</v>
      </c>
      <c r="R8967" s="1">
        <v>47.45</v>
      </c>
      <c r="S8967" s="1">
        <v>7.3</v>
      </c>
      <c r="T8967" s="1">
        <v>7.0000000000000007E-2</v>
      </c>
      <c r="U8967" s="1">
        <v>605.9</v>
      </c>
      <c r="V8967" s="1">
        <f t="shared" si="557"/>
        <v>2.2608477610918247</v>
      </c>
      <c r="W8967" s="1">
        <f t="shared" si="558"/>
        <v>9.0890128654719256</v>
      </c>
      <c r="X8967" s="1">
        <f t="shared" si="559"/>
        <v>104.28571428571428</v>
      </c>
    </row>
    <row r="8968" spans="1:24" hidden="1" x14ac:dyDescent="0.3">
      <c r="A8968" s="18" t="str">
        <f t="shared" si="556"/>
        <v>OFF - Light Commercial - Generator Sets_1989_100</v>
      </c>
      <c r="B8968" s="1" t="s">
        <v>40</v>
      </c>
      <c r="C8968" s="1">
        <v>2020</v>
      </c>
      <c r="D8968" s="1" t="s">
        <v>177</v>
      </c>
      <c r="E8968" s="1">
        <v>1989</v>
      </c>
      <c r="F8968" s="1">
        <v>100</v>
      </c>
      <c r="G8968" s="1" t="s">
        <v>124</v>
      </c>
      <c r="H8968" s="1">
        <v>0</v>
      </c>
      <c r="I8968" s="1">
        <v>0</v>
      </c>
      <c r="J8968" s="1">
        <v>2.106832E-8</v>
      </c>
      <c r="K8968" s="1">
        <v>2.642144E-6</v>
      </c>
      <c r="L8968" s="1">
        <v>1.149641E-6</v>
      </c>
      <c r="M8968" s="1">
        <v>7.2310839999999995E-5</v>
      </c>
      <c r="N8968" s="1">
        <v>0</v>
      </c>
      <c r="O8968" s="1">
        <v>0</v>
      </c>
      <c r="P8968" s="1">
        <v>0</v>
      </c>
      <c r="Q8968" s="1">
        <v>0</v>
      </c>
      <c r="R8968" s="1">
        <v>3.65</v>
      </c>
      <c r="S8968" s="1">
        <v>0</v>
      </c>
      <c r="T8968" s="1">
        <v>0.01</v>
      </c>
      <c r="U8968" s="1">
        <v>0</v>
      </c>
      <c r="V8968" s="1">
        <f t="shared" si="557"/>
        <v>0</v>
      </c>
      <c r="W8968" s="1">
        <f t="shared" si="558"/>
        <v>0</v>
      </c>
      <c r="X8968" s="1">
        <f t="shared" si="559"/>
        <v>0</v>
      </c>
    </row>
    <row r="8969" spans="1:24" hidden="1" x14ac:dyDescent="0.3">
      <c r="A8969" s="18" t="str">
        <f t="shared" si="556"/>
        <v>OFF - Light Commercial - Generator Sets_1989_175</v>
      </c>
      <c r="B8969" s="1" t="s">
        <v>40</v>
      </c>
      <c r="C8969" s="1">
        <v>2020</v>
      </c>
      <c r="D8969" s="1" t="s">
        <v>177</v>
      </c>
      <c r="E8969" s="1">
        <v>1989</v>
      </c>
      <c r="F8969" s="1">
        <v>175</v>
      </c>
      <c r="G8969" s="1" t="s">
        <v>12</v>
      </c>
      <c r="H8969" s="1">
        <v>3.5746870112745901E-7</v>
      </c>
      <c r="I8969" s="1">
        <v>3.2879971129703602E-7</v>
      </c>
      <c r="J8969" s="1">
        <v>3.933725E-7</v>
      </c>
      <c r="K8969" s="1">
        <v>5.02708E-6</v>
      </c>
      <c r="L8969" s="1">
        <v>3.0727089999999999E-6</v>
      </c>
      <c r="M8969" s="1">
        <v>1.8027740000000001E-4</v>
      </c>
      <c r="N8969" s="1">
        <v>1.2923964000000001E-8</v>
      </c>
      <c r="O8969" s="1">
        <v>9.7647728000000005E-9</v>
      </c>
      <c r="P8969" s="1">
        <v>1.7908669999999999E-9</v>
      </c>
      <c r="Q8969" s="1">
        <v>2.5573622413445701E-9</v>
      </c>
      <c r="R8969" s="1">
        <v>7.3</v>
      </c>
      <c r="S8969" s="1">
        <v>0</v>
      </c>
      <c r="T8969" s="1">
        <v>0.01</v>
      </c>
      <c r="U8969" s="1">
        <v>0</v>
      </c>
      <c r="V8969" s="1">
        <f t="shared" si="557"/>
        <v>0</v>
      </c>
      <c r="W8969" s="1">
        <f t="shared" si="558"/>
        <v>0</v>
      </c>
      <c r="X8969" s="1">
        <f t="shared" si="559"/>
        <v>0</v>
      </c>
    </row>
    <row r="8970" spans="1:24" hidden="1" x14ac:dyDescent="0.3">
      <c r="A8970" s="18" t="str">
        <f t="shared" ref="A8970:A9033" si="560">D8970&amp;"_"&amp;E8970&amp;"_"&amp;F8970</f>
        <v>OFF - Light Commercial - Generator Sets_1989_175</v>
      </c>
      <c r="B8970" s="1" t="s">
        <v>40</v>
      </c>
      <c r="C8970" s="1">
        <v>2020</v>
      </c>
      <c r="D8970" s="1" t="s">
        <v>177</v>
      </c>
      <c r="E8970" s="1">
        <v>1989</v>
      </c>
      <c r="F8970" s="1">
        <v>175</v>
      </c>
      <c r="G8970" s="1" t="s">
        <v>124</v>
      </c>
      <c r="H8970" s="1">
        <v>0</v>
      </c>
      <c r="I8970" s="1">
        <v>0</v>
      </c>
      <c r="J8970" s="1">
        <v>2.1358590000000001E-8</v>
      </c>
      <c r="K8970" s="1">
        <v>3.0700470000000001E-6</v>
      </c>
      <c r="L8970" s="1">
        <v>1.7025199999999999E-6</v>
      </c>
      <c r="M8970" s="1">
        <v>1.054486E-4</v>
      </c>
      <c r="N8970" s="1">
        <v>0</v>
      </c>
      <c r="O8970" s="1">
        <v>0</v>
      </c>
      <c r="P8970" s="1">
        <v>0</v>
      </c>
      <c r="Q8970" s="1">
        <v>0</v>
      </c>
      <c r="R8970" s="1">
        <v>7.3</v>
      </c>
      <c r="S8970" s="1">
        <v>0</v>
      </c>
      <c r="T8970" s="1">
        <v>0</v>
      </c>
      <c r="U8970" s="1">
        <v>0</v>
      </c>
      <c r="V8970" s="1">
        <f t="shared" si="557"/>
        <v>0</v>
      </c>
      <c r="W8970" s="1">
        <f t="shared" si="558"/>
        <v>0</v>
      </c>
      <c r="X8970" s="1" t="e">
        <f t="shared" si="559"/>
        <v>#DIV/0!</v>
      </c>
    </row>
    <row r="8971" spans="1:24" hidden="1" x14ac:dyDescent="0.3">
      <c r="A8971" s="18" t="str">
        <f t="shared" si="560"/>
        <v>OFF - Light Commercial - Generator Sets_1990_25</v>
      </c>
      <c r="B8971" s="1" t="s">
        <v>40</v>
      </c>
      <c r="C8971" s="1">
        <v>2020</v>
      </c>
      <c r="D8971" s="1" t="s">
        <v>177</v>
      </c>
      <c r="E8971" s="1">
        <v>1990</v>
      </c>
      <c r="F8971" s="1">
        <v>25</v>
      </c>
      <c r="G8971" s="1" t="s">
        <v>12</v>
      </c>
      <c r="H8971" s="1">
        <v>6.8839818472445996E-5</v>
      </c>
      <c r="I8971" s="1">
        <v>6.3318865030955794E-5</v>
      </c>
      <c r="J8971" s="1">
        <v>7.5754021000000004E-5</v>
      </c>
      <c r="K8971" s="1">
        <v>8.0798517999999895E-4</v>
      </c>
      <c r="L8971" s="1">
        <v>2.8704795799999999E-6</v>
      </c>
      <c r="M8971" s="1">
        <v>5.9378930000000005E-4</v>
      </c>
      <c r="N8971" s="1">
        <v>2.0352822299999999E-6</v>
      </c>
      <c r="O8971" s="1">
        <v>1.537768796E-6</v>
      </c>
      <c r="P8971" s="1">
        <v>2.0578605799999999E-8</v>
      </c>
      <c r="Q8971" s="1">
        <v>2.94096657754626E-8</v>
      </c>
      <c r="R8971" s="1">
        <v>83.95</v>
      </c>
      <c r="S8971" s="1">
        <v>175.2</v>
      </c>
      <c r="T8971" s="1">
        <v>1.97</v>
      </c>
      <c r="U8971" s="1">
        <v>667.95</v>
      </c>
      <c r="V8971" s="1">
        <f t="shared" ref="V8971:V9034" si="561">IFERROR(CONVERT(I8971,"ton","g")*365/U8971,0)</f>
        <v>31.389020825247389</v>
      </c>
      <c r="W8971" s="1">
        <f t="shared" ref="W8971:W9034" si="562">IFERROR(CONVERT(L8971,"ton","g")*365/U8971,0)</f>
        <v>1.4229810226544313</v>
      </c>
      <c r="X8971" s="1">
        <f t="shared" ref="X8971:X9034" si="563">S8971/T8971</f>
        <v>88.934010152284259</v>
      </c>
    </row>
    <row r="8972" spans="1:24" hidden="1" x14ac:dyDescent="0.3">
      <c r="A8972" s="18" t="str">
        <f t="shared" si="560"/>
        <v>OFF - Light Commercial - Generator Sets_1990_25</v>
      </c>
      <c r="B8972" s="1" t="s">
        <v>40</v>
      </c>
      <c r="C8972" s="1">
        <v>2020</v>
      </c>
      <c r="D8972" s="1" t="s">
        <v>177</v>
      </c>
      <c r="E8972" s="1">
        <v>1990</v>
      </c>
      <c r="F8972" s="1">
        <v>25</v>
      </c>
      <c r="G8972" s="1" t="s">
        <v>5</v>
      </c>
      <c r="H8972" s="1">
        <v>1.15312777777777E-5</v>
      </c>
      <c r="I8972" s="1">
        <v>1.3723173553719001E-5</v>
      </c>
      <c r="J8972" s="1">
        <v>1.6605040000000001E-5</v>
      </c>
      <c r="K8972" s="1">
        <v>4.0849990000000003E-5</v>
      </c>
      <c r="L8972" s="1">
        <v>6.2918379999999996E-5</v>
      </c>
      <c r="M8972" s="1">
        <v>4.6430079999999997E-3</v>
      </c>
      <c r="N8972" s="1">
        <v>5.0943739999999996E-6</v>
      </c>
      <c r="O8972" s="1">
        <v>4.6868240799999999E-6</v>
      </c>
      <c r="P8972" s="1">
        <v>6.4804139999999994E-8</v>
      </c>
      <c r="Q8972" s="1">
        <v>3.9483688846000597E-8</v>
      </c>
      <c r="R8972" s="1">
        <v>156.94999999999999</v>
      </c>
      <c r="S8972" s="1">
        <v>251.85</v>
      </c>
      <c r="T8972" s="1">
        <v>0.75</v>
      </c>
      <c r="U8972" s="1">
        <v>3617.15</v>
      </c>
      <c r="V8972" s="1">
        <f t="shared" si="561"/>
        <v>1.2562516278814779</v>
      </c>
      <c r="W8972" s="1">
        <f t="shared" si="562"/>
        <v>5.7596966903654083</v>
      </c>
      <c r="X8972" s="1">
        <f t="shared" si="563"/>
        <v>335.8</v>
      </c>
    </row>
    <row r="8973" spans="1:24" hidden="1" x14ac:dyDescent="0.3">
      <c r="A8973" s="18" t="str">
        <f t="shared" si="560"/>
        <v>OFF - Light Commercial - Generator Sets_1990_50</v>
      </c>
      <c r="B8973" s="1" t="s">
        <v>40</v>
      </c>
      <c r="C8973" s="1">
        <v>2020</v>
      </c>
      <c r="D8973" s="1" t="s">
        <v>177</v>
      </c>
      <c r="E8973" s="1">
        <v>1990</v>
      </c>
      <c r="F8973" s="1">
        <v>50</v>
      </c>
      <c r="G8973" s="1" t="s">
        <v>12</v>
      </c>
      <c r="H8973" s="1">
        <v>3.82509343998168E-5</v>
      </c>
      <c r="I8973" s="1">
        <v>3.5183209460951403E-5</v>
      </c>
      <c r="J8973" s="1">
        <v>4.2092819999999999E-5</v>
      </c>
      <c r="K8973" s="1">
        <v>8.3577740000000003E-4</v>
      </c>
      <c r="L8973" s="1">
        <v>6.7417910000000005E-5</v>
      </c>
      <c r="M8973" s="1">
        <v>6.7626539999999999E-3</v>
      </c>
      <c r="N8973" s="1">
        <v>4.6621124999999902E-7</v>
      </c>
      <c r="O8973" s="1">
        <v>3.5224850000000001E-7</v>
      </c>
      <c r="P8973" s="1">
        <v>8.2221540000000006E-8</v>
      </c>
      <c r="Q8973" s="1">
        <v>1.08687895257144E-7</v>
      </c>
      <c r="R8973" s="1">
        <v>310.25</v>
      </c>
      <c r="S8973" s="1">
        <v>131.4</v>
      </c>
      <c r="T8973" s="1">
        <v>1.1399999999999999</v>
      </c>
      <c r="U8973" s="1">
        <v>4204.8</v>
      </c>
      <c r="V8973" s="1">
        <f t="shared" si="561"/>
        <v>2.7706311395137795</v>
      </c>
      <c r="W8973" s="1">
        <f t="shared" si="562"/>
        <v>5.309071107178247</v>
      </c>
      <c r="X8973" s="1">
        <f t="shared" si="563"/>
        <v>115.26315789473686</v>
      </c>
    </row>
    <row r="8974" spans="1:24" hidden="1" x14ac:dyDescent="0.3">
      <c r="A8974" s="18" t="str">
        <f t="shared" si="560"/>
        <v>OFF - Light Commercial - Generator Sets_1990_50</v>
      </c>
      <c r="B8974" s="1" t="s">
        <v>40</v>
      </c>
      <c r="C8974" s="1">
        <v>2020</v>
      </c>
      <c r="D8974" s="1" t="s">
        <v>177</v>
      </c>
      <c r="E8974" s="1">
        <v>1990</v>
      </c>
      <c r="F8974" s="1">
        <v>50</v>
      </c>
      <c r="G8974" s="1" t="s">
        <v>5</v>
      </c>
      <c r="H8974" s="1">
        <v>3.4013930555555498E-5</v>
      </c>
      <c r="I8974" s="1">
        <v>4.0479388429752003E-5</v>
      </c>
      <c r="J8974" s="1">
        <v>4.8980059999999999E-5</v>
      </c>
      <c r="K8974" s="1">
        <v>1.003582E-4</v>
      </c>
      <c r="L8974" s="1">
        <v>7.1873680000000001E-5</v>
      </c>
      <c r="M8974" s="1">
        <v>5.4970979999999997E-3</v>
      </c>
      <c r="N8974" s="1">
        <v>9.5911550000000008E-6</v>
      </c>
      <c r="O8974" s="1">
        <v>8.8238625999999993E-6</v>
      </c>
      <c r="P8974" s="1">
        <v>7.106375E-8</v>
      </c>
      <c r="Q8974" s="1">
        <v>4.8665942066000802E-8</v>
      </c>
      <c r="R8974" s="1">
        <v>193.45</v>
      </c>
      <c r="S8974" s="1">
        <v>131.4</v>
      </c>
      <c r="T8974" s="1">
        <v>0.39</v>
      </c>
      <c r="U8974" s="1">
        <v>4336.2</v>
      </c>
      <c r="V8974" s="1">
        <f t="shared" si="561"/>
        <v>3.0911013020205038</v>
      </c>
      <c r="W8974" s="1">
        <f t="shared" si="562"/>
        <v>5.488443241047408</v>
      </c>
      <c r="X8974" s="1">
        <f t="shared" si="563"/>
        <v>336.92307692307691</v>
      </c>
    </row>
    <row r="8975" spans="1:24" hidden="1" x14ac:dyDescent="0.3">
      <c r="A8975" s="18" t="str">
        <f t="shared" si="560"/>
        <v>OFF - Light Commercial - Generator Sets_1990_100</v>
      </c>
      <c r="B8975" s="1" t="s">
        <v>40</v>
      </c>
      <c r="C8975" s="1">
        <v>2020</v>
      </c>
      <c r="D8975" s="1" t="s">
        <v>177</v>
      </c>
      <c r="E8975" s="1">
        <v>1990</v>
      </c>
      <c r="F8975" s="1">
        <v>100</v>
      </c>
      <c r="G8975" s="1" t="s">
        <v>12</v>
      </c>
      <c r="H8975" s="1">
        <v>1.3387339052868899E-5</v>
      </c>
      <c r="I8975" s="1">
        <v>1.2313674460828799E-5</v>
      </c>
      <c r="J8975" s="1">
        <v>1.473195E-5</v>
      </c>
      <c r="K8975" s="1">
        <v>2.066479E-4</v>
      </c>
      <c r="L8975" s="1">
        <v>4.9921769999999998E-5</v>
      </c>
      <c r="M8975" s="1">
        <v>3.3496139999999999E-3</v>
      </c>
      <c r="N8975" s="1">
        <v>2.3354315999999999E-7</v>
      </c>
      <c r="O8975" s="1">
        <v>1.76454832E-7</v>
      </c>
      <c r="P8975" s="1">
        <v>3.2361949999999999E-8</v>
      </c>
      <c r="Q8975" s="1">
        <v>4.9868563706219303E-8</v>
      </c>
      <c r="R8975" s="1">
        <v>142.35</v>
      </c>
      <c r="S8975" s="1">
        <v>25.55</v>
      </c>
      <c r="T8975" s="1">
        <v>0.22</v>
      </c>
      <c r="U8975" s="1">
        <v>2120.65</v>
      </c>
      <c r="V8975" s="1">
        <f t="shared" si="561"/>
        <v>1.9226811642326356</v>
      </c>
      <c r="W8975" s="1">
        <f t="shared" si="562"/>
        <v>7.7948826054715656</v>
      </c>
      <c r="X8975" s="1">
        <f t="shared" si="563"/>
        <v>116.13636363636364</v>
      </c>
    </row>
    <row r="8976" spans="1:24" hidden="1" x14ac:dyDescent="0.3">
      <c r="A8976" s="18" t="str">
        <f t="shared" si="560"/>
        <v>OFF - Light Commercial - Generator Sets_1990_100</v>
      </c>
      <c r="B8976" s="1" t="s">
        <v>40</v>
      </c>
      <c r="C8976" s="1">
        <v>2020</v>
      </c>
      <c r="D8976" s="1" t="s">
        <v>177</v>
      </c>
      <c r="E8976" s="1">
        <v>1990</v>
      </c>
      <c r="F8976" s="1">
        <v>100</v>
      </c>
      <c r="G8976" s="1" t="s">
        <v>124</v>
      </c>
      <c r="H8976" s="1">
        <v>0</v>
      </c>
      <c r="I8976" s="1">
        <v>0</v>
      </c>
      <c r="J8976" s="1">
        <v>6.2709809999999996E-8</v>
      </c>
      <c r="K8976" s="1">
        <v>7.8857419999999996E-6</v>
      </c>
      <c r="L8976" s="1">
        <v>3.4508270000000002E-6</v>
      </c>
      <c r="M8976" s="1">
        <v>2.171765E-4</v>
      </c>
      <c r="N8976" s="1">
        <v>0</v>
      </c>
      <c r="O8976" s="1">
        <v>0</v>
      </c>
      <c r="P8976" s="1">
        <v>0</v>
      </c>
      <c r="Q8976" s="1">
        <v>0</v>
      </c>
      <c r="R8976" s="1">
        <v>10.95</v>
      </c>
      <c r="S8976" s="1">
        <v>3.65</v>
      </c>
      <c r="T8976" s="1">
        <v>0.02</v>
      </c>
      <c r="U8976" s="1">
        <v>302.95</v>
      </c>
      <c r="V8976" s="1">
        <f t="shared" si="561"/>
        <v>0</v>
      </c>
      <c r="W8976" s="1">
        <f t="shared" si="562"/>
        <v>3.7717320419035909</v>
      </c>
      <c r="X8976" s="1">
        <f t="shared" si="563"/>
        <v>182.5</v>
      </c>
    </row>
    <row r="8977" spans="1:24" hidden="1" x14ac:dyDescent="0.3">
      <c r="A8977" s="18" t="str">
        <f t="shared" si="560"/>
        <v>OFF - Light Commercial - Generator Sets_1990_175</v>
      </c>
      <c r="B8977" s="1" t="s">
        <v>40</v>
      </c>
      <c r="C8977" s="1">
        <v>2020</v>
      </c>
      <c r="D8977" s="1" t="s">
        <v>177</v>
      </c>
      <c r="E8977" s="1">
        <v>1990</v>
      </c>
      <c r="F8977" s="1">
        <v>175</v>
      </c>
      <c r="G8977" s="1" t="s">
        <v>12</v>
      </c>
      <c r="H8977" s="1">
        <v>1.0707054184739E-6</v>
      </c>
      <c r="I8977" s="1">
        <v>9.8483484391229297E-7</v>
      </c>
      <c r="J8977" s="1">
        <v>1.178246E-6</v>
      </c>
      <c r="K8977" s="1">
        <v>1.503874E-5</v>
      </c>
      <c r="L8977" s="1">
        <v>9.2184419999999996E-6</v>
      </c>
      <c r="M8977" s="1">
        <v>5.4144030000000001E-4</v>
      </c>
      <c r="N8977" s="1">
        <v>3.8815496999999997E-8</v>
      </c>
      <c r="O8977" s="1">
        <v>2.93272644E-8</v>
      </c>
      <c r="P8977" s="1">
        <v>5.3786419999999998E-9</v>
      </c>
      <c r="Q8977" s="1">
        <v>7.6720867240337396E-9</v>
      </c>
      <c r="R8977" s="1">
        <v>21.9</v>
      </c>
      <c r="S8977" s="1">
        <v>3.65</v>
      </c>
      <c r="T8977" s="1">
        <v>0.02</v>
      </c>
      <c r="U8977" s="1">
        <v>532.9</v>
      </c>
      <c r="V8977" s="1">
        <f t="shared" si="561"/>
        <v>0.61193639850514658</v>
      </c>
      <c r="W8977" s="1">
        <f t="shared" si="562"/>
        <v>5.7279656910788219</v>
      </c>
      <c r="X8977" s="1">
        <f t="shared" si="563"/>
        <v>182.5</v>
      </c>
    </row>
    <row r="8978" spans="1:24" hidden="1" x14ac:dyDescent="0.3">
      <c r="A8978" s="18" t="str">
        <f t="shared" si="560"/>
        <v>OFF - Light Commercial - Generator Sets_1990_175</v>
      </c>
      <c r="B8978" s="1" t="s">
        <v>40</v>
      </c>
      <c r="C8978" s="1">
        <v>2020</v>
      </c>
      <c r="D8978" s="1" t="s">
        <v>177</v>
      </c>
      <c r="E8978" s="1">
        <v>1990</v>
      </c>
      <c r="F8978" s="1">
        <v>175</v>
      </c>
      <c r="G8978" s="1" t="s">
        <v>124</v>
      </c>
      <c r="H8978" s="1">
        <v>0</v>
      </c>
      <c r="I8978" s="1">
        <v>0</v>
      </c>
      <c r="J8978" s="1">
        <v>6.3975380000000004E-8</v>
      </c>
      <c r="K8978" s="1">
        <v>9.1739670000000003E-6</v>
      </c>
      <c r="L8978" s="1">
        <v>5.1076900000000004E-6</v>
      </c>
      <c r="M8978" s="1">
        <v>3.167016E-4</v>
      </c>
      <c r="N8978" s="1">
        <v>0</v>
      </c>
      <c r="O8978" s="1">
        <v>0</v>
      </c>
      <c r="P8978" s="1">
        <v>0</v>
      </c>
      <c r="Q8978" s="1">
        <v>0</v>
      </c>
      <c r="R8978" s="1">
        <v>18.25</v>
      </c>
      <c r="S8978" s="1">
        <v>0</v>
      </c>
      <c r="T8978" s="1">
        <v>0.01</v>
      </c>
      <c r="U8978" s="1">
        <v>0</v>
      </c>
      <c r="V8978" s="1">
        <f t="shared" si="561"/>
        <v>0</v>
      </c>
      <c r="W8978" s="1">
        <f t="shared" si="562"/>
        <v>0</v>
      </c>
      <c r="X8978" s="1">
        <f t="shared" si="563"/>
        <v>0</v>
      </c>
    </row>
    <row r="8979" spans="1:24" hidden="1" x14ac:dyDescent="0.3">
      <c r="A8979" s="18" t="str">
        <f t="shared" si="560"/>
        <v>OFF - Light Commercial - Generator Sets_1991_25</v>
      </c>
      <c r="B8979" s="1" t="s">
        <v>40</v>
      </c>
      <c r="C8979" s="1">
        <v>2020</v>
      </c>
      <c r="D8979" s="1" t="s">
        <v>177</v>
      </c>
      <c r="E8979" s="1">
        <v>1991</v>
      </c>
      <c r="F8979" s="1">
        <v>25</v>
      </c>
      <c r="G8979" s="1" t="s">
        <v>12</v>
      </c>
      <c r="H8979" s="1">
        <v>1.2690563895863301E-4</v>
      </c>
      <c r="I8979" s="1">
        <v>1.16727806714151E-4</v>
      </c>
      <c r="J8979" s="1">
        <v>1.3965191443E-4</v>
      </c>
      <c r="K8979" s="1">
        <v>2.2843648159E-3</v>
      </c>
      <c r="L8979" s="1">
        <v>1.81926936716E-5</v>
      </c>
      <c r="M8979" s="1">
        <v>2.3100822291999999E-3</v>
      </c>
      <c r="N8979" s="1">
        <v>3.1041139149E-6</v>
      </c>
      <c r="O8979" s="1">
        <v>2.3453305134799999E-6</v>
      </c>
      <c r="P8979" s="1">
        <v>6.7169490917000001E-8</v>
      </c>
      <c r="Q8979" s="1">
        <v>8.5671635085043405E-8</v>
      </c>
      <c r="R8979" s="1">
        <v>244.55</v>
      </c>
      <c r="S8979" s="1">
        <v>350.4</v>
      </c>
      <c r="T8979" s="1">
        <v>3.86</v>
      </c>
      <c r="U8979" s="1">
        <v>2617.0500000000002</v>
      </c>
      <c r="V8979" s="1">
        <f t="shared" si="561"/>
        <v>14.768993721722079</v>
      </c>
      <c r="W8979" s="1">
        <f t="shared" si="562"/>
        <v>2.3018318100934576</v>
      </c>
      <c r="X8979" s="1">
        <f t="shared" si="563"/>
        <v>90.777202072538856</v>
      </c>
    </row>
    <row r="8980" spans="1:24" hidden="1" x14ac:dyDescent="0.3">
      <c r="A8980" s="18" t="str">
        <f t="shared" si="560"/>
        <v>OFF - Light Commercial - Generator Sets_1991_25</v>
      </c>
      <c r="B8980" s="1" t="s">
        <v>40</v>
      </c>
      <c r="C8980" s="1">
        <v>2020</v>
      </c>
      <c r="D8980" s="1" t="s">
        <v>177</v>
      </c>
      <c r="E8980" s="1">
        <v>1991</v>
      </c>
      <c r="F8980" s="1">
        <v>25</v>
      </c>
      <c r="G8980" s="1" t="s">
        <v>5</v>
      </c>
      <c r="H8980" s="1">
        <v>1.27177486111111E-5</v>
      </c>
      <c r="I8980" s="1">
        <v>1.51351719008264E-5</v>
      </c>
      <c r="J8980" s="1">
        <v>1.8313557999999999E-5</v>
      </c>
      <c r="K8980" s="1">
        <v>4.5053109999999998E-5</v>
      </c>
      <c r="L8980" s="1">
        <v>6.939216E-5</v>
      </c>
      <c r="M8980" s="1">
        <v>5.12073499999999E-3</v>
      </c>
      <c r="N8980" s="1">
        <v>5.6185420000000004E-6</v>
      </c>
      <c r="O8980" s="1">
        <v>5.1690586400000001E-6</v>
      </c>
      <c r="P8980" s="1">
        <v>7.147194E-8</v>
      </c>
      <c r="Q8980" s="1">
        <v>4.4074815456000703E-8</v>
      </c>
      <c r="R8980" s="1">
        <v>175.2</v>
      </c>
      <c r="S8980" s="1">
        <v>277.39999999999998</v>
      </c>
      <c r="T8980" s="1">
        <v>0.83</v>
      </c>
      <c r="U8980" s="1">
        <v>3985.7999999999902</v>
      </c>
      <c r="V8980" s="1">
        <f t="shared" si="561"/>
        <v>1.2573623613284375</v>
      </c>
      <c r="W8980" s="1">
        <f t="shared" si="562"/>
        <v>5.7647901673661677</v>
      </c>
      <c r="X8980" s="1">
        <f t="shared" si="563"/>
        <v>334.2168674698795</v>
      </c>
    </row>
    <row r="8981" spans="1:24" hidden="1" x14ac:dyDescent="0.3">
      <c r="A8981" s="18" t="str">
        <f t="shared" si="560"/>
        <v>OFF - Light Commercial - Generator Sets_1991_50</v>
      </c>
      <c r="B8981" s="1" t="s">
        <v>40</v>
      </c>
      <c r="C8981" s="1">
        <v>2020</v>
      </c>
      <c r="D8981" s="1" t="s">
        <v>177</v>
      </c>
      <c r="E8981" s="1">
        <v>1991</v>
      </c>
      <c r="F8981" s="1">
        <v>50</v>
      </c>
      <c r="G8981" s="1" t="s">
        <v>12</v>
      </c>
      <c r="H8981" s="1">
        <v>4.2319792373770797E-5</v>
      </c>
      <c r="I8981" s="1">
        <v>3.8925745025394402E-5</v>
      </c>
      <c r="J8981" s="1">
        <v>4.657035E-5</v>
      </c>
      <c r="K8981" s="1">
        <v>9.2770700000000005E-4</v>
      </c>
      <c r="L8981" s="1">
        <v>7.5228320000000001E-5</v>
      </c>
      <c r="M8981" s="1">
        <v>7.5504329999999996E-3</v>
      </c>
      <c r="N8981" s="1">
        <v>5.2052013E-7</v>
      </c>
      <c r="O8981" s="1">
        <v>3.9328187600000001E-7</v>
      </c>
      <c r="P8981" s="1">
        <v>9.1799509999999997E-8</v>
      </c>
      <c r="Q8981" s="1">
        <v>1.2147470646386699E-7</v>
      </c>
      <c r="R8981" s="1">
        <v>346.75</v>
      </c>
      <c r="S8981" s="1">
        <v>146</v>
      </c>
      <c r="T8981" s="1">
        <v>1.28</v>
      </c>
      <c r="U8981" s="1">
        <v>4672</v>
      </c>
      <c r="V8981" s="1">
        <f t="shared" si="561"/>
        <v>2.7588157718881807</v>
      </c>
      <c r="W8981" s="1">
        <f t="shared" si="562"/>
        <v>5.3317174937372505</v>
      </c>
      <c r="X8981" s="1">
        <f t="shared" si="563"/>
        <v>114.0625</v>
      </c>
    </row>
    <row r="8982" spans="1:24" hidden="1" x14ac:dyDescent="0.3">
      <c r="A8982" s="18" t="str">
        <f t="shared" si="560"/>
        <v>OFF - Light Commercial - Generator Sets_1991_50</v>
      </c>
      <c r="B8982" s="1" t="s">
        <v>40</v>
      </c>
      <c r="C8982" s="1">
        <v>2020</v>
      </c>
      <c r="D8982" s="1" t="s">
        <v>177</v>
      </c>
      <c r="E8982" s="1">
        <v>1991</v>
      </c>
      <c r="F8982" s="1">
        <v>50</v>
      </c>
      <c r="G8982" s="1" t="s">
        <v>5</v>
      </c>
      <c r="H8982" s="1">
        <v>3.68209444444444E-5</v>
      </c>
      <c r="I8982" s="1">
        <v>4.38199669421487E-5</v>
      </c>
      <c r="J8982" s="1">
        <v>5.3022159999999999E-5</v>
      </c>
      <c r="K8982" s="1">
        <v>1.088344E-4</v>
      </c>
      <c r="L8982" s="1">
        <v>7.8920100000000004E-5</v>
      </c>
      <c r="M8982" s="1">
        <v>6.0627010000000002E-3</v>
      </c>
      <c r="N8982" s="1">
        <v>1.042508E-5</v>
      </c>
      <c r="O8982" s="1">
        <v>9.5910735999999995E-6</v>
      </c>
      <c r="P8982" s="1">
        <v>7.8375579999999998E-8</v>
      </c>
      <c r="Q8982" s="1">
        <v>5.3257068676000803E-8</v>
      </c>
      <c r="R8982" s="1">
        <v>211.7</v>
      </c>
      <c r="S8982" s="1">
        <v>146</v>
      </c>
      <c r="T8982" s="1">
        <v>0.43</v>
      </c>
      <c r="U8982" s="1">
        <v>4818</v>
      </c>
      <c r="V8982" s="1">
        <f t="shared" si="561"/>
        <v>3.0115761603955882</v>
      </c>
      <c r="W8982" s="1">
        <f t="shared" si="562"/>
        <v>5.4238719999450007</v>
      </c>
      <c r="X8982" s="1">
        <f t="shared" si="563"/>
        <v>339.53488372093022</v>
      </c>
    </row>
    <row r="8983" spans="1:24" hidden="1" x14ac:dyDescent="0.3">
      <c r="A8983" s="18" t="str">
        <f t="shared" si="560"/>
        <v>OFF - Light Commercial - Generator Sets_1991_100</v>
      </c>
      <c r="B8983" s="1" t="s">
        <v>40</v>
      </c>
      <c r="C8983" s="1">
        <v>2020</v>
      </c>
      <c r="D8983" s="1" t="s">
        <v>177</v>
      </c>
      <c r="E8983" s="1">
        <v>1991</v>
      </c>
      <c r="F8983" s="1">
        <v>100</v>
      </c>
      <c r="G8983" s="1" t="s">
        <v>12</v>
      </c>
      <c r="H8983" s="1">
        <v>1.4811752400632799E-5</v>
      </c>
      <c r="I8983" s="1">
        <v>1.3623849858102E-5</v>
      </c>
      <c r="J8983" s="1">
        <v>1.6299430000000001E-5</v>
      </c>
      <c r="K8983" s="1">
        <v>2.2929849999999999E-4</v>
      </c>
      <c r="L8983" s="1">
        <v>5.5705080000000002E-5</v>
      </c>
      <c r="M8983" s="1">
        <v>3.7398029999999999E-3</v>
      </c>
      <c r="N8983" s="1">
        <v>2.60748E-7</v>
      </c>
      <c r="O8983" s="1">
        <v>1.9700959999999999E-7</v>
      </c>
      <c r="P8983" s="1">
        <v>3.6131710000000002E-8</v>
      </c>
      <c r="Q8983" s="1">
        <v>5.4983288188908401E-8</v>
      </c>
      <c r="R8983" s="1">
        <v>156.94999999999999</v>
      </c>
      <c r="S8983" s="1">
        <v>29.2</v>
      </c>
      <c r="T8983" s="1">
        <v>0.25</v>
      </c>
      <c r="U8983" s="1">
        <v>2423.6</v>
      </c>
      <c r="V8983" s="1">
        <f t="shared" si="561"/>
        <v>1.8613476944760994</v>
      </c>
      <c r="W8983" s="1">
        <f t="shared" si="562"/>
        <v>7.6106624271806025</v>
      </c>
      <c r="X8983" s="1">
        <f t="shared" si="563"/>
        <v>116.8</v>
      </c>
    </row>
    <row r="8984" spans="1:24" hidden="1" x14ac:dyDescent="0.3">
      <c r="A8984" s="18" t="str">
        <f t="shared" si="560"/>
        <v>OFF - Light Commercial - Generator Sets_1991_100</v>
      </c>
      <c r="B8984" s="1" t="s">
        <v>40</v>
      </c>
      <c r="C8984" s="1">
        <v>2020</v>
      </c>
      <c r="D8984" s="1" t="s">
        <v>177</v>
      </c>
      <c r="E8984" s="1">
        <v>1991</v>
      </c>
      <c r="F8984" s="1">
        <v>100</v>
      </c>
      <c r="G8984" s="1" t="s">
        <v>124</v>
      </c>
      <c r="H8984" s="1">
        <v>0</v>
      </c>
      <c r="I8984" s="1">
        <v>0</v>
      </c>
      <c r="J8984" s="1">
        <v>6.9382639999999998E-8</v>
      </c>
      <c r="K8984" s="1">
        <v>8.7489589999999999E-6</v>
      </c>
      <c r="L8984" s="1">
        <v>3.8506080000000003E-6</v>
      </c>
      <c r="M8984" s="1">
        <v>2.4247510000000001E-4</v>
      </c>
      <c r="N8984" s="1">
        <v>0</v>
      </c>
      <c r="O8984" s="1">
        <v>0</v>
      </c>
      <c r="P8984" s="1">
        <v>0</v>
      </c>
      <c r="Q8984" s="1">
        <v>0</v>
      </c>
      <c r="R8984" s="1">
        <v>14.6</v>
      </c>
      <c r="S8984" s="1">
        <v>3.65</v>
      </c>
      <c r="T8984" s="1">
        <v>0.02</v>
      </c>
      <c r="U8984" s="1">
        <v>302.95</v>
      </c>
      <c r="V8984" s="1">
        <f t="shared" si="561"/>
        <v>0</v>
      </c>
      <c r="W8984" s="1">
        <f t="shared" si="562"/>
        <v>4.2086901413517115</v>
      </c>
      <c r="X8984" s="1">
        <f t="shared" si="563"/>
        <v>182.5</v>
      </c>
    </row>
    <row r="8985" spans="1:24" hidden="1" x14ac:dyDescent="0.3">
      <c r="A8985" s="18" t="str">
        <f t="shared" si="560"/>
        <v>OFF - Light Commercial - Generator Sets_1991_175</v>
      </c>
      <c r="B8985" s="1" t="s">
        <v>40</v>
      </c>
      <c r="C8985" s="1">
        <v>2020</v>
      </c>
      <c r="D8985" s="1" t="s">
        <v>177</v>
      </c>
      <c r="E8985" s="1">
        <v>1991</v>
      </c>
      <c r="F8985" s="1">
        <v>175</v>
      </c>
      <c r="G8985" s="1" t="s">
        <v>12</v>
      </c>
      <c r="H8985" s="1">
        <v>1.19218602757626E-6</v>
      </c>
      <c r="I8985" s="1">
        <v>1.09657270816465E-6</v>
      </c>
      <c r="J8985" s="1">
        <v>1.311928E-6</v>
      </c>
      <c r="K8985" s="1">
        <v>1.6724209999999999E-5</v>
      </c>
      <c r="L8985" s="1">
        <v>1.028107E-5</v>
      </c>
      <c r="M8985" s="1">
        <v>6.0451220000000004E-4</v>
      </c>
      <c r="N8985" s="1">
        <v>4.3337079000000002E-8</v>
      </c>
      <c r="O8985" s="1">
        <v>3.2743570800000001E-8</v>
      </c>
      <c r="P8985" s="1">
        <v>6.005195E-9</v>
      </c>
      <c r="Q8985" s="1">
        <v>8.9507678447060207E-9</v>
      </c>
      <c r="R8985" s="1">
        <v>25.55</v>
      </c>
      <c r="S8985" s="1">
        <v>3.65</v>
      </c>
      <c r="T8985" s="1">
        <v>0.02</v>
      </c>
      <c r="U8985" s="1">
        <v>532.9</v>
      </c>
      <c r="V8985" s="1">
        <f t="shared" si="561"/>
        <v>0.68136577201879711</v>
      </c>
      <c r="W8985" s="1">
        <f t="shared" si="562"/>
        <v>6.3882395992272611</v>
      </c>
      <c r="X8985" s="1">
        <f t="shared" si="563"/>
        <v>182.5</v>
      </c>
    </row>
    <row r="8986" spans="1:24" hidden="1" x14ac:dyDescent="0.3">
      <c r="A8986" s="18" t="str">
        <f t="shared" si="560"/>
        <v>OFF - Light Commercial - Generator Sets_1991_175</v>
      </c>
      <c r="B8986" s="1" t="s">
        <v>40</v>
      </c>
      <c r="C8986" s="1">
        <v>2020</v>
      </c>
      <c r="D8986" s="1" t="s">
        <v>177</v>
      </c>
      <c r="E8986" s="1">
        <v>1991</v>
      </c>
      <c r="F8986" s="1">
        <v>175</v>
      </c>
      <c r="G8986" s="1" t="s">
        <v>124</v>
      </c>
      <c r="H8986" s="1">
        <v>0</v>
      </c>
      <c r="I8986" s="1">
        <v>0</v>
      </c>
      <c r="J8986" s="1">
        <v>7.1235289999999995E-8</v>
      </c>
      <c r="K8986" s="1">
        <v>1.019069E-5</v>
      </c>
      <c r="L8986" s="1">
        <v>5.6964150000000004E-6</v>
      </c>
      <c r="M8986" s="1">
        <v>3.5359399999999999E-4</v>
      </c>
      <c r="N8986" s="1">
        <v>0</v>
      </c>
      <c r="O8986" s="1">
        <v>0</v>
      </c>
      <c r="P8986" s="1">
        <v>0</v>
      </c>
      <c r="Q8986" s="1">
        <v>0</v>
      </c>
      <c r="R8986" s="1">
        <v>18.25</v>
      </c>
      <c r="S8986" s="1">
        <v>0</v>
      </c>
      <c r="T8986" s="1">
        <v>0.02</v>
      </c>
      <c r="U8986" s="1">
        <v>0</v>
      </c>
      <c r="V8986" s="1">
        <f t="shared" si="561"/>
        <v>0</v>
      </c>
      <c r="W8986" s="1">
        <f t="shared" si="562"/>
        <v>0</v>
      </c>
      <c r="X8986" s="1">
        <f t="shared" si="563"/>
        <v>0</v>
      </c>
    </row>
    <row r="8987" spans="1:24" hidden="1" x14ac:dyDescent="0.3">
      <c r="A8987" s="18" t="str">
        <f t="shared" si="560"/>
        <v>OFF - Light Commercial - Generator Sets_1992_25</v>
      </c>
      <c r="B8987" s="1" t="s">
        <v>40</v>
      </c>
      <c r="C8987" s="1">
        <v>2020</v>
      </c>
      <c r="D8987" s="1" t="s">
        <v>177</v>
      </c>
      <c r="E8987" s="1">
        <v>1992</v>
      </c>
      <c r="F8987" s="1">
        <v>25</v>
      </c>
      <c r="G8987" s="1" t="s">
        <v>12</v>
      </c>
      <c r="H8987" s="1">
        <v>2.7630219412434401E-4</v>
      </c>
      <c r="I8987" s="1">
        <v>2.5414275815557202E-4</v>
      </c>
      <c r="J8987" s="1">
        <v>3.0405371019999998E-4</v>
      </c>
      <c r="K8987" s="1">
        <v>5.8894600704999999E-3</v>
      </c>
      <c r="L8987" s="1">
        <v>5.4475000030699899E-5</v>
      </c>
      <c r="M8987" s="1">
        <v>6.4300790477000002E-3</v>
      </c>
      <c r="N8987" s="1">
        <v>6.0117883560000003E-6</v>
      </c>
      <c r="O8987" s="1">
        <v>4.5422400911999999E-6</v>
      </c>
      <c r="P8987" s="1">
        <v>1.7992742218999999E-7</v>
      </c>
      <c r="Q8987" s="1">
        <v>2.2249051499697799E-7</v>
      </c>
      <c r="R8987" s="1">
        <v>635.1</v>
      </c>
      <c r="S8987" s="1">
        <v>781.1</v>
      </c>
      <c r="T8987" s="1">
        <v>8.65</v>
      </c>
      <c r="U8987" s="1">
        <v>7321.9</v>
      </c>
      <c r="V8987" s="1">
        <f t="shared" si="561"/>
        <v>11.493241873392098</v>
      </c>
      <c r="W8987" s="1">
        <f t="shared" si="562"/>
        <v>2.4635537756406025</v>
      </c>
      <c r="X8987" s="1">
        <f t="shared" si="563"/>
        <v>90.300578034682076</v>
      </c>
    </row>
    <row r="8988" spans="1:24" hidden="1" x14ac:dyDescent="0.3">
      <c r="A8988" s="18" t="str">
        <f t="shared" si="560"/>
        <v>OFF - Light Commercial - Generator Sets_1992_25</v>
      </c>
      <c r="B8988" s="1" t="s">
        <v>40</v>
      </c>
      <c r="C8988" s="1">
        <v>2020</v>
      </c>
      <c r="D8988" s="1" t="s">
        <v>177</v>
      </c>
      <c r="E8988" s="1">
        <v>1992</v>
      </c>
      <c r="F8988" s="1">
        <v>25</v>
      </c>
      <c r="G8988" s="1" t="s">
        <v>5</v>
      </c>
      <c r="H8988" s="1">
        <v>1.8167138888888801E-5</v>
      </c>
      <c r="I8988" s="1">
        <v>2.16203966942148E-5</v>
      </c>
      <c r="J8988" s="1">
        <v>2.616068E-5</v>
      </c>
      <c r="K8988" s="1">
        <v>6.4357789999999995E-5</v>
      </c>
      <c r="L8988" s="1">
        <v>9.912582E-5</v>
      </c>
      <c r="M8988" s="1">
        <v>7.3149060000000004E-3</v>
      </c>
      <c r="N8988" s="1">
        <v>8.0260159999999995E-6</v>
      </c>
      <c r="O8988" s="1">
        <v>7.3839347200000003E-6</v>
      </c>
      <c r="P8988" s="1">
        <v>1.0209675999999999E-7</v>
      </c>
      <c r="Q8988" s="1">
        <v>6.2439321896001001E-8</v>
      </c>
      <c r="R8988" s="1">
        <v>248.2</v>
      </c>
      <c r="S8988" s="1">
        <v>397.85</v>
      </c>
      <c r="T8988" s="1">
        <v>1.19</v>
      </c>
      <c r="U8988" s="1">
        <v>5719.5499999999902</v>
      </c>
      <c r="V8988" s="1">
        <f t="shared" si="561"/>
        <v>1.2516715988345977</v>
      </c>
      <c r="W8988" s="1">
        <f t="shared" si="562"/>
        <v>5.7387001432027409</v>
      </c>
      <c r="X8988" s="1">
        <f t="shared" si="563"/>
        <v>334.32773109243703</v>
      </c>
    </row>
    <row r="8989" spans="1:24" hidden="1" x14ac:dyDescent="0.3">
      <c r="A8989" s="18" t="str">
        <f t="shared" si="560"/>
        <v>OFF - Light Commercial - Generator Sets_1992_50</v>
      </c>
      <c r="B8989" s="1" t="s">
        <v>40</v>
      </c>
      <c r="C8989" s="1">
        <v>2020</v>
      </c>
      <c r="D8989" s="1" t="s">
        <v>177</v>
      </c>
      <c r="E8989" s="1">
        <v>1992</v>
      </c>
      <c r="F8989" s="1">
        <v>50</v>
      </c>
      <c r="G8989" s="1" t="s">
        <v>12</v>
      </c>
      <c r="H8989" s="1">
        <v>5.98349931254708E-5</v>
      </c>
      <c r="I8989" s="1">
        <v>5.5036226676808E-5</v>
      </c>
      <c r="J8989" s="1">
        <v>6.5844760000000001E-5</v>
      </c>
      <c r="K8989" s="1">
        <v>1.3160209999999999E-3</v>
      </c>
      <c r="L8989" s="1">
        <v>1.072837E-4</v>
      </c>
      <c r="M8989" s="1">
        <v>1.0773899999999999E-2</v>
      </c>
      <c r="N8989" s="1">
        <v>7.4274327000000005E-7</v>
      </c>
      <c r="O8989" s="1">
        <v>5.6118380400000003E-7</v>
      </c>
      <c r="P8989" s="1">
        <v>1.3099100000000001E-7</v>
      </c>
      <c r="Q8989" s="1">
        <v>1.7390063241143101E-7</v>
      </c>
      <c r="R8989" s="1">
        <v>496.4</v>
      </c>
      <c r="S8989" s="1">
        <v>208.04999999999899</v>
      </c>
      <c r="T8989" s="1">
        <v>1.82</v>
      </c>
      <c r="U8989" s="1">
        <v>6657.5999999999904</v>
      </c>
      <c r="V8989" s="1">
        <f t="shared" si="561"/>
        <v>2.7372820717314252</v>
      </c>
      <c r="W8989" s="1">
        <f t="shared" si="562"/>
        <v>5.3358626913781873</v>
      </c>
      <c r="X8989" s="1">
        <f t="shared" si="563"/>
        <v>114.31318681318625</v>
      </c>
    </row>
    <row r="8990" spans="1:24" hidden="1" x14ac:dyDescent="0.3">
      <c r="A8990" s="18" t="str">
        <f t="shared" si="560"/>
        <v>OFF - Light Commercial - Generator Sets_1992_50</v>
      </c>
      <c r="B8990" s="1" t="s">
        <v>40</v>
      </c>
      <c r="C8990" s="1">
        <v>2020</v>
      </c>
      <c r="D8990" s="1" t="s">
        <v>177</v>
      </c>
      <c r="E8990" s="1">
        <v>1992</v>
      </c>
      <c r="F8990" s="1">
        <v>50</v>
      </c>
      <c r="G8990" s="1" t="s">
        <v>5</v>
      </c>
      <c r="H8990" s="1">
        <v>5.1608687500000002E-5</v>
      </c>
      <c r="I8990" s="1">
        <v>6.1418603305785104E-5</v>
      </c>
      <c r="J8990" s="1">
        <v>7.4316510000000007E-5</v>
      </c>
      <c r="K8990" s="1">
        <v>1.5282610000000001E-4</v>
      </c>
      <c r="L8990" s="1">
        <v>1.122381E-4</v>
      </c>
      <c r="M8990" s="1">
        <v>8.6604869999999997E-3</v>
      </c>
      <c r="N8990" s="1">
        <v>1.467366E-5</v>
      </c>
      <c r="O8990" s="1">
        <v>1.34997672E-5</v>
      </c>
      <c r="P8990" s="1">
        <v>1.119585E-7</v>
      </c>
      <c r="Q8990" s="1">
        <v>7.62127017260012E-8</v>
      </c>
      <c r="R8990" s="1">
        <v>302.95</v>
      </c>
      <c r="S8990" s="1">
        <v>208.04999999999899</v>
      </c>
      <c r="T8990" s="1">
        <v>0.61</v>
      </c>
      <c r="U8990" s="1">
        <v>6865.65</v>
      </c>
      <c r="V8990" s="1">
        <f t="shared" si="561"/>
        <v>2.9621488395067415</v>
      </c>
      <c r="W8990" s="1">
        <f t="shared" si="562"/>
        <v>5.413114915821053</v>
      </c>
      <c r="X8990" s="1">
        <f t="shared" si="563"/>
        <v>341.06557377049018</v>
      </c>
    </row>
    <row r="8991" spans="1:24" hidden="1" x14ac:dyDescent="0.3">
      <c r="A8991" s="18" t="str">
        <f t="shared" si="560"/>
        <v>OFF - Light Commercial - Generator Sets_1992_100</v>
      </c>
      <c r="B8991" s="1" t="s">
        <v>40</v>
      </c>
      <c r="C8991" s="1">
        <v>2020</v>
      </c>
      <c r="D8991" s="1" t="s">
        <v>177</v>
      </c>
      <c r="E8991" s="1">
        <v>1992</v>
      </c>
      <c r="F8991" s="1">
        <v>100</v>
      </c>
      <c r="G8991" s="1" t="s">
        <v>12</v>
      </c>
      <c r="H8991" s="1">
        <v>2.09426056328428E-5</v>
      </c>
      <c r="I8991" s="1">
        <v>1.9263008661088799E-5</v>
      </c>
      <c r="J8991" s="1">
        <v>2.304606E-5</v>
      </c>
      <c r="K8991" s="1">
        <v>3.2516419999999998E-4</v>
      </c>
      <c r="L8991" s="1">
        <v>7.9441470000000006E-5</v>
      </c>
      <c r="M8991" s="1">
        <v>5.3364249999999997E-3</v>
      </c>
      <c r="N8991" s="1">
        <v>3.7206836999999999E-7</v>
      </c>
      <c r="O8991" s="1">
        <v>2.8111832399999997E-7</v>
      </c>
      <c r="P8991" s="1">
        <v>5.1557310000000003E-8</v>
      </c>
      <c r="Q8991" s="1">
        <v>7.9278229481681896E-8</v>
      </c>
      <c r="R8991" s="1">
        <v>226.3</v>
      </c>
      <c r="S8991" s="1">
        <v>40.15</v>
      </c>
      <c r="T8991" s="1">
        <v>0.35</v>
      </c>
      <c r="U8991" s="1">
        <v>3332.45</v>
      </c>
      <c r="V8991" s="1">
        <f t="shared" si="561"/>
        <v>1.914031490013975</v>
      </c>
      <c r="W8991" s="1">
        <f t="shared" si="562"/>
        <v>7.8935475692407238</v>
      </c>
      <c r="X8991" s="1">
        <f t="shared" si="563"/>
        <v>114.71428571428572</v>
      </c>
    </row>
    <row r="8992" spans="1:24" hidden="1" x14ac:dyDescent="0.3">
      <c r="A8992" s="18" t="str">
        <f t="shared" si="560"/>
        <v>OFF - Light Commercial - Generator Sets_1992_100</v>
      </c>
      <c r="B8992" s="1" t="s">
        <v>40</v>
      </c>
      <c r="C8992" s="1">
        <v>2020</v>
      </c>
      <c r="D8992" s="1" t="s">
        <v>177</v>
      </c>
      <c r="E8992" s="1">
        <v>1992</v>
      </c>
      <c r="F8992" s="1">
        <v>100</v>
      </c>
      <c r="G8992" s="1" t="s">
        <v>124</v>
      </c>
      <c r="H8992" s="1">
        <v>0</v>
      </c>
      <c r="I8992" s="1">
        <v>0</v>
      </c>
      <c r="J8992" s="1">
        <v>9.8101790000000006E-8</v>
      </c>
      <c r="K8992" s="1">
        <v>1.2405079999999999E-5</v>
      </c>
      <c r="L8992" s="1">
        <v>5.4913869999999999E-6</v>
      </c>
      <c r="M8992" s="1">
        <v>3.4599400000000002E-4</v>
      </c>
      <c r="N8992" s="1">
        <v>0</v>
      </c>
      <c r="O8992" s="1">
        <v>0</v>
      </c>
      <c r="P8992" s="1">
        <v>0</v>
      </c>
      <c r="Q8992" s="1">
        <v>0</v>
      </c>
      <c r="R8992" s="1">
        <v>18.25</v>
      </c>
      <c r="S8992" s="1">
        <v>3.65</v>
      </c>
      <c r="T8992" s="1">
        <v>0.03</v>
      </c>
      <c r="U8992" s="1">
        <v>302.95</v>
      </c>
      <c r="V8992" s="1">
        <f t="shared" si="561"/>
        <v>0</v>
      </c>
      <c r="W8992" s="1">
        <f t="shared" si="562"/>
        <v>6.0020511901619038</v>
      </c>
      <c r="X8992" s="1">
        <f t="shared" si="563"/>
        <v>121.66666666666667</v>
      </c>
    </row>
    <row r="8993" spans="1:24" hidden="1" x14ac:dyDescent="0.3">
      <c r="A8993" s="18" t="str">
        <f t="shared" si="560"/>
        <v>OFF - Light Commercial - Generator Sets_1992_175</v>
      </c>
      <c r="B8993" s="1" t="s">
        <v>40</v>
      </c>
      <c r="C8993" s="1">
        <v>2020</v>
      </c>
      <c r="D8993" s="1" t="s">
        <v>177</v>
      </c>
      <c r="E8993" s="1">
        <v>1992</v>
      </c>
      <c r="F8993" s="1">
        <v>175</v>
      </c>
      <c r="G8993" s="1" t="s">
        <v>12</v>
      </c>
      <c r="H8993" s="1">
        <v>1.69652929421803E-6</v>
      </c>
      <c r="I8993" s="1">
        <v>1.56046764482174E-6</v>
      </c>
      <c r="J8993" s="1">
        <v>1.866927E-6</v>
      </c>
      <c r="K8993" s="1">
        <v>2.3769470000000001E-5</v>
      </c>
      <c r="L8993" s="1">
        <v>1.46543E-5</v>
      </c>
      <c r="M8993" s="1">
        <v>8.6259379999999999E-4</v>
      </c>
      <c r="N8993" s="1">
        <v>6.1838783999999999E-8</v>
      </c>
      <c r="O8993" s="1">
        <v>4.6722636799999998E-8</v>
      </c>
      <c r="P8993" s="1">
        <v>8.5689659999999996E-9</v>
      </c>
      <c r="Q8993" s="1">
        <v>1.15081300860506E-8</v>
      </c>
      <c r="R8993" s="1">
        <v>32.85</v>
      </c>
      <c r="S8993" s="1">
        <v>3.65</v>
      </c>
      <c r="T8993" s="1">
        <v>0.03</v>
      </c>
      <c r="U8993" s="1">
        <v>532.9</v>
      </c>
      <c r="V8993" s="1">
        <f t="shared" si="561"/>
        <v>0.96961125660686465</v>
      </c>
      <c r="W8993" s="1">
        <f t="shared" si="562"/>
        <v>9.1055872160150688</v>
      </c>
      <c r="X8993" s="1">
        <f t="shared" si="563"/>
        <v>121.66666666666667</v>
      </c>
    </row>
    <row r="8994" spans="1:24" hidden="1" x14ac:dyDescent="0.3">
      <c r="A8994" s="18" t="str">
        <f t="shared" si="560"/>
        <v>OFF - Light Commercial - Generator Sets_1992_175</v>
      </c>
      <c r="B8994" s="1" t="s">
        <v>40</v>
      </c>
      <c r="C8994" s="1">
        <v>2020</v>
      </c>
      <c r="D8994" s="1" t="s">
        <v>177</v>
      </c>
      <c r="E8994" s="1">
        <v>1992</v>
      </c>
      <c r="F8994" s="1">
        <v>175</v>
      </c>
      <c r="G8994" s="1" t="s">
        <v>124</v>
      </c>
      <c r="H8994" s="1">
        <v>0</v>
      </c>
      <c r="I8994" s="1">
        <v>0</v>
      </c>
      <c r="J8994" s="1">
        <v>1.013726E-7</v>
      </c>
      <c r="K8994" s="1">
        <v>1.4467199999999999E-5</v>
      </c>
      <c r="L8994" s="1">
        <v>8.1194099999999996E-6</v>
      </c>
      <c r="M8994" s="1">
        <v>5.0455210000000005E-4</v>
      </c>
      <c r="N8994" s="1">
        <v>0</v>
      </c>
      <c r="O8994" s="1">
        <v>0</v>
      </c>
      <c r="P8994" s="1">
        <v>0</v>
      </c>
      <c r="Q8994" s="1">
        <v>0</v>
      </c>
      <c r="R8994" s="1">
        <v>29.2</v>
      </c>
      <c r="S8994" s="1">
        <v>3.65</v>
      </c>
      <c r="T8994" s="1">
        <v>0.02</v>
      </c>
      <c r="U8994" s="1">
        <v>532.9</v>
      </c>
      <c r="V8994" s="1">
        <f t="shared" si="561"/>
        <v>0</v>
      </c>
      <c r="W8994" s="1">
        <f t="shared" si="562"/>
        <v>5.0450718149338361</v>
      </c>
      <c r="X8994" s="1">
        <f t="shared" si="563"/>
        <v>182.5</v>
      </c>
    </row>
    <row r="8995" spans="1:24" hidden="1" x14ac:dyDescent="0.3">
      <c r="A8995" s="18" t="str">
        <f t="shared" si="560"/>
        <v>OFF - Light Commercial - Generator Sets_1993_25</v>
      </c>
      <c r="B8995" s="1" t="s">
        <v>40</v>
      </c>
      <c r="C8995" s="1">
        <v>2020</v>
      </c>
      <c r="D8995" s="1" t="s">
        <v>177</v>
      </c>
      <c r="E8995" s="1">
        <v>1993</v>
      </c>
      <c r="F8995" s="1">
        <v>25</v>
      </c>
      <c r="G8995" s="1" t="s">
        <v>12</v>
      </c>
      <c r="H8995" s="1">
        <v>4.6330021173368E-4</v>
      </c>
      <c r="I8995" s="1">
        <v>4.2614353475263901E-4</v>
      </c>
      <c r="J8995" s="1">
        <v>5.0983362169999998E-4</v>
      </c>
      <c r="K8995" s="1">
        <v>1.0065118416E-2</v>
      </c>
      <c r="L8995" s="1">
        <v>9.4422684325499897E-5</v>
      </c>
      <c r="M8995" s="1">
        <v>1.1072023184E-2</v>
      </c>
      <c r="N8995" s="1">
        <v>9.9258263910000005E-6</v>
      </c>
      <c r="O8995" s="1">
        <v>7.4995132731999999E-6</v>
      </c>
      <c r="P8995" s="1">
        <v>3.0867856538000001E-7</v>
      </c>
      <c r="Q8995" s="1">
        <v>3.8104697396034199E-7</v>
      </c>
      <c r="R8995" s="1">
        <v>1087.69999999999</v>
      </c>
      <c r="S8995" s="1">
        <v>1314</v>
      </c>
      <c r="T8995" s="1">
        <v>14.19</v>
      </c>
      <c r="U8995" s="1">
        <v>12530.45</v>
      </c>
      <c r="V8995" s="1">
        <f t="shared" si="561"/>
        <v>11.261022772422191</v>
      </c>
      <c r="W8995" s="1">
        <f t="shared" si="562"/>
        <v>2.4951592872103316</v>
      </c>
      <c r="X8995" s="1">
        <f t="shared" si="563"/>
        <v>92.600422832980982</v>
      </c>
    </row>
    <row r="8996" spans="1:24" hidden="1" x14ac:dyDescent="0.3">
      <c r="A8996" s="18" t="str">
        <f t="shared" si="560"/>
        <v>OFF - Light Commercial - Generator Sets_1993_25</v>
      </c>
      <c r="B8996" s="1" t="s">
        <v>40</v>
      </c>
      <c r="C8996" s="1">
        <v>2020</v>
      </c>
      <c r="D8996" s="1" t="s">
        <v>177</v>
      </c>
      <c r="E8996" s="1">
        <v>1993</v>
      </c>
      <c r="F8996" s="1">
        <v>25</v>
      </c>
      <c r="G8996" s="1" t="s">
        <v>5</v>
      </c>
      <c r="H8996" s="1">
        <v>2.2031743055555501E-5</v>
      </c>
      <c r="I8996" s="1">
        <v>2.6219595041322301E-5</v>
      </c>
      <c r="J8996" s="1">
        <v>3.1725710000000001E-5</v>
      </c>
      <c r="K8996" s="1">
        <v>7.8048290000000002E-5</v>
      </c>
      <c r="L8996" s="1">
        <v>1.2021232E-4</v>
      </c>
      <c r="M8996" s="1">
        <v>8.8709670000000004E-3</v>
      </c>
      <c r="N8996" s="1">
        <v>9.7333489999999995E-6</v>
      </c>
      <c r="O8996" s="1">
        <v>8.9546810800000008E-6</v>
      </c>
      <c r="P8996" s="1">
        <v>1.2381525999999999E-7</v>
      </c>
      <c r="Q8996" s="1">
        <v>7.5294476404001197E-8</v>
      </c>
      <c r="R8996" s="1">
        <v>299.3</v>
      </c>
      <c r="S8996" s="1">
        <v>485.45</v>
      </c>
      <c r="T8996" s="1">
        <v>1.44</v>
      </c>
      <c r="U8996" s="1">
        <v>6975.15</v>
      </c>
      <c r="V8996" s="1">
        <f t="shared" si="561"/>
        <v>1.244689508658674</v>
      </c>
      <c r="W8996" s="1">
        <f t="shared" si="562"/>
        <v>5.7066866700155314</v>
      </c>
      <c r="X8996" s="1">
        <f t="shared" si="563"/>
        <v>337.11805555555554</v>
      </c>
    </row>
    <row r="8997" spans="1:24" hidden="1" x14ac:dyDescent="0.3">
      <c r="A8997" s="18" t="str">
        <f t="shared" si="560"/>
        <v>OFF - Light Commercial - Generator Sets_1993_50</v>
      </c>
      <c r="B8997" s="1" t="s">
        <v>40</v>
      </c>
      <c r="C8997" s="1">
        <v>2020</v>
      </c>
      <c r="D8997" s="1" t="s">
        <v>177</v>
      </c>
      <c r="E8997" s="1">
        <v>1993</v>
      </c>
      <c r="F8997" s="1">
        <v>50</v>
      </c>
      <c r="G8997" s="1" t="s">
        <v>12</v>
      </c>
      <c r="H8997" s="1">
        <v>7.18334319303478E-5</v>
      </c>
      <c r="I8997" s="1">
        <v>6.6072390689533893E-5</v>
      </c>
      <c r="J8997" s="1">
        <v>7.9048310000000001E-5</v>
      </c>
      <c r="K8997" s="1">
        <v>1.585244E-3</v>
      </c>
      <c r="L8997" s="1">
        <v>1.2992200000000001E-4</v>
      </c>
      <c r="M8997" s="1">
        <v>1.305482E-2</v>
      </c>
      <c r="N8997" s="1">
        <v>8.9998794000000005E-7</v>
      </c>
      <c r="O8997" s="1">
        <v>6.7999088800000003E-7</v>
      </c>
      <c r="P8997" s="1">
        <v>1.5872289999999999E-7</v>
      </c>
      <c r="Q8997" s="1">
        <v>2.09703703790255E-7</v>
      </c>
      <c r="R8997" s="1">
        <v>598.599999999999</v>
      </c>
      <c r="S8997" s="1">
        <v>251.85</v>
      </c>
      <c r="T8997" s="1">
        <v>2.21</v>
      </c>
      <c r="U8997" s="1">
        <v>8059.2</v>
      </c>
      <c r="V8997" s="1">
        <f t="shared" si="561"/>
        <v>2.7146677793869216</v>
      </c>
      <c r="W8997" s="1">
        <f t="shared" si="562"/>
        <v>5.3380097731105076</v>
      </c>
      <c r="X8997" s="1">
        <f t="shared" si="563"/>
        <v>113.95927601809954</v>
      </c>
    </row>
    <row r="8998" spans="1:24" hidden="1" x14ac:dyDescent="0.3">
      <c r="A8998" s="18" t="str">
        <f t="shared" si="560"/>
        <v>OFF - Light Commercial - Generator Sets_1993_50</v>
      </c>
      <c r="B8998" s="1" t="s">
        <v>40</v>
      </c>
      <c r="C8998" s="1">
        <v>2020</v>
      </c>
      <c r="D8998" s="1" t="s">
        <v>177</v>
      </c>
      <c r="E8998" s="1">
        <v>1993</v>
      </c>
      <c r="F8998" s="1">
        <v>50</v>
      </c>
      <c r="G8998" s="1" t="s">
        <v>5</v>
      </c>
      <c r="H8998" s="1">
        <v>6.1387145833333297E-5</v>
      </c>
      <c r="I8998" s="1">
        <v>7.3055776859504105E-5</v>
      </c>
      <c r="J8998" s="1">
        <v>8.8397489999999994E-5</v>
      </c>
      <c r="K8998" s="1">
        <v>1.821316E-4</v>
      </c>
      <c r="L8998" s="1">
        <v>1.355099E-4</v>
      </c>
      <c r="M8998" s="1">
        <v>1.05028E-2</v>
      </c>
      <c r="N8998" s="1">
        <v>1.7530210000000001E-5</v>
      </c>
      <c r="O8998" s="1">
        <v>1.6127793199999999E-5</v>
      </c>
      <c r="P8998" s="1">
        <v>1.3577489999999999E-7</v>
      </c>
      <c r="Q8998" s="1">
        <v>9.1822532200001496E-8</v>
      </c>
      <c r="R8998" s="1">
        <v>365</v>
      </c>
      <c r="S8998" s="1">
        <v>251.85</v>
      </c>
      <c r="T8998" s="1">
        <v>0.74</v>
      </c>
      <c r="U8998" s="1">
        <v>8311.0499999999993</v>
      </c>
      <c r="V8998" s="1">
        <f t="shared" si="561"/>
        <v>2.910631793403041</v>
      </c>
      <c r="W8998" s="1">
        <f t="shared" si="562"/>
        <v>5.3988806938483096</v>
      </c>
      <c r="X8998" s="1">
        <f t="shared" si="563"/>
        <v>340.33783783783781</v>
      </c>
    </row>
    <row r="8999" spans="1:24" hidden="1" x14ac:dyDescent="0.3">
      <c r="A8999" s="18" t="str">
        <f t="shared" si="560"/>
        <v>OFF - Light Commercial - Generator Sets_1993_100</v>
      </c>
      <c r="B8999" s="1" t="s">
        <v>40</v>
      </c>
      <c r="C8999" s="1">
        <v>2020</v>
      </c>
      <c r="D8999" s="1" t="s">
        <v>177</v>
      </c>
      <c r="E8999" s="1">
        <v>1993</v>
      </c>
      <c r="F8999" s="1">
        <v>100</v>
      </c>
      <c r="G8999" s="1" t="s">
        <v>12</v>
      </c>
      <c r="H8999" s="1">
        <v>2.5142847536301399E-5</v>
      </c>
      <c r="I8999" s="1">
        <v>2.3126391163890001E-5</v>
      </c>
      <c r="J8999" s="1">
        <v>2.7668169999999998E-5</v>
      </c>
      <c r="K8999" s="1">
        <v>3.9154689999999998E-4</v>
      </c>
      <c r="L8999" s="1">
        <v>9.6204679999999996E-5</v>
      </c>
      <c r="M8999" s="1">
        <v>6.4661919999999999E-3</v>
      </c>
      <c r="N8999" s="1">
        <v>4.5083843999999998E-7</v>
      </c>
      <c r="O8999" s="1">
        <v>3.40633488E-7</v>
      </c>
      <c r="P8999" s="1">
        <v>6.247244E-8</v>
      </c>
      <c r="Q8999" s="1">
        <v>9.4622402929749395E-8</v>
      </c>
      <c r="R8999" s="1">
        <v>270.10000000000002</v>
      </c>
      <c r="S8999" s="1">
        <v>47.45</v>
      </c>
      <c r="T8999" s="1">
        <v>0.43</v>
      </c>
      <c r="U8999" s="1">
        <v>3938.35</v>
      </c>
      <c r="V8999" s="1">
        <f t="shared" si="561"/>
        <v>1.9443845370854356</v>
      </c>
      <c r="W8999" s="1">
        <f t="shared" si="562"/>
        <v>8.0885465813330129</v>
      </c>
      <c r="X8999" s="1">
        <f t="shared" si="563"/>
        <v>110.34883720930233</v>
      </c>
    </row>
    <row r="9000" spans="1:24" hidden="1" x14ac:dyDescent="0.3">
      <c r="A9000" s="18" t="str">
        <f t="shared" si="560"/>
        <v>OFF - Light Commercial - Generator Sets_1993_100</v>
      </c>
      <c r="B9000" s="1" t="s">
        <v>40</v>
      </c>
      <c r="C9000" s="1">
        <v>2020</v>
      </c>
      <c r="D9000" s="1" t="s">
        <v>177</v>
      </c>
      <c r="E9000" s="1">
        <v>1993</v>
      </c>
      <c r="F9000" s="1">
        <v>100</v>
      </c>
      <c r="G9000" s="1" t="s">
        <v>124</v>
      </c>
      <c r="H9000" s="1">
        <v>0</v>
      </c>
      <c r="I9000" s="1">
        <v>0</v>
      </c>
      <c r="J9000" s="1">
        <v>1.177778E-7</v>
      </c>
      <c r="K9000" s="1">
        <v>1.4935590000000001E-5</v>
      </c>
      <c r="L9000" s="1">
        <v>6.6501540000000003E-6</v>
      </c>
      <c r="M9000" s="1">
        <v>4.1924410000000002E-4</v>
      </c>
      <c r="N9000" s="1">
        <v>0</v>
      </c>
      <c r="O9000" s="1">
        <v>0</v>
      </c>
      <c r="P9000" s="1">
        <v>0</v>
      </c>
      <c r="Q9000" s="1">
        <v>0</v>
      </c>
      <c r="R9000" s="1">
        <v>21.9</v>
      </c>
      <c r="S9000" s="1">
        <v>3.65</v>
      </c>
      <c r="T9000" s="1">
        <v>0.03</v>
      </c>
      <c r="U9000" s="1">
        <v>302.95</v>
      </c>
      <c r="V9000" s="1">
        <f t="shared" si="561"/>
        <v>0</v>
      </c>
      <c r="W9000" s="1">
        <f t="shared" si="562"/>
        <v>7.2685761776505551</v>
      </c>
      <c r="X9000" s="1">
        <f t="shared" si="563"/>
        <v>121.66666666666667</v>
      </c>
    </row>
    <row r="9001" spans="1:24" hidden="1" x14ac:dyDescent="0.3">
      <c r="A9001" s="18" t="str">
        <f t="shared" si="560"/>
        <v>OFF - Light Commercial - Generator Sets_1993_175</v>
      </c>
      <c r="B9001" s="1" t="s">
        <v>40</v>
      </c>
      <c r="C9001" s="1">
        <v>2020</v>
      </c>
      <c r="D9001" s="1" t="s">
        <v>177</v>
      </c>
      <c r="E9001" s="1">
        <v>1993</v>
      </c>
      <c r="F9001" s="1">
        <v>175</v>
      </c>
      <c r="G9001" s="1" t="s">
        <v>12</v>
      </c>
      <c r="H9001" s="1">
        <v>2.0500881920760699E-6</v>
      </c>
      <c r="I9001" s="1">
        <v>1.88567111907157E-6</v>
      </c>
      <c r="J9001" s="1">
        <v>2.2559969999999998E-6</v>
      </c>
      <c r="K9001" s="1">
        <v>2.8686890000000001E-5</v>
      </c>
      <c r="L9001" s="1">
        <v>1.773734E-5</v>
      </c>
      <c r="M9001" s="1">
        <v>1.0452129999999999E-3</v>
      </c>
      <c r="N9001" s="1">
        <v>7.4930607000000002E-8</v>
      </c>
      <c r="O9001" s="1">
        <v>5.6614236400000002E-8</v>
      </c>
      <c r="P9001" s="1">
        <v>1.038309E-8</v>
      </c>
      <c r="Q9001" s="1">
        <v>1.4065492327395101E-8</v>
      </c>
      <c r="R9001" s="1">
        <v>40.15</v>
      </c>
      <c r="S9001" s="1">
        <v>3.65</v>
      </c>
      <c r="T9001" s="1">
        <v>0.04</v>
      </c>
      <c r="U9001" s="1">
        <v>532.9</v>
      </c>
      <c r="V9001" s="1">
        <f t="shared" si="561"/>
        <v>1.1716794958085284</v>
      </c>
      <c r="W9001" s="1">
        <f t="shared" si="562"/>
        <v>11.021263134377806</v>
      </c>
      <c r="X9001" s="1">
        <f t="shared" si="563"/>
        <v>91.25</v>
      </c>
    </row>
    <row r="9002" spans="1:24" hidden="1" x14ac:dyDescent="0.3">
      <c r="A9002" s="18" t="str">
        <f t="shared" si="560"/>
        <v>OFF - Light Commercial - Generator Sets_1993_175</v>
      </c>
      <c r="B9002" s="1" t="s">
        <v>40</v>
      </c>
      <c r="C9002" s="1">
        <v>2020</v>
      </c>
      <c r="D9002" s="1" t="s">
        <v>177</v>
      </c>
      <c r="E9002" s="1">
        <v>1993</v>
      </c>
      <c r="F9002" s="1">
        <v>175</v>
      </c>
      <c r="G9002" s="1" t="s">
        <v>124</v>
      </c>
      <c r="H9002" s="1">
        <v>0</v>
      </c>
      <c r="I9002" s="1">
        <v>0</v>
      </c>
      <c r="J9002" s="1">
        <v>1.225012E-7</v>
      </c>
      <c r="K9002" s="1">
        <v>1.744021E-5</v>
      </c>
      <c r="L9002" s="1">
        <v>9.8275220000000005E-6</v>
      </c>
      <c r="M9002" s="1">
        <v>6.1137020000000004E-4</v>
      </c>
      <c r="N9002" s="1">
        <v>0</v>
      </c>
      <c r="O9002" s="1">
        <v>0</v>
      </c>
      <c r="P9002" s="1">
        <v>0</v>
      </c>
      <c r="Q9002" s="1">
        <v>0</v>
      </c>
      <c r="R9002" s="1">
        <v>32.85</v>
      </c>
      <c r="S9002" s="1">
        <v>3.65</v>
      </c>
      <c r="T9002" s="1">
        <v>0.03</v>
      </c>
      <c r="U9002" s="1">
        <v>532.9</v>
      </c>
      <c r="V9002" s="1">
        <f t="shared" si="561"/>
        <v>0</v>
      </c>
      <c r="W9002" s="1">
        <f t="shared" si="562"/>
        <v>6.1064232811056716</v>
      </c>
      <c r="X9002" s="1">
        <f t="shared" si="563"/>
        <v>121.66666666666667</v>
      </c>
    </row>
    <row r="9003" spans="1:24" hidden="1" x14ac:dyDescent="0.3">
      <c r="A9003" s="18" t="str">
        <f t="shared" si="560"/>
        <v>OFF - Light Commercial - Generator Sets_1994_25</v>
      </c>
      <c r="B9003" s="1" t="s">
        <v>40</v>
      </c>
      <c r="C9003" s="1">
        <v>2020</v>
      </c>
      <c r="D9003" s="1" t="s">
        <v>177</v>
      </c>
      <c r="E9003" s="1">
        <v>1994</v>
      </c>
      <c r="F9003" s="1">
        <v>25</v>
      </c>
      <c r="G9003" s="1" t="s">
        <v>12</v>
      </c>
      <c r="H9003" s="1">
        <v>1.02410250999828E-3</v>
      </c>
      <c r="I9003" s="1">
        <v>9.4196948869641999E-4</v>
      </c>
      <c r="J9003" s="1">
        <v>1.126962342E-3</v>
      </c>
      <c r="K9003" s="1">
        <v>2.1545851142999999E-2</v>
      </c>
      <c r="L9003" s="1">
        <v>1.9731295660699999E-4</v>
      </c>
      <c r="M9003" s="1">
        <v>2.3399788073999998E-2</v>
      </c>
      <c r="N9003" s="1">
        <v>2.2513278150000001E-5</v>
      </c>
      <c r="O9003" s="1">
        <v>1.7010032379999999E-5</v>
      </c>
      <c r="P9003" s="1">
        <v>6.5647844989999998E-7</v>
      </c>
      <c r="Q9003" s="1">
        <v>8.1579855498892095E-7</v>
      </c>
      <c r="R9003" s="1">
        <v>2328.6999999999998</v>
      </c>
      <c r="S9003" s="1">
        <v>2890.8</v>
      </c>
      <c r="T9003" s="1">
        <v>30.38</v>
      </c>
      <c r="U9003" s="1">
        <v>26561.05</v>
      </c>
      <c r="V9003" s="1">
        <f t="shared" si="561"/>
        <v>11.74303072270159</v>
      </c>
      <c r="W9003" s="1">
        <f t="shared" si="562"/>
        <v>2.4597952897918454</v>
      </c>
      <c r="X9003" s="1">
        <f t="shared" si="563"/>
        <v>95.15470704410798</v>
      </c>
    </row>
    <row r="9004" spans="1:24" hidden="1" x14ac:dyDescent="0.3">
      <c r="A9004" s="18" t="str">
        <f t="shared" si="560"/>
        <v>OFF - Light Commercial - Generator Sets_1994_25</v>
      </c>
      <c r="B9004" s="1" t="s">
        <v>40</v>
      </c>
      <c r="C9004" s="1">
        <v>2020</v>
      </c>
      <c r="D9004" s="1" t="s">
        <v>177</v>
      </c>
      <c r="E9004" s="1">
        <v>1994</v>
      </c>
      <c r="F9004" s="1">
        <v>25</v>
      </c>
      <c r="G9004" s="1" t="s">
        <v>5</v>
      </c>
      <c r="H9004" s="1">
        <v>4.2277243055555502E-5</v>
      </c>
      <c r="I9004" s="1">
        <v>5.0313413223140497E-5</v>
      </c>
      <c r="J9004" s="1">
        <v>6.087923E-5</v>
      </c>
      <c r="K9004" s="1">
        <v>1.4976871999999999E-4</v>
      </c>
      <c r="L9004" s="1">
        <v>2.306783E-4</v>
      </c>
      <c r="M9004" s="1">
        <v>1.7022712999999998E-2</v>
      </c>
      <c r="N9004" s="1">
        <v>1.8677558000000001E-5</v>
      </c>
      <c r="O9004" s="1">
        <v>1.7183353360000001E-5</v>
      </c>
      <c r="P9004" s="1">
        <v>2.3759209999999999E-7</v>
      </c>
      <c r="Q9004" s="1">
        <v>1.4507960087600201E-7</v>
      </c>
      <c r="R9004" s="1">
        <v>576.69999999999902</v>
      </c>
      <c r="S9004" s="1">
        <v>930.75</v>
      </c>
      <c r="T9004" s="1">
        <v>2.76</v>
      </c>
      <c r="U9004" s="1">
        <v>13391.85</v>
      </c>
      <c r="V9004" s="1">
        <f t="shared" si="561"/>
        <v>1.2440327253569712</v>
      </c>
      <c r="W9004" s="1">
        <f t="shared" si="562"/>
        <v>5.7036749416500951</v>
      </c>
      <c r="X9004" s="1">
        <f t="shared" si="563"/>
        <v>337.22826086956525</v>
      </c>
    </row>
    <row r="9005" spans="1:24" hidden="1" x14ac:dyDescent="0.3">
      <c r="A9005" s="18" t="str">
        <f t="shared" si="560"/>
        <v>OFF - Light Commercial - Generator Sets_1994_50</v>
      </c>
      <c r="B9005" s="1" t="s">
        <v>40</v>
      </c>
      <c r="C9005" s="1">
        <v>2020</v>
      </c>
      <c r="D9005" s="1" t="s">
        <v>177</v>
      </c>
      <c r="E9005" s="1">
        <v>1994</v>
      </c>
      <c r="F9005" s="1">
        <v>50</v>
      </c>
      <c r="G9005" s="1" t="s">
        <v>12</v>
      </c>
      <c r="H9005" s="1">
        <v>1.36233357778123E-4</v>
      </c>
      <c r="I9005" s="1">
        <v>1.2530744248431699E-4</v>
      </c>
      <c r="J9005" s="1">
        <v>1.499165E-4</v>
      </c>
      <c r="K9005" s="1">
        <v>3.0167380000000001E-3</v>
      </c>
      <c r="L9005" s="1">
        <v>2.4857329999999997E-4</v>
      </c>
      <c r="M9005" s="1">
        <v>2.499148E-2</v>
      </c>
      <c r="N9005" s="1">
        <v>1.7228897999999999E-6</v>
      </c>
      <c r="O9005" s="1">
        <v>1.30173896E-6</v>
      </c>
      <c r="P9005" s="1">
        <v>3.038508E-7</v>
      </c>
      <c r="Q9005" s="1">
        <v>4.0150587189109899E-7</v>
      </c>
      <c r="R9005" s="1">
        <v>1146.0999999999999</v>
      </c>
      <c r="S9005" s="1">
        <v>485.45</v>
      </c>
      <c r="T9005" s="1">
        <v>4.2300000000000004</v>
      </c>
      <c r="U9005" s="1">
        <v>15534.4</v>
      </c>
      <c r="V9005" s="1">
        <f t="shared" si="561"/>
        <v>2.6709821341682352</v>
      </c>
      <c r="W9005" s="1">
        <f t="shared" si="562"/>
        <v>5.2984470049680912</v>
      </c>
      <c r="X9005" s="1">
        <f t="shared" si="563"/>
        <v>114.76359338061464</v>
      </c>
    </row>
    <row r="9006" spans="1:24" hidden="1" x14ac:dyDescent="0.3">
      <c r="A9006" s="18" t="str">
        <f t="shared" si="560"/>
        <v>OFF - Light Commercial - Generator Sets_1994_50</v>
      </c>
      <c r="B9006" s="1" t="s">
        <v>40</v>
      </c>
      <c r="C9006" s="1">
        <v>2020</v>
      </c>
      <c r="D9006" s="1" t="s">
        <v>177</v>
      </c>
      <c r="E9006" s="1">
        <v>1994</v>
      </c>
      <c r="F9006" s="1">
        <v>50</v>
      </c>
      <c r="G9006" s="1" t="s">
        <v>5</v>
      </c>
      <c r="H9006" s="1">
        <v>1.15494305555555E-4</v>
      </c>
      <c r="I9006" s="1">
        <v>1.3744776859504101E-4</v>
      </c>
      <c r="J9006" s="1">
        <v>1.6631179999999999E-4</v>
      </c>
      <c r="K9006" s="1">
        <v>3.4334710000000001E-4</v>
      </c>
      <c r="L9006" s="1">
        <v>2.5887350000000002E-4</v>
      </c>
      <c r="M9006" s="1">
        <v>2.0154040000000002E-2</v>
      </c>
      <c r="N9006" s="1">
        <v>3.3130770000000003E-5</v>
      </c>
      <c r="O9006" s="1">
        <v>3.0480308399999998E-5</v>
      </c>
      <c r="P9006" s="1">
        <v>2.6054140000000003E-7</v>
      </c>
      <c r="Q9006" s="1">
        <v>1.7721748714600199E-7</v>
      </c>
      <c r="R9006" s="1">
        <v>704.44999999999902</v>
      </c>
      <c r="S9006" s="1">
        <v>481.8</v>
      </c>
      <c r="T9006" s="1">
        <v>1.42</v>
      </c>
      <c r="U9006" s="1">
        <v>15899.4</v>
      </c>
      <c r="V9006" s="1">
        <f t="shared" si="561"/>
        <v>2.8625004181926639</v>
      </c>
      <c r="W9006" s="1">
        <f t="shared" si="562"/>
        <v>5.3913243523964649</v>
      </c>
      <c r="X9006" s="1">
        <f t="shared" si="563"/>
        <v>339.29577464788736</v>
      </c>
    </row>
    <row r="9007" spans="1:24" hidden="1" x14ac:dyDescent="0.3">
      <c r="A9007" s="18" t="str">
        <f t="shared" si="560"/>
        <v>OFF - Light Commercial - Generator Sets_1994_100</v>
      </c>
      <c r="B9007" s="1" t="s">
        <v>40</v>
      </c>
      <c r="C9007" s="1">
        <v>2020</v>
      </c>
      <c r="D9007" s="1" t="s">
        <v>177</v>
      </c>
      <c r="E9007" s="1">
        <v>1994</v>
      </c>
      <c r="F9007" s="1">
        <v>100</v>
      </c>
      <c r="G9007" s="1" t="s">
        <v>12</v>
      </c>
      <c r="H9007" s="1">
        <v>4.7685196544288198E-5</v>
      </c>
      <c r="I9007" s="1">
        <v>4.38608437814363E-5</v>
      </c>
      <c r="J9007" s="1">
        <v>5.2474649999999997E-5</v>
      </c>
      <c r="K9007" s="1">
        <v>7.4485290000000004E-4</v>
      </c>
      <c r="L9007" s="1">
        <v>1.840635E-4</v>
      </c>
      <c r="M9007" s="1">
        <v>1.237855E-2</v>
      </c>
      <c r="N9007" s="1">
        <v>8.6306184E-7</v>
      </c>
      <c r="O9007" s="1">
        <v>6.5209116800000001E-7</v>
      </c>
      <c r="P9007" s="1">
        <v>1.1959400000000001E-7</v>
      </c>
      <c r="Q9007" s="1">
        <v>1.8157271913546499E-7</v>
      </c>
      <c r="R9007" s="1">
        <v>518.29999999999995</v>
      </c>
      <c r="S9007" s="1">
        <v>94.9</v>
      </c>
      <c r="T9007" s="1">
        <v>0.82</v>
      </c>
      <c r="U9007" s="1">
        <v>7876.7</v>
      </c>
      <c r="V9007" s="1">
        <f t="shared" si="561"/>
        <v>1.8438317035237677</v>
      </c>
      <c r="W9007" s="1">
        <f t="shared" si="562"/>
        <v>7.7377015009726602</v>
      </c>
      <c r="X9007" s="1">
        <f t="shared" si="563"/>
        <v>115.73170731707319</v>
      </c>
    </row>
    <row r="9008" spans="1:24" hidden="1" x14ac:dyDescent="0.3">
      <c r="A9008" s="18" t="str">
        <f t="shared" si="560"/>
        <v>OFF - Light Commercial - Generator Sets_1994_100</v>
      </c>
      <c r="B9008" s="1" t="s">
        <v>40</v>
      </c>
      <c r="C9008" s="1">
        <v>2020</v>
      </c>
      <c r="D9008" s="1" t="s">
        <v>177</v>
      </c>
      <c r="E9008" s="1">
        <v>1994</v>
      </c>
      <c r="F9008" s="1">
        <v>100</v>
      </c>
      <c r="G9008" s="1" t="s">
        <v>124</v>
      </c>
      <c r="H9008" s="1">
        <v>0</v>
      </c>
      <c r="I9008" s="1">
        <v>0</v>
      </c>
      <c r="J9008" s="1">
        <v>2.2337520000000001E-7</v>
      </c>
      <c r="K9008" s="1">
        <v>2.8408600000000001E-5</v>
      </c>
      <c r="L9008" s="1">
        <v>1.2723420000000001E-5</v>
      </c>
      <c r="M9008" s="1">
        <v>8.0257889999999995E-4</v>
      </c>
      <c r="N9008" s="1">
        <v>0</v>
      </c>
      <c r="O9008" s="1">
        <v>0</v>
      </c>
      <c r="P9008" s="1">
        <v>0</v>
      </c>
      <c r="Q9008" s="1">
        <v>0</v>
      </c>
      <c r="R9008" s="1">
        <v>43.8</v>
      </c>
      <c r="S9008" s="1">
        <v>7.3</v>
      </c>
      <c r="T9008" s="1">
        <v>0.06</v>
      </c>
      <c r="U9008" s="1">
        <v>605.9</v>
      </c>
      <c r="V9008" s="1">
        <f t="shared" si="561"/>
        <v>0</v>
      </c>
      <c r="W9008" s="1">
        <f t="shared" si="562"/>
        <v>6.9533087136209648</v>
      </c>
      <c r="X9008" s="1">
        <f t="shared" si="563"/>
        <v>121.66666666666667</v>
      </c>
    </row>
    <row r="9009" spans="1:24" hidden="1" x14ac:dyDescent="0.3">
      <c r="A9009" s="18" t="str">
        <f t="shared" si="560"/>
        <v>OFF - Light Commercial - Generator Sets_1994_175</v>
      </c>
      <c r="B9009" s="1" t="s">
        <v>40</v>
      </c>
      <c r="C9009" s="1">
        <v>2020</v>
      </c>
      <c r="D9009" s="1" t="s">
        <v>177</v>
      </c>
      <c r="E9009" s="1">
        <v>1994</v>
      </c>
      <c r="F9009" s="1">
        <v>175</v>
      </c>
      <c r="G9009" s="1" t="s">
        <v>12</v>
      </c>
      <c r="H9009" s="1">
        <v>3.9138389315536796E-6</v>
      </c>
      <c r="I9009" s="1">
        <v>3.5999490492430701E-6</v>
      </c>
      <c r="J9009" s="1">
        <v>4.3069409999999999E-6</v>
      </c>
      <c r="K9009" s="1">
        <v>5.4696949999999998E-5</v>
      </c>
      <c r="L9009" s="1">
        <v>3.3918280000000002E-5</v>
      </c>
      <c r="M9009" s="1">
        <v>2.0008999999999999E-3</v>
      </c>
      <c r="N9009" s="1">
        <v>1.4344317E-7</v>
      </c>
      <c r="O9009" s="1">
        <v>1.0837928400000001E-7</v>
      </c>
      <c r="P9009" s="1">
        <v>1.9876849999999998E-8</v>
      </c>
      <c r="Q9009" s="1">
        <v>2.81309846547903E-8</v>
      </c>
      <c r="R9009" s="1">
        <v>80.3</v>
      </c>
      <c r="S9009" s="1">
        <v>7.3</v>
      </c>
      <c r="T9009" s="1">
        <v>0.08</v>
      </c>
      <c r="U9009" s="1">
        <v>1065.8</v>
      </c>
      <c r="V9009" s="1">
        <f t="shared" si="561"/>
        <v>1.1184311103598705</v>
      </c>
      <c r="W9009" s="1">
        <f t="shared" si="562"/>
        <v>10.53772124076959</v>
      </c>
      <c r="X9009" s="1">
        <f t="shared" si="563"/>
        <v>91.25</v>
      </c>
    </row>
    <row r="9010" spans="1:24" hidden="1" x14ac:dyDescent="0.3">
      <c r="A9010" s="18" t="str">
        <f t="shared" si="560"/>
        <v>OFF - Light Commercial - Generator Sets_1994_175</v>
      </c>
      <c r="B9010" s="1" t="s">
        <v>40</v>
      </c>
      <c r="C9010" s="1">
        <v>2020</v>
      </c>
      <c r="D9010" s="1" t="s">
        <v>177</v>
      </c>
      <c r="E9010" s="1">
        <v>1994</v>
      </c>
      <c r="F9010" s="1">
        <v>175</v>
      </c>
      <c r="G9010" s="1" t="s">
        <v>124</v>
      </c>
      <c r="H9010" s="1">
        <v>0</v>
      </c>
      <c r="I9010" s="1">
        <v>0</v>
      </c>
      <c r="J9010" s="1">
        <v>2.3387250000000001E-7</v>
      </c>
      <c r="K9010" s="1">
        <v>3.3214660000000003E-5</v>
      </c>
      <c r="L9010" s="1">
        <v>1.879255E-5</v>
      </c>
      <c r="M9010" s="1">
        <v>1.170375E-3</v>
      </c>
      <c r="N9010" s="1">
        <v>0</v>
      </c>
      <c r="O9010" s="1">
        <v>0</v>
      </c>
      <c r="P9010" s="1">
        <v>0</v>
      </c>
      <c r="Q9010" s="1">
        <v>0</v>
      </c>
      <c r="R9010" s="1">
        <v>62.05</v>
      </c>
      <c r="S9010" s="1">
        <v>7.3</v>
      </c>
      <c r="T9010" s="1">
        <v>0.05</v>
      </c>
      <c r="U9010" s="1">
        <v>1065.8</v>
      </c>
      <c r="V9010" s="1">
        <f t="shared" si="561"/>
        <v>0</v>
      </c>
      <c r="W9010" s="1">
        <f t="shared" si="562"/>
        <v>5.838463899207877</v>
      </c>
      <c r="X9010" s="1">
        <f t="shared" si="563"/>
        <v>146</v>
      </c>
    </row>
    <row r="9011" spans="1:24" hidden="1" x14ac:dyDescent="0.3">
      <c r="A9011" s="18" t="str">
        <f t="shared" si="560"/>
        <v>OFF - Light Commercial - Generator Sets_1995_25</v>
      </c>
      <c r="B9011" s="1" t="s">
        <v>40</v>
      </c>
      <c r="C9011" s="1">
        <v>2020</v>
      </c>
      <c r="D9011" s="1" t="s">
        <v>177</v>
      </c>
      <c r="E9011" s="1">
        <v>1995</v>
      </c>
      <c r="F9011" s="1">
        <v>25</v>
      </c>
      <c r="G9011" s="1" t="s">
        <v>12</v>
      </c>
      <c r="H9011" s="1">
        <v>1.3522536889368599E-3</v>
      </c>
      <c r="I9011" s="1">
        <v>1.2438029430841299E-3</v>
      </c>
      <c r="J9011" s="1">
        <v>1.4880726972E-3</v>
      </c>
      <c r="K9011" s="1">
        <v>2.4415804409E-2</v>
      </c>
      <c r="L9011" s="1">
        <v>2.6538970068999999E-4</v>
      </c>
      <c r="M9011" s="1">
        <v>4.4568231444000003E-2</v>
      </c>
      <c r="N9011" s="1">
        <v>4.1086383888599999E-5</v>
      </c>
      <c r="O9011" s="1">
        <v>3.104304560472E-5</v>
      </c>
      <c r="P9011" s="1">
        <v>1.2502670847999999E-6</v>
      </c>
      <c r="Q9011" s="1">
        <v>1.1725505876564899E-6</v>
      </c>
      <c r="R9011" s="1">
        <v>3347.05</v>
      </c>
      <c r="S9011" s="1">
        <v>5496.9</v>
      </c>
      <c r="T9011" s="1">
        <v>57.49</v>
      </c>
      <c r="U9011" s="1">
        <v>50548.85</v>
      </c>
      <c r="V9011" s="1">
        <f t="shared" si="561"/>
        <v>8.147585020817468</v>
      </c>
      <c r="W9011" s="1">
        <f t="shared" si="562"/>
        <v>1.7384467226452123</v>
      </c>
      <c r="X9011" s="1">
        <f t="shared" si="563"/>
        <v>95.614889546007987</v>
      </c>
    </row>
    <row r="9012" spans="1:24" hidden="1" x14ac:dyDescent="0.3">
      <c r="A9012" s="18" t="str">
        <f t="shared" si="560"/>
        <v>OFF - Light Commercial - Generator Sets_1995_25</v>
      </c>
      <c r="B9012" s="1" t="s">
        <v>40</v>
      </c>
      <c r="C9012" s="1">
        <v>2020</v>
      </c>
      <c r="D9012" s="1" t="s">
        <v>177</v>
      </c>
      <c r="E9012" s="1">
        <v>1995</v>
      </c>
      <c r="F9012" s="1">
        <v>25</v>
      </c>
      <c r="G9012" s="1" t="s">
        <v>5</v>
      </c>
      <c r="H9012" s="1">
        <v>4.1677694444444401E-5</v>
      </c>
      <c r="I9012" s="1">
        <v>4.9599900826446197E-5</v>
      </c>
      <c r="J9012" s="1">
        <v>6.0015879999999899E-5</v>
      </c>
      <c r="K9012" s="1">
        <v>2.5819550000000003E-4</v>
      </c>
      <c r="L9012" s="1">
        <v>3.9131889999999899E-4</v>
      </c>
      <c r="M9012" s="1">
        <v>2.9346500000000001E-2</v>
      </c>
      <c r="N9012" s="1">
        <v>2.354743E-5</v>
      </c>
      <c r="O9012" s="1">
        <v>2.1663635599999999E-5</v>
      </c>
      <c r="P9012" s="1">
        <v>4.0959959999999999E-7</v>
      </c>
      <c r="Q9012" s="1">
        <v>2.47920836940004E-7</v>
      </c>
      <c r="R9012" s="1">
        <v>985.5</v>
      </c>
      <c r="S9012" s="1">
        <v>1606</v>
      </c>
      <c r="T9012" s="1">
        <v>4.76</v>
      </c>
      <c r="U9012" s="1">
        <v>23097.200000000001</v>
      </c>
      <c r="V9012" s="1">
        <f t="shared" si="561"/>
        <v>0.71106626319951594</v>
      </c>
      <c r="W9012" s="1">
        <f t="shared" si="562"/>
        <v>5.6099641996457823</v>
      </c>
      <c r="X9012" s="1">
        <f t="shared" si="563"/>
        <v>337.39495798319331</v>
      </c>
    </row>
    <row r="9013" spans="1:24" hidden="1" x14ac:dyDescent="0.3">
      <c r="A9013" s="18" t="str">
        <f t="shared" si="560"/>
        <v>OFF - Light Commercial - Generator Sets_1995_50</v>
      </c>
      <c r="B9013" s="1" t="s">
        <v>40</v>
      </c>
      <c r="C9013" s="1">
        <v>2020</v>
      </c>
      <c r="D9013" s="1" t="s">
        <v>177</v>
      </c>
      <c r="E9013" s="1">
        <v>1995</v>
      </c>
      <c r="F9013" s="1">
        <v>50</v>
      </c>
      <c r="G9013" s="1" t="s">
        <v>12</v>
      </c>
      <c r="H9013" s="1">
        <v>2.3552618545871201E-4</v>
      </c>
      <c r="I9013" s="1">
        <v>2.1663698538492299E-4</v>
      </c>
      <c r="J9013" s="1">
        <v>2.5918220000000001E-4</v>
      </c>
      <c r="K9013" s="1">
        <v>5.2336049999999997E-3</v>
      </c>
      <c r="L9013" s="1">
        <v>4.3357429999999999E-4</v>
      </c>
      <c r="M9013" s="1">
        <v>4.3616469999999997E-2</v>
      </c>
      <c r="N9013" s="1">
        <v>3.0068802000000001E-6</v>
      </c>
      <c r="O9013" s="1">
        <v>2.27186504E-6</v>
      </c>
      <c r="P9013" s="1">
        <v>5.3029670000000002E-7</v>
      </c>
      <c r="Q9013" s="1">
        <v>6.9943857300774197E-7</v>
      </c>
      <c r="R9013" s="1">
        <v>1996.55</v>
      </c>
      <c r="S9013" s="1">
        <v>846.8</v>
      </c>
      <c r="T9013" s="1">
        <v>7.38</v>
      </c>
      <c r="U9013" s="1">
        <v>27097.599999999999</v>
      </c>
      <c r="V9013" s="1">
        <f t="shared" si="561"/>
        <v>2.6472220805604145</v>
      </c>
      <c r="W9013" s="1">
        <f t="shared" si="562"/>
        <v>5.2981140707998655</v>
      </c>
      <c r="X9013" s="1">
        <f t="shared" si="563"/>
        <v>114.74254742547426</v>
      </c>
    </row>
    <row r="9014" spans="1:24" hidden="1" x14ac:dyDescent="0.3">
      <c r="A9014" s="18" t="str">
        <f t="shared" si="560"/>
        <v>OFF - Light Commercial - Generator Sets_1995_50</v>
      </c>
      <c r="B9014" s="1" t="s">
        <v>40</v>
      </c>
      <c r="C9014" s="1">
        <v>2020</v>
      </c>
      <c r="D9014" s="1" t="s">
        <v>177</v>
      </c>
      <c r="E9014" s="1">
        <v>1995</v>
      </c>
      <c r="F9014" s="1">
        <v>50</v>
      </c>
      <c r="G9014" s="1" t="s">
        <v>5</v>
      </c>
      <c r="H9014" s="1">
        <v>1.95138194444444E-4</v>
      </c>
      <c r="I9014" s="1">
        <v>2.3223057851239599E-4</v>
      </c>
      <c r="J9014" s="1">
        <v>2.8099899999999998E-4</v>
      </c>
      <c r="K9014" s="1">
        <v>5.8131719999999999E-4</v>
      </c>
      <c r="L9014" s="1">
        <v>4.4429000000000002E-4</v>
      </c>
      <c r="M9014" s="1">
        <v>3.4744860000000002E-2</v>
      </c>
      <c r="N9014" s="1">
        <v>5.6239929999999999E-5</v>
      </c>
      <c r="O9014" s="1">
        <v>5.1740735600000003E-5</v>
      </c>
      <c r="P9014" s="1">
        <v>4.4916420000000002E-7</v>
      </c>
      <c r="Q9014" s="1">
        <v>3.0485080690400501E-7</v>
      </c>
      <c r="R9014" s="1">
        <v>1211.8</v>
      </c>
      <c r="S9014" s="1">
        <v>828.55</v>
      </c>
      <c r="T9014" s="1">
        <v>2.46</v>
      </c>
      <c r="U9014" s="1">
        <v>27342.1499999999</v>
      </c>
      <c r="V9014" s="1">
        <f t="shared" si="561"/>
        <v>2.8123886929357669</v>
      </c>
      <c r="W9014" s="1">
        <f t="shared" si="562"/>
        <v>5.380498039442017</v>
      </c>
      <c r="X9014" s="1">
        <f t="shared" si="563"/>
        <v>336.8089430894309</v>
      </c>
    </row>
    <row r="9015" spans="1:24" hidden="1" x14ac:dyDescent="0.3">
      <c r="A9015" s="18" t="str">
        <f t="shared" si="560"/>
        <v>OFF - Light Commercial - Generator Sets_1995_100</v>
      </c>
      <c r="B9015" s="1" t="s">
        <v>40</v>
      </c>
      <c r="C9015" s="1">
        <v>2020</v>
      </c>
      <c r="D9015" s="1" t="s">
        <v>177</v>
      </c>
      <c r="E9015" s="1">
        <v>1995</v>
      </c>
      <c r="F9015" s="1">
        <v>100</v>
      </c>
      <c r="G9015" s="1" t="s">
        <v>12</v>
      </c>
      <c r="H9015" s="1">
        <v>8.2442588821370305E-5</v>
      </c>
      <c r="I9015" s="1">
        <v>7.5830693197896393E-5</v>
      </c>
      <c r="J9015" s="1">
        <v>9.0723039999999995E-5</v>
      </c>
      <c r="K9015" s="1">
        <v>1.2917460000000001E-3</v>
      </c>
      <c r="L9015" s="1">
        <v>3.2105250000000001E-4</v>
      </c>
      <c r="M9015" s="1">
        <v>2.160368E-2</v>
      </c>
      <c r="N9015" s="1">
        <v>1.5062598E-6</v>
      </c>
      <c r="O9015" s="1">
        <v>1.1380629600000001E-6</v>
      </c>
      <c r="P9015" s="1">
        <v>2.087217E-7</v>
      </c>
      <c r="Q9015" s="1">
        <v>3.17112917926727E-7</v>
      </c>
      <c r="R9015" s="1">
        <v>905.2</v>
      </c>
      <c r="S9015" s="1">
        <v>164.25</v>
      </c>
      <c r="T9015" s="1">
        <v>1.42</v>
      </c>
      <c r="U9015" s="1">
        <v>13632.75</v>
      </c>
      <c r="V9015" s="1">
        <f t="shared" si="561"/>
        <v>1.8418326022156202</v>
      </c>
      <c r="W9015" s="1">
        <f t="shared" si="562"/>
        <v>7.797963286180722</v>
      </c>
      <c r="X9015" s="1">
        <f t="shared" si="563"/>
        <v>115.66901408450705</v>
      </c>
    </row>
    <row r="9016" spans="1:24" hidden="1" x14ac:dyDescent="0.3">
      <c r="A9016" s="18" t="str">
        <f t="shared" si="560"/>
        <v>OFF - Light Commercial - Generator Sets_1995_100</v>
      </c>
      <c r="B9016" s="1" t="s">
        <v>40</v>
      </c>
      <c r="C9016" s="1">
        <v>2020</v>
      </c>
      <c r="D9016" s="1" t="s">
        <v>177</v>
      </c>
      <c r="E9016" s="1">
        <v>1995</v>
      </c>
      <c r="F9016" s="1">
        <v>100</v>
      </c>
      <c r="G9016" s="1" t="s">
        <v>124</v>
      </c>
      <c r="H9016" s="1">
        <v>0</v>
      </c>
      <c r="I9016" s="1">
        <v>0</v>
      </c>
      <c r="J9016" s="1">
        <v>3.8619429999999997E-7</v>
      </c>
      <c r="K9016" s="1">
        <v>4.9260240000000003E-5</v>
      </c>
      <c r="L9016" s="1">
        <v>2.2192849999999999E-5</v>
      </c>
      <c r="M9016" s="1">
        <v>1.4007030000000001E-3</v>
      </c>
      <c r="N9016" s="1">
        <v>0</v>
      </c>
      <c r="O9016" s="1">
        <v>0</v>
      </c>
      <c r="P9016" s="1">
        <v>0</v>
      </c>
      <c r="Q9016" s="1">
        <v>0</v>
      </c>
      <c r="R9016" s="1">
        <v>76.649999999999906</v>
      </c>
      <c r="S9016" s="1">
        <v>10.95</v>
      </c>
      <c r="T9016" s="1">
        <v>0.11</v>
      </c>
      <c r="U9016" s="1">
        <v>908.849999999999</v>
      </c>
      <c r="V9016" s="1">
        <f t="shared" si="561"/>
        <v>0</v>
      </c>
      <c r="W9016" s="1">
        <f t="shared" si="562"/>
        <v>8.0855481353851495</v>
      </c>
      <c r="X9016" s="1">
        <f t="shared" si="563"/>
        <v>99.545454545454533</v>
      </c>
    </row>
    <row r="9017" spans="1:24" hidden="1" x14ac:dyDescent="0.3">
      <c r="A9017" s="18" t="str">
        <f t="shared" si="560"/>
        <v>OFF - Light Commercial - Generator Sets_1995_175</v>
      </c>
      <c r="B9017" s="1" t="s">
        <v>40</v>
      </c>
      <c r="C9017" s="1">
        <v>2020</v>
      </c>
      <c r="D9017" s="1" t="s">
        <v>177</v>
      </c>
      <c r="E9017" s="1">
        <v>1995</v>
      </c>
      <c r="F9017" s="1">
        <v>175</v>
      </c>
      <c r="G9017" s="1" t="s">
        <v>12</v>
      </c>
      <c r="H9017" s="1">
        <v>6.8118950709671296E-6</v>
      </c>
      <c r="I9017" s="1">
        <v>6.2655810862755601E-6</v>
      </c>
      <c r="J9017" s="1">
        <v>7.4960750000000001E-6</v>
      </c>
      <c r="K9017" s="1">
        <v>9.5076569999999995E-5</v>
      </c>
      <c r="L9017" s="1">
        <v>5.9131179999999999E-5</v>
      </c>
      <c r="M9017" s="1">
        <v>3.4920789999999999E-3</v>
      </c>
      <c r="N9017" s="1">
        <v>2.5034480999999998E-7</v>
      </c>
      <c r="O9017" s="1">
        <v>1.8914941200000001E-7</v>
      </c>
      <c r="P9017" s="1">
        <v>3.4690150000000003E-8</v>
      </c>
      <c r="Q9017" s="1">
        <v>4.8589882585546997E-8</v>
      </c>
      <c r="R9017" s="1">
        <v>138.69999999999999</v>
      </c>
      <c r="S9017" s="1">
        <v>14.6</v>
      </c>
      <c r="T9017" s="1">
        <v>0.13</v>
      </c>
      <c r="U9017" s="1">
        <v>2131.6</v>
      </c>
      <c r="V9017" s="1">
        <f t="shared" si="561"/>
        <v>0.97329444327085812</v>
      </c>
      <c r="W9017" s="1">
        <f t="shared" si="562"/>
        <v>9.1854287935262313</v>
      </c>
      <c r="X9017" s="1">
        <f t="shared" si="563"/>
        <v>112.30769230769231</v>
      </c>
    </row>
    <row r="9018" spans="1:24" hidden="1" x14ac:dyDescent="0.3">
      <c r="A9018" s="18" t="str">
        <f t="shared" si="560"/>
        <v>OFF - Light Commercial - Generator Sets_1995_175</v>
      </c>
      <c r="B9018" s="1" t="s">
        <v>40</v>
      </c>
      <c r="C9018" s="1">
        <v>2020</v>
      </c>
      <c r="D9018" s="1" t="s">
        <v>177</v>
      </c>
      <c r="E9018" s="1">
        <v>1995</v>
      </c>
      <c r="F9018" s="1">
        <v>175</v>
      </c>
      <c r="G9018" s="1" t="s">
        <v>124</v>
      </c>
      <c r="H9018" s="1">
        <v>0</v>
      </c>
      <c r="I9018" s="1">
        <v>0</v>
      </c>
      <c r="J9018" s="1">
        <v>4.0705459999999999E-7</v>
      </c>
      <c r="K9018" s="1">
        <v>5.7667880000000003E-5</v>
      </c>
      <c r="L9018" s="1">
        <v>3.2761559999999999E-5</v>
      </c>
      <c r="M9018" s="1">
        <v>2.0426020000000001E-3</v>
      </c>
      <c r="N9018" s="1">
        <v>0</v>
      </c>
      <c r="O9018" s="1">
        <v>0</v>
      </c>
      <c r="P9018" s="1">
        <v>0</v>
      </c>
      <c r="Q9018" s="1">
        <v>0</v>
      </c>
      <c r="R9018" s="1">
        <v>109.5</v>
      </c>
      <c r="S9018" s="1">
        <v>10.95</v>
      </c>
      <c r="T9018" s="1">
        <v>0.09</v>
      </c>
      <c r="U9018" s="1">
        <v>1598.7</v>
      </c>
      <c r="V9018" s="1">
        <f t="shared" si="561"/>
        <v>0</v>
      </c>
      <c r="W9018" s="1">
        <f t="shared" si="562"/>
        <v>6.785567874564931</v>
      </c>
      <c r="X9018" s="1">
        <f t="shared" si="563"/>
        <v>121.66666666666666</v>
      </c>
    </row>
    <row r="9019" spans="1:24" hidden="1" x14ac:dyDescent="0.3">
      <c r="A9019" s="18" t="str">
        <f t="shared" si="560"/>
        <v>OFF - Light Commercial - Generator Sets_1996_25</v>
      </c>
      <c r="B9019" s="1" t="s">
        <v>40</v>
      </c>
      <c r="C9019" s="1">
        <v>2020</v>
      </c>
      <c r="D9019" s="1" t="s">
        <v>177</v>
      </c>
      <c r="E9019" s="1">
        <v>1996</v>
      </c>
      <c r="F9019" s="1">
        <v>25</v>
      </c>
      <c r="G9019" s="1" t="s">
        <v>12</v>
      </c>
      <c r="H9019" s="1">
        <v>2.35556381644052E-3</v>
      </c>
      <c r="I9019" s="1">
        <v>2.16664759836199E-3</v>
      </c>
      <c r="J9019" s="1">
        <v>2.5921542906E-3</v>
      </c>
      <c r="K9019" s="1">
        <v>5.2146407692999899E-2</v>
      </c>
      <c r="L9019" s="1">
        <v>4.4155940833999903E-4</v>
      </c>
      <c r="M9019" s="1">
        <v>6.5691869301999994E-2</v>
      </c>
      <c r="N9019" s="1">
        <v>6.1738463088900001E-5</v>
      </c>
      <c r="O9019" s="1">
        <v>4.664683877828E-5</v>
      </c>
      <c r="P9019" s="1">
        <v>1.8462844649999899E-6</v>
      </c>
      <c r="Q9019" s="1">
        <v>2.0855289078165001E-6</v>
      </c>
      <c r="R9019" s="1">
        <v>5953.15</v>
      </c>
      <c r="S9019" s="1">
        <v>8190.6</v>
      </c>
      <c r="T9019" s="1">
        <v>85.33</v>
      </c>
      <c r="U9019" s="1">
        <v>74478.25</v>
      </c>
      <c r="V9019" s="1">
        <f t="shared" si="561"/>
        <v>9.6326862935145616</v>
      </c>
      <c r="W9019" s="1">
        <f t="shared" si="562"/>
        <v>1.9631264741459242</v>
      </c>
      <c r="X9019" s="1">
        <f t="shared" si="563"/>
        <v>95.987343255595931</v>
      </c>
    </row>
    <row r="9020" spans="1:24" hidden="1" x14ac:dyDescent="0.3">
      <c r="A9020" s="18" t="str">
        <f t="shared" si="560"/>
        <v>OFF - Light Commercial - Generator Sets_1996_25</v>
      </c>
      <c r="B9020" s="1" t="s">
        <v>40</v>
      </c>
      <c r="C9020" s="1">
        <v>2020</v>
      </c>
      <c r="D9020" s="1" t="s">
        <v>177</v>
      </c>
      <c r="E9020" s="1">
        <v>1996</v>
      </c>
      <c r="F9020" s="1">
        <v>25</v>
      </c>
      <c r="G9020" s="1" t="s">
        <v>5</v>
      </c>
      <c r="H9020" s="1">
        <v>6.2140770833333305E-5</v>
      </c>
      <c r="I9020" s="1">
        <v>7.39526528925619E-5</v>
      </c>
      <c r="J9020" s="1">
        <v>8.9482710000000004E-5</v>
      </c>
      <c r="K9020" s="1">
        <v>3.8496530000000002E-4</v>
      </c>
      <c r="L9020" s="1">
        <v>5.8345009999999896E-4</v>
      </c>
      <c r="M9020" s="1">
        <v>4.3755160000000001E-2</v>
      </c>
      <c r="N9020" s="1">
        <v>3.510883E-5</v>
      </c>
      <c r="O9020" s="1">
        <v>3.2300123599999998E-5</v>
      </c>
      <c r="P9020" s="1">
        <v>6.1070630000000002E-7</v>
      </c>
      <c r="Q9020" s="1">
        <v>3.7004480476600599E-7</v>
      </c>
      <c r="R9020" s="1">
        <v>1470.95</v>
      </c>
      <c r="S9020" s="1">
        <v>2394.3999999999901</v>
      </c>
      <c r="T9020" s="1">
        <v>7.1</v>
      </c>
      <c r="U9020" s="1">
        <v>34426.800000000003</v>
      </c>
      <c r="V9020" s="1">
        <f t="shared" si="561"/>
        <v>0.711288360757517</v>
      </c>
      <c r="W9020" s="1">
        <f t="shared" si="562"/>
        <v>5.6117157259486117</v>
      </c>
      <c r="X9020" s="1">
        <f t="shared" si="563"/>
        <v>337.23943661971691</v>
      </c>
    </row>
    <row r="9021" spans="1:24" hidden="1" x14ac:dyDescent="0.3">
      <c r="A9021" s="18" t="str">
        <f t="shared" si="560"/>
        <v>OFF - Light Commercial - Generator Sets_1996_50</v>
      </c>
      <c r="B9021" s="1" t="s">
        <v>40</v>
      </c>
      <c r="C9021" s="1">
        <v>2020</v>
      </c>
      <c r="D9021" s="1" t="s">
        <v>177</v>
      </c>
      <c r="E9021" s="1">
        <v>1996</v>
      </c>
      <c r="F9021" s="1">
        <v>50</v>
      </c>
      <c r="G9021" s="1" t="s">
        <v>12</v>
      </c>
      <c r="H9021" s="1">
        <v>3.4691545828528401E-4</v>
      </c>
      <c r="I9021" s="1">
        <v>3.1909283853080402E-4</v>
      </c>
      <c r="J9021" s="1">
        <v>3.8175930000000001E-4</v>
      </c>
      <c r="K9021" s="1">
        <v>7.7359999999999998E-3</v>
      </c>
      <c r="L9021" s="1">
        <v>6.4437749999999997E-4</v>
      </c>
      <c r="M9021" s="1">
        <v>6.4859959999999994E-2</v>
      </c>
      <c r="N9021" s="1">
        <v>4.4713872000000002E-6</v>
      </c>
      <c r="O9021" s="1">
        <v>3.3783814400000001E-6</v>
      </c>
      <c r="P9021" s="1">
        <v>7.8857889999999996E-7</v>
      </c>
      <c r="Q9021" s="1">
        <v>1.0395677511065701E-6</v>
      </c>
      <c r="R9021" s="1">
        <v>2967.45</v>
      </c>
      <c r="S9021" s="1">
        <v>1259.25</v>
      </c>
      <c r="T9021" s="1">
        <v>10.97</v>
      </c>
      <c r="U9021" s="1">
        <v>40296</v>
      </c>
      <c r="V9021" s="1">
        <f t="shared" si="561"/>
        <v>2.6220666101307009</v>
      </c>
      <c r="W9021" s="1">
        <f t="shared" si="562"/>
        <v>5.2950129963709243</v>
      </c>
      <c r="X9021" s="1">
        <f t="shared" si="563"/>
        <v>114.79033728350045</v>
      </c>
    </row>
    <row r="9022" spans="1:24" hidden="1" x14ac:dyDescent="0.3">
      <c r="A9022" s="18" t="str">
        <f t="shared" si="560"/>
        <v>OFF - Light Commercial - Generator Sets_1996_50</v>
      </c>
      <c r="B9022" s="1" t="s">
        <v>40</v>
      </c>
      <c r="C9022" s="1">
        <v>2020</v>
      </c>
      <c r="D9022" s="1" t="s">
        <v>177</v>
      </c>
      <c r="E9022" s="1">
        <v>1996</v>
      </c>
      <c r="F9022" s="1">
        <v>50</v>
      </c>
      <c r="G9022" s="1" t="s">
        <v>5</v>
      </c>
      <c r="H9022" s="1">
        <v>2.8502861111111098E-4</v>
      </c>
      <c r="I9022" s="1">
        <v>3.39207603305785E-4</v>
      </c>
      <c r="J9022" s="1">
        <v>4.1044120000000001E-4</v>
      </c>
      <c r="K9022" s="1">
        <v>8.5092809999999996E-4</v>
      </c>
      <c r="L9022" s="1">
        <v>6.5944880000000003E-4</v>
      </c>
      <c r="M9022" s="1">
        <v>5.1803979999999999E-2</v>
      </c>
      <c r="N9022" s="1">
        <v>8.2546150000000002E-5</v>
      </c>
      <c r="O9022" s="1">
        <v>7.5942457999999998E-5</v>
      </c>
      <c r="P9022" s="1">
        <v>6.696962E-7</v>
      </c>
      <c r="Q9022" s="1">
        <v>4.5360330906800698E-7</v>
      </c>
      <c r="R9022" s="1">
        <v>1803.1</v>
      </c>
      <c r="S9022" s="1">
        <v>1237.3499999999999</v>
      </c>
      <c r="T9022" s="1">
        <v>3.66</v>
      </c>
      <c r="U9022" s="1">
        <v>40832.550000000003</v>
      </c>
      <c r="V9022" s="1">
        <f t="shared" si="561"/>
        <v>2.7507281792346623</v>
      </c>
      <c r="W9022" s="1">
        <f t="shared" si="562"/>
        <v>5.3476525267838735</v>
      </c>
      <c r="X9022" s="1">
        <f t="shared" si="563"/>
        <v>338.07377049180326</v>
      </c>
    </row>
    <row r="9023" spans="1:24" hidden="1" x14ac:dyDescent="0.3">
      <c r="A9023" s="18" t="str">
        <f t="shared" si="560"/>
        <v>OFF - Light Commercial - Generator Sets_1996_100</v>
      </c>
      <c r="B9023" s="1" t="s">
        <v>40</v>
      </c>
      <c r="C9023" s="1">
        <v>2020</v>
      </c>
      <c r="D9023" s="1" t="s">
        <v>177</v>
      </c>
      <c r="E9023" s="1">
        <v>1996</v>
      </c>
      <c r="F9023" s="1">
        <v>100</v>
      </c>
      <c r="G9023" s="1" t="s">
        <v>12</v>
      </c>
      <c r="H9023" s="1">
        <v>1.21436444909713E-4</v>
      </c>
      <c r="I9023" s="1">
        <v>1.11697242027954E-4</v>
      </c>
      <c r="J9023" s="1">
        <v>1.336334E-4</v>
      </c>
      <c r="K9023" s="1">
        <v>1.9086839999999999E-3</v>
      </c>
      <c r="L9023" s="1">
        <v>4.7714730000000003E-4</v>
      </c>
      <c r="M9023" s="1">
        <v>3.2125790000000001E-2</v>
      </c>
      <c r="N9023" s="1">
        <v>2.2398875999999998E-6</v>
      </c>
      <c r="O9023" s="1">
        <v>1.69235952E-6</v>
      </c>
      <c r="P9023" s="1">
        <v>3.1038E-7</v>
      </c>
      <c r="Q9023" s="1">
        <v>4.7183333352807499E-7</v>
      </c>
      <c r="R9023" s="1">
        <v>1346.85</v>
      </c>
      <c r="S9023" s="1">
        <v>244.55</v>
      </c>
      <c r="T9023" s="1">
        <v>2.12</v>
      </c>
      <c r="U9023" s="1">
        <v>20297.650000000001</v>
      </c>
      <c r="V9023" s="1">
        <f t="shared" si="561"/>
        <v>1.8221548906284215</v>
      </c>
      <c r="W9023" s="1">
        <f t="shared" si="562"/>
        <v>7.7838652992663544</v>
      </c>
      <c r="X9023" s="1">
        <f t="shared" si="563"/>
        <v>115.35377358490565</v>
      </c>
    </row>
    <row r="9024" spans="1:24" hidden="1" x14ac:dyDescent="0.3">
      <c r="A9024" s="18" t="str">
        <f t="shared" si="560"/>
        <v>OFF - Light Commercial - Generator Sets_1996_100</v>
      </c>
      <c r="B9024" s="1" t="s">
        <v>40</v>
      </c>
      <c r="C9024" s="1">
        <v>2020</v>
      </c>
      <c r="D9024" s="1" t="s">
        <v>177</v>
      </c>
      <c r="E9024" s="1">
        <v>1996</v>
      </c>
      <c r="F9024" s="1">
        <v>100</v>
      </c>
      <c r="G9024" s="1" t="s">
        <v>124</v>
      </c>
      <c r="H9024" s="1">
        <v>0</v>
      </c>
      <c r="I9024" s="1">
        <v>0</v>
      </c>
      <c r="J9024" s="1">
        <v>5.6886039999999999E-7</v>
      </c>
      <c r="K9024" s="1">
        <v>7.2776759999999995E-5</v>
      </c>
      <c r="L9024" s="1">
        <v>3.2982989999999998E-5</v>
      </c>
      <c r="M9024" s="1">
        <v>2.082918E-3</v>
      </c>
      <c r="N9024" s="1">
        <v>0</v>
      </c>
      <c r="O9024" s="1">
        <v>0</v>
      </c>
      <c r="P9024" s="1">
        <v>0</v>
      </c>
      <c r="Q9024" s="1">
        <v>0</v>
      </c>
      <c r="R9024" s="1">
        <v>113.15</v>
      </c>
      <c r="S9024" s="1">
        <v>18.25</v>
      </c>
      <c r="T9024" s="1">
        <v>0.16</v>
      </c>
      <c r="U9024" s="1">
        <v>1514.75</v>
      </c>
      <c r="V9024" s="1">
        <f t="shared" si="561"/>
        <v>0</v>
      </c>
      <c r="W9024" s="1">
        <f t="shared" si="562"/>
        <v>7.2100398090536384</v>
      </c>
      <c r="X9024" s="1">
        <f t="shared" si="563"/>
        <v>114.0625</v>
      </c>
    </row>
    <row r="9025" spans="1:24" hidden="1" x14ac:dyDescent="0.3">
      <c r="A9025" s="18" t="str">
        <f t="shared" si="560"/>
        <v>OFF - Light Commercial - Generator Sets_1996_175</v>
      </c>
      <c r="B9025" s="1" t="s">
        <v>40</v>
      </c>
      <c r="C9025" s="1">
        <v>2020</v>
      </c>
      <c r="D9025" s="1" t="s">
        <v>177</v>
      </c>
      <c r="E9025" s="1">
        <v>1996</v>
      </c>
      <c r="F9025" s="1">
        <v>175</v>
      </c>
      <c r="G9025" s="1" t="s">
        <v>12</v>
      </c>
      <c r="H9025" s="1">
        <v>1.0101759388753E-5</v>
      </c>
      <c r="I9025" s="1">
        <v>9.2915982857750408E-6</v>
      </c>
      <c r="J9025" s="1">
        <v>1.111637E-5</v>
      </c>
      <c r="K9025" s="1">
        <v>1.408134E-4</v>
      </c>
      <c r="L9025" s="1">
        <v>8.7834650000000004E-5</v>
      </c>
      <c r="M9025" s="1">
        <v>5.192899E-3</v>
      </c>
      <c r="N9025" s="1">
        <v>3.7227545999999999E-7</v>
      </c>
      <c r="O9025" s="1">
        <v>2.81274792E-7</v>
      </c>
      <c r="P9025" s="1">
        <v>5.1586009999999999E-8</v>
      </c>
      <c r="Q9025" s="1">
        <v>7.2884823878320505E-8</v>
      </c>
      <c r="R9025" s="1">
        <v>208.04999999999899</v>
      </c>
      <c r="S9025" s="1">
        <v>21.9</v>
      </c>
      <c r="T9025" s="1">
        <v>0.2</v>
      </c>
      <c r="U9025" s="1">
        <v>3197.4</v>
      </c>
      <c r="V9025" s="1">
        <f t="shared" si="561"/>
        <v>0.96223700628599029</v>
      </c>
      <c r="W9025" s="1">
        <f t="shared" si="562"/>
        <v>9.096147730963585</v>
      </c>
      <c r="X9025" s="1">
        <f t="shared" si="563"/>
        <v>109.49999999999999</v>
      </c>
    </row>
    <row r="9026" spans="1:24" hidden="1" x14ac:dyDescent="0.3">
      <c r="A9026" s="18" t="str">
        <f t="shared" si="560"/>
        <v>OFF - Light Commercial - Generator Sets_1996_175</v>
      </c>
      <c r="B9026" s="1" t="s">
        <v>40</v>
      </c>
      <c r="C9026" s="1">
        <v>2020</v>
      </c>
      <c r="D9026" s="1" t="s">
        <v>177</v>
      </c>
      <c r="E9026" s="1">
        <v>1996</v>
      </c>
      <c r="F9026" s="1">
        <v>175</v>
      </c>
      <c r="G9026" s="1" t="s">
        <v>124</v>
      </c>
      <c r="H9026" s="1">
        <v>0</v>
      </c>
      <c r="I9026" s="1">
        <v>0</v>
      </c>
      <c r="J9026" s="1">
        <v>6.0365660000000005E-7</v>
      </c>
      <c r="K9026" s="1">
        <v>8.5308750000000002E-5</v>
      </c>
      <c r="L9026" s="1">
        <v>4.8664249999999997E-5</v>
      </c>
      <c r="M9026" s="1">
        <v>3.0374519999999999E-3</v>
      </c>
      <c r="N9026" s="1">
        <v>0</v>
      </c>
      <c r="O9026" s="1">
        <v>0</v>
      </c>
      <c r="P9026" s="1">
        <v>0</v>
      </c>
      <c r="Q9026" s="1">
        <v>0</v>
      </c>
      <c r="R9026" s="1">
        <v>164.25</v>
      </c>
      <c r="S9026" s="1">
        <v>14.6</v>
      </c>
      <c r="T9026" s="1">
        <v>0.13</v>
      </c>
      <c r="U9026" s="1">
        <v>2131.6</v>
      </c>
      <c r="V9026" s="1">
        <f t="shared" si="561"/>
        <v>0</v>
      </c>
      <c r="W9026" s="1">
        <f t="shared" si="562"/>
        <v>7.5594974286892125</v>
      </c>
      <c r="X9026" s="1">
        <f t="shared" si="563"/>
        <v>112.30769230769231</v>
      </c>
    </row>
    <row r="9027" spans="1:24" hidden="1" x14ac:dyDescent="0.3">
      <c r="A9027" s="18" t="str">
        <f t="shared" si="560"/>
        <v>OFF - Light Commercial - Generator Sets_1997_25</v>
      </c>
      <c r="B9027" s="1" t="s">
        <v>40</v>
      </c>
      <c r="C9027" s="1">
        <v>2020</v>
      </c>
      <c r="D9027" s="1" t="s">
        <v>177</v>
      </c>
      <c r="E9027" s="1">
        <v>1997</v>
      </c>
      <c r="F9027" s="1">
        <v>25</v>
      </c>
      <c r="G9027" s="1" t="s">
        <v>12</v>
      </c>
      <c r="H9027" s="1">
        <v>2.90711537731759E-3</v>
      </c>
      <c r="I9027" s="1">
        <v>2.67396472405672E-3</v>
      </c>
      <c r="J9027" s="1">
        <v>3.1991031386999999E-3</v>
      </c>
      <c r="K9027" s="1">
        <v>6.4059703932000001E-2</v>
      </c>
      <c r="L9027" s="1">
        <v>5.4334121290999999E-4</v>
      </c>
      <c r="M9027" s="1">
        <v>8.0688819455000005E-2</v>
      </c>
      <c r="N9027" s="1">
        <v>7.7358461590799993E-5</v>
      </c>
      <c r="O9027" s="1">
        <v>5.8448615424159998E-5</v>
      </c>
      <c r="P9027" s="1">
        <v>2.2722273632E-6</v>
      </c>
      <c r="Q9027" s="1">
        <v>2.5637556469479402E-6</v>
      </c>
      <c r="R9027" s="1">
        <v>7318.25</v>
      </c>
      <c r="S9027" s="1">
        <v>10183.5</v>
      </c>
      <c r="T9027" s="1">
        <v>105.009999999999</v>
      </c>
      <c r="U9027" s="1">
        <v>91487.25</v>
      </c>
      <c r="V9027" s="1">
        <f t="shared" si="561"/>
        <v>9.67795728291469</v>
      </c>
      <c r="W9027" s="1">
        <f t="shared" si="562"/>
        <v>1.9665304486935686</v>
      </c>
      <c r="X9027" s="1">
        <f t="shared" si="563"/>
        <v>96.976478430626585</v>
      </c>
    </row>
    <row r="9028" spans="1:24" hidden="1" x14ac:dyDescent="0.3">
      <c r="A9028" s="18" t="str">
        <f t="shared" si="560"/>
        <v>OFF - Light Commercial - Generator Sets_1997_25</v>
      </c>
      <c r="B9028" s="1" t="s">
        <v>40</v>
      </c>
      <c r="C9028" s="1">
        <v>2020</v>
      </c>
      <c r="D9028" s="1" t="s">
        <v>177</v>
      </c>
      <c r="E9028" s="1">
        <v>1997</v>
      </c>
      <c r="F9028" s="1">
        <v>25</v>
      </c>
      <c r="G9028" s="1" t="s">
        <v>5</v>
      </c>
      <c r="H9028" s="1">
        <v>7.2320236111111103E-5</v>
      </c>
      <c r="I9028" s="1">
        <v>8.6067057851239601E-5</v>
      </c>
      <c r="J9028" s="1">
        <v>1.0414114E-4</v>
      </c>
      <c r="K9028" s="1">
        <v>4.4802770000000001E-4</v>
      </c>
      <c r="L9028" s="1">
        <v>6.7902679999999995E-4</v>
      </c>
      <c r="M9028" s="1">
        <v>5.0922820000000001E-2</v>
      </c>
      <c r="N9028" s="1">
        <v>4.086012E-5</v>
      </c>
      <c r="O9028" s="1">
        <v>3.7591310400000001E-5</v>
      </c>
      <c r="P9028" s="1">
        <v>7.1074799999999998E-7</v>
      </c>
      <c r="Q9028" s="1">
        <v>4.3064767601800702E-7</v>
      </c>
      <c r="R9028" s="1">
        <v>1711.85</v>
      </c>
      <c r="S9028" s="1">
        <v>2788.6</v>
      </c>
      <c r="T9028" s="1">
        <v>8.26</v>
      </c>
      <c r="U9028" s="1">
        <v>40106.199999999997</v>
      </c>
      <c r="V9028" s="1">
        <f t="shared" si="561"/>
        <v>0.71058173916401302</v>
      </c>
      <c r="W9028" s="1">
        <f t="shared" si="562"/>
        <v>5.6061407991539127</v>
      </c>
      <c r="X9028" s="1">
        <f t="shared" si="563"/>
        <v>337.60290556900725</v>
      </c>
    </row>
    <row r="9029" spans="1:24" hidden="1" x14ac:dyDescent="0.3">
      <c r="A9029" s="18" t="str">
        <f t="shared" si="560"/>
        <v>OFF - Light Commercial - Generator Sets_1997_50</v>
      </c>
      <c r="B9029" s="1" t="s">
        <v>40</v>
      </c>
      <c r="C9029" s="1">
        <v>2020</v>
      </c>
      <c r="D9029" s="1" t="s">
        <v>177</v>
      </c>
      <c r="E9029" s="1">
        <v>1997</v>
      </c>
      <c r="F9029" s="1">
        <v>50</v>
      </c>
      <c r="G9029" s="1" t="s">
        <v>12</v>
      </c>
      <c r="H9029" s="1">
        <v>3.9499254388475802E-4</v>
      </c>
      <c r="I9029" s="1">
        <v>3.6331414186520101E-4</v>
      </c>
      <c r="J9029" s="1">
        <v>4.346652E-4</v>
      </c>
      <c r="K9029" s="1">
        <v>8.8396870000000006E-3</v>
      </c>
      <c r="L9029" s="1">
        <v>7.4035099999999999E-4</v>
      </c>
      <c r="M9029" s="1">
        <v>7.4563030000000002E-2</v>
      </c>
      <c r="N9029" s="1">
        <v>5.1403085999999996E-6</v>
      </c>
      <c r="O9029" s="1">
        <v>3.8837887199999997E-6</v>
      </c>
      <c r="P9029" s="1">
        <v>9.0655070000000003E-7</v>
      </c>
      <c r="Q9029" s="1">
        <v>1.1942881667079099E-6</v>
      </c>
      <c r="R9029" s="1">
        <v>3409.1</v>
      </c>
      <c r="S9029" s="1">
        <v>1449.05</v>
      </c>
      <c r="T9029" s="1">
        <v>12.61</v>
      </c>
      <c r="U9029" s="1">
        <v>46369.599999999999</v>
      </c>
      <c r="V9029" s="1">
        <f t="shared" si="561"/>
        <v>2.5944036943191557</v>
      </c>
      <c r="W9029" s="1">
        <f t="shared" si="562"/>
        <v>5.286800452170497</v>
      </c>
      <c r="X9029" s="1">
        <f t="shared" si="563"/>
        <v>114.91276764472642</v>
      </c>
    </row>
    <row r="9030" spans="1:24" hidden="1" x14ac:dyDescent="0.3">
      <c r="A9030" s="18" t="str">
        <f t="shared" si="560"/>
        <v>OFF - Light Commercial - Generator Sets_1997_50</v>
      </c>
      <c r="B9030" s="1" t="s">
        <v>40</v>
      </c>
      <c r="C9030" s="1">
        <v>2020</v>
      </c>
      <c r="D9030" s="1" t="s">
        <v>177</v>
      </c>
      <c r="E9030" s="1">
        <v>1997</v>
      </c>
      <c r="F9030" s="1">
        <v>50</v>
      </c>
      <c r="G9030" s="1" t="s">
        <v>5</v>
      </c>
      <c r="H9030" s="1">
        <v>3.2483145833333302E-4</v>
      </c>
      <c r="I9030" s="1">
        <v>3.86576280991735E-4</v>
      </c>
      <c r="J9030" s="1">
        <v>4.6775730000000001E-4</v>
      </c>
      <c r="K9030" s="1">
        <v>9.7192649999999997E-4</v>
      </c>
      <c r="L9030" s="1">
        <v>7.6400730000000003E-4</v>
      </c>
      <c r="M9030" s="1">
        <v>6.0290179999999999E-2</v>
      </c>
      <c r="N9030" s="1">
        <v>9.4547659999999993E-5</v>
      </c>
      <c r="O9030" s="1">
        <v>8.6983847200000004E-5</v>
      </c>
      <c r="P9030" s="1">
        <v>7.7940150000000005E-7</v>
      </c>
      <c r="Q9030" s="1">
        <v>5.2706133482800798E-7</v>
      </c>
      <c r="R9030" s="1">
        <v>2095.1</v>
      </c>
      <c r="S9030" s="1">
        <v>1438.1</v>
      </c>
      <c r="T9030" s="1">
        <v>4.26</v>
      </c>
      <c r="U9030" s="1">
        <v>47457.3</v>
      </c>
      <c r="V9030" s="1">
        <f t="shared" si="561"/>
        <v>2.6972473693405172</v>
      </c>
      <c r="W9030" s="1">
        <f t="shared" si="562"/>
        <v>5.3306857699477153</v>
      </c>
      <c r="X9030" s="1">
        <f t="shared" si="563"/>
        <v>337.58215962441312</v>
      </c>
    </row>
    <row r="9031" spans="1:24" hidden="1" x14ac:dyDescent="0.3">
      <c r="A9031" s="18" t="str">
        <f t="shared" si="560"/>
        <v>OFF - Light Commercial - Generator Sets_1997_100</v>
      </c>
      <c r="B9031" s="1" t="s">
        <v>40</v>
      </c>
      <c r="C9031" s="1">
        <v>2020</v>
      </c>
      <c r="D9031" s="1" t="s">
        <v>177</v>
      </c>
      <c r="E9031" s="1">
        <v>1997</v>
      </c>
      <c r="F9031" s="1">
        <v>100</v>
      </c>
      <c r="G9031" s="1" t="s">
        <v>12</v>
      </c>
      <c r="H9031" s="1">
        <v>1.382697268999E-4</v>
      </c>
      <c r="I9031" s="1">
        <v>1.2718049480252801E-4</v>
      </c>
      <c r="J9031" s="1">
        <v>1.5215739999999999E-4</v>
      </c>
      <c r="K9031" s="1">
        <v>2.180188E-3</v>
      </c>
      <c r="L9031" s="1">
        <v>5.4821299999999998E-4</v>
      </c>
      <c r="M9031" s="1">
        <v>3.6931819999999997E-2</v>
      </c>
      <c r="N9031" s="1">
        <v>2.5749755999999999E-6</v>
      </c>
      <c r="O9031" s="1">
        <v>1.9455371199999998E-6</v>
      </c>
      <c r="P9031" s="1">
        <v>3.5681290000000001E-7</v>
      </c>
      <c r="Q9031" s="1">
        <v>5.4216079516505099E-7</v>
      </c>
      <c r="R9031" s="1">
        <v>1547.6</v>
      </c>
      <c r="S9031" s="1">
        <v>281.05</v>
      </c>
      <c r="T9031" s="1">
        <v>2.44</v>
      </c>
      <c r="U9031" s="1">
        <v>23327.15</v>
      </c>
      <c r="V9031" s="1">
        <f t="shared" si="561"/>
        <v>1.8052918809341687</v>
      </c>
      <c r="W9031" s="1">
        <f t="shared" si="562"/>
        <v>7.7817316205542157</v>
      </c>
      <c r="X9031" s="1">
        <f t="shared" si="563"/>
        <v>115.1844262295082</v>
      </c>
    </row>
    <row r="9032" spans="1:24" hidden="1" x14ac:dyDescent="0.3">
      <c r="A9032" s="18" t="str">
        <f t="shared" si="560"/>
        <v>OFF - Light Commercial - Generator Sets_1997_100</v>
      </c>
      <c r="B9032" s="1" t="s">
        <v>40</v>
      </c>
      <c r="C9032" s="1">
        <v>2020</v>
      </c>
      <c r="D9032" s="1" t="s">
        <v>177</v>
      </c>
      <c r="E9032" s="1">
        <v>1997</v>
      </c>
      <c r="F9032" s="1">
        <v>100</v>
      </c>
      <c r="G9032" s="1" t="s">
        <v>124</v>
      </c>
      <c r="H9032" s="1">
        <v>0</v>
      </c>
      <c r="I9032" s="1">
        <v>0</v>
      </c>
      <c r="J9032" s="1">
        <v>6.4771949999999997E-7</v>
      </c>
      <c r="K9032" s="1">
        <v>8.3117290000000004E-5</v>
      </c>
      <c r="L9032" s="1">
        <v>3.7895519999999998E-5</v>
      </c>
      <c r="M9032" s="1">
        <v>2.394523E-3</v>
      </c>
      <c r="N9032" s="1">
        <v>0</v>
      </c>
      <c r="O9032" s="1">
        <v>0</v>
      </c>
      <c r="P9032" s="1">
        <v>0</v>
      </c>
      <c r="Q9032" s="1">
        <v>0</v>
      </c>
      <c r="R9032" s="1">
        <v>131.4</v>
      </c>
      <c r="S9032" s="1">
        <v>21.9</v>
      </c>
      <c r="T9032" s="1">
        <v>0.18</v>
      </c>
      <c r="U9032" s="1">
        <v>1817.69999999999</v>
      </c>
      <c r="V9032" s="1">
        <f t="shared" si="561"/>
        <v>0</v>
      </c>
      <c r="W9032" s="1">
        <f t="shared" si="562"/>
        <v>6.90326053380823</v>
      </c>
      <c r="X9032" s="1">
        <f t="shared" si="563"/>
        <v>121.66666666666666</v>
      </c>
    </row>
    <row r="9033" spans="1:24" hidden="1" x14ac:dyDescent="0.3">
      <c r="A9033" s="18" t="str">
        <f t="shared" si="560"/>
        <v>OFF - Light Commercial - Generator Sets_1997_175</v>
      </c>
      <c r="B9033" s="1" t="s">
        <v>40</v>
      </c>
      <c r="C9033" s="1">
        <v>2020</v>
      </c>
      <c r="D9033" s="1" t="s">
        <v>177</v>
      </c>
      <c r="E9033" s="1">
        <v>1997</v>
      </c>
      <c r="F9033" s="1">
        <v>175</v>
      </c>
      <c r="G9033" s="1" t="s">
        <v>12</v>
      </c>
      <c r="H9033" s="1">
        <v>1.1580941787777401E-5</v>
      </c>
      <c r="I9033" s="1">
        <v>1.0652150256397599E-5</v>
      </c>
      <c r="J9033" s="1">
        <v>1.274412E-5</v>
      </c>
      <c r="K9033" s="1">
        <v>1.6122369999999999E-4</v>
      </c>
      <c r="L9033" s="1">
        <v>1.00864E-4</v>
      </c>
      <c r="M9033" s="1">
        <v>5.969762E-3</v>
      </c>
      <c r="N9033" s="1">
        <v>4.2796835999999901E-7</v>
      </c>
      <c r="O9033" s="1">
        <v>3.2335387200000001E-7</v>
      </c>
      <c r="P9033" s="1">
        <v>5.9303329999999998E-8</v>
      </c>
      <c r="Q9033" s="1">
        <v>8.3114272843698794E-8</v>
      </c>
      <c r="R9033" s="1">
        <v>237.25</v>
      </c>
      <c r="S9033" s="1">
        <v>25.55</v>
      </c>
      <c r="T9033" s="1">
        <v>0.23</v>
      </c>
      <c r="U9033" s="1">
        <v>3730.3</v>
      </c>
      <c r="V9033" s="1">
        <f t="shared" si="561"/>
        <v>0.94554482982299304</v>
      </c>
      <c r="W9033" s="1">
        <f t="shared" si="562"/>
        <v>8.9532565181369854</v>
      </c>
      <c r="X9033" s="1">
        <f t="shared" si="563"/>
        <v>111.08695652173913</v>
      </c>
    </row>
    <row r="9034" spans="1:24" hidden="1" x14ac:dyDescent="0.3">
      <c r="A9034" s="18" t="str">
        <f t="shared" ref="A9034:A9097" si="564">D9034&amp;"_"&amp;E9034&amp;"_"&amp;F9034</f>
        <v>OFF - Light Commercial - Generator Sets_1997_175</v>
      </c>
      <c r="B9034" s="1" t="s">
        <v>40</v>
      </c>
      <c r="C9034" s="1">
        <v>2020</v>
      </c>
      <c r="D9034" s="1" t="s">
        <v>177</v>
      </c>
      <c r="E9034" s="1">
        <v>1997</v>
      </c>
      <c r="F9034" s="1">
        <v>175</v>
      </c>
      <c r="G9034" s="1" t="s">
        <v>124</v>
      </c>
      <c r="H9034" s="1">
        <v>0</v>
      </c>
      <c r="I9034" s="1">
        <v>0</v>
      </c>
      <c r="J9034" s="1">
        <v>6.9206250000000003E-7</v>
      </c>
      <c r="K9034" s="1">
        <v>9.755795E-5</v>
      </c>
      <c r="L9034" s="1">
        <v>5.5882560000000003E-5</v>
      </c>
      <c r="M9034" s="1">
        <v>3.491858E-3</v>
      </c>
      <c r="N9034" s="1">
        <v>0</v>
      </c>
      <c r="O9034" s="1">
        <v>0</v>
      </c>
      <c r="P9034" s="1">
        <v>0</v>
      </c>
      <c r="Q9034" s="1">
        <v>0</v>
      </c>
      <c r="R9034" s="1">
        <v>189.8</v>
      </c>
      <c r="S9034" s="1">
        <v>18.25</v>
      </c>
      <c r="T9034" s="1">
        <v>0.15</v>
      </c>
      <c r="U9034" s="1">
        <v>2664.5</v>
      </c>
      <c r="V9034" s="1">
        <f t="shared" si="561"/>
        <v>0</v>
      </c>
      <c r="W9034" s="1">
        <f t="shared" si="562"/>
        <v>6.9446309128951231</v>
      </c>
      <c r="X9034" s="1">
        <f t="shared" si="563"/>
        <v>121.66666666666667</v>
      </c>
    </row>
    <row r="9035" spans="1:24" hidden="1" x14ac:dyDescent="0.3">
      <c r="A9035" s="18" t="str">
        <f t="shared" si="564"/>
        <v>OFF - Light Commercial - Generator Sets_1998_25</v>
      </c>
      <c r="B9035" s="1" t="s">
        <v>40</v>
      </c>
      <c r="C9035" s="1">
        <v>2020</v>
      </c>
      <c r="D9035" s="1" t="s">
        <v>177</v>
      </c>
      <c r="E9035" s="1">
        <v>1998</v>
      </c>
      <c r="F9035" s="1">
        <v>25</v>
      </c>
      <c r="G9035" s="1" t="s">
        <v>12</v>
      </c>
      <c r="H9035" s="1">
        <v>3.4686559940169301E-3</v>
      </c>
      <c r="I9035" s="1">
        <v>3.1904697832967699E-3</v>
      </c>
      <c r="J9035" s="1">
        <v>3.8170443333999998E-3</v>
      </c>
      <c r="K9035" s="1">
        <v>7.6562020610000003E-2</v>
      </c>
      <c r="L9035" s="1">
        <v>6.4893360074000004E-4</v>
      </c>
      <c r="M9035" s="1">
        <v>9.6427854189999995E-2</v>
      </c>
      <c r="N9035" s="1">
        <v>9.1837704982499998E-5</v>
      </c>
      <c r="O9035" s="1">
        <v>6.9388488208999995E-5</v>
      </c>
      <c r="P9035" s="1">
        <v>2.7136647002E-6</v>
      </c>
      <c r="Q9035" s="1">
        <v>3.0637199651308E-6</v>
      </c>
      <c r="R9035" s="1">
        <v>8745.4</v>
      </c>
      <c r="S9035" s="1">
        <v>12118</v>
      </c>
      <c r="T9035" s="1">
        <v>124.769999999999</v>
      </c>
      <c r="U9035" s="1">
        <v>109291.95</v>
      </c>
      <c r="V9035" s="1">
        <f t="shared" ref="V9035:V9098" si="565">IFERROR(CONVERT(I9035,"ton","g")*365/U9035,0)</f>
        <v>9.6661840858896451</v>
      </c>
      <c r="W9035" s="1">
        <f t="shared" ref="W9035:W9098" si="566">IFERROR(CONVERT(L9035,"ton","g")*365/U9035,0)</f>
        <v>1.9660777472684123</v>
      </c>
      <c r="X9035" s="1">
        <f t="shared" ref="X9035:X9098" si="567">S9035/T9035</f>
        <v>97.12270577863346</v>
      </c>
    </row>
    <row r="9036" spans="1:24" hidden="1" x14ac:dyDescent="0.3">
      <c r="A9036" s="18" t="str">
        <f t="shared" si="564"/>
        <v>OFF - Light Commercial - Generator Sets_1998_25</v>
      </c>
      <c r="B9036" s="1" t="s">
        <v>40</v>
      </c>
      <c r="C9036" s="1">
        <v>2020</v>
      </c>
      <c r="D9036" s="1" t="s">
        <v>177</v>
      </c>
      <c r="E9036" s="1">
        <v>1998</v>
      </c>
      <c r="F9036" s="1">
        <v>25</v>
      </c>
      <c r="G9036" s="1" t="s">
        <v>5</v>
      </c>
      <c r="H9036" s="1">
        <v>8.19037291666666E-5</v>
      </c>
      <c r="I9036" s="1">
        <v>9.7472206611570197E-5</v>
      </c>
      <c r="J9036" s="1">
        <v>1.1794137E-4</v>
      </c>
      <c r="K9036" s="1">
        <v>5.0739790000000002E-4</v>
      </c>
      <c r="L9036" s="1">
        <v>7.6900779999999999E-4</v>
      </c>
      <c r="M9036" s="1">
        <v>5.7670840000000001E-2</v>
      </c>
      <c r="N9036" s="1">
        <v>4.6274689999999999E-5</v>
      </c>
      <c r="O9036" s="1">
        <v>4.2572714799999998E-5</v>
      </c>
      <c r="P9036" s="1">
        <v>8.049326E-7</v>
      </c>
      <c r="Q9036" s="1">
        <v>4.8757764598200797E-7</v>
      </c>
      <c r="R9036" s="1">
        <v>1938.15</v>
      </c>
      <c r="S9036" s="1">
        <v>3157.25</v>
      </c>
      <c r="T9036" s="1">
        <v>9.35</v>
      </c>
      <c r="U9036" s="1">
        <v>45387.75</v>
      </c>
      <c r="V9036" s="1">
        <f t="shared" si="565"/>
        <v>0.71110010785801037</v>
      </c>
      <c r="W9036" s="1">
        <f t="shared" si="566"/>
        <v>5.6102303265056053</v>
      </c>
      <c r="X9036" s="1">
        <f t="shared" si="567"/>
        <v>337.67379679144386</v>
      </c>
    </row>
    <row r="9037" spans="1:24" hidden="1" x14ac:dyDescent="0.3">
      <c r="A9037" s="18" t="str">
        <f t="shared" si="564"/>
        <v>OFF - Light Commercial - Generator Sets_1998_50</v>
      </c>
      <c r="B9037" s="1" t="s">
        <v>40</v>
      </c>
      <c r="C9037" s="1">
        <v>2020</v>
      </c>
      <c r="D9037" s="1" t="s">
        <v>177</v>
      </c>
      <c r="E9037" s="1">
        <v>1998</v>
      </c>
      <c r="F9037" s="1">
        <v>50</v>
      </c>
      <c r="G9037" s="1" t="s">
        <v>12</v>
      </c>
      <c r="H9037" s="1">
        <v>5.2145134805291302E-4</v>
      </c>
      <c r="I9037" s="1">
        <v>4.7963094993906902E-4</v>
      </c>
      <c r="J9037" s="1">
        <v>5.7382539999999995E-4</v>
      </c>
      <c r="K9037" s="1">
        <v>1.252257E-2</v>
      </c>
      <c r="L9037" s="1">
        <v>9.4477750000000001E-4</v>
      </c>
      <c r="M9037" s="1">
        <v>8.448696E-2</v>
      </c>
      <c r="N9037" s="1">
        <v>5.8244552999999999E-6</v>
      </c>
      <c r="O9037" s="1">
        <v>4.4006995600000002E-6</v>
      </c>
      <c r="P9037" s="1">
        <v>1.0272080000000001E-6</v>
      </c>
      <c r="Q9037" s="1">
        <v>1.4091065949808601E-6</v>
      </c>
      <c r="R9037" s="1">
        <v>4022.2999999999902</v>
      </c>
      <c r="S9037" s="1">
        <v>1642.5</v>
      </c>
      <c r="T9037" s="1">
        <v>14.29</v>
      </c>
      <c r="U9037" s="1">
        <v>52560</v>
      </c>
      <c r="V9037" s="1">
        <f t="shared" si="565"/>
        <v>3.0216241570585232</v>
      </c>
      <c r="W9037" s="1">
        <f t="shared" si="566"/>
        <v>5.9519981298288194</v>
      </c>
      <c r="X9037" s="1">
        <f t="shared" si="567"/>
        <v>114.94051784464661</v>
      </c>
    </row>
    <row r="9038" spans="1:24" hidden="1" x14ac:dyDescent="0.3">
      <c r="A9038" s="18" t="str">
        <f t="shared" si="564"/>
        <v>OFF - Light Commercial - Generator Sets_1998_50</v>
      </c>
      <c r="B9038" s="1" t="s">
        <v>40</v>
      </c>
      <c r="C9038" s="1">
        <v>2020</v>
      </c>
      <c r="D9038" s="1" t="s">
        <v>177</v>
      </c>
      <c r="E9038" s="1">
        <v>1998</v>
      </c>
      <c r="F9038" s="1">
        <v>50</v>
      </c>
      <c r="G9038" s="1" t="s">
        <v>5</v>
      </c>
      <c r="H9038" s="1">
        <v>3.6007451388888798E-4</v>
      </c>
      <c r="I9038" s="1">
        <v>4.2851842975206598E-4</v>
      </c>
      <c r="J9038" s="1">
        <v>5.1850729999999997E-4</v>
      </c>
      <c r="K9038" s="1">
        <v>1.0798870000000001E-3</v>
      </c>
      <c r="L9038" s="1">
        <v>8.6132090000000004E-4</v>
      </c>
      <c r="M9038" s="1">
        <v>6.8279450000000005E-2</v>
      </c>
      <c r="N9038" s="1">
        <v>1.053543E-4</v>
      </c>
      <c r="O9038" s="1">
        <v>9.6925956E-5</v>
      </c>
      <c r="P9038" s="1">
        <v>8.8268290000000005E-7</v>
      </c>
      <c r="Q9038" s="1">
        <v>5.9684645930000903E-7</v>
      </c>
      <c r="R9038" s="1">
        <v>2372.5</v>
      </c>
      <c r="S9038" s="1">
        <v>1627.9</v>
      </c>
      <c r="T9038" s="1">
        <v>4.83</v>
      </c>
      <c r="U9038" s="1">
        <v>53720.7</v>
      </c>
      <c r="V9038" s="1">
        <f t="shared" si="565"/>
        <v>2.6412921611620894</v>
      </c>
      <c r="W9038" s="1">
        <f t="shared" si="566"/>
        <v>5.3089901937971602</v>
      </c>
      <c r="X9038" s="1">
        <f t="shared" si="567"/>
        <v>337.03933747412009</v>
      </c>
    </row>
    <row r="9039" spans="1:24" hidden="1" x14ac:dyDescent="0.3">
      <c r="A9039" s="18" t="str">
        <f t="shared" si="564"/>
        <v>OFF - Light Commercial - Generator Sets_1998_100</v>
      </c>
      <c r="B9039" s="1" t="s">
        <v>40</v>
      </c>
      <c r="C9039" s="1">
        <v>2020</v>
      </c>
      <c r="D9039" s="1" t="s">
        <v>177</v>
      </c>
      <c r="E9039" s="1">
        <v>1998</v>
      </c>
      <c r="F9039" s="1">
        <v>100</v>
      </c>
      <c r="G9039" s="1" t="s">
        <v>12</v>
      </c>
      <c r="H9039" s="1">
        <v>1.82543421307314E-4</v>
      </c>
      <c r="I9039" s="1">
        <v>1.6790343891846801E-4</v>
      </c>
      <c r="J9039" s="1">
        <v>2.008779E-4</v>
      </c>
      <c r="K9039" s="1">
        <v>3.0873699999999999E-3</v>
      </c>
      <c r="L9039" s="1">
        <v>6.995867E-4</v>
      </c>
      <c r="M9039" s="1">
        <v>4.1847299999999997E-2</v>
      </c>
      <c r="N9039" s="1">
        <v>2.9176946999999999E-6</v>
      </c>
      <c r="O9039" s="1">
        <v>2.20448044E-6</v>
      </c>
      <c r="P9039" s="1">
        <v>4.0430329999999999E-7</v>
      </c>
      <c r="Q9039" s="1">
        <v>6.2911111137076602E-7</v>
      </c>
      <c r="R9039" s="1">
        <v>1795.8</v>
      </c>
      <c r="S9039" s="1">
        <v>317.55</v>
      </c>
      <c r="T9039" s="1">
        <v>2.76</v>
      </c>
      <c r="U9039" s="1">
        <v>26356.6499999999</v>
      </c>
      <c r="V9039" s="1">
        <f t="shared" si="565"/>
        <v>2.1093953410934341</v>
      </c>
      <c r="W9039" s="1">
        <f t="shared" si="566"/>
        <v>8.7890095353408171</v>
      </c>
      <c r="X9039" s="1">
        <f t="shared" si="567"/>
        <v>115.05434782608697</v>
      </c>
    </row>
    <row r="9040" spans="1:24" hidden="1" x14ac:dyDescent="0.3">
      <c r="A9040" s="18" t="str">
        <f t="shared" si="564"/>
        <v>OFF - Light Commercial - Generator Sets_1998_100</v>
      </c>
      <c r="B9040" s="1" t="s">
        <v>40</v>
      </c>
      <c r="C9040" s="1">
        <v>2020</v>
      </c>
      <c r="D9040" s="1" t="s">
        <v>177</v>
      </c>
      <c r="E9040" s="1">
        <v>1998</v>
      </c>
      <c r="F9040" s="1">
        <v>100</v>
      </c>
      <c r="G9040" s="1" t="s">
        <v>124</v>
      </c>
      <c r="H9040" s="1">
        <v>0</v>
      </c>
      <c r="I9040" s="1">
        <v>0</v>
      </c>
      <c r="J9040" s="1">
        <v>7.2685399999999998E-7</v>
      </c>
      <c r="K9040" s="1">
        <v>9.3560069999999997E-5</v>
      </c>
      <c r="L9040" s="1">
        <v>4.2914570000000002E-5</v>
      </c>
      <c r="M9040" s="1">
        <v>2.7132229999999999E-3</v>
      </c>
      <c r="N9040" s="1">
        <v>0</v>
      </c>
      <c r="O9040" s="1">
        <v>0</v>
      </c>
      <c r="P9040" s="1">
        <v>0</v>
      </c>
      <c r="Q9040" s="1">
        <v>0</v>
      </c>
      <c r="R9040" s="1">
        <v>149.64999999999901</v>
      </c>
      <c r="S9040" s="1">
        <v>21.9</v>
      </c>
      <c r="T9040" s="1">
        <v>0.21</v>
      </c>
      <c r="U9040" s="1">
        <v>1817.69999999999</v>
      </c>
      <c r="V9040" s="1">
        <f t="shared" si="565"/>
        <v>0</v>
      </c>
      <c r="W9040" s="1">
        <f t="shared" si="566"/>
        <v>7.8175588408959866</v>
      </c>
      <c r="X9040" s="1">
        <f t="shared" si="567"/>
        <v>104.28571428571428</v>
      </c>
    </row>
    <row r="9041" spans="1:24" hidden="1" x14ac:dyDescent="0.3">
      <c r="A9041" s="18" t="str">
        <f t="shared" si="564"/>
        <v>OFF - Light Commercial - Generator Sets_1998_175</v>
      </c>
      <c r="B9041" s="1" t="s">
        <v>40</v>
      </c>
      <c r="C9041" s="1">
        <v>2020</v>
      </c>
      <c r="D9041" s="1" t="s">
        <v>177</v>
      </c>
      <c r="E9041" s="1">
        <v>1998</v>
      </c>
      <c r="F9041" s="1">
        <v>175</v>
      </c>
      <c r="G9041" s="1" t="s">
        <v>12</v>
      </c>
      <c r="H9041" s="1">
        <v>1.5395283155177102E-5</v>
      </c>
      <c r="I9041" s="1">
        <v>1.41605814461319E-5</v>
      </c>
      <c r="J9041" s="1">
        <v>1.6941569999999998E-5</v>
      </c>
      <c r="K9041" s="1">
        <v>2.2885399999999999E-4</v>
      </c>
      <c r="L9041" s="1">
        <v>1.286472E-4</v>
      </c>
      <c r="M9041" s="1">
        <v>6.7643080000000001E-3</v>
      </c>
      <c r="N9041" s="1">
        <v>4.8492872999999898E-7</v>
      </c>
      <c r="O9041" s="1">
        <v>3.6639059599999998E-7</v>
      </c>
      <c r="P9041" s="1">
        <v>6.7196310000000001E-8</v>
      </c>
      <c r="Q9041" s="1">
        <v>9.4622402929749395E-8</v>
      </c>
      <c r="R9041" s="1">
        <v>270.10000000000002</v>
      </c>
      <c r="S9041" s="1">
        <v>29.2</v>
      </c>
      <c r="T9041" s="1">
        <v>0.26</v>
      </c>
      <c r="U9041" s="1">
        <v>4263.2</v>
      </c>
      <c r="V9041" s="1">
        <f t="shared" si="565"/>
        <v>1.099851318275513</v>
      </c>
      <c r="W9041" s="1">
        <f t="shared" si="566"/>
        <v>9.9920185516890427</v>
      </c>
      <c r="X9041" s="1">
        <f t="shared" si="567"/>
        <v>112.30769230769231</v>
      </c>
    </row>
    <row r="9042" spans="1:24" hidden="1" x14ac:dyDescent="0.3">
      <c r="A9042" s="18" t="str">
        <f t="shared" si="564"/>
        <v>OFF - Light Commercial - Generator Sets_1998_175</v>
      </c>
      <c r="B9042" s="1" t="s">
        <v>40</v>
      </c>
      <c r="C9042" s="1">
        <v>2020</v>
      </c>
      <c r="D9042" s="1" t="s">
        <v>177</v>
      </c>
      <c r="E9042" s="1">
        <v>1998</v>
      </c>
      <c r="F9042" s="1">
        <v>175</v>
      </c>
      <c r="G9042" s="1" t="s">
        <v>124</v>
      </c>
      <c r="H9042" s="1">
        <v>0</v>
      </c>
      <c r="I9042" s="1">
        <v>0</v>
      </c>
      <c r="J9042" s="1">
        <v>7.8201849999999997E-7</v>
      </c>
      <c r="K9042" s="1">
        <v>1.0996110000000001E-4</v>
      </c>
      <c r="L9042" s="1">
        <v>6.3250150000000003E-5</v>
      </c>
      <c r="M9042" s="1">
        <v>3.9566080000000003E-3</v>
      </c>
      <c r="N9042" s="1">
        <v>0</v>
      </c>
      <c r="O9042" s="1">
        <v>0</v>
      </c>
      <c r="P9042" s="1">
        <v>0</v>
      </c>
      <c r="Q9042" s="1">
        <v>0</v>
      </c>
      <c r="R9042" s="1">
        <v>215.35</v>
      </c>
      <c r="S9042" s="1">
        <v>18.25</v>
      </c>
      <c r="T9042" s="1">
        <v>0.17</v>
      </c>
      <c r="U9042" s="1">
        <v>2664.5</v>
      </c>
      <c r="V9042" s="1">
        <f t="shared" si="565"/>
        <v>0</v>
      </c>
      <c r="W9042" s="1">
        <f t="shared" si="566"/>
        <v>7.8602151894124663</v>
      </c>
      <c r="X9042" s="1">
        <f t="shared" si="567"/>
        <v>107.35294117647058</v>
      </c>
    </row>
    <row r="9043" spans="1:24" hidden="1" x14ac:dyDescent="0.3">
      <c r="A9043" s="18" t="str">
        <f t="shared" si="564"/>
        <v>OFF - Light Commercial - Generator Sets_1999_25</v>
      </c>
      <c r="B9043" s="1" t="s">
        <v>40</v>
      </c>
      <c r="C9043" s="1">
        <v>2020</v>
      </c>
      <c r="D9043" s="1" t="s">
        <v>177</v>
      </c>
      <c r="E9043" s="1">
        <v>1999</v>
      </c>
      <c r="F9043" s="1">
        <v>25</v>
      </c>
      <c r="G9043" s="1" t="s">
        <v>12</v>
      </c>
      <c r="H9043" s="1">
        <v>4.1877984414401799E-3</v>
      </c>
      <c r="I9043" s="1">
        <v>3.8519370064366799E-3</v>
      </c>
      <c r="J9043" s="1">
        <v>4.6084167290999997E-3</v>
      </c>
      <c r="K9043" s="1">
        <v>9.2351692624999995E-2</v>
      </c>
      <c r="L9043" s="1">
        <v>7.8305772872999896E-4</v>
      </c>
      <c r="M9043" s="1">
        <v>0.11632020544</v>
      </c>
      <c r="N9043" s="1">
        <v>1.111795662249E-4</v>
      </c>
      <c r="O9043" s="1">
        <v>8.4002338925479993E-5</v>
      </c>
      <c r="P9043" s="1">
        <v>3.2746299829000001E-6</v>
      </c>
      <c r="Q9043" s="1">
        <v>3.6966671198635899E-6</v>
      </c>
      <c r="R9043" s="1">
        <v>10552.15</v>
      </c>
      <c r="S9043" s="1">
        <v>14651.1</v>
      </c>
      <c r="T9043" s="1">
        <v>149.99</v>
      </c>
      <c r="U9043" s="1">
        <v>131870.85</v>
      </c>
      <c r="V9043" s="1">
        <f t="shared" si="565"/>
        <v>9.6720597627408385</v>
      </c>
      <c r="W9043" s="1">
        <f t="shared" si="566"/>
        <v>1.9662266379997082</v>
      </c>
      <c r="X9043" s="1">
        <f t="shared" si="567"/>
        <v>97.680512034135603</v>
      </c>
    </row>
    <row r="9044" spans="1:24" hidden="1" x14ac:dyDescent="0.3">
      <c r="A9044" s="18" t="str">
        <f t="shared" si="564"/>
        <v>OFF - Light Commercial - Generator Sets_1999_25</v>
      </c>
      <c r="B9044" s="1" t="s">
        <v>40</v>
      </c>
      <c r="C9044" s="1">
        <v>2020</v>
      </c>
      <c r="D9044" s="1" t="s">
        <v>177</v>
      </c>
      <c r="E9044" s="1">
        <v>1999</v>
      </c>
      <c r="F9044" s="1">
        <v>25</v>
      </c>
      <c r="G9044" s="1" t="s">
        <v>5</v>
      </c>
      <c r="H9044" s="1">
        <v>9.2784194444444403E-5</v>
      </c>
      <c r="I9044" s="1">
        <v>1.10420859504132E-4</v>
      </c>
      <c r="J9044" s="1">
        <v>1.3360923999999999E-4</v>
      </c>
      <c r="K9044" s="1">
        <v>5.748029E-4</v>
      </c>
      <c r="L9044" s="1">
        <v>8.7116629999999895E-4</v>
      </c>
      <c r="M9044" s="1">
        <v>6.5332100000000004E-2</v>
      </c>
      <c r="N9044" s="1">
        <v>5.2422029999999901E-5</v>
      </c>
      <c r="O9044" s="1">
        <v>4.82282676E-5</v>
      </c>
      <c r="P9044" s="1">
        <v>9.1186349999999995E-7</v>
      </c>
      <c r="Q9044" s="1">
        <v>5.5277164384400901E-7</v>
      </c>
      <c r="R9044" s="1">
        <v>2197.3000000000002</v>
      </c>
      <c r="S9044" s="1">
        <v>3577</v>
      </c>
      <c r="T9044" s="1">
        <v>10.6</v>
      </c>
      <c r="U9044" s="1">
        <v>51435.8</v>
      </c>
      <c r="V9044" s="1">
        <f t="shared" si="565"/>
        <v>0.71084387396985882</v>
      </c>
      <c r="W9044" s="1">
        <f t="shared" si="566"/>
        <v>5.608208723830975</v>
      </c>
      <c r="X9044" s="1">
        <f t="shared" si="567"/>
        <v>337.45283018867923</v>
      </c>
    </row>
    <row r="9045" spans="1:24" hidden="1" x14ac:dyDescent="0.3">
      <c r="A9045" s="18" t="str">
        <f t="shared" si="564"/>
        <v>OFF - Light Commercial - Generator Sets_1999_50</v>
      </c>
      <c r="B9045" s="1" t="s">
        <v>40</v>
      </c>
      <c r="C9045" s="1">
        <v>2020</v>
      </c>
      <c r="D9045" s="1" t="s">
        <v>177</v>
      </c>
      <c r="E9045" s="1">
        <v>1999</v>
      </c>
      <c r="F9045" s="1">
        <v>50</v>
      </c>
      <c r="G9045" s="1" t="s">
        <v>12</v>
      </c>
      <c r="H9045" s="1">
        <v>5.7770807832146999E-4</v>
      </c>
      <c r="I9045" s="1">
        <v>5.3137589044008695E-4</v>
      </c>
      <c r="J9045" s="1">
        <v>6.3573250000000003E-4</v>
      </c>
      <c r="K9045" s="1">
        <v>1.392494E-2</v>
      </c>
      <c r="L9045" s="1">
        <v>1.056424E-3</v>
      </c>
      <c r="M9045" s="1">
        <v>9.4525310000000001E-2</v>
      </c>
      <c r="N9045" s="1">
        <v>6.5164905E-6</v>
      </c>
      <c r="O9045" s="1">
        <v>4.9235705999999998E-6</v>
      </c>
      <c r="P9045" s="1">
        <v>1.149255E-6</v>
      </c>
      <c r="Q9045" s="1">
        <v>1.5740564595475799E-6</v>
      </c>
      <c r="R9045" s="1">
        <v>4493.1499999999996</v>
      </c>
      <c r="S9045" s="1">
        <v>1835.95</v>
      </c>
      <c r="T9045" s="1">
        <v>15.99</v>
      </c>
      <c r="U9045" s="1">
        <v>58750.400000000001</v>
      </c>
      <c r="V9045" s="1">
        <f t="shared" si="565"/>
        <v>2.9948813308347337</v>
      </c>
      <c r="W9045" s="1">
        <f t="shared" si="566"/>
        <v>5.9540987311739562</v>
      </c>
      <c r="X9045" s="1">
        <f t="shared" si="567"/>
        <v>114.81863664790494</v>
      </c>
    </row>
    <row r="9046" spans="1:24" hidden="1" x14ac:dyDescent="0.3">
      <c r="A9046" s="18" t="str">
        <f t="shared" si="564"/>
        <v>OFF - Light Commercial - Generator Sets_1999_50</v>
      </c>
      <c r="B9046" s="1" t="s">
        <v>40</v>
      </c>
      <c r="C9046" s="1">
        <v>2020</v>
      </c>
      <c r="D9046" s="1" t="s">
        <v>177</v>
      </c>
      <c r="E9046" s="1">
        <v>1999</v>
      </c>
      <c r="F9046" s="1">
        <v>50</v>
      </c>
      <c r="G9046" s="1" t="s">
        <v>5</v>
      </c>
      <c r="H9046" s="1">
        <v>3.2123874999999999E-4</v>
      </c>
      <c r="I9046" s="1">
        <v>3.8230066115702401E-4</v>
      </c>
      <c r="J9046" s="1">
        <v>4.6258379999999997E-4</v>
      </c>
      <c r="K9046" s="1">
        <v>9.8312260000000011E-4</v>
      </c>
      <c r="L9046" s="1">
        <v>8.1494260000000002E-4</v>
      </c>
      <c r="M9046" s="1">
        <v>7.7350039999999995E-2</v>
      </c>
      <c r="N9046" s="1">
        <v>1.029817E-4</v>
      </c>
      <c r="O9046" s="1">
        <v>9.4743164000000006E-5</v>
      </c>
      <c r="P9046" s="1">
        <v>9.9994279999999999E-7</v>
      </c>
      <c r="Q9046" s="1">
        <v>6.6846803441600998E-7</v>
      </c>
      <c r="R9046" s="1">
        <v>2657.2</v>
      </c>
      <c r="S9046" s="1">
        <v>1846.8999999999901</v>
      </c>
      <c r="T9046" s="1">
        <v>5.47</v>
      </c>
      <c r="U9046" s="1">
        <v>60947.7</v>
      </c>
      <c r="V9046" s="1">
        <f t="shared" si="565"/>
        <v>2.0769991968712596</v>
      </c>
      <c r="W9046" s="1">
        <f t="shared" si="566"/>
        <v>4.4274972493467715</v>
      </c>
      <c r="X9046" s="1">
        <f t="shared" si="567"/>
        <v>337.64168190127793</v>
      </c>
    </row>
    <row r="9047" spans="1:24" hidden="1" x14ac:dyDescent="0.3">
      <c r="A9047" s="18" t="str">
        <f t="shared" si="564"/>
        <v>OFF - Light Commercial - Generator Sets_1999_100</v>
      </c>
      <c r="B9047" s="1" t="s">
        <v>40</v>
      </c>
      <c r="C9047" s="1">
        <v>2020</v>
      </c>
      <c r="D9047" s="1" t="s">
        <v>177</v>
      </c>
      <c r="E9047" s="1">
        <v>1999</v>
      </c>
      <c r="F9047" s="1">
        <v>100</v>
      </c>
      <c r="G9047" s="1" t="s">
        <v>12</v>
      </c>
      <c r="H9047" s="1">
        <v>2.0224319567009101E-4</v>
      </c>
      <c r="I9047" s="1">
        <v>1.8602329137734999E-4</v>
      </c>
      <c r="J9047" s="1">
        <v>2.225563E-4</v>
      </c>
      <c r="K9047" s="1">
        <v>3.4318119999999998E-3</v>
      </c>
      <c r="L9047" s="1">
        <v>7.8225669999999997E-4</v>
      </c>
      <c r="M9047" s="1">
        <v>4.6819359999999997E-2</v>
      </c>
      <c r="N9047" s="1">
        <v>3.2643584999999998E-6</v>
      </c>
      <c r="O9047" s="1">
        <v>2.4664042000000002E-6</v>
      </c>
      <c r="P9047" s="1">
        <v>4.5234030000000002E-7</v>
      </c>
      <c r="Q9047" s="1">
        <v>7.0327461636975904E-7</v>
      </c>
      <c r="R9047" s="1">
        <v>2007.5</v>
      </c>
      <c r="S9047" s="1">
        <v>354.05</v>
      </c>
      <c r="T9047" s="1">
        <v>3.09</v>
      </c>
      <c r="U9047" s="1">
        <v>29386.1499999999</v>
      </c>
      <c r="V9047" s="1">
        <f t="shared" si="565"/>
        <v>2.0961059647510378</v>
      </c>
      <c r="W9047" s="1">
        <f t="shared" si="566"/>
        <v>8.8144496460409929</v>
      </c>
      <c r="X9047" s="1">
        <f t="shared" si="567"/>
        <v>114.57928802588998</v>
      </c>
    </row>
    <row r="9048" spans="1:24" hidden="1" x14ac:dyDescent="0.3">
      <c r="A9048" s="18" t="str">
        <f t="shared" si="564"/>
        <v>OFF - Light Commercial - Generator Sets_1999_100</v>
      </c>
      <c r="B9048" s="1" t="s">
        <v>40</v>
      </c>
      <c r="C9048" s="1">
        <v>2020</v>
      </c>
      <c r="D9048" s="1" t="s">
        <v>177</v>
      </c>
      <c r="E9048" s="1">
        <v>1999</v>
      </c>
      <c r="F9048" s="1">
        <v>100</v>
      </c>
      <c r="G9048" s="1" t="s">
        <v>124</v>
      </c>
      <c r="H9048" s="1">
        <v>0</v>
      </c>
      <c r="I9048" s="1">
        <v>0</v>
      </c>
      <c r="J9048" s="1">
        <v>8.0530149999999998E-7</v>
      </c>
      <c r="K9048" s="1">
        <v>1.039831E-4</v>
      </c>
      <c r="L9048" s="1">
        <v>4.798593E-5</v>
      </c>
      <c r="M9048" s="1">
        <v>3.0355970000000001E-3</v>
      </c>
      <c r="N9048" s="1">
        <v>0</v>
      </c>
      <c r="O9048" s="1">
        <v>0</v>
      </c>
      <c r="P9048" s="1">
        <v>0</v>
      </c>
      <c r="Q9048" s="1">
        <v>0</v>
      </c>
      <c r="R9048" s="1">
        <v>167.9</v>
      </c>
      <c r="S9048" s="1">
        <v>25.55</v>
      </c>
      <c r="T9048" s="1">
        <v>0.23</v>
      </c>
      <c r="U9048" s="1">
        <v>2120.65</v>
      </c>
      <c r="V9048" s="1">
        <f t="shared" si="565"/>
        <v>0</v>
      </c>
      <c r="W9048" s="1">
        <f t="shared" si="566"/>
        <v>7.4926167694850587</v>
      </c>
      <c r="X9048" s="1">
        <f t="shared" si="567"/>
        <v>111.08695652173913</v>
      </c>
    </row>
    <row r="9049" spans="1:24" hidden="1" x14ac:dyDescent="0.3">
      <c r="A9049" s="18" t="str">
        <f t="shared" si="564"/>
        <v>OFF - Light Commercial - Generator Sets_1999_175</v>
      </c>
      <c r="B9049" s="1" t="s">
        <v>40</v>
      </c>
      <c r="C9049" s="1">
        <v>2020</v>
      </c>
      <c r="D9049" s="1" t="s">
        <v>177</v>
      </c>
      <c r="E9049" s="1">
        <v>1999</v>
      </c>
      <c r="F9049" s="1">
        <v>175</v>
      </c>
      <c r="G9049" s="1" t="s">
        <v>12</v>
      </c>
      <c r="H9049" s="1">
        <v>1.7176663131713799E-5</v>
      </c>
      <c r="I9049" s="1">
        <v>1.57990947485503E-5</v>
      </c>
      <c r="J9049" s="1">
        <v>1.8901870000000001E-5</v>
      </c>
      <c r="K9049" s="1">
        <v>2.549998E-4</v>
      </c>
      <c r="L9049" s="1">
        <v>1.43774E-4</v>
      </c>
      <c r="M9049" s="1">
        <v>7.5680060000000004E-3</v>
      </c>
      <c r="N9049" s="1">
        <v>5.4254537999999997E-7</v>
      </c>
      <c r="O9049" s="1">
        <v>4.0992317599999999E-7</v>
      </c>
      <c r="P9049" s="1">
        <v>7.5180209999999996E-8</v>
      </c>
      <c r="Q9049" s="1">
        <v>1.061305330158E-7</v>
      </c>
      <c r="R9049" s="1">
        <v>302.95</v>
      </c>
      <c r="S9049" s="1">
        <v>32.85</v>
      </c>
      <c r="T9049" s="1">
        <v>0.28999999999999998</v>
      </c>
      <c r="U9049" s="1">
        <v>4796.0999999999904</v>
      </c>
      <c r="V9049" s="1">
        <f t="shared" si="565"/>
        <v>1.0907684674047944</v>
      </c>
      <c r="W9049" s="1">
        <f t="shared" si="566"/>
        <v>9.9261475501339618</v>
      </c>
      <c r="X9049" s="1">
        <f t="shared" si="567"/>
        <v>113.27586206896552</v>
      </c>
    </row>
    <row r="9050" spans="1:24" hidden="1" x14ac:dyDescent="0.3">
      <c r="A9050" s="18" t="str">
        <f t="shared" si="564"/>
        <v>OFF - Light Commercial - Generator Sets_1999_175</v>
      </c>
      <c r="B9050" s="1" t="s">
        <v>40</v>
      </c>
      <c r="C9050" s="1">
        <v>2020</v>
      </c>
      <c r="D9050" s="1" t="s">
        <v>177</v>
      </c>
      <c r="E9050" s="1">
        <v>1999</v>
      </c>
      <c r="F9050" s="1">
        <v>175</v>
      </c>
      <c r="G9050" s="1" t="s">
        <v>124</v>
      </c>
      <c r="H9050" s="1">
        <v>0</v>
      </c>
      <c r="I9050" s="1">
        <v>0</v>
      </c>
      <c r="J9050" s="1">
        <v>8.7252370000000001E-7</v>
      </c>
      <c r="K9050" s="1">
        <v>1.2237580000000001E-4</v>
      </c>
      <c r="L9050" s="1">
        <v>7.0686769999999993E-5</v>
      </c>
      <c r="M9050" s="1">
        <v>4.4267150000000003E-3</v>
      </c>
      <c r="N9050" s="1">
        <v>0</v>
      </c>
      <c r="O9050" s="1">
        <v>0</v>
      </c>
      <c r="P9050" s="1">
        <v>0</v>
      </c>
      <c r="Q9050" s="1">
        <v>0</v>
      </c>
      <c r="R9050" s="1">
        <v>240.9</v>
      </c>
      <c r="S9050" s="1">
        <v>21.9</v>
      </c>
      <c r="T9050" s="1">
        <v>0.19</v>
      </c>
      <c r="U9050" s="1">
        <v>3197.4</v>
      </c>
      <c r="V9050" s="1">
        <f t="shared" si="565"/>
        <v>0</v>
      </c>
      <c r="W9050" s="1">
        <f t="shared" si="566"/>
        <v>7.3203149616312544</v>
      </c>
      <c r="X9050" s="1">
        <f t="shared" si="567"/>
        <v>115.26315789473684</v>
      </c>
    </row>
    <row r="9051" spans="1:24" hidden="1" x14ac:dyDescent="0.3">
      <c r="A9051" s="18" t="str">
        <f t="shared" si="564"/>
        <v>OFF - Light Commercial - Generator Sets_2000_25</v>
      </c>
      <c r="B9051" s="1" t="s">
        <v>40</v>
      </c>
      <c r="C9051" s="1">
        <v>2020</v>
      </c>
      <c r="D9051" s="1" t="s">
        <v>177</v>
      </c>
      <c r="E9051" s="1">
        <v>2000</v>
      </c>
      <c r="F9051" s="1">
        <v>25</v>
      </c>
      <c r="G9051" s="1" t="s">
        <v>12</v>
      </c>
      <c r="H9051" s="1">
        <v>4.7196181709299604E-3</v>
      </c>
      <c r="I9051" s="1">
        <v>4.3411047936213797E-3</v>
      </c>
      <c r="J9051" s="1">
        <v>5.1936519003999999E-3</v>
      </c>
      <c r="K9051" s="1">
        <v>0.10298476354699999</v>
      </c>
      <c r="L9051" s="1">
        <v>8.7704412236999998E-4</v>
      </c>
      <c r="M9051" s="1">
        <v>0.12978714623000001</v>
      </c>
      <c r="N9051" s="1">
        <v>1.292470339788E-4</v>
      </c>
      <c r="O9051" s="1">
        <v>9.7653314561760003E-5</v>
      </c>
      <c r="P9051" s="1">
        <v>3.6689057944999999E-6</v>
      </c>
      <c r="Q9051" s="1">
        <v>4.1250252952888004E-6</v>
      </c>
      <c r="R9051" s="1">
        <v>11774.8999999999</v>
      </c>
      <c r="S9051" s="1">
        <v>16746.2</v>
      </c>
      <c r="T9051" s="1">
        <v>170.32</v>
      </c>
      <c r="U9051" s="1">
        <v>147105.94999999899</v>
      </c>
      <c r="V9051" s="1">
        <f t="shared" si="565"/>
        <v>9.7714413902543029</v>
      </c>
      <c r="W9051" s="1">
        <f t="shared" si="566"/>
        <v>1.9741484358999632</v>
      </c>
      <c r="X9051" s="1">
        <f t="shared" si="567"/>
        <v>98.321982151244725</v>
      </c>
    </row>
    <row r="9052" spans="1:24" hidden="1" x14ac:dyDescent="0.3">
      <c r="A9052" s="18" t="str">
        <f t="shared" si="564"/>
        <v>OFF - Light Commercial - Generator Sets_2000_25</v>
      </c>
      <c r="B9052" s="1" t="s">
        <v>40</v>
      </c>
      <c r="C9052" s="1">
        <v>2020</v>
      </c>
      <c r="D9052" s="1" t="s">
        <v>177</v>
      </c>
      <c r="E9052" s="1">
        <v>2000</v>
      </c>
      <c r="F9052" s="1">
        <v>25</v>
      </c>
      <c r="G9052" s="1" t="s">
        <v>5</v>
      </c>
      <c r="H9052" s="1">
        <v>7.4741493055555499E-5</v>
      </c>
      <c r="I9052" s="1">
        <v>8.8948553719008202E-5</v>
      </c>
      <c r="J9052" s="1">
        <v>1.0762775E-4</v>
      </c>
      <c r="K9052" s="1">
        <v>3.86306E-4</v>
      </c>
      <c r="L9052" s="1">
        <v>7.633424E-4</v>
      </c>
      <c r="M9052" s="1">
        <v>7.7322229999999895E-2</v>
      </c>
      <c r="N9052" s="1">
        <v>4.5690069999999901E-5</v>
      </c>
      <c r="O9052" s="1">
        <v>4.2034864400000001E-5</v>
      </c>
      <c r="P9052" s="1">
        <v>1.0792139999999999E-6</v>
      </c>
      <c r="Q9052" s="1">
        <v>6.4734885201001002E-7</v>
      </c>
      <c r="R9052" s="1">
        <v>2573.25</v>
      </c>
      <c r="S9052" s="1">
        <v>4234</v>
      </c>
      <c r="T9052" s="1">
        <v>12.54</v>
      </c>
      <c r="U9052" s="1">
        <v>60882</v>
      </c>
      <c r="V9052" s="1">
        <f t="shared" si="565"/>
        <v>0.48376960778749695</v>
      </c>
      <c r="W9052" s="1">
        <f t="shared" si="566"/>
        <v>4.1516341527276746</v>
      </c>
      <c r="X9052" s="1">
        <f t="shared" si="567"/>
        <v>337.63955342902716</v>
      </c>
    </row>
    <row r="9053" spans="1:24" hidden="1" x14ac:dyDescent="0.3">
      <c r="A9053" s="18" t="str">
        <f t="shared" si="564"/>
        <v>OFF - Light Commercial - Generator Sets_2000_50</v>
      </c>
      <c r="B9053" s="1" t="s">
        <v>40</v>
      </c>
      <c r="C9053" s="1">
        <v>2020</v>
      </c>
      <c r="D9053" s="1" t="s">
        <v>177</v>
      </c>
      <c r="E9053" s="1">
        <v>2000</v>
      </c>
      <c r="F9053" s="1">
        <v>50</v>
      </c>
      <c r="G9053" s="1" t="s">
        <v>12</v>
      </c>
      <c r="H9053" s="1">
        <v>6.7671892762797398E-4</v>
      </c>
      <c r="I9053" s="1">
        <v>6.2244606963220996E-4</v>
      </c>
      <c r="J9053" s="1">
        <v>7.4468790000000004E-4</v>
      </c>
      <c r="K9053" s="1">
        <v>1.637284E-2</v>
      </c>
      <c r="L9053" s="1">
        <v>1.24909E-3</v>
      </c>
      <c r="M9053" s="1">
        <v>0.11182889999999999</v>
      </c>
      <c r="N9053" s="1">
        <v>7.7093811000000007E-6</v>
      </c>
      <c r="O9053" s="1">
        <v>5.8248657200000001E-6</v>
      </c>
      <c r="P9053" s="1">
        <v>1.359635E-6</v>
      </c>
      <c r="Q9053" s="1">
        <v>1.8604810305781801E-6</v>
      </c>
      <c r="R9053" s="1">
        <v>5310.75</v>
      </c>
      <c r="S9053" s="1">
        <v>2171.75</v>
      </c>
      <c r="T9053" s="1">
        <v>18.91</v>
      </c>
      <c r="U9053" s="1">
        <v>69496</v>
      </c>
      <c r="V9053" s="1">
        <f t="shared" si="565"/>
        <v>2.965722562202302</v>
      </c>
      <c r="W9053" s="1">
        <f t="shared" si="566"/>
        <v>5.9514463596985294</v>
      </c>
      <c r="X9053" s="1">
        <f t="shared" si="567"/>
        <v>114.84664198836595</v>
      </c>
    </row>
    <row r="9054" spans="1:24" hidden="1" x14ac:dyDescent="0.3">
      <c r="A9054" s="18" t="str">
        <f t="shared" si="564"/>
        <v>OFF - Light Commercial - Generator Sets_2000_50</v>
      </c>
      <c r="B9054" s="1" t="s">
        <v>40</v>
      </c>
      <c r="C9054" s="1">
        <v>2020</v>
      </c>
      <c r="D9054" s="1" t="s">
        <v>177</v>
      </c>
      <c r="E9054" s="1">
        <v>2000</v>
      </c>
      <c r="F9054" s="1">
        <v>50</v>
      </c>
      <c r="G9054" s="1" t="s">
        <v>5</v>
      </c>
      <c r="H9054" s="1">
        <v>3.71780833333333E-4</v>
      </c>
      <c r="I9054" s="1">
        <v>4.4244991735537101E-4</v>
      </c>
      <c r="J9054" s="1">
        <v>5.3536440000000001E-4</v>
      </c>
      <c r="K9054" s="1">
        <v>1.140683E-3</v>
      </c>
      <c r="L9054" s="1">
        <v>9.5918900000000005E-4</v>
      </c>
      <c r="M9054" s="1">
        <v>9.1545749999999995E-2</v>
      </c>
      <c r="N9054" s="1">
        <v>1.1985610000000001E-4</v>
      </c>
      <c r="O9054" s="1">
        <v>1.10267612E-4</v>
      </c>
      <c r="P9054" s="1">
        <v>1.1834580000000001E-6</v>
      </c>
      <c r="Q9054" s="1">
        <v>7.9059200224201298E-7</v>
      </c>
      <c r="R9054" s="1">
        <v>3142.6499999999901</v>
      </c>
      <c r="S9054" s="1">
        <v>2182.6999999999998</v>
      </c>
      <c r="T9054" s="1">
        <v>6.47</v>
      </c>
      <c r="U9054" s="1">
        <v>72029.100000000006</v>
      </c>
      <c r="V9054" s="1">
        <f t="shared" si="565"/>
        <v>2.0339708788844315</v>
      </c>
      <c r="W9054" s="1">
        <f t="shared" si="566"/>
        <v>4.4094538541393531</v>
      </c>
      <c r="X9054" s="1">
        <f t="shared" si="567"/>
        <v>337.35703245749613</v>
      </c>
    </row>
    <row r="9055" spans="1:24" hidden="1" x14ac:dyDescent="0.3">
      <c r="A9055" s="18" t="str">
        <f t="shared" si="564"/>
        <v>OFF - Light Commercial - Generator Sets_2000_100</v>
      </c>
      <c r="B9055" s="1" t="s">
        <v>40</v>
      </c>
      <c r="C9055" s="1">
        <v>2020</v>
      </c>
      <c r="D9055" s="1" t="s">
        <v>177</v>
      </c>
      <c r="E9055" s="1">
        <v>2000</v>
      </c>
      <c r="F9055" s="1">
        <v>100</v>
      </c>
      <c r="G9055" s="1" t="s">
        <v>12</v>
      </c>
      <c r="H9055" s="1">
        <v>2.36912268649148E-4</v>
      </c>
      <c r="I9055" s="1">
        <v>2.17911904703486E-4</v>
      </c>
      <c r="J9055" s="1">
        <v>2.607075E-4</v>
      </c>
      <c r="K9055" s="1">
        <v>4.0335520000000001E-3</v>
      </c>
      <c r="L9055" s="1">
        <v>9.2492099999999999E-4</v>
      </c>
      <c r="M9055" s="1">
        <v>5.5389979999999998E-2</v>
      </c>
      <c r="N9055" s="1">
        <v>3.8619225000000001E-6</v>
      </c>
      <c r="O9055" s="1">
        <v>2.9178970000000002E-6</v>
      </c>
      <c r="P9055" s="1">
        <v>5.3514450000000003E-7</v>
      </c>
      <c r="Q9055" s="1">
        <v>8.3114272843698796E-7</v>
      </c>
      <c r="R9055" s="1">
        <v>2372.5</v>
      </c>
      <c r="S9055" s="1">
        <v>419.74999999999898</v>
      </c>
      <c r="T9055" s="1">
        <v>3.65</v>
      </c>
      <c r="U9055" s="1">
        <v>34839.249999999898</v>
      </c>
      <c r="V9055" s="1">
        <f t="shared" si="565"/>
        <v>2.0710985291915902</v>
      </c>
      <c r="W9055" s="1">
        <f t="shared" si="566"/>
        <v>8.7907199256735726</v>
      </c>
      <c r="X9055" s="1">
        <f t="shared" si="567"/>
        <v>114.99999999999972</v>
      </c>
    </row>
    <row r="9056" spans="1:24" hidden="1" x14ac:dyDescent="0.3">
      <c r="A9056" s="18" t="str">
        <f t="shared" si="564"/>
        <v>OFF - Light Commercial - Generator Sets_2000_100</v>
      </c>
      <c r="B9056" s="1" t="s">
        <v>40</v>
      </c>
      <c r="C9056" s="1">
        <v>2020</v>
      </c>
      <c r="D9056" s="1" t="s">
        <v>177</v>
      </c>
      <c r="E9056" s="1">
        <v>2000</v>
      </c>
      <c r="F9056" s="1">
        <v>100</v>
      </c>
      <c r="G9056" s="1" t="s">
        <v>124</v>
      </c>
      <c r="H9056" s="1">
        <v>0</v>
      </c>
      <c r="I9056" s="1">
        <v>0</v>
      </c>
      <c r="J9056" s="1">
        <v>9.433539E-7</v>
      </c>
      <c r="K9056" s="1">
        <v>1.2219760000000001E-4</v>
      </c>
      <c r="L9056" s="1">
        <v>5.6737419999999998E-5</v>
      </c>
      <c r="M9056" s="1">
        <v>3.5912819999999999E-3</v>
      </c>
      <c r="N9056" s="1">
        <v>0</v>
      </c>
      <c r="O9056" s="1">
        <v>0</v>
      </c>
      <c r="P9056" s="1">
        <v>0</v>
      </c>
      <c r="Q9056" s="1">
        <v>0</v>
      </c>
      <c r="R9056" s="1">
        <v>197.1</v>
      </c>
      <c r="S9056" s="1">
        <v>32.85</v>
      </c>
      <c r="T9056" s="1">
        <v>0.27</v>
      </c>
      <c r="U9056" s="1">
        <v>2726.5499999999902</v>
      </c>
      <c r="V9056" s="1">
        <f t="shared" si="565"/>
        <v>0</v>
      </c>
      <c r="W9056" s="1">
        <f t="shared" si="566"/>
        <v>6.8904044994606402</v>
      </c>
      <c r="X9056" s="1">
        <f t="shared" si="567"/>
        <v>121.66666666666666</v>
      </c>
    </row>
    <row r="9057" spans="1:24" hidden="1" x14ac:dyDescent="0.3">
      <c r="A9057" s="18" t="str">
        <f t="shared" si="564"/>
        <v>OFF - Light Commercial - Generator Sets_2000_175</v>
      </c>
      <c r="B9057" s="1" t="s">
        <v>40</v>
      </c>
      <c r="C9057" s="1">
        <v>2020</v>
      </c>
      <c r="D9057" s="1" t="s">
        <v>177</v>
      </c>
      <c r="E9057" s="1">
        <v>2000</v>
      </c>
      <c r="F9057" s="1">
        <v>175</v>
      </c>
      <c r="G9057" s="1" t="s">
        <v>12</v>
      </c>
      <c r="H9057" s="1">
        <v>2.0264421744412899E-5</v>
      </c>
      <c r="I9057" s="1">
        <v>1.8639215120510901E-5</v>
      </c>
      <c r="J9057" s="1">
        <v>2.229976E-5</v>
      </c>
      <c r="K9057" s="1">
        <v>3.004425E-4</v>
      </c>
      <c r="L9057" s="1">
        <v>1.6990549999999999E-4</v>
      </c>
      <c r="M9057" s="1">
        <v>8.9533809999999998E-3</v>
      </c>
      <c r="N9057" s="1">
        <v>6.4186199999999995E-7</v>
      </c>
      <c r="O9057" s="1">
        <v>4.8496239999999999E-7</v>
      </c>
      <c r="P9057" s="1">
        <v>8.8942460000000004E-8</v>
      </c>
      <c r="Q9057" s="1">
        <v>1.26589430946556E-7</v>
      </c>
      <c r="R9057" s="1">
        <v>361.35</v>
      </c>
      <c r="S9057" s="1">
        <v>40.15</v>
      </c>
      <c r="T9057" s="1">
        <v>0.35</v>
      </c>
      <c r="U9057" s="1">
        <v>5861.9</v>
      </c>
      <c r="V9057" s="1">
        <f t="shared" si="565"/>
        <v>1.052877429819723</v>
      </c>
      <c r="W9057" s="1">
        <f t="shared" si="566"/>
        <v>9.5974892180616429</v>
      </c>
      <c r="X9057" s="1">
        <f t="shared" si="567"/>
        <v>114.71428571428572</v>
      </c>
    </row>
    <row r="9058" spans="1:24" hidden="1" x14ac:dyDescent="0.3">
      <c r="A9058" s="18" t="str">
        <f t="shared" si="564"/>
        <v>OFF - Light Commercial - Generator Sets_2000_175</v>
      </c>
      <c r="B9058" s="1" t="s">
        <v>40</v>
      </c>
      <c r="C9058" s="1">
        <v>2020</v>
      </c>
      <c r="D9058" s="1" t="s">
        <v>177</v>
      </c>
      <c r="E9058" s="1">
        <v>2000</v>
      </c>
      <c r="F9058" s="1">
        <v>175</v>
      </c>
      <c r="G9058" s="1" t="s">
        <v>124</v>
      </c>
      <c r="H9058" s="1">
        <v>0</v>
      </c>
      <c r="I9058" s="1">
        <v>0</v>
      </c>
      <c r="J9058" s="1">
        <v>1.029392E-6</v>
      </c>
      <c r="K9058" s="1">
        <v>1.4400780000000001E-4</v>
      </c>
      <c r="L9058" s="1">
        <v>8.3533539999999998E-5</v>
      </c>
      <c r="M9058" s="1">
        <v>5.23705E-3</v>
      </c>
      <c r="N9058" s="1">
        <v>0</v>
      </c>
      <c r="O9058" s="1">
        <v>0</v>
      </c>
      <c r="P9058" s="1">
        <v>0</v>
      </c>
      <c r="Q9058" s="1">
        <v>0</v>
      </c>
      <c r="R9058" s="1">
        <v>284.7</v>
      </c>
      <c r="S9058" s="1">
        <v>25.55</v>
      </c>
      <c r="T9058" s="1">
        <v>0.23</v>
      </c>
      <c r="U9058" s="1">
        <v>3730.3</v>
      </c>
      <c r="V9058" s="1">
        <f t="shared" si="565"/>
        <v>0</v>
      </c>
      <c r="W9058" s="1">
        <f t="shared" si="566"/>
        <v>7.4149073156731511</v>
      </c>
      <c r="X9058" s="1">
        <f t="shared" si="567"/>
        <v>111.08695652173913</v>
      </c>
    </row>
    <row r="9059" spans="1:24" hidden="1" x14ac:dyDescent="0.3">
      <c r="A9059" s="18" t="str">
        <f t="shared" si="564"/>
        <v>OFF - Light Commercial - Generator Sets_2001_25</v>
      </c>
      <c r="B9059" s="1" t="s">
        <v>40</v>
      </c>
      <c r="C9059" s="1">
        <v>2020</v>
      </c>
      <c r="D9059" s="1" t="s">
        <v>177</v>
      </c>
      <c r="E9059" s="1">
        <v>2001</v>
      </c>
      <c r="F9059" s="1">
        <v>25</v>
      </c>
      <c r="G9059" s="1" t="s">
        <v>12</v>
      </c>
      <c r="H9059" s="1">
        <v>5.8877101094926597E-3</v>
      </c>
      <c r="I9059" s="1">
        <v>5.4155157587113499E-3</v>
      </c>
      <c r="J9059" s="1">
        <v>6.4790658251799998E-3</v>
      </c>
      <c r="K9059" s="1">
        <v>0.131052504815</v>
      </c>
      <c r="L9059" s="1">
        <v>1.1069632780199999E-3</v>
      </c>
      <c r="M9059" s="1">
        <v>0.164982993484</v>
      </c>
      <c r="N9059" s="1">
        <v>1.519341298308E-4</v>
      </c>
      <c r="O9059" s="1">
        <v>1.1479467587216E-4</v>
      </c>
      <c r="P9059" s="1">
        <v>4.6277821968600004E-6</v>
      </c>
      <c r="Q9059" s="1">
        <v>5.2413139136357102E-6</v>
      </c>
      <c r="R9059" s="1">
        <v>14961.35</v>
      </c>
      <c r="S9059" s="1">
        <v>20334.150000000001</v>
      </c>
      <c r="T9059" s="1">
        <v>204.06</v>
      </c>
      <c r="U9059" s="1">
        <v>187069.8</v>
      </c>
      <c r="V9059" s="1">
        <f t="shared" si="565"/>
        <v>9.5857200802553244</v>
      </c>
      <c r="W9059" s="1">
        <f t="shared" si="566"/>
        <v>1.9593775726998388</v>
      </c>
      <c r="X9059" s="1">
        <f t="shared" si="567"/>
        <v>99.647897677153779</v>
      </c>
    </row>
    <row r="9060" spans="1:24" hidden="1" x14ac:dyDescent="0.3">
      <c r="A9060" s="18" t="str">
        <f t="shared" si="564"/>
        <v>OFF - Light Commercial - Generator Sets_2001_25</v>
      </c>
      <c r="B9060" s="1" t="s">
        <v>40</v>
      </c>
      <c r="C9060" s="1">
        <v>2020</v>
      </c>
      <c r="D9060" s="1" t="s">
        <v>177</v>
      </c>
      <c r="E9060" s="1">
        <v>2001</v>
      </c>
      <c r="F9060" s="1">
        <v>25</v>
      </c>
      <c r="G9060" s="1" t="s">
        <v>5</v>
      </c>
      <c r="H9060" s="1">
        <v>7.8365472222222194E-5</v>
      </c>
      <c r="I9060" s="1">
        <v>9.3261388429752E-5</v>
      </c>
      <c r="J9060" s="1">
        <v>1.1284628E-4</v>
      </c>
      <c r="K9060" s="1">
        <v>4.0503689999999998E-4</v>
      </c>
      <c r="L9060" s="1">
        <v>8.0035459999999996E-4</v>
      </c>
      <c r="M9060" s="1">
        <v>8.107135E-2</v>
      </c>
      <c r="N9060" s="1">
        <v>4.790544E-5</v>
      </c>
      <c r="O9060" s="1">
        <v>4.40730048E-5</v>
      </c>
      <c r="P9060" s="1">
        <v>1.1315417E-6</v>
      </c>
      <c r="Q9060" s="1">
        <v>6.7948673828001096E-7</v>
      </c>
      <c r="R9060" s="1">
        <v>2701</v>
      </c>
      <c r="S9060" s="1">
        <v>4438.3999999999996</v>
      </c>
      <c r="T9060" s="1">
        <v>13.149999999999901</v>
      </c>
      <c r="U9060" s="1">
        <v>63831.199999999997</v>
      </c>
      <c r="V9060" s="1">
        <f t="shared" si="565"/>
        <v>0.48379064738497018</v>
      </c>
      <c r="W9060" s="1">
        <f t="shared" si="566"/>
        <v>4.1518154146203337</v>
      </c>
      <c r="X9060" s="1">
        <f t="shared" si="567"/>
        <v>337.52091254753105</v>
      </c>
    </row>
    <row r="9061" spans="1:24" hidden="1" x14ac:dyDescent="0.3">
      <c r="A9061" s="18" t="str">
        <f t="shared" si="564"/>
        <v>OFF - Light Commercial - Generator Sets_2001_50</v>
      </c>
      <c r="B9061" s="1" t="s">
        <v>40</v>
      </c>
      <c r="C9061" s="1">
        <v>2020</v>
      </c>
      <c r="D9061" s="1" t="s">
        <v>177</v>
      </c>
      <c r="E9061" s="1">
        <v>2001</v>
      </c>
      <c r="F9061" s="1">
        <v>50</v>
      </c>
      <c r="G9061" s="1" t="s">
        <v>12</v>
      </c>
      <c r="H9061" s="1">
        <v>5.6610052897071005E-4</v>
      </c>
      <c r="I9061" s="1">
        <v>5.2069926654725899E-4</v>
      </c>
      <c r="J9061" s="1">
        <v>6.229591E-4</v>
      </c>
      <c r="K9061" s="1">
        <v>2.0842550000000001E-2</v>
      </c>
      <c r="L9061" s="1">
        <v>1.1800160000000001E-3</v>
      </c>
      <c r="M9061" s="1">
        <v>0.1182916</v>
      </c>
      <c r="N9061" s="1">
        <v>8.1549144000000002E-6</v>
      </c>
      <c r="O9061" s="1">
        <v>6.1614908800000002E-6</v>
      </c>
      <c r="P9061" s="1">
        <v>1.4382099999999999E-6</v>
      </c>
      <c r="Q9061" s="1">
        <v>2.0331029818689399E-6</v>
      </c>
      <c r="R9061" s="1">
        <v>5803.5</v>
      </c>
      <c r="S9061" s="1">
        <v>2299.5</v>
      </c>
      <c r="T9061" s="1">
        <v>20.010000000000002</v>
      </c>
      <c r="U9061" s="1">
        <v>73584</v>
      </c>
      <c r="V9061" s="1">
        <f t="shared" si="565"/>
        <v>2.3431072854209618</v>
      </c>
      <c r="W9061" s="1">
        <f t="shared" si="566"/>
        <v>5.3099826793444453</v>
      </c>
      <c r="X9061" s="1">
        <f t="shared" si="567"/>
        <v>114.91754122938529</v>
      </c>
    </row>
    <row r="9062" spans="1:24" hidden="1" x14ac:dyDescent="0.3">
      <c r="A9062" s="18" t="str">
        <f t="shared" si="564"/>
        <v>OFF - Light Commercial - Generator Sets_2001_50</v>
      </c>
      <c r="B9062" s="1" t="s">
        <v>40</v>
      </c>
      <c r="C9062" s="1">
        <v>2020</v>
      </c>
      <c r="D9062" s="1" t="s">
        <v>177</v>
      </c>
      <c r="E9062" s="1">
        <v>2001</v>
      </c>
      <c r="F9062" s="1">
        <v>50</v>
      </c>
      <c r="G9062" s="1" t="s">
        <v>5</v>
      </c>
      <c r="H9062" s="1">
        <v>3.8098513888888799E-4</v>
      </c>
      <c r="I9062" s="1">
        <v>4.5340380165289203E-4</v>
      </c>
      <c r="J9062" s="1">
        <v>5.4861860000000005E-4</v>
      </c>
      <c r="K9062" s="1">
        <v>1.1720120000000001E-3</v>
      </c>
      <c r="L9062" s="1">
        <v>1.0001210000000001E-3</v>
      </c>
      <c r="M9062" s="1">
        <v>9.5984310000000003E-2</v>
      </c>
      <c r="N9062" s="1">
        <v>1.2354360000000001E-4</v>
      </c>
      <c r="O9062" s="1">
        <v>1.1366011200000001E-4</v>
      </c>
      <c r="P9062" s="1">
        <v>1.240838E-6</v>
      </c>
      <c r="Q9062" s="1">
        <v>8.2823924044401298E-7</v>
      </c>
      <c r="R9062" s="1">
        <v>3292.2999999999902</v>
      </c>
      <c r="S9062" s="1">
        <v>2288.5499999999902</v>
      </c>
      <c r="T9062" s="1">
        <v>6.78</v>
      </c>
      <c r="U9062" s="1">
        <v>75522.149999999994</v>
      </c>
      <c r="V9062" s="1">
        <f t="shared" si="565"/>
        <v>1.9879223329828932</v>
      </c>
      <c r="W9062" s="1">
        <f t="shared" si="566"/>
        <v>4.3849717720435946</v>
      </c>
      <c r="X9062" s="1">
        <f t="shared" si="567"/>
        <v>337.54424778760915</v>
      </c>
    </row>
    <row r="9063" spans="1:24" hidden="1" x14ac:dyDescent="0.3">
      <c r="A9063" s="18" t="str">
        <f t="shared" si="564"/>
        <v>OFF - Light Commercial - Generator Sets_2001_100</v>
      </c>
      <c r="B9063" s="1" t="s">
        <v>40</v>
      </c>
      <c r="C9063" s="1">
        <v>2020</v>
      </c>
      <c r="D9063" s="1" t="s">
        <v>177</v>
      </c>
      <c r="E9063" s="1">
        <v>2001</v>
      </c>
      <c r="F9063" s="1">
        <v>100</v>
      </c>
      <c r="G9063" s="1" t="s">
        <v>12</v>
      </c>
      <c r="H9063" s="1">
        <v>2.01260860438425E-4</v>
      </c>
      <c r="I9063" s="1">
        <v>1.8511973943126299E-4</v>
      </c>
      <c r="J9063" s="1">
        <v>2.214753E-4</v>
      </c>
      <c r="K9063" s="1">
        <v>4.222689E-3</v>
      </c>
      <c r="L9063" s="1">
        <v>8.1263980000000004E-4</v>
      </c>
      <c r="M9063" s="1">
        <v>5.8590999999999997E-2</v>
      </c>
      <c r="N9063" s="1">
        <v>4.0851054000000002E-6</v>
      </c>
      <c r="O9063" s="1">
        <v>3.0865240800000001E-6</v>
      </c>
      <c r="P9063" s="1">
        <v>5.6607080000000003E-7</v>
      </c>
      <c r="Q9063" s="1">
        <v>8.7589656766051798E-7</v>
      </c>
      <c r="R9063" s="1">
        <v>2500.25</v>
      </c>
      <c r="S9063" s="1">
        <v>445.3</v>
      </c>
      <c r="T9063" s="1">
        <v>3.86</v>
      </c>
      <c r="U9063" s="1">
        <v>36959.8999999999</v>
      </c>
      <c r="V9063" s="1">
        <f t="shared" si="565"/>
        <v>1.6584811641795232</v>
      </c>
      <c r="W9063" s="1">
        <f t="shared" si="566"/>
        <v>7.2804110771938975</v>
      </c>
      <c r="X9063" s="1">
        <f t="shared" si="567"/>
        <v>115.36269430051814</v>
      </c>
    </row>
    <row r="9064" spans="1:24" hidden="1" x14ac:dyDescent="0.3">
      <c r="A9064" s="18" t="str">
        <f t="shared" si="564"/>
        <v>OFF - Light Commercial - Generator Sets_2001_100</v>
      </c>
      <c r="B9064" s="1" t="s">
        <v>40</v>
      </c>
      <c r="C9064" s="1">
        <v>2020</v>
      </c>
      <c r="D9064" s="1" t="s">
        <v>177</v>
      </c>
      <c r="E9064" s="1">
        <v>2001</v>
      </c>
      <c r="F9064" s="1">
        <v>100</v>
      </c>
      <c r="G9064" s="1" t="s">
        <v>124</v>
      </c>
      <c r="H9064" s="1">
        <v>0</v>
      </c>
      <c r="I9064" s="1">
        <v>0</v>
      </c>
      <c r="J9064" s="1">
        <v>8.5388930000000003E-7</v>
      </c>
      <c r="K9064" s="1">
        <v>1.2839160000000001E-4</v>
      </c>
      <c r="L9064" s="1">
        <v>4.9977120000000001E-5</v>
      </c>
      <c r="M9064" s="1">
        <v>3.7988200000000001E-3</v>
      </c>
      <c r="N9064" s="1">
        <v>0</v>
      </c>
      <c r="O9064" s="1">
        <v>0</v>
      </c>
      <c r="P9064" s="1">
        <v>0</v>
      </c>
      <c r="Q9064" s="1">
        <v>0</v>
      </c>
      <c r="R9064" s="1">
        <v>208.04999999999899</v>
      </c>
      <c r="S9064" s="1">
        <v>32.85</v>
      </c>
      <c r="T9064" s="1">
        <v>0.28999999999999998</v>
      </c>
      <c r="U9064" s="1">
        <v>2726.5499999999902</v>
      </c>
      <c r="V9064" s="1">
        <f t="shared" si="565"/>
        <v>0</v>
      </c>
      <c r="W9064" s="1">
        <f t="shared" si="566"/>
        <v>6.0694083819476532</v>
      </c>
      <c r="X9064" s="1">
        <f t="shared" si="567"/>
        <v>113.27586206896552</v>
      </c>
    </row>
    <row r="9065" spans="1:24" hidden="1" x14ac:dyDescent="0.3">
      <c r="A9065" s="18" t="str">
        <f t="shared" si="564"/>
        <v>OFF - Light Commercial - Generator Sets_2001_175</v>
      </c>
      <c r="B9065" s="1" t="s">
        <v>40</v>
      </c>
      <c r="C9065" s="1">
        <v>2020</v>
      </c>
      <c r="D9065" s="1" t="s">
        <v>177</v>
      </c>
      <c r="E9065" s="1">
        <v>2001</v>
      </c>
      <c r="F9065" s="1">
        <v>175</v>
      </c>
      <c r="G9065" s="1" t="s">
        <v>12</v>
      </c>
      <c r="H9065" s="1">
        <v>1.78172438454107E-5</v>
      </c>
      <c r="I9065" s="1">
        <v>1.63883008890088E-5</v>
      </c>
      <c r="J9065" s="1">
        <v>1.9606789999999999E-5</v>
      </c>
      <c r="K9065" s="1">
        <v>3.1649709999999998E-4</v>
      </c>
      <c r="L9065" s="1">
        <v>1.430108E-4</v>
      </c>
      <c r="M9065" s="1">
        <v>9.470806E-3</v>
      </c>
      <c r="N9065" s="1">
        <v>6.7895585999999995E-7</v>
      </c>
      <c r="O9065" s="1">
        <v>5.1298887199999997E-7</v>
      </c>
      <c r="P9065" s="1">
        <v>9.4082539999999995E-8</v>
      </c>
      <c r="Q9065" s="1">
        <v>1.3298283654991799E-7</v>
      </c>
      <c r="R9065" s="1">
        <v>379.6</v>
      </c>
      <c r="S9065" s="1">
        <v>40.15</v>
      </c>
      <c r="T9065" s="1">
        <v>0.37</v>
      </c>
      <c r="U9065" s="1">
        <v>5861.9</v>
      </c>
      <c r="V9065" s="1">
        <f t="shared" si="565"/>
        <v>0.92572954427379939</v>
      </c>
      <c r="W9065" s="1">
        <f t="shared" si="566"/>
        <v>8.0782824044328763</v>
      </c>
      <c r="X9065" s="1">
        <f t="shared" si="567"/>
        <v>108.51351351351352</v>
      </c>
    </row>
    <row r="9066" spans="1:24" hidden="1" x14ac:dyDescent="0.3">
      <c r="A9066" s="18" t="str">
        <f t="shared" si="564"/>
        <v>OFF - Light Commercial - Generator Sets_2001_175</v>
      </c>
      <c r="B9066" s="1" t="s">
        <v>40</v>
      </c>
      <c r="C9066" s="1">
        <v>2020</v>
      </c>
      <c r="D9066" s="1" t="s">
        <v>177</v>
      </c>
      <c r="E9066" s="1">
        <v>2001</v>
      </c>
      <c r="F9066" s="1">
        <v>175</v>
      </c>
      <c r="G9066" s="1" t="s">
        <v>124</v>
      </c>
      <c r="H9066" s="1">
        <v>0</v>
      </c>
      <c r="I9066" s="1">
        <v>0</v>
      </c>
      <c r="J9066" s="1">
        <v>9.2271590000000005E-7</v>
      </c>
      <c r="K9066" s="1">
        <v>1.5151610000000001E-4</v>
      </c>
      <c r="L9066" s="1">
        <v>7.175549E-5</v>
      </c>
      <c r="M9066" s="1">
        <v>5.5396999999999998E-3</v>
      </c>
      <c r="N9066" s="1">
        <v>0</v>
      </c>
      <c r="O9066" s="1">
        <v>0</v>
      </c>
      <c r="P9066" s="1">
        <v>0</v>
      </c>
      <c r="Q9066" s="1">
        <v>0</v>
      </c>
      <c r="R9066" s="1">
        <v>299.29999999999899</v>
      </c>
      <c r="S9066" s="1">
        <v>29.2</v>
      </c>
      <c r="T9066" s="1">
        <v>0.24</v>
      </c>
      <c r="U9066" s="1">
        <v>4263.2</v>
      </c>
      <c r="V9066" s="1">
        <f t="shared" si="565"/>
        <v>0</v>
      </c>
      <c r="W9066" s="1">
        <f t="shared" si="566"/>
        <v>5.5732436249334416</v>
      </c>
      <c r="X9066" s="1">
        <f t="shared" si="567"/>
        <v>121.66666666666667</v>
      </c>
    </row>
    <row r="9067" spans="1:24" hidden="1" x14ac:dyDescent="0.3">
      <c r="A9067" s="18" t="str">
        <f t="shared" si="564"/>
        <v>OFF - Light Commercial - Generator Sets_2002_25</v>
      </c>
      <c r="B9067" s="1" t="s">
        <v>40</v>
      </c>
      <c r="C9067" s="1">
        <v>2020</v>
      </c>
      <c r="D9067" s="1" t="s">
        <v>177</v>
      </c>
      <c r="E9067" s="1">
        <v>2002</v>
      </c>
      <c r="F9067" s="1">
        <v>25</v>
      </c>
      <c r="G9067" s="1" t="s">
        <v>12</v>
      </c>
      <c r="H9067" s="1">
        <v>3.4186478963213699E-3</v>
      </c>
      <c r="I9067" s="1">
        <v>3.1444723350363998E-3</v>
      </c>
      <c r="J9067" s="1">
        <v>3.76201347237999E-3</v>
      </c>
      <c r="K9067" s="1">
        <v>0.11796013633999999</v>
      </c>
      <c r="L9067" s="1">
        <v>2.3740537138599999E-3</v>
      </c>
      <c r="M9067" s="1">
        <v>0.211064920445</v>
      </c>
      <c r="N9067" s="1">
        <v>1.8607065316650001E-4</v>
      </c>
      <c r="O9067" s="1">
        <v>1.405867157258E-4</v>
      </c>
      <c r="P9067" s="1">
        <v>5.8961697778000001E-6</v>
      </c>
      <c r="Q9067" s="1">
        <v>5.4395094873399198E-6</v>
      </c>
      <c r="R9067" s="1">
        <v>15527.0999999999</v>
      </c>
      <c r="S9067" s="1">
        <v>25367.5</v>
      </c>
      <c r="T9067" s="1">
        <v>247.25</v>
      </c>
      <c r="U9067" s="1">
        <v>239315.9</v>
      </c>
      <c r="V9067" s="1">
        <f t="shared" si="565"/>
        <v>4.3507569741896548</v>
      </c>
      <c r="W9067" s="1">
        <f t="shared" si="566"/>
        <v>3.2847898318551056</v>
      </c>
      <c r="X9067" s="1">
        <f t="shared" si="567"/>
        <v>102.59858442871588</v>
      </c>
    </row>
    <row r="9068" spans="1:24" hidden="1" x14ac:dyDescent="0.3">
      <c r="A9068" s="18" t="str">
        <f t="shared" si="564"/>
        <v>OFF - Light Commercial - Generator Sets_2002_25</v>
      </c>
      <c r="B9068" s="1" t="s">
        <v>40</v>
      </c>
      <c r="C9068" s="1">
        <v>2020</v>
      </c>
      <c r="D9068" s="1" t="s">
        <v>177</v>
      </c>
      <c r="E9068" s="1">
        <v>2002</v>
      </c>
      <c r="F9068" s="1">
        <v>25</v>
      </c>
      <c r="G9068" s="1" t="s">
        <v>5</v>
      </c>
      <c r="H9068" s="1">
        <v>8.7706000000000004E-5</v>
      </c>
      <c r="I9068" s="1">
        <v>1.0437738842975201E-4</v>
      </c>
      <c r="J9068" s="1">
        <v>1.2629663999999999E-4</v>
      </c>
      <c r="K9068" s="1">
        <v>4.5331389999999998E-4</v>
      </c>
      <c r="L9068" s="1">
        <v>8.9575029999999995E-4</v>
      </c>
      <c r="M9068" s="1">
        <v>9.0734389999999998E-2</v>
      </c>
      <c r="N9068" s="1">
        <v>5.361537E-5</v>
      </c>
      <c r="O9068" s="1">
        <v>4.9326140399999998E-5</v>
      </c>
      <c r="P9068" s="1">
        <v>1.2664122000000001E-6</v>
      </c>
      <c r="Q9068" s="1">
        <v>7.6120879193801205E-7</v>
      </c>
      <c r="R9068" s="1">
        <v>3025.85</v>
      </c>
      <c r="S9068" s="1">
        <v>4967.6499999999996</v>
      </c>
      <c r="T9068" s="1">
        <v>14.719999999999899</v>
      </c>
      <c r="U9068" s="1">
        <v>71434.149999999994</v>
      </c>
      <c r="V9068" s="1">
        <f t="shared" si="565"/>
        <v>0.48382593625529402</v>
      </c>
      <c r="W9068" s="1">
        <f t="shared" si="566"/>
        <v>4.1521179449717547</v>
      </c>
      <c r="X9068" s="1">
        <f t="shared" si="567"/>
        <v>337.47622282608921</v>
      </c>
    </row>
    <row r="9069" spans="1:24" hidden="1" x14ac:dyDescent="0.3">
      <c r="A9069" s="18" t="str">
        <f t="shared" si="564"/>
        <v>OFF - Light Commercial - Generator Sets_2002_50</v>
      </c>
      <c r="B9069" s="1" t="s">
        <v>40</v>
      </c>
      <c r="C9069" s="1">
        <v>2020</v>
      </c>
      <c r="D9069" s="1" t="s">
        <v>177</v>
      </c>
      <c r="E9069" s="1">
        <v>2002</v>
      </c>
      <c r="F9069" s="1">
        <v>50</v>
      </c>
      <c r="G9069" s="1" t="s">
        <v>12</v>
      </c>
      <c r="H9069" s="1">
        <v>5.32037305111869E-4</v>
      </c>
      <c r="I9069" s="1">
        <v>4.8936791324189703E-4</v>
      </c>
      <c r="J9069" s="1">
        <v>5.8547459999999999E-4</v>
      </c>
      <c r="K9069" s="1">
        <v>2.3425660000000001E-2</v>
      </c>
      <c r="L9069" s="1">
        <v>1.1296889999999999E-3</v>
      </c>
      <c r="M9069" s="1">
        <v>0.13241459999999999</v>
      </c>
      <c r="N9069" s="1">
        <v>9.1285379999999997E-6</v>
      </c>
      <c r="O9069" s="1">
        <v>6.8971175999999999E-6</v>
      </c>
      <c r="P9069" s="1">
        <v>1.60992E-6</v>
      </c>
      <c r="Q9069" s="1">
        <v>2.27221635143465E-6</v>
      </c>
      <c r="R9069" s="1">
        <v>6486.05</v>
      </c>
      <c r="S9069" s="1">
        <v>2573.25</v>
      </c>
      <c r="T9069" s="1">
        <v>22.4</v>
      </c>
      <c r="U9069" s="1">
        <v>82344</v>
      </c>
      <c r="V9069" s="1">
        <f t="shared" si="565"/>
        <v>1.9678506344800217</v>
      </c>
      <c r="W9069" s="1">
        <f t="shared" si="566"/>
        <v>4.5427155219231379</v>
      </c>
      <c r="X9069" s="1">
        <f t="shared" si="567"/>
        <v>114.87723214285715</v>
      </c>
    </row>
    <row r="9070" spans="1:24" hidden="1" x14ac:dyDescent="0.3">
      <c r="A9070" s="18" t="str">
        <f t="shared" si="564"/>
        <v>OFF - Light Commercial - Generator Sets_2002_50</v>
      </c>
      <c r="B9070" s="1" t="s">
        <v>40</v>
      </c>
      <c r="C9070" s="1">
        <v>2020</v>
      </c>
      <c r="D9070" s="1" t="s">
        <v>177</v>
      </c>
      <c r="E9070" s="1">
        <v>2002</v>
      </c>
      <c r="F9070" s="1">
        <v>50</v>
      </c>
      <c r="G9070" s="1" t="s">
        <v>5</v>
      </c>
      <c r="H9070" s="1">
        <v>4.1652347222222202E-4</v>
      </c>
      <c r="I9070" s="1">
        <v>4.9569735537190001E-4</v>
      </c>
      <c r="J9070" s="1">
        <v>5.997938E-4</v>
      </c>
      <c r="K9070" s="1">
        <v>1.2848740000000001E-3</v>
      </c>
      <c r="L9070" s="1">
        <v>1.1130910000000001E-3</v>
      </c>
      <c r="M9070" s="1">
        <v>0.1074251</v>
      </c>
      <c r="N9070" s="1">
        <v>1.3589249999999999E-4</v>
      </c>
      <c r="O9070" s="1">
        <v>1.2502109999999999E-4</v>
      </c>
      <c r="P9070" s="1">
        <v>1.3887379999999999E-6</v>
      </c>
      <c r="Q9070" s="1">
        <v>9.2557112457601496E-7</v>
      </c>
      <c r="R9070" s="1">
        <v>3679.2</v>
      </c>
      <c r="S9070" s="1">
        <v>2562.2999999999902</v>
      </c>
      <c r="T9070" s="1">
        <v>7.59</v>
      </c>
      <c r="U9070" s="1">
        <v>84555.9</v>
      </c>
      <c r="V9070" s="1">
        <f t="shared" si="565"/>
        <v>1.9411597878431528</v>
      </c>
      <c r="W9070" s="1">
        <f t="shared" si="566"/>
        <v>4.3588844402630587</v>
      </c>
      <c r="X9070" s="1">
        <f t="shared" si="567"/>
        <v>337.58893280632282</v>
      </c>
    </row>
    <row r="9071" spans="1:24" hidden="1" x14ac:dyDescent="0.3">
      <c r="A9071" s="18" t="str">
        <f t="shared" si="564"/>
        <v>OFF - Light Commercial - Generator Sets_2002_100</v>
      </c>
      <c r="B9071" s="1" t="s">
        <v>40</v>
      </c>
      <c r="C9071" s="1">
        <v>2020</v>
      </c>
      <c r="D9071" s="1" t="s">
        <v>177</v>
      </c>
      <c r="E9071" s="1">
        <v>2002</v>
      </c>
      <c r="F9071" s="1">
        <v>100</v>
      </c>
      <c r="G9071" s="1" t="s">
        <v>12</v>
      </c>
      <c r="H9071" s="1">
        <v>1.71501918779687E-4</v>
      </c>
      <c r="I9071" s="1">
        <v>1.5774746489355599E-4</v>
      </c>
      <c r="J9071" s="1">
        <v>1.887274E-4</v>
      </c>
      <c r="K9071" s="1">
        <v>4.6687209999999998E-3</v>
      </c>
      <c r="L9071" s="1">
        <v>7.2199950000000003E-4</v>
      </c>
      <c r="M9071" s="1">
        <v>6.5586279999999997E-2</v>
      </c>
      <c r="N9071" s="1">
        <v>4.5728325000000002E-6</v>
      </c>
      <c r="O9071" s="1">
        <v>3.4550290000000001E-6</v>
      </c>
      <c r="P9071" s="1">
        <v>6.3365499999999999E-7</v>
      </c>
      <c r="Q9071" s="1">
        <v>9.7563369507295703E-7</v>
      </c>
      <c r="R9071" s="1">
        <v>2784.95</v>
      </c>
      <c r="S9071" s="1">
        <v>496.4</v>
      </c>
      <c r="T9071" s="1">
        <v>4.33</v>
      </c>
      <c r="U9071" s="1">
        <v>41201.199999999997</v>
      </c>
      <c r="V9071" s="1">
        <f t="shared" si="565"/>
        <v>1.267771907557758</v>
      </c>
      <c r="W9071" s="1">
        <f t="shared" si="566"/>
        <v>5.8025064554184098</v>
      </c>
      <c r="X9071" s="1">
        <f t="shared" si="567"/>
        <v>114.6420323325635</v>
      </c>
    </row>
    <row r="9072" spans="1:24" hidden="1" x14ac:dyDescent="0.3">
      <c r="A9072" s="18" t="str">
        <f t="shared" si="564"/>
        <v>OFF - Light Commercial - Generator Sets_2002_100</v>
      </c>
      <c r="B9072" s="1" t="s">
        <v>40</v>
      </c>
      <c r="C9072" s="1">
        <v>2020</v>
      </c>
      <c r="D9072" s="1" t="s">
        <v>177</v>
      </c>
      <c r="E9072" s="1">
        <v>2002</v>
      </c>
      <c r="F9072" s="1">
        <v>100</v>
      </c>
      <c r="G9072" s="1" t="s">
        <v>124</v>
      </c>
      <c r="H9072" s="1">
        <v>0</v>
      </c>
      <c r="I9072" s="1">
        <v>0</v>
      </c>
      <c r="J9072" s="1">
        <v>7.9997810000000004E-7</v>
      </c>
      <c r="K9072" s="1">
        <v>1.4274940000000001E-4</v>
      </c>
      <c r="L9072" s="1">
        <v>4.4639109999999998E-5</v>
      </c>
      <c r="M9072" s="1">
        <v>4.2523739999999997E-3</v>
      </c>
      <c r="N9072" s="1">
        <v>0</v>
      </c>
      <c r="O9072" s="1">
        <v>0</v>
      </c>
      <c r="P9072" s="1">
        <v>0</v>
      </c>
      <c r="Q9072" s="1">
        <v>0</v>
      </c>
      <c r="R9072" s="1">
        <v>233.6</v>
      </c>
      <c r="S9072" s="1">
        <v>36.5</v>
      </c>
      <c r="T9072" s="1">
        <v>0.32</v>
      </c>
      <c r="U9072" s="1">
        <v>3029.5</v>
      </c>
      <c r="V9072" s="1">
        <f t="shared" si="565"/>
        <v>0</v>
      </c>
      <c r="W9072" s="1">
        <f t="shared" si="566"/>
        <v>4.8790264336363132</v>
      </c>
      <c r="X9072" s="1">
        <f t="shared" si="567"/>
        <v>114.0625</v>
      </c>
    </row>
    <row r="9073" spans="1:24" hidden="1" x14ac:dyDescent="0.3">
      <c r="A9073" s="18" t="str">
        <f t="shared" si="564"/>
        <v>OFF - Light Commercial - Generator Sets_2002_175</v>
      </c>
      <c r="B9073" s="1" t="s">
        <v>40</v>
      </c>
      <c r="C9073" s="1">
        <v>2020</v>
      </c>
      <c r="D9073" s="1" t="s">
        <v>177</v>
      </c>
      <c r="E9073" s="1">
        <v>2002</v>
      </c>
      <c r="F9073" s="1">
        <v>175</v>
      </c>
      <c r="G9073" s="1" t="s">
        <v>12</v>
      </c>
      <c r="H9073" s="1">
        <v>1.60399985823839E-5</v>
      </c>
      <c r="I9073" s="1">
        <v>1.47535906960767E-5</v>
      </c>
      <c r="J9073" s="1">
        <v>1.765104E-5</v>
      </c>
      <c r="K9073" s="1">
        <v>3.5281990000000002E-4</v>
      </c>
      <c r="L9073" s="1">
        <v>1.190743E-4</v>
      </c>
      <c r="M9073" s="1">
        <v>1.060154E-2</v>
      </c>
      <c r="N9073" s="1">
        <v>7.6001769000000004E-7</v>
      </c>
      <c r="O9073" s="1">
        <v>5.7423558799999997E-7</v>
      </c>
      <c r="P9073" s="1">
        <v>1.053152E-7</v>
      </c>
      <c r="Q9073" s="1">
        <v>1.48327009997985E-7</v>
      </c>
      <c r="R9073" s="1">
        <v>423.4</v>
      </c>
      <c r="S9073" s="1">
        <v>47.45</v>
      </c>
      <c r="T9073" s="1">
        <v>0.41</v>
      </c>
      <c r="U9073" s="1">
        <v>6927.7</v>
      </c>
      <c r="V9073" s="1">
        <f t="shared" si="565"/>
        <v>0.70517557111099893</v>
      </c>
      <c r="W9073" s="1">
        <f t="shared" si="566"/>
        <v>5.6913797621802953</v>
      </c>
      <c r="X9073" s="1">
        <f t="shared" si="567"/>
        <v>115.73170731707319</v>
      </c>
    </row>
    <row r="9074" spans="1:24" hidden="1" x14ac:dyDescent="0.3">
      <c r="A9074" s="18" t="str">
        <f t="shared" si="564"/>
        <v>OFF - Light Commercial - Generator Sets_2002_175</v>
      </c>
      <c r="B9074" s="1" t="s">
        <v>40</v>
      </c>
      <c r="C9074" s="1">
        <v>2020</v>
      </c>
      <c r="D9074" s="1" t="s">
        <v>177</v>
      </c>
      <c r="E9074" s="1">
        <v>2002</v>
      </c>
      <c r="F9074" s="1">
        <v>175</v>
      </c>
      <c r="G9074" s="1" t="s">
        <v>124</v>
      </c>
      <c r="H9074" s="1">
        <v>0</v>
      </c>
      <c r="I9074" s="1">
        <v>0</v>
      </c>
      <c r="J9074" s="1">
        <v>8.4683950000000002E-7</v>
      </c>
      <c r="K9074" s="1">
        <v>1.6869500000000001E-4</v>
      </c>
      <c r="L9074" s="1">
        <v>6.1672539999999999E-5</v>
      </c>
      <c r="M9074" s="1">
        <v>6.2011009999999997E-3</v>
      </c>
      <c r="N9074" s="1">
        <v>0</v>
      </c>
      <c r="O9074" s="1">
        <v>0</v>
      </c>
      <c r="P9074" s="1">
        <v>0</v>
      </c>
      <c r="Q9074" s="1">
        <v>0</v>
      </c>
      <c r="R9074" s="1">
        <v>335.8</v>
      </c>
      <c r="S9074" s="1">
        <v>29.2</v>
      </c>
      <c r="T9074" s="1">
        <v>0.27</v>
      </c>
      <c r="U9074" s="1">
        <v>4263.2</v>
      </c>
      <c r="V9074" s="1">
        <f t="shared" si="565"/>
        <v>0</v>
      </c>
      <c r="W9074" s="1">
        <f t="shared" si="566"/>
        <v>4.7901016408424315</v>
      </c>
      <c r="X9074" s="1">
        <f t="shared" si="567"/>
        <v>108.14814814814814</v>
      </c>
    </row>
    <row r="9075" spans="1:24" hidden="1" x14ac:dyDescent="0.3">
      <c r="A9075" s="18" t="str">
        <f t="shared" si="564"/>
        <v>OFF - Light Commercial - Generator Sets_2003_25</v>
      </c>
      <c r="B9075" s="1" t="s">
        <v>40</v>
      </c>
      <c r="C9075" s="1">
        <v>2020</v>
      </c>
      <c r="D9075" s="1" t="s">
        <v>177</v>
      </c>
      <c r="E9075" s="1">
        <v>2003</v>
      </c>
      <c r="F9075" s="1">
        <v>25</v>
      </c>
      <c r="G9075" s="1" t="s">
        <v>12</v>
      </c>
      <c r="H9075" s="1">
        <v>4.2183080867726399E-3</v>
      </c>
      <c r="I9075" s="1">
        <v>3.8799997782134701E-3</v>
      </c>
      <c r="J9075" s="1">
        <v>4.6419907327E-3</v>
      </c>
      <c r="K9075" s="1">
        <v>0.147327596688999</v>
      </c>
      <c r="L9075" s="1">
        <v>2.94641231211E-3</v>
      </c>
      <c r="M9075" s="1">
        <v>0.26207904211799998</v>
      </c>
      <c r="N9075" s="1">
        <v>2.2310275723649999E-4</v>
      </c>
      <c r="O9075" s="1">
        <v>1.6856652768979999E-4</v>
      </c>
      <c r="P9075" s="1">
        <v>7.2981027344999998E-6</v>
      </c>
      <c r="Q9075" s="1">
        <v>6.7744525773217899E-6</v>
      </c>
      <c r="R9075" s="1">
        <v>19337.7</v>
      </c>
      <c r="S9075" s="1">
        <v>30886.3</v>
      </c>
      <c r="T9075" s="1">
        <v>296.02999999999997</v>
      </c>
      <c r="U9075" s="1">
        <v>297161.09999999998</v>
      </c>
      <c r="V9075" s="1">
        <f t="shared" si="565"/>
        <v>4.3234291276667962</v>
      </c>
      <c r="W9075" s="1">
        <f t="shared" si="566"/>
        <v>3.2831457578479246</v>
      </c>
      <c r="X9075" s="1">
        <f t="shared" si="567"/>
        <v>104.3350336114583</v>
      </c>
    </row>
    <row r="9076" spans="1:24" hidden="1" x14ac:dyDescent="0.3">
      <c r="A9076" s="18" t="str">
        <f t="shared" si="564"/>
        <v>OFF - Light Commercial - Generator Sets_2003_25</v>
      </c>
      <c r="B9076" s="1" t="s">
        <v>40</v>
      </c>
      <c r="C9076" s="1">
        <v>2020</v>
      </c>
      <c r="D9076" s="1" t="s">
        <v>177</v>
      </c>
      <c r="E9076" s="1">
        <v>2003</v>
      </c>
      <c r="F9076" s="1">
        <v>25</v>
      </c>
      <c r="G9076" s="1" t="s">
        <v>5</v>
      </c>
      <c r="H9076" s="1">
        <v>1.02121527777777E-4</v>
      </c>
      <c r="I9076" s="1">
        <v>1.2153305785123899E-4</v>
      </c>
      <c r="J9076" s="1">
        <v>1.4705499999999999E-4</v>
      </c>
      <c r="K9076" s="1">
        <v>5.2782139999999996E-4</v>
      </c>
      <c r="L9076" s="1">
        <v>1.0429774E-3</v>
      </c>
      <c r="M9076" s="1">
        <v>0.10564766</v>
      </c>
      <c r="N9076" s="1">
        <v>6.2427689999999998E-5</v>
      </c>
      <c r="O9076" s="1">
        <v>5.74334748E-5</v>
      </c>
      <c r="P9076" s="1">
        <v>1.4745621999999999E-6</v>
      </c>
      <c r="Q9076" s="1">
        <v>8.8516921040801399E-7</v>
      </c>
      <c r="R9076" s="1">
        <v>3518.6</v>
      </c>
      <c r="S9076" s="1">
        <v>5785.25</v>
      </c>
      <c r="T9076" s="1">
        <v>17.14</v>
      </c>
      <c r="U9076" s="1">
        <v>83201.75</v>
      </c>
      <c r="V9076" s="1">
        <f t="shared" si="565"/>
        <v>0.48367157485492956</v>
      </c>
      <c r="W9076" s="1">
        <f t="shared" si="566"/>
        <v>4.1507926363012766</v>
      </c>
      <c r="X9076" s="1">
        <f t="shared" si="567"/>
        <v>337.52917152858811</v>
      </c>
    </row>
    <row r="9077" spans="1:24" hidden="1" x14ac:dyDescent="0.3">
      <c r="A9077" s="18" t="str">
        <f t="shared" si="564"/>
        <v>OFF - Light Commercial - Generator Sets_2003_50</v>
      </c>
      <c r="B9077" s="1" t="s">
        <v>40</v>
      </c>
      <c r="C9077" s="1">
        <v>2020</v>
      </c>
      <c r="D9077" s="1" t="s">
        <v>177</v>
      </c>
      <c r="E9077" s="1">
        <v>2003</v>
      </c>
      <c r="F9077" s="1">
        <v>50</v>
      </c>
      <c r="G9077" s="1" t="s">
        <v>12</v>
      </c>
      <c r="H9077" s="1">
        <v>4.4623154940891702E-4</v>
      </c>
      <c r="I9077" s="1">
        <v>4.1044377914632198E-4</v>
      </c>
      <c r="J9077" s="1">
        <v>4.9105060000000002E-4</v>
      </c>
      <c r="K9077" s="1">
        <v>2.4251910000000002E-2</v>
      </c>
      <c r="L9077" s="1">
        <v>1.136822E-3</v>
      </c>
      <c r="M9077" s="1">
        <v>0.15418470000000001</v>
      </c>
      <c r="N9077" s="1">
        <v>1.0629351E-5</v>
      </c>
      <c r="O9077" s="1">
        <v>8.0310651999999992E-6</v>
      </c>
      <c r="P9077" s="1">
        <v>1.8746049999999999E-6</v>
      </c>
      <c r="Q9077" s="1">
        <v>2.57270641479264E-6</v>
      </c>
      <c r="R9077" s="1">
        <v>7343.8</v>
      </c>
      <c r="S9077" s="1">
        <v>2996.65</v>
      </c>
      <c r="T9077" s="1">
        <v>26.08</v>
      </c>
      <c r="U9077" s="1">
        <v>95892.800000000003</v>
      </c>
      <c r="V9077" s="1">
        <f t="shared" si="565"/>
        <v>1.4172820229501886</v>
      </c>
      <c r="W9077" s="1">
        <f t="shared" si="566"/>
        <v>3.9255008012190924</v>
      </c>
      <c r="X9077" s="1">
        <f t="shared" si="567"/>
        <v>114.90222392638037</v>
      </c>
    </row>
    <row r="9078" spans="1:24" hidden="1" x14ac:dyDescent="0.3">
      <c r="A9078" s="18" t="str">
        <f t="shared" si="564"/>
        <v>OFF - Light Commercial - Generator Sets_2003_50</v>
      </c>
      <c r="B9078" s="1" t="s">
        <v>40</v>
      </c>
      <c r="C9078" s="1">
        <v>2020</v>
      </c>
      <c r="D9078" s="1" t="s">
        <v>177</v>
      </c>
      <c r="E9078" s="1">
        <v>2003</v>
      </c>
      <c r="F9078" s="1">
        <v>50</v>
      </c>
      <c r="G9078" s="1" t="s">
        <v>5</v>
      </c>
      <c r="H9078" s="1">
        <v>4.7348854166666599E-4</v>
      </c>
      <c r="I9078" s="1">
        <v>5.63490495867768E-4</v>
      </c>
      <c r="J9078" s="1">
        <v>6.8182349999999997E-4</v>
      </c>
      <c r="K9078" s="1">
        <v>1.464814E-3</v>
      </c>
      <c r="L9078" s="1">
        <v>1.2887770000000001E-3</v>
      </c>
      <c r="M9078" s="1">
        <v>0.12508169999999999</v>
      </c>
      <c r="N9078" s="1">
        <v>1.554607E-4</v>
      </c>
      <c r="O9078" s="1">
        <v>1.43023844E-4</v>
      </c>
      <c r="P9078" s="1">
        <v>1.616994E-6</v>
      </c>
      <c r="Q9078" s="1">
        <v>1.0770783027060101E-6</v>
      </c>
      <c r="R9078" s="1">
        <v>4281.45</v>
      </c>
      <c r="S9078" s="1">
        <v>2985.7</v>
      </c>
      <c r="T9078" s="1">
        <v>8.84</v>
      </c>
      <c r="U9078" s="1">
        <v>98528.1</v>
      </c>
      <c r="V9078" s="1">
        <f t="shared" si="565"/>
        <v>1.8937170444775586</v>
      </c>
      <c r="W9078" s="1">
        <f t="shared" si="566"/>
        <v>4.3311803647587608</v>
      </c>
      <c r="X9078" s="1">
        <f t="shared" si="567"/>
        <v>337.74886877828055</v>
      </c>
    </row>
    <row r="9079" spans="1:24" hidden="1" x14ac:dyDescent="0.3">
      <c r="A9079" s="18" t="str">
        <f t="shared" si="564"/>
        <v>OFF - Light Commercial - Generator Sets_2003_100</v>
      </c>
      <c r="B9079" s="1" t="s">
        <v>40</v>
      </c>
      <c r="C9079" s="1">
        <v>2020</v>
      </c>
      <c r="D9079" s="1" t="s">
        <v>177</v>
      </c>
      <c r="E9079" s="1">
        <v>2003</v>
      </c>
      <c r="F9079" s="1">
        <v>100</v>
      </c>
      <c r="G9079" s="1" t="s">
        <v>12</v>
      </c>
      <c r="H9079" s="1">
        <v>1.36785137567825E-4</v>
      </c>
      <c r="I9079" s="1">
        <v>1.2581496953488499E-4</v>
      </c>
      <c r="J9079" s="1">
        <v>1.505237E-4</v>
      </c>
      <c r="K9079" s="1">
        <v>5.354775E-3</v>
      </c>
      <c r="L9079" s="1">
        <v>6.1944560000000003E-4</v>
      </c>
      <c r="M9079" s="1">
        <v>7.6369259999999994E-2</v>
      </c>
      <c r="N9079" s="1">
        <v>5.3246474999999997E-6</v>
      </c>
      <c r="O9079" s="1">
        <v>4.0230670000000002E-6</v>
      </c>
      <c r="P9079" s="1">
        <v>7.3783350000000003E-7</v>
      </c>
      <c r="Q9079" s="1">
        <v>1.1303541106743E-6</v>
      </c>
      <c r="R9079" s="1">
        <v>3226.6</v>
      </c>
      <c r="S9079" s="1">
        <v>576.70000000000005</v>
      </c>
      <c r="T9079" s="1">
        <v>5.04</v>
      </c>
      <c r="U9079" s="1">
        <v>47866.1</v>
      </c>
      <c r="V9079" s="1">
        <f t="shared" si="565"/>
        <v>0.87034787574815142</v>
      </c>
      <c r="W9079" s="1">
        <f t="shared" si="566"/>
        <v>4.2851273111189885</v>
      </c>
      <c r="X9079" s="1">
        <f t="shared" si="567"/>
        <v>114.42460317460318</v>
      </c>
    </row>
    <row r="9080" spans="1:24" hidden="1" x14ac:dyDescent="0.3">
      <c r="A9080" s="18" t="str">
        <f t="shared" si="564"/>
        <v>OFF - Light Commercial - Generator Sets_2003_100</v>
      </c>
      <c r="B9080" s="1" t="s">
        <v>40</v>
      </c>
      <c r="C9080" s="1">
        <v>2020</v>
      </c>
      <c r="D9080" s="1" t="s">
        <v>177</v>
      </c>
      <c r="E9080" s="1">
        <v>2003</v>
      </c>
      <c r="F9080" s="1">
        <v>100</v>
      </c>
      <c r="G9080" s="1" t="s">
        <v>124</v>
      </c>
      <c r="H9080" s="1">
        <v>0</v>
      </c>
      <c r="I9080" s="1">
        <v>0</v>
      </c>
      <c r="J9080" s="1">
        <v>7.4291629999999996E-7</v>
      </c>
      <c r="K9080" s="1">
        <v>1.6508770000000001E-4</v>
      </c>
      <c r="L9080" s="1">
        <v>3.8569029999999998E-5</v>
      </c>
      <c r="M9080" s="1">
        <v>4.9515009999999996E-3</v>
      </c>
      <c r="N9080" s="1">
        <v>0</v>
      </c>
      <c r="O9080" s="1">
        <v>0</v>
      </c>
      <c r="P9080" s="1">
        <v>0</v>
      </c>
      <c r="Q9080" s="1">
        <v>0</v>
      </c>
      <c r="R9080" s="1">
        <v>270.10000000000002</v>
      </c>
      <c r="S9080" s="1">
        <v>43.8</v>
      </c>
      <c r="T9080" s="1">
        <v>0.37</v>
      </c>
      <c r="U9080" s="1">
        <v>3635.3999999999901</v>
      </c>
      <c r="V9080" s="1">
        <f t="shared" si="565"/>
        <v>0</v>
      </c>
      <c r="W9080" s="1">
        <f t="shared" si="566"/>
        <v>3.5129754470484227</v>
      </c>
      <c r="X9080" s="1">
        <f t="shared" si="567"/>
        <v>118.37837837837837</v>
      </c>
    </row>
    <row r="9081" spans="1:24" hidden="1" x14ac:dyDescent="0.3">
      <c r="A9081" s="18" t="str">
        <f t="shared" si="564"/>
        <v>OFF - Light Commercial - Generator Sets_2003_175</v>
      </c>
      <c r="B9081" s="1" t="s">
        <v>40</v>
      </c>
      <c r="C9081" s="1">
        <v>2020</v>
      </c>
      <c r="D9081" s="1" t="s">
        <v>177</v>
      </c>
      <c r="E9081" s="1">
        <v>2003</v>
      </c>
      <c r="F9081" s="1">
        <v>175</v>
      </c>
      <c r="G9081" s="1" t="s">
        <v>12</v>
      </c>
      <c r="H9081" s="1">
        <v>1.39737232140991E-5</v>
      </c>
      <c r="I9081" s="1">
        <v>1.2853030612328301E-5</v>
      </c>
      <c r="J9081" s="1">
        <v>1.5377230000000001E-5</v>
      </c>
      <c r="K9081" s="1">
        <v>4.091214E-4</v>
      </c>
      <c r="L9081" s="1">
        <v>9.0776559999999998E-5</v>
      </c>
      <c r="M9081" s="1">
        <v>1.2344529999999999E-2</v>
      </c>
      <c r="N9081" s="1">
        <v>8.8497152999999995E-7</v>
      </c>
      <c r="O9081" s="1">
        <v>6.6864515600000005E-7</v>
      </c>
      <c r="P9081" s="1">
        <v>1.2263000000000001E-7</v>
      </c>
      <c r="Q9081" s="1">
        <v>1.7262195129075899E-7</v>
      </c>
      <c r="R9081" s="1">
        <v>492.75</v>
      </c>
      <c r="S9081" s="1">
        <v>54.75</v>
      </c>
      <c r="T9081" s="1">
        <v>0.48</v>
      </c>
      <c r="U9081" s="1">
        <v>7993.49999999999</v>
      </c>
      <c r="V9081" s="1">
        <f t="shared" si="565"/>
        <v>0.53242343535420578</v>
      </c>
      <c r="W9081" s="1">
        <f t="shared" si="566"/>
        <v>3.760324656698379</v>
      </c>
      <c r="X9081" s="1">
        <f t="shared" si="567"/>
        <v>114.0625</v>
      </c>
    </row>
    <row r="9082" spans="1:24" hidden="1" x14ac:dyDescent="0.3">
      <c r="A9082" s="18" t="str">
        <f t="shared" si="564"/>
        <v>OFF - Light Commercial - Generator Sets_2003_175</v>
      </c>
      <c r="B9082" s="1" t="s">
        <v>40</v>
      </c>
      <c r="C9082" s="1">
        <v>2020</v>
      </c>
      <c r="D9082" s="1" t="s">
        <v>177</v>
      </c>
      <c r="E9082" s="1">
        <v>2003</v>
      </c>
      <c r="F9082" s="1">
        <v>175</v>
      </c>
      <c r="G9082" s="1" t="s">
        <v>124</v>
      </c>
      <c r="H9082" s="1">
        <v>0</v>
      </c>
      <c r="I9082" s="1">
        <v>0</v>
      </c>
      <c r="J9082" s="1">
        <v>7.595066E-7</v>
      </c>
      <c r="K9082" s="1">
        <v>1.953689E-4</v>
      </c>
      <c r="L9082" s="1">
        <v>5.0232819999999999E-5</v>
      </c>
      <c r="M9082" s="1">
        <v>7.2206170000000004E-3</v>
      </c>
      <c r="N9082" s="1">
        <v>0</v>
      </c>
      <c r="O9082" s="1">
        <v>0</v>
      </c>
      <c r="P9082" s="1">
        <v>0</v>
      </c>
      <c r="Q9082" s="1">
        <v>0</v>
      </c>
      <c r="R9082" s="1">
        <v>390.55</v>
      </c>
      <c r="S9082" s="1">
        <v>36.5</v>
      </c>
      <c r="T9082" s="1">
        <v>0.31</v>
      </c>
      <c r="U9082" s="1">
        <v>5329</v>
      </c>
      <c r="V9082" s="1">
        <f t="shared" si="565"/>
        <v>0</v>
      </c>
      <c r="W9082" s="1">
        <f t="shared" si="566"/>
        <v>3.1212635446004655</v>
      </c>
      <c r="X9082" s="1">
        <f t="shared" si="567"/>
        <v>117.74193548387098</v>
      </c>
    </row>
    <row r="9083" spans="1:24" hidden="1" x14ac:dyDescent="0.3">
      <c r="A9083" s="18" t="str">
        <f t="shared" si="564"/>
        <v>OFF - Light Commercial - Generator Sets_2004_25</v>
      </c>
      <c r="B9083" s="1" t="s">
        <v>40</v>
      </c>
      <c r="C9083" s="1">
        <v>2020</v>
      </c>
      <c r="D9083" s="1" t="s">
        <v>177</v>
      </c>
      <c r="E9083" s="1">
        <v>2004</v>
      </c>
      <c r="F9083" s="1">
        <v>25</v>
      </c>
      <c r="G9083" s="1" t="s">
        <v>12</v>
      </c>
      <c r="H9083" s="1">
        <v>5.5665544667173701E-3</v>
      </c>
      <c r="I9083" s="1">
        <v>5.1201167984866397E-3</v>
      </c>
      <c r="J9083" s="1">
        <v>6.1256536307999999E-3</v>
      </c>
      <c r="K9083" s="1">
        <v>0.19539596388399999</v>
      </c>
      <c r="L9083" s="1">
        <v>3.8975439505000002E-3</v>
      </c>
      <c r="M9083" s="1">
        <v>0.34675140530999998</v>
      </c>
      <c r="N9083" s="1">
        <v>2.9082716258760003E-4</v>
      </c>
      <c r="O9083" s="1">
        <v>2.1973607839952E-4</v>
      </c>
      <c r="P9083" s="1">
        <v>9.6432651943999997E-6</v>
      </c>
      <c r="Q9083" s="1">
        <v>8.9725054237574507E-6</v>
      </c>
      <c r="R9083" s="1">
        <v>25612.05</v>
      </c>
      <c r="S9083" s="1">
        <v>40522.300000000003</v>
      </c>
      <c r="T9083" s="1">
        <v>381.24</v>
      </c>
      <c r="U9083" s="1">
        <v>393167.05</v>
      </c>
      <c r="V9083" s="1">
        <f t="shared" si="565"/>
        <v>4.3121251302995205</v>
      </c>
      <c r="W9083" s="1">
        <f t="shared" si="566"/>
        <v>3.2824831692053391</v>
      </c>
      <c r="X9083" s="1">
        <f t="shared" si="567"/>
        <v>106.2907879550939</v>
      </c>
    </row>
    <row r="9084" spans="1:24" hidden="1" x14ac:dyDescent="0.3">
      <c r="A9084" s="18" t="str">
        <f t="shared" si="564"/>
        <v>OFF - Light Commercial - Generator Sets_2004_25</v>
      </c>
      <c r="B9084" s="1" t="s">
        <v>40</v>
      </c>
      <c r="C9084" s="1">
        <v>2020</v>
      </c>
      <c r="D9084" s="1" t="s">
        <v>177</v>
      </c>
      <c r="E9084" s="1">
        <v>2004</v>
      </c>
      <c r="F9084" s="1">
        <v>25</v>
      </c>
      <c r="G9084" s="1" t="s">
        <v>5</v>
      </c>
      <c r="H9084" s="1">
        <v>1.5064860416666599E-4</v>
      </c>
      <c r="I9084" s="1">
        <v>1.79284289256198E-4</v>
      </c>
      <c r="J9084" s="1">
        <v>2.1693398999999999E-4</v>
      </c>
      <c r="K9084" s="1">
        <v>7.786367E-4</v>
      </c>
      <c r="L9084" s="1">
        <v>1.5385893E-3</v>
      </c>
      <c r="M9084" s="1">
        <v>0.15585032999999901</v>
      </c>
      <c r="N9084" s="1">
        <v>9.2092680000000005E-5</v>
      </c>
      <c r="O9084" s="1">
        <v>8.4725265600000001E-5</v>
      </c>
      <c r="P9084" s="1">
        <v>2.1752589999999899E-6</v>
      </c>
      <c r="Q9084" s="1">
        <v>1.3066346332060201E-6</v>
      </c>
      <c r="R9084" s="1">
        <v>5193.95</v>
      </c>
      <c r="S9084" s="1">
        <v>8533.7000000000007</v>
      </c>
      <c r="T9084" s="1">
        <v>25.28</v>
      </c>
      <c r="U9084" s="1">
        <v>122720.3</v>
      </c>
      <c r="V9084" s="1">
        <f t="shared" si="565"/>
        <v>0.48374270220382121</v>
      </c>
      <c r="W9084" s="1">
        <f t="shared" si="566"/>
        <v>4.1514030518329728</v>
      </c>
      <c r="X9084" s="1">
        <f t="shared" si="567"/>
        <v>337.56724683544303</v>
      </c>
    </row>
    <row r="9085" spans="1:24" hidden="1" x14ac:dyDescent="0.3">
      <c r="A9085" s="18" t="str">
        <f t="shared" si="564"/>
        <v>OFF - Light Commercial - Generator Sets_2004_50</v>
      </c>
      <c r="B9085" s="1" t="s">
        <v>40</v>
      </c>
      <c r="C9085" s="1">
        <v>2020</v>
      </c>
      <c r="D9085" s="1" t="s">
        <v>177</v>
      </c>
      <c r="E9085" s="1">
        <v>2004</v>
      </c>
      <c r="F9085" s="1">
        <v>50</v>
      </c>
      <c r="G9085" s="1" t="s">
        <v>12</v>
      </c>
      <c r="H9085" s="1">
        <v>3.01166080082585E-4</v>
      </c>
      <c r="I9085" s="1">
        <v>2.7701256045996098E-4</v>
      </c>
      <c r="J9085" s="1">
        <v>3.3141490000000002E-4</v>
      </c>
      <c r="K9085" s="1">
        <v>2.4285950000000001E-2</v>
      </c>
      <c r="L9085" s="1">
        <v>7.0528330000000001E-4</v>
      </c>
      <c r="M9085" s="1">
        <v>0.22745850000000001</v>
      </c>
      <c r="N9085" s="1">
        <v>1.5680780999999999E-5</v>
      </c>
      <c r="O9085" s="1">
        <v>1.1847701199999999E-5</v>
      </c>
      <c r="P9085" s="1">
        <v>2.7654810000000001E-6</v>
      </c>
      <c r="Q9085" s="1">
        <v>3.5355532986588801E-6</v>
      </c>
      <c r="R9085" s="1">
        <v>10092.25</v>
      </c>
      <c r="S9085" s="1">
        <v>4420.1499999999996</v>
      </c>
      <c r="T9085" s="1">
        <v>38.47</v>
      </c>
      <c r="U9085" s="1">
        <v>141444.79999999999</v>
      </c>
      <c r="V9085" s="1">
        <f t="shared" si="565"/>
        <v>0.64848670426714494</v>
      </c>
      <c r="W9085" s="1">
        <f t="shared" si="566"/>
        <v>1.6510689696966401</v>
      </c>
      <c r="X9085" s="1">
        <f t="shared" si="567"/>
        <v>114.89862230309332</v>
      </c>
    </row>
    <row r="9086" spans="1:24" hidden="1" x14ac:dyDescent="0.3">
      <c r="A9086" s="18" t="str">
        <f t="shared" si="564"/>
        <v>OFF - Light Commercial - Generator Sets_2004_50</v>
      </c>
      <c r="B9086" s="1" t="s">
        <v>40</v>
      </c>
      <c r="C9086" s="1">
        <v>2020</v>
      </c>
      <c r="D9086" s="1" t="s">
        <v>177</v>
      </c>
      <c r="E9086" s="1">
        <v>2004</v>
      </c>
      <c r="F9086" s="1">
        <v>50</v>
      </c>
      <c r="G9086" s="1" t="s">
        <v>5</v>
      </c>
      <c r="H9086" s="1">
        <v>3.2628243055555503E-4</v>
      </c>
      <c r="I9086" s="1">
        <v>3.8830305785123899E-4</v>
      </c>
      <c r="J9086" s="1">
        <v>4.6984670000000002E-4</v>
      </c>
      <c r="K9086" s="1">
        <v>1.6848500000000001E-3</v>
      </c>
      <c r="L9086" s="1">
        <v>1.7348070000000001E-3</v>
      </c>
      <c r="M9086" s="1">
        <v>0.18451919999999999</v>
      </c>
      <c r="N9086" s="1">
        <v>1.618407E-4</v>
      </c>
      <c r="O9086" s="1">
        <v>1.48893444E-4</v>
      </c>
      <c r="P9086" s="1">
        <v>2.385373E-6</v>
      </c>
      <c r="Q9086" s="1">
        <v>1.56373772336602E-6</v>
      </c>
      <c r="R9086" s="1">
        <v>6215.95</v>
      </c>
      <c r="S9086" s="1">
        <v>4401.8999999999996</v>
      </c>
      <c r="T9086" s="1">
        <v>13.04</v>
      </c>
      <c r="U9086" s="1">
        <v>145262.70000000001</v>
      </c>
      <c r="V9086" s="1">
        <f t="shared" si="565"/>
        <v>0.88512640981451629</v>
      </c>
      <c r="W9086" s="1">
        <f t="shared" si="566"/>
        <v>3.9544460456434494</v>
      </c>
      <c r="X9086" s="1">
        <f t="shared" si="567"/>
        <v>337.56901840490798</v>
      </c>
    </row>
    <row r="9087" spans="1:24" hidden="1" x14ac:dyDescent="0.3">
      <c r="A9087" s="18" t="str">
        <f t="shared" si="564"/>
        <v>OFF - Light Commercial - Generator Sets_2004_100</v>
      </c>
      <c r="B9087" s="1" t="s">
        <v>40</v>
      </c>
      <c r="C9087" s="1">
        <v>2020</v>
      </c>
      <c r="D9087" s="1" t="s">
        <v>177</v>
      </c>
      <c r="E9087" s="1">
        <v>2004</v>
      </c>
      <c r="F9087" s="1">
        <v>100</v>
      </c>
      <c r="G9087" s="1" t="s">
        <v>12</v>
      </c>
      <c r="H9087" s="1">
        <v>6.0778207606237099E-5</v>
      </c>
      <c r="I9087" s="1">
        <v>5.5903795356216899E-5</v>
      </c>
      <c r="J9087" s="1">
        <v>6.6882709999999996E-5</v>
      </c>
      <c r="K9087" s="1">
        <v>3.198406E-3</v>
      </c>
      <c r="L9087" s="1">
        <v>3.4292460000000003E-4</v>
      </c>
      <c r="M9087" s="1">
        <v>0.1126625</v>
      </c>
      <c r="N9087" s="1">
        <v>7.8551018999999992E-6</v>
      </c>
      <c r="O9087" s="1">
        <v>5.9349658799999998E-6</v>
      </c>
      <c r="P9087" s="1">
        <v>1.088477E-6</v>
      </c>
      <c r="Q9087" s="1">
        <v>1.56254832946153E-6</v>
      </c>
      <c r="R9087" s="1">
        <v>4460.3</v>
      </c>
      <c r="S9087" s="1">
        <v>854.099999999999</v>
      </c>
      <c r="T9087" s="1">
        <v>7.43</v>
      </c>
      <c r="U9087" s="1">
        <v>70890.3</v>
      </c>
      <c r="V9087" s="1">
        <f t="shared" si="565"/>
        <v>0.26112176941222753</v>
      </c>
      <c r="W9087" s="1">
        <f t="shared" si="566"/>
        <v>1.601771002423046</v>
      </c>
      <c r="X9087" s="1">
        <f t="shared" si="567"/>
        <v>114.95289367429328</v>
      </c>
    </row>
    <row r="9088" spans="1:24" hidden="1" x14ac:dyDescent="0.3">
      <c r="A9088" s="18" t="str">
        <f t="shared" si="564"/>
        <v>OFF - Light Commercial - Generator Sets_2004_100</v>
      </c>
      <c r="B9088" s="1" t="s">
        <v>40</v>
      </c>
      <c r="C9088" s="1">
        <v>2020</v>
      </c>
      <c r="D9088" s="1" t="s">
        <v>177</v>
      </c>
      <c r="E9088" s="1">
        <v>2004</v>
      </c>
      <c r="F9088" s="1">
        <v>100</v>
      </c>
      <c r="G9088" s="1" t="s">
        <v>124</v>
      </c>
      <c r="H9088" s="1">
        <v>0</v>
      </c>
      <c r="I9088" s="1">
        <v>0</v>
      </c>
      <c r="J9088" s="1">
        <v>3.5410049999999999E-7</v>
      </c>
      <c r="K9088" s="1">
        <v>2.4187460000000001E-4</v>
      </c>
      <c r="L9088" s="1">
        <v>2.451531E-5</v>
      </c>
      <c r="M9088" s="1">
        <v>7.3046250000000004E-3</v>
      </c>
      <c r="N9088" s="1">
        <v>0</v>
      </c>
      <c r="O9088" s="1">
        <v>0</v>
      </c>
      <c r="P9088" s="1">
        <v>0</v>
      </c>
      <c r="Q9088" s="1">
        <v>0</v>
      </c>
      <c r="R9088" s="1">
        <v>397.85</v>
      </c>
      <c r="S9088" s="1">
        <v>62.05</v>
      </c>
      <c r="T9088" s="1">
        <v>0.55000000000000004</v>
      </c>
      <c r="U9088" s="1">
        <v>5150.1499999999996</v>
      </c>
      <c r="V9088" s="1">
        <f t="shared" si="565"/>
        <v>0</v>
      </c>
      <c r="W9088" s="1">
        <f t="shared" si="566"/>
        <v>1.5761810863479377</v>
      </c>
      <c r="X9088" s="1">
        <f t="shared" si="567"/>
        <v>112.8181818181818</v>
      </c>
    </row>
    <row r="9089" spans="1:24" hidden="1" x14ac:dyDescent="0.3">
      <c r="A9089" s="18" t="str">
        <f t="shared" si="564"/>
        <v>OFF - Light Commercial - Generator Sets_2004_175</v>
      </c>
      <c r="B9089" s="1" t="s">
        <v>40</v>
      </c>
      <c r="C9089" s="1">
        <v>2020</v>
      </c>
      <c r="D9089" s="1" t="s">
        <v>177</v>
      </c>
      <c r="E9089" s="1">
        <v>2004</v>
      </c>
      <c r="F9089" s="1">
        <v>175</v>
      </c>
      <c r="G9089" s="1" t="s">
        <v>12</v>
      </c>
      <c r="H9089" s="1">
        <v>8.6620412399051602E-6</v>
      </c>
      <c r="I9089" s="1">
        <v>7.9673455324647707E-6</v>
      </c>
      <c r="J9089" s="1">
        <v>9.5320479999999992E-6</v>
      </c>
      <c r="K9089" s="1">
        <v>6.0103420000000003E-4</v>
      </c>
      <c r="L9089" s="1">
        <v>6.4790369999999993E-5</v>
      </c>
      <c r="M9089" s="1">
        <v>1.8211069999999999E-2</v>
      </c>
      <c r="N9089" s="1">
        <v>1.3055399999999899E-6</v>
      </c>
      <c r="O9089" s="1">
        <v>9.86408E-7</v>
      </c>
      <c r="P9089" s="1">
        <v>1.809079E-7</v>
      </c>
      <c r="Q9089" s="1">
        <v>2.5445754301378498E-7</v>
      </c>
      <c r="R9089" s="1">
        <v>726.35</v>
      </c>
      <c r="S9089" s="1">
        <v>80.3</v>
      </c>
      <c r="T9089" s="1">
        <v>0.7</v>
      </c>
      <c r="U9089" s="1">
        <v>11723.8</v>
      </c>
      <c r="V9089" s="1">
        <f t="shared" si="565"/>
        <v>0.22502659667992572</v>
      </c>
      <c r="W9089" s="1">
        <f t="shared" si="566"/>
        <v>1.8299139154095203</v>
      </c>
      <c r="X9089" s="1">
        <f t="shared" si="567"/>
        <v>114.71428571428572</v>
      </c>
    </row>
    <row r="9090" spans="1:24" hidden="1" x14ac:dyDescent="0.3">
      <c r="A9090" s="18" t="str">
        <f t="shared" si="564"/>
        <v>OFF - Light Commercial - Generator Sets_2004_175</v>
      </c>
      <c r="B9090" s="1" t="s">
        <v>40</v>
      </c>
      <c r="C9090" s="1">
        <v>2020</v>
      </c>
      <c r="D9090" s="1" t="s">
        <v>177</v>
      </c>
      <c r="E9090" s="1">
        <v>2004</v>
      </c>
      <c r="F9090" s="1">
        <v>175</v>
      </c>
      <c r="G9090" s="1" t="s">
        <v>124</v>
      </c>
      <c r="H9090" s="1">
        <v>0</v>
      </c>
      <c r="I9090" s="1">
        <v>0</v>
      </c>
      <c r="J9090" s="1">
        <v>4.9617529999999998E-7</v>
      </c>
      <c r="K9090" s="1">
        <v>2.8664979999999999E-4</v>
      </c>
      <c r="L9090" s="1">
        <v>3.3095320000000003E-5</v>
      </c>
      <c r="M9090" s="1">
        <v>1.0652099999999999E-2</v>
      </c>
      <c r="N9090" s="1">
        <v>0</v>
      </c>
      <c r="O9090" s="1">
        <v>0</v>
      </c>
      <c r="P9090" s="1">
        <v>0</v>
      </c>
      <c r="Q9090" s="1">
        <v>0</v>
      </c>
      <c r="R9090" s="1">
        <v>576.70000000000005</v>
      </c>
      <c r="S9090" s="1">
        <v>51.1</v>
      </c>
      <c r="T9090" s="1">
        <v>0.46</v>
      </c>
      <c r="U9090" s="1">
        <v>7460.6</v>
      </c>
      <c r="V9090" s="1">
        <f t="shared" si="565"/>
        <v>0</v>
      </c>
      <c r="W9090" s="1">
        <f t="shared" si="566"/>
        <v>1.4688634671926029</v>
      </c>
      <c r="X9090" s="1">
        <f t="shared" si="567"/>
        <v>111.08695652173913</v>
      </c>
    </row>
    <row r="9091" spans="1:24" hidden="1" x14ac:dyDescent="0.3">
      <c r="A9091" s="18" t="str">
        <f t="shared" si="564"/>
        <v>OFF - Light Commercial - Generator Sets_2005_25</v>
      </c>
      <c r="B9091" s="1" t="s">
        <v>40</v>
      </c>
      <c r="C9091" s="1">
        <v>2020</v>
      </c>
      <c r="D9091" s="1" t="s">
        <v>177</v>
      </c>
      <c r="E9091" s="1">
        <v>2005</v>
      </c>
      <c r="F9091" s="1">
        <v>25</v>
      </c>
      <c r="G9091" s="1" t="s">
        <v>12</v>
      </c>
      <c r="H9091" s="1">
        <v>8.2621840320999101E-3</v>
      </c>
      <c r="I9091" s="1">
        <v>7.5995568727254999E-3</v>
      </c>
      <c r="J9091" s="1">
        <v>9.0920295341000001E-3</v>
      </c>
      <c r="K9091" s="1">
        <v>0.29443880776999998</v>
      </c>
      <c r="L9091" s="1">
        <v>5.8273886224999996E-3</v>
      </c>
      <c r="M9091" s="1">
        <v>0.51876093724999905</v>
      </c>
      <c r="N9091" s="1">
        <v>4.1549242034699999E-4</v>
      </c>
      <c r="O9091" s="1">
        <v>3.1392760648440001E-4</v>
      </c>
      <c r="P9091" s="1">
        <v>1.4369723822E-5</v>
      </c>
      <c r="Q9091" s="1">
        <v>1.3461954838437801E-5</v>
      </c>
      <c r="R9091" s="1">
        <v>38427.199999999997</v>
      </c>
      <c r="S9091" s="1">
        <v>59093.5</v>
      </c>
      <c r="T9091" s="1">
        <v>564.79999999999995</v>
      </c>
      <c r="U9091" s="1">
        <v>588171.94999999995</v>
      </c>
      <c r="V9091" s="1">
        <f t="shared" si="565"/>
        <v>4.2783130670886704</v>
      </c>
      <c r="W9091" s="1">
        <f t="shared" si="566"/>
        <v>3.2806377145650889</v>
      </c>
      <c r="X9091" s="1">
        <f t="shared" si="567"/>
        <v>104.62730169971672</v>
      </c>
    </row>
    <row r="9092" spans="1:24" hidden="1" x14ac:dyDescent="0.3">
      <c r="A9092" s="18" t="str">
        <f t="shared" si="564"/>
        <v>OFF - Light Commercial - Generator Sets_2005_25</v>
      </c>
      <c r="B9092" s="1" t="s">
        <v>40</v>
      </c>
      <c r="C9092" s="1">
        <v>2020</v>
      </c>
      <c r="D9092" s="1" t="s">
        <v>177</v>
      </c>
      <c r="E9092" s="1">
        <v>2005</v>
      </c>
      <c r="F9092" s="1">
        <v>25</v>
      </c>
      <c r="G9092" s="1" t="s">
        <v>5</v>
      </c>
      <c r="H9092" s="1">
        <v>2.06426180555555E-4</v>
      </c>
      <c r="I9092" s="1">
        <v>2.4566421487603302E-4</v>
      </c>
      <c r="J9092" s="1">
        <v>2.972537E-4</v>
      </c>
      <c r="K9092" s="1">
        <v>1.3124154000000001E-3</v>
      </c>
      <c r="L9092" s="1">
        <v>1.9638645999999998E-3</v>
      </c>
      <c r="M9092" s="1">
        <v>0.26269039999999999</v>
      </c>
      <c r="N9092" s="1">
        <v>1.40520639999999E-4</v>
      </c>
      <c r="O9092" s="1">
        <v>1.292789888E-4</v>
      </c>
      <c r="P9092" s="1">
        <v>3.666463E-6</v>
      </c>
      <c r="Q9092" s="1">
        <v>2.2000678715120301E-6</v>
      </c>
      <c r="R9092" s="1">
        <v>8745.4</v>
      </c>
      <c r="S9092" s="1">
        <v>14384.65</v>
      </c>
      <c r="T9092" s="1">
        <v>42.61</v>
      </c>
      <c r="U9092" s="1">
        <v>206849.15</v>
      </c>
      <c r="V9092" s="1">
        <f t="shared" si="565"/>
        <v>0.39325726897287527</v>
      </c>
      <c r="W9092" s="1">
        <f t="shared" si="566"/>
        <v>3.1437384139087081</v>
      </c>
      <c r="X9092" s="1">
        <f t="shared" si="567"/>
        <v>337.58859422670736</v>
      </c>
    </row>
    <row r="9093" spans="1:24" hidden="1" x14ac:dyDescent="0.3">
      <c r="A9093" s="18" t="str">
        <f t="shared" si="564"/>
        <v>OFF - Light Commercial - Generator Sets_2005_50</v>
      </c>
      <c r="B9093" s="1" t="s">
        <v>40</v>
      </c>
      <c r="C9093" s="1">
        <v>2020</v>
      </c>
      <c r="D9093" s="1" t="s">
        <v>177</v>
      </c>
      <c r="E9093" s="1">
        <v>2005</v>
      </c>
      <c r="F9093" s="1">
        <v>50</v>
      </c>
      <c r="G9093" s="1" t="s">
        <v>12</v>
      </c>
      <c r="H9093" s="1">
        <v>4.9824488226971205E-4</v>
      </c>
      <c r="I9093" s="1">
        <v>4.5828564271168098E-4</v>
      </c>
      <c r="J9093" s="1">
        <v>5.482881E-4</v>
      </c>
      <c r="K9093" s="1">
        <v>3.9755659999999998E-2</v>
      </c>
      <c r="L9093" s="1">
        <v>1.160409E-3</v>
      </c>
      <c r="M9093" s="1">
        <v>0.38346750000000002</v>
      </c>
      <c r="N9093" s="1">
        <v>2.6435907000000001E-5</v>
      </c>
      <c r="O9093" s="1">
        <v>1.9973796400000001E-5</v>
      </c>
      <c r="P9093" s="1">
        <v>4.6622650000000003E-6</v>
      </c>
      <c r="Q9093" s="1">
        <v>5.9369164432814397E-6</v>
      </c>
      <c r="R9093" s="1">
        <v>16946.95</v>
      </c>
      <c r="S9093" s="1">
        <v>7449.65</v>
      </c>
      <c r="T9093" s="1">
        <v>64.86</v>
      </c>
      <c r="U9093" s="1">
        <v>238388.8</v>
      </c>
      <c r="V9093" s="1">
        <f t="shared" si="565"/>
        <v>0.63655950151446783</v>
      </c>
      <c r="W9093" s="1">
        <f t="shared" si="566"/>
        <v>1.6118099843193594</v>
      </c>
      <c r="X9093" s="1">
        <f t="shared" si="567"/>
        <v>114.85738513721861</v>
      </c>
    </row>
    <row r="9094" spans="1:24" hidden="1" x14ac:dyDescent="0.3">
      <c r="A9094" s="18" t="str">
        <f t="shared" si="564"/>
        <v>OFF - Light Commercial - Generator Sets_2005_50</v>
      </c>
      <c r="B9094" s="1" t="s">
        <v>40</v>
      </c>
      <c r="C9094" s="1">
        <v>2020</v>
      </c>
      <c r="D9094" s="1" t="s">
        <v>177</v>
      </c>
      <c r="E9094" s="1">
        <v>2005</v>
      </c>
      <c r="F9094" s="1">
        <v>50</v>
      </c>
      <c r="G9094" s="1" t="s">
        <v>5</v>
      </c>
      <c r="H9094" s="1">
        <v>3.39705902777777E-4</v>
      </c>
      <c r="I9094" s="1">
        <v>4.0427809917355299E-4</v>
      </c>
      <c r="J9094" s="1">
        <v>4.8917649999999997E-4</v>
      </c>
      <c r="K9094" s="1">
        <v>2.5444909999999999E-3</v>
      </c>
      <c r="L9094" s="1">
        <v>2.839425E-3</v>
      </c>
      <c r="M9094" s="1">
        <v>0.31101259999999997</v>
      </c>
      <c r="N9094" s="1">
        <v>2.357432E-4</v>
      </c>
      <c r="O9094" s="1">
        <v>2.16883744E-4</v>
      </c>
      <c r="P9094" s="1">
        <v>4.0206159999999997E-6</v>
      </c>
      <c r="Q9094" s="1">
        <v>2.62153329431004E-6</v>
      </c>
      <c r="R9094" s="1">
        <v>10420.75</v>
      </c>
      <c r="S9094" s="1">
        <v>7420.45</v>
      </c>
      <c r="T9094" s="1">
        <v>21.98</v>
      </c>
      <c r="U9094" s="1">
        <v>244874.85</v>
      </c>
      <c r="V9094" s="1">
        <f t="shared" si="565"/>
        <v>0.54666923383334665</v>
      </c>
      <c r="W9094" s="1">
        <f t="shared" si="566"/>
        <v>3.8395013047958679</v>
      </c>
      <c r="X9094" s="1">
        <f t="shared" si="567"/>
        <v>337.6000909918107</v>
      </c>
    </row>
    <row r="9095" spans="1:24" hidden="1" x14ac:dyDescent="0.3">
      <c r="A9095" s="18" t="str">
        <f t="shared" si="564"/>
        <v>OFF - Light Commercial - Generator Sets_2005_100</v>
      </c>
      <c r="B9095" s="1" t="s">
        <v>40</v>
      </c>
      <c r="C9095" s="1">
        <v>2020</v>
      </c>
      <c r="D9095" s="1" t="s">
        <v>177</v>
      </c>
      <c r="E9095" s="1">
        <v>2005</v>
      </c>
      <c r="F9095" s="1">
        <v>100</v>
      </c>
      <c r="G9095" s="1" t="s">
        <v>12</v>
      </c>
      <c r="H9095" s="1">
        <v>1.00176202406494E-4</v>
      </c>
      <c r="I9095" s="1">
        <v>9.2142070973493304E-5</v>
      </c>
      <c r="J9095" s="1">
        <v>1.102378E-4</v>
      </c>
      <c r="K9095" s="1">
        <v>5.2152279999999997E-3</v>
      </c>
      <c r="L9095" s="1">
        <v>5.7182960000000003E-4</v>
      </c>
      <c r="M9095" s="1">
        <v>0.1899353</v>
      </c>
      <c r="N9095" s="1">
        <v>1.3242744E-5</v>
      </c>
      <c r="O9095" s="1">
        <v>1.0005628800000001E-5</v>
      </c>
      <c r="P9095" s="1">
        <v>1.8350400000000001E-6</v>
      </c>
      <c r="Q9095" s="1">
        <v>2.6302470652228999E-6</v>
      </c>
      <c r="R9095" s="1">
        <v>7508.05</v>
      </c>
      <c r="S9095" s="1">
        <v>1438.1</v>
      </c>
      <c r="T9095" s="1">
        <v>12.53</v>
      </c>
      <c r="U9095" s="1">
        <v>119362.299999999</v>
      </c>
      <c r="V9095" s="1">
        <f t="shared" si="565"/>
        <v>0.25561091278561182</v>
      </c>
      <c r="W9095" s="1">
        <f t="shared" si="566"/>
        <v>1.5863099718681071</v>
      </c>
      <c r="X9095" s="1">
        <f t="shared" si="567"/>
        <v>114.77254588986432</v>
      </c>
    </row>
    <row r="9096" spans="1:24" hidden="1" x14ac:dyDescent="0.3">
      <c r="A9096" s="18" t="str">
        <f t="shared" si="564"/>
        <v>OFF - Light Commercial - Generator Sets_2005_100</v>
      </c>
      <c r="B9096" s="1" t="s">
        <v>40</v>
      </c>
      <c r="C9096" s="1">
        <v>2020</v>
      </c>
      <c r="D9096" s="1" t="s">
        <v>177</v>
      </c>
      <c r="E9096" s="1">
        <v>2005</v>
      </c>
      <c r="F9096" s="1">
        <v>100</v>
      </c>
      <c r="G9096" s="1" t="s">
        <v>124</v>
      </c>
      <c r="H9096" s="1">
        <v>0</v>
      </c>
      <c r="I9096" s="1">
        <v>0</v>
      </c>
      <c r="J9096" s="1">
        <v>5.7740250000000004E-7</v>
      </c>
      <c r="K9096" s="1">
        <v>4.049584E-4</v>
      </c>
      <c r="L9096" s="1">
        <v>4.0595140000000003E-5</v>
      </c>
      <c r="M9096" s="1">
        <v>1.231471E-2</v>
      </c>
      <c r="N9096" s="1">
        <v>0</v>
      </c>
      <c r="O9096" s="1">
        <v>0</v>
      </c>
      <c r="P9096" s="1">
        <v>0</v>
      </c>
      <c r="Q9096" s="1">
        <v>0</v>
      </c>
      <c r="R9096" s="1">
        <v>671.6</v>
      </c>
      <c r="S9096" s="1">
        <v>105.85</v>
      </c>
      <c r="T9096" s="1">
        <v>0.93</v>
      </c>
      <c r="U9096" s="1">
        <v>8785.5499999999993</v>
      </c>
      <c r="V9096" s="1">
        <f t="shared" si="565"/>
        <v>0</v>
      </c>
      <c r="W9096" s="1">
        <f t="shared" si="566"/>
        <v>1.5300079570487581</v>
      </c>
      <c r="X9096" s="1">
        <f t="shared" si="567"/>
        <v>113.81720430107525</v>
      </c>
    </row>
    <row r="9097" spans="1:24" hidden="1" x14ac:dyDescent="0.3">
      <c r="A9097" s="18" t="str">
        <f t="shared" si="564"/>
        <v>OFF - Light Commercial - Generator Sets_2005_175</v>
      </c>
      <c r="B9097" s="1" t="s">
        <v>40</v>
      </c>
      <c r="C9097" s="1">
        <v>2020</v>
      </c>
      <c r="D9097" s="1" t="s">
        <v>177</v>
      </c>
      <c r="E9097" s="1">
        <v>2005</v>
      </c>
      <c r="F9097" s="1">
        <v>175</v>
      </c>
      <c r="G9097" s="1" t="s">
        <v>12</v>
      </c>
      <c r="H9097" s="1">
        <v>1.41265531301598E-5</v>
      </c>
      <c r="I9097" s="1">
        <v>1.2993603569121E-5</v>
      </c>
      <c r="J9097" s="1">
        <v>1.5545409999999999E-5</v>
      </c>
      <c r="K9097" s="1">
        <v>1.00903E-3</v>
      </c>
      <c r="L9097" s="1">
        <v>1.078226E-4</v>
      </c>
      <c r="M9097" s="1">
        <v>3.0701659999999999E-2</v>
      </c>
      <c r="N9097" s="1">
        <v>2.2009815E-6</v>
      </c>
      <c r="O9097" s="1">
        <v>1.6629638E-6</v>
      </c>
      <c r="P9097" s="1">
        <v>3.0498880000000002E-7</v>
      </c>
      <c r="Q9097" s="1">
        <v>4.28358175425217E-7</v>
      </c>
      <c r="R9097" s="1">
        <v>1222.75</v>
      </c>
      <c r="S9097" s="1">
        <v>135.05000000000001</v>
      </c>
      <c r="T9097" s="1">
        <v>1.18</v>
      </c>
      <c r="U9097" s="1">
        <v>19717.3</v>
      </c>
      <c r="V9097" s="1">
        <f t="shared" si="565"/>
        <v>0.21820805026871729</v>
      </c>
      <c r="W9097" s="1">
        <f t="shared" si="566"/>
        <v>1.8107185736231768</v>
      </c>
      <c r="X9097" s="1">
        <f t="shared" si="567"/>
        <v>114.4491525423729</v>
      </c>
    </row>
    <row r="9098" spans="1:24" hidden="1" x14ac:dyDescent="0.3">
      <c r="A9098" s="18" t="str">
        <f t="shared" ref="A9098:A9161" si="568">D9098&amp;"_"&amp;E9098&amp;"_"&amp;F9098</f>
        <v>OFF - Light Commercial - Generator Sets_2005_175</v>
      </c>
      <c r="B9098" s="1" t="s">
        <v>40</v>
      </c>
      <c r="C9098" s="1">
        <v>2020</v>
      </c>
      <c r="D9098" s="1" t="s">
        <v>177</v>
      </c>
      <c r="E9098" s="1">
        <v>2005</v>
      </c>
      <c r="F9098" s="1">
        <v>175</v>
      </c>
      <c r="G9098" s="1" t="s">
        <v>124</v>
      </c>
      <c r="H9098" s="1">
        <v>0</v>
      </c>
      <c r="I9098" s="1">
        <v>0</v>
      </c>
      <c r="J9098" s="1">
        <v>8.0712459999999995E-7</v>
      </c>
      <c r="K9098" s="1">
        <v>4.8061790000000001E-4</v>
      </c>
      <c r="L9098" s="1">
        <v>5.4986530000000002E-5</v>
      </c>
      <c r="M9098" s="1">
        <v>1.7958140000000001E-2</v>
      </c>
      <c r="N9098" s="1">
        <v>0</v>
      </c>
      <c r="O9098" s="1">
        <v>0</v>
      </c>
      <c r="P9098" s="1">
        <v>0</v>
      </c>
      <c r="Q9098" s="1">
        <v>0</v>
      </c>
      <c r="R9098" s="1">
        <v>970.9</v>
      </c>
      <c r="S9098" s="1">
        <v>87.6</v>
      </c>
      <c r="T9098" s="1">
        <v>0.77</v>
      </c>
      <c r="U9098" s="1">
        <v>12789.6</v>
      </c>
      <c r="V9098" s="1">
        <f t="shared" si="565"/>
        <v>0</v>
      </c>
      <c r="W9098" s="1">
        <f t="shared" si="566"/>
        <v>1.4235999121447545</v>
      </c>
      <c r="X9098" s="1">
        <f t="shared" si="567"/>
        <v>113.76623376623375</v>
      </c>
    </row>
    <row r="9099" spans="1:24" hidden="1" x14ac:dyDescent="0.3">
      <c r="A9099" s="18" t="str">
        <f t="shared" si="568"/>
        <v>OFF - Light Commercial - Generator Sets_2006_25</v>
      </c>
      <c r="B9099" s="1" t="s">
        <v>40</v>
      </c>
      <c r="C9099" s="1">
        <v>2020</v>
      </c>
      <c r="D9099" s="1" t="s">
        <v>177</v>
      </c>
      <c r="E9099" s="1">
        <v>2006</v>
      </c>
      <c r="F9099" s="1">
        <v>25</v>
      </c>
      <c r="G9099" s="1" t="s">
        <v>12</v>
      </c>
      <c r="H9099" s="1">
        <v>1.07226653311996E-2</v>
      </c>
      <c r="I9099" s="1">
        <v>9.8627075716374198E-3</v>
      </c>
      <c r="J9099" s="1">
        <v>1.1799639114400001E-2</v>
      </c>
      <c r="K9099" s="1">
        <v>0.39007157984000002</v>
      </c>
      <c r="L9099" s="1">
        <v>7.6390872524999898E-3</v>
      </c>
      <c r="M9099" s="1">
        <v>0.68060763245</v>
      </c>
      <c r="N9099" s="1">
        <v>5.1015765456900004E-4</v>
      </c>
      <c r="O9099" s="1">
        <v>3.8545245011879998E-4</v>
      </c>
      <c r="P9099" s="1">
        <v>1.8750897788000001E-5</v>
      </c>
      <c r="Q9099" s="1">
        <v>1.77365858248453E-5</v>
      </c>
      <c r="R9099" s="1">
        <v>50629.15</v>
      </c>
      <c r="S9099" s="1">
        <v>74821.350000000006</v>
      </c>
      <c r="T9099" s="1">
        <v>715.65</v>
      </c>
      <c r="U9099" s="1">
        <v>771763.3</v>
      </c>
      <c r="V9099" s="1">
        <f t="shared" ref="V9099:V9162" si="569">IFERROR(CONVERT(I9099,"ton","g")*365/U9099,0)</f>
        <v>4.231561281141837</v>
      </c>
      <c r="W9099" s="1">
        <f t="shared" ref="W9099:W9162" si="570">IFERROR(CONVERT(L9099,"ton","g")*365/U9099,0)</f>
        <v>3.2775245140494871</v>
      </c>
      <c r="X9099" s="1">
        <f t="shared" ref="X9099:X9162" si="571">S9099/T9099</f>
        <v>104.55019911968142</v>
      </c>
    </row>
    <row r="9100" spans="1:24" hidden="1" x14ac:dyDescent="0.3">
      <c r="A9100" s="18" t="str">
        <f t="shared" si="568"/>
        <v>OFF - Light Commercial - Generator Sets_2006_25</v>
      </c>
      <c r="B9100" s="1" t="s">
        <v>40</v>
      </c>
      <c r="C9100" s="1">
        <v>2020</v>
      </c>
      <c r="D9100" s="1" t="s">
        <v>177</v>
      </c>
      <c r="E9100" s="1">
        <v>2006</v>
      </c>
      <c r="F9100" s="1">
        <v>25</v>
      </c>
      <c r="G9100" s="1" t="s">
        <v>5</v>
      </c>
      <c r="H9100" s="1">
        <v>2.0205722222222199E-4</v>
      </c>
      <c r="I9100" s="1">
        <v>2.40464793388429E-4</v>
      </c>
      <c r="J9100" s="1">
        <v>2.909624E-4</v>
      </c>
      <c r="K9100" s="1">
        <v>1.2846382999999999E-3</v>
      </c>
      <c r="L9100" s="1">
        <v>1.9222996999999999E-3</v>
      </c>
      <c r="M9100" s="1">
        <v>0.25713059999999999</v>
      </c>
      <c r="N9100" s="1">
        <v>1.3754655E-4</v>
      </c>
      <c r="O9100" s="1">
        <v>1.26542826E-4</v>
      </c>
      <c r="P9100" s="1">
        <v>3.5888639999999999E-6</v>
      </c>
      <c r="Q9100" s="1">
        <v>2.1523201547680299E-6</v>
      </c>
      <c r="R9100" s="1">
        <v>8555.6</v>
      </c>
      <c r="S9100" s="1">
        <v>14081.7</v>
      </c>
      <c r="T9100" s="1">
        <v>41.71</v>
      </c>
      <c r="U9100" s="1">
        <v>202494.7</v>
      </c>
      <c r="V9100" s="1">
        <f t="shared" si="569"/>
        <v>0.3932117074682499</v>
      </c>
      <c r="W9100" s="1">
        <f t="shared" si="570"/>
        <v>3.143373866301197</v>
      </c>
      <c r="X9100" s="1">
        <f t="shared" si="571"/>
        <v>337.6096859266363</v>
      </c>
    </row>
    <row r="9101" spans="1:24" hidden="1" x14ac:dyDescent="0.3">
      <c r="A9101" s="18" t="str">
        <f t="shared" si="568"/>
        <v>OFF - Light Commercial - Generator Sets_2006_50</v>
      </c>
      <c r="B9101" s="1" t="s">
        <v>40</v>
      </c>
      <c r="C9101" s="1">
        <v>2020</v>
      </c>
      <c r="D9101" s="1" t="s">
        <v>177</v>
      </c>
      <c r="E9101" s="1">
        <v>2006</v>
      </c>
      <c r="F9101" s="1">
        <v>50</v>
      </c>
      <c r="G9101" s="1" t="s">
        <v>12</v>
      </c>
      <c r="H9101" s="1">
        <v>4.7855555828173998E-4</v>
      </c>
      <c r="I9101" s="1">
        <v>4.4017540250754401E-4</v>
      </c>
      <c r="J9101" s="1">
        <v>5.2662119999999997E-4</v>
      </c>
      <c r="K9101" s="1">
        <v>3.7762900000000002E-2</v>
      </c>
      <c r="L9101" s="1">
        <v>1.1081649999999999E-3</v>
      </c>
      <c r="M9101" s="1">
        <v>0.37546109999999999</v>
      </c>
      <c r="N9101" s="1">
        <v>2.5883954999999998E-5</v>
      </c>
      <c r="O9101" s="1">
        <v>1.9556765999999999E-5</v>
      </c>
      <c r="P9101" s="1">
        <v>4.5649229999999997E-6</v>
      </c>
      <c r="Q9101" s="1">
        <v>5.7873107521627799E-6</v>
      </c>
      <c r="R9101" s="1">
        <v>16519.8999999999</v>
      </c>
      <c r="S9101" s="1">
        <v>7292.7</v>
      </c>
      <c r="T9101" s="1">
        <v>63.5</v>
      </c>
      <c r="U9101" s="1">
        <v>233366.39999999999</v>
      </c>
      <c r="V9101" s="1">
        <f t="shared" si="569"/>
        <v>0.6245627003225126</v>
      </c>
      <c r="W9101" s="1">
        <f t="shared" si="570"/>
        <v>1.5723698345253063</v>
      </c>
      <c r="X9101" s="1">
        <f t="shared" si="571"/>
        <v>114.84566929133858</v>
      </c>
    </row>
    <row r="9102" spans="1:24" hidden="1" x14ac:dyDescent="0.3">
      <c r="A9102" s="18" t="str">
        <f t="shared" si="568"/>
        <v>OFF - Light Commercial - Generator Sets_2006_50</v>
      </c>
      <c r="B9102" s="1" t="s">
        <v>40</v>
      </c>
      <c r="C9102" s="1">
        <v>2020</v>
      </c>
      <c r="D9102" s="1" t="s">
        <v>177</v>
      </c>
      <c r="E9102" s="1">
        <v>2006</v>
      </c>
      <c r="F9102" s="1">
        <v>50</v>
      </c>
      <c r="G9102" s="1" t="s">
        <v>5</v>
      </c>
      <c r="H9102" s="1">
        <v>2.31020069444444E-4</v>
      </c>
      <c r="I9102" s="1">
        <v>2.7493297520661102E-4</v>
      </c>
      <c r="J9102" s="1">
        <v>3.3266889999999998E-4</v>
      </c>
      <c r="K9102" s="1">
        <v>2.3196789999999998E-3</v>
      </c>
      <c r="L9102" s="1">
        <v>2.731303E-3</v>
      </c>
      <c r="M9102" s="1">
        <v>0.30442999999999998</v>
      </c>
      <c r="N9102" s="1">
        <v>2.090905E-4</v>
      </c>
      <c r="O9102" s="1">
        <v>1.9236325999999999E-4</v>
      </c>
      <c r="P9102" s="1">
        <v>3.9355200000000004E-6</v>
      </c>
      <c r="Q9102" s="1">
        <v>2.5590939724140398E-6</v>
      </c>
      <c r="R9102" s="1">
        <v>10172.549999999999</v>
      </c>
      <c r="S9102" s="1">
        <v>7263.49999999999</v>
      </c>
      <c r="T9102" s="1">
        <v>21.52</v>
      </c>
      <c r="U9102" s="1">
        <v>239695.49999999901</v>
      </c>
      <c r="V9102" s="1">
        <f t="shared" si="569"/>
        <v>0.3798005171771538</v>
      </c>
      <c r="W9102" s="1">
        <f t="shared" si="570"/>
        <v>3.7731024850254764</v>
      </c>
      <c r="X9102" s="1">
        <f t="shared" si="571"/>
        <v>337.52323420074305</v>
      </c>
    </row>
    <row r="9103" spans="1:24" hidden="1" x14ac:dyDescent="0.3">
      <c r="A9103" s="18" t="str">
        <f t="shared" si="568"/>
        <v>OFF - Light Commercial - Generator Sets_2006_100</v>
      </c>
      <c r="B9103" s="1" t="s">
        <v>40</v>
      </c>
      <c r="C9103" s="1">
        <v>2020</v>
      </c>
      <c r="D9103" s="1" t="s">
        <v>177</v>
      </c>
      <c r="E9103" s="1">
        <v>2006</v>
      </c>
      <c r="F9103" s="1">
        <v>100</v>
      </c>
      <c r="G9103" s="1" t="s">
        <v>12</v>
      </c>
      <c r="H9103" s="1">
        <v>9.5844022249302294E-5</v>
      </c>
      <c r="I9103" s="1">
        <v>8.8157331664908201E-5</v>
      </c>
      <c r="J9103" s="1">
        <v>1.054705E-4</v>
      </c>
      <c r="K9103" s="1">
        <v>4.9331440000000004E-3</v>
      </c>
      <c r="L9103" s="1">
        <v>5.5372289999999996E-4</v>
      </c>
      <c r="M9103" s="1">
        <v>0.18596979999999999</v>
      </c>
      <c r="N9103" s="1">
        <v>1.2966264E-5</v>
      </c>
      <c r="O9103" s="1">
        <v>9.7967327999999993E-6</v>
      </c>
      <c r="P9103" s="1">
        <v>1.796728E-6</v>
      </c>
      <c r="Q9103" s="1">
        <v>2.57270641479264E-6</v>
      </c>
      <c r="R9103" s="1">
        <v>7343.8</v>
      </c>
      <c r="S9103" s="1">
        <v>1408.8999999999901</v>
      </c>
      <c r="T9103" s="1">
        <v>12.26</v>
      </c>
      <c r="U9103" s="1">
        <v>116938.7</v>
      </c>
      <c r="V9103" s="1">
        <f t="shared" si="569"/>
        <v>0.24962540110345066</v>
      </c>
      <c r="W9103" s="1">
        <f t="shared" si="570"/>
        <v>1.5679161154521069</v>
      </c>
      <c r="X9103" s="1">
        <f t="shared" si="571"/>
        <v>114.91843393148369</v>
      </c>
    </row>
    <row r="9104" spans="1:24" hidden="1" x14ac:dyDescent="0.3">
      <c r="A9104" s="18" t="str">
        <f t="shared" si="568"/>
        <v>OFF - Light Commercial - Generator Sets_2006_100</v>
      </c>
      <c r="B9104" s="1" t="s">
        <v>40</v>
      </c>
      <c r="C9104" s="1">
        <v>2020</v>
      </c>
      <c r="D9104" s="1" t="s">
        <v>177</v>
      </c>
      <c r="E9104" s="1">
        <v>2006</v>
      </c>
      <c r="F9104" s="1">
        <v>100</v>
      </c>
      <c r="G9104" s="1" t="s">
        <v>124</v>
      </c>
      <c r="H9104" s="1">
        <v>0</v>
      </c>
      <c r="I9104" s="1">
        <v>0</v>
      </c>
      <c r="J9104" s="1">
        <v>5.4618779999999996E-7</v>
      </c>
      <c r="K9104" s="1">
        <v>3.9374929999999998E-4</v>
      </c>
      <c r="L9104" s="1">
        <v>3.9028210000000001E-5</v>
      </c>
      <c r="M9104" s="1">
        <v>1.205759E-2</v>
      </c>
      <c r="N9104" s="1">
        <v>0</v>
      </c>
      <c r="O9104" s="1">
        <v>0</v>
      </c>
      <c r="P9104" s="1">
        <v>0</v>
      </c>
      <c r="Q9104" s="1">
        <v>0</v>
      </c>
      <c r="R9104" s="1">
        <v>657</v>
      </c>
      <c r="S9104" s="1">
        <v>105.85</v>
      </c>
      <c r="T9104" s="1">
        <v>0.91</v>
      </c>
      <c r="U9104" s="1">
        <v>8785.5499999999993</v>
      </c>
      <c r="V9104" s="1">
        <f t="shared" si="569"/>
        <v>0</v>
      </c>
      <c r="W9104" s="1">
        <f t="shared" si="570"/>
        <v>1.4709512480895472</v>
      </c>
      <c r="X9104" s="1">
        <f t="shared" si="571"/>
        <v>116.31868131868131</v>
      </c>
    </row>
    <row r="9105" spans="1:24" hidden="1" x14ac:dyDescent="0.3">
      <c r="A9105" s="18" t="str">
        <f t="shared" si="568"/>
        <v>OFF - Light Commercial - Generator Sets_2006_175</v>
      </c>
      <c r="B9105" s="1" t="s">
        <v>40</v>
      </c>
      <c r="C9105" s="1">
        <v>2020</v>
      </c>
      <c r="D9105" s="1" t="s">
        <v>177</v>
      </c>
      <c r="E9105" s="1">
        <v>2006</v>
      </c>
      <c r="F9105" s="1">
        <v>175</v>
      </c>
      <c r="G9105" s="1" t="s">
        <v>12</v>
      </c>
      <c r="H9105" s="1">
        <v>1.3364957076221401E-5</v>
      </c>
      <c r="I9105" s="1">
        <v>1.22930875187084E-5</v>
      </c>
      <c r="J9105" s="1">
        <v>1.470732E-5</v>
      </c>
      <c r="K9105" s="1">
        <v>9.8381040000000003E-4</v>
      </c>
      <c r="L9105" s="1">
        <v>1.0419469999999999E-4</v>
      </c>
      <c r="M9105" s="1">
        <v>3.0060659999999999E-2</v>
      </c>
      <c r="N9105" s="1">
        <v>2.1550283999999998E-6</v>
      </c>
      <c r="O9105" s="1">
        <v>1.62824368E-6</v>
      </c>
      <c r="P9105" s="1">
        <v>2.9862109999999998E-7</v>
      </c>
      <c r="Q9105" s="1">
        <v>4.19407407580511E-7</v>
      </c>
      <c r="R9105" s="1">
        <v>1197.19999999999</v>
      </c>
      <c r="S9105" s="1">
        <v>131.4</v>
      </c>
      <c r="T9105" s="1">
        <v>1.1599999999999999</v>
      </c>
      <c r="U9105" s="1">
        <v>19184.3999999999</v>
      </c>
      <c r="V9105" s="1">
        <f t="shared" si="569"/>
        <v>0.2121784894303041</v>
      </c>
      <c r="W9105" s="1">
        <f t="shared" si="570"/>
        <v>1.7983988171400016</v>
      </c>
      <c r="X9105" s="1">
        <f t="shared" si="571"/>
        <v>113.27586206896552</v>
      </c>
    </row>
    <row r="9106" spans="1:24" hidden="1" x14ac:dyDescent="0.3">
      <c r="A9106" s="18" t="str">
        <f t="shared" si="568"/>
        <v>OFF - Light Commercial - Generator Sets_2006_175</v>
      </c>
      <c r="B9106" s="1" t="s">
        <v>40</v>
      </c>
      <c r="C9106" s="1">
        <v>2020</v>
      </c>
      <c r="D9106" s="1" t="s">
        <v>177</v>
      </c>
      <c r="E9106" s="1">
        <v>2006</v>
      </c>
      <c r="F9106" s="1">
        <v>175</v>
      </c>
      <c r="G9106" s="1" t="s">
        <v>124</v>
      </c>
      <c r="H9106" s="1">
        <v>0</v>
      </c>
      <c r="I9106" s="1">
        <v>0</v>
      </c>
      <c r="J9106" s="1">
        <v>7.6152069999999995E-7</v>
      </c>
      <c r="K9106" s="1">
        <v>4.6800020000000001E-4</v>
      </c>
      <c r="L9106" s="1">
        <v>5.3047290000000002E-5</v>
      </c>
      <c r="M9106" s="1">
        <v>1.758322E-2</v>
      </c>
      <c r="N9106" s="1">
        <v>0</v>
      </c>
      <c r="O9106" s="1">
        <v>0</v>
      </c>
      <c r="P9106" s="1">
        <v>0</v>
      </c>
      <c r="Q9106" s="1">
        <v>0</v>
      </c>
      <c r="R9106" s="1">
        <v>949</v>
      </c>
      <c r="S9106" s="1">
        <v>87.6</v>
      </c>
      <c r="T9106" s="1">
        <v>0.76</v>
      </c>
      <c r="U9106" s="1">
        <v>12789.6</v>
      </c>
      <c r="V9106" s="1">
        <f t="shared" si="569"/>
        <v>0</v>
      </c>
      <c r="W9106" s="1">
        <f t="shared" si="570"/>
        <v>1.3733930361402569</v>
      </c>
      <c r="X9106" s="1">
        <f t="shared" si="571"/>
        <v>115.26315789473684</v>
      </c>
    </row>
    <row r="9107" spans="1:24" hidden="1" x14ac:dyDescent="0.3">
      <c r="A9107" s="18" t="str">
        <f t="shared" si="568"/>
        <v>OFF - Light Commercial - Generator Sets_2007_25</v>
      </c>
      <c r="B9107" s="1" t="s">
        <v>40</v>
      </c>
      <c r="C9107" s="1">
        <v>2020</v>
      </c>
      <c r="D9107" s="1" t="s">
        <v>177</v>
      </c>
      <c r="E9107" s="1">
        <v>2007</v>
      </c>
      <c r="F9107" s="1">
        <v>25</v>
      </c>
      <c r="G9107" s="1" t="s">
        <v>12</v>
      </c>
      <c r="H9107" s="1">
        <v>1.2243509342816801E-2</v>
      </c>
      <c r="I9107" s="1">
        <v>1.12615798935229E-2</v>
      </c>
      <c r="J9107" s="1">
        <v>1.34732351776999E-2</v>
      </c>
      <c r="K9107" s="1">
        <v>0.44247554894999902</v>
      </c>
      <c r="L9107" s="1">
        <v>8.2579853854999902E-3</v>
      </c>
      <c r="M9107" s="1">
        <v>0.78203308914000003</v>
      </c>
      <c r="N9107" s="1">
        <v>6.3925351289099996E-4</v>
      </c>
      <c r="O9107" s="1">
        <v>4.8299154307319898E-4</v>
      </c>
      <c r="P9107" s="1">
        <v>2.1700005961E-5</v>
      </c>
      <c r="Q9107" s="1">
        <v>2.0255587632569701E-5</v>
      </c>
      <c r="R9107" s="1">
        <v>57819.6499999999</v>
      </c>
      <c r="S9107" s="1">
        <v>90100.25</v>
      </c>
      <c r="T9107" s="1">
        <v>839.16</v>
      </c>
      <c r="U9107" s="1">
        <v>886752.89999999898</v>
      </c>
      <c r="V9107" s="1">
        <f t="shared" si="569"/>
        <v>4.2051869253639955</v>
      </c>
      <c r="W9107" s="1">
        <f t="shared" si="570"/>
        <v>3.0836145994865594</v>
      </c>
      <c r="X9107" s="1">
        <f t="shared" si="571"/>
        <v>107.36957195290529</v>
      </c>
    </row>
    <row r="9108" spans="1:24" hidden="1" x14ac:dyDescent="0.3">
      <c r="A9108" s="18" t="str">
        <f t="shared" si="568"/>
        <v>OFF - Light Commercial - Generator Sets_2007_25</v>
      </c>
      <c r="B9108" s="1" t="s">
        <v>40</v>
      </c>
      <c r="C9108" s="1">
        <v>2020</v>
      </c>
      <c r="D9108" s="1" t="s">
        <v>177</v>
      </c>
      <c r="E9108" s="1">
        <v>2007</v>
      </c>
      <c r="F9108" s="1">
        <v>25</v>
      </c>
      <c r="G9108" s="1" t="s">
        <v>5</v>
      </c>
      <c r="H9108" s="1">
        <v>1.97768402777777E-4</v>
      </c>
      <c r="I9108" s="1">
        <v>2.3536074380165199E-4</v>
      </c>
      <c r="J9108" s="1">
        <v>2.8478649999999999E-4</v>
      </c>
      <c r="K9108" s="1">
        <v>1.257371E-3</v>
      </c>
      <c r="L9108" s="1">
        <v>1.8814977E-3</v>
      </c>
      <c r="M9108" s="1">
        <v>0.25167289999999998</v>
      </c>
      <c r="N9108" s="1">
        <v>1.3462703E-4</v>
      </c>
      <c r="O9108" s="1">
        <v>1.238568676E-4</v>
      </c>
      <c r="P9108" s="1">
        <v>3.5126870000000001E-6</v>
      </c>
      <c r="Q9108" s="1">
        <v>2.10732711399003E-6</v>
      </c>
      <c r="R9108" s="1">
        <v>8376.75</v>
      </c>
      <c r="S9108" s="1">
        <v>13782.4</v>
      </c>
      <c r="T9108" s="1">
        <v>40.819999999999901</v>
      </c>
      <c r="U9108" s="1">
        <v>198180.4</v>
      </c>
      <c r="V9108" s="1">
        <f t="shared" si="569"/>
        <v>0.3932438396417936</v>
      </c>
      <c r="W9108" s="1">
        <f t="shared" si="570"/>
        <v>3.143631210006443</v>
      </c>
      <c r="X9108" s="1">
        <f t="shared" si="571"/>
        <v>337.63841254287195</v>
      </c>
    </row>
    <row r="9109" spans="1:24" hidden="1" x14ac:dyDescent="0.3">
      <c r="A9109" s="18" t="str">
        <f t="shared" si="568"/>
        <v>OFF - Light Commercial - Generator Sets_2007_50</v>
      </c>
      <c r="B9109" s="1" t="s">
        <v>40</v>
      </c>
      <c r="C9109" s="1">
        <v>2020</v>
      </c>
      <c r="D9109" s="1" t="s">
        <v>177</v>
      </c>
      <c r="E9109" s="1">
        <v>2007</v>
      </c>
      <c r="F9109" s="1">
        <v>50</v>
      </c>
      <c r="G9109" s="1" t="s">
        <v>12</v>
      </c>
      <c r="H9109" s="1">
        <v>4.36807583155449E-4</v>
      </c>
      <c r="I9109" s="1">
        <v>4.0177561498638202E-4</v>
      </c>
      <c r="J9109" s="1">
        <v>4.8068010000000002E-4</v>
      </c>
      <c r="K9109" s="1">
        <v>3.5892439999999998E-2</v>
      </c>
      <c r="L9109" s="1">
        <v>9.3594819999999999E-4</v>
      </c>
      <c r="M9109" s="1">
        <v>0.36820079999999999</v>
      </c>
      <c r="N9109" s="1">
        <v>2.5383429000000001E-5</v>
      </c>
      <c r="O9109" s="1">
        <v>1.9178590799999998E-5</v>
      </c>
      <c r="P9109" s="1">
        <v>4.4766499999999997E-6</v>
      </c>
      <c r="Q9109" s="1">
        <v>5.65049187225084E-6</v>
      </c>
      <c r="R9109" s="1">
        <v>16129.3499999999</v>
      </c>
      <c r="S9109" s="1">
        <v>7154</v>
      </c>
      <c r="T9109" s="1">
        <v>62.28</v>
      </c>
      <c r="U9109" s="1">
        <v>228928</v>
      </c>
      <c r="V9109" s="1">
        <f t="shared" si="569"/>
        <v>0.58112995347538432</v>
      </c>
      <c r="W9109" s="1">
        <f t="shared" si="570"/>
        <v>1.3537594459031697</v>
      </c>
      <c r="X9109" s="1">
        <f t="shared" si="571"/>
        <v>114.86833654463712</v>
      </c>
    </row>
    <row r="9110" spans="1:24" hidden="1" x14ac:dyDescent="0.3">
      <c r="A9110" s="18" t="str">
        <f t="shared" si="568"/>
        <v>OFF - Light Commercial - Generator Sets_2007_50</v>
      </c>
      <c r="B9110" s="1" t="s">
        <v>40</v>
      </c>
      <c r="C9110" s="1">
        <v>2020</v>
      </c>
      <c r="D9110" s="1" t="s">
        <v>177</v>
      </c>
      <c r="E9110" s="1">
        <v>2007</v>
      </c>
      <c r="F9110" s="1">
        <v>50</v>
      </c>
      <c r="G9110" s="1" t="s">
        <v>5</v>
      </c>
      <c r="H9110" s="1">
        <v>2.1804923611111099E-4</v>
      </c>
      <c r="I9110" s="1">
        <v>2.5949661157024698E-4</v>
      </c>
      <c r="J9110" s="1">
        <v>3.1399089999999998E-4</v>
      </c>
      <c r="K9110" s="1">
        <v>2.2190489999999998E-3</v>
      </c>
      <c r="L9110" s="1">
        <v>2.6568149999999999E-3</v>
      </c>
      <c r="M9110" s="1">
        <v>0.29796840000000002</v>
      </c>
      <c r="N9110" s="1">
        <v>2.0079620000000001E-4</v>
      </c>
      <c r="O9110" s="1">
        <v>1.84732504E-4</v>
      </c>
      <c r="P9110" s="1">
        <v>3.8519880000000002E-6</v>
      </c>
      <c r="Q9110" s="1">
        <v>2.5030822277720398E-6</v>
      </c>
      <c r="R9110" s="1">
        <v>9949.9</v>
      </c>
      <c r="S9110" s="1">
        <v>7110.2</v>
      </c>
      <c r="T9110" s="1">
        <v>21.06</v>
      </c>
      <c r="U9110" s="1">
        <v>234636.6</v>
      </c>
      <c r="V9110" s="1">
        <f t="shared" si="569"/>
        <v>0.36620522384766896</v>
      </c>
      <c r="W9110" s="1">
        <f t="shared" si="570"/>
        <v>3.7493342433624233</v>
      </c>
      <c r="X9110" s="1">
        <f t="shared" si="571"/>
        <v>337.61633428300098</v>
      </c>
    </row>
    <row r="9111" spans="1:24" hidden="1" x14ac:dyDescent="0.3">
      <c r="A9111" s="18" t="str">
        <f t="shared" si="568"/>
        <v>OFF - Light Commercial - Generator Sets_2007_100</v>
      </c>
      <c r="B9111" s="1" t="s">
        <v>40</v>
      </c>
      <c r="C9111" s="1">
        <v>2020</v>
      </c>
      <c r="D9111" s="1" t="s">
        <v>177</v>
      </c>
      <c r="E9111" s="1">
        <v>2007</v>
      </c>
      <c r="F9111" s="1">
        <v>100</v>
      </c>
      <c r="G9111" s="1" t="s">
        <v>12</v>
      </c>
      <c r="H9111" s="1">
        <v>7.8944021431446903E-5</v>
      </c>
      <c r="I9111" s="1">
        <v>7.2612710912644794E-5</v>
      </c>
      <c r="J9111" s="1">
        <v>8.6873079999999999E-5</v>
      </c>
      <c r="K9111" s="1">
        <v>4.6678960000000004E-3</v>
      </c>
      <c r="L9111" s="1">
        <v>5.1160300000000001E-4</v>
      </c>
      <c r="M9111" s="1">
        <v>0.1823736</v>
      </c>
      <c r="N9111" s="1">
        <v>1.2715523999999999E-5</v>
      </c>
      <c r="O9111" s="1">
        <v>9.6072847999999994E-6</v>
      </c>
      <c r="P9111" s="1">
        <v>1.761983E-6</v>
      </c>
      <c r="Q9111" s="1">
        <v>2.5177231266037298E-6</v>
      </c>
      <c r="R9111" s="1">
        <v>7186.85</v>
      </c>
      <c r="S9111" s="1">
        <v>1379.69999999999</v>
      </c>
      <c r="T9111" s="1">
        <v>12.03</v>
      </c>
      <c r="U9111" s="1">
        <v>114515.1</v>
      </c>
      <c r="V9111" s="1">
        <f t="shared" si="569"/>
        <v>0.20996093347989681</v>
      </c>
      <c r="W9111" s="1">
        <f t="shared" si="570"/>
        <v>1.4793090920450691</v>
      </c>
      <c r="X9111" s="1">
        <f t="shared" si="571"/>
        <v>114.68827930174481</v>
      </c>
    </row>
    <row r="9112" spans="1:24" hidden="1" x14ac:dyDescent="0.3">
      <c r="A9112" s="18" t="str">
        <f t="shared" si="568"/>
        <v>OFF - Light Commercial - Generator Sets_2007_100</v>
      </c>
      <c r="B9112" s="1" t="s">
        <v>40</v>
      </c>
      <c r="C9112" s="1">
        <v>2020</v>
      </c>
      <c r="D9112" s="1" t="s">
        <v>177</v>
      </c>
      <c r="E9112" s="1">
        <v>2007</v>
      </c>
      <c r="F9112" s="1">
        <v>100</v>
      </c>
      <c r="G9112" s="1" t="s">
        <v>124</v>
      </c>
      <c r="H9112" s="1">
        <v>0</v>
      </c>
      <c r="I9112" s="1">
        <v>0</v>
      </c>
      <c r="J9112" s="1">
        <v>4.3000779999999998E-7</v>
      </c>
      <c r="K9112" s="1">
        <v>3.8343440000000002E-4</v>
      </c>
      <c r="L9112" s="1">
        <v>3.2883940000000001E-5</v>
      </c>
      <c r="M9112" s="1">
        <v>1.182443E-2</v>
      </c>
      <c r="N9112" s="1">
        <v>0</v>
      </c>
      <c r="O9112" s="1">
        <v>0</v>
      </c>
      <c r="P9112" s="1">
        <v>0</v>
      </c>
      <c r="Q9112" s="1">
        <v>0</v>
      </c>
      <c r="R9112" s="1">
        <v>646.04999999999995</v>
      </c>
      <c r="S9112" s="1">
        <v>102.2</v>
      </c>
      <c r="T9112" s="1">
        <v>0.9</v>
      </c>
      <c r="U9112" s="1">
        <v>8482.6</v>
      </c>
      <c r="V9112" s="1">
        <f t="shared" si="569"/>
        <v>0</v>
      </c>
      <c r="W9112" s="1">
        <f t="shared" si="570"/>
        <v>1.2836406436779517</v>
      </c>
      <c r="X9112" s="1">
        <f t="shared" si="571"/>
        <v>113.55555555555556</v>
      </c>
    </row>
    <row r="9113" spans="1:24" hidden="1" x14ac:dyDescent="0.3">
      <c r="A9113" s="18" t="str">
        <f t="shared" si="568"/>
        <v>OFF - Light Commercial - Generator Sets_2007_175</v>
      </c>
      <c r="B9113" s="1" t="s">
        <v>40</v>
      </c>
      <c r="C9113" s="1">
        <v>2020</v>
      </c>
      <c r="D9113" s="1" t="s">
        <v>177</v>
      </c>
      <c r="E9113" s="1">
        <v>2007</v>
      </c>
      <c r="F9113" s="1">
        <v>175</v>
      </c>
      <c r="G9113" s="1" t="s">
        <v>12</v>
      </c>
      <c r="H9113" s="1">
        <v>8.4216844368474701E-6</v>
      </c>
      <c r="I9113" s="1">
        <v>7.7462653450123097E-6</v>
      </c>
      <c r="J9113" s="1">
        <v>9.2675500000000007E-6</v>
      </c>
      <c r="K9113" s="1">
        <v>9.6071410000000002E-4</v>
      </c>
      <c r="L9113" s="1">
        <v>8.5755949999999993E-5</v>
      </c>
      <c r="M9113" s="1">
        <v>2.9479370000000001E-2</v>
      </c>
      <c r="N9113" s="1">
        <v>2.1133566000000001E-6</v>
      </c>
      <c r="O9113" s="1">
        <v>1.5967583199999999E-6</v>
      </c>
      <c r="P9113" s="1">
        <v>2.9284659999999998E-7</v>
      </c>
      <c r="Q9113" s="1">
        <v>4.10456639735805E-7</v>
      </c>
      <c r="R9113" s="1">
        <v>1171.6500000000001</v>
      </c>
      <c r="S9113" s="1">
        <v>131.4</v>
      </c>
      <c r="T9113" s="1">
        <v>1.1399999999999999</v>
      </c>
      <c r="U9113" s="1">
        <v>19184.3999999999</v>
      </c>
      <c r="V9113" s="1">
        <f t="shared" si="569"/>
        <v>0.1337004131085624</v>
      </c>
      <c r="W9113" s="1">
        <f t="shared" si="570"/>
        <v>1.4801462938394865</v>
      </c>
      <c r="X9113" s="1">
        <f t="shared" si="571"/>
        <v>115.26315789473686</v>
      </c>
    </row>
    <row r="9114" spans="1:24" hidden="1" x14ac:dyDescent="0.3">
      <c r="A9114" s="18" t="str">
        <f t="shared" si="568"/>
        <v>OFF - Light Commercial - Generator Sets_2007_175</v>
      </c>
      <c r="B9114" s="1" t="s">
        <v>40</v>
      </c>
      <c r="C9114" s="1">
        <v>2020</v>
      </c>
      <c r="D9114" s="1" t="s">
        <v>177</v>
      </c>
      <c r="E9114" s="1">
        <v>2007</v>
      </c>
      <c r="F9114" s="1">
        <v>175</v>
      </c>
      <c r="G9114" s="1" t="s">
        <v>124</v>
      </c>
      <c r="H9114" s="1">
        <v>0</v>
      </c>
      <c r="I9114" s="1">
        <v>0</v>
      </c>
      <c r="J9114" s="1">
        <v>4.5790749999999999E-7</v>
      </c>
      <c r="K9114" s="1">
        <v>4.5641650000000002E-4</v>
      </c>
      <c r="L9114" s="1">
        <v>4.2493139999999997E-5</v>
      </c>
      <c r="M9114" s="1">
        <v>1.72432E-2</v>
      </c>
      <c r="N9114" s="1">
        <v>0</v>
      </c>
      <c r="O9114" s="1">
        <v>0</v>
      </c>
      <c r="P9114" s="1">
        <v>0</v>
      </c>
      <c r="Q9114" s="1">
        <v>0</v>
      </c>
      <c r="R9114" s="1">
        <v>930.74999999999898</v>
      </c>
      <c r="S9114" s="1">
        <v>83.95</v>
      </c>
      <c r="T9114" s="1">
        <v>0.74</v>
      </c>
      <c r="U9114" s="1">
        <v>12256.699999999901</v>
      </c>
      <c r="V9114" s="1">
        <f t="shared" si="569"/>
        <v>0</v>
      </c>
      <c r="W9114" s="1">
        <f t="shared" si="570"/>
        <v>1.1479788017475852</v>
      </c>
      <c r="X9114" s="1">
        <f t="shared" si="571"/>
        <v>113.44594594594595</v>
      </c>
    </row>
    <row r="9115" spans="1:24" hidden="1" x14ac:dyDescent="0.3">
      <c r="A9115" s="18" t="str">
        <f t="shared" si="568"/>
        <v>OFF - Light Commercial - Generator Sets_2008_25</v>
      </c>
      <c r="B9115" s="1" t="s">
        <v>40</v>
      </c>
      <c r="C9115" s="1">
        <v>2020</v>
      </c>
      <c r="D9115" s="1" t="s">
        <v>177</v>
      </c>
      <c r="E9115" s="1">
        <v>2008</v>
      </c>
      <c r="F9115" s="1">
        <v>25</v>
      </c>
      <c r="G9115" s="1" t="s">
        <v>12</v>
      </c>
      <c r="H9115" s="1">
        <v>1.0336297997617301E-2</v>
      </c>
      <c r="I9115" s="1">
        <v>9.5073268982084E-3</v>
      </c>
      <c r="J9115" s="1">
        <v>1.13744654322E-2</v>
      </c>
      <c r="K9115" s="1">
        <v>0.51278497190999905</v>
      </c>
      <c r="L9115" s="1">
        <v>7.1745683439999996E-3</v>
      </c>
      <c r="M9115" s="1">
        <v>0.90491728059999998</v>
      </c>
      <c r="N9115" s="1">
        <v>7.3246010030999999E-4</v>
      </c>
      <c r="O9115" s="1">
        <v>5.5341429801199996E-4</v>
      </c>
      <c r="P9115" s="1">
        <v>2.50886979929999E-5</v>
      </c>
      <c r="Q9115" s="1">
        <v>2.3241308049339499E-5</v>
      </c>
      <c r="R9115" s="1">
        <v>66342.399999999994</v>
      </c>
      <c r="S9115" s="1">
        <v>103689.2</v>
      </c>
      <c r="T9115" s="1">
        <v>951.44</v>
      </c>
      <c r="U9115" s="1">
        <v>1026077.05</v>
      </c>
      <c r="V9115" s="1">
        <f t="shared" si="569"/>
        <v>3.0680826418346077</v>
      </c>
      <c r="W9115" s="1">
        <f t="shared" si="570"/>
        <v>2.3152847098410518</v>
      </c>
      <c r="X9115" s="1">
        <f t="shared" si="571"/>
        <v>108.98133355755485</v>
      </c>
    </row>
    <row r="9116" spans="1:24" hidden="1" x14ac:dyDescent="0.3">
      <c r="A9116" s="18" t="str">
        <f t="shared" si="568"/>
        <v>OFF - Light Commercial - Generator Sets_2008_25</v>
      </c>
      <c r="B9116" s="1" t="s">
        <v>40</v>
      </c>
      <c r="C9116" s="1">
        <v>2020</v>
      </c>
      <c r="D9116" s="1" t="s">
        <v>177</v>
      </c>
      <c r="E9116" s="1">
        <v>2008</v>
      </c>
      <c r="F9116" s="1">
        <v>25</v>
      </c>
      <c r="G9116" s="1" t="s">
        <v>5</v>
      </c>
      <c r="H9116" s="1">
        <v>1.9775097222222201E-4</v>
      </c>
      <c r="I9116" s="1">
        <v>2.3534000000000001E-4</v>
      </c>
      <c r="J9116" s="1">
        <v>2.8476139999999999E-4</v>
      </c>
      <c r="K9116" s="1">
        <v>1.2572604E-3</v>
      </c>
      <c r="L9116" s="1">
        <v>1.8813314999999999E-3</v>
      </c>
      <c r="M9116" s="1">
        <v>0.2516506</v>
      </c>
      <c r="N9116" s="1">
        <v>6.7307589999999998E-5</v>
      </c>
      <c r="O9116" s="1">
        <v>6.19229828E-5</v>
      </c>
      <c r="P9116" s="1">
        <v>3.5123779999999998E-6</v>
      </c>
      <c r="Q9116" s="1">
        <v>2.1064088886680298E-6</v>
      </c>
      <c r="R9116" s="1">
        <v>8373.0999999999894</v>
      </c>
      <c r="S9116" s="1">
        <v>13778.75</v>
      </c>
      <c r="T9116" s="1">
        <v>40.819999999999901</v>
      </c>
      <c r="U9116" s="1">
        <v>198140.25</v>
      </c>
      <c r="V9116" s="1">
        <f t="shared" si="569"/>
        <v>0.39328885826950349</v>
      </c>
      <c r="W9116" s="1">
        <f t="shared" si="570"/>
        <v>3.1439904719191492</v>
      </c>
      <c r="X9116" s="1">
        <f t="shared" si="571"/>
        <v>337.54899559039768</v>
      </c>
    </row>
    <row r="9117" spans="1:24" hidden="1" x14ac:dyDescent="0.3">
      <c r="A9117" s="18" t="str">
        <f t="shared" si="568"/>
        <v>OFF - Light Commercial - Generator Sets_2008_50</v>
      </c>
      <c r="B9117" s="1" t="s">
        <v>40</v>
      </c>
      <c r="C9117" s="1">
        <v>2020</v>
      </c>
      <c r="D9117" s="1" t="s">
        <v>177</v>
      </c>
      <c r="E9117" s="1">
        <v>2008</v>
      </c>
      <c r="F9117" s="1">
        <v>50</v>
      </c>
      <c r="G9117" s="1" t="s">
        <v>12</v>
      </c>
      <c r="H9117" s="1">
        <v>4.2967951881022002E-4</v>
      </c>
      <c r="I9117" s="1">
        <v>3.9521922140164001E-4</v>
      </c>
      <c r="J9117" s="1">
        <v>4.728361E-4</v>
      </c>
      <c r="K9117" s="1">
        <v>3.4777179999999998E-2</v>
      </c>
      <c r="L9117" s="1">
        <v>9.1794089999999999E-4</v>
      </c>
      <c r="M9117" s="1">
        <v>0.3684653</v>
      </c>
      <c r="N9117" s="1">
        <v>2.5401672000000001E-5</v>
      </c>
      <c r="O9117" s="1">
        <v>1.9192374400000001E-5</v>
      </c>
      <c r="P9117" s="1">
        <v>4.4798669999999998E-6</v>
      </c>
      <c r="Q9117" s="1">
        <v>5.6300329743200902E-6</v>
      </c>
      <c r="R9117" s="1">
        <v>16070.95</v>
      </c>
      <c r="S9117" s="1">
        <v>7157.65</v>
      </c>
      <c r="T9117" s="1">
        <v>62.32</v>
      </c>
      <c r="U9117" s="1">
        <v>229044.8</v>
      </c>
      <c r="V9117" s="1">
        <f t="shared" si="569"/>
        <v>0.57135525020756184</v>
      </c>
      <c r="W9117" s="1">
        <f t="shared" si="570"/>
        <v>1.3270365513479507</v>
      </c>
      <c r="X9117" s="1">
        <f t="shared" si="571"/>
        <v>114.85317715019255</v>
      </c>
    </row>
    <row r="9118" spans="1:24" hidden="1" x14ac:dyDescent="0.3">
      <c r="A9118" s="18" t="str">
        <f t="shared" si="568"/>
        <v>OFF - Light Commercial - Generator Sets_2008_50</v>
      </c>
      <c r="B9118" s="1" t="s">
        <v>40</v>
      </c>
      <c r="C9118" s="1">
        <v>2020</v>
      </c>
      <c r="D9118" s="1" t="s">
        <v>177</v>
      </c>
      <c r="E9118" s="1">
        <v>2008</v>
      </c>
      <c r="F9118" s="1">
        <v>50</v>
      </c>
      <c r="G9118" s="1" t="s">
        <v>5</v>
      </c>
      <c r="H9118" s="1">
        <v>1.20756527777777E-4</v>
      </c>
      <c r="I9118" s="1">
        <v>1.43710247933884E-4</v>
      </c>
      <c r="J9118" s="1">
        <v>1.7388939999999999E-4</v>
      </c>
      <c r="K9118" s="1">
        <v>2.0618160000000002E-3</v>
      </c>
      <c r="L9118" s="1">
        <v>2.604018E-3</v>
      </c>
      <c r="M9118" s="1">
        <v>0.29794199999999998</v>
      </c>
      <c r="N9118" s="1">
        <v>8.9221360000000003E-5</v>
      </c>
      <c r="O9118" s="1">
        <v>8.2083651200000004E-5</v>
      </c>
      <c r="P9118" s="1">
        <v>3.8516469999999999E-6</v>
      </c>
      <c r="Q9118" s="1">
        <v>2.49665465051804E-6</v>
      </c>
      <c r="R9118" s="1">
        <v>9924.35</v>
      </c>
      <c r="S9118" s="1">
        <v>7110.2</v>
      </c>
      <c r="T9118" s="1">
        <v>21.06</v>
      </c>
      <c r="U9118" s="1">
        <v>234636.6</v>
      </c>
      <c r="V9118" s="1">
        <f t="shared" si="569"/>
        <v>0.20280589867966536</v>
      </c>
      <c r="W9118" s="1">
        <f t="shared" si="570"/>
        <v>3.6748263833696098</v>
      </c>
      <c r="X9118" s="1">
        <f t="shared" si="571"/>
        <v>337.61633428300098</v>
      </c>
    </row>
    <row r="9119" spans="1:24" hidden="1" x14ac:dyDescent="0.3">
      <c r="A9119" s="18" t="str">
        <f t="shared" si="568"/>
        <v>OFF - Light Commercial - Generator Sets_2008_100</v>
      </c>
      <c r="B9119" s="1" t="s">
        <v>40</v>
      </c>
      <c r="C9119" s="1">
        <v>2020</v>
      </c>
      <c r="D9119" s="1" t="s">
        <v>177</v>
      </c>
      <c r="E9119" s="1">
        <v>2008</v>
      </c>
      <c r="F9119" s="1">
        <v>100</v>
      </c>
      <c r="G9119" s="1" t="s">
        <v>12</v>
      </c>
      <c r="H9119" s="1">
        <v>7.7720291629068003E-5</v>
      </c>
      <c r="I9119" s="1">
        <v>7.1487124240416703E-5</v>
      </c>
      <c r="J9119" s="1">
        <v>8.5526439999999998E-5</v>
      </c>
      <c r="K9119" s="1">
        <v>4.5012749999999999E-3</v>
      </c>
      <c r="L9119" s="1">
        <v>5.0773050000000003E-4</v>
      </c>
      <c r="M9119" s="1">
        <v>0.18250459999999999</v>
      </c>
      <c r="N9119" s="1">
        <v>1.2724659E-5</v>
      </c>
      <c r="O9119" s="1">
        <v>9.6141867999999998E-6</v>
      </c>
      <c r="P9119" s="1">
        <v>1.763249E-6</v>
      </c>
      <c r="Q9119" s="1">
        <v>2.5164444454830598E-6</v>
      </c>
      <c r="R9119" s="1">
        <v>7183.2</v>
      </c>
      <c r="S9119" s="1">
        <v>1383.35</v>
      </c>
      <c r="T9119" s="1">
        <v>12.04</v>
      </c>
      <c r="U9119" s="1">
        <v>114818.05</v>
      </c>
      <c r="V9119" s="1">
        <f t="shared" si="569"/>
        <v>0.20616088062240559</v>
      </c>
      <c r="W9119" s="1">
        <f t="shared" si="570"/>
        <v>1.4642380444179992</v>
      </c>
      <c r="X9119" s="1">
        <f t="shared" si="571"/>
        <v>114.89617940199335</v>
      </c>
    </row>
    <row r="9120" spans="1:24" hidden="1" x14ac:dyDescent="0.3">
      <c r="A9120" s="18" t="str">
        <f t="shared" si="568"/>
        <v>OFF - Light Commercial - Generator Sets_2008_100</v>
      </c>
      <c r="B9120" s="1" t="s">
        <v>40</v>
      </c>
      <c r="C9120" s="1">
        <v>2020</v>
      </c>
      <c r="D9120" s="1" t="s">
        <v>177</v>
      </c>
      <c r="E9120" s="1">
        <v>2008</v>
      </c>
      <c r="F9120" s="1">
        <v>100</v>
      </c>
      <c r="G9120" s="1" t="s">
        <v>124</v>
      </c>
      <c r="H9120" s="1">
        <v>0</v>
      </c>
      <c r="I9120" s="1">
        <v>0</v>
      </c>
      <c r="J9120" s="1">
        <v>4.1772099999999999E-7</v>
      </c>
      <c r="K9120" s="1">
        <v>3.8100710000000003E-4</v>
      </c>
      <c r="L9120" s="1">
        <v>3.2536429999999998E-5</v>
      </c>
      <c r="M9120" s="1">
        <v>1.183293E-2</v>
      </c>
      <c r="N9120" s="1">
        <v>0</v>
      </c>
      <c r="O9120" s="1">
        <v>0</v>
      </c>
      <c r="P9120" s="1">
        <v>0</v>
      </c>
      <c r="Q9120" s="1">
        <v>0</v>
      </c>
      <c r="R9120" s="1">
        <v>646.04999999999995</v>
      </c>
      <c r="S9120" s="1">
        <v>102.2</v>
      </c>
      <c r="T9120" s="1">
        <v>0.9</v>
      </c>
      <c r="U9120" s="1">
        <v>8482.6</v>
      </c>
      <c r="V9120" s="1">
        <f t="shared" si="569"/>
        <v>0</v>
      </c>
      <c r="W9120" s="1">
        <f t="shared" si="570"/>
        <v>1.2700754212598191</v>
      </c>
      <c r="X9120" s="1">
        <f t="shared" si="571"/>
        <v>113.55555555555556</v>
      </c>
    </row>
    <row r="9121" spans="1:24" hidden="1" x14ac:dyDescent="0.3">
      <c r="A9121" s="18" t="str">
        <f t="shared" si="568"/>
        <v>OFF - Light Commercial - Generator Sets_2008_175</v>
      </c>
      <c r="B9121" s="1" t="s">
        <v>40</v>
      </c>
      <c r="C9121" s="1">
        <v>2020</v>
      </c>
      <c r="D9121" s="1" t="s">
        <v>177</v>
      </c>
      <c r="E9121" s="1">
        <v>2008</v>
      </c>
      <c r="F9121" s="1">
        <v>175</v>
      </c>
      <c r="G9121" s="1" t="s">
        <v>12</v>
      </c>
      <c r="H9121" s="1">
        <v>8.2719360182617996E-6</v>
      </c>
      <c r="I9121" s="1">
        <v>7.6085267495972002E-6</v>
      </c>
      <c r="J9121" s="1">
        <v>9.1027610000000003E-6</v>
      </c>
      <c r="K9121" s="1">
        <v>9.573289E-4</v>
      </c>
      <c r="L9121" s="1">
        <v>8.5543899999999999E-5</v>
      </c>
      <c r="M9121" s="1">
        <v>2.9500530000000001E-2</v>
      </c>
      <c r="N9121" s="1">
        <v>2.114874E-6</v>
      </c>
      <c r="O9121" s="1">
        <v>1.5979048E-6</v>
      </c>
      <c r="P9121" s="1">
        <v>2.9305689999999998E-7</v>
      </c>
      <c r="Q9121" s="1">
        <v>4.1173532085647702E-7</v>
      </c>
      <c r="R9121" s="1">
        <v>1175.3</v>
      </c>
      <c r="S9121" s="1">
        <v>131.4</v>
      </c>
      <c r="T9121" s="1">
        <v>1.1399999999999999</v>
      </c>
      <c r="U9121" s="1">
        <v>19184.3999999999</v>
      </c>
      <c r="V9121" s="1">
        <f t="shared" si="569"/>
        <v>0.13132304720541127</v>
      </c>
      <c r="W9121" s="1">
        <f t="shared" si="570"/>
        <v>1.476486314309102</v>
      </c>
      <c r="X9121" s="1">
        <f t="shared" si="571"/>
        <v>115.26315789473686</v>
      </c>
    </row>
    <row r="9122" spans="1:24" hidden="1" x14ac:dyDescent="0.3">
      <c r="A9122" s="18" t="str">
        <f t="shared" si="568"/>
        <v>OFF - Light Commercial - Generator Sets_2008_175</v>
      </c>
      <c r="B9122" s="1" t="s">
        <v>40</v>
      </c>
      <c r="C9122" s="1">
        <v>2020</v>
      </c>
      <c r="D9122" s="1" t="s">
        <v>177</v>
      </c>
      <c r="E9122" s="1">
        <v>2008</v>
      </c>
      <c r="F9122" s="1">
        <v>175</v>
      </c>
      <c r="G9122" s="1" t="s">
        <v>124</v>
      </c>
      <c r="H9122" s="1">
        <v>0</v>
      </c>
      <c r="I9122" s="1">
        <v>0</v>
      </c>
      <c r="J9122" s="1">
        <v>4.4865310000000001E-7</v>
      </c>
      <c r="K9122" s="1">
        <v>4.5420870000000002E-4</v>
      </c>
      <c r="L9122" s="1">
        <v>4.2372759999999999E-5</v>
      </c>
      <c r="M9122" s="1">
        <v>1.725558E-2</v>
      </c>
      <c r="N9122" s="1">
        <v>0</v>
      </c>
      <c r="O9122" s="1">
        <v>0</v>
      </c>
      <c r="P9122" s="1">
        <v>0</v>
      </c>
      <c r="Q9122" s="1">
        <v>0</v>
      </c>
      <c r="R9122" s="1">
        <v>930.74999999999898</v>
      </c>
      <c r="S9122" s="1">
        <v>83.95</v>
      </c>
      <c r="T9122" s="1">
        <v>0.74</v>
      </c>
      <c r="U9122" s="1">
        <v>12256.699999999901</v>
      </c>
      <c r="V9122" s="1">
        <f t="shared" si="569"/>
        <v>0</v>
      </c>
      <c r="W9122" s="1">
        <f t="shared" si="570"/>
        <v>1.1447266606218796</v>
      </c>
      <c r="X9122" s="1">
        <f t="shared" si="571"/>
        <v>113.44594594594595</v>
      </c>
    </row>
    <row r="9123" spans="1:24" hidden="1" x14ac:dyDescent="0.3">
      <c r="A9123" s="18" t="str">
        <f t="shared" si="568"/>
        <v>OFF - Light Commercial - Generator Sets_2009_25</v>
      </c>
      <c r="B9123" s="1" t="s">
        <v>40</v>
      </c>
      <c r="C9123" s="1">
        <v>2020</v>
      </c>
      <c r="D9123" s="1" t="s">
        <v>177</v>
      </c>
      <c r="E9123" s="1">
        <v>2009</v>
      </c>
      <c r="F9123" s="1">
        <v>25</v>
      </c>
      <c r="G9123" s="1" t="s">
        <v>12</v>
      </c>
      <c r="H9123" s="1">
        <v>1.1949208414914401E-2</v>
      </c>
      <c r="I9123" s="1">
        <v>1.0990881900038199E-2</v>
      </c>
      <c r="J9123" s="1">
        <v>1.3149374958899999E-2</v>
      </c>
      <c r="K9123" s="1">
        <v>0.59607378079999995</v>
      </c>
      <c r="L9123" s="1">
        <v>8.3330098156999995E-3</v>
      </c>
      <c r="M9123" s="1">
        <v>1.0498935981999999</v>
      </c>
      <c r="N9123" s="1">
        <v>8.3927741096700005E-4</v>
      </c>
      <c r="O9123" s="1">
        <v>6.3412071050840001E-4</v>
      </c>
      <c r="P9123" s="1">
        <v>2.9077429045000001E-5</v>
      </c>
      <c r="Q9123" s="1">
        <v>2.6985286370668E-5</v>
      </c>
      <c r="R9123" s="1">
        <v>77029.600000000006</v>
      </c>
      <c r="S9123" s="1">
        <v>119486.399999999</v>
      </c>
      <c r="T9123" s="1">
        <v>1088.1099999999999</v>
      </c>
      <c r="U9123" s="1">
        <v>1190491.29999999</v>
      </c>
      <c r="V9123" s="1">
        <f t="shared" si="569"/>
        <v>3.0569963204962392</v>
      </c>
      <c r="W9123" s="1">
        <f t="shared" si="570"/>
        <v>2.3177376098605342</v>
      </c>
      <c r="X9123" s="1">
        <f t="shared" si="571"/>
        <v>109.81095661284155</v>
      </c>
    </row>
    <row r="9124" spans="1:24" hidden="1" x14ac:dyDescent="0.3">
      <c r="A9124" s="18" t="str">
        <f t="shared" si="568"/>
        <v>OFF - Light Commercial - Generator Sets_2009_25</v>
      </c>
      <c r="B9124" s="1" t="s">
        <v>40</v>
      </c>
      <c r="C9124" s="1">
        <v>2020</v>
      </c>
      <c r="D9124" s="1" t="s">
        <v>177</v>
      </c>
      <c r="E9124" s="1">
        <v>2009</v>
      </c>
      <c r="F9124" s="1">
        <v>25</v>
      </c>
      <c r="G9124" s="1" t="s">
        <v>5</v>
      </c>
      <c r="H9124" s="1">
        <v>2.0507909722222199E-4</v>
      </c>
      <c r="I9124" s="1">
        <v>2.4406107438016501E-4</v>
      </c>
      <c r="J9124" s="1">
        <v>2.9531389999999999E-4</v>
      </c>
      <c r="K9124" s="1">
        <v>1.3038507999999999E-3</v>
      </c>
      <c r="L9124" s="1">
        <v>1.9510485999999999E-3</v>
      </c>
      <c r="M9124" s="1">
        <v>0.26097609999999999</v>
      </c>
      <c r="N9124" s="1">
        <v>6.9801819999999994E-5</v>
      </c>
      <c r="O9124" s="1">
        <v>6.4217674399999995E-5</v>
      </c>
      <c r="P9124" s="1">
        <v>3.6425369999999998E-6</v>
      </c>
      <c r="Q9124" s="1">
        <v>2.18537626636003E-6</v>
      </c>
      <c r="R9124" s="1">
        <v>8687</v>
      </c>
      <c r="S9124" s="1">
        <v>14289.75</v>
      </c>
      <c r="T9124" s="1">
        <v>42.33</v>
      </c>
      <c r="U9124" s="1">
        <v>205484.05</v>
      </c>
      <c r="V9124" s="1">
        <f t="shared" si="569"/>
        <v>0.39328646696216613</v>
      </c>
      <c r="W9124" s="1">
        <f t="shared" si="570"/>
        <v>3.1439712896217631</v>
      </c>
      <c r="X9124" s="1">
        <f t="shared" si="571"/>
        <v>337.57973068745571</v>
      </c>
    </row>
    <row r="9125" spans="1:24" hidden="1" x14ac:dyDescent="0.3">
      <c r="A9125" s="18" t="str">
        <f t="shared" si="568"/>
        <v>OFF - Light Commercial - Generator Sets_2009_50</v>
      </c>
      <c r="B9125" s="1" t="s">
        <v>40</v>
      </c>
      <c r="C9125" s="1">
        <v>2020</v>
      </c>
      <c r="D9125" s="1" t="s">
        <v>177</v>
      </c>
      <c r="E9125" s="1">
        <v>2009</v>
      </c>
      <c r="F9125" s="1">
        <v>50</v>
      </c>
      <c r="G9125" s="1" t="s">
        <v>12</v>
      </c>
      <c r="H9125" s="1">
        <v>4.3806399082547899E-4</v>
      </c>
      <c r="I9125" s="1">
        <v>4.0293125876127601E-4</v>
      </c>
      <c r="J9125" s="1">
        <v>4.8206269999999997E-4</v>
      </c>
      <c r="K9125" s="1">
        <v>3.4896870000000003E-2</v>
      </c>
      <c r="L9125" s="1">
        <v>9.329672E-4</v>
      </c>
      <c r="M9125" s="1">
        <v>0.382276</v>
      </c>
      <c r="N9125" s="1">
        <v>2.6353764E-5</v>
      </c>
      <c r="O9125" s="1">
        <v>1.9911732800000002E-5</v>
      </c>
      <c r="P9125" s="1">
        <v>4.6477800000000001E-6</v>
      </c>
      <c r="Q9125" s="1">
        <v>5.8154417368175698E-6</v>
      </c>
      <c r="R9125" s="1">
        <v>16600.199999999899</v>
      </c>
      <c r="S9125" s="1">
        <v>7427.75</v>
      </c>
      <c r="T9125" s="1">
        <v>64.66</v>
      </c>
      <c r="U9125" s="1">
        <v>237688</v>
      </c>
      <c r="V9125" s="1">
        <f t="shared" si="569"/>
        <v>0.56132231145150635</v>
      </c>
      <c r="W9125" s="1">
        <f t="shared" si="570"/>
        <v>1.2997137695954053</v>
      </c>
      <c r="X9125" s="1">
        <f t="shared" si="571"/>
        <v>114.87395607794619</v>
      </c>
    </row>
    <row r="9126" spans="1:24" hidden="1" x14ac:dyDescent="0.3">
      <c r="A9126" s="18" t="str">
        <f t="shared" si="568"/>
        <v>OFF - Light Commercial - Generator Sets_2009_50</v>
      </c>
      <c r="B9126" s="1" t="s">
        <v>40</v>
      </c>
      <c r="C9126" s="1">
        <v>2020</v>
      </c>
      <c r="D9126" s="1" t="s">
        <v>177</v>
      </c>
      <c r="E9126" s="1">
        <v>2009</v>
      </c>
      <c r="F9126" s="1">
        <v>50</v>
      </c>
      <c r="G9126" s="1" t="s">
        <v>5</v>
      </c>
      <c r="H9126" s="1">
        <v>1.19091597222222E-4</v>
      </c>
      <c r="I9126" s="1">
        <v>1.4172884297520601E-4</v>
      </c>
      <c r="J9126" s="1">
        <v>1.714919E-4</v>
      </c>
      <c r="K9126" s="1">
        <v>2.0875009999999999E-3</v>
      </c>
      <c r="L9126" s="1">
        <v>2.6830949999999999E-3</v>
      </c>
      <c r="M9126" s="1">
        <v>0.30898300000000001</v>
      </c>
      <c r="N9126" s="1">
        <v>9.0763480000000005E-5</v>
      </c>
      <c r="O9126" s="1">
        <v>8.3502401600000001E-5</v>
      </c>
      <c r="P9126" s="1">
        <v>3.9943790000000003E-6</v>
      </c>
      <c r="Q9126" s="1">
        <v>2.5875589573960401E-6</v>
      </c>
      <c r="R9126" s="1">
        <v>10285.700000000001</v>
      </c>
      <c r="S9126" s="1">
        <v>7373</v>
      </c>
      <c r="T9126" s="1">
        <v>21.84</v>
      </c>
      <c r="U9126" s="1">
        <v>243309</v>
      </c>
      <c r="V9126" s="1">
        <f t="shared" si="569"/>
        <v>0.19288065341278593</v>
      </c>
      <c r="W9126" s="1">
        <f t="shared" si="570"/>
        <v>3.6514594058960399</v>
      </c>
      <c r="X9126" s="1">
        <f t="shared" si="571"/>
        <v>337.59157509157507</v>
      </c>
    </row>
    <row r="9127" spans="1:24" hidden="1" x14ac:dyDescent="0.3">
      <c r="A9127" s="18" t="str">
        <f t="shared" si="568"/>
        <v>OFF - Light Commercial - Generator Sets_2009_100</v>
      </c>
      <c r="B9127" s="1" t="s">
        <v>40</v>
      </c>
      <c r="C9127" s="1">
        <v>2020</v>
      </c>
      <c r="D9127" s="1" t="s">
        <v>177</v>
      </c>
      <c r="E9127" s="1">
        <v>2009</v>
      </c>
      <c r="F9127" s="1">
        <v>100</v>
      </c>
      <c r="G9127" s="1" t="s">
        <v>12</v>
      </c>
      <c r="H9127" s="1">
        <v>7.9304931940798104E-5</v>
      </c>
      <c r="I9127" s="1">
        <v>7.2944676399146096E-5</v>
      </c>
      <c r="J9127" s="1">
        <v>8.7270239999999999E-5</v>
      </c>
      <c r="K9127" s="1">
        <v>4.4936459999999996E-3</v>
      </c>
      <c r="L9127" s="1">
        <v>5.2236220000000002E-4</v>
      </c>
      <c r="M9127" s="1">
        <v>0.18934519999999999</v>
      </c>
      <c r="N9127" s="1">
        <v>1.3201604999999999E-5</v>
      </c>
      <c r="O9127" s="1">
        <v>9.974546E-6</v>
      </c>
      <c r="P9127" s="1">
        <v>1.829339E-6</v>
      </c>
      <c r="Q9127" s="1">
        <v>2.6072308050507898E-6</v>
      </c>
      <c r="R9127" s="1">
        <v>7442.35</v>
      </c>
      <c r="S9127" s="1">
        <v>1434.45</v>
      </c>
      <c r="T9127" s="1">
        <v>12.49</v>
      </c>
      <c r="U9127" s="1">
        <v>119059.35</v>
      </c>
      <c r="V9127" s="1">
        <f t="shared" si="569"/>
        <v>0.20287040465232989</v>
      </c>
      <c r="W9127" s="1">
        <f t="shared" si="570"/>
        <v>1.4527699089267849</v>
      </c>
      <c r="X9127" s="1">
        <f t="shared" si="571"/>
        <v>114.84787830264212</v>
      </c>
    </row>
    <row r="9128" spans="1:24" hidden="1" x14ac:dyDescent="0.3">
      <c r="A9128" s="18" t="str">
        <f t="shared" si="568"/>
        <v>OFF - Light Commercial - Generator Sets_2009_100</v>
      </c>
      <c r="B9128" s="1" t="s">
        <v>40</v>
      </c>
      <c r="C9128" s="1">
        <v>2020</v>
      </c>
      <c r="D9128" s="1" t="s">
        <v>177</v>
      </c>
      <c r="E9128" s="1">
        <v>2009</v>
      </c>
      <c r="F9128" s="1">
        <v>100</v>
      </c>
      <c r="G9128" s="1" t="s">
        <v>124</v>
      </c>
      <c r="H9128" s="1">
        <v>0</v>
      </c>
      <c r="I9128" s="1">
        <v>0</v>
      </c>
      <c r="J9128" s="1">
        <v>4.2031020000000002E-7</v>
      </c>
      <c r="K9128" s="1">
        <v>3.924838E-4</v>
      </c>
      <c r="L9128" s="1">
        <v>3.3370910000000003E-5</v>
      </c>
      <c r="M9128" s="1">
        <v>1.227645E-2</v>
      </c>
      <c r="N9128" s="1">
        <v>0</v>
      </c>
      <c r="O9128" s="1">
        <v>0</v>
      </c>
      <c r="P9128" s="1">
        <v>0</v>
      </c>
      <c r="Q9128" s="1">
        <v>0</v>
      </c>
      <c r="R9128" s="1">
        <v>667.95</v>
      </c>
      <c r="S9128" s="1">
        <v>105.85</v>
      </c>
      <c r="T9128" s="1">
        <v>0.93</v>
      </c>
      <c r="U9128" s="1">
        <v>8785.5499999999993</v>
      </c>
      <c r="V9128" s="1">
        <f t="shared" si="569"/>
        <v>0</v>
      </c>
      <c r="W9128" s="1">
        <f t="shared" si="570"/>
        <v>1.2577307981684007</v>
      </c>
      <c r="X9128" s="1">
        <f t="shared" si="571"/>
        <v>113.81720430107525</v>
      </c>
    </row>
    <row r="9129" spans="1:24" hidden="1" x14ac:dyDescent="0.3">
      <c r="A9129" s="18" t="str">
        <f t="shared" si="568"/>
        <v>OFF - Light Commercial - Generator Sets_2009_175</v>
      </c>
      <c r="B9129" s="1" t="s">
        <v>40</v>
      </c>
      <c r="C9129" s="1">
        <v>2020</v>
      </c>
      <c r="D9129" s="1" t="s">
        <v>177</v>
      </c>
      <c r="E9129" s="1">
        <v>2009</v>
      </c>
      <c r="F9129" s="1">
        <v>175</v>
      </c>
      <c r="G9129" s="1" t="s">
        <v>12</v>
      </c>
      <c r="H9129" s="1">
        <v>8.4203531499701493E-6</v>
      </c>
      <c r="I9129" s="1">
        <v>7.7450408273425405E-6</v>
      </c>
      <c r="J9129" s="1">
        <v>9.2660849999999999E-6</v>
      </c>
      <c r="K9129" s="1">
        <v>9.8898390000000001E-4</v>
      </c>
      <c r="L9129" s="1">
        <v>8.8466400000000004E-5</v>
      </c>
      <c r="M9129" s="1">
        <v>3.060628E-2</v>
      </c>
      <c r="N9129" s="1">
        <v>2.1941442000000001E-6</v>
      </c>
      <c r="O9129" s="1">
        <v>1.65779784E-6</v>
      </c>
      <c r="P9129" s="1">
        <v>3.0404130000000002E-7</v>
      </c>
      <c r="Q9129" s="1">
        <v>4.2707949430454397E-7</v>
      </c>
      <c r="R9129" s="1">
        <v>1219.0999999999999</v>
      </c>
      <c r="S9129" s="1">
        <v>135.05000000000001</v>
      </c>
      <c r="T9129" s="1">
        <v>1.18</v>
      </c>
      <c r="U9129" s="1">
        <v>19717.3</v>
      </c>
      <c r="V9129" s="1">
        <f t="shared" si="569"/>
        <v>0.13006632449541147</v>
      </c>
      <c r="W9129" s="1">
        <f t="shared" si="570"/>
        <v>1.4856602755041837</v>
      </c>
      <c r="X9129" s="1">
        <f t="shared" si="571"/>
        <v>114.4491525423729</v>
      </c>
    </row>
    <row r="9130" spans="1:24" hidden="1" x14ac:dyDescent="0.3">
      <c r="A9130" s="18" t="str">
        <f t="shared" si="568"/>
        <v>OFF - Light Commercial - Generator Sets_2009_175</v>
      </c>
      <c r="B9130" s="1" t="s">
        <v>40</v>
      </c>
      <c r="C9130" s="1">
        <v>2020</v>
      </c>
      <c r="D9130" s="1" t="s">
        <v>177</v>
      </c>
      <c r="E9130" s="1">
        <v>2009</v>
      </c>
      <c r="F9130" s="1">
        <v>175</v>
      </c>
      <c r="G9130" s="1" t="s">
        <v>124</v>
      </c>
      <c r="H9130" s="1">
        <v>0</v>
      </c>
      <c r="I9130" s="1">
        <v>0</v>
      </c>
      <c r="J9130" s="1">
        <v>4.5552720000000001E-7</v>
      </c>
      <c r="K9130" s="1">
        <v>4.6860309999999998E-4</v>
      </c>
      <c r="L9130" s="1">
        <v>4.380444E-5</v>
      </c>
      <c r="M9130" s="1">
        <v>1.7902359999999999E-2</v>
      </c>
      <c r="N9130" s="1">
        <v>0</v>
      </c>
      <c r="O9130" s="1">
        <v>0</v>
      </c>
      <c r="P9130" s="1">
        <v>0</v>
      </c>
      <c r="Q9130" s="1">
        <v>0</v>
      </c>
      <c r="R9130" s="1">
        <v>967.25</v>
      </c>
      <c r="S9130" s="1">
        <v>87.6</v>
      </c>
      <c r="T9130" s="1">
        <v>0.77</v>
      </c>
      <c r="U9130" s="1">
        <v>12789.6</v>
      </c>
      <c r="V9130" s="1">
        <f t="shared" si="569"/>
        <v>0</v>
      </c>
      <c r="W9130" s="1">
        <f t="shared" si="570"/>
        <v>1.1340958764910274</v>
      </c>
      <c r="X9130" s="1">
        <f t="shared" si="571"/>
        <v>113.76623376623375</v>
      </c>
    </row>
    <row r="9131" spans="1:24" hidden="1" x14ac:dyDescent="0.3">
      <c r="A9131" s="18" t="str">
        <f t="shared" si="568"/>
        <v>OFF - Light Commercial - Generator Sets_2010_25</v>
      </c>
      <c r="B9131" s="1" t="s">
        <v>40</v>
      </c>
      <c r="C9131" s="1">
        <v>2020</v>
      </c>
      <c r="D9131" s="1" t="s">
        <v>177</v>
      </c>
      <c r="E9131" s="1">
        <v>2010</v>
      </c>
      <c r="F9131" s="1">
        <v>25</v>
      </c>
      <c r="G9131" s="1" t="s">
        <v>12</v>
      </c>
      <c r="H9131" s="1">
        <v>1.44296273575364E-2</v>
      </c>
      <c r="I9131" s="1">
        <v>1.32723712434619E-2</v>
      </c>
      <c r="J9131" s="1">
        <v>1.5878924699699998E-2</v>
      </c>
      <c r="K9131" s="1">
        <v>0.73084290817999997</v>
      </c>
      <c r="L9131" s="1">
        <v>1.01939700774E-2</v>
      </c>
      <c r="M9131" s="1">
        <v>1.28054542631</v>
      </c>
      <c r="N9131" s="1">
        <v>9.8827313522399998E-4</v>
      </c>
      <c r="O9131" s="1">
        <v>7.4669525772479996E-4</v>
      </c>
      <c r="P9131" s="1">
        <v>3.5362245685999998E-5</v>
      </c>
      <c r="Q9131" s="1">
        <v>3.2987415551103701E-5</v>
      </c>
      <c r="R9131" s="1">
        <v>94162.7</v>
      </c>
      <c r="S9131" s="1">
        <v>142981.44999999899</v>
      </c>
      <c r="T9131" s="1">
        <v>1288.49</v>
      </c>
      <c r="U9131" s="1">
        <v>1452013.79999999</v>
      </c>
      <c r="V9131" s="1">
        <f t="shared" si="569"/>
        <v>3.0266790985901739</v>
      </c>
      <c r="W9131" s="1">
        <f t="shared" si="570"/>
        <v>2.3246694655349667</v>
      </c>
      <c r="X9131" s="1">
        <f t="shared" si="571"/>
        <v>110.9682263735062</v>
      </c>
    </row>
    <row r="9132" spans="1:24" hidden="1" x14ac:dyDescent="0.3">
      <c r="A9132" s="18" t="str">
        <f t="shared" si="568"/>
        <v>OFF - Light Commercial - Generator Sets_2010_25</v>
      </c>
      <c r="B9132" s="1" t="s">
        <v>40</v>
      </c>
      <c r="C9132" s="1">
        <v>2020</v>
      </c>
      <c r="D9132" s="1" t="s">
        <v>177</v>
      </c>
      <c r="E9132" s="1">
        <v>2010</v>
      </c>
      <c r="F9132" s="1">
        <v>25</v>
      </c>
      <c r="G9132" s="1" t="s">
        <v>5</v>
      </c>
      <c r="H9132" s="1">
        <v>2.28973263888888E-4</v>
      </c>
      <c r="I9132" s="1">
        <v>2.7249710743801602E-4</v>
      </c>
      <c r="J9132" s="1">
        <v>3.297215E-4</v>
      </c>
      <c r="K9132" s="1">
        <v>1.4557651E-3</v>
      </c>
      <c r="L9132" s="1">
        <v>2.1783695E-3</v>
      </c>
      <c r="M9132" s="1">
        <v>0.291383</v>
      </c>
      <c r="N9132" s="1">
        <v>7.7934570000000002E-5</v>
      </c>
      <c r="O9132" s="1">
        <v>7.1699804399999998E-5</v>
      </c>
      <c r="P9132" s="1">
        <v>4.0669370000000004E-6</v>
      </c>
      <c r="Q9132" s="1">
        <v>2.4388064552320401E-6</v>
      </c>
      <c r="R9132" s="1">
        <v>9694.4</v>
      </c>
      <c r="S9132" s="1">
        <v>15957.8</v>
      </c>
      <c r="T9132" s="1">
        <v>47.269999999999897</v>
      </c>
      <c r="U9132" s="1">
        <v>229468.19999999899</v>
      </c>
      <c r="V9132" s="1">
        <f t="shared" si="569"/>
        <v>0.39321310931142983</v>
      </c>
      <c r="W9132" s="1">
        <f t="shared" si="570"/>
        <v>3.1433854560053422</v>
      </c>
      <c r="X9132" s="1">
        <f t="shared" si="571"/>
        <v>337.5883224032163</v>
      </c>
    </row>
    <row r="9133" spans="1:24" hidden="1" x14ac:dyDescent="0.3">
      <c r="A9133" s="18" t="str">
        <f t="shared" si="568"/>
        <v>OFF - Light Commercial - Generator Sets_2010_50</v>
      </c>
      <c r="B9133" s="1" t="s">
        <v>40</v>
      </c>
      <c r="C9133" s="1">
        <v>2020</v>
      </c>
      <c r="D9133" s="1" t="s">
        <v>177</v>
      </c>
      <c r="E9133" s="1">
        <v>2010</v>
      </c>
      <c r="F9133" s="1">
        <v>50</v>
      </c>
      <c r="G9133" s="1" t="s">
        <v>12</v>
      </c>
      <c r="H9133" s="1">
        <v>4.8062391463770299E-4</v>
      </c>
      <c r="I9133" s="1">
        <v>4.4207787668375898E-4</v>
      </c>
      <c r="J9133" s="1">
        <v>5.2889729999999995E-4</v>
      </c>
      <c r="K9133" s="1">
        <v>3.7652049999999999E-2</v>
      </c>
      <c r="L9133" s="1">
        <v>1.0203300000000001E-3</v>
      </c>
      <c r="M9133" s="1">
        <v>0.42694070000000001</v>
      </c>
      <c r="N9133" s="1">
        <v>2.9432907E-5</v>
      </c>
      <c r="O9133" s="1">
        <v>2.2238196399999999E-5</v>
      </c>
      <c r="P9133" s="1">
        <v>5.1908210000000003E-6</v>
      </c>
      <c r="Q9133" s="1">
        <v>6.4675691083604403E-6</v>
      </c>
      <c r="R9133" s="1">
        <v>18461.7</v>
      </c>
      <c r="S9133" s="1">
        <v>8292.7999999999993</v>
      </c>
      <c r="T9133" s="1">
        <v>72.209999999999994</v>
      </c>
      <c r="U9133" s="1">
        <v>265369.59999999998</v>
      </c>
      <c r="V9133" s="1">
        <f t="shared" si="569"/>
        <v>0.5516151843352608</v>
      </c>
      <c r="W9133" s="1">
        <f t="shared" si="570"/>
        <v>1.2731456395304248</v>
      </c>
      <c r="X9133" s="1">
        <f t="shared" si="571"/>
        <v>114.84281955407839</v>
      </c>
    </row>
    <row r="9134" spans="1:24" hidden="1" x14ac:dyDescent="0.3">
      <c r="A9134" s="18" t="str">
        <f t="shared" si="568"/>
        <v>OFF - Light Commercial - Generator Sets_2010_50</v>
      </c>
      <c r="B9134" s="1" t="s">
        <v>40</v>
      </c>
      <c r="C9134" s="1">
        <v>2020</v>
      </c>
      <c r="D9134" s="1" t="s">
        <v>177</v>
      </c>
      <c r="E9134" s="1">
        <v>2010</v>
      </c>
      <c r="F9134" s="1">
        <v>50</v>
      </c>
      <c r="G9134" s="1" t="s">
        <v>5</v>
      </c>
      <c r="H9134" s="1">
        <v>1.26111944444444E-4</v>
      </c>
      <c r="I9134" s="1">
        <v>1.5008363636363599E-4</v>
      </c>
      <c r="J9134" s="1">
        <v>1.816012E-4</v>
      </c>
      <c r="K9134" s="1">
        <v>2.2740899999999999E-3</v>
      </c>
      <c r="L9134" s="1">
        <v>2.9762569999999999E-3</v>
      </c>
      <c r="M9134" s="1">
        <v>0.34498329999999999</v>
      </c>
      <c r="N9134" s="1">
        <v>9.9368780000000002E-5</v>
      </c>
      <c r="O9134" s="1">
        <v>9.1419277599999994E-5</v>
      </c>
      <c r="P9134" s="1">
        <v>4.4597730000000004E-6</v>
      </c>
      <c r="Q9134" s="1">
        <v>2.8887368630120401E-6</v>
      </c>
      <c r="R9134" s="1">
        <v>11482.9</v>
      </c>
      <c r="S9134" s="1">
        <v>8230.75</v>
      </c>
      <c r="T9134" s="1">
        <v>24.38</v>
      </c>
      <c r="U9134" s="1">
        <v>271614.75</v>
      </c>
      <c r="V9134" s="1">
        <f t="shared" si="569"/>
        <v>0.1829652417292208</v>
      </c>
      <c r="W9134" s="1">
        <f t="shared" si="570"/>
        <v>3.6283208126294162</v>
      </c>
      <c r="X9134" s="1">
        <f t="shared" si="571"/>
        <v>337.60254306808861</v>
      </c>
    </row>
    <row r="9135" spans="1:24" hidden="1" x14ac:dyDescent="0.3">
      <c r="A9135" s="18" t="str">
        <f t="shared" si="568"/>
        <v>OFF - Light Commercial - Generator Sets_2010_100</v>
      </c>
      <c r="B9135" s="1" t="s">
        <v>40</v>
      </c>
      <c r="C9135" s="1">
        <v>2020</v>
      </c>
      <c r="D9135" s="1" t="s">
        <v>177</v>
      </c>
      <c r="E9135" s="1">
        <v>2010</v>
      </c>
      <c r="F9135" s="1">
        <v>100</v>
      </c>
      <c r="G9135" s="1" t="s">
        <v>12</v>
      </c>
      <c r="H9135" s="1">
        <v>8.7087171574253504E-5</v>
      </c>
      <c r="I9135" s="1">
        <v>8.0102780413998398E-5</v>
      </c>
      <c r="J9135" s="1">
        <v>9.5834119999999999E-5</v>
      </c>
      <c r="K9135" s="1">
        <v>4.8217290000000003E-3</v>
      </c>
      <c r="L9135" s="1">
        <v>5.7848139999999997E-4</v>
      </c>
      <c r="M9135" s="1">
        <v>0.21146809999999999</v>
      </c>
      <c r="N9135" s="1">
        <v>1.4744061E-5</v>
      </c>
      <c r="O9135" s="1">
        <v>1.1139957200000001E-5</v>
      </c>
      <c r="P9135" s="1">
        <v>2.043077E-6</v>
      </c>
      <c r="Q9135" s="1">
        <v>2.9077208684087798E-6</v>
      </c>
      <c r="R9135" s="1">
        <v>8300.0999999999894</v>
      </c>
      <c r="S9135" s="1">
        <v>1602.35</v>
      </c>
      <c r="T9135" s="1">
        <v>13.95</v>
      </c>
      <c r="U9135" s="1">
        <v>132995.04999999999</v>
      </c>
      <c r="V9135" s="1">
        <f t="shared" si="569"/>
        <v>0.19943469556536006</v>
      </c>
      <c r="W9135" s="1">
        <f t="shared" si="570"/>
        <v>1.4402653853331395</v>
      </c>
      <c r="X9135" s="1">
        <f t="shared" si="571"/>
        <v>114.86379928315412</v>
      </c>
    </row>
    <row r="9136" spans="1:24" hidden="1" x14ac:dyDescent="0.3">
      <c r="A9136" s="18" t="str">
        <f t="shared" si="568"/>
        <v>OFF - Light Commercial - Generator Sets_2010_100</v>
      </c>
      <c r="B9136" s="1" t="s">
        <v>40</v>
      </c>
      <c r="C9136" s="1">
        <v>2020</v>
      </c>
      <c r="D9136" s="1" t="s">
        <v>177</v>
      </c>
      <c r="E9136" s="1">
        <v>2010</v>
      </c>
      <c r="F9136" s="1">
        <v>100</v>
      </c>
      <c r="G9136" s="1" t="s">
        <v>124</v>
      </c>
      <c r="H9136" s="1">
        <v>0</v>
      </c>
      <c r="I9136" s="1">
        <v>0</v>
      </c>
      <c r="J9136" s="1">
        <v>4.5482409999999999E-7</v>
      </c>
      <c r="K9136" s="1">
        <v>4.3520949999999999E-4</v>
      </c>
      <c r="L9136" s="1">
        <v>3.683991E-5</v>
      </c>
      <c r="M9136" s="1">
        <v>1.371081E-2</v>
      </c>
      <c r="N9136" s="1">
        <v>0</v>
      </c>
      <c r="O9136" s="1">
        <v>0</v>
      </c>
      <c r="P9136" s="1">
        <v>0</v>
      </c>
      <c r="Q9136" s="1">
        <v>0</v>
      </c>
      <c r="R9136" s="1">
        <v>744.6</v>
      </c>
      <c r="S9136" s="1">
        <v>120.45</v>
      </c>
      <c r="T9136" s="1">
        <v>1.04</v>
      </c>
      <c r="U9136" s="1">
        <v>9997.35</v>
      </c>
      <c r="V9136" s="1">
        <f t="shared" si="569"/>
        <v>0</v>
      </c>
      <c r="W9136" s="1">
        <f t="shared" si="570"/>
        <v>1.2201753988672288</v>
      </c>
      <c r="X9136" s="1">
        <f t="shared" si="571"/>
        <v>115.81730769230769</v>
      </c>
    </row>
    <row r="9137" spans="1:24" hidden="1" x14ac:dyDescent="0.3">
      <c r="A9137" s="18" t="str">
        <f t="shared" si="568"/>
        <v>OFF - Light Commercial - Generator Sets_2010_175</v>
      </c>
      <c r="B9137" s="1" t="s">
        <v>40</v>
      </c>
      <c r="C9137" s="1">
        <v>2020</v>
      </c>
      <c r="D9137" s="1" t="s">
        <v>177</v>
      </c>
      <c r="E9137" s="1">
        <v>2010</v>
      </c>
      <c r="F9137" s="1">
        <v>175</v>
      </c>
      <c r="G9137" s="1" t="s">
        <v>12</v>
      </c>
      <c r="H9137" s="1">
        <v>9.2236552866628593E-6</v>
      </c>
      <c r="I9137" s="1">
        <v>8.4839181326724996E-6</v>
      </c>
      <c r="J9137" s="1">
        <v>1.0150069999999999E-5</v>
      </c>
      <c r="K9137" s="1">
        <v>1.099814E-3</v>
      </c>
      <c r="L9137" s="1">
        <v>9.8485679999999997E-5</v>
      </c>
      <c r="M9137" s="1">
        <v>3.4182280000000002E-2</v>
      </c>
      <c r="N9137" s="1">
        <v>2.4505056000000001E-6</v>
      </c>
      <c r="O9137" s="1">
        <v>1.85149312E-6</v>
      </c>
      <c r="P9137" s="1">
        <v>3.3956520000000002E-7</v>
      </c>
      <c r="Q9137" s="1">
        <v>4.7694805801076398E-7</v>
      </c>
      <c r="R9137" s="1">
        <v>1361.45</v>
      </c>
      <c r="S9137" s="1">
        <v>149.64999999999901</v>
      </c>
      <c r="T9137" s="1">
        <v>1.32</v>
      </c>
      <c r="U9137" s="1">
        <v>21848.9</v>
      </c>
      <c r="V9137" s="1">
        <f t="shared" si="569"/>
        <v>0.12857469203758415</v>
      </c>
      <c r="W9137" s="1">
        <f t="shared" si="570"/>
        <v>1.4925610759191978</v>
      </c>
      <c r="X9137" s="1">
        <f t="shared" si="571"/>
        <v>113.37121212121137</v>
      </c>
    </row>
    <row r="9138" spans="1:24" hidden="1" x14ac:dyDescent="0.3">
      <c r="A9138" s="18" t="str">
        <f t="shared" si="568"/>
        <v>OFF - Light Commercial - Generator Sets_2010_175</v>
      </c>
      <c r="B9138" s="1" t="s">
        <v>40</v>
      </c>
      <c r="C9138" s="1">
        <v>2020</v>
      </c>
      <c r="D9138" s="1" t="s">
        <v>177</v>
      </c>
      <c r="E9138" s="1">
        <v>2010</v>
      </c>
      <c r="F9138" s="1">
        <v>175</v>
      </c>
      <c r="G9138" s="1" t="s">
        <v>124</v>
      </c>
      <c r="H9138" s="1">
        <v>0</v>
      </c>
      <c r="I9138" s="1">
        <v>0</v>
      </c>
      <c r="J9138" s="1">
        <v>4.9764619999999999E-7</v>
      </c>
      <c r="K9138" s="1">
        <v>5.2041610000000003E-4</v>
      </c>
      <c r="L9138" s="1">
        <v>4.8747649999999997E-5</v>
      </c>
      <c r="M9138" s="1">
        <v>1.9994040000000001E-2</v>
      </c>
      <c r="N9138" s="1">
        <v>0</v>
      </c>
      <c r="O9138" s="1">
        <v>0</v>
      </c>
      <c r="P9138" s="1">
        <v>0</v>
      </c>
      <c r="Q9138" s="1">
        <v>0</v>
      </c>
      <c r="R9138" s="1">
        <v>1076.75</v>
      </c>
      <c r="S9138" s="1">
        <v>98.55</v>
      </c>
      <c r="T9138" s="1">
        <v>0.86</v>
      </c>
      <c r="U9138" s="1">
        <v>14388.3</v>
      </c>
      <c r="V9138" s="1">
        <f t="shared" si="569"/>
        <v>0</v>
      </c>
      <c r="W9138" s="1">
        <f t="shared" si="570"/>
        <v>1.1218448551715119</v>
      </c>
      <c r="X9138" s="1">
        <f t="shared" si="571"/>
        <v>114.59302325581395</v>
      </c>
    </row>
    <row r="9139" spans="1:24" hidden="1" x14ac:dyDescent="0.3">
      <c r="A9139" s="18" t="str">
        <f t="shared" si="568"/>
        <v>OFF - Light Commercial - Generator Sets_2011_25</v>
      </c>
      <c r="B9139" s="1" t="s">
        <v>40</v>
      </c>
      <c r="C9139" s="1">
        <v>2020</v>
      </c>
      <c r="D9139" s="1" t="s">
        <v>177</v>
      </c>
      <c r="E9139" s="1">
        <v>2011</v>
      </c>
      <c r="F9139" s="1">
        <v>25</v>
      </c>
      <c r="G9139" s="1" t="s">
        <v>12</v>
      </c>
      <c r="H9139" s="1">
        <v>2.1772494407686301E-2</v>
      </c>
      <c r="I9139" s="1">
        <v>2.0026340356189901E-2</v>
      </c>
      <c r="J9139" s="1">
        <v>2.3959301973499901E-2</v>
      </c>
      <c r="K9139" s="1">
        <v>1.16023648194</v>
      </c>
      <c r="L9139" s="1">
        <v>1.60647990116E-2</v>
      </c>
      <c r="M9139" s="1">
        <v>1.9984132775300001</v>
      </c>
      <c r="N9139" s="1">
        <v>1.359802534212E-3</v>
      </c>
      <c r="O9139" s="1">
        <v>1.0274063591824E-3</v>
      </c>
      <c r="P9139" s="1">
        <v>5.4653814225999998E-5</v>
      </c>
      <c r="Q9139" s="1">
        <v>5.1845404718778601E-5</v>
      </c>
      <c r="R9139" s="1">
        <v>147992.9</v>
      </c>
      <c r="S9139" s="1">
        <v>208947.9</v>
      </c>
      <c r="T9139" s="1">
        <v>1796.6499999999901</v>
      </c>
      <c r="U9139" s="1">
        <v>2266029.5</v>
      </c>
      <c r="V9139" s="1">
        <f t="shared" si="569"/>
        <v>2.9263389928292192</v>
      </c>
      <c r="W9139" s="1">
        <f t="shared" si="570"/>
        <v>2.3474607403783003</v>
      </c>
      <c r="X9139" s="1">
        <f t="shared" si="571"/>
        <v>116.29861130437267</v>
      </c>
    </row>
    <row r="9140" spans="1:24" hidden="1" x14ac:dyDescent="0.3">
      <c r="A9140" s="18" t="str">
        <f t="shared" si="568"/>
        <v>OFF - Light Commercial - Generator Sets_2011_25</v>
      </c>
      <c r="B9140" s="1" t="s">
        <v>40</v>
      </c>
      <c r="C9140" s="1">
        <v>2020</v>
      </c>
      <c r="D9140" s="1" t="s">
        <v>177</v>
      </c>
      <c r="E9140" s="1">
        <v>2011</v>
      </c>
      <c r="F9140" s="1">
        <v>25</v>
      </c>
      <c r="G9140" s="1" t="s">
        <v>5</v>
      </c>
      <c r="H9140" s="1">
        <v>2.4856631944444402E-4</v>
      </c>
      <c r="I9140" s="1">
        <v>2.95814462809917E-4</v>
      </c>
      <c r="J9140" s="1">
        <v>3.5793549999999999E-4</v>
      </c>
      <c r="K9140" s="1">
        <v>1.5803340000000001E-3</v>
      </c>
      <c r="L9140" s="1">
        <v>2.3647709999999999E-3</v>
      </c>
      <c r="M9140" s="1">
        <v>0.3163165</v>
      </c>
      <c r="N9140" s="1">
        <v>9.01026E-5</v>
      </c>
      <c r="O9140" s="1">
        <v>8.2894392000000002E-5</v>
      </c>
      <c r="P9140" s="1">
        <v>4.4149419999999998E-6</v>
      </c>
      <c r="Q9140" s="1">
        <v>2.6481618286480398E-6</v>
      </c>
      <c r="R9140" s="1">
        <v>10526.5999999999</v>
      </c>
      <c r="S9140" s="1">
        <v>17322.900000000001</v>
      </c>
      <c r="T9140" s="1">
        <v>51.3</v>
      </c>
      <c r="U9140" s="1">
        <v>249097.9</v>
      </c>
      <c r="V9140" s="1">
        <f t="shared" si="569"/>
        <v>0.39322211782735139</v>
      </c>
      <c r="W9140" s="1">
        <f t="shared" si="570"/>
        <v>3.1434577334855374</v>
      </c>
      <c r="X9140" s="1">
        <f t="shared" si="571"/>
        <v>337.67836257309943</v>
      </c>
    </row>
    <row r="9141" spans="1:24" hidden="1" x14ac:dyDescent="0.3">
      <c r="A9141" s="18" t="str">
        <f t="shared" si="568"/>
        <v>OFF - Light Commercial - Generator Sets_2011_50</v>
      </c>
      <c r="B9141" s="1" t="s">
        <v>40</v>
      </c>
      <c r="C9141" s="1">
        <v>2020</v>
      </c>
      <c r="D9141" s="1" t="s">
        <v>177</v>
      </c>
      <c r="E9141" s="1">
        <v>2011</v>
      </c>
      <c r="F9141" s="1">
        <v>50</v>
      </c>
      <c r="G9141" s="1" t="s">
        <v>12</v>
      </c>
      <c r="H9141" s="1">
        <v>5.1377750152439101E-4</v>
      </c>
      <c r="I9141" s="1">
        <v>4.7257254590213501E-4</v>
      </c>
      <c r="J9141" s="1">
        <v>5.6538080000000004E-4</v>
      </c>
      <c r="K9141" s="1">
        <v>3.9545440000000001E-2</v>
      </c>
      <c r="L9141" s="1">
        <v>1.087078E-3</v>
      </c>
      <c r="M9141" s="1">
        <v>0.4647288</v>
      </c>
      <c r="N9141" s="1">
        <v>3.2037983999999997E-5</v>
      </c>
      <c r="O9141" s="1">
        <v>2.42064768E-5</v>
      </c>
      <c r="P9141" s="1">
        <v>5.6502550000000002E-6</v>
      </c>
      <c r="Q9141" s="1">
        <v>7.0097299035254896E-6</v>
      </c>
      <c r="R9141" s="1">
        <v>20009.3</v>
      </c>
      <c r="S9141" s="1">
        <v>9026.4500000000007</v>
      </c>
      <c r="T9141" s="1">
        <v>78.599999999999994</v>
      </c>
      <c r="U9141" s="1">
        <v>288846.40000000002</v>
      </c>
      <c r="V9141" s="1">
        <f t="shared" si="569"/>
        <v>0.54173903430217141</v>
      </c>
      <c r="W9141" s="1">
        <f t="shared" si="570"/>
        <v>1.2461845086809038</v>
      </c>
      <c r="X9141" s="1">
        <f t="shared" si="571"/>
        <v>114.8403307888041</v>
      </c>
    </row>
    <row r="9142" spans="1:24" hidden="1" x14ac:dyDescent="0.3">
      <c r="A9142" s="18" t="str">
        <f t="shared" si="568"/>
        <v>OFF - Light Commercial - Generator Sets_2011_50</v>
      </c>
      <c r="B9142" s="1" t="s">
        <v>40</v>
      </c>
      <c r="C9142" s="1">
        <v>2020</v>
      </c>
      <c r="D9142" s="1" t="s">
        <v>177</v>
      </c>
      <c r="E9142" s="1">
        <v>2011</v>
      </c>
      <c r="F9142" s="1">
        <v>50</v>
      </c>
      <c r="G9142" s="1" t="s">
        <v>5</v>
      </c>
      <c r="H9142" s="1">
        <v>1.29461458333333E-4</v>
      </c>
      <c r="I9142" s="1">
        <v>1.5406983471074299E-4</v>
      </c>
      <c r="J9142" s="1">
        <v>1.8642450000000001E-4</v>
      </c>
      <c r="K9142" s="1">
        <v>2.4072070000000002E-3</v>
      </c>
      <c r="L9142" s="1">
        <v>3.2098180000000001E-3</v>
      </c>
      <c r="M9142" s="1">
        <v>0.37450329999999998</v>
      </c>
      <c r="N9142" s="1">
        <v>1.1260610000000001E-4</v>
      </c>
      <c r="O9142" s="1">
        <v>1.03597612E-4</v>
      </c>
      <c r="P9142" s="1">
        <v>4.8413929999999999E-6</v>
      </c>
      <c r="Q9142" s="1">
        <v>3.1339030239860499E-6</v>
      </c>
      <c r="R9142" s="1">
        <v>12457.45</v>
      </c>
      <c r="S9142" s="1">
        <v>8935.2000000000007</v>
      </c>
      <c r="T9142" s="1">
        <v>26.47</v>
      </c>
      <c r="U9142" s="1">
        <v>294861.59999999998</v>
      </c>
      <c r="V9142" s="1">
        <f t="shared" si="569"/>
        <v>0.1730166901167414</v>
      </c>
      <c r="W9142" s="1">
        <f t="shared" si="570"/>
        <v>3.6045478161236386</v>
      </c>
      <c r="X9142" s="1">
        <f t="shared" si="571"/>
        <v>337.55950132225166</v>
      </c>
    </row>
    <row r="9143" spans="1:24" hidden="1" x14ac:dyDescent="0.3">
      <c r="A9143" s="18" t="str">
        <f t="shared" si="568"/>
        <v>OFF - Light Commercial - Generator Sets_2011_100</v>
      </c>
      <c r="B9143" s="1" t="s">
        <v>40</v>
      </c>
      <c r="C9143" s="1">
        <v>2020</v>
      </c>
      <c r="D9143" s="1" t="s">
        <v>177</v>
      </c>
      <c r="E9143" s="1">
        <v>2011</v>
      </c>
      <c r="F9143" s="1">
        <v>100</v>
      </c>
      <c r="G9143" s="1" t="s">
        <v>12</v>
      </c>
      <c r="H9143" s="1">
        <v>9.3180176275104701E-5</v>
      </c>
      <c r="I9143" s="1">
        <v>8.5707126137841299E-5</v>
      </c>
      <c r="J9143" s="1">
        <v>1.025391E-4</v>
      </c>
      <c r="K9143" s="1">
        <v>5.0341149999999996E-3</v>
      </c>
      <c r="L9143" s="1">
        <v>6.243345E-4</v>
      </c>
      <c r="M9143" s="1">
        <v>0.2301849</v>
      </c>
      <c r="N9143" s="1">
        <v>1.6049042999999999E-5</v>
      </c>
      <c r="O9143" s="1">
        <v>1.2125943600000001E-5</v>
      </c>
      <c r="P9143" s="1">
        <v>2.2239079999999998E-6</v>
      </c>
      <c r="Q9143" s="1">
        <v>3.15962104918122E-6</v>
      </c>
      <c r="R9143" s="1">
        <v>9019.15</v>
      </c>
      <c r="S9143" s="1">
        <v>1744.7</v>
      </c>
      <c r="T9143" s="1">
        <v>15.18</v>
      </c>
      <c r="U9143" s="1">
        <v>144810.1</v>
      </c>
      <c r="V9143" s="1">
        <f t="shared" si="569"/>
        <v>0.19597771069593375</v>
      </c>
      <c r="W9143" s="1">
        <f t="shared" si="570"/>
        <v>1.427601782163457</v>
      </c>
      <c r="X9143" s="1">
        <f t="shared" si="571"/>
        <v>114.93412384716733</v>
      </c>
    </row>
    <row r="9144" spans="1:24" hidden="1" x14ac:dyDescent="0.3">
      <c r="A9144" s="18" t="str">
        <f t="shared" si="568"/>
        <v>OFF - Light Commercial - Generator Sets_2011_100</v>
      </c>
      <c r="B9144" s="1" t="s">
        <v>40</v>
      </c>
      <c r="C9144" s="1">
        <v>2020</v>
      </c>
      <c r="D9144" s="1" t="s">
        <v>177</v>
      </c>
      <c r="E9144" s="1">
        <v>2011</v>
      </c>
      <c r="F9144" s="1">
        <v>100</v>
      </c>
      <c r="G9144" s="1" t="s">
        <v>124</v>
      </c>
      <c r="H9144" s="1">
        <v>0</v>
      </c>
      <c r="I9144" s="1">
        <v>0</v>
      </c>
      <c r="J9144" s="1">
        <v>4.791939E-7</v>
      </c>
      <c r="K9144" s="1">
        <v>4.703207E-4</v>
      </c>
      <c r="L9144" s="1">
        <v>3.9632499999999997E-5</v>
      </c>
      <c r="M9144" s="1">
        <v>1.4924349999999999E-2</v>
      </c>
      <c r="N9144" s="1">
        <v>0</v>
      </c>
      <c r="O9144" s="1">
        <v>0</v>
      </c>
      <c r="P9144" s="1">
        <v>0</v>
      </c>
      <c r="Q9144" s="1">
        <v>0</v>
      </c>
      <c r="R9144" s="1">
        <v>810.3</v>
      </c>
      <c r="S9144" s="1">
        <v>131.4</v>
      </c>
      <c r="T9144" s="1">
        <v>1.1299999999999999</v>
      </c>
      <c r="U9144" s="1">
        <v>10906.199999999901</v>
      </c>
      <c r="V9144" s="1">
        <f t="shared" si="569"/>
        <v>0</v>
      </c>
      <c r="W9144" s="1">
        <f t="shared" si="570"/>
        <v>1.2032797593055666</v>
      </c>
      <c r="X9144" s="1">
        <f t="shared" si="571"/>
        <v>116.28318584070799</v>
      </c>
    </row>
    <row r="9145" spans="1:24" hidden="1" x14ac:dyDescent="0.3">
      <c r="A9145" s="18" t="str">
        <f t="shared" si="568"/>
        <v>OFF - Light Commercial - Generator Sets_2011_175</v>
      </c>
      <c r="B9145" s="1" t="s">
        <v>40</v>
      </c>
      <c r="C9145" s="1">
        <v>2020</v>
      </c>
      <c r="D9145" s="1" t="s">
        <v>177</v>
      </c>
      <c r="E9145" s="1">
        <v>2011</v>
      </c>
      <c r="F9145" s="1">
        <v>175</v>
      </c>
      <c r="G9145" s="1" t="s">
        <v>12</v>
      </c>
      <c r="H9145" s="1">
        <v>9.8435351709635806E-6</v>
      </c>
      <c r="I9145" s="1">
        <v>9.0540836502522998E-6</v>
      </c>
      <c r="J9145" s="1">
        <v>1.083221E-5</v>
      </c>
      <c r="K9145" s="1">
        <v>1.192018E-3</v>
      </c>
      <c r="L9145" s="1">
        <v>1.068574E-4</v>
      </c>
      <c r="M9145" s="1">
        <v>3.720772E-2</v>
      </c>
      <c r="N9145" s="1">
        <v>2.6673966E-6</v>
      </c>
      <c r="O9145" s="1">
        <v>2.01536632E-6</v>
      </c>
      <c r="P9145" s="1">
        <v>3.6961970000000002E-7</v>
      </c>
      <c r="Q9145" s="1">
        <v>5.1786585387227703E-7</v>
      </c>
      <c r="R9145" s="1">
        <v>1478.25</v>
      </c>
      <c r="S9145" s="1">
        <v>164.25</v>
      </c>
      <c r="T9145" s="1">
        <v>1.43</v>
      </c>
      <c r="U9145" s="1">
        <v>23980.5</v>
      </c>
      <c r="V9145" s="1">
        <f t="shared" si="569"/>
        <v>0.1250186685265203</v>
      </c>
      <c r="W9145" s="1">
        <f t="shared" si="570"/>
        <v>1.4754855804577778</v>
      </c>
      <c r="X9145" s="1">
        <f t="shared" si="571"/>
        <v>114.86013986013987</v>
      </c>
    </row>
    <row r="9146" spans="1:24" hidden="1" x14ac:dyDescent="0.3">
      <c r="A9146" s="18" t="str">
        <f t="shared" si="568"/>
        <v>OFF - Light Commercial - Generator Sets_2011_175</v>
      </c>
      <c r="B9146" s="1" t="s">
        <v>40</v>
      </c>
      <c r="C9146" s="1">
        <v>2020</v>
      </c>
      <c r="D9146" s="1" t="s">
        <v>177</v>
      </c>
      <c r="E9146" s="1">
        <v>2011</v>
      </c>
      <c r="F9146" s="1">
        <v>175</v>
      </c>
      <c r="G9146" s="1" t="s">
        <v>124</v>
      </c>
      <c r="H9146" s="1">
        <v>0</v>
      </c>
      <c r="I9146" s="1">
        <v>0</v>
      </c>
      <c r="J9146" s="1">
        <v>5.2960550000000002E-7</v>
      </c>
      <c r="K9146" s="1">
        <v>5.6327999999999999E-4</v>
      </c>
      <c r="L9146" s="1">
        <v>5.2871960000000002E-5</v>
      </c>
      <c r="M9146" s="1">
        <v>2.17637E-2</v>
      </c>
      <c r="N9146" s="1">
        <v>0</v>
      </c>
      <c r="O9146" s="1">
        <v>0</v>
      </c>
      <c r="P9146" s="1">
        <v>0</v>
      </c>
      <c r="Q9146" s="1">
        <v>0</v>
      </c>
      <c r="R9146" s="1">
        <v>1175.3</v>
      </c>
      <c r="S9146" s="1">
        <v>105.85</v>
      </c>
      <c r="T9146" s="1">
        <v>0.94</v>
      </c>
      <c r="U9146" s="1">
        <v>15454.0999999999</v>
      </c>
      <c r="V9146" s="1">
        <f t="shared" si="569"/>
        <v>0</v>
      </c>
      <c r="W9146" s="1">
        <f t="shared" si="570"/>
        <v>1.1328444800635502</v>
      </c>
      <c r="X9146" s="1">
        <f t="shared" si="571"/>
        <v>112.6063829787234</v>
      </c>
    </row>
    <row r="9147" spans="1:24" hidden="1" x14ac:dyDescent="0.3">
      <c r="A9147" s="18" t="str">
        <f t="shared" si="568"/>
        <v>OFF - Light Commercial - Generator Sets_2012_25</v>
      </c>
      <c r="B9147" s="1" t="s">
        <v>40</v>
      </c>
      <c r="C9147" s="1">
        <v>2020</v>
      </c>
      <c r="D9147" s="1" t="s">
        <v>177</v>
      </c>
      <c r="E9147" s="1">
        <v>2012</v>
      </c>
      <c r="F9147" s="1">
        <v>25</v>
      </c>
      <c r="G9147" s="1" t="s">
        <v>12</v>
      </c>
      <c r="H9147" s="1">
        <v>2.3470727025032698E-2</v>
      </c>
      <c r="I9147" s="1">
        <v>2.1588374717625099E-2</v>
      </c>
      <c r="J9147" s="1">
        <v>2.5828103376699999E-2</v>
      </c>
      <c r="K9147" s="1">
        <v>1.25368703511</v>
      </c>
      <c r="L9147" s="1">
        <v>1.7352944644500001E-2</v>
      </c>
      <c r="M9147" s="1">
        <v>2.1576897761999998</v>
      </c>
      <c r="N9147" s="1">
        <v>1.4591171711070001E-3</v>
      </c>
      <c r="O9147" s="1">
        <v>1.1024440848364E-3</v>
      </c>
      <c r="P9147" s="1">
        <v>5.8983375865E-5</v>
      </c>
      <c r="Q9147" s="1">
        <v>5.5998560998722203E-5</v>
      </c>
      <c r="R9147" s="1">
        <v>159848.1</v>
      </c>
      <c r="S9147" s="1">
        <v>224891.1</v>
      </c>
      <c r="T9147" s="1">
        <v>1927.12</v>
      </c>
      <c r="U9147" s="1">
        <v>2446609.6</v>
      </c>
      <c r="V9147" s="1">
        <f t="shared" si="569"/>
        <v>2.9217555176802312</v>
      </c>
      <c r="W9147" s="1">
        <f t="shared" si="570"/>
        <v>2.3485353773146405</v>
      </c>
      <c r="X9147" s="1">
        <f t="shared" si="571"/>
        <v>116.69802606999046</v>
      </c>
    </row>
    <row r="9148" spans="1:24" hidden="1" x14ac:dyDescent="0.3">
      <c r="A9148" s="18" t="str">
        <f t="shared" si="568"/>
        <v>OFF - Light Commercial - Generator Sets_2012_25</v>
      </c>
      <c r="B9148" s="1" t="s">
        <v>40</v>
      </c>
      <c r="C9148" s="1">
        <v>2020</v>
      </c>
      <c r="D9148" s="1" t="s">
        <v>177</v>
      </c>
      <c r="E9148" s="1">
        <v>2012</v>
      </c>
      <c r="F9148" s="1">
        <v>25</v>
      </c>
      <c r="G9148" s="1" t="s">
        <v>5</v>
      </c>
      <c r="H9148" s="1">
        <v>2.7317562500000001E-4</v>
      </c>
      <c r="I9148" s="1">
        <v>3.2510157024793302E-4</v>
      </c>
      <c r="J9148" s="1">
        <v>3.933729E-4</v>
      </c>
      <c r="K9148" s="1">
        <v>1.7367947999999999E-3</v>
      </c>
      <c r="L9148" s="1">
        <v>2.598894E-3</v>
      </c>
      <c r="M9148" s="1">
        <v>0.34763329999999998</v>
      </c>
      <c r="N9148" s="1">
        <v>9.9023200000000004E-5</v>
      </c>
      <c r="O9148" s="1">
        <v>9.1101344000000002E-5</v>
      </c>
      <c r="P9148" s="1">
        <v>4.8520429999999996E-6</v>
      </c>
      <c r="Q9148" s="1">
        <v>2.90985604541804E-6</v>
      </c>
      <c r="R9148" s="1">
        <v>11566.85</v>
      </c>
      <c r="S9148" s="1">
        <v>19034.75</v>
      </c>
      <c r="T9148" s="1">
        <v>56.39</v>
      </c>
      <c r="U9148" s="1">
        <v>273709.84999999998</v>
      </c>
      <c r="V9148" s="1">
        <f t="shared" si="569"/>
        <v>0.39329392774802019</v>
      </c>
      <c r="W9148" s="1">
        <f t="shared" si="570"/>
        <v>3.1440304280328584</v>
      </c>
      <c r="X9148" s="1">
        <f t="shared" si="571"/>
        <v>337.55541762723885</v>
      </c>
    </row>
    <row r="9149" spans="1:24" hidden="1" x14ac:dyDescent="0.3">
      <c r="A9149" s="18" t="str">
        <f t="shared" si="568"/>
        <v>OFF - Light Commercial - Generator Sets_2012_50</v>
      </c>
      <c r="B9149" s="1" t="s">
        <v>40</v>
      </c>
      <c r="C9149" s="1">
        <v>2020</v>
      </c>
      <c r="D9149" s="1" t="s">
        <v>177</v>
      </c>
      <c r="E9149" s="1">
        <v>2012</v>
      </c>
      <c r="F9149" s="1">
        <v>50</v>
      </c>
      <c r="G9149" s="1" t="s">
        <v>12</v>
      </c>
      <c r="H9149" s="1">
        <v>5.5454359578313702E-4</v>
      </c>
      <c r="I9149" s="1">
        <v>5.1006919940132904E-4</v>
      </c>
      <c r="J9149" s="1">
        <v>6.102414E-4</v>
      </c>
      <c r="K9149" s="1">
        <v>4.189524E-2</v>
      </c>
      <c r="L9149" s="1">
        <v>1.1692650000000001E-3</v>
      </c>
      <c r="M9149" s="1">
        <v>0.51093730000000004</v>
      </c>
      <c r="N9149" s="1">
        <v>3.5223560999999999E-5</v>
      </c>
      <c r="O9149" s="1">
        <v>2.6613357200000001E-5</v>
      </c>
      <c r="P9149" s="1">
        <v>6.2120669999999999E-6</v>
      </c>
      <c r="Q9149" s="1">
        <v>7.6733654051544097E-6</v>
      </c>
      <c r="R9149" s="1">
        <v>21903.6499999999</v>
      </c>
      <c r="S9149" s="1">
        <v>9924.35</v>
      </c>
      <c r="T9149" s="1">
        <v>86.42</v>
      </c>
      <c r="U9149" s="1">
        <v>317579.2</v>
      </c>
      <c r="V9149" s="1">
        <f t="shared" si="569"/>
        <v>0.53182120499368191</v>
      </c>
      <c r="W9149" s="1">
        <f t="shared" si="570"/>
        <v>1.2191285456694787</v>
      </c>
      <c r="X9149" s="1">
        <f t="shared" si="571"/>
        <v>114.83857903263134</v>
      </c>
    </row>
    <row r="9150" spans="1:24" hidden="1" x14ac:dyDescent="0.3">
      <c r="A9150" s="18" t="str">
        <f t="shared" si="568"/>
        <v>OFF - Light Commercial - Generator Sets_2012_50</v>
      </c>
      <c r="B9150" s="1" t="s">
        <v>40</v>
      </c>
      <c r="C9150" s="1">
        <v>2020</v>
      </c>
      <c r="D9150" s="1" t="s">
        <v>177</v>
      </c>
      <c r="E9150" s="1">
        <v>2012</v>
      </c>
      <c r="F9150" s="1">
        <v>50</v>
      </c>
      <c r="G9150" s="1" t="s">
        <v>5</v>
      </c>
      <c r="H9150" s="1">
        <v>1.34100138888888E-4</v>
      </c>
      <c r="I9150" s="1">
        <v>1.5959024793388399E-4</v>
      </c>
      <c r="J9150" s="1">
        <v>1.931042E-4</v>
      </c>
      <c r="K9150" s="1">
        <v>2.5779700000000002E-3</v>
      </c>
      <c r="L9150" s="1">
        <v>3.5043990000000001E-3</v>
      </c>
      <c r="M9150" s="1">
        <v>0.41158090000000003</v>
      </c>
      <c r="N9150" s="1">
        <v>1.212519E-4</v>
      </c>
      <c r="O9150" s="1">
        <v>1.11551748E-4</v>
      </c>
      <c r="P9150" s="1">
        <v>5.3207130000000003E-6</v>
      </c>
      <c r="Q9150" s="1">
        <v>3.4433449575000502E-6</v>
      </c>
      <c r="R9150" s="1">
        <v>13687.5</v>
      </c>
      <c r="S9150" s="1">
        <v>9818.5</v>
      </c>
      <c r="T9150" s="1">
        <v>29.09</v>
      </c>
      <c r="U9150" s="1">
        <v>324010.5</v>
      </c>
      <c r="V9150" s="1">
        <f t="shared" si="569"/>
        <v>0.16309320443667463</v>
      </c>
      <c r="W9150" s="1">
        <f t="shared" si="570"/>
        <v>3.5813194724245347</v>
      </c>
      <c r="X9150" s="1">
        <f t="shared" si="571"/>
        <v>337.52148504640769</v>
      </c>
    </row>
    <row r="9151" spans="1:24" hidden="1" x14ac:dyDescent="0.3">
      <c r="A9151" s="18" t="str">
        <f t="shared" si="568"/>
        <v>OFF - Light Commercial - Generator Sets_2012_100</v>
      </c>
      <c r="B9151" s="1" t="s">
        <v>40</v>
      </c>
      <c r="C9151" s="1">
        <v>2020</v>
      </c>
      <c r="D9151" s="1" t="s">
        <v>177</v>
      </c>
      <c r="E9151" s="1">
        <v>2012</v>
      </c>
      <c r="F9151" s="1">
        <v>100</v>
      </c>
      <c r="G9151" s="1" t="s">
        <v>12</v>
      </c>
      <c r="H9151" s="1">
        <v>1.00669641842937E-4</v>
      </c>
      <c r="I9151" s="1">
        <v>9.2595936567133597E-5</v>
      </c>
      <c r="J9151" s="1">
        <v>1.1078079999999999E-4</v>
      </c>
      <c r="K9151" s="1">
        <v>5.2989659999999996E-3</v>
      </c>
      <c r="L9151" s="1">
        <v>6.8053340000000001E-4</v>
      </c>
      <c r="M9151" s="1">
        <v>0.25307249999999998</v>
      </c>
      <c r="N9151" s="1">
        <v>1.7644824E-5</v>
      </c>
      <c r="O9151" s="1">
        <v>1.3331644799999999E-5</v>
      </c>
      <c r="P9151" s="1">
        <v>2.4450330000000002E-6</v>
      </c>
      <c r="Q9151" s="1">
        <v>3.46906188038392E-6</v>
      </c>
      <c r="R9151" s="1">
        <v>9902.4499999999898</v>
      </c>
      <c r="S9151" s="1">
        <v>1916.25</v>
      </c>
      <c r="T9151" s="1">
        <v>16.690000000000001</v>
      </c>
      <c r="U9151" s="1">
        <v>159048.75</v>
      </c>
      <c r="V9151" s="1">
        <f t="shared" si="569"/>
        <v>0.19277480353347468</v>
      </c>
      <c r="W9151" s="1">
        <f t="shared" si="570"/>
        <v>1.4167975112801285</v>
      </c>
      <c r="X9151" s="1">
        <f t="shared" si="571"/>
        <v>114.81426003594966</v>
      </c>
    </row>
    <row r="9152" spans="1:24" hidden="1" x14ac:dyDescent="0.3">
      <c r="A9152" s="18" t="str">
        <f t="shared" si="568"/>
        <v>OFF - Light Commercial - Generator Sets_2012_100</v>
      </c>
      <c r="B9152" s="1" t="s">
        <v>40</v>
      </c>
      <c r="C9152" s="1">
        <v>2020</v>
      </c>
      <c r="D9152" s="1" t="s">
        <v>177</v>
      </c>
      <c r="E9152" s="1">
        <v>2012</v>
      </c>
      <c r="F9152" s="1">
        <v>100</v>
      </c>
      <c r="G9152" s="1" t="s">
        <v>124</v>
      </c>
      <c r="H9152" s="1">
        <v>0</v>
      </c>
      <c r="I9152" s="1">
        <v>0</v>
      </c>
      <c r="J9152" s="1">
        <v>5.0937460000000002E-7</v>
      </c>
      <c r="K9152" s="1">
        <v>5.1333710000000003E-4</v>
      </c>
      <c r="L9152" s="1">
        <v>4.3058559999999999E-5</v>
      </c>
      <c r="M9152" s="1">
        <v>1.6408289999999999E-2</v>
      </c>
      <c r="N9152" s="1">
        <v>0</v>
      </c>
      <c r="O9152" s="1">
        <v>0</v>
      </c>
      <c r="P9152" s="1">
        <v>0</v>
      </c>
      <c r="Q9152" s="1">
        <v>0</v>
      </c>
      <c r="R9152" s="1">
        <v>890.6</v>
      </c>
      <c r="S9152" s="1">
        <v>142.35</v>
      </c>
      <c r="T9152" s="1">
        <v>1.24</v>
      </c>
      <c r="U9152" s="1">
        <v>11815.05</v>
      </c>
      <c r="V9152" s="1">
        <f t="shared" si="569"/>
        <v>0</v>
      </c>
      <c r="W9152" s="1">
        <f t="shared" si="570"/>
        <v>1.2067367487913006</v>
      </c>
      <c r="X9152" s="1">
        <f t="shared" si="571"/>
        <v>114.79838709677419</v>
      </c>
    </row>
    <row r="9153" spans="1:24" hidden="1" x14ac:dyDescent="0.3">
      <c r="A9153" s="18" t="str">
        <f t="shared" si="568"/>
        <v>OFF - Light Commercial - Generator Sets_2012_175</v>
      </c>
      <c r="B9153" s="1" t="s">
        <v>40</v>
      </c>
      <c r="C9153" s="1">
        <v>2020</v>
      </c>
      <c r="D9153" s="1" t="s">
        <v>177</v>
      </c>
      <c r="E9153" s="1">
        <v>2012</v>
      </c>
      <c r="F9153" s="1">
        <v>175</v>
      </c>
      <c r="G9153" s="1" t="s">
        <v>12</v>
      </c>
      <c r="H9153" s="1">
        <v>1.06062580479245E-5</v>
      </c>
      <c r="I9153" s="1">
        <v>9.7556361524809606E-6</v>
      </c>
      <c r="J9153" s="1">
        <v>1.1671539999999999E-5</v>
      </c>
      <c r="K9153" s="1">
        <v>1.30489E-3</v>
      </c>
      <c r="L9153" s="1">
        <v>1.171029E-4</v>
      </c>
      <c r="M9153" s="1">
        <v>4.0907319999999997E-2</v>
      </c>
      <c r="N9153" s="1">
        <v>2.9326184999999999E-6</v>
      </c>
      <c r="O9153" s="1">
        <v>2.2157562E-6</v>
      </c>
      <c r="P9153" s="1">
        <v>4.0637130000000001E-7</v>
      </c>
      <c r="Q9153" s="1">
        <v>5.7029177981984097E-7</v>
      </c>
      <c r="R9153" s="1">
        <v>1627.9</v>
      </c>
      <c r="S9153" s="1">
        <v>182.5</v>
      </c>
      <c r="T9153" s="1">
        <v>1.58</v>
      </c>
      <c r="U9153" s="1">
        <v>26645</v>
      </c>
      <c r="V9153" s="1">
        <f t="shared" si="569"/>
        <v>0.12123512666469917</v>
      </c>
      <c r="W9153" s="1">
        <f t="shared" si="570"/>
        <v>1.4552597793115891</v>
      </c>
      <c r="X9153" s="1">
        <f t="shared" si="571"/>
        <v>115.50632911392404</v>
      </c>
    </row>
    <row r="9154" spans="1:24" hidden="1" x14ac:dyDescent="0.3">
      <c r="A9154" s="18" t="str">
        <f t="shared" si="568"/>
        <v>OFF - Light Commercial - Generator Sets_2012_175</v>
      </c>
      <c r="B9154" s="1" t="s">
        <v>40</v>
      </c>
      <c r="C9154" s="1">
        <v>2020</v>
      </c>
      <c r="D9154" s="1" t="s">
        <v>177</v>
      </c>
      <c r="E9154" s="1">
        <v>2012</v>
      </c>
      <c r="F9154" s="1">
        <v>175</v>
      </c>
      <c r="G9154" s="1" t="s">
        <v>124</v>
      </c>
      <c r="H9154" s="1">
        <v>0</v>
      </c>
      <c r="I9154" s="1">
        <v>0</v>
      </c>
      <c r="J9154" s="1">
        <v>5.6897600000000005E-7</v>
      </c>
      <c r="K9154" s="1">
        <v>6.1577159999999997E-4</v>
      </c>
      <c r="L9154" s="1">
        <v>5.7919830000000003E-5</v>
      </c>
      <c r="M9154" s="1">
        <v>2.392768E-2</v>
      </c>
      <c r="N9154" s="1">
        <v>0</v>
      </c>
      <c r="O9154" s="1">
        <v>0</v>
      </c>
      <c r="P9154" s="1">
        <v>0</v>
      </c>
      <c r="Q9154" s="1">
        <v>0</v>
      </c>
      <c r="R9154" s="1">
        <v>1288.44999999999</v>
      </c>
      <c r="S9154" s="1">
        <v>116.8</v>
      </c>
      <c r="T9154" s="1">
        <v>1.03</v>
      </c>
      <c r="U9154" s="1">
        <v>17052.8</v>
      </c>
      <c r="V9154" s="1">
        <f t="shared" si="569"/>
        <v>0</v>
      </c>
      <c r="W9154" s="1">
        <f t="shared" si="570"/>
        <v>1.1246572328637456</v>
      </c>
      <c r="X9154" s="1">
        <f t="shared" si="571"/>
        <v>113.39805825242718</v>
      </c>
    </row>
    <row r="9155" spans="1:24" hidden="1" x14ac:dyDescent="0.3">
      <c r="A9155" s="18" t="str">
        <f t="shared" si="568"/>
        <v>OFF - Light Commercial - Generator Sets_2013_25</v>
      </c>
      <c r="B9155" s="1" t="s">
        <v>40</v>
      </c>
      <c r="C9155" s="1">
        <v>2020</v>
      </c>
      <c r="D9155" s="1" t="s">
        <v>177</v>
      </c>
      <c r="E9155" s="1">
        <v>2013</v>
      </c>
      <c r="F9155" s="1">
        <v>25</v>
      </c>
      <c r="G9155" s="1" t="s">
        <v>12</v>
      </c>
      <c r="H9155" s="1">
        <v>2.47587648373058E-2</v>
      </c>
      <c r="I9155" s="1">
        <v>2.2773111897353902E-2</v>
      </c>
      <c r="J9155" s="1">
        <v>2.7245510418799999E-2</v>
      </c>
      <c r="K9155" s="1">
        <v>1.32601292393</v>
      </c>
      <c r="L9155" s="1">
        <v>1.83471566994E-2</v>
      </c>
      <c r="M9155" s="1">
        <v>2.2801622825700001</v>
      </c>
      <c r="N9155" s="1">
        <v>1.531134169992E-3</v>
      </c>
      <c r="O9155" s="1">
        <v>1.1568569284384001E-3</v>
      </c>
      <c r="P9155" s="1">
        <v>6.2299805029999999E-5</v>
      </c>
      <c r="Q9155" s="1">
        <v>5.9196542481523597E-5</v>
      </c>
      <c r="R9155" s="1">
        <v>168976.74999999901</v>
      </c>
      <c r="S9155" s="1">
        <v>236822.95</v>
      </c>
      <c r="T9155" s="1">
        <v>2024</v>
      </c>
      <c r="U9155" s="1">
        <v>2585554.15</v>
      </c>
      <c r="V9155" s="1">
        <f t="shared" si="569"/>
        <v>2.9164688553867828</v>
      </c>
      <c r="W9155" s="1">
        <f t="shared" si="570"/>
        <v>2.3496530179926123</v>
      </c>
      <c r="X9155" s="1">
        <f t="shared" si="571"/>
        <v>117.00738636363637</v>
      </c>
    </row>
    <row r="9156" spans="1:24" hidden="1" x14ac:dyDescent="0.3">
      <c r="A9156" s="18" t="str">
        <f t="shared" si="568"/>
        <v>OFF - Light Commercial - Generator Sets_2013_25</v>
      </c>
      <c r="B9156" s="1" t="s">
        <v>40</v>
      </c>
      <c r="C9156" s="1">
        <v>2020</v>
      </c>
      <c r="D9156" s="1" t="s">
        <v>177</v>
      </c>
      <c r="E9156" s="1">
        <v>2013</v>
      </c>
      <c r="F9156" s="1">
        <v>25</v>
      </c>
      <c r="G9156" s="1" t="s">
        <v>5</v>
      </c>
      <c r="H9156" s="1">
        <v>2.8591888888888797E-4</v>
      </c>
      <c r="I9156" s="1">
        <v>3.40267107438016E-4</v>
      </c>
      <c r="J9156" s="1">
        <v>4.1172319999999997E-4</v>
      </c>
      <c r="K9156" s="1">
        <v>1.8178133999999901E-3</v>
      </c>
      <c r="L9156" s="1">
        <v>2.7201289999999999E-3</v>
      </c>
      <c r="M9156" s="1">
        <v>0.3638498</v>
      </c>
      <c r="N9156" s="1">
        <v>1.0364247E-4</v>
      </c>
      <c r="O9156" s="1">
        <v>9.5351072400000006E-5</v>
      </c>
      <c r="P9156" s="1">
        <v>5.0783829999999997E-6</v>
      </c>
      <c r="Q9156" s="1">
        <v>3.0466716183960499E-6</v>
      </c>
      <c r="R9156" s="1">
        <v>12110.7</v>
      </c>
      <c r="S9156" s="1">
        <v>19925.349999999999</v>
      </c>
      <c r="T9156" s="1">
        <v>59.02</v>
      </c>
      <c r="U9156" s="1">
        <v>286514.05</v>
      </c>
      <c r="V9156" s="1">
        <f t="shared" si="569"/>
        <v>0.39324449009733953</v>
      </c>
      <c r="W9156" s="1">
        <f t="shared" si="570"/>
        <v>3.1436354505668493</v>
      </c>
      <c r="X9156" s="1">
        <f t="shared" si="571"/>
        <v>337.60335479498468</v>
      </c>
    </row>
    <row r="9157" spans="1:24" hidden="1" x14ac:dyDescent="0.3">
      <c r="A9157" s="18" t="str">
        <f t="shared" si="568"/>
        <v>OFF - Light Commercial - Generator Sets_2013_50</v>
      </c>
      <c r="B9157" s="1" t="s">
        <v>40</v>
      </c>
      <c r="C9157" s="1">
        <v>2020</v>
      </c>
      <c r="D9157" s="1" t="s">
        <v>177</v>
      </c>
      <c r="E9157" s="1">
        <v>2013</v>
      </c>
      <c r="F9157" s="1">
        <v>50</v>
      </c>
      <c r="G9157" s="1" t="s">
        <v>12</v>
      </c>
      <c r="H9157" s="1">
        <v>5.6771833786334303E-4</v>
      </c>
      <c r="I9157" s="1">
        <v>5.2218732716670304E-4</v>
      </c>
      <c r="J9157" s="1">
        <v>6.2473940000000005E-4</v>
      </c>
      <c r="K9157" s="1">
        <v>4.205329E-2</v>
      </c>
      <c r="L9157" s="1">
        <v>1.192722E-3</v>
      </c>
      <c r="M9157" s="1">
        <v>0.53299439999999998</v>
      </c>
      <c r="N9157" s="1">
        <v>3.6744155999999999E-5</v>
      </c>
      <c r="O9157" s="1">
        <v>2.7762251199999999E-5</v>
      </c>
      <c r="P9157" s="1">
        <v>6.4802399999999996E-6</v>
      </c>
      <c r="Q9157" s="1">
        <v>7.9687407440297106E-6</v>
      </c>
      <c r="R9157" s="1">
        <v>22746.799999999999</v>
      </c>
      <c r="S9157" s="1">
        <v>10355.049999999999</v>
      </c>
      <c r="T9157" s="1">
        <v>90.15</v>
      </c>
      <c r="U9157" s="1">
        <v>331361.59999999998</v>
      </c>
      <c r="V9157" s="1">
        <f t="shared" si="569"/>
        <v>0.52181042323208982</v>
      </c>
      <c r="W9157" s="1">
        <f t="shared" si="570"/>
        <v>1.1918611181070233</v>
      </c>
      <c r="X9157" s="1">
        <f t="shared" si="571"/>
        <v>114.86466999445368</v>
      </c>
    </row>
    <row r="9158" spans="1:24" hidden="1" x14ac:dyDescent="0.3">
      <c r="A9158" s="18" t="str">
        <f t="shared" si="568"/>
        <v>OFF - Light Commercial - Generator Sets_2013_50</v>
      </c>
      <c r="B9158" s="1" t="s">
        <v>40</v>
      </c>
      <c r="C9158" s="1">
        <v>2020</v>
      </c>
      <c r="D9158" s="1" t="s">
        <v>177</v>
      </c>
      <c r="E9158" s="1">
        <v>2013</v>
      </c>
      <c r="F9158" s="1">
        <v>50</v>
      </c>
      <c r="G9158" s="1" t="s">
        <v>5</v>
      </c>
      <c r="H9158" s="1">
        <v>1.3179555555555499E-4</v>
      </c>
      <c r="I9158" s="1">
        <v>1.5684760330578499E-4</v>
      </c>
      <c r="J9158" s="1">
        <v>1.897856E-4</v>
      </c>
      <c r="K9158" s="1">
        <v>2.6275140000000001E-3</v>
      </c>
      <c r="L9158" s="1">
        <v>2.2005229999999998E-3</v>
      </c>
      <c r="M9158" s="1">
        <v>0.43078050000000001</v>
      </c>
      <c r="N9158" s="1">
        <v>8.5538850000000002E-6</v>
      </c>
      <c r="O9158" s="1">
        <v>7.8695742000000004E-6</v>
      </c>
      <c r="P9158" s="1">
        <v>5.5689159999999998E-6</v>
      </c>
      <c r="Q9158" s="1">
        <v>3.60219793820605E-6</v>
      </c>
      <c r="R9158" s="1">
        <v>14318.949999999901</v>
      </c>
      <c r="S9158" s="1">
        <v>10278.4</v>
      </c>
      <c r="T9158" s="1">
        <v>30.45</v>
      </c>
      <c r="U9158" s="1">
        <v>339187.20000000001</v>
      </c>
      <c r="V9158" s="1">
        <f t="shared" si="569"/>
        <v>0.1531182767568243</v>
      </c>
      <c r="W9158" s="1">
        <f t="shared" si="570"/>
        <v>2.1482017105920925</v>
      </c>
      <c r="X9158" s="1">
        <f t="shared" si="571"/>
        <v>337.55008210180625</v>
      </c>
    </row>
    <row r="9159" spans="1:24" hidden="1" x14ac:dyDescent="0.3">
      <c r="A9159" s="18" t="str">
        <f t="shared" si="568"/>
        <v>OFF - Light Commercial - Generator Sets_2013_100</v>
      </c>
      <c r="B9159" s="1" t="s">
        <v>40</v>
      </c>
      <c r="C9159" s="1">
        <v>2020</v>
      </c>
      <c r="D9159" s="1" t="s">
        <v>177</v>
      </c>
      <c r="E9159" s="1">
        <v>2013</v>
      </c>
      <c r="F9159" s="1">
        <v>100</v>
      </c>
      <c r="G9159" s="1" t="s">
        <v>12</v>
      </c>
      <c r="H9159" s="1">
        <v>1.0316328301705E-4</v>
      </c>
      <c r="I9159" s="1">
        <v>9.4889587719083001E-5</v>
      </c>
      <c r="J9159" s="1">
        <v>1.135249E-4</v>
      </c>
      <c r="K9159" s="1">
        <v>5.2818470000000001E-3</v>
      </c>
      <c r="L9159" s="1">
        <v>7.0377820000000002E-4</v>
      </c>
      <c r="M9159" s="1">
        <v>0.2639975</v>
      </c>
      <c r="N9159" s="1">
        <v>1.8406539000000001E-5</v>
      </c>
      <c r="O9159" s="1">
        <v>1.39071628E-5</v>
      </c>
      <c r="P9159" s="1">
        <v>2.5505840000000002E-6</v>
      </c>
      <c r="Q9159" s="1">
        <v>3.6135528470198902E-6</v>
      </c>
      <c r="R9159" s="1">
        <v>10314.9</v>
      </c>
      <c r="S9159" s="1">
        <v>2000.2</v>
      </c>
      <c r="T9159" s="1">
        <v>17.41</v>
      </c>
      <c r="U9159" s="1">
        <v>166016.6</v>
      </c>
      <c r="V9159" s="1">
        <f t="shared" si="569"/>
        <v>0.1892586095410331</v>
      </c>
      <c r="W9159" s="1">
        <f t="shared" si="570"/>
        <v>1.403695460787679</v>
      </c>
      <c r="X9159" s="1">
        <f t="shared" si="571"/>
        <v>114.88799540493969</v>
      </c>
    </row>
    <row r="9160" spans="1:24" hidden="1" x14ac:dyDescent="0.3">
      <c r="A9160" s="18" t="str">
        <f t="shared" si="568"/>
        <v>OFF - Light Commercial - Generator Sets_2013_100</v>
      </c>
      <c r="B9160" s="1" t="s">
        <v>40</v>
      </c>
      <c r="C9160" s="1">
        <v>2020</v>
      </c>
      <c r="D9160" s="1" t="s">
        <v>177</v>
      </c>
      <c r="E9160" s="1">
        <v>2013</v>
      </c>
      <c r="F9160" s="1">
        <v>100</v>
      </c>
      <c r="G9160" s="1" t="s">
        <v>124</v>
      </c>
      <c r="H9160" s="1">
        <v>0</v>
      </c>
      <c r="I9160" s="1">
        <v>0</v>
      </c>
      <c r="J9160" s="1">
        <v>5.1314420000000004E-7</v>
      </c>
      <c r="K9160" s="1">
        <v>5.3158820000000001E-4</v>
      </c>
      <c r="L9160" s="1">
        <v>4.4380550000000003E-5</v>
      </c>
      <c r="M9160" s="1">
        <v>1.7116630000000001E-2</v>
      </c>
      <c r="N9160" s="1">
        <v>0</v>
      </c>
      <c r="O9160" s="1">
        <v>0</v>
      </c>
      <c r="P9160" s="1">
        <v>0</v>
      </c>
      <c r="Q9160" s="1">
        <v>0</v>
      </c>
      <c r="R9160" s="1">
        <v>930.74999999999898</v>
      </c>
      <c r="S9160" s="1">
        <v>149.64999999999901</v>
      </c>
      <c r="T9160" s="1">
        <v>1.3</v>
      </c>
      <c r="U9160" s="1">
        <v>12420.95</v>
      </c>
      <c r="V9160" s="1">
        <f t="shared" si="569"/>
        <v>0</v>
      </c>
      <c r="W9160" s="1">
        <f t="shared" si="570"/>
        <v>1.1831136559743463</v>
      </c>
      <c r="X9160" s="1">
        <f t="shared" si="571"/>
        <v>115.11538461538385</v>
      </c>
    </row>
    <row r="9161" spans="1:24" hidden="1" x14ac:dyDescent="0.3">
      <c r="A9161" s="18" t="str">
        <f t="shared" si="568"/>
        <v>OFF - Light Commercial - Generator Sets_2013_175</v>
      </c>
      <c r="B9161" s="1" t="s">
        <v>40</v>
      </c>
      <c r="C9161" s="1">
        <v>2020</v>
      </c>
      <c r="D9161" s="1" t="s">
        <v>177</v>
      </c>
      <c r="E9161" s="1">
        <v>2013</v>
      </c>
      <c r="F9161" s="1">
        <v>175</v>
      </c>
      <c r="G9161" s="1" t="s">
        <v>12</v>
      </c>
      <c r="H9161" s="1">
        <v>1.0838765256411299E-5</v>
      </c>
      <c r="I9161" s="1">
        <v>9.9694962828471192E-6</v>
      </c>
      <c r="J9161" s="1">
        <v>1.19274E-5</v>
      </c>
      <c r="K9161" s="1">
        <v>1.3553269999999999E-3</v>
      </c>
      <c r="L9161" s="1">
        <v>1.2176240000000001E-4</v>
      </c>
      <c r="M9161" s="1">
        <v>4.2673269999999999E-2</v>
      </c>
      <c r="N9161" s="1">
        <v>3.0592187999999999E-6</v>
      </c>
      <c r="O9161" s="1">
        <v>2.3114097599999998E-6</v>
      </c>
      <c r="P9161" s="1">
        <v>4.2391419999999998E-7</v>
      </c>
      <c r="Q9161" s="1">
        <v>5.9458672111261398E-7</v>
      </c>
      <c r="R9161" s="1">
        <v>1697.25</v>
      </c>
      <c r="S9161" s="1">
        <v>189.8</v>
      </c>
      <c r="T9161" s="1">
        <v>1.65</v>
      </c>
      <c r="U9161" s="1">
        <v>27710.799999999999</v>
      </c>
      <c r="V9161" s="1">
        <f t="shared" si="569"/>
        <v>0.11912769880513213</v>
      </c>
      <c r="W9161" s="1">
        <f t="shared" si="570"/>
        <v>1.4549656373258169</v>
      </c>
      <c r="X9161" s="1">
        <f t="shared" si="571"/>
        <v>115.03030303030305</v>
      </c>
    </row>
    <row r="9162" spans="1:24" hidden="1" x14ac:dyDescent="0.3">
      <c r="A9162" s="18" t="str">
        <f t="shared" ref="A9162:A9225" si="572">D9162&amp;"_"&amp;E9162&amp;"_"&amp;F9162</f>
        <v>OFF - Light Commercial - Generator Sets_2013_175</v>
      </c>
      <c r="B9162" s="1" t="s">
        <v>40</v>
      </c>
      <c r="C9162" s="1">
        <v>2020</v>
      </c>
      <c r="D9162" s="1" t="s">
        <v>177</v>
      </c>
      <c r="E9162" s="1">
        <v>2013</v>
      </c>
      <c r="F9162" s="1">
        <v>175</v>
      </c>
      <c r="G9162" s="1" t="s">
        <v>124</v>
      </c>
      <c r="H9162" s="1">
        <v>0</v>
      </c>
      <c r="I9162" s="1">
        <v>0</v>
      </c>
      <c r="J9162" s="1">
        <v>5.7967609999999995E-7</v>
      </c>
      <c r="K9162" s="1">
        <v>6.3868680000000002E-4</v>
      </c>
      <c r="L9162" s="1">
        <v>6.020195E-5</v>
      </c>
      <c r="M9162" s="1">
        <v>2.4960639999999999E-2</v>
      </c>
      <c r="N9162" s="1">
        <v>0</v>
      </c>
      <c r="O9162" s="1">
        <v>0</v>
      </c>
      <c r="P9162" s="1">
        <v>0</v>
      </c>
      <c r="Q9162" s="1">
        <v>0</v>
      </c>
      <c r="R9162" s="1">
        <v>1346.85</v>
      </c>
      <c r="S9162" s="1">
        <v>124.1</v>
      </c>
      <c r="T9162" s="1">
        <v>1.07</v>
      </c>
      <c r="U9162" s="1">
        <v>18118.599999999999</v>
      </c>
      <c r="V9162" s="1">
        <f t="shared" si="569"/>
        <v>0</v>
      </c>
      <c r="W9162" s="1">
        <f t="shared" si="570"/>
        <v>1.1002072997228647</v>
      </c>
      <c r="X9162" s="1">
        <f t="shared" si="571"/>
        <v>115.98130841121494</v>
      </c>
    </row>
    <row r="9163" spans="1:24" hidden="1" x14ac:dyDescent="0.3">
      <c r="A9163" s="18" t="str">
        <f t="shared" si="572"/>
        <v>OFF - Light Commercial - Generator Sets_2014_25</v>
      </c>
      <c r="B9163" s="1" t="s">
        <v>40</v>
      </c>
      <c r="C9163" s="1">
        <v>2020</v>
      </c>
      <c r="D9163" s="1" t="s">
        <v>177</v>
      </c>
      <c r="E9163" s="1">
        <v>2014</v>
      </c>
      <c r="F9163" s="1">
        <v>25</v>
      </c>
      <c r="G9163" s="1" t="s">
        <v>12</v>
      </c>
      <c r="H9163" s="1">
        <v>2.63950089447029E-2</v>
      </c>
      <c r="I9163" s="1">
        <v>2.42781292273377E-2</v>
      </c>
      <c r="J9163" s="1">
        <v>2.9046097248099999E-2</v>
      </c>
      <c r="K9163" s="1">
        <v>1.41847385515</v>
      </c>
      <c r="L9163" s="1">
        <v>1.9617068415100001E-2</v>
      </c>
      <c r="M9163" s="1">
        <v>2.4364149563899899</v>
      </c>
      <c r="N9163" s="1">
        <v>1.6212889903589999E-3</v>
      </c>
      <c r="O9163" s="1">
        <v>1.2249739038267999E-3</v>
      </c>
      <c r="P9163" s="1">
        <v>6.6525944992999994E-5</v>
      </c>
      <c r="Q9163" s="1">
        <v>6.3283207343192295E-5</v>
      </c>
      <c r="R9163" s="1">
        <v>180642.15</v>
      </c>
      <c r="S9163" s="1">
        <v>251893.8</v>
      </c>
      <c r="T9163" s="1">
        <v>2142.5100000000002</v>
      </c>
      <c r="U9163" s="1">
        <v>2762619.3</v>
      </c>
      <c r="V9163" s="1">
        <f t="shared" ref="V9163:V9226" si="573">IFERROR(CONVERT(I9163,"ton","g")*365/U9163,0)</f>
        <v>2.9099315812489599</v>
      </c>
      <c r="W9163" s="1">
        <f t="shared" ref="W9163:W9226" si="574">IFERROR(CONVERT(L9163,"ton","g")*365/U9163,0)</f>
        <v>2.3512654693485522</v>
      </c>
      <c r="X9163" s="1">
        <f t="shared" ref="X9163:X9226" si="575">S9163/T9163</f>
        <v>117.56948625677359</v>
      </c>
    </row>
    <row r="9164" spans="1:24" hidden="1" x14ac:dyDescent="0.3">
      <c r="A9164" s="18" t="str">
        <f t="shared" si="572"/>
        <v>OFF - Light Commercial - Generator Sets_2014_25</v>
      </c>
      <c r="B9164" s="1" t="s">
        <v>40</v>
      </c>
      <c r="C9164" s="1">
        <v>2020</v>
      </c>
      <c r="D9164" s="1" t="s">
        <v>177</v>
      </c>
      <c r="E9164" s="1">
        <v>2014</v>
      </c>
      <c r="F9164" s="1">
        <v>25</v>
      </c>
      <c r="G9164" s="1" t="s">
        <v>5</v>
      </c>
      <c r="H9164" s="1">
        <v>2.9417145833333301E-4</v>
      </c>
      <c r="I9164" s="1">
        <v>3.5008834710743798E-4</v>
      </c>
      <c r="J9164" s="1">
        <v>4.2360690000000002E-4</v>
      </c>
      <c r="K9164" s="1">
        <v>1.8702819E-3</v>
      </c>
      <c r="L9164" s="1">
        <v>2.7986420000000001E-3</v>
      </c>
      <c r="M9164" s="1">
        <v>0.37435190000000002</v>
      </c>
      <c r="N9164" s="1">
        <v>1.0663396000000001E-4</v>
      </c>
      <c r="O9164" s="1">
        <v>9.8103243199999994E-5</v>
      </c>
      <c r="P9164" s="1">
        <v>5.2249630000000004E-6</v>
      </c>
      <c r="Q9164" s="1">
        <v>3.1339030239860499E-6</v>
      </c>
      <c r="R9164" s="1">
        <v>12457.45</v>
      </c>
      <c r="S9164" s="1">
        <v>20498.3999999999</v>
      </c>
      <c r="T9164" s="1">
        <v>60.72</v>
      </c>
      <c r="U9164" s="1">
        <v>294744.8</v>
      </c>
      <c r="V9164" s="1">
        <f t="shared" si="573"/>
        <v>0.39329652039292012</v>
      </c>
      <c r="W9164" s="1">
        <f t="shared" si="574"/>
        <v>3.1440525499344663</v>
      </c>
      <c r="X9164" s="1">
        <f t="shared" si="575"/>
        <v>337.58893280632248</v>
      </c>
    </row>
    <row r="9165" spans="1:24" hidden="1" x14ac:dyDescent="0.3">
      <c r="A9165" s="18" t="str">
        <f t="shared" si="572"/>
        <v>OFF - Light Commercial - Generator Sets_2014_50</v>
      </c>
      <c r="B9165" s="1" t="s">
        <v>40</v>
      </c>
      <c r="C9165" s="1">
        <v>2020</v>
      </c>
      <c r="D9165" s="1" t="s">
        <v>177</v>
      </c>
      <c r="E9165" s="1">
        <v>2014</v>
      </c>
      <c r="F9165" s="1">
        <v>50</v>
      </c>
      <c r="G9165" s="1" t="s">
        <v>12</v>
      </c>
      <c r="H9165" s="1">
        <v>5.7203634185992995E-4</v>
      </c>
      <c r="I9165" s="1">
        <v>5.2615902724276404E-4</v>
      </c>
      <c r="J9165" s="1">
        <v>6.2949109999999996E-4</v>
      </c>
      <c r="K9165" s="1">
        <v>4.149688E-2</v>
      </c>
      <c r="L9165" s="1">
        <v>1.1972689999999999E-3</v>
      </c>
      <c r="M9165" s="1">
        <v>0.54742829999999998</v>
      </c>
      <c r="N9165" s="1">
        <v>3.7739213999999998E-5</v>
      </c>
      <c r="O9165" s="1">
        <v>2.8514072800000002E-5</v>
      </c>
      <c r="P9165" s="1">
        <v>6.6557300000000001E-6</v>
      </c>
      <c r="Q9165" s="1">
        <v>8.1490347820444993E-6</v>
      </c>
      <c r="R9165" s="1">
        <v>23261.449999999899</v>
      </c>
      <c r="S9165" s="1">
        <v>10636.1</v>
      </c>
      <c r="T9165" s="1">
        <v>92.59</v>
      </c>
      <c r="U9165" s="1">
        <v>340355.2</v>
      </c>
      <c r="V9165" s="1">
        <f t="shared" si="573"/>
        <v>0.51188598182039269</v>
      </c>
      <c r="W9165" s="1">
        <f t="shared" si="574"/>
        <v>1.1647908442809067</v>
      </c>
      <c r="X9165" s="1">
        <f t="shared" si="575"/>
        <v>114.8730964467005</v>
      </c>
    </row>
    <row r="9166" spans="1:24" hidden="1" x14ac:dyDescent="0.3">
      <c r="A9166" s="18" t="str">
        <f t="shared" si="572"/>
        <v>OFF - Light Commercial - Generator Sets_2014_50</v>
      </c>
      <c r="B9166" s="1" t="s">
        <v>40</v>
      </c>
      <c r="C9166" s="1">
        <v>2020</v>
      </c>
      <c r="D9166" s="1" t="s">
        <v>177</v>
      </c>
      <c r="E9166" s="1">
        <v>2014</v>
      </c>
      <c r="F9166" s="1">
        <v>50</v>
      </c>
      <c r="G9166" s="1" t="s">
        <v>5</v>
      </c>
      <c r="H9166" s="1">
        <v>1.26792430555555E-4</v>
      </c>
      <c r="I9166" s="1">
        <v>1.5089347107438E-4</v>
      </c>
      <c r="J9166" s="1">
        <v>1.825811E-4</v>
      </c>
      <c r="K9166" s="1">
        <v>2.6305980000000001E-3</v>
      </c>
      <c r="L9166" s="1">
        <v>2.249044E-3</v>
      </c>
      <c r="M9166" s="1">
        <v>0.44321430000000001</v>
      </c>
      <c r="N9166" s="1">
        <v>8.5312689999999993E-6</v>
      </c>
      <c r="O9166" s="1">
        <v>7.8487674799999999E-6</v>
      </c>
      <c r="P9166" s="1">
        <v>5.7296540000000004E-6</v>
      </c>
      <c r="Q9166" s="1">
        <v>3.7050391742700601E-6</v>
      </c>
      <c r="R9166" s="1">
        <v>14727.75</v>
      </c>
      <c r="S9166" s="1">
        <v>10574.05</v>
      </c>
      <c r="T9166" s="1">
        <v>31.33</v>
      </c>
      <c r="U9166" s="1">
        <v>348943.65</v>
      </c>
      <c r="V9166" s="1">
        <f t="shared" si="573"/>
        <v>0.14318705277592172</v>
      </c>
      <c r="W9166" s="1">
        <f t="shared" si="574"/>
        <v>2.1341810194334365</v>
      </c>
      <c r="X9166" s="1">
        <f t="shared" si="575"/>
        <v>337.50558570060645</v>
      </c>
    </row>
    <row r="9167" spans="1:24" hidden="1" x14ac:dyDescent="0.3">
      <c r="A9167" s="18" t="str">
        <f t="shared" si="572"/>
        <v>OFF - Light Commercial - Generator Sets_2014_100</v>
      </c>
      <c r="B9167" s="1" t="s">
        <v>40</v>
      </c>
      <c r="C9167" s="1">
        <v>2020</v>
      </c>
      <c r="D9167" s="1" t="s">
        <v>177</v>
      </c>
      <c r="E9167" s="1">
        <v>2014</v>
      </c>
      <c r="F9167" s="1">
        <v>100</v>
      </c>
      <c r="G9167" s="1" t="s">
        <v>12</v>
      </c>
      <c r="H9167" s="1">
        <v>1.04054745424326E-4</v>
      </c>
      <c r="I9167" s="1">
        <v>9.5709554841295102E-5</v>
      </c>
      <c r="J9167" s="1">
        <v>1.145059E-4</v>
      </c>
      <c r="K9167" s="1">
        <v>5.1723569999999998E-3</v>
      </c>
      <c r="L9167" s="1">
        <v>7.165381E-4</v>
      </c>
      <c r="M9167" s="1">
        <v>0.27114690000000002</v>
      </c>
      <c r="N9167" s="1">
        <v>1.89050129999999E-5</v>
      </c>
      <c r="O9167" s="1">
        <v>1.4283787599999999E-5</v>
      </c>
      <c r="P9167" s="1">
        <v>2.619657E-6</v>
      </c>
      <c r="Q9167" s="1">
        <v>3.7056178877082901E-6</v>
      </c>
      <c r="R9167" s="1">
        <v>10577.7</v>
      </c>
      <c r="S9167" s="1">
        <v>2054.9499999999998</v>
      </c>
      <c r="T9167" s="1">
        <v>17.88</v>
      </c>
      <c r="U9167" s="1">
        <v>170560.84999999899</v>
      </c>
      <c r="V9167" s="1">
        <f t="shared" si="573"/>
        <v>0.18580805843098835</v>
      </c>
      <c r="W9167" s="1">
        <f t="shared" si="574"/>
        <v>1.3910685654488599</v>
      </c>
      <c r="X9167" s="1">
        <f t="shared" si="575"/>
        <v>114.93008948545861</v>
      </c>
    </row>
    <row r="9168" spans="1:24" hidden="1" x14ac:dyDescent="0.3">
      <c r="A9168" s="18" t="str">
        <f t="shared" si="572"/>
        <v>OFF - Light Commercial - Generator Sets_2014_100</v>
      </c>
      <c r="B9168" s="1" t="s">
        <v>40</v>
      </c>
      <c r="C9168" s="1">
        <v>2020</v>
      </c>
      <c r="D9168" s="1" t="s">
        <v>177</v>
      </c>
      <c r="E9168" s="1">
        <v>2014</v>
      </c>
      <c r="F9168" s="1">
        <v>100</v>
      </c>
      <c r="G9168" s="1" t="s">
        <v>124</v>
      </c>
      <c r="H9168" s="1">
        <v>0</v>
      </c>
      <c r="I9168" s="1">
        <v>0</v>
      </c>
      <c r="J9168" s="1">
        <v>5.0832719999999995E-7</v>
      </c>
      <c r="K9168" s="1">
        <v>5.4196859999999997E-4</v>
      </c>
      <c r="L9168" s="1">
        <v>4.5031029999999998E-5</v>
      </c>
      <c r="M9168" s="1">
        <v>1.7580160000000001E-2</v>
      </c>
      <c r="N9168" s="1">
        <v>0</v>
      </c>
      <c r="O9168" s="1">
        <v>0</v>
      </c>
      <c r="P9168" s="1">
        <v>0</v>
      </c>
      <c r="Q9168" s="1">
        <v>0</v>
      </c>
      <c r="R9168" s="1">
        <v>956.3</v>
      </c>
      <c r="S9168" s="1">
        <v>153.29999999999899</v>
      </c>
      <c r="T9168" s="1">
        <v>1.33</v>
      </c>
      <c r="U9168" s="1">
        <v>12723.9</v>
      </c>
      <c r="V9168" s="1">
        <f t="shared" si="573"/>
        <v>0</v>
      </c>
      <c r="W9168" s="1">
        <f t="shared" si="574"/>
        <v>1.1718721526816465</v>
      </c>
      <c r="X9168" s="1">
        <f t="shared" si="575"/>
        <v>115.26315789473608</v>
      </c>
    </row>
    <row r="9169" spans="1:24" hidden="1" x14ac:dyDescent="0.3">
      <c r="A9169" s="18" t="str">
        <f t="shared" si="572"/>
        <v>OFF - Light Commercial - Generator Sets_2014_175</v>
      </c>
      <c r="B9169" s="1" t="s">
        <v>40</v>
      </c>
      <c r="C9169" s="1">
        <v>2020</v>
      </c>
      <c r="D9169" s="1" t="s">
        <v>177</v>
      </c>
      <c r="E9169" s="1">
        <v>2014</v>
      </c>
      <c r="F9169" s="1">
        <v>175</v>
      </c>
      <c r="G9169" s="1" t="s">
        <v>12</v>
      </c>
      <c r="H9169" s="1">
        <v>1.0900822308187901E-5</v>
      </c>
      <c r="I9169" s="1">
        <v>1.0026576359071199E-5</v>
      </c>
      <c r="J9169" s="1">
        <v>1.199569E-5</v>
      </c>
      <c r="K9169" s="1">
        <v>1.385977E-3</v>
      </c>
      <c r="L9169" s="1">
        <v>1.2465339999999999E-4</v>
      </c>
      <c r="M9169" s="1">
        <v>4.3828909999999999E-2</v>
      </c>
      <c r="N9169" s="1">
        <v>3.1420656000000001E-6</v>
      </c>
      <c r="O9169" s="1">
        <v>2.37400512E-6</v>
      </c>
      <c r="P9169" s="1">
        <v>4.3539430000000002E-7</v>
      </c>
      <c r="Q9169" s="1">
        <v>6.0993089456068205E-7</v>
      </c>
      <c r="R9169" s="1">
        <v>1741.05</v>
      </c>
      <c r="S9169" s="1">
        <v>193.45</v>
      </c>
      <c r="T9169" s="1">
        <v>1.69</v>
      </c>
      <c r="U9169" s="1">
        <v>28243.7</v>
      </c>
      <c r="V9169" s="1">
        <f t="shared" si="573"/>
        <v>0.11754919963031989</v>
      </c>
      <c r="W9169" s="1">
        <f t="shared" si="574"/>
        <v>1.4614068527929178</v>
      </c>
      <c r="X9169" s="1">
        <f t="shared" si="575"/>
        <v>114.46745562130177</v>
      </c>
    </row>
    <row r="9170" spans="1:24" hidden="1" x14ac:dyDescent="0.3">
      <c r="A9170" s="18" t="str">
        <f t="shared" si="572"/>
        <v>OFF - Light Commercial - Generator Sets_2014_175</v>
      </c>
      <c r="B9170" s="1" t="s">
        <v>40</v>
      </c>
      <c r="C9170" s="1">
        <v>2020</v>
      </c>
      <c r="D9170" s="1" t="s">
        <v>177</v>
      </c>
      <c r="E9170" s="1">
        <v>2014</v>
      </c>
      <c r="F9170" s="1">
        <v>175</v>
      </c>
      <c r="G9170" s="1" t="s">
        <v>124</v>
      </c>
      <c r="H9170" s="1">
        <v>0</v>
      </c>
      <c r="I9170" s="1">
        <v>0</v>
      </c>
      <c r="J9170" s="1">
        <v>5.8113680000000001E-7</v>
      </c>
      <c r="K9170" s="1">
        <v>6.5221650000000001E-4</v>
      </c>
      <c r="L9170" s="1">
        <v>6.1608120000000005E-5</v>
      </c>
      <c r="M9170" s="1">
        <v>2.5636599999999999E-2</v>
      </c>
      <c r="N9170" s="1">
        <v>0</v>
      </c>
      <c r="O9170" s="1">
        <v>0</v>
      </c>
      <c r="P9170" s="1">
        <v>0</v>
      </c>
      <c r="Q9170" s="1">
        <v>0</v>
      </c>
      <c r="R9170" s="1">
        <v>1383.35</v>
      </c>
      <c r="S9170" s="1">
        <v>127.74999999999901</v>
      </c>
      <c r="T9170" s="1">
        <v>1.1000000000000001</v>
      </c>
      <c r="U9170" s="1">
        <v>18651.499999999902</v>
      </c>
      <c r="V9170" s="1">
        <f t="shared" si="573"/>
        <v>0</v>
      </c>
      <c r="W9170" s="1">
        <f t="shared" si="574"/>
        <v>1.0937367186710196</v>
      </c>
      <c r="X9170" s="1">
        <f t="shared" si="575"/>
        <v>116.13636363636272</v>
      </c>
    </row>
    <row r="9171" spans="1:24" hidden="1" x14ac:dyDescent="0.3">
      <c r="A9171" s="18" t="str">
        <f t="shared" si="572"/>
        <v>OFF - Light Commercial - Generator Sets_2015_25</v>
      </c>
      <c r="B9171" s="1" t="s">
        <v>40</v>
      </c>
      <c r="C9171" s="1">
        <v>2020</v>
      </c>
      <c r="D9171" s="1" t="s">
        <v>177</v>
      </c>
      <c r="E9171" s="1">
        <v>2015</v>
      </c>
      <c r="F9171" s="1">
        <v>25</v>
      </c>
      <c r="G9171" s="1" t="s">
        <v>12</v>
      </c>
      <c r="H9171" s="1">
        <v>2.7502925915929899E-2</v>
      </c>
      <c r="I9171" s="1">
        <v>2.5297191257472301E-2</v>
      </c>
      <c r="J9171" s="1">
        <v>3.0265292292E-2</v>
      </c>
      <c r="K9171" s="1">
        <v>1.4807255906000001</v>
      </c>
      <c r="L9171" s="1">
        <v>2.0472723349100001E-2</v>
      </c>
      <c r="M9171" s="1">
        <v>2.5418065890100001</v>
      </c>
      <c r="N9171" s="1">
        <v>1.6831438602390001E-3</v>
      </c>
      <c r="O9171" s="1">
        <v>1.2717086944028001E-3</v>
      </c>
      <c r="P9171" s="1">
        <v>6.9379502525999994E-5</v>
      </c>
      <c r="Q9171" s="1">
        <v>6.6036207795999702E-5</v>
      </c>
      <c r="R9171" s="1">
        <v>188500.6</v>
      </c>
      <c r="S9171" s="1">
        <v>262150.3</v>
      </c>
      <c r="T9171" s="1">
        <v>2225.35</v>
      </c>
      <c r="U9171" s="1">
        <v>2882149.5</v>
      </c>
      <c r="V9171" s="1">
        <f t="shared" si="573"/>
        <v>2.9063264913491484</v>
      </c>
      <c r="W9171" s="1">
        <f t="shared" si="574"/>
        <v>2.3520563059338184</v>
      </c>
      <c r="X9171" s="1">
        <f t="shared" si="575"/>
        <v>117.80182892578695</v>
      </c>
    </row>
    <row r="9172" spans="1:24" hidden="1" x14ac:dyDescent="0.3">
      <c r="A9172" s="18" t="str">
        <f t="shared" si="572"/>
        <v>OFF - Light Commercial - Generator Sets_2015_25</v>
      </c>
      <c r="B9172" s="1" t="s">
        <v>40</v>
      </c>
      <c r="C9172" s="1">
        <v>2020</v>
      </c>
      <c r="D9172" s="1" t="s">
        <v>177</v>
      </c>
      <c r="E9172" s="1">
        <v>2015</v>
      </c>
      <c r="F9172" s="1">
        <v>25</v>
      </c>
      <c r="G9172" s="1" t="s">
        <v>5</v>
      </c>
      <c r="H9172" s="1">
        <v>3.0137541666666601E-4</v>
      </c>
      <c r="I9172" s="1">
        <v>3.5866165289256198E-4</v>
      </c>
      <c r="J9172" s="1">
        <v>4.3398059999999998E-4</v>
      </c>
      <c r="K9172" s="1">
        <v>1.91608279999999E-3</v>
      </c>
      <c r="L9172" s="1">
        <v>2.8671779999999902E-3</v>
      </c>
      <c r="M9172" s="1">
        <v>0.38351930000000001</v>
      </c>
      <c r="N9172" s="1">
        <v>1.092453E-4</v>
      </c>
      <c r="O9172" s="1">
        <v>1.00505676E-4</v>
      </c>
      <c r="P9172" s="1">
        <v>5.3529159999999996E-6</v>
      </c>
      <c r="Q9172" s="1">
        <v>3.2110339510340502E-6</v>
      </c>
      <c r="R9172" s="1">
        <v>12764.05</v>
      </c>
      <c r="S9172" s="1">
        <v>20998.449999999899</v>
      </c>
      <c r="T9172" s="1">
        <v>62.21</v>
      </c>
      <c r="U9172" s="1">
        <v>301938.94999999902</v>
      </c>
      <c r="V9172" s="1">
        <f t="shared" si="573"/>
        <v>0.39332758522697453</v>
      </c>
      <c r="W9172" s="1">
        <f t="shared" si="574"/>
        <v>3.1443010147887764</v>
      </c>
      <c r="X9172" s="1">
        <f t="shared" si="575"/>
        <v>337.54139205915283</v>
      </c>
    </row>
    <row r="9173" spans="1:24" hidden="1" x14ac:dyDescent="0.3">
      <c r="A9173" s="18" t="str">
        <f t="shared" si="572"/>
        <v>OFF - Light Commercial - Generator Sets_2015_50</v>
      </c>
      <c r="B9173" s="1" t="s">
        <v>40</v>
      </c>
      <c r="C9173" s="1">
        <v>2020</v>
      </c>
      <c r="D9173" s="1" t="s">
        <v>177</v>
      </c>
      <c r="E9173" s="1">
        <v>2015</v>
      </c>
      <c r="F9173" s="1">
        <v>50</v>
      </c>
      <c r="G9173" s="1" t="s">
        <v>12</v>
      </c>
      <c r="H9173" s="1">
        <v>5.7298778033130398E-4</v>
      </c>
      <c r="I9173" s="1">
        <v>5.27034160348733E-4</v>
      </c>
      <c r="J9173" s="1">
        <v>6.3053809999999997E-4</v>
      </c>
      <c r="K9173" s="1">
        <v>4.0653559999999998E-2</v>
      </c>
      <c r="L9173" s="1">
        <v>1.1945510000000001E-3</v>
      </c>
      <c r="M9173" s="1">
        <v>0.55914589999999997</v>
      </c>
      <c r="N9173" s="1">
        <v>3.8547017999999998E-5</v>
      </c>
      <c r="O9173" s="1">
        <v>2.91244136E-5</v>
      </c>
      <c r="P9173" s="1">
        <v>6.7981950000000001E-6</v>
      </c>
      <c r="Q9173" s="1">
        <v>8.2871323430771104E-6</v>
      </c>
      <c r="R9173" s="1">
        <v>23655.65</v>
      </c>
      <c r="S9173" s="1">
        <v>10862.4</v>
      </c>
      <c r="T9173" s="1">
        <v>94.57</v>
      </c>
      <c r="U9173" s="1">
        <v>347596.79999999999</v>
      </c>
      <c r="V9173" s="1">
        <f t="shared" si="573"/>
        <v>0.50205534665562379</v>
      </c>
      <c r="W9173" s="1">
        <f t="shared" si="574"/>
        <v>1.1379351881213668</v>
      </c>
      <c r="X9173" s="1">
        <f t="shared" si="575"/>
        <v>114.86094956117162</v>
      </c>
    </row>
    <row r="9174" spans="1:24" hidden="1" x14ac:dyDescent="0.3">
      <c r="A9174" s="18" t="str">
        <f t="shared" si="572"/>
        <v>OFF - Light Commercial - Generator Sets_2015_50</v>
      </c>
      <c r="B9174" s="1" t="s">
        <v>40</v>
      </c>
      <c r="C9174" s="1">
        <v>2020</v>
      </c>
      <c r="D9174" s="1" t="s">
        <v>177</v>
      </c>
      <c r="E9174" s="1">
        <v>2015</v>
      </c>
      <c r="F9174" s="1">
        <v>50</v>
      </c>
      <c r="G9174" s="1" t="s">
        <v>5</v>
      </c>
      <c r="H9174" s="1">
        <v>1.2087458333333299E-4</v>
      </c>
      <c r="I9174" s="1">
        <v>1.43850743801652E-4</v>
      </c>
      <c r="J9174" s="1">
        <v>1.7405940000000001E-4</v>
      </c>
      <c r="K9174" s="1">
        <v>2.6204819999999999E-3</v>
      </c>
      <c r="L9174" s="1">
        <v>2.2887599999999999E-3</v>
      </c>
      <c r="M9174" s="1">
        <v>0.45406819999999998</v>
      </c>
      <c r="N9174" s="1">
        <v>8.4640819999999999E-6</v>
      </c>
      <c r="O9174" s="1">
        <v>7.7869554399999994E-6</v>
      </c>
      <c r="P9174" s="1">
        <v>5.8699670000000003E-6</v>
      </c>
      <c r="Q9174" s="1">
        <v>3.7941070305040601E-6</v>
      </c>
      <c r="R9174" s="1">
        <v>15081.8</v>
      </c>
      <c r="S9174" s="1">
        <v>10833.2</v>
      </c>
      <c r="T9174" s="1">
        <v>32.090000000000003</v>
      </c>
      <c r="U9174" s="1">
        <v>357495.6</v>
      </c>
      <c r="V9174" s="1">
        <f t="shared" si="573"/>
        <v>0.13323858492047322</v>
      </c>
      <c r="W9174" s="1">
        <f t="shared" si="574"/>
        <v>2.1199135684905661</v>
      </c>
      <c r="X9174" s="1">
        <f t="shared" si="575"/>
        <v>337.5880336553443</v>
      </c>
    </row>
    <row r="9175" spans="1:24" hidden="1" x14ac:dyDescent="0.3">
      <c r="A9175" s="18" t="str">
        <f t="shared" si="572"/>
        <v>OFF - Light Commercial - Generator Sets_2015_100</v>
      </c>
      <c r="B9175" s="1" t="s">
        <v>40</v>
      </c>
      <c r="C9175" s="1">
        <v>2020</v>
      </c>
      <c r="D9175" s="1" t="s">
        <v>177</v>
      </c>
      <c r="E9175" s="1">
        <v>2015</v>
      </c>
      <c r="F9175" s="1">
        <v>100</v>
      </c>
      <c r="G9175" s="1" t="s">
        <v>12</v>
      </c>
      <c r="H9175" s="1">
        <v>1.04338904746196E-4</v>
      </c>
      <c r="I9175" s="1">
        <v>9.5970924585551707E-5</v>
      </c>
      <c r="J9175" s="1">
        <v>1.148186E-4</v>
      </c>
      <c r="K9175" s="1">
        <v>5.0251330000000002E-3</v>
      </c>
      <c r="L9175" s="1">
        <v>7.2544109999999999E-4</v>
      </c>
      <c r="M9175" s="1">
        <v>0.27695069999999999</v>
      </c>
      <c r="N9175" s="1">
        <v>1.9309671E-5</v>
      </c>
      <c r="O9175" s="1">
        <v>1.4589529200000001E-5</v>
      </c>
      <c r="P9175" s="1">
        <v>2.67573E-6</v>
      </c>
      <c r="Q9175" s="1">
        <v>3.7797813927072802E-6</v>
      </c>
      <c r="R9175" s="1">
        <v>10789.4</v>
      </c>
      <c r="S9175" s="1">
        <v>2098.75</v>
      </c>
      <c r="T9175" s="1">
        <v>18.27</v>
      </c>
      <c r="U9175" s="1">
        <v>174196.25</v>
      </c>
      <c r="V9175" s="1">
        <f t="shared" si="573"/>
        <v>0.18242715194909029</v>
      </c>
      <c r="W9175" s="1">
        <f t="shared" si="574"/>
        <v>1.3789609129152729</v>
      </c>
      <c r="X9175" s="1">
        <f t="shared" si="575"/>
        <v>114.87411056376574</v>
      </c>
    </row>
    <row r="9176" spans="1:24" hidden="1" x14ac:dyDescent="0.3">
      <c r="A9176" s="18" t="str">
        <f t="shared" si="572"/>
        <v>OFF - Light Commercial - Generator Sets_2015_100</v>
      </c>
      <c r="B9176" s="1" t="s">
        <v>40</v>
      </c>
      <c r="C9176" s="1">
        <v>2020</v>
      </c>
      <c r="D9176" s="1" t="s">
        <v>177</v>
      </c>
      <c r="E9176" s="1">
        <v>2015</v>
      </c>
      <c r="F9176" s="1">
        <v>100</v>
      </c>
      <c r="G9176" s="1" t="s">
        <v>124</v>
      </c>
      <c r="H9176" s="1">
        <v>0</v>
      </c>
      <c r="I9176" s="1">
        <v>0</v>
      </c>
      <c r="J9176" s="1">
        <v>5.0009400000000003E-7</v>
      </c>
      <c r="K9176" s="1">
        <v>5.4946800000000001E-4</v>
      </c>
      <c r="L9176" s="1">
        <v>4.5431730000000003E-5</v>
      </c>
      <c r="M9176" s="1">
        <v>1.7956469999999999E-2</v>
      </c>
      <c r="N9176" s="1">
        <v>0</v>
      </c>
      <c r="O9176" s="1">
        <v>0</v>
      </c>
      <c r="P9176" s="1">
        <v>0</v>
      </c>
      <c r="Q9176" s="1">
        <v>0</v>
      </c>
      <c r="R9176" s="1">
        <v>974.55</v>
      </c>
      <c r="S9176" s="1">
        <v>156.94999999999999</v>
      </c>
      <c r="T9176" s="1">
        <v>1.36</v>
      </c>
      <c r="U9176" s="1">
        <v>13026.8499999999</v>
      </c>
      <c r="V9176" s="1">
        <f t="shared" si="573"/>
        <v>0</v>
      </c>
      <c r="W9176" s="1">
        <f t="shared" si="574"/>
        <v>1.1548044877500845</v>
      </c>
      <c r="X9176" s="1">
        <f t="shared" si="575"/>
        <v>115.40441176470587</v>
      </c>
    </row>
    <row r="9177" spans="1:24" hidden="1" x14ac:dyDescent="0.3">
      <c r="A9177" s="18" t="str">
        <f t="shared" si="572"/>
        <v>OFF - Light Commercial - Generator Sets_2015_175</v>
      </c>
      <c r="B9177" s="1" t="s">
        <v>40</v>
      </c>
      <c r="C9177" s="1">
        <v>2020</v>
      </c>
      <c r="D9177" s="1" t="s">
        <v>177</v>
      </c>
      <c r="E9177" s="1">
        <v>2015</v>
      </c>
      <c r="F9177" s="1">
        <v>175</v>
      </c>
      <c r="G9177" s="1" t="s">
        <v>12</v>
      </c>
      <c r="H9177" s="1">
        <v>1.0897741719440999E-5</v>
      </c>
      <c r="I9177" s="1">
        <v>1.00237428335418E-5</v>
      </c>
      <c r="J9177" s="1">
        <v>1.19923E-5</v>
      </c>
      <c r="K9177" s="1">
        <v>1.40946E-3</v>
      </c>
      <c r="L9177" s="1">
        <v>1.269063E-4</v>
      </c>
      <c r="M9177" s="1">
        <v>4.4767059999999997E-2</v>
      </c>
      <c r="N9177" s="1">
        <v>3.2093208E-6</v>
      </c>
      <c r="O9177" s="1">
        <v>2.4248201599999999E-6</v>
      </c>
      <c r="P9177" s="1">
        <v>4.4471379999999998E-7</v>
      </c>
      <c r="Q9177" s="1">
        <v>6.2271770576740501E-7</v>
      </c>
      <c r="R9177" s="1">
        <v>1777.55</v>
      </c>
      <c r="S9177" s="1">
        <v>197.1</v>
      </c>
      <c r="T9177" s="1">
        <v>1.73</v>
      </c>
      <c r="U9177" s="1">
        <v>28776.6</v>
      </c>
      <c r="V9177" s="1">
        <f t="shared" si="573"/>
        <v>0.11533975819727907</v>
      </c>
      <c r="W9177" s="1">
        <f t="shared" si="574"/>
        <v>1.4602671076847034</v>
      </c>
      <c r="X9177" s="1">
        <f t="shared" si="575"/>
        <v>113.93063583815028</v>
      </c>
    </row>
    <row r="9178" spans="1:24" hidden="1" x14ac:dyDescent="0.3">
      <c r="A9178" s="18" t="str">
        <f t="shared" si="572"/>
        <v>OFF - Light Commercial - Generator Sets_2015_175</v>
      </c>
      <c r="B9178" s="1" t="s">
        <v>40</v>
      </c>
      <c r="C9178" s="1">
        <v>2020</v>
      </c>
      <c r="D9178" s="1" t="s">
        <v>177</v>
      </c>
      <c r="E9178" s="1">
        <v>2015</v>
      </c>
      <c r="F9178" s="1">
        <v>175</v>
      </c>
      <c r="G9178" s="1" t="s">
        <v>124</v>
      </c>
      <c r="H9178" s="1">
        <v>0</v>
      </c>
      <c r="I9178" s="1">
        <v>0</v>
      </c>
      <c r="J9178" s="1">
        <v>5.7903320000000003E-7</v>
      </c>
      <c r="K9178" s="1">
        <v>6.6232940000000005E-4</v>
      </c>
      <c r="L9178" s="1">
        <v>6.2697850000000005E-5</v>
      </c>
      <c r="M9178" s="1">
        <v>2.618535E-2</v>
      </c>
      <c r="N9178" s="1">
        <v>0</v>
      </c>
      <c r="O9178" s="1">
        <v>0</v>
      </c>
      <c r="P9178" s="1">
        <v>0</v>
      </c>
      <c r="Q9178" s="1">
        <v>0</v>
      </c>
      <c r="R9178" s="1">
        <v>1412.55</v>
      </c>
      <c r="S9178" s="1">
        <v>127.74999999999901</v>
      </c>
      <c r="T9178" s="1">
        <v>1.1299999999999999</v>
      </c>
      <c r="U9178" s="1">
        <v>18651.499999999902</v>
      </c>
      <c r="V9178" s="1">
        <f t="shared" si="573"/>
        <v>0</v>
      </c>
      <c r="W9178" s="1">
        <f t="shared" si="574"/>
        <v>1.1130828326968552</v>
      </c>
      <c r="X9178" s="1">
        <f t="shared" si="575"/>
        <v>113.05309734513187</v>
      </c>
    </row>
    <row r="9179" spans="1:24" hidden="1" x14ac:dyDescent="0.3">
      <c r="A9179" s="18" t="str">
        <f t="shared" si="572"/>
        <v>OFF - Light Commercial - Generator Sets_2016_25</v>
      </c>
      <c r="B9179" s="1" t="s">
        <v>40</v>
      </c>
      <c r="C9179" s="1">
        <v>2020</v>
      </c>
      <c r="D9179" s="1" t="s">
        <v>177</v>
      </c>
      <c r="E9179" s="1">
        <v>2016</v>
      </c>
      <c r="F9179" s="1">
        <v>25</v>
      </c>
      <c r="G9179" s="1" t="s">
        <v>12</v>
      </c>
      <c r="H9179" s="1">
        <v>2.7583423176023299E-2</v>
      </c>
      <c r="I9179" s="1">
        <v>2.5371232637306299E-2</v>
      </c>
      <c r="J9179" s="1">
        <v>3.0353874616399899E-2</v>
      </c>
      <c r="K9179" s="1">
        <v>1.50055799395</v>
      </c>
      <c r="L9179" s="1">
        <v>2.0508021504999901E-2</v>
      </c>
      <c r="M9179" s="1">
        <v>2.5751943316700001</v>
      </c>
      <c r="N9179" s="1">
        <v>1.6883651665710001E-3</v>
      </c>
      <c r="O9179" s="1">
        <v>1.2756536814092E-3</v>
      </c>
      <c r="P9179" s="1">
        <v>7.0280486525E-5</v>
      </c>
      <c r="Q9179" s="1">
        <v>6.6894202827970795E-5</v>
      </c>
      <c r="R9179" s="1">
        <v>190949.75</v>
      </c>
      <c r="S9179" s="1">
        <v>265318.5</v>
      </c>
      <c r="T9179" s="1">
        <v>2248.11</v>
      </c>
      <c r="U9179" s="1">
        <v>2920065.7</v>
      </c>
      <c r="V9179" s="1">
        <f t="shared" si="573"/>
        <v>2.8769846532895791</v>
      </c>
      <c r="W9179" s="1">
        <f t="shared" si="574"/>
        <v>2.3255181954565698</v>
      </c>
      <c r="X9179" s="1">
        <f t="shared" si="575"/>
        <v>118.01846884716494</v>
      </c>
    </row>
    <row r="9180" spans="1:24" hidden="1" x14ac:dyDescent="0.3">
      <c r="A9180" s="18" t="str">
        <f t="shared" si="572"/>
        <v>OFF - Light Commercial - Generator Sets_2016_25</v>
      </c>
      <c r="B9180" s="1" t="s">
        <v>40</v>
      </c>
      <c r="C9180" s="1">
        <v>2020</v>
      </c>
      <c r="D9180" s="1" t="s">
        <v>177</v>
      </c>
      <c r="E9180" s="1">
        <v>2016</v>
      </c>
      <c r="F9180" s="1">
        <v>25</v>
      </c>
      <c r="G9180" s="1" t="s">
        <v>5</v>
      </c>
      <c r="H9180" s="1">
        <v>3.0188541666666601E-4</v>
      </c>
      <c r="I9180" s="1">
        <v>3.5926859504132198E-4</v>
      </c>
      <c r="J9180" s="1">
        <v>4.3471500000000001E-4</v>
      </c>
      <c r="K9180" s="1">
        <v>1.9193254000000001E-3</v>
      </c>
      <c r="L9180" s="1">
        <v>2.8720289999999999E-3</v>
      </c>
      <c r="M9180" s="1">
        <v>0.38416830000000002</v>
      </c>
      <c r="N9180" s="1">
        <v>1.0943018E-4</v>
      </c>
      <c r="O9180" s="1">
        <v>1.006757656E-4</v>
      </c>
      <c r="P9180" s="1">
        <v>5.3619749999999996E-6</v>
      </c>
      <c r="Q9180" s="1">
        <v>3.2165433029660502E-6</v>
      </c>
      <c r="R9180" s="1">
        <v>12785.95</v>
      </c>
      <c r="S9180" s="1">
        <v>21038.6</v>
      </c>
      <c r="T9180" s="1">
        <v>62.31</v>
      </c>
      <c r="U9180" s="1">
        <v>302526.59999999998</v>
      </c>
      <c r="V9180" s="1">
        <f t="shared" si="573"/>
        <v>0.39322786904918561</v>
      </c>
      <c r="W9180" s="1">
        <f t="shared" si="574"/>
        <v>3.1435028251984218</v>
      </c>
      <c r="X9180" s="1">
        <f t="shared" si="575"/>
        <v>337.64403787514038</v>
      </c>
    </row>
    <row r="9181" spans="1:24" hidden="1" x14ac:dyDescent="0.3">
      <c r="A9181" s="18" t="str">
        <f t="shared" si="572"/>
        <v>OFF - Light Commercial - Generator Sets_2016_50</v>
      </c>
      <c r="B9181" s="1" t="s">
        <v>40</v>
      </c>
      <c r="C9181" s="1">
        <v>2020</v>
      </c>
      <c r="D9181" s="1" t="s">
        <v>177</v>
      </c>
      <c r="E9181" s="1">
        <v>2016</v>
      </c>
      <c r="F9181" s="1">
        <v>50</v>
      </c>
      <c r="G9181" s="1" t="s">
        <v>12</v>
      </c>
      <c r="H9181" s="1">
        <v>5.6214101826634595E-4</v>
      </c>
      <c r="I9181" s="1">
        <v>5.1705730860138503E-4</v>
      </c>
      <c r="J9181" s="1">
        <v>6.1860189999999996E-4</v>
      </c>
      <c r="K9181" s="1">
        <v>3.895295E-2</v>
      </c>
      <c r="L9181" s="1">
        <v>1.1671310000000001E-3</v>
      </c>
      <c r="M9181" s="1">
        <v>0.55959020000000004</v>
      </c>
      <c r="N9181" s="1">
        <v>3.8577644999999998E-5</v>
      </c>
      <c r="O9181" s="1">
        <v>2.9147553999999999E-5</v>
      </c>
      <c r="P9181" s="1">
        <v>6.8035969999999997E-6</v>
      </c>
      <c r="Q9181" s="1">
        <v>8.2564439961809705E-6</v>
      </c>
      <c r="R9181" s="1">
        <v>23568.05</v>
      </c>
      <c r="S9181" s="1">
        <v>10869.7</v>
      </c>
      <c r="T9181" s="1">
        <v>94.65</v>
      </c>
      <c r="U9181" s="1">
        <v>347830.4</v>
      </c>
      <c r="V9181" s="1">
        <f t="shared" si="573"/>
        <v>0.49222055497465494</v>
      </c>
      <c r="W9181" s="1">
        <f t="shared" si="574"/>
        <v>1.1110680750303685</v>
      </c>
      <c r="X9181" s="1">
        <f t="shared" si="575"/>
        <v>114.84099313259377</v>
      </c>
    </row>
    <row r="9182" spans="1:24" hidden="1" x14ac:dyDescent="0.3">
      <c r="A9182" s="18" t="str">
        <f t="shared" si="572"/>
        <v>OFF - Light Commercial - Generator Sets_2016_50</v>
      </c>
      <c r="B9182" s="1" t="s">
        <v>40</v>
      </c>
      <c r="C9182" s="1">
        <v>2020</v>
      </c>
      <c r="D9182" s="1" t="s">
        <v>177</v>
      </c>
      <c r="E9182" s="1">
        <v>2016</v>
      </c>
      <c r="F9182" s="1">
        <v>50</v>
      </c>
      <c r="G9182" s="1" t="s">
        <v>5</v>
      </c>
      <c r="H9182" s="1">
        <v>1.12040972222222E-4</v>
      </c>
      <c r="I9182" s="1">
        <v>1.33338016528925E-4</v>
      </c>
      <c r="J9182" s="1">
        <v>1.6133900000000001E-4</v>
      </c>
      <c r="K9182" s="1">
        <v>2.5502540000000001E-3</v>
      </c>
      <c r="L9182" s="1">
        <v>2.2772460000000001E-3</v>
      </c>
      <c r="M9182" s="1">
        <v>0.45483649999999998</v>
      </c>
      <c r="N9182" s="1">
        <v>8.2018300000000004E-6</v>
      </c>
      <c r="O9182" s="1">
        <v>7.5456836000000002E-6</v>
      </c>
      <c r="P9182" s="1">
        <v>5.8799009999999996E-6</v>
      </c>
      <c r="Q9182" s="1">
        <v>3.7996163824360601E-6</v>
      </c>
      <c r="R9182" s="1">
        <v>15103.7</v>
      </c>
      <c r="S9182" s="1">
        <v>10851.45</v>
      </c>
      <c r="T9182" s="1">
        <v>32.15</v>
      </c>
      <c r="U9182" s="1">
        <v>358097.85</v>
      </c>
      <c r="V9182" s="1">
        <f t="shared" si="573"/>
        <v>0.12329369768003805</v>
      </c>
      <c r="W9182" s="1">
        <f t="shared" si="574"/>
        <v>2.1057016384083416</v>
      </c>
      <c r="X9182" s="1">
        <f t="shared" si="575"/>
        <v>337.52566096423021</v>
      </c>
    </row>
    <row r="9183" spans="1:24" hidden="1" x14ac:dyDescent="0.3">
      <c r="A9183" s="18" t="str">
        <f t="shared" si="572"/>
        <v>OFF - Light Commercial - Generator Sets_2016_100</v>
      </c>
      <c r="B9183" s="1" t="s">
        <v>40</v>
      </c>
      <c r="C9183" s="1">
        <v>2020</v>
      </c>
      <c r="D9183" s="1" t="s">
        <v>177</v>
      </c>
      <c r="E9183" s="1">
        <v>2016</v>
      </c>
      <c r="F9183" s="1">
        <v>100</v>
      </c>
      <c r="G9183" s="1" t="s">
        <v>12</v>
      </c>
      <c r="H9183" s="1">
        <v>1.02477193192898E-4</v>
      </c>
      <c r="I9183" s="1">
        <v>9.4258522298827998E-5</v>
      </c>
      <c r="J9183" s="1">
        <v>1.127699E-4</v>
      </c>
      <c r="K9183" s="1">
        <v>4.7709839999999998E-3</v>
      </c>
      <c r="L9183" s="1">
        <v>7.1957789999999998E-4</v>
      </c>
      <c r="M9183" s="1">
        <v>0.27717069999999999</v>
      </c>
      <c r="N9183" s="1">
        <v>1.9325007000000001E-5</v>
      </c>
      <c r="O9183" s="1">
        <v>1.46011164E-5</v>
      </c>
      <c r="P9183" s="1">
        <v>2.677855E-6</v>
      </c>
      <c r="Q9183" s="1">
        <v>3.7772240304659399E-6</v>
      </c>
      <c r="R9183" s="1">
        <v>10782.1</v>
      </c>
      <c r="S9183" s="1">
        <v>2098.75</v>
      </c>
      <c r="T9183" s="1">
        <v>18.28</v>
      </c>
      <c r="U9183" s="1">
        <v>174196.25</v>
      </c>
      <c r="V9183" s="1">
        <f t="shared" si="573"/>
        <v>0.1791721174320513</v>
      </c>
      <c r="W9183" s="1">
        <f t="shared" si="574"/>
        <v>1.3678157991016155</v>
      </c>
      <c r="X9183" s="1">
        <f t="shared" si="575"/>
        <v>114.81126914660831</v>
      </c>
    </row>
    <row r="9184" spans="1:24" hidden="1" x14ac:dyDescent="0.3">
      <c r="A9184" s="18" t="str">
        <f t="shared" si="572"/>
        <v>OFF - Light Commercial - Generator Sets_2016_100</v>
      </c>
      <c r="B9184" s="1" t="s">
        <v>40</v>
      </c>
      <c r="C9184" s="1">
        <v>2020</v>
      </c>
      <c r="D9184" s="1" t="s">
        <v>177</v>
      </c>
      <c r="E9184" s="1">
        <v>2016</v>
      </c>
      <c r="F9184" s="1">
        <v>100</v>
      </c>
      <c r="G9184" s="1" t="s">
        <v>124</v>
      </c>
      <c r="H9184" s="1">
        <v>0</v>
      </c>
      <c r="I9184" s="1">
        <v>0</v>
      </c>
      <c r="J9184" s="1">
        <v>4.8136210000000001E-7</v>
      </c>
      <c r="K9184" s="1">
        <v>5.4579960000000001E-4</v>
      </c>
      <c r="L9184" s="1">
        <v>4.4904170000000001E-5</v>
      </c>
      <c r="M9184" s="1">
        <v>1.7970730000000001E-2</v>
      </c>
      <c r="N9184" s="1">
        <v>0</v>
      </c>
      <c r="O9184" s="1">
        <v>0</v>
      </c>
      <c r="P9184" s="1">
        <v>0</v>
      </c>
      <c r="Q9184" s="1">
        <v>0</v>
      </c>
      <c r="R9184" s="1">
        <v>974.55</v>
      </c>
      <c r="S9184" s="1">
        <v>156.94999999999999</v>
      </c>
      <c r="T9184" s="1">
        <v>1.36</v>
      </c>
      <c r="U9184" s="1">
        <v>13026.8499999999</v>
      </c>
      <c r="V9184" s="1">
        <f t="shared" si="573"/>
        <v>0</v>
      </c>
      <c r="W9184" s="1">
        <f t="shared" si="574"/>
        <v>1.1413947264322251</v>
      </c>
      <c r="X9184" s="1">
        <f t="shared" si="575"/>
        <v>115.40441176470587</v>
      </c>
    </row>
    <row r="9185" spans="1:24" hidden="1" x14ac:dyDescent="0.3">
      <c r="A9185" s="18" t="str">
        <f t="shared" si="572"/>
        <v>OFF - Light Commercial - Generator Sets_2016_175</v>
      </c>
      <c r="B9185" s="1" t="s">
        <v>40</v>
      </c>
      <c r="C9185" s="1">
        <v>2020</v>
      </c>
      <c r="D9185" s="1" t="s">
        <v>177</v>
      </c>
      <c r="E9185" s="1">
        <v>2016</v>
      </c>
      <c r="F9185" s="1">
        <v>175</v>
      </c>
      <c r="G9185" s="1" t="s">
        <v>12</v>
      </c>
      <c r="H9185" s="1">
        <v>1.0669787239456201E-5</v>
      </c>
      <c r="I9185" s="1">
        <v>9.8140703028518592E-6</v>
      </c>
      <c r="J9185" s="1">
        <v>1.1741449999999999E-5</v>
      </c>
      <c r="K9185" s="1">
        <v>1.4043899999999999E-3</v>
      </c>
      <c r="L9185" s="1">
        <v>1.265916E-4</v>
      </c>
      <c r="M9185" s="1">
        <v>4.480261E-2</v>
      </c>
      <c r="N9185" s="1">
        <v>3.2118696E-6</v>
      </c>
      <c r="O9185" s="1">
        <v>2.4267459200000001E-6</v>
      </c>
      <c r="P9185" s="1">
        <v>4.4506700000000002E-7</v>
      </c>
      <c r="Q9185" s="1">
        <v>6.2399638688807698E-7</v>
      </c>
      <c r="R9185" s="1">
        <v>1781.2</v>
      </c>
      <c r="S9185" s="1">
        <v>197.1</v>
      </c>
      <c r="T9185" s="1">
        <v>1.73</v>
      </c>
      <c r="U9185" s="1">
        <v>28776.6</v>
      </c>
      <c r="V9185" s="1">
        <f t="shared" si="573"/>
        <v>0.11292712856461676</v>
      </c>
      <c r="W9185" s="1">
        <f t="shared" si="574"/>
        <v>1.4566459631175039</v>
      </c>
      <c r="X9185" s="1">
        <f t="shared" si="575"/>
        <v>113.93063583815028</v>
      </c>
    </row>
    <row r="9186" spans="1:24" hidden="1" x14ac:dyDescent="0.3">
      <c r="A9186" s="18" t="str">
        <f t="shared" si="572"/>
        <v>OFF - Light Commercial - Generator Sets_2016_175</v>
      </c>
      <c r="B9186" s="1" t="s">
        <v>40</v>
      </c>
      <c r="C9186" s="1">
        <v>2020</v>
      </c>
      <c r="D9186" s="1" t="s">
        <v>177</v>
      </c>
      <c r="E9186" s="1">
        <v>2016</v>
      </c>
      <c r="F9186" s="1">
        <v>175</v>
      </c>
      <c r="G9186" s="1" t="s">
        <v>124</v>
      </c>
      <c r="H9186" s="1">
        <v>0</v>
      </c>
      <c r="I9186" s="1">
        <v>0</v>
      </c>
      <c r="J9186" s="1">
        <v>5.6493880000000002E-7</v>
      </c>
      <c r="K9186" s="1">
        <v>6.5900479999999998E-4</v>
      </c>
      <c r="L9186" s="1">
        <v>6.2518480000000007E-5</v>
      </c>
      <c r="M9186" s="1">
        <v>2.6206130000000001E-2</v>
      </c>
      <c r="N9186" s="1">
        <v>0</v>
      </c>
      <c r="O9186" s="1">
        <v>0</v>
      </c>
      <c r="P9186" s="1">
        <v>0</v>
      </c>
      <c r="Q9186" s="1">
        <v>0</v>
      </c>
      <c r="R9186" s="1">
        <v>1412.55</v>
      </c>
      <c r="S9186" s="1">
        <v>127.74999999999901</v>
      </c>
      <c r="T9186" s="1">
        <v>1.1299999999999999</v>
      </c>
      <c r="U9186" s="1">
        <v>18651.499999999902</v>
      </c>
      <c r="V9186" s="1">
        <f t="shared" si="573"/>
        <v>0</v>
      </c>
      <c r="W9186" s="1">
        <f t="shared" si="574"/>
        <v>1.1098984544813211</v>
      </c>
      <c r="X9186" s="1">
        <f t="shared" si="575"/>
        <v>113.05309734513187</v>
      </c>
    </row>
    <row r="9187" spans="1:24" hidden="1" x14ac:dyDescent="0.3">
      <c r="A9187" s="18" t="str">
        <f t="shared" si="572"/>
        <v>OFF - Light Commercial - Generator Sets_2017_25</v>
      </c>
      <c r="B9187" s="1" t="s">
        <v>40</v>
      </c>
      <c r="C9187" s="1">
        <v>2020</v>
      </c>
      <c r="D9187" s="1" t="s">
        <v>177</v>
      </c>
      <c r="E9187" s="1">
        <v>2017</v>
      </c>
      <c r="F9187" s="1">
        <v>25</v>
      </c>
      <c r="G9187" s="1" t="s">
        <v>12</v>
      </c>
      <c r="H9187" s="1">
        <v>2.7944627885325701E-2</v>
      </c>
      <c r="I9187" s="1">
        <v>2.57034687289226E-2</v>
      </c>
      <c r="J9187" s="1">
        <v>3.0751358365500001E-2</v>
      </c>
      <c r="K9187" s="1">
        <v>1.5497908982599999</v>
      </c>
      <c r="L9187" s="1">
        <v>2.0726405178999999E-2</v>
      </c>
      <c r="M9187" s="1">
        <v>2.6585683682100001</v>
      </c>
      <c r="N9187" s="1">
        <v>1.7115783488549901E-3</v>
      </c>
      <c r="O9187" s="1">
        <v>1.293192530246E-3</v>
      </c>
      <c r="P9187" s="1">
        <v>7.2538254684999994E-5</v>
      </c>
      <c r="Q9187" s="1">
        <v>6.9047501835182897E-5</v>
      </c>
      <c r="R9187" s="1">
        <v>197096.34999999899</v>
      </c>
      <c r="S9187" s="1">
        <v>273443.40000000002</v>
      </c>
      <c r="T9187" s="1">
        <v>2313.2800000000002</v>
      </c>
      <c r="U9187" s="1">
        <v>3014629.9</v>
      </c>
      <c r="V9187" s="1">
        <f t="shared" si="573"/>
        <v>2.8232304826274728</v>
      </c>
      <c r="W9187" s="1">
        <f t="shared" si="574"/>
        <v>2.2765572815779826</v>
      </c>
      <c r="X9187" s="1">
        <f t="shared" si="575"/>
        <v>118.20592405588602</v>
      </c>
    </row>
    <row r="9188" spans="1:24" hidden="1" x14ac:dyDescent="0.3">
      <c r="A9188" s="18" t="str">
        <f t="shared" si="572"/>
        <v>OFF - Light Commercial - Generator Sets_2017_25</v>
      </c>
      <c r="B9188" s="1" t="s">
        <v>40</v>
      </c>
      <c r="C9188" s="1">
        <v>2020</v>
      </c>
      <c r="D9188" s="1" t="s">
        <v>177</v>
      </c>
      <c r="E9188" s="1">
        <v>2017</v>
      </c>
      <c r="F9188" s="1">
        <v>25</v>
      </c>
      <c r="G9188" s="1" t="s">
        <v>5</v>
      </c>
      <c r="H9188" s="1">
        <v>3.0478506944444397E-4</v>
      </c>
      <c r="I9188" s="1">
        <v>3.6271942148760302E-4</v>
      </c>
      <c r="J9188" s="1">
        <v>4.388905E-4</v>
      </c>
      <c r="K9188" s="1">
        <v>1.9377601E-3</v>
      </c>
      <c r="L9188" s="1">
        <v>2.8996149999999999E-3</v>
      </c>
      <c r="M9188" s="1">
        <v>0.38785819999999999</v>
      </c>
      <c r="N9188" s="1">
        <v>1.1048123E-4</v>
      </c>
      <c r="O9188" s="1">
        <v>1.016427316E-4</v>
      </c>
      <c r="P9188" s="1">
        <v>5.4134749999999999E-6</v>
      </c>
      <c r="Q9188" s="1">
        <v>3.2477629639140498E-6</v>
      </c>
      <c r="R9188" s="1">
        <v>12910.05</v>
      </c>
      <c r="S9188" s="1">
        <v>21239.35</v>
      </c>
      <c r="T9188" s="1">
        <v>62.92</v>
      </c>
      <c r="U9188" s="1">
        <v>305406.44999999902</v>
      </c>
      <c r="V9188" s="1">
        <f t="shared" si="573"/>
        <v>0.3932612958483413</v>
      </c>
      <c r="W9188" s="1">
        <f t="shared" si="574"/>
        <v>3.1437697702665237</v>
      </c>
      <c r="X9188" s="1">
        <f t="shared" si="575"/>
        <v>337.5611888111888</v>
      </c>
    </row>
    <row r="9189" spans="1:24" hidden="1" x14ac:dyDescent="0.3">
      <c r="A9189" s="18" t="str">
        <f t="shared" si="572"/>
        <v>OFF - Light Commercial - Generator Sets_2017_50</v>
      </c>
      <c r="B9189" s="1" t="s">
        <v>40</v>
      </c>
      <c r="C9189" s="1">
        <v>2020</v>
      </c>
      <c r="D9189" s="1" t="s">
        <v>177</v>
      </c>
      <c r="E9189" s="1">
        <v>2017</v>
      </c>
      <c r="F9189" s="1">
        <v>50</v>
      </c>
      <c r="G9189" s="1" t="s">
        <v>12</v>
      </c>
      <c r="H9189" s="1">
        <v>5.5725742181074998E-4</v>
      </c>
      <c r="I9189" s="1">
        <v>5.1256537658152701E-4</v>
      </c>
      <c r="J9189" s="1">
        <v>6.1322779999999999E-4</v>
      </c>
      <c r="K9189" s="1">
        <v>3.765371E-2</v>
      </c>
      <c r="L9189" s="1">
        <v>1.152031E-3</v>
      </c>
      <c r="M9189" s="1">
        <v>0.56611040000000001</v>
      </c>
      <c r="N9189" s="1">
        <v>3.9027140999999902E-5</v>
      </c>
      <c r="O9189" s="1">
        <v>2.9487173200000001E-5</v>
      </c>
      <c r="P9189" s="1">
        <v>6.8828709999999996E-6</v>
      </c>
      <c r="Q9189" s="1">
        <v>8.3152633277318995E-6</v>
      </c>
      <c r="R9189" s="1">
        <v>23735.95</v>
      </c>
      <c r="S9189" s="1">
        <v>10997.449999999901</v>
      </c>
      <c r="T9189" s="1">
        <v>95.75</v>
      </c>
      <c r="U9189" s="1">
        <v>351918.39999999898</v>
      </c>
      <c r="V9189" s="1">
        <f t="shared" si="573"/>
        <v>0.48227626938175827</v>
      </c>
      <c r="W9189" s="1">
        <f t="shared" si="574"/>
        <v>1.0839538491608685</v>
      </c>
      <c r="X9189" s="1">
        <f t="shared" si="575"/>
        <v>114.85587467362821</v>
      </c>
    </row>
    <row r="9190" spans="1:24" hidden="1" x14ac:dyDescent="0.3">
      <c r="A9190" s="18" t="str">
        <f t="shared" si="572"/>
        <v>OFF - Light Commercial - Generator Sets_2017_50</v>
      </c>
      <c r="B9190" s="1" t="s">
        <v>40</v>
      </c>
      <c r="C9190" s="1">
        <v>2020</v>
      </c>
      <c r="D9190" s="1" t="s">
        <v>177</v>
      </c>
      <c r="E9190" s="1">
        <v>2017</v>
      </c>
      <c r="F9190" s="1">
        <v>50</v>
      </c>
      <c r="G9190" s="1" t="s">
        <v>5</v>
      </c>
      <c r="H9190" s="1">
        <v>1.03992152777777E-4</v>
      </c>
      <c r="I9190" s="1">
        <v>1.2375925619834699E-4</v>
      </c>
      <c r="J9190" s="1">
        <v>1.497487E-4</v>
      </c>
      <c r="K9190" s="1">
        <v>2.499369E-3</v>
      </c>
      <c r="L9190" s="1">
        <v>2.2835830000000001E-3</v>
      </c>
      <c r="M9190" s="1">
        <v>0.45920509999999998</v>
      </c>
      <c r="N9190" s="1">
        <v>8.001371E-6</v>
      </c>
      <c r="O9190" s="1">
        <v>7.3612613199999996E-6</v>
      </c>
      <c r="P9190" s="1">
        <v>5.9363750000000004E-6</v>
      </c>
      <c r="Q9190" s="1">
        <v>3.8345089446720602E-6</v>
      </c>
      <c r="R9190" s="1">
        <v>15242.4</v>
      </c>
      <c r="S9190" s="1">
        <v>10957.3</v>
      </c>
      <c r="T9190" s="1">
        <v>32.46</v>
      </c>
      <c r="U9190" s="1">
        <v>361590.89999999898</v>
      </c>
      <c r="V9190" s="1">
        <f t="shared" si="573"/>
        <v>0.11333102038730858</v>
      </c>
      <c r="W9190" s="1">
        <f t="shared" si="574"/>
        <v>2.0911631136044919</v>
      </c>
      <c r="X9190" s="1">
        <f t="shared" si="575"/>
        <v>337.56315465187919</v>
      </c>
    </row>
    <row r="9191" spans="1:24" hidden="1" x14ac:dyDescent="0.3">
      <c r="A9191" s="18" t="str">
        <f t="shared" si="572"/>
        <v>OFF - Light Commercial - Generator Sets_2017_100</v>
      </c>
      <c r="B9191" s="1" t="s">
        <v>40</v>
      </c>
      <c r="C9191" s="1">
        <v>2020</v>
      </c>
      <c r="D9191" s="1" t="s">
        <v>177</v>
      </c>
      <c r="E9191" s="1">
        <v>2017</v>
      </c>
      <c r="F9191" s="1">
        <v>100</v>
      </c>
      <c r="G9191" s="1" t="s">
        <v>12</v>
      </c>
      <c r="H9191" s="1">
        <v>1.01703956330155E-4</v>
      </c>
      <c r="I9191" s="1">
        <v>9.3547299032476993E-5</v>
      </c>
      <c r="J9191" s="1">
        <v>1.11919E-4</v>
      </c>
      <c r="K9191" s="1">
        <v>4.5654279999999998E-3</v>
      </c>
      <c r="L9191" s="1">
        <v>7.214481E-4</v>
      </c>
      <c r="M9191" s="1">
        <v>0.28040029999999999</v>
      </c>
      <c r="N9191" s="1">
        <v>1.9550186999999999E-5</v>
      </c>
      <c r="O9191" s="1">
        <v>1.47712524E-5</v>
      </c>
      <c r="P9191" s="1">
        <v>2.7090580000000001E-6</v>
      </c>
      <c r="Q9191" s="1">
        <v>3.8155844640861101E-6</v>
      </c>
      <c r="R9191" s="1">
        <v>10891.6</v>
      </c>
      <c r="S9191" s="1">
        <v>2124.3000000000002</v>
      </c>
      <c r="T9191" s="1">
        <v>18.489999999999998</v>
      </c>
      <c r="U9191" s="1">
        <v>176316.9</v>
      </c>
      <c r="V9191" s="1">
        <f t="shared" si="573"/>
        <v>0.17568145189102782</v>
      </c>
      <c r="W9191" s="1">
        <f t="shared" si="574"/>
        <v>1.3548766344180723</v>
      </c>
      <c r="X9191" s="1">
        <f t="shared" si="575"/>
        <v>114.88912925905898</v>
      </c>
    </row>
    <row r="9192" spans="1:24" hidden="1" x14ac:dyDescent="0.3">
      <c r="A9192" s="18" t="str">
        <f t="shared" si="572"/>
        <v>OFF - Light Commercial - Generator Sets_2017_100</v>
      </c>
      <c r="B9192" s="1" t="s">
        <v>40</v>
      </c>
      <c r="C9192" s="1">
        <v>2020</v>
      </c>
      <c r="D9192" s="1" t="s">
        <v>177</v>
      </c>
      <c r="E9192" s="1">
        <v>2017</v>
      </c>
      <c r="F9192" s="1">
        <v>100</v>
      </c>
      <c r="G9192" s="1" t="s">
        <v>124</v>
      </c>
      <c r="H9192" s="1">
        <v>0</v>
      </c>
      <c r="I9192" s="1">
        <v>0</v>
      </c>
      <c r="J9192" s="1">
        <v>4.676187E-7</v>
      </c>
      <c r="K9192" s="1">
        <v>5.4800659999999996E-4</v>
      </c>
      <c r="L9192" s="1">
        <v>4.4857190000000001E-5</v>
      </c>
      <c r="M9192" s="1">
        <v>1.8180120000000001E-2</v>
      </c>
      <c r="N9192" s="1">
        <v>0</v>
      </c>
      <c r="O9192" s="1">
        <v>0</v>
      </c>
      <c r="P9192" s="1">
        <v>0</v>
      </c>
      <c r="Q9192" s="1">
        <v>0</v>
      </c>
      <c r="R9192" s="1">
        <v>985.5</v>
      </c>
      <c r="S9192" s="1">
        <v>156.94999999999999</v>
      </c>
      <c r="T9192" s="1">
        <v>1.38</v>
      </c>
      <c r="U9192" s="1">
        <v>13026.8499999999</v>
      </c>
      <c r="V9192" s="1">
        <f t="shared" si="573"/>
        <v>0</v>
      </c>
      <c r="W9192" s="1">
        <f t="shared" si="574"/>
        <v>1.140200567309636</v>
      </c>
      <c r="X9192" s="1">
        <f t="shared" si="575"/>
        <v>113.73188405797102</v>
      </c>
    </row>
    <row r="9193" spans="1:24" hidden="1" x14ac:dyDescent="0.3">
      <c r="A9193" s="18" t="str">
        <f t="shared" si="572"/>
        <v>OFF - Light Commercial - Generator Sets_2017_175</v>
      </c>
      <c r="B9193" s="1" t="s">
        <v>40</v>
      </c>
      <c r="C9193" s="1">
        <v>2020</v>
      </c>
      <c r="D9193" s="1" t="s">
        <v>177</v>
      </c>
      <c r="E9193" s="1">
        <v>2017</v>
      </c>
      <c r="F9193" s="1">
        <v>175</v>
      </c>
      <c r="G9193" s="1" t="s">
        <v>12</v>
      </c>
      <c r="H9193" s="1">
        <v>1.0554751331059601E-5</v>
      </c>
      <c r="I9193" s="1">
        <v>9.7082602743086999E-6</v>
      </c>
      <c r="J9193" s="1">
        <v>1.161486E-5</v>
      </c>
      <c r="K9193" s="1">
        <v>1.414493E-3</v>
      </c>
      <c r="L9193" s="1">
        <v>1.2764619999999999E-4</v>
      </c>
      <c r="M9193" s="1">
        <v>4.5324650000000001E-2</v>
      </c>
      <c r="N9193" s="1">
        <v>3.2492943E-6</v>
      </c>
      <c r="O9193" s="1">
        <v>2.45502236E-6</v>
      </c>
      <c r="P9193" s="1">
        <v>4.5025289999999998E-7</v>
      </c>
      <c r="Q9193" s="1">
        <v>6.3038979249143799E-7</v>
      </c>
      <c r="R9193" s="1">
        <v>1799.44999999999</v>
      </c>
      <c r="S9193" s="1">
        <v>200.75</v>
      </c>
      <c r="T9193" s="1">
        <v>1.75</v>
      </c>
      <c r="U9193" s="1">
        <v>29309.5</v>
      </c>
      <c r="V9193" s="1">
        <f t="shared" si="573"/>
        <v>0.10967852519054877</v>
      </c>
      <c r="W9193" s="1">
        <f t="shared" si="574"/>
        <v>1.4420757753298628</v>
      </c>
      <c r="X9193" s="1">
        <f t="shared" si="575"/>
        <v>114.71428571428571</v>
      </c>
    </row>
    <row r="9194" spans="1:24" hidden="1" x14ac:dyDescent="0.3">
      <c r="A9194" s="18" t="str">
        <f t="shared" si="572"/>
        <v>OFF - Light Commercial - Generator Sets_2017_175</v>
      </c>
      <c r="B9194" s="1" t="s">
        <v>40</v>
      </c>
      <c r="C9194" s="1">
        <v>2020</v>
      </c>
      <c r="D9194" s="1" t="s">
        <v>177</v>
      </c>
      <c r="E9194" s="1">
        <v>2017</v>
      </c>
      <c r="F9194" s="1">
        <v>175</v>
      </c>
      <c r="G9194" s="1" t="s">
        <v>124</v>
      </c>
      <c r="H9194" s="1">
        <v>0</v>
      </c>
      <c r="I9194" s="1">
        <v>0</v>
      </c>
      <c r="J9194" s="1">
        <v>5.5679750000000005E-7</v>
      </c>
      <c r="K9194" s="1">
        <v>6.6278780000000002E-4</v>
      </c>
      <c r="L9194" s="1">
        <v>6.3015079999999998E-5</v>
      </c>
      <c r="M9194" s="1">
        <v>2.651148E-2</v>
      </c>
      <c r="N9194" s="1">
        <v>0</v>
      </c>
      <c r="O9194" s="1">
        <v>0</v>
      </c>
      <c r="P9194" s="1">
        <v>0</v>
      </c>
      <c r="Q9194" s="1">
        <v>0</v>
      </c>
      <c r="R9194" s="1">
        <v>1427.15</v>
      </c>
      <c r="S9194" s="1">
        <v>131.4</v>
      </c>
      <c r="T9194" s="1">
        <v>1.1399999999999999</v>
      </c>
      <c r="U9194" s="1">
        <v>19184.3999999999</v>
      </c>
      <c r="V9194" s="1">
        <f t="shared" si="573"/>
        <v>0</v>
      </c>
      <c r="W9194" s="1">
        <f t="shared" si="574"/>
        <v>1.087639249731345</v>
      </c>
      <c r="X9194" s="1">
        <f t="shared" si="575"/>
        <v>115.26315789473686</v>
      </c>
    </row>
    <row r="9195" spans="1:24" hidden="1" x14ac:dyDescent="0.3">
      <c r="A9195" s="18" t="str">
        <f t="shared" si="572"/>
        <v>OFF - Light Commercial - Generator Sets_2018_25</v>
      </c>
      <c r="B9195" s="1" t="s">
        <v>40</v>
      </c>
      <c r="C9195" s="1">
        <v>2020</v>
      </c>
      <c r="D9195" s="1" t="s">
        <v>177</v>
      </c>
      <c r="E9195" s="1">
        <v>2018</v>
      </c>
      <c r="F9195" s="1">
        <v>25</v>
      </c>
      <c r="G9195" s="1" t="s">
        <v>12</v>
      </c>
      <c r="H9195" s="1">
        <v>2.6508592650932899E-2</v>
      </c>
      <c r="I9195" s="1">
        <v>2.4382603520328099E-2</v>
      </c>
      <c r="J9195" s="1">
        <v>2.9171089188200001E-2</v>
      </c>
      <c r="K9195" s="1">
        <v>1.5893518760799901</v>
      </c>
      <c r="L9195" s="1">
        <v>1.9404435682099999E-2</v>
      </c>
      <c r="M9195" s="1">
        <v>2.7232197387900001</v>
      </c>
      <c r="N9195" s="1">
        <v>1.639166083794E-3</v>
      </c>
      <c r="O9195" s="1">
        <v>1.2384810410887999E-3</v>
      </c>
      <c r="P9195" s="1">
        <v>7.4290522516E-5</v>
      </c>
      <c r="Q9195" s="1">
        <v>7.0647131917144E-5</v>
      </c>
      <c r="R9195" s="1">
        <v>201662.49999999901</v>
      </c>
      <c r="S9195" s="1">
        <v>279768.84999999998</v>
      </c>
      <c r="T9195" s="1">
        <v>2365.6</v>
      </c>
      <c r="U9195" s="1">
        <v>3087834.3</v>
      </c>
      <c r="V9195" s="1">
        <f t="shared" si="573"/>
        <v>2.6146567935383889</v>
      </c>
      <c r="W9195" s="1">
        <f t="shared" si="574"/>
        <v>2.0808253531532128</v>
      </c>
      <c r="X9195" s="1">
        <f t="shared" si="575"/>
        <v>118.26549289820764</v>
      </c>
    </row>
    <row r="9196" spans="1:24" hidden="1" x14ac:dyDescent="0.3">
      <c r="A9196" s="18" t="str">
        <f t="shared" si="572"/>
        <v>OFF - Light Commercial - Generator Sets_2018_25</v>
      </c>
      <c r="B9196" s="1" t="s">
        <v>40</v>
      </c>
      <c r="C9196" s="1">
        <v>2020</v>
      </c>
      <c r="D9196" s="1" t="s">
        <v>177</v>
      </c>
      <c r="E9196" s="1">
        <v>2018</v>
      </c>
      <c r="F9196" s="1">
        <v>25</v>
      </c>
      <c r="G9196" s="1" t="s">
        <v>5</v>
      </c>
      <c r="H9196" s="1">
        <v>3.08048819444444E-4</v>
      </c>
      <c r="I9196" s="1">
        <v>3.66603553719008E-4</v>
      </c>
      <c r="J9196" s="1">
        <v>4.4359029999999999E-4</v>
      </c>
      <c r="K9196" s="1">
        <v>1.9585109E-3</v>
      </c>
      <c r="L9196" s="1">
        <v>2.9306649999999998E-3</v>
      </c>
      <c r="M9196" s="1">
        <v>0.39201150000000001</v>
      </c>
      <c r="N9196" s="1">
        <v>1.1166433E-4</v>
      </c>
      <c r="O9196" s="1">
        <v>1.0273118360000001E-4</v>
      </c>
      <c r="P9196" s="1">
        <v>5.4714459999999998E-6</v>
      </c>
      <c r="Q9196" s="1">
        <v>3.2817373008280501E-6</v>
      </c>
      <c r="R9196" s="1">
        <v>13045.1</v>
      </c>
      <c r="S9196" s="1">
        <v>21465.65</v>
      </c>
      <c r="T9196" s="1">
        <v>63.58</v>
      </c>
      <c r="U9196" s="1">
        <v>308654.94999999902</v>
      </c>
      <c r="V9196" s="1">
        <f t="shared" si="573"/>
        <v>0.39328920398242179</v>
      </c>
      <c r="W9196" s="1">
        <f t="shared" si="574"/>
        <v>3.1439927226471482</v>
      </c>
      <c r="X9196" s="1">
        <f t="shared" si="575"/>
        <v>337.61638880150991</v>
      </c>
    </row>
    <row r="9197" spans="1:24" hidden="1" x14ac:dyDescent="0.3">
      <c r="A9197" s="18" t="str">
        <f t="shared" si="572"/>
        <v>OFF - Light Commercial - Generator Sets_2018_50</v>
      </c>
      <c r="B9197" s="1" t="s">
        <v>40</v>
      </c>
      <c r="C9197" s="1">
        <v>2020</v>
      </c>
      <c r="D9197" s="1" t="s">
        <v>177</v>
      </c>
      <c r="E9197" s="1">
        <v>2018</v>
      </c>
      <c r="F9197" s="1">
        <v>50</v>
      </c>
      <c r="G9197" s="1" t="s">
        <v>12</v>
      </c>
      <c r="H9197" s="1">
        <v>5.5214382623661998E-4</v>
      </c>
      <c r="I9197" s="1">
        <v>5.0786189137244295E-4</v>
      </c>
      <c r="J9197" s="1">
        <v>6.0760060000000001E-4</v>
      </c>
      <c r="K9197" s="1">
        <v>3.6316300000000003E-2</v>
      </c>
      <c r="L9197" s="1">
        <v>1.136338E-3</v>
      </c>
      <c r="M9197" s="1">
        <v>0.57266530000000004</v>
      </c>
      <c r="N9197" s="1">
        <v>3.9479030999999997E-5</v>
      </c>
      <c r="O9197" s="1">
        <v>2.98286012E-5</v>
      </c>
      <c r="P9197" s="1">
        <v>6.9625669999999998E-6</v>
      </c>
      <c r="Q9197" s="1">
        <v>8.37408265928282E-6</v>
      </c>
      <c r="R9197" s="1">
        <v>23903.85</v>
      </c>
      <c r="S9197" s="1">
        <v>11125.2</v>
      </c>
      <c r="T9197" s="1">
        <v>96.86</v>
      </c>
      <c r="U9197" s="1">
        <v>356006.40000000002</v>
      </c>
      <c r="V9197" s="1">
        <f t="shared" si="573"/>
        <v>0.47236359690844187</v>
      </c>
      <c r="W9197" s="1">
        <f t="shared" si="574"/>
        <v>1.0569107745674622</v>
      </c>
      <c r="X9197" s="1">
        <f t="shared" si="575"/>
        <v>114.85855874457981</v>
      </c>
    </row>
    <row r="9198" spans="1:24" hidden="1" x14ac:dyDescent="0.3">
      <c r="A9198" s="18" t="str">
        <f t="shared" si="572"/>
        <v>OFF - Light Commercial - Generator Sets_2018_50</v>
      </c>
      <c r="B9198" s="1" t="s">
        <v>40</v>
      </c>
      <c r="C9198" s="1">
        <v>2020</v>
      </c>
      <c r="D9198" s="1" t="s">
        <v>177</v>
      </c>
      <c r="E9198" s="1">
        <v>2018</v>
      </c>
      <c r="F9198" s="1">
        <v>50</v>
      </c>
      <c r="G9198" s="1" t="s">
        <v>5</v>
      </c>
      <c r="H9198" s="1">
        <v>9.5883055555555494E-5</v>
      </c>
      <c r="I9198" s="1">
        <v>1.14108760330578E-4</v>
      </c>
      <c r="J9198" s="1">
        <v>1.3807159999999999E-4</v>
      </c>
      <c r="K9198" s="1">
        <v>2.4499460000000002E-3</v>
      </c>
      <c r="L9198" s="1">
        <v>2.2923359999999999E-3</v>
      </c>
      <c r="M9198" s="1">
        <v>0.46412239999999999</v>
      </c>
      <c r="N9198" s="1">
        <v>7.804831E-6</v>
      </c>
      <c r="O9198" s="1">
        <v>7.1804445199999996E-6</v>
      </c>
      <c r="P9198" s="1">
        <v>5.9999449999999997E-6</v>
      </c>
      <c r="Q9198" s="1">
        <v>3.8739926335180601E-6</v>
      </c>
      <c r="R9198" s="1">
        <v>15399.3499999999</v>
      </c>
      <c r="S9198" s="1">
        <v>11074.1</v>
      </c>
      <c r="T9198" s="1">
        <v>32.799999999999997</v>
      </c>
      <c r="U9198" s="1">
        <v>365445.3</v>
      </c>
      <c r="V9198" s="1">
        <f t="shared" si="573"/>
        <v>0.1033915883344497</v>
      </c>
      <c r="W9198" s="1">
        <f t="shared" si="574"/>
        <v>2.0770382514858272</v>
      </c>
      <c r="X9198" s="1">
        <f t="shared" si="575"/>
        <v>337.62500000000006</v>
      </c>
    </row>
    <row r="9199" spans="1:24" hidden="1" x14ac:dyDescent="0.3">
      <c r="A9199" s="18" t="str">
        <f t="shared" si="572"/>
        <v>OFF - Light Commercial - Generator Sets_2018_100</v>
      </c>
      <c r="B9199" s="1" t="s">
        <v>40</v>
      </c>
      <c r="C9199" s="1">
        <v>2020</v>
      </c>
      <c r="D9199" s="1" t="s">
        <v>177</v>
      </c>
      <c r="E9199" s="1">
        <v>2018</v>
      </c>
      <c r="F9199" s="1">
        <v>100</v>
      </c>
      <c r="G9199" s="1" t="s">
        <v>12</v>
      </c>
      <c r="H9199" s="1">
        <v>1.0089155328010001E-4</v>
      </c>
      <c r="I9199" s="1">
        <v>9.2800050707036002E-5</v>
      </c>
      <c r="J9199" s="1">
        <v>1.11025E-4</v>
      </c>
      <c r="K9199" s="1">
        <v>4.3541170000000002E-3</v>
      </c>
      <c r="L9199" s="1">
        <v>7.2321169999999999E-4</v>
      </c>
      <c r="M9199" s="1">
        <v>0.28364699999999998</v>
      </c>
      <c r="N9199" s="1">
        <v>1.9776545999999999E-5</v>
      </c>
      <c r="O9199" s="1">
        <v>1.49422792E-5</v>
      </c>
      <c r="P9199" s="1">
        <v>2.7404259999999999E-6</v>
      </c>
      <c r="Q9199" s="1">
        <v>3.85394489770628E-6</v>
      </c>
      <c r="R9199" s="1">
        <v>11001.1</v>
      </c>
      <c r="S9199" s="1">
        <v>2149.85</v>
      </c>
      <c r="T9199" s="1">
        <v>18.71</v>
      </c>
      <c r="U9199" s="1">
        <v>178437.55</v>
      </c>
      <c r="V9199" s="1">
        <f t="shared" si="573"/>
        <v>0.17220690546085723</v>
      </c>
      <c r="W9199" s="1">
        <f t="shared" si="574"/>
        <v>1.3420472068841574</v>
      </c>
      <c r="X9199" s="1">
        <f t="shared" si="575"/>
        <v>114.90379476215927</v>
      </c>
    </row>
    <row r="9200" spans="1:24" hidden="1" x14ac:dyDescent="0.3">
      <c r="A9200" s="18" t="str">
        <f t="shared" si="572"/>
        <v>OFF - Light Commercial - Generator Sets_2018_100</v>
      </c>
      <c r="B9200" s="1" t="s">
        <v>40</v>
      </c>
      <c r="C9200" s="1">
        <v>2020</v>
      </c>
      <c r="D9200" s="1" t="s">
        <v>177</v>
      </c>
      <c r="E9200" s="1">
        <v>2018</v>
      </c>
      <c r="F9200" s="1">
        <v>100</v>
      </c>
      <c r="G9200" s="1" t="s">
        <v>124</v>
      </c>
      <c r="H9200" s="1">
        <v>0</v>
      </c>
      <c r="I9200" s="1">
        <v>0</v>
      </c>
      <c r="J9200" s="1">
        <v>4.534571E-7</v>
      </c>
      <c r="K9200" s="1">
        <v>5.5015130000000002E-4</v>
      </c>
      <c r="L9200" s="1">
        <v>4.4799780000000003E-5</v>
      </c>
      <c r="M9200" s="1">
        <v>1.839062E-2</v>
      </c>
      <c r="N9200" s="1">
        <v>0</v>
      </c>
      <c r="O9200" s="1">
        <v>0</v>
      </c>
      <c r="P9200" s="1">
        <v>0</v>
      </c>
      <c r="Q9200" s="1">
        <v>0</v>
      </c>
      <c r="R9200" s="1">
        <v>996.45</v>
      </c>
      <c r="S9200" s="1">
        <v>160.6</v>
      </c>
      <c r="T9200" s="1">
        <v>1.39</v>
      </c>
      <c r="U9200" s="1">
        <v>13329.8</v>
      </c>
      <c r="V9200" s="1">
        <f t="shared" si="573"/>
        <v>0</v>
      </c>
      <c r="W9200" s="1">
        <f t="shared" si="574"/>
        <v>1.1128608097304822</v>
      </c>
      <c r="X9200" s="1">
        <f t="shared" si="575"/>
        <v>115.53956834532374</v>
      </c>
    </row>
    <row r="9201" spans="1:24" hidden="1" x14ac:dyDescent="0.3">
      <c r="A9201" s="18" t="str">
        <f t="shared" si="572"/>
        <v>OFF - Light Commercial - Generator Sets_2018_175</v>
      </c>
      <c r="B9201" s="1" t="s">
        <v>40</v>
      </c>
      <c r="C9201" s="1">
        <v>2020</v>
      </c>
      <c r="D9201" s="1" t="s">
        <v>177</v>
      </c>
      <c r="E9201" s="1">
        <v>2018</v>
      </c>
      <c r="F9201" s="1">
        <v>175</v>
      </c>
      <c r="G9201" s="1" t="s">
        <v>12</v>
      </c>
      <c r="H9201" s="1">
        <v>1.0434826464710899E-5</v>
      </c>
      <c r="I9201" s="1">
        <v>9.5979533822410799E-6</v>
      </c>
      <c r="J9201" s="1">
        <v>1.1482890000000001E-5</v>
      </c>
      <c r="K9201" s="1">
        <v>1.4245379999999999E-3</v>
      </c>
      <c r="L9201" s="1">
        <v>1.28699E-4</v>
      </c>
      <c r="M9201" s="1">
        <v>4.5849470000000003E-2</v>
      </c>
      <c r="N9201" s="1">
        <v>3.2869179E-6</v>
      </c>
      <c r="O9201" s="1">
        <v>2.48344908E-6</v>
      </c>
      <c r="P9201" s="1">
        <v>4.5546640000000001E-7</v>
      </c>
      <c r="Q9201" s="1">
        <v>6.3806187921547202E-7</v>
      </c>
      <c r="R9201" s="1">
        <v>1821.35</v>
      </c>
      <c r="S9201" s="1">
        <v>204.4</v>
      </c>
      <c r="T9201" s="1">
        <v>1.77</v>
      </c>
      <c r="U9201" s="1">
        <v>29842.400000000001</v>
      </c>
      <c r="V9201" s="1">
        <f t="shared" si="573"/>
        <v>0.10649604750000606</v>
      </c>
      <c r="W9201" s="1">
        <f t="shared" si="574"/>
        <v>1.4280059791249999</v>
      </c>
      <c r="X9201" s="1">
        <f t="shared" si="575"/>
        <v>115.48022598870057</v>
      </c>
    </row>
    <row r="9202" spans="1:24" hidden="1" x14ac:dyDescent="0.3">
      <c r="A9202" s="18" t="str">
        <f t="shared" si="572"/>
        <v>OFF - Light Commercial - Generator Sets_2018_175</v>
      </c>
      <c r="B9202" s="1" t="s">
        <v>40</v>
      </c>
      <c r="C9202" s="1">
        <v>2020</v>
      </c>
      <c r="D9202" s="1" t="s">
        <v>177</v>
      </c>
      <c r="E9202" s="1">
        <v>2018</v>
      </c>
      <c r="F9202" s="1">
        <v>175</v>
      </c>
      <c r="G9202" s="1" t="s">
        <v>124</v>
      </c>
      <c r="H9202" s="1">
        <v>0</v>
      </c>
      <c r="I9202" s="1">
        <v>0</v>
      </c>
      <c r="J9202" s="1">
        <v>5.4835070000000001E-7</v>
      </c>
      <c r="K9202" s="1">
        <v>6.6652189999999998E-4</v>
      </c>
      <c r="L9202" s="1">
        <v>6.3510249999999997E-5</v>
      </c>
      <c r="M9202" s="1">
        <v>2.6818470000000001E-2</v>
      </c>
      <c r="N9202" s="1">
        <v>0</v>
      </c>
      <c r="O9202" s="1">
        <v>0</v>
      </c>
      <c r="P9202" s="1">
        <v>0</v>
      </c>
      <c r="Q9202" s="1">
        <v>0</v>
      </c>
      <c r="R9202" s="1">
        <v>1445.4</v>
      </c>
      <c r="S9202" s="1">
        <v>131.4</v>
      </c>
      <c r="T9202" s="1">
        <v>1.1499999999999999</v>
      </c>
      <c r="U9202" s="1">
        <v>19184.3999999999</v>
      </c>
      <c r="V9202" s="1">
        <f t="shared" si="573"/>
        <v>0</v>
      </c>
      <c r="W9202" s="1">
        <f t="shared" si="574"/>
        <v>1.0961858758292484</v>
      </c>
      <c r="X9202" s="1">
        <f t="shared" si="575"/>
        <v>114.2608695652174</v>
      </c>
    </row>
    <row r="9203" spans="1:24" hidden="1" x14ac:dyDescent="0.3">
      <c r="A9203" s="18" t="str">
        <f t="shared" si="572"/>
        <v>OFF - Light Commercial - Generator Sets_2019_25</v>
      </c>
      <c r="B9203" s="1" t="s">
        <v>40</v>
      </c>
      <c r="C9203" s="1">
        <v>2020</v>
      </c>
      <c r="D9203" s="1" t="s">
        <v>177</v>
      </c>
      <c r="E9203" s="1">
        <v>2019</v>
      </c>
      <c r="F9203" s="1">
        <v>25</v>
      </c>
      <c r="G9203" s="1" t="s">
        <v>12</v>
      </c>
      <c r="H9203" s="1">
        <v>2.3997299447856699E-2</v>
      </c>
      <c r="I9203" s="1">
        <v>2.20727160321386E-2</v>
      </c>
      <c r="J9203" s="1">
        <v>2.6407564207099998E-2</v>
      </c>
      <c r="K9203" s="1">
        <v>1.63134768632</v>
      </c>
      <c r="L9203" s="1">
        <v>1.73277458392E-2</v>
      </c>
      <c r="M9203" s="1">
        <v>2.7799164184</v>
      </c>
      <c r="N9203" s="1">
        <v>1.4856639643079999E-3</v>
      </c>
      <c r="O9203" s="1">
        <v>1.1225016619215999E-3</v>
      </c>
      <c r="P9203" s="1">
        <v>7.5808635567000006E-5</v>
      </c>
      <c r="Q9203" s="1">
        <v>7.2132959379365196E-5</v>
      </c>
      <c r="R9203" s="1">
        <v>205903.8</v>
      </c>
      <c r="S9203" s="1">
        <v>284838.7</v>
      </c>
      <c r="T9203" s="1">
        <v>2407.33</v>
      </c>
      <c r="U9203" s="1">
        <v>3152209.35</v>
      </c>
      <c r="V9203" s="1">
        <f t="shared" si="573"/>
        <v>2.3186186448780637</v>
      </c>
      <c r="W9203" s="1">
        <f t="shared" si="574"/>
        <v>1.8201853599701643</v>
      </c>
      <c r="X9203" s="1">
        <f t="shared" si="575"/>
        <v>118.3214183348357</v>
      </c>
    </row>
    <row r="9204" spans="1:24" hidden="1" x14ac:dyDescent="0.3">
      <c r="A9204" s="18" t="str">
        <f t="shared" si="572"/>
        <v>OFF - Light Commercial - Generator Sets_2019_25</v>
      </c>
      <c r="B9204" s="1" t="s">
        <v>40</v>
      </c>
      <c r="C9204" s="1">
        <v>2020</v>
      </c>
      <c r="D9204" s="1" t="s">
        <v>177</v>
      </c>
      <c r="E9204" s="1">
        <v>2019</v>
      </c>
      <c r="F9204" s="1">
        <v>25</v>
      </c>
      <c r="G9204" s="1" t="s">
        <v>5</v>
      </c>
      <c r="H9204" s="1">
        <v>3.1401118055555499E-4</v>
      </c>
      <c r="I9204" s="1">
        <v>3.73699256198347E-4</v>
      </c>
      <c r="J9204" s="1">
        <v>4.5217610000000002E-4</v>
      </c>
      <c r="K9204" s="1">
        <v>1.9964183999999999E-3</v>
      </c>
      <c r="L9204" s="1">
        <v>2.9873879999999901E-3</v>
      </c>
      <c r="M9204" s="1">
        <v>0.39959909999999998</v>
      </c>
      <c r="N9204" s="1">
        <v>1.1382562E-4</v>
      </c>
      <c r="O9204" s="1">
        <v>1.04719570399999E-4</v>
      </c>
      <c r="P9204" s="1">
        <v>5.5773470000000002E-6</v>
      </c>
      <c r="Q9204" s="1">
        <v>3.3460130733680499E-6</v>
      </c>
      <c r="R9204" s="1">
        <v>13300.6</v>
      </c>
      <c r="S9204" s="1">
        <v>21878.1</v>
      </c>
      <c r="T9204" s="1">
        <v>64.819999999999993</v>
      </c>
      <c r="U9204" s="1">
        <v>314593.5</v>
      </c>
      <c r="V9204" s="1">
        <f t="shared" si="573"/>
        <v>0.39333363797713283</v>
      </c>
      <c r="W9204" s="1">
        <f t="shared" si="574"/>
        <v>3.1443471470693942</v>
      </c>
      <c r="X9204" s="1">
        <f t="shared" si="575"/>
        <v>337.52082690527618</v>
      </c>
    </row>
    <row r="9205" spans="1:24" hidden="1" x14ac:dyDescent="0.3">
      <c r="A9205" s="18" t="str">
        <f t="shared" si="572"/>
        <v>OFF - Light Commercial - Generator Sets_2019_50</v>
      </c>
      <c r="B9205" s="1" t="s">
        <v>40</v>
      </c>
      <c r="C9205" s="1">
        <v>2020</v>
      </c>
      <c r="D9205" s="1" t="s">
        <v>177</v>
      </c>
      <c r="E9205" s="1">
        <v>2019</v>
      </c>
      <c r="F9205" s="1">
        <v>50</v>
      </c>
      <c r="G9205" s="1" t="s">
        <v>12</v>
      </c>
      <c r="H9205" s="1">
        <v>5.5115894656587001E-4</v>
      </c>
      <c r="I9205" s="1">
        <v>5.0695599905128703E-4</v>
      </c>
      <c r="J9205" s="1">
        <v>6.0651680000000003E-4</v>
      </c>
      <c r="K9205" s="1">
        <v>3.5219019999999997E-2</v>
      </c>
      <c r="L9205" s="1">
        <v>1.128981E-3</v>
      </c>
      <c r="M9205" s="1">
        <v>0.58387460000000002</v>
      </c>
      <c r="N9205" s="1">
        <v>4.0251789000000003E-5</v>
      </c>
      <c r="O9205" s="1">
        <v>3.04124628E-5</v>
      </c>
      <c r="P9205" s="1">
        <v>7.098851E-6</v>
      </c>
      <c r="Q9205" s="1">
        <v>8.5006720902293799E-6</v>
      </c>
      <c r="R9205" s="1">
        <v>24265.200000000001</v>
      </c>
      <c r="S9205" s="1">
        <v>11344.199999999901</v>
      </c>
      <c r="T9205" s="1">
        <v>98.76</v>
      </c>
      <c r="U9205" s="1">
        <v>363014.39999999898</v>
      </c>
      <c r="V9205" s="1">
        <f t="shared" si="573"/>
        <v>0.46241830175231596</v>
      </c>
      <c r="W9205" s="1">
        <f t="shared" si="574"/>
        <v>1.0297964275156277</v>
      </c>
      <c r="X9205" s="1">
        <f t="shared" si="575"/>
        <v>114.86634264884468</v>
      </c>
    </row>
    <row r="9206" spans="1:24" hidden="1" x14ac:dyDescent="0.3">
      <c r="A9206" s="18" t="str">
        <f t="shared" si="572"/>
        <v>OFF - Light Commercial - Generator Sets_2019_50</v>
      </c>
      <c r="B9206" s="1" t="s">
        <v>40</v>
      </c>
      <c r="C9206" s="1">
        <v>2020</v>
      </c>
      <c r="D9206" s="1" t="s">
        <v>177</v>
      </c>
      <c r="E9206" s="1">
        <v>2019</v>
      </c>
      <c r="F9206" s="1">
        <v>50</v>
      </c>
      <c r="G9206" s="1" t="s">
        <v>5</v>
      </c>
      <c r="H9206" s="1">
        <v>8.8337708333333304E-5</v>
      </c>
      <c r="I9206" s="1">
        <v>1.0512917355371901E-4</v>
      </c>
      <c r="J9206" s="1">
        <v>1.2720630000000001E-4</v>
      </c>
      <c r="K9206" s="1">
        <v>2.4197049999999999E-3</v>
      </c>
      <c r="L9206" s="1">
        <v>2.3207010000000001E-3</v>
      </c>
      <c r="M9206" s="1">
        <v>0.47310580000000002</v>
      </c>
      <c r="N9206" s="1">
        <v>7.6682129999999994E-6</v>
      </c>
      <c r="O9206" s="1">
        <v>7.0547559600000001E-6</v>
      </c>
      <c r="P9206" s="1">
        <v>6.1160779999999996E-6</v>
      </c>
      <c r="Q9206" s="1">
        <v>3.9474506592780603E-6</v>
      </c>
      <c r="R9206" s="1">
        <v>15691.35</v>
      </c>
      <c r="S9206" s="1">
        <v>11289.45</v>
      </c>
      <c r="T9206" s="1">
        <v>33.44</v>
      </c>
      <c r="U9206" s="1">
        <v>372551.85</v>
      </c>
      <c r="V9206" s="1">
        <f t="shared" si="573"/>
        <v>9.3438342666965921E-2</v>
      </c>
      <c r="W9206" s="1">
        <f t="shared" si="574"/>
        <v>2.0626287445774332</v>
      </c>
      <c r="X9206" s="1">
        <f t="shared" si="575"/>
        <v>337.60316985645937</v>
      </c>
    </row>
    <row r="9207" spans="1:24" hidden="1" x14ac:dyDescent="0.3">
      <c r="A9207" s="18" t="str">
        <f t="shared" si="572"/>
        <v>OFF - Light Commercial - Generator Sets_2019_100</v>
      </c>
      <c r="B9207" s="1" t="s">
        <v>40</v>
      </c>
      <c r="C9207" s="1">
        <v>2020</v>
      </c>
      <c r="D9207" s="1" t="s">
        <v>177</v>
      </c>
      <c r="E9207" s="1">
        <v>2019</v>
      </c>
      <c r="F9207" s="1">
        <v>100</v>
      </c>
      <c r="G9207" s="1" t="s">
        <v>12</v>
      </c>
      <c r="H9207" s="1">
        <v>1.00837393076763E-4</v>
      </c>
      <c r="I9207" s="1">
        <v>9.27502341520066E-5</v>
      </c>
      <c r="J9207" s="1">
        <v>1.1096540000000001E-4</v>
      </c>
      <c r="K9207" s="1">
        <v>4.1700009999999996E-3</v>
      </c>
      <c r="L9207" s="1">
        <v>7.3064899999999999E-4</v>
      </c>
      <c r="M9207" s="1">
        <v>0.28919909999999999</v>
      </c>
      <c r="N9207" s="1">
        <v>2.0163653999999999E-5</v>
      </c>
      <c r="O9207" s="1">
        <v>1.52347608E-5</v>
      </c>
      <c r="P9207" s="1">
        <v>2.7940669999999998E-6</v>
      </c>
      <c r="Q9207" s="1">
        <v>3.92427235934325E-6</v>
      </c>
      <c r="R9207" s="1">
        <v>11201.85</v>
      </c>
      <c r="S9207" s="1">
        <v>2190</v>
      </c>
      <c r="T9207" s="1">
        <v>19.07</v>
      </c>
      <c r="U9207" s="1">
        <v>181770</v>
      </c>
      <c r="V9207" s="1">
        <f t="shared" si="573"/>
        <v>0.16895903022917114</v>
      </c>
      <c r="W9207" s="1">
        <f t="shared" si="574"/>
        <v>1.3309912110366666</v>
      </c>
      <c r="X9207" s="1">
        <f t="shared" si="575"/>
        <v>114.84006292606188</v>
      </c>
    </row>
    <row r="9208" spans="1:24" hidden="1" x14ac:dyDescent="0.3">
      <c r="A9208" s="18" t="str">
        <f t="shared" si="572"/>
        <v>OFF - Light Commercial - Generator Sets_2019_100</v>
      </c>
      <c r="B9208" s="1" t="s">
        <v>40</v>
      </c>
      <c r="C9208" s="1">
        <v>2020</v>
      </c>
      <c r="D9208" s="1" t="s">
        <v>177</v>
      </c>
      <c r="E9208" s="1">
        <v>2019</v>
      </c>
      <c r="F9208" s="1">
        <v>100</v>
      </c>
      <c r="G9208" s="1" t="s">
        <v>124</v>
      </c>
      <c r="H9208" s="1">
        <v>0</v>
      </c>
      <c r="I9208" s="1">
        <v>0</v>
      </c>
      <c r="J9208" s="1">
        <v>4.4237390000000002E-7</v>
      </c>
      <c r="K9208" s="1">
        <v>5.5663719999999998E-4</v>
      </c>
      <c r="L9208" s="1">
        <v>4.5088610000000001E-5</v>
      </c>
      <c r="M9208" s="1">
        <v>1.8750599999999999E-2</v>
      </c>
      <c r="N9208" s="1">
        <v>0</v>
      </c>
      <c r="O9208" s="1">
        <v>0</v>
      </c>
      <c r="P9208" s="1">
        <v>0</v>
      </c>
      <c r="Q9208" s="1">
        <v>0</v>
      </c>
      <c r="R9208" s="1">
        <v>1018.35</v>
      </c>
      <c r="S9208" s="1">
        <v>164.25</v>
      </c>
      <c r="T9208" s="1">
        <v>1.42</v>
      </c>
      <c r="U9208" s="1">
        <v>13632.75</v>
      </c>
      <c r="V9208" s="1">
        <f t="shared" si="573"/>
        <v>0</v>
      </c>
      <c r="W9208" s="1">
        <f t="shared" si="574"/>
        <v>1.0951458886161016</v>
      </c>
      <c r="X9208" s="1">
        <f t="shared" si="575"/>
        <v>115.66901408450705</v>
      </c>
    </row>
    <row r="9209" spans="1:24" hidden="1" x14ac:dyDescent="0.3">
      <c r="A9209" s="18" t="str">
        <f t="shared" si="572"/>
        <v>OFF - Light Commercial - Generator Sets_2019_175</v>
      </c>
      <c r="B9209" s="1" t="s">
        <v>40</v>
      </c>
      <c r="C9209" s="1">
        <v>2020</v>
      </c>
      <c r="D9209" s="1" t="s">
        <v>177</v>
      </c>
      <c r="E9209" s="1">
        <v>2019</v>
      </c>
      <c r="F9209" s="1">
        <v>175</v>
      </c>
      <c r="G9209" s="1" t="s">
        <v>12</v>
      </c>
      <c r="H9209" s="1">
        <v>1.0392207110071501E-5</v>
      </c>
      <c r="I9209" s="1">
        <v>9.5587520998437895E-6</v>
      </c>
      <c r="J9209" s="1">
        <v>1.143599E-5</v>
      </c>
      <c r="K9209" s="1">
        <v>1.445965E-3</v>
      </c>
      <c r="L9209" s="1">
        <v>1.3078459999999999E-4</v>
      </c>
      <c r="M9209" s="1">
        <v>4.6746919999999997E-2</v>
      </c>
      <c r="N9209" s="1">
        <v>3.3512561999999999E-6</v>
      </c>
      <c r="O9209" s="1">
        <v>2.5320602400000001E-6</v>
      </c>
      <c r="P9209" s="1">
        <v>4.6438170000000001E-7</v>
      </c>
      <c r="Q9209" s="1">
        <v>6.4957000930152302E-7</v>
      </c>
      <c r="R9209" s="1">
        <v>1854.2</v>
      </c>
      <c r="S9209" s="1">
        <v>208.04999999999899</v>
      </c>
      <c r="T9209" s="1">
        <v>1.8</v>
      </c>
      <c r="U9209" s="1">
        <v>30375.3</v>
      </c>
      <c r="V9209" s="1">
        <f t="shared" si="573"/>
        <v>0.10420036095194955</v>
      </c>
      <c r="W9209" s="1">
        <f t="shared" si="574"/>
        <v>1.42568845646484</v>
      </c>
      <c r="X9209" s="1">
        <f t="shared" si="575"/>
        <v>115.58333333333277</v>
      </c>
    </row>
    <row r="9210" spans="1:24" hidden="1" x14ac:dyDescent="0.3">
      <c r="A9210" s="18" t="str">
        <f t="shared" si="572"/>
        <v>OFF - Light Commercial - Generator Sets_2019_175</v>
      </c>
      <c r="B9210" s="1" t="s">
        <v>40</v>
      </c>
      <c r="C9210" s="1">
        <v>2020</v>
      </c>
      <c r="D9210" s="1" t="s">
        <v>177</v>
      </c>
      <c r="E9210" s="1">
        <v>2019</v>
      </c>
      <c r="F9210" s="1">
        <v>175</v>
      </c>
      <c r="G9210" s="1" t="s">
        <v>124</v>
      </c>
      <c r="H9210" s="1">
        <v>0</v>
      </c>
      <c r="I9210" s="1">
        <v>0</v>
      </c>
      <c r="J9210" s="1">
        <v>5.4389840000000001E-7</v>
      </c>
      <c r="K9210" s="1">
        <v>6.7555079999999997E-4</v>
      </c>
      <c r="L9210" s="1">
        <v>6.4514300000000007E-5</v>
      </c>
      <c r="M9210" s="1">
        <v>2.7343409999999999E-2</v>
      </c>
      <c r="N9210" s="1">
        <v>0</v>
      </c>
      <c r="O9210" s="1">
        <v>0</v>
      </c>
      <c r="P9210" s="1">
        <v>0</v>
      </c>
      <c r="Q9210" s="1">
        <v>0</v>
      </c>
      <c r="R9210" s="1">
        <v>1470.95</v>
      </c>
      <c r="S9210" s="1">
        <v>135.05000000000001</v>
      </c>
      <c r="T9210" s="1">
        <v>1.18</v>
      </c>
      <c r="U9210" s="1">
        <v>19717.3</v>
      </c>
      <c r="V9210" s="1">
        <f t="shared" si="573"/>
        <v>0</v>
      </c>
      <c r="W9210" s="1">
        <f t="shared" si="574"/>
        <v>1.0834207417952981</v>
      </c>
      <c r="X9210" s="1">
        <f t="shared" si="575"/>
        <v>114.4491525423729</v>
      </c>
    </row>
    <row r="9211" spans="1:24" hidden="1" x14ac:dyDescent="0.3">
      <c r="A9211" s="18" t="str">
        <f t="shared" si="572"/>
        <v>OFF - Light Commercial - Generator Sets_2020_25</v>
      </c>
      <c r="B9211" s="1" t="s">
        <v>40</v>
      </c>
      <c r="C9211" s="1">
        <v>2020</v>
      </c>
      <c r="D9211" s="1" t="s">
        <v>177</v>
      </c>
      <c r="E9211" s="1">
        <v>2020</v>
      </c>
      <c r="F9211" s="1">
        <v>25</v>
      </c>
      <c r="G9211" s="1" t="s">
        <v>12</v>
      </c>
      <c r="H9211" s="1">
        <v>2.07791949524689E-2</v>
      </c>
      <c r="I9211" s="1">
        <v>1.91127035172809E-2</v>
      </c>
      <c r="J9211" s="1">
        <v>2.28662365143E-2</v>
      </c>
      <c r="K9211" s="1">
        <v>1.6737300284300001</v>
      </c>
      <c r="L9211" s="1">
        <v>1.49174939748E-2</v>
      </c>
      <c r="M9211" s="1">
        <v>2.8191727607399999</v>
      </c>
      <c r="N9211" s="1">
        <v>1.2588740840430001E-3</v>
      </c>
      <c r="O9211" s="1">
        <v>9.5114930794359996E-4</v>
      </c>
      <c r="P9211" s="1">
        <v>7.6848207198000002E-5</v>
      </c>
      <c r="Q9211" s="1">
        <v>7.3356657211848603E-5</v>
      </c>
      <c r="R9211" s="1">
        <v>209396.85</v>
      </c>
      <c r="S9211" s="1">
        <v>288036.09999999998</v>
      </c>
      <c r="T9211" s="1">
        <v>2432.9</v>
      </c>
      <c r="U9211" s="1">
        <v>3196662.7</v>
      </c>
      <c r="V9211" s="1">
        <f t="shared" si="573"/>
        <v>1.9797662213229033</v>
      </c>
      <c r="W9211" s="1">
        <f t="shared" si="574"/>
        <v>1.5452105271969683</v>
      </c>
      <c r="X9211" s="1">
        <f t="shared" si="575"/>
        <v>118.39208352172304</v>
      </c>
    </row>
    <row r="9212" spans="1:24" hidden="1" x14ac:dyDescent="0.3">
      <c r="A9212" s="18" t="str">
        <f t="shared" si="572"/>
        <v>OFF - Light Commercial - Generator Sets_2020_25</v>
      </c>
      <c r="B9212" s="1" t="s">
        <v>40</v>
      </c>
      <c r="C9212" s="1">
        <v>2020</v>
      </c>
      <c r="D9212" s="1" t="s">
        <v>177</v>
      </c>
      <c r="E9212" s="1">
        <v>2020</v>
      </c>
      <c r="F9212" s="1">
        <v>25</v>
      </c>
      <c r="G9212" s="1" t="s">
        <v>5</v>
      </c>
      <c r="H9212" s="1">
        <v>3.1807062499999999E-4</v>
      </c>
      <c r="I9212" s="1">
        <v>3.7853033057851202E-4</v>
      </c>
      <c r="J9212" s="1">
        <v>4.5802169999999999E-4</v>
      </c>
      <c r="K9212" s="1">
        <v>2.0222274999999999E-3</v>
      </c>
      <c r="L9212" s="1">
        <v>3.02601E-3</v>
      </c>
      <c r="M9212" s="1">
        <v>0.40476499999999999</v>
      </c>
      <c r="N9212" s="1">
        <v>1.1529714E-4</v>
      </c>
      <c r="O9212" s="1">
        <v>1.0607336880000001E-4</v>
      </c>
      <c r="P9212" s="1">
        <v>5.649451E-6</v>
      </c>
      <c r="Q9212" s="1">
        <v>3.3891696635020498E-6</v>
      </c>
      <c r="R9212" s="1">
        <v>13472.15</v>
      </c>
      <c r="S9212" s="1">
        <v>22162.799999999999</v>
      </c>
      <c r="T9212" s="1">
        <v>65.650000000000006</v>
      </c>
      <c r="U9212" s="1">
        <v>318688.8</v>
      </c>
      <c r="V9212" s="1">
        <f t="shared" si="573"/>
        <v>0.39329867547184982</v>
      </c>
      <c r="W9212" s="1">
        <f t="shared" si="574"/>
        <v>3.144069652610638</v>
      </c>
      <c r="X9212" s="1">
        <f t="shared" si="575"/>
        <v>337.59025133282557</v>
      </c>
    </row>
    <row r="9213" spans="1:24" hidden="1" x14ac:dyDescent="0.3">
      <c r="A9213" s="18" t="str">
        <f t="shared" si="572"/>
        <v>OFF - Light Commercial - Generator Sets_2020_50</v>
      </c>
      <c r="B9213" s="1" t="s">
        <v>40</v>
      </c>
      <c r="C9213" s="1">
        <v>2020</v>
      </c>
      <c r="D9213" s="1" t="s">
        <v>177</v>
      </c>
      <c r="E9213" s="1">
        <v>2020</v>
      </c>
      <c r="F9213" s="1">
        <v>50</v>
      </c>
      <c r="G9213" s="1" t="s">
        <v>12</v>
      </c>
      <c r="H9213" s="1">
        <v>5.4635531819573798E-4</v>
      </c>
      <c r="I9213" s="1">
        <v>5.0253762167643999E-4</v>
      </c>
      <c r="J9213" s="1">
        <v>6.0123070000000004E-4</v>
      </c>
      <c r="K9213" s="1">
        <v>3.3843819999999997E-2</v>
      </c>
      <c r="L9213" s="1">
        <v>1.1136259999999999E-3</v>
      </c>
      <c r="M9213" s="1">
        <v>0.59143990000000002</v>
      </c>
      <c r="N9213" s="1">
        <v>4.0773338999999998E-5</v>
      </c>
      <c r="O9213" s="1">
        <v>3.0806522799999997E-5</v>
      </c>
      <c r="P9213" s="1">
        <v>7.1908319999999999E-6</v>
      </c>
      <c r="Q9213" s="1">
        <v>8.5709995518663601E-6</v>
      </c>
      <c r="R9213" s="1">
        <v>24465.95</v>
      </c>
      <c r="S9213" s="1">
        <v>11490.2</v>
      </c>
      <c r="T9213" s="1">
        <v>100.04</v>
      </c>
      <c r="U9213" s="1">
        <v>367686.40000000002</v>
      </c>
      <c r="V9213" s="1">
        <f t="shared" si="573"/>
        <v>0.45256359361177689</v>
      </c>
      <c r="W9213" s="1">
        <f t="shared" si="574"/>
        <v>1.0028832922363802</v>
      </c>
      <c r="X9213" s="1">
        <f t="shared" si="575"/>
        <v>114.85605757696921</v>
      </c>
    </row>
    <row r="9214" spans="1:24" hidden="1" x14ac:dyDescent="0.3">
      <c r="A9214" s="18" t="str">
        <f t="shared" si="572"/>
        <v>OFF - Light Commercial - Generator Sets_2020_50</v>
      </c>
      <c r="B9214" s="1" t="s">
        <v>40</v>
      </c>
      <c r="C9214" s="1">
        <v>2020</v>
      </c>
      <c r="D9214" s="1" t="s">
        <v>177</v>
      </c>
      <c r="E9214" s="1">
        <v>2020</v>
      </c>
      <c r="F9214" s="1">
        <v>50</v>
      </c>
      <c r="G9214" s="1" t="s">
        <v>5</v>
      </c>
      <c r="H9214" s="1">
        <v>7.9957013888888798E-5</v>
      </c>
      <c r="I9214" s="1">
        <v>9.5155454545454505E-5</v>
      </c>
      <c r="J9214" s="1">
        <v>1.151381E-4</v>
      </c>
      <c r="K9214" s="1">
        <v>2.3723210000000002E-3</v>
      </c>
      <c r="L9214" s="1">
        <v>2.3344899999999998E-3</v>
      </c>
      <c r="M9214" s="1">
        <v>0.47922209999999998</v>
      </c>
      <c r="N9214" s="1">
        <v>7.4759410000000004E-6</v>
      </c>
      <c r="O9214" s="1">
        <v>6.87786572E-6</v>
      </c>
      <c r="P9214" s="1">
        <v>6.195145E-6</v>
      </c>
      <c r="Q9214" s="1">
        <v>3.9970348266660601E-6</v>
      </c>
      <c r="R9214" s="1">
        <v>15888.45</v>
      </c>
      <c r="S9214" s="1">
        <v>11435.449999999901</v>
      </c>
      <c r="T9214" s="1">
        <v>33.869999999999997</v>
      </c>
      <c r="U9214" s="1">
        <v>377369.85</v>
      </c>
      <c r="V9214" s="1">
        <f t="shared" si="573"/>
        <v>8.3493965790751398E-2</v>
      </c>
      <c r="W9214" s="1">
        <f t="shared" si="574"/>
        <v>2.0483936431173526</v>
      </c>
      <c r="X9214" s="1">
        <f t="shared" si="575"/>
        <v>337.62769412459113</v>
      </c>
    </row>
    <row r="9215" spans="1:24" hidden="1" x14ac:dyDescent="0.3">
      <c r="A9215" s="18" t="str">
        <f t="shared" si="572"/>
        <v>OFF - Light Commercial - Generator Sets_2020_100</v>
      </c>
      <c r="B9215" s="1" t="s">
        <v>40</v>
      </c>
      <c r="C9215" s="1">
        <v>2020</v>
      </c>
      <c r="D9215" s="1" t="s">
        <v>177</v>
      </c>
      <c r="E9215" s="1">
        <v>2020</v>
      </c>
      <c r="F9215" s="1">
        <v>100</v>
      </c>
      <c r="G9215" s="1" t="s">
        <v>12</v>
      </c>
      <c r="H9215" s="1">
        <v>1.00088601003781E-4</v>
      </c>
      <c r="I9215" s="1">
        <v>9.2061495203277905E-5</v>
      </c>
      <c r="J9215" s="1">
        <v>1.101414E-4</v>
      </c>
      <c r="K9215" s="1">
        <v>3.9511989999999999E-3</v>
      </c>
      <c r="L9215" s="1">
        <v>7.3331039999999996E-4</v>
      </c>
      <c r="M9215" s="1">
        <v>0.29294629999999999</v>
      </c>
      <c r="N9215" s="1">
        <v>2.0424914999999999E-5</v>
      </c>
      <c r="O9215" s="1">
        <v>1.5432158E-5</v>
      </c>
      <c r="P9215" s="1">
        <v>2.8302699999999998E-6</v>
      </c>
      <c r="Q9215" s="1">
        <v>3.9690261985667802E-6</v>
      </c>
      <c r="R9215" s="1">
        <v>11329.6</v>
      </c>
      <c r="S9215" s="1">
        <v>2219.1999999999998</v>
      </c>
      <c r="T9215" s="1">
        <v>19.32</v>
      </c>
      <c r="U9215" s="1">
        <v>184193.6</v>
      </c>
      <c r="V9215" s="1">
        <f t="shared" si="573"/>
        <v>0.16549774807783155</v>
      </c>
      <c r="W9215" s="1">
        <f t="shared" si="574"/>
        <v>1.3182625328220037</v>
      </c>
      <c r="X9215" s="1">
        <f t="shared" si="575"/>
        <v>114.86542443064181</v>
      </c>
    </row>
    <row r="9216" spans="1:24" hidden="1" x14ac:dyDescent="0.3">
      <c r="A9216" s="18" t="str">
        <f t="shared" si="572"/>
        <v>OFF - Light Commercial - Generator Sets_2020_100</v>
      </c>
      <c r="B9216" s="1" t="s">
        <v>40</v>
      </c>
      <c r="C9216" s="1">
        <v>2020</v>
      </c>
      <c r="D9216" s="1" t="s">
        <v>177</v>
      </c>
      <c r="E9216" s="1">
        <v>2020</v>
      </c>
      <c r="F9216" s="1">
        <v>100</v>
      </c>
      <c r="G9216" s="1" t="s">
        <v>124</v>
      </c>
      <c r="H9216" s="1">
        <v>0</v>
      </c>
      <c r="I9216" s="1">
        <v>0</v>
      </c>
      <c r="J9216" s="1">
        <v>4.2788790000000001E-7</v>
      </c>
      <c r="K9216" s="1">
        <v>5.5951120000000002E-4</v>
      </c>
      <c r="L9216" s="1">
        <v>4.5077110000000003E-5</v>
      </c>
      <c r="M9216" s="1">
        <v>1.899356E-2</v>
      </c>
      <c r="N9216" s="1">
        <v>0</v>
      </c>
      <c r="O9216" s="1">
        <v>0</v>
      </c>
      <c r="P9216" s="1">
        <v>0</v>
      </c>
      <c r="Q9216" s="1">
        <v>0</v>
      </c>
      <c r="R9216" s="1">
        <v>1029.3</v>
      </c>
      <c r="S9216" s="1">
        <v>164.25</v>
      </c>
      <c r="T9216" s="1">
        <v>1.44</v>
      </c>
      <c r="U9216" s="1">
        <v>13632.75</v>
      </c>
      <c r="V9216" s="1">
        <f t="shared" si="573"/>
        <v>0</v>
      </c>
      <c r="W9216" s="1">
        <f t="shared" si="574"/>
        <v>1.0948665680134244</v>
      </c>
      <c r="X9216" s="1">
        <f t="shared" si="575"/>
        <v>114.0625</v>
      </c>
    </row>
    <row r="9217" spans="1:24" hidden="1" x14ac:dyDescent="0.3">
      <c r="A9217" s="18" t="str">
        <f t="shared" si="572"/>
        <v>OFF - Light Commercial - Generator Sets_2020_175</v>
      </c>
      <c r="B9217" s="1" t="s">
        <v>40</v>
      </c>
      <c r="C9217" s="1">
        <v>2020</v>
      </c>
      <c r="D9217" s="1" t="s">
        <v>177</v>
      </c>
      <c r="E9217" s="1">
        <v>2020</v>
      </c>
      <c r="F9217" s="1">
        <v>175</v>
      </c>
      <c r="G9217" s="1" t="s">
        <v>12</v>
      </c>
      <c r="H9217" s="1">
        <v>1.02767895358125E-5</v>
      </c>
      <c r="I9217" s="1">
        <v>9.4525910150403595E-6</v>
      </c>
      <c r="J9217" s="1">
        <v>1.130898E-5</v>
      </c>
      <c r="K9217" s="1">
        <v>1.45816E-3</v>
      </c>
      <c r="L9217" s="1">
        <v>1.3203999999999999E-4</v>
      </c>
      <c r="M9217" s="1">
        <v>4.735263E-2</v>
      </c>
      <c r="N9217" s="1">
        <v>3.3946784999999998E-6</v>
      </c>
      <c r="O9217" s="1">
        <v>2.5648682000000001E-6</v>
      </c>
      <c r="P9217" s="1">
        <v>4.7039880000000002E-7</v>
      </c>
      <c r="Q9217" s="1">
        <v>6.5852077714622902E-7</v>
      </c>
      <c r="R9217" s="1">
        <v>1879.75</v>
      </c>
      <c r="S9217" s="1">
        <v>208.04999999999899</v>
      </c>
      <c r="T9217" s="1">
        <v>1.83</v>
      </c>
      <c r="U9217" s="1">
        <v>30375.3</v>
      </c>
      <c r="V9217" s="1">
        <f t="shared" si="573"/>
        <v>0.10304309447615628</v>
      </c>
      <c r="W9217" s="1">
        <f t="shared" si="574"/>
        <v>1.4393736249651525</v>
      </c>
      <c r="X9217" s="1">
        <f t="shared" si="575"/>
        <v>113.68852459016338</v>
      </c>
    </row>
    <row r="9218" spans="1:24" hidden="1" x14ac:dyDescent="0.3">
      <c r="A9218" s="18" t="str">
        <f t="shared" si="572"/>
        <v>OFF - Light Commercial - Generator Sets_2020_175</v>
      </c>
      <c r="B9218" s="1" t="s">
        <v>40</v>
      </c>
      <c r="C9218" s="1">
        <v>2020</v>
      </c>
      <c r="D9218" s="1" t="s">
        <v>177</v>
      </c>
      <c r="E9218" s="1">
        <v>2020</v>
      </c>
      <c r="F9218" s="1">
        <v>175</v>
      </c>
      <c r="G9218" s="1" t="s">
        <v>124</v>
      </c>
      <c r="H9218" s="1">
        <v>0</v>
      </c>
      <c r="I9218" s="1">
        <v>0</v>
      </c>
      <c r="J9218" s="1">
        <v>5.3556320000000003E-7</v>
      </c>
      <c r="K9218" s="1">
        <v>6.8023409999999997E-4</v>
      </c>
      <c r="L9218" s="1">
        <v>6.5108000000000001E-5</v>
      </c>
      <c r="M9218" s="1">
        <v>2.7697699999999999E-2</v>
      </c>
      <c r="N9218" s="1">
        <v>0</v>
      </c>
      <c r="O9218" s="1">
        <v>0</v>
      </c>
      <c r="P9218" s="1">
        <v>0</v>
      </c>
      <c r="Q9218" s="1">
        <v>0</v>
      </c>
      <c r="R9218" s="1">
        <v>1489.2</v>
      </c>
      <c r="S9218" s="1">
        <v>138.69999999999999</v>
      </c>
      <c r="T9218" s="1">
        <v>1.19</v>
      </c>
      <c r="U9218" s="1">
        <v>20250.2</v>
      </c>
      <c r="V9218" s="1">
        <f t="shared" si="573"/>
        <v>0</v>
      </c>
      <c r="W9218" s="1">
        <f t="shared" si="574"/>
        <v>1.0646175928608508</v>
      </c>
      <c r="X9218" s="1">
        <f t="shared" si="575"/>
        <v>116.55462184873949</v>
      </c>
    </row>
    <row r="9219" spans="1:24" hidden="1" x14ac:dyDescent="0.3">
      <c r="A9219" s="18" t="str">
        <f t="shared" si="572"/>
        <v>OFF - Light Commercial - Pressure Washers_1989_25</v>
      </c>
      <c r="B9219" s="1" t="s">
        <v>40</v>
      </c>
      <c r="C9219" s="1">
        <v>2020</v>
      </c>
      <c r="D9219" s="1" t="s">
        <v>178</v>
      </c>
      <c r="E9219" s="1">
        <v>1989</v>
      </c>
      <c r="F9219" s="1">
        <v>25</v>
      </c>
      <c r="G9219" s="1" t="s">
        <v>5</v>
      </c>
      <c r="H9219" s="1">
        <v>2.0362099305555501E-8</v>
      </c>
      <c r="I9219" s="1">
        <v>2.4232580991735501E-8</v>
      </c>
      <c r="J9219" s="1">
        <v>2.9321423000000001E-8</v>
      </c>
      <c r="K9219" s="1">
        <v>7.68349799999999E-8</v>
      </c>
      <c r="L9219" s="1">
        <v>1.3172951E-7</v>
      </c>
      <c r="M9219" s="1">
        <v>8.7330639999999993E-6</v>
      </c>
      <c r="N9219" s="1">
        <v>1.03895689999999E-8</v>
      </c>
      <c r="O9219" s="1">
        <v>9.5584034799999903E-9</v>
      </c>
      <c r="P9219" s="1">
        <v>1.29519959999999E-10</v>
      </c>
      <c r="Q9219" s="1">
        <v>0</v>
      </c>
      <c r="R9219" s="1">
        <v>0</v>
      </c>
      <c r="S9219" s="1">
        <v>0</v>
      </c>
      <c r="T9219" s="1">
        <v>0.01</v>
      </c>
      <c r="U9219" s="1">
        <v>0</v>
      </c>
      <c r="V9219" s="1">
        <f t="shared" si="573"/>
        <v>0</v>
      </c>
      <c r="W9219" s="1">
        <f t="shared" si="574"/>
        <v>0</v>
      </c>
      <c r="X9219" s="1">
        <f t="shared" si="575"/>
        <v>0</v>
      </c>
    </row>
    <row r="9220" spans="1:24" hidden="1" x14ac:dyDescent="0.3">
      <c r="A9220" s="18" t="str">
        <f t="shared" si="572"/>
        <v>OFF - Light Commercial - Pressure Washers_1989_50</v>
      </c>
      <c r="B9220" s="1" t="s">
        <v>40</v>
      </c>
      <c r="C9220" s="1">
        <v>2020</v>
      </c>
      <c r="D9220" s="1" t="s">
        <v>178</v>
      </c>
      <c r="E9220" s="1">
        <v>1989</v>
      </c>
      <c r="F9220" s="1">
        <v>50</v>
      </c>
      <c r="G9220" s="1" t="s">
        <v>5</v>
      </c>
      <c r="H9220" s="1">
        <v>3.7061534722222201E-8</v>
      </c>
      <c r="I9220" s="1">
        <v>4.4106289256198298E-8</v>
      </c>
      <c r="J9220" s="1">
        <v>5.3368610000000001E-8</v>
      </c>
      <c r="K9220" s="1">
        <v>1.1421300000000001E-7</v>
      </c>
      <c r="L9220" s="1">
        <v>1.062503E-7</v>
      </c>
      <c r="M9220" s="1">
        <v>8.794637E-6</v>
      </c>
      <c r="N9220" s="1">
        <v>1.1513240000000001E-8</v>
      </c>
      <c r="O9220" s="1">
        <v>1.05921808E-8</v>
      </c>
      <c r="P9220" s="1">
        <v>1.136927E-10</v>
      </c>
      <c r="Q9220" s="1">
        <v>0</v>
      </c>
      <c r="R9220" s="1">
        <v>0</v>
      </c>
      <c r="S9220" s="1">
        <v>0</v>
      </c>
      <c r="T9220" s="1">
        <v>0</v>
      </c>
      <c r="U9220" s="1">
        <v>0</v>
      </c>
      <c r="V9220" s="1">
        <f t="shared" si="573"/>
        <v>0</v>
      </c>
      <c r="W9220" s="1">
        <f t="shared" si="574"/>
        <v>0</v>
      </c>
      <c r="X9220" s="1" t="e">
        <f t="shared" si="575"/>
        <v>#DIV/0!</v>
      </c>
    </row>
    <row r="9221" spans="1:24" hidden="1" x14ac:dyDescent="0.3">
      <c r="A9221" s="18" t="str">
        <f t="shared" si="572"/>
        <v>OFF - Light Commercial - Pressure Washers_1990_25</v>
      </c>
      <c r="B9221" s="1" t="s">
        <v>40</v>
      </c>
      <c r="C9221" s="1">
        <v>2020</v>
      </c>
      <c r="D9221" s="1" t="s">
        <v>178</v>
      </c>
      <c r="E9221" s="1">
        <v>1990</v>
      </c>
      <c r="F9221" s="1">
        <v>25</v>
      </c>
      <c r="G9221" s="1" t="s">
        <v>5</v>
      </c>
      <c r="H9221" s="1">
        <v>6.1155048611111107E-8</v>
      </c>
      <c r="I9221" s="1">
        <v>7.2779561983471006E-8</v>
      </c>
      <c r="J9221" s="1">
        <v>8.8063269999999999E-8</v>
      </c>
      <c r="K9221" s="1">
        <v>2.3076436E-7</v>
      </c>
      <c r="L9221" s="1">
        <v>3.9563315999999998E-7</v>
      </c>
      <c r="M9221" s="1">
        <v>2.6228673999999899E-5</v>
      </c>
      <c r="N9221" s="1">
        <v>3.1203781999999897E-8</v>
      </c>
      <c r="O9221" s="1">
        <v>2.870747944E-8</v>
      </c>
      <c r="P9221" s="1">
        <v>3.8899711999999999E-10</v>
      </c>
      <c r="Q9221" s="1">
        <v>0</v>
      </c>
      <c r="R9221" s="1">
        <v>0</v>
      </c>
      <c r="S9221" s="1">
        <v>3.65</v>
      </c>
      <c r="T9221" s="1">
        <v>0.02</v>
      </c>
      <c r="U9221" s="1">
        <v>47.45</v>
      </c>
      <c r="V9221" s="1">
        <f t="shared" si="573"/>
        <v>0.50788083088683866</v>
      </c>
      <c r="W9221" s="1">
        <f t="shared" si="574"/>
        <v>2.7608643491536795</v>
      </c>
      <c r="X9221" s="1">
        <f t="shared" si="575"/>
        <v>182.5</v>
      </c>
    </row>
    <row r="9222" spans="1:24" hidden="1" x14ac:dyDescent="0.3">
      <c r="A9222" s="18" t="str">
        <f t="shared" si="572"/>
        <v>OFF - Light Commercial - Pressure Washers_1990_50</v>
      </c>
      <c r="B9222" s="1" t="s">
        <v>40</v>
      </c>
      <c r="C9222" s="1">
        <v>2020</v>
      </c>
      <c r="D9222" s="1" t="s">
        <v>178</v>
      </c>
      <c r="E9222" s="1">
        <v>1990</v>
      </c>
      <c r="F9222" s="1">
        <v>50</v>
      </c>
      <c r="G9222" s="1" t="s">
        <v>5</v>
      </c>
      <c r="H9222" s="1">
        <v>1.10015E-7</v>
      </c>
      <c r="I9222" s="1">
        <v>1.3092694214876E-7</v>
      </c>
      <c r="J9222" s="1">
        <v>1.5842159999999999E-7</v>
      </c>
      <c r="K9222" s="1">
        <v>3.3956720000000002E-7</v>
      </c>
      <c r="L9222" s="1">
        <v>3.1845780000000002E-7</v>
      </c>
      <c r="M9222" s="1">
        <v>2.6413600000000001E-5</v>
      </c>
      <c r="N9222" s="1">
        <v>3.4292779999999997E-8</v>
      </c>
      <c r="O9222" s="1">
        <v>3.1549357600000002E-8</v>
      </c>
      <c r="P9222" s="1">
        <v>3.4146190000000001E-10</v>
      </c>
      <c r="Q9222" s="1">
        <v>0</v>
      </c>
      <c r="R9222" s="1">
        <v>0</v>
      </c>
      <c r="S9222" s="1">
        <v>0</v>
      </c>
      <c r="T9222" s="1">
        <v>0.01</v>
      </c>
      <c r="U9222" s="1">
        <v>0</v>
      </c>
      <c r="V9222" s="1">
        <f t="shared" si="573"/>
        <v>0</v>
      </c>
      <c r="W9222" s="1">
        <f t="shared" si="574"/>
        <v>0</v>
      </c>
      <c r="X9222" s="1">
        <f t="shared" si="575"/>
        <v>0</v>
      </c>
    </row>
    <row r="9223" spans="1:24" hidden="1" x14ac:dyDescent="0.3">
      <c r="A9223" s="18" t="str">
        <f t="shared" si="572"/>
        <v>OFF - Light Commercial - Pressure Washers_1991_25</v>
      </c>
      <c r="B9223" s="1" t="s">
        <v>40</v>
      </c>
      <c r="C9223" s="1">
        <v>2020</v>
      </c>
      <c r="D9223" s="1" t="s">
        <v>178</v>
      </c>
      <c r="E9223" s="1">
        <v>1991</v>
      </c>
      <c r="F9223" s="1">
        <v>25</v>
      </c>
      <c r="G9223" s="1" t="s">
        <v>12</v>
      </c>
      <c r="H9223" s="1">
        <v>7.7871549445266798E-6</v>
      </c>
      <c r="I9223" s="1">
        <v>7.1626251179756399E-6</v>
      </c>
      <c r="J9223" s="1">
        <v>8.5692889999999993E-6</v>
      </c>
      <c r="K9223" s="1">
        <v>1.2625133999999999E-4</v>
      </c>
      <c r="L9223" s="1">
        <v>8.6105339999999899E-7</v>
      </c>
      <c r="M9223" s="1">
        <v>1.178548E-4</v>
      </c>
      <c r="N9223" s="1">
        <v>1.9985177699999999E-7</v>
      </c>
      <c r="O9223" s="1">
        <v>1.5099912040000001E-7</v>
      </c>
      <c r="P9223" s="1">
        <v>3.6757900000000002E-9</v>
      </c>
      <c r="Q9223" s="1">
        <v>5.1147244826891501E-9</v>
      </c>
      <c r="R9223" s="1">
        <v>14.6</v>
      </c>
      <c r="S9223" s="1">
        <v>18.25</v>
      </c>
      <c r="T9223" s="1">
        <v>0.2</v>
      </c>
      <c r="U9223" s="1">
        <v>105.85</v>
      </c>
      <c r="V9223" s="1">
        <f t="shared" si="573"/>
        <v>22.406290363338623</v>
      </c>
      <c r="W9223" s="1">
        <f t="shared" si="574"/>
        <v>2.6935672579486729</v>
      </c>
      <c r="X9223" s="1">
        <f t="shared" si="575"/>
        <v>91.25</v>
      </c>
    </row>
    <row r="9224" spans="1:24" hidden="1" x14ac:dyDescent="0.3">
      <c r="A9224" s="18" t="str">
        <f t="shared" si="572"/>
        <v>OFF - Light Commercial - Pressure Washers_1991_25</v>
      </c>
      <c r="B9224" s="1" t="s">
        <v>40</v>
      </c>
      <c r="C9224" s="1">
        <v>2020</v>
      </c>
      <c r="D9224" s="1" t="s">
        <v>178</v>
      </c>
      <c r="E9224" s="1">
        <v>1991</v>
      </c>
      <c r="F9224" s="1">
        <v>25</v>
      </c>
      <c r="G9224" s="1" t="s">
        <v>5</v>
      </c>
      <c r="H9224" s="1">
        <v>6.7447354166666605E-8</v>
      </c>
      <c r="I9224" s="1">
        <v>8.0267925619834697E-8</v>
      </c>
      <c r="J9224" s="1">
        <v>9.7124190000000004E-8</v>
      </c>
      <c r="K9224" s="1">
        <v>2.5450791999999999E-7</v>
      </c>
      <c r="L9224" s="1">
        <v>4.3634028999999999E-7</v>
      </c>
      <c r="M9224" s="1">
        <v>2.8927373999999999E-5</v>
      </c>
      <c r="N9224" s="1">
        <v>3.4414374999999997E-8</v>
      </c>
      <c r="O9224" s="1">
        <v>3.1661224999999997E-8</v>
      </c>
      <c r="P9224" s="1">
        <v>4.2902144999999998E-10</v>
      </c>
      <c r="Q9224" s="1">
        <v>0</v>
      </c>
      <c r="R9224" s="1">
        <v>0</v>
      </c>
      <c r="S9224" s="1">
        <v>3.65</v>
      </c>
      <c r="T9224" s="1">
        <v>0.03</v>
      </c>
      <c r="U9224" s="1">
        <v>47.45</v>
      </c>
      <c r="V9224" s="1">
        <f t="shared" si="573"/>
        <v>0.56013720949053136</v>
      </c>
      <c r="W9224" s="1">
        <f t="shared" si="574"/>
        <v>3.044932711809035</v>
      </c>
      <c r="X9224" s="1">
        <f t="shared" si="575"/>
        <v>121.66666666666667</v>
      </c>
    </row>
    <row r="9225" spans="1:24" hidden="1" x14ac:dyDescent="0.3">
      <c r="A9225" s="18" t="str">
        <f t="shared" si="572"/>
        <v>OFF - Light Commercial - Pressure Washers_1991_50</v>
      </c>
      <c r="B9225" s="1" t="s">
        <v>40</v>
      </c>
      <c r="C9225" s="1">
        <v>2020</v>
      </c>
      <c r="D9225" s="1" t="s">
        <v>178</v>
      </c>
      <c r="E9225" s="1">
        <v>1991</v>
      </c>
      <c r="F9225" s="1">
        <v>50</v>
      </c>
      <c r="G9225" s="1" t="s">
        <v>5</v>
      </c>
      <c r="H9225" s="1">
        <v>1.1990659722222199E-7</v>
      </c>
      <c r="I9225" s="1">
        <v>1.4269876033057801E-7</v>
      </c>
      <c r="J9225" s="1">
        <v>1.7266550000000001E-7</v>
      </c>
      <c r="K9225" s="1">
        <v>3.7069250000000001E-7</v>
      </c>
      <c r="L9225" s="1">
        <v>3.5050519999999999E-7</v>
      </c>
      <c r="M9225" s="1">
        <v>2.9131310000000001E-5</v>
      </c>
      <c r="N9225" s="1">
        <v>3.7505979999999999E-8</v>
      </c>
      <c r="O9225" s="1">
        <v>3.4505501599999998E-8</v>
      </c>
      <c r="P9225" s="1">
        <v>3.7659519999999999E-10</v>
      </c>
      <c r="Q9225" s="1">
        <v>0</v>
      </c>
      <c r="R9225" s="1">
        <v>0</v>
      </c>
      <c r="S9225" s="1">
        <v>0</v>
      </c>
      <c r="T9225" s="1">
        <v>0.01</v>
      </c>
      <c r="U9225" s="1">
        <v>0</v>
      </c>
      <c r="V9225" s="1">
        <f t="shared" si="573"/>
        <v>0</v>
      </c>
      <c r="W9225" s="1">
        <f t="shared" si="574"/>
        <v>0</v>
      </c>
      <c r="X9225" s="1">
        <f t="shared" si="575"/>
        <v>0</v>
      </c>
    </row>
    <row r="9226" spans="1:24" hidden="1" x14ac:dyDescent="0.3">
      <c r="A9226" s="18" t="str">
        <f t="shared" ref="A9226:A9289" si="576">D9226&amp;"_"&amp;E9226&amp;"_"&amp;F9226</f>
        <v>OFF - Light Commercial - Pressure Washers_1992_25</v>
      </c>
      <c r="B9226" s="1" t="s">
        <v>40</v>
      </c>
      <c r="C9226" s="1">
        <v>2020</v>
      </c>
      <c r="D9226" s="1" t="s">
        <v>178</v>
      </c>
      <c r="E9226" s="1">
        <v>1992</v>
      </c>
      <c r="F9226" s="1">
        <v>25</v>
      </c>
      <c r="G9226" s="1" t="s">
        <v>12</v>
      </c>
      <c r="H9226" s="1">
        <v>2.5927263573900899E-5</v>
      </c>
      <c r="I9226" s="1">
        <v>2.3847897035274099E-5</v>
      </c>
      <c r="J9226" s="1">
        <v>2.8531371999999999E-5</v>
      </c>
      <c r="K9226" s="1">
        <v>4.203527E-4</v>
      </c>
      <c r="L9226" s="1">
        <v>2.8668705000000002E-6</v>
      </c>
      <c r="M9226" s="1">
        <v>3.9239659999999998E-4</v>
      </c>
      <c r="N9226" s="1">
        <v>6.6540464999999899E-7</v>
      </c>
      <c r="O9226" s="1">
        <v>5.0275017999999999E-7</v>
      </c>
      <c r="P9226" s="1">
        <v>1.2238510000000001E-8</v>
      </c>
      <c r="Q9226" s="1">
        <v>1.53441734480674E-8</v>
      </c>
      <c r="R9226" s="1">
        <v>43.8</v>
      </c>
      <c r="S9226" s="1">
        <v>62.05</v>
      </c>
      <c r="T9226" s="1">
        <v>0.65999999999999903</v>
      </c>
      <c r="U9226" s="1">
        <v>368.65</v>
      </c>
      <c r="V9226" s="1">
        <f t="shared" si="573"/>
        <v>21.420245813358324</v>
      </c>
      <c r="W9226" s="1">
        <f t="shared" si="574"/>
        <v>2.5750308605506635</v>
      </c>
      <c r="X9226" s="1">
        <f t="shared" si="575"/>
        <v>94.015151515151643</v>
      </c>
    </row>
    <row r="9227" spans="1:24" hidden="1" x14ac:dyDescent="0.3">
      <c r="A9227" s="18" t="str">
        <f t="shared" si="576"/>
        <v>OFF - Light Commercial - Pressure Washers_1992_25</v>
      </c>
      <c r="B9227" s="1" t="s">
        <v>40</v>
      </c>
      <c r="C9227" s="1">
        <v>2020</v>
      </c>
      <c r="D9227" s="1" t="s">
        <v>178</v>
      </c>
      <c r="E9227" s="1">
        <v>1992</v>
      </c>
      <c r="F9227" s="1">
        <v>25</v>
      </c>
      <c r="G9227" s="1" t="s">
        <v>5</v>
      </c>
      <c r="H9227" s="1">
        <v>9.6347652777777699E-8</v>
      </c>
      <c r="I9227" s="1">
        <v>1.14661669421487E-7</v>
      </c>
      <c r="J9227" s="1">
        <v>1.3874062000000001E-7</v>
      </c>
      <c r="K9227" s="1">
        <v>3.6356120000000002E-7</v>
      </c>
      <c r="L9227" s="1">
        <v>6.2330630000000001E-7</v>
      </c>
      <c r="M9227" s="1">
        <v>4.1322370000000001E-5</v>
      </c>
      <c r="N9227" s="1">
        <v>4.9160469999999903E-8</v>
      </c>
      <c r="O9227" s="1">
        <v>4.5227632400000002E-8</v>
      </c>
      <c r="P9227" s="1">
        <v>6.1285149999999997E-10</v>
      </c>
      <c r="Q9227" s="1">
        <v>0</v>
      </c>
      <c r="R9227" s="1">
        <v>0</v>
      </c>
      <c r="S9227" s="1">
        <v>3.65</v>
      </c>
      <c r="T9227" s="1">
        <v>0.04</v>
      </c>
      <c r="U9227" s="1">
        <v>47.45</v>
      </c>
      <c r="V9227" s="1">
        <f t="shared" ref="V9227:V9290" si="577">IFERROR(CONVERT(I9227,"ton","g")*365/U9227,0)</f>
        <v>0.80014859047767406</v>
      </c>
      <c r="W9227" s="1">
        <f t="shared" ref="W9227:W9290" si="578">IFERROR(CONVERT(L9227,"ton","g")*365/U9227,0)</f>
        <v>4.3496458746604763</v>
      </c>
      <c r="X9227" s="1">
        <f t="shared" ref="X9227:X9290" si="579">S9227/T9227</f>
        <v>91.25</v>
      </c>
    </row>
    <row r="9228" spans="1:24" hidden="1" x14ac:dyDescent="0.3">
      <c r="A9228" s="18" t="str">
        <f t="shared" si="576"/>
        <v>OFF - Light Commercial - Pressure Washers_1992_50</v>
      </c>
      <c r="B9228" s="1" t="s">
        <v>40</v>
      </c>
      <c r="C9228" s="1">
        <v>2020</v>
      </c>
      <c r="D9228" s="1" t="s">
        <v>178</v>
      </c>
      <c r="E9228" s="1">
        <v>1992</v>
      </c>
      <c r="F9228" s="1">
        <v>50</v>
      </c>
      <c r="G9228" s="1" t="s">
        <v>5</v>
      </c>
      <c r="H9228" s="1">
        <v>1.69245277777777E-7</v>
      </c>
      <c r="I9228" s="1">
        <v>2.01415867768595E-7</v>
      </c>
      <c r="J9228" s="1">
        <v>2.4371320000000002E-7</v>
      </c>
      <c r="K9228" s="1">
        <v>5.2408259999999997E-7</v>
      </c>
      <c r="L9228" s="1">
        <v>4.9966520000000003E-7</v>
      </c>
      <c r="M9228" s="1">
        <v>4.1613699999999998E-5</v>
      </c>
      <c r="N9228" s="1">
        <v>5.3126529999999999E-8</v>
      </c>
      <c r="O9228" s="1">
        <v>4.8876407599999998E-8</v>
      </c>
      <c r="P9228" s="1">
        <v>5.3796129999999997E-10</v>
      </c>
      <c r="Q9228" s="1">
        <v>0</v>
      </c>
      <c r="R9228" s="1">
        <v>0</v>
      </c>
      <c r="S9228" s="1">
        <v>3.65</v>
      </c>
      <c r="T9228" s="1">
        <v>0.01</v>
      </c>
      <c r="U9228" s="1">
        <v>138.69999999999999</v>
      </c>
      <c r="V9228" s="1">
        <f t="shared" si="577"/>
        <v>0.48084579377244008</v>
      </c>
      <c r="W9228" s="1">
        <f t="shared" si="578"/>
        <v>1.1928648540764424</v>
      </c>
      <c r="X9228" s="1">
        <f t="shared" si="579"/>
        <v>365</v>
      </c>
    </row>
    <row r="9229" spans="1:24" hidden="1" x14ac:dyDescent="0.3">
      <c r="A9229" s="18" t="str">
        <f t="shared" si="576"/>
        <v>OFF - Light Commercial - Pressure Washers_1993_25</v>
      </c>
      <c r="B9229" s="1" t="s">
        <v>40</v>
      </c>
      <c r="C9229" s="1">
        <v>2020</v>
      </c>
      <c r="D9229" s="1" t="s">
        <v>178</v>
      </c>
      <c r="E9229" s="1">
        <v>1993</v>
      </c>
      <c r="F9229" s="1">
        <v>25</v>
      </c>
      <c r="G9229" s="1" t="s">
        <v>12</v>
      </c>
      <c r="H9229" s="1">
        <v>4.6599237213512002E-5</v>
      </c>
      <c r="I9229" s="1">
        <v>4.2861978388988297E-5</v>
      </c>
      <c r="J9229" s="1">
        <v>5.1279617999999897E-5</v>
      </c>
      <c r="K9229" s="1">
        <v>7.7195374E-4</v>
      </c>
      <c r="L9229" s="1">
        <v>5.4094973999999902E-6</v>
      </c>
      <c r="M9229" s="1">
        <v>7.3031265E-4</v>
      </c>
      <c r="N9229" s="1">
        <v>1.1856881249999999E-6</v>
      </c>
      <c r="O9229" s="1">
        <v>8.9585325E-7</v>
      </c>
      <c r="P9229" s="1">
        <v>2.2519414000000001E-8</v>
      </c>
      <c r="Q9229" s="1">
        <v>2.81309846547903E-8</v>
      </c>
      <c r="R9229" s="1">
        <v>80.3</v>
      </c>
      <c r="S9229" s="1">
        <v>109.5</v>
      </c>
      <c r="T9229" s="1">
        <v>1.18</v>
      </c>
      <c r="U9229" s="1">
        <v>697.15</v>
      </c>
      <c r="V9229" s="1">
        <f t="shared" si="577"/>
        <v>20.357975246439775</v>
      </c>
      <c r="W9229" s="1">
        <f t="shared" si="578"/>
        <v>2.569326435785166</v>
      </c>
      <c r="X9229" s="1">
        <f t="shared" si="579"/>
        <v>92.79661016949153</v>
      </c>
    </row>
    <row r="9230" spans="1:24" hidden="1" x14ac:dyDescent="0.3">
      <c r="A9230" s="18" t="str">
        <f t="shared" si="576"/>
        <v>OFF - Light Commercial - Pressure Washers_1993_25</v>
      </c>
      <c r="B9230" s="1" t="s">
        <v>40</v>
      </c>
      <c r="C9230" s="1">
        <v>2020</v>
      </c>
      <c r="D9230" s="1" t="s">
        <v>178</v>
      </c>
      <c r="E9230" s="1">
        <v>1993</v>
      </c>
      <c r="F9230" s="1">
        <v>25</v>
      </c>
      <c r="G9230" s="1" t="s">
        <v>5</v>
      </c>
      <c r="H9230" s="1">
        <v>1.1684326388888801E-7</v>
      </c>
      <c r="I9230" s="1">
        <v>1.3905314049586701E-7</v>
      </c>
      <c r="J9230" s="1">
        <v>1.682543E-7</v>
      </c>
      <c r="K9230" s="1">
        <v>4.4089999999999998E-7</v>
      </c>
      <c r="L9230" s="1">
        <v>7.5589959999999996E-7</v>
      </c>
      <c r="M9230" s="1">
        <v>5.0112689999999998E-5</v>
      </c>
      <c r="N9230" s="1">
        <v>5.9618159999999996E-8</v>
      </c>
      <c r="O9230" s="1">
        <v>5.4848707200000003E-8</v>
      </c>
      <c r="P9230" s="1">
        <v>7.4322069999999996E-10</v>
      </c>
      <c r="Q9230" s="1">
        <v>0</v>
      </c>
      <c r="R9230" s="1">
        <v>0</v>
      </c>
      <c r="S9230" s="1">
        <v>7.3</v>
      </c>
      <c r="T9230" s="1">
        <v>0.05</v>
      </c>
      <c r="U9230" s="1">
        <v>94.9</v>
      </c>
      <c r="V9230" s="1">
        <f t="shared" si="577"/>
        <v>0.48518033502664071</v>
      </c>
      <c r="W9230" s="1">
        <f t="shared" si="578"/>
        <v>2.6374637772773228</v>
      </c>
      <c r="X9230" s="1">
        <f t="shared" si="579"/>
        <v>146</v>
      </c>
    </row>
    <row r="9231" spans="1:24" hidden="1" x14ac:dyDescent="0.3">
      <c r="A9231" s="18" t="str">
        <f t="shared" si="576"/>
        <v>OFF - Light Commercial - Pressure Washers_1993_50</v>
      </c>
      <c r="B9231" s="1" t="s">
        <v>40</v>
      </c>
      <c r="C9231" s="1">
        <v>2020</v>
      </c>
      <c r="D9231" s="1" t="s">
        <v>178</v>
      </c>
      <c r="E9231" s="1">
        <v>1993</v>
      </c>
      <c r="F9231" s="1">
        <v>50</v>
      </c>
      <c r="G9231" s="1" t="s">
        <v>5</v>
      </c>
      <c r="H9231" s="1">
        <v>2.0277451388888799E-7</v>
      </c>
      <c r="I9231" s="1">
        <v>2.4131842975206601E-7</v>
      </c>
      <c r="J9231" s="1">
        <v>2.9199530000000002E-7</v>
      </c>
      <c r="K9231" s="1">
        <v>6.2896319999999995E-7</v>
      </c>
      <c r="L9231" s="1">
        <v>6.0471180000000004E-7</v>
      </c>
      <c r="M9231" s="1">
        <v>5.0466030000000003E-5</v>
      </c>
      <c r="N9231" s="1">
        <v>6.3881890000000001E-8</v>
      </c>
      <c r="O9231" s="1">
        <v>5.8771338799999999E-8</v>
      </c>
      <c r="P9231" s="1">
        <v>6.5239990000000001E-10</v>
      </c>
      <c r="Q9231" s="1">
        <v>0</v>
      </c>
      <c r="R9231" s="1">
        <v>0</v>
      </c>
      <c r="S9231" s="1">
        <v>3.65</v>
      </c>
      <c r="T9231" s="1">
        <v>0.02</v>
      </c>
      <c r="U9231" s="1">
        <v>138.69999999999999</v>
      </c>
      <c r="V9231" s="1">
        <f t="shared" si="577"/>
        <v>0.57610630776799021</v>
      </c>
      <c r="W9231" s="1">
        <f t="shared" si="578"/>
        <v>1.4436455712050844</v>
      </c>
      <c r="X9231" s="1">
        <f t="shared" si="579"/>
        <v>182.5</v>
      </c>
    </row>
    <row r="9232" spans="1:24" hidden="1" x14ac:dyDescent="0.3">
      <c r="A9232" s="18" t="str">
        <f t="shared" si="576"/>
        <v>OFF - Light Commercial - Pressure Washers_1994_25</v>
      </c>
      <c r="B9232" s="1" t="s">
        <v>40</v>
      </c>
      <c r="C9232" s="1">
        <v>2020</v>
      </c>
      <c r="D9232" s="1" t="s">
        <v>178</v>
      </c>
      <c r="E9232" s="1">
        <v>1994</v>
      </c>
      <c r="F9232" s="1">
        <v>25</v>
      </c>
      <c r="G9232" s="1" t="s">
        <v>12</v>
      </c>
      <c r="H9232" s="1">
        <v>9.8830866590515195E-5</v>
      </c>
      <c r="I9232" s="1">
        <v>9.0904631089955897E-5</v>
      </c>
      <c r="J9232" s="1">
        <v>1.08757339999999E-4</v>
      </c>
      <c r="K9232" s="1">
        <v>1.6738924999999999E-3</v>
      </c>
      <c r="L9232" s="1">
        <v>1.2045526E-5</v>
      </c>
      <c r="M9232" s="1">
        <v>1.6047628000000001E-3</v>
      </c>
      <c r="N9232" s="1">
        <v>2.4918402599999999E-6</v>
      </c>
      <c r="O9232" s="1">
        <v>1.882723752E-6</v>
      </c>
      <c r="P9232" s="1">
        <v>4.8926975000000001E-8</v>
      </c>
      <c r="Q9232" s="1">
        <v>6.1376693792269904E-8</v>
      </c>
      <c r="R9232" s="1">
        <v>175.2</v>
      </c>
      <c r="S9232" s="1">
        <v>226.3</v>
      </c>
      <c r="T9232" s="1">
        <v>2.4999999999999898</v>
      </c>
      <c r="U9232" s="1">
        <v>1478.25</v>
      </c>
      <c r="V9232" s="1">
        <f t="shared" si="577"/>
        <v>20.362294844478409</v>
      </c>
      <c r="W9232" s="1">
        <f t="shared" si="578"/>
        <v>2.6981524376477135</v>
      </c>
      <c r="X9232" s="1">
        <f t="shared" si="579"/>
        <v>90.52000000000038</v>
      </c>
    </row>
    <row r="9233" spans="1:24" hidden="1" x14ac:dyDescent="0.3">
      <c r="A9233" s="18" t="str">
        <f t="shared" si="576"/>
        <v>OFF - Light Commercial - Pressure Washers_1994_25</v>
      </c>
      <c r="B9233" s="1" t="s">
        <v>40</v>
      </c>
      <c r="C9233" s="1">
        <v>2020</v>
      </c>
      <c r="D9233" s="1" t="s">
        <v>178</v>
      </c>
      <c r="E9233" s="1">
        <v>1994</v>
      </c>
      <c r="F9233" s="1">
        <v>25</v>
      </c>
      <c r="G9233" s="1" t="s">
        <v>5</v>
      </c>
      <c r="H9233" s="1">
        <v>2.2421316666666601E-7</v>
      </c>
      <c r="I9233" s="1">
        <v>2.66832198347107E-7</v>
      </c>
      <c r="J9233" s="1">
        <v>3.2286696000000002E-7</v>
      </c>
      <c r="K9233" s="1">
        <v>8.4605289999999997E-7</v>
      </c>
      <c r="L9233" s="1">
        <v>1.4505125999999899E-6</v>
      </c>
      <c r="M9233" s="1">
        <v>9.6162370000000004E-5</v>
      </c>
      <c r="N9233" s="1">
        <v>1.1440265E-7</v>
      </c>
      <c r="O9233" s="1">
        <v>1.0525043799999999E-7</v>
      </c>
      <c r="P9233" s="1">
        <v>1.4261832999999999E-9</v>
      </c>
      <c r="Q9233" s="1">
        <v>9.1822532200001496E-10</v>
      </c>
      <c r="R9233" s="1">
        <v>3.65</v>
      </c>
      <c r="S9233" s="1">
        <v>14.6</v>
      </c>
      <c r="T9233" s="1">
        <v>0.09</v>
      </c>
      <c r="U9233" s="1">
        <v>211.7</v>
      </c>
      <c r="V9233" s="1">
        <f t="shared" si="577"/>
        <v>0.4173553422088771</v>
      </c>
      <c r="W9233" s="1">
        <f t="shared" si="578"/>
        <v>2.2687636136167502</v>
      </c>
      <c r="X9233" s="1">
        <f t="shared" si="579"/>
        <v>162.22222222222223</v>
      </c>
    </row>
    <row r="9234" spans="1:24" hidden="1" x14ac:dyDescent="0.3">
      <c r="A9234" s="18" t="str">
        <f t="shared" si="576"/>
        <v>OFF - Light Commercial - Pressure Washers_1994_50</v>
      </c>
      <c r="B9234" s="1" t="s">
        <v>40</v>
      </c>
      <c r="C9234" s="1">
        <v>2020</v>
      </c>
      <c r="D9234" s="1" t="s">
        <v>178</v>
      </c>
      <c r="E9234" s="1">
        <v>1994</v>
      </c>
      <c r="F9234" s="1">
        <v>50</v>
      </c>
      <c r="G9234" s="1" t="s">
        <v>5</v>
      </c>
      <c r="H9234" s="1">
        <v>3.8436187500000001E-7</v>
      </c>
      <c r="I9234" s="1">
        <v>4.57422396694214E-7</v>
      </c>
      <c r="J9234" s="1">
        <v>5.5348110000000002E-7</v>
      </c>
      <c r="K9234" s="1">
        <v>1.194256E-6</v>
      </c>
      <c r="L9234" s="1">
        <v>1.1580050000000001E-6</v>
      </c>
      <c r="M9234" s="1">
        <v>9.6840430000000004E-5</v>
      </c>
      <c r="N9234" s="1">
        <v>1.2153659999999999E-7</v>
      </c>
      <c r="O9234" s="1">
        <v>1.11813672E-7</v>
      </c>
      <c r="P9234" s="1">
        <v>1.2519049999999999E-9</v>
      </c>
      <c r="Q9234" s="1">
        <v>9.1822532200001496E-10</v>
      </c>
      <c r="R9234" s="1">
        <v>3.65</v>
      </c>
      <c r="S9234" s="1">
        <v>3.65</v>
      </c>
      <c r="T9234" s="1">
        <v>0.03</v>
      </c>
      <c r="U9234" s="1">
        <v>138.69999999999999</v>
      </c>
      <c r="V9234" s="1">
        <f t="shared" si="577"/>
        <v>1.0920174158295195</v>
      </c>
      <c r="W9234" s="1">
        <f t="shared" si="578"/>
        <v>2.7645380653781579</v>
      </c>
      <c r="X9234" s="1">
        <f t="shared" si="579"/>
        <v>121.66666666666667</v>
      </c>
    </row>
    <row r="9235" spans="1:24" hidden="1" x14ac:dyDescent="0.3">
      <c r="A9235" s="18" t="str">
        <f t="shared" si="576"/>
        <v>OFF - Light Commercial - Pressure Washers_1995_25</v>
      </c>
      <c r="B9235" s="1" t="s">
        <v>40</v>
      </c>
      <c r="C9235" s="1">
        <v>2020</v>
      </c>
      <c r="D9235" s="1" t="s">
        <v>178</v>
      </c>
      <c r="E9235" s="1">
        <v>1995</v>
      </c>
      <c r="F9235" s="1">
        <v>25</v>
      </c>
      <c r="G9235" s="1" t="s">
        <v>12</v>
      </c>
      <c r="H9235" s="1">
        <v>1.11477092324063E-4</v>
      </c>
      <c r="I9235" s="1">
        <v>1.02536629519673E-4</v>
      </c>
      <c r="J9235" s="1">
        <v>1.2267374000000001E-4</v>
      </c>
      <c r="K9235" s="1">
        <v>1.6984456E-3</v>
      </c>
      <c r="L9235" s="1">
        <v>2.0259948E-5</v>
      </c>
      <c r="M9235" s="1">
        <v>3.1017103999999998E-3</v>
      </c>
      <c r="N9235" s="1">
        <v>4.7697810299999996E-6</v>
      </c>
      <c r="O9235" s="1">
        <v>3.6038345560000001E-6</v>
      </c>
      <c r="P9235" s="1">
        <v>9.4339020000000002E-8</v>
      </c>
      <c r="Q9235" s="1">
        <v>8.1835591723026494E-8</v>
      </c>
      <c r="R9235" s="1">
        <v>233.6</v>
      </c>
      <c r="S9235" s="1">
        <v>430.7</v>
      </c>
      <c r="T9235" s="1">
        <v>4.7699999999999996</v>
      </c>
      <c r="U9235" s="1">
        <v>2825.1</v>
      </c>
      <c r="V9235" s="1">
        <f t="shared" si="577"/>
        <v>12.018044650036289</v>
      </c>
      <c r="W9235" s="1">
        <f t="shared" si="578"/>
        <v>2.3746144262007132</v>
      </c>
      <c r="X9235" s="1">
        <f t="shared" si="579"/>
        <v>90.293501048218033</v>
      </c>
    </row>
    <row r="9236" spans="1:24" hidden="1" x14ac:dyDescent="0.3">
      <c r="A9236" s="18" t="str">
        <f t="shared" si="576"/>
        <v>OFF - Light Commercial - Pressure Washers_1995_25</v>
      </c>
      <c r="B9236" s="1" t="s">
        <v>40</v>
      </c>
      <c r="C9236" s="1">
        <v>2020</v>
      </c>
      <c r="D9236" s="1" t="s">
        <v>178</v>
      </c>
      <c r="E9236" s="1">
        <v>1995</v>
      </c>
      <c r="F9236" s="1">
        <v>25</v>
      </c>
      <c r="G9236" s="1" t="s">
        <v>5</v>
      </c>
      <c r="H9236" s="1">
        <v>2.4655484722222201E-7</v>
      </c>
      <c r="I9236" s="1">
        <v>2.9342064462809901E-7</v>
      </c>
      <c r="J9236" s="1">
        <v>3.5503897999999999E-7</v>
      </c>
      <c r="K9236" s="1">
        <v>1.4585639E-6</v>
      </c>
      <c r="L9236" s="1">
        <v>2.4149470000000002E-6</v>
      </c>
      <c r="M9236" s="1">
        <v>1.6578042999999999E-4</v>
      </c>
      <c r="N9236" s="1">
        <v>1.3302105000000001E-7</v>
      </c>
      <c r="O9236" s="1">
        <v>1.2237936599999999E-7</v>
      </c>
      <c r="P9236" s="1">
        <v>2.4586869000000002E-9</v>
      </c>
      <c r="Q9236" s="1">
        <v>9.1822532200001496E-10</v>
      </c>
      <c r="R9236" s="1">
        <v>3.65</v>
      </c>
      <c r="S9236" s="1">
        <v>21.9</v>
      </c>
      <c r="T9236" s="1">
        <v>0.16</v>
      </c>
      <c r="U9236" s="1">
        <v>306.60000000000002</v>
      </c>
      <c r="V9236" s="1">
        <f t="shared" si="577"/>
        <v>0.31688896572330283</v>
      </c>
      <c r="W9236" s="1">
        <f t="shared" si="578"/>
        <v>2.6080988884628331</v>
      </c>
      <c r="X9236" s="1">
        <f t="shared" si="579"/>
        <v>136.875</v>
      </c>
    </row>
    <row r="9237" spans="1:24" hidden="1" x14ac:dyDescent="0.3">
      <c r="A9237" s="18" t="str">
        <f t="shared" si="576"/>
        <v>OFF - Light Commercial - Pressure Washers_1995_50</v>
      </c>
      <c r="B9237" s="1" t="s">
        <v>40</v>
      </c>
      <c r="C9237" s="1">
        <v>2020</v>
      </c>
      <c r="D9237" s="1" t="s">
        <v>178</v>
      </c>
      <c r="E9237" s="1">
        <v>1995</v>
      </c>
      <c r="F9237" s="1">
        <v>50</v>
      </c>
      <c r="G9237" s="1" t="s">
        <v>12</v>
      </c>
      <c r="H9237" s="1">
        <v>2.29453608968784E-7</v>
      </c>
      <c r="I9237" s="1">
        <v>2.1105142952948699E-7</v>
      </c>
      <c r="J9237" s="1">
        <v>2.5249969999999999E-7</v>
      </c>
      <c r="K9237" s="1">
        <v>5.098668E-6</v>
      </c>
      <c r="L9237" s="1">
        <v>4.223956E-7</v>
      </c>
      <c r="M9237" s="1">
        <v>4.249191E-5</v>
      </c>
      <c r="N9237" s="1">
        <v>2.9293542000000001E-9</v>
      </c>
      <c r="O9237" s="1">
        <v>2.21328984E-9</v>
      </c>
      <c r="P9237" s="1">
        <v>5.1662409999999998E-10</v>
      </c>
      <c r="Q9237" s="1">
        <v>1.2786811206722801E-9</v>
      </c>
      <c r="R9237" s="1">
        <v>3.65</v>
      </c>
      <c r="S9237" s="1">
        <v>0</v>
      </c>
      <c r="T9237" s="1">
        <v>0.01</v>
      </c>
      <c r="U9237" s="1">
        <v>0</v>
      </c>
      <c r="V9237" s="1">
        <f t="shared" si="577"/>
        <v>0</v>
      </c>
      <c r="W9237" s="1">
        <f t="shared" si="578"/>
        <v>0</v>
      </c>
      <c r="X9237" s="1">
        <f t="shared" si="579"/>
        <v>0</v>
      </c>
    </row>
    <row r="9238" spans="1:24" hidden="1" x14ac:dyDescent="0.3">
      <c r="A9238" s="18" t="str">
        <f t="shared" si="576"/>
        <v>OFF - Light Commercial - Pressure Washers_1995_50</v>
      </c>
      <c r="B9238" s="1" t="s">
        <v>40</v>
      </c>
      <c r="C9238" s="1">
        <v>2020</v>
      </c>
      <c r="D9238" s="1" t="s">
        <v>178</v>
      </c>
      <c r="E9238" s="1">
        <v>1995</v>
      </c>
      <c r="F9238" s="1">
        <v>50</v>
      </c>
      <c r="G9238" s="1" t="s">
        <v>5</v>
      </c>
      <c r="H9238" s="1">
        <v>6.5444236111111099E-7</v>
      </c>
      <c r="I9238" s="1">
        <v>7.78840495867768E-7</v>
      </c>
      <c r="J9238" s="1">
        <v>9.4239699999999999E-7</v>
      </c>
      <c r="K9238" s="1">
        <v>2.0370020000000002E-6</v>
      </c>
      <c r="L9238" s="1">
        <v>1.9922390000000002E-6</v>
      </c>
      <c r="M9238" s="1">
        <v>1.669493E-4</v>
      </c>
      <c r="N9238" s="1">
        <v>2.077181E-7</v>
      </c>
      <c r="O9238" s="1">
        <v>1.9110065199999999E-7</v>
      </c>
      <c r="P9238" s="1">
        <v>2.158238E-9</v>
      </c>
      <c r="Q9238" s="1">
        <v>1.8364506440000299E-9</v>
      </c>
      <c r="R9238" s="1">
        <v>7.3</v>
      </c>
      <c r="S9238" s="1">
        <v>7.3</v>
      </c>
      <c r="T9238" s="1">
        <v>0.06</v>
      </c>
      <c r="U9238" s="1">
        <v>277.39999999999998</v>
      </c>
      <c r="V9238" s="1">
        <f t="shared" si="577"/>
        <v>0.92967396413851611</v>
      </c>
      <c r="W9238" s="1">
        <f t="shared" si="578"/>
        <v>2.3780642358327113</v>
      </c>
      <c r="X9238" s="1">
        <f t="shared" si="579"/>
        <v>121.66666666666667</v>
      </c>
    </row>
    <row r="9239" spans="1:24" hidden="1" x14ac:dyDescent="0.3">
      <c r="A9239" s="18" t="str">
        <f t="shared" si="576"/>
        <v>OFF - Light Commercial - Pressure Washers_1996_25</v>
      </c>
      <c r="B9239" s="1" t="s">
        <v>40</v>
      </c>
      <c r="C9239" s="1">
        <v>2020</v>
      </c>
      <c r="D9239" s="1" t="s">
        <v>178</v>
      </c>
      <c r="E9239" s="1">
        <v>1996</v>
      </c>
      <c r="F9239" s="1">
        <v>25</v>
      </c>
      <c r="G9239" s="1" t="s">
        <v>12</v>
      </c>
      <c r="H9239" s="1">
        <v>1.9342734127016499E-4</v>
      </c>
      <c r="I9239" s="1">
        <v>1.7791446850029801E-4</v>
      </c>
      <c r="J9239" s="1">
        <v>2.1285499000000001E-4</v>
      </c>
      <c r="K9239" s="1">
        <v>3.6567297999999999E-3</v>
      </c>
      <c r="L9239" s="1">
        <v>3.3710227000000002E-5</v>
      </c>
      <c r="M9239" s="1">
        <v>4.5914503999999997E-3</v>
      </c>
      <c r="N9239" s="1">
        <v>7.0028621999999996E-6</v>
      </c>
      <c r="O9239" s="1">
        <v>5.2910514400000001E-6</v>
      </c>
      <c r="P9239" s="1">
        <v>1.3936635E-7</v>
      </c>
      <c r="Q9239" s="1">
        <v>1.47048328877313E-7</v>
      </c>
      <c r="R9239" s="1">
        <v>419.75</v>
      </c>
      <c r="S9239" s="1">
        <v>635.1</v>
      </c>
      <c r="T9239" s="1">
        <v>7.03</v>
      </c>
      <c r="U9239" s="1">
        <v>4171.95</v>
      </c>
      <c r="V9239" s="1">
        <f t="shared" si="577"/>
        <v>14.120847843279183</v>
      </c>
      <c r="W9239" s="1">
        <f t="shared" si="578"/>
        <v>2.6755383653837255</v>
      </c>
      <c r="X9239" s="1">
        <f t="shared" si="579"/>
        <v>90.341394025604558</v>
      </c>
    </row>
    <row r="9240" spans="1:24" hidden="1" x14ac:dyDescent="0.3">
      <c r="A9240" s="18" t="str">
        <f t="shared" si="576"/>
        <v>OFF - Light Commercial - Pressure Washers_1996_25</v>
      </c>
      <c r="B9240" s="1" t="s">
        <v>40</v>
      </c>
      <c r="C9240" s="1">
        <v>2020</v>
      </c>
      <c r="D9240" s="1" t="s">
        <v>178</v>
      </c>
      <c r="E9240" s="1">
        <v>1996</v>
      </c>
      <c r="F9240" s="1">
        <v>25</v>
      </c>
      <c r="G9240" s="1" t="s">
        <v>5</v>
      </c>
      <c r="H9240" s="1">
        <v>3.6760909722222201E-7</v>
      </c>
      <c r="I9240" s="1">
        <v>4.3748520661157003E-7</v>
      </c>
      <c r="J9240" s="1">
        <v>5.2935709999999999E-7</v>
      </c>
      <c r="K9240" s="1">
        <v>2.174694E-6</v>
      </c>
      <c r="L9240" s="1">
        <v>3.6006450000000001E-6</v>
      </c>
      <c r="M9240" s="1">
        <v>2.4717575999999998E-4</v>
      </c>
      <c r="N9240" s="1">
        <v>1.9833213E-7</v>
      </c>
      <c r="O9240" s="1">
        <v>1.824655596E-7</v>
      </c>
      <c r="P9240" s="1">
        <v>3.6658609999999999E-9</v>
      </c>
      <c r="Q9240" s="1">
        <v>2.7546759660000398E-9</v>
      </c>
      <c r="R9240" s="1">
        <v>10.95</v>
      </c>
      <c r="S9240" s="1">
        <v>36.5</v>
      </c>
      <c r="T9240" s="1">
        <v>0.23</v>
      </c>
      <c r="U9240" s="1">
        <v>518.29999999999995</v>
      </c>
      <c r="V9240" s="1">
        <f t="shared" si="577"/>
        <v>0.27949288972800246</v>
      </c>
      <c r="W9240" s="1">
        <f t="shared" si="578"/>
        <v>2.3003170409558455</v>
      </c>
      <c r="X9240" s="1">
        <f t="shared" si="579"/>
        <v>158.69565217391303</v>
      </c>
    </row>
    <row r="9241" spans="1:24" hidden="1" x14ac:dyDescent="0.3">
      <c r="A9241" s="18" t="str">
        <f t="shared" si="576"/>
        <v>OFF - Light Commercial - Pressure Washers_1996_50</v>
      </c>
      <c r="B9241" s="1" t="s">
        <v>40</v>
      </c>
      <c r="C9241" s="1">
        <v>2020</v>
      </c>
      <c r="D9241" s="1" t="s">
        <v>178</v>
      </c>
      <c r="E9241" s="1">
        <v>1996</v>
      </c>
      <c r="F9241" s="1">
        <v>50</v>
      </c>
      <c r="G9241" s="1" t="s">
        <v>12</v>
      </c>
      <c r="H9241" s="1">
        <v>7.8642051035995604E-7</v>
      </c>
      <c r="I9241" s="1">
        <v>7.2334958542908699E-7</v>
      </c>
      <c r="J9241" s="1">
        <v>8.6540780000000003E-7</v>
      </c>
      <c r="K9241" s="1">
        <v>1.753669E-5</v>
      </c>
      <c r="L9241" s="1">
        <v>1.460735E-6</v>
      </c>
      <c r="M9241" s="1">
        <v>1.4703059999999999E-4</v>
      </c>
      <c r="N9241" s="1">
        <v>1.013616E-8</v>
      </c>
      <c r="O9241" s="1">
        <v>7.6584320000000002E-9</v>
      </c>
      <c r="P9241" s="1">
        <v>1.787625E-9</v>
      </c>
      <c r="Q9241" s="1">
        <v>2.5573622413445701E-9</v>
      </c>
      <c r="R9241" s="1">
        <v>7.3</v>
      </c>
      <c r="S9241" s="1">
        <v>3.65</v>
      </c>
      <c r="T9241" s="1">
        <v>0.02</v>
      </c>
      <c r="U9241" s="1">
        <v>105.85</v>
      </c>
      <c r="V9241" s="1">
        <f t="shared" si="577"/>
        <v>2.2627989847813588</v>
      </c>
      <c r="W9241" s="1">
        <f t="shared" si="578"/>
        <v>4.5695051764962074</v>
      </c>
      <c r="X9241" s="1">
        <f t="shared" si="579"/>
        <v>182.5</v>
      </c>
    </row>
    <row r="9242" spans="1:24" hidden="1" x14ac:dyDescent="0.3">
      <c r="A9242" s="18" t="str">
        <f t="shared" si="576"/>
        <v>OFF - Light Commercial - Pressure Washers_1996_50</v>
      </c>
      <c r="B9242" s="1" t="s">
        <v>40</v>
      </c>
      <c r="C9242" s="1">
        <v>2020</v>
      </c>
      <c r="D9242" s="1" t="s">
        <v>178</v>
      </c>
      <c r="E9242" s="1">
        <v>1996</v>
      </c>
      <c r="F9242" s="1">
        <v>50</v>
      </c>
      <c r="G9242" s="1" t="s">
        <v>5</v>
      </c>
      <c r="H9242" s="1">
        <v>9.6356111111111107E-7</v>
      </c>
      <c r="I9242" s="1">
        <v>1.1467173553718999E-6</v>
      </c>
      <c r="J9242" s="1">
        <v>1.387528E-6</v>
      </c>
      <c r="K9242" s="1">
        <v>3.004554E-6</v>
      </c>
      <c r="L9242" s="1">
        <v>2.9642509999999999E-6</v>
      </c>
      <c r="M9242" s="1">
        <v>2.4891859999999998E-4</v>
      </c>
      <c r="N9242" s="1">
        <v>3.0701089999999998E-7</v>
      </c>
      <c r="O9242" s="1">
        <v>2.8245002799999999E-7</v>
      </c>
      <c r="P9242" s="1">
        <v>3.2178960000000002E-9</v>
      </c>
      <c r="Q9242" s="1">
        <v>1.8364506440000299E-9</v>
      </c>
      <c r="R9242" s="1">
        <v>7.3</v>
      </c>
      <c r="S9242" s="1">
        <v>10.95</v>
      </c>
      <c r="T9242" s="1">
        <v>0.09</v>
      </c>
      <c r="U9242" s="1">
        <v>416.099999999999</v>
      </c>
      <c r="V9242" s="1">
        <f t="shared" si="577"/>
        <v>0.91253025077767291</v>
      </c>
      <c r="W9242" s="1">
        <f t="shared" si="578"/>
        <v>2.3588800637980234</v>
      </c>
      <c r="X9242" s="1">
        <f t="shared" si="579"/>
        <v>121.66666666666666</v>
      </c>
    </row>
    <row r="9243" spans="1:24" hidden="1" x14ac:dyDescent="0.3">
      <c r="A9243" s="18" t="str">
        <f t="shared" si="576"/>
        <v>OFF - Light Commercial - Pressure Washers_1997_25</v>
      </c>
      <c r="B9243" s="1" t="s">
        <v>40</v>
      </c>
      <c r="C9243" s="1">
        <v>2020</v>
      </c>
      <c r="D9243" s="1" t="s">
        <v>178</v>
      </c>
      <c r="E9243" s="1">
        <v>1997</v>
      </c>
      <c r="F9243" s="1">
        <v>25</v>
      </c>
      <c r="G9243" s="1" t="s">
        <v>12</v>
      </c>
      <c r="H9243" s="1">
        <v>2.39725518633927E-4</v>
      </c>
      <c r="I9243" s="1">
        <v>2.2049953203948601E-4</v>
      </c>
      <c r="J9243" s="1">
        <v>2.6380331000000002E-4</v>
      </c>
      <c r="K9243" s="1">
        <v>4.5628109000000003E-3</v>
      </c>
      <c r="L9243" s="1">
        <v>4.1874869999999999E-5</v>
      </c>
      <c r="M9243" s="1">
        <v>5.7323888999999996E-3</v>
      </c>
      <c r="N9243" s="1">
        <v>8.5996754099999995E-6</v>
      </c>
      <c r="O9243" s="1">
        <v>6.4975325319999999E-6</v>
      </c>
      <c r="P9243" s="1">
        <v>1.7329542000000001E-7</v>
      </c>
      <c r="Q9243" s="1">
        <v>1.8413008137680901E-7</v>
      </c>
      <c r="R9243" s="1">
        <v>525.6</v>
      </c>
      <c r="S9243" s="1">
        <v>777.45</v>
      </c>
      <c r="T9243" s="1">
        <v>8.6199999999999992</v>
      </c>
      <c r="U9243" s="1">
        <v>5190.2999999999902</v>
      </c>
      <c r="V9243" s="1">
        <f t="shared" si="577"/>
        <v>14.067075291375749</v>
      </c>
      <c r="W9243" s="1">
        <f t="shared" si="578"/>
        <v>2.6714657562224944</v>
      </c>
      <c r="X9243" s="1">
        <f t="shared" si="579"/>
        <v>90.191415313225065</v>
      </c>
    </row>
    <row r="9244" spans="1:24" hidden="1" x14ac:dyDescent="0.3">
      <c r="A9244" s="18" t="str">
        <f t="shared" si="576"/>
        <v>OFF - Light Commercial - Pressure Washers_1997_25</v>
      </c>
      <c r="B9244" s="1" t="s">
        <v>40</v>
      </c>
      <c r="C9244" s="1">
        <v>2020</v>
      </c>
      <c r="D9244" s="1" t="s">
        <v>178</v>
      </c>
      <c r="E9244" s="1">
        <v>1997</v>
      </c>
      <c r="F9244" s="1">
        <v>25</v>
      </c>
      <c r="G9244" s="1" t="s">
        <v>5</v>
      </c>
      <c r="H9244" s="1">
        <v>4.2782847222222201E-7</v>
      </c>
      <c r="I9244" s="1">
        <v>5.0915123966942101E-7</v>
      </c>
      <c r="J9244" s="1">
        <v>6.1607300000000001E-7</v>
      </c>
      <c r="K9244" s="1">
        <v>2.5309392000000001E-6</v>
      </c>
      <c r="L9244" s="1">
        <v>4.1904799000000003E-6</v>
      </c>
      <c r="M9244" s="1">
        <v>2.8766657000000001E-4</v>
      </c>
      <c r="N9244" s="1">
        <v>2.3082163999999999E-7</v>
      </c>
      <c r="O9244" s="1">
        <v>2.123559088E-7</v>
      </c>
      <c r="P9244" s="1">
        <v>4.2663782999999998E-9</v>
      </c>
      <c r="Q9244" s="1">
        <v>2.7546759660000398E-9</v>
      </c>
      <c r="R9244" s="1">
        <v>10.95</v>
      </c>
      <c r="S9244" s="1">
        <v>40.15</v>
      </c>
      <c r="T9244" s="1">
        <v>0.27</v>
      </c>
      <c r="U9244" s="1">
        <v>565.75</v>
      </c>
      <c r="V9244" s="1">
        <f t="shared" si="577"/>
        <v>0.2979962806323751</v>
      </c>
      <c r="W9244" s="1">
        <f t="shared" si="578"/>
        <v>2.4526060764882103</v>
      </c>
      <c r="X9244" s="1">
        <f t="shared" si="579"/>
        <v>148.7037037037037</v>
      </c>
    </row>
    <row r="9245" spans="1:24" hidden="1" x14ac:dyDescent="0.3">
      <c r="A9245" s="18" t="str">
        <f t="shared" si="576"/>
        <v>OFF - Light Commercial - Pressure Washers_1997_50</v>
      </c>
      <c r="B9245" s="1" t="s">
        <v>40</v>
      </c>
      <c r="C9245" s="1">
        <v>2020</v>
      </c>
      <c r="D9245" s="1" t="s">
        <v>178</v>
      </c>
      <c r="E9245" s="1">
        <v>1997</v>
      </c>
      <c r="F9245" s="1">
        <v>50</v>
      </c>
      <c r="G9245" s="1" t="s">
        <v>12</v>
      </c>
      <c r="H9245" s="1">
        <v>1.29940232943398E-6</v>
      </c>
      <c r="I9245" s="1">
        <v>1.1951902626133701E-6</v>
      </c>
      <c r="J9245" s="1">
        <v>1.429913E-6</v>
      </c>
      <c r="K9245" s="1">
        <v>2.907981E-5</v>
      </c>
      <c r="L9245" s="1">
        <v>2.4355229999999998E-6</v>
      </c>
      <c r="M9245" s="1">
        <v>2.4528910000000002E-4</v>
      </c>
      <c r="N9245" s="1">
        <v>1.691001E-8</v>
      </c>
      <c r="O9245" s="1">
        <v>1.2776452E-8</v>
      </c>
      <c r="P9245" s="1">
        <v>2.9822680000000001E-9</v>
      </c>
      <c r="Q9245" s="1">
        <v>3.8360433620168698E-9</v>
      </c>
      <c r="R9245" s="1">
        <v>10.95</v>
      </c>
      <c r="S9245" s="1">
        <v>3.65</v>
      </c>
      <c r="T9245" s="1">
        <v>0.04</v>
      </c>
      <c r="U9245" s="1">
        <v>105.85</v>
      </c>
      <c r="V9245" s="1">
        <f t="shared" si="577"/>
        <v>3.7388219573773855</v>
      </c>
      <c r="W9245" s="1">
        <f t="shared" si="578"/>
        <v>7.6188596535138613</v>
      </c>
      <c r="X9245" s="1">
        <f t="shared" si="579"/>
        <v>91.25</v>
      </c>
    </row>
    <row r="9246" spans="1:24" hidden="1" x14ac:dyDescent="0.3">
      <c r="A9246" s="18" t="str">
        <f t="shared" si="576"/>
        <v>OFF - Light Commercial - Pressure Washers_1997_50</v>
      </c>
      <c r="B9246" s="1" t="s">
        <v>40</v>
      </c>
      <c r="C9246" s="1">
        <v>2020</v>
      </c>
      <c r="D9246" s="1" t="s">
        <v>178</v>
      </c>
      <c r="E9246" s="1">
        <v>1997</v>
      </c>
      <c r="F9246" s="1">
        <v>50</v>
      </c>
      <c r="G9246" s="1" t="s">
        <v>5</v>
      </c>
      <c r="H9246" s="1">
        <v>1.10720555555555E-6</v>
      </c>
      <c r="I9246" s="1">
        <v>1.3176661157024699E-6</v>
      </c>
      <c r="J9246" s="1">
        <v>1.5943759999999999E-6</v>
      </c>
      <c r="K9246" s="1">
        <v>3.4588210000000002E-6</v>
      </c>
      <c r="L9246" s="1">
        <v>3.4426849999999999E-6</v>
      </c>
      <c r="M9246" s="1">
        <v>2.8969469999999998E-4</v>
      </c>
      <c r="N9246" s="1">
        <v>3.541687E-7</v>
      </c>
      <c r="O9246" s="1">
        <v>3.2583520399999998E-7</v>
      </c>
      <c r="P9246" s="1">
        <v>3.7450300000000002E-9</v>
      </c>
      <c r="Q9246" s="1">
        <v>2.7546759660000398E-9</v>
      </c>
      <c r="R9246" s="1">
        <v>10.95</v>
      </c>
      <c r="S9246" s="1">
        <v>14.6</v>
      </c>
      <c r="T9246" s="1">
        <v>0.1</v>
      </c>
      <c r="U9246" s="1">
        <v>554.79999999999995</v>
      </c>
      <c r="V9246" s="1">
        <f t="shared" si="577"/>
        <v>0.78642538985549681</v>
      </c>
      <c r="W9246" s="1">
        <f t="shared" si="578"/>
        <v>2.0547048004124342</v>
      </c>
      <c r="X9246" s="1">
        <f t="shared" si="579"/>
        <v>146</v>
      </c>
    </row>
    <row r="9247" spans="1:24" hidden="1" x14ac:dyDescent="0.3">
      <c r="A9247" s="18" t="str">
        <f t="shared" si="576"/>
        <v>OFF - Light Commercial - Pressure Washers_1998_25</v>
      </c>
      <c r="B9247" s="1" t="s">
        <v>40</v>
      </c>
      <c r="C9247" s="1">
        <v>2020</v>
      </c>
      <c r="D9247" s="1" t="s">
        <v>178</v>
      </c>
      <c r="E9247" s="1">
        <v>1998</v>
      </c>
      <c r="F9247" s="1">
        <v>25</v>
      </c>
      <c r="G9247" s="1" t="s">
        <v>12</v>
      </c>
      <c r="H9247" s="1">
        <v>2.8789634863904298E-4</v>
      </c>
      <c r="I9247" s="1">
        <v>2.6480706147819101E-4</v>
      </c>
      <c r="J9247" s="1">
        <v>3.1681237000000001E-4</v>
      </c>
      <c r="K9247" s="1">
        <v>5.4840320999999899E-3</v>
      </c>
      <c r="L9247" s="1">
        <v>5.0302854999999999E-5</v>
      </c>
      <c r="M9247" s="1">
        <v>6.8902030000000001E-3</v>
      </c>
      <c r="N9247" s="1">
        <v>1.0316476620000001E-5</v>
      </c>
      <c r="O9247" s="1">
        <v>7.7946712239999999E-6</v>
      </c>
      <c r="P9247" s="1">
        <v>2.08198519999999E-7</v>
      </c>
      <c r="Q9247" s="1">
        <v>2.2249051499697799E-7</v>
      </c>
      <c r="R9247" s="1">
        <v>635.1</v>
      </c>
      <c r="S9247" s="1">
        <v>934.4</v>
      </c>
      <c r="T9247" s="1">
        <v>10.35</v>
      </c>
      <c r="U9247" s="1">
        <v>6256.0999999999904</v>
      </c>
      <c r="V9247" s="1">
        <f t="shared" si="577"/>
        <v>14.015689919326551</v>
      </c>
      <c r="W9247" s="1">
        <f t="shared" si="578"/>
        <v>2.6624260463496361</v>
      </c>
      <c r="X9247" s="1">
        <f t="shared" si="579"/>
        <v>90.280193236714979</v>
      </c>
    </row>
    <row r="9248" spans="1:24" hidden="1" x14ac:dyDescent="0.3">
      <c r="A9248" s="18" t="str">
        <f t="shared" si="576"/>
        <v>OFF - Light Commercial - Pressure Washers_1998_25</v>
      </c>
      <c r="B9248" s="1" t="s">
        <v>40</v>
      </c>
      <c r="C9248" s="1">
        <v>2020</v>
      </c>
      <c r="D9248" s="1" t="s">
        <v>178</v>
      </c>
      <c r="E9248" s="1">
        <v>1998</v>
      </c>
      <c r="F9248" s="1">
        <v>25</v>
      </c>
      <c r="G9248" s="1" t="s">
        <v>5</v>
      </c>
      <c r="H9248" s="1">
        <v>4.8452208333333302E-7</v>
      </c>
      <c r="I9248" s="1">
        <v>5.7662132231404897E-7</v>
      </c>
      <c r="J9248" s="1">
        <v>6.9771179999999898E-7</v>
      </c>
      <c r="K9248" s="1">
        <v>2.8663262000000002E-6</v>
      </c>
      <c r="L9248" s="1">
        <v>4.7457807000000002E-6</v>
      </c>
      <c r="M9248" s="1">
        <v>3.2578657E-4</v>
      </c>
      <c r="N9248" s="1">
        <v>2.6140887999999902E-7</v>
      </c>
      <c r="O9248" s="1">
        <v>2.4049616960000001E-7</v>
      </c>
      <c r="P9248" s="1">
        <v>4.8317369999999896E-9</v>
      </c>
      <c r="Q9248" s="1">
        <v>2.7546759660000398E-9</v>
      </c>
      <c r="R9248" s="1">
        <v>10.95</v>
      </c>
      <c r="S9248" s="1">
        <v>43.8</v>
      </c>
      <c r="T9248" s="1">
        <v>0.31</v>
      </c>
      <c r="U9248" s="1">
        <v>613.20000000000005</v>
      </c>
      <c r="V9248" s="1">
        <f t="shared" si="577"/>
        <v>0.31137027640590875</v>
      </c>
      <c r="W9248" s="1">
        <f t="shared" si="578"/>
        <v>2.5626784704919752</v>
      </c>
      <c r="X9248" s="1">
        <f t="shared" si="579"/>
        <v>141.29032258064515</v>
      </c>
    </row>
    <row r="9249" spans="1:24" hidden="1" x14ac:dyDescent="0.3">
      <c r="A9249" s="18" t="str">
        <f t="shared" si="576"/>
        <v>OFF - Light Commercial - Pressure Washers_1998_50</v>
      </c>
      <c r="B9249" s="1" t="s">
        <v>40</v>
      </c>
      <c r="C9249" s="1">
        <v>2020</v>
      </c>
      <c r="D9249" s="1" t="s">
        <v>178</v>
      </c>
      <c r="E9249" s="1">
        <v>1998</v>
      </c>
      <c r="F9249" s="1">
        <v>50</v>
      </c>
      <c r="G9249" s="1" t="s">
        <v>12</v>
      </c>
      <c r="H9249" s="1">
        <v>2.1168415514172E-6</v>
      </c>
      <c r="I9249" s="1">
        <v>1.9470708589935399E-6</v>
      </c>
      <c r="J9249" s="1">
        <v>2.3294550000000001E-6</v>
      </c>
      <c r="K9249" s="1">
        <v>5.0835609999999999E-5</v>
      </c>
      <c r="L9249" s="1">
        <v>3.8353420000000003E-6</v>
      </c>
      <c r="M9249" s="1">
        <v>3.4297640000000002E-4</v>
      </c>
      <c r="N9249" s="1">
        <v>2.3644484999999999E-8</v>
      </c>
      <c r="O9249" s="1">
        <v>1.7864721999999999E-8</v>
      </c>
      <c r="P9249" s="1">
        <v>4.169968E-9</v>
      </c>
      <c r="Q9249" s="1">
        <v>5.1147244826891501E-9</v>
      </c>
      <c r="R9249" s="1">
        <v>14.6</v>
      </c>
      <c r="S9249" s="1">
        <v>7.3</v>
      </c>
      <c r="T9249" s="1">
        <v>0.05</v>
      </c>
      <c r="U9249" s="1">
        <v>211.7</v>
      </c>
      <c r="V9249" s="1">
        <f t="shared" si="577"/>
        <v>3.0454361568579844</v>
      </c>
      <c r="W9249" s="1">
        <f t="shared" si="578"/>
        <v>5.9989029915191034</v>
      </c>
      <c r="X9249" s="1">
        <f t="shared" si="579"/>
        <v>146</v>
      </c>
    </row>
    <row r="9250" spans="1:24" hidden="1" x14ac:dyDescent="0.3">
      <c r="A9250" s="18" t="str">
        <f t="shared" si="576"/>
        <v>OFF - Light Commercial - Pressure Washers_1998_50</v>
      </c>
      <c r="B9250" s="1" t="s">
        <v>40</v>
      </c>
      <c r="C9250" s="1">
        <v>2020</v>
      </c>
      <c r="D9250" s="1" t="s">
        <v>178</v>
      </c>
      <c r="E9250" s="1">
        <v>1998</v>
      </c>
      <c r="F9250" s="1">
        <v>50</v>
      </c>
      <c r="G9250" s="1" t="s">
        <v>5</v>
      </c>
      <c r="H9250" s="1">
        <v>1.2378451388888801E-6</v>
      </c>
      <c r="I9250" s="1">
        <v>1.47313801652892E-6</v>
      </c>
      <c r="J9250" s="1">
        <v>1.782497E-6</v>
      </c>
      <c r="K9250" s="1">
        <v>3.8742250000000002E-6</v>
      </c>
      <c r="L9250" s="1">
        <v>3.8907970000000002E-6</v>
      </c>
      <c r="M9250" s="1">
        <v>3.280836E-4</v>
      </c>
      <c r="N9250" s="1">
        <v>3.9755140000000001E-7</v>
      </c>
      <c r="O9250" s="1">
        <v>3.6574728800000001E-7</v>
      </c>
      <c r="P9250" s="1">
        <v>4.241302E-9</v>
      </c>
      <c r="Q9250" s="1">
        <v>2.7546759660000398E-9</v>
      </c>
      <c r="R9250" s="1">
        <v>10.95</v>
      </c>
      <c r="S9250" s="1">
        <v>18.25</v>
      </c>
      <c r="T9250" s="1">
        <v>0.12</v>
      </c>
      <c r="U9250" s="1">
        <v>693.5</v>
      </c>
      <c r="V9250" s="1">
        <f t="shared" si="577"/>
        <v>0.70337280447837047</v>
      </c>
      <c r="W9250" s="1">
        <f t="shared" si="578"/>
        <v>1.8577219288619895</v>
      </c>
      <c r="X9250" s="1">
        <f t="shared" si="579"/>
        <v>152.08333333333334</v>
      </c>
    </row>
    <row r="9251" spans="1:24" hidden="1" x14ac:dyDescent="0.3">
      <c r="A9251" s="18" t="str">
        <f t="shared" si="576"/>
        <v>OFF - Light Commercial - Pressure Washers_1999_25</v>
      </c>
      <c r="B9251" s="1" t="s">
        <v>40</v>
      </c>
      <c r="C9251" s="1">
        <v>2020</v>
      </c>
      <c r="D9251" s="1" t="s">
        <v>178</v>
      </c>
      <c r="E9251" s="1">
        <v>1999</v>
      </c>
      <c r="F9251" s="1">
        <v>25</v>
      </c>
      <c r="G9251" s="1" t="s">
        <v>12</v>
      </c>
      <c r="H9251" s="1">
        <v>3.4990677356945701E-4</v>
      </c>
      <c r="I9251" s="1">
        <v>3.2184425032918599E-4</v>
      </c>
      <c r="J9251" s="1">
        <v>3.8505106E-4</v>
      </c>
      <c r="K9251" s="1">
        <v>6.688233E-3</v>
      </c>
      <c r="L9251" s="1">
        <v>6.1209156000000003E-5</v>
      </c>
      <c r="M9251" s="1">
        <v>8.4055799999999993E-3</v>
      </c>
      <c r="N9251" s="1">
        <v>1.247934717E-5</v>
      </c>
      <c r="O9251" s="1">
        <v>9.4288400839999995E-6</v>
      </c>
      <c r="P9251" s="1">
        <v>2.5346832999999998E-7</v>
      </c>
      <c r="Q9251" s="1">
        <v>2.69801716461853E-7</v>
      </c>
      <c r="R9251" s="1">
        <v>770.15</v>
      </c>
      <c r="S9251" s="1">
        <v>1131.5</v>
      </c>
      <c r="T9251" s="1">
        <v>12.52</v>
      </c>
      <c r="U9251" s="1">
        <v>7646.75</v>
      </c>
      <c r="V9251" s="1">
        <f t="shared" si="577"/>
        <v>13.936620169707755</v>
      </c>
      <c r="W9251" s="1">
        <f t="shared" si="578"/>
        <v>2.650501779068231</v>
      </c>
      <c r="X9251" s="1">
        <f t="shared" si="579"/>
        <v>90.37539936102236</v>
      </c>
    </row>
    <row r="9252" spans="1:24" hidden="1" x14ac:dyDescent="0.3">
      <c r="A9252" s="18" t="str">
        <f t="shared" si="576"/>
        <v>OFF - Light Commercial - Pressure Washers_1999_25</v>
      </c>
      <c r="B9252" s="1" t="s">
        <v>40</v>
      </c>
      <c r="C9252" s="1">
        <v>2020</v>
      </c>
      <c r="D9252" s="1" t="s">
        <v>178</v>
      </c>
      <c r="E9252" s="1">
        <v>1999</v>
      </c>
      <c r="F9252" s="1">
        <v>25</v>
      </c>
      <c r="G9252" s="1" t="s">
        <v>5</v>
      </c>
      <c r="H9252" s="1">
        <v>5.4888791666666601E-7</v>
      </c>
      <c r="I9252" s="1">
        <v>6.5322198347107395E-7</v>
      </c>
      <c r="J9252" s="1">
        <v>7.9039859999999999E-7</v>
      </c>
      <c r="K9252" s="1">
        <v>3.2470996E-6</v>
      </c>
      <c r="L9252" s="1">
        <v>5.3762299999999999E-6</v>
      </c>
      <c r="M9252" s="1">
        <v>3.6906534000000001E-4</v>
      </c>
      <c r="N9252" s="1">
        <v>2.9613546999999998E-7</v>
      </c>
      <c r="O9252" s="1">
        <v>2.7244463240000002E-7</v>
      </c>
      <c r="P9252" s="1">
        <v>5.4736040000000002E-9</v>
      </c>
      <c r="Q9252" s="1">
        <v>3.6729012880000598E-9</v>
      </c>
      <c r="R9252" s="1">
        <v>14.6</v>
      </c>
      <c r="S9252" s="1">
        <v>51.099999999999902</v>
      </c>
      <c r="T9252" s="1">
        <v>0.35</v>
      </c>
      <c r="U9252" s="1">
        <v>729.99999999999898</v>
      </c>
      <c r="V9252" s="1">
        <f t="shared" si="577"/>
        <v>0.29629650761874571</v>
      </c>
      <c r="W9252" s="1">
        <f t="shared" si="578"/>
        <v>2.4386169073651032</v>
      </c>
      <c r="X9252" s="1">
        <f t="shared" si="579"/>
        <v>145.99999999999972</v>
      </c>
    </row>
    <row r="9253" spans="1:24" hidden="1" x14ac:dyDescent="0.3">
      <c r="A9253" s="18" t="str">
        <f t="shared" si="576"/>
        <v>OFF - Light Commercial - Pressure Washers_1999_50</v>
      </c>
      <c r="B9253" s="1" t="s">
        <v>40</v>
      </c>
      <c r="C9253" s="1">
        <v>2020</v>
      </c>
      <c r="D9253" s="1" t="s">
        <v>178</v>
      </c>
      <c r="E9253" s="1">
        <v>1999</v>
      </c>
      <c r="F9253" s="1">
        <v>50</v>
      </c>
      <c r="G9253" s="1" t="s">
        <v>12</v>
      </c>
      <c r="H9253" s="1">
        <v>3.07201035223215E-6</v>
      </c>
      <c r="I9253" s="1">
        <v>2.8256351219831299E-6</v>
      </c>
      <c r="J9253" s="1">
        <v>3.38056E-6</v>
      </c>
      <c r="K9253" s="1">
        <v>7.4046980000000003E-5</v>
      </c>
      <c r="L9253" s="1">
        <v>5.6176199999999999E-6</v>
      </c>
      <c r="M9253" s="1">
        <v>5.0264609999999996E-4</v>
      </c>
      <c r="N9253" s="1">
        <v>3.4651970999999999E-8</v>
      </c>
      <c r="O9253" s="1">
        <v>2.6181489199999998E-8</v>
      </c>
      <c r="P9253" s="1">
        <v>6.1112600000000003E-9</v>
      </c>
      <c r="Q9253" s="1">
        <v>8.9507678447060207E-9</v>
      </c>
      <c r="R9253" s="1">
        <v>25.55</v>
      </c>
      <c r="S9253" s="1">
        <v>7.3</v>
      </c>
      <c r="T9253" s="1">
        <v>0.08</v>
      </c>
      <c r="U9253" s="1">
        <v>211.7</v>
      </c>
      <c r="V9253" s="1">
        <f t="shared" si="577"/>
        <v>4.4196087301226452</v>
      </c>
      <c r="W9253" s="1">
        <f t="shared" si="578"/>
        <v>8.7865847226186204</v>
      </c>
      <c r="X9253" s="1">
        <f t="shared" si="579"/>
        <v>91.25</v>
      </c>
    </row>
    <row r="9254" spans="1:24" hidden="1" x14ac:dyDescent="0.3">
      <c r="A9254" s="18" t="str">
        <f t="shared" si="576"/>
        <v>OFF - Light Commercial - Pressure Washers_1999_50</v>
      </c>
      <c r="B9254" s="1" t="s">
        <v>40</v>
      </c>
      <c r="C9254" s="1">
        <v>2020</v>
      </c>
      <c r="D9254" s="1" t="s">
        <v>178</v>
      </c>
      <c r="E9254" s="1">
        <v>1999</v>
      </c>
      <c r="F9254" s="1">
        <v>50</v>
      </c>
      <c r="G9254" s="1" t="s">
        <v>5</v>
      </c>
      <c r="H9254" s="1">
        <v>1.1144583333333299E-6</v>
      </c>
      <c r="I9254" s="1">
        <v>1.3262975206611501E-6</v>
      </c>
      <c r="J9254" s="1">
        <v>1.60482E-6</v>
      </c>
      <c r="K9254" s="1">
        <v>3.5576189999999999E-6</v>
      </c>
      <c r="L9254" s="1">
        <v>3.6446560000000001E-6</v>
      </c>
      <c r="M9254" s="1">
        <v>3.7166709999999998E-4</v>
      </c>
      <c r="N9254" s="1">
        <v>3.9152769999999998E-7</v>
      </c>
      <c r="O9254" s="1">
        <v>3.60205484E-7</v>
      </c>
      <c r="P9254" s="1">
        <v>4.804728E-9</v>
      </c>
      <c r="Q9254" s="1">
        <v>2.7546759660000398E-9</v>
      </c>
      <c r="R9254" s="1">
        <v>10.95</v>
      </c>
      <c r="S9254" s="1">
        <v>18.25</v>
      </c>
      <c r="T9254" s="1">
        <v>0.13</v>
      </c>
      <c r="U9254" s="1">
        <v>693.5</v>
      </c>
      <c r="V9254" s="1">
        <f t="shared" si="577"/>
        <v>0.63326151128612107</v>
      </c>
      <c r="W9254" s="1">
        <f t="shared" si="578"/>
        <v>1.7401980556576</v>
      </c>
      <c r="X9254" s="1">
        <f t="shared" si="579"/>
        <v>140.38461538461539</v>
      </c>
    </row>
    <row r="9255" spans="1:24" hidden="1" x14ac:dyDescent="0.3">
      <c r="A9255" s="18" t="str">
        <f t="shared" si="576"/>
        <v>OFF - Light Commercial - Pressure Washers_2000_25</v>
      </c>
      <c r="B9255" s="1" t="s">
        <v>40</v>
      </c>
      <c r="C9255" s="1">
        <v>2020</v>
      </c>
      <c r="D9255" s="1" t="s">
        <v>178</v>
      </c>
      <c r="E9255" s="1">
        <v>2000</v>
      </c>
      <c r="F9255" s="1">
        <v>25</v>
      </c>
      <c r="G9255" s="1" t="s">
        <v>12</v>
      </c>
      <c r="H9255" s="1">
        <v>3.8962886629790401E-4</v>
      </c>
      <c r="I9255" s="1">
        <v>3.58380631220812E-4</v>
      </c>
      <c r="J9255" s="1">
        <v>4.2876279999999898E-4</v>
      </c>
      <c r="K9255" s="1">
        <v>7.4924939999999997E-3</v>
      </c>
      <c r="L9255" s="1">
        <v>6.8297749999999998E-5</v>
      </c>
      <c r="M9255" s="1">
        <v>9.4210449999999994E-3</v>
      </c>
      <c r="N9255" s="1">
        <v>1.37801286E-5</v>
      </c>
      <c r="O9255" s="1">
        <v>1.041165272E-5</v>
      </c>
      <c r="P9255" s="1">
        <v>2.8307609000000002E-7</v>
      </c>
      <c r="Q9255" s="1">
        <v>3.0176874447865999E-7</v>
      </c>
      <c r="R9255" s="1">
        <v>861.4</v>
      </c>
      <c r="S9255" s="1">
        <v>1248.3</v>
      </c>
      <c r="T9255" s="1">
        <v>13.8399999999999</v>
      </c>
      <c r="U9255" s="1">
        <v>8515.4500000000007</v>
      </c>
      <c r="V9255" s="1">
        <f t="shared" si="577"/>
        <v>13.935595360269531</v>
      </c>
      <c r="W9255" s="1">
        <f t="shared" si="578"/>
        <v>2.6557512463066861</v>
      </c>
      <c r="X9255" s="1">
        <f t="shared" si="579"/>
        <v>90.195086705202954</v>
      </c>
    </row>
    <row r="9256" spans="1:24" hidden="1" x14ac:dyDescent="0.3">
      <c r="A9256" s="18" t="str">
        <f t="shared" si="576"/>
        <v>OFF - Light Commercial - Pressure Washers_2000_25</v>
      </c>
      <c r="B9256" s="1" t="s">
        <v>40</v>
      </c>
      <c r="C9256" s="1">
        <v>2020</v>
      </c>
      <c r="D9256" s="1" t="s">
        <v>178</v>
      </c>
      <c r="E9256" s="1">
        <v>2000</v>
      </c>
      <c r="F9256" s="1">
        <v>25</v>
      </c>
      <c r="G9256" s="1" t="s">
        <v>5</v>
      </c>
      <c r="H9256" s="1">
        <v>4.3002895833333301E-7</v>
      </c>
      <c r="I9256" s="1">
        <v>5.1177000000000004E-7</v>
      </c>
      <c r="J9256" s="1">
        <v>6.192417E-7</v>
      </c>
      <c r="K9256" s="1">
        <v>2.4463923999999999E-6</v>
      </c>
      <c r="L9256" s="1">
        <v>4.3764309999999999E-6</v>
      </c>
      <c r="M9256" s="1">
        <v>4.3679839999999999E-4</v>
      </c>
      <c r="N9256" s="1">
        <v>2.7493533999999998E-7</v>
      </c>
      <c r="O9256" s="1">
        <v>2.5294051280000001E-7</v>
      </c>
      <c r="P9256" s="1">
        <v>6.4781530000000001E-9</v>
      </c>
      <c r="Q9256" s="1">
        <v>3.6729012880000598E-9</v>
      </c>
      <c r="R9256" s="1">
        <v>14.6</v>
      </c>
      <c r="S9256" s="1">
        <v>58.4</v>
      </c>
      <c r="T9256" s="1">
        <v>0.42</v>
      </c>
      <c r="U9256" s="1">
        <v>824.9</v>
      </c>
      <c r="V9256" s="1">
        <f t="shared" si="577"/>
        <v>0.20542917450876105</v>
      </c>
      <c r="W9256" s="1">
        <f t="shared" si="578"/>
        <v>1.7567395658685574</v>
      </c>
      <c r="X9256" s="1">
        <f t="shared" si="579"/>
        <v>139.04761904761904</v>
      </c>
    </row>
    <row r="9257" spans="1:24" hidden="1" x14ac:dyDescent="0.3">
      <c r="A9257" s="18" t="str">
        <f t="shared" si="576"/>
        <v>OFF - Light Commercial - Pressure Washers_2000_50</v>
      </c>
      <c r="B9257" s="1" t="s">
        <v>40</v>
      </c>
      <c r="C9257" s="1">
        <v>2020</v>
      </c>
      <c r="D9257" s="1" t="s">
        <v>178</v>
      </c>
      <c r="E9257" s="1">
        <v>2000</v>
      </c>
      <c r="F9257" s="1">
        <v>50</v>
      </c>
      <c r="G9257" s="1" t="s">
        <v>12</v>
      </c>
      <c r="H9257" s="1">
        <v>3.8206379454017801E-6</v>
      </c>
      <c r="I9257" s="1">
        <v>3.5142227821805599E-6</v>
      </c>
      <c r="J9257" s="1">
        <v>4.204379E-6</v>
      </c>
      <c r="K9257" s="1">
        <v>9.2438250000000002E-5</v>
      </c>
      <c r="L9257" s="1">
        <v>7.0521499999999999E-6</v>
      </c>
      <c r="M9257" s="1">
        <v>6.3136659999999995E-4</v>
      </c>
      <c r="N9257" s="1">
        <v>4.3525845000000002E-8</v>
      </c>
      <c r="O9257" s="1">
        <v>3.2886194000000003E-8</v>
      </c>
      <c r="P9257" s="1">
        <v>7.6762669999999995E-9</v>
      </c>
      <c r="Q9257" s="1">
        <v>1.02294489653783E-8</v>
      </c>
      <c r="R9257" s="1">
        <v>29.2</v>
      </c>
      <c r="S9257" s="1">
        <v>10.95</v>
      </c>
      <c r="T9257" s="1">
        <v>0.09</v>
      </c>
      <c r="U9257" s="1">
        <v>317.55</v>
      </c>
      <c r="V9257" s="1">
        <f t="shared" si="577"/>
        <v>3.6644244608672962</v>
      </c>
      <c r="W9257" s="1">
        <f t="shared" si="578"/>
        <v>7.3535665105643675</v>
      </c>
      <c r="X9257" s="1">
        <f t="shared" si="579"/>
        <v>121.66666666666666</v>
      </c>
    </row>
    <row r="9258" spans="1:24" hidden="1" x14ac:dyDescent="0.3">
      <c r="A9258" s="18" t="str">
        <f t="shared" si="576"/>
        <v>OFF - Light Commercial - Pressure Washers_2000_50</v>
      </c>
      <c r="B9258" s="1" t="s">
        <v>40</v>
      </c>
      <c r="C9258" s="1">
        <v>2020</v>
      </c>
      <c r="D9258" s="1" t="s">
        <v>178</v>
      </c>
      <c r="E9258" s="1">
        <v>2000</v>
      </c>
      <c r="F9258" s="1">
        <v>50</v>
      </c>
      <c r="G9258" s="1" t="s">
        <v>5</v>
      </c>
      <c r="H9258" s="1">
        <v>1.30164930555555E-6</v>
      </c>
      <c r="I9258" s="1">
        <v>1.54907024793388E-6</v>
      </c>
      <c r="J9258" s="1">
        <v>1.8743749999999999E-6</v>
      </c>
      <c r="K9258" s="1">
        <v>4.1634020000000003E-6</v>
      </c>
      <c r="L9258" s="1">
        <v>4.3025919999999999E-6</v>
      </c>
      <c r="M9258" s="1">
        <v>4.3987829999999999E-4</v>
      </c>
      <c r="N9258" s="1">
        <v>4.5920879999999998E-7</v>
      </c>
      <c r="O9258" s="1">
        <v>4.2247209599999998E-7</v>
      </c>
      <c r="P9258" s="1">
        <v>5.686528E-9</v>
      </c>
      <c r="Q9258" s="1">
        <v>3.6729012880000598E-9</v>
      </c>
      <c r="R9258" s="1">
        <v>14.6</v>
      </c>
      <c r="S9258" s="1">
        <v>21.9</v>
      </c>
      <c r="T9258" s="1">
        <v>0.16</v>
      </c>
      <c r="U9258" s="1">
        <v>832.19999999999902</v>
      </c>
      <c r="V9258" s="1">
        <f t="shared" si="577"/>
        <v>0.61635653075159391</v>
      </c>
      <c r="W9258" s="1">
        <f t="shared" si="578"/>
        <v>1.7119499144061772</v>
      </c>
      <c r="X9258" s="1">
        <f t="shared" si="579"/>
        <v>136.875</v>
      </c>
    </row>
    <row r="9259" spans="1:24" hidden="1" x14ac:dyDescent="0.3">
      <c r="A9259" s="18" t="str">
        <f t="shared" si="576"/>
        <v>OFF - Light Commercial - Pressure Washers_2001_25</v>
      </c>
      <c r="B9259" s="1" t="s">
        <v>40</v>
      </c>
      <c r="C9259" s="1">
        <v>2020</v>
      </c>
      <c r="D9259" s="1" t="s">
        <v>178</v>
      </c>
      <c r="E9259" s="1">
        <v>2001</v>
      </c>
      <c r="F9259" s="1">
        <v>25</v>
      </c>
      <c r="G9259" s="1" t="s">
        <v>12</v>
      </c>
      <c r="H9259" s="1">
        <v>5.0013381932119795E-4</v>
      </c>
      <c r="I9259" s="1">
        <v>4.6002308701163802E-4</v>
      </c>
      <c r="J9259" s="1">
        <v>5.5036675999999896E-4</v>
      </c>
      <c r="K9259" s="1">
        <v>9.5313396000000009E-3</v>
      </c>
      <c r="L9259" s="1">
        <v>8.7400054999999994E-5</v>
      </c>
      <c r="M9259" s="1">
        <v>1.19757571E-2</v>
      </c>
      <c r="N9259" s="1">
        <v>1.791027009E-5</v>
      </c>
      <c r="O9259" s="1">
        <v>1.3532204068E-5</v>
      </c>
      <c r="P9259" s="1">
        <v>3.6176548999999999E-7</v>
      </c>
      <c r="Q9259" s="1">
        <v>3.8488301732235901E-7</v>
      </c>
      <c r="R9259" s="1">
        <v>1098.6499999999901</v>
      </c>
      <c r="S9259" s="1">
        <v>1620.6</v>
      </c>
      <c r="T9259" s="1">
        <v>17.419999999999899</v>
      </c>
      <c r="U9259" s="1">
        <v>10862.4</v>
      </c>
      <c r="V9259" s="1">
        <f t="shared" si="577"/>
        <v>14.02304854115088</v>
      </c>
      <c r="W9259" s="1">
        <f t="shared" si="578"/>
        <v>2.6642471831707226</v>
      </c>
      <c r="X9259" s="1">
        <f t="shared" si="579"/>
        <v>93.030998851894907</v>
      </c>
    </row>
    <row r="9260" spans="1:24" hidden="1" x14ac:dyDescent="0.3">
      <c r="A9260" s="18" t="str">
        <f t="shared" si="576"/>
        <v>OFF - Light Commercial - Pressure Washers_2001_25</v>
      </c>
      <c r="B9260" s="1" t="s">
        <v>40</v>
      </c>
      <c r="C9260" s="1">
        <v>2020</v>
      </c>
      <c r="D9260" s="1" t="s">
        <v>178</v>
      </c>
      <c r="E9260" s="1">
        <v>2001</v>
      </c>
      <c r="F9260" s="1">
        <v>25</v>
      </c>
      <c r="G9260" s="1" t="s">
        <v>5</v>
      </c>
      <c r="H9260" s="1">
        <v>4.5087944444444398E-7</v>
      </c>
      <c r="I9260" s="1">
        <v>5.3658380165289202E-7</v>
      </c>
      <c r="J9260" s="1">
        <v>6.4926639999999995E-7</v>
      </c>
      <c r="K9260" s="1">
        <v>2.5650083E-6</v>
      </c>
      <c r="L9260" s="1">
        <v>4.5886280000000003E-6</v>
      </c>
      <c r="M9260" s="1">
        <v>4.5797709999999899E-4</v>
      </c>
      <c r="N9260" s="1">
        <v>2.8826593999999901E-7</v>
      </c>
      <c r="O9260" s="1">
        <v>2.6520466480000001E-7</v>
      </c>
      <c r="P9260" s="1">
        <v>6.7922530000000001E-9</v>
      </c>
      <c r="Q9260" s="1">
        <v>3.6729012880000598E-9</v>
      </c>
      <c r="R9260" s="1">
        <v>14.6</v>
      </c>
      <c r="S9260" s="1">
        <v>62.05</v>
      </c>
      <c r="T9260" s="1">
        <v>0.43</v>
      </c>
      <c r="U9260" s="1">
        <v>872.35</v>
      </c>
      <c r="V9260" s="1">
        <f t="shared" si="577"/>
        <v>0.20367390652330145</v>
      </c>
      <c r="W9260" s="1">
        <f t="shared" si="578"/>
        <v>1.7417294138647363</v>
      </c>
      <c r="X9260" s="1">
        <f t="shared" si="579"/>
        <v>144.30232558139534</v>
      </c>
    </row>
    <row r="9261" spans="1:24" hidden="1" x14ac:dyDescent="0.3">
      <c r="A9261" s="18" t="str">
        <f t="shared" si="576"/>
        <v>OFF - Light Commercial - Pressure Washers_2001_50</v>
      </c>
      <c r="B9261" s="1" t="s">
        <v>40</v>
      </c>
      <c r="C9261" s="1">
        <v>2020</v>
      </c>
      <c r="D9261" s="1" t="s">
        <v>178</v>
      </c>
      <c r="E9261" s="1">
        <v>2001</v>
      </c>
      <c r="F9261" s="1">
        <v>50</v>
      </c>
      <c r="G9261" s="1" t="s">
        <v>12</v>
      </c>
      <c r="H9261" s="1">
        <v>4.5912858413778497E-6</v>
      </c>
      <c r="I9261" s="1">
        <v>4.2230647168993404E-6</v>
      </c>
      <c r="J9261" s="1">
        <v>5.0524299999999997E-6</v>
      </c>
      <c r="K9261" s="1">
        <v>1.115084E-4</v>
      </c>
      <c r="L9261" s="1">
        <v>8.5549780000000001E-6</v>
      </c>
      <c r="M9261" s="1">
        <v>7.6635340000000003E-4</v>
      </c>
      <c r="N9261" s="1">
        <v>5.2831718999999999E-8</v>
      </c>
      <c r="O9261" s="1">
        <v>3.9917298800000002E-8</v>
      </c>
      <c r="P9261" s="1">
        <v>9.3174609999999997E-9</v>
      </c>
      <c r="Q9261" s="1">
        <v>1.27868112067229E-8</v>
      </c>
      <c r="R9261" s="1">
        <v>36.5</v>
      </c>
      <c r="S9261" s="1">
        <v>14.6</v>
      </c>
      <c r="T9261" s="1">
        <v>0.11</v>
      </c>
      <c r="U9261" s="1">
        <v>423.4</v>
      </c>
      <c r="V9261" s="1">
        <f t="shared" si="577"/>
        <v>3.3026722993133633</v>
      </c>
      <c r="W9261" s="1">
        <f t="shared" si="578"/>
        <v>6.6904702522721733</v>
      </c>
      <c r="X9261" s="1">
        <f t="shared" si="579"/>
        <v>132.72727272727272</v>
      </c>
    </row>
    <row r="9262" spans="1:24" hidden="1" x14ac:dyDescent="0.3">
      <c r="A9262" s="18" t="str">
        <f t="shared" si="576"/>
        <v>OFF - Light Commercial - Pressure Washers_2001_50</v>
      </c>
      <c r="B9262" s="1" t="s">
        <v>40</v>
      </c>
      <c r="C9262" s="1">
        <v>2020</v>
      </c>
      <c r="D9262" s="1" t="s">
        <v>178</v>
      </c>
      <c r="E9262" s="1">
        <v>2001</v>
      </c>
      <c r="F9262" s="1">
        <v>50</v>
      </c>
      <c r="G9262" s="1" t="s">
        <v>5</v>
      </c>
      <c r="H9262" s="1">
        <v>1.34657916666666E-6</v>
      </c>
      <c r="I9262" s="1">
        <v>1.60254049586776E-6</v>
      </c>
      <c r="J9262" s="1">
        <v>1.9390739999999999E-6</v>
      </c>
      <c r="K9262" s="1">
        <v>4.315852E-6</v>
      </c>
      <c r="L9262" s="1">
        <v>4.4997250000000004E-6</v>
      </c>
      <c r="M9262" s="1">
        <v>4.6120699999999999E-4</v>
      </c>
      <c r="N9262" s="1">
        <v>4.770973E-7</v>
      </c>
      <c r="O9262" s="1">
        <v>4.3892951600000002E-7</v>
      </c>
      <c r="P9262" s="1">
        <v>5.9622559999999996E-9</v>
      </c>
      <c r="Q9262" s="1">
        <v>3.6729012880000598E-9</v>
      </c>
      <c r="R9262" s="1">
        <v>14.6</v>
      </c>
      <c r="S9262" s="1">
        <v>21.9</v>
      </c>
      <c r="T9262" s="1">
        <v>0.16</v>
      </c>
      <c r="U9262" s="1">
        <v>832.19999999999902</v>
      </c>
      <c r="V9262" s="1">
        <f t="shared" si="577"/>
        <v>0.63763170310669581</v>
      </c>
      <c r="W9262" s="1">
        <f t="shared" si="578"/>
        <v>1.7903867781563623</v>
      </c>
      <c r="X9262" s="1">
        <f t="shared" si="579"/>
        <v>136.875</v>
      </c>
    </row>
    <row r="9263" spans="1:24" hidden="1" x14ac:dyDescent="0.3">
      <c r="A9263" s="18" t="str">
        <f t="shared" si="576"/>
        <v>OFF - Light Commercial - Pressure Washers_2002_25</v>
      </c>
      <c r="B9263" s="1" t="s">
        <v>40</v>
      </c>
      <c r="C9263" s="1">
        <v>2020</v>
      </c>
      <c r="D9263" s="1" t="s">
        <v>178</v>
      </c>
      <c r="E9263" s="1">
        <v>2002</v>
      </c>
      <c r="F9263" s="1">
        <v>25</v>
      </c>
      <c r="G9263" s="1" t="s">
        <v>12</v>
      </c>
      <c r="H9263" s="1">
        <v>2.7906884434303E-4</v>
      </c>
      <c r="I9263" s="1">
        <v>2.5668752302671901E-4</v>
      </c>
      <c r="J9263" s="1">
        <v>3.0709823999999899E-4</v>
      </c>
      <c r="K9263" s="1">
        <v>7.4458725999999899E-3</v>
      </c>
      <c r="L9263" s="1">
        <v>1.7689894E-4</v>
      </c>
      <c r="M9263" s="1">
        <v>1.53539509999999E-2</v>
      </c>
      <c r="N9263" s="1">
        <v>2.319358248E-5</v>
      </c>
      <c r="O9263" s="1">
        <v>1.7524040096E-5</v>
      </c>
      <c r="P9263" s="1">
        <v>4.6494646000000001E-7</v>
      </c>
      <c r="Q9263" s="1">
        <v>3.7465356835698099E-7</v>
      </c>
      <c r="R9263" s="1">
        <v>1069.45</v>
      </c>
      <c r="S9263" s="1">
        <v>2098.75</v>
      </c>
      <c r="T9263" s="1">
        <v>21.56</v>
      </c>
      <c r="U9263" s="1">
        <v>13928.4</v>
      </c>
      <c r="V9263" s="1">
        <f t="shared" si="577"/>
        <v>6.1022799747965966</v>
      </c>
      <c r="W9263" s="1">
        <f t="shared" si="578"/>
        <v>4.2054512287781867</v>
      </c>
      <c r="X9263" s="1">
        <f t="shared" si="579"/>
        <v>97.344619666048246</v>
      </c>
    </row>
    <row r="9264" spans="1:24" hidden="1" x14ac:dyDescent="0.3">
      <c r="A9264" s="18" t="str">
        <f t="shared" si="576"/>
        <v>OFF - Light Commercial - Pressure Washers_2002_25</v>
      </c>
      <c r="B9264" s="1" t="s">
        <v>40</v>
      </c>
      <c r="C9264" s="1">
        <v>2020</v>
      </c>
      <c r="D9264" s="1" t="s">
        <v>178</v>
      </c>
      <c r="E9264" s="1">
        <v>2002</v>
      </c>
      <c r="F9264" s="1">
        <v>25</v>
      </c>
      <c r="G9264" s="1" t="s">
        <v>5</v>
      </c>
      <c r="H9264" s="1">
        <v>5.0462090277777701E-7</v>
      </c>
      <c r="I9264" s="1">
        <v>6.0054057851239599E-7</v>
      </c>
      <c r="J9264" s="1">
        <v>7.2665410000000001E-7</v>
      </c>
      <c r="K9264" s="1">
        <v>2.8707386000000002E-6</v>
      </c>
      <c r="L9264" s="1">
        <v>5.1355570000000003E-6</v>
      </c>
      <c r="M9264" s="1">
        <v>5.1256450000000003E-4</v>
      </c>
      <c r="N9264" s="1">
        <v>3.2262498000000003E-7</v>
      </c>
      <c r="O9264" s="1">
        <v>2.9681498160000001E-7</v>
      </c>
      <c r="P9264" s="1">
        <v>7.6018380000000005E-9</v>
      </c>
      <c r="Q9264" s="1">
        <v>3.6729012880000598E-9</v>
      </c>
      <c r="R9264" s="1">
        <v>14.6</v>
      </c>
      <c r="S9264" s="1">
        <v>73</v>
      </c>
      <c r="T9264" s="1">
        <v>0.48</v>
      </c>
      <c r="U9264" s="1">
        <v>1036.5999999999999</v>
      </c>
      <c r="V9264" s="1">
        <f t="shared" si="577"/>
        <v>0.19183142555535831</v>
      </c>
      <c r="W9264" s="1">
        <f t="shared" si="578"/>
        <v>1.6404573738733028</v>
      </c>
      <c r="X9264" s="1">
        <f t="shared" si="579"/>
        <v>152.08333333333334</v>
      </c>
    </row>
    <row r="9265" spans="1:24" hidden="1" x14ac:dyDescent="0.3">
      <c r="A9265" s="18" t="str">
        <f t="shared" si="576"/>
        <v>OFF - Light Commercial - Pressure Washers_2002_50</v>
      </c>
      <c r="B9265" s="1" t="s">
        <v>40</v>
      </c>
      <c r="C9265" s="1">
        <v>2020</v>
      </c>
      <c r="D9265" s="1" t="s">
        <v>178</v>
      </c>
      <c r="E9265" s="1">
        <v>2002</v>
      </c>
      <c r="F9265" s="1">
        <v>50</v>
      </c>
      <c r="G9265" s="1" t="s">
        <v>12</v>
      </c>
      <c r="H9265" s="1">
        <v>5.5893102661755897E-6</v>
      </c>
      <c r="I9265" s="1">
        <v>5.1410475828283004E-6</v>
      </c>
      <c r="J9265" s="1">
        <v>6.1506949999999999E-6</v>
      </c>
      <c r="K9265" s="1">
        <v>1.362751E-4</v>
      </c>
      <c r="L9265" s="1">
        <v>1.0514429999999999E-5</v>
      </c>
      <c r="M9265" s="1">
        <v>9.4242380000000001E-4</v>
      </c>
      <c r="N9265" s="1">
        <v>6.4969847999999997E-8</v>
      </c>
      <c r="O9265" s="1">
        <v>4.9088329600000002E-8</v>
      </c>
      <c r="P9265" s="1">
        <v>1.145816E-8</v>
      </c>
      <c r="Q9265" s="1">
        <v>1.53441734480674E-8</v>
      </c>
      <c r="R9265" s="1">
        <v>43.8</v>
      </c>
      <c r="S9265" s="1">
        <v>14.6</v>
      </c>
      <c r="T9265" s="1">
        <v>0.14000000000000001</v>
      </c>
      <c r="U9265" s="1">
        <v>423.4</v>
      </c>
      <c r="V9265" s="1">
        <f t="shared" si="577"/>
        <v>4.0205861334101032</v>
      </c>
      <c r="W9265" s="1">
        <f t="shared" si="578"/>
        <v>8.2228710739639652</v>
      </c>
      <c r="X9265" s="1">
        <f t="shared" si="579"/>
        <v>104.28571428571428</v>
      </c>
    </row>
    <row r="9266" spans="1:24" hidden="1" x14ac:dyDescent="0.3">
      <c r="A9266" s="18" t="str">
        <f t="shared" si="576"/>
        <v>OFF - Light Commercial - Pressure Washers_2002_50</v>
      </c>
      <c r="B9266" s="1" t="s">
        <v>40</v>
      </c>
      <c r="C9266" s="1">
        <v>2020</v>
      </c>
      <c r="D9266" s="1" t="s">
        <v>178</v>
      </c>
      <c r="E9266" s="1">
        <v>2002</v>
      </c>
      <c r="F9266" s="1">
        <v>50</v>
      </c>
      <c r="G9266" s="1" t="s">
        <v>5</v>
      </c>
      <c r="H9266" s="1">
        <v>1.48672777777777E-6</v>
      </c>
      <c r="I9266" s="1">
        <v>1.7693289256198301E-6</v>
      </c>
      <c r="J9266" s="1">
        <v>2.1408880000000002E-6</v>
      </c>
      <c r="K9266" s="1">
        <v>4.774947E-6</v>
      </c>
      <c r="L9266" s="1">
        <v>5.0231899999999998E-6</v>
      </c>
      <c r="M9266" s="1">
        <v>5.1617860000000005E-4</v>
      </c>
      <c r="N9266" s="1">
        <v>5.2906360000000004E-7</v>
      </c>
      <c r="O9266" s="1">
        <v>4.8673851199999998E-7</v>
      </c>
      <c r="P9266" s="1">
        <v>6.6729E-9</v>
      </c>
      <c r="Q9266" s="1">
        <v>4.5911266100000704E-9</v>
      </c>
      <c r="R9266" s="1">
        <v>18.25</v>
      </c>
      <c r="S9266" s="1">
        <v>25.55</v>
      </c>
      <c r="T9266" s="1">
        <v>0.18</v>
      </c>
      <c r="U9266" s="1">
        <v>970.9</v>
      </c>
      <c r="V9266" s="1">
        <f t="shared" si="577"/>
        <v>0.60342413585071608</v>
      </c>
      <c r="W9266" s="1">
        <f t="shared" si="578"/>
        <v>1.7131433511731577</v>
      </c>
      <c r="X9266" s="1">
        <f t="shared" si="579"/>
        <v>141.94444444444446</v>
      </c>
    </row>
    <row r="9267" spans="1:24" hidden="1" x14ac:dyDescent="0.3">
      <c r="A9267" s="18" t="str">
        <f t="shared" si="576"/>
        <v>OFF - Light Commercial - Pressure Washers_2003_25</v>
      </c>
      <c r="B9267" s="1" t="s">
        <v>40</v>
      </c>
      <c r="C9267" s="1">
        <v>2020</v>
      </c>
      <c r="D9267" s="1" t="s">
        <v>178</v>
      </c>
      <c r="E9267" s="1">
        <v>2003</v>
      </c>
      <c r="F9267" s="1">
        <v>25</v>
      </c>
      <c r="G9267" s="1" t="s">
        <v>12</v>
      </c>
      <c r="H9267" s="1">
        <v>3.5220893207165501E-4</v>
      </c>
      <c r="I9267" s="1">
        <v>3.2396177571950799E-4</v>
      </c>
      <c r="J9267" s="1">
        <v>3.8758444500000002E-4</v>
      </c>
      <c r="K9267" s="1">
        <v>9.4127263000000003E-3</v>
      </c>
      <c r="L9267" s="1">
        <v>2.23340356E-4</v>
      </c>
      <c r="M9267" s="1">
        <v>1.9389681499999999E-2</v>
      </c>
      <c r="N9267" s="1">
        <v>2.921535801E-5</v>
      </c>
      <c r="O9267" s="1">
        <v>2.2073826052E-5</v>
      </c>
      <c r="P9267" s="1">
        <v>5.8679055899999999E-7</v>
      </c>
      <c r="Q9267" s="1">
        <v>4.7439069576941898E-7</v>
      </c>
      <c r="R9267" s="1">
        <v>1354.1499999999901</v>
      </c>
      <c r="S9267" s="1">
        <v>2642.6</v>
      </c>
      <c r="T9267" s="1">
        <v>26.36</v>
      </c>
      <c r="U9267" s="1">
        <v>17556.5</v>
      </c>
      <c r="V9267" s="1">
        <f t="shared" si="577"/>
        <v>6.1100453071941816</v>
      </c>
      <c r="W9267" s="1">
        <f t="shared" si="578"/>
        <v>4.2122861286770785</v>
      </c>
      <c r="X9267" s="1">
        <f t="shared" si="579"/>
        <v>100.25037936267071</v>
      </c>
    </row>
    <row r="9268" spans="1:24" hidden="1" x14ac:dyDescent="0.3">
      <c r="A9268" s="18" t="str">
        <f t="shared" si="576"/>
        <v>OFF - Light Commercial - Pressure Washers_2003_25</v>
      </c>
      <c r="B9268" s="1" t="s">
        <v>40</v>
      </c>
      <c r="C9268" s="1">
        <v>2020</v>
      </c>
      <c r="D9268" s="1" t="s">
        <v>178</v>
      </c>
      <c r="E9268" s="1">
        <v>2003</v>
      </c>
      <c r="F9268" s="1">
        <v>25</v>
      </c>
      <c r="G9268" s="1" t="s">
        <v>5</v>
      </c>
      <c r="H9268" s="1">
        <v>5.8756138888888898E-7</v>
      </c>
      <c r="I9268" s="1">
        <v>6.99246611570248E-7</v>
      </c>
      <c r="J9268" s="1">
        <v>8.4608839999999999E-7</v>
      </c>
      <c r="K9268" s="1">
        <v>3.342579E-6</v>
      </c>
      <c r="L9268" s="1">
        <v>5.9796469999999997E-6</v>
      </c>
      <c r="M9268" s="1">
        <v>5.9681060000000001E-4</v>
      </c>
      <c r="N9268" s="1">
        <v>3.7565232E-7</v>
      </c>
      <c r="O9268" s="1">
        <v>3.4560013440000001E-7</v>
      </c>
      <c r="P9268" s="1">
        <v>8.8512919999999998E-9</v>
      </c>
      <c r="Q9268" s="1">
        <v>4.5911266100000704E-9</v>
      </c>
      <c r="R9268" s="1">
        <v>18.25</v>
      </c>
      <c r="S9268" s="1">
        <v>80.3</v>
      </c>
      <c r="T9268" s="1">
        <v>0.56999999999999995</v>
      </c>
      <c r="U9268" s="1">
        <v>1131.5</v>
      </c>
      <c r="V9268" s="1">
        <f t="shared" si="577"/>
        <v>0.20462769532685046</v>
      </c>
      <c r="W9268" s="1">
        <f t="shared" si="578"/>
        <v>1.7498853254796063</v>
      </c>
      <c r="X9268" s="1">
        <f t="shared" si="579"/>
        <v>140.87719298245614</v>
      </c>
    </row>
    <row r="9269" spans="1:24" hidden="1" x14ac:dyDescent="0.3">
      <c r="A9269" s="18" t="str">
        <f t="shared" si="576"/>
        <v>OFF - Light Commercial - Pressure Washers_2003_50</v>
      </c>
      <c r="B9269" s="1" t="s">
        <v>40</v>
      </c>
      <c r="C9269" s="1">
        <v>2020</v>
      </c>
      <c r="D9269" s="1" t="s">
        <v>178</v>
      </c>
      <c r="E9269" s="1">
        <v>2003</v>
      </c>
      <c r="F9269" s="1">
        <v>50</v>
      </c>
      <c r="G9269" s="1" t="s">
        <v>12</v>
      </c>
      <c r="H9269" s="1">
        <v>6.0912308633190901E-6</v>
      </c>
      <c r="I9269" s="1">
        <v>5.6027141480808999E-6</v>
      </c>
      <c r="J9269" s="1">
        <v>6.703028E-6</v>
      </c>
      <c r="K9269" s="1">
        <v>1.490994E-4</v>
      </c>
      <c r="L9269" s="1">
        <v>1.156965E-5</v>
      </c>
      <c r="M9269" s="1">
        <v>1.037603E-3</v>
      </c>
      <c r="N9269" s="1">
        <v>7.1531387999999998E-8</v>
      </c>
      <c r="O9269" s="1">
        <v>5.40459376E-8</v>
      </c>
      <c r="P9269" s="1">
        <v>1.261536E-8</v>
      </c>
      <c r="Q9269" s="1">
        <v>1.6622854568739699E-8</v>
      </c>
      <c r="R9269" s="1">
        <v>47.45</v>
      </c>
      <c r="S9269" s="1">
        <v>18.25</v>
      </c>
      <c r="T9269" s="1">
        <v>0.15</v>
      </c>
      <c r="U9269" s="1">
        <v>529.25</v>
      </c>
      <c r="V9269" s="1">
        <f t="shared" si="577"/>
        <v>3.5053081225662703</v>
      </c>
      <c r="W9269" s="1">
        <f t="shared" si="578"/>
        <v>7.238489604924828</v>
      </c>
      <c r="X9269" s="1">
        <f t="shared" si="579"/>
        <v>121.66666666666667</v>
      </c>
    </row>
    <row r="9270" spans="1:24" hidden="1" x14ac:dyDescent="0.3">
      <c r="A9270" s="18" t="str">
        <f t="shared" si="576"/>
        <v>OFF - Light Commercial - Pressure Washers_2003_50</v>
      </c>
      <c r="B9270" s="1" t="s">
        <v>40</v>
      </c>
      <c r="C9270" s="1">
        <v>2020</v>
      </c>
      <c r="D9270" s="1" t="s">
        <v>178</v>
      </c>
      <c r="E9270" s="1">
        <v>2003</v>
      </c>
      <c r="F9270" s="1">
        <v>50</v>
      </c>
      <c r="G9270" s="1" t="s">
        <v>5</v>
      </c>
      <c r="H9270" s="1">
        <v>1.7073930555555499E-6</v>
      </c>
      <c r="I9270" s="1">
        <v>2.0319388429752001E-6</v>
      </c>
      <c r="J9270" s="1">
        <v>2.4586460000000001E-6</v>
      </c>
      <c r="K9270" s="1">
        <v>5.4953590000000003E-6</v>
      </c>
      <c r="L9270" s="1">
        <v>5.8338360000000001E-6</v>
      </c>
      <c r="M9270" s="1">
        <v>6.0101849999999999E-4</v>
      </c>
      <c r="N9270" s="1">
        <v>6.1031670000000002E-7</v>
      </c>
      <c r="O9270" s="1">
        <v>5.6149136399999995E-7</v>
      </c>
      <c r="P9270" s="1">
        <v>7.7696689999999998E-9</v>
      </c>
      <c r="Q9270" s="1">
        <v>5.5093519320000904E-9</v>
      </c>
      <c r="R9270" s="1">
        <v>21.9</v>
      </c>
      <c r="S9270" s="1">
        <v>29.2</v>
      </c>
      <c r="T9270" s="1">
        <v>0.21</v>
      </c>
      <c r="U9270" s="1">
        <v>1109.5999999999999</v>
      </c>
      <c r="V9270" s="1">
        <f t="shared" si="577"/>
        <v>0.60636312860538089</v>
      </c>
      <c r="W9270" s="1">
        <f t="shared" si="578"/>
        <v>1.7409101956785</v>
      </c>
      <c r="X9270" s="1">
        <f t="shared" si="579"/>
        <v>139.04761904761904</v>
      </c>
    </row>
    <row r="9271" spans="1:24" hidden="1" x14ac:dyDescent="0.3">
      <c r="A9271" s="18" t="str">
        <f t="shared" si="576"/>
        <v>OFF - Light Commercial - Pressure Washers_2004_25</v>
      </c>
      <c r="B9271" s="1" t="s">
        <v>40</v>
      </c>
      <c r="C9271" s="1">
        <v>2020</v>
      </c>
      <c r="D9271" s="1" t="s">
        <v>178</v>
      </c>
      <c r="E9271" s="1">
        <v>2004</v>
      </c>
      <c r="F9271" s="1">
        <v>25</v>
      </c>
      <c r="G9271" s="1" t="s">
        <v>12</v>
      </c>
      <c r="H9271" s="1">
        <v>4.71521292865847E-4</v>
      </c>
      <c r="I9271" s="1">
        <v>4.3370528517800599E-4</v>
      </c>
      <c r="J9271" s="1">
        <v>5.1888041999999896E-4</v>
      </c>
      <c r="K9271" s="1">
        <v>1.26421448999999E-2</v>
      </c>
      <c r="L9271" s="1">
        <v>2.9920628999999997E-4</v>
      </c>
      <c r="M9271" s="1">
        <v>2.5988964999999999E-2</v>
      </c>
      <c r="N9271" s="1">
        <v>3.8961198089999999E-5</v>
      </c>
      <c r="O9271" s="1">
        <v>2.9437349667999999E-5</v>
      </c>
      <c r="P9271" s="1">
        <v>7.8553627999999898E-7</v>
      </c>
      <c r="Q9271" s="1">
        <v>6.3294715473278299E-7</v>
      </c>
      <c r="R9271" s="1">
        <v>1806.75</v>
      </c>
      <c r="S9271" s="1">
        <v>3529.55</v>
      </c>
      <c r="T9271" s="1">
        <v>33.78</v>
      </c>
      <c r="U9271" s="1">
        <v>23571.7</v>
      </c>
      <c r="V9271" s="1">
        <f t="shared" si="577"/>
        <v>6.0924561221869791</v>
      </c>
      <c r="W9271" s="1">
        <f t="shared" si="578"/>
        <v>4.203087339733889</v>
      </c>
      <c r="X9271" s="1">
        <f t="shared" si="579"/>
        <v>104.48638247483719</v>
      </c>
    </row>
    <row r="9272" spans="1:24" hidden="1" x14ac:dyDescent="0.3">
      <c r="A9272" s="18" t="str">
        <f t="shared" si="576"/>
        <v>OFF - Light Commercial - Pressure Washers_2004_25</v>
      </c>
      <c r="B9272" s="1" t="s">
        <v>40</v>
      </c>
      <c r="C9272" s="1">
        <v>2020</v>
      </c>
      <c r="D9272" s="1" t="s">
        <v>178</v>
      </c>
      <c r="E9272" s="1">
        <v>2004</v>
      </c>
      <c r="F9272" s="1">
        <v>25</v>
      </c>
      <c r="G9272" s="1" t="s">
        <v>5</v>
      </c>
      <c r="H9272" s="1">
        <v>8.66764444444444E-7</v>
      </c>
      <c r="I9272" s="1">
        <v>1.0315213223140401E-6</v>
      </c>
      <c r="J9272" s="1">
        <v>1.2481407999999999E-6</v>
      </c>
      <c r="K9272" s="1">
        <v>4.9309369000000001E-6</v>
      </c>
      <c r="L9272" s="1">
        <v>8.8211150000000003E-6</v>
      </c>
      <c r="M9272" s="1">
        <v>8.8040880000000001E-4</v>
      </c>
      <c r="N9272" s="1">
        <v>5.541584E-7</v>
      </c>
      <c r="O9272" s="1">
        <v>5.0982572800000002E-7</v>
      </c>
      <c r="P9272" s="1">
        <v>1.3057332999999999E-8</v>
      </c>
      <c r="Q9272" s="1">
        <v>7.3458025760001197E-9</v>
      </c>
      <c r="R9272" s="1">
        <v>29.2</v>
      </c>
      <c r="S9272" s="1">
        <v>120.45</v>
      </c>
      <c r="T9272" s="1">
        <v>0.84</v>
      </c>
      <c r="U9272" s="1">
        <v>1697.25</v>
      </c>
      <c r="V9272" s="1">
        <f t="shared" si="577"/>
        <v>0.20124309733073517</v>
      </c>
      <c r="W9272" s="1">
        <f t="shared" si="578"/>
        <v>1.7209421328570107</v>
      </c>
      <c r="X9272" s="1">
        <f t="shared" si="579"/>
        <v>143.39285714285714</v>
      </c>
    </row>
    <row r="9273" spans="1:24" hidden="1" x14ac:dyDescent="0.3">
      <c r="A9273" s="18" t="str">
        <f t="shared" si="576"/>
        <v>OFF - Light Commercial - Pressure Washers_2004_50</v>
      </c>
      <c r="B9273" s="1" t="s">
        <v>40</v>
      </c>
      <c r="C9273" s="1">
        <v>2020</v>
      </c>
      <c r="D9273" s="1" t="s">
        <v>178</v>
      </c>
      <c r="E9273" s="1">
        <v>2004</v>
      </c>
      <c r="F9273" s="1">
        <v>50</v>
      </c>
      <c r="G9273" s="1" t="s">
        <v>12</v>
      </c>
      <c r="H9273" s="1">
        <v>1.5452560296390799E-6</v>
      </c>
      <c r="I9273" s="1">
        <v>1.42132649606202E-6</v>
      </c>
      <c r="J9273" s="1">
        <v>1.70046E-6</v>
      </c>
      <c r="K9273" s="1">
        <v>1.24609E-4</v>
      </c>
      <c r="L9273" s="1">
        <v>3.6187449999999999E-6</v>
      </c>
      <c r="M9273" s="1">
        <v>1.167069E-3</v>
      </c>
      <c r="N9273" s="1">
        <v>8.0456687999999997E-8</v>
      </c>
      <c r="O9273" s="1">
        <v>6.0789497600000002E-8</v>
      </c>
      <c r="P9273" s="1">
        <v>1.418943E-8</v>
      </c>
      <c r="Q9273" s="1">
        <v>1.7901535689411998E-8</v>
      </c>
      <c r="R9273" s="1">
        <v>51.1</v>
      </c>
      <c r="S9273" s="1">
        <v>18.25</v>
      </c>
      <c r="T9273" s="1">
        <v>0.17</v>
      </c>
      <c r="U9273" s="1">
        <v>529.25</v>
      </c>
      <c r="V9273" s="1">
        <f t="shared" si="577"/>
        <v>0.88924531571388599</v>
      </c>
      <c r="W9273" s="1">
        <f t="shared" si="578"/>
        <v>2.2640484427250342</v>
      </c>
      <c r="X9273" s="1">
        <f t="shared" si="579"/>
        <v>107.35294117647058</v>
      </c>
    </row>
    <row r="9274" spans="1:24" hidden="1" x14ac:dyDescent="0.3">
      <c r="A9274" s="18" t="str">
        <f t="shared" si="576"/>
        <v>OFF - Light Commercial - Pressure Washers_2004_50</v>
      </c>
      <c r="B9274" s="1" t="s">
        <v>40</v>
      </c>
      <c r="C9274" s="1">
        <v>2020</v>
      </c>
      <c r="D9274" s="1" t="s">
        <v>178</v>
      </c>
      <c r="E9274" s="1">
        <v>2004</v>
      </c>
      <c r="F9274" s="1">
        <v>50</v>
      </c>
      <c r="G9274" s="1" t="s">
        <v>5</v>
      </c>
      <c r="H9274" s="1">
        <v>1.14878819444444E-6</v>
      </c>
      <c r="I9274" s="1">
        <v>1.3671528925619799E-6</v>
      </c>
      <c r="J9274" s="1">
        <v>1.654255E-6</v>
      </c>
      <c r="K9274" s="1">
        <v>6.3860539999999997E-6</v>
      </c>
      <c r="L9274" s="1">
        <v>7.8830129999999995E-6</v>
      </c>
      <c r="M9274" s="1">
        <v>8.8661619999999997E-4</v>
      </c>
      <c r="N9274" s="1">
        <v>6.4005350000000001E-7</v>
      </c>
      <c r="O9274" s="1">
        <v>5.8884922000000001E-7</v>
      </c>
      <c r="P9274" s="1">
        <v>1.146173E-8</v>
      </c>
      <c r="Q9274" s="1">
        <v>7.3458025760001197E-9</v>
      </c>
      <c r="R9274" s="1">
        <v>29.2</v>
      </c>
      <c r="S9274" s="1">
        <v>43.8</v>
      </c>
      <c r="T9274" s="1">
        <v>0.31</v>
      </c>
      <c r="U9274" s="1">
        <v>1664.3999999999901</v>
      </c>
      <c r="V9274" s="1">
        <f t="shared" si="577"/>
        <v>0.27198689503927526</v>
      </c>
      <c r="W9274" s="1">
        <f t="shared" si="578"/>
        <v>1.5682783111451013</v>
      </c>
      <c r="X9274" s="1">
        <f t="shared" si="579"/>
        <v>141.29032258064515</v>
      </c>
    </row>
    <row r="9275" spans="1:24" hidden="1" x14ac:dyDescent="0.3">
      <c r="A9275" s="18" t="str">
        <f t="shared" si="576"/>
        <v>OFF - Light Commercial - Pressure Washers_2005_25</v>
      </c>
      <c r="B9275" s="1" t="s">
        <v>40</v>
      </c>
      <c r="C9275" s="1">
        <v>2020</v>
      </c>
      <c r="D9275" s="1" t="s">
        <v>178</v>
      </c>
      <c r="E9275" s="1">
        <v>2005</v>
      </c>
      <c r="F9275" s="1">
        <v>25</v>
      </c>
      <c r="G9275" s="1" t="s">
        <v>12</v>
      </c>
      <c r="H9275" s="1">
        <v>6.9745867785492896E-4</v>
      </c>
      <c r="I9275" s="1">
        <v>6.4152249189096302E-4</v>
      </c>
      <c r="J9275" s="1">
        <v>7.6751073000000001E-4</v>
      </c>
      <c r="K9275" s="1">
        <v>1.8439831E-2</v>
      </c>
      <c r="L9275" s="1">
        <v>4.4124733000000001E-4</v>
      </c>
      <c r="M9275" s="1">
        <v>3.8244854999999897E-2</v>
      </c>
      <c r="N9275" s="1">
        <v>5.8591937699999898E-5</v>
      </c>
      <c r="O9275" s="1">
        <v>4.4269464039999899E-5</v>
      </c>
      <c r="P9275" s="1">
        <v>1.1621409299999899E-6</v>
      </c>
      <c r="Q9275" s="1">
        <v>9.2704381248740995E-7</v>
      </c>
      <c r="R9275" s="1">
        <v>2646.25</v>
      </c>
      <c r="S9275" s="1">
        <v>5296.15</v>
      </c>
      <c r="T9275" s="1">
        <v>50.64</v>
      </c>
      <c r="U9275" s="1">
        <v>34642.15</v>
      </c>
      <c r="V9275" s="1">
        <f t="shared" si="577"/>
        <v>6.1319082816379238</v>
      </c>
      <c r="W9275" s="1">
        <f t="shared" si="578"/>
        <v>4.2176045131360684</v>
      </c>
      <c r="X9275" s="1">
        <f t="shared" si="579"/>
        <v>104.58432069510268</v>
      </c>
    </row>
    <row r="9276" spans="1:24" hidden="1" x14ac:dyDescent="0.3">
      <c r="A9276" s="18" t="str">
        <f t="shared" si="576"/>
        <v>OFF - Light Commercial - Pressure Washers_2005_25</v>
      </c>
      <c r="B9276" s="1" t="s">
        <v>40</v>
      </c>
      <c r="C9276" s="1">
        <v>2020</v>
      </c>
      <c r="D9276" s="1" t="s">
        <v>178</v>
      </c>
      <c r="E9276" s="1">
        <v>2005</v>
      </c>
      <c r="F9276" s="1">
        <v>25</v>
      </c>
      <c r="G9276" s="1" t="s">
        <v>5</v>
      </c>
      <c r="H9276" s="1">
        <v>1.1130534027777699E-6</v>
      </c>
      <c r="I9276" s="1">
        <v>1.3246255371900801E-6</v>
      </c>
      <c r="J9276" s="1">
        <v>1.6027968999999999E-6</v>
      </c>
      <c r="K9276" s="1">
        <v>8.3112449999999906E-6</v>
      </c>
      <c r="L9276" s="1">
        <v>1.0943441999999999E-5</v>
      </c>
      <c r="M9276" s="1">
        <v>1.4839553E-3</v>
      </c>
      <c r="N9276" s="1">
        <v>7.9381059999999899E-7</v>
      </c>
      <c r="O9276" s="1">
        <v>7.3030575200000003E-7</v>
      </c>
      <c r="P9276" s="1">
        <v>2.2008534999999999E-8</v>
      </c>
      <c r="Q9276" s="1">
        <v>1.1936929186000101E-8</v>
      </c>
      <c r="R9276" s="1">
        <v>47.45</v>
      </c>
      <c r="S9276" s="1">
        <v>204.4</v>
      </c>
      <c r="T9276" s="1">
        <v>1.41</v>
      </c>
      <c r="U9276" s="1">
        <v>2898.1</v>
      </c>
      <c r="V9276" s="1">
        <f t="shared" si="577"/>
        <v>0.15134509742482913</v>
      </c>
      <c r="W9276" s="1">
        <f t="shared" si="578"/>
        <v>1.25034302084069</v>
      </c>
      <c r="X9276" s="1">
        <f t="shared" si="579"/>
        <v>144.96453900709221</v>
      </c>
    </row>
    <row r="9277" spans="1:24" hidden="1" x14ac:dyDescent="0.3">
      <c r="A9277" s="18" t="str">
        <f t="shared" si="576"/>
        <v>OFF - Light Commercial - Pressure Washers_2005_50</v>
      </c>
      <c r="B9277" s="1" t="s">
        <v>40</v>
      </c>
      <c r="C9277" s="1">
        <v>2020</v>
      </c>
      <c r="D9277" s="1" t="s">
        <v>178</v>
      </c>
      <c r="E9277" s="1">
        <v>2005</v>
      </c>
      <c r="F9277" s="1">
        <v>50</v>
      </c>
      <c r="G9277" s="1" t="s">
        <v>12</v>
      </c>
      <c r="H9277" s="1">
        <v>1.7180806932506001E-6</v>
      </c>
      <c r="I9277" s="1">
        <v>1.5802906216519E-6</v>
      </c>
      <c r="J9277" s="1">
        <v>1.8906430000000001E-6</v>
      </c>
      <c r="K9277" s="1">
        <v>1.3708810000000001E-4</v>
      </c>
      <c r="L9277" s="1">
        <v>4.0013979999999999E-6</v>
      </c>
      <c r="M9277" s="1">
        <v>1.322298E-3</v>
      </c>
      <c r="N9277" s="1">
        <v>9.1158030000000004E-8</v>
      </c>
      <c r="O9277" s="1">
        <v>6.8874955999999999E-8</v>
      </c>
      <c r="P9277" s="1">
        <v>1.6076729999999999E-8</v>
      </c>
      <c r="Q9277" s="1">
        <v>2.04588979307566E-8</v>
      </c>
      <c r="R9277" s="1">
        <v>58.4</v>
      </c>
      <c r="S9277" s="1">
        <v>21.9</v>
      </c>
      <c r="T9277" s="1">
        <v>0.2</v>
      </c>
      <c r="U9277" s="1">
        <v>635.1</v>
      </c>
      <c r="V9277" s="1">
        <f t="shared" si="577"/>
        <v>0.82391697513087192</v>
      </c>
      <c r="W9277" s="1">
        <f t="shared" si="578"/>
        <v>2.086211036934781</v>
      </c>
      <c r="X9277" s="1">
        <f t="shared" si="579"/>
        <v>109.49999999999999</v>
      </c>
    </row>
    <row r="9278" spans="1:24" hidden="1" x14ac:dyDescent="0.3">
      <c r="A9278" s="18" t="str">
        <f t="shared" si="576"/>
        <v>OFF - Light Commercial - Pressure Washers_2005_50</v>
      </c>
      <c r="B9278" s="1" t="s">
        <v>40</v>
      </c>
      <c r="C9278" s="1">
        <v>2020</v>
      </c>
      <c r="D9278" s="1" t="s">
        <v>178</v>
      </c>
      <c r="E9278" s="1">
        <v>2005</v>
      </c>
      <c r="F9278" s="1">
        <v>50</v>
      </c>
      <c r="G9278" s="1" t="s">
        <v>5</v>
      </c>
      <c r="H9278" s="1">
        <v>1.16429027777777E-6</v>
      </c>
      <c r="I9278" s="1">
        <v>1.3856016528925601E-6</v>
      </c>
      <c r="J9278" s="1">
        <v>1.676578E-6</v>
      </c>
      <c r="K9278" s="1">
        <v>9.749615E-6</v>
      </c>
      <c r="L9278" s="1">
        <v>1.2899069999999999E-5</v>
      </c>
      <c r="M9278" s="1">
        <v>1.4944190000000001E-3</v>
      </c>
      <c r="N9278" s="1">
        <v>9.4240889999999996E-7</v>
      </c>
      <c r="O9278" s="1">
        <v>8.6701618799999998E-7</v>
      </c>
      <c r="P9278" s="1">
        <v>1.9319100000000001E-8</v>
      </c>
      <c r="Q9278" s="1">
        <v>1.2855154508000199E-8</v>
      </c>
      <c r="R9278" s="1">
        <v>51.1</v>
      </c>
      <c r="S9278" s="1">
        <v>76.649999999999906</v>
      </c>
      <c r="T9278" s="1">
        <v>0.53</v>
      </c>
      <c r="U9278" s="1">
        <v>2912.7</v>
      </c>
      <c r="V9278" s="1">
        <f t="shared" si="577"/>
        <v>0.15751838035374779</v>
      </c>
      <c r="W9278" s="1">
        <f t="shared" si="578"/>
        <v>1.4663959228310528</v>
      </c>
      <c r="X9278" s="1">
        <f t="shared" si="579"/>
        <v>144.62264150943378</v>
      </c>
    </row>
    <row r="9279" spans="1:24" hidden="1" x14ac:dyDescent="0.3">
      <c r="A9279" s="18" t="str">
        <f t="shared" si="576"/>
        <v>OFF - Light Commercial - Pressure Washers_2006_25</v>
      </c>
      <c r="B9279" s="1" t="s">
        <v>40</v>
      </c>
      <c r="C9279" s="1">
        <v>2020</v>
      </c>
      <c r="D9279" s="1" t="s">
        <v>178</v>
      </c>
      <c r="E9279" s="1">
        <v>2006</v>
      </c>
      <c r="F9279" s="1">
        <v>25</v>
      </c>
      <c r="G9279" s="1" t="s">
        <v>12</v>
      </c>
      <c r="H9279" s="1">
        <v>9.3395489436488496E-4</v>
      </c>
      <c r="I9279" s="1">
        <v>8.5905171183682104E-4</v>
      </c>
      <c r="J9279" s="1">
        <v>1.0277603899999999E-3</v>
      </c>
      <c r="K9279" s="1">
        <v>2.4681193000000001E-2</v>
      </c>
      <c r="L9279" s="1">
        <v>5.9080921999999996E-4</v>
      </c>
      <c r="M9279" s="1">
        <v>5.1204482000000003E-2</v>
      </c>
      <c r="N9279" s="1">
        <v>7.8501136499999996E-5</v>
      </c>
      <c r="O9279" s="1">
        <v>5.9311969799999999E-5</v>
      </c>
      <c r="P9279" s="1">
        <v>1.55621184E-6</v>
      </c>
      <c r="Q9279" s="1">
        <v>1.2441567304141299E-6</v>
      </c>
      <c r="R9279" s="1">
        <v>3551.45</v>
      </c>
      <c r="S9279" s="1">
        <v>7106.55</v>
      </c>
      <c r="T9279" s="1">
        <v>68.349999999999994</v>
      </c>
      <c r="U9279" s="1">
        <v>46501</v>
      </c>
      <c r="V9279" s="1">
        <f t="shared" si="577"/>
        <v>6.1171005011714401</v>
      </c>
      <c r="W9279" s="1">
        <f t="shared" si="578"/>
        <v>4.207010271862659</v>
      </c>
      <c r="X9279" s="1">
        <f t="shared" si="579"/>
        <v>103.97293343087053</v>
      </c>
    </row>
    <row r="9280" spans="1:24" hidden="1" x14ac:dyDescent="0.3">
      <c r="A9280" s="18" t="str">
        <f t="shared" si="576"/>
        <v>OFF - Light Commercial - Pressure Washers_2006_25</v>
      </c>
      <c r="B9280" s="1" t="s">
        <v>40</v>
      </c>
      <c r="C9280" s="1">
        <v>2020</v>
      </c>
      <c r="D9280" s="1" t="s">
        <v>178</v>
      </c>
      <c r="E9280" s="1">
        <v>2006</v>
      </c>
      <c r="F9280" s="1">
        <v>25</v>
      </c>
      <c r="G9280" s="1" t="s">
        <v>5</v>
      </c>
      <c r="H9280" s="1">
        <v>1.08949527777777E-6</v>
      </c>
      <c r="I9280" s="1">
        <v>1.2965894214876001E-6</v>
      </c>
      <c r="J9280" s="1">
        <v>1.5688731999999999E-6</v>
      </c>
      <c r="K9280" s="1">
        <v>8.135336E-6</v>
      </c>
      <c r="L9280" s="1">
        <v>1.0711822999999999E-5</v>
      </c>
      <c r="M9280" s="1">
        <v>1.4525473999999999E-3</v>
      </c>
      <c r="N9280" s="1">
        <v>7.7700959999999897E-7</v>
      </c>
      <c r="O9280" s="1">
        <v>7.1484883200000002E-7</v>
      </c>
      <c r="P9280" s="1">
        <v>2.1542715999999999E-8</v>
      </c>
      <c r="Q9280" s="1">
        <v>1.1936929186000101E-8</v>
      </c>
      <c r="R9280" s="1">
        <v>47.45</v>
      </c>
      <c r="S9280" s="1">
        <v>197.1</v>
      </c>
      <c r="T9280" s="1">
        <v>1.38</v>
      </c>
      <c r="U9280" s="1">
        <v>2781.2999999999902</v>
      </c>
      <c r="V9280" s="1">
        <f t="shared" si="577"/>
        <v>0.1543630101337248</v>
      </c>
      <c r="W9280" s="1">
        <f t="shared" si="578"/>
        <v>1.2752759006799281</v>
      </c>
      <c r="X9280" s="1">
        <f t="shared" si="579"/>
        <v>142.82608695652175</v>
      </c>
    </row>
    <row r="9281" spans="1:24" hidden="1" x14ac:dyDescent="0.3">
      <c r="A9281" s="18" t="str">
        <f t="shared" si="576"/>
        <v>OFF - Light Commercial - Pressure Washers_2006_50</v>
      </c>
      <c r="B9281" s="1" t="s">
        <v>40</v>
      </c>
      <c r="C9281" s="1">
        <v>2020</v>
      </c>
      <c r="D9281" s="1" t="s">
        <v>178</v>
      </c>
      <c r="E9281" s="1">
        <v>2006</v>
      </c>
      <c r="F9281" s="1">
        <v>50</v>
      </c>
      <c r="G9281" s="1" t="s">
        <v>12</v>
      </c>
      <c r="H9281" s="1">
        <v>1.72341765422708E-6</v>
      </c>
      <c r="I9281" s="1">
        <v>1.58519955835807E-6</v>
      </c>
      <c r="J9281" s="1">
        <v>1.896516E-6</v>
      </c>
      <c r="K9281" s="1">
        <v>1.3599510000000001E-4</v>
      </c>
      <c r="L9281" s="1">
        <v>3.9908230000000004E-6</v>
      </c>
      <c r="M9281" s="1">
        <v>1.352144E-3</v>
      </c>
      <c r="N9281" s="1">
        <v>9.3215609999999994E-8</v>
      </c>
      <c r="O9281" s="1">
        <v>7.0429571999999999E-8</v>
      </c>
      <c r="P9281" s="1">
        <v>1.6439609999999998E-8</v>
      </c>
      <c r="Q9281" s="1">
        <v>2.04588979307566E-8</v>
      </c>
      <c r="R9281" s="1">
        <v>58.4</v>
      </c>
      <c r="S9281" s="1">
        <v>21.9</v>
      </c>
      <c r="T9281" s="1">
        <v>0.2</v>
      </c>
      <c r="U9281" s="1">
        <v>635.1</v>
      </c>
      <c r="V9281" s="1">
        <f t="shared" si="577"/>
        <v>0.8264763501133221</v>
      </c>
      <c r="W9281" s="1">
        <f t="shared" si="578"/>
        <v>2.0806975434718504</v>
      </c>
      <c r="X9281" s="1">
        <f t="shared" si="579"/>
        <v>109.49999999999999</v>
      </c>
    </row>
    <row r="9282" spans="1:24" hidden="1" x14ac:dyDescent="0.3">
      <c r="A9282" s="18" t="str">
        <f t="shared" si="576"/>
        <v>OFF - Light Commercial - Pressure Washers_2006_50</v>
      </c>
      <c r="B9282" s="1" t="s">
        <v>40</v>
      </c>
      <c r="C9282" s="1">
        <v>2020</v>
      </c>
      <c r="D9282" s="1" t="s">
        <v>178</v>
      </c>
      <c r="E9282" s="1">
        <v>2006</v>
      </c>
      <c r="F9282" s="1">
        <v>50</v>
      </c>
      <c r="G9282" s="1" t="s">
        <v>5</v>
      </c>
      <c r="H9282" s="1">
        <v>7.7083888888888805E-7</v>
      </c>
      <c r="I9282" s="1">
        <v>9.1736198347107404E-7</v>
      </c>
      <c r="J9282" s="1">
        <v>1.110008E-6</v>
      </c>
      <c r="K9282" s="1">
        <v>8.9850960000000005E-6</v>
      </c>
      <c r="L9282" s="1">
        <v>1.242952E-5</v>
      </c>
      <c r="M9282" s="1">
        <v>1.4627889999999999E-3</v>
      </c>
      <c r="N9282" s="1">
        <v>8.4253340000000001E-7</v>
      </c>
      <c r="O9282" s="1">
        <v>7.7513072799999997E-7</v>
      </c>
      <c r="P9282" s="1">
        <v>1.8910209999999999E-8</v>
      </c>
      <c r="Q9282" s="1">
        <v>1.1936929186000101E-8</v>
      </c>
      <c r="R9282" s="1">
        <v>47.45</v>
      </c>
      <c r="S9282" s="1">
        <v>73</v>
      </c>
      <c r="T9282" s="1">
        <v>0.52</v>
      </c>
      <c r="U9282" s="1">
        <v>2774</v>
      </c>
      <c r="V9282" s="1">
        <f t="shared" si="577"/>
        <v>0.10950220953435402</v>
      </c>
      <c r="W9282" s="1">
        <f t="shared" si="578"/>
        <v>1.4836672196743159</v>
      </c>
      <c r="X9282" s="1">
        <f t="shared" si="579"/>
        <v>140.38461538461539</v>
      </c>
    </row>
    <row r="9283" spans="1:24" hidden="1" x14ac:dyDescent="0.3">
      <c r="A9283" s="18" t="str">
        <f t="shared" si="576"/>
        <v>OFF - Light Commercial - Pressure Washers_2007_25</v>
      </c>
      <c r="B9283" s="1" t="s">
        <v>40</v>
      </c>
      <c r="C9283" s="1">
        <v>2020</v>
      </c>
      <c r="D9283" s="1" t="s">
        <v>178</v>
      </c>
      <c r="E9283" s="1">
        <v>2007</v>
      </c>
      <c r="F9283" s="1">
        <v>25</v>
      </c>
      <c r="G9283" s="1" t="s">
        <v>12</v>
      </c>
      <c r="H9283" s="1">
        <v>1.04937810273899E-3</v>
      </c>
      <c r="I9283" s="1">
        <v>9.6521797889932996E-4</v>
      </c>
      <c r="J9283" s="1">
        <v>1.15477659E-3</v>
      </c>
      <c r="K9283" s="1">
        <v>3.0279965999999998E-2</v>
      </c>
      <c r="L9283" s="1">
        <v>5.8040990000000003E-4</v>
      </c>
      <c r="M9283" s="1">
        <v>6.1593409000000002E-2</v>
      </c>
      <c r="N9283" s="1">
        <v>8.9898459299999996E-5</v>
      </c>
      <c r="O9283" s="1">
        <v>6.7923280360000007E-5</v>
      </c>
      <c r="P9283" s="1">
        <v>1.8497571999999901E-6</v>
      </c>
      <c r="Q9283" s="1">
        <v>1.5050076790312801E-6</v>
      </c>
      <c r="R9283" s="1">
        <v>4296.0499999999902</v>
      </c>
      <c r="S9283" s="1">
        <v>8154.0999999999904</v>
      </c>
      <c r="T9283" s="1">
        <v>78.16</v>
      </c>
      <c r="U9283" s="1">
        <v>55899.749999999898</v>
      </c>
      <c r="V9283" s="1">
        <f t="shared" si="577"/>
        <v>5.7174732042514904</v>
      </c>
      <c r="W9283" s="1">
        <f t="shared" si="578"/>
        <v>3.4380607523664835</v>
      </c>
      <c r="X9283" s="1">
        <f t="shared" si="579"/>
        <v>104.32574206755362</v>
      </c>
    </row>
    <row r="9284" spans="1:24" hidden="1" x14ac:dyDescent="0.3">
      <c r="A9284" s="18" t="str">
        <f t="shared" si="576"/>
        <v>OFF - Light Commercial - Pressure Washers_2007_25</v>
      </c>
      <c r="B9284" s="1" t="s">
        <v>40</v>
      </c>
      <c r="C9284" s="1">
        <v>2020</v>
      </c>
      <c r="D9284" s="1" t="s">
        <v>178</v>
      </c>
      <c r="E9284" s="1">
        <v>2007</v>
      </c>
      <c r="F9284" s="1">
        <v>25</v>
      </c>
      <c r="G9284" s="1" t="s">
        <v>5</v>
      </c>
      <c r="H9284" s="1">
        <v>1.0663702083333299E-6</v>
      </c>
      <c r="I9284" s="1">
        <v>1.26906867768595E-6</v>
      </c>
      <c r="J9284" s="1">
        <v>1.5355731E-6</v>
      </c>
      <c r="K9284" s="1">
        <v>7.9626590000000004E-6</v>
      </c>
      <c r="L9284" s="1">
        <v>1.0484459000000001E-5</v>
      </c>
      <c r="M9284" s="1">
        <v>1.4217170999999999E-3</v>
      </c>
      <c r="N9284" s="1">
        <v>7.6051710000000005E-7</v>
      </c>
      <c r="O9284" s="1">
        <v>6.9967573200000001E-7</v>
      </c>
      <c r="P9284" s="1">
        <v>2.1085464999999999E-8</v>
      </c>
      <c r="Q9284" s="1">
        <v>1.1936929186000101E-8</v>
      </c>
      <c r="R9284" s="1">
        <v>47.45</v>
      </c>
      <c r="S9284" s="1">
        <v>193.45</v>
      </c>
      <c r="T9284" s="1">
        <v>1.34</v>
      </c>
      <c r="U9284" s="1">
        <v>2733.85</v>
      </c>
      <c r="V9284" s="1">
        <f t="shared" si="577"/>
        <v>0.15370891033493622</v>
      </c>
      <c r="W9284" s="1">
        <f t="shared" si="578"/>
        <v>1.2698719909153084</v>
      </c>
      <c r="X9284" s="1">
        <f t="shared" si="579"/>
        <v>144.36567164179104</v>
      </c>
    </row>
    <row r="9285" spans="1:24" hidden="1" x14ac:dyDescent="0.3">
      <c r="A9285" s="18" t="str">
        <f t="shared" si="576"/>
        <v>OFF - Light Commercial - Pressure Washers_2007_50</v>
      </c>
      <c r="B9285" s="1" t="s">
        <v>40</v>
      </c>
      <c r="C9285" s="1">
        <v>2020</v>
      </c>
      <c r="D9285" s="1" t="s">
        <v>178</v>
      </c>
      <c r="E9285" s="1">
        <v>2007</v>
      </c>
      <c r="F9285" s="1">
        <v>50</v>
      </c>
      <c r="G9285" s="1" t="s">
        <v>12</v>
      </c>
      <c r="H9285" s="1">
        <v>2.6682642109194601E-6</v>
      </c>
      <c r="I9285" s="1">
        <v>2.45426942120371E-6</v>
      </c>
      <c r="J9285" s="1">
        <v>2.936262E-6</v>
      </c>
      <c r="K9285" s="1">
        <v>2.1371439999999999E-4</v>
      </c>
      <c r="L9285" s="1">
        <v>4.0480650000000003E-6</v>
      </c>
      <c r="M9285" s="1">
        <v>2.192378E-3</v>
      </c>
      <c r="N9285" s="1">
        <v>1.5114059999999999E-7</v>
      </c>
      <c r="O9285" s="1">
        <v>1.1419512E-7</v>
      </c>
      <c r="P9285" s="1">
        <v>2.6655319999999999E-8</v>
      </c>
      <c r="Q9285" s="1">
        <v>3.3245709137479498E-8</v>
      </c>
      <c r="R9285" s="1">
        <v>94.9</v>
      </c>
      <c r="S9285" s="1">
        <v>36.5</v>
      </c>
      <c r="T9285" s="1">
        <v>0.33</v>
      </c>
      <c r="U9285" s="1">
        <v>1058.5</v>
      </c>
      <c r="V9285" s="1">
        <f t="shared" si="577"/>
        <v>0.76775026440159944</v>
      </c>
      <c r="W9285" s="1">
        <f t="shared" si="578"/>
        <v>1.2663251015614139</v>
      </c>
      <c r="X9285" s="1">
        <f t="shared" si="579"/>
        <v>110.60606060606059</v>
      </c>
    </row>
    <row r="9286" spans="1:24" hidden="1" x14ac:dyDescent="0.3">
      <c r="A9286" s="18" t="str">
        <f t="shared" si="576"/>
        <v>OFF - Light Commercial - Pressure Washers_2007_50</v>
      </c>
      <c r="B9286" s="1" t="s">
        <v>40</v>
      </c>
      <c r="C9286" s="1">
        <v>2020</v>
      </c>
      <c r="D9286" s="1" t="s">
        <v>178</v>
      </c>
      <c r="E9286" s="1">
        <v>2007</v>
      </c>
      <c r="F9286" s="1">
        <v>50</v>
      </c>
      <c r="G9286" s="1" t="s">
        <v>5</v>
      </c>
      <c r="H9286" s="1">
        <v>7.3784861111111103E-7</v>
      </c>
      <c r="I9286" s="1">
        <v>8.7810082644628095E-7</v>
      </c>
      <c r="J9286" s="1">
        <v>1.062502E-6</v>
      </c>
      <c r="K9286" s="1">
        <v>8.6884469999999999E-6</v>
      </c>
      <c r="L9286" s="1">
        <v>1.213166E-5</v>
      </c>
      <c r="M9286" s="1">
        <v>1.431741E-3</v>
      </c>
      <c r="N9286" s="1">
        <v>8.1670149999999999E-7</v>
      </c>
      <c r="O9286" s="1">
        <v>7.5136538000000001E-7</v>
      </c>
      <c r="P9286" s="1">
        <v>1.8508839999999999E-8</v>
      </c>
      <c r="Q9286" s="1">
        <v>1.1936929186000101E-8</v>
      </c>
      <c r="R9286" s="1">
        <v>47.45</v>
      </c>
      <c r="S9286" s="1">
        <v>73</v>
      </c>
      <c r="T9286" s="1">
        <v>0.51</v>
      </c>
      <c r="U9286" s="1">
        <v>2774</v>
      </c>
      <c r="V9286" s="1">
        <f t="shared" si="577"/>
        <v>0.10481574604387559</v>
      </c>
      <c r="W9286" s="1">
        <f t="shared" si="578"/>
        <v>1.4481127398511051</v>
      </c>
      <c r="X9286" s="1">
        <f t="shared" si="579"/>
        <v>143.13725490196077</v>
      </c>
    </row>
    <row r="9287" spans="1:24" hidden="1" x14ac:dyDescent="0.3">
      <c r="A9287" s="18" t="str">
        <f t="shared" si="576"/>
        <v>OFF - Light Commercial - Pressure Washers_2008_25</v>
      </c>
      <c r="B9287" s="1" t="s">
        <v>40</v>
      </c>
      <c r="C9287" s="1">
        <v>2020</v>
      </c>
      <c r="D9287" s="1" t="s">
        <v>178</v>
      </c>
      <c r="E9287" s="1">
        <v>2008</v>
      </c>
      <c r="F9287" s="1">
        <v>25</v>
      </c>
      <c r="G9287" s="1" t="s">
        <v>12</v>
      </c>
      <c r="H9287" s="1">
        <v>1.0194264198197199E-3</v>
      </c>
      <c r="I9287" s="1">
        <v>9.3766842095018401E-4</v>
      </c>
      <c r="J9287" s="1">
        <v>1.1218165899999999E-3</v>
      </c>
      <c r="K9287" s="1">
        <v>3.5682133999999997E-2</v>
      </c>
      <c r="L9287" s="1">
        <v>5.3058807999999905E-4</v>
      </c>
      <c r="M9287" s="1">
        <v>7.2365543000000004E-2</v>
      </c>
      <c r="N9287" s="1">
        <v>1.0480507199999999E-4</v>
      </c>
      <c r="O9287" s="1">
        <v>7.9186054400000005E-5</v>
      </c>
      <c r="P9287" s="1">
        <v>2.1692653999999898E-6</v>
      </c>
      <c r="Q9287" s="1">
        <v>1.75690785980372E-6</v>
      </c>
      <c r="R9287" s="1">
        <v>5015.1000000000004</v>
      </c>
      <c r="S9287" s="1">
        <v>9511.9</v>
      </c>
      <c r="T9287" s="1">
        <v>89.87</v>
      </c>
      <c r="U9287" s="1">
        <v>65685.399999999994</v>
      </c>
      <c r="V9287" s="1">
        <f t="shared" si="577"/>
        <v>4.7268197525333591</v>
      </c>
      <c r="W9287" s="1">
        <f t="shared" si="578"/>
        <v>2.6747133218598487</v>
      </c>
      <c r="X9287" s="1">
        <f t="shared" si="579"/>
        <v>105.84065872927562</v>
      </c>
    </row>
    <row r="9288" spans="1:24" hidden="1" x14ac:dyDescent="0.3">
      <c r="A9288" s="18" t="str">
        <f t="shared" si="576"/>
        <v>OFF - Light Commercial - Pressure Washers_2008_25</v>
      </c>
      <c r="B9288" s="1" t="s">
        <v>40</v>
      </c>
      <c r="C9288" s="1">
        <v>2020</v>
      </c>
      <c r="D9288" s="1" t="s">
        <v>178</v>
      </c>
      <c r="E9288" s="1">
        <v>2008</v>
      </c>
      <c r="F9288" s="1">
        <v>25</v>
      </c>
      <c r="G9288" s="1" t="s">
        <v>5</v>
      </c>
      <c r="H9288" s="1">
        <v>1.0662760416666599E-6</v>
      </c>
      <c r="I9288" s="1">
        <v>1.26895661157024E-6</v>
      </c>
      <c r="J9288" s="1">
        <v>1.5354375E-6</v>
      </c>
      <c r="K9288" s="1">
        <v>7.961957E-6</v>
      </c>
      <c r="L9288" s="1">
        <v>1.0483535E-5</v>
      </c>
      <c r="M9288" s="1">
        <v>1.4215911000000001E-3</v>
      </c>
      <c r="N9288" s="1">
        <v>3.8022496999999998E-7</v>
      </c>
      <c r="O9288" s="1">
        <v>3.4980697239999999E-7</v>
      </c>
      <c r="P9288" s="1">
        <v>2.1083609E-8</v>
      </c>
      <c r="Q9288" s="1">
        <v>1.1936929186000101E-8</v>
      </c>
      <c r="R9288" s="1">
        <v>47.45</v>
      </c>
      <c r="S9288" s="1">
        <v>193.45</v>
      </c>
      <c r="T9288" s="1">
        <v>1.34</v>
      </c>
      <c r="U9288" s="1">
        <v>2733.85</v>
      </c>
      <c r="V9288" s="1">
        <f t="shared" si="577"/>
        <v>0.15369533694774756</v>
      </c>
      <c r="W9288" s="1">
        <f t="shared" si="578"/>
        <v>1.2697600765361683</v>
      </c>
      <c r="X9288" s="1">
        <f t="shared" si="579"/>
        <v>144.36567164179104</v>
      </c>
    </row>
    <row r="9289" spans="1:24" hidden="1" x14ac:dyDescent="0.3">
      <c r="A9289" s="18" t="str">
        <f t="shared" si="576"/>
        <v>OFF - Light Commercial - Pressure Washers_2008_50</v>
      </c>
      <c r="B9289" s="1" t="s">
        <v>40</v>
      </c>
      <c r="C9289" s="1">
        <v>2020</v>
      </c>
      <c r="D9289" s="1" t="s">
        <v>178</v>
      </c>
      <c r="E9289" s="1">
        <v>2008</v>
      </c>
      <c r="F9289" s="1">
        <v>50</v>
      </c>
      <c r="G9289" s="1" t="s">
        <v>12</v>
      </c>
      <c r="H9289" s="1">
        <v>5.5897382771784697E-6</v>
      </c>
      <c r="I9289" s="1">
        <v>5.14144126734875E-6</v>
      </c>
      <c r="J9289" s="1">
        <v>6.151166E-6</v>
      </c>
      <c r="K9289" s="1">
        <v>4.4161169999999998E-4</v>
      </c>
      <c r="L9289" s="1">
        <v>8.5562090000000008E-6</v>
      </c>
      <c r="M9289" s="1">
        <v>4.6788899999999998E-3</v>
      </c>
      <c r="N9289" s="1">
        <v>3.2255847000000001E-7</v>
      </c>
      <c r="O9289" s="1">
        <v>2.4371084399999999E-7</v>
      </c>
      <c r="P9289" s="1">
        <v>5.6886780000000001E-8</v>
      </c>
      <c r="Q9289" s="1">
        <v>7.1606142757648206E-8</v>
      </c>
      <c r="R9289" s="1">
        <v>204.4</v>
      </c>
      <c r="S9289" s="1">
        <v>80.3</v>
      </c>
      <c r="T9289" s="1">
        <v>0.7</v>
      </c>
      <c r="U9289" s="1">
        <v>2328.6999999999998</v>
      </c>
      <c r="V9289" s="1">
        <f t="shared" si="577"/>
        <v>0.73107163939577524</v>
      </c>
      <c r="W9289" s="1">
        <f t="shared" si="578"/>
        <v>1.2166241750863105</v>
      </c>
      <c r="X9289" s="1">
        <f t="shared" si="579"/>
        <v>114.71428571428572</v>
      </c>
    </row>
    <row r="9290" spans="1:24" hidden="1" x14ac:dyDescent="0.3">
      <c r="A9290" s="18" t="str">
        <f t="shared" ref="A9290:A9353" si="580">D9290&amp;"_"&amp;E9290&amp;"_"&amp;F9290</f>
        <v>OFF - Light Commercial - Pressure Washers_2008_50</v>
      </c>
      <c r="B9290" s="1" t="s">
        <v>40</v>
      </c>
      <c r="C9290" s="1">
        <v>2020</v>
      </c>
      <c r="D9290" s="1" t="s">
        <v>178</v>
      </c>
      <c r="E9290" s="1">
        <v>2008</v>
      </c>
      <c r="F9290" s="1">
        <v>50</v>
      </c>
      <c r="G9290" s="1" t="s">
        <v>5</v>
      </c>
      <c r="H9290" s="1">
        <v>3.6906520833333302E-7</v>
      </c>
      <c r="I9290" s="1">
        <v>4.39218099173553E-7</v>
      </c>
      <c r="J9290" s="1">
        <v>5.3145389999999997E-7</v>
      </c>
      <c r="K9290" s="1">
        <v>8.1625950000000001E-6</v>
      </c>
      <c r="L9290" s="1">
        <v>1.191315E-5</v>
      </c>
      <c r="M9290" s="1">
        <v>1.4316140000000001E-3</v>
      </c>
      <c r="N9290" s="1">
        <v>3.6803289999999998E-7</v>
      </c>
      <c r="O9290" s="1">
        <v>3.3859026799999998E-7</v>
      </c>
      <c r="P9290" s="1">
        <v>1.8507199999999999E-8</v>
      </c>
      <c r="Q9290" s="1">
        <v>1.1936929186000101E-8</v>
      </c>
      <c r="R9290" s="1">
        <v>47.45</v>
      </c>
      <c r="S9290" s="1">
        <v>73</v>
      </c>
      <c r="T9290" s="1">
        <v>0.51</v>
      </c>
      <c r="U9290" s="1">
        <v>2774</v>
      </c>
      <c r="V9290" s="1">
        <f t="shared" si="577"/>
        <v>5.2427889092375508E-2</v>
      </c>
      <c r="W9290" s="1">
        <f t="shared" si="578"/>
        <v>1.4220299849119737</v>
      </c>
      <c r="X9290" s="1">
        <f t="shared" si="579"/>
        <v>143.13725490196077</v>
      </c>
    </row>
    <row r="9291" spans="1:24" hidden="1" x14ac:dyDescent="0.3">
      <c r="A9291" s="18" t="str">
        <f t="shared" si="580"/>
        <v>OFF - Light Commercial - Pressure Washers_2009_25</v>
      </c>
      <c r="B9291" s="1" t="s">
        <v>40</v>
      </c>
      <c r="C9291" s="1">
        <v>2020</v>
      </c>
      <c r="D9291" s="1" t="s">
        <v>178</v>
      </c>
      <c r="E9291" s="1">
        <v>2009</v>
      </c>
      <c r="F9291" s="1">
        <v>25</v>
      </c>
      <c r="G9291" s="1" t="s">
        <v>12</v>
      </c>
      <c r="H9291" s="1">
        <v>1.1933647753305701E-3</v>
      </c>
      <c r="I9291" s="1">
        <v>1.09765692034906E-3</v>
      </c>
      <c r="J9291" s="1">
        <v>1.31322514E-3</v>
      </c>
      <c r="K9291" s="1">
        <v>4.1919263999999998E-2</v>
      </c>
      <c r="L9291" s="1">
        <v>6.2288486000000001E-4</v>
      </c>
      <c r="M9291" s="1">
        <v>8.4874475000000005E-2</v>
      </c>
      <c r="N9291" s="1">
        <v>1.223911368E-4</v>
      </c>
      <c r="O9291" s="1">
        <v>9.2473303359999996E-5</v>
      </c>
      <c r="P9291" s="1">
        <v>2.5416405999999998E-6</v>
      </c>
      <c r="Q9291" s="1">
        <v>2.0625126476444002E-6</v>
      </c>
      <c r="R9291" s="1">
        <v>5887.4499999999898</v>
      </c>
      <c r="S9291" s="1">
        <v>11106.949999999901</v>
      </c>
      <c r="T9291" s="1">
        <v>104.19</v>
      </c>
      <c r="U9291" s="1">
        <v>76971.199999999997</v>
      </c>
      <c r="V9291" s="1">
        <f t="shared" ref="V9291:V9354" si="581">IFERROR(CONVERT(I9291,"ton","g")*365/U9291,0)</f>
        <v>4.7220106595981735</v>
      </c>
      <c r="W9291" s="1">
        <f t="shared" ref="W9291:W9354" si="582">IFERROR(CONVERT(L9291,"ton","g")*365/U9291,0)</f>
        <v>2.6795885800883745</v>
      </c>
      <c r="X9291" s="1">
        <f t="shared" ref="X9291:X9354" si="583">S9291/T9291</f>
        <v>106.60284096362319</v>
      </c>
    </row>
    <row r="9292" spans="1:24" hidden="1" x14ac:dyDescent="0.3">
      <c r="A9292" s="18" t="str">
        <f t="shared" si="580"/>
        <v>OFF - Light Commercial - Pressure Washers_2009_25</v>
      </c>
      <c r="B9292" s="1" t="s">
        <v>40</v>
      </c>
      <c r="C9292" s="1">
        <v>2020</v>
      </c>
      <c r="D9292" s="1" t="s">
        <v>178</v>
      </c>
      <c r="E9292" s="1">
        <v>2009</v>
      </c>
      <c r="F9292" s="1">
        <v>25</v>
      </c>
      <c r="G9292" s="1" t="s">
        <v>5</v>
      </c>
      <c r="H9292" s="1">
        <v>1.10578923611111E-6</v>
      </c>
      <c r="I9292" s="1">
        <v>1.31598057851239E-6</v>
      </c>
      <c r="J9292" s="1">
        <v>1.5923365E-6</v>
      </c>
      <c r="K9292" s="1">
        <v>8.2570049999999994E-6</v>
      </c>
      <c r="L9292" s="1">
        <v>1.0872023999999999E-5</v>
      </c>
      <c r="M9292" s="1">
        <v>1.4742716999999999E-3</v>
      </c>
      <c r="N9292" s="1">
        <v>3.9431510000000001E-7</v>
      </c>
      <c r="O9292" s="1">
        <v>3.6276989199999999E-7</v>
      </c>
      <c r="P9292" s="1">
        <v>2.1864904E-8</v>
      </c>
      <c r="Q9292" s="1">
        <v>1.1936929186000101E-8</v>
      </c>
      <c r="R9292" s="1">
        <v>47.45</v>
      </c>
      <c r="S9292" s="1">
        <v>200.75</v>
      </c>
      <c r="T9292" s="1">
        <v>1.39</v>
      </c>
      <c r="U9292" s="1">
        <v>2828.75</v>
      </c>
      <c r="V9292" s="1">
        <f t="shared" si="581"/>
        <v>0.15404354825326608</v>
      </c>
      <c r="W9292" s="1">
        <f t="shared" si="582"/>
        <v>1.2726366794469368</v>
      </c>
      <c r="X9292" s="1">
        <f t="shared" si="583"/>
        <v>144.42446043165469</v>
      </c>
    </row>
    <row r="9293" spans="1:24" hidden="1" x14ac:dyDescent="0.3">
      <c r="A9293" s="18" t="str">
        <f t="shared" si="580"/>
        <v>OFF - Light Commercial - Pressure Washers_2009_50</v>
      </c>
      <c r="B9293" s="1" t="s">
        <v>40</v>
      </c>
      <c r="C9293" s="1">
        <v>2020</v>
      </c>
      <c r="D9293" s="1" t="s">
        <v>178</v>
      </c>
      <c r="E9293" s="1">
        <v>2009</v>
      </c>
      <c r="F9293" s="1">
        <v>50</v>
      </c>
      <c r="G9293" s="1" t="s">
        <v>12</v>
      </c>
      <c r="H9293" s="1">
        <v>6.3146880472247799E-6</v>
      </c>
      <c r="I9293" s="1">
        <v>5.8082500658373602E-6</v>
      </c>
      <c r="J9293" s="1">
        <v>6.9489289999999998E-6</v>
      </c>
      <c r="K9293" s="1">
        <v>4.917338E-4</v>
      </c>
      <c r="L9293" s="1">
        <v>9.7549409999999992E-6</v>
      </c>
      <c r="M9293" s="1">
        <v>5.3866729999999998E-3</v>
      </c>
      <c r="N9293" s="1">
        <v>3.7135241999999999E-7</v>
      </c>
      <c r="O9293" s="1">
        <v>2.8057738399999998E-7</v>
      </c>
      <c r="P9293" s="1">
        <v>6.5492129999999997E-8</v>
      </c>
      <c r="Q9293" s="1">
        <v>8.1835591723026494E-8</v>
      </c>
      <c r="R9293" s="1">
        <v>233.6</v>
      </c>
      <c r="S9293" s="1">
        <v>91.25</v>
      </c>
      <c r="T9293" s="1">
        <v>0.8</v>
      </c>
      <c r="U9293" s="1">
        <v>2646.25</v>
      </c>
      <c r="V9293" s="1">
        <f t="shared" si="581"/>
        <v>0.72678011390781361</v>
      </c>
      <c r="W9293" s="1">
        <f t="shared" si="582"/>
        <v>1.2206253261793572</v>
      </c>
      <c r="X9293" s="1">
        <f t="shared" si="583"/>
        <v>114.0625</v>
      </c>
    </row>
    <row r="9294" spans="1:24" hidden="1" x14ac:dyDescent="0.3">
      <c r="A9294" s="18" t="str">
        <f t="shared" si="580"/>
        <v>OFF - Light Commercial - Pressure Washers_2009_50</v>
      </c>
      <c r="B9294" s="1" t="s">
        <v>40</v>
      </c>
      <c r="C9294" s="1">
        <v>2020</v>
      </c>
      <c r="D9294" s="1" t="s">
        <v>178</v>
      </c>
      <c r="E9294" s="1">
        <v>2009</v>
      </c>
      <c r="F9294" s="1">
        <v>50</v>
      </c>
      <c r="G9294" s="1" t="s">
        <v>5</v>
      </c>
      <c r="H9294" s="1">
        <v>3.7008562500000001E-7</v>
      </c>
      <c r="I9294" s="1">
        <v>4.4043247933884301E-7</v>
      </c>
      <c r="J9294" s="1">
        <v>5.3292330000000004E-7</v>
      </c>
      <c r="K9294" s="1">
        <v>8.360529E-6</v>
      </c>
      <c r="L9294" s="1">
        <v>1.231871E-5</v>
      </c>
      <c r="M9294" s="1">
        <v>1.4846659999999999E-3</v>
      </c>
      <c r="N9294" s="1">
        <v>3.780348E-7</v>
      </c>
      <c r="O9294" s="1">
        <v>3.4779201599999997E-7</v>
      </c>
      <c r="P9294" s="1">
        <v>1.9193030000000001E-8</v>
      </c>
      <c r="Q9294" s="1">
        <v>1.2855154508000199E-8</v>
      </c>
      <c r="R9294" s="1">
        <v>51.1</v>
      </c>
      <c r="S9294" s="1">
        <v>76.649999999999906</v>
      </c>
      <c r="T9294" s="1">
        <v>0.52</v>
      </c>
      <c r="U9294" s="1">
        <v>2912.7</v>
      </c>
      <c r="V9294" s="1">
        <f t="shared" si="581"/>
        <v>5.0069376473253595E-2</v>
      </c>
      <c r="W9294" s="1">
        <f t="shared" si="582"/>
        <v>1.4004192642212281</v>
      </c>
      <c r="X9294" s="1">
        <f t="shared" si="583"/>
        <v>147.40384615384596</v>
      </c>
    </row>
    <row r="9295" spans="1:24" hidden="1" x14ac:dyDescent="0.3">
      <c r="A9295" s="18" t="str">
        <f t="shared" si="580"/>
        <v>OFF - Light Commercial - Pressure Washers_2010_25</v>
      </c>
      <c r="B9295" s="1" t="s">
        <v>40</v>
      </c>
      <c r="C9295" s="1">
        <v>2020</v>
      </c>
      <c r="D9295" s="1" t="s">
        <v>178</v>
      </c>
      <c r="E9295" s="1">
        <v>2010</v>
      </c>
      <c r="F9295" s="1">
        <v>25</v>
      </c>
      <c r="G9295" s="1" t="s">
        <v>12</v>
      </c>
      <c r="H9295" s="1">
        <v>1.4556979260095201E-3</v>
      </c>
      <c r="I9295" s="1">
        <v>1.3389509523435599E-3</v>
      </c>
      <c r="J9295" s="1">
        <v>1.6019067699999999E-3</v>
      </c>
      <c r="K9295" s="1">
        <v>5.0694436999999898E-2</v>
      </c>
      <c r="L9295" s="1">
        <v>7.5459575999999896E-4</v>
      </c>
      <c r="M9295" s="1">
        <v>0.103054724999999</v>
      </c>
      <c r="N9295" s="1">
        <v>1.501706772E-4</v>
      </c>
      <c r="O9295" s="1">
        <v>1.1346228944E-4</v>
      </c>
      <c r="P9295" s="1">
        <v>3.0937233999999999E-6</v>
      </c>
      <c r="Q9295" s="1">
        <v>2.50237895315567E-6</v>
      </c>
      <c r="R9295" s="1">
        <v>7143.0499999999902</v>
      </c>
      <c r="S9295" s="1">
        <v>13625.45</v>
      </c>
      <c r="T9295" s="1">
        <v>125.63</v>
      </c>
      <c r="U9295" s="1">
        <v>93520.299999999901</v>
      </c>
      <c r="V9295" s="1">
        <f t="shared" si="581"/>
        <v>4.740753538266123</v>
      </c>
      <c r="W9295" s="1">
        <f t="shared" si="582"/>
        <v>2.6717577017434322</v>
      </c>
      <c r="X9295" s="1">
        <f t="shared" si="583"/>
        <v>108.45697683674283</v>
      </c>
    </row>
    <row r="9296" spans="1:24" hidden="1" x14ac:dyDescent="0.3">
      <c r="A9296" s="18" t="str">
        <f t="shared" si="580"/>
        <v>OFF - Light Commercial - Pressure Washers_2010_25</v>
      </c>
      <c r="B9296" s="1" t="s">
        <v>40</v>
      </c>
      <c r="C9296" s="1">
        <v>2020</v>
      </c>
      <c r="D9296" s="1" t="s">
        <v>178</v>
      </c>
      <c r="E9296" s="1">
        <v>2010</v>
      </c>
      <c r="F9296" s="1">
        <v>25</v>
      </c>
      <c r="G9296" s="1" t="s">
        <v>5</v>
      </c>
      <c r="H9296" s="1">
        <v>1.2346275E-6</v>
      </c>
      <c r="I9296" s="1">
        <v>1.4693087603305699E-6</v>
      </c>
      <c r="J9296" s="1">
        <v>1.7778636E-6</v>
      </c>
      <c r="K9296" s="1">
        <v>9.2190469999999996E-6</v>
      </c>
      <c r="L9296" s="1">
        <v>1.2138747E-5</v>
      </c>
      <c r="M9296" s="1">
        <v>1.6460418000000001E-3</v>
      </c>
      <c r="N9296" s="1">
        <v>4.4025759999999998E-7</v>
      </c>
      <c r="O9296" s="1">
        <v>4.0503699200000003E-7</v>
      </c>
      <c r="P9296" s="1">
        <v>2.4412430999999999E-8</v>
      </c>
      <c r="Q9296" s="1">
        <v>1.37733798300002E-8</v>
      </c>
      <c r="R9296" s="1">
        <v>54.75</v>
      </c>
      <c r="S9296" s="1">
        <v>226.3</v>
      </c>
      <c r="T9296" s="1">
        <v>1.57</v>
      </c>
      <c r="U9296" s="1">
        <v>3204.7</v>
      </c>
      <c r="V9296" s="1">
        <f t="shared" si="581"/>
        <v>0.15181486169934058</v>
      </c>
      <c r="W9296" s="1">
        <f t="shared" si="582"/>
        <v>1.2542239226789045</v>
      </c>
      <c r="X9296" s="1">
        <f t="shared" si="583"/>
        <v>144.14012738853503</v>
      </c>
    </row>
    <row r="9297" spans="1:24" hidden="1" x14ac:dyDescent="0.3">
      <c r="A9297" s="18" t="str">
        <f t="shared" si="580"/>
        <v>OFF - Light Commercial - Pressure Washers_2010_50</v>
      </c>
      <c r="B9297" s="1" t="s">
        <v>40</v>
      </c>
      <c r="C9297" s="1">
        <v>2020</v>
      </c>
      <c r="D9297" s="1" t="s">
        <v>178</v>
      </c>
      <c r="E9297" s="1">
        <v>2010</v>
      </c>
      <c r="F9297" s="1">
        <v>50</v>
      </c>
      <c r="G9297" s="1" t="s">
        <v>12</v>
      </c>
      <c r="H9297" s="1">
        <v>6.6311462970687101E-6</v>
      </c>
      <c r="I9297" s="1">
        <v>6.0993283640438003E-6</v>
      </c>
      <c r="J9297" s="1">
        <v>7.2971720000000003E-6</v>
      </c>
      <c r="K9297" s="1">
        <v>5.0857400000000003E-4</v>
      </c>
      <c r="L9297" s="1">
        <v>1.034096E-5</v>
      </c>
      <c r="M9297" s="1">
        <v>5.7667769999999998E-3</v>
      </c>
      <c r="N9297" s="1">
        <v>3.9755645999999999E-7</v>
      </c>
      <c r="O9297" s="1">
        <v>3.0037599200000001E-7</v>
      </c>
      <c r="P9297" s="1">
        <v>7.0113490000000005E-8</v>
      </c>
      <c r="Q9297" s="1">
        <v>8.6950316205715705E-8</v>
      </c>
      <c r="R9297" s="1">
        <v>248.2</v>
      </c>
      <c r="S9297" s="1">
        <v>98.55</v>
      </c>
      <c r="T9297" s="1">
        <v>0.86</v>
      </c>
      <c r="U9297" s="1">
        <v>2857.95</v>
      </c>
      <c r="V9297" s="1">
        <f t="shared" si="581"/>
        <v>0.70666891648910612</v>
      </c>
      <c r="W9297" s="1">
        <f t="shared" si="582"/>
        <v>1.1981048670434737</v>
      </c>
      <c r="X9297" s="1">
        <f t="shared" si="583"/>
        <v>114.59302325581395</v>
      </c>
    </row>
    <row r="9298" spans="1:24" hidden="1" x14ac:dyDescent="0.3">
      <c r="A9298" s="18" t="str">
        <f t="shared" si="580"/>
        <v>OFF - Light Commercial - Pressure Washers_2010_50</v>
      </c>
      <c r="B9298" s="1" t="s">
        <v>40</v>
      </c>
      <c r="C9298" s="1">
        <v>2020</v>
      </c>
      <c r="D9298" s="1" t="s">
        <v>178</v>
      </c>
      <c r="E9298" s="1">
        <v>2010</v>
      </c>
      <c r="F9298" s="1">
        <v>50</v>
      </c>
      <c r="G9298" s="1" t="s">
        <v>5</v>
      </c>
      <c r="H9298" s="1">
        <v>3.9907409722222198E-7</v>
      </c>
      <c r="I9298" s="1">
        <v>4.7493115702479302E-7</v>
      </c>
      <c r="J9298" s="1">
        <v>5.7466669999999999E-7</v>
      </c>
      <c r="K9298" s="1">
        <v>9.2178959999999993E-6</v>
      </c>
      <c r="L9298" s="1">
        <v>1.371389E-5</v>
      </c>
      <c r="M9298" s="1">
        <v>1.6576469999999999E-3</v>
      </c>
      <c r="N9298" s="1">
        <v>4.1801999999999998E-7</v>
      </c>
      <c r="O9298" s="1">
        <v>3.8457839999999999E-7</v>
      </c>
      <c r="P9298" s="1">
        <v>2.142924E-8</v>
      </c>
      <c r="Q9298" s="1">
        <v>1.37733798300002E-8</v>
      </c>
      <c r="R9298" s="1">
        <v>54.75</v>
      </c>
      <c r="S9298" s="1">
        <v>83.95</v>
      </c>
      <c r="T9298" s="1">
        <v>0.59</v>
      </c>
      <c r="U9298" s="1">
        <v>3190.1</v>
      </c>
      <c r="V9298" s="1">
        <f t="shared" si="581"/>
        <v>4.9296372792155152E-2</v>
      </c>
      <c r="W9298" s="1">
        <f t="shared" si="582"/>
        <v>1.4234590084712357</v>
      </c>
      <c r="X9298" s="1">
        <f t="shared" si="583"/>
        <v>142.28813559322035</v>
      </c>
    </row>
    <row r="9299" spans="1:24" hidden="1" x14ac:dyDescent="0.3">
      <c r="A9299" s="18" t="str">
        <f t="shared" si="580"/>
        <v>OFF - Light Commercial - Pressure Washers_2011_25</v>
      </c>
      <c r="B9299" s="1" t="s">
        <v>40</v>
      </c>
      <c r="C9299" s="1">
        <v>2020</v>
      </c>
      <c r="D9299" s="1" t="s">
        <v>178</v>
      </c>
      <c r="E9299" s="1">
        <v>2011</v>
      </c>
      <c r="F9299" s="1">
        <v>25</v>
      </c>
      <c r="G9299" s="1" t="s">
        <v>12</v>
      </c>
      <c r="H9299" s="1">
        <v>2.2590248073723301E-3</v>
      </c>
      <c r="I9299" s="1">
        <v>2.0778510178210601E-3</v>
      </c>
      <c r="J9299" s="1">
        <v>2.4859189999999901E-3</v>
      </c>
      <c r="K9299" s="1">
        <v>7.6040870999999996E-2</v>
      </c>
      <c r="L9299" s="1">
        <v>1.1398368999999901E-3</v>
      </c>
      <c r="M9299" s="1">
        <v>0.15707131999999999</v>
      </c>
      <c r="N9299" s="1">
        <v>2.3827217669999999E-4</v>
      </c>
      <c r="O9299" s="1">
        <v>1.8002786683999901E-4</v>
      </c>
      <c r="P9299" s="1">
        <v>4.7613155999999901E-6</v>
      </c>
      <c r="Q9299" s="1">
        <v>3.7900108416726602E-6</v>
      </c>
      <c r="R9299" s="1">
        <v>10818.6</v>
      </c>
      <c r="S9299" s="1">
        <v>21564.2</v>
      </c>
      <c r="T9299" s="1">
        <v>186.42999999999901</v>
      </c>
      <c r="U9299" s="1">
        <v>142455.85</v>
      </c>
      <c r="V9299" s="1">
        <f t="shared" si="581"/>
        <v>4.8297284976830914</v>
      </c>
      <c r="W9299" s="1">
        <f t="shared" si="582"/>
        <v>2.6494213066409515</v>
      </c>
      <c r="X9299" s="1">
        <f t="shared" si="583"/>
        <v>115.66915196052199</v>
      </c>
    </row>
    <row r="9300" spans="1:24" hidden="1" x14ac:dyDescent="0.3">
      <c r="A9300" s="18" t="str">
        <f t="shared" si="580"/>
        <v>OFF - Light Commercial - Pressure Washers_2011_25</v>
      </c>
      <c r="B9300" s="1" t="s">
        <v>40</v>
      </c>
      <c r="C9300" s="1">
        <v>2020</v>
      </c>
      <c r="D9300" s="1" t="s">
        <v>178</v>
      </c>
      <c r="E9300" s="1">
        <v>2011</v>
      </c>
      <c r="F9300" s="1">
        <v>25</v>
      </c>
      <c r="G9300" s="1" t="s">
        <v>5</v>
      </c>
      <c r="H9300" s="1">
        <v>1.34027326388888E-6</v>
      </c>
      <c r="I9300" s="1">
        <v>1.5950359504132201E-6</v>
      </c>
      <c r="J9300" s="1">
        <v>1.9299934999999999E-6</v>
      </c>
      <c r="K9300" s="1">
        <v>1.0007913E-5</v>
      </c>
      <c r="L9300" s="1">
        <v>1.317745E-5</v>
      </c>
      <c r="M9300" s="1">
        <v>1.7868921E-3</v>
      </c>
      <c r="N9300" s="1">
        <v>5.0899539999999995E-7</v>
      </c>
      <c r="O9300" s="1">
        <v>4.6827576800000001E-7</v>
      </c>
      <c r="P9300" s="1">
        <v>2.6501379999999999E-8</v>
      </c>
      <c r="Q9300" s="1">
        <v>1.46916051520002E-8</v>
      </c>
      <c r="R9300" s="1">
        <v>58.4</v>
      </c>
      <c r="S9300" s="1">
        <v>248.2</v>
      </c>
      <c r="T9300" s="1">
        <v>1.7</v>
      </c>
      <c r="U9300" s="1">
        <v>3511.3</v>
      </c>
      <c r="V9300" s="1">
        <f t="shared" si="581"/>
        <v>0.15041499729379107</v>
      </c>
      <c r="W9300" s="1">
        <f t="shared" si="582"/>
        <v>1.2426592050013514</v>
      </c>
      <c r="X9300" s="1">
        <f t="shared" si="583"/>
        <v>146</v>
      </c>
    </row>
    <row r="9301" spans="1:24" hidden="1" x14ac:dyDescent="0.3">
      <c r="A9301" s="18" t="str">
        <f t="shared" si="580"/>
        <v>OFF - Light Commercial - Pressure Washers_2011_50</v>
      </c>
      <c r="B9301" s="1" t="s">
        <v>40</v>
      </c>
      <c r="C9301" s="1">
        <v>2020</v>
      </c>
      <c r="D9301" s="1" t="s">
        <v>178</v>
      </c>
      <c r="E9301" s="1">
        <v>2011</v>
      </c>
      <c r="F9301" s="1">
        <v>50</v>
      </c>
      <c r="G9301" s="1" t="s">
        <v>12</v>
      </c>
      <c r="H9301" s="1">
        <v>6.5437884335251602E-6</v>
      </c>
      <c r="I9301" s="1">
        <v>6.0189766011564398E-6</v>
      </c>
      <c r="J9301" s="1">
        <v>7.2010399999999996E-6</v>
      </c>
      <c r="K9301" s="1">
        <v>4.9386839999999998E-4</v>
      </c>
      <c r="L9301" s="1">
        <v>1.0304420000000001E-5</v>
      </c>
      <c r="M9301" s="1">
        <v>5.8038270000000001E-3</v>
      </c>
      <c r="N9301" s="1">
        <v>4.0011066000000001E-7</v>
      </c>
      <c r="O9301" s="1">
        <v>3.0230583199999998E-7</v>
      </c>
      <c r="P9301" s="1">
        <v>7.0563959999999996E-8</v>
      </c>
      <c r="Q9301" s="1">
        <v>8.6950316205715705E-8</v>
      </c>
      <c r="R9301" s="1">
        <v>248.2</v>
      </c>
      <c r="S9301" s="1">
        <v>98.55</v>
      </c>
      <c r="T9301" s="1">
        <v>0.87</v>
      </c>
      <c r="U9301" s="1">
        <v>2857.95</v>
      </c>
      <c r="V9301" s="1">
        <f t="shared" si="581"/>
        <v>0.69735935159466012</v>
      </c>
      <c r="W9301" s="1">
        <f t="shared" si="582"/>
        <v>1.1938713382568074</v>
      </c>
      <c r="X9301" s="1">
        <f t="shared" si="583"/>
        <v>113.27586206896551</v>
      </c>
    </row>
    <row r="9302" spans="1:24" hidden="1" x14ac:dyDescent="0.3">
      <c r="A9302" s="18" t="str">
        <f t="shared" si="580"/>
        <v>OFF - Light Commercial - Pressure Washers_2011_50</v>
      </c>
      <c r="B9302" s="1" t="s">
        <v>40</v>
      </c>
      <c r="C9302" s="1">
        <v>2020</v>
      </c>
      <c r="D9302" s="1" t="s">
        <v>178</v>
      </c>
      <c r="E9302" s="1">
        <v>2011</v>
      </c>
      <c r="F9302" s="1">
        <v>50</v>
      </c>
      <c r="G9302" s="1" t="s">
        <v>5</v>
      </c>
      <c r="H9302" s="1">
        <v>4.1788263888888799E-7</v>
      </c>
      <c r="I9302" s="1">
        <v>4.97314876033057E-7</v>
      </c>
      <c r="J9302" s="1">
        <v>6.0175100000000003E-7</v>
      </c>
      <c r="K9302" s="1">
        <v>9.8799459999999992E-6</v>
      </c>
      <c r="L9302" s="1">
        <v>1.4843859999999999E-5</v>
      </c>
      <c r="M9302" s="1">
        <v>1.7994910000000001E-3</v>
      </c>
      <c r="N9302" s="1">
        <v>4.7859190000000001E-7</v>
      </c>
      <c r="O9302" s="1">
        <v>4.4030454800000003E-7</v>
      </c>
      <c r="P9302" s="1">
        <v>2.3262929999999999E-8</v>
      </c>
      <c r="Q9302" s="1">
        <v>1.46916051520002E-8</v>
      </c>
      <c r="R9302" s="1">
        <v>58.4</v>
      </c>
      <c r="S9302" s="1">
        <v>91.25</v>
      </c>
      <c r="T9302" s="1">
        <v>0.64</v>
      </c>
      <c r="U9302" s="1">
        <v>3467.5</v>
      </c>
      <c r="V9302" s="1">
        <f t="shared" si="581"/>
        <v>4.7490154369703268E-2</v>
      </c>
      <c r="W9302" s="1">
        <f t="shared" si="582"/>
        <v>1.4174866604943579</v>
      </c>
      <c r="X9302" s="1">
        <f t="shared" si="583"/>
        <v>142.578125</v>
      </c>
    </row>
    <row r="9303" spans="1:24" hidden="1" x14ac:dyDescent="0.3">
      <c r="A9303" s="18" t="str">
        <f t="shared" si="580"/>
        <v>OFF - Light Commercial - Pressure Washers_2012_25</v>
      </c>
      <c r="B9303" s="1" t="s">
        <v>40</v>
      </c>
      <c r="C9303" s="1">
        <v>2020</v>
      </c>
      <c r="D9303" s="1" t="s">
        <v>178</v>
      </c>
      <c r="E9303" s="1">
        <v>2012</v>
      </c>
      <c r="F9303" s="1">
        <v>25</v>
      </c>
      <c r="G9303" s="1" t="s">
        <v>12</v>
      </c>
      <c r="H9303" s="1">
        <v>2.5971966642403602E-3</v>
      </c>
      <c r="I9303" s="1">
        <v>2.3889014917682799E-3</v>
      </c>
      <c r="J9303" s="1">
        <v>2.8580565E-3</v>
      </c>
      <c r="K9303" s="1">
        <v>9.1708054999999997E-2</v>
      </c>
      <c r="L9303" s="1">
        <v>1.3612750999999999E-3</v>
      </c>
      <c r="M9303" s="1">
        <v>0.18523493999999999</v>
      </c>
      <c r="N9303" s="1">
        <v>2.654201286E-4</v>
      </c>
      <c r="O9303" s="1">
        <v>2.0053965272E-4</v>
      </c>
      <c r="P9303" s="1">
        <v>5.5387222000000001E-6</v>
      </c>
      <c r="Q9303" s="1">
        <v>4.5073509503698201E-6</v>
      </c>
      <c r="R9303" s="1">
        <v>12866.25</v>
      </c>
      <c r="S9303" s="1">
        <v>24100.95</v>
      </c>
      <c r="T9303" s="1">
        <v>206.229999999999</v>
      </c>
      <c r="U9303" s="1">
        <v>168009.5</v>
      </c>
      <c r="V9303" s="1">
        <f t="shared" si="581"/>
        <v>4.7081794019018446</v>
      </c>
      <c r="W9303" s="1">
        <f t="shared" si="582"/>
        <v>2.6828763798869737</v>
      </c>
      <c r="X9303" s="1">
        <f t="shared" si="583"/>
        <v>116.86442321679735</v>
      </c>
    </row>
    <row r="9304" spans="1:24" hidden="1" x14ac:dyDescent="0.3">
      <c r="A9304" s="18" t="str">
        <f t="shared" si="580"/>
        <v>OFF - Light Commercial - Pressure Washers_2012_25</v>
      </c>
      <c r="B9304" s="1" t="s">
        <v>40</v>
      </c>
      <c r="C9304" s="1">
        <v>2020</v>
      </c>
      <c r="D9304" s="1" t="s">
        <v>178</v>
      </c>
      <c r="E9304" s="1">
        <v>2012</v>
      </c>
      <c r="F9304" s="1">
        <v>25</v>
      </c>
      <c r="G9304" s="1" t="s">
        <v>5</v>
      </c>
      <c r="H9304" s="1">
        <v>1.4729668749999999E-6</v>
      </c>
      <c r="I9304" s="1">
        <v>1.75295231404958E-6</v>
      </c>
      <c r="J9304" s="1">
        <v>2.1210722999999998E-6</v>
      </c>
      <c r="K9304" s="1">
        <v>1.0998745E-5</v>
      </c>
      <c r="L9304" s="1">
        <v>1.4482088E-5</v>
      </c>
      <c r="M9304" s="1">
        <v>1.9638033999999898E-3</v>
      </c>
      <c r="N9304" s="1">
        <v>5.5938849999999999E-7</v>
      </c>
      <c r="O9304" s="1">
        <v>5.1463742000000002E-7</v>
      </c>
      <c r="P9304" s="1">
        <v>2.9125148999999999E-8</v>
      </c>
      <c r="Q9304" s="1">
        <v>1.65280557960002E-8</v>
      </c>
      <c r="R9304" s="1">
        <v>65.7</v>
      </c>
      <c r="S9304" s="1">
        <v>270.10000000000002</v>
      </c>
      <c r="T9304" s="1">
        <v>1.8599999999999901</v>
      </c>
      <c r="U9304" s="1">
        <v>3817.9</v>
      </c>
      <c r="V9304" s="1">
        <f t="shared" si="581"/>
        <v>0.15203170069344804</v>
      </c>
      <c r="W9304" s="1">
        <f t="shared" si="582"/>
        <v>1.2560161794394953</v>
      </c>
      <c r="X9304" s="1">
        <f t="shared" si="583"/>
        <v>145.21505376344163</v>
      </c>
    </row>
    <row r="9305" spans="1:24" hidden="1" x14ac:dyDescent="0.3">
      <c r="A9305" s="18" t="str">
        <f t="shared" si="580"/>
        <v>OFF - Light Commercial - Pressure Washers_2012_50</v>
      </c>
      <c r="B9305" s="1" t="s">
        <v>40</v>
      </c>
      <c r="C9305" s="1">
        <v>2020</v>
      </c>
      <c r="D9305" s="1" t="s">
        <v>178</v>
      </c>
      <c r="E9305" s="1">
        <v>2012</v>
      </c>
      <c r="F9305" s="1">
        <v>50</v>
      </c>
      <c r="G9305" s="1" t="s">
        <v>12</v>
      </c>
      <c r="H9305" s="1">
        <v>6.7208723064158902E-6</v>
      </c>
      <c r="I9305" s="1">
        <v>6.1818583474413303E-6</v>
      </c>
      <c r="J9305" s="1">
        <v>7.3959099999999996E-6</v>
      </c>
      <c r="K9305" s="1">
        <v>4.9867740000000002E-4</v>
      </c>
      <c r="L9305" s="1">
        <v>1.0689800000000001E-5</v>
      </c>
      <c r="M9305" s="1">
        <v>6.0816680000000001E-3</v>
      </c>
      <c r="N9305" s="1">
        <v>4.1926472999999901E-7</v>
      </c>
      <c r="O9305" s="1">
        <v>3.1677779600000001E-7</v>
      </c>
      <c r="P9305" s="1">
        <v>7.3941990000000005E-8</v>
      </c>
      <c r="Q9305" s="1">
        <v>9.0786359567732497E-8</v>
      </c>
      <c r="R9305" s="1">
        <v>259.14999999999998</v>
      </c>
      <c r="S9305" s="1">
        <v>105.85</v>
      </c>
      <c r="T9305" s="1">
        <v>0.91</v>
      </c>
      <c r="U9305" s="1">
        <v>3069.65</v>
      </c>
      <c r="V9305" s="1">
        <f t="shared" si="581"/>
        <v>0.66683561922002288</v>
      </c>
      <c r="W9305" s="1">
        <f t="shared" si="582"/>
        <v>1.1531062346791914</v>
      </c>
      <c r="X9305" s="1">
        <f t="shared" si="583"/>
        <v>116.31868131868131</v>
      </c>
    </row>
    <row r="9306" spans="1:24" hidden="1" x14ac:dyDescent="0.3">
      <c r="A9306" s="18" t="str">
        <f t="shared" si="580"/>
        <v>OFF - Light Commercial - Pressure Washers_2012_50</v>
      </c>
      <c r="B9306" s="1" t="s">
        <v>40</v>
      </c>
      <c r="C9306" s="1">
        <v>2020</v>
      </c>
      <c r="D9306" s="1" t="s">
        <v>178</v>
      </c>
      <c r="E9306" s="1">
        <v>2012</v>
      </c>
      <c r="F9306" s="1">
        <v>50</v>
      </c>
      <c r="G9306" s="1" t="s">
        <v>5</v>
      </c>
      <c r="H9306" s="1">
        <v>4.4239652777777698E-7</v>
      </c>
      <c r="I9306" s="1">
        <v>5.2648842975206596E-7</v>
      </c>
      <c r="J9306" s="1">
        <v>6.3705100000000003E-7</v>
      </c>
      <c r="K9306" s="1">
        <v>1.0718839999999999E-5</v>
      </c>
      <c r="L9306" s="1">
        <v>1.6265639999999998E-5</v>
      </c>
      <c r="M9306" s="1">
        <v>1.9776500000000001E-3</v>
      </c>
      <c r="N9306" s="1">
        <v>5.2081599999999997E-7</v>
      </c>
      <c r="O9306" s="1">
        <v>4.7915071999999996E-7</v>
      </c>
      <c r="P9306" s="1">
        <v>2.5566080000000001E-8</v>
      </c>
      <c r="Q9306" s="1">
        <v>1.65280557960002E-8</v>
      </c>
      <c r="R9306" s="1">
        <v>65.7</v>
      </c>
      <c r="S9306" s="1">
        <v>102.2</v>
      </c>
      <c r="T9306" s="1">
        <v>0.7</v>
      </c>
      <c r="U9306" s="1">
        <v>3883.6</v>
      </c>
      <c r="V9306" s="1">
        <f t="shared" si="581"/>
        <v>4.4889311020454535E-2</v>
      </c>
      <c r="W9306" s="1">
        <f t="shared" si="582"/>
        <v>1.3868365032268419</v>
      </c>
      <c r="X9306" s="1">
        <f t="shared" si="583"/>
        <v>146</v>
      </c>
    </row>
    <row r="9307" spans="1:24" hidden="1" x14ac:dyDescent="0.3">
      <c r="A9307" s="18" t="str">
        <f t="shared" si="580"/>
        <v>OFF - Light Commercial - Pressure Washers_2013_25</v>
      </c>
      <c r="B9307" s="1" t="s">
        <v>40</v>
      </c>
      <c r="C9307" s="1">
        <v>2020</v>
      </c>
      <c r="D9307" s="1" t="s">
        <v>178</v>
      </c>
      <c r="E9307" s="1">
        <v>2013</v>
      </c>
      <c r="F9307" s="1">
        <v>25</v>
      </c>
      <c r="G9307" s="1" t="s">
        <v>12</v>
      </c>
      <c r="H9307" s="1">
        <v>2.76666275913521E-3</v>
      </c>
      <c r="I9307" s="1">
        <v>2.5447764058525702E-3</v>
      </c>
      <c r="J9307" s="1">
        <v>3.0445436E-3</v>
      </c>
      <c r="K9307" s="1">
        <v>9.8133187999999996E-2</v>
      </c>
      <c r="L9307" s="1">
        <v>1.4553304999999901E-3</v>
      </c>
      <c r="M9307" s="1">
        <v>0.19780038999999999</v>
      </c>
      <c r="N9307" s="1">
        <v>2.8186111260000002E-4</v>
      </c>
      <c r="O9307" s="1">
        <v>2.1296172952E-4</v>
      </c>
      <c r="P9307" s="1">
        <v>5.9067802999999899E-6</v>
      </c>
      <c r="Q9307" s="1">
        <v>4.8167917815725103E-6</v>
      </c>
      <c r="R9307" s="1">
        <v>13749.55</v>
      </c>
      <c r="S9307" s="1">
        <v>25601.1</v>
      </c>
      <c r="T9307" s="1">
        <v>218.18</v>
      </c>
      <c r="U9307" s="1">
        <v>179434</v>
      </c>
      <c r="V9307" s="1">
        <f t="shared" si="581"/>
        <v>4.6960584257556928</v>
      </c>
      <c r="W9307" s="1">
        <f t="shared" si="582"/>
        <v>2.6856257552004901</v>
      </c>
      <c r="X9307" s="1">
        <f t="shared" si="583"/>
        <v>117.33935282794022</v>
      </c>
    </row>
    <row r="9308" spans="1:24" hidden="1" x14ac:dyDescent="0.3">
      <c r="A9308" s="18" t="str">
        <f t="shared" si="580"/>
        <v>OFF - Light Commercial - Pressure Washers_2013_25</v>
      </c>
      <c r="B9308" s="1" t="s">
        <v>40</v>
      </c>
      <c r="C9308" s="1">
        <v>2020</v>
      </c>
      <c r="D9308" s="1" t="s">
        <v>178</v>
      </c>
      <c r="E9308" s="1">
        <v>2013</v>
      </c>
      <c r="F9308" s="1">
        <v>25</v>
      </c>
      <c r="G9308" s="1" t="s">
        <v>5</v>
      </c>
      <c r="H9308" s="1">
        <v>1.5416791666666601E-6</v>
      </c>
      <c r="I9308" s="1">
        <v>1.8347256198347099E-6</v>
      </c>
      <c r="J9308" s="1">
        <v>2.220018E-6</v>
      </c>
      <c r="K9308" s="1">
        <v>1.1511821E-5</v>
      </c>
      <c r="L9308" s="1">
        <v>1.5157653E-5</v>
      </c>
      <c r="M9308" s="1">
        <v>2.0554125999999902E-3</v>
      </c>
      <c r="N9308" s="1">
        <v>5.8548330000000003E-7</v>
      </c>
      <c r="O9308" s="1">
        <v>5.3864463600000005E-7</v>
      </c>
      <c r="P9308" s="1">
        <v>3.0483797000000002E-8</v>
      </c>
      <c r="Q9308" s="1">
        <v>1.7446281118000199E-8</v>
      </c>
      <c r="R9308" s="1">
        <v>69.349999999999994</v>
      </c>
      <c r="S9308" s="1">
        <v>284.7</v>
      </c>
      <c r="T9308" s="1">
        <v>1.95</v>
      </c>
      <c r="U9308" s="1">
        <v>4029.6</v>
      </c>
      <c r="V9308" s="1">
        <f t="shared" si="581"/>
        <v>0.15076404750009875</v>
      </c>
      <c r="W9308" s="1">
        <f t="shared" si="582"/>
        <v>1.2455427079542771</v>
      </c>
      <c r="X9308" s="1">
        <f t="shared" si="583"/>
        <v>146</v>
      </c>
    </row>
    <row r="9309" spans="1:24" hidden="1" x14ac:dyDescent="0.3">
      <c r="A9309" s="18" t="str">
        <f t="shared" si="580"/>
        <v>OFF - Light Commercial - Pressure Washers_2013_50</v>
      </c>
      <c r="B9309" s="1" t="s">
        <v>40</v>
      </c>
      <c r="C9309" s="1">
        <v>2020</v>
      </c>
      <c r="D9309" s="1" t="s">
        <v>178</v>
      </c>
      <c r="E9309" s="1">
        <v>2013</v>
      </c>
      <c r="F9309" s="1">
        <v>50</v>
      </c>
      <c r="G9309" s="1" t="s">
        <v>12</v>
      </c>
      <c r="H9309" s="1">
        <v>6.7118940713660599E-6</v>
      </c>
      <c r="I9309" s="1">
        <v>6.1736001668425001E-6</v>
      </c>
      <c r="J9309" s="1">
        <v>7.3860299999999997E-6</v>
      </c>
      <c r="K9309" s="1">
        <v>4.8911359999999999E-4</v>
      </c>
      <c r="L9309" s="1">
        <v>1.0786309999999999E-5</v>
      </c>
      <c r="M9309" s="1">
        <v>6.1991540000000001E-3</v>
      </c>
      <c r="N9309" s="1">
        <v>4.2736409999999998E-7</v>
      </c>
      <c r="O9309" s="1">
        <v>3.2289731999999998E-7</v>
      </c>
      <c r="P9309" s="1">
        <v>7.5370409999999998E-8</v>
      </c>
      <c r="Q9309" s="1">
        <v>9.2065040688404796E-8</v>
      </c>
      <c r="R9309" s="1">
        <v>262.8</v>
      </c>
      <c r="S9309" s="1">
        <v>105.85</v>
      </c>
      <c r="T9309" s="1">
        <v>0.93</v>
      </c>
      <c r="U9309" s="1">
        <v>3069.65</v>
      </c>
      <c r="V9309" s="1">
        <f t="shared" si="581"/>
        <v>0.66594481120344473</v>
      </c>
      <c r="W9309" s="1">
        <f t="shared" si="582"/>
        <v>1.1635167458869677</v>
      </c>
      <c r="X9309" s="1">
        <f t="shared" si="583"/>
        <v>113.81720430107525</v>
      </c>
    </row>
    <row r="9310" spans="1:24" hidden="1" x14ac:dyDescent="0.3">
      <c r="A9310" s="18" t="str">
        <f t="shared" si="580"/>
        <v>OFF - Light Commercial - Pressure Washers_2013_50</v>
      </c>
      <c r="B9310" s="1" t="s">
        <v>40</v>
      </c>
      <c r="C9310" s="1">
        <v>2020</v>
      </c>
      <c r="D9310" s="1" t="s">
        <v>178</v>
      </c>
      <c r="E9310" s="1">
        <v>2013</v>
      </c>
      <c r="F9310" s="1">
        <v>50</v>
      </c>
      <c r="G9310" s="1" t="s">
        <v>5</v>
      </c>
      <c r="H9310" s="1">
        <v>4.4538840277777701E-7</v>
      </c>
      <c r="I9310" s="1">
        <v>5.3004900826446202E-7</v>
      </c>
      <c r="J9310" s="1">
        <v>6.4135929999999997E-7</v>
      </c>
      <c r="K9310" s="1">
        <v>1.1073100000000001E-5</v>
      </c>
      <c r="L9310" s="1">
        <v>1.025366E-5</v>
      </c>
      <c r="M9310" s="1">
        <v>2.069904E-3</v>
      </c>
      <c r="N9310" s="1">
        <v>3.535186E-8</v>
      </c>
      <c r="O9310" s="1">
        <v>3.2523711200000001E-8</v>
      </c>
      <c r="P9310" s="1">
        <v>2.6758699999999999E-8</v>
      </c>
      <c r="Q9310" s="1">
        <v>1.7446281118000199E-8</v>
      </c>
      <c r="R9310" s="1">
        <v>69.349999999999994</v>
      </c>
      <c r="S9310" s="1">
        <v>105.85</v>
      </c>
      <c r="T9310" s="1">
        <v>0.73</v>
      </c>
      <c r="U9310" s="1">
        <v>4022.2999999999902</v>
      </c>
      <c r="V9310" s="1">
        <f t="shared" si="581"/>
        <v>4.3634516492709163E-2</v>
      </c>
      <c r="W9310" s="1">
        <f t="shared" si="582"/>
        <v>0.84409835582109094</v>
      </c>
      <c r="X9310" s="1">
        <f t="shared" si="583"/>
        <v>145</v>
      </c>
    </row>
    <row r="9311" spans="1:24" hidden="1" x14ac:dyDescent="0.3">
      <c r="A9311" s="18" t="str">
        <f t="shared" si="580"/>
        <v>OFF - Light Commercial - Pressure Washers_2014_25</v>
      </c>
      <c r="B9311" s="1" t="s">
        <v>40</v>
      </c>
      <c r="C9311" s="1">
        <v>2020</v>
      </c>
      <c r="D9311" s="1" t="s">
        <v>178</v>
      </c>
      <c r="E9311" s="1">
        <v>2014</v>
      </c>
      <c r="F9311" s="1">
        <v>25</v>
      </c>
      <c r="G9311" s="1" t="s">
        <v>12</v>
      </c>
      <c r="H9311" s="1">
        <v>2.9572698713876901E-3</v>
      </c>
      <c r="I9311" s="1">
        <v>2.7200968277023901E-3</v>
      </c>
      <c r="J9311" s="1">
        <v>3.2542951E-3</v>
      </c>
      <c r="K9311" s="1">
        <v>0.104735102</v>
      </c>
      <c r="L9311" s="1">
        <v>1.5537099E-3</v>
      </c>
      <c r="M9311" s="1">
        <v>0.21125522999999999</v>
      </c>
      <c r="N9311" s="1">
        <v>3.0159579779999999E-4</v>
      </c>
      <c r="O9311" s="1">
        <v>2.2787238055999899E-4</v>
      </c>
      <c r="P9311" s="1">
        <v>6.3113256999999997E-6</v>
      </c>
      <c r="Q9311" s="1">
        <v>5.1428554673439401E-6</v>
      </c>
      <c r="R9311" s="1">
        <v>14680.3</v>
      </c>
      <c r="S9311" s="1">
        <v>27385.95</v>
      </c>
      <c r="T9311" s="1">
        <v>232.16</v>
      </c>
      <c r="U9311" s="1">
        <v>191581.2</v>
      </c>
      <c r="V9311" s="1">
        <f t="shared" si="581"/>
        <v>4.7013228422001552</v>
      </c>
      <c r="W9311" s="1">
        <f t="shared" si="582"/>
        <v>2.6853793470258456</v>
      </c>
      <c r="X9311" s="1">
        <f t="shared" si="583"/>
        <v>117.96153514817368</v>
      </c>
    </row>
    <row r="9312" spans="1:24" hidden="1" x14ac:dyDescent="0.3">
      <c r="A9312" s="18" t="str">
        <f t="shared" si="580"/>
        <v>OFF - Light Commercial - Pressure Washers_2014_25</v>
      </c>
      <c r="B9312" s="1" t="s">
        <v>40</v>
      </c>
      <c r="C9312" s="1">
        <v>2020</v>
      </c>
      <c r="D9312" s="1" t="s">
        <v>178</v>
      </c>
      <c r="E9312" s="1">
        <v>2014</v>
      </c>
      <c r="F9312" s="1">
        <v>25</v>
      </c>
      <c r="G9312" s="1" t="s">
        <v>5</v>
      </c>
      <c r="H9312" s="1">
        <v>1.5861772916666601E-6</v>
      </c>
      <c r="I9312" s="1">
        <v>1.8876820661156999E-6</v>
      </c>
      <c r="J9312" s="1">
        <v>2.2840953000000002E-6</v>
      </c>
      <c r="K9312" s="1">
        <v>1.1844095E-5</v>
      </c>
      <c r="L9312" s="1">
        <v>1.5595163000000002E-5</v>
      </c>
      <c r="M9312" s="1">
        <v>2.1147389E-3</v>
      </c>
      <c r="N9312" s="1">
        <v>6.0238249999999999E-7</v>
      </c>
      <c r="O9312" s="1">
        <v>5.5419189999999997E-7</v>
      </c>
      <c r="P9312" s="1">
        <v>3.1363669999999897E-8</v>
      </c>
      <c r="Q9312" s="1">
        <v>1.7446281118000199E-8</v>
      </c>
      <c r="R9312" s="1">
        <v>69.349999999999994</v>
      </c>
      <c r="S9312" s="1">
        <v>292</v>
      </c>
      <c r="T9312" s="1">
        <v>2.0099999999999998</v>
      </c>
      <c r="U9312" s="1">
        <v>4124.5</v>
      </c>
      <c r="V9312" s="1">
        <f t="shared" si="581"/>
        <v>0.15154658091609152</v>
      </c>
      <c r="W9312" s="1">
        <f t="shared" si="582"/>
        <v>1.2520083089745682</v>
      </c>
      <c r="X9312" s="1">
        <f t="shared" si="583"/>
        <v>145.27363184079604</v>
      </c>
    </row>
    <row r="9313" spans="1:24" hidden="1" x14ac:dyDescent="0.3">
      <c r="A9313" s="18" t="str">
        <f t="shared" si="580"/>
        <v>OFF - Light Commercial - Pressure Washers_2014_50</v>
      </c>
      <c r="B9313" s="1" t="s">
        <v>40</v>
      </c>
      <c r="C9313" s="1">
        <v>2020</v>
      </c>
      <c r="D9313" s="1" t="s">
        <v>178</v>
      </c>
      <c r="E9313" s="1">
        <v>2014</v>
      </c>
      <c r="F9313" s="1">
        <v>50</v>
      </c>
      <c r="G9313" s="1" t="s">
        <v>12</v>
      </c>
      <c r="H9313" s="1">
        <v>6.7461903840194603E-6</v>
      </c>
      <c r="I9313" s="1">
        <v>6.2051459152211001E-6</v>
      </c>
      <c r="J9313" s="1">
        <v>7.4237709999999998E-6</v>
      </c>
      <c r="K9313" s="1">
        <v>4.82292E-4</v>
      </c>
      <c r="L9313" s="1">
        <v>1.0957490000000001E-5</v>
      </c>
      <c r="M9313" s="1">
        <v>6.3624140000000003E-3</v>
      </c>
      <c r="N9313" s="1">
        <v>4.3861914E-7</v>
      </c>
      <c r="O9313" s="1">
        <v>3.3140112799999998E-7</v>
      </c>
      <c r="P9313" s="1">
        <v>7.7355350000000006E-8</v>
      </c>
      <c r="Q9313" s="1">
        <v>9.4622402929749395E-8</v>
      </c>
      <c r="R9313" s="1">
        <v>270.10000000000002</v>
      </c>
      <c r="S9313" s="1">
        <v>109.5</v>
      </c>
      <c r="T9313" s="1">
        <v>0.95</v>
      </c>
      <c r="U9313" s="1">
        <v>3175.49999999999</v>
      </c>
      <c r="V9313" s="1">
        <f t="shared" si="581"/>
        <v>0.64703605560481992</v>
      </c>
      <c r="W9313" s="1">
        <f t="shared" si="582"/>
        <v>1.1425824961727165</v>
      </c>
      <c r="X9313" s="1">
        <f t="shared" si="583"/>
        <v>115.26315789473685</v>
      </c>
    </row>
    <row r="9314" spans="1:24" hidden="1" x14ac:dyDescent="0.3">
      <c r="A9314" s="18" t="str">
        <f t="shared" si="580"/>
        <v>OFF - Light Commercial - Pressure Washers_2014_50</v>
      </c>
      <c r="B9314" s="1" t="s">
        <v>40</v>
      </c>
      <c r="C9314" s="1">
        <v>2020</v>
      </c>
      <c r="D9314" s="1" t="s">
        <v>178</v>
      </c>
      <c r="E9314" s="1">
        <v>2014</v>
      </c>
      <c r="F9314" s="1">
        <v>50</v>
      </c>
      <c r="G9314" s="1" t="s">
        <v>5</v>
      </c>
      <c r="H9314" s="1">
        <v>4.4008937499999997E-7</v>
      </c>
      <c r="I9314" s="1">
        <v>5.2374272727272698E-7</v>
      </c>
      <c r="J9314" s="1">
        <v>6.3372869999999999E-7</v>
      </c>
      <c r="K9314" s="1">
        <v>1.1242739999999999E-5</v>
      </c>
      <c r="L9314" s="1">
        <v>1.051871E-5</v>
      </c>
      <c r="M9314" s="1">
        <v>2.129649E-3</v>
      </c>
      <c r="N9314" s="1">
        <v>3.5816699999999999E-8</v>
      </c>
      <c r="O9314" s="1">
        <v>3.2951363999999999E-8</v>
      </c>
      <c r="P9314" s="1">
        <v>2.753105E-8</v>
      </c>
      <c r="Q9314" s="1">
        <v>1.7446281118000199E-8</v>
      </c>
      <c r="R9314" s="1">
        <v>69.349999999999994</v>
      </c>
      <c r="S9314" s="1">
        <v>109.5</v>
      </c>
      <c r="T9314" s="1">
        <v>0.75</v>
      </c>
      <c r="U9314" s="1">
        <v>4161</v>
      </c>
      <c r="V9314" s="1">
        <f t="shared" si="581"/>
        <v>4.167819384805261E-2</v>
      </c>
      <c r="W9314" s="1">
        <f t="shared" si="582"/>
        <v>0.83705378916538598</v>
      </c>
      <c r="X9314" s="1">
        <f t="shared" si="583"/>
        <v>146</v>
      </c>
    </row>
    <row r="9315" spans="1:24" hidden="1" x14ac:dyDescent="0.3">
      <c r="A9315" s="18" t="str">
        <f t="shared" si="580"/>
        <v>OFF - Light Commercial - Pressure Washers_2015_25</v>
      </c>
      <c r="B9315" s="1" t="s">
        <v>40</v>
      </c>
      <c r="C9315" s="1">
        <v>2020</v>
      </c>
      <c r="D9315" s="1" t="s">
        <v>178</v>
      </c>
      <c r="E9315" s="1">
        <v>2015</v>
      </c>
      <c r="F9315" s="1">
        <v>25</v>
      </c>
      <c r="G9315" s="1" t="s">
        <v>12</v>
      </c>
      <c r="H9315" s="1">
        <v>3.0829290855740299E-3</v>
      </c>
      <c r="I9315" s="1">
        <v>2.8356781729109901E-3</v>
      </c>
      <c r="J9315" s="1">
        <v>3.3925753999999998E-3</v>
      </c>
      <c r="K9315" s="1">
        <v>0.109022626</v>
      </c>
      <c r="L9315" s="1">
        <v>1.6177984999999899E-3</v>
      </c>
      <c r="M9315" s="1">
        <v>0.220055059999999</v>
      </c>
      <c r="N9315" s="1">
        <v>3.147349041E-4</v>
      </c>
      <c r="O9315" s="1">
        <v>2.3779970531999999E-4</v>
      </c>
      <c r="P9315" s="1">
        <v>6.5770462999999904E-6</v>
      </c>
      <c r="Q9315" s="1">
        <v>5.3551165333755502E-6</v>
      </c>
      <c r="R9315" s="1">
        <v>15286.2</v>
      </c>
      <c r="S9315" s="1">
        <v>28579.499999999902</v>
      </c>
      <c r="T9315" s="1">
        <v>241.73</v>
      </c>
      <c r="U9315" s="1">
        <v>199596.6</v>
      </c>
      <c r="V9315" s="1">
        <f t="shared" si="581"/>
        <v>4.7042717541071086</v>
      </c>
      <c r="W9315" s="1">
        <f t="shared" si="582"/>
        <v>2.6838601996834188</v>
      </c>
      <c r="X9315" s="1">
        <f t="shared" si="583"/>
        <v>118.22901584412321</v>
      </c>
    </row>
    <row r="9316" spans="1:24" hidden="1" x14ac:dyDescent="0.3">
      <c r="A9316" s="18" t="str">
        <f t="shared" si="580"/>
        <v>OFF - Light Commercial - Pressure Washers_2015_25</v>
      </c>
      <c r="B9316" s="1" t="s">
        <v>40</v>
      </c>
      <c r="C9316" s="1">
        <v>2020</v>
      </c>
      <c r="D9316" s="1" t="s">
        <v>178</v>
      </c>
      <c r="E9316" s="1">
        <v>2015</v>
      </c>
      <c r="F9316" s="1">
        <v>25</v>
      </c>
      <c r="G9316" s="1" t="s">
        <v>5</v>
      </c>
      <c r="H9316" s="1">
        <v>1.6250203472222201E-6</v>
      </c>
      <c r="I9316" s="1">
        <v>1.9339085123966899E-6</v>
      </c>
      <c r="J9316" s="1">
        <v>2.3400293E-6</v>
      </c>
      <c r="K9316" s="1">
        <v>1.2134139E-5</v>
      </c>
      <c r="L9316" s="1">
        <v>1.59770579999999E-5</v>
      </c>
      <c r="M9316" s="1">
        <v>2.1665255E-3</v>
      </c>
      <c r="N9316" s="1">
        <v>6.1713390000000003E-7</v>
      </c>
      <c r="O9316" s="1">
        <v>5.6776318799999997E-7</v>
      </c>
      <c r="P9316" s="1">
        <v>3.2131723999999998E-8</v>
      </c>
      <c r="Q9316" s="1">
        <v>1.8364506440000301E-8</v>
      </c>
      <c r="R9316" s="1">
        <v>73</v>
      </c>
      <c r="S9316" s="1">
        <v>295.64999999999998</v>
      </c>
      <c r="T9316" s="1">
        <v>2.06</v>
      </c>
      <c r="U9316" s="1">
        <v>4171.95</v>
      </c>
      <c r="V9316" s="1">
        <f t="shared" si="581"/>
        <v>0.153491888976586</v>
      </c>
      <c r="W9316" s="1">
        <f t="shared" si="582"/>
        <v>1.2680790207956982</v>
      </c>
      <c r="X9316" s="1">
        <f t="shared" si="583"/>
        <v>143.51941747572815</v>
      </c>
    </row>
    <row r="9317" spans="1:24" hidden="1" x14ac:dyDescent="0.3">
      <c r="A9317" s="18" t="str">
        <f t="shared" si="580"/>
        <v>OFF - Light Commercial - Pressure Washers_2015_50</v>
      </c>
      <c r="B9317" s="1" t="s">
        <v>40</v>
      </c>
      <c r="C9317" s="1">
        <v>2020</v>
      </c>
      <c r="D9317" s="1" t="s">
        <v>178</v>
      </c>
      <c r="E9317" s="1">
        <v>2015</v>
      </c>
      <c r="F9317" s="1">
        <v>50</v>
      </c>
      <c r="G9317" s="1" t="s">
        <v>12</v>
      </c>
      <c r="H9317" s="1">
        <v>6.7656607953734802E-6</v>
      </c>
      <c r="I9317" s="1">
        <v>6.2230547995845296E-6</v>
      </c>
      <c r="J9317" s="1">
        <v>7.4451969999999996E-6</v>
      </c>
      <c r="K9317" s="1">
        <v>4.7393290000000002E-4</v>
      </c>
      <c r="L9317" s="1">
        <v>1.111053E-5</v>
      </c>
      <c r="M9317" s="1">
        <v>6.5184359999999998E-3</v>
      </c>
      <c r="N9317" s="1">
        <v>4.4937512999999998E-7</v>
      </c>
      <c r="O9317" s="1">
        <v>3.3952787599999999E-7</v>
      </c>
      <c r="P9317" s="1">
        <v>7.9252300000000004E-8</v>
      </c>
      <c r="Q9317" s="1">
        <v>9.7179765171093993E-8</v>
      </c>
      <c r="R9317" s="1">
        <v>277.39999999999998</v>
      </c>
      <c r="S9317" s="1">
        <v>113.15</v>
      </c>
      <c r="T9317" s="1">
        <v>0.97</v>
      </c>
      <c r="U9317" s="1">
        <v>3281.35</v>
      </c>
      <c r="V9317" s="1">
        <f t="shared" si="581"/>
        <v>0.62797111794959337</v>
      </c>
      <c r="W9317" s="1">
        <f t="shared" si="582"/>
        <v>1.1211683280658733</v>
      </c>
      <c r="X9317" s="1">
        <f t="shared" si="583"/>
        <v>116.64948453608248</v>
      </c>
    </row>
    <row r="9318" spans="1:24" hidden="1" x14ac:dyDescent="0.3">
      <c r="A9318" s="18" t="str">
        <f t="shared" si="580"/>
        <v>OFF - Light Commercial - Pressure Washers_2015_50</v>
      </c>
      <c r="B9318" s="1" t="s">
        <v>40</v>
      </c>
      <c r="C9318" s="1">
        <v>2020</v>
      </c>
      <c r="D9318" s="1" t="s">
        <v>178</v>
      </c>
      <c r="E9318" s="1">
        <v>2015</v>
      </c>
      <c r="F9318" s="1">
        <v>50</v>
      </c>
      <c r="G9318" s="1" t="s">
        <v>5</v>
      </c>
      <c r="H9318" s="1">
        <v>4.3226749999999998E-7</v>
      </c>
      <c r="I9318" s="1">
        <v>5.1443404958677599E-7</v>
      </c>
      <c r="J9318" s="1">
        <v>6.2246520000000005E-7</v>
      </c>
      <c r="K9318" s="1">
        <v>1.136441E-5</v>
      </c>
      <c r="L9318" s="1">
        <v>1.074464E-5</v>
      </c>
      <c r="M9318" s="1">
        <v>2.1818010000000001E-3</v>
      </c>
      <c r="N9318" s="1">
        <v>3.6124639999999999E-8</v>
      </c>
      <c r="O9318" s="1">
        <v>3.32346688E-8</v>
      </c>
      <c r="P9318" s="1">
        <v>2.820525E-8</v>
      </c>
      <c r="Q9318" s="1">
        <v>1.8364506440000301E-8</v>
      </c>
      <c r="R9318" s="1">
        <v>73</v>
      </c>
      <c r="S9318" s="1">
        <v>113.15</v>
      </c>
      <c r="T9318" s="1">
        <v>0.77</v>
      </c>
      <c r="U9318" s="1">
        <v>4299.7</v>
      </c>
      <c r="V9318" s="1">
        <f t="shared" si="581"/>
        <v>3.9616869229331622E-2</v>
      </c>
      <c r="W9318" s="1">
        <f t="shared" si="582"/>
        <v>0.82745105643409156</v>
      </c>
      <c r="X9318" s="1">
        <f t="shared" si="583"/>
        <v>146.94805194805195</v>
      </c>
    </row>
    <row r="9319" spans="1:24" hidden="1" x14ac:dyDescent="0.3">
      <c r="A9319" s="18" t="str">
        <f t="shared" si="580"/>
        <v>OFF - Light Commercial - Pressure Washers_2016_25</v>
      </c>
      <c r="B9319" s="1" t="s">
        <v>40</v>
      </c>
      <c r="C9319" s="1">
        <v>2020</v>
      </c>
      <c r="D9319" s="1" t="s">
        <v>178</v>
      </c>
      <c r="E9319" s="1">
        <v>2016</v>
      </c>
      <c r="F9319" s="1">
        <v>25</v>
      </c>
      <c r="G9319" s="1" t="s">
        <v>12</v>
      </c>
      <c r="H9319" s="1">
        <v>3.1139810566510199E-3</v>
      </c>
      <c r="I9319" s="1">
        <v>2.8642397759076101E-3</v>
      </c>
      <c r="J9319" s="1">
        <v>3.4267462000000001E-3</v>
      </c>
      <c r="K9319" s="1">
        <v>0.110839253</v>
      </c>
      <c r="L9319" s="1">
        <v>1.6307029E-3</v>
      </c>
      <c r="M9319" s="1">
        <v>0.22359326999999901</v>
      </c>
      <c r="N9319" s="1">
        <v>3.1850714790000002E-4</v>
      </c>
      <c r="O9319" s="1">
        <v>2.4064984507999999E-4</v>
      </c>
      <c r="P9319" s="1">
        <v>6.6804077999999999E-6</v>
      </c>
      <c r="Q9319" s="1">
        <v>5.4446242118226098E-6</v>
      </c>
      <c r="R9319" s="1">
        <v>15541.7</v>
      </c>
      <c r="S9319" s="1">
        <v>29002.9</v>
      </c>
      <c r="T9319" s="1">
        <v>244.76</v>
      </c>
      <c r="U9319" s="1">
        <v>202863.35</v>
      </c>
      <c r="V9319" s="1">
        <f t="shared" si="581"/>
        <v>4.6751374015444753</v>
      </c>
      <c r="W9319" s="1">
        <f t="shared" si="582"/>
        <v>2.6617045761056262</v>
      </c>
      <c r="X9319" s="1">
        <f t="shared" si="583"/>
        <v>118.49526066350712</v>
      </c>
    </row>
    <row r="9320" spans="1:24" hidden="1" x14ac:dyDescent="0.3">
      <c r="A9320" s="18" t="str">
        <f t="shared" si="580"/>
        <v>OFF - Light Commercial - Pressure Washers_2016_25</v>
      </c>
      <c r="B9320" s="1" t="s">
        <v>40</v>
      </c>
      <c r="C9320" s="1">
        <v>2020</v>
      </c>
      <c r="D9320" s="1" t="s">
        <v>178</v>
      </c>
      <c r="E9320" s="1">
        <v>2016</v>
      </c>
      <c r="F9320" s="1">
        <v>25</v>
      </c>
      <c r="G9320" s="1" t="s">
        <v>5</v>
      </c>
      <c r="H9320" s="1">
        <v>1.62777104166666E-6</v>
      </c>
      <c r="I9320" s="1">
        <v>1.9371820661156998E-6</v>
      </c>
      <c r="J9320" s="1">
        <v>2.3439902999999999E-6</v>
      </c>
      <c r="K9320" s="1">
        <v>1.2154674999999901E-5</v>
      </c>
      <c r="L9320" s="1">
        <v>1.6004098999999999E-5</v>
      </c>
      <c r="M9320" s="1">
        <v>2.1701932E-3</v>
      </c>
      <c r="N9320" s="1">
        <v>6.1817839999999996E-7</v>
      </c>
      <c r="O9320" s="1">
        <v>5.6872412800000002E-7</v>
      </c>
      <c r="P9320" s="1">
        <v>3.2186104999999998E-8</v>
      </c>
      <c r="Q9320" s="1">
        <v>1.8364506440000301E-8</v>
      </c>
      <c r="R9320" s="1">
        <v>73</v>
      </c>
      <c r="S9320" s="1">
        <v>295.64999999999998</v>
      </c>
      <c r="T9320" s="1">
        <v>2.06</v>
      </c>
      <c r="U9320" s="1">
        <v>4171.95</v>
      </c>
      <c r="V9320" s="1">
        <f t="shared" si="581"/>
        <v>0.15375170682255765</v>
      </c>
      <c r="W9320" s="1">
        <f t="shared" si="582"/>
        <v>1.270225230992936</v>
      </c>
      <c r="X9320" s="1">
        <f t="shared" si="583"/>
        <v>143.51941747572815</v>
      </c>
    </row>
    <row r="9321" spans="1:24" hidden="1" x14ac:dyDescent="0.3">
      <c r="A9321" s="18" t="str">
        <f t="shared" si="580"/>
        <v>OFF - Light Commercial - Pressure Washers_2016_50</v>
      </c>
      <c r="B9321" s="1" t="s">
        <v>40</v>
      </c>
      <c r="C9321" s="1">
        <v>2020</v>
      </c>
      <c r="D9321" s="1" t="s">
        <v>178</v>
      </c>
      <c r="E9321" s="1">
        <v>2016</v>
      </c>
      <c r="F9321" s="1">
        <v>50</v>
      </c>
      <c r="G9321" s="1" t="s">
        <v>12</v>
      </c>
      <c r="H9321" s="1">
        <v>6.6796287663377899E-6</v>
      </c>
      <c r="I9321" s="1">
        <v>6.1439225392775001E-6</v>
      </c>
      <c r="J9321" s="1">
        <v>7.350524E-6</v>
      </c>
      <c r="K9321" s="1">
        <v>4.5785470000000002E-4</v>
      </c>
      <c r="L9321" s="1">
        <v>1.1094410000000001E-5</v>
      </c>
      <c r="M9321" s="1">
        <v>6.5774479999999996E-3</v>
      </c>
      <c r="N9321" s="1">
        <v>4.5344331000000001E-7</v>
      </c>
      <c r="O9321" s="1">
        <v>3.4260161199999998E-7</v>
      </c>
      <c r="P9321" s="1">
        <v>7.9969780000000003E-8</v>
      </c>
      <c r="Q9321" s="1">
        <v>9.7179765171093993E-8</v>
      </c>
      <c r="R9321" s="1">
        <v>277.39999999999998</v>
      </c>
      <c r="S9321" s="1">
        <v>113.15</v>
      </c>
      <c r="T9321" s="1">
        <v>0.98</v>
      </c>
      <c r="U9321" s="1">
        <v>3281.35</v>
      </c>
      <c r="V9321" s="1">
        <f t="shared" si="581"/>
        <v>0.61998584776135701</v>
      </c>
      <c r="W9321" s="1">
        <f t="shared" si="582"/>
        <v>1.119541651980356</v>
      </c>
      <c r="X9321" s="1">
        <f t="shared" si="583"/>
        <v>115.4591836734694</v>
      </c>
    </row>
    <row r="9322" spans="1:24" hidden="1" x14ac:dyDescent="0.3">
      <c r="A9322" s="18" t="str">
        <f t="shared" si="580"/>
        <v>OFF - Light Commercial - Pressure Washers_2016_50</v>
      </c>
      <c r="B9322" s="1" t="s">
        <v>40</v>
      </c>
      <c r="C9322" s="1">
        <v>2020</v>
      </c>
      <c r="D9322" s="1" t="s">
        <v>178</v>
      </c>
      <c r="E9322" s="1">
        <v>2016</v>
      </c>
      <c r="F9322" s="1">
        <v>50</v>
      </c>
      <c r="G9322" s="1" t="s">
        <v>5</v>
      </c>
      <c r="H9322" s="1">
        <v>4.1436861111111099E-7</v>
      </c>
      <c r="I9322" s="1">
        <v>4.9313289256198305E-7</v>
      </c>
      <c r="J9322" s="1">
        <v>5.9669080000000002E-7</v>
      </c>
      <c r="K9322" s="1">
        <v>1.122974E-5</v>
      </c>
      <c r="L9322" s="1">
        <v>1.07311E-5</v>
      </c>
      <c r="M9322" s="1">
        <v>2.1854940000000001E-3</v>
      </c>
      <c r="N9322" s="1">
        <v>3.561567E-8</v>
      </c>
      <c r="O9322" s="1">
        <v>3.2766416399999997E-8</v>
      </c>
      <c r="P9322" s="1">
        <v>2.8252979999999999E-8</v>
      </c>
      <c r="Q9322" s="1">
        <v>1.8364506440000301E-8</v>
      </c>
      <c r="R9322" s="1">
        <v>73</v>
      </c>
      <c r="S9322" s="1">
        <v>113.15</v>
      </c>
      <c r="T9322" s="1">
        <v>0.77</v>
      </c>
      <c r="U9322" s="1">
        <v>4299.7</v>
      </c>
      <c r="V9322" s="1">
        <f t="shared" si="581"/>
        <v>3.7976454577613797E-2</v>
      </c>
      <c r="W9322" s="1">
        <f t="shared" si="582"/>
        <v>0.82640833305721573</v>
      </c>
      <c r="X9322" s="1">
        <f t="shared" si="583"/>
        <v>146.94805194805195</v>
      </c>
    </row>
    <row r="9323" spans="1:24" hidden="1" x14ac:dyDescent="0.3">
      <c r="A9323" s="18" t="str">
        <f t="shared" si="580"/>
        <v>OFF - Light Commercial - Pressure Washers_2017_25</v>
      </c>
      <c r="B9323" s="1" t="s">
        <v>40</v>
      </c>
      <c r="C9323" s="1">
        <v>2020</v>
      </c>
      <c r="D9323" s="1" t="s">
        <v>178</v>
      </c>
      <c r="E9323" s="1">
        <v>2017</v>
      </c>
      <c r="F9323" s="1">
        <v>25</v>
      </c>
      <c r="G9323" s="1" t="s">
        <v>12</v>
      </c>
      <c r="H9323" s="1">
        <v>3.1866569614490202E-3</v>
      </c>
      <c r="I9323" s="1">
        <v>2.93108707314081E-3</v>
      </c>
      <c r="J9323" s="1">
        <v>3.5067216000000002E-3</v>
      </c>
      <c r="K9323" s="1">
        <v>0.114546549999999</v>
      </c>
      <c r="L9323" s="1">
        <v>1.65923088E-3</v>
      </c>
      <c r="M9323" s="1">
        <v>0.23106565000000001</v>
      </c>
      <c r="N9323" s="1">
        <v>3.2760244079999999E-4</v>
      </c>
      <c r="O9323" s="1">
        <v>2.4752184415999999E-4</v>
      </c>
      <c r="P9323" s="1">
        <v>6.90354719999999E-6</v>
      </c>
      <c r="Q9323" s="1">
        <v>5.6236395687167298E-6</v>
      </c>
      <c r="R9323" s="1">
        <v>16052.7</v>
      </c>
      <c r="S9323" s="1">
        <v>29962.85</v>
      </c>
      <c r="T9323" s="1">
        <v>252.49</v>
      </c>
      <c r="U9323" s="1">
        <v>209579.34999999899</v>
      </c>
      <c r="V9323" s="1">
        <f t="shared" si="581"/>
        <v>4.6309365617036518</v>
      </c>
      <c r="W9323" s="1">
        <f t="shared" si="582"/>
        <v>2.6214823220062673</v>
      </c>
      <c r="X9323" s="1">
        <f t="shared" si="583"/>
        <v>118.66945225553486</v>
      </c>
    </row>
    <row r="9324" spans="1:24" hidden="1" x14ac:dyDescent="0.3">
      <c r="A9324" s="18" t="str">
        <f t="shared" si="580"/>
        <v>OFF - Light Commercial - Pressure Washers_2017_25</v>
      </c>
      <c r="B9324" s="1" t="s">
        <v>40</v>
      </c>
      <c r="C9324" s="1">
        <v>2020</v>
      </c>
      <c r="D9324" s="1" t="s">
        <v>178</v>
      </c>
      <c r="E9324" s="1">
        <v>2017</v>
      </c>
      <c r="F9324" s="1">
        <v>25</v>
      </c>
      <c r="G9324" s="1" t="s">
        <v>5</v>
      </c>
      <c r="H9324" s="1">
        <v>1.6434049999999999E-6</v>
      </c>
      <c r="I9324" s="1">
        <v>1.9557877685950399E-6</v>
      </c>
      <c r="J9324" s="1">
        <v>2.3665031999999999E-6</v>
      </c>
      <c r="K9324" s="1">
        <v>1.2271416E-5</v>
      </c>
      <c r="L9324" s="1">
        <v>1.6157812999999999E-5</v>
      </c>
      <c r="M9324" s="1">
        <v>2.1910361E-3</v>
      </c>
      <c r="N9324" s="1">
        <v>6.2411580000000002E-7</v>
      </c>
      <c r="O9324" s="1">
        <v>5.7418653600000002E-7</v>
      </c>
      <c r="P9324" s="1">
        <v>3.2495241000000002E-8</v>
      </c>
      <c r="Q9324" s="1">
        <v>1.8364506440000301E-8</v>
      </c>
      <c r="R9324" s="1">
        <v>73</v>
      </c>
      <c r="S9324" s="1">
        <v>302.95</v>
      </c>
      <c r="T9324" s="1">
        <v>2.08</v>
      </c>
      <c r="U9324" s="1">
        <v>4288.75</v>
      </c>
      <c r="V9324" s="1">
        <f t="shared" si="581"/>
        <v>0.15100092071047416</v>
      </c>
      <c r="W9324" s="1">
        <f t="shared" si="582"/>
        <v>1.2474996923722228</v>
      </c>
      <c r="X9324" s="1">
        <f t="shared" si="583"/>
        <v>145.64903846153845</v>
      </c>
    </row>
    <row r="9325" spans="1:24" hidden="1" x14ac:dyDescent="0.3">
      <c r="A9325" s="18" t="str">
        <f t="shared" si="580"/>
        <v>OFF - Light Commercial - Pressure Washers_2017_50</v>
      </c>
      <c r="B9325" s="1" t="s">
        <v>40</v>
      </c>
      <c r="C9325" s="1">
        <v>2020</v>
      </c>
      <c r="D9325" s="1" t="s">
        <v>178</v>
      </c>
      <c r="E9325" s="1">
        <v>2017</v>
      </c>
      <c r="F9325" s="1">
        <v>50</v>
      </c>
      <c r="G9325" s="1" t="s">
        <v>12</v>
      </c>
      <c r="H9325" s="1">
        <v>6.4901289394505198E-6</v>
      </c>
      <c r="I9325" s="1">
        <v>5.96962059850659E-6</v>
      </c>
      <c r="J9325" s="1">
        <v>7.1419909999999999E-6</v>
      </c>
      <c r="K9325" s="1">
        <v>4.3465860000000003E-4</v>
      </c>
      <c r="L9325" s="1">
        <v>1.0906759999999999E-5</v>
      </c>
      <c r="M9325" s="1">
        <v>6.5349409999999998E-3</v>
      </c>
      <c r="N9325" s="1">
        <v>4.5051291E-7</v>
      </c>
      <c r="O9325" s="1">
        <v>3.4038753199999999E-7</v>
      </c>
      <c r="P9325" s="1">
        <v>7.9452960000000004E-8</v>
      </c>
      <c r="Q9325" s="1">
        <v>9.5901084050421694E-8</v>
      </c>
      <c r="R9325" s="1">
        <v>273.75</v>
      </c>
      <c r="S9325" s="1">
        <v>113.15</v>
      </c>
      <c r="T9325" s="1">
        <v>0.98</v>
      </c>
      <c r="U9325" s="1">
        <v>3281.35</v>
      </c>
      <c r="V9325" s="1">
        <f t="shared" si="581"/>
        <v>0.60239696446661239</v>
      </c>
      <c r="W9325" s="1">
        <f t="shared" si="582"/>
        <v>1.1006058103272971</v>
      </c>
      <c r="X9325" s="1">
        <f t="shared" si="583"/>
        <v>115.4591836734694</v>
      </c>
    </row>
    <row r="9326" spans="1:24" hidden="1" x14ac:dyDescent="0.3">
      <c r="A9326" s="18" t="str">
        <f t="shared" si="580"/>
        <v>OFF - Light Commercial - Pressure Washers_2017_50</v>
      </c>
      <c r="B9326" s="1" t="s">
        <v>40</v>
      </c>
      <c r="C9326" s="1">
        <v>2020</v>
      </c>
      <c r="D9326" s="1" t="s">
        <v>178</v>
      </c>
      <c r="E9326" s="1">
        <v>2017</v>
      </c>
      <c r="F9326" s="1">
        <v>50</v>
      </c>
      <c r="G9326" s="1" t="s">
        <v>5</v>
      </c>
      <c r="H9326" s="1">
        <v>3.99539236111111E-7</v>
      </c>
      <c r="I9326" s="1">
        <v>4.7548471074380102E-7</v>
      </c>
      <c r="J9326" s="1">
        <v>5.7533649999999997E-7</v>
      </c>
      <c r="K9326" s="1">
        <v>1.1182220000000001E-5</v>
      </c>
      <c r="L9326" s="1">
        <v>1.080215E-5</v>
      </c>
      <c r="M9326" s="1">
        <v>2.2064860000000001E-3</v>
      </c>
      <c r="N9326" s="1">
        <v>3.5382180000000003E-8</v>
      </c>
      <c r="O9326" s="1">
        <v>3.2551605599999999E-8</v>
      </c>
      <c r="P9326" s="1">
        <v>2.852436E-8</v>
      </c>
      <c r="Q9326" s="1">
        <v>1.8364506440000301E-8</v>
      </c>
      <c r="R9326" s="1">
        <v>73</v>
      </c>
      <c r="S9326" s="1">
        <v>113.15</v>
      </c>
      <c r="T9326" s="1">
        <v>0.78</v>
      </c>
      <c r="U9326" s="1">
        <v>4299.7</v>
      </c>
      <c r="V9326" s="1">
        <f t="shared" si="581"/>
        <v>3.661735769864944E-2</v>
      </c>
      <c r="W9326" s="1">
        <f t="shared" si="582"/>
        <v>0.83187993541519512</v>
      </c>
      <c r="X9326" s="1">
        <f t="shared" si="583"/>
        <v>145.06410256410257</v>
      </c>
    </row>
    <row r="9327" spans="1:24" hidden="1" x14ac:dyDescent="0.3">
      <c r="A9327" s="18" t="str">
        <f t="shared" si="580"/>
        <v>OFF - Light Commercial - Pressure Washers_2018_25</v>
      </c>
      <c r="B9327" s="1" t="s">
        <v>40</v>
      </c>
      <c r="C9327" s="1">
        <v>2020</v>
      </c>
      <c r="D9327" s="1" t="s">
        <v>178</v>
      </c>
      <c r="E9327" s="1">
        <v>2018</v>
      </c>
      <c r="F9327" s="1">
        <v>25</v>
      </c>
      <c r="G9327" s="1" t="s">
        <v>12</v>
      </c>
      <c r="H9327" s="1">
        <v>3.1104057562481801E-3</v>
      </c>
      <c r="I9327" s="1">
        <v>2.8609512145970802E-3</v>
      </c>
      <c r="J9327" s="1">
        <v>3.4228117999999998E-3</v>
      </c>
      <c r="K9327" s="1">
        <v>0.11786456499999901</v>
      </c>
      <c r="L9327" s="1">
        <v>1.5854277099999999E-3</v>
      </c>
      <c r="M9327" s="1">
        <v>0.23655608</v>
      </c>
      <c r="N9327" s="1">
        <v>3.2603079779999999E-4</v>
      </c>
      <c r="O9327" s="1">
        <v>2.4633438055999998E-4</v>
      </c>
      <c r="P9327" s="1">
        <v>7.0687941000000002E-6</v>
      </c>
      <c r="Q9327" s="1">
        <v>5.7604584486286596E-6</v>
      </c>
      <c r="R9327" s="1">
        <v>16443.25</v>
      </c>
      <c r="S9327" s="1">
        <v>30696.499999999902</v>
      </c>
      <c r="T9327" s="1">
        <v>258.52999999999997</v>
      </c>
      <c r="U9327" s="1">
        <v>214554.3</v>
      </c>
      <c r="V9327" s="1">
        <f t="shared" si="581"/>
        <v>4.4153163957792119</v>
      </c>
      <c r="W9327" s="1">
        <f t="shared" si="582"/>
        <v>2.4467963405211552</v>
      </c>
      <c r="X9327" s="1">
        <f t="shared" si="583"/>
        <v>118.7347696592268</v>
      </c>
    </row>
    <row r="9328" spans="1:24" hidden="1" x14ac:dyDescent="0.3">
      <c r="A9328" s="18" t="str">
        <f t="shared" si="580"/>
        <v>OFF - Light Commercial - Pressure Washers_2018_25</v>
      </c>
      <c r="B9328" s="1" t="s">
        <v>40</v>
      </c>
      <c r="C9328" s="1">
        <v>2020</v>
      </c>
      <c r="D9328" s="1" t="s">
        <v>178</v>
      </c>
      <c r="E9328" s="1">
        <v>2018</v>
      </c>
      <c r="F9328" s="1">
        <v>25</v>
      </c>
      <c r="G9328" s="1" t="s">
        <v>5</v>
      </c>
      <c r="H9328" s="1">
        <v>1.6610032638888799E-6</v>
      </c>
      <c r="I9328" s="1">
        <v>1.97673115702479E-6</v>
      </c>
      <c r="J9328" s="1">
        <v>2.3918447000000001E-6</v>
      </c>
      <c r="K9328" s="1">
        <v>1.2402827999999899E-5</v>
      </c>
      <c r="L9328" s="1">
        <v>1.6330837000000001E-5</v>
      </c>
      <c r="M9328" s="1">
        <v>2.2144993000000001E-3</v>
      </c>
      <c r="N9328" s="1">
        <v>6.3079909999999997E-7</v>
      </c>
      <c r="O9328" s="1">
        <v>5.8033517199999998E-7</v>
      </c>
      <c r="P9328" s="1">
        <v>3.2843207000000001E-8</v>
      </c>
      <c r="Q9328" s="1">
        <v>1.8364506440000301E-8</v>
      </c>
      <c r="R9328" s="1">
        <v>73</v>
      </c>
      <c r="S9328" s="1">
        <v>306.60000000000002</v>
      </c>
      <c r="T9328" s="1">
        <v>2.1</v>
      </c>
      <c r="U9328" s="1">
        <v>4336.2</v>
      </c>
      <c r="V9328" s="1">
        <f t="shared" si="581"/>
        <v>0.15094784012924523</v>
      </c>
      <c r="W9328" s="1">
        <f t="shared" si="582"/>
        <v>1.2470611210292408</v>
      </c>
      <c r="X9328" s="1">
        <f t="shared" si="583"/>
        <v>146</v>
      </c>
    </row>
    <row r="9329" spans="1:24" hidden="1" x14ac:dyDescent="0.3">
      <c r="A9329" s="18" t="str">
        <f t="shared" si="580"/>
        <v>OFF - Light Commercial - Pressure Washers_2018_50</v>
      </c>
      <c r="B9329" s="1" t="s">
        <v>40</v>
      </c>
      <c r="C9329" s="1">
        <v>2020</v>
      </c>
      <c r="D9329" s="1" t="s">
        <v>178</v>
      </c>
      <c r="E9329" s="1">
        <v>2018</v>
      </c>
      <c r="F9329" s="1">
        <v>50</v>
      </c>
      <c r="G9329" s="1" t="s">
        <v>12</v>
      </c>
      <c r="H9329" s="1">
        <v>6.4374844948243304E-6</v>
      </c>
      <c r="I9329" s="1">
        <v>5.9211982383394204E-6</v>
      </c>
      <c r="J9329" s="1">
        <v>7.084059E-6</v>
      </c>
      <c r="K9329" s="1">
        <v>4.2054169999999999E-4</v>
      </c>
      <c r="L9329" s="1">
        <v>1.095017E-5</v>
      </c>
      <c r="M9329" s="1">
        <v>6.6314490000000002E-3</v>
      </c>
      <c r="N9329" s="1">
        <v>4.5716616E-7</v>
      </c>
      <c r="O9329" s="1">
        <v>3.45414432E-7</v>
      </c>
      <c r="P9329" s="1">
        <v>8.0626330000000003E-8</v>
      </c>
      <c r="Q9329" s="1">
        <v>9.7179765171093993E-8</v>
      </c>
      <c r="R9329" s="1">
        <v>277.39999999999998</v>
      </c>
      <c r="S9329" s="1">
        <v>113.15</v>
      </c>
      <c r="T9329" s="1">
        <v>0.99</v>
      </c>
      <c r="U9329" s="1">
        <v>3281.35</v>
      </c>
      <c r="V9329" s="1">
        <f t="shared" si="581"/>
        <v>0.59751064341895499</v>
      </c>
      <c r="W9329" s="1">
        <f t="shared" si="582"/>
        <v>1.1049863319694995</v>
      </c>
      <c r="X9329" s="1">
        <f t="shared" si="583"/>
        <v>114.2929292929293</v>
      </c>
    </row>
    <row r="9330" spans="1:24" hidden="1" x14ac:dyDescent="0.3">
      <c r="A9330" s="18" t="str">
        <f t="shared" si="580"/>
        <v>OFF - Light Commercial - Pressure Washers_2018_50</v>
      </c>
      <c r="B9330" s="1" t="s">
        <v>40</v>
      </c>
      <c r="C9330" s="1">
        <v>2020</v>
      </c>
      <c r="D9330" s="1" t="s">
        <v>178</v>
      </c>
      <c r="E9330" s="1">
        <v>2018</v>
      </c>
      <c r="F9330" s="1">
        <v>50</v>
      </c>
      <c r="G9330" s="1" t="s">
        <v>5</v>
      </c>
      <c r="H9330" s="1">
        <v>3.8480659722222201E-7</v>
      </c>
      <c r="I9330" s="1">
        <v>4.5795165289256198E-7</v>
      </c>
      <c r="J9330" s="1">
        <v>5.5412149999999998E-7</v>
      </c>
      <c r="K9330" s="1">
        <v>1.114492E-5</v>
      </c>
      <c r="L9330" s="1">
        <v>1.088546E-5</v>
      </c>
      <c r="M9330" s="1">
        <v>2.2301130000000001E-3</v>
      </c>
      <c r="N9330" s="1">
        <v>3.5179300000000003E-8</v>
      </c>
      <c r="O9330" s="1">
        <v>3.2364955999999998E-8</v>
      </c>
      <c r="P9330" s="1">
        <v>2.88298E-8</v>
      </c>
      <c r="Q9330" s="1">
        <v>1.8364506440000301E-8</v>
      </c>
      <c r="R9330" s="1">
        <v>73</v>
      </c>
      <c r="S9330" s="1">
        <v>113.15</v>
      </c>
      <c r="T9330" s="1">
        <v>0.79</v>
      </c>
      <c r="U9330" s="1">
        <v>4299.7</v>
      </c>
      <c r="V9330" s="1">
        <f t="shared" si="581"/>
        <v>3.5267126584202814E-2</v>
      </c>
      <c r="W9330" s="1">
        <f t="shared" si="582"/>
        <v>0.83829568759595929</v>
      </c>
      <c r="X9330" s="1">
        <f t="shared" si="583"/>
        <v>143.22784810126583</v>
      </c>
    </row>
    <row r="9331" spans="1:24" hidden="1" x14ac:dyDescent="0.3">
      <c r="A9331" s="18" t="str">
        <f t="shared" si="580"/>
        <v>OFF - Light Commercial - Pressure Washers_2019_25</v>
      </c>
      <c r="B9331" s="1" t="s">
        <v>40</v>
      </c>
      <c r="C9331" s="1">
        <v>2020</v>
      </c>
      <c r="D9331" s="1" t="s">
        <v>178</v>
      </c>
      <c r="E9331" s="1">
        <v>2019</v>
      </c>
      <c r="F9331" s="1">
        <v>25</v>
      </c>
      <c r="G9331" s="1" t="s">
        <v>12</v>
      </c>
      <c r="H9331" s="1">
        <v>2.84569921640363E-3</v>
      </c>
      <c r="I9331" s="1">
        <v>2.61747413924806E-3</v>
      </c>
      <c r="J9331" s="1">
        <v>3.13151839999999E-3</v>
      </c>
      <c r="K9331" s="1">
        <v>0.12421818499999999</v>
      </c>
      <c r="L9331" s="1">
        <v>1.4318441999999999E-3</v>
      </c>
      <c r="M9331" s="1">
        <v>0.24155326999999999</v>
      </c>
      <c r="N9331" s="1">
        <v>3.0373714080000002E-4</v>
      </c>
      <c r="O9331" s="1">
        <v>2.2949028416E-4</v>
      </c>
      <c r="P9331" s="1">
        <v>7.2193215000000001E-6</v>
      </c>
      <c r="Q9331" s="1">
        <v>5.94586721112614E-6</v>
      </c>
      <c r="R9331" s="1">
        <v>16972.5</v>
      </c>
      <c r="S9331" s="1">
        <v>31368.1</v>
      </c>
      <c r="T9331" s="1">
        <v>263.83999999999997</v>
      </c>
      <c r="U9331" s="1">
        <v>219120.45</v>
      </c>
      <c r="V9331" s="1">
        <f t="shared" si="581"/>
        <v>3.9553788690728018</v>
      </c>
      <c r="W9331" s="1">
        <f t="shared" si="582"/>
        <v>2.1637219667474685</v>
      </c>
      <c r="X9331" s="1">
        <f t="shared" si="583"/>
        <v>118.89061552456035</v>
      </c>
    </row>
    <row r="9332" spans="1:24" hidden="1" x14ac:dyDescent="0.3">
      <c r="A9332" s="18" t="str">
        <f t="shared" si="580"/>
        <v>OFF - Light Commercial - Pressure Washers_2019_25</v>
      </c>
      <c r="B9332" s="1" t="s">
        <v>40</v>
      </c>
      <c r="C9332" s="1">
        <v>2020</v>
      </c>
      <c r="D9332" s="1" t="s">
        <v>178</v>
      </c>
      <c r="E9332" s="1">
        <v>2019</v>
      </c>
      <c r="F9332" s="1">
        <v>25</v>
      </c>
      <c r="G9332" s="1" t="s">
        <v>5</v>
      </c>
      <c r="H9332" s="1">
        <v>1.69315229166666E-6</v>
      </c>
      <c r="I9332" s="1">
        <v>2.0149911570247899E-6</v>
      </c>
      <c r="J9332" s="1">
        <v>2.4381392999999998E-6</v>
      </c>
      <c r="K9332" s="1">
        <v>1.2642889E-5</v>
      </c>
      <c r="L9332" s="1">
        <v>1.6646926999999999E-5</v>
      </c>
      <c r="M9332" s="1">
        <v>2.2573614E-3</v>
      </c>
      <c r="N9332" s="1">
        <v>6.4300849999999899E-7</v>
      </c>
      <c r="O9332" s="1">
        <v>5.9156782000000003E-7</v>
      </c>
      <c r="P9332" s="1">
        <v>3.3478901000000003E-8</v>
      </c>
      <c r="Q9332" s="1">
        <v>1.8364506440000301E-8</v>
      </c>
      <c r="R9332" s="1">
        <v>73</v>
      </c>
      <c r="S9332" s="1">
        <v>310.25</v>
      </c>
      <c r="T9332" s="1">
        <v>2.14</v>
      </c>
      <c r="U9332" s="1">
        <v>4383.6499999999996</v>
      </c>
      <c r="V9332" s="1">
        <f t="shared" si="581"/>
        <v>0.15220393246359978</v>
      </c>
      <c r="W9332" s="1">
        <f t="shared" si="582"/>
        <v>1.2574386463192324</v>
      </c>
      <c r="X9332" s="1">
        <f t="shared" si="583"/>
        <v>144.97663551401868</v>
      </c>
    </row>
    <row r="9333" spans="1:24" hidden="1" x14ac:dyDescent="0.3">
      <c r="A9333" s="18" t="str">
        <f t="shared" si="580"/>
        <v>OFF - Light Commercial - Pressure Washers_2019_50</v>
      </c>
      <c r="B9333" s="1" t="s">
        <v>40</v>
      </c>
      <c r="C9333" s="1">
        <v>2020</v>
      </c>
      <c r="D9333" s="1" t="s">
        <v>178</v>
      </c>
      <c r="E9333" s="1">
        <v>2019</v>
      </c>
      <c r="F9333" s="1">
        <v>50</v>
      </c>
      <c r="G9333" s="1" t="s">
        <v>12</v>
      </c>
      <c r="H9333" s="1">
        <v>6.2700531333404196E-6</v>
      </c>
      <c r="I9333" s="1">
        <v>5.7671948720465102E-6</v>
      </c>
      <c r="J9333" s="1">
        <v>6.8998109999999997E-6</v>
      </c>
      <c r="K9333" s="1">
        <v>3.9880109999999999E-4</v>
      </c>
      <c r="L9333" s="1">
        <v>1.079988E-5</v>
      </c>
      <c r="M9333" s="1">
        <v>6.611479E-3</v>
      </c>
      <c r="N9333" s="1">
        <v>4.5578934000000002E-7</v>
      </c>
      <c r="O9333" s="1">
        <v>3.4437416799999998E-7</v>
      </c>
      <c r="P9333" s="1">
        <v>8.0383520000000006E-8</v>
      </c>
      <c r="Q9333" s="1">
        <v>9.5901084050421694E-8</v>
      </c>
      <c r="R9333" s="1">
        <v>273.75</v>
      </c>
      <c r="S9333" s="1">
        <v>113.15</v>
      </c>
      <c r="T9333" s="1">
        <v>0.99</v>
      </c>
      <c r="U9333" s="1">
        <v>3281.35</v>
      </c>
      <c r="V9333" s="1">
        <f t="shared" si="581"/>
        <v>0.58197009794514432</v>
      </c>
      <c r="W9333" s="1">
        <f t="shared" si="582"/>
        <v>1.0898205038744384</v>
      </c>
      <c r="X9333" s="1">
        <f t="shared" si="583"/>
        <v>114.2929292929293</v>
      </c>
    </row>
    <row r="9334" spans="1:24" hidden="1" x14ac:dyDescent="0.3">
      <c r="A9334" s="18" t="str">
        <f t="shared" si="580"/>
        <v>OFF - Light Commercial - Pressure Washers_2019_50</v>
      </c>
      <c r="B9334" s="1" t="s">
        <v>40</v>
      </c>
      <c r="C9334" s="1">
        <v>2020</v>
      </c>
      <c r="D9334" s="1" t="s">
        <v>178</v>
      </c>
      <c r="E9334" s="1">
        <v>2019</v>
      </c>
      <c r="F9334" s="1">
        <v>50</v>
      </c>
      <c r="G9334" s="1" t="s">
        <v>5</v>
      </c>
      <c r="H9334" s="1">
        <v>3.7287576388888799E-7</v>
      </c>
      <c r="I9334" s="1">
        <v>4.4375297520661101E-7</v>
      </c>
      <c r="J9334" s="1">
        <v>5.3694110000000001E-7</v>
      </c>
      <c r="K9334" s="1">
        <v>1.120054E-5</v>
      </c>
      <c r="L9334" s="1">
        <v>1.106316E-5</v>
      </c>
      <c r="M9334" s="1">
        <v>2.2732780000000001E-3</v>
      </c>
      <c r="N9334" s="1">
        <v>3.5267190000000002E-8</v>
      </c>
      <c r="O9334" s="1">
        <v>3.2445814799999999E-8</v>
      </c>
      <c r="P9334" s="1">
        <v>2.938781E-8</v>
      </c>
      <c r="Q9334" s="1">
        <v>1.9282731762000301E-8</v>
      </c>
      <c r="R9334" s="1">
        <v>76.649999999999906</v>
      </c>
      <c r="S9334" s="1">
        <v>116.8</v>
      </c>
      <c r="T9334" s="1">
        <v>0.8</v>
      </c>
      <c r="U9334" s="1">
        <v>4438.3999999999996</v>
      </c>
      <c r="V9334" s="1">
        <f t="shared" si="581"/>
        <v>3.3105750611598345E-2</v>
      </c>
      <c r="W9334" s="1">
        <f t="shared" si="582"/>
        <v>0.82535607961993429</v>
      </c>
      <c r="X9334" s="1">
        <f t="shared" si="583"/>
        <v>146</v>
      </c>
    </row>
    <row r="9335" spans="1:24" hidden="1" x14ac:dyDescent="0.3">
      <c r="A9335" s="18" t="str">
        <f t="shared" si="580"/>
        <v>OFF - Light Commercial - Pressure Washers_2020_25</v>
      </c>
      <c r="B9335" s="1" t="s">
        <v>40</v>
      </c>
      <c r="C9335" s="1">
        <v>2020</v>
      </c>
      <c r="D9335" s="1" t="s">
        <v>178</v>
      </c>
      <c r="E9335" s="1">
        <v>2020</v>
      </c>
      <c r="F9335" s="1">
        <v>25</v>
      </c>
      <c r="G9335" s="1" t="s">
        <v>12</v>
      </c>
      <c r="H9335" s="1">
        <v>2.2799848060637601E-3</v>
      </c>
      <c r="I9335" s="1">
        <v>2.09713002461744E-3</v>
      </c>
      <c r="J9335" s="1">
        <v>2.5089842000000002E-3</v>
      </c>
      <c r="K9335" s="1">
        <v>0.13633231700000001</v>
      </c>
      <c r="L9335" s="1">
        <v>1.1825250399999901E-3</v>
      </c>
      <c r="M9335" s="1">
        <v>0.24505370000000001</v>
      </c>
      <c r="N9335" s="1">
        <v>2.4351510779999899E-4</v>
      </c>
      <c r="O9335" s="1">
        <v>1.8398919256E-4</v>
      </c>
      <c r="P9335" s="1">
        <v>7.3251869000000001E-6</v>
      </c>
      <c r="Q9335" s="1">
        <v>6.2118328842259797E-6</v>
      </c>
      <c r="R9335" s="1">
        <v>17731.7</v>
      </c>
      <c r="S9335" s="1">
        <v>31838.949999999899</v>
      </c>
      <c r="T9335" s="1">
        <v>267.45</v>
      </c>
      <c r="U9335" s="1">
        <v>222222.95</v>
      </c>
      <c r="V9335" s="1">
        <f t="shared" si="581"/>
        <v>3.1248203211549463</v>
      </c>
      <c r="W9335" s="1">
        <f t="shared" si="582"/>
        <v>1.7620167714401074</v>
      </c>
      <c r="X9335" s="1">
        <f t="shared" si="583"/>
        <v>119.04636380631857</v>
      </c>
    </row>
    <row r="9336" spans="1:24" hidden="1" x14ac:dyDescent="0.3">
      <c r="A9336" s="18" t="str">
        <f t="shared" si="580"/>
        <v>OFF - Light Commercial - Pressure Washers_2020_25</v>
      </c>
      <c r="B9336" s="1" t="s">
        <v>40</v>
      </c>
      <c r="C9336" s="1">
        <v>2020</v>
      </c>
      <c r="D9336" s="1" t="s">
        <v>178</v>
      </c>
      <c r="E9336" s="1">
        <v>2020</v>
      </c>
      <c r="F9336" s="1">
        <v>25</v>
      </c>
      <c r="G9336" s="1" t="s">
        <v>5</v>
      </c>
      <c r="H9336" s="1">
        <v>1.7150418055555501E-6</v>
      </c>
      <c r="I9336" s="1">
        <v>2.0410414876032999E-6</v>
      </c>
      <c r="J9336" s="1">
        <v>2.4696601999999999E-6</v>
      </c>
      <c r="K9336" s="1">
        <v>1.2806328999999901E-5</v>
      </c>
      <c r="L9336" s="1">
        <v>1.6862141000000001E-5</v>
      </c>
      <c r="M9336" s="1">
        <v>2.2865450000000001E-3</v>
      </c>
      <c r="N9336" s="1">
        <v>6.5132120000000005E-7</v>
      </c>
      <c r="O9336" s="1">
        <v>5.9921550400000004E-7</v>
      </c>
      <c r="P9336" s="1">
        <v>3.3911718999999999E-8</v>
      </c>
      <c r="Q9336" s="1">
        <v>1.9282731762000301E-8</v>
      </c>
      <c r="R9336" s="1">
        <v>76.650000000000006</v>
      </c>
      <c r="S9336" s="1">
        <v>313.89999999999998</v>
      </c>
      <c r="T9336" s="1">
        <v>2.17</v>
      </c>
      <c r="U9336" s="1">
        <v>4431.1000000000004</v>
      </c>
      <c r="V9336" s="1">
        <f t="shared" si="581"/>
        <v>0.15252073239379016</v>
      </c>
      <c r="W9336" s="1">
        <f t="shared" si="582"/>
        <v>1.2600557659743279</v>
      </c>
      <c r="X9336" s="1">
        <f t="shared" si="583"/>
        <v>144.65437788018431</v>
      </c>
    </row>
    <row r="9337" spans="1:24" hidden="1" x14ac:dyDescent="0.3">
      <c r="A9337" s="18" t="str">
        <f t="shared" si="580"/>
        <v>OFF - Light Commercial - Pressure Washers_2020_50</v>
      </c>
      <c r="B9337" s="1" t="s">
        <v>40</v>
      </c>
      <c r="C9337" s="1">
        <v>2020</v>
      </c>
      <c r="D9337" s="1" t="s">
        <v>178</v>
      </c>
      <c r="E9337" s="1">
        <v>2020</v>
      </c>
      <c r="F9337" s="1">
        <v>50</v>
      </c>
      <c r="G9337" s="1" t="s">
        <v>12</v>
      </c>
      <c r="H9337" s="1">
        <v>6.4154314778011299E-6</v>
      </c>
      <c r="I9337" s="1">
        <v>5.9009138732814804E-6</v>
      </c>
      <c r="J9337" s="1">
        <v>7.0597910000000001E-6</v>
      </c>
      <c r="K9337" s="1">
        <v>3.964598E-4</v>
      </c>
      <c r="L9337" s="1">
        <v>1.119458E-5</v>
      </c>
      <c r="M9337" s="1">
        <v>6.9283610000000001E-3</v>
      </c>
      <c r="N9337" s="1">
        <v>4.7763504000000004E-7</v>
      </c>
      <c r="O9337" s="1">
        <v>3.6087980799999998E-7</v>
      </c>
      <c r="P9337" s="1">
        <v>8.4236239999999998E-8</v>
      </c>
      <c r="Q9337" s="1">
        <v>1.0101580853311E-7</v>
      </c>
      <c r="R9337" s="1">
        <v>288.35000000000002</v>
      </c>
      <c r="S9337" s="1">
        <v>120.45</v>
      </c>
      <c r="T9337" s="1">
        <v>1.03</v>
      </c>
      <c r="U9337" s="1">
        <v>3493.05</v>
      </c>
      <c r="V9337" s="1">
        <f t="shared" si="581"/>
        <v>0.55937502799323435</v>
      </c>
      <c r="W9337" s="1">
        <f t="shared" si="582"/>
        <v>1.0611862222266666</v>
      </c>
      <c r="X9337" s="1">
        <f t="shared" si="583"/>
        <v>116.94174757281553</v>
      </c>
    </row>
    <row r="9338" spans="1:24" hidden="1" x14ac:dyDescent="0.3">
      <c r="A9338" s="18" t="str">
        <f t="shared" si="580"/>
        <v>OFF - Light Commercial - Pressure Washers_2020_50</v>
      </c>
      <c r="B9338" s="1" t="s">
        <v>40</v>
      </c>
      <c r="C9338" s="1">
        <v>2020</v>
      </c>
      <c r="D9338" s="1" t="s">
        <v>178</v>
      </c>
      <c r="E9338" s="1">
        <v>2020</v>
      </c>
      <c r="F9338" s="1">
        <v>50</v>
      </c>
      <c r="G9338" s="1" t="s">
        <v>5</v>
      </c>
      <c r="H9338" s="1">
        <v>3.5806687500000002E-7</v>
      </c>
      <c r="I9338" s="1">
        <v>4.2612917355371903E-7</v>
      </c>
      <c r="J9338" s="1">
        <v>5.1561630000000003E-7</v>
      </c>
      <c r="K9338" s="1">
        <v>1.1183189999999999E-5</v>
      </c>
      <c r="L9338" s="1">
        <v>1.117276E-5</v>
      </c>
      <c r="M9338" s="1">
        <v>2.3026660000000001E-3</v>
      </c>
      <c r="N9338" s="1">
        <v>3.5122440000000003E-8</v>
      </c>
      <c r="O9338" s="1">
        <v>3.2312644799999999E-8</v>
      </c>
      <c r="P9338" s="1">
        <v>2.9767729999999999E-8</v>
      </c>
      <c r="Q9338" s="1">
        <v>1.9282731762000301E-8</v>
      </c>
      <c r="R9338" s="1">
        <v>76.649999999999906</v>
      </c>
      <c r="S9338" s="1">
        <v>116.8</v>
      </c>
      <c r="T9338" s="1">
        <v>0.81</v>
      </c>
      <c r="U9338" s="1">
        <v>4438.3999999999996</v>
      </c>
      <c r="V9338" s="1">
        <f t="shared" si="581"/>
        <v>3.1790944368153419E-2</v>
      </c>
      <c r="W9338" s="1">
        <f t="shared" si="582"/>
        <v>0.83353267892124994</v>
      </c>
      <c r="X9338" s="1">
        <f t="shared" si="583"/>
        <v>144.19753086419752</v>
      </c>
    </row>
    <row r="9339" spans="1:24" hidden="1" x14ac:dyDescent="0.3">
      <c r="A9339" s="18" t="str">
        <f t="shared" si="580"/>
        <v>OFF - Light Commercial - Pumps_1989_25</v>
      </c>
      <c r="B9339" s="1" t="s">
        <v>40</v>
      </c>
      <c r="C9339" s="1">
        <v>2020</v>
      </c>
      <c r="D9339" s="1" t="s">
        <v>179</v>
      </c>
      <c r="E9339" s="1">
        <v>1989</v>
      </c>
      <c r="F9339" s="1">
        <v>25</v>
      </c>
      <c r="G9339" s="1" t="s">
        <v>5</v>
      </c>
      <c r="H9339" s="1">
        <v>1.9239743055555498E-6</v>
      </c>
      <c r="I9339" s="1">
        <v>2.2896884297520599E-6</v>
      </c>
      <c r="J9339" s="1">
        <v>2.770523E-6</v>
      </c>
      <c r="K9339" s="1">
        <v>6.9825139999999996E-6</v>
      </c>
      <c r="L9339" s="1">
        <v>1.1229485E-5</v>
      </c>
      <c r="M9339" s="1">
        <v>7.9363239999999998E-4</v>
      </c>
      <c r="N9339" s="1">
        <v>8.9942800000000005E-7</v>
      </c>
      <c r="O9339" s="1">
        <v>8.2747376000000002E-7</v>
      </c>
      <c r="P9339" s="1">
        <v>1.13476329999999E-8</v>
      </c>
      <c r="Q9339" s="1">
        <v>6.4275772540000997E-9</v>
      </c>
      <c r="R9339" s="1">
        <v>25.549999999999901</v>
      </c>
      <c r="S9339" s="1">
        <v>58.4</v>
      </c>
      <c r="T9339" s="1">
        <v>0.14000000000000001</v>
      </c>
      <c r="U9339" s="1">
        <v>657</v>
      </c>
      <c r="V9339" s="1">
        <f t="shared" si="581"/>
        <v>1.1539835571253505</v>
      </c>
      <c r="W9339" s="1">
        <f t="shared" si="582"/>
        <v>5.6595652389216111</v>
      </c>
      <c r="X9339" s="1">
        <f t="shared" si="583"/>
        <v>417.14285714285711</v>
      </c>
    </row>
    <row r="9340" spans="1:24" hidden="1" x14ac:dyDescent="0.3">
      <c r="A9340" s="18" t="str">
        <f t="shared" si="580"/>
        <v>OFF - Light Commercial - Pumps_1989_50</v>
      </c>
      <c r="B9340" s="1" t="s">
        <v>40</v>
      </c>
      <c r="C9340" s="1">
        <v>2020</v>
      </c>
      <c r="D9340" s="1" t="s">
        <v>179</v>
      </c>
      <c r="E9340" s="1">
        <v>1989</v>
      </c>
      <c r="F9340" s="1">
        <v>50</v>
      </c>
      <c r="G9340" s="1" t="s">
        <v>5</v>
      </c>
      <c r="H9340" s="1">
        <v>7.1796666666666599E-6</v>
      </c>
      <c r="I9340" s="1">
        <v>8.5443966942148693E-6</v>
      </c>
      <c r="J9340" s="1">
        <v>1.0338719999999999E-5</v>
      </c>
      <c r="K9340" s="1">
        <v>2.1029209999999999E-5</v>
      </c>
      <c r="L9340" s="1">
        <v>1.4283950000000001E-5</v>
      </c>
      <c r="M9340" s="1">
        <v>1.0712530000000001E-3</v>
      </c>
      <c r="N9340" s="1">
        <v>1.9907549999999999E-6</v>
      </c>
      <c r="O9340" s="1">
        <v>1.8314946000000001E-6</v>
      </c>
      <c r="P9340" s="1">
        <v>1.384863E-8</v>
      </c>
      <c r="Q9340" s="1">
        <v>9.1822532200001506E-9</v>
      </c>
      <c r="R9340" s="1">
        <v>36.5</v>
      </c>
      <c r="S9340" s="1">
        <v>21.9</v>
      </c>
      <c r="T9340" s="1">
        <v>0.06</v>
      </c>
      <c r="U9340" s="1">
        <v>810.3</v>
      </c>
      <c r="V9340" s="1">
        <f t="shared" si="581"/>
        <v>3.4915974295036829</v>
      </c>
      <c r="W9340" s="1">
        <f t="shared" si="582"/>
        <v>5.8370186787941449</v>
      </c>
      <c r="X9340" s="1">
        <f t="shared" si="583"/>
        <v>365</v>
      </c>
    </row>
    <row r="9341" spans="1:24" hidden="1" x14ac:dyDescent="0.3">
      <c r="A9341" s="18" t="str">
        <f t="shared" si="580"/>
        <v>OFF - Light Commercial - Pumps_1990_25</v>
      </c>
      <c r="B9341" s="1" t="s">
        <v>40</v>
      </c>
      <c r="C9341" s="1">
        <v>2020</v>
      </c>
      <c r="D9341" s="1" t="s">
        <v>179</v>
      </c>
      <c r="E9341" s="1">
        <v>1990</v>
      </c>
      <c r="F9341" s="1">
        <v>25</v>
      </c>
      <c r="G9341" s="1" t="s">
        <v>5</v>
      </c>
      <c r="H9341" s="1">
        <v>5.7784131944444397E-6</v>
      </c>
      <c r="I9341" s="1">
        <v>6.8767892561983403E-6</v>
      </c>
      <c r="J9341" s="1">
        <v>8.3209149999999996E-6</v>
      </c>
      <c r="K9341" s="1">
        <v>2.0971099E-5</v>
      </c>
      <c r="L9341" s="1">
        <v>3.3726339999999999E-5</v>
      </c>
      <c r="M9341" s="1">
        <v>2.3835749999999902E-3</v>
      </c>
      <c r="N9341" s="1">
        <v>2.7013190000000002E-6</v>
      </c>
      <c r="O9341" s="1">
        <v>2.4852134800000001E-6</v>
      </c>
      <c r="P9341" s="1">
        <v>3.4081179999999997E-8</v>
      </c>
      <c r="Q9341" s="1">
        <v>2.02009570840003E-8</v>
      </c>
      <c r="R9341" s="1">
        <v>80.3</v>
      </c>
      <c r="S9341" s="1">
        <v>171.55</v>
      </c>
      <c r="T9341" s="1">
        <v>0.43</v>
      </c>
      <c r="U9341" s="1">
        <v>1894.35</v>
      </c>
      <c r="V9341" s="1">
        <f t="shared" si="581"/>
        <v>1.2020266422772803</v>
      </c>
      <c r="W9341" s="1">
        <f t="shared" si="582"/>
        <v>5.8951870874858576</v>
      </c>
      <c r="X9341" s="1">
        <f t="shared" si="583"/>
        <v>398.95348837209303</v>
      </c>
    </row>
    <row r="9342" spans="1:24" hidden="1" x14ac:dyDescent="0.3">
      <c r="A9342" s="18" t="str">
        <f t="shared" si="580"/>
        <v>OFF - Light Commercial - Pumps_1990_50</v>
      </c>
      <c r="B9342" s="1" t="s">
        <v>40</v>
      </c>
      <c r="C9342" s="1">
        <v>2020</v>
      </c>
      <c r="D9342" s="1" t="s">
        <v>179</v>
      </c>
      <c r="E9342" s="1">
        <v>1990</v>
      </c>
      <c r="F9342" s="1">
        <v>50</v>
      </c>
      <c r="G9342" s="1" t="s">
        <v>5</v>
      </c>
      <c r="H9342" s="1">
        <v>2.15632430555555E-5</v>
      </c>
      <c r="I9342" s="1">
        <v>2.5662041322313998E-5</v>
      </c>
      <c r="J9342" s="1">
        <v>3.1051070000000003E-5</v>
      </c>
      <c r="K9342" s="1">
        <v>6.3158619999999997E-5</v>
      </c>
      <c r="L9342" s="1">
        <v>4.2900079999999998E-5</v>
      </c>
      <c r="M9342" s="1">
        <v>3.2173760000000001E-3</v>
      </c>
      <c r="N9342" s="1">
        <v>5.9789859999999999E-6</v>
      </c>
      <c r="O9342" s="1">
        <v>5.5006671199999999E-6</v>
      </c>
      <c r="P9342" s="1">
        <v>4.1592639999999998E-8</v>
      </c>
      <c r="Q9342" s="1">
        <v>2.84649849820004E-8</v>
      </c>
      <c r="R9342" s="1">
        <v>113.15</v>
      </c>
      <c r="S9342" s="1">
        <v>69.349999999999994</v>
      </c>
      <c r="T9342" s="1">
        <v>0.17</v>
      </c>
      <c r="U9342" s="1">
        <v>2565.9499999999998</v>
      </c>
      <c r="V9342" s="1">
        <f t="shared" si="581"/>
        <v>3.3115522453560007</v>
      </c>
      <c r="W9342" s="1">
        <f t="shared" si="582"/>
        <v>5.5360309986883642</v>
      </c>
      <c r="X9342" s="1">
        <f t="shared" si="583"/>
        <v>407.94117647058818</v>
      </c>
    </row>
    <row r="9343" spans="1:24" hidden="1" x14ac:dyDescent="0.3">
      <c r="A9343" s="18" t="str">
        <f t="shared" si="580"/>
        <v>OFF - Light Commercial - Pumps_1991_25</v>
      </c>
      <c r="B9343" s="1" t="s">
        <v>40</v>
      </c>
      <c r="C9343" s="1">
        <v>2020</v>
      </c>
      <c r="D9343" s="1" t="s">
        <v>179</v>
      </c>
      <c r="E9343" s="1">
        <v>1991</v>
      </c>
      <c r="F9343" s="1">
        <v>25</v>
      </c>
      <c r="G9343" s="1" t="s">
        <v>5</v>
      </c>
      <c r="H9343" s="1">
        <v>6.3729624999999997E-6</v>
      </c>
      <c r="I9343" s="1">
        <v>7.5843520661156998E-6</v>
      </c>
      <c r="J9343" s="1">
        <v>9.1770659999999993E-6</v>
      </c>
      <c r="K9343" s="1">
        <v>2.31288499999999E-5</v>
      </c>
      <c r="L9343" s="1">
        <v>3.71964999999999E-5</v>
      </c>
      <c r="M9343" s="1">
        <v>2.6288240000000001E-3</v>
      </c>
      <c r="N9343" s="1">
        <v>2.9792619999999998E-6</v>
      </c>
      <c r="O9343" s="1">
        <v>2.74092104E-6</v>
      </c>
      <c r="P9343" s="1">
        <v>3.7587849999999997E-8</v>
      </c>
      <c r="Q9343" s="1">
        <v>2.2955633050000301E-8</v>
      </c>
      <c r="R9343" s="1">
        <v>91.25</v>
      </c>
      <c r="S9343" s="1">
        <v>189.8</v>
      </c>
      <c r="T9343" s="1">
        <v>0.47</v>
      </c>
      <c r="U9343" s="1">
        <v>2087.8000000000002</v>
      </c>
      <c r="V9343" s="1">
        <f t="shared" si="581"/>
        <v>1.2028686113929428</v>
      </c>
      <c r="W9343" s="1">
        <f t="shared" si="582"/>
        <v>5.8993176890576766</v>
      </c>
      <c r="X9343" s="1">
        <f t="shared" si="583"/>
        <v>403.82978723404261</v>
      </c>
    </row>
    <row r="9344" spans="1:24" hidden="1" x14ac:dyDescent="0.3">
      <c r="A9344" s="18" t="str">
        <f t="shared" si="580"/>
        <v>OFF - Light Commercial - Pumps_1991_50</v>
      </c>
      <c r="B9344" s="1" t="s">
        <v>40</v>
      </c>
      <c r="C9344" s="1">
        <v>2020</v>
      </c>
      <c r="D9344" s="1" t="s">
        <v>179</v>
      </c>
      <c r="E9344" s="1">
        <v>1991</v>
      </c>
      <c r="F9344" s="1">
        <v>50</v>
      </c>
      <c r="G9344" s="1" t="s">
        <v>5</v>
      </c>
      <c r="H9344" s="1">
        <v>2.37818958333333E-5</v>
      </c>
      <c r="I9344" s="1">
        <v>2.8302421487603301E-5</v>
      </c>
      <c r="J9344" s="1">
        <v>3.4245929999999999E-5</v>
      </c>
      <c r="K9344" s="1">
        <v>6.9657040000000004E-5</v>
      </c>
      <c r="L9344" s="1">
        <v>4.7314090000000001E-5</v>
      </c>
      <c r="M9344" s="1">
        <v>3.5484129999999998E-3</v>
      </c>
      <c r="N9344" s="1">
        <v>6.594167E-6</v>
      </c>
      <c r="O9344" s="1">
        <v>6.0666336399999997E-6</v>
      </c>
      <c r="P9344" s="1">
        <v>4.5872120000000001E-8</v>
      </c>
      <c r="Q9344" s="1">
        <v>3.1219660948000501E-8</v>
      </c>
      <c r="R9344" s="1">
        <v>124.1</v>
      </c>
      <c r="S9344" s="1">
        <v>76.649999999999906</v>
      </c>
      <c r="T9344" s="1">
        <v>0.19</v>
      </c>
      <c r="U9344" s="1">
        <v>2836.0499999999902</v>
      </c>
      <c r="V9344" s="1">
        <f t="shared" si="581"/>
        <v>3.3044433563194211</v>
      </c>
      <c r="W9344" s="1">
        <f t="shared" si="582"/>
        <v>5.5241467741295684</v>
      </c>
      <c r="X9344" s="1">
        <f t="shared" si="583"/>
        <v>403.42105263157845</v>
      </c>
    </row>
    <row r="9345" spans="1:24" hidden="1" x14ac:dyDescent="0.3">
      <c r="A9345" s="18" t="str">
        <f t="shared" si="580"/>
        <v>OFF - Light Commercial - Pumps_1992_25</v>
      </c>
      <c r="B9345" s="1" t="s">
        <v>40</v>
      </c>
      <c r="C9345" s="1">
        <v>2020</v>
      </c>
      <c r="D9345" s="1" t="s">
        <v>179</v>
      </c>
      <c r="E9345" s="1">
        <v>1992</v>
      </c>
      <c r="F9345" s="1">
        <v>25</v>
      </c>
      <c r="G9345" s="1" t="s">
        <v>5</v>
      </c>
      <c r="H9345" s="1">
        <v>9.1036923611111099E-6</v>
      </c>
      <c r="I9345" s="1">
        <v>1.0834146280991701E-5</v>
      </c>
      <c r="J9345" s="1">
        <v>1.3109317E-5</v>
      </c>
      <c r="K9345" s="1">
        <v>3.3039249999999997E-5</v>
      </c>
      <c r="L9345" s="1">
        <v>5.3134689999999997E-5</v>
      </c>
      <c r="M9345" s="1">
        <v>3.7552409999999999E-3</v>
      </c>
      <c r="N9345" s="1">
        <v>4.2558349999999999E-6</v>
      </c>
      <c r="O9345" s="1">
        <v>3.9153681999999997E-6</v>
      </c>
      <c r="P9345" s="1">
        <v>5.3693740000000001E-8</v>
      </c>
      <c r="Q9345" s="1">
        <v>3.1219660948000501E-8</v>
      </c>
      <c r="R9345" s="1">
        <v>124.1</v>
      </c>
      <c r="S9345" s="1">
        <v>270.099999999999</v>
      </c>
      <c r="T9345" s="1">
        <v>0.66</v>
      </c>
      <c r="U9345" s="1">
        <v>2967.45</v>
      </c>
      <c r="V9345" s="1">
        <f t="shared" si="581"/>
        <v>1.2089264670410116</v>
      </c>
      <c r="W9345" s="1">
        <f t="shared" si="582"/>
        <v>5.9290258219717833</v>
      </c>
      <c r="X9345" s="1">
        <f t="shared" si="583"/>
        <v>409.24242424242271</v>
      </c>
    </row>
    <row r="9346" spans="1:24" hidden="1" x14ac:dyDescent="0.3">
      <c r="A9346" s="18" t="str">
        <f t="shared" si="580"/>
        <v>OFF - Light Commercial - Pumps_1992_50</v>
      </c>
      <c r="B9346" s="1" t="s">
        <v>40</v>
      </c>
      <c r="C9346" s="1">
        <v>2020</v>
      </c>
      <c r="D9346" s="1" t="s">
        <v>179</v>
      </c>
      <c r="E9346" s="1">
        <v>1992</v>
      </c>
      <c r="F9346" s="1">
        <v>50</v>
      </c>
      <c r="G9346" s="1" t="s">
        <v>5</v>
      </c>
      <c r="H9346" s="1">
        <v>3.3435805555555503E-5</v>
      </c>
      <c r="I9346" s="1">
        <v>3.9791371900826398E-5</v>
      </c>
      <c r="J9346" s="1">
        <v>4.8147559999999997E-5</v>
      </c>
      <c r="K9346" s="1">
        <v>9.8072010000000006E-5</v>
      </c>
      <c r="L9346" s="1">
        <v>6.7317550000000004E-5</v>
      </c>
      <c r="M9346" s="1">
        <v>5.0688620000000004E-3</v>
      </c>
      <c r="N9346" s="1">
        <v>9.3012899999999995E-6</v>
      </c>
      <c r="O9346" s="1">
        <v>8.5571867999999995E-6</v>
      </c>
      <c r="P9346" s="1">
        <v>6.5527739999999999E-8</v>
      </c>
      <c r="Q9346" s="1">
        <v>4.4993040778000699E-8</v>
      </c>
      <c r="R9346" s="1">
        <v>178.85</v>
      </c>
      <c r="S9346" s="1">
        <v>109.5</v>
      </c>
      <c r="T9346" s="1">
        <v>0.27</v>
      </c>
      <c r="U9346" s="1">
        <v>4051.5</v>
      </c>
      <c r="V9346" s="1">
        <f t="shared" si="581"/>
        <v>3.2520833668553601</v>
      </c>
      <c r="W9346" s="1">
        <f t="shared" si="582"/>
        <v>5.5017526210979275</v>
      </c>
      <c r="X9346" s="1">
        <f t="shared" si="583"/>
        <v>405.55555555555554</v>
      </c>
    </row>
    <row r="9347" spans="1:24" hidden="1" x14ac:dyDescent="0.3">
      <c r="A9347" s="18" t="str">
        <f t="shared" si="580"/>
        <v>OFF - Light Commercial - Pumps_1993_25</v>
      </c>
      <c r="B9347" s="1" t="s">
        <v>40</v>
      </c>
      <c r="C9347" s="1">
        <v>2020</v>
      </c>
      <c r="D9347" s="1" t="s">
        <v>179</v>
      </c>
      <c r="E9347" s="1">
        <v>1993</v>
      </c>
      <c r="F9347" s="1">
        <v>25</v>
      </c>
      <c r="G9347" s="1" t="s">
        <v>5</v>
      </c>
      <c r="H9347" s="1">
        <v>1.10402743055555E-5</v>
      </c>
      <c r="I9347" s="1">
        <v>1.31388388429752E-5</v>
      </c>
      <c r="J9347" s="1">
        <v>1.5897994999999999E-5</v>
      </c>
      <c r="K9347" s="1">
        <v>4.0067519999999997E-5</v>
      </c>
      <c r="L9347" s="1">
        <v>6.4437760000000006E-5</v>
      </c>
      <c r="M9347" s="1">
        <v>4.554074E-3</v>
      </c>
      <c r="N9347" s="1">
        <v>5.1611569999999997E-6</v>
      </c>
      <c r="O9347" s="1">
        <v>4.7482644399999997E-6</v>
      </c>
      <c r="P9347" s="1">
        <v>6.5115729999999999E-8</v>
      </c>
      <c r="Q9347" s="1">
        <v>3.9483688846000597E-8</v>
      </c>
      <c r="R9347" s="1">
        <v>156.94999999999999</v>
      </c>
      <c r="S9347" s="1">
        <v>328.5</v>
      </c>
      <c r="T9347" s="1">
        <v>0.81</v>
      </c>
      <c r="U9347" s="1">
        <v>3624.45</v>
      </c>
      <c r="V9347" s="1">
        <f t="shared" si="581"/>
        <v>1.2003377743873473</v>
      </c>
      <c r="W9347" s="1">
        <f t="shared" si="582"/>
        <v>5.8869035802399203</v>
      </c>
      <c r="X9347" s="1">
        <f t="shared" si="583"/>
        <v>405.55555555555554</v>
      </c>
    </row>
    <row r="9348" spans="1:24" hidden="1" x14ac:dyDescent="0.3">
      <c r="A9348" s="18" t="str">
        <f t="shared" si="580"/>
        <v>OFF - Light Commercial - Pumps_1993_50</v>
      </c>
      <c r="B9348" s="1" t="s">
        <v>40</v>
      </c>
      <c r="C9348" s="1">
        <v>2020</v>
      </c>
      <c r="D9348" s="1" t="s">
        <v>179</v>
      </c>
      <c r="E9348" s="1">
        <v>1993</v>
      </c>
      <c r="F9348" s="1">
        <v>50</v>
      </c>
      <c r="G9348" s="1" t="s">
        <v>5</v>
      </c>
      <c r="H9348" s="1">
        <v>3.9711027777777697E-5</v>
      </c>
      <c r="I9348" s="1">
        <v>4.7259404958677603E-5</v>
      </c>
      <c r="J9348" s="1">
        <v>5.7183879999999998E-5</v>
      </c>
      <c r="K9348" s="1">
        <v>1.166982E-4</v>
      </c>
      <c r="L9348" s="1">
        <v>8.1216119999999998E-5</v>
      </c>
      <c r="M9348" s="1">
        <v>6.1471399999999997E-3</v>
      </c>
      <c r="N9348" s="1">
        <v>1.109505E-5</v>
      </c>
      <c r="O9348" s="1">
        <v>1.0207446000000001E-5</v>
      </c>
      <c r="P9348" s="1">
        <v>7.9467170000000001E-8</v>
      </c>
      <c r="Q9348" s="1">
        <v>5.4175293998000799E-8</v>
      </c>
      <c r="R9348" s="1">
        <v>215.35</v>
      </c>
      <c r="S9348" s="1">
        <v>131.4</v>
      </c>
      <c r="T9348" s="1">
        <v>0.33</v>
      </c>
      <c r="U9348" s="1">
        <v>4861.8</v>
      </c>
      <c r="V9348" s="1">
        <f t="shared" si="581"/>
        <v>3.2186945195189676</v>
      </c>
      <c r="W9348" s="1">
        <f t="shared" si="582"/>
        <v>5.531383236186846</v>
      </c>
      <c r="X9348" s="1">
        <f t="shared" si="583"/>
        <v>398.18181818181819</v>
      </c>
    </row>
    <row r="9349" spans="1:24" hidden="1" x14ac:dyDescent="0.3">
      <c r="A9349" s="18" t="str">
        <f t="shared" si="580"/>
        <v>OFF - Light Commercial - Pumps_1994_25</v>
      </c>
      <c r="B9349" s="1" t="s">
        <v>40</v>
      </c>
      <c r="C9349" s="1">
        <v>2020</v>
      </c>
      <c r="D9349" s="1" t="s">
        <v>179</v>
      </c>
      <c r="E9349" s="1">
        <v>1994</v>
      </c>
      <c r="F9349" s="1">
        <v>25</v>
      </c>
      <c r="G9349" s="1" t="s">
        <v>5</v>
      </c>
      <c r="H9349" s="1">
        <v>2.1185451388888799E-5</v>
      </c>
      <c r="I9349" s="1">
        <v>2.5212438016528899E-5</v>
      </c>
      <c r="J9349" s="1">
        <v>3.0507050000000001E-5</v>
      </c>
      <c r="K9349" s="1">
        <v>7.6886510000000004E-5</v>
      </c>
      <c r="L9349" s="1">
        <v>1.2365116999999901E-4</v>
      </c>
      <c r="M9349" s="1">
        <v>8.7389210000000002E-3</v>
      </c>
      <c r="N9349" s="1">
        <v>9.9038669999999999E-6</v>
      </c>
      <c r="O9349" s="1">
        <v>9.1115576400000006E-6</v>
      </c>
      <c r="P9349" s="1">
        <v>1.2495215000000001E-7</v>
      </c>
      <c r="Q9349" s="1">
        <v>7.4376251082001194E-8</v>
      </c>
      <c r="R9349" s="1">
        <v>295.64999999999998</v>
      </c>
      <c r="S9349" s="1">
        <v>624.15</v>
      </c>
      <c r="T9349" s="1">
        <v>1.56</v>
      </c>
      <c r="U9349" s="1">
        <v>6843.75</v>
      </c>
      <c r="V9349" s="1">
        <f t="shared" si="581"/>
        <v>1.2198580814288473</v>
      </c>
      <c r="W9349" s="1">
        <f t="shared" si="582"/>
        <v>5.9826375737143946</v>
      </c>
      <c r="X9349" s="1">
        <f t="shared" si="583"/>
        <v>400.09615384615381</v>
      </c>
    </row>
    <row r="9350" spans="1:24" hidden="1" x14ac:dyDescent="0.3">
      <c r="A9350" s="18" t="str">
        <f t="shared" si="580"/>
        <v>OFF - Light Commercial - Pumps_1994_50</v>
      </c>
      <c r="B9350" s="1" t="s">
        <v>40</v>
      </c>
      <c r="C9350" s="1">
        <v>2020</v>
      </c>
      <c r="D9350" s="1" t="s">
        <v>179</v>
      </c>
      <c r="E9350" s="1">
        <v>1994</v>
      </c>
      <c r="F9350" s="1">
        <v>50</v>
      </c>
      <c r="G9350" s="1" t="s">
        <v>5</v>
      </c>
      <c r="H9350" s="1">
        <v>7.4595347222222206E-5</v>
      </c>
      <c r="I9350" s="1">
        <v>8.8774628099173503E-5</v>
      </c>
      <c r="J9350" s="1">
        <v>1.074173E-4</v>
      </c>
      <c r="K9350" s="1">
        <v>2.1964350000000001E-4</v>
      </c>
      <c r="L9350" s="1">
        <v>1.5503819999999999E-4</v>
      </c>
      <c r="M9350" s="1">
        <v>1.179587E-2</v>
      </c>
      <c r="N9350" s="1">
        <v>2.093579E-5</v>
      </c>
      <c r="O9350" s="1">
        <v>1.9260926800000001E-5</v>
      </c>
      <c r="P9350" s="1">
        <v>1.524912E-7</v>
      </c>
      <c r="Q9350" s="1">
        <v>1.03759461386001E-7</v>
      </c>
      <c r="R9350" s="1">
        <v>412.45</v>
      </c>
      <c r="S9350" s="1">
        <v>251.85</v>
      </c>
      <c r="T9350" s="1">
        <v>0.62</v>
      </c>
      <c r="U9350" s="1">
        <v>9318.4499999999898</v>
      </c>
      <c r="V9350" s="1">
        <f t="shared" si="581"/>
        <v>3.154523615775382</v>
      </c>
      <c r="W9350" s="1">
        <f t="shared" si="582"/>
        <v>5.5091378439901346</v>
      </c>
      <c r="X9350" s="1">
        <f t="shared" si="583"/>
        <v>406.20967741935482</v>
      </c>
    </row>
    <row r="9351" spans="1:24" hidden="1" x14ac:dyDescent="0.3">
      <c r="A9351" s="18" t="str">
        <f t="shared" si="580"/>
        <v>OFF - Light Commercial - Pumps_1995_25</v>
      </c>
      <c r="B9351" s="1" t="s">
        <v>40</v>
      </c>
      <c r="C9351" s="1">
        <v>2020</v>
      </c>
      <c r="D9351" s="1" t="s">
        <v>179</v>
      </c>
      <c r="E9351" s="1">
        <v>1995</v>
      </c>
      <c r="F9351" s="1">
        <v>25</v>
      </c>
      <c r="G9351" s="1" t="s">
        <v>12</v>
      </c>
      <c r="H9351" s="1">
        <v>2.26504740380884E-5</v>
      </c>
      <c r="I9351" s="1">
        <v>2.08339060202337E-5</v>
      </c>
      <c r="J9351" s="1">
        <v>2.49254649999999E-5</v>
      </c>
      <c r="K9351" s="1">
        <v>2.7930176999999999E-4</v>
      </c>
      <c r="L9351" s="1">
        <v>1.2867706E-6</v>
      </c>
      <c r="M9351" s="1">
        <v>2.4078039999999901E-4</v>
      </c>
      <c r="N9351" s="1">
        <v>8.8015787999999995E-7</v>
      </c>
      <c r="O9351" s="1">
        <v>6.65008176E-7</v>
      </c>
      <c r="P9351" s="1">
        <v>8.6694399999999994E-9</v>
      </c>
      <c r="Q9351" s="1">
        <v>1.02294489653783E-8</v>
      </c>
      <c r="R9351" s="1">
        <v>29.2</v>
      </c>
      <c r="S9351" s="1">
        <v>127.75</v>
      </c>
      <c r="T9351" s="1">
        <v>0.74</v>
      </c>
      <c r="U9351" s="1">
        <v>266.45</v>
      </c>
      <c r="V9351" s="1">
        <f t="shared" si="581"/>
        <v>25.89068714541116</v>
      </c>
      <c r="W9351" s="1">
        <f t="shared" si="582"/>
        <v>1.5990940441104713</v>
      </c>
      <c r="X9351" s="1">
        <f t="shared" si="583"/>
        <v>172.63513513513513</v>
      </c>
    </row>
    <row r="9352" spans="1:24" hidden="1" x14ac:dyDescent="0.3">
      <c r="A9352" s="18" t="str">
        <f t="shared" si="580"/>
        <v>OFF - Light Commercial - Pumps_1995_25</v>
      </c>
      <c r="B9352" s="1" t="s">
        <v>40</v>
      </c>
      <c r="C9352" s="1">
        <v>2020</v>
      </c>
      <c r="D9352" s="1" t="s">
        <v>179</v>
      </c>
      <c r="E9352" s="1">
        <v>1995</v>
      </c>
      <c r="F9352" s="1">
        <v>25</v>
      </c>
      <c r="G9352" s="1" t="s">
        <v>5</v>
      </c>
      <c r="H9352" s="1">
        <v>3.6522923611111102E-5</v>
      </c>
      <c r="I9352" s="1">
        <v>4.3465297520661101E-5</v>
      </c>
      <c r="J9352" s="1">
        <v>5.2593009999999997E-5</v>
      </c>
      <c r="K9352" s="1">
        <v>1.3254949999999999E-4</v>
      </c>
      <c r="L9352" s="1">
        <v>2.1729592999999899E-4</v>
      </c>
      <c r="M9352" s="1">
        <v>1.50655759999999E-2</v>
      </c>
      <c r="N9352" s="1">
        <v>1.8970997E-5</v>
      </c>
      <c r="O9352" s="1">
        <v>1.745331724E-5</v>
      </c>
      <c r="P9352" s="1">
        <v>2.1541282999999999E-7</v>
      </c>
      <c r="Q9352" s="1">
        <v>1.2763331975800201E-7</v>
      </c>
      <c r="R9352" s="1">
        <v>507.35</v>
      </c>
      <c r="S9352" s="1">
        <v>1080.3999999999901</v>
      </c>
      <c r="T9352" s="1">
        <v>2.68</v>
      </c>
      <c r="U9352" s="1">
        <v>11869.8</v>
      </c>
      <c r="V9352" s="1">
        <f t="shared" si="581"/>
        <v>1.2125170550523858</v>
      </c>
      <c r="W9352" s="1">
        <f t="shared" si="582"/>
        <v>6.0617328339516394</v>
      </c>
      <c r="X9352" s="1">
        <f t="shared" si="583"/>
        <v>403.13432835820521</v>
      </c>
    </row>
    <row r="9353" spans="1:24" hidden="1" x14ac:dyDescent="0.3">
      <c r="A9353" s="18" t="str">
        <f t="shared" si="580"/>
        <v>OFF - Light Commercial - Pumps_1995_50</v>
      </c>
      <c r="B9353" s="1" t="s">
        <v>40</v>
      </c>
      <c r="C9353" s="1">
        <v>2020</v>
      </c>
      <c r="D9353" s="1" t="s">
        <v>179</v>
      </c>
      <c r="E9353" s="1">
        <v>1995</v>
      </c>
      <c r="F9353" s="1">
        <v>50</v>
      </c>
      <c r="G9353" s="1" t="s">
        <v>12</v>
      </c>
      <c r="H9353" s="1">
        <v>4.19962396825267E-6</v>
      </c>
      <c r="I9353" s="1">
        <v>3.8628141259988001E-6</v>
      </c>
      <c r="J9353" s="1">
        <v>4.6214299999999999E-6</v>
      </c>
      <c r="K9353" s="1">
        <v>8.6945879999999996E-5</v>
      </c>
      <c r="L9353" s="1">
        <v>6.3850109999999999E-6</v>
      </c>
      <c r="M9353" s="1">
        <v>6.3359699999999996E-4</v>
      </c>
      <c r="N9353" s="1">
        <v>4.3679601E-8</v>
      </c>
      <c r="O9353" s="1">
        <v>3.3002365199999997E-8</v>
      </c>
      <c r="P9353" s="1">
        <v>7.7033839999999995E-9</v>
      </c>
      <c r="Q9353" s="1">
        <v>1.02294489653783E-8</v>
      </c>
      <c r="R9353" s="1">
        <v>29.2</v>
      </c>
      <c r="S9353" s="1">
        <v>10.95</v>
      </c>
      <c r="T9353" s="1">
        <v>0.06</v>
      </c>
      <c r="U9353" s="1">
        <v>339.45</v>
      </c>
      <c r="V9353" s="1">
        <f t="shared" si="581"/>
        <v>3.76804949307801</v>
      </c>
      <c r="W9353" s="1">
        <f t="shared" si="582"/>
        <v>6.2283704773463864</v>
      </c>
      <c r="X9353" s="1">
        <f t="shared" si="583"/>
        <v>182.5</v>
      </c>
    </row>
    <row r="9354" spans="1:24" hidden="1" x14ac:dyDescent="0.3">
      <c r="A9354" s="18" t="str">
        <f t="shared" ref="A9354:A9417" si="584">D9354&amp;"_"&amp;E9354&amp;"_"&amp;F9354</f>
        <v>OFF - Light Commercial - Pumps_1995_50</v>
      </c>
      <c r="B9354" s="1" t="s">
        <v>40</v>
      </c>
      <c r="C9354" s="1">
        <v>2020</v>
      </c>
      <c r="D9354" s="1" t="s">
        <v>179</v>
      </c>
      <c r="E9354" s="1">
        <v>1995</v>
      </c>
      <c r="F9354" s="1">
        <v>50</v>
      </c>
      <c r="G9354" s="1" t="s">
        <v>5</v>
      </c>
      <c r="H9354" s="1">
        <v>1.2582923611111099E-4</v>
      </c>
      <c r="I9354" s="1">
        <v>1.49747190082644E-4</v>
      </c>
      <c r="J9354" s="1">
        <v>1.8119410000000001E-4</v>
      </c>
      <c r="K9354" s="1">
        <v>3.7125949999999998E-4</v>
      </c>
      <c r="L9354" s="1">
        <v>2.658855E-4</v>
      </c>
      <c r="M9354" s="1">
        <v>2.0335659999999998E-2</v>
      </c>
      <c r="N9354" s="1">
        <v>3.5480990000000001E-5</v>
      </c>
      <c r="O9354" s="1">
        <v>3.2642510799999998E-5</v>
      </c>
      <c r="P9354" s="1">
        <v>2.628893E-7</v>
      </c>
      <c r="Q9354" s="1">
        <v>1.79053937790002E-7</v>
      </c>
      <c r="R9354" s="1">
        <v>711.75</v>
      </c>
      <c r="S9354" s="1">
        <v>434.349999999999</v>
      </c>
      <c r="T9354" s="1">
        <v>1.08</v>
      </c>
      <c r="U9354" s="1">
        <v>16070.95</v>
      </c>
      <c r="V9354" s="1">
        <f t="shared" si="581"/>
        <v>3.0853592028356567</v>
      </c>
      <c r="W9354" s="1">
        <f t="shared" si="582"/>
        <v>5.4782481986661367</v>
      </c>
      <c r="X9354" s="1">
        <f t="shared" si="583"/>
        <v>402.17592592592496</v>
      </c>
    </row>
    <row r="9355" spans="1:24" hidden="1" x14ac:dyDescent="0.3">
      <c r="A9355" s="18" t="str">
        <f t="shared" si="584"/>
        <v>OFF - Light Commercial - Pumps_1995_100</v>
      </c>
      <c r="B9355" s="1" t="s">
        <v>40</v>
      </c>
      <c r="C9355" s="1">
        <v>2020</v>
      </c>
      <c r="D9355" s="1" t="s">
        <v>179</v>
      </c>
      <c r="E9355" s="1">
        <v>1995</v>
      </c>
      <c r="F9355" s="1">
        <v>100</v>
      </c>
      <c r="G9355" s="1" t="s">
        <v>12</v>
      </c>
      <c r="H9355" s="1">
        <v>1.11519402711099E-5</v>
      </c>
      <c r="I9355" s="1">
        <v>1.02575546613669E-5</v>
      </c>
      <c r="J9355" s="1">
        <v>1.2272030000000001E-5</v>
      </c>
      <c r="K9355" s="1">
        <v>1.6491030000000001E-4</v>
      </c>
      <c r="L9355" s="1">
        <v>3.588878E-5</v>
      </c>
      <c r="M9355" s="1">
        <v>2.3821350000000001E-3</v>
      </c>
      <c r="N9355" s="1">
        <v>1.6608816E-7</v>
      </c>
      <c r="O9355" s="1">
        <v>1.2548883199999999E-7</v>
      </c>
      <c r="P9355" s="1">
        <v>2.3014750000000001E-8</v>
      </c>
      <c r="Q9355" s="1">
        <v>3.5803071378824103E-8</v>
      </c>
      <c r="R9355" s="1">
        <v>102.2</v>
      </c>
      <c r="S9355" s="1">
        <v>14.6</v>
      </c>
      <c r="T9355" s="1">
        <v>7.0000000000000007E-2</v>
      </c>
      <c r="U9355" s="1">
        <v>1357.8</v>
      </c>
      <c r="V9355" s="1">
        <f t="shared" ref="V9355:V9418" si="585">IFERROR(CONVERT(I9355,"ton","g")*365/U9355,0)</f>
        <v>2.5014777038999783</v>
      </c>
      <c r="W9355" s="1">
        <f t="shared" ref="W9355:W9418" si="586">IFERROR(CONVERT(L9355,"ton","g")*365/U9355,0)</f>
        <v>8.7520842884992476</v>
      </c>
      <c r="X9355" s="1">
        <f t="shared" ref="X9355:X9418" si="587">S9355/T9355</f>
        <v>208.57142857142856</v>
      </c>
    </row>
    <row r="9356" spans="1:24" hidden="1" x14ac:dyDescent="0.3">
      <c r="A9356" s="18" t="str">
        <f t="shared" si="584"/>
        <v>OFF - Light Commercial - Pumps_1995_175</v>
      </c>
      <c r="B9356" s="1" t="s">
        <v>40</v>
      </c>
      <c r="C9356" s="1">
        <v>2020</v>
      </c>
      <c r="D9356" s="1" t="s">
        <v>179</v>
      </c>
      <c r="E9356" s="1">
        <v>1995</v>
      </c>
      <c r="F9356" s="1">
        <v>175</v>
      </c>
      <c r="G9356" s="1" t="s">
        <v>12</v>
      </c>
      <c r="H9356" s="1">
        <v>2.248703471978E-7</v>
      </c>
      <c r="I9356" s="1">
        <v>2.06835745352536E-7</v>
      </c>
      <c r="J9356" s="1">
        <v>2.4745610000000001E-7</v>
      </c>
      <c r="K9356" s="1">
        <v>3.229025E-6</v>
      </c>
      <c r="L9356" s="1">
        <v>1.8793440000000001E-6</v>
      </c>
      <c r="M9356" s="1">
        <v>1.081456E-4</v>
      </c>
      <c r="N9356" s="1">
        <v>7.7528871000000004E-9</v>
      </c>
      <c r="O9356" s="1">
        <v>5.8577369199999996E-9</v>
      </c>
      <c r="P9356" s="1">
        <v>1.0743129999999999E-9</v>
      </c>
      <c r="Q9356" s="1">
        <v>1.2786811206722801E-9</v>
      </c>
      <c r="R9356" s="1">
        <v>3.65</v>
      </c>
      <c r="S9356" s="1">
        <v>0</v>
      </c>
      <c r="T9356" s="1">
        <v>0</v>
      </c>
      <c r="U9356" s="1">
        <v>0</v>
      </c>
      <c r="V9356" s="1">
        <f t="shared" si="585"/>
        <v>0</v>
      </c>
      <c r="W9356" s="1">
        <f t="shared" si="586"/>
        <v>0</v>
      </c>
      <c r="X9356" s="1" t="e">
        <f t="shared" si="587"/>
        <v>#DIV/0!</v>
      </c>
    </row>
    <row r="9357" spans="1:24" hidden="1" x14ac:dyDescent="0.3">
      <c r="A9357" s="18" t="str">
        <f t="shared" si="584"/>
        <v>OFF - Light Commercial - Pumps_1996_25</v>
      </c>
      <c r="B9357" s="1" t="s">
        <v>40</v>
      </c>
      <c r="C9357" s="1">
        <v>2020</v>
      </c>
      <c r="D9357" s="1" t="s">
        <v>179</v>
      </c>
      <c r="E9357" s="1">
        <v>1996</v>
      </c>
      <c r="F9357" s="1">
        <v>25</v>
      </c>
      <c r="G9357" s="1" t="s">
        <v>12</v>
      </c>
      <c r="H9357" s="1">
        <v>9.2206074121327895E-5</v>
      </c>
      <c r="I9357" s="1">
        <v>8.4811146976797403E-5</v>
      </c>
      <c r="J9357" s="1">
        <v>1.0146715999999999E-4</v>
      </c>
      <c r="K9357" s="1">
        <v>1.2156472999999999E-3</v>
      </c>
      <c r="L9357" s="1">
        <v>5.017391E-6</v>
      </c>
      <c r="M9357" s="1">
        <v>8.3314849999999998E-4</v>
      </c>
      <c r="N9357" s="1">
        <v>3.0455222400000001E-6</v>
      </c>
      <c r="O9357" s="1">
        <v>2.3010612479999999E-6</v>
      </c>
      <c r="P9357" s="1">
        <v>2.9998007999999998E-8</v>
      </c>
      <c r="Q9357" s="1">
        <v>4.0917795861513201E-8</v>
      </c>
      <c r="R9357" s="1">
        <v>116.8</v>
      </c>
      <c r="S9357" s="1">
        <v>445.3</v>
      </c>
      <c r="T9357" s="1">
        <v>2.58</v>
      </c>
      <c r="U9357" s="1">
        <v>927.1</v>
      </c>
      <c r="V9357" s="1">
        <f t="shared" si="585"/>
        <v>30.291093826475489</v>
      </c>
      <c r="W9357" s="1">
        <f t="shared" si="586"/>
        <v>1.7920080904776927</v>
      </c>
      <c r="X9357" s="1">
        <f t="shared" si="587"/>
        <v>172.59689922480621</v>
      </c>
    </row>
    <row r="9358" spans="1:24" hidden="1" x14ac:dyDescent="0.3">
      <c r="A9358" s="18" t="str">
        <f t="shared" si="584"/>
        <v>OFF - Light Commercial - Pumps_1996_25</v>
      </c>
      <c r="B9358" s="1" t="s">
        <v>40</v>
      </c>
      <c r="C9358" s="1">
        <v>2020</v>
      </c>
      <c r="D9358" s="1" t="s">
        <v>179</v>
      </c>
      <c r="E9358" s="1">
        <v>1996</v>
      </c>
      <c r="F9358" s="1">
        <v>25</v>
      </c>
      <c r="G9358" s="1" t="s">
        <v>5</v>
      </c>
      <c r="H9358" s="1">
        <v>5.4455048611111101E-5</v>
      </c>
      <c r="I9358" s="1">
        <v>6.4806008264462806E-5</v>
      </c>
      <c r="J9358" s="1">
        <v>7.8415270000000006E-5</v>
      </c>
      <c r="K9358" s="1">
        <v>1.9762902999999999E-4</v>
      </c>
      <c r="L9358" s="1">
        <v>3.2398440000000001E-4</v>
      </c>
      <c r="M9358" s="1">
        <v>2.2462513999999999E-2</v>
      </c>
      <c r="N9358" s="1">
        <v>2.8285430000000001E-5</v>
      </c>
      <c r="O9358" s="1">
        <v>2.60225956E-5</v>
      </c>
      <c r="P9358" s="1">
        <v>3.211769E-7</v>
      </c>
      <c r="Q9358" s="1">
        <v>1.9099086697600299E-7</v>
      </c>
      <c r="R9358" s="1">
        <v>759.2</v>
      </c>
      <c r="S9358" s="1">
        <v>1609.65</v>
      </c>
      <c r="T9358" s="1">
        <v>4</v>
      </c>
      <c r="U9358" s="1">
        <v>17669.650000000001</v>
      </c>
      <c r="V9358" s="1">
        <f t="shared" si="585"/>
        <v>1.2144396149108561</v>
      </c>
      <c r="W9358" s="1">
        <f t="shared" si="586"/>
        <v>6.0713427737669061</v>
      </c>
      <c r="X9358" s="1">
        <f t="shared" si="587"/>
        <v>402.41250000000002</v>
      </c>
    </row>
    <row r="9359" spans="1:24" hidden="1" x14ac:dyDescent="0.3">
      <c r="A9359" s="18" t="str">
        <f t="shared" si="584"/>
        <v>OFF - Light Commercial - Pumps_1996_50</v>
      </c>
      <c r="B9359" s="1" t="s">
        <v>40</v>
      </c>
      <c r="C9359" s="1">
        <v>2020</v>
      </c>
      <c r="D9359" s="1" t="s">
        <v>179</v>
      </c>
      <c r="E9359" s="1">
        <v>1996</v>
      </c>
      <c r="F9359" s="1">
        <v>50</v>
      </c>
      <c r="G9359" s="1" t="s">
        <v>12</v>
      </c>
      <c r="H9359" s="1">
        <v>1.43156049540228E-5</v>
      </c>
      <c r="I9359" s="1">
        <v>1.3167493436710201E-5</v>
      </c>
      <c r="J9359" s="1">
        <v>1.5753450000000001E-5</v>
      </c>
      <c r="K9359" s="1">
        <v>2.9782039999999999E-4</v>
      </c>
      <c r="L9359" s="1">
        <v>2.206937E-5</v>
      </c>
      <c r="M9359" s="1">
        <v>2.1923730000000001E-3</v>
      </c>
      <c r="N9359" s="1">
        <v>1.5114024000000001E-7</v>
      </c>
      <c r="O9359" s="1">
        <v>1.14194848E-7</v>
      </c>
      <c r="P9359" s="1">
        <v>2.665525E-8</v>
      </c>
      <c r="Q9359" s="1">
        <v>3.5803071378824103E-8</v>
      </c>
      <c r="R9359" s="1">
        <v>102.2</v>
      </c>
      <c r="S9359" s="1">
        <v>43.8</v>
      </c>
      <c r="T9359" s="1">
        <v>0.2</v>
      </c>
      <c r="U9359" s="1">
        <v>1357.8</v>
      </c>
      <c r="V9359" s="1">
        <f t="shared" si="585"/>
        <v>3.21111535210582</v>
      </c>
      <c r="W9359" s="1">
        <f t="shared" si="586"/>
        <v>5.3819880874768291</v>
      </c>
      <c r="X9359" s="1">
        <f t="shared" si="587"/>
        <v>218.99999999999997</v>
      </c>
    </row>
    <row r="9360" spans="1:24" hidden="1" x14ac:dyDescent="0.3">
      <c r="A9360" s="18" t="str">
        <f t="shared" si="584"/>
        <v>OFF - Light Commercial - Pumps_1996_50</v>
      </c>
      <c r="B9360" s="1" t="s">
        <v>40</v>
      </c>
      <c r="C9360" s="1">
        <v>2020</v>
      </c>
      <c r="D9360" s="1" t="s">
        <v>179</v>
      </c>
      <c r="E9360" s="1">
        <v>1996</v>
      </c>
      <c r="F9360" s="1">
        <v>50</v>
      </c>
      <c r="G9360" s="1" t="s">
        <v>5</v>
      </c>
      <c r="H9360" s="1">
        <v>1.8347881944444399E-4</v>
      </c>
      <c r="I9360" s="1">
        <v>2.1835495867768501E-4</v>
      </c>
      <c r="J9360" s="1">
        <v>2.6420950000000001E-4</v>
      </c>
      <c r="K9360" s="1">
        <v>5.4251220000000005E-4</v>
      </c>
      <c r="L9360" s="1">
        <v>3.9435149999999999E-4</v>
      </c>
      <c r="M9360" s="1">
        <v>3.0320150000000001E-2</v>
      </c>
      <c r="N9360" s="1">
        <v>5.198978E-5</v>
      </c>
      <c r="O9360" s="1">
        <v>4.7830597599999997E-5</v>
      </c>
      <c r="P9360" s="1">
        <v>3.9196379999999999E-7</v>
      </c>
      <c r="Q9360" s="1">
        <v>2.67203568702004E-7</v>
      </c>
      <c r="R9360" s="1">
        <v>1062.1500000000001</v>
      </c>
      <c r="S9360" s="1">
        <v>646.04999999999995</v>
      </c>
      <c r="T9360" s="1">
        <v>1.6</v>
      </c>
      <c r="U9360" s="1">
        <v>23903.85</v>
      </c>
      <c r="V9360" s="1">
        <f t="shared" si="585"/>
        <v>3.0247104354210785</v>
      </c>
      <c r="W9360" s="1">
        <f t="shared" si="586"/>
        <v>5.4626609100032066</v>
      </c>
      <c r="X9360" s="1">
        <f t="shared" si="587"/>
        <v>403.78124999999994</v>
      </c>
    </row>
    <row r="9361" spans="1:24" hidden="1" x14ac:dyDescent="0.3">
      <c r="A9361" s="18" t="str">
        <f t="shared" si="584"/>
        <v>OFF - Light Commercial - Pumps_1996_100</v>
      </c>
      <c r="B9361" s="1" t="s">
        <v>40</v>
      </c>
      <c r="C9361" s="1">
        <v>2020</v>
      </c>
      <c r="D9361" s="1" t="s">
        <v>179</v>
      </c>
      <c r="E9361" s="1">
        <v>1996</v>
      </c>
      <c r="F9361" s="1">
        <v>100</v>
      </c>
      <c r="G9361" s="1" t="s">
        <v>12</v>
      </c>
      <c r="H9361" s="1">
        <v>3.8016009974201203E-5</v>
      </c>
      <c r="I9361" s="1">
        <v>3.4967125974270199E-5</v>
      </c>
      <c r="J9361" s="1">
        <v>4.18343E-5</v>
      </c>
      <c r="K9361" s="1">
        <v>5.6449950000000005E-4</v>
      </c>
      <c r="L9361" s="1">
        <v>1.240472E-4</v>
      </c>
      <c r="M9361" s="1">
        <v>8.2426760000000009E-3</v>
      </c>
      <c r="N9361" s="1">
        <v>5.7469914000000003E-7</v>
      </c>
      <c r="O9361" s="1">
        <v>4.3421712799999999E-7</v>
      </c>
      <c r="P9361" s="1">
        <v>7.9635750000000006E-8</v>
      </c>
      <c r="Q9361" s="1">
        <v>1.2275338758453899E-7</v>
      </c>
      <c r="R9361" s="1">
        <v>350.4</v>
      </c>
      <c r="S9361" s="1">
        <v>54.75</v>
      </c>
      <c r="T9361" s="1">
        <v>0.25</v>
      </c>
      <c r="U9361" s="1">
        <v>5091.75</v>
      </c>
      <c r="V9361" s="1">
        <f t="shared" si="585"/>
        <v>2.2739529093559536</v>
      </c>
      <c r="W9361" s="1">
        <f t="shared" si="586"/>
        <v>8.0669338265037975</v>
      </c>
      <c r="X9361" s="1">
        <f t="shared" si="587"/>
        <v>219</v>
      </c>
    </row>
    <row r="9362" spans="1:24" hidden="1" x14ac:dyDescent="0.3">
      <c r="A9362" s="18" t="str">
        <f t="shared" si="584"/>
        <v>OFF - Light Commercial - Pumps_1996_175</v>
      </c>
      <c r="B9362" s="1" t="s">
        <v>40</v>
      </c>
      <c r="C9362" s="1">
        <v>2020</v>
      </c>
      <c r="D9362" s="1" t="s">
        <v>179</v>
      </c>
      <c r="E9362" s="1">
        <v>1996</v>
      </c>
      <c r="F9362" s="1">
        <v>175</v>
      </c>
      <c r="G9362" s="1" t="s">
        <v>12</v>
      </c>
      <c r="H9362" s="1">
        <v>7.74236009447138E-7</v>
      </c>
      <c r="I9362" s="1">
        <v>7.1214228148947799E-7</v>
      </c>
      <c r="J9362" s="1">
        <v>8.5199950000000005E-7</v>
      </c>
      <c r="K9362" s="1">
        <v>1.109411E-5</v>
      </c>
      <c r="L9362" s="1">
        <v>6.4895560000000001E-6</v>
      </c>
      <c r="M9362" s="1">
        <v>3.742056E-4</v>
      </c>
      <c r="N9362" s="1">
        <v>2.6826551999999999E-8</v>
      </c>
      <c r="O9362" s="1">
        <v>2.0268950399999998E-8</v>
      </c>
      <c r="P9362" s="1">
        <v>3.7173399999999999E-9</v>
      </c>
      <c r="Q9362" s="1">
        <v>5.1147244826891501E-9</v>
      </c>
      <c r="R9362" s="1">
        <v>14.6</v>
      </c>
      <c r="S9362" s="1">
        <v>0</v>
      </c>
      <c r="T9362" s="1">
        <v>0.01</v>
      </c>
      <c r="U9362" s="1">
        <v>0</v>
      </c>
      <c r="V9362" s="1">
        <f t="shared" si="585"/>
        <v>0</v>
      </c>
      <c r="W9362" s="1">
        <f t="shared" si="586"/>
        <v>0</v>
      </c>
      <c r="X9362" s="1">
        <f t="shared" si="587"/>
        <v>0</v>
      </c>
    </row>
    <row r="9363" spans="1:24" hidden="1" x14ac:dyDescent="0.3">
      <c r="A9363" s="18" t="str">
        <f t="shared" si="584"/>
        <v>OFF - Light Commercial - Pumps_1997_25</v>
      </c>
      <c r="B9363" s="1" t="s">
        <v>40</v>
      </c>
      <c r="C9363" s="1">
        <v>2020</v>
      </c>
      <c r="D9363" s="1" t="s">
        <v>179</v>
      </c>
      <c r="E9363" s="1">
        <v>1997</v>
      </c>
      <c r="F9363" s="1">
        <v>25</v>
      </c>
      <c r="G9363" s="1" t="s">
        <v>12</v>
      </c>
      <c r="H9363" s="1">
        <v>7.68383254319412E-5</v>
      </c>
      <c r="I9363" s="1">
        <v>7.0675891732299503E-5</v>
      </c>
      <c r="J9363" s="1">
        <v>8.4555890000000001E-5</v>
      </c>
      <c r="K9363" s="1">
        <v>9.1975689999999996E-4</v>
      </c>
      <c r="L9363" s="1">
        <v>1.1247972E-5</v>
      </c>
      <c r="M9363" s="1">
        <v>1.3899314E-3</v>
      </c>
      <c r="N9363" s="1">
        <v>9.1446678E-6</v>
      </c>
      <c r="O9363" s="1">
        <v>6.9093045599999997E-6</v>
      </c>
      <c r="P9363" s="1">
        <v>5.0045290000000002E-8</v>
      </c>
      <c r="Q9363" s="1">
        <v>4.0917795861513201E-8</v>
      </c>
      <c r="R9363" s="1">
        <v>116.8</v>
      </c>
      <c r="S9363" s="1">
        <v>744.6</v>
      </c>
      <c r="T9363" s="1">
        <v>4.3</v>
      </c>
      <c r="U9363" s="1">
        <v>1547.6</v>
      </c>
      <c r="V9363" s="1">
        <f t="shared" si="585"/>
        <v>15.121719449394876</v>
      </c>
      <c r="W9363" s="1">
        <f t="shared" si="586"/>
        <v>2.4066010741385093</v>
      </c>
      <c r="X9363" s="1">
        <f t="shared" si="587"/>
        <v>173.16279069767444</v>
      </c>
    </row>
    <row r="9364" spans="1:24" hidden="1" x14ac:dyDescent="0.3">
      <c r="A9364" s="18" t="str">
        <f t="shared" si="584"/>
        <v>OFF - Light Commercial - Pumps_1997_25</v>
      </c>
      <c r="B9364" s="1" t="s">
        <v>40</v>
      </c>
      <c r="C9364" s="1">
        <v>2020</v>
      </c>
      <c r="D9364" s="1" t="s">
        <v>179</v>
      </c>
      <c r="E9364" s="1">
        <v>1997</v>
      </c>
      <c r="F9364" s="1">
        <v>25</v>
      </c>
      <c r="G9364" s="1" t="s">
        <v>5</v>
      </c>
      <c r="H9364" s="1">
        <v>6.3375555555555494E-5</v>
      </c>
      <c r="I9364" s="1">
        <v>7.5422148760330494E-5</v>
      </c>
      <c r="J9364" s="1">
        <v>9.1260799999999897E-5</v>
      </c>
      <c r="K9364" s="1">
        <v>2.3000350000000001E-4</v>
      </c>
      <c r="L9364" s="1">
        <v>3.770577E-4</v>
      </c>
      <c r="M9364" s="1">
        <v>2.6142189999999999E-2</v>
      </c>
      <c r="N9364" s="1">
        <v>3.291899E-5</v>
      </c>
      <c r="O9364" s="1">
        <v>3.0285470800000001E-5</v>
      </c>
      <c r="P9364" s="1">
        <v>3.7379010000000001E-7</v>
      </c>
      <c r="Q9364" s="1">
        <v>2.23128753246003E-7</v>
      </c>
      <c r="R9364" s="1">
        <v>886.95</v>
      </c>
      <c r="S9364" s="1">
        <v>1872.45</v>
      </c>
      <c r="T9364" s="1">
        <v>4.6500000000000004</v>
      </c>
      <c r="U9364" s="1">
        <v>20578.699999999899</v>
      </c>
      <c r="V9364" s="1">
        <f t="shared" si="585"/>
        <v>1.2135832283324244</v>
      </c>
      <c r="W9364" s="1">
        <f t="shared" si="586"/>
        <v>6.0670626381606896</v>
      </c>
      <c r="X9364" s="1">
        <f t="shared" si="587"/>
        <v>402.67741935483866</v>
      </c>
    </row>
    <row r="9365" spans="1:24" hidden="1" x14ac:dyDescent="0.3">
      <c r="A9365" s="18" t="str">
        <f t="shared" si="584"/>
        <v>OFF - Light Commercial - Pumps_1997_50</v>
      </c>
      <c r="B9365" s="1" t="s">
        <v>40</v>
      </c>
      <c r="C9365" s="1">
        <v>2020</v>
      </c>
      <c r="D9365" s="1" t="s">
        <v>179</v>
      </c>
      <c r="E9365" s="1">
        <v>1997</v>
      </c>
      <c r="F9365" s="1">
        <v>50</v>
      </c>
      <c r="G9365" s="1" t="s">
        <v>12</v>
      </c>
      <c r="H9365" s="1">
        <v>2.3522285197089499E-5</v>
      </c>
      <c r="I9365" s="1">
        <v>2.16357979242829E-5</v>
      </c>
      <c r="J9365" s="1">
        <v>2.5884839999999999E-5</v>
      </c>
      <c r="K9365" s="1">
        <v>4.9179499999999995E-4</v>
      </c>
      <c r="L9365" s="1">
        <v>3.677791E-5</v>
      </c>
      <c r="M9365" s="1">
        <v>3.6575050000000001E-3</v>
      </c>
      <c r="N9365" s="1">
        <v>2.5214507999999998E-7</v>
      </c>
      <c r="O9365" s="1">
        <v>1.9050961600000001E-7</v>
      </c>
      <c r="P9365" s="1">
        <v>4.4468590000000001E-8</v>
      </c>
      <c r="Q9365" s="1">
        <v>6.0098012671597605E-8</v>
      </c>
      <c r="R9365" s="1">
        <v>171.54999999999899</v>
      </c>
      <c r="S9365" s="1">
        <v>73</v>
      </c>
      <c r="T9365" s="1">
        <v>0.33</v>
      </c>
      <c r="U9365" s="1">
        <v>2263</v>
      </c>
      <c r="V9365" s="1">
        <f t="shared" si="585"/>
        <v>3.1657525346182451</v>
      </c>
      <c r="W9365" s="1">
        <f t="shared" si="586"/>
        <v>5.3813481808215151</v>
      </c>
      <c r="X9365" s="1">
        <f t="shared" si="587"/>
        <v>221.21212121212119</v>
      </c>
    </row>
    <row r="9366" spans="1:24" hidden="1" x14ac:dyDescent="0.3">
      <c r="A9366" s="18" t="str">
        <f t="shared" si="584"/>
        <v>OFF - Light Commercial - Pumps_1997_50</v>
      </c>
      <c r="B9366" s="1" t="s">
        <v>40</v>
      </c>
      <c r="C9366" s="1">
        <v>2020</v>
      </c>
      <c r="D9366" s="1" t="s">
        <v>179</v>
      </c>
      <c r="E9366" s="1">
        <v>1997</v>
      </c>
      <c r="F9366" s="1">
        <v>50</v>
      </c>
      <c r="G9366" s="1" t="s">
        <v>5</v>
      </c>
      <c r="H9366" s="1">
        <v>2.08727986111111E-4</v>
      </c>
      <c r="I9366" s="1">
        <v>2.48403553719008E-4</v>
      </c>
      <c r="J9366" s="1">
        <v>3.0056830000000002E-4</v>
      </c>
      <c r="K9366" s="1">
        <v>6.1854620000000005E-4</v>
      </c>
      <c r="L9366" s="1">
        <v>4.5653149999999999E-4</v>
      </c>
      <c r="M9366" s="1">
        <v>3.5286999999999999E-2</v>
      </c>
      <c r="N9366" s="1">
        <v>5.9445240000000001E-5</v>
      </c>
      <c r="O9366" s="1">
        <v>5.46896208E-5</v>
      </c>
      <c r="P9366" s="1">
        <v>4.5617279999999998E-7</v>
      </c>
      <c r="Q9366" s="1">
        <v>3.1036015883600497E-7</v>
      </c>
      <c r="R9366" s="1">
        <v>1233.7</v>
      </c>
      <c r="S9366" s="1">
        <v>751.9</v>
      </c>
      <c r="T9366" s="1">
        <v>1.87</v>
      </c>
      <c r="U9366" s="1">
        <v>27820.3</v>
      </c>
      <c r="V9366" s="1">
        <f t="shared" si="585"/>
        <v>2.956545700546501</v>
      </c>
      <c r="W9366" s="1">
        <f t="shared" si="586"/>
        <v>5.4337235650657307</v>
      </c>
      <c r="X9366" s="1">
        <f t="shared" si="587"/>
        <v>402.08556149732618</v>
      </c>
    </row>
    <row r="9367" spans="1:24" hidden="1" x14ac:dyDescent="0.3">
      <c r="A9367" s="18" t="str">
        <f t="shared" si="584"/>
        <v>OFF - Light Commercial - Pumps_1997_100</v>
      </c>
      <c r="B9367" s="1" t="s">
        <v>40</v>
      </c>
      <c r="C9367" s="1">
        <v>2020</v>
      </c>
      <c r="D9367" s="1" t="s">
        <v>179</v>
      </c>
      <c r="E9367" s="1">
        <v>1997</v>
      </c>
      <c r="F9367" s="1">
        <v>100</v>
      </c>
      <c r="G9367" s="1" t="s">
        <v>12</v>
      </c>
      <c r="H9367" s="1">
        <v>6.2467378927864194E-5</v>
      </c>
      <c r="I9367" s="1">
        <v>5.7457495137849499E-5</v>
      </c>
      <c r="J9367" s="1">
        <v>6.8741539999999995E-5</v>
      </c>
      <c r="K9367" s="1">
        <v>9.3153080000000002E-4</v>
      </c>
      <c r="L9367" s="1">
        <v>2.0672029999999999E-4</v>
      </c>
      <c r="M9367" s="1">
        <v>1.375114E-2</v>
      </c>
      <c r="N9367" s="1">
        <v>9.5876279999999998E-7</v>
      </c>
      <c r="O9367" s="1">
        <v>7.2439855999999997E-7</v>
      </c>
      <c r="P9367" s="1">
        <v>1.3285519999999999E-7</v>
      </c>
      <c r="Q9367" s="1">
        <v>2.0458897930756601E-7</v>
      </c>
      <c r="R9367" s="1">
        <v>584</v>
      </c>
      <c r="S9367" s="1">
        <v>91.25</v>
      </c>
      <c r="T9367" s="1">
        <v>0.42</v>
      </c>
      <c r="U9367" s="1">
        <v>8486.25</v>
      </c>
      <c r="V9367" s="1">
        <f t="shared" si="585"/>
        <v>2.2419166790400542</v>
      </c>
      <c r="W9367" s="1">
        <f t="shared" si="586"/>
        <v>8.0659570584181512</v>
      </c>
      <c r="X9367" s="1">
        <f t="shared" si="587"/>
        <v>217.26190476190476</v>
      </c>
    </row>
    <row r="9368" spans="1:24" hidden="1" x14ac:dyDescent="0.3">
      <c r="A9368" s="18" t="str">
        <f t="shared" si="584"/>
        <v>OFF - Light Commercial - Pumps_1997_175</v>
      </c>
      <c r="B9368" s="1" t="s">
        <v>40</v>
      </c>
      <c r="C9368" s="1">
        <v>2020</v>
      </c>
      <c r="D9368" s="1" t="s">
        <v>179</v>
      </c>
      <c r="E9368" s="1">
        <v>1997</v>
      </c>
      <c r="F9368" s="1">
        <v>175</v>
      </c>
      <c r="G9368" s="1" t="s">
        <v>12</v>
      </c>
      <c r="H9368" s="1">
        <v>1.2852070855358599E-6</v>
      </c>
      <c r="I9368" s="1">
        <v>1.18213347727588E-6</v>
      </c>
      <c r="J9368" s="1">
        <v>1.4142919999999999E-6</v>
      </c>
      <c r="K9368" s="1">
        <v>1.8376399999999999E-5</v>
      </c>
      <c r="L9368" s="1">
        <v>1.080416E-5</v>
      </c>
      <c r="M9368" s="1">
        <v>6.2428220000000005E-4</v>
      </c>
      <c r="N9368" s="1">
        <v>4.4754380999999997E-8</v>
      </c>
      <c r="O9368" s="1">
        <v>3.3814421200000003E-8</v>
      </c>
      <c r="P9368" s="1">
        <v>6.2015890000000004E-9</v>
      </c>
      <c r="Q9368" s="1">
        <v>8.9507678447060207E-9</v>
      </c>
      <c r="R9368" s="1">
        <v>25.55</v>
      </c>
      <c r="S9368" s="1">
        <v>3.65</v>
      </c>
      <c r="T9368" s="1">
        <v>0.01</v>
      </c>
      <c r="U9368" s="1">
        <v>525.6</v>
      </c>
      <c r="V9368" s="1">
        <f t="shared" si="585"/>
        <v>0.74473156335264945</v>
      </c>
      <c r="W9368" s="1">
        <f t="shared" si="586"/>
        <v>6.8065063059155557</v>
      </c>
      <c r="X9368" s="1">
        <f t="shared" si="587"/>
        <v>365</v>
      </c>
    </row>
    <row r="9369" spans="1:24" hidden="1" x14ac:dyDescent="0.3">
      <c r="A9369" s="18" t="str">
        <f t="shared" si="584"/>
        <v>OFF - Light Commercial - Pumps_1998_25</v>
      </c>
      <c r="B9369" s="1" t="s">
        <v>40</v>
      </c>
      <c r="C9369" s="1">
        <v>2020</v>
      </c>
      <c r="D9369" s="1" t="s">
        <v>179</v>
      </c>
      <c r="E9369" s="1">
        <v>1998</v>
      </c>
      <c r="F9369" s="1">
        <v>25</v>
      </c>
      <c r="G9369" s="1" t="s">
        <v>12</v>
      </c>
      <c r="H9369" s="1">
        <v>1.07439503688982E-4</v>
      </c>
      <c r="I9369" s="1">
        <v>9.8822855493125894E-5</v>
      </c>
      <c r="J9369" s="1">
        <v>1.1823062E-4</v>
      </c>
      <c r="K9369" s="1">
        <v>1.4637469E-3</v>
      </c>
      <c r="L9369" s="1">
        <v>1.5727519E-5</v>
      </c>
      <c r="M9369" s="1">
        <v>1.9434769000000001E-3</v>
      </c>
      <c r="N9369" s="1">
        <v>1.27865709E-5</v>
      </c>
      <c r="O9369" s="1">
        <v>9.6609646799999993E-6</v>
      </c>
      <c r="P9369" s="1">
        <v>6.9976019999999997E-8</v>
      </c>
      <c r="Q9369" s="1">
        <v>6.1376693792269904E-8</v>
      </c>
      <c r="R9369" s="1">
        <v>175.2</v>
      </c>
      <c r="S9369" s="1">
        <v>1043.9000000000001</v>
      </c>
      <c r="T9369" s="1">
        <v>6.02</v>
      </c>
      <c r="U9369" s="1">
        <v>2168.1</v>
      </c>
      <c r="V9369" s="1">
        <f t="shared" si="585"/>
        <v>15.092691324341581</v>
      </c>
      <c r="W9369" s="1">
        <f t="shared" si="586"/>
        <v>2.4019806792693701</v>
      </c>
      <c r="X9369" s="1">
        <f t="shared" si="587"/>
        <v>173.40531561461796</v>
      </c>
    </row>
    <row r="9370" spans="1:24" hidden="1" x14ac:dyDescent="0.3">
      <c r="A9370" s="18" t="str">
        <f t="shared" si="584"/>
        <v>OFF - Light Commercial - Pumps_1998_25</v>
      </c>
      <c r="B9370" s="1" t="s">
        <v>40</v>
      </c>
      <c r="C9370" s="1">
        <v>2020</v>
      </c>
      <c r="D9370" s="1" t="s">
        <v>179</v>
      </c>
      <c r="E9370" s="1">
        <v>1998</v>
      </c>
      <c r="F9370" s="1">
        <v>25</v>
      </c>
      <c r="G9370" s="1" t="s">
        <v>5</v>
      </c>
      <c r="H9370" s="1">
        <v>7.1773701388888896E-5</v>
      </c>
      <c r="I9370" s="1">
        <v>8.5416636363636303E-5</v>
      </c>
      <c r="J9370" s="1">
        <v>1.0335413E-4</v>
      </c>
      <c r="K9370" s="1">
        <v>2.6048209999999898E-4</v>
      </c>
      <c r="L9370" s="1">
        <v>4.2702309999999999E-4</v>
      </c>
      <c r="M9370" s="1">
        <v>2.9606399999999901E-2</v>
      </c>
      <c r="N9370" s="1">
        <v>3.7281219999999999E-5</v>
      </c>
      <c r="O9370" s="1">
        <v>3.4298722399999997E-5</v>
      </c>
      <c r="P9370" s="1">
        <v>4.2332259999999901E-7</v>
      </c>
      <c r="Q9370" s="1">
        <v>2.5159373822800401E-7</v>
      </c>
      <c r="R9370" s="1">
        <v>1000.1</v>
      </c>
      <c r="S9370" s="1">
        <v>2120.65</v>
      </c>
      <c r="T9370" s="1">
        <v>5.27</v>
      </c>
      <c r="U9370" s="1">
        <v>23323.5</v>
      </c>
      <c r="V9370" s="1">
        <f t="shared" si="585"/>
        <v>1.212655227718622</v>
      </c>
      <c r="W9370" s="1">
        <f t="shared" si="586"/>
        <v>6.0624231603676684</v>
      </c>
      <c r="X9370" s="1">
        <f t="shared" si="587"/>
        <v>402.4003795066414</v>
      </c>
    </row>
    <row r="9371" spans="1:24" hidden="1" x14ac:dyDescent="0.3">
      <c r="A9371" s="18" t="str">
        <f t="shared" si="584"/>
        <v>OFF - Light Commercial - Pumps_1998_50</v>
      </c>
      <c r="B9371" s="1" t="s">
        <v>40</v>
      </c>
      <c r="C9371" s="1">
        <v>2020</v>
      </c>
      <c r="D9371" s="1" t="s">
        <v>179</v>
      </c>
      <c r="E9371" s="1">
        <v>1998</v>
      </c>
      <c r="F9371" s="1">
        <v>50</v>
      </c>
      <c r="G9371" s="1" t="s">
        <v>12</v>
      </c>
      <c r="H9371" s="1">
        <v>3.8101693960319398E-5</v>
      </c>
      <c r="I9371" s="1">
        <v>3.5045938104701797E-5</v>
      </c>
      <c r="J9371" s="1">
        <v>4.1928590000000003E-5</v>
      </c>
      <c r="K9371" s="1">
        <v>8.5608440000000004E-4</v>
      </c>
      <c r="L9371" s="1">
        <v>5.7886190000000001E-5</v>
      </c>
      <c r="M9371" s="1">
        <v>5.1141260000000001E-3</v>
      </c>
      <c r="N9371" s="1">
        <v>3.5256321000000003E-7</v>
      </c>
      <c r="O9371" s="1">
        <v>2.6638109200000002E-7</v>
      </c>
      <c r="P9371" s="1">
        <v>6.2178439999999997E-8</v>
      </c>
      <c r="Q9371" s="1">
        <v>8.8228997326388004E-8</v>
      </c>
      <c r="R9371" s="1">
        <v>251.85</v>
      </c>
      <c r="S9371" s="1">
        <v>102.2</v>
      </c>
      <c r="T9371" s="1">
        <v>0.46</v>
      </c>
      <c r="U9371" s="1">
        <v>3168.2</v>
      </c>
      <c r="V9371" s="1">
        <f t="shared" si="585"/>
        <v>3.6628041759873264</v>
      </c>
      <c r="W9371" s="1">
        <f t="shared" si="586"/>
        <v>6.049938735569194</v>
      </c>
      <c r="X9371" s="1">
        <f t="shared" si="587"/>
        <v>222.17391304347825</v>
      </c>
    </row>
    <row r="9372" spans="1:24" hidden="1" x14ac:dyDescent="0.3">
      <c r="A9372" s="18" t="str">
        <f t="shared" si="584"/>
        <v>OFF - Light Commercial - Pumps_1998_50</v>
      </c>
      <c r="B9372" s="1" t="s">
        <v>40</v>
      </c>
      <c r="C9372" s="1">
        <v>2020</v>
      </c>
      <c r="D9372" s="1" t="s">
        <v>179</v>
      </c>
      <c r="E9372" s="1">
        <v>1998</v>
      </c>
      <c r="F9372" s="1">
        <v>50</v>
      </c>
      <c r="G9372" s="1" t="s">
        <v>5</v>
      </c>
      <c r="H9372" s="1">
        <v>2.30943055555555E-4</v>
      </c>
      <c r="I9372" s="1">
        <v>2.7484132231404899E-4</v>
      </c>
      <c r="J9372" s="1">
        <v>3.32558E-4</v>
      </c>
      <c r="K9372" s="1">
        <v>6.8597419999999996E-4</v>
      </c>
      <c r="L9372" s="1">
        <v>5.1428729999999998E-4</v>
      </c>
      <c r="M9372" s="1">
        <v>3.996301E-2</v>
      </c>
      <c r="N9372" s="1">
        <v>6.6120739999999995E-5</v>
      </c>
      <c r="O9372" s="1">
        <v>6.0831080799999999E-5</v>
      </c>
      <c r="P9372" s="1">
        <v>5.1662200000000003E-7</v>
      </c>
      <c r="Q9372" s="1">
        <v>3.5076207300400498E-7</v>
      </c>
      <c r="R9372" s="1">
        <v>1394.3</v>
      </c>
      <c r="S9372" s="1">
        <v>850.45</v>
      </c>
      <c r="T9372" s="1">
        <v>2.11</v>
      </c>
      <c r="U9372" s="1">
        <v>31466.65</v>
      </c>
      <c r="V9372" s="1">
        <f t="shared" si="585"/>
        <v>2.8921453836530184</v>
      </c>
      <c r="W9372" s="1">
        <f t="shared" si="586"/>
        <v>5.4118268244496219</v>
      </c>
      <c r="X9372" s="1">
        <f t="shared" si="587"/>
        <v>403.05687203791473</v>
      </c>
    </row>
    <row r="9373" spans="1:24" hidden="1" x14ac:dyDescent="0.3">
      <c r="A9373" s="18" t="str">
        <f t="shared" si="584"/>
        <v>OFF - Light Commercial - Pumps_1998_100</v>
      </c>
      <c r="B9373" s="1" t="s">
        <v>40</v>
      </c>
      <c r="C9373" s="1">
        <v>2020</v>
      </c>
      <c r="D9373" s="1" t="s">
        <v>179</v>
      </c>
      <c r="E9373" s="1">
        <v>1998</v>
      </c>
      <c r="F9373" s="1">
        <v>100</v>
      </c>
      <c r="G9373" s="1" t="s">
        <v>12</v>
      </c>
      <c r="H9373" s="1">
        <v>1.01189434398453E-4</v>
      </c>
      <c r="I9373" s="1">
        <v>9.3074041759697693E-5</v>
      </c>
      <c r="J9373" s="1">
        <v>1.113528E-4</v>
      </c>
      <c r="K9373" s="1">
        <v>1.620418E-3</v>
      </c>
      <c r="L9373" s="1">
        <v>3.253644E-4</v>
      </c>
      <c r="M9373" s="1">
        <v>1.9227589999999999E-2</v>
      </c>
      <c r="N9373" s="1">
        <v>1.3405932E-6</v>
      </c>
      <c r="O9373" s="1">
        <v>1.0128926400000001E-6</v>
      </c>
      <c r="P9373" s="1">
        <v>1.857653E-7</v>
      </c>
      <c r="Q9373" s="1">
        <v>2.9409665775462601E-7</v>
      </c>
      <c r="R9373" s="1">
        <v>839.49999999999898</v>
      </c>
      <c r="S9373" s="1">
        <v>127.74999999999901</v>
      </c>
      <c r="T9373" s="1">
        <v>0.57999999999999996</v>
      </c>
      <c r="U9373" s="1">
        <v>11880.7499999999</v>
      </c>
      <c r="V9373" s="1">
        <f t="shared" si="585"/>
        <v>2.5940199807840614</v>
      </c>
      <c r="W9373" s="1">
        <f t="shared" si="586"/>
        <v>9.0680681603458826</v>
      </c>
      <c r="X9373" s="1">
        <f t="shared" si="587"/>
        <v>220.25862068965347</v>
      </c>
    </row>
    <row r="9374" spans="1:24" hidden="1" x14ac:dyDescent="0.3">
      <c r="A9374" s="18" t="str">
        <f t="shared" si="584"/>
        <v>OFF - Light Commercial - Pumps_1998_175</v>
      </c>
      <c r="B9374" s="1" t="s">
        <v>40</v>
      </c>
      <c r="C9374" s="1">
        <v>2020</v>
      </c>
      <c r="D9374" s="1" t="s">
        <v>179</v>
      </c>
      <c r="E9374" s="1">
        <v>1998</v>
      </c>
      <c r="F9374" s="1">
        <v>175</v>
      </c>
      <c r="G9374" s="1" t="s">
        <v>12</v>
      </c>
      <c r="H9374" s="1">
        <v>2.1035768452408498E-6</v>
      </c>
      <c r="I9374" s="1">
        <v>1.9348699822525298E-6</v>
      </c>
      <c r="J9374" s="1">
        <v>2.3148580000000002E-6</v>
      </c>
      <c r="K9374" s="1">
        <v>3.2088890000000003E-5</v>
      </c>
      <c r="L9374" s="1">
        <v>1.6988559999999999E-5</v>
      </c>
      <c r="M9374" s="1">
        <v>8.7290540000000002E-4</v>
      </c>
      <c r="N9374" s="1">
        <v>6.2578007999999996E-8</v>
      </c>
      <c r="O9374" s="1">
        <v>4.7281161599999997E-8</v>
      </c>
      <c r="P9374" s="1">
        <v>8.6714000000000005E-9</v>
      </c>
      <c r="Q9374" s="1">
        <v>1.27868112067229E-8</v>
      </c>
      <c r="R9374" s="1">
        <v>36.5</v>
      </c>
      <c r="S9374" s="1">
        <v>3.65</v>
      </c>
      <c r="T9374" s="1">
        <v>0.02</v>
      </c>
      <c r="U9374" s="1">
        <v>525.6</v>
      </c>
      <c r="V9374" s="1">
        <f t="shared" si="585"/>
        <v>1.2189475845719207</v>
      </c>
      <c r="W9374" s="1">
        <f t="shared" si="586"/>
        <v>10.702612768454443</v>
      </c>
      <c r="X9374" s="1">
        <f t="shared" si="587"/>
        <v>182.5</v>
      </c>
    </row>
    <row r="9375" spans="1:24" hidden="1" x14ac:dyDescent="0.3">
      <c r="A9375" s="18" t="str">
        <f t="shared" si="584"/>
        <v>OFF - Light Commercial - Pumps_1999_25</v>
      </c>
      <c r="B9375" s="1" t="s">
        <v>40</v>
      </c>
      <c r="C9375" s="1">
        <v>2020</v>
      </c>
      <c r="D9375" s="1" t="s">
        <v>179</v>
      </c>
      <c r="E9375" s="1">
        <v>1999</v>
      </c>
      <c r="F9375" s="1">
        <v>25</v>
      </c>
      <c r="G9375" s="1" t="s">
        <v>12</v>
      </c>
      <c r="H9375" s="1">
        <v>1.5745682404931101E-4</v>
      </c>
      <c r="I9375" s="1">
        <v>1.4482878676055601E-4</v>
      </c>
      <c r="J9375" s="1">
        <v>1.7327162999999999E-4</v>
      </c>
      <c r="K9375" s="1">
        <v>2.1451793999999998E-3</v>
      </c>
      <c r="L9375" s="1">
        <v>2.30493079999999E-5</v>
      </c>
      <c r="M9375" s="1">
        <v>2.8482422E-3</v>
      </c>
      <c r="N9375" s="1">
        <v>1.8739219499999998E-5</v>
      </c>
      <c r="O9375" s="1">
        <v>1.4158521400000001E-5</v>
      </c>
      <c r="P9375" s="1">
        <v>1.0255265000000001E-7</v>
      </c>
      <c r="Q9375" s="1">
        <v>9.0786359567732497E-8</v>
      </c>
      <c r="R9375" s="1">
        <v>259.14999999999998</v>
      </c>
      <c r="S9375" s="1">
        <v>1529.35</v>
      </c>
      <c r="T9375" s="1">
        <v>8.83</v>
      </c>
      <c r="U9375" s="1">
        <v>3179.1499999999901</v>
      </c>
      <c r="V9375" s="1">
        <f t="shared" si="585"/>
        <v>15.084553991032244</v>
      </c>
      <c r="W9375" s="1">
        <f t="shared" si="586"/>
        <v>2.4006866228656594</v>
      </c>
      <c r="X9375" s="1">
        <f t="shared" si="587"/>
        <v>173.19932049830123</v>
      </c>
    </row>
    <row r="9376" spans="1:24" hidden="1" x14ac:dyDescent="0.3">
      <c r="A9376" s="18" t="str">
        <f t="shared" si="584"/>
        <v>OFF - Light Commercial - Pumps_1999_25</v>
      </c>
      <c r="B9376" s="1" t="s">
        <v>40</v>
      </c>
      <c r="C9376" s="1">
        <v>2020</v>
      </c>
      <c r="D9376" s="1" t="s">
        <v>179</v>
      </c>
      <c r="E9376" s="1">
        <v>1999</v>
      </c>
      <c r="F9376" s="1">
        <v>25</v>
      </c>
      <c r="G9376" s="1" t="s">
        <v>5</v>
      </c>
      <c r="H9376" s="1">
        <v>8.1308437500000002E-5</v>
      </c>
      <c r="I9376" s="1">
        <v>9.6763760330578495E-5</v>
      </c>
      <c r="J9376" s="1">
        <v>1.17084149999999E-4</v>
      </c>
      <c r="K9376" s="1">
        <v>2.9508570000000002E-4</v>
      </c>
      <c r="L9376" s="1">
        <v>4.8375069999999999E-4</v>
      </c>
      <c r="M9376" s="1">
        <v>3.3539449999999998E-2</v>
      </c>
      <c r="N9376" s="1">
        <v>4.2233819999999997E-5</v>
      </c>
      <c r="O9376" s="1">
        <v>3.8855114399999998E-5</v>
      </c>
      <c r="P9376" s="1">
        <v>4.7955859999999999E-7</v>
      </c>
      <c r="Q9376" s="1">
        <v>2.85568075142004E-7</v>
      </c>
      <c r="R9376" s="1">
        <v>1135.1500000000001</v>
      </c>
      <c r="S9376" s="1">
        <v>2401.6999999999998</v>
      </c>
      <c r="T9376" s="1">
        <v>5.97</v>
      </c>
      <c r="U9376" s="1">
        <v>26378.55</v>
      </c>
      <c r="V9376" s="1">
        <f t="shared" si="585"/>
        <v>1.2146479418419562</v>
      </c>
      <c r="W9376" s="1">
        <f t="shared" si="586"/>
        <v>6.0723848485445968</v>
      </c>
      <c r="X9376" s="1">
        <f t="shared" si="587"/>
        <v>402.29480737018423</v>
      </c>
    </row>
    <row r="9377" spans="1:24" hidden="1" x14ac:dyDescent="0.3">
      <c r="A9377" s="18" t="str">
        <f t="shared" si="584"/>
        <v>OFF - Light Commercial - Pumps_1999_50</v>
      </c>
      <c r="B9377" s="1" t="s">
        <v>40</v>
      </c>
      <c r="C9377" s="1">
        <v>2020</v>
      </c>
      <c r="D9377" s="1" t="s">
        <v>179</v>
      </c>
      <c r="E9377" s="1">
        <v>1999</v>
      </c>
      <c r="F9377" s="1">
        <v>50</v>
      </c>
      <c r="G9377" s="1" t="s">
        <v>12</v>
      </c>
      <c r="H9377" s="1">
        <v>5.49710161126604E-5</v>
      </c>
      <c r="I9377" s="1">
        <v>5.0562340620425103E-5</v>
      </c>
      <c r="J9377" s="1">
        <v>6.049225E-5</v>
      </c>
      <c r="K9377" s="1">
        <v>1.241596E-3</v>
      </c>
      <c r="L9377" s="1">
        <v>8.4741809999999996E-5</v>
      </c>
      <c r="M9377" s="1">
        <v>7.4949500000000002E-3</v>
      </c>
      <c r="N9377" s="1">
        <v>5.1669503999999997E-7</v>
      </c>
      <c r="O9377" s="1">
        <v>3.9039180799999998E-7</v>
      </c>
      <c r="P9377" s="1">
        <v>9.1124920000000005E-8</v>
      </c>
      <c r="Q9377" s="1">
        <v>1.27868112067229E-7</v>
      </c>
      <c r="R9377" s="1">
        <v>365</v>
      </c>
      <c r="S9377" s="1">
        <v>149.64999999999901</v>
      </c>
      <c r="T9377" s="1">
        <v>0.67</v>
      </c>
      <c r="U9377" s="1">
        <v>4639.1499999999996</v>
      </c>
      <c r="V9377" s="1">
        <f t="shared" si="585"/>
        <v>3.6089208363124934</v>
      </c>
      <c r="W9377" s="1">
        <f t="shared" si="586"/>
        <v>6.0485032944122263</v>
      </c>
      <c r="X9377" s="1">
        <f t="shared" si="587"/>
        <v>223.35820895522238</v>
      </c>
    </row>
    <row r="9378" spans="1:24" hidden="1" x14ac:dyDescent="0.3">
      <c r="A9378" s="18" t="str">
        <f t="shared" si="584"/>
        <v>OFF - Light Commercial - Pumps_1999_50</v>
      </c>
      <c r="B9378" s="1" t="s">
        <v>40</v>
      </c>
      <c r="C9378" s="1">
        <v>2020</v>
      </c>
      <c r="D9378" s="1" t="s">
        <v>179</v>
      </c>
      <c r="E9378" s="1">
        <v>1999</v>
      </c>
      <c r="F9378" s="1">
        <v>50</v>
      </c>
      <c r="G9378" s="1" t="s">
        <v>5</v>
      </c>
      <c r="H9378" s="1">
        <v>2.0561930555555499E-4</v>
      </c>
      <c r="I9378" s="1">
        <v>2.4470396694214802E-4</v>
      </c>
      <c r="J9378" s="1">
        <v>2.9609180000000001E-4</v>
      </c>
      <c r="K9378" s="1">
        <v>6.2325260000000002E-4</v>
      </c>
      <c r="L9378" s="1">
        <v>4.8809750000000001E-4</v>
      </c>
      <c r="M9378" s="1">
        <v>4.5271869999999999E-2</v>
      </c>
      <c r="N9378" s="1">
        <v>6.4511439999999996E-5</v>
      </c>
      <c r="O9378" s="1">
        <v>5.9350524799999999E-5</v>
      </c>
      <c r="P9378" s="1">
        <v>5.8525230000000001E-7</v>
      </c>
      <c r="Q9378" s="1">
        <v>3.9300043781600601E-7</v>
      </c>
      <c r="R9378" s="1">
        <v>1562.2</v>
      </c>
      <c r="S9378" s="1">
        <v>963.6</v>
      </c>
      <c r="T9378" s="1">
        <v>2.39</v>
      </c>
      <c r="U9378" s="1">
        <v>35653.199999999997</v>
      </c>
      <c r="V9378" s="1">
        <f t="shared" si="585"/>
        <v>2.2726423487651632</v>
      </c>
      <c r="W9378" s="1">
        <f t="shared" si="586"/>
        <v>4.5331142877984236</v>
      </c>
      <c r="X9378" s="1">
        <f t="shared" si="587"/>
        <v>403.17991631799163</v>
      </c>
    </row>
    <row r="9379" spans="1:24" hidden="1" x14ac:dyDescent="0.3">
      <c r="A9379" s="18" t="str">
        <f t="shared" si="584"/>
        <v>OFF - Light Commercial - Pumps_1999_100</v>
      </c>
      <c r="B9379" s="1" t="s">
        <v>40</v>
      </c>
      <c r="C9379" s="1">
        <v>2020</v>
      </c>
      <c r="D9379" s="1" t="s">
        <v>179</v>
      </c>
      <c r="E9379" s="1">
        <v>1999</v>
      </c>
      <c r="F9379" s="1">
        <v>100</v>
      </c>
      <c r="G9379" s="1" t="s">
        <v>12</v>
      </c>
      <c r="H9379" s="1">
        <v>1.4599682490351501E-4</v>
      </c>
      <c r="I9379" s="1">
        <v>1.3428787954625299E-4</v>
      </c>
      <c r="J9379" s="1">
        <v>1.6066060000000001E-4</v>
      </c>
      <c r="K9379" s="1">
        <v>2.3484539999999998E-3</v>
      </c>
      <c r="L9379" s="1">
        <v>4.7631319999999998E-4</v>
      </c>
      <c r="M9379" s="1">
        <v>2.81788E-2</v>
      </c>
      <c r="N9379" s="1">
        <v>1.9646937E-6</v>
      </c>
      <c r="O9379" s="1">
        <v>1.4844352400000001E-6</v>
      </c>
      <c r="P9379" s="1">
        <v>2.7224660000000002E-7</v>
      </c>
      <c r="Q9379" s="1">
        <v>4.3091553766656099E-7</v>
      </c>
      <c r="R9379" s="1">
        <v>1230.05</v>
      </c>
      <c r="S9379" s="1">
        <v>186.15</v>
      </c>
      <c r="T9379" s="1">
        <v>0.85</v>
      </c>
      <c r="U9379" s="1">
        <v>17311.95</v>
      </c>
      <c r="V9379" s="1">
        <f t="shared" si="585"/>
        <v>2.5684991585772474</v>
      </c>
      <c r="W9379" s="1">
        <f t="shared" si="586"/>
        <v>9.110353499906557</v>
      </c>
      <c r="X9379" s="1">
        <f t="shared" si="587"/>
        <v>219</v>
      </c>
    </row>
    <row r="9380" spans="1:24" hidden="1" x14ac:dyDescent="0.3">
      <c r="A9380" s="18" t="str">
        <f t="shared" si="584"/>
        <v>OFF - Light Commercial - Pumps_1999_175</v>
      </c>
      <c r="B9380" s="1" t="s">
        <v>40</v>
      </c>
      <c r="C9380" s="1">
        <v>2020</v>
      </c>
      <c r="D9380" s="1" t="s">
        <v>179</v>
      </c>
      <c r="E9380" s="1">
        <v>1999</v>
      </c>
      <c r="F9380" s="1">
        <v>175</v>
      </c>
      <c r="G9380" s="1" t="s">
        <v>12</v>
      </c>
      <c r="H9380" s="1">
        <v>3.06734948506914E-6</v>
      </c>
      <c r="I9380" s="1">
        <v>2.8213480563665902E-6</v>
      </c>
      <c r="J9380" s="1">
        <v>3.3754310000000001E-6</v>
      </c>
      <c r="K9380" s="1">
        <v>4.6687960000000001E-5</v>
      </c>
      <c r="L9380" s="1">
        <v>2.4845980000000001E-5</v>
      </c>
      <c r="M9380" s="1">
        <v>1.279278E-3</v>
      </c>
      <c r="N9380" s="1">
        <v>9.1710540000000005E-8</v>
      </c>
      <c r="O9380" s="1">
        <v>6.9292407999999994E-8</v>
      </c>
      <c r="P9380" s="1">
        <v>1.270828E-8</v>
      </c>
      <c r="Q9380" s="1">
        <v>1.7901535689411998E-8</v>
      </c>
      <c r="R9380" s="1">
        <v>51.1</v>
      </c>
      <c r="S9380" s="1">
        <v>7.3</v>
      </c>
      <c r="T9380" s="1">
        <v>0.03</v>
      </c>
      <c r="U9380" s="1">
        <v>1051.2</v>
      </c>
      <c r="V9380" s="1">
        <f t="shared" si="585"/>
        <v>0.8887096885293162</v>
      </c>
      <c r="W9380" s="1">
        <f t="shared" si="586"/>
        <v>7.8263520508143039</v>
      </c>
      <c r="X9380" s="1">
        <f t="shared" si="587"/>
        <v>243.33333333333334</v>
      </c>
    </row>
    <row r="9381" spans="1:24" hidden="1" x14ac:dyDescent="0.3">
      <c r="A9381" s="18" t="str">
        <f t="shared" si="584"/>
        <v>OFF - Light Commercial - Pumps_2000_25</v>
      </c>
      <c r="B9381" s="1" t="s">
        <v>40</v>
      </c>
      <c r="C9381" s="1">
        <v>2020</v>
      </c>
      <c r="D9381" s="1" t="s">
        <v>179</v>
      </c>
      <c r="E9381" s="1">
        <v>2000</v>
      </c>
      <c r="F9381" s="1">
        <v>25</v>
      </c>
      <c r="G9381" s="1" t="s">
        <v>12</v>
      </c>
      <c r="H9381" s="1">
        <v>1.9777962249611201E-4</v>
      </c>
      <c r="I9381" s="1">
        <v>1.8191769677192401E-4</v>
      </c>
      <c r="J9381" s="1">
        <v>2.1764441000000001E-4</v>
      </c>
      <c r="K9381" s="1">
        <v>2.6945329999999998E-3</v>
      </c>
      <c r="L9381" s="1">
        <v>2.8951944E-5</v>
      </c>
      <c r="M9381" s="1">
        <v>3.5776413E-3</v>
      </c>
      <c r="N9381" s="1">
        <v>2.35381049999999E-5</v>
      </c>
      <c r="O9381" s="1">
        <v>1.7784346000000001E-5</v>
      </c>
      <c r="P9381" s="1">
        <v>1.2881508999999999E-7</v>
      </c>
      <c r="Q9381" s="1">
        <v>1.15081300860506E-7</v>
      </c>
      <c r="R9381" s="1">
        <v>328.5</v>
      </c>
      <c r="S9381" s="1">
        <v>1923.55</v>
      </c>
      <c r="T9381" s="1">
        <v>11.09</v>
      </c>
      <c r="U9381" s="1">
        <v>3996.75</v>
      </c>
      <c r="V9381" s="1">
        <f t="shared" si="585"/>
        <v>15.071503054560431</v>
      </c>
      <c r="W9381" s="1">
        <f t="shared" si="586"/>
        <v>2.3986083826606905</v>
      </c>
      <c r="X9381" s="1">
        <f t="shared" si="587"/>
        <v>173.44905320108205</v>
      </c>
    </row>
    <row r="9382" spans="1:24" hidden="1" x14ac:dyDescent="0.3">
      <c r="A9382" s="18" t="str">
        <f t="shared" si="584"/>
        <v>OFF - Light Commercial - Pumps_2000_25</v>
      </c>
      <c r="B9382" s="1" t="s">
        <v>40</v>
      </c>
      <c r="C9382" s="1">
        <v>2020</v>
      </c>
      <c r="D9382" s="1" t="s">
        <v>179</v>
      </c>
      <c r="E9382" s="1">
        <v>2000</v>
      </c>
      <c r="F9382" s="1">
        <v>25</v>
      </c>
      <c r="G9382" s="1" t="s">
        <v>5</v>
      </c>
      <c r="H9382" s="1">
        <v>3.86469305555555E-5</v>
      </c>
      <c r="I9382" s="1">
        <v>4.5993041322313997E-5</v>
      </c>
      <c r="J9382" s="1">
        <v>5.565158E-5</v>
      </c>
      <c r="K9382" s="1">
        <v>2.0768594999999901E-4</v>
      </c>
      <c r="L9382" s="1">
        <v>3.9415529999999998E-4</v>
      </c>
      <c r="M9382" s="1">
        <v>3.9694800000000002E-2</v>
      </c>
      <c r="N9382" s="1">
        <v>2.4052780999999999E-5</v>
      </c>
      <c r="O9382" s="1">
        <v>2.212855852E-5</v>
      </c>
      <c r="P9382" s="1">
        <v>5.6756999999999999E-7</v>
      </c>
      <c r="Q9382" s="1">
        <v>3.3239756656400498E-7</v>
      </c>
      <c r="R9382" s="1">
        <v>1321.3</v>
      </c>
      <c r="S9382" s="1">
        <v>2843.35</v>
      </c>
      <c r="T9382" s="1">
        <v>7.07</v>
      </c>
      <c r="U9382" s="1">
        <v>31240.35</v>
      </c>
      <c r="V9382" s="1">
        <f t="shared" si="585"/>
        <v>0.4874890201401178</v>
      </c>
      <c r="W9382" s="1">
        <f t="shared" si="586"/>
        <v>4.1777272268970904</v>
      </c>
      <c r="X9382" s="1">
        <f t="shared" si="587"/>
        <v>402.17114568599715</v>
      </c>
    </row>
    <row r="9383" spans="1:24" hidden="1" x14ac:dyDescent="0.3">
      <c r="A9383" s="18" t="str">
        <f t="shared" si="584"/>
        <v>OFF - Light Commercial - Pumps_2000_50</v>
      </c>
      <c r="B9383" s="1" t="s">
        <v>40</v>
      </c>
      <c r="C9383" s="1">
        <v>2020</v>
      </c>
      <c r="D9383" s="1" t="s">
        <v>179</v>
      </c>
      <c r="E9383" s="1">
        <v>2000</v>
      </c>
      <c r="F9383" s="1">
        <v>50</v>
      </c>
      <c r="G9383" s="1" t="s">
        <v>12</v>
      </c>
      <c r="H9383" s="1">
        <v>6.7957469700728493E-5</v>
      </c>
      <c r="I9383" s="1">
        <v>6.2507280630730096E-5</v>
      </c>
      <c r="J9383" s="1">
        <v>7.4783049999999995E-5</v>
      </c>
      <c r="K9383" s="1">
        <v>1.543186E-3</v>
      </c>
      <c r="L9383" s="1">
        <v>1.0632670000000001E-4</v>
      </c>
      <c r="M9383" s="1">
        <v>9.4143070000000002E-3</v>
      </c>
      <c r="N9383" s="1">
        <v>6.4901375999999999E-7</v>
      </c>
      <c r="O9383" s="1">
        <v>4.9036595200000005E-7</v>
      </c>
      <c r="P9383" s="1">
        <v>1.144608E-7</v>
      </c>
      <c r="Q9383" s="1">
        <v>1.6111382120470799E-7</v>
      </c>
      <c r="R9383" s="1">
        <v>459.9</v>
      </c>
      <c r="S9383" s="1">
        <v>186.15</v>
      </c>
      <c r="T9383" s="1">
        <v>0.84</v>
      </c>
      <c r="U9383" s="1">
        <v>5770.65</v>
      </c>
      <c r="V9383" s="1">
        <f t="shared" si="585"/>
        <v>3.5866952009548339</v>
      </c>
      <c r="W9383" s="1">
        <f t="shared" si="586"/>
        <v>6.1010727194533843</v>
      </c>
      <c r="X9383" s="1">
        <f t="shared" si="587"/>
        <v>221.60714285714286</v>
      </c>
    </row>
    <row r="9384" spans="1:24" hidden="1" x14ac:dyDescent="0.3">
      <c r="A9384" s="18" t="str">
        <f t="shared" si="584"/>
        <v>OFF - Light Commercial - Pumps_2000_50</v>
      </c>
      <c r="B9384" s="1" t="s">
        <v>40</v>
      </c>
      <c r="C9384" s="1">
        <v>2020</v>
      </c>
      <c r="D9384" s="1" t="s">
        <v>179</v>
      </c>
      <c r="E9384" s="1">
        <v>2000</v>
      </c>
      <c r="F9384" s="1">
        <v>50</v>
      </c>
      <c r="G9384" s="1" t="s">
        <v>5</v>
      </c>
      <c r="H9384" s="1">
        <v>2.37484652777777E-4</v>
      </c>
      <c r="I9384" s="1">
        <v>2.8262636363636301E-4</v>
      </c>
      <c r="J9384" s="1">
        <v>3.4197790000000002E-4</v>
      </c>
      <c r="K9384" s="1">
        <v>7.2167780000000005E-4</v>
      </c>
      <c r="L9384" s="1">
        <v>5.739664E-4</v>
      </c>
      <c r="M9384" s="1">
        <v>5.3580460000000003E-2</v>
      </c>
      <c r="N9384" s="1">
        <v>7.4937560000000003E-5</v>
      </c>
      <c r="O9384" s="1">
        <v>6.8942555200000006E-5</v>
      </c>
      <c r="P9384" s="1">
        <v>6.9266159999999999E-7</v>
      </c>
      <c r="Q9384" s="1">
        <v>4.6462201293200701E-7</v>
      </c>
      <c r="R9384" s="1">
        <v>1846.8999999999901</v>
      </c>
      <c r="S9384" s="1">
        <v>1138.8</v>
      </c>
      <c r="T9384" s="1">
        <v>2.83</v>
      </c>
      <c r="U9384" s="1">
        <v>42135.6</v>
      </c>
      <c r="V9384" s="1">
        <f t="shared" si="585"/>
        <v>2.2210180545096971</v>
      </c>
      <c r="W9384" s="1">
        <f t="shared" si="586"/>
        <v>4.510512468405544</v>
      </c>
      <c r="X9384" s="1">
        <f t="shared" si="587"/>
        <v>402.40282685512364</v>
      </c>
    </row>
    <row r="9385" spans="1:24" hidden="1" x14ac:dyDescent="0.3">
      <c r="A9385" s="18" t="str">
        <f t="shared" si="584"/>
        <v>OFF - Light Commercial - Pumps_2000_100</v>
      </c>
      <c r="B9385" s="1" t="s">
        <v>40</v>
      </c>
      <c r="C9385" s="1">
        <v>2020</v>
      </c>
      <c r="D9385" s="1" t="s">
        <v>179</v>
      </c>
      <c r="E9385" s="1">
        <v>2000</v>
      </c>
      <c r="F9385" s="1">
        <v>100</v>
      </c>
      <c r="G9385" s="1" t="s">
        <v>12</v>
      </c>
      <c r="H9385" s="1">
        <v>1.8049505697271699E-4</v>
      </c>
      <c r="I9385" s="1">
        <v>1.66019353403505E-4</v>
      </c>
      <c r="J9385" s="1">
        <v>1.9862379999999999E-4</v>
      </c>
      <c r="K9385" s="1">
        <v>2.9167860000000002E-3</v>
      </c>
      <c r="L9385" s="1">
        <v>5.9763579999999995E-4</v>
      </c>
      <c r="M9385" s="1">
        <v>3.5395030000000001E-2</v>
      </c>
      <c r="N9385" s="1">
        <v>2.4678261000000001E-6</v>
      </c>
      <c r="O9385" s="1">
        <v>1.86457972E-6</v>
      </c>
      <c r="P9385" s="1">
        <v>3.4196529999999998E-7</v>
      </c>
      <c r="Q9385" s="1">
        <v>5.39603432923706E-7</v>
      </c>
      <c r="R9385" s="1">
        <v>1540.3</v>
      </c>
      <c r="S9385" s="1">
        <v>237.25</v>
      </c>
      <c r="T9385" s="1">
        <v>1.07</v>
      </c>
      <c r="U9385" s="1">
        <v>22064.25</v>
      </c>
      <c r="V9385" s="1">
        <f t="shared" si="585"/>
        <v>2.4914842672014359</v>
      </c>
      <c r="W9385" s="1">
        <f t="shared" si="586"/>
        <v>8.9688350345358465</v>
      </c>
      <c r="X9385" s="1">
        <f t="shared" si="587"/>
        <v>221.72897196261681</v>
      </c>
    </row>
    <row r="9386" spans="1:24" hidden="1" x14ac:dyDescent="0.3">
      <c r="A9386" s="18" t="str">
        <f t="shared" si="584"/>
        <v>OFF - Light Commercial - Pumps_2000_175</v>
      </c>
      <c r="B9386" s="1" t="s">
        <v>40</v>
      </c>
      <c r="C9386" s="1">
        <v>2020</v>
      </c>
      <c r="D9386" s="1" t="s">
        <v>179</v>
      </c>
      <c r="E9386" s="1">
        <v>2000</v>
      </c>
      <c r="F9386" s="1">
        <v>175</v>
      </c>
      <c r="G9386" s="1" t="s">
        <v>12</v>
      </c>
      <c r="H9386" s="1">
        <v>3.8333528709905702E-6</v>
      </c>
      <c r="I9386" s="1">
        <v>3.5259179707371302E-6</v>
      </c>
      <c r="J9386" s="1">
        <v>4.218371E-6</v>
      </c>
      <c r="K9386" s="1">
        <v>5.8217570000000001E-5</v>
      </c>
      <c r="L9386" s="1">
        <v>3.1144099999999999E-5</v>
      </c>
      <c r="M9386" s="1">
        <v>1.606884E-3</v>
      </c>
      <c r="N9386" s="1">
        <v>1.151964E-7</v>
      </c>
      <c r="O9386" s="1">
        <v>8.7037279999999997E-8</v>
      </c>
      <c r="P9386" s="1">
        <v>1.5962709999999999E-8</v>
      </c>
      <c r="Q9386" s="1">
        <v>2.3016260172101199E-8</v>
      </c>
      <c r="R9386" s="1">
        <v>65.7</v>
      </c>
      <c r="S9386" s="1">
        <v>7.3</v>
      </c>
      <c r="T9386" s="1">
        <v>0.03</v>
      </c>
      <c r="U9386" s="1">
        <v>1051.2</v>
      </c>
      <c r="V9386" s="1">
        <f t="shared" si="585"/>
        <v>1.1106454783140596</v>
      </c>
      <c r="W9386" s="1">
        <f t="shared" si="586"/>
        <v>9.8102264795256922</v>
      </c>
      <c r="X9386" s="1">
        <f t="shared" si="587"/>
        <v>243.33333333333334</v>
      </c>
    </row>
    <row r="9387" spans="1:24" hidden="1" x14ac:dyDescent="0.3">
      <c r="A9387" s="18" t="str">
        <f t="shared" si="584"/>
        <v>OFF - Light Commercial - Pumps_2001_25</v>
      </c>
      <c r="B9387" s="1" t="s">
        <v>40</v>
      </c>
      <c r="C9387" s="1">
        <v>2020</v>
      </c>
      <c r="D9387" s="1" t="s">
        <v>179</v>
      </c>
      <c r="E9387" s="1">
        <v>2001</v>
      </c>
      <c r="F9387" s="1">
        <v>25</v>
      </c>
      <c r="G9387" s="1" t="s">
        <v>12</v>
      </c>
      <c r="H9387" s="1">
        <v>2.72757835736465E-4</v>
      </c>
      <c r="I9387" s="1">
        <v>2.5088265731040003E-4</v>
      </c>
      <c r="J9387" s="1">
        <v>3.0015336000000002E-4</v>
      </c>
      <c r="K9387" s="1">
        <v>4.07463729999999E-3</v>
      </c>
      <c r="L9387" s="1">
        <v>4.2249665999999997E-5</v>
      </c>
      <c r="M9387" s="1">
        <v>5.3457459999999898E-3</v>
      </c>
      <c r="N9387" s="1">
        <v>3.6139439700000003E-5</v>
      </c>
      <c r="O9387" s="1">
        <v>2.7305354439999899E-5</v>
      </c>
      <c r="P9387" s="1">
        <v>1.8718683799999999E-7</v>
      </c>
      <c r="Q9387" s="1">
        <v>1.7134327017008599E-7</v>
      </c>
      <c r="R9387" s="1">
        <v>489.099999999999</v>
      </c>
      <c r="S9387" s="1">
        <v>2474.6999999999998</v>
      </c>
      <c r="T9387" s="1">
        <v>14.27</v>
      </c>
      <c r="U9387" s="1">
        <v>5989.65</v>
      </c>
      <c r="V9387" s="1">
        <f t="shared" si="585"/>
        <v>13.869403914847309</v>
      </c>
      <c r="W9387" s="1">
        <f t="shared" si="586"/>
        <v>2.3356643671722632</v>
      </c>
      <c r="X9387" s="1">
        <f t="shared" si="587"/>
        <v>173.4197617379117</v>
      </c>
    </row>
    <row r="9388" spans="1:24" hidden="1" x14ac:dyDescent="0.3">
      <c r="A9388" s="18" t="str">
        <f t="shared" si="584"/>
        <v>OFF - Light Commercial - Pumps_2001_25</v>
      </c>
      <c r="B9388" s="1" t="s">
        <v>40</v>
      </c>
      <c r="C9388" s="1">
        <v>2020</v>
      </c>
      <c r="D9388" s="1" t="s">
        <v>179</v>
      </c>
      <c r="E9388" s="1">
        <v>2001</v>
      </c>
      <c r="F9388" s="1">
        <v>25</v>
      </c>
      <c r="G9388" s="1" t="s">
        <v>5</v>
      </c>
      <c r="H9388" s="1">
        <v>4.05208194444444E-5</v>
      </c>
      <c r="I9388" s="1">
        <v>4.8223123966942101E-5</v>
      </c>
      <c r="J9388" s="1">
        <v>5.8349979999999899E-5</v>
      </c>
      <c r="K9388" s="1">
        <v>2.1775610999999999E-4</v>
      </c>
      <c r="L9388" s="1">
        <v>4.1326690000000001E-4</v>
      </c>
      <c r="M9388" s="1">
        <v>4.1619499999999997E-2</v>
      </c>
      <c r="N9388" s="1">
        <v>2.5219038000000001E-5</v>
      </c>
      <c r="O9388" s="1">
        <v>2.320151496E-5</v>
      </c>
      <c r="P9388" s="1">
        <v>5.9509010000000001E-7</v>
      </c>
      <c r="Q9388" s="1">
        <v>3.4892562236000498E-7</v>
      </c>
      <c r="R9388" s="1">
        <v>1387</v>
      </c>
      <c r="S9388" s="1">
        <v>2982.0499999999902</v>
      </c>
      <c r="T9388" s="1">
        <v>7.4</v>
      </c>
      <c r="U9388" s="1">
        <v>32777</v>
      </c>
      <c r="V9388" s="1">
        <f t="shared" si="585"/>
        <v>0.48716349864073649</v>
      </c>
      <c r="W9388" s="1">
        <f t="shared" si="586"/>
        <v>4.1749379201236749</v>
      </c>
      <c r="X9388" s="1">
        <f t="shared" si="587"/>
        <v>402.97972972972838</v>
      </c>
    </row>
    <row r="9389" spans="1:24" hidden="1" x14ac:dyDescent="0.3">
      <c r="A9389" s="18" t="str">
        <f t="shared" si="584"/>
        <v>OFF - Light Commercial - Pumps_2001_50</v>
      </c>
      <c r="B9389" s="1" t="s">
        <v>40</v>
      </c>
      <c r="C9389" s="1">
        <v>2020</v>
      </c>
      <c r="D9389" s="1" t="s">
        <v>179</v>
      </c>
      <c r="E9389" s="1">
        <v>2001</v>
      </c>
      <c r="F9389" s="1">
        <v>50</v>
      </c>
      <c r="G9389" s="1" t="s">
        <v>12</v>
      </c>
      <c r="H9389" s="1">
        <v>8.1162735962647602E-5</v>
      </c>
      <c r="I9389" s="1">
        <v>7.4653484538443295E-5</v>
      </c>
      <c r="J9389" s="1">
        <v>8.9314639999999996E-5</v>
      </c>
      <c r="K9389" s="1">
        <v>1.8532570000000001E-3</v>
      </c>
      <c r="L9389" s="1">
        <v>1.2891819999999999E-4</v>
      </c>
      <c r="M9389" s="1">
        <v>1.1427100000000001E-2</v>
      </c>
      <c r="N9389" s="1">
        <v>7.8777377999999997E-7</v>
      </c>
      <c r="O9389" s="1">
        <v>5.9520685600000002E-7</v>
      </c>
      <c r="P9389" s="1">
        <v>1.3893269999999999E-7</v>
      </c>
      <c r="Q9389" s="1">
        <v>1.9435953034218799E-7</v>
      </c>
      <c r="R9389" s="1">
        <v>554.79999999999995</v>
      </c>
      <c r="S9389" s="1">
        <v>226.3</v>
      </c>
      <c r="T9389" s="1">
        <v>1.02</v>
      </c>
      <c r="U9389" s="1">
        <v>7015.2999999999902</v>
      </c>
      <c r="V9389" s="1">
        <f t="shared" si="585"/>
        <v>3.5236473444902074</v>
      </c>
      <c r="W9389" s="1">
        <f t="shared" si="586"/>
        <v>6.0849440035519331</v>
      </c>
      <c r="X9389" s="1">
        <f t="shared" si="587"/>
        <v>221.86274509803923</v>
      </c>
    </row>
    <row r="9390" spans="1:24" hidden="1" x14ac:dyDescent="0.3">
      <c r="A9390" s="18" t="str">
        <f t="shared" si="584"/>
        <v>OFF - Light Commercial - Pumps_2001_50</v>
      </c>
      <c r="B9390" s="1" t="s">
        <v>40</v>
      </c>
      <c r="C9390" s="1">
        <v>2020</v>
      </c>
      <c r="D9390" s="1" t="s">
        <v>179</v>
      </c>
      <c r="E9390" s="1">
        <v>2001</v>
      </c>
      <c r="F9390" s="1">
        <v>50</v>
      </c>
      <c r="G9390" s="1" t="s">
        <v>5</v>
      </c>
      <c r="H9390" s="1">
        <v>2.4284354166666599E-4</v>
      </c>
      <c r="I9390" s="1">
        <v>2.8900388429752E-4</v>
      </c>
      <c r="J9390" s="1">
        <v>3.4969470000000002E-4</v>
      </c>
      <c r="K9390" s="1">
        <v>7.399374E-4</v>
      </c>
      <c r="L9390" s="1">
        <v>5.9790590000000001E-4</v>
      </c>
      <c r="M9390" s="1">
        <v>5.617838E-2</v>
      </c>
      <c r="N9390" s="1">
        <v>7.7089039999999996E-5</v>
      </c>
      <c r="O9390" s="1">
        <v>7.0921916800000006E-5</v>
      </c>
      <c r="P9390" s="1">
        <v>7.2624620000000001E-7</v>
      </c>
      <c r="Q9390" s="1">
        <v>4.8665942066000797E-7</v>
      </c>
      <c r="R9390" s="1">
        <v>1934.5</v>
      </c>
      <c r="S9390" s="1">
        <v>1197.19999999999</v>
      </c>
      <c r="T9390" s="1">
        <v>2.97</v>
      </c>
      <c r="U9390" s="1">
        <v>44296.4</v>
      </c>
      <c r="V9390" s="1">
        <f t="shared" si="585"/>
        <v>2.1603486621245529</v>
      </c>
      <c r="W9390" s="1">
        <f t="shared" si="586"/>
        <v>4.4694389291032133</v>
      </c>
      <c r="X9390" s="1">
        <f t="shared" si="587"/>
        <v>403.09764309763972</v>
      </c>
    </row>
    <row r="9391" spans="1:24" hidden="1" x14ac:dyDescent="0.3">
      <c r="A9391" s="18" t="str">
        <f t="shared" si="584"/>
        <v>OFF - Light Commercial - Pumps_2001_100</v>
      </c>
      <c r="B9391" s="1" t="s">
        <v>40</v>
      </c>
      <c r="C9391" s="1">
        <v>2020</v>
      </c>
      <c r="D9391" s="1" t="s">
        <v>179</v>
      </c>
      <c r="E9391" s="1">
        <v>2001</v>
      </c>
      <c r="F9391" s="1">
        <v>100</v>
      </c>
      <c r="G9391" s="1" t="s">
        <v>12</v>
      </c>
      <c r="H9391" s="1">
        <v>2.1557796479404999E-4</v>
      </c>
      <c r="I9391" s="1">
        <v>1.9828861201756699E-4</v>
      </c>
      <c r="J9391" s="1">
        <v>2.372304E-4</v>
      </c>
      <c r="K9391" s="1">
        <v>3.500253E-3</v>
      </c>
      <c r="L9391" s="1">
        <v>7.2461659999999996E-4</v>
      </c>
      <c r="M9391" s="1">
        <v>4.2962559999999997E-2</v>
      </c>
      <c r="N9391" s="1">
        <v>2.9954529000000002E-6</v>
      </c>
      <c r="O9391" s="1">
        <v>2.2632310799999999E-6</v>
      </c>
      <c r="P9391" s="1">
        <v>4.1507820000000002E-7</v>
      </c>
      <c r="Q9391" s="1">
        <v>6.5468473378421195E-7</v>
      </c>
      <c r="R9391" s="1">
        <v>1868.8</v>
      </c>
      <c r="S9391" s="1">
        <v>284.7</v>
      </c>
      <c r="T9391" s="1">
        <v>1.3</v>
      </c>
      <c r="U9391" s="1">
        <v>26477.1</v>
      </c>
      <c r="V9391" s="1">
        <f t="shared" si="585"/>
        <v>2.4797960151380947</v>
      </c>
      <c r="W9391" s="1">
        <f t="shared" si="586"/>
        <v>9.06205020499978</v>
      </c>
      <c r="X9391" s="1">
        <f t="shared" si="587"/>
        <v>218.99999999999997</v>
      </c>
    </row>
    <row r="9392" spans="1:24" hidden="1" x14ac:dyDescent="0.3">
      <c r="A9392" s="18" t="str">
        <f t="shared" si="584"/>
        <v>OFF - Light Commercial - Pumps_2001_175</v>
      </c>
      <c r="B9392" s="1" t="s">
        <v>40</v>
      </c>
      <c r="C9392" s="1">
        <v>2020</v>
      </c>
      <c r="D9392" s="1" t="s">
        <v>179</v>
      </c>
      <c r="E9392" s="1">
        <v>2001</v>
      </c>
      <c r="F9392" s="1">
        <v>175</v>
      </c>
      <c r="G9392" s="1" t="s">
        <v>12</v>
      </c>
      <c r="H9392" s="1">
        <v>4.6292561423213798E-6</v>
      </c>
      <c r="I9392" s="1">
        <v>4.2579897997072002E-6</v>
      </c>
      <c r="J9392" s="1">
        <v>5.0942140000000002E-6</v>
      </c>
      <c r="K9392" s="1">
        <v>7.0146820000000005E-5</v>
      </c>
      <c r="L9392" s="1">
        <v>3.7724330000000003E-5</v>
      </c>
      <c r="M9392" s="1">
        <v>1.9504380000000001E-3</v>
      </c>
      <c r="N9392" s="1">
        <v>1.3982562E-7</v>
      </c>
      <c r="O9392" s="1">
        <v>1.05646024E-7</v>
      </c>
      <c r="P9392" s="1">
        <v>1.937556E-8</v>
      </c>
      <c r="Q9392" s="1">
        <v>2.81309846547903E-8</v>
      </c>
      <c r="R9392" s="1">
        <v>80.3</v>
      </c>
      <c r="S9392" s="1">
        <v>7.3</v>
      </c>
      <c r="T9392" s="1">
        <v>0.04</v>
      </c>
      <c r="U9392" s="1">
        <v>1051.2</v>
      </c>
      <c r="V9392" s="1">
        <f t="shared" si="585"/>
        <v>1.3412442254757044</v>
      </c>
      <c r="W9392" s="1">
        <f t="shared" si="586"/>
        <v>11.882964063445902</v>
      </c>
      <c r="X9392" s="1">
        <f t="shared" si="587"/>
        <v>182.5</v>
      </c>
    </row>
    <row r="9393" spans="1:24" hidden="1" x14ac:dyDescent="0.3">
      <c r="A9393" s="18" t="str">
        <f t="shared" si="584"/>
        <v>OFF - Light Commercial - Pumps_2002_25</v>
      </c>
      <c r="B9393" s="1" t="s">
        <v>40</v>
      </c>
      <c r="C9393" s="1">
        <v>2020</v>
      </c>
      <c r="D9393" s="1" t="s">
        <v>179</v>
      </c>
      <c r="E9393" s="1">
        <v>2002</v>
      </c>
      <c r="F9393" s="1">
        <v>25</v>
      </c>
      <c r="G9393" s="1" t="s">
        <v>12</v>
      </c>
      <c r="H9393" s="1">
        <v>2.26778867342942E-4</v>
      </c>
      <c r="I9393" s="1">
        <v>2.0859120218203801E-4</v>
      </c>
      <c r="J9393" s="1">
        <v>2.4955631000000002E-4</v>
      </c>
      <c r="K9393" s="1">
        <v>4.1087045999999997E-3</v>
      </c>
      <c r="L9393" s="1">
        <v>8.3758870999999996E-5</v>
      </c>
      <c r="M9393" s="1">
        <v>8.4406993E-3</v>
      </c>
      <c r="N9393" s="1">
        <v>2.8379643300000001E-5</v>
      </c>
      <c r="O9393" s="1">
        <v>2.1442397159999999E-5</v>
      </c>
      <c r="P9393" s="1">
        <v>2.8756373999999998E-7</v>
      </c>
      <c r="Q9393" s="1">
        <v>2.09703703790255E-7</v>
      </c>
      <c r="R9393" s="1">
        <v>598.6</v>
      </c>
      <c r="S9393" s="1">
        <v>3303.25</v>
      </c>
      <c r="T9393" s="1">
        <v>19.05</v>
      </c>
      <c r="U9393" s="1">
        <v>9438.9</v>
      </c>
      <c r="V9393" s="1">
        <f t="shared" si="585"/>
        <v>7.3175079473240361</v>
      </c>
      <c r="W9393" s="1">
        <f t="shared" si="586"/>
        <v>2.938312823311235</v>
      </c>
      <c r="X9393" s="1">
        <f t="shared" si="587"/>
        <v>173.39895013123359</v>
      </c>
    </row>
    <row r="9394" spans="1:24" hidden="1" x14ac:dyDescent="0.3">
      <c r="A9394" s="18" t="str">
        <f t="shared" si="584"/>
        <v>OFF - Light Commercial - Pumps_2002_25</v>
      </c>
      <c r="B9394" s="1" t="s">
        <v>40</v>
      </c>
      <c r="C9394" s="1">
        <v>2020</v>
      </c>
      <c r="D9394" s="1" t="s">
        <v>179</v>
      </c>
      <c r="E9394" s="1">
        <v>2002</v>
      </c>
      <c r="F9394" s="1">
        <v>25</v>
      </c>
      <c r="G9394" s="1" t="s">
        <v>5</v>
      </c>
      <c r="H9394" s="1">
        <v>4.5350541666666603E-5</v>
      </c>
      <c r="I9394" s="1">
        <v>5.3970892561983403E-5</v>
      </c>
      <c r="J9394" s="1">
        <v>6.5304779999999997E-5</v>
      </c>
      <c r="K9394" s="1">
        <v>2.4371074999999999E-4</v>
      </c>
      <c r="L9394" s="1">
        <v>4.6252460000000001E-4</v>
      </c>
      <c r="M9394" s="1">
        <v>4.6580169999999997E-2</v>
      </c>
      <c r="N9394" s="1">
        <v>2.8224919999999999E-5</v>
      </c>
      <c r="O9394" s="1">
        <v>2.5966926400000001E-5</v>
      </c>
      <c r="P9394" s="1">
        <v>6.6601949999999996E-7</v>
      </c>
      <c r="Q9394" s="1">
        <v>3.91163987172006E-7</v>
      </c>
      <c r="R9394" s="1">
        <v>1554.9</v>
      </c>
      <c r="S9394" s="1">
        <v>3336.1</v>
      </c>
      <c r="T9394" s="1">
        <v>8.2899999999999991</v>
      </c>
      <c r="U9394" s="1">
        <v>36653.300000000003</v>
      </c>
      <c r="V9394" s="1">
        <f t="shared" si="585"/>
        <v>0.48756791611641953</v>
      </c>
      <c r="W9394" s="1">
        <f t="shared" si="586"/>
        <v>4.1784032961024096</v>
      </c>
      <c r="X9394" s="1">
        <f t="shared" si="587"/>
        <v>402.42460796139932</v>
      </c>
    </row>
    <row r="9395" spans="1:24" hidden="1" x14ac:dyDescent="0.3">
      <c r="A9395" s="18" t="str">
        <f t="shared" si="584"/>
        <v>OFF - Light Commercial - Pumps_2002_50</v>
      </c>
      <c r="B9395" s="1" t="s">
        <v>40</v>
      </c>
      <c r="C9395" s="1">
        <v>2020</v>
      </c>
      <c r="D9395" s="1" t="s">
        <v>179</v>
      </c>
      <c r="E9395" s="1">
        <v>2002</v>
      </c>
      <c r="F9395" s="1">
        <v>50</v>
      </c>
      <c r="G9395" s="1" t="s">
        <v>12</v>
      </c>
      <c r="H9395" s="1">
        <v>9.8181634783936204E-5</v>
      </c>
      <c r="I9395" s="1">
        <v>9.0307467674264496E-5</v>
      </c>
      <c r="J9395" s="1">
        <v>1.080429E-4</v>
      </c>
      <c r="K9395" s="1">
        <v>2.254617E-3</v>
      </c>
      <c r="L9395" s="1">
        <v>1.583636E-4</v>
      </c>
      <c r="M9395" s="1">
        <v>1.4052479999999999E-2</v>
      </c>
      <c r="N9395" s="1">
        <v>9.687654E-7</v>
      </c>
      <c r="O9395" s="1">
        <v>7.3195607999999997E-7</v>
      </c>
      <c r="P9395" s="1">
        <v>1.7085260000000001E-7</v>
      </c>
      <c r="Q9395" s="1">
        <v>2.3911336956571803E-7</v>
      </c>
      <c r="R9395" s="1">
        <v>682.55</v>
      </c>
      <c r="S9395" s="1">
        <v>277.39999999999998</v>
      </c>
      <c r="T9395" s="1">
        <v>1.26</v>
      </c>
      <c r="U9395" s="1">
        <v>8599.4</v>
      </c>
      <c r="V9395" s="1">
        <f t="shared" si="585"/>
        <v>3.477315644403058</v>
      </c>
      <c r="W9395" s="1">
        <f t="shared" si="586"/>
        <v>6.0978370667005093</v>
      </c>
      <c r="X9395" s="1">
        <f t="shared" si="587"/>
        <v>220.15873015873015</v>
      </c>
    </row>
    <row r="9396" spans="1:24" hidden="1" x14ac:dyDescent="0.3">
      <c r="A9396" s="18" t="str">
        <f t="shared" si="584"/>
        <v>OFF - Light Commercial - Pumps_2002_50</v>
      </c>
      <c r="B9396" s="1" t="s">
        <v>40</v>
      </c>
      <c r="C9396" s="1">
        <v>2020</v>
      </c>
      <c r="D9396" s="1" t="s">
        <v>179</v>
      </c>
      <c r="E9396" s="1">
        <v>2002</v>
      </c>
      <c r="F9396" s="1">
        <v>50</v>
      </c>
      <c r="G9396" s="1" t="s">
        <v>5</v>
      </c>
      <c r="H9396" s="1">
        <v>2.6489888888888802E-4</v>
      </c>
      <c r="I9396" s="1">
        <v>3.1525157024793297E-4</v>
      </c>
      <c r="J9396" s="1">
        <v>3.8145440000000001E-4</v>
      </c>
      <c r="K9396" s="1">
        <v>8.094059E-4</v>
      </c>
      <c r="L9396" s="1">
        <v>6.6481799999999996E-4</v>
      </c>
      <c r="M9396" s="1">
        <v>6.2874410000000006E-2</v>
      </c>
      <c r="N9396" s="1">
        <v>8.461885E-5</v>
      </c>
      <c r="O9396" s="1">
        <v>7.7849341999999995E-5</v>
      </c>
      <c r="P9396" s="1">
        <v>8.1280909999999995E-7</v>
      </c>
      <c r="Q9396" s="1">
        <v>5.4358939062400803E-7</v>
      </c>
      <c r="R9396" s="1">
        <v>2160.8000000000002</v>
      </c>
      <c r="S9396" s="1">
        <v>1339.55</v>
      </c>
      <c r="T9396" s="1">
        <v>3.32</v>
      </c>
      <c r="U9396" s="1">
        <v>49563.35</v>
      </c>
      <c r="V9396" s="1">
        <f t="shared" si="585"/>
        <v>2.1061301553130778</v>
      </c>
      <c r="W9396" s="1">
        <f t="shared" si="586"/>
        <v>4.4415107480471319</v>
      </c>
      <c r="X9396" s="1">
        <f t="shared" si="587"/>
        <v>403.47891566265059</v>
      </c>
    </row>
    <row r="9397" spans="1:24" hidden="1" x14ac:dyDescent="0.3">
      <c r="A9397" s="18" t="str">
        <f t="shared" si="584"/>
        <v>OFF - Light Commercial - Pumps_2002_100</v>
      </c>
      <c r="B9397" s="1" t="s">
        <v>40</v>
      </c>
      <c r="C9397" s="1">
        <v>2020</v>
      </c>
      <c r="D9397" s="1" t="s">
        <v>179</v>
      </c>
      <c r="E9397" s="1">
        <v>2002</v>
      </c>
      <c r="F9397" s="1">
        <v>100</v>
      </c>
      <c r="G9397" s="1" t="s">
        <v>12</v>
      </c>
      <c r="H9397" s="1">
        <v>2.6079382864474998E-4</v>
      </c>
      <c r="I9397" s="1">
        <v>2.3987816358744099E-4</v>
      </c>
      <c r="J9397" s="1">
        <v>2.8698770000000002E-4</v>
      </c>
      <c r="K9397" s="1">
        <v>4.2550620000000004E-3</v>
      </c>
      <c r="L9397" s="1">
        <v>8.9011920000000005E-4</v>
      </c>
      <c r="M9397" s="1">
        <v>5.2833190000000002E-2</v>
      </c>
      <c r="N9397" s="1">
        <v>3.6836568E-6</v>
      </c>
      <c r="O9397" s="1">
        <v>2.7832073599999999E-6</v>
      </c>
      <c r="P9397" s="1">
        <v>5.1044230000000004E-7</v>
      </c>
      <c r="Q9397" s="1">
        <v>8.0301174378219799E-7</v>
      </c>
      <c r="R9397" s="1">
        <v>2292.1999999999998</v>
      </c>
      <c r="S9397" s="1">
        <v>350.4</v>
      </c>
      <c r="T9397" s="1">
        <v>1.59</v>
      </c>
      <c r="U9397" s="1">
        <v>32587.200000000001</v>
      </c>
      <c r="V9397" s="1">
        <f t="shared" si="585"/>
        <v>2.437430661578742</v>
      </c>
      <c r="W9397" s="1">
        <f t="shared" si="586"/>
        <v>9.0446074711134408</v>
      </c>
      <c r="X9397" s="1">
        <f t="shared" si="587"/>
        <v>220.37735849056602</v>
      </c>
    </row>
    <row r="9398" spans="1:24" hidden="1" x14ac:dyDescent="0.3">
      <c r="A9398" s="18" t="str">
        <f t="shared" si="584"/>
        <v>OFF - Light Commercial - Pumps_2002_175</v>
      </c>
      <c r="B9398" s="1" t="s">
        <v>40</v>
      </c>
      <c r="C9398" s="1">
        <v>2020</v>
      </c>
      <c r="D9398" s="1" t="s">
        <v>179</v>
      </c>
      <c r="E9398" s="1">
        <v>2002</v>
      </c>
      <c r="F9398" s="1">
        <v>175</v>
      </c>
      <c r="G9398" s="1" t="s">
        <v>12</v>
      </c>
      <c r="H9398" s="1">
        <v>5.6637151173304396E-6</v>
      </c>
      <c r="I9398" s="1">
        <v>5.20948516492054E-6</v>
      </c>
      <c r="J9398" s="1">
        <v>6.2325729999999997E-6</v>
      </c>
      <c r="K9398" s="1">
        <v>8.5626359999999994E-5</v>
      </c>
      <c r="L9398" s="1">
        <v>4.6295060000000001E-5</v>
      </c>
      <c r="M9398" s="1">
        <v>2.3985510000000001E-3</v>
      </c>
      <c r="N9398" s="1">
        <v>1.7195057999999999E-7</v>
      </c>
      <c r="O9398" s="1">
        <v>1.29918216E-7</v>
      </c>
      <c r="P9398" s="1">
        <v>2.3827100000000001E-8</v>
      </c>
      <c r="Q9398" s="1">
        <v>3.3245709137479498E-8</v>
      </c>
      <c r="R9398" s="1">
        <v>94.9</v>
      </c>
      <c r="S9398" s="1">
        <v>10.95</v>
      </c>
      <c r="T9398" s="1">
        <v>0.05</v>
      </c>
      <c r="U9398" s="1">
        <v>1576.8</v>
      </c>
      <c r="V9398" s="1">
        <f t="shared" si="585"/>
        <v>1.0939734826093279</v>
      </c>
      <c r="W9398" s="1">
        <f t="shared" si="586"/>
        <v>9.7217990669871295</v>
      </c>
      <c r="X9398" s="1">
        <f t="shared" si="587"/>
        <v>218.99999999999997</v>
      </c>
    </row>
    <row r="9399" spans="1:24" hidden="1" x14ac:dyDescent="0.3">
      <c r="A9399" s="18" t="str">
        <f t="shared" si="584"/>
        <v>OFF - Light Commercial - Pumps_2003_25</v>
      </c>
      <c r="B9399" s="1" t="s">
        <v>40</v>
      </c>
      <c r="C9399" s="1">
        <v>2020</v>
      </c>
      <c r="D9399" s="1" t="s">
        <v>179</v>
      </c>
      <c r="E9399" s="1">
        <v>2003</v>
      </c>
      <c r="F9399" s="1">
        <v>25</v>
      </c>
      <c r="G9399" s="1" t="s">
        <v>12</v>
      </c>
      <c r="H9399" s="1">
        <v>2.3556160314201801E-4</v>
      </c>
      <c r="I9399" s="1">
        <v>2.1666956257002801E-4</v>
      </c>
      <c r="J9399" s="1">
        <v>2.5922117500000002E-4</v>
      </c>
      <c r="K9399" s="1">
        <v>5.09617078E-3</v>
      </c>
      <c r="L9399" s="1">
        <v>1.3898358499999999E-4</v>
      </c>
      <c r="M9399" s="1">
        <v>1.2147971E-2</v>
      </c>
      <c r="N9399" s="1">
        <v>4.611366459E-5</v>
      </c>
      <c r="O9399" s="1">
        <v>3.4841435467999998E-5</v>
      </c>
      <c r="P9399" s="1">
        <v>4.0966265599999998E-7</v>
      </c>
      <c r="Q9399" s="1">
        <v>2.8130984654790299E-7</v>
      </c>
      <c r="R9399" s="1">
        <v>803</v>
      </c>
      <c r="S9399" s="1">
        <v>4434.75</v>
      </c>
      <c r="T9399" s="1">
        <v>24.55</v>
      </c>
      <c r="U9399" s="1">
        <v>13563.4</v>
      </c>
      <c r="V9399" s="1">
        <f t="shared" si="585"/>
        <v>5.2895403871368298</v>
      </c>
      <c r="W9399" s="1">
        <f t="shared" si="586"/>
        <v>3.3929975086784956</v>
      </c>
      <c r="X9399" s="1">
        <f t="shared" si="587"/>
        <v>180.64154786150712</v>
      </c>
    </row>
    <row r="9400" spans="1:24" hidden="1" x14ac:dyDescent="0.3">
      <c r="A9400" s="18" t="str">
        <f t="shared" si="584"/>
        <v>OFF - Light Commercial - Pumps_2003_25</v>
      </c>
      <c r="B9400" s="1" t="s">
        <v>40</v>
      </c>
      <c r="C9400" s="1">
        <v>2020</v>
      </c>
      <c r="D9400" s="1" t="s">
        <v>179</v>
      </c>
      <c r="E9400" s="1">
        <v>2003</v>
      </c>
      <c r="F9400" s="1">
        <v>25</v>
      </c>
      <c r="G9400" s="1" t="s">
        <v>5</v>
      </c>
      <c r="H9400" s="1">
        <v>5.28044583333333E-5</v>
      </c>
      <c r="I9400" s="1">
        <v>6.2841669421487606E-5</v>
      </c>
      <c r="J9400" s="1">
        <v>7.6038419999999995E-5</v>
      </c>
      <c r="K9400" s="1">
        <v>2.8376756999999998E-4</v>
      </c>
      <c r="L9400" s="1">
        <v>5.3854619999999995E-4</v>
      </c>
      <c r="M9400" s="1">
        <v>5.4236189999999997E-2</v>
      </c>
      <c r="N9400" s="1">
        <v>3.2864029999999998E-5</v>
      </c>
      <c r="O9400" s="1">
        <v>3.02349076E-5</v>
      </c>
      <c r="P9400" s="1">
        <v>7.7548789999999997E-7</v>
      </c>
      <c r="Q9400" s="1">
        <v>4.5452153439000698E-7</v>
      </c>
      <c r="R9400" s="1">
        <v>1806.75</v>
      </c>
      <c r="S9400" s="1">
        <v>3887.24999999999</v>
      </c>
      <c r="T9400" s="1">
        <v>9.65</v>
      </c>
      <c r="U9400" s="1">
        <v>42723.25</v>
      </c>
      <c r="V9400" s="1">
        <f t="shared" si="585"/>
        <v>0.48704830017341461</v>
      </c>
      <c r="W9400" s="1">
        <f t="shared" si="586"/>
        <v>4.1739504008969499</v>
      </c>
      <c r="X9400" s="1">
        <f t="shared" si="587"/>
        <v>402.82383419689012</v>
      </c>
    </row>
    <row r="9401" spans="1:24" hidden="1" x14ac:dyDescent="0.3">
      <c r="A9401" s="18" t="str">
        <f t="shared" si="584"/>
        <v>OFF - Light Commercial - Pumps_2003_50</v>
      </c>
      <c r="B9401" s="1" t="s">
        <v>40</v>
      </c>
      <c r="C9401" s="1">
        <v>2020</v>
      </c>
      <c r="D9401" s="1" t="s">
        <v>179</v>
      </c>
      <c r="E9401" s="1">
        <v>2003</v>
      </c>
      <c r="F9401" s="1">
        <v>50</v>
      </c>
      <c r="G9401" s="1" t="s">
        <v>12</v>
      </c>
      <c r="H9401" s="1">
        <v>1.06304483937773E-4</v>
      </c>
      <c r="I9401" s="1">
        <v>9.7778864325964395E-5</v>
      </c>
      <c r="J9401" s="1">
        <v>1.169816E-4</v>
      </c>
      <c r="K9401" s="1">
        <v>2.455423E-3</v>
      </c>
      <c r="L9401" s="1">
        <v>1.7416609999999999E-4</v>
      </c>
      <c r="M9401" s="1">
        <v>1.54717E-2</v>
      </c>
      <c r="N9401" s="1">
        <v>1.0666044E-6</v>
      </c>
      <c r="O9401" s="1">
        <v>8.0587888000000003E-7</v>
      </c>
      <c r="P9401" s="1">
        <v>1.8810760000000001E-7</v>
      </c>
      <c r="Q9401" s="1">
        <v>2.6212962973781902E-7</v>
      </c>
      <c r="R9401" s="1">
        <v>748.24999999999898</v>
      </c>
      <c r="S9401" s="1">
        <v>306.599999999999</v>
      </c>
      <c r="T9401" s="1">
        <v>1.39</v>
      </c>
      <c r="U9401" s="1">
        <v>9504.6</v>
      </c>
      <c r="V9401" s="1">
        <f t="shared" si="585"/>
        <v>3.4064321663227837</v>
      </c>
      <c r="W9401" s="1">
        <f t="shared" si="586"/>
        <v>6.0676201284682785</v>
      </c>
      <c r="X9401" s="1">
        <f t="shared" si="587"/>
        <v>220.57553956834462</v>
      </c>
    </row>
    <row r="9402" spans="1:24" hidden="1" x14ac:dyDescent="0.3">
      <c r="A9402" s="18" t="str">
        <f t="shared" si="584"/>
        <v>OFF - Light Commercial - Pumps_2003_50</v>
      </c>
      <c r="B9402" s="1" t="s">
        <v>40</v>
      </c>
      <c r="C9402" s="1">
        <v>2020</v>
      </c>
      <c r="D9402" s="1" t="s">
        <v>179</v>
      </c>
      <c r="E9402" s="1">
        <v>2003</v>
      </c>
      <c r="F9402" s="1">
        <v>50</v>
      </c>
      <c r="G9402" s="1" t="s">
        <v>5</v>
      </c>
      <c r="H9402" s="1">
        <v>3.00416111111111E-4</v>
      </c>
      <c r="I9402" s="1">
        <v>3.5752000000000001E-4</v>
      </c>
      <c r="J9402" s="1">
        <v>4.325992E-4</v>
      </c>
      <c r="K9402" s="1">
        <v>9.2063729999999997E-4</v>
      </c>
      <c r="L9402" s="1">
        <v>7.6901970000000004E-4</v>
      </c>
      <c r="M9402" s="1">
        <v>7.3208560000000006E-2</v>
      </c>
      <c r="N9402" s="1">
        <v>9.6595740000000004E-5</v>
      </c>
      <c r="O9402" s="1">
        <v>8.8868080799999995E-5</v>
      </c>
      <c r="P9402" s="1">
        <v>9.4640399999999996E-7</v>
      </c>
      <c r="Q9402" s="1">
        <v>6.3265724685800998E-7</v>
      </c>
      <c r="R9402" s="1">
        <v>2514.85</v>
      </c>
      <c r="S9402" s="1">
        <v>1558.55</v>
      </c>
      <c r="T9402" s="1">
        <v>3.87</v>
      </c>
      <c r="U9402" s="1">
        <v>57666.349999999897</v>
      </c>
      <c r="V9402" s="1">
        <f t="shared" si="585"/>
        <v>2.0528937796366895</v>
      </c>
      <c r="W9402" s="1">
        <f t="shared" si="586"/>
        <v>4.4157411013315988</v>
      </c>
      <c r="X9402" s="1">
        <f t="shared" si="587"/>
        <v>402.72609819121448</v>
      </c>
    </row>
    <row r="9403" spans="1:24" hidden="1" x14ac:dyDescent="0.3">
      <c r="A9403" s="18" t="str">
        <f t="shared" si="584"/>
        <v>OFF - Light Commercial - Pumps_2003_100</v>
      </c>
      <c r="B9403" s="1" t="s">
        <v>40</v>
      </c>
      <c r="C9403" s="1">
        <v>2020</v>
      </c>
      <c r="D9403" s="1" t="s">
        <v>179</v>
      </c>
      <c r="E9403" s="1">
        <v>2003</v>
      </c>
      <c r="F9403" s="1">
        <v>100</v>
      </c>
      <c r="G9403" s="1" t="s">
        <v>12</v>
      </c>
      <c r="H9403" s="1">
        <v>2.8238357600920998E-4</v>
      </c>
      <c r="I9403" s="1">
        <v>2.5973641321327202E-4</v>
      </c>
      <c r="J9403" s="1">
        <v>3.107459E-4</v>
      </c>
      <c r="K9403" s="1">
        <v>4.6304359999999999E-3</v>
      </c>
      <c r="L9403" s="1">
        <v>9.789388E-4</v>
      </c>
      <c r="M9403" s="1">
        <v>5.8168980000000002E-2</v>
      </c>
      <c r="N9403" s="1">
        <v>4.0556817000000001E-6</v>
      </c>
      <c r="O9403" s="1">
        <v>3.0642928399999999E-6</v>
      </c>
      <c r="P9403" s="1">
        <v>5.6199359999999995E-7</v>
      </c>
      <c r="Q9403" s="1">
        <v>8.8228997326388004E-7</v>
      </c>
      <c r="R9403" s="1">
        <v>2518.5</v>
      </c>
      <c r="S9403" s="1">
        <v>386.9</v>
      </c>
      <c r="T9403" s="1">
        <v>1.76</v>
      </c>
      <c r="U9403" s="1">
        <v>35981.699999999997</v>
      </c>
      <c r="V9403" s="1">
        <f t="shared" si="585"/>
        <v>2.3902303762367092</v>
      </c>
      <c r="W9403" s="1">
        <f t="shared" si="586"/>
        <v>9.0087070476152569</v>
      </c>
      <c r="X9403" s="1">
        <f t="shared" si="587"/>
        <v>219.82954545454544</v>
      </c>
    </row>
    <row r="9404" spans="1:24" hidden="1" x14ac:dyDescent="0.3">
      <c r="A9404" s="18" t="str">
        <f t="shared" si="584"/>
        <v>OFF - Light Commercial - Pumps_2003_175</v>
      </c>
      <c r="B9404" s="1" t="s">
        <v>40</v>
      </c>
      <c r="C9404" s="1">
        <v>2020</v>
      </c>
      <c r="D9404" s="1" t="s">
        <v>179</v>
      </c>
      <c r="E9404" s="1">
        <v>2003</v>
      </c>
      <c r="F9404" s="1">
        <v>175</v>
      </c>
      <c r="G9404" s="1" t="s">
        <v>12</v>
      </c>
      <c r="H9404" s="1">
        <v>6.2036605391121104E-6</v>
      </c>
      <c r="I9404" s="1">
        <v>5.7061269638753196E-6</v>
      </c>
      <c r="J9404" s="1">
        <v>6.8267500000000003E-6</v>
      </c>
      <c r="K9404" s="1">
        <v>9.3573029999999995E-5</v>
      </c>
      <c r="L9404" s="1">
        <v>5.0864379999999999E-5</v>
      </c>
      <c r="M9404" s="1">
        <v>2.6407890000000002E-3</v>
      </c>
      <c r="N9404" s="1">
        <v>1.8931644000000001E-7</v>
      </c>
      <c r="O9404" s="1">
        <v>1.4303908799999999E-7</v>
      </c>
      <c r="P9404" s="1">
        <v>2.6233470000000002E-8</v>
      </c>
      <c r="Q9404" s="1">
        <v>3.7081752499496402E-8</v>
      </c>
      <c r="R9404" s="1">
        <v>105.85</v>
      </c>
      <c r="S9404" s="1">
        <v>10.95</v>
      </c>
      <c r="T9404" s="1">
        <v>0.05</v>
      </c>
      <c r="U9404" s="1">
        <v>1576.8</v>
      </c>
      <c r="V9404" s="1">
        <f t="shared" si="585"/>
        <v>1.1982665060486624</v>
      </c>
      <c r="W9404" s="1">
        <f t="shared" si="586"/>
        <v>10.681340126287314</v>
      </c>
      <c r="X9404" s="1">
        <f t="shared" si="587"/>
        <v>218.99999999999997</v>
      </c>
    </row>
    <row r="9405" spans="1:24" hidden="1" x14ac:dyDescent="0.3">
      <c r="A9405" s="18" t="str">
        <f t="shared" si="584"/>
        <v>OFF - Light Commercial - Pumps_2004_25</v>
      </c>
      <c r="B9405" s="1" t="s">
        <v>40</v>
      </c>
      <c r="C9405" s="1">
        <v>2020</v>
      </c>
      <c r="D9405" s="1" t="s">
        <v>179</v>
      </c>
      <c r="E9405" s="1">
        <v>2004</v>
      </c>
      <c r="F9405" s="1">
        <v>25</v>
      </c>
      <c r="G9405" s="1" t="s">
        <v>12</v>
      </c>
      <c r="H9405" s="1">
        <v>3.60686335180777E-4</v>
      </c>
      <c r="I9405" s="1">
        <v>3.3175929109927901E-4</v>
      </c>
      <c r="J9405" s="1">
        <v>3.9691330999999999E-4</v>
      </c>
      <c r="K9405" s="1">
        <v>8.2985708999999998E-3</v>
      </c>
      <c r="L9405" s="1">
        <v>2.18408153E-4</v>
      </c>
      <c r="M9405" s="1">
        <v>1.9117379100000002E-2</v>
      </c>
      <c r="N9405" s="1">
        <v>7.9476319530000003E-5</v>
      </c>
      <c r="O9405" s="1">
        <v>6.0048774756000001E-5</v>
      </c>
      <c r="P9405" s="1">
        <v>6.3918062999999999E-7</v>
      </c>
      <c r="Q9405" s="1">
        <v>4.4625971111462901E-7</v>
      </c>
      <c r="R9405" s="1">
        <v>1273.8499999999999</v>
      </c>
      <c r="S9405" s="1">
        <v>6562.7</v>
      </c>
      <c r="T9405" s="1">
        <v>34.64</v>
      </c>
      <c r="U9405" s="1">
        <v>21337.9</v>
      </c>
      <c r="V9405" s="1">
        <f t="shared" si="585"/>
        <v>5.1482546397277407</v>
      </c>
      <c r="W9405" s="1">
        <f t="shared" si="586"/>
        <v>3.3892669088810337</v>
      </c>
      <c r="X9405" s="1">
        <f t="shared" si="587"/>
        <v>189.45438799076211</v>
      </c>
    </row>
    <row r="9406" spans="1:24" hidden="1" x14ac:dyDescent="0.3">
      <c r="A9406" s="18" t="str">
        <f t="shared" si="584"/>
        <v>OFF - Light Commercial - Pumps_2004_25</v>
      </c>
      <c r="B9406" s="1" t="s">
        <v>40</v>
      </c>
      <c r="C9406" s="1">
        <v>2020</v>
      </c>
      <c r="D9406" s="1" t="s">
        <v>179</v>
      </c>
      <c r="E9406" s="1">
        <v>2004</v>
      </c>
      <c r="F9406" s="1">
        <v>25</v>
      </c>
      <c r="G9406" s="1" t="s">
        <v>5</v>
      </c>
      <c r="H9406" s="1">
        <v>7.7896569444444399E-5</v>
      </c>
      <c r="I9406" s="1">
        <v>9.2703355371900794E-5</v>
      </c>
      <c r="J9406" s="1">
        <v>1.1217106E-4</v>
      </c>
      <c r="K9406" s="1">
        <v>4.1861090000000001E-4</v>
      </c>
      <c r="L9406" s="1">
        <v>7.9445759999999905E-4</v>
      </c>
      <c r="M9406" s="1">
        <v>8.0008659999999995E-2</v>
      </c>
      <c r="N9406" s="1">
        <v>4.8480679999999997E-5</v>
      </c>
      <c r="O9406" s="1">
        <v>4.4602225600000003E-5</v>
      </c>
      <c r="P9406" s="1">
        <v>1.1439916999999999E-6</v>
      </c>
      <c r="Q9406" s="1">
        <v>6.7030448506001104E-7</v>
      </c>
      <c r="R9406" s="1">
        <v>2664.5</v>
      </c>
      <c r="S9406" s="1">
        <v>5730.5</v>
      </c>
      <c r="T9406" s="1">
        <v>14.25</v>
      </c>
      <c r="U9406" s="1">
        <v>62973.45</v>
      </c>
      <c r="V9406" s="1">
        <f t="shared" si="585"/>
        <v>0.4874460635262588</v>
      </c>
      <c r="W9406" s="1">
        <f t="shared" si="586"/>
        <v>4.1773593653105161</v>
      </c>
      <c r="X9406" s="1">
        <f t="shared" si="587"/>
        <v>402.14035087719299</v>
      </c>
    </row>
    <row r="9407" spans="1:24" hidden="1" x14ac:dyDescent="0.3">
      <c r="A9407" s="18" t="str">
        <f t="shared" si="584"/>
        <v>OFF - Light Commercial - Pumps_2004_50</v>
      </c>
      <c r="B9407" s="1" t="s">
        <v>40</v>
      </c>
      <c r="C9407" s="1">
        <v>2020</v>
      </c>
      <c r="D9407" s="1" t="s">
        <v>179</v>
      </c>
      <c r="E9407" s="1">
        <v>2004</v>
      </c>
      <c r="F9407" s="1">
        <v>50</v>
      </c>
      <c r="G9407" s="1" t="s">
        <v>12</v>
      </c>
      <c r="H9407" s="1">
        <v>2.97858218401928E-5</v>
      </c>
      <c r="I9407" s="1">
        <v>2.7396998928609399E-5</v>
      </c>
      <c r="J9407" s="1">
        <v>3.2777480000000001E-5</v>
      </c>
      <c r="K9407" s="1">
        <v>2.7024829999999999E-3</v>
      </c>
      <c r="L9407" s="1">
        <v>7.4306200000000004E-5</v>
      </c>
      <c r="M9407" s="1">
        <v>1.7402170000000002E-2</v>
      </c>
      <c r="N9407" s="1">
        <v>1.1996901E-6</v>
      </c>
      <c r="O9407" s="1">
        <v>9.0643252000000003E-7</v>
      </c>
      <c r="P9407" s="1">
        <v>2.115786E-7</v>
      </c>
      <c r="Q9407" s="1">
        <v>2.8898193327193702E-7</v>
      </c>
      <c r="R9407" s="1">
        <v>824.9</v>
      </c>
      <c r="S9407" s="1">
        <v>343.099999999999</v>
      </c>
      <c r="T9407" s="1">
        <v>1.56</v>
      </c>
      <c r="U9407" s="1">
        <v>10636.0999999999</v>
      </c>
      <c r="V9407" s="1">
        <f t="shared" si="585"/>
        <v>0.8529217347230964</v>
      </c>
      <c r="W9407" s="1">
        <f t="shared" si="586"/>
        <v>2.3132961814477913</v>
      </c>
      <c r="X9407" s="1">
        <f t="shared" si="587"/>
        <v>219.93589743589678</v>
      </c>
    </row>
    <row r="9408" spans="1:24" hidden="1" x14ac:dyDescent="0.3">
      <c r="A9408" s="18" t="str">
        <f t="shared" si="584"/>
        <v>OFF - Light Commercial - Pumps_2004_50</v>
      </c>
      <c r="B9408" s="1" t="s">
        <v>40</v>
      </c>
      <c r="C9408" s="1">
        <v>2020</v>
      </c>
      <c r="D9408" s="1" t="s">
        <v>179</v>
      </c>
      <c r="E9408" s="1">
        <v>2004</v>
      </c>
      <c r="F9408" s="1">
        <v>50</v>
      </c>
      <c r="G9408" s="1" t="s">
        <v>5</v>
      </c>
      <c r="H9408" s="1">
        <v>2.08157361111111E-4</v>
      </c>
      <c r="I9408" s="1">
        <v>2.4772446280991702E-4</v>
      </c>
      <c r="J9408" s="1">
        <v>2.9974659999999997E-4</v>
      </c>
      <c r="K9408" s="1">
        <v>1.0562550000000001E-3</v>
      </c>
      <c r="L9408" s="1">
        <v>1.0339310000000001E-3</v>
      </c>
      <c r="M9408" s="1">
        <v>0.1079965</v>
      </c>
      <c r="N9408" s="1">
        <v>1.003676E-4</v>
      </c>
      <c r="O9408" s="1">
        <v>9.2338192000000001E-5</v>
      </c>
      <c r="P9408" s="1">
        <v>1.3961249999999999E-6</v>
      </c>
      <c r="Q9408" s="1">
        <v>9.1730709667801504E-7</v>
      </c>
      <c r="R9408" s="1">
        <v>3646.35</v>
      </c>
      <c r="S9408" s="1">
        <v>2299.5</v>
      </c>
      <c r="T9408" s="1">
        <v>5.71</v>
      </c>
      <c r="U9408" s="1">
        <v>85081.5</v>
      </c>
      <c r="V9408" s="1">
        <f t="shared" si="585"/>
        <v>0.96410061083592546</v>
      </c>
      <c r="W9408" s="1">
        <f t="shared" si="586"/>
        <v>4.023879988901502</v>
      </c>
      <c r="X9408" s="1">
        <f t="shared" si="587"/>
        <v>402.71453590192647</v>
      </c>
    </row>
    <row r="9409" spans="1:24" hidden="1" x14ac:dyDescent="0.3">
      <c r="A9409" s="18" t="str">
        <f t="shared" si="584"/>
        <v>OFF - Light Commercial - Pumps_2004_100</v>
      </c>
      <c r="B9409" s="1" t="s">
        <v>40</v>
      </c>
      <c r="C9409" s="1">
        <v>2020</v>
      </c>
      <c r="D9409" s="1" t="s">
        <v>179</v>
      </c>
      <c r="E9409" s="1">
        <v>2004</v>
      </c>
      <c r="F9409" s="1">
        <v>100</v>
      </c>
      <c r="G9409" s="1" t="s">
        <v>12</v>
      </c>
      <c r="H9409" s="1">
        <v>4.7648302177585399E-5</v>
      </c>
      <c r="I9409" s="1">
        <v>4.3826908342943102E-5</v>
      </c>
      <c r="J9409" s="1">
        <v>5.2434050000000003E-5</v>
      </c>
      <c r="K9409" s="1">
        <v>2.8122469999999999E-3</v>
      </c>
      <c r="L9409" s="1">
        <v>2.331507E-4</v>
      </c>
      <c r="M9409" s="1">
        <v>6.5426990000000004E-2</v>
      </c>
      <c r="N9409" s="1">
        <v>4.5617274000000002E-6</v>
      </c>
      <c r="O9409" s="1">
        <v>3.44663848E-6</v>
      </c>
      <c r="P9409" s="1">
        <v>6.3211599999999997E-7</v>
      </c>
      <c r="Q9409" s="1">
        <v>9.2832249360808202E-7</v>
      </c>
      <c r="R9409" s="1">
        <v>2649.9</v>
      </c>
      <c r="S9409" s="1">
        <v>434.349999999999</v>
      </c>
      <c r="T9409" s="1">
        <v>1.97</v>
      </c>
      <c r="U9409" s="1">
        <v>40394.550000000003</v>
      </c>
      <c r="V9409" s="1">
        <f t="shared" si="585"/>
        <v>0.35925817701361401</v>
      </c>
      <c r="W9409" s="1">
        <f t="shared" si="586"/>
        <v>1.9111842157795067</v>
      </c>
      <c r="X9409" s="1">
        <f t="shared" si="587"/>
        <v>220.48223350253755</v>
      </c>
    </row>
    <row r="9410" spans="1:24" hidden="1" x14ac:dyDescent="0.3">
      <c r="A9410" s="18" t="str">
        <f t="shared" si="584"/>
        <v>OFF - Light Commercial - Pumps_2004_175</v>
      </c>
      <c r="B9410" s="1" t="s">
        <v>40</v>
      </c>
      <c r="C9410" s="1">
        <v>2020</v>
      </c>
      <c r="D9410" s="1" t="s">
        <v>179</v>
      </c>
      <c r="E9410" s="1">
        <v>2004</v>
      </c>
      <c r="F9410" s="1">
        <v>175</v>
      </c>
      <c r="G9410" s="1" t="s">
        <v>12</v>
      </c>
      <c r="H9410" s="1">
        <v>2.1353296275395499E-6</v>
      </c>
      <c r="I9410" s="1">
        <v>1.9640761914108801E-6</v>
      </c>
      <c r="J9410" s="1">
        <v>2.3497999999999999E-6</v>
      </c>
      <c r="K9410" s="1">
        <v>1.0446010000000001E-4</v>
      </c>
      <c r="L9410" s="1">
        <v>1.2699180000000001E-5</v>
      </c>
      <c r="M9410" s="1">
        <v>2.9702930000000002E-3</v>
      </c>
      <c r="N9410" s="1">
        <v>2.1293838E-7</v>
      </c>
      <c r="O9410" s="1">
        <v>1.6088677600000001E-7</v>
      </c>
      <c r="P9410" s="1">
        <v>2.950675E-8</v>
      </c>
      <c r="Q9410" s="1">
        <v>4.21964769821855E-8</v>
      </c>
      <c r="R9410" s="1">
        <v>120.45</v>
      </c>
      <c r="S9410" s="1">
        <v>14.6</v>
      </c>
      <c r="T9410" s="1">
        <v>0.06</v>
      </c>
      <c r="U9410" s="1">
        <v>2102.4</v>
      </c>
      <c r="V9410" s="1">
        <f t="shared" si="585"/>
        <v>0.30933679670924819</v>
      </c>
      <c r="W9410" s="1">
        <f t="shared" si="586"/>
        <v>2.0000872059918753</v>
      </c>
      <c r="X9410" s="1">
        <f t="shared" si="587"/>
        <v>243.33333333333334</v>
      </c>
    </row>
    <row r="9411" spans="1:24" hidden="1" x14ac:dyDescent="0.3">
      <c r="A9411" s="18" t="str">
        <f t="shared" si="584"/>
        <v>OFF - Light Commercial - Pumps_2005_25</v>
      </c>
      <c r="B9411" s="1" t="s">
        <v>40</v>
      </c>
      <c r="C9411" s="1">
        <v>2020</v>
      </c>
      <c r="D9411" s="1" t="s">
        <v>179</v>
      </c>
      <c r="E9411" s="1">
        <v>2005</v>
      </c>
      <c r="F9411" s="1">
        <v>25</v>
      </c>
      <c r="G9411" s="1" t="s">
        <v>12</v>
      </c>
      <c r="H9411" s="1">
        <v>5.1580240740286296E-4</v>
      </c>
      <c r="I9411" s="1">
        <v>4.7443505432915402E-4</v>
      </c>
      <c r="J9411" s="1">
        <v>5.6760908539999996E-4</v>
      </c>
      <c r="K9411" s="1">
        <v>1.25007259079999E-2</v>
      </c>
      <c r="L9411" s="1">
        <v>3.1830604999999999E-4</v>
      </c>
      <c r="M9411" s="1">
        <v>2.7931402805000002E-2</v>
      </c>
      <c r="N9411" s="1">
        <v>1.2455032535099901E-4</v>
      </c>
      <c r="O9411" s="1">
        <v>9.4104690265199998E-5</v>
      </c>
      <c r="P9411" s="1">
        <v>9.229771979E-7</v>
      </c>
      <c r="Q9411" s="1">
        <v>6.5979945826690099E-7</v>
      </c>
      <c r="R9411" s="1">
        <v>1883.3999999999901</v>
      </c>
      <c r="S9411" s="1">
        <v>9026.4500000000007</v>
      </c>
      <c r="T9411" s="1">
        <v>46.439999999999898</v>
      </c>
      <c r="U9411" s="1">
        <v>31196.55</v>
      </c>
      <c r="V9411" s="1">
        <f t="shared" si="585"/>
        <v>5.0356878601670703</v>
      </c>
      <c r="W9411" s="1">
        <f t="shared" si="586"/>
        <v>3.3785233556765766</v>
      </c>
      <c r="X9411" s="1">
        <f t="shared" si="587"/>
        <v>194.36800172265333</v>
      </c>
    </row>
    <row r="9412" spans="1:24" hidden="1" x14ac:dyDescent="0.3">
      <c r="A9412" s="18" t="str">
        <f t="shared" si="584"/>
        <v>OFF - Light Commercial - Pumps_2005_25</v>
      </c>
      <c r="B9412" s="1" t="s">
        <v>40</v>
      </c>
      <c r="C9412" s="1">
        <v>2020</v>
      </c>
      <c r="D9412" s="1" t="s">
        <v>179</v>
      </c>
      <c r="E9412" s="1">
        <v>2005</v>
      </c>
      <c r="F9412" s="1">
        <v>25</v>
      </c>
      <c r="G9412" s="1" t="s">
        <v>5</v>
      </c>
      <c r="H9412" s="1">
        <v>1.10756520833333E-4</v>
      </c>
      <c r="I9412" s="1">
        <v>1.3180941322313999E-4</v>
      </c>
      <c r="J9412" s="1">
        <v>1.59489389999999E-4</v>
      </c>
      <c r="K9412" s="1">
        <v>7.0558120000000001E-4</v>
      </c>
      <c r="L9412" s="1">
        <v>1.0028457999999899E-3</v>
      </c>
      <c r="M9412" s="1">
        <v>0.13485697999999999</v>
      </c>
      <c r="N9412" s="1">
        <v>7.213888E-5</v>
      </c>
      <c r="O9412" s="1">
        <v>6.6367769600000003E-5</v>
      </c>
      <c r="P9412" s="1">
        <v>1.92823179999999E-6</v>
      </c>
      <c r="Q9412" s="1">
        <v>1.13033537138201E-6</v>
      </c>
      <c r="R9412" s="1">
        <v>4493.1499999999996</v>
      </c>
      <c r="S9412" s="1">
        <v>9661.5499999999993</v>
      </c>
      <c r="T9412" s="1">
        <v>24</v>
      </c>
      <c r="U9412" s="1">
        <v>106189.45</v>
      </c>
      <c r="V9412" s="1">
        <f t="shared" si="585"/>
        <v>0.41101119947886711</v>
      </c>
      <c r="W9412" s="1">
        <f t="shared" si="586"/>
        <v>3.1270972616542911</v>
      </c>
      <c r="X9412" s="1">
        <f t="shared" si="587"/>
        <v>402.5645833333333</v>
      </c>
    </row>
    <row r="9413" spans="1:24" hidden="1" x14ac:dyDescent="0.3">
      <c r="A9413" s="18" t="str">
        <f t="shared" si="584"/>
        <v>OFF - Light Commercial - Pumps_2005_50</v>
      </c>
      <c r="B9413" s="1" t="s">
        <v>40</v>
      </c>
      <c r="C9413" s="1">
        <v>2020</v>
      </c>
      <c r="D9413" s="1" t="s">
        <v>179</v>
      </c>
      <c r="E9413" s="1">
        <v>2005</v>
      </c>
      <c r="F9413" s="1">
        <v>50</v>
      </c>
      <c r="G9413" s="1" t="s">
        <v>12</v>
      </c>
      <c r="H9413" s="1">
        <v>3.2810378403528E-5</v>
      </c>
      <c r="I9413" s="1">
        <v>3.0178986055565001E-5</v>
      </c>
      <c r="J9413" s="1">
        <v>3.6105819999999997E-5</v>
      </c>
      <c r="K9413" s="1">
        <v>2.9445949999999999E-3</v>
      </c>
      <c r="L9413" s="1">
        <v>8.1362189999999998E-5</v>
      </c>
      <c r="M9413" s="1">
        <v>1.971678E-2</v>
      </c>
      <c r="N9413" s="1">
        <v>1.3592573999999999E-6</v>
      </c>
      <c r="O9413" s="1">
        <v>1.02699448E-6</v>
      </c>
      <c r="P9413" s="1">
        <v>2.3972010000000002E-7</v>
      </c>
      <c r="Q9413" s="1">
        <v>3.2478500465076098E-7</v>
      </c>
      <c r="R9413" s="1">
        <v>927.1</v>
      </c>
      <c r="S9413" s="1">
        <v>390.55</v>
      </c>
      <c r="T9413" s="1">
        <v>1.77</v>
      </c>
      <c r="U9413" s="1">
        <v>12107.05</v>
      </c>
      <c r="V9413" s="1">
        <f t="shared" si="585"/>
        <v>0.82538183956229605</v>
      </c>
      <c r="W9413" s="1">
        <f t="shared" si="586"/>
        <v>2.2252196919198255</v>
      </c>
      <c r="X9413" s="1">
        <f t="shared" si="587"/>
        <v>220.64971751412429</v>
      </c>
    </row>
    <row r="9414" spans="1:24" hidden="1" x14ac:dyDescent="0.3">
      <c r="A9414" s="18" t="str">
        <f t="shared" si="584"/>
        <v>OFF - Light Commercial - Pumps_2005_50</v>
      </c>
      <c r="B9414" s="1" t="s">
        <v>40</v>
      </c>
      <c r="C9414" s="1">
        <v>2020</v>
      </c>
      <c r="D9414" s="1" t="s">
        <v>179</v>
      </c>
      <c r="E9414" s="1">
        <v>2005</v>
      </c>
      <c r="F9414" s="1">
        <v>50</v>
      </c>
      <c r="G9414" s="1" t="s">
        <v>5</v>
      </c>
      <c r="H9414" s="1">
        <v>2.18024027777777E-4</v>
      </c>
      <c r="I9414" s="1">
        <v>2.5946661157024797E-4</v>
      </c>
      <c r="J9414" s="1">
        <v>3.1395460000000001E-4</v>
      </c>
      <c r="K9414" s="1">
        <v>1.590857E-3</v>
      </c>
      <c r="L9414" s="1">
        <v>1.6924139999999999E-3</v>
      </c>
      <c r="M9414" s="1">
        <v>0.18203130000000001</v>
      </c>
      <c r="N9414" s="1">
        <v>1.4578559999999999E-4</v>
      </c>
      <c r="O9414" s="1">
        <v>1.34122752E-4</v>
      </c>
      <c r="P9414" s="1">
        <v>2.3532109999999999E-6</v>
      </c>
      <c r="Q9414" s="1">
        <v>1.5361909637060199E-6</v>
      </c>
      <c r="R9414" s="1">
        <v>6106.45</v>
      </c>
      <c r="S9414" s="1">
        <v>3872.6499999999901</v>
      </c>
      <c r="T9414" s="1">
        <v>9.6199999999999992</v>
      </c>
      <c r="U9414" s="1">
        <v>143288.04999999999</v>
      </c>
      <c r="V9414" s="1">
        <f t="shared" si="585"/>
        <v>0.59959790752231801</v>
      </c>
      <c r="W9414" s="1">
        <f t="shared" si="586"/>
        <v>3.9109767800961861</v>
      </c>
      <c r="X9414" s="1">
        <f t="shared" si="587"/>
        <v>402.56237006236904</v>
      </c>
    </row>
    <row r="9415" spans="1:24" hidden="1" x14ac:dyDescent="0.3">
      <c r="A9415" s="18" t="str">
        <f t="shared" si="584"/>
        <v>OFF - Light Commercial - Pumps_2005_100</v>
      </c>
      <c r="B9415" s="1" t="s">
        <v>40</v>
      </c>
      <c r="C9415" s="1">
        <v>2020</v>
      </c>
      <c r="D9415" s="1" t="s">
        <v>179</v>
      </c>
      <c r="E9415" s="1">
        <v>2005</v>
      </c>
      <c r="F9415" s="1">
        <v>100</v>
      </c>
      <c r="G9415" s="1" t="s">
        <v>12</v>
      </c>
      <c r="H9415" s="1">
        <v>5.22694760909055E-5</v>
      </c>
      <c r="I9415" s="1">
        <v>4.8077464108414901E-5</v>
      </c>
      <c r="J9415" s="1">
        <v>5.7519370000000002E-5</v>
      </c>
      <c r="K9415" s="1">
        <v>3.0536209999999999E-3</v>
      </c>
      <c r="L9415" s="1">
        <v>2.5943670000000001E-4</v>
      </c>
      <c r="M9415" s="1">
        <v>7.4129269999999997E-2</v>
      </c>
      <c r="N9415" s="1">
        <v>5.1684714000000002E-6</v>
      </c>
      <c r="O9415" s="1">
        <v>3.90506728E-6</v>
      </c>
      <c r="P9415" s="1">
        <v>7.161922E-7</v>
      </c>
      <c r="Q9415" s="1">
        <v>1.0485185189512699E-6</v>
      </c>
      <c r="R9415" s="1">
        <v>2992.99999999999</v>
      </c>
      <c r="S9415" s="1">
        <v>492.75</v>
      </c>
      <c r="T9415" s="1">
        <v>2.2400000000000002</v>
      </c>
      <c r="U9415" s="1">
        <v>45825.75</v>
      </c>
      <c r="V9415" s="1">
        <f t="shared" si="585"/>
        <v>0.34739260674672801</v>
      </c>
      <c r="W9415" s="1">
        <f t="shared" si="586"/>
        <v>1.8746078473592831</v>
      </c>
      <c r="X9415" s="1">
        <f t="shared" si="587"/>
        <v>219.97767857142856</v>
      </c>
    </row>
    <row r="9416" spans="1:24" hidden="1" x14ac:dyDescent="0.3">
      <c r="A9416" s="18" t="str">
        <f t="shared" si="584"/>
        <v>OFF - Light Commercial - Pumps_2005_175</v>
      </c>
      <c r="B9416" s="1" t="s">
        <v>40</v>
      </c>
      <c r="C9416" s="1">
        <v>2020</v>
      </c>
      <c r="D9416" s="1" t="s">
        <v>179</v>
      </c>
      <c r="E9416" s="1">
        <v>2005</v>
      </c>
      <c r="F9416" s="1">
        <v>175</v>
      </c>
      <c r="G9416" s="1" t="s">
        <v>12</v>
      </c>
      <c r="H9416" s="1">
        <v>2.3189472565039899E-6</v>
      </c>
      <c r="I9416" s="1">
        <v>2.13296768653237E-6</v>
      </c>
      <c r="J9416" s="1">
        <v>2.5518599999999998E-6</v>
      </c>
      <c r="K9416" s="1">
        <v>1.174607E-4</v>
      </c>
      <c r="L9416" s="1">
        <v>1.4092060000000001E-5</v>
      </c>
      <c r="M9416" s="1">
        <v>3.3653630000000001E-3</v>
      </c>
      <c r="N9416" s="1">
        <v>2.4126065999999999E-7</v>
      </c>
      <c r="O9416" s="1">
        <v>1.8228583199999999E-7</v>
      </c>
      <c r="P9416" s="1">
        <v>3.3431359999999999E-8</v>
      </c>
      <c r="Q9416" s="1">
        <v>4.7311201464874697E-8</v>
      </c>
      <c r="R9416" s="1">
        <v>135.05000000000001</v>
      </c>
      <c r="S9416" s="1">
        <v>14.6</v>
      </c>
      <c r="T9416" s="1">
        <v>7.0000000000000007E-2</v>
      </c>
      <c r="U9416" s="1">
        <v>2102.4</v>
      </c>
      <c r="V9416" s="1">
        <f t="shared" si="585"/>
        <v>0.33593675974570653</v>
      </c>
      <c r="W9416" s="1">
        <f t="shared" si="586"/>
        <v>2.2194621158271528</v>
      </c>
      <c r="X9416" s="1">
        <f t="shared" si="587"/>
        <v>208.57142857142856</v>
      </c>
    </row>
    <row r="9417" spans="1:24" hidden="1" x14ac:dyDescent="0.3">
      <c r="A9417" s="18" t="str">
        <f t="shared" si="584"/>
        <v>OFF - Light Commercial - Pumps_2006_25</v>
      </c>
      <c r="B9417" s="1" t="s">
        <v>40</v>
      </c>
      <c r="C9417" s="1">
        <v>2020</v>
      </c>
      <c r="D9417" s="1" t="s">
        <v>179</v>
      </c>
      <c r="E9417" s="1">
        <v>2006</v>
      </c>
      <c r="F9417" s="1">
        <v>25</v>
      </c>
      <c r="G9417" s="1" t="s">
        <v>12</v>
      </c>
      <c r="H9417" s="1">
        <v>6.6109940396514395E-4</v>
      </c>
      <c r="I9417" s="1">
        <v>6.0807923176713996E-4</v>
      </c>
      <c r="J9417" s="1">
        <v>7.2749956699999995E-4</v>
      </c>
      <c r="K9417" s="1">
        <v>1.659639097E-2</v>
      </c>
      <c r="L9417" s="1">
        <v>4.1216135689999998E-4</v>
      </c>
      <c r="M9417" s="1">
        <v>3.6266520339999997E-2</v>
      </c>
      <c r="N9417" s="1">
        <v>1.6906105494E-4</v>
      </c>
      <c r="O9417" s="1">
        <v>1.2773501928800001E-4</v>
      </c>
      <c r="P9417" s="1">
        <v>1.1845495879999999E-6</v>
      </c>
      <c r="Q9417" s="1">
        <v>8.6438843757446804E-7</v>
      </c>
      <c r="R9417" s="1">
        <v>2467.3999999999901</v>
      </c>
      <c r="S9417" s="1">
        <v>11172.65</v>
      </c>
      <c r="T9417" s="1">
        <v>56.13</v>
      </c>
      <c r="U9417" s="1">
        <v>40536.9</v>
      </c>
      <c r="V9417" s="1">
        <f t="shared" si="585"/>
        <v>4.9670466393847699</v>
      </c>
      <c r="W9417" s="1">
        <f t="shared" si="586"/>
        <v>3.3667071258542562</v>
      </c>
      <c r="X9417" s="1">
        <f t="shared" si="587"/>
        <v>199.04952788170317</v>
      </c>
    </row>
    <row r="9418" spans="1:24" hidden="1" x14ac:dyDescent="0.3">
      <c r="A9418" s="18" t="str">
        <f t="shared" ref="A9418:A9481" si="588">D9418&amp;"_"&amp;E9418&amp;"_"&amp;F9418</f>
        <v>OFF - Light Commercial - Pumps_2006_25</v>
      </c>
      <c r="B9418" s="1" t="s">
        <v>40</v>
      </c>
      <c r="C9418" s="1">
        <v>2020</v>
      </c>
      <c r="D9418" s="1" t="s">
        <v>179</v>
      </c>
      <c r="E9418" s="1">
        <v>2006</v>
      </c>
      <c r="F9418" s="1">
        <v>25</v>
      </c>
      <c r="G9418" s="1" t="s">
        <v>5</v>
      </c>
      <c r="H9418" s="1">
        <v>1.08412361111111E-4</v>
      </c>
      <c r="I9418" s="1">
        <v>1.2901966942148701E-4</v>
      </c>
      <c r="J9418" s="1">
        <v>1.5611379999999999E-4</v>
      </c>
      <c r="K9418" s="1">
        <v>6.9064759999999995E-4</v>
      </c>
      <c r="L9418" s="1">
        <v>9.8162060000000009E-4</v>
      </c>
      <c r="M9418" s="1">
        <v>0.13200274000000001</v>
      </c>
      <c r="N9418" s="1">
        <v>7.0612059999999998E-5</v>
      </c>
      <c r="O9418" s="1">
        <v>6.4963095200000004E-5</v>
      </c>
      <c r="P9418" s="1">
        <v>1.8874208999999999E-6</v>
      </c>
      <c r="Q9418" s="1">
        <v>1.10554328768801E-6</v>
      </c>
      <c r="R9418" s="1">
        <v>4394.6000000000004</v>
      </c>
      <c r="S9418" s="1">
        <v>9457.15</v>
      </c>
      <c r="T9418" s="1">
        <v>23.49</v>
      </c>
      <c r="U9418" s="1">
        <v>103937.4</v>
      </c>
      <c r="V9418" s="1">
        <f t="shared" si="585"/>
        <v>0.41102920093769368</v>
      </c>
      <c r="W9418" s="1">
        <f t="shared" si="586"/>
        <v>3.127234263202852</v>
      </c>
      <c r="X9418" s="1">
        <f t="shared" si="587"/>
        <v>402.6032354193274</v>
      </c>
    </row>
    <row r="9419" spans="1:24" hidden="1" x14ac:dyDescent="0.3">
      <c r="A9419" s="18" t="str">
        <f t="shared" si="588"/>
        <v>OFF - Light Commercial - Pumps_2006_50</v>
      </c>
      <c r="B9419" s="1" t="s">
        <v>40</v>
      </c>
      <c r="C9419" s="1">
        <v>2020</v>
      </c>
      <c r="D9419" s="1" t="s">
        <v>179</v>
      </c>
      <c r="E9419" s="1">
        <v>2006</v>
      </c>
      <c r="F9419" s="1">
        <v>50</v>
      </c>
      <c r="G9419" s="1" t="s">
        <v>12</v>
      </c>
      <c r="H9419" s="1">
        <v>3.2592647116287201E-5</v>
      </c>
      <c r="I9419" s="1">
        <v>2.9978716817560899E-5</v>
      </c>
      <c r="J9419" s="1">
        <v>3.586622E-5</v>
      </c>
      <c r="K9419" s="1">
        <v>2.891074E-3</v>
      </c>
      <c r="L9419" s="1">
        <v>8.0307560000000001E-5</v>
      </c>
      <c r="M9419" s="1">
        <v>2.0161829999999999E-2</v>
      </c>
      <c r="N9419" s="1">
        <v>1.3899384E-6</v>
      </c>
      <c r="O9419" s="1">
        <v>1.05017568E-6</v>
      </c>
      <c r="P9419" s="1">
        <v>2.4513109999999999E-7</v>
      </c>
      <c r="Q9419" s="1">
        <v>3.28621048012778E-7</v>
      </c>
      <c r="R9419" s="1">
        <v>938.05</v>
      </c>
      <c r="S9419" s="1">
        <v>397.85</v>
      </c>
      <c r="T9419" s="1">
        <v>1.81</v>
      </c>
      <c r="U9419" s="1">
        <v>12333.35</v>
      </c>
      <c r="V9419" s="1">
        <f t="shared" ref="V9419:V9482" si="589">IFERROR(CONVERT(I9419,"ton","g")*365/U9419,0)</f>
        <v>0.80486044455971018</v>
      </c>
      <c r="W9419" s="1">
        <f t="shared" ref="W9419:W9482" si="590">IFERROR(CONVERT(L9419,"ton","g")*365/U9419,0)</f>
        <v>2.1560755530818114</v>
      </c>
      <c r="X9419" s="1">
        <f t="shared" ref="X9419:X9482" si="591">S9419/T9419</f>
        <v>219.80662983425415</v>
      </c>
    </row>
    <row r="9420" spans="1:24" hidden="1" x14ac:dyDescent="0.3">
      <c r="A9420" s="18" t="str">
        <f t="shared" si="588"/>
        <v>OFF - Light Commercial - Pumps_2006_50</v>
      </c>
      <c r="B9420" s="1" t="s">
        <v>40</v>
      </c>
      <c r="C9420" s="1">
        <v>2020</v>
      </c>
      <c r="D9420" s="1" t="s">
        <v>179</v>
      </c>
      <c r="E9420" s="1">
        <v>2006</v>
      </c>
      <c r="F9420" s="1">
        <v>50</v>
      </c>
      <c r="G9420" s="1" t="s">
        <v>5</v>
      </c>
      <c r="H9420" s="1">
        <v>1.49128541666666E-4</v>
      </c>
      <c r="I9420" s="1">
        <v>1.77475289256198E-4</v>
      </c>
      <c r="J9420" s="1">
        <v>2.147451E-4</v>
      </c>
      <c r="K9420" s="1">
        <v>1.4463259999999999E-3</v>
      </c>
      <c r="L9420" s="1">
        <v>1.6270799999999999E-3</v>
      </c>
      <c r="M9420" s="1">
        <v>0.1781787</v>
      </c>
      <c r="N9420" s="1">
        <v>1.290296E-4</v>
      </c>
      <c r="O9420" s="1">
        <v>1.1870723199999999E-4</v>
      </c>
      <c r="P9420" s="1">
        <v>2.303406E-6</v>
      </c>
      <c r="Q9420" s="1">
        <v>1.49946195082602E-6</v>
      </c>
      <c r="R9420" s="1">
        <v>5960.45</v>
      </c>
      <c r="S9420" s="1">
        <v>3792.35</v>
      </c>
      <c r="T9420" s="1">
        <v>9.42</v>
      </c>
      <c r="U9420" s="1">
        <v>140316.95000000001</v>
      </c>
      <c r="V9420" s="1">
        <f t="shared" si="589"/>
        <v>0.4188093388661363</v>
      </c>
      <c r="W9420" s="1">
        <f t="shared" si="590"/>
        <v>3.8396122746903205</v>
      </c>
      <c r="X9420" s="1">
        <f t="shared" si="591"/>
        <v>402.58492569002124</v>
      </c>
    </row>
    <row r="9421" spans="1:24" hidden="1" x14ac:dyDescent="0.3">
      <c r="A9421" s="18" t="str">
        <f t="shared" si="588"/>
        <v>OFF - Light Commercial - Pumps_2006_100</v>
      </c>
      <c r="B9421" s="1" t="s">
        <v>40</v>
      </c>
      <c r="C9421" s="1">
        <v>2020</v>
      </c>
      <c r="D9421" s="1" t="s">
        <v>179</v>
      </c>
      <c r="E9421" s="1">
        <v>2006</v>
      </c>
      <c r="F9421" s="1">
        <v>100</v>
      </c>
      <c r="G9421" s="1" t="s">
        <v>12</v>
      </c>
      <c r="H9421" s="1">
        <v>5.16941511524037E-5</v>
      </c>
      <c r="I9421" s="1">
        <v>4.7548280229980903E-5</v>
      </c>
      <c r="J9421" s="1">
        <v>5.6886260000000002E-5</v>
      </c>
      <c r="K9421" s="1">
        <v>2.9868759999999999E-3</v>
      </c>
      <c r="L9421" s="1">
        <v>2.6046119999999999E-4</v>
      </c>
      <c r="M9421" s="1">
        <v>7.5802510000000003E-2</v>
      </c>
      <c r="N9421" s="1">
        <v>5.2851329999999999E-6</v>
      </c>
      <c r="O9421" s="1">
        <v>3.9932115999999999E-6</v>
      </c>
      <c r="P9421" s="1">
        <v>7.3235790000000003E-7</v>
      </c>
      <c r="Q9421" s="1">
        <v>1.0689774168820301E-6</v>
      </c>
      <c r="R9421" s="1">
        <v>3051.3999999999901</v>
      </c>
      <c r="S9421" s="1">
        <v>503.7</v>
      </c>
      <c r="T9421" s="1">
        <v>2.29</v>
      </c>
      <c r="U9421" s="1">
        <v>46844.1</v>
      </c>
      <c r="V9421" s="1">
        <f t="shared" si="589"/>
        <v>0.33610000185353256</v>
      </c>
      <c r="W9421" s="1">
        <f t="shared" si="590"/>
        <v>1.8410972884688173</v>
      </c>
      <c r="X9421" s="1">
        <f t="shared" si="591"/>
        <v>219.95633187772924</v>
      </c>
    </row>
    <row r="9422" spans="1:24" hidden="1" x14ac:dyDescent="0.3">
      <c r="A9422" s="18" t="str">
        <f t="shared" si="588"/>
        <v>OFF - Light Commercial - Pumps_2006_175</v>
      </c>
      <c r="B9422" s="1" t="s">
        <v>40</v>
      </c>
      <c r="C9422" s="1">
        <v>2020</v>
      </c>
      <c r="D9422" s="1" t="s">
        <v>179</v>
      </c>
      <c r="E9422" s="1">
        <v>2006</v>
      </c>
      <c r="F9422" s="1">
        <v>175</v>
      </c>
      <c r="G9422" s="1" t="s">
        <v>12</v>
      </c>
      <c r="H9422" s="1">
        <v>2.2686264299974802E-6</v>
      </c>
      <c r="I9422" s="1">
        <v>2.0866825903116802E-6</v>
      </c>
      <c r="J9422" s="1">
        <v>2.496485E-6</v>
      </c>
      <c r="K9422" s="1">
        <v>1.1919839999999999E-4</v>
      </c>
      <c r="L9422" s="1">
        <v>1.410726E-5</v>
      </c>
      <c r="M9422" s="1">
        <v>3.4413260000000002E-3</v>
      </c>
      <c r="N9422" s="1">
        <v>2.4670638000000001E-7</v>
      </c>
      <c r="O9422" s="1">
        <v>1.8640037599999999E-7</v>
      </c>
      <c r="P9422" s="1">
        <v>3.4185970000000003E-8</v>
      </c>
      <c r="Q9422" s="1">
        <v>4.8589882585546997E-8</v>
      </c>
      <c r="R9422" s="1">
        <v>138.69999999999999</v>
      </c>
      <c r="S9422" s="1">
        <v>14.6</v>
      </c>
      <c r="T9422" s="1">
        <v>7.0000000000000007E-2</v>
      </c>
      <c r="U9422" s="1">
        <v>2102.4</v>
      </c>
      <c r="V9422" s="1">
        <f t="shared" si="589"/>
        <v>0.32864697971431045</v>
      </c>
      <c r="W9422" s="1">
        <f t="shared" si="590"/>
        <v>2.2218560755577084</v>
      </c>
      <c r="X9422" s="1">
        <f t="shared" si="591"/>
        <v>208.57142857142856</v>
      </c>
    </row>
    <row r="9423" spans="1:24" hidden="1" x14ac:dyDescent="0.3">
      <c r="A9423" s="18" t="str">
        <f t="shared" si="588"/>
        <v>OFF - Light Commercial - Pumps_2007_25</v>
      </c>
      <c r="B9423" s="1" t="s">
        <v>40</v>
      </c>
      <c r="C9423" s="1">
        <v>2020</v>
      </c>
      <c r="D9423" s="1" t="s">
        <v>179</v>
      </c>
      <c r="E9423" s="1">
        <v>2007</v>
      </c>
      <c r="F9423" s="1">
        <v>25</v>
      </c>
      <c r="G9423" s="1" t="s">
        <v>12</v>
      </c>
      <c r="H9423" s="1">
        <v>9.7038429226881204E-4</v>
      </c>
      <c r="I9423" s="1">
        <v>8.9255947202885396E-4</v>
      </c>
      <c r="J9423" s="1">
        <v>1.0678487202E-3</v>
      </c>
      <c r="K9423" s="1">
        <v>2.437781918E-2</v>
      </c>
      <c r="L9423" s="1">
        <v>5.7916755059999995E-4</v>
      </c>
      <c r="M9423" s="1">
        <v>5.3575127559999998E-2</v>
      </c>
      <c r="N9423" s="1">
        <v>2.4536765979E-4</v>
      </c>
      <c r="O9423" s="1">
        <v>1.85388898508E-4</v>
      </c>
      <c r="P9423" s="1">
        <v>1.7491459090000001E-6</v>
      </c>
      <c r="Q9423" s="1">
        <v>1.27228771506892E-6</v>
      </c>
      <c r="R9423" s="1">
        <v>3631.74999999999</v>
      </c>
      <c r="S9423" s="1">
        <v>16698.75</v>
      </c>
      <c r="T9423" s="1">
        <v>83.47</v>
      </c>
      <c r="U9423" s="1">
        <v>59856.35</v>
      </c>
      <c r="V9423" s="1">
        <f t="shared" si="589"/>
        <v>4.9375957836882325</v>
      </c>
      <c r="W9423" s="1">
        <f t="shared" si="590"/>
        <v>3.2039268480242566</v>
      </c>
      <c r="X9423" s="1">
        <f t="shared" si="591"/>
        <v>200.0569066730562</v>
      </c>
    </row>
    <row r="9424" spans="1:24" hidden="1" x14ac:dyDescent="0.3">
      <c r="A9424" s="18" t="str">
        <f t="shared" si="588"/>
        <v>OFF - Light Commercial - Pumps_2007_25</v>
      </c>
      <c r="B9424" s="1" t="s">
        <v>40</v>
      </c>
      <c r="C9424" s="1">
        <v>2020</v>
      </c>
      <c r="D9424" s="1" t="s">
        <v>179</v>
      </c>
      <c r="E9424" s="1">
        <v>2007</v>
      </c>
      <c r="F9424" s="1">
        <v>25</v>
      </c>
      <c r="G9424" s="1" t="s">
        <v>5</v>
      </c>
      <c r="H9424" s="1">
        <v>1.06111270833333E-4</v>
      </c>
      <c r="I9424" s="1">
        <v>1.2628118181818099E-4</v>
      </c>
      <c r="J9424" s="1">
        <v>1.52800229999999E-4</v>
      </c>
      <c r="K9424" s="1">
        <v>6.7598840000000001E-4</v>
      </c>
      <c r="L9424" s="1">
        <v>9.6078540000000005E-4</v>
      </c>
      <c r="M9424" s="1">
        <v>0.12920093999999999</v>
      </c>
      <c r="N9424" s="1">
        <v>6.9113299999999994E-5</v>
      </c>
      <c r="O9424" s="1">
        <v>6.3584235999999999E-5</v>
      </c>
      <c r="P9424" s="1">
        <v>1.8473603000000001E-6</v>
      </c>
      <c r="Q9424" s="1">
        <v>1.0825876546380099E-6</v>
      </c>
      <c r="R9424" s="1">
        <v>4303.3500000000004</v>
      </c>
      <c r="S9424" s="1">
        <v>9256.4</v>
      </c>
      <c r="T9424" s="1">
        <v>23</v>
      </c>
      <c r="U9424" s="1">
        <v>101714.55</v>
      </c>
      <c r="V9424" s="1">
        <f t="shared" si="589"/>
        <v>0.41109685683647051</v>
      </c>
      <c r="W9424" s="1">
        <f t="shared" si="590"/>
        <v>3.1277491416183874</v>
      </c>
      <c r="X9424" s="1">
        <f t="shared" si="591"/>
        <v>402.45217391304345</v>
      </c>
    </row>
    <row r="9425" spans="1:24" hidden="1" x14ac:dyDescent="0.3">
      <c r="A9425" s="18" t="str">
        <f t="shared" si="588"/>
        <v>OFF - Light Commercial - Pumps_2007_50</v>
      </c>
      <c r="B9425" s="1" t="s">
        <v>40</v>
      </c>
      <c r="C9425" s="1">
        <v>2020</v>
      </c>
      <c r="D9425" s="1" t="s">
        <v>179</v>
      </c>
      <c r="E9425" s="1">
        <v>2007</v>
      </c>
      <c r="F9425" s="1">
        <v>50</v>
      </c>
      <c r="G9425" s="1" t="s">
        <v>12</v>
      </c>
      <c r="H9425" s="1">
        <v>4.9232615347147801E-5</v>
      </c>
      <c r="I9425" s="1">
        <v>4.5284159596306503E-5</v>
      </c>
      <c r="J9425" s="1">
        <v>5.417749E-5</v>
      </c>
      <c r="K9425" s="1">
        <v>4.4930650000000001E-3</v>
      </c>
      <c r="L9425" s="1">
        <v>6.7845820000000002E-5</v>
      </c>
      <c r="M9425" s="1">
        <v>3.2690549999999999E-2</v>
      </c>
      <c r="N9425" s="1">
        <v>2.2536576000000001E-6</v>
      </c>
      <c r="O9425" s="1">
        <v>1.70276352E-6</v>
      </c>
      <c r="P9425" s="1">
        <v>3.9745759999999999E-7</v>
      </c>
      <c r="Q9425" s="1">
        <v>5.2937398395832802E-7</v>
      </c>
      <c r="R9425" s="1">
        <v>1511.1</v>
      </c>
      <c r="S9425" s="1">
        <v>646.04999999999995</v>
      </c>
      <c r="T9425" s="1">
        <v>2.93</v>
      </c>
      <c r="U9425" s="1">
        <v>20027.55</v>
      </c>
      <c r="V9425" s="1">
        <f t="shared" si="589"/>
        <v>0.74869871604690752</v>
      </c>
      <c r="W9425" s="1">
        <f t="shared" si="590"/>
        <v>1.1217184723307236</v>
      </c>
      <c r="X9425" s="1">
        <f t="shared" si="591"/>
        <v>220.49488054607505</v>
      </c>
    </row>
    <row r="9426" spans="1:24" hidden="1" x14ac:dyDescent="0.3">
      <c r="A9426" s="18" t="str">
        <f t="shared" si="588"/>
        <v>OFF - Light Commercial - Pumps_2007_50</v>
      </c>
      <c r="B9426" s="1" t="s">
        <v>40</v>
      </c>
      <c r="C9426" s="1">
        <v>2020</v>
      </c>
      <c r="D9426" s="1" t="s">
        <v>179</v>
      </c>
      <c r="E9426" s="1">
        <v>2007</v>
      </c>
      <c r="F9426" s="1">
        <v>50</v>
      </c>
      <c r="G9426" s="1" t="s">
        <v>5</v>
      </c>
      <c r="H9426" s="1">
        <v>1.4033347222222199E-4</v>
      </c>
      <c r="I9426" s="1">
        <v>1.67008429752066E-4</v>
      </c>
      <c r="J9426" s="1">
        <v>2.020802E-4</v>
      </c>
      <c r="K9426" s="1">
        <v>1.379763E-3</v>
      </c>
      <c r="L9426" s="1">
        <v>1.58102E-3</v>
      </c>
      <c r="M9426" s="1">
        <v>0.17439669999999999</v>
      </c>
      <c r="N9426" s="1">
        <v>1.2359980000000001E-4</v>
      </c>
      <c r="O9426" s="1">
        <v>1.13711816E-4</v>
      </c>
      <c r="P9426" s="1">
        <v>2.254515E-6</v>
      </c>
      <c r="Q9426" s="1">
        <v>1.4673240645560199E-6</v>
      </c>
      <c r="R9426" s="1">
        <v>5832.7</v>
      </c>
      <c r="S9426" s="1">
        <v>3712.05</v>
      </c>
      <c r="T9426" s="1">
        <v>9.2200000000000006</v>
      </c>
      <c r="U9426" s="1">
        <v>137345.85</v>
      </c>
      <c r="V9426" s="1">
        <f t="shared" si="589"/>
        <v>0.40263493295712421</v>
      </c>
      <c r="W9426" s="1">
        <f t="shared" si="590"/>
        <v>3.811627249288581</v>
      </c>
      <c r="X9426" s="1">
        <f t="shared" si="591"/>
        <v>402.60845986984816</v>
      </c>
    </row>
    <row r="9427" spans="1:24" hidden="1" x14ac:dyDescent="0.3">
      <c r="A9427" s="18" t="str">
        <f t="shared" si="588"/>
        <v>OFF - Light Commercial - Pumps_2007_100</v>
      </c>
      <c r="B9427" s="1" t="s">
        <v>40</v>
      </c>
      <c r="C9427" s="1">
        <v>2020</v>
      </c>
      <c r="D9427" s="1" t="s">
        <v>179</v>
      </c>
      <c r="E9427" s="1">
        <v>2007</v>
      </c>
      <c r="F9427" s="1">
        <v>100</v>
      </c>
      <c r="G9427" s="1" t="s">
        <v>12</v>
      </c>
      <c r="H9427" s="1">
        <v>7.4412911574380696E-5</v>
      </c>
      <c r="I9427" s="1">
        <v>6.8444996066115396E-5</v>
      </c>
      <c r="J9427" s="1">
        <v>8.1886870000000002E-5</v>
      </c>
      <c r="K9427" s="1">
        <v>4.6229690000000002E-3</v>
      </c>
      <c r="L9427" s="1">
        <v>1.8686239999999999E-4</v>
      </c>
      <c r="M9427" s="1">
        <v>0.1229068</v>
      </c>
      <c r="N9427" s="1">
        <v>8.5693607999999997E-6</v>
      </c>
      <c r="O9427" s="1">
        <v>6.4746281600000003E-6</v>
      </c>
      <c r="P9427" s="1">
        <v>1.187452E-6</v>
      </c>
      <c r="Q9427" s="1">
        <v>1.7287768751489299E-6</v>
      </c>
      <c r="R9427" s="1">
        <v>4934.8</v>
      </c>
      <c r="S9427" s="1">
        <v>817.6</v>
      </c>
      <c r="T9427" s="1">
        <v>3.71</v>
      </c>
      <c r="U9427" s="1">
        <v>76036.800000000003</v>
      </c>
      <c r="V9427" s="1">
        <f t="shared" si="589"/>
        <v>0.29806190457248422</v>
      </c>
      <c r="W9427" s="1">
        <f t="shared" si="590"/>
        <v>0.81374192473010754</v>
      </c>
      <c r="X9427" s="1">
        <f t="shared" si="591"/>
        <v>220.37735849056605</v>
      </c>
    </row>
    <row r="9428" spans="1:24" hidden="1" x14ac:dyDescent="0.3">
      <c r="A9428" s="18" t="str">
        <f t="shared" si="588"/>
        <v>OFF - Light Commercial - Pumps_2007_175</v>
      </c>
      <c r="B9428" s="1" t="s">
        <v>40</v>
      </c>
      <c r="C9428" s="1">
        <v>2020</v>
      </c>
      <c r="D9428" s="1" t="s">
        <v>179</v>
      </c>
      <c r="E9428" s="1">
        <v>2007</v>
      </c>
      <c r="F9428" s="1">
        <v>175</v>
      </c>
      <c r="G9428" s="1" t="s">
        <v>12</v>
      </c>
      <c r="H9428" s="1">
        <v>3.1920515357961601E-6</v>
      </c>
      <c r="I9428" s="1">
        <v>2.9360490026253098E-6</v>
      </c>
      <c r="J9428" s="1">
        <v>3.512658E-6</v>
      </c>
      <c r="K9428" s="1">
        <v>1.9178819999999999E-4</v>
      </c>
      <c r="L9428" s="1">
        <v>8.9054299999999999E-6</v>
      </c>
      <c r="M9428" s="1">
        <v>5.5797939999999999E-3</v>
      </c>
      <c r="N9428" s="1">
        <v>4.0001174999999999E-7</v>
      </c>
      <c r="O9428" s="1">
        <v>3.0223109999999999E-7</v>
      </c>
      <c r="P9428" s="1">
        <v>5.5429409999999998E-8</v>
      </c>
      <c r="Q9428" s="1">
        <v>7.7999548361009596E-8</v>
      </c>
      <c r="R9428" s="1">
        <v>222.65</v>
      </c>
      <c r="S9428" s="1">
        <v>25.55</v>
      </c>
      <c r="T9428" s="1">
        <v>0.11</v>
      </c>
      <c r="U9428" s="1">
        <v>3679.2</v>
      </c>
      <c r="V9428" s="1">
        <f t="shared" si="589"/>
        <v>0.2642399653843156</v>
      </c>
      <c r="W9428" s="1">
        <f t="shared" si="590"/>
        <v>0.80147521816847223</v>
      </c>
      <c r="X9428" s="1">
        <f t="shared" si="591"/>
        <v>232.27272727272728</v>
      </c>
    </row>
    <row r="9429" spans="1:24" hidden="1" x14ac:dyDescent="0.3">
      <c r="A9429" s="18" t="str">
        <f t="shared" si="588"/>
        <v>OFF - Light Commercial - Pumps_2008_25</v>
      </c>
      <c r="B9429" s="1" t="s">
        <v>40</v>
      </c>
      <c r="C9429" s="1">
        <v>2020</v>
      </c>
      <c r="D9429" s="1" t="s">
        <v>179</v>
      </c>
      <c r="E9429" s="1">
        <v>2008</v>
      </c>
      <c r="F9429" s="1">
        <v>25</v>
      </c>
      <c r="G9429" s="1" t="s">
        <v>12</v>
      </c>
      <c r="H9429" s="1">
        <v>1.6244035735738099E-3</v>
      </c>
      <c r="I9429" s="1">
        <v>1.4941264069731901E-3</v>
      </c>
      <c r="J9429" s="1">
        <v>1.7875570441000001E-3</v>
      </c>
      <c r="K9429" s="1">
        <v>4.0002957759999999E-2</v>
      </c>
      <c r="L9429" s="1">
        <v>9.5992222249999899E-4</v>
      </c>
      <c r="M9429" s="1">
        <v>8.8911242269999996E-2</v>
      </c>
      <c r="N9429" s="1">
        <v>3.9648356334000002E-4</v>
      </c>
      <c r="O9429" s="1">
        <v>2.9956535896799997E-4</v>
      </c>
      <c r="P9429" s="1">
        <v>2.9139215969999899E-6</v>
      </c>
      <c r="Q9429" s="1">
        <v>2.1008730812645701E-6</v>
      </c>
      <c r="R9429" s="1">
        <v>5996.95</v>
      </c>
      <c r="S9429" s="1">
        <v>28393.35</v>
      </c>
      <c r="T9429" s="1">
        <v>144.94999999999999</v>
      </c>
      <c r="U9429" s="1">
        <v>99301.9</v>
      </c>
      <c r="V9429" s="1">
        <f t="shared" si="589"/>
        <v>4.9821681836253315</v>
      </c>
      <c r="W9429" s="1">
        <f t="shared" si="590"/>
        <v>3.2008630149190762</v>
      </c>
      <c r="X9429" s="1">
        <f t="shared" si="591"/>
        <v>195.88375301828216</v>
      </c>
    </row>
    <row r="9430" spans="1:24" hidden="1" x14ac:dyDescent="0.3">
      <c r="A9430" s="18" t="str">
        <f t="shared" si="588"/>
        <v>OFF - Light Commercial - Pumps_2008_25</v>
      </c>
      <c r="B9430" s="1" t="s">
        <v>40</v>
      </c>
      <c r="C9430" s="1">
        <v>2020</v>
      </c>
      <c r="D9430" s="1" t="s">
        <v>179</v>
      </c>
      <c r="E9430" s="1">
        <v>2008</v>
      </c>
      <c r="F9430" s="1">
        <v>25</v>
      </c>
      <c r="G9430" s="1" t="s">
        <v>5</v>
      </c>
      <c r="H9430" s="1">
        <v>1.06101881944444E-4</v>
      </c>
      <c r="I9430" s="1">
        <v>1.26270008264462E-4</v>
      </c>
      <c r="J9430" s="1">
        <v>1.5278671000000001E-4</v>
      </c>
      <c r="K9430" s="1">
        <v>6.7592870000000003E-4</v>
      </c>
      <c r="L9430" s="1">
        <v>9.6070029999999998E-4</v>
      </c>
      <c r="M9430" s="1">
        <v>0.12918951000000001</v>
      </c>
      <c r="N9430" s="1">
        <v>3.455359E-5</v>
      </c>
      <c r="O9430" s="1">
        <v>3.1789302800000002E-5</v>
      </c>
      <c r="P9430" s="1">
        <v>1.8471967E-6</v>
      </c>
      <c r="Q9430" s="1">
        <v>1.0816694293160099E-6</v>
      </c>
      <c r="R9430" s="1">
        <v>4299.7</v>
      </c>
      <c r="S9430" s="1">
        <v>9256.4</v>
      </c>
      <c r="T9430" s="1">
        <v>23</v>
      </c>
      <c r="U9430" s="1">
        <v>101714.55</v>
      </c>
      <c r="V9430" s="1">
        <f t="shared" si="589"/>
        <v>0.41106048235258125</v>
      </c>
      <c r="W9430" s="1">
        <f t="shared" si="590"/>
        <v>3.1274721063387592</v>
      </c>
      <c r="X9430" s="1">
        <f t="shared" si="591"/>
        <v>402.45217391304345</v>
      </c>
    </row>
    <row r="9431" spans="1:24" hidden="1" x14ac:dyDescent="0.3">
      <c r="A9431" s="18" t="str">
        <f t="shared" si="588"/>
        <v>OFF - Light Commercial - Pumps_2008_50</v>
      </c>
      <c r="B9431" s="1" t="s">
        <v>40</v>
      </c>
      <c r="C9431" s="1">
        <v>2020</v>
      </c>
      <c r="D9431" s="1" t="s">
        <v>179</v>
      </c>
      <c r="E9431" s="1">
        <v>2008</v>
      </c>
      <c r="F9431" s="1">
        <v>50</v>
      </c>
      <c r="G9431" s="1" t="s">
        <v>12</v>
      </c>
      <c r="H9431" s="1">
        <v>1.02068174610314E-4</v>
      </c>
      <c r="I9431" s="1">
        <v>9.3882307006567297E-5</v>
      </c>
      <c r="J9431" s="1">
        <v>1.1231979999999999E-4</v>
      </c>
      <c r="K9431" s="1">
        <v>9.1737329999999999E-3</v>
      </c>
      <c r="L9431" s="1">
        <v>1.4241500000000001E-4</v>
      </c>
      <c r="M9431" s="1">
        <v>6.9766930000000005E-2</v>
      </c>
      <c r="N9431" s="1">
        <v>4.8096702000000002E-6</v>
      </c>
      <c r="O9431" s="1">
        <v>3.6339730399999999E-6</v>
      </c>
      <c r="P9431" s="1">
        <v>8.4823880000000002E-7</v>
      </c>
      <c r="Q9431" s="1">
        <v>1.12140334282959E-6</v>
      </c>
      <c r="R9431" s="1">
        <v>3201.0499999999902</v>
      </c>
      <c r="S9431" s="1">
        <v>1379.69999999999</v>
      </c>
      <c r="T9431" s="1">
        <v>6.25</v>
      </c>
      <c r="U9431" s="1">
        <v>42770.7</v>
      </c>
      <c r="V9431" s="1">
        <f t="shared" si="589"/>
        <v>0.72681853791050466</v>
      </c>
      <c r="W9431" s="1">
        <f t="shared" si="590"/>
        <v>1.102549195657109</v>
      </c>
      <c r="X9431" s="1">
        <f t="shared" si="591"/>
        <v>220.75199999999842</v>
      </c>
    </row>
    <row r="9432" spans="1:24" hidden="1" x14ac:dyDescent="0.3">
      <c r="A9432" s="18" t="str">
        <f t="shared" si="588"/>
        <v>OFF - Light Commercial - Pumps_2008_50</v>
      </c>
      <c r="B9432" s="1" t="s">
        <v>40</v>
      </c>
      <c r="C9432" s="1">
        <v>2020</v>
      </c>
      <c r="D9432" s="1" t="s">
        <v>179</v>
      </c>
      <c r="E9432" s="1">
        <v>2008</v>
      </c>
      <c r="F9432" s="1">
        <v>50</v>
      </c>
      <c r="G9432" s="1" t="s">
        <v>5</v>
      </c>
      <c r="H9432" s="1">
        <v>7.9339999999999996E-5</v>
      </c>
      <c r="I9432" s="1">
        <v>9.4421157024793297E-5</v>
      </c>
      <c r="J9432" s="1">
        <v>1.142496E-4</v>
      </c>
      <c r="K9432" s="1">
        <v>1.2783149999999999E-3</v>
      </c>
      <c r="L9432" s="1">
        <v>1.5486759999999999E-3</v>
      </c>
      <c r="M9432" s="1">
        <v>0.17438129999999999</v>
      </c>
      <c r="N9432" s="1">
        <v>5.4709159999999998E-5</v>
      </c>
      <c r="O9432" s="1">
        <v>5.0332427200000003E-5</v>
      </c>
      <c r="P9432" s="1">
        <v>2.2543149999999999E-6</v>
      </c>
      <c r="Q9432" s="1">
        <v>1.4627329379460199E-6</v>
      </c>
      <c r="R9432" s="1">
        <v>5814.45</v>
      </c>
      <c r="S9432" s="1">
        <v>3712.05</v>
      </c>
      <c r="T9432" s="1">
        <v>9.2200000000000006</v>
      </c>
      <c r="U9432" s="1">
        <v>137345.85</v>
      </c>
      <c r="V9432" s="1">
        <f t="shared" si="589"/>
        <v>0.22763675034158834</v>
      </c>
      <c r="W9432" s="1">
        <f t="shared" si="590"/>
        <v>3.7336502017173987</v>
      </c>
      <c r="X9432" s="1">
        <f t="shared" si="591"/>
        <v>402.60845986984816</v>
      </c>
    </row>
    <row r="9433" spans="1:24" hidden="1" x14ac:dyDescent="0.3">
      <c r="A9433" s="18" t="str">
        <f t="shared" si="588"/>
        <v>OFF - Light Commercial - Pumps_2008_100</v>
      </c>
      <c r="B9433" s="1" t="s">
        <v>40</v>
      </c>
      <c r="C9433" s="1">
        <v>2020</v>
      </c>
      <c r="D9433" s="1" t="s">
        <v>179</v>
      </c>
      <c r="E9433" s="1">
        <v>2008</v>
      </c>
      <c r="F9433" s="1">
        <v>100</v>
      </c>
      <c r="G9433" s="1" t="s">
        <v>12</v>
      </c>
      <c r="H9433" s="1">
        <v>1.5373555462865201E-4</v>
      </c>
      <c r="I9433" s="1">
        <v>1.4140596314743401E-4</v>
      </c>
      <c r="J9433" s="1">
        <v>1.6917660000000001E-4</v>
      </c>
      <c r="K9433" s="1">
        <v>9.3966899999999992E-3</v>
      </c>
      <c r="L9433" s="1">
        <v>3.8571029999999999E-4</v>
      </c>
      <c r="M9433" s="1">
        <v>0.26230300000000001</v>
      </c>
      <c r="N9433" s="1">
        <v>1.82883959999999E-5</v>
      </c>
      <c r="O9433" s="1">
        <v>1.3817899200000001E-5</v>
      </c>
      <c r="P9433" s="1">
        <v>2.5342120000000001E-6</v>
      </c>
      <c r="Q9433" s="1">
        <v>3.6800442652948499E-6</v>
      </c>
      <c r="R9433" s="1">
        <v>10504.7</v>
      </c>
      <c r="S9433" s="1">
        <v>1748.35</v>
      </c>
      <c r="T9433" s="1">
        <v>7.92</v>
      </c>
      <c r="U9433" s="1">
        <v>162596.54999999999</v>
      </c>
      <c r="V9433" s="1">
        <f t="shared" si="589"/>
        <v>0.28796850946720204</v>
      </c>
      <c r="W9433" s="1">
        <f t="shared" si="590"/>
        <v>0.78548611179388517</v>
      </c>
      <c r="X9433" s="1">
        <f t="shared" si="591"/>
        <v>220.75126262626262</v>
      </c>
    </row>
    <row r="9434" spans="1:24" hidden="1" x14ac:dyDescent="0.3">
      <c r="A9434" s="18" t="str">
        <f t="shared" si="588"/>
        <v>OFF - Light Commercial - Pumps_2008_175</v>
      </c>
      <c r="B9434" s="1" t="s">
        <v>40</v>
      </c>
      <c r="C9434" s="1">
        <v>2020</v>
      </c>
      <c r="D9434" s="1" t="s">
        <v>179</v>
      </c>
      <c r="E9434" s="1">
        <v>2008</v>
      </c>
      <c r="F9434" s="1">
        <v>175</v>
      </c>
      <c r="G9434" s="1" t="s">
        <v>12</v>
      </c>
      <c r="H9434" s="1">
        <v>6.5058653864503101E-6</v>
      </c>
      <c r="I9434" s="1">
        <v>5.9840949824570003E-6</v>
      </c>
      <c r="J9434" s="1">
        <v>7.1593079999999996E-6</v>
      </c>
      <c r="K9434" s="1">
        <v>4.0614589999999999E-4</v>
      </c>
      <c r="L9434" s="1">
        <v>1.8440120000000001E-5</v>
      </c>
      <c r="M9434" s="1">
        <v>1.1908180000000001E-2</v>
      </c>
      <c r="N9434" s="1">
        <v>8.5368995999999998E-7</v>
      </c>
      <c r="O9434" s="1">
        <v>6.4501019199999999E-7</v>
      </c>
      <c r="P9434" s="1">
        <v>1.182953E-7</v>
      </c>
      <c r="Q9434" s="1">
        <v>1.66228545687397E-7</v>
      </c>
      <c r="R9434" s="1">
        <v>474.5</v>
      </c>
      <c r="S9434" s="1">
        <v>51.1</v>
      </c>
      <c r="T9434" s="1">
        <v>0.24</v>
      </c>
      <c r="U9434" s="1">
        <v>7358.4</v>
      </c>
      <c r="V9434" s="1">
        <f t="shared" si="589"/>
        <v>0.26927974458311305</v>
      </c>
      <c r="W9434" s="1">
        <f t="shared" si="590"/>
        <v>0.8297914418536112</v>
      </c>
      <c r="X9434" s="1">
        <f t="shared" si="591"/>
        <v>212.91666666666669</v>
      </c>
    </row>
    <row r="9435" spans="1:24" hidden="1" x14ac:dyDescent="0.3">
      <c r="A9435" s="18" t="str">
        <f t="shared" si="588"/>
        <v>OFF - Light Commercial - Pumps_2009_25</v>
      </c>
      <c r="B9435" s="1" t="s">
        <v>40</v>
      </c>
      <c r="C9435" s="1">
        <v>2020</v>
      </c>
      <c r="D9435" s="1" t="s">
        <v>179</v>
      </c>
      <c r="E9435" s="1">
        <v>2009</v>
      </c>
      <c r="F9435" s="1">
        <v>25</v>
      </c>
      <c r="G9435" s="1" t="s">
        <v>12</v>
      </c>
      <c r="H9435" s="1">
        <v>2.1114699860691902E-3</v>
      </c>
      <c r="I9435" s="1">
        <v>1.9421300931864399E-3</v>
      </c>
      <c r="J9435" s="1">
        <v>2.3235439199999902E-3</v>
      </c>
      <c r="K9435" s="1">
        <v>5.4776315249999999E-2</v>
      </c>
      <c r="L9435" s="1">
        <v>1.2827531671999999E-3</v>
      </c>
      <c r="M9435" s="1">
        <v>0.11834390006999999</v>
      </c>
      <c r="N9435" s="1">
        <v>5.6522830445999896E-4</v>
      </c>
      <c r="O9435" s="1">
        <v>4.2706138559200002E-4</v>
      </c>
      <c r="P9435" s="1">
        <v>3.846587625E-6</v>
      </c>
      <c r="Q9435" s="1">
        <v>2.8246065955650802E-6</v>
      </c>
      <c r="R9435" s="1">
        <v>8062.85</v>
      </c>
      <c r="S9435" s="1">
        <v>35518.15</v>
      </c>
      <c r="T9435" s="1">
        <v>178.45</v>
      </c>
      <c r="U9435" s="1">
        <v>132250.44999999899</v>
      </c>
      <c r="V9435" s="1">
        <f t="shared" si="589"/>
        <v>4.8626135943298374</v>
      </c>
      <c r="W9435" s="1">
        <f t="shared" si="590"/>
        <v>3.2116967915174488</v>
      </c>
      <c r="X9435" s="1">
        <f t="shared" si="591"/>
        <v>199.03698514990197</v>
      </c>
    </row>
    <row r="9436" spans="1:24" hidden="1" x14ac:dyDescent="0.3">
      <c r="A9436" s="18" t="str">
        <f t="shared" si="588"/>
        <v>OFF - Light Commercial - Pumps_2009_25</v>
      </c>
      <c r="B9436" s="1" t="s">
        <v>40</v>
      </c>
      <c r="C9436" s="1">
        <v>2020</v>
      </c>
      <c r="D9436" s="1" t="s">
        <v>179</v>
      </c>
      <c r="E9436" s="1">
        <v>2009</v>
      </c>
      <c r="F9436" s="1">
        <v>25</v>
      </c>
      <c r="G9436" s="1" t="s">
        <v>5</v>
      </c>
      <c r="H9436" s="1">
        <v>1.1003372916666599E-4</v>
      </c>
      <c r="I9436" s="1">
        <v>1.3094923140495799E-4</v>
      </c>
      <c r="J9436" s="1">
        <v>1.5844857E-4</v>
      </c>
      <c r="K9436" s="1">
        <v>7.0097659999999995E-4</v>
      </c>
      <c r="L9436" s="1">
        <v>9.963013000000001E-4</v>
      </c>
      <c r="M9436" s="1">
        <v>0.13397692</v>
      </c>
      <c r="N9436" s="1">
        <v>3.583405E-5</v>
      </c>
      <c r="O9436" s="1">
        <v>3.2967326000000003E-5</v>
      </c>
      <c r="P9436" s="1">
        <v>1.9156484000000002E-6</v>
      </c>
      <c r="Q9436" s="1">
        <v>1.12207134348401E-6</v>
      </c>
      <c r="R9436" s="1">
        <v>4460.3</v>
      </c>
      <c r="S9436" s="1">
        <v>9599.5</v>
      </c>
      <c r="T9436" s="1">
        <v>23.84</v>
      </c>
      <c r="U9436" s="1">
        <v>105503.25</v>
      </c>
      <c r="V9436" s="1">
        <f t="shared" si="589"/>
        <v>0.41098475850305016</v>
      </c>
      <c r="W9436" s="1">
        <f t="shared" si="590"/>
        <v>3.1268961626091056</v>
      </c>
      <c r="X9436" s="1">
        <f t="shared" si="591"/>
        <v>402.66359060402687</v>
      </c>
    </row>
    <row r="9437" spans="1:24" hidden="1" x14ac:dyDescent="0.3">
      <c r="A9437" s="18" t="str">
        <f t="shared" si="588"/>
        <v>OFF - Light Commercial - Pumps_2009_50</v>
      </c>
      <c r="B9437" s="1" t="s">
        <v>40</v>
      </c>
      <c r="C9437" s="1">
        <v>2020</v>
      </c>
      <c r="D9437" s="1" t="s">
        <v>179</v>
      </c>
      <c r="E9437" s="1">
        <v>2009</v>
      </c>
      <c r="F9437" s="1">
        <v>50</v>
      </c>
      <c r="G9437" s="1" t="s">
        <v>12</v>
      </c>
      <c r="H9437" s="1">
        <v>1.14051755708403E-4</v>
      </c>
      <c r="I9437" s="1">
        <v>1.0490480490058899E-4</v>
      </c>
      <c r="J9437" s="1">
        <v>1.2550699999999999E-4</v>
      </c>
      <c r="K9437" s="1">
        <v>1.0083450000000001E-2</v>
      </c>
      <c r="L9437" s="1">
        <v>1.612195E-4</v>
      </c>
      <c r="M9437" s="1">
        <v>8.0320660000000002E-2</v>
      </c>
      <c r="N9437" s="1">
        <v>5.5372337999999999E-6</v>
      </c>
      <c r="O9437" s="1">
        <v>4.1836877599999999E-6</v>
      </c>
      <c r="P9437" s="1">
        <v>9.7655289999999992E-7</v>
      </c>
      <c r="Q9437" s="1">
        <v>1.2799598017929601E-6</v>
      </c>
      <c r="R9437" s="1">
        <v>3653.65</v>
      </c>
      <c r="S9437" s="1">
        <v>1587.74999999999</v>
      </c>
      <c r="T9437" s="1">
        <v>7.19</v>
      </c>
      <c r="U9437" s="1">
        <v>49220.25</v>
      </c>
      <c r="V9437" s="1">
        <f t="shared" si="589"/>
        <v>0.70573257811265522</v>
      </c>
      <c r="W9437" s="1">
        <f t="shared" si="590"/>
        <v>1.0845819072334444</v>
      </c>
      <c r="X9437" s="1">
        <f t="shared" si="591"/>
        <v>220.82753824756466</v>
      </c>
    </row>
    <row r="9438" spans="1:24" hidden="1" x14ac:dyDescent="0.3">
      <c r="A9438" s="18" t="str">
        <f t="shared" si="588"/>
        <v>OFF - Light Commercial - Pumps_2009_50</v>
      </c>
      <c r="B9438" s="1" t="s">
        <v>40</v>
      </c>
      <c r="C9438" s="1">
        <v>2020</v>
      </c>
      <c r="D9438" s="1" t="s">
        <v>179</v>
      </c>
      <c r="E9438" s="1">
        <v>2009</v>
      </c>
      <c r="F9438" s="1">
        <v>50</v>
      </c>
      <c r="G9438" s="1" t="s">
        <v>5</v>
      </c>
      <c r="H9438" s="1">
        <v>7.7995486111111096E-5</v>
      </c>
      <c r="I9438" s="1">
        <v>9.2821074380165206E-5</v>
      </c>
      <c r="J9438" s="1">
        <v>1.123135E-4</v>
      </c>
      <c r="K9438" s="1">
        <v>1.2902910000000001E-3</v>
      </c>
      <c r="L9438" s="1">
        <v>1.5939089999999999E-3</v>
      </c>
      <c r="M9438" s="1">
        <v>0.18084349999999999</v>
      </c>
      <c r="N9438" s="1">
        <v>5.550542E-5</v>
      </c>
      <c r="O9438" s="1">
        <v>5.1064986400000001E-5</v>
      </c>
      <c r="P9438" s="1">
        <v>2.3378549999999999E-6</v>
      </c>
      <c r="Q9438" s="1">
        <v>1.5159900066220201E-6</v>
      </c>
      <c r="R9438" s="1">
        <v>6026.15</v>
      </c>
      <c r="S9438" s="1">
        <v>3847.1</v>
      </c>
      <c r="T9438" s="1">
        <v>9.56</v>
      </c>
      <c r="U9438" s="1">
        <v>142342.69999999899</v>
      </c>
      <c r="V9438" s="1">
        <f t="shared" si="589"/>
        <v>0.21592354025358079</v>
      </c>
      <c r="W9438" s="1">
        <f t="shared" si="590"/>
        <v>3.7078053278339151</v>
      </c>
      <c r="X9438" s="1">
        <f t="shared" si="591"/>
        <v>402.41631799163179</v>
      </c>
    </row>
    <row r="9439" spans="1:24" hidden="1" x14ac:dyDescent="0.3">
      <c r="A9439" s="18" t="str">
        <f t="shared" si="588"/>
        <v>OFF - Light Commercial - Pumps_2009_100</v>
      </c>
      <c r="B9439" s="1" t="s">
        <v>40</v>
      </c>
      <c r="C9439" s="1">
        <v>2020</v>
      </c>
      <c r="D9439" s="1" t="s">
        <v>179</v>
      </c>
      <c r="E9439" s="1">
        <v>2009</v>
      </c>
      <c r="F9439" s="1">
        <v>100</v>
      </c>
      <c r="G9439" s="1" t="s">
        <v>12</v>
      </c>
      <c r="H9439" s="1">
        <v>1.71150240949293E-4</v>
      </c>
      <c r="I9439" s="1">
        <v>1.5742399162516001E-4</v>
      </c>
      <c r="J9439" s="1">
        <v>1.883404E-4</v>
      </c>
      <c r="K9439" s="1">
        <v>1.0277659999999999E-2</v>
      </c>
      <c r="L9439" s="1">
        <v>4.2899399999999998E-4</v>
      </c>
      <c r="M9439" s="1">
        <v>0.30198199999999997</v>
      </c>
      <c r="N9439" s="1">
        <v>2.1054906E-5</v>
      </c>
      <c r="O9439" s="1">
        <v>1.59081512E-5</v>
      </c>
      <c r="P9439" s="1">
        <v>2.917567E-6</v>
      </c>
      <c r="Q9439" s="1">
        <v>4.22476242270124E-6</v>
      </c>
      <c r="R9439" s="1">
        <v>12059.6</v>
      </c>
      <c r="S9439" s="1">
        <v>2011.1499999999901</v>
      </c>
      <c r="T9439" s="1">
        <v>9.1199999999999992</v>
      </c>
      <c r="U9439" s="1">
        <v>187036.94999999899</v>
      </c>
      <c r="V9439" s="1">
        <f t="shared" si="589"/>
        <v>0.27869688135400683</v>
      </c>
      <c r="W9439" s="1">
        <f t="shared" si="590"/>
        <v>0.75947311896563841</v>
      </c>
      <c r="X9439" s="1">
        <f t="shared" si="591"/>
        <v>220.52083333333226</v>
      </c>
    </row>
    <row r="9440" spans="1:24" hidden="1" x14ac:dyDescent="0.3">
      <c r="A9440" s="18" t="str">
        <f t="shared" si="588"/>
        <v>OFF - Light Commercial - Pumps_2009_175</v>
      </c>
      <c r="B9440" s="1" t="s">
        <v>40</v>
      </c>
      <c r="C9440" s="1">
        <v>2020</v>
      </c>
      <c r="D9440" s="1" t="s">
        <v>179</v>
      </c>
      <c r="E9440" s="1">
        <v>2009</v>
      </c>
      <c r="F9440" s="1">
        <v>175</v>
      </c>
      <c r="G9440" s="1" t="s">
        <v>12</v>
      </c>
      <c r="H9440" s="1">
        <v>7.1371634411357598E-6</v>
      </c>
      <c r="I9440" s="1">
        <v>6.5647629331566701E-6</v>
      </c>
      <c r="J9440" s="1">
        <v>7.8540130000000003E-6</v>
      </c>
      <c r="K9440" s="1">
        <v>4.6394479999999999E-4</v>
      </c>
      <c r="L9440" s="1">
        <v>2.0578520000000001E-5</v>
      </c>
      <c r="M9440" s="1">
        <v>1.3709549999999999E-2</v>
      </c>
      <c r="N9440" s="1">
        <v>9.8282880000000001E-7</v>
      </c>
      <c r="O9440" s="1">
        <v>7.4258176E-7</v>
      </c>
      <c r="P9440" s="1">
        <v>1.3619E-7</v>
      </c>
      <c r="Q9440" s="1">
        <v>1.9180216810084299E-7</v>
      </c>
      <c r="R9440" s="1">
        <v>547.5</v>
      </c>
      <c r="S9440" s="1">
        <v>62.05</v>
      </c>
      <c r="T9440" s="1">
        <v>0.27</v>
      </c>
      <c r="U9440" s="1">
        <v>8935.2000000000007</v>
      </c>
      <c r="V9440" s="1">
        <f t="shared" si="589"/>
        <v>0.24327829880218016</v>
      </c>
      <c r="W9440" s="1">
        <f t="shared" si="590"/>
        <v>0.76260291322650309</v>
      </c>
      <c r="X9440" s="1">
        <f t="shared" si="591"/>
        <v>229.81481481481478</v>
      </c>
    </row>
    <row r="9441" spans="1:24" hidden="1" x14ac:dyDescent="0.3">
      <c r="A9441" s="18" t="str">
        <f t="shared" si="588"/>
        <v>OFF - Light Commercial - Pumps_2010_25</v>
      </c>
      <c r="B9441" s="1" t="s">
        <v>40</v>
      </c>
      <c r="C9441" s="1">
        <v>2020</v>
      </c>
      <c r="D9441" s="1" t="s">
        <v>179</v>
      </c>
      <c r="E9441" s="1">
        <v>2010</v>
      </c>
      <c r="F9441" s="1">
        <v>25</v>
      </c>
      <c r="G9441" s="1" t="s">
        <v>12</v>
      </c>
      <c r="H9441" s="1">
        <v>2.66947387542608E-3</v>
      </c>
      <c r="I9441" s="1">
        <v>2.4553820706168998E-3</v>
      </c>
      <c r="J9441" s="1">
        <v>2.9375931619999998E-3</v>
      </c>
      <c r="K9441" s="1">
        <v>7.3763322440000001E-2</v>
      </c>
      <c r="L9441" s="1">
        <v>1.6785282629999999E-3</v>
      </c>
      <c r="M9441" s="1">
        <v>0.1541195739</v>
      </c>
      <c r="N9441" s="1">
        <v>7.9554392369999996E-4</v>
      </c>
      <c r="O9441" s="1">
        <v>6.0107763124000004E-4</v>
      </c>
      <c r="P9441" s="1">
        <v>4.9585702729999902E-6</v>
      </c>
      <c r="Q9441" s="1">
        <v>3.7247981045183801E-6</v>
      </c>
      <c r="R9441" s="1">
        <v>10632.45</v>
      </c>
      <c r="S9441" s="1">
        <v>42621.049999999901</v>
      </c>
      <c r="T9441" s="1">
        <v>211.61999999999901</v>
      </c>
      <c r="U9441" s="1">
        <v>172166.84999999899</v>
      </c>
      <c r="V9441" s="1">
        <f t="shared" si="589"/>
        <v>4.7223497325219252</v>
      </c>
      <c r="W9441" s="1">
        <f t="shared" si="590"/>
        <v>3.2282542047792311</v>
      </c>
      <c r="X9441" s="1">
        <f t="shared" si="591"/>
        <v>201.40369530290189</v>
      </c>
    </row>
    <row r="9442" spans="1:24" hidden="1" x14ac:dyDescent="0.3">
      <c r="A9442" s="18" t="str">
        <f t="shared" si="588"/>
        <v>OFF - Light Commercial - Pumps_2010_25</v>
      </c>
      <c r="B9442" s="1" t="s">
        <v>40</v>
      </c>
      <c r="C9442" s="1">
        <v>2020</v>
      </c>
      <c r="D9442" s="1" t="s">
        <v>179</v>
      </c>
      <c r="E9442" s="1">
        <v>2010</v>
      </c>
      <c r="F9442" s="1">
        <v>25</v>
      </c>
      <c r="G9442" s="1" t="s">
        <v>5</v>
      </c>
      <c r="H9442" s="1">
        <v>1.2285399305555499E-4</v>
      </c>
      <c r="I9442" s="1">
        <v>1.4620640495867701E-4</v>
      </c>
      <c r="J9442" s="1">
        <v>1.7690974999999901E-4</v>
      </c>
      <c r="K9442" s="1">
        <v>7.8264890000000003E-4</v>
      </c>
      <c r="L9442" s="1">
        <v>1.1123825E-3</v>
      </c>
      <c r="M9442" s="1">
        <v>0.14958685999999999</v>
      </c>
      <c r="N9442" s="1">
        <v>4.000916E-5</v>
      </c>
      <c r="O9442" s="1">
        <v>3.6808427200000002E-5</v>
      </c>
      <c r="P9442" s="1">
        <v>2.1388454000000001E-6</v>
      </c>
      <c r="Q9442" s="1">
        <v>1.2533775645300199E-6</v>
      </c>
      <c r="R9442" s="1">
        <v>4982.25</v>
      </c>
      <c r="S9442" s="1">
        <v>10716.4</v>
      </c>
      <c r="T9442" s="1">
        <v>26.62</v>
      </c>
      <c r="U9442" s="1">
        <v>117759.95</v>
      </c>
      <c r="V9442" s="1">
        <f t="shared" si="589"/>
        <v>0.41110938061795899</v>
      </c>
      <c r="W9442" s="1">
        <f t="shared" si="590"/>
        <v>3.127844369844869</v>
      </c>
      <c r="X9442" s="1">
        <f t="shared" si="591"/>
        <v>402.5694966190834</v>
      </c>
    </row>
    <row r="9443" spans="1:24" hidden="1" x14ac:dyDescent="0.3">
      <c r="A9443" s="18" t="str">
        <f t="shared" si="588"/>
        <v>OFF - Light Commercial - Pumps_2010_50</v>
      </c>
      <c r="B9443" s="1" t="s">
        <v>40</v>
      </c>
      <c r="C9443" s="1">
        <v>2020</v>
      </c>
      <c r="D9443" s="1" t="s">
        <v>179</v>
      </c>
      <c r="E9443" s="1">
        <v>2010</v>
      </c>
      <c r="F9443" s="1">
        <v>50</v>
      </c>
      <c r="G9443" s="1" t="s">
        <v>12</v>
      </c>
      <c r="H9443" s="1">
        <v>1.1839956599139E-4</v>
      </c>
      <c r="I9443" s="1">
        <v>1.08903920798881E-4</v>
      </c>
      <c r="J9443" s="1">
        <v>1.302915E-4</v>
      </c>
      <c r="K9443" s="1">
        <v>1.0283250000000001E-2</v>
      </c>
      <c r="L9443" s="1">
        <v>1.6966379999999999E-4</v>
      </c>
      <c r="M9443" s="1">
        <v>8.5988439999999999E-2</v>
      </c>
      <c r="N9443" s="1">
        <v>5.9279651999999998E-6</v>
      </c>
      <c r="O9443" s="1">
        <v>4.4789070399999997E-6</v>
      </c>
      <c r="P9443" s="1">
        <v>1.045463E-6</v>
      </c>
      <c r="Q9443" s="1">
        <v>1.3605167123953101E-6</v>
      </c>
      <c r="R9443" s="1">
        <v>3883.6</v>
      </c>
      <c r="S9443" s="1">
        <v>1700.9</v>
      </c>
      <c r="T9443" s="1">
        <v>7.7</v>
      </c>
      <c r="U9443" s="1">
        <v>52727.9</v>
      </c>
      <c r="V9443" s="1">
        <f t="shared" si="589"/>
        <v>0.68389848452799007</v>
      </c>
      <c r="W9443" s="1">
        <f t="shared" si="590"/>
        <v>1.0654604062744841</v>
      </c>
      <c r="X9443" s="1">
        <f t="shared" si="591"/>
        <v>220.89610389610391</v>
      </c>
    </row>
    <row r="9444" spans="1:24" hidden="1" x14ac:dyDescent="0.3">
      <c r="A9444" s="18" t="str">
        <f t="shared" si="588"/>
        <v>OFF - Light Commercial - Pumps_2010_50</v>
      </c>
      <c r="B9444" s="1" t="s">
        <v>40</v>
      </c>
      <c r="C9444" s="1">
        <v>2020</v>
      </c>
      <c r="D9444" s="1" t="s">
        <v>179</v>
      </c>
      <c r="E9444" s="1">
        <v>2010</v>
      </c>
      <c r="F9444" s="1">
        <v>50</v>
      </c>
      <c r="G9444" s="1" t="s">
        <v>5</v>
      </c>
      <c r="H9444" s="1">
        <v>8.2299027777777697E-5</v>
      </c>
      <c r="I9444" s="1">
        <v>9.7942644628099101E-5</v>
      </c>
      <c r="J9444" s="1">
        <v>1.185106E-4</v>
      </c>
      <c r="K9444" s="1">
        <v>1.4011060000000001E-3</v>
      </c>
      <c r="L9444" s="1">
        <v>1.766044E-3</v>
      </c>
      <c r="M9444" s="1">
        <v>0.2019138</v>
      </c>
      <c r="N9444" s="1">
        <v>6.0597880000000003E-5</v>
      </c>
      <c r="O9444" s="1">
        <v>5.5750049599999997E-5</v>
      </c>
      <c r="P9444" s="1">
        <v>2.6102419999999999E-6</v>
      </c>
      <c r="Q9444" s="1">
        <v>1.6913710431240199E-6</v>
      </c>
      <c r="R9444" s="1">
        <v>6723.3</v>
      </c>
      <c r="S9444" s="1">
        <v>4296.05</v>
      </c>
      <c r="T9444" s="1">
        <v>10.68</v>
      </c>
      <c r="U9444" s="1">
        <v>158953.85</v>
      </c>
      <c r="V9444" s="1">
        <f t="shared" si="589"/>
        <v>0.20402781373132442</v>
      </c>
      <c r="W9444" s="1">
        <f t="shared" si="590"/>
        <v>3.6789091987613034</v>
      </c>
      <c r="X9444" s="1">
        <f t="shared" si="591"/>
        <v>402.25187265917606</v>
      </c>
    </row>
    <row r="9445" spans="1:24" hidden="1" x14ac:dyDescent="0.3">
      <c r="A9445" s="18" t="str">
        <f t="shared" si="588"/>
        <v>OFF - Light Commercial - Pumps_2010_100</v>
      </c>
      <c r="B9445" s="1" t="s">
        <v>40</v>
      </c>
      <c r="C9445" s="1">
        <v>2020</v>
      </c>
      <c r="D9445" s="1" t="s">
        <v>179</v>
      </c>
      <c r="E9445" s="1">
        <v>2010</v>
      </c>
      <c r="F9445" s="1">
        <v>100</v>
      </c>
      <c r="G9445" s="1" t="s">
        <v>12</v>
      </c>
      <c r="H9445" s="1">
        <v>1.7697400764603901E-4</v>
      </c>
      <c r="I9445" s="1">
        <v>1.6278069223282701E-4</v>
      </c>
      <c r="J9445" s="1">
        <v>1.9474910000000001E-4</v>
      </c>
      <c r="K9445" s="1">
        <v>1.0424259999999999E-2</v>
      </c>
      <c r="L9445" s="1">
        <v>4.4313950000000001E-4</v>
      </c>
      <c r="M9445" s="1">
        <v>0.323291</v>
      </c>
      <c r="N9445" s="1">
        <v>2.2540626E-5</v>
      </c>
      <c r="O9445" s="1">
        <v>1.7030695199999999E-5</v>
      </c>
      <c r="P9445" s="1">
        <v>3.1234419999999999E-6</v>
      </c>
      <c r="Q9445" s="1">
        <v>4.50990831261116E-6</v>
      </c>
      <c r="R9445" s="1">
        <v>12873.55</v>
      </c>
      <c r="S9445" s="1">
        <v>2153.5</v>
      </c>
      <c r="T9445" s="1">
        <v>9.76</v>
      </c>
      <c r="U9445" s="1">
        <v>200275.5</v>
      </c>
      <c r="V9445" s="1">
        <f t="shared" si="589"/>
        <v>0.26913096402452552</v>
      </c>
      <c r="W9445" s="1">
        <f t="shared" si="590"/>
        <v>0.73265790430331701</v>
      </c>
      <c r="X9445" s="1">
        <f t="shared" si="591"/>
        <v>220.6454918032787</v>
      </c>
    </row>
    <row r="9446" spans="1:24" hidden="1" x14ac:dyDescent="0.3">
      <c r="A9446" s="18" t="str">
        <f t="shared" si="588"/>
        <v>OFF - Light Commercial - Pumps_2010_175</v>
      </c>
      <c r="B9446" s="1" t="s">
        <v>40</v>
      </c>
      <c r="C9446" s="1">
        <v>2020</v>
      </c>
      <c r="D9446" s="1" t="s">
        <v>179</v>
      </c>
      <c r="E9446" s="1">
        <v>2010</v>
      </c>
      <c r="F9446" s="1">
        <v>175</v>
      </c>
      <c r="G9446" s="1" t="s">
        <v>12</v>
      </c>
      <c r="H9446" s="1">
        <v>7.2630413862104103E-6</v>
      </c>
      <c r="I9446" s="1">
        <v>6.6805454670363298E-6</v>
      </c>
      <c r="J9446" s="1">
        <v>7.9925339999999998E-6</v>
      </c>
      <c r="K9446" s="1">
        <v>4.9278660000000004E-4</v>
      </c>
      <c r="L9446" s="1">
        <v>2.1333630000000001E-5</v>
      </c>
      <c r="M9446" s="1">
        <v>1.4676949999999999E-2</v>
      </c>
      <c r="N9446" s="1">
        <v>1.052181E-6</v>
      </c>
      <c r="O9446" s="1">
        <v>7.949812E-7</v>
      </c>
      <c r="P9446" s="1">
        <v>1.4580020000000001E-7</v>
      </c>
      <c r="Q9446" s="1">
        <v>2.0458897930756601E-7</v>
      </c>
      <c r="R9446" s="1">
        <v>584</v>
      </c>
      <c r="S9446" s="1">
        <v>65.7</v>
      </c>
      <c r="T9446" s="1">
        <v>0.28999999999999998</v>
      </c>
      <c r="U9446" s="1">
        <v>9460.7999999999993</v>
      </c>
      <c r="V9446" s="1">
        <f t="shared" si="589"/>
        <v>0.23381515827822266</v>
      </c>
      <c r="W9446" s="1">
        <f t="shared" si="590"/>
        <v>0.74666449015456027</v>
      </c>
      <c r="X9446" s="1">
        <f t="shared" si="591"/>
        <v>226.55172413793105</v>
      </c>
    </row>
    <row r="9447" spans="1:24" hidden="1" x14ac:dyDescent="0.3">
      <c r="A9447" s="18" t="str">
        <f t="shared" si="588"/>
        <v>OFF - Light Commercial - Pumps_2011_25</v>
      </c>
      <c r="B9447" s="1" t="s">
        <v>40</v>
      </c>
      <c r="C9447" s="1">
        <v>2020</v>
      </c>
      <c r="D9447" s="1" t="s">
        <v>179</v>
      </c>
      <c r="E9447" s="1">
        <v>2011</v>
      </c>
      <c r="F9447" s="1">
        <v>25</v>
      </c>
      <c r="G9447" s="1" t="s">
        <v>12</v>
      </c>
      <c r="H9447" s="1">
        <v>3.8296612127523598E-3</v>
      </c>
      <c r="I9447" s="1">
        <v>3.52252238348962E-3</v>
      </c>
      <c r="J9447" s="1">
        <v>4.2143085553000004E-3</v>
      </c>
      <c r="K9447" s="1">
        <v>0.11625208844</v>
      </c>
      <c r="L9447" s="1">
        <v>2.5411260896999999E-3</v>
      </c>
      <c r="M9447" s="1">
        <v>0.23161654657</v>
      </c>
      <c r="N9447" s="1">
        <v>1.32915508002E-3</v>
      </c>
      <c r="O9447" s="1">
        <v>1.0042505049040001E-3</v>
      </c>
      <c r="P9447" s="1">
        <v>7.3440456599999902E-6</v>
      </c>
      <c r="Q9447" s="1">
        <v>5.7029177981984103E-6</v>
      </c>
      <c r="R9447" s="1">
        <v>16279</v>
      </c>
      <c r="S9447" s="1">
        <v>56001.95</v>
      </c>
      <c r="T9447" s="1">
        <v>277.06</v>
      </c>
      <c r="U9447" s="1">
        <v>258806.9</v>
      </c>
      <c r="V9447" s="1">
        <f t="shared" si="589"/>
        <v>4.506781587750277</v>
      </c>
      <c r="W9447" s="1">
        <f t="shared" si="590"/>
        <v>3.251164656011778</v>
      </c>
      <c r="X9447" s="1">
        <f t="shared" si="591"/>
        <v>202.12932216848336</v>
      </c>
    </row>
    <row r="9448" spans="1:24" hidden="1" x14ac:dyDescent="0.3">
      <c r="A9448" s="18" t="str">
        <f t="shared" si="588"/>
        <v>OFF - Light Commercial - Pumps_2011_25</v>
      </c>
      <c r="B9448" s="1" t="s">
        <v>40</v>
      </c>
      <c r="C9448" s="1">
        <v>2020</v>
      </c>
      <c r="D9448" s="1" t="s">
        <v>179</v>
      </c>
      <c r="E9448" s="1">
        <v>2011</v>
      </c>
      <c r="F9448" s="1">
        <v>25</v>
      </c>
      <c r="G9448" s="1" t="s">
        <v>5</v>
      </c>
      <c r="H9448" s="1">
        <v>1.3336652777777699E-4</v>
      </c>
      <c r="I9448" s="1">
        <v>1.5871719008264399E-4</v>
      </c>
      <c r="J9448" s="1">
        <v>1.9204779999999999E-4</v>
      </c>
      <c r="K9448" s="1">
        <v>8.4961969999999896E-4</v>
      </c>
      <c r="L9448" s="1">
        <v>1.2075682999999999E-3</v>
      </c>
      <c r="M9448" s="1">
        <v>0.16238691</v>
      </c>
      <c r="N9448" s="1">
        <v>4.6255840000000001E-5</v>
      </c>
      <c r="O9448" s="1">
        <v>4.2555372799999999E-5</v>
      </c>
      <c r="P9448" s="1">
        <v>2.3218648E-6</v>
      </c>
      <c r="Q9448" s="1">
        <v>1.35989170188202E-6</v>
      </c>
      <c r="R9448" s="1">
        <v>5405.65</v>
      </c>
      <c r="S9448" s="1">
        <v>11632.55</v>
      </c>
      <c r="T9448" s="1">
        <v>28.91</v>
      </c>
      <c r="U9448" s="1">
        <v>127841.25</v>
      </c>
      <c r="V9448" s="1">
        <f t="shared" si="589"/>
        <v>0.41109439776917617</v>
      </c>
      <c r="W9448" s="1">
        <f t="shared" si="590"/>
        <v>3.127730290557436</v>
      </c>
      <c r="X9448" s="1">
        <f t="shared" si="591"/>
        <v>402.3711518505707</v>
      </c>
    </row>
    <row r="9449" spans="1:24" hidden="1" x14ac:dyDescent="0.3">
      <c r="A9449" s="18" t="str">
        <f t="shared" si="588"/>
        <v>OFF - Light Commercial - Pumps_2011_50</v>
      </c>
      <c r="B9449" s="1" t="s">
        <v>40</v>
      </c>
      <c r="C9449" s="1">
        <v>2020</v>
      </c>
      <c r="D9449" s="1" t="s">
        <v>179</v>
      </c>
      <c r="E9449" s="1">
        <v>2011</v>
      </c>
      <c r="F9449" s="1">
        <v>50</v>
      </c>
      <c r="G9449" s="1" t="s">
        <v>12</v>
      </c>
      <c r="H9449" s="1">
        <v>1.1543620318800001E-4</v>
      </c>
      <c r="I9449" s="1">
        <v>1.06178219692322E-4</v>
      </c>
      <c r="J9449" s="1">
        <v>1.2703049999999999E-4</v>
      </c>
      <c r="K9449" s="1">
        <v>9.8343000000000007E-3</v>
      </c>
      <c r="L9449" s="1">
        <v>1.678029E-4</v>
      </c>
      <c r="M9449" s="1">
        <v>8.6540870000000006E-2</v>
      </c>
      <c r="N9449" s="1">
        <v>5.9660495999999996E-6</v>
      </c>
      <c r="O9449" s="1">
        <v>4.5076819199999997E-6</v>
      </c>
      <c r="P9449" s="1">
        <v>1.0521789999999999E-6</v>
      </c>
      <c r="Q9449" s="1">
        <v>1.3579593501539699E-6</v>
      </c>
      <c r="R9449" s="1">
        <v>3876.2999999999902</v>
      </c>
      <c r="S9449" s="1">
        <v>1711.85</v>
      </c>
      <c r="T9449" s="1">
        <v>7.75</v>
      </c>
      <c r="U9449" s="1">
        <v>53067.35</v>
      </c>
      <c r="V9449" s="1">
        <f t="shared" si="589"/>
        <v>0.66251640845479065</v>
      </c>
      <c r="W9449" s="1">
        <f t="shared" si="590"/>
        <v>1.0470337038843525</v>
      </c>
      <c r="X9449" s="1">
        <f t="shared" si="591"/>
        <v>220.88387096774193</v>
      </c>
    </row>
    <row r="9450" spans="1:24" hidden="1" x14ac:dyDescent="0.3">
      <c r="A9450" s="18" t="str">
        <f t="shared" si="588"/>
        <v>OFF - Light Commercial - Pumps_2011_50</v>
      </c>
      <c r="B9450" s="1" t="s">
        <v>40</v>
      </c>
      <c r="C9450" s="1">
        <v>2020</v>
      </c>
      <c r="D9450" s="1" t="s">
        <v>179</v>
      </c>
      <c r="E9450" s="1">
        <v>2011</v>
      </c>
      <c r="F9450" s="1">
        <v>50</v>
      </c>
      <c r="G9450" s="1" t="s">
        <v>5</v>
      </c>
      <c r="H9450" s="1">
        <v>8.4148124999999997E-5</v>
      </c>
      <c r="I9450" s="1">
        <v>1.0014322314049499E-4</v>
      </c>
      <c r="J9450" s="1">
        <v>1.2117329999999999E-4</v>
      </c>
      <c r="K9450" s="1">
        <v>1.478098E-3</v>
      </c>
      <c r="L9450" s="1">
        <v>1.9024280000000001E-3</v>
      </c>
      <c r="M9450" s="1">
        <v>0.21919150000000001</v>
      </c>
      <c r="N9450" s="1">
        <v>6.8469959999999997E-5</v>
      </c>
      <c r="O9450" s="1">
        <v>6.2992363200000006E-5</v>
      </c>
      <c r="P9450" s="1">
        <v>2.833599E-6</v>
      </c>
      <c r="Q9450" s="1">
        <v>1.8355324186780199E-6</v>
      </c>
      <c r="R9450" s="1">
        <v>7296.3499999999904</v>
      </c>
      <c r="S9450" s="1">
        <v>4664.7</v>
      </c>
      <c r="T9450" s="1">
        <v>11.59</v>
      </c>
      <c r="U9450" s="1">
        <v>172593.9</v>
      </c>
      <c r="V9450" s="1">
        <f t="shared" si="589"/>
        <v>0.19212537293801954</v>
      </c>
      <c r="W9450" s="1">
        <f t="shared" si="590"/>
        <v>3.6498195037616208</v>
      </c>
      <c r="X9450" s="1">
        <f t="shared" si="591"/>
        <v>402.47627264883522</v>
      </c>
    </row>
    <row r="9451" spans="1:24" hidden="1" x14ac:dyDescent="0.3">
      <c r="A9451" s="18" t="str">
        <f t="shared" si="588"/>
        <v>OFF - Light Commercial - Pumps_2011_100</v>
      </c>
      <c r="B9451" s="1" t="s">
        <v>40</v>
      </c>
      <c r="C9451" s="1">
        <v>2020</v>
      </c>
      <c r="D9451" s="1" t="s">
        <v>179</v>
      </c>
      <c r="E9451" s="1">
        <v>2011</v>
      </c>
      <c r="F9451" s="1">
        <v>100</v>
      </c>
      <c r="G9451" s="1" t="s">
        <v>12</v>
      </c>
      <c r="H9451" s="1">
        <v>1.71817610971621E-4</v>
      </c>
      <c r="I9451" s="1">
        <v>1.58037838571697E-4</v>
      </c>
      <c r="J9451" s="1">
        <v>1.8907479999999999E-4</v>
      </c>
      <c r="K9451" s="1">
        <v>9.9088949999999992E-3</v>
      </c>
      <c r="L9451" s="1">
        <v>4.297568E-4</v>
      </c>
      <c r="M9451" s="1">
        <v>0.32536809999999999</v>
      </c>
      <c r="N9451" s="1">
        <v>2.2685445000000001E-5</v>
      </c>
      <c r="O9451" s="1">
        <v>1.7140114E-5</v>
      </c>
      <c r="P9451" s="1">
        <v>3.1435099999999999E-6</v>
      </c>
      <c r="Q9451" s="1">
        <v>4.5265311671799003E-6</v>
      </c>
      <c r="R9451" s="1">
        <v>12921</v>
      </c>
      <c r="S9451" s="1">
        <v>2168.1</v>
      </c>
      <c r="T9451" s="1">
        <v>9.82</v>
      </c>
      <c r="U9451" s="1">
        <v>201633.3</v>
      </c>
      <c r="V9451" s="1">
        <f t="shared" si="589"/>
        <v>0.25952991472942133</v>
      </c>
      <c r="W9451" s="1">
        <f t="shared" si="590"/>
        <v>0.70574709617905218</v>
      </c>
      <c r="X9451" s="1">
        <f t="shared" si="591"/>
        <v>220.78411405295313</v>
      </c>
    </row>
    <row r="9452" spans="1:24" hidden="1" x14ac:dyDescent="0.3">
      <c r="A9452" s="18" t="str">
        <f t="shared" si="588"/>
        <v>OFF - Light Commercial - Pumps_2011_175</v>
      </c>
      <c r="B9452" s="1" t="s">
        <v>40</v>
      </c>
      <c r="C9452" s="1">
        <v>2020</v>
      </c>
      <c r="D9452" s="1" t="s">
        <v>179</v>
      </c>
      <c r="E9452" s="1">
        <v>2011</v>
      </c>
      <c r="F9452" s="1">
        <v>175</v>
      </c>
      <c r="G9452" s="1" t="s">
        <v>12</v>
      </c>
      <c r="H9452" s="1">
        <v>6.9295263072282899E-6</v>
      </c>
      <c r="I9452" s="1">
        <v>6.37377829738858E-6</v>
      </c>
      <c r="J9452" s="1">
        <v>7.625521E-6</v>
      </c>
      <c r="K9452" s="1">
        <v>4.9203140000000001E-4</v>
      </c>
      <c r="L9452" s="1">
        <v>2.0769210000000002E-5</v>
      </c>
      <c r="M9452" s="1">
        <v>1.477125E-2</v>
      </c>
      <c r="N9452" s="1">
        <v>1.0589408999999899E-6</v>
      </c>
      <c r="O9452" s="1">
        <v>8.0008867999999999E-7</v>
      </c>
      <c r="P9452" s="1">
        <v>1.4673690000000001E-7</v>
      </c>
      <c r="Q9452" s="1">
        <v>2.0586766042823801E-7</v>
      </c>
      <c r="R9452" s="1">
        <v>587.65</v>
      </c>
      <c r="S9452" s="1">
        <v>65.7</v>
      </c>
      <c r="T9452" s="1">
        <v>0.3</v>
      </c>
      <c r="U9452" s="1">
        <v>9460.7999999999993</v>
      </c>
      <c r="V9452" s="1">
        <f t="shared" si="589"/>
        <v>0.2230784879449885</v>
      </c>
      <c r="W9452" s="1">
        <f t="shared" si="590"/>
        <v>0.72691012244812525</v>
      </c>
      <c r="X9452" s="1">
        <f t="shared" si="591"/>
        <v>219.00000000000003</v>
      </c>
    </row>
    <row r="9453" spans="1:24" hidden="1" x14ac:dyDescent="0.3">
      <c r="A9453" s="18" t="str">
        <f t="shared" si="588"/>
        <v>OFF - Light Commercial - Pumps_2012_25</v>
      </c>
      <c r="B9453" s="1" t="s">
        <v>40</v>
      </c>
      <c r="C9453" s="1">
        <v>2020</v>
      </c>
      <c r="D9453" s="1" t="s">
        <v>179</v>
      </c>
      <c r="E9453" s="1">
        <v>2012</v>
      </c>
      <c r="F9453" s="1">
        <v>25</v>
      </c>
      <c r="G9453" s="1" t="s">
        <v>12</v>
      </c>
      <c r="H9453" s="1">
        <v>5.5818298270053999E-3</v>
      </c>
      <c r="I9453" s="1">
        <v>5.1341670748795698E-3</v>
      </c>
      <c r="J9453" s="1">
        <v>6.1424632330000003E-3</v>
      </c>
      <c r="K9453" s="1">
        <v>0.15854207205000001</v>
      </c>
      <c r="L9453" s="1">
        <v>3.55134261E-3</v>
      </c>
      <c r="M9453" s="1">
        <v>0.32581782640000001</v>
      </c>
      <c r="N9453" s="1">
        <v>1.7359749746999999E-3</v>
      </c>
      <c r="O9453" s="1">
        <v>1.3116255364399999E-3</v>
      </c>
      <c r="P9453" s="1">
        <v>1.0391465607E-5</v>
      </c>
      <c r="Q9453" s="1">
        <v>7.9303803104095399E-6</v>
      </c>
      <c r="R9453" s="1">
        <v>22637.3</v>
      </c>
      <c r="S9453" s="1">
        <v>86176.499999999898</v>
      </c>
      <c r="T9453" s="1">
        <v>399.04</v>
      </c>
      <c r="U9453" s="1">
        <v>364131.3</v>
      </c>
      <c r="V9453" s="1">
        <f t="shared" si="589"/>
        <v>4.6687496471012846</v>
      </c>
      <c r="W9453" s="1">
        <f t="shared" si="590"/>
        <v>3.2294098176698256</v>
      </c>
      <c r="X9453" s="1">
        <f t="shared" si="591"/>
        <v>215.95955292702459</v>
      </c>
    </row>
    <row r="9454" spans="1:24" hidden="1" x14ac:dyDescent="0.3">
      <c r="A9454" s="18" t="str">
        <f t="shared" si="588"/>
        <v>OFF - Light Commercial - Pumps_2012_25</v>
      </c>
      <c r="B9454" s="1" t="s">
        <v>40</v>
      </c>
      <c r="C9454" s="1">
        <v>2020</v>
      </c>
      <c r="D9454" s="1" t="s">
        <v>179</v>
      </c>
      <c r="E9454" s="1">
        <v>2012</v>
      </c>
      <c r="F9454" s="1">
        <v>25</v>
      </c>
      <c r="G9454" s="1" t="s">
        <v>5</v>
      </c>
      <c r="H9454" s="1">
        <v>1.46570506944444E-4</v>
      </c>
      <c r="I9454" s="1">
        <v>1.74431016528925E-4</v>
      </c>
      <c r="J9454" s="1">
        <v>2.1106152999999999E-4</v>
      </c>
      <c r="K9454" s="1">
        <v>9.3373619999999997E-4</v>
      </c>
      <c r="L9454" s="1">
        <v>1.3271235999999999E-3</v>
      </c>
      <c r="M9454" s="1">
        <v>0.17846403</v>
      </c>
      <c r="N9454" s="1">
        <v>5.0835399999999998E-5</v>
      </c>
      <c r="O9454" s="1">
        <v>4.6768567999999997E-5</v>
      </c>
      <c r="P9454" s="1">
        <v>2.5517411000000001E-6</v>
      </c>
      <c r="Q9454" s="1">
        <v>1.49487082421602E-6</v>
      </c>
      <c r="R9454" s="1">
        <v>5942.2</v>
      </c>
      <c r="S9454" s="1">
        <v>12785.949999999901</v>
      </c>
      <c r="T9454" s="1">
        <v>31.77</v>
      </c>
      <c r="U9454" s="1">
        <v>140532.29999999999</v>
      </c>
      <c r="V9454" s="1">
        <f t="shared" si="589"/>
        <v>0.41099464022058207</v>
      </c>
      <c r="W9454" s="1">
        <f t="shared" si="590"/>
        <v>3.1269707496074597</v>
      </c>
      <c r="X9454" s="1">
        <f t="shared" si="591"/>
        <v>402.45357255271955</v>
      </c>
    </row>
    <row r="9455" spans="1:24" hidden="1" x14ac:dyDescent="0.3">
      <c r="A9455" s="18" t="str">
        <f t="shared" si="588"/>
        <v>OFF - Light Commercial - Pumps_2012_50</v>
      </c>
      <c r="B9455" s="1" t="s">
        <v>40</v>
      </c>
      <c r="C9455" s="1">
        <v>2020</v>
      </c>
      <c r="D9455" s="1" t="s">
        <v>179</v>
      </c>
      <c r="E9455" s="1">
        <v>2012</v>
      </c>
      <c r="F9455" s="1">
        <v>50</v>
      </c>
      <c r="G9455" s="1" t="s">
        <v>12</v>
      </c>
      <c r="H9455" s="1">
        <v>1.17060009687043E-4</v>
      </c>
      <c r="I9455" s="1">
        <v>1.0767179691014199E-4</v>
      </c>
      <c r="J9455" s="1">
        <v>1.2881740000000001E-4</v>
      </c>
      <c r="K9455" s="1">
        <v>9.7654100000000004E-3</v>
      </c>
      <c r="L9455" s="1">
        <v>1.7274369999999999E-4</v>
      </c>
      <c r="M9455" s="1">
        <v>9.0683719999999995E-2</v>
      </c>
      <c r="N9455" s="1">
        <v>6.2516547000000002E-6</v>
      </c>
      <c r="O9455" s="1">
        <v>4.7234724399999997E-6</v>
      </c>
      <c r="P9455" s="1">
        <v>1.1025489999999999E-6</v>
      </c>
      <c r="Q9455" s="1">
        <v>1.4116639572222E-6</v>
      </c>
      <c r="R9455" s="1">
        <v>4029.6</v>
      </c>
      <c r="S9455" s="1">
        <v>1792.15</v>
      </c>
      <c r="T9455" s="1">
        <v>8.1199999999999992</v>
      </c>
      <c r="U9455" s="1">
        <v>55556.65</v>
      </c>
      <c r="V9455" s="1">
        <f t="shared" si="589"/>
        <v>0.64173320468602579</v>
      </c>
      <c r="W9455" s="1">
        <f t="shared" si="590"/>
        <v>1.0295673646352932</v>
      </c>
      <c r="X9455" s="1">
        <f t="shared" si="591"/>
        <v>220.70812807881777</v>
      </c>
    </row>
    <row r="9456" spans="1:24" hidden="1" x14ac:dyDescent="0.3">
      <c r="A9456" s="18" t="str">
        <f t="shared" si="588"/>
        <v>OFF - Light Commercial - Pumps_2012_50</v>
      </c>
      <c r="B9456" s="1" t="s">
        <v>40</v>
      </c>
      <c r="C9456" s="1">
        <v>2020</v>
      </c>
      <c r="D9456" s="1" t="s">
        <v>179</v>
      </c>
      <c r="E9456" s="1">
        <v>2012</v>
      </c>
      <c r="F9456" s="1">
        <v>50</v>
      </c>
      <c r="G9456" s="1" t="s">
        <v>5</v>
      </c>
      <c r="H9456" s="1">
        <v>8.6771805555555502E-5</v>
      </c>
      <c r="I9456" s="1">
        <v>1.0326561983471E-4</v>
      </c>
      <c r="J9456" s="1">
        <v>1.2495139999999999E-4</v>
      </c>
      <c r="K9456" s="1">
        <v>1.5772900000000001E-3</v>
      </c>
      <c r="L9456" s="1">
        <v>2.074584E-3</v>
      </c>
      <c r="M9456" s="1">
        <v>0.24089260000000001</v>
      </c>
      <c r="N9456" s="1">
        <v>7.3502309999999997E-5</v>
      </c>
      <c r="O9456" s="1">
        <v>6.7622125199999996E-5</v>
      </c>
      <c r="P9456" s="1">
        <v>3.1141399999999998E-6</v>
      </c>
      <c r="Q9456" s="1">
        <v>2.01642280711203E-6</v>
      </c>
      <c r="R9456" s="1">
        <v>8015.4</v>
      </c>
      <c r="S9456" s="1">
        <v>5124.5999999999904</v>
      </c>
      <c r="T9456" s="1">
        <v>12.74</v>
      </c>
      <c r="U9456" s="1">
        <v>189610.2</v>
      </c>
      <c r="V9456" s="1">
        <f t="shared" si="589"/>
        <v>0.18033609471142339</v>
      </c>
      <c r="W9456" s="1">
        <f t="shared" si="590"/>
        <v>3.6229131952109026</v>
      </c>
      <c r="X9456" s="1">
        <f t="shared" si="591"/>
        <v>402.24489795918294</v>
      </c>
    </row>
    <row r="9457" spans="1:24" hidden="1" x14ac:dyDescent="0.3">
      <c r="A9457" s="18" t="str">
        <f t="shared" si="588"/>
        <v>OFF - Light Commercial - Pumps_2012_100</v>
      </c>
      <c r="B9457" s="1" t="s">
        <v>40</v>
      </c>
      <c r="C9457" s="1">
        <v>2020</v>
      </c>
      <c r="D9457" s="1" t="s">
        <v>179</v>
      </c>
      <c r="E9457" s="1">
        <v>2012</v>
      </c>
      <c r="F9457" s="1">
        <v>100</v>
      </c>
      <c r="G9457" s="1" t="s">
        <v>12</v>
      </c>
      <c r="H9457" s="1">
        <v>1.73448051186844E-4</v>
      </c>
      <c r="I9457" s="1">
        <v>1.5953751748165899E-4</v>
      </c>
      <c r="J9457" s="1">
        <v>1.9086900000000001E-4</v>
      </c>
      <c r="K9457" s="1">
        <v>9.7730309999999997E-3</v>
      </c>
      <c r="L9457" s="1">
        <v>4.3332329999999999E-4</v>
      </c>
      <c r="M9457" s="1">
        <v>0.34094410000000003</v>
      </c>
      <c r="N9457" s="1">
        <v>2.3771439000000001E-5</v>
      </c>
      <c r="O9457" s="1">
        <v>1.79606428E-5</v>
      </c>
      <c r="P9457" s="1">
        <v>3.2939949999999998E-6</v>
      </c>
      <c r="Q9457" s="1">
        <v>4.7311201464874703E-6</v>
      </c>
      <c r="R9457" s="1">
        <v>13505</v>
      </c>
      <c r="S9457" s="1">
        <v>2270.2999999999902</v>
      </c>
      <c r="T9457" s="1">
        <v>10.29</v>
      </c>
      <c r="U9457" s="1">
        <v>211137.899999999</v>
      </c>
      <c r="V9457" s="1">
        <f t="shared" si="589"/>
        <v>0.25019880599668937</v>
      </c>
      <c r="W9457" s="1">
        <f t="shared" si="590"/>
        <v>0.67957038558663319</v>
      </c>
      <c r="X9457" s="1">
        <f t="shared" si="591"/>
        <v>220.63168124392521</v>
      </c>
    </row>
    <row r="9458" spans="1:24" hidden="1" x14ac:dyDescent="0.3">
      <c r="A9458" s="18" t="str">
        <f t="shared" si="588"/>
        <v>OFF - Light Commercial - Pumps_2012_175</v>
      </c>
      <c r="B9458" s="1" t="s">
        <v>40</v>
      </c>
      <c r="C9458" s="1">
        <v>2020</v>
      </c>
      <c r="D9458" s="1" t="s">
        <v>179</v>
      </c>
      <c r="E9458" s="1">
        <v>2012</v>
      </c>
      <c r="F9458" s="1">
        <v>175</v>
      </c>
      <c r="G9458" s="1" t="s">
        <v>12</v>
      </c>
      <c r="H9458" s="1">
        <v>6.8628783603634502E-6</v>
      </c>
      <c r="I9458" s="1">
        <v>6.3124755158623002E-6</v>
      </c>
      <c r="J9458" s="1">
        <v>7.5521790000000004E-6</v>
      </c>
      <c r="K9458" s="1">
        <v>5.1147710000000002E-4</v>
      </c>
      <c r="L9458" s="1">
        <v>2.1028420000000002E-5</v>
      </c>
      <c r="M9458" s="1">
        <v>1.547838E-2</v>
      </c>
      <c r="N9458" s="1">
        <v>1.1096343000000001E-6</v>
      </c>
      <c r="O9458" s="1">
        <v>8.3839035999999996E-7</v>
      </c>
      <c r="P9458" s="1">
        <v>1.5376150000000001E-7</v>
      </c>
      <c r="Q9458" s="1">
        <v>2.1609710939361701E-7</v>
      </c>
      <c r="R9458" s="1">
        <v>616.85</v>
      </c>
      <c r="S9458" s="1">
        <v>69.349999999999994</v>
      </c>
      <c r="T9458" s="1">
        <v>0.31</v>
      </c>
      <c r="U9458" s="1">
        <v>9986.4</v>
      </c>
      <c r="V9458" s="1">
        <f t="shared" si="589"/>
        <v>0.20930487790986499</v>
      </c>
      <c r="W9458" s="1">
        <f t="shared" si="590"/>
        <v>0.69724640827159368</v>
      </c>
      <c r="X9458" s="1">
        <f t="shared" si="591"/>
        <v>223.70967741935482</v>
      </c>
    </row>
    <row r="9459" spans="1:24" hidden="1" x14ac:dyDescent="0.3">
      <c r="A9459" s="18" t="str">
        <f t="shared" si="588"/>
        <v>OFF - Light Commercial - Pumps_2013_25</v>
      </c>
      <c r="B9459" s="1" t="s">
        <v>40</v>
      </c>
      <c r="C9459" s="1">
        <v>2020</v>
      </c>
      <c r="D9459" s="1" t="s">
        <v>179</v>
      </c>
      <c r="E9459" s="1">
        <v>2013</v>
      </c>
      <c r="F9459" s="1">
        <v>25</v>
      </c>
      <c r="G9459" s="1" t="s">
        <v>12</v>
      </c>
      <c r="H9459" s="1">
        <v>7.01154589668305E-3</v>
      </c>
      <c r="I9459" s="1">
        <v>6.4492199157690699E-3</v>
      </c>
      <c r="J9459" s="1">
        <v>7.7157785550000003E-3</v>
      </c>
      <c r="K9459" s="1">
        <v>0.20980403679999901</v>
      </c>
      <c r="L9459" s="1">
        <v>4.5470136639999999E-3</v>
      </c>
      <c r="M9459" s="1">
        <v>0.41710829269999999</v>
      </c>
      <c r="N9459" s="1">
        <v>2.3537983112999999E-3</v>
      </c>
      <c r="O9459" s="1">
        <v>1.77842539076E-3</v>
      </c>
      <c r="P9459" s="1">
        <v>1.302003246E-5</v>
      </c>
      <c r="Q9459" s="1">
        <v>1.0284432253567201E-5</v>
      </c>
      <c r="R9459" s="1">
        <v>29356.95</v>
      </c>
      <c r="S9459" s="1">
        <v>99900.5</v>
      </c>
      <c r="T9459" s="1">
        <v>458.89</v>
      </c>
      <c r="U9459" s="1">
        <v>466192.6</v>
      </c>
      <c r="V9459" s="1">
        <f t="shared" si="589"/>
        <v>4.5806848301727054</v>
      </c>
      <c r="W9459" s="1">
        <f t="shared" si="590"/>
        <v>3.2296055624254549</v>
      </c>
      <c r="X9459" s="1">
        <f t="shared" si="591"/>
        <v>217.70032033820743</v>
      </c>
    </row>
    <row r="9460" spans="1:24" hidden="1" x14ac:dyDescent="0.3">
      <c r="A9460" s="18" t="str">
        <f t="shared" si="588"/>
        <v>OFF - Light Commercial - Pumps_2013_25</v>
      </c>
      <c r="B9460" s="1" t="s">
        <v>40</v>
      </c>
      <c r="C9460" s="1">
        <v>2020</v>
      </c>
      <c r="D9460" s="1" t="s">
        <v>179</v>
      </c>
      <c r="E9460" s="1">
        <v>2013</v>
      </c>
      <c r="F9460" s="1">
        <v>25</v>
      </c>
      <c r="G9460" s="1" t="s">
        <v>5</v>
      </c>
      <c r="H9460" s="1">
        <v>1.53407729166666E-4</v>
      </c>
      <c r="I9460" s="1">
        <v>1.8256787603305701E-4</v>
      </c>
      <c r="J9460" s="1">
        <v>2.2090713E-4</v>
      </c>
      <c r="K9460" s="1">
        <v>9.7729359999999994E-4</v>
      </c>
      <c r="L9460" s="1">
        <v>1.3890318E-3</v>
      </c>
      <c r="M9460" s="1">
        <v>0.18678903999999999</v>
      </c>
      <c r="N9460" s="1">
        <v>5.320679E-5</v>
      </c>
      <c r="O9460" s="1">
        <v>4.8950246800000003E-5</v>
      </c>
      <c r="P9460" s="1">
        <v>2.6707749999999999E-6</v>
      </c>
      <c r="Q9460" s="1">
        <v>1.56465594868802E-6</v>
      </c>
      <c r="R9460" s="1">
        <v>6219.6</v>
      </c>
      <c r="S9460" s="1">
        <v>13380.9</v>
      </c>
      <c r="T9460" s="1">
        <v>33.25</v>
      </c>
      <c r="U9460" s="1">
        <v>147047.54999999999</v>
      </c>
      <c r="V9460" s="1">
        <f t="shared" si="589"/>
        <v>0.4111072831221016</v>
      </c>
      <c r="W9460" s="1">
        <f t="shared" si="590"/>
        <v>3.1278289580627301</v>
      </c>
      <c r="X9460" s="1">
        <f t="shared" si="591"/>
        <v>402.43308270676692</v>
      </c>
    </row>
    <row r="9461" spans="1:24" hidden="1" x14ac:dyDescent="0.3">
      <c r="A9461" s="18" t="str">
        <f t="shared" si="588"/>
        <v>OFF - Light Commercial - Pumps_2013_50</v>
      </c>
      <c r="B9461" s="1" t="s">
        <v>40</v>
      </c>
      <c r="C9461" s="1">
        <v>2020</v>
      </c>
      <c r="D9461" s="1" t="s">
        <v>179</v>
      </c>
      <c r="E9461" s="1">
        <v>2013</v>
      </c>
      <c r="F9461" s="1">
        <v>50</v>
      </c>
      <c r="G9461" s="1" t="s">
        <v>12</v>
      </c>
      <c r="H9461" s="1">
        <v>1.15343785525594E-4</v>
      </c>
      <c r="I9461" s="1">
        <v>1.0609321392644201E-4</v>
      </c>
      <c r="J9461" s="1">
        <v>1.269288E-4</v>
      </c>
      <c r="K9461" s="1">
        <v>9.4039589999999999E-3</v>
      </c>
      <c r="L9461" s="1">
        <v>1.7292889999999999E-4</v>
      </c>
      <c r="M9461" s="1">
        <v>9.243556E-2</v>
      </c>
      <c r="N9461" s="1">
        <v>6.3724248000000004E-6</v>
      </c>
      <c r="O9461" s="1">
        <v>4.8147209599999996E-6</v>
      </c>
      <c r="P9461" s="1">
        <v>1.123848E-6</v>
      </c>
      <c r="Q9461" s="1">
        <v>1.42700813067027E-6</v>
      </c>
      <c r="R9461" s="1">
        <v>4073.4</v>
      </c>
      <c r="S9461" s="1">
        <v>1825</v>
      </c>
      <c r="T9461" s="1">
        <v>8.2799999999999994</v>
      </c>
      <c r="U9461" s="1">
        <v>56575</v>
      </c>
      <c r="V9461" s="1">
        <f t="shared" si="589"/>
        <v>0.62094286897821727</v>
      </c>
      <c r="W9461" s="1">
        <f t="shared" si="590"/>
        <v>1.0121190915160385</v>
      </c>
      <c r="X9461" s="1">
        <f t="shared" si="591"/>
        <v>220.4106280193237</v>
      </c>
    </row>
    <row r="9462" spans="1:24" hidden="1" x14ac:dyDescent="0.3">
      <c r="A9462" s="18" t="str">
        <f t="shared" si="588"/>
        <v>OFF - Light Commercial - Pumps_2013_50</v>
      </c>
      <c r="B9462" s="1" t="s">
        <v>40</v>
      </c>
      <c r="C9462" s="1">
        <v>2020</v>
      </c>
      <c r="D9462" s="1" t="s">
        <v>179</v>
      </c>
      <c r="E9462" s="1">
        <v>2013</v>
      </c>
      <c r="F9462" s="1">
        <v>50</v>
      </c>
      <c r="G9462" s="1" t="s">
        <v>5</v>
      </c>
      <c r="H9462" s="1">
        <v>8.4845972222222194E-5</v>
      </c>
      <c r="I9462" s="1">
        <v>1.00973719008264E-4</v>
      </c>
      <c r="J9462" s="1">
        <v>1.2217820000000001E-4</v>
      </c>
      <c r="K9462" s="1">
        <v>1.6015210000000001E-3</v>
      </c>
      <c r="L9462" s="1">
        <v>1.3010579999999999E-3</v>
      </c>
      <c r="M9462" s="1">
        <v>0.25212980000000002</v>
      </c>
      <c r="N9462" s="1">
        <v>5.2423389999999998E-6</v>
      </c>
      <c r="O9462" s="1">
        <v>4.8229518800000002E-6</v>
      </c>
      <c r="P9462" s="1">
        <v>3.2594090000000001E-6</v>
      </c>
      <c r="Q9462" s="1">
        <v>2.1100817899560298E-6</v>
      </c>
      <c r="R9462" s="1">
        <v>8387.7000000000007</v>
      </c>
      <c r="S9462" s="1">
        <v>5365.5</v>
      </c>
      <c r="T9462" s="1">
        <v>13.33</v>
      </c>
      <c r="U9462" s="1">
        <v>198523.5</v>
      </c>
      <c r="V9462" s="1">
        <f t="shared" si="589"/>
        <v>0.16841665200467926</v>
      </c>
      <c r="W9462" s="1">
        <f t="shared" si="590"/>
        <v>2.1700679600200772</v>
      </c>
      <c r="X9462" s="1">
        <f t="shared" si="591"/>
        <v>402.51312828207051</v>
      </c>
    </row>
    <row r="9463" spans="1:24" hidden="1" x14ac:dyDescent="0.3">
      <c r="A9463" s="18" t="str">
        <f t="shared" si="588"/>
        <v>OFF - Light Commercial - Pumps_2013_100</v>
      </c>
      <c r="B9463" s="1" t="s">
        <v>40</v>
      </c>
      <c r="C9463" s="1">
        <v>2020</v>
      </c>
      <c r="D9463" s="1" t="s">
        <v>179</v>
      </c>
      <c r="E9463" s="1">
        <v>2013</v>
      </c>
      <c r="F9463" s="1">
        <v>100</v>
      </c>
      <c r="G9463" s="1" t="s">
        <v>12</v>
      </c>
      <c r="H9463" s="1">
        <v>1.70076669401938E-4</v>
      </c>
      <c r="I9463" s="1">
        <v>1.5643652051590301E-4</v>
      </c>
      <c r="J9463" s="1">
        <v>1.87159E-4</v>
      </c>
      <c r="K9463" s="1">
        <v>9.3398209999999999E-3</v>
      </c>
      <c r="L9463" s="1">
        <v>4.243591E-4</v>
      </c>
      <c r="M9463" s="1">
        <v>0.34753050000000002</v>
      </c>
      <c r="N9463" s="1">
        <v>2.4230664E-5</v>
      </c>
      <c r="O9463" s="1">
        <v>1.83076128E-5</v>
      </c>
      <c r="P9463" s="1">
        <v>3.3576299999999998E-6</v>
      </c>
      <c r="Q9463" s="1">
        <v>4.8091196948484796E-6</v>
      </c>
      <c r="R9463" s="1">
        <v>13727.65</v>
      </c>
      <c r="S9463" s="1">
        <v>2314.1</v>
      </c>
      <c r="T9463" s="1">
        <v>10.49</v>
      </c>
      <c r="U9463" s="1">
        <v>215211.3</v>
      </c>
      <c r="V9463" s="1">
        <f t="shared" si="589"/>
        <v>0.24069201212768246</v>
      </c>
      <c r="W9463" s="1">
        <f t="shared" si="590"/>
        <v>0.65291560632294365</v>
      </c>
      <c r="X9463" s="1">
        <f t="shared" si="591"/>
        <v>220.60057197330789</v>
      </c>
    </row>
    <row r="9464" spans="1:24" hidden="1" x14ac:dyDescent="0.3">
      <c r="A9464" s="18" t="str">
        <f t="shared" si="588"/>
        <v>OFF - Light Commercial - Pumps_2013_175</v>
      </c>
      <c r="B9464" s="1" t="s">
        <v>40</v>
      </c>
      <c r="C9464" s="1">
        <v>2020</v>
      </c>
      <c r="D9464" s="1" t="s">
        <v>179</v>
      </c>
      <c r="E9464" s="1">
        <v>2013</v>
      </c>
      <c r="F9464" s="1">
        <v>175</v>
      </c>
      <c r="G9464" s="1" t="s">
        <v>12</v>
      </c>
      <c r="H9464" s="1">
        <v>6.5893838731633404E-6</v>
      </c>
      <c r="I9464" s="1">
        <v>6.0609152865356404E-6</v>
      </c>
      <c r="J9464" s="1">
        <v>7.2512150000000003E-6</v>
      </c>
      <c r="K9464" s="1">
        <v>5.1716969999999996E-4</v>
      </c>
      <c r="L9464" s="1">
        <v>2.0685389999999999E-5</v>
      </c>
      <c r="M9464" s="1">
        <v>1.5777389999999999E-2</v>
      </c>
      <c r="N9464" s="1">
        <v>1.1310705E-6</v>
      </c>
      <c r="O9464" s="1">
        <v>8.5458660000000003E-7</v>
      </c>
      <c r="P9464" s="1">
        <v>1.5673190000000001E-7</v>
      </c>
      <c r="Q9464" s="1">
        <v>2.1993315275563299E-7</v>
      </c>
      <c r="R9464" s="1">
        <v>627.79999999999995</v>
      </c>
      <c r="S9464" s="1">
        <v>69.349999999999994</v>
      </c>
      <c r="T9464" s="1">
        <v>0.32</v>
      </c>
      <c r="U9464" s="1">
        <v>9986.4</v>
      </c>
      <c r="V9464" s="1">
        <f t="shared" si="589"/>
        <v>0.20096381061322591</v>
      </c>
      <c r="W9464" s="1">
        <f t="shared" si="590"/>
        <v>0.68587244696449556</v>
      </c>
      <c r="X9464" s="1">
        <f t="shared" si="591"/>
        <v>216.71874999999997</v>
      </c>
    </row>
    <row r="9465" spans="1:24" hidden="1" x14ac:dyDescent="0.3">
      <c r="A9465" s="18" t="str">
        <f t="shared" si="588"/>
        <v>OFF - Light Commercial - Pumps_2014_25</v>
      </c>
      <c r="B9465" s="1" t="s">
        <v>40</v>
      </c>
      <c r="C9465" s="1">
        <v>2020</v>
      </c>
      <c r="D9465" s="1" t="s">
        <v>179</v>
      </c>
      <c r="E9465" s="1">
        <v>2014</v>
      </c>
      <c r="F9465" s="1">
        <v>25</v>
      </c>
      <c r="G9465" s="1" t="s">
        <v>12</v>
      </c>
      <c r="H9465" s="1">
        <v>9.8693868901411092E-3</v>
      </c>
      <c r="I9465" s="1">
        <v>9.0778620615517905E-3</v>
      </c>
      <c r="J9465" s="1">
        <v>1.086065824E-2</v>
      </c>
      <c r="K9465" s="1">
        <v>0.32228294589999901</v>
      </c>
      <c r="L9465" s="1">
        <v>6.7646702679999898E-3</v>
      </c>
      <c r="M9465" s="1">
        <v>0.61546005390000003</v>
      </c>
      <c r="N9465" s="1">
        <v>3.8061952406999999E-3</v>
      </c>
      <c r="O9465" s="1">
        <v>2.8757919596400002E-3</v>
      </c>
      <c r="P9465" s="1">
        <v>1.90316315299999E-5</v>
      </c>
      <c r="Q9465" s="1">
        <v>1.54157795908251E-5</v>
      </c>
      <c r="R9465" s="1">
        <v>44004.3999999999</v>
      </c>
      <c r="S9465" s="1">
        <v>128563.95</v>
      </c>
      <c r="T9465" s="1">
        <v>574.37</v>
      </c>
      <c r="U9465" s="1">
        <v>687740.299999999</v>
      </c>
      <c r="V9465" s="1">
        <f t="shared" si="589"/>
        <v>4.3706668722679609</v>
      </c>
      <c r="W9465" s="1">
        <f t="shared" si="590"/>
        <v>3.2569475105143297</v>
      </c>
      <c r="X9465" s="1">
        <f t="shared" si="591"/>
        <v>223.83472326200879</v>
      </c>
    </row>
    <row r="9466" spans="1:24" hidden="1" x14ac:dyDescent="0.3">
      <c r="A9466" s="18" t="str">
        <f t="shared" si="588"/>
        <v>OFF - Light Commercial - Pumps_2014_25</v>
      </c>
      <c r="B9466" s="1" t="s">
        <v>40</v>
      </c>
      <c r="C9466" s="1">
        <v>2020</v>
      </c>
      <c r="D9466" s="1" t="s">
        <v>179</v>
      </c>
      <c r="E9466" s="1">
        <v>2014</v>
      </c>
      <c r="F9466" s="1">
        <v>25</v>
      </c>
      <c r="G9466" s="1" t="s">
        <v>5</v>
      </c>
      <c r="H9466" s="1">
        <v>1.57835694444444E-4</v>
      </c>
      <c r="I9466" s="1">
        <v>1.8783752066115701E-4</v>
      </c>
      <c r="J9466" s="1">
        <v>2.272834E-4</v>
      </c>
      <c r="K9466" s="1">
        <v>1.0055017E-3</v>
      </c>
      <c r="L9466" s="1">
        <v>1.4291242E-3</v>
      </c>
      <c r="M9466" s="1">
        <v>0.19218046</v>
      </c>
      <c r="N9466" s="1">
        <v>5.47425199999999E-5</v>
      </c>
      <c r="O9466" s="1">
        <v>5.0363118400000001E-5</v>
      </c>
      <c r="P9466" s="1">
        <v>2.7478639999999998E-6</v>
      </c>
      <c r="Q9466" s="1">
        <v>1.6096489894660199E-6</v>
      </c>
      <c r="R9466" s="1">
        <v>6398.45</v>
      </c>
      <c r="S9466" s="1">
        <v>13771.45</v>
      </c>
      <c r="T9466" s="1">
        <v>34.21</v>
      </c>
      <c r="U9466" s="1">
        <v>151358.20000000001</v>
      </c>
      <c r="V9466" s="1">
        <f t="shared" si="589"/>
        <v>0.41092729898532926</v>
      </c>
      <c r="W9466" s="1">
        <f t="shared" si="590"/>
        <v>3.1264581503923696</v>
      </c>
      <c r="X9466" s="1">
        <f t="shared" si="591"/>
        <v>402.55627009646304</v>
      </c>
    </row>
    <row r="9467" spans="1:24" hidden="1" x14ac:dyDescent="0.3">
      <c r="A9467" s="18" t="str">
        <f t="shared" si="588"/>
        <v>OFF - Light Commercial - Pumps_2014_50</v>
      </c>
      <c r="B9467" s="1" t="s">
        <v>40</v>
      </c>
      <c r="C9467" s="1">
        <v>2020</v>
      </c>
      <c r="D9467" s="1" t="s">
        <v>179</v>
      </c>
      <c r="E9467" s="1">
        <v>2014</v>
      </c>
      <c r="F9467" s="1">
        <v>50</v>
      </c>
      <c r="G9467" s="1" t="s">
        <v>12</v>
      </c>
      <c r="H9467" s="1">
        <v>1.14299020663571E-4</v>
      </c>
      <c r="I9467" s="1">
        <v>1.05132239206353E-4</v>
      </c>
      <c r="J9467" s="1">
        <v>1.257791E-4</v>
      </c>
      <c r="K9467" s="1">
        <v>9.0870359999999997E-3</v>
      </c>
      <c r="L9467" s="1">
        <v>1.7424819999999999E-4</v>
      </c>
      <c r="M9467" s="1">
        <v>9.4869949999999995E-2</v>
      </c>
      <c r="N9467" s="1">
        <v>6.5402486999999997E-6</v>
      </c>
      <c r="O9467" s="1">
        <v>4.94152124E-6</v>
      </c>
      <c r="P9467" s="1">
        <v>1.153446E-6</v>
      </c>
      <c r="Q9467" s="1">
        <v>1.4525817530837199E-6</v>
      </c>
      <c r="R9467" s="1">
        <v>4146.3999999999996</v>
      </c>
      <c r="S9467" s="1">
        <v>1876.1</v>
      </c>
      <c r="T9467" s="1">
        <v>8.49</v>
      </c>
      <c r="U9467" s="1">
        <v>58159.1</v>
      </c>
      <c r="V9467" s="1">
        <f t="shared" si="589"/>
        <v>0.59855882446361963</v>
      </c>
      <c r="W9467" s="1">
        <f t="shared" si="590"/>
        <v>0.99206293468349438</v>
      </c>
      <c r="X9467" s="1">
        <f t="shared" si="591"/>
        <v>220.9776207302709</v>
      </c>
    </row>
    <row r="9468" spans="1:24" hidden="1" x14ac:dyDescent="0.3">
      <c r="A9468" s="18" t="str">
        <f t="shared" si="588"/>
        <v>OFF - Light Commercial - Pumps_2014_50</v>
      </c>
      <c r="B9468" s="1" t="s">
        <v>40</v>
      </c>
      <c r="C9468" s="1">
        <v>2020</v>
      </c>
      <c r="D9468" s="1" t="s">
        <v>179</v>
      </c>
      <c r="E9468" s="1">
        <v>2014</v>
      </c>
      <c r="F9468" s="1">
        <v>50</v>
      </c>
      <c r="G9468" s="1" t="s">
        <v>5</v>
      </c>
      <c r="H9468" s="1">
        <v>8.1148888888888794E-5</v>
      </c>
      <c r="I9468" s="1">
        <v>9.6573884297520597E-5</v>
      </c>
      <c r="J9468" s="1">
        <v>1.168544E-4</v>
      </c>
      <c r="K9468" s="1">
        <v>1.596975E-3</v>
      </c>
      <c r="L9468" s="1">
        <v>1.3281479999999999E-3</v>
      </c>
      <c r="M9468" s="1">
        <v>0.2594072</v>
      </c>
      <c r="N9468" s="1">
        <v>5.2055759999999999E-6</v>
      </c>
      <c r="O9468" s="1">
        <v>4.7891299199999997E-6</v>
      </c>
      <c r="P9468" s="1">
        <v>3.353487E-6</v>
      </c>
      <c r="Q9468" s="1">
        <v>2.1697664358860302E-6</v>
      </c>
      <c r="R9468" s="1">
        <v>8624.9499999999898</v>
      </c>
      <c r="S9468" s="1">
        <v>5518.7999999999902</v>
      </c>
      <c r="T9468" s="1">
        <v>13.71</v>
      </c>
      <c r="U9468" s="1">
        <v>204195.59999999899</v>
      </c>
      <c r="V9468" s="1">
        <f t="shared" si="589"/>
        <v>0.15660366458822525</v>
      </c>
      <c r="W9468" s="1">
        <f t="shared" si="590"/>
        <v>2.153717285252263</v>
      </c>
      <c r="X9468" s="1">
        <f t="shared" si="591"/>
        <v>402.53829321662948</v>
      </c>
    </row>
    <row r="9469" spans="1:24" hidden="1" x14ac:dyDescent="0.3">
      <c r="A9469" s="18" t="str">
        <f t="shared" si="588"/>
        <v>OFF - Light Commercial - Pumps_2014_100</v>
      </c>
      <c r="B9469" s="1" t="s">
        <v>40</v>
      </c>
      <c r="C9469" s="1">
        <v>2020</v>
      </c>
      <c r="D9469" s="1" t="s">
        <v>179</v>
      </c>
      <c r="E9469" s="1">
        <v>2014</v>
      </c>
      <c r="F9469" s="1">
        <v>100</v>
      </c>
      <c r="G9469" s="1" t="s">
        <v>12</v>
      </c>
      <c r="H9469" s="1">
        <v>1.67656726088406E-4</v>
      </c>
      <c r="I9469" s="1">
        <v>1.5421065665611599E-4</v>
      </c>
      <c r="J9469" s="1">
        <v>1.84496E-4</v>
      </c>
      <c r="K9469" s="1">
        <v>8.9474059999999998E-3</v>
      </c>
      <c r="L9469" s="1">
        <v>4.177432E-4</v>
      </c>
      <c r="M9469" s="1">
        <v>0.35668309999999998</v>
      </c>
      <c r="N9469" s="1">
        <v>2.4868808999999999E-5</v>
      </c>
      <c r="O9469" s="1">
        <v>1.8789766800000001E-5</v>
      </c>
      <c r="P9469" s="1">
        <v>3.446056E-6</v>
      </c>
      <c r="Q9469" s="1">
        <v>4.9216436334676399E-6</v>
      </c>
      <c r="R9469" s="1">
        <v>14048.85</v>
      </c>
      <c r="S9469" s="1">
        <v>2376.15</v>
      </c>
      <c r="T9469" s="1">
        <v>10.77</v>
      </c>
      <c r="U9469" s="1">
        <v>220981.94999999899</v>
      </c>
      <c r="V9469" s="1">
        <f t="shared" si="589"/>
        <v>0.23107139465141879</v>
      </c>
      <c r="W9469" s="1">
        <f t="shared" si="590"/>
        <v>0.62595222615128043</v>
      </c>
      <c r="X9469" s="1">
        <f t="shared" si="591"/>
        <v>220.62674094707523</v>
      </c>
    </row>
    <row r="9470" spans="1:24" hidden="1" x14ac:dyDescent="0.3">
      <c r="A9470" s="18" t="str">
        <f t="shared" si="588"/>
        <v>OFF - Light Commercial - Pumps_2014_175</v>
      </c>
      <c r="B9470" s="1" t="s">
        <v>40</v>
      </c>
      <c r="C9470" s="1">
        <v>2020</v>
      </c>
      <c r="D9470" s="1" t="s">
        <v>179</v>
      </c>
      <c r="E9470" s="1">
        <v>2014</v>
      </c>
      <c r="F9470" s="1">
        <v>175</v>
      </c>
      <c r="G9470" s="1" t="s">
        <v>12</v>
      </c>
      <c r="H9470" s="1">
        <v>6.3461527626701698E-6</v>
      </c>
      <c r="I9470" s="1">
        <v>5.83719131110402E-6</v>
      </c>
      <c r="J9470" s="1">
        <v>6.9835540000000004E-6</v>
      </c>
      <c r="K9470" s="1">
        <v>5.2649130000000002E-4</v>
      </c>
      <c r="L9470" s="1">
        <v>2.0461170000000001E-5</v>
      </c>
      <c r="M9470" s="1">
        <v>1.61929E-2</v>
      </c>
      <c r="N9470" s="1">
        <v>1.1608587000000001E-6</v>
      </c>
      <c r="O9470" s="1">
        <v>8.7709323999999997E-7</v>
      </c>
      <c r="P9470" s="1">
        <v>1.6085950000000001E-7</v>
      </c>
      <c r="Q9470" s="1">
        <v>2.2632655835899501E-7</v>
      </c>
      <c r="R9470" s="1">
        <v>646.04999999999995</v>
      </c>
      <c r="S9470" s="1">
        <v>73</v>
      </c>
      <c r="T9470" s="1">
        <v>0.32</v>
      </c>
      <c r="U9470" s="1">
        <v>10512</v>
      </c>
      <c r="V9470" s="1">
        <f t="shared" si="589"/>
        <v>0.18386843339910278</v>
      </c>
      <c r="W9470" s="1">
        <f t="shared" si="590"/>
        <v>0.64451601342172926</v>
      </c>
      <c r="X9470" s="1">
        <f t="shared" si="591"/>
        <v>228.125</v>
      </c>
    </row>
    <row r="9471" spans="1:24" hidden="1" x14ac:dyDescent="0.3">
      <c r="A9471" s="18" t="str">
        <f t="shared" si="588"/>
        <v>OFF - Light Commercial - Pumps_2015_25</v>
      </c>
      <c r="B9471" s="1" t="s">
        <v>40</v>
      </c>
      <c r="C9471" s="1">
        <v>2020</v>
      </c>
      <c r="D9471" s="1" t="s">
        <v>179</v>
      </c>
      <c r="E9471" s="1">
        <v>2015</v>
      </c>
      <c r="F9471" s="1">
        <v>25</v>
      </c>
      <c r="G9471" s="1" t="s">
        <v>12</v>
      </c>
      <c r="H9471" s="1">
        <v>1.08512495567677E-2</v>
      </c>
      <c r="I9471" s="1">
        <v>9.9809793423150193E-3</v>
      </c>
      <c r="J9471" s="1">
        <v>1.19411382109999E-2</v>
      </c>
      <c r="K9471" s="1">
        <v>0.35970856470000001</v>
      </c>
      <c r="L9471" s="1">
        <v>7.4930886780000001E-3</v>
      </c>
      <c r="M9471" s="1">
        <v>0.68133641300000003</v>
      </c>
      <c r="N9471" s="1">
        <v>4.2765415325999997E-3</v>
      </c>
      <c r="O9471" s="1">
        <v>3.2311647135199999E-3</v>
      </c>
      <c r="P9471" s="1">
        <v>2.0973580489999999E-5</v>
      </c>
      <c r="Q9471" s="1">
        <v>1.7120261524681199E-5</v>
      </c>
      <c r="R9471" s="1">
        <v>48869.85</v>
      </c>
      <c r="S9471" s="1">
        <v>137904.29999999999</v>
      </c>
      <c r="T9471" s="1">
        <v>613.48</v>
      </c>
      <c r="U9471" s="1">
        <v>761313.35</v>
      </c>
      <c r="V9471" s="1">
        <f t="shared" si="589"/>
        <v>4.3410852241133684</v>
      </c>
      <c r="W9471" s="1">
        <f t="shared" si="590"/>
        <v>3.25901251043891</v>
      </c>
      <c r="X9471" s="1">
        <f t="shared" si="591"/>
        <v>224.79021320988457</v>
      </c>
    </row>
    <row r="9472" spans="1:24" hidden="1" x14ac:dyDescent="0.3">
      <c r="A9472" s="18" t="str">
        <f t="shared" si="588"/>
        <v>OFF - Light Commercial - Pumps_2015_25</v>
      </c>
      <c r="B9472" s="1" t="s">
        <v>40</v>
      </c>
      <c r="C9472" s="1">
        <v>2020</v>
      </c>
      <c r="D9472" s="1" t="s">
        <v>179</v>
      </c>
      <c r="E9472" s="1">
        <v>2015</v>
      </c>
      <c r="F9472" s="1">
        <v>25</v>
      </c>
      <c r="G9472" s="1" t="s">
        <v>5</v>
      </c>
      <c r="H9472" s="1">
        <v>1.61700833333333E-4</v>
      </c>
      <c r="I9472" s="1">
        <v>1.9243735537190001E-4</v>
      </c>
      <c r="J9472" s="1">
        <v>2.3284919999999999E-4</v>
      </c>
      <c r="K9472" s="1">
        <v>1.0301251999999901E-3</v>
      </c>
      <c r="L9472" s="1">
        <v>1.4641215E-3</v>
      </c>
      <c r="M9472" s="1">
        <v>0.19688669</v>
      </c>
      <c r="N9472" s="1">
        <v>5.6083099999999998E-5</v>
      </c>
      <c r="O9472" s="1">
        <v>5.1596452000000002E-5</v>
      </c>
      <c r="P9472" s="1">
        <v>2.815155E-6</v>
      </c>
      <c r="Q9472" s="1">
        <v>1.64913267831202E-6</v>
      </c>
      <c r="R9472" s="1">
        <v>6555.4</v>
      </c>
      <c r="S9472" s="1">
        <v>14107.25</v>
      </c>
      <c r="T9472" s="1">
        <v>35.049999999999997</v>
      </c>
      <c r="U9472" s="1">
        <v>155041.04999999999</v>
      </c>
      <c r="V9472" s="1">
        <f t="shared" si="589"/>
        <v>0.41099002330518802</v>
      </c>
      <c r="W9472" s="1">
        <f t="shared" si="590"/>
        <v>3.1269361826539308</v>
      </c>
      <c r="X9472" s="1">
        <f t="shared" si="591"/>
        <v>402.48930099857353</v>
      </c>
    </row>
    <row r="9473" spans="1:24" hidden="1" x14ac:dyDescent="0.3">
      <c r="A9473" s="18" t="str">
        <f t="shared" si="588"/>
        <v>OFF - Light Commercial - Pumps_2015_50</v>
      </c>
      <c r="B9473" s="1" t="s">
        <v>40</v>
      </c>
      <c r="C9473" s="1">
        <v>2020</v>
      </c>
      <c r="D9473" s="1" t="s">
        <v>179</v>
      </c>
      <c r="E9473" s="1">
        <v>2015</v>
      </c>
      <c r="F9473" s="1">
        <v>50</v>
      </c>
      <c r="G9473" s="1" t="s">
        <v>12</v>
      </c>
      <c r="H9473" s="1">
        <v>1.1291938944366701E-4</v>
      </c>
      <c r="I9473" s="1">
        <v>1.03863254410285E-4</v>
      </c>
      <c r="J9473" s="1">
        <v>1.2426089999999999E-4</v>
      </c>
      <c r="K9473" s="1">
        <v>8.7314409999999995E-3</v>
      </c>
      <c r="L9473" s="1">
        <v>1.75207E-4</v>
      </c>
      <c r="M9473" s="1">
        <v>9.7196389999999994E-2</v>
      </c>
      <c r="N9473" s="1">
        <v>6.7006314000000002E-6</v>
      </c>
      <c r="O9473" s="1">
        <v>5.0626992799999998E-6</v>
      </c>
      <c r="P9473" s="1">
        <v>1.1817310000000001E-6</v>
      </c>
      <c r="Q9473" s="1">
        <v>1.47559801325582E-6</v>
      </c>
      <c r="R9473" s="1">
        <v>4212.0999999999904</v>
      </c>
      <c r="S9473" s="1">
        <v>1919.8999999999901</v>
      </c>
      <c r="T9473" s="1">
        <v>8.6999999999999993</v>
      </c>
      <c r="U9473" s="1">
        <v>59516.9</v>
      </c>
      <c r="V9473" s="1">
        <f t="shared" si="589"/>
        <v>0.57784348980588884</v>
      </c>
      <c r="W9473" s="1">
        <f t="shared" si="590"/>
        <v>0.97476460653244212</v>
      </c>
      <c r="X9473" s="1">
        <f t="shared" si="591"/>
        <v>220.6781609195391</v>
      </c>
    </row>
    <row r="9474" spans="1:24" hidden="1" x14ac:dyDescent="0.3">
      <c r="A9474" s="18" t="str">
        <f t="shared" si="588"/>
        <v>OFF - Light Commercial - Pumps_2015_50</v>
      </c>
      <c r="B9474" s="1" t="s">
        <v>40</v>
      </c>
      <c r="C9474" s="1">
        <v>2020</v>
      </c>
      <c r="D9474" s="1" t="s">
        <v>179</v>
      </c>
      <c r="E9474" s="1">
        <v>2015</v>
      </c>
      <c r="F9474" s="1">
        <v>50</v>
      </c>
      <c r="G9474" s="1" t="s">
        <v>5</v>
      </c>
      <c r="H9474" s="1">
        <v>7.6839583333333298E-5</v>
      </c>
      <c r="I9474" s="1">
        <v>9.1445454545454501E-5</v>
      </c>
      <c r="J9474" s="1">
        <v>1.10649E-4</v>
      </c>
      <c r="K9474" s="1">
        <v>1.5840680000000001E-3</v>
      </c>
      <c r="L9474" s="1">
        <v>1.3499530000000001E-3</v>
      </c>
      <c r="M9474" s="1">
        <v>0.26575969999999999</v>
      </c>
      <c r="N9474" s="1">
        <v>5.1403739999999997E-6</v>
      </c>
      <c r="O9474" s="1">
        <v>4.72914408E-6</v>
      </c>
      <c r="P9474" s="1">
        <v>3.43561E-6</v>
      </c>
      <c r="Q9474" s="1">
        <v>2.2221052792400301E-6</v>
      </c>
      <c r="R9474" s="1">
        <v>8833</v>
      </c>
      <c r="S9474" s="1">
        <v>5653.85</v>
      </c>
      <c r="T9474" s="1">
        <v>14.05</v>
      </c>
      <c r="U9474" s="1">
        <v>209192.45</v>
      </c>
      <c r="V9474" s="1">
        <f t="shared" si="589"/>
        <v>0.14474538220996971</v>
      </c>
      <c r="W9474" s="1">
        <f t="shared" si="590"/>
        <v>2.1367870488671334</v>
      </c>
      <c r="X9474" s="1">
        <f t="shared" si="591"/>
        <v>402.40925266903918</v>
      </c>
    </row>
    <row r="9475" spans="1:24" hidden="1" x14ac:dyDescent="0.3">
      <c r="A9475" s="18" t="str">
        <f t="shared" si="588"/>
        <v>OFF - Light Commercial - Pumps_2015_100</v>
      </c>
      <c r="B9475" s="1" t="s">
        <v>40</v>
      </c>
      <c r="C9475" s="1">
        <v>2020</v>
      </c>
      <c r="D9475" s="1" t="s">
        <v>179</v>
      </c>
      <c r="E9475" s="1">
        <v>2015</v>
      </c>
      <c r="F9475" s="1">
        <v>100</v>
      </c>
      <c r="G9475" s="1" t="s">
        <v>12</v>
      </c>
      <c r="H9475" s="1">
        <v>1.64699633509899E-4</v>
      </c>
      <c r="I9475" s="1">
        <v>1.5149072290240501E-4</v>
      </c>
      <c r="J9475" s="1">
        <v>1.8124189999999999E-4</v>
      </c>
      <c r="K9475" s="1">
        <v>8.5127699999999994E-3</v>
      </c>
      <c r="L9475" s="1">
        <v>4.0975910000000003E-4</v>
      </c>
      <c r="M9475" s="1">
        <v>0.36542970000000002</v>
      </c>
      <c r="N9475" s="1">
        <v>2.547864E-5</v>
      </c>
      <c r="O9475" s="1">
        <v>1.9250528000000001E-5</v>
      </c>
      <c r="P9475" s="1">
        <v>3.5305610000000001E-6</v>
      </c>
      <c r="Q9475" s="1">
        <v>5.0277741664834399E-6</v>
      </c>
      <c r="R9475" s="1">
        <v>14351.8</v>
      </c>
      <c r="S9475" s="1">
        <v>2434.5500000000002</v>
      </c>
      <c r="T9475" s="1">
        <v>11.03</v>
      </c>
      <c r="U9475" s="1">
        <v>226413.15</v>
      </c>
      <c r="V9475" s="1">
        <f t="shared" si="589"/>
        <v>0.22155063124668364</v>
      </c>
      <c r="W9475" s="1">
        <f t="shared" si="590"/>
        <v>0.59926037400031285</v>
      </c>
      <c r="X9475" s="1">
        <f t="shared" si="591"/>
        <v>220.72076155938353</v>
      </c>
    </row>
    <row r="9476" spans="1:24" hidden="1" x14ac:dyDescent="0.3">
      <c r="A9476" s="18" t="str">
        <f t="shared" si="588"/>
        <v>OFF - Light Commercial - Pumps_2015_175</v>
      </c>
      <c r="B9476" s="1" t="s">
        <v>40</v>
      </c>
      <c r="C9476" s="1">
        <v>2020</v>
      </c>
      <c r="D9476" s="1" t="s">
        <v>179</v>
      </c>
      <c r="E9476" s="1">
        <v>2015</v>
      </c>
      <c r="F9476" s="1">
        <v>175</v>
      </c>
      <c r="G9476" s="1" t="s">
        <v>12</v>
      </c>
      <c r="H9476" s="1">
        <v>6.0747883344737803E-6</v>
      </c>
      <c r="I9476" s="1">
        <v>5.58759031004898E-6</v>
      </c>
      <c r="J9476" s="1">
        <v>6.6849339999999998E-6</v>
      </c>
      <c r="K9476" s="1">
        <v>5.3499820000000003E-4</v>
      </c>
      <c r="L9476" s="1">
        <v>2.0175080000000001E-5</v>
      </c>
      <c r="M9476" s="1">
        <v>1.6589989999999999E-2</v>
      </c>
      <c r="N9476" s="1">
        <v>1.1893257E-6</v>
      </c>
      <c r="O9476" s="1">
        <v>8.9860163999999998E-7</v>
      </c>
      <c r="P9476" s="1">
        <v>1.6480420000000001E-7</v>
      </c>
      <c r="Q9476" s="1">
        <v>2.3144128284168399E-7</v>
      </c>
      <c r="R9476" s="1">
        <v>660.65</v>
      </c>
      <c r="S9476" s="1">
        <v>73</v>
      </c>
      <c r="T9476" s="1">
        <v>0.33</v>
      </c>
      <c r="U9476" s="1">
        <v>10512</v>
      </c>
      <c r="V9476" s="1">
        <f t="shared" si="589"/>
        <v>0.17600613411973276</v>
      </c>
      <c r="W9476" s="1">
        <f t="shared" si="590"/>
        <v>0.63550433000969442</v>
      </c>
      <c r="X9476" s="1">
        <f t="shared" si="591"/>
        <v>221.21212121212119</v>
      </c>
    </row>
    <row r="9477" spans="1:24" hidden="1" x14ac:dyDescent="0.3">
      <c r="A9477" s="18" t="str">
        <f t="shared" si="588"/>
        <v>OFF - Light Commercial - Pumps_2016_25</v>
      </c>
      <c r="B9477" s="1" t="s">
        <v>40</v>
      </c>
      <c r="C9477" s="1">
        <v>2020</v>
      </c>
      <c r="D9477" s="1" t="s">
        <v>179</v>
      </c>
      <c r="E9477" s="1">
        <v>2016</v>
      </c>
      <c r="F9477" s="1">
        <v>25</v>
      </c>
      <c r="G9477" s="1" t="s">
        <v>12</v>
      </c>
      <c r="H9477" s="1">
        <v>1.3086390450538299E-2</v>
      </c>
      <c r="I9477" s="1">
        <v>1.20368619364051E-2</v>
      </c>
      <c r="J9477" s="1">
        <v>1.44007744209999E-2</v>
      </c>
      <c r="K9477" s="1">
        <v>0.44800738399999901</v>
      </c>
      <c r="L9477" s="1">
        <v>9.0845210490000002E-3</v>
      </c>
      <c r="M9477" s="1">
        <v>0.82823989519999996</v>
      </c>
      <c r="N9477" s="1">
        <v>5.3632776446999996E-3</v>
      </c>
      <c r="O9477" s="1">
        <v>4.0522542204400004E-3</v>
      </c>
      <c r="P9477" s="1">
        <v>2.4890961669999899E-5</v>
      </c>
      <c r="Q9477" s="1">
        <v>2.1029189710576399E-5</v>
      </c>
      <c r="R9477" s="1">
        <v>60027.9</v>
      </c>
      <c r="S9477" s="1">
        <v>151036.99999999901</v>
      </c>
      <c r="T9477" s="1">
        <v>665.79</v>
      </c>
      <c r="U9477" s="1">
        <v>925545.1</v>
      </c>
      <c r="V9477" s="1">
        <f t="shared" si="589"/>
        <v>4.3063001199624402</v>
      </c>
      <c r="W9477" s="1">
        <f t="shared" si="590"/>
        <v>3.2500725097453182</v>
      </c>
      <c r="X9477" s="1">
        <f t="shared" si="591"/>
        <v>226.85381276378291</v>
      </c>
    </row>
    <row r="9478" spans="1:24" hidden="1" x14ac:dyDescent="0.3">
      <c r="A9478" s="18" t="str">
        <f t="shared" si="588"/>
        <v>OFF - Light Commercial - Pumps_2016_25</v>
      </c>
      <c r="B9478" s="1" t="s">
        <v>40</v>
      </c>
      <c r="C9478" s="1">
        <v>2020</v>
      </c>
      <c r="D9478" s="1" t="s">
        <v>179</v>
      </c>
      <c r="E9478" s="1">
        <v>2016</v>
      </c>
      <c r="F9478" s="1">
        <v>25</v>
      </c>
      <c r="G9478" s="1" t="s">
        <v>5</v>
      </c>
      <c r="H9478" s="1">
        <v>1.6197451388888799E-4</v>
      </c>
      <c r="I9478" s="1">
        <v>1.92763057851239E-4</v>
      </c>
      <c r="J9478" s="1">
        <v>2.332433E-4</v>
      </c>
      <c r="K9478" s="1">
        <v>1.0318686E-3</v>
      </c>
      <c r="L9478" s="1">
        <v>1.4665995E-3</v>
      </c>
      <c r="M9478" s="1">
        <v>0.19721992999999999</v>
      </c>
      <c r="N9478" s="1">
        <v>5.6178009999999997E-5</v>
      </c>
      <c r="O9478" s="1">
        <v>5.16837692E-5</v>
      </c>
      <c r="P9478" s="1">
        <v>2.81992E-6</v>
      </c>
      <c r="Q9478" s="1">
        <v>1.65188735427802E-6</v>
      </c>
      <c r="R9478" s="1">
        <v>6566.35</v>
      </c>
      <c r="S9478" s="1">
        <v>14129.15</v>
      </c>
      <c r="T9478" s="1">
        <v>35.1</v>
      </c>
      <c r="U9478" s="1">
        <v>155263.70000000001</v>
      </c>
      <c r="V9478" s="1">
        <f t="shared" si="589"/>
        <v>0.41109526662838219</v>
      </c>
      <c r="W9478" s="1">
        <f t="shared" si="590"/>
        <v>3.1277368143580562</v>
      </c>
      <c r="X9478" s="1">
        <f t="shared" si="591"/>
        <v>402.53988603988603</v>
      </c>
    </row>
    <row r="9479" spans="1:24" hidden="1" x14ac:dyDescent="0.3">
      <c r="A9479" s="18" t="str">
        <f t="shared" si="588"/>
        <v>OFF - Light Commercial - Pumps_2016_50</v>
      </c>
      <c r="B9479" s="1" t="s">
        <v>40</v>
      </c>
      <c r="C9479" s="1">
        <v>2020</v>
      </c>
      <c r="D9479" s="1" t="s">
        <v>179</v>
      </c>
      <c r="E9479" s="1">
        <v>2016</v>
      </c>
      <c r="F9479" s="1">
        <v>50</v>
      </c>
      <c r="G9479" s="1" t="s">
        <v>12</v>
      </c>
      <c r="H9479" s="1">
        <v>1.09721302134875E-4</v>
      </c>
      <c r="I9479" s="1">
        <v>1.00921653703658E-4</v>
      </c>
      <c r="J9479" s="1">
        <v>1.207416E-4</v>
      </c>
      <c r="K9479" s="1">
        <v>8.2268180000000003E-3</v>
      </c>
      <c r="L9479" s="1">
        <v>1.7344889999999999E-4</v>
      </c>
      <c r="M9479" s="1">
        <v>9.8076319999999995E-2</v>
      </c>
      <c r="N9479" s="1">
        <v>6.7612941000000002E-6</v>
      </c>
      <c r="O9479" s="1">
        <v>5.10853332E-6</v>
      </c>
      <c r="P9479" s="1">
        <v>1.192429E-6</v>
      </c>
      <c r="Q9479" s="1">
        <v>1.47687669437649E-6</v>
      </c>
      <c r="R9479" s="1">
        <v>4215.75</v>
      </c>
      <c r="S9479" s="1">
        <v>1938.1499999999901</v>
      </c>
      <c r="T9479" s="1">
        <v>8.7799999999999994</v>
      </c>
      <c r="U9479" s="1">
        <v>60082.6499999999</v>
      </c>
      <c r="V9479" s="1">
        <f t="shared" si="589"/>
        <v>0.55619090076862387</v>
      </c>
      <c r="W9479" s="1">
        <f t="shared" si="590"/>
        <v>0.95589693973504797</v>
      </c>
      <c r="X9479" s="1">
        <f t="shared" si="591"/>
        <v>220.74601366742485</v>
      </c>
    </row>
    <row r="9480" spans="1:24" hidden="1" x14ac:dyDescent="0.3">
      <c r="A9480" s="18" t="str">
        <f t="shared" si="588"/>
        <v>OFF - Light Commercial - Pumps_2016_50</v>
      </c>
      <c r="B9480" s="1" t="s">
        <v>40</v>
      </c>
      <c r="C9480" s="1">
        <v>2020</v>
      </c>
      <c r="D9480" s="1" t="s">
        <v>179</v>
      </c>
      <c r="E9480" s="1">
        <v>2016</v>
      </c>
      <c r="F9480" s="1">
        <v>50</v>
      </c>
      <c r="G9480" s="1" t="s">
        <v>5</v>
      </c>
      <c r="H9480" s="1">
        <v>7.0662430555555505E-5</v>
      </c>
      <c r="I9480" s="1">
        <v>8.4094132231404901E-5</v>
      </c>
      <c r="J9480" s="1">
        <v>1.0175389999999999E-4</v>
      </c>
      <c r="K9480" s="1">
        <v>1.534646E-3</v>
      </c>
      <c r="L9480" s="1">
        <v>1.3415E-3</v>
      </c>
      <c r="M9480" s="1">
        <v>0.26620949999999999</v>
      </c>
      <c r="N9480" s="1">
        <v>4.9560660000000002E-6</v>
      </c>
      <c r="O9480" s="1">
        <v>4.5595807199999999E-6</v>
      </c>
      <c r="P9480" s="1">
        <v>3.441424E-6</v>
      </c>
      <c r="Q9480" s="1">
        <v>2.2248599552060299E-6</v>
      </c>
      <c r="R9480" s="1">
        <v>8843.9500000000007</v>
      </c>
      <c r="S9480" s="1">
        <v>5664.8</v>
      </c>
      <c r="T9480" s="1">
        <v>14.07</v>
      </c>
      <c r="U9480" s="1">
        <v>209597.6</v>
      </c>
      <c r="V9480" s="1">
        <f t="shared" si="589"/>
        <v>0.13285196691953308</v>
      </c>
      <c r="W9480" s="1">
        <f t="shared" si="590"/>
        <v>2.1193026064189184</v>
      </c>
      <c r="X9480" s="1">
        <f t="shared" si="591"/>
        <v>402.61549395877756</v>
      </c>
    </row>
    <row r="9481" spans="1:24" hidden="1" x14ac:dyDescent="0.3">
      <c r="A9481" s="18" t="str">
        <f t="shared" si="588"/>
        <v>OFF - Light Commercial - Pumps_2016_100</v>
      </c>
      <c r="B9481" s="1" t="s">
        <v>40</v>
      </c>
      <c r="C9481" s="1">
        <v>2020</v>
      </c>
      <c r="D9481" s="1" t="s">
        <v>179</v>
      </c>
      <c r="E9481" s="1">
        <v>2016</v>
      </c>
      <c r="F9481" s="1">
        <v>100</v>
      </c>
      <c r="G9481" s="1" t="s">
        <v>12</v>
      </c>
      <c r="H9481" s="1">
        <v>1.5905833944453E-4</v>
      </c>
      <c r="I9481" s="1">
        <v>1.4630186062107901E-4</v>
      </c>
      <c r="J9481" s="1">
        <v>1.7503399999999999E-4</v>
      </c>
      <c r="K9481" s="1">
        <v>7.9298709999999998E-3</v>
      </c>
      <c r="L9481" s="1">
        <v>3.9507559999999998E-4</v>
      </c>
      <c r="M9481" s="1">
        <v>0.36873800000000001</v>
      </c>
      <c r="N9481" s="1">
        <v>2.5709301000000001E-5</v>
      </c>
      <c r="O9481" s="1">
        <v>1.9424805200000001E-5</v>
      </c>
      <c r="P9481" s="1">
        <v>3.562524E-6</v>
      </c>
      <c r="Q9481" s="1">
        <v>5.0597411945002502E-6</v>
      </c>
      <c r="R9481" s="1">
        <v>14443.05</v>
      </c>
      <c r="S9481" s="1">
        <v>2456.4499999999998</v>
      </c>
      <c r="T9481" s="1">
        <v>11.13</v>
      </c>
      <c r="U9481" s="1">
        <v>228449.85</v>
      </c>
      <c r="V9481" s="1">
        <f t="shared" si="589"/>
        <v>0.21205453895900206</v>
      </c>
      <c r="W9481" s="1">
        <f t="shared" si="590"/>
        <v>0.57263505642580004</v>
      </c>
      <c r="X9481" s="1">
        <f t="shared" si="591"/>
        <v>220.70530098831983</v>
      </c>
    </row>
    <row r="9482" spans="1:24" hidden="1" x14ac:dyDescent="0.3">
      <c r="A9482" s="18" t="str">
        <f t="shared" ref="A9482:A9545" si="592">D9482&amp;"_"&amp;E9482&amp;"_"&amp;F9482</f>
        <v>OFF - Light Commercial - Pumps_2016_175</v>
      </c>
      <c r="B9482" s="1" t="s">
        <v>40</v>
      </c>
      <c r="C9482" s="1">
        <v>2020</v>
      </c>
      <c r="D9482" s="1" t="s">
        <v>179</v>
      </c>
      <c r="E9482" s="1">
        <v>2016</v>
      </c>
      <c r="F9482" s="1">
        <v>175</v>
      </c>
      <c r="G9482" s="1" t="s">
        <v>12</v>
      </c>
      <c r="H9482" s="1">
        <v>5.6989283367819504E-6</v>
      </c>
      <c r="I9482" s="1">
        <v>5.2418742841720401E-6</v>
      </c>
      <c r="J9482" s="1">
        <v>6.271323E-6</v>
      </c>
      <c r="K9482" s="1">
        <v>5.3539760000000005E-4</v>
      </c>
      <c r="L9482" s="1">
        <v>1.9562740000000001E-5</v>
      </c>
      <c r="M9482" s="1">
        <v>1.674018E-2</v>
      </c>
      <c r="N9482" s="1">
        <v>1.2000923999999999E-6</v>
      </c>
      <c r="O9482" s="1">
        <v>9.0673648000000002E-7</v>
      </c>
      <c r="P9482" s="1">
        <v>1.6629609999999999E-7</v>
      </c>
      <c r="Q9482" s="1">
        <v>2.3271996396235599E-7</v>
      </c>
      <c r="R9482" s="1">
        <v>664.3</v>
      </c>
      <c r="S9482" s="1">
        <v>73</v>
      </c>
      <c r="T9482" s="1">
        <v>0.34</v>
      </c>
      <c r="U9482" s="1">
        <v>10512</v>
      </c>
      <c r="V9482" s="1">
        <f t="shared" si="589"/>
        <v>0.16511626248608677</v>
      </c>
      <c r="W9482" s="1">
        <f t="shared" si="590"/>
        <v>0.61621594446484729</v>
      </c>
      <c r="X9482" s="1">
        <f t="shared" si="591"/>
        <v>214.70588235294116</v>
      </c>
    </row>
    <row r="9483" spans="1:24" hidden="1" x14ac:dyDescent="0.3">
      <c r="A9483" s="18" t="str">
        <f t="shared" si="592"/>
        <v>OFF - Light Commercial - Pumps_2017_25</v>
      </c>
      <c r="B9483" s="1" t="s">
        <v>40</v>
      </c>
      <c r="C9483" s="1">
        <v>2020</v>
      </c>
      <c r="D9483" s="1" t="s">
        <v>179</v>
      </c>
      <c r="E9483" s="1">
        <v>2017</v>
      </c>
      <c r="F9483" s="1">
        <v>25</v>
      </c>
      <c r="G9483" s="1" t="s">
        <v>12</v>
      </c>
      <c r="H9483" s="1">
        <v>1.3880918864198699E-2</v>
      </c>
      <c r="I9483" s="1">
        <v>1.276766917129E-2</v>
      </c>
      <c r="J9483" s="1">
        <v>1.5275104474E-2</v>
      </c>
      <c r="K9483" s="1">
        <v>0.47805010949999999</v>
      </c>
      <c r="L9483" s="1">
        <v>9.6564409029999999E-3</v>
      </c>
      <c r="M9483" s="1">
        <v>0.88046432969999999</v>
      </c>
      <c r="N9483" s="1">
        <v>5.7341234321999996E-3</v>
      </c>
      <c r="O9483" s="1">
        <v>4.3324488154400003E-3</v>
      </c>
      <c r="P9483" s="1">
        <v>2.6379444580000001E-5</v>
      </c>
      <c r="Q9483" s="1">
        <v>2.2392263785213099E-5</v>
      </c>
      <c r="R9483" s="1">
        <v>63918.8</v>
      </c>
      <c r="S9483" s="1">
        <v>157815.04999999999</v>
      </c>
      <c r="T9483" s="1">
        <v>693.57999999999902</v>
      </c>
      <c r="U9483" s="1">
        <v>983890.35</v>
      </c>
      <c r="V9483" s="1">
        <f t="shared" ref="V9483:V9546" si="593">IFERROR(CONVERT(I9483,"ton","g")*365/U9483,0)</f>
        <v>4.2968829226858443</v>
      </c>
      <c r="W9483" s="1">
        <f t="shared" ref="W9483:W9546" si="594">IFERROR(CONVERT(L9483,"ton","g")*365/U9483,0)</f>
        <v>3.2498176020512837</v>
      </c>
      <c r="X9483" s="1">
        <f t="shared" ref="X9483:X9546" si="595">S9483/T9483</f>
        <v>227.53690994550047</v>
      </c>
    </row>
    <row r="9484" spans="1:24" hidden="1" x14ac:dyDescent="0.3">
      <c r="A9484" s="18" t="str">
        <f t="shared" si="592"/>
        <v>OFF - Light Commercial - Pumps_2017_25</v>
      </c>
      <c r="B9484" s="1" t="s">
        <v>40</v>
      </c>
      <c r="C9484" s="1">
        <v>2020</v>
      </c>
      <c r="D9484" s="1" t="s">
        <v>179</v>
      </c>
      <c r="E9484" s="1">
        <v>2017</v>
      </c>
      <c r="F9484" s="1">
        <v>25</v>
      </c>
      <c r="G9484" s="1" t="s">
        <v>5</v>
      </c>
      <c r="H9484" s="1">
        <v>1.6353027777777699E-4</v>
      </c>
      <c r="I9484" s="1">
        <v>1.9461454545454499E-4</v>
      </c>
      <c r="J9484" s="1">
        <v>2.354836E-4</v>
      </c>
      <c r="K9484" s="1">
        <v>1.0417796E-3</v>
      </c>
      <c r="L9484" s="1">
        <v>1.4806861E-3</v>
      </c>
      <c r="M9484" s="1">
        <v>0.19911424</v>
      </c>
      <c r="N9484" s="1">
        <v>5.6717599999999899E-5</v>
      </c>
      <c r="O9484" s="1">
        <v>5.2180191999999997E-5</v>
      </c>
      <c r="P9484" s="1">
        <v>2.8470049999999999E-6</v>
      </c>
      <c r="Q9484" s="1">
        <v>1.6684154100740201E-6</v>
      </c>
      <c r="R9484" s="1">
        <v>6632.0499999999902</v>
      </c>
      <c r="S9484" s="1">
        <v>14264.2</v>
      </c>
      <c r="T9484" s="1">
        <v>35.44</v>
      </c>
      <c r="U9484" s="1">
        <v>156771.15</v>
      </c>
      <c r="V9484" s="1">
        <f t="shared" si="593"/>
        <v>0.41105293431677858</v>
      </c>
      <c r="W9484" s="1">
        <f t="shared" si="594"/>
        <v>3.1274145762615864</v>
      </c>
      <c r="X9484" s="1">
        <f t="shared" si="595"/>
        <v>402.48871331828445</v>
      </c>
    </row>
    <row r="9485" spans="1:24" hidden="1" x14ac:dyDescent="0.3">
      <c r="A9485" s="18" t="str">
        <f t="shared" si="592"/>
        <v>OFF - Light Commercial - Pumps_2017_50</v>
      </c>
      <c r="B9485" s="1" t="s">
        <v>40</v>
      </c>
      <c r="C9485" s="1">
        <v>2020</v>
      </c>
      <c r="D9485" s="1" t="s">
        <v>179</v>
      </c>
      <c r="E9485" s="1">
        <v>2017</v>
      </c>
      <c r="F9485" s="1">
        <v>50</v>
      </c>
      <c r="G9485" s="1" t="s">
        <v>12</v>
      </c>
      <c r="H9485" s="1">
        <v>1.0481907675027799E-4</v>
      </c>
      <c r="I9485" s="1">
        <v>9.6412586794906297E-5</v>
      </c>
      <c r="J9485" s="1">
        <v>1.1534700000000001E-4</v>
      </c>
      <c r="K9485" s="1">
        <v>7.5937560000000001E-3</v>
      </c>
      <c r="L9485" s="1">
        <v>1.6900530000000001E-4</v>
      </c>
      <c r="M9485" s="1">
        <v>9.7442490000000007E-2</v>
      </c>
      <c r="N9485" s="1">
        <v>6.7175982000000001E-6</v>
      </c>
      <c r="O9485" s="1">
        <v>5.0755186399999998E-6</v>
      </c>
      <c r="P9485" s="1">
        <v>1.1847230000000001E-6</v>
      </c>
      <c r="Q9485" s="1">
        <v>1.4551391153250601E-6</v>
      </c>
      <c r="R9485" s="1">
        <v>4153.7</v>
      </c>
      <c r="S9485" s="1">
        <v>1927.2</v>
      </c>
      <c r="T9485" s="1">
        <v>8.7200000000000006</v>
      </c>
      <c r="U9485" s="1">
        <v>59743.199999999997</v>
      </c>
      <c r="V9485" s="1">
        <f t="shared" si="593"/>
        <v>0.53435989420982721</v>
      </c>
      <c r="W9485" s="1">
        <f t="shared" si="594"/>
        <v>0.93669983589395167</v>
      </c>
      <c r="X9485" s="1">
        <f t="shared" si="595"/>
        <v>221.00917431192659</v>
      </c>
    </row>
    <row r="9486" spans="1:24" hidden="1" x14ac:dyDescent="0.3">
      <c r="A9486" s="18" t="str">
        <f t="shared" si="592"/>
        <v>OFF - Light Commercial - Pumps_2017_50</v>
      </c>
      <c r="B9486" s="1" t="s">
        <v>40</v>
      </c>
      <c r="C9486" s="1">
        <v>2020</v>
      </c>
      <c r="D9486" s="1" t="s">
        <v>179</v>
      </c>
      <c r="E9486" s="1">
        <v>2017</v>
      </c>
      <c r="F9486" s="1">
        <v>50</v>
      </c>
      <c r="G9486" s="1" t="s">
        <v>5</v>
      </c>
      <c r="H9486" s="1">
        <v>6.4973381944444404E-5</v>
      </c>
      <c r="I9486" s="1">
        <v>7.7323694214876006E-5</v>
      </c>
      <c r="J9486" s="1">
        <v>9.356167E-5</v>
      </c>
      <c r="K9486" s="1">
        <v>1.496783E-3</v>
      </c>
      <c r="L9486" s="1">
        <v>1.3435439999999999E-3</v>
      </c>
      <c r="M9486" s="1">
        <v>0.26876630000000001</v>
      </c>
      <c r="N9486" s="1">
        <v>4.8088079999999998E-6</v>
      </c>
      <c r="O9486" s="1">
        <v>4.42410336E-6</v>
      </c>
      <c r="P9486" s="1">
        <v>3.4744780000000002E-6</v>
      </c>
      <c r="Q9486" s="1">
        <v>2.24506091229003E-6</v>
      </c>
      <c r="R9486" s="1">
        <v>8924.25</v>
      </c>
      <c r="S9486" s="1">
        <v>5719.55</v>
      </c>
      <c r="T9486" s="1">
        <v>14.21</v>
      </c>
      <c r="U9486" s="1">
        <v>211623.34999999899</v>
      </c>
      <c r="V9486" s="1">
        <f t="shared" si="593"/>
        <v>0.12098669420335316</v>
      </c>
      <c r="W9486" s="1">
        <f t="shared" si="594"/>
        <v>2.1022139297307056</v>
      </c>
      <c r="X9486" s="1">
        <f t="shared" si="595"/>
        <v>402.50175932441942</v>
      </c>
    </row>
    <row r="9487" spans="1:24" hidden="1" x14ac:dyDescent="0.3">
      <c r="A9487" s="18" t="str">
        <f t="shared" si="592"/>
        <v>OFF - Light Commercial - Pumps_2017_100</v>
      </c>
      <c r="B9487" s="1" t="s">
        <v>40</v>
      </c>
      <c r="C9487" s="1">
        <v>2020</v>
      </c>
      <c r="D9487" s="1" t="s">
        <v>179</v>
      </c>
      <c r="E9487" s="1">
        <v>2017</v>
      </c>
      <c r="F9487" s="1">
        <v>100</v>
      </c>
      <c r="G9487" s="1" t="s">
        <v>12</v>
      </c>
      <c r="H9487" s="1">
        <v>1.5094421408183399E-4</v>
      </c>
      <c r="I9487" s="1">
        <v>1.38838488112471E-4</v>
      </c>
      <c r="J9487" s="1">
        <v>1.6610489999999999E-4</v>
      </c>
      <c r="K9487" s="1">
        <v>7.2229210000000002E-3</v>
      </c>
      <c r="L9487" s="1">
        <v>3.7424799999999999E-4</v>
      </c>
      <c r="M9487" s="1">
        <v>0.36635489999999998</v>
      </c>
      <c r="N9487" s="1">
        <v>2.5543151999999998E-5</v>
      </c>
      <c r="O9487" s="1">
        <v>1.9299270400000001E-5</v>
      </c>
      <c r="P9487" s="1">
        <v>3.5395000000000002E-6</v>
      </c>
      <c r="Q9487" s="1">
        <v>5.0124299930353699E-6</v>
      </c>
      <c r="R9487" s="1">
        <v>14308</v>
      </c>
      <c r="S9487" s="1">
        <v>2441.85</v>
      </c>
      <c r="T9487" s="1">
        <v>11.06</v>
      </c>
      <c r="U9487" s="1">
        <v>227092.05</v>
      </c>
      <c r="V9487" s="1">
        <f t="shared" si="593"/>
        <v>0.20244010116255221</v>
      </c>
      <c r="W9487" s="1">
        <f t="shared" si="594"/>
        <v>0.54569020456711193</v>
      </c>
      <c r="X9487" s="1">
        <f t="shared" si="595"/>
        <v>220.78209764918623</v>
      </c>
    </row>
    <row r="9488" spans="1:24" hidden="1" x14ac:dyDescent="0.3">
      <c r="A9488" s="18" t="str">
        <f t="shared" si="592"/>
        <v>OFF - Light Commercial - Pumps_2017_175</v>
      </c>
      <c r="B9488" s="1" t="s">
        <v>40</v>
      </c>
      <c r="C9488" s="1">
        <v>2020</v>
      </c>
      <c r="D9488" s="1" t="s">
        <v>179</v>
      </c>
      <c r="E9488" s="1">
        <v>2017</v>
      </c>
      <c r="F9488" s="1">
        <v>175</v>
      </c>
      <c r="G9488" s="1" t="s">
        <v>12</v>
      </c>
      <c r="H9488" s="1">
        <v>5.2340284195670996E-6</v>
      </c>
      <c r="I9488" s="1">
        <v>4.8142593403178103E-6</v>
      </c>
      <c r="J9488" s="1">
        <v>5.7597290000000003E-6</v>
      </c>
      <c r="K9488" s="1">
        <v>5.2752240000000002E-4</v>
      </c>
      <c r="L9488" s="1">
        <v>1.864647E-5</v>
      </c>
      <c r="M9488" s="1">
        <v>1.6631989999999999E-2</v>
      </c>
      <c r="N9488" s="1">
        <v>1.1923362E-6</v>
      </c>
      <c r="O9488" s="1">
        <v>9.0087624000000002E-7</v>
      </c>
      <c r="P9488" s="1">
        <v>1.6522139999999999E-7</v>
      </c>
      <c r="Q9488" s="1">
        <v>2.3144128284168399E-7</v>
      </c>
      <c r="R9488" s="1">
        <v>660.65</v>
      </c>
      <c r="S9488" s="1">
        <v>73</v>
      </c>
      <c r="T9488" s="1">
        <v>0.33</v>
      </c>
      <c r="U9488" s="1">
        <v>10512</v>
      </c>
      <c r="V9488" s="1">
        <f t="shared" si="593"/>
        <v>0.15164661833120777</v>
      </c>
      <c r="W9488" s="1">
        <f t="shared" si="594"/>
        <v>0.5873539249606875</v>
      </c>
      <c r="X9488" s="1">
        <f t="shared" si="595"/>
        <v>221.21212121212119</v>
      </c>
    </row>
    <row r="9489" spans="1:24" hidden="1" x14ac:dyDescent="0.3">
      <c r="A9489" s="18" t="str">
        <f t="shared" si="592"/>
        <v>OFF - Light Commercial - Pumps_2018_25</v>
      </c>
      <c r="B9489" s="1" t="s">
        <v>40</v>
      </c>
      <c r="C9489" s="1">
        <v>2020</v>
      </c>
      <c r="D9489" s="1" t="s">
        <v>179</v>
      </c>
      <c r="E9489" s="1">
        <v>2018</v>
      </c>
      <c r="F9489" s="1">
        <v>25</v>
      </c>
      <c r="G9489" s="1" t="s">
        <v>12</v>
      </c>
      <c r="H9489" s="1">
        <v>1.4524677871285901E-2</v>
      </c>
      <c r="I9489" s="1">
        <v>1.33597987060087E-2</v>
      </c>
      <c r="J9489" s="1">
        <v>1.5983521992E-2</v>
      </c>
      <c r="K9489" s="1">
        <v>0.50248973760000004</v>
      </c>
      <c r="L9489" s="1">
        <v>1.01191839449999E-2</v>
      </c>
      <c r="M9489" s="1">
        <v>0.92276730679999996</v>
      </c>
      <c r="N9489" s="1">
        <v>6.0356513825999998E-3</v>
      </c>
      <c r="O9489" s="1">
        <v>4.5602699335199996E-3</v>
      </c>
      <c r="P9489" s="1">
        <v>2.7577426260000001E-5</v>
      </c>
      <c r="Q9489" s="1">
        <v>2.3497044273473998E-5</v>
      </c>
      <c r="R9489" s="1">
        <v>67072.399999999994</v>
      </c>
      <c r="S9489" s="1">
        <v>163140.4</v>
      </c>
      <c r="T9489" s="1">
        <v>716.23</v>
      </c>
      <c r="U9489" s="1">
        <v>1031165.15</v>
      </c>
      <c r="V9489" s="1">
        <f t="shared" si="593"/>
        <v>4.2900295972768632</v>
      </c>
      <c r="W9489" s="1">
        <f t="shared" si="594"/>
        <v>3.2494201132546729</v>
      </c>
      <c r="X9489" s="1">
        <f t="shared" si="595"/>
        <v>227.77655222484395</v>
      </c>
    </row>
    <row r="9490" spans="1:24" hidden="1" x14ac:dyDescent="0.3">
      <c r="A9490" s="18" t="str">
        <f t="shared" si="592"/>
        <v>OFF - Light Commercial - Pumps_2018_25</v>
      </c>
      <c r="B9490" s="1" t="s">
        <v>40</v>
      </c>
      <c r="C9490" s="1">
        <v>2020</v>
      </c>
      <c r="D9490" s="1" t="s">
        <v>179</v>
      </c>
      <c r="E9490" s="1">
        <v>2018</v>
      </c>
      <c r="F9490" s="1">
        <v>25</v>
      </c>
      <c r="G9490" s="1" t="s">
        <v>5</v>
      </c>
      <c r="H9490" s="1">
        <v>1.65281388888888E-4</v>
      </c>
      <c r="I9490" s="1">
        <v>1.9669851239669401E-4</v>
      </c>
      <c r="J9490" s="1">
        <v>2.380052E-4</v>
      </c>
      <c r="K9490" s="1">
        <v>1.0529353E-3</v>
      </c>
      <c r="L9490" s="1">
        <v>1.4965416999999999E-3</v>
      </c>
      <c r="M9490" s="1">
        <v>0.20124639999999999</v>
      </c>
      <c r="N9490" s="1">
        <v>5.7324950000000001E-5</v>
      </c>
      <c r="O9490" s="1">
        <v>5.2738953999999999E-5</v>
      </c>
      <c r="P9490" s="1">
        <v>2.8774909999999999E-6</v>
      </c>
      <c r="Q9490" s="1">
        <v>1.6858616911920199E-6</v>
      </c>
      <c r="R9490" s="1">
        <v>6701.4</v>
      </c>
      <c r="S9490" s="1">
        <v>14421.15</v>
      </c>
      <c r="T9490" s="1">
        <v>35.82</v>
      </c>
      <c r="U9490" s="1">
        <v>158501.25</v>
      </c>
      <c r="V9490" s="1">
        <f t="shared" si="593"/>
        <v>0.41091972096023399</v>
      </c>
      <c r="W9490" s="1">
        <f t="shared" si="594"/>
        <v>3.1264013656042784</v>
      </c>
      <c r="X9490" s="1">
        <f t="shared" si="595"/>
        <v>402.6005025125628</v>
      </c>
    </row>
    <row r="9491" spans="1:24" hidden="1" x14ac:dyDescent="0.3">
      <c r="A9491" s="18" t="str">
        <f t="shared" si="592"/>
        <v>OFF - Light Commercial - Pumps_2018_50</v>
      </c>
      <c r="B9491" s="1" t="s">
        <v>40</v>
      </c>
      <c r="C9491" s="1">
        <v>2020</v>
      </c>
      <c r="D9491" s="1" t="s">
        <v>179</v>
      </c>
      <c r="E9491" s="1">
        <v>2018</v>
      </c>
      <c r="F9491" s="1">
        <v>50</v>
      </c>
      <c r="G9491" s="1" t="s">
        <v>12</v>
      </c>
      <c r="H9491" s="1">
        <v>1.02111975311671E-4</v>
      </c>
      <c r="I9491" s="1">
        <v>9.3922594891674997E-5</v>
      </c>
      <c r="J9491" s="1">
        <v>1.1236800000000001E-4</v>
      </c>
      <c r="K9491" s="1">
        <v>7.1174400000000001E-3</v>
      </c>
      <c r="L9491" s="1">
        <v>1.681295E-4</v>
      </c>
      <c r="M9491" s="1">
        <v>9.8881540000000004E-2</v>
      </c>
      <c r="N9491" s="1">
        <v>6.8168034000000002E-6</v>
      </c>
      <c r="O9491" s="1">
        <v>5.1504736800000003E-6</v>
      </c>
      <c r="P9491" s="1">
        <v>1.202219E-6</v>
      </c>
      <c r="Q9491" s="1">
        <v>1.4640898831697701E-6</v>
      </c>
      <c r="R9491" s="1">
        <v>4179.25</v>
      </c>
      <c r="S9491" s="1">
        <v>1952.74999999999</v>
      </c>
      <c r="T9491" s="1">
        <v>8.85</v>
      </c>
      <c r="U9491" s="1">
        <v>60535.25</v>
      </c>
      <c r="V9491" s="1">
        <f t="shared" si="593"/>
        <v>0.51374823531461866</v>
      </c>
      <c r="W9491" s="1">
        <f t="shared" si="594"/>
        <v>0.91965340213343372</v>
      </c>
      <c r="X9491" s="1">
        <f t="shared" si="595"/>
        <v>220.64971751412318</v>
      </c>
    </row>
    <row r="9492" spans="1:24" hidden="1" x14ac:dyDescent="0.3">
      <c r="A9492" s="18" t="str">
        <f t="shared" si="592"/>
        <v>OFF - Light Commercial - Pumps_2018_50</v>
      </c>
      <c r="B9492" s="1" t="s">
        <v>40</v>
      </c>
      <c r="C9492" s="1">
        <v>2020</v>
      </c>
      <c r="D9492" s="1" t="s">
        <v>179</v>
      </c>
      <c r="E9492" s="1">
        <v>2018</v>
      </c>
      <c r="F9492" s="1">
        <v>50</v>
      </c>
      <c r="G9492" s="1" t="s">
        <v>5</v>
      </c>
      <c r="H9492" s="1">
        <v>5.9233194444444399E-5</v>
      </c>
      <c r="I9492" s="1">
        <v>7.0492396694214805E-5</v>
      </c>
      <c r="J9492" s="1">
        <v>8.5295800000000004E-5</v>
      </c>
      <c r="K9492" s="1">
        <v>1.4596450000000001E-3</v>
      </c>
      <c r="L9492" s="1">
        <v>1.3469739999999999E-3</v>
      </c>
      <c r="M9492" s="1">
        <v>0.27164450000000001</v>
      </c>
      <c r="N9492" s="1">
        <v>4.663357E-6</v>
      </c>
      <c r="O9492" s="1">
        <v>4.2902884399999998E-6</v>
      </c>
      <c r="P9492" s="1">
        <v>3.511685E-6</v>
      </c>
      <c r="Q9492" s="1">
        <v>2.2680165453400299E-6</v>
      </c>
      <c r="R9492" s="1">
        <v>9015.5</v>
      </c>
      <c r="S9492" s="1">
        <v>5781.6</v>
      </c>
      <c r="T9492" s="1">
        <v>14.36</v>
      </c>
      <c r="U9492" s="1">
        <v>213919.2</v>
      </c>
      <c r="V9492" s="1">
        <f t="shared" si="593"/>
        <v>0.10911415944413411</v>
      </c>
      <c r="W9492" s="1">
        <f t="shared" si="594"/>
        <v>2.084961537634384</v>
      </c>
      <c r="X9492" s="1">
        <f t="shared" si="595"/>
        <v>402.61838440111427</v>
      </c>
    </row>
    <row r="9493" spans="1:24" hidden="1" x14ac:dyDescent="0.3">
      <c r="A9493" s="18" t="str">
        <f t="shared" si="592"/>
        <v>OFF - Light Commercial - Pumps_2018_100</v>
      </c>
      <c r="B9493" s="1" t="s">
        <v>40</v>
      </c>
      <c r="C9493" s="1">
        <v>2020</v>
      </c>
      <c r="D9493" s="1" t="s">
        <v>179</v>
      </c>
      <c r="E9493" s="1">
        <v>2018</v>
      </c>
      <c r="F9493" s="1">
        <v>100</v>
      </c>
      <c r="G9493" s="1" t="s">
        <v>12</v>
      </c>
      <c r="H9493" s="1">
        <v>1.45982466997262E-4</v>
      </c>
      <c r="I9493" s="1">
        <v>1.3427467314408101E-4</v>
      </c>
      <c r="J9493" s="1">
        <v>1.6064479999999999E-4</v>
      </c>
      <c r="K9493" s="1">
        <v>6.6642070000000001E-3</v>
      </c>
      <c r="L9493" s="1">
        <v>3.6123090000000002E-4</v>
      </c>
      <c r="M9493" s="1">
        <v>0.37176540000000002</v>
      </c>
      <c r="N9493" s="1">
        <v>2.5920378E-5</v>
      </c>
      <c r="O9493" s="1">
        <v>1.95842856E-5</v>
      </c>
      <c r="P9493" s="1">
        <v>3.5917720000000001E-6</v>
      </c>
      <c r="Q9493" s="1">
        <v>5.0725280057069701E-6</v>
      </c>
      <c r="R9493" s="1">
        <v>14479.55</v>
      </c>
      <c r="S9493" s="1">
        <v>2478.35</v>
      </c>
      <c r="T9493" s="1">
        <v>11.22</v>
      </c>
      <c r="U9493" s="1">
        <v>230486.55</v>
      </c>
      <c r="V9493" s="1">
        <f t="shared" si="593"/>
        <v>0.19290217182890415</v>
      </c>
      <c r="W9493" s="1">
        <f t="shared" si="594"/>
        <v>0.51895285618709686</v>
      </c>
      <c r="X9493" s="1">
        <f t="shared" si="595"/>
        <v>220.8868092691622</v>
      </c>
    </row>
    <row r="9494" spans="1:24" hidden="1" x14ac:dyDescent="0.3">
      <c r="A9494" s="18" t="str">
        <f t="shared" si="592"/>
        <v>OFF - Light Commercial - Pumps_2018_175</v>
      </c>
      <c r="B9494" s="1" t="s">
        <v>40</v>
      </c>
      <c r="C9494" s="1">
        <v>2020</v>
      </c>
      <c r="D9494" s="1" t="s">
        <v>179</v>
      </c>
      <c r="E9494" s="1">
        <v>2018</v>
      </c>
      <c r="F9494" s="1">
        <v>175</v>
      </c>
      <c r="G9494" s="1" t="s">
        <v>12</v>
      </c>
      <c r="H9494" s="1">
        <v>4.8769354775684901E-6</v>
      </c>
      <c r="I9494" s="1">
        <v>4.4858052522675001E-6</v>
      </c>
      <c r="J9494" s="1">
        <v>5.3667699999999996E-6</v>
      </c>
      <c r="K9494" s="1">
        <v>5.3083269999999998E-4</v>
      </c>
      <c r="L9494" s="1">
        <v>1.8120339999999999E-5</v>
      </c>
      <c r="M9494" s="1">
        <v>1.6877619999999999E-2</v>
      </c>
      <c r="N9494" s="1">
        <v>1.2099456000000001E-6</v>
      </c>
      <c r="O9494" s="1">
        <v>9.1418111999999998E-7</v>
      </c>
      <c r="P9494" s="1">
        <v>1.676615E-7</v>
      </c>
      <c r="Q9494" s="1">
        <v>2.3527732620370101E-7</v>
      </c>
      <c r="R9494" s="1">
        <v>671.6</v>
      </c>
      <c r="S9494" s="1">
        <v>73</v>
      </c>
      <c r="T9494" s="1">
        <v>0.34</v>
      </c>
      <c r="U9494" s="1">
        <v>10512</v>
      </c>
      <c r="V9494" s="1">
        <f t="shared" si="593"/>
        <v>0.14130048859267105</v>
      </c>
      <c r="W9494" s="1">
        <f t="shared" si="594"/>
        <v>0.57078110873651378</v>
      </c>
      <c r="X9494" s="1">
        <f t="shared" si="595"/>
        <v>214.70588235294116</v>
      </c>
    </row>
    <row r="9495" spans="1:24" hidden="1" x14ac:dyDescent="0.3">
      <c r="A9495" s="18" t="str">
        <f t="shared" si="592"/>
        <v>OFF - Light Commercial - Pumps_2019_25</v>
      </c>
      <c r="B9495" s="1" t="s">
        <v>40</v>
      </c>
      <c r="C9495" s="1">
        <v>2020</v>
      </c>
      <c r="D9495" s="1" t="s">
        <v>179</v>
      </c>
      <c r="E9495" s="1">
        <v>2019</v>
      </c>
      <c r="F9495" s="1">
        <v>25</v>
      </c>
      <c r="G9495" s="1" t="s">
        <v>12</v>
      </c>
      <c r="H9495" s="1">
        <v>1.4748848196038101E-2</v>
      </c>
      <c r="I9495" s="1">
        <v>1.3565990570715799E-2</v>
      </c>
      <c r="J9495" s="1">
        <v>1.623020776E-2</v>
      </c>
      <c r="K9495" s="1">
        <v>0.52317029569999995</v>
      </c>
      <c r="L9495" s="1">
        <v>1.0267086393999999E-2</v>
      </c>
      <c r="M9495" s="1">
        <v>0.95898684149999902</v>
      </c>
      <c r="N9495" s="1">
        <v>6.2906464943999997E-3</v>
      </c>
      <c r="O9495" s="1">
        <v>4.75293290687999E-3</v>
      </c>
      <c r="P9495" s="1">
        <v>2.861918582E-5</v>
      </c>
      <c r="Q9495" s="1">
        <v>2.44189733614787E-5</v>
      </c>
      <c r="R9495" s="1">
        <v>69704.05</v>
      </c>
      <c r="S9495" s="1">
        <v>168086.15</v>
      </c>
      <c r="T9495" s="1">
        <v>736.54</v>
      </c>
      <c r="U9495" s="1">
        <v>1071654.6000000001</v>
      </c>
      <c r="V9495" s="1">
        <f t="shared" si="593"/>
        <v>4.1916525758290968</v>
      </c>
      <c r="W9495" s="1">
        <f t="shared" si="594"/>
        <v>3.1723491849220129</v>
      </c>
      <c r="X9495" s="1">
        <f t="shared" si="595"/>
        <v>228.21048415564667</v>
      </c>
    </row>
    <row r="9496" spans="1:24" hidden="1" x14ac:dyDescent="0.3">
      <c r="A9496" s="18" t="str">
        <f t="shared" si="592"/>
        <v>OFF - Light Commercial - Pumps_2019_25</v>
      </c>
      <c r="B9496" s="1" t="s">
        <v>40</v>
      </c>
      <c r="C9496" s="1">
        <v>2020</v>
      </c>
      <c r="D9496" s="1" t="s">
        <v>179</v>
      </c>
      <c r="E9496" s="1">
        <v>2019</v>
      </c>
      <c r="F9496" s="1">
        <v>25</v>
      </c>
      <c r="G9496" s="1" t="s">
        <v>5</v>
      </c>
      <c r="H9496" s="1">
        <v>1.68480416666666E-4</v>
      </c>
      <c r="I9496" s="1">
        <v>2.0050561983471E-4</v>
      </c>
      <c r="J9496" s="1">
        <v>2.426118E-4</v>
      </c>
      <c r="K9496" s="1">
        <v>1.0733151000000001E-3</v>
      </c>
      <c r="L9496" s="1">
        <v>1.5255077E-3</v>
      </c>
      <c r="M9496" s="1">
        <v>0.20514156</v>
      </c>
      <c r="N9496" s="1">
        <v>5.8434489999999997E-5</v>
      </c>
      <c r="O9496" s="1">
        <v>5.3759730800000001E-5</v>
      </c>
      <c r="P9496" s="1">
        <v>2.9331860000000002E-6</v>
      </c>
      <c r="Q9496" s="1">
        <v>1.71799957746202E-6</v>
      </c>
      <c r="R9496" s="1">
        <v>6829.15</v>
      </c>
      <c r="S9496" s="1">
        <v>14698.55</v>
      </c>
      <c r="T9496" s="1">
        <v>36.520000000000003</v>
      </c>
      <c r="U9496" s="1">
        <v>161527.1</v>
      </c>
      <c r="V9496" s="1">
        <f t="shared" si="593"/>
        <v>0.41102643512064496</v>
      </c>
      <c r="W9496" s="1">
        <f t="shared" si="594"/>
        <v>3.127214051142265</v>
      </c>
      <c r="X9496" s="1">
        <f t="shared" si="595"/>
        <v>402.47946330777648</v>
      </c>
    </row>
    <row r="9497" spans="1:24" hidden="1" x14ac:dyDescent="0.3">
      <c r="A9497" s="18" t="str">
        <f t="shared" si="592"/>
        <v>OFF - Light Commercial - Pumps_2019_50</v>
      </c>
      <c r="B9497" s="1" t="s">
        <v>40</v>
      </c>
      <c r="C9497" s="1">
        <v>2020</v>
      </c>
      <c r="D9497" s="1" t="s">
        <v>179</v>
      </c>
      <c r="E9497" s="1">
        <v>2019</v>
      </c>
      <c r="F9497" s="1">
        <v>50</v>
      </c>
      <c r="G9497" s="1" t="s">
        <v>12</v>
      </c>
      <c r="H9497" s="1">
        <v>9.7562245612887205E-5</v>
      </c>
      <c r="I9497" s="1">
        <v>8.9737753514733599E-5</v>
      </c>
      <c r="J9497" s="1">
        <v>1.073613E-4</v>
      </c>
      <c r="K9497" s="1">
        <v>6.509318E-3</v>
      </c>
      <c r="L9497" s="1">
        <v>1.6426160000000001E-4</v>
      </c>
      <c r="M9497" s="1">
        <v>9.8583740000000003E-2</v>
      </c>
      <c r="N9497" s="1">
        <v>6.7962743999999999E-6</v>
      </c>
      <c r="O9497" s="1">
        <v>5.13496288E-6</v>
      </c>
      <c r="P9497" s="1">
        <v>1.198599E-6</v>
      </c>
      <c r="Q9497" s="1">
        <v>1.44746702860103E-6</v>
      </c>
      <c r="R9497" s="1">
        <v>4131.8</v>
      </c>
      <c r="S9497" s="1">
        <v>1949.1</v>
      </c>
      <c r="T9497" s="1">
        <v>8.83</v>
      </c>
      <c r="U9497" s="1">
        <v>60422.1</v>
      </c>
      <c r="V9497" s="1">
        <f t="shared" si="593"/>
        <v>0.49177673426632651</v>
      </c>
      <c r="W9497" s="1">
        <f t="shared" si="594"/>
        <v>0.90017891076467327</v>
      </c>
      <c r="X9497" s="1">
        <f t="shared" si="595"/>
        <v>220.7361268403171</v>
      </c>
    </row>
    <row r="9498" spans="1:24" hidden="1" x14ac:dyDescent="0.3">
      <c r="A9498" s="18" t="str">
        <f t="shared" si="592"/>
        <v>OFF - Light Commercial - Pumps_2019_50</v>
      </c>
      <c r="B9498" s="1" t="s">
        <v>40</v>
      </c>
      <c r="C9498" s="1">
        <v>2020</v>
      </c>
      <c r="D9498" s="1" t="s">
        <v>179</v>
      </c>
      <c r="E9498" s="1">
        <v>2019</v>
      </c>
      <c r="F9498" s="1">
        <v>50</v>
      </c>
      <c r="G9498" s="1" t="s">
        <v>5</v>
      </c>
      <c r="H9498" s="1">
        <v>5.3819145833333298E-5</v>
      </c>
      <c r="I9498" s="1">
        <v>6.40492314049586E-5</v>
      </c>
      <c r="J9498" s="1">
        <v>7.7499569999999997E-5</v>
      </c>
      <c r="K9498" s="1">
        <v>1.433702E-3</v>
      </c>
      <c r="L9498" s="1">
        <v>1.3618759999999999E-3</v>
      </c>
      <c r="M9498" s="1">
        <v>0.27690229999999999</v>
      </c>
      <c r="N9498" s="1">
        <v>4.5528590000000004E-6</v>
      </c>
      <c r="O9498" s="1">
        <v>4.1886302799999997E-6</v>
      </c>
      <c r="P9498" s="1">
        <v>3.579655E-6</v>
      </c>
      <c r="Q9498" s="1">
        <v>2.3111731354740302E-6</v>
      </c>
      <c r="R9498" s="1">
        <v>9187.0499999999993</v>
      </c>
      <c r="S9498" s="1">
        <v>5891.1</v>
      </c>
      <c r="T9498" s="1">
        <v>14.64</v>
      </c>
      <c r="U9498" s="1">
        <v>217970.7</v>
      </c>
      <c r="V9498" s="1">
        <f t="shared" si="593"/>
        <v>9.7298110015920161E-2</v>
      </c>
      <c r="W9498" s="1">
        <f t="shared" si="594"/>
        <v>2.0688454485619743</v>
      </c>
      <c r="X9498" s="1">
        <f t="shared" si="595"/>
        <v>402.39754098360658</v>
      </c>
    </row>
    <row r="9499" spans="1:24" hidden="1" x14ac:dyDescent="0.3">
      <c r="A9499" s="18" t="str">
        <f t="shared" si="592"/>
        <v>OFF - Light Commercial - Pumps_2019_100</v>
      </c>
      <c r="B9499" s="1" t="s">
        <v>40</v>
      </c>
      <c r="C9499" s="1">
        <v>2020</v>
      </c>
      <c r="D9499" s="1" t="s">
        <v>179</v>
      </c>
      <c r="E9499" s="1">
        <v>2019</v>
      </c>
      <c r="F9499" s="1">
        <v>100</v>
      </c>
      <c r="G9499" s="1" t="s">
        <v>12</v>
      </c>
      <c r="H9499" s="1">
        <v>1.3837359453817901E-4</v>
      </c>
      <c r="I9499" s="1">
        <v>1.2727603225621699E-4</v>
      </c>
      <c r="J9499" s="1">
        <v>1.5227169999999999E-4</v>
      </c>
      <c r="K9499" s="1">
        <v>5.9807560000000003E-3</v>
      </c>
      <c r="L9499" s="1">
        <v>3.4165470000000001E-4</v>
      </c>
      <c r="M9499" s="1">
        <v>0.37064570000000002</v>
      </c>
      <c r="N9499" s="1">
        <v>2.5842312000000001E-5</v>
      </c>
      <c r="O9499" s="1">
        <v>1.9525302399999999E-5</v>
      </c>
      <c r="P9499" s="1">
        <v>3.5809549999999999E-6</v>
      </c>
      <c r="Q9499" s="1">
        <v>5.0431183399315098E-6</v>
      </c>
      <c r="R9499" s="1">
        <v>14395.5999999999</v>
      </c>
      <c r="S9499" s="1">
        <v>2471.0499999999902</v>
      </c>
      <c r="T9499" s="1">
        <v>11.19</v>
      </c>
      <c r="U9499" s="1">
        <v>229807.65</v>
      </c>
      <c r="V9499" s="1">
        <f t="shared" si="593"/>
        <v>0.18338792940167378</v>
      </c>
      <c r="W9499" s="1">
        <f t="shared" si="594"/>
        <v>0.49227923665329015</v>
      </c>
      <c r="X9499" s="1">
        <f t="shared" si="595"/>
        <v>220.82663092046383</v>
      </c>
    </row>
    <row r="9500" spans="1:24" hidden="1" x14ac:dyDescent="0.3">
      <c r="A9500" s="18" t="str">
        <f t="shared" si="592"/>
        <v>OFF - Light Commercial - Pumps_2019_175</v>
      </c>
      <c r="B9500" s="1" t="s">
        <v>40</v>
      </c>
      <c r="C9500" s="1">
        <v>2020</v>
      </c>
      <c r="D9500" s="1" t="s">
        <v>179</v>
      </c>
      <c r="E9500" s="1">
        <v>2019</v>
      </c>
      <c r="F9500" s="1">
        <v>175</v>
      </c>
      <c r="G9500" s="1" t="s">
        <v>12</v>
      </c>
      <c r="H9500" s="1">
        <v>4.4291659964795797E-6</v>
      </c>
      <c r="I9500" s="1">
        <v>4.07394688356192E-6</v>
      </c>
      <c r="J9500" s="1">
        <v>4.8740269999999999E-6</v>
      </c>
      <c r="K9500" s="1">
        <v>5.2476729999999998E-4</v>
      </c>
      <c r="L9500" s="1">
        <v>1.7266680000000001E-5</v>
      </c>
      <c r="M9500" s="1">
        <v>1.6826790000000001E-2</v>
      </c>
      <c r="N9500" s="1">
        <v>1.2063014999999999E-6</v>
      </c>
      <c r="O9500" s="1">
        <v>9.1142780000000002E-7</v>
      </c>
      <c r="P9500" s="1">
        <v>1.671566E-7</v>
      </c>
      <c r="Q9500" s="1">
        <v>2.3399864508302899E-7</v>
      </c>
      <c r="R9500" s="1">
        <v>667.95</v>
      </c>
      <c r="S9500" s="1">
        <v>73</v>
      </c>
      <c r="T9500" s="1">
        <v>0.34</v>
      </c>
      <c r="U9500" s="1">
        <v>10512</v>
      </c>
      <c r="V9500" s="1">
        <f t="shared" si="593"/>
        <v>0.12832716820617815</v>
      </c>
      <c r="W9500" s="1">
        <f t="shared" si="594"/>
        <v>0.54389127105775004</v>
      </c>
      <c r="X9500" s="1">
        <f t="shared" si="595"/>
        <v>214.70588235294116</v>
      </c>
    </row>
    <row r="9501" spans="1:24" hidden="1" x14ac:dyDescent="0.3">
      <c r="A9501" s="18" t="str">
        <f t="shared" si="592"/>
        <v>OFF - Light Commercial - Pumps_2020_25</v>
      </c>
      <c r="B9501" s="1" t="s">
        <v>40</v>
      </c>
      <c r="C9501" s="1">
        <v>2020</v>
      </c>
      <c r="D9501" s="1" t="s">
        <v>179</v>
      </c>
      <c r="E9501" s="1">
        <v>2020</v>
      </c>
      <c r="F9501" s="1">
        <v>25</v>
      </c>
      <c r="G9501" s="1" t="s">
        <v>12</v>
      </c>
      <c r="H9501" s="1">
        <v>1.2973311472966599E-2</v>
      </c>
      <c r="I9501" s="1">
        <v>1.19328518928347E-2</v>
      </c>
      <c r="J9501" s="1">
        <v>1.4276337904E-2</v>
      </c>
      <c r="K9501" s="1">
        <v>0.54967779429999997</v>
      </c>
      <c r="L9501" s="1">
        <v>8.9891966040000007E-3</v>
      </c>
      <c r="M9501" s="1">
        <v>0.99005593660000002</v>
      </c>
      <c r="N9501" s="1">
        <v>6.4863901467000001E-3</v>
      </c>
      <c r="O9501" s="1">
        <v>4.9008281108399998E-3</v>
      </c>
      <c r="P9501" s="1">
        <v>2.951985335E-5</v>
      </c>
      <c r="Q9501" s="1">
        <v>2.5282083117932499E-5</v>
      </c>
      <c r="R9501" s="1">
        <v>72167.8</v>
      </c>
      <c r="S9501" s="1">
        <v>172991.75</v>
      </c>
      <c r="T9501" s="1">
        <v>758.42999999999904</v>
      </c>
      <c r="U9501" s="1">
        <v>1106325.95</v>
      </c>
      <c r="V9501" s="1">
        <f t="shared" si="593"/>
        <v>3.5714925757447977</v>
      </c>
      <c r="W9501" s="1">
        <f t="shared" si="594"/>
        <v>2.6904590136054818</v>
      </c>
      <c r="X9501" s="1">
        <f t="shared" si="595"/>
        <v>228.09191355827198</v>
      </c>
    </row>
    <row r="9502" spans="1:24" hidden="1" x14ac:dyDescent="0.3">
      <c r="A9502" s="18" t="str">
        <f t="shared" si="592"/>
        <v>OFF - Light Commercial - Pumps_2020_25</v>
      </c>
      <c r="B9502" s="1" t="s">
        <v>40</v>
      </c>
      <c r="C9502" s="1">
        <v>2020</v>
      </c>
      <c r="D9502" s="1" t="s">
        <v>179</v>
      </c>
      <c r="E9502" s="1">
        <v>2020</v>
      </c>
      <c r="F9502" s="1">
        <v>25</v>
      </c>
      <c r="G9502" s="1" t="s">
        <v>5</v>
      </c>
      <c r="H9502" s="1">
        <v>1.7065861111111101E-4</v>
      </c>
      <c r="I9502" s="1">
        <v>2.0309785123966899E-4</v>
      </c>
      <c r="J9502" s="1">
        <v>2.4574839999999998E-4</v>
      </c>
      <c r="K9502" s="1">
        <v>1.0871908999999999E-3</v>
      </c>
      <c r="L9502" s="1">
        <v>1.5452294000000001E-3</v>
      </c>
      <c r="M9502" s="1">
        <v>0.20779366999999899</v>
      </c>
      <c r="N9502" s="1">
        <v>5.9189930000000003E-5</v>
      </c>
      <c r="O9502" s="1">
        <v>5.4454735599999998E-5</v>
      </c>
      <c r="P9502" s="1">
        <v>2.971106E-6</v>
      </c>
      <c r="Q9502" s="1">
        <v>1.7409552105120201E-6</v>
      </c>
      <c r="R9502" s="1">
        <v>6920.4</v>
      </c>
      <c r="S9502" s="1">
        <v>14888.35</v>
      </c>
      <c r="T9502" s="1">
        <v>36.99</v>
      </c>
      <c r="U9502" s="1">
        <v>163614.9</v>
      </c>
      <c r="V9502" s="1">
        <f t="shared" si="593"/>
        <v>0.41102768788519556</v>
      </c>
      <c r="W9502" s="1">
        <f t="shared" si="594"/>
        <v>3.1272219950014639</v>
      </c>
      <c r="X9502" s="1">
        <f t="shared" si="595"/>
        <v>402.49662070829953</v>
      </c>
    </row>
    <row r="9503" spans="1:24" hidden="1" x14ac:dyDescent="0.3">
      <c r="A9503" s="18" t="str">
        <f t="shared" si="592"/>
        <v>OFF - Light Commercial - Pumps_2020_50</v>
      </c>
      <c r="B9503" s="1" t="s">
        <v>40</v>
      </c>
      <c r="C9503" s="1">
        <v>2020</v>
      </c>
      <c r="D9503" s="1" t="s">
        <v>179</v>
      </c>
      <c r="E9503" s="1">
        <v>2020</v>
      </c>
      <c r="F9503" s="1">
        <v>50</v>
      </c>
      <c r="G9503" s="1" t="s">
        <v>12</v>
      </c>
      <c r="H9503" s="1">
        <v>9.7792789968367103E-5</v>
      </c>
      <c r="I9503" s="1">
        <v>8.9949808212904102E-5</v>
      </c>
      <c r="J9503" s="1">
        <v>1.0761500000000001E-4</v>
      </c>
      <c r="K9503" s="1">
        <v>6.2065009999999997E-3</v>
      </c>
      <c r="L9503" s="1">
        <v>1.68612E-4</v>
      </c>
      <c r="M9503" s="1">
        <v>0.10330880000000001</v>
      </c>
      <c r="N9503" s="1">
        <v>7.1220186000000003E-6</v>
      </c>
      <c r="O9503" s="1">
        <v>5.3810807200000004E-6</v>
      </c>
      <c r="P9503" s="1">
        <v>1.2560469999999999E-6</v>
      </c>
      <c r="Q9503" s="1">
        <v>1.5037289979106099E-6</v>
      </c>
      <c r="R9503" s="1">
        <v>4292.3999999999996</v>
      </c>
      <c r="S9503" s="1">
        <v>2040.35</v>
      </c>
      <c r="T9503" s="1">
        <v>9.25</v>
      </c>
      <c r="U9503" s="1">
        <v>63250.85</v>
      </c>
      <c r="V9503" s="1">
        <f t="shared" si="593"/>
        <v>0.47089326202708337</v>
      </c>
      <c r="W9503" s="1">
        <f t="shared" si="594"/>
        <v>0.8826950971255122</v>
      </c>
      <c r="X9503" s="1">
        <f t="shared" si="595"/>
        <v>220.57837837837837</v>
      </c>
    </row>
    <row r="9504" spans="1:24" hidden="1" x14ac:dyDescent="0.3">
      <c r="A9504" s="18" t="str">
        <f t="shared" si="592"/>
        <v>OFF - Light Commercial - Pumps_2020_50</v>
      </c>
      <c r="B9504" s="1" t="s">
        <v>40</v>
      </c>
      <c r="C9504" s="1">
        <v>2020</v>
      </c>
      <c r="D9504" s="1" t="s">
        <v>179</v>
      </c>
      <c r="E9504" s="1">
        <v>2020</v>
      </c>
      <c r="F9504" s="1">
        <v>50</v>
      </c>
      <c r="G9504" s="1" t="s">
        <v>5</v>
      </c>
      <c r="H9504" s="1">
        <v>4.7869562500000001E-5</v>
      </c>
      <c r="I9504" s="1">
        <v>5.6968735537190001E-5</v>
      </c>
      <c r="J9504" s="1">
        <v>6.8932169999999995E-5</v>
      </c>
      <c r="K9504" s="1">
        <v>1.39734E-3</v>
      </c>
      <c r="L9504" s="1">
        <v>1.368169E-3</v>
      </c>
      <c r="M9504" s="1">
        <v>0.28048200000000001</v>
      </c>
      <c r="N9504" s="1">
        <v>4.4083629999999996E-6</v>
      </c>
      <c r="O9504" s="1">
        <v>4.0556939600000001E-6</v>
      </c>
      <c r="P9504" s="1">
        <v>3.6259319999999999E-6</v>
      </c>
      <c r="Q9504" s="1">
        <v>2.3396381204560301E-6</v>
      </c>
      <c r="R9504" s="1">
        <v>9300.2000000000007</v>
      </c>
      <c r="S9504" s="1">
        <v>5967.75</v>
      </c>
      <c r="T9504" s="1">
        <v>14.83</v>
      </c>
      <c r="U9504" s="1">
        <v>220806.75</v>
      </c>
      <c r="V9504" s="1">
        <f t="shared" si="593"/>
        <v>8.5430477785659112E-2</v>
      </c>
      <c r="W9504" s="1">
        <f t="shared" si="594"/>
        <v>2.051710122392032</v>
      </c>
      <c r="X9504" s="1">
        <f t="shared" si="595"/>
        <v>402.41065407956842</v>
      </c>
    </row>
    <row r="9505" spans="1:24" hidden="1" x14ac:dyDescent="0.3">
      <c r="A9505" s="18" t="str">
        <f t="shared" si="592"/>
        <v>OFF - Light Commercial - Pumps_2020_100</v>
      </c>
      <c r="B9505" s="1" t="s">
        <v>40</v>
      </c>
      <c r="C9505" s="1">
        <v>2020</v>
      </c>
      <c r="D9505" s="1" t="s">
        <v>179</v>
      </c>
      <c r="E9505" s="1">
        <v>2020</v>
      </c>
      <c r="F9505" s="1">
        <v>100</v>
      </c>
      <c r="G9505" s="1" t="s">
        <v>12</v>
      </c>
      <c r="H9505" s="1">
        <v>1.3749294599700601E-4</v>
      </c>
      <c r="I9505" s="1">
        <v>1.2646601172804599E-4</v>
      </c>
      <c r="J9505" s="1">
        <v>1.5130260000000001E-4</v>
      </c>
      <c r="K9505" s="1">
        <v>5.5722369999999998E-3</v>
      </c>
      <c r="L9505" s="1">
        <v>3.3865570000000001E-4</v>
      </c>
      <c r="M9505" s="1">
        <v>0.3884107</v>
      </c>
      <c r="N9505" s="1">
        <v>2.7080928E-5</v>
      </c>
      <c r="O9505" s="1">
        <v>2.0461145599999999E-5</v>
      </c>
      <c r="P9505" s="1">
        <v>3.7525890000000002E-6</v>
      </c>
      <c r="Q9505" s="1">
        <v>5.2694448982905E-6</v>
      </c>
      <c r="R9505" s="1">
        <v>15041.65</v>
      </c>
      <c r="S9505" s="1">
        <v>2587.85</v>
      </c>
      <c r="T9505" s="1">
        <v>11.72</v>
      </c>
      <c r="U9505" s="1">
        <v>240670.05</v>
      </c>
      <c r="V9505" s="1">
        <f t="shared" si="593"/>
        <v>0.17399644504351783</v>
      </c>
      <c r="W9505" s="1">
        <f t="shared" si="594"/>
        <v>0.46593457869484212</v>
      </c>
      <c r="X9505" s="1">
        <f t="shared" si="595"/>
        <v>220.80631399317403</v>
      </c>
    </row>
    <row r="9506" spans="1:24" hidden="1" x14ac:dyDescent="0.3">
      <c r="A9506" s="18" t="str">
        <f t="shared" si="592"/>
        <v>OFF - Light Commercial - Pumps_2020_175</v>
      </c>
      <c r="B9506" s="1" t="s">
        <v>40</v>
      </c>
      <c r="C9506" s="1">
        <v>2020</v>
      </c>
      <c r="D9506" s="1" t="s">
        <v>179</v>
      </c>
      <c r="E9506" s="1">
        <v>2020</v>
      </c>
      <c r="F9506" s="1">
        <v>175</v>
      </c>
      <c r="G9506" s="1" t="s">
        <v>12</v>
      </c>
      <c r="H9506" s="1">
        <v>4.1876123983246599E-6</v>
      </c>
      <c r="I9506" s="1">
        <v>3.8517658839790296E-6</v>
      </c>
      <c r="J9506" s="1">
        <v>4.6082119999999997E-6</v>
      </c>
      <c r="K9506" s="1">
        <v>5.4523829999999997E-4</v>
      </c>
      <c r="L9506" s="1">
        <v>1.7256869999999999E-5</v>
      </c>
      <c r="M9506" s="1">
        <v>1.7633289999999999E-2</v>
      </c>
      <c r="N9506" s="1">
        <v>1.2641193E-6</v>
      </c>
      <c r="O9506" s="1">
        <v>9.5511235999999991E-7</v>
      </c>
      <c r="P9506" s="1">
        <v>1.751683E-7</v>
      </c>
      <c r="Q9506" s="1">
        <v>2.4550677516907898E-7</v>
      </c>
      <c r="R9506" s="1">
        <v>700.8</v>
      </c>
      <c r="S9506" s="1">
        <v>76.649999999999906</v>
      </c>
      <c r="T9506" s="1">
        <v>0.35</v>
      </c>
      <c r="U9506" s="1">
        <v>11037.5999999999</v>
      </c>
      <c r="V9506" s="1">
        <f t="shared" si="593"/>
        <v>0.11555103280418047</v>
      </c>
      <c r="W9506" s="1">
        <f t="shared" si="594"/>
        <v>0.51769739167208795</v>
      </c>
      <c r="X9506" s="1">
        <f t="shared" si="595"/>
        <v>218.99999999999974</v>
      </c>
    </row>
    <row r="9507" spans="1:24" hidden="1" x14ac:dyDescent="0.3">
      <c r="A9507" s="18" t="str">
        <f t="shared" si="592"/>
        <v>OFF - Light Commercial - Welders_1989_25</v>
      </c>
      <c r="B9507" s="1" t="s">
        <v>40</v>
      </c>
      <c r="C9507" s="1">
        <v>2020</v>
      </c>
      <c r="D9507" s="1" t="s">
        <v>180</v>
      </c>
      <c r="E9507" s="1">
        <v>1989</v>
      </c>
      <c r="F9507" s="1">
        <v>25</v>
      </c>
      <c r="G9507" s="1" t="s">
        <v>5</v>
      </c>
      <c r="H9507" s="1">
        <v>1.75264583333333E-6</v>
      </c>
      <c r="I9507" s="1">
        <v>2.0857933884297499E-6</v>
      </c>
      <c r="J9507" s="1">
        <v>2.5238100000000002E-6</v>
      </c>
      <c r="K9507" s="1">
        <v>6.1381169999999902E-6</v>
      </c>
      <c r="L9507" s="1">
        <v>9.2528239999999996E-6</v>
      </c>
      <c r="M9507" s="1">
        <v>6.9765829999999997E-4</v>
      </c>
      <c r="N9507" s="1">
        <v>7.5333730000000005E-7</v>
      </c>
      <c r="O9507" s="1">
        <v>6.9307031599999998E-7</v>
      </c>
      <c r="P9507" s="1">
        <v>9.6227399999999994E-9</v>
      </c>
      <c r="Q9507" s="1">
        <v>5.5093519320000904E-9</v>
      </c>
      <c r="R9507" s="1">
        <v>21.9</v>
      </c>
      <c r="S9507" s="1">
        <v>62.05</v>
      </c>
      <c r="T9507" s="1">
        <v>0.09</v>
      </c>
      <c r="U9507" s="1">
        <v>945.35</v>
      </c>
      <c r="V9507" s="1">
        <f t="shared" si="593"/>
        <v>0.73057912462407792</v>
      </c>
      <c r="W9507" s="1">
        <f t="shared" si="594"/>
        <v>3.2409346466045403</v>
      </c>
      <c r="X9507" s="1">
        <f t="shared" si="595"/>
        <v>689.44444444444446</v>
      </c>
    </row>
    <row r="9508" spans="1:24" hidden="1" x14ac:dyDescent="0.3">
      <c r="A9508" s="18" t="str">
        <f t="shared" si="592"/>
        <v>OFF - Light Commercial - Welders_1989_50</v>
      </c>
      <c r="B9508" s="1" t="s">
        <v>40</v>
      </c>
      <c r="C9508" s="1">
        <v>2020</v>
      </c>
      <c r="D9508" s="1" t="s">
        <v>180</v>
      </c>
      <c r="E9508" s="1">
        <v>1989</v>
      </c>
      <c r="F9508" s="1">
        <v>50</v>
      </c>
      <c r="G9508" s="1" t="s">
        <v>12</v>
      </c>
      <c r="H9508" s="1">
        <v>4.7976343986354501E-6</v>
      </c>
      <c r="I9508" s="1">
        <v>4.4128641198648898E-6</v>
      </c>
      <c r="J9508" s="1">
        <v>5.2795040000000001E-6</v>
      </c>
      <c r="K9508" s="1">
        <v>9.7480940000000007E-5</v>
      </c>
      <c r="L9508" s="1">
        <v>6.9044350000000002E-6</v>
      </c>
      <c r="M9508" s="1">
        <v>6.8208340000000002E-4</v>
      </c>
      <c r="N9508" s="1">
        <v>4.7022219000000003E-8</v>
      </c>
      <c r="O9508" s="1">
        <v>3.55278988E-8</v>
      </c>
      <c r="P9508" s="1">
        <v>8.2928899999999999E-9</v>
      </c>
      <c r="Q9508" s="1">
        <v>1.15081300860506E-8</v>
      </c>
      <c r="R9508" s="1">
        <v>32.85</v>
      </c>
      <c r="S9508" s="1">
        <v>10.95</v>
      </c>
      <c r="T9508" s="1">
        <v>0.06</v>
      </c>
      <c r="U9508" s="1">
        <v>492.74999999999898</v>
      </c>
      <c r="V9508" s="1">
        <f t="shared" si="593"/>
        <v>2.9653948068407159</v>
      </c>
      <c r="W9508" s="1">
        <f t="shared" si="594"/>
        <v>4.639702274312528</v>
      </c>
      <c r="X9508" s="1">
        <f t="shared" si="595"/>
        <v>182.5</v>
      </c>
    </row>
    <row r="9509" spans="1:24" hidden="1" x14ac:dyDescent="0.3">
      <c r="A9509" s="18" t="str">
        <f t="shared" si="592"/>
        <v>OFF - Light Commercial - Welders_1989_50</v>
      </c>
      <c r="B9509" s="1" t="s">
        <v>40</v>
      </c>
      <c r="C9509" s="1">
        <v>2020</v>
      </c>
      <c r="D9509" s="1" t="s">
        <v>180</v>
      </c>
      <c r="E9509" s="1">
        <v>1989</v>
      </c>
      <c r="F9509" s="1">
        <v>50</v>
      </c>
      <c r="G9509" s="1" t="s">
        <v>5</v>
      </c>
      <c r="H9509" s="1">
        <v>2.0369131944444399E-5</v>
      </c>
      <c r="I9509" s="1">
        <v>2.4240950413223099E-5</v>
      </c>
      <c r="J9509" s="1">
        <v>2.9331549999999999E-5</v>
      </c>
      <c r="K9509" s="1">
        <v>5.9661080000000002E-5</v>
      </c>
      <c r="L9509" s="1">
        <v>4.0524400000000001E-5</v>
      </c>
      <c r="M9509" s="1">
        <v>3.0392069999999999E-3</v>
      </c>
      <c r="N9509" s="1">
        <v>5.6478859999999998E-6</v>
      </c>
      <c r="O9509" s="1">
        <v>5.1960551199999999E-6</v>
      </c>
      <c r="P9509" s="1">
        <v>3.9289350000000001E-8</v>
      </c>
      <c r="Q9509" s="1">
        <v>2.6628534338000401E-8</v>
      </c>
      <c r="R9509" s="1">
        <v>105.85</v>
      </c>
      <c r="S9509" s="1">
        <v>83.95</v>
      </c>
      <c r="T9509" s="1">
        <v>0.13</v>
      </c>
      <c r="U9509" s="1">
        <v>3861.7</v>
      </c>
      <c r="V9509" s="1">
        <f t="shared" si="593"/>
        <v>2.0785463419633925</v>
      </c>
      <c r="W9509" s="1">
        <f t="shared" si="594"/>
        <v>3.4747747899485826</v>
      </c>
      <c r="X9509" s="1">
        <f t="shared" si="595"/>
        <v>645.76923076923072</v>
      </c>
    </row>
    <row r="9510" spans="1:24" hidden="1" x14ac:dyDescent="0.3">
      <c r="A9510" s="18" t="str">
        <f t="shared" si="592"/>
        <v>OFF - Light Commercial - Welders_1989_100</v>
      </c>
      <c r="B9510" s="1" t="s">
        <v>40</v>
      </c>
      <c r="C9510" s="1">
        <v>2020</v>
      </c>
      <c r="D9510" s="1" t="s">
        <v>180</v>
      </c>
      <c r="E9510" s="1">
        <v>1989</v>
      </c>
      <c r="F9510" s="1">
        <v>100</v>
      </c>
      <c r="G9510" s="1" t="s">
        <v>12</v>
      </c>
      <c r="H9510" s="1">
        <v>5.3186464674552602E-6</v>
      </c>
      <c r="I9510" s="1">
        <v>4.8920910207653402E-6</v>
      </c>
      <c r="J9510" s="1">
        <v>5.8528460000000001E-6</v>
      </c>
      <c r="K9510" s="1">
        <v>7.7401309999999994E-5</v>
      </c>
      <c r="L9510" s="1">
        <v>1.620411E-5</v>
      </c>
      <c r="M9510" s="1">
        <v>1.0707500000000001E-3</v>
      </c>
      <c r="N9510" s="1">
        <v>7.4655242999999997E-8</v>
      </c>
      <c r="O9510" s="1">
        <v>5.6406183600000001E-8</v>
      </c>
      <c r="P9510" s="1">
        <v>1.034494E-8</v>
      </c>
      <c r="Q9510" s="1">
        <v>1.6622854568739699E-8</v>
      </c>
      <c r="R9510" s="1">
        <v>47.45</v>
      </c>
      <c r="S9510" s="1">
        <v>14.6</v>
      </c>
      <c r="T9510" s="1">
        <v>0.06</v>
      </c>
      <c r="U9510" s="1">
        <v>1022</v>
      </c>
      <c r="V9510" s="1">
        <f t="shared" si="593"/>
        <v>1.5850108288319069</v>
      </c>
      <c r="W9510" s="1">
        <f t="shared" si="594"/>
        <v>5.2500433276005003</v>
      </c>
      <c r="X9510" s="1">
        <f t="shared" si="595"/>
        <v>243.33333333333334</v>
      </c>
    </row>
    <row r="9511" spans="1:24" hidden="1" x14ac:dyDescent="0.3">
      <c r="A9511" s="18" t="str">
        <f t="shared" si="592"/>
        <v>OFF - Light Commercial - Welders_1989_175</v>
      </c>
      <c r="B9511" s="1" t="s">
        <v>40</v>
      </c>
      <c r="C9511" s="1">
        <v>2020</v>
      </c>
      <c r="D9511" s="1" t="s">
        <v>180</v>
      </c>
      <c r="E9511" s="1">
        <v>1989</v>
      </c>
      <c r="F9511" s="1">
        <v>175</v>
      </c>
      <c r="G9511" s="1" t="s">
        <v>12</v>
      </c>
      <c r="H9511" s="1">
        <v>2.8287210831313603E-7</v>
      </c>
      <c r="I9511" s="1">
        <v>2.6018576522642302E-7</v>
      </c>
      <c r="J9511" s="1">
        <v>3.1128350000000001E-7</v>
      </c>
      <c r="K9511" s="1">
        <v>4.0964259999999997E-6</v>
      </c>
      <c r="L9511" s="1">
        <v>2.3363450000000002E-6</v>
      </c>
      <c r="M9511" s="1">
        <v>1.3331629999999999E-4</v>
      </c>
      <c r="N9511" s="1">
        <v>9.5573610000000001E-9</v>
      </c>
      <c r="O9511" s="1">
        <v>7.2211171999999999E-9</v>
      </c>
      <c r="P9511" s="1">
        <v>1.3243579999999999E-9</v>
      </c>
      <c r="Q9511" s="1">
        <v>1.2786811206722801E-9</v>
      </c>
      <c r="R9511" s="1">
        <v>3.65</v>
      </c>
      <c r="S9511" s="1">
        <v>0</v>
      </c>
      <c r="T9511" s="1">
        <v>0</v>
      </c>
      <c r="U9511" s="1">
        <v>0</v>
      </c>
      <c r="V9511" s="1">
        <f t="shared" si="593"/>
        <v>0</v>
      </c>
      <c r="W9511" s="1">
        <f t="shared" si="594"/>
        <v>0</v>
      </c>
      <c r="X9511" s="1" t="e">
        <f t="shared" si="595"/>
        <v>#DIV/0!</v>
      </c>
    </row>
    <row r="9512" spans="1:24" hidden="1" x14ac:dyDescent="0.3">
      <c r="A9512" s="18" t="str">
        <f t="shared" si="592"/>
        <v>OFF - Light Commercial - Welders_1990_25</v>
      </c>
      <c r="B9512" s="1" t="s">
        <v>40</v>
      </c>
      <c r="C9512" s="1">
        <v>2020</v>
      </c>
      <c r="D9512" s="1" t="s">
        <v>180</v>
      </c>
      <c r="E9512" s="1">
        <v>1990</v>
      </c>
      <c r="F9512" s="1">
        <v>25</v>
      </c>
      <c r="G9512" s="1" t="s">
        <v>5</v>
      </c>
      <c r="H9512" s="1">
        <v>5.26385208333333E-6</v>
      </c>
      <c r="I9512" s="1">
        <v>6.2644190082644598E-6</v>
      </c>
      <c r="J9512" s="1">
        <v>7.5799470000000003E-6</v>
      </c>
      <c r="K9512" s="1">
        <v>1.8435060999999999E-5</v>
      </c>
      <c r="L9512" s="1">
        <v>2.7789699999999999E-5</v>
      </c>
      <c r="M9512" s="1">
        <v>2.0953296000000001E-3</v>
      </c>
      <c r="N9512" s="1">
        <v>2.2625540000000002E-6</v>
      </c>
      <c r="O9512" s="1">
        <v>2.0815496800000001E-6</v>
      </c>
      <c r="P9512" s="1">
        <v>2.8900689999999999E-8</v>
      </c>
      <c r="Q9512" s="1">
        <v>1.7446281118000199E-8</v>
      </c>
      <c r="R9512" s="1">
        <v>69.349999999999994</v>
      </c>
      <c r="S9512" s="1">
        <v>178.85</v>
      </c>
      <c r="T9512" s="1">
        <v>0.28000000000000003</v>
      </c>
      <c r="U9512" s="1">
        <v>2722.9</v>
      </c>
      <c r="V9512" s="1">
        <f t="shared" si="593"/>
        <v>0.7617942800621248</v>
      </c>
      <c r="W9512" s="1">
        <f t="shared" si="594"/>
        <v>3.3794090843402143</v>
      </c>
      <c r="X9512" s="1">
        <f t="shared" si="595"/>
        <v>638.74999999999989</v>
      </c>
    </row>
    <row r="9513" spans="1:24" hidden="1" x14ac:dyDescent="0.3">
      <c r="A9513" s="18" t="str">
        <f t="shared" si="592"/>
        <v>OFF - Light Commercial - Welders_1990_50</v>
      </c>
      <c r="B9513" s="1" t="s">
        <v>40</v>
      </c>
      <c r="C9513" s="1">
        <v>2020</v>
      </c>
      <c r="D9513" s="1" t="s">
        <v>180</v>
      </c>
      <c r="E9513" s="1">
        <v>1990</v>
      </c>
      <c r="F9513" s="1">
        <v>50</v>
      </c>
      <c r="G9513" s="1" t="s">
        <v>12</v>
      </c>
      <c r="H9513" s="1">
        <v>1.42191979746264E-5</v>
      </c>
      <c r="I9513" s="1">
        <v>1.30788182970614E-5</v>
      </c>
      <c r="J9513" s="1">
        <v>1.5647359999999999E-5</v>
      </c>
      <c r="K9513" s="1">
        <v>2.901073E-4</v>
      </c>
      <c r="L9513" s="1">
        <v>2.0715459999999999E-5</v>
      </c>
      <c r="M9513" s="1">
        <v>2.0485529999999998E-3</v>
      </c>
      <c r="N9513" s="1">
        <v>1.4122539000000001E-7</v>
      </c>
      <c r="O9513" s="1">
        <v>1.06703628E-7</v>
      </c>
      <c r="P9513" s="1">
        <v>2.490666E-8</v>
      </c>
      <c r="Q9513" s="1">
        <v>3.4524390258151797E-8</v>
      </c>
      <c r="R9513" s="1">
        <v>98.55</v>
      </c>
      <c r="S9513" s="1">
        <v>36.5</v>
      </c>
      <c r="T9513" s="1">
        <v>0.18</v>
      </c>
      <c r="U9513" s="1">
        <v>1642.5</v>
      </c>
      <c r="V9513" s="1">
        <f t="shared" si="593"/>
        <v>2.6366454169615312</v>
      </c>
      <c r="W9513" s="1">
        <f t="shared" si="594"/>
        <v>4.1761664875734219</v>
      </c>
      <c r="X9513" s="1">
        <f t="shared" si="595"/>
        <v>202.77777777777777</v>
      </c>
    </row>
    <row r="9514" spans="1:24" hidden="1" x14ac:dyDescent="0.3">
      <c r="A9514" s="18" t="str">
        <f t="shared" si="592"/>
        <v>OFF - Light Commercial - Welders_1990_50</v>
      </c>
      <c r="B9514" s="1" t="s">
        <v>40</v>
      </c>
      <c r="C9514" s="1">
        <v>2020</v>
      </c>
      <c r="D9514" s="1" t="s">
        <v>180</v>
      </c>
      <c r="E9514" s="1">
        <v>1990</v>
      </c>
      <c r="F9514" s="1">
        <v>50</v>
      </c>
      <c r="G9514" s="1" t="s">
        <v>5</v>
      </c>
      <c r="H9514" s="1">
        <v>6.1176145833333296E-5</v>
      </c>
      <c r="I9514" s="1">
        <v>7.2804669421487606E-5</v>
      </c>
      <c r="J9514" s="1">
        <v>8.8093650000000003E-5</v>
      </c>
      <c r="K9514" s="1">
        <v>1.791846E-4</v>
      </c>
      <c r="L9514" s="1">
        <v>1.2171E-4</v>
      </c>
      <c r="M9514" s="1">
        <v>9.1278780000000007E-3</v>
      </c>
      <c r="N9514" s="1">
        <v>1.6962720000000001E-5</v>
      </c>
      <c r="O9514" s="1">
        <v>1.5605702400000001E-5</v>
      </c>
      <c r="P9514" s="1">
        <v>1.180007E-7</v>
      </c>
      <c r="Q9514" s="1">
        <v>8.0803828336001306E-8</v>
      </c>
      <c r="R9514" s="1">
        <v>321.2</v>
      </c>
      <c r="S9514" s="1">
        <v>255.49999999999901</v>
      </c>
      <c r="T9514" s="1">
        <v>0.4</v>
      </c>
      <c r="U9514" s="1">
        <v>11752.9999999999</v>
      </c>
      <c r="V9514" s="1">
        <f t="shared" si="593"/>
        <v>2.0511579223577252</v>
      </c>
      <c r="W9514" s="1">
        <f t="shared" si="594"/>
        <v>3.4289892765652463</v>
      </c>
      <c r="X9514" s="1">
        <f t="shared" si="595"/>
        <v>638.7499999999975</v>
      </c>
    </row>
    <row r="9515" spans="1:24" hidden="1" x14ac:dyDescent="0.3">
      <c r="A9515" s="18" t="str">
        <f t="shared" si="592"/>
        <v>OFF - Light Commercial - Welders_1990_100</v>
      </c>
      <c r="B9515" s="1" t="s">
        <v>40</v>
      </c>
      <c r="C9515" s="1">
        <v>2020</v>
      </c>
      <c r="D9515" s="1" t="s">
        <v>180</v>
      </c>
      <c r="E9515" s="1">
        <v>1990</v>
      </c>
      <c r="F9515" s="1">
        <v>100</v>
      </c>
      <c r="G9515" s="1" t="s">
        <v>12</v>
      </c>
      <c r="H9515" s="1">
        <v>1.5763863330906999E-5</v>
      </c>
      <c r="I9515" s="1">
        <v>1.44996014917682E-5</v>
      </c>
      <c r="J9515" s="1">
        <v>1.734717E-5</v>
      </c>
      <c r="K9515" s="1">
        <v>2.3021660000000001E-4</v>
      </c>
      <c r="L9515" s="1">
        <v>4.8617320000000001E-5</v>
      </c>
      <c r="M9515" s="1">
        <v>3.2158640000000001E-3</v>
      </c>
      <c r="N9515" s="1">
        <v>2.2421771999999999E-7</v>
      </c>
      <c r="O9515" s="1">
        <v>1.6940894399999999E-7</v>
      </c>
      <c r="P9515" s="1">
        <v>3.106973E-8</v>
      </c>
      <c r="Q9515" s="1">
        <v>4.8589882585546997E-8</v>
      </c>
      <c r="R9515" s="1">
        <v>138.69999999999999</v>
      </c>
      <c r="S9515" s="1">
        <v>40.15</v>
      </c>
      <c r="T9515" s="1">
        <v>0.19</v>
      </c>
      <c r="U9515" s="1">
        <v>2810.5</v>
      </c>
      <c r="V9515" s="1">
        <f t="shared" si="593"/>
        <v>1.7082879492744605</v>
      </c>
      <c r="W9515" s="1">
        <f t="shared" si="594"/>
        <v>5.7279078965839991</v>
      </c>
      <c r="X9515" s="1">
        <f t="shared" si="595"/>
        <v>211.31578947368419</v>
      </c>
    </row>
    <row r="9516" spans="1:24" hidden="1" x14ac:dyDescent="0.3">
      <c r="A9516" s="18" t="str">
        <f t="shared" si="592"/>
        <v>OFF - Light Commercial - Welders_1990_175</v>
      </c>
      <c r="B9516" s="1" t="s">
        <v>40</v>
      </c>
      <c r="C9516" s="1">
        <v>2020</v>
      </c>
      <c r="D9516" s="1" t="s">
        <v>180</v>
      </c>
      <c r="E9516" s="1">
        <v>1990</v>
      </c>
      <c r="F9516" s="1">
        <v>175</v>
      </c>
      <c r="G9516" s="1" t="s">
        <v>12</v>
      </c>
      <c r="H9516" s="1">
        <v>8.4568304104089296E-7</v>
      </c>
      <c r="I9516" s="1">
        <v>7.7785926114941304E-7</v>
      </c>
      <c r="J9516" s="1">
        <v>9.3062259999999996E-7</v>
      </c>
      <c r="K9516" s="1">
        <v>1.2223570000000001E-5</v>
      </c>
      <c r="L9516" s="1">
        <v>7.0034739999999997E-6</v>
      </c>
      <c r="M9516" s="1">
        <v>4.0039889999999998E-4</v>
      </c>
      <c r="N9516" s="1">
        <v>2.8704338999999999E-8</v>
      </c>
      <c r="O9516" s="1">
        <v>2.16877228E-8</v>
      </c>
      <c r="P9516" s="1">
        <v>3.9775440000000003E-9</v>
      </c>
      <c r="Q9516" s="1">
        <v>5.1147244826891501E-9</v>
      </c>
      <c r="R9516" s="1">
        <v>14.6</v>
      </c>
      <c r="S9516" s="1">
        <v>3.65</v>
      </c>
      <c r="T9516" s="1">
        <v>0.01</v>
      </c>
      <c r="U9516" s="1">
        <v>474.5</v>
      </c>
      <c r="V9516" s="1">
        <f t="shared" si="593"/>
        <v>0.54281696275570956</v>
      </c>
      <c r="W9516" s="1">
        <f t="shared" si="594"/>
        <v>4.8872651844513531</v>
      </c>
      <c r="X9516" s="1">
        <f t="shared" si="595"/>
        <v>365</v>
      </c>
    </row>
    <row r="9517" spans="1:24" hidden="1" x14ac:dyDescent="0.3">
      <c r="A9517" s="18" t="str">
        <f t="shared" si="592"/>
        <v>OFF - Light Commercial - Welders_1991_25</v>
      </c>
      <c r="B9517" s="1" t="s">
        <v>40</v>
      </c>
      <c r="C9517" s="1">
        <v>2020</v>
      </c>
      <c r="D9517" s="1" t="s">
        <v>180</v>
      </c>
      <c r="E9517" s="1">
        <v>1991</v>
      </c>
      <c r="F9517" s="1">
        <v>25</v>
      </c>
      <c r="G9517" s="1" t="s">
        <v>5</v>
      </c>
      <c r="H9517" s="1">
        <v>5.8054506944444397E-6</v>
      </c>
      <c r="I9517" s="1">
        <v>6.9089661157024701E-6</v>
      </c>
      <c r="J9517" s="1">
        <v>8.3598489999999999E-6</v>
      </c>
      <c r="K9517" s="1">
        <v>2.0331849000000001E-5</v>
      </c>
      <c r="L9517" s="1">
        <v>3.0648980000000003E-5</v>
      </c>
      <c r="M9517" s="1">
        <v>2.3109178999999999E-3</v>
      </c>
      <c r="N9517" s="1">
        <v>2.4953489999999999E-6</v>
      </c>
      <c r="O9517" s="1">
        <v>2.2957210800000001E-6</v>
      </c>
      <c r="P9517" s="1">
        <v>3.1874289999999998E-8</v>
      </c>
      <c r="Q9517" s="1">
        <v>1.9282731762000301E-8</v>
      </c>
      <c r="R9517" s="1">
        <v>76.650000000000006</v>
      </c>
      <c r="S9517" s="1">
        <v>197.1</v>
      </c>
      <c r="T9517" s="1">
        <v>0.3</v>
      </c>
      <c r="U9517" s="1">
        <v>2989.35</v>
      </c>
      <c r="V9517" s="1">
        <f t="shared" si="593"/>
        <v>0.7652879889306905</v>
      </c>
      <c r="W9517" s="1">
        <f t="shared" si="594"/>
        <v>3.3949068318150433</v>
      </c>
      <c r="X9517" s="1">
        <f t="shared" si="595"/>
        <v>657</v>
      </c>
    </row>
    <row r="9518" spans="1:24" hidden="1" x14ac:dyDescent="0.3">
      <c r="A9518" s="18" t="str">
        <f t="shared" si="592"/>
        <v>OFF - Light Commercial - Welders_1991_50</v>
      </c>
      <c r="B9518" s="1" t="s">
        <v>40</v>
      </c>
      <c r="C9518" s="1">
        <v>2020</v>
      </c>
      <c r="D9518" s="1" t="s">
        <v>180</v>
      </c>
      <c r="E9518" s="1">
        <v>1991</v>
      </c>
      <c r="F9518" s="1">
        <v>50</v>
      </c>
      <c r="G9518" s="1" t="s">
        <v>12</v>
      </c>
      <c r="H9518" s="1">
        <v>1.56635488200618E-5</v>
      </c>
      <c r="I9518" s="1">
        <v>1.4407332204692801E-5</v>
      </c>
      <c r="J9518" s="1">
        <v>1.7236779999999999E-5</v>
      </c>
      <c r="K9518" s="1">
        <v>3.2092669999999999E-4</v>
      </c>
      <c r="L9518" s="1">
        <v>2.3104979999999998E-5</v>
      </c>
      <c r="M9518" s="1">
        <v>2.287187E-3</v>
      </c>
      <c r="N9518" s="1">
        <v>1.5767658E-7</v>
      </c>
      <c r="O9518" s="1">
        <v>1.19133416E-7</v>
      </c>
      <c r="P9518" s="1">
        <v>2.780802E-8</v>
      </c>
      <c r="Q9518" s="1">
        <v>3.8360433620168602E-8</v>
      </c>
      <c r="R9518" s="1">
        <v>109.5</v>
      </c>
      <c r="S9518" s="1">
        <v>43.8</v>
      </c>
      <c r="T9518" s="1">
        <v>0.2</v>
      </c>
      <c r="U9518" s="1">
        <v>1970.99999999999</v>
      </c>
      <c r="V9518" s="1">
        <f t="shared" si="593"/>
        <v>2.4203910963348019</v>
      </c>
      <c r="W9518" s="1">
        <f t="shared" si="594"/>
        <v>3.8815713470380193</v>
      </c>
      <c r="X9518" s="1">
        <f t="shared" si="595"/>
        <v>218.99999999999997</v>
      </c>
    </row>
    <row r="9519" spans="1:24" hidden="1" x14ac:dyDescent="0.3">
      <c r="A9519" s="18" t="str">
        <f t="shared" si="592"/>
        <v>OFF - Light Commercial - Welders_1991_50</v>
      </c>
      <c r="B9519" s="1" t="s">
        <v>40</v>
      </c>
      <c r="C9519" s="1">
        <v>2020</v>
      </c>
      <c r="D9519" s="1" t="s">
        <v>180</v>
      </c>
      <c r="E9519" s="1">
        <v>1991</v>
      </c>
      <c r="F9519" s="1">
        <v>50</v>
      </c>
      <c r="G9519" s="1" t="s">
        <v>5</v>
      </c>
      <c r="H9519" s="1">
        <v>6.7470694444444403E-5</v>
      </c>
      <c r="I9519" s="1">
        <v>8.0295702479338794E-5</v>
      </c>
      <c r="J9519" s="1">
        <v>9.7157799999999993E-5</v>
      </c>
      <c r="K9519" s="1">
        <v>1.976213E-4</v>
      </c>
      <c r="L9519" s="1">
        <v>1.3423299999999999E-4</v>
      </c>
      <c r="M9519" s="1">
        <v>1.0067069999999999E-2</v>
      </c>
      <c r="N9519" s="1">
        <v>1.8708050000000001E-5</v>
      </c>
      <c r="O9519" s="1">
        <v>1.7211405999999999E-5</v>
      </c>
      <c r="P9519" s="1">
        <v>1.30142E-7</v>
      </c>
      <c r="Q9519" s="1">
        <v>8.9067856234001396E-8</v>
      </c>
      <c r="R9519" s="1">
        <v>354.05</v>
      </c>
      <c r="S9519" s="1">
        <v>284.7</v>
      </c>
      <c r="T9519" s="1">
        <v>0.44</v>
      </c>
      <c r="U9519" s="1">
        <v>13096.2</v>
      </c>
      <c r="V9519" s="1">
        <f t="shared" si="593"/>
        <v>2.0301849491871882</v>
      </c>
      <c r="W9519" s="1">
        <f t="shared" si="594"/>
        <v>3.3939277927653282</v>
      </c>
      <c r="X9519" s="1">
        <f t="shared" si="595"/>
        <v>647.0454545454545</v>
      </c>
    </row>
    <row r="9520" spans="1:24" hidden="1" x14ac:dyDescent="0.3">
      <c r="A9520" s="18" t="str">
        <f t="shared" si="592"/>
        <v>OFF - Light Commercial - Welders_1991_100</v>
      </c>
      <c r="B9520" s="1" t="s">
        <v>40</v>
      </c>
      <c r="C9520" s="1">
        <v>2020</v>
      </c>
      <c r="D9520" s="1" t="s">
        <v>180</v>
      </c>
      <c r="E9520" s="1">
        <v>1991</v>
      </c>
      <c r="F9520" s="1">
        <v>100</v>
      </c>
      <c r="G9520" s="1" t="s">
        <v>12</v>
      </c>
      <c r="H9520" s="1">
        <v>1.73656967810119E-5</v>
      </c>
      <c r="I9520" s="1">
        <v>1.59729678991747E-5</v>
      </c>
      <c r="J9520" s="1">
        <v>1.9109890000000001E-5</v>
      </c>
      <c r="K9520" s="1">
        <v>2.5452379999999999E-4</v>
      </c>
      <c r="L9520" s="1">
        <v>5.4225219999999999E-5</v>
      </c>
      <c r="M9520" s="1">
        <v>3.5904779999999998E-3</v>
      </c>
      <c r="N9520" s="1">
        <v>2.5033670999999998E-7</v>
      </c>
      <c r="O9520" s="1">
        <v>1.8914329199999999E-7</v>
      </c>
      <c r="P9520" s="1">
        <v>3.468902E-8</v>
      </c>
      <c r="Q9520" s="1">
        <v>5.3704607068236101E-8</v>
      </c>
      <c r="R9520" s="1">
        <v>153.29999999999899</v>
      </c>
      <c r="S9520" s="1">
        <v>43.8</v>
      </c>
      <c r="T9520" s="1">
        <v>0.21</v>
      </c>
      <c r="U9520" s="1">
        <v>3066</v>
      </c>
      <c r="V9520" s="1">
        <f t="shared" si="593"/>
        <v>1.7250515155525172</v>
      </c>
      <c r="W9520" s="1">
        <f t="shared" si="594"/>
        <v>5.8562252508503327</v>
      </c>
      <c r="X9520" s="1">
        <f t="shared" si="595"/>
        <v>208.57142857142856</v>
      </c>
    </row>
    <row r="9521" spans="1:24" hidden="1" x14ac:dyDescent="0.3">
      <c r="A9521" s="18" t="str">
        <f t="shared" si="592"/>
        <v>OFF - Light Commercial - Welders_1991_175</v>
      </c>
      <c r="B9521" s="1" t="s">
        <v>40</v>
      </c>
      <c r="C9521" s="1">
        <v>2020</v>
      </c>
      <c r="D9521" s="1" t="s">
        <v>180</v>
      </c>
      <c r="E9521" s="1">
        <v>1991</v>
      </c>
      <c r="F9521" s="1">
        <v>175</v>
      </c>
      <c r="G9521" s="1" t="s">
        <v>12</v>
      </c>
      <c r="H9521" s="1">
        <v>9.3985491244857702E-7</v>
      </c>
      <c r="I9521" s="1">
        <v>8.6447854847020096E-7</v>
      </c>
      <c r="J9521" s="1">
        <v>1.034253E-6</v>
      </c>
      <c r="K9521" s="1">
        <v>1.355869E-5</v>
      </c>
      <c r="L9521" s="1">
        <v>7.8042859999999992E-6</v>
      </c>
      <c r="M9521" s="1">
        <v>4.470408E-4</v>
      </c>
      <c r="N9521" s="1">
        <v>3.2048063999999997E-8</v>
      </c>
      <c r="O9521" s="1">
        <v>2.4214092800000001E-8</v>
      </c>
      <c r="P9521" s="1">
        <v>4.4408820000000003E-9</v>
      </c>
      <c r="Q9521" s="1">
        <v>6.3934056033614502E-9</v>
      </c>
      <c r="R9521" s="1">
        <v>18.25</v>
      </c>
      <c r="S9521" s="1">
        <v>3.65</v>
      </c>
      <c r="T9521" s="1">
        <v>0.01</v>
      </c>
      <c r="U9521" s="1">
        <v>474.5</v>
      </c>
      <c r="V9521" s="1">
        <f t="shared" si="593"/>
        <v>0.60326288248424353</v>
      </c>
      <c r="W9521" s="1">
        <f t="shared" si="594"/>
        <v>5.4460993583043376</v>
      </c>
      <c r="X9521" s="1">
        <f t="shared" si="595"/>
        <v>365</v>
      </c>
    </row>
    <row r="9522" spans="1:24" hidden="1" x14ac:dyDescent="0.3">
      <c r="A9522" s="18" t="str">
        <f t="shared" si="592"/>
        <v>OFF - Light Commercial - Welders_1992_25</v>
      </c>
      <c r="B9522" s="1" t="s">
        <v>40</v>
      </c>
      <c r="C9522" s="1">
        <v>2020</v>
      </c>
      <c r="D9522" s="1" t="s">
        <v>180</v>
      </c>
      <c r="E9522" s="1">
        <v>1992</v>
      </c>
      <c r="F9522" s="1">
        <v>25</v>
      </c>
      <c r="G9522" s="1" t="s">
        <v>5</v>
      </c>
      <c r="H9522" s="1">
        <v>8.2930208333333292E-6</v>
      </c>
      <c r="I9522" s="1">
        <v>9.8693801652892497E-6</v>
      </c>
      <c r="J9522" s="1">
        <v>1.194195E-5</v>
      </c>
      <c r="K9522" s="1">
        <v>2.9043819999999999E-5</v>
      </c>
      <c r="L9522" s="1">
        <v>4.3781729999999997E-5</v>
      </c>
      <c r="M9522" s="1">
        <v>3.3011210000000002E-3</v>
      </c>
      <c r="N9522" s="1">
        <v>3.564578E-6</v>
      </c>
      <c r="O9522" s="1">
        <v>3.2794117600000002E-6</v>
      </c>
      <c r="P9522" s="1">
        <v>4.5532070000000003E-8</v>
      </c>
      <c r="Q9522" s="1">
        <v>2.84649849820004E-8</v>
      </c>
      <c r="R9522" s="1">
        <v>113.149999999999</v>
      </c>
      <c r="S9522" s="1">
        <v>281.04999999999899</v>
      </c>
      <c r="T9522" s="1">
        <v>0.43</v>
      </c>
      <c r="U9522" s="1">
        <v>4274.1499999999996</v>
      </c>
      <c r="V9522" s="1">
        <f t="shared" si="593"/>
        <v>0.76459018609812857</v>
      </c>
      <c r="W9522" s="1">
        <f t="shared" si="594"/>
        <v>3.391811899812144</v>
      </c>
      <c r="X9522" s="1">
        <f t="shared" si="595"/>
        <v>653.6046511627884</v>
      </c>
    </row>
    <row r="9523" spans="1:24" hidden="1" x14ac:dyDescent="0.3">
      <c r="A9523" s="18" t="str">
        <f t="shared" si="592"/>
        <v>OFF - Light Commercial - Welders_1992_50</v>
      </c>
      <c r="B9523" s="1" t="s">
        <v>40</v>
      </c>
      <c r="C9523" s="1">
        <v>2020</v>
      </c>
      <c r="D9523" s="1" t="s">
        <v>180</v>
      </c>
      <c r="E9523" s="1">
        <v>1992</v>
      </c>
      <c r="F9523" s="1">
        <v>50</v>
      </c>
      <c r="G9523" s="1" t="s">
        <v>12</v>
      </c>
      <c r="H9523" s="1">
        <v>2.2048182588948501E-5</v>
      </c>
      <c r="I9523" s="1">
        <v>2.02799183453149E-5</v>
      </c>
      <c r="J9523" s="1">
        <v>2.4262679999999999E-5</v>
      </c>
      <c r="K9523" s="1">
        <v>4.5369360000000001E-4</v>
      </c>
      <c r="L9523" s="1">
        <v>3.2935390000000002E-5</v>
      </c>
      <c r="M9523" s="1">
        <v>3.2636459999999998E-3</v>
      </c>
      <c r="N9523" s="1">
        <v>2.249928E-7</v>
      </c>
      <c r="O9523" s="1">
        <v>1.6999456E-7</v>
      </c>
      <c r="P9523" s="1">
        <v>3.9679980000000002E-8</v>
      </c>
      <c r="Q9523" s="1">
        <v>5.3704607068236101E-8</v>
      </c>
      <c r="R9523" s="1">
        <v>153.29999999999899</v>
      </c>
      <c r="S9523" s="1">
        <v>58.4</v>
      </c>
      <c r="T9523" s="1">
        <v>0.28999999999999998</v>
      </c>
      <c r="U9523" s="1">
        <v>2628</v>
      </c>
      <c r="V9523" s="1">
        <f t="shared" si="593"/>
        <v>2.5552267293494069</v>
      </c>
      <c r="W9523" s="1">
        <f t="shared" si="594"/>
        <v>4.149789335270639</v>
      </c>
      <c r="X9523" s="1">
        <f t="shared" si="595"/>
        <v>201.37931034482759</v>
      </c>
    </row>
    <row r="9524" spans="1:24" hidden="1" x14ac:dyDescent="0.3">
      <c r="A9524" s="18" t="str">
        <f t="shared" si="592"/>
        <v>OFF - Light Commercial - Welders_1992_50</v>
      </c>
      <c r="B9524" s="1" t="s">
        <v>40</v>
      </c>
      <c r="C9524" s="1">
        <v>2020</v>
      </c>
      <c r="D9524" s="1" t="s">
        <v>180</v>
      </c>
      <c r="E9524" s="1">
        <v>1992</v>
      </c>
      <c r="F9524" s="1">
        <v>50</v>
      </c>
      <c r="G9524" s="1" t="s">
        <v>5</v>
      </c>
      <c r="H9524" s="1">
        <v>9.63809027777777E-5</v>
      </c>
      <c r="I9524" s="1">
        <v>1.14701239669421E-4</v>
      </c>
      <c r="J9524" s="1">
        <v>1.3878849999999999E-4</v>
      </c>
      <c r="K9524" s="1">
        <v>2.8229919999999998E-4</v>
      </c>
      <c r="L9524" s="1">
        <v>1.9174989999999999E-4</v>
      </c>
      <c r="M9524" s="1">
        <v>1.438066E-2</v>
      </c>
      <c r="N9524" s="1">
        <v>2.672419E-5</v>
      </c>
      <c r="O9524" s="1">
        <v>2.4586254799999999E-5</v>
      </c>
      <c r="P9524" s="1">
        <v>1.85906E-7</v>
      </c>
      <c r="Q9524" s="1">
        <v>1.2763331975800201E-7</v>
      </c>
      <c r="R9524" s="1">
        <v>507.349999999999</v>
      </c>
      <c r="S9524" s="1">
        <v>405.15</v>
      </c>
      <c r="T9524" s="1">
        <v>0.63</v>
      </c>
      <c r="U9524" s="1">
        <v>18636.900000000001</v>
      </c>
      <c r="V9524" s="1">
        <f t="shared" si="593"/>
        <v>2.037900789016478</v>
      </c>
      <c r="W9524" s="1">
        <f t="shared" si="594"/>
        <v>3.406826932560242</v>
      </c>
      <c r="X9524" s="1">
        <f t="shared" si="595"/>
        <v>643.09523809523807</v>
      </c>
    </row>
    <row r="9525" spans="1:24" hidden="1" x14ac:dyDescent="0.3">
      <c r="A9525" s="18" t="str">
        <f t="shared" si="592"/>
        <v>OFF - Light Commercial - Welders_1992_100</v>
      </c>
      <c r="B9525" s="1" t="s">
        <v>40</v>
      </c>
      <c r="C9525" s="1">
        <v>2020</v>
      </c>
      <c r="D9525" s="1" t="s">
        <v>180</v>
      </c>
      <c r="E9525" s="1">
        <v>1992</v>
      </c>
      <c r="F9525" s="1">
        <v>100</v>
      </c>
      <c r="G9525" s="1" t="s">
        <v>12</v>
      </c>
      <c r="H9525" s="1">
        <v>2.4444953332261002E-5</v>
      </c>
      <c r="I9525" s="1">
        <v>2.2484468075013699E-5</v>
      </c>
      <c r="J9525" s="1">
        <v>2.6900179999999999E-5</v>
      </c>
      <c r="K9525" s="1">
        <v>3.5960419999999998E-4</v>
      </c>
      <c r="L9525" s="1">
        <v>7.729619E-5</v>
      </c>
      <c r="M9525" s="1">
        <v>5.123346E-3</v>
      </c>
      <c r="N9525" s="1">
        <v>3.5721197999999999E-7</v>
      </c>
      <c r="O9525" s="1">
        <v>2.6989349600000002E-7</v>
      </c>
      <c r="P9525" s="1">
        <v>4.9498660000000003E-8</v>
      </c>
      <c r="Q9525" s="1">
        <v>7.6720867240337297E-8</v>
      </c>
      <c r="R9525" s="1">
        <v>219</v>
      </c>
      <c r="S9525" s="1">
        <v>62.05</v>
      </c>
      <c r="T9525" s="1">
        <v>0.3</v>
      </c>
      <c r="U9525" s="1">
        <v>4343.5</v>
      </c>
      <c r="V9525" s="1">
        <f t="shared" si="593"/>
        <v>1.7140812037537483</v>
      </c>
      <c r="W9525" s="1">
        <f t="shared" si="594"/>
        <v>5.8925986578269409</v>
      </c>
      <c r="X9525" s="1">
        <f t="shared" si="595"/>
        <v>206.83333333333334</v>
      </c>
    </row>
    <row r="9526" spans="1:24" hidden="1" x14ac:dyDescent="0.3">
      <c r="A9526" s="18" t="str">
        <f t="shared" si="592"/>
        <v>OFF - Light Commercial - Welders_1992_175</v>
      </c>
      <c r="B9526" s="1" t="s">
        <v>40</v>
      </c>
      <c r="C9526" s="1">
        <v>2020</v>
      </c>
      <c r="D9526" s="1" t="s">
        <v>180</v>
      </c>
      <c r="E9526" s="1">
        <v>1992</v>
      </c>
      <c r="F9526" s="1">
        <v>175</v>
      </c>
      <c r="G9526" s="1" t="s">
        <v>12</v>
      </c>
      <c r="H9526" s="1">
        <v>1.3349099768365099E-6</v>
      </c>
      <c r="I9526" s="1">
        <v>1.22785019669422E-6</v>
      </c>
      <c r="J9526" s="1">
        <v>1.4689870000000001E-6</v>
      </c>
      <c r="K9526" s="1">
        <v>1.9220560000000001E-5</v>
      </c>
      <c r="L9526" s="1">
        <v>1.1114729999999999E-5</v>
      </c>
      <c r="M9526" s="1">
        <v>6.3789469999999998E-4</v>
      </c>
      <c r="N9526" s="1">
        <v>4.5730250999999997E-8</v>
      </c>
      <c r="O9526" s="1">
        <v>3.4551745200000002E-8</v>
      </c>
      <c r="P9526" s="1">
        <v>6.336816E-9</v>
      </c>
      <c r="Q9526" s="1">
        <v>8.9507678447060207E-9</v>
      </c>
      <c r="R9526" s="1">
        <v>25.55</v>
      </c>
      <c r="S9526" s="1">
        <v>3.65</v>
      </c>
      <c r="T9526" s="1">
        <v>0.02</v>
      </c>
      <c r="U9526" s="1">
        <v>474.5</v>
      </c>
      <c r="V9526" s="1">
        <f t="shared" si="593"/>
        <v>0.856836124189996</v>
      </c>
      <c r="W9526" s="1">
        <f t="shared" si="594"/>
        <v>7.7562411117078458</v>
      </c>
      <c r="X9526" s="1">
        <f t="shared" si="595"/>
        <v>182.5</v>
      </c>
    </row>
    <row r="9527" spans="1:24" hidden="1" x14ac:dyDescent="0.3">
      <c r="A9527" s="18" t="str">
        <f t="shared" si="592"/>
        <v>OFF - Light Commercial - Welders_1993_25</v>
      </c>
      <c r="B9527" s="1" t="s">
        <v>40</v>
      </c>
      <c r="C9527" s="1">
        <v>2020</v>
      </c>
      <c r="D9527" s="1" t="s">
        <v>180</v>
      </c>
      <c r="E9527" s="1">
        <v>1993</v>
      </c>
      <c r="F9527" s="1">
        <v>25</v>
      </c>
      <c r="G9527" s="1" t="s">
        <v>5</v>
      </c>
      <c r="H9527" s="1">
        <v>1.0057155555555499E-5</v>
      </c>
      <c r="I9527" s="1">
        <v>1.19688462809917E-5</v>
      </c>
      <c r="J9527" s="1">
        <v>1.4482304E-5</v>
      </c>
      <c r="K9527" s="1">
        <v>3.5222170000000001E-5</v>
      </c>
      <c r="L9527" s="1">
        <v>5.3095220000000001E-5</v>
      </c>
      <c r="M9527" s="1">
        <v>4.003352E-3</v>
      </c>
      <c r="N9527" s="1">
        <v>4.3228530000000003E-6</v>
      </c>
      <c r="O9527" s="1">
        <v>3.9770247600000002E-6</v>
      </c>
      <c r="P9527" s="1">
        <v>5.5217889999999897E-8</v>
      </c>
      <c r="Q9527" s="1">
        <v>3.3974336914000502E-8</v>
      </c>
      <c r="R9527" s="1">
        <v>135.05000000000001</v>
      </c>
      <c r="S9527" s="1">
        <v>343.1</v>
      </c>
      <c r="T9527" s="1">
        <v>0.53</v>
      </c>
      <c r="U9527" s="1">
        <v>5219.5</v>
      </c>
      <c r="V9527" s="1">
        <f t="shared" si="593"/>
        <v>0.75929753157492463</v>
      </c>
      <c r="W9527" s="1">
        <f t="shared" si="594"/>
        <v>3.3683338007652308</v>
      </c>
      <c r="X9527" s="1">
        <f t="shared" si="595"/>
        <v>647.35849056603774</v>
      </c>
    </row>
    <row r="9528" spans="1:24" hidden="1" x14ac:dyDescent="0.3">
      <c r="A9528" s="18" t="str">
        <f t="shared" si="592"/>
        <v>OFF - Light Commercial - Welders_1993_50</v>
      </c>
      <c r="B9528" s="1" t="s">
        <v>40</v>
      </c>
      <c r="C9528" s="1">
        <v>2020</v>
      </c>
      <c r="D9528" s="1" t="s">
        <v>180</v>
      </c>
      <c r="E9528" s="1">
        <v>1993</v>
      </c>
      <c r="F9528" s="1">
        <v>50</v>
      </c>
      <c r="G9528" s="1" t="s">
        <v>12</v>
      </c>
      <c r="H9528" s="1">
        <v>2.6349375113023002E-5</v>
      </c>
      <c r="I9528" s="1">
        <v>2.42361552289586E-5</v>
      </c>
      <c r="J9528" s="1">
        <v>2.899588E-5</v>
      </c>
      <c r="K9528" s="1">
        <v>5.4460049999999996E-4</v>
      </c>
      <c r="L9528" s="1">
        <v>3.9867270000000002E-5</v>
      </c>
      <c r="M9528" s="1">
        <v>3.9545869999999999E-3</v>
      </c>
      <c r="N9528" s="1">
        <v>2.7262566000000001E-7</v>
      </c>
      <c r="O9528" s="1">
        <v>2.05983832E-7</v>
      </c>
      <c r="P9528" s="1">
        <v>4.8080570000000001E-8</v>
      </c>
      <c r="Q9528" s="1">
        <v>6.5212737154286696E-8</v>
      </c>
      <c r="R9528" s="1">
        <v>186.15</v>
      </c>
      <c r="S9528" s="1">
        <v>73</v>
      </c>
      <c r="T9528" s="1">
        <v>0.35</v>
      </c>
      <c r="U9528" s="1">
        <v>3285</v>
      </c>
      <c r="V9528" s="1">
        <f t="shared" si="593"/>
        <v>2.442963353331383</v>
      </c>
      <c r="W9528" s="1">
        <f t="shared" si="594"/>
        <v>4.0185532188288668</v>
      </c>
      <c r="X9528" s="1">
        <f t="shared" si="595"/>
        <v>208.57142857142858</v>
      </c>
    </row>
    <row r="9529" spans="1:24" hidden="1" x14ac:dyDescent="0.3">
      <c r="A9529" s="18" t="str">
        <f t="shared" si="592"/>
        <v>OFF - Light Commercial - Welders_1993_50</v>
      </c>
      <c r="B9529" s="1" t="s">
        <v>40</v>
      </c>
      <c r="C9529" s="1">
        <v>2020</v>
      </c>
      <c r="D9529" s="1" t="s">
        <v>180</v>
      </c>
      <c r="E9529" s="1">
        <v>1993</v>
      </c>
      <c r="F9529" s="1">
        <v>50</v>
      </c>
      <c r="G9529" s="1" t="s">
        <v>5</v>
      </c>
      <c r="H9529" s="1">
        <v>1.16883541666666E-4</v>
      </c>
      <c r="I9529" s="1">
        <v>1.3910107438016501E-4</v>
      </c>
      <c r="J9529" s="1">
        <v>1.6831229999999999E-4</v>
      </c>
      <c r="K9529" s="1">
        <v>3.4235119999999998E-4</v>
      </c>
      <c r="L9529" s="1">
        <v>2.3253980000000001E-4</v>
      </c>
      <c r="M9529" s="1">
        <v>1.7439779999999998E-2</v>
      </c>
      <c r="N9529" s="1">
        <v>3.240908E-5</v>
      </c>
      <c r="O9529" s="1">
        <v>2.9816353599999999E-5</v>
      </c>
      <c r="P9529" s="1">
        <v>2.2545279999999999E-7</v>
      </c>
      <c r="Q9529" s="1">
        <v>1.5426185409600201E-7</v>
      </c>
      <c r="R9529" s="1">
        <v>613.19999999999902</v>
      </c>
      <c r="S9529" s="1">
        <v>489.1</v>
      </c>
      <c r="T9529" s="1">
        <v>0.76</v>
      </c>
      <c r="U9529" s="1">
        <v>22498.6</v>
      </c>
      <c r="V9529" s="1">
        <f t="shared" si="593"/>
        <v>2.0472156391189271</v>
      </c>
      <c r="W9529" s="1">
        <f t="shared" si="594"/>
        <v>3.4223971123077876</v>
      </c>
      <c r="X9529" s="1">
        <f t="shared" si="595"/>
        <v>643.5526315789474</v>
      </c>
    </row>
    <row r="9530" spans="1:24" hidden="1" x14ac:dyDescent="0.3">
      <c r="A9530" s="18" t="str">
        <f t="shared" si="592"/>
        <v>OFF - Light Commercial - Welders_1993_100</v>
      </c>
      <c r="B9530" s="1" t="s">
        <v>40</v>
      </c>
      <c r="C9530" s="1">
        <v>2020</v>
      </c>
      <c r="D9530" s="1" t="s">
        <v>180</v>
      </c>
      <c r="E9530" s="1">
        <v>1993</v>
      </c>
      <c r="F9530" s="1">
        <v>100</v>
      </c>
      <c r="G9530" s="1" t="s">
        <v>12</v>
      </c>
      <c r="H9530" s="1">
        <v>2.9214713400742701E-5</v>
      </c>
      <c r="I9530" s="1">
        <v>2.68716933860032E-5</v>
      </c>
      <c r="J9530" s="1">
        <v>3.2149010000000001E-5</v>
      </c>
      <c r="K9530" s="1">
        <v>4.3139460000000003E-4</v>
      </c>
      <c r="L9530" s="1">
        <v>9.3564470000000006E-5</v>
      </c>
      <c r="M9530" s="1">
        <v>6.208E-3</v>
      </c>
      <c r="N9530" s="1">
        <v>4.3283654999999998E-7</v>
      </c>
      <c r="O9530" s="1">
        <v>3.2703205999999999E-7</v>
      </c>
      <c r="P9530" s="1">
        <v>5.9977940000000004E-8</v>
      </c>
      <c r="Q9530" s="1">
        <v>9.3343721809077095E-8</v>
      </c>
      <c r="R9530" s="1">
        <v>266.45</v>
      </c>
      <c r="S9530" s="1">
        <v>73</v>
      </c>
      <c r="T9530" s="1">
        <v>0.36</v>
      </c>
      <c r="U9530" s="1">
        <v>5110</v>
      </c>
      <c r="V9530" s="1">
        <f t="shared" si="593"/>
        <v>1.7412564412672167</v>
      </c>
      <c r="W9530" s="1">
        <f t="shared" si="594"/>
        <v>6.0628756707277001</v>
      </c>
      <c r="X9530" s="1">
        <f t="shared" si="595"/>
        <v>202.77777777777777</v>
      </c>
    </row>
    <row r="9531" spans="1:24" hidden="1" x14ac:dyDescent="0.3">
      <c r="A9531" s="18" t="str">
        <f t="shared" si="592"/>
        <v>OFF - Light Commercial - Welders_1993_175</v>
      </c>
      <c r="B9531" s="1" t="s">
        <v>40</v>
      </c>
      <c r="C9531" s="1">
        <v>2020</v>
      </c>
      <c r="D9531" s="1" t="s">
        <v>180</v>
      </c>
      <c r="E9531" s="1">
        <v>1993</v>
      </c>
      <c r="F9531" s="1">
        <v>175</v>
      </c>
      <c r="G9531" s="1" t="s">
        <v>12</v>
      </c>
      <c r="H9531" s="1">
        <v>1.61001654794132E-6</v>
      </c>
      <c r="I9531" s="1">
        <v>1.48089322079642E-6</v>
      </c>
      <c r="J9531" s="1">
        <v>1.771725E-6</v>
      </c>
      <c r="K9531" s="1">
        <v>2.3136179999999999E-5</v>
      </c>
      <c r="L9531" s="1">
        <v>1.3441850000000001E-5</v>
      </c>
      <c r="M9531" s="1">
        <v>7.7294219999999995E-4</v>
      </c>
      <c r="N9531" s="1">
        <v>5.5411721999999998E-8</v>
      </c>
      <c r="O9531" s="1">
        <v>4.1866634400000003E-8</v>
      </c>
      <c r="P9531" s="1">
        <v>7.6783730000000008E-9</v>
      </c>
      <c r="Q9531" s="1">
        <v>1.02294489653783E-8</v>
      </c>
      <c r="R9531" s="1">
        <v>29.2</v>
      </c>
      <c r="S9531" s="1">
        <v>3.65</v>
      </c>
      <c r="T9531" s="1">
        <v>0.02</v>
      </c>
      <c r="U9531" s="1">
        <v>474.5</v>
      </c>
      <c r="V9531" s="1">
        <f t="shared" si="593"/>
        <v>1.0334182549815099</v>
      </c>
      <c r="W9531" s="1">
        <f t="shared" si="594"/>
        <v>9.3801855364376934</v>
      </c>
      <c r="X9531" s="1">
        <f t="shared" si="595"/>
        <v>182.5</v>
      </c>
    </row>
    <row r="9532" spans="1:24" hidden="1" x14ac:dyDescent="0.3">
      <c r="A9532" s="18" t="str">
        <f t="shared" si="592"/>
        <v>OFF - Light Commercial - Welders_1994_25</v>
      </c>
      <c r="B9532" s="1" t="s">
        <v>40</v>
      </c>
      <c r="C9532" s="1">
        <v>2020</v>
      </c>
      <c r="D9532" s="1" t="s">
        <v>180</v>
      </c>
      <c r="E9532" s="1">
        <v>1994</v>
      </c>
      <c r="F9532" s="1">
        <v>25</v>
      </c>
      <c r="G9532" s="1" t="s">
        <v>5</v>
      </c>
      <c r="H9532" s="1">
        <v>1.9298906944444402E-5</v>
      </c>
      <c r="I9532" s="1">
        <v>2.2967294214875999E-5</v>
      </c>
      <c r="J9532" s="1">
        <v>2.7790425999999999E-5</v>
      </c>
      <c r="K9532" s="1">
        <v>6.7588649999999995E-5</v>
      </c>
      <c r="L9532" s="1">
        <v>1.0188561999999999E-4</v>
      </c>
      <c r="M9532" s="1">
        <v>7.6821249999999997E-3</v>
      </c>
      <c r="N9532" s="1">
        <v>8.2952229999999994E-6</v>
      </c>
      <c r="O9532" s="1">
        <v>7.6316051600000008E-6</v>
      </c>
      <c r="P9532" s="1">
        <v>1.0595886999999999E-7</v>
      </c>
      <c r="Q9532" s="1">
        <v>6.5193997862000996E-8</v>
      </c>
      <c r="R9532" s="1">
        <v>259.14999999999998</v>
      </c>
      <c r="S9532" s="1">
        <v>653.349999999999</v>
      </c>
      <c r="T9532" s="1">
        <v>1.02</v>
      </c>
      <c r="U9532" s="1">
        <v>9946.25</v>
      </c>
      <c r="V9532" s="1">
        <f t="shared" si="593"/>
        <v>0.76460839746149689</v>
      </c>
      <c r="W9532" s="1">
        <f t="shared" si="594"/>
        <v>3.391892832639956</v>
      </c>
      <c r="X9532" s="1">
        <f t="shared" si="595"/>
        <v>640.53921568627356</v>
      </c>
    </row>
    <row r="9533" spans="1:24" hidden="1" x14ac:dyDescent="0.3">
      <c r="A9533" s="18" t="str">
        <f t="shared" si="592"/>
        <v>OFF - Light Commercial - Welders_1994_50</v>
      </c>
      <c r="B9533" s="1" t="s">
        <v>40</v>
      </c>
      <c r="C9533" s="1">
        <v>2020</v>
      </c>
      <c r="D9533" s="1" t="s">
        <v>180</v>
      </c>
      <c r="E9533" s="1">
        <v>1994</v>
      </c>
      <c r="F9533" s="1">
        <v>50</v>
      </c>
      <c r="G9533" s="1" t="s">
        <v>12</v>
      </c>
      <c r="H9533" s="1">
        <v>4.97400582858295E-5</v>
      </c>
      <c r="I9533" s="1">
        <v>4.5750905611305999E-5</v>
      </c>
      <c r="J9533" s="1">
        <v>5.4735899999999999E-5</v>
      </c>
      <c r="K9533" s="1">
        <v>1.032708E-3</v>
      </c>
      <c r="L9533" s="1">
        <v>7.6241649999999995E-5</v>
      </c>
      <c r="M9533" s="1">
        <v>7.5704530000000004E-3</v>
      </c>
      <c r="N9533" s="1">
        <v>5.2190027999999999E-7</v>
      </c>
      <c r="O9533" s="1">
        <v>3.94324656E-7</v>
      </c>
      <c r="P9533" s="1">
        <v>9.2042910000000003E-8</v>
      </c>
      <c r="Q9533" s="1">
        <v>1.2403206870521199E-7</v>
      </c>
      <c r="R9533" s="1">
        <v>354.05</v>
      </c>
      <c r="S9533" s="1">
        <v>138.69999999999999</v>
      </c>
      <c r="T9533" s="1">
        <v>0.67</v>
      </c>
      <c r="U9533" s="1">
        <v>6241.5</v>
      </c>
      <c r="V9533" s="1">
        <f t="shared" si="593"/>
        <v>2.4271651117986646</v>
      </c>
      <c r="W9533" s="1">
        <f t="shared" si="594"/>
        <v>4.0447521305509353</v>
      </c>
      <c r="X9533" s="1">
        <f t="shared" si="595"/>
        <v>207.0149253731343</v>
      </c>
    </row>
    <row r="9534" spans="1:24" hidden="1" x14ac:dyDescent="0.3">
      <c r="A9534" s="18" t="str">
        <f t="shared" si="592"/>
        <v>OFF - Light Commercial - Welders_1994_50</v>
      </c>
      <c r="B9534" s="1" t="s">
        <v>40</v>
      </c>
      <c r="C9534" s="1">
        <v>2020</v>
      </c>
      <c r="D9534" s="1" t="s">
        <v>180</v>
      </c>
      <c r="E9534" s="1">
        <v>1994</v>
      </c>
      <c r="F9534" s="1">
        <v>50</v>
      </c>
      <c r="G9534" s="1" t="s">
        <v>5</v>
      </c>
      <c r="H9534" s="1">
        <v>2.2429069444444399E-4</v>
      </c>
      <c r="I9534" s="1">
        <v>2.66924462809917E-4</v>
      </c>
      <c r="J9534" s="1">
        <v>3.2297860000000001E-4</v>
      </c>
      <c r="K9534" s="1">
        <v>6.5694630000000004E-4</v>
      </c>
      <c r="L9534" s="1">
        <v>4.4622640000000001E-4</v>
      </c>
      <c r="M9534" s="1">
        <v>3.3465630000000003E-2</v>
      </c>
      <c r="N9534" s="1">
        <v>6.2190600000000001E-5</v>
      </c>
      <c r="O9534" s="1">
        <v>5.7215352000000003E-5</v>
      </c>
      <c r="P9534" s="1">
        <v>4.32627E-7</v>
      </c>
      <c r="Q9534" s="1">
        <v>2.9658677900600398E-7</v>
      </c>
      <c r="R9534" s="1">
        <v>1178.95</v>
      </c>
      <c r="S9534" s="1">
        <v>941.7</v>
      </c>
      <c r="T9534" s="1">
        <v>1.47</v>
      </c>
      <c r="U9534" s="1">
        <v>43318.2</v>
      </c>
      <c r="V9534" s="1">
        <f t="shared" si="593"/>
        <v>2.0403589433253639</v>
      </c>
      <c r="W9534" s="1">
        <f t="shared" si="594"/>
        <v>3.4109351252539266</v>
      </c>
      <c r="X9534" s="1">
        <f t="shared" si="595"/>
        <v>640.61224489795927</v>
      </c>
    </row>
    <row r="9535" spans="1:24" hidden="1" x14ac:dyDescent="0.3">
      <c r="A9535" s="18" t="str">
        <f t="shared" si="592"/>
        <v>OFF - Light Commercial - Welders_1994_100</v>
      </c>
      <c r="B9535" s="1" t="s">
        <v>40</v>
      </c>
      <c r="C9535" s="1">
        <v>2020</v>
      </c>
      <c r="D9535" s="1" t="s">
        <v>180</v>
      </c>
      <c r="E9535" s="1">
        <v>1994</v>
      </c>
      <c r="F9535" s="1">
        <v>100</v>
      </c>
      <c r="G9535" s="1" t="s">
        <v>12</v>
      </c>
      <c r="H9535" s="1">
        <v>5.5150962479519497E-5</v>
      </c>
      <c r="I9535" s="1">
        <v>5.0727855288662001E-5</v>
      </c>
      <c r="J9535" s="1">
        <v>6.0690270000000002E-5</v>
      </c>
      <c r="K9535" s="1">
        <v>8.1752940000000003E-4</v>
      </c>
      <c r="L9535" s="1">
        <v>1.789312E-4</v>
      </c>
      <c r="M9535" s="1">
        <v>1.1884270000000001E-2</v>
      </c>
      <c r="N9535" s="1">
        <v>8.2859975999999997E-7</v>
      </c>
      <c r="O9535" s="1">
        <v>6.2605315200000002E-7</v>
      </c>
      <c r="P9535" s="1">
        <v>1.148186E-7</v>
      </c>
      <c r="Q9535" s="1">
        <v>1.77736675773448E-7</v>
      </c>
      <c r="R9535" s="1">
        <v>507.349999999999</v>
      </c>
      <c r="S9535" s="1">
        <v>142.35</v>
      </c>
      <c r="T9535" s="1">
        <v>0.69</v>
      </c>
      <c r="U9535" s="1">
        <v>9964.5</v>
      </c>
      <c r="V9535" s="1">
        <f t="shared" si="593"/>
        <v>1.6856972970989912</v>
      </c>
      <c r="W9535" s="1">
        <f t="shared" si="594"/>
        <v>5.9459213974317953</v>
      </c>
      <c r="X9535" s="1">
        <f t="shared" si="595"/>
        <v>206.30434782608697</v>
      </c>
    </row>
    <row r="9536" spans="1:24" hidden="1" x14ac:dyDescent="0.3">
      <c r="A9536" s="18" t="str">
        <f t="shared" si="592"/>
        <v>OFF - Light Commercial - Welders_1994_175</v>
      </c>
      <c r="B9536" s="1" t="s">
        <v>40</v>
      </c>
      <c r="C9536" s="1">
        <v>2020</v>
      </c>
      <c r="D9536" s="1" t="s">
        <v>180</v>
      </c>
      <c r="E9536" s="1">
        <v>1994</v>
      </c>
      <c r="F9536" s="1">
        <v>175</v>
      </c>
      <c r="G9536" s="1" t="s">
        <v>12</v>
      </c>
      <c r="H9536" s="1">
        <v>3.0677620476918698E-6</v>
      </c>
      <c r="I9536" s="1">
        <v>2.8217275314669799E-6</v>
      </c>
      <c r="J9536" s="1">
        <v>3.375885E-6</v>
      </c>
      <c r="K9536" s="1">
        <v>4.3996779999999997E-5</v>
      </c>
      <c r="L9536" s="1">
        <v>2.5682669999999999E-5</v>
      </c>
      <c r="M9536" s="1">
        <v>1.4796799999999999E-3</v>
      </c>
      <c r="N9536" s="1">
        <v>1.0607724E-7</v>
      </c>
      <c r="O9536" s="1">
        <v>8.0147247999999996E-8</v>
      </c>
      <c r="P9536" s="1">
        <v>1.4699070000000001E-8</v>
      </c>
      <c r="Q9536" s="1">
        <v>2.04588979307566E-8</v>
      </c>
      <c r="R9536" s="1">
        <v>58.4</v>
      </c>
      <c r="S9536" s="1">
        <v>10.95</v>
      </c>
      <c r="T9536" s="1">
        <v>0.05</v>
      </c>
      <c r="U9536" s="1">
        <v>1423.5</v>
      </c>
      <c r="V9536" s="1">
        <f t="shared" si="593"/>
        <v>0.65636619409864461</v>
      </c>
      <c r="W9536" s="1">
        <f t="shared" si="594"/>
        <v>5.9740836683219989</v>
      </c>
      <c r="X9536" s="1">
        <f t="shared" si="595"/>
        <v>218.99999999999997</v>
      </c>
    </row>
    <row r="9537" spans="1:24" hidden="1" x14ac:dyDescent="0.3">
      <c r="A9537" s="18" t="str">
        <f t="shared" si="592"/>
        <v>OFF - Light Commercial - Welders_1995_25</v>
      </c>
      <c r="B9537" s="1" t="s">
        <v>40</v>
      </c>
      <c r="C9537" s="1">
        <v>2020</v>
      </c>
      <c r="D9537" s="1" t="s">
        <v>180</v>
      </c>
      <c r="E9537" s="1">
        <v>1995</v>
      </c>
      <c r="F9537" s="1">
        <v>25</v>
      </c>
      <c r="G9537" s="1" t="s">
        <v>5</v>
      </c>
      <c r="H9537" s="1">
        <v>3.3270597222222202E-5</v>
      </c>
      <c r="I9537" s="1">
        <v>3.95947603305785E-5</v>
      </c>
      <c r="J9537" s="1">
        <v>4.7909659999999997E-5</v>
      </c>
      <c r="K9537" s="1">
        <v>1.1652027999999999E-4</v>
      </c>
      <c r="L9537" s="1">
        <v>1.7904659999999999E-4</v>
      </c>
      <c r="M9537" s="1">
        <v>1.3243695E-2</v>
      </c>
      <c r="N9537" s="1">
        <v>1.5889612000000001E-5</v>
      </c>
      <c r="O9537" s="1">
        <v>1.4618443039999901E-5</v>
      </c>
      <c r="P9537" s="1">
        <v>1.8266908999999999E-7</v>
      </c>
      <c r="Q9537" s="1">
        <v>1.12941714606001E-7</v>
      </c>
      <c r="R9537" s="1">
        <v>448.94999999999902</v>
      </c>
      <c r="S9537" s="1">
        <v>1127.8499999999999</v>
      </c>
      <c r="T9537" s="1">
        <v>1.75</v>
      </c>
      <c r="U9537" s="1">
        <v>17169.599999999999</v>
      </c>
      <c r="V9537" s="1">
        <f t="shared" si="593"/>
        <v>0.76360039021807335</v>
      </c>
      <c r="W9537" s="1">
        <f t="shared" si="594"/>
        <v>3.4529834878589289</v>
      </c>
      <c r="X9537" s="1">
        <f t="shared" si="595"/>
        <v>644.48571428571427</v>
      </c>
    </row>
    <row r="9538" spans="1:24" hidden="1" x14ac:dyDescent="0.3">
      <c r="A9538" s="18" t="str">
        <f t="shared" si="592"/>
        <v>OFF - Light Commercial - Welders_1995_50</v>
      </c>
      <c r="B9538" s="1" t="s">
        <v>40</v>
      </c>
      <c r="C9538" s="1">
        <v>2020</v>
      </c>
      <c r="D9538" s="1" t="s">
        <v>180</v>
      </c>
      <c r="E9538" s="1">
        <v>1995</v>
      </c>
      <c r="F9538" s="1">
        <v>50</v>
      </c>
      <c r="G9538" s="1" t="s">
        <v>12</v>
      </c>
      <c r="H9538" s="1">
        <v>8.5584289542627896E-5</v>
      </c>
      <c r="I9538" s="1">
        <v>7.8720429521309204E-5</v>
      </c>
      <c r="J9538" s="1">
        <v>9.4180290000000003E-5</v>
      </c>
      <c r="K9538" s="1">
        <v>1.7851519999999999E-3</v>
      </c>
      <c r="L9538" s="1">
        <v>1.329247E-4</v>
      </c>
      <c r="M9538" s="1">
        <v>1.3212369999999999E-2</v>
      </c>
      <c r="N9538" s="1">
        <v>9.1084860000000004E-7</v>
      </c>
      <c r="O9538" s="1">
        <v>6.8819671999999999E-7</v>
      </c>
      <c r="P9538" s="1">
        <v>1.6063829999999999E-7</v>
      </c>
      <c r="Q9538" s="1">
        <v>2.17375790514289E-7</v>
      </c>
      <c r="R9538" s="1">
        <v>620.5</v>
      </c>
      <c r="S9538" s="1">
        <v>244.55</v>
      </c>
      <c r="T9538" s="1">
        <v>1.17</v>
      </c>
      <c r="U9538" s="1">
        <v>11004.75</v>
      </c>
      <c r="V9538" s="1">
        <f t="shared" si="593"/>
        <v>2.3686226331004052</v>
      </c>
      <c r="W9538" s="1">
        <f t="shared" si="594"/>
        <v>3.9995774265034165</v>
      </c>
      <c r="X9538" s="1">
        <f t="shared" si="595"/>
        <v>209.01709401709405</v>
      </c>
    </row>
    <row r="9539" spans="1:24" hidden="1" x14ac:dyDescent="0.3">
      <c r="A9539" s="18" t="str">
        <f t="shared" si="592"/>
        <v>OFF - Light Commercial - Welders_1995_50</v>
      </c>
      <c r="B9539" s="1" t="s">
        <v>40</v>
      </c>
      <c r="C9539" s="1">
        <v>2020</v>
      </c>
      <c r="D9539" s="1" t="s">
        <v>180</v>
      </c>
      <c r="E9539" s="1">
        <v>1995</v>
      </c>
      <c r="F9539" s="1">
        <v>50</v>
      </c>
      <c r="G9539" s="1" t="s">
        <v>5</v>
      </c>
      <c r="H9539" s="1">
        <v>3.8666861111111099E-4</v>
      </c>
      <c r="I9539" s="1">
        <v>4.6016760330578498E-4</v>
      </c>
      <c r="J9539" s="1">
        <v>5.5680279999999996E-4</v>
      </c>
      <c r="K9539" s="1">
        <v>1.13255E-3</v>
      </c>
      <c r="L9539" s="1">
        <v>7.6927729999999995E-4</v>
      </c>
      <c r="M9539" s="1">
        <v>5.7693460000000002E-2</v>
      </c>
      <c r="N9539" s="1">
        <v>1.0721419999999999E-4</v>
      </c>
      <c r="O9539" s="1">
        <v>9.8637063999999999E-5</v>
      </c>
      <c r="P9539" s="1">
        <v>7.4583240000000003E-7</v>
      </c>
      <c r="Q9539" s="1">
        <v>5.1145150435400804E-7</v>
      </c>
      <c r="R9539" s="1">
        <v>2033.05</v>
      </c>
      <c r="S9539" s="1">
        <v>1624.25</v>
      </c>
      <c r="T9539" s="1">
        <v>2.5299999999999998</v>
      </c>
      <c r="U9539" s="1">
        <v>74715.5</v>
      </c>
      <c r="V9539" s="1">
        <f t="shared" si="593"/>
        <v>2.0393601737243854</v>
      </c>
      <c r="W9539" s="1">
        <f t="shared" si="594"/>
        <v>3.4092654000410452</v>
      </c>
      <c r="X9539" s="1">
        <f t="shared" si="595"/>
        <v>641.99604743083012</v>
      </c>
    </row>
    <row r="9540" spans="1:24" hidden="1" x14ac:dyDescent="0.3">
      <c r="A9540" s="18" t="str">
        <f t="shared" si="592"/>
        <v>OFF - Light Commercial - Welders_1995_100</v>
      </c>
      <c r="B9540" s="1" t="s">
        <v>40</v>
      </c>
      <c r="C9540" s="1">
        <v>2020</v>
      </c>
      <c r="D9540" s="1" t="s">
        <v>180</v>
      </c>
      <c r="E9540" s="1">
        <v>1995</v>
      </c>
      <c r="F9540" s="1">
        <v>100</v>
      </c>
      <c r="G9540" s="1" t="s">
        <v>12</v>
      </c>
      <c r="H9540" s="1">
        <v>9.4897854401743294E-5</v>
      </c>
      <c r="I9540" s="1">
        <v>8.7287046478723397E-5</v>
      </c>
      <c r="J9540" s="1">
        <v>1.0442930000000001E-4</v>
      </c>
      <c r="K9540" s="1">
        <v>1.4122939999999999E-3</v>
      </c>
      <c r="L9540" s="1">
        <v>3.1195989999999998E-4</v>
      </c>
      <c r="M9540" s="1">
        <v>2.074107E-2</v>
      </c>
      <c r="N9540" s="1">
        <v>1.4461172999999899E-6</v>
      </c>
      <c r="O9540" s="1">
        <v>1.09262196E-6</v>
      </c>
      <c r="P9540" s="1">
        <v>2.003877E-7</v>
      </c>
      <c r="Q9540" s="1">
        <v>3.0944083120269403E-7</v>
      </c>
      <c r="R9540" s="1">
        <v>883.3</v>
      </c>
      <c r="S9540" s="1">
        <v>248.2</v>
      </c>
      <c r="T9540" s="1">
        <v>1.2</v>
      </c>
      <c r="U9540" s="1">
        <v>17374</v>
      </c>
      <c r="V9540" s="1">
        <f t="shared" si="593"/>
        <v>1.6635604320413571</v>
      </c>
      <c r="W9540" s="1">
        <f t="shared" si="594"/>
        <v>5.9454886716791169</v>
      </c>
      <c r="X9540" s="1">
        <f t="shared" si="595"/>
        <v>206.83333333333334</v>
      </c>
    </row>
    <row r="9541" spans="1:24" hidden="1" x14ac:dyDescent="0.3">
      <c r="A9541" s="18" t="str">
        <f t="shared" si="592"/>
        <v>OFF - Light Commercial - Welders_1995_175</v>
      </c>
      <c r="B9541" s="1" t="s">
        <v>40</v>
      </c>
      <c r="C9541" s="1">
        <v>2020</v>
      </c>
      <c r="D9541" s="1" t="s">
        <v>180</v>
      </c>
      <c r="E9541" s="1">
        <v>1995</v>
      </c>
      <c r="F9541" s="1">
        <v>175</v>
      </c>
      <c r="G9541" s="1" t="s">
        <v>12</v>
      </c>
      <c r="H9541" s="1">
        <v>5.3289459933717299E-6</v>
      </c>
      <c r="I9541" s="1">
        <v>4.9015645247033197E-6</v>
      </c>
      <c r="J9541" s="1">
        <v>5.86418E-6</v>
      </c>
      <c r="K9541" s="1">
        <v>7.6272600000000006E-5</v>
      </c>
      <c r="L9541" s="1">
        <v>4.4736049999999997E-5</v>
      </c>
      <c r="M9541" s="1">
        <v>2.5824160000000001E-3</v>
      </c>
      <c r="N9541" s="1">
        <v>1.8513171E-7</v>
      </c>
      <c r="O9541" s="1">
        <v>1.39877292E-7</v>
      </c>
      <c r="P9541" s="1">
        <v>2.5653600000000001E-8</v>
      </c>
      <c r="Q9541" s="1">
        <v>3.5803071378824103E-8</v>
      </c>
      <c r="R9541" s="1">
        <v>102.2</v>
      </c>
      <c r="S9541" s="1">
        <v>18.25</v>
      </c>
      <c r="T9541" s="1">
        <v>0.08</v>
      </c>
      <c r="U9541" s="1">
        <v>2372.5</v>
      </c>
      <c r="V9541" s="1">
        <f t="shared" si="593"/>
        <v>0.68409608291326229</v>
      </c>
      <c r="W9541" s="1">
        <f t="shared" si="594"/>
        <v>6.2436710596733844</v>
      </c>
      <c r="X9541" s="1">
        <f t="shared" si="595"/>
        <v>228.125</v>
      </c>
    </row>
    <row r="9542" spans="1:24" hidden="1" x14ac:dyDescent="0.3">
      <c r="A9542" s="18" t="str">
        <f t="shared" si="592"/>
        <v>OFF - Light Commercial - Welders_1996_25</v>
      </c>
      <c r="B9542" s="1" t="s">
        <v>40</v>
      </c>
      <c r="C9542" s="1">
        <v>2020</v>
      </c>
      <c r="D9542" s="1" t="s">
        <v>180</v>
      </c>
      <c r="E9542" s="1">
        <v>1996</v>
      </c>
      <c r="F9542" s="1">
        <v>25</v>
      </c>
      <c r="G9542" s="1" t="s">
        <v>5</v>
      </c>
      <c r="H9542" s="1">
        <v>4.9605909722222199E-5</v>
      </c>
      <c r="I9542" s="1">
        <v>5.9035132231404903E-5</v>
      </c>
      <c r="J9542" s="1">
        <v>7.1432509999999998E-5</v>
      </c>
      <c r="K9542" s="1">
        <v>1.7372977E-4</v>
      </c>
      <c r="L9542" s="1">
        <v>2.6695549999999999E-4</v>
      </c>
      <c r="M9542" s="1">
        <v>1.9746126999999999E-2</v>
      </c>
      <c r="N9542" s="1">
        <v>2.3691149999999899E-5</v>
      </c>
      <c r="O9542" s="1">
        <v>2.1795857999999899E-5</v>
      </c>
      <c r="P9542" s="1">
        <v>2.7235659999999999E-7</v>
      </c>
      <c r="Q9542" s="1">
        <v>1.6803523392600199E-7</v>
      </c>
      <c r="R9542" s="1">
        <v>667.94999999999902</v>
      </c>
      <c r="S9542" s="1">
        <v>1682.65</v>
      </c>
      <c r="T9542" s="1">
        <v>2.62</v>
      </c>
      <c r="U9542" s="1">
        <v>25604.75</v>
      </c>
      <c r="V9542" s="1">
        <f t="shared" si="593"/>
        <v>0.76344648730167752</v>
      </c>
      <c r="W9542" s="1">
        <f t="shared" si="594"/>
        <v>3.4522873251471129</v>
      </c>
      <c r="X9542" s="1">
        <f t="shared" si="595"/>
        <v>642.23282442748098</v>
      </c>
    </row>
    <row r="9543" spans="1:24" hidden="1" x14ac:dyDescent="0.3">
      <c r="A9543" s="18" t="str">
        <f t="shared" si="592"/>
        <v>OFF - Light Commercial - Welders_1996_50</v>
      </c>
      <c r="B9543" s="1" t="s">
        <v>40</v>
      </c>
      <c r="C9543" s="1">
        <v>2020</v>
      </c>
      <c r="D9543" s="1" t="s">
        <v>180</v>
      </c>
      <c r="E9543" s="1">
        <v>1996</v>
      </c>
      <c r="F9543" s="1">
        <v>50</v>
      </c>
      <c r="G9543" s="1" t="s">
        <v>12</v>
      </c>
      <c r="H9543" s="1">
        <v>1.2544675352291201E-4</v>
      </c>
      <c r="I9543" s="1">
        <v>1.15385923890374E-4</v>
      </c>
      <c r="J9543" s="1">
        <v>1.3804649999999999E-4</v>
      </c>
      <c r="K9543" s="1">
        <v>2.6290549999999999E-3</v>
      </c>
      <c r="L9543" s="1">
        <v>1.974628E-4</v>
      </c>
      <c r="M9543" s="1">
        <v>1.964745E-2</v>
      </c>
      <c r="N9543" s="1">
        <v>1.3544775E-6</v>
      </c>
      <c r="O9543" s="1">
        <v>1.023383E-6</v>
      </c>
      <c r="P9543" s="1">
        <v>2.3887719999999999E-7</v>
      </c>
      <c r="Q9543" s="1">
        <v>3.2222764240941699E-7</v>
      </c>
      <c r="R9543" s="1">
        <v>919.8</v>
      </c>
      <c r="S9543" s="1">
        <v>361.35</v>
      </c>
      <c r="T9543" s="1">
        <v>1.74</v>
      </c>
      <c r="U9543" s="1">
        <v>16260.7499999999</v>
      </c>
      <c r="V9543" s="1">
        <f t="shared" si="593"/>
        <v>2.3496374716980775</v>
      </c>
      <c r="W9543" s="1">
        <f t="shared" si="594"/>
        <v>4.0209930163338523</v>
      </c>
      <c r="X9543" s="1">
        <f t="shared" si="595"/>
        <v>207.67241379310346</v>
      </c>
    </row>
    <row r="9544" spans="1:24" hidden="1" x14ac:dyDescent="0.3">
      <c r="A9544" s="18" t="str">
        <f t="shared" si="592"/>
        <v>OFF - Light Commercial - Welders_1996_50</v>
      </c>
      <c r="B9544" s="1" t="s">
        <v>40</v>
      </c>
      <c r="C9544" s="1">
        <v>2020</v>
      </c>
      <c r="D9544" s="1" t="s">
        <v>180</v>
      </c>
      <c r="E9544" s="1">
        <v>1996</v>
      </c>
      <c r="F9544" s="1">
        <v>50</v>
      </c>
      <c r="G9544" s="1" t="s">
        <v>5</v>
      </c>
      <c r="H9544" s="1">
        <v>5.7651624999999998E-4</v>
      </c>
      <c r="I9544" s="1">
        <v>6.8610198347107405E-4</v>
      </c>
      <c r="J9544" s="1">
        <v>8.3018339999999999E-4</v>
      </c>
      <c r="K9544" s="1">
        <v>1.688613E-3</v>
      </c>
      <c r="L9544" s="1">
        <v>1.146979E-3</v>
      </c>
      <c r="M9544" s="1">
        <v>8.6019960000000006E-2</v>
      </c>
      <c r="N9544" s="1">
        <v>1.598545E-4</v>
      </c>
      <c r="O9544" s="1">
        <v>1.4706613999999999E-4</v>
      </c>
      <c r="P9544" s="1">
        <v>1.1120229999999999E-6</v>
      </c>
      <c r="Q9544" s="1">
        <v>7.6212701726001205E-7</v>
      </c>
      <c r="R9544" s="1">
        <v>3029.5</v>
      </c>
      <c r="S9544" s="1">
        <v>2419.9499999999998</v>
      </c>
      <c r="T9544" s="1">
        <v>3.77</v>
      </c>
      <c r="U9544" s="1">
        <v>111317.7</v>
      </c>
      <c r="V9544" s="1">
        <f t="shared" si="593"/>
        <v>2.040859234994723</v>
      </c>
      <c r="W9544" s="1">
        <f t="shared" si="594"/>
        <v>3.4117707584118961</v>
      </c>
      <c r="X9544" s="1">
        <f t="shared" si="595"/>
        <v>641.89655172413791</v>
      </c>
    </row>
    <row r="9545" spans="1:24" hidden="1" x14ac:dyDescent="0.3">
      <c r="A9545" s="18" t="str">
        <f t="shared" si="592"/>
        <v>OFF - Light Commercial - Welders_1996_100</v>
      </c>
      <c r="B9545" s="1" t="s">
        <v>40</v>
      </c>
      <c r="C9545" s="1">
        <v>2020</v>
      </c>
      <c r="D9545" s="1" t="s">
        <v>180</v>
      </c>
      <c r="E9545" s="1">
        <v>1996</v>
      </c>
      <c r="F9545" s="1">
        <v>100</v>
      </c>
      <c r="G9545" s="1" t="s">
        <v>12</v>
      </c>
      <c r="H9545" s="1">
        <v>1.3910348506368799E-4</v>
      </c>
      <c r="I9545" s="1">
        <v>1.2794738556158E-4</v>
      </c>
      <c r="J9545" s="1">
        <v>1.5307489999999999E-4</v>
      </c>
      <c r="K9545" s="1">
        <v>2.0785859999999999E-3</v>
      </c>
      <c r="L9545" s="1">
        <v>4.6342330000000002E-4</v>
      </c>
      <c r="M9545" s="1">
        <v>3.0843010000000001E-2</v>
      </c>
      <c r="N9545" s="1">
        <v>2.1504483000000001E-6</v>
      </c>
      <c r="O9545" s="1">
        <v>1.62478316E-6</v>
      </c>
      <c r="P9545" s="1">
        <v>2.9798649999999999E-7</v>
      </c>
      <c r="Q9545" s="1">
        <v>4.5904652232135203E-7</v>
      </c>
      <c r="R9545" s="1">
        <v>1310.3499999999999</v>
      </c>
      <c r="S9545" s="1">
        <v>368.65</v>
      </c>
      <c r="T9545" s="1">
        <v>1.78</v>
      </c>
      <c r="U9545" s="1">
        <v>25805.5</v>
      </c>
      <c r="V9545" s="1">
        <f t="shared" si="593"/>
        <v>1.6417526973742818</v>
      </c>
      <c r="W9545" s="1">
        <f t="shared" si="594"/>
        <v>5.9464009323966343</v>
      </c>
      <c r="X9545" s="1">
        <f t="shared" si="595"/>
        <v>207.1067415730337</v>
      </c>
    </row>
    <row r="9546" spans="1:24" hidden="1" x14ac:dyDescent="0.3">
      <c r="A9546" s="18" t="str">
        <f t="shared" ref="A9546:A9609" si="596">D9546&amp;"_"&amp;E9546&amp;"_"&amp;F9546</f>
        <v>OFF - Light Commercial - Welders_1996_175</v>
      </c>
      <c r="B9546" s="1" t="s">
        <v>40</v>
      </c>
      <c r="C9546" s="1">
        <v>2020</v>
      </c>
      <c r="D9546" s="1" t="s">
        <v>180</v>
      </c>
      <c r="E9546" s="1">
        <v>1996</v>
      </c>
      <c r="F9546" s="1">
        <v>175</v>
      </c>
      <c r="G9546" s="1" t="s">
        <v>12</v>
      </c>
      <c r="H9546" s="1">
        <v>7.8871295910086793E-6</v>
      </c>
      <c r="I9546" s="1">
        <v>7.2545817978097803E-6</v>
      </c>
      <c r="J9546" s="1">
        <v>8.6793050000000004E-6</v>
      </c>
      <c r="K9546" s="1">
        <v>1.126585E-4</v>
      </c>
      <c r="L9546" s="1">
        <v>6.6395859999999996E-5</v>
      </c>
      <c r="M9546" s="1">
        <v>3.8401860000000002E-3</v>
      </c>
      <c r="N9546" s="1">
        <v>2.7530046000000001E-7</v>
      </c>
      <c r="O9546" s="1">
        <v>2.08004792E-7</v>
      </c>
      <c r="P9546" s="1">
        <v>3.8148229999999999E-8</v>
      </c>
      <c r="Q9546" s="1">
        <v>5.3704607068236101E-8</v>
      </c>
      <c r="R9546" s="1">
        <v>153.29999999999899</v>
      </c>
      <c r="S9546" s="1">
        <v>25.55</v>
      </c>
      <c r="T9546" s="1">
        <v>0.12</v>
      </c>
      <c r="U9546" s="1">
        <v>3321.5</v>
      </c>
      <c r="V9546" s="1">
        <f t="shared" si="593"/>
        <v>0.72321383539063711</v>
      </c>
      <c r="W9546" s="1">
        <f t="shared" si="594"/>
        <v>6.6190451638655379</v>
      </c>
      <c r="X9546" s="1">
        <f t="shared" si="595"/>
        <v>212.91666666666669</v>
      </c>
    </row>
    <row r="9547" spans="1:24" hidden="1" x14ac:dyDescent="0.3">
      <c r="A9547" s="18" t="str">
        <f t="shared" si="596"/>
        <v>OFF - Light Commercial - Welders_1997_25</v>
      </c>
      <c r="B9547" s="1" t="s">
        <v>40</v>
      </c>
      <c r="C9547" s="1">
        <v>2020</v>
      </c>
      <c r="D9547" s="1" t="s">
        <v>180</v>
      </c>
      <c r="E9547" s="1">
        <v>1997</v>
      </c>
      <c r="F9547" s="1">
        <v>25</v>
      </c>
      <c r="G9547" s="1" t="s">
        <v>5</v>
      </c>
      <c r="H9547" s="1">
        <v>5.7732034722222197E-5</v>
      </c>
      <c r="I9547" s="1">
        <v>6.8705892561983403E-5</v>
      </c>
      <c r="J9547" s="1">
        <v>8.3134130000000003E-5</v>
      </c>
      <c r="K9547" s="1">
        <v>2.0218921E-4</v>
      </c>
      <c r="L9547" s="1">
        <v>3.106866E-4</v>
      </c>
      <c r="M9547" s="1">
        <v>2.2980819E-2</v>
      </c>
      <c r="N9547" s="1">
        <v>2.7572089999999999E-5</v>
      </c>
      <c r="O9547" s="1">
        <v>2.5366322800000001E-5</v>
      </c>
      <c r="P9547" s="1">
        <v>3.1697239999999998E-7</v>
      </c>
      <c r="Q9547" s="1">
        <v>1.95581993586003E-7</v>
      </c>
      <c r="R9547" s="1">
        <v>777.45</v>
      </c>
      <c r="S9547" s="1">
        <v>1956.4</v>
      </c>
      <c r="T9547" s="1">
        <v>3.05</v>
      </c>
      <c r="U9547" s="1">
        <v>29765.75</v>
      </c>
      <c r="V9547" s="1">
        <f t="shared" ref="V9547:V9610" si="597">IFERROR(CONVERT(I9547,"ton","g")*365/U9547,0)</f>
        <v>0.76430333881435741</v>
      </c>
      <c r="W9547" s="1">
        <f t="shared" ref="W9547:W9610" si="598">IFERROR(CONVERT(L9547,"ton","g")*365/U9547,0)</f>
        <v>3.4561636105761377</v>
      </c>
      <c r="X9547" s="1">
        <f t="shared" ref="X9547:X9610" si="599">S9547/T9547</f>
        <v>641.44262295081978</v>
      </c>
    </row>
    <row r="9548" spans="1:24" hidden="1" x14ac:dyDescent="0.3">
      <c r="A9548" s="18" t="str">
        <f t="shared" si="596"/>
        <v>OFF - Light Commercial - Welders_1997_50</v>
      </c>
      <c r="B9548" s="1" t="s">
        <v>40</v>
      </c>
      <c r="C9548" s="1">
        <v>2020</v>
      </c>
      <c r="D9548" s="1" t="s">
        <v>180</v>
      </c>
      <c r="E9548" s="1">
        <v>1997</v>
      </c>
      <c r="F9548" s="1">
        <v>50</v>
      </c>
      <c r="G9548" s="1" t="s">
        <v>12</v>
      </c>
      <c r="H9548" s="1">
        <v>1.42119917596522E-4</v>
      </c>
      <c r="I9548" s="1">
        <v>1.3072190020528099E-4</v>
      </c>
      <c r="J9548" s="1">
        <v>1.5639429999999999E-4</v>
      </c>
      <c r="K9548" s="1">
        <v>2.9929869999999999E-3</v>
      </c>
      <c r="L9548" s="1">
        <v>2.2677029999999999E-4</v>
      </c>
      <c r="M9548" s="1">
        <v>2.2586740000000001E-2</v>
      </c>
      <c r="N9548" s="1">
        <v>1.5571098000000001E-6</v>
      </c>
      <c r="O9548" s="1">
        <v>1.1764829599999999E-6</v>
      </c>
      <c r="P9548" s="1">
        <v>2.7461349999999999E-7</v>
      </c>
      <c r="Q9548" s="1">
        <v>3.6953884387429099E-7</v>
      </c>
      <c r="R9548" s="1">
        <v>1054.8499999999999</v>
      </c>
      <c r="S9548" s="1">
        <v>416.099999999999</v>
      </c>
      <c r="T9548" s="1">
        <v>2</v>
      </c>
      <c r="U9548" s="1">
        <v>18724.5</v>
      </c>
      <c r="V9548" s="1">
        <f t="shared" si="597"/>
        <v>2.3116747183242454</v>
      </c>
      <c r="W9548" s="1">
        <f t="shared" si="598"/>
        <v>4.0101862698873685</v>
      </c>
      <c r="X9548" s="1">
        <f t="shared" si="599"/>
        <v>208.0499999999995</v>
      </c>
    </row>
    <row r="9549" spans="1:24" hidden="1" x14ac:dyDescent="0.3">
      <c r="A9549" s="18" t="str">
        <f t="shared" si="596"/>
        <v>OFF - Light Commercial - Welders_1997_50</v>
      </c>
      <c r="B9549" s="1" t="s">
        <v>40</v>
      </c>
      <c r="C9549" s="1">
        <v>2020</v>
      </c>
      <c r="D9549" s="1" t="s">
        <v>180</v>
      </c>
      <c r="E9549" s="1">
        <v>1997</v>
      </c>
      <c r="F9549" s="1">
        <v>50</v>
      </c>
      <c r="G9549" s="1" t="s">
        <v>5</v>
      </c>
      <c r="H9549" s="1">
        <v>6.7095777777777699E-4</v>
      </c>
      <c r="I9549" s="1">
        <v>7.9849520661156995E-4</v>
      </c>
      <c r="J9549" s="1">
        <v>9.6617920000000002E-4</v>
      </c>
      <c r="K9549" s="1">
        <v>1.965231E-3</v>
      </c>
      <c r="L9549" s="1">
        <v>1.3348710000000001E-3</v>
      </c>
      <c r="M9549" s="1">
        <v>0.1001112</v>
      </c>
      <c r="N9549" s="1">
        <v>1.8604099999999999E-4</v>
      </c>
      <c r="O9549" s="1">
        <v>1.7115772000000001E-4</v>
      </c>
      <c r="P9549" s="1">
        <v>1.2941889999999999E-6</v>
      </c>
      <c r="Q9549" s="1">
        <v>8.87005661052014E-7</v>
      </c>
      <c r="R9549" s="1">
        <v>3525.9</v>
      </c>
      <c r="S9549" s="1">
        <v>2817.7999999999902</v>
      </c>
      <c r="T9549" s="1">
        <v>4.3899999999999997</v>
      </c>
      <c r="U9549" s="1">
        <v>129618.8</v>
      </c>
      <c r="V9549" s="1">
        <f t="shared" si="597"/>
        <v>2.0398250349210501</v>
      </c>
      <c r="W9549" s="1">
        <f t="shared" si="598"/>
        <v>3.4100433686318428</v>
      </c>
      <c r="X9549" s="1">
        <f t="shared" si="599"/>
        <v>641.86788154897272</v>
      </c>
    </row>
    <row r="9550" spans="1:24" hidden="1" x14ac:dyDescent="0.3">
      <c r="A9550" s="18" t="str">
        <f t="shared" si="596"/>
        <v>OFF - Light Commercial - Welders_1997_100</v>
      </c>
      <c r="B9550" s="1" t="s">
        <v>40</v>
      </c>
      <c r="C9550" s="1">
        <v>2020</v>
      </c>
      <c r="D9550" s="1" t="s">
        <v>180</v>
      </c>
      <c r="E9550" s="1">
        <v>1997</v>
      </c>
      <c r="F9550" s="1">
        <v>100</v>
      </c>
      <c r="G9550" s="1" t="s">
        <v>12</v>
      </c>
      <c r="H9550" s="1">
        <v>1.5759792228374299E-4</v>
      </c>
      <c r="I9550" s="1">
        <v>1.44958568916586E-4</v>
      </c>
      <c r="J9550" s="1">
        <v>1.734269E-4</v>
      </c>
      <c r="K9550" s="1">
        <v>2.3647529999999998E-3</v>
      </c>
      <c r="L9550" s="1">
        <v>5.3220410000000002E-4</v>
      </c>
      <c r="M9550" s="1">
        <v>3.5457160000000001E-2</v>
      </c>
      <c r="N9550" s="1">
        <v>2.4721586999999999E-6</v>
      </c>
      <c r="O9550" s="1">
        <v>1.8678532399999999E-6</v>
      </c>
      <c r="P9550" s="1">
        <v>3.425657E-7</v>
      </c>
      <c r="Q9550" s="1">
        <v>5.28095302837655E-7</v>
      </c>
      <c r="R9550" s="1">
        <v>1507.45</v>
      </c>
      <c r="S9550" s="1">
        <v>423.4</v>
      </c>
      <c r="T9550" s="1">
        <v>2.04</v>
      </c>
      <c r="U9550" s="1">
        <v>29637.999999999902</v>
      </c>
      <c r="V9550" s="1">
        <f t="shared" si="597"/>
        <v>1.6195098725783941</v>
      </c>
      <c r="W9550" s="1">
        <f t="shared" si="598"/>
        <v>5.9459044099191578</v>
      </c>
      <c r="X9550" s="1">
        <f t="shared" si="599"/>
        <v>207.54901960784312</v>
      </c>
    </row>
    <row r="9551" spans="1:24" hidden="1" x14ac:dyDescent="0.3">
      <c r="A9551" s="18" t="str">
        <f t="shared" si="596"/>
        <v>OFF - Light Commercial - Welders_1997_175</v>
      </c>
      <c r="B9551" s="1" t="s">
        <v>40</v>
      </c>
      <c r="C9551" s="1">
        <v>2020</v>
      </c>
      <c r="D9551" s="1" t="s">
        <v>180</v>
      </c>
      <c r="E9551" s="1">
        <v>1997</v>
      </c>
      <c r="F9551" s="1">
        <v>175</v>
      </c>
      <c r="G9551" s="1" t="s">
        <v>12</v>
      </c>
      <c r="H9551" s="1">
        <v>9.0241830760269305E-6</v>
      </c>
      <c r="I9551" s="1">
        <v>8.3004435933295697E-6</v>
      </c>
      <c r="J9551" s="1">
        <v>9.9305629999999999E-6</v>
      </c>
      <c r="K9551" s="1">
        <v>1.286355E-4</v>
      </c>
      <c r="L9551" s="1">
        <v>7.6180479999999999E-5</v>
      </c>
      <c r="M9551" s="1">
        <v>4.4146810000000002E-3</v>
      </c>
      <c r="N9551" s="1">
        <v>3.1648554000000002E-7</v>
      </c>
      <c r="O9551" s="1">
        <v>2.3912240799999999E-7</v>
      </c>
      <c r="P9551" s="1">
        <v>4.3855229999999998E-8</v>
      </c>
      <c r="Q9551" s="1">
        <v>6.1376693792269904E-8</v>
      </c>
      <c r="R9551" s="1">
        <v>175.2</v>
      </c>
      <c r="S9551" s="1">
        <v>29.2</v>
      </c>
      <c r="T9551" s="1">
        <v>0.14000000000000001</v>
      </c>
      <c r="U9551" s="1">
        <v>3796</v>
      </c>
      <c r="V9551" s="1">
        <f t="shared" si="597"/>
        <v>0.72404190029801452</v>
      </c>
      <c r="W9551" s="1">
        <f t="shared" si="598"/>
        <v>6.6451700905649229</v>
      </c>
      <c r="X9551" s="1">
        <f t="shared" si="599"/>
        <v>208.57142857142856</v>
      </c>
    </row>
    <row r="9552" spans="1:24" hidden="1" x14ac:dyDescent="0.3">
      <c r="A9552" s="18" t="str">
        <f t="shared" si="596"/>
        <v>OFF - Light Commercial - Welders_1998_25</v>
      </c>
      <c r="B9552" s="1" t="s">
        <v>40</v>
      </c>
      <c r="C9552" s="1">
        <v>2020</v>
      </c>
      <c r="D9552" s="1" t="s">
        <v>180</v>
      </c>
      <c r="E9552" s="1">
        <v>1998</v>
      </c>
      <c r="F9552" s="1">
        <v>25</v>
      </c>
      <c r="G9552" s="1" t="s">
        <v>5</v>
      </c>
      <c r="H9552" s="1">
        <v>6.5382340277777694E-5</v>
      </c>
      <c r="I9552" s="1">
        <v>7.7810388429752002E-5</v>
      </c>
      <c r="J9552" s="1">
        <v>9.4150569999999997E-5</v>
      </c>
      <c r="K9552" s="1">
        <v>2.28982079999999E-4</v>
      </c>
      <c r="L9552" s="1">
        <v>3.5185689999999998E-4</v>
      </c>
      <c r="M9552" s="1">
        <v>2.60261E-2</v>
      </c>
      <c r="N9552" s="1">
        <v>3.122578E-5</v>
      </c>
      <c r="O9552" s="1">
        <v>2.8727717599999999E-5</v>
      </c>
      <c r="P9552" s="1">
        <v>3.5897570000000002E-7</v>
      </c>
      <c r="Q9552" s="1">
        <v>2.22210527924003E-7</v>
      </c>
      <c r="R9552" s="1">
        <v>883.3</v>
      </c>
      <c r="S9552" s="1">
        <v>2215.5500000000002</v>
      </c>
      <c r="T9552" s="1">
        <v>3.44</v>
      </c>
      <c r="U9552" s="1">
        <v>33700.449999999997</v>
      </c>
      <c r="V9552" s="1">
        <f t="shared" si="597"/>
        <v>0.76452287443889932</v>
      </c>
      <c r="W9552" s="1">
        <f t="shared" si="598"/>
        <v>3.4571559660316908</v>
      </c>
      <c r="X9552" s="1">
        <f t="shared" si="599"/>
        <v>644.05523255813955</v>
      </c>
    </row>
    <row r="9553" spans="1:24" hidden="1" x14ac:dyDescent="0.3">
      <c r="A9553" s="18" t="str">
        <f t="shared" si="596"/>
        <v>OFF - Light Commercial - Welders_1998_50</v>
      </c>
      <c r="B9553" s="1" t="s">
        <v>40</v>
      </c>
      <c r="C9553" s="1">
        <v>2020</v>
      </c>
      <c r="D9553" s="1" t="s">
        <v>180</v>
      </c>
      <c r="E9553" s="1">
        <v>1998</v>
      </c>
      <c r="F9553" s="1">
        <v>50</v>
      </c>
      <c r="G9553" s="1" t="s">
        <v>12</v>
      </c>
      <c r="H9553" s="1">
        <v>1.86662232072836E-4</v>
      </c>
      <c r="I9553" s="1">
        <v>1.71691921060594E-4</v>
      </c>
      <c r="J9553" s="1">
        <v>2.054104E-4</v>
      </c>
      <c r="K9553" s="1">
        <v>4.2239599999999997E-3</v>
      </c>
      <c r="L9553" s="1">
        <v>2.8925519999999999E-4</v>
      </c>
      <c r="M9553" s="1">
        <v>2.559291E-2</v>
      </c>
      <c r="N9553" s="1">
        <v>1.7643528000000001E-6</v>
      </c>
      <c r="O9553" s="1">
        <v>1.33306656E-6</v>
      </c>
      <c r="P9553" s="1">
        <v>3.111632E-7</v>
      </c>
      <c r="Q9553" s="1">
        <v>4.37308943269923E-7</v>
      </c>
      <c r="R9553" s="1">
        <v>1248.3</v>
      </c>
      <c r="S9553" s="1">
        <v>470.85</v>
      </c>
      <c r="T9553" s="1">
        <v>2.27</v>
      </c>
      <c r="U9553" s="1">
        <v>21188.25</v>
      </c>
      <c r="V9553" s="1">
        <f t="shared" si="597"/>
        <v>2.6831402371654689</v>
      </c>
      <c r="W9553" s="1">
        <f t="shared" si="598"/>
        <v>4.5203773196494055</v>
      </c>
      <c r="X9553" s="1">
        <f t="shared" si="599"/>
        <v>207.42290748898679</v>
      </c>
    </row>
    <row r="9554" spans="1:24" hidden="1" x14ac:dyDescent="0.3">
      <c r="A9554" s="18" t="str">
        <f t="shared" si="596"/>
        <v>OFF - Light Commercial - Welders_1998_50</v>
      </c>
      <c r="B9554" s="1" t="s">
        <v>40</v>
      </c>
      <c r="C9554" s="1">
        <v>2020</v>
      </c>
      <c r="D9554" s="1" t="s">
        <v>180</v>
      </c>
      <c r="E9554" s="1">
        <v>1998</v>
      </c>
      <c r="F9554" s="1">
        <v>50</v>
      </c>
      <c r="G9554" s="1" t="s">
        <v>5</v>
      </c>
      <c r="H9554" s="1">
        <v>7.5986874999999995E-4</v>
      </c>
      <c r="I9554" s="1">
        <v>9.0430661157024801E-4</v>
      </c>
      <c r="J9554" s="1">
        <v>1.0942110000000001E-3</v>
      </c>
      <c r="K9554" s="1">
        <v>2.2256519999999998E-3</v>
      </c>
      <c r="L9554" s="1">
        <v>1.51176E-3</v>
      </c>
      <c r="M9554" s="1">
        <v>0.1133774</v>
      </c>
      <c r="N9554" s="1">
        <v>2.1069400000000001E-4</v>
      </c>
      <c r="O9554" s="1">
        <v>1.9383848E-4</v>
      </c>
      <c r="P9554" s="1">
        <v>1.4656870000000001E-6</v>
      </c>
      <c r="Q9554" s="1">
        <v>1.0045385022680101E-6</v>
      </c>
      <c r="R9554" s="1">
        <v>3993.1</v>
      </c>
      <c r="S9554" s="1">
        <v>3190.1</v>
      </c>
      <c r="T9554" s="1">
        <v>4.97</v>
      </c>
      <c r="U9554" s="1">
        <v>146744.6</v>
      </c>
      <c r="V9554" s="1">
        <f t="shared" si="597"/>
        <v>2.0405262120625718</v>
      </c>
      <c r="W9554" s="1">
        <f t="shared" si="598"/>
        <v>3.4112168006725696</v>
      </c>
      <c r="X9554" s="1">
        <f t="shared" si="599"/>
        <v>641.87122736418507</v>
      </c>
    </row>
    <row r="9555" spans="1:24" hidden="1" x14ac:dyDescent="0.3">
      <c r="A9555" s="18" t="str">
        <f t="shared" si="596"/>
        <v>OFF - Light Commercial - Welders_1998_100</v>
      </c>
      <c r="B9555" s="1" t="s">
        <v>40</v>
      </c>
      <c r="C9555" s="1">
        <v>2020</v>
      </c>
      <c r="D9555" s="1" t="s">
        <v>180</v>
      </c>
      <c r="E9555" s="1">
        <v>1998</v>
      </c>
      <c r="F9555" s="1">
        <v>100</v>
      </c>
      <c r="G9555" s="1" t="s">
        <v>12</v>
      </c>
      <c r="H9555" s="1">
        <v>2.0699938842589101E-4</v>
      </c>
      <c r="I9555" s="1">
        <v>1.90398037474135E-4</v>
      </c>
      <c r="J9555" s="1">
        <v>2.277902E-4</v>
      </c>
      <c r="K9555" s="1">
        <v>3.3350910000000001E-3</v>
      </c>
      <c r="L9555" s="1">
        <v>6.7884789999999998E-4</v>
      </c>
      <c r="M9555" s="1">
        <v>4.0176330000000003E-2</v>
      </c>
      <c r="N9555" s="1">
        <v>2.8011906000000002E-6</v>
      </c>
      <c r="O9555" s="1">
        <v>2.1164551199999998E-6</v>
      </c>
      <c r="P9555" s="1">
        <v>3.881594E-7</v>
      </c>
      <c r="Q9555" s="1">
        <v>6.1376693792269901E-7</v>
      </c>
      <c r="R9555" s="1">
        <v>1752</v>
      </c>
      <c r="S9555" s="1">
        <v>481.8</v>
      </c>
      <c r="T9555" s="1">
        <v>2.3199999999999998</v>
      </c>
      <c r="U9555" s="1">
        <v>33726</v>
      </c>
      <c r="V9555" s="1">
        <f t="shared" si="597"/>
        <v>1.8693311052216819</v>
      </c>
      <c r="W9555" s="1">
        <f t="shared" si="598"/>
        <v>6.6649399963316673</v>
      </c>
      <c r="X9555" s="1">
        <f t="shared" si="599"/>
        <v>207.67241379310346</v>
      </c>
    </row>
    <row r="9556" spans="1:24" hidden="1" x14ac:dyDescent="0.3">
      <c r="A9556" s="18" t="str">
        <f t="shared" si="596"/>
        <v>OFF - Light Commercial - Welders_1998_175</v>
      </c>
      <c r="B9556" s="1" t="s">
        <v>40</v>
      </c>
      <c r="C9556" s="1">
        <v>2020</v>
      </c>
      <c r="D9556" s="1" t="s">
        <v>180</v>
      </c>
      <c r="E9556" s="1">
        <v>1998</v>
      </c>
      <c r="F9556" s="1">
        <v>175</v>
      </c>
      <c r="G9556" s="1" t="s">
        <v>12</v>
      </c>
      <c r="H9556" s="1">
        <v>1.19725582244904E-5</v>
      </c>
      <c r="I9556" s="1">
        <v>1.1012359054886199E-5</v>
      </c>
      <c r="J9556" s="1">
        <v>1.317507E-5</v>
      </c>
      <c r="K9556" s="1">
        <v>1.820913E-4</v>
      </c>
      <c r="L9556" s="1">
        <v>9.7082109999999997E-5</v>
      </c>
      <c r="M9556" s="1">
        <v>5.0022490000000003E-3</v>
      </c>
      <c r="N9556" s="1">
        <v>3.5860797E-7</v>
      </c>
      <c r="O9556" s="1">
        <v>2.7094824400000001E-7</v>
      </c>
      <c r="P9556" s="1">
        <v>4.9692110000000001E-8</v>
      </c>
      <c r="Q9556" s="1">
        <v>7.0327461636975906E-8</v>
      </c>
      <c r="R9556" s="1">
        <v>200.75</v>
      </c>
      <c r="S9556" s="1">
        <v>32.85</v>
      </c>
      <c r="T9556" s="1">
        <v>0.16</v>
      </c>
      <c r="U9556" s="1">
        <v>4270.5</v>
      </c>
      <c r="V9556" s="1">
        <f t="shared" si="597"/>
        <v>0.8538670158968874</v>
      </c>
      <c r="W9556" s="1">
        <f t="shared" si="598"/>
        <v>7.5274708306838809</v>
      </c>
      <c r="X9556" s="1">
        <f t="shared" si="599"/>
        <v>205.3125</v>
      </c>
    </row>
    <row r="9557" spans="1:24" hidden="1" x14ac:dyDescent="0.3">
      <c r="A9557" s="18" t="str">
        <f t="shared" si="596"/>
        <v>OFF - Light Commercial - Welders_1999_25</v>
      </c>
      <c r="B9557" s="1" t="s">
        <v>40</v>
      </c>
      <c r="C9557" s="1">
        <v>2020</v>
      </c>
      <c r="D9557" s="1" t="s">
        <v>180</v>
      </c>
      <c r="E9557" s="1">
        <v>1999</v>
      </c>
      <c r="F9557" s="1">
        <v>25</v>
      </c>
      <c r="G9557" s="1" t="s">
        <v>12</v>
      </c>
      <c r="H9557" s="1">
        <v>3.0363209591808299E-5</v>
      </c>
      <c r="I9557" s="1">
        <v>2.79280801825453E-5</v>
      </c>
      <c r="J9557" s="1">
        <v>3.3412859999999997E-5</v>
      </c>
      <c r="K9557" s="1">
        <v>7.2204840000000001E-4</v>
      </c>
      <c r="L9557" s="1">
        <v>6.2604600000000002E-6</v>
      </c>
      <c r="M9557" s="1">
        <v>8.7728109999999997E-4</v>
      </c>
      <c r="N9557" s="1">
        <v>6.6188304000000002E-6</v>
      </c>
      <c r="O9557" s="1">
        <v>5.0008940800000004E-6</v>
      </c>
      <c r="P9557" s="1">
        <v>2.5013659999999999E-8</v>
      </c>
      <c r="Q9557" s="1">
        <v>2.81309846547903E-8</v>
      </c>
      <c r="R9557" s="1">
        <v>80.3</v>
      </c>
      <c r="S9557" s="1">
        <v>120.45</v>
      </c>
      <c r="T9557" s="1">
        <v>0.57999999999999996</v>
      </c>
      <c r="U9557" s="1">
        <v>1324.95</v>
      </c>
      <c r="V9557" s="1">
        <f t="shared" si="597"/>
        <v>6.9795945341877434</v>
      </c>
      <c r="W9557" s="1">
        <f t="shared" si="598"/>
        <v>1.5645712885345455</v>
      </c>
      <c r="X9557" s="1">
        <f t="shared" si="599"/>
        <v>207.67241379310346</v>
      </c>
    </row>
    <row r="9558" spans="1:24" hidden="1" x14ac:dyDescent="0.3">
      <c r="A9558" s="18" t="str">
        <f t="shared" si="596"/>
        <v>OFF - Light Commercial - Welders_1999_25</v>
      </c>
      <c r="B9558" s="1" t="s">
        <v>40</v>
      </c>
      <c r="C9558" s="1">
        <v>2020</v>
      </c>
      <c r="D9558" s="1" t="s">
        <v>180</v>
      </c>
      <c r="E9558" s="1">
        <v>1999</v>
      </c>
      <c r="F9558" s="1">
        <v>25</v>
      </c>
      <c r="G9558" s="1" t="s">
        <v>5</v>
      </c>
      <c r="H9558" s="1">
        <v>7.4067999999999996E-5</v>
      </c>
      <c r="I9558" s="1">
        <v>8.8147041322314001E-5</v>
      </c>
      <c r="J9558" s="1">
        <v>1.0665792E-4</v>
      </c>
      <c r="K9558" s="1">
        <v>2.5940096999999999E-4</v>
      </c>
      <c r="L9558" s="1">
        <v>3.9859889999999999E-4</v>
      </c>
      <c r="M9558" s="1">
        <v>2.94835099999999E-2</v>
      </c>
      <c r="N9558" s="1">
        <v>3.5373929999999999E-5</v>
      </c>
      <c r="O9558" s="1">
        <v>3.2544015600000003E-5</v>
      </c>
      <c r="P9558" s="1">
        <v>4.0666350000000001E-7</v>
      </c>
      <c r="Q9558" s="1">
        <v>2.5067551290600401E-7</v>
      </c>
      <c r="R9558" s="1">
        <v>996.44999999999902</v>
      </c>
      <c r="S9558" s="1">
        <v>2511.1999999999998</v>
      </c>
      <c r="T9558" s="1">
        <v>3.91</v>
      </c>
      <c r="U9558" s="1">
        <v>38200.9</v>
      </c>
      <c r="V9558" s="1">
        <f t="shared" si="597"/>
        <v>0.7640516984879866</v>
      </c>
      <c r="W9558" s="1">
        <f t="shared" si="598"/>
        <v>3.4550242639096691</v>
      </c>
      <c r="X9558" s="1">
        <f t="shared" si="599"/>
        <v>642.25063938618916</v>
      </c>
    </row>
    <row r="9559" spans="1:24" hidden="1" x14ac:dyDescent="0.3">
      <c r="A9559" s="18" t="str">
        <f t="shared" si="596"/>
        <v>OFF - Light Commercial - Welders_1999_50</v>
      </c>
      <c r="B9559" s="1" t="s">
        <v>40</v>
      </c>
      <c r="C9559" s="1">
        <v>2020</v>
      </c>
      <c r="D9559" s="1" t="s">
        <v>180</v>
      </c>
      <c r="E9559" s="1">
        <v>1999</v>
      </c>
      <c r="F9559" s="1">
        <v>50</v>
      </c>
      <c r="G9559" s="1" t="s">
        <v>12</v>
      </c>
      <c r="H9559" s="1">
        <v>2.05717808983505E-4</v>
      </c>
      <c r="I9559" s="1">
        <v>1.89219240703028E-4</v>
      </c>
      <c r="J9559" s="1">
        <v>2.263799E-4</v>
      </c>
      <c r="K9559" s="1">
        <v>4.6789850000000001E-3</v>
      </c>
      <c r="L9559" s="1">
        <v>3.2329020000000002E-4</v>
      </c>
      <c r="M9559" s="1">
        <v>2.8633749999999999E-2</v>
      </c>
      <c r="N9559" s="1">
        <v>1.9739853000000001E-6</v>
      </c>
      <c r="O9559" s="1">
        <v>1.49145556E-6</v>
      </c>
      <c r="P9559" s="1">
        <v>3.4813420000000002E-7</v>
      </c>
      <c r="Q9559" s="1">
        <v>4.8845618809681402E-7</v>
      </c>
      <c r="R9559" s="1">
        <v>1394.3</v>
      </c>
      <c r="S9559" s="1">
        <v>525.6</v>
      </c>
      <c r="T9559" s="1">
        <v>2.54</v>
      </c>
      <c r="U9559" s="1">
        <v>23652</v>
      </c>
      <c r="V9559" s="1">
        <f t="shared" si="597"/>
        <v>2.6490248098792262</v>
      </c>
      <c r="W9559" s="1">
        <f t="shared" si="598"/>
        <v>4.5259866671535187</v>
      </c>
      <c r="X9559" s="1">
        <f t="shared" si="599"/>
        <v>206.92913385826773</v>
      </c>
    </row>
    <row r="9560" spans="1:24" hidden="1" x14ac:dyDescent="0.3">
      <c r="A9560" s="18" t="str">
        <f t="shared" si="596"/>
        <v>OFF - Light Commercial - Welders_1999_50</v>
      </c>
      <c r="B9560" s="1" t="s">
        <v>40</v>
      </c>
      <c r="C9560" s="1">
        <v>2020</v>
      </c>
      <c r="D9560" s="1" t="s">
        <v>180</v>
      </c>
      <c r="E9560" s="1">
        <v>1999</v>
      </c>
      <c r="F9560" s="1">
        <v>50</v>
      </c>
      <c r="G9560" s="1" t="s">
        <v>5</v>
      </c>
      <c r="H9560" s="1">
        <v>6.9280381944444402E-4</v>
      </c>
      <c r="I9560" s="1">
        <v>8.24493801652892E-4</v>
      </c>
      <c r="J9560" s="1">
        <v>9.9763749999999996E-4</v>
      </c>
      <c r="K9560" s="1">
        <v>2.0656899999999998E-3</v>
      </c>
      <c r="L9560" s="1">
        <v>1.4539220000000001E-3</v>
      </c>
      <c r="M9560" s="1">
        <v>0.12843889999999999</v>
      </c>
      <c r="N9560" s="1">
        <v>2.0937150000000001E-4</v>
      </c>
      <c r="O9560" s="1">
        <v>1.9262178E-4</v>
      </c>
      <c r="P9560" s="1">
        <v>1.6603950000000001E-6</v>
      </c>
      <c r="Q9560" s="1">
        <v>1.12298956880601E-6</v>
      </c>
      <c r="R9560" s="1">
        <v>4463.95</v>
      </c>
      <c r="S9560" s="1">
        <v>3613.5</v>
      </c>
      <c r="T9560" s="1">
        <v>5.63</v>
      </c>
      <c r="U9560" s="1">
        <v>166221</v>
      </c>
      <c r="V9560" s="1">
        <f t="shared" si="597"/>
        <v>1.6424422377779764</v>
      </c>
      <c r="W9560" s="1">
        <f t="shared" si="598"/>
        <v>2.896301825977778</v>
      </c>
      <c r="X9560" s="1">
        <f t="shared" si="599"/>
        <v>641.8294849023091</v>
      </c>
    </row>
    <row r="9561" spans="1:24" hidden="1" x14ac:dyDescent="0.3">
      <c r="A9561" s="18" t="str">
        <f t="shared" si="596"/>
        <v>OFF - Light Commercial - Welders_1999_100</v>
      </c>
      <c r="B9561" s="1" t="s">
        <v>40</v>
      </c>
      <c r="C9561" s="1">
        <v>2020</v>
      </c>
      <c r="D9561" s="1" t="s">
        <v>180</v>
      </c>
      <c r="E9561" s="1">
        <v>1999</v>
      </c>
      <c r="F9561" s="1">
        <v>100</v>
      </c>
      <c r="G9561" s="1" t="s">
        <v>12</v>
      </c>
      <c r="H9561" s="1">
        <v>2.2814040578351001E-4</v>
      </c>
      <c r="I9561" s="1">
        <v>2.0984354523967199E-4</v>
      </c>
      <c r="J9561" s="1">
        <v>2.510546E-4</v>
      </c>
      <c r="K9561" s="1">
        <v>3.691817E-3</v>
      </c>
      <c r="L9561" s="1">
        <v>7.5872280000000003E-4</v>
      </c>
      <c r="M9561" s="1">
        <v>4.4949910000000003E-2</v>
      </c>
      <c r="N9561" s="1">
        <v>3.1340151000000001E-6</v>
      </c>
      <c r="O9561" s="1">
        <v>2.3679225200000002E-6</v>
      </c>
      <c r="P9561" s="1">
        <v>4.3427879999999998E-7</v>
      </c>
      <c r="Q9561" s="1">
        <v>6.8537308068034703E-7</v>
      </c>
      <c r="R9561" s="1">
        <v>1956.4</v>
      </c>
      <c r="S9561" s="1">
        <v>536.54999999999995</v>
      </c>
      <c r="T9561" s="1">
        <v>2.59</v>
      </c>
      <c r="U9561" s="1">
        <v>37558.5</v>
      </c>
      <c r="V9561" s="1">
        <f t="shared" si="597"/>
        <v>1.8500180955192425</v>
      </c>
      <c r="W9561" s="1">
        <f t="shared" si="598"/>
        <v>6.6890354329453059</v>
      </c>
      <c r="X9561" s="1">
        <f t="shared" si="599"/>
        <v>207.16216216216216</v>
      </c>
    </row>
    <row r="9562" spans="1:24" hidden="1" x14ac:dyDescent="0.3">
      <c r="A9562" s="18" t="str">
        <f t="shared" si="596"/>
        <v>OFF - Light Commercial - Welders_1999_175</v>
      </c>
      <c r="B9562" s="1" t="s">
        <v>40</v>
      </c>
      <c r="C9562" s="1">
        <v>2020</v>
      </c>
      <c r="D9562" s="1" t="s">
        <v>180</v>
      </c>
      <c r="E9562" s="1">
        <v>1999</v>
      </c>
      <c r="F9562" s="1">
        <v>175</v>
      </c>
      <c r="G9562" s="1" t="s">
        <v>12</v>
      </c>
      <c r="H9562" s="1">
        <v>1.3331152385547901E-5</v>
      </c>
      <c r="I9562" s="1">
        <v>1.2261993964227001E-5</v>
      </c>
      <c r="J9562" s="1">
        <v>1.467012E-5</v>
      </c>
      <c r="K9562" s="1">
        <v>2.0232820000000001E-4</v>
      </c>
      <c r="L9562" s="1">
        <v>1.084052E-4</v>
      </c>
      <c r="M9562" s="1">
        <v>5.5965930000000004E-3</v>
      </c>
      <c r="N9562" s="1">
        <v>4.0121612999999998E-7</v>
      </c>
      <c r="O9562" s="1">
        <v>3.0314107599999999E-7</v>
      </c>
      <c r="P9562" s="1">
        <v>5.55963E-8</v>
      </c>
      <c r="Q9562" s="1">
        <v>7.9278229481681896E-8</v>
      </c>
      <c r="R9562" s="1">
        <v>226.3</v>
      </c>
      <c r="S9562" s="1">
        <v>36.5</v>
      </c>
      <c r="T9562" s="1">
        <v>0.18</v>
      </c>
      <c r="U9562" s="1">
        <v>4745</v>
      </c>
      <c r="V9562" s="1">
        <f t="shared" si="597"/>
        <v>0.8556841389476032</v>
      </c>
      <c r="W9562" s="1">
        <f t="shared" si="598"/>
        <v>7.5648879366652313</v>
      </c>
      <c r="X9562" s="1">
        <f t="shared" si="599"/>
        <v>202.77777777777777</v>
      </c>
    </row>
    <row r="9563" spans="1:24" hidden="1" x14ac:dyDescent="0.3">
      <c r="A9563" s="18" t="str">
        <f t="shared" si="596"/>
        <v>OFF - Light Commercial - Welders_2000_25</v>
      </c>
      <c r="B9563" s="1" t="s">
        <v>40</v>
      </c>
      <c r="C9563" s="1">
        <v>2020</v>
      </c>
      <c r="D9563" s="1" t="s">
        <v>180</v>
      </c>
      <c r="E9563" s="1">
        <v>2000</v>
      </c>
      <c r="F9563" s="1">
        <v>25</v>
      </c>
      <c r="G9563" s="1" t="s">
        <v>12</v>
      </c>
      <c r="H9563" s="1">
        <v>8.7510929728953595E-5</v>
      </c>
      <c r="I9563" s="1">
        <v>8.0492553164691503E-5</v>
      </c>
      <c r="J9563" s="1">
        <v>9.630044E-5</v>
      </c>
      <c r="K9563" s="1">
        <v>2.0810429999999999E-3</v>
      </c>
      <c r="L9563" s="1">
        <v>1.8043510000000002E-5</v>
      </c>
      <c r="M9563" s="1">
        <v>2.5284449999999998E-3</v>
      </c>
      <c r="N9563" s="1">
        <v>1.9076382E-5</v>
      </c>
      <c r="O9563" s="1">
        <v>1.44132664E-5</v>
      </c>
      <c r="P9563" s="1">
        <v>7.2092820000000005E-8</v>
      </c>
      <c r="Q9563" s="1">
        <v>8.1835591723026494E-8</v>
      </c>
      <c r="R9563" s="1">
        <v>233.6</v>
      </c>
      <c r="S9563" s="1">
        <v>346.75</v>
      </c>
      <c r="T9563" s="1">
        <v>1.67</v>
      </c>
      <c r="U9563" s="1">
        <v>3814.24999999999</v>
      </c>
      <c r="V9563" s="1">
        <f t="shared" si="597"/>
        <v>6.9877144415930177</v>
      </c>
      <c r="W9563" s="1">
        <f t="shared" si="598"/>
        <v>1.5663920505298989</v>
      </c>
      <c r="X9563" s="1">
        <f t="shared" si="599"/>
        <v>207.63473053892216</v>
      </c>
    </row>
    <row r="9564" spans="1:24" hidden="1" x14ac:dyDescent="0.3">
      <c r="A9564" s="18" t="str">
        <f t="shared" si="596"/>
        <v>OFF - Light Commercial - Welders_2000_25</v>
      </c>
      <c r="B9564" s="1" t="s">
        <v>40</v>
      </c>
      <c r="C9564" s="1">
        <v>2020</v>
      </c>
      <c r="D9564" s="1" t="s">
        <v>180</v>
      </c>
      <c r="E9564" s="1">
        <v>2000</v>
      </c>
      <c r="F9564" s="1">
        <v>25</v>
      </c>
      <c r="G9564" s="1" t="s">
        <v>5</v>
      </c>
      <c r="H9564" s="1">
        <v>3.3612430555555499E-5</v>
      </c>
      <c r="I9564" s="1">
        <v>4.0001570247933799E-5</v>
      </c>
      <c r="J9564" s="1">
        <v>4.84018999999999E-5</v>
      </c>
      <c r="K9564" s="1">
        <v>1.7036313999999999E-4</v>
      </c>
      <c r="L9564" s="1">
        <v>3.435202E-4</v>
      </c>
      <c r="M9564" s="1">
        <v>3.4894509999999997E-2</v>
      </c>
      <c r="N9564" s="1">
        <v>2.0366263000000001E-5</v>
      </c>
      <c r="O9564" s="1">
        <v>1.8736961959999899E-5</v>
      </c>
      <c r="P9564" s="1">
        <v>4.8129699999999997E-7</v>
      </c>
      <c r="Q9564" s="1">
        <v>2.9291387771800402E-7</v>
      </c>
      <c r="R9564" s="1">
        <v>1164.3499999999999</v>
      </c>
      <c r="S9564" s="1">
        <v>2971.1</v>
      </c>
      <c r="T9564" s="1">
        <v>4.62</v>
      </c>
      <c r="U9564" s="1">
        <v>45197.95</v>
      </c>
      <c r="V9564" s="1">
        <f t="shared" si="597"/>
        <v>0.29305349353923571</v>
      </c>
      <c r="W9564" s="1">
        <f t="shared" si="598"/>
        <v>2.5166460738249863</v>
      </c>
      <c r="X9564" s="1">
        <f t="shared" si="599"/>
        <v>643.09523809523807</v>
      </c>
    </row>
    <row r="9565" spans="1:24" hidden="1" x14ac:dyDescent="0.3">
      <c r="A9565" s="18" t="str">
        <f t="shared" si="596"/>
        <v>OFF - Light Commercial - Welders_2000_50</v>
      </c>
      <c r="B9565" s="1" t="s">
        <v>40</v>
      </c>
      <c r="C9565" s="1">
        <v>2020</v>
      </c>
      <c r="D9565" s="1" t="s">
        <v>180</v>
      </c>
      <c r="E9565" s="1">
        <v>2000</v>
      </c>
      <c r="F9565" s="1">
        <v>50</v>
      </c>
      <c r="G9565" s="1" t="s">
        <v>12</v>
      </c>
      <c r="H9565" s="1">
        <v>2.3968116360834101E-4</v>
      </c>
      <c r="I9565" s="1">
        <v>2.20458734286952E-4</v>
      </c>
      <c r="J9565" s="1">
        <v>2.637545E-4</v>
      </c>
      <c r="K9565" s="1">
        <v>5.4800769999999999E-3</v>
      </c>
      <c r="L9565" s="1">
        <v>3.8207619999999998E-4</v>
      </c>
      <c r="M9565" s="1">
        <v>3.3875330000000002E-2</v>
      </c>
      <c r="N9565" s="1">
        <v>2.3353353E-6</v>
      </c>
      <c r="O9565" s="1">
        <v>1.7644755600000001E-6</v>
      </c>
      <c r="P9565" s="1">
        <v>4.1186220000000002E-7</v>
      </c>
      <c r="Q9565" s="1">
        <v>5.7668518542320197E-7</v>
      </c>
      <c r="R9565" s="1">
        <v>1646.1499999999901</v>
      </c>
      <c r="S9565" s="1">
        <v>624.15</v>
      </c>
      <c r="T9565" s="1">
        <v>3</v>
      </c>
      <c r="U9565" s="1">
        <v>28086.75</v>
      </c>
      <c r="V9565" s="1">
        <f t="shared" si="597"/>
        <v>2.5990487270284293</v>
      </c>
      <c r="W9565" s="1">
        <f t="shared" si="598"/>
        <v>4.504401535506017</v>
      </c>
      <c r="X9565" s="1">
        <f t="shared" si="599"/>
        <v>208.04999999999998</v>
      </c>
    </row>
    <row r="9566" spans="1:24" hidden="1" x14ac:dyDescent="0.3">
      <c r="A9566" s="18" t="str">
        <f t="shared" si="596"/>
        <v>OFF - Light Commercial - Welders_2000_50</v>
      </c>
      <c r="B9566" s="1" t="s">
        <v>40</v>
      </c>
      <c r="C9566" s="1">
        <v>2020</v>
      </c>
      <c r="D9566" s="1" t="s">
        <v>180</v>
      </c>
      <c r="E9566" s="1">
        <v>2000</v>
      </c>
      <c r="F9566" s="1">
        <v>50</v>
      </c>
      <c r="G9566" s="1" t="s">
        <v>5</v>
      </c>
      <c r="H9566" s="1">
        <v>8.1995208333333295E-4</v>
      </c>
      <c r="I9566" s="1">
        <v>9.7581074380165202E-4</v>
      </c>
      <c r="J9566" s="1">
        <v>1.180731E-3</v>
      </c>
      <c r="K9566" s="1">
        <v>2.4448009999999999E-3</v>
      </c>
      <c r="L9566" s="1">
        <v>1.7207570000000001E-3</v>
      </c>
      <c r="M9566" s="1">
        <v>0.15201100000000001</v>
      </c>
      <c r="N9566" s="1">
        <v>2.4779689999999998E-4</v>
      </c>
      <c r="O9566" s="1">
        <v>2.27973148E-4</v>
      </c>
      <c r="P9566" s="1">
        <v>1.9651219999999998E-6</v>
      </c>
      <c r="Q9566" s="1">
        <v>1.3295902662560199E-6</v>
      </c>
      <c r="R9566" s="1">
        <v>5285.2</v>
      </c>
      <c r="S9566" s="1">
        <v>4277.8</v>
      </c>
      <c r="T9566" s="1">
        <v>6.66</v>
      </c>
      <c r="U9566" s="1">
        <v>196778.8</v>
      </c>
      <c r="V9566" s="1">
        <f t="shared" si="597"/>
        <v>1.642010342604445</v>
      </c>
      <c r="W9566" s="1">
        <f t="shared" si="598"/>
        <v>2.8955417933821415</v>
      </c>
      <c r="X9566" s="1">
        <f t="shared" si="599"/>
        <v>642.31231231231232</v>
      </c>
    </row>
    <row r="9567" spans="1:24" hidden="1" x14ac:dyDescent="0.3">
      <c r="A9567" s="18" t="str">
        <f t="shared" si="596"/>
        <v>OFF - Light Commercial - Welders_2000_100</v>
      </c>
      <c r="B9567" s="1" t="s">
        <v>40</v>
      </c>
      <c r="C9567" s="1">
        <v>2020</v>
      </c>
      <c r="D9567" s="1" t="s">
        <v>180</v>
      </c>
      <c r="E9567" s="1">
        <v>2000</v>
      </c>
      <c r="F9567" s="1">
        <v>100</v>
      </c>
      <c r="G9567" s="1" t="s">
        <v>12</v>
      </c>
      <c r="H9567" s="1">
        <v>2.6581691488578599E-4</v>
      </c>
      <c r="I9567" s="1">
        <v>2.4449839831194598E-4</v>
      </c>
      <c r="J9567" s="1">
        <v>2.9251530000000002E-4</v>
      </c>
      <c r="K9567" s="1">
        <v>4.3208539999999998E-3</v>
      </c>
      <c r="L9567" s="1">
        <v>8.9668509999999996E-4</v>
      </c>
      <c r="M9567" s="1">
        <v>5.3178250000000003E-2</v>
      </c>
      <c r="N9567" s="1">
        <v>3.7077147000000001E-6</v>
      </c>
      <c r="O9567" s="1">
        <v>2.8013844399999999E-6</v>
      </c>
      <c r="P9567" s="1">
        <v>5.1377600000000003E-7</v>
      </c>
      <c r="Q9567" s="1">
        <v>8.0940514938555899E-7</v>
      </c>
      <c r="R9567" s="1">
        <v>2310.4499999999998</v>
      </c>
      <c r="S9567" s="1">
        <v>635.1</v>
      </c>
      <c r="T9567" s="1">
        <v>3.07</v>
      </c>
      <c r="U9567" s="1">
        <v>44457</v>
      </c>
      <c r="V9567" s="1">
        <f t="shared" si="597"/>
        <v>1.8210608859034414</v>
      </c>
      <c r="W9567" s="1">
        <f t="shared" si="598"/>
        <v>6.6786456429012642</v>
      </c>
      <c r="X9567" s="1">
        <f t="shared" si="599"/>
        <v>206.87296416938113</v>
      </c>
    </row>
    <row r="9568" spans="1:24" hidden="1" x14ac:dyDescent="0.3">
      <c r="A9568" s="18" t="str">
        <f t="shared" si="596"/>
        <v>OFF - Light Commercial - Welders_2000_175</v>
      </c>
      <c r="B9568" s="1" t="s">
        <v>40</v>
      </c>
      <c r="C9568" s="1">
        <v>2020</v>
      </c>
      <c r="D9568" s="1" t="s">
        <v>180</v>
      </c>
      <c r="E9568" s="1">
        <v>2000</v>
      </c>
      <c r="F9568" s="1">
        <v>175</v>
      </c>
      <c r="G9568" s="1" t="s">
        <v>12</v>
      </c>
      <c r="H9568" s="1">
        <v>1.5695899545545001E-5</v>
      </c>
      <c r="I9568" s="1">
        <v>1.4437088401992201E-5</v>
      </c>
      <c r="J9568" s="1">
        <v>1.7272379999999999E-5</v>
      </c>
      <c r="K9568" s="1">
        <v>2.377119E-4</v>
      </c>
      <c r="L9568" s="1">
        <v>1.2799910000000001E-4</v>
      </c>
      <c r="M9568" s="1">
        <v>6.6210979999999997E-3</v>
      </c>
      <c r="N9568" s="1">
        <v>4.7466215999999999E-7</v>
      </c>
      <c r="O9568" s="1">
        <v>3.5863363200000002E-7</v>
      </c>
      <c r="P9568" s="1">
        <v>6.5773679999999994E-8</v>
      </c>
      <c r="Q9568" s="1">
        <v>9.3343721809077095E-8</v>
      </c>
      <c r="R9568" s="1">
        <v>266.45</v>
      </c>
      <c r="S9568" s="1">
        <v>43.8</v>
      </c>
      <c r="T9568" s="1">
        <v>0.21</v>
      </c>
      <c r="U9568" s="1">
        <v>5694</v>
      </c>
      <c r="V9568" s="1">
        <f t="shared" si="597"/>
        <v>0.83955809540501991</v>
      </c>
      <c r="W9568" s="1">
        <f t="shared" si="598"/>
        <v>7.443514759854744</v>
      </c>
      <c r="X9568" s="1">
        <f t="shared" si="599"/>
        <v>208.57142857142856</v>
      </c>
    </row>
    <row r="9569" spans="1:24" hidden="1" x14ac:dyDescent="0.3">
      <c r="A9569" s="18" t="str">
        <f t="shared" si="596"/>
        <v>OFF - Light Commercial - Welders_2001_25</v>
      </c>
      <c r="B9569" s="1" t="s">
        <v>40</v>
      </c>
      <c r="C9569" s="1">
        <v>2020</v>
      </c>
      <c r="D9569" s="1" t="s">
        <v>180</v>
      </c>
      <c r="E9569" s="1">
        <v>2001</v>
      </c>
      <c r="F9569" s="1">
        <v>25</v>
      </c>
      <c r="G9569" s="1" t="s">
        <v>12</v>
      </c>
      <c r="H9569" s="1">
        <v>1.45217408688714E-4</v>
      </c>
      <c r="I9569" s="1">
        <v>1.3357097251187901E-4</v>
      </c>
      <c r="J9569" s="1">
        <v>1.5980289999999999E-4</v>
      </c>
      <c r="K9569" s="1">
        <v>3.4533250000000001E-3</v>
      </c>
      <c r="L9569" s="1">
        <v>2.9941759999999999E-5</v>
      </c>
      <c r="M9569" s="1">
        <v>4.195753E-3</v>
      </c>
      <c r="N9569" s="1">
        <v>3.1655736000000001E-5</v>
      </c>
      <c r="O9569" s="1">
        <v>2.3917667199999999E-5</v>
      </c>
      <c r="P9569" s="1">
        <v>1.196323E-7</v>
      </c>
      <c r="Q9569" s="1">
        <v>1.3554019879126201E-7</v>
      </c>
      <c r="R9569" s="1">
        <v>386.9</v>
      </c>
      <c r="S9569" s="1">
        <v>576.70000000000005</v>
      </c>
      <c r="T9569" s="1">
        <v>2.78</v>
      </c>
      <c r="U9569" s="1">
        <v>6343.7</v>
      </c>
      <c r="V9569" s="1">
        <f t="shared" si="597"/>
        <v>6.9720108152897646</v>
      </c>
      <c r="W9569" s="1">
        <f t="shared" si="598"/>
        <v>1.562871562758481</v>
      </c>
      <c r="X9569" s="1">
        <f t="shared" si="599"/>
        <v>207.44604316546764</v>
      </c>
    </row>
    <row r="9570" spans="1:24" hidden="1" x14ac:dyDescent="0.3">
      <c r="A9570" s="18" t="str">
        <f t="shared" si="596"/>
        <v>OFF - Light Commercial - Welders_2001_25</v>
      </c>
      <c r="B9570" s="1" t="s">
        <v>40</v>
      </c>
      <c r="C9570" s="1">
        <v>2020</v>
      </c>
      <c r="D9570" s="1" t="s">
        <v>180</v>
      </c>
      <c r="E9570" s="1">
        <v>2001</v>
      </c>
      <c r="F9570" s="1">
        <v>25</v>
      </c>
      <c r="G9570" s="1" t="s">
        <v>5</v>
      </c>
      <c r="H9570" s="1">
        <v>3.52422152777777E-5</v>
      </c>
      <c r="I9570" s="1">
        <v>4.1941148760330501E-5</v>
      </c>
      <c r="J9570" s="1">
        <v>5.0748789999999997E-5</v>
      </c>
      <c r="K9570" s="1">
        <v>1.7862371E-4</v>
      </c>
      <c r="L9570" s="1">
        <v>3.601767E-4</v>
      </c>
      <c r="M9570" s="1">
        <v>3.6586469999999899E-2</v>
      </c>
      <c r="N9570" s="1">
        <v>2.1353777999999999E-5</v>
      </c>
      <c r="O9570" s="1">
        <v>1.9645475759999999E-5</v>
      </c>
      <c r="P9570" s="1">
        <v>5.0463399999999999E-7</v>
      </c>
      <c r="Q9570" s="1">
        <v>3.0668725754800502E-7</v>
      </c>
      <c r="R9570" s="1">
        <v>1219.0999999999999</v>
      </c>
      <c r="S9570" s="1">
        <v>3113.45</v>
      </c>
      <c r="T9570" s="1">
        <v>4.8499999999999996</v>
      </c>
      <c r="U9570" s="1">
        <v>47355.1</v>
      </c>
      <c r="V9570" s="1">
        <f t="shared" si="597"/>
        <v>0.29326630286297017</v>
      </c>
      <c r="W9570" s="1">
        <f t="shared" si="598"/>
        <v>2.5184739166298598</v>
      </c>
      <c r="X9570" s="1">
        <f t="shared" si="599"/>
        <v>641.94845360824741</v>
      </c>
    </row>
    <row r="9571" spans="1:24" hidden="1" x14ac:dyDescent="0.3">
      <c r="A9571" s="18" t="str">
        <f t="shared" si="596"/>
        <v>OFF - Light Commercial - Welders_2001_50</v>
      </c>
      <c r="B9571" s="1" t="s">
        <v>40</v>
      </c>
      <c r="C9571" s="1">
        <v>2020</v>
      </c>
      <c r="D9571" s="1" t="s">
        <v>180</v>
      </c>
      <c r="E9571" s="1">
        <v>2001</v>
      </c>
      <c r="F9571" s="1">
        <v>50</v>
      </c>
      <c r="G9571" s="1" t="s">
        <v>12</v>
      </c>
      <c r="H9571" s="1">
        <v>2.4962428630755502E-4</v>
      </c>
      <c r="I9571" s="1">
        <v>2.29604418545689E-4</v>
      </c>
      <c r="J9571" s="1">
        <v>2.7469629999999999E-4</v>
      </c>
      <c r="K9571" s="1">
        <v>5.7381419999999999E-3</v>
      </c>
      <c r="L9571" s="1">
        <v>4.0373930000000001E-4</v>
      </c>
      <c r="M9571" s="1">
        <v>3.5832969999999999E-2</v>
      </c>
      <c r="N9571" s="1">
        <v>2.4702929999999999E-6</v>
      </c>
      <c r="O9571" s="1">
        <v>1.8664436E-6</v>
      </c>
      <c r="P9571" s="1">
        <v>4.3566360000000001E-7</v>
      </c>
      <c r="Q9571" s="1">
        <v>6.0865221344000997E-7</v>
      </c>
      <c r="R9571" s="1">
        <v>1737.3999999999901</v>
      </c>
      <c r="S9571" s="1">
        <v>660.65</v>
      </c>
      <c r="T9571" s="1">
        <v>3.18</v>
      </c>
      <c r="U9571" s="1">
        <v>29729.25</v>
      </c>
      <c r="V9571" s="1">
        <f t="shared" si="597"/>
        <v>2.5573189041279565</v>
      </c>
      <c r="W9571" s="1">
        <f t="shared" si="598"/>
        <v>4.4968217544294911</v>
      </c>
      <c r="X9571" s="1">
        <f t="shared" si="599"/>
        <v>207.75157232704402</v>
      </c>
    </row>
    <row r="9572" spans="1:24" hidden="1" x14ac:dyDescent="0.3">
      <c r="A9572" s="18" t="str">
        <f t="shared" si="596"/>
        <v>OFF - Light Commercial - Welders_2001_50</v>
      </c>
      <c r="B9572" s="1" t="s">
        <v>40</v>
      </c>
      <c r="C9572" s="1">
        <v>2020</v>
      </c>
      <c r="D9572" s="1" t="s">
        <v>180</v>
      </c>
      <c r="E9572" s="1">
        <v>2001</v>
      </c>
      <c r="F9572" s="1">
        <v>50</v>
      </c>
      <c r="G9572" s="1" t="s">
        <v>5</v>
      </c>
      <c r="H9572" s="1">
        <v>8.5970833333333298E-4</v>
      </c>
      <c r="I9572" s="1">
        <v>1.02312396694214E-3</v>
      </c>
      <c r="J9572" s="1">
        <v>1.2379800000000001E-3</v>
      </c>
      <c r="K9572" s="1">
        <v>2.5633399999999999E-3</v>
      </c>
      <c r="L9572" s="1">
        <v>1.80419E-3</v>
      </c>
      <c r="M9572" s="1">
        <v>0.15938140000000001</v>
      </c>
      <c r="N9572" s="1">
        <v>2.5981160000000002E-4</v>
      </c>
      <c r="O9572" s="1">
        <v>2.3902667200000001E-4</v>
      </c>
      <c r="P9572" s="1">
        <v>2.0604039999999999E-6</v>
      </c>
      <c r="Q9572" s="1">
        <v>1.3938660387960199E-6</v>
      </c>
      <c r="R9572" s="1">
        <v>5540.7</v>
      </c>
      <c r="S9572" s="1">
        <v>4485.8499999999904</v>
      </c>
      <c r="T9572" s="1">
        <v>6.99</v>
      </c>
      <c r="U9572" s="1">
        <v>206349.09999999899</v>
      </c>
      <c r="V9572" s="1">
        <f t="shared" si="597"/>
        <v>1.6417774258643973</v>
      </c>
      <c r="W9572" s="1">
        <f t="shared" si="598"/>
        <v>2.8951314891226665</v>
      </c>
      <c r="X9572" s="1">
        <f t="shared" si="599"/>
        <v>641.75250357653647</v>
      </c>
    </row>
    <row r="9573" spans="1:24" hidden="1" x14ac:dyDescent="0.3">
      <c r="A9573" s="18" t="str">
        <f t="shared" si="596"/>
        <v>OFF - Light Commercial - Welders_2001_100</v>
      </c>
      <c r="B9573" s="1" t="s">
        <v>40</v>
      </c>
      <c r="C9573" s="1">
        <v>2020</v>
      </c>
      <c r="D9573" s="1" t="s">
        <v>180</v>
      </c>
      <c r="E9573" s="1">
        <v>2001</v>
      </c>
      <c r="F9573" s="1">
        <v>100</v>
      </c>
      <c r="G9573" s="1" t="s">
        <v>12</v>
      </c>
      <c r="H9573" s="1">
        <v>2.7685641821127699E-4</v>
      </c>
      <c r="I9573" s="1">
        <v>2.5465253347073299E-4</v>
      </c>
      <c r="J9573" s="1">
        <v>3.0466359999999998E-4</v>
      </c>
      <c r="K9573" s="1">
        <v>4.5210820000000001E-3</v>
      </c>
      <c r="L9573" s="1">
        <v>9.4752490000000003E-4</v>
      </c>
      <c r="M9573" s="1">
        <v>5.6251420000000003E-2</v>
      </c>
      <c r="N9573" s="1">
        <v>3.9219840000000003E-6</v>
      </c>
      <c r="O9573" s="1">
        <v>2.9632768000000002E-6</v>
      </c>
      <c r="P9573" s="1">
        <v>5.4346710000000005E-7</v>
      </c>
      <c r="Q9573" s="1">
        <v>8.5543766972976203E-7</v>
      </c>
      <c r="R9573" s="1">
        <v>2441.85</v>
      </c>
      <c r="S9573" s="1">
        <v>675.25</v>
      </c>
      <c r="T9573" s="1">
        <v>3.24</v>
      </c>
      <c r="U9573" s="1">
        <v>47267.5</v>
      </c>
      <c r="V9573" s="1">
        <f t="shared" si="597"/>
        <v>1.7839142267721098</v>
      </c>
      <c r="W9573" s="1">
        <f t="shared" si="598"/>
        <v>6.6376844019307022</v>
      </c>
      <c r="X9573" s="1">
        <f t="shared" si="599"/>
        <v>208.41049382716048</v>
      </c>
    </row>
    <row r="9574" spans="1:24" hidden="1" x14ac:dyDescent="0.3">
      <c r="A9574" s="18" t="str">
        <f t="shared" si="596"/>
        <v>OFF - Light Commercial - Welders_2001_175</v>
      </c>
      <c r="B9574" s="1" t="s">
        <v>40</v>
      </c>
      <c r="C9574" s="1">
        <v>2020</v>
      </c>
      <c r="D9574" s="1" t="s">
        <v>180</v>
      </c>
      <c r="E9574" s="1">
        <v>2001</v>
      </c>
      <c r="F9574" s="1">
        <v>175</v>
      </c>
      <c r="G9574" s="1" t="s">
        <v>12</v>
      </c>
      <c r="H9574" s="1">
        <v>1.6522960382174701E-5</v>
      </c>
      <c r="I9574" s="1">
        <v>1.5197818959524299E-5</v>
      </c>
      <c r="J9574" s="1">
        <v>1.8182510000000002E-5</v>
      </c>
      <c r="K9574" s="1">
        <v>2.4969949999999999E-4</v>
      </c>
      <c r="L9574" s="1">
        <v>1.3513119999999999E-4</v>
      </c>
      <c r="M9574" s="1">
        <v>7.0037320000000004E-3</v>
      </c>
      <c r="N9574" s="1">
        <v>5.020929E-7</v>
      </c>
      <c r="O9574" s="1">
        <v>3.7935907999999997E-7</v>
      </c>
      <c r="P9574" s="1">
        <v>6.9574739999999996E-8</v>
      </c>
      <c r="Q9574" s="1">
        <v>9.8458446291766306E-8</v>
      </c>
      <c r="R9574" s="1">
        <v>281.05</v>
      </c>
      <c r="S9574" s="1">
        <v>47.45</v>
      </c>
      <c r="T9574" s="1">
        <v>0.22</v>
      </c>
      <c r="U9574" s="1">
        <v>6168.5</v>
      </c>
      <c r="V9574" s="1">
        <f t="shared" si="597"/>
        <v>0.81581239298006636</v>
      </c>
      <c r="W9574" s="1">
        <f t="shared" si="598"/>
        <v>7.253784765555503</v>
      </c>
      <c r="X9574" s="1">
        <f t="shared" si="599"/>
        <v>215.68181818181819</v>
      </c>
    </row>
    <row r="9575" spans="1:24" hidden="1" x14ac:dyDescent="0.3">
      <c r="A9575" s="18" t="str">
        <f t="shared" si="596"/>
        <v>OFF - Light Commercial - Welders_2002_25</v>
      </c>
      <c r="B9575" s="1" t="s">
        <v>40</v>
      </c>
      <c r="C9575" s="1">
        <v>2020</v>
      </c>
      <c r="D9575" s="1" t="s">
        <v>180</v>
      </c>
      <c r="E9575" s="1">
        <v>2002</v>
      </c>
      <c r="F9575" s="1">
        <v>25</v>
      </c>
      <c r="G9575" s="1" t="s">
        <v>12</v>
      </c>
      <c r="H9575" s="1">
        <v>2.0440824071120699E-4</v>
      </c>
      <c r="I9575" s="1">
        <v>1.88014699806168E-4</v>
      </c>
      <c r="J9575" s="1">
        <v>2.249388E-4</v>
      </c>
      <c r="K9575" s="1">
        <v>4.8609050000000004E-3</v>
      </c>
      <c r="L9575" s="1">
        <v>4.2146079999999998E-5</v>
      </c>
      <c r="M9575" s="1">
        <v>5.9059489999999997E-3</v>
      </c>
      <c r="N9575" s="1">
        <v>4.4558658000000003E-5</v>
      </c>
      <c r="O9575" s="1">
        <v>3.3666541600000002E-5</v>
      </c>
      <c r="P9575" s="1">
        <v>1.683946E-7</v>
      </c>
      <c r="Q9575" s="1">
        <v>1.90523486980171E-7</v>
      </c>
      <c r="R9575" s="1">
        <v>543.85</v>
      </c>
      <c r="S9575" s="1">
        <v>810.3</v>
      </c>
      <c r="T9575" s="1">
        <v>3.91</v>
      </c>
      <c r="U9575" s="1">
        <v>8913.2999999999993</v>
      </c>
      <c r="V9575" s="1">
        <f t="shared" si="597"/>
        <v>6.9846055102308178</v>
      </c>
      <c r="W9575" s="1">
        <f t="shared" si="598"/>
        <v>1.5656953573636039</v>
      </c>
      <c r="X9575" s="1">
        <f t="shared" si="599"/>
        <v>207.23785166240407</v>
      </c>
    </row>
    <row r="9576" spans="1:24" hidden="1" x14ac:dyDescent="0.3">
      <c r="A9576" s="18" t="str">
        <f t="shared" si="596"/>
        <v>OFF - Light Commercial - Welders_2002_25</v>
      </c>
      <c r="B9576" s="1" t="s">
        <v>40</v>
      </c>
      <c r="C9576" s="1">
        <v>2020</v>
      </c>
      <c r="D9576" s="1" t="s">
        <v>180</v>
      </c>
      <c r="E9576" s="1">
        <v>2002</v>
      </c>
      <c r="F9576" s="1">
        <v>25</v>
      </c>
      <c r="G9576" s="1" t="s">
        <v>5</v>
      </c>
      <c r="H9576" s="1">
        <v>3.9442763888888803E-5</v>
      </c>
      <c r="I9576" s="1">
        <v>4.6940148760330498E-5</v>
      </c>
      <c r="J9576" s="1">
        <v>5.6797579999999998E-5</v>
      </c>
      <c r="K9576" s="1">
        <v>1.9991397E-4</v>
      </c>
      <c r="L9576" s="1">
        <v>4.031064E-4</v>
      </c>
      <c r="M9576" s="1">
        <v>4.0947239999999899E-2</v>
      </c>
      <c r="N9576" s="1">
        <v>2.3898949999999999E-5</v>
      </c>
      <c r="O9576" s="1">
        <v>2.1987034000000001E-5</v>
      </c>
      <c r="P9576" s="1">
        <v>5.6478160000000004E-7</v>
      </c>
      <c r="Q9576" s="1">
        <v>3.4341627042800502E-7</v>
      </c>
      <c r="R9576" s="1">
        <v>1365.1</v>
      </c>
      <c r="S9576" s="1">
        <v>3485.75</v>
      </c>
      <c r="T9576" s="1">
        <v>5.43</v>
      </c>
      <c r="U9576" s="1">
        <v>53027.199999999997</v>
      </c>
      <c r="V9576" s="1">
        <f t="shared" si="597"/>
        <v>0.29311251823170259</v>
      </c>
      <c r="W9576" s="1">
        <f t="shared" si="598"/>
        <v>2.5171529093910796</v>
      </c>
      <c r="X9576" s="1">
        <f t="shared" si="599"/>
        <v>641.94290976058937</v>
      </c>
    </row>
    <row r="9577" spans="1:24" hidden="1" x14ac:dyDescent="0.3">
      <c r="A9577" s="18" t="str">
        <f t="shared" si="596"/>
        <v>OFF - Light Commercial - Welders_2002_50</v>
      </c>
      <c r="B9577" s="1" t="s">
        <v>40</v>
      </c>
      <c r="C9577" s="1">
        <v>2020</v>
      </c>
      <c r="D9577" s="1" t="s">
        <v>180</v>
      </c>
      <c r="E9577" s="1">
        <v>2002</v>
      </c>
      <c r="F9577" s="1">
        <v>50</v>
      </c>
      <c r="G9577" s="1" t="s">
        <v>12</v>
      </c>
      <c r="H9577" s="1">
        <v>2.7505322875688701E-4</v>
      </c>
      <c r="I9577" s="1">
        <v>2.5299395981058401E-4</v>
      </c>
      <c r="J9577" s="1">
        <v>3.0267929999999997E-4</v>
      </c>
      <c r="K9577" s="1">
        <v>6.3576120000000003E-3</v>
      </c>
      <c r="L9577" s="1">
        <v>4.5147649999999998E-4</v>
      </c>
      <c r="M9577" s="1">
        <v>4.0111189999999998E-2</v>
      </c>
      <c r="N9577" s="1">
        <v>2.76522929999999E-6</v>
      </c>
      <c r="O9577" s="1">
        <v>2.0892843600000001E-6</v>
      </c>
      <c r="P9577" s="1">
        <v>4.8767890000000002E-7</v>
      </c>
      <c r="Q9577" s="1">
        <v>6.7897967507698497E-7</v>
      </c>
      <c r="R9577" s="1">
        <v>1938.1499999999901</v>
      </c>
      <c r="S9577" s="1">
        <v>737.3</v>
      </c>
      <c r="T9577" s="1">
        <v>3.56</v>
      </c>
      <c r="U9577" s="1">
        <v>33178.5</v>
      </c>
      <c r="V9577" s="1">
        <f t="shared" si="597"/>
        <v>2.524887344910177</v>
      </c>
      <c r="W9577" s="1">
        <f t="shared" si="598"/>
        <v>4.5057490788625962</v>
      </c>
      <c r="X9577" s="1">
        <f t="shared" si="599"/>
        <v>207.1067415730337</v>
      </c>
    </row>
    <row r="9578" spans="1:24" hidden="1" x14ac:dyDescent="0.3">
      <c r="A9578" s="18" t="str">
        <f t="shared" si="596"/>
        <v>OFF - Light Commercial - Welders_2002_50</v>
      </c>
      <c r="B9578" s="1" t="s">
        <v>40</v>
      </c>
      <c r="C9578" s="1">
        <v>2020</v>
      </c>
      <c r="D9578" s="1" t="s">
        <v>180</v>
      </c>
      <c r="E9578" s="1">
        <v>2002</v>
      </c>
      <c r="F9578" s="1">
        <v>50</v>
      </c>
      <c r="G9578" s="1" t="s">
        <v>5</v>
      </c>
      <c r="H9578" s="1">
        <v>9.6217847222222199E-4</v>
      </c>
      <c r="I9578" s="1">
        <v>1.14507190082644E-3</v>
      </c>
      <c r="J9578" s="1">
        <v>1.3855370000000001E-3</v>
      </c>
      <c r="K9578" s="1">
        <v>2.868869E-3</v>
      </c>
      <c r="L9578" s="1">
        <v>2.0192349999999999E-3</v>
      </c>
      <c r="M9578" s="1">
        <v>0.17837839999999999</v>
      </c>
      <c r="N9578" s="1">
        <v>2.907791E-4</v>
      </c>
      <c r="O9578" s="1">
        <v>2.6751677199999998E-4</v>
      </c>
      <c r="P9578" s="1">
        <v>2.3059869999999999E-6</v>
      </c>
      <c r="Q9578" s="1">
        <v>1.56006482207802E-6</v>
      </c>
      <c r="R9578" s="1">
        <v>6201.3499999999904</v>
      </c>
      <c r="S9578" s="1">
        <v>5022.3999999999996</v>
      </c>
      <c r="T9578" s="1">
        <v>7.82</v>
      </c>
      <c r="U9578" s="1">
        <v>231030.39999999999</v>
      </c>
      <c r="V9578" s="1">
        <f t="shared" si="597"/>
        <v>1.6411649308527234</v>
      </c>
      <c r="W9578" s="1">
        <f t="shared" si="598"/>
        <v>2.8940520387921826</v>
      </c>
      <c r="X9578" s="1">
        <f t="shared" si="599"/>
        <v>642.25063938618916</v>
      </c>
    </row>
    <row r="9579" spans="1:24" hidden="1" x14ac:dyDescent="0.3">
      <c r="A9579" s="18" t="str">
        <f t="shared" si="596"/>
        <v>OFF - Light Commercial - Welders_2002_100</v>
      </c>
      <c r="B9579" s="1" t="s">
        <v>40</v>
      </c>
      <c r="C9579" s="1">
        <v>2020</v>
      </c>
      <c r="D9579" s="1" t="s">
        <v>180</v>
      </c>
      <c r="E9579" s="1">
        <v>2002</v>
      </c>
      <c r="F9579" s="1">
        <v>100</v>
      </c>
      <c r="G9579" s="1" t="s">
        <v>12</v>
      </c>
      <c r="H9579" s="1">
        <v>3.0507315716727599E-4</v>
      </c>
      <c r="I9579" s="1">
        <v>2.8060628996246E-4</v>
      </c>
      <c r="J9579" s="1">
        <v>3.3571440000000001E-4</v>
      </c>
      <c r="K9579" s="1">
        <v>5.0054879999999998E-3</v>
      </c>
      <c r="L9579" s="1">
        <v>1.0595559999999999E-3</v>
      </c>
      <c r="M9579" s="1">
        <v>6.2967469999999998E-2</v>
      </c>
      <c r="N9579" s="1">
        <v>4.3902431999999999E-6</v>
      </c>
      <c r="O9579" s="1">
        <v>3.3170726399999998E-6</v>
      </c>
      <c r="P9579" s="1">
        <v>6.083536E-7</v>
      </c>
      <c r="Q9579" s="1">
        <v>9.5517479714220003E-7</v>
      </c>
      <c r="R9579" s="1">
        <v>2726.5499999999902</v>
      </c>
      <c r="S9579" s="1">
        <v>755.55</v>
      </c>
      <c r="T9579" s="1">
        <v>3.63</v>
      </c>
      <c r="U9579" s="1">
        <v>52888.499999999898</v>
      </c>
      <c r="V9579" s="1">
        <f t="shared" si="597"/>
        <v>1.7568098288610032</v>
      </c>
      <c r="W9579" s="1">
        <f t="shared" si="598"/>
        <v>6.6336303269526686</v>
      </c>
      <c r="X9579" s="1">
        <f t="shared" si="599"/>
        <v>208.14049586776858</v>
      </c>
    </row>
    <row r="9580" spans="1:24" hidden="1" x14ac:dyDescent="0.3">
      <c r="A9580" s="18" t="str">
        <f t="shared" si="596"/>
        <v>OFF - Light Commercial - Welders_2002_175</v>
      </c>
      <c r="B9580" s="1" t="s">
        <v>40</v>
      </c>
      <c r="C9580" s="1">
        <v>2020</v>
      </c>
      <c r="D9580" s="1" t="s">
        <v>180</v>
      </c>
      <c r="E9580" s="1">
        <v>2002</v>
      </c>
      <c r="F9580" s="1">
        <v>175</v>
      </c>
      <c r="G9580" s="1" t="s">
        <v>12</v>
      </c>
      <c r="H9580" s="1">
        <v>1.8406099747464401E-5</v>
      </c>
      <c r="I9580" s="1">
        <v>1.6929930547717701E-5</v>
      </c>
      <c r="J9580" s="1">
        <v>2.0254790000000001E-5</v>
      </c>
      <c r="K9580" s="1">
        <v>2.7755279999999998E-4</v>
      </c>
      <c r="L9580" s="1">
        <v>1.50968E-4</v>
      </c>
      <c r="M9580" s="1">
        <v>7.8399179999999995E-3</v>
      </c>
      <c r="N9580" s="1">
        <v>5.6203866000000003E-7</v>
      </c>
      <c r="O9580" s="1">
        <v>4.2465143199999999E-7</v>
      </c>
      <c r="P9580" s="1">
        <v>7.7881379999999996E-8</v>
      </c>
      <c r="Q9580" s="1">
        <v>1.1124525749848899E-7</v>
      </c>
      <c r="R9580" s="1">
        <v>317.55</v>
      </c>
      <c r="S9580" s="1">
        <v>51.1</v>
      </c>
      <c r="T9580" s="1">
        <v>0.25</v>
      </c>
      <c r="U9580" s="1">
        <v>6643</v>
      </c>
      <c r="V9580" s="1">
        <f t="shared" si="597"/>
        <v>0.84387772759062318</v>
      </c>
      <c r="W9580" s="1">
        <f t="shared" si="598"/>
        <v>7.5250475729846142</v>
      </c>
      <c r="X9580" s="1">
        <f t="shared" si="599"/>
        <v>204.4</v>
      </c>
    </row>
    <row r="9581" spans="1:24" hidden="1" x14ac:dyDescent="0.3">
      <c r="A9581" s="18" t="str">
        <f t="shared" si="596"/>
        <v>OFF - Light Commercial - Welders_2003_25</v>
      </c>
      <c r="B9581" s="1" t="s">
        <v>40</v>
      </c>
      <c r="C9581" s="1">
        <v>2020</v>
      </c>
      <c r="D9581" s="1" t="s">
        <v>180</v>
      </c>
      <c r="E9581" s="1">
        <v>2003</v>
      </c>
      <c r="F9581" s="1">
        <v>25</v>
      </c>
      <c r="G9581" s="1" t="s">
        <v>12</v>
      </c>
      <c r="H9581" s="1">
        <v>2.15111878077748E-4</v>
      </c>
      <c r="I9581" s="1">
        <v>1.9785990545591301E-4</v>
      </c>
      <c r="J9581" s="1">
        <v>2.3671750000000001E-4</v>
      </c>
      <c r="K9581" s="1">
        <v>8.6391939999999993E-3</v>
      </c>
      <c r="L9581" s="1">
        <v>1.6245003999999999E-4</v>
      </c>
      <c r="M9581" s="1">
        <v>1.4459471999999999E-2</v>
      </c>
      <c r="N9581" s="1">
        <v>1.0909251E-4</v>
      </c>
      <c r="O9581" s="1">
        <v>8.2425451999999994E-5</v>
      </c>
      <c r="P9581" s="1">
        <v>3.9083239999999998E-7</v>
      </c>
      <c r="Q9581" s="1">
        <v>3.8360433620168699E-7</v>
      </c>
      <c r="R9581" s="1">
        <v>1095</v>
      </c>
      <c r="S9581" s="1">
        <v>1660.75</v>
      </c>
      <c r="T9581" s="1">
        <v>7.99</v>
      </c>
      <c r="U9581" s="1">
        <v>21881.75</v>
      </c>
      <c r="V9581" s="1">
        <f t="shared" si="597"/>
        <v>2.9940865202243039</v>
      </c>
      <c r="W9581" s="1">
        <f t="shared" si="598"/>
        <v>2.4582518315327704</v>
      </c>
      <c r="X9581" s="1">
        <f t="shared" si="599"/>
        <v>207.85356695869837</v>
      </c>
    </row>
    <row r="9582" spans="1:24" hidden="1" x14ac:dyDescent="0.3">
      <c r="A9582" s="18" t="str">
        <f t="shared" si="596"/>
        <v>OFF - Light Commercial - Welders_2003_25</v>
      </c>
      <c r="B9582" s="1" t="s">
        <v>40</v>
      </c>
      <c r="C9582" s="1">
        <v>2020</v>
      </c>
      <c r="D9582" s="1" t="s">
        <v>180</v>
      </c>
      <c r="E9582" s="1">
        <v>2003</v>
      </c>
      <c r="F9582" s="1">
        <v>25</v>
      </c>
      <c r="G9582" s="1" t="s">
        <v>5</v>
      </c>
      <c r="H9582" s="1">
        <v>4.5925652777777699E-5</v>
      </c>
      <c r="I9582" s="1">
        <v>5.4655322314049498E-5</v>
      </c>
      <c r="J9582" s="1">
        <v>6.6132939999999994E-5</v>
      </c>
      <c r="K9582" s="1">
        <v>2.327722E-4</v>
      </c>
      <c r="L9582" s="1">
        <v>4.6936180000000001E-4</v>
      </c>
      <c r="M9582" s="1">
        <v>4.7677400000000002E-2</v>
      </c>
      <c r="N9582" s="1">
        <v>2.7827029999999998E-5</v>
      </c>
      <c r="O9582" s="1">
        <v>2.56008676E-5</v>
      </c>
      <c r="P9582" s="1">
        <v>6.5761020000000001E-7</v>
      </c>
      <c r="Q9582" s="1">
        <v>3.9942801507000603E-7</v>
      </c>
      <c r="R9582" s="1">
        <v>1587.75</v>
      </c>
      <c r="S9582" s="1">
        <v>4055.15</v>
      </c>
      <c r="T9582" s="1">
        <v>6.32</v>
      </c>
      <c r="U9582" s="1">
        <v>61688.65</v>
      </c>
      <c r="V9582" s="1">
        <f t="shared" si="597"/>
        <v>0.2933700630914573</v>
      </c>
      <c r="W9582" s="1">
        <f t="shared" si="598"/>
        <v>2.5193649044372051</v>
      </c>
      <c r="X9582" s="1">
        <f t="shared" si="599"/>
        <v>641.63765822784808</v>
      </c>
    </row>
    <row r="9583" spans="1:24" hidden="1" x14ac:dyDescent="0.3">
      <c r="A9583" s="18" t="str">
        <f t="shared" si="596"/>
        <v>OFF - Light Commercial - Welders_2003_50</v>
      </c>
      <c r="B9583" s="1" t="s">
        <v>40</v>
      </c>
      <c r="C9583" s="1">
        <v>2020</v>
      </c>
      <c r="D9583" s="1" t="s">
        <v>180</v>
      </c>
      <c r="E9583" s="1">
        <v>2003</v>
      </c>
      <c r="F9583" s="1">
        <v>50</v>
      </c>
      <c r="G9583" s="1" t="s">
        <v>12</v>
      </c>
      <c r="H9583" s="1">
        <v>3.1518075967863697E-4</v>
      </c>
      <c r="I9583" s="1">
        <v>2.8990326275240999E-4</v>
      </c>
      <c r="J9583" s="1">
        <v>3.4683719999999997E-4</v>
      </c>
      <c r="K9583" s="1">
        <v>7.3264439999999997E-3</v>
      </c>
      <c r="L9583" s="1">
        <v>5.2515989999999996E-4</v>
      </c>
      <c r="M9583" s="1">
        <v>4.6705829999999997E-2</v>
      </c>
      <c r="N9583" s="1">
        <v>3.219858E-6</v>
      </c>
      <c r="O9583" s="1">
        <v>2.4327816E-6</v>
      </c>
      <c r="P9583" s="1">
        <v>5.6785769999999997E-7</v>
      </c>
      <c r="Q9583" s="1">
        <v>7.8894625145480199E-7</v>
      </c>
      <c r="R9583" s="1">
        <v>2252.0500000000002</v>
      </c>
      <c r="S9583" s="1">
        <v>861.4</v>
      </c>
      <c r="T9583" s="1">
        <v>4.1399999999999997</v>
      </c>
      <c r="U9583" s="1">
        <v>38762.999999999898</v>
      </c>
      <c r="V9583" s="1">
        <f t="shared" si="597"/>
        <v>2.4764201134199384</v>
      </c>
      <c r="W9583" s="1">
        <f t="shared" si="598"/>
        <v>4.4860362273062826</v>
      </c>
      <c r="X9583" s="1">
        <f t="shared" si="599"/>
        <v>208.06763285024155</v>
      </c>
    </row>
    <row r="9584" spans="1:24" hidden="1" x14ac:dyDescent="0.3">
      <c r="A9584" s="18" t="str">
        <f t="shared" si="596"/>
        <v>OFF - Light Commercial - Welders_2003_50</v>
      </c>
      <c r="B9584" s="1" t="s">
        <v>40</v>
      </c>
      <c r="C9584" s="1">
        <v>2020</v>
      </c>
      <c r="D9584" s="1" t="s">
        <v>180</v>
      </c>
      <c r="E9584" s="1">
        <v>2003</v>
      </c>
      <c r="F9584" s="1">
        <v>50</v>
      </c>
      <c r="G9584" s="1" t="s">
        <v>5</v>
      </c>
      <c r="H9584" s="1">
        <v>1.09626597222222E-3</v>
      </c>
      <c r="I9584" s="1">
        <v>1.30464710743801E-3</v>
      </c>
      <c r="J9584" s="1">
        <v>1.5786229999999999E-3</v>
      </c>
      <c r="K9584" s="1">
        <v>3.275011E-3</v>
      </c>
      <c r="L9584" s="1">
        <v>2.3359169999999999E-3</v>
      </c>
      <c r="M9584" s="1">
        <v>0.20769689999999999</v>
      </c>
      <c r="N9584" s="1">
        <v>3.3278030000000002E-4</v>
      </c>
      <c r="O9584" s="1">
        <v>3.0615787600000001E-4</v>
      </c>
      <c r="P9584" s="1">
        <v>2.685003E-6</v>
      </c>
      <c r="Q9584" s="1">
        <v>1.8144132362720201E-6</v>
      </c>
      <c r="R9584" s="1">
        <v>7212.4</v>
      </c>
      <c r="S9584" s="1">
        <v>5847.3</v>
      </c>
      <c r="T9584" s="1">
        <v>9.1</v>
      </c>
      <c r="U9584" s="1">
        <v>268975.8</v>
      </c>
      <c r="V9584" s="1">
        <f t="shared" si="597"/>
        <v>1.6060847133378158</v>
      </c>
      <c r="W9584" s="1">
        <f t="shared" si="598"/>
        <v>2.8756286385314276</v>
      </c>
      <c r="X9584" s="1">
        <f t="shared" si="599"/>
        <v>642.56043956043959</v>
      </c>
    </row>
    <row r="9585" spans="1:24" hidden="1" x14ac:dyDescent="0.3">
      <c r="A9585" s="18" t="str">
        <f t="shared" si="596"/>
        <v>OFF - Light Commercial - Welders_2003_100</v>
      </c>
      <c r="B9585" s="1" t="s">
        <v>40</v>
      </c>
      <c r="C9585" s="1">
        <v>2020</v>
      </c>
      <c r="D9585" s="1" t="s">
        <v>180</v>
      </c>
      <c r="E9585" s="1">
        <v>2003</v>
      </c>
      <c r="F9585" s="1">
        <v>100</v>
      </c>
      <c r="G9585" s="1" t="s">
        <v>12</v>
      </c>
      <c r="H9585" s="1">
        <v>3.4959629747764297E-4</v>
      </c>
      <c r="I9585" s="1">
        <v>3.2155867441993602E-4</v>
      </c>
      <c r="J9585" s="1">
        <v>3.8470939999999998E-4</v>
      </c>
      <c r="K9585" s="1">
        <v>5.7639470000000002E-3</v>
      </c>
      <c r="L9585" s="1">
        <v>1.23248E-3</v>
      </c>
      <c r="M9585" s="1">
        <v>7.3319869999999995E-2</v>
      </c>
      <c r="N9585" s="1">
        <v>5.1120378000000003E-6</v>
      </c>
      <c r="O9585" s="1">
        <v>3.8624285599999999E-6</v>
      </c>
      <c r="P9585" s="1">
        <v>7.0837220000000002E-7</v>
      </c>
      <c r="Q9585" s="1">
        <v>1.11117389386422E-6</v>
      </c>
      <c r="R9585" s="1">
        <v>3171.85</v>
      </c>
      <c r="S9585" s="1">
        <v>879.65</v>
      </c>
      <c r="T9585" s="1">
        <v>4.2300000000000004</v>
      </c>
      <c r="U9585" s="1">
        <v>61575.5</v>
      </c>
      <c r="V9585" s="1">
        <f t="shared" si="597"/>
        <v>1.7291827056810569</v>
      </c>
      <c r="W9585" s="1">
        <f t="shared" si="598"/>
        <v>6.6276647798174277</v>
      </c>
      <c r="X9585" s="1">
        <f t="shared" si="599"/>
        <v>207.95508274231676</v>
      </c>
    </row>
    <row r="9586" spans="1:24" hidden="1" x14ac:dyDescent="0.3">
      <c r="A9586" s="18" t="str">
        <f t="shared" si="596"/>
        <v>OFF - Light Commercial - Welders_2003_175</v>
      </c>
      <c r="B9586" s="1" t="s">
        <v>40</v>
      </c>
      <c r="C9586" s="1">
        <v>2020</v>
      </c>
      <c r="D9586" s="1" t="s">
        <v>180</v>
      </c>
      <c r="E9586" s="1">
        <v>2003</v>
      </c>
      <c r="F9586" s="1">
        <v>175</v>
      </c>
      <c r="G9586" s="1" t="s">
        <v>12</v>
      </c>
      <c r="H9586" s="1">
        <v>2.1327942757390401E-5</v>
      </c>
      <c r="I9586" s="1">
        <v>1.9617441748247701E-5</v>
      </c>
      <c r="J9586" s="1">
        <v>2.3470100000000001E-5</v>
      </c>
      <c r="K9586" s="1">
        <v>3.2090420000000002E-4</v>
      </c>
      <c r="L9586" s="1">
        <v>1.7544300000000001E-4</v>
      </c>
      <c r="M9586" s="1">
        <v>9.1288710000000002E-3</v>
      </c>
      <c r="N9586" s="1">
        <v>6.5444273999999996E-7</v>
      </c>
      <c r="O9586" s="1">
        <v>4.9446784800000004E-7</v>
      </c>
      <c r="P9586" s="1">
        <v>9.0685780000000005E-8</v>
      </c>
      <c r="Q9586" s="1">
        <v>1.29146793187901E-7</v>
      </c>
      <c r="R9586" s="1">
        <v>368.65</v>
      </c>
      <c r="S9586" s="1">
        <v>62.05</v>
      </c>
      <c r="T9586" s="1">
        <v>0.28999999999999998</v>
      </c>
      <c r="U9586" s="1">
        <v>8066.5</v>
      </c>
      <c r="V9586" s="1">
        <f t="shared" si="597"/>
        <v>0.80527799963118707</v>
      </c>
      <c r="W9586" s="1">
        <f t="shared" si="598"/>
        <v>7.2017743140190049</v>
      </c>
      <c r="X9586" s="1">
        <f t="shared" si="599"/>
        <v>213.9655172413793</v>
      </c>
    </row>
    <row r="9587" spans="1:24" hidden="1" x14ac:dyDescent="0.3">
      <c r="A9587" s="18" t="str">
        <f t="shared" si="596"/>
        <v>OFF - Light Commercial - Welders_2004_25</v>
      </c>
      <c r="B9587" s="1" t="s">
        <v>40</v>
      </c>
      <c r="C9587" s="1">
        <v>2020</v>
      </c>
      <c r="D9587" s="1" t="s">
        <v>180</v>
      </c>
      <c r="E9587" s="1">
        <v>2004</v>
      </c>
      <c r="F9587" s="1">
        <v>25</v>
      </c>
      <c r="G9587" s="1" t="s">
        <v>12</v>
      </c>
      <c r="H9587" s="1">
        <v>4.7394103625916502E-4</v>
      </c>
      <c r="I9587" s="1">
        <v>4.3593096515118001E-4</v>
      </c>
      <c r="J9587" s="1">
        <v>5.2154320000000003E-4</v>
      </c>
      <c r="K9587" s="1">
        <v>1.9054253E-2</v>
      </c>
      <c r="L9587" s="1">
        <v>3.4805239999999998E-4</v>
      </c>
      <c r="M9587" s="1">
        <v>3.1496799999999998E-2</v>
      </c>
      <c r="N9587" s="1">
        <v>2.3763413699999999E-4</v>
      </c>
      <c r="O9587" s="1">
        <v>1.795457924E-4</v>
      </c>
      <c r="P9587" s="1">
        <v>8.3041530000000004E-7</v>
      </c>
      <c r="Q9587" s="1">
        <v>8.4009349628169397E-7</v>
      </c>
      <c r="R9587" s="1">
        <v>2398.0500000000002</v>
      </c>
      <c r="S9587" s="1">
        <v>3292.3</v>
      </c>
      <c r="T9587" s="1">
        <v>15.85</v>
      </c>
      <c r="U9587" s="1">
        <v>47603.3</v>
      </c>
      <c r="V9587" s="1">
        <f t="shared" si="597"/>
        <v>3.0322797061694695</v>
      </c>
      <c r="W9587" s="1">
        <f t="shared" si="598"/>
        <v>2.4210077135437507</v>
      </c>
      <c r="X9587" s="1">
        <f t="shared" si="599"/>
        <v>207.71608832807573</v>
      </c>
    </row>
    <row r="9588" spans="1:24" hidden="1" x14ac:dyDescent="0.3">
      <c r="A9588" s="18" t="str">
        <f t="shared" si="596"/>
        <v>OFF - Light Commercial - Welders_2004_25</v>
      </c>
      <c r="B9588" s="1" t="s">
        <v>40</v>
      </c>
      <c r="C9588" s="1">
        <v>2020</v>
      </c>
      <c r="D9588" s="1" t="s">
        <v>180</v>
      </c>
      <c r="E9588" s="1">
        <v>2004</v>
      </c>
      <c r="F9588" s="1">
        <v>25</v>
      </c>
      <c r="G9588" s="1" t="s">
        <v>5</v>
      </c>
      <c r="H9588" s="1">
        <v>6.77490208333333E-5</v>
      </c>
      <c r="I9588" s="1">
        <v>8.06269338842975E-5</v>
      </c>
      <c r="J9588" s="1">
        <v>9.7558590000000004E-5</v>
      </c>
      <c r="K9588" s="1">
        <v>3.43383E-4</v>
      </c>
      <c r="L9588" s="1">
        <v>6.9239740000000001E-4</v>
      </c>
      <c r="M9588" s="1">
        <v>7.0333189999999907E-2</v>
      </c>
      <c r="N9588" s="1">
        <v>4.1050129999999997E-5</v>
      </c>
      <c r="O9588" s="1">
        <v>3.7766119599999999E-5</v>
      </c>
      <c r="P9588" s="1">
        <v>9.7009949999999992E-7</v>
      </c>
      <c r="Q9588" s="1">
        <v>5.8950065672400901E-7</v>
      </c>
      <c r="R9588" s="1">
        <v>2343.3000000000002</v>
      </c>
      <c r="S9588" s="1">
        <v>5986</v>
      </c>
      <c r="T9588" s="1">
        <v>9.32</v>
      </c>
      <c r="U9588" s="1">
        <v>91074.8</v>
      </c>
      <c r="V9588" s="1">
        <f t="shared" si="597"/>
        <v>0.29313691909595874</v>
      </c>
      <c r="W9588" s="1">
        <f t="shared" si="598"/>
        <v>2.5173627576774447</v>
      </c>
      <c r="X9588" s="1">
        <f t="shared" si="599"/>
        <v>642.27467811158795</v>
      </c>
    </row>
    <row r="9589" spans="1:24" hidden="1" x14ac:dyDescent="0.3">
      <c r="A9589" s="18" t="str">
        <f t="shared" si="596"/>
        <v>OFF - Light Commercial - Welders_2004_50</v>
      </c>
      <c r="B9589" s="1" t="s">
        <v>40</v>
      </c>
      <c r="C9589" s="1">
        <v>2020</v>
      </c>
      <c r="D9589" s="1" t="s">
        <v>180</v>
      </c>
      <c r="E9589" s="1">
        <v>2004</v>
      </c>
      <c r="F9589" s="1">
        <v>50</v>
      </c>
      <c r="G9589" s="1" t="s">
        <v>12</v>
      </c>
      <c r="H9589" s="1">
        <v>1.14658786175335E-4</v>
      </c>
      <c r="I9589" s="1">
        <v>1.05463151524073E-4</v>
      </c>
      <c r="J9589" s="1">
        <v>1.2617499999999999E-4</v>
      </c>
      <c r="K9589" s="1">
        <v>1.029015E-2</v>
      </c>
      <c r="L9589" s="1">
        <v>2.8432730000000001E-4</v>
      </c>
      <c r="M9589" s="1">
        <v>6.8902050000000006E-2</v>
      </c>
      <c r="N9589" s="1">
        <v>4.7500451999999999E-6</v>
      </c>
      <c r="O9589" s="1">
        <v>3.58892303999999E-6</v>
      </c>
      <c r="P9589" s="1">
        <v>8.3772329999999997E-7</v>
      </c>
      <c r="Q9589" s="1">
        <v>1.1341901540363201E-6</v>
      </c>
      <c r="R9589" s="1">
        <v>3237.5499999999902</v>
      </c>
      <c r="S9589" s="1">
        <v>1270.2</v>
      </c>
      <c r="T9589" s="1">
        <v>6.11</v>
      </c>
      <c r="U9589" s="1">
        <v>57159</v>
      </c>
      <c r="V9589" s="1">
        <f t="shared" si="597"/>
        <v>0.61094866982724616</v>
      </c>
      <c r="W9589" s="1">
        <f t="shared" si="598"/>
        <v>1.6471097555900511</v>
      </c>
      <c r="X9589" s="1">
        <f t="shared" si="599"/>
        <v>207.8887070376432</v>
      </c>
    </row>
    <row r="9590" spans="1:24" hidden="1" x14ac:dyDescent="0.3">
      <c r="A9590" s="18" t="str">
        <f t="shared" si="596"/>
        <v>OFF - Light Commercial - Welders_2004_50</v>
      </c>
      <c r="B9590" s="1" t="s">
        <v>40</v>
      </c>
      <c r="C9590" s="1">
        <v>2020</v>
      </c>
      <c r="D9590" s="1" t="s">
        <v>180</v>
      </c>
      <c r="E9590" s="1">
        <v>2004</v>
      </c>
      <c r="F9590" s="1">
        <v>50</v>
      </c>
      <c r="G9590" s="1" t="s">
        <v>5</v>
      </c>
      <c r="H9590" s="1">
        <v>7.7061180555555503E-4</v>
      </c>
      <c r="I9590" s="1">
        <v>9.1709173553719005E-4</v>
      </c>
      <c r="J9590" s="1">
        <v>1.1096809999999999E-3</v>
      </c>
      <c r="K9590" s="1">
        <v>3.7313519999999998E-3</v>
      </c>
      <c r="L9590" s="1">
        <v>3.1278809999999999E-3</v>
      </c>
      <c r="M9590" s="1">
        <v>0.30639230000000001</v>
      </c>
      <c r="N9590" s="1">
        <v>3.4387600000000001E-4</v>
      </c>
      <c r="O9590" s="1">
        <v>3.1636591999999999E-4</v>
      </c>
      <c r="P9590" s="1">
        <v>3.9608880000000002E-6</v>
      </c>
      <c r="Q9590" s="1">
        <v>2.6206150689880402E-6</v>
      </c>
      <c r="R9590" s="1">
        <v>10417.1</v>
      </c>
      <c r="S9590" s="1">
        <v>8624.9499999999898</v>
      </c>
      <c r="T9590" s="1">
        <v>13.43</v>
      </c>
      <c r="U9590" s="1">
        <v>396747.7</v>
      </c>
      <c r="V9590" s="1">
        <f t="shared" si="597"/>
        <v>0.76539736486361698</v>
      </c>
      <c r="W9590" s="1">
        <f t="shared" si="598"/>
        <v>2.6105042519052235</v>
      </c>
      <c r="X9590" s="1">
        <f t="shared" si="599"/>
        <v>642.21518987341699</v>
      </c>
    </row>
    <row r="9591" spans="1:24" hidden="1" x14ac:dyDescent="0.3">
      <c r="A9591" s="18" t="str">
        <f t="shared" si="596"/>
        <v>OFF - Light Commercial - Welders_2004_100</v>
      </c>
      <c r="B9591" s="1" t="s">
        <v>40</v>
      </c>
      <c r="C9591" s="1">
        <v>2020</v>
      </c>
      <c r="D9591" s="1" t="s">
        <v>180</v>
      </c>
      <c r="E9591" s="1">
        <v>2004</v>
      </c>
      <c r="F9591" s="1">
        <v>100</v>
      </c>
      <c r="G9591" s="1" t="s">
        <v>12</v>
      </c>
      <c r="H9591" s="1">
        <v>7.62677804040024E-5</v>
      </c>
      <c r="I9591" s="1">
        <v>7.0151104415601395E-5</v>
      </c>
      <c r="J9591" s="1">
        <v>8.3928040000000003E-5</v>
      </c>
      <c r="K9591" s="1">
        <v>4.4556190000000001E-3</v>
      </c>
      <c r="L9591" s="1">
        <v>3.7855089999999999E-4</v>
      </c>
      <c r="M9591" s="1">
        <v>0.108164</v>
      </c>
      <c r="N9591" s="1">
        <v>7.5414519000000001E-6</v>
      </c>
      <c r="O9591" s="1">
        <v>5.6979858799999999E-6</v>
      </c>
      <c r="P9591" s="1">
        <v>1.0450149999999999E-6</v>
      </c>
      <c r="Q9591" s="1">
        <v>1.53058130144473E-6</v>
      </c>
      <c r="R9591" s="1">
        <v>4369.05</v>
      </c>
      <c r="S9591" s="1">
        <v>1295.75</v>
      </c>
      <c r="T9591" s="1">
        <v>6.24</v>
      </c>
      <c r="U9591" s="1">
        <v>90702.5</v>
      </c>
      <c r="V9591" s="1">
        <f t="shared" si="597"/>
        <v>0.25609662543251593</v>
      </c>
      <c r="W9591" s="1">
        <f t="shared" si="598"/>
        <v>1.3819541239165634</v>
      </c>
      <c r="X9591" s="1">
        <f t="shared" si="599"/>
        <v>207.65224358974359</v>
      </c>
    </row>
    <row r="9592" spans="1:24" hidden="1" x14ac:dyDescent="0.3">
      <c r="A9592" s="18" t="str">
        <f t="shared" si="596"/>
        <v>OFF - Light Commercial - Welders_2004_175</v>
      </c>
      <c r="B9592" s="1" t="s">
        <v>40</v>
      </c>
      <c r="C9592" s="1">
        <v>2020</v>
      </c>
      <c r="D9592" s="1" t="s">
        <v>180</v>
      </c>
      <c r="E9592" s="1">
        <v>2004</v>
      </c>
      <c r="F9592" s="1">
        <v>175</v>
      </c>
      <c r="G9592" s="1" t="s">
        <v>12</v>
      </c>
      <c r="H9592" s="1">
        <v>9.2797601684418607E-6</v>
      </c>
      <c r="I9592" s="1">
        <v>8.5355234029328203E-6</v>
      </c>
      <c r="J9592" s="1">
        <v>1.021181E-5</v>
      </c>
      <c r="K9592" s="1">
        <v>4.7004410000000001E-4</v>
      </c>
      <c r="L9592" s="1">
        <v>5.6392399999999999E-5</v>
      </c>
      <c r="M9592" s="1">
        <v>1.346722E-2</v>
      </c>
      <c r="N9592" s="1">
        <v>9.654560999999999E-7</v>
      </c>
      <c r="O9592" s="1">
        <v>7.2945571999999995E-7</v>
      </c>
      <c r="P9592" s="1">
        <v>1.3378279999999999E-7</v>
      </c>
      <c r="Q9592" s="1">
        <v>1.89244805859498E-7</v>
      </c>
      <c r="R9592" s="1">
        <v>540.20000000000005</v>
      </c>
      <c r="S9592" s="1">
        <v>87.6</v>
      </c>
      <c r="T9592" s="1">
        <v>0.43</v>
      </c>
      <c r="U9592" s="1">
        <v>11388</v>
      </c>
      <c r="V9592" s="1">
        <f t="shared" si="597"/>
        <v>0.24818258266197196</v>
      </c>
      <c r="W9592" s="1">
        <f t="shared" si="598"/>
        <v>1.6396898952556411</v>
      </c>
      <c r="X9592" s="1">
        <f t="shared" si="599"/>
        <v>203.72093023255812</v>
      </c>
    </row>
    <row r="9593" spans="1:24" hidden="1" x14ac:dyDescent="0.3">
      <c r="A9593" s="18" t="str">
        <f t="shared" si="596"/>
        <v>OFF - Light Commercial - Welders_2005_25</v>
      </c>
      <c r="B9593" s="1" t="s">
        <v>40</v>
      </c>
      <c r="C9593" s="1">
        <v>2020</v>
      </c>
      <c r="D9593" s="1" t="s">
        <v>180</v>
      </c>
      <c r="E9593" s="1">
        <v>2005</v>
      </c>
      <c r="F9593" s="1">
        <v>25</v>
      </c>
      <c r="G9593" s="1" t="s">
        <v>12</v>
      </c>
      <c r="H9593" s="1">
        <v>7.7575994671217501E-4</v>
      </c>
      <c r="I9593" s="1">
        <v>7.1354399898585896E-4</v>
      </c>
      <c r="J9593" s="1">
        <v>8.536765E-4</v>
      </c>
      <c r="K9593" s="1">
        <v>3.1195541E-2</v>
      </c>
      <c r="L9593" s="1">
        <v>5.6626379999999996E-4</v>
      </c>
      <c r="M9593" s="1">
        <v>5.1429080000000002E-2</v>
      </c>
      <c r="N9593" s="1">
        <v>3.8801744999999999E-4</v>
      </c>
      <c r="O9593" s="1">
        <v>2.9316873999999998E-4</v>
      </c>
      <c r="P9593" s="1">
        <v>1.3485523000000001E-6</v>
      </c>
      <c r="Q9593" s="1">
        <v>1.37330352360203E-6</v>
      </c>
      <c r="R9593" s="1">
        <v>3920.1</v>
      </c>
      <c r="S9593" s="1">
        <v>5263.3</v>
      </c>
      <c r="T9593" s="1">
        <v>25.34</v>
      </c>
      <c r="U9593" s="1">
        <v>77737.7</v>
      </c>
      <c r="V9593" s="1">
        <f t="shared" si="597"/>
        <v>3.0393287031577927</v>
      </c>
      <c r="W9593" s="1">
        <f t="shared" si="598"/>
        <v>2.411991164308442</v>
      </c>
      <c r="X9593" s="1">
        <f t="shared" si="599"/>
        <v>207.707182320442</v>
      </c>
    </row>
    <row r="9594" spans="1:24" hidden="1" x14ac:dyDescent="0.3">
      <c r="A9594" s="18" t="str">
        <f t="shared" si="596"/>
        <v>OFF - Light Commercial - Welders_2005_25</v>
      </c>
      <c r="B9594" s="1" t="s">
        <v>40</v>
      </c>
      <c r="C9594" s="1">
        <v>2020</v>
      </c>
      <c r="D9594" s="1" t="s">
        <v>180</v>
      </c>
      <c r="E9594" s="1">
        <v>2005</v>
      </c>
      <c r="F9594" s="1">
        <v>25</v>
      </c>
      <c r="G9594" s="1" t="s">
        <v>5</v>
      </c>
      <c r="H9594" s="1">
        <v>9.7975833333333298E-5</v>
      </c>
      <c r="I9594" s="1">
        <v>1.16599338842975E-4</v>
      </c>
      <c r="J9594" s="1">
        <v>1.4108520000000001E-4</v>
      </c>
      <c r="K9594" s="1">
        <v>5.7878259999999903E-4</v>
      </c>
      <c r="L9594" s="1">
        <v>8.8853019999999997E-4</v>
      </c>
      <c r="M9594" s="1">
        <v>0.11854872999999901</v>
      </c>
      <c r="N9594" s="1">
        <v>6.3415119999999997E-5</v>
      </c>
      <c r="O9594" s="1">
        <v>5.8341910399999998E-5</v>
      </c>
      <c r="P9594" s="1">
        <v>1.6351321999999999E-6</v>
      </c>
      <c r="Q9594" s="1">
        <v>9.92601573082016E-7</v>
      </c>
      <c r="R9594" s="1">
        <v>3945.65</v>
      </c>
      <c r="S9594" s="1">
        <v>10088.5999999999</v>
      </c>
      <c r="T9594" s="1">
        <v>15.7099999999999</v>
      </c>
      <c r="U9594" s="1">
        <v>153482.5</v>
      </c>
      <c r="V9594" s="1">
        <f t="shared" si="597"/>
        <v>0.25155087013659017</v>
      </c>
      <c r="W9594" s="1">
        <f t="shared" si="598"/>
        <v>1.9169109119361425</v>
      </c>
      <c r="X9594" s="1">
        <f t="shared" si="599"/>
        <v>642.17695735200289</v>
      </c>
    </row>
    <row r="9595" spans="1:24" hidden="1" x14ac:dyDescent="0.3">
      <c r="A9595" s="18" t="str">
        <f t="shared" si="596"/>
        <v>OFF - Light Commercial - Welders_2005_50</v>
      </c>
      <c r="B9595" s="1" t="s">
        <v>40</v>
      </c>
      <c r="C9595" s="1">
        <v>2020</v>
      </c>
      <c r="D9595" s="1" t="s">
        <v>180</v>
      </c>
      <c r="E9595" s="1">
        <v>2005</v>
      </c>
      <c r="F9595" s="1">
        <v>50</v>
      </c>
      <c r="G9595" s="1" t="s">
        <v>12</v>
      </c>
      <c r="H9595" s="1">
        <v>1.8810420205027199E-4</v>
      </c>
      <c r="I9595" s="1">
        <v>1.7301824504584E-4</v>
      </c>
      <c r="J9595" s="1">
        <v>2.0699720000000001E-4</v>
      </c>
      <c r="K9595" s="1">
        <v>1.6697320000000002E-2</v>
      </c>
      <c r="L9595" s="1">
        <v>4.6366419999999998E-4</v>
      </c>
      <c r="M9595" s="1">
        <v>0.1161605</v>
      </c>
      <c r="N9595" s="1">
        <v>8.0079983999999995E-6</v>
      </c>
      <c r="O9595" s="1">
        <v>6.0504876800000001E-6</v>
      </c>
      <c r="P9595" s="1">
        <v>1.4123E-6</v>
      </c>
      <c r="Q9595" s="1">
        <v>1.89756278307767E-6</v>
      </c>
      <c r="R9595" s="1">
        <v>5416.6</v>
      </c>
      <c r="S9595" s="1">
        <v>2138.9</v>
      </c>
      <c r="T9595" s="1">
        <v>10.3</v>
      </c>
      <c r="U9595" s="1">
        <v>96250.5</v>
      </c>
      <c r="V9595" s="1">
        <f t="shared" si="597"/>
        <v>0.59521999107761336</v>
      </c>
      <c r="W9595" s="1">
        <f t="shared" si="598"/>
        <v>1.5951046140474325</v>
      </c>
      <c r="X9595" s="1">
        <f t="shared" si="599"/>
        <v>207.66019417475727</v>
      </c>
    </row>
    <row r="9596" spans="1:24" hidden="1" x14ac:dyDescent="0.3">
      <c r="A9596" s="18" t="str">
        <f t="shared" si="596"/>
        <v>OFF - Light Commercial - Welders_2005_50</v>
      </c>
      <c r="B9596" s="1" t="s">
        <v>40</v>
      </c>
      <c r="C9596" s="1">
        <v>2020</v>
      </c>
      <c r="D9596" s="1" t="s">
        <v>180</v>
      </c>
      <c r="E9596" s="1">
        <v>2005</v>
      </c>
      <c r="F9596" s="1">
        <v>50</v>
      </c>
      <c r="G9596" s="1" t="s">
        <v>5</v>
      </c>
      <c r="H9596" s="1">
        <v>8.1966111111111105E-4</v>
      </c>
      <c r="I9596" s="1">
        <v>9.7546446280991701E-4</v>
      </c>
      <c r="J9596" s="1">
        <v>1.180312E-3</v>
      </c>
      <c r="K9596" s="1">
        <v>5.5776640000000004E-3</v>
      </c>
      <c r="L9596" s="1">
        <v>5.1213680000000003E-3</v>
      </c>
      <c r="M9596" s="1">
        <v>0.51643349999999999</v>
      </c>
      <c r="N9596" s="1">
        <v>4.9539699999999996E-4</v>
      </c>
      <c r="O9596" s="1">
        <v>4.5576523999999997E-4</v>
      </c>
      <c r="P9596" s="1">
        <v>6.6761959999999996E-6</v>
      </c>
      <c r="Q9596" s="1">
        <v>4.3836076872280699E-6</v>
      </c>
      <c r="R9596" s="1">
        <v>17425.099999999999</v>
      </c>
      <c r="S9596" s="1">
        <v>14537.949999999901</v>
      </c>
      <c r="T9596" s="1">
        <v>22.64</v>
      </c>
      <c r="U9596" s="1">
        <v>668745.69999999995</v>
      </c>
      <c r="V9596" s="1">
        <f t="shared" si="597"/>
        <v>0.48299101347763557</v>
      </c>
      <c r="W9596" s="1">
        <f t="shared" si="598"/>
        <v>2.5357917330853517</v>
      </c>
      <c r="X9596" s="1">
        <f t="shared" si="599"/>
        <v>642.1356007067094</v>
      </c>
    </row>
    <row r="9597" spans="1:24" hidden="1" x14ac:dyDescent="0.3">
      <c r="A9597" s="18" t="str">
        <f t="shared" si="596"/>
        <v>OFF - Light Commercial - Welders_2005_100</v>
      </c>
      <c r="B9597" s="1" t="s">
        <v>40</v>
      </c>
      <c r="C9597" s="1">
        <v>2020</v>
      </c>
      <c r="D9597" s="1" t="s">
        <v>180</v>
      </c>
      <c r="E9597" s="1">
        <v>2005</v>
      </c>
      <c r="F9597" s="1">
        <v>100</v>
      </c>
      <c r="G9597" s="1" t="s">
        <v>12</v>
      </c>
      <c r="H9597" s="1">
        <v>1.24604362440807E-4</v>
      </c>
      <c r="I9597" s="1">
        <v>1.14611092573054E-4</v>
      </c>
      <c r="J9597" s="1">
        <v>1.3711950000000001E-4</v>
      </c>
      <c r="K9597" s="1">
        <v>7.2044589999999999E-3</v>
      </c>
      <c r="L9597" s="1">
        <v>6.2725189999999998E-4</v>
      </c>
      <c r="M9597" s="1">
        <v>0.18235129999999999</v>
      </c>
      <c r="N9597" s="1">
        <v>1.2713976E-5</v>
      </c>
      <c r="O9597" s="1">
        <v>9.6061152000000003E-6</v>
      </c>
      <c r="P9597" s="1">
        <v>1.761768E-6</v>
      </c>
      <c r="Q9597" s="1">
        <v>2.57270641479264E-6</v>
      </c>
      <c r="R9597" s="1">
        <v>7343.8</v>
      </c>
      <c r="S9597" s="1">
        <v>2182.6999999999998</v>
      </c>
      <c r="T9597" s="1">
        <v>10.51</v>
      </c>
      <c r="U9597" s="1">
        <v>152789</v>
      </c>
      <c r="V9597" s="1">
        <f t="shared" si="597"/>
        <v>0.2483837415599664</v>
      </c>
      <c r="W9597" s="1">
        <f t="shared" si="598"/>
        <v>1.3593725556999665</v>
      </c>
      <c r="X9597" s="1">
        <f t="shared" si="599"/>
        <v>207.67840152235965</v>
      </c>
    </row>
    <row r="9598" spans="1:24" hidden="1" x14ac:dyDescent="0.3">
      <c r="A9598" s="18" t="str">
        <f t="shared" si="596"/>
        <v>OFF - Light Commercial - Welders_2005_175</v>
      </c>
      <c r="B9598" s="1" t="s">
        <v>40</v>
      </c>
      <c r="C9598" s="1">
        <v>2020</v>
      </c>
      <c r="D9598" s="1" t="s">
        <v>180</v>
      </c>
      <c r="E9598" s="1">
        <v>2005</v>
      </c>
      <c r="F9598" s="1">
        <v>175</v>
      </c>
      <c r="G9598" s="1" t="s">
        <v>12</v>
      </c>
      <c r="H9598" s="1">
        <v>1.50070744493788E-5</v>
      </c>
      <c r="I9598" s="1">
        <v>1.3803507078538601E-5</v>
      </c>
      <c r="J9598" s="1">
        <v>1.651437E-5</v>
      </c>
      <c r="K9598" s="1">
        <v>7.8676470000000004E-4</v>
      </c>
      <c r="L9598" s="1">
        <v>9.3190009999999994E-5</v>
      </c>
      <c r="M9598" s="1">
        <v>2.2704100000000001E-2</v>
      </c>
      <c r="N9598" s="1">
        <v>1.6276419E-6</v>
      </c>
      <c r="O9598" s="1">
        <v>1.22977388E-6</v>
      </c>
      <c r="P9598" s="1">
        <v>2.2554150000000001E-7</v>
      </c>
      <c r="Q9598" s="1">
        <v>3.1839159904739997E-7</v>
      </c>
      <c r="R9598" s="1">
        <v>908.85</v>
      </c>
      <c r="S9598" s="1">
        <v>149.64999999999901</v>
      </c>
      <c r="T9598" s="1">
        <v>0.72</v>
      </c>
      <c r="U9598" s="1">
        <v>19454.5</v>
      </c>
      <c r="V9598" s="1">
        <f t="shared" si="597"/>
        <v>0.23494054371730208</v>
      </c>
      <c r="W9598" s="1">
        <f t="shared" si="598"/>
        <v>1.5861267353179624</v>
      </c>
      <c r="X9598" s="1">
        <f t="shared" si="599"/>
        <v>207.84722222222086</v>
      </c>
    </row>
    <row r="9599" spans="1:24" hidden="1" x14ac:dyDescent="0.3">
      <c r="A9599" s="18" t="str">
        <f t="shared" si="596"/>
        <v>OFF - Light Commercial - Welders_2006_25</v>
      </c>
      <c r="B9599" s="1" t="s">
        <v>40</v>
      </c>
      <c r="C9599" s="1">
        <v>2020</v>
      </c>
      <c r="D9599" s="1" t="s">
        <v>180</v>
      </c>
      <c r="E9599" s="1">
        <v>2006</v>
      </c>
      <c r="F9599" s="1">
        <v>25</v>
      </c>
      <c r="G9599" s="1" t="s">
        <v>12</v>
      </c>
      <c r="H9599" s="1">
        <v>1.08329493956502E-3</v>
      </c>
      <c r="I9599" s="1">
        <v>9.9641468541191293E-4</v>
      </c>
      <c r="J9599" s="1">
        <v>1.1921E-3</v>
      </c>
      <c r="K9599" s="1">
        <v>4.3571063E-2</v>
      </c>
      <c r="L9599" s="1">
        <v>7.8650710000000002E-4</v>
      </c>
      <c r="M9599" s="1">
        <v>7.1662009999999998E-2</v>
      </c>
      <c r="N9599" s="1">
        <v>5.4066887999999996E-4</v>
      </c>
      <c r="O9599" s="1">
        <v>4.0850537599999999E-4</v>
      </c>
      <c r="P9599" s="1">
        <v>1.86996809999999E-6</v>
      </c>
      <c r="Q9599" s="1">
        <v>1.91674299988776E-6</v>
      </c>
      <c r="R9599" s="1">
        <v>5471.35</v>
      </c>
      <c r="S9599" s="1">
        <v>7197.7999999999902</v>
      </c>
      <c r="T9599" s="1">
        <v>34.64</v>
      </c>
      <c r="U9599" s="1">
        <v>108368.5</v>
      </c>
      <c r="V9599" s="1">
        <f t="shared" si="597"/>
        <v>3.0445678589342813</v>
      </c>
      <c r="W9599" s="1">
        <f t="shared" si="598"/>
        <v>2.4031904311945236</v>
      </c>
      <c r="X9599" s="1">
        <f t="shared" si="599"/>
        <v>207.78868360277107</v>
      </c>
    </row>
    <row r="9600" spans="1:24" hidden="1" x14ac:dyDescent="0.3">
      <c r="A9600" s="18" t="str">
        <f t="shared" si="596"/>
        <v>OFF - Light Commercial - Welders_2006_25</v>
      </c>
      <c r="B9600" s="1" t="s">
        <v>40</v>
      </c>
      <c r="C9600" s="1">
        <v>2020</v>
      </c>
      <c r="D9600" s="1" t="s">
        <v>180</v>
      </c>
      <c r="E9600" s="1">
        <v>2006</v>
      </c>
      <c r="F9600" s="1">
        <v>25</v>
      </c>
      <c r="G9600" s="1" t="s">
        <v>5</v>
      </c>
      <c r="H9600" s="1">
        <v>9.5902208333333296E-5</v>
      </c>
      <c r="I9600" s="1">
        <v>1.14131553719008E-4</v>
      </c>
      <c r="J9600" s="1">
        <v>1.3809917999999999E-4</v>
      </c>
      <c r="K9600" s="1">
        <v>5.6653279999999996E-4</v>
      </c>
      <c r="L9600" s="1">
        <v>8.6972470000000002E-4</v>
      </c>
      <c r="M9600" s="1">
        <v>0.11603968000000001</v>
      </c>
      <c r="N9600" s="1">
        <v>6.2072959999999997E-5</v>
      </c>
      <c r="O9600" s="1">
        <v>5.71071232E-5</v>
      </c>
      <c r="P9600" s="1">
        <v>1.6005249999999901E-6</v>
      </c>
      <c r="Q9600" s="1">
        <v>9.7148239067601594E-7</v>
      </c>
      <c r="R9600" s="1">
        <v>3861.7</v>
      </c>
      <c r="S9600" s="1">
        <v>9876.9</v>
      </c>
      <c r="T9600" s="1">
        <v>15.3799999999999</v>
      </c>
      <c r="U9600" s="1">
        <v>150266.85</v>
      </c>
      <c r="V9600" s="1">
        <f t="shared" si="597"/>
        <v>0.25149603800523285</v>
      </c>
      <c r="W9600" s="1">
        <f t="shared" si="598"/>
        <v>1.9164929336177172</v>
      </c>
      <c r="X9600" s="1">
        <f t="shared" si="599"/>
        <v>642.19115734720833</v>
      </c>
    </row>
    <row r="9601" spans="1:24" hidden="1" x14ac:dyDescent="0.3">
      <c r="A9601" s="18" t="str">
        <f t="shared" si="596"/>
        <v>OFF - Light Commercial - Welders_2006_50</v>
      </c>
      <c r="B9601" s="1" t="s">
        <v>40</v>
      </c>
      <c r="C9601" s="1">
        <v>2020</v>
      </c>
      <c r="D9601" s="1" t="s">
        <v>180</v>
      </c>
      <c r="E9601" s="1">
        <v>2006</v>
      </c>
      <c r="F9601" s="1">
        <v>50</v>
      </c>
      <c r="G9601" s="1" t="s">
        <v>12</v>
      </c>
      <c r="H9601" s="1">
        <v>1.7908889088809099E-4</v>
      </c>
      <c r="I9601" s="1">
        <v>1.6472596183886599E-4</v>
      </c>
      <c r="J9601" s="1">
        <v>1.970764E-4</v>
      </c>
      <c r="K9601" s="1">
        <v>1.5711659999999999E-2</v>
      </c>
      <c r="L9601" s="1">
        <v>4.3863389999999999E-4</v>
      </c>
      <c r="M9601" s="1">
        <v>0.11373519999999999</v>
      </c>
      <c r="N9601" s="1">
        <v>7.8408045000000002E-6</v>
      </c>
      <c r="O9601" s="1">
        <v>5.9241634000000002E-6</v>
      </c>
      <c r="P9601" s="1">
        <v>1.3828130000000001E-6</v>
      </c>
      <c r="Q9601" s="1">
        <v>1.8438581760094399E-6</v>
      </c>
      <c r="R9601" s="1">
        <v>5263.3</v>
      </c>
      <c r="S9601" s="1">
        <v>2095.1</v>
      </c>
      <c r="T9601" s="1">
        <v>10.08</v>
      </c>
      <c r="U9601" s="1">
        <v>94279.5</v>
      </c>
      <c r="V9601" s="1">
        <f t="shared" si="597"/>
        <v>0.57853998785149652</v>
      </c>
      <c r="W9601" s="1">
        <f t="shared" si="598"/>
        <v>1.5405419300297563</v>
      </c>
      <c r="X9601" s="1">
        <f t="shared" si="599"/>
        <v>207.8472222222222</v>
      </c>
    </row>
    <row r="9602" spans="1:24" hidden="1" x14ac:dyDescent="0.3">
      <c r="A9602" s="18" t="str">
        <f t="shared" si="596"/>
        <v>OFF - Light Commercial - Welders_2006_50</v>
      </c>
      <c r="B9602" s="1" t="s">
        <v>40</v>
      </c>
      <c r="C9602" s="1">
        <v>2020</v>
      </c>
      <c r="D9602" s="1" t="s">
        <v>180</v>
      </c>
      <c r="E9602" s="1">
        <v>2006</v>
      </c>
      <c r="F9602" s="1">
        <v>50</v>
      </c>
      <c r="G9602" s="1" t="s">
        <v>5</v>
      </c>
      <c r="H9602" s="1">
        <v>5.6885694444444395E-4</v>
      </c>
      <c r="I9602" s="1">
        <v>6.76986776859504E-4</v>
      </c>
      <c r="J9602" s="1">
        <v>8.19154E-4</v>
      </c>
      <c r="K9602" s="1">
        <v>5.031949E-3</v>
      </c>
      <c r="L9602" s="1">
        <v>4.9145279999999996E-3</v>
      </c>
      <c r="M9602" s="1">
        <v>0.50550320000000004</v>
      </c>
      <c r="N9602" s="1">
        <v>4.357443E-4</v>
      </c>
      <c r="O9602" s="1">
        <v>4.0088475600000002E-4</v>
      </c>
      <c r="P9602" s="1">
        <v>6.5348940000000002E-6</v>
      </c>
      <c r="Q9602" s="1">
        <v>4.2734206485880704E-6</v>
      </c>
      <c r="R9602" s="1">
        <v>16987.099999999999</v>
      </c>
      <c r="S9602" s="1">
        <v>14227.699999999901</v>
      </c>
      <c r="T9602" s="1">
        <v>22.16</v>
      </c>
      <c r="U9602" s="1">
        <v>654474.19999999995</v>
      </c>
      <c r="V9602" s="1">
        <f t="shared" si="597"/>
        <v>0.34251236595619111</v>
      </c>
      <c r="W9602" s="1">
        <f t="shared" si="598"/>
        <v>2.4864394259613176</v>
      </c>
      <c r="X9602" s="1">
        <f t="shared" si="599"/>
        <v>642.04422382671032</v>
      </c>
    </row>
    <row r="9603" spans="1:24" hidden="1" x14ac:dyDescent="0.3">
      <c r="A9603" s="18" t="str">
        <f t="shared" si="596"/>
        <v>OFF - Light Commercial - Welders_2006_100</v>
      </c>
      <c r="B9603" s="1" t="s">
        <v>40</v>
      </c>
      <c r="C9603" s="1">
        <v>2020</v>
      </c>
      <c r="D9603" s="1" t="s">
        <v>180</v>
      </c>
      <c r="E9603" s="1">
        <v>2006</v>
      </c>
      <c r="F9603" s="1">
        <v>100</v>
      </c>
      <c r="G9603" s="1" t="s">
        <v>12</v>
      </c>
      <c r="H9603" s="1">
        <v>1.1811195350219299E-4</v>
      </c>
      <c r="I9603" s="1">
        <v>1.08639374831317E-4</v>
      </c>
      <c r="J9603" s="1">
        <v>1.29975E-4</v>
      </c>
      <c r="K9603" s="1">
        <v>6.7532809999999999E-3</v>
      </c>
      <c r="L9603" s="1">
        <v>6.0344529999999997E-4</v>
      </c>
      <c r="M9603" s="1">
        <v>0.17854410000000001</v>
      </c>
      <c r="N9603" s="1">
        <v>1.2448521E-5</v>
      </c>
      <c r="O9603" s="1">
        <v>9.4055492000000006E-6</v>
      </c>
      <c r="P9603" s="1">
        <v>1.724985E-6</v>
      </c>
      <c r="Q9603" s="1">
        <v>2.5126084021210398E-6</v>
      </c>
      <c r="R9603" s="1">
        <v>7172.24999999999</v>
      </c>
      <c r="S9603" s="1">
        <v>2138.9</v>
      </c>
      <c r="T9603" s="1">
        <v>10.29</v>
      </c>
      <c r="U9603" s="1">
        <v>149723</v>
      </c>
      <c r="V9603" s="1">
        <f t="shared" si="597"/>
        <v>0.24026324478330288</v>
      </c>
      <c r="W9603" s="1">
        <f t="shared" si="598"/>
        <v>1.3345596479393516</v>
      </c>
      <c r="X9603" s="1">
        <f t="shared" si="599"/>
        <v>207.86200194363462</v>
      </c>
    </row>
    <row r="9604" spans="1:24" hidden="1" x14ac:dyDescent="0.3">
      <c r="A9604" s="18" t="str">
        <f t="shared" si="596"/>
        <v>OFF - Light Commercial - Welders_2006_175</v>
      </c>
      <c r="B9604" s="1" t="s">
        <v>40</v>
      </c>
      <c r="C9604" s="1">
        <v>2020</v>
      </c>
      <c r="D9604" s="1" t="s">
        <v>180</v>
      </c>
      <c r="E9604" s="1">
        <v>2006</v>
      </c>
      <c r="F9604" s="1">
        <v>175</v>
      </c>
      <c r="G9604" s="1" t="s">
        <v>12</v>
      </c>
      <c r="H9604" s="1">
        <v>1.4069584956549099E-5</v>
      </c>
      <c r="I9604" s="1">
        <v>1.29412042430339E-5</v>
      </c>
      <c r="J9604" s="1">
        <v>1.5482720000000001E-5</v>
      </c>
      <c r="K9604" s="1">
        <v>7.6478419999999997E-4</v>
      </c>
      <c r="L9604" s="1">
        <v>8.9402870000000002E-5</v>
      </c>
      <c r="M9604" s="1">
        <v>2.2230070000000001E-2</v>
      </c>
      <c r="N9604" s="1">
        <v>1.5936587999999999E-6</v>
      </c>
      <c r="O9604" s="1">
        <v>1.20409776E-6</v>
      </c>
      <c r="P9604" s="1">
        <v>2.2083249999999999E-7</v>
      </c>
      <c r="Q9604" s="1">
        <v>3.1071951232336599E-7</v>
      </c>
      <c r="R9604" s="1">
        <v>886.95</v>
      </c>
      <c r="S9604" s="1">
        <v>146</v>
      </c>
      <c r="T9604" s="1">
        <v>0.71</v>
      </c>
      <c r="U9604" s="1">
        <v>18980</v>
      </c>
      <c r="V9604" s="1">
        <f t="shared" si="597"/>
        <v>0.22577044243276168</v>
      </c>
      <c r="W9604" s="1">
        <f t="shared" si="598"/>
        <v>1.5597099880039191</v>
      </c>
      <c r="X9604" s="1">
        <f t="shared" si="599"/>
        <v>205.63380281690141</v>
      </c>
    </row>
    <row r="9605" spans="1:24" hidden="1" x14ac:dyDescent="0.3">
      <c r="A9605" s="18" t="str">
        <f t="shared" si="596"/>
        <v>OFF - Light Commercial - Welders_2007_25</v>
      </c>
      <c r="B9605" s="1" t="s">
        <v>40</v>
      </c>
      <c r="C9605" s="1">
        <v>2020</v>
      </c>
      <c r="D9605" s="1" t="s">
        <v>180</v>
      </c>
      <c r="E9605" s="1">
        <v>2007</v>
      </c>
      <c r="F9605" s="1">
        <v>25</v>
      </c>
      <c r="G9605" s="1" t="s">
        <v>12</v>
      </c>
      <c r="H9605" s="1">
        <v>1.49755579364235E-3</v>
      </c>
      <c r="I9605" s="1">
        <v>1.37745181899223E-3</v>
      </c>
      <c r="J9605" s="1">
        <v>1.6479687999999999E-3</v>
      </c>
      <c r="K9605" s="1">
        <v>6.0239939999999999E-2</v>
      </c>
      <c r="L9605" s="1">
        <v>1.0838655E-3</v>
      </c>
      <c r="M9605" s="1">
        <v>9.8941470000000004E-2</v>
      </c>
      <c r="N9605" s="1">
        <v>7.4648456999999995E-4</v>
      </c>
      <c r="O9605" s="1">
        <v>5.6401056400000001E-4</v>
      </c>
      <c r="P9605" s="1">
        <v>2.5744567999999899E-6</v>
      </c>
      <c r="Q9605" s="1">
        <v>2.6481486009123102E-6</v>
      </c>
      <c r="R9605" s="1">
        <v>7559.1499999999896</v>
      </c>
      <c r="S9605" s="1">
        <v>9822.15</v>
      </c>
      <c r="T9605" s="1">
        <v>47.28</v>
      </c>
      <c r="U9605" s="1">
        <v>149587.95000000001</v>
      </c>
      <c r="V9605" s="1">
        <f t="shared" si="597"/>
        <v>3.0490771058121493</v>
      </c>
      <c r="W9605" s="1">
        <f t="shared" si="598"/>
        <v>2.3992051382584729</v>
      </c>
      <c r="X9605" s="1">
        <f t="shared" si="599"/>
        <v>207.74428934010152</v>
      </c>
    </row>
    <row r="9606" spans="1:24" hidden="1" x14ac:dyDescent="0.3">
      <c r="A9606" s="18" t="str">
        <f t="shared" si="596"/>
        <v>OFF - Light Commercial - Welders_2007_25</v>
      </c>
      <c r="B9606" s="1" t="s">
        <v>40</v>
      </c>
      <c r="C9606" s="1">
        <v>2020</v>
      </c>
      <c r="D9606" s="1" t="s">
        <v>180</v>
      </c>
      <c r="E9606" s="1">
        <v>2007</v>
      </c>
      <c r="F9606" s="1">
        <v>25</v>
      </c>
      <c r="G9606" s="1" t="s">
        <v>5</v>
      </c>
      <c r="H9606" s="1">
        <v>9.3866624999999995E-5</v>
      </c>
      <c r="I9606" s="1">
        <v>1.11709041322314E-4</v>
      </c>
      <c r="J9606" s="1">
        <v>1.3516793999999901E-4</v>
      </c>
      <c r="K9606" s="1">
        <v>5.5450780000000004E-4</v>
      </c>
      <c r="L9606" s="1">
        <v>8.5126419999999997E-4</v>
      </c>
      <c r="M9606" s="1">
        <v>0.11357666</v>
      </c>
      <c r="N9606" s="1">
        <v>6.0755419999999999E-5</v>
      </c>
      <c r="O9606" s="1">
        <v>5.5894986400000001E-5</v>
      </c>
      <c r="P9606" s="1">
        <v>1.5665529E-6</v>
      </c>
      <c r="Q9606" s="1">
        <v>9.5128143359201503E-7</v>
      </c>
      <c r="R9606" s="1">
        <v>3781.4</v>
      </c>
      <c r="S9606" s="1">
        <v>9668.85</v>
      </c>
      <c r="T9606" s="1">
        <v>15.059999999999899</v>
      </c>
      <c r="U9606" s="1">
        <v>147091.35</v>
      </c>
      <c r="V9606" s="1">
        <f t="shared" si="597"/>
        <v>0.25147209014524596</v>
      </c>
      <c r="W9606" s="1">
        <f t="shared" si="598"/>
        <v>1.916310310301268</v>
      </c>
      <c r="X9606" s="1">
        <f t="shared" si="599"/>
        <v>642.02191235060195</v>
      </c>
    </row>
    <row r="9607" spans="1:24" hidden="1" x14ac:dyDescent="0.3">
      <c r="A9607" s="18" t="str">
        <f t="shared" si="596"/>
        <v>OFF - Light Commercial - Welders_2007_50</v>
      </c>
      <c r="B9607" s="1" t="s">
        <v>40</v>
      </c>
      <c r="C9607" s="1">
        <v>2020</v>
      </c>
      <c r="D9607" s="1" t="s">
        <v>180</v>
      </c>
      <c r="E9607" s="1">
        <v>2007</v>
      </c>
      <c r="F9607" s="1">
        <v>50</v>
      </c>
      <c r="G9607" s="1" t="s">
        <v>12</v>
      </c>
      <c r="H9607" s="1">
        <v>1.6402254009536101E-4</v>
      </c>
      <c r="I9607" s="1">
        <v>1.5086793237971299E-4</v>
      </c>
      <c r="J9607" s="1">
        <v>1.8049679999999999E-4</v>
      </c>
      <c r="K9607" s="1">
        <v>1.478311E-2</v>
      </c>
      <c r="L9607" s="1">
        <v>2.283489E-4</v>
      </c>
      <c r="M9607" s="1">
        <v>0.11153589999999999</v>
      </c>
      <c r="N9607" s="1">
        <v>7.6891823999999997E-6</v>
      </c>
      <c r="O9607" s="1">
        <v>5.8096044800000004E-6</v>
      </c>
      <c r="P9607" s="1">
        <v>1.3560729999999999E-6</v>
      </c>
      <c r="Q9607" s="1">
        <v>1.7952682934238901E-6</v>
      </c>
      <c r="R9607" s="1">
        <v>5124.5999999999904</v>
      </c>
      <c r="S9607" s="1">
        <v>2054.9499999999998</v>
      </c>
      <c r="T9607" s="1">
        <v>9.89</v>
      </c>
      <c r="U9607" s="1">
        <v>92472.75</v>
      </c>
      <c r="V9607" s="1">
        <f t="shared" si="597"/>
        <v>0.54022137758132038</v>
      </c>
      <c r="W9607" s="1">
        <f t="shared" si="598"/>
        <v>0.81766188070174062</v>
      </c>
      <c r="X9607" s="1">
        <f t="shared" si="599"/>
        <v>207.78058645096053</v>
      </c>
    </row>
    <row r="9608" spans="1:24" hidden="1" x14ac:dyDescent="0.3">
      <c r="A9608" s="18" t="str">
        <f t="shared" si="596"/>
        <v>OFF - Light Commercial - Welders_2007_50</v>
      </c>
      <c r="B9608" s="1" t="s">
        <v>40</v>
      </c>
      <c r="C9608" s="1">
        <v>2020</v>
      </c>
      <c r="D9608" s="1" t="s">
        <v>180</v>
      </c>
      <c r="E9608" s="1">
        <v>2007</v>
      </c>
      <c r="F9608" s="1">
        <v>50</v>
      </c>
      <c r="G9608" s="1" t="s">
        <v>5</v>
      </c>
      <c r="H9608" s="1">
        <v>5.3129916666666598E-4</v>
      </c>
      <c r="I9608" s="1">
        <v>6.3228991735537197E-4</v>
      </c>
      <c r="J9608" s="1">
        <v>7.6507080000000002E-4</v>
      </c>
      <c r="K9608" s="1">
        <v>4.7628000000000002E-3</v>
      </c>
      <c r="L9608" s="1">
        <v>4.7580490000000003E-3</v>
      </c>
      <c r="M9608" s="1">
        <v>0.49477379999999999</v>
      </c>
      <c r="N9608" s="1">
        <v>4.1431399999999999E-4</v>
      </c>
      <c r="O9608" s="1">
        <v>3.8116887999999999E-4</v>
      </c>
      <c r="P9608" s="1">
        <v>6.39619E-6</v>
      </c>
      <c r="Q9608" s="1">
        <v>4.1797616657440604E-6</v>
      </c>
      <c r="R9608" s="1">
        <v>16614.8</v>
      </c>
      <c r="S9608" s="1">
        <v>13928.4</v>
      </c>
      <c r="T9608" s="1">
        <v>21.69</v>
      </c>
      <c r="U9608" s="1">
        <v>640706.39999999898</v>
      </c>
      <c r="V9608" s="1">
        <f t="shared" si="597"/>
        <v>0.32677272142503844</v>
      </c>
      <c r="W9608" s="1">
        <f t="shared" si="598"/>
        <v>2.4589995470856505</v>
      </c>
      <c r="X9608" s="1">
        <f t="shared" si="599"/>
        <v>642.15767634854762</v>
      </c>
    </row>
    <row r="9609" spans="1:24" hidden="1" x14ac:dyDescent="0.3">
      <c r="A9609" s="18" t="str">
        <f t="shared" si="596"/>
        <v>OFF - Light Commercial - Welders_2007_100</v>
      </c>
      <c r="B9609" s="1" t="s">
        <v>40</v>
      </c>
      <c r="C9609" s="1">
        <v>2020</v>
      </c>
      <c r="D9609" s="1" t="s">
        <v>180</v>
      </c>
      <c r="E9609" s="1">
        <v>2007</v>
      </c>
      <c r="F9609" s="1">
        <v>100</v>
      </c>
      <c r="G9609" s="1" t="s">
        <v>12</v>
      </c>
      <c r="H9609" s="1">
        <v>1.0321862456710399E-4</v>
      </c>
      <c r="I9609" s="1">
        <v>9.4940490876822801E-5</v>
      </c>
      <c r="J9609" s="1">
        <v>1.1358580000000001E-4</v>
      </c>
      <c r="K9609" s="1">
        <v>6.3277450000000001E-3</v>
      </c>
      <c r="L9609" s="1">
        <v>2.5900910000000002E-4</v>
      </c>
      <c r="M9609" s="1">
        <v>0.17509150000000001</v>
      </c>
      <c r="N9609" s="1">
        <v>1.2207798E-5</v>
      </c>
      <c r="O9609" s="1">
        <v>9.2236695999999993E-6</v>
      </c>
      <c r="P9609" s="1">
        <v>1.691628E-6</v>
      </c>
      <c r="Q9609" s="1">
        <v>2.4576251139321402E-6</v>
      </c>
      <c r="R9609" s="1">
        <v>7015.2999999999902</v>
      </c>
      <c r="S9609" s="1">
        <v>2095.1</v>
      </c>
      <c r="T9609" s="1">
        <v>10.09</v>
      </c>
      <c r="U9609" s="1">
        <v>146657</v>
      </c>
      <c r="V9609" s="1">
        <f t="shared" si="597"/>
        <v>0.21435680570324256</v>
      </c>
      <c r="W9609" s="1">
        <f t="shared" si="598"/>
        <v>0.58479119721536599</v>
      </c>
      <c r="X9609" s="1">
        <f t="shared" si="599"/>
        <v>207.64122893954411</v>
      </c>
    </row>
    <row r="9610" spans="1:24" hidden="1" x14ac:dyDescent="0.3">
      <c r="A9610" s="18" t="str">
        <f t="shared" ref="A9610:A9673" si="600">D9610&amp;"_"&amp;E9610&amp;"_"&amp;F9610</f>
        <v>OFF - Light Commercial - Welders_2007_175</v>
      </c>
      <c r="B9610" s="1" t="s">
        <v>40</v>
      </c>
      <c r="C9610" s="1">
        <v>2020</v>
      </c>
      <c r="D9610" s="1" t="s">
        <v>180</v>
      </c>
      <c r="E9610" s="1">
        <v>2007</v>
      </c>
      <c r="F9610" s="1">
        <v>175</v>
      </c>
      <c r="G9610" s="1" t="s">
        <v>12</v>
      </c>
      <c r="H9610" s="1">
        <v>1.2009234496414601E-5</v>
      </c>
      <c r="I9610" s="1">
        <v>1.1046093889802101E-5</v>
      </c>
      <c r="J9610" s="1">
        <v>1.3215429999999999E-5</v>
      </c>
      <c r="K9610" s="1">
        <v>7.4454839999999996E-4</v>
      </c>
      <c r="L9610" s="1">
        <v>3.3940830000000001E-5</v>
      </c>
      <c r="M9610" s="1">
        <v>2.1800190000000001E-2</v>
      </c>
      <c r="N9610" s="1">
        <v>1.5628419E-6</v>
      </c>
      <c r="O9610" s="1">
        <v>1.1808138799999999E-6</v>
      </c>
      <c r="P9610" s="1">
        <v>2.165621E-7</v>
      </c>
      <c r="Q9610" s="1">
        <v>3.0560478784067701E-7</v>
      </c>
      <c r="R9610" s="1">
        <v>872.35</v>
      </c>
      <c r="S9610" s="1">
        <v>146</v>
      </c>
      <c r="T9610" s="1">
        <v>0.7</v>
      </c>
      <c r="U9610" s="1">
        <v>18980</v>
      </c>
      <c r="V9610" s="1">
        <f t="shared" si="597"/>
        <v>0.19270861179684054</v>
      </c>
      <c r="W9610" s="1">
        <f t="shared" si="598"/>
        <v>0.59212698151796539</v>
      </c>
      <c r="X9610" s="1">
        <f t="shared" si="599"/>
        <v>208.57142857142858</v>
      </c>
    </row>
    <row r="9611" spans="1:24" hidden="1" x14ac:dyDescent="0.3">
      <c r="A9611" s="18" t="str">
        <f t="shared" si="600"/>
        <v>OFF - Light Commercial - Welders_2008_25</v>
      </c>
      <c r="B9611" s="1" t="s">
        <v>40</v>
      </c>
      <c r="C9611" s="1">
        <v>2020</v>
      </c>
      <c r="D9611" s="1" t="s">
        <v>180</v>
      </c>
      <c r="E9611" s="1">
        <v>2008</v>
      </c>
      <c r="F9611" s="1">
        <v>25</v>
      </c>
      <c r="G9611" s="1" t="s">
        <v>12</v>
      </c>
      <c r="H9611" s="1">
        <v>1.90193086577266E-3</v>
      </c>
      <c r="I9611" s="1">
        <v>1.74939601033769E-3</v>
      </c>
      <c r="J9611" s="1">
        <v>2.0929589000000001E-3</v>
      </c>
      <c r="K9611" s="1">
        <v>7.6511269999999895E-2</v>
      </c>
      <c r="L9611" s="1">
        <v>1.3740069E-3</v>
      </c>
      <c r="M9611" s="1">
        <v>0.12556551999999899</v>
      </c>
      <c r="N9611" s="1">
        <v>9.4735529999999998E-4</v>
      </c>
      <c r="O9611" s="1">
        <v>7.1577955999999998E-4</v>
      </c>
      <c r="P9611" s="1">
        <v>3.2617579E-6</v>
      </c>
      <c r="Q9611" s="1">
        <v>3.3616526662474501E-6</v>
      </c>
      <c r="R9611" s="1">
        <v>9595.85</v>
      </c>
      <c r="S9611" s="1">
        <v>12380.8</v>
      </c>
      <c r="T9611" s="1">
        <v>59.6</v>
      </c>
      <c r="U9611" s="1">
        <v>189821.899999999</v>
      </c>
      <c r="V9611" s="1">
        <f t="shared" ref="V9611:V9674" si="601">IFERROR(CONVERT(I9611,"ton","g")*365/U9611,0)</f>
        <v>3.0516197454048433</v>
      </c>
      <c r="W9611" s="1">
        <f t="shared" ref="W9611:W9674" si="602">IFERROR(CONVERT(L9611,"ton","g")*365/U9611,0)</f>
        <v>2.396796701024329</v>
      </c>
      <c r="X9611" s="1">
        <f t="shared" ref="X9611:X9674" si="603">S9611/T9611</f>
        <v>207.73154362416105</v>
      </c>
    </row>
    <row r="9612" spans="1:24" hidden="1" x14ac:dyDescent="0.3">
      <c r="A9612" s="18" t="str">
        <f t="shared" si="600"/>
        <v>OFF - Light Commercial - Welders_2008_25</v>
      </c>
      <c r="B9612" s="1" t="s">
        <v>40</v>
      </c>
      <c r="C9612" s="1">
        <v>2020</v>
      </c>
      <c r="D9612" s="1" t="s">
        <v>180</v>
      </c>
      <c r="E9612" s="1">
        <v>2008</v>
      </c>
      <c r="F9612" s="1">
        <v>25</v>
      </c>
      <c r="G9612" s="1" t="s">
        <v>5</v>
      </c>
      <c r="H9612" s="1">
        <v>9.3858312500000007E-5</v>
      </c>
      <c r="I9612" s="1">
        <v>1.1169914876033E-4</v>
      </c>
      <c r="J9612" s="1">
        <v>1.3515597E-4</v>
      </c>
      <c r="K9612" s="1">
        <v>5.5445869999999999E-4</v>
      </c>
      <c r="L9612" s="1">
        <v>8.5118889999999999E-4</v>
      </c>
      <c r="M9612" s="1">
        <v>0.11356661999999999</v>
      </c>
      <c r="N9612" s="1">
        <v>3.0375020000000001E-5</v>
      </c>
      <c r="O9612" s="1">
        <v>2.79450184E-5</v>
      </c>
      <c r="P9612" s="1">
        <v>1.5664142E-6</v>
      </c>
      <c r="Q9612" s="1">
        <v>9.5128143359201503E-7</v>
      </c>
      <c r="R9612" s="1">
        <v>3781.4</v>
      </c>
      <c r="S9612" s="1">
        <v>9665.2000000000007</v>
      </c>
      <c r="T9612" s="1">
        <v>15.059999999999899</v>
      </c>
      <c r="U9612" s="1">
        <v>147051.20000000001</v>
      </c>
      <c r="V9612" s="1">
        <f t="shared" si="601"/>
        <v>0.25151847504557506</v>
      </c>
      <c r="W9612" s="1">
        <f t="shared" si="602"/>
        <v>1.9166639717468874</v>
      </c>
      <c r="X9612" s="1">
        <f t="shared" si="603"/>
        <v>641.77954847277988</v>
      </c>
    </row>
    <row r="9613" spans="1:24" hidden="1" x14ac:dyDescent="0.3">
      <c r="A9613" s="18" t="str">
        <f t="shared" si="600"/>
        <v>OFF - Light Commercial - Welders_2008_50</v>
      </c>
      <c r="B9613" s="1" t="s">
        <v>40</v>
      </c>
      <c r="C9613" s="1">
        <v>2020</v>
      </c>
      <c r="D9613" s="1" t="s">
        <v>180</v>
      </c>
      <c r="E9613" s="1">
        <v>2008</v>
      </c>
      <c r="F9613" s="1">
        <v>50</v>
      </c>
      <c r="G9613" s="1" t="s">
        <v>12</v>
      </c>
      <c r="H9613" s="1">
        <v>1.5961993349926701E-4</v>
      </c>
      <c r="I9613" s="1">
        <v>1.4681841483262499E-4</v>
      </c>
      <c r="J9613" s="1">
        <v>1.7565199999999999E-4</v>
      </c>
      <c r="K9613" s="1">
        <v>1.416856E-2</v>
      </c>
      <c r="L9613" s="1">
        <v>2.2493090000000001E-4</v>
      </c>
      <c r="M9613" s="1">
        <v>0.11161600000000001</v>
      </c>
      <c r="N9613" s="1">
        <v>7.6947056999999993E-6</v>
      </c>
      <c r="O9613" s="1">
        <v>5.8137776400000003E-6</v>
      </c>
      <c r="P9613" s="1">
        <v>1.3570469999999999E-6</v>
      </c>
      <c r="Q9613" s="1">
        <v>1.78248148221717E-6</v>
      </c>
      <c r="R9613" s="1">
        <v>5088.0999999999904</v>
      </c>
      <c r="S9613" s="1">
        <v>2054.9499999999998</v>
      </c>
      <c r="T9613" s="1">
        <v>9.9</v>
      </c>
      <c r="U9613" s="1">
        <v>92472.75</v>
      </c>
      <c r="V9613" s="1">
        <f t="shared" si="601"/>
        <v>0.5257210400124217</v>
      </c>
      <c r="W9613" s="1">
        <f t="shared" si="602"/>
        <v>0.80542285389566215</v>
      </c>
      <c r="X9613" s="1">
        <f t="shared" si="603"/>
        <v>207.57070707070704</v>
      </c>
    </row>
    <row r="9614" spans="1:24" hidden="1" x14ac:dyDescent="0.3">
      <c r="A9614" s="18" t="str">
        <f t="shared" si="600"/>
        <v>OFF - Light Commercial - Welders_2008_50</v>
      </c>
      <c r="B9614" s="1" t="s">
        <v>40</v>
      </c>
      <c r="C9614" s="1">
        <v>2020</v>
      </c>
      <c r="D9614" s="1" t="s">
        <v>180</v>
      </c>
      <c r="E9614" s="1">
        <v>2008</v>
      </c>
      <c r="F9614" s="1">
        <v>50</v>
      </c>
      <c r="G9614" s="1" t="s">
        <v>5</v>
      </c>
      <c r="H9614" s="1">
        <v>3.1583875000000002E-4</v>
      </c>
      <c r="I9614" s="1">
        <v>3.7587421487603298E-4</v>
      </c>
      <c r="J9614" s="1">
        <v>4.548078E-4</v>
      </c>
      <c r="K9614" s="1">
        <v>4.3762949999999997E-3</v>
      </c>
      <c r="L9614" s="1">
        <v>4.6511690000000001E-3</v>
      </c>
      <c r="M9614" s="1">
        <v>0.4947299</v>
      </c>
      <c r="N9614" s="1">
        <v>1.8128759999999999E-4</v>
      </c>
      <c r="O9614" s="1">
        <v>1.66784592E-4</v>
      </c>
      <c r="P9614" s="1">
        <v>6.3956229999999998E-6</v>
      </c>
      <c r="Q9614" s="1">
        <v>4.1632336099480599E-6</v>
      </c>
      <c r="R9614" s="1">
        <v>16549.099999999999</v>
      </c>
      <c r="S9614" s="1">
        <v>13924.75</v>
      </c>
      <c r="T9614" s="1">
        <v>21.68</v>
      </c>
      <c r="U9614" s="1">
        <v>640538.5</v>
      </c>
      <c r="V9614" s="1">
        <f t="shared" si="601"/>
        <v>0.19430585896348401</v>
      </c>
      <c r="W9614" s="1">
        <f t="shared" si="602"/>
        <v>2.4043931505846827</v>
      </c>
      <c r="X9614" s="1">
        <f t="shared" si="603"/>
        <v>642.28551660516609</v>
      </c>
    </row>
    <row r="9615" spans="1:24" hidden="1" x14ac:dyDescent="0.3">
      <c r="A9615" s="18" t="str">
        <f t="shared" si="600"/>
        <v>OFF - Light Commercial - Welders_2008_100</v>
      </c>
      <c r="B9615" s="1" t="s">
        <v>40</v>
      </c>
      <c r="C9615" s="1">
        <v>2020</v>
      </c>
      <c r="D9615" s="1" t="s">
        <v>180</v>
      </c>
      <c r="E9615" s="1">
        <v>2008</v>
      </c>
      <c r="F9615" s="1">
        <v>100</v>
      </c>
      <c r="G9615" s="1" t="s">
        <v>12</v>
      </c>
      <c r="H9615" s="1">
        <v>1.00102958910034E-4</v>
      </c>
      <c r="I9615" s="1">
        <v>9.2074701605450102E-5</v>
      </c>
      <c r="J9615" s="1">
        <v>1.101572E-4</v>
      </c>
      <c r="K9615" s="1">
        <v>6.0371360000000002E-3</v>
      </c>
      <c r="L9615" s="1">
        <v>2.5096930000000002E-4</v>
      </c>
      <c r="M9615" s="1">
        <v>0.17521729999999999</v>
      </c>
      <c r="N9615" s="1">
        <v>1.2216573E-5</v>
      </c>
      <c r="O9615" s="1">
        <v>9.2302996000000006E-6</v>
      </c>
      <c r="P9615" s="1">
        <v>1.6928440000000001E-6</v>
      </c>
      <c r="Q9615" s="1">
        <v>2.4525103894494502E-6</v>
      </c>
      <c r="R9615" s="1">
        <v>7000.7</v>
      </c>
      <c r="S9615" s="1">
        <v>2098.75</v>
      </c>
      <c r="T9615" s="1">
        <v>10.1</v>
      </c>
      <c r="U9615" s="1">
        <v>146912.5</v>
      </c>
      <c r="V9615" s="1">
        <f t="shared" si="601"/>
        <v>0.20752488009072753</v>
      </c>
      <c r="W9615" s="1">
        <f t="shared" si="602"/>
        <v>0.56565346377262615</v>
      </c>
      <c r="X9615" s="1">
        <f t="shared" si="603"/>
        <v>207.79702970297029</v>
      </c>
    </row>
    <row r="9616" spans="1:24" hidden="1" x14ac:dyDescent="0.3">
      <c r="A9616" s="18" t="str">
        <f t="shared" si="600"/>
        <v>OFF - Light Commercial - Welders_2008_175</v>
      </c>
      <c r="B9616" s="1" t="s">
        <v>40</v>
      </c>
      <c r="C9616" s="1">
        <v>2020</v>
      </c>
      <c r="D9616" s="1" t="s">
        <v>180</v>
      </c>
      <c r="E9616" s="1">
        <v>2008</v>
      </c>
      <c r="F9616" s="1">
        <v>175</v>
      </c>
      <c r="G9616" s="1" t="s">
        <v>12</v>
      </c>
      <c r="H9616" s="1">
        <v>1.1489405591768301E-5</v>
      </c>
      <c r="I9616" s="1">
        <v>1.0567955263308501E-5</v>
      </c>
      <c r="J9616" s="1">
        <v>1.2643389999999999E-5</v>
      </c>
      <c r="K9616" s="1">
        <v>7.3963299999999996E-4</v>
      </c>
      <c r="L9616" s="1">
        <v>3.2990139999999997E-5</v>
      </c>
      <c r="M9616" s="1">
        <v>2.1815859999999999E-2</v>
      </c>
      <c r="N9616" s="1">
        <v>1.5639651E-6</v>
      </c>
      <c r="O9616" s="1">
        <v>1.18166252E-6</v>
      </c>
      <c r="P9616" s="1">
        <v>2.1671780000000001E-7</v>
      </c>
      <c r="Q9616" s="1">
        <v>3.0560478784067701E-7</v>
      </c>
      <c r="R9616" s="1">
        <v>872.35</v>
      </c>
      <c r="S9616" s="1">
        <v>146</v>
      </c>
      <c r="T9616" s="1">
        <v>0.7</v>
      </c>
      <c r="U9616" s="1">
        <v>18980</v>
      </c>
      <c r="V9616" s="1">
        <f t="shared" si="601"/>
        <v>0.18436707207454142</v>
      </c>
      <c r="W9616" s="1">
        <f t="shared" si="602"/>
        <v>0.57554137650891535</v>
      </c>
      <c r="X9616" s="1">
        <f t="shared" si="603"/>
        <v>208.57142857142858</v>
      </c>
    </row>
    <row r="9617" spans="1:24" hidden="1" x14ac:dyDescent="0.3">
      <c r="A9617" s="18" t="str">
        <f t="shared" si="600"/>
        <v>OFF - Light Commercial - Welders_2009_25</v>
      </c>
      <c r="B9617" s="1" t="s">
        <v>40</v>
      </c>
      <c r="C9617" s="1">
        <v>2020</v>
      </c>
      <c r="D9617" s="1" t="s">
        <v>180</v>
      </c>
      <c r="E9617" s="1">
        <v>2009</v>
      </c>
      <c r="F9617" s="1">
        <v>25</v>
      </c>
      <c r="G9617" s="1" t="s">
        <v>12</v>
      </c>
      <c r="H9617" s="1">
        <v>2.43985945608979E-3</v>
      </c>
      <c r="I9617" s="1">
        <v>2.2441827277113898E-3</v>
      </c>
      <c r="J9617" s="1">
        <v>2.6849165E-3</v>
      </c>
      <c r="K9617" s="1">
        <v>9.8147359999999906E-2</v>
      </c>
      <c r="L9617" s="1">
        <v>1.7645084999999899E-3</v>
      </c>
      <c r="M9617" s="1">
        <v>0.16114859000000001</v>
      </c>
      <c r="N9617" s="1">
        <v>1.2158198099999999E-3</v>
      </c>
      <c r="O9617" s="1">
        <v>9.1861941199999995E-4</v>
      </c>
      <c r="P9617" s="1">
        <v>4.1901596000000001E-6</v>
      </c>
      <c r="Q9617" s="1">
        <v>4.3142701011482996E-6</v>
      </c>
      <c r="R9617" s="1">
        <v>12315.1</v>
      </c>
      <c r="S9617" s="1">
        <v>15954.15</v>
      </c>
      <c r="T9617" s="1">
        <v>76.8</v>
      </c>
      <c r="U9617" s="1">
        <v>243648.44999999899</v>
      </c>
      <c r="V9617" s="1">
        <f t="shared" si="601"/>
        <v>3.0498828881868323</v>
      </c>
      <c r="W9617" s="1">
        <f t="shared" si="602"/>
        <v>2.3979973706054976</v>
      </c>
      <c r="X9617" s="1">
        <f t="shared" si="603"/>
        <v>207.736328125</v>
      </c>
    </row>
    <row r="9618" spans="1:24" hidden="1" x14ac:dyDescent="0.3">
      <c r="A9618" s="18" t="str">
        <f t="shared" si="600"/>
        <v>OFF - Light Commercial - Welders_2009_25</v>
      </c>
      <c r="B9618" s="1" t="s">
        <v>40</v>
      </c>
      <c r="C9618" s="1">
        <v>2020</v>
      </c>
      <c r="D9618" s="1" t="s">
        <v>180</v>
      </c>
      <c r="E9618" s="1">
        <v>2009</v>
      </c>
      <c r="F9618" s="1">
        <v>25</v>
      </c>
      <c r="G9618" s="1" t="s">
        <v>5</v>
      </c>
      <c r="H9618" s="1">
        <v>9.73364583333333E-5</v>
      </c>
      <c r="I9618" s="1">
        <v>1.15838429752066E-4</v>
      </c>
      <c r="J9618" s="1">
        <v>1.401645E-4</v>
      </c>
      <c r="K9618" s="1">
        <v>5.7500559999999995E-4</v>
      </c>
      <c r="L9618" s="1">
        <v>8.8273179999999896E-4</v>
      </c>
      <c r="M9618" s="1">
        <v>0.11777509999999999</v>
      </c>
      <c r="N9618" s="1">
        <v>3.1500649999999998E-5</v>
      </c>
      <c r="O9618" s="1">
        <v>2.8980598E-5</v>
      </c>
      <c r="P9618" s="1">
        <v>1.6244615999999999E-6</v>
      </c>
      <c r="Q9618" s="1">
        <v>9.8617399582801598E-7</v>
      </c>
      <c r="R9618" s="1">
        <v>3920.1</v>
      </c>
      <c r="S9618" s="1">
        <v>10026.549999999999</v>
      </c>
      <c r="T9618" s="1">
        <v>15.61</v>
      </c>
      <c r="U9618" s="1">
        <v>152537.15</v>
      </c>
      <c r="V9618" s="1">
        <f t="shared" si="601"/>
        <v>0.25145810288491843</v>
      </c>
      <c r="W9618" s="1">
        <f t="shared" si="602"/>
        <v>1.9162040115640473</v>
      </c>
      <c r="X9618" s="1">
        <f t="shared" si="603"/>
        <v>642.31582319026268</v>
      </c>
    </row>
    <row r="9619" spans="1:24" hidden="1" x14ac:dyDescent="0.3">
      <c r="A9619" s="18" t="str">
        <f t="shared" si="600"/>
        <v>OFF - Light Commercial - Welders_2009_50</v>
      </c>
      <c r="B9619" s="1" t="s">
        <v>40</v>
      </c>
      <c r="C9619" s="1">
        <v>2020</v>
      </c>
      <c r="D9619" s="1" t="s">
        <v>180</v>
      </c>
      <c r="E9619" s="1">
        <v>2009</v>
      </c>
      <c r="F9619" s="1">
        <v>50</v>
      </c>
      <c r="G9619" s="1" t="s">
        <v>12</v>
      </c>
      <c r="H9619" s="1">
        <v>1.60912872044702E-4</v>
      </c>
      <c r="I9619" s="1">
        <v>1.4800765970671701E-4</v>
      </c>
      <c r="J9619" s="1">
        <v>1.7707479999999999E-4</v>
      </c>
      <c r="K9619" s="1">
        <v>1.4051019999999999E-2</v>
      </c>
      <c r="L9619" s="1">
        <v>2.2964550000000001E-4</v>
      </c>
      <c r="M9619" s="1">
        <v>0.1157996</v>
      </c>
      <c r="N9619" s="1">
        <v>7.9831205999999992E-6</v>
      </c>
      <c r="O9619" s="1">
        <v>6.0316911200000002E-6</v>
      </c>
      <c r="P9619" s="1">
        <v>1.407912E-6</v>
      </c>
      <c r="Q9619" s="1">
        <v>1.8361860892854001E-6</v>
      </c>
      <c r="R9619" s="1">
        <v>5241.3999999999996</v>
      </c>
      <c r="S9619" s="1">
        <v>2131.6</v>
      </c>
      <c r="T9619" s="1">
        <v>10.27</v>
      </c>
      <c r="U9619" s="1">
        <v>95922</v>
      </c>
      <c r="V9619" s="1">
        <f t="shared" si="601"/>
        <v>0.51092195695984233</v>
      </c>
      <c r="W9619" s="1">
        <f t="shared" si="602"/>
        <v>0.79273551449646107</v>
      </c>
      <c r="X9619" s="1">
        <f t="shared" si="603"/>
        <v>207.55598831548198</v>
      </c>
    </row>
    <row r="9620" spans="1:24" hidden="1" x14ac:dyDescent="0.3">
      <c r="A9620" s="18" t="str">
        <f t="shared" si="600"/>
        <v>OFF - Light Commercial - Welders_2009_50</v>
      </c>
      <c r="B9620" s="1" t="s">
        <v>40</v>
      </c>
      <c r="C9620" s="1">
        <v>2020</v>
      </c>
      <c r="D9620" s="1" t="s">
        <v>180</v>
      </c>
      <c r="E9620" s="1">
        <v>2009</v>
      </c>
      <c r="F9620" s="1">
        <v>50</v>
      </c>
      <c r="G9620" s="1" t="s">
        <v>5</v>
      </c>
      <c r="H9620" s="1">
        <v>3.08147986111111E-4</v>
      </c>
      <c r="I9620" s="1">
        <v>3.66721570247933E-4</v>
      </c>
      <c r="J9620" s="1">
        <v>4.4373310000000001E-4</v>
      </c>
      <c r="K9620" s="1">
        <v>4.3782500000000002E-3</v>
      </c>
      <c r="L9620" s="1">
        <v>4.768497E-3</v>
      </c>
      <c r="M9620" s="1">
        <v>0.5130633</v>
      </c>
      <c r="N9620" s="1">
        <v>1.8243280000000001E-4</v>
      </c>
      <c r="O9620" s="1">
        <v>1.6783817599999999E-4</v>
      </c>
      <c r="P9620" s="1">
        <v>6.6326270000000004E-6</v>
      </c>
      <c r="Q9620" s="1">
        <v>4.3147407880780699E-6</v>
      </c>
      <c r="R9620" s="1">
        <v>17151.349999999999</v>
      </c>
      <c r="S9620" s="1">
        <v>14443.05</v>
      </c>
      <c r="T9620" s="1">
        <v>22.49</v>
      </c>
      <c r="U9620" s="1">
        <v>664380.30000000005</v>
      </c>
      <c r="V9620" s="1">
        <f t="shared" si="601"/>
        <v>0.18277143002371293</v>
      </c>
      <c r="W9620" s="1">
        <f t="shared" si="602"/>
        <v>2.3765850892396414</v>
      </c>
      <c r="X9620" s="1">
        <f t="shared" si="603"/>
        <v>642.19875500222327</v>
      </c>
    </row>
    <row r="9621" spans="1:24" hidden="1" x14ac:dyDescent="0.3">
      <c r="A9621" s="18" t="str">
        <f t="shared" si="600"/>
        <v>OFF - Light Commercial - Welders_2009_100</v>
      </c>
      <c r="B9621" s="1" t="s">
        <v>40</v>
      </c>
      <c r="C9621" s="1">
        <v>2020</v>
      </c>
      <c r="D9621" s="1" t="s">
        <v>180</v>
      </c>
      <c r="E9621" s="1">
        <v>2009</v>
      </c>
      <c r="F9621" s="1">
        <v>100</v>
      </c>
      <c r="G9621" s="1" t="s">
        <v>12</v>
      </c>
      <c r="H9621" s="1">
        <v>1.0054569131046699E-4</v>
      </c>
      <c r="I9621" s="1">
        <v>9.2481926867368295E-5</v>
      </c>
      <c r="J9621" s="1">
        <v>1.1064439999999999E-4</v>
      </c>
      <c r="K9621" s="1">
        <v>5.957202E-3</v>
      </c>
      <c r="L9621" s="1">
        <v>2.5184190000000003E-4</v>
      </c>
      <c r="M9621" s="1">
        <v>0.1817848</v>
      </c>
      <c r="N9621" s="1">
        <v>1.2674475E-5</v>
      </c>
      <c r="O9621" s="1">
        <v>9.5762699999999997E-6</v>
      </c>
      <c r="P9621" s="1">
        <v>1.7562950000000001E-6</v>
      </c>
      <c r="Q9621" s="1">
        <v>2.5381820245344902E-6</v>
      </c>
      <c r="R9621" s="1">
        <v>7245.25</v>
      </c>
      <c r="S9621" s="1">
        <v>2175.4</v>
      </c>
      <c r="T9621" s="1">
        <v>10.48</v>
      </c>
      <c r="U9621" s="1">
        <v>152278</v>
      </c>
      <c r="V9621" s="1">
        <f t="shared" si="601"/>
        <v>0.20109825690285837</v>
      </c>
      <c r="W9621" s="1">
        <f t="shared" si="602"/>
        <v>0.54762015477614101</v>
      </c>
      <c r="X9621" s="1">
        <f t="shared" si="603"/>
        <v>207.57633587786259</v>
      </c>
    </row>
    <row r="9622" spans="1:24" hidden="1" x14ac:dyDescent="0.3">
      <c r="A9622" s="18" t="str">
        <f t="shared" si="600"/>
        <v>OFF - Light Commercial - Welders_2009_175</v>
      </c>
      <c r="B9622" s="1" t="s">
        <v>40</v>
      </c>
      <c r="C9622" s="1">
        <v>2020</v>
      </c>
      <c r="D9622" s="1" t="s">
        <v>180</v>
      </c>
      <c r="E9622" s="1">
        <v>2009</v>
      </c>
      <c r="F9622" s="1">
        <v>175</v>
      </c>
      <c r="G9622" s="1" t="s">
        <v>12</v>
      </c>
      <c r="H9622" s="1">
        <v>1.1371779807876601E-5</v>
      </c>
      <c r="I9622" s="1">
        <v>1.0459763067284901E-5</v>
      </c>
      <c r="J9622" s="1">
        <v>1.2513950000000001E-5</v>
      </c>
      <c r="K9622" s="1">
        <v>7.6170100000000004E-4</v>
      </c>
      <c r="L9622" s="1">
        <v>3.3215050000000003E-5</v>
      </c>
      <c r="M9622" s="1">
        <v>2.263356E-2</v>
      </c>
      <c r="N9622" s="1">
        <v>1.6225848000000001E-6</v>
      </c>
      <c r="O9622" s="1">
        <v>1.22595296E-6</v>
      </c>
      <c r="P9622" s="1">
        <v>2.2484069999999999E-7</v>
      </c>
      <c r="Q9622" s="1">
        <v>3.1583423680605498E-7</v>
      </c>
      <c r="R9622" s="1">
        <v>901.55</v>
      </c>
      <c r="S9622" s="1">
        <v>149.64999999999901</v>
      </c>
      <c r="T9622" s="1">
        <v>0.72</v>
      </c>
      <c r="U9622" s="1">
        <v>19454.5</v>
      </c>
      <c r="V9622" s="1">
        <f t="shared" si="601"/>
        <v>0.17802884500293537</v>
      </c>
      <c r="W9622" s="1">
        <f t="shared" si="602"/>
        <v>0.56533182923709191</v>
      </c>
      <c r="X9622" s="1">
        <f t="shared" si="603"/>
        <v>207.84722222222086</v>
      </c>
    </row>
    <row r="9623" spans="1:24" hidden="1" x14ac:dyDescent="0.3">
      <c r="A9623" s="18" t="str">
        <f t="shared" si="600"/>
        <v>OFF - Light Commercial - Welders_2010_25</v>
      </c>
      <c r="B9623" s="1" t="s">
        <v>40</v>
      </c>
      <c r="C9623" s="1">
        <v>2020</v>
      </c>
      <c r="D9623" s="1" t="s">
        <v>180</v>
      </c>
      <c r="E9623" s="1">
        <v>2010</v>
      </c>
      <c r="F9623" s="1">
        <v>25</v>
      </c>
      <c r="G9623" s="1" t="s">
        <v>12</v>
      </c>
      <c r="H9623" s="1">
        <v>3.4441345681132701E-3</v>
      </c>
      <c r="I9623" s="1">
        <v>3.1679149757505801E-3</v>
      </c>
      <c r="J9623" s="1">
        <v>3.7900599999999901E-3</v>
      </c>
      <c r="K9623" s="1">
        <v>0.13846209000000001</v>
      </c>
      <c r="L9623" s="1">
        <v>2.5319139000000001E-3</v>
      </c>
      <c r="M9623" s="1">
        <v>0.22898310999999999</v>
      </c>
      <c r="N9623" s="1">
        <v>1.72761138E-3</v>
      </c>
      <c r="O9623" s="1">
        <v>1.305306376E-3</v>
      </c>
      <c r="P9623" s="1">
        <v>6.0427650000000001E-6</v>
      </c>
      <c r="Q9623" s="1">
        <v>6.1082597134515197E-6</v>
      </c>
      <c r="R9623" s="1">
        <v>17436.05</v>
      </c>
      <c r="S9623" s="1">
        <v>24027.95</v>
      </c>
      <c r="T9623" s="1">
        <v>115.66</v>
      </c>
      <c r="U9623" s="1">
        <v>346191.55</v>
      </c>
      <c r="V9623" s="1">
        <f t="shared" si="601"/>
        <v>3.030021111493665</v>
      </c>
      <c r="W9623" s="1">
        <f t="shared" si="602"/>
        <v>2.4217040634641962</v>
      </c>
      <c r="X9623" s="1">
        <f t="shared" si="603"/>
        <v>207.74641189693932</v>
      </c>
    </row>
    <row r="9624" spans="1:24" hidden="1" x14ac:dyDescent="0.3">
      <c r="A9624" s="18" t="str">
        <f t="shared" si="600"/>
        <v>OFF - Light Commercial - Welders_2010_25</v>
      </c>
      <c r="B9624" s="1" t="s">
        <v>40</v>
      </c>
      <c r="C9624" s="1">
        <v>2020</v>
      </c>
      <c r="D9624" s="1" t="s">
        <v>180</v>
      </c>
      <c r="E9624" s="1">
        <v>2010</v>
      </c>
      <c r="F9624" s="1">
        <v>25</v>
      </c>
      <c r="G9624" s="1" t="s">
        <v>5</v>
      </c>
      <c r="H9624" s="1">
        <v>1.08677361111111E-4</v>
      </c>
      <c r="I9624" s="1">
        <v>1.2933504132231399E-4</v>
      </c>
      <c r="J9624" s="1">
        <v>1.5649540000000001E-4</v>
      </c>
      <c r="K9624" s="1">
        <v>6.4200070000000001E-4</v>
      </c>
      <c r="L9624" s="1">
        <v>9.855809000000001E-4</v>
      </c>
      <c r="M9624" s="1">
        <v>0.13149733999999999</v>
      </c>
      <c r="N9624" s="1">
        <v>3.5170860000000003E-5</v>
      </c>
      <c r="O9624" s="1">
        <v>3.2357191200000001E-5</v>
      </c>
      <c r="P9624" s="1">
        <v>1.8137310999999901E-6</v>
      </c>
      <c r="Q9624" s="1">
        <v>1.10095216107801E-6</v>
      </c>
      <c r="R9624" s="1">
        <v>4376.3500000000004</v>
      </c>
      <c r="S9624" s="1">
        <v>11190.9</v>
      </c>
      <c r="T9624" s="1">
        <v>17.43</v>
      </c>
      <c r="U9624" s="1">
        <v>170239.65</v>
      </c>
      <c r="V9624" s="1">
        <f t="shared" si="601"/>
        <v>0.25156144987215684</v>
      </c>
      <c r="W9624" s="1">
        <f t="shared" si="602"/>
        <v>1.916991386367072</v>
      </c>
      <c r="X9624" s="1">
        <f t="shared" si="603"/>
        <v>642.04819277108436</v>
      </c>
    </row>
    <row r="9625" spans="1:24" hidden="1" x14ac:dyDescent="0.3">
      <c r="A9625" s="18" t="str">
        <f t="shared" si="600"/>
        <v>OFF - Light Commercial - Welders_2010_50</v>
      </c>
      <c r="B9625" s="1" t="s">
        <v>40</v>
      </c>
      <c r="C9625" s="1">
        <v>2020</v>
      </c>
      <c r="D9625" s="1" t="s">
        <v>180</v>
      </c>
      <c r="E9625" s="1">
        <v>2010</v>
      </c>
      <c r="F9625" s="1">
        <v>50</v>
      </c>
      <c r="G9625" s="1" t="s">
        <v>12</v>
      </c>
      <c r="H9625" s="1">
        <v>1.74475731957882E-4</v>
      </c>
      <c r="I9625" s="1">
        <v>1.6048277825486001E-4</v>
      </c>
      <c r="J9625" s="1">
        <v>1.919999E-4</v>
      </c>
      <c r="K9625" s="1">
        <v>1.496833E-2</v>
      </c>
      <c r="L9625" s="1">
        <v>2.5232640000000001E-4</v>
      </c>
      <c r="M9625" s="1">
        <v>0.12932940000000001</v>
      </c>
      <c r="N9625" s="1">
        <v>8.9158554000000005E-6</v>
      </c>
      <c r="O9625" s="1">
        <v>6.7364240799999997E-6</v>
      </c>
      <c r="P9625" s="1">
        <v>1.57241E-6</v>
      </c>
      <c r="Q9625" s="1">
        <v>2.0343816629896099E-6</v>
      </c>
      <c r="R9625" s="1">
        <v>5807.15</v>
      </c>
      <c r="S9625" s="1">
        <v>2383.4499999999998</v>
      </c>
      <c r="T9625" s="1">
        <v>11.47</v>
      </c>
      <c r="U9625" s="1">
        <v>107255.25</v>
      </c>
      <c r="V9625" s="1">
        <f t="shared" si="601"/>
        <v>0.49544845147392486</v>
      </c>
      <c r="W9625" s="1">
        <f t="shared" si="602"/>
        <v>0.77899152485668188</v>
      </c>
      <c r="X9625" s="1">
        <f t="shared" si="603"/>
        <v>207.79860505666954</v>
      </c>
    </row>
    <row r="9626" spans="1:24" hidden="1" x14ac:dyDescent="0.3">
      <c r="A9626" s="18" t="str">
        <f t="shared" si="600"/>
        <v>OFF - Light Commercial - Welders_2010_50</v>
      </c>
      <c r="B9626" s="1" t="s">
        <v>40</v>
      </c>
      <c r="C9626" s="1">
        <v>2020</v>
      </c>
      <c r="D9626" s="1" t="s">
        <v>180</v>
      </c>
      <c r="E9626" s="1">
        <v>2010</v>
      </c>
      <c r="F9626" s="1">
        <v>50</v>
      </c>
      <c r="G9626" s="1" t="s">
        <v>5</v>
      </c>
      <c r="H9626" s="1">
        <v>3.2239618055555501E-4</v>
      </c>
      <c r="I9626" s="1">
        <v>3.8367809917355298E-4</v>
      </c>
      <c r="J9626" s="1">
        <v>4.6425049999999999E-4</v>
      </c>
      <c r="K9626" s="1">
        <v>4.7094850000000002E-3</v>
      </c>
      <c r="L9626" s="1">
        <v>5.262643E-3</v>
      </c>
      <c r="M9626" s="1">
        <v>0.57284139999999995</v>
      </c>
      <c r="N9626" s="1">
        <v>1.974663E-4</v>
      </c>
      <c r="O9626" s="1">
        <v>1.8166899599999999E-4</v>
      </c>
      <c r="P9626" s="1">
        <v>7.4054089999999999E-6</v>
      </c>
      <c r="Q9626" s="1">
        <v>4.8133371379240702E-6</v>
      </c>
      <c r="R9626" s="1">
        <v>19133.3</v>
      </c>
      <c r="S9626" s="1">
        <v>16125.7</v>
      </c>
      <c r="T9626" s="1">
        <v>25.11</v>
      </c>
      <c r="U9626" s="1">
        <v>741782.2</v>
      </c>
      <c r="V9626" s="1">
        <f t="shared" si="601"/>
        <v>0.17126917385520396</v>
      </c>
      <c r="W9626" s="1">
        <f t="shared" si="602"/>
        <v>2.3491789623810795</v>
      </c>
      <c r="X9626" s="1">
        <f t="shared" si="603"/>
        <v>642.20230983671843</v>
      </c>
    </row>
    <row r="9627" spans="1:24" hidden="1" x14ac:dyDescent="0.3">
      <c r="A9627" s="18" t="str">
        <f t="shared" si="600"/>
        <v>OFF - Light Commercial - Welders_2010_100</v>
      </c>
      <c r="B9627" s="1" t="s">
        <v>40</v>
      </c>
      <c r="C9627" s="1">
        <v>2020</v>
      </c>
      <c r="D9627" s="1" t="s">
        <v>180</v>
      </c>
      <c r="E9627" s="1">
        <v>2010</v>
      </c>
      <c r="F9627" s="1">
        <v>100</v>
      </c>
      <c r="G9627" s="1" t="s">
        <v>12</v>
      </c>
      <c r="H9627" s="1">
        <v>1.0859729616998301E-4</v>
      </c>
      <c r="I9627" s="1">
        <v>9.9887793017150401E-5</v>
      </c>
      <c r="J9627" s="1">
        <v>1.1950469999999999E-4</v>
      </c>
      <c r="K9627" s="1">
        <v>6.3112330000000003E-3</v>
      </c>
      <c r="L9627" s="1">
        <v>2.7173529999999999E-4</v>
      </c>
      <c r="M9627" s="1">
        <v>0.20302419999999999</v>
      </c>
      <c r="N9627" s="1">
        <v>1.4155335000000001E-5</v>
      </c>
      <c r="O9627" s="1">
        <v>1.0695142E-5</v>
      </c>
      <c r="P9627" s="1">
        <v>1.9614969999999999E-6</v>
      </c>
      <c r="Q9627" s="1">
        <v>2.8271639578064298E-6</v>
      </c>
      <c r="R9627" s="1">
        <v>8070.15</v>
      </c>
      <c r="S9627" s="1">
        <v>2430.9</v>
      </c>
      <c r="T9627" s="1">
        <v>11.7</v>
      </c>
      <c r="U9627" s="1">
        <v>170163</v>
      </c>
      <c r="V9627" s="1">
        <f t="shared" si="601"/>
        <v>0.19437297627077951</v>
      </c>
      <c r="W9627" s="1">
        <f t="shared" si="602"/>
        <v>0.52877331076645639</v>
      </c>
      <c r="X9627" s="1">
        <f t="shared" si="603"/>
        <v>207.7692307692308</v>
      </c>
    </row>
    <row r="9628" spans="1:24" hidden="1" x14ac:dyDescent="0.3">
      <c r="A9628" s="18" t="str">
        <f t="shared" si="600"/>
        <v>OFF - Light Commercial - Welders_2010_175</v>
      </c>
      <c r="B9628" s="1" t="s">
        <v>40</v>
      </c>
      <c r="C9628" s="1">
        <v>2020</v>
      </c>
      <c r="D9628" s="1" t="s">
        <v>180</v>
      </c>
      <c r="E9628" s="1">
        <v>2010</v>
      </c>
      <c r="F9628" s="1">
        <v>175</v>
      </c>
      <c r="G9628" s="1" t="s">
        <v>12</v>
      </c>
      <c r="H9628" s="1">
        <v>1.20881211952684E-5</v>
      </c>
      <c r="I9628" s="1">
        <v>1.1118653875407899E-5</v>
      </c>
      <c r="J9628" s="1">
        <v>1.3302240000000001E-5</v>
      </c>
      <c r="K9628" s="1">
        <v>8.4438160000000005E-4</v>
      </c>
      <c r="L9628" s="1">
        <v>3.5966030000000003E-5</v>
      </c>
      <c r="M9628" s="1">
        <v>2.527803E-2</v>
      </c>
      <c r="N9628" s="1">
        <v>1.8121652999999999E-6</v>
      </c>
      <c r="O9628" s="1">
        <v>1.36919156E-6</v>
      </c>
      <c r="P9628" s="1">
        <v>2.5111080000000002E-7</v>
      </c>
      <c r="Q9628" s="1">
        <v>3.5291598930555202E-7</v>
      </c>
      <c r="R9628" s="1">
        <v>1007.4</v>
      </c>
      <c r="S9628" s="1">
        <v>167.9</v>
      </c>
      <c r="T9628" s="1">
        <v>0.81</v>
      </c>
      <c r="U9628" s="1">
        <v>21827</v>
      </c>
      <c r="V9628" s="1">
        <f t="shared" si="601"/>
        <v>0.1686734636306339</v>
      </c>
      <c r="W9628" s="1">
        <f t="shared" si="602"/>
        <v>0.54561594605990305</v>
      </c>
      <c r="X9628" s="1">
        <f t="shared" si="603"/>
        <v>207.28395061728395</v>
      </c>
    </row>
    <row r="9629" spans="1:24" hidden="1" x14ac:dyDescent="0.3">
      <c r="A9629" s="18" t="str">
        <f t="shared" si="600"/>
        <v>OFF - Light Commercial - Welders_2011_25</v>
      </c>
      <c r="B9629" s="1" t="s">
        <v>40</v>
      </c>
      <c r="C9629" s="1">
        <v>2020</v>
      </c>
      <c r="D9629" s="1" t="s">
        <v>180</v>
      </c>
      <c r="E9629" s="1">
        <v>2011</v>
      </c>
      <c r="F9629" s="1">
        <v>25</v>
      </c>
      <c r="G9629" s="1" t="s">
        <v>12</v>
      </c>
      <c r="H9629" s="1">
        <v>4.2893436165021403E-3</v>
      </c>
      <c r="I9629" s="1">
        <v>3.9453382584586699E-3</v>
      </c>
      <c r="J9629" s="1">
        <v>4.7201609999999996E-3</v>
      </c>
      <c r="K9629" s="1">
        <v>0.17248132999999999</v>
      </c>
      <c r="L9629" s="1">
        <v>3.1336949000000001E-3</v>
      </c>
      <c r="M9629" s="1">
        <v>0.28446123000000001</v>
      </c>
      <c r="N9629" s="1">
        <v>2.1461768999999999E-3</v>
      </c>
      <c r="O9629" s="1">
        <v>1.62155588E-3</v>
      </c>
      <c r="P9629" s="1">
        <v>7.4648379999999999E-6</v>
      </c>
      <c r="Q9629" s="1">
        <v>7.5992019001554099E-6</v>
      </c>
      <c r="R9629" s="1">
        <v>21691.95</v>
      </c>
      <c r="S9629" s="1">
        <v>29207.3</v>
      </c>
      <c r="T9629" s="1">
        <v>140.59</v>
      </c>
      <c r="U9629" s="1">
        <v>430079.5</v>
      </c>
      <c r="V9629" s="1">
        <f t="shared" si="601"/>
        <v>3.0375546653754402</v>
      </c>
      <c r="W9629" s="1">
        <f t="shared" si="602"/>
        <v>2.4126624739844065</v>
      </c>
      <c r="X9629" s="1">
        <f t="shared" si="603"/>
        <v>207.74806173981079</v>
      </c>
    </row>
    <row r="9630" spans="1:24" hidden="1" x14ac:dyDescent="0.3">
      <c r="A9630" s="18" t="str">
        <f t="shared" si="600"/>
        <v>OFF - Light Commercial - Welders_2011_25</v>
      </c>
      <c r="B9630" s="1" t="s">
        <v>40</v>
      </c>
      <c r="C9630" s="1">
        <v>2020</v>
      </c>
      <c r="D9630" s="1" t="s">
        <v>180</v>
      </c>
      <c r="E9630" s="1">
        <v>2011</v>
      </c>
      <c r="F9630" s="1">
        <v>25</v>
      </c>
      <c r="G9630" s="1" t="s">
        <v>5</v>
      </c>
      <c r="H9630" s="1">
        <v>1.17976833333333E-4</v>
      </c>
      <c r="I9630" s="1">
        <v>1.4040218181818101E-4</v>
      </c>
      <c r="J9630" s="1">
        <v>1.6988664E-4</v>
      </c>
      <c r="K9630" s="1">
        <v>6.9693629999999999E-4</v>
      </c>
      <c r="L9630" s="1">
        <v>1.0699163000000001E-3</v>
      </c>
      <c r="M9630" s="1">
        <v>0.14274948000000001</v>
      </c>
      <c r="N9630" s="1">
        <v>4.066212E-5</v>
      </c>
      <c r="O9630" s="1">
        <v>3.7409150399999997E-5</v>
      </c>
      <c r="P9630" s="1">
        <v>1.9689312E-6</v>
      </c>
      <c r="Q9630" s="1">
        <v>1.19552936924401E-6</v>
      </c>
      <c r="R9630" s="1">
        <v>4752.3</v>
      </c>
      <c r="S9630" s="1">
        <v>12147.2</v>
      </c>
      <c r="T9630" s="1">
        <v>18.920000000000002</v>
      </c>
      <c r="U9630" s="1">
        <v>184799.5</v>
      </c>
      <c r="V9630" s="1">
        <f t="shared" si="601"/>
        <v>0.25157163106490077</v>
      </c>
      <c r="W9630" s="1">
        <f t="shared" si="602"/>
        <v>1.9170684187976732</v>
      </c>
      <c r="X9630" s="1">
        <f t="shared" si="603"/>
        <v>642.02959830866803</v>
      </c>
    </row>
    <row r="9631" spans="1:24" hidden="1" x14ac:dyDescent="0.3">
      <c r="A9631" s="18" t="str">
        <f t="shared" si="600"/>
        <v>OFF - Light Commercial - Welders_2011_50</v>
      </c>
      <c r="B9631" s="1" t="s">
        <v>40</v>
      </c>
      <c r="C9631" s="1">
        <v>2020</v>
      </c>
      <c r="D9631" s="1" t="s">
        <v>180</v>
      </c>
      <c r="E9631" s="1">
        <v>2011</v>
      </c>
      <c r="F9631" s="1">
        <v>50</v>
      </c>
      <c r="G9631" s="1" t="s">
        <v>12</v>
      </c>
      <c r="H9631" s="1">
        <v>1.84216935241299E-4</v>
      </c>
      <c r="I9631" s="1">
        <v>1.69442737034946E-4</v>
      </c>
      <c r="J9631" s="1">
        <v>2.027195E-4</v>
      </c>
      <c r="K9631" s="1">
        <v>1.550467E-2</v>
      </c>
      <c r="L9631" s="1">
        <v>2.701418E-4</v>
      </c>
      <c r="M9631" s="1">
        <v>0.14077629999999999</v>
      </c>
      <c r="N9631" s="1">
        <v>9.7049879999999999E-6</v>
      </c>
      <c r="O9631" s="1">
        <v>7.3326575999999996E-6</v>
      </c>
      <c r="P9631" s="1">
        <v>1.711583E-6</v>
      </c>
      <c r="Q9631" s="1">
        <v>2.19805284643566E-6</v>
      </c>
      <c r="R9631" s="1">
        <v>6274.35</v>
      </c>
      <c r="S9631" s="1">
        <v>2591.5</v>
      </c>
      <c r="T9631" s="1">
        <v>12.48</v>
      </c>
      <c r="U9631" s="1">
        <v>116617.5</v>
      </c>
      <c r="V9631" s="1">
        <f t="shared" si="601"/>
        <v>0.48111381953657545</v>
      </c>
      <c r="W9631" s="1">
        <f t="shared" si="602"/>
        <v>0.76703761688930205</v>
      </c>
      <c r="X9631" s="1">
        <f t="shared" si="603"/>
        <v>207.65224358974359</v>
      </c>
    </row>
    <row r="9632" spans="1:24" hidden="1" x14ac:dyDescent="0.3">
      <c r="A9632" s="18" t="str">
        <f t="shared" si="600"/>
        <v>OFF - Light Commercial - Welders_2011_50</v>
      </c>
      <c r="B9632" s="1" t="s">
        <v>40</v>
      </c>
      <c r="C9632" s="1">
        <v>2020</v>
      </c>
      <c r="D9632" s="1" t="s">
        <v>180</v>
      </c>
      <c r="E9632" s="1">
        <v>2011</v>
      </c>
      <c r="F9632" s="1">
        <v>50</v>
      </c>
      <c r="G9632" s="1" t="s">
        <v>5</v>
      </c>
      <c r="H9632" s="1">
        <v>3.2647569444444401E-4</v>
      </c>
      <c r="I9632" s="1">
        <v>3.8853305785123898E-4</v>
      </c>
      <c r="J9632" s="1">
        <v>4.70125E-4</v>
      </c>
      <c r="K9632" s="1">
        <v>4.9182779999999999E-3</v>
      </c>
      <c r="L9632" s="1">
        <v>5.6462609999999996E-3</v>
      </c>
      <c r="M9632" s="1">
        <v>0.62185900000000005</v>
      </c>
      <c r="N9632" s="1">
        <v>2.2110329999999999E-4</v>
      </c>
      <c r="O9632" s="1">
        <v>2.0341503599999999E-4</v>
      </c>
      <c r="P9632" s="1">
        <v>8.0390849999999996E-6</v>
      </c>
      <c r="Q9632" s="1">
        <v>5.2219474062140801E-6</v>
      </c>
      <c r="R9632" s="1">
        <v>20757.55</v>
      </c>
      <c r="S9632" s="1">
        <v>17505.400000000001</v>
      </c>
      <c r="T9632" s="1">
        <v>27.26</v>
      </c>
      <c r="U9632" s="1">
        <v>805248.39999999898</v>
      </c>
      <c r="V9632" s="1">
        <f t="shared" si="601"/>
        <v>0.15976686236183307</v>
      </c>
      <c r="W9632" s="1">
        <f t="shared" si="602"/>
        <v>2.3217725900465722</v>
      </c>
      <c r="X9632" s="1">
        <f t="shared" si="603"/>
        <v>642.16434336023474</v>
      </c>
    </row>
    <row r="9633" spans="1:24" hidden="1" x14ac:dyDescent="0.3">
      <c r="A9633" s="18" t="str">
        <f t="shared" si="600"/>
        <v>OFF - Light Commercial - Welders_2011_100</v>
      </c>
      <c r="B9633" s="1" t="s">
        <v>40</v>
      </c>
      <c r="C9633" s="1">
        <v>2020</v>
      </c>
      <c r="D9633" s="1" t="s">
        <v>180</v>
      </c>
      <c r="E9633" s="1">
        <v>2011</v>
      </c>
      <c r="F9633" s="1">
        <v>100</v>
      </c>
      <c r="G9633" s="1" t="s">
        <v>12</v>
      </c>
      <c r="H9633" s="1">
        <v>1.14186065742853E-4</v>
      </c>
      <c r="I9633" s="1">
        <v>1.05028343270276E-4</v>
      </c>
      <c r="J9633" s="1">
        <v>1.256548E-4</v>
      </c>
      <c r="K9633" s="1">
        <v>6.4975689999999999E-3</v>
      </c>
      <c r="L9633" s="1">
        <v>2.8541139999999998E-4</v>
      </c>
      <c r="M9633" s="1">
        <v>0.22099379999999999</v>
      </c>
      <c r="N9633" s="1">
        <v>1.5408216E-5</v>
      </c>
      <c r="O9633" s="1">
        <v>1.16417632E-5</v>
      </c>
      <c r="P9633" s="1">
        <v>2.1351079999999999E-6</v>
      </c>
      <c r="Q9633" s="1">
        <v>3.0701133707341599E-6</v>
      </c>
      <c r="R9633" s="1">
        <v>8763.65</v>
      </c>
      <c r="S9633" s="1">
        <v>2646.25</v>
      </c>
      <c r="T9633" s="1">
        <v>12.74</v>
      </c>
      <c r="U9633" s="1">
        <v>185237.5</v>
      </c>
      <c r="V9633" s="1">
        <f t="shared" si="601"/>
        <v>0.18774405966950955</v>
      </c>
      <c r="W9633" s="1">
        <f t="shared" si="602"/>
        <v>0.51018889990548966</v>
      </c>
      <c r="X9633" s="1">
        <f t="shared" si="603"/>
        <v>207.71193092621664</v>
      </c>
    </row>
    <row r="9634" spans="1:24" hidden="1" x14ac:dyDescent="0.3">
      <c r="A9634" s="18" t="str">
        <f t="shared" si="600"/>
        <v>OFF - Light Commercial - Welders_2011_175</v>
      </c>
      <c r="B9634" s="1" t="s">
        <v>40</v>
      </c>
      <c r="C9634" s="1">
        <v>2020</v>
      </c>
      <c r="D9634" s="1" t="s">
        <v>180</v>
      </c>
      <c r="E9634" s="1">
        <v>2011</v>
      </c>
      <c r="F9634" s="1">
        <v>175</v>
      </c>
      <c r="G9634" s="1" t="s">
        <v>12</v>
      </c>
      <c r="H9634" s="1">
        <v>1.249150566274E-5</v>
      </c>
      <c r="I9634" s="1">
        <v>1.14896869085883E-5</v>
      </c>
      <c r="J9634" s="1">
        <v>1.374614E-5</v>
      </c>
      <c r="K9634" s="1">
        <v>9.1224260000000005E-4</v>
      </c>
      <c r="L9634" s="1">
        <v>3.7919529999999997E-5</v>
      </c>
      <c r="M9634" s="1">
        <v>2.7515370000000001E-2</v>
      </c>
      <c r="N9634" s="1">
        <v>1.9725588E-6</v>
      </c>
      <c r="O9634" s="1">
        <v>1.49037776E-6</v>
      </c>
      <c r="P9634" s="1">
        <v>2.733364E-7</v>
      </c>
      <c r="Q9634" s="1">
        <v>3.8488301732235901E-7</v>
      </c>
      <c r="R9634" s="1">
        <v>1098.6499999999901</v>
      </c>
      <c r="S9634" s="1">
        <v>182.5</v>
      </c>
      <c r="T9634" s="1">
        <v>0.88</v>
      </c>
      <c r="U9634" s="1">
        <v>23725</v>
      </c>
      <c r="V9634" s="1">
        <f t="shared" si="601"/>
        <v>0.16035797893613968</v>
      </c>
      <c r="W9634" s="1">
        <f t="shared" si="602"/>
        <v>0.5292310609841876</v>
      </c>
      <c r="X9634" s="1">
        <f t="shared" si="603"/>
        <v>207.38636363636363</v>
      </c>
    </row>
    <row r="9635" spans="1:24" hidden="1" x14ac:dyDescent="0.3">
      <c r="A9635" s="18" t="str">
        <f t="shared" si="600"/>
        <v>OFF - Light Commercial - Welders_2012_25</v>
      </c>
      <c r="B9635" s="1" t="s">
        <v>40</v>
      </c>
      <c r="C9635" s="1">
        <v>2020</v>
      </c>
      <c r="D9635" s="1" t="s">
        <v>180</v>
      </c>
      <c r="E9635" s="1">
        <v>2012</v>
      </c>
      <c r="F9635" s="1">
        <v>25</v>
      </c>
      <c r="G9635" s="1" t="s">
        <v>12</v>
      </c>
      <c r="H9635" s="1">
        <v>8.9023053526819697E-3</v>
      </c>
      <c r="I9635" s="1">
        <v>8.1883404633968804E-3</v>
      </c>
      <c r="J9635" s="1">
        <v>9.7964439999999996E-3</v>
      </c>
      <c r="K9635" s="1">
        <v>0.35822137999999998</v>
      </c>
      <c r="L9635" s="1">
        <v>6.3834406999999996E-3</v>
      </c>
      <c r="M9635" s="1">
        <v>0.58598097000000005</v>
      </c>
      <c r="N9635" s="1">
        <v>4.42105569E-3</v>
      </c>
      <c r="O9635" s="1">
        <v>3.340353188E-3</v>
      </c>
      <c r="P9635" s="1">
        <v>1.5118426E-5</v>
      </c>
      <c r="Q9635" s="1">
        <v>1.5717548335303699E-5</v>
      </c>
      <c r="R9635" s="1">
        <v>44865.799999999901</v>
      </c>
      <c r="S9635" s="1">
        <v>56202.7</v>
      </c>
      <c r="T9635" s="1">
        <v>270.52999999999997</v>
      </c>
      <c r="U9635" s="1">
        <v>885957.2</v>
      </c>
      <c r="V9635" s="1">
        <f t="shared" si="601"/>
        <v>3.0603546003420203</v>
      </c>
      <c r="W9635" s="1">
        <f t="shared" si="602"/>
        <v>2.3857816122305286</v>
      </c>
      <c r="X9635" s="1">
        <f t="shared" si="603"/>
        <v>207.75034192141354</v>
      </c>
    </row>
    <row r="9636" spans="1:24" hidden="1" x14ac:dyDescent="0.3">
      <c r="A9636" s="18" t="str">
        <f t="shared" si="600"/>
        <v>OFF - Light Commercial - Welders_2012_25</v>
      </c>
      <c r="B9636" s="1" t="s">
        <v>40</v>
      </c>
      <c r="C9636" s="1">
        <v>2020</v>
      </c>
      <c r="D9636" s="1" t="s">
        <v>180</v>
      </c>
      <c r="E9636" s="1">
        <v>2012</v>
      </c>
      <c r="F9636" s="1">
        <v>25</v>
      </c>
      <c r="G9636" s="1" t="s">
        <v>5</v>
      </c>
      <c r="H9636" s="1">
        <v>1.2965706944444399E-4</v>
      </c>
      <c r="I9636" s="1">
        <v>1.54302628099173E-4</v>
      </c>
      <c r="J9636" s="1">
        <v>1.8670618000000001E-4</v>
      </c>
      <c r="K9636" s="1">
        <v>7.6593639999999997E-4</v>
      </c>
      <c r="L9636" s="1">
        <v>1.1758432000000001E-3</v>
      </c>
      <c r="M9636" s="1">
        <v>0.15688236</v>
      </c>
      <c r="N9636" s="1">
        <v>4.4687869999999899E-5</v>
      </c>
      <c r="O9636" s="1">
        <v>4.11128404E-5</v>
      </c>
      <c r="P9636" s="1">
        <v>2.1638645000000001E-6</v>
      </c>
      <c r="Q9636" s="1">
        <v>1.3130622104600201E-6</v>
      </c>
      <c r="R9636" s="1">
        <v>5219.5</v>
      </c>
      <c r="S9636" s="1">
        <v>13351.7</v>
      </c>
      <c r="T9636" s="1">
        <v>20.79</v>
      </c>
      <c r="U9636" s="1">
        <v>203107.9</v>
      </c>
      <c r="V9636" s="1">
        <f t="shared" si="601"/>
        <v>0.25155624762510326</v>
      </c>
      <c r="W9636" s="1">
        <f t="shared" si="602"/>
        <v>1.9169518162541208</v>
      </c>
      <c r="X9636" s="1">
        <f t="shared" si="603"/>
        <v>642.21741221741229</v>
      </c>
    </row>
    <row r="9637" spans="1:24" hidden="1" x14ac:dyDescent="0.3">
      <c r="A9637" s="18" t="str">
        <f t="shared" si="600"/>
        <v>OFF - Light Commercial - Welders_2012_50</v>
      </c>
      <c r="B9637" s="1" t="s">
        <v>40</v>
      </c>
      <c r="C9637" s="1">
        <v>2020</v>
      </c>
      <c r="D9637" s="1" t="s">
        <v>180</v>
      </c>
      <c r="E9637" s="1">
        <v>2012</v>
      </c>
      <c r="F9637" s="1">
        <v>50</v>
      </c>
      <c r="G9637" s="1" t="s">
        <v>12</v>
      </c>
      <c r="H9637" s="1">
        <v>1.9626539953600299E-4</v>
      </c>
      <c r="I9637" s="1">
        <v>1.8052491449321501E-4</v>
      </c>
      <c r="J9637" s="1">
        <v>2.159781E-4</v>
      </c>
      <c r="K9637" s="1">
        <v>1.6179410000000002E-2</v>
      </c>
      <c r="L9637" s="1">
        <v>2.9203509999999998E-4</v>
      </c>
      <c r="M9637" s="1">
        <v>0.15477379999999999</v>
      </c>
      <c r="N9637" s="1">
        <v>1.0669968E-5</v>
      </c>
      <c r="O9637" s="1">
        <v>8.0617536000000007E-6</v>
      </c>
      <c r="P9637" s="1">
        <v>1.8817680000000001E-6</v>
      </c>
      <c r="Q9637" s="1">
        <v>2.39880578238121E-6</v>
      </c>
      <c r="R9637" s="1">
        <v>6847.4</v>
      </c>
      <c r="S9637" s="1">
        <v>2850.6499999999901</v>
      </c>
      <c r="T9637" s="1">
        <v>13.72</v>
      </c>
      <c r="U9637" s="1">
        <v>128279.25</v>
      </c>
      <c r="V9637" s="1">
        <f t="shared" si="601"/>
        <v>0.46598220975401766</v>
      </c>
      <c r="W9637" s="1">
        <f t="shared" si="602"/>
        <v>0.75381928087743344</v>
      </c>
      <c r="X9637" s="1">
        <f t="shared" si="603"/>
        <v>207.77332361515963</v>
      </c>
    </row>
    <row r="9638" spans="1:24" hidden="1" x14ac:dyDescent="0.3">
      <c r="A9638" s="18" t="str">
        <f t="shared" si="600"/>
        <v>OFF - Light Commercial - Welders_2012_50</v>
      </c>
      <c r="B9638" s="1" t="s">
        <v>40</v>
      </c>
      <c r="C9638" s="1">
        <v>2020</v>
      </c>
      <c r="D9638" s="1" t="s">
        <v>180</v>
      </c>
      <c r="E9638" s="1">
        <v>2012</v>
      </c>
      <c r="F9638" s="1">
        <v>50</v>
      </c>
      <c r="G9638" s="1" t="s">
        <v>5</v>
      </c>
      <c r="H9638" s="1">
        <v>3.3296333333333303E-4</v>
      </c>
      <c r="I9638" s="1">
        <v>3.9625388429751998E-4</v>
      </c>
      <c r="J9638" s="1">
        <v>4.7946719999999998E-4</v>
      </c>
      <c r="K9638" s="1">
        <v>5.1917919999999998E-3</v>
      </c>
      <c r="L9638" s="1">
        <v>6.1319629999999998E-3</v>
      </c>
      <c r="M9638" s="1">
        <v>0.68342610000000004</v>
      </c>
      <c r="N9638" s="1">
        <v>2.3508789999999999E-4</v>
      </c>
      <c r="O9638" s="1">
        <v>2.1628086800000001E-4</v>
      </c>
      <c r="P9638" s="1">
        <v>8.8349930000000001E-6</v>
      </c>
      <c r="Q9638" s="1">
        <v>5.7352353612120899E-6</v>
      </c>
      <c r="R9638" s="1">
        <v>22797.9</v>
      </c>
      <c r="S9638" s="1">
        <v>19235.5</v>
      </c>
      <c r="T9638" s="1">
        <v>29.95</v>
      </c>
      <c r="U9638" s="1">
        <v>884833</v>
      </c>
      <c r="V9638" s="1">
        <f t="shared" si="601"/>
        <v>0.14828622927169199</v>
      </c>
      <c r="W9638" s="1">
        <f t="shared" si="602"/>
        <v>2.294704752019066</v>
      </c>
      <c r="X9638" s="1">
        <f t="shared" si="603"/>
        <v>642.2537562604341</v>
      </c>
    </row>
    <row r="9639" spans="1:24" hidden="1" x14ac:dyDescent="0.3">
      <c r="A9639" s="18" t="str">
        <f t="shared" si="600"/>
        <v>OFF - Light Commercial - Welders_2012_100</v>
      </c>
      <c r="B9639" s="1" t="s">
        <v>40</v>
      </c>
      <c r="C9639" s="1">
        <v>2020</v>
      </c>
      <c r="D9639" s="1" t="s">
        <v>180</v>
      </c>
      <c r="E9639" s="1">
        <v>2012</v>
      </c>
      <c r="F9639" s="1">
        <v>100</v>
      </c>
      <c r="G9639" s="1" t="s">
        <v>12</v>
      </c>
      <c r="H9639" s="1">
        <v>1.21116481695032E-4</v>
      </c>
      <c r="I9639" s="1">
        <v>1.11402939863091E-4</v>
      </c>
      <c r="J9639" s="1">
        <v>1.3328130000000001E-4</v>
      </c>
      <c r="K9639" s="1">
        <v>6.7343469999999999E-3</v>
      </c>
      <c r="L9639" s="1">
        <v>3.0238349999999999E-4</v>
      </c>
      <c r="M9639" s="1">
        <v>0.2429674</v>
      </c>
      <c r="N9639" s="1">
        <v>1.6940268E-5</v>
      </c>
      <c r="O9639" s="1">
        <v>1.27993136E-5</v>
      </c>
      <c r="P9639" s="1">
        <v>2.3474039999999999E-6</v>
      </c>
      <c r="Q9639" s="1">
        <v>3.3667673907301299E-6</v>
      </c>
      <c r="R9639" s="1">
        <v>9610.4499999999898</v>
      </c>
      <c r="S9639" s="1">
        <v>2909.0499999999902</v>
      </c>
      <c r="T9639" s="1">
        <v>14.01</v>
      </c>
      <c r="U9639" s="1">
        <v>203633.5</v>
      </c>
      <c r="V9639" s="1">
        <f t="shared" si="601"/>
        <v>0.18114903573209148</v>
      </c>
      <c r="W9639" s="1">
        <f t="shared" si="602"/>
        <v>0.49169689339987449</v>
      </c>
      <c r="X9639" s="1">
        <f t="shared" si="603"/>
        <v>207.64097073518846</v>
      </c>
    </row>
    <row r="9640" spans="1:24" hidden="1" x14ac:dyDescent="0.3">
      <c r="A9640" s="18" t="str">
        <f t="shared" si="600"/>
        <v>OFF - Light Commercial - Welders_2012_175</v>
      </c>
      <c r="B9640" s="1" t="s">
        <v>40</v>
      </c>
      <c r="C9640" s="1">
        <v>2020</v>
      </c>
      <c r="D9640" s="1" t="s">
        <v>180</v>
      </c>
      <c r="E9640" s="1">
        <v>2012</v>
      </c>
      <c r="F9640" s="1">
        <v>175</v>
      </c>
      <c r="G9640" s="1" t="s">
        <v>12</v>
      </c>
      <c r="H9640" s="1">
        <v>1.30007478833447E-5</v>
      </c>
      <c r="I9640" s="1">
        <v>1.19580879031004E-5</v>
      </c>
      <c r="J9640" s="1">
        <v>1.430653E-5</v>
      </c>
      <c r="K9640" s="1">
        <v>9.9538980000000001E-4</v>
      </c>
      <c r="L9640" s="1">
        <v>4.0337809999999999E-5</v>
      </c>
      <c r="M9640" s="1">
        <v>3.025125E-2</v>
      </c>
      <c r="N9640" s="1">
        <v>2.1686922000000002E-6</v>
      </c>
      <c r="O9640" s="1">
        <v>1.6385674399999999E-6</v>
      </c>
      <c r="P9640" s="1">
        <v>3.005145E-7</v>
      </c>
      <c r="Q9640" s="1">
        <v>4.2196476982185499E-7</v>
      </c>
      <c r="R9640" s="1">
        <v>1204.5</v>
      </c>
      <c r="S9640" s="1">
        <v>200.75</v>
      </c>
      <c r="T9640" s="1">
        <v>0.97</v>
      </c>
      <c r="U9640" s="1">
        <v>26097.5</v>
      </c>
      <c r="V9640" s="1">
        <f t="shared" si="601"/>
        <v>0.15172300510868925</v>
      </c>
      <c r="W9640" s="1">
        <f t="shared" si="602"/>
        <v>0.51180203744083075</v>
      </c>
      <c r="X9640" s="1">
        <f t="shared" si="603"/>
        <v>206.95876288659795</v>
      </c>
    </row>
    <row r="9641" spans="1:24" hidden="1" x14ac:dyDescent="0.3">
      <c r="A9641" s="18" t="str">
        <f t="shared" si="600"/>
        <v>OFF - Light Commercial - Welders_2013_25</v>
      </c>
      <c r="B9641" s="1" t="s">
        <v>40</v>
      </c>
      <c r="C9641" s="1">
        <v>2020</v>
      </c>
      <c r="D9641" s="1" t="s">
        <v>180</v>
      </c>
      <c r="E9641" s="1">
        <v>2013</v>
      </c>
      <c r="F9641" s="1">
        <v>25</v>
      </c>
      <c r="G9641" s="1" t="s">
        <v>12</v>
      </c>
      <c r="H9641" s="1">
        <v>9.9489158417686002E-3</v>
      </c>
      <c r="I9641" s="1">
        <v>9.1510127912587599E-3</v>
      </c>
      <c r="J9641" s="1">
        <v>1.0948174999999999E-2</v>
      </c>
      <c r="K9641" s="1">
        <v>0.40036282000000001</v>
      </c>
      <c r="L9641" s="1">
        <v>7.1208421999999997E-3</v>
      </c>
      <c r="M9641" s="1">
        <v>0.65439420999999998</v>
      </c>
      <c r="N9641" s="1">
        <v>4.9372136100000004E-3</v>
      </c>
      <c r="O9641" s="1">
        <v>3.7303391719999998E-3</v>
      </c>
      <c r="P9641" s="1">
        <v>1.6855167000000001E-5</v>
      </c>
      <c r="Q9641" s="1">
        <v>1.7558849149071801E-5</v>
      </c>
      <c r="R9641" s="1">
        <v>50121.8</v>
      </c>
      <c r="S9641" s="1">
        <v>62331.049999999901</v>
      </c>
      <c r="T9641" s="1">
        <v>300.02999999999997</v>
      </c>
      <c r="U9641" s="1">
        <v>989394.549999999</v>
      </c>
      <c r="V9641" s="1">
        <f t="shared" si="601"/>
        <v>3.0625856927529949</v>
      </c>
      <c r="W9641" s="1">
        <f t="shared" si="602"/>
        <v>2.3831448976777088</v>
      </c>
      <c r="X9641" s="1">
        <f t="shared" si="603"/>
        <v>207.74939172749362</v>
      </c>
    </row>
    <row r="9642" spans="1:24" hidden="1" x14ac:dyDescent="0.3">
      <c r="A9642" s="18" t="str">
        <f t="shared" si="600"/>
        <v>OFF - Light Commercial - Welders_2013_25</v>
      </c>
      <c r="B9642" s="1" t="s">
        <v>40</v>
      </c>
      <c r="C9642" s="1">
        <v>2020</v>
      </c>
      <c r="D9642" s="1" t="s">
        <v>180</v>
      </c>
      <c r="E9642" s="1">
        <v>2013</v>
      </c>
      <c r="F9642" s="1">
        <v>25</v>
      </c>
      <c r="G9642" s="1" t="s">
        <v>5</v>
      </c>
      <c r="H9642" s="1">
        <v>1.3570540277777699E-4</v>
      </c>
      <c r="I9642" s="1">
        <v>1.61500644628099E-4</v>
      </c>
      <c r="J9642" s="1">
        <v>1.9541578E-4</v>
      </c>
      <c r="K9642" s="1">
        <v>8.0166599999999895E-4</v>
      </c>
      <c r="L9642" s="1">
        <v>1.2306944E-3</v>
      </c>
      <c r="M9642" s="1">
        <v>0.16420067999999999</v>
      </c>
      <c r="N9642" s="1">
        <v>4.6772489999999999E-5</v>
      </c>
      <c r="O9642" s="1">
        <v>4.30306908E-5</v>
      </c>
      <c r="P9642" s="1">
        <v>2.2648052000000001E-6</v>
      </c>
      <c r="Q9642" s="1">
        <v>1.3745833070340201E-6</v>
      </c>
      <c r="R9642" s="1">
        <v>5464.0499999999902</v>
      </c>
      <c r="S9642" s="1">
        <v>13972.2</v>
      </c>
      <c r="T9642" s="1">
        <v>21.759999999999899</v>
      </c>
      <c r="U9642" s="1">
        <v>212561.4</v>
      </c>
      <c r="V9642" s="1">
        <f t="shared" si="601"/>
        <v>0.25158135913657254</v>
      </c>
      <c r="W9642" s="1">
        <f t="shared" si="602"/>
        <v>1.9171426253236075</v>
      </c>
      <c r="X9642" s="1">
        <f t="shared" si="603"/>
        <v>642.10477941176771</v>
      </c>
    </row>
    <row r="9643" spans="1:24" hidden="1" x14ac:dyDescent="0.3">
      <c r="A9643" s="18" t="str">
        <f t="shared" si="600"/>
        <v>OFF - Light Commercial - Welders_2013_50</v>
      </c>
      <c r="B9643" s="1" t="s">
        <v>40</v>
      </c>
      <c r="C9643" s="1">
        <v>2020</v>
      </c>
      <c r="D9643" s="1" t="s">
        <v>180</v>
      </c>
      <c r="E9643" s="1">
        <v>2013</v>
      </c>
      <c r="F9643" s="1">
        <v>50</v>
      </c>
      <c r="G9643" s="1" t="s">
        <v>12</v>
      </c>
      <c r="H9643" s="1">
        <v>1.9819908236621899E-4</v>
      </c>
      <c r="I9643" s="1">
        <v>1.8230351596044801E-4</v>
      </c>
      <c r="J9643" s="1">
        <v>2.18106E-4</v>
      </c>
      <c r="K9643" s="1">
        <v>1.597355E-2</v>
      </c>
      <c r="L9643" s="1">
        <v>2.994607E-4</v>
      </c>
      <c r="M9643" s="1">
        <v>0.1614553</v>
      </c>
      <c r="N9643" s="1">
        <v>1.1130588E-5</v>
      </c>
      <c r="O9643" s="1">
        <v>8.4097776000000004E-6</v>
      </c>
      <c r="P9643" s="1">
        <v>1.963003E-6</v>
      </c>
      <c r="Q9643" s="1">
        <v>2.48319873634558E-6</v>
      </c>
      <c r="R9643" s="1">
        <v>7088.3</v>
      </c>
      <c r="S9643" s="1">
        <v>2974.75</v>
      </c>
      <c r="T9643" s="1">
        <v>14.32</v>
      </c>
      <c r="U9643" s="1">
        <v>133863.75</v>
      </c>
      <c r="V9643" s="1">
        <f t="shared" si="601"/>
        <v>0.45094197062757985</v>
      </c>
      <c r="W9643" s="1">
        <f t="shared" si="602"/>
        <v>0.74073940632506619</v>
      </c>
      <c r="X9643" s="1">
        <f t="shared" si="603"/>
        <v>207.73393854748602</v>
      </c>
    </row>
    <row r="9644" spans="1:24" hidden="1" x14ac:dyDescent="0.3">
      <c r="A9644" s="18" t="str">
        <f t="shared" si="600"/>
        <v>OFF - Light Commercial - Welders_2013_50</v>
      </c>
      <c r="B9644" s="1" t="s">
        <v>40</v>
      </c>
      <c r="C9644" s="1">
        <v>2020</v>
      </c>
      <c r="D9644" s="1" t="s">
        <v>180</v>
      </c>
      <c r="E9644" s="1">
        <v>2013</v>
      </c>
      <c r="F9644" s="1">
        <v>50</v>
      </c>
      <c r="G9644" s="1" t="s">
        <v>5</v>
      </c>
      <c r="H9644" s="1">
        <v>3.2145527777777702E-4</v>
      </c>
      <c r="I9644" s="1">
        <v>3.8255834710743803E-4</v>
      </c>
      <c r="J9644" s="1">
        <v>4.6289559999999999E-4</v>
      </c>
      <c r="K9644" s="1">
        <v>5.2106059999999996E-3</v>
      </c>
      <c r="L9644" s="1">
        <v>3.8286359999999998E-3</v>
      </c>
      <c r="M9644" s="1">
        <v>0.71530680000000002</v>
      </c>
      <c r="N9644" s="1">
        <v>1.7343609999999998E-5</v>
      </c>
      <c r="O9644" s="1">
        <v>1.5956121199999999E-5</v>
      </c>
      <c r="P9644" s="1">
        <v>9.2471320000000008E-6</v>
      </c>
      <c r="Q9644" s="1">
        <v>5.9978478033040902E-6</v>
      </c>
      <c r="R9644" s="1">
        <v>23841.8</v>
      </c>
      <c r="S9644" s="1">
        <v>20133.3999999999</v>
      </c>
      <c r="T9644" s="1">
        <v>31.35</v>
      </c>
      <c r="U9644" s="1">
        <v>926136.39999999898</v>
      </c>
      <c r="V9644" s="1">
        <f t="shared" si="601"/>
        <v>0.13677645058465937</v>
      </c>
      <c r="W9644" s="1">
        <f t="shared" si="602"/>
        <v>1.3688558794237491</v>
      </c>
      <c r="X9644" s="1">
        <f t="shared" si="603"/>
        <v>642.21371610844972</v>
      </c>
    </row>
    <row r="9645" spans="1:24" hidden="1" x14ac:dyDescent="0.3">
      <c r="A9645" s="18" t="str">
        <f t="shared" si="600"/>
        <v>OFF - Light Commercial - Welders_2013_100</v>
      </c>
      <c r="B9645" s="1" t="s">
        <v>40</v>
      </c>
      <c r="C9645" s="1">
        <v>2020</v>
      </c>
      <c r="D9645" s="1" t="s">
        <v>180</v>
      </c>
      <c r="E9645" s="1">
        <v>2013</v>
      </c>
      <c r="F9645" s="1">
        <v>100</v>
      </c>
      <c r="G9645" s="1" t="s">
        <v>12</v>
      </c>
      <c r="H9645" s="1">
        <v>1.21730963733564E-4</v>
      </c>
      <c r="I9645" s="1">
        <v>1.11968140442132E-4</v>
      </c>
      <c r="J9645" s="1">
        <v>1.3395750000000001E-4</v>
      </c>
      <c r="K9645" s="1">
        <v>6.5981149999999999E-3</v>
      </c>
      <c r="L9645" s="1">
        <v>3.0353820000000002E-4</v>
      </c>
      <c r="M9645" s="1">
        <v>0.25345620000000002</v>
      </c>
      <c r="N9645" s="1">
        <v>1.7671571999999999E-5</v>
      </c>
      <c r="O9645" s="1">
        <v>1.3351854400000001E-5</v>
      </c>
      <c r="P9645" s="1">
        <v>2.4487400000000002E-6</v>
      </c>
      <c r="Q9645" s="1">
        <v>3.5023075895213998E-6</v>
      </c>
      <c r="R9645" s="1">
        <v>9997.35</v>
      </c>
      <c r="S9645" s="1">
        <v>3036.8</v>
      </c>
      <c r="T9645" s="1">
        <v>14.61</v>
      </c>
      <c r="U9645" s="1">
        <v>212576</v>
      </c>
      <c r="V9645" s="1">
        <f t="shared" si="601"/>
        <v>0.17440897729271809</v>
      </c>
      <c r="W9645" s="1">
        <f t="shared" si="602"/>
        <v>0.47281116594620193</v>
      </c>
      <c r="X9645" s="1">
        <f t="shared" si="603"/>
        <v>207.85763175906916</v>
      </c>
    </row>
    <row r="9646" spans="1:24" hidden="1" x14ac:dyDescent="0.3">
      <c r="A9646" s="18" t="str">
        <f t="shared" si="600"/>
        <v>OFF - Light Commercial - Welders_2013_175</v>
      </c>
      <c r="B9646" s="1" t="s">
        <v>40</v>
      </c>
      <c r="C9646" s="1">
        <v>2020</v>
      </c>
      <c r="D9646" s="1" t="s">
        <v>180</v>
      </c>
      <c r="E9646" s="1">
        <v>2013</v>
      </c>
      <c r="F9646" s="1">
        <v>175</v>
      </c>
      <c r="G9646" s="1" t="s">
        <v>12</v>
      </c>
      <c r="H9646" s="1">
        <v>1.2797556248006401E-5</v>
      </c>
      <c r="I9646" s="1">
        <v>1.1771192236916299E-5</v>
      </c>
      <c r="J9646" s="1">
        <v>1.4082930000000001E-5</v>
      </c>
      <c r="K9646" s="1">
        <v>1.030476E-3</v>
      </c>
      <c r="L9646" s="1">
        <v>4.0668699999999999E-5</v>
      </c>
      <c r="M9646" s="1">
        <v>3.1557189999999999E-2</v>
      </c>
      <c r="N9646" s="1">
        <v>2.2623138E-6</v>
      </c>
      <c r="O9646" s="1">
        <v>1.70930376E-6</v>
      </c>
      <c r="P9646" s="1">
        <v>3.1348760000000001E-7</v>
      </c>
      <c r="Q9646" s="1">
        <v>4.3986630551126699E-7</v>
      </c>
      <c r="R9646" s="1">
        <v>1255.5999999999999</v>
      </c>
      <c r="S9646" s="1">
        <v>208.04999999999899</v>
      </c>
      <c r="T9646" s="1">
        <v>1.01</v>
      </c>
      <c r="U9646" s="1">
        <v>27046.499999999902</v>
      </c>
      <c r="V9646" s="1">
        <f t="shared" si="601"/>
        <v>0.14411128163207787</v>
      </c>
      <c r="W9646" s="1">
        <f t="shared" si="602"/>
        <v>0.4978950612096914</v>
      </c>
      <c r="X9646" s="1">
        <f t="shared" si="603"/>
        <v>205.99009900989998</v>
      </c>
    </row>
    <row r="9647" spans="1:24" hidden="1" x14ac:dyDescent="0.3">
      <c r="A9647" s="18" t="str">
        <f t="shared" si="600"/>
        <v>OFF - Light Commercial - Welders_2014_25</v>
      </c>
      <c r="B9647" s="1" t="s">
        <v>40</v>
      </c>
      <c r="C9647" s="1">
        <v>2020</v>
      </c>
      <c r="D9647" s="1" t="s">
        <v>180</v>
      </c>
      <c r="E9647" s="1">
        <v>2014</v>
      </c>
      <c r="F9647" s="1">
        <v>25</v>
      </c>
      <c r="G9647" s="1" t="s">
        <v>12</v>
      </c>
      <c r="H9647" s="1">
        <v>1.05863051018729E-2</v>
      </c>
      <c r="I9647" s="1">
        <v>9.7372834327027601E-3</v>
      </c>
      <c r="J9647" s="1">
        <v>1.1649583E-2</v>
      </c>
      <c r="K9647" s="1">
        <v>0.42601903000000002</v>
      </c>
      <c r="L9647" s="1">
        <v>7.57385E-3</v>
      </c>
      <c r="M9647" s="1">
        <v>0.69620181000000003</v>
      </c>
      <c r="N9647" s="1">
        <v>5.2526394000000001E-3</v>
      </c>
      <c r="O9647" s="1">
        <v>3.9686608799999997E-3</v>
      </c>
      <c r="P9647" s="1">
        <v>1.7925065999999999E-5</v>
      </c>
      <c r="Q9647" s="1">
        <v>1.8682809854142801E-5</v>
      </c>
      <c r="R9647" s="1">
        <v>53330.1499999999</v>
      </c>
      <c r="S9647" s="1">
        <v>66203.7</v>
      </c>
      <c r="T9647" s="1">
        <v>318.68</v>
      </c>
      <c r="U9647" s="1">
        <v>1052557.8</v>
      </c>
      <c r="V9647" s="1">
        <f t="shared" si="601"/>
        <v>3.0632360073803144</v>
      </c>
      <c r="W9647" s="1">
        <f t="shared" si="602"/>
        <v>2.3826450359428097</v>
      </c>
      <c r="X9647" s="1">
        <f t="shared" si="603"/>
        <v>207.7435044558805</v>
      </c>
    </row>
    <row r="9648" spans="1:24" hidden="1" x14ac:dyDescent="0.3">
      <c r="A9648" s="18" t="str">
        <f t="shared" si="600"/>
        <v>OFF - Light Commercial - Welders_2014_25</v>
      </c>
      <c r="B9648" s="1" t="s">
        <v>40</v>
      </c>
      <c r="C9648" s="1">
        <v>2020</v>
      </c>
      <c r="D9648" s="1" t="s">
        <v>180</v>
      </c>
      <c r="E9648" s="1">
        <v>2014</v>
      </c>
      <c r="F9648" s="1">
        <v>25</v>
      </c>
      <c r="G9648" s="1" t="s">
        <v>5</v>
      </c>
      <c r="H9648" s="1">
        <v>1.39622347222222E-4</v>
      </c>
      <c r="I9648" s="1">
        <v>1.6616213223140399E-4</v>
      </c>
      <c r="J9648" s="1">
        <v>2.0105618000000001E-4</v>
      </c>
      <c r="K9648" s="1">
        <v>8.2480499999999996E-4</v>
      </c>
      <c r="L9648" s="1">
        <v>1.2662165999999999E-3</v>
      </c>
      <c r="M9648" s="1">
        <v>0.16894006</v>
      </c>
      <c r="N9648" s="1">
        <v>4.8122509999999999E-5</v>
      </c>
      <c r="O9648" s="1">
        <v>4.4272709200000002E-5</v>
      </c>
      <c r="P9648" s="1">
        <v>2.3301759999999999E-6</v>
      </c>
      <c r="Q9648" s="1">
        <v>1.41498522120202E-6</v>
      </c>
      <c r="R9648" s="1">
        <v>5624.65</v>
      </c>
      <c r="S9648" s="1">
        <v>14377.35</v>
      </c>
      <c r="T9648" s="1">
        <v>22.39</v>
      </c>
      <c r="U9648" s="1">
        <v>218726.25</v>
      </c>
      <c r="V9648" s="1">
        <f t="shared" si="601"/>
        <v>0.2515473520670703</v>
      </c>
      <c r="W9648" s="1">
        <f t="shared" si="602"/>
        <v>1.9168833993403154</v>
      </c>
      <c r="X9648" s="1">
        <f t="shared" si="603"/>
        <v>642.1326485037963</v>
      </c>
    </row>
    <row r="9649" spans="1:24" hidden="1" x14ac:dyDescent="0.3">
      <c r="A9649" s="18" t="str">
        <f t="shared" si="600"/>
        <v>OFF - Light Commercial - Welders_2014_50</v>
      </c>
      <c r="B9649" s="1" t="s">
        <v>40</v>
      </c>
      <c r="C9649" s="1">
        <v>2020</v>
      </c>
      <c r="D9649" s="1" t="s">
        <v>180</v>
      </c>
      <c r="E9649" s="1">
        <v>2014</v>
      </c>
      <c r="F9649" s="1">
        <v>50</v>
      </c>
      <c r="G9649" s="1" t="s">
        <v>12</v>
      </c>
      <c r="H9649" s="1">
        <v>1.9685043877943199E-4</v>
      </c>
      <c r="I9649" s="1">
        <v>1.81063033589322E-4</v>
      </c>
      <c r="J9649" s="1">
        <v>2.1662189999999999E-4</v>
      </c>
      <c r="K9649" s="1">
        <v>1.5477309999999999E-2</v>
      </c>
      <c r="L9649" s="1">
        <v>3.0224849999999998E-4</v>
      </c>
      <c r="M9649" s="1">
        <v>0.16582769999999999</v>
      </c>
      <c r="N9649" s="1">
        <v>1.1432016E-5</v>
      </c>
      <c r="O9649" s="1">
        <v>8.6375231999999993E-6</v>
      </c>
      <c r="P9649" s="1">
        <v>2.0161629999999999E-6</v>
      </c>
      <c r="Q9649" s="1">
        <v>2.5305099378104599E-6</v>
      </c>
      <c r="R9649" s="1">
        <v>7223.3499999999904</v>
      </c>
      <c r="S9649" s="1">
        <v>3055.0499999999902</v>
      </c>
      <c r="T9649" s="1">
        <v>14.7</v>
      </c>
      <c r="U9649" s="1">
        <v>137477.25</v>
      </c>
      <c r="V9649" s="1">
        <f t="shared" si="601"/>
        <v>0.43610147630516483</v>
      </c>
      <c r="W9649" s="1">
        <f t="shared" si="602"/>
        <v>0.72798414147853441</v>
      </c>
      <c r="X9649" s="1">
        <f t="shared" si="603"/>
        <v>207.82653061224423</v>
      </c>
    </row>
    <row r="9650" spans="1:24" hidden="1" x14ac:dyDescent="0.3">
      <c r="A9650" s="18" t="str">
        <f t="shared" si="600"/>
        <v>OFF - Light Commercial - Welders_2014_50</v>
      </c>
      <c r="B9650" s="1" t="s">
        <v>40</v>
      </c>
      <c r="C9650" s="1">
        <v>2020</v>
      </c>
      <c r="D9650" s="1" t="s">
        <v>180</v>
      </c>
      <c r="E9650" s="1">
        <v>2014</v>
      </c>
      <c r="F9650" s="1">
        <v>50</v>
      </c>
      <c r="G9650" s="1" t="s">
        <v>5</v>
      </c>
      <c r="H9650" s="1">
        <v>3.0291291666666598E-4</v>
      </c>
      <c r="I9650" s="1">
        <v>3.60491404958677E-4</v>
      </c>
      <c r="J9650" s="1">
        <v>4.3619459999999998E-4</v>
      </c>
      <c r="K9650" s="1">
        <v>5.1311799999999999E-3</v>
      </c>
      <c r="L9650" s="1">
        <v>3.891781E-3</v>
      </c>
      <c r="M9650" s="1">
        <v>0.73595319999999997</v>
      </c>
      <c r="N9650" s="1">
        <v>1.6992869999999999E-5</v>
      </c>
      <c r="O9650" s="1">
        <v>1.5633440400000001E-5</v>
      </c>
      <c r="P9650" s="1">
        <v>9.5140379999999997E-6</v>
      </c>
      <c r="Q9650" s="1">
        <v>6.1668012625521E-6</v>
      </c>
      <c r="R9650" s="1">
        <v>24513.3999999999</v>
      </c>
      <c r="S9650" s="1">
        <v>20713.75</v>
      </c>
      <c r="T9650" s="1">
        <v>32.26</v>
      </c>
      <c r="U9650" s="1">
        <v>952832.5</v>
      </c>
      <c r="V9650" s="1">
        <f t="shared" si="601"/>
        <v>0.12527573318508797</v>
      </c>
      <c r="W9650" s="1">
        <f t="shared" si="602"/>
        <v>1.3524475520482437</v>
      </c>
      <c r="X9650" s="1">
        <f t="shared" si="603"/>
        <v>642.08772473651584</v>
      </c>
    </row>
    <row r="9651" spans="1:24" hidden="1" x14ac:dyDescent="0.3">
      <c r="A9651" s="18" t="str">
        <f t="shared" si="600"/>
        <v>OFF - Light Commercial - Welders_2014_100</v>
      </c>
      <c r="B9651" s="1" t="s">
        <v>40</v>
      </c>
      <c r="C9651" s="1">
        <v>2020</v>
      </c>
      <c r="D9651" s="1" t="s">
        <v>180</v>
      </c>
      <c r="E9651" s="1">
        <v>2014</v>
      </c>
      <c r="F9651" s="1">
        <v>100</v>
      </c>
      <c r="G9651" s="1" t="s">
        <v>12</v>
      </c>
      <c r="H9651" s="1">
        <v>1.2028844851918099E-4</v>
      </c>
      <c r="I9651" s="1">
        <v>1.10641314947943E-4</v>
      </c>
      <c r="J9651" s="1">
        <v>1.3237009999999999E-4</v>
      </c>
      <c r="K9651" s="1">
        <v>6.3382860000000003E-3</v>
      </c>
      <c r="L9651" s="1">
        <v>2.9953709999999998E-4</v>
      </c>
      <c r="M9651" s="1">
        <v>0.2603201</v>
      </c>
      <c r="N9651" s="1">
        <v>1.8150138000000002E-5</v>
      </c>
      <c r="O9651" s="1">
        <v>1.3713437600000001E-5</v>
      </c>
      <c r="P9651" s="1">
        <v>2.5150550000000001E-6</v>
      </c>
      <c r="Q9651" s="1">
        <v>3.5879792246064398E-6</v>
      </c>
      <c r="R9651" s="1">
        <v>10241.9</v>
      </c>
      <c r="S9651" s="1">
        <v>3117.1</v>
      </c>
      <c r="T9651" s="1">
        <v>15.01</v>
      </c>
      <c r="U9651" s="1">
        <v>218196.99999999901</v>
      </c>
      <c r="V9651" s="1">
        <f t="shared" si="601"/>
        <v>0.16790249671179028</v>
      </c>
      <c r="W9651" s="1">
        <f t="shared" si="602"/>
        <v>0.45455919401782402</v>
      </c>
      <c r="X9651" s="1">
        <f t="shared" si="603"/>
        <v>207.66822118587609</v>
      </c>
    </row>
    <row r="9652" spans="1:24" hidden="1" x14ac:dyDescent="0.3">
      <c r="A9652" s="18" t="str">
        <f t="shared" si="600"/>
        <v>OFF - Light Commercial - Welders_2014_175</v>
      </c>
      <c r="B9652" s="1" t="s">
        <v>40</v>
      </c>
      <c r="C9652" s="1">
        <v>2020</v>
      </c>
      <c r="D9652" s="1" t="s">
        <v>180</v>
      </c>
      <c r="E9652" s="1">
        <v>2014</v>
      </c>
      <c r="F9652" s="1">
        <v>175</v>
      </c>
      <c r="G9652" s="1" t="s">
        <v>12</v>
      </c>
      <c r="H9652" s="1">
        <v>1.2358994910213099E-5</v>
      </c>
      <c r="I9652" s="1">
        <v>1.1367803518413999E-5</v>
      </c>
      <c r="J9652" s="1">
        <v>1.3600320000000001E-5</v>
      </c>
      <c r="K9652" s="1">
        <v>1.0502840000000001E-3</v>
      </c>
      <c r="L9652" s="1">
        <v>4.0321380000000002E-5</v>
      </c>
      <c r="M9652" s="1">
        <v>3.2411790000000003E-2</v>
      </c>
      <c r="N9652" s="1">
        <v>2.3235794999999998E-6</v>
      </c>
      <c r="O9652" s="1">
        <v>1.7555934E-6</v>
      </c>
      <c r="P9652" s="1">
        <v>3.2197719999999998E-7</v>
      </c>
      <c r="Q9652" s="1">
        <v>4.5137443559731799E-7</v>
      </c>
      <c r="R9652" s="1">
        <v>1288.44999999999</v>
      </c>
      <c r="S9652" s="1">
        <v>215.35</v>
      </c>
      <c r="T9652" s="1">
        <v>1.03</v>
      </c>
      <c r="U9652" s="1">
        <v>27995.5</v>
      </c>
      <c r="V9652" s="1">
        <f t="shared" si="601"/>
        <v>0.13445499190643401</v>
      </c>
      <c r="W9652" s="1">
        <f t="shared" si="602"/>
        <v>0.4769092650813716</v>
      </c>
      <c r="X9652" s="1">
        <f t="shared" si="603"/>
        <v>209.07766990291262</v>
      </c>
    </row>
    <row r="9653" spans="1:24" hidden="1" x14ac:dyDescent="0.3">
      <c r="A9653" s="18" t="str">
        <f t="shared" si="600"/>
        <v>OFF - Light Commercial - Welders_2015_25</v>
      </c>
      <c r="B9653" s="1" t="s">
        <v>40</v>
      </c>
      <c r="C9653" s="1">
        <v>2020</v>
      </c>
      <c r="D9653" s="1" t="s">
        <v>180</v>
      </c>
      <c r="E9653" s="1">
        <v>2015</v>
      </c>
      <c r="F9653" s="1">
        <v>25</v>
      </c>
      <c r="G9653" s="1" t="s">
        <v>12</v>
      </c>
      <c r="H9653" s="1">
        <v>1.0969699365434999E-2</v>
      </c>
      <c r="I9653" s="1">
        <v>1.00899294763271E-2</v>
      </c>
      <c r="J9653" s="1">
        <v>1.2071485E-2</v>
      </c>
      <c r="K9653" s="1">
        <v>0.44144500999999903</v>
      </c>
      <c r="L9653" s="1">
        <v>7.849488E-3</v>
      </c>
      <c r="M9653" s="1">
        <v>0.72146471999999995</v>
      </c>
      <c r="N9653" s="1">
        <v>5.4432406800000001E-3</v>
      </c>
      <c r="O9653" s="1">
        <v>4.1126707360000002E-3</v>
      </c>
      <c r="P9653" s="1">
        <v>1.857842E-5</v>
      </c>
      <c r="Q9653" s="1">
        <v>1.93592321669784E-5</v>
      </c>
      <c r="R9653" s="1">
        <v>55261</v>
      </c>
      <c r="S9653" s="1">
        <v>68652.850000000006</v>
      </c>
      <c r="T9653" s="1">
        <v>330.46</v>
      </c>
      <c r="U9653" s="1">
        <v>1090776.95</v>
      </c>
      <c r="V9653" s="1">
        <f t="shared" si="601"/>
        <v>3.0629561504201654</v>
      </c>
      <c r="W9653" s="1">
        <f t="shared" si="602"/>
        <v>2.3828350439572352</v>
      </c>
      <c r="X9653" s="1">
        <f t="shared" si="603"/>
        <v>207.74934939175697</v>
      </c>
    </row>
    <row r="9654" spans="1:24" hidden="1" x14ac:dyDescent="0.3">
      <c r="A9654" s="18" t="str">
        <f t="shared" si="600"/>
        <v>OFF - Light Commercial - Welders_2015_25</v>
      </c>
      <c r="B9654" s="1" t="s">
        <v>40</v>
      </c>
      <c r="C9654" s="1">
        <v>2020</v>
      </c>
      <c r="D9654" s="1" t="s">
        <v>180</v>
      </c>
      <c r="E9654" s="1">
        <v>2015</v>
      </c>
      <c r="F9654" s="1">
        <v>25</v>
      </c>
      <c r="G9654" s="1" t="s">
        <v>5</v>
      </c>
      <c r="H9654" s="1">
        <v>1.4304147916666601E-4</v>
      </c>
      <c r="I9654" s="1">
        <v>1.70231181818181E-4</v>
      </c>
      <c r="J9654" s="1">
        <v>2.0597973E-4</v>
      </c>
      <c r="K9654" s="1">
        <v>8.4500340000000001E-4</v>
      </c>
      <c r="L9654" s="1">
        <v>1.2972246E-3</v>
      </c>
      <c r="M9654" s="1">
        <v>0.17307718999999999</v>
      </c>
      <c r="N9654" s="1">
        <v>4.9300969999999999E-5</v>
      </c>
      <c r="O9654" s="1">
        <v>4.5356892399999997E-5</v>
      </c>
      <c r="P9654" s="1">
        <v>2.3872389999999998E-6</v>
      </c>
      <c r="Q9654" s="1">
        <v>1.4489595581160201E-6</v>
      </c>
      <c r="R9654" s="1">
        <v>5759.6999999999898</v>
      </c>
      <c r="S9654" s="1">
        <v>14731.4</v>
      </c>
      <c r="T9654" s="1">
        <v>22.939999999999898</v>
      </c>
      <c r="U9654" s="1">
        <v>224099.05</v>
      </c>
      <c r="V9654" s="1">
        <f t="shared" si="601"/>
        <v>0.25152878873172835</v>
      </c>
      <c r="W9654" s="1">
        <f t="shared" si="602"/>
        <v>1.9167424490978451</v>
      </c>
      <c r="X9654" s="1">
        <f t="shared" si="603"/>
        <v>642.17088055798013</v>
      </c>
    </row>
    <row r="9655" spans="1:24" hidden="1" x14ac:dyDescent="0.3">
      <c r="A9655" s="18" t="str">
        <f t="shared" si="600"/>
        <v>OFF - Light Commercial - Welders_2015_50</v>
      </c>
      <c r="B9655" s="1" t="s">
        <v>40</v>
      </c>
      <c r="C9655" s="1">
        <v>2020</v>
      </c>
      <c r="D9655" s="1" t="s">
        <v>180</v>
      </c>
      <c r="E9655" s="1">
        <v>2015</v>
      </c>
      <c r="F9655" s="1">
        <v>50</v>
      </c>
      <c r="G9655" s="1" t="s">
        <v>12</v>
      </c>
      <c r="H9655" s="1">
        <v>1.9420413126034199E-4</v>
      </c>
      <c r="I9655" s="1">
        <v>1.7862895993326299E-4</v>
      </c>
      <c r="J9655" s="1">
        <v>2.137098E-4</v>
      </c>
      <c r="K9655" s="1">
        <v>1.4859900000000001E-2</v>
      </c>
      <c r="L9655" s="1">
        <v>3.0328240000000002E-4</v>
      </c>
      <c r="M9655" s="1">
        <v>0.16937730000000001</v>
      </c>
      <c r="N9655" s="1">
        <v>1.1676716999999999E-5</v>
      </c>
      <c r="O9655" s="1">
        <v>8.8224084000000004E-6</v>
      </c>
      <c r="P9655" s="1">
        <v>2.0593189999999998E-6</v>
      </c>
      <c r="Q9655" s="1">
        <v>2.5650343280686101E-6</v>
      </c>
      <c r="R9655" s="1">
        <v>7321.9</v>
      </c>
      <c r="S9655" s="1">
        <v>3120.75</v>
      </c>
      <c r="T9655" s="1">
        <v>15.02</v>
      </c>
      <c r="U9655" s="1">
        <v>140433.75</v>
      </c>
      <c r="V9655" s="1">
        <f t="shared" si="601"/>
        <v>0.42118119967128681</v>
      </c>
      <c r="W9655" s="1">
        <f t="shared" si="602"/>
        <v>0.7150959459144276</v>
      </c>
      <c r="X9655" s="1">
        <f t="shared" si="603"/>
        <v>207.77296937416779</v>
      </c>
    </row>
    <row r="9656" spans="1:24" hidden="1" x14ac:dyDescent="0.3">
      <c r="A9656" s="18" t="str">
        <f t="shared" si="600"/>
        <v>OFF - Light Commercial - Welders_2015_50</v>
      </c>
      <c r="B9656" s="1" t="s">
        <v>40</v>
      </c>
      <c r="C9656" s="1">
        <v>2020</v>
      </c>
      <c r="D9656" s="1" t="s">
        <v>180</v>
      </c>
      <c r="E9656" s="1">
        <v>2015</v>
      </c>
      <c r="F9656" s="1">
        <v>50</v>
      </c>
      <c r="G9656" s="1" t="s">
        <v>5</v>
      </c>
      <c r="H9656" s="1">
        <v>2.8182881944444402E-4</v>
      </c>
      <c r="I9656" s="1">
        <v>3.3539958677685899E-4</v>
      </c>
      <c r="J9656" s="1">
        <v>4.0583349999999998E-4</v>
      </c>
      <c r="K9656" s="1">
        <v>5.0213870000000004E-3</v>
      </c>
      <c r="L9656" s="1">
        <v>3.938563E-3</v>
      </c>
      <c r="M9656" s="1">
        <v>0.75397590000000003</v>
      </c>
      <c r="N9656" s="1">
        <v>1.6536819999999999E-5</v>
      </c>
      <c r="O9656" s="1">
        <v>1.5213874399999901E-5</v>
      </c>
      <c r="P9656" s="1">
        <v>9.7470259999999995E-6</v>
      </c>
      <c r="Q9656" s="1">
        <v>6.3137173140721004E-6</v>
      </c>
      <c r="R9656" s="1">
        <v>25097.4</v>
      </c>
      <c r="S9656" s="1">
        <v>21221.1</v>
      </c>
      <c r="T9656" s="1">
        <v>33.049999999999997</v>
      </c>
      <c r="U9656" s="1">
        <v>976170.6</v>
      </c>
      <c r="V9656" s="1">
        <f t="shared" si="601"/>
        <v>0.11376938234780823</v>
      </c>
      <c r="W9656" s="1">
        <f t="shared" si="602"/>
        <v>1.3359822060426183</v>
      </c>
      <c r="X9656" s="1">
        <f t="shared" si="603"/>
        <v>642.09077155824514</v>
      </c>
    </row>
    <row r="9657" spans="1:24" hidden="1" x14ac:dyDescent="0.3">
      <c r="A9657" s="18" t="str">
        <f t="shared" si="600"/>
        <v>OFF - Light Commercial - Welders_2015_100</v>
      </c>
      <c r="B9657" s="1" t="s">
        <v>40</v>
      </c>
      <c r="C9657" s="1">
        <v>2020</v>
      </c>
      <c r="D9657" s="1" t="s">
        <v>180</v>
      </c>
      <c r="E9657" s="1">
        <v>2015</v>
      </c>
      <c r="F9657" s="1">
        <v>100</v>
      </c>
      <c r="G9657" s="1" t="s">
        <v>12</v>
      </c>
      <c r="H9657" s="1">
        <v>1.1802280726146499E-4</v>
      </c>
      <c r="I9657" s="1">
        <v>1.08557378119096E-4</v>
      </c>
      <c r="J9657" s="1">
        <v>1.298769E-4</v>
      </c>
      <c r="K9657" s="1">
        <v>6.0260579999999999E-3</v>
      </c>
      <c r="L9657" s="1">
        <v>2.9346590000000001E-4</v>
      </c>
      <c r="M9657" s="1">
        <v>0.26589220000000002</v>
      </c>
      <c r="N9657" s="1">
        <v>1.85386409999999E-5</v>
      </c>
      <c r="O9657" s="1">
        <v>1.4006973199999999E-5</v>
      </c>
      <c r="P9657" s="1">
        <v>2.5688899999999998E-6</v>
      </c>
      <c r="Q9657" s="1">
        <v>3.6544706428814E-6</v>
      </c>
      <c r="R9657" s="1">
        <v>10431.699999999901</v>
      </c>
      <c r="S9657" s="1">
        <v>3182.8</v>
      </c>
      <c r="T9657" s="1">
        <v>15.33</v>
      </c>
      <c r="U9657" s="1">
        <v>222796</v>
      </c>
      <c r="V9657" s="1">
        <f t="shared" si="601"/>
        <v>0.16133944437099243</v>
      </c>
      <c r="W9657" s="1">
        <f t="shared" si="602"/>
        <v>0.43615299179286693</v>
      </c>
      <c r="X9657" s="1">
        <f t="shared" si="603"/>
        <v>207.61904761904762</v>
      </c>
    </row>
    <row r="9658" spans="1:24" hidden="1" x14ac:dyDescent="0.3">
      <c r="A9658" s="18" t="str">
        <f t="shared" si="600"/>
        <v>OFF - Light Commercial - Welders_2015_175</v>
      </c>
      <c r="B9658" s="1" t="s">
        <v>40</v>
      </c>
      <c r="C9658" s="1">
        <v>2020</v>
      </c>
      <c r="D9658" s="1" t="s">
        <v>180</v>
      </c>
      <c r="E9658" s="1">
        <v>2015</v>
      </c>
      <c r="F9658" s="1">
        <v>175</v>
      </c>
      <c r="G9658" s="1" t="s">
        <v>12</v>
      </c>
      <c r="H9658" s="1">
        <v>1.18215912013296E-5</v>
      </c>
      <c r="I9658" s="1">
        <v>1.0873499586983E-5</v>
      </c>
      <c r="J9658" s="1">
        <v>1.3008939999999999E-5</v>
      </c>
      <c r="K9658" s="1">
        <v>1.064494E-3</v>
      </c>
      <c r="L9658" s="1">
        <v>3.9704769999999998E-5</v>
      </c>
      <c r="M9658" s="1">
        <v>3.3105559999999999E-2</v>
      </c>
      <c r="N9658" s="1">
        <v>2.3733162000000001E-6</v>
      </c>
      <c r="O9658" s="1">
        <v>1.7931722399999999E-6</v>
      </c>
      <c r="P9658" s="1">
        <v>3.2886910000000002E-7</v>
      </c>
      <c r="Q9658" s="1">
        <v>4.6160388456269602E-7</v>
      </c>
      <c r="R9658" s="1">
        <v>1317.6499999999901</v>
      </c>
      <c r="S9658" s="1">
        <v>219</v>
      </c>
      <c r="T9658" s="1">
        <v>1.06</v>
      </c>
      <c r="U9658" s="1">
        <v>28470</v>
      </c>
      <c r="V9658" s="1">
        <f t="shared" si="601"/>
        <v>0.12646503712445231</v>
      </c>
      <c r="W9658" s="1">
        <f t="shared" si="602"/>
        <v>0.46178924934884352</v>
      </c>
      <c r="X9658" s="1">
        <f t="shared" si="603"/>
        <v>206.60377358490564</v>
      </c>
    </row>
    <row r="9659" spans="1:24" hidden="1" x14ac:dyDescent="0.3">
      <c r="A9659" s="18" t="str">
        <f t="shared" si="600"/>
        <v>OFF - Light Commercial - Welders_2016_25</v>
      </c>
      <c r="B9659" s="1" t="s">
        <v>40</v>
      </c>
      <c r="C9659" s="1">
        <v>2020</v>
      </c>
      <c r="D9659" s="1" t="s">
        <v>180</v>
      </c>
      <c r="E9659" s="1">
        <v>2016</v>
      </c>
      <c r="F9659" s="1">
        <v>25</v>
      </c>
      <c r="G9659" s="1" t="s">
        <v>12</v>
      </c>
      <c r="H9659" s="1">
        <v>1.13529891252491E-2</v>
      </c>
      <c r="I9659" s="1">
        <v>1.04424793974041E-2</v>
      </c>
      <c r="J9659" s="1">
        <v>1.2493272E-2</v>
      </c>
      <c r="K9659" s="1">
        <v>0.45686232999999998</v>
      </c>
      <c r="L9659" s="1">
        <v>8.1272659999999993E-3</v>
      </c>
      <c r="M9659" s="1">
        <v>0.74680153999999999</v>
      </c>
      <c r="N9659" s="1">
        <v>5.6344003199999999E-3</v>
      </c>
      <c r="O9659" s="1">
        <v>4.2571024640000003E-3</v>
      </c>
      <c r="P9659" s="1">
        <v>1.9238487E-5</v>
      </c>
      <c r="Q9659" s="1">
        <v>2.00382118420554E-5</v>
      </c>
      <c r="R9659" s="1">
        <v>57199.1499999999</v>
      </c>
      <c r="S9659" s="1">
        <v>71178.649999999994</v>
      </c>
      <c r="T9659" s="1">
        <v>342.63</v>
      </c>
      <c r="U9659" s="1">
        <v>1129072.75</v>
      </c>
      <c r="V9659" s="1">
        <f t="shared" si="601"/>
        <v>3.0624591323611607</v>
      </c>
      <c r="W9659" s="1">
        <f t="shared" si="602"/>
        <v>2.3834780070541126</v>
      </c>
      <c r="X9659" s="1">
        <f t="shared" si="603"/>
        <v>207.74202492484602</v>
      </c>
    </row>
    <row r="9660" spans="1:24" hidden="1" x14ac:dyDescent="0.3">
      <c r="A9660" s="18" t="str">
        <f t="shared" si="600"/>
        <v>OFF - Light Commercial - Welders_2016_25</v>
      </c>
      <c r="B9660" s="1" t="s">
        <v>40</v>
      </c>
      <c r="C9660" s="1">
        <v>2020</v>
      </c>
      <c r="D9660" s="1" t="s">
        <v>180</v>
      </c>
      <c r="E9660" s="1">
        <v>2016</v>
      </c>
      <c r="F9660" s="1">
        <v>25</v>
      </c>
      <c r="G9660" s="1" t="s">
        <v>5</v>
      </c>
      <c r="H9660" s="1">
        <v>1.43283576388888E-4</v>
      </c>
      <c r="I9660" s="1">
        <v>1.7051929752066099E-4</v>
      </c>
      <c r="J9660" s="1">
        <v>2.0632834999999999E-4</v>
      </c>
      <c r="K9660" s="1">
        <v>8.4643339999999998E-4</v>
      </c>
      <c r="L9660" s="1">
        <v>1.2994200999999999E-3</v>
      </c>
      <c r="M9660" s="1">
        <v>0.17337014000000001</v>
      </c>
      <c r="N9660" s="1">
        <v>4.9384400000000001E-5</v>
      </c>
      <c r="O9660" s="1">
        <v>4.5433648000000003E-5</v>
      </c>
      <c r="P9660" s="1">
        <v>2.3912789999999999E-6</v>
      </c>
      <c r="Q9660" s="1">
        <v>1.4517142340820201E-6</v>
      </c>
      <c r="R9660" s="1">
        <v>5770.65</v>
      </c>
      <c r="S9660" s="1">
        <v>14753.3</v>
      </c>
      <c r="T9660" s="1">
        <v>22.98</v>
      </c>
      <c r="U9660" s="1">
        <v>224438.5</v>
      </c>
      <c r="V9660" s="1">
        <f t="shared" si="601"/>
        <v>0.25157343403197835</v>
      </c>
      <c r="W9660" s="1">
        <f t="shared" si="602"/>
        <v>1.917082591590948</v>
      </c>
      <c r="X9660" s="1">
        <f t="shared" si="603"/>
        <v>642.00609225413393</v>
      </c>
    </row>
    <row r="9661" spans="1:24" hidden="1" x14ac:dyDescent="0.3">
      <c r="A9661" s="18" t="str">
        <f t="shared" si="600"/>
        <v>OFF - Light Commercial - Welders_2016_50</v>
      </c>
      <c r="B9661" s="1" t="s">
        <v>40</v>
      </c>
      <c r="C9661" s="1">
        <v>2020</v>
      </c>
      <c r="D9661" s="1" t="s">
        <v>180</v>
      </c>
      <c r="E9661" s="1">
        <v>2016</v>
      </c>
      <c r="F9661" s="1">
        <v>50</v>
      </c>
      <c r="G9661" s="1" t="s">
        <v>12</v>
      </c>
      <c r="H9661" s="1">
        <v>1.8749308230624301E-4</v>
      </c>
      <c r="I9661" s="1">
        <v>1.7245613710528199E-4</v>
      </c>
      <c r="J9661" s="1">
        <v>2.0632469999999999E-4</v>
      </c>
      <c r="K9661" s="1">
        <v>1.3922250000000001E-2</v>
      </c>
      <c r="L9661" s="1">
        <v>2.980832E-4</v>
      </c>
      <c r="M9661" s="1">
        <v>0.16951179999999999</v>
      </c>
      <c r="N9661" s="1">
        <v>1.1685986999999901E-5</v>
      </c>
      <c r="O9661" s="1">
        <v>8.8294123999999998E-6</v>
      </c>
      <c r="P9661" s="1">
        <v>2.0609539999999998E-6</v>
      </c>
      <c r="Q9661" s="1">
        <v>2.5458541112585201E-6</v>
      </c>
      <c r="R9661" s="1">
        <v>7267.15</v>
      </c>
      <c r="S9661" s="1">
        <v>3120.75</v>
      </c>
      <c r="T9661" s="1">
        <v>15.03</v>
      </c>
      <c r="U9661" s="1">
        <v>140433.75</v>
      </c>
      <c r="V9661" s="1">
        <f t="shared" si="601"/>
        <v>0.40662657804096064</v>
      </c>
      <c r="W9661" s="1">
        <f t="shared" si="602"/>
        <v>0.70283698580992326</v>
      </c>
      <c r="X9661" s="1">
        <f t="shared" si="603"/>
        <v>207.63473053892216</v>
      </c>
    </row>
    <row r="9662" spans="1:24" hidden="1" x14ac:dyDescent="0.3">
      <c r="A9662" s="18" t="str">
        <f t="shared" si="600"/>
        <v>OFF - Light Commercial - Welders_2016_50</v>
      </c>
      <c r="B9662" s="1" t="s">
        <v>40</v>
      </c>
      <c r="C9662" s="1">
        <v>2020</v>
      </c>
      <c r="D9662" s="1" t="s">
        <v>180</v>
      </c>
      <c r="E9662" s="1">
        <v>2016</v>
      </c>
      <c r="F9662" s="1">
        <v>50</v>
      </c>
      <c r="G9662" s="1" t="s">
        <v>5</v>
      </c>
      <c r="H9662" s="1">
        <v>2.5375562499999998E-4</v>
      </c>
      <c r="I9662" s="1">
        <v>3.01990165289256E-4</v>
      </c>
      <c r="J9662" s="1">
        <v>3.6540809999999999E-4</v>
      </c>
      <c r="K9662" s="1">
        <v>4.7940370000000001E-3</v>
      </c>
      <c r="L9662" s="1">
        <v>3.896624E-3</v>
      </c>
      <c r="M9662" s="1">
        <v>0.75525209999999998</v>
      </c>
      <c r="N9662" s="1">
        <v>1.5691139999999999E-5</v>
      </c>
      <c r="O9662" s="1">
        <v>1.4435848799999901E-5</v>
      </c>
      <c r="P9662" s="1">
        <v>9.7635239999999996E-6</v>
      </c>
      <c r="Q9662" s="1">
        <v>6.3201448913261002E-6</v>
      </c>
      <c r="R9662" s="1">
        <v>25122.95</v>
      </c>
      <c r="S9662" s="1">
        <v>21257.599999999999</v>
      </c>
      <c r="T9662" s="1">
        <v>33.1</v>
      </c>
      <c r="U9662" s="1">
        <v>977849.6</v>
      </c>
      <c r="V9662" s="1">
        <f t="shared" si="601"/>
        <v>0.10226083581450472</v>
      </c>
      <c r="W9662" s="1">
        <f t="shared" si="602"/>
        <v>1.3194867677667224</v>
      </c>
      <c r="X9662" s="1">
        <f t="shared" si="603"/>
        <v>642.22356495468273</v>
      </c>
    </row>
    <row r="9663" spans="1:24" hidden="1" x14ac:dyDescent="0.3">
      <c r="A9663" s="18" t="str">
        <f t="shared" si="600"/>
        <v>OFF - Light Commercial - Welders_2016_100</v>
      </c>
      <c r="B9663" s="1" t="s">
        <v>40</v>
      </c>
      <c r="C9663" s="1">
        <v>2020</v>
      </c>
      <c r="D9663" s="1" t="s">
        <v>180</v>
      </c>
      <c r="E9663" s="1">
        <v>2016</v>
      </c>
      <c r="F9663" s="1">
        <v>100</v>
      </c>
      <c r="G9663" s="1" t="s">
        <v>12</v>
      </c>
      <c r="H9663" s="1">
        <v>1.13272157747953E-4</v>
      </c>
      <c r="I9663" s="1">
        <v>1.04187730696567E-4</v>
      </c>
      <c r="J9663" s="1">
        <v>1.2464910000000001E-4</v>
      </c>
      <c r="K9663" s="1">
        <v>5.582587E-3</v>
      </c>
      <c r="L9663" s="1">
        <v>2.8120610000000002E-4</v>
      </c>
      <c r="M9663" s="1">
        <v>0.26610329999999999</v>
      </c>
      <c r="N9663" s="1">
        <v>1.8553364999999999E-5</v>
      </c>
      <c r="O9663" s="1">
        <v>1.4018098E-5</v>
      </c>
      <c r="P9663" s="1">
        <v>2.570929E-6</v>
      </c>
      <c r="Q9663" s="1">
        <v>3.64807723727804E-6</v>
      </c>
      <c r="R9663" s="1">
        <v>10413.450000000001</v>
      </c>
      <c r="S9663" s="1">
        <v>3186.45</v>
      </c>
      <c r="T9663" s="1">
        <v>15.34</v>
      </c>
      <c r="U9663" s="1">
        <v>223051.5</v>
      </c>
      <c r="V9663" s="1">
        <f t="shared" si="601"/>
        <v>0.15466784386050589</v>
      </c>
      <c r="W9663" s="1">
        <f t="shared" si="602"/>
        <v>0.41745357996222227</v>
      </c>
      <c r="X9663" s="1">
        <f t="shared" si="603"/>
        <v>207.72164276401563</v>
      </c>
    </row>
    <row r="9664" spans="1:24" hidden="1" x14ac:dyDescent="0.3">
      <c r="A9664" s="18" t="str">
        <f t="shared" si="600"/>
        <v>OFF - Light Commercial - Welders_2016_175</v>
      </c>
      <c r="B9664" s="1" t="s">
        <v>40</v>
      </c>
      <c r="C9664" s="1">
        <v>2020</v>
      </c>
      <c r="D9664" s="1" t="s">
        <v>180</v>
      </c>
      <c r="E9664" s="1">
        <v>2016</v>
      </c>
      <c r="F9664" s="1">
        <v>175</v>
      </c>
      <c r="G9664" s="1" t="s">
        <v>12</v>
      </c>
      <c r="H9664" s="1">
        <v>1.1028416840915301E-5</v>
      </c>
      <c r="I9664" s="1">
        <v>1.01439378102739E-5</v>
      </c>
      <c r="J9664" s="1">
        <v>1.2136100000000001E-5</v>
      </c>
      <c r="K9664" s="1">
        <v>1.057063E-3</v>
      </c>
      <c r="L9664" s="1">
        <v>3.8255459999999997E-5</v>
      </c>
      <c r="M9664" s="1">
        <v>3.3131859999999999E-2</v>
      </c>
      <c r="N9664" s="1">
        <v>2.3752017E-6</v>
      </c>
      <c r="O9664" s="1">
        <v>1.7945968399999999E-6</v>
      </c>
      <c r="P9664" s="1">
        <v>3.291304E-7</v>
      </c>
      <c r="Q9664" s="1">
        <v>4.6160388456269602E-7</v>
      </c>
      <c r="R9664" s="1">
        <v>1317.6499999999901</v>
      </c>
      <c r="S9664" s="1">
        <v>219</v>
      </c>
      <c r="T9664" s="1">
        <v>1.06</v>
      </c>
      <c r="U9664" s="1">
        <v>28470</v>
      </c>
      <c r="V9664" s="1">
        <f t="shared" si="601"/>
        <v>0.11797981519217304</v>
      </c>
      <c r="W9664" s="1">
        <f t="shared" si="602"/>
        <v>0.4449329427394923</v>
      </c>
      <c r="X9664" s="1">
        <f t="shared" si="603"/>
        <v>206.60377358490564</v>
      </c>
    </row>
    <row r="9665" spans="1:24" hidden="1" x14ac:dyDescent="0.3">
      <c r="A9665" s="18" t="str">
        <f t="shared" si="600"/>
        <v>OFF - Light Commercial - Welders_2017_25</v>
      </c>
      <c r="B9665" s="1" t="s">
        <v>40</v>
      </c>
      <c r="C9665" s="1">
        <v>2020</v>
      </c>
      <c r="D9665" s="1" t="s">
        <v>180</v>
      </c>
      <c r="E9665" s="1">
        <v>2017</v>
      </c>
      <c r="F9665" s="1">
        <v>25</v>
      </c>
      <c r="G9665" s="1" t="s">
        <v>12</v>
      </c>
      <c r="H9665" s="1">
        <v>1.17712967279422E-2</v>
      </c>
      <c r="I9665" s="1">
        <v>1.08272387303612E-2</v>
      </c>
      <c r="J9665" s="1">
        <v>1.29535939999999E-2</v>
      </c>
      <c r="K9665" s="1">
        <v>0.47369944000000003</v>
      </c>
      <c r="L9665" s="1">
        <v>8.424829E-3</v>
      </c>
      <c r="M9665" s="1">
        <v>0.77424870000000001</v>
      </c>
      <c r="N9665" s="1">
        <v>5.8414810499999997E-3</v>
      </c>
      <c r="O9665" s="1">
        <v>4.4135634599999996E-3</v>
      </c>
      <c r="P9665" s="1">
        <v>1.9941465E-5</v>
      </c>
      <c r="Q9665" s="1">
        <v>2.0774732167562599E-5</v>
      </c>
      <c r="R9665" s="1">
        <v>59301.549999999901</v>
      </c>
      <c r="S9665" s="1">
        <v>73733.649999999994</v>
      </c>
      <c r="T9665" s="1">
        <v>354.93</v>
      </c>
      <c r="U9665" s="1">
        <v>1170580.54999999</v>
      </c>
      <c r="V9665" s="1">
        <f t="shared" si="601"/>
        <v>3.0627038862640164</v>
      </c>
      <c r="W9665" s="1">
        <f t="shared" si="602"/>
        <v>2.3831336097776243</v>
      </c>
      <c r="X9665" s="1">
        <f t="shared" si="603"/>
        <v>207.74138562533454</v>
      </c>
    </row>
    <row r="9666" spans="1:24" hidden="1" x14ac:dyDescent="0.3">
      <c r="A9666" s="18" t="str">
        <f t="shared" si="600"/>
        <v>OFF - Light Commercial - Welders_2017_25</v>
      </c>
      <c r="B9666" s="1" t="s">
        <v>40</v>
      </c>
      <c r="C9666" s="1">
        <v>2020</v>
      </c>
      <c r="D9666" s="1" t="s">
        <v>180</v>
      </c>
      <c r="E9666" s="1">
        <v>2017</v>
      </c>
      <c r="F9666" s="1">
        <v>25</v>
      </c>
      <c r="G9666" s="1" t="s">
        <v>5</v>
      </c>
      <c r="H9666" s="1">
        <v>1.4465981944444399E-4</v>
      </c>
      <c r="I9666" s="1">
        <v>1.7215714049586699E-4</v>
      </c>
      <c r="J9666" s="1">
        <v>2.0831014E-4</v>
      </c>
      <c r="K9666" s="1">
        <v>8.5456349999999998E-4</v>
      </c>
      <c r="L9666" s="1">
        <v>1.3119009999999901E-3</v>
      </c>
      <c r="M9666" s="1">
        <v>0.17503536</v>
      </c>
      <c r="N9666" s="1">
        <v>4.9858739999999899E-5</v>
      </c>
      <c r="O9666" s="1">
        <v>4.58700407999999E-5</v>
      </c>
      <c r="P9666" s="1">
        <v>2.4142469999999999E-6</v>
      </c>
      <c r="Q9666" s="1">
        <v>1.4654876139120199E-6</v>
      </c>
      <c r="R9666" s="1">
        <v>5825.4</v>
      </c>
      <c r="S9666" s="1">
        <v>14899.3</v>
      </c>
      <c r="T9666" s="1">
        <v>23.2</v>
      </c>
      <c r="U9666" s="1">
        <v>226668.65</v>
      </c>
      <c r="V9666" s="1">
        <f t="shared" si="601"/>
        <v>0.25149084674946715</v>
      </c>
      <c r="W9666" s="1">
        <f t="shared" si="602"/>
        <v>1.9164531450229965</v>
      </c>
      <c r="X9666" s="1">
        <f t="shared" si="603"/>
        <v>642.21120689655174</v>
      </c>
    </row>
    <row r="9667" spans="1:24" hidden="1" x14ac:dyDescent="0.3">
      <c r="A9667" s="18" t="str">
        <f t="shared" si="600"/>
        <v>OFF - Light Commercial - Welders_2017_50</v>
      </c>
      <c r="B9667" s="1" t="s">
        <v>40</v>
      </c>
      <c r="C9667" s="1">
        <v>2020</v>
      </c>
      <c r="D9667" s="1" t="s">
        <v>180</v>
      </c>
      <c r="E9667" s="1">
        <v>2017</v>
      </c>
      <c r="F9667" s="1">
        <v>50</v>
      </c>
      <c r="G9667" s="1" t="s">
        <v>12</v>
      </c>
      <c r="H9667" s="1">
        <v>1.8273234590922299E-4</v>
      </c>
      <c r="I9667" s="1">
        <v>1.68077211767303E-4</v>
      </c>
      <c r="J9667" s="1">
        <v>2.0108579999999999E-4</v>
      </c>
      <c r="K9667" s="1">
        <v>1.3123950000000001E-2</v>
      </c>
      <c r="L9667" s="1">
        <v>2.9605279999999999E-4</v>
      </c>
      <c r="M9667" s="1">
        <v>0.17148679999999999</v>
      </c>
      <c r="N9667" s="1">
        <v>1.1822147999999999E-5</v>
      </c>
      <c r="O9667" s="1">
        <v>8.9322896000000004E-6</v>
      </c>
      <c r="P9667" s="1">
        <v>2.0849670000000001E-6</v>
      </c>
      <c r="Q9667" s="1">
        <v>2.5560835602239001E-6</v>
      </c>
      <c r="R9667" s="1">
        <v>7296.3499999999904</v>
      </c>
      <c r="S9667" s="1">
        <v>3157.25</v>
      </c>
      <c r="T9667" s="1">
        <v>15.2</v>
      </c>
      <c r="U9667" s="1">
        <v>142076.25</v>
      </c>
      <c r="V9667" s="1">
        <f t="shared" si="601"/>
        <v>0.39172018409003395</v>
      </c>
      <c r="W9667" s="1">
        <f t="shared" si="602"/>
        <v>0.68997965933017857</v>
      </c>
      <c r="X9667" s="1">
        <f t="shared" si="603"/>
        <v>207.7138157894737</v>
      </c>
    </row>
    <row r="9668" spans="1:24" hidden="1" x14ac:dyDescent="0.3">
      <c r="A9668" s="18" t="str">
        <f t="shared" si="600"/>
        <v>OFF - Light Commercial - Welders_2017_50</v>
      </c>
      <c r="B9668" s="1" t="s">
        <v>40</v>
      </c>
      <c r="C9668" s="1">
        <v>2020</v>
      </c>
      <c r="D9668" s="1" t="s">
        <v>180</v>
      </c>
      <c r="E9668" s="1">
        <v>2017</v>
      </c>
      <c r="F9668" s="1">
        <v>50</v>
      </c>
      <c r="G9668" s="1" t="s">
        <v>5</v>
      </c>
      <c r="H9668" s="1">
        <v>2.27368333333333E-4</v>
      </c>
      <c r="I9668" s="1">
        <v>2.7058710743801598E-4</v>
      </c>
      <c r="J9668" s="1">
        <v>3.2741040000000001E-4</v>
      </c>
      <c r="K9668" s="1">
        <v>4.6019679999999997E-3</v>
      </c>
      <c r="L9668" s="1">
        <v>3.884977E-3</v>
      </c>
      <c r="M9668" s="1">
        <v>0.76250600000000002</v>
      </c>
      <c r="N9668" s="1">
        <v>1.495979E-5</v>
      </c>
      <c r="O9668" s="1">
        <v>1.3763006799999999E-5</v>
      </c>
      <c r="P9668" s="1">
        <v>9.8572980000000008E-6</v>
      </c>
      <c r="Q9668" s="1">
        <v>6.3761566359680998E-6</v>
      </c>
      <c r="R9668" s="1">
        <v>25345.599999999999</v>
      </c>
      <c r="S9668" s="1">
        <v>21462</v>
      </c>
      <c r="T9668" s="1">
        <v>33.42</v>
      </c>
      <c r="U9668" s="1">
        <v>987251.99999999895</v>
      </c>
      <c r="V9668" s="1">
        <f t="shared" si="601"/>
        <v>9.0754397629587716E-2</v>
      </c>
      <c r="W9668" s="1">
        <f t="shared" si="602"/>
        <v>1.3030138456266576</v>
      </c>
      <c r="X9668" s="1">
        <f t="shared" si="603"/>
        <v>642.19030520646311</v>
      </c>
    </row>
    <row r="9669" spans="1:24" hidden="1" x14ac:dyDescent="0.3">
      <c r="A9669" s="18" t="str">
        <f t="shared" si="600"/>
        <v>OFF - Light Commercial - Welders_2017_100</v>
      </c>
      <c r="B9669" s="1" t="s">
        <v>40</v>
      </c>
      <c r="C9669" s="1">
        <v>2020</v>
      </c>
      <c r="D9669" s="1" t="s">
        <v>180</v>
      </c>
      <c r="E9669" s="1">
        <v>2017</v>
      </c>
      <c r="F9669" s="1">
        <v>100</v>
      </c>
      <c r="G9669" s="1" t="s">
        <v>12</v>
      </c>
      <c r="H9669" s="1">
        <v>1.0969113235717699E-4</v>
      </c>
      <c r="I9669" s="1">
        <v>1.00893903542131E-4</v>
      </c>
      <c r="J9669" s="1">
        <v>1.207084E-4</v>
      </c>
      <c r="K9669" s="1">
        <v>5.1941560000000001E-3</v>
      </c>
      <c r="L9669" s="1">
        <v>2.7184429999999997E-4</v>
      </c>
      <c r="M9669" s="1">
        <v>0.2692039</v>
      </c>
      <c r="N9669" s="1">
        <v>1.8769545E-5</v>
      </c>
      <c r="O9669" s="1">
        <v>1.4181434000000001E-5</v>
      </c>
      <c r="P9669" s="1">
        <v>2.6008850000000002E-6</v>
      </c>
      <c r="Q9669" s="1">
        <v>3.6813229464155199E-6</v>
      </c>
      <c r="R9669" s="1">
        <v>10508.35</v>
      </c>
      <c r="S9669" s="1">
        <v>3222.95</v>
      </c>
      <c r="T9669" s="1">
        <v>15.52</v>
      </c>
      <c r="U9669" s="1">
        <v>225606.5</v>
      </c>
      <c r="V9669" s="1">
        <f t="shared" si="601"/>
        <v>0.1480818793924174</v>
      </c>
      <c r="W9669" s="1">
        <f t="shared" si="602"/>
        <v>0.39898560203200445</v>
      </c>
      <c r="X9669" s="1">
        <f t="shared" si="603"/>
        <v>207.66430412371133</v>
      </c>
    </row>
    <row r="9670" spans="1:24" hidden="1" x14ac:dyDescent="0.3">
      <c r="A9670" s="18" t="str">
        <f t="shared" si="600"/>
        <v>OFF - Light Commercial - Welders_2017_175</v>
      </c>
      <c r="B9670" s="1" t="s">
        <v>40</v>
      </c>
      <c r="C9670" s="1">
        <v>2020</v>
      </c>
      <c r="D9670" s="1" t="s">
        <v>180</v>
      </c>
      <c r="E9670" s="1">
        <v>2017</v>
      </c>
      <c r="F9670" s="1">
        <v>175</v>
      </c>
      <c r="G9670" s="1" t="s">
        <v>12</v>
      </c>
      <c r="H9670" s="1">
        <v>1.0344989590517899E-5</v>
      </c>
      <c r="I9670" s="1">
        <v>9.5153214253584206E-6</v>
      </c>
      <c r="J9670" s="1">
        <v>1.138403E-5</v>
      </c>
      <c r="K9670" s="1">
        <v>1.0610050000000001E-3</v>
      </c>
      <c r="L9670" s="1">
        <v>3.7203100000000003E-5</v>
      </c>
      <c r="M9670" s="1">
        <v>3.3517909999999998E-2</v>
      </c>
      <c r="N9670" s="1">
        <v>2.4028767000000001E-6</v>
      </c>
      <c r="O9670" s="1">
        <v>1.8155068400000001E-6</v>
      </c>
      <c r="P9670" s="1">
        <v>3.3296539999999999E-7</v>
      </c>
      <c r="Q9670" s="1">
        <v>4.66718609045385E-7</v>
      </c>
      <c r="R9670" s="1">
        <v>1332.25</v>
      </c>
      <c r="S9670" s="1">
        <v>222.65</v>
      </c>
      <c r="T9670" s="1">
        <v>1.07</v>
      </c>
      <c r="U9670" s="1">
        <v>28944.5</v>
      </c>
      <c r="V9670" s="1">
        <f t="shared" si="601"/>
        <v>0.10885440596822457</v>
      </c>
      <c r="W9670" s="1">
        <f t="shared" si="602"/>
        <v>0.42560005801631778</v>
      </c>
      <c r="X9670" s="1">
        <f t="shared" si="603"/>
        <v>208.0841121495327</v>
      </c>
    </row>
    <row r="9671" spans="1:24" hidden="1" x14ac:dyDescent="0.3">
      <c r="A9671" s="18" t="str">
        <f t="shared" si="600"/>
        <v>OFF - Light Commercial - Welders_2018_25</v>
      </c>
      <c r="B9671" s="1" t="s">
        <v>40</v>
      </c>
      <c r="C9671" s="1">
        <v>2020</v>
      </c>
      <c r="D9671" s="1" t="s">
        <v>180</v>
      </c>
      <c r="E9671" s="1">
        <v>2018</v>
      </c>
      <c r="F9671" s="1">
        <v>25</v>
      </c>
      <c r="G9671" s="1" t="s">
        <v>12</v>
      </c>
      <c r="H9671" s="1">
        <v>1.20519719857256E-2</v>
      </c>
      <c r="I9671" s="1">
        <v>1.1085403832470401E-2</v>
      </c>
      <c r="J9671" s="1">
        <v>1.326246E-2</v>
      </c>
      <c r="K9671" s="1">
        <v>0.48498883999999998</v>
      </c>
      <c r="L9671" s="1">
        <v>8.628531E-3</v>
      </c>
      <c r="M9671" s="1">
        <v>0.79281329999999905</v>
      </c>
      <c r="N9671" s="1">
        <v>5.9815460699999996E-3</v>
      </c>
      <c r="O9671" s="1">
        <v>4.5193903640000001E-3</v>
      </c>
      <c r="P9671" s="1">
        <v>2.0425712999999999E-5</v>
      </c>
      <c r="Q9671" s="1">
        <v>2.1272139123504199E-5</v>
      </c>
      <c r="R9671" s="1">
        <v>60721.3999999999</v>
      </c>
      <c r="S9671" s="1">
        <v>75595.149999999994</v>
      </c>
      <c r="T9671" s="1">
        <v>363.88</v>
      </c>
      <c r="U9671" s="1">
        <v>1198656.3500000001</v>
      </c>
      <c r="V9671" s="1">
        <f t="shared" si="601"/>
        <v>3.0622837443337718</v>
      </c>
      <c r="W9671" s="1">
        <f t="shared" si="602"/>
        <v>2.383585714882487</v>
      </c>
      <c r="X9671" s="1">
        <f t="shared" si="603"/>
        <v>207.74747169396502</v>
      </c>
    </row>
    <row r="9672" spans="1:24" hidden="1" x14ac:dyDescent="0.3">
      <c r="A9672" s="18" t="str">
        <f t="shared" si="600"/>
        <v>OFF - Light Commercial - Welders_2018_25</v>
      </c>
      <c r="B9672" s="1" t="s">
        <v>40</v>
      </c>
      <c r="C9672" s="1">
        <v>2020</v>
      </c>
      <c r="D9672" s="1" t="s">
        <v>180</v>
      </c>
      <c r="E9672" s="1">
        <v>2018</v>
      </c>
      <c r="F9672" s="1">
        <v>25</v>
      </c>
      <c r="G9672" s="1" t="s">
        <v>5</v>
      </c>
      <c r="H9672" s="1">
        <v>1.4620890277777701E-4</v>
      </c>
      <c r="I9672" s="1">
        <v>1.7400067768595E-4</v>
      </c>
      <c r="J9672" s="1">
        <v>2.10540819999999E-4</v>
      </c>
      <c r="K9672" s="1">
        <v>8.6371439999999896E-4</v>
      </c>
      <c r="L9672" s="1">
        <v>1.3259493E-3</v>
      </c>
      <c r="M9672" s="1">
        <v>0.17690969000000001</v>
      </c>
      <c r="N9672" s="1">
        <v>5.0392649999999999E-5</v>
      </c>
      <c r="O9672" s="1">
        <v>4.6361238000000003E-5</v>
      </c>
      <c r="P9672" s="1">
        <v>2.44009999999999E-6</v>
      </c>
      <c r="Q9672" s="1">
        <v>1.48201566970802E-6</v>
      </c>
      <c r="R9672" s="1">
        <v>5891.1</v>
      </c>
      <c r="S9672" s="1">
        <v>15056.25</v>
      </c>
      <c r="T9672" s="1">
        <v>23.45</v>
      </c>
      <c r="U9672" s="1">
        <v>229052.1</v>
      </c>
      <c r="V9672" s="1">
        <f t="shared" si="601"/>
        <v>0.25153896093691613</v>
      </c>
      <c r="W9672" s="1">
        <f t="shared" si="602"/>
        <v>1.9168195987087389</v>
      </c>
      <c r="X9672" s="1">
        <f t="shared" si="603"/>
        <v>642.05756929637528</v>
      </c>
    </row>
    <row r="9673" spans="1:24" hidden="1" x14ac:dyDescent="0.3">
      <c r="A9673" s="18" t="str">
        <f t="shared" si="600"/>
        <v>OFF - Light Commercial - Welders_2018_50</v>
      </c>
      <c r="B9673" s="1" t="s">
        <v>40</v>
      </c>
      <c r="C9673" s="1">
        <v>2020</v>
      </c>
      <c r="D9673" s="1" t="s">
        <v>180</v>
      </c>
      <c r="E9673" s="1">
        <v>2018</v>
      </c>
      <c r="F9673" s="1">
        <v>50</v>
      </c>
      <c r="G9673" s="1" t="s">
        <v>12</v>
      </c>
      <c r="H9673" s="1">
        <v>1.7782248720737799E-4</v>
      </c>
      <c r="I9673" s="1">
        <v>1.63561123733346E-4</v>
      </c>
      <c r="J9673" s="1">
        <v>1.956828E-4</v>
      </c>
      <c r="K9673" s="1">
        <v>1.2304280000000001E-2</v>
      </c>
      <c r="L9673" s="1">
        <v>2.939137E-4</v>
      </c>
      <c r="M9673" s="1">
        <v>0.1734725</v>
      </c>
      <c r="N9673" s="1">
        <v>1.1959038000000001E-5</v>
      </c>
      <c r="O9673" s="1">
        <v>9.0357176000000001E-6</v>
      </c>
      <c r="P9673" s="1">
        <v>2.1091100000000001E-6</v>
      </c>
      <c r="Q9673" s="1">
        <v>2.5650343280686101E-6</v>
      </c>
      <c r="R9673" s="1">
        <v>7321.9</v>
      </c>
      <c r="S9673" s="1">
        <v>3193.75</v>
      </c>
      <c r="T9673" s="1">
        <v>15.38</v>
      </c>
      <c r="U9673" s="1">
        <v>143718.75</v>
      </c>
      <c r="V9673" s="1">
        <f t="shared" si="601"/>
        <v>0.37683849017941162</v>
      </c>
      <c r="W9673" s="1">
        <f t="shared" si="602"/>
        <v>0.67716577401127109</v>
      </c>
      <c r="X9673" s="1">
        <f t="shared" si="603"/>
        <v>207.6560468140442</v>
      </c>
    </row>
    <row r="9674" spans="1:24" hidden="1" x14ac:dyDescent="0.3">
      <c r="A9674" s="18" t="str">
        <f t="shared" ref="A9674:A9737" si="604">D9674&amp;"_"&amp;E9674&amp;"_"&amp;F9674</f>
        <v>OFF - Light Commercial - Welders_2018_50</v>
      </c>
      <c r="B9674" s="1" t="s">
        <v>40</v>
      </c>
      <c r="C9674" s="1">
        <v>2020</v>
      </c>
      <c r="D9674" s="1" t="s">
        <v>180</v>
      </c>
      <c r="E9674" s="1">
        <v>2018</v>
      </c>
      <c r="F9674" s="1">
        <v>50</v>
      </c>
      <c r="G9674" s="1" t="s">
        <v>5</v>
      </c>
      <c r="H9674" s="1">
        <v>2.00669930555555E-4</v>
      </c>
      <c r="I9674" s="1">
        <v>2.3881380165289201E-4</v>
      </c>
      <c r="J9674" s="1">
        <v>2.8896469999999997E-4</v>
      </c>
      <c r="K9674" s="1">
        <v>4.4105819999999997E-3</v>
      </c>
      <c r="L9674" s="1">
        <v>3.8769809999999998E-3</v>
      </c>
      <c r="M9674" s="1">
        <v>0.77067110000000005</v>
      </c>
      <c r="N9674" s="1">
        <v>1.4228470000000001E-5</v>
      </c>
      <c r="O9674" s="1">
        <v>1.30901924E-5</v>
      </c>
      <c r="P9674" s="1">
        <v>9.9628539999999999E-6</v>
      </c>
      <c r="Q9674" s="1">
        <v>6.4395141831861001E-6</v>
      </c>
      <c r="R9674" s="1">
        <v>25597.449999999899</v>
      </c>
      <c r="S9674" s="1">
        <v>21691.95</v>
      </c>
      <c r="T9674" s="1">
        <v>33.78</v>
      </c>
      <c r="U9674" s="1">
        <v>997829.7</v>
      </c>
      <c r="V9674" s="1">
        <f t="shared" si="601"/>
        <v>7.9248599580394333E-2</v>
      </c>
      <c r="W9674" s="1">
        <f t="shared" si="602"/>
        <v>1.2865475643504378</v>
      </c>
      <c r="X9674" s="1">
        <f t="shared" si="603"/>
        <v>642.15364120781533</v>
      </c>
    </row>
    <row r="9675" spans="1:24" hidden="1" x14ac:dyDescent="0.3">
      <c r="A9675" s="18" t="str">
        <f t="shared" si="604"/>
        <v>OFF - Light Commercial - Welders_2018_100</v>
      </c>
      <c r="B9675" s="1" t="s">
        <v>40</v>
      </c>
      <c r="C9675" s="1">
        <v>2020</v>
      </c>
      <c r="D9675" s="1" t="s">
        <v>180</v>
      </c>
      <c r="E9675" s="1">
        <v>2018</v>
      </c>
      <c r="F9675" s="1">
        <v>100</v>
      </c>
      <c r="G9675" s="1" t="s">
        <v>12</v>
      </c>
      <c r="H9675" s="1">
        <v>1.06003785761864E-4</v>
      </c>
      <c r="I9675" s="1">
        <v>9.7502282143762607E-5</v>
      </c>
      <c r="J9675" s="1">
        <v>1.166507E-4</v>
      </c>
      <c r="K9675" s="1">
        <v>4.7955719999999997E-3</v>
      </c>
      <c r="L9675" s="1">
        <v>2.6220730000000003E-4</v>
      </c>
      <c r="M9675" s="1">
        <v>0.27232109999999998</v>
      </c>
      <c r="N9675" s="1">
        <v>1.8986877E-5</v>
      </c>
      <c r="O9675" s="1">
        <v>1.43456404E-5</v>
      </c>
      <c r="P9675" s="1">
        <v>2.6310010000000001E-6</v>
      </c>
      <c r="Q9675" s="1">
        <v>3.7145686555530002E-6</v>
      </c>
      <c r="R9675" s="1">
        <v>10603.25</v>
      </c>
      <c r="S9675" s="1">
        <v>3259.45</v>
      </c>
      <c r="T9675" s="1">
        <v>15.7</v>
      </c>
      <c r="U9675" s="1">
        <v>228161.5</v>
      </c>
      <c r="V9675" s="1">
        <f t="shared" ref="V9675:V9738" si="605">IFERROR(CONVERT(I9675,"ton","g")*365/U9675,0)</f>
        <v>0.14150149172291782</v>
      </c>
      <c r="W9675" s="1">
        <f t="shared" ref="W9675:W9738" si="606">IFERROR(CONVERT(L9675,"ton","g")*365/U9675,0)</f>
        <v>0.38053185294609188</v>
      </c>
      <c r="X9675" s="1">
        <f t="shared" ref="X9675:X9738" si="607">S9675/T9675</f>
        <v>207.60828025477707</v>
      </c>
    </row>
    <row r="9676" spans="1:24" hidden="1" x14ac:dyDescent="0.3">
      <c r="A9676" s="18" t="str">
        <f t="shared" si="604"/>
        <v>OFF - Light Commercial - Welders_2018_175</v>
      </c>
      <c r="B9676" s="1" t="s">
        <v>40</v>
      </c>
      <c r="C9676" s="1">
        <v>2020</v>
      </c>
      <c r="D9676" s="1" t="s">
        <v>180</v>
      </c>
      <c r="E9676" s="1">
        <v>2018</v>
      </c>
      <c r="F9676" s="1">
        <v>175</v>
      </c>
      <c r="G9676" s="1" t="s">
        <v>12</v>
      </c>
      <c r="H9676" s="1">
        <v>9.6434422989370596E-6</v>
      </c>
      <c r="I9676" s="1">
        <v>8.8700382265623098E-6</v>
      </c>
      <c r="J9676" s="1">
        <v>1.0612020000000001E-5</v>
      </c>
      <c r="K9676" s="1">
        <v>1.0648190000000001E-3</v>
      </c>
      <c r="L9676" s="1">
        <v>3.6118400000000003E-5</v>
      </c>
      <c r="M9676" s="1">
        <v>3.390601E-2</v>
      </c>
      <c r="N9676" s="1">
        <v>2.4306992999999999E-6</v>
      </c>
      <c r="O9676" s="1">
        <v>1.8365283600000001E-6</v>
      </c>
      <c r="P9676" s="1">
        <v>3.3682070000000002E-7</v>
      </c>
      <c r="Q9676" s="1">
        <v>4.7183333352807499E-7</v>
      </c>
      <c r="R9676" s="1">
        <v>1346.85</v>
      </c>
      <c r="S9676" s="1">
        <v>226.3</v>
      </c>
      <c r="T9676" s="1">
        <v>1.08</v>
      </c>
      <c r="U9676" s="1">
        <v>29418.999999999902</v>
      </c>
      <c r="V9676" s="1">
        <f t="shared" si="605"/>
        <v>9.983577323019871E-2</v>
      </c>
      <c r="W9676" s="1">
        <f t="shared" si="606"/>
        <v>0.40652681530044804</v>
      </c>
      <c r="X9676" s="1">
        <f t="shared" si="607"/>
        <v>209.53703703703704</v>
      </c>
    </row>
    <row r="9677" spans="1:24" hidden="1" x14ac:dyDescent="0.3">
      <c r="A9677" s="18" t="str">
        <f t="shared" si="604"/>
        <v>OFF - Light Commercial - Welders_2019_25</v>
      </c>
      <c r="B9677" s="1" t="s">
        <v>40</v>
      </c>
      <c r="C9677" s="1">
        <v>2020</v>
      </c>
      <c r="D9677" s="1" t="s">
        <v>180</v>
      </c>
      <c r="E9677" s="1">
        <v>2019</v>
      </c>
      <c r="F9677" s="1">
        <v>25</v>
      </c>
      <c r="G9677" s="1" t="s">
        <v>12</v>
      </c>
      <c r="H9677" s="1">
        <v>1.16039862273147E-2</v>
      </c>
      <c r="I9677" s="1">
        <v>1.0673346531884001E-2</v>
      </c>
      <c r="J9677" s="1">
        <v>1.2769479E-2</v>
      </c>
      <c r="K9677" s="1">
        <v>0.49838651</v>
      </c>
      <c r="L9677" s="1">
        <v>8.308536E-3</v>
      </c>
      <c r="M9677" s="1">
        <v>0.81469630000000004</v>
      </c>
      <c r="N9677" s="1">
        <v>6.1466461199999999E-3</v>
      </c>
      <c r="O9677" s="1">
        <v>4.6441326239999997E-3</v>
      </c>
      <c r="P9677" s="1">
        <v>2.0988507999999999E-5</v>
      </c>
      <c r="Q9677" s="1">
        <v>2.18155785997899E-5</v>
      </c>
      <c r="R9677" s="1">
        <v>62272.65</v>
      </c>
      <c r="S9677" s="1">
        <v>77664.7</v>
      </c>
      <c r="T9677" s="1">
        <v>373.849999999999</v>
      </c>
      <c r="U9677" s="1">
        <v>1231714.3999999999</v>
      </c>
      <c r="V9677" s="1">
        <f t="shared" si="605"/>
        <v>2.8693213629205259</v>
      </c>
      <c r="W9677" s="1">
        <f t="shared" si="606"/>
        <v>2.2335881036166612</v>
      </c>
      <c r="X9677" s="1">
        <f t="shared" si="607"/>
        <v>207.74294503143025</v>
      </c>
    </row>
    <row r="9678" spans="1:24" hidden="1" x14ac:dyDescent="0.3">
      <c r="A9678" s="18" t="str">
        <f t="shared" si="604"/>
        <v>OFF - Light Commercial - Welders_2019_25</v>
      </c>
      <c r="B9678" s="1" t="s">
        <v>40</v>
      </c>
      <c r="C9678" s="1">
        <v>2020</v>
      </c>
      <c r="D9678" s="1" t="s">
        <v>180</v>
      </c>
      <c r="E9678" s="1">
        <v>2019</v>
      </c>
      <c r="F9678" s="1">
        <v>25</v>
      </c>
      <c r="G9678" s="1" t="s">
        <v>5</v>
      </c>
      <c r="H9678" s="1">
        <v>1.490388125E-4</v>
      </c>
      <c r="I9678" s="1">
        <v>1.7736850413223101E-4</v>
      </c>
      <c r="J9678" s="1">
        <v>2.1461589E-4</v>
      </c>
      <c r="K9678" s="1">
        <v>8.8043189999999997E-4</v>
      </c>
      <c r="L9678" s="1">
        <v>1.3516133999999999E-3</v>
      </c>
      <c r="M9678" s="1">
        <v>0.18033383</v>
      </c>
      <c r="N9678" s="1">
        <v>5.1368020000000002E-5</v>
      </c>
      <c r="O9678" s="1">
        <v>4.7258578400000001E-5</v>
      </c>
      <c r="P9678" s="1">
        <v>2.4873290000000001E-6</v>
      </c>
      <c r="Q9678" s="1">
        <v>1.51048065469002E-6</v>
      </c>
      <c r="R9678" s="1">
        <v>6004.25</v>
      </c>
      <c r="S9678" s="1">
        <v>15348.25</v>
      </c>
      <c r="T9678" s="1">
        <v>23.9</v>
      </c>
      <c r="U9678" s="1">
        <v>233479.55</v>
      </c>
      <c r="V9678" s="1">
        <f t="shared" si="605"/>
        <v>0.25154532853719408</v>
      </c>
      <c r="W9678" s="1">
        <f t="shared" si="606"/>
        <v>1.9168681521089246</v>
      </c>
      <c r="X9678" s="1">
        <f t="shared" si="607"/>
        <v>642.18619246861931</v>
      </c>
    </row>
    <row r="9679" spans="1:24" hidden="1" x14ac:dyDescent="0.3">
      <c r="A9679" s="18" t="str">
        <f t="shared" si="604"/>
        <v>OFF - Light Commercial - Welders_2019_50</v>
      </c>
      <c r="B9679" s="1" t="s">
        <v>40</v>
      </c>
      <c r="C9679" s="1">
        <v>2020</v>
      </c>
      <c r="D9679" s="1" t="s">
        <v>180</v>
      </c>
      <c r="E9679" s="1">
        <v>2019</v>
      </c>
      <c r="F9679" s="1">
        <v>50</v>
      </c>
      <c r="G9679" s="1" t="s">
        <v>12</v>
      </c>
      <c r="H9679" s="1">
        <v>1.7413995687175701E-4</v>
      </c>
      <c r="I9679" s="1">
        <v>1.60173932330642E-4</v>
      </c>
      <c r="J9679" s="1">
        <v>1.9163040000000001E-4</v>
      </c>
      <c r="K9679" s="1">
        <v>1.1554470000000001E-2</v>
      </c>
      <c r="L9679" s="1">
        <v>2.9399059999999998E-4</v>
      </c>
      <c r="M9679" s="1">
        <v>0.1768681</v>
      </c>
      <c r="N9679" s="1">
        <v>1.2193128E-5</v>
      </c>
      <c r="O9679" s="1">
        <v>9.2125856000000008E-6</v>
      </c>
      <c r="P9679" s="1">
        <v>2.1503929999999998E-6</v>
      </c>
      <c r="Q9679" s="1">
        <v>2.5931653127234E-6</v>
      </c>
      <c r="R9679" s="1">
        <v>7402.2</v>
      </c>
      <c r="S9679" s="1">
        <v>3259.45</v>
      </c>
      <c r="T9679" s="1">
        <v>15.68</v>
      </c>
      <c r="U9679" s="1">
        <v>146675.25</v>
      </c>
      <c r="V9679" s="1">
        <f t="shared" si="605"/>
        <v>0.36159598645303237</v>
      </c>
      <c r="W9679" s="1">
        <f t="shared" si="606"/>
        <v>0.66368989927446553</v>
      </c>
      <c r="X9679" s="1">
        <f t="shared" si="607"/>
        <v>207.87308673469386</v>
      </c>
    </row>
    <row r="9680" spans="1:24" hidden="1" x14ac:dyDescent="0.3">
      <c r="A9680" s="18" t="str">
        <f t="shared" si="604"/>
        <v>OFF - Light Commercial - Welders_2019_50</v>
      </c>
      <c r="B9680" s="1" t="s">
        <v>40</v>
      </c>
      <c r="C9680" s="1">
        <v>2020</v>
      </c>
      <c r="D9680" s="1" t="s">
        <v>180</v>
      </c>
      <c r="E9680" s="1">
        <v>2019</v>
      </c>
      <c r="F9680" s="1">
        <v>50</v>
      </c>
      <c r="G9680" s="1" t="s">
        <v>5</v>
      </c>
      <c r="H9680" s="1">
        <v>1.7485687499999901E-4</v>
      </c>
      <c r="I9680" s="1">
        <v>2.08094132231404E-4</v>
      </c>
      <c r="J9680" s="1">
        <v>2.5179389999999997E-4</v>
      </c>
      <c r="K9680" s="1">
        <v>4.2506280000000002E-3</v>
      </c>
      <c r="L9680" s="1">
        <v>3.9014639999999999E-3</v>
      </c>
      <c r="M9680" s="1">
        <v>0.78558779999999995</v>
      </c>
      <c r="N9680" s="1">
        <v>1.359511E-5</v>
      </c>
      <c r="O9680" s="1">
        <v>1.2507501199999999E-5</v>
      </c>
      <c r="P9680" s="1">
        <v>1.0155689999999999E-5</v>
      </c>
      <c r="Q9680" s="1">
        <v>6.5598017003681003E-6</v>
      </c>
      <c r="R9680" s="1">
        <v>26075.599999999999</v>
      </c>
      <c r="S9680" s="1">
        <v>22111.7</v>
      </c>
      <c r="T9680" s="1">
        <v>34.43</v>
      </c>
      <c r="U9680" s="1">
        <v>1017138.2</v>
      </c>
      <c r="V9680" s="1">
        <f t="shared" si="605"/>
        <v>6.7743630859614976E-2</v>
      </c>
      <c r="W9680" s="1">
        <f t="shared" si="606"/>
        <v>1.2700950968390199</v>
      </c>
      <c r="X9680" s="1">
        <f t="shared" si="607"/>
        <v>642.22189950624454</v>
      </c>
    </row>
    <row r="9681" spans="1:24" hidden="1" x14ac:dyDescent="0.3">
      <c r="A9681" s="18" t="str">
        <f t="shared" si="604"/>
        <v>OFF - Light Commercial - Welders_2019_100</v>
      </c>
      <c r="B9681" s="1" t="s">
        <v>40</v>
      </c>
      <c r="C9681" s="1">
        <v>2020</v>
      </c>
      <c r="D9681" s="1" t="s">
        <v>180</v>
      </c>
      <c r="E9681" s="1">
        <v>2019</v>
      </c>
      <c r="F9681" s="1">
        <v>100</v>
      </c>
      <c r="G9681" s="1" t="s">
        <v>12</v>
      </c>
      <c r="H9681" s="1">
        <v>1.03024065850083E-4</v>
      </c>
      <c r="I9681" s="1">
        <v>9.4761535768906694E-5</v>
      </c>
      <c r="J9681" s="1">
        <v>1.133717E-4</v>
      </c>
      <c r="K9681" s="1">
        <v>4.4217329999999997E-3</v>
      </c>
      <c r="L9681" s="1">
        <v>2.5430480000000001E-4</v>
      </c>
      <c r="M9681" s="1">
        <v>0.2776515</v>
      </c>
      <c r="N9681" s="1">
        <v>1.9358523000000001E-5</v>
      </c>
      <c r="O9681" s="1">
        <v>1.4626439600000001E-5</v>
      </c>
      <c r="P9681" s="1">
        <v>2.6825000000000002E-6</v>
      </c>
      <c r="Q9681" s="1">
        <v>3.7772240304659399E-6</v>
      </c>
      <c r="R9681" s="1">
        <v>10782.1</v>
      </c>
      <c r="S9681" s="1">
        <v>3325.1499999999901</v>
      </c>
      <c r="T9681" s="1">
        <v>16.010000000000002</v>
      </c>
      <c r="U9681" s="1">
        <v>232760.49999999901</v>
      </c>
      <c r="V9681" s="1">
        <f t="shared" si="605"/>
        <v>0.13480667898465842</v>
      </c>
      <c r="W9681" s="1">
        <f t="shared" si="606"/>
        <v>0.36177110532970519</v>
      </c>
      <c r="X9681" s="1">
        <f t="shared" si="607"/>
        <v>207.69206745783822</v>
      </c>
    </row>
    <row r="9682" spans="1:24" hidden="1" x14ac:dyDescent="0.3">
      <c r="A9682" s="18" t="str">
        <f t="shared" si="604"/>
        <v>OFF - Light Commercial - Welders_2019_175</v>
      </c>
      <c r="B9682" s="1" t="s">
        <v>40</v>
      </c>
      <c r="C9682" s="1">
        <v>2020</v>
      </c>
      <c r="D9682" s="1" t="s">
        <v>180</v>
      </c>
      <c r="E9682" s="1">
        <v>2019</v>
      </c>
      <c r="F9682" s="1">
        <v>175</v>
      </c>
      <c r="G9682" s="1" t="s">
        <v>12</v>
      </c>
      <c r="H9682" s="1">
        <v>8.9947920784341502E-6</v>
      </c>
      <c r="I9682" s="1">
        <v>8.2734097537437292E-6</v>
      </c>
      <c r="J9682" s="1">
        <v>9.8982199999999992E-6</v>
      </c>
      <c r="K9682" s="1">
        <v>1.0770249999999999E-3</v>
      </c>
      <c r="L9682" s="1">
        <v>3.5280259999999999E-5</v>
      </c>
      <c r="M9682" s="1">
        <v>3.4569679999999998E-2</v>
      </c>
      <c r="N9682" s="1">
        <v>2.4782778E-6</v>
      </c>
      <c r="O9682" s="1">
        <v>1.87247656E-6</v>
      </c>
      <c r="P9682" s="1">
        <v>3.4341360000000001E-7</v>
      </c>
      <c r="Q9682" s="1">
        <v>4.8078410137277999E-7</v>
      </c>
      <c r="R9682" s="1">
        <v>1372.3999999999901</v>
      </c>
      <c r="S9682" s="1">
        <v>229.95</v>
      </c>
      <c r="T9682" s="1">
        <v>1.1000000000000001</v>
      </c>
      <c r="U9682" s="1">
        <v>29893.5</v>
      </c>
      <c r="V9682" s="1">
        <f t="shared" si="605"/>
        <v>9.1642381884779842E-2</v>
      </c>
      <c r="W9682" s="1">
        <f t="shared" si="606"/>
        <v>0.39079015256694016</v>
      </c>
      <c r="X9682" s="1">
        <f t="shared" si="607"/>
        <v>209.0454545454545</v>
      </c>
    </row>
    <row r="9683" spans="1:24" hidden="1" x14ac:dyDescent="0.3">
      <c r="A9683" s="18" t="str">
        <f t="shared" si="604"/>
        <v>OFF - Light Commercial - Welders_2020_25</v>
      </c>
      <c r="B9683" s="1" t="s">
        <v>40</v>
      </c>
      <c r="C9683" s="1">
        <v>2020</v>
      </c>
      <c r="D9683" s="1" t="s">
        <v>180</v>
      </c>
      <c r="E9683" s="1">
        <v>2020</v>
      </c>
      <c r="F9683" s="1">
        <v>25</v>
      </c>
      <c r="G9683" s="1" t="s">
        <v>12</v>
      </c>
      <c r="H9683" s="1">
        <v>9.8821070500045901E-3</v>
      </c>
      <c r="I9683" s="1">
        <v>9.0895620645942195E-3</v>
      </c>
      <c r="J9683" s="1">
        <v>1.0874656E-2</v>
      </c>
      <c r="K9683" s="1">
        <v>0.50930074999999997</v>
      </c>
      <c r="L9683" s="1">
        <v>7.0786777E-3</v>
      </c>
      <c r="M9683" s="1">
        <v>0.83253089999999996</v>
      </c>
      <c r="N9683" s="1">
        <v>6.2812028699999996E-3</v>
      </c>
      <c r="O9683" s="1">
        <v>4.7457977240000001E-3</v>
      </c>
      <c r="P9683" s="1">
        <v>2.14476219999999E-5</v>
      </c>
      <c r="Q9683" s="1">
        <v>2.2183838762543501E-5</v>
      </c>
      <c r="R9683" s="1">
        <v>63323.85</v>
      </c>
      <c r="S9683" s="1">
        <v>79361.95</v>
      </c>
      <c r="T9683" s="1">
        <v>382.02</v>
      </c>
      <c r="U9683" s="1">
        <v>1258706.1499999999</v>
      </c>
      <c r="V9683" s="1">
        <f t="shared" si="605"/>
        <v>2.3911521202730373</v>
      </c>
      <c r="W9683" s="1">
        <f t="shared" si="606"/>
        <v>1.8621573922703714</v>
      </c>
      <c r="X9683" s="1">
        <f t="shared" si="607"/>
        <v>207.74291921888906</v>
      </c>
    </row>
    <row r="9684" spans="1:24" hidden="1" x14ac:dyDescent="0.3">
      <c r="A9684" s="18" t="str">
        <f t="shared" si="604"/>
        <v>OFF - Light Commercial - Welders_2020_25</v>
      </c>
      <c r="B9684" s="1" t="s">
        <v>40</v>
      </c>
      <c r="C9684" s="1">
        <v>2020</v>
      </c>
      <c r="D9684" s="1" t="s">
        <v>180</v>
      </c>
      <c r="E9684" s="1">
        <v>2020</v>
      </c>
      <c r="F9684" s="1">
        <v>25</v>
      </c>
      <c r="G9684" s="1" t="s">
        <v>5</v>
      </c>
      <c r="H9684" s="1">
        <v>1.50965527777777E-4</v>
      </c>
      <c r="I9684" s="1">
        <v>1.79661454545454E-4</v>
      </c>
      <c r="J9684" s="1">
        <v>2.1739036E-4</v>
      </c>
      <c r="K9684" s="1">
        <v>8.91814E-4</v>
      </c>
      <c r="L9684" s="1">
        <v>1.369087E-3</v>
      </c>
      <c r="M9684" s="1">
        <v>0.18266520999999999</v>
      </c>
      <c r="N9684" s="1">
        <v>5.2032089999999999E-5</v>
      </c>
      <c r="O9684" s="1">
        <v>4.7869522799999999E-5</v>
      </c>
      <c r="P9684" s="1">
        <v>2.519485E-6</v>
      </c>
      <c r="Q9684" s="1">
        <v>1.5297633864520201E-6</v>
      </c>
      <c r="R9684" s="1">
        <v>6080.9</v>
      </c>
      <c r="S9684" s="1">
        <v>15545.35</v>
      </c>
      <c r="T9684" s="1">
        <v>24.21</v>
      </c>
      <c r="U9684" s="1">
        <v>236501.75</v>
      </c>
      <c r="V9684" s="1">
        <f t="shared" si="605"/>
        <v>0.25154121449161126</v>
      </c>
      <c r="W9684" s="1">
        <f t="shared" si="606"/>
        <v>1.9168374629714946</v>
      </c>
      <c r="X9684" s="1">
        <f t="shared" si="607"/>
        <v>642.10450227178853</v>
      </c>
    </row>
    <row r="9685" spans="1:24" hidden="1" x14ac:dyDescent="0.3">
      <c r="A9685" s="18" t="str">
        <f t="shared" si="604"/>
        <v>OFF - Light Commercial - Welders_2020_50</v>
      </c>
      <c r="B9685" s="1" t="s">
        <v>40</v>
      </c>
      <c r="C9685" s="1">
        <v>2020</v>
      </c>
      <c r="D9685" s="1" t="s">
        <v>180</v>
      </c>
      <c r="E9685" s="1">
        <v>2020</v>
      </c>
      <c r="F9685" s="1">
        <v>50</v>
      </c>
      <c r="G9685" s="1" t="s">
        <v>12</v>
      </c>
      <c r="H9685" s="1">
        <v>1.6914031581941299E-4</v>
      </c>
      <c r="I9685" s="1">
        <v>1.5557526249069601E-4</v>
      </c>
      <c r="J9685" s="1">
        <v>1.8612859999999999E-4</v>
      </c>
      <c r="K9685" s="1">
        <v>1.0700690000000001E-2</v>
      </c>
      <c r="L9685" s="1">
        <v>2.9205019999999998E-4</v>
      </c>
      <c r="M9685" s="1">
        <v>0.17915980000000001</v>
      </c>
      <c r="N9685" s="1">
        <v>1.2351113999999999E-5</v>
      </c>
      <c r="O9685" s="1">
        <v>9.3319527999999996E-6</v>
      </c>
      <c r="P9685" s="1">
        <v>2.178256E-6</v>
      </c>
      <c r="Q9685" s="1">
        <v>2.6059521239301199E-6</v>
      </c>
      <c r="R9685" s="1">
        <v>7438.7</v>
      </c>
      <c r="S9685" s="1">
        <v>3299.6</v>
      </c>
      <c r="T9685" s="1">
        <v>15.89</v>
      </c>
      <c r="U9685" s="1">
        <v>148481.99999999901</v>
      </c>
      <c r="V9685" s="1">
        <f t="shared" si="605"/>
        <v>0.34694076709207161</v>
      </c>
      <c r="W9685" s="1">
        <f t="shared" si="606"/>
        <v>0.65128683567834256</v>
      </c>
      <c r="X9685" s="1">
        <f t="shared" si="607"/>
        <v>207.65261170547512</v>
      </c>
    </row>
    <row r="9686" spans="1:24" hidden="1" x14ac:dyDescent="0.3">
      <c r="A9686" s="18" t="str">
        <f t="shared" si="604"/>
        <v>OFF - Light Commercial - Welders_2020_50</v>
      </c>
      <c r="B9686" s="1" t="s">
        <v>40</v>
      </c>
      <c r="C9686" s="1">
        <v>2020</v>
      </c>
      <c r="D9686" s="1" t="s">
        <v>180</v>
      </c>
      <c r="E9686" s="1">
        <v>2020</v>
      </c>
      <c r="F9686" s="1">
        <v>50</v>
      </c>
      <c r="G9686" s="1" t="s">
        <v>5</v>
      </c>
      <c r="H9686" s="1">
        <v>1.47036458333333E-4</v>
      </c>
      <c r="I9686" s="1">
        <v>1.74985537190082E-4</v>
      </c>
      <c r="J9686" s="1">
        <v>2.1173249999999999E-4</v>
      </c>
      <c r="K9686" s="1">
        <v>4.0570859999999997E-3</v>
      </c>
      <c r="L9686" s="1">
        <v>3.9006900000000001E-3</v>
      </c>
      <c r="M9686" s="1">
        <v>0.7957438</v>
      </c>
      <c r="N9686" s="1">
        <v>1.285036E-5</v>
      </c>
      <c r="O9686" s="1">
        <v>1.18223312E-5</v>
      </c>
      <c r="P9686" s="1">
        <v>1.028698E-5</v>
      </c>
      <c r="Q9686" s="1">
        <v>6.6396873033821096E-6</v>
      </c>
      <c r="R9686" s="1">
        <v>26393.15</v>
      </c>
      <c r="S9686" s="1">
        <v>22400.05</v>
      </c>
      <c r="T9686" s="1">
        <v>34.880000000000003</v>
      </c>
      <c r="U9686" s="1">
        <v>1030402.3</v>
      </c>
      <c r="V9686" s="1">
        <f t="shared" si="605"/>
        <v>5.6232052574740829E-2</v>
      </c>
      <c r="W9686" s="1">
        <f t="shared" si="606"/>
        <v>1.2534967671042359</v>
      </c>
      <c r="X9686" s="1">
        <f t="shared" si="607"/>
        <v>642.20326834862374</v>
      </c>
    </row>
    <row r="9687" spans="1:24" hidden="1" x14ac:dyDescent="0.3">
      <c r="A9687" s="18" t="str">
        <f t="shared" si="604"/>
        <v>OFF - Light Commercial - Welders_2020_100</v>
      </c>
      <c r="B9687" s="1" t="s">
        <v>40</v>
      </c>
      <c r="C9687" s="1">
        <v>2020</v>
      </c>
      <c r="D9687" s="1" t="s">
        <v>180</v>
      </c>
      <c r="E9687" s="1">
        <v>2020</v>
      </c>
      <c r="F9687" s="1">
        <v>100</v>
      </c>
      <c r="G9687" s="1" t="s">
        <v>12</v>
      </c>
      <c r="H9687" s="1">
        <v>9.9238940095725401E-5</v>
      </c>
      <c r="I9687" s="1">
        <v>9.1279977100048202E-5</v>
      </c>
      <c r="J9687" s="1">
        <v>1.092064E-4</v>
      </c>
      <c r="K9687" s="1">
        <v>4.0052580000000003E-3</v>
      </c>
      <c r="L9687" s="1">
        <v>2.443961E-4</v>
      </c>
      <c r="M9687" s="1">
        <v>0.28124900000000003</v>
      </c>
      <c r="N9687" s="1">
        <v>1.9609361999999998E-5</v>
      </c>
      <c r="O9687" s="1">
        <v>1.4815962399999999E-5</v>
      </c>
      <c r="P9687" s="1">
        <v>2.7172579999999999E-6</v>
      </c>
      <c r="Q9687" s="1">
        <v>3.8155844640861101E-6</v>
      </c>
      <c r="R9687" s="1">
        <v>10891.6</v>
      </c>
      <c r="S9687" s="1">
        <v>3368.95</v>
      </c>
      <c r="T9687" s="1">
        <v>16.21</v>
      </c>
      <c r="U9687" s="1">
        <v>235826.5</v>
      </c>
      <c r="V9687" s="1">
        <f t="shared" si="605"/>
        <v>0.12816561258739076</v>
      </c>
      <c r="W9687" s="1">
        <f t="shared" si="606"/>
        <v>0.34315494882450709</v>
      </c>
      <c r="X9687" s="1">
        <f t="shared" si="607"/>
        <v>207.83158544108574</v>
      </c>
    </row>
    <row r="9688" spans="1:24" hidden="1" x14ac:dyDescent="0.3">
      <c r="A9688" s="18" t="str">
        <f t="shared" si="604"/>
        <v>OFF - Light Commercial - Welders_2020_175</v>
      </c>
      <c r="B9688" s="1" t="s">
        <v>40</v>
      </c>
      <c r="C9688" s="1">
        <v>2020</v>
      </c>
      <c r="D9688" s="1" t="s">
        <v>180</v>
      </c>
      <c r="E9688" s="1">
        <v>2020</v>
      </c>
      <c r="F9688" s="1">
        <v>175</v>
      </c>
      <c r="G9688" s="1" t="s">
        <v>12</v>
      </c>
      <c r="H9688" s="1">
        <v>8.2630840964378708E-6</v>
      </c>
      <c r="I9688" s="1">
        <v>7.6003847519035499E-6</v>
      </c>
      <c r="J9688" s="1">
        <v>9.0930200000000006E-6</v>
      </c>
      <c r="K9688" s="1">
        <v>1.0822309999999999E-3</v>
      </c>
      <c r="L9688" s="1">
        <v>3.4172260000000002E-5</v>
      </c>
      <c r="M9688" s="1">
        <v>3.5017609999999998E-2</v>
      </c>
      <c r="N9688" s="1">
        <v>2.5103898E-6</v>
      </c>
      <c r="O9688" s="1">
        <v>1.8967389600000001E-6</v>
      </c>
      <c r="P9688" s="1">
        <v>3.478633E-7</v>
      </c>
      <c r="Q9688" s="1">
        <v>4.8717750697614195E-7</v>
      </c>
      <c r="R9688" s="1">
        <v>1390.65</v>
      </c>
      <c r="S9688" s="1">
        <v>233.6</v>
      </c>
      <c r="T9688" s="1">
        <v>1.1200000000000001</v>
      </c>
      <c r="U9688" s="1">
        <v>30368</v>
      </c>
      <c r="V9688" s="1">
        <f t="shared" si="605"/>
        <v>8.2872032031918105E-2</v>
      </c>
      <c r="W9688" s="1">
        <f t="shared" si="606"/>
        <v>0.37260279811673558</v>
      </c>
      <c r="X9688" s="1">
        <f t="shared" si="607"/>
        <v>208.57142857142856</v>
      </c>
    </row>
    <row r="9689" spans="1:24" hidden="1" x14ac:dyDescent="0.3">
      <c r="A9689" s="18" t="str">
        <f t="shared" si="604"/>
        <v>OFF - Military - A/C unit_1989_100</v>
      </c>
      <c r="B9689" s="1" t="s">
        <v>40</v>
      </c>
      <c r="C9689" s="1">
        <v>2020</v>
      </c>
      <c r="D9689" s="1" t="s">
        <v>181</v>
      </c>
      <c r="E9689" s="1">
        <v>1989</v>
      </c>
      <c r="F9689" s="1">
        <v>100</v>
      </c>
      <c r="G9689" s="1" t="s">
        <v>5</v>
      </c>
      <c r="H9689" s="1">
        <v>9.3769444444444401E-8</v>
      </c>
      <c r="I9689" s="1">
        <v>1.11593388429752E-7</v>
      </c>
      <c r="J9689" s="1">
        <v>1.3502800000000001E-7</v>
      </c>
      <c r="K9689" s="1">
        <v>3.4362330000000001E-7</v>
      </c>
      <c r="L9689" s="1">
        <v>7.8059470000000003E-7</v>
      </c>
      <c r="M9689" s="1">
        <v>4.4624669999999998E-5</v>
      </c>
      <c r="N9689" s="1">
        <v>6.6256400000000003E-8</v>
      </c>
      <c r="O9689" s="1">
        <v>6.0955887999999997E-8</v>
      </c>
      <c r="P9689" s="1">
        <v>5.2347030000000005E-10</v>
      </c>
      <c r="Q9689" s="1">
        <v>0</v>
      </c>
      <c r="R9689" s="1">
        <v>0</v>
      </c>
      <c r="S9689" s="1">
        <v>0</v>
      </c>
      <c r="T9689" s="1">
        <v>0</v>
      </c>
      <c r="U9689" s="1">
        <v>0</v>
      </c>
      <c r="V9689" s="1">
        <f t="shared" si="605"/>
        <v>0</v>
      </c>
      <c r="W9689" s="1">
        <f t="shared" si="606"/>
        <v>0</v>
      </c>
      <c r="X9689" s="1" t="e">
        <f t="shared" si="607"/>
        <v>#DIV/0!</v>
      </c>
    </row>
    <row r="9690" spans="1:24" hidden="1" x14ac:dyDescent="0.3">
      <c r="A9690" s="18" t="str">
        <f t="shared" si="604"/>
        <v>OFF - Military - A/C unit_1989_300</v>
      </c>
      <c r="B9690" s="1" t="s">
        <v>40</v>
      </c>
      <c r="C9690" s="1">
        <v>2020</v>
      </c>
      <c r="D9690" s="1" t="s">
        <v>181</v>
      </c>
      <c r="E9690" s="1">
        <v>1989</v>
      </c>
      <c r="F9690" s="1">
        <v>300</v>
      </c>
      <c r="G9690" s="1" t="s">
        <v>5</v>
      </c>
      <c r="H9690" s="1">
        <v>5.5396701388888798E-8</v>
      </c>
      <c r="I9690" s="1">
        <v>6.5926652892561895E-8</v>
      </c>
      <c r="J9690" s="1">
        <v>7.977125E-8</v>
      </c>
      <c r="K9690" s="1">
        <v>2.285523E-7</v>
      </c>
      <c r="L9690" s="1">
        <v>6.2686689999999998E-7</v>
      </c>
      <c r="M9690" s="1">
        <v>3.8366140000000001E-5</v>
      </c>
      <c r="N9690" s="1">
        <v>3.1349869999999998E-8</v>
      </c>
      <c r="O9690" s="1">
        <v>2.8841880399999999E-8</v>
      </c>
      <c r="P9690" s="1">
        <v>4.3168490000000001E-10</v>
      </c>
      <c r="Q9690" s="1">
        <v>0</v>
      </c>
      <c r="R9690" s="1">
        <v>0</v>
      </c>
      <c r="S9690" s="1">
        <v>0</v>
      </c>
      <c r="T9690" s="1">
        <v>0</v>
      </c>
      <c r="U9690" s="1">
        <v>0</v>
      </c>
      <c r="V9690" s="1">
        <f t="shared" si="605"/>
        <v>0</v>
      </c>
      <c r="W9690" s="1">
        <f t="shared" si="606"/>
        <v>0</v>
      </c>
      <c r="X9690" s="1" t="e">
        <f t="shared" si="607"/>
        <v>#DIV/0!</v>
      </c>
    </row>
    <row r="9691" spans="1:24" hidden="1" x14ac:dyDescent="0.3">
      <c r="A9691" s="18" t="str">
        <f t="shared" si="604"/>
        <v>OFF - Military - A/C unit_1989_600</v>
      </c>
      <c r="B9691" s="1" t="s">
        <v>40</v>
      </c>
      <c r="C9691" s="1">
        <v>2020</v>
      </c>
      <c r="D9691" s="1" t="s">
        <v>181</v>
      </c>
      <c r="E9691" s="1">
        <v>1989</v>
      </c>
      <c r="F9691" s="1">
        <v>600</v>
      </c>
      <c r="G9691" s="1" t="s">
        <v>5</v>
      </c>
      <c r="H9691" s="1">
        <v>3.0639361111111102E-8</v>
      </c>
      <c r="I9691" s="1">
        <v>3.6463371900826398E-8</v>
      </c>
      <c r="J9691" s="1">
        <v>4.4120679999999999E-8</v>
      </c>
      <c r="K9691" s="1">
        <v>1.2989429999999999E-7</v>
      </c>
      <c r="L9691" s="1">
        <v>3.5619519999999998E-7</v>
      </c>
      <c r="M9691" s="1">
        <v>2.297079E-5</v>
      </c>
      <c r="N9691" s="1">
        <v>1.670253E-8</v>
      </c>
      <c r="O9691" s="1">
        <v>1.5366327599999999E-8</v>
      </c>
      <c r="P9691" s="1">
        <v>2.254658E-10</v>
      </c>
      <c r="Q9691" s="1">
        <v>0</v>
      </c>
      <c r="R9691" s="1">
        <v>0</v>
      </c>
      <c r="S9691" s="1">
        <v>0</v>
      </c>
      <c r="T9691" s="1">
        <v>0</v>
      </c>
      <c r="U9691" s="1">
        <v>0</v>
      </c>
      <c r="V9691" s="1">
        <f t="shared" si="605"/>
        <v>0</v>
      </c>
      <c r="W9691" s="1">
        <f t="shared" si="606"/>
        <v>0</v>
      </c>
      <c r="X9691" s="1" t="e">
        <f t="shared" si="607"/>
        <v>#DIV/0!</v>
      </c>
    </row>
    <row r="9692" spans="1:24" hidden="1" x14ac:dyDescent="0.3">
      <c r="A9692" s="18" t="str">
        <f t="shared" si="604"/>
        <v>OFF - Military - A/C unit_1990_100</v>
      </c>
      <c r="B9692" s="1" t="s">
        <v>40</v>
      </c>
      <c r="C9692" s="1">
        <v>2020</v>
      </c>
      <c r="D9692" s="1" t="s">
        <v>181</v>
      </c>
      <c r="E9692" s="1">
        <v>1990</v>
      </c>
      <c r="F9692" s="1">
        <v>100</v>
      </c>
      <c r="G9692" s="1" t="s">
        <v>5</v>
      </c>
      <c r="H9692" s="1">
        <v>2.7891819444444398E-7</v>
      </c>
      <c r="I9692" s="1">
        <v>3.3193570247933798E-7</v>
      </c>
      <c r="J9692" s="1">
        <v>4.0164219999999998E-7</v>
      </c>
      <c r="K9692" s="1">
        <v>1.0254989999999999E-6</v>
      </c>
      <c r="L9692" s="1">
        <v>2.3311270000000001E-6</v>
      </c>
      <c r="M9692" s="1">
        <v>1.3402459999999999E-4</v>
      </c>
      <c r="N9692" s="1">
        <v>1.964356E-7</v>
      </c>
      <c r="O9692" s="1">
        <v>1.8072075199999999E-7</v>
      </c>
      <c r="P9692" s="1">
        <v>1.5721769999999999E-9</v>
      </c>
      <c r="Q9692" s="1">
        <v>9.1822532200001496E-10</v>
      </c>
      <c r="R9692" s="1">
        <v>3.65</v>
      </c>
      <c r="S9692" s="1">
        <v>0</v>
      </c>
      <c r="T9692" s="1">
        <v>0</v>
      </c>
      <c r="U9692" s="1">
        <v>0</v>
      </c>
      <c r="V9692" s="1">
        <f t="shared" si="605"/>
        <v>0</v>
      </c>
      <c r="W9692" s="1">
        <f t="shared" si="606"/>
        <v>0</v>
      </c>
      <c r="X9692" s="1" t="e">
        <f t="shared" si="607"/>
        <v>#DIV/0!</v>
      </c>
    </row>
    <row r="9693" spans="1:24" hidden="1" x14ac:dyDescent="0.3">
      <c r="A9693" s="18" t="str">
        <f t="shared" si="604"/>
        <v>OFF - Military - A/C unit_1990_300</v>
      </c>
      <c r="B9693" s="1" t="s">
        <v>40</v>
      </c>
      <c r="C9693" s="1">
        <v>2020</v>
      </c>
      <c r="D9693" s="1" t="s">
        <v>181</v>
      </c>
      <c r="E9693" s="1">
        <v>1990</v>
      </c>
      <c r="F9693" s="1">
        <v>300</v>
      </c>
      <c r="G9693" s="1" t="s">
        <v>5</v>
      </c>
      <c r="H9693" s="1">
        <v>1.6477666666666599E-7</v>
      </c>
      <c r="I9693" s="1">
        <v>1.9609785123966901E-7</v>
      </c>
      <c r="J9693" s="1">
        <v>2.3727840000000001E-7</v>
      </c>
      <c r="K9693" s="1">
        <v>6.8208530000000004E-7</v>
      </c>
      <c r="L9693" s="1">
        <v>1.8720250000000001E-6</v>
      </c>
      <c r="M9693" s="1">
        <v>1.1522789999999999E-4</v>
      </c>
      <c r="N9693" s="1">
        <v>9.2946660000000003E-8</v>
      </c>
      <c r="O9693" s="1">
        <v>8.5510927199999994E-8</v>
      </c>
      <c r="P9693" s="1">
        <v>1.2965119999999999E-9</v>
      </c>
      <c r="Q9693" s="1">
        <v>9.1822532200001496E-10</v>
      </c>
      <c r="R9693" s="1">
        <v>3.65</v>
      </c>
      <c r="S9693" s="1">
        <v>0</v>
      </c>
      <c r="T9693" s="1">
        <v>0</v>
      </c>
      <c r="U9693" s="1">
        <v>0</v>
      </c>
      <c r="V9693" s="1">
        <f t="shared" si="605"/>
        <v>0</v>
      </c>
      <c r="W9693" s="1">
        <f t="shared" si="606"/>
        <v>0</v>
      </c>
      <c r="X9693" s="1" t="e">
        <f t="shared" si="607"/>
        <v>#DIV/0!</v>
      </c>
    </row>
    <row r="9694" spans="1:24" hidden="1" x14ac:dyDescent="0.3">
      <c r="A9694" s="18" t="str">
        <f t="shared" si="604"/>
        <v>OFF - Military - A/C unit_1990_600</v>
      </c>
      <c r="B9694" s="1" t="s">
        <v>40</v>
      </c>
      <c r="C9694" s="1">
        <v>2020</v>
      </c>
      <c r="D9694" s="1" t="s">
        <v>181</v>
      </c>
      <c r="E9694" s="1">
        <v>1990</v>
      </c>
      <c r="F9694" s="1">
        <v>600</v>
      </c>
      <c r="G9694" s="1" t="s">
        <v>5</v>
      </c>
      <c r="H9694" s="1">
        <v>9.1300486111111102E-8</v>
      </c>
      <c r="I9694" s="1">
        <v>1.08655123966942E-7</v>
      </c>
      <c r="J9694" s="1">
        <v>1.314727E-7</v>
      </c>
      <c r="K9694" s="1">
        <v>3.8817270000000001E-7</v>
      </c>
      <c r="L9694" s="1">
        <v>1.0651810000000001E-6</v>
      </c>
      <c r="M9694" s="1">
        <v>6.8989870000000006E-5</v>
      </c>
      <c r="N9694" s="1">
        <v>4.963425E-8</v>
      </c>
      <c r="O9694" s="1">
        <v>4.566351E-8</v>
      </c>
      <c r="P9694" s="1">
        <v>6.7715809999999998E-10</v>
      </c>
      <c r="Q9694" s="1">
        <v>9.1822532200001496E-10</v>
      </c>
      <c r="R9694" s="1">
        <v>3.65</v>
      </c>
      <c r="S9694" s="1">
        <v>0</v>
      </c>
      <c r="T9694" s="1">
        <v>0</v>
      </c>
      <c r="U9694" s="1">
        <v>0</v>
      </c>
      <c r="V9694" s="1">
        <f t="shared" si="605"/>
        <v>0</v>
      </c>
      <c r="W9694" s="1">
        <f t="shared" si="606"/>
        <v>0</v>
      </c>
      <c r="X9694" s="1" t="e">
        <f t="shared" si="607"/>
        <v>#DIV/0!</v>
      </c>
    </row>
    <row r="9695" spans="1:24" hidden="1" x14ac:dyDescent="0.3">
      <c r="A9695" s="18" t="str">
        <f t="shared" si="604"/>
        <v>OFF - Military - A/C unit_1991_100</v>
      </c>
      <c r="B9695" s="1" t="s">
        <v>40</v>
      </c>
      <c r="C9695" s="1">
        <v>2020</v>
      </c>
      <c r="D9695" s="1" t="s">
        <v>181</v>
      </c>
      <c r="E9695" s="1">
        <v>1991</v>
      </c>
      <c r="F9695" s="1">
        <v>100</v>
      </c>
      <c r="G9695" s="1" t="s">
        <v>5</v>
      </c>
      <c r="H9695" s="1">
        <v>5.1444048611111104E-7</v>
      </c>
      <c r="I9695" s="1">
        <v>6.1222669421487595E-7</v>
      </c>
      <c r="J9695" s="1">
        <v>7.4079430000000004E-7</v>
      </c>
      <c r="K9695" s="1">
        <v>1.8978160000000001E-6</v>
      </c>
      <c r="L9695" s="1">
        <v>4.3169379999999999E-6</v>
      </c>
      <c r="M9695" s="1">
        <v>2.4961900000000002E-4</v>
      </c>
      <c r="N9695" s="1">
        <v>3.6109600000000002E-7</v>
      </c>
      <c r="O9695" s="1">
        <v>3.3220831999999998E-7</v>
      </c>
      <c r="P9695" s="1">
        <v>2.928159E-9</v>
      </c>
      <c r="Q9695" s="1">
        <v>1.8364506440000299E-9</v>
      </c>
      <c r="R9695" s="1">
        <v>7.3</v>
      </c>
      <c r="S9695" s="1">
        <v>3.65</v>
      </c>
      <c r="T9695" s="1">
        <v>0.01</v>
      </c>
      <c r="U9695" s="1">
        <v>368.65</v>
      </c>
      <c r="V9695" s="1">
        <f t="shared" si="605"/>
        <v>0.54990367763602155</v>
      </c>
      <c r="W9695" s="1">
        <f t="shared" si="606"/>
        <v>3.8774854228971485</v>
      </c>
      <c r="X9695" s="1">
        <f t="shared" si="607"/>
        <v>365</v>
      </c>
    </row>
    <row r="9696" spans="1:24" hidden="1" x14ac:dyDescent="0.3">
      <c r="A9696" s="18" t="str">
        <f t="shared" si="604"/>
        <v>OFF - Military - A/C unit_1991_300</v>
      </c>
      <c r="B9696" s="1" t="s">
        <v>40</v>
      </c>
      <c r="C9696" s="1">
        <v>2020</v>
      </c>
      <c r="D9696" s="1" t="s">
        <v>181</v>
      </c>
      <c r="E9696" s="1">
        <v>1991</v>
      </c>
      <c r="F9696" s="1">
        <v>300</v>
      </c>
      <c r="G9696" s="1" t="s">
        <v>5</v>
      </c>
      <c r="H9696" s="1">
        <v>3.0391430555555501E-7</v>
      </c>
      <c r="I9696" s="1">
        <v>3.6168314049586701E-7</v>
      </c>
      <c r="J9696" s="1">
        <v>4.3763659999999999E-7</v>
      </c>
      <c r="K9696" s="1">
        <v>1.2622890000000001E-6</v>
      </c>
      <c r="L9696" s="1">
        <v>3.4667179999999998E-6</v>
      </c>
      <c r="M9696" s="1">
        <v>2.14611E-4</v>
      </c>
      <c r="N9696" s="1">
        <v>1.7086100000000001E-7</v>
      </c>
      <c r="O9696" s="1">
        <v>1.5719212000000001E-7</v>
      </c>
      <c r="P9696" s="1">
        <v>2.4147420000000001E-9</v>
      </c>
      <c r="Q9696" s="1">
        <v>1.8364506440000299E-9</v>
      </c>
      <c r="R9696" s="1">
        <v>7.3</v>
      </c>
      <c r="S9696" s="1">
        <v>0</v>
      </c>
      <c r="T9696" s="1">
        <v>0</v>
      </c>
      <c r="U9696" s="1">
        <v>0</v>
      </c>
      <c r="V9696" s="1">
        <f t="shared" si="605"/>
        <v>0</v>
      </c>
      <c r="W9696" s="1">
        <f t="shared" si="606"/>
        <v>0</v>
      </c>
      <c r="X9696" s="1" t="e">
        <f t="shared" si="607"/>
        <v>#DIV/0!</v>
      </c>
    </row>
    <row r="9697" spans="1:24" hidden="1" x14ac:dyDescent="0.3">
      <c r="A9697" s="18" t="str">
        <f t="shared" si="604"/>
        <v>OFF - Military - A/C unit_1991_600</v>
      </c>
      <c r="B9697" s="1" t="s">
        <v>40</v>
      </c>
      <c r="C9697" s="1">
        <v>2020</v>
      </c>
      <c r="D9697" s="1" t="s">
        <v>181</v>
      </c>
      <c r="E9697" s="1">
        <v>1991</v>
      </c>
      <c r="F9697" s="1">
        <v>600</v>
      </c>
      <c r="G9697" s="1" t="s">
        <v>5</v>
      </c>
      <c r="H9697" s="1">
        <v>1.6870354166666599E-7</v>
      </c>
      <c r="I9697" s="1">
        <v>2.00771157024793E-7</v>
      </c>
      <c r="J9697" s="1">
        <v>2.4293309999999999E-7</v>
      </c>
      <c r="K9697" s="1">
        <v>7.1933899999999995E-7</v>
      </c>
      <c r="L9697" s="1">
        <v>1.9753099999999998E-6</v>
      </c>
      <c r="M9697" s="1">
        <v>1.28493E-4</v>
      </c>
      <c r="N9697" s="1">
        <v>9.1456790000000002E-8</v>
      </c>
      <c r="O9697" s="1">
        <v>8.4140246800000004E-8</v>
      </c>
      <c r="P9697" s="1">
        <v>1.2611999999999999E-9</v>
      </c>
      <c r="Q9697" s="1">
        <v>9.1822532200001496E-10</v>
      </c>
      <c r="R9697" s="1">
        <v>3.65</v>
      </c>
      <c r="S9697" s="1">
        <v>0</v>
      </c>
      <c r="T9697" s="1">
        <v>0</v>
      </c>
      <c r="U9697" s="1">
        <v>0</v>
      </c>
      <c r="V9697" s="1">
        <f t="shared" si="605"/>
        <v>0</v>
      </c>
      <c r="W9697" s="1">
        <f t="shared" si="606"/>
        <v>0</v>
      </c>
      <c r="X9697" s="1" t="e">
        <f t="shared" si="607"/>
        <v>#DIV/0!</v>
      </c>
    </row>
    <row r="9698" spans="1:24" hidden="1" x14ac:dyDescent="0.3">
      <c r="A9698" s="18" t="str">
        <f t="shared" si="604"/>
        <v>OFF - Military - A/C unit_1992_100</v>
      </c>
      <c r="B9698" s="1" t="s">
        <v>40</v>
      </c>
      <c r="C9698" s="1">
        <v>2020</v>
      </c>
      <c r="D9698" s="1" t="s">
        <v>181</v>
      </c>
      <c r="E9698" s="1">
        <v>1992</v>
      </c>
      <c r="F9698" s="1">
        <v>100</v>
      </c>
      <c r="G9698" s="1" t="s">
        <v>5</v>
      </c>
      <c r="H9698" s="1">
        <v>7.2852986111111103E-7</v>
      </c>
      <c r="I9698" s="1">
        <v>8.6701074380165202E-7</v>
      </c>
      <c r="J9698" s="1">
        <v>1.049083E-6</v>
      </c>
      <c r="K9698" s="1">
        <v>2.6968129999999999E-6</v>
      </c>
      <c r="L9698" s="1">
        <v>6.1385700000000004E-6</v>
      </c>
      <c r="M9698" s="1">
        <v>3.5699869999999999E-4</v>
      </c>
      <c r="N9698" s="1">
        <v>5.0961859999999998E-7</v>
      </c>
      <c r="O9698" s="1">
        <v>4.6884911199999997E-7</v>
      </c>
      <c r="P9698" s="1">
        <v>4.1877780000000004E-9</v>
      </c>
      <c r="Q9698" s="1">
        <v>2.7546759660000398E-9</v>
      </c>
      <c r="R9698" s="1">
        <v>10.95</v>
      </c>
      <c r="S9698" s="1">
        <v>3.65</v>
      </c>
      <c r="T9698" s="1">
        <v>0.01</v>
      </c>
      <c r="U9698" s="1">
        <v>368.65</v>
      </c>
      <c r="V9698" s="1">
        <f t="shared" si="605"/>
        <v>0.77875140217119643</v>
      </c>
      <c r="W9698" s="1">
        <f t="shared" si="606"/>
        <v>5.5136802271502976</v>
      </c>
      <c r="X9698" s="1">
        <f t="shared" si="607"/>
        <v>365</v>
      </c>
    </row>
    <row r="9699" spans="1:24" hidden="1" x14ac:dyDescent="0.3">
      <c r="A9699" s="18" t="str">
        <f t="shared" si="604"/>
        <v>OFF - Military - A/C unit_1992_300</v>
      </c>
      <c r="B9699" s="1" t="s">
        <v>40</v>
      </c>
      <c r="C9699" s="1">
        <v>2020</v>
      </c>
      <c r="D9699" s="1" t="s">
        <v>181</v>
      </c>
      <c r="E9699" s="1">
        <v>1992</v>
      </c>
      <c r="F9699" s="1">
        <v>300</v>
      </c>
      <c r="G9699" s="1" t="s">
        <v>5</v>
      </c>
      <c r="H9699" s="1">
        <v>4.3038604166666598E-7</v>
      </c>
      <c r="I9699" s="1">
        <v>5.1219495867768498E-7</v>
      </c>
      <c r="J9699" s="1">
        <v>6.1975589999999999E-7</v>
      </c>
      <c r="K9699" s="1">
        <v>1.793719E-6</v>
      </c>
      <c r="L9699" s="1">
        <v>4.9295150000000002E-6</v>
      </c>
      <c r="M9699" s="1">
        <v>3.0693019999999998E-4</v>
      </c>
      <c r="N9699" s="1">
        <v>2.4114050000000001E-7</v>
      </c>
      <c r="O9699" s="1">
        <v>2.2184926000000001E-7</v>
      </c>
      <c r="P9699" s="1">
        <v>3.4534910000000001E-9</v>
      </c>
      <c r="Q9699" s="1">
        <v>2.7546759660000398E-9</v>
      </c>
      <c r="R9699" s="1">
        <v>10.95</v>
      </c>
      <c r="S9699" s="1">
        <v>0</v>
      </c>
      <c r="T9699" s="1">
        <v>0</v>
      </c>
      <c r="U9699" s="1">
        <v>0</v>
      </c>
      <c r="V9699" s="1">
        <f t="shared" si="605"/>
        <v>0</v>
      </c>
      <c r="W9699" s="1">
        <f t="shared" si="606"/>
        <v>0</v>
      </c>
      <c r="X9699" s="1" t="e">
        <f t="shared" si="607"/>
        <v>#DIV/0!</v>
      </c>
    </row>
    <row r="9700" spans="1:24" hidden="1" x14ac:dyDescent="0.3">
      <c r="A9700" s="18" t="str">
        <f t="shared" si="604"/>
        <v>OFF - Military - A/C unit_1992_600</v>
      </c>
      <c r="B9700" s="1" t="s">
        <v>40</v>
      </c>
      <c r="C9700" s="1">
        <v>2020</v>
      </c>
      <c r="D9700" s="1" t="s">
        <v>181</v>
      </c>
      <c r="E9700" s="1">
        <v>1992</v>
      </c>
      <c r="F9700" s="1">
        <v>600</v>
      </c>
      <c r="G9700" s="1" t="s">
        <v>5</v>
      </c>
      <c r="H9700" s="1">
        <v>2.3935444444444402E-7</v>
      </c>
      <c r="I9700" s="1">
        <v>2.8485157024793299E-7</v>
      </c>
      <c r="J9700" s="1">
        <v>3.446704E-7</v>
      </c>
      <c r="K9700" s="1">
        <v>1.0235870000000001E-6</v>
      </c>
      <c r="L9700" s="1">
        <v>2.8127600000000002E-6</v>
      </c>
      <c r="M9700" s="1">
        <v>1.837668E-4</v>
      </c>
      <c r="N9700" s="1">
        <v>1.293879E-7</v>
      </c>
      <c r="O9700" s="1">
        <v>1.1903686799999999E-7</v>
      </c>
      <c r="P9700" s="1">
        <v>1.803731E-9</v>
      </c>
      <c r="Q9700" s="1">
        <v>1.8364506440000299E-9</v>
      </c>
      <c r="R9700" s="1">
        <v>7.3</v>
      </c>
      <c r="S9700" s="1">
        <v>0</v>
      </c>
      <c r="T9700" s="1">
        <v>0</v>
      </c>
      <c r="U9700" s="1">
        <v>0</v>
      </c>
      <c r="V9700" s="1">
        <f t="shared" si="605"/>
        <v>0</v>
      </c>
      <c r="W9700" s="1">
        <f t="shared" si="606"/>
        <v>0</v>
      </c>
      <c r="X9700" s="1" t="e">
        <f t="shared" si="607"/>
        <v>#DIV/0!</v>
      </c>
    </row>
    <row r="9701" spans="1:24" hidden="1" x14ac:dyDescent="0.3">
      <c r="A9701" s="18" t="str">
        <f t="shared" si="604"/>
        <v>OFF - Military - A/C unit_1993_100</v>
      </c>
      <c r="B9701" s="1" t="s">
        <v>40</v>
      </c>
      <c r="C9701" s="1">
        <v>2020</v>
      </c>
      <c r="D9701" s="1" t="s">
        <v>181</v>
      </c>
      <c r="E9701" s="1">
        <v>1993</v>
      </c>
      <c r="F9701" s="1">
        <v>100</v>
      </c>
      <c r="G9701" s="1" t="s">
        <v>5</v>
      </c>
      <c r="H9701" s="1">
        <v>9.0164652777777697E-7</v>
      </c>
      <c r="I9701" s="1">
        <v>1.0730338842975199E-6</v>
      </c>
      <c r="J9701" s="1">
        <v>1.298371E-6</v>
      </c>
      <c r="K9701" s="1">
        <v>3.349258E-6</v>
      </c>
      <c r="L9701" s="1">
        <v>7.6289239999999997E-6</v>
      </c>
      <c r="M9701" s="1">
        <v>4.462464E-4</v>
      </c>
      <c r="N9701" s="1">
        <v>6.2850590000000001E-7</v>
      </c>
      <c r="O9701" s="1">
        <v>5.7822542800000005E-7</v>
      </c>
      <c r="P9701" s="1">
        <v>5.2346979999999999E-9</v>
      </c>
      <c r="Q9701" s="1">
        <v>3.6729012880000598E-9</v>
      </c>
      <c r="R9701" s="1">
        <v>14.6</v>
      </c>
      <c r="S9701" s="1">
        <v>3.65</v>
      </c>
      <c r="T9701" s="1">
        <v>0.01</v>
      </c>
      <c r="U9701" s="1">
        <v>368.65</v>
      </c>
      <c r="V9701" s="1">
        <f t="shared" si="605"/>
        <v>0.96380194587884715</v>
      </c>
      <c r="W9701" s="1">
        <f t="shared" si="606"/>
        <v>6.8523202330888706</v>
      </c>
      <c r="X9701" s="1">
        <f t="shared" si="607"/>
        <v>365</v>
      </c>
    </row>
    <row r="9702" spans="1:24" hidden="1" x14ac:dyDescent="0.3">
      <c r="A9702" s="18" t="str">
        <f t="shared" si="604"/>
        <v>OFF - Military - A/C unit_1993_300</v>
      </c>
      <c r="B9702" s="1" t="s">
        <v>40</v>
      </c>
      <c r="C9702" s="1">
        <v>2020</v>
      </c>
      <c r="D9702" s="1" t="s">
        <v>181</v>
      </c>
      <c r="E9702" s="1">
        <v>1993</v>
      </c>
      <c r="F9702" s="1">
        <v>300</v>
      </c>
      <c r="G9702" s="1" t="s">
        <v>5</v>
      </c>
      <c r="H9702" s="1">
        <v>5.3265173611111097E-7</v>
      </c>
      <c r="I9702" s="1">
        <v>6.3389958677685898E-7</v>
      </c>
      <c r="J9702" s="1">
        <v>7.6701850000000001E-7</v>
      </c>
      <c r="K9702" s="1">
        <v>2.2276789999999999E-6</v>
      </c>
      <c r="L9702" s="1">
        <v>6.1262709999999999E-6</v>
      </c>
      <c r="M9702" s="1">
        <v>3.836612E-4</v>
      </c>
      <c r="N9702" s="1">
        <v>2.9739980000000002E-7</v>
      </c>
      <c r="O9702" s="1">
        <v>2.7360781599999999E-7</v>
      </c>
      <c r="P9702" s="1">
        <v>4.3168469999999999E-9</v>
      </c>
      <c r="Q9702" s="1">
        <v>3.6729012880000598E-9</v>
      </c>
      <c r="R9702" s="1">
        <v>14.6</v>
      </c>
      <c r="S9702" s="1">
        <v>0</v>
      </c>
      <c r="T9702" s="1">
        <v>0.01</v>
      </c>
      <c r="U9702" s="1">
        <v>0</v>
      </c>
      <c r="V9702" s="1">
        <f t="shared" si="605"/>
        <v>0</v>
      </c>
      <c r="W9702" s="1">
        <f t="shared" si="606"/>
        <v>0</v>
      </c>
      <c r="X9702" s="1">
        <f t="shared" si="607"/>
        <v>0</v>
      </c>
    </row>
    <row r="9703" spans="1:24" hidden="1" x14ac:dyDescent="0.3">
      <c r="A9703" s="18" t="str">
        <f t="shared" si="604"/>
        <v>OFF - Military - A/C unit_1993_600</v>
      </c>
      <c r="B9703" s="1" t="s">
        <v>40</v>
      </c>
      <c r="C9703" s="1">
        <v>2020</v>
      </c>
      <c r="D9703" s="1" t="s">
        <v>181</v>
      </c>
      <c r="E9703" s="1">
        <v>1993</v>
      </c>
      <c r="F9703" s="1">
        <v>600</v>
      </c>
      <c r="G9703" s="1" t="s">
        <v>5</v>
      </c>
      <c r="H9703" s="1">
        <v>2.9679145833333298E-7</v>
      </c>
      <c r="I9703" s="1">
        <v>3.53206363636363E-7</v>
      </c>
      <c r="J9703" s="1">
        <v>4.2737969999999998E-7</v>
      </c>
      <c r="K9703" s="1">
        <v>1.2729919999999999E-6</v>
      </c>
      <c r="L9703" s="1">
        <v>3.5005990000000002E-6</v>
      </c>
      <c r="M9703" s="1">
        <v>2.297077E-4</v>
      </c>
      <c r="N9703" s="1">
        <v>1.599706E-7</v>
      </c>
      <c r="O9703" s="1">
        <v>1.47172952E-7</v>
      </c>
      <c r="P9703" s="1">
        <v>2.2546560000000001E-9</v>
      </c>
      <c r="Q9703" s="1">
        <v>1.8364506440000299E-9</v>
      </c>
      <c r="R9703" s="1">
        <v>7.3</v>
      </c>
      <c r="S9703" s="1">
        <v>0</v>
      </c>
      <c r="T9703" s="1">
        <v>0</v>
      </c>
      <c r="U9703" s="1">
        <v>0</v>
      </c>
      <c r="V9703" s="1">
        <f t="shared" si="605"/>
        <v>0</v>
      </c>
      <c r="W9703" s="1">
        <f t="shared" si="606"/>
        <v>0</v>
      </c>
      <c r="X9703" s="1" t="e">
        <f t="shared" si="607"/>
        <v>#DIV/0!</v>
      </c>
    </row>
    <row r="9704" spans="1:24" hidden="1" x14ac:dyDescent="0.3">
      <c r="A9704" s="18" t="str">
        <f t="shared" si="604"/>
        <v>OFF - Military - A/C unit_1994_100</v>
      </c>
      <c r="B9704" s="1" t="s">
        <v>40</v>
      </c>
      <c r="C9704" s="1">
        <v>2020</v>
      </c>
      <c r="D9704" s="1" t="s">
        <v>181</v>
      </c>
      <c r="E9704" s="1">
        <v>1994</v>
      </c>
      <c r="F9704" s="1">
        <v>100</v>
      </c>
      <c r="G9704" s="1" t="s">
        <v>5</v>
      </c>
      <c r="H9704" s="1">
        <v>1.2139895833333301E-6</v>
      </c>
      <c r="I9704" s="1">
        <v>1.4447479338842899E-6</v>
      </c>
      <c r="J9704" s="1">
        <v>1.748145E-6</v>
      </c>
      <c r="K9704" s="1">
        <v>4.5254419999999998E-6</v>
      </c>
      <c r="L9704" s="1">
        <v>1.0315200000000001E-5</v>
      </c>
      <c r="M9704" s="1">
        <v>6.0689800000000003E-4</v>
      </c>
      <c r="N9704" s="1">
        <v>8.4319250000000004E-7</v>
      </c>
      <c r="O9704" s="1">
        <v>7.7573710000000005E-7</v>
      </c>
      <c r="P9704" s="1">
        <v>7.1192240000000002E-9</v>
      </c>
      <c r="Q9704" s="1">
        <v>5.5093519320000904E-9</v>
      </c>
      <c r="R9704" s="1">
        <v>21.9</v>
      </c>
      <c r="S9704" s="1">
        <v>7.3</v>
      </c>
      <c r="T9704" s="1">
        <v>0.02</v>
      </c>
      <c r="U9704" s="1">
        <v>737.3</v>
      </c>
      <c r="V9704" s="1">
        <f t="shared" si="605"/>
        <v>0.64883825681502816</v>
      </c>
      <c r="W9704" s="1">
        <f t="shared" si="606"/>
        <v>4.6325703119049511</v>
      </c>
      <c r="X9704" s="1">
        <f t="shared" si="607"/>
        <v>365</v>
      </c>
    </row>
    <row r="9705" spans="1:24" hidden="1" x14ac:dyDescent="0.3">
      <c r="A9705" s="18" t="str">
        <f t="shared" si="604"/>
        <v>OFF - Military - A/C unit_1994_300</v>
      </c>
      <c r="B9705" s="1" t="s">
        <v>40</v>
      </c>
      <c r="C9705" s="1">
        <v>2020</v>
      </c>
      <c r="D9705" s="1" t="s">
        <v>181</v>
      </c>
      <c r="E9705" s="1">
        <v>1994</v>
      </c>
      <c r="F9705" s="1">
        <v>300</v>
      </c>
      <c r="G9705" s="1" t="s">
        <v>5</v>
      </c>
      <c r="H9705" s="1">
        <v>7.1716250000000001E-7</v>
      </c>
      <c r="I9705" s="1">
        <v>8.5348264462809896E-7</v>
      </c>
      <c r="J9705" s="1">
        <v>1.032714E-6</v>
      </c>
      <c r="K9705" s="1">
        <v>3.0099909999999999E-6</v>
      </c>
      <c r="L9705" s="1">
        <v>8.2833530000000008E-6</v>
      </c>
      <c r="M9705" s="1">
        <v>5.2178170000000005E-4</v>
      </c>
      <c r="N9705" s="1">
        <v>3.98992E-7</v>
      </c>
      <c r="O9705" s="1">
        <v>3.6707264000000001E-7</v>
      </c>
      <c r="P9705" s="1">
        <v>5.8709389999999997E-9</v>
      </c>
      <c r="Q9705" s="1">
        <v>4.5911266100000704E-9</v>
      </c>
      <c r="R9705" s="1">
        <v>18.25</v>
      </c>
      <c r="S9705" s="1">
        <v>3.65</v>
      </c>
      <c r="T9705" s="1">
        <v>0.01</v>
      </c>
      <c r="U9705" s="1">
        <v>759.2</v>
      </c>
      <c r="V9705" s="1">
        <f t="shared" si="605"/>
        <v>0.37224347647185296</v>
      </c>
      <c r="W9705" s="1">
        <f t="shared" si="606"/>
        <v>3.6127554988621253</v>
      </c>
      <c r="X9705" s="1">
        <f t="shared" si="607"/>
        <v>365</v>
      </c>
    </row>
    <row r="9706" spans="1:24" hidden="1" x14ac:dyDescent="0.3">
      <c r="A9706" s="18" t="str">
        <f t="shared" si="604"/>
        <v>OFF - Military - A/C unit_1994_600</v>
      </c>
      <c r="B9706" s="1" t="s">
        <v>40</v>
      </c>
      <c r="C9706" s="1">
        <v>2020</v>
      </c>
      <c r="D9706" s="1" t="s">
        <v>181</v>
      </c>
      <c r="E9706" s="1">
        <v>1994</v>
      </c>
      <c r="F9706" s="1">
        <v>600</v>
      </c>
      <c r="G9706" s="1" t="s">
        <v>5</v>
      </c>
      <c r="H9706" s="1">
        <v>4.0037333333333298E-7</v>
      </c>
      <c r="I9706" s="1">
        <v>4.7647735537190001E-7</v>
      </c>
      <c r="J9706" s="1">
        <v>5.7653760000000003E-7</v>
      </c>
      <c r="K9706" s="1">
        <v>1.722453E-6</v>
      </c>
      <c r="L9706" s="1">
        <v>4.7399759999999997E-6</v>
      </c>
      <c r="M9706" s="1">
        <v>3.1240370000000002E-4</v>
      </c>
      <c r="N9706" s="1">
        <v>2.151624E-7</v>
      </c>
      <c r="O9706" s="1">
        <v>1.9794940799999999E-7</v>
      </c>
      <c r="P9706" s="1">
        <v>3.066344E-9</v>
      </c>
      <c r="Q9706" s="1">
        <v>2.7546759660000398E-9</v>
      </c>
      <c r="R9706" s="1">
        <v>10.95</v>
      </c>
      <c r="S9706" s="1">
        <v>0</v>
      </c>
      <c r="T9706" s="1">
        <v>0</v>
      </c>
      <c r="U9706" s="1">
        <v>0</v>
      </c>
      <c r="V9706" s="1">
        <f t="shared" si="605"/>
        <v>0</v>
      </c>
      <c r="W9706" s="1">
        <f t="shared" si="606"/>
        <v>0</v>
      </c>
      <c r="X9706" s="1" t="e">
        <f t="shared" si="607"/>
        <v>#DIV/0!</v>
      </c>
    </row>
    <row r="9707" spans="1:24" hidden="1" x14ac:dyDescent="0.3">
      <c r="A9707" s="18" t="str">
        <f t="shared" si="604"/>
        <v>OFF - Military - A/C unit_1995_100</v>
      </c>
      <c r="B9707" s="1" t="s">
        <v>40</v>
      </c>
      <c r="C9707" s="1">
        <v>2020</v>
      </c>
      <c r="D9707" s="1" t="s">
        <v>181</v>
      </c>
      <c r="E9707" s="1">
        <v>1995</v>
      </c>
      <c r="F9707" s="1">
        <v>100</v>
      </c>
      <c r="G9707" s="1" t="s">
        <v>5</v>
      </c>
      <c r="H9707" s="1">
        <v>1.48448541666666E-6</v>
      </c>
      <c r="I9707" s="1">
        <v>1.76666033057851E-6</v>
      </c>
      <c r="J9707" s="1">
        <v>2.1376589999999998E-6</v>
      </c>
      <c r="K9707" s="1">
        <v>5.5536919999999996E-6</v>
      </c>
      <c r="L9707" s="1">
        <v>1.266789E-5</v>
      </c>
      <c r="M9707" s="1">
        <v>7.4969309999999999E-4</v>
      </c>
      <c r="N9707" s="1">
        <v>1.027281E-6</v>
      </c>
      <c r="O9707" s="1">
        <v>9.4509851999999999E-7</v>
      </c>
      <c r="P9707" s="1">
        <v>8.7942850000000007E-9</v>
      </c>
      <c r="Q9707" s="1">
        <v>6.4275772540000997E-9</v>
      </c>
      <c r="R9707" s="1">
        <v>25.55</v>
      </c>
      <c r="S9707" s="1">
        <v>7.3</v>
      </c>
      <c r="T9707" s="1">
        <v>0.02</v>
      </c>
      <c r="U9707" s="1">
        <v>737.3</v>
      </c>
      <c r="V9707" s="1">
        <f t="shared" si="605"/>
        <v>0.79340955082385123</v>
      </c>
      <c r="W9707" s="1">
        <f t="shared" si="606"/>
        <v>5.689166582177525</v>
      </c>
      <c r="X9707" s="1">
        <f t="shared" si="607"/>
        <v>365</v>
      </c>
    </row>
    <row r="9708" spans="1:24" hidden="1" x14ac:dyDescent="0.3">
      <c r="A9708" s="18" t="str">
        <f t="shared" si="604"/>
        <v>OFF - Military - A/C unit_1995_300</v>
      </c>
      <c r="B9708" s="1" t="s">
        <v>40</v>
      </c>
      <c r="C9708" s="1">
        <v>2020</v>
      </c>
      <c r="D9708" s="1" t="s">
        <v>181</v>
      </c>
      <c r="E9708" s="1">
        <v>1995</v>
      </c>
      <c r="F9708" s="1">
        <v>300</v>
      </c>
      <c r="G9708" s="1" t="s">
        <v>5</v>
      </c>
      <c r="H9708" s="1">
        <v>8.7694791666666595E-7</v>
      </c>
      <c r="I9708" s="1">
        <v>1.0436404958677599E-6</v>
      </c>
      <c r="J9708" s="1">
        <v>1.2628049999999999E-6</v>
      </c>
      <c r="K9708" s="1">
        <v>3.693904E-6</v>
      </c>
      <c r="L9708" s="1">
        <v>1.01725E-5</v>
      </c>
      <c r="M9708" s="1">
        <v>6.4454940000000004E-4</v>
      </c>
      <c r="N9708" s="1">
        <v>4.8610760000000003E-7</v>
      </c>
      <c r="O9708" s="1">
        <v>4.47218992E-7</v>
      </c>
      <c r="P9708" s="1">
        <v>7.2522860000000004E-9</v>
      </c>
      <c r="Q9708" s="1">
        <v>5.5093519320000904E-9</v>
      </c>
      <c r="R9708" s="1">
        <v>21.9</v>
      </c>
      <c r="S9708" s="1">
        <v>3.65</v>
      </c>
      <c r="T9708" s="1">
        <v>0.01</v>
      </c>
      <c r="U9708" s="1">
        <v>759.2</v>
      </c>
      <c r="V9708" s="1">
        <f t="shared" si="605"/>
        <v>0.45518015956599273</v>
      </c>
      <c r="W9708" s="1">
        <f t="shared" si="606"/>
        <v>4.4367003690624989</v>
      </c>
      <c r="X9708" s="1">
        <f t="shared" si="607"/>
        <v>365</v>
      </c>
    </row>
    <row r="9709" spans="1:24" hidden="1" x14ac:dyDescent="0.3">
      <c r="A9709" s="18" t="str">
        <f t="shared" si="604"/>
        <v>OFF - Military - A/C unit_1995_600</v>
      </c>
      <c r="B9709" s="1" t="s">
        <v>40</v>
      </c>
      <c r="C9709" s="1">
        <v>2020</v>
      </c>
      <c r="D9709" s="1" t="s">
        <v>181</v>
      </c>
      <c r="E9709" s="1">
        <v>1995</v>
      </c>
      <c r="F9709" s="1">
        <v>600</v>
      </c>
      <c r="G9709" s="1" t="s">
        <v>5</v>
      </c>
      <c r="H9709" s="1">
        <v>4.9054402777777704E-7</v>
      </c>
      <c r="I9709" s="1">
        <v>5.8378793388429698E-7</v>
      </c>
      <c r="J9709" s="1">
        <v>7.0638339999999995E-7</v>
      </c>
      <c r="K9709" s="1">
        <v>2.116829E-6</v>
      </c>
      <c r="L9709" s="1">
        <v>5.8294740000000004E-6</v>
      </c>
      <c r="M9709" s="1">
        <v>3.8590880000000002E-4</v>
      </c>
      <c r="N9709" s="1">
        <v>2.6282490000000001E-7</v>
      </c>
      <c r="O9709" s="1">
        <v>2.4179890800000002E-7</v>
      </c>
      <c r="P9709" s="1">
        <v>3.7878209999999998E-9</v>
      </c>
      <c r="Q9709" s="1">
        <v>3.6729012880000598E-9</v>
      </c>
      <c r="R9709" s="1">
        <v>14.6</v>
      </c>
      <c r="S9709" s="1">
        <v>0</v>
      </c>
      <c r="T9709" s="1">
        <v>0</v>
      </c>
      <c r="U9709" s="1">
        <v>0</v>
      </c>
      <c r="V9709" s="1">
        <f t="shared" si="605"/>
        <v>0</v>
      </c>
      <c r="W9709" s="1">
        <f t="shared" si="606"/>
        <v>0</v>
      </c>
      <c r="X9709" s="1" t="e">
        <f t="shared" si="607"/>
        <v>#DIV/0!</v>
      </c>
    </row>
    <row r="9710" spans="1:24" hidden="1" x14ac:dyDescent="0.3">
      <c r="A9710" s="18" t="str">
        <f t="shared" si="604"/>
        <v>OFF - Military - A/C unit_1996_100</v>
      </c>
      <c r="B9710" s="1" t="s">
        <v>40</v>
      </c>
      <c r="C9710" s="1">
        <v>2020</v>
      </c>
      <c r="D9710" s="1" t="s">
        <v>181</v>
      </c>
      <c r="E9710" s="1">
        <v>1996</v>
      </c>
      <c r="F9710" s="1">
        <v>100</v>
      </c>
      <c r="G9710" s="1" t="s">
        <v>5</v>
      </c>
      <c r="H9710" s="1">
        <v>1.8191993055555501E-6</v>
      </c>
      <c r="I9710" s="1">
        <v>2.1649975206611498E-6</v>
      </c>
      <c r="J9710" s="1">
        <v>2.6196470000000001E-6</v>
      </c>
      <c r="K9710" s="1">
        <v>6.8308099999999997E-6</v>
      </c>
      <c r="L9710" s="1">
        <v>1.5592080000000001E-5</v>
      </c>
      <c r="M9710" s="1">
        <v>9.2819630000000005E-4</v>
      </c>
      <c r="N9710" s="1">
        <v>1.254168E-6</v>
      </c>
      <c r="O9710" s="1">
        <v>1.1538345600000001E-6</v>
      </c>
      <c r="P9710" s="1">
        <v>1.088822E-8</v>
      </c>
      <c r="Q9710" s="1">
        <v>8.2640278980001298E-9</v>
      </c>
      <c r="R9710" s="1">
        <v>32.85</v>
      </c>
      <c r="S9710" s="1">
        <v>7.3</v>
      </c>
      <c r="T9710" s="1">
        <v>0.03</v>
      </c>
      <c r="U9710" s="1">
        <v>737.3</v>
      </c>
      <c r="V9710" s="1">
        <f t="shared" si="605"/>
        <v>0.9723033232087277</v>
      </c>
      <c r="W9710" s="1">
        <f t="shared" si="606"/>
        <v>7.0024242776530699</v>
      </c>
      <c r="X9710" s="1">
        <f t="shared" si="607"/>
        <v>243.33333333333334</v>
      </c>
    </row>
    <row r="9711" spans="1:24" hidden="1" x14ac:dyDescent="0.3">
      <c r="A9711" s="18" t="str">
        <f t="shared" si="604"/>
        <v>OFF - Military - A/C unit_1996_300</v>
      </c>
      <c r="B9711" s="1" t="s">
        <v>40</v>
      </c>
      <c r="C9711" s="1">
        <v>2020</v>
      </c>
      <c r="D9711" s="1" t="s">
        <v>181</v>
      </c>
      <c r="E9711" s="1">
        <v>1996</v>
      </c>
      <c r="F9711" s="1">
        <v>300</v>
      </c>
      <c r="G9711" s="1" t="s">
        <v>5</v>
      </c>
      <c r="H9711" s="1">
        <v>5.0551958333333305E-7</v>
      </c>
      <c r="I9711" s="1">
        <v>6.01610082644628E-7</v>
      </c>
      <c r="J9711" s="1">
        <v>7.2794819999999999E-7</v>
      </c>
      <c r="K9711" s="1">
        <v>1.5478029999999999E-6</v>
      </c>
      <c r="L9711" s="1">
        <v>9.7676949999999993E-6</v>
      </c>
      <c r="M9711" s="1">
        <v>7.980191E-4</v>
      </c>
      <c r="N9711" s="1">
        <v>2.355722E-7</v>
      </c>
      <c r="O9711" s="1">
        <v>2.1672642400000001E-7</v>
      </c>
      <c r="P9711" s="1">
        <v>8.9790830000000005E-9</v>
      </c>
      <c r="Q9711" s="1">
        <v>6.4275772540000997E-9</v>
      </c>
      <c r="R9711" s="1">
        <v>25.55</v>
      </c>
      <c r="S9711" s="1">
        <v>3.65</v>
      </c>
      <c r="T9711" s="1">
        <v>0.01</v>
      </c>
      <c r="U9711" s="1">
        <v>759.2</v>
      </c>
      <c r="V9711" s="1">
        <f t="shared" si="605"/>
        <v>0.26239013769487757</v>
      </c>
      <c r="W9711" s="1">
        <f t="shared" si="606"/>
        <v>4.260146081237643</v>
      </c>
      <c r="X9711" s="1">
        <f t="shared" si="607"/>
        <v>365</v>
      </c>
    </row>
    <row r="9712" spans="1:24" hidden="1" x14ac:dyDescent="0.3">
      <c r="A9712" s="18" t="str">
        <f t="shared" si="604"/>
        <v>OFF - Military - A/C unit_1996_600</v>
      </c>
      <c r="B9712" s="1" t="s">
        <v>40</v>
      </c>
      <c r="C9712" s="1">
        <v>2020</v>
      </c>
      <c r="D9712" s="1" t="s">
        <v>181</v>
      </c>
      <c r="E9712" s="1">
        <v>1996</v>
      </c>
      <c r="F9712" s="1">
        <v>600</v>
      </c>
      <c r="G9712" s="1" t="s">
        <v>5</v>
      </c>
      <c r="H9712" s="1">
        <v>2.8370701388888798E-7</v>
      </c>
      <c r="I9712" s="1">
        <v>3.3763479338842899E-7</v>
      </c>
      <c r="J9712" s="1">
        <v>4.0853810000000002E-7</v>
      </c>
      <c r="K9712" s="1">
        <v>8.882457E-7</v>
      </c>
      <c r="L9712" s="1">
        <v>5.6030859999999998E-6</v>
      </c>
      <c r="M9712" s="1">
        <v>4.7779460000000001E-4</v>
      </c>
      <c r="N9712" s="1">
        <v>1.4104320000000001E-7</v>
      </c>
      <c r="O9712" s="1">
        <v>1.2975974399999999E-7</v>
      </c>
      <c r="P9712" s="1">
        <v>4.6897100000000003E-9</v>
      </c>
      <c r="Q9712" s="1">
        <v>3.6729012880000598E-9</v>
      </c>
      <c r="R9712" s="1">
        <v>14.6</v>
      </c>
      <c r="S9712" s="1">
        <v>0</v>
      </c>
      <c r="T9712" s="1">
        <v>0</v>
      </c>
      <c r="U9712" s="1">
        <v>0</v>
      </c>
      <c r="V9712" s="1">
        <f t="shared" si="605"/>
        <v>0</v>
      </c>
      <c r="W9712" s="1">
        <f t="shared" si="606"/>
        <v>0</v>
      </c>
      <c r="X9712" s="1" t="e">
        <f t="shared" si="607"/>
        <v>#DIV/0!</v>
      </c>
    </row>
    <row r="9713" spans="1:24" hidden="1" x14ac:dyDescent="0.3">
      <c r="A9713" s="18" t="str">
        <f t="shared" si="604"/>
        <v>OFF - Military - A/C unit_1997_100</v>
      </c>
      <c r="B9713" s="1" t="s">
        <v>40</v>
      </c>
      <c r="C9713" s="1">
        <v>2020</v>
      </c>
      <c r="D9713" s="1" t="s">
        <v>181</v>
      </c>
      <c r="E9713" s="1">
        <v>1997</v>
      </c>
      <c r="F9713" s="1">
        <v>100</v>
      </c>
      <c r="G9713" s="1" t="s">
        <v>5</v>
      </c>
      <c r="H9713" s="1">
        <v>2.1120743055555502E-6</v>
      </c>
      <c r="I9713" s="1">
        <v>2.5135429752066099E-6</v>
      </c>
      <c r="J9713" s="1">
        <v>3.0413870000000001E-6</v>
      </c>
      <c r="K9713" s="1">
        <v>7.9600199999999997E-6</v>
      </c>
      <c r="L9713" s="1">
        <v>1.8182750000000001E-5</v>
      </c>
      <c r="M9713" s="1">
        <v>1.088847E-3</v>
      </c>
      <c r="N9713" s="1">
        <v>1.4504609999999999E-6</v>
      </c>
      <c r="O9713" s="1">
        <v>1.3344241199999999E-6</v>
      </c>
      <c r="P9713" s="1">
        <v>1.277273E-8</v>
      </c>
      <c r="Q9713" s="1">
        <v>9.1822532200001506E-9</v>
      </c>
      <c r="R9713" s="1">
        <v>36.5</v>
      </c>
      <c r="S9713" s="1">
        <v>10.95</v>
      </c>
      <c r="T9713" s="1">
        <v>0.03</v>
      </c>
      <c r="U9713" s="1">
        <v>1105.94999999999</v>
      </c>
      <c r="V9713" s="1">
        <f t="shared" si="605"/>
        <v>0.75255703974972121</v>
      </c>
      <c r="W9713" s="1">
        <f t="shared" si="606"/>
        <v>5.4439317924868478</v>
      </c>
      <c r="X9713" s="1">
        <f t="shared" si="607"/>
        <v>365</v>
      </c>
    </row>
    <row r="9714" spans="1:24" hidden="1" x14ac:dyDescent="0.3">
      <c r="A9714" s="18" t="str">
        <f t="shared" si="604"/>
        <v>OFF - Military - A/C unit_1997_300</v>
      </c>
      <c r="B9714" s="1" t="s">
        <v>40</v>
      </c>
      <c r="C9714" s="1">
        <v>2020</v>
      </c>
      <c r="D9714" s="1" t="s">
        <v>181</v>
      </c>
      <c r="E9714" s="1">
        <v>1997</v>
      </c>
      <c r="F9714" s="1">
        <v>300</v>
      </c>
      <c r="G9714" s="1" t="s">
        <v>5</v>
      </c>
      <c r="H9714" s="1">
        <v>5.8690465277777697E-7</v>
      </c>
      <c r="I9714" s="1">
        <v>6.9846504132231403E-7</v>
      </c>
      <c r="J9714" s="1">
        <v>8.4514269999999996E-7</v>
      </c>
      <c r="K9714" s="1">
        <v>1.803685E-6</v>
      </c>
      <c r="L9714" s="1">
        <v>1.139033E-5</v>
      </c>
      <c r="M9714" s="1">
        <v>9.3613829999999998E-4</v>
      </c>
      <c r="N9714" s="1">
        <v>2.7319760000000001E-7</v>
      </c>
      <c r="O9714" s="1">
        <v>2.5134179200000001E-7</v>
      </c>
      <c r="P9714" s="1">
        <v>1.053316E-8</v>
      </c>
      <c r="Q9714" s="1">
        <v>7.3458025760001197E-9</v>
      </c>
      <c r="R9714" s="1">
        <v>29.2</v>
      </c>
      <c r="S9714" s="1">
        <v>3.65</v>
      </c>
      <c r="T9714" s="1">
        <v>0.01</v>
      </c>
      <c r="U9714" s="1">
        <v>759.2</v>
      </c>
      <c r="V9714" s="1">
        <f t="shared" si="605"/>
        <v>0.30463308986109261</v>
      </c>
      <c r="W9714" s="1">
        <f t="shared" si="606"/>
        <v>4.9678526728674033</v>
      </c>
      <c r="X9714" s="1">
        <f t="shared" si="607"/>
        <v>365</v>
      </c>
    </row>
    <row r="9715" spans="1:24" hidden="1" x14ac:dyDescent="0.3">
      <c r="A9715" s="18" t="str">
        <f t="shared" si="604"/>
        <v>OFF - Military - A/C unit_1997_600</v>
      </c>
      <c r="B9715" s="1" t="s">
        <v>40</v>
      </c>
      <c r="C9715" s="1">
        <v>2020</v>
      </c>
      <c r="D9715" s="1" t="s">
        <v>181</v>
      </c>
      <c r="E9715" s="1">
        <v>1997</v>
      </c>
      <c r="F9715" s="1">
        <v>600</v>
      </c>
      <c r="G9715" s="1" t="s">
        <v>5</v>
      </c>
      <c r="H9715" s="1">
        <v>3.3004236111111097E-7</v>
      </c>
      <c r="I9715" s="1">
        <v>3.9277768595041302E-7</v>
      </c>
      <c r="J9715" s="1">
        <v>4.7526100000000001E-7</v>
      </c>
      <c r="K9715" s="1">
        <v>1.0365960000000001E-6</v>
      </c>
      <c r="L9715" s="1">
        <v>6.5436810000000002E-6</v>
      </c>
      <c r="M9715" s="1">
        <v>5.6048999999999997E-4</v>
      </c>
      <c r="N9715" s="1">
        <v>1.635704E-7</v>
      </c>
      <c r="O9715" s="1">
        <v>1.5048476799999999E-7</v>
      </c>
      <c r="P9715" s="1">
        <v>5.501392E-9</v>
      </c>
      <c r="Q9715" s="1">
        <v>4.5911266100000704E-9</v>
      </c>
      <c r="R9715" s="1">
        <v>18.25</v>
      </c>
      <c r="S9715" s="1">
        <v>0</v>
      </c>
      <c r="T9715" s="1">
        <v>0.01</v>
      </c>
      <c r="U9715" s="1">
        <v>0</v>
      </c>
      <c r="V9715" s="1">
        <f t="shared" si="605"/>
        <v>0</v>
      </c>
      <c r="W9715" s="1">
        <f t="shared" si="606"/>
        <v>0</v>
      </c>
      <c r="X9715" s="1">
        <f t="shared" si="607"/>
        <v>0</v>
      </c>
    </row>
    <row r="9716" spans="1:24" hidden="1" x14ac:dyDescent="0.3">
      <c r="A9716" s="18" t="str">
        <f t="shared" si="604"/>
        <v>OFF - Military - A/C unit_1998_100</v>
      </c>
      <c r="B9716" s="1" t="s">
        <v>40</v>
      </c>
      <c r="C9716" s="1">
        <v>2020</v>
      </c>
      <c r="D9716" s="1" t="s">
        <v>181</v>
      </c>
      <c r="E9716" s="1">
        <v>1998</v>
      </c>
      <c r="F9716" s="1">
        <v>100</v>
      </c>
      <c r="G9716" s="1" t="s">
        <v>5</v>
      </c>
      <c r="H9716" s="1">
        <v>2.3641812500000001E-6</v>
      </c>
      <c r="I9716" s="1">
        <v>2.8135710743801602E-6</v>
      </c>
      <c r="J9716" s="1">
        <v>3.4044209999999999E-6</v>
      </c>
      <c r="K9716" s="1">
        <v>8.9438939999999994E-6</v>
      </c>
      <c r="L9716" s="1">
        <v>1.644452E-5</v>
      </c>
      <c r="M9716" s="1">
        <v>1.2316390000000001E-3</v>
      </c>
      <c r="N9716" s="1">
        <v>1.7968629999999999E-6</v>
      </c>
      <c r="O9716" s="1">
        <v>1.6531139599999999E-6</v>
      </c>
      <c r="P9716" s="1">
        <v>1.4447759999999999E-8</v>
      </c>
      <c r="Q9716" s="1">
        <v>1.01004785420001E-8</v>
      </c>
      <c r="R9716" s="1">
        <v>40.15</v>
      </c>
      <c r="S9716" s="1">
        <v>10.95</v>
      </c>
      <c r="T9716" s="1">
        <v>0.04</v>
      </c>
      <c r="U9716" s="1">
        <v>1105.94999999999</v>
      </c>
      <c r="V9716" s="1">
        <f t="shared" si="605"/>
        <v>0.84238572395482147</v>
      </c>
      <c r="W9716" s="1">
        <f t="shared" si="606"/>
        <v>4.9235041586220909</v>
      </c>
      <c r="X9716" s="1">
        <f t="shared" si="607"/>
        <v>273.75</v>
      </c>
    </row>
    <row r="9717" spans="1:24" hidden="1" x14ac:dyDescent="0.3">
      <c r="A9717" s="18" t="str">
        <f t="shared" si="604"/>
        <v>OFF - Military - A/C unit_1998_300</v>
      </c>
      <c r="B9717" s="1" t="s">
        <v>40</v>
      </c>
      <c r="C9717" s="1">
        <v>2020</v>
      </c>
      <c r="D9717" s="1" t="s">
        <v>181</v>
      </c>
      <c r="E9717" s="1">
        <v>1998</v>
      </c>
      <c r="F9717" s="1">
        <v>300</v>
      </c>
      <c r="G9717" s="1" t="s">
        <v>5</v>
      </c>
      <c r="H9717" s="1">
        <v>6.5696111111111101E-7</v>
      </c>
      <c r="I9717" s="1">
        <v>7.8183801652892498E-7</v>
      </c>
      <c r="J9717" s="1">
        <v>9.4602399999999995E-7</v>
      </c>
      <c r="K9717" s="1">
        <v>2.0266359999999999E-6</v>
      </c>
      <c r="L9717" s="1">
        <v>1.280722E-5</v>
      </c>
      <c r="M9717" s="1">
        <v>1.0589029999999999E-3</v>
      </c>
      <c r="N9717" s="1">
        <v>3.0546500000000002E-7</v>
      </c>
      <c r="O9717" s="1">
        <v>2.8102779999999998E-7</v>
      </c>
      <c r="P9717" s="1">
        <v>1.1914480000000001E-8</v>
      </c>
      <c r="Q9717" s="1">
        <v>9.1822532200001506E-9</v>
      </c>
      <c r="R9717" s="1">
        <v>36.5</v>
      </c>
      <c r="S9717" s="1">
        <v>3.65</v>
      </c>
      <c r="T9717" s="1">
        <v>0.02</v>
      </c>
      <c r="U9717" s="1">
        <v>759.2</v>
      </c>
      <c r="V9717" s="1">
        <f t="shared" si="605"/>
        <v>0.34099592199370604</v>
      </c>
      <c r="W9717" s="1">
        <f t="shared" si="606"/>
        <v>5.5858243008763449</v>
      </c>
      <c r="X9717" s="1">
        <f t="shared" si="607"/>
        <v>182.5</v>
      </c>
    </row>
    <row r="9718" spans="1:24" hidden="1" x14ac:dyDescent="0.3">
      <c r="A9718" s="18" t="str">
        <f t="shared" si="604"/>
        <v>OFF - Military - A/C unit_1998_600</v>
      </c>
      <c r="B9718" s="1" t="s">
        <v>40</v>
      </c>
      <c r="C9718" s="1">
        <v>2020</v>
      </c>
      <c r="D9718" s="1" t="s">
        <v>181</v>
      </c>
      <c r="E9718" s="1">
        <v>1998</v>
      </c>
      <c r="F9718" s="1">
        <v>600</v>
      </c>
      <c r="G9718" s="1" t="s">
        <v>5</v>
      </c>
      <c r="H9718" s="1">
        <v>3.7019277777777702E-7</v>
      </c>
      <c r="I9718" s="1">
        <v>4.4056000000000002E-7</v>
      </c>
      <c r="J9718" s="1">
        <v>5.3307759999999998E-7</v>
      </c>
      <c r="K9718" s="1">
        <v>1.1664430000000001E-6</v>
      </c>
      <c r="L9718" s="1">
        <v>7.3688149999999999E-6</v>
      </c>
      <c r="M9718" s="1">
        <v>6.33992E-4</v>
      </c>
      <c r="N9718" s="1">
        <v>1.828896E-7</v>
      </c>
      <c r="O9718" s="1">
        <v>1.68258432E-7</v>
      </c>
      <c r="P9718" s="1">
        <v>6.2228380000000002E-9</v>
      </c>
      <c r="Q9718" s="1">
        <v>5.5093519320000904E-9</v>
      </c>
      <c r="R9718" s="1">
        <v>21.9</v>
      </c>
      <c r="S9718" s="1">
        <v>3.65</v>
      </c>
      <c r="T9718" s="1">
        <v>0.01</v>
      </c>
      <c r="U9718" s="1">
        <v>1149.75</v>
      </c>
      <c r="V9718" s="1">
        <f t="shared" si="605"/>
        <v>0.12687914573155556</v>
      </c>
      <c r="W9718" s="1">
        <f t="shared" si="606"/>
        <v>2.1221830221851112</v>
      </c>
      <c r="X9718" s="1">
        <f t="shared" si="607"/>
        <v>365</v>
      </c>
    </row>
    <row r="9719" spans="1:24" hidden="1" x14ac:dyDescent="0.3">
      <c r="A9719" s="18" t="str">
        <f t="shared" si="604"/>
        <v>OFF - Military - A/C unit_1999_100</v>
      </c>
      <c r="B9719" s="1" t="s">
        <v>40</v>
      </c>
      <c r="C9719" s="1">
        <v>2020</v>
      </c>
      <c r="D9719" s="1" t="s">
        <v>181</v>
      </c>
      <c r="E9719" s="1">
        <v>1999</v>
      </c>
      <c r="F9719" s="1">
        <v>100</v>
      </c>
      <c r="G9719" s="1" t="s">
        <v>5</v>
      </c>
      <c r="H9719" s="1">
        <v>2.6444340277777701E-6</v>
      </c>
      <c r="I9719" s="1">
        <v>3.14709504132231E-6</v>
      </c>
      <c r="J9719" s="1">
        <v>3.807985E-6</v>
      </c>
      <c r="K9719" s="1">
        <v>1.004264E-5</v>
      </c>
      <c r="L9719" s="1">
        <v>1.8477959999999999E-5</v>
      </c>
      <c r="M9719" s="1">
        <v>1.3922870000000001E-3</v>
      </c>
      <c r="N9719" s="1">
        <v>2.0017179999999999E-6</v>
      </c>
      <c r="O9719" s="1">
        <v>1.8415805600000001E-6</v>
      </c>
      <c r="P9719" s="1">
        <v>1.6332240000000001E-8</v>
      </c>
      <c r="Q9719" s="1">
        <v>1.1936929186000101E-8</v>
      </c>
      <c r="R9719" s="1">
        <v>47.45</v>
      </c>
      <c r="S9719" s="1">
        <v>14.6</v>
      </c>
      <c r="T9719" s="1">
        <v>0.04</v>
      </c>
      <c r="U9719" s="1">
        <v>1474.6</v>
      </c>
      <c r="V9719" s="1">
        <f t="shared" si="605"/>
        <v>0.70668232594486857</v>
      </c>
      <c r="W9719" s="1">
        <f t="shared" si="606"/>
        <v>4.149238450081782</v>
      </c>
      <c r="X9719" s="1">
        <f t="shared" si="607"/>
        <v>365</v>
      </c>
    </row>
    <row r="9720" spans="1:24" hidden="1" x14ac:dyDescent="0.3">
      <c r="A9720" s="18" t="str">
        <f t="shared" si="604"/>
        <v>OFF - Military - A/C unit_1999_300</v>
      </c>
      <c r="B9720" s="1" t="s">
        <v>40</v>
      </c>
      <c r="C9720" s="1">
        <v>2020</v>
      </c>
      <c r="D9720" s="1" t="s">
        <v>181</v>
      </c>
      <c r="E9720" s="1">
        <v>1999</v>
      </c>
      <c r="F9720" s="1">
        <v>300</v>
      </c>
      <c r="G9720" s="1" t="s">
        <v>5</v>
      </c>
      <c r="H9720" s="1">
        <v>7.3484027777777703E-7</v>
      </c>
      <c r="I9720" s="1">
        <v>8.7452066115702396E-7</v>
      </c>
      <c r="J9720" s="1">
        <v>1.0581699999999999E-6</v>
      </c>
      <c r="K9720" s="1">
        <v>2.2756260000000002E-6</v>
      </c>
      <c r="L9720" s="1">
        <v>1.4390869999999999E-5</v>
      </c>
      <c r="M9720" s="1">
        <v>1.1970209999999999E-3</v>
      </c>
      <c r="N9720" s="1">
        <v>3.4128440000000002E-7</v>
      </c>
      <c r="O9720" s="1">
        <v>3.1398164800000001E-7</v>
      </c>
      <c r="P9720" s="1">
        <v>1.346854E-8</v>
      </c>
      <c r="Q9720" s="1">
        <v>1.01004785420001E-8</v>
      </c>
      <c r="R9720" s="1">
        <v>40.15</v>
      </c>
      <c r="S9720" s="1">
        <v>7.3</v>
      </c>
      <c r="T9720" s="1">
        <v>0.02</v>
      </c>
      <c r="U9720" s="1">
        <v>1518.4</v>
      </c>
      <c r="V9720" s="1">
        <f t="shared" si="605"/>
        <v>0.19070956697508723</v>
      </c>
      <c r="W9720" s="1">
        <f t="shared" si="606"/>
        <v>3.1382638604143747</v>
      </c>
      <c r="X9720" s="1">
        <f t="shared" si="607"/>
        <v>365</v>
      </c>
    </row>
    <row r="9721" spans="1:24" hidden="1" x14ac:dyDescent="0.3">
      <c r="A9721" s="18" t="str">
        <f t="shared" si="604"/>
        <v>OFF - Military - A/C unit_1999_600</v>
      </c>
      <c r="B9721" s="1" t="s">
        <v>40</v>
      </c>
      <c r="C9721" s="1">
        <v>2020</v>
      </c>
      <c r="D9721" s="1" t="s">
        <v>181</v>
      </c>
      <c r="E9721" s="1">
        <v>1999</v>
      </c>
      <c r="F9721" s="1">
        <v>600</v>
      </c>
      <c r="G9721" s="1" t="s">
        <v>5</v>
      </c>
      <c r="H9721" s="1">
        <v>4.1493999999999998E-7</v>
      </c>
      <c r="I9721" s="1">
        <v>4.9381289256198297E-7</v>
      </c>
      <c r="J9721" s="1">
        <v>5.9751359999999999E-7</v>
      </c>
      <c r="K9721" s="1">
        <v>1.311703E-6</v>
      </c>
      <c r="L9721" s="1">
        <v>8.2926760000000004E-6</v>
      </c>
      <c r="M9721" s="1">
        <v>7.1668760000000002E-4</v>
      </c>
      <c r="N9721" s="1">
        <v>2.043358E-7</v>
      </c>
      <c r="O9721" s="1">
        <v>1.8798893600000001E-7</v>
      </c>
      <c r="P9721" s="1">
        <v>7.0345219999999996E-9</v>
      </c>
      <c r="Q9721" s="1">
        <v>5.5093519320000904E-9</v>
      </c>
      <c r="R9721" s="1">
        <v>21.9</v>
      </c>
      <c r="S9721" s="1">
        <v>3.65</v>
      </c>
      <c r="T9721" s="1">
        <v>0.01</v>
      </c>
      <c r="U9721" s="1">
        <v>1149.75</v>
      </c>
      <c r="V9721" s="1">
        <f t="shared" si="605"/>
        <v>0.14221572080872713</v>
      </c>
      <c r="W9721" s="1">
        <f t="shared" si="606"/>
        <v>2.3882505145918222</v>
      </c>
      <c r="X9721" s="1">
        <f t="shared" si="607"/>
        <v>365</v>
      </c>
    </row>
    <row r="9722" spans="1:24" hidden="1" x14ac:dyDescent="0.3">
      <c r="A9722" s="18" t="str">
        <f t="shared" si="604"/>
        <v>OFF - Military - A/C unit_2000_100</v>
      </c>
      <c r="B9722" s="1" t="s">
        <v>40</v>
      </c>
      <c r="C9722" s="1">
        <v>2020</v>
      </c>
      <c r="D9722" s="1" t="s">
        <v>181</v>
      </c>
      <c r="E9722" s="1">
        <v>2000</v>
      </c>
      <c r="F9722" s="1">
        <v>100</v>
      </c>
      <c r="G9722" s="1" t="s">
        <v>5</v>
      </c>
      <c r="H9722" s="1">
        <v>3.0859305555555498E-6</v>
      </c>
      <c r="I9722" s="1">
        <v>3.6725123966942101E-6</v>
      </c>
      <c r="J9722" s="1">
        <v>4.4437399999999997E-6</v>
      </c>
      <c r="K9722" s="1">
        <v>1.176522E-5</v>
      </c>
      <c r="L9722" s="1">
        <v>2.1663149999999999E-5</v>
      </c>
      <c r="M9722" s="1">
        <v>1.6421929999999999E-3</v>
      </c>
      <c r="N9722" s="1">
        <v>2.326199E-6</v>
      </c>
      <c r="O9722" s="1">
        <v>2.1401030799999998E-6</v>
      </c>
      <c r="P9722" s="1">
        <v>1.9263769999999999E-8</v>
      </c>
      <c r="Q9722" s="1">
        <v>1.37733798300002E-8</v>
      </c>
      <c r="R9722" s="1">
        <v>54.75</v>
      </c>
      <c r="S9722" s="1">
        <v>14.6</v>
      </c>
      <c r="T9722" s="1">
        <v>0.05</v>
      </c>
      <c r="U9722" s="1">
        <v>1474.6</v>
      </c>
      <c r="V9722" s="1">
        <f t="shared" si="605"/>
        <v>0.82466514944104308</v>
      </c>
      <c r="W9722" s="1">
        <f t="shared" si="606"/>
        <v>4.8644750248344062</v>
      </c>
      <c r="X9722" s="1">
        <f t="shared" si="607"/>
        <v>292</v>
      </c>
    </row>
    <row r="9723" spans="1:24" hidden="1" x14ac:dyDescent="0.3">
      <c r="A9723" s="18" t="str">
        <f t="shared" si="604"/>
        <v>OFF - Military - A/C unit_2000_300</v>
      </c>
      <c r="B9723" s="1" t="s">
        <v>40</v>
      </c>
      <c r="C9723" s="1">
        <v>2020</v>
      </c>
      <c r="D9723" s="1" t="s">
        <v>181</v>
      </c>
      <c r="E9723" s="1">
        <v>2000</v>
      </c>
      <c r="F9723" s="1">
        <v>300</v>
      </c>
      <c r="G9723" s="1" t="s">
        <v>5</v>
      </c>
      <c r="H9723" s="1">
        <v>8.5752569444444398E-7</v>
      </c>
      <c r="I9723" s="1">
        <v>1.0205264462809901E-6</v>
      </c>
      <c r="J9723" s="1">
        <v>1.234837E-6</v>
      </c>
      <c r="K9723" s="1">
        <v>2.6659740000000001E-6</v>
      </c>
      <c r="L9723" s="1">
        <v>1.6871480000000001E-5</v>
      </c>
      <c r="M9723" s="1">
        <v>1.411879E-3</v>
      </c>
      <c r="N9723" s="1">
        <v>3.9779649999999998E-7</v>
      </c>
      <c r="O9723" s="1">
        <v>3.6597278000000001E-7</v>
      </c>
      <c r="P9723" s="1">
        <v>1.588606E-8</v>
      </c>
      <c r="Q9723" s="1">
        <v>1.1936929186000101E-8</v>
      </c>
      <c r="R9723" s="1">
        <v>47.45</v>
      </c>
      <c r="S9723" s="1">
        <v>7.3</v>
      </c>
      <c r="T9723" s="1">
        <v>0.02</v>
      </c>
      <c r="U9723" s="1">
        <v>1518.4</v>
      </c>
      <c r="V9723" s="1">
        <f t="shared" si="605"/>
        <v>0.22254952375782305</v>
      </c>
      <c r="W9723" s="1">
        <f t="shared" si="606"/>
        <v>3.6792185570228848</v>
      </c>
      <c r="X9723" s="1">
        <f t="shared" si="607"/>
        <v>365</v>
      </c>
    </row>
    <row r="9724" spans="1:24" hidden="1" x14ac:dyDescent="0.3">
      <c r="A9724" s="18" t="str">
        <f t="shared" si="604"/>
        <v>OFF - Military - A/C unit_2000_600</v>
      </c>
      <c r="B9724" s="1" t="s">
        <v>40</v>
      </c>
      <c r="C9724" s="1">
        <v>2020</v>
      </c>
      <c r="D9724" s="1" t="s">
        <v>181</v>
      </c>
      <c r="E9724" s="1">
        <v>2000</v>
      </c>
      <c r="F9724" s="1">
        <v>600</v>
      </c>
      <c r="G9724" s="1" t="s">
        <v>5</v>
      </c>
      <c r="H9724" s="1">
        <v>4.8524375000000002E-7</v>
      </c>
      <c r="I9724" s="1">
        <v>5.7748016528925595E-7</v>
      </c>
      <c r="J9724" s="1">
        <v>6.9875100000000001E-7</v>
      </c>
      <c r="K9724" s="1">
        <v>1.539022E-6</v>
      </c>
      <c r="L9724" s="1">
        <v>9.7371470000000006E-6</v>
      </c>
      <c r="M9724" s="1">
        <v>8.4532689999999996E-4</v>
      </c>
      <c r="N9724" s="1">
        <v>2.3817069999999999E-7</v>
      </c>
      <c r="O9724" s="1">
        <v>2.1911704399999999E-7</v>
      </c>
      <c r="P9724" s="1">
        <v>8.2971589999999992E-9</v>
      </c>
      <c r="Q9724" s="1">
        <v>7.3458025760001197E-9</v>
      </c>
      <c r="R9724" s="1">
        <v>29.2</v>
      </c>
      <c r="S9724" s="1">
        <v>3.65</v>
      </c>
      <c r="T9724" s="1">
        <v>0.01</v>
      </c>
      <c r="U9724" s="1">
        <v>1149.75</v>
      </c>
      <c r="V9724" s="1">
        <f t="shared" si="605"/>
        <v>0.16631149003272722</v>
      </c>
      <c r="W9724" s="1">
        <f t="shared" si="606"/>
        <v>2.8042511649323107</v>
      </c>
      <c r="X9724" s="1">
        <f t="shared" si="607"/>
        <v>365</v>
      </c>
    </row>
    <row r="9725" spans="1:24" hidden="1" x14ac:dyDescent="0.3">
      <c r="A9725" s="18" t="str">
        <f t="shared" si="604"/>
        <v>OFF - Military - A/C unit_2001_100</v>
      </c>
      <c r="B9725" s="1" t="s">
        <v>40</v>
      </c>
      <c r="C9725" s="1">
        <v>2020</v>
      </c>
      <c r="D9725" s="1" t="s">
        <v>181</v>
      </c>
      <c r="E9725" s="1">
        <v>2001</v>
      </c>
      <c r="F9725" s="1">
        <v>100</v>
      </c>
      <c r="G9725" s="1" t="s">
        <v>5</v>
      </c>
      <c r="H9725" s="1">
        <v>3.3514340277777699E-6</v>
      </c>
      <c r="I9725" s="1">
        <v>3.9884834710743804E-6</v>
      </c>
      <c r="J9725" s="1">
        <v>4.8260650000000004E-6</v>
      </c>
      <c r="K9725" s="1">
        <v>1.2828429999999999E-5</v>
      </c>
      <c r="L9725" s="1">
        <v>2.3638210000000001E-5</v>
      </c>
      <c r="M9725" s="1">
        <v>1.8028569999999999E-3</v>
      </c>
      <c r="N9725" s="1">
        <v>2.5155619999999999E-6</v>
      </c>
      <c r="O9725" s="1">
        <v>2.31431704E-6</v>
      </c>
      <c r="P9725" s="1">
        <v>2.114844E-8</v>
      </c>
      <c r="Q9725" s="1">
        <v>1.5609830474000201E-8</v>
      </c>
      <c r="R9725" s="1">
        <v>62.05</v>
      </c>
      <c r="S9725" s="1">
        <v>18.25</v>
      </c>
      <c r="T9725" s="1">
        <v>0.06</v>
      </c>
      <c r="U9725" s="1">
        <v>1843.25</v>
      </c>
      <c r="V9725" s="1">
        <f t="shared" si="605"/>
        <v>0.7164933347922593</v>
      </c>
      <c r="W9725" s="1">
        <f t="shared" si="606"/>
        <v>4.2463808698842378</v>
      </c>
      <c r="X9725" s="1">
        <f t="shared" si="607"/>
        <v>304.16666666666669</v>
      </c>
    </row>
    <row r="9726" spans="1:24" hidden="1" x14ac:dyDescent="0.3">
      <c r="A9726" s="18" t="str">
        <f t="shared" si="604"/>
        <v>OFF - Military - A/C unit_2001_300</v>
      </c>
      <c r="B9726" s="1" t="s">
        <v>40</v>
      </c>
      <c r="C9726" s="1">
        <v>2020</v>
      </c>
      <c r="D9726" s="1" t="s">
        <v>181</v>
      </c>
      <c r="E9726" s="1">
        <v>2001</v>
      </c>
      <c r="F9726" s="1">
        <v>300</v>
      </c>
      <c r="G9726" s="1" t="s">
        <v>5</v>
      </c>
      <c r="H9726" s="1">
        <v>9.3130763888888797E-7</v>
      </c>
      <c r="I9726" s="1">
        <v>1.10833305785123E-6</v>
      </c>
      <c r="J9726" s="1">
        <v>1.3410829999999999E-6</v>
      </c>
      <c r="K9726" s="1">
        <v>2.906919E-6</v>
      </c>
      <c r="L9726" s="1">
        <v>1.8409650000000001E-5</v>
      </c>
      <c r="M9726" s="1">
        <v>1.550011E-3</v>
      </c>
      <c r="N9726" s="1">
        <v>4.3150480000000001E-7</v>
      </c>
      <c r="O9726" s="1">
        <v>3.9698441599999998E-7</v>
      </c>
      <c r="P9726" s="1">
        <v>1.7440279999999999E-8</v>
      </c>
      <c r="Q9726" s="1">
        <v>1.2855154508000199E-8</v>
      </c>
      <c r="R9726" s="1">
        <v>51.1</v>
      </c>
      <c r="S9726" s="1">
        <v>7.3</v>
      </c>
      <c r="T9726" s="1">
        <v>0.02</v>
      </c>
      <c r="U9726" s="1">
        <v>1518.4</v>
      </c>
      <c r="V9726" s="1">
        <f t="shared" si="605"/>
        <v>0.24169779733658006</v>
      </c>
      <c r="W9726" s="1">
        <f t="shared" si="606"/>
        <v>4.0146522953704329</v>
      </c>
      <c r="X9726" s="1">
        <f t="shared" si="607"/>
        <v>365</v>
      </c>
    </row>
    <row r="9727" spans="1:24" hidden="1" x14ac:dyDescent="0.3">
      <c r="A9727" s="18" t="str">
        <f t="shared" si="604"/>
        <v>OFF - Military - A/C unit_2001_600</v>
      </c>
      <c r="B9727" s="1" t="s">
        <v>40</v>
      </c>
      <c r="C9727" s="1">
        <v>2020</v>
      </c>
      <c r="D9727" s="1" t="s">
        <v>181</v>
      </c>
      <c r="E9727" s="1">
        <v>2001</v>
      </c>
      <c r="F9727" s="1">
        <v>600</v>
      </c>
      <c r="G9727" s="1" t="s">
        <v>5</v>
      </c>
      <c r="H9727" s="1">
        <v>4.18743819444444E-7</v>
      </c>
      <c r="I9727" s="1">
        <v>4.98339752066115E-7</v>
      </c>
      <c r="J9727" s="1">
        <v>6.0299109999999999E-7</v>
      </c>
      <c r="K9727" s="1">
        <v>1.6806780000000001E-6</v>
      </c>
      <c r="L9727" s="1">
        <v>8.3447660000000005E-6</v>
      </c>
      <c r="M9727" s="1">
        <v>9.2803099999999995E-4</v>
      </c>
      <c r="N9727" s="1">
        <v>2.0779529999999999E-7</v>
      </c>
      <c r="O9727" s="1">
        <v>1.91171676E-7</v>
      </c>
      <c r="P9727" s="1">
        <v>9.1089270000000006E-9</v>
      </c>
      <c r="Q9727" s="1">
        <v>7.3458025760001197E-9</v>
      </c>
      <c r="R9727" s="1">
        <v>29.2</v>
      </c>
      <c r="S9727" s="1">
        <v>3.65</v>
      </c>
      <c r="T9727" s="1">
        <v>0.01</v>
      </c>
      <c r="U9727" s="1">
        <v>1149.75</v>
      </c>
      <c r="V9727" s="1">
        <f t="shared" si="605"/>
        <v>0.14351943441579776</v>
      </c>
      <c r="W9727" s="1">
        <f t="shared" si="606"/>
        <v>2.4032521822447115</v>
      </c>
      <c r="X9727" s="1">
        <f t="shared" si="607"/>
        <v>365</v>
      </c>
    </row>
    <row r="9728" spans="1:24" hidden="1" x14ac:dyDescent="0.3">
      <c r="A9728" s="18" t="str">
        <f t="shared" si="604"/>
        <v>OFF - Military - A/C unit_2002_100</v>
      </c>
      <c r="B9728" s="1" t="s">
        <v>40</v>
      </c>
      <c r="C9728" s="1">
        <v>2020</v>
      </c>
      <c r="D9728" s="1" t="s">
        <v>181</v>
      </c>
      <c r="E9728" s="1">
        <v>2002</v>
      </c>
      <c r="F9728" s="1">
        <v>100</v>
      </c>
      <c r="G9728" s="1" t="s">
        <v>5</v>
      </c>
      <c r="H9728" s="1">
        <v>3.7088083333333299E-6</v>
      </c>
      <c r="I9728" s="1">
        <v>4.4137884297520596E-6</v>
      </c>
      <c r="J9728" s="1">
        <v>5.3406839999999999E-6</v>
      </c>
      <c r="K9728" s="1">
        <v>1.4253999999999999E-5</v>
      </c>
      <c r="L9728" s="1">
        <v>2.628462E-5</v>
      </c>
      <c r="M9728" s="1">
        <v>2.0170129999999998E-3</v>
      </c>
      <c r="N9728" s="1">
        <v>2.7716170000000001E-6</v>
      </c>
      <c r="O9728" s="1">
        <v>2.54988764E-6</v>
      </c>
      <c r="P9728" s="1">
        <v>2.3660600000000001E-8</v>
      </c>
      <c r="Q9728" s="1">
        <v>1.7446281118000199E-8</v>
      </c>
      <c r="R9728" s="1">
        <v>69.349999999999994</v>
      </c>
      <c r="S9728" s="1">
        <v>18.25</v>
      </c>
      <c r="T9728" s="1">
        <v>0.06</v>
      </c>
      <c r="U9728" s="1">
        <v>1843.25</v>
      </c>
      <c r="V9728" s="1">
        <f t="shared" si="605"/>
        <v>0.79289534832863973</v>
      </c>
      <c r="W9728" s="1">
        <f t="shared" si="606"/>
        <v>4.7217833981581778</v>
      </c>
      <c r="X9728" s="1">
        <f t="shared" si="607"/>
        <v>304.16666666666669</v>
      </c>
    </row>
    <row r="9729" spans="1:24" hidden="1" x14ac:dyDescent="0.3">
      <c r="A9729" s="18" t="str">
        <f t="shared" si="604"/>
        <v>OFF - Military - A/C unit_2002_300</v>
      </c>
      <c r="B9729" s="1" t="s">
        <v>40</v>
      </c>
      <c r="C9729" s="1">
        <v>2020</v>
      </c>
      <c r="D9729" s="1" t="s">
        <v>181</v>
      </c>
      <c r="E9729" s="1">
        <v>2002</v>
      </c>
      <c r="F9729" s="1">
        <v>300</v>
      </c>
      <c r="G9729" s="1" t="s">
        <v>5</v>
      </c>
      <c r="H9729" s="1">
        <v>1.0306180555555499E-6</v>
      </c>
      <c r="I9729" s="1">
        <v>1.2265206611570199E-6</v>
      </c>
      <c r="J9729" s="1">
        <v>1.48409E-6</v>
      </c>
      <c r="K9729" s="1">
        <v>3.2299760000000002E-6</v>
      </c>
      <c r="L9729" s="1">
        <v>2.0470629999999999E-5</v>
      </c>
      <c r="M9729" s="1">
        <v>1.7341310000000001E-3</v>
      </c>
      <c r="N9729" s="1">
        <v>4.7693219999999996E-7</v>
      </c>
      <c r="O9729" s="1">
        <v>4.3877762399999902E-7</v>
      </c>
      <c r="P9729" s="1">
        <v>1.951195E-8</v>
      </c>
      <c r="Q9729" s="1">
        <v>1.46916051520002E-8</v>
      </c>
      <c r="R9729" s="1">
        <v>58.4</v>
      </c>
      <c r="S9729" s="1">
        <v>7.3</v>
      </c>
      <c r="T9729" s="1">
        <v>0.03</v>
      </c>
      <c r="U9729" s="1">
        <v>1518.4</v>
      </c>
      <c r="V9729" s="1">
        <f t="shared" si="605"/>
        <v>0.26747135266739402</v>
      </c>
      <c r="W9729" s="1">
        <f t="shared" si="606"/>
        <v>4.4640969120639902</v>
      </c>
      <c r="X9729" s="1">
        <f t="shared" si="607"/>
        <v>243.33333333333334</v>
      </c>
    </row>
    <row r="9730" spans="1:24" hidden="1" x14ac:dyDescent="0.3">
      <c r="A9730" s="18" t="str">
        <f t="shared" si="604"/>
        <v>OFF - Military - A/C unit_2002_600</v>
      </c>
      <c r="B9730" s="1" t="s">
        <v>40</v>
      </c>
      <c r="C9730" s="1">
        <v>2020</v>
      </c>
      <c r="D9730" s="1" t="s">
        <v>181</v>
      </c>
      <c r="E9730" s="1">
        <v>2002</v>
      </c>
      <c r="F9730" s="1">
        <v>600</v>
      </c>
      <c r="G9730" s="1" t="s">
        <v>5</v>
      </c>
      <c r="H9730" s="1">
        <v>4.0674236111111102E-7</v>
      </c>
      <c r="I9730" s="1">
        <v>4.8405702479338803E-7</v>
      </c>
      <c r="J9730" s="1">
        <v>5.8570899999999999E-7</v>
      </c>
      <c r="K9730" s="1">
        <v>1.8703440000000001E-6</v>
      </c>
      <c r="L9730" s="1">
        <v>8.4351080000000001E-6</v>
      </c>
      <c r="M9730" s="1">
        <v>1.038268E-3</v>
      </c>
      <c r="N9730" s="1">
        <v>2.110094E-7</v>
      </c>
      <c r="O9730" s="1">
        <v>1.94128648E-7</v>
      </c>
      <c r="P9730" s="1">
        <v>1.0190940000000001E-8</v>
      </c>
      <c r="Q9730" s="1">
        <v>8.2640278980001298E-9</v>
      </c>
      <c r="R9730" s="1">
        <v>32.85</v>
      </c>
      <c r="S9730" s="1">
        <v>3.65</v>
      </c>
      <c r="T9730" s="1">
        <v>0.01</v>
      </c>
      <c r="U9730" s="1">
        <v>1149.75</v>
      </c>
      <c r="V9730" s="1">
        <f t="shared" si="605"/>
        <v>0.13940607815313119</v>
      </c>
      <c r="W9730" s="1">
        <f t="shared" si="606"/>
        <v>2.4292702405879112</v>
      </c>
      <c r="X9730" s="1">
        <f t="shared" si="607"/>
        <v>365</v>
      </c>
    </row>
    <row r="9731" spans="1:24" hidden="1" x14ac:dyDescent="0.3">
      <c r="A9731" s="18" t="str">
        <f t="shared" si="604"/>
        <v>OFF - Military - A/C unit_2003_100</v>
      </c>
      <c r="B9731" s="1" t="s">
        <v>40</v>
      </c>
      <c r="C9731" s="1">
        <v>2020</v>
      </c>
      <c r="D9731" s="1" t="s">
        <v>181</v>
      </c>
      <c r="E9731" s="1">
        <v>2003</v>
      </c>
      <c r="F9731" s="1">
        <v>100</v>
      </c>
      <c r="G9731" s="1" t="s">
        <v>5</v>
      </c>
      <c r="H9731" s="1">
        <v>4.2524583333333302E-6</v>
      </c>
      <c r="I9731" s="1">
        <v>5.0607768595041302E-6</v>
      </c>
      <c r="J9731" s="1">
        <v>6.1235400000000002E-6</v>
      </c>
      <c r="K9731" s="1">
        <v>1.6410949999999999E-5</v>
      </c>
      <c r="L9731" s="1">
        <v>3.0284940000000001E-5</v>
      </c>
      <c r="M9731" s="1">
        <v>2.3383549999999999E-3</v>
      </c>
      <c r="N9731" s="1">
        <v>3.1636059999999998E-6</v>
      </c>
      <c r="O9731" s="1">
        <v>2.9105175199999999E-6</v>
      </c>
      <c r="P9731" s="1">
        <v>2.74301E-8</v>
      </c>
      <c r="Q9731" s="1">
        <v>2.02009570840003E-8</v>
      </c>
      <c r="R9731" s="1">
        <v>80.3</v>
      </c>
      <c r="S9731" s="1">
        <v>21.9</v>
      </c>
      <c r="T9731" s="1">
        <v>7.0000000000000007E-2</v>
      </c>
      <c r="U9731" s="1">
        <v>2211.8999999999901</v>
      </c>
      <c r="V9731" s="1">
        <f t="shared" si="605"/>
        <v>0.75760058407381037</v>
      </c>
      <c r="W9731" s="1">
        <f t="shared" si="606"/>
        <v>4.5336692111907135</v>
      </c>
      <c r="X9731" s="1">
        <f t="shared" si="607"/>
        <v>312.85714285714283</v>
      </c>
    </row>
    <row r="9732" spans="1:24" hidden="1" x14ac:dyDescent="0.3">
      <c r="A9732" s="18" t="str">
        <f t="shared" si="604"/>
        <v>OFF - Military - A/C unit_2003_300</v>
      </c>
      <c r="B9732" s="1" t="s">
        <v>40</v>
      </c>
      <c r="C9732" s="1">
        <v>2020</v>
      </c>
      <c r="D9732" s="1" t="s">
        <v>181</v>
      </c>
      <c r="E9732" s="1">
        <v>2003</v>
      </c>
      <c r="F9732" s="1">
        <v>300</v>
      </c>
      <c r="G9732" s="1" t="s">
        <v>5</v>
      </c>
      <c r="H9732" s="1">
        <v>8.9489652777777699E-7</v>
      </c>
      <c r="I9732" s="1">
        <v>1.0650008264462801E-6</v>
      </c>
      <c r="J9732" s="1">
        <v>1.288651E-6</v>
      </c>
      <c r="K9732" s="1">
        <v>3.7187710000000001E-6</v>
      </c>
      <c r="L9732" s="1">
        <v>1.8407030000000001E-5</v>
      </c>
      <c r="M9732" s="1">
        <v>2.0104049999999998E-3</v>
      </c>
      <c r="N9732" s="1">
        <v>4.3909530000000001E-7</v>
      </c>
      <c r="O9732" s="1">
        <v>4.0396767600000002E-7</v>
      </c>
      <c r="P9732" s="1">
        <v>2.2620500000000001E-8</v>
      </c>
      <c r="Q9732" s="1">
        <v>1.65280557960002E-8</v>
      </c>
      <c r="R9732" s="1">
        <v>65.7</v>
      </c>
      <c r="S9732" s="1">
        <v>10.95</v>
      </c>
      <c r="T9732" s="1">
        <v>0.03</v>
      </c>
      <c r="U9732" s="1">
        <v>2277.6</v>
      </c>
      <c r="V9732" s="1">
        <f t="shared" si="605"/>
        <v>0.154832131064015</v>
      </c>
      <c r="W9732" s="1">
        <f t="shared" si="606"/>
        <v>2.6760539622952249</v>
      </c>
      <c r="X9732" s="1">
        <f t="shared" si="607"/>
        <v>365</v>
      </c>
    </row>
    <row r="9733" spans="1:24" hidden="1" x14ac:dyDescent="0.3">
      <c r="A9733" s="18" t="str">
        <f t="shared" si="604"/>
        <v>OFF - Military - A/C unit_2003_600</v>
      </c>
      <c r="B9733" s="1" t="s">
        <v>40</v>
      </c>
      <c r="C9733" s="1">
        <v>2020</v>
      </c>
      <c r="D9733" s="1" t="s">
        <v>181</v>
      </c>
      <c r="E9733" s="1">
        <v>2003</v>
      </c>
      <c r="F9733" s="1">
        <v>600</v>
      </c>
      <c r="G9733" s="1" t="s">
        <v>5</v>
      </c>
      <c r="H9733" s="1">
        <v>4.3775243055555503E-7</v>
      </c>
      <c r="I9733" s="1">
        <v>5.2096157024793301E-7</v>
      </c>
      <c r="J9733" s="1">
        <v>6.3036349999999998E-7</v>
      </c>
      <c r="K9733" s="1">
        <v>2.1567550000000001E-6</v>
      </c>
      <c r="L9733" s="1">
        <v>9.2438449999999992E-6</v>
      </c>
      <c r="M9733" s="1">
        <v>1.2036799999999999E-3</v>
      </c>
      <c r="N9733" s="1">
        <v>2.393653E-7</v>
      </c>
      <c r="O9733" s="1">
        <v>2.20216076E-7</v>
      </c>
      <c r="P9733" s="1">
        <v>1.181451E-8</v>
      </c>
      <c r="Q9733" s="1">
        <v>1.01004785420001E-8</v>
      </c>
      <c r="R9733" s="1">
        <v>40.15</v>
      </c>
      <c r="S9733" s="1">
        <v>3.65</v>
      </c>
      <c r="T9733" s="1">
        <v>0.01</v>
      </c>
      <c r="U9733" s="1">
        <v>1149.75</v>
      </c>
      <c r="V9733" s="1">
        <f t="shared" si="605"/>
        <v>0.15003440846201993</v>
      </c>
      <c r="W9733" s="1">
        <f t="shared" si="606"/>
        <v>2.6621825787064441</v>
      </c>
      <c r="X9733" s="1">
        <f t="shared" si="607"/>
        <v>365</v>
      </c>
    </row>
    <row r="9734" spans="1:24" hidden="1" x14ac:dyDescent="0.3">
      <c r="A9734" s="18" t="str">
        <f t="shared" si="604"/>
        <v>OFF - Military - A/C unit_2004_100</v>
      </c>
      <c r="B9734" s="1" t="s">
        <v>40</v>
      </c>
      <c r="C9734" s="1">
        <v>2020</v>
      </c>
      <c r="D9734" s="1" t="s">
        <v>181</v>
      </c>
      <c r="E9734" s="1">
        <v>2004</v>
      </c>
      <c r="F9734" s="1">
        <v>100</v>
      </c>
      <c r="G9734" s="1" t="s">
        <v>5</v>
      </c>
      <c r="H9734" s="1">
        <v>3.18914097222222E-6</v>
      </c>
      <c r="I9734" s="1">
        <v>3.7953413223140401E-6</v>
      </c>
      <c r="J9734" s="1">
        <v>4.5923629999999999E-6</v>
      </c>
      <c r="K9734" s="1">
        <v>2.2224070000000001E-5</v>
      </c>
      <c r="L9734" s="1">
        <v>3.5431359999999998E-5</v>
      </c>
      <c r="M9734" s="1">
        <v>3.4451080000000001E-3</v>
      </c>
      <c r="N9734" s="1">
        <v>2.5962889999999999E-6</v>
      </c>
      <c r="O9734" s="1">
        <v>2.3885858799999999E-6</v>
      </c>
      <c r="P9734" s="1">
        <v>4.0412889999999997E-8</v>
      </c>
      <c r="Q9734" s="1">
        <v>2.9383210304000399E-8</v>
      </c>
      <c r="R9734" s="1">
        <v>116.8</v>
      </c>
      <c r="S9734" s="1">
        <v>32.85</v>
      </c>
      <c r="T9734" s="1">
        <v>0.11</v>
      </c>
      <c r="U9734" s="1">
        <v>3317.85</v>
      </c>
      <c r="V9734" s="1">
        <f t="shared" si="605"/>
        <v>0.37877620799721884</v>
      </c>
      <c r="W9734" s="1">
        <f t="shared" si="606"/>
        <v>3.5360604080799116</v>
      </c>
      <c r="X9734" s="1">
        <f t="shared" si="607"/>
        <v>298.63636363636363</v>
      </c>
    </row>
    <row r="9735" spans="1:24" hidden="1" x14ac:dyDescent="0.3">
      <c r="A9735" s="18" t="str">
        <f t="shared" si="604"/>
        <v>OFF - Military - A/C unit_2004_300</v>
      </c>
      <c r="B9735" s="1" t="s">
        <v>40</v>
      </c>
      <c r="C9735" s="1">
        <v>2020</v>
      </c>
      <c r="D9735" s="1" t="s">
        <v>181</v>
      </c>
      <c r="E9735" s="1">
        <v>2004</v>
      </c>
      <c r="F9735" s="1">
        <v>300</v>
      </c>
      <c r="G9735" s="1" t="s">
        <v>5</v>
      </c>
      <c r="H9735" s="1">
        <v>1.12011666666666E-6</v>
      </c>
      <c r="I9735" s="1">
        <v>1.33303140495867E-6</v>
      </c>
      <c r="J9735" s="1">
        <v>1.612968E-6</v>
      </c>
      <c r="K9735" s="1">
        <v>5.4408870000000001E-6</v>
      </c>
      <c r="L9735" s="1">
        <v>2.4451219999999999E-5</v>
      </c>
      <c r="M9735" s="1">
        <v>2.9619389999999998E-3</v>
      </c>
      <c r="N9735" s="1">
        <v>5.8687560000000005E-7</v>
      </c>
      <c r="O9735" s="1">
        <v>5.3992555199999995E-7</v>
      </c>
      <c r="P9735" s="1">
        <v>3.3326890000000003E-8</v>
      </c>
      <c r="Q9735" s="1">
        <v>2.4792083694000399E-8</v>
      </c>
      <c r="R9735" s="1">
        <v>98.55</v>
      </c>
      <c r="S9735" s="1">
        <v>14.6</v>
      </c>
      <c r="T9735" s="1">
        <v>0.05</v>
      </c>
      <c r="U9735" s="1">
        <v>3036.8</v>
      </c>
      <c r="V9735" s="1">
        <f t="shared" si="605"/>
        <v>0.14534924862010404</v>
      </c>
      <c r="W9735" s="1">
        <f t="shared" si="606"/>
        <v>2.6660785647094709</v>
      </c>
      <c r="X9735" s="1">
        <f t="shared" si="607"/>
        <v>292</v>
      </c>
    </row>
    <row r="9736" spans="1:24" hidden="1" x14ac:dyDescent="0.3">
      <c r="A9736" s="18" t="str">
        <f t="shared" si="604"/>
        <v>OFF - Military - A/C unit_2004_600</v>
      </c>
      <c r="B9736" s="1" t="s">
        <v>40</v>
      </c>
      <c r="C9736" s="1">
        <v>2020</v>
      </c>
      <c r="D9736" s="1" t="s">
        <v>181</v>
      </c>
      <c r="E9736" s="1">
        <v>2004</v>
      </c>
      <c r="F9736" s="1">
        <v>600</v>
      </c>
      <c r="G9736" s="1" t="s">
        <v>5</v>
      </c>
      <c r="H9736" s="1">
        <v>6.2648895833333301E-7</v>
      </c>
      <c r="I9736" s="1">
        <v>7.4557363636363599E-7</v>
      </c>
      <c r="J9736" s="1">
        <v>9.021441E-7</v>
      </c>
      <c r="K9736" s="1">
        <v>3.160519E-6</v>
      </c>
      <c r="L9736" s="1">
        <v>1.3567439999999999E-5</v>
      </c>
      <c r="M9736" s="1">
        <v>1.7733880000000001E-3</v>
      </c>
      <c r="N9736" s="1">
        <v>3.4832170000000001E-7</v>
      </c>
      <c r="O9736" s="1">
        <v>3.2045596400000002E-7</v>
      </c>
      <c r="P9736" s="1">
        <v>1.7406379999999999E-8</v>
      </c>
      <c r="Q9736" s="1">
        <v>1.46916051520002E-8</v>
      </c>
      <c r="R9736" s="1">
        <v>58.4</v>
      </c>
      <c r="S9736" s="1">
        <v>3.65</v>
      </c>
      <c r="T9736" s="1">
        <v>0.02</v>
      </c>
      <c r="U9736" s="1">
        <v>1149.75</v>
      </c>
      <c r="V9736" s="1">
        <f t="shared" si="605"/>
        <v>0.21472159538266655</v>
      </c>
      <c r="W9736" s="1">
        <f t="shared" si="606"/>
        <v>3.9073569932906667</v>
      </c>
      <c r="X9736" s="1">
        <f t="shared" si="607"/>
        <v>182.5</v>
      </c>
    </row>
    <row r="9737" spans="1:24" hidden="1" x14ac:dyDescent="0.3">
      <c r="A9737" s="18" t="str">
        <f t="shared" si="604"/>
        <v>OFF - Military - A/C unit_2005_100</v>
      </c>
      <c r="B9737" s="1" t="s">
        <v>40</v>
      </c>
      <c r="C9737" s="1">
        <v>2020</v>
      </c>
      <c r="D9737" s="1" t="s">
        <v>181</v>
      </c>
      <c r="E9737" s="1">
        <v>2005</v>
      </c>
      <c r="F9737" s="1">
        <v>100</v>
      </c>
      <c r="G9737" s="1" t="s">
        <v>5</v>
      </c>
      <c r="H9737" s="1">
        <v>3.5935861111111099E-6</v>
      </c>
      <c r="I9737" s="1">
        <v>4.2766644628099101E-6</v>
      </c>
      <c r="J9737" s="1">
        <v>5.1747639999999998E-6</v>
      </c>
      <c r="K9737" s="1">
        <v>3.6246979999999999E-5</v>
      </c>
      <c r="L9737" s="1">
        <v>5.4585849999999998E-5</v>
      </c>
      <c r="M9737" s="1">
        <v>5.8192340000000004E-3</v>
      </c>
      <c r="N9737" s="1">
        <v>3.2092109999999998E-6</v>
      </c>
      <c r="O9737" s="1">
        <v>2.9524741199999998E-6</v>
      </c>
      <c r="P9737" s="1">
        <v>6.8262609999999995E-8</v>
      </c>
      <c r="Q9737" s="1">
        <v>4.8665942066000802E-8</v>
      </c>
      <c r="R9737" s="1">
        <v>193.45</v>
      </c>
      <c r="S9737" s="1">
        <v>54.75</v>
      </c>
      <c r="T9737" s="1">
        <v>0.19</v>
      </c>
      <c r="U9737" s="1">
        <v>5529.74999999999</v>
      </c>
      <c r="V9737" s="1">
        <f t="shared" si="605"/>
        <v>0.25608744150240625</v>
      </c>
      <c r="W9737" s="1">
        <f t="shared" si="606"/>
        <v>3.2686105702923491</v>
      </c>
      <c r="X9737" s="1">
        <f t="shared" si="607"/>
        <v>288.15789473684208</v>
      </c>
    </row>
    <row r="9738" spans="1:24" hidden="1" x14ac:dyDescent="0.3">
      <c r="A9738" s="18" t="str">
        <f t="shared" ref="A9738:A9801" si="608">D9738&amp;"_"&amp;E9738&amp;"_"&amp;F9738</f>
        <v>OFF - Military - A/C unit_2005_300</v>
      </c>
      <c r="B9738" s="1" t="s">
        <v>40</v>
      </c>
      <c r="C9738" s="1">
        <v>2020</v>
      </c>
      <c r="D9738" s="1" t="s">
        <v>181</v>
      </c>
      <c r="E9738" s="1">
        <v>2005</v>
      </c>
      <c r="F9738" s="1">
        <v>300</v>
      </c>
      <c r="G9738" s="1" t="s">
        <v>5</v>
      </c>
      <c r="H9738" s="1">
        <v>1.7295124999999999E-6</v>
      </c>
      <c r="I9738" s="1">
        <v>2.0582628099173502E-6</v>
      </c>
      <c r="J9738" s="1">
        <v>2.4904980000000001E-6</v>
      </c>
      <c r="K9738" s="1">
        <v>9.1261859999999992E-6</v>
      </c>
      <c r="L9738" s="1">
        <v>3.9090549999999998E-5</v>
      </c>
      <c r="M9738" s="1">
        <v>5.0030980000000001E-3</v>
      </c>
      <c r="N9738" s="1">
        <v>9.7045480000000001E-7</v>
      </c>
      <c r="O9738" s="1">
        <v>8.9281841600000005E-7</v>
      </c>
      <c r="P9738" s="1">
        <v>5.6293429999999998E-8</v>
      </c>
      <c r="Q9738" s="1">
        <v>4.1320139490000603E-8</v>
      </c>
      <c r="R9738" s="1">
        <v>164.25</v>
      </c>
      <c r="S9738" s="1">
        <v>21.9</v>
      </c>
      <c r="T9738" s="1">
        <v>0.08</v>
      </c>
      <c r="U9738" s="1">
        <v>4555.2</v>
      </c>
      <c r="V9738" s="1">
        <f t="shared" si="605"/>
        <v>0.14961735673610105</v>
      </c>
      <c r="W9738" s="1">
        <f t="shared" si="606"/>
        <v>2.8415344902409454</v>
      </c>
      <c r="X9738" s="1">
        <f t="shared" si="607"/>
        <v>273.75</v>
      </c>
    </row>
    <row r="9739" spans="1:24" hidden="1" x14ac:dyDescent="0.3">
      <c r="A9739" s="18" t="str">
        <f t="shared" si="608"/>
        <v>OFF - Military - A/C unit_2005_600</v>
      </c>
      <c r="B9739" s="1" t="s">
        <v>40</v>
      </c>
      <c r="C9739" s="1">
        <v>2020</v>
      </c>
      <c r="D9739" s="1" t="s">
        <v>181</v>
      </c>
      <c r="E9739" s="1">
        <v>2005</v>
      </c>
      <c r="F9739" s="1">
        <v>600</v>
      </c>
      <c r="G9739" s="1" t="s">
        <v>5</v>
      </c>
      <c r="H9739" s="1">
        <v>9.6858333333333301E-7</v>
      </c>
      <c r="I9739" s="1">
        <v>1.15269421487603E-6</v>
      </c>
      <c r="J9739" s="1">
        <v>1.3947599999999999E-6</v>
      </c>
      <c r="K9739" s="1">
        <v>5.3097460000000002E-6</v>
      </c>
      <c r="L9739" s="1">
        <v>2.125865E-5</v>
      </c>
      <c r="M9739" s="1">
        <v>2.9954819999999998E-3</v>
      </c>
      <c r="N9739" s="1">
        <v>5.7617830000000004E-7</v>
      </c>
      <c r="O9739" s="1">
        <v>5.3008403600000002E-7</v>
      </c>
      <c r="P9739" s="1">
        <v>2.9401629999999999E-8</v>
      </c>
      <c r="Q9739" s="1">
        <v>2.4792083694000399E-8</v>
      </c>
      <c r="R9739" s="1">
        <v>98.55</v>
      </c>
      <c r="S9739" s="1">
        <v>10.95</v>
      </c>
      <c r="T9739" s="1">
        <v>0.03</v>
      </c>
      <c r="U9739" s="1">
        <v>3449.24999999999</v>
      </c>
      <c r="V9739" s="1">
        <f t="shared" ref="V9739:V9802" si="609">IFERROR(CONVERT(I9739,"ton","g")*365/U9739,0)</f>
        <v>0.11065678324040407</v>
      </c>
      <c r="W9739" s="1">
        <f t="shared" ref="W9739:W9802" si="610">IFERROR(CONVERT(L9739,"ton","g")*365/U9739,0)</f>
        <v>2.0407960712170428</v>
      </c>
      <c r="X9739" s="1">
        <f t="shared" ref="X9739:X9802" si="611">S9739/T9739</f>
        <v>365</v>
      </c>
    </row>
    <row r="9740" spans="1:24" hidden="1" x14ac:dyDescent="0.3">
      <c r="A9740" s="18" t="str">
        <f t="shared" si="608"/>
        <v>OFF - Military - A/C unit_2006_100</v>
      </c>
      <c r="B9740" s="1" t="s">
        <v>40</v>
      </c>
      <c r="C9740" s="1">
        <v>2020</v>
      </c>
      <c r="D9740" s="1" t="s">
        <v>181</v>
      </c>
      <c r="E9740" s="1">
        <v>2006</v>
      </c>
      <c r="F9740" s="1">
        <v>100</v>
      </c>
      <c r="G9740" s="1" t="s">
        <v>5</v>
      </c>
      <c r="H9740" s="1">
        <v>2.96736458333333E-6</v>
      </c>
      <c r="I9740" s="1">
        <v>3.5314090909090899E-6</v>
      </c>
      <c r="J9740" s="1">
        <v>4.2730049999999999E-6</v>
      </c>
      <c r="K9740" s="1">
        <v>3.9397429999999999E-5</v>
      </c>
      <c r="L9740" s="1">
        <v>5.7708150000000001E-5</v>
      </c>
      <c r="M9740" s="1">
        <v>6.471999E-3</v>
      </c>
      <c r="N9740" s="1">
        <v>2.9081289999999999E-6</v>
      </c>
      <c r="O9740" s="1">
        <v>2.6754786799999998E-6</v>
      </c>
      <c r="P9740" s="1">
        <v>7.5919869999999999E-8</v>
      </c>
      <c r="Q9740" s="1">
        <v>5.4175293998000799E-8</v>
      </c>
      <c r="R9740" s="1">
        <v>215.35</v>
      </c>
      <c r="S9740" s="1">
        <v>62.05</v>
      </c>
      <c r="T9740" s="1">
        <v>0.21</v>
      </c>
      <c r="U9740" s="1">
        <v>6267.05</v>
      </c>
      <c r="V9740" s="1">
        <f t="shared" si="609"/>
        <v>0.18658360151252176</v>
      </c>
      <c r="W9740" s="1">
        <f t="shared" si="610"/>
        <v>3.0490362873401864</v>
      </c>
      <c r="X9740" s="1">
        <f t="shared" si="611"/>
        <v>295.47619047619048</v>
      </c>
    </row>
    <row r="9741" spans="1:24" hidden="1" x14ac:dyDescent="0.3">
      <c r="A9741" s="18" t="str">
        <f t="shared" si="608"/>
        <v>OFF - Military - A/C unit_2006_300</v>
      </c>
      <c r="B9741" s="1" t="s">
        <v>40</v>
      </c>
      <c r="C9741" s="1">
        <v>2020</v>
      </c>
      <c r="D9741" s="1" t="s">
        <v>181</v>
      </c>
      <c r="E9741" s="1">
        <v>2006</v>
      </c>
      <c r="F9741" s="1">
        <v>300</v>
      </c>
      <c r="G9741" s="1" t="s">
        <v>5</v>
      </c>
      <c r="H9741" s="1">
        <v>1.8646361111111101E-6</v>
      </c>
      <c r="I9741" s="1">
        <v>2.2190710743801602E-6</v>
      </c>
      <c r="J9741" s="1">
        <v>2.6850760000000001E-6</v>
      </c>
      <c r="K9741" s="1">
        <v>1.0078530000000001E-5</v>
      </c>
      <c r="L9741" s="1">
        <v>4.3299220000000002E-5</v>
      </c>
      <c r="M9741" s="1">
        <v>5.5643150000000002E-3</v>
      </c>
      <c r="N9741" s="1">
        <v>1.0657090000000001E-6</v>
      </c>
      <c r="O9741" s="1">
        <v>9.8045228000000009E-7</v>
      </c>
      <c r="P9741" s="1">
        <v>6.260808E-8</v>
      </c>
      <c r="Q9741" s="1">
        <v>4.5911266100000702E-8</v>
      </c>
      <c r="R9741" s="1">
        <v>182.5</v>
      </c>
      <c r="S9741" s="1">
        <v>25.55</v>
      </c>
      <c r="T9741" s="1">
        <v>0.09</v>
      </c>
      <c r="U9741" s="1">
        <v>5314.4</v>
      </c>
      <c r="V9741" s="1">
        <f t="shared" si="609"/>
        <v>0.13826287195419551</v>
      </c>
      <c r="W9741" s="1">
        <f t="shared" si="610"/>
        <v>2.6978290960098081</v>
      </c>
      <c r="X9741" s="1">
        <f t="shared" si="611"/>
        <v>283.88888888888891</v>
      </c>
    </row>
    <row r="9742" spans="1:24" hidden="1" x14ac:dyDescent="0.3">
      <c r="A9742" s="18" t="str">
        <f t="shared" si="608"/>
        <v>OFF - Military - A/C unit_2006_600</v>
      </c>
      <c r="B9742" s="1" t="s">
        <v>40</v>
      </c>
      <c r="C9742" s="1">
        <v>2020</v>
      </c>
      <c r="D9742" s="1" t="s">
        <v>181</v>
      </c>
      <c r="E9742" s="1">
        <v>2006</v>
      </c>
      <c r="F9742" s="1">
        <v>600</v>
      </c>
      <c r="G9742" s="1" t="s">
        <v>5</v>
      </c>
      <c r="H9742" s="1">
        <v>1.04050833333333E-6</v>
      </c>
      <c r="I9742" s="1">
        <v>1.2382909090909E-6</v>
      </c>
      <c r="J9742" s="1">
        <v>1.4983319999999999E-6</v>
      </c>
      <c r="K9742" s="1">
        <v>5.8733509999999997E-6</v>
      </c>
      <c r="L9742" s="1">
        <v>1.441083E-5</v>
      </c>
      <c r="M9742" s="1">
        <v>3.3314949999999999E-3</v>
      </c>
      <c r="N9742" s="1">
        <v>6.3300170000000004E-7</v>
      </c>
      <c r="O9742" s="1">
        <v>5.8236156400000004E-7</v>
      </c>
      <c r="P9742" s="1">
        <v>3.2699710000000002E-8</v>
      </c>
      <c r="Q9742" s="1">
        <v>2.7546759660000401E-8</v>
      </c>
      <c r="R9742" s="1">
        <v>109.5</v>
      </c>
      <c r="S9742" s="1">
        <v>10.95</v>
      </c>
      <c r="T9742" s="1">
        <v>0.03</v>
      </c>
      <c r="U9742" s="1">
        <v>3449.24999999999</v>
      </c>
      <c r="V9742" s="1">
        <f t="shared" si="609"/>
        <v>0.1188739276622217</v>
      </c>
      <c r="W9742" s="1">
        <f t="shared" si="610"/>
        <v>1.3834164091782262</v>
      </c>
      <c r="X9742" s="1">
        <f t="shared" si="611"/>
        <v>365</v>
      </c>
    </row>
    <row r="9743" spans="1:24" hidden="1" x14ac:dyDescent="0.3">
      <c r="A9743" s="18" t="str">
        <f t="shared" si="608"/>
        <v>OFF - Military - A/C unit_2007_100</v>
      </c>
      <c r="B9743" s="1" t="s">
        <v>40</v>
      </c>
      <c r="C9743" s="1">
        <v>2020</v>
      </c>
      <c r="D9743" s="1" t="s">
        <v>181</v>
      </c>
      <c r="E9743" s="1">
        <v>2007</v>
      </c>
      <c r="F9743" s="1">
        <v>100</v>
      </c>
      <c r="G9743" s="1" t="s">
        <v>5</v>
      </c>
      <c r="H9743" s="1">
        <v>3.0762305555555501E-6</v>
      </c>
      <c r="I9743" s="1">
        <v>3.6609685950413198E-6</v>
      </c>
      <c r="J9743" s="1">
        <v>4.4297720000000004E-6</v>
      </c>
      <c r="K9743" s="1">
        <v>4.163718E-5</v>
      </c>
      <c r="L9743" s="1">
        <v>6.1169369999999995E-5</v>
      </c>
      <c r="M9743" s="1">
        <v>6.8889809999999998E-3</v>
      </c>
      <c r="N9743" s="1">
        <v>3.044292E-6</v>
      </c>
      <c r="O9743" s="1">
        <v>2.80074864E-6</v>
      </c>
      <c r="P9743" s="1">
        <v>8.0811280000000005E-8</v>
      </c>
      <c r="Q9743" s="1">
        <v>5.7848195286000902E-8</v>
      </c>
      <c r="R9743" s="1">
        <v>229.95</v>
      </c>
      <c r="S9743" s="1">
        <v>65.7</v>
      </c>
      <c r="T9743" s="1">
        <v>0.22</v>
      </c>
      <c r="U9743" s="1">
        <v>6635.7</v>
      </c>
      <c r="V9743" s="1">
        <f t="shared" si="609"/>
        <v>0.18268288465570545</v>
      </c>
      <c r="W9743" s="1">
        <f t="shared" si="610"/>
        <v>3.0523607821459731</v>
      </c>
      <c r="X9743" s="1">
        <f t="shared" si="611"/>
        <v>298.63636363636363</v>
      </c>
    </row>
    <row r="9744" spans="1:24" hidden="1" x14ac:dyDescent="0.3">
      <c r="A9744" s="18" t="str">
        <f t="shared" si="608"/>
        <v>OFF - Military - A/C unit_2007_300</v>
      </c>
      <c r="B9744" s="1" t="s">
        <v>40</v>
      </c>
      <c r="C9744" s="1">
        <v>2020</v>
      </c>
      <c r="D9744" s="1" t="s">
        <v>181</v>
      </c>
      <c r="E9744" s="1">
        <v>2007</v>
      </c>
      <c r="F9744" s="1">
        <v>300</v>
      </c>
      <c r="G9744" s="1" t="s">
        <v>5</v>
      </c>
      <c r="H9744" s="1">
        <v>1.7845548611111101E-6</v>
      </c>
      <c r="I9744" s="1">
        <v>2.1237677685950401E-6</v>
      </c>
      <c r="J9744" s="1">
        <v>2.5697589999999999E-6</v>
      </c>
      <c r="K9744" s="1">
        <v>1.06519E-5</v>
      </c>
      <c r="L9744" s="1">
        <v>2.5525709999999999E-5</v>
      </c>
      <c r="M9744" s="1">
        <v>5.9228199999999996E-3</v>
      </c>
      <c r="N9744" s="1">
        <v>1.112886E-6</v>
      </c>
      <c r="O9744" s="1">
        <v>1.0238551200000001E-6</v>
      </c>
      <c r="P9744" s="1">
        <v>6.6641879999999997E-8</v>
      </c>
      <c r="Q9744" s="1">
        <v>4.9584167388000799E-8</v>
      </c>
      <c r="R9744" s="1">
        <v>197.1</v>
      </c>
      <c r="S9744" s="1">
        <v>29.2</v>
      </c>
      <c r="T9744" s="1">
        <v>0.09</v>
      </c>
      <c r="U9744" s="1">
        <v>6073.6</v>
      </c>
      <c r="V9744" s="1">
        <f t="shared" si="609"/>
        <v>0.11578423743829756</v>
      </c>
      <c r="W9744" s="1">
        <f t="shared" si="610"/>
        <v>1.3916186652443148</v>
      </c>
      <c r="X9744" s="1">
        <f t="shared" si="611"/>
        <v>324.44444444444446</v>
      </c>
    </row>
    <row r="9745" spans="1:24" hidden="1" x14ac:dyDescent="0.3">
      <c r="A9745" s="18" t="str">
        <f t="shared" si="608"/>
        <v>OFF - Military - A/C unit_2007_600</v>
      </c>
      <c r="B9745" s="1" t="s">
        <v>40</v>
      </c>
      <c r="C9745" s="1">
        <v>2020</v>
      </c>
      <c r="D9745" s="1" t="s">
        <v>181</v>
      </c>
      <c r="E9745" s="1">
        <v>2007</v>
      </c>
      <c r="F9745" s="1">
        <v>600</v>
      </c>
      <c r="G9745" s="1" t="s">
        <v>5</v>
      </c>
      <c r="H9745" s="1">
        <v>1.0684583333333301E-6</v>
      </c>
      <c r="I9745" s="1">
        <v>1.27155371900826E-6</v>
      </c>
      <c r="J9745" s="1">
        <v>1.5385800000000001E-6</v>
      </c>
      <c r="K9745" s="1">
        <v>6.2176980000000001E-6</v>
      </c>
      <c r="L9745" s="1">
        <v>1.5282890000000002E-5</v>
      </c>
      <c r="M9745" s="1">
        <v>3.546142E-3</v>
      </c>
      <c r="N9745" s="1">
        <v>6.6547420000000003E-7</v>
      </c>
      <c r="O9745" s="1">
        <v>6.1223626399999998E-7</v>
      </c>
      <c r="P9745" s="1">
        <v>3.4806540000000001E-8</v>
      </c>
      <c r="Q9745" s="1">
        <v>2.9383210304000399E-8</v>
      </c>
      <c r="R9745" s="1">
        <v>116.8</v>
      </c>
      <c r="S9745" s="1">
        <v>10.95</v>
      </c>
      <c r="T9745" s="1">
        <v>0.04</v>
      </c>
      <c r="U9745" s="1">
        <v>3449.24999999999</v>
      </c>
      <c r="V9745" s="1">
        <f t="shared" si="609"/>
        <v>0.12206710370101002</v>
      </c>
      <c r="W9745" s="1">
        <f t="shared" si="610"/>
        <v>1.4671327609628193</v>
      </c>
      <c r="X9745" s="1">
        <f t="shared" si="611"/>
        <v>273.75</v>
      </c>
    </row>
    <row r="9746" spans="1:24" hidden="1" x14ac:dyDescent="0.3">
      <c r="A9746" s="18" t="str">
        <f t="shared" si="608"/>
        <v>OFF - Military - A/C unit_2008_100</v>
      </c>
      <c r="B9746" s="1" t="s">
        <v>40</v>
      </c>
      <c r="C9746" s="1">
        <v>2020</v>
      </c>
      <c r="D9746" s="1" t="s">
        <v>181</v>
      </c>
      <c r="E9746" s="1">
        <v>2008</v>
      </c>
      <c r="F9746" s="1">
        <v>100</v>
      </c>
      <c r="G9746" s="1" t="s">
        <v>5</v>
      </c>
      <c r="H9746" s="1">
        <v>2.0671944444444399E-6</v>
      </c>
      <c r="I9746" s="1">
        <v>2.46013223140495E-6</v>
      </c>
      <c r="J9746" s="1">
        <v>2.9767600000000002E-6</v>
      </c>
      <c r="K9746" s="1">
        <v>4.2178419999999997E-5</v>
      </c>
      <c r="L9746" s="1">
        <v>3.6092230000000002E-5</v>
      </c>
      <c r="M9746" s="1">
        <v>7.1214219999999996E-3</v>
      </c>
      <c r="N9746" s="1">
        <v>2.340428E-6</v>
      </c>
      <c r="O9746" s="1">
        <v>2.1531937599999998E-6</v>
      </c>
      <c r="P9746" s="1">
        <v>8.3537930000000001E-8</v>
      </c>
      <c r="Q9746" s="1">
        <v>5.9684645930000901E-8</v>
      </c>
      <c r="R9746" s="1">
        <v>237.25</v>
      </c>
      <c r="S9746" s="1">
        <v>69.349999999999994</v>
      </c>
      <c r="T9746" s="1">
        <v>0.23</v>
      </c>
      <c r="U9746" s="1">
        <v>7004.35</v>
      </c>
      <c r="V9746" s="1">
        <f t="shared" si="609"/>
        <v>0.11629986548789574</v>
      </c>
      <c r="W9746" s="1">
        <f t="shared" si="610"/>
        <v>1.7062178368197081</v>
      </c>
      <c r="X9746" s="1">
        <f t="shared" si="611"/>
        <v>301.52173913043475</v>
      </c>
    </row>
    <row r="9747" spans="1:24" hidden="1" x14ac:dyDescent="0.3">
      <c r="A9747" s="18" t="str">
        <f t="shared" si="608"/>
        <v>OFF - Military - A/C unit_2008_300</v>
      </c>
      <c r="B9747" s="1" t="s">
        <v>40</v>
      </c>
      <c r="C9747" s="1">
        <v>2020</v>
      </c>
      <c r="D9747" s="1" t="s">
        <v>181</v>
      </c>
      <c r="E9747" s="1">
        <v>2008</v>
      </c>
      <c r="F9747" s="1">
        <v>300</v>
      </c>
      <c r="G9747" s="1" t="s">
        <v>5</v>
      </c>
      <c r="H9747" s="1">
        <v>1.77727430555555E-6</v>
      </c>
      <c r="I9747" s="1">
        <v>2.1151033057851198E-6</v>
      </c>
      <c r="J9747" s="1">
        <v>2.5592750000000002E-6</v>
      </c>
      <c r="K9747" s="1">
        <v>1.093276E-5</v>
      </c>
      <c r="L9747" s="1">
        <v>2.628951E-5</v>
      </c>
      <c r="M9747" s="1">
        <v>6.1226570000000001E-3</v>
      </c>
      <c r="N9747" s="1">
        <v>1.1359809999999999E-6</v>
      </c>
      <c r="O9747" s="1">
        <v>1.04510252E-6</v>
      </c>
      <c r="P9747" s="1">
        <v>6.8890390000000002E-8</v>
      </c>
      <c r="Q9747" s="1">
        <v>5.0502392710000801E-8</v>
      </c>
      <c r="R9747" s="1">
        <v>200.75</v>
      </c>
      <c r="S9747" s="1">
        <v>29.2</v>
      </c>
      <c r="T9747" s="1">
        <v>0.1</v>
      </c>
      <c r="U9747" s="1">
        <v>6073.6</v>
      </c>
      <c r="V9747" s="1">
        <f t="shared" si="609"/>
        <v>0.11531186553676769</v>
      </c>
      <c r="W9747" s="1">
        <f t="shared" si="610"/>
        <v>1.4332597532498437</v>
      </c>
      <c r="X9747" s="1">
        <f t="shared" si="611"/>
        <v>292</v>
      </c>
    </row>
    <row r="9748" spans="1:24" hidden="1" x14ac:dyDescent="0.3">
      <c r="A9748" s="18" t="str">
        <f t="shared" si="608"/>
        <v>OFF - Military - A/C unit_2008_600</v>
      </c>
      <c r="B9748" s="1" t="s">
        <v>40</v>
      </c>
      <c r="C9748" s="1">
        <v>2020</v>
      </c>
      <c r="D9748" s="1" t="s">
        <v>181</v>
      </c>
      <c r="E9748" s="1">
        <v>2008</v>
      </c>
      <c r="F9748" s="1">
        <v>600</v>
      </c>
      <c r="G9748" s="1" t="s">
        <v>5</v>
      </c>
      <c r="H9748" s="1">
        <v>1.0640993055555501E-6</v>
      </c>
      <c r="I9748" s="1">
        <v>1.2663661157024699E-6</v>
      </c>
      <c r="J9748" s="1">
        <v>1.532303E-6</v>
      </c>
      <c r="K9748" s="1">
        <v>6.3922660000000001E-6</v>
      </c>
      <c r="L9748" s="1">
        <v>1.5740199999999999E-5</v>
      </c>
      <c r="M9748" s="1">
        <v>3.6657899999999999E-3</v>
      </c>
      <c r="N9748" s="1">
        <v>6.7933550000000003E-7</v>
      </c>
      <c r="O9748" s="1">
        <v>6.2498866E-7</v>
      </c>
      <c r="P9748" s="1">
        <v>3.5980919999999997E-8</v>
      </c>
      <c r="Q9748" s="1">
        <v>3.0301435626000498E-8</v>
      </c>
      <c r="R9748" s="1">
        <v>120.45</v>
      </c>
      <c r="S9748" s="1">
        <v>10.95</v>
      </c>
      <c r="T9748" s="1">
        <v>0.04</v>
      </c>
      <c r="U9748" s="1">
        <v>3449.24999999999</v>
      </c>
      <c r="V9748" s="1">
        <f t="shared" si="609"/>
        <v>0.12156910216067285</v>
      </c>
      <c r="W9748" s="1">
        <f t="shared" si="610"/>
        <v>1.5110337824918563</v>
      </c>
      <c r="X9748" s="1">
        <f t="shared" si="611"/>
        <v>273.75</v>
      </c>
    </row>
    <row r="9749" spans="1:24" hidden="1" x14ac:dyDescent="0.3">
      <c r="A9749" s="18" t="str">
        <f t="shared" si="608"/>
        <v>OFF - Military - A/C unit_2009_100</v>
      </c>
      <c r="B9749" s="1" t="s">
        <v>40</v>
      </c>
      <c r="C9749" s="1">
        <v>2020</v>
      </c>
      <c r="D9749" s="1" t="s">
        <v>181</v>
      </c>
      <c r="E9749" s="1">
        <v>2009</v>
      </c>
      <c r="F9749" s="1">
        <v>100</v>
      </c>
      <c r="G9749" s="1" t="s">
        <v>5</v>
      </c>
      <c r="H9749" s="1">
        <v>2.0337187500000002E-6</v>
      </c>
      <c r="I9749" s="1">
        <v>2.4202933884297499E-6</v>
      </c>
      <c r="J9749" s="1">
        <v>2.928555E-6</v>
      </c>
      <c r="K9749" s="1">
        <v>4.2821980000000003E-5</v>
      </c>
      <c r="L9749" s="1">
        <v>3.6770899999999997E-5</v>
      </c>
      <c r="M9749" s="1">
        <v>7.282658E-3</v>
      </c>
      <c r="N9749" s="1">
        <v>2.3670290000000001E-6</v>
      </c>
      <c r="O9749" s="1">
        <v>2.1776666800000002E-6</v>
      </c>
      <c r="P9749" s="1">
        <v>8.5429310000000003E-8</v>
      </c>
      <c r="Q9749" s="1">
        <v>6.0602871252000996E-8</v>
      </c>
      <c r="R9749" s="1">
        <v>240.9</v>
      </c>
      <c r="S9749" s="1">
        <v>69.349999999999994</v>
      </c>
      <c r="T9749" s="1">
        <v>0.23</v>
      </c>
      <c r="U9749" s="1">
        <v>7004.35</v>
      </c>
      <c r="V9749" s="1">
        <f t="shared" si="609"/>
        <v>0.11441653091747583</v>
      </c>
      <c r="W9749" s="1">
        <f t="shared" si="610"/>
        <v>1.7383011649852003</v>
      </c>
      <c r="X9749" s="1">
        <f t="shared" si="611"/>
        <v>301.52173913043475</v>
      </c>
    </row>
    <row r="9750" spans="1:24" hidden="1" x14ac:dyDescent="0.3">
      <c r="A9750" s="18" t="str">
        <f t="shared" si="608"/>
        <v>OFF - Military - A/C unit_2009_300</v>
      </c>
      <c r="B9750" s="1" t="s">
        <v>40</v>
      </c>
      <c r="C9750" s="1">
        <v>2020</v>
      </c>
      <c r="D9750" s="1" t="s">
        <v>181</v>
      </c>
      <c r="E9750" s="1">
        <v>2009</v>
      </c>
      <c r="F9750" s="1">
        <v>300</v>
      </c>
      <c r="G9750" s="1" t="s">
        <v>5</v>
      </c>
      <c r="H9750" s="1">
        <v>1.7484937500000001E-6</v>
      </c>
      <c r="I9750" s="1">
        <v>2.0808520661156999E-6</v>
      </c>
      <c r="J9750" s="1">
        <v>2.5178310000000001E-6</v>
      </c>
      <c r="K9750" s="1">
        <v>1.109997E-5</v>
      </c>
      <c r="L9750" s="1">
        <v>2.6785090000000001E-5</v>
      </c>
      <c r="M9750" s="1">
        <v>6.2612800000000001E-3</v>
      </c>
      <c r="N9750" s="1">
        <v>1.1469190000000001E-6</v>
      </c>
      <c r="O9750" s="1">
        <v>1.05516548E-6</v>
      </c>
      <c r="P9750" s="1">
        <v>7.0450129999999994E-8</v>
      </c>
      <c r="Q9750" s="1">
        <v>5.23388433540008E-8</v>
      </c>
      <c r="R9750" s="1">
        <v>208.04999999999899</v>
      </c>
      <c r="S9750" s="1">
        <v>29.2</v>
      </c>
      <c r="T9750" s="1">
        <v>0.1</v>
      </c>
      <c r="U9750" s="1">
        <v>6073.6</v>
      </c>
      <c r="V9750" s="1">
        <f t="shared" si="609"/>
        <v>0.11344454570779049</v>
      </c>
      <c r="W9750" s="1">
        <f t="shared" si="610"/>
        <v>1.4602779391542429</v>
      </c>
      <c r="X9750" s="1">
        <f t="shared" si="611"/>
        <v>292</v>
      </c>
    </row>
    <row r="9751" spans="1:24" hidden="1" x14ac:dyDescent="0.3">
      <c r="A9751" s="18" t="str">
        <f t="shared" si="608"/>
        <v>OFF - Military - A/C unit_2009_600</v>
      </c>
      <c r="B9751" s="1" t="s">
        <v>40</v>
      </c>
      <c r="C9751" s="1">
        <v>2020</v>
      </c>
      <c r="D9751" s="1" t="s">
        <v>181</v>
      </c>
      <c r="E9751" s="1">
        <v>2009</v>
      </c>
      <c r="F9751" s="1">
        <v>600</v>
      </c>
      <c r="G9751" s="1" t="s">
        <v>5</v>
      </c>
      <c r="H9751" s="1">
        <v>1.0468673611111099E-6</v>
      </c>
      <c r="I9751" s="1">
        <v>1.2458586776859501E-6</v>
      </c>
      <c r="J9751" s="1">
        <v>1.5074890000000001E-6</v>
      </c>
      <c r="K9751" s="1">
        <v>6.500975E-6</v>
      </c>
      <c r="L9751" s="1">
        <v>1.603691E-5</v>
      </c>
      <c r="M9751" s="1">
        <v>3.748786E-3</v>
      </c>
      <c r="N9751" s="1">
        <v>6.8592959999999998E-7</v>
      </c>
      <c r="O9751" s="1">
        <v>6.31055232E-7</v>
      </c>
      <c r="P9751" s="1">
        <v>3.6795559999999999E-8</v>
      </c>
      <c r="Q9751" s="1">
        <v>3.1219660948000501E-8</v>
      </c>
      <c r="R9751" s="1">
        <v>124.1</v>
      </c>
      <c r="S9751" s="1">
        <v>10.95</v>
      </c>
      <c r="T9751" s="1">
        <v>0.04</v>
      </c>
      <c r="U9751" s="1">
        <v>3449.24999999999</v>
      </c>
      <c r="V9751" s="1">
        <f t="shared" si="609"/>
        <v>0.11960042122680166</v>
      </c>
      <c r="W9751" s="1">
        <f t="shared" si="610"/>
        <v>1.5395174633601527</v>
      </c>
      <c r="X9751" s="1">
        <f t="shared" si="611"/>
        <v>273.75</v>
      </c>
    </row>
    <row r="9752" spans="1:24" hidden="1" x14ac:dyDescent="0.3">
      <c r="A9752" s="18" t="str">
        <f t="shared" si="608"/>
        <v>OFF - Military - A/C unit_2010_100</v>
      </c>
      <c r="B9752" s="1" t="s">
        <v>40</v>
      </c>
      <c r="C9752" s="1">
        <v>2020</v>
      </c>
      <c r="D9752" s="1" t="s">
        <v>181</v>
      </c>
      <c r="E9752" s="1">
        <v>2010</v>
      </c>
      <c r="F9752" s="1">
        <v>100</v>
      </c>
      <c r="G9752" s="1" t="s">
        <v>5</v>
      </c>
      <c r="H9752" s="1">
        <v>2.0204861111111101E-6</v>
      </c>
      <c r="I9752" s="1">
        <v>2.4045454545454502E-6</v>
      </c>
      <c r="J9752" s="1">
        <v>2.9094999999999998E-6</v>
      </c>
      <c r="K9752" s="1">
        <v>4.3969610000000001E-5</v>
      </c>
      <c r="L9752" s="1">
        <v>3.7889699999999997E-5</v>
      </c>
      <c r="M9752" s="1">
        <v>7.5326109999999998E-3</v>
      </c>
      <c r="N9752" s="1">
        <v>2.420976E-6</v>
      </c>
      <c r="O9752" s="1">
        <v>2.2272979199999999E-6</v>
      </c>
      <c r="P9752" s="1">
        <v>8.8361379999999995E-8</v>
      </c>
      <c r="Q9752" s="1">
        <v>6.3357547218001004E-8</v>
      </c>
      <c r="R9752" s="1">
        <v>251.85</v>
      </c>
      <c r="S9752" s="1">
        <v>73</v>
      </c>
      <c r="T9752" s="1">
        <v>0.24</v>
      </c>
      <c r="U9752" s="1">
        <v>7373</v>
      </c>
      <c r="V9752" s="1">
        <f t="shared" si="609"/>
        <v>0.10798846252475228</v>
      </c>
      <c r="W9752" s="1">
        <f t="shared" si="610"/>
        <v>1.7016315664939603</v>
      </c>
      <c r="X9752" s="1">
        <f t="shared" si="611"/>
        <v>304.16666666666669</v>
      </c>
    </row>
    <row r="9753" spans="1:24" hidden="1" x14ac:dyDescent="0.3">
      <c r="A9753" s="18" t="str">
        <f t="shared" si="608"/>
        <v>OFF - Military - A/C unit_2010_300</v>
      </c>
      <c r="B9753" s="1" t="s">
        <v>40</v>
      </c>
      <c r="C9753" s="1">
        <v>2020</v>
      </c>
      <c r="D9753" s="1" t="s">
        <v>181</v>
      </c>
      <c r="E9753" s="1">
        <v>2010</v>
      </c>
      <c r="F9753" s="1">
        <v>300</v>
      </c>
      <c r="G9753" s="1" t="s">
        <v>5</v>
      </c>
      <c r="H9753" s="1">
        <v>1.73711736111111E-6</v>
      </c>
      <c r="I9753" s="1">
        <v>2.06731322314049E-6</v>
      </c>
      <c r="J9753" s="1">
        <v>2.5014490000000002E-6</v>
      </c>
      <c r="K9753" s="1">
        <v>1.1397869999999999E-5</v>
      </c>
      <c r="L9753" s="1">
        <v>2.7601339999999999E-5</v>
      </c>
      <c r="M9753" s="1">
        <v>6.476178E-3</v>
      </c>
      <c r="N9753" s="1">
        <v>1.170995E-6</v>
      </c>
      <c r="O9753" s="1">
        <v>1.0773154E-6</v>
      </c>
      <c r="P9753" s="1">
        <v>7.2868110000000003E-8</v>
      </c>
      <c r="Q9753" s="1">
        <v>5.4175293998000799E-8</v>
      </c>
      <c r="R9753" s="1">
        <v>215.35</v>
      </c>
      <c r="S9753" s="1">
        <v>29.2</v>
      </c>
      <c r="T9753" s="1">
        <v>0.1</v>
      </c>
      <c r="U9753" s="1">
        <v>6073.6</v>
      </c>
      <c r="V9753" s="1">
        <f t="shared" si="609"/>
        <v>0.11270643081930692</v>
      </c>
      <c r="W9753" s="1">
        <f t="shared" si="610"/>
        <v>1.5047785127134374</v>
      </c>
      <c r="X9753" s="1">
        <f t="shared" si="611"/>
        <v>292</v>
      </c>
    </row>
    <row r="9754" spans="1:24" hidden="1" x14ac:dyDescent="0.3">
      <c r="A9754" s="18" t="str">
        <f t="shared" si="608"/>
        <v>OFF - Military - A/C unit_2010_600</v>
      </c>
      <c r="B9754" s="1" t="s">
        <v>40</v>
      </c>
      <c r="C9754" s="1">
        <v>2020</v>
      </c>
      <c r="D9754" s="1" t="s">
        <v>181</v>
      </c>
      <c r="E9754" s="1">
        <v>2010</v>
      </c>
      <c r="F9754" s="1">
        <v>600</v>
      </c>
      <c r="G9754" s="1" t="s">
        <v>5</v>
      </c>
      <c r="H9754" s="1">
        <v>1.0400555555555501E-6</v>
      </c>
      <c r="I9754" s="1">
        <v>1.2377520661157E-6</v>
      </c>
      <c r="J9754" s="1">
        <v>1.4976799999999999E-6</v>
      </c>
      <c r="K9754" s="1">
        <v>6.6868470000000003E-6</v>
      </c>
      <c r="L9754" s="1">
        <v>1.6525620000000001E-5</v>
      </c>
      <c r="M9754" s="1">
        <v>3.8774510000000001E-3</v>
      </c>
      <c r="N9754" s="1">
        <v>7.0038369999999995E-7</v>
      </c>
      <c r="O9754" s="1">
        <v>6.4435300400000001E-7</v>
      </c>
      <c r="P9754" s="1">
        <v>3.805845E-8</v>
      </c>
      <c r="Q9754" s="1">
        <v>3.2137886270000503E-8</v>
      </c>
      <c r="R9754" s="1">
        <v>127.74999999999901</v>
      </c>
      <c r="S9754" s="1">
        <v>10.95</v>
      </c>
      <c r="T9754" s="1">
        <v>0.04</v>
      </c>
      <c r="U9754" s="1">
        <v>3449.24999999999</v>
      </c>
      <c r="V9754" s="1">
        <f t="shared" si="609"/>
        <v>0.11882219960673411</v>
      </c>
      <c r="W9754" s="1">
        <f t="shared" si="610"/>
        <v>1.5864328341840046</v>
      </c>
      <c r="X9754" s="1">
        <f t="shared" si="611"/>
        <v>273.75</v>
      </c>
    </row>
    <row r="9755" spans="1:24" hidden="1" x14ac:dyDescent="0.3">
      <c r="A9755" s="18" t="str">
        <f t="shared" si="608"/>
        <v>OFF - Military - A/C unit_2011_100</v>
      </c>
      <c r="B9755" s="1" t="s">
        <v>40</v>
      </c>
      <c r="C9755" s="1">
        <v>2020</v>
      </c>
      <c r="D9755" s="1" t="s">
        <v>181</v>
      </c>
      <c r="E9755" s="1">
        <v>2011</v>
      </c>
      <c r="F9755" s="1">
        <v>100</v>
      </c>
      <c r="G9755" s="1" t="s">
        <v>5</v>
      </c>
      <c r="H9755" s="1">
        <v>1.9788055555555498E-6</v>
      </c>
      <c r="I9755" s="1">
        <v>2.3549421487603299E-6</v>
      </c>
      <c r="J9755" s="1">
        <v>2.8494799999999999E-6</v>
      </c>
      <c r="K9755" s="1">
        <v>4.4579139999999998E-5</v>
      </c>
      <c r="L9755" s="1">
        <v>3.8552120000000001E-5</v>
      </c>
      <c r="M9755" s="1">
        <v>7.6933879999999998E-3</v>
      </c>
      <c r="N9755" s="1">
        <v>2.6036829999999999E-6</v>
      </c>
      <c r="O9755" s="1">
        <v>2.3953883600000001E-6</v>
      </c>
      <c r="P9755" s="1">
        <v>9.0247380000000003E-8</v>
      </c>
      <c r="Q9755" s="1">
        <v>6.4275772540001006E-8</v>
      </c>
      <c r="R9755" s="1">
        <v>255.49999999999901</v>
      </c>
      <c r="S9755" s="1">
        <v>73</v>
      </c>
      <c r="T9755" s="1">
        <v>0.25</v>
      </c>
      <c r="U9755" s="1">
        <v>7373</v>
      </c>
      <c r="V9755" s="1">
        <f t="shared" si="609"/>
        <v>0.10576077133357331</v>
      </c>
      <c r="W9755" s="1">
        <f t="shared" si="610"/>
        <v>1.7313809385469703</v>
      </c>
      <c r="X9755" s="1">
        <f t="shared" si="611"/>
        <v>292</v>
      </c>
    </row>
    <row r="9756" spans="1:24" hidden="1" x14ac:dyDescent="0.3">
      <c r="A9756" s="18" t="str">
        <f t="shared" si="608"/>
        <v>OFF - Military - A/C unit_2011_300</v>
      </c>
      <c r="B9756" s="1" t="s">
        <v>40</v>
      </c>
      <c r="C9756" s="1">
        <v>2020</v>
      </c>
      <c r="D9756" s="1" t="s">
        <v>181</v>
      </c>
      <c r="E9756" s="1">
        <v>2011</v>
      </c>
      <c r="F9756" s="1">
        <v>300</v>
      </c>
      <c r="G9756" s="1" t="s">
        <v>5</v>
      </c>
      <c r="H9756" s="1">
        <v>1.2142291666666599E-6</v>
      </c>
      <c r="I9756" s="1">
        <v>1.4450330578512301E-6</v>
      </c>
      <c r="J9756" s="1">
        <v>1.74849E-6</v>
      </c>
      <c r="K9756" s="1">
        <v>1.1556290000000001E-5</v>
      </c>
      <c r="L9756" s="1">
        <v>1.5585110000000002E-5</v>
      </c>
      <c r="M9756" s="1">
        <v>6.6144039999999999E-3</v>
      </c>
      <c r="N9756" s="1">
        <v>1.103196E-7</v>
      </c>
      <c r="O9756" s="1">
        <v>1.0149403200000001E-7</v>
      </c>
      <c r="P9756" s="1">
        <v>7.4423390000000003E-8</v>
      </c>
      <c r="Q9756" s="1">
        <v>5.50935193200009E-8</v>
      </c>
      <c r="R9756" s="1">
        <v>219</v>
      </c>
      <c r="S9756" s="1">
        <v>29.2</v>
      </c>
      <c r="T9756" s="1">
        <v>0.1</v>
      </c>
      <c r="U9756" s="1">
        <v>6073.6</v>
      </c>
      <c r="V9756" s="1">
        <f t="shared" si="609"/>
        <v>7.8780765557582511E-2</v>
      </c>
      <c r="W9756" s="1">
        <f t="shared" si="610"/>
        <v>0.84967391605897835</v>
      </c>
      <c r="X9756" s="1">
        <f t="shared" si="611"/>
        <v>292</v>
      </c>
    </row>
    <row r="9757" spans="1:24" hidden="1" x14ac:dyDescent="0.3">
      <c r="A9757" s="18" t="str">
        <f t="shared" si="608"/>
        <v>OFF - Military - A/C unit_2011_600</v>
      </c>
      <c r="B9757" s="1" t="s">
        <v>40</v>
      </c>
      <c r="C9757" s="1">
        <v>2020</v>
      </c>
      <c r="D9757" s="1" t="s">
        <v>181</v>
      </c>
      <c r="E9757" s="1">
        <v>2011</v>
      </c>
      <c r="F9757" s="1">
        <v>600</v>
      </c>
      <c r="G9757" s="1" t="s">
        <v>5</v>
      </c>
      <c r="H9757" s="1">
        <v>7.2699027777777697E-7</v>
      </c>
      <c r="I9757" s="1">
        <v>8.6517851239669398E-7</v>
      </c>
      <c r="J9757" s="1">
        <v>1.046866E-6</v>
      </c>
      <c r="K9757" s="1">
        <v>6.7915239999999999E-6</v>
      </c>
      <c r="L9757" s="1">
        <v>9.3312040000000007E-6</v>
      </c>
      <c r="M9757" s="1">
        <v>3.9602120000000003E-3</v>
      </c>
      <c r="N9757" s="1">
        <v>6.6051159999999998E-8</v>
      </c>
      <c r="O9757" s="1">
        <v>6.0767067199999999E-8</v>
      </c>
      <c r="P9757" s="1">
        <v>3.8870769999999997E-8</v>
      </c>
      <c r="Q9757" s="1">
        <v>3.3056111592000499E-8</v>
      </c>
      <c r="R9757" s="1">
        <v>131.4</v>
      </c>
      <c r="S9757" s="1">
        <v>10.95</v>
      </c>
      <c r="T9757" s="1">
        <v>0.04</v>
      </c>
      <c r="U9757" s="1">
        <v>3449.24999999999</v>
      </c>
      <c r="V9757" s="1">
        <f t="shared" si="609"/>
        <v>8.3055740087003588E-2</v>
      </c>
      <c r="W9757" s="1">
        <f t="shared" si="610"/>
        <v>0.89578051583354334</v>
      </c>
      <c r="X9757" s="1">
        <f t="shared" si="611"/>
        <v>273.75</v>
      </c>
    </row>
    <row r="9758" spans="1:24" hidden="1" x14ac:dyDescent="0.3">
      <c r="A9758" s="18" t="str">
        <f t="shared" si="608"/>
        <v>OFF - Military - A/C unit_2012_100</v>
      </c>
      <c r="B9758" s="1" t="s">
        <v>40</v>
      </c>
      <c r="C9758" s="1">
        <v>2020</v>
      </c>
      <c r="D9758" s="1" t="s">
        <v>181</v>
      </c>
      <c r="E9758" s="1">
        <v>2012</v>
      </c>
      <c r="F9758" s="1">
        <v>100</v>
      </c>
      <c r="G9758" s="1" t="s">
        <v>5</v>
      </c>
      <c r="H9758" s="1">
        <v>1.75486111111111E-6</v>
      </c>
      <c r="I9758" s="1">
        <v>2.0884297520661102E-6</v>
      </c>
      <c r="J9758" s="1">
        <v>2.5270000000000001E-6</v>
      </c>
      <c r="K9758" s="1">
        <v>4.507058E-5</v>
      </c>
      <c r="L9758" s="1">
        <v>3.4263880000000001E-5</v>
      </c>
      <c r="M9758" s="1">
        <v>7.8360229999999993E-3</v>
      </c>
      <c r="N9758" s="1">
        <v>9.5874049999999998E-7</v>
      </c>
      <c r="O9758" s="1">
        <v>8.8204126000000005E-7</v>
      </c>
      <c r="P9758" s="1">
        <v>9.1920580000000005E-8</v>
      </c>
      <c r="Q9758" s="1">
        <v>6.5193997862000996E-8</v>
      </c>
      <c r="R9758" s="1">
        <v>259.14999999999998</v>
      </c>
      <c r="S9758" s="1">
        <v>76.649999999999906</v>
      </c>
      <c r="T9758" s="1">
        <v>0.25</v>
      </c>
      <c r="U9758" s="1">
        <v>7741.65</v>
      </c>
      <c r="V9758" s="1">
        <f t="shared" si="609"/>
        <v>8.9325393759375704E-2</v>
      </c>
      <c r="W9758" s="1">
        <f t="shared" si="610"/>
        <v>1.4655195223569639</v>
      </c>
      <c r="X9758" s="1">
        <f t="shared" si="611"/>
        <v>306.59999999999962</v>
      </c>
    </row>
    <row r="9759" spans="1:24" hidden="1" x14ac:dyDescent="0.3">
      <c r="A9759" s="18" t="str">
        <f t="shared" si="608"/>
        <v>OFF - Military - A/C unit_2012_300</v>
      </c>
      <c r="B9759" s="1" t="s">
        <v>40</v>
      </c>
      <c r="C9759" s="1">
        <v>2020</v>
      </c>
      <c r="D9759" s="1" t="s">
        <v>181</v>
      </c>
      <c r="E9759" s="1">
        <v>2012</v>
      </c>
      <c r="F9759" s="1">
        <v>300</v>
      </c>
      <c r="G9759" s="1" t="s">
        <v>5</v>
      </c>
      <c r="H9759" s="1">
        <v>1.18238055555555E-6</v>
      </c>
      <c r="I9759" s="1">
        <v>1.4071305785123899E-6</v>
      </c>
      <c r="J9759" s="1">
        <v>1.7026279999999999E-6</v>
      </c>
      <c r="K9759" s="1">
        <v>1.1684129999999999E-5</v>
      </c>
      <c r="L9759" s="1">
        <v>1.5815060000000001E-5</v>
      </c>
      <c r="M9759" s="1">
        <v>6.7370379999999999E-3</v>
      </c>
      <c r="N9759" s="1">
        <v>1.1122870000000001E-7</v>
      </c>
      <c r="O9759" s="1">
        <v>1.02330404E-7</v>
      </c>
      <c r="P9759" s="1">
        <v>7.5803229999999994E-8</v>
      </c>
      <c r="Q9759" s="1">
        <v>5.6011744642000903E-8</v>
      </c>
      <c r="R9759" s="1">
        <v>222.65</v>
      </c>
      <c r="S9759" s="1">
        <v>32.85</v>
      </c>
      <c r="T9759" s="1">
        <v>0.1</v>
      </c>
      <c r="U9759" s="1">
        <v>6832.7999999999902</v>
      </c>
      <c r="V9759" s="1">
        <f t="shared" si="609"/>
        <v>6.8190565599028516E-2</v>
      </c>
      <c r="W9759" s="1">
        <f t="shared" si="610"/>
        <v>0.7664092464842106</v>
      </c>
      <c r="X9759" s="1">
        <f t="shared" si="611"/>
        <v>328.5</v>
      </c>
    </row>
    <row r="9760" spans="1:24" hidden="1" x14ac:dyDescent="0.3">
      <c r="A9760" s="18" t="str">
        <f t="shared" si="608"/>
        <v>OFF - Military - A/C unit_2012_600</v>
      </c>
      <c r="B9760" s="1" t="s">
        <v>40</v>
      </c>
      <c r="C9760" s="1">
        <v>2020</v>
      </c>
      <c r="D9760" s="1" t="s">
        <v>181</v>
      </c>
      <c r="E9760" s="1">
        <v>2012</v>
      </c>
      <c r="F9760" s="1">
        <v>600</v>
      </c>
      <c r="G9760" s="1" t="s">
        <v>5</v>
      </c>
      <c r="H9760" s="1">
        <v>7.0792152777777698E-7</v>
      </c>
      <c r="I9760" s="1">
        <v>8.4248512396694201E-7</v>
      </c>
      <c r="J9760" s="1">
        <v>1.0194069999999999E-6</v>
      </c>
      <c r="K9760" s="1">
        <v>6.87869E-6</v>
      </c>
      <c r="L9760" s="1">
        <v>9.4688850000000007E-6</v>
      </c>
      <c r="M9760" s="1">
        <v>4.0336369999999996E-3</v>
      </c>
      <c r="N9760" s="1">
        <v>6.6595470000000006E-8</v>
      </c>
      <c r="O9760" s="1">
        <v>6.1267832399999996E-8</v>
      </c>
      <c r="P9760" s="1">
        <v>3.9591469999999998E-8</v>
      </c>
      <c r="Q9760" s="1">
        <v>3.3056111592000499E-8</v>
      </c>
      <c r="R9760" s="1">
        <v>131.4</v>
      </c>
      <c r="S9760" s="1">
        <v>10.95</v>
      </c>
      <c r="T9760" s="1">
        <v>0.04</v>
      </c>
      <c r="U9760" s="1">
        <v>3449.24999999999</v>
      </c>
      <c r="V9760" s="1">
        <f t="shared" si="609"/>
        <v>8.0877211443367208E-2</v>
      </c>
      <c r="W9760" s="1">
        <f t="shared" si="610"/>
        <v>0.90899766950422489</v>
      </c>
      <c r="X9760" s="1">
        <f t="shared" si="611"/>
        <v>273.75</v>
      </c>
    </row>
    <row r="9761" spans="1:24" hidden="1" x14ac:dyDescent="0.3">
      <c r="A9761" s="18" t="str">
        <f t="shared" si="608"/>
        <v>OFF - Military - A/C unit_2013_100</v>
      </c>
      <c r="B9761" s="1" t="s">
        <v>40</v>
      </c>
      <c r="C9761" s="1">
        <v>2020</v>
      </c>
      <c r="D9761" s="1" t="s">
        <v>181</v>
      </c>
      <c r="E9761" s="1">
        <v>2013</v>
      </c>
      <c r="F9761" s="1">
        <v>100</v>
      </c>
      <c r="G9761" s="1" t="s">
        <v>5</v>
      </c>
      <c r="H9761" s="1">
        <v>1.70940416666666E-6</v>
      </c>
      <c r="I9761" s="1">
        <v>2.0343322314049498E-6</v>
      </c>
      <c r="J9761" s="1">
        <v>2.461542E-6</v>
      </c>
      <c r="K9761" s="1">
        <v>4.5653089999999998E-5</v>
      </c>
      <c r="L9761" s="1">
        <v>3.48314E-5</v>
      </c>
      <c r="M9761" s="1">
        <v>7.9967479999999997E-3</v>
      </c>
      <c r="N9761" s="1">
        <v>1.498119E-7</v>
      </c>
      <c r="O9761" s="1">
        <v>1.37826948E-7</v>
      </c>
      <c r="P9761" s="1">
        <v>9.3805939999999994E-8</v>
      </c>
      <c r="Q9761" s="1">
        <v>6.7030448506001094E-8</v>
      </c>
      <c r="R9761" s="1">
        <v>266.45</v>
      </c>
      <c r="S9761" s="1">
        <v>76.649999999999906</v>
      </c>
      <c r="T9761" s="1">
        <v>0.26</v>
      </c>
      <c r="U9761" s="1">
        <v>7741.65</v>
      </c>
      <c r="V9761" s="1">
        <f t="shared" si="609"/>
        <v>8.7011558529972624E-2</v>
      </c>
      <c r="W9761" s="1">
        <f t="shared" si="610"/>
        <v>1.4897932368145215</v>
      </c>
      <c r="X9761" s="1">
        <f t="shared" si="611"/>
        <v>294.80769230769192</v>
      </c>
    </row>
    <row r="9762" spans="1:24" hidden="1" x14ac:dyDescent="0.3">
      <c r="A9762" s="18" t="str">
        <f t="shared" si="608"/>
        <v>OFF - Military - A/C unit_2013_300</v>
      </c>
      <c r="B9762" s="1" t="s">
        <v>40</v>
      </c>
      <c r="C9762" s="1">
        <v>2020</v>
      </c>
      <c r="D9762" s="1" t="s">
        <v>181</v>
      </c>
      <c r="E9762" s="1">
        <v>2013</v>
      </c>
      <c r="F9762" s="1">
        <v>300</v>
      </c>
      <c r="G9762" s="1" t="s">
        <v>5</v>
      </c>
      <c r="H9762" s="1">
        <v>1.15115555555555E-6</v>
      </c>
      <c r="I9762" s="1">
        <v>1.3699702479338801E-6</v>
      </c>
      <c r="J9762" s="1">
        <v>1.6576640000000001E-6</v>
      </c>
      <c r="K9762" s="1">
        <v>1.183559E-5</v>
      </c>
      <c r="L9762" s="1">
        <v>1.6079229999999999E-5</v>
      </c>
      <c r="M9762" s="1">
        <v>6.8752209999999999E-3</v>
      </c>
      <c r="N9762" s="1">
        <v>1.123505E-7</v>
      </c>
      <c r="O9762" s="1">
        <v>1.0336246E-7</v>
      </c>
      <c r="P9762" s="1">
        <v>7.735803E-8</v>
      </c>
      <c r="Q9762" s="1">
        <v>5.6929969964000899E-8</v>
      </c>
      <c r="R9762" s="1">
        <v>226.3</v>
      </c>
      <c r="S9762" s="1">
        <v>32.85</v>
      </c>
      <c r="T9762" s="1">
        <v>0.11</v>
      </c>
      <c r="U9762" s="1">
        <v>6832.7999999999902</v>
      </c>
      <c r="V9762" s="1">
        <f t="shared" si="609"/>
        <v>6.63897491014762E-2</v>
      </c>
      <c r="W9762" s="1">
        <f t="shared" si="610"/>
        <v>0.77921111575588775</v>
      </c>
      <c r="X9762" s="1">
        <f t="shared" si="611"/>
        <v>298.63636363636363</v>
      </c>
    </row>
    <row r="9763" spans="1:24" hidden="1" x14ac:dyDescent="0.3">
      <c r="A9763" s="18" t="str">
        <f t="shared" si="608"/>
        <v>OFF - Military - A/C unit_2013_600</v>
      </c>
      <c r="B9763" s="1" t="s">
        <v>40</v>
      </c>
      <c r="C9763" s="1">
        <v>2020</v>
      </c>
      <c r="D9763" s="1" t="s">
        <v>181</v>
      </c>
      <c r="E9763" s="1">
        <v>2013</v>
      </c>
      <c r="F9763" s="1">
        <v>600</v>
      </c>
      <c r="G9763" s="1" t="s">
        <v>5</v>
      </c>
      <c r="H9763" s="1">
        <v>6.8922638888888899E-7</v>
      </c>
      <c r="I9763" s="1">
        <v>8.2023636363636302E-7</v>
      </c>
      <c r="J9763" s="1">
        <v>9.9248600000000006E-7</v>
      </c>
      <c r="K9763" s="1">
        <v>6.9802289999999998E-6</v>
      </c>
      <c r="L9763" s="1">
        <v>9.6270499999999996E-6</v>
      </c>
      <c r="M9763" s="1">
        <v>4.1163700000000003E-3</v>
      </c>
      <c r="N9763" s="1">
        <v>6.7267129999999998E-8</v>
      </c>
      <c r="O9763" s="1">
        <v>6.1885759599999999E-8</v>
      </c>
      <c r="P9763" s="1">
        <v>4.0403520000000002E-8</v>
      </c>
      <c r="Q9763" s="1">
        <v>3.3974336914000502E-8</v>
      </c>
      <c r="R9763" s="1">
        <v>135.05000000000001</v>
      </c>
      <c r="S9763" s="1">
        <v>10.95</v>
      </c>
      <c r="T9763" s="1">
        <v>0.04</v>
      </c>
      <c r="U9763" s="1">
        <v>3449.24999999999</v>
      </c>
      <c r="V9763" s="1">
        <f t="shared" si="609"/>
        <v>7.8741366379259423E-2</v>
      </c>
      <c r="W9763" s="1">
        <f t="shared" si="610"/>
        <v>0.92418125409703977</v>
      </c>
      <c r="X9763" s="1">
        <f t="shared" si="611"/>
        <v>273.75</v>
      </c>
    </row>
    <row r="9764" spans="1:24" hidden="1" x14ac:dyDescent="0.3">
      <c r="A9764" s="18" t="str">
        <f t="shared" si="608"/>
        <v>OFF - Military - A/C unit_2014_100</v>
      </c>
      <c r="B9764" s="1" t="s">
        <v>40</v>
      </c>
      <c r="C9764" s="1">
        <v>2020</v>
      </c>
      <c r="D9764" s="1" t="s">
        <v>181</v>
      </c>
      <c r="E9764" s="1">
        <v>2014</v>
      </c>
      <c r="F9764" s="1">
        <v>100</v>
      </c>
      <c r="G9764" s="1" t="s">
        <v>5</v>
      </c>
      <c r="H9764" s="1">
        <v>1.66429583333333E-6</v>
      </c>
      <c r="I9764" s="1">
        <v>1.9806495867768502E-6</v>
      </c>
      <c r="J9764" s="1">
        <v>2.3965860000000001E-6</v>
      </c>
      <c r="K9764" s="1">
        <v>4.6322670000000001E-5</v>
      </c>
      <c r="L9764" s="1">
        <v>3.5470689999999998E-5</v>
      </c>
      <c r="M9764" s="1">
        <v>8.1752649999999993E-3</v>
      </c>
      <c r="N9764" s="1">
        <v>1.4933230000000001E-7</v>
      </c>
      <c r="O9764" s="1">
        <v>1.3738571600000001E-7</v>
      </c>
      <c r="P9764" s="1">
        <v>9.5900050000000001E-8</v>
      </c>
      <c r="Q9764" s="1">
        <v>6.7948673828001096E-8</v>
      </c>
      <c r="R9764" s="1">
        <v>270.10000000000002</v>
      </c>
      <c r="S9764" s="1">
        <v>80.3</v>
      </c>
      <c r="T9764" s="1">
        <v>0.26</v>
      </c>
      <c r="U9764" s="1">
        <v>8110.2999999999902</v>
      </c>
      <c r="V9764" s="1">
        <f t="shared" si="609"/>
        <v>8.0864765095016486E-2</v>
      </c>
      <c r="W9764" s="1">
        <f t="shared" si="610"/>
        <v>1.4481759084280217</v>
      </c>
      <c r="X9764" s="1">
        <f t="shared" si="611"/>
        <v>308.84615384615381</v>
      </c>
    </row>
    <row r="9765" spans="1:24" hidden="1" x14ac:dyDescent="0.3">
      <c r="A9765" s="18" t="str">
        <f t="shared" si="608"/>
        <v>OFF - Military - A/C unit_2014_300</v>
      </c>
      <c r="B9765" s="1" t="s">
        <v>40</v>
      </c>
      <c r="C9765" s="1">
        <v>2020</v>
      </c>
      <c r="D9765" s="1" t="s">
        <v>181</v>
      </c>
      <c r="E9765" s="1">
        <v>2014</v>
      </c>
      <c r="F9765" s="1">
        <v>300</v>
      </c>
      <c r="G9765" s="1" t="s">
        <v>5</v>
      </c>
      <c r="H9765" s="1">
        <v>7.70347222222222E-7</v>
      </c>
      <c r="I9765" s="1">
        <v>9.1677685950413196E-7</v>
      </c>
      <c r="J9765" s="1">
        <v>1.1092999999999999E-6</v>
      </c>
      <c r="K9765" s="1">
        <v>1.200964E-5</v>
      </c>
      <c r="L9765" s="1">
        <v>3.25803E-6</v>
      </c>
      <c r="M9765" s="1">
        <v>7.0286990000000002E-3</v>
      </c>
      <c r="N9765" s="1">
        <v>1.1367309999999999E-7</v>
      </c>
      <c r="O9765" s="1">
        <v>1.04579252E-7</v>
      </c>
      <c r="P9765" s="1">
        <v>7.9084929999999994E-8</v>
      </c>
      <c r="Q9765" s="1">
        <v>5.8766420608000898E-8</v>
      </c>
      <c r="R9765" s="1">
        <v>233.6</v>
      </c>
      <c r="S9765" s="1">
        <v>32.85</v>
      </c>
      <c r="T9765" s="1">
        <v>0.11</v>
      </c>
      <c r="U9765" s="1">
        <v>6832.7999999999902</v>
      </c>
      <c r="V9765" s="1">
        <f t="shared" si="609"/>
        <v>4.4427669707653508E-2</v>
      </c>
      <c r="W9765" s="1">
        <f t="shared" si="610"/>
        <v>0.15788649030246818</v>
      </c>
      <c r="X9765" s="1">
        <f t="shared" si="611"/>
        <v>298.63636363636363</v>
      </c>
    </row>
    <row r="9766" spans="1:24" hidden="1" x14ac:dyDescent="0.3">
      <c r="A9766" s="18" t="str">
        <f t="shared" si="608"/>
        <v>OFF - Military - A/C unit_2014_600</v>
      </c>
      <c r="B9766" s="1" t="s">
        <v>40</v>
      </c>
      <c r="C9766" s="1">
        <v>2020</v>
      </c>
      <c r="D9766" s="1" t="s">
        <v>181</v>
      </c>
      <c r="E9766" s="1">
        <v>2014</v>
      </c>
      <c r="F9766" s="1">
        <v>600</v>
      </c>
      <c r="G9766" s="1" t="s">
        <v>5</v>
      </c>
      <c r="H9766" s="1">
        <v>4.61226527777777E-7</v>
      </c>
      <c r="I9766" s="1">
        <v>5.4889768595041302E-7</v>
      </c>
      <c r="J9766" s="1">
        <v>6.6416620000000003E-7</v>
      </c>
      <c r="K9766" s="1">
        <v>7.0956180000000004E-6</v>
      </c>
      <c r="L9766" s="1">
        <v>1.9506660000000001E-6</v>
      </c>
      <c r="M9766" s="1">
        <v>4.2082609999999996E-3</v>
      </c>
      <c r="N9766" s="1">
        <v>6.8058969999999998E-8</v>
      </c>
      <c r="O9766" s="1">
        <v>6.2614252400000002E-8</v>
      </c>
      <c r="P9766" s="1">
        <v>4.1305450000000003E-8</v>
      </c>
      <c r="Q9766" s="1">
        <v>3.4892562236000498E-8</v>
      </c>
      <c r="R9766" s="1">
        <v>138.69999999999999</v>
      </c>
      <c r="S9766" s="1">
        <v>14.6</v>
      </c>
      <c r="T9766" s="1">
        <v>0.04</v>
      </c>
      <c r="U9766" s="1">
        <v>4599</v>
      </c>
      <c r="V9766" s="1">
        <f t="shared" si="609"/>
        <v>3.9519968612343422E-2</v>
      </c>
      <c r="W9766" s="1">
        <f t="shared" si="610"/>
        <v>0.14044558952673336</v>
      </c>
      <c r="X9766" s="1">
        <f t="shared" si="611"/>
        <v>365</v>
      </c>
    </row>
    <row r="9767" spans="1:24" hidden="1" x14ac:dyDescent="0.3">
      <c r="A9767" s="18" t="str">
        <f t="shared" si="608"/>
        <v>OFF - Military - A/C unit_2015_100</v>
      </c>
      <c r="B9767" s="1" t="s">
        <v>40</v>
      </c>
      <c r="C9767" s="1">
        <v>2020</v>
      </c>
      <c r="D9767" s="1" t="s">
        <v>181</v>
      </c>
      <c r="E9767" s="1">
        <v>2015</v>
      </c>
      <c r="F9767" s="1">
        <v>100</v>
      </c>
      <c r="G9767" s="1" t="s">
        <v>5</v>
      </c>
      <c r="H9767" s="1">
        <v>1.23869583333333E-6</v>
      </c>
      <c r="I9767" s="1">
        <v>1.47415041322314E-6</v>
      </c>
      <c r="J9767" s="1">
        <v>1.7837219999999999E-6</v>
      </c>
      <c r="K9767" s="1">
        <v>4.6776100000000001E-5</v>
      </c>
      <c r="L9767" s="1">
        <v>1.9895439999999999E-5</v>
      </c>
      <c r="M9767" s="1">
        <v>8.3180609999999999E-3</v>
      </c>
      <c r="N9767" s="1">
        <v>1.4804979999999999E-7</v>
      </c>
      <c r="O9767" s="1">
        <v>1.3620581599999999E-7</v>
      </c>
      <c r="P9767" s="1">
        <v>9.7575119999999997E-8</v>
      </c>
      <c r="Q9767" s="1">
        <v>6.9785124472001102E-8</v>
      </c>
      <c r="R9767" s="1">
        <v>277.39999999999998</v>
      </c>
      <c r="S9767" s="1">
        <v>80.3</v>
      </c>
      <c r="T9767" s="1">
        <v>0.27</v>
      </c>
      <c r="U9767" s="1">
        <v>8110.2999999999902</v>
      </c>
      <c r="V9767" s="1">
        <f t="shared" si="609"/>
        <v>6.0185722742607035E-2</v>
      </c>
      <c r="W9767" s="1">
        <f t="shared" si="610"/>
        <v>0.81227900826217914</v>
      </c>
      <c r="X9767" s="1">
        <f t="shared" si="611"/>
        <v>297.40740740740739</v>
      </c>
    </row>
    <row r="9768" spans="1:24" hidden="1" x14ac:dyDescent="0.3">
      <c r="A9768" s="18" t="str">
        <f t="shared" si="608"/>
        <v>OFF - Military - A/C unit_2015_300</v>
      </c>
      <c r="B9768" s="1" t="s">
        <v>40</v>
      </c>
      <c r="C9768" s="1">
        <v>2020</v>
      </c>
      <c r="D9768" s="1" t="s">
        <v>181</v>
      </c>
      <c r="E9768" s="1">
        <v>2015</v>
      </c>
      <c r="F9768" s="1">
        <v>300</v>
      </c>
      <c r="G9768" s="1" t="s">
        <v>5</v>
      </c>
      <c r="H9768" s="1">
        <v>7.4690902777777702E-7</v>
      </c>
      <c r="I9768" s="1">
        <v>8.8888347107438002E-7</v>
      </c>
      <c r="J9768" s="1">
        <v>1.075549E-6</v>
      </c>
      <c r="K9768" s="1">
        <v>1.212767E-5</v>
      </c>
      <c r="L9768" s="1">
        <v>3.3015169999999999E-6</v>
      </c>
      <c r="M9768" s="1">
        <v>7.1514680000000002E-3</v>
      </c>
      <c r="N9768" s="1">
        <v>1.1445240000000001E-7</v>
      </c>
      <c r="O9768" s="1">
        <v>1.0529620800000001E-7</v>
      </c>
      <c r="P9768" s="1">
        <v>8.0466279999999997E-8</v>
      </c>
      <c r="Q9768" s="1">
        <v>5.9684645930000901E-8</v>
      </c>
      <c r="R9768" s="1">
        <v>237.25</v>
      </c>
      <c r="S9768" s="1">
        <v>32.85</v>
      </c>
      <c r="T9768" s="1">
        <v>0.11</v>
      </c>
      <c r="U9768" s="1">
        <v>6832.7999999999902</v>
      </c>
      <c r="V9768" s="1">
        <f t="shared" si="609"/>
        <v>4.3075935929322122E-2</v>
      </c>
      <c r="W9768" s="1">
        <f t="shared" si="610"/>
        <v>0.15999390177620643</v>
      </c>
      <c r="X9768" s="1">
        <f t="shared" si="611"/>
        <v>298.63636363636363</v>
      </c>
    </row>
    <row r="9769" spans="1:24" hidden="1" x14ac:dyDescent="0.3">
      <c r="A9769" s="18" t="str">
        <f t="shared" si="608"/>
        <v>OFF - Military - A/C unit_2015_600</v>
      </c>
      <c r="B9769" s="1" t="s">
        <v>40</v>
      </c>
      <c r="C9769" s="1">
        <v>2020</v>
      </c>
      <c r="D9769" s="1" t="s">
        <v>181</v>
      </c>
      <c r="E9769" s="1">
        <v>2015</v>
      </c>
      <c r="F9769" s="1">
        <v>600</v>
      </c>
      <c r="G9769" s="1" t="s">
        <v>5</v>
      </c>
      <c r="H9769" s="1">
        <v>4.4719354166666602E-7</v>
      </c>
      <c r="I9769" s="1">
        <v>5.3219727272727204E-7</v>
      </c>
      <c r="J9769" s="1">
        <v>6.439587E-7</v>
      </c>
      <c r="K9769" s="1">
        <v>7.1784179999999998E-6</v>
      </c>
      <c r="L9769" s="1">
        <v>1.9767020000000001E-6</v>
      </c>
      <c r="M9769" s="1">
        <v>4.2817649999999999E-3</v>
      </c>
      <c r="N9769" s="1">
        <v>6.8525570000000003E-8</v>
      </c>
      <c r="O9769" s="1">
        <v>6.3043524400000006E-8</v>
      </c>
      <c r="P9769" s="1">
        <v>4.2026919999999997E-8</v>
      </c>
      <c r="Q9769" s="1">
        <v>3.5810787558000501E-8</v>
      </c>
      <c r="R9769" s="1">
        <v>142.35</v>
      </c>
      <c r="S9769" s="1">
        <v>14.6</v>
      </c>
      <c r="T9769" s="1">
        <v>0.04</v>
      </c>
      <c r="U9769" s="1">
        <v>4599</v>
      </c>
      <c r="V9769" s="1">
        <f t="shared" si="609"/>
        <v>3.8317559086333282E-2</v>
      </c>
      <c r="W9769" s="1">
        <f t="shared" si="610"/>
        <v>0.14232014999424444</v>
      </c>
      <c r="X9769" s="1">
        <f t="shared" si="611"/>
        <v>365</v>
      </c>
    </row>
    <row r="9770" spans="1:24" hidden="1" x14ac:dyDescent="0.3">
      <c r="A9770" s="18" t="str">
        <f t="shared" si="608"/>
        <v>OFF - Military - A/C unit_2016_100</v>
      </c>
      <c r="B9770" s="1" t="s">
        <v>40</v>
      </c>
      <c r="C9770" s="1">
        <v>2020</v>
      </c>
      <c r="D9770" s="1" t="s">
        <v>181</v>
      </c>
      <c r="E9770" s="1">
        <v>2016</v>
      </c>
      <c r="F9770" s="1">
        <v>100</v>
      </c>
      <c r="G9770" s="1" t="s">
        <v>5</v>
      </c>
      <c r="H9770" s="1">
        <v>1.1912604166666599E-6</v>
      </c>
      <c r="I9770" s="1">
        <v>1.4176983471074301E-6</v>
      </c>
      <c r="J9770" s="1">
        <v>1.7154149999999999E-6</v>
      </c>
      <c r="K9770" s="1">
        <v>4.7067700000000003E-5</v>
      </c>
      <c r="L9770" s="1">
        <v>2.00935E-5</v>
      </c>
      <c r="M9770" s="1">
        <v>8.4340449999999994E-3</v>
      </c>
      <c r="N9770" s="1">
        <v>1.4616910000000001E-7</v>
      </c>
      <c r="O9770" s="1">
        <v>1.34475572E-7</v>
      </c>
      <c r="P9770" s="1">
        <v>9.8935679999999997E-8</v>
      </c>
      <c r="Q9770" s="1">
        <v>7.0703349794001104E-8</v>
      </c>
      <c r="R9770" s="1">
        <v>281.05</v>
      </c>
      <c r="S9770" s="1">
        <v>80.3</v>
      </c>
      <c r="T9770" s="1">
        <v>0.27</v>
      </c>
      <c r="U9770" s="1">
        <v>8110.2999999999902</v>
      </c>
      <c r="V9770" s="1">
        <f t="shared" si="609"/>
        <v>5.7880931882047043E-2</v>
      </c>
      <c r="W9770" s="1">
        <f t="shared" si="610"/>
        <v>0.82036528232178307</v>
      </c>
      <c r="X9770" s="1">
        <f t="shared" si="611"/>
        <v>297.40740740740739</v>
      </c>
    </row>
    <row r="9771" spans="1:24" hidden="1" x14ac:dyDescent="0.3">
      <c r="A9771" s="18" t="str">
        <f t="shared" si="608"/>
        <v>OFF - Military - A/C unit_2016_300</v>
      </c>
      <c r="B9771" s="1" t="s">
        <v>40</v>
      </c>
      <c r="C9771" s="1">
        <v>2020</v>
      </c>
      <c r="D9771" s="1" t="s">
        <v>181</v>
      </c>
      <c r="E9771" s="1">
        <v>2016</v>
      </c>
      <c r="F9771" s="1">
        <v>300</v>
      </c>
      <c r="G9771" s="1" t="s">
        <v>5</v>
      </c>
      <c r="H9771" s="1">
        <v>7.1991597222222196E-7</v>
      </c>
      <c r="I9771" s="1">
        <v>8.5675950413223101E-7</v>
      </c>
      <c r="J9771" s="1">
        <v>1.036679E-6</v>
      </c>
      <c r="K9771" s="1">
        <v>1.2203760000000001E-5</v>
      </c>
      <c r="L9771" s="1">
        <v>3.3339450000000001E-6</v>
      </c>
      <c r="M9771" s="1">
        <v>7.2511870000000001E-3</v>
      </c>
      <c r="N9771" s="1">
        <v>1.148253E-7</v>
      </c>
      <c r="O9771" s="1">
        <v>1.0563927600000001E-7</v>
      </c>
      <c r="P9771" s="1">
        <v>8.1588279999999999E-8</v>
      </c>
      <c r="Q9771" s="1">
        <v>6.0602871252000996E-8</v>
      </c>
      <c r="R9771" s="1">
        <v>240.9</v>
      </c>
      <c r="S9771" s="1">
        <v>32.85</v>
      </c>
      <c r="T9771" s="1">
        <v>0.11</v>
      </c>
      <c r="U9771" s="1">
        <v>6832.7999999999902</v>
      </c>
      <c r="V9771" s="1">
        <f t="shared" si="609"/>
        <v>4.1519185256342309E-2</v>
      </c>
      <c r="W9771" s="1">
        <f t="shared" si="610"/>
        <v>0.16156538611107393</v>
      </c>
      <c r="X9771" s="1">
        <f t="shared" si="611"/>
        <v>298.63636363636363</v>
      </c>
    </row>
    <row r="9772" spans="1:24" hidden="1" x14ac:dyDescent="0.3">
      <c r="A9772" s="18" t="str">
        <f t="shared" si="608"/>
        <v>OFF - Military - A/C unit_2016_600</v>
      </c>
      <c r="B9772" s="1" t="s">
        <v>40</v>
      </c>
      <c r="C9772" s="1">
        <v>2020</v>
      </c>
      <c r="D9772" s="1" t="s">
        <v>181</v>
      </c>
      <c r="E9772" s="1">
        <v>2016</v>
      </c>
      <c r="F9772" s="1">
        <v>600</v>
      </c>
      <c r="G9772" s="1" t="s">
        <v>5</v>
      </c>
      <c r="H9772" s="1">
        <v>4.3103201388888798E-7</v>
      </c>
      <c r="I9772" s="1">
        <v>5.1296371900826397E-7</v>
      </c>
      <c r="J9772" s="1">
        <v>6.2068610000000002E-7</v>
      </c>
      <c r="K9772" s="1">
        <v>7.2367999999999999E-6</v>
      </c>
      <c r="L9772" s="1">
        <v>1.9961170000000001E-6</v>
      </c>
      <c r="M9772" s="1">
        <v>4.3414689999999997E-3</v>
      </c>
      <c r="N9772" s="1">
        <v>6.8748829999999995E-8</v>
      </c>
      <c r="O9772" s="1">
        <v>6.3248923599999995E-8</v>
      </c>
      <c r="P9772" s="1">
        <v>4.2612929999999997E-8</v>
      </c>
      <c r="Q9772" s="1">
        <v>3.5810787558000501E-8</v>
      </c>
      <c r="R9772" s="1">
        <v>142.35</v>
      </c>
      <c r="S9772" s="1">
        <v>14.6</v>
      </c>
      <c r="T9772" s="1">
        <v>0.04</v>
      </c>
      <c r="U9772" s="1">
        <v>4599</v>
      </c>
      <c r="V9772" s="1">
        <f t="shared" si="609"/>
        <v>3.6932766512535319E-2</v>
      </c>
      <c r="W9772" s="1">
        <f t="shared" si="610"/>
        <v>0.14371800648052221</v>
      </c>
      <c r="X9772" s="1">
        <f t="shared" si="611"/>
        <v>365</v>
      </c>
    </row>
    <row r="9773" spans="1:24" hidden="1" x14ac:dyDescent="0.3">
      <c r="A9773" s="18" t="str">
        <f t="shared" si="608"/>
        <v>OFF - Military - A/C unit_2017_100</v>
      </c>
      <c r="B9773" s="1" t="s">
        <v>40</v>
      </c>
      <c r="C9773" s="1">
        <v>2020</v>
      </c>
      <c r="D9773" s="1" t="s">
        <v>181</v>
      </c>
      <c r="E9773" s="1">
        <v>2017</v>
      </c>
      <c r="F9773" s="1">
        <v>100</v>
      </c>
      <c r="G9773" s="1" t="s">
        <v>5</v>
      </c>
      <c r="H9773" s="1">
        <v>1.1444472222222199E-6</v>
      </c>
      <c r="I9773" s="1">
        <v>1.3619867768594999E-6</v>
      </c>
      <c r="J9773" s="1">
        <v>1.648004E-6</v>
      </c>
      <c r="K9773" s="1">
        <v>4.7448950000000002E-5</v>
      </c>
      <c r="L9773" s="1">
        <v>2.0332050000000001E-5</v>
      </c>
      <c r="M9773" s="1">
        <v>8.5680089999999997E-3</v>
      </c>
      <c r="N9773" s="1">
        <v>1.444832E-7</v>
      </c>
      <c r="O9773" s="1">
        <v>1.3292454399999999E-7</v>
      </c>
      <c r="P9773" s="1">
        <v>1.0050709999999999E-7</v>
      </c>
      <c r="Q9773" s="1">
        <v>7.1621575116001094E-8</v>
      </c>
      <c r="R9773" s="1">
        <v>284.7</v>
      </c>
      <c r="S9773" s="1">
        <v>83.95</v>
      </c>
      <c r="T9773" s="1">
        <v>0.27</v>
      </c>
      <c r="U9773" s="1">
        <v>8478.9500000000007</v>
      </c>
      <c r="V9773" s="1">
        <f t="shared" si="609"/>
        <v>5.318870512478361E-2</v>
      </c>
      <c r="W9773" s="1">
        <f t="shared" si="610"/>
        <v>0.79401315079281098</v>
      </c>
      <c r="X9773" s="1">
        <f t="shared" si="611"/>
        <v>310.92592592592592</v>
      </c>
    </row>
    <row r="9774" spans="1:24" hidden="1" x14ac:dyDescent="0.3">
      <c r="A9774" s="18" t="str">
        <f t="shared" si="608"/>
        <v>OFF - Military - A/C unit_2017_300</v>
      </c>
      <c r="B9774" s="1" t="s">
        <v>40</v>
      </c>
      <c r="C9774" s="1">
        <v>2020</v>
      </c>
      <c r="D9774" s="1" t="s">
        <v>181</v>
      </c>
      <c r="E9774" s="1">
        <v>2017</v>
      </c>
      <c r="F9774" s="1">
        <v>300</v>
      </c>
      <c r="G9774" s="1" t="s">
        <v>5</v>
      </c>
      <c r="H9774" s="1">
        <v>6.9334916666666601E-7</v>
      </c>
      <c r="I9774" s="1">
        <v>8.2514280991735501E-7</v>
      </c>
      <c r="J9774" s="1">
        <v>9.9842279999999996E-7</v>
      </c>
      <c r="K9774" s="1">
        <v>1.230311E-5</v>
      </c>
      <c r="L9774" s="1">
        <v>3.3730769999999999E-6</v>
      </c>
      <c r="M9774" s="1">
        <v>7.3663649999999997E-3</v>
      </c>
      <c r="N9774" s="1">
        <v>1.154068E-7</v>
      </c>
      <c r="O9774" s="1">
        <v>1.06174256E-7</v>
      </c>
      <c r="P9774" s="1">
        <v>8.2884230000000003E-8</v>
      </c>
      <c r="Q9774" s="1">
        <v>6.1521096574000998E-8</v>
      </c>
      <c r="R9774" s="1">
        <v>244.55</v>
      </c>
      <c r="S9774" s="1">
        <v>32.85</v>
      </c>
      <c r="T9774" s="1">
        <v>0.11</v>
      </c>
      <c r="U9774" s="1">
        <v>6832.7999999999902</v>
      </c>
      <c r="V9774" s="1">
        <f t="shared" si="609"/>
        <v>3.9987017386631733E-2</v>
      </c>
      <c r="W9774" s="1">
        <f t="shared" si="610"/>
        <v>0.16346175113488162</v>
      </c>
      <c r="X9774" s="1">
        <f t="shared" si="611"/>
        <v>298.63636363636363</v>
      </c>
    </row>
    <row r="9775" spans="1:24" hidden="1" x14ac:dyDescent="0.3">
      <c r="A9775" s="18" t="str">
        <f t="shared" si="608"/>
        <v>OFF - Military - A/C unit_2017_600</v>
      </c>
      <c r="B9775" s="1" t="s">
        <v>40</v>
      </c>
      <c r="C9775" s="1">
        <v>2020</v>
      </c>
      <c r="D9775" s="1" t="s">
        <v>181</v>
      </c>
      <c r="E9775" s="1">
        <v>2017</v>
      </c>
      <c r="F9775" s="1">
        <v>600</v>
      </c>
      <c r="G9775" s="1" t="s">
        <v>5</v>
      </c>
      <c r="H9775" s="1">
        <v>4.1512576388888799E-7</v>
      </c>
      <c r="I9775" s="1">
        <v>4.94033966942148E-7</v>
      </c>
      <c r="J9775" s="1">
        <v>5.9778109999999996E-7</v>
      </c>
      <c r="K9775" s="1">
        <v>7.3093770000000003E-6</v>
      </c>
      <c r="L9775" s="1">
        <v>2.0195470000000001E-6</v>
      </c>
      <c r="M9775" s="1">
        <v>4.4104299999999999E-3</v>
      </c>
      <c r="N9775" s="1">
        <v>6.9096990000000003E-8</v>
      </c>
      <c r="O9775" s="1">
        <v>6.3569230800000006E-8</v>
      </c>
      <c r="P9775" s="1">
        <v>4.3289809999999998E-8</v>
      </c>
      <c r="Q9775" s="1">
        <v>3.6729012880000603E-8</v>
      </c>
      <c r="R9775" s="1">
        <v>146</v>
      </c>
      <c r="S9775" s="1">
        <v>14.6</v>
      </c>
      <c r="T9775" s="1">
        <v>0.05</v>
      </c>
      <c r="U9775" s="1">
        <v>4599</v>
      </c>
      <c r="V9775" s="1">
        <f t="shared" si="609"/>
        <v>3.556984728980802E-2</v>
      </c>
      <c r="W9775" s="1">
        <f t="shared" si="610"/>
        <v>0.14540493810418889</v>
      </c>
      <c r="X9775" s="1">
        <f t="shared" si="611"/>
        <v>292</v>
      </c>
    </row>
    <row r="9776" spans="1:24" hidden="1" x14ac:dyDescent="0.3">
      <c r="A9776" s="18" t="str">
        <f t="shared" si="608"/>
        <v>OFF - Military - A/C unit_2018_100</v>
      </c>
      <c r="B9776" s="1" t="s">
        <v>40</v>
      </c>
      <c r="C9776" s="1">
        <v>2020</v>
      </c>
      <c r="D9776" s="1" t="s">
        <v>181</v>
      </c>
      <c r="E9776" s="1">
        <v>2018</v>
      </c>
      <c r="F9776" s="1">
        <v>100</v>
      </c>
      <c r="G9776" s="1" t="s">
        <v>5</v>
      </c>
      <c r="H9776" s="1">
        <v>1.09217638888888E-6</v>
      </c>
      <c r="I9776" s="1">
        <v>1.2997801652892501E-6</v>
      </c>
      <c r="J9776" s="1">
        <v>1.5727340000000001E-6</v>
      </c>
      <c r="K9776" s="1">
        <v>4.7670260000000001E-5</v>
      </c>
      <c r="L9776" s="1">
        <v>2.050421E-5</v>
      </c>
      <c r="M9776" s="1">
        <v>8.6749519999999997E-3</v>
      </c>
      <c r="N9776" s="1">
        <v>1.4222880000000001E-7</v>
      </c>
      <c r="O9776" s="1">
        <v>1.3085049600000001E-7</v>
      </c>
      <c r="P9776" s="1">
        <v>1.017616E-7</v>
      </c>
      <c r="Q9776" s="1">
        <v>7.2539800438001097E-8</v>
      </c>
      <c r="R9776" s="1">
        <v>288.35000000000002</v>
      </c>
      <c r="S9776" s="1">
        <v>83.95</v>
      </c>
      <c r="T9776" s="1">
        <v>0.28000000000000003</v>
      </c>
      <c r="U9776" s="1">
        <v>8478.9500000000007</v>
      </c>
      <c r="V9776" s="1">
        <f t="shared" si="609"/>
        <v>5.0759394373873667E-2</v>
      </c>
      <c r="W9776" s="1">
        <f t="shared" si="610"/>
        <v>0.80073639336011193</v>
      </c>
      <c r="X9776" s="1">
        <f t="shared" si="611"/>
        <v>299.82142857142856</v>
      </c>
    </row>
    <row r="9777" spans="1:24" hidden="1" x14ac:dyDescent="0.3">
      <c r="A9777" s="18" t="str">
        <f t="shared" si="608"/>
        <v>OFF - Military - A/C unit_2018_300</v>
      </c>
      <c r="B9777" s="1" t="s">
        <v>40</v>
      </c>
      <c r="C9777" s="1">
        <v>2020</v>
      </c>
      <c r="D9777" s="1" t="s">
        <v>181</v>
      </c>
      <c r="E9777" s="1">
        <v>2018</v>
      </c>
      <c r="F9777" s="1">
        <v>300</v>
      </c>
      <c r="G9777" s="1" t="s">
        <v>5</v>
      </c>
      <c r="H9777" s="1">
        <v>6.6352673611111101E-7</v>
      </c>
      <c r="I9777" s="1">
        <v>7.8965165289256096E-7</v>
      </c>
      <c r="J9777" s="1">
        <v>9.5547849999999994E-7</v>
      </c>
      <c r="K9777" s="1">
        <v>1.2361000000000001E-5</v>
      </c>
      <c r="L9777" s="1">
        <v>3.4011820000000001E-6</v>
      </c>
      <c r="M9777" s="1">
        <v>7.4583080000000003E-3</v>
      </c>
      <c r="N9777" s="1">
        <v>1.1558930000000001E-7</v>
      </c>
      <c r="O9777" s="1">
        <v>1.06342156E-7</v>
      </c>
      <c r="P9777" s="1">
        <v>8.3918760000000001E-8</v>
      </c>
      <c r="Q9777" s="1">
        <v>6.1521096574000998E-8</v>
      </c>
      <c r="R9777" s="1">
        <v>244.55</v>
      </c>
      <c r="S9777" s="1">
        <v>36.5</v>
      </c>
      <c r="T9777" s="1">
        <v>0.12</v>
      </c>
      <c r="U9777" s="1">
        <v>7592</v>
      </c>
      <c r="V9777" s="1">
        <f t="shared" si="609"/>
        <v>3.4440381222110961E-2</v>
      </c>
      <c r="W9777" s="1">
        <f t="shared" si="610"/>
        <v>0.14834136578666732</v>
      </c>
      <c r="X9777" s="1">
        <f t="shared" si="611"/>
        <v>304.16666666666669</v>
      </c>
    </row>
    <row r="9778" spans="1:24" hidden="1" x14ac:dyDescent="0.3">
      <c r="A9778" s="18" t="str">
        <f t="shared" si="608"/>
        <v>OFF - Military - A/C unit_2018_600</v>
      </c>
      <c r="B9778" s="1" t="s">
        <v>40</v>
      </c>
      <c r="C9778" s="1">
        <v>2020</v>
      </c>
      <c r="D9778" s="1" t="s">
        <v>181</v>
      </c>
      <c r="E9778" s="1">
        <v>2018</v>
      </c>
      <c r="F9778" s="1">
        <v>600</v>
      </c>
      <c r="G9778" s="1" t="s">
        <v>5</v>
      </c>
      <c r="H9778" s="1">
        <v>3.97270347222222E-7</v>
      </c>
      <c r="I9778" s="1">
        <v>4.7278454545454498E-7</v>
      </c>
      <c r="J9778" s="1">
        <v>5.7206930000000002E-7</v>
      </c>
      <c r="K9778" s="1">
        <v>7.3577080000000001E-6</v>
      </c>
      <c r="L9778" s="1">
        <v>2.0363739999999998E-6</v>
      </c>
      <c r="M9778" s="1">
        <v>4.4654789999999996E-3</v>
      </c>
      <c r="N9778" s="1">
        <v>6.9206280000000001E-8</v>
      </c>
      <c r="O9778" s="1">
        <v>6.3669777599999996E-8</v>
      </c>
      <c r="P9778" s="1">
        <v>4.3830129999999998E-8</v>
      </c>
      <c r="Q9778" s="1">
        <v>3.6729012880000603E-8</v>
      </c>
      <c r="R9778" s="1">
        <v>146</v>
      </c>
      <c r="S9778" s="1">
        <v>14.6</v>
      </c>
      <c r="T9778" s="1">
        <v>0.05</v>
      </c>
      <c r="U9778" s="1">
        <v>4599</v>
      </c>
      <c r="V9778" s="1">
        <f t="shared" si="609"/>
        <v>3.4039914678111079E-2</v>
      </c>
      <c r="W9778" s="1">
        <f t="shared" si="610"/>
        <v>0.14661646172482221</v>
      </c>
      <c r="X9778" s="1">
        <f t="shared" si="611"/>
        <v>292</v>
      </c>
    </row>
    <row r="9779" spans="1:24" hidden="1" x14ac:dyDescent="0.3">
      <c r="A9779" s="18" t="str">
        <f t="shared" si="608"/>
        <v>OFF - Military - A/C unit_2019_100</v>
      </c>
      <c r="B9779" s="1" t="s">
        <v>40</v>
      </c>
      <c r="C9779" s="1">
        <v>2020</v>
      </c>
      <c r="D9779" s="1" t="s">
        <v>181</v>
      </c>
      <c r="E9779" s="1">
        <v>2019</v>
      </c>
      <c r="F9779" s="1">
        <v>100</v>
      </c>
      <c r="G9779" s="1" t="s">
        <v>5</v>
      </c>
      <c r="H9779" s="1">
        <v>1.03935555555555E-6</v>
      </c>
      <c r="I9779" s="1">
        <v>1.2369190082644601E-6</v>
      </c>
      <c r="J9779" s="1">
        <v>1.4966720000000001E-6</v>
      </c>
      <c r="K9779" s="1">
        <v>4.7932749999999999E-5</v>
      </c>
      <c r="L9779" s="1">
        <v>2.0696089999999999E-5</v>
      </c>
      <c r="M9779" s="1">
        <v>8.7911250000000003E-3</v>
      </c>
      <c r="N9779" s="1">
        <v>1.400214E-7</v>
      </c>
      <c r="O9779" s="1">
        <v>1.2881968799999999E-7</v>
      </c>
      <c r="P9779" s="1">
        <v>1.031244E-7</v>
      </c>
      <c r="Q9779" s="1">
        <v>7.3458025760001205E-8</v>
      </c>
      <c r="R9779" s="1">
        <v>292</v>
      </c>
      <c r="S9779" s="1">
        <v>83.95</v>
      </c>
      <c r="T9779" s="1">
        <v>0.28000000000000003</v>
      </c>
      <c r="U9779" s="1">
        <v>8478.9500000000007</v>
      </c>
      <c r="V9779" s="1">
        <f t="shared" si="609"/>
        <v>4.830452212283478E-2</v>
      </c>
      <c r="W9779" s="1">
        <f t="shared" si="610"/>
        <v>0.80822974712297024</v>
      </c>
      <c r="X9779" s="1">
        <f t="shared" si="611"/>
        <v>299.82142857142856</v>
      </c>
    </row>
    <row r="9780" spans="1:24" hidden="1" x14ac:dyDescent="0.3">
      <c r="A9780" s="18" t="str">
        <f t="shared" si="608"/>
        <v>OFF - Military - A/C unit_2019_300</v>
      </c>
      <c r="B9780" s="1" t="s">
        <v>40</v>
      </c>
      <c r="C9780" s="1">
        <v>2020</v>
      </c>
      <c r="D9780" s="1" t="s">
        <v>181</v>
      </c>
      <c r="E9780" s="1">
        <v>2019</v>
      </c>
      <c r="F9780" s="1">
        <v>300</v>
      </c>
      <c r="G9780" s="1" t="s">
        <v>5</v>
      </c>
      <c r="H9780" s="1">
        <v>6.33420833333333E-7</v>
      </c>
      <c r="I9780" s="1">
        <v>7.5382314049586703E-7</v>
      </c>
      <c r="J9780" s="1">
        <v>9.12126E-7</v>
      </c>
      <c r="K9780" s="1">
        <v>1.2429580000000001E-5</v>
      </c>
      <c r="L9780" s="1">
        <v>3.4325449999999999E-6</v>
      </c>
      <c r="M9780" s="1">
        <v>7.5581870000000001E-3</v>
      </c>
      <c r="N9780" s="1">
        <v>1.158625E-7</v>
      </c>
      <c r="O9780" s="1">
        <v>1.0659349999999999E-7</v>
      </c>
      <c r="P9780" s="1">
        <v>8.5042570000000004E-8</v>
      </c>
      <c r="Q9780" s="1">
        <v>6.2439321896001001E-8</v>
      </c>
      <c r="R9780" s="1">
        <v>248.2</v>
      </c>
      <c r="S9780" s="1">
        <v>36.5</v>
      </c>
      <c r="T9780" s="1">
        <v>0.12</v>
      </c>
      <c r="U9780" s="1">
        <v>7592</v>
      </c>
      <c r="V9780" s="1">
        <f t="shared" si="609"/>
        <v>3.2877733159458009E-2</v>
      </c>
      <c r="W9780" s="1">
        <f t="shared" si="610"/>
        <v>0.14970925208477404</v>
      </c>
      <c r="X9780" s="1">
        <f t="shared" si="611"/>
        <v>304.16666666666669</v>
      </c>
    </row>
    <row r="9781" spans="1:24" hidden="1" x14ac:dyDescent="0.3">
      <c r="A9781" s="18" t="str">
        <f t="shared" si="608"/>
        <v>OFF - Military - A/C unit_2019_600</v>
      </c>
      <c r="B9781" s="1" t="s">
        <v>40</v>
      </c>
      <c r="C9781" s="1">
        <v>2020</v>
      </c>
      <c r="D9781" s="1" t="s">
        <v>181</v>
      </c>
      <c r="E9781" s="1">
        <v>2019</v>
      </c>
      <c r="F9781" s="1">
        <v>600</v>
      </c>
      <c r="G9781" s="1" t="s">
        <v>5</v>
      </c>
      <c r="H9781" s="1">
        <v>3.7924520833333297E-7</v>
      </c>
      <c r="I9781" s="1">
        <v>4.5133314049586702E-7</v>
      </c>
      <c r="J9781" s="1">
        <v>5.4611310000000003E-7</v>
      </c>
      <c r="K9781" s="1">
        <v>7.412763E-6</v>
      </c>
      <c r="L9781" s="1">
        <v>2.0551520000000002E-6</v>
      </c>
      <c r="M9781" s="1">
        <v>4.5252799999999996E-3</v>
      </c>
      <c r="N9781" s="1">
        <v>6.9369829999999997E-8</v>
      </c>
      <c r="O9781" s="1">
        <v>6.3820243600000003E-8</v>
      </c>
      <c r="P9781" s="1">
        <v>4.4417090000000002E-8</v>
      </c>
      <c r="Q9781" s="1">
        <v>3.7647238202000599E-8</v>
      </c>
      <c r="R9781" s="1">
        <v>149.64999999999901</v>
      </c>
      <c r="S9781" s="1">
        <v>14.6</v>
      </c>
      <c r="T9781" s="1">
        <v>0.05</v>
      </c>
      <c r="U9781" s="1">
        <v>4599</v>
      </c>
      <c r="V9781" s="1">
        <f t="shared" si="609"/>
        <v>3.2495439501121159E-2</v>
      </c>
      <c r="W9781" s="1">
        <f t="shared" si="610"/>
        <v>0.14796845498257777</v>
      </c>
      <c r="X9781" s="1">
        <f t="shared" si="611"/>
        <v>292</v>
      </c>
    </row>
    <row r="9782" spans="1:24" hidden="1" x14ac:dyDescent="0.3">
      <c r="A9782" s="18" t="str">
        <f t="shared" si="608"/>
        <v>OFF - Military - A/C unit_2020_100</v>
      </c>
      <c r="B9782" s="1" t="s">
        <v>40</v>
      </c>
      <c r="C9782" s="1">
        <v>2020</v>
      </c>
      <c r="D9782" s="1" t="s">
        <v>181</v>
      </c>
      <c r="E9782" s="1">
        <v>2020</v>
      </c>
      <c r="F9782" s="1">
        <v>100</v>
      </c>
      <c r="G9782" s="1" t="s">
        <v>5</v>
      </c>
      <c r="H9782" s="1">
        <v>9.8178333333333294E-7</v>
      </c>
      <c r="I9782" s="1">
        <v>1.1684033057851201E-6</v>
      </c>
      <c r="J9782" s="1">
        <v>1.4137680000000001E-6</v>
      </c>
      <c r="K9782" s="1">
        <v>4.8040049999999998E-5</v>
      </c>
      <c r="L9782" s="1">
        <v>2.0822829999999999E-5</v>
      </c>
      <c r="M9782" s="1">
        <v>8.8804490000000003E-3</v>
      </c>
      <c r="N9782" s="1">
        <v>1.3729030000000001E-7</v>
      </c>
      <c r="O9782" s="1">
        <v>1.2630707600000001E-7</v>
      </c>
      <c r="P9782" s="1">
        <v>1.041722E-7</v>
      </c>
      <c r="Q9782" s="1">
        <v>7.4376251082001194E-8</v>
      </c>
      <c r="R9782" s="1">
        <v>295.64999999999998</v>
      </c>
      <c r="S9782" s="1">
        <v>83.95</v>
      </c>
      <c r="T9782" s="1">
        <v>0.28000000000000003</v>
      </c>
      <c r="U9782" s="1">
        <v>8478.9500000000007</v>
      </c>
      <c r="V9782" s="1">
        <f t="shared" si="609"/>
        <v>4.5628826912346723E-2</v>
      </c>
      <c r="W9782" s="1">
        <f t="shared" si="610"/>
        <v>0.81317923459380959</v>
      </c>
      <c r="X9782" s="1">
        <f t="shared" si="611"/>
        <v>299.82142857142856</v>
      </c>
    </row>
    <row r="9783" spans="1:24" hidden="1" x14ac:dyDescent="0.3">
      <c r="A9783" s="18" t="str">
        <f t="shared" si="608"/>
        <v>OFF - Military - A/C unit_2020_300</v>
      </c>
      <c r="B9783" s="1" t="s">
        <v>40</v>
      </c>
      <c r="C9783" s="1">
        <v>2020</v>
      </c>
      <c r="D9783" s="1" t="s">
        <v>181</v>
      </c>
      <c r="E9783" s="1">
        <v>2020</v>
      </c>
      <c r="F9783" s="1">
        <v>300</v>
      </c>
      <c r="G9783" s="1" t="s">
        <v>5</v>
      </c>
      <c r="H9783" s="1">
        <v>6.0046881944444399E-7</v>
      </c>
      <c r="I9783" s="1">
        <v>7.1460752066115704E-7</v>
      </c>
      <c r="J9783" s="1">
        <v>8.6467510000000005E-7</v>
      </c>
      <c r="K9783" s="1">
        <v>1.245793E-5</v>
      </c>
      <c r="L9783" s="1">
        <v>3.4530939999999999E-6</v>
      </c>
      <c r="M9783" s="1">
        <v>7.6349820000000002E-3</v>
      </c>
      <c r="N9783" s="1">
        <v>1.15752E-7</v>
      </c>
      <c r="O9783" s="1">
        <v>1.0649184E-7</v>
      </c>
      <c r="P9783" s="1">
        <v>8.5906650000000004E-8</v>
      </c>
      <c r="Q9783" s="1">
        <v>6.3357547218001004E-8</v>
      </c>
      <c r="R9783" s="1">
        <v>251.85</v>
      </c>
      <c r="S9783" s="1">
        <v>36.5</v>
      </c>
      <c r="T9783" s="1">
        <v>0.12</v>
      </c>
      <c r="U9783" s="1">
        <v>7592</v>
      </c>
      <c r="V9783" s="1">
        <f t="shared" si="609"/>
        <v>3.1167357588126748E-2</v>
      </c>
      <c r="W9783" s="1">
        <f t="shared" si="610"/>
        <v>0.15060548954738268</v>
      </c>
      <c r="X9783" s="1">
        <f t="shared" si="611"/>
        <v>304.16666666666669</v>
      </c>
    </row>
    <row r="9784" spans="1:24" hidden="1" x14ac:dyDescent="0.3">
      <c r="A9784" s="18" t="str">
        <f t="shared" si="608"/>
        <v>OFF - Military - A/C unit_2020_600</v>
      </c>
      <c r="B9784" s="1" t="s">
        <v>40</v>
      </c>
      <c r="C9784" s="1">
        <v>2020</v>
      </c>
      <c r="D9784" s="1" t="s">
        <v>181</v>
      </c>
      <c r="E9784" s="1">
        <v>2020</v>
      </c>
      <c r="F9784" s="1">
        <v>600</v>
      </c>
      <c r="G9784" s="1" t="s">
        <v>5</v>
      </c>
      <c r="H9784" s="1">
        <v>3.5951590277777698E-7</v>
      </c>
      <c r="I9784" s="1">
        <v>4.2785363636363603E-7</v>
      </c>
      <c r="J9784" s="1">
        <v>5.1770289999999997E-7</v>
      </c>
      <c r="K9784" s="1">
        <v>7.4441590000000002E-6</v>
      </c>
      <c r="L9784" s="1">
        <v>2.0674540000000001E-6</v>
      </c>
      <c r="M9784" s="1">
        <v>4.5712569999999996E-3</v>
      </c>
      <c r="N9784" s="1">
        <v>6.9303649999999997E-8</v>
      </c>
      <c r="O9784" s="1">
        <v>6.3759357999999997E-8</v>
      </c>
      <c r="P9784" s="1">
        <v>4.4868379999999997E-8</v>
      </c>
      <c r="Q9784" s="1">
        <v>3.7647238202000599E-8</v>
      </c>
      <c r="R9784" s="1">
        <v>149.64999999999901</v>
      </c>
      <c r="S9784" s="1">
        <v>14.6</v>
      </c>
      <c r="T9784" s="1">
        <v>0.05</v>
      </c>
      <c r="U9784" s="1">
        <v>4599</v>
      </c>
      <c r="V9784" s="1">
        <f t="shared" si="609"/>
        <v>3.0804943639888862E-2</v>
      </c>
      <c r="W9784" s="1">
        <f t="shared" si="610"/>
        <v>0.14885418408348888</v>
      </c>
      <c r="X9784" s="1">
        <f t="shared" si="611"/>
        <v>292</v>
      </c>
    </row>
    <row r="9785" spans="1:24" hidden="1" x14ac:dyDescent="0.3">
      <c r="A9785" s="18" t="str">
        <f t="shared" si="608"/>
        <v>OFF - Military - Aircraft Support_1989_100</v>
      </c>
      <c r="B9785" s="1" t="s">
        <v>40</v>
      </c>
      <c r="C9785" s="1">
        <v>2020</v>
      </c>
      <c r="D9785" s="1" t="s">
        <v>182</v>
      </c>
      <c r="E9785" s="1">
        <v>1989</v>
      </c>
      <c r="F9785" s="1">
        <v>100</v>
      </c>
      <c r="G9785" s="1" t="s">
        <v>5</v>
      </c>
      <c r="H9785" s="1">
        <v>1.7162083333333301E-8</v>
      </c>
      <c r="I9785" s="1">
        <v>2.0424297520661101E-8</v>
      </c>
      <c r="J9785" s="1">
        <v>2.4713399999999999E-8</v>
      </c>
      <c r="K9785" s="1">
        <v>6.2891390000000002E-8</v>
      </c>
      <c r="L9785" s="1">
        <v>1.428677E-7</v>
      </c>
      <c r="M9785" s="1">
        <v>8.1673959999999998E-6</v>
      </c>
      <c r="N9785" s="1">
        <v>1.2126530000000001E-8</v>
      </c>
      <c r="O9785" s="1">
        <v>1.11564076E-8</v>
      </c>
      <c r="P9785" s="1">
        <v>9.5807749999999997E-11</v>
      </c>
      <c r="Q9785" s="1">
        <v>0</v>
      </c>
      <c r="R9785" s="1">
        <v>0</v>
      </c>
      <c r="S9785" s="1">
        <v>0</v>
      </c>
      <c r="T9785" s="1">
        <v>0</v>
      </c>
      <c r="U9785" s="1">
        <v>0</v>
      </c>
      <c r="V9785" s="1">
        <f t="shared" si="609"/>
        <v>0</v>
      </c>
      <c r="W9785" s="1">
        <f t="shared" si="610"/>
        <v>0</v>
      </c>
      <c r="X9785" s="1" t="e">
        <f t="shared" si="611"/>
        <v>#DIV/0!</v>
      </c>
    </row>
    <row r="9786" spans="1:24" hidden="1" x14ac:dyDescent="0.3">
      <c r="A9786" s="18" t="str">
        <f t="shared" si="608"/>
        <v>OFF - Military - Aircraft Support_1989_175</v>
      </c>
      <c r="B9786" s="1" t="s">
        <v>40</v>
      </c>
      <c r="C9786" s="1">
        <v>2020</v>
      </c>
      <c r="D9786" s="1" t="s">
        <v>182</v>
      </c>
      <c r="E9786" s="1">
        <v>1989</v>
      </c>
      <c r="F9786" s="1">
        <v>175</v>
      </c>
      <c r="G9786" s="1" t="s">
        <v>5</v>
      </c>
      <c r="H9786" s="1">
        <v>3.4684902777777698E-8</v>
      </c>
      <c r="I9786" s="1">
        <v>4.1277900826446197E-8</v>
      </c>
      <c r="J9786" s="1">
        <v>4.994626E-8</v>
      </c>
      <c r="K9786" s="1">
        <v>1.4310079999999999E-7</v>
      </c>
      <c r="L9786" s="1">
        <v>3.9249300000000002E-7</v>
      </c>
      <c r="M9786" s="1">
        <v>2.4021750000000001E-5</v>
      </c>
      <c r="N9786" s="1">
        <v>1.962873E-8</v>
      </c>
      <c r="O9786" s="1">
        <v>1.8058431600000001E-8</v>
      </c>
      <c r="P9786" s="1">
        <v>2.7028580000000001E-10</v>
      </c>
      <c r="Q9786" s="1">
        <v>0</v>
      </c>
      <c r="R9786" s="1">
        <v>0</v>
      </c>
      <c r="S9786" s="1">
        <v>0</v>
      </c>
      <c r="T9786" s="1">
        <v>0</v>
      </c>
      <c r="U9786" s="1">
        <v>0</v>
      </c>
      <c r="V9786" s="1">
        <f t="shared" si="609"/>
        <v>0</v>
      </c>
      <c r="W9786" s="1">
        <f t="shared" si="610"/>
        <v>0</v>
      </c>
      <c r="X9786" s="1" t="e">
        <f t="shared" si="611"/>
        <v>#DIV/0!</v>
      </c>
    </row>
    <row r="9787" spans="1:24" hidden="1" x14ac:dyDescent="0.3">
      <c r="A9787" s="18" t="str">
        <f t="shared" si="608"/>
        <v>OFF - Military - Aircraft Support_1990_100</v>
      </c>
      <c r="B9787" s="1" t="s">
        <v>40</v>
      </c>
      <c r="C9787" s="1">
        <v>2020</v>
      </c>
      <c r="D9787" s="1" t="s">
        <v>182</v>
      </c>
      <c r="E9787" s="1">
        <v>1990</v>
      </c>
      <c r="F9787" s="1">
        <v>100</v>
      </c>
      <c r="G9787" s="1" t="s">
        <v>5</v>
      </c>
      <c r="H9787" s="1">
        <v>5.1048763888888799E-8</v>
      </c>
      <c r="I9787" s="1">
        <v>6.0752247933884301E-8</v>
      </c>
      <c r="J9787" s="1">
        <v>7.3510220000000005E-8</v>
      </c>
      <c r="K9787" s="1">
        <v>1.876911E-7</v>
      </c>
      <c r="L9787" s="1">
        <v>4.266524E-7</v>
      </c>
      <c r="M9787" s="1">
        <v>2.4529739999999999E-5</v>
      </c>
      <c r="N9787" s="1">
        <v>3.5952450000000001E-8</v>
      </c>
      <c r="O9787" s="1">
        <v>3.3076253999999999E-8</v>
      </c>
      <c r="P9787" s="1">
        <v>2.877464E-10</v>
      </c>
      <c r="Q9787" s="1">
        <v>0</v>
      </c>
      <c r="R9787" s="1">
        <v>0</v>
      </c>
      <c r="S9787" s="1">
        <v>0</v>
      </c>
      <c r="T9787" s="1">
        <v>0</v>
      </c>
      <c r="U9787" s="1">
        <v>0</v>
      </c>
      <c r="V9787" s="1">
        <f t="shared" si="609"/>
        <v>0</v>
      </c>
      <c r="W9787" s="1">
        <f t="shared" si="610"/>
        <v>0</v>
      </c>
      <c r="X9787" s="1" t="e">
        <f t="shared" si="611"/>
        <v>#DIV/0!</v>
      </c>
    </row>
    <row r="9788" spans="1:24" hidden="1" x14ac:dyDescent="0.3">
      <c r="A9788" s="18" t="str">
        <f t="shared" si="608"/>
        <v>OFF - Military - Aircraft Support_1990_175</v>
      </c>
      <c r="B9788" s="1" t="s">
        <v>40</v>
      </c>
      <c r="C9788" s="1">
        <v>2020</v>
      </c>
      <c r="D9788" s="1" t="s">
        <v>182</v>
      </c>
      <c r="E9788" s="1">
        <v>1990</v>
      </c>
      <c r="F9788" s="1">
        <v>175</v>
      </c>
      <c r="G9788" s="1" t="s">
        <v>5</v>
      </c>
      <c r="H9788" s="1">
        <v>1.03169652777777E-7</v>
      </c>
      <c r="I9788" s="1">
        <v>1.2278041322314001E-7</v>
      </c>
      <c r="J9788" s="1">
        <v>1.4856430000000001E-7</v>
      </c>
      <c r="K9788" s="1">
        <v>4.2706589999999998E-7</v>
      </c>
      <c r="L9788" s="1">
        <v>1.172109E-6</v>
      </c>
      <c r="M9788" s="1">
        <v>7.2146280000000003E-5</v>
      </c>
      <c r="N9788" s="1">
        <v>5.8195579999999999E-8</v>
      </c>
      <c r="O9788" s="1">
        <v>5.35399336E-8</v>
      </c>
      <c r="P9788" s="1">
        <v>8.1176939999999999E-10</v>
      </c>
      <c r="Q9788" s="1">
        <v>9.1822532200001496E-10</v>
      </c>
      <c r="R9788" s="1">
        <v>3.65</v>
      </c>
      <c r="S9788" s="1">
        <v>0</v>
      </c>
      <c r="T9788" s="1">
        <v>0</v>
      </c>
      <c r="U9788" s="1">
        <v>0</v>
      </c>
      <c r="V9788" s="1">
        <f t="shared" si="609"/>
        <v>0</v>
      </c>
      <c r="W9788" s="1">
        <f t="shared" si="610"/>
        <v>0</v>
      </c>
      <c r="X9788" s="1" t="e">
        <f t="shared" si="611"/>
        <v>#DIV/0!</v>
      </c>
    </row>
    <row r="9789" spans="1:24" hidden="1" x14ac:dyDescent="0.3">
      <c r="A9789" s="18" t="str">
        <f t="shared" si="608"/>
        <v>OFF - Military - Aircraft Support_1991_100</v>
      </c>
      <c r="B9789" s="1" t="s">
        <v>40</v>
      </c>
      <c r="C9789" s="1">
        <v>2020</v>
      </c>
      <c r="D9789" s="1" t="s">
        <v>182</v>
      </c>
      <c r="E9789" s="1">
        <v>1991</v>
      </c>
      <c r="F9789" s="1">
        <v>100</v>
      </c>
      <c r="G9789" s="1" t="s">
        <v>5</v>
      </c>
      <c r="H9789" s="1">
        <v>9.4154999999999998E-8</v>
      </c>
      <c r="I9789" s="1">
        <v>1.12052231404958E-7</v>
      </c>
      <c r="J9789" s="1">
        <v>1.3558319999999999E-7</v>
      </c>
      <c r="K9789" s="1">
        <v>3.4734609999999998E-7</v>
      </c>
      <c r="L9789" s="1">
        <v>7.9010370000000004E-7</v>
      </c>
      <c r="M9789" s="1">
        <v>4.5686309999999997E-5</v>
      </c>
      <c r="N9789" s="1">
        <v>6.6089270000000004E-8</v>
      </c>
      <c r="O9789" s="1">
        <v>6.0802128399999999E-8</v>
      </c>
      <c r="P9789" s="1">
        <v>5.3592390000000005E-10</v>
      </c>
      <c r="Q9789" s="1">
        <v>0</v>
      </c>
      <c r="R9789" s="1">
        <v>0</v>
      </c>
      <c r="S9789" s="1">
        <v>0</v>
      </c>
      <c r="T9789" s="1">
        <v>0</v>
      </c>
      <c r="U9789" s="1">
        <v>0</v>
      </c>
      <c r="V9789" s="1">
        <f t="shared" si="609"/>
        <v>0</v>
      </c>
      <c r="W9789" s="1">
        <f t="shared" si="610"/>
        <v>0</v>
      </c>
      <c r="X9789" s="1" t="e">
        <f t="shared" si="611"/>
        <v>#DIV/0!</v>
      </c>
    </row>
    <row r="9790" spans="1:24" hidden="1" x14ac:dyDescent="0.3">
      <c r="A9790" s="18" t="str">
        <f t="shared" si="608"/>
        <v>OFF - Military - Aircraft Support_1991_175</v>
      </c>
      <c r="B9790" s="1" t="s">
        <v>40</v>
      </c>
      <c r="C9790" s="1">
        <v>2020</v>
      </c>
      <c r="D9790" s="1" t="s">
        <v>182</v>
      </c>
      <c r="E9790" s="1">
        <v>1991</v>
      </c>
      <c r="F9790" s="1">
        <v>175</v>
      </c>
      <c r="G9790" s="1" t="s">
        <v>5</v>
      </c>
      <c r="H9790" s="1">
        <v>1.90285972222222E-7</v>
      </c>
      <c r="I9790" s="1">
        <v>2.2645603305785099E-7</v>
      </c>
      <c r="J9790" s="1">
        <v>2.7401180000000002E-7</v>
      </c>
      <c r="K9790" s="1">
        <v>7.9034059999999997E-7</v>
      </c>
      <c r="L9790" s="1">
        <v>2.1705709999999999E-6</v>
      </c>
      <c r="M9790" s="1">
        <v>1.3437160000000001E-4</v>
      </c>
      <c r="N9790" s="1">
        <v>1.0697899999999999E-7</v>
      </c>
      <c r="O9790" s="1">
        <v>9.8420679999999996E-8</v>
      </c>
      <c r="P9790" s="1">
        <v>1.5119109999999999E-9</v>
      </c>
      <c r="Q9790" s="1">
        <v>9.1822532200001496E-10</v>
      </c>
      <c r="R9790" s="1">
        <v>3.65</v>
      </c>
      <c r="S9790" s="1">
        <v>0</v>
      </c>
      <c r="T9790" s="1">
        <v>0</v>
      </c>
      <c r="U9790" s="1">
        <v>0</v>
      </c>
      <c r="V9790" s="1">
        <f t="shared" si="609"/>
        <v>0</v>
      </c>
      <c r="W9790" s="1">
        <f t="shared" si="610"/>
        <v>0</v>
      </c>
      <c r="X9790" s="1" t="e">
        <f t="shared" si="611"/>
        <v>#DIV/0!</v>
      </c>
    </row>
    <row r="9791" spans="1:24" hidden="1" x14ac:dyDescent="0.3">
      <c r="A9791" s="18" t="str">
        <f t="shared" si="608"/>
        <v>OFF - Military - Aircraft Support_1992_100</v>
      </c>
      <c r="B9791" s="1" t="s">
        <v>40</v>
      </c>
      <c r="C9791" s="1">
        <v>2020</v>
      </c>
      <c r="D9791" s="1" t="s">
        <v>182</v>
      </c>
      <c r="E9791" s="1">
        <v>1992</v>
      </c>
      <c r="F9791" s="1">
        <v>100</v>
      </c>
      <c r="G9791" s="1" t="s">
        <v>5</v>
      </c>
      <c r="H9791" s="1">
        <v>1.3333854166666599E-7</v>
      </c>
      <c r="I9791" s="1">
        <v>1.5868388429752E-7</v>
      </c>
      <c r="J9791" s="1">
        <v>1.9200749999999999E-7</v>
      </c>
      <c r="K9791" s="1">
        <v>4.9358190000000001E-7</v>
      </c>
      <c r="L9791" s="1">
        <v>1.1235060000000001E-6</v>
      </c>
      <c r="M9791" s="1">
        <v>6.5339370000000005E-5</v>
      </c>
      <c r="N9791" s="1">
        <v>9.3272479999999997E-8</v>
      </c>
      <c r="O9791" s="1">
        <v>8.5810681600000004E-8</v>
      </c>
      <c r="P9791" s="1">
        <v>7.6646429999999998E-10</v>
      </c>
      <c r="Q9791" s="1">
        <v>9.1822532200001496E-10</v>
      </c>
      <c r="R9791" s="1">
        <v>3.65</v>
      </c>
      <c r="S9791" s="1">
        <v>0</v>
      </c>
      <c r="T9791" s="1">
        <v>0</v>
      </c>
      <c r="U9791" s="1">
        <v>0</v>
      </c>
      <c r="V9791" s="1">
        <f t="shared" si="609"/>
        <v>0</v>
      </c>
      <c r="W9791" s="1">
        <f t="shared" si="610"/>
        <v>0</v>
      </c>
      <c r="X9791" s="1" t="e">
        <f t="shared" si="611"/>
        <v>#DIV/0!</v>
      </c>
    </row>
    <row r="9792" spans="1:24" hidden="1" x14ac:dyDescent="0.3">
      <c r="A9792" s="18" t="str">
        <f t="shared" si="608"/>
        <v>OFF - Military - Aircraft Support_1992_175</v>
      </c>
      <c r="B9792" s="1" t="s">
        <v>40</v>
      </c>
      <c r="C9792" s="1">
        <v>2020</v>
      </c>
      <c r="D9792" s="1" t="s">
        <v>182</v>
      </c>
      <c r="E9792" s="1">
        <v>1992</v>
      </c>
      <c r="F9792" s="1">
        <v>175</v>
      </c>
      <c r="G9792" s="1" t="s">
        <v>5</v>
      </c>
      <c r="H9792" s="1">
        <v>2.69472847222222E-7</v>
      </c>
      <c r="I9792" s="1">
        <v>3.20694958677685E-7</v>
      </c>
      <c r="J9792" s="1">
        <v>3.8804090000000001E-7</v>
      </c>
      <c r="K9792" s="1">
        <v>1.123081E-6</v>
      </c>
      <c r="L9792" s="1">
        <v>3.086463E-6</v>
      </c>
      <c r="M9792" s="1">
        <v>1.9217480000000001E-4</v>
      </c>
      <c r="N9792" s="1">
        <v>1.509826E-7</v>
      </c>
      <c r="O9792" s="1">
        <v>1.3890399200000001E-7</v>
      </c>
      <c r="P9792" s="1">
        <v>2.1622959999999998E-9</v>
      </c>
      <c r="Q9792" s="1">
        <v>1.8364506440000299E-9</v>
      </c>
      <c r="R9792" s="1">
        <v>7.3</v>
      </c>
      <c r="S9792" s="1">
        <v>0</v>
      </c>
      <c r="T9792" s="1">
        <v>0</v>
      </c>
      <c r="U9792" s="1">
        <v>0</v>
      </c>
      <c r="V9792" s="1">
        <f t="shared" si="609"/>
        <v>0</v>
      </c>
      <c r="W9792" s="1">
        <f t="shared" si="610"/>
        <v>0</v>
      </c>
      <c r="X9792" s="1" t="e">
        <f t="shared" si="611"/>
        <v>#DIV/0!</v>
      </c>
    </row>
    <row r="9793" spans="1:24" hidden="1" x14ac:dyDescent="0.3">
      <c r="A9793" s="18" t="str">
        <f t="shared" si="608"/>
        <v>OFF - Military - Aircraft Support_1993_100</v>
      </c>
      <c r="B9793" s="1" t="s">
        <v>40</v>
      </c>
      <c r="C9793" s="1">
        <v>2020</v>
      </c>
      <c r="D9793" s="1" t="s">
        <v>182</v>
      </c>
      <c r="E9793" s="1">
        <v>1993</v>
      </c>
      <c r="F9793" s="1">
        <v>100</v>
      </c>
      <c r="G9793" s="1" t="s">
        <v>5</v>
      </c>
      <c r="H9793" s="1">
        <v>1.6502305555555501E-7</v>
      </c>
      <c r="I9793" s="1">
        <v>1.9639107438016499E-7</v>
      </c>
      <c r="J9793" s="1">
        <v>2.3763320000000001E-7</v>
      </c>
      <c r="K9793" s="1">
        <v>6.1299499999999996E-7</v>
      </c>
      <c r="L9793" s="1">
        <v>1.3962770000000001E-6</v>
      </c>
      <c r="M9793" s="1">
        <v>8.1673840000000007E-5</v>
      </c>
      <c r="N9793" s="1">
        <v>1.150317E-7</v>
      </c>
      <c r="O9793" s="1">
        <v>1.05829164E-7</v>
      </c>
      <c r="P9793" s="1">
        <v>9.5807610000000006E-10</v>
      </c>
      <c r="Q9793" s="1">
        <v>9.1822532200001496E-10</v>
      </c>
      <c r="R9793" s="1">
        <v>3.65</v>
      </c>
      <c r="S9793" s="1">
        <v>0</v>
      </c>
      <c r="T9793" s="1">
        <v>0</v>
      </c>
      <c r="U9793" s="1">
        <v>0</v>
      </c>
      <c r="V9793" s="1">
        <f t="shared" si="609"/>
        <v>0</v>
      </c>
      <c r="W9793" s="1">
        <f t="shared" si="610"/>
        <v>0</v>
      </c>
      <c r="X9793" s="1" t="e">
        <f t="shared" si="611"/>
        <v>#DIV/0!</v>
      </c>
    </row>
    <row r="9794" spans="1:24" hidden="1" x14ac:dyDescent="0.3">
      <c r="A9794" s="18" t="str">
        <f t="shared" si="608"/>
        <v>OFF - Military - Aircraft Support_1993_175</v>
      </c>
      <c r="B9794" s="1" t="s">
        <v>40</v>
      </c>
      <c r="C9794" s="1">
        <v>2020</v>
      </c>
      <c r="D9794" s="1" t="s">
        <v>182</v>
      </c>
      <c r="E9794" s="1">
        <v>1993</v>
      </c>
      <c r="F9794" s="1">
        <v>175</v>
      </c>
      <c r="G9794" s="1" t="s">
        <v>5</v>
      </c>
      <c r="H9794" s="1">
        <v>3.3350277777777702E-7</v>
      </c>
      <c r="I9794" s="1">
        <v>3.96895867768595E-7</v>
      </c>
      <c r="J9794" s="1">
        <v>4.8024400000000002E-7</v>
      </c>
      <c r="K9794" s="1">
        <v>1.3947899999999999E-6</v>
      </c>
      <c r="L9794" s="1">
        <v>3.8357679999999997E-6</v>
      </c>
      <c r="M9794" s="1">
        <v>2.4021719999999999E-4</v>
      </c>
      <c r="N9794" s="1">
        <v>1.862073E-7</v>
      </c>
      <c r="O9794" s="1">
        <v>1.7131071599999999E-7</v>
      </c>
      <c r="P9794" s="1">
        <v>2.702855E-9</v>
      </c>
      <c r="Q9794" s="1">
        <v>1.8364506440000299E-9</v>
      </c>
      <c r="R9794" s="1">
        <v>7.3</v>
      </c>
      <c r="S9794" s="1">
        <v>0</v>
      </c>
      <c r="T9794" s="1">
        <v>0.01</v>
      </c>
      <c r="U9794" s="1">
        <v>0</v>
      </c>
      <c r="V9794" s="1">
        <f t="shared" si="609"/>
        <v>0</v>
      </c>
      <c r="W9794" s="1">
        <f t="shared" si="610"/>
        <v>0</v>
      </c>
      <c r="X9794" s="1">
        <f t="shared" si="611"/>
        <v>0</v>
      </c>
    </row>
    <row r="9795" spans="1:24" hidden="1" x14ac:dyDescent="0.3">
      <c r="A9795" s="18" t="str">
        <f t="shared" si="608"/>
        <v>OFF - Military - Aircraft Support_1994_100</v>
      </c>
      <c r="B9795" s="1" t="s">
        <v>40</v>
      </c>
      <c r="C9795" s="1">
        <v>2020</v>
      </c>
      <c r="D9795" s="1" t="s">
        <v>182</v>
      </c>
      <c r="E9795" s="1">
        <v>1994</v>
      </c>
      <c r="F9795" s="1">
        <v>100</v>
      </c>
      <c r="G9795" s="1" t="s">
        <v>5</v>
      </c>
      <c r="H9795" s="1">
        <v>2.2218923611111099E-7</v>
      </c>
      <c r="I9795" s="1">
        <v>2.64423553719008E-7</v>
      </c>
      <c r="J9795" s="1">
        <v>3.1995250000000002E-7</v>
      </c>
      <c r="K9795" s="1">
        <v>8.2826479999999997E-7</v>
      </c>
      <c r="L9795" s="1">
        <v>1.8879299999999999E-6</v>
      </c>
      <c r="M9795" s="1">
        <v>1.110769E-4</v>
      </c>
      <c r="N9795" s="1">
        <v>1.5432450000000001E-7</v>
      </c>
      <c r="O9795" s="1">
        <v>1.4197854E-7</v>
      </c>
      <c r="P9795" s="1">
        <v>1.302989E-9</v>
      </c>
      <c r="Q9795" s="1">
        <v>9.1822532200001496E-10</v>
      </c>
      <c r="R9795" s="1">
        <v>3.65</v>
      </c>
      <c r="S9795" s="1">
        <v>0</v>
      </c>
      <c r="T9795" s="1">
        <v>0.01</v>
      </c>
      <c r="U9795" s="1">
        <v>0</v>
      </c>
      <c r="V9795" s="1">
        <f t="shared" si="609"/>
        <v>0</v>
      </c>
      <c r="W9795" s="1">
        <f t="shared" si="610"/>
        <v>0</v>
      </c>
      <c r="X9795" s="1">
        <f t="shared" si="611"/>
        <v>0</v>
      </c>
    </row>
    <row r="9796" spans="1:24" hidden="1" x14ac:dyDescent="0.3">
      <c r="A9796" s="18" t="str">
        <f t="shared" si="608"/>
        <v>OFF - Military - Aircraft Support_1994_175</v>
      </c>
      <c r="B9796" s="1" t="s">
        <v>40</v>
      </c>
      <c r="C9796" s="1">
        <v>2020</v>
      </c>
      <c r="D9796" s="1" t="s">
        <v>182</v>
      </c>
      <c r="E9796" s="1">
        <v>1994</v>
      </c>
      <c r="F9796" s="1">
        <v>175</v>
      </c>
      <c r="G9796" s="1" t="s">
        <v>5</v>
      </c>
      <c r="H9796" s="1">
        <v>4.4902812500000002E-7</v>
      </c>
      <c r="I9796" s="1">
        <v>5.3438057851239604E-7</v>
      </c>
      <c r="J9796" s="1">
        <v>6.4660049999999999E-7</v>
      </c>
      <c r="K9796" s="1">
        <v>1.8846079999999999E-6</v>
      </c>
      <c r="L9796" s="1">
        <v>5.1863529999999998E-6</v>
      </c>
      <c r="M9796" s="1">
        <v>3.2669669999999999E-4</v>
      </c>
      <c r="N9796" s="1">
        <v>2.498159E-7</v>
      </c>
      <c r="O9796" s="1">
        <v>2.2983062799999999E-7</v>
      </c>
      <c r="P9796" s="1">
        <v>3.6758979999999999E-9</v>
      </c>
      <c r="Q9796" s="1">
        <v>2.7546759660000398E-9</v>
      </c>
      <c r="R9796" s="1">
        <v>10.95</v>
      </c>
      <c r="S9796" s="1">
        <v>3.65</v>
      </c>
      <c r="T9796" s="1">
        <v>0.01</v>
      </c>
      <c r="U9796" s="1">
        <v>511</v>
      </c>
      <c r="V9796" s="1">
        <f t="shared" si="609"/>
        <v>0.34627279012772688</v>
      </c>
      <c r="W9796" s="1">
        <f t="shared" si="610"/>
        <v>3.3607002127522998</v>
      </c>
      <c r="X9796" s="1">
        <f t="shared" si="611"/>
        <v>365</v>
      </c>
    </row>
    <row r="9797" spans="1:24" hidden="1" x14ac:dyDescent="0.3">
      <c r="A9797" s="18" t="str">
        <f t="shared" si="608"/>
        <v>OFF - Military - Aircraft Support_1995_100</v>
      </c>
      <c r="B9797" s="1" t="s">
        <v>40</v>
      </c>
      <c r="C9797" s="1">
        <v>2020</v>
      </c>
      <c r="D9797" s="1" t="s">
        <v>182</v>
      </c>
      <c r="E9797" s="1">
        <v>1995</v>
      </c>
      <c r="F9797" s="1">
        <v>100</v>
      </c>
      <c r="G9797" s="1" t="s">
        <v>5</v>
      </c>
      <c r="H9797" s="1">
        <v>2.7169659722222197E-7</v>
      </c>
      <c r="I9797" s="1">
        <v>3.2334140495867702E-7</v>
      </c>
      <c r="J9797" s="1">
        <v>3.9124310000000002E-7</v>
      </c>
      <c r="K9797" s="1">
        <v>1.0164590000000001E-6</v>
      </c>
      <c r="L9797" s="1">
        <v>2.3185279999999998E-6</v>
      </c>
      <c r="M9797" s="1">
        <v>1.3721189999999999E-4</v>
      </c>
      <c r="N9797" s="1">
        <v>1.880171E-7</v>
      </c>
      <c r="O9797" s="1">
        <v>1.7297573200000001E-7</v>
      </c>
      <c r="P9797" s="1">
        <v>1.609566E-9</v>
      </c>
      <c r="Q9797" s="1">
        <v>9.1822532200001496E-10</v>
      </c>
      <c r="R9797" s="1">
        <v>3.65</v>
      </c>
      <c r="S9797" s="1">
        <v>3.65</v>
      </c>
      <c r="T9797" s="1">
        <v>0.01</v>
      </c>
      <c r="U9797" s="1">
        <v>248.2</v>
      </c>
      <c r="V9797" s="1">
        <f t="shared" si="609"/>
        <v>0.43136821821863547</v>
      </c>
      <c r="W9797" s="1">
        <f t="shared" si="610"/>
        <v>3.0931370895039998</v>
      </c>
      <c r="X9797" s="1">
        <f t="shared" si="611"/>
        <v>365</v>
      </c>
    </row>
    <row r="9798" spans="1:24" hidden="1" x14ac:dyDescent="0.3">
      <c r="A9798" s="18" t="str">
        <f t="shared" si="608"/>
        <v>OFF - Military - Aircraft Support_1995_175</v>
      </c>
      <c r="B9798" s="1" t="s">
        <v>40</v>
      </c>
      <c r="C9798" s="1">
        <v>2020</v>
      </c>
      <c r="D9798" s="1" t="s">
        <v>182</v>
      </c>
      <c r="E9798" s="1">
        <v>1995</v>
      </c>
      <c r="F9798" s="1">
        <v>175</v>
      </c>
      <c r="G9798" s="1" t="s">
        <v>5</v>
      </c>
      <c r="H9798" s="1">
        <v>5.4907423611111102E-7</v>
      </c>
      <c r="I9798" s="1">
        <v>6.5344371900826402E-7</v>
      </c>
      <c r="J9798" s="1">
        <v>7.906669E-7</v>
      </c>
      <c r="K9798" s="1">
        <v>2.3128250000000002E-6</v>
      </c>
      <c r="L9798" s="1">
        <v>6.3691999999999999E-6</v>
      </c>
      <c r="M9798" s="1">
        <v>4.0356479999999998E-4</v>
      </c>
      <c r="N9798" s="1">
        <v>3.0436130000000001E-7</v>
      </c>
      <c r="O9798" s="1">
        <v>2.8001239599999999E-7</v>
      </c>
      <c r="P9798" s="1">
        <v>4.5407969999999997E-9</v>
      </c>
      <c r="Q9798" s="1">
        <v>3.6729012880000598E-9</v>
      </c>
      <c r="R9798" s="1">
        <v>14.6</v>
      </c>
      <c r="S9798" s="1">
        <v>3.65</v>
      </c>
      <c r="T9798" s="1">
        <v>0.01</v>
      </c>
      <c r="U9798" s="1">
        <v>511</v>
      </c>
      <c r="V9798" s="1">
        <f t="shared" si="609"/>
        <v>0.42342440738081794</v>
      </c>
      <c r="W9798" s="1">
        <f t="shared" si="610"/>
        <v>4.1271721757199993</v>
      </c>
      <c r="X9798" s="1">
        <f t="shared" si="611"/>
        <v>365</v>
      </c>
    </row>
    <row r="9799" spans="1:24" hidden="1" x14ac:dyDescent="0.3">
      <c r="A9799" s="18" t="str">
        <f t="shared" si="608"/>
        <v>OFF - Military - Aircraft Support_1996_100</v>
      </c>
      <c r="B9799" s="1" t="s">
        <v>40</v>
      </c>
      <c r="C9799" s="1">
        <v>2020</v>
      </c>
      <c r="D9799" s="1" t="s">
        <v>182</v>
      </c>
      <c r="E9799" s="1">
        <v>1996</v>
      </c>
      <c r="F9799" s="1">
        <v>100</v>
      </c>
      <c r="G9799" s="1" t="s">
        <v>5</v>
      </c>
      <c r="H9799" s="1">
        <v>3.3295729166666602E-7</v>
      </c>
      <c r="I9799" s="1">
        <v>3.96246694214876E-7</v>
      </c>
      <c r="J9799" s="1">
        <v>4.7945850000000004E-7</v>
      </c>
      <c r="K9799" s="1">
        <v>1.250202E-6</v>
      </c>
      <c r="L9799" s="1">
        <v>2.8537260000000002E-6</v>
      </c>
      <c r="M9799" s="1">
        <v>1.6988229999999999E-4</v>
      </c>
      <c r="N9799" s="1">
        <v>2.295428E-7</v>
      </c>
      <c r="O9799" s="1">
        <v>2.11179376E-7</v>
      </c>
      <c r="P9799" s="1">
        <v>1.9928059999999998E-9</v>
      </c>
      <c r="Q9799" s="1">
        <v>1.8364506440000299E-9</v>
      </c>
      <c r="R9799" s="1">
        <v>7.3</v>
      </c>
      <c r="S9799" s="1">
        <v>3.65</v>
      </c>
      <c r="T9799" s="1">
        <v>0.01</v>
      </c>
      <c r="U9799" s="1">
        <v>248.2</v>
      </c>
      <c r="V9799" s="1">
        <f t="shared" si="609"/>
        <v>0.52863081509879672</v>
      </c>
      <c r="W9799" s="1">
        <f t="shared" si="610"/>
        <v>3.8071421755018235</v>
      </c>
      <c r="X9799" s="1">
        <f t="shared" si="611"/>
        <v>365</v>
      </c>
    </row>
    <row r="9800" spans="1:24" hidden="1" x14ac:dyDescent="0.3">
      <c r="A9800" s="18" t="str">
        <f t="shared" si="608"/>
        <v>OFF - Military - Aircraft Support_1996_175</v>
      </c>
      <c r="B9800" s="1" t="s">
        <v>40</v>
      </c>
      <c r="C9800" s="1">
        <v>2020</v>
      </c>
      <c r="D9800" s="1" t="s">
        <v>182</v>
      </c>
      <c r="E9800" s="1">
        <v>1996</v>
      </c>
      <c r="F9800" s="1">
        <v>175</v>
      </c>
      <c r="G9800" s="1" t="s">
        <v>5</v>
      </c>
      <c r="H9800" s="1">
        <v>6.7286923611111097E-7</v>
      </c>
      <c r="I9800" s="1">
        <v>8.0076999999999898E-7</v>
      </c>
      <c r="J9800" s="1">
        <v>9.6893169999999995E-7</v>
      </c>
      <c r="K9800" s="1">
        <v>2.8446770000000001E-6</v>
      </c>
      <c r="L9800" s="1">
        <v>7.8393469999999999E-6</v>
      </c>
      <c r="M9800" s="1">
        <v>4.9965380000000002E-4</v>
      </c>
      <c r="N9800" s="1">
        <v>3.7158839999999997E-7</v>
      </c>
      <c r="O9800" s="1">
        <v>3.4186132799999901E-7</v>
      </c>
      <c r="P9800" s="1">
        <v>5.6219629999999996E-9</v>
      </c>
      <c r="Q9800" s="1">
        <v>4.5911266100000704E-9</v>
      </c>
      <c r="R9800" s="1">
        <v>18.25</v>
      </c>
      <c r="S9800" s="1">
        <v>3.65</v>
      </c>
      <c r="T9800" s="1">
        <v>0.01</v>
      </c>
      <c r="U9800" s="1">
        <v>511</v>
      </c>
      <c r="V9800" s="1">
        <f t="shared" si="609"/>
        <v>0.51889023160699932</v>
      </c>
      <c r="W9800" s="1">
        <f t="shared" si="610"/>
        <v>5.0798114071176999</v>
      </c>
      <c r="X9800" s="1">
        <f t="shared" si="611"/>
        <v>365</v>
      </c>
    </row>
    <row r="9801" spans="1:24" hidden="1" x14ac:dyDescent="0.3">
      <c r="A9801" s="18" t="str">
        <f t="shared" si="608"/>
        <v>OFF - Military - Aircraft Support_1997_100</v>
      </c>
      <c r="B9801" s="1" t="s">
        <v>40</v>
      </c>
      <c r="C9801" s="1">
        <v>2020</v>
      </c>
      <c r="D9801" s="1" t="s">
        <v>182</v>
      </c>
      <c r="E9801" s="1">
        <v>1997</v>
      </c>
      <c r="F9801" s="1">
        <v>100</v>
      </c>
      <c r="G9801" s="1" t="s">
        <v>5</v>
      </c>
      <c r="H9801" s="1">
        <v>3.8656104166666602E-7</v>
      </c>
      <c r="I9801" s="1">
        <v>4.6003958677685898E-7</v>
      </c>
      <c r="J9801" s="1">
        <v>5.566479E-7</v>
      </c>
      <c r="K9801" s="1">
        <v>1.456878E-6</v>
      </c>
      <c r="L9801" s="1">
        <v>3.327886E-6</v>
      </c>
      <c r="M9801" s="1">
        <v>1.9928550000000001E-4</v>
      </c>
      <c r="N9801" s="1">
        <v>2.6546980000000002E-7</v>
      </c>
      <c r="O9801" s="1">
        <v>2.44232216E-7</v>
      </c>
      <c r="P9801" s="1">
        <v>2.337721E-9</v>
      </c>
      <c r="Q9801" s="1">
        <v>1.8364506440000299E-9</v>
      </c>
      <c r="R9801" s="1">
        <v>7.3</v>
      </c>
      <c r="S9801" s="1">
        <v>3.65</v>
      </c>
      <c r="T9801" s="1">
        <v>0.01</v>
      </c>
      <c r="U9801" s="1">
        <v>248.2</v>
      </c>
      <c r="V9801" s="1">
        <f t="shared" si="609"/>
        <v>0.61373660723510626</v>
      </c>
      <c r="W9801" s="1">
        <f t="shared" si="610"/>
        <v>4.4397167583229997</v>
      </c>
      <c r="X9801" s="1">
        <f t="shared" si="611"/>
        <v>365</v>
      </c>
    </row>
    <row r="9802" spans="1:24" hidden="1" x14ac:dyDescent="0.3">
      <c r="A9802" s="18" t="str">
        <f t="shared" ref="A9802:A9865" si="612">D9802&amp;"_"&amp;E9802&amp;"_"&amp;F9802</f>
        <v>OFF - Military - Aircraft Support_1997_175</v>
      </c>
      <c r="B9802" s="1" t="s">
        <v>40</v>
      </c>
      <c r="C9802" s="1">
        <v>2020</v>
      </c>
      <c r="D9802" s="1" t="s">
        <v>182</v>
      </c>
      <c r="E9802" s="1">
        <v>1997</v>
      </c>
      <c r="F9802" s="1">
        <v>175</v>
      </c>
      <c r="G9802" s="1" t="s">
        <v>5</v>
      </c>
      <c r="H9802" s="1">
        <v>7.8118819444444399E-7</v>
      </c>
      <c r="I9802" s="1">
        <v>9.2967851239669396E-7</v>
      </c>
      <c r="J9802" s="1">
        <v>1.1249109999999999E-6</v>
      </c>
      <c r="K9802" s="1">
        <v>3.3149409999999999E-6</v>
      </c>
      <c r="L9802" s="1">
        <v>7.8728369999999998E-6</v>
      </c>
      <c r="M9802" s="1">
        <v>5.8613380000000002E-4</v>
      </c>
      <c r="N9802" s="1">
        <v>4.7750469999999998E-7</v>
      </c>
      <c r="O9802" s="1">
        <v>4.3930432399999999E-7</v>
      </c>
      <c r="P9802" s="1">
        <v>6.5950109999999999E-9</v>
      </c>
      <c r="Q9802" s="1">
        <v>4.5911266100000704E-9</v>
      </c>
      <c r="R9802" s="1">
        <v>18.25</v>
      </c>
      <c r="S9802" s="1">
        <v>3.65</v>
      </c>
      <c r="T9802" s="1">
        <v>0.01</v>
      </c>
      <c r="U9802" s="1">
        <v>511</v>
      </c>
      <c r="V9802" s="1">
        <f t="shared" si="609"/>
        <v>0.60242154253727254</v>
      </c>
      <c r="W9802" s="1">
        <f t="shared" si="610"/>
        <v>5.1015125620766995</v>
      </c>
      <c r="X9802" s="1">
        <f t="shared" si="611"/>
        <v>365</v>
      </c>
    </row>
    <row r="9803" spans="1:24" hidden="1" x14ac:dyDescent="0.3">
      <c r="A9803" s="18" t="str">
        <f t="shared" si="612"/>
        <v>OFF - Military - Aircraft Support_1998_100</v>
      </c>
      <c r="B9803" s="1" t="s">
        <v>40</v>
      </c>
      <c r="C9803" s="1">
        <v>2020</v>
      </c>
      <c r="D9803" s="1" t="s">
        <v>182</v>
      </c>
      <c r="E9803" s="1">
        <v>1998</v>
      </c>
      <c r="F9803" s="1">
        <v>100</v>
      </c>
      <c r="G9803" s="1" t="s">
        <v>5</v>
      </c>
      <c r="H9803" s="1">
        <v>4.3270215277777702E-7</v>
      </c>
      <c r="I9803" s="1">
        <v>5.1495132231404897E-7</v>
      </c>
      <c r="J9803" s="1">
        <v>6.2309110000000002E-7</v>
      </c>
      <c r="K9803" s="1">
        <v>1.636948E-6</v>
      </c>
      <c r="L9803" s="1">
        <v>3.0097429999999999E-6</v>
      </c>
      <c r="M9803" s="1">
        <v>2.2541959999999999E-4</v>
      </c>
      <c r="N9803" s="1">
        <v>3.2886910000000002E-7</v>
      </c>
      <c r="O9803" s="1">
        <v>3.0255957200000001E-7</v>
      </c>
      <c r="P9803" s="1">
        <v>2.644288E-9</v>
      </c>
      <c r="Q9803" s="1">
        <v>1.8364506440000299E-9</v>
      </c>
      <c r="R9803" s="1">
        <v>7.3</v>
      </c>
      <c r="S9803" s="1">
        <v>3.65</v>
      </c>
      <c r="T9803" s="1">
        <v>0.01</v>
      </c>
      <c r="U9803" s="1">
        <v>248.2</v>
      </c>
      <c r="V9803" s="1">
        <f t="shared" ref="V9803:V9866" si="613">IFERROR(CONVERT(I9803,"ton","g")*365/U9803,0)</f>
        <v>0.68699409036195103</v>
      </c>
      <c r="W9803" s="1">
        <f t="shared" ref="W9803:W9866" si="614">IFERROR(CONVERT(L9803,"ton","g")*365/U9803,0)</f>
        <v>4.0152837072379706</v>
      </c>
      <c r="X9803" s="1">
        <f t="shared" ref="X9803:X9866" si="615">S9803/T9803</f>
        <v>365</v>
      </c>
    </row>
    <row r="9804" spans="1:24" hidden="1" x14ac:dyDescent="0.3">
      <c r="A9804" s="18" t="str">
        <f t="shared" si="612"/>
        <v>OFF - Military - Aircraft Support_1998_175</v>
      </c>
      <c r="B9804" s="1" t="s">
        <v>40</v>
      </c>
      <c r="C9804" s="1">
        <v>2020</v>
      </c>
      <c r="D9804" s="1" t="s">
        <v>182</v>
      </c>
      <c r="E9804" s="1">
        <v>1998</v>
      </c>
      <c r="F9804" s="1">
        <v>175</v>
      </c>
      <c r="G9804" s="1" t="s">
        <v>5</v>
      </c>
      <c r="H9804" s="1">
        <v>8.7442430555555495E-7</v>
      </c>
      <c r="I9804" s="1">
        <v>1.04063719008264E-6</v>
      </c>
      <c r="J9804" s="1">
        <v>1.259171E-6</v>
      </c>
      <c r="K9804" s="1">
        <v>3.7246700000000001E-6</v>
      </c>
      <c r="L9804" s="1">
        <v>8.8521870000000008E-6</v>
      </c>
      <c r="M9804" s="1">
        <v>6.6299890000000002E-4</v>
      </c>
      <c r="N9804" s="1">
        <v>5.3239640000000005E-7</v>
      </c>
      <c r="O9804" s="1">
        <v>4.8980468800000002E-7</v>
      </c>
      <c r="P9804" s="1">
        <v>7.4598750000000002E-9</v>
      </c>
      <c r="Q9804" s="1">
        <v>5.5093519320000904E-9</v>
      </c>
      <c r="R9804" s="1">
        <v>21.9</v>
      </c>
      <c r="S9804" s="1">
        <v>3.65</v>
      </c>
      <c r="T9804" s="1">
        <v>0.02</v>
      </c>
      <c r="U9804" s="1">
        <v>511</v>
      </c>
      <c r="V9804" s="1">
        <f t="shared" si="613"/>
        <v>0.6743215562281788</v>
      </c>
      <c r="W9804" s="1">
        <f t="shared" si="614"/>
        <v>5.7361206871617005</v>
      </c>
      <c r="X9804" s="1">
        <f t="shared" si="615"/>
        <v>182.5</v>
      </c>
    </row>
    <row r="9805" spans="1:24" hidden="1" x14ac:dyDescent="0.3">
      <c r="A9805" s="18" t="str">
        <f t="shared" si="612"/>
        <v>OFF - Military - Aircraft Support_1999_100</v>
      </c>
      <c r="B9805" s="1" t="s">
        <v>40</v>
      </c>
      <c r="C9805" s="1">
        <v>2020</v>
      </c>
      <c r="D9805" s="1" t="s">
        <v>182</v>
      </c>
      <c r="E9805" s="1">
        <v>1999</v>
      </c>
      <c r="F9805" s="1">
        <v>100</v>
      </c>
      <c r="G9805" s="1" t="s">
        <v>5</v>
      </c>
      <c r="H9805" s="1">
        <v>4.8399534722222195E-7</v>
      </c>
      <c r="I9805" s="1">
        <v>5.7599446280991702E-7</v>
      </c>
      <c r="J9805" s="1">
        <v>6.9695329999999996E-7</v>
      </c>
      <c r="K9805" s="1">
        <v>1.838046E-6</v>
      </c>
      <c r="L9805" s="1">
        <v>3.3819140000000001E-6</v>
      </c>
      <c r="M9805" s="1">
        <v>2.5482210000000001E-4</v>
      </c>
      <c r="N9805" s="1">
        <v>3.6636270000000001E-7</v>
      </c>
      <c r="O9805" s="1">
        <v>3.3705368399999999E-7</v>
      </c>
      <c r="P9805" s="1">
        <v>2.9891940000000001E-9</v>
      </c>
      <c r="Q9805" s="1">
        <v>1.8364506440000299E-9</v>
      </c>
      <c r="R9805" s="1">
        <v>7.3</v>
      </c>
      <c r="S9805" s="1">
        <v>3.65</v>
      </c>
      <c r="T9805" s="1">
        <v>0.01</v>
      </c>
      <c r="U9805" s="1">
        <v>248.2</v>
      </c>
      <c r="V9805" s="1">
        <f t="shared" si="613"/>
        <v>0.76843145144949143</v>
      </c>
      <c r="W9805" s="1">
        <f t="shared" si="614"/>
        <v>4.5117952541064126</v>
      </c>
      <c r="X9805" s="1">
        <f t="shared" si="615"/>
        <v>365</v>
      </c>
    </row>
    <row r="9806" spans="1:24" hidden="1" x14ac:dyDescent="0.3">
      <c r="A9806" s="18" t="str">
        <f t="shared" si="612"/>
        <v>OFF - Military - Aircraft Support_1999_175</v>
      </c>
      <c r="B9806" s="1" t="s">
        <v>40</v>
      </c>
      <c r="C9806" s="1">
        <v>2020</v>
      </c>
      <c r="D9806" s="1" t="s">
        <v>182</v>
      </c>
      <c r="E9806" s="1">
        <v>1999</v>
      </c>
      <c r="F9806" s="1">
        <v>175</v>
      </c>
      <c r="G9806" s="1" t="s">
        <v>5</v>
      </c>
      <c r="H9806" s="1">
        <v>9.7806874999999993E-7</v>
      </c>
      <c r="I9806" s="1">
        <v>1.1639826446280901E-6</v>
      </c>
      <c r="J9806" s="1">
        <v>1.408419E-6</v>
      </c>
      <c r="K9806" s="1">
        <v>4.1822439999999999E-6</v>
      </c>
      <c r="L9806" s="1">
        <v>9.9467999999999994E-6</v>
      </c>
      <c r="M9806" s="1">
        <v>7.4947619999999996E-4</v>
      </c>
      <c r="N9806" s="1">
        <v>5.9310299999999996E-7</v>
      </c>
      <c r="O9806" s="1">
        <v>5.4565476000000003E-7</v>
      </c>
      <c r="P9806" s="1">
        <v>8.4328930000000008E-9</v>
      </c>
      <c r="Q9806" s="1">
        <v>6.4275772540000997E-9</v>
      </c>
      <c r="R9806" s="1">
        <v>25.55</v>
      </c>
      <c r="S9806" s="1">
        <v>3.65</v>
      </c>
      <c r="T9806" s="1">
        <v>0.02</v>
      </c>
      <c r="U9806" s="1">
        <v>511</v>
      </c>
      <c r="V9806" s="1">
        <f t="shared" si="613"/>
        <v>0.75424806630817598</v>
      </c>
      <c r="W9806" s="1">
        <f t="shared" si="614"/>
        <v>6.4454179798800002</v>
      </c>
      <c r="X9806" s="1">
        <f t="shared" si="615"/>
        <v>182.5</v>
      </c>
    </row>
    <row r="9807" spans="1:24" hidden="1" x14ac:dyDescent="0.3">
      <c r="A9807" s="18" t="str">
        <f t="shared" si="612"/>
        <v>OFF - Military - Aircraft Support_2000_100</v>
      </c>
      <c r="B9807" s="1" t="s">
        <v>40</v>
      </c>
      <c r="C9807" s="1">
        <v>2020</v>
      </c>
      <c r="D9807" s="1" t="s">
        <v>182</v>
      </c>
      <c r="E9807" s="1">
        <v>2000</v>
      </c>
      <c r="F9807" s="1">
        <v>100</v>
      </c>
      <c r="G9807" s="1" t="s">
        <v>5</v>
      </c>
      <c r="H9807" s="1">
        <v>5.6479909722222204E-7</v>
      </c>
      <c r="I9807" s="1">
        <v>6.7215760330578497E-7</v>
      </c>
      <c r="J9807" s="1">
        <v>8.1331069999999997E-7</v>
      </c>
      <c r="K9807" s="1">
        <v>2.153317E-6</v>
      </c>
      <c r="L9807" s="1">
        <v>3.9648749999999999E-6</v>
      </c>
      <c r="M9807" s="1">
        <v>3.0056069999999998E-4</v>
      </c>
      <c r="N9807" s="1">
        <v>4.257501E-7</v>
      </c>
      <c r="O9807" s="1">
        <v>3.91690092E-7</v>
      </c>
      <c r="P9807" s="1">
        <v>3.5257309999999999E-9</v>
      </c>
      <c r="Q9807" s="1">
        <v>2.7546759660000398E-9</v>
      </c>
      <c r="R9807" s="1">
        <v>10.95</v>
      </c>
      <c r="S9807" s="1">
        <v>3.65</v>
      </c>
      <c r="T9807" s="1">
        <v>0.01</v>
      </c>
      <c r="U9807" s="1">
        <v>248.2</v>
      </c>
      <c r="V9807" s="1">
        <f t="shared" si="613"/>
        <v>0.89672223616762003</v>
      </c>
      <c r="W9807" s="1">
        <f t="shared" si="614"/>
        <v>5.2895207294227946</v>
      </c>
      <c r="X9807" s="1">
        <f t="shared" si="615"/>
        <v>365</v>
      </c>
    </row>
    <row r="9808" spans="1:24" hidden="1" x14ac:dyDescent="0.3">
      <c r="A9808" s="18" t="str">
        <f t="shared" si="612"/>
        <v>OFF - Military - Aircraft Support_2000_175</v>
      </c>
      <c r="B9808" s="1" t="s">
        <v>40</v>
      </c>
      <c r="C9808" s="1">
        <v>2020</v>
      </c>
      <c r="D9808" s="1" t="s">
        <v>182</v>
      </c>
      <c r="E9808" s="1">
        <v>2000</v>
      </c>
      <c r="F9808" s="1">
        <v>175</v>
      </c>
      <c r="G9808" s="1" t="s">
        <v>5</v>
      </c>
      <c r="H9808" s="1">
        <v>1.14134791666666E-6</v>
      </c>
      <c r="I9808" s="1">
        <v>1.3582983471074301E-6</v>
      </c>
      <c r="J9808" s="1">
        <v>1.6435410000000001E-6</v>
      </c>
      <c r="K9808" s="1">
        <v>4.8996100000000003E-6</v>
      </c>
      <c r="L9808" s="1">
        <v>1.16614E-5</v>
      </c>
      <c r="M9808" s="1">
        <v>8.8400230000000005E-4</v>
      </c>
      <c r="N9808" s="1">
        <v>6.8925739999999996E-7</v>
      </c>
      <c r="O9808" s="1">
        <v>6.3411680799999998E-7</v>
      </c>
      <c r="P9808" s="1">
        <v>9.9465429999999996E-9</v>
      </c>
      <c r="Q9808" s="1">
        <v>7.3458025760001197E-9</v>
      </c>
      <c r="R9808" s="1">
        <v>29.2</v>
      </c>
      <c r="S9808" s="1">
        <v>7.3</v>
      </c>
      <c r="T9808" s="1">
        <v>0.02</v>
      </c>
      <c r="U9808" s="1">
        <v>1022</v>
      </c>
      <c r="V9808" s="1">
        <f t="shared" si="613"/>
        <v>0.44008126173681561</v>
      </c>
      <c r="W9808" s="1">
        <f t="shared" si="614"/>
        <v>3.77823004537</v>
      </c>
      <c r="X9808" s="1">
        <f t="shared" si="615"/>
        <v>365</v>
      </c>
    </row>
    <row r="9809" spans="1:24" hidden="1" x14ac:dyDescent="0.3">
      <c r="A9809" s="18" t="str">
        <f t="shared" si="612"/>
        <v>OFF - Military - Aircraft Support_2001_100</v>
      </c>
      <c r="B9809" s="1" t="s">
        <v>40</v>
      </c>
      <c r="C9809" s="1">
        <v>2020</v>
      </c>
      <c r="D9809" s="1" t="s">
        <v>182</v>
      </c>
      <c r="E9809" s="1">
        <v>2001</v>
      </c>
      <c r="F9809" s="1">
        <v>100</v>
      </c>
      <c r="G9809" s="1" t="s">
        <v>5</v>
      </c>
      <c r="H9809" s="1">
        <v>6.1339388888888896E-7</v>
      </c>
      <c r="I9809" s="1">
        <v>7.2998942148760304E-7</v>
      </c>
      <c r="J9809" s="1">
        <v>8.8328720000000002E-7</v>
      </c>
      <c r="K9809" s="1">
        <v>2.3479130000000001E-6</v>
      </c>
      <c r="L9809" s="1">
        <v>4.3263660000000001E-6</v>
      </c>
      <c r="M9809" s="1">
        <v>3.2996659999999999E-4</v>
      </c>
      <c r="N9809" s="1">
        <v>4.6040880000000002E-7</v>
      </c>
      <c r="O9809" s="1">
        <v>4.2357609600000001E-7</v>
      </c>
      <c r="P9809" s="1">
        <v>3.8706780000000003E-9</v>
      </c>
      <c r="Q9809" s="1">
        <v>2.7546759660000398E-9</v>
      </c>
      <c r="R9809" s="1">
        <v>10.95</v>
      </c>
      <c r="S9809" s="1">
        <v>3.65</v>
      </c>
      <c r="T9809" s="1">
        <v>0.02</v>
      </c>
      <c r="U9809" s="1">
        <v>248.2</v>
      </c>
      <c r="V9809" s="1">
        <f t="shared" si="613"/>
        <v>0.97387538755144343</v>
      </c>
      <c r="W9809" s="1">
        <f t="shared" si="614"/>
        <v>5.7717841394924116</v>
      </c>
      <c r="X9809" s="1">
        <f t="shared" si="615"/>
        <v>182.5</v>
      </c>
    </row>
    <row r="9810" spans="1:24" hidden="1" x14ac:dyDescent="0.3">
      <c r="A9810" s="18" t="str">
        <f t="shared" si="612"/>
        <v>OFF - Military - Aircraft Support_2001_175</v>
      </c>
      <c r="B9810" s="1" t="s">
        <v>40</v>
      </c>
      <c r="C9810" s="1">
        <v>2020</v>
      </c>
      <c r="D9810" s="1" t="s">
        <v>182</v>
      </c>
      <c r="E9810" s="1">
        <v>2001</v>
      </c>
      <c r="F9810" s="1">
        <v>175</v>
      </c>
      <c r="G9810" s="1" t="s">
        <v>5</v>
      </c>
      <c r="H9810" s="1">
        <v>1.23953055555555E-6</v>
      </c>
      <c r="I9810" s="1">
        <v>1.4751438016528901E-6</v>
      </c>
      <c r="J9810" s="1">
        <v>1.7849240000000001E-6</v>
      </c>
      <c r="K9810" s="1">
        <v>5.3423779999999997E-6</v>
      </c>
      <c r="L9810" s="1">
        <v>1.272457E-5</v>
      </c>
      <c r="M9810" s="1">
        <v>9.7048749999999997E-4</v>
      </c>
      <c r="N9810" s="1">
        <v>7.453782E-7</v>
      </c>
      <c r="O9810" s="1">
        <v>6.8574794400000002E-7</v>
      </c>
      <c r="P9810" s="1">
        <v>1.091965E-8</v>
      </c>
      <c r="Q9810" s="1">
        <v>8.2640278980001298E-9</v>
      </c>
      <c r="R9810" s="1">
        <v>32.85</v>
      </c>
      <c r="S9810" s="1">
        <v>7.3</v>
      </c>
      <c r="T9810" s="1">
        <v>0.02</v>
      </c>
      <c r="U9810" s="1">
        <v>1022</v>
      </c>
      <c r="V9810" s="1">
        <f t="shared" si="613"/>
        <v>0.4779385522018173</v>
      </c>
      <c r="W9810" s="1">
        <f t="shared" si="614"/>
        <v>4.1226913310934998</v>
      </c>
      <c r="X9810" s="1">
        <f t="shared" si="615"/>
        <v>365</v>
      </c>
    </row>
    <row r="9811" spans="1:24" hidden="1" x14ac:dyDescent="0.3">
      <c r="A9811" s="18" t="str">
        <f t="shared" si="612"/>
        <v>OFF - Military - Aircraft Support_2002_100</v>
      </c>
      <c r="B9811" s="1" t="s">
        <v>40</v>
      </c>
      <c r="C9811" s="1">
        <v>2020</v>
      </c>
      <c r="D9811" s="1" t="s">
        <v>182</v>
      </c>
      <c r="E9811" s="1">
        <v>2002</v>
      </c>
      <c r="F9811" s="1">
        <v>100</v>
      </c>
      <c r="G9811" s="1" t="s">
        <v>5</v>
      </c>
      <c r="H9811" s="1">
        <v>6.7880145833333305E-7</v>
      </c>
      <c r="I9811" s="1">
        <v>8.0782983471074305E-7</v>
      </c>
      <c r="J9811" s="1">
        <v>9.7747410000000003E-7</v>
      </c>
      <c r="K9811" s="1">
        <v>2.6088260000000002E-6</v>
      </c>
      <c r="L9811" s="1">
        <v>4.8107200000000001E-6</v>
      </c>
      <c r="M9811" s="1">
        <v>3.6916219999999999E-4</v>
      </c>
      <c r="N9811" s="1">
        <v>5.0727280000000001E-7</v>
      </c>
      <c r="O9811" s="1">
        <v>4.66690976E-7</v>
      </c>
      <c r="P9811" s="1">
        <v>4.3304610000000003E-9</v>
      </c>
      <c r="Q9811" s="1">
        <v>2.7546759660000398E-9</v>
      </c>
      <c r="R9811" s="1">
        <v>10.95</v>
      </c>
      <c r="S9811" s="1">
        <v>3.65</v>
      </c>
      <c r="T9811" s="1">
        <v>0.02</v>
      </c>
      <c r="U9811" s="1">
        <v>248.2</v>
      </c>
      <c r="V9811" s="1">
        <f t="shared" si="613"/>
        <v>1.0777219096563357</v>
      </c>
      <c r="W9811" s="1">
        <f t="shared" si="614"/>
        <v>6.4179584888423538</v>
      </c>
      <c r="X9811" s="1">
        <f t="shared" si="615"/>
        <v>182.5</v>
      </c>
    </row>
    <row r="9812" spans="1:24" hidden="1" x14ac:dyDescent="0.3">
      <c r="A9812" s="18" t="str">
        <f t="shared" si="612"/>
        <v>OFF - Military - Aircraft Support_2002_175</v>
      </c>
      <c r="B9812" s="1" t="s">
        <v>40</v>
      </c>
      <c r="C9812" s="1">
        <v>2020</v>
      </c>
      <c r="D9812" s="1" t="s">
        <v>182</v>
      </c>
      <c r="E9812" s="1">
        <v>2002</v>
      </c>
      <c r="F9812" s="1">
        <v>175</v>
      </c>
      <c r="G9812" s="1" t="s">
        <v>5</v>
      </c>
      <c r="H9812" s="1">
        <v>1.3716930555555501E-6</v>
      </c>
      <c r="I9812" s="1">
        <v>1.6324280991735501E-6</v>
      </c>
      <c r="J9812" s="1">
        <v>1.9752379999999999E-6</v>
      </c>
      <c r="K9812" s="1">
        <v>5.9360709999999996E-6</v>
      </c>
      <c r="L9812" s="1">
        <v>1.414918E-5</v>
      </c>
      <c r="M9812" s="1">
        <v>1.0857709999999999E-3</v>
      </c>
      <c r="N9812" s="1">
        <v>8.2126560000000002E-7</v>
      </c>
      <c r="O9812" s="1">
        <v>7.5556435199999998E-7</v>
      </c>
      <c r="P9812" s="1">
        <v>1.221679E-8</v>
      </c>
      <c r="Q9812" s="1">
        <v>9.1822532200001506E-9</v>
      </c>
      <c r="R9812" s="1">
        <v>36.5</v>
      </c>
      <c r="S9812" s="1">
        <v>7.3</v>
      </c>
      <c r="T9812" s="1">
        <v>0.03</v>
      </c>
      <c r="U9812" s="1">
        <v>1022</v>
      </c>
      <c r="V9812" s="1">
        <f t="shared" si="613"/>
        <v>0.52889780739908965</v>
      </c>
      <c r="W9812" s="1">
        <f t="shared" si="614"/>
        <v>4.5842572069690002</v>
      </c>
      <c r="X9812" s="1">
        <f t="shared" si="615"/>
        <v>243.33333333333334</v>
      </c>
    </row>
    <row r="9813" spans="1:24" hidden="1" x14ac:dyDescent="0.3">
      <c r="A9813" s="18" t="str">
        <f t="shared" si="612"/>
        <v>OFF - Military - Aircraft Support_2003_100</v>
      </c>
      <c r="B9813" s="1" t="s">
        <v>40</v>
      </c>
      <c r="C9813" s="1">
        <v>2020</v>
      </c>
      <c r="D9813" s="1" t="s">
        <v>182</v>
      </c>
      <c r="E9813" s="1">
        <v>2003</v>
      </c>
      <c r="F9813" s="1">
        <v>100</v>
      </c>
      <c r="G9813" s="1" t="s">
        <v>5</v>
      </c>
      <c r="H9813" s="1">
        <v>7.7830208333333305E-7</v>
      </c>
      <c r="I9813" s="1">
        <v>9.2624380165289203E-7</v>
      </c>
      <c r="J9813" s="1">
        <v>1.120755E-6</v>
      </c>
      <c r="K9813" s="1">
        <v>3.0035990000000001E-6</v>
      </c>
      <c r="L9813" s="1">
        <v>5.5428739999999996E-6</v>
      </c>
      <c r="M9813" s="1">
        <v>4.2797540000000001E-4</v>
      </c>
      <c r="N9813" s="1">
        <v>5.7901619999999999E-7</v>
      </c>
      <c r="O9813" s="1">
        <v>5.3269490400000004E-7</v>
      </c>
      <c r="P9813" s="1">
        <v>5.0203700000000001E-9</v>
      </c>
      <c r="Q9813" s="1">
        <v>3.6729012880000598E-9</v>
      </c>
      <c r="R9813" s="1">
        <v>14.6</v>
      </c>
      <c r="S9813" s="1">
        <v>7.3</v>
      </c>
      <c r="T9813" s="1">
        <v>0.02</v>
      </c>
      <c r="U9813" s="1">
        <v>496.4</v>
      </c>
      <c r="V9813" s="1">
        <f t="shared" si="613"/>
        <v>0.6178487076316842</v>
      </c>
      <c r="W9813" s="1">
        <f t="shared" si="614"/>
        <v>3.6973608151049704</v>
      </c>
      <c r="X9813" s="1">
        <f t="shared" si="615"/>
        <v>365</v>
      </c>
    </row>
    <row r="9814" spans="1:24" hidden="1" x14ac:dyDescent="0.3">
      <c r="A9814" s="18" t="str">
        <f t="shared" si="612"/>
        <v>OFF - Military - Aircraft Support_2003_175</v>
      </c>
      <c r="B9814" s="1" t="s">
        <v>40</v>
      </c>
      <c r="C9814" s="1">
        <v>2020</v>
      </c>
      <c r="D9814" s="1" t="s">
        <v>182</v>
      </c>
      <c r="E9814" s="1">
        <v>2003</v>
      </c>
      <c r="F9814" s="1">
        <v>175</v>
      </c>
      <c r="G9814" s="1" t="s">
        <v>5</v>
      </c>
      <c r="H9814" s="1">
        <v>8.8925277777777701E-7</v>
      </c>
      <c r="I9814" s="1">
        <v>1.0582842975206599E-6</v>
      </c>
      <c r="J9814" s="1">
        <v>1.2805240000000001E-6</v>
      </c>
      <c r="K9814" s="1">
        <v>6.8343339999999996E-6</v>
      </c>
      <c r="L9814" s="1">
        <v>1.213781E-5</v>
      </c>
      <c r="M9814" s="1">
        <v>1.258751E-3</v>
      </c>
      <c r="N9814" s="1">
        <v>5.87934E-7</v>
      </c>
      <c r="O9814" s="1">
        <v>5.4089928000000001E-7</v>
      </c>
      <c r="P9814" s="1">
        <v>1.4163109999999999E-8</v>
      </c>
      <c r="Q9814" s="1">
        <v>1.01004785420001E-8</v>
      </c>
      <c r="R9814" s="1">
        <v>40.15</v>
      </c>
      <c r="S9814" s="1">
        <v>7.3</v>
      </c>
      <c r="T9814" s="1">
        <v>0.03</v>
      </c>
      <c r="U9814" s="1">
        <v>1022</v>
      </c>
      <c r="V9814" s="1">
        <f t="shared" si="613"/>
        <v>0.3428783447472723</v>
      </c>
      <c r="W9814" s="1">
        <f t="shared" si="614"/>
        <v>3.9325842889355003</v>
      </c>
      <c r="X9814" s="1">
        <f t="shared" si="615"/>
        <v>243.33333333333334</v>
      </c>
    </row>
    <row r="9815" spans="1:24" hidden="1" x14ac:dyDescent="0.3">
      <c r="A9815" s="18" t="str">
        <f t="shared" si="612"/>
        <v>OFF - Military - Aircraft Support_2004_100</v>
      </c>
      <c r="B9815" s="1" t="s">
        <v>40</v>
      </c>
      <c r="C9815" s="1">
        <v>2020</v>
      </c>
      <c r="D9815" s="1" t="s">
        <v>182</v>
      </c>
      <c r="E9815" s="1">
        <v>2004</v>
      </c>
      <c r="F9815" s="1">
        <v>100</v>
      </c>
      <c r="G9815" s="1" t="s">
        <v>5</v>
      </c>
      <c r="H9815" s="1">
        <v>5.8368993055555495E-7</v>
      </c>
      <c r="I9815" s="1">
        <v>6.9463925619834704E-7</v>
      </c>
      <c r="J9815" s="1">
        <v>8.4051349999999999E-7</v>
      </c>
      <c r="K9815" s="1">
        <v>4.0675429999999997E-6</v>
      </c>
      <c r="L9815" s="1">
        <v>6.4847949999999998E-6</v>
      </c>
      <c r="M9815" s="1">
        <v>6.305382E-4</v>
      </c>
      <c r="N9815" s="1">
        <v>4.7518370000000003E-7</v>
      </c>
      <c r="O9815" s="1">
        <v>4.3716900399999998E-7</v>
      </c>
      <c r="P9815" s="1">
        <v>7.3965360000000002E-9</v>
      </c>
      <c r="Q9815" s="1">
        <v>5.5093519320000904E-9</v>
      </c>
      <c r="R9815" s="1">
        <v>21.9</v>
      </c>
      <c r="S9815" s="1">
        <v>7.3</v>
      </c>
      <c r="T9815" s="1">
        <v>0.03</v>
      </c>
      <c r="U9815" s="1">
        <v>496.4</v>
      </c>
      <c r="V9815" s="1">
        <f t="shared" si="613"/>
        <v>0.4633574507559492</v>
      </c>
      <c r="W9815" s="1">
        <f t="shared" si="614"/>
        <v>4.3256669603149263</v>
      </c>
      <c r="X9815" s="1">
        <f t="shared" si="615"/>
        <v>243.33333333333334</v>
      </c>
    </row>
    <row r="9816" spans="1:24" hidden="1" x14ac:dyDescent="0.3">
      <c r="A9816" s="18" t="str">
        <f t="shared" si="612"/>
        <v>OFF - Military - Aircraft Support_2004_175</v>
      </c>
      <c r="B9816" s="1" t="s">
        <v>40</v>
      </c>
      <c r="C9816" s="1">
        <v>2020</v>
      </c>
      <c r="D9816" s="1" t="s">
        <v>182</v>
      </c>
      <c r="E9816" s="1">
        <v>2004</v>
      </c>
      <c r="F9816" s="1">
        <v>175</v>
      </c>
      <c r="G9816" s="1" t="s">
        <v>5</v>
      </c>
      <c r="H9816" s="1">
        <v>9.6525625E-7</v>
      </c>
      <c r="I9816" s="1">
        <v>1.1487347107438E-6</v>
      </c>
      <c r="J9816" s="1">
        <v>1.389969E-6</v>
      </c>
      <c r="K9816" s="1">
        <v>9.9991549999999993E-6</v>
      </c>
      <c r="L9816" s="1">
        <v>1.578821E-5</v>
      </c>
      <c r="M9816" s="1">
        <v>1.8545230000000001E-3</v>
      </c>
      <c r="N9816" s="1">
        <v>6.7576050000000002E-7</v>
      </c>
      <c r="O9816" s="1">
        <v>6.2169966000000005E-7</v>
      </c>
      <c r="P9816" s="1">
        <v>2.0866569999999999E-8</v>
      </c>
      <c r="Q9816" s="1">
        <v>1.5609830474000201E-8</v>
      </c>
      <c r="R9816" s="1">
        <v>62.05</v>
      </c>
      <c r="S9816" s="1">
        <v>14.6</v>
      </c>
      <c r="T9816" s="1">
        <v>0.04</v>
      </c>
      <c r="U9816" s="1">
        <v>2044</v>
      </c>
      <c r="V9816" s="1">
        <f t="shared" si="613"/>
        <v>0.1860918928384088</v>
      </c>
      <c r="W9816" s="1">
        <f t="shared" si="614"/>
        <v>2.5576469971277498</v>
      </c>
      <c r="X9816" s="1">
        <f t="shared" si="615"/>
        <v>365</v>
      </c>
    </row>
    <row r="9817" spans="1:24" hidden="1" x14ac:dyDescent="0.3">
      <c r="A9817" s="18" t="str">
        <f t="shared" si="612"/>
        <v>OFF - Military - Aircraft Support_2005_100</v>
      </c>
      <c r="B9817" s="1" t="s">
        <v>40</v>
      </c>
      <c r="C9817" s="1">
        <v>2020</v>
      </c>
      <c r="D9817" s="1" t="s">
        <v>182</v>
      </c>
      <c r="E9817" s="1">
        <v>2005</v>
      </c>
      <c r="F9817" s="1">
        <v>100</v>
      </c>
      <c r="G9817" s="1" t="s">
        <v>5</v>
      </c>
      <c r="H9817" s="1">
        <v>6.5771284722222204E-7</v>
      </c>
      <c r="I9817" s="1">
        <v>7.8273264462809905E-7</v>
      </c>
      <c r="J9817" s="1">
        <v>9.4710649999999997E-7</v>
      </c>
      <c r="K9817" s="1">
        <v>6.6340710000000004E-6</v>
      </c>
      <c r="L9817" s="1">
        <v>9.9905259999999998E-6</v>
      </c>
      <c r="M9817" s="1">
        <v>1.0650600000000001E-3</v>
      </c>
      <c r="N9817" s="1">
        <v>5.8736300000000002E-7</v>
      </c>
      <c r="O9817" s="1">
        <v>5.4037396000000003E-7</v>
      </c>
      <c r="P9817" s="1">
        <v>1.24937E-8</v>
      </c>
      <c r="Q9817" s="1">
        <v>9.1822532200001506E-9</v>
      </c>
      <c r="R9817" s="1">
        <v>36.5</v>
      </c>
      <c r="S9817" s="1">
        <v>14.6</v>
      </c>
      <c r="T9817" s="1">
        <v>0.05</v>
      </c>
      <c r="U9817" s="1">
        <v>992.8</v>
      </c>
      <c r="V9817" s="1">
        <f t="shared" si="613"/>
        <v>0.2610599671714906</v>
      </c>
      <c r="W9817" s="1">
        <f t="shared" si="614"/>
        <v>3.3320782102107502</v>
      </c>
      <c r="X9817" s="1">
        <f t="shared" si="615"/>
        <v>292</v>
      </c>
    </row>
    <row r="9818" spans="1:24" hidden="1" x14ac:dyDescent="0.3">
      <c r="A9818" s="18" t="str">
        <f t="shared" si="612"/>
        <v>OFF - Military - Aircraft Support_2005_175</v>
      </c>
      <c r="B9818" s="1" t="s">
        <v>40</v>
      </c>
      <c r="C9818" s="1">
        <v>2020</v>
      </c>
      <c r="D9818" s="1" t="s">
        <v>182</v>
      </c>
      <c r="E9818" s="1">
        <v>2005</v>
      </c>
      <c r="F9818" s="1">
        <v>175</v>
      </c>
      <c r="G9818" s="1" t="s">
        <v>5</v>
      </c>
      <c r="H9818" s="1">
        <v>1.30461180555555E-6</v>
      </c>
      <c r="I9818" s="1">
        <v>1.55259586776859E-6</v>
      </c>
      <c r="J9818" s="1">
        <v>1.878641E-6</v>
      </c>
      <c r="K9818" s="1">
        <v>1.6771800000000001E-5</v>
      </c>
      <c r="L9818" s="1">
        <v>2.4821430000000001E-5</v>
      </c>
      <c r="M9818" s="1">
        <v>3.1325300000000001E-3</v>
      </c>
      <c r="N9818" s="1">
        <v>9.553141000000001E-7</v>
      </c>
      <c r="O9818" s="1">
        <v>8.7888897199999998E-7</v>
      </c>
      <c r="P9818" s="1">
        <v>3.5246339999999999E-8</v>
      </c>
      <c r="Q9818" s="1">
        <v>2.6628534338000401E-8</v>
      </c>
      <c r="R9818" s="1">
        <v>105.85</v>
      </c>
      <c r="S9818" s="1">
        <v>21.9</v>
      </c>
      <c r="T9818" s="1">
        <v>7.0000000000000007E-2</v>
      </c>
      <c r="U9818" s="1">
        <v>3066</v>
      </c>
      <c r="V9818" s="1">
        <f t="shared" si="613"/>
        <v>0.16767753316984793</v>
      </c>
      <c r="W9818" s="1">
        <f t="shared" si="614"/>
        <v>2.6806693477354999</v>
      </c>
      <c r="X9818" s="1">
        <f t="shared" si="615"/>
        <v>312.85714285714283</v>
      </c>
    </row>
    <row r="9819" spans="1:24" hidden="1" x14ac:dyDescent="0.3">
      <c r="A9819" s="18" t="str">
        <f t="shared" si="612"/>
        <v>OFF - Military - Aircraft Support_2006_100</v>
      </c>
      <c r="B9819" s="1" t="s">
        <v>40</v>
      </c>
      <c r="C9819" s="1">
        <v>2020</v>
      </c>
      <c r="D9819" s="1" t="s">
        <v>182</v>
      </c>
      <c r="E9819" s="1">
        <v>2006</v>
      </c>
      <c r="F9819" s="1">
        <v>100</v>
      </c>
      <c r="G9819" s="1" t="s">
        <v>5</v>
      </c>
      <c r="H9819" s="1">
        <v>5.4309930555555499E-7</v>
      </c>
      <c r="I9819" s="1">
        <v>6.4633305785123901E-7</v>
      </c>
      <c r="J9819" s="1">
        <v>7.8206300000000003E-7</v>
      </c>
      <c r="K9819" s="1">
        <v>7.2106790000000003E-6</v>
      </c>
      <c r="L9819" s="1">
        <v>1.056198E-5</v>
      </c>
      <c r="M9819" s="1">
        <v>1.1845320000000001E-3</v>
      </c>
      <c r="N9819" s="1">
        <v>5.3225770000000005E-7</v>
      </c>
      <c r="O9819" s="1">
        <v>4.8967708400000004E-7</v>
      </c>
      <c r="P9819" s="1">
        <v>1.3895169999999999E-8</v>
      </c>
      <c r="Q9819" s="1">
        <v>1.01004785420001E-8</v>
      </c>
      <c r="R9819" s="1">
        <v>40.15</v>
      </c>
      <c r="S9819" s="1">
        <v>18.25</v>
      </c>
      <c r="T9819" s="1">
        <v>0.06</v>
      </c>
      <c r="U9819" s="1">
        <v>1241</v>
      </c>
      <c r="V9819" s="1">
        <f t="shared" si="613"/>
        <v>0.17245396677652389</v>
      </c>
      <c r="W9819" s="1">
        <f t="shared" si="614"/>
        <v>2.8181373765250588</v>
      </c>
      <c r="X9819" s="1">
        <f t="shared" si="615"/>
        <v>304.16666666666669</v>
      </c>
    </row>
    <row r="9820" spans="1:24" hidden="1" x14ac:dyDescent="0.3">
      <c r="A9820" s="18" t="str">
        <f t="shared" si="612"/>
        <v>OFF - Military - Aircraft Support_2006_175</v>
      </c>
      <c r="B9820" s="1" t="s">
        <v>40</v>
      </c>
      <c r="C9820" s="1">
        <v>2020</v>
      </c>
      <c r="D9820" s="1" t="s">
        <v>182</v>
      </c>
      <c r="E9820" s="1">
        <v>2006</v>
      </c>
      <c r="F9820" s="1">
        <v>175</v>
      </c>
      <c r="G9820" s="1" t="s">
        <v>5</v>
      </c>
      <c r="H9820" s="1">
        <v>1.41147569444444E-6</v>
      </c>
      <c r="I9820" s="1">
        <v>1.6797727272727201E-6</v>
      </c>
      <c r="J9820" s="1">
        <v>2.0325250000000001E-6</v>
      </c>
      <c r="K9820" s="1">
        <v>1.852185E-5</v>
      </c>
      <c r="L9820" s="1">
        <v>2.7493130000000002E-5</v>
      </c>
      <c r="M9820" s="1">
        <v>3.4839189999999998E-3</v>
      </c>
      <c r="N9820" s="1">
        <v>1.0451139999999999E-6</v>
      </c>
      <c r="O9820" s="1">
        <v>9.6150487999999994E-7</v>
      </c>
      <c r="P9820" s="1">
        <v>3.920006E-8</v>
      </c>
      <c r="Q9820" s="1">
        <v>2.9383210304000399E-8</v>
      </c>
      <c r="R9820" s="1">
        <v>116.8</v>
      </c>
      <c r="S9820" s="1">
        <v>25.55</v>
      </c>
      <c r="T9820" s="1">
        <v>0.08</v>
      </c>
      <c r="U9820" s="1">
        <v>3577</v>
      </c>
      <c r="V9820" s="1">
        <f t="shared" si="613"/>
        <v>0.15549634539285648</v>
      </c>
      <c r="W9820" s="1">
        <f t="shared" si="614"/>
        <v>2.5450355092690002</v>
      </c>
      <c r="X9820" s="1">
        <f t="shared" si="615"/>
        <v>319.375</v>
      </c>
    </row>
    <row r="9821" spans="1:24" hidden="1" x14ac:dyDescent="0.3">
      <c r="A9821" s="18" t="str">
        <f t="shared" si="612"/>
        <v>OFF - Military - Aircraft Support_2007_100</v>
      </c>
      <c r="B9821" s="1" t="s">
        <v>40</v>
      </c>
      <c r="C9821" s="1">
        <v>2020</v>
      </c>
      <c r="D9821" s="1" t="s">
        <v>182</v>
      </c>
      <c r="E9821" s="1">
        <v>2007</v>
      </c>
      <c r="F9821" s="1">
        <v>100</v>
      </c>
      <c r="G9821" s="1" t="s">
        <v>5</v>
      </c>
      <c r="H9821" s="1">
        <v>5.6302430555555495E-7</v>
      </c>
      <c r="I9821" s="1">
        <v>6.7004545454545403E-7</v>
      </c>
      <c r="J9821" s="1">
        <v>8.1075499999999996E-7</v>
      </c>
      <c r="K9821" s="1">
        <v>7.6206070000000003E-6</v>
      </c>
      <c r="L9821" s="1">
        <v>1.1195469999999999E-5</v>
      </c>
      <c r="M9821" s="1">
        <v>1.26085E-3</v>
      </c>
      <c r="N9821" s="1">
        <v>5.5717869999999996E-7</v>
      </c>
      <c r="O9821" s="1">
        <v>5.1260440399999996E-7</v>
      </c>
      <c r="P9821" s="1">
        <v>1.479041E-8</v>
      </c>
      <c r="Q9821" s="1">
        <v>1.01004785420001E-8</v>
      </c>
      <c r="R9821" s="1">
        <v>40.15</v>
      </c>
      <c r="S9821" s="1">
        <v>18.25</v>
      </c>
      <c r="T9821" s="1">
        <v>0.06</v>
      </c>
      <c r="U9821" s="1">
        <v>1241</v>
      </c>
      <c r="V9821" s="1">
        <f t="shared" si="613"/>
        <v>0.17878088572647044</v>
      </c>
      <c r="W9821" s="1">
        <f t="shared" si="614"/>
        <v>2.9871645709199406</v>
      </c>
      <c r="X9821" s="1">
        <f t="shared" si="615"/>
        <v>304.16666666666669</v>
      </c>
    </row>
    <row r="9822" spans="1:24" hidden="1" x14ac:dyDescent="0.3">
      <c r="A9822" s="18" t="str">
        <f t="shared" si="612"/>
        <v>OFF - Military - Aircraft Support_2007_175</v>
      </c>
      <c r="B9822" s="1" t="s">
        <v>40</v>
      </c>
      <c r="C9822" s="1">
        <v>2020</v>
      </c>
      <c r="D9822" s="1" t="s">
        <v>182</v>
      </c>
      <c r="E9822" s="1">
        <v>2007</v>
      </c>
      <c r="F9822" s="1">
        <v>175</v>
      </c>
      <c r="G9822" s="1" t="s">
        <v>5</v>
      </c>
      <c r="H9822" s="1">
        <v>1.1173416666666601E-6</v>
      </c>
      <c r="I9822" s="1">
        <v>1.3297289256198301E-6</v>
      </c>
      <c r="J9822" s="1">
        <v>1.608972E-6</v>
      </c>
      <c r="K9822" s="1">
        <v>1.957541E-5</v>
      </c>
      <c r="L9822" s="1">
        <v>1.5987299999999999E-5</v>
      </c>
      <c r="M9822" s="1">
        <v>3.7083839999999999E-3</v>
      </c>
      <c r="N9822" s="1">
        <v>9.5009799999999996E-7</v>
      </c>
      <c r="O9822" s="1">
        <v>8.7409016000000001E-7</v>
      </c>
      <c r="P9822" s="1">
        <v>4.1725680000000003E-8</v>
      </c>
      <c r="Q9822" s="1">
        <v>3.1219660948000501E-8</v>
      </c>
      <c r="R9822" s="1">
        <v>124.1</v>
      </c>
      <c r="S9822" s="1">
        <v>25.55</v>
      </c>
      <c r="T9822" s="1">
        <v>0.09</v>
      </c>
      <c r="U9822" s="1">
        <v>3577</v>
      </c>
      <c r="V9822" s="1">
        <f t="shared" si="613"/>
        <v>0.12309283567948008</v>
      </c>
      <c r="W9822" s="1">
        <f t="shared" si="614"/>
        <v>1.4799423054899998</v>
      </c>
      <c r="X9822" s="1">
        <f t="shared" si="615"/>
        <v>283.88888888888891</v>
      </c>
    </row>
    <row r="9823" spans="1:24" hidden="1" x14ac:dyDescent="0.3">
      <c r="A9823" s="18" t="str">
        <f t="shared" si="612"/>
        <v>OFF - Military - Aircraft Support_2008_100</v>
      </c>
      <c r="B9823" s="1" t="s">
        <v>40</v>
      </c>
      <c r="C9823" s="1">
        <v>2020</v>
      </c>
      <c r="D9823" s="1" t="s">
        <v>182</v>
      </c>
      <c r="E9823" s="1">
        <v>2008</v>
      </c>
      <c r="F9823" s="1">
        <v>100</v>
      </c>
      <c r="G9823" s="1" t="s">
        <v>5</v>
      </c>
      <c r="H9823" s="1">
        <v>3.7834645833333299E-7</v>
      </c>
      <c r="I9823" s="1">
        <v>4.5026355371900797E-7</v>
      </c>
      <c r="J9823" s="1">
        <v>5.4481890000000001E-7</v>
      </c>
      <c r="K9823" s="1">
        <v>7.7196669999999997E-6</v>
      </c>
      <c r="L9823" s="1">
        <v>6.605749E-6</v>
      </c>
      <c r="M9823" s="1">
        <v>1.303392E-3</v>
      </c>
      <c r="N9823" s="1">
        <v>4.2835479999999999E-7</v>
      </c>
      <c r="O9823" s="1">
        <v>3.9408641600000003E-7</v>
      </c>
      <c r="P9823" s="1">
        <v>1.528946E-8</v>
      </c>
      <c r="Q9823" s="1">
        <v>1.10187038640001E-8</v>
      </c>
      <c r="R9823" s="1">
        <v>43.8</v>
      </c>
      <c r="S9823" s="1">
        <v>18.25</v>
      </c>
      <c r="T9823" s="1">
        <v>0.06</v>
      </c>
      <c r="U9823" s="1">
        <v>1241</v>
      </c>
      <c r="V9823" s="1">
        <f t="shared" si="613"/>
        <v>0.12013888968001596</v>
      </c>
      <c r="W9823" s="1">
        <f t="shared" si="614"/>
        <v>1.7625396144324295</v>
      </c>
      <c r="X9823" s="1">
        <f t="shared" si="615"/>
        <v>304.16666666666669</v>
      </c>
    </row>
    <row r="9824" spans="1:24" hidden="1" x14ac:dyDescent="0.3">
      <c r="A9824" s="18" t="str">
        <f t="shared" si="612"/>
        <v>OFF - Military - Aircraft Support_2008_175</v>
      </c>
      <c r="B9824" s="1" t="s">
        <v>40</v>
      </c>
      <c r="C9824" s="1">
        <v>2020</v>
      </c>
      <c r="D9824" s="1" t="s">
        <v>182</v>
      </c>
      <c r="E9824" s="1">
        <v>2008</v>
      </c>
      <c r="F9824" s="1">
        <v>175</v>
      </c>
      <c r="G9824" s="1" t="s">
        <v>5</v>
      </c>
      <c r="H9824" s="1">
        <v>1.1127840277777699E-6</v>
      </c>
      <c r="I9824" s="1">
        <v>1.3243049586776801E-6</v>
      </c>
      <c r="J9824" s="1">
        <v>1.6024089999999999E-6</v>
      </c>
      <c r="K9824" s="1">
        <v>2.0091409999999999E-5</v>
      </c>
      <c r="L9824" s="1">
        <v>1.6465329999999998E-5</v>
      </c>
      <c r="M9824" s="1">
        <v>3.833506E-3</v>
      </c>
      <c r="N9824" s="1">
        <v>9.6596530000000006E-7</v>
      </c>
      <c r="O9824" s="1">
        <v>8.8868807600000001E-7</v>
      </c>
      <c r="P9824" s="1">
        <v>4.3133529999999997E-8</v>
      </c>
      <c r="Q9824" s="1">
        <v>3.2137886270000503E-8</v>
      </c>
      <c r="R9824" s="1">
        <v>127.74999999999901</v>
      </c>
      <c r="S9824" s="1">
        <v>25.55</v>
      </c>
      <c r="T9824" s="1">
        <v>0.09</v>
      </c>
      <c r="U9824" s="1">
        <v>3577</v>
      </c>
      <c r="V9824" s="1">
        <f t="shared" si="613"/>
        <v>0.12259073975701244</v>
      </c>
      <c r="W9824" s="1">
        <f t="shared" si="614"/>
        <v>1.5241934811289999</v>
      </c>
      <c r="X9824" s="1">
        <f t="shared" si="615"/>
        <v>283.88888888888891</v>
      </c>
    </row>
    <row r="9825" spans="1:24" hidden="1" x14ac:dyDescent="0.3">
      <c r="A9825" s="18" t="str">
        <f t="shared" si="612"/>
        <v>OFF - Military - Aircraft Support_2009_100</v>
      </c>
      <c r="B9825" s="1" t="s">
        <v>40</v>
      </c>
      <c r="C9825" s="1">
        <v>2020</v>
      </c>
      <c r="D9825" s="1" t="s">
        <v>182</v>
      </c>
      <c r="E9825" s="1">
        <v>2009</v>
      </c>
      <c r="F9825" s="1">
        <v>100</v>
      </c>
      <c r="G9825" s="1" t="s">
        <v>5</v>
      </c>
      <c r="H9825" s="1">
        <v>3.7221972222222198E-7</v>
      </c>
      <c r="I9825" s="1">
        <v>4.4297223140495798E-7</v>
      </c>
      <c r="J9825" s="1">
        <v>5.359964E-7</v>
      </c>
      <c r="K9825" s="1">
        <v>7.8374560000000004E-6</v>
      </c>
      <c r="L9825" s="1">
        <v>6.7299639999999998E-6</v>
      </c>
      <c r="M9825" s="1">
        <v>1.332902E-3</v>
      </c>
      <c r="N9825" s="1">
        <v>4.332235E-7</v>
      </c>
      <c r="O9825" s="1">
        <v>3.9856561999999999E-7</v>
      </c>
      <c r="P9825" s="1">
        <v>1.563563E-8</v>
      </c>
      <c r="Q9825" s="1">
        <v>1.10187038640001E-8</v>
      </c>
      <c r="R9825" s="1">
        <v>43.8</v>
      </c>
      <c r="S9825" s="1">
        <v>18.25</v>
      </c>
      <c r="T9825" s="1">
        <v>0.06</v>
      </c>
      <c r="U9825" s="1">
        <v>1241</v>
      </c>
      <c r="V9825" s="1">
        <f t="shared" si="613"/>
        <v>0.11819342605127255</v>
      </c>
      <c r="W9825" s="1">
        <f t="shared" si="614"/>
        <v>1.7956825416321647</v>
      </c>
      <c r="X9825" s="1">
        <f t="shared" si="615"/>
        <v>304.16666666666669</v>
      </c>
    </row>
    <row r="9826" spans="1:24" hidden="1" x14ac:dyDescent="0.3">
      <c r="A9826" s="18" t="str">
        <f t="shared" si="612"/>
        <v>OFF - Military - Aircraft Support_2009_175</v>
      </c>
      <c r="B9826" s="1" t="s">
        <v>40</v>
      </c>
      <c r="C9826" s="1">
        <v>2020</v>
      </c>
      <c r="D9826" s="1" t="s">
        <v>182</v>
      </c>
      <c r="E9826" s="1">
        <v>2009</v>
      </c>
      <c r="F9826" s="1">
        <v>175</v>
      </c>
      <c r="G9826" s="1" t="s">
        <v>5</v>
      </c>
      <c r="H9826" s="1">
        <v>1.0947638888888799E-6</v>
      </c>
      <c r="I9826" s="1">
        <v>1.30285950413223E-6</v>
      </c>
      <c r="J9826" s="1">
        <v>1.57646E-6</v>
      </c>
      <c r="K9826" s="1">
        <v>2.039853E-5</v>
      </c>
      <c r="L9826" s="1">
        <v>1.6775340000000001E-5</v>
      </c>
      <c r="M9826" s="1">
        <v>3.9203010000000002E-3</v>
      </c>
      <c r="N9826" s="1">
        <v>9.7128E-7</v>
      </c>
      <c r="O9826" s="1">
        <v>8.9357759999999996E-7</v>
      </c>
      <c r="P9826" s="1">
        <v>4.4110109999999998E-8</v>
      </c>
      <c r="Q9826" s="1">
        <v>3.3056111592000499E-8</v>
      </c>
      <c r="R9826" s="1">
        <v>131.4</v>
      </c>
      <c r="S9826" s="1">
        <v>25.55</v>
      </c>
      <c r="T9826" s="1">
        <v>0.09</v>
      </c>
      <c r="U9826" s="1">
        <v>3577</v>
      </c>
      <c r="V9826" s="1">
        <f t="shared" si="613"/>
        <v>0.12060553678701287</v>
      </c>
      <c r="W9826" s="1">
        <f t="shared" si="614"/>
        <v>1.5528910669705716</v>
      </c>
      <c r="X9826" s="1">
        <f t="shared" si="615"/>
        <v>283.88888888888891</v>
      </c>
    </row>
    <row r="9827" spans="1:24" hidden="1" x14ac:dyDescent="0.3">
      <c r="A9827" s="18" t="str">
        <f t="shared" si="612"/>
        <v>OFF - Military - Aircraft Support_2010_100</v>
      </c>
      <c r="B9827" s="1" t="s">
        <v>40</v>
      </c>
      <c r="C9827" s="1">
        <v>2020</v>
      </c>
      <c r="D9827" s="1" t="s">
        <v>182</v>
      </c>
      <c r="E9827" s="1">
        <v>2010</v>
      </c>
      <c r="F9827" s="1">
        <v>100</v>
      </c>
      <c r="G9827" s="1" t="s">
        <v>5</v>
      </c>
      <c r="H9827" s="1">
        <v>3.6979770833333302E-7</v>
      </c>
      <c r="I9827" s="1">
        <v>4.4008983471074302E-7</v>
      </c>
      <c r="J9827" s="1">
        <v>5.3250869999999999E-7</v>
      </c>
      <c r="K9827" s="1">
        <v>8.0474989999999994E-6</v>
      </c>
      <c r="L9827" s="1">
        <v>6.9347300000000003E-6</v>
      </c>
      <c r="M9827" s="1">
        <v>1.378649E-3</v>
      </c>
      <c r="N9827" s="1">
        <v>4.4309700000000001E-7</v>
      </c>
      <c r="O9827" s="1">
        <v>4.0764924000000002E-7</v>
      </c>
      <c r="P9827" s="1">
        <v>1.6172270000000001E-8</v>
      </c>
      <c r="Q9827" s="1">
        <v>1.1936929186000101E-8</v>
      </c>
      <c r="R9827" s="1">
        <v>47.45</v>
      </c>
      <c r="S9827" s="1">
        <v>18.25</v>
      </c>
      <c r="T9827" s="1">
        <v>7.0000000000000007E-2</v>
      </c>
      <c r="U9827" s="1">
        <v>1241</v>
      </c>
      <c r="V9827" s="1">
        <f t="shared" si="613"/>
        <v>0.11742434772903186</v>
      </c>
      <c r="W9827" s="1">
        <f t="shared" si="614"/>
        <v>1.8503180094177061</v>
      </c>
      <c r="X9827" s="1">
        <f t="shared" si="615"/>
        <v>260.71428571428567</v>
      </c>
    </row>
    <row r="9828" spans="1:24" hidden="1" x14ac:dyDescent="0.3">
      <c r="A9828" s="18" t="str">
        <f t="shared" si="612"/>
        <v>OFF - Military - Aircraft Support_2010_175</v>
      </c>
      <c r="B9828" s="1" t="s">
        <v>40</v>
      </c>
      <c r="C9828" s="1">
        <v>2020</v>
      </c>
      <c r="D9828" s="1" t="s">
        <v>182</v>
      </c>
      <c r="E9828" s="1">
        <v>2010</v>
      </c>
      <c r="F9828" s="1">
        <v>175</v>
      </c>
      <c r="G9828" s="1" t="s">
        <v>5</v>
      </c>
      <c r="H9828" s="1">
        <v>1.0876402777777701E-6</v>
      </c>
      <c r="I9828" s="1">
        <v>1.2943818181818101E-6</v>
      </c>
      <c r="J9828" s="1">
        <v>1.566202E-6</v>
      </c>
      <c r="K9828" s="1">
        <v>2.0945809999999999E-5</v>
      </c>
      <c r="L9828" s="1">
        <v>1.7286160000000001E-5</v>
      </c>
      <c r="M9828" s="1">
        <v>4.0548520000000003E-3</v>
      </c>
      <c r="N9828" s="1">
        <v>9.8749170000000004E-7</v>
      </c>
      <c r="O9828" s="1">
        <v>9.08492364E-7</v>
      </c>
      <c r="P9828" s="1">
        <v>4.5624039999999998E-8</v>
      </c>
      <c r="Q9828" s="1">
        <v>3.3974336914000502E-8</v>
      </c>
      <c r="R9828" s="1">
        <v>135.05000000000001</v>
      </c>
      <c r="S9828" s="1">
        <v>29.2</v>
      </c>
      <c r="T9828" s="1">
        <v>0.09</v>
      </c>
      <c r="U9828" s="1">
        <v>4088</v>
      </c>
      <c r="V9828" s="1">
        <f t="shared" si="613"/>
        <v>0.10484316367749935</v>
      </c>
      <c r="W9828" s="1">
        <f t="shared" si="614"/>
        <v>1.4001554076070002</v>
      </c>
      <c r="X9828" s="1">
        <f t="shared" si="615"/>
        <v>324.44444444444446</v>
      </c>
    </row>
    <row r="9829" spans="1:24" hidden="1" x14ac:dyDescent="0.3">
      <c r="A9829" s="18" t="str">
        <f t="shared" si="612"/>
        <v>OFF - Military - Aircraft Support_2011_100</v>
      </c>
      <c r="B9829" s="1" t="s">
        <v>40</v>
      </c>
      <c r="C9829" s="1">
        <v>2020</v>
      </c>
      <c r="D9829" s="1" t="s">
        <v>182</v>
      </c>
      <c r="E9829" s="1">
        <v>2011</v>
      </c>
      <c r="F9829" s="1">
        <v>100</v>
      </c>
      <c r="G9829" s="1" t="s">
        <v>5</v>
      </c>
      <c r="H9829" s="1">
        <v>3.6216916666666598E-7</v>
      </c>
      <c r="I9829" s="1">
        <v>4.3101123966942098E-7</v>
      </c>
      <c r="J9829" s="1">
        <v>5.2152359999999996E-7</v>
      </c>
      <c r="K9829" s="1">
        <v>8.1590570000000002E-6</v>
      </c>
      <c r="L9829" s="1">
        <v>7.0559669999999996E-6</v>
      </c>
      <c r="M9829" s="1">
        <v>1.408075E-3</v>
      </c>
      <c r="N9829" s="1">
        <v>4.765367E-7</v>
      </c>
      <c r="O9829" s="1">
        <v>4.3841376400000001E-7</v>
      </c>
      <c r="P9829" s="1">
        <v>1.6517449999999999E-8</v>
      </c>
      <c r="Q9829" s="1">
        <v>1.1936929186000101E-8</v>
      </c>
      <c r="R9829" s="1">
        <v>47.45</v>
      </c>
      <c r="S9829" s="1">
        <v>21.9</v>
      </c>
      <c r="T9829" s="1">
        <v>7.0000000000000007E-2</v>
      </c>
      <c r="U9829" s="1">
        <v>1489.2</v>
      </c>
      <c r="V9829" s="1">
        <f t="shared" si="613"/>
        <v>9.5835004754064063E-2</v>
      </c>
      <c r="W9829" s="1">
        <f t="shared" si="614"/>
        <v>1.5688886245940143</v>
      </c>
      <c r="X9829" s="1">
        <f t="shared" si="615"/>
        <v>312.85714285714283</v>
      </c>
    </row>
    <row r="9830" spans="1:24" hidden="1" x14ac:dyDescent="0.3">
      <c r="A9830" s="18" t="str">
        <f t="shared" si="612"/>
        <v>OFF - Military - Aircraft Support_2011_175</v>
      </c>
      <c r="B9830" s="1" t="s">
        <v>40</v>
      </c>
      <c r="C9830" s="1">
        <v>2020</v>
      </c>
      <c r="D9830" s="1" t="s">
        <v>182</v>
      </c>
      <c r="E9830" s="1">
        <v>2011</v>
      </c>
      <c r="F9830" s="1">
        <v>175</v>
      </c>
      <c r="G9830" s="1" t="s">
        <v>5</v>
      </c>
      <c r="H9830" s="1">
        <v>1.06520347222222E-6</v>
      </c>
      <c r="I9830" s="1">
        <v>1.26768016528925E-6</v>
      </c>
      <c r="J9830" s="1">
        <v>1.5338930000000001E-6</v>
      </c>
      <c r="K9830" s="1">
        <v>2.1236789999999999E-5</v>
      </c>
      <c r="L9830" s="1">
        <v>1.75888E-5</v>
      </c>
      <c r="M9830" s="1">
        <v>4.1413999999999999E-3</v>
      </c>
      <c r="N9830" s="1">
        <v>1.0555000000000001E-6</v>
      </c>
      <c r="O9830" s="1">
        <v>9.7106000000000007E-7</v>
      </c>
      <c r="P9830" s="1">
        <v>4.6597850000000003E-8</v>
      </c>
      <c r="Q9830" s="1">
        <v>3.4892562236000498E-8</v>
      </c>
      <c r="R9830" s="1">
        <v>138.69999999999999</v>
      </c>
      <c r="S9830" s="1">
        <v>29.2</v>
      </c>
      <c r="T9830" s="1">
        <v>0.1</v>
      </c>
      <c r="U9830" s="1">
        <v>4088</v>
      </c>
      <c r="V9830" s="1">
        <f t="shared" si="613"/>
        <v>0.10268036617420405</v>
      </c>
      <c r="W9830" s="1">
        <f t="shared" si="614"/>
        <v>1.4246688352600001</v>
      </c>
      <c r="X9830" s="1">
        <f t="shared" si="615"/>
        <v>292</v>
      </c>
    </row>
    <row r="9831" spans="1:24" hidden="1" x14ac:dyDescent="0.3">
      <c r="A9831" s="18" t="str">
        <f t="shared" si="612"/>
        <v>OFF - Military - Aircraft Support_2012_100</v>
      </c>
      <c r="B9831" s="1" t="s">
        <v>40</v>
      </c>
      <c r="C9831" s="1">
        <v>2020</v>
      </c>
      <c r="D9831" s="1" t="s">
        <v>182</v>
      </c>
      <c r="E9831" s="1">
        <v>2012</v>
      </c>
      <c r="F9831" s="1">
        <v>100</v>
      </c>
      <c r="G9831" s="1" t="s">
        <v>5</v>
      </c>
      <c r="H9831" s="1">
        <v>3.2118180555555499E-7</v>
      </c>
      <c r="I9831" s="1">
        <v>3.8223289256198302E-7</v>
      </c>
      <c r="J9831" s="1">
        <v>4.6250179999999998E-7</v>
      </c>
      <c r="K9831" s="1">
        <v>8.2490020000000006E-6</v>
      </c>
      <c r="L9831" s="1">
        <v>6.2711160000000004E-6</v>
      </c>
      <c r="M9831" s="1">
        <v>1.4341810000000001E-3</v>
      </c>
      <c r="N9831" s="1">
        <v>1.754726E-7</v>
      </c>
      <c r="O9831" s="1">
        <v>1.61434792E-7</v>
      </c>
      <c r="P9831" s="1">
        <v>1.682368E-8</v>
      </c>
      <c r="Q9831" s="1">
        <v>1.1936929186000101E-8</v>
      </c>
      <c r="R9831" s="1">
        <v>47.45</v>
      </c>
      <c r="S9831" s="1">
        <v>21.9</v>
      </c>
      <c r="T9831" s="1">
        <v>7.0000000000000007E-2</v>
      </c>
      <c r="U9831" s="1">
        <v>1489.2</v>
      </c>
      <c r="V9831" s="1">
        <f t="shared" si="613"/>
        <v>8.4989178249581007E-2</v>
      </c>
      <c r="W9831" s="1">
        <f t="shared" si="614"/>
        <v>1.3943776318553529</v>
      </c>
      <c r="X9831" s="1">
        <f t="shared" si="615"/>
        <v>312.85714285714283</v>
      </c>
    </row>
    <row r="9832" spans="1:24" hidden="1" x14ac:dyDescent="0.3">
      <c r="A9832" s="18" t="str">
        <f t="shared" si="612"/>
        <v>OFF - Military - Aircraft Support_2012_175</v>
      </c>
      <c r="B9832" s="1" t="s">
        <v>40</v>
      </c>
      <c r="C9832" s="1">
        <v>2020</v>
      </c>
      <c r="D9832" s="1" t="s">
        <v>182</v>
      </c>
      <c r="E9832" s="1">
        <v>2012</v>
      </c>
      <c r="F9832" s="1">
        <v>175</v>
      </c>
      <c r="G9832" s="1" t="s">
        <v>5</v>
      </c>
      <c r="H9832" s="1">
        <v>9.2121805555555496E-7</v>
      </c>
      <c r="I9832" s="1">
        <v>1.09632561983471E-6</v>
      </c>
      <c r="J9832" s="1">
        <v>1.3265539999999999E-6</v>
      </c>
      <c r="K9832" s="1">
        <v>2.1471530000000001E-5</v>
      </c>
      <c r="L9832" s="1">
        <v>1.651998E-5</v>
      </c>
      <c r="M9832" s="1">
        <v>4.2181809999999997E-3</v>
      </c>
      <c r="N9832" s="1">
        <v>7.1776630000000003E-8</v>
      </c>
      <c r="O9832" s="1">
        <v>6.6034499600000001E-8</v>
      </c>
      <c r="P9832" s="1">
        <v>4.7461769999999998E-8</v>
      </c>
      <c r="Q9832" s="1">
        <v>3.4892562236000498E-8</v>
      </c>
      <c r="R9832" s="1">
        <v>138.69999999999999</v>
      </c>
      <c r="S9832" s="1">
        <v>29.2</v>
      </c>
      <c r="T9832" s="1">
        <v>0.1</v>
      </c>
      <c r="U9832" s="1">
        <v>4088</v>
      </c>
      <c r="V9832" s="1">
        <f t="shared" si="613"/>
        <v>8.8800881462954478E-2</v>
      </c>
      <c r="W9832" s="1">
        <f t="shared" si="614"/>
        <v>1.33809587152725</v>
      </c>
      <c r="X9832" s="1">
        <f t="shared" si="615"/>
        <v>292</v>
      </c>
    </row>
    <row r="9833" spans="1:24" hidden="1" x14ac:dyDescent="0.3">
      <c r="A9833" s="18" t="str">
        <f t="shared" si="612"/>
        <v>OFF - Military - Aircraft Support_2013_100</v>
      </c>
      <c r="B9833" s="1" t="s">
        <v>40</v>
      </c>
      <c r="C9833" s="1">
        <v>2020</v>
      </c>
      <c r="D9833" s="1" t="s">
        <v>182</v>
      </c>
      <c r="E9833" s="1">
        <v>2013</v>
      </c>
      <c r="F9833" s="1">
        <v>100</v>
      </c>
      <c r="G9833" s="1" t="s">
        <v>5</v>
      </c>
      <c r="H9833" s="1">
        <v>3.1286229166666603E-7</v>
      </c>
      <c r="I9833" s="1">
        <v>3.7233198347107398E-7</v>
      </c>
      <c r="J9833" s="1">
        <v>4.5052170000000001E-7</v>
      </c>
      <c r="K9833" s="1">
        <v>8.3556179999999993E-6</v>
      </c>
      <c r="L9833" s="1">
        <v>6.3749879999999996E-6</v>
      </c>
      <c r="M9833" s="1">
        <v>1.463598E-3</v>
      </c>
      <c r="N9833" s="1">
        <v>2.74192E-8</v>
      </c>
      <c r="O9833" s="1">
        <v>2.5225663999999999E-8</v>
      </c>
      <c r="P9833" s="1">
        <v>1.7168759999999999E-8</v>
      </c>
      <c r="Q9833" s="1">
        <v>1.1936929186000101E-8</v>
      </c>
      <c r="R9833" s="1">
        <v>47.45</v>
      </c>
      <c r="S9833" s="1">
        <v>21.9</v>
      </c>
      <c r="T9833" s="1">
        <v>7.0000000000000007E-2</v>
      </c>
      <c r="U9833" s="1">
        <v>1489.2</v>
      </c>
      <c r="V9833" s="1">
        <f t="shared" si="613"/>
        <v>8.2787719024237871E-2</v>
      </c>
      <c r="W9833" s="1">
        <f t="shared" si="614"/>
        <v>1.4174734880595881</v>
      </c>
      <c r="X9833" s="1">
        <f t="shared" si="615"/>
        <v>312.85714285714283</v>
      </c>
    </row>
    <row r="9834" spans="1:24" hidden="1" x14ac:dyDescent="0.3">
      <c r="A9834" s="18" t="str">
        <f t="shared" si="612"/>
        <v>OFF - Military - Aircraft Support_2013_175</v>
      </c>
      <c r="B9834" s="1" t="s">
        <v>40</v>
      </c>
      <c r="C9834" s="1">
        <v>2020</v>
      </c>
      <c r="D9834" s="1" t="s">
        <v>182</v>
      </c>
      <c r="E9834" s="1">
        <v>2013</v>
      </c>
      <c r="F9834" s="1">
        <v>175</v>
      </c>
      <c r="G9834" s="1" t="s">
        <v>5</v>
      </c>
      <c r="H9834" s="1">
        <v>8.9892500000000004E-7</v>
      </c>
      <c r="I9834" s="1">
        <v>1.06979504132231E-6</v>
      </c>
      <c r="J9834" s="1">
        <v>1.294452E-6</v>
      </c>
      <c r="K9834" s="1">
        <v>2.1749689999999999E-5</v>
      </c>
      <c r="L9834" s="1">
        <v>1.6796790000000001E-5</v>
      </c>
      <c r="M9834" s="1">
        <v>4.3047010000000002E-3</v>
      </c>
      <c r="N9834" s="1">
        <v>7.2280809999999996E-8</v>
      </c>
      <c r="O9834" s="1">
        <v>6.6498345200000002E-8</v>
      </c>
      <c r="P9834" s="1">
        <v>4.843528E-8</v>
      </c>
      <c r="Q9834" s="1">
        <v>3.5810787558000501E-8</v>
      </c>
      <c r="R9834" s="1">
        <v>142.35</v>
      </c>
      <c r="S9834" s="1">
        <v>29.2</v>
      </c>
      <c r="T9834" s="1">
        <v>0.1</v>
      </c>
      <c r="U9834" s="1">
        <v>4088</v>
      </c>
      <c r="V9834" s="1">
        <f t="shared" si="613"/>
        <v>8.6651940751363316E-2</v>
      </c>
      <c r="W9834" s="1">
        <f t="shared" si="614"/>
        <v>1.3605171043736251</v>
      </c>
      <c r="X9834" s="1">
        <f t="shared" si="615"/>
        <v>292</v>
      </c>
    </row>
    <row r="9835" spans="1:24" hidden="1" x14ac:dyDescent="0.3">
      <c r="A9835" s="18" t="str">
        <f t="shared" si="612"/>
        <v>OFF - Military - Aircraft Support_2014_100</v>
      </c>
      <c r="B9835" s="1" t="s">
        <v>40</v>
      </c>
      <c r="C9835" s="1">
        <v>2020</v>
      </c>
      <c r="D9835" s="1" t="s">
        <v>182</v>
      </c>
      <c r="E9835" s="1">
        <v>2014</v>
      </c>
      <c r="F9835" s="1">
        <v>100</v>
      </c>
      <c r="G9835" s="1" t="s">
        <v>5</v>
      </c>
      <c r="H9835" s="1">
        <v>3.0460624999999998E-7</v>
      </c>
      <c r="I9835" s="1">
        <v>3.6250661157024701E-7</v>
      </c>
      <c r="J9835" s="1">
        <v>4.3863299999999998E-7</v>
      </c>
      <c r="K9835" s="1">
        <v>8.4781659999999999E-6</v>
      </c>
      <c r="L9835" s="1">
        <v>6.4919910000000002E-6</v>
      </c>
      <c r="M9835" s="1">
        <v>1.496271E-3</v>
      </c>
      <c r="N9835" s="1">
        <v>2.733141E-8</v>
      </c>
      <c r="O9835" s="1">
        <v>2.5144897200000001E-8</v>
      </c>
      <c r="P9835" s="1">
        <v>1.755203E-8</v>
      </c>
      <c r="Q9835" s="1">
        <v>1.2855154508000199E-8</v>
      </c>
      <c r="R9835" s="1">
        <v>51.1</v>
      </c>
      <c r="S9835" s="1">
        <v>21.9</v>
      </c>
      <c r="T9835" s="1">
        <v>7.0000000000000007E-2</v>
      </c>
      <c r="U9835" s="1">
        <v>1489.2</v>
      </c>
      <c r="V9835" s="1">
        <f t="shared" si="613"/>
        <v>8.0603055432753798E-2</v>
      </c>
      <c r="W9835" s="1">
        <f t="shared" si="614"/>
        <v>1.443489011621897</v>
      </c>
      <c r="X9835" s="1">
        <f t="shared" si="615"/>
        <v>312.85714285714283</v>
      </c>
    </row>
    <row r="9836" spans="1:24" hidden="1" x14ac:dyDescent="0.3">
      <c r="A9836" s="18" t="str">
        <f t="shared" si="612"/>
        <v>OFF - Military - Aircraft Support_2014_175</v>
      </c>
      <c r="B9836" s="1" t="s">
        <v>40</v>
      </c>
      <c r="C9836" s="1">
        <v>2020</v>
      </c>
      <c r="D9836" s="1" t="s">
        <v>182</v>
      </c>
      <c r="E9836" s="1">
        <v>2014</v>
      </c>
      <c r="F9836" s="1">
        <v>175</v>
      </c>
      <c r="G9836" s="1" t="s">
        <v>5</v>
      </c>
      <c r="H9836" s="1">
        <v>8.7688472222222204E-7</v>
      </c>
      <c r="I9836" s="1">
        <v>1.04356528925619E-6</v>
      </c>
      <c r="J9836" s="1">
        <v>1.262714E-6</v>
      </c>
      <c r="K9836" s="1">
        <v>2.2069339999999998E-5</v>
      </c>
      <c r="L9836" s="1">
        <v>1.7108320000000002E-5</v>
      </c>
      <c r="M9836" s="1">
        <v>4.4007969999999997E-3</v>
      </c>
      <c r="N9836" s="1">
        <v>7.29047E-8</v>
      </c>
      <c r="O9836" s="1">
        <v>6.7072324000000004E-8</v>
      </c>
      <c r="P9836" s="1">
        <v>4.9516510000000002E-8</v>
      </c>
      <c r="Q9836" s="1">
        <v>3.6729012880000603E-8</v>
      </c>
      <c r="R9836" s="1">
        <v>146</v>
      </c>
      <c r="S9836" s="1">
        <v>29.2</v>
      </c>
      <c r="T9836" s="1">
        <v>0.1</v>
      </c>
      <c r="U9836" s="1">
        <v>4088</v>
      </c>
      <c r="V9836" s="1">
        <f t="shared" si="613"/>
        <v>8.4527366572044779E-2</v>
      </c>
      <c r="W9836" s="1">
        <f t="shared" si="614"/>
        <v>1.3857506099140002</v>
      </c>
      <c r="X9836" s="1">
        <f t="shared" si="615"/>
        <v>292</v>
      </c>
    </row>
    <row r="9837" spans="1:24" hidden="1" x14ac:dyDescent="0.3">
      <c r="A9837" s="18" t="str">
        <f t="shared" si="612"/>
        <v>OFF - Military - Aircraft Support_2015_100</v>
      </c>
      <c r="B9837" s="1" t="s">
        <v>40</v>
      </c>
      <c r="C9837" s="1">
        <v>2020</v>
      </c>
      <c r="D9837" s="1" t="s">
        <v>182</v>
      </c>
      <c r="E9837" s="1">
        <v>2015</v>
      </c>
      <c r="F9837" s="1">
        <v>100</v>
      </c>
      <c r="G9837" s="1" t="s">
        <v>5</v>
      </c>
      <c r="H9837" s="1">
        <v>2.2671125E-7</v>
      </c>
      <c r="I9837" s="1">
        <v>2.69805123966942E-7</v>
      </c>
      <c r="J9837" s="1">
        <v>3.2646420000000002E-7</v>
      </c>
      <c r="K9837" s="1">
        <v>8.5611550000000005E-6</v>
      </c>
      <c r="L9837" s="1">
        <v>3.6413449999999999E-6</v>
      </c>
      <c r="M9837" s="1">
        <v>1.522406E-3</v>
      </c>
      <c r="N9837" s="1">
        <v>2.7096690000000001E-8</v>
      </c>
      <c r="O9837" s="1">
        <v>2.49289548E-8</v>
      </c>
      <c r="P9837" s="1">
        <v>1.78586E-8</v>
      </c>
      <c r="Q9837" s="1">
        <v>1.2855154508000199E-8</v>
      </c>
      <c r="R9837" s="1">
        <v>51.1</v>
      </c>
      <c r="S9837" s="1">
        <v>21.9</v>
      </c>
      <c r="T9837" s="1">
        <v>7.0000000000000007E-2</v>
      </c>
      <c r="U9837" s="1">
        <v>1489.2</v>
      </c>
      <c r="V9837" s="1">
        <f t="shared" si="613"/>
        <v>5.9990953734465204E-2</v>
      </c>
      <c r="W9837" s="1">
        <f t="shared" si="614"/>
        <v>0.80965015124394601</v>
      </c>
      <c r="X9837" s="1">
        <f t="shared" si="615"/>
        <v>312.85714285714283</v>
      </c>
    </row>
    <row r="9838" spans="1:24" hidden="1" x14ac:dyDescent="0.3">
      <c r="A9838" s="18" t="str">
        <f t="shared" si="612"/>
        <v>OFF - Military - Aircraft Support_2015_175</v>
      </c>
      <c r="B9838" s="1" t="s">
        <v>40</v>
      </c>
      <c r="C9838" s="1">
        <v>2020</v>
      </c>
      <c r="D9838" s="1" t="s">
        <v>182</v>
      </c>
      <c r="E9838" s="1">
        <v>2015</v>
      </c>
      <c r="F9838" s="1">
        <v>175</v>
      </c>
      <c r="G9838" s="1" t="s">
        <v>5</v>
      </c>
      <c r="H9838" s="1">
        <v>4.6765340277777698E-7</v>
      </c>
      <c r="I9838" s="1">
        <v>5.5654619834710697E-7</v>
      </c>
      <c r="J9838" s="1">
        <v>6.7342089999999999E-7</v>
      </c>
      <c r="K9838" s="1">
        <v>2.228605E-5</v>
      </c>
      <c r="L9838" s="1">
        <v>2.0671390000000001E-6</v>
      </c>
      <c r="M9838" s="1">
        <v>4.4776620000000003E-3</v>
      </c>
      <c r="N9838" s="1">
        <v>7.3171140000000005E-8</v>
      </c>
      <c r="O9838" s="1">
        <v>6.7317448800000004E-8</v>
      </c>
      <c r="P9838" s="1">
        <v>5.0381389999999998E-8</v>
      </c>
      <c r="Q9838" s="1">
        <v>3.7647238202000599E-8</v>
      </c>
      <c r="R9838" s="1">
        <v>149.64999999999901</v>
      </c>
      <c r="S9838" s="1">
        <v>32.85</v>
      </c>
      <c r="T9838" s="1">
        <v>0.1</v>
      </c>
      <c r="U9838" s="1">
        <v>4599</v>
      </c>
      <c r="V9838" s="1">
        <f t="shared" si="613"/>
        <v>4.0070652241707035E-2</v>
      </c>
      <c r="W9838" s="1">
        <f t="shared" si="614"/>
        <v>0.14883150446498891</v>
      </c>
      <c r="X9838" s="1">
        <f t="shared" si="615"/>
        <v>328.5</v>
      </c>
    </row>
    <row r="9839" spans="1:24" hidden="1" x14ac:dyDescent="0.3">
      <c r="A9839" s="18" t="str">
        <f t="shared" si="612"/>
        <v>OFF - Military - Aircraft Support_2016_100</v>
      </c>
      <c r="B9839" s="1" t="s">
        <v>40</v>
      </c>
      <c r="C9839" s="1">
        <v>2020</v>
      </c>
      <c r="D9839" s="1" t="s">
        <v>182</v>
      </c>
      <c r="E9839" s="1">
        <v>2016</v>
      </c>
      <c r="F9839" s="1">
        <v>100</v>
      </c>
      <c r="G9839" s="1" t="s">
        <v>5</v>
      </c>
      <c r="H9839" s="1">
        <v>2.1802937500000001E-7</v>
      </c>
      <c r="I9839" s="1">
        <v>2.59472975206611E-7</v>
      </c>
      <c r="J9839" s="1">
        <v>3.1396230000000002E-7</v>
      </c>
      <c r="K9839" s="1">
        <v>8.6145220000000005E-6</v>
      </c>
      <c r="L9839" s="1">
        <v>3.6775949999999998E-6</v>
      </c>
      <c r="M9839" s="1">
        <v>1.543633E-3</v>
      </c>
      <c r="N9839" s="1">
        <v>2.6752470000000001E-8</v>
      </c>
      <c r="O9839" s="1">
        <v>2.46122724E-8</v>
      </c>
      <c r="P9839" s="1">
        <v>1.8107610000000001E-8</v>
      </c>
      <c r="Q9839" s="1">
        <v>1.2855154508000199E-8</v>
      </c>
      <c r="R9839" s="1">
        <v>51.1</v>
      </c>
      <c r="S9839" s="1">
        <v>21.9</v>
      </c>
      <c r="T9839" s="1">
        <v>7.0000000000000007E-2</v>
      </c>
      <c r="U9839" s="1">
        <v>1489.2</v>
      </c>
      <c r="V9839" s="1">
        <f t="shared" si="613"/>
        <v>5.7693608713195059E-2</v>
      </c>
      <c r="W9839" s="1">
        <f t="shared" si="614"/>
        <v>0.81771030977948522</v>
      </c>
      <c r="X9839" s="1">
        <f t="shared" si="615"/>
        <v>312.85714285714283</v>
      </c>
    </row>
    <row r="9840" spans="1:24" hidden="1" x14ac:dyDescent="0.3">
      <c r="A9840" s="18" t="str">
        <f t="shared" si="612"/>
        <v>OFF - Military - Aircraft Support_2016_175</v>
      </c>
      <c r="B9840" s="1" t="s">
        <v>40</v>
      </c>
      <c r="C9840" s="1">
        <v>2020</v>
      </c>
      <c r="D9840" s="1" t="s">
        <v>182</v>
      </c>
      <c r="E9840" s="1">
        <v>2016</v>
      </c>
      <c r="F9840" s="1">
        <v>175</v>
      </c>
      <c r="G9840" s="1" t="s">
        <v>5</v>
      </c>
      <c r="H9840" s="1">
        <v>4.50752430555555E-7</v>
      </c>
      <c r="I9840" s="1">
        <v>5.3643264462809897E-7</v>
      </c>
      <c r="J9840" s="1">
        <v>6.4908350000000003E-7</v>
      </c>
      <c r="K9840" s="1">
        <v>2.2425669999999999E-5</v>
      </c>
      <c r="L9840" s="1">
        <v>2.087442E-6</v>
      </c>
      <c r="M9840" s="1">
        <v>4.5400969999999999E-3</v>
      </c>
      <c r="N9840" s="1">
        <v>7.3170429999999998E-8</v>
      </c>
      <c r="O9840" s="1">
        <v>6.7316795600000001E-8</v>
      </c>
      <c r="P9840" s="1">
        <v>5.1083890000000001E-8</v>
      </c>
      <c r="Q9840" s="1">
        <v>3.7647238202000599E-8</v>
      </c>
      <c r="R9840" s="1">
        <v>149.64999999999901</v>
      </c>
      <c r="S9840" s="1">
        <v>32.85</v>
      </c>
      <c r="T9840" s="1">
        <v>0.1</v>
      </c>
      <c r="U9840" s="1">
        <v>4599</v>
      </c>
      <c r="V9840" s="1">
        <f t="shared" si="613"/>
        <v>3.8622500733686858E-2</v>
      </c>
      <c r="W9840" s="1">
        <f t="shared" si="614"/>
        <v>0.15029329587579998</v>
      </c>
      <c r="X9840" s="1">
        <f t="shared" si="615"/>
        <v>328.5</v>
      </c>
    </row>
    <row r="9841" spans="1:24" hidden="1" x14ac:dyDescent="0.3">
      <c r="A9841" s="18" t="str">
        <f t="shared" si="612"/>
        <v>OFF - Military - Aircraft Support_2017_100</v>
      </c>
      <c r="B9841" s="1" t="s">
        <v>40</v>
      </c>
      <c r="C9841" s="1">
        <v>2020</v>
      </c>
      <c r="D9841" s="1" t="s">
        <v>182</v>
      </c>
      <c r="E9841" s="1">
        <v>2017</v>
      </c>
      <c r="F9841" s="1">
        <v>100</v>
      </c>
      <c r="G9841" s="1" t="s">
        <v>5</v>
      </c>
      <c r="H9841" s="1">
        <v>2.09461458333333E-7</v>
      </c>
      <c r="I9841" s="1">
        <v>2.49276446280991E-7</v>
      </c>
      <c r="J9841" s="1">
        <v>3.0162449999999999E-7</v>
      </c>
      <c r="K9841" s="1">
        <v>8.6843049999999995E-6</v>
      </c>
      <c r="L9841" s="1">
        <v>3.7212559999999999E-6</v>
      </c>
      <c r="M9841" s="1">
        <v>1.5681530000000001E-3</v>
      </c>
      <c r="N9841" s="1">
        <v>2.64439E-8</v>
      </c>
      <c r="O9841" s="1">
        <v>2.4328387999999999E-8</v>
      </c>
      <c r="P9841" s="1">
        <v>1.8395240000000001E-8</v>
      </c>
      <c r="Q9841" s="1">
        <v>1.2855154508000199E-8</v>
      </c>
      <c r="R9841" s="1">
        <v>51.1</v>
      </c>
      <c r="S9841" s="1">
        <v>21.9</v>
      </c>
      <c r="T9841" s="1">
        <v>7.0000000000000007E-2</v>
      </c>
      <c r="U9841" s="1">
        <v>1489.2</v>
      </c>
      <c r="V9841" s="1">
        <f t="shared" si="613"/>
        <v>5.542641865380999E-2</v>
      </c>
      <c r="W9841" s="1">
        <f t="shared" si="614"/>
        <v>0.82741829824349022</v>
      </c>
      <c r="X9841" s="1">
        <f t="shared" si="615"/>
        <v>312.85714285714283</v>
      </c>
    </row>
    <row r="9842" spans="1:24" hidden="1" x14ac:dyDescent="0.3">
      <c r="A9842" s="18" t="str">
        <f t="shared" si="612"/>
        <v>OFF - Military - Aircraft Support_2017_175</v>
      </c>
      <c r="B9842" s="1" t="s">
        <v>40</v>
      </c>
      <c r="C9842" s="1">
        <v>2020</v>
      </c>
      <c r="D9842" s="1" t="s">
        <v>182</v>
      </c>
      <c r="E9842" s="1">
        <v>2017</v>
      </c>
      <c r="F9842" s="1">
        <v>175</v>
      </c>
      <c r="G9842" s="1" t="s">
        <v>5</v>
      </c>
      <c r="H9842" s="1">
        <v>4.34118194444444E-7</v>
      </c>
      <c r="I9842" s="1">
        <v>5.1663652892561897E-7</v>
      </c>
      <c r="J9842" s="1">
        <v>6.2513020000000002E-7</v>
      </c>
      <c r="K9842" s="1">
        <v>2.260803E-5</v>
      </c>
      <c r="L9842" s="1">
        <v>2.1119430000000002E-6</v>
      </c>
      <c r="M9842" s="1">
        <v>4.6122109999999997E-3</v>
      </c>
      <c r="N9842" s="1">
        <v>7.3295440000000003E-8</v>
      </c>
      <c r="O9842" s="1">
        <v>6.7431804799999995E-8</v>
      </c>
      <c r="P9842" s="1">
        <v>5.1895279999999999E-8</v>
      </c>
      <c r="Q9842" s="1">
        <v>3.8565463524000601E-8</v>
      </c>
      <c r="R9842" s="1">
        <v>153.29999999999899</v>
      </c>
      <c r="S9842" s="1">
        <v>32.85</v>
      </c>
      <c r="T9842" s="1">
        <v>0.11</v>
      </c>
      <c r="U9842" s="1">
        <v>4599</v>
      </c>
      <c r="V9842" s="1">
        <f t="shared" si="613"/>
        <v>3.7197204378403979E-2</v>
      </c>
      <c r="W9842" s="1">
        <f t="shared" si="614"/>
        <v>0.15205733820236669</v>
      </c>
      <c r="X9842" s="1">
        <f t="shared" si="615"/>
        <v>298.63636363636363</v>
      </c>
    </row>
    <row r="9843" spans="1:24" hidden="1" x14ac:dyDescent="0.3">
      <c r="A9843" s="18" t="str">
        <f t="shared" si="612"/>
        <v>OFF - Military - Aircraft Support_2018_100</v>
      </c>
      <c r="B9843" s="1" t="s">
        <v>40</v>
      </c>
      <c r="C9843" s="1">
        <v>2020</v>
      </c>
      <c r="D9843" s="1" t="s">
        <v>182</v>
      </c>
      <c r="E9843" s="1">
        <v>2018</v>
      </c>
      <c r="F9843" s="1">
        <v>100</v>
      </c>
      <c r="G9843" s="1" t="s">
        <v>5</v>
      </c>
      <c r="H9843" s="1">
        <v>1.9989458333333301E-7</v>
      </c>
      <c r="I9843" s="1">
        <v>2.3789107438016501E-7</v>
      </c>
      <c r="J9843" s="1">
        <v>2.8784820000000001E-7</v>
      </c>
      <c r="K9843" s="1">
        <v>8.7248080000000001E-6</v>
      </c>
      <c r="L9843" s="1">
        <v>3.7527659999999998E-6</v>
      </c>
      <c r="M9843" s="1">
        <v>1.587726E-3</v>
      </c>
      <c r="N9843" s="1">
        <v>2.60313E-8</v>
      </c>
      <c r="O9843" s="1">
        <v>2.3948795999999999E-8</v>
      </c>
      <c r="P9843" s="1">
        <v>1.8624840000000002E-8</v>
      </c>
      <c r="Q9843" s="1">
        <v>1.2855154508000199E-8</v>
      </c>
      <c r="R9843" s="1">
        <v>51.1</v>
      </c>
      <c r="S9843" s="1">
        <v>21.9</v>
      </c>
      <c r="T9843" s="1">
        <v>0.08</v>
      </c>
      <c r="U9843" s="1">
        <v>1489.2</v>
      </c>
      <c r="V9843" s="1">
        <f t="shared" si="613"/>
        <v>5.2894890308796724E-2</v>
      </c>
      <c r="W9843" s="1">
        <f t="shared" si="614"/>
        <v>0.83442452156638225</v>
      </c>
      <c r="X9843" s="1">
        <f t="shared" si="615"/>
        <v>273.75</v>
      </c>
    </row>
    <row r="9844" spans="1:24" hidden="1" x14ac:dyDescent="0.3">
      <c r="A9844" s="18" t="str">
        <f t="shared" si="612"/>
        <v>OFF - Military - Aircraft Support_2018_175</v>
      </c>
      <c r="B9844" s="1" t="s">
        <v>40</v>
      </c>
      <c r="C9844" s="1">
        <v>2020</v>
      </c>
      <c r="D9844" s="1" t="s">
        <v>182</v>
      </c>
      <c r="E9844" s="1">
        <v>2018</v>
      </c>
      <c r="F9844" s="1">
        <v>175</v>
      </c>
      <c r="G9844" s="1" t="s">
        <v>5</v>
      </c>
      <c r="H9844" s="1">
        <v>4.1544604166666598E-7</v>
      </c>
      <c r="I9844" s="1">
        <v>4.94415123966942E-7</v>
      </c>
      <c r="J9844" s="1">
        <v>5.9824229999999997E-7</v>
      </c>
      <c r="K9844" s="1">
        <v>2.2714210000000001E-5</v>
      </c>
      <c r="L9844" s="1">
        <v>2.1295410000000002E-6</v>
      </c>
      <c r="M9844" s="1">
        <v>4.6697809999999996E-3</v>
      </c>
      <c r="N9844" s="1">
        <v>7.3160169999999996E-8</v>
      </c>
      <c r="O9844" s="1">
        <v>6.7307356399999996E-8</v>
      </c>
      <c r="P9844" s="1">
        <v>5.2543040000000002E-8</v>
      </c>
      <c r="Q9844" s="1">
        <v>3.8565463524000601E-8</v>
      </c>
      <c r="R9844" s="1">
        <v>153.29999999999899</v>
      </c>
      <c r="S9844" s="1">
        <v>32.85</v>
      </c>
      <c r="T9844" s="1">
        <v>0.11</v>
      </c>
      <c r="U9844" s="1">
        <v>4599</v>
      </c>
      <c r="V9844" s="1">
        <f t="shared" si="613"/>
        <v>3.5597290133969686E-2</v>
      </c>
      <c r="W9844" s="1">
        <f t="shared" si="614"/>
        <v>0.15332437288923334</v>
      </c>
      <c r="X9844" s="1">
        <f t="shared" si="615"/>
        <v>298.63636363636363</v>
      </c>
    </row>
    <row r="9845" spans="1:24" hidden="1" x14ac:dyDescent="0.3">
      <c r="A9845" s="18" t="str">
        <f t="shared" si="612"/>
        <v>OFF - Military - Aircraft Support_2019_100</v>
      </c>
      <c r="B9845" s="1" t="s">
        <v>40</v>
      </c>
      <c r="C9845" s="1">
        <v>2020</v>
      </c>
      <c r="D9845" s="1" t="s">
        <v>182</v>
      </c>
      <c r="E9845" s="1">
        <v>2019</v>
      </c>
      <c r="F9845" s="1">
        <v>100</v>
      </c>
      <c r="G9845" s="1" t="s">
        <v>5</v>
      </c>
      <c r="H9845" s="1">
        <v>1.9022715277777699E-7</v>
      </c>
      <c r="I9845" s="1">
        <v>2.2638603305785099E-7</v>
      </c>
      <c r="J9845" s="1">
        <v>2.7392709999999998E-7</v>
      </c>
      <c r="K9845" s="1">
        <v>8.7728509999999996E-6</v>
      </c>
      <c r="L9845" s="1">
        <v>3.787885E-6</v>
      </c>
      <c r="M9845" s="1">
        <v>1.608988E-3</v>
      </c>
      <c r="N9845" s="1">
        <v>2.5627300000000001E-8</v>
      </c>
      <c r="O9845" s="1">
        <v>2.3577116000000001E-8</v>
      </c>
      <c r="P9845" s="1">
        <v>1.8874260000000001E-8</v>
      </c>
      <c r="Q9845" s="1">
        <v>1.37733798300002E-8</v>
      </c>
      <c r="R9845" s="1">
        <v>54.75</v>
      </c>
      <c r="S9845" s="1">
        <v>21.9</v>
      </c>
      <c r="T9845" s="1">
        <v>0.08</v>
      </c>
      <c r="U9845" s="1">
        <v>1489.2</v>
      </c>
      <c r="V9845" s="1">
        <f t="shared" si="613"/>
        <v>5.0336753563533815E-2</v>
      </c>
      <c r="W9845" s="1">
        <f t="shared" si="614"/>
        <v>0.84223320315561268</v>
      </c>
      <c r="X9845" s="1">
        <f t="shared" si="615"/>
        <v>273.75</v>
      </c>
    </row>
    <row r="9846" spans="1:24" hidden="1" x14ac:dyDescent="0.3">
      <c r="A9846" s="18" t="str">
        <f t="shared" si="612"/>
        <v>OFF - Military - Aircraft Support_2019_175</v>
      </c>
      <c r="B9846" s="1" t="s">
        <v>40</v>
      </c>
      <c r="C9846" s="1">
        <v>2020</v>
      </c>
      <c r="D9846" s="1" t="s">
        <v>182</v>
      </c>
      <c r="E9846" s="1">
        <v>2019</v>
      </c>
      <c r="F9846" s="1">
        <v>175</v>
      </c>
      <c r="G9846" s="1" t="s">
        <v>5</v>
      </c>
      <c r="H9846" s="1">
        <v>3.9659624999999999E-7</v>
      </c>
      <c r="I9846" s="1">
        <v>4.71982314049586E-7</v>
      </c>
      <c r="J9846" s="1">
        <v>5.7109860000000003E-7</v>
      </c>
      <c r="K9846" s="1">
        <v>2.284003E-5</v>
      </c>
      <c r="L9846" s="1">
        <v>2.1491779999999999E-6</v>
      </c>
      <c r="M9846" s="1">
        <v>4.7323169999999998E-3</v>
      </c>
      <c r="N9846" s="1">
        <v>7.3075710000000006E-8</v>
      </c>
      <c r="O9846" s="1">
        <v>6.7229653200000002E-8</v>
      </c>
      <c r="P9846" s="1">
        <v>5.3246690000000001E-8</v>
      </c>
      <c r="Q9846" s="1">
        <v>3.9483688846000597E-8</v>
      </c>
      <c r="R9846" s="1">
        <v>156.94999999999999</v>
      </c>
      <c r="S9846" s="1">
        <v>32.85</v>
      </c>
      <c r="T9846" s="1">
        <v>0.11</v>
      </c>
      <c r="U9846" s="1">
        <v>4599</v>
      </c>
      <c r="V9846" s="1">
        <f t="shared" si="613"/>
        <v>3.3982154988545399E-2</v>
      </c>
      <c r="W9846" s="1">
        <f t="shared" si="614"/>
        <v>0.15473821310664443</v>
      </c>
      <c r="X9846" s="1">
        <f t="shared" si="615"/>
        <v>298.63636363636363</v>
      </c>
    </row>
    <row r="9847" spans="1:24" hidden="1" x14ac:dyDescent="0.3">
      <c r="A9847" s="18" t="str">
        <f t="shared" si="612"/>
        <v>OFF - Military - Aircraft Support_2020_100</v>
      </c>
      <c r="B9847" s="1" t="s">
        <v>40</v>
      </c>
      <c r="C9847" s="1">
        <v>2020</v>
      </c>
      <c r="D9847" s="1" t="s">
        <v>182</v>
      </c>
      <c r="E9847" s="1">
        <v>2020</v>
      </c>
      <c r="F9847" s="1">
        <v>100</v>
      </c>
      <c r="G9847" s="1" t="s">
        <v>5</v>
      </c>
      <c r="H9847" s="1">
        <v>1.7969006944444401E-7</v>
      </c>
      <c r="I9847" s="1">
        <v>2.1384603305785101E-7</v>
      </c>
      <c r="J9847" s="1">
        <v>2.5875369999999999E-7</v>
      </c>
      <c r="K9847" s="1">
        <v>8.7924879999999998E-6</v>
      </c>
      <c r="L9847" s="1">
        <v>3.8110789999999999E-6</v>
      </c>
      <c r="M9847" s="1">
        <v>1.625336E-3</v>
      </c>
      <c r="N9847" s="1">
        <v>2.5127429999999999E-8</v>
      </c>
      <c r="O9847" s="1">
        <v>2.31172356E-8</v>
      </c>
      <c r="P9847" s="1">
        <v>1.906603E-8</v>
      </c>
      <c r="Q9847" s="1">
        <v>1.37733798300002E-8</v>
      </c>
      <c r="R9847" s="1">
        <v>54.75</v>
      </c>
      <c r="S9847" s="1">
        <v>21.9</v>
      </c>
      <c r="T9847" s="1">
        <v>0.08</v>
      </c>
      <c r="U9847" s="1">
        <v>1489.2</v>
      </c>
      <c r="V9847" s="1">
        <f t="shared" si="613"/>
        <v>4.7548494583239696E-2</v>
      </c>
      <c r="W9847" s="1">
        <f t="shared" si="614"/>
        <v>0.84739037052315203</v>
      </c>
      <c r="X9847" s="1">
        <f t="shared" si="615"/>
        <v>273.75</v>
      </c>
    </row>
    <row r="9848" spans="1:24" hidden="1" x14ac:dyDescent="0.3">
      <c r="A9848" s="18" t="str">
        <f t="shared" si="612"/>
        <v>OFF - Military - Aircraft Support_2020_175</v>
      </c>
      <c r="B9848" s="1" t="s">
        <v>40</v>
      </c>
      <c r="C9848" s="1">
        <v>2020</v>
      </c>
      <c r="D9848" s="1" t="s">
        <v>182</v>
      </c>
      <c r="E9848" s="1">
        <v>2020</v>
      </c>
      <c r="F9848" s="1">
        <v>175</v>
      </c>
      <c r="G9848" s="1" t="s">
        <v>5</v>
      </c>
      <c r="H9848" s="1">
        <v>3.7596437499999997E-7</v>
      </c>
      <c r="I9848" s="1">
        <v>4.4742867768594999E-7</v>
      </c>
      <c r="J9848" s="1">
        <v>5.413887E-7</v>
      </c>
      <c r="K9848" s="1">
        <v>2.2891920000000002E-5</v>
      </c>
      <c r="L9848" s="1">
        <v>2.1620440000000002E-6</v>
      </c>
      <c r="M9848" s="1">
        <v>4.7804010000000001E-3</v>
      </c>
      <c r="N9848" s="1">
        <v>7.2743179999999996E-8</v>
      </c>
      <c r="O9848" s="1">
        <v>6.6923725600000003E-8</v>
      </c>
      <c r="P9848" s="1">
        <v>5.3787700000000002E-8</v>
      </c>
      <c r="Q9848" s="1">
        <v>3.9483688846000597E-8</v>
      </c>
      <c r="R9848" s="1">
        <v>156.94999999999999</v>
      </c>
      <c r="S9848" s="1">
        <v>32.85</v>
      </c>
      <c r="T9848" s="1">
        <v>0.11</v>
      </c>
      <c r="U9848" s="1">
        <v>4599</v>
      </c>
      <c r="V9848" s="1">
        <f t="shared" si="613"/>
        <v>3.2214322907545424E-2</v>
      </c>
      <c r="W9848" s="1">
        <f t="shared" si="614"/>
        <v>0.15566454952448891</v>
      </c>
      <c r="X9848" s="1">
        <f t="shared" si="615"/>
        <v>298.63636363636363</v>
      </c>
    </row>
    <row r="9849" spans="1:24" hidden="1" x14ac:dyDescent="0.3">
      <c r="A9849" s="18" t="str">
        <f t="shared" si="612"/>
        <v>OFF - Military - Cart_1989_100</v>
      </c>
      <c r="B9849" s="1" t="s">
        <v>40</v>
      </c>
      <c r="C9849" s="1">
        <v>2020</v>
      </c>
      <c r="D9849" s="1" t="s">
        <v>183</v>
      </c>
      <c r="E9849" s="1">
        <v>1989</v>
      </c>
      <c r="F9849" s="1">
        <v>100</v>
      </c>
      <c r="G9849" s="1" t="s">
        <v>5</v>
      </c>
      <c r="H9849" s="1">
        <v>8.7613125000000002E-9</v>
      </c>
      <c r="I9849" s="1">
        <v>1.04266859504132E-8</v>
      </c>
      <c r="J9849" s="1">
        <v>1.261629E-8</v>
      </c>
      <c r="K9849" s="1">
        <v>3.2106310000000003E-8</v>
      </c>
      <c r="L9849" s="1">
        <v>7.2934539999999997E-8</v>
      </c>
      <c r="M9849" s="1">
        <v>4.1694880000000002E-6</v>
      </c>
      <c r="N9849" s="1">
        <v>6.19064E-9</v>
      </c>
      <c r="O9849" s="1">
        <v>5.6953887999999997E-9</v>
      </c>
      <c r="P9849" s="1">
        <v>4.8910229999999999E-11</v>
      </c>
      <c r="Q9849" s="1">
        <v>0</v>
      </c>
      <c r="R9849" s="1">
        <v>0</v>
      </c>
      <c r="S9849" s="1">
        <v>0</v>
      </c>
      <c r="T9849" s="1">
        <v>0</v>
      </c>
      <c r="U9849" s="1">
        <v>0</v>
      </c>
      <c r="V9849" s="1">
        <f t="shared" si="613"/>
        <v>0</v>
      </c>
      <c r="W9849" s="1">
        <f t="shared" si="614"/>
        <v>0</v>
      </c>
      <c r="X9849" s="1" t="e">
        <f t="shared" si="615"/>
        <v>#DIV/0!</v>
      </c>
    </row>
    <row r="9850" spans="1:24" hidden="1" x14ac:dyDescent="0.3">
      <c r="A9850" s="18" t="str">
        <f t="shared" si="612"/>
        <v>OFF - Military - Cart_1989_175</v>
      </c>
      <c r="B9850" s="1" t="s">
        <v>40</v>
      </c>
      <c r="C9850" s="1">
        <v>2020</v>
      </c>
      <c r="D9850" s="1" t="s">
        <v>183</v>
      </c>
      <c r="E9850" s="1">
        <v>1989</v>
      </c>
      <c r="F9850" s="1">
        <v>175</v>
      </c>
      <c r="G9850" s="1" t="s">
        <v>5</v>
      </c>
      <c r="H9850" s="1">
        <v>2.8429222222222202E-9</v>
      </c>
      <c r="I9850" s="1">
        <v>3.3833123966942098E-9</v>
      </c>
      <c r="J9850" s="1">
        <v>4.0938080000000001E-9</v>
      </c>
      <c r="K9850" s="1">
        <v>1.172915E-8</v>
      </c>
      <c r="L9850" s="1">
        <v>3.2170390000000001E-8</v>
      </c>
      <c r="M9850" s="1">
        <v>1.968925E-6</v>
      </c>
      <c r="N9850" s="1">
        <v>1.6088539999999999E-9</v>
      </c>
      <c r="O9850" s="1">
        <v>1.48014567999999E-9</v>
      </c>
      <c r="P9850" s="1">
        <v>2.215378E-11</v>
      </c>
      <c r="Q9850" s="1">
        <v>0</v>
      </c>
      <c r="R9850" s="1">
        <v>0</v>
      </c>
      <c r="S9850" s="1">
        <v>0</v>
      </c>
      <c r="T9850" s="1">
        <v>0</v>
      </c>
      <c r="U9850" s="1">
        <v>0</v>
      </c>
      <c r="V9850" s="1">
        <f t="shared" si="613"/>
        <v>0</v>
      </c>
      <c r="W9850" s="1">
        <f t="shared" si="614"/>
        <v>0</v>
      </c>
      <c r="X9850" s="1" t="e">
        <f t="shared" si="615"/>
        <v>#DIV/0!</v>
      </c>
    </row>
    <row r="9851" spans="1:24" hidden="1" x14ac:dyDescent="0.3">
      <c r="A9851" s="18" t="str">
        <f t="shared" si="612"/>
        <v>OFF - Military - Cart_1989_300</v>
      </c>
      <c r="B9851" s="1" t="s">
        <v>40</v>
      </c>
      <c r="C9851" s="1">
        <v>2020</v>
      </c>
      <c r="D9851" s="1" t="s">
        <v>183</v>
      </c>
      <c r="E9851" s="1">
        <v>1989</v>
      </c>
      <c r="F9851" s="1">
        <v>300</v>
      </c>
      <c r="G9851" s="1" t="s">
        <v>5</v>
      </c>
      <c r="H9851" s="1">
        <v>1.2201652777777699E-8</v>
      </c>
      <c r="I9851" s="1">
        <v>1.4520975206611499E-8</v>
      </c>
      <c r="J9851" s="1">
        <v>1.757038E-8</v>
      </c>
      <c r="K9851" s="1">
        <v>5.034081E-8</v>
      </c>
      <c r="L9851" s="1">
        <v>1.3807339999999999E-7</v>
      </c>
      <c r="M9851" s="1">
        <v>8.4505050000000002E-6</v>
      </c>
      <c r="N9851" s="1">
        <v>6.9051060000000003E-9</v>
      </c>
      <c r="O9851" s="1">
        <v>6.3526975199999999E-9</v>
      </c>
      <c r="P9851" s="1">
        <v>9.5082680000000005E-11</v>
      </c>
      <c r="Q9851" s="1">
        <v>0</v>
      </c>
      <c r="R9851" s="1">
        <v>0</v>
      </c>
      <c r="S9851" s="1">
        <v>0</v>
      </c>
      <c r="T9851" s="1">
        <v>0</v>
      </c>
      <c r="U9851" s="1">
        <v>0</v>
      </c>
      <c r="V9851" s="1">
        <f t="shared" si="613"/>
        <v>0</v>
      </c>
      <c r="W9851" s="1">
        <f t="shared" si="614"/>
        <v>0</v>
      </c>
      <c r="X9851" s="1" t="e">
        <f t="shared" si="615"/>
        <v>#DIV/0!</v>
      </c>
    </row>
    <row r="9852" spans="1:24" hidden="1" x14ac:dyDescent="0.3">
      <c r="A9852" s="18" t="str">
        <f t="shared" si="612"/>
        <v>OFF - Military - Cart_1990_100</v>
      </c>
      <c r="B9852" s="1" t="s">
        <v>40</v>
      </c>
      <c r="C9852" s="1">
        <v>2020</v>
      </c>
      <c r="D9852" s="1" t="s">
        <v>183</v>
      </c>
      <c r="E9852" s="1">
        <v>1990</v>
      </c>
      <c r="F9852" s="1">
        <v>100</v>
      </c>
      <c r="G9852" s="1" t="s">
        <v>5</v>
      </c>
      <c r="H9852" s="1">
        <v>2.6060611111111101E-8</v>
      </c>
      <c r="I9852" s="1">
        <v>3.1014280991735502E-8</v>
      </c>
      <c r="J9852" s="1">
        <v>3.7527279999999999E-8</v>
      </c>
      <c r="K9852" s="1">
        <v>9.5817089999999999E-8</v>
      </c>
      <c r="L9852" s="1">
        <v>2.178079E-7</v>
      </c>
      <c r="M9852" s="1">
        <v>1.252253E-5</v>
      </c>
      <c r="N9852" s="1">
        <v>1.8353880000000002E-8</v>
      </c>
      <c r="O9852" s="1">
        <v>1.6885569600000002E-8</v>
      </c>
      <c r="P9852" s="1">
        <v>1.468957E-10</v>
      </c>
      <c r="Q9852" s="1">
        <v>0</v>
      </c>
      <c r="R9852" s="1">
        <v>0</v>
      </c>
      <c r="S9852" s="1">
        <v>0</v>
      </c>
      <c r="T9852" s="1">
        <v>0</v>
      </c>
      <c r="U9852" s="1">
        <v>0</v>
      </c>
      <c r="V9852" s="1">
        <f t="shared" si="613"/>
        <v>0</v>
      </c>
      <c r="W9852" s="1">
        <f t="shared" si="614"/>
        <v>0</v>
      </c>
      <c r="X9852" s="1" t="e">
        <f t="shared" si="615"/>
        <v>#DIV/0!</v>
      </c>
    </row>
    <row r="9853" spans="1:24" hidden="1" x14ac:dyDescent="0.3">
      <c r="A9853" s="18" t="str">
        <f t="shared" si="612"/>
        <v>OFF - Military - Cart_1990_175</v>
      </c>
      <c r="B9853" s="1" t="s">
        <v>40</v>
      </c>
      <c r="C9853" s="1">
        <v>2020</v>
      </c>
      <c r="D9853" s="1" t="s">
        <v>183</v>
      </c>
      <c r="E9853" s="1">
        <v>1990</v>
      </c>
      <c r="F9853" s="1">
        <v>175</v>
      </c>
      <c r="G9853" s="1" t="s">
        <v>5</v>
      </c>
      <c r="H9853" s="1">
        <v>8.4562222222222198E-9</v>
      </c>
      <c r="I9853" s="1">
        <v>1.00636033057851E-8</v>
      </c>
      <c r="J9853" s="1">
        <v>1.2176959999999999E-8</v>
      </c>
      <c r="K9853" s="1">
        <v>3.5004130000000002E-8</v>
      </c>
      <c r="L9853" s="1">
        <v>9.6071019999999994E-8</v>
      </c>
      <c r="M9853" s="1">
        <v>5.9134159999999996E-6</v>
      </c>
      <c r="N9853" s="1">
        <v>4.7699570000000002E-9</v>
      </c>
      <c r="O9853" s="1">
        <v>4.3883604400000002E-9</v>
      </c>
      <c r="P9853" s="1">
        <v>6.6536070000000003E-11</v>
      </c>
      <c r="Q9853" s="1">
        <v>0</v>
      </c>
      <c r="R9853" s="1">
        <v>0</v>
      </c>
      <c r="S9853" s="1">
        <v>0</v>
      </c>
      <c r="T9853" s="1">
        <v>0</v>
      </c>
      <c r="U9853" s="1">
        <v>0</v>
      </c>
      <c r="V9853" s="1">
        <f t="shared" si="613"/>
        <v>0</v>
      </c>
      <c r="W9853" s="1">
        <f t="shared" si="614"/>
        <v>0</v>
      </c>
      <c r="X9853" s="1" t="e">
        <f t="shared" si="615"/>
        <v>#DIV/0!</v>
      </c>
    </row>
    <row r="9854" spans="1:24" hidden="1" x14ac:dyDescent="0.3">
      <c r="A9854" s="18" t="str">
        <f t="shared" si="612"/>
        <v>OFF - Military - Cart_1990_300</v>
      </c>
      <c r="B9854" s="1" t="s">
        <v>40</v>
      </c>
      <c r="C9854" s="1">
        <v>2020</v>
      </c>
      <c r="D9854" s="1" t="s">
        <v>183</v>
      </c>
      <c r="E9854" s="1">
        <v>1990</v>
      </c>
      <c r="F9854" s="1">
        <v>300</v>
      </c>
      <c r="G9854" s="1" t="s">
        <v>5</v>
      </c>
      <c r="H9854" s="1">
        <v>3.6293604166666597E-8</v>
      </c>
      <c r="I9854" s="1">
        <v>4.3192388429751998E-8</v>
      </c>
      <c r="J9854" s="1">
        <v>5.2262790000000002E-8</v>
      </c>
      <c r="K9854" s="1">
        <v>1.5023569999999999E-7</v>
      </c>
      <c r="L9854" s="1">
        <v>4.1233110000000001E-7</v>
      </c>
      <c r="M9854" s="1">
        <v>2.538003E-5</v>
      </c>
      <c r="N9854" s="1">
        <v>2.0472369999999998E-8</v>
      </c>
      <c r="O9854" s="1">
        <v>1.8834580399999899E-8</v>
      </c>
      <c r="P9854" s="1">
        <v>2.8556889999999999E-10</v>
      </c>
      <c r="Q9854" s="1">
        <v>0</v>
      </c>
      <c r="R9854" s="1">
        <v>0</v>
      </c>
      <c r="S9854" s="1">
        <v>0</v>
      </c>
      <c r="T9854" s="1">
        <v>0</v>
      </c>
      <c r="U9854" s="1">
        <v>0</v>
      </c>
      <c r="V9854" s="1">
        <f t="shared" si="613"/>
        <v>0</v>
      </c>
      <c r="W9854" s="1">
        <f t="shared" si="614"/>
        <v>0</v>
      </c>
      <c r="X9854" s="1" t="e">
        <f t="shared" si="615"/>
        <v>#DIV/0!</v>
      </c>
    </row>
    <row r="9855" spans="1:24" hidden="1" x14ac:dyDescent="0.3">
      <c r="A9855" s="18" t="str">
        <f t="shared" si="612"/>
        <v>OFF - Military - Cart_1991_100</v>
      </c>
      <c r="B9855" s="1" t="s">
        <v>40</v>
      </c>
      <c r="C9855" s="1">
        <v>2020</v>
      </c>
      <c r="D9855" s="1" t="s">
        <v>183</v>
      </c>
      <c r="E9855" s="1">
        <v>1991</v>
      </c>
      <c r="F9855" s="1">
        <v>100</v>
      </c>
      <c r="G9855" s="1" t="s">
        <v>5</v>
      </c>
      <c r="H9855" s="1">
        <v>4.8066604166666599E-8</v>
      </c>
      <c r="I9855" s="1">
        <v>5.7203231404958601E-8</v>
      </c>
      <c r="J9855" s="1">
        <v>6.9215909999999994E-8</v>
      </c>
      <c r="K9855" s="1">
        <v>1.7732190000000001E-7</v>
      </c>
      <c r="L9855" s="1">
        <v>4.0335189999999998E-7</v>
      </c>
      <c r="M9855" s="1">
        <v>2.3323079999999999E-5</v>
      </c>
      <c r="N9855" s="1">
        <v>3.3738900000000003E-8</v>
      </c>
      <c r="O9855" s="1">
        <v>3.1039787999999997E-8</v>
      </c>
      <c r="P9855" s="1">
        <v>2.7359179999999999E-10</v>
      </c>
      <c r="Q9855" s="1">
        <v>0</v>
      </c>
      <c r="R9855" s="1">
        <v>0</v>
      </c>
      <c r="S9855" s="1">
        <v>0</v>
      </c>
      <c r="T9855" s="1">
        <v>0</v>
      </c>
      <c r="U9855" s="1">
        <v>0</v>
      </c>
      <c r="V9855" s="1">
        <f t="shared" si="613"/>
        <v>0</v>
      </c>
      <c r="W9855" s="1">
        <f t="shared" si="614"/>
        <v>0</v>
      </c>
      <c r="X9855" s="1" t="e">
        <f t="shared" si="615"/>
        <v>#DIV/0!</v>
      </c>
    </row>
    <row r="9856" spans="1:24" hidden="1" x14ac:dyDescent="0.3">
      <c r="A9856" s="18" t="str">
        <f t="shared" si="612"/>
        <v>OFF - Military - Cart_1991_175</v>
      </c>
      <c r="B9856" s="1" t="s">
        <v>40</v>
      </c>
      <c r="C9856" s="1">
        <v>2020</v>
      </c>
      <c r="D9856" s="1" t="s">
        <v>183</v>
      </c>
      <c r="E9856" s="1">
        <v>1991</v>
      </c>
      <c r="F9856" s="1">
        <v>175</v>
      </c>
      <c r="G9856" s="1" t="s">
        <v>5</v>
      </c>
      <c r="H9856" s="1">
        <v>1.55966597222222E-8</v>
      </c>
      <c r="I9856" s="1">
        <v>1.8561314049586699E-8</v>
      </c>
      <c r="J9856" s="1">
        <v>2.245919E-8</v>
      </c>
      <c r="K9856" s="1">
        <v>6.4779739999999998E-8</v>
      </c>
      <c r="L9856" s="1">
        <v>1.779094E-7</v>
      </c>
      <c r="M9856" s="1">
        <v>1.101368E-5</v>
      </c>
      <c r="N9856" s="1">
        <v>8.7684619999999995E-9</v>
      </c>
      <c r="O9856" s="1">
        <v>8.0669850399999999E-9</v>
      </c>
      <c r="P9856" s="1">
        <v>1.2392280000000001E-10</v>
      </c>
      <c r="Q9856" s="1">
        <v>0</v>
      </c>
      <c r="R9856" s="1">
        <v>0</v>
      </c>
      <c r="S9856" s="1">
        <v>0</v>
      </c>
      <c r="T9856" s="1">
        <v>0</v>
      </c>
      <c r="U9856" s="1">
        <v>0</v>
      </c>
      <c r="V9856" s="1">
        <f t="shared" si="613"/>
        <v>0</v>
      </c>
      <c r="W9856" s="1">
        <f t="shared" si="614"/>
        <v>0</v>
      </c>
      <c r="X9856" s="1" t="e">
        <f t="shared" si="615"/>
        <v>#DIV/0!</v>
      </c>
    </row>
    <row r="9857" spans="1:24" hidden="1" x14ac:dyDescent="0.3">
      <c r="A9857" s="18" t="str">
        <f t="shared" si="612"/>
        <v>OFF - Military - Cart_1991_300</v>
      </c>
      <c r="B9857" s="1" t="s">
        <v>40</v>
      </c>
      <c r="C9857" s="1">
        <v>2020</v>
      </c>
      <c r="D9857" s="1" t="s">
        <v>183</v>
      </c>
      <c r="E9857" s="1">
        <v>1991</v>
      </c>
      <c r="F9857" s="1">
        <v>300</v>
      </c>
      <c r="G9857" s="1" t="s">
        <v>5</v>
      </c>
      <c r="H9857" s="1">
        <v>6.6939881944444404E-8</v>
      </c>
      <c r="I9857" s="1">
        <v>7.9663991735537099E-8</v>
      </c>
      <c r="J9857" s="1">
        <v>9.6393430000000006E-8</v>
      </c>
      <c r="K9857" s="1">
        <v>2.7803050000000002E-7</v>
      </c>
      <c r="L9857" s="1">
        <v>7.6357579999999997E-7</v>
      </c>
      <c r="M9857" s="1">
        <v>4.7270020000000001E-5</v>
      </c>
      <c r="N9857" s="1">
        <v>3.7633680000000002E-8</v>
      </c>
      <c r="O9857" s="1">
        <v>3.46229856E-8</v>
      </c>
      <c r="P9857" s="1">
        <v>5.3186879999999997E-10</v>
      </c>
      <c r="Q9857" s="1">
        <v>0</v>
      </c>
      <c r="R9857" s="1">
        <v>0</v>
      </c>
      <c r="S9857" s="1">
        <v>0</v>
      </c>
      <c r="T9857" s="1">
        <v>0</v>
      </c>
      <c r="U9857" s="1">
        <v>0</v>
      </c>
      <c r="V9857" s="1">
        <f t="shared" si="613"/>
        <v>0</v>
      </c>
      <c r="W9857" s="1">
        <f t="shared" si="614"/>
        <v>0</v>
      </c>
      <c r="X9857" s="1" t="e">
        <f t="shared" si="615"/>
        <v>#DIV/0!</v>
      </c>
    </row>
    <row r="9858" spans="1:24" hidden="1" x14ac:dyDescent="0.3">
      <c r="A9858" s="18" t="str">
        <f t="shared" si="612"/>
        <v>OFF - Military - Cart_1992_100</v>
      </c>
      <c r="B9858" s="1" t="s">
        <v>40</v>
      </c>
      <c r="C9858" s="1">
        <v>2020</v>
      </c>
      <c r="D9858" s="1" t="s">
        <v>183</v>
      </c>
      <c r="E9858" s="1">
        <v>1992</v>
      </c>
      <c r="F9858" s="1">
        <v>100</v>
      </c>
      <c r="G9858" s="1" t="s">
        <v>5</v>
      </c>
      <c r="H9858" s="1">
        <v>6.8069923611111096E-8</v>
      </c>
      <c r="I9858" s="1">
        <v>8.1008834710743799E-8</v>
      </c>
      <c r="J9858" s="1">
        <v>9.8020690000000002E-8</v>
      </c>
      <c r="K9858" s="1">
        <v>2.5197569999999998E-7</v>
      </c>
      <c r="L9858" s="1">
        <v>5.7355489999999998E-7</v>
      </c>
      <c r="M9858" s="1">
        <v>3.3356029999999999E-5</v>
      </c>
      <c r="N9858" s="1">
        <v>4.7616009999999998E-8</v>
      </c>
      <c r="O9858" s="1">
        <v>4.3806729200000003E-8</v>
      </c>
      <c r="P9858" s="1">
        <v>3.9128340000000002E-10</v>
      </c>
      <c r="Q9858" s="1">
        <v>0</v>
      </c>
      <c r="R9858" s="1">
        <v>0</v>
      </c>
      <c r="S9858" s="1">
        <v>0</v>
      </c>
      <c r="T9858" s="1">
        <v>0</v>
      </c>
      <c r="U9858" s="1">
        <v>0</v>
      </c>
      <c r="V9858" s="1">
        <f t="shared" si="613"/>
        <v>0</v>
      </c>
      <c r="W9858" s="1">
        <f t="shared" si="614"/>
        <v>0</v>
      </c>
      <c r="X9858" s="1" t="e">
        <f t="shared" si="615"/>
        <v>#DIV/0!</v>
      </c>
    </row>
    <row r="9859" spans="1:24" hidden="1" x14ac:dyDescent="0.3">
      <c r="A9859" s="18" t="str">
        <f t="shared" si="612"/>
        <v>OFF - Military - Cart_1992_175</v>
      </c>
      <c r="B9859" s="1" t="s">
        <v>40</v>
      </c>
      <c r="C9859" s="1">
        <v>2020</v>
      </c>
      <c r="D9859" s="1" t="s">
        <v>183</v>
      </c>
      <c r="E9859" s="1">
        <v>1992</v>
      </c>
      <c r="F9859" s="1">
        <v>175</v>
      </c>
      <c r="G9859" s="1" t="s">
        <v>5</v>
      </c>
      <c r="H9859" s="1">
        <v>2.2087138888888801E-8</v>
      </c>
      <c r="I9859" s="1">
        <v>2.6285520661157E-8</v>
      </c>
      <c r="J9859" s="1">
        <v>3.180548E-8</v>
      </c>
      <c r="K9859" s="1">
        <v>9.2052510000000006E-8</v>
      </c>
      <c r="L9859" s="1">
        <v>2.5297960000000001E-7</v>
      </c>
      <c r="M9859" s="1">
        <v>1.575146E-5</v>
      </c>
      <c r="N9859" s="1">
        <v>1.2375179999999999E-8</v>
      </c>
      <c r="O9859" s="1">
        <v>1.1385165600000001E-8</v>
      </c>
      <c r="P9859" s="1">
        <v>1.77231E-10</v>
      </c>
      <c r="Q9859" s="1">
        <v>0</v>
      </c>
      <c r="R9859" s="1">
        <v>0</v>
      </c>
      <c r="S9859" s="1">
        <v>0</v>
      </c>
      <c r="T9859" s="1">
        <v>0</v>
      </c>
      <c r="U9859" s="1">
        <v>0</v>
      </c>
      <c r="V9859" s="1">
        <f t="shared" si="613"/>
        <v>0</v>
      </c>
      <c r="W9859" s="1">
        <f t="shared" si="614"/>
        <v>0</v>
      </c>
      <c r="X9859" s="1" t="e">
        <f t="shared" si="615"/>
        <v>#DIV/0!</v>
      </c>
    </row>
    <row r="9860" spans="1:24" hidden="1" x14ac:dyDescent="0.3">
      <c r="A9860" s="18" t="str">
        <f t="shared" si="612"/>
        <v>OFF - Military - Cart_1992_300</v>
      </c>
      <c r="B9860" s="1" t="s">
        <v>40</v>
      </c>
      <c r="C9860" s="1">
        <v>2020</v>
      </c>
      <c r="D9860" s="1" t="s">
        <v>183</v>
      </c>
      <c r="E9860" s="1">
        <v>1992</v>
      </c>
      <c r="F9860" s="1">
        <v>300</v>
      </c>
      <c r="G9860" s="1" t="s">
        <v>5</v>
      </c>
      <c r="H9860" s="1">
        <v>9.4796736111111102E-8</v>
      </c>
      <c r="I9860" s="1">
        <v>1.12815950413223E-7</v>
      </c>
      <c r="J9860" s="1">
        <v>1.365073E-7</v>
      </c>
      <c r="K9860" s="1">
        <v>3.9508400000000002E-7</v>
      </c>
      <c r="L9860" s="1">
        <v>1.085774E-6</v>
      </c>
      <c r="M9860" s="1">
        <v>6.7604339999999995E-5</v>
      </c>
      <c r="N9860" s="1">
        <v>5.3113529999999997E-8</v>
      </c>
      <c r="O9860" s="1">
        <v>4.8864447599999997E-8</v>
      </c>
      <c r="P9860" s="1">
        <v>7.6066490000000005E-10</v>
      </c>
      <c r="Q9860" s="1">
        <v>9.1822532200001496E-10</v>
      </c>
      <c r="R9860" s="1">
        <v>3.65</v>
      </c>
      <c r="S9860" s="1">
        <v>0</v>
      </c>
      <c r="T9860" s="1">
        <v>0</v>
      </c>
      <c r="U9860" s="1">
        <v>0</v>
      </c>
      <c r="V9860" s="1">
        <f t="shared" si="613"/>
        <v>0</v>
      </c>
      <c r="W9860" s="1">
        <f t="shared" si="614"/>
        <v>0</v>
      </c>
      <c r="X9860" s="1" t="e">
        <f t="shared" si="615"/>
        <v>#DIV/0!</v>
      </c>
    </row>
    <row r="9861" spans="1:24" hidden="1" x14ac:dyDescent="0.3">
      <c r="A9861" s="18" t="str">
        <f t="shared" si="612"/>
        <v>OFF - Military - Cart_1993_100</v>
      </c>
      <c r="B9861" s="1" t="s">
        <v>40</v>
      </c>
      <c r="C9861" s="1">
        <v>2020</v>
      </c>
      <c r="D9861" s="1" t="s">
        <v>183</v>
      </c>
      <c r="E9861" s="1">
        <v>1993</v>
      </c>
      <c r="F9861" s="1">
        <v>100</v>
      </c>
      <c r="G9861" s="1" t="s">
        <v>5</v>
      </c>
      <c r="H9861" s="1">
        <v>8.4244999999999998E-8</v>
      </c>
      <c r="I9861" s="1">
        <v>1.00258512396694E-7</v>
      </c>
      <c r="J9861" s="1">
        <v>1.2131280000000001E-7</v>
      </c>
      <c r="K9861" s="1">
        <v>3.1293669999999999E-7</v>
      </c>
      <c r="L9861" s="1">
        <v>7.1280559999999996E-7</v>
      </c>
      <c r="M9861" s="1">
        <v>4.1694859999999997E-5</v>
      </c>
      <c r="N9861" s="1">
        <v>5.8724209999999998E-8</v>
      </c>
      <c r="O9861" s="1">
        <v>5.4026273199999998E-8</v>
      </c>
      <c r="P9861" s="1">
        <v>4.8910210000000005E-10</v>
      </c>
      <c r="Q9861" s="1">
        <v>0</v>
      </c>
      <c r="R9861" s="1">
        <v>0</v>
      </c>
      <c r="S9861" s="1">
        <v>0</v>
      </c>
      <c r="T9861" s="1">
        <v>0</v>
      </c>
      <c r="U9861" s="1">
        <v>0</v>
      </c>
      <c r="V9861" s="1">
        <f t="shared" si="613"/>
        <v>0</v>
      </c>
      <c r="W9861" s="1">
        <f t="shared" si="614"/>
        <v>0</v>
      </c>
      <c r="X9861" s="1" t="e">
        <f t="shared" si="615"/>
        <v>#DIV/0!</v>
      </c>
    </row>
    <row r="9862" spans="1:24" hidden="1" x14ac:dyDescent="0.3">
      <c r="A9862" s="18" t="str">
        <f t="shared" si="612"/>
        <v>OFF - Military - Cart_1993_175</v>
      </c>
      <c r="B9862" s="1" t="s">
        <v>40</v>
      </c>
      <c r="C9862" s="1">
        <v>2020</v>
      </c>
      <c r="D9862" s="1" t="s">
        <v>183</v>
      </c>
      <c r="E9862" s="1">
        <v>1993</v>
      </c>
      <c r="F9862" s="1">
        <v>175</v>
      </c>
      <c r="G9862" s="1" t="s">
        <v>5</v>
      </c>
      <c r="H9862" s="1">
        <v>2.7335340277777701E-8</v>
      </c>
      <c r="I9862" s="1">
        <v>3.2531314049586701E-8</v>
      </c>
      <c r="J9862" s="1">
        <v>3.9362889999999998E-8</v>
      </c>
      <c r="K9862" s="1">
        <v>1.14323E-7</v>
      </c>
      <c r="L9862" s="1">
        <v>3.1439629999999998E-7</v>
      </c>
      <c r="M9862" s="1">
        <v>1.9689250000000001E-5</v>
      </c>
      <c r="N9862" s="1">
        <v>1.526236E-8</v>
      </c>
      <c r="O9862" s="1">
        <v>1.4041371200000001E-8</v>
      </c>
      <c r="P9862" s="1">
        <v>2.2153779999999999E-10</v>
      </c>
      <c r="Q9862" s="1">
        <v>0</v>
      </c>
      <c r="R9862" s="1">
        <v>0</v>
      </c>
      <c r="S9862" s="1">
        <v>0</v>
      </c>
      <c r="T9862" s="1">
        <v>0</v>
      </c>
      <c r="U9862" s="1">
        <v>0</v>
      </c>
      <c r="V9862" s="1">
        <f t="shared" si="613"/>
        <v>0</v>
      </c>
      <c r="W9862" s="1">
        <f t="shared" si="614"/>
        <v>0</v>
      </c>
      <c r="X9862" s="1" t="e">
        <f t="shared" si="615"/>
        <v>#DIV/0!</v>
      </c>
    </row>
    <row r="9863" spans="1:24" hidden="1" x14ac:dyDescent="0.3">
      <c r="A9863" s="18" t="str">
        <f t="shared" si="612"/>
        <v>OFF - Military - Cart_1993_300</v>
      </c>
      <c r="B9863" s="1" t="s">
        <v>40</v>
      </c>
      <c r="C9863" s="1">
        <v>2020</v>
      </c>
      <c r="D9863" s="1" t="s">
        <v>183</v>
      </c>
      <c r="E9863" s="1">
        <v>1993</v>
      </c>
      <c r="F9863" s="1">
        <v>300</v>
      </c>
      <c r="G9863" s="1" t="s">
        <v>5</v>
      </c>
      <c r="H9863" s="1">
        <v>1.1732152777777699E-7</v>
      </c>
      <c r="I9863" s="1">
        <v>1.39622314049586E-7</v>
      </c>
      <c r="J9863" s="1">
        <v>1.6894300000000001E-7</v>
      </c>
      <c r="K9863" s="1">
        <v>4.906671E-7</v>
      </c>
      <c r="L9863" s="1">
        <v>1.3493679999999999E-6</v>
      </c>
      <c r="M9863" s="1">
        <v>8.4504970000000003E-5</v>
      </c>
      <c r="N9863" s="1">
        <v>6.5505070000000006E-8</v>
      </c>
      <c r="O9863" s="1">
        <v>6.0264664399999996E-8</v>
      </c>
      <c r="P9863" s="1">
        <v>9.5082580000000002E-10</v>
      </c>
      <c r="Q9863" s="1">
        <v>9.1822532200001496E-10</v>
      </c>
      <c r="R9863" s="1">
        <v>3.65</v>
      </c>
      <c r="S9863" s="1">
        <v>0</v>
      </c>
      <c r="T9863" s="1">
        <v>0</v>
      </c>
      <c r="U9863" s="1">
        <v>0</v>
      </c>
      <c r="V9863" s="1">
        <f t="shared" si="613"/>
        <v>0</v>
      </c>
      <c r="W9863" s="1">
        <f t="shared" si="614"/>
        <v>0</v>
      </c>
      <c r="X9863" s="1" t="e">
        <f t="shared" si="615"/>
        <v>#DIV/0!</v>
      </c>
    </row>
    <row r="9864" spans="1:24" hidden="1" x14ac:dyDescent="0.3">
      <c r="A9864" s="18" t="str">
        <f t="shared" si="612"/>
        <v>OFF - Military - Cart_1994_100</v>
      </c>
      <c r="B9864" s="1" t="s">
        <v>40</v>
      </c>
      <c r="C9864" s="1">
        <v>2020</v>
      </c>
      <c r="D9864" s="1" t="s">
        <v>183</v>
      </c>
      <c r="E9864" s="1">
        <v>1994</v>
      </c>
      <c r="F9864" s="1">
        <v>100</v>
      </c>
      <c r="G9864" s="1" t="s">
        <v>5</v>
      </c>
      <c r="H9864" s="1">
        <v>1.13428472222222E-7</v>
      </c>
      <c r="I9864" s="1">
        <v>1.34989256198347E-7</v>
      </c>
      <c r="J9864" s="1">
        <v>1.63337E-7</v>
      </c>
      <c r="K9864" s="1">
        <v>4.2283240000000001E-7</v>
      </c>
      <c r="L9864" s="1">
        <v>9.6379540000000003E-7</v>
      </c>
      <c r="M9864" s="1">
        <v>5.67052E-5</v>
      </c>
      <c r="N9864" s="1">
        <v>7.8783250000000005E-8</v>
      </c>
      <c r="O9864" s="1">
        <v>7.2480589999999994E-8</v>
      </c>
      <c r="P9864" s="1">
        <v>6.6518110000000001E-10</v>
      </c>
      <c r="Q9864" s="1">
        <v>9.1822532200001496E-10</v>
      </c>
      <c r="R9864" s="1">
        <v>3.65</v>
      </c>
      <c r="S9864" s="1">
        <v>0</v>
      </c>
      <c r="T9864" s="1">
        <v>0</v>
      </c>
      <c r="U9864" s="1">
        <v>0</v>
      </c>
      <c r="V9864" s="1">
        <f t="shared" si="613"/>
        <v>0</v>
      </c>
      <c r="W9864" s="1">
        <f t="shared" si="614"/>
        <v>0</v>
      </c>
      <c r="X9864" s="1" t="e">
        <f t="shared" si="615"/>
        <v>#DIV/0!</v>
      </c>
    </row>
    <row r="9865" spans="1:24" hidden="1" x14ac:dyDescent="0.3">
      <c r="A9865" s="18" t="str">
        <f t="shared" si="612"/>
        <v>OFF - Military - Cart_1994_175</v>
      </c>
      <c r="B9865" s="1" t="s">
        <v>40</v>
      </c>
      <c r="C9865" s="1">
        <v>2020</v>
      </c>
      <c r="D9865" s="1" t="s">
        <v>183</v>
      </c>
      <c r="E9865" s="1">
        <v>1994</v>
      </c>
      <c r="F9865" s="1">
        <v>175</v>
      </c>
      <c r="G9865" s="1" t="s">
        <v>5</v>
      </c>
      <c r="H9865" s="1">
        <v>3.6804249999999997E-8</v>
      </c>
      <c r="I9865" s="1">
        <v>4.3800099173553699E-8</v>
      </c>
      <c r="J9865" s="1">
        <v>5.2998120000000001E-8</v>
      </c>
      <c r="K9865" s="1">
        <v>1.5447049999999999E-7</v>
      </c>
      <c r="L9865" s="1">
        <v>4.2509559999999999E-7</v>
      </c>
      <c r="M9865" s="1">
        <v>2.6777449999999999E-5</v>
      </c>
      <c r="N9865" s="1">
        <v>2.0475970000000001E-8</v>
      </c>
      <c r="O9865" s="1">
        <v>1.8837892399999998E-8</v>
      </c>
      <c r="P9865" s="1">
        <v>3.0129219999999998E-10</v>
      </c>
      <c r="Q9865" s="1">
        <v>0</v>
      </c>
      <c r="R9865" s="1">
        <v>0</v>
      </c>
      <c r="S9865" s="1">
        <v>0</v>
      </c>
      <c r="T9865" s="1">
        <v>0</v>
      </c>
      <c r="U9865" s="1">
        <v>0</v>
      </c>
      <c r="V9865" s="1">
        <f t="shared" si="613"/>
        <v>0</v>
      </c>
      <c r="W9865" s="1">
        <f t="shared" si="614"/>
        <v>0</v>
      </c>
      <c r="X9865" s="1" t="e">
        <f t="shared" si="615"/>
        <v>#DIV/0!</v>
      </c>
    </row>
    <row r="9866" spans="1:24" hidden="1" x14ac:dyDescent="0.3">
      <c r="A9866" s="18" t="str">
        <f t="shared" ref="A9866:A9929" si="616">D9866&amp;"_"&amp;E9866&amp;"_"&amp;F9866</f>
        <v>OFF - Military - Cart_1994_300</v>
      </c>
      <c r="B9866" s="1" t="s">
        <v>40</v>
      </c>
      <c r="C9866" s="1">
        <v>2020</v>
      </c>
      <c r="D9866" s="1" t="s">
        <v>183</v>
      </c>
      <c r="E9866" s="1">
        <v>1994</v>
      </c>
      <c r="F9866" s="1">
        <v>300</v>
      </c>
      <c r="G9866" s="1" t="s">
        <v>5</v>
      </c>
      <c r="H9866" s="1">
        <v>1.5796166666666599E-7</v>
      </c>
      <c r="I9866" s="1">
        <v>1.87987438016528E-7</v>
      </c>
      <c r="J9866" s="1">
        <v>2.2746479999999999E-7</v>
      </c>
      <c r="K9866" s="1">
        <v>6.629783E-7</v>
      </c>
      <c r="L9866" s="1">
        <v>1.8244850000000001E-6</v>
      </c>
      <c r="M9866" s="1">
        <v>1.1492720000000001E-4</v>
      </c>
      <c r="N9866" s="1">
        <v>8.7881660000000003E-8</v>
      </c>
      <c r="O9866" s="1">
        <v>8.0851127200000001E-8</v>
      </c>
      <c r="P9866" s="1">
        <v>1.293129E-9</v>
      </c>
      <c r="Q9866" s="1">
        <v>9.1822532200001496E-10</v>
      </c>
      <c r="R9866" s="1">
        <v>3.65</v>
      </c>
      <c r="S9866" s="1">
        <v>0</v>
      </c>
      <c r="T9866" s="1">
        <v>0</v>
      </c>
      <c r="U9866" s="1">
        <v>0</v>
      </c>
      <c r="V9866" s="1">
        <f t="shared" si="613"/>
        <v>0</v>
      </c>
      <c r="W9866" s="1">
        <f t="shared" si="614"/>
        <v>0</v>
      </c>
      <c r="X9866" s="1" t="e">
        <f t="shared" si="615"/>
        <v>#DIV/0!</v>
      </c>
    </row>
    <row r="9867" spans="1:24" hidden="1" x14ac:dyDescent="0.3">
      <c r="A9867" s="18" t="str">
        <f t="shared" si="616"/>
        <v>OFF - Military - Cart_1995_100</v>
      </c>
      <c r="B9867" s="1" t="s">
        <v>40</v>
      </c>
      <c r="C9867" s="1">
        <v>2020</v>
      </c>
      <c r="D9867" s="1" t="s">
        <v>183</v>
      </c>
      <c r="E9867" s="1">
        <v>1995</v>
      </c>
      <c r="F9867" s="1">
        <v>100</v>
      </c>
      <c r="G9867" s="1" t="s">
        <v>5</v>
      </c>
      <c r="H9867" s="1">
        <v>1.3870222222222201E-7</v>
      </c>
      <c r="I9867" s="1">
        <v>1.6506710743801601E-7</v>
      </c>
      <c r="J9867" s="1">
        <v>1.9973119999999999E-7</v>
      </c>
      <c r="K9867" s="1">
        <v>5.1890649999999999E-7</v>
      </c>
      <c r="L9867" s="1">
        <v>1.1836180000000001E-6</v>
      </c>
      <c r="M9867" s="1">
        <v>7.0047220000000004E-5</v>
      </c>
      <c r="N9867" s="1">
        <v>9.5983449999999998E-8</v>
      </c>
      <c r="O9867" s="1">
        <v>8.8304773999999996E-8</v>
      </c>
      <c r="P9867" s="1">
        <v>8.2168980000000002E-10</v>
      </c>
      <c r="Q9867" s="1">
        <v>9.1822532200001496E-10</v>
      </c>
      <c r="R9867" s="1">
        <v>3.65</v>
      </c>
      <c r="S9867" s="1">
        <v>0</v>
      </c>
      <c r="T9867" s="1">
        <v>0</v>
      </c>
      <c r="U9867" s="1">
        <v>0</v>
      </c>
      <c r="V9867" s="1">
        <f t="shared" ref="V9867:V9930" si="617">IFERROR(CONVERT(I9867,"ton","g")*365/U9867,0)</f>
        <v>0</v>
      </c>
      <c r="W9867" s="1">
        <f t="shared" ref="W9867:W9930" si="618">IFERROR(CONVERT(L9867,"ton","g")*365/U9867,0)</f>
        <v>0</v>
      </c>
      <c r="X9867" s="1" t="e">
        <f t="shared" ref="X9867:X9930" si="619">S9867/T9867</f>
        <v>#DIV/0!</v>
      </c>
    </row>
    <row r="9868" spans="1:24" hidden="1" x14ac:dyDescent="0.3">
      <c r="A9868" s="18" t="str">
        <f t="shared" si="616"/>
        <v>OFF - Military - Cart_1995_175</v>
      </c>
      <c r="B9868" s="1" t="s">
        <v>40</v>
      </c>
      <c r="C9868" s="1">
        <v>2020</v>
      </c>
      <c r="D9868" s="1" t="s">
        <v>183</v>
      </c>
      <c r="E9868" s="1">
        <v>1995</v>
      </c>
      <c r="F9868" s="1">
        <v>175</v>
      </c>
      <c r="G9868" s="1" t="s">
        <v>5</v>
      </c>
      <c r="H9868" s="1">
        <v>4.5004437500000003E-8</v>
      </c>
      <c r="I9868" s="1">
        <v>5.3558999999999997E-8</v>
      </c>
      <c r="J9868" s="1">
        <v>6.4806390000000003E-8</v>
      </c>
      <c r="K9868" s="1">
        <v>1.895689E-7</v>
      </c>
      <c r="L9868" s="1">
        <v>5.2204640000000001E-7</v>
      </c>
      <c r="M9868" s="1">
        <v>3.3077870000000002E-5</v>
      </c>
      <c r="N9868" s="1">
        <v>2.4946740000000001E-8</v>
      </c>
      <c r="O9868" s="1">
        <v>2.2951000799999998E-8</v>
      </c>
      <c r="P9868" s="1">
        <v>3.7218280000000001E-10</v>
      </c>
      <c r="Q9868" s="1">
        <v>0</v>
      </c>
      <c r="R9868" s="1">
        <v>0</v>
      </c>
      <c r="S9868" s="1">
        <v>0</v>
      </c>
      <c r="T9868" s="1">
        <v>0</v>
      </c>
      <c r="U9868" s="1">
        <v>0</v>
      </c>
      <c r="V9868" s="1">
        <f t="shared" si="617"/>
        <v>0</v>
      </c>
      <c r="W9868" s="1">
        <f t="shared" si="618"/>
        <v>0</v>
      </c>
      <c r="X9868" s="1" t="e">
        <f t="shared" si="619"/>
        <v>#DIV/0!</v>
      </c>
    </row>
    <row r="9869" spans="1:24" hidden="1" x14ac:dyDescent="0.3">
      <c r="A9869" s="18" t="str">
        <f t="shared" si="616"/>
        <v>OFF - Military - Cart_1995_300</v>
      </c>
      <c r="B9869" s="1" t="s">
        <v>40</v>
      </c>
      <c r="C9869" s="1">
        <v>2020</v>
      </c>
      <c r="D9869" s="1" t="s">
        <v>183</v>
      </c>
      <c r="E9869" s="1">
        <v>1995</v>
      </c>
      <c r="F9869" s="1">
        <v>300</v>
      </c>
      <c r="G9869" s="1" t="s">
        <v>5</v>
      </c>
      <c r="H9869" s="1">
        <v>1.9315638888888801E-7</v>
      </c>
      <c r="I9869" s="1">
        <v>2.2987206611570201E-7</v>
      </c>
      <c r="J9869" s="1">
        <v>2.7814519999999999E-7</v>
      </c>
      <c r="K9869" s="1">
        <v>8.1361839999999997E-7</v>
      </c>
      <c r="L9869" s="1">
        <v>2.240592E-6</v>
      </c>
      <c r="M9869" s="1">
        <v>1.4196829999999999E-4</v>
      </c>
      <c r="N9869" s="1">
        <v>1.070699E-7</v>
      </c>
      <c r="O9869" s="1">
        <v>9.8504307999999999E-8</v>
      </c>
      <c r="P9869" s="1">
        <v>1.5973870000000001E-9</v>
      </c>
      <c r="Q9869" s="1">
        <v>9.1822532200001496E-10</v>
      </c>
      <c r="R9869" s="1">
        <v>3.65</v>
      </c>
      <c r="S9869" s="1">
        <v>0</v>
      </c>
      <c r="T9869" s="1">
        <v>0</v>
      </c>
      <c r="U9869" s="1">
        <v>0</v>
      </c>
      <c r="V9869" s="1">
        <f t="shared" si="617"/>
        <v>0</v>
      </c>
      <c r="W9869" s="1">
        <f t="shared" si="618"/>
        <v>0</v>
      </c>
      <c r="X9869" s="1" t="e">
        <f t="shared" si="619"/>
        <v>#DIV/0!</v>
      </c>
    </row>
    <row r="9870" spans="1:24" hidden="1" x14ac:dyDescent="0.3">
      <c r="A9870" s="18" t="str">
        <f t="shared" si="616"/>
        <v>OFF - Military - Cart_1996_100</v>
      </c>
      <c r="B9870" s="1" t="s">
        <v>40</v>
      </c>
      <c r="C9870" s="1">
        <v>2020</v>
      </c>
      <c r="D9870" s="1" t="s">
        <v>183</v>
      </c>
      <c r="E9870" s="1">
        <v>1996</v>
      </c>
      <c r="F9870" s="1">
        <v>100</v>
      </c>
      <c r="G9870" s="1" t="s">
        <v>5</v>
      </c>
      <c r="H9870" s="1">
        <v>1.6997624999999999E-7</v>
      </c>
      <c r="I9870" s="1">
        <v>2.02285785123966E-7</v>
      </c>
      <c r="J9870" s="1">
        <v>2.447658E-7</v>
      </c>
      <c r="K9870" s="1">
        <v>6.3823410000000001E-7</v>
      </c>
      <c r="L9870" s="1">
        <v>1.45684E-6</v>
      </c>
      <c r="M9870" s="1">
        <v>8.672567E-5</v>
      </c>
      <c r="N9870" s="1">
        <v>1.1718269999999999E-7</v>
      </c>
      <c r="O9870" s="1">
        <v>1.07808084E-7</v>
      </c>
      <c r="P9870" s="1">
        <v>1.017337E-9</v>
      </c>
      <c r="Q9870" s="1">
        <v>9.1822532200001496E-10</v>
      </c>
      <c r="R9870" s="1">
        <v>3.65</v>
      </c>
      <c r="S9870" s="1">
        <v>0</v>
      </c>
      <c r="T9870" s="1">
        <v>0</v>
      </c>
      <c r="U9870" s="1">
        <v>0</v>
      </c>
      <c r="V9870" s="1">
        <f t="shared" si="617"/>
        <v>0</v>
      </c>
      <c r="W9870" s="1">
        <f t="shared" si="618"/>
        <v>0</v>
      </c>
      <c r="X9870" s="1" t="e">
        <f t="shared" si="619"/>
        <v>#DIV/0!</v>
      </c>
    </row>
    <row r="9871" spans="1:24" hidden="1" x14ac:dyDescent="0.3">
      <c r="A9871" s="18" t="str">
        <f t="shared" si="616"/>
        <v>OFF - Military - Cart_1996_175</v>
      </c>
      <c r="B9871" s="1" t="s">
        <v>40</v>
      </c>
      <c r="C9871" s="1">
        <v>2020</v>
      </c>
      <c r="D9871" s="1" t="s">
        <v>183</v>
      </c>
      <c r="E9871" s="1">
        <v>1996</v>
      </c>
      <c r="F9871" s="1">
        <v>175</v>
      </c>
      <c r="G9871" s="1" t="s">
        <v>5</v>
      </c>
      <c r="H9871" s="1">
        <v>5.5151270833333303E-8</v>
      </c>
      <c r="I9871" s="1">
        <v>6.5634570247933803E-8</v>
      </c>
      <c r="J9871" s="1">
        <v>7.9417829999999996E-8</v>
      </c>
      <c r="K9871" s="1">
        <v>2.3316200000000001E-7</v>
      </c>
      <c r="L9871" s="1">
        <v>6.4254680000000003E-7</v>
      </c>
      <c r="M9871" s="1">
        <v>4.0953779999999999E-5</v>
      </c>
      <c r="N9871" s="1">
        <v>3.0456990000000003E-8</v>
      </c>
      <c r="O9871" s="1">
        <v>2.80204308E-8</v>
      </c>
      <c r="P9871" s="1">
        <v>4.6080029999999999E-10</v>
      </c>
      <c r="Q9871" s="1">
        <v>0</v>
      </c>
      <c r="R9871" s="1">
        <v>0</v>
      </c>
      <c r="S9871" s="1">
        <v>0</v>
      </c>
      <c r="T9871" s="1">
        <v>0</v>
      </c>
      <c r="U9871" s="1">
        <v>0</v>
      </c>
      <c r="V9871" s="1">
        <f t="shared" si="617"/>
        <v>0</v>
      </c>
      <c r="W9871" s="1">
        <f t="shared" si="618"/>
        <v>0</v>
      </c>
      <c r="X9871" s="1" t="e">
        <f t="shared" si="619"/>
        <v>#DIV/0!</v>
      </c>
    </row>
    <row r="9872" spans="1:24" hidden="1" x14ac:dyDescent="0.3">
      <c r="A9872" s="18" t="str">
        <f t="shared" si="616"/>
        <v>OFF - Military - Cart_1996_300</v>
      </c>
      <c r="B9872" s="1" t="s">
        <v>40</v>
      </c>
      <c r="C9872" s="1">
        <v>2020</v>
      </c>
      <c r="D9872" s="1" t="s">
        <v>183</v>
      </c>
      <c r="E9872" s="1">
        <v>1996</v>
      </c>
      <c r="F9872" s="1">
        <v>300</v>
      </c>
      <c r="G9872" s="1" t="s">
        <v>5</v>
      </c>
      <c r="H9872" s="1">
        <v>1.11345347222222E-7</v>
      </c>
      <c r="I9872" s="1">
        <v>1.3251016528925601E-7</v>
      </c>
      <c r="J9872" s="1">
        <v>1.6033729999999999E-7</v>
      </c>
      <c r="K9872" s="1">
        <v>3.4091780000000002E-7</v>
      </c>
      <c r="L9872" s="1">
        <v>2.1514240000000001E-6</v>
      </c>
      <c r="M9872" s="1">
        <v>1.7577099999999999E-4</v>
      </c>
      <c r="N9872" s="1">
        <v>5.1886949999999997E-8</v>
      </c>
      <c r="O9872" s="1">
        <v>4.7735994000000003E-8</v>
      </c>
      <c r="P9872" s="1">
        <v>1.9777259999999999E-9</v>
      </c>
      <c r="Q9872" s="1">
        <v>1.8364506440000299E-9</v>
      </c>
      <c r="R9872" s="1">
        <v>7.3</v>
      </c>
      <c r="S9872" s="1">
        <v>0</v>
      </c>
      <c r="T9872" s="1">
        <v>0</v>
      </c>
      <c r="U9872" s="1">
        <v>0</v>
      </c>
      <c r="V9872" s="1">
        <f t="shared" si="617"/>
        <v>0</v>
      </c>
      <c r="W9872" s="1">
        <f t="shared" si="618"/>
        <v>0</v>
      </c>
      <c r="X9872" s="1" t="e">
        <f t="shared" si="619"/>
        <v>#DIV/0!</v>
      </c>
    </row>
    <row r="9873" spans="1:24" hidden="1" x14ac:dyDescent="0.3">
      <c r="A9873" s="18" t="str">
        <f t="shared" si="616"/>
        <v>OFF - Military - Cart_1997_100</v>
      </c>
      <c r="B9873" s="1" t="s">
        <v>40</v>
      </c>
      <c r="C9873" s="1">
        <v>2020</v>
      </c>
      <c r="D9873" s="1" t="s">
        <v>183</v>
      </c>
      <c r="E9873" s="1">
        <v>1997</v>
      </c>
      <c r="F9873" s="1">
        <v>100</v>
      </c>
      <c r="G9873" s="1" t="s">
        <v>5</v>
      </c>
      <c r="H9873" s="1">
        <v>1.97340763888888E-7</v>
      </c>
      <c r="I9873" s="1">
        <v>2.34851818181818E-7</v>
      </c>
      <c r="J9873" s="1">
        <v>2.8417069999999998E-7</v>
      </c>
      <c r="K9873" s="1">
        <v>7.4374109999999998E-7</v>
      </c>
      <c r="L9873" s="1">
        <v>1.6988980000000001E-6</v>
      </c>
      <c r="M9873" s="1">
        <v>1.017359E-4</v>
      </c>
      <c r="N9873" s="1">
        <v>1.355232E-7</v>
      </c>
      <c r="O9873" s="1">
        <v>1.2468134400000001E-7</v>
      </c>
      <c r="P9873" s="1">
        <v>1.1934150000000001E-9</v>
      </c>
      <c r="Q9873" s="1">
        <v>9.1822532200001496E-10</v>
      </c>
      <c r="R9873" s="1">
        <v>3.65</v>
      </c>
      <c r="S9873" s="1">
        <v>0</v>
      </c>
      <c r="T9873" s="1">
        <v>0</v>
      </c>
      <c r="U9873" s="1">
        <v>0</v>
      </c>
      <c r="V9873" s="1">
        <f t="shared" si="617"/>
        <v>0</v>
      </c>
      <c r="W9873" s="1">
        <f t="shared" si="618"/>
        <v>0</v>
      </c>
      <c r="X9873" s="1" t="e">
        <f t="shared" si="619"/>
        <v>#DIV/0!</v>
      </c>
    </row>
    <row r="9874" spans="1:24" hidden="1" x14ac:dyDescent="0.3">
      <c r="A9874" s="18" t="str">
        <f t="shared" si="616"/>
        <v>OFF - Military - Cart_1997_175</v>
      </c>
      <c r="B9874" s="1" t="s">
        <v>40</v>
      </c>
      <c r="C9874" s="1">
        <v>2020</v>
      </c>
      <c r="D9874" s="1" t="s">
        <v>183</v>
      </c>
      <c r="E9874" s="1">
        <v>1997</v>
      </c>
      <c r="F9874" s="1">
        <v>175</v>
      </c>
      <c r="G9874" s="1" t="s">
        <v>5</v>
      </c>
      <c r="H9874" s="1">
        <v>6.4029430555555498E-8</v>
      </c>
      <c r="I9874" s="1">
        <v>7.6200314049586707E-8</v>
      </c>
      <c r="J9874" s="1">
        <v>9.2202379999999996E-8</v>
      </c>
      <c r="K9874" s="1">
        <v>2.7170630000000001E-7</v>
      </c>
      <c r="L9874" s="1">
        <v>6.4529029999999995E-7</v>
      </c>
      <c r="M9874" s="1">
        <v>4.8041950000000002E-5</v>
      </c>
      <c r="N9874" s="1">
        <v>3.913826E-8</v>
      </c>
      <c r="O9874" s="1">
        <v>3.6007199199999997E-8</v>
      </c>
      <c r="P9874" s="1">
        <v>5.4055440000000002E-10</v>
      </c>
      <c r="Q9874" s="1">
        <v>0</v>
      </c>
      <c r="R9874" s="1">
        <v>0</v>
      </c>
      <c r="S9874" s="1">
        <v>0</v>
      </c>
      <c r="T9874" s="1">
        <v>0</v>
      </c>
      <c r="U9874" s="1">
        <v>0</v>
      </c>
      <c r="V9874" s="1">
        <f t="shared" si="617"/>
        <v>0</v>
      </c>
      <c r="W9874" s="1">
        <f t="shared" si="618"/>
        <v>0</v>
      </c>
      <c r="X9874" s="1" t="e">
        <f t="shared" si="619"/>
        <v>#DIV/0!</v>
      </c>
    </row>
    <row r="9875" spans="1:24" hidden="1" x14ac:dyDescent="0.3">
      <c r="A9875" s="18" t="str">
        <f t="shared" si="616"/>
        <v>OFF - Military - Cart_1997_300</v>
      </c>
      <c r="B9875" s="1" t="s">
        <v>40</v>
      </c>
      <c r="C9875" s="1">
        <v>2020</v>
      </c>
      <c r="D9875" s="1" t="s">
        <v>183</v>
      </c>
      <c r="E9875" s="1">
        <v>1997</v>
      </c>
      <c r="F9875" s="1">
        <v>300</v>
      </c>
      <c r="G9875" s="1" t="s">
        <v>5</v>
      </c>
      <c r="H9875" s="1">
        <v>1.29271458333333E-7</v>
      </c>
      <c r="I9875" s="1">
        <v>1.53843719008264E-7</v>
      </c>
      <c r="J9875" s="1">
        <v>1.8615089999999999E-7</v>
      </c>
      <c r="K9875" s="1">
        <v>3.9727909999999999E-7</v>
      </c>
      <c r="L9875" s="1">
        <v>2.5088309999999998E-6</v>
      </c>
      <c r="M9875" s="1">
        <v>2.061935E-4</v>
      </c>
      <c r="N9875" s="1">
        <v>6.0174409999999998E-8</v>
      </c>
      <c r="O9875" s="1">
        <v>5.5360457200000001E-8</v>
      </c>
      <c r="P9875" s="1">
        <v>2.3200309999999998E-9</v>
      </c>
      <c r="Q9875" s="1">
        <v>1.8364506440000299E-9</v>
      </c>
      <c r="R9875" s="1">
        <v>7.3</v>
      </c>
      <c r="S9875" s="1">
        <v>0</v>
      </c>
      <c r="T9875" s="1">
        <v>0</v>
      </c>
      <c r="U9875" s="1">
        <v>0</v>
      </c>
      <c r="V9875" s="1">
        <f t="shared" si="617"/>
        <v>0</v>
      </c>
      <c r="W9875" s="1">
        <f t="shared" si="618"/>
        <v>0</v>
      </c>
      <c r="X9875" s="1" t="e">
        <f t="shared" si="619"/>
        <v>#DIV/0!</v>
      </c>
    </row>
    <row r="9876" spans="1:24" hidden="1" x14ac:dyDescent="0.3">
      <c r="A9876" s="18" t="str">
        <f t="shared" si="616"/>
        <v>OFF - Military - Cart_1998_100</v>
      </c>
      <c r="B9876" s="1" t="s">
        <v>40</v>
      </c>
      <c r="C9876" s="1">
        <v>2020</v>
      </c>
      <c r="D9876" s="1" t="s">
        <v>183</v>
      </c>
      <c r="E9876" s="1">
        <v>1998</v>
      </c>
      <c r="F9876" s="1">
        <v>100</v>
      </c>
      <c r="G9876" s="1" t="s">
        <v>5</v>
      </c>
      <c r="H9876" s="1">
        <v>2.2089625E-7</v>
      </c>
      <c r="I9876" s="1">
        <v>2.6288479338842899E-7</v>
      </c>
      <c r="J9876" s="1">
        <v>3.1809060000000002E-7</v>
      </c>
      <c r="K9876" s="1">
        <v>8.3566860000000002E-7</v>
      </c>
      <c r="L9876" s="1">
        <v>1.5364870000000001E-6</v>
      </c>
      <c r="M9876" s="1">
        <v>1.150777E-4</v>
      </c>
      <c r="N9876" s="1">
        <v>1.67889E-7</v>
      </c>
      <c r="O9876" s="1">
        <v>1.5445788000000001E-7</v>
      </c>
      <c r="P9876" s="1">
        <v>1.34992E-9</v>
      </c>
      <c r="Q9876" s="1">
        <v>9.1822532200001496E-10</v>
      </c>
      <c r="R9876" s="1">
        <v>3.65</v>
      </c>
      <c r="S9876" s="1">
        <v>0</v>
      </c>
      <c r="T9876" s="1">
        <v>0</v>
      </c>
      <c r="U9876" s="1">
        <v>0</v>
      </c>
      <c r="V9876" s="1">
        <f t="shared" si="617"/>
        <v>0</v>
      </c>
      <c r="W9876" s="1">
        <f t="shared" si="618"/>
        <v>0</v>
      </c>
      <c r="X9876" s="1" t="e">
        <f t="shared" si="619"/>
        <v>#DIV/0!</v>
      </c>
    </row>
    <row r="9877" spans="1:24" hidden="1" x14ac:dyDescent="0.3">
      <c r="A9877" s="18" t="str">
        <f t="shared" si="616"/>
        <v>OFF - Military - Cart_1998_175</v>
      </c>
      <c r="B9877" s="1" t="s">
        <v>40</v>
      </c>
      <c r="C9877" s="1">
        <v>2020</v>
      </c>
      <c r="D9877" s="1" t="s">
        <v>183</v>
      </c>
      <c r="E9877" s="1">
        <v>1998</v>
      </c>
      <c r="F9877" s="1">
        <v>175</v>
      </c>
      <c r="G9877" s="1" t="s">
        <v>5</v>
      </c>
      <c r="H9877" s="1">
        <v>7.1671527777777693E-8</v>
      </c>
      <c r="I9877" s="1">
        <v>8.5295041322313996E-8</v>
      </c>
      <c r="J9877" s="1">
        <v>1.0320700000000001E-7</v>
      </c>
      <c r="K9877" s="1">
        <v>3.0528990000000001E-7</v>
      </c>
      <c r="L9877" s="1">
        <v>7.2556300000000002E-7</v>
      </c>
      <c r="M9877" s="1">
        <v>5.4342219999999998E-5</v>
      </c>
      <c r="N9877" s="1">
        <v>4.3637480000000003E-8</v>
      </c>
      <c r="O9877" s="1">
        <v>4.0146481600000002E-8</v>
      </c>
      <c r="P9877" s="1">
        <v>6.114432E-10</v>
      </c>
      <c r="Q9877" s="1">
        <v>0</v>
      </c>
      <c r="R9877" s="1">
        <v>0</v>
      </c>
      <c r="S9877" s="1">
        <v>0</v>
      </c>
      <c r="T9877" s="1">
        <v>0</v>
      </c>
      <c r="U9877" s="1">
        <v>0</v>
      </c>
      <c r="V9877" s="1">
        <f t="shared" si="617"/>
        <v>0</v>
      </c>
      <c r="W9877" s="1">
        <f t="shared" si="618"/>
        <v>0</v>
      </c>
      <c r="X9877" s="1" t="e">
        <f t="shared" si="619"/>
        <v>#DIV/0!</v>
      </c>
    </row>
    <row r="9878" spans="1:24" hidden="1" x14ac:dyDescent="0.3">
      <c r="A9878" s="18" t="str">
        <f t="shared" si="616"/>
        <v>OFF - Military - Cart_1998_300</v>
      </c>
      <c r="B9878" s="1" t="s">
        <v>40</v>
      </c>
      <c r="C9878" s="1">
        <v>2020</v>
      </c>
      <c r="D9878" s="1" t="s">
        <v>183</v>
      </c>
      <c r="E9878" s="1">
        <v>1998</v>
      </c>
      <c r="F9878" s="1">
        <v>300</v>
      </c>
      <c r="G9878" s="1" t="s">
        <v>5</v>
      </c>
      <c r="H9878" s="1">
        <v>1.4470194444444399E-7</v>
      </c>
      <c r="I9878" s="1">
        <v>1.72207272727272E-7</v>
      </c>
      <c r="J9878" s="1">
        <v>2.083708E-7</v>
      </c>
      <c r="K9878" s="1">
        <v>4.4638590000000002E-7</v>
      </c>
      <c r="L9878" s="1">
        <v>2.8209119999999999E-6</v>
      </c>
      <c r="M9878" s="1">
        <v>2.3323349999999999E-4</v>
      </c>
      <c r="N9878" s="1">
        <v>6.7281569999999995E-8</v>
      </c>
      <c r="O9878" s="1">
        <v>6.1899044399999998E-8</v>
      </c>
      <c r="P9878" s="1">
        <v>2.6242769999999998E-9</v>
      </c>
      <c r="Q9878" s="1">
        <v>1.8364506440000299E-9</v>
      </c>
      <c r="R9878" s="1">
        <v>7.3</v>
      </c>
      <c r="S9878" s="1">
        <v>0</v>
      </c>
      <c r="T9878" s="1">
        <v>0</v>
      </c>
      <c r="U9878" s="1">
        <v>0</v>
      </c>
      <c r="V9878" s="1">
        <f t="shared" si="617"/>
        <v>0</v>
      </c>
      <c r="W9878" s="1">
        <f t="shared" si="618"/>
        <v>0</v>
      </c>
      <c r="X9878" s="1" t="e">
        <f t="shared" si="619"/>
        <v>#DIV/0!</v>
      </c>
    </row>
    <row r="9879" spans="1:24" hidden="1" x14ac:dyDescent="0.3">
      <c r="A9879" s="18" t="str">
        <f t="shared" si="616"/>
        <v>OFF - Military - Cart_1999_100</v>
      </c>
      <c r="B9879" s="1" t="s">
        <v>40</v>
      </c>
      <c r="C9879" s="1">
        <v>2020</v>
      </c>
      <c r="D9879" s="1" t="s">
        <v>183</v>
      </c>
      <c r="E9879" s="1">
        <v>1999</v>
      </c>
      <c r="F9879" s="1">
        <v>100</v>
      </c>
      <c r="G9879" s="1" t="s">
        <v>5</v>
      </c>
      <c r="H9879" s="1">
        <v>2.4708166666666598E-7</v>
      </c>
      <c r="I9879" s="1">
        <v>2.9404760330578498E-7</v>
      </c>
      <c r="J9879" s="1">
        <v>3.5579760000000003E-7</v>
      </c>
      <c r="K9879" s="1">
        <v>9.3833040000000003E-7</v>
      </c>
      <c r="L9879" s="1">
        <v>1.726482E-6</v>
      </c>
      <c r="M9879" s="1">
        <v>1.300878E-4</v>
      </c>
      <c r="N9879" s="1">
        <v>1.870297E-7</v>
      </c>
      <c r="O9879" s="1">
        <v>1.7206732400000001E-7</v>
      </c>
      <c r="P9879" s="1">
        <v>1.5259960000000001E-9</v>
      </c>
      <c r="Q9879" s="1">
        <v>9.1822532200001496E-10</v>
      </c>
      <c r="R9879" s="1">
        <v>3.65</v>
      </c>
      <c r="S9879" s="1">
        <v>0</v>
      </c>
      <c r="T9879" s="1">
        <v>0.01</v>
      </c>
      <c r="U9879" s="1">
        <v>0</v>
      </c>
      <c r="V9879" s="1">
        <f t="shared" si="617"/>
        <v>0</v>
      </c>
      <c r="W9879" s="1">
        <f t="shared" si="618"/>
        <v>0</v>
      </c>
      <c r="X9879" s="1">
        <f t="shared" si="619"/>
        <v>0</v>
      </c>
    </row>
    <row r="9880" spans="1:24" hidden="1" x14ac:dyDescent="0.3">
      <c r="A9880" s="18" t="str">
        <f t="shared" si="616"/>
        <v>OFF - Military - Cart_1999_175</v>
      </c>
      <c r="B9880" s="1" t="s">
        <v>40</v>
      </c>
      <c r="C9880" s="1">
        <v>2020</v>
      </c>
      <c r="D9880" s="1" t="s">
        <v>183</v>
      </c>
      <c r="E9880" s="1">
        <v>1999</v>
      </c>
      <c r="F9880" s="1">
        <v>175</v>
      </c>
      <c r="G9880" s="1" t="s">
        <v>5</v>
      </c>
      <c r="H9880" s="1">
        <v>8.0166805555555503E-8</v>
      </c>
      <c r="I9880" s="1">
        <v>9.5405123966942103E-8</v>
      </c>
      <c r="J9880" s="1">
        <v>1.154402E-7</v>
      </c>
      <c r="K9880" s="1">
        <v>3.427949E-7</v>
      </c>
      <c r="L9880" s="1">
        <v>8.1528300000000001E-7</v>
      </c>
      <c r="M9880" s="1">
        <v>6.1430339999999996E-5</v>
      </c>
      <c r="N9880" s="1">
        <v>4.8613309999999999E-8</v>
      </c>
      <c r="O9880" s="1">
        <v>4.4724245200000003E-8</v>
      </c>
      <c r="P9880" s="1">
        <v>6.9119670000000004E-10</v>
      </c>
      <c r="Q9880" s="1">
        <v>9.1822532200001496E-10</v>
      </c>
      <c r="R9880" s="1">
        <v>3.65</v>
      </c>
      <c r="S9880" s="1">
        <v>0</v>
      </c>
      <c r="T9880" s="1">
        <v>0</v>
      </c>
      <c r="U9880" s="1">
        <v>0</v>
      </c>
      <c r="V9880" s="1">
        <f t="shared" si="617"/>
        <v>0</v>
      </c>
      <c r="W9880" s="1">
        <f t="shared" si="618"/>
        <v>0</v>
      </c>
      <c r="X9880" s="1" t="e">
        <f t="shared" si="619"/>
        <v>#DIV/0!</v>
      </c>
    </row>
    <row r="9881" spans="1:24" hidden="1" x14ac:dyDescent="0.3">
      <c r="A9881" s="18" t="str">
        <f t="shared" si="616"/>
        <v>OFF - Military - Cart_1999_300</v>
      </c>
      <c r="B9881" s="1" t="s">
        <v>40</v>
      </c>
      <c r="C9881" s="1">
        <v>2020</v>
      </c>
      <c r="D9881" s="1" t="s">
        <v>183</v>
      </c>
      <c r="E9881" s="1">
        <v>1999</v>
      </c>
      <c r="F9881" s="1">
        <v>300</v>
      </c>
      <c r="G9881" s="1" t="s">
        <v>5</v>
      </c>
      <c r="H9881" s="1">
        <v>1.6185541666666601E-7</v>
      </c>
      <c r="I9881" s="1">
        <v>1.92621322314049E-7</v>
      </c>
      <c r="J9881" s="1">
        <v>2.330718E-7</v>
      </c>
      <c r="K9881" s="1">
        <v>5.0122760000000002E-7</v>
      </c>
      <c r="L9881" s="1">
        <v>3.1697229999999999E-6</v>
      </c>
      <c r="M9881" s="1">
        <v>2.6365500000000001E-4</v>
      </c>
      <c r="N9881" s="1">
        <v>7.5171059999999998E-8</v>
      </c>
      <c r="O9881" s="1">
        <v>6.9157375200000002E-8</v>
      </c>
      <c r="P9881" s="1">
        <v>2.9665709999999999E-9</v>
      </c>
      <c r="Q9881" s="1">
        <v>1.8364506440000299E-9</v>
      </c>
      <c r="R9881" s="1">
        <v>7.3</v>
      </c>
      <c r="S9881" s="1">
        <v>0</v>
      </c>
      <c r="T9881" s="1">
        <v>0</v>
      </c>
      <c r="U9881" s="1">
        <v>0</v>
      </c>
      <c r="V9881" s="1">
        <f t="shared" si="617"/>
        <v>0</v>
      </c>
      <c r="W9881" s="1">
        <f t="shared" si="618"/>
        <v>0</v>
      </c>
      <c r="X9881" s="1" t="e">
        <f t="shared" si="619"/>
        <v>#DIV/0!</v>
      </c>
    </row>
    <row r="9882" spans="1:24" hidden="1" x14ac:dyDescent="0.3">
      <c r="A9882" s="18" t="str">
        <f t="shared" si="616"/>
        <v>OFF - Military - Cart_2000_100</v>
      </c>
      <c r="B9882" s="1" t="s">
        <v>40</v>
      </c>
      <c r="C9882" s="1">
        <v>2020</v>
      </c>
      <c r="D9882" s="1" t="s">
        <v>183</v>
      </c>
      <c r="E9882" s="1">
        <v>2000</v>
      </c>
      <c r="F9882" s="1">
        <v>100</v>
      </c>
      <c r="G9882" s="1" t="s">
        <v>5</v>
      </c>
      <c r="H9882" s="1">
        <v>2.8833236111111101E-7</v>
      </c>
      <c r="I9882" s="1">
        <v>3.4313933884297499E-7</v>
      </c>
      <c r="J9882" s="1">
        <v>4.1519860000000002E-7</v>
      </c>
      <c r="K9882" s="1">
        <v>1.099277E-6</v>
      </c>
      <c r="L9882" s="1">
        <v>2.0240859999999999E-6</v>
      </c>
      <c r="M9882" s="1">
        <v>1.5343750000000001E-4</v>
      </c>
      <c r="N9882" s="1">
        <v>2.173473E-7</v>
      </c>
      <c r="O9882" s="1">
        <v>1.9995951599999999E-7</v>
      </c>
      <c r="P9882" s="1">
        <v>1.7999010000000001E-9</v>
      </c>
      <c r="Q9882" s="1">
        <v>9.1822532200001496E-10</v>
      </c>
      <c r="R9882" s="1">
        <v>3.65</v>
      </c>
      <c r="S9882" s="1">
        <v>3.65</v>
      </c>
      <c r="T9882" s="1">
        <v>0.01</v>
      </c>
      <c r="U9882" s="1">
        <v>295.64999999999998</v>
      </c>
      <c r="V9882" s="1">
        <f t="shared" si="617"/>
        <v>0.3843095949284398</v>
      </c>
      <c r="W9882" s="1">
        <f t="shared" si="618"/>
        <v>2.2669381872193086</v>
      </c>
      <c r="X9882" s="1">
        <f t="shared" si="619"/>
        <v>365</v>
      </c>
    </row>
    <row r="9883" spans="1:24" hidden="1" x14ac:dyDescent="0.3">
      <c r="A9883" s="18" t="str">
        <f t="shared" si="616"/>
        <v>OFF - Military - Cart_2000_175</v>
      </c>
      <c r="B9883" s="1" t="s">
        <v>40</v>
      </c>
      <c r="C9883" s="1">
        <v>2020</v>
      </c>
      <c r="D9883" s="1" t="s">
        <v>183</v>
      </c>
      <c r="E9883" s="1">
        <v>2000</v>
      </c>
      <c r="F9883" s="1">
        <v>175</v>
      </c>
      <c r="G9883" s="1" t="s">
        <v>5</v>
      </c>
      <c r="H9883" s="1">
        <v>9.3549722222222202E-8</v>
      </c>
      <c r="I9883" s="1">
        <v>1.11331900826446E-7</v>
      </c>
      <c r="J9883" s="1">
        <v>1.347116E-7</v>
      </c>
      <c r="K9883" s="1">
        <v>4.0159300000000001E-7</v>
      </c>
      <c r="L9883" s="1">
        <v>9.5581819999999997E-7</v>
      </c>
      <c r="M9883" s="1">
        <v>7.2456610000000001E-5</v>
      </c>
      <c r="N9883" s="1">
        <v>5.6494479999999997E-8</v>
      </c>
      <c r="O9883" s="1">
        <v>5.1974921600000002E-8</v>
      </c>
      <c r="P9883" s="1">
        <v>8.1526109999999997E-10</v>
      </c>
      <c r="Q9883" s="1">
        <v>9.1822532200001496E-10</v>
      </c>
      <c r="R9883" s="1">
        <v>3.65</v>
      </c>
      <c r="S9883" s="1">
        <v>0</v>
      </c>
      <c r="T9883" s="1">
        <v>0</v>
      </c>
      <c r="U9883" s="1">
        <v>0</v>
      </c>
      <c r="V9883" s="1">
        <f t="shared" si="617"/>
        <v>0</v>
      </c>
      <c r="W9883" s="1">
        <f t="shared" si="618"/>
        <v>0</v>
      </c>
      <c r="X9883" s="1" t="e">
        <f t="shared" si="619"/>
        <v>#DIV/0!</v>
      </c>
    </row>
    <row r="9884" spans="1:24" hidden="1" x14ac:dyDescent="0.3">
      <c r="A9884" s="18" t="str">
        <f t="shared" si="616"/>
        <v>OFF - Military - Cart_2000_300</v>
      </c>
      <c r="B9884" s="1" t="s">
        <v>40</v>
      </c>
      <c r="C9884" s="1">
        <v>2020</v>
      </c>
      <c r="D9884" s="1" t="s">
        <v>183</v>
      </c>
      <c r="E9884" s="1">
        <v>2000</v>
      </c>
      <c r="F9884" s="1">
        <v>300</v>
      </c>
      <c r="G9884" s="1" t="s">
        <v>5</v>
      </c>
      <c r="H9884" s="1">
        <v>1.8887805555555501E-7</v>
      </c>
      <c r="I9884" s="1">
        <v>2.24780495867768E-7</v>
      </c>
      <c r="J9884" s="1">
        <v>2.719844E-7</v>
      </c>
      <c r="K9884" s="1">
        <v>5.8720550000000001E-7</v>
      </c>
      <c r="L9884" s="1">
        <v>3.7161010000000001E-6</v>
      </c>
      <c r="M9884" s="1">
        <v>3.1097939999999999E-4</v>
      </c>
      <c r="N9884" s="1">
        <v>8.761838E-8</v>
      </c>
      <c r="O9884" s="1">
        <v>8.0608909600000002E-8</v>
      </c>
      <c r="P9884" s="1">
        <v>3.499052E-9</v>
      </c>
      <c r="Q9884" s="1">
        <v>2.7546759660000398E-9</v>
      </c>
      <c r="R9884" s="1">
        <v>10.95</v>
      </c>
      <c r="S9884" s="1">
        <v>0</v>
      </c>
      <c r="T9884" s="1">
        <v>0.01</v>
      </c>
      <c r="U9884" s="1">
        <v>0</v>
      </c>
      <c r="V9884" s="1">
        <f t="shared" si="617"/>
        <v>0</v>
      </c>
      <c r="W9884" s="1">
        <f t="shared" si="618"/>
        <v>0</v>
      </c>
      <c r="X9884" s="1">
        <f t="shared" si="619"/>
        <v>0</v>
      </c>
    </row>
    <row r="9885" spans="1:24" hidden="1" x14ac:dyDescent="0.3">
      <c r="A9885" s="18" t="str">
        <f t="shared" si="616"/>
        <v>OFF - Military - Cart_2001_100</v>
      </c>
      <c r="B9885" s="1" t="s">
        <v>40</v>
      </c>
      <c r="C9885" s="1">
        <v>2020</v>
      </c>
      <c r="D9885" s="1" t="s">
        <v>183</v>
      </c>
      <c r="E9885" s="1">
        <v>2001</v>
      </c>
      <c r="F9885" s="1">
        <v>100</v>
      </c>
      <c r="G9885" s="1" t="s">
        <v>5</v>
      </c>
      <c r="H9885" s="1">
        <v>3.13140138888888E-7</v>
      </c>
      <c r="I9885" s="1">
        <v>3.7266264462809898E-7</v>
      </c>
      <c r="J9885" s="1">
        <v>4.5092179999999998E-7</v>
      </c>
      <c r="K9885" s="1">
        <v>1.19862E-6</v>
      </c>
      <c r="L9885" s="1">
        <v>2.2086290000000001E-6</v>
      </c>
      <c r="M9885" s="1">
        <v>1.6844939999999999E-4</v>
      </c>
      <c r="N9885" s="1">
        <v>2.3504069999999999E-7</v>
      </c>
      <c r="O9885" s="1">
        <v>2.16237444E-7</v>
      </c>
      <c r="P9885" s="1">
        <v>1.975998E-9</v>
      </c>
      <c r="Q9885" s="1">
        <v>1.8364506440000299E-9</v>
      </c>
      <c r="R9885" s="1">
        <v>7.3</v>
      </c>
      <c r="S9885" s="1">
        <v>3.65</v>
      </c>
      <c r="T9885" s="1">
        <v>0.01</v>
      </c>
      <c r="U9885" s="1">
        <v>295.64999999999998</v>
      </c>
      <c r="V9885" s="1">
        <f t="shared" si="617"/>
        <v>0.41737514120327701</v>
      </c>
      <c r="W9885" s="1">
        <f t="shared" si="618"/>
        <v>2.4736228705203214</v>
      </c>
      <c r="X9885" s="1">
        <f t="shared" si="619"/>
        <v>365</v>
      </c>
    </row>
    <row r="9886" spans="1:24" hidden="1" x14ac:dyDescent="0.3">
      <c r="A9886" s="18" t="str">
        <f t="shared" si="616"/>
        <v>OFF - Military - Cart_2001_175</v>
      </c>
      <c r="B9886" s="1" t="s">
        <v>40</v>
      </c>
      <c r="C9886" s="1">
        <v>2020</v>
      </c>
      <c r="D9886" s="1" t="s">
        <v>183</v>
      </c>
      <c r="E9886" s="1">
        <v>2001</v>
      </c>
      <c r="F9886" s="1">
        <v>175</v>
      </c>
      <c r="G9886" s="1" t="s">
        <v>5</v>
      </c>
      <c r="H9886" s="1">
        <v>1.01597569444444E-7</v>
      </c>
      <c r="I9886" s="1">
        <v>1.2090950413223099E-7</v>
      </c>
      <c r="J9886" s="1">
        <v>1.4630049999999999E-7</v>
      </c>
      <c r="K9886" s="1">
        <v>4.3788549999999999E-7</v>
      </c>
      <c r="L9886" s="1">
        <v>1.0429640000000001E-6</v>
      </c>
      <c r="M9886" s="1">
        <v>7.9545549999999996E-5</v>
      </c>
      <c r="N9886" s="1">
        <v>6.1094569999999994E-8</v>
      </c>
      <c r="O9886" s="1">
        <v>5.6207004399999897E-8</v>
      </c>
      <c r="P9886" s="1">
        <v>8.9502380000000005E-10</v>
      </c>
      <c r="Q9886" s="1">
        <v>9.1822532200001496E-10</v>
      </c>
      <c r="R9886" s="1">
        <v>3.65</v>
      </c>
      <c r="S9886" s="1">
        <v>0</v>
      </c>
      <c r="T9886" s="1">
        <v>0</v>
      </c>
      <c r="U9886" s="1">
        <v>0</v>
      </c>
      <c r="V9886" s="1">
        <f t="shared" si="617"/>
        <v>0</v>
      </c>
      <c r="W9886" s="1">
        <f t="shared" si="618"/>
        <v>0</v>
      </c>
      <c r="X9886" s="1" t="e">
        <f t="shared" si="619"/>
        <v>#DIV/0!</v>
      </c>
    </row>
    <row r="9887" spans="1:24" hidden="1" x14ac:dyDescent="0.3">
      <c r="A9887" s="18" t="str">
        <f t="shared" si="616"/>
        <v>OFF - Military - Cart_2001_300</v>
      </c>
      <c r="B9887" s="1" t="s">
        <v>40</v>
      </c>
      <c r="C9887" s="1">
        <v>2020</v>
      </c>
      <c r="D9887" s="1" t="s">
        <v>183</v>
      </c>
      <c r="E9887" s="1">
        <v>2001</v>
      </c>
      <c r="F9887" s="1">
        <v>300</v>
      </c>
      <c r="G9887" s="1" t="s">
        <v>5</v>
      </c>
      <c r="H9887" s="1">
        <v>2.05129097222222E-7</v>
      </c>
      <c r="I9887" s="1">
        <v>2.4412057851239598E-7</v>
      </c>
      <c r="J9887" s="1">
        <v>2.953859E-7</v>
      </c>
      <c r="K9887" s="1">
        <v>6.4027569999999998E-7</v>
      </c>
      <c r="L9887" s="1">
        <v>4.0548959999999998E-6</v>
      </c>
      <c r="M9887" s="1">
        <v>3.4140430000000001E-4</v>
      </c>
      <c r="N9887" s="1">
        <v>9.5042929999999997E-8</v>
      </c>
      <c r="O9887" s="1">
        <v>8.7439495599999999E-8</v>
      </c>
      <c r="P9887" s="1">
        <v>3.8413840000000003E-9</v>
      </c>
      <c r="Q9887" s="1">
        <v>2.7546759660000398E-9</v>
      </c>
      <c r="R9887" s="1">
        <v>10.95</v>
      </c>
      <c r="S9887" s="1">
        <v>0</v>
      </c>
      <c r="T9887" s="1">
        <v>0.01</v>
      </c>
      <c r="U9887" s="1">
        <v>0</v>
      </c>
      <c r="V9887" s="1">
        <f t="shared" si="617"/>
        <v>0</v>
      </c>
      <c r="W9887" s="1">
        <f t="shared" si="618"/>
        <v>0</v>
      </c>
      <c r="X9887" s="1">
        <f t="shared" si="619"/>
        <v>0</v>
      </c>
    </row>
    <row r="9888" spans="1:24" hidden="1" x14ac:dyDescent="0.3">
      <c r="A9888" s="18" t="str">
        <f t="shared" si="616"/>
        <v>OFF - Military - Cart_2002_100</v>
      </c>
      <c r="B9888" s="1" t="s">
        <v>40</v>
      </c>
      <c r="C9888" s="1">
        <v>2020</v>
      </c>
      <c r="D9888" s="1" t="s">
        <v>183</v>
      </c>
      <c r="E9888" s="1">
        <v>2002</v>
      </c>
      <c r="F9888" s="1">
        <v>100</v>
      </c>
      <c r="G9888" s="1" t="s">
        <v>5</v>
      </c>
      <c r="H9888" s="1">
        <v>3.46530972222222E-7</v>
      </c>
      <c r="I9888" s="1">
        <v>4.1240049586776801E-7</v>
      </c>
      <c r="J9888" s="1">
        <v>4.9900459999999997E-7</v>
      </c>
      <c r="K9888" s="1">
        <v>1.3318159999999999E-6</v>
      </c>
      <c r="L9888" s="1">
        <v>2.4558930000000001E-6</v>
      </c>
      <c r="M9888" s="1">
        <v>1.8845879999999999E-4</v>
      </c>
      <c r="N9888" s="1">
        <v>2.5896490000000002E-7</v>
      </c>
      <c r="O9888" s="1">
        <v>2.38247708E-7</v>
      </c>
      <c r="P9888" s="1">
        <v>2.2107180000000002E-9</v>
      </c>
      <c r="Q9888" s="1">
        <v>1.8364506440000299E-9</v>
      </c>
      <c r="R9888" s="1">
        <v>7.3</v>
      </c>
      <c r="S9888" s="1">
        <v>3.65</v>
      </c>
      <c r="T9888" s="1">
        <v>0.01</v>
      </c>
      <c r="U9888" s="1">
        <v>295.64999999999998</v>
      </c>
      <c r="V9888" s="1">
        <f t="shared" si="617"/>
        <v>0.46188078595021259</v>
      </c>
      <c r="W9888" s="1">
        <f t="shared" si="618"/>
        <v>2.7505538921886674</v>
      </c>
      <c r="X9888" s="1">
        <f t="shared" si="619"/>
        <v>365</v>
      </c>
    </row>
    <row r="9889" spans="1:24" hidden="1" x14ac:dyDescent="0.3">
      <c r="A9889" s="18" t="str">
        <f t="shared" si="616"/>
        <v>OFF - Military - Cart_2002_175</v>
      </c>
      <c r="B9889" s="1" t="s">
        <v>40</v>
      </c>
      <c r="C9889" s="1">
        <v>2020</v>
      </c>
      <c r="D9889" s="1" t="s">
        <v>183</v>
      </c>
      <c r="E9889" s="1">
        <v>2002</v>
      </c>
      <c r="F9889" s="1">
        <v>175</v>
      </c>
      <c r="G9889" s="1" t="s">
        <v>5</v>
      </c>
      <c r="H9889" s="1">
        <v>1.12429861111111E-7</v>
      </c>
      <c r="I9889" s="1">
        <v>1.3380082644628101E-7</v>
      </c>
      <c r="J9889" s="1">
        <v>1.6189900000000001E-7</v>
      </c>
      <c r="K9889" s="1">
        <v>4.8654580000000004E-7</v>
      </c>
      <c r="L9889" s="1">
        <v>1.159727E-6</v>
      </c>
      <c r="M9889" s="1">
        <v>8.899445E-5</v>
      </c>
      <c r="N9889" s="1">
        <v>6.7314439999999998E-8</v>
      </c>
      <c r="O9889" s="1">
        <v>6.1929284799999996E-8</v>
      </c>
      <c r="P9889" s="1">
        <v>1.00134E-9</v>
      </c>
      <c r="Q9889" s="1">
        <v>9.1822532200001496E-10</v>
      </c>
      <c r="R9889" s="1">
        <v>3.65</v>
      </c>
      <c r="S9889" s="1">
        <v>0</v>
      </c>
      <c r="T9889" s="1">
        <v>0</v>
      </c>
      <c r="U9889" s="1">
        <v>0</v>
      </c>
      <c r="V9889" s="1">
        <f t="shared" si="617"/>
        <v>0</v>
      </c>
      <c r="W9889" s="1">
        <f t="shared" si="618"/>
        <v>0</v>
      </c>
      <c r="X9889" s="1" t="e">
        <f t="shared" si="619"/>
        <v>#DIV/0!</v>
      </c>
    </row>
    <row r="9890" spans="1:24" hidden="1" x14ac:dyDescent="0.3">
      <c r="A9890" s="18" t="str">
        <f t="shared" si="616"/>
        <v>OFF - Military - Cart_2002_300</v>
      </c>
      <c r="B9890" s="1" t="s">
        <v>40</v>
      </c>
      <c r="C9890" s="1">
        <v>2020</v>
      </c>
      <c r="D9890" s="1" t="s">
        <v>183</v>
      </c>
      <c r="E9890" s="1">
        <v>2002</v>
      </c>
      <c r="F9890" s="1">
        <v>300</v>
      </c>
      <c r="G9890" s="1" t="s">
        <v>5</v>
      </c>
      <c r="H9890" s="1">
        <v>2.2700326388888801E-7</v>
      </c>
      <c r="I9890" s="1">
        <v>2.7015264462809899E-7</v>
      </c>
      <c r="J9890" s="1">
        <v>3.2688469999999998E-7</v>
      </c>
      <c r="K9890" s="1">
        <v>7.1143270000000001E-7</v>
      </c>
      <c r="L9890" s="1">
        <v>4.5088489999999998E-6</v>
      </c>
      <c r="M9890" s="1">
        <v>3.8195880000000001E-4</v>
      </c>
      <c r="N9890" s="1">
        <v>1.0504880000000001E-7</v>
      </c>
      <c r="O9890" s="1">
        <v>9.6644895999999996E-8</v>
      </c>
      <c r="P9890" s="1">
        <v>4.2976909999999998E-9</v>
      </c>
      <c r="Q9890" s="1">
        <v>2.7546759660000398E-9</v>
      </c>
      <c r="R9890" s="1">
        <v>10.95</v>
      </c>
      <c r="S9890" s="1">
        <v>3.65</v>
      </c>
      <c r="T9890" s="1">
        <v>0.01</v>
      </c>
      <c r="U9890" s="1">
        <v>719.05</v>
      </c>
      <c r="V9890" s="1">
        <f t="shared" si="617"/>
        <v>0.12440525719657583</v>
      </c>
      <c r="W9890" s="1">
        <f t="shared" si="618"/>
        <v>2.0763243694234821</v>
      </c>
      <c r="X9890" s="1">
        <f t="shared" si="619"/>
        <v>365</v>
      </c>
    </row>
    <row r="9891" spans="1:24" hidden="1" x14ac:dyDescent="0.3">
      <c r="A9891" s="18" t="str">
        <f t="shared" si="616"/>
        <v>OFF - Military - Cart_2003_100</v>
      </c>
      <c r="B9891" s="1" t="s">
        <v>40</v>
      </c>
      <c r="C9891" s="1">
        <v>2020</v>
      </c>
      <c r="D9891" s="1" t="s">
        <v>183</v>
      </c>
      <c r="E9891" s="1">
        <v>2003</v>
      </c>
      <c r="F9891" s="1">
        <v>100</v>
      </c>
      <c r="G9891" s="1" t="s">
        <v>5</v>
      </c>
      <c r="H9891" s="1">
        <v>3.9732659722222202E-7</v>
      </c>
      <c r="I9891" s="1">
        <v>4.7285148760330498E-7</v>
      </c>
      <c r="J9891" s="1">
        <v>5.7215030000000003E-7</v>
      </c>
      <c r="K9891" s="1">
        <v>1.5333499999999999E-6</v>
      </c>
      <c r="L9891" s="1">
        <v>2.8296610000000002E-6</v>
      </c>
      <c r="M9891" s="1">
        <v>2.184833E-4</v>
      </c>
      <c r="N9891" s="1">
        <v>2.955902E-7</v>
      </c>
      <c r="O9891" s="1">
        <v>2.7194298400000001E-7</v>
      </c>
      <c r="P9891" s="1">
        <v>2.562921E-9</v>
      </c>
      <c r="Q9891" s="1">
        <v>1.8364506440000299E-9</v>
      </c>
      <c r="R9891" s="1">
        <v>7.3</v>
      </c>
      <c r="S9891" s="1">
        <v>3.65</v>
      </c>
      <c r="T9891" s="1">
        <v>0.01</v>
      </c>
      <c r="U9891" s="1">
        <v>295.64999999999998</v>
      </c>
      <c r="V9891" s="1">
        <f t="shared" si="617"/>
        <v>0.52958475782718206</v>
      </c>
      <c r="W9891" s="1">
        <f t="shared" si="618"/>
        <v>3.1691670105841236</v>
      </c>
      <c r="X9891" s="1">
        <f t="shared" si="619"/>
        <v>365</v>
      </c>
    </row>
    <row r="9892" spans="1:24" hidden="1" x14ac:dyDescent="0.3">
      <c r="A9892" s="18" t="str">
        <f t="shared" si="616"/>
        <v>OFF - Military - Cart_2003_175</v>
      </c>
      <c r="B9892" s="1" t="s">
        <v>40</v>
      </c>
      <c r="C9892" s="1">
        <v>2020</v>
      </c>
      <c r="D9892" s="1" t="s">
        <v>183</v>
      </c>
      <c r="E9892" s="1">
        <v>2003</v>
      </c>
      <c r="F9892" s="1">
        <v>175</v>
      </c>
      <c r="G9892" s="1" t="s">
        <v>5</v>
      </c>
      <c r="H9892" s="1">
        <v>7.2887013888888806E-8</v>
      </c>
      <c r="I9892" s="1">
        <v>8.6741570247933795E-8</v>
      </c>
      <c r="J9892" s="1">
        <v>1.0495729999999999E-7</v>
      </c>
      <c r="K9892" s="1">
        <v>5.6017139999999996E-7</v>
      </c>
      <c r="L9892" s="1">
        <v>9.948673999999999E-7</v>
      </c>
      <c r="M9892" s="1">
        <v>1.031726E-4</v>
      </c>
      <c r="N9892" s="1">
        <v>4.8189589999999998E-8</v>
      </c>
      <c r="O9892" s="1">
        <v>4.4334422800000001E-8</v>
      </c>
      <c r="P9892" s="1">
        <v>1.160869E-9</v>
      </c>
      <c r="Q9892" s="1">
        <v>9.1822532200001496E-10</v>
      </c>
      <c r="R9892" s="1">
        <v>3.65</v>
      </c>
      <c r="S9892" s="1">
        <v>0</v>
      </c>
      <c r="T9892" s="1">
        <v>0</v>
      </c>
      <c r="U9892" s="1">
        <v>0</v>
      </c>
      <c r="V9892" s="1">
        <f t="shared" si="617"/>
        <v>0</v>
      </c>
      <c r="W9892" s="1">
        <f t="shared" si="618"/>
        <v>0</v>
      </c>
      <c r="X9892" s="1" t="e">
        <f t="shared" si="619"/>
        <v>#DIV/0!</v>
      </c>
    </row>
    <row r="9893" spans="1:24" hidden="1" x14ac:dyDescent="0.3">
      <c r="A9893" s="18" t="str">
        <f t="shared" si="616"/>
        <v>OFF - Military - Cart_2003_300</v>
      </c>
      <c r="B9893" s="1" t="s">
        <v>40</v>
      </c>
      <c r="C9893" s="1">
        <v>2020</v>
      </c>
      <c r="D9893" s="1" t="s">
        <v>183</v>
      </c>
      <c r="E9893" s="1">
        <v>2003</v>
      </c>
      <c r="F9893" s="1">
        <v>300</v>
      </c>
      <c r="G9893" s="1" t="s">
        <v>5</v>
      </c>
      <c r="H9893" s="1">
        <v>1.97109444444444E-7</v>
      </c>
      <c r="I9893" s="1">
        <v>2.34576528925619E-7</v>
      </c>
      <c r="J9893" s="1">
        <v>2.8383760000000001E-7</v>
      </c>
      <c r="K9893" s="1">
        <v>8.1909460000000002E-7</v>
      </c>
      <c r="L9893" s="1">
        <v>4.0543219999999996E-6</v>
      </c>
      <c r="M9893" s="1">
        <v>4.4281060000000001E-4</v>
      </c>
      <c r="N9893" s="1">
        <v>9.6714899999999997E-8</v>
      </c>
      <c r="O9893" s="1">
        <v>8.8977708000000004E-8</v>
      </c>
      <c r="P9893" s="1">
        <v>4.9823789999999996E-9</v>
      </c>
      <c r="Q9893" s="1">
        <v>3.6729012880000598E-9</v>
      </c>
      <c r="R9893" s="1">
        <v>14.6</v>
      </c>
      <c r="S9893" s="1">
        <v>3.65</v>
      </c>
      <c r="T9893" s="1">
        <v>0.01</v>
      </c>
      <c r="U9893" s="1">
        <v>719.05</v>
      </c>
      <c r="V9893" s="1">
        <f t="shared" si="617"/>
        <v>0.10802246061090871</v>
      </c>
      <c r="W9893" s="1">
        <f t="shared" si="618"/>
        <v>1.8670147459118172</v>
      </c>
      <c r="X9893" s="1">
        <f t="shared" si="619"/>
        <v>365</v>
      </c>
    </row>
    <row r="9894" spans="1:24" hidden="1" x14ac:dyDescent="0.3">
      <c r="A9894" s="18" t="str">
        <f t="shared" si="616"/>
        <v>OFF - Military - Cart_2004_100</v>
      </c>
      <c r="B9894" s="1" t="s">
        <v>40</v>
      </c>
      <c r="C9894" s="1">
        <v>2020</v>
      </c>
      <c r="D9894" s="1" t="s">
        <v>183</v>
      </c>
      <c r="E9894" s="1">
        <v>2004</v>
      </c>
      <c r="F9894" s="1">
        <v>100</v>
      </c>
      <c r="G9894" s="1" t="s">
        <v>5</v>
      </c>
      <c r="H9894" s="1">
        <v>2.9797604166666597E-7</v>
      </c>
      <c r="I9894" s="1">
        <v>3.5461611570247902E-7</v>
      </c>
      <c r="J9894" s="1">
        <v>4.2908550000000002E-7</v>
      </c>
      <c r="K9894" s="1">
        <v>2.0764970000000001E-6</v>
      </c>
      <c r="L9894" s="1">
        <v>3.3105139999999999E-6</v>
      </c>
      <c r="M9894" s="1">
        <v>3.2189229999999999E-4</v>
      </c>
      <c r="N9894" s="1">
        <v>2.4258320000000001E-7</v>
      </c>
      <c r="O9894" s="1">
        <v>2.23176544E-7</v>
      </c>
      <c r="P9894" s="1">
        <v>3.7759619999999997E-9</v>
      </c>
      <c r="Q9894" s="1">
        <v>2.7546759660000398E-9</v>
      </c>
      <c r="R9894" s="1">
        <v>10.95</v>
      </c>
      <c r="S9894" s="1">
        <v>3.65</v>
      </c>
      <c r="T9894" s="1">
        <v>0.01</v>
      </c>
      <c r="U9894" s="1">
        <v>295.64999999999998</v>
      </c>
      <c r="V9894" s="1">
        <f t="shared" si="617"/>
        <v>0.39716336879427577</v>
      </c>
      <c r="W9894" s="1">
        <f t="shared" si="618"/>
        <v>3.7077133115510619</v>
      </c>
      <c r="X9894" s="1">
        <f t="shared" si="619"/>
        <v>365</v>
      </c>
    </row>
    <row r="9895" spans="1:24" hidden="1" x14ac:dyDescent="0.3">
      <c r="A9895" s="18" t="str">
        <f t="shared" si="616"/>
        <v>OFF - Military - Cart_2004_175</v>
      </c>
      <c r="B9895" s="1" t="s">
        <v>40</v>
      </c>
      <c r="C9895" s="1">
        <v>2020</v>
      </c>
      <c r="D9895" s="1" t="s">
        <v>183</v>
      </c>
      <c r="E9895" s="1">
        <v>2004</v>
      </c>
      <c r="F9895" s="1">
        <v>175</v>
      </c>
      <c r="G9895" s="1" t="s">
        <v>5</v>
      </c>
      <c r="H9895" s="1">
        <v>7.9116527777777705E-8</v>
      </c>
      <c r="I9895" s="1">
        <v>9.4155206611570194E-8</v>
      </c>
      <c r="J9895" s="1">
        <v>1.139278E-7</v>
      </c>
      <c r="K9895" s="1">
        <v>8.1957349999999996E-7</v>
      </c>
      <c r="L9895" s="1">
        <v>1.294069E-6</v>
      </c>
      <c r="M9895" s="1">
        <v>1.5200470000000001E-4</v>
      </c>
      <c r="N9895" s="1">
        <v>5.538823E-8</v>
      </c>
      <c r="O9895" s="1">
        <v>5.0957171599999999E-8</v>
      </c>
      <c r="P9895" s="1">
        <v>1.710313E-9</v>
      </c>
      <c r="Q9895" s="1">
        <v>9.1822532200001496E-10</v>
      </c>
      <c r="R9895" s="1">
        <v>3.65</v>
      </c>
      <c r="S9895" s="1">
        <v>0</v>
      </c>
      <c r="T9895" s="1">
        <v>0</v>
      </c>
      <c r="U9895" s="1">
        <v>0</v>
      </c>
      <c r="V9895" s="1">
        <f t="shared" si="617"/>
        <v>0</v>
      </c>
      <c r="W9895" s="1">
        <f t="shared" si="618"/>
        <v>0</v>
      </c>
      <c r="X9895" s="1" t="e">
        <f t="shared" si="619"/>
        <v>#DIV/0!</v>
      </c>
    </row>
    <row r="9896" spans="1:24" hidden="1" x14ac:dyDescent="0.3">
      <c r="A9896" s="18" t="str">
        <f t="shared" si="616"/>
        <v>OFF - Military - Cart_2004_300</v>
      </c>
      <c r="B9896" s="1" t="s">
        <v>40</v>
      </c>
      <c r="C9896" s="1">
        <v>2020</v>
      </c>
      <c r="D9896" s="1" t="s">
        <v>183</v>
      </c>
      <c r="E9896" s="1">
        <v>2004</v>
      </c>
      <c r="F9896" s="1">
        <v>300</v>
      </c>
      <c r="G9896" s="1" t="s">
        <v>5</v>
      </c>
      <c r="H9896" s="1">
        <v>2.4671624999999998E-7</v>
      </c>
      <c r="I9896" s="1">
        <v>2.9361272727272702E-7</v>
      </c>
      <c r="J9896" s="1">
        <v>3.5527139999999997E-7</v>
      </c>
      <c r="K9896" s="1">
        <v>1.198407E-6</v>
      </c>
      <c r="L9896" s="1">
        <v>5.3856099999999996E-6</v>
      </c>
      <c r="M9896" s="1">
        <v>6.5239479999999999E-4</v>
      </c>
      <c r="N9896" s="1">
        <v>1.292648E-7</v>
      </c>
      <c r="O9896" s="1">
        <v>1.18923616E-7</v>
      </c>
      <c r="P9896" s="1">
        <v>7.3405599999999997E-9</v>
      </c>
      <c r="Q9896" s="1">
        <v>5.5093519320000904E-9</v>
      </c>
      <c r="R9896" s="1">
        <v>21.9</v>
      </c>
      <c r="S9896" s="1">
        <v>3.65</v>
      </c>
      <c r="T9896" s="1">
        <v>0.01</v>
      </c>
      <c r="U9896" s="1">
        <v>719.05</v>
      </c>
      <c r="V9896" s="1">
        <f t="shared" si="617"/>
        <v>0.13520862215817248</v>
      </c>
      <c r="W9896" s="1">
        <f t="shared" si="618"/>
        <v>2.4800726942088325</v>
      </c>
      <c r="X9896" s="1">
        <f t="shared" si="619"/>
        <v>365</v>
      </c>
    </row>
    <row r="9897" spans="1:24" hidden="1" x14ac:dyDescent="0.3">
      <c r="A9897" s="18" t="str">
        <f t="shared" si="616"/>
        <v>OFF - Military - Cart_2005_100</v>
      </c>
      <c r="B9897" s="1" t="s">
        <v>40</v>
      </c>
      <c r="C9897" s="1">
        <v>2020</v>
      </c>
      <c r="D9897" s="1" t="s">
        <v>183</v>
      </c>
      <c r="E9897" s="1">
        <v>2005</v>
      </c>
      <c r="F9897" s="1">
        <v>100</v>
      </c>
      <c r="G9897" s="1" t="s">
        <v>5</v>
      </c>
      <c r="H9897" s="1">
        <v>3.3576520833333301E-7</v>
      </c>
      <c r="I9897" s="1">
        <v>3.9958834710743801E-7</v>
      </c>
      <c r="J9897" s="1">
        <v>4.8350190000000002E-7</v>
      </c>
      <c r="K9897" s="1">
        <v>3.3867219999999999E-6</v>
      </c>
      <c r="L9897" s="1">
        <v>5.1002059999999996E-6</v>
      </c>
      <c r="M9897" s="1">
        <v>5.4371780000000004E-4</v>
      </c>
      <c r="N9897" s="1">
        <v>2.9985129999999998E-7</v>
      </c>
      <c r="O9897" s="1">
        <v>2.7586319599999998E-7</v>
      </c>
      <c r="P9897" s="1">
        <v>6.3780890000000003E-9</v>
      </c>
      <c r="Q9897" s="1">
        <v>4.5911266100000704E-9</v>
      </c>
      <c r="R9897" s="1">
        <v>18.25</v>
      </c>
      <c r="S9897" s="1">
        <v>7.3</v>
      </c>
      <c r="T9897" s="1">
        <v>0.02</v>
      </c>
      <c r="U9897" s="1">
        <v>591.29999999999995</v>
      </c>
      <c r="V9897" s="1">
        <f t="shared" si="617"/>
        <v>0.22376571035659934</v>
      </c>
      <c r="W9897" s="1">
        <f t="shared" si="618"/>
        <v>2.8560673173187898</v>
      </c>
      <c r="X9897" s="1">
        <f t="shared" si="619"/>
        <v>365</v>
      </c>
    </row>
    <row r="9898" spans="1:24" hidden="1" x14ac:dyDescent="0.3">
      <c r="A9898" s="18" t="str">
        <f t="shared" si="616"/>
        <v>OFF - Military - Cart_2005_175</v>
      </c>
      <c r="B9898" s="1" t="s">
        <v>40</v>
      </c>
      <c r="C9898" s="1">
        <v>2020</v>
      </c>
      <c r="D9898" s="1" t="s">
        <v>183</v>
      </c>
      <c r="E9898" s="1">
        <v>2005</v>
      </c>
      <c r="F9898" s="1">
        <v>175</v>
      </c>
      <c r="G9898" s="1" t="s">
        <v>5</v>
      </c>
      <c r="H9898" s="1">
        <v>1.0693159722222199E-7</v>
      </c>
      <c r="I9898" s="1">
        <v>1.2725743801652801E-7</v>
      </c>
      <c r="J9898" s="1">
        <v>1.5398149999999999E-7</v>
      </c>
      <c r="K9898" s="1">
        <v>1.374688E-6</v>
      </c>
      <c r="L9898" s="1">
        <v>2.034471E-6</v>
      </c>
      <c r="M9898" s="1">
        <v>2.5675559999999999E-4</v>
      </c>
      <c r="N9898" s="1">
        <v>7.830164E-8</v>
      </c>
      <c r="O9898" s="1">
        <v>7.2037508800000002E-8</v>
      </c>
      <c r="P9898" s="1">
        <v>2.8889410000000001E-9</v>
      </c>
      <c r="Q9898" s="1">
        <v>1.8364506440000299E-9</v>
      </c>
      <c r="R9898" s="1">
        <v>7.3</v>
      </c>
      <c r="S9898" s="1">
        <v>0</v>
      </c>
      <c r="T9898" s="1">
        <v>0.01</v>
      </c>
      <c r="U9898" s="1">
        <v>0</v>
      </c>
      <c r="V9898" s="1">
        <f t="shared" si="617"/>
        <v>0</v>
      </c>
      <c r="W9898" s="1">
        <f t="shared" si="618"/>
        <v>0</v>
      </c>
      <c r="X9898" s="1">
        <f t="shared" si="619"/>
        <v>0</v>
      </c>
    </row>
    <row r="9899" spans="1:24" hidden="1" x14ac:dyDescent="0.3">
      <c r="A9899" s="18" t="str">
        <f t="shared" si="616"/>
        <v>OFF - Military - Cart_2005_300</v>
      </c>
      <c r="B9899" s="1" t="s">
        <v>40</v>
      </c>
      <c r="C9899" s="1">
        <v>2020</v>
      </c>
      <c r="D9899" s="1" t="s">
        <v>183</v>
      </c>
      <c r="E9899" s="1">
        <v>2005</v>
      </c>
      <c r="F9899" s="1">
        <v>300</v>
      </c>
      <c r="G9899" s="1" t="s">
        <v>5</v>
      </c>
      <c r="H9899" s="1">
        <v>3.80941388888888E-7</v>
      </c>
      <c r="I9899" s="1">
        <v>4.5335173553719E-7</v>
      </c>
      <c r="J9899" s="1">
        <v>5.4855560000000001E-7</v>
      </c>
      <c r="K9899" s="1">
        <v>2.010128E-6</v>
      </c>
      <c r="L9899" s="1">
        <v>8.6100599999999997E-6</v>
      </c>
      <c r="M9899" s="1">
        <v>1.1019789999999999E-3</v>
      </c>
      <c r="N9899" s="1">
        <v>2.1375180000000001E-7</v>
      </c>
      <c r="O9899" s="1">
        <v>1.96651656E-7</v>
      </c>
      <c r="P9899" s="1">
        <v>1.239916E-8</v>
      </c>
      <c r="Q9899" s="1">
        <v>9.1822532200001506E-9</v>
      </c>
      <c r="R9899" s="1">
        <v>36.5</v>
      </c>
      <c r="S9899" s="1">
        <v>3.65</v>
      </c>
      <c r="T9899" s="1">
        <v>0.02</v>
      </c>
      <c r="U9899" s="1">
        <v>719.05</v>
      </c>
      <c r="V9899" s="1">
        <f t="shared" si="617"/>
        <v>0.20876841438165203</v>
      </c>
      <c r="W9899" s="1">
        <f t="shared" si="618"/>
        <v>3.9649314936469033</v>
      </c>
      <c r="X9899" s="1">
        <f t="shared" si="619"/>
        <v>182.5</v>
      </c>
    </row>
    <row r="9900" spans="1:24" hidden="1" x14ac:dyDescent="0.3">
      <c r="A9900" s="18" t="str">
        <f t="shared" si="616"/>
        <v>OFF - Military - Cart_2006_100</v>
      </c>
      <c r="B9900" s="1" t="s">
        <v>40</v>
      </c>
      <c r="C9900" s="1">
        <v>2020</v>
      </c>
      <c r="D9900" s="1" t="s">
        <v>183</v>
      </c>
      <c r="E9900" s="1">
        <v>2006</v>
      </c>
      <c r="F9900" s="1">
        <v>100</v>
      </c>
      <c r="G9900" s="1" t="s">
        <v>5</v>
      </c>
      <c r="H9900" s="1">
        <v>2.7725444444444401E-7</v>
      </c>
      <c r="I9900" s="1">
        <v>3.2995570247933801E-7</v>
      </c>
      <c r="J9900" s="1">
        <v>3.992464E-7</v>
      </c>
      <c r="K9900" s="1">
        <v>3.6810820000000001E-6</v>
      </c>
      <c r="L9900" s="1">
        <v>5.3919370000000004E-6</v>
      </c>
      <c r="M9900" s="1">
        <v>6.0470840000000005E-4</v>
      </c>
      <c r="N9900" s="1">
        <v>2.7171980000000002E-7</v>
      </c>
      <c r="O9900" s="1">
        <v>2.4998221600000001E-7</v>
      </c>
      <c r="P9900" s="1">
        <v>7.0935409999999998E-9</v>
      </c>
      <c r="Q9900" s="1">
        <v>5.5093519320000904E-9</v>
      </c>
      <c r="R9900" s="1">
        <v>21.9</v>
      </c>
      <c r="S9900" s="1">
        <v>7.3</v>
      </c>
      <c r="T9900" s="1">
        <v>0.02</v>
      </c>
      <c r="U9900" s="1">
        <v>591.29999999999995</v>
      </c>
      <c r="V9900" s="1">
        <f t="shared" si="617"/>
        <v>0.1847720852871825</v>
      </c>
      <c r="W9900" s="1">
        <f t="shared" si="618"/>
        <v>3.0194339292848027</v>
      </c>
      <c r="X9900" s="1">
        <f t="shared" si="619"/>
        <v>365</v>
      </c>
    </row>
    <row r="9901" spans="1:24" hidden="1" x14ac:dyDescent="0.3">
      <c r="A9901" s="18" t="str">
        <f t="shared" si="616"/>
        <v>OFF - Military - Cart_2006_175</v>
      </c>
      <c r="B9901" s="1" t="s">
        <v>40</v>
      </c>
      <c r="C9901" s="1">
        <v>2020</v>
      </c>
      <c r="D9901" s="1" t="s">
        <v>183</v>
      </c>
      <c r="E9901" s="1">
        <v>2006</v>
      </c>
      <c r="F9901" s="1">
        <v>175</v>
      </c>
      <c r="G9901" s="1" t="s">
        <v>5</v>
      </c>
      <c r="H9901" s="1">
        <v>1.15690555555555E-7</v>
      </c>
      <c r="I9901" s="1">
        <v>1.3768132231404901E-7</v>
      </c>
      <c r="J9901" s="1">
        <v>1.6659440000000001E-7</v>
      </c>
      <c r="K9901" s="1">
        <v>1.5181290000000001E-6</v>
      </c>
      <c r="L9901" s="1">
        <v>2.2534540000000001E-6</v>
      </c>
      <c r="M9901" s="1">
        <v>2.8555680000000002E-4</v>
      </c>
      <c r="N9901" s="1">
        <v>8.5662019999999996E-8</v>
      </c>
      <c r="O9901" s="1">
        <v>7.8809058399999901E-8</v>
      </c>
      <c r="P9901" s="1">
        <v>3.213004E-9</v>
      </c>
      <c r="Q9901" s="1">
        <v>2.7546759660000398E-9</v>
      </c>
      <c r="R9901" s="1">
        <v>10.95</v>
      </c>
      <c r="S9901" s="1">
        <v>0</v>
      </c>
      <c r="T9901" s="1">
        <v>0.01</v>
      </c>
      <c r="U9901" s="1">
        <v>0</v>
      </c>
      <c r="V9901" s="1">
        <f t="shared" si="617"/>
        <v>0</v>
      </c>
      <c r="W9901" s="1">
        <f t="shared" si="618"/>
        <v>0</v>
      </c>
      <c r="X9901" s="1">
        <f t="shared" si="619"/>
        <v>0</v>
      </c>
    </row>
    <row r="9902" spans="1:24" hidden="1" x14ac:dyDescent="0.3">
      <c r="A9902" s="18" t="str">
        <f t="shared" si="616"/>
        <v>OFF - Military - Cart_2006_300</v>
      </c>
      <c r="B9902" s="1" t="s">
        <v>40</v>
      </c>
      <c r="C9902" s="1">
        <v>2020</v>
      </c>
      <c r="D9902" s="1" t="s">
        <v>183</v>
      </c>
      <c r="E9902" s="1">
        <v>2006</v>
      </c>
      <c r="F9902" s="1">
        <v>300</v>
      </c>
      <c r="G9902" s="1" t="s">
        <v>5</v>
      </c>
      <c r="H9902" s="1">
        <v>4.1070354166666599E-7</v>
      </c>
      <c r="I9902" s="1">
        <v>4.8877115702479304E-7</v>
      </c>
      <c r="J9902" s="1">
        <v>5.9141310000000005E-7</v>
      </c>
      <c r="K9902" s="1">
        <v>2.2198910000000001E-6</v>
      </c>
      <c r="L9902" s="1">
        <v>9.5370599999999995E-6</v>
      </c>
      <c r="M9902" s="1">
        <v>1.2255930000000001E-3</v>
      </c>
      <c r="N9902" s="1">
        <v>2.3473240000000001E-7</v>
      </c>
      <c r="O9902" s="1">
        <v>2.1595380799999999E-7</v>
      </c>
      <c r="P9902" s="1">
        <v>1.3790019999999999E-8</v>
      </c>
      <c r="Q9902" s="1">
        <v>1.01004785420001E-8</v>
      </c>
      <c r="R9902" s="1">
        <v>40.15</v>
      </c>
      <c r="S9902" s="1">
        <v>7.3</v>
      </c>
      <c r="T9902" s="1">
        <v>0.02</v>
      </c>
      <c r="U9902" s="1">
        <v>1438.1</v>
      </c>
      <c r="V9902" s="1">
        <f t="shared" si="617"/>
        <v>0.11253952665102437</v>
      </c>
      <c r="W9902" s="1">
        <f t="shared" si="618"/>
        <v>2.1959074356508634</v>
      </c>
      <c r="X9902" s="1">
        <f t="shared" si="619"/>
        <v>365</v>
      </c>
    </row>
    <row r="9903" spans="1:24" hidden="1" x14ac:dyDescent="0.3">
      <c r="A9903" s="18" t="str">
        <f t="shared" si="616"/>
        <v>OFF - Military - Cart_2007_100</v>
      </c>
      <c r="B9903" s="1" t="s">
        <v>40</v>
      </c>
      <c r="C9903" s="1">
        <v>2020</v>
      </c>
      <c r="D9903" s="1" t="s">
        <v>183</v>
      </c>
      <c r="E9903" s="1">
        <v>2007</v>
      </c>
      <c r="F9903" s="1">
        <v>100</v>
      </c>
      <c r="G9903" s="1" t="s">
        <v>5</v>
      </c>
      <c r="H9903" s="1">
        <v>2.8742638888888802E-7</v>
      </c>
      <c r="I9903" s="1">
        <v>3.4206115702479302E-7</v>
      </c>
      <c r="J9903" s="1">
        <v>4.1389400000000001E-7</v>
      </c>
      <c r="K9903" s="1">
        <v>3.8903540000000001E-6</v>
      </c>
      <c r="L9903" s="1">
        <v>5.7153369999999997E-6</v>
      </c>
      <c r="M9903" s="1">
        <v>6.4366930000000003E-4</v>
      </c>
      <c r="N9903" s="1">
        <v>2.844423E-7</v>
      </c>
      <c r="O9903" s="1">
        <v>2.6168691599999999E-7</v>
      </c>
      <c r="P9903" s="1">
        <v>7.5505720000000001E-9</v>
      </c>
      <c r="Q9903" s="1">
        <v>5.5093519320000904E-9</v>
      </c>
      <c r="R9903" s="1">
        <v>21.9</v>
      </c>
      <c r="S9903" s="1">
        <v>7.3</v>
      </c>
      <c r="T9903" s="1">
        <v>0.03</v>
      </c>
      <c r="U9903" s="1">
        <v>591.29999999999995</v>
      </c>
      <c r="V9903" s="1">
        <f t="shared" si="617"/>
        <v>0.19155102580224445</v>
      </c>
      <c r="W9903" s="1">
        <f t="shared" si="618"/>
        <v>3.2005348829366547</v>
      </c>
      <c r="X9903" s="1">
        <f t="shared" si="619"/>
        <v>243.33333333333334</v>
      </c>
    </row>
    <row r="9904" spans="1:24" hidden="1" x14ac:dyDescent="0.3">
      <c r="A9904" s="18" t="str">
        <f t="shared" si="616"/>
        <v>OFF - Military - Cart_2007_175</v>
      </c>
      <c r="B9904" s="1" t="s">
        <v>40</v>
      </c>
      <c r="C9904" s="1">
        <v>2020</v>
      </c>
      <c r="D9904" s="1" t="s">
        <v>183</v>
      </c>
      <c r="E9904" s="1">
        <v>2007</v>
      </c>
      <c r="F9904" s="1">
        <v>175</v>
      </c>
      <c r="G9904" s="1" t="s">
        <v>5</v>
      </c>
      <c r="H9904" s="1">
        <v>9.1582083333333302E-8</v>
      </c>
      <c r="I9904" s="1">
        <v>1.0899024793388399E-7</v>
      </c>
      <c r="J9904" s="1">
        <v>1.318782E-7</v>
      </c>
      <c r="K9904" s="1">
        <v>1.604484E-6</v>
      </c>
      <c r="L9904" s="1">
        <v>1.310387E-6</v>
      </c>
      <c r="M9904" s="1">
        <v>3.0395500000000001E-4</v>
      </c>
      <c r="N9904" s="1">
        <v>7.7874079999999999E-8</v>
      </c>
      <c r="O9904" s="1">
        <v>7.1644153599999999E-8</v>
      </c>
      <c r="P9904" s="1">
        <v>3.4200140000000001E-9</v>
      </c>
      <c r="Q9904" s="1">
        <v>2.7546759660000398E-9</v>
      </c>
      <c r="R9904" s="1">
        <v>10.95</v>
      </c>
      <c r="S9904" s="1">
        <v>3.65</v>
      </c>
      <c r="T9904" s="1">
        <v>0.01</v>
      </c>
      <c r="U9904" s="1">
        <v>558.45000000000005</v>
      </c>
      <c r="V9904" s="1">
        <f t="shared" si="617"/>
        <v>6.4623718780677172E-2</v>
      </c>
      <c r="W9904" s="1">
        <f t="shared" si="618"/>
        <v>0.77696933980024829</v>
      </c>
      <c r="X9904" s="1">
        <f t="shared" si="619"/>
        <v>365</v>
      </c>
    </row>
    <row r="9905" spans="1:24" hidden="1" x14ac:dyDescent="0.3">
      <c r="A9905" s="18" t="str">
        <f t="shared" si="616"/>
        <v>OFF - Military - Cart_2007_300</v>
      </c>
      <c r="B9905" s="1" t="s">
        <v>40</v>
      </c>
      <c r="C9905" s="1">
        <v>2020</v>
      </c>
      <c r="D9905" s="1" t="s">
        <v>183</v>
      </c>
      <c r="E9905" s="1">
        <v>2007</v>
      </c>
      <c r="F9905" s="1">
        <v>300</v>
      </c>
      <c r="G9905" s="1" t="s">
        <v>5</v>
      </c>
      <c r="H9905" s="1">
        <v>3.9306479166666598E-7</v>
      </c>
      <c r="I9905" s="1">
        <v>4.6777958677685902E-7</v>
      </c>
      <c r="J9905" s="1">
        <v>5.6601330000000003E-7</v>
      </c>
      <c r="K9905" s="1">
        <v>2.3461810000000002E-6</v>
      </c>
      <c r="L9905" s="1">
        <v>5.6222750000000003E-6</v>
      </c>
      <c r="M9905" s="1">
        <v>1.3045559999999999E-3</v>
      </c>
      <c r="N9905" s="1">
        <v>2.4512340000000001E-7</v>
      </c>
      <c r="O9905" s="1">
        <v>2.25513528E-7</v>
      </c>
      <c r="P9905" s="1">
        <v>1.46785E-8</v>
      </c>
      <c r="Q9905" s="1">
        <v>1.10187038640001E-8</v>
      </c>
      <c r="R9905" s="1">
        <v>43.8</v>
      </c>
      <c r="S9905" s="1">
        <v>7.3</v>
      </c>
      <c r="T9905" s="1">
        <v>0.02</v>
      </c>
      <c r="U9905" s="1">
        <v>1438.1</v>
      </c>
      <c r="V9905" s="1">
        <f t="shared" si="617"/>
        <v>0.10770621898666809</v>
      </c>
      <c r="W9905" s="1">
        <f t="shared" si="618"/>
        <v>1.294528447736929</v>
      </c>
      <c r="X9905" s="1">
        <f t="shared" si="619"/>
        <v>365</v>
      </c>
    </row>
    <row r="9906" spans="1:24" hidden="1" x14ac:dyDescent="0.3">
      <c r="A9906" s="18" t="str">
        <f t="shared" si="616"/>
        <v>OFF - Military - Cart_2008_100</v>
      </c>
      <c r="B9906" s="1" t="s">
        <v>40</v>
      </c>
      <c r="C9906" s="1">
        <v>2020</v>
      </c>
      <c r="D9906" s="1" t="s">
        <v>183</v>
      </c>
      <c r="E9906" s="1">
        <v>2008</v>
      </c>
      <c r="F9906" s="1">
        <v>100</v>
      </c>
      <c r="G9906" s="1" t="s">
        <v>5</v>
      </c>
      <c r="H9906" s="1">
        <v>1.9314743055555499E-7</v>
      </c>
      <c r="I9906" s="1">
        <v>2.29861404958677E-7</v>
      </c>
      <c r="J9906" s="1">
        <v>2.781323E-7</v>
      </c>
      <c r="K9906" s="1">
        <v>3.9409230000000002E-6</v>
      </c>
      <c r="L9906" s="1">
        <v>3.3722629999999999E-6</v>
      </c>
      <c r="M9906" s="1">
        <v>6.6538709999999996E-4</v>
      </c>
      <c r="N9906" s="1">
        <v>2.186769E-7</v>
      </c>
      <c r="O9906" s="1">
        <v>2.0118274799999999E-7</v>
      </c>
      <c r="P9906" s="1">
        <v>7.8053319999999994E-9</v>
      </c>
      <c r="Q9906" s="1">
        <v>5.5093519320000904E-9</v>
      </c>
      <c r="R9906" s="1">
        <v>21.9</v>
      </c>
      <c r="S9906" s="1">
        <v>7.3</v>
      </c>
      <c r="T9906" s="1">
        <v>0.03</v>
      </c>
      <c r="U9906" s="1">
        <v>591.29999999999995</v>
      </c>
      <c r="V9906" s="1">
        <f t="shared" si="617"/>
        <v>0.12872022153918031</v>
      </c>
      <c r="W9906" s="1">
        <f t="shared" si="618"/>
        <v>1.8884355141151978</v>
      </c>
      <c r="X9906" s="1">
        <f t="shared" si="619"/>
        <v>243.33333333333334</v>
      </c>
    </row>
    <row r="9907" spans="1:24" hidden="1" x14ac:dyDescent="0.3">
      <c r="A9907" s="18" t="str">
        <f t="shared" si="616"/>
        <v>OFF - Military - Cart_2008_175</v>
      </c>
      <c r="B9907" s="1" t="s">
        <v>40</v>
      </c>
      <c r="C9907" s="1">
        <v>2020</v>
      </c>
      <c r="D9907" s="1" t="s">
        <v>183</v>
      </c>
      <c r="E9907" s="1">
        <v>2008</v>
      </c>
      <c r="F9907" s="1">
        <v>175</v>
      </c>
      <c r="G9907" s="1" t="s">
        <v>5</v>
      </c>
      <c r="H9907" s="1">
        <v>9.1208541666666594E-8</v>
      </c>
      <c r="I9907" s="1">
        <v>1.08545702479338E-7</v>
      </c>
      <c r="J9907" s="1">
        <v>1.3134030000000001E-7</v>
      </c>
      <c r="K9907" s="1">
        <v>1.6467770000000001E-6</v>
      </c>
      <c r="L9907" s="1">
        <v>1.349569E-6</v>
      </c>
      <c r="M9907" s="1">
        <v>3.1421059999999998E-4</v>
      </c>
      <c r="N9907" s="1">
        <v>7.9174660000000003E-8</v>
      </c>
      <c r="O9907" s="1">
        <v>7.2840687200000003E-8</v>
      </c>
      <c r="P9907" s="1">
        <v>3.5354080000000001E-9</v>
      </c>
      <c r="Q9907" s="1">
        <v>2.7546759660000398E-9</v>
      </c>
      <c r="R9907" s="1">
        <v>10.95</v>
      </c>
      <c r="S9907" s="1">
        <v>3.65</v>
      </c>
      <c r="T9907" s="1">
        <v>0.01</v>
      </c>
      <c r="U9907" s="1">
        <v>558.45000000000005</v>
      </c>
      <c r="V9907" s="1">
        <f t="shared" si="617"/>
        <v>6.4360133909696457E-2</v>
      </c>
      <c r="W9907" s="1">
        <f t="shared" si="618"/>
        <v>0.80020157018108484</v>
      </c>
      <c r="X9907" s="1">
        <f t="shared" si="619"/>
        <v>365</v>
      </c>
    </row>
    <row r="9908" spans="1:24" hidden="1" x14ac:dyDescent="0.3">
      <c r="A9908" s="18" t="str">
        <f t="shared" si="616"/>
        <v>OFF - Military - Cart_2008_300</v>
      </c>
      <c r="B9908" s="1" t="s">
        <v>40</v>
      </c>
      <c r="C9908" s="1">
        <v>2020</v>
      </c>
      <c r="D9908" s="1" t="s">
        <v>183</v>
      </c>
      <c r="E9908" s="1">
        <v>2008</v>
      </c>
      <c r="F9908" s="1">
        <v>300</v>
      </c>
      <c r="G9908" s="1" t="s">
        <v>5</v>
      </c>
      <c r="H9908" s="1">
        <v>3.9146145833333302E-7</v>
      </c>
      <c r="I9908" s="1">
        <v>4.6587148760330501E-7</v>
      </c>
      <c r="J9908" s="1">
        <v>5.6370450000000002E-7</v>
      </c>
      <c r="K9908" s="1">
        <v>2.408044E-6</v>
      </c>
      <c r="L9908" s="1">
        <v>5.7905129999999996E-6</v>
      </c>
      <c r="M9908" s="1">
        <v>1.348573E-3</v>
      </c>
      <c r="N9908" s="1">
        <v>2.5021049999999998E-7</v>
      </c>
      <c r="O9908" s="1">
        <v>2.3019365999999999E-7</v>
      </c>
      <c r="P9908" s="1">
        <v>1.517376E-8</v>
      </c>
      <c r="Q9908" s="1">
        <v>1.10187038640001E-8</v>
      </c>
      <c r="R9908" s="1">
        <v>43.8</v>
      </c>
      <c r="S9908" s="1">
        <v>7.3</v>
      </c>
      <c r="T9908" s="1">
        <v>0.02</v>
      </c>
      <c r="U9908" s="1">
        <v>1438.1</v>
      </c>
      <c r="V9908" s="1">
        <f t="shared" si="617"/>
        <v>0.10726687927787247</v>
      </c>
      <c r="W9908" s="1">
        <f t="shared" si="618"/>
        <v>1.3332652361349289</v>
      </c>
      <c r="X9908" s="1">
        <f t="shared" si="619"/>
        <v>365</v>
      </c>
    </row>
    <row r="9909" spans="1:24" hidden="1" x14ac:dyDescent="0.3">
      <c r="A9909" s="18" t="str">
        <f t="shared" si="616"/>
        <v>OFF - Military - Cart_2009_100</v>
      </c>
      <c r="B9909" s="1" t="s">
        <v>40</v>
      </c>
      <c r="C9909" s="1">
        <v>2020</v>
      </c>
      <c r="D9909" s="1" t="s">
        <v>183</v>
      </c>
      <c r="E9909" s="1">
        <v>2009</v>
      </c>
      <c r="F9909" s="1">
        <v>100</v>
      </c>
      <c r="G9909" s="1" t="s">
        <v>5</v>
      </c>
      <c r="H9909" s="1">
        <v>1.9001972222222201E-7</v>
      </c>
      <c r="I9909" s="1">
        <v>2.2613917355371899E-7</v>
      </c>
      <c r="J9909" s="1">
        <v>2.7362840000000002E-7</v>
      </c>
      <c r="K9909" s="1">
        <v>4.0010539999999997E-6</v>
      </c>
      <c r="L9909" s="1">
        <v>3.4356749999999999E-6</v>
      </c>
      <c r="M9909" s="1">
        <v>6.8045210000000004E-4</v>
      </c>
      <c r="N9909" s="1">
        <v>2.211624E-7</v>
      </c>
      <c r="O9909" s="1">
        <v>2.03469408E-7</v>
      </c>
      <c r="P9909" s="1">
        <v>7.9820530000000003E-9</v>
      </c>
      <c r="Q9909" s="1">
        <v>5.5093519320000904E-9</v>
      </c>
      <c r="R9909" s="1">
        <v>21.9</v>
      </c>
      <c r="S9909" s="1">
        <v>7.3</v>
      </c>
      <c r="T9909" s="1">
        <v>0.03</v>
      </c>
      <c r="U9909" s="1">
        <v>591.29999999999995</v>
      </c>
      <c r="V9909" s="1">
        <f t="shared" si="617"/>
        <v>0.12663580701490459</v>
      </c>
      <c r="W9909" s="1">
        <f t="shared" si="618"/>
        <v>1.9239456367898149</v>
      </c>
      <c r="X9909" s="1">
        <f t="shared" si="619"/>
        <v>243.33333333333334</v>
      </c>
    </row>
    <row r="9910" spans="1:24" hidden="1" x14ac:dyDescent="0.3">
      <c r="A9910" s="18" t="str">
        <f t="shared" si="616"/>
        <v>OFF - Military - Cart_2009_175</v>
      </c>
      <c r="B9910" s="1" t="s">
        <v>40</v>
      </c>
      <c r="C9910" s="1">
        <v>2020</v>
      </c>
      <c r="D9910" s="1" t="s">
        <v>183</v>
      </c>
      <c r="E9910" s="1">
        <v>2009</v>
      </c>
      <c r="F9910" s="1">
        <v>175</v>
      </c>
      <c r="G9910" s="1" t="s">
        <v>5</v>
      </c>
      <c r="H9910" s="1">
        <v>8.9731527777777698E-8</v>
      </c>
      <c r="I9910" s="1">
        <v>1.06787933884297E-7</v>
      </c>
      <c r="J9910" s="1">
        <v>1.292134E-7</v>
      </c>
      <c r="K9910" s="1">
        <v>1.671951E-6</v>
      </c>
      <c r="L9910" s="1">
        <v>1.374979E-6</v>
      </c>
      <c r="M9910" s="1">
        <v>3.2132470000000002E-4</v>
      </c>
      <c r="N9910" s="1">
        <v>7.9610269999999996E-8</v>
      </c>
      <c r="O9910" s="1">
        <v>7.3241448400000004E-8</v>
      </c>
      <c r="P9910" s="1">
        <v>3.6154530000000001E-9</v>
      </c>
      <c r="Q9910" s="1">
        <v>2.7546759660000398E-9</v>
      </c>
      <c r="R9910" s="1">
        <v>10.95</v>
      </c>
      <c r="S9910" s="1">
        <v>3.65</v>
      </c>
      <c r="T9910" s="1">
        <v>0.01</v>
      </c>
      <c r="U9910" s="1">
        <v>558.45000000000005</v>
      </c>
      <c r="V9910" s="1">
        <f t="shared" si="617"/>
        <v>6.331789806272102E-2</v>
      </c>
      <c r="W9910" s="1">
        <f t="shared" si="618"/>
        <v>0.81526795203951619</v>
      </c>
      <c r="X9910" s="1">
        <f t="shared" si="619"/>
        <v>365</v>
      </c>
    </row>
    <row r="9911" spans="1:24" hidden="1" x14ac:dyDescent="0.3">
      <c r="A9911" s="18" t="str">
        <f t="shared" si="616"/>
        <v>OFF - Military - Cart_2009_300</v>
      </c>
      <c r="B9911" s="1" t="s">
        <v>40</v>
      </c>
      <c r="C9911" s="1">
        <v>2020</v>
      </c>
      <c r="D9911" s="1" t="s">
        <v>183</v>
      </c>
      <c r="E9911" s="1">
        <v>2009</v>
      </c>
      <c r="F9911" s="1">
        <v>300</v>
      </c>
      <c r="G9911" s="1" t="s">
        <v>5</v>
      </c>
      <c r="H9911" s="1">
        <v>3.8512222222222202E-7</v>
      </c>
      <c r="I9911" s="1">
        <v>4.5832727272727202E-7</v>
      </c>
      <c r="J9911" s="1">
        <v>5.5457600000000003E-7</v>
      </c>
      <c r="K9911" s="1">
        <v>2.444873E-6</v>
      </c>
      <c r="L9911" s="1">
        <v>5.8996680000000004E-6</v>
      </c>
      <c r="M9911" s="1">
        <v>1.379106E-3</v>
      </c>
      <c r="N9911" s="1">
        <v>2.5261980000000001E-7</v>
      </c>
      <c r="O9911" s="1">
        <v>2.3241021599999999E-7</v>
      </c>
      <c r="P9911" s="1">
        <v>1.5517299999999999E-8</v>
      </c>
      <c r="Q9911" s="1">
        <v>1.10187038640001E-8</v>
      </c>
      <c r="R9911" s="1">
        <v>43.8</v>
      </c>
      <c r="S9911" s="1">
        <v>7.3</v>
      </c>
      <c r="T9911" s="1">
        <v>0.02</v>
      </c>
      <c r="U9911" s="1">
        <v>1438.1</v>
      </c>
      <c r="V9911" s="1">
        <f t="shared" si="617"/>
        <v>0.10552982430050745</v>
      </c>
      <c r="W9911" s="1">
        <f t="shared" si="618"/>
        <v>1.3583981676818071</v>
      </c>
      <c r="X9911" s="1">
        <f t="shared" si="619"/>
        <v>365</v>
      </c>
    </row>
    <row r="9912" spans="1:24" hidden="1" x14ac:dyDescent="0.3">
      <c r="A9912" s="18" t="str">
        <f t="shared" si="616"/>
        <v>OFF - Military - Cart_2010_100</v>
      </c>
      <c r="B9912" s="1" t="s">
        <v>40</v>
      </c>
      <c r="C9912" s="1">
        <v>2020</v>
      </c>
      <c r="D9912" s="1" t="s">
        <v>183</v>
      </c>
      <c r="E9912" s="1">
        <v>2010</v>
      </c>
      <c r="F9912" s="1">
        <v>100</v>
      </c>
      <c r="G9912" s="1" t="s">
        <v>5</v>
      </c>
      <c r="H9912" s="1">
        <v>1.88783263888888E-7</v>
      </c>
      <c r="I9912" s="1">
        <v>2.2466768595041301E-7</v>
      </c>
      <c r="J9912" s="1">
        <v>2.7184789999999999E-7</v>
      </c>
      <c r="K9912" s="1">
        <v>4.108282E-6</v>
      </c>
      <c r="L9912" s="1">
        <v>3.5402079999999998E-6</v>
      </c>
      <c r="M9912" s="1">
        <v>7.0380639999999999E-4</v>
      </c>
      <c r="N9912" s="1">
        <v>2.2620290000000001E-7</v>
      </c>
      <c r="O9912" s="1">
        <v>2.0810666800000001E-7</v>
      </c>
      <c r="P9912" s="1">
        <v>8.2560099999999995E-9</v>
      </c>
      <c r="Q9912" s="1">
        <v>5.5093519320000904E-9</v>
      </c>
      <c r="R9912" s="1">
        <v>21.9</v>
      </c>
      <c r="S9912" s="1">
        <v>7.3</v>
      </c>
      <c r="T9912" s="1">
        <v>0.03</v>
      </c>
      <c r="U9912" s="1">
        <v>591.29999999999995</v>
      </c>
      <c r="V9912" s="1">
        <f t="shared" si="617"/>
        <v>0.12581178781810315</v>
      </c>
      <c r="W9912" s="1">
        <f t="shared" si="618"/>
        <v>1.9824831321147653</v>
      </c>
      <c r="X9912" s="1">
        <f t="shared" si="619"/>
        <v>243.33333333333334</v>
      </c>
    </row>
    <row r="9913" spans="1:24" hidden="1" x14ac:dyDescent="0.3">
      <c r="A9913" s="18" t="str">
        <f t="shared" si="616"/>
        <v>OFF - Military - Cart_2010_175</v>
      </c>
      <c r="B9913" s="1" t="s">
        <v>40</v>
      </c>
      <c r="C9913" s="1">
        <v>2020</v>
      </c>
      <c r="D9913" s="1" t="s">
        <v>183</v>
      </c>
      <c r="E9913" s="1">
        <v>2010</v>
      </c>
      <c r="F9913" s="1">
        <v>175</v>
      </c>
      <c r="G9913" s="1" t="s">
        <v>5</v>
      </c>
      <c r="H9913" s="1">
        <v>8.9147638888888904E-8</v>
      </c>
      <c r="I9913" s="1">
        <v>1.06093057851239E-7</v>
      </c>
      <c r="J9913" s="1">
        <v>1.2837260000000001E-7</v>
      </c>
      <c r="K9913" s="1">
        <v>1.716808E-6</v>
      </c>
      <c r="L9913" s="1">
        <v>1.416847E-6</v>
      </c>
      <c r="M9913" s="1">
        <v>3.3235289999999999E-4</v>
      </c>
      <c r="N9913" s="1">
        <v>8.0939020000000001E-8</v>
      </c>
      <c r="O9913" s="1">
        <v>7.4463898400000005E-8</v>
      </c>
      <c r="P9913" s="1">
        <v>3.7395399999999997E-9</v>
      </c>
      <c r="Q9913" s="1">
        <v>2.7546759660000398E-9</v>
      </c>
      <c r="R9913" s="1">
        <v>10.95</v>
      </c>
      <c r="S9913" s="1">
        <v>3.65</v>
      </c>
      <c r="T9913" s="1">
        <v>0.01</v>
      </c>
      <c r="U9913" s="1">
        <v>558.45000000000005</v>
      </c>
      <c r="V9913" s="1">
        <f t="shared" si="617"/>
        <v>6.290588438077202E-2</v>
      </c>
      <c r="W9913" s="1">
        <f t="shared" si="618"/>
        <v>0.84009279563057504</v>
      </c>
      <c r="X9913" s="1">
        <f t="shared" si="619"/>
        <v>365</v>
      </c>
    </row>
    <row r="9914" spans="1:24" hidden="1" x14ac:dyDescent="0.3">
      <c r="A9914" s="18" t="str">
        <f t="shared" si="616"/>
        <v>OFF - Military - Cart_2010_300</v>
      </c>
      <c r="B9914" s="1" t="s">
        <v>40</v>
      </c>
      <c r="C9914" s="1">
        <v>2020</v>
      </c>
      <c r="D9914" s="1" t="s">
        <v>183</v>
      </c>
      <c r="E9914" s="1">
        <v>2010</v>
      </c>
      <c r="F9914" s="1">
        <v>300</v>
      </c>
      <c r="G9914" s="1" t="s">
        <v>5</v>
      </c>
      <c r="H9914" s="1">
        <v>3.8261638888888802E-7</v>
      </c>
      <c r="I9914" s="1">
        <v>4.55345123966942E-7</v>
      </c>
      <c r="J9914" s="1">
        <v>5.5096759999999999E-7</v>
      </c>
      <c r="K9914" s="1">
        <v>2.510488E-6</v>
      </c>
      <c r="L9914" s="1">
        <v>6.0794550000000002E-6</v>
      </c>
      <c r="M9914" s="1">
        <v>1.426439E-3</v>
      </c>
      <c r="N9914" s="1">
        <v>2.5792270000000002E-7</v>
      </c>
      <c r="O9914" s="1">
        <v>2.37288884E-7</v>
      </c>
      <c r="P9914" s="1">
        <v>1.6049889999999999E-8</v>
      </c>
      <c r="Q9914" s="1">
        <v>1.1936929186000101E-8</v>
      </c>
      <c r="R9914" s="1">
        <v>47.45</v>
      </c>
      <c r="S9914" s="1">
        <v>7.3</v>
      </c>
      <c r="T9914" s="1">
        <v>0.02</v>
      </c>
      <c r="U9914" s="1">
        <v>1438.1</v>
      </c>
      <c r="V9914" s="1">
        <f t="shared" si="617"/>
        <v>0.10484318474523301</v>
      </c>
      <c r="W9914" s="1">
        <f t="shared" si="618"/>
        <v>1.3997941125676905</v>
      </c>
      <c r="X9914" s="1">
        <f t="shared" si="619"/>
        <v>365</v>
      </c>
    </row>
    <row r="9915" spans="1:24" hidden="1" x14ac:dyDescent="0.3">
      <c r="A9915" s="18" t="str">
        <f t="shared" si="616"/>
        <v>OFF - Military - Cart_2011_100</v>
      </c>
      <c r="B9915" s="1" t="s">
        <v>40</v>
      </c>
      <c r="C9915" s="1">
        <v>2020</v>
      </c>
      <c r="D9915" s="1" t="s">
        <v>183</v>
      </c>
      <c r="E9915" s="1">
        <v>2011</v>
      </c>
      <c r="F9915" s="1">
        <v>100</v>
      </c>
      <c r="G9915" s="1" t="s">
        <v>5</v>
      </c>
      <c r="H9915" s="1">
        <v>1.84888819444444E-7</v>
      </c>
      <c r="I9915" s="1">
        <v>2.2003297520661099E-7</v>
      </c>
      <c r="J9915" s="1">
        <v>2.6623989999999999E-7</v>
      </c>
      <c r="K9915" s="1">
        <v>4.1652329999999998E-6</v>
      </c>
      <c r="L9915" s="1">
        <v>3.602101E-6</v>
      </c>
      <c r="M9915" s="1">
        <v>7.1882840000000005E-4</v>
      </c>
      <c r="N9915" s="1">
        <v>2.4327399999999999E-7</v>
      </c>
      <c r="O9915" s="1">
        <v>2.2381207999999999E-7</v>
      </c>
      <c r="P9915" s="1">
        <v>8.4322259999999999E-9</v>
      </c>
      <c r="Q9915" s="1">
        <v>6.4275772540000997E-9</v>
      </c>
      <c r="R9915" s="1">
        <v>25.55</v>
      </c>
      <c r="S9915" s="1">
        <v>7.3</v>
      </c>
      <c r="T9915" s="1">
        <v>0.03</v>
      </c>
      <c r="U9915" s="1">
        <v>591.29999999999995</v>
      </c>
      <c r="V9915" s="1">
        <f t="shared" si="617"/>
        <v>0.12321639345940485</v>
      </c>
      <c r="W9915" s="1">
        <f t="shared" si="618"/>
        <v>2.0171426290979877</v>
      </c>
      <c r="X9915" s="1">
        <f t="shared" si="619"/>
        <v>243.33333333333334</v>
      </c>
    </row>
    <row r="9916" spans="1:24" hidden="1" x14ac:dyDescent="0.3">
      <c r="A9916" s="18" t="str">
        <f t="shared" si="616"/>
        <v>OFF - Military - Cart_2011_175</v>
      </c>
      <c r="B9916" s="1" t="s">
        <v>40</v>
      </c>
      <c r="C9916" s="1">
        <v>2020</v>
      </c>
      <c r="D9916" s="1" t="s">
        <v>183</v>
      </c>
      <c r="E9916" s="1">
        <v>2011</v>
      </c>
      <c r="F9916" s="1">
        <v>175</v>
      </c>
      <c r="G9916" s="1" t="s">
        <v>5</v>
      </c>
      <c r="H9916" s="1">
        <v>8.7308611111111105E-8</v>
      </c>
      <c r="I9916" s="1">
        <v>1.0390446280991701E-7</v>
      </c>
      <c r="J9916" s="1">
        <v>1.2572439999999999E-7</v>
      </c>
      <c r="K9916" s="1">
        <v>1.740657E-6</v>
      </c>
      <c r="L9916" s="1">
        <v>1.4416530000000001E-6</v>
      </c>
      <c r="M9916" s="1">
        <v>3.394467E-4</v>
      </c>
      <c r="N9916" s="1">
        <v>8.6513230000000002E-8</v>
      </c>
      <c r="O9916" s="1">
        <v>7.9592171599999997E-8</v>
      </c>
      <c r="P9916" s="1">
        <v>3.8193580000000001E-9</v>
      </c>
      <c r="Q9916" s="1">
        <v>2.7546759660000398E-9</v>
      </c>
      <c r="R9916" s="1">
        <v>10.95</v>
      </c>
      <c r="S9916" s="1">
        <v>3.65</v>
      </c>
      <c r="T9916" s="1">
        <v>0.01</v>
      </c>
      <c r="U9916" s="1">
        <v>558.45000000000005</v>
      </c>
      <c r="V9916" s="1">
        <f t="shared" si="617"/>
        <v>6.1608198090885108E-2</v>
      </c>
      <c r="W9916" s="1">
        <f t="shared" si="618"/>
        <v>0.85480104704262749</v>
      </c>
      <c r="X9916" s="1">
        <f t="shared" si="619"/>
        <v>365</v>
      </c>
    </row>
    <row r="9917" spans="1:24" hidden="1" x14ac:dyDescent="0.3">
      <c r="A9917" s="18" t="str">
        <f t="shared" si="616"/>
        <v>OFF - Military - Cart_2011_300</v>
      </c>
      <c r="B9917" s="1" t="s">
        <v>40</v>
      </c>
      <c r="C9917" s="1">
        <v>2020</v>
      </c>
      <c r="D9917" s="1" t="s">
        <v>183</v>
      </c>
      <c r="E9917" s="1">
        <v>2011</v>
      </c>
      <c r="F9917" s="1">
        <v>300</v>
      </c>
      <c r="G9917" s="1" t="s">
        <v>5</v>
      </c>
      <c r="H9917" s="1">
        <v>2.6744541666666599E-7</v>
      </c>
      <c r="I9917" s="1">
        <v>3.1828214876032999E-7</v>
      </c>
      <c r="J9917" s="1">
        <v>3.8512139999999999E-7</v>
      </c>
      <c r="K9917" s="1">
        <v>2.545383E-6</v>
      </c>
      <c r="L9917" s="1">
        <v>3.4327670000000001E-6</v>
      </c>
      <c r="M9917" s="1">
        <v>1.456885E-3</v>
      </c>
      <c r="N9917" s="1">
        <v>2.4298929999999999E-8</v>
      </c>
      <c r="O9917" s="1">
        <v>2.2355015599999999E-8</v>
      </c>
      <c r="P9917" s="1">
        <v>1.639245E-8</v>
      </c>
      <c r="Q9917" s="1">
        <v>1.1936929186000101E-8</v>
      </c>
      <c r="R9917" s="1">
        <v>47.45</v>
      </c>
      <c r="S9917" s="1">
        <v>7.3</v>
      </c>
      <c r="T9917" s="1">
        <v>0.02</v>
      </c>
      <c r="U9917" s="1">
        <v>1438.1</v>
      </c>
      <c r="V9917" s="1">
        <f t="shared" si="617"/>
        <v>7.328444374867546E-2</v>
      </c>
      <c r="W9917" s="1">
        <f t="shared" si="618"/>
        <v>0.79039437522222844</v>
      </c>
      <c r="X9917" s="1">
        <f t="shared" si="619"/>
        <v>365</v>
      </c>
    </row>
    <row r="9918" spans="1:24" hidden="1" x14ac:dyDescent="0.3">
      <c r="A9918" s="18" t="str">
        <f t="shared" si="616"/>
        <v>OFF - Military - Cart_2012_100</v>
      </c>
      <c r="B9918" s="1" t="s">
        <v>40</v>
      </c>
      <c r="C9918" s="1">
        <v>2020</v>
      </c>
      <c r="D9918" s="1" t="s">
        <v>183</v>
      </c>
      <c r="E9918" s="1">
        <v>2012</v>
      </c>
      <c r="F9918" s="1">
        <v>100</v>
      </c>
      <c r="G9918" s="1" t="s">
        <v>5</v>
      </c>
      <c r="H9918" s="1">
        <v>1.63964722222222E-7</v>
      </c>
      <c r="I9918" s="1">
        <v>1.9513157024793301E-7</v>
      </c>
      <c r="J9918" s="1">
        <v>2.361092E-7</v>
      </c>
      <c r="K9918" s="1">
        <v>4.2111509999999997E-6</v>
      </c>
      <c r="L9918" s="1">
        <v>3.201432E-6</v>
      </c>
      <c r="M9918" s="1">
        <v>7.3215559999999995E-4</v>
      </c>
      <c r="N9918" s="1">
        <v>8.9579520000000005E-8</v>
      </c>
      <c r="O9918" s="1">
        <v>8.2413158399999996E-8</v>
      </c>
      <c r="P9918" s="1">
        <v>8.5885610000000007E-9</v>
      </c>
      <c r="Q9918" s="1">
        <v>6.4275772540000997E-9</v>
      </c>
      <c r="R9918" s="1">
        <v>25.55</v>
      </c>
      <c r="S9918" s="1">
        <v>7.3</v>
      </c>
      <c r="T9918" s="1">
        <v>0.03</v>
      </c>
      <c r="U9918" s="1">
        <v>591.29999999999995</v>
      </c>
      <c r="V9918" s="1">
        <f t="shared" si="617"/>
        <v>0.10927184124763138</v>
      </c>
      <c r="W9918" s="1">
        <f t="shared" si="618"/>
        <v>1.7927717633010372</v>
      </c>
      <c r="X9918" s="1">
        <f t="shared" si="619"/>
        <v>243.33333333333334</v>
      </c>
    </row>
    <row r="9919" spans="1:24" hidden="1" x14ac:dyDescent="0.3">
      <c r="A9919" s="18" t="str">
        <f t="shared" si="616"/>
        <v>OFF - Military - Cart_2012_175</v>
      </c>
      <c r="B9919" s="1" t="s">
        <v>40</v>
      </c>
      <c r="C9919" s="1">
        <v>2020</v>
      </c>
      <c r="D9919" s="1" t="s">
        <v>183</v>
      </c>
      <c r="E9919" s="1">
        <v>2012</v>
      </c>
      <c r="F9919" s="1">
        <v>175</v>
      </c>
      <c r="G9919" s="1" t="s">
        <v>5</v>
      </c>
      <c r="H9919" s="1">
        <v>7.5506944444444406E-8</v>
      </c>
      <c r="I9919" s="1">
        <v>8.9859504132231398E-8</v>
      </c>
      <c r="J9919" s="1">
        <v>1.0872999999999999E-7</v>
      </c>
      <c r="K9919" s="1">
        <v>1.7598990000000001E-6</v>
      </c>
      <c r="L9919" s="1">
        <v>1.354049E-6</v>
      </c>
      <c r="M9919" s="1">
        <v>3.4574019999999999E-4</v>
      </c>
      <c r="N9919" s="1">
        <v>5.8831190000000004E-9</v>
      </c>
      <c r="O9919" s="1">
        <v>5.4124694800000002E-9</v>
      </c>
      <c r="P9919" s="1">
        <v>3.89017E-9</v>
      </c>
      <c r="Q9919" s="1">
        <v>2.7546759660000398E-9</v>
      </c>
      <c r="R9919" s="1">
        <v>10.95</v>
      </c>
      <c r="S9919" s="1">
        <v>3.65</v>
      </c>
      <c r="T9919" s="1">
        <v>0.01</v>
      </c>
      <c r="U9919" s="1">
        <v>558.45000000000005</v>
      </c>
      <c r="V9919" s="1">
        <f t="shared" si="617"/>
        <v>5.3280503851455725E-2</v>
      </c>
      <c r="W9919" s="1">
        <f t="shared" si="618"/>
        <v>0.80285790196879725</v>
      </c>
      <c r="X9919" s="1">
        <f t="shared" si="619"/>
        <v>365</v>
      </c>
    </row>
    <row r="9920" spans="1:24" hidden="1" x14ac:dyDescent="0.3">
      <c r="A9920" s="18" t="str">
        <f t="shared" si="616"/>
        <v>OFF - Military - Cart_2012_300</v>
      </c>
      <c r="B9920" s="1" t="s">
        <v>40</v>
      </c>
      <c r="C9920" s="1">
        <v>2020</v>
      </c>
      <c r="D9920" s="1" t="s">
        <v>183</v>
      </c>
      <c r="E9920" s="1">
        <v>2012</v>
      </c>
      <c r="F9920" s="1">
        <v>300</v>
      </c>
      <c r="G9920" s="1" t="s">
        <v>5</v>
      </c>
      <c r="H9920" s="1">
        <v>2.60430347222222E-7</v>
      </c>
      <c r="I9920" s="1">
        <v>3.0993363636363599E-7</v>
      </c>
      <c r="J9920" s="1">
        <v>3.750197E-7</v>
      </c>
      <c r="K9920" s="1">
        <v>2.5735399999999998E-6</v>
      </c>
      <c r="L9920" s="1">
        <v>3.483416E-6</v>
      </c>
      <c r="M9920" s="1">
        <v>1.483896E-3</v>
      </c>
      <c r="N9920" s="1">
        <v>2.4499160000000001E-8</v>
      </c>
      <c r="O9920" s="1">
        <v>2.25392272E-8</v>
      </c>
      <c r="P9920" s="1">
        <v>1.6696370000000002E-8</v>
      </c>
      <c r="Q9920" s="1">
        <v>1.1936929186000101E-8</v>
      </c>
      <c r="R9920" s="1">
        <v>47.45</v>
      </c>
      <c r="S9920" s="1">
        <v>7.3</v>
      </c>
      <c r="T9920" s="1">
        <v>0.02</v>
      </c>
      <c r="U9920" s="1">
        <v>1438.1</v>
      </c>
      <c r="V9920" s="1">
        <f t="shared" si="617"/>
        <v>7.1362199320253727E-2</v>
      </c>
      <c r="W9920" s="1">
        <f t="shared" si="618"/>
        <v>0.80205630412990869</v>
      </c>
      <c r="X9920" s="1">
        <f t="shared" si="619"/>
        <v>365</v>
      </c>
    </row>
    <row r="9921" spans="1:24" hidden="1" x14ac:dyDescent="0.3">
      <c r="A9921" s="18" t="str">
        <f t="shared" si="616"/>
        <v>OFF - Military - Cart_2013_100</v>
      </c>
      <c r="B9921" s="1" t="s">
        <v>40</v>
      </c>
      <c r="C9921" s="1">
        <v>2020</v>
      </c>
      <c r="D9921" s="1" t="s">
        <v>183</v>
      </c>
      <c r="E9921" s="1">
        <v>2013</v>
      </c>
      <c r="F9921" s="1">
        <v>100</v>
      </c>
      <c r="G9921" s="1" t="s">
        <v>5</v>
      </c>
      <c r="H9921" s="1">
        <v>1.5971749999999999E-7</v>
      </c>
      <c r="I9921" s="1">
        <v>1.9007702479338799E-7</v>
      </c>
      <c r="J9921" s="1">
        <v>2.299932E-7</v>
      </c>
      <c r="K9921" s="1">
        <v>4.2655780000000001E-6</v>
      </c>
      <c r="L9921" s="1">
        <v>3.254458E-6</v>
      </c>
      <c r="M9921" s="1">
        <v>7.4717299999999996E-4</v>
      </c>
      <c r="N9921" s="1">
        <v>1.399762E-8</v>
      </c>
      <c r="O9921" s="1">
        <v>1.28778104E-8</v>
      </c>
      <c r="P9921" s="1">
        <v>8.7647220000000001E-9</v>
      </c>
      <c r="Q9921" s="1">
        <v>6.4275772540000997E-9</v>
      </c>
      <c r="R9921" s="1">
        <v>25.55</v>
      </c>
      <c r="S9921" s="1">
        <v>7.3</v>
      </c>
      <c r="T9921" s="1">
        <v>0.03</v>
      </c>
      <c r="U9921" s="1">
        <v>591.29999999999995</v>
      </c>
      <c r="V9921" s="1">
        <f t="shared" si="617"/>
        <v>0.10644134340565632</v>
      </c>
      <c r="W9921" s="1">
        <f t="shared" si="618"/>
        <v>1.8224658238092102</v>
      </c>
      <c r="X9921" s="1">
        <f t="shared" si="619"/>
        <v>243.33333333333334</v>
      </c>
    </row>
    <row r="9922" spans="1:24" hidden="1" x14ac:dyDescent="0.3">
      <c r="A9922" s="18" t="str">
        <f t="shared" si="616"/>
        <v>OFF - Military - Cart_2013_175</v>
      </c>
      <c r="B9922" s="1" t="s">
        <v>40</v>
      </c>
      <c r="C9922" s="1">
        <v>2020</v>
      </c>
      <c r="D9922" s="1" t="s">
        <v>183</v>
      </c>
      <c r="E9922" s="1">
        <v>2013</v>
      </c>
      <c r="F9922" s="1">
        <v>175</v>
      </c>
      <c r="G9922" s="1" t="s">
        <v>5</v>
      </c>
      <c r="H9922" s="1">
        <v>7.3679722222222197E-8</v>
      </c>
      <c r="I9922" s="1">
        <v>8.7684958677685902E-8</v>
      </c>
      <c r="J9922" s="1">
        <v>1.0609880000000001E-7</v>
      </c>
      <c r="K9922" s="1">
        <v>1.782697E-6</v>
      </c>
      <c r="L9922" s="1">
        <v>1.376736E-6</v>
      </c>
      <c r="M9922" s="1">
        <v>3.528316E-4</v>
      </c>
      <c r="N9922" s="1">
        <v>5.9244420000000001E-9</v>
      </c>
      <c r="O9922" s="1">
        <v>5.4504866399999998E-9</v>
      </c>
      <c r="P9922" s="1">
        <v>3.9699610000000001E-9</v>
      </c>
      <c r="Q9922" s="1">
        <v>2.7546759660000398E-9</v>
      </c>
      <c r="R9922" s="1">
        <v>10.95</v>
      </c>
      <c r="S9922" s="1">
        <v>3.65</v>
      </c>
      <c r="T9922" s="1">
        <v>0.01</v>
      </c>
      <c r="U9922" s="1">
        <v>558.45000000000005</v>
      </c>
      <c r="V9922" s="1">
        <f t="shared" si="617"/>
        <v>5.1991147999952428E-2</v>
      </c>
      <c r="W9922" s="1">
        <f t="shared" si="618"/>
        <v>0.81630973216250979</v>
      </c>
      <c r="X9922" s="1">
        <f t="shared" si="619"/>
        <v>365</v>
      </c>
    </row>
    <row r="9923" spans="1:24" hidden="1" x14ac:dyDescent="0.3">
      <c r="A9923" s="18" t="str">
        <f t="shared" si="616"/>
        <v>OFF - Military - Cart_2013_300</v>
      </c>
      <c r="B9923" s="1" t="s">
        <v>40</v>
      </c>
      <c r="C9923" s="1">
        <v>2020</v>
      </c>
      <c r="D9923" s="1" t="s">
        <v>183</v>
      </c>
      <c r="E9923" s="1">
        <v>2013</v>
      </c>
      <c r="F9923" s="1">
        <v>300</v>
      </c>
      <c r="G9923" s="1" t="s">
        <v>5</v>
      </c>
      <c r="H9923" s="1">
        <v>2.53552986111111E-7</v>
      </c>
      <c r="I9923" s="1">
        <v>3.0174900826446202E-7</v>
      </c>
      <c r="J9923" s="1">
        <v>3.651163E-7</v>
      </c>
      <c r="K9923" s="1">
        <v>2.6069009999999998E-6</v>
      </c>
      <c r="L9923" s="1">
        <v>3.5416039999999998E-6</v>
      </c>
      <c r="M9923" s="1">
        <v>1.5143330000000001E-3</v>
      </c>
      <c r="N9923" s="1">
        <v>2.4746269999999999E-8</v>
      </c>
      <c r="O9923" s="1">
        <v>2.2766568399999999E-8</v>
      </c>
      <c r="P9923" s="1">
        <v>1.703884E-8</v>
      </c>
      <c r="Q9923" s="1">
        <v>1.2855154508000199E-8</v>
      </c>
      <c r="R9923" s="1">
        <v>51.1</v>
      </c>
      <c r="S9923" s="1">
        <v>7.3</v>
      </c>
      <c r="T9923" s="1">
        <v>0.02</v>
      </c>
      <c r="U9923" s="1">
        <v>1438.1</v>
      </c>
      <c r="V9923" s="1">
        <f t="shared" si="617"/>
        <v>6.9477689240521279E-2</v>
      </c>
      <c r="W9923" s="1">
        <f t="shared" si="618"/>
        <v>0.81545408729009139</v>
      </c>
      <c r="X9923" s="1">
        <f t="shared" si="619"/>
        <v>365</v>
      </c>
    </row>
    <row r="9924" spans="1:24" hidden="1" x14ac:dyDescent="0.3">
      <c r="A9924" s="18" t="str">
        <f t="shared" si="616"/>
        <v>OFF - Military - Cart_2014_100</v>
      </c>
      <c r="B9924" s="1" t="s">
        <v>40</v>
      </c>
      <c r="C9924" s="1">
        <v>2020</v>
      </c>
      <c r="D9924" s="1" t="s">
        <v>183</v>
      </c>
      <c r="E9924" s="1">
        <v>2014</v>
      </c>
      <c r="F9924" s="1">
        <v>100</v>
      </c>
      <c r="G9924" s="1" t="s">
        <v>5</v>
      </c>
      <c r="H9924" s="1">
        <v>1.5550277777777699E-7</v>
      </c>
      <c r="I9924" s="1">
        <v>1.85061157024793E-7</v>
      </c>
      <c r="J9924" s="1">
        <v>2.2392399999999999E-7</v>
      </c>
      <c r="K9924" s="1">
        <v>4.3281390000000001E-6</v>
      </c>
      <c r="L9924" s="1">
        <v>3.3141880000000001E-6</v>
      </c>
      <c r="M9924" s="1">
        <v>7.6385259999999996E-4</v>
      </c>
      <c r="N9924" s="1">
        <v>1.39528E-8</v>
      </c>
      <c r="O9924" s="1">
        <v>1.2836576E-8</v>
      </c>
      <c r="P9924" s="1">
        <v>8.9603819999999998E-9</v>
      </c>
      <c r="Q9924" s="1">
        <v>6.4275772540000997E-9</v>
      </c>
      <c r="R9924" s="1">
        <v>25.55</v>
      </c>
      <c r="S9924" s="1">
        <v>10.95</v>
      </c>
      <c r="T9924" s="1">
        <v>0.03</v>
      </c>
      <c r="U9924" s="1">
        <v>886.94999999999902</v>
      </c>
      <c r="V9924" s="1">
        <f t="shared" si="617"/>
        <v>6.9088336468986086E-2</v>
      </c>
      <c r="W9924" s="1">
        <f t="shared" si="618"/>
        <v>1.2372760407782402</v>
      </c>
      <c r="X9924" s="1">
        <f t="shared" si="619"/>
        <v>365</v>
      </c>
    </row>
    <row r="9925" spans="1:24" hidden="1" x14ac:dyDescent="0.3">
      <c r="A9925" s="18" t="str">
        <f t="shared" si="616"/>
        <v>OFF - Military - Cart_2014_175</v>
      </c>
      <c r="B9925" s="1" t="s">
        <v>40</v>
      </c>
      <c r="C9925" s="1">
        <v>2020</v>
      </c>
      <c r="D9925" s="1" t="s">
        <v>183</v>
      </c>
      <c r="E9925" s="1">
        <v>2014</v>
      </c>
      <c r="F9925" s="1">
        <v>175</v>
      </c>
      <c r="G9925" s="1" t="s">
        <v>5</v>
      </c>
      <c r="H9925" s="1">
        <v>7.1873194444444395E-8</v>
      </c>
      <c r="I9925" s="1">
        <v>8.5535041322314004E-8</v>
      </c>
      <c r="J9925" s="1">
        <v>1.034974E-7</v>
      </c>
      <c r="K9925" s="1">
        <v>1.8088979999999999E-6</v>
      </c>
      <c r="L9925" s="1">
        <v>1.4022709999999999E-6</v>
      </c>
      <c r="M9925" s="1">
        <v>3.6070809999999998E-4</v>
      </c>
      <c r="N9925" s="1">
        <v>5.9755800000000002E-9</v>
      </c>
      <c r="O9925" s="1">
        <v>5.4975336000000001E-9</v>
      </c>
      <c r="P9925" s="1">
        <v>4.0585850000000002E-9</v>
      </c>
      <c r="Q9925" s="1">
        <v>2.7546759660000398E-9</v>
      </c>
      <c r="R9925" s="1">
        <v>10.95</v>
      </c>
      <c r="S9925" s="1">
        <v>3.65</v>
      </c>
      <c r="T9925" s="1">
        <v>0.01</v>
      </c>
      <c r="U9925" s="1">
        <v>558.45000000000005</v>
      </c>
      <c r="V9925" s="1">
        <f t="shared" si="617"/>
        <v>5.0716394916910247E-2</v>
      </c>
      <c r="W9925" s="1">
        <f t="shared" si="618"/>
        <v>0.83145023042126787</v>
      </c>
      <c r="X9925" s="1">
        <f t="shared" si="619"/>
        <v>365</v>
      </c>
    </row>
    <row r="9926" spans="1:24" hidden="1" x14ac:dyDescent="0.3">
      <c r="A9926" s="18" t="str">
        <f t="shared" si="616"/>
        <v>OFF - Military - Cart_2014_300</v>
      </c>
      <c r="B9926" s="1" t="s">
        <v>40</v>
      </c>
      <c r="C9926" s="1">
        <v>2020</v>
      </c>
      <c r="D9926" s="1" t="s">
        <v>183</v>
      </c>
      <c r="E9926" s="1">
        <v>2014</v>
      </c>
      <c r="F9926" s="1">
        <v>300</v>
      </c>
      <c r="G9926" s="1" t="s">
        <v>5</v>
      </c>
      <c r="H9926" s="1">
        <v>1.6967625E-7</v>
      </c>
      <c r="I9926" s="1">
        <v>2.0192876033057799E-7</v>
      </c>
      <c r="J9926" s="1">
        <v>2.4433379999999999E-7</v>
      </c>
      <c r="K9926" s="1">
        <v>2.6452359999999998E-6</v>
      </c>
      <c r="L9926" s="1">
        <v>7.1761189999999999E-7</v>
      </c>
      <c r="M9926" s="1">
        <v>1.548137E-3</v>
      </c>
      <c r="N9926" s="1">
        <v>2.5037570000000001E-8</v>
      </c>
      <c r="O9926" s="1">
        <v>2.3034564400000001E-8</v>
      </c>
      <c r="P9926" s="1">
        <v>1.74192E-8</v>
      </c>
      <c r="Q9926" s="1">
        <v>1.2855154508000199E-8</v>
      </c>
      <c r="R9926" s="1">
        <v>51.1</v>
      </c>
      <c r="S9926" s="1">
        <v>7.3</v>
      </c>
      <c r="T9926" s="1">
        <v>0.03</v>
      </c>
      <c r="U9926" s="1">
        <v>1438.1</v>
      </c>
      <c r="V9926" s="1">
        <f t="shared" si="617"/>
        <v>4.6494083740867435E-2</v>
      </c>
      <c r="W9926" s="1">
        <f t="shared" si="618"/>
        <v>0.16523009261989999</v>
      </c>
      <c r="X9926" s="1">
        <f t="shared" si="619"/>
        <v>243.33333333333334</v>
      </c>
    </row>
    <row r="9927" spans="1:24" hidden="1" x14ac:dyDescent="0.3">
      <c r="A9927" s="18" t="str">
        <f t="shared" si="616"/>
        <v>OFF - Military - Cart_2015_100</v>
      </c>
      <c r="B9927" s="1" t="s">
        <v>40</v>
      </c>
      <c r="C9927" s="1">
        <v>2020</v>
      </c>
      <c r="D9927" s="1" t="s">
        <v>183</v>
      </c>
      <c r="E9927" s="1">
        <v>2015</v>
      </c>
      <c r="F9927" s="1">
        <v>100</v>
      </c>
      <c r="G9927" s="1" t="s">
        <v>5</v>
      </c>
      <c r="H9927" s="1">
        <v>1.15737083333333E-7</v>
      </c>
      <c r="I9927" s="1">
        <v>1.3773669421487599E-7</v>
      </c>
      <c r="J9927" s="1">
        <v>1.6666140000000001E-7</v>
      </c>
      <c r="K9927" s="1">
        <v>4.3705050000000003E-6</v>
      </c>
      <c r="L9927" s="1">
        <v>1.8589220000000001E-6</v>
      </c>
      <c r="M9927" s="1">
        <v>7.7719449999999999E-4</v>
      </c>
      <c r="N9927" s="1">
        <v>1.3832969999999999E-8</v>
      </c>
      <c r="O9927" s="1">
        <v>1.2726332399999999E-8</v>
      </c>
      <c r="P9927" s="1">
        <v>9.1168909999999998E-9</v>
      </c>
      <c r="Q9927" s="1">
        <v>6.4275772540000997E-9</v>
      </c>
      <c r="R9927" s="1">
        <v>25.55</v>
      </c>
      <c r="S9927" s="1">
        <v>10.95</v>
      </c>
      <c r="T9927" s="1">
        <v>0.03</v>
      </c>
      <c r="U9927" s="1">
        <v>886.94999999999902</v>
      </c>
      <c r="V9927" s="1">
        <f t="shared" si="617"/>
        <v>5.1420834209786798E-2</v>
      </c>
      <c r="W9927" s="1">
        <f t="shared" si="618"/>
        <v>0.6939858729425028</v>
      </c>
      <c r="X9927" s="1">
        <f t="shared" si="619"/>
        <v>365</v>
      </c>
    </row>
    <row r="9928" spans="1:24" hidden="1" x14ac:dyDescent="0.3">
      <c r="A9928" s="18" t="str">
        <f t="shared" si="616"/>
        <v>OFF - Military - Cart_2015_175</v>
      </c>
      <c r="B9928" s="1" t="s">
        <v>40</v>
      </c>
      <c r="C9928" s="1">
        <v>2020</v>
      </c>
      <c r="D9928" s="1" t="s">
        <v>183</v>
      </c>
      <c r="E9928" s="1">
        <v>2015</v>
      </c>
      <c r="F9928" s="1">
        <v>175</v>
      </c>
      <c r="G9928" s="1" t="s">
        <v>5</v>
      </c>
      <c r="H9928" s="1">
        <v>3.8330881944444402E-8</v>
      </c>
      <c r="I9928" s="1">
        <v>4.56169173553719E-8</v>
      </c>
      <c r="J9928" s="1">
        <v>5.5196469999999998E-8</v>
      </c>
      <c r="K9928" s="1">
        <v>1.82666E-6</v>
      </c>
      <c r="L9928" s="1">
        <v>1.6943160000000001E-7</v>
      </c>
      <c r="M9928" s="1">
        <v>3.670085E-4</v>
      </c>
      <c r="N9928" s="1">
        <v>5.9974220000000004E-9</v>
      </c>
      <c r="O9928" s="1">
        <v>5.5176282400000001E-9</v>
      </c>
      <c r="P9928" s="1">
        <v>4.1294750000000002E-9</v>
      </c>
      <c r="Q9928" s="1">
        <v>2.7546759660000398E-9</v>
      </c>
      <c r="R9928" s="1">
        <v>10.95</v>
      </c>
      <c r="S9928" s="1">
        <v>3.65</v>
      </c>
      <c r="T9928" s="1">
        <v>0.01</v>
      </c>
      <c r="U9928" s="1">
        <v>558.45000000000005</v>
      </c>
      <c r="V9928" s="1">
        <f t="shared" si="617"/>
        <v>2.7047693667081402E-2</v>
      </c>
      <c r="W9928" s="1">
        <f t="shared" si="618"/>
        <v>0.10046128234887843</v>
      </c>
      <c r="X9928" s="1">
        <f t="shared" si="619"/>
        <v>365</v>
      </c>
    </row>
    <row r="9929" spans="1:24" hidden="1" x14ac:dyDescent="0.3">
      <c r="A9929" s="18" t="str">
        <f t="shared" si="616"/>
        <v>OFF - Military - Cart_2015_300</v>
      </c>
      <c r="B9929" s="1" t="s">
        <v>40</v>
      </c>
      <c r="C9929" s="1">
        <v>2020</v>
      </c>
      <c r="D9929" s="1" t="s">
        <v>183</v>
      </c>
      <c r="E9929" s="1">
        <v>2015</v>
      </c>
      <c r="F9929" s="1">
        <v>300</v>
      </c>
      <c r="G9929" s="1" t="s">
        <v>5</v>
      </c>
      <c r="H9929" s="1">
        <v>1.6451375000000001E-7</v>
      </c>
      <c r="I9929" s="1">
        <v>1.95784958677685E-7</v>
      </c>
      <c r="J9929" s="1">
        <v>2.368998E-7</v>
      </c>
      <c r="K9929" s="1">
        <v>2.6712329999999998E-6</v>
      </c>
      <c r="L9929" s="1">
        <v>7.2719000000000004E-7</v>
      </c>
      <c r="M9929" s="1">
        <v>1.575178E-3</v>
      </c>
      <c r="N9929" s="1">
        <v>2.5209220000000002E-8</v>
      </c>
      <c r="O9929" s="1">
        <v>2.3192482399999998E-8</v>
      </c>
      <c r="P9929" s="1">
        <v>1.772345E-8</v>
      </c>
      <c r="Q9929" s="1">
        <v>1.2855154508000199E-8</v>
      </c>
      <c r="R9929" s="1">
        <v>51.1</v>
      </c>
      <c r="S9929" s="1">
        <v>7.3</v>
      </c>
      <c r="T9929" s="1">
        <v>0.03</v>
      </c>
      <c r="U9929" s="1">
        <v>1438.1</v>
      </c>
      <c r="V9929" s="1">
        <f t="shared" si="617"/>
        <v>4.5079473815717364E-2</v>
      </c>
      <c r="W9929" s="1">
        <f t="shared" si="618"/>
        <v>0.16743544951284264</v>
      </c>
      <c r="X9929" s="1">
        <f t="shared" si="619"/>
        <v>243.33333333333334</v>
      </c>
    </row>
    <row r="9930" spans="1:24" hidden="1" x14ac:dyDescent="0.3">
      <c r="A9930" s="18" t="str">
        <f t="shared" ref="A9930:A9993" si="620">D9930&amp;"_"&amp;E9930&amp;"_"&amp;F9930</f>
        <v>OFF - Military - Cart_2016_100</v>
      </c>
      <c r="B9930" s="1" t="s">
        <v>40</v>
      </c>
      <c r="C9930" s="1">
        <v>2020</v>
      </c>
      <c r="D9930" s="1" t="s">
        <v>183</v>
      </c>
      <c r="E9930" s="1">
        <v>2016</v>
      </c>
      <c r="F9930" s="1">
        <v>100</v>
      </c>
      <c r="G9930" s="1" t="s">
        <v>5</v>
      </c>
      <c r="H9930" s="1">
        <v>1.11304930555555E-7</v>
      </c>
      <c r="I9930" s="1">
        <v>1.3246206611570199E-7</v>
      </c>
      <c r="J9930" s="1">
        <v>1.6027909999999999E-7</v>
      </c>
      <c r="K9930" s="1">
        <v>4.3977490000000001E-6</v>
      </c>
      <c r="L9930" s="1">
        <v>1.8774269999999999E-6</v>
      </c>
      <c r="M9930" s="1">
        <v>7.8803130000000001E-4</v>
      </c>
      <c r="N9930" s="1">
        <v>1.365725E-8</v>
      </c>
      <c r="O9930" s="1">
        <v>1.2564669999999999E-8</v>
      </c>
      <c r="P9930" s="1">
        <v>9.2440110000000001E-9</v>
      </c>
      <c r="Q9930" s="1">
        <v>6.4275772540000997E-9</v>
      </c>
      <c r="R9930" s="1">
        <v>25.55</v>
      </c>
      <c r="S9930" s="1">
        <v>10.95</v>
      </c>
      <c r="T9930" s="1">
        <v>0.03</v>
      </c>
      <c r="U9930" s="1">
        <v>886.94999999999902</v>
      </c>
      <c r="V9930" s="1">
        <f t="shared" si="617"/>
        <v>4.9451672843224707E-2</v>
      </c>
      <c r="W9930" s="1">
        <f t="shared" si="618"/>
        <v>0.70089429006748227</v>
      </c>
      <c r="X9930" s="1">
        <f t="shared" si="619"/>
        <v>365</v>
      </c>
    </row>
    <row r="9931" spans="1:24" hidden="1" x14ac:dyDescent="0.3">
      <c r="A9931" s="18" t="str">
        <f t="shared" si="620"/>
        <v>OFF - Military - Cart_2016_175</v>
      </c>
      <c r="B9931" s="1" t="s">
        <v>40</v>
      </c>
      <c r="C9931" s="1">
        <v>2020</v>
      </c>
      <c r="D9931" s="1" t="s">
        <v>183</v>
      </c>
      <c r="E9931" s="1">
        <v>2016</v>
      </c>
      <c r="F9931" s="1">
        <v>175</v>
      </c>
      <c r="G9931" s="1" t="s">
        <v>5</v>
      </c>
      <c r="H9931" s="1">
        <v>3.6945597222222203E-8</v>
      </c>
      <c r="I9931" s="1">
        <v>4.39683140495867E-8</v>
      </c>
      <c r="J9931" s="1">
        <v>5.320166E-8</v>
      </c>
      <c r="K9931" s="1">
        <v>1.8381039999999999E-6</v>
      </c>
      <c r="L9931" s="1">
        <v>1.7109570000000001E-7</v>
      </c>
      <c r="M9931" s="1">
        <v>3.7212589999999999E-4</v>
      </c>
      <c r="N9931" s="1">
        <v>5.9973620000000003E-9</v>
      </c>
      <c r="O9931" s="1">
        <v>5.5175730399999999E-9</v>
      </c>
      <c r="P9931" s="1">
        <v>4.1870540000000004E-9</v>
      </c>
      <c r="Q9931" s="1">
        <v>2.7546759660000398E-9</v>
      </c>
      <c r="R9931" s="1">
        <v>10.95</v>
      </c>
      <c r="S9931" s="1">
        <v>3.65</v>
      </c>
      <c r="T9931" s="1">
        <v>0.01</v>
      </c>
      <c r="U9931" s="1">
        <v>558.45000000000005</v>
      </c>
      <c r="V9931" s="1">
        <f t="shared" ref="V9931:V9994" si="621">IFERROR(CONVERT(I9931,"ton","g")*365/U9931,0)</f>
        <v>2.6070185326348139E-2</v>
      </c>
      <c r="W9931" s="1">
        <f t="shared" ref="W9931:W9994" si="622">IFERROR(CONVERT(L9931,"ton","g")*365/U9931,0)</f>
        <v>0.10144797916314902</v>
      </c>
      <c r="X9931" s="1">
        <f t="shared" ref="X9931:X9994" si="623">S9931/T9931</f>
        <v>365</v>
      </c>
    </row>
    <row r="9932" spans="1:24" hidden="1" x14ac:dyDescent="0.3">
      <c r="A9932" s="18" t="str">
        <f t="shared" si="620"/>
        <v>OFF - Military - Cart_2016_300</v>
      </c>
      <c r="B9932" s="1" t="s">
        <v>40</v>
      </c>
      <c r="C9932" s="1">
        <v>2020</v>
      </c>
      <c r="D9932" s="1" t="s">
        <v>183</v>
      </c>
      <c r="E9932" s="1">
        <v>2016</v>
      </c>
      <c r="F9932" s="1">
        <v>300</v>
      </c>
      <c r="G9932" s="1" t="s">
        <v>5</v>
      </c>
      <c r="H9932" s="1">
        <v>1.5856826388888799E-7</v>
      </c>
      <c r="I9932" s="1">
        <v>1.8870933884297501E-7</v>
      </c>
      <c r="J9932" s="1">
        <v>2.2833829999999999E-7</v>
      </c>
      <c r="K9932" s="1">
        <v>2.6879929999999999E-6</v>
      </c>
      <c r="L9932" s="1">
        <v>7.3433249999999995E-7</v>
      </c>
      <c r="M9932" s="1">
        <v>1.597142E-3</v>
      </c>
      <c r="N9932" s="1">
        <v>2.529135E-8</v>
      </c>
      <c r="O9932" s="1">
        <v>2.3268042E-8</v>
      </c>
      <c r="P9932" s="1">
        <v>1.7970580000000001E-8</v>
      </c>
      <c r="Q9932" s="1">
        <v>1.2855154508000199E-8</v>
      </c>
      <c r="R9932" s="1">
        <v>51.1</v>
      </c>
      <c r="S9932" s="1">
        <v>7.3</v>
      </c>
      <c r="T9932" s="1">
        <v>0.03</v>
      </c>
      <c r="U9932" s="1">
        <v>1438.1</v>
      </c>
      <c r="V9932" s="1">
        <f t="shared" si="621"/>
        <v>4.3450312815694461E-2</v>
      </c>
      <c r="W9932" s="1">
        <f t="shared" si="622"/>
        <v>0.16908000966651016</v>
      </c>
      <c r="X9932" s="1">
        <f t="shared" si="623"/>
        <v>243.33333333333334</v>
      </c>
    </row>
    <row r="9933" spans="1:24" hidden="1" x14ac:dyDescent="0.3">
      <c r="A9933" s="18" t="str">
        <f t="shared" si="620"/>
        <v>OFF - Military - Cart_2017_100</v>
      </c>
      <c r="B9933" s="1" t="s">
        <v>40</v>
      </c>
      <c r="C9933" s="1">
        <v>2020</v>
      </c>
      <c r="D9933" s="1" t="s">
        <v>183</v>
      </c>
      <c r="E9933" s="1">
        <v>2017</v>
      </c>
      <c r="F9933" s="1">
        <v>100</v>
      </c>
      <c r="G9933" s="1" t="s">
        <v>5</v>
      </c>
      <c r="H9933" s="1">
        <v>1.06930972222222E-7</v>
      </c>
      <c r="I9933" s="1">
        <v>1.2725669421487599E-7</v>
      </c>
      <c r="J9933" s="1">
        <v>1.5398060000000001E-7</v>
      </c>
      <c r="K9933" s="1">
        <v>4.4333740000000003E-6</v>
      </c>
      <c r="L9933" s="1">
        <v>1.899717E-6</v>
      </c>
      <c r="M9933" s="1">
        <v>8.0054859999999998E-4</v>
      </c>
      <c r="N9933" s="1">
        <v>1.349973E-8</v>
      </c>
      <c r="O9933" s="1">
        <v>1.24197516E-8</v>
      </c>
      <c r="P9933" s="1">
        <v>9.3908449999999997E-9</v>
      </c>
      <c r="Q9933" s="1">
        <v>6.4275772540000997E-9</v>
      </c>
      <c r="R9933" s="1">
        <v>25.55</v>
      </c>
      <c r="S9933" s="1">
        <v>10.95</v>
      </c>
      <c r="T9933" s="1">
        <v>0.03</v>
      </c>
      <c r="U9933" s="1">
        <v>886.94999999999902</v>
      </c>
      <c r="V9933" s="1">
        <f t="shared" si="621"/>
        <v>4.7508366689128355E-2</v>
      </c>
      <c r="W9933" s="1">
        <f t="shared" si="622"/>
        <v>0.7092157500899513</v>
      </c>
      <c r="X9933" s="1">
        <f t="shared" si="623"/>
        <v>365</v>
      </c>
    </row>
    <row r="9934" spans="1:24" hidden="1" x14ac:dyDescent="0.3">
      <c r="A9934" s="18" t="str">
        <f t="shared" si="620"/>
        <v>OFF - Military - Cart_2017_175</v>
      </c>
      <c r="B9934" s="1" t="s">
        <v>40</v>
      </c>
      <c r="C9934" s="1">
        <v>2020</v>
      </c>
      <c r="D9934" s="1" t="s">
        <v>183</v>
      </c>
      <c r="E9934" s="1">
        <v>2017</v>
      </c>
      <c r="F9934" s="1">
        <v>175</v>
      </c>
      <c r="G9934" s="1" t="s">
        <v>5</v>
      </c>
      <c r="H9934" s="1">
        <v>3.55822083333333E-8</v>
      </c>
      <c r="I9934" s="1">
        <v>4.23457685950413E-8</v>
      </c>
      <c r="J9934" s="1">
        <v>5.1238380000000001E-8</v>
      </c>
      <c r="K9934" s="1">
        <v>1.853052E-6</v>
      </c>
      <c r="L9934" s="1">
        <v>1.7310400000000001E-7</v>
      </c>
      <c r="M9934" s="1">
        <v>3.780368E-4</v>
      </c>
      <c r="N9934" s="1">
        <v>6.0076120000000003E-9</v>
      </c>
      <c r="O9934" s="1">
        <v>5.5270030399999999E-9</v>
      </c>
      <c r="P9934" s="1">
        <v>4.2535630000000001E-9</v>
      </c>
      <c r="Q9934" s="1">
        <v>2.7546759660000398E-9</v>
      </c>
      <c r="R9934" s="1">
        <v>10.95</v>
      </c>
      <c r="S9934" s="1">
        <v>3.65</v>
      </c>
      <c r="T9934" s="1">
        <v>0.01</v>
      </c>
      <c r="U9934" s="1">
        <v>558.45000000000005</v>
      </c>
      <c r="V9934" s="1">
        <f t="shared" si="621"/>
        <v>2.510812749868804E-2</v>
      </c>
      <c r="W9934" s="1">
        <f t="shared" si="622"/>
        <v>0.10263876289735946</v>
      </c>
      <c r="X9934" s="1">
        <f t="shared" si="623"/>
        <v>365</v>
      </c>
    </row>
    <row r="9935" spans="1:24" hidden="1" x14ac:dyDescent="0.3">
      <c r="A9935" s="18" t="str">
        <f t="shared" si="620"/>
        <v>OFF - Military - Cart_2017_300</v>
      </c>
      <c r="B9935" s="1" t="s">
        <v>40</v>
      </c>
      <c r="C9935" s="1">
        <v>2020</v>
      </c>
      <c r="D9935" s="1" t="s">
        <v>183</v>
      </c>
      <c r="E9935" s="1">
        <v>2017</v>
      </c>
      <c r="F9935" s="1">
        <v>300</v>
      </c>
      <c r="G9935" s="1" t="s">
        <v>5</v>
      </c>
      <c r="H9935" s="1">
        <v>1.52716597222222E-7</v>
      </c>
      <c r="I9935" s="1">
        <v>1.8174537190082601E-7</v>
      </c>
      <c r="J9935" s="1">
        <v>2.199119E-7</v>
      </c>
      <c r="K9935" s="1">
        <v>2.709875E-6</v>
      </c>
      <c r="L9935" s="1">
        <v>7.4295170000000004E-7</v>
      </c>
      <c r="M9935" s="1">
        <v>1.62251E-3</v>
      </c>
      <c r="N9935" s="1">
        <v>2.5419419999999999E-8</v>
      </c>
      <c r="O9935" s="1">
        <v>2.3385866399999999E-8</v>
      </c>
      <c r="P9935" s="1">
        <v>1.8256020000000001E-8</v>
      </c>
      <c r="Q9935" s="1">
        <v>1.37733798300002E-8</v>
      </c>
      <c r="R9935" s="1">
        <v>54.75</v>
      </c>
      <c r="S9935" s="1">
        <v>7.3</v>
      </c>
      <c r="T9935" s="1">
        <v>0.03</v>
      </c>
      <c r="U9935" s="1">
        <v>1438.1</v>
      </c>
      <c r="V9935" s="1">
        <f t="shared" si="621"/>
        <v>4.1846859886815774E-2</v>
      </c>
      <c r="W9935" s="1">
        <f t="shared" si="622"/>
        <v>0.1710645798977305</v>
      </c>
      <c r="X9935" s="1">
        <f t="shared" si="623"/>
        <v>243.33333333333334</v>
      </c>
    </row>
    <row r="9936" spans="1:24" hidden="1" x14ac:dyDescent="0.3">
      <c r="A9936" s="18" t="str">
        <f t="shared" si="620"/>
        <v>OFF - Military - Cart_2018_100</v>
      </c>
      <c r="B9936" s="1" t="s">
        <v>40</v>
      </c>
      <c r="C9936" s="1">
        <v>2020</v>
      </c>
      <c r="D9936" s="1" t="s">
        <v>183</v>
      </c>
      <c r="E9936" s="1">
        <v>2018</v>
      </c>
      <c r="F9936" s="1">
        <v>100</v>
      </c>
      <c r="G9936" s="1" t="s">
        <v>5</v>
      </c>
      <c r="H9936" s="1">
        <v>1.0204708333333301E-7</v>
      </c>
      <c r="I9936" s="1">
        <v>1.2144446280991699E-7</v>
      </c>
      <c r="J9936" s="1">
        <v>1.4694779999999999E-7</v>
      </c>
      <c r="K9936" s="1">
        <v>4.4540519999999998E-6</v>
      </c>
      <c r="L9936" s="1">
        <v>1.9158029999999998E-6</v>
      </c>
      <c r="M9936" s="1">
        <v>8.1054070000000002E-4</v>
      </c>
      <c r="N9936" s="1">
        <v>1.328909E-8</v>
      </c>
      <c r="O9936" s="1">
        <v>1.2225962799999999E-8</v>
      </c>
      <c r="P9936" s="1">
        <v>9.5080590000000004E-9</v>
      </c>
      <c r="Q9936" s="1">
        <v>6.4275772540000997E-9</v>
      </c>
      <c r="R9936" s="1">
        <v>25.55</v>
      </c>
      <c r="S9936" s="1">
        <v>10.95</v>
      </c>
      <c r="T9936" s="1">
        <v>0.03</v>
      </c>
      <c r="U9936" s="1">
        <v>886.94999999999902</v>
      </c>
      <c r="V9936" s="1">
        <f t="shared" si="621"/>
        <v>4.5338503464466801E-2</v>
      </c>
      <c r="W9936" s="1">
        <f t="shared" si="622"/>
        <v>0.71522108907251924</v>
      </c>
      <c r="X9936" s="1">
        <f t="shared" si="623"/>
        <v>365</v>
      </c>
    </row>
    <row r="9937" spans="1:24" hidden="1" x14ac:dyDescent="0.3">
      <c r="A9937" s="18" t="str">
        <f t="shared" si="620"/>
        <v>OFF - Military - Cart_2018_175</v>
      </c>
      <c r="B9937" s="1" t="s">
        <v>40</v>
      </c>
      <c r="C9937" s="1">
        <v>2020</v>
      </c>
      <c r="D9937" s="1" t="s">
        <v>183</v>
      </c>
      <c r="E9937" s="1">
        <v>2018</v>
      </c>
      <c r="F9937" s="1">
        <v>175</v>
      </c>
      <c r="G9937" s="1" t="s">
        <v>5</v>
      </c>
      <c r="H9937" s="1">
        <v>3.4051749999999999E-8</v>
      </c>
      <c r="I9937" s="1">
        <v>4.0524396694214803E-8</v>
      </c>
      <c r="J9937" s="1">
        <v>4.9034520000000001E-8</v>
      </c>
      <c r="K9937" s="1">
        <v>1.8617549999999999E-6</v>
      </c>
      <c r="L9937" s="1">
        <v>1.745464E-7</v>
      </c>
      <c r="M9937" s="1">
        <v>3.827554E-4</v>
      </c>
      <c r="N9937" s="1">
        <v>5.9965219999999997E-9</v>
      </c>
      <c r="O9937" s="1">
        <v>5.5168002400000001E-9</v>
      </c>
      <c r="P9937" s="1">
        <v>4.3066539999999998E-9</v>
      </c>
      <c r="Q9937" s="1">
        <v>2.7546759660000398E-9</v>
      </c>
      <c r="R9937" s="1">
        <v>10.95</v>
      </c>
      <c r="S9937" s="1">
        <v>3.65</v>
      </c>
      <c r="T9937" s="1">
        <v>0.01</v>
      </c>
      <c r="U9937" s="1">
        <v>558.45000000000005</v>
      </c>
      <c r="V9937" s="1">
        <f t="shared" si="621"/>
        <v>2.4028179267122949E-2</v>
      </c>
      <c r="W9937" s="1">
        <f t="shared" si="622"/>
        <v>0.10349400686401046</v>
      </c>
      <c r="X9937" s="1">
        <f t="shared" si="623"/>
        <v>365</v>
      </c>
    </row>
    <row r="9938" spans="1:24" hidden="1" x14ac:dyDescent="0.3">
      <c r="A9938" s="18" t="str">
        <f t="shared" si="620"/>
        <v>OFF - Military - Cart_2018_300</v>
      </c>
      <c r="B9938" s="1" t="s">
        <v>40</v>
      </c>
      <c r="C9938" s="1">
        <v>2020</v>
      </c>
      <c r="D9938" s="1" t="s">
        <v>183</v>
      </c>
      <c r="E9938" s="1">
        <v>2018</v>
      </c>
      <c r="F9938" s="1">
        <v>300</v>
      </c>
      <c r="G9938" s="1" t="s">
        <v>5</v>
      </c>
      <c r="H9938" s="1">
        <v>1.46147986111111E-7</v>
      </c>
      <c r="I9938" s="1">
        <v>1.7392818181818101E-7</v>
      </c>
      <c r="J9938" s="1">
        <v>2.104531E-7</v>
      </c>
      <c r="K9938" s="1">
        <v>2.7226270000000001E-6</v>
      </c>
      <c r="L9938" s="1">
        <v>7.4914220000000004E-7</v>
      </c>
      <c r="M9938" s="1">
        <v>1.6427620000000001E-3</v>
      </c>
      <c r="N9938" s="1">
        <v>2.5459629999999999E-8</v>
      </c>
      <c r="O9938" s="1">
        <v>2.3422859599999999E-8</v>
      </c>
      <c r="P9938" s="1">
        <v>1.84839E-8</v>
      </c>
      <c r="Q9938" s="1">
        <v>1.37733798300002E-8</v>
      </c>
      <c r="R9938" s="1">
        <v>54.75</v>
      </c>
      <c r="S9938" s="1">
        <v>7.3</v>
      </c>
      <c r="T9938" s="1">
        <v>0.03</v>
      </c>
      <c r="U9938" s="1">
        <v>1438.1</v>
      </c>
      <c r="V9938" s="1">
        <f t="shared" si="621"/>
        <v>4.0046952386141949E-2</v>
      </c>
      <c r="W9938" s="1">
        <f t="shared" si="622"/>
        <v>0.17248994211422033</v>
      </c>
      <c r="X9938" s="1">
        <f t="shared" si="623"/>
        <v>243.33333333333334</v>
      </c>
    </row>
    <row r="9939" spans="1:24" hidden="1" x14ac:dyDescent="0.3">
      <c r="A9939" s="18" t="str">
        <f t="shared" si="620"/>
        <v>OFF - Military - Cart_2019_100</v>
      </c>
      <c r="B9939" s="1" t="s">
        <v>40</v>
      </c>
      <c r="C9939" s="1">
        <v>2020</v>
      </c>
      <c r="D9939" s="1" t="s">
        <v>183</v>
      </c>
      <c r="E9939" s="1">
        <v>2019</v>
      </c>
      <c r="F9939" s="1">
        <v>100</v>
      </c>
      <c r="G9939" s="1" t="s">
        <v>5</v>
      </c>
      <c r="H9939" s="1">
        <v>9.7111736111111094E-8</v>
      </c>
      <c r="I9939" s="1">
        <v>1.15570991735537E-7</v>
      </c>
      <c r="J9939" s="1">
        <v>1.398409E-7</v>
      </c>
      <c r="K9939" s="1">
        <v>4.4785770000000002E-6</v>
      </c>
      <c r="L9939" s="1">
        <v>1.933731E-6</v>
      </c>
      <c r="M9939" s="1">
        <v>8.2139530000000004E-4</v>
      </c>
      <c r="N9939" s="1">
        <v>1.3082850000000001E-8</v>
      </c>
      <c r="O9939" s="1">
        <v>1.2036222000000001E-8</v>
      </c>
      <c r="P9939" s="1">
        <v>9.6353879999999995E-9</v>
      </c>
      <c r="Q9939" s="1">
        <v>6.4275772540000997E-9</v>
      </c>
      <c r="R9939" s="1">
        <v>25.55</v>
      </c>
      <c r="S9939" s="1">
        <v>10.95</v>
      </c>
      <c r="T9939" s="1">
        <v>0.03</v>
      </c>
      <c r="U9939" s="1">
        <v>886.94999999999902</v>
      </c>
      <c r="V9939" s="1">
        <f t="shared" si="621"/>
        <v>4.3145777814463125E-2</v>
      </c>
      <c r="W9939" s="1">
        <f t="shared" si="622"/>
        <v>0.7219140964876305</v>
      </c>
      <c r="X9939" s="1">
        <f t="shared" si="623"/>
        <v>365</v>
      </c>
    </row>
    <row r="9940" spans="1:24" hidden="1" x14ac:dyDescent="0.3">
      <c r="A9940" s="18" t="str">
        <f t="shared" si="620"/>
        <v>OFF - Military - Cart_2019_175</v>
      </c>
      <c r="B9940" s="1" t="s">
        <v>40</v>
      </c>
      <c r="C9940" s="1">
        <v>2020</v>
      </c>
      <c r="D9940" s="1" t="s">
        <v>183</v>
      </c>
      <c r="E9940" s="1">
        <v>2019</v>
      </c>
      <c r="F9940" s="1">
        <v>175</v>
      </c>
      <c r="G9940" s="1" t="s">
        <v>5</v>
      </c>
      <c r="H9940" s="1">
        <v>3.2506736111111098E-8</v>
      </c>
      <c r="I9940" s="1">
        <v>3.8685702479338801E-8</v>
      </c>
      <c r="J9940" s="1">
        <v>4.6809699999999997E-8</v>
      </c>
      <c r="K9940" s="1">
        <v>1.872067E-6</v>
      </c>
      <c r="L9940" s="1">
        <v>1.7615589999999999E-7</v>
      </c>
      <c r="M9940" s="1">
        <v>3.878811E-4</v>
      </c>
      <c r="N9940" s="1">
        <v>5.9896000000000001E-9</v>
      </c>
      <c r="O9940" s="1">
        <v>5.5104319999999998E-9</v>
      </c>
      <c r="P9940" s="1">
        <v>4.3643279999999997E-9</v>
      </c>
      <c r="Q9940" s="1">
        <v>3.6729012880000598E-9</v>
      </c>
      <c r="R9940" s="1">
        <v>14.6</v>
      </c>
      <c r="S9940" s="1">
        <v>3.65</v>
      </c>
      <c r="T9940" s="1">
        <v>0.01</v>
      </c>
      <c r="U9940" s="1">
        <v>558.45000000000005</v>
      </c>
      <c r="V9940" s="1">
        <f t="shared" si="621"/>
        <v>2.2937960095056421E-2</v>
      </c>
      <c r="W9940" s="1">
        <f t="shared" si="622"/>
        <v>0.10444832963461828</v>
      </c>
      <c r="X9940" s="1">
        <f t="shared" si="623"/>
        <v>365</v>
      </c>
    </row>
    <row r="9941" spans="1:24" hidden="1" x14ac:dyDescent="0.3">
      <c r="A9941" s="18" t="str">
        <f t="shared" si="620"/>
        <v>OFF - Military - Cart_2019_300</v>
      </c>
      <c r="B9941" s="1" t="s">
        <v>40</v>
      </c>
      <c r="C9941" s="1">
        <v>2020</v>
      </c>
      <c r="D9941" s="1" t="s">
        <v>183</v>
      </c>
      <c r="E9941" s="1">
        <v>2019</v>
      </c>
      <c r="F9941" s="1">
        <v>300</v>
      </c>
      <c r="G9941" s="1" t="s">
        <v>5</v>
      </c>
      <c r="H9941" s="1">
        <v>1.3951687499999999E-7</v>
      </c>
      <c r="I9941" s="1">
        <v>1.66036611570247E-7</v>
      </c>
      <c r="J9941" s="1">
        <v>2.0090430000000001E-7</v>
      </c>
      <c r="K9941" s="1">
        <v>2.7377320000000001E-6</v>
      </c>
      <c r="L9941" s="1">
        <v>7.5605029999999997E-7</v>
      </c>
      <c r="M9941" s="1">
        <v>1.664762E-3</v>
      </c>
      <c r="N9941" s="1">
        <v>2.5519799999999999E-8</v>
      </c>
      <c r="O9941" s="1">
        <v>2.3478216E-8</v>
      </c>
      <c r="P9941" s="1">
        <v>1.8731429999999999E-8</v>
      </c>
      <c r="Q9941" s="1">
        <v>1.37733798300002E-8</v>
      </c>
      <c r="R9941" s="1">
        <v>54.75</v>
      </c>
      <c r="S9941" s="1">
        <v>7.3</v>
      </c>
      <c r="T9941" s="1">
        <v>0.03</v>
      </c>
      <c r="U9941" s="1">
        <v>1438.1</v>
      </c>
      <c r="V9941" s="1">
        <f t="shared" si="621"/>
        <v>3.8229918857318662E-2</v>
      </c>
      <c r="W9941" s="1">
        <f t="shared" si="622"/>
        <v>0.17408053168335585</v>
      </c>
      <c r="X9941" s="1">
        <f t="shared" si="623"/>
        <v>243.33333333333334</v>
      </c>
    </row>
    <row r="9942" spans="1:24" hidden="1" x14ac:dyDescent="0.3">
      <c r="A9942" s="18" t="str">
        <f t="shared" si="620"/>
        <v>OFF - Military - Cart_2020_100</v>
      </c>
      <c r="B9942" s="1" t="s">
        <v>40</v>
      </c>
      <c r="C9942" s="1">
        <v>2020</v>
      </c>
      <c r="D9942" s="1" t="s">
        <v>183</v>
      </c>
      <c r="E9942" s="1">
        <v>2020</v>
      </c>
      <c r="F9942" s="1">
        <v>100</v>
      </c>
      <c r="G9942" s="1" t="s">
        <v>5</v>
      </c>
      <c r="H9942" s="1">
        <v>9.1732500000000004E-8</v>
      </c>
      <c r="I9942" s="1">
        <v>1.09169256198347E-7</v>
      </c>
      <c r="J9942" s="1">
        <v>1.3209480000000001E-7</v>
      </c>
      <c r="K9942" s="1">
        <v>4.4886009999999999E-6</v>
      </c>
      <c r="L9942" s="1">
        <v>1.9455720000000001E-6</v>
      </c>
      <c r="M9942" s="1">
        <v>8.2974090000000002E-4</v>
      </c>
      <c r="N9942" s="1">
        <v>1.282766E-8</v>
      </c>
      <c r="O9942" s="1">
        <v>1.18014472E-8</v>
      </c>
      <c r="P9942" s="1">
        <v>9.7332870000000007E-9</v>
      </c>
      <c r="Q9942" s="1">
        <v>7.3458025760001197E-9</v>
      </c>
      <c r="R9942" s="1">
        <v>29.2</v>
      </c>
      <c r="S9942" s="1">
        <v>10.95</v>
      </c>
      <c r="T9942" s="1">
        <v>0.03</v>
      </c>
      <c r="U9942" s="1">
        <v>886.94999999999902</v>
      </c>
      <c r="V9942" s="1">
        <f t="shared" si="621"/>
        <v>4.0755836749090911E-2</v>
      </c>
      <c r="W9942" s="1">
        <f t="shared" si="622"/>
        <v>0.72633466212809961</v>
      </c>
      <c r="X9942" s="1">
        <f t="shared" si="623"/>
        <v>365</v>
      </c>
    </row>
    <row r="9943" spans="1:24" hidden="1" x14ac:dyDescent="0.3">
      <c r="A9943" s="18" t="str">
        <f t="shared" si="620"/>
        <v>OFF - Military - Cart_2020_175</v>
      </c>
      <c r="B9943" s="1" t="s">
        <v>40</v>
      </c>
      <c r="C9943" s="1">
        <v>2020</v>
      </c>
      <c r="D9943" s="1" t="s">
        <v>183</v>
      </c>
      <c r="E9943" s="1">
        <v>2020</v>
      </c>
      <c r="F9943" s="1">
        <v>175</v>
      </c>
      <c r="G9943" s="1" t="s">
        <v>5</v>
      </c>
      <c r="H9943" s="1">
        <v>3.08156458333333E-8</v>
      </c>
      <c r="I9943" s="1">
        <v>3.6673165289256203E-8</v>
      </c>
      <c r="J9943" s="1">
        <v>4.4374530000000001E-8</v>
      </c>
      <c r="K9943" s="1">
        <v>1.8763200000000001E-6</v>
      </c>
      <c r="L9943" s="1">
        <v>1.7721040000000001E-7</v>
      </c>
      <c r="M9943" s="1">
        <v>3.9182209999999998E-4</v>
      </c>
      <c r="N9943" s="1">
        <v>5.9623419999999997E-9</v>
      </c>
      <c r="O9943" s="1">
        <v>5.4853546399999999E-9</v>
      </c>
      <c r="P9943" s="1">
        <v>4.4086699999999998E-9</v>
      </c>
      <c r="Q9943" s="1">
        <v>3.6729012880000598E-9</v>
      </c>
      <c r="R9943" s="1">
        <v>14.6</v>
      </c>
      <c r="S9943" s="1">
        <v>3.65</v>
      </c>
      <c r="T9943" s="1">
        <v>0.01</v>
      </c>
      <c r="U9943" s="1">
        <v>558.45000000000005</v>
      </c>
      <c r="V9943" s="1">
        <f t="shared" si="621"/>
        <v>2.1744663998634579E-2</v>
      </c>
      <c r="W9943" s="1">
        <f t="shared" si="622"/>
        <v>0.10507357558777515</v>
      </c>
      <c r="X9943" s="1">
        <f t="shared" si="623"/>
        <v>365</v>
      </c>
    </row>
    <row r="9944" spans="1:24" hidden="1" x14ac:dyDescent="0.3">
      <c r="A9944" s="18" t="str">
        <f t="shared" si="620"/>
        <v>OFF - Military - Cart_2020_300</v>
      </c>
      <c r="B9944" s="1" t="s">
        <v>40</v>
      </c>
      <c r="C9944" s="1">
        <v>2020</v>
      </c>
      <c r="D9944" s="1" t="s">
        <v>183</v>
      </c>
      <c r="E9944" s="1">
        <v>2020</v>
      </c>
      <c r="F9944" s="1">
        <v>300</v>
      </c>
      <c r="G9944" s="1" t="s">
        <v>5</v>
      </c>
      <c r="H9944" s="1">
        <v>1.3225888888888801E-7</v>
      </c>
      <c r="I9944" s="1">
        <v>1.57399008264462E-7</v>
      </c>
      <c r="J9944" s="1">
        <v>1.9045280000000001E-7</v>
      </c>
      <c r="K9944" s="1">
        <v>2.7439760000000001E-6</v>
      </c>
      <c r="L9944" s="1">
        <v>7.6057620000000003E-7</v>
      </c>
      <c r="M9944" s="1">
        <v>1.681676E-3</v>
      </c>
      <c r="N9944" s="1">
        <v>2.5495459999999999E-8</v>
      </c>
      <c r="O9944" s="1">
        <v>2.3455823199999899E-8</v>
      </c>
      <c r="P9944" s="1">
        <v>1.8921739999999999E-8</v>
      </c>
      <c r="Q9944" s="1">
        <v>1.37733798300002E-8</v>
      </c>
      <c r="R9944" s="1">
        <v>54.75</v>
      </c>
      <c r="S9944" s="1">
        <v>7.3</v>
      </c>
      <c r="T9944" s="1">
        <v>0.03</v>
      </c>
      <c r="U9944" s="1">
        <v>1438.1</v>
      </c>
      <c r="V9944" s="1">
        <f t="shared" si="621"/>
        <v>3.6241111266155791E-2</v>
      </c>
      <c r="W9944" s="1">
        <f t="shared" si="622"/>
        <v>0.17512261985969241</v>
      </c>
      <c r="X9944" s="1">
        <f t="shared" si="623"/>
        <v>243.33333333333334</v>
      </c>
    </row>
    <row r="9945" spans="1:24" hidden="1" x14ac:dyDescent="0.3">
      <c r="A9945" s="18" t="str">
        <f t="shared" si="620"/>
        <v>OFF - Military - Communications_1989_50</v>
      </c>
      <c r="B9945" s="1" t="s">
        <v>40</v>
      </c>
      <c r="C9945" s="1">
        <v>2020</v>
      </c>
      <c r="D9945" s="1" t="s">
        <v>184</v>
      </c>
      <c r="E9945" s="1">
        <v>1989</v>
      </c>
      <c r="F9945" s="1">
        <v>50</v>
      </c>
      <c r="G9945" s="1" t="s">
        <v>5</v>
      </c>
      <c r="H9945" s="1">
        <v>4.0430736111111099E-9</v>
      </c>
      <c r="I9945" s="1">
        <v>4.8115917355371896E-9</v>
      </c>
      <c r="J9945" s="1">
        <v>5.822026E-9</v>
      </c>
      <c r="K9945" s="1">
        <v>1.198617E-8</v>
      </c>
      <c r="L9945" s="1">
        <v>8.8711689999999998E-9</v>
      </c>
      <c r="M9945" s="1">
        <v>6.8633539999999998E-7</v>
      </c>
      <c r="N9945" s="1">
        <v>1.1525279999999999E-9</v>
      </c>
      <c r="O9945" s="1">
        <v>1.0603257599999999E-9</v>
      </c>
      <c r="P9945" s="1">
        <v>8.8726029999999993E-12</v>
      </c>
      <c r="Q9945" s="1">
        <v>0</v>
      </c>
      <c r="R9945" s="1">
        <v>0</v>
      </c>
      <c r="S9945" s="1">
        <v>0</v>
      </c>
      <c r="T9945" s="1">
        <v>0</v>
      </c>
      <c r="U9945" s="1">
        <v>0</v>
      </c>
      <c r="V9945" s="1">
        <f t="shared" si="621"/>
        <v>0</v>
      </c>
      <c r="W9945" s="1">
        <f t="shared" si="622"/>
        <v>0</v>
      </c>
      <c r="X9945" s="1" t="e">
        <f t="shared" si="623"/>
        <v>#DIV/0!</v>
      </c>
    </row>
    <row r="9946" spans="1:24" hidden="1" x14ac:dyDescent="0.3">
      <c r="A9946" s="18" t="str">
        <f t="shared" si="620"/>
        <v>OFF - Military - Communications_1989_100</v>
      </c>
      <c r="B9946" s="1" t="s">
        <v>40</v>
      </c>
      <c r="C9946" s="1">
        <v>2020</v>
      </c>
      <c r="D9946" s="1" t="s">
        <v>184</v>
      </c>
      <c r="E9946" s="1">
        <v>1989</v>
      </c>
      <c r="F9946" s="1">
        <v>100</v>
      </c>
      <c r="G9946" s="1" t="s">
        <v>5</v>
      </c>
      <c r="H9946" s="1">
        <v>4.3265729166666603E-9</v>
      </c>
      <c r="I9946" s="1">
        <v>5.14897933884297E-9</v>
      </c>
      <c r="J9946" s="1">
        <v>6.2302650000000003E-9</v>
      </c>
      <c r="K9946" s="1">
        <v>1.5854969999999999E-8</v>
      </c>
      <c r="L9946" s="1">
        <v>3.6017059999999997E-8</v>
      </c>
      <c r="M9946" s="1">
        <v>2.0590059999999998E-6</v>
      </c>
      <c r="N9946" s="1">
        <v>3.057106E-9</v>
      </c>
      <c r="O9946" s="1">
        <v>2.81253752E-9</v>
      </c>
      <c r="P9946" s="1">
        <v>2.4153200000000001E-11</v>
      </c>
      <c r="Q9946" s="1">
        <v>0</v>
      </c>
      <c r="R9946" s="1">
        <v>0</v>
      </c>
      <c r="S9946" s="1">
        <v>0</v>
      </c>
      <c r="T9946" s="1">
        <v>0</v>
      </c>
      <c r="U9946" s="1">
        <v>0</v>
      </c>
      <c r="V9946" s="1">
        <f t="shared" si="621"/>
        <v>0</v>
      </c>
      <c r="W9946" s="1">
        <f t="shared" si="622"/>
        <v>0</v>
      </c>
      <c r="X9946" s="1" t="e">
        <f t="shared" si="623"/>
        <v>#DIV/0!</v>
      </c>
    </row>
    <row r="9947" spans="1:24" hidden="1" x14ac:dyDescent="0.3">
      <c r="A9947" s="18" t="str">
        <f t="shared" si="620"/>
        <v>OFF - Military - Communications_1990_50</v>
      </c>
      <c r="B9947" s="1" t="s">
        <v>40</v>
      </c>
      <c r="C9947" s="1">
        <v>2020</v>
      </c>
      <c r="D9947" s="1" t="s">
        <v>184</v>
      </c>
      <c r="E9947" s="1">
        <v>1990</v>
      </c>
      <c r="F9947" s="1">
        <v>50</v>
      </c>
      <c r="G9947" s="1" t="s">
        <v>5</v>
      </c>
      <c r="H9947" s="1">
        <v>1.1933819444444399E-8</v>
      </c>
      <c r="I9947" s="1">
        <v>1.42022314049586E-8</v>
      </c>
      <c r="J9947" s="1">
        <v>1.7184699999999998E-8</v>
      </c>
      <c r="K9947" s="1">
        <v>3.5440749999999999E-8</v>
      </c>
      <c r="L9947" s="1">
        <v>2.653819E-8</v>
      </c>
      <c r="M9947" s="1">
        <v>2.0613219999999998E-6</v>
      </c>
      <c r="N9947" s="1">
        <v>3.415326E-9</v>
      </c>
      <c r="O9947" s="1">
        <v>3.1420999200000002E-9</v>
      </c>
      <c r="P9947" s="1">
        <v>2.664775E-11</v>
      </c>
      <c r="Q9947" s="1">
        <v>0</v>
      </c>
      <c r="R9947" s="1">
        <v>0</v>
      </c>
      <c r="S9947" s="1">
        <v>0</v>
      </c>
      <c r="T9947" s="1">
        <v>0</v>
      </c>
      <c r="U9947" s="1">
        <v>0</v>
      </c>
      <c r="V9947" s="1">
        <f t="shared" si="621"/>
        <v>0</v>
      </c>
      <c r="W9947" s="1">
        <f t="shared" si="622"/>
        <v>0</v>
      </c>
      <c r="X9947" s="1" t="e">
        <f t="shared" si="623"/>
        <v>#DIV/0!</v>
      </c>
    </row>
    <row r="9948" spans="1:24" hidden="1" x14ac:dyDescent="0.3">
      <c r="A9948" s="18" t="str">
        <f t="shared" si="620"/>
        <v>OFF - Military - Communications_1990_100</v>
      </c>
      <c r="B9948" s="1" t="s">
        <v>40</v>
      </c>
      <c r="C9948" s="1">
        <v>2020</v>
      </c>
      <c r="D9948" s="1" t="s">
        <v>184</v>
      </c>
      <c r="E9948" s="1">
        <v>1990</v>
      </c>
      <c r="F9948" s="1">
        <v>100</v>
      </c>
      <c r="G9948" s="1" t="s">
        <v>5</v>
      </c>
      <c r="H9948" s="1">
        <v>1.28694375E-8</v>
      </c>
      <c r="I9948" s="1">
        <v>1.5315694214876001E-8</v>
      </c>
      <c r="J9948" s="1">
        <v>1.853199E-8</v>
      </c>
      <c r="K9948" s="1">
        <v>4.7317090000000002E-8</v>
      </c>
      <c r="L9948" s="1">
        <v>1.075594E-7</v>
      </c>
      <c r="M9948" s="1">
        <v>6.1839659999999999E-6</v>
      </c>
      <c r="N9948" s="1">
        <v>9.0636429999999997E-9</v>
      </c>
      <c r="O9948" s="1">
        <v>8.3385515599999994E-9</v>
      </c>
      <c r="P9948" s="1">
        <v>7.2541100000000004E-11</v>
      </c>
      <c r="Q9948" s="1">
        <v>0</v>
      </c>
      <c r="R9948" s="1">
        <v>0</v>
      </c>
      <c r="S9948" s="1">
        <v>0</v>
      </c>
      <c r="T9948" s="1">
        <v>0</v>
      </c>
      <c r="U9948" s="1">
        <v>0</v>
      </c>
      <c r="V9948" s="1">
        <f t="shared" si="621"/>
        <v>0</v>
      </c>
      <c r="W9948" s="1">
        <f t="shared" si="622"/>
        <v>0</v>
      </c>
      <c r="X9948" s="1" t="e">
        <f t="shared" si="623"/>
        <v>#DIV/0!</v>
      </c>
    </row>
    <row r="9949" spans="1:24" hidden="1" x14ac:dyDescent="0.3">
      <c r="A9949" s="18" t="str">
        <f t="shared" si="620"/>
        <v>OFF - Military - Communications_1991_50</v>
      </c>
      <c r="B9949" s="1" t="s">
        <v>40</v>
      </c>
      <c r="C9949" s="1">
        <v>2020</v>
      </c>
      <c r="D9949" s="1" t="s">
        <v>184</v>
      </c>
      <c r="E9949" s="1">
        <v>1991</v>
      </c>
      <c r="F9949" s="1">
        <v>50</v>
      </c>
      <c r="G9949" s="1" t="s">
        <v>5</v>
      </c>
      <c r="H9949" s="1">
        <v>2.1837277777777698E-8</v>
      </c>
      <c r="I9949" s="1">
        <v>2.59881652892562E-8</v>
      </c>
      <c r="J9949" s="1">
        <v>3.144568E-8</v>
      </c>
      <c r="K9949" s="1">
        <v>6.4968369999999995E-8</v>
      </c>
      <c r="L9949" s="1">
        <v>4.9231130000000001E-8</v>
      </c>
      <c r="M9949" s="1">
        <v>3.8391939999999999E-6</v>
      </c>
      <c r="N9949" s="1">
        <v>6.275065E-9</v>
      </c>
      <c r="O9949" s="1">
        <v>5.7730597999999999E-9</v>
      </c>
      <c r="P9949" s="1">
        <v>4.9631190000000003E-11</v>
      </c>
      <c r="Q9949" s="1">
        <v>0</v>
      </c>
      <c r="R9949" s="1">
        <v>0</v>
      </c>
      <c r="S9949" s="1">
        <v>0</v>
      </c>
      <c r="T9949" s="1">
        <v>0</v>
      </c>
      <c r="U9949" s="1">
        <v>0</v>
      </c>
      <c r="V9949" s="1">
        <f t="shared" si="621"/>
        <v>0</v>
      </c>
      <c r="W9949" s="1">
        <f t="shared" si="622"/>
        <v>0</v>
      </c>
      <c r="X9949" s="1" t="e">
        <f t="shared" si="623"/>
        <v>#DIV/0!</v>
      </c>
    </row>
    <row r="9950" spans="1:24" hidden="1" x14ac:dyDescent="0.3">
      <c r="A9950" s="18" t="str">
        <f t="shared" si="620"/>
        <v>OFF - Military - Communications_1991_100</v>
      </c>
      <c r="B9950" s="1" t="s">
        <v>40</v>
      </c>
      <c r="C9950" s="1">
        <v>2020</v>
      </c>
      <c r="D9950" s="1" t="s">
        <v>184</v>
      </c>
      <c r="E9950" s="1">
        <v>1991</v>
      </c>
      <c r="F9950" s="1">
        <v>100</v>
      </c>
      <c r="G9950" s="1" t="s">
        <v>5</v>
      </c>
      <c r="H9950" s="1">
        <v>2.37365902777777E-8</v>
      </c>
      <c r="I9950" s="1">
        <v>2.82485041322314E-8</v>
      </c>
      <c r="J9950" s="1">
        <v>3.4180690000000001E-8</v>
      </c>
      <c r="K9950" s="1">
        <v>8.7566379999999993E-8</v>
      </c>
      <c r="L9950" s="1">
        <v>1.9918610000000001E-7</v>
      </c>
      <c r="M9950" s="1">
        <v>1.1517569999999999E-5</v>
      </c>
      <c r="N9950" s="1">
        <v>1.6661180000000001E-8</v>
      </c>
      <c r="O9950" s="1">
        <v>1.5328285599999998E-8</v>
      </c>
      <c r="P9950" s="1">
        <v>1.3510700000000001E-10</v>
      </c>
      <c r="Q9950" s="1">
        <v>0</v>
      </c>
      <c r="R9950" s="1">
        <v>0</v>
      </c>
      <c r="S9950" s="1">
        <v>0</v>
      </c>
      <c r="T9950" s="1">
        <v>0</v>
      </c>
      <c r="U9950" s="1">
        <v>0</v>
      </c>
      <c r="V9950" s="1">
        <f t="shared" si="621"/>
        <v>0</v>
      </c>
      <c r="W9950" s="1">
        <f t="shared" si="622"/>
        <v>0</v>
      </c>
      <c r="X9950" s="1" t="e">
        <f t="shared" si="623"/>
        <v>#DIV/0!</v>
      </c>
    </row>
    <row r="9951" spans="1:24" hidden="1" x14ac:dyDescent="0.3">
      <c r="A9951" s="18" t="str">
        <f t="shared" si="620"/>
        <v>OFF - Military - Communications_1992_50</v>
      </c>
      <c r="B9951" s="1" t="s">
        <v>40</v>
      </c>
      <c r="C9951" s="1">
        <v>2020</v>
      </c>
      <c r="D9951" s="1" t="s">
        <v>184</v>
      </c>
      <c r="E9951" s="1">
        <v>1992</v>
      </c>
      <c r="F9951" s="1">
        <v>50</v>
      </c>
      <c r="G9951" s="1" t="s">
        <v>5</v>
      </c>
      <c r="H9951" s="1">
        <v>3.06742083333333E-8</v>
      </c>
      <c r="I9951" s="1">
        <v>3.6504842975206599E-8</v>
      </c>
      <c r="J9951" s="1">
        <v>4.4170860000000001E-8</v>
      </c>
      <c r="K9951" s="1">
        <v>9.1428970000000001E-8</v>
      </c>
      <c r="L9951" s="1">
        <v>7.0128590000000001E-8</v>
      </c>
      <c r="M9951" s="1">
        <v>5.4907039999999999E-6</v>
      </c>
      <c r="N9951" s="1">
        <v>8.8514960000000003E-9</v>
      </c>
      <c r="O9951" s="1">
        <v>8.1433763199999994E-9</v>
      </c>
      <c r="P9951" s="1">
        <v>7.0981090000000006E-11</v>
      </c>
      <c r="Q9951" s="1">
        <v>0</v>
      </c>
      <c r="R9951" s="1">
        <v>0</v>
      </c>
      <c r="S9951" s="1">
        <v>0</v>
      </c>
      <c r="T9951" s="1">
        <v>0</v>
      </c>
      <c r="U9951" s="1">
        <v>0</v>
      </c>
      <c r="V9951" s="1">
        <f t="shared" si="621"/>
        <v>0</v>
      </c>
      <c r="W9951" s="1">
        <f t="shared" si="622"/>
        <v>0</v>
      </c>
      <c r="X9951" s="1" t="e">
        <f t="shared" si="623"/>
        <v>#DIV/0!</v>
      </c>
    </row>
    <row r="9952" spans="1:24" hidden="1" x14ac:dyDescent="0.3">
      <c r="A9952" s="18" t="str">
        <f t="shared" si="620"/>
        <v>OFF - Military - Communications_1992_100</v>
      </c>
      <c r="B9952" s="1" t="s">
        <v>40</v>
      </c>
      <c r="C9952" s="1">
        <v>2020</v>
      </c>
      <c r="D9952" s="1" t="s">
        <v>184</v>
      </c>
      <c r="E9952" s="1">
        <v>1992</v>
      </c>
      <c r="F9952" s="1">
        <v>100</v>
      </c>
      <c r="G9952" s="1" t="s">
        <v>5</v>
      </c>
      <c r="H9952" s="1">
        <v>3.3614777777777699E-8</v>
      </c>
      <c r="I9952" s="1">
        <v>4.0004363636363603E-8</v>
      </c>
      <c r="J9952" s="1">
        <v>4.8405279999999999E-8</v>
      </c>
      <c r="K9952" s="1">
        <v>1.2443240000000001E-7</v>
      </c>
      <c r="L9952" s="1">
        <v>2.8323700000000001E-7</v>
      </c>
      <c r="M9952" s="1">
        <v>1.6472119999999999E-5</v>
      </c>
      <c r="N9952" s="1">
        <v>2.351408E-8</v>
      </c>
      <c r="O9952" s="1">
        <v>2.1632953600000001E-8</v>
      </c>
      <c r="P9952" s="1">
        <v>1.932264E-10</v>
      </c>
      <c r="Q9952" s="1">
        <v>0</v>
      </c>
      <c r="R9952" s="1">
        <v>0</v>
      </c>
      <c r="S9952" s="1">
        <v>0</v>
      </c>
      <c r="T9952" s="1">
        <v>0</v>
      </c>
      <c r="U9952" s="1">
        <v>0</v>
      </c>
      <c r="V9952" s="1">
        <f t="shared" si="621"/>
        <v>0</v>
      </c>
      <c r="W9952" s="1">
        <f t="shared" si="622"/>
        <v>0</v>
      </c>
      <c r="X9952" s="1" t="e">
        <f t="shared" si="623"/>
        <v>#DIV/0!</v>
      </c>
    </row>
    <row r="9953" spans="1:24" hidden="1" x14ac:dyDescent="0.3">
      <c r="A9953" s="18" t="str">
        <f t="shared" si="620"/>
        <v>OFF - Military - Communications_1993_50</v>
      </c>
      <c r="B9953" s="1" t="s">
        <v>40</v>
      </c>
      <c r="C9953" s="1">
        <v>2020</v>
      </c>
      <c r="D9953" s="1" t="s">
        <v>184</v>
      </c>
      <c r="E9953" s="1">
        <v>1993</v>
      </c>
      <c r="F9953" s="1">
        <v>50</v>
      </c>
      <c r="G9953" s="1" t="s">
        <v>5</v>
      </c>
      <c r="H9953" s="1">
        <v>3.7646534722222202E-8</v>
      </c>
      <c r="I9953" s="1">
        <v>4.4802487603305701E-8</v>
      </c>
      <c r="J9953" s="1">
        <v>5.4211009999999998E-8</v>
      </c>
      <c r="K9953" s="1">
        <v>1.12427E-7</v>
      </c>
      <c r="L9953" s="1">
        <v>8.7309869999999997E-8</v>
      </c>
      <c r="M9953" s="1">
        <v>6.8633449999999998E-6</v>
      </c>
      <c r="N9953" s="1">
        <v>1.091067E-8</v>
      </c>
      <c r="O9953" s="1">
        <v>1.00378164E-8</v>
      </c>
      <c r="P9953" s="1">
        <v>8.8725930000000003E-11</v>
      </c>
      <c r="Q9953" s="1">
        <v>0</v>
      </c>
      <c r="R9953" s="1">
        <v>0</v>
      </c>
      <c r="S9953" s="1">
        <v>0</v>
      </c>
      <c r="T9953" s="1">
        <v>0</v>
      </c>
      <c r="U9953" s="1">
        <v>0</v>
      </c>
      <c r="V9953" s="1">
        <f t="shared" si="621"/>
        <v>0</v>
      </c>
      <c r="W9953" s="1">
        <f t="shared" si="622"/>
        <v>0</v>
      </c>
      <c r="X9953" s="1" t="e">
        <f t="shared" si="623"/>
        <v>#DIV/0!</v>
      </c>
    </row>
    <row r="9954" spans="1:24" hidden="1" x14ac:dyDescent="0.3">
      <c r="A9954" s="18" t="str">
        <f t="shared" si="620"/>
        <v>OFF - Military - Communications_1993_100</v>
      </c>
      <c r="B9954" s="1" t="s">
        <v>40</v>
      </c>
      <c r="C9954" s="1">
        <v>2020</v>
      </c>
      <c r="D9954" s="1" t="s">
        <v>184</v>
      </c>
      <c r="E9954" s="1">
        <v>1993</v>
      </c>
      <c r="F9954" s="1">
        <v>100</v>
      </c>
      <c r="G9954" s="1" t="s">
        <v>5</v>
      </c>
      <c r="H9954" s="1">
        <v>4.1602486111111102E-8</v>
      </c>
      <c r="I9954" s="1">
        <v>4.9510396694214802E-8</v>
      </c>
      <c r="J9954" s="1">
        <v>5.9907579999999995E-8</v>
      </c>
      <c r="K9954" s="1">
        <v>1.545367E-7</v>
      </c>
      <c r="L9954" s="1">
        <v>3.5200280000000002E-7</v>
      </c>
      <c r="M9954" s="1">
        <v>2.0590059999999998E-5</v>
      </c>
      <c r="N9954" s="1">
        <v>2.899961E-8</v>
      </c>
      <c r="O9954" s="1">
        <v>2.6679641199999999E-8</v>
      </c>
      <c r="P9954" s="1">
        <v>2.4153189999999998E-10</v>
      </c>
      <c r="Q9954" s="1">
        <v>0</v>
      </c>
      <c r="R9954" s="1">
        <v>0</v>
      </c>
      <c r="S9954" s="1">
        <v>0</v>
      </c>
      <c r="T9954" s="1">
        <v>0</v>
      </c>
      <c r="U9954" s="1">
        <v>0</v>
      </c>
      <c r="V9954" s="1">
        <f t="shared" si="621"/>
        <v>0</v>
      </c>
      <c r="W9954" s="1">
        <f t="shared" si="622"/>
        <v>0</v>
      </c>
      <c r="X9954" s="1" t="e">
        <f t="shared" si="623"/>
        <v>#DIV/0!</v>
      </c>
    </row>
    <row r="9955" spans="1:24" hidden="1" x14ac:dyDescent="0.3">
      <c r="A9955" s="18" t="str">
        <f t="shared" si="620"/>
        <v>OFF - Military - Communications_1994_50</v>
      </c>
      <c r="B9955" s="1" t="s">
        <v>40</v>
      </c>
      <c r="C9955" s="1">
        <v>2020</v>
      </c>
      <c r="D9955" s="1" t="s">
        <v>184</v>
      </c>
      <c r="E9955" s="1">
        <v>1994</v>
      </c>
      <c r="F9955" s="1">
        <v>50</v>
      </c>
      <c r="G9955" s="1" t="s">
        <v>5</v>
      </c>
      <c r="H9955" s="1">
        <v>5.02529097222222E-8</v>
      </c>
      <c r="I9955" s="1">
        <v>5.9805115702479302E-8</v>
      </c>
      <c r="J9955" s="1">
        <v>7.236419E-8</v>
      </c>
      <c r="K9955" s="1">
        <v>1.5037369999999999E-7</v>
      </c>
      <c r="L9955" s="1">
        <v>1.182654E-7</v>
      </c>
      <c r="M9955" s="1">
        <v>9.3341930000000004E-6</v>
      </c>
      <c r="N9955" s="1">
        <v>1.4629620000000001E-8</v>
      </c>
      <c r="O9955" s="1">
        <v>1.34592504E-8</v>
      </c>
      <c r="P9955" s="1">
        <v>1.206678E-10</v>
      </c>
      <c r="Q9955" s="1">
        <v>0</v>
      </c>
      <c r="R9955" s="1">
        <v>0</v>
      </c>
      <c r="S9955" s="1">
        <v>0</v>
      </c>
      <c r="T9955" s="1">
        <v>0</v>
      </c>
      <c r="U9955" s="1">
        <v>0</v>
      </c>
      <c r="V9955" s="1">
        <f t="shared" si="621"/>
        <v>0</v>
      </c>
      <c r="W9955" s="1">
        <f t="shared" si="622"/>
        <v>0</v>
      </c>
      <c r="X9955" s="1" t="e">
        <f t="shared" si="623"/>
        <v>#DIV/0!</v>
      </c>
    </row>
    <row r="9956" spans="1:24" hidden="1" x14ac:dyDescent="0.3">
      <c r="A9956" s="18" t="str">
        <f t="shared" si="620"/>
        <v>OFF - Military - Communications_1994_100</v>
      </c>
      <c r="B9956" s="1" t="s">
        <v>40</v>
      </c>
      <c r="C9956" s="1">
        <v>2020</v>
      </c>
      <c r="D9956" s="1" t="s">
        <v>184</v>
      </c>
      <c r="E9956" s="1">
        <v>1994</v>
      </c>
      <c r="F9956" s="1">
        <v>100</v>
      </c>
      <c r="G9956" s="1" t="s">
        <v>5</v>
      </c>
      <c r="H9956" s="1">
        <v>5.6014062500000003E-8</v>
      </c>
      <c r="I9956" s="1">
        <v>6.6661363636363595E-8</v>
      </c>
      <c r="J9956" s="1">
        <v>8.0660250000000003E-8</v>
      </c>
      <c r="K9956" s="1">
        <v>2.0880609999999999E-7</v>
      </c>
      <c r="L9956" s="1">
        <v>4.7594839999999999E-7</v>
      </c>
      <c r="M9956" s="1">
        <v>2.800257E-5</v>
      </c>
      <c r="N9956" s="1">
        <v>3.8905310000000003E-8</v>
      </c>
      <c r="O9956" s="1">
        <v>3.5792885199999998E-8</v>
      </c>
      <c r="P9956" s="1">
        <v>3.2848450000000003E-10</v>
      </c>
      <c r="Q9956" s="1">
        <v>0</v>
      </c>
      <c r="R9956" s="1">
        <v>0</v>
      </c>
      <c r="S9956" s="1">
        <v>0</v>
      </c>
      <c r="T9956" s="1">
        <v>0</v>
      </c>
      <c r="U9956" s="1">
        <v>0</v>
      </c>
      <c r="V9956" s="1">
        <f t="shared" si="621"/>
        <v>0</v>
      </c>
      <c r="W9956" s="1">
        <f t="shared" si="622"/>
        <v>0</v>
      </c>
      <c r="X9956" s="1" t="e">
        <f t="shared" si="623"/>
        <v>#DIV/0!</v>
      </c>
    </row>
    <row r="9957" spans="1:24" hidden="1" x14ac:dyDescent="0.3">
      <c r="A9957" s="18" t="str">
        <f t="shared" si="620"/>
        <v>OFF - Military - Communications_1995_50</v>
      </c>
      <c r="B9957" s="1" t="s">
        <v>40</v>
      </c>
      <c r="C9957" s="1">
        <v>2020</v>
      </c>
      <c r="D9957" s="1" t="s">
        <v>184</v>
      </c>
      <c r="E9957" s="1">
        <v>1995</v>
      </c>
      <c r="F9957" s="1">
        <v>50</v>
      </c>
      <c r="G9957" s="1" t="s">
        <v>5</v>
      </c>
      <c r="H9957" s="1">
        <v>6.0907493055555494E-8</v>
      </c>
      <c r="I9957" s="1">
        <v>7.2484950413223098E-8</v>
      </c>
      <c r="J9957" s="1">
        <v>8.7706789999999998E-8</v>
      </c>
      <c r="K9957" s="1">
        <v>1.8263229999999999E-7</v>
      </c>
      <c r="L9957" s="1">
        <v>1.4550319999999999E-7</v>
      </c>
      <c r="M9957" s="1">
        <v>1.153042E-5</v>
      </c>
      <c r="N9957" s="1">
        <v>1.7813670000000001E-8</v>
      </c>
      <c r="O9957" s="1">
        <v>1.6388576399999999E-8</v>
      </c>
      <c r="P9957" s="1">
        <v>1.490596E-10</v>
      </c>
      <c r="Q9957" s="1">
        <v>0</v>
      </c>
      <c r="R9957" s="1">
        <v>0</v>
      </c>
      <c r="S9957" s="1">
        <v>0</v>
      </c>
      <c r="T9957" s="1">
        <v>0</v>
      </c>
      <c r="U9957" s="1">
        <v>0</v>
      </c>
      <c r="V9957" s="1">
        <f t="shared" si="621"/>
        <v>0</v>
      </c>
      <c r="W9957" s="1">
        <f t="shared" si="622"/>
        <v>0</v>
      </c>
      <c r="X9957" s="1" t="e">
        <f t="shared" si="623"/>
        <v>#DIV/0!</v>
      </c>
    </row>
    <row r="9958" spans="1:24" hidden="1" x14ac:dyDescent="0.3">
      <c r="A9958" s="18" t="str">
        <f t="shared" si="620"/>
        <v>OFF - Military - Communications_1995_100</v>
      </c>
      <c r="B9958" s="1" t="s">
        <v>40</v>
      </c>
      <c r="C9958" s="1">
        <v>2020</v>
      </c>
      <c r="D9958" s="1" t="s">
        <v>184</v>
      </c>
      <c r="E9958" s="1">
        <v>1995</v>
      </c>
      <c r="F9958" s="1">
        <v>100</v>
      </c>
      <c r="G9958" s="1" t="s">
        <v>5</v>
      </c>
      <c r="H9958" s="1">
        <v>6.8494916666666604E-8</v>
      </c>
      <c r="I9958" s="1">
        <v>8.1514611570247903E-8</v>
      </c>
      <c r="J9958" s="1">
        <v>9.8632679999999998E-8</v>
      </c>
      <c r="K9958" s="1">
        <v>2.5625020000000002E-7</v>
      </c>
      <c r="L9958" s="1">
        <v>5.8450259999999998E-7</v>
      </c>
      <c r="M9958" s="1">
        <v>3.4591220000000003E-5</v>
      </c>
      <c r="N9958" s="1">
        <v>4.739923E-8</v>
      </c>
      <c r="O9958" s="1">
        <v>4.3607291600000002E-8</v>
      </c>
      <c r="P9958" s="1">
        <v>4.0577270000000002E-10</v>
      </c>
      <c r="Q9958" s="1">
        <v>0</v>
      </c>
      <c r="R9958" s="1">
        <v>0</v>
      </c>
      <c r="S9958" s="1">
        <v>0</v>
      </c>
      <c r="T9958" s="1">
        <v>0</v>
      </c>
      <c r="U9958" s="1">
        <v>0</v>
      </c>
      <c r="V9958" s="1">
        <f t="shared" si="621"/>
        <v>0</v>
      </c>
      <c r="W9958" s="1">
        <f t="shared" si="622"/>
        <v>0</v>
      </c>
      <c r="X9958" s="1" t="e">
        <f t="shared" si="623"/>
        <v>#DIV/0!</v>
      </c>
    </row>
    <row r="9959" spans="1:24" hidden="1" x14ac:dyDescent="0.3">
      <c r="A9959" s="18" t="str">
        <f t="shared" si="620"/>
        <v>OFF - Military - Communications_1996_50</v>
      </c>
      <c r="B9959" s="1" t="s">
        <v>40</v>
      </c>
      <c r="C9959" s="1">
        <v>2020</v>
      </c>
      <c r="D9959" s="1" t="s">
        <v>184</v>
      </c>
      <c r="E9959" s="1">
        <v>1996</v>
      </c>
      <c r="F9959" s="1">
        <v>50</v>
      </c>
      <c r="G9959" s="1" t="s">
        <v>5</v>
      </c>
      <c r="H9959" s="1">
        <v>7.3961874999999994E-8</v>
      </c>
      <c r="I9959" s="1">
        <v>8.8020743801652904E-8</v>
      </c>
      <c r="J9959" s="1">
        <v>1.0650510000000001E-7</v>
      </c>
      <c r="K9959" s="1">
        <v>2.2225120000000001E-7</v>
      </c>
      <c r="L9959" s="1">
        <v>1.794187E-7</v>
      </c>
      <c r="M9959" s="1">
        <v>1.427583E-5</v>
      </c>
      <c r="N9959" s="1">
        <v>2.1735529999999999E-8</v>
      </c>
      <c r="O9959" s="1">
        <v>1.99966876E-8</v>
      </c>
      <c r="P9959" s="1">
        <v>1.845508E-10</v>
      </c>
      <c r="Q9959" s="1">
        <v>0</v>
      </c>
      <c r="R9959" s="1">
        <v>0</v>
      </c>
      <c r="S9959" s="1">
        <v>0</v>
      </c>
      <c r="T9959" s="1">
        <v>0</v>
      </c>
      <c r="U9959" s="1">
        <v>0</v>
      </c>
      <c r="V9959" s="1">
        <f t="shared" si="621"/>
        <v>0</v>
      </c>
      <c r="W9959" s="1">
        <f t="shared" si="622"/>
        <v>0</v>
      </c>
      <c r="X9959" s="1" t="e">
        <f t="shared" si="623"/>
        <v>#DIV/0!</v>
      </c>
    </row>
    <row r="9960" spans="1:24" hidden="1" x14ac:dyDescent="0.3">
      <c r="A9960" s="18" t="str">
        <f t="shared" si="620"/>
        <v>OFF - Military - Communications_1996_100</v>
      </c>
      <c r="B9960" s="1" t="s">
        <v>40</v>
      </c>
      <c r="C9960" s="1">
        <v>2020</v>
      </c>
      <c r="D9960" s="1" t="s">
        <v>184</v>
      </c>
      <c r="E9960" s="1">
        <v>1996</v>
      </c>
      <c r="F9960" s="1">
        <v>100</v>
      </c>
      <c r="G9960" s="1" t="s">
        <v>5</v>
      </c>
      <c r="H9960" s="1">
        <v>8.3938888888888894E-8</v>
      </c>
      <c r="I9960" s="1">
        <v>9.9894214876033003E-8</v>
      </c>
      <c r="J9960" s="1">
        <v>1.20872E-7</v>
      </c>
      <c r="K9960" s="1">
        <v>3.1517729999999999E-7</v>
      </c>
      <c r="L9960" s="1">
        <v>7.1942720000000004E-7</v>
      </c>
      <c r="M9960" s="1">
        <v>4.2827490000000002E-5</v>
      </c>
      <c r="N9960" s="1">
        <v>5.7867979999999999E-8</v>
      </c>
      <c r="O9960" s="1">
        <v>5.3238541599999997E-8</v>
      </c>
      <c r="P9960" s="1">
        <v>5.023885E-10</v>
      </c>
      <c r="Q9960" s="1">
        <v>0</v>
      </c>
      <c r="R9960" s="1">
        <v>0</v>
      </c>
      <c r="S9960" s="1">
        <v>0</v>
      </c>
      <c r="T9960" s="1">
        <v>0</v>
      </c>
      <c r="U9960" s="1">
        <v>0</v>
      </c>
      <c r="V9960" s="1">
        <f t="shared" si="621"/>
        <v>0</v>
      </c>
      <c r="W9960" s="1">
        <f t="shared" si="622"/>
        <v>0</v>
      </c>
      <c r="X9960" s="1" t="e">
        <f t="shared" si="623"/>
        <v>#DIV/0!</v>
      </c>
    </row>
    <row r="9961" spans="1:24" hidden="1" x14ac:dyDescent="0.3">
      <c r="A9961" s="18" t="str">
        <f t="shared" si="620"/>
        <v>OFF - Military - Communications_1997_50</v>
      </c>
      <c r="B9961" s="1" t="s">
        <v>40</v>
      </c>
      <c r="C9961" s="1">
        <v>2020</v>
      </c>
      <c r="D9961" s="1" t="s">
        <v>184</v>
      </c>
      <c r="E9961" s="1">
        <v>1997</v>
      </c>
      <c r="F9961" s="1">
        <v>50</v>
      </c>
      <c r="G9961" s="1" t="s">
        <v>5</v>
      </c>
      <c r="H9961" s="1">
        <v>8.5064722222222202E-8</v>
      </c>
      <c r="I9961" s="1">
        <v>1.01234049586776E-7</v>
      </c>
      <c r="J9961" s="1">
        <v>1.2249319999999999E-7</v>
      </c>
      <c r="K9961" s="1">
        <v>2.5618289999999999E-7</v>
      </c>
      <c r="L9961" s="1">
        <v>2.0961710000000001E-7</v>
      </c>
      <c r="M9961" s="1">
        <v>1.6746660000000001E-5</v>
      </c>
      <c r="N9961" s="1">
        <v>2.5122570000000001E-8</v>
      </c>
      <c r="O9961" s="1">
        <v>2.3112764400000001E-8</v>
      </c>
      <c r="P9961" s="1">
        <v>2.1649249999999999E-10</v>
      </c>
      <c r="Q9961" s="1">
        <v>0</v>
      </c>
      <c r="R9961" s="1">
        <v>0</v>
      </c>
      <c r="S9961" s="1">
        <v>0</v>
      </c>
      <c r="T9961" s="1">
        <v>0</v>
      </c>
      <c r="U9961" s="1">
        <v>0</v>
      </c>
      <c r="V9961" s="1">
        <f t="shared" si="621"/>
        <v>0</v>
      </c>
      <c r="W9961" s="1">
        <f t="shared" si="622"/>
        <v>0</v>
      </c>
      <c r="X9961" s="1" t="e">
        <f t="shared" si="623"/>
        <v>#DIV/0!</v>
      </c>
    </row>
    <row r="9962" spans="1:24" hidden="1" x14ac:dyDescent="0.3">
      <c r="A9962" s="18" t="str">
        <f t="shared" si="620"/>
        <v>OFF - Military - Communications_1997_100</v>
      </c>
      <c r="B9962" s="1" t="s">
        <v>40</v>
      </c>
      <c r="C9962" s="1">
        <v>2020</v>
      </c>
      <c r="D9962" s="1" t="s">
        <v>184</v>
      </c>
      <c r="E9962" s="1">
        <v>1997</v>
      </c>
      <c r="F9962" s="1">
        <v>100</v>
      </c>
      <c r="G9962" s="1" t="s">
        <v>5</v>
      </c>
      <c r="H9962" s="1">
        <v>9.7452222222222207E-8</v>
      </c>
      <c r="I9962" s="1">
        <v>1.15976198347107E-7</v>
      </c>
      <c r="J9962" s="1">
        <v>1.403312E-7</v>
      </c>
      <c r="K9962" s="1">
        <v>3.6727949999999998E-7</v>
      </c>
      <c r="L9962" s="1">
        <v>8.3896170000000002E-7</v>
      </c>
      <c r="M9962" s="1">
        <v>5.0239969999999998E-5</v>
      </c>
      <c r="N9962" s="1">
        <v>6.6925060000000005E-8</v>
      </c>
      <c r="O9962" s="1">
        <v>6.1571055199999994E-8</v>
      </c>
      <c r="P9962" s="1">
        <v>5.8934060000000004E-10</v>
      </c>
      <c r="Q9962" s="1">
        <v>0</v>
      </c>
      <c r="R9962" s="1">
        <v>0</v>
      </c>
      <c r="S9962" s="1">
        <v>0</v>
      </c>
      <c r="T9962" s="1">
        <v>0</v>
      </c>
      <c r="U9962" s="1">
        <v>0</v>
      </c>
      <c r="V9962" s="1">
        <f t="shared" si="621"/>
        <v>0</v>
      </c>
      <c r="W9962" s="1">
        <f t="shared" si="622"/>
        <v>0</v>
      </c>
      <c r="X9962" s="1" t="e">
        <f t="shared" si="623"/>
        <v>#DIV/0!</v>
      </c>
    </row>
    <row r="9963" spans="1:24" hidden="1" x14ac:dyDescent="0.3">
      <c r="A9963" s="18" t="str">
        <f t="shared" si="620"/>
        <v>OFF - Military - Communications_1998_50</v>
      </c>
      <c r="B9963" s="1" t="s">
        <v>40</v>
      </c>
      <c r="C9963" s="1">
        <v>2020</v>
      </c>
      <c r="D9963" s="1" t="s">
        <v>184</v>
      </c>
      <c r="E9963" s="1">
        <v>1998</v>
      </c>
      <c r="F9963" s="1">
        <v>50</v>
      </c>
      <c r="G9963" s="1" t="s">
        <v>5</v>
      </c>
      <c r="H9963" s="1">
        <v>9.4299027777777702E-8</v>
      </c>
      <c r="I9963" s="1">
        <v>1.12223636363636E-7</v>
      </c>
      <c r="J9963" s="1">
        <v>1.3579060000000001E-7</v>
      </c>
      <c r="K9963" s="1">
        <v>2.8464889999999998E-7</v>
      </c>
      <c r="L9963" s="1">
        <v>2.3613910000000001E-7</v>
      </c>
      <c r="M9963" s="1">
        <v>1.8942810000000002E-5</v>
      </c>
      <c r="N9963" s="1">
        <v>2.799308E-8</v>
      </c>
      <c r="O9963" s="1">
        <v>2.5753633599999999E-8</v>
      </c>
      <c r="P9963" s="1">
        <v>2.448833E-10</v>
      </c>
      <c r="Q9963" s="1">
        <v>0</v>
      </c>
      <c r="R9963" s="1">
        <v>0</v>
      </c>
      <c r="S9963" s="1">
        <v>0</v>
      </c>
      <c r="T9963" s="1">
        <v>0</v>
      </c>
      <c r="U9963" s="1">
        <v>0</v>
      </c>
      <c r="V9963" s="1">
        <f t="shared" si="621"/>
        <v>0</v>
      </c>
      <c r="W9963" s="1">
        <f t="shared" si="622"/>
        <v>0</v>
      </c>
      <c r="X9963" s="1" t="e">
        <f t="shared" si="623"/>
        <v>#DIV/0!</v>
      </c>
    </row>
    <row r="9964" spans="1:24" hidden="1" x14ac:dyDescent="0.3">
      <c r="A9964" s="18" t="str">
        <f t="shared" si="620"/>
        <v>OFF - Military - Communications_1998_100</v>
      </c>
      <c r="B9964" s="1" t="s">
        <v>40</v>
      </c>
      <c r="C9964" s="1">
        <v>2020</v>
      </c>
      <c r="D9964" s="1" t="s">
        <v>184</v>
      </c>
      <c r="E9964" s="1">
        <v>1998</v>
      </c>
      <c r="F9964" s="1">
        <v>100</v>
      </c>
      <c r="G9964" s="1" t="s">
        <v>5</v>
      </c>
      <c r="H9964" s="1">
        <v>1.09084513888888E-7</v>
      </c>
      <c r="I9964" s="1">
        <v>1.2981958677685901E-7</v>
      </c>
      <c r="J9964" s="1">
        <v>1.570817E-7</v>
      </c>
      <c r="K9964" s="1">
        <v>4.1267590000000002E-7</v>
      </c>
      <c r="L9964" s="1">
        <v>7.5875870000000005E-7</v>
      </c>
      <c r="M9964" s="1">
        <v>5.6828459999999997E-5</v>
      </c>
      <c r="N9964" s="1">
        <v>8.2908160000000002E-8</v>
      </c>
      <c r="O9964" s="1">
        <v>7.6275507200000003E-8</v>
      </c>
      <c r="P9964" s="1">
        <v>6.6662699999999998E-10</v>
      </c>
      <c r="Q9964" s="1">
        <v>9.1822532200001496E-10</v>
      </c>
      <c r="R9964" s="1">
        <v>3.65</v>
      </c>
      <c r="S9964" s="1">
        <v>0</v>
      </c>
      <c r="T9964" s="1">
        <v>0</v>
      </c>
      <c r="U9964" s="1">
        <v>0</v>
      </c>
      <c r="V9964" s="1">
        <f t="shared" si="621"/>
        <v>0</v>
      </c>
      <c r="W9964" s="1">
        <f t="shared" si="622"/>
        <v>0</v>
      </c>
      <c r="X9964" s="1" t="e">
        <f t="shared" si="623"/>
        <v>#DIV/0!</v>
      </c>
    </row>
    <row r="9965" spans="1:24" hidden="1" x14ac:dyDescent="0.3">
      <c r="A9965" s="18" t="str">
        <f t="shared" si="620"/>
        <v>OFF - Military - Communications_1999_50</v>
      </c>
      <c r="B9965" s="1" t="s">
        <v>40</v>
      </c>
      <c r="C9965" s="1">
        <v>2020</v>
      </c>
      <c r="D9965" s="1" t="s">
        <v>184</v>
      </c>
      <c r="E9965" s="1">
        <v>1999</v>
      </c>
      <c r="F9965" s="1">
        <v>50</v>
      </c>
      <c r="G9965" s="1" t="s">
        <v>5</v>
      </c>
      <c r="H9965" s="1">
        <v>8.4064375000000001E-8</v>
      </c>
      <c r="I9965" s="1">
        <v>1.0004355371900801E-7</v>
      </c>
      <c r="J9965" s="1">
        <v>1.2105269999999999E-7</v>
      </c>
      <c r="K9965" s="1">
        <v>2.589381E-7</v>
      </c>
      <c r="L9965" s="1">
        <v>2.2253339999999999E-7</v>
      </c>
      <c r="M9965" s="1">
        <v>2.1413640000000001E-5</v>
      </c>
      <c r="N9965" s="1">
        <v>2.733772E-8</v>
      </c>
      <c r="O9965" s="1">
        <v>2.5150702399999999E-8</v>
      </c>
      <c r="P9965" s="1">
        <v>2.7682489999999999E-10</v>
      </c>
      <c r="Q9965" s="1">
        <v>0</v>
      </c>
      <c r="R9965" s="1">
        <v>0</v>
      </c>
      <c r="S9965" s="1">
        <v>0</v>
      </c>
      <c r="T9965" s="1">
        <v>0</v>
      </c>
      <c r="U9965" s="1">
        <v>0</v>
      </c>
      <c r="V9965" s="1">
        <f t="shared" si="621"/>
        <v>0</v>
      </c>
      <c r="W9965" s="1">
        <f t="shared" si="622"/>
        <v>0</v>
      </c>
      <c r="X9965" s="1" t="e">
        <f t="shared" si="623"/>
        <v>#DIV/0!</v>
      </c>
    </row>
    <row r="9966" spans="1:24" hidden="1" x14ac:dyDescent="0.3">
      <c r="A9966" s="18" t="str">
        <f t="shared" si="620"/>
        <v>OFF - Military - Communications_1999_100</v>
      </c>
      <c r="B9966" s="1" t="s">
        <v>40</v>
      </c>
      <c r="C9966" s="1">
        <v>2020</v>
      </c>
      <c r="D9966" s="1" t="s">
        <v>184</v>
      </c>
      <c r="E9966" s="1">
        <v>1999</v>
      </c>
      <c r="F9966" s="1">
        <v>100</v>
      </c>
      <c r="G9966" s="1" t="s">
        <v>5</v>
      </c>
      <c r="H9966" s="1">
        <v>1.2201562499999999E-7</v>
      </c>
      <c r="I9966" s="1">
        <v>1.4520867768595E-7</v>
      </c>
      <c r="J9966" s="1">
        <v>1.7570250000000001E-7</v>
      </c>
      <c r="K9966" s="1">
        <v>4.6337299999999998E-7</v>
      </c>
      <c r="L9966" s="1">
        <v>8.5258340000000003E-7</v>
      </c>
      <c r="M9966" s="1">
        <v>6.4240870000000001E-5</v>
      </c>
      <c r="N9966" s="1">
        <v>9.236035E-8</v>
      </c>
      <c r="O9966" s="1">
        <v>8.4971522000000001E-8</v>
      </c>
      <c r="P9966" s="1">
        <v>7.5357829999999997E-10</v>
      </c>
      <c r="Q9966" s="1">
        <v>9.1822532200001496E-10</v>
      </c>
      <c r="R9966" s="1">
        <v>3.65</v>
      </c>
      <c r="S9966" s="1">
        <v>0</v>
      </c>
      <c r="T9966" s="1">
        <v>0</v>
      </c>
      <c r="U9966" s="1">
        <v>0</v>
      </c>
      <c r="V9966" s="1">
        <f t="shared" si="621"/>
        <v>0</v>
      </c>
      <c r="W9966" s="1">
        <f t="shared" si="622"/>
        <v>0</v>
      </c>
      <c r="X9966" s="1" t="e">
        <f t="shared" si="623"/>
        <v>#DIV/0!</v>
      </c>
    </row>
    <row r="9967" spans="1:24" hidden="1" x14ac:dyDescent="0.3">
      <c r="A9967" s="18" t="str">
        <f t="shared" si="620"/>
        <v>OFF - Military - Communications_2000_50</v>
      </c>
      <c r="B9967" s="1" t="s">
        <v>40</v>
      </c>
      <c r="C9967" s="1">
        <v>2020</v>
      </c>
      <c r="D9967" s="1" t="s">
        <v>184</v>
      </c>
      <c r="E9967" s="1">
        <v>2000</v>
      </c>
      <c r="F9967" s="1">
        <v>50</v>
      </c>
      <c r="G9967" s="1" t="s">
        <v>5</v>
      </c>
      <c r="H9967" s="1">
        <v>9.7092847222222199E-8</v>
      </c>
      <c r="I9967" s="1">
        <v>1.15548512396694E-7</v>
      </c>
      <c r="J9967" s="1">
        <v>1.3981370000000001E-7</v>
      </c>
      <c r="K9967" s="1">
        <v>2.9981529999999999E-7</v>
      </c>
      <c r="L9967" s="1">
        <v>2.6117429999999998E-7</v>
      </c>
      <c r="M9967" s="1">
        <v>2.5257189999999999E-5</v>
      </c>
      <c r="N9967" s="1">
        <v>3.17486E-8</v>
      </c>
      <c r="O9967" s="1">
        <v>2.9208712000000001E-8</v>
      </c>
      <c r="P9967" s="1">
        <v>3.2651250000000001E-10</v>
      </c>
      <c r="Q9967" s="1">
        <v>0</v>
      </c>
      <c r="R9967" s="1">
        <v>0</v>
      </c>
      <c r="S9967" s="1">
        <v>0</v>
      </c>
      <c r="T9967" s="1">
        <v>0</v>
      </c>
      <c r="U9967" s="1">
        <v>0</v>
      </c>
      <c r="V9967" s="1">
        <f t="shared" si="621"/>
        <v>0</v>
      </c>
      <c r="W9967" s="1">
        <f t="shared" si="622"/>
        <v>0</v>
      </c>
      <c r="X9967" s="1" t="e">
        <f t="shared" si="623"/>
        <v>#DIV/0!</v>
      </c>
    </row>
    <row r="9968" spans="1:24" hidden="1" x14ac:dyDescent="0.3">
      <c r="A9968" s="18" t="str">
        <f t="shared" si="620"/>
        <v>OFF - Military - Communications_2000_100</v>
      </c>
      <c r="B9968" s="1" t="s">
        <v>40</v>
      </c>
      <c r="C9968" s="1">
        <v>2020</v>
      </c>
      <c r="D9968" s="1" t="s">
        <v>184</v>
      </c>
      <c r="E9968" s="1">
        <v>2000</v>
      </c>
      <c r="F9968" s="1">
        <v>100</v>
      </c>
      <c r="G9968" s="1" t="s">
        <v>5</v>
      </c>
      <c r="H9968" s="1">
        <v>1.4238625E-7</v>
      </c>
      <c r="I9968" s="1">
        <v>1.6945140495867701E-7</v>
      </c>
      <c r="J9968" s="1">
        <v>2.0503619999999999E-7</v>
      </c>
      <c r="K9968" s="1">
        <v>5.4285280000000001E-7</v>
      </c>
      <c r="L9968" s="1">
        <v>9.9954809999999991E-7</v>
      </c>
      <c r="M9968" s="1">
        <v>7.5771580000000003E-5</v>
      </c>
      <c r="N9968" s="1">
        <v>1.0733190000000001E-7</v>
      </c>
      <c r="O9968" s="1">
        <v>9.8745347999999994E-8</v>
      </c>
      <c r="P9968" s="1">
        <v>8.8883940000000002E-10</v>
      </c>
      <c r="Q9968" s="1">
        <v>9.1822532200001496E-10</v>
      </c>
      <c r="R9968" s="1">
        <v>3.65</v>
      </c>
      <c r="S9968" s="1">
        <v>0</v>
      </c>
      <c r="T9968" s="1">
        <v>0</v>
      </c>
      <c r="U9968" s="1">
        <v>0</v>
      </c>
      <c r="V9968" s="1">
        <f t="shared" si="621"/>
        <v>0</v>
      </c>
      <c r="W9968" s="1">
        <f t="shared" si="622"/>
        <v>0</v>
      </c>
      <c r="X9968" s="1" t="e">
        <f t="shared" si="623"/>
        <v>#DIV/0!</v>
      </c>
    </row>
    <row r="9969" spans="1:24" hidden="1" x14ac:dyDescent="0.3">
      <c r="A9969" s="18" t="str">
        <f t="shared" si="620"/>
        <v>OFF - Military - Communications_2001_50</v>
      </c>
      <c r="B9969" s="1" t="s">
        <v>40</v>
      </c>
      <c r="C9969" s="1">
        <v>2020</v>
      </c>
      <c r="D9969" s="1" t="s">
        <v>184</v>
      </c>
      <c r="E9969" s="1">
        <v>2001</v>
      </c>
      <c r="F9969" s="1">
        <v>50</v>
      </c>
      <c r="G9969" s="1" t="s">
        <v>5</v>
      </c>
      <c r="H9969" s="1">
        <v>1.04330138888888E-7</v>
      </c>
      <c r="I9969" s="1">
        <v>1.24161487603305E-7</v>
      </c>
      <c r="J9969" s="1">
        <v>1.5023539999999999E-7</v>
      </c>
      <c r="K9969" s="1">
        <v>3.2300010000000001E-7</v>
      </c>
      <c r="L9969" s="1">
        <v>2.852972E-7</v>
      </c>
      <c r="M9969" s="1">
        <v>2.772825E-5</v>
      </c>
      <c r="N9969" s="1">
        <v>3.4310230000000001E-8</v>
      </c>
      <c r="O9969" s="1">
        <v>3.1565411599999997E-8</v>
      </c>
      <c r="P9969" s="1">
        <v>3.58457E-10</v>
      </c>
      <c r="Q9969" s="1">
        <v>0</v>
      </c>
      <c r="R9969" s="1">
        <v>0</v>
      </c>
      <c r="S9969" s="1">
        <v>0</v>
      </c>
      <c r="T9969" s="1">
        <v>0</v>
      </c>
      <c r="U9969" s="1">
        <v>0</v>
      </c>
      <c r="V9969" s="1">
        <f t="shared" si="621"/>
        <v>0</v>
      </c>
      <c r="W9969" s="1">
        <f t="shared" si="622"/>
        <v>0</v>
      </c>
      <c r="X9969" s="1" t="e">
        <f t="shared" si="623"/>
        <v>#DIV/0!</v>
      </c>
    </row>
    <row r="9970" spans="1:24" hidden="1" x14ac:dyDescent="0.3">
      <c r="A9970" s="18" t="str">
        <f t="shared" si="620"/>
        <v>OFF - Military - Communications_2001_100</v>
      </c>
      <c r="B9970" s="1" t="s">
        <v>40</v>
      </c>
      <c r="C9970" s="1">
        <v>2020</v>
      </c>
      <c r="D9970" s="1" t="s">
        <v>184</v>
      </c>
      <c r="E9970" s="1">
        <v>2001</v>
      </c>
      <c r="F9970" s="1">
        <v>100</v>
      </c>
      <c r="G9970" s="1" t="s">
        <v>5</v>
      </c>
      <c r="H9970" s="1">
        <v>1.54637152777777E-7</v>
      </c>
      <c r="I9970" s="1">
        <v>1.84030991735537E-7</v>
      </c>
      <c r="J9970" s="1">
        <v>2.2267749999999999E-7</v>
      </c>
      <c r="K9970" s="1">
        <v>5.9191130000000002E-7</v>
      </c>
      <c r="L9970" s="1">
        <v>1.0906810000000001E-6</v>
      </c>
      <c r="M9970" s="1">
        <v>8.3184910000000004E-5</v>
      </c>
      <c r="N9970" s="1">
        <v>1.1606950000000001E-7</v>
      </c>
      <c r="O9970" s="1">
        <v>1.0678394000000001E-7</v>
      </c>
      <c r="P9970" s="1">
        <v>9.7580170000000001E-10</v>
      </c>
      <c r="Q9970" s="1">
        <v>9.1822532200001496E-10</v>
      </c>
      <c r="R9970" s="1">
        <v>3.65</v>
      </c>
      <c r="S9970" s="1">
        <v>0</v>
      </c>
      <c r="T9970" s="1">
        <v>0</v>
      </c>
      <c r="U9970" s="1">
        <v>0</v>
      </c>
      <c r="V9970" s="1">
        <f t="shared" si="621"/>
        <v>0</v>
      </c>
      <c r="W9970" s="1">
        <f t="shared" si="622"/>
        <v>0</v>
      </c>
      <c r="X9970" s="1" t="e">
        <f t="shared" si="623"/>
        <v>#DIV/0!</v>
      </c>
    </row>
    <row r="9971" spans="1:24" hidden="1" x14ac:dyDescent="0.3">
      <c r="A9971" s="18" t="str">
        <f t="shared" si="620"/>
        <v>OFF - Military - Communications_2002_50</v>
      </c>
      <c r="B9971" s="1" t="s">
        <v>40</v>
      </c>
      <c r="C9971" s="1">
        <v>2020</v>
      </c>
      <c r="D9971" s="1" t="s">
        <v>184</v>
      </c>
      <c r="E9971" s="1">
        <v>2002</v>
      </c>
      <c r="F9971" s="1">
        <v>50</v>
      </c>
      <c r="G9971" s="1" t="s">
        <v>5</v>
      </c>
      <c r="H9971" s="1">
        <v>1.14192847222222E-7</v>
      </c>
      <c r="I9971" s="1">
        <v>1.35898925619834E-7</v>
      </c>
      <c r="J9971" s="1">
        <v>1.644377E-7</v>
      </c>
      <c r="K9971" s="1">
        <v>3.5449079999999998E-7</v>
      </c>
      <c r="L9971" s="1">
        <v>3.1758810000000002E-7</v>
      </c>
      <c r="M9971" s="1">
        <v>3.1022039999999998E-5</v>
      </c>
      <c r="N9971" s="1">
        <v>3.7776690000000002E-8</v>
      </c>
      <c r="O9971" s="1">
        <v>3.47545548E-8</v>
      </c>
      <c r="P9971" s="1">
        <v>4.0103750000000002E-10</v>
      </c>
      <c r="Q9971" s="1">
        <v>0</v>
      </c>
      <c r="R9971" s="1">
        <v>0</v>
      </c>
      <c r="S9971" s="1">
        <v>0</v>
      </c>
      <c r="T9971" s="1">
        <v>0</v>
      </c>
      <c r="U9971" s="1">
        <v>0</v>
      </c>
      <c r="V9971" s="1">
        <f t="shared" si="621"/>
        <v>0</v>
      </c>
      <c r="W9971" s="1">
        <f t="shared" si="622"/>
        <v>0</v>
      </c>
      <c r="X9971" s="1" t="e">
        <f t="shared" si="623"/>
        <v>#DIV/0!</v>
      </c>
    </row>
    <row r="9972" spans="1:24" hidden="1" x14ac:dyDescent="0.3">
      <c r="A9972" s="18" t="str">
        <f t="shared" si="620"/>
        <v>OFF - Military - Communications_2002_100</v>
      </c>
      <c r="B9972" s="1" t="s">
        <v>40</v>
      </c>
      <c r="C9972" s="1">
        <v>2020</v>
      </c>
      <c r="D9972" s="1" t="s">
        <v>184</v>
      </c>
      <c r="E9972" s="1">
        <v>2002</v>
      </c>
      <c r="F9972" s="1">
        <v>100</v>
      </c>
      <c r="G9972" s="1" t="s">
        <v>5</v>
      </c>
      <c r="H9972" s="1">
        <v>1.7112638888888799E-7</v>
      </c>
      <c r="I9972" s="1">
        <v>2.0365454545454501E-7</v>
      </c>
      <c r="J9972" s="1">
        <v>2.4642200000000001E-7</v>
      </c>
      <c r="K9972" s="1">
        <v>6.5768720000000002E-7</v>
      </c>
      <c r="L9972" s="1">
        <v>1.2127860000000001E-6</v>
      </c>
      <c r="M9972" s="1">
        <v>9.3066079999999999E-5</v>
      </c>
      <c r="N9972" s="1">
        <v>1.2788389999999999E-7</v>
      </c>
      <c r="O9972" s="1">
        <v>1.17653188E-7</v>
      </c>
      <c r="P9972" s="1">
        <v>1.0917130000000001E-9</v>
      </c>
      <c r="Q9972" s="1">
        <v>9.1822532200001496E-10</v>
      </c>
      <c r="R9972" s="1">
        <v>3.65</v>
      </c>
      <c r="S9972" s="1">
        <v>0</v>
      </c>
      <c r="T9972" s="1">
        <v>0</v>
      </c>
      <c r="U9972" s="1">
        <v>0</v>
      </c>
      <c r="V9972" s="1">
        <f t="shared" si="621"/>
        <v>0</v>
      </c>
      <c r="W9972" s="1">
        <f t="shared" si="622"/>
        <v>0</v>
      </c>
      <c r="X9972" s="1" t="e">
        <f t="shared" si="623"/>
        <v>#DIV/0!</v>
      </c>
    </row>
    <row r="9973" spans="1:24" hidden="1" x14ac:dyDescent="0.3">
      <c r="A9973" s="18" t="str">
        <f t="shared" si="620"/>
        <v>OFF - Military - Communications_2003_50</v>
      </c>
      <c r="B9973" s="1" t="s">
        <v>40</v>
      </c>
      <c r="C9973" s="1">
        <v>2020</v>
      </c>
      <c r="D9973" s="1" t="s">
        <v>184</v>
      </c>
      <c r="E9973" s="1">
        <v>2003</v>
      </c>
      <c r="F9973" s="1">
        <v>50</v>
      </c>
      <c r="G9973" s="1" t="s">
        <v>5</v>
      </c>
      <c r="H9973" s="1">
        <v>1.2945180555555501E-7</v>
      </c>
      <c r="I9973" s="1">
        <v>1.5405834710743801E-7</v>
      </c>
      <c r="J9973" s="1">
        <v>1.8641059999999999E-7</v>
      </c>
      <c r="K9973" s="1">
        <v>4.0299279999999998E-7</v>
      </c>
      <c r="L9973" s="1">
        <v>3.66331E-7</v>
      </c>
      <c r="M9973" s="1">
        <v>3.5964319999999999E-5</v>
      </c>
      <c r="N9973" s="1">
        <v>4.3088839999999998E-8</v>
      </c>
      <c r="O9973" s="1">
        <v>3.9641732799999999E-8</v>
      </c>
      <c r="P9973" s="1">
        <v>4.6492900000000001E-10</v>
      </c>
      <c r="Q9973" s="1">
        <v>0</v>
      </c>
      <c r="R9973" s="1">
        <v>0</v>
      </c>
      <c r="S9973" s="1">
        <v>0</v>
      </c>
      <c r="T9973" s="1">
        <v>0</v>
      </c>
      <c r="U9973" s="1">
        <v>0</v>
      </c>
      <c r="V9973" s="1">
        <f t="shared" si="621"/>
        <v>0</v>
      </c>
      <c r="W9973" s="1">
        <f t="shared" si="622"/>
        <v>0</v>
      </c>
      <c r="X9973" s="1" t="e">
        <f t="shared" si="623"/>
        <v>#DIV/0!</v>
      </c>
    </row>
    <row r="9974" spans="1:24" hidden="1" x14ac:dyDescent="0.3">
      <c r="A9974" s="18" t="str">
        <f t="shared" si="620"/>
        <v>OFF - Military - Communications_2003_100</v>
      </c>
      <c r="B9974" s="1" t="s">
        <v>40</v>
      </c>
      <c r="C9974" s="1">
        <v>2020</v>
      </c>
      <c r="D9974" s="1" t="s">
        <v>184</v>
      </c>
      <c r="E9974" s="1">
        <v>2003</v>
      </c>
      <c r="F9974" s="1">
        <v>100</v>
      </c>
      <c r="G9974" s="1" t="s">
        <v>5</v>
      </c>
      <c r="H9974" s="1">
        <v>1.96210694444444E-7</v>
      </c>
      <c r="I9974" s="1">
        <v>2.3350694214876E-7</v>
      </c>
      <c r="J9974" s="1">
        <v>2.8254339999999999E-7</v>
      </c>
      <c r="K9974" s="1">
        <v>7.5720999999999999E-7</v>
      </c>
      <c r="L9974" s="1">
        <v>1.397363E-6</v>
      </c>
      <c r="M9974" s="1">
        <v>1.0789300000000001E-4</v>
      </c>
      <c r="N9974" s="1">
        <v>1.4597049999999999E-7</v>
      </c>
      <c r="O9974" s="1">
        <v>1.3429285999999999E-7</v>
      </c>
      <c r="P9974" s="1">
        <v>1.26564E-9</v>
      </c>
      <c r="Q9974" s="1">
        <v>9.1822532200001496E-10</v>
      </c>
      <c r="R9974" s="1">
        <v>3.65</v>
      </c>
      <c r="S9974" s="1">
        <v>0</v>
      </c>
      <c r="T9974" s="1">
        <v>0</v>
      </c>
      <c r="U9974" s="1">
        <v>0</v>
      </c>
      <c r="V9974" s="1">
        <f t="shared" si="621"/>
        <v>0</v>
      </c>
      <c r="W9974" s="1">
        <f t="shared" si="622"/>
        <v>0</v>
      </c>
      <c r="X9974" s="1" t="e">
        <f t="shared" si="623"/>
        <v>#DIV/0!</v>
      </c>
    </row>
    <row r="9975" spans="1:24" hidden="1" x14ac:dyDescent="0.3">
      <c r="A9975" s="18" t="str">
        <f t="shared" si="620"/>
        <v>OFF - Military - Communications_2004_50</v>
      </c>
      <c r="B9975" s="1" t="s">
        <v>40</v>
      </c>
      <c r="C9975" s="1">
        <v>2020</v>
      </c>
      <c r="D9975" s="1" t="s">
        <v>184</v>
      </c>
      <c r="E9975" s="1">
        <v>2004</v>
      </c>
      <c r="F9975" s="1">
        <v>50</v>
      </c>
      <c r="G9975" s="1" t="s">
        <v>5</v>
      </c>
      <c r="H9975" s="1">
        <v>8.8764722222222202E-8</v>
      </c>
      <c r="I9975" s="1">
        <v>1.0563735537190001E-7</v>
      </c>
      <c r="J9975" s="1">
        <v>1.278212E-7</v>
      </c>
      <c r="K9975" s="1">
        <v>4.6370310000000003E-7</v>
      </c>
      <c r="L9975" s="1">
        <v>4.9283840000000003E-7</v>
      </c>
      <c r="M9975" s="1">
        <v>5.2986389999999997E-5</v>
      </c>
      <c r="N9975" s="1">
        <v>4.4855030000000003E-8</v>
      </c>
      <c r="O9975" s="1">
        <v>4.1266627600000002E-8</v>
      </c>
      <c r="P9975" s="1">
        <v>6.8498169999999997E-10</v>
      </c>
      <c r="Q9975" s="1">
        <v>0</v>
      </c>
      <c r="R9975" s="1">
        <v>0</v>
      </c>
      <c r="S9975" s="1">
        <v>0</v>
      </c>
      <c r="T9975" s="1">
        <v>0</v>
      </c>
      <c r="U9975" s="1">
        <v>0</v>
      </c>
      <c r="V9975" s="1">
        <f t="shared" si="621"/>
        <v>0</v>
      </c>
      <c r="W9975" s="1">
        <f t="shared" si="622"/>
        <v>0</v>
      </c>
      <c r="X9975" s="1" t="e">
        <f t="shared" si="623"/>
        <v>#DIV/0!</v>
      </c>
    </row>
    <row r="9976" spans="1:24" hidden="1" x14ac:dyDescent="0.3">
      <c r="A9976" s="18" t="str">
        <f t="shared" si="620"/>
        <v>OFF - Military - Communications_2004_100</v>
      </c>
      <c r="B9976" s="1" t="s">
        <v>40</v>
      </c>
      <c r="C9976" s="1">
        <v>2020</v>
      </c>
      <c r="D9976" s="1" t="s">
        <v>184</v>
      </c>
      <c r="E9976" s="1">
        <v>2004</v>
      </c>
      <c r="F9976" s="1">
        <v>100</v>
      </c>
      <c r="G9976" s="1" t="s">
        <v>5</v>
      </c>
      <c r="H9976" s="1">
        <v>1.4714868055555501E-7</v>
      </c>
      <c r="I9976" s="1">
        <v>1.7511909090909E-7</v>
      </c>
      <c r="J9976" s="1">
        <v>2.118941E-7</v>
      </c>
      <c r="K9976" s="1">
        <v>1.0254299999999999E-6</v>
      </c>
      <c r="L9976" s="1">
        <v>1.634822E-6</v>
      </c>
      <c r="M9976" s="1">
        <v>1.589591E-4</v>
      </c>
      <c r="N9976" s="1">
        <v>1.1979410000000001E-7</v>
      </c>
      <c r="O9976" s="1">
        <v>1.10210572E-7</v>
      </c>
      <c r="P9976" s="1">
        <v>1.8646720000000002E-9</v>
      </c>
      <c r="Q9976" s="1">
        <v>9.1822532200001496E-10</v>
      </c>
      <c r="R9976" s="1">
        <v>3.65</v>
      </c>
      <c r="S9976" s="1">
        <v>3.65</v>
      </c>
      <c r="T9976" s="1">
        <v>0.01</v>
      </c>
      <c r="U9976" s="1">
        <v>292</v>
      </c>
      <c r="V9976" s="1">
        <f t="shared" si="621"/>
        <v>0.19858170869424899</v>
      </c>
      <c r="W9976" s="1">
        <f t="shared" si="622"/>
        <v>1.8538569637703501</v>
      </c>
      <c r="X9976" s="1">
        <f t="shared" si="623"/>
        <v>365</v>
      </c>
    </row>
    <row r="9977" spans="1:24" hidden="1" x14ac:dyDescent="0.3">
      <c r="A9977" s="18" t="str">
        <f t="shared" si="620"/>
        <v>OFF - Military - Communications_2005_50</v>
      </c>
      <c r="B9977" s="1" t="s">
        <v>40</v>
      </c>
      <c r="C9977" s="1">
        <v>2020</v>
      </c>
      <c r="D9977" s="1" t="s">
        <v>184</v>
      </c>
      <c r="E9977" s="1">
        <v>2005</v>
      </c>
      <c r="F9977" s="1">
        <v>50</v>
      </c>
      <c r="G9977" s="1" t="s">
        <v>5</v>
      </c>
      <c r="H9977" s="1">
        <v>9.22394444444444E-8</v>
      </c>
      <c r="I9977" s="1">
        <v>1.09772561983471E-7</v>
      </c>
      <c r="J9977" s="1">
        <v>1.3282479999999999E-7</v>
      </c>
      <c r="K9977" s="1">
        <v>7.0302979999999998E-7</v>
      </c>
      <c r="L9977" s="1">
        <v>8.0833050000000005E-7</v>
      </c>
      <c r="M9977" s="1">
        <v>8.9500859999999999E-5</v>
      </c>
      <c r="N9977" s="1">
        <v>6.5595960000000001E-8</v>
      </c>
      <c r="O9977" s="1">
        <v>6.0348283200000003E-8</v>
      </c>
      <c r="P9977" s="1">
        <v>1.1570229999999999E-9</v>
      </c>
      <c r="Q9977" s="1">
        <v>9.1822532200001496E-10</v>
      </c>
      <c r="R9977" s="1">
        <v>3.65</v>
      </c>
      <c r="S9977" s="1">
        <v>3.65</v>
      </c>
      <c r="T9977" s="1">
        <v>0.01</v>
      </c>
      <c r="U9977" s="1">
        <v>146</v>
      </c>
      <c r="V9977" s="1">
        <f t="shared" si="621"/>
        <v>0.24895998275527254</v>
      </c>
      <c r="W9977" s="1">
        <f t="shared" si="622"/>
        <v>1.8332627361914251</v>
      </c>
      <c r="X9977" s="1">
        <f t="shared" si="623"/>
        <v>365</v>
      </c>
    </row>
    <row r="9978" spans="1:24" hidden="1" x14ac:dyDescent="0.3">
      <c r="A9978" s="18" t="str">
        <f t="shared" si="620"/>
        <v>OFF - Military - Communications_2005_100</v>
      </c>
      <c r="B9978" s="1" t="s">
        <v>40</v>
      </c>
      <c r="C9978" s="1">
        <v>2020</v>
      </c>
      <c r="D9978" s="1" t="s">
        <v>184</v>
      </c>
      <c r="E9978" s="1">
        <v>2005</v>
      </c>
      <c r="F9978" s="1">
        <v>100</v>
      </c>
      <c r="G9978" s="1" t="s">
        <v>5</v>
      </c>
      <c r="H9978" s="1">
        <v>1.6581E-7</v>
      </c>
      <c r="I9978" s="1">
        <v>1.97327603305785E-7</v>
      </c>
      <c r="J9978" s="1">
        <v>2.3876639999999998E-7</v>
      </c>
      <c r="K9978" s="1">
        <v>1.6724549999999999E-6</v>
      </c>
      <c r="L9978" s="1">
        <v>2.51862E-6</v>
      </c>
      <c r="M9978" s="1">
        <v>2.6850259999999999E-4</v>
      </c>
      <c r="N9978" s="1">
        <v>1.480747E-7</v>
      </c>
      <c r="O9978" s="1">
        <v>1.36228724E-7</v>
      </c>
      <c r="P9978" s="1">
        <v>3.1496730000000001E-9</v>
      </c>
      <c r="Q9978" s="1">
        <v>1.8364506440000299E-9</v>
      </c>
      <c r="R9978" s="1">
        <v>7.3</v>
      </c>
      <c r="S9978" s="1">
        <v>3.65</v>
      </c>
      <c r="T9978" s="1">
        <v>0.01</v>
      </c>
      <c r="U9978" s="1">
        <v>292</v>
      </c>
      <c r="V9978" s="1">
        <f t="shared" si="621"/>
        <v>0.22376573812472716</v>
      </c>
      <c r="W9978" s="1">
        <f t="shared" si="622"/>
        <v>2.8560670373234998</v>
      </c>
      <c r="X9978" s="1">
        <f t="shared" si="623"/>
        <v>365</v>
      </c>
    </row>
    <row r="9979" spans="1:24" hidden="1" x14ac:dyDescent="0.3">
      <c r="A9979" s="18" t="str">
        <f t="shared" si="620"/>
        <v>OFF - Military - Communications_2006_50</v>
      </c>
      <c r="B9979" s="1" t="s">
        <v>40</v>
      </c>
      <c r="C9979" s="1">
        <v>2020</v>
      </c>
      <c r="D9979" s="1" t="s">
        <v>184</v>
      </c>
      <c r="E9979" s="1">
        <v>2006</v>
      </c>
      <c r="F9979" s="1">
        <v>50</v>
      </c>
      <c r="G9979" s="1" t="s">
        <v>5</v>
      </c>
      <c r="H9979" s="1">
        <v>7.0992569444444399E-8</v>
      </c>
      <c r="I9979" s="1">
        <v>8.4487024793388394E-8</v>
      </c>
      <c r="J9979" s="1">
        <v>1.022293E-7</v>
      </c>
      <c r="K9979" s="1">
        <v>7.2951999999999998E-7</v>
      </c>
      <c r="L9979" s="1">
        <v>8.8375929999999997E-7</v>
      </c>
      <c r="M9979" s="1">
        <v>9.9540509999999994E-5</v>
      </c>
      <c r="N9979" s="1">
        <v>6.6194529999999994E-8</v>
      </c>
      <c r="O9979" s="1">
        <v>6.0898967599999899E-8</v>
      </c>
      <c r="P9979" s="1">
        <v>1.28681E-9</v>
      </c>
      <c r="Q9979" s="1">
        <v>9.1822532200001496E-10</v>
      </c>
      <c r="R9979" s="1">
        <v>3.65</v>
      </c>
      <c r="S9979" s="1">
        <v>3.65</v>
      </c>
      <c r="T9979" s="1">
        <v>0.01</v>
      </c>
      <c r="U9979" s="1">
        <v>146</v>
      </c>
      <c r="V9979" s="1">
        <f t="shared" si="621"/>
        <v>0.191613349051409</v>
      </c>
      <c r="W9979" s="1">
        <f t="shared" si="622"/>
        <v>2.0043323769827048</v>
      </c>
      <c r="X9979" s="1">
        <f t="shared" si="623"/>
        <v>365</v>
      </c>
    </row>
    <row r="9980" spans="1:24" hidden="1" x14ac:dyDescent="0.3">
      <c r="A9980" s="18" t="str">
        <f t="shared" si="620"/>
        <v>OFF - Military - Communications_2006_100</v>
      </c>
      <c r="B9980" s="1" t="s">
        <v>40</v>
      </c>
      <c r="C9980" s="1">
        <v>2020</v>
      </c>
      <c r="D9980" s="1" t="s">
        <v>184</v>
      </c>
      <c r="E9980" s="1">
        <v>2006</v>
      </c>
      <c r="F9980" s="1">
        <v>100</v>
      </c>
      <c r="G9980" s="1" t="s">
        <v>5</v>
      </c>
      <c r="H9980" s="1">
        <v>1.3691583333333299E-7</v>
      </c>
      <c r="I9980" s="1">
        <v>1.6294115702479299E-7</v>
      </c>
      <c r="J9980" s="1">
        <v>1.9715879999999999E-7</v>
      </c>
      <c r="K9980" s="1">
        <v>1.8178190000000001E-6</v>
      </c>
      <c r="L9980" s="1">
        <v>2.662686E-6</v>
      </c>
      <c r="M9980" s="1">
        <v>2.9862159999999999E-4</v>
      </c>
      <c r="N9980" s="1">
        <v>1.341827E-7</v>
      </c>
      <c r="O9980" s="1">
        <v>1.23448084E-7</v>
      </c>
      <c r="P9980" s="1">
        <v>3.5029839999999999E-9</v>
      </c>
      <c r="Q9980" s="1">
        <v>2.7546759660000398E-9</v>
      </c>
      <c r="R9980" s="1">
        <v>10.95</v>
      </c>
      <c r="S9980" s="1">
        <v>3.65</v>
      </c>
      <c r="T9980" s="1">
        <v>0.01</v>
      </c>
      <c r="U9980" s="1">
        <v>292</v>
      </c>
      <c r="V9980" s="1">
        <f t="shared" si="621"/>
        <v>0.18477216396354498</v>
      </c>
      <c r="W9980" s="1">
        <f t="shared" si="622"/>
        <v>3.0194351332645497</v>
      </c>
      <c r="X9980" s="1">
        <f t="shared" si="623"/>
        <v>365</v>
      </c>
    </row>
    <row r="9981" spans="1:24" hidden="1" x14ac:dyDescent="0.3">
      <c r="A9981" s="18" t="str">
        <f t="shared" si="620"/>
        <v>OFF - Military - Communications_2007_50</v>
      </c>
      <c r="B9981" s="1" t="s">
        <v>40</v>
      </c>
      <c r="C9981" s="1">
        <v>2020</v>
      </c>
      <c r="D9981" s="1" t="s">
        <v>184</v>
      </c>
      <c r="E9981" s="1">
        <v>2007</v>
      </c>
      <c r="F9981" s="1">
        <v>50</v>
      </c>
      <c r="G9981" s="1" t="s">
        <v>5</v>
      </c>
      <c r="H9981" s="1">
        <v>7.30204166666666E-8</v>
      </c>
      <c r="I9981" s="1">
        <v>8.6900330578512396E-8</v>
      </c>
      <c r="J9981" s="1">
        <v>1.0514940000000001E-7</v>
      </c>
      <c r="K9981" s="1">
        <v>7.6030219999999999E-7</v>
      </c>
      <c r="L9981" s="1">
        <v>9.3548700000000004E-7</v>
      </c>
      <c r="M9981" s="1">
        <v>1.059538E-4</v>
      </c>
      <c r="N9981" s="1">
        <v>6.9242310000000005E-8</v>
      </c>
      <c r="O9981" s="1">
        <v>6.3702925199999994E-8</v>
      </c>
      <c r="P9981" s="1">
        <v>1.369719E-9</v>
      </c>
      <c r="Q9981" s="1">
        <v>9.1822532200001496E-10</v>
      </c>
      <c r="R9981" s="1">
        <v>3.65</v>
      </c>
      <c r="S9981" s="1">
        <v>3.65</v>
      </c>
      <c r="T9981" s="1">
        <v>0.01</v>
      </c>
      <c r="U9981" s="1">
        <v>146</v>
      </c>
      <c r="V9981" s="1">
        <f t="shared" si="621"/>
        <v>0.19708663450445454</v>
      </c>
      <c r="W9981" s="1">
        <f t="shared" si="622"/>
        <v>2.1216488271709499</v>
      </c>
      <c r="X9981" s="1">
        <f t="shared" si="623"/>
        <v>365</v>
      </c>
    </row>
    <row r="9982" spans="1:24" hidden="1" x14ac:dyDescent="0.3">
      <c r="A9982" s="18" t="str">
        <f t="shared" si="620"/>
        <v>OFF - Military - Communications_2007_100</v>
      </c>
      <c r="B9982" s="1" t="s">
        <v>40</v>
      </c>
      <c r="C9982" s="1">
        <v>2020</v>
      </c>
      <c r="D9982" s="1" t="s">
        <v>184</v>
      </c>
      <c r="E9982" s="1">
        <v>2007</v>
      </c>
      <c r="F9982" s="1">
        <v>100</v>
      </c>
      <c r="G9982" s="1" t="s">
        <v>5</v>
      </c>
      <c r="H9982" s="1">
        <v>1.41938958333333E-7</v>
      </c>
      <c r="I9982" s="1">
        <v>1.6891909090909001E-7</v>
      </c>
      <c r="J9982" s="1">
        <v>2.0439209999999999E-7</v>
      </c>
      <c r="K9982" s="1">
        <v>1.921163E-6</v>
      </c>
      <c r="L9982" s="1">
        <v>2.8223890000000002E-6</v>
      </c>
      <c r="M9982" s="1">
        <v>3.1786139999999999E-4</v>
      </c>
      <c r="N9982" s="1">
        <v>1.4046530000000001E-7</v>
      </c>
      <c r="O9982" s="1">
        <v>1.2922807600000001E-7</v>
      </c>
      <c r="P9982" s="1">
        <v>3.7286770000000003E-9</v>
      </c>
      <c r="Q9982" s="1">
        <v>2.7546759660000398E-9</v>
      </c>
      <c r="R9982" s="1">
        <v>10.95</v>
      </c>
      <c r="S9982" s="1">
        <v>3.65</v>
      </c>
      <c r="T9982" s="1">
        <v>0.01</v>
      </c>
      <c r="U9982" s="1">
        <v>292</v>
      </c>
      <c r="V9982" s="1">
        <f t="shared" si="621"/>
        <v>0.19155102695924897</v>
      </c>
      <c r="W9982" s="1">
        <f t="shared" si="622"/>
        <v>3.2005352889298249</v>
      </c>
      <c r="X9982" s="1">
        <f t="shared" si="623"/>
        <v>365</v>
      </c>
    </row>
    <row r="9983" spans="1:24" hidden="1" x14ac:dyDescent="0.3">
      <c r="A9983" s="18" t="str">
        <f t="shared" si="620"/>
        <v>OFF - Military - Communications_2008_50</v>
      </c>
      <c r="B9983" s="1" t="s">
        <v>40</v>
      </c>
      <c r="C9983" s="1">
        <v>2020</v>
      </c>
      <c r="D9983" s="1" t="s">
        <v>184</v>
      </c>
      <c r="E9983" s="1">
        <v>2008</v>
      </c>
      <c r="F9983" s="1">
        <v>50</v>
      </c>
      <c r="G9983" s="1" t="s">
        <v>5</v>
      </c>
      <c r="H9983" s="1">
        <v>4.1211229166666598E-8</v>
      </c>
      <c r="I9983" s="1">
        <v>4.90447685950413E-8</v>
      </c>
      <c r="J9983" s="1">
        <v>5.934417E-8</v>
      </c>
      <c r="K9983" s="1">
        <v>7.3168209999999999E-7</v>
      </c>
      <c r="L9983" s="1">
        <v>9.482573E-7</v>
      </c>
      <c r="M9983" s="1">
        <v>1.095288E-4</v>
      </c>
      <c r="N9983" s="1">
        <v>3.188534E-8</v>
      </c>
      <c r="O9983" s="1">
        <v>2.9334512800000001E-8</v>
      </c>
      <c r="P9983" s="1">
        <v>1.415933E-9</v>
      </c>
      <c r="Q9983" s="1">
        <v>9.1822532200001496E-10</v>
      </c>
      <c r="R9983" s="1">
        <v>3.65</v>
      </c>
      <c r="S9983" s="1">
        <v>3.65</v>
      </c>
      <c r="T9983" s="1">
        <v>0.01</v>
      </c>
      <c r="U9983" s="1">
        <v>146</v>
      </c>
      <c r="V9983" s="1">
        <f t="shared" si="621"/>
        <v>0.11123166411563175</v>
      </c>
      <c r="W9983" s="1">
        <f t="shared" si="622"/>
        <v>2.1506113803840048</v>
      </c>
      <c r="X9983" s="1">
        <f t="shared" si="623"/>
        <v>365</v>
      </c>
    </row>
    <row r="9984" spans="1:24" hidden="1" x14ac:dyDescent="0.3">
      <c r="A9984" s="18" t="str">
        <f t="shared" si="620"/>
        <v>OFF - Military - Communications_2008_100</v>
      </c>
      <c r="B9984" s="1" t="s">
        <v>40</v>
      </c>
      <c r="C9984" s="1">
        <v>2020</v>
      </c>
      <c r="D9984" s="1" t="s">
        <v>184</v>
      </c>
      <c r="E9984" s="1">
        <v>2008</v>
      </c>
      <c r="F9984" s="1">
        <v>100</v>
      </c>
      <c r="G9984" s="1" t="s">
        <v>5</v>
      </c>
      <c r="H9984" s="1">
        <v>9.5381458333333305E-8</v>
      </c>
      <c r="I9984" s="1">
        <v>1.13511818181818E-7</v>
      </c>
      <c r="J9984" s="1">
        <v>1.373493E-7</v>
      </c>
      <c r="K9984" s="1">
        <v>1.9461349999999998E-6</v>
      </c>
      <c r="L9984" s="1">
        <v>1.665315E-6</v>
      </c>
      <c r="M9984" s="1">
        <v>3.2858619999999997E-4</v>
      </c>
      <c r="N9984" s="1">
        <v>1.0798860000000001E-7</v>
      </c>
      <c r="O9984" s="1">
        <v>9.9349512000000003E-8</v>
      </c>
      <c r="P9984" s="1">
        <v>3.8544850000000001E-9</v>
      </c>
      <c r="Q9984" s="1">
        <v>2.7546759660000398E-9</v>
      </c>
      <c r="R9984" s="1">
        <v>10.95</v>
      </c>
      <c r="S9984" s="1">
        <v>3.65</v>
      </c>
      <c r="T9984" s="1">
        <v>0.01</v>
      </c>
      <c r="U9984" s="1">
        <v>292</v>
      </c>
      <c r="V9984" s="1">
        <f t="shared" si="621"/>
        <v>0.12872023658024978</v>
      </c>
      <c r="W9984" s="1">
        <f t="shared" si="622"/>
        <v>1.8884354441163751</v>
      </c>
      <c r="X9984" s="1">
        <f t="shared" si="623"/>
        <v>365</v>
      </c>
    </row>
    <row r="9985" spans="1:24" hidden="1" x14ac:dyDescent="0.3">
      <c r="A9985" s="18" t="str">
        <f t="shared" si="620"/>
        <v>OFF - Military - Communications_2009_50</v>
      </c>
      <c r="B9985" s="1" t="s">
        <v>40</v>
      </c>
      <c r="C9985" s="1">
        <v>2020</v>
      </c>
      <c r="D9985" s="1" t="s">
        <v>184</v>
      </c>
      <c r="E9985" s="1">
        <v>2009</v>
      </c>
      <c r="F9985" s="1">
        <v>50</v>
      </c>
      <c r="G9985" s="1" t="s">
        <v>5</v>
      </c>
      <c r="H9985" s="1">
        <v>4.0168777777777699E-8</v>
      </c>
      <c r="I9985" s="1">
        <v>4.7804165289256198E-8</v>
      </c>
      <c r="J9985" s="1">
        <v>5.7843039999999997E-8</v>
      </c>
      <c r="K9985" s="1">
        <v>7.3192869999999996E-7</v>
      </c>
      <c r="L9985" s="1">
        <v>9.6412120000000005E-7</v>
      </c>
      <c r="M9985" s="1">
        <v>1.120086E-4</v>
      </c>
      <c r="N9985" s="1">
        <v>3.2039619999999999E-8</v>
      </c>
      <c r="O9985" s="1">
        <v>2.94764504E-8</v>
      </c>
      <c r="P9985" s="1">
        <v>1.447991E-9</v>
      </c>
      <c r="Q9985" s="1">
        <v>9.1822532200001496E-10</v>
      </c>
      <c r="R9985" s="1">
        <v>3.65</v>
      </c>
      <c r="S9985" s="1">
        <v>3.65</v>
      </c>
      <c r="T9985" s="1">
        <v>0.01</v>
      </c>
      <c r="U9985" s="1">
        <v>146</v>
      </c>
      <c r="V9985" s="1">
        <f t="shared" si="621"/>
        <v>0.10841802314712728</v>
      </c>
      <c r="W9985" s="1">
        <f t="shared" si="622"/>
        <v>2.18659010037622</v>
      </c>
      <c r="X9985" s="1">
        <f t="shared" si="623"/>
        <v>365</v>
      </c>
    </row>
    <row r="9986" spans="1:24" hidden="1" x14ac:dyDescent="0.3">
      <c r="A9986" s="18" t="str">
        <f t="shared" si="620"/>
        <v>OFF - Military - Communications_2009_100</v>
      </c>
      <c r="B9986" s="1" t="s">
        <v>40</v>
      </c>
      <c r="C9986" s="1">
        <v>2020</v>
      </c>
      <c r="D9986" s="1" t="s">
        <v>184</v>
      </c>
      <c r="E9986" s="1">
        <v>2009</v>
      </c>
      <c r="F9986" s="1">
        <v>100</v>
      </c>
      <c r="G9986" s="1" t="s">
        <v>5</v>
      </c>
      <c r="H9986" s="1">
        <v>9.3836875000000005E-8</v>
      </c>
      <c r="I9986" s="1">
        <v>1.11673636363636E-7</v>
      </c>
      <c r="J9986" s="1">
        <v>1.3512510000000001E-7</v>
      </c>
      <c r="K9986" s="1">
        <v>1.975829E-6</v>
      </c>
      <c r="L9986" s="1">
        <v>1.6966289999999999E-6</v>
      </c>
      <c r="M9986" s="1">
        <v>3.360258E-4</v>
      </c>
      <c r="N9986" s="1">
        <v>1.09216E-7</v>
      </c>
      <c r="O9986" s="1">
        <v>1.0047872E-7</v>
      </c>
      <c r="P9986" s="1">
        <v>3.941754E-9</v>
      </c>
      <c r="Q9986" s="1">
        <v>2.7546759660000398E-9</v>
      </c>
      <c r="R9986" s="1">
        <v>10.95</v>
      </c>
      <c r="S9986" s="1">
        <v>3.65</v>
      </c>
      <c r="T9986" s="1">
        <v>0.01</v>
      </c>
      <c r="U9986" s="1">
        <v>292</v>
      </c>
      <c r="V9986" s="1">
        <f t="shared" si="621"/>
        <v>0.12663577346174959</v>
      </c>
      <c r="W9986" s="1">
        <f t="shared" si="622"/>
        <v>1.9239449228018248</v>
      </c>
      <c r="X9986" s="1">
        <f t="shared" si="623"/>
        <v>365</v>
      </c>
    </row>
    <row r="9987" spans="1:24" hidden="1" x14ac:dyDescent="0.3">
      <c r="A9987" s="18" t="str">
        <f t="shared" si="620"/>
        <v>OFF - Military - Communications_2010_50</v>
      </c>
      <c r="B9987" s="1" t="s">
        <v>40</v>
      </c>
      <c r="C9987" s="1">
        <v>2020</v>
      </c>
      <c r="D9987" s="1" t="s">
        <v>184</v>
      </c>
      <c r="E9987" s="1">
        <v>2010</v>
      </c>
      <c r="F9987" s="1">
        <v>50</v>
      </c>
      <c r="G9987" s="1" t="s">
        <v>5</v>
      </c>
      <c r="H9987" s="1">
        <v>3.9504131944444403E-8</v>
      </c>
      <c r="I9987" s="1">
        <v>4.7013181818181801E-8</v>
      </c>
      <c r="J9987" s="1">
        <v>5.6885950000000001E-8</v>
      </c>
      <c r="K9987" s="1">
        <v>7.4017040000000001E-7</v>
      </c>
      <c r="L9987" s="1">
        <v>9.9141429999999994E-7</v>
      </c>
      <c r="M9987" s="1">
        <v>1.158529E-4</v>
      </c>
      <c r="N9987" s="1">
        <v>3.2552170000000001E-8</v>
      </c>
      <c r="O9987" s="1">
        <v>2.9947996399999997E-8</v>
      </c>
      <c r="P9987" s="1">
        <v>1.4976889999999999E-9</v>
      </c>
      <c r="Q9987" s="1">
        <v>9.1822532200001496E-10</v>
      </c>
      <c r="R9987" s="1">
        <v>3.65</v>
      </c>
      <c r="S9987" s="1">
        <v>3.65</v>
      </c>
      <c r="T9987" s="1">
        <v>0.01</v>
      </c>
      <c r="U9987" s="1">
        <v>146</v>
      </c>
      <c r="V9987" s="1">
        <f t="shared" si="621"/>
        <v>0.10662410281074995</v>
      </c>
      <c r="W9987" s="1">
        <f t="shared" si="622"/>
        <v>2.2484898099444544</v>
      </c>
      <c r="X9987" s="1">
        <f t="shared" si="623"/>
        <v>365</v>
      </c>
    </row>
    <row r="9988" spans="1:24" hidden="1" x14ac:dyDescent="0.3">
      <c r="A9988" s="18" t="str">
        <f t="shared" si="620"/>
        <v>OFF - Military - Communications_2010_100</v>
      </c>
      <c r="B9988" s="1" t="s">
        <v>40</v>
      </c>
      <c r="C9988" s="1">
        <v>2020</v>
      </c>
      <c r="D9988" s="1" t="s">
        <v>184</v>
      </c>
      <c r="E9988" s="1">
        <v>2010</v>
      </c>
      <c r="F9988" s="1">
        <v>100</v>
      </c>
      <c r="G9988" s="1" t="s">
        <v>5</v>
      </c>
      <c r="H9988" s="1">
        <v>9.3226319444444404E-8</v>
      </c>
      <c r="I9988" s="1">
        <v>1.10947024793388E-7</v>
      </c>
      <c r="J9988" s="1">
        <v>1.342459E-7</v>
      </c>
      <c r="K9988" s="1">
        <v>2.0287810000000001E-6</v>
      </c>
      <c r="L9988" s="1">
        <v>1.748251E-6</v>
      </c>
      <c r="M9988" s="1">
        <v>3.475587E-4</v>
      </c>
      <c r="N9988" s="1">
        <v>1.117051E-7</v>
      </c>
      <c r="O9988" s="1">
        <v>1.0276869200000001E-7</v>
      </c>
      <c r="P9988" s="1">
        <v>4.077042E-9</v>
      </c>
      <c r="Q9988" s="1">
        <v>2.7546759660000398E-9</v>
      </c>
      <c r="R9988" s="1">
        <v>10.95</v>
      </c>
      <c r="S9988" s="1">
        <v>3.65</v>
      </c>
      <c r="T9988" s="1">
        <v>0.01</v>
      </c>
      <c r="U9988" s="1">
        <v>292</v>
      </c>
      <c r="V9988" s="1">
        <f t="shared" si="621"/>
        <v>0.12581180980120407</v>
      </c>
      <c r="W9988" s="1">
        <f t="shared" si="622"/>
        <v>1.9824832861121748</v>
      </c>
      <c r="X9988" s="1">
        <f t="shared" si="623"/>
        <v>365</v>
      </c>
    </row>
    <row r="9989" spans="1:24" hidden="1" x14ac:dyDescent="0.3">
      <c r="A9989" s="18" t="str">
        <f t="shared" si="620"/>
        <v>OFF - Military - Communications_2011_50</v>
      </c>
      <c r="B9989" s="1" t="s">
        <v>40</v>
      </c>
      <c r="C9989" s="1">
        <v>2020</v>
      </c>
      <c r="D9989" s="1" t="s">
        <v>184</v>
      </c>
      <c r="E9989" s="1">
        <v>2011</v>
      </c>
      <c r="F9989" s="1">
        <v>50</v>
      </c>
      <c r="G9989" s="1" t="s">
        <v>5</v>
      </c>
      <c r="H9989" s="1">
        <v>3.8260374999999997E-8</v>
      </c>
      <c r="I9989" s="1">
        <v>4.5533008264462801E-8</v>
      </c>
      <c r="J9989" s="1">
        <v>5.5094939999999999E-8</v>
      </c>
      <c r="K9989" s="1">
        <v>7.3872879999999999E-7</v>
      </c>
      <c r="L9989" s="1">
        <v>1.006653E-6</v>
      </c>
      <c r="M9989" s="1">
        <v>1.183257E-4</v>
      </c>
      <c r="N9989" s="1">
        <v>3.4769389999999997E-8</v>
      </c>
      <c r="O9989" s="1">
        <v>3.1987838799999897E-8</v>
      </c>
      <c r="P9989" s="1">
        <v>1.529656E-9</v>
      </c>
      <c r="Q9989" s="1">
        <v>9.1822532200001496E-10</v>
      </c>
      <c r="R9989" s="1">
        <v>3.65</v>
      </c>
      <c r="S9989" s="1">
        <v>3.65</v>
      </c>
      <c r="T9989" s="1">
        <v>0.01</v>
      </c>
      <c r="U9989" s="1">
        <v>146</v>
      </c>
      <c r="V9989" s="1">
        <f t="shared" si="621"/>
        <v>0.10326712565953634</v>
      </c>
      <c r="W9989" s="1">
        <f t="shared" si="622"/>
        <v>2.2830506001880497</v>
      </c>
      <c r="X9989" s="1">
        <f t="shared" si="623"/>
        <v>365</v>
      </c>
    </row>
    <row r="9990" spans="1:24" hidden="1" x14ac:dyDescent="0.3">
      <c r="A9990" s="18" t="str">
        <f t="shared" si="620"/>
        <v>OFF - Military - Communications_2011_100</v>
      </c>
      <c r="B9990" s="1" t="s">
        <v>40</v>
      </c>
      <c r="C9990" s="1">
        <v>2020</v>
      </c>
      <c r="D9990" s="1" t="s">
        <v>184</v>
      </c>
      <c r="E9990" s="1">
        <v>2011</v>
      </c>
      <c r="F9990" s="1">
        <v>100</v>
      </c>
      <c r="G9990" s="1" t="s">
        <v>5</v>
      </c>
      <c r="H9990" s="1">
        <v>9.1303124999999997E-8</v>
      </c>
      <c r="I9990" s="1">
        <v>1.0865826446280901E-7</v>
      </c>
      <c r="J9990" s="1">
        <v>1.3147649999999999E-7</v>
      </c>
      <c r="K9990" s="1">
        <v>2.0569050000000001E-6</v>
      </c>
      <c r="L9990" s="1">
        <v>1.778815E-6</v>
      </c>
      <c r="M9990" s="1">
        <v>3.5497700000000003E-4</v>
      </c>
      <c r="N9990" s="1">
        <v>1.2013530000000001E-7</v>
      </c>
      <c r="O9990" s="1">
        <v>1.10524476E-7</v>
      </c>
      <c r="P9990" s="1">
        <v>4.164062E-9</v>
      </c>
      <c r="Q9990" s="1">
        <v>2.7546759660000398E-9</v>
      </c>
      <c r="R9990" s="1">
        <v>10.95</v>
      </c>
      <c r="S9990" s="1">
        <v>3.65</v>
      </c>
      <c r="T9990" s="1">
        <v>0.01</v>
      </c>
      <c r="U9990" s="1">
        <v>292</v>
      </c>
      <c r="V9990" s="1">
        <f t="shared" si="621"/>
        <v>0.12321639924443079</v>
      </c>
      <c r="W9990" s="1">
        <f t="shared" si="622"/>
        <v>2.0171422791038753</v>
      </c>
      <c r="X9990" s="1">
        <f t="shared" si="623"/>
        <v>365</v>
      </c>
    </row>
    <row r="9991" spans="1:24" hidden="1" x14ac:dyDescent="0.3">
      <c r="A9991" s="18" t="str">
        <f t="shared" si="620"/>
        <v>OFF - Military - Communications_2012_50</v>
      </c>
      <c r="B9991" s="1" t="s">
        <v>40</v>
      </c>
      <c r="C9991" s="1">
        <v>2020</v>
      </c>
      <c r="D9991" s="1" t="s">
        <v>184</v>
      </c>
      <c r="E9991" s="1">
        <v>2012</v>
      </c>
      <c r="F9991" s="1">
        <v>50</v>
      </c>
      <c r="G9991" s="1" t="s">
        <v>5</v>
      </c>
      <c r="H9991" s="1">
        <v>3.6844104166666599E-8</v>
      </c>
      <c r="I9991" s="1">
        <v>4.3847528925619802E-8</v>
      </c>
      <c r="J9991" s="1">
        <v>5.3055509999999998E-8</v>
      </c>
      <c r="K9991" s="1">
        <v>7.3486550000000005E-7</v>
      </c>
      <c r="L9991" s="1">
        <v>1.0192849999999999E-6</v>
      </c>
      <c r="M9991" s="1">
        <v>1.205195E-4</v>
      </c>
      <c r="N9991" s="1">
        <v>3.4763559999999998E-8</v>
      </c>
      <c r="O9991" s="1">
        <v>3.1982475200000001E-8</v>
      </c>
      <c r="P9991" s="1">
        <v>1.5580159999999999E-9</v>
      </c>
      <c r="Q9991" s="1">
        <v>9.1822532200001496E-10</v>
      </c>
      <c r="R9991" s="1">
        <v>3.65</v>
      </c>
      <c r="S9991" s="1">
        <v>3.65</v>
      </c>
      <c r="T9991" s="1">
        <v>0.01</v>
      </c>
      <c r="U9991" s="1">
        <v>146</v>
      </c>
      <c r="V9991" s="1">
        <f t="shared" si="621"/>
        <v>9.9444522820077208E-2</v>
      </c>
      <c r="W9991" s="1">
        <f t="shared" si="622"/>
        <v>2.3116994942772497</v>
      </c>
      <c r="X9991" s="1">
        <f t="shared" si="623"/>
        <v>365</v>
      </c>
    </row>
    <row r="9992" spans="1:24" hidden="1" x14ac:dyDescent="0.3">
      <c r="A9992" s="18" t="str">
        <f t="shared" si="620"/>
        <v>OFF - Military - Communications_2012_100</v>
      </c>
      <c r="B9992" s="1" t="s">
        <v>40</v>
      </c>
      <c r="C9992" s="1">
        <v>2020</v>
      </c>
      <c r="D9992" s="1" t="s">
        <v>184</v>
      </c>
      <c r="E9992" s="1">
        <v>2012</v>
      </c>
      <c r="F9992" s="1">
        <v>100</v>
      </c>
      <c r="G9992" s="1" t="s">
        <v>5</v>
      </c>
      <c r="H9992" s="1">
        <v>8.0970208333333302E-8</v>
      </c>
      <c r="I9992" s="1">
        <v>9.6361239669421406E-8</v>
      </c>
      <c r="J9992" s="1">
        <v>1.165971E-7</v>
      </c>
      <c r="K9992" s="1">
        <v>2.0795810000000001E-6</v>
      </c>
      <c r="L9992" s="1">
        <v>1.580954E-6</v>
      </c>
      <c r="M9992" s="1">
        <v>3.6155840000000002E-4</v>
      </c>
      <c r="N9992" s="1">
        <v>4.4236799999999997E-8</v>
      </c>
      <c r="O9992" s="1">
        <v>4.0697855999999999E-8</v>
      </c>
      <c r="P9992" s="1">
        <v>4.2412649999999998E-9</v>
      </c>
      <c r="Q9992" s="1">
        <v>2.7546759660000398E-9</v>
      </c>
      <c r="R9992" s="1">
        <v>10.95</v>
      </c>
      <c r="S9992" s="1">
        <v>3.65</v>
      </c>
      <c r="T9992" s="1">
        <v>0.01</v>
      </c>
      <c r="U9992" s="1">
        <v>292</v>
      </c>
      <c r="V9992" s="1">
        <f t="shared" si="621"/>
        <v>0.10927180769447717</v>
      </c>
      <c r="W9992" s="1">
        <f t="shared" si="622"/>
        <v>1.7927716793024502</v>
      </c>
      <c r="X9992" s="1">
        <f t="shared" si="623"/>
        <v>365</v>
      </c>
    </row>
    <row r="9993" spans="1:24" hidden="1" x14ac:dyDescent="0.3">
      <c r="A9993" s="18" t="str">
        <f t="shared" si="620"/>
        <v>OFF - Military - Communications_2013_50</v>
      </c>
      <c r="B9993" s="1" t="s">
        <v>40</v>
      </c>
      <c r="C9993" s="1">
        <v>2020</v>
      </c>
      <c r="D9993" s="1" t="s">
        <v>184</v>
      </c>
      <c r="E9993" s="1">
        <v>2013</v>
      </c>
      <c r="F9993" s="1">
        <v>50</v>
      </c>
      <c r="G9993" s="1" t="s">
        <v>5</v>
      </c>
      <c r="H9993" s="1">
        <v>3.5430583333333297E-8</v>
      </c>
      <c r="I9993" s="1">
        <v>4.21653223140495E-8</v>
      </c>
      <c r="J9993" s="1">
        <v>5.1020040000000002E-8</v>
      </c>
      <c r="K9993" s="1">
        <v>7.3201859999999996E-7</v>
      </c>
      <c r="L9993" s="1">
        <v>6.2452549999999998E-7</v>
      </c>
      <c r="M9993" s="1">
        <v>1.229914E-4</v>
      </c>
      <c r="N9993" s="1">
        <v>2.3749400000000001E-9</v>
      </c>
      <c r="O9993" s="1">
        <v>2.1849448E-9</v>
      </c>
      <c r="P9993" s="1">
        <v>1.5899720000000001E-9</v>
      </c>
      <c r="Q9993" s="1">
        <v>9.1822532200001496E-10</v>
      </c>
      <c r="R9993" s="1">
        <v>3.65</v>
      </c>
      <c r="S9993" s="1">
        <v>3.65</v>
      </c>
      <c r="T9993" s="1">
        <v>0.01</v>
      </c>
      <c r="U9993" s="1">
        <v>146</v>
      </c>
      <c r="V9993" s="1">
        <f t="shared" si="621"/>
        <v>9.5629342401217982E-2</v>
      </c>
      <c r="W9993" s="1">
        <f t="shared" si="622"/>
        <v>1.4164000083521751</v>
      </c>
      <c r="X9993" s="1">
        <f t="shared" si="623"/>
        <v>365</v>
      </c>
    </row>
    <row r="9994" spans="1:24" hidden="1" x14ac:dyDescent="0.3">
      <c r="A9994" s="18" t="str">
        <f t="shared" ref="A9994:A10057" si="624">D9994&amp;"_"&amp;E9994&amp;"_"&amp;F9994</f>
        <v>OFF - Military - Communications_2013_100</v>
      </c>
      <c r="B9994" s="1" t="s">
        <v>40</v>
      </c>
      <c r="C9994" s="1">
        <v>2020</v>
      </c>
      <c r="D9994" s="1" t="s">
        <v>184</v>
      </c>
      <c r="E9994" s="1">
        <v>2013</v>
      </c>
      <c r="F9994" s="1">
        <v>100</v>
      </c>
      <c r="G9994" s="1" t="s">
        <v>5</v>
      </c>
      <c r="H9994" s="1">
        <v>7.8872847222222199E-8</v>
      </c>
      <c r="I9994" s="1">
        <v>9.3865206611570196E-8</v>
      </c>
      <c r="J9994" s="1">
        <v>1.1357690000000001E-7</v>
      </c>
      <c r="K9994" s="1">
        <v>2.1064580000000002E-6</v>
      </c>
      <c r="L9994" s="1">
        <v>1.6071400000000001E-6</v>
      </c>
      <c r="M9994" s="1">
        <v>3.6897429999999999E-4</v>
      </c>
      <c r="N9994" s="1">
        <v>6.9124039999999999E-9</v>
      </c>
      <c r="O9994" s="1">
        <v>6.3594116800000001E-9</v>
      </c>
      <c r="P9994" s="1">
        <v>4.3282580000000003E-9</v>
      </c>
      <c r="Q9994" s="1">
        <v>2.7546759660000398E-9</v>
      </c>
      <c r="R9994" s="1">
        <v>10.95</v>
      </c>
      <c r="S9994" s="1">
        <v>3.65</v>
      </c>
      <c r="T9994" s="1">
        <v>0.01</v>
      </c>
      <c r="U9994" s="1">
        <v>292</v>
      </c>
      <c r="V9994" s="1">
        <f t="shared" si="621"/>
        <v>0.1064413538187045</v>
      </c>
      <c r="W9994" s="1">
        <f t="shared" si="622"/>
        <v>1.8224661038045</v>
      </c>
      <c r="X9994" s="1">
        <f t="shared" si="623"/>
        <v>365</v>
      </c>
    </row>
    <row r="9995" spans="1:24" hidden="1" x14ac:dyDescent="0.3">
      <c r="A9995" s="18" t="str">
        <f t="shared" si="624"/>
        <v>OFF - Military - Communications_2014_50</v>
      </c>
      <c r="B9995" s="1" t="s">
        <v>40</v>
      </c>
      <c r="C9995" s="1">
        <v>2020</v>
      </c>
      <c r="D9995" s="1" t="s">
        <v>184</v>
      </c>
      <c r="E9995" s="1">
        <v>2014</v>
      </c>
      <c r="F9995" s="1">
        <v>50</v>
      </c>
      <c r="G9995" s="1" t="s">
        <v>5</v>
      </c>
      <c r="H9995" s="1">
        <v>3.4003875000000001E-8</v>
      </c>
      <c r="I9995" s="1">
        <v>4.0467421487603297E-8</v>
      </c>
      <c r="J9995" s="1">
        <v>4.8965580000000002E-8</v>
      </c>
      <c r="K9995" s="1">
        <v>7.3004009999999998E-7</v>
      </c>
      <c r="L9995" s="1">
        <v>6.3469159999999996E-7</v>
      </c>
      <c r="M9995" s="1">
        <v>1.2573700000000001E-4</v>
      </c>
      <c r="N9995" s="1">
        <v>2.3600939999999999E-9</v>
      </c>
      <c r="O9995" s="1">
        <v>2.1712864799999999E-9</v>
      </c>
      <c r="P9995" s="1">
        <v>1.6254659999999999E-9</v>
      </c>
      <c r="Q9995" s="1">
        <v>9.1822532200001496E-10</v>
      </c>
      <c r="R9995" s="1">
        <v>3.65</v>
      </c>
      <c r="S9995" s="1">
        <v>3.65</v>
      </c>
      <c r="T9995" s="1">
        <v>0.01</v>
      </c>
      <c r="U9995" s="1">
        <v>146</v>
      </c>
      <c r="V9995" s="1">
        <f t="shared" ref="V9995:V10058" si="625">IFERROR(CONVERT(I9995,"ton","g")*365/U9995,0)</f>
        <v>9.1778568101754526E-2</v>
      </c>
      <c r="W9995" s="1">
        <f t="shared" ref="W9995:W10058" si="626">IFERROR(CONVERT(L9995,"ton","g")*365/U9995,0)</f>
        <v>1.4394563353154599</v>
      </c>
      <c r="X9995" s="1">
        <f t="shared" ref="X9995:X10058" si="627">S9995/T9995</f>
        <v>365</v>
      </c>
    </row>
    <row r="9996" spans="1:24" hidden="1" x14ac:dyDescent="0.3">
      <c r="A9996" s="18" t="str">
        <f t="shared" si="624"/>
        <v>OFF - Military - Communications_2014_100</v>
      </c>
      <c r="B9996" s="1" t="s">
        <v>40</v>
      </c>
      <c r="C9996" s="1">
        <v>2020</v>
      </c>
      <c r="D9996" s="1" t="s">
        <v>184</v>
      </c>
      <c r="E9996" s="1">
        <v>2014</v>
      </c>
      <c r="F9996" s="1">
        <v>100</v>
      </c>
      <c r="G9996" s="1" t="s">
        <v>5</v>
      </c>
      <c r="H9996" s="1">
        <v>7.6791458333333296E-8</v>
      </c>
      <c r="I9996" s="1">
        <v>9.1388181818181806E-8</v>
      </c>
      <c r="J9996" s="1">
        <v>1.105797E-7</v>
      </c>
      <c r="K9996" s="1">
        <v>2.137352E-6</v>
      </c>
      <c r="L9996" s="1">
        <v>1.6366360000000001E-6</v>
      </c>
      <c r="M9996" s="1">
        <v>3.7721100000000002E-4</v>
      </c>
      <c r="N9996" s="1">
        <v>6.8902689999999997E-9</v>
      </c>
      <c r="O9996" s="1">
        <v>6.3390474800000003E-9</v>
      </c>
      <c r="P9996" s="1">
        <v>4.4248790000000002E-9</v>
      </c>
      <c r="Q9996" s="1">
        <v>2.7546759660000398E-9</v>
      </c>
      <c r="R9996" s="1">
        <v>10.95</v>
      </c>
      <c r="S9996" s="1">
        <v>3.65</v>
      </c>
      <c r="T9996" s="1">
        <v>0.02</v>
      </c>
      <c r="U9996" s="1">
        <v>292</v>
      </c>
      <c r="V9996" s="1">
        <f t="shared" si="625"/>
        <v>0.10363245495224999</v>
      </c>
      <c r="W9996" s="1">
        <f t="shared" si="626"/>
        <v>1.8559140051683001</v>
      </c>
      <c r="X9996" s="1">
        <f t="shared" si="627"/>
        <v>182.5</v>
      </c>
    </row>
    <row r="9997" spans="1:24" hidden="1" x14ac:dyDescent="0.3">
      <c r="A9997" s="18" t="str">
        <f t="shared" si="624"/>
        <v>OFF - Military - Communications_2015_50</v>
      </c>
      <c r="B9997" s="1" t="s">
        <v>40</v>
      </c>
      <c r="C9997" s="1">
        <v>2020</v>
      </c>
      <c r="D9997" s="1" t="s">
        <v>184</v>
      </c>
      <c r="E9997" s="1">
        <v>2015</v>
      </c>
      <c r="F9997" s="1">
        <v>50</v>
      </c>
      <c r="G9997" s="1" t="s">
        <v>5</v>
      </c>
      <c r="H9997" s="1">
        <v>3.2341437499999997E-8</v>
      </c>
      <c r="I9997" s="1">
        <v>3.8488983471074302E-8</v>
      </c>
      <c r="J9997" s="1">
        <v>4.6571670000000002E-8</v>
      </c>
      <c r="K9997" s="1">
        <v>7.2415209999999998E-7</v>
      </c>
      <c r="L9997" s="1">
        <v>6.4193630000000001E-7</v>
      </c>
      <c r="M9997" s="1">
        <v>1.2793320000000001E-4</v>
      </c>
      <c r="N9997" s="1">
        <v>2.3322699999999998E-9</v>
      </c>
      <c r="O9997" s="1">
        <v>2.1456883999999898E-9</v>
      </c>
      <c r="P9997" s="1">
        <v>1.653857E-9</v>
      </c>
      <c r="Q9997" s="1">
        <v>9.1822532200001496E-10</v>
      </c>
      <c r="R9997" s="1">
        <v>3.65</v>
      </c>
      <c r="S9997" s="1">
        <v>3.65</v>
      </c>
      <c r="T9997" s="1">
        <v>0.01</v>
      </c>
      <c r="U9997" s="1">
        <v>146</v>
      </c>
      <c r="V9997" s="1">
        <f t="shared" si="625"/>
        <v>8.7291546157677091E-2</v>
      </c>
      <c r="W9997" s="1">
        <f t="shared" si="626"/>
        <v>1.455887038530155</v>
      </c>
      <c r="X9997" s="1">
        <f t="shared" si="627"/>
        <v>365</v>
      </c>
    </row>
    <row r="9998" spans="1:24" hidden="1" x14ac:dyDescent="0.3">
      <c r="A9998" s="18" t="str">
        <f t="shared" si="624"/>
        <v>OFF - Military - Communications_2015_100</v>
      </c>
      <c r="B9998" s="1" t="s">
        <v>40</v>
      </c>
      <c r="C9998" s="1">
        <v>2020</v>
      </c>
      <c r="D9998" s="1" t="s">
        <v>184</v>
      </c>
      <c r="E9998" s="1">
        <v>2015</v>
      </c>
      <c r="F9998" s="1">
        <v>100</v>
      </c>
      <c r="G9998" s="1" t="s">
        <v>5</v>
      </c>
      <c r="H9998" s="1">
        <v>5.71541041666666E-8</v>
      </c>
      <c r="I9998" s="1">
        <v>6.8018107438016498E-8</v>
      </c>
      <c r="J9998" s="1">
        <v>8.2301909999999996E-8</v>
      </c>
      <c r="K9998" s="1">
        <v>2.1582739999999999E-6</v>
      </c>
      <c r="L9998" s="1">
        <v>9.1798599999999997E-7</v>
      </c>
      <c r="M9998" s="1">
        <v>3.8379979999999999E-4</v>
      </c>
      <c r="N9998" s="1">
        <v>6.8310979999999999E-9</v>
      </c>
      <c r="O9998" s="1">
        <v>6.2846101600000002E-9</v>
      </c>
      <c r="P9998" s="1">
        <v>4.5021680000000002E-9</v>
      </c>
      <c r="Q9998" s="1">
        <v>2.7546759660000398E-9</v>
      </c>
      <c r="R9998" s="1">
        <v>10.95</v>
      </c>
      <c r="S9998" s="1">
        <v>3.65</v>
      </c>
      <c r="T9998" s="1">
        <v>0.02</v>
      </c>
      <c r="U9998" s="1">
        <v>292</v>
      </c>
      <c r="V9998" s="1">
        <f t="shared" si="625"/>
        <v>7.7131236389311325E-2</v>
      </c>
      <c r="W9998" s="1">
        <f t="shared" si="626"/>
        <v>1.04097861341705</v>
      </c>
      <c r="X9998" s="1">
        <f t="shared" si="627"/>
        <v>182.5</v>
      </c>
    </row>
    <row r="9999" spans="1:24" hidden="1" x14ac:dyDescent="0.3">
      <c r="A9999" s="18" t="str">
        <f t="shared" si="624"/>
        <v>OFF - Military - Communications_2016_50</v>
      </c>
      <c r="B9999" s="1" t="s">
        <v>40</v>
      </c>
      <c r="C9999" s="1">
        <v>2020</v>
      </c>
      <c r="D9999" s="1" t="s">
        <v>184</v>
      </c>
      <c r="E9999" s="1">
        <v>2016</v>
      </c>
      <c r="F9999" s="1">
        <v>50</v>
      </c>
      <c r="G9999" s="1" t="s">
        <v>5</v>
      </c>
      <c r="H9999" s="1">
        <v>3.0504548611111099E-8</v>
      </c>
      <c r="I9999" s="1">
        <v>3.6302933884297499E-8</v>
      </c>
      <c r="J9999" s="1">
        <v>4.3926550000000002E-8</v>
      </c>
      <c r="K9999" s="1">
        <v>7.1534979999999997E-7</v>
      </c>
      <c r="L9999" s="1">
        <v>6.4699219999999999E-7</v>
      </c>
      <c r="M9999" s="1">
        <v>1.2971710000000001E-4</v>
      </c>
      <c r="N9999" s="1">
        <v>2.2947799999999998E-9</v>
      </c>
      <c r="O9999" s="1">
        <v>2.1111976E-9</v>
      </c>
      <c r="P9999" s="1">
        <v>1.676918E-9</v>
      </c>
      <c r="Q9999" s="1">
        <v>9.1822532200001496E-10</v>
      </c>
      <c r="R9999" s="1">
        <v>3.65</v>
      </c>
      <c r="S9999" s="1">
        <v>3.65</v>
      </c>
      <c r="T9999" s="1">
        <v>0.01</v>
      </c>
      <c r="U9999" s="1">
        <v>146</v>
      </c>
      <c r="V9999" s="1">
        <f t="shared" si="625"/>
        <v>8.2333669092659045E-2</v>
      </c>
      <c r="W9999" s="1">
        <f t="shared" si="626"/>
        <v>1.4673536268475698</v>
      </c>
      <c r="X9999" s="1">
        <f t="shared" si="627"/>
        <v>365</v>
      </c>
    </row>
    <row r="10000" spans="1:24" hidden="1" x14ac:dyDescent="0.3">
      <c r="A10000" s="18" t="str">
        <f t="shared" si="624"/>
        <v>OFF - Military - Communications_2016_100</v>
      </c>
      <c r="B10000" s="1" t="s">
        <v>40</v>
      </c>
      <c r="C10000" s="1">
        <v>2020</v>
      </c>
      <c r="D10000" s="1" t="s">
        <v>184</v>
      </c>
      <c r="E10000" s="1">
        <v>2016</v>
      </c>
      <c r="F10000" s="1">
        <v>100</v>
      </c>
      <c r="G10000" s="1" t="s">
        <v>5</v>
      </c>
      <c r="H10000" s="1">
        <v>5.4965375E-8</v>
      </c>
      <c r="I10000" s="1">
        <v>6.5413338842975196E-8</v>
      </c>
      <c r="J10000" s="1">
        <v>7.9150139999999996E-8</v>
      </c>
      <c r="K10000" s="1">
        <v>2.1717279999999998E-6</v>
      </c>
      <c r="L10000" s="1">
        <v>9.2712450000000002E-7</v>
      </c>
      <c r="M10000" s="1">
        <v>3.8915119999999997E-4</v>
      </c>
      <c r="N10000" s="1">
        <v>6.7443189999999998E-9</v>
      </c>
      <c r="O10000" s="1">
        <v>6.2047734800000001E-9</v>
      </c>
      <c r="P10000" s="1">
        <v>4.5649429999999999E-9</v>
      </c>
      <c r="Q10000" s="1">
        <v>3.6729012880000598E-9</v>
      </c>
      <c r="R10000" s="1">
        <v>14.6</v>
      </c>
      <c r="S10000" s="1">
        <v>3.65</v>
      </c>
      <c r="T10000" s="1">
        <v>0.02</v>
      </c>
      <c r="U10000" s="1">
        <v>292</v>
      </c>
      <c r="V10000" s="1">
        <f t="shared" si="625"/>
        <v>7.4177478488495444E-2</v>
      </c>
      <c r="W10000" s="1">
        <f t="shared" si="626"/>
        <v>1.0513414981001628</v>
      </c>
      <c r="X10000" s="1">
        <f t="shared" si="627"/>
        <v>182.5</v>
      </c>
    </row>
    <row r="10001" spans="1:24" hidden="1" x14ac:dyDescent="0.3">
      <c r="A10001" s="18" t="str">
        <f t="shared" si="624"/>
        <v>OFF - Military - Communications_2017_50</v>
      </c>
      <c r="B10001" s="1" t="s">
        <v>40</v>
      </c>
      <c r="C10001" s="1">
        <v>2020</v>
      </c>
      <c r="D10001" s="1" t="s">
        <v>184</v>
      </c>
      <c r="E10001" s="1">
        <v>2017</v>
      </c>
      <c r="F10001" s="1">
        <v>50</v>
      </c>
      <c r="G10001" s="1" t="s">
        <v>5</v>
      </c>
      <c r="H10001" s="1">
        <v>2.8664902777777701E-8</v>
      </c>
      <c r="I10001" s="1">
        <v>3.4113603305785101E-8</v>
      </c>
      <c r="J10001" s="1">
        <v>4.1277460000000001E-8</v>
      </c>
      <c r="K10001" s="1">
        <v>7.075129E-7</v>
      </c>
      <c r="L10001" s="1">
        <v>6.533123E-7</v>
      </c>
      <c r="M10001" s="1">
        <v>1.317775E-4</v>
      </c>
      <c r="N10001" s="1">
        <v>2.2601080000000002E-9</v>
      </c>
      <c r="O10001" s="1">
        <v>2.0792993600000001E-9</v>
      </c>
      <c r="P10001" s="1">
        <v>1.703554E-9</v>
      </c>
      <c r="Q10001" s="1">
        <v>9.1822532200001496E-10</v>
      </c>
      <c r="R10001" s="1">
        <v>3.65</v>
      </c>
      <c r="S10001" s="1">
        <v>3.65</v>
      </c>
      <c r="T10001" s="1">
        <v>0.01</v>
      </c>
      <c r="U10001" s="1">
        <v>146</v>
      </c>
      <c r="V10001" s="1">
        <f t="shared" si="625"/>
        <v>7.7368350863554494E-2</v>
      </c>
      <c r="W10001" s="1">
        <f t="shared" si="626"/>
        <v>1.4816873725357549</v>
      </c>
      <c r="X10001" s="1">
        <f t="shared" si="627"/>
        <v>365</v>
      </c>
    </row>
    <row r="10002" spans="1:24" hidden="1" x14ac:dyDescent="0.3">
      <c r="A10002" s="18" t="str">
        <f t="shared" si="624"/>
        <v>OFF - Military - Communications_2017_100</v>
      </c>
      <c r="B10002" s="1" t="s">
        <v>40</v>
      </c>
      <c r="C10002" s="1">
        <v>2020</v>
      </c>
      <c r="D10002" s="1" t="s">
        <v>184</v>
      </c>
      <c r="E10002" s="1">
        <v>2017</v>
      </c>
      <c r="F10002" s="1">
        <v>100</v>
      </c>
      <c r="G10002" s="1" t="s">
        <v>5</v>
      </c>
      <c r="H10002" s="1">
        <v>5.2805416666666601E-8</v>
      </c>
      <c r="I10002" s="1">
        <v>6.2842809917355301E-8</v>
      </c>
      <c r="J10002" s="1">
        <v>7.60398E-8</v>
      </c>
      <c r="K10002" s="1">
        <v>2.1893200000000001E-6</v>
      </c>
      <c r="L10002" s="1">
        <v>9.38132E-7</v>
      </c>
      <c r="M10002" s="1">
        <v>3.9533260000000002E-4</v>
      </c>
      <c r="N10002" s="1">
        <v>6.6665309999999996E-9</v>
      </c>
      <c r="O10002" s="1">
        <v>6.1332085200000002E-9</v>
      </c>
      <c r="P10002" s="1">
        <v>4.6374540000000004E-9</v>
      </c>
      <c r="Q10002" s="1">
        <v>3.6729012880000598E-9</v>
      </c>
      <c r="R10002" s="1">
        <v>14.6</v>
      </c>
      <c r="S10002" s="1">
        <v>3.65</v>
      </c>
      <c r="T10002" s="1">
        <v>0.02</v>
      </c>
      <c r="U10002" s="1">
        <v>292</v>
      </c>
      <c r="V10002" s="1">
        <f t="shared" si="625"/>
        <v>7.126254771968174E-2</v>
      </c>
      <c r="W10002" s="1">
        <f t="shared" si="626"/>
        <v>1.0638237931321</v>
      </c>
      <c r="X10002" s="1">
        <f t="shared" si="627"/>
        <v>182.5</v>
      </c>
    </row>
    <row r="10003" spans="1:24" hidden="1" x14ac:dyDescent="0.3">
      <c r="A10003" s="18" t="str">
        <f t="shared" si="624"/>
        <v>OFF - Military - Communications_2018_50</v>
      </c>
      <c r="B10003" s="1" t="s">
        <v>40</v>
      </c>
      <c r="C10003" s="1">
        <v>2020</v>
      </c>
      <c r="D10003" s="1" t="s">
        <v>184</v>
      </c>
      <c r="E10003" s="1">
        <v>2018</v>
      </c>
      <c r="F10003" s="1">
        <v>50</v>
      </c>
      <c r="G10003" s="1" t="s">
        <v>5</v>
      </c>
      <c r="H10003" s="1">
        <v>2.6669499999999999E-8</v>
      </c>
      <c r="I10003" s="1">
        <v>3.1738909090909E-8</v>
      </c>
      <c r="J10003" s="1">
        <v>3.8404079999999997E-8</v>
      </c>
      <c r="K10003" s="1">
        <v>6.9690449999999997E-7</v>
      </c>
      <c r="L10003" s="1">
        <v>6.5746050000000003E-7</v>
      </c>
      <c r="M10003" s="1">
        <v>1.334223E-4</v>
      </c>
      <c r="N10003" s="1">
        <v>2.2163089999999999E-9</v>
      </c>
      <c r="O10003" s="1">
        <v>2.0390042800000001E-9</v>
      </c>
      <c r="P10003" s="1">
        <v>1.724818E-9</v>
      </c>
      <c r="Q10003" s="1">
        <v>9.1822532200001496E-10</v>
      </c>
      <c r="R10003" s="1">
        <v>3.65</v>
      </c>
      <c r="S10003" s="1">
        <v>3.65</v>
      </c>
      <c r="T10003" s="1">
        <v>0.01</v>
      </c>
      <c r="U10003" s="1">
        <v>146</v>
      </c>
      <c r="V10003" s="1">
        <f t="shared" si="625"/>
        <v>7.1982634978799795E-2</v>
      </c>
      <c r="W10003" s="1">
        <f t="shared" si="626"/>
        <v>1.4910953318819249</v>
      </c>
      <c r="X10003" s="1">
        <f t="shared" si="627"/>
        <v>365</v>
      </c>
    </row>
    <row r="10004" spans="1:24" hidden="1" x14ac:dyDescent="0.3">
      <c r="A10004" s="18" t="str">
        <f t="shared" si="624"/>
        <v>OFF - Military - Communications_2018_100</v>
      </c>
      <c r="B10004" s="1" t="s">
        <v>40</v>
      </c>
      <c r="C10004" s="1">
        <v>2020</v>
      </c>
      <c r="D10004" s="1" t="s">
        <v>184</v>
      </c>
      <c r="E10004" s="1">
        <v>2018</v>
      </c>
      <c r="F10004" s="1">
        <v>100</v>
      </c>
      <c r="G10004" s="1" t="s">
        <v>5</v>
      </c>
      <c r="H10004" s="1">
        <v>5.0393604166666597E-8</v>
      </c>
      <c r="I10004" s="1">
        <v>5.9972553719008202E-8</v>
      </c>
      <c r="J10004" s="1">
        <v>7.2566789999999996E-8</v>
      </c>
      <c r="K10004" s="1">
        <v>2.1995319999999999E-6</v>
      </c>
      <c r="L10004" s="1">
        <v>9.4607580000000002E-7</v>
      </c>
      <c r="M10004" s="1">
        <v>4.0026709999999997E-4</v>
      </c>
      <c r="N10004" s="1">
        <v>6.5625149999999999E-9</v>
      </c>
      <c r="O10004" s="1">
        <v>6.0375137999999997E-9</v>
      </c>
      <c r="P10004" s="1">
        <v>4.6953380000000002E-9</v>
      </c>
      <c r="Q10004" s="1">
        <v>3.6729012880000598E-9</v>
      </c>
      <c r="R10004" s="1">
        <v>14.6</v>
      </c>
      <c r="S10004" s="1">
        <v>3.65</v>
      </c>
      <c r="T10004" s="1">
        <v>0.02</v>
      </c>
      <c r="U10004" s="1">
        <v>292</v>
      </c>
      <c r="V10004" s="1">
        <f t="shared" si="625"/>
        <v>6.8007731940893115E-2</v>
      </c>
      <c r="W10004" s="1">
        <f t="shared" si="626"/>
        <v>1.0728319108041149</v>
      </c>
      <c r="X10004" s="1">
        <f t="shared" si="627"/>
        <v>182.5</v>
      </c>
    </row>
    <row r="10005" spans="1:24" hidden="1" x14ac:dyDescent="0.3">
      <c r="A10005" s="18" t="str">
        <f t="shared" si="624"/>
        <v>OFF - Military - Communications_2019_50</v>
      </c>
      <c r="B10005" s="1" t="s">
        <v>40</v>
      </c>
      <c r="C10005" s="1">
        <v>2020</v>
      </c>
      <c r="D10005" s="1" t="s">
        <v>184</v>
      </c>
      <c r="E10005" s="1">
        <v>2019</v>
      </c>
      <c r="F10005" s="1">
        <v>50</v>
      </c>
      <c r="G10005" s="1" t="s">
        <v>5</v>
      </c>
      <c r="H10005" s="1">
        <v>2.46419444444444E-8</v>
      </c>
      <c r="I10005" s="1">
        <v>2.9325950413223099E-8</v>
      </c>
      <c r="J10005" s="1">
        <v>3.5484399999999997E-8</v>
      </c>
      <c r="K10005" s="1">
        <v>6.8653760000000003E-7</v>
      </c>
      <c r="L10005" s="1">
        <v>6.6220530000000005E-7</v>
      </c>
      <c r="M10005" s="1">
        <v>1.3520909999999999E-4</v>
      </c>
      <c r="N10005" s="1">
        <v>2.1730140000000002E-9</v>
      </c>
      <c r="O10005" s="1">
        <v>1.9991728799999998E-9</v>
      </c>
      <c r="P10005" s="1">
        <v>1.7479160000000001E-9</v>
      </c>
      <c r="Q10005" s="1">
        <v>9.1822532200001496E-10</v>
      </c>
      <c r="R10005" s="1">
        <v>3.65</v>
      </c>
      <c r="S10005" s="1">
        <v>3.65</v>
      </c>
      <c r="T10005" s="1">
        <v>0.01</v>
      </c>
      <c r="U10005" s="1">
        <v>146</v>
      </c>
      <c r="V10005" s="1">
        <f t="shared" si="625"/>
        <v>6.6510136752181717E-2</v>
      </c>
      <c r="W10005" s="1">
        <f t="shared" si="626"/>
        <v>1.501856357267805</v>
      </c>
      <c r="X10005" s="1">
        <f t="shared" si="627"/>
        <v>365</v>
      </c>
    </row>
    <row r="10006" spans="1:24" hidden="1" x14ac:dyDescent="0.3">
      <c r="A10006" s="18" t="str">
        <f t="shared" si="624"/>
        <v>OFF - Military - Communications_2019_100</v>
      </c>
      <c r="B10006" s="1" t="s">
        <v>40</v>
      </c>
      <c r="C10006" s="1">
        <v>2020</v>
      </c>
      <c r="D10006" s="1" t="s">
        <v>184</v>
      </c>
      <c r="E10006" s="1">
        <v>2019</v>
      </c>
      <c r="F10006" s="1">
        <v>100</v>
      </c>
      <c r="G10006" s="1" t="s">
        <v>5</v>
      </c>
      <c r="H10006" s="1">
        <v>4.7956416666666601E-8</v>
      </c>
      <c r="I10006" s="1">
        <v>5.7072099173553701E-8</v>
      </c>
      <c r="J10006" s="1">
        <v>6.9057240000000005E-8</v>
      </c>
      <c r="K10006" s="1">
        <v>2.2116429999999998E-6</v>
      </c>
      <c r="L10006" s="1">
        <v>9.5492889999999997E-7</v>
      </c>
      <c r="M10006" s="1">
        <v>4.0562729999999998E-4</v>
      </c>
      <c r="N10006" s="1">
        <v>6.4606640000000003E-9</v>
      </c>
      <c r="O10006" s="1">
        <v>5.9438108799999998E-9</v>
      </c>
      <c r="P10006" s="1">
        <v>4.7582159999999997E-9</v>
      </c>
      <c r="Q10006" s="1">
        <v>3.6729012880000598E-9</v>
      </c>
      <c r="R10006" s="1">
        <v>14.6</v>
      </c>
      <c r="S10006" s="1">
        <v>3.65</v>
      </c>
      <c r="T10006" s="1">
        <v>0.02</v>
      </c>
      <c r="U10006" s="1">
        <v>292</v>
      </c>
      <c r="V10006" s="1">
        <f t="shared" si="625"/>
        <v>6.4718671812518155E-2</v>
      </c>
      <c r="W10006" s="1">
        <f t="shared" si="626"/>
        <v>1.0828711573312324</v>
      </c>
      <c r="X10006" s="1">
        <f t="shared" si="627"/>
        <v>182.5</v>
      </c>
    </row>
    <row r="10007" spans="1:24" hidden="1" x14ac:dyDescent="0.3">
      <c r="A10007" s="18" t="str">
        <f t="shared" si="624"/>
        <v>OFF - Military - Communications_2020_50</v>
      </c>
      <c r="B10007" s="1" t="s">
        <v>40</v>
      </c>
      <c r="C10007" s="1">
        <v>2020</v>
      </c>
      <c r="D10007" s="1" t="s">
        <v>184</v>
      </c>
      <c r="E10007" s="1">
        <v>2020</v>
      </c>
      <c r="F10007" s="1">
        <v>50</v>
      </c>
      <c r="G10007" s="1" t="s">
        <v>5</v>
      </c>
      <c r="H10007" s="1">
        <v>2.2483388888888801E-8</v>
      </c>
      <c r="I10007" s="1">
        <v>2.67570909090909E-8</v>
      </c>
      <c r="J10007" s="1">
        <v>3.2376079999999997E-8</v>
      </c>
      <c r="K10007" s="1">
        <v>6.7361340000000001E-7</v>
      </c>
      <c r="L10007" s="1">
        <v>6.6483259999999996E-7</v>
      </c>
      <c r="M10007" s="1">
        <v>1.3658290000000001E-4</v>
      </c>
      <c r="N10007" s="1">
        <v>2.1213780000000002E-9</v>
      </c>
      <c r="O10007" s="1">
        <v>1.9516677600000001E-9</v>
      </c>
      <c r="P10007" s="1">
        <v>1.765676E-9</v>
      </c>
      <c r="Q10007" s="1">
        <v>9.1822532200001496E-10</v>
      </c>
      <c r="R10007" s="1">
        <v>3.65</v>
      </c>
      <c r="S10007" s="1">
        <v>3.65</v>
      </c>
      <c r="T10007" s="1">
        <v>0.01</v>
      </c>
      <c r="U10007" s="1">
        <v>146</v>
      </c>
      <c r="V10007" s="1">
        <f t="shared" si="625"/>
        <v>6.0684061398799977E-2</v>
      </c>
      <c r="W10007" s="1">
        <f t="shared" si="626"/>
        <v>1.50781497343631</v>
      </c>
      <c r="X10007" s="1">
        <f t="shared" si="627"/>
        <v>365</v>
      </c>
    </row>
    <row r="10008" spans="1:24" hidden="1" x14ac:dyDescent="0.3">
      <c r="A10008" s="18" t="str">
        <f t="shared" si="624"/>
        <v>OFF - Military - Communications_2020_100</v>
      </c>
      <c r="B10008" s="1" t="s">
        <v>40</v>
      </c>
      <c r="C10008" s="1">
        <v>2020</v>
      </c>
      <c r="D10008" s="1" t="s">
        <v>184</v>
      </c>
      <c r="E10008" s="1">
        <v>2020</v>
      </c>
      <c r="F10008" s="1">
        <v>100</v>
      </c>
      <c r="G10008" s="1" t="s">
        <v>5</v>
      </c>
      <c r="H10008" s="1">
        <v>4.5300013888888799E-8</v>
      </c>
      <c r="I10008" s="1">
        <v>5.3910760330578498E-8</v>
      </c>
      <c r="J10008" s="1">
        <v>6.5232020000000004E-8</v>
      </c>
      <c r="K10008" s="1">
        <v>2.2165939999999999E-6</v>
      </c>
      <c r="L10008" s="1">
        <v>9.6077620000000004E-7</v>
      </c>
      <c r="M10008" s="1">
        <v>4.0974860000000002E-4</v>
      </c>
      <c r="N10008" s="1">
        <v>6.3346450000000003E-9</v>
      </c>
      <c r="O10008" s="1">
        <v>5.8278734000000003E-9</v>
      </c>
      <c r="P10008" s="1">
        <v>4.80656E-9</v>
      </c>
      <c r="Q10008" s="1">
        <v>3.6729012880000598E-9</v>
      </c>
      <c r="R10008" s="1">
        <v>14.6</v>
      </c>
      <c r="S10008" s="1">
        <v>3.65</v>
      </c>
      <c r="T10008" s="1">
        <v>0.02</v>
      </c>
      <c r="U10008" s="1">
        <v>292</v>
      </c>
      <c r="V10008" s="1">
        <f t="shared" si="625"/>
        <v>6.1133773867122716E-2</v>
      </c>
      <c r="W10008" s="1">
        <f t="shared" si="626"/>
        <v>1.0895018839939852</v>
      </c>
      <c r="X10008" s="1">
        <f t="shared" si="627"/>
        <v>182.5</v>
      </c>
    </row>
    <row r="10009" spans="1:24" hidden="1" x14ac:dyDescent="0.3">
      <c r="A10009" s="18" t="str">
        <f t="shared" si="624"/>
        <v>OFF - Military - Compressor (Military)_1989_50</v>
      </c>
      <c r="B10009" s="1" t="s">
        <v>40</v>
      </c>
      <c r="C10009" s="1">
        <v>2020</v>
      </c>
      <c r="D10009" s="1" t="s">
        <v>185</v>
      </c>
      <c r="E10009" s="1">
        <v>1989</v>
      </c>
      <c r="F10009" s="1">
        <v>50</v>
      </c>
      <c r="G10009" s="1" t="s">
        <v>5</v>
      </c>
      <c r="H10009" s="1">
        <v>4.9527645833333297E-9</v>
      </c>
      <c r="I10009" s="1">
        <v>5.8941991735537102E-9</v>
      </c>
      <c r="J10009" s="1">
        <v>7.1319810000000003E-9</v>
      </c>
      <c r="K10009" s="1">
        <v>1.4683060000000001E-8</v>
      </c>
      <c r="L10009" s="1">
        <v>1.086718E-8</v>
      </c>
      <c r="M10009" s="1">
        <v>8.4076079999999996E-7</v>
      </c>
      <c r="N10009" s="1">
        <v>1.411846E-9</v>
      </c>
      <c r="O10009" s="1">
        <v>1.2988983200000001E-9</v>
      </c>
      <c r="P10009" s="1">
        <v>1.0868940000000001E-11</v>
      </c>
      <c r="Q10009" s="1">
        <v>0</v>
      </c>
      <c r="R10009" s="1">
        <v>0</v>
      </c>
      <c r="S10009" s="1">
        <v>0</v>
      </c>
      <c r="T10009" s="1">
        <v>0</v>
      </c>
      <c r="U10009" s="1">
        <v>0</v>
      </c>
      <c r="V10009" s="1">
        <f t="shared" si="625"/>
        <v>0</v>
      </c>
      <c r="W10009" s="1">
        <f t="shared" si="626"/>
        <v>0</v>
      </c>
      <c r="X10009" s="1" t="e">
        <f t="shared" si="627"/>
        <v>#DIV/0!</v>
      </c>
    </row>
    <row r="10010" spans="1:24" hidden="1" x14ac:dyDescent="0.3">
      <c r="A10010" s="18" t="str">
        <f t="shared" si="624"/>
        <v>OFF - Military - Compressor (Military)_1989_100</v>
      </c>
      <c r="B10010" s="1" t="s">
        <v>40</v>
      </c>
      <c r="C10010" s="1">
        <v>2020</v>
      </c>
      <c r="D10010" s="1" t="s">
        <v>185</v>
      </c>
      <c r="E10010" s="1">
        <v>1989</v>
      </c>
      <c r="F10010" s="1">
        <v>100</v>
      </c>
      <c r="G10010" s="1" t="s">
        <v>5</v>
      </c>
      <c r="H10010" s="1">
        <v>9.6635833333333295E-8</v>
      </c>
      <c r="I10010" s="1">
        <v>1.15004628099173E-7</v>
      </c>
      <c r="J10010" s="1">
        <v>1.3915560000000001E-7</v>
      </c>
      <c r="K10010" s="1">
        <v>3.5412730000000001E-7</v>
      </c>
      <c r="L10010" s="1">
        <v>8.0445600000000004E-7</v>
      </c>
      <c r="M10010" s="1">
        <v>4.598877E-5</v>
      </c>
      <c r="N10010" s="1">
        <v>6.8281739999999999E-8</v>
      </c>
      <c r="O10010" s="1">
        <v>6.2819200799999999E-8</v>
      </c>
      <c r="P10010" s="1">
        <v>5.3947189999999998E-10</v>
      </c>
      <c r="Q10010" s="1">
        <v>0</v>
      </c>
      <c r="R10010" s="1">
        <v>0</v>
      </c>
      <c r="S10010" s="1">
        <v>0</v>
      </c>
      <c r="T10010" s="1">
        <v>0</v>
      </c>
      <c r="U10010" s="1">
        <v>0</v>
      </c>
      <c r="V10010" s="1">
        <f t="shared" si="625"/>
        <v>0</v>
      </c>
      <c r="W10010" s="1">
        <f t="shared" si="626"/>
        <v>0</v>
      </c>
      <c r="X10010" s="1" t="e">
        <f t="shared" si="627"/>
        <v>#DIV/0!</v>
      </c>
    </row>
    <row r="10011" spans="1:24" hidden="1" x14ac:dyDescent="0.3">
      <c r="A10011" s="18" t="str">
        <f t="shared" si="624"/>
        <v>OFF - Military - Compressor (Military)_1989_175</v>
      </c>
      <c r="B10011" s="1" t="s">
        <v>40</v>
      </c>
      <c r="C10011" s="1">
        <v>2020</v>
      </c>
      <c r="D10011" s="1" t="s">
        <v>185</v>
      </c>
      <c r="E10011" s="1">
        <v>1989</v>
      </c>
      <c r="F10011" s="1">
        <v>175</v>
      </c>
      <c r="G10011" s="1" t="s">
        <v>5</v>
      </c>
      <c r="H10011" s="1">
        <v>4.1374111111111098E-9</v>
      </c>
      <c r="I10011" s="1">
        <v>4.9238611570247904E-9</v>
      </c>
      <c r="J10011" s="1">
        <v>5.957872E-9</v>
      </c>
      <c r="K10011" s="1">
        <v>1.7069870000000002E-8</v>
      </c>
      <c r="L10011" s="1">
        <v>4.6818790000000003E-8</v>
      </c>
      <c r="M10011" s="1">
        <v>2.8654499999999998E-6</v>
      </c>
      <c r="N10011" s="1">
        <v>2.3414259999999998E-9</v>
      </c>
      <c r="O10011" s="1">
        <v>2.15411192E-9</v>
      </c>
      <c r="P10011" s="1">
        <v>3.2241230000000002E-11</v>
      </c>
      <c r="Q10011" s="1">
        <v>0</v>
      </c>
      <c r="R10011" s="1">
        <v>0</v>
      </c>
      <c r="S10011" s="1">
        <v>0</v>
      </c>
      <c r="T10011" s="1">
        <v>0</v>
      </c>
      <c r="U10011" s="1">
        <v>0</v>
      </c>
      <c r="V10011" s="1">
        <f t="shared" si="625"/>
        <v>0</v>
      </c>
      <c r="W10011" s="1">
        <f t="shared" si="626"/>
        <v>0</v>
      </c>
      <c r="X10011" s="1" t="e">
        <f t="shared" si="627"/>
        <v>#DIV/0!</v>
      </c>
    </row>
    <row r="10012" spans="1:24" hidden="1" x14ac:dyDescent="0.3">
      <c r="A10012" s="18" t="str">
        <f t="shared" si="624"/>
        <v>OFF - Military - Compressor (Military)_1989_300</v>
      </c>
      <c r="B10012" s="1" t="s">
        <v>40</v>
      </c>
      <c r="C10012" s="1">
        <v>2020</v>
      </c>
      <c r="D10012" s="1" t="s">
        <v>185</v>
      </c>
      <c r="E10012" s="1">
        <v>1989</v>
      </c>
      <c r="F10012" s="1">
        <v>300</v>
      </c>
      <c r="G10012" s="1" t="s">
        <v>5</v>
      </c>
      <c r="H10012" s="1">
        <v>1.10496111111111E-8</v>
      </c>
      <c r="I10012" s="1">
        <v>1.31499504132231E-8</v>
      </c>
      <c r="J10012" s="1">
        <v>1.5911440000000001E-8</v>
      </c>
      <c r="K10012" s="1">
        <v>4.5587810000000003E-8</v>
      </c>
      <c r="L10012" s="1">
        <v>1.2503700000000001E-7</v>
      </c>
      <c r="M10012" s="1">
        <v>7.6526390000000002E-6</v>
      </c>
      <c r="N10012" s="1">
        <v>6.2531499999999996E-9</v>
      </c>
      <c r="O10012" s="1">
        <v>5.752898E-9</v>
      </c>
      <c r="P10012" s="1">
        <v>8.610532E-11</v>
      </c>
      <c r="Q10012" s="1">
        <v>0</v>
      </c>
      <c r="R10012" s="1">
        <v>0</v>
      </c>
      <c r="S10012" s="1">
        <v>0</v>
      </c>
      <c r="T10012" s="1">
        <v>0</v>
      </c>
      <c r="U10012" s="1">
        <v>0</v>
      </c>
      <c r="V10012" s="1">
        <f t="shared" si="625"/>
        <v>0</v>
      </c>
      <c r="W10012" s="1">
        <f t="shared" si="626"/>
        <v>0</v>
      </c>
      <c r="X10012" s="1" t="e">
        <f t="shared" si="627"/>
        <v>#DIV/0!</v>
      </c>
    </row>
    <row r="10013" spans="1:24" hidden="1" x14ac:dyDescent="0.3">
      <c r="A10013" s="18" t="str">
        <f t="shared" si="624"/>
        <v>OFF - Military - Compressor (Military)_1989_600</v>
      </c>
      <c r="B10013" s="1" t="s">
        <v>40</v>
      </c>
      <c r="C10013" s="1">
        <v>2020</v>
      </c>
      <c r="D10013" s="1" t="s">
        <v>185</v>
      </c>
      <c r="E10013" s="1">
        <v>1989</v>
      </c>
      <c r="F10013" s="1">
        <v>600</v>
      </c>
      <c r="G10013" s="1" t="s">
        <v>5</v>
      </c>
      <c r="H10013" s="1">
        <v>5.97567847222222E-8</v>
      </c>
      <c r="I10013" s="1">
        <v>7.1115512396694199E-8</v>
      </c>
      <c r="J10013" s="1">
        <v>8.6049770000000006E-8</v>
      </c>
      <c r="K10013" s="1">
        <v>2.5333649999999997E-7</v>
      </c>
      <c r="L10013" s="1">
        <v>6.946972E-7</v>
      </c>
      <c r="M10013" s="1">
        <v>4.4800569999999997E-5</v>
      </c>
      <c r="N10013" s="1">
        <v>3.2575400000000001E-8</v>
      </c>
      <c r="O10013" s="1">
        <v>2.9969368E-8</v>
      </c>
      <c r="P10013" s="1">
        <v>4.397323E-10</v>
      </c>
      <c r="Q10013" s="1">
        <v>0</v>
      </c>
      <c r="R10013" s="1">
        <v>0</v>
      </c>
      <c r="S10013" s="1">
        <v>0</v>
      </c>
      <c r="T10013" s="1">
        <v>0</v>
      </c>
      <c r="U10013" s="1">
        <v>0</v>
      </c>
      <c r="V10013" s="1">
        <f t="shared" si="625"/>
        <v>0</v>
      </c>
      <c r="W10013" s="1">
        <f t="shared" si="626"/>
        <v>0</v>
      </c>
      <c r="X10013" s="1" t="e">
        <f t="shared" si="627"/>
        <v>#DIV/0!</v>
      </c>
    </row>
    <row r="10014" spans="1:24" hidden="1" x14ac:dyDescent="0.3">
      <c r="A10014" s="18" t="str">
        <f t="shared" si="624"/>
        <v>OFF - Military - Compressor (Military)_1990_50</v>
      </c>
      <c r="B10014" s="1" t="s">
        <v>40</v>
      </c>
      <c r="C10014" s="1">
        <v>2020</v>
      </c>
      <c r="D10014" s="1" t="s">
        <v>185</v>
      </c>
      <c r="E10014" s="1">
        <v>1990</v>
      </c>
      <c r="F10014" s="1">
        <v>50</v>
      </c>
      <c r="G10014" s="1" t="s">
        <v>5</v>
      </c>
      <c r="H10014" s="1">
        <v>1.4618923611111101E-8</v>
      </c>
      <c r="I10014" s="1">
        <v>1.7397727272727199E-8</v>
      </c>
      <c r="J10014" s="1">
        <v>2.1051250000000001E-8</v>
      </c>
      <c r="K10014" s="1">
        <v>4.341491E-8</v>
      </c>
      <c r="L10014" s="1">
        <v>3.2509290000000003E-8</v>
      </c>
      <c r="M10014" s="1">
        <v>2.5251190000000001E-6</v>
      </c>
      <c r="N10014" s="1">
        <v>4.1837740000000004E-9</v>
      </c>
      <c r="O10014" s="1">
        <v>3.8490720800000004E-9</v>
      </c>
      <c r="P10014" s="1">
        <v>3.2643500000000001E-11</v>
      </c>
      <c r="Q10014" s="1">
        <v>0</v>
      </c>
      <c r="R10014" s="1">
        <v>0</v>
      </c>
      <c r="S10014" s="1">
        <v>0</v>
      </c>
      <c r="T10014" s="1">
        <v>0</v>
      </c>
      <c r="U10014" s="1">
        <v>0</v>
      </c>
      <c r="V10014" s="1">
        <f t="shared" si="625"/>
        <v>0</v>
      </c>
      <c r="W10014" s="1">
        <f t="shared" si="626"/>
        <v>0</v>
      </c>
      <c r="X10014" s="1" t="e">
        <f t="shared" si="627"/>
        <v>#DIV/0!</v>
      </c>
    </row>
    <row r="10015" spans="1:24" hidden="1" x14ac:dyDescent="0.3">
      <c r="A10015" s="18" t="str">
        <f t="shared" si="624"/>
        <v>OFF - Military - Compressor (Military)_1990_100</v>
      </c>
      <c r="B10015" s="1" t="s">
        <v>40</v>
      </c>
      <c r="C10015" s="1">
        <v>2020</v>
      </c>
      <c r="D10015" s="1" t="s">
        <v>185</v>
      </c>
      <c r="E10015" s="1">
        <v>1990</v>
      </c>
      <c r="F10015" s="1">
        <v>100</v>
      </c>
      <c r="G10015" s="1" t="s">
        <v>5</v>
      </c>
      <c r="H10015" s="1">
        <v>2.8744423611111097E-7</v>
      </c>
      <c r="I10015" s="1">
        <v>3.4208239669421398E-7</v>
      </c>
      <c r="J10015" s="1">
        <v>4.1391970000000001E-7</v>
      </c>
      <c r="K10015" s="1">
        <v>1.056847E-6</v>
      </c>
      <c r="L10015" s="1">
        <v>2.4023849999999999E-6</v>
      </c>
      <c r="M10015" s="1">
        <v>1.3812150000000001E-4</v>
      </c>
      <c r="N10015" s="1">
        <v>2.0244030000000001E-7</v>
      </c>
      <c r="O10015" s="1">
        <v>1.86245076E-7</v>
      </c>
      <c r="P10015" s="1">
        <v>1.6202359999999999E-9</v>
      </c>
      <c r="Q10015" s="1">
        <v>9.1822532200001496E-10</v>
      </c>
      <c r="R10015" s="1">
        <v>3.65</v>
      </c>
      <c r="S10015" s="1">
        <v>3.65</v>
      </c>
      <c r="T10015" s="1">
        <v>0.01</v>
      </c>
      <c r="U10015" s="1">
        <v>259.14999999999998</v>
      </c>
      <c r="V10015" s="1">
        <f t="shared" si="625"/>
        <v>0.43708722549805268</v>
      </c>
      <c r="W10015" s="1">
        <f t="shared" si="626"/>
        <v>3.0695873402885923</v>
      </c>
      <c r="X10015" s="1">
        <f t="shared" si="627"/>
        <v>365</v>
      </c>
    </row>
    <row r="10016" spans="1:24" hidden="1" x14ac:dyDescent="0.3">
      <c r="A10016" s="18" t="str">
        <f t="shared" si="624"/>
        <v>OFF - Military - Compressor (Military)_1990_175</v>
      </c>
      <c r="B10016" s="1" t="s">
        <v>40</v>
      </c>
      <c r="C10016" s="1">
        <v>2020</v>
      </c>
      <c r="D10016" s="1" t="s">
        <v>185</v>
      </c>
      <c r="E10016" s="1">
        <v>1990</v>
      </c>
      <c r="F10016" s="1">
        <v>175</v>
      </c>
      <c r="G10016" s="1" t="s">
        <v>5</v>
      </c>
      <c r="H10016" s="1">
        <v>1.23066666666666E-8</v>
      </c>
      <c r="I10016" s="1">
        <v>1.4645950413223101E-8</v>
      </c>
      <c r="J10016" s="1">
        <v>1.77216E-8</v>
      </c>
      <c r="K10016" s="1">
        <v>5.0942859999999997E-8</v>
      </c>
      <c r="L10016" s="1">
        <v>1.398158E-7</v>
      </c>
      <c r="M10016" s="1">
        <v>8.60602E-6</v>
      </c>
      <c r="N10016" s="1">
        <v>6.9419010000000001E-9</v>
      </c>
      <c r="O10016" s="1">
        <v>6.3865489200000002E-9</v>
      </c>
      <c r="P10016" s="1">
        <v>9.6832490000000006E-11</v>
      </c>
      <c r="Q10016" s="1">
        <v>0</v>
      </c>
      <c r="R10016" s="1">
        <v>0</v>
      </c>
      <c r="S10016" s="1">
        <v>0</v>
      </c>
      <c r="T10016" s="1">
        <v>0</v>
      </c>
      <c r="U10016" s="1">
        <v>0</v>
      </c>
      <c r="V10016" s="1">
        <f t="shared" si="625"/>
        <v>0</v>
      </c>
      <c r="W10016" s="1">
        <f t="shared" si="626"/>
        <v>0</v>
      </c>
      <c r="X10016" s="1" t="e">
        <f t="shared" si="627"/>
        <v>#DIV/0!</v>
      </c>
    </row>
    <row r="10017" spans="1:24" hidden="1" x14ac:dyDescent="0.3">
      <c r="A10017" s="18" t="str">
        <f t="shared" si="624"/>
        <v>OFF - Military - Compressor (Military)_1990_300</v>
      </c>
      <c r="B10017" s="1" t="s">
        <v>40</v>
      </c>
      <c r="C10017" s="1">
        <v>2020</v>
      </c>
      <c r="D10017" s="1" t="s">
        <v>185</v>
      </c>
      <c r="E10017" s="1">
        <v>1990</v>
      </c>
      <c r="F10017" s="1">
        <v>300</v>
      </c>
      <c r="G10017" s="1" t="s">
        <v>5</v>
      </c>
      <c r="H10017" s="1">
        <v>3.2866902777777701E-8</v>
      </c>
      <c r="I10017" s="1">
        <v>3.91143305785124E-8</v>
      </c>
      <c r="J10017" s="1">
        <v>4.7328340000000001E-8</v>
      </c>
      <c r="K10017" s="1">
        <v>1.3605100000000001E-7</v>
      </c>
      <c r="L10017" s="1">
        <v>3.7340030000000002E-7</v>
      </c>
      <c r="M10017" s="1">
        <v>2.2983740000000001E-5</v>
      </c>
      <c r="N10017" s="1">
        <v>1.8539449999999999E-8</v>
      </c>
      <c r="O10017" s="1">
        <v>1.7056293999999998E-8</v>
      </c>
      <c r="P10017" s="1">
        <v>2.5860650000000002E-10</v>
      </c>
      <c r="Q10017" s="1">
        <v>0</v>
      </c>
      <c r="R10017" s="1">
        <v>0</v>
      </c>
      <c r="S10017" s="1">
        <v>0</v>
      </c>
      <c r="T10017" s="1">
        <v>0</v>
      </c>
      <c r="U10017" s="1">
        <v>0</v>
      </c>
      <c r="V10017" s="1">
        <f t="shared" si="625"/>
        <v>0</v>
      </c>
      <c r="W10017" s="1">
        <f t="shared" si="626"/>
        <v>0</v>
      </c>
      <c r="X10017" s="1" t="e">
        <f t="shared" si="627"/>
        <v>#DIV/0!</v>
      </c>
    </row>
    <row r="10018" spans="1:24" hidden="1" x14ac:dyDescent="0.3">
      <c r="A10018" s="18" t="str">
        <f t="shared" si="624"/>
        <v>OFF - Military - Compressor (Military)_1990_600</v>
      </c>
      <c r="B10018" s="1" t="s">
        <v>40</v>
      </c>
      <c r="C10018" s="1">
        <v>2020</v>
      </c>
      <c r="D10018" s="1" t="s">
        <v>185</v>
      </c>
      <c r="E10018" s="1">
        <v>1990</v>
      </c>
      <c r="F10018" s="1">
        <v>600</v>
      </c>
      <c r="G10018" s="1" t="s">
        <v>5</v>
      </c>
      <c r="H10018" s="1">
        <v>1.7806583333333301E-7</v>
      </c>
      <c r="I10018" s="1">
        <v>2.1191305785123899E-7</v>
      </c>
      <c r="J10018" s="1">
        <v>2.564148E-7</v>
      </c>
      <c r="K10018" s="1">
        <v>7.570638E-7</v>
      </c>
      <c r="L10018" s="1">
        <v>2.0774510000000001E-6</v>
      </c>
      <c r="M10018" s="1">
        <v>1.345528E-4</v>
      </c>
      <c r="N10018" s="1">
        <v>9.680303E-8</v>
      </c>
      <c r="O10018" s="1">
        <v>8.9058787599999995E-8</v>
      </c>
      <c r="P10018" s="1">
        <v>1.32068E-9</v>
      </c>
      <c r="Q10018" s="1">
        <v>9.1822532200001496E-10</v>
      </c>
      <c r="R10018" s="1">
        <v>3.65</v>
      </c>
      <c r="S10018" s="1">
        <v>0</v>
      </c>
      <c r="T10018" s="1">
        <v>0</v>
      </c>
      <c r="U10018" s="1">
        <v>0</v>
      </c>
      <c r="V10018" s="1">
        <f t="shared" si="625"/>
        <v>0</v>
      </c>
      <c r="W10018" s="1">
        <f t="shared" si="626"/>
        <v>0</v>
      </c>
      <c r="X10018" s="1" t="e">
        <f t="shared" si="627"/>
        <v>#DIV/0!</v>
      </c>
    </row>
    <row r="10019" spans="1:24" hidden="1" x14ac:dyDescent="0.3">
      <c r="A10019" s="18" t="str">
        <f t="shared" si="624"/>
        <v>OFF - Military - Compressor (Military)_1991_50</v>
      </c>
      <c r="B10019" s="1" t="s">
        <v>40</v>
      </c>
      <c r="C10019" s="1">
        <v>2020</v>
      </c>
      <c r="D10019" s="1" t="s">
        <v>185</v>
      </c>
      <c r="E10019" s="1">
        <v>1991</v>
      </c>
      <c r="F10019" s="1">
        <v>50</v>
      </c>
      <c r="G10019" s="1" t="s">
        <v>5</v>
      </c>
      <c r="H10019" s="1">
        <v>2.67506666666666E-8</v>
      </c>
      <c r="I10019" s="1">
        <v>3.1835504132231401E-8</v>
      </c>
      <c r="J10019" s="1">
        <v>3.8520959999999998E-8</v>
      </c>
      <c r="K10019" s="1">
        <v>7.9586259999999999E-8</v>
      </c>
      <c r="L10019" s="1">
        <v>6.0308129999999995E-8</v>
      </c>
      <c r="M10019" s="1">
        <v>4.703012E-6</v>
      </c>
      <c r="N10019" s="1">
        <v>7.6869550000000002E-9</v>
      </c>
      <c r="O10019" s="1">
        <v>7.0719985999999999E-9</v>
      </c>
      <c r="P10019" s="1">
        <v>6.079821E-11</v>
      </c>
      <c r="Q10019" s="1">
        <v>0</v>
      </c>
      <c r="R10019" s="1">
        <v>0</v>
      </c>
      <c r="S10019" s="1">
        <v>0</v>
      </c>
      <c r="T10019" s="1">
        <v>0</v>
      </c>
      <c r="U10019" s="1">
        <v>0</v>
      </c>
      <c r="V10019" s="1">
        <f t="shared" si="625"/>
        <v>0</v>
      </c>
      <c r="W10019" s="1">
        <f t="shared" si="626"/>
        <v>0</v>
      </c>
      <c r="X10019" s="1" t="e">
        <f t="shared" si="627"/>
        <v>#DIV/0!</v>
      </c>
    </row>
    <row r="10020" spans="1:24" hidden="1" x14ac:dyDescent="0.3">
      <c r="A10020" s="18" t="str">
        <f t="shared" si="624"/>
        <v>OFF - Military - Compressor (Military)_1991_100</v>
      </c>
      <c r="B10020" s="1" t="s">
        <v>40</v>
      </c>
      <c r="C10020" s="1">
        <v>2020</v>
      </c>
      <c r="D10020" s="1" t="s">
        <v>185</v>
      </c>
      <c r="E10020" s="1">
        <v>1991</v>
      </c>
      <c r="F10020" s="1">
        <v>100</v>
      </c>
      <c r="G10020" s="1" t="s">
        <v>5</v>
      </c>
      <c r="H10020" s="1">
        <v>5.30165486111111E-7</v>
      </c>
      <c r="I10020" s="1">
        <v>6.3094074380165205E-7</v>
      </c>
      <c r="J10020" s="1">
        <v>7.6343829999999999E-7</v>
      </c>
      <c r="K10020" s="1">
        <v>1.9558270000000001E-6</v>
      </c>
      <c r="L10020" s="1">
        <v>4.4488940000000001E-6</v>
      </c>
      <c r="M10020" s="1">
        <v>2.5724919999999999E-4</v>
      </c>
      <c r="N10020" s="1">
        <v>3.7213360000000002E-7</v>
      </c>
      <c r="O10020" s="1">
        <v>3.4236291199999998E-7</v>
      </c>
      <c r="P10020" s="1">
        <v>3.017665E-9</v>
      </c>
      <c r="Q10020" s="1">
        <v>1.8364506440000299E-9</v>
      </c>
      <c r="R10020" s="1">
        <v>7.3</v>
      </c>
      <c r="S10020" s="1">
        <v>3.65</v>
      </c>
      <c r="T10020" s="1">
        <v>0.01</v>
      </c>
      <c r="U10020" s="1">
        <v>259.14999999999998</v>
      </c>
      <c r="V10020" s="1">
        <f t="shared" si="625"/>
        <v>0.80616875298747659</v>
      </c>
      <c r="W10020" s="1">
        <f t="shared" si="626"/>
        <v>5.6844630234895224</v>
      </c>
      <c r="X10020" s="1">
        <f t="shared" si="627"/>
        <v>365</v>
      </c>
    </row>
    <row r="10021" spans="1:24" hidden="1" x14ac:dyDescent="0.3">
      <c r="A10021" s="18" t="str">
        <f t="shared" si="624"/>
        <v>OFF - Military - Compressor (Military)_1991_175</v>
      </c>
      <c r="B10021" s="1" t="s">
        <v>40</v>
      </c>
      <c r="C10021" s="1">
        <v>2020</v>
      </c>
      <c r="D10021" s="1" t="s">
        <v>185</v>
      </c>
      <c r="E10021" s="1">
        <v>1991</v>
      </c>
      <c r="F10021" s="1">
        <v>175</v>
      </c>
      <c r="G10021" s="1" t="s">
        <v>5</v>
      </c>
      <c r="H10021" s="1">
        <v>2.2698423611111099E-8</v>
      </c>
      <c r="I10021" s="1">
        <v>2.7012999999999998E-8</v>
      </c>
      <c r="J10021" s="1">
        <v>3.2685729999999999E-8</v>
      </c>
      <c r="K10021" s="1">
        <v>9.4276449999999994E-8</v>
      </c>
      <c r="L10021" s="1">
        <v>2.5891840000000001E-7</v>
      </c>
      <c r="M10021" s="1">
        <v>1.602863E-5</v>
      </c>
      <c r="N10021" s="1">
        <v>1.276108E-8</v>
      </c>
      <c r="O10021" s="1">
        <v>1.17401936E-8</v>
      </c>
      <c r="P10021" s="1">
        <v>1.803496E-10</v>
      </c>
      <c r="Q10021" s="1">
        <v>0</v>
      </c>
      <c r="R10021" s="1">
        <v>0</v>
      </c>
      <c r="S10021" s="1">
        <v>0</v>
      </c>
      <c r="T10021" s="1">
        <v>0</v>
      </c>
      <c r="U10021" s="1">
        <v>0</v>
      </c>
      <c r="V10021" s="1">
        <f t="shared" si="625"/>
        <v>0</v>
      </c>
      <c r="W10021" s="1">
        <f t="shared" si="626"/>
        <v>0</v>
      </c>
      <c r="X10021" s="1" t="e">
        <f t="shared" si="627"/>
        <v>#DIV/0!</v>
      </c>
    </row>
    <row r="10022" spans="1:24" hidden="1" x14ac:dyDescent="0.3">
      <c r="A10022" s="18" t="str">
        <f t="shared" si="624"/>
        <v>OFF - Military - Compressor (Military)_1991_300</v>
      </c>
      <c r="B10022" s="1" t="s">
        <v>40</v>
      </c>
      <c r="C10022" s="1">
        <v>2020</v>
      </c>
      <c r="D10022" s="1" t="s">
        <v>185</v>
      </c>
      <c r="E10022" s="1">
        <v>1991</v>
      </c>
      <c r="F10022" s="1">
        <v>300</v>
      </c>
      <c r="G10022" s="1" t="s">
        <v>5</v>
      </c>
      <c r="H10022" s="1">
        <v>6.0619743055555505E-8</v>
      </c>
      <c r="I10022" s="1">
        <v>7.2142504132231399E-8</v>
      </c>
      <c r="J10022" s="1">
        <v>8.7292429999999997E-8</v>
      </c>
      <c r="K10022" s="1">
        <v>2.5178019999999998E-7</v>
      </c>
      <c r="L10022" s="1">
        <v>6.914827E-7</v>
      </c>
      <c r="M10022" s="1">
        <v>4.2807009999999999E-5</v>
      </c>
      <c r="N10022" s="1">
        <v>3.4080499999999999E-8</v>
      </c>
      <c r="O10022" s="1">
        <v>3.1354060000000003E-8</v>
      </c>
      <c r="P10022" s="1">
        <v>4.816523E-10</v>
      </c>
      <c r="Q10022" s="1">
        <v>0</v>
      </c>
      <c r="R10022" s="1">
        <v>0</v>
      </c>
      <c r="S10022" s="1">
        <v>0</v>
      </c>
      <c r="T10022" s="1">
        <v>0</v>
      </c>
      <c r="U10022" s="1">
        <v>0</v>
      </c>
      <c r="V10022" s="1">
        <f t="shared" si="625"/>
        <v>0</v>
      </c>
      <c r="W10022" s="1">
        <f t="shared" si="626"/>
        <v>0</v>
      </c>
      <c r="X10022" s="1" t="e">
        <f t="shared" si="627"/>
        <v>#DIV/0!</v>
      </c>
    </row>
    <row r="10023" spans="1:24" hidden="1" x14ac:dyDescent="0.3">
      <c r="A10023" s="18" t="str">
        <f t="shared" si="624"/>
        <v>OFF - Military - Compressor (Military)_1991_600</v>
      </c>
      <c r="B10023" s="1" t="s">
        <v>40</v>
      </c>
      <c r="C10023" s="1">
        <v>2020</v>
      </c>
      <c r="D10023" s="1" t="s">
        <v>185</v>
      </c>
      <c r="E10023" s="1">
        <v>1991</v>
      </c>
      <c r="F10023" s="1">
        <v>600</v>
      </c>
      <c r="G10023" s="1" t="s">
        <v>5</v>
      </c>
      <c r="H10023" s="1">
        <v>3.2902645833333303E-7</v>
      </c>
      <c r="I10023" s="1">
        <v>3.9156867768595002E-7</v>
      </c>
      <c r="J10023" s="1">
        <v>4.7379810000000001E-7</v>
      </c>
      <c r="K10023" s="1">
        <v>1.4029440000000001E-6</v>
      </c>
      <c r="L10023" s="1">
        <v>3.852493E-6</v>
      </c>
      <c r="M10023" s="1">
        <v>2.506028E-4</v>
      </c>
      <c r="N10023" s="1">
        <v>1.783703E-7</v>
      </c>
      <c r="O10023" s="1">
        <v>1.6410067600000001E-7</v>
      </c>
      <c r="P10023" s="1">
        <v>2.459749E-9</v>
      </c>
      <c r="Q10023" s="1">
        <v>1.8364506440000299E-9</v>
      </c>
      <c r="R10023" s="1">
        <v>7.3</v>
      </c>
      <c r="S10023" s="1">
        <v>0</v>
      </c>
      <c r="T10023" s="1">
        <v>0</v>
      </c>
      <c r="U10023" s="1">
        <v>0</v>
      </c>
      <c r="V10023" s="1">
        <f t="shared" si="625"/>
        <v>0</v>
      </c>
      <c r="W10023" s="1">
        <f t="shared" si="626"/>
        <v>0</v>
      </c>
      <c r="X10023" s="1" t="e">
        <f t="shared" si="627"/>
        <v>#DIV/0!</v>
      </c>
    </row>
    <row r="10024" spans="1:24" hidden="1" x14ac:dyDescent="0.3">
      <c r="A10024" s="18" t="str">
        <f t="shared" si="624"/>
        <v>OFF - Military - Compressor (Military)_1992_50</v>
      </c>
      <c r="B10024" s="1" t="s">
        <v>40</v>
      </c>
      <c r="C10024" s="1">
        <v>2020</v>
      </c>
      <c r="D10024" s="1" t="s">
        <v>185</v>
      </c>
      <c r="E10024" s="1">
        <v>1992</v>
      </c>
      <c r="F10024" s="1">
        <v>50</v>
      </c>
      <c r="G10024" s="1" t="s">
        <v>5</v>
      </c>
      <c r="H10024" s="1">
        <v>3.7575902777777701E-8</v>
      </c>
      <c r="I10024" s="1">
        <v>4.47184297520661E-8</v>
      </c>
      <c r="J10024" s="1">
        <v>5.4109300000000001E-8</v>
      </c>
      <c r="K10024" s="1">
        <v>1.120005E-7</v>
      </c>
      <c r="L10024" s="1">
        <v>8.5907519999999997E-8</v>
      </c>
      <c r="M10024" s="1">
        <v>6.7261120000000002E-6</v>
      </c>
      <c r="N10024" s="1">
        <v>1.0843080000000001E-8</v>
      </c>
      <c r="O10024" s="1">
        <v>9.9756336000000001E-9</v>
      </c>
      <c r="P10024" s="1">
        <v>8.6951839999999997E-11</v>
      </c>
      <c r="Q10024" s="1">
        <v>0</v>
      </c>
      <c r="R10024" s="1">
        <v>0</v>
      </c>
      <c r="S10024" s="1">
        <v>0</v>
      </c>
      <c r="T10024" s="1">
        <v>0</v>
      </c>
      <c r="U10024" s="1">
        <v>0</v>
      </c>
      <c r="V10024" s="1">
        <f t="shared" si="625"/>
        <v>0</v>
      </c>
      <c r="W10024" s="1">
        <f t="shared" si="626"/>
        <v>0</v>
      </c>
      <c r="X10024" s="1" t="e">
        <f t="shared" si="627"/>
        <v>#DIV/0!</v>
      </c>
    </row>
    <row r="10025" spans="1:24" hidden="1" x14ac:dyDescent="0.3">
      <c r="A10025" s="18" t="str">
        <f t="shared" si="624"/>
        <v>OFF - Military - Compressor (Military)_1992_100</v>
      </c>
      <c r="B10025" s="1" t="s">
        <v>40</v>
      </c>
      <c r="C10025" s="1">
        <v>2020</v>
      </c>
      <c r="D10025" s="1" t="s">
        <v>185</v>
      </c>
      <c r="E10025" s="1">
        <v>1992</v>
      </c>
      <c r="F10025" s="1">
        <v>100</v>
      </c>
      <c r="G10025" s="1" t="s">
        <v>5</v>
      </c>
      <c r="H10025" s="1">
        <v>7.5079999999999997E-7</v>
      </c>
      <c r="I10025" s="1">
        <v>8.9351404958677597E-7</v>
      </c>
      <c r="J10025" s="1">
        <v>1.0811520000000001E-6</v>
      </c>
      <c r="K10025" s="1">
        <v>2.7792489999999999E-6</v>
      </c>
      <c r="L10025" s="1">
        <v>6.3262130000000002E-6</v>
      </c>
      <c r="M10025" s="1">
        <v>3.6791139999999998E-4</v>
      </c>
      <c r="N10025" s="1">
        <v>5.2519649999999997E-7</v>
      </c>
      <c r="O10025" s="1">
        <v>4.8318078000000004E-7</v>
      </c>
      <c r="P10025" s="1">
        <v>4.3157890000000001E-9</v>
      </c>
      <c r="Q10025" s="1">
        <v>2.7546759660000398E-9</v>
      </c>
      <c r="R10025" s="1">
        <v>10.95</v>
      </c>
      <c r="S10025" s="1">
        <v>3.65</v>
      </c>
      <c r="T10025" s="1">
        <v>0.02</v>
      </c>
      <c r="U10025" s="1">
        <v>259.14999999999998</v>
      </c>
      <c r="V10025" s="1">
        <f t="shared" si="625"/>
        <v>1.1416652264235585</v>
      </c>
      <c r="W10025" s="1">
        <f t="shared" si="626"/>
        <v>8.083160416323409</v>
      </c>
      <c r="X10025" s="1">
        <f t="shared" si="627"/>
        <v>182.5</v>
      </c>
    </row>
    <row r="10026" spans="1:24" hidden="1" x14ac:dyDescent="0.3">
      <c r="A10026" s="18" t="str">
        <f t="shared" si="624"/>
        <v>OFF - Military - Compressor (Military)_1992_175</v>
      </c>
      <c r="B10026" s="1" t="s">
        <v>40</v>
      </c>
      <c r="C10026" s="1">
        <v>2020</v>
      </c>
      <c r="D10026" s="1" t="s">
        <v>185</v>
      </c>
      <c r="E10026" s="1">
        <v>1992</v>
      </c>
      <c r="F10026" s="1">
        <v>175</v>
      </c>
      <c r="G10026" s="1" t="s">
        <v>5</v>
      </c>
      <c r="H10026" s="1">
        <v>3.2144236111111098E-8</v>
      </c>
      <c r="I10026" s="1">
        <v>3.8254297520661099E-8</v>
      </c>
      <c r="J10026" s="1">
        <v>4.6287700000000001E-8</v>
      </c>
      <c r="K10026" s="1">
        <v>1.3396739999999999E-7</v>
      </c>
      <c r="L10026" s="1">
        <v>3.681706E-7</v>
      </c>
      <c r="M10026" s="1">
        <v>2.2923690000000001E-5</v>
      </c>
      <c r="N10026" s="1">
        <v>1.801006E-8</v>
      </c>
      <c r="O10026" s="1">
        <v>1.65692552E-8</v>
      </c>
      <c r="P10026" s="1">
        <v>2.579308E-10</v>
      </c>
      <c r="Q10026" s="1">
        <v>0</v>
      </c>
      <c r="R10026" s="1">
        <v>0</v>
      </c>
      <c r="S10026" s="1">
        <v>0</v>
      </c>
      <c r="T10026" s="1">
        <v>0</v>
      </c>
      <c r="U10026" s="1">
        <v>0</v>
      </c>
      <c r="V10026" s="1">
        <f t="shared" si="625"/>
        <v>0</v>
      </c>
      <c r="W10026" s="1">
        <f t="shared" si="626"/>
        <v>0</v>
      </c>
      <c r="X10026" s="1" t="e">
        <f t="shared" si="627"/>
        <v>#DIV/0!</v>
      </c>
    </row>
    <row r="10027" spans="1:24" hidden="1" x14ac:dyDescent="0.3">
      <c r="A10027" s="18" t="str">
        <f t="shared" si="624"/>
        <v>OFF - Military - Compressor (Military)_1992_300</v>
      </c>
      <c r="B10027" s="1" t="s">
        <v>40</v>
      </c>
      <c r="C10027" s="1">
        <v>2020</v>
      </c>
      <c r="D10027" s="1" t="s">
        <v>185</v>
      </c>
      <c r="E10027" s="1">
        <v>1992</v>
      </c>
      <c r="F10027" s="1">
        <v>300</v>
      </c>
      <c r="G10027" s="1" t="s">
        <v>5</v>
      </c>
      <c r="H10027" s="1">
        <v>8.5846249999999994E-8</v>
      </c>
      <c r="I10027" s="1">
        <v>1.02164132231404E-7</v>
      </c>
      <c r="J10027" s="1">
        <v>1.2361859999999999E-7</v>
      </c>
      <c r="K10027" s="1">
        <v>3.5778130000000002E-7</v>
      </c>
      <c r="L10027" s="1">
        <v>9.8325800000000008E-7</v>
      </c>
      <c r="M10027" s="1">
        <v>6.1221339999999999E-5</v>
      </c>
      <c r="N10027" s="1">
        <v>4.8098720000000003E-8</v>
      </c>
      <c r="O10027" s="1">
        <v>4.42508224E-8</v>
      </c>
      <c r="P10027" s="1">
        <v>6.8884510000000005E-10</v>
      </c>
      <c r="Q10027" s="1">
        <v>9.1822532200001496E-10</v>
      </c>
      <c r="R10027" s="1">
        <v>3.65</v>
      </c>
      <c r="S10027" s="1">
        <v>0</v>
      </c>
      <c r="T10027" s="1">
        <v>0</v>
      </c>
      <c r="U10027" s="1">
        <v>0</v>
      </c>
      <c r="V10027" s="1">
        <f t="shared" si="625"/>
        <v>0</v>
      </c>
      <c r="W10027" s="1">
        <f t="shared" si="626"/>
        <v>0</v>
      </c>
      <c r="X10027" s="1" t="e">
        <f t="shared" si="627"/>
        <v>#DIV/0!</v>
      </c>
    </row>
    <row r="10028" spans="1:24" hidden="1" x14ac:dyDescent="0.3">
      <c r="A10028" s="18" t="str">
        <f t="shared" si="624"/>
        <v>OFF - Military - Compressor (Military)_1992_600</v>
      </c>
      <c r="B10028" s="1" t="s">
        <v>40</v>
      </c>
      <c r="C10028" s="1">
        <v>2020</v>
      </c>
      <c r="D10028" s="1" t="s">
        <v>185</v>
      </c>
      <c r="E10028" s="1">
        <v>1992</v>
      </c>
      <c r="F10028" s="1">
        <v>600</v>
      </c>
      <c r="G10028" s="1" t="s">
        <v>5</v>
      </c>
      <c r="H10028" s="1">
        <v>4.66819722222222E-7</v>
      </c>
      <c r="I10028" s="1">
        <v>5.5555404958677603E-7</v>
      </c>
      <c r="J10028" s="1">
        <v>6.7222039999999999E-7</v>
      </c>
      <c r="K10028" s="1">
        <v>1.9963319999999999E-6</v>
      </c>
      <c r="L10028" s="1">
        <v>5.4858050000000004E-6</v>
      </c>
      <c r="M10028" s="1">
        <v>3.584056E-4</v>
      </c>
      <c r="N10028" s="1">
        <v>2.5234889999999999E-7</v>
      </c>
      <c r="O10028" s="1">
        <v>2.3216098799999999E-7</v>
      </c>
      <c r="P10028" s="1">
        <v>3.5178690000000001E-9</v>
      </c>
      <c r="Q10028" s="1">
        <v>2.7546759660000398E-9</v>
      </c>
      <c r="R10028" s="1">
        <v>10.95</v>
      </c>
      <c r="S10028" s="1">
        <v>0</v>
      </c>
      <c r="T10028" s="1">
        <v>0</v>
      </c>
      <c r="U10028" s="1">
        <v>0</v>
      </c>
      <c r="V10028" s="1">
        <f t="shared" si="625"/>
        <v>0</v>
      </c>
      <c r="W10028" s="1">
        <f t="shared" si="626"/>
        <v>0</v>
      </c>
      <c r="X10028" s="1" t="e">
        <f t="shared" si="627"/>
        <v>#DIV/0!</v>
      </c>
    </row>
    <row r="10029" spans="1:24" hidden="1" x14ac:dyDescent="0.3">
      <c r="A10029" s="18" t="str">
        <f t="shared" si="624"/>
        <v>OFF - Military - Compressor (Military)_1993_50</v>
      </c>
      <c r="B10029" s="1" t="s">
        <v>40</v>
      </c>
      <c r="C10029" s="1">
        <v>2020</v>
      </c>
      <c r="D10029" s="1" t="s">
        <v>185</v>
      </c>
      <c r="E10029" s="1">
        <v>1993</v>
      </c>
      <c r="F10029" s="1">
        <v>50</v>
      </c>
      <c r="G10029" s="1" t="s">
        <v>5</v>
      </c>
      <c r="H10029" s="1">
        <v>4.6117000000000002E-8</v>
      </c>
      <c r="I10029" s="1">
        <v>5.4883041322314002E-8</v>
      </c>
      <c r="J10029" s="1">
        <v>6.6408480000000002E-8</v>
      </c>
      <c r="K10029" s="1">
        <v>1.37723E-7</v>
      </c>
      <c r="L10029" s="1">
        <v>1.069546E-7</v>
      </c>
      <c r="M10029" s="1">
        <v>8.4075970000000007E-6</v>
      </c>
      <c r="N10029" s="1">
        <v>1.3365570000000001E-8</v>
      </c>
      <c r="O10029" s="1">
        <v>1.2296324400000001E-8</v>
      </c>
      <c r="P10029" s="1">
        <v>1.086893E-10</v>
      </c>
      <c r="Q10029" s="1">
        <v>0</v>
      </c>
      <c r="R10029" s="1">
        <v>0</v>
      </c>
      <c r="S10029" s="1">
        <v>0</v>
      </c>
      <c r="T10029" s="1">
        <v>0</v>
      </c>
      <c r="U10029" s="1">
        <v>0</v>
      </c>
      <c r="V10029" s="1">
        <f t="shared" si="625"/>
        <v>0</v>
      </c>
      <c r="W10029" s="1">
        <f t="shared" si="626"/>
        <v>0</v>
      </c>
      <c r="X10029" s="1" t="e">
        <f t="shared" si="627"/>
        <v>#DIV/0!</v>
      </c>
    </row>
    <row r="10030" spans="1:24" hidden="1" x14ac:dyDescent="0.3">
      <c r="A10030" s="18" t="str">
        <f t="shared" si="624"/>
        <v>OFF - Military - Compressor (Military)_1993_100</v>
      </c>
      <c r="B10030" s="1" t="s">
        <v>40</v>
      </c>
      <c r="C10030" s="1">
        <v>2020</v>
      </c>
      <c r="D10030" s="1" t="s">
        <v>185</v>
      </c>
      <c r="E10030" s="1">
        <v>1993</v>
      </c>
      <c r="F10030" s="1">
        <v>100</v>
      </c>
      <c r="G10030" s="1" t="s">
        <v>5</v>
      </c>
      <c r="H10030" s="1">
        <v>9.2920902777777695E-7</v>
      </c>
      <c r="I10030" s="1">
        <v>1.10583553719008E-6</v>
      </c>
      <c r="J10030" s="1">
        <v>1.3380609999999999E-6</v>
      </c>
      <c r="K10030" s="1">
        <v>3.451642E-6</v>
      </c>
      <c r="L10030" s="1">
        <v>7.8621330000000008E-6</v>
      </c>
      <c r="M10030" s="1">
        <v>4.5988769999999999E-4</v>
      </c>
      <c r="N10030" s="1">
        <v>6.4771879999999997E-7</v>
      </c>
      <c r="O10030" s="1">
        <v>5.9590129600000003E-7</v>
      </c>
      <c r="P10030" s="1">
        <v>5.3947190000000003E-9</v>
      </c>
      <c r="Q10030" s="1">
        <v>3.6729012880000598E-9</v>
      </c>
      <c r="R10030" s="1">
        <v>14.6</v>
      </c>
      <c r="S10030" s="1">
        <v>7.3</v>
      </c>
      <c r="T10030" s="1">
        <v>0.02</v>
      </c>
      <c r="U10030" s="1">
        <v>518.29999999999995</v>
      </c>
      <c r="V10030" s="1">
        <f t="shared" si="625"/>
        <v>0.70647684809052347</v>
      </c>
      <c r="W10030" s="1">
        <f t="shared" si="626"/>
        <v>5.0228218883453666</v>
      </c>
      <c r="X10030" s="1">
        <f t="shared" si="627"/>
        <v>365</v>
      </c>
    </row>
    <row r="10031" spans="1:24" hidden="1" x14ac:dyDescent="0.3">
      <c r="A10031" s="18" t="str">
        <f t="shared" si="624"/>
        <v>OFF - Military - Compressor (Military)_1993_175</v>
      </c>
      <c r="B10031" s="1" t="s">
        <v>40</v>
      </c>
      <c r="C10031" s="1">
        <v>2020</v>
      </c>
      <c r="D10031" s="1" t="s">
        <v>185</v>
      </c>
      <c r="E10031" s="1">
        <v>1993</v>
      </c>
      <c r="F10031" s="1">
        <v>175</v>
      </c>
      <c r="G10031" s="1" t="s">
        <v>5</v>
      </c>
      <c r="H10031" s="1">
        <v>3.9782104166666602E-8</v>
      </c>
      <c r="I10031" s="1">
        <v>4.7343991735537098E-8</v>
      </c>
      <c r="J10031" s="1">
        <v>5.7286230000000001E-8</v>
      </c>
      <c r="K10031" s="1">
        <v>1.663784E-7</v>
      </c>
      <c r="L10031" s="1">
        <v>4.575522E-7</v>
      </c>
      <c r="M10031" s="1">
        <v>2.8654469999999999E-5</v>
      </c>
      <c r="N10031" s="1">
        <v>2.2211869999999999E-8</v>
      </c>
      <c r="O10031" s="1">
        <v>2.0434920399999998E-8</v>
      </c>
      <c r="P10031" s="1">
        <v>3.2241190000000001E-10</v>
      </c>
      <c r="Q10031" s="1">
        <v>0</v>
      </c>
      <c r="R10031" s="1">
        <v>0</v>
      </c>
      <c r="S10031" s="1">
        <v>0</v>
      </c>
      <c r="T10031" s="1">
        <v>0</v>
      </c>
      <c r="U10031" s="1">
        <v>0</v>
      </c>
      <c r="V10031" s="1">
        <f t="shared" si="625"/>
        <v>0</v>
      </c>
      <c r="W10031" s="1">
        <f t="shared" si="626"/>
        <v>0</v>
      </c>
      <c r="X10031" s="1" t="e">
        <f t="shared" si="627"/>
        <v>#DIV/0!</v>
      </c>
    </row>
    <row r="10032" spans="1:24" hidden="1" x14ac:dyDescent="0.3">
      <c r="A10032" s="18" t="str">
        <f t="shared" si="624"/>
        <v>OFF - Military - Compressor (Military)_1993_300</v>
      </c>
      <c r="B10032" s="1" t="s">
        <v>40</v>
      </c>
      <c r="C10032" s="1">
        <v>2020</v>
      </c>
      <c r="D10032" s="1" t="s">
        <v>185</v>
      </c>
      <c r="E10032" s="1">
        <v>1993</v>
      </c>
      <c r="F10032" s="1">
        <v>300</v>
      </c>
      <c r="G10032" s="1" t="s">
        <v>5</v>
      </c>
      <c r="H10032" s="1">
        <v>1.06244444444444E-7</v>
      </c>
      <c r="I10032" s="1">
        <v>1.2643966942148701E-7</v>
      </c>
      <c r="J10032" s="1">
        <v>1.52992E-7</v>
      </c>
      <c r="K10032" s="1">
        <v>4.4434000000000002E-7</v>
      </c>
      <c r="L10032" s="1">
        <v>1.221966E-6</v>
      </c>
      <c r="M10032" s="1">
        <v>7.6526299999999999E-5</v>
      </c>
      <c r="N10032" s="1">
        <v>5.9320309999999997E-8</v>
      </c>
      <c r="O10032" s="1">
        <v>5.4574685200000003E-8</v>
      </c>
      <c r="P10032" s="1">
        <v>8.6105220000000002E-10</v>
      </c>
      <c r="Q10032" s="1">
        <v>9.1822532200001496E-10</v>
      </c>
      <c r="R10032" s="1">
        <v>3.65</v>
      </c>
      <c r="S10032" s="1">
        <v>0</v>
      </c>
      <c r="T10032" s="1">
        <v>0</v>
      </c>
      <c r="U10032" s="1">
        <v>0</v>
      </c>
      <c r="V10032" s="1">
        <f t="shared" si="625"/>
        <v>0</v>
      </c>
      <c r="W10032" s="1">
        <f t="shared" si="626"/>
        <v>0</v>
      </c>
      <c r="X10032" s="1" t="e">
        <f t="shared" si="627"/>
        <v>#DIV/0!</v>
      </c>
    </row>
    <row r="10033" spans="1:24" hidden="1" x14ac:dyDescent="0.3">
      <c r="A10033" s="18" t="str">
        <f t="shared" si="624"/>
        <v>OFF - Military - Compressor (Military)_1993_600</v>
      </c>
      <c r="B10033" s="1" t="s">
        <v>40</v>
      </c>
      <c r="C10033" s="1">
        <v>2020</v>
      </c>
      <c r="D10033" s="1" t="s">
        <v>185</v>
      </c>
      <c r="E10033" s="1">
        <v>1993</v>
      </c>
      <c r="F10033" s="1">
        <v>600</v>
      </c>
      <c r="G10033" s="1" t="s">
        <v>5</v>
      </c>
      <c r="H10033" s="1">
        <v>5.7884034722222195E-7</v>
      </c>
      <c r="I10033" s="1">
        <v>6.8886785123966897E-7</v>
      </c>
      <c r="J10033" s="1">
        <v>8.3353009999999997E-7</v>
      </c>
      <c r="K10033" s="1">
        <v>2.4827500000000001E-6</v>
      </c>
      <c r="L10033" s="1">
        <v>6.8273130000000004E-6</v>
      </c>
      <c r="M10033" s="1">
        <v>4.4800500000000002E-4</v>
      </c>
      <c r="N10033" s="1">
        <v>3.1199500000000001E-7</v>
      </c>
      <c r="O10033" s="1">
        <v>2.870354E-7</v>
      </c>
      <c r="P10033" s="1">
        <v>4.3973160000000002E-9</v>
      </c>
      <c r="Q10033" s="1">
        <v>3.6729012880000598E-9</v>
      </c>
      <c r="R10033" s="1">
        <v>14.6</v>
      </c>
      <c r="S10033" s="1">
        <v>0</v>
      </c>
      <c r="T10033" s="1">
        <v>0</v>
      </c>
      <c r="U10033" s="1">
        <v>0</v>
      </c>
      <c r="V10033" s="1">
        <f t="shared" si="625"/>
        <v>0</v>
      </c>
      <c r="W10033" s="1">
        <f t="shared" si="626"/>
        <v>0</v>
      </c>
      <c r="X10033" s="1" t="e">
        <f t="shared" si="627"/>
        <v>#DIV/0!</v>
      </c>
    </row>
    <row r="10034" spans="1:24" hidden="1" x14ac:dyDescent="0.3">
      <c r="A10034" s="18" t="str">
        <f t="shared" si="624"/>
        <v>OFF - Military - Compressor (Military)_1994_50</v>
      </c>
      <c r="B10034" s="1" t="s">
        <v>40</v>
      </c>
      <c r="C10034" s="1">
        <v>2020</v>
      </c>
      <c r="D10034" s="1" t="s">
        <v>185</v>
      </c>
      <c r="E10034" s="1">
        <v>1994</v>
      </c>
      <c r="F10034" s="1">
        <v>50</v>
      </c>
      <c r="G10034" s="1" t="s">
        <v>5</v>
      </c>
      <c r="H10034" s="1">
        <v>6.1559819444444403E-8</v>
      </c>
      <c r="I10034" s="1">
        <v>7.3261272727272697E-8</v>
      </c>
      <c r="J10034" s="1">
        <v>8.8646140000000003E-8</v>
      </c>
      <c r="K10034" s="1">
        <v>1.842077E-7</v>
      </c>
      <c r="L10034" s="1">
        <v>1.448751E-7</v>
      </c>
      <c r="M10034" s="1">
        <v>1.1434389999999999E-5</v>
      </c>
      <c r="N10034" s="1">
        <v>1.7921279999999999E-8</v>
      </c>
      <c r="O10034" s="1">
        <v>1.6487577599999999E-8</v>
      </c>
      <c r="P10034" s="1">
        <v>1.478181E-10</v>
      </c>
      <c r="Q10034" s="1">
        <v>0</v>
      </c>
      <c r="R10034" s="1">
        <v>0</v>
      </c>
      <c r="S10034" s="1">
        <v>0</v>
      </c>
      <c r="T10034" s="1">
        <v>0</v>
      </c>
      <c r="U10034" s="1">
        <v>0</v>
      </c>
      <c r="V10034" s="1">
        <f t="shared" si="625"/>
        <v>0</v>
      </c>
      <c r="W10034" s="1">
        <f t="shared" si="626"/>
        <v>0</v>
      </c>
      <c r="X10034" s="1" t="e">
        <f t="shared" si="627"/>
        <v>#DIV/0!</v>
      </c>
    </row>
    <row r="10035" spans="1:24" hidden="1" x14ac:dyDescent="0.3">
      <c r="A10035" s="18" t="str">
        <f t="shared" si="624"/>
        <v>OFF - Military - Compressor (Military)_1994_100</v>
      </c>
      <c r="B10035" s="1" t="s">
        <v>40</v>
      </c>
      <c r="C10035" s="1">
        <v>2020</v>
      </c>
      <c r="D10035" s="1" t="s">
        <v>185</v>
      </c>
      <c r="E10035" s="1">
        <v>1994</v>
      </c>
      <c r="F10035" s="1">
        <v>100</v>
      </c>
      <c r="G10035" s="1" t="s">
        <v>5</v>
      </c>
      <c r="H10035" s="1">
        <v>1.2510986111111101E-6</v>
      </c>
      <c r="I10035" s="1">
        <v>1.4889107438016499E-6</v>
      </c>
      <c r="J10035" s="1">
        <v>1.801582E-6</v>
      </c>
      <c r="K10035" s="1">
        <v>4.6637760000000003E-6</v>
      </c>
      <c r="L10035" s="1">
        <v>1.063051E-5</v>
      </c>
      <c r="M10035" s="1">
        <v>6.2544949999999999E-4</v>
      </c>
      <c r="N10035" s="1">
        <v>8.68967E-7</v>
      </c>
      <c r="O10035" s="1">
        <v>7.9944963999999999E-7</v>
      </c>
      <c r="P10035" s="1">
        <v>7.3368439999999997E-9</v>
      </c>
      <c r="Q10035" s="1">
        <v>5.5093519320000904E-9</v>
      </c>
      <c r="R10035" s="1">
        <v>21.9</v>
      </c>
      <c r="S10035" s="1">
        <v>7.3</v>
      </c>
      <c r="T10035" s="1">
        <v>0.03</v>
      </c>
      <c r="U10035" s="1">
        <v>518.29999999999995</v>
      </c>
      <c r="V10035" s="1">
        <f t="shared" si="625"/>
        <v>0.95120922957669474</v>
      </c>
      <c r="W10035" s="1">
        <f t="shared" si="626"/>
        <v>6.7914341200122541</v>
      </c>
      <c r="X10035" s="1">
        <f t="shared" si="627"/>
        <v>243.33333333333334</v>
      </c>
    </row>
    <row r="10036" spans="1:24" hidden="1" x14ac:dyDescent="0.3">
      <c r="A10036" s="18" t="str">
        <f t="shared" si="624"/>
        <v>OFF - Military - Compressor (Military)_1994_175</v>
      </c>
      <c r="B10036" s="1" t="s">
        <v>40</v>
      </c>
      <c r="C10036" s="1">
        <v>2020</v>
      </c>
      <c r="D10036" s="1" t="s">
        <v>185</v>
      </c>
      <c r="E10036" s="1">
        <v>1994</v>
      </c>
      <c r="F10036" s="1">
        <v>175</v>
      </c>
      <c r="G10036" s="1" t="s">
        <v>5</v>
      </c>
      <c r="H10036" s="1">
        <v>5.3562652777777703E-8</v>
      </c>
      <c r="I10036" s="1">
        <v>6.3743983471074299E-8</v>
      </c>
      <c r="J10036" s="1">
        <v>7.7130219999999994E-8</v>
      </c>
      <c r="K10036" s="1">
        <v>2.2480689999999999E-7</v>
      </c>
      <c r="L10036" s="1">
        <v>6.1865800000000001E-7</v>
      </c>
      <c r="M10036" s="1">
        <v>3.8970259999999999E-5</v>
      </c>
      <c r="N10036" s="1">
        <v>2.9799469999999999E-8</v>
      </c>
      <c r="O10036" s="1">
        <v>2.7415512399999999E-8</v>
      </c>
      <c r="P10036" s="1">
        <v>4.3848229999999998E-10</v>
      </c>
      <c r="Q10036" s="1">
        <v>0</v>
      </c>
      <c r="R10036" s="1">
        <v>0</v>
      </c>
      <c r="S10036" s="1">
        <v>0</v>
      </c>
      <c r="T10036" s="1">
        <v>0</v>
      </c>
      <c r="U10036" s="1">
        <v>0</v>
      </c>
      <c r="V10036" s="1">
        <f t="shared" si="625"/>
        <v>0</v>
      </c>
      <c r="W10036" s="1">
        <f t="shared" si="626"/>
        <v>0</v>
      </c>
      <c r="X10036" s="1" t="e">
        <f t="shared" si="627"/>
        <v>#DIV/0!</v>
      </c>
    </row>
    <row r="10037" spans="1:24" hidden="1" x14ac:dyDescent="0.3">
      <c r="A10037" s="18" t="str">
        <f t="shared" si="624"/>
        <v>OFF - Military - Compressor (Military)_1994_300</v>
      </c>
      <c r="B10037" s="1" t="s">
        <v>40</v>
      </c>
      <c r="C10037" s="1">
        <v>2020</v>
      </c>
      <c r="D10037" s="1" t="s">
        <v>185</v>
      </c>
      <c r="E10037" s="1">
        <v>1994</v>
      </c>
      <c r="F10037" s="1">
        <v>300</v>
      </c>
      <c r="G10037" s="1" t="s">
        <v>5</v>
      </c>
      <c r="H10037" s="1">
        <v>1.4304756944444401E-7</v>
      </c>
      <c r="I10037" s="1">
        <v>1.7023842975206601E-7</v>
      </c>
      <c r="J10037" s="1">
        <v>2.0598849999999999E-7</v>
      </c>
      <c r="K10037" s="1">
        <v>6.0038250000000005E-7</v>
      </c>
      <c r="L10037" s="1">
        <v>1.6522240000000001E-6</v>
      </c>
      <c r="M10037" s="1">
        <v>1.0407630000000001E-4</v>
      </c>
      <c r="N10037" s="1">
        <v>7.9584229999999994E-8</v>
      </c>
      <c r="O10037" s="1">
        <v>7.3217491599999898E-8</v>
      </c>
      <c r="P10037" s="1">
        <v>1.1710360000000001E-9</v>
      </c>
      <c r="Q10037" s="1">
        <v>9.1822532200001496E-10</v>
      </c>
      <c r="R10037" s="1">
        <v>3.65</v>
      </c>
      <c r="S10037" s="1">
        <v>0</v>
      </c>
      <c r="T10037" s="1">
        <v>0</v>
      </c>
      <c r="U10037" s="1">
        <v>0</v>
      </c>
      <c r="V10037" s="1">
        <f t="shared" si="625"/>
        <v>0</v>
      </c>
      <c r="W10037" s="1">
        <f t="shared" si="626"/>
        <v>0</v>
      </c>
      <c r="X10037" s="1" t="e">
        <f t="shared" si="627"/>
        <v>#DIV/0!</v>
      </c>
    </row>
    <row r="10038" spans="1:24" hidden="1" x14ac:dyDescent="0.3">
      <c r="A10038" s="18" t="str">
        <f t="shared" si="624"/>
        <v>OFF - Military - Compressor (Military)_1994_600</v>
      </c>
      <c r="B10038" s="1" t="s">
        <v>40</v>
      </c>
      <c r="C10038" s="1">
        <v>2020</v>
      </c>
      <c r="D10038" s="1" t="s">
        <v>185</v>
      </c>
      <c r="E10038" s="1">
        <v>1994</v>
      </c>
      <c r="F10038" s="1">
        <v>600</v>
      </c>
      <c r="G10038" s="1" t="s">
        <v>5</v>
      </c>
      <c r="H10038" s="1">
        <v>7.8085972222222197E-7</v>
      </c>
      <c r="I10038" s="1">
        <v>9.29287603305785E-7</v>
      </c>
      <c r="J10038" s="1">
        <v>1.124438E-6</v>
      </c>
      <c r="K10038" s="1">
        <v>3.3593479999999998E-6</v>
      </c>
      <c r="L10038" s="1">
        <v>9.2445070000000002E-6</v>
      </c>
      <c r="M10038" s="1">
        <v>6.0928960000000004E-4</v>
      </c>
      <c r="N10038" s="1">
        <v>4.1963730000000002E-7</v>
      </c>
      <c r="O10038" s="1">
        <v>3.8606631599999999E-7</v>
      </c>
      <c r="P10038" s="1">
        <v>5.9803769999999999E-9</v>
      </c>
      <c r="Q10038" s="1">
        <v>5.5093519320000904E-9</v>
      </c>
      <c r="R10038" s="1">
        <v>21.9</v>
      </c>
      <c r="S10038" s="1">
        <v>0</v>
      </c>
      <c r="T10038" s="1">
        <v>0.01</v>
      </c>
      <c r="U10038" s="1">
        <v>0</v>
      </c>
      <c r="V10038" s="1">
        <f t="shared" si="625"/>
        <v>0</v>
      </c>
      <c r="W10038" s="1">
        <f t="shared" si="626"/>
        <v>0</v>
      </c>
      <c r="X10038" s="1">
        <f t="shared" si="627"/>
        <v>0</v>
      </c>
    </row>
    <row r="10039" spans="1:24" hidden="1" x14ac:dyDescent="0.3">
      <c r="A10039" s="18" t="str">
        <f t="shared" si="624"/>
        <v>OFF - Military - Compressor (Military)_1995_50</v>
      </c>
      <c r="B10039" s="1" t="s">
        <v>40</v>
      </c>
      <c r="C10039" s="1">
        <v>2020</v>
      </c>
      <c r="D10039" s="1" t="s">
        <v>185</v>
      </c>
      <c r="E10039" s="1">
        <v>1995</v>
      </c>
      <c r="F10039" s="1">
        <v>50</v>
      </c>
      <c r="G10039" s="1" t="s">
        <v>5</v>
      </c>
      <c r="H10039" s="1">
        <v>7.4611666666666598E-8</v>
      </c>
      <c r="I10039" s="1">
        <v>8.8794049586776793E-8</v>
      </c>
      <c r="J10039" s="1">
        <v>1.074408E-7</v>
      </c>
      <c r="K10039" s="1">
        <v>2.237246E-7</v>
      </c>
      <c r="L10039" s="1">
        <v>1.7824140000000001E-7</v>
      </c>
      <c r="M10039" s="1">
        <v>1.412476E-5</v>
      </c>
      <c r="N10039" s="1">
        <v>2.1821740000000002E-8</v>
      </c>
      <c r="O10039" s="1">
        <v>2.0076000800000001E-8</v>
      </c>
      <c r="P10039" s="1">
        <v>1.82598E-10</v>
      </c>
      <c r="Q10039" s="1">
        <v>0</v>
      </c>
      <c r="R10039" s="1">
        <v>0</v>
      </c>
      <c r="S10039" s="1">
        <v>0</v>
      </c>
      <c r="T10039" s="1">
        <v>0</v>
      </c>
      <c r="U10039" s="1">
        <v>0</v>
      </c>
      <c r="V10039" s="1">
        <f t="shared" si="625"/>
        <v>0</v>
      </c>
      <c r="W10039" s="1">
        <f t="shared" si="626"/>
        <v>0</v>
      </c>
      <c r="X10039" s="1" t="e">
        <f t="shared" si="627"/>
        <v>#DIV/0!</v>
      </c>
    </row>
    <row r="10040" spans="1:24" hidden="1" x14ac:dyDescent="0.3">
      <c r="A10040" s="18" t="str">
        <f t="shared" si="624"/>
        <v>OFF - Military - Compressor (Military)_1995_100</v>
      </c>
      <c r="B10040" s="1" t="s">
        <v>40</v>
      </c>
      <c r="C10040" s="1">
        <v>2020</v>
      </c>
      <c r="D10040" s="1" t="s">
        <v>185</v>
      </c>
      <c r="E10040" s="1">
        <v>1995</v>
      </c>
      <c r="F10040" s="1">
        <v>100</v>
      </c>
      <c r="G10040" s="1" t="s">
        <v>5</v>
      </c>
      <c r="H10040" s="1">
        <v>1.52986111111111E-6</v>
      </c>
      <c r="I10040" s="1">
        <v>1.8206611570247899E-6</v>
      </c>
      <c r="J10040" s="1">
        <v>2.2029999999999999E-6</v>
      </c>
      <c r="K10040" s="1">
        <v>5.7234500000000002E-6</v>
      </c>
      <c r="L10040" s="1">
        <v>1.30551E-5</v>
      </c>
      <c r="M10040" s="1">
        <v>7.7260869999999995E-4</v>
      </c>
      <c r="N10040" s="1">
        <v>1.058681E-6</v>
      </c>
      <c r="O10040" s="1">
        <v>9.7398651999999992E-7</v>
      </c>
      <c r="P10040" s="1">
        <v>9.0630969999999993E-9</v>
      </c>
      <c r="Q10040" s="1">
        <v>6.4275772540000997E-9</v>
      </c>
      <c r="R10040" s="1">
        <v>25.55</v>
      </c>
      <c r="S10040" s="1">
        <v>10.95</v>
      </c>
      <c r="T10040" s="1">
        <v>0.04</v>
      </c>
      <c r="U10040" s="1">
        <v>777.44999999999902</v>
      </c>
      <c r="V10040" s="1">
        <f t="shared" si="625"/>
        <v>0.77543475040546261</v>
      </c>
      <c r="W10040" s="1">
        <f t="shared" si="626"/>
        <v>5.5602758212084575</v>
      </c>
      <c r="X10040" s="1">
        <f t="shared" si="627"/>
        <v>273.75</v>
      </c>
    </row>
    <row r="10041" spans="1:24" hidden="1" x14ac:dyDescent="0.3">
      <c r="A10041" s="18" t="str">
        <f t="shared" si="624"/>
        <v>OFF - Military - Compressor (Military)_1995_175</v>
      </c>
      <c r="B10041" s="1" t="s">
        <v>40</v>
      </c>
      <c r="C10041" s="1">
        <v>2020</v>
      </c>
      <c r="D10041" s="1" t="s">
        <v>185</v>
      </c>
      <c r="E10041" s="1">
        <v>1995</v>
      </c>
      <c r="F10041" s="1">
        <v>175</v>
      </c>
      <c r="G10041" s="1" t="s">
        <v>5</v>
      </c>
      <c r="H10041" s="1">
        <v>6.5496694444444404E-8</v>
      </c>
      <c r="I10041" s="1">
        <v>7.7946479338842897E-8</v>
      </c>
      <c r="J10041" s="1">
        <v>9.4315240000000005E-8</v>
      </c>
      <c r="K10041" s="1">
        <v>2.758869E-7</v>
      </c>
      <c r="L10041" s="1">
        <v>7.597542E-7</v>
      </c>
      <c r="M10041" s="1">
        <v>4.8139500000000002E-5</v>
      </c>
      <c r="N10041" s="1">
        <v>3.6305949999999998E-8</v>
      </c>
      <c r="O10041" s="1">
        <v>3.3401474000000001E-8</v>
      </c>
      <c r="P10041" s="1">
        <v>5.41652E-10</v>
      </c>
      <c r="Q10041" s="1">
        <v>0</v>
      </c>
      <c r="R10041" s="1">
        <v>0</v>
      </c>
      <c r="S10041" s="1">
        <v>0</v>
      </c>
      <c r="T10041" s="1">
        <v>0</v>
      </c>
      <c r="U10041" s="1">
        <v>0</v>
      </c>
      <c r="V10041" s="1">
        <f t="shared" si="625"/>
        <v>0</v>
      </c>
      <c r="W10041" s="1">
        <f t="shared" si="626"/>
        <v>0</v>
      </c>
      <c r="X10041" s="1" t="e">
        <f t="shared" si="627"/>
        <v>#DIV/0!</v>
      </c>
    </row>
    <row r="10042" spans="1:24" hidden="1" x14ac:dyDescent="0.3">
      <c r="A10042" s="18" t="str">
        <f t="shared" si="624"/>
        <v>OFF - Military - Compressor (Military)_1995_300</v>
      </c>
      <c r="B10042" s="1" t="s">
        <v>40</v>
      </c>
      <c r="C10042" s="1">
        <v>2020</v>
      </c>
      <c r="D10042" s="1" t="s">
        <v>185</v>
      </c>
      <c r="E10042" s="1">
        <v>1995</v>
      </c>
      <c r="F10042" s="1">
        <v>300</v>
      </c>
      <c r="G10042" s="1" t="s">
        <v>5</v>
      </c>
      <c r="H10042" s="1">
        <v>1.7491930555555499E-7</v>
      </c>
      <c r="I10042" s="1">
        <v>2.08168429752066E-7</v>
      </c>
      <c r="J10042" s="1">
        <v>2.5188380000000002E-7</v>
      </c>
      <c r="K10042" s="1">
        <v>7.367998E-7</v>
      </c>
      <c r="L10042" s="1">
        <v>2.0290439999999999E-6</v>
      </c>
      <c r="M10042" s="1">
        <v>1.285642E-4</v>
      </c>
      <c r="N10042" s="1">
        <v>9.6960800000000006E-8</v>
      </c>
      <c r="O10042" s="1">
        <v>8.9203936000000002E-8</v>
      </c>
      <c r="P10042" s="1">
        <v>1.4465680000000001E-9</v>
      </c>
      <c r="Q10042" s="1">
        <v>9.1822532200001496E-10</v>
      </c>
      <c r="R10042" s="1">
        <v>3.65</v>
      </c>
      <c r="S10042" s="1">
        <v>0</v>
      </c>
      <c r="T10042" s="1">
        <v>0</v>
      </c>
      <c r="U10042" s="1">
        <v>0</v>
      </c>
      <c r="V10042" s="1">
        <f t="shared" si="625"/>
        <v>0</v>
      </c>
      <c r="W10042" s="1">
        <f t="shared" si="626"/>
        <v>0</v>
      </c>
      <c r="X10042" s="1" t="e">
        <f t="shared" si="627"/>
        <v>#DIV/0!</v>
      </c>
    </row>
    <row r="10043" spans="1:24" hidden="1" x14ac:dyDescent="0.3">
      <c r="A10043" s="18" t="str">
        <f t="shared" si="624"/>
        <v>OFF - Military - Compressor (Military)_1995_600</v>
      </c>
      <c r="B10043" s="1" t="s">
        <v>40</v>
      </c>
      <c r="C10043" s="1">
        <v>2020</v>
      </c>
      <c r="D10043" s="1" t="s">
        <v>185</v>
      </c>
      <c r="E10043" s="1">
        <v>1995</v>
      </c>
      <c r="F10043" s="1">
        <v>600</v>
      </c>
      <c r="G10043" s="1" t="s">
        <v>5</v>
      </c>
      <c r="H10043" s="1">
        <v>9.5672013888888895E-7</v>
      </c>
      <c r="I10043" s="1">
        <v>1.13857603305785E-6</v>
      </c>
      <c r="J10043" s="1">
        <v>1.377677E-6</v>
      </c>
      <c r="K10043" s="1">
        <v>4.1285030000000002E-6</v>
      </c>
      <c r="L10043" s="1">
        <v>1.136937E-5</v>
      </c>
      <c r="M10043" s="1">
        <v>7.5264760000000005E-4</v>
      </c>
      <c r="N10043" s="1">
        <v>5.1259400000000002E-7</v>
      </c>
      <c r="O10043" s="1">
        <v>4.7158647999999999E-7</v>
      </c>
      <c r="P10043" s="1">
        <v>7.387482E-9</v>
      </c>
      <c r="Q10043" s="1">
        <v>6.4275772540000997E-9</v>
      </c>
      <c r="R10043" s="1">
        <v>25.55</v>
      </c>
      <c r="S10043" s="1">
        <v>3.65</v>
      </c>
      <c r="T10043" s="1">
        <v>0.01</v>
      </c>
      <c r="U10043" s="1">
        <v>1361.45</v>
      </c>
      <c r="V10043" s="1">
        <f t="shared" si="625"/>
        <v>0.27691656904016548</v>
      </c>
      <c r="W10043" s="1">
        <f t="shared" si="626"/>
        <v>2.7651793478321176</v>
      </c>
      <c r="X10043" s="1">
        <f t="shared" si="627"/>
        <v>365</v>
      </c>
    </row>
    <row r="10044" spans="1:24" hidden="1" x14ac:dyDescent="0.3">
      <c r="A10044" s="18" t="str">
        <f t="shared" si="624"/>
        <v>OFF - Military - Compressor (Military)_1996_50</v>
      </c>
      <c r="B10044" s="1" t="s">
        <v>40</v>
      </c>
      <c r="C10044" s="1">
        <v>2020</v>
      </c>
      <c r="D10044" s="1" t="s">
        <v>185</v>
      </c>
      <c r="E10044" s="1">
        <v>1996</v>
      </c>
      <c r="F10044" s="1">
        <v>50</v>
      </c>
      <c r="G10044" s="1" t="s">
        <v>5</v>
      </c>
      <c r="H10044" s="1">
        <v>9.0603263888888798E-8</v>
      </c>
      <c r="I10044" s="1">
        <v>1.0782537190082599E-7</v>
      </c>
      <c r="J10044" s="1">
        <v>1.304687E-7</v>
      </c>
      <c r="K10044" s="1">
        <v>2.7225779999999999E-7</v>
      </c>
      <c r="L10044" s="1">
        <v>2.1978789999999999E-7</v>
      </c>
      <c r="M10044" s="1">
        <v>1.7487889999999998E-5</v>
      </c>
      <c r="N10044" s="1">
        <v>2.6626019999999999E-8</v>
      </c>
      <c r="O10044" s="1">
        <v>2.44959384E-8</v>
      </c>
      <c r="P10044" s="1">
        <v>2.260747E-10</v>
      </c>
      <c r="Q10044" s="1">
        <v>0</v>
      </c>
      <c r="R10044" s="1">
        <v>0</v>
      </c>
      <c r="S10044" s="1">
        <v>0</v>
      </c>
      <c r="T10044" s="1">
        <v>0</v>
      </c>
      <c r="U10044" s="1">
        <v>0</v>
      </c>
      <c r="V10044" s="1">
        <f t="shared" si="625"/>
        <v>0</v>
      </c>
      <c r="W10044" s="1">
        <f t="shared" si="626"/>
        <v>0</v>
      </c>
      <c r="X10044" s="1" t="e">
        <f t="shared" si="627"/>
        <v>#DIV/0!</v>
      </c>
    </row>
    <row r="10045" spans="1:24" hidden="1" x14ac:dyDescent="0.3">
      <c r="A10045" s="18" t="str">
        <f t="shared" si="624"/>
        <v>OFF - Military - Compressor (Military)_1996_100</v>
      </c>
      <c r="B10045" s="1" t="s">
        <v>40</v>
      </c>
      <c r="C10045" s="1">
        <v>2020</v>
      </c>
      <c r="D10045" s="1" t="s">
        <v>185</v>
      </c>
      <c r="E10045" s="1">
        <v>1996</v>
      </c>
      <c r="F10045" s="1">
        <v>100</v>
      </c>
      <c r="G10045" s="1" t="s">
        <v>5</v>
      </c>
      <c r="H10045" s="1">
        <v>1.8748125000000001E-6</v>
      </c>
      <c r="I10045" s="1">
        <v>2.2311818181818099E-6</v>
      </c>
      <c r="J10045" s="1">
        <v>2.6997300000000002E-6</v>
      </c>
      <c r="K10045" s="1">
        <v>7.0396280000000003E-6</v>
      </c>
      <c r="L10045" s="1">
        <v>1.606873E-5</v>
      </c>
      <c r="M10045" s="1">
        <v>9.5657130000000002E-4</v>
      </c>
      <c r="N10045" s="1">
        <v>1.2925079999999999E-6</v>
      </c>
      <c r="O10045" s="1">
        <v>1.18910736E-6</v>
      </c>
      <c r="P10045" s="1">
        <v>1.1221069999999999E-8</v>
      </c>
      <c r="Q10045" s="1">
        <v>8.2640278980001298E-9</v>
      </c>
      <c r="R10045" s="1">
        <v>32.85</v>
      </c>
      <c r="S10045" s="1">
        <v>14.6</v>
      </c>
      <c r="T10045" s="1">
        <v>0.04</v>
      </c>
      <c r="U10045" s="1">
        <v>1036.5999999999999</v>
      </c>
      <c r="V10045" s="1">
        <f t="shared" si="625"/>
        <v>0.71270918930281435</v>
      </c>
      <c r="W10045" s="1">
        <f t="shared" si="626"/>
        <v>5.1328544532324649</v>
      </c>
      <c r="X10045" s="1">
        <f t="shared" si="627"/>
        <v>365</v>
      </c>
    </row>
    <row r="10046" spans="1:24" hidden="1" x14ac:dyDescent="0.3">
      <c r="A10046" s="18" t="str">
        <f t="shared" si="624"/>
        <v>OFF - Military - Compressor (Military)_1996_175</v>
      </c>
      <c r="B10046" s="1" t="s">
        <v>40</v>
      </c>
      <c r="C10046" s="1">
        <v>2020</v>
      </c>
      <c r="D10046" s="1" t="s">
        <v>185</v>
      </c>
      <c r="E10046" s="1">
        <v>1996</v>
      </c>
      <c r="F10046" s="1">
        <v>175</v>
      </c>
      <c r="G10046" s="1" t="s">
        <v>5</v>
      </c>
      <c r="H10046" s="1">
        <v>8.0263680555555504E-8</v>
      </c>
      <c r="I10046" s="1">
        <v>9.5520413223140494E-8</v>
      </c>
      <c r="J10046" s="1">
        <v>1.155797E-7</v>
      </c>
      <c r="K10046" s="1">
        <v>3.393294E-7</v>
      </c>
      <c r="L10046" s="1">
        <v>9.3512229999999995E-7</v>
      </c>
      <c r="M10046" s="1">
        <v>5.960157E-5</v>
      </c>
      <c r="N10046" s="1">
        <v>4.4325199999999999E-8</v>
      </c>
      <c r="O10046" s="1">
        <v>4.0779184000000003E-8</v>
      </c>
      <c r="P10046" s="1">
        <v>6.7061989999999997E-10</v>
      </c>
      <c r="Q10046" s="1">
        <v>9.1822532200001496E-10</v>
      </c>
      <c r="R10046" s="1">
        <v>3.65</v>
      </c>
      <c r="S10046" s="1">
        <v>0</v>
      </c>
      <c r="T10046" s="1">
        <v>0</v>
      </c>
      <c r="U10046" s="1">
        <v>0</v>
      </c>
      <c r="V10046" s="1">
        <f t="shared" si="625"/>
        <v>0</v>
      </c>
      <c r="W10046" s="1">
        <f t="shared" si="626"/>
        <v>0</v>
      </c>
      <c r="X10046" s="1" t="e">
        <f t="shared" si="627"/>
        <v>#DIV/0!</v>
      </c>
    </row>
    <row r="10047" spans="1:24" hidden="1" x14ac:dyDescent="0.3">
      <c r="A10047" s="18" t="str">
        <f t="shared" si="624"/>
        <v>OFF - Military - Compressor (Military)_1996_300</v>
      </c>
      <c r="B10047" s="1" t="s">
        <v>40</v>
      </c>
      <c r="C10047" s="1">
        <v>2020</v>
      </c>
      <c r="D10047" s="1" t="s">
        <v>185</v>
      </c>
      <c r="E10047" s="1">
        <v>1996</v>
      </c>
      <c r="F10047" s="1">
        <v>300</v>
      </c>
      <c r="G10047" s="1" t="s">
        <v>5</v>
      </c>
      <c r="H10047" s="1">
        <v>1.00832569444444E-7</v>
      </c>
      <c r="I10047" s="1">
        <v>1.1999909090908999E-7</v>
      </c>
      <c r="J10047" s="1">
        <v>1.4519890000000001E-7</v>
      </c>
      <c r="K10047" s="1">
        <v>3.087298E-7</v>
      </c>
      <c r="L10047" s="1">
        <v>1.9482959999999999E-6</v>
      </c>
      <c r="M10047" s="1">
        <v>1.5917549999999999E-4</v>
      </c>
      <c r="N10047" s="1">
        <v>4.6987999999999997E-8</v>
      </c>
      <c r="O10047" s="1">
        <v>4.3228959999999897E-8</v>
      </c>
      <c r="P10047" s="1">
        <v>1.790997E-9</v>
      </c>
      <c r="Q10047" s="1">
        <v>9.1822532200001496E-10</v>
      </c>
      <c r="R10047" s="1">
        <v>3.65</v>
      </c>
      <c r="S10047" s="1">
        <v>0</v>
      </c>
      <c r="T10047" s="1">
        <v>0</v>
      </c>
      <c r="U10047" s="1">
        <v>0</v>
      </c>
      <c r="V10047" s="1">
        <f t="shared" si="625"/>
        <v>0</v>
      </c>
      <c r="W10047" s="1">
        <f t="shared" si="626"/>
        <v>0</v>
      </c>
      <c r="X10047" s="1" t="e">
        <f t="shared" si="627"/>
        <v>#DIV/0!</v>
      </c>
    </row>
    <row r="10048" spans="1:24" hidden="1" x14ac:dyDescent="0.3">
      <c r="A10048" s="18" t="str">
        <f t="shared" si="624"/>
        <v>OFF - Military - Compressor (Military)_1996_600</v>
      </c>
      <c r="B10048" s="1" t="s">
        <v>40</v>
      </c>
      <c r="C10048" s="1">
        <v>2020</v>
      </c>
      <c r="D10048" s="1" t="s">
        <v>185</v>
      </c>
      <c r="E10048" s="1">
        <v>1996</v>
      </c>
      <c r="F10048" s="1">
        <v>600</v>
      </c>
      <c r="G10048" s="1" t="s">
        <v>5</v>
      </c>
      <c r="H10048" s="1">
        <v>5.5332048611111097E-7</v>
      </c>
      <c r="I10048" s="1">
        <v>6.58497107438016E-7</v>
      </c>
      <c r="J10048" s="1">
        <v>7.9678149999999995E-7</v>
      </c>
      <c r="K10048" s="1">
        <v>1.7323670000000001E-6</v>
      </c>
      <c r="L10048" s="1">
        <v>1.0927829999999999E-5</v>
      </c>
      <c r="M10048" s="1">
        <v>9.3185410000000001E-4</v>
      </c>
      <c r="N10048" s="1">
        <v>2.7507980000000001E-7</v>
      </c>
      <c r="O10048" s="1">
        <v>2.5307341599999998E-7</v>
      </c>
      <c r="P10048" s="1">
        <v>9.1464519999999998E-9</v>
      </c>
      <c r="Q10048" s="1">
        <v>7.3458025760001197E-9</v>
      </c>
      <c r="R10048" s="1">
        <v>29.2</v>
      </c>
      <c r="S10048" s="1">
        <v>3.65</v>
      </c>
      <c r="T10048" s="1">
        <v>0.01</v>
      </c>
      <c r="U10048" s="1">
        <v>1361.45</v>
      </c>
      <c r="V10048" s="1">
        <f t="shared" si="625"/>
        <v>0.16015510112651707</v>
      </c>
      <c r="W10048" s="1">
        <f t="shared" si="626"/>
        <v>2.6577910502182842</v>
      </c>
      <c r="X10048" s="1">
        <f t="shared" si="627"/>
        <v>365</v>
      </c>
    </row>
    <row r="10049" spans="1:24" hidden="1" x14ac:dyDescent="0.3">
      <c r="A10049" s="18" t="str">
        <f t="shared" si="624"/>
        <v>OFF - Military - Compressor (Military)_1997_50</v>
      </c>
      <c r="B10049" s="1" t="s">
        <v>40</v>
      </c>
      <c r="C10049" s="1">
        <v>2020</v>
      </c>
      <c r="D10049" s="1" t="s">
        <v>185</v>
      </c>
      <c r="E10049" s="1">
        <v>1997</v>
      </c>
      <c r="F10049" s="1">
        <v>50</v>
      </c>
      <c r="G10049" s="1" t="s">
        <v>5</v>
      </c>
      <c r="H10049" s="1">
        <v>1.04204236111111E-7</v>
      </c>
      <c r="I10049" s="1">
        <v>1.2401165289256199E-7</v>
      </c>
      <c r="J10049" s="1">
        <v>1.5005409999999999E-7</v>
      </c>
      <c r="K10049" s="1">
        <v>3.1382409999999998E-7</v>
      </c>
      <c r="L10049" s="1">
        <v>2.5678099999999998E-7</v>
      </c>
      <c r="M10049" s="1">
        <v>2.0514659999999999E-5</v>
      </c>
      <c r="N10049" s="1">
        <v>3.0775149999999997E-8</v>
      </c>
      <c r="O10049" s="1">
        <v>2.8313137999999899E-8</v>
      </c>
      <c r="P10049" s="1">
        <v>2.6520329999999999E-10</v>
      </c>
      <c r="Q10049" s="1">
        <v>0</v>
      </c>
      <c r="R10049" s="1">
        <v>0</v>
      </c>
      <c r="S10049" s="1">
        <v>0</v>
      </c>
      <c r="T10049" s="1">
        <v>0</v>
      </c>
      <c r="U10049" s="1">
        <v>0</v>
      </c>
      <c r="V10049" s="1">
        <f t="shared" si="625"/>
        <v>0</v>
      </c>
      <c r="W10049" s="1">
        <f t="shared" si="626"/>
        <v>0</v>
      </c>
      <c r="X10049" s="1" t="e">
        <f t="shared" si="627"/>
        <v>#DIV/0!</v>
      </c>
    </row>
    <row r="10050" spans="1:24" hidden="1" x14ac:dyDescent="0.3">
      <c r="A10050" s="18" t="str">
        <f t="shared" si="624"/>
        <v>OFF - Military - Compressor (Military)_1997_100</v>
      </c>
      <c r="B10050" s="1" t="s">
        <v>40</v>
      </c>
      <c r="C10050" s="1">
        <v>2020</v>
      </c>
      <c r="D10050" s="1" t="s">
        <v>185</v>
      </c>
      <c r="E10050" s="1">
        <v>1997</v>
      </c>
      <c r="F10050" s="1">
        <v>100</v>
      </c>
      <c r="G10050" s="1" t="s">
        <v>5</v>
      </c>
      <c r="H10050" s="1">
        <v>2.17663541666666E-6</v>
      </c>
      <c r="I10050" s="1">
        <v>2.5903760330578498E-6</v>
      </c>
      <c r="J10050" s="1">
        <v>3.1343549999999998E-6</v>
      </c>
      <c r="K10050" s="1">
        <v>8.2033399999999993E-6</v>
      </c>
      <c r="L10050" s="1">
        <v>1.8738560000000001E-5</v>
      </c>
      <c r="M10050" s="1">
        <v>1.12213E-3</v>
      </c>
      <c r="N10050" s="1">
        <v>1.494799E-6</v>
      </c>
      <c r="O10050" s="1">
        <v>1.37521508E-6</v>
      </c>
      <c r="P10050" s="1">
        <v>1.316317E-8</v>
      </c>
      <c r="Q10050" s="1">
        <v>9.1822532200001506E-9</v>
      </c>
      <c r="R10050" s="1">
        <v>36.5</v>
      </c>
      <c r="S10050" s="1">
        <v>14.6</v>
      </c>
      <c r="T10050" s="1">
        <v>0.05</v>
      </c>
      <c r="U10050" s="1">
        <v>1036.5999999999999</v>
      </c>
      <c r="V10050" s="1">
        <f t="shared" si="625"/>
        <v>0.82744704508866795</v>
      </c>
      <c r="W10050" s="1">
        <f t="shared" si="626"/>
        <v>5.9856815780191557</v>
      </c>
      <c r="X10050" s="1">
        <f t="shared" si="627"/>
        <v>292</v>
      </c>
    </row>
    <row r="10051" spans="1:24" hidden="1" x14ac:dyDescent="0.3">
      <c r="A10051" s="18" t="str">
        <f t="shared" si="624"/>
        <v>OFF - Military - Compressor (Military)_1997_175</v>
      </c>
      <c r="B10051" s="1" t="s">
        <v>40</v>
      </c>
      <c r="C10051" s="1">
        <v>2020</v>
      </c>
      <c r="D10051" s="1" t="s">
        <v>185</v>
      </c>
      <c r="E10051" s="1">
        <v>1997</v>
      </c>
      <c r="F10051" s="1">
        <v>175</v>
      </c>
      <c r="G10051" s="1" t="s">
        <v>5</v>
      </c>
      <c r="H10051" s="1">
        <v>9.3184513888888899E-8</v>
      </c>
      <c r="I10051" s="1">
        <v>1.10897272727272E-7</v>
      </c>
      <c r="J10051" s="1">
        <v>1.341857E-7</v>
      </c>
      <c r="K10051" s="1">
        <v>3.9542459999999999E-7</v>
      </c>
      <c r="L10051" s="1">
        <v>9.3911579999999997E-7</v>
      </c>
      <c r="M10051" s="1">
        <v>6.9917299999999995E-5</v>
      </c>
      <c r="N10051" s="1">
        <v>5.6959409999999999E-8</v>
      </c>
      <c r="O10051" s="1">
        <v>5.2402657199999999E-8</v>
      </c>
      <c r="P10051" s="1">
        <v>7.8668959999999998E-10</v>
      </c>
      <c r="Q10051" s="1">
        <v>9.1822532200001496E-10</v>
      </c>
      <c r="R10051" s="1">
        <v>3.65</v>
      </c>
      <c r="S10051" s="1">
        <v>0</v>
      </c>
      <c r="T10051" s="1">
        <v>0</v>
      </c>
      <c r="U10051" s="1">
        <v>0</v>
      </c>
      <c r="V10051" s="1">
        <f t="shared" si="625"/>
        <v>0</v>
      </c>
      <c r="W10051" s="1">
        <f t="shared" si="626"/>
        <v>0</v>
      </c>
      <c r="X10051" s="1" t="e">
        <f t="shared" si="627"/>
        <v>#DIV/0!</v>
      </c>
    </row>
    <row r="10052" spans="1:24" hidden="1" x14ac:dyDescent="0.3">
      <c r="A10052" s="18" t="str">
        <f t="shared" si="624"/>
        <v>OFF - Military - Compressor (Military)_1997_300</v>
      </c>
      <c r="B10052" s="1" t="s">
        <v>40</v>
      </c>
      <c r="C10052" s="1">
        <v>2020</v>
      </c>
      <c r="D10052" s="1" t="s">
        <v>185</v>
      </c>
      <c r="E10052" s="1">
        <v>1997</v>
      </c>
      <c r="F10052" s="1">
        <v>300</v>
      </c>
      <c r="G10052" s="1" t="s">
        <v>5</v>
      </c>
      <c r="H10052" s="1">
        <v>1.17066041666666E-7</v>
      </c>
      <c r="I10052" s="1">
        <v>1.3931826446280899E-7</v>
      </c>
      <c r="J10052" s="1">
        <v>1.685751E-7</v>
      </c>
      <c r="K10052" s="1">
        <v>3.5976910000000002E-7</v>
      </c>
      <c r="L10052" s="1">
        <v>2.2719549999999998E-6</v>
      </c>
      <c r="M10052" s="1">
        <v>1.8672529999999999E-4</v>
      </c>
      <c r="N10052" s="1">
        <v>5.4492919999999998E-8</v>
      </c>
      <c r="O10052" s="1">
        <v>5.0133486399999999E-8</v>
      </c>
      <c r="P10052" s="1">
        <v>2.1009809999999998E-9</v>
      </c>
      <c r="Q10052" s="1">
        <v>1.8364506440000299E-9</v>
      </c>
      <c r="R10052" s="1">
        <v>7.3</v>
      </c>
      <c r="S10052" s="1">
        <v>0</v>
      </c>
      <c r="T10052" s="1">
        <v>0</v>
      </c>
      <c r="U10052" s="1">
        <v>0</v>
      </c>
      <c r="V10052" s="1">
        <f t="shared" si="625"/>
        <v>0</v>
      </c>
      <c r="W10052" s="1">
        <f t="shared" si="626"/>
        <v>0</v>
      </c>
      <c r="X10052" s="1" t="e">
        <f t="shared" si="627"/>
        <v>#DIV/0!</v>
      </c>
    </row>
    <row r="10053" spans="1:24" hidden="1" x14ac:dyDescent="0.3">
      <c r="A10053" s="18" t="str">
        <f t="shared" si="624"/>
        <v>OFF - Military - Compressor (Military)_1997_600</v>
      </c>
      <c r="B10053" s="1" t="s">
        <v>40</v>
      </c>
      <c r="C10053" s="1">
        <v>2020</v>
      </c>
      <c r="D10053" s="1" t="s">
        <v>185</v>
      </c>
      <c r="E10053" s="1">
        <v>1997</v>
      </c>
      <c r="F10053" s="1">
        <v>600</v>
      </c>
      <c r="G10053" s="1" t="s">
        <v>5</v>
      </c>
      <c r="H10053" s="1">
        <v>6.43690902777777E-7</v>
      </c>
      <c r="I10053" s="1">
        <v>7.66045371900826E-7</v>
      </c>
      <c r="J10053" s="1">
        <v>9.2691490000000002E-7</v>
      </c>
      <c r="K10053" s="1">
        <v>2.0217020000000001E-6</v>
      </c>
      <c r="L10053" s="1">
        <v>1.276233E-5</v>
      </c>
      <c r="M10053" s="1">
        <v>1.09314E-3</v>
      </c>
      <c r="N10053" s="1">
        <v>3.19016E-7</v>
      </c>
      <c r="O10053" s="1">
        <v>2.9349471999999999E-7</v>
      </c>
      <c r="P10053" s="1">
        <v>1.072952E-8</v>
      </c>
      <c r="Q10053" s="1">
        <v>9.1822532200001506E-9</v>
      </c>
      <c r="R10053" s="1">
        <v>36.5</v>
      </c>
      <c r="S10053" s="1">
        <v>3.65</v>
      </c>
      <c r="T10053" s="1">
        <v>0.01</v>
      </c>
      <c r="U10053" s="1">
        <v>1361.45</v>
      </c>
      <c r="V10053" s="1">
        <f t="shared" si="625"/>
        <v>0.18631224437963917</v>
      </c>
      <c r="W10053" s="1">
        <f t="shared" si="626"/>
        <v>3.1039654216740482</v>
      </c>
      <c r="X10053" s="1">
        <f t="shared" si="627"/>
        <v>365</v>
      </c>
    </row>
    <row r="10054" spans="1:24" hidden="1" x14ac:dyDescent="0.3">
      <c r="A10054" s="18" t="str">
        <f t="shared" si="624"/>
        <v>OFF - Military - Compressor (Military)_1998_50</v>
      </c>
      <c r="B10054" s="1" t="s">
        <v>40</v>
      </c>
      <c r="C10054" s="1">
        <v>2020</v>
      </c>
      <c r="D10054" s="1" t="s">
        <v>185</v>
      </c>
      <c r="E10054" s="1">
        <v>1998</v>
      </c>
      <c r="F10054" s="1">
        <v>50</v>
      </c>
      <c r="G10054" s="1" t="s">
        <v>5</v>
      </c>
      <c r="H10054" s="1">
        <v>1.15516319444444E-7</v>
      </c>
      <c r="I10054" s="1">
        <v>1.3747396694214801E-7</v>
      </c>
      <c r="J10054" s="1">
        <v>1.6634350000000001E-7</v>
      </c>
      <c r="K10054" s="1">
        <v>3.4869490000000002E-7</v>
      </c>
      <c r="L10054" s="1">
        <v>2.8927040000000002E-7</v>
      </c>
      <c r="M10054" s="1">
        <v>2.3204949999999999E-5</v>
      </c>
      <c r="N10054" s="1">
        <v>3.4291510000000003E-8</v>
      </c>
      <c r="O10054" s="1">
        <v>3.15481892E-8</v>
      </c>
      <c r="P10054" s="1">
        <v>2.9998209999999998E-10</v>
      </c>
      <c r="Q10054" s="1">
        <v>0</v>
      </c>
      <c r="R10054" s="1">
        <v>0</v>
      </c>
      <c r="S10054" s="1">
        <v>0</v>
      </c>
      <c r="T10054" s="1">
        <v>0</v>
      </c>
      <c r="U10054" s="1">
        <v>0</v>
      </c>
      <c r="V10054" s="1">
        <f t="shared" si="625"/>
        <v>0</v>
      </c>
      <c r="W10054" s="1">
        <f t="shared" si="626"/>
        <v>0</v>
      </c>
      <c r="X10054" s="1" t="e">
        <f t="shared" si="627"/>
        <v>#DIV/0!</v>
      </c>
    </row>
    <row r="10055" spans="1:24" hidden="1" x14ac:dyDescent="0.3">
      <c r="A10055" s="18" t="str">
        <f t="shared" si="624"/>
        <v>OFF - Military - Compressor (Military)_1998_100</v>
      </c>
      <c r="B10055" s="1" t="s">
        <v>40</v>
      </c>
      <c r="C10055" s="1">
        <v>2020</v>
      </c>
      <c r="D10055" s="1" t="s">
        <v>185</v>
      </c>
      <c r="E10055" s="1">
        <v>1998</v>
      </c>
      <c r="F10055" s="1">
        <v>100</v>
      </c>
      <c r="G10055" s="1" t="s">
        <v>5</v>
      </c>
      <c r="H10055" s="1">
        <v>2.43644930555555E-6</v>
      </c>
      <c r="I10055" s="1">
        <v>2.8995760330578502E-6</v>
      </c>
      <c r="J10055" s="1">
        <v>3.5084869999999998E-6</v>
      </c>
      <c r="K10055" s="1">
        <v>9.2172890000000006E-6</v>
      </c>
      <c r="L10055" s="1">
        <v>1.6947199999999999E-5</v>
      </c>
      <c r="M10055" s="1">
        <v>1.2692879999999999E-3</v>
      </c>
      <c r="N10055" s="1">
        <v>1.8517889999999999E-6</v>
      </c>
      <c r="O10055" s="1">
        <v>1.7036458800000001E-6</v>
      </c>
      <c r="P10055" s="1">
        <v>1.48894E-8</v>
      </c>
      <c r="Q10055" s="1">
        <v>1.10187038640001E-8</v>
      </c>
      <c r="R10055" s="1">
        <v>43.8</v>
      </c>
      <c r="S10055" s="1">
        <v>18.25</v>
      </c>
      <c r="T10055" s="1">
        <v>0.06</v>
      </c>
      <c r="U10055" s="1">
        <v>1295.75</v>
      </c>
      <c r="V10055" s="1">
        <f t="shared" si="625"/>
        <v>0.74097214919994847</v>
      </c>
      <c r="W10055" s="1">
        <f t="shared" si="626"/>
        <v>4.3307721762614086</v>
      </c>
      <c r="X10055" s="1">
        <f t="shared" si="627"/>
        <v>304.16666666666669</v>
      </c>
    </row>
    <row r="10056" spans="1:24" hidden="1" x14ac:dyDescent="0.3">
      <c r="A10056" s="18" t="str">
        <f t="shared" si="624"/>
        <v>OFF - Military - Compressor (Military)_1998_175</v>
      </c>
      <c r="B10056" s="1" t="s">
        <v>40</v>
      </c>
      <c r="C10056" s="1">
        <v>2020</v>
      </c>
      <c r="D10056" s="1" t="s">
        <v>185</v>
      </c>
      <c r="E10056" s="1">
        <v>1998</v>
      </c>
      <c r="F10056" s="1">
        <v>175</v>
      </c>
      <c r="G10056" s="1" t="s">
        <v>5</v>
      </c>
      <c r="H10056" s="1">
        <v>1.0430625E-7</v>
      </c>
      <c r="I10056" s="1">
        <v>1.2413305785123901E-7</v>
      </c>
      <c r="J10056" s="1">
        <v>1.5020100000000001E-7</v>
      </c>
      <c r="K10056" s="1">
        <v>4.442997E-7</v>
      </c>
      <c r="L10056" s="1">
        <v>1.0559389999999999E-6</v>
      </c>
      <c r="M10056" s="1">
        <v>7.9086249999999999E-5</v>
      </c>
      <c r="N10056" s="1">
        <v>6.3507239999999998E-8</v>
      </c>
      <c r="O10056" s="1">
        <v>5.8426660800000002E-8</v>
      </c>
      <c r="P10056" s="1">
        <v>8.8985600000000003E-10</v>
      </c>
      <c r="Q10056" s="1">
        <v>9.1822532200001496E-10</v>
      </c>
      <c r="R10056" s="1">
        <v>3.65</v>
      </c>
      <c r="S10056" s="1">
        <v>0</v>
      </c>
      <c r="T10056" s="1">
        <v>0</v>
      </c>
      <c r="U10056" s="1">
        <v>0</v>
      </c>
      <c r="V10056" s="1">
        <f t="shared" si="625"/>
        <v>0</v>
      </c>
      <c r="W10056" s="1">
        <f t="shared" si="626"/>
        <v>0</v>
      </c>
      <c r="X10056" s="1" t="e">
        <f t="shared" si="627"/>
        <v>#DIV/0!</v>
      </c>
    </row>
    <row r="10057" spans="1:24" hidden="1" x14ac:dyDescent="0.3">
      <c r="A10057" s="18" t="str">
        <f t="shared" si="624"/>
        <v>OFF - Military - Compressor (Military)_1998_300</v>
      </c>
      <c r="B10057" s="1" t="s">
        <v>40</v>
      </c>
      <c r="C10057" s="1">
        <v>2020</v>
      </c>
      <c r="D10057" s="1" t="s">
        <v>185</v>
      </c>
      <c r="E10057" s="1">
        <v>1998</v>
      </c>
      <c r="F10057" s="1">
        <v>300</v>
      </c>
      <c r="G10057" s="1" t="s">
        <v>5</v>
      </c>
      <c r="H10057" s="1">
        <v>1.3103965277777699E-7</v>
      </c>
      <c r="I10057" s="1">
        <v>1.5594801652892501E-7</v>
      </c>
      <c r="J10057" s="1">
        <v>1.886971E-7</v>
      </c>
      <c r="K10057" s="1">
        <v>4.042396E-7</v>
      </c>
      <c r="L10057" s="1">
        <v>2.5545709999999999E-6</v>
      </c>
      <c r="M10057" s="1">
        <v>2.1121240000000001E-4</v>
      </c>
      <c r="N10057" s="1">
        <v>6.0929070000000005E-8</v>
      </c>
      <c r="O10057" s="1">
        <v>5.6054744399999999E-8</v>
      </c>
      <c r="P10057" s="1">
        <v>2.376502E-9</v>
      </c>
      <c r="Q10057" s="1">
        <v>1.8364506440000299E-9</v>
      </c>
      <c r="R10057" s="1">
        <v>7.3</v>
      </c>
      <c r="S10057" s="1">
        <v>0</v>
      </c>
      <c r="T10057" s="1">
        <v>0</v>
      </c>
      <c r="U10057" s="1">
        <v>0</v>
      </c>
      <c r="V10057" s="1">
        <f t="shared" si="625"/>
        <v>0</v>
      </c>
      <c r="W10057" s="1">
        <f t="shared" si="626"/>
        <v>0</v>
      </c>
      <c r="X10057" s="1" t="e">
        <f t="shared" si="627"/>
        <v>#DIV/0!</v>
      </c>
    </row>
    <row r="10058" spans="1:24" hidden="1" x14ac:dyDescent="0.3">
      <c r="A10058" s="18" t="str">
        <f t="shared" ref="A10058:A10121" si="628">D10058&amp;"_"&amp;E10058&amp;"_"&amp;F10058</f>
        <v>OFF - Military - Compressor (Military)_1998_600</v>
      </c>
      <c r="B10058" s="1" t="s">
        <v>40</v>
      </c>
      <c r="C10058" s="1">
        <v>2020</v>
      </c>
      <c r="D10058" s="1" t="s">
        <v>185</v>
      </c>
      <c r="E10058" s="1">
        <v>1998</v>
      </c>
      <c r="F10058" s="1">
        <v>600</v>
      </c>
      <c r="G10058" s="1" t="s">
        <v>5</v>
      </c>
      <c r="H10058" s="1">
        <v>7.2199791666666595E-7</v>
      </c>
      <c r="I10058" s="1">
        <v>8.5923719008264403E-7</v>
      </c>
      <c r="J10058" s="1">
        <v>1.039677E-6</v>
      </c>
      <c r="K10058" s="1">
        <v>2.2749469999999998E-6</v>
      </c>
      <c r="L10058" s="1">
        <v>1.437161E-5</v>
      </c>
      <c r="M10058" s="1">
        <v>1.236493E-3</v>
      </c>
      <c r="N10058" s="1">
        <v>3.5669479999999999E-7</v>
      </c>
      <c r="O10058" s="1">
        <v>3.2815921600000001E-7</v>
      </c>
      <c r="P10058" s="1">
        <v>1.213658E-8</v>
      </c>
      <c r="Q10058" s="1">
        <v>1.01004785420001E-8</v>
      </c>
      <c r="R10058" s="1">
        <v>40.15</v>
      </c>
      <c r="S10058" s="1">
        <v>3.65</v>
      </c>
      <c r="T10058" s="1">
        <v>0.01</v>
      </c>
      <c r="U10058" s="1">
        <v>1361.45</v>
      </c>
      <c r="V10058" s="1">
        <f t="shared" si="625"/>
        <v>0.20897771230119411</v>
      </c>
      <c r="W10058" s="1">
        <f t="shared" si="626"/>
        <v>3.4953633461746376</v>
      </c>
      <c r="X10058" s="1">
        <f t="shared" si="627"/>
        <v>365</v>
      </c>
    </row>
    <row r="10059" spans="1:24" hidden="1" x14ac:dyDescent="0.3">
      <c r="A10059" s="18" t="str">
        <f t="shared" si="628"/>
        <v>OFF - Military - Compressor (Military)_1999_50</v>
      </c>
      <c r="B10059" s="1" t="s">
        <v>40</v>
      </c>
      <c r="C10059" s="1">
        <v>2020</v>
      </c>
      <c r="D10059" s="1" t="s">
        <v>185</v>
      </c>
      <c r="E10059" s="1">
        <v>1999</v>
      </c>
      <c r="F10059" s="1">
        <v>50</v>
      </c>
      <c r="G10059" s="1" t="s">
        <v>5</v>
      </c>
      <c r="H10059" s="1">
        <v>1.02978819444444E-7</v>
      </c>
      <c r="I10059" s="1">
        <v>1.2255330578512301E-7</v>
      </c>
      <c r="J10059" s="1">
        <v>1.482895E-7</v>
      </c>
      <c r="K10059" s="1">
        <v>3.1719920000000002E-7</v>
      </c>
      <c r="L10059" s="1">
        <v>2.7260349999999998E-7</v>
      </c>
      <c r="M10059" s="1">
        <v>2.6231709999999999E-5</v>
      </c>
      <c r="N10059" s="1">
        <v>3.3488710000000003E-8</v>
      </c>
      <c r="O10059" s="1">
        <v>3.0809613199999998E-8</v>
      </c>
      <c r="P10059" s="1">
        <v>3.3911049999999998E-10</v>
      </c>
      <c r="Q10059" s="1">
        <v>0</v>
      </c>
      <c r="R10059" s="1">
        <v>0</v>
      </c>
      <c r="S10059" s="1">
        <v>0</v>
      </c>
      <c r="T10059" s="1">
        <v>0</v>
      </c>
      <c r="U10059" s="1">
        <v>0</v>
      </c>
      <c r="V10059" s="1">
        <f t="shared" ref="V10059:V10122" si="629">IFERROR(CONVERT(I10059,"ton","g")*365/U10059,0)</f>
        <v>0</v>
      </c>
      <c r="W10059" s="1">
        <f t="shared" ref="W10059:W10122" si="630">IFERROR(CONVERT(L10059,"ton","g")*365/U10059,0)</f>
        <v>0</v>
      </c>
      <c r="X10059" s="1" t="e">
        <f t="shared" ref="X10059:X10122" si="631">S10059/T10059</f>
        <v>#DIV/0!</v>
      </c>
    </row>
    <row r="10060" spans="1:24" hidden="1" x14ac:dyDescent="0.3">
      <c r="A10060" s="18" t="str">
        <f t="shared" si="628"/>
        <v>OFF - Military - Compressor (Military)_1999_100</v>
      </c>
      <c r="B10060" s="1" t="s">
        <v>40</v>
      </c>
      <c r="C10060" s="1">
        <v>2020</v>
      </c>
      <c r="D10060" s="1" t="s">
        <v>185</v>
      </c>
      <c r="E10060" s="1">
        <v>1999</v>
      </c>
      <c r="F10060" s="1">
        <v>100</v>
      </c>
      <c r="G10060" s="1" t="s">
        <v>5</v>
      </c>
      <c r="H10060" s="1">
        <v>2.7252708333333299E-6</v>
      </c>
      <c r="I10060" s="1">
        <v>3.2432975206611501E-6</v>
      </c>
      <c r="J10060" s="1">
        <v>3.9243900000000002E-6</v>
      </c>
      <c r="K10060" s="1">
        <v>1.034963E-5</v>
      </c>
      <c r="L10060" s="1">
        <v>1.9042810000000001E-5</v>
      </c>
      <c r="M10060" s="1">
        <v>1.4348469999999999E-3</v>
      </c>
      <c r="N10060" s="1">
        <v>2.0629070000000002E-6</v>
      </c>
      <c r="O10060" s="1">
        <v>1.8978744400000001E-6</v>
      </c>
      <c r="P10060" s="1">
        <v>1.6831490000000001E-8</v>
      </c>
      <c r="Q10060" s="1">
        <v>1.1936929186000101E-8</v>
      </c>
      <c r="R10060" s="1">
        <v>47.45</v>
      </c>
      <c r="S10060" s="1">
        <v>18.25</v>
      </c>
      <c r="T10060" s="1">
        <v>7.0000000000000007E-2</v>
      </c>
      <c r="U10060" s="1">
        <v>1295.75</v>
      </c>
      <c r="V10060" s="1">
        <f t="shared" si="629"/>
        <v>0.82880845578130424</v>
      </c>
      <c r="W10060" s="1">
        <f t="shared" si="630"/>
        <v>4.8662948278082823</v>
      </c>
      <c r="X10060" s="1">
        <f t="shared" si="631"/>
        <v>260.71428571428567</v>
      </c>
    </row>
    <row r="10061" spans="1:24" hidden="1" x14ac:dyDescent="0.3">
      <c r="A10061" s="18" t="str">
        <f t="shared" si="628"/>
        <v>OFF - Military - Compressor (Military)_1999_175</v>
      </c>
      <c r="B10061" s="1" t="s">
        <v>40</v>
      </c>
      <c r="C10061" s="1">
        <v>2020</v>
      </c>
      <c r="D10061" s="1" t="s">
        <v>185</v>
      </c>
      <c r="E10061" s="1">
        <v>1999</v>
      </c>
      <c r="F10061" s="1">
        <v>175</v>
      </c>
      <c r="G10061" s="1" t="s">
        <v>5</v>
      </c>
      <c r="H10061" s="1">
        <v>1.16669791666666E-7</v>
      </c>
      <c r="I10061" s="1">
        <v>1.3884669421487601E-7</v>
      </c>
      <c r="J10061" s="1">
        <v>1.6800449999999999E-7</v>
      </c>
      <c r="K10061" s="1">
        <v>4.9888270000000003E-7</v>
      </c>
      <c r="L10061" s="1">
        <v>1.1865129999999999E-6</v>
      </c>
      <c r="M10061" s="1">
        <v>8.9401950000000006E-5</v>
      </c>
      <c r="N10061" s="1">
        <v>7.0748829999999999E-8</v>
      </c>
      <c r="O10061" s="1">
        <v>6.5088923600000003E-8</v>
      </c>
      <c r="P10061" s="1">
        <v>1.0059249999999999E-9</v>
      </c>
      <c r="Q10061" s="1">
        <v>9.1822532200001496E-10</v>
      </c>
      <c r="R10061" s="1">
        <v>3.65</v>
      </c>
      <c r="S10061" s="1">
        <v>0</v>
      </c>
      <c r="T10061" s="1">
        <v>0</v>
      </c>
      <c r="U10061" s="1">
        <v>0</v>
      </c>
      <c r="V10061" s="1">
        <f t="shared" si="629"/>
        <v>0</v>
      </c>
      <c r="W10061" s="1">
        <f t="shared" si="630"/>
        <v>0</v>
      </c>
      <c r="X10061" s="1" t="e">
        <f t="shared" si="631"/>
        <v>#DIV/0!</v>
      </c>
    </row>
    <row r="10062" spans="1:24" hidden="1" x14ac:dyDescent="0.3">
      <c r="A10062" s="18" t="str">
        <f t="shared" si="628"/>
        <v>OFF - Military - Compressor (Military)_1999_300</v>
      </c>
      <c r="B10062" s="1" t="s">
        <v>40</v>
      </c>
      <c r="C10062" s="1">
        <v>2020</v>
      </c>
      <c r="D10062" s="1" t="s">
        <v>185</v>
      </c>
      <c r="E10062" s="1">
        <v>1999</v>
      </c>
      <c r="F10062" s="1">
        <v>300</v>
      </c>
      <c r="G10062" s="1" t="s">
        <v>5</v>
      </c>
      <c r="H10062" s="1">
        <v>1.4657388888888801E-7</v>
      </c>
      <c r="I10062" s="1">
        <v>1.7443504132231401E-7</v>
      </c>
      <c r="J10062" s="1">
        <v>2.1106639999999999E-7</v>
      </c>
      <c r="K10062" s="1">
        <v>4.5390429999999999E-7</v>
      </c>
      <c r="L10062" s="1">
        <v>2.8704539999999999E-6</v>
      </c>
      <c r="M10062" s="1">
        <v>2.3876210000000001E-4</v>
      </c>
      <c r="N10062" s="1">
        <v>6.8073799999999994E-8</v>
      </c>
      <c r="O10062" s="1">
        <v>6.2627896000000003E-8</v>
      </c>
      <c r="P10062" s="1">
        <v>2.6864830000000001E-9</v>
      </c>
      <c r="Q10062" s="1">
        <v>1.8364506440000299E-9</v>
      </c>
      <c r="R10062" s="1">
        <v>7.3</v>
      </c>
      <c r="S10062" s="1">
        <v>0</v>
      </c>
      <c r="T10062" s="1">
        <v>0</v>
      </c>
      <c r="U10062" s="1">
        <v>0</v>
      </c>
      <c r="V10062" s="1">
        <f t="shared" si="629"/>
        <v>0</v>
      </c>
      <c r="W10062" s="1">
        <f t="shared" si="630"/>
        <v>0</v>
      </c>
      <c r="X10062" s="1" t="e">
        <f t="shared" si="631"/>
        <v>#DIV/0!</v>
      </c>
    </row>
    <row r="10063" spans="1:24" hidden="1" x14ac:dyDescent="0.3">
      <c r="A10063" s="18" t="str">
        <f t="shared" si="628"/>
        <v>OFF - Military - Compressor (Military)_1999_600</v>
      </c>
      <c r="B10063" s="1" t="s">
        <v>40</v>
      </c>
      <c r="C10063" s="1">
        <v>2020</v>
      </c>
      <c r="D10063" s="1" t="s">
        <v>185</v>
      </c>
      <c r="E10063" s="1">
        <v>1999</v>
      </c>
      <c r="F10063" s="1">
        <v>600</v>
      </c>
      <c r="G10063" s="1" t="s">
        <v>5</v>
      </c>
      <c r="H10063" s="1">
        <v>8.0926805555555502E-7</v>
      </c>
      <c r="I10063" s="1">
        <v>9.6309586776859503E-7</v>
      </c>
      <c r="J10063" s="1">
        <v>1.1653460000000001E-6</v>
      </c>
      <c r="K10063" s="1">
        <v>2.5582489999999998E-6</v>
      </c>
      <c r="L10063" s="1">
        <v>1.6173420000000001E-5</v>
      </c>
      <c r="M10063" s="1">
        <v>1.3977740000000001E-3</v>
      </c>
      <c r="N10063" s="1">
        <v>3.9852139999999999E-7</v>
      </c>
      <c r="O10063" s="1">
        <v>3.6663968799999999E-7</v>
      </c>
      <c r="P10063" s="1">
        <v>1.371961E-8</v>
      </c>
      <c r="Q10063" s="1">
        <v>1.1936929186000101E-8</v>
      </c>
      <c r="R10063" s="1">
        <v>47.45</v>
      </c>
      <c r="S10063" s="1">
        <v>3.65</v>
      </c>
      <c r="T10063" s="1">
        <v>0.01</v>
      </c>
      <c r="U10063" s="1">
        <v>1361.45</v>
      </c>
      <c r="V10063" s="1">
        <f t="shared" si="629"/>
        <v>0.23423749983826467</v>
      </c>
      <c r="W10063" s="1">
        <f t="shared" si="630"/>
        <v>3.9335870824693839</v>
      </c>
      <c r="X10063" s="1">
        <f t="shared" si="631"/>
        <v>365</v>
      </c>
    </row>
    <row r="10064" spans="1:24" hidden="1" x14ac:dyDescent="0.3">
      <c r="A10064" s="18" t="str">
        <f t="shared" si="628"/>
        <v>OFF - Military - Compressor (Military)_2000_50</v>
      </c>
      <c r="B10064" s="1" t="s">
        <v>40</v>
      </c>
      <c r="C10064" s="1">
        <v>2020</v>
      </c>
      <c r="D10064" s="1" t="s">
        <v>185</v>
      </c>
      <c r="E10064" s="1">
        <v>2000</v>
      </c>
      <c r="F10064" s="1">
        <v>50</v>
      </c>
      <c r="G10064" s="1" t="s">
        <v>5</v>
      </c>
      <c r="H10064" s="1">
        <v>1.1893875E-7</v>
      </c>
      <c r="I10064" s="1">
        <v>1.4154694214875999E-7</v>
      </c>
      <c r="J10064" s="1">
        <v>1.7127179999999999E-7</v>
      </c>
      <c r="K10064" s="1">
        <v>3.6727370000000001E-7</v>
      </c>
      <c r="L10064" s="1">
        <v>3.199385E-7</v>
      </c>
      <c r="M10064" s="1">
        <v>3.0940060000000003E-5</v>
      </c>
      <c r="N10064" s="1">
        <v>3.8892029999999998E-8</v>
      </c>
      <c r="O10064" s="1">
        <v>3.5780667600000001E-8</v>
      </c>
      <c r="P10064" s="1">
        <v>3.9997780000000002E-10</v>
      </c>
      <c r="Q10064" s="1">
        <v>0</v>
      </c>
      <c r="R10064" s="1">
        <v>0</v>
      </c>
      <c r="S10064" s="1">
        <v>0</v>
      </c>
      <c r="T10064" s="1">
        <v>0</v>
      </c>
      <c r="U10064" s="1">
        <v>0</v>
      </c>
      <c r="V10064" s="1">
        <f t="shared" si="629"/>
        <v>0</v>
      </c>
      <c r="W10064" s="1">
        <f t="shared" si="630"/>
        <v>0</v>
      </c>
      <c r="X10064" s="1" t="e">
        <f t="shared" si="631"/>
        <v>#DIV/0!</v>
      </c>
    </row>
    <row r="10065" spans="1:24" hidden="1" x14ac:dyDescent="0.3">
      <c r="A10065" s="18" t="str">
        <f t="shared" si="628"/>
        <v>OFF - Military - Compressor (Military)_2000_100</v>
      </c>
      <c r="B10065" s="1" t="s">
        <v>40</v>
      </c>
      <c r="C10065" s="1">
        <v>2020</v>
      </c>
      <c r="D10065" s="1" t="s">
        <v>185</v>
      </c>
      <c r="E10065" s="1">
        <v>2000</v>
      </c>
      <c r="F10065" s="1">
        <v>100</v>
      </c>
      <c r="G10065" s="1" t="s">
        <v>5</v>
      </c>
      <c r="H10065" s="1">
        <v>3.18025555555555E-6</v>
      </c>
      <c r="I10065" s="1">
        <v>3.7847669421487601E-6</v>
      </c>
      <c r="J10065" s="1">
        <v>4.5795680000000001E-6</v>
      </c>
      <c r="K10065" s="1">
        <v>1.2124840000000001E-5</v>
      </c>
      <c r="L10065" s="1">
        <v>2.2325319999999999E-5</v>
      </c>
      <c r="M10065" s="1">
        <v>1.6923890000000001E-3</v>
      </c>
      <c r="N10065" s="1">
        <v>2.3973030000000002E-6</v>
      </c>
      <c r="O10065" s="1">
        <v>2.2055187600000002E-6</v>
      </c>
      <c r="P10065" s="1">
        <v>1.9852590000000001E-8</v>
      </c>
      <c r="Q10065" s="1">
        <v>1.46916051520002E-8</v>
      </c>
      <c r="R10065" s="1">
        <v>58.4</v>
      </c>
      <c r="S10065" s="1">
        <v>21.9</v>
      </c>
      <c r="T10065" s="1">
        <v>0.08</v>
      </c>
      <c r="U10065" s="1">
        <v>1554.8999999999901</v>
      </c>
      <c r="V10065" s="1">
        <f t="shared" si="629"/>
        <v>0.80598188130841308</v>
      </c>
      <c r="W10065" s="1">
        <f t="shared" si="630"/>
        <v>4.7542698637598422</v>
      </c>
      <c r="X10065" s="1">
        <f t="shared" si="631"/>
        <v>273.75</v>
      </c>
    </row>
    <row r="10066" spans="1:24" hidden="1" x14ac:dyDescent="0.3">
      <c r="A10066" s="18" t="str">
        <f t="shared" si="628"/>
        <v>OFF - Military - Compressor (Military)_2000_175</v>
      </c>
      <c r="B10066" s="1" t="s">
        <v>40</v>
      </c>
      <c r="C10066" s="1">
        <v>2020</v>
      </c>
      <c r="D10066" s="1" t="s">
        <v>185</v>
      </c>
      <c r="E10066" s="1">
        <v>2000</v>
      </c>
      <c r="F10066" s="1">
        <v>175</v>
      </c>
      <c r="G10066" s="1" t="s">
        <v>5</v>
      </c>
      <c r="H10066" s="1">
        <v>1.3614638888888801E-7</v>
      </c>
      <c r="I10066" s="1">
        <v>1.6202545454545399E-7</v>
      </c>
      <c r="J10066" s="1">
        <v>1.960508E-7</v>
      </c>
      <c r="K10066" s="1">
        <v>5.8445309999999999E-7</v>
      </c>
      <c r="L10066" s="1">
        <v>1.3910380000000001E-6</v>
      </c>
      <c r="M10066" s="1">
        <v>1.054488E-4</v>
      </c>
      <c r="N10066" s="1">
        <v>8.2218500000000003E-8</v>
      </c>
      <c r="O10066" s="1">
        <v>7.5641020000000002E-8</v>
      </c>
      <c r="P10066" s="1">
        <v>1.18648E-9</v>
      </c>
      <c r="Q10066" s="1">
        <v>9.1822532200001496E-10</v>
      </c>
      <c r="R10066" s="1">
        <v>3.65</v>
      </c>
      <c r="S10066" s="1">
        <v>0</v>
      </c>
      <c r="T10066" s="1">
        <v>0</v>
      </c>
      <c r="U10066" s="1">
        <v>0</v>
      </c>
      <c r="V10066" s="1">
        <f t="shared" si="629"/>
        <v>0</v>
      </c>
      <c r="W10066" s="1">
        <f t="shared" si="630"/>
        <v>0</v>
      </c>
      <c r="X10066" s="1" t="e">
        <f t="shared" si="631"/>
        <v>#DIV/0!</v>
      </c>
    </row>
    <row r="10067" spans="1:24" hidden="1" x14ac:dyDescent="0.3">
      <c r="A10067" s="18" t="str">
        <f t="shared" si="628"/>
        <v>OFF - Military - Compressor (Military)_2000_300</v>
      </c>
      <c r="B10067" s="1" t="s">
        <v>40</v>
      </c>
      <c r="C10067" s="1">
        <v>2020</v>
      </c>
      <c r="D10067" s="1" t="s">
        <v>185</v>
      </c>
      <c r="E10067" s="1">
        <v>2000</v>
      </c>
      <c r="F10067" s="1">
        <v>300</v>
      </c>
      <c r="G10067" s="1" t="s">
        <v>5</v>
      </c>
      <c r="H10067" s="1">
        <v>1.7104472222222201E-7</v>
      </c>
      <c r="I10067" s="1">
        <v>2.035573553719E-7</v>
      </c>
      <c r="J10067" s="1">
        <v>2.463044E-7</v>
      </c>
      <c r="K10067" s="1">
        <v>5.3176340000000004E-7</v>
      </c>
      <c r="L10067" s="1">
        <v>3.365239E-6</v>
      </c>
      <c r="M10067" s="1">
        <v>2.8161769999999998E-4</v>
      </c>
      <c r="N10067" s="1">
        <v>7.9345720000000005E-8</v>
      </c>
      <c r="O10067" s="1">
        <v>7.2998062399999996E-8</v>
      </c>
      <c r="P10067" s="1">
        <v>3.1686820000000001E-9</v>
      </c>
      <c r="Q10067" s="1">
        <v>2.7546759660000398E-9</v>
      </c>
      <c r="R10067" s="1">
        <v>10.95</v>
      </c>
      <c r="S10067" s="1">
        <v>0</v>
      </c>
      <c r="T10067" s="1">
        <v>0</v>
      </c>
      <c r="U10067" s="1">
        <v>0</v>
      </c>
      <c r="V10067" s="1">
        <f t="shared" si="629"/>
        <v>0</v>
      </c>
      <c r="W10067" s="1">
        <f t="shared" si="630"/>
        <v>0</v>
      </c>
      <c r="X10067" s="1" t="e">
        <f t="shared" si="631"/>
        <v>#DIV/0!</v>
      </c>
    </row>
    <row r="10068" spans="1:24" hidden="1" x14ac:dyDescent="0.3">
      <c r="A10068" s="18" t="str">
        <f t="shared" si="628"/>
        <v>OFF - Military - Compressor (Military)_2000_600</v>
      </c>
      <c r="B10068" s="1" t="s">
        <v>40</v>
      </c>
      <c r="C10068" s="1">
        <v>2020</v>
      </c>
      <c r="D10068" s="1" t="s">
        <v>185</v>
      </c>
      <c r="E10068" s="1">
        <v>2000</v>
      </c>
      <c r="F10068" s="1">
        <v>600</v>
      </c>
      <c r="G10068" s="1" t="s">
        <v>5</v>
      </c>
      <c r="H10068" s="1">
        <v>9.4638402777777702E-7</v>
      </c>
      <c r="I10068" s="1">
        <v>1.12627520661157E-6</v>
      </c>
      <c r="J10068" s="1">
        <v>1.3627929999999999E-6</v>
      </c>
      <c r="K10068" s="1">
        <v>3.0015949999999998E-6</v>
      </c>
      <c r="L10068" s="1">
        <v>1.8990619999999999E-5</v>
      </c>
      <c r="M10068" s="1">
        <v>1.648664E-3</v>
      </c>
      <c r="N10068" s="1">
        <v>4.6451070000000002E-7</v>
      </c>
      <c r="O10068" s="1">
        <v>4.2734984399999999E-7</v>
      </c>
      <c r="P10068" s="1">
        <v>1.618217E-8</v>
      </c>
      <c r="Q10068" s="1">
        <v>1.37733798300002E-8</v>
      </c>
      <c r="R10068" s="1">
        <v>54.75</v>
      </c>
      <c r="S10068" s="1">
        <v>3.65</v>
      </c>
      <c r="T10068" s="1">
        <v>0.01</v>
      </c>
      <c r="U10068" s="1">
        <v>1361.45</v>
      </c>
      <c r="V10068" s="1">
        <f t="shared" si="629"/>
        <v>0.27392484731323413</v>
      </c>
      <c r="W10068" s="1">
        <f t="shared" si="630"/>
        <v>4.6187669348897575</v>
      </c>
      <c r="X10068" s="1">
        <f t="shared" si="631"/>
        <v>365</v>
      </c>
    </row>
    <row r="10069" spans="1:24" hidden="1" x14ac:dyDescent="0.3">
      <c r="A10069" s="18" t="str">
        <f t="shared" si="628"/>
        <v>OFF - Military - Compressor (Military)_2001_50</v>
      </c>
      <c r="B10069" s="1" t="s">
        <v>40</v>
      </c>
      <c r="C10069" s="1">
        <v>2020</v>
      </c>
      <c r="D10069" s="1" t="s">
        <v>185</v>
      </c>
      <c r="E10069" s="1">
        <v>2001</v>
      </c>
      <c r="F10069" s="1">
        <v>50</v>
      </c>
      <c r="G10069" s="1" t="s">
        <v>5</v>
      </c>
      <c r="H10069" s="1">
        <v>1.27804444444444E-7</v>
      </c>
      <c r="I10069" s="1">
        <v>1.5209785123966901E-7</v>
      </c>
      <c r="J10069" s="1">
        <v>1.8403839999999999E-7</v>
      </c>
      <c r="K10069" s="1">
        <v>3.9567520000000001E-7</v>
      </c>
      <c r="L10069" s="1">
        <v>3.4948900000000001E-7</v>
      </c>
      <c r="M10069" s="1">
        <v>3.3967100000000002E-5</v>
      </c>
      <c r="N10069" s="1">
        <v>4.2030030000000003E-8</v>
      </c>
      <c r="O10069" s="1">
        <v>3.86676276E-8</v>
      </c>
      <c r="P10069" s="1">
        <v>4.3910979999999998E-10</v>
      </c>
      <c r="Q10069" s="1">
        <v>0</v>
      </c>
      <c r="R10069" s="1">
        <v>0</v>
      </c>
      <c r="S10069" s="1">
        <v>0</v>
      </c>
      <c r="T10069" s="1">
        <v>0</v>
      </c>
      <c r="U10069" s="1">
        <v>0</v>
      </c>
      <c r="V10069" s="1">
        <f t="shared" si="629"/>
        <v>0</v>
      </c>
      <c r="W10069" s="1">
        <f t="shared" si="630"/>
        <v>0</v>
      </c>
      <c r="X10069" s="1" t="e">
        <f t="shared" si="631"/>
        <v>#DIV/0!</v>
      </c>
    </row>
    <row r="10070" spans="1:24" hidden="1" x14ac:dyDescent="0.3">
      <c r="A10070" s="18" t="str">
        <f t="shared" si="628"/>
        <v>OFF - Military - Compressor (Military)_2001_100</v>
      </c>
      <c r="B10070" s="1" t="s">
        <v>40</v>
      </c>
      <c r="C10070" s="1">
        <v>2020</v>
      </c>
      <c r="D10070" s="1" t="s">
        <v>185</v>
      </c>
      <c r="E10070" s="1">
        <v>2001</v>
      </c>
      <c r="F10070" s="1">
        <v>100</v>
      </c>
      <c r="G10070" s="1" t="s">
        <v>5</v>
      </c>
      <c r="H10070" s="1">
        <v>3.4538847222222199E-6</v>
      </c>
      <c r="I10070" s="1">
        <v>4.1104082644628103E-6</v>
      </c>
      <c r="J10070" s="1">
        <v>4.9735940000000004E-6</v>
      </c>
      <c r="K10070" s="1">
        <v>1.322058E-5</v>
      </c>
      <c r="L10070" s="1">
        <v>2.436081E-5</v>
      </c>
      <c r="M10070" s="1">
        <v>1.8579689999999999E-3</v>
      </c>
      <c r="N10070" s="1">
        <v>2.5924599999999999E-6</v>
      </c>
      <c r="O10070" s="1">
        <v>2.3850632000000002E-6</v>
      </c>
      <c r="P10070" s="1">
        <v>2.1794929999999998E-8</v>
      </c>
      <c r="Q10070" s="1">
        <v>1.5609830474000201E-8</v>
      </c>
      <c r="R10070" s="1">
        <v>62.05</v>
      </c>
      <c r="S10070" s="1">
        <v>25.55</v>
      </c>
      <c r="T10070" s="1">
        <v>0.08</v>
      </c>
      <c r="U10070" s="1">
        <v>1814.05</v>
      </c>
      <c r="V10070" s="1">
        <f t="shared" si="629"/>
        <v>0.75028162025966716</v>
      </c>
      <c r="W10070" s="1">
        <f t="shared" si="630"/>
        <v>4.4466308020199996</v>
      </c>
      <c r="X10070" s="1">
        <f t="shared" si="631"/>
        <v>319.375</v>
      </c>
    </row>
    <row r="10071" spans="1:24" hidden="1" x14ac:dyDescent="0.3">
      <c r="A10071" s="18" t="str">
        <f t="shared" si="628"/>
        <v>OFF - Military - Compressor (Military)_2001_175</v>
      </c>
      <c r="B10071" s="1" t="s">
        <v>40</v>
      </c>
      <c r="C10071" s="1">
        <v>2020</v>
      </c>
      <c r="D10071" s="1" t="s">
        <v>185</v>
      </c>
      <c r="E10071" s="1">
        <v>2001</v>
      </c>
      <c r="F10071" s="1">
        <v>175</v>
      </c>
      <c r="G10071" s="1" t="s">
        <v>5</v>
      </c>
      <c r="H10071" s="1">
        <v>1.47858472222222E-7</v>
      </c>
      <c r="I10071" s="1">
        <v>1.7596380165289201E-7</v>
      </c>
      <c r="J10071" s="1">
        <v>2.1291620000000001E-7</v>
      </c>
      <c r="K10071" s="1">
        <v>6.3727000000000004E-7</v>
      </c>
      <c r="L10071" s="1">
        <v>1.5178610000000001E-6</v>
      </c>
      <c r="M10071" s="1">
        <v>1.157654E-4</v>
      </c>
      <c r="N10071" s="1">
        <v>8.8913060000000003E-8</v>
      </c>
      <c r="O10071" s="1">
        <v>8.1800015199999996E-8</v>
      </c>
      <c r="P10071" s="1">
        <v>1.3025600000000001E-9</v>
      </c>
      <c r="Q10071" s="1">
        <v>9.1822532200001496E-10</v>
      </c>
      <c r="R10071" s="1">
        <v>3.65</v>
      </c>
      <c r="S10071" s="1">
        <v>0</v>
      </c>
      <c r="T10071" s="1">
        <v>0</v>
      </c>
      <c r="U10071" s="1">
        <v>0</v>
      </c>
      <c r="V10071" s="1">
        <f t="shared" si="629"/>
        <v>0</v>
      </c>
      <c r="W10071" s="1">
        <f t="shared" si="630"/>
        <v>0</v>
      </c>
      <c r="X10071" s="1" t="e">
        <f t="shared" si="631"/>
        <v>#DIV/0!</v>
      </c>
    </row>
    <row r="10072" spans="1:24" hidden="1" x14ac:dyDescent="0.3">
      <c r="A10072" s="18" t="str">
        <f t="shared" si="628"/>
        <v>OFF - Military - Compressor (Military)_2001_300</v>
      </c>
      <c r="B10072" s="1" t="s">
        <v>40</v>
      </c>
      <c r="C10072" s="1">
        <v>2020</v>
      </c>
      <c r="D10072" s="1" t="s">
        <v>185</v>
      </c>
      <c r="E10072" s="1">
        <v>2001</v>
      </c>
      <c r="F10072" s="1">
        <v>300</v>
      </c>
      <c r="G10072" s="1" t="s">
        <v>5</v>
      </c>
      <c r="H10072" s="1">
        <v>1.8576145833333299E-7</v>
      </c>
      <c r="I10072" s="1">
        <v>2.2107148760330499E-7</v>
      </c>
      <c r="J10072" s="1">
        <v>2.6749649999999999E-7</v>
      </c>
      <c r="K10072" s="1">
        <v>5.7982279999999995E-7</v>
      </c>
      <c r="L10072" s="1">
        <v>3.6720440000000001E-6</v>
      </c>
      <c r="M10072" s="1">
        <v>3.0916990000000002E-4</v>
      </c>
      <c r="N10072" s="1">
        <v>8.6069260000000005E-8</v>
      </c>
      <c r="O10072" s="1">
        <v>7.9183719200000006E-8</v>
      </c>
      <c r="P10072" s="1">
        <v>3.4786919999999999E-9</v>
      </c>
      <c r="Q10072" s="1">
        <v>2.7546759660000398E-9</v>
      </c>
      <c r="R10072" s="1">
        <v>10.95</v>
      </c>
      <c r="S10072" s="1">
        <v>0</v>
      </c>
      <c r="T10072" s="1">
        <v>0</v>
      </c>
      <c r="U10072" s="1">
        <v>0</v>
      </c>
      <c r="V10072" s="1">
        <f t="shared" si="629"/>
        <v>0</v>
      </c>
      <c r="W10072" s="1">
        <f t="shared" si="630"/>
        <v>0</v>
      </c>
      <c r="X10072" s="1" t="e">
        <f t="shared" si="631"/>
        <v>#DIV/0!</v>
      </c>
    </row>
    <row r="10073" spans="1:24" hidden="1" x14ac:dyDescent="0.3">
      <c r="A10073" s="18" t="str">
        <f t="shared" si="628"/>
        <v>OFF - Military - Compressor (Military)_2001_600</v>
      </c>
      <c r="B10073" s="1" t="s">
        <v>40</v>
      </c>
      <c r="C10073" s="1">
        <v>2020</v>
      </c>
      <c r="D10073" s="1" t="s">
        <v>185</v>
      </c>
      <c r="E10073" s="1">
        <v>2001</v>
      </c>
      <c r="F10073" s="1">
        <v>600</v>
      </c>
      <c r="G10073" s="1" t="s">
        <v>5</v>
      </c>
      <c r="H10073" s="1">
        <v>8.1668750000000003E-7</v>
      </c>
      <c r="I10073" s="1">
        <v>9.7192561983470993E-7</v>
      </c>
      <c r="J10073" s="1">
        <v>1.17603E-6</v>
      </c>
      <c r="K10073" s="1">
        <v>3.2778729999999999E-6</v>
      </c>
      <c r="L10073" s="1">
        <v>1.6275030000000001E-5</v>
      </c>
      <c r="M10073" s="1">
        <v>1.8099640000000001E-3</v>
      </c>
      <c r="N10073" s="1">
        <v>4.0526890000000001E-7</v>
      </c>
      <c r="O10073" s="1">
        <v>3.7284738800000001E-7</v>
      </c>
      <c r="P10073" s="1">
        <v>1.7765389999999999E-8</v>
      </c>
      <c r="Q10073" s="1">
        <v>1.46916051520002E-8</v>
      </c>
      <c r="R10073" s="1">
        <v>58.4</v>
      </c>
      <c r="S10073" s="1">
        <v>3.65</v>
      </c>
      <c r="T10073" s="1">
        <v>0.02</v>
      </c>
      <c r="U10073" s="1">
        <v>1361.45</v>
      </c>
      <c r="V10073" s="1">
        <f t="shared" si="629"/>
        <v>0.23638501091932712</v>
      </c>
      <c r="W10073" s="1">
        <f t="shared" si="630"/>
        <v>3.958299962209705</v>
      </c>
      <c r="X10073" s="1">
        <f t="shared" si="631"/>
        <v>182.5</v>
      </c>
    </row>
    <row r="10074" spans="1:24" hidden="1" x14ac:dyDescent="0.3">
      <c r="A10074" s="18" t="str">
        <f t="shared" si="628"/>
        <v>OFF - Military - Compressor (Military)_2002_50</v>
      </c>
      <c r="B10074" s="1" t="s">
        <v>40</v>
      </c>
      <c r="C10074" s="1">
        <v>2020</v>
      </c>
      <c r="D10074" s="1" t="s">
        <v>185</v>
      </c>
      <c r="E10074" s="1">
        <v>2002</v>
      </c>
      <c r="F10074" s="1">
        <v>50</v>
      </c>
      <c r="G10074" s="1" t="s">
        <v>5</v>
      </c>
      <c r="H10074" s="1">
        <v>1.3988624999999999E-7</v>
      </c>
      <c r="I10074" s="1">
        <v>1.66476198347107E-7</v>
      </c>
      <c r="J10074" s="1">
        <v>2.0143619999999999E-7</v>
      </c>
      <c r="K10074" s="1">
        <v>4.3425120000000003E-7</v>
      </c>
      <c r="L10074" s="1">
        <v>3.890454E-7</v>
      </c>
      <c r="M10074" s="1">
        <v>3.8001989999999999E-5</v>
      </c>
      <c r="N10074" s="1">
        <v>4.6276450000000001E-8</v>
      </c>
      <c r="O10074" s="1">
        <v>4.2574334000000002E-8</v>
      </c>
      <c r="P10074" s="1">
        <v>4.9127100000000001E-10</v>
      </c>
      <c r="Q10074" s="1">
        <v>0</v>
      </c>
      <c r="R10074" s="1">
        <v>0</v>
      </c>
      <c r="S10074" s="1">
        <v>0</v>
      </c>
      <c r="T10074" s="1">
        <v>0</v>
      </c>
      <c r="U10074" s="1">
        <v>0</v>
      </c>
      <c r="V10074" s="1">
        <f t="shared" si="629"/>
        <v>0</v>
      </c>
      <c r="W10074" s="1">
        <f t="shared" si="630"/>
        <v>0</v>
      </c>
      <c r="X10074" s="1" t="e">
        <f t="shared" si="631"/>
        <v>#DIV/0!</v>
      </c>
    </row>
    <row r="10075" spans="1:24" hidden="1" x14ac:dyDescent="0.3">
      <c r="A10075" s="18" t="str">
        <f t="shared" si="628"/>
        <v>OFF - Military - Compressor (Military)_2002_100</v>
      </c>
      <c r="B10075" s="1" t="s">
        <v>40</v>
      </c>
      <c r="C10075" s="1">
        <v>2020</v>
      </c>
      <c r="D10075" s="1" t="s">
        <v>185</v>
      </c>
      <c r="E10075" s="1">
        <v>2002</v>
      </c>
      <c r="F10075" s="1">
        <v>100</v>
      </c>
      <c r="G10075" s="1" t="s">
        <v>5</v>
      </c>
      <c r="H10075" s="1">
        <v>3.8221805555555497E-6</v>
      </c>
      <c r="I10075" s="1">
        <v>4.5487107438016496E-6</v>
      </c>
      <c r="J10075" s="1">
        <v>5.5039400000000002E-6</v>
      </c>
      <c r="K10075" s="1">
        <v>1.4689720000000001E-5</v>
      </c>
      <c r="L10075" s="1">
        <v>2.7088099999999999E-5</v>
      </c>
      <c r="M10075" s="1">
        <v>2.0786699999999999E-3</v>
      </c>
      <c r="N10075" s="1">
        <v>2.8563410000000002E-6</v>
      </c>
      <c r="O10075" s="1">
        <v>2.62783372E-6</v>
      </c>
      <c r="P10075" s="1">
        <v>2.438387E-8</v>
      </c>
      <c r="Q10075" s="1">
        <v>1.7446281118000199E-8</v>
      </c>
      <c r="R10075" s="1">
        <v>69.349999999999994</v>
      </c>
      <c r="S10075" s="1">
        <v>29.2</v>
      </c>
      <c r="T10075" s="1">
        <v>0.09</v>
      </c>
      <c r="U10075" s="1">
        <v>2073.1999999999998</v>
      </c>
      <c r="V10075" s="1">
        <f t="shared" si="629"/>
        <v>0.7265001713822018</v>
      </c>
      <c r="W10075" s="1">
        <f t="shared" si="630"/>
        <v>4.3263927738721835</v>
      </c>
      <c r="X10075" s="1">
        <f t="shared" si="631"/>
        <v>324.44444444444446</v>
      </c>
    </row>
    <row r="10076" spans="1:24" hidden="1" x14ac:dyDescent="0.3">
      <c r="A10076" s="18" t="str">
        <f t="shared" si="628"/>
        <v>OFF - Military - Compressor (Military)_2002_175</v>
      </c>
      <c r="B10076" s="1" t="s">
        <v>40</v>
      </c>
      <c r="C10076" s="1">
        <v>2020</v>
      </c>
      <c r="D10076" s="1" t="s">
        <v>185</v>
      </c>
      <c r="E10076" s="1">
        <v>2002</v>
      </c>
      <c r="F10076" s="1">
        <v>175</v>
      </c>
      <c r="G10076" s="1" t="s">
        <v>5</v>
      </c>
      <c r="H10076" s="1">
        <v>1.63623402777777E-7</v>
      </c>
      <c r="I10076" s="1">
        <v>1.9472537190082601E-7</v>
      </c>
      <c r="J10076" s="1">
        <v>2.3561770000000001E-7</v>
      </c>
      <c r="K10076" s="1">
        <v>7.0808859999999999E-7</v>
      </c>
      <c r="L10076" s="1">
        <v>1.687795E-6</v>
      </c>
      <c r="M10076" s="1">
        <v>1.29517E-4</v>
      </c>
      <c r="N10076" s="1">
        <v>9.7965280000000001E-8</v>
      </c>
      <c r="O10076" s="1">
        <v>9.0128057600000003E-8</v>
      </c>
      <c r="P10076" s="1">
        <v>1.4572889999999999E-9</v>
      </c>
      <c r="Q10076" s="1">
        <v>9.1822532200001496E-10</v>
      </c>
      <c r="R10076" s="1">
        <v>3.65</v>
      </c>
      <c r="S10076" s="1">
        <v>0</v>
      </c>
      <c r="T10076" s="1">
        <v>0</v>
      </c>
      <c r="U10076" s="1">
        <v>0</v>
      </c>
      <c r="V10076" s="1">
        <f t="shared" si="629"/>
        <v>0</v>
      </c>
      <c r="W10076" s="1">
        <f t="shared" si="630"/>
        <v>0</v>
      </c>
      <c r="X10076" s="1" t="e">
        <f t="shared" si="631"/>
        <v>#DIV/0!</v>
      </c>
    </row>
    <row r="10077" spans="1:24" hidden="1" x14ac:dyDescent="0.3">
      <c r="A10077" s="18" t="str">
        <f t="shared" si="628"/>
        <v>OFF - Military - Compressor (Military)_2002_300</v>
      </c>
      <c r="B10077" s="1" t="s">
        <v>40</v>
      </c>
      <c r="C10077" s="1">
        <v>2020</v>
      </c>
      <c r="D10077" s="1" t="s">
        <v>185</v>
      </c>
      <c r="E10077" s="1">
        <v>2002</v>
      </c>
      <c r="F10077" s="1">
        <v>300</v>
      </c>
      <c r="G10077" s="1" t="s">
        <v>5</v>
      </c>
      <c r="H10077" s="1">
        <v>2.05570555555555E-7</v>
      </c>
      <c r="I10077" s="1">
        <v>2.4464595041322299E-7</v>
      </c>
      <c r="J10077" s="1">
        <v>2.9602160000000001E-7</v>
      </c>
      <c r="K10077" s="1">
        <v>6.4426200000000003E-7</v>
      </c>
      <c r="L10077" s="1">
        <v>4.0831410000000004E-6</v>
      </c>
      <c r="M10077" s="1">
        <v>3.458957E-4</v>
      </c>
      <c r="N10077" s="1">
        <v>9.5130519999999999E-8</v>
      </c>
      <c r="O10077" s="1">
        <v>8.7520078400000004E-8</v>
      </c>
      <c r="P10077" s="1">
        <v>3.8919209999999998E-9</v>
      </c>
      <c r="Q10077" s="1">
        <v>2.7546759660000398E-9</v>
      </c>
      <c r="R10077" s="1">
        <v>10.95</v>
      </c>
      <c r="S10077" s="1">
        <v>0</v>
      </c>
      <c r="T10077" s="1">
        <v>0.01</v>
      </c>
      <c r="U10077" s="1">
        <v>0</v>
      </c>
      <c r="V10077" s="1">
        <f t="shared" si="629"/>
        <v>0</v>
      </c>
      <c r="W10077" s="1">
        <f t="shared" si="630"/>
        <v>0</v>
      </c>
      <c r="X10077" s="1">
        <f t="shared" si="631"/>
        <v>0</v>
      </c>
    </row>
    <row r="10078" spans="1:24" hidden="1" x14ac:dyDescent="0.3">
      <c r="A10078" s="18" t="str">
        <f t="shared" si="628"/>
        <v>OFF - Military - Compressor (Military)_2002_600</v>
      </c>
      <c r="B10078" s="1" t="s">
        <v>40</v>
      </c>
      <c r="C10078" s="1">
        <v>2020</v>
      </c>
      <c r="D10078" s="1" t="s">
        <v>185</v>
      </c>
      <c r="E10078" s="1">
        <v>2002</v>
      </c>
      <c r="F10078" s="1">
        <v>600</v>
      </c>
      <c r="G10078" s="1" t="s">
        <v>5</v>
      </c>
      <c r="H10078" s="1">
        <v>7.9328055555555501E-7</v>
      </c>
      <c r="I10078" s="1">
        <v>9.4406942148760301E-7</v>
      </c>
      <c r="J10078" s="1">
        <v>1.1423240000000001E-6</v>
      </c>
      <c r="K10078" s="1">
        <v>3.647784E-6</v>
      </c>
      <c r="L10078" s="1">
        <v>1.6451220000000001E-5</v>
      </c>
      <c r="M10078" s="1">
        <v>2.0249629999999998E-3</v>
      </c>
      <c r="N10078" s="1">
        <v>4.1153749999999998E-7</v>
      </c>
      <c r="O10078" s="1">
        <v>3.7861449999999999E-7</v>
      </c>
      <c r="P10078" s="1">
        <v>1.9875669999999999E-8</v>
      </c>
      <c r="Q10078" s="1">
        <v>1.65280557960002E-8</v>
      </c>
      <c r="R10078" s="1">
        <v>65.7</v>
      </c>
      <c r="S10078" s="1">
        <v>3.65</v>
      </c>
      <c r="T10078" s="1">
        <v>0.02</v>
      </c>
      <c r="U10078" s="1">
        <v>1361.45</v>
      </c>
      <c r="V10078" s="1">
        <f t="shared" si="629"/>
        <v>0.22961001948369478</v>
      </c>
      <c r="W10078" s="1">
        <f t="shared" si="630"/>
        <v>4.0011516724886862</v>
      </c>
      <c r="X10078" s="1">
        <f t="shared" si="631"/>
        <v>182.5</v>
      </c>
    </row>
    <row r="10079" spans="1:24" hidden="1" x14ac:dyDescent="0.3">
      <c r="A10079" s="18" t="str">
        <f t="shared" si="628"/>
        <v>OFF - Military - Compressor (Military)_2003_50</v>
      </c>
      <c r="B10079" s="1" t="s">
        <v>40</v>
      </c>
      <c r="C10079" s="1">
        <v>2020</v>
      </c>
      <c r="D10079" s="1" t="s">
        <v>185</v>
      </c>
      <c r="E10079" s="1">
        <v>2003</v>
      </c>
      <c r="F10079" s="1">
        <v>50</v>
      </c>
      <c r="G10079" s="1" t="s">
        <v>5</v>
      </c>
      <c r="H10079" s="1">
        <v>1.58578472222222E-7</v>
      </c>
      <c r="I10079" s="1">
        <v>1.8872148760330499E-7</v>
      </c>
      <c r="J10079" s="1">
        <v>2.2835300000000001E-7</v>
      </c>
      <c r="K10079" s="1">
        <v>4.9366620000000003E-7</v>
      </c>
      <c r="L10079" s="1">
        <v>4.4875539999999999E-7</v>
      </c>
      <c r="M10079" s="1">
        <v>4.405629E-5</v>
      </c>
      <c r="N10079" s="1">
        <v>5.2783829999999997E-8</v>
      </c>
      <c r="O10079" s="1">
        <v>4.85611236E-8</v>
      </c>
      <c r="P10079" s="1">
        <v>5.6953799999999996E-10</v>
      </c>
      <c r="Q10079" s="1">
        <v>0</v>
      </c>
      <c r="R10079" s="1">
        <v>0</v>
      </c>
      <c r="S10079" s="1">
        <v>0</v>
      </c>
      <c r="T10079" s="1">
        <v>0</v>
      </c>
      <c r="U10079" s="1">
        <v>0</v>
      </c>
      <c r="V10079" s="1">
        <f t="shared" si="629"/>
        <v>0</v>
      </c>
      <c r="W10079" s="1">
        <f t="shared" si="630"/>
        <v>0</v>
      </c>
      <c r="X10079" s="1" t="e">
        <f t="shared" si="631"/>
        <v>#DIV/0!</v>
      </c>
    </row>
    <row r="10080" spans="1:24" hidden="1" x14ac:dyDescent="0.3">
      <c r="A10080" s="18" t="str">
        <f t="shared" si="628"/>
        <v>OFF - Military - Compressor (Military)_2003_100</v>
      </c>
      <c r="B10080" s="1" t="s">
        <v>40</v>
      </c>
      <c r="C10080" s="1">
        <v>2020</v>
      </c>
      <c r="D10080" s="1" t="s">
        <v>185</v>
      </c>
      <c r="E10080" s="1">
        <v>2003</v>
      </c>
      <c r="F10080" s="1">
        <v>100</v>
      </c>
      <c r="G10080" s="1" t="s">
        <v>5</v>
      </c>
      <c r="H10080" s="1">
        <v>4.3824479166666602E-6</v>
      </c>
      <c r="I10080" s="1">
        <v>5.21547520661157E-6</v>
      </c>
      <c r="J10080" s="1">
        <v>6.3107249999999996E-6</v>
      </c>
      <c r="K10080" s="1">
        <v>1.6912600000000001E-5</v>
      </c>
      <c r="L10080" s="1">
        <v>3.1210690000000002E-5</v>
      </c>
      <c r="M10080" s="1">
        <v>2.409834E-3</v>
      </c>
      <c r="N10080" s="1">
        <v>3.260311E-6</v>
      </c>
      <c r="O10080" s="1">
        <v>2.9994861199999999E-6</v>
      </c>
      <c r="P10080" s="1">
        <v>2.8268590000000002E-8</v>
      </c>
      <c r="Q10080" s="1">
        <v>2.02009570840003E-8</v>
      </c>
      <c r="R10080" s="1">
        <v>80.3</v>
      </c>
      <c r="S10080" s="1">
        <v>32.85</v>
      </c>
      <c r="T10080" s="1">
        <v>0.11</v>
      </c>
      <c r="U10080" s="1">
        <v>2332.35</v>
      </c>
      <c r="V10080" s="1">
        <f t="shared" si="629"/>
        <v>0.74043810943448563</v>
      </c>
      <c r="W10080" s="1">
        <f t="shared" si="630"/>
        <v>4.4309642711847577</v>
      </c>
      <c r="X10080" s="1">
        <f t="shared" si="631"/>
        <v>298.63636363636363</v>
      </c>
    </row>
    <row r="10081" spans="1:24" hidden="1" x14ac:dyDescent="0.3">
      <c r="A10081" s="18" t="str">
        <f t="shared" si="628"/>
        <v>OFF - Military - Compressor (Military)_2003_175</v>
      </c>
      <c r="B10081" s="1" t="s">
        <v>40</v>
      </c>
      <c r="C10081" s="1">
        <v>2020</v>
      </c>
      <c r="D10081" s="1" t="s">
        <v>185</v>
      </c>
      <c r="E10081" s="1">
        <v>2003</v>
      </c>
      <c r="F10081" s="1">
        <v>175</v>
      </c>
      <c r="G10081" s="1" t="s">
        <v>5</v>
      </c>
      <c r="H10081" s="1">
        <v>1.06075208333333E-7</v>
      </c>
      <c r="I10081" s="1">
        <v>1.2623826446280901E-7</v>
      </c>
      <c r="J10081" s="1">
        <v>1.5274829999999999E-7</v>
      </c>
      <c r="K10081" s="1">
        <v>8.1523859999999999E-7</v>
      </c>
      <c r="L10081" s="1">
        <v>1.4478679999999999E-6</v>
      </c>
      <c r="M10081" s="1">
        <v>1.5015110000000001E-4</v>
      </c>
      <c r="N10081" s="1">
        <v>7.0132140000000001E-8</v>
      </c>
      <c r="O10081" s="1">
        <v>6.4521568799999995E-8</v>
      </c>
      <c r="P10081" s="1">
        <v>1.6894569999999999E-9</v>
      </c>
      <c r="Q10081" s="1">
        <v>9.1822532200001496E-10</v>
      </c>
      <c r="R10081" s="1">
        <v>3.65</v>
      </c>
      <c r="S10081" s="1">
        <v>0</v>
      </c>
      <c r="T10081" s="1">
        <v>0</v>
      </c>
      <c r="U10081" s="1">
        <v>0</v>
      </c>
      <c r="V10081" s="1">
        <f t="shared" si="629"/>
        <v>0</v>
      </c>
      <c r="W10081" s="1">
        <f t="shared" si="630"/>
        <v>0</v>
      </c>
      <c r="X10081" s="1" t="e">
        <f t="shared" si="631"/>
        <v>#DIV/0!</v>
      </c>
    </row>
    <row r="10082" spans="1:24" hidden="1" x14ac:dyDescent="0.3">
      <c r="A10082" s="18" t="str">
        <f t="shared" si="628"/>
        <v>OFF - Military - Compressor (Military)_2003_300</v>
      </c>
      <c r="B10082" s="1" t="s">
        <v>40</v>
      </c>
      <c r="C10082" s="1">
        <v>2020</v>
      </c>
      <c r="D10082" s="1" t="s">
        <v>185</v>
      </c>
      <c r="E10082" s="1">
        <v>2003</v>
      </c>
      <c r="F10082" s="1">
        <v>300</v>
      </c>
      <c r="G10082" s="1" t="s">
        <v>5</v>
      </c>
      <c r="H10082" s="1">
        <v>1.78499166666666E-7</v>
      </c>
      <c r="I10082" s="1">
        <v>2.1242876033057801E-7</v>
      </c>
      <c r="J10082" s="1">
        <v>2.5703880000000002E-7</v>
      </c>
      <c r="K10082" s="1">
        <v>7.4175879999999998E-7</v>
      </c>
      <c r="L10082" s="1">
        <v>3.6715290000000001E-6</v>
      </c>
      <c r="M10082" s="1">
        <v>4.0100219999999998E-4</v>
      </c>
      <c r="N10082" s="1">
        <v>8.7583459999999999E-8</v>
      </c>
      <c r="O10082" s="1">
        <v>8.0576783200000005E-8</v>
      </c>
      <c r="P10082" s="1">
        <v>4.5119629999999999E-9</v>
      </c>
      <c r="Q10082" s="1">
        <v>3.6729012880000598E-9</v>
      </c>
      <c r="R10082" s="1">
        <v>14.6</v>
      </c>
      <c r="S10082" s="1">
        <v>0</v>
      </c>
      <c r="T10082" s="1">
        <v>0.01</v>
      </c>
      <c r="U10082" s="1">
        <v>0</v>
      </c>
      <c r="V10082" s="1">
        <f t="shared" si="629"/>
        <v>0</v>
      </c>
      <c r="W10082" s="1">
        <f t="shared" si="630"/>
        <v>0</v>
      </c>
      <c r="X10082" s="1">
        <f t="shared" si="631"/>
        <v>0</v>
      </c>
    </row>
    <row r="10083" spans="1:24" hidden="1" x14ac:dyDescent="0.3">
      <c r="A10083" s="18" t="str">
        <f t="shared" si="628"/>
        <v>OFF - Military - Compressor (Military)_2003_600</v>
      </c>
      <c r="B10083" s="1" t="s">
        <v>40</v>
      </c>
      <c r="C10083" s="1">
        <v>2020</v>
      </c>
      <c r="D10083" s="1" t="s">
        <v>185</v>
      </c>
      <c r="E10083" s="1">
        <v>2003</v>
      </c>
      <c r="F10083" s="1">
        <v>600</v>
      </c>
      <c r="G10083" s="1" t="s">
        <v>5</v>
      </c>
      <c r="H10083" s="1">
        <v>8.5376041666666603E-7</v>
      </c>
      <c r="I10083" s="1">
        <v>1.0160454545454501E-6</v>
      </c>
      <c r="J10083" s="1">
        <v>1.229415E-6</v>
      </c>
      <c r="K10083" s="1">
        <v>4.2063779999999999E-6</v>
      </c>
      <c r="L10083" s="1">
        <v>1.802852E-5</v>
      </c>
      <c r="M10083" s="1">
        <v>2.3475710000000001E-3</v>
      </c>
      <c r="N10083" s="1">
        <v>4.6684060000000002E-7</v>
      </c>
      <c r="O10083" s="1">
        <v>4.29493352E-7</v>
      </c>
      <c r="P10083" s="1">
        <v>2.304217E-8</v>
      </c>
      <c r="Q10083" s="1">
        <v>1.9282731762000301E-8</v>
      </c>
      <c r="R10083" s="1">
        <v>76.649999999999906</v>
      </c>
      <c r="S10083" s="1">
        <v>7.3</v>
      </c>
      <c r="T10083" s="1">
        <v>0.02</v>
      </c>
      <c r="U10083" s="1">
        <v>2722.9</v>
      </c>
      <c r="V10083" s="1">
        <f t="shared" si="629"/>
        <v>0.1235577656179619</v>
      </c>
      <c r="W10083" s="1">
        <f t="shared" si="630"/>
        <v>2.1923858215529224</v>
      </c>
      <c r="X10083" s="1">
        <f t="shared" si="631"/>
        <v>365</v>
      </c>
    </row>
    <row r="10084" spans="1:24" hidden="1" x14ac:dyDescent="0.3">
      <c r="A10084" s="18" t="str">
        <f t="shared" si="628"/>
        <v>OFF - Military - Compressor (Military)_2004_50</v>
      </c>
      <c r="B10084" s="1" t="s">
        <v>40</v>
      </c>
      <c r="C10084" s="1">
        <v>2020</v>
      </c>
      <c r="D10084" s="1" t="s">
        <v>185</v>
      </c>
      <c r="E10084" s="1">
        <v>2004</v>
      </c>
      <c r="F10084" s="1">
        <v>50</v>
      </c>
      <c r="G10084" s="1" t="s">
        <v>5</v>
      </c>
      <c r="H10084" s="1">
        <v>1.08736805555555E-7</v>
      </c>
      <c r="I10084" s="1">
        <v>1.29405785123966E-7</v>
      </c>
      <c r="J10084" s="1">
        <v>1.5658099999999999E-7</v>
      </c>
      <c r="K10084" s="1">
        <v>5.6803629999999997E-7</v>
      </c>
      <c r="L10084" s="1">
        <v>6.0372700000000004E-7</v>
      </c>
      <c r="M10084" s="1">
        <v>6.4908320000000005E-5</v>
      </c>
      <c r="N10084" s="1">
        <v>5.4947419999999997E-8</v>
      </c>
      <c r="O10084" s="1">
        <v>5.0551626400000002E-8</v>
      </c>
      <c r="P10084" s="1">
        <v>8.3910260000000003E-10</v>
      </c>
      <c r="Q10084" s="1">
        <v>9.1822532200001496E-10</v>
      </c>
      <c r="R10084" s="1">
        <v>3.65</v>
      </c>
      <c r="S10084" s="1">
        <v>0</v>
      </c>
      <c r="T10084" s="1">
        <v>0</v>
      </c>
      <c r="U10084" s="1">
        <v>0</v>
      </c>
      <c r="V10084" s="1">
        <f t="shared" si="629"/>
        <v>0</v>
      </c>
      <c r="W10084" s="1">
        <f t="shared" si="630"/>
        <v>0</v>
      </c>
      <c r="X10084" s="1" t="e">
        <f t="shared" si="631"/>
        <v>#DIV/0!</v>
      </c>
    </row>
    <row r="10085" spans="1:24" hidden="1" x14ac:dyDescent="0.3">
      <c r="A10085" s="18" t="str">
        <f t="shared" si="628"/>
        <v>OFF - Military - Compressor (Military)_2004_100</v>
      </c>
      <c r="B10085" s="1" t="s">
        <v>40</v>
      </c>
      <c r="C10085" s="1">
        <v>2020</v>
      </c>
      <c r="D10085" s="1" t="s">
        <v>185</v>
      </c>
      <c r="E10085" s="1">
        <v>2004</v>
      </c>
      <c r="F10085" s="1">
        <v>100</v>
      </c>
      <c r="G10085" s="1" t="s">
        <v>5</v>
      </c>
      <c r="H10085" s="1">
        <v>3.2866277777777701E-6</v>
      </c>
      <c r="I10085" s="1">
        <v>3.9113586776859496E-6</v>
      </c>
      <c r="J10085" s="1">
        <v>4.732744E-6</v>
      </c>
      <c r="K10085" s="1">
        <v>2.290342E-5</v>
      </c>
      <c r="L10085" s="1">
        <v>3.6514429999999999E-5</v>
      </c>
      <c r="M10085" s="1">
        <v>3.550419E-3</v>
      </c>
      <c r="N10085" s="1">
        <v>2.6756529999999998E-6</v>
      </c>
      <c r="O10085" s="1">
        <v>2.4616007600000001E-6</v>
      </c>
      <c r="P10085" s="1">
        <v>4.1648240000000001E-8</v>
      </c>
      <c r="Q10085" s="1">
        <v>2.9383210304000399E-8</v>
      </c>
      <c r="R10085" s="1">
        <v>116.8</v>
      </c>
      <c r="S10085" s="1">
        <v>47.45</v>
      </c>
      <c r="T10085" s="1">
        <v>0.16</v>
      </c>
      <c r="U10085" s="1">
        <v>3368.95</v>
      </c>
      <c r="V10085" s="1">
        <f t="shared" si="629"/>
        <v>0.38443390087359397</v>
      </c>
      <c r="W10085" s="1">
        <f t="shared" si="630"/>
        <v>3.5888768890355576</v>
      </c>
      <c r="X10085" s="1">
        <f t="shared" si="631"/>
        <v>296.5625</v>
      </c>
    </row>
    <row r="10086" spans="1:24" hidden="1" x14ac:dyDescent="0.3">
      <c r="A10086" s="18" t="str">
        <f t="shared" si="628"/>
        <v>OFF - Military - Compressor (Military)_2004_175</v>
      </c>
      <c r="B10086" s="1" t="s">
        <v>40</v>
      </c>
      <c r="C10086" s="1">
        <v>2020</v>
      </c>
      <c r="D10086" s="1" t="s">
        <v>185</v>
      </c>
      <c r="E10086" s="1">
        <v>2004</v>
      </c>
      <c r="F10086" s="1">
        <v>175</v>
      </c>
      <c r="G10086" s="1" t="s">
        <v>5</v>
      </c>
      <c r="H10086" s="1">
        <v>1.15141249999999E-7</v>
      </c>
      <c r="I10086" s="1">
        <v>1.37027603305785E-7</v>
      </c>
      <c r="J10086" s="1">
        <v>1.6580339999999999E-7</v>
      </c>
      <c r="K10086" s="1">
        <v>1.1927560000000001E-6</v>
      </c>
      <c r="L10086" s="1">
        <v>1.883308E-6</v>
      </c>
      <c r="M10086" s="1">
        <v>2.2121820000000001E-4</v>
      </c>
      <c r="N10086" s="1">
        <v>8.0608580000000002E-8</v>
      </c>
      <c r="O10086" s="1">
        <v>7.4159893600000003E-8</v>
      </c>
      <c r="P10086" s="1">
        <v>2.4890839999999999E-9</v>
      </c>
      <c r="Q10086" s="1">
        <v>1.8364506440000299E-9</v>
      </c>
      <c r="R10086" s="1">
        <v>7.3</v>
      </c>
      <c r="S10086" s="1">
        <v>0</v>
      </c>
      <c r="T10086" s="1">
        <v>0</v>
      </c>
      <c r="U10086" s="1">
        <v>0</v>
      </c>
      <c r="V10086" s="1">
        <f t="shared" si="629"/>
        <v>0</v>
      </c>
      <c r="W10086" s="1">
        <f t="shared" si="630"/>
        <v>0</v>
      </c>
      <c r="X10086" s="1" t="e">
        <f t="shared" si="631"/>
        <v>#DIV/0!</v>
      </c>
    </row>
    <row r="10087" spans="1:24" hidden="1" x14ac:dyDescent="0.3">
      <c r="A10087" s="18" t="str">
        <f t="shared" si="628"/>
        <v>OFF - Military - Compressor (Military)_2004_300</v>
      </c>
      <c r="B10087" s="1" t="s">
        <v>40</v>
      </c>
      <c r="C10087" s="1">
        <v>2020</v>
      </c>
      <c r="D10087" s="1" t="s">
        <v>185</v>
      </c>
      <c r="E10087" s="1">
        <v>2004</v>
      </c>
      <c r="F10087" s="1">
        <v>300</v>
      </c>
      <c r="G10087" s="1" t="s">
        <v>5</v>
      </c>
      <c r="H10087" s="1">
        <v>2.2342229166666599E-7</v>
      </c>
      <c r="I10087" s="1">
        <v>2.65890991735537E-7</v>
      </c>
      <c r="J10087" s="1">
        <v>3.217281E-7</v>
      </c>
      <c r="K10087" s="1">
        <v>1.0852579999999999E-6</v>
      </c>
      <c r="L10087" s="1">
        <v>4.8771219999999996E-6</v>
      </c>
      <c r="M10087" s="1">
        <v>5.9079819999999998E-4</v>
      </c>
      <c r="N10087" s="1">
        <v>1.170602E-7</v>
      </c>
      <c r="O10087" s="1">
        <v>1.07695384E-7</v>
      </c>
      <c r="P10087" s="1">
        <v>6.6474940000000002E-9</v>
      </c>
      <c r="Q10087" s="1">
        <v>4.5911266100000704E-9</v>
      </c>
      <c r="R10087" s="1">
        <v>18.25</v>
      </c>
      <c r="S10087" s="1">
        <v>3.65</v>
      </c>
      <c r="T10087" s="1">
        <v>0.01</v>
      </c>
      <c r="U10087" s="1">
        <v>813.95</v>
      </c>
      <c r="V10087" s="1">
        <f t="shared" si="629"/>
        <v>0.10816692834347322</v>
      </c>
      <c r="W10087" s="1">
        <f t="shared" si="630"/>
        <v>1.98405858902165</v>
      </c>
      <c r="X10087" s="1">
        <f t="shared" si="631"/>
        <v>365</v>
      </c>
    </row>
    <row r="10088" spans="1:24" hidden="1" x14ac:dyDescent="0.3">
      <c r="A10088" s="18" t="str">
        <f t="shared" si="628"/>
        <v>OFF - Military - Compressor (Military)_2004_600</v>
      </c>
      <c r="B10088" s="1" t="s">
        <v>40</v>
      </c>
      <c r="C10088" s="1">
        <v>2020</v>
      </c>
      <c r="D10088" s="1" t="s">
        <v>185</v>
      </c>
      <c r="E10088" s="1">
        <v>2004</v>
      </c>
      <c r="F10088" s="1">
        <v>600</v>
      </c>
      <c r="G10088" s="1" t="s">
        <v>5</v>
      </c>
      <c r="H10088" s="1">
        <v>1.22185833333333E-6</v>
      </c>
      <c r="I10088" s="1">
        <v>1.45411239669421E-6</v>
      </c>
      <c r="J10088" s="1">
        <v>1.759476E-6</v>
      </c>
      <c r="K10088" s="1">
        <v>6.164047E-6</v>
      </c>
      <c r="L10088" s="1">
        <v>2.6460949999999999E-5</v>
      </c>
      <c r="M10088" s="1">
        <v>3.4586869999999998E-3</v>
      </c>
      <c r="N10088" s="1">
        <v>6.7934140000000004E-7</v>
      </c>
      <c r="O10088" s="1">
        <v>6.2499408799999999E-7</v>
      </c>
      <c r="P10088" s="1">
        <v>3.3948150000000002E-8</v>
      </c>
      <c r="Q10088" s="1">
        <v>2.84649849820004E-8</v>
      </c>
      <c r="R10088" s="1">
        <v>113.15</v>
      </c>
      <c r="S10088" s="1">
        <v>7.3</v>
      </c>
      <c r="T10088" s="1">
        <v>0.03</v>
      </c>
      <c r="U10088" s="1">
        <v>2722.9</v>
      </c>
      <c r="V10088" s="1">
        <f t="shared" si="629"/>
        <v>0.17682956789890264</v>
      </c>
      <c r="W10088" s="1">
        <f t="shared" si="630"/>
        <v>3.217824402936059</v>
      </c>
      <c r="X10088" s="1">
        <f t="shared" si="631"/>
        <v>243.33333333333334</v>
      </c>
    </row>
    <row r="10089" spans="1:24" hidden="1" x14ac:dyDescent="0.3">
      <c r="A10089" s="18" t="str">
        <f t="shared" si="628"/>
        <v>OFF - Military - Compressor (Military)_2005_50</v>
      </c>
      <c r="B10089" s="1" t="s">
        <v>40</v>
      </c>
      <c r="C10089" s="1">
        <v>2020</v>
      </c>
      <c r="D10089" s="1" t="s">
        <v>185</v>
      </c>
      <c r="E10089" s="1">
        <v>2005</v>
      </c>
      <c r="F10089" s="1">
        <v>50</v>
      </c>
      <c r="G10089" s="1" t="s">
        <v>5</v>
      </c>
      <c r="H10089" s="1">
        <v>1.12993333333333E-7</v>
      </c>
      <c r="I10089" s="1">
        <v>1.34471404958677E-7</v>
      </c>
      <c r="J10089" s="1">
        <v>1.627104E-7</v>
      </c>
      <c r="K10089" s="1">
        <v>8.6121159999999995E-7</v>
      </c>
      <c r="L10089" s="1">
        <v>9.9020490000000005E-7</v>
      </c>
      <c r="M10089" s="1">
        <v>1.096386E-4</v>
      </c>
      <c r="N10089" s="1">
        <v>8.0355039999999993E-8</v>
      </c>
      <c r="O10089" s="1">
        <v>7.3926636800000001E-8</v>
      </c>
      <c r="P10089" s="1">
        <v>1.417353E-9</v>
      </c>
      <c r="Q10089" s="1">
        <v>9.1822532200001496E-10</v>
      </c>
      <c r="R10089" s="1">
        <v>3.65</v>
      </c>
      <c r="S10089" s="1">
        <v>3.65</v>
      </c>
      <c r="T10089" s="1">
        <v>0.01</v>
      </c>
      <c r="U10089" s="1">
        <v>178.85</v>
      </c>
      <c r="V10089" s="1">
        <f t="shared" si="629"/>
        <v>0.24896001335688184</v>
      </c>
      <c r="W10089" s="1">
        <f t="shared" si="630"/>
        <v>1.8332628056188289</v>
      </c>
      <c r="X10089" s="1">
        <f t="shared" si="631"/>
        <v>365</v>
      </c>
    </row>
    <row r="10090" spans="1:24" hidden="1" x14ac:dyDescent="0.3">
      <c r="A10090" s="18" t="str">
        <f t="shared" si="628"/>
        <v>OFF - Military - Compressor (Military)_2005_100</v>
      </c>
      <c r="B10090" s="1" t="s">
        <v>40</v>
      </c>
      <c r="C10090" s="1">
        <v>2020</v>
      </c>
      <c r="D10090" s="1" t="s">
        <v>185</v>
      </c>
      <c r="E10090" s="1">
        <v>2005</v>
      </c>
      <c r="F10090" s="1">
        <v>100</v>
      </c>
      <c r="G10090" s="1" t="s">
        <v>5</v>
      </c>
      <c r="H10090" s="1">
        <v>3.7034347222222199E-6</v>
      </c>
      <c r="I10090" s="1">
        <v>4.4073933884297503E-6</v>
      </c>
      <c r="J10090" s="1">
        <v>5.3329460000000002E-6</v>
      </c>
      <c r="K10090" s="1">
        <v>3.7354980000000003E-5</v>
      </c>
      <c r="L10090" s="1">
        <v>5.6254429999999997E-5</v>
      </c>
      <c r="M10090" s="1">
        <v>5.9971169999999997E-3</v>
      </c>
      <c r="N10090" s="1">
        <v>3.3073099999999999E-6</v>
      </c>
      <c r="O10090" s="1">
        <v>3.0427252E-6</v>
      </c>
      <c r="P10090" s="1">
        <v>7.0349249999999997E-8</v>
      </c>
      <c r="Q10090" s="1">
        <v>5.0502392710000801E-8</v>
      </c>
      <c r="R10090" s="1">
        <v>200.75</v>
      </c>
      <c r="S10090" s="1">
        <v>80.3</v>
      </c>
      <c r="T10090" s="1">
        <v>0.27</v>
      </c>
      <c r="U10090" s="1">
        <v>5701.2999999999902</v>
      </c>
      <c r="V10090" s="1">
        <f t="shared" si="629"/>
        <v>0.25597439341615674</v>
      </c>
      <c r="W10090" s="1">
        <f t="shared" si="630"/>
        <v>3.267167762701555</v>
      </c>
      <c r="X10090" s="1">
        <f t="shared" si="631"/>
        <v>297.40740740740739</v>
      </c>
    </row>
    <row r="10091" spans="1:24" hidden="1" x14ac:dyDescent="0.3">
      <c r="A10091" s="18" t="str">
        <f t="shared" si="628"/>
        <v>OFF - Military - Compressor (Military)_2005_175</v>
      </c>
      <c r="B10091" s="1" t="s">
        <v>40</v>
      </c>
      <c r="C10091" s="1">
        <v>2020</v>
      </c>
      <c r="D10091" s="1" t="s">
        <v>185</v>
      </c>
      <c r="E10091" s="1">
        <v>2005</v>
      </c>
      <c r="F10091" s="1">
        <v>175</v>
      </c>
      <c r="G10091" s="1" t="s">
        <v>5</v>
      </c>
      <c r="H10091" s="1">
        <v>1.5562152777777701E-7</v>
      </c>
      <c r="I10091" s="1">
        <v>1.8520247933884199E-7</v>
      </c>
      <c r="J10091" s="1">
        <v>2.24095E-7</v>
      </c>
      <c r="K10091" s="1">
        <v>2.0006360000000001E-6</v>
      </c>
      <c r="L10091" s="1">
        <v>2.960842E-6</v>
      </c>
      <c r="M10091" s="1">
        <v>3.7366610000000002E-4</v>
      </c>
      <c r="N10091" s="1">
        <v>1.1395529999999999E-7</v>
      </c>
      <c r="O10091" s="1">
        <v>1.04838876E-7</v>
      </c>
      <c r="P10091" s="1">
        <v>4.2043839999999999E-9</v>
      </c>
      <c r="Q10091" s="1">
        <v>2.7546759660000398E-9</v>
      </c>
      <c r="R10091" s="1">
        <v>10.95</v>
      </c>
      <c r="S10091" s="1">
        <v>3.65</v>
      </c>
      <c r="T10091" s="1">
        <v>0.01</v>
      </c>
      <c r="U10091" s="1">
        <v>609.54999999999995</v>
      </c>
      <c r="V10091" s="1">
        <f t="shared" si="629"/>
        <v>0.10060650483015733</v>
      </c>
      <c r="W10091" s="1">
        <f t="shared" si="630"/>
        <v>1.6084016047611258</v>
      </c>
      <c r="X10091" s="1">
        <f t="shared" si="631"/>
        <v>365</v>
      </c>
    </row>
    <row r="10092" spans="1:24" hidden="1" x14ac:dyDescent="0.3">
      <c r="A10092" s="18" t="str">
        <f t="shared" si="628"/>
        <v>OFF - Military - Compressor (Military)_2005_300</v>
      </c>
      <c r="B10092" s="1" t="s">
        <v>40</v>
      </c>
      <c r="C10092" s="1">
        <v>2020</v>
      </c>
      <c r="D10092" s="1" t="s">
        <v>185</v>
      </c>
      <c r="E10092" s="1">
        <v>2005</v>
      </c>
      <c r="F10092" s="1">
        <v>300</v>
      </c>
      <c r="G10092" s="1" t="s">
        <v>5</v>
      </c>
      <c r="H10092" s="1">
        <v>3.4497444444444398E-7</v>
      </c>
      <c r="I10092" s="1">
        <v>4.1054809917355299E-7</v>
      </c>
      <c r="J10092" s="1">
        <v>4.9676319999999997E-7</v>
      </c>
      <c r="K10092" s="1">
        <v>1.82034E-6</v>
      </c>
      <c r="L10092" s="1">
        <v>7.7971330000000006E-6</v>
      </c>
      <c r="M10092" s="1">
        <v>9.9793470000000004E-4</v>
      </c>
      <c r="N10092" s="1">
        <v>1.9357019999999999E-7</v>
      </c>
      <c r="O10092" s="1">
        <v>1.78084584E-7</v>
      </c>
      <c r="P10092" s="1">
        <v>1.122848E-8</v>
      </c>
      <c r="Q10092" s="1">
        <v>8.2640278980001298E-9</v>
      </c>
      <c r="R10092" s="1">
        <v>32.85</v>
      </c>
      <c r="S10092" s="1">
        <v>3.65</v>
      </c>
      <c r="T10092" s="1">
        <v>0.01</v>
      </c>
      <c r="U10092" s="1">
        <v>813.95</v>
      </c>
      <c r="V10092" s="1">
        <f t="shared" si="629"/>
        <v>0.16701478502522596</v>
      </c>
      <c r="W10092" s="1">
        <f t="shared" si="630"/>
        <v>3.1719462212333722</v>
      </c>
      <c r="X10092" s="1">
        <f t="shared" si="631"/>
        <v>365</v>
      </c>
    </row>
    <row r="10093" spans="1:24" hidden="1" x14ac:dyDescent="0.3">
      <c r="A10093" s="18" t="str">
        <f t="shared" si="628"/>
        <v>OFF - Military - Compressor (Military)_2005_600</v>
      </c>
      <c r="B10093" s="1" t="s">
        <v>40</v>
      </c>
      <c r="C10093" s="1">
        <v>2020</v>
      </c>
      <c r="D10093" s="1" t="s">
        <v>185</v>
      </c>
      <c r="E10093" s="1">
        <v>2005</v>
      </c>
      <c r="F10093" s="1">
        <v>600</v>
      </c>
      <c r="G10093" s="1" t="s">
        <v>5</v>
      </c>
      <c r="H10093" s="1">
        <v>1.88905347222222E-6</v>
      </c>
      <c r="I10093" s="1">
        <v>2.2481297520661101E-6</v>
      </c>
      <c r="J10093" s="1">
        <v>2.7202370000000002E-6</v>
      </c>
      <c r="K10093" s="1">
        <v>1.0355739999999999E-5</v>
      </c>
      <c r="L10093" s="1">
        <v>4.1461310000000003E-5</v>
      </c>
      <c r="M10093" s="1">
        <v>5.842168E-3</v>
      </c>
      <c r="N10093" s="1">
        <v>1.1237360000000001E-6</v>
      </c>
      <c r="O10093" s="1">
        <v>1.0338371199999999E-6</v>
      </c>
      <c r="P10093" s="1">
        <v>5.7342789999999999E-8</v>
      </c>
      <c r="Q10093" s="1">
        <v>4.8665942066000802E-8</v>
      </c>
      <c r="R10093" s="1">
        <v>193.45</v>
      </c>
      <c r="S10093" s="1">
        <v>14.6</v>
      </c>
      <c r="T10093" s="1">
        <v>0.05</v>
      </c>
      <c r="U10093" s="1">
        <v>5445.8</v>
      </c>
      <c r="V10093" s="1">
        <f t="shared" si="629"/>
        <v>0.13669363301704815</v>
      </c>
      <c r="W10093" s="1">
        <f t="shared" si="630"/>
        <v>2.5209830919845446</v>
      </c>
      <c r="X10093" s="1">
        <f t="shared" si="631"/>
        <v>292</v>
      </c>
    </row>
    <row r="10094" spans="1:24" hidden="1" x14ac:dyDescent="0.3">
      <c r="A10094" s="18" t="str">
        <f t="shared" si="628"/>
        <v>OFF - Military - Compressor (Military)_2006_50</v>
      </c>
      <c r="B10094" s="1" t="s">
        <v>40</v>
      </c>
      <c r="C10094" s="1">
        <v>2020</v>
      </c>
      <c r="D10094" s="1" t="s">
        <v>185</v>
      </c>
      <c r="E10094" s="1">
        <v>2006</v>
      </c>
      <c r="F10094" s="1">
        <v>50</v>
      </c>
      <c r="G10094" s="1" t="s">
        <v>5</v>
      </c>
      <c r="H10094" s="1">
        <v>8.6965902777777695E-8</v>
      </c>
      <c r="I10094" s="1">
        <v>1.0349661157024699E-7</v>
      </c>
      <c r="J10094" s="1">
        <v>1.252309E-7</v>
      </c>
      <c r="K10094" s="1">
        <v>8.9366200000000003E-7</v>
      </c>
      <c r="L10094" s="1">
        <v>1.0826049999999999E-6</v>
      </c>
      <c r="M10094" s="1">
        <v>1.219371E-4</v>
      </c>
      <c r="N10094" s="1">
        <v>8.1088299999999994E-8</v>
      </c>
      <c r="O10094" s="1">
        <v>7.4601236000000003E-8</v>
      </c>
      <c r="P10094" s="1">
        <v>1.5763430000000001E-9</v>
      </c>
      <c r="Q10094" s="1">
        <v>9.1822532200001496E-10</v>
      </c>
      <c r="R10094" s="1">
        <v>3.65</v>
      </c>
      <c r="S10094" s="1">
        <v>3.65</v>
      </c>
      <c r="T10094" s="1">
        <v>0.01</v>
      </c>
      <c r="U10094" s="1">
        <v>178.85</v>
      </c>
      <c r="V10094" s="1">
        <f t="shared" si="629"/>
        <v>0.19161336052701125</v>
      </c>
      <c r="W10094" s="1">
        <f t="shared" si="630"/>
        <v>2.0043321131585712</v>
      </c>
      <c r="X10094" s="1">
        <f t="shared" si="631"/>
        <v>365</v>
      </c>
    </row>
    <row r="10095" spans="1:24" hidden="1" x14ac:dyDescent="0.3">
      <c r="A10095" s="18" t="str">
        <f t="shared" si="628"/>
        <v>OFF - Military - Compressor (Military)_2006_100</v>
      </c>
      <c r="B10095" s="1" t="s">
        <v>40</v>
      </c>
      <c r="C10095" s="1">
        <v>2020</v>
      </c>
      <c r="D10095" s="1" t="s">
        <v>185</v>
      </c>
      <c r="E10095" s="1">
        <v>2006</v>
      </c>
      <c r="F10095" s="1">
        <v>100</v>
      </c>
      <c r="G10095" s="1" t="s">
        <v>5</v>
      </c>
      <c r="H10095" s="1">
        <v>3.0580708333333299E-6</v>
      </c>
      <c r="I10095" s="1">
        <v>3.63935702479338E-6</v>
      </c>
      <c r="J10095" s="1">
        <v>4.4036219999999998E-6</v>
      </c>
      <c r="K10095" s="1">
        <v>4.0601730000000003E-5</v>
      </c>
      <c r="L10095" s="1">
        <v>5.9472180000000002E-5</v>
      </c>
      <c r="M10095" s="1">
        <v>6.6698349999999998E-3</v>
      </c>
      <c r="N10095" s="1">
        <v>2.9970249999999999E-6</v>
      </c>
      <c r="O10095" s="1">
        <v>2.7572629999999999E-6</v>
      </c>
      <c r="P10095" s="1">
        <v>7.8240599999999997E-8</v>
      </c>
      <c r="Q10095" s="1">
        <v>5.6011744642000903E-8</v>
      </c>
      <c r="R10095" s="1">
        <v>222.65</v>
      </c>
      <c r="S10095" s="1">
        <v>91.25</v>
      </c>
      <c r="T10095" s="1">
        <v>0.3</v>
      </c>
      <c r="U10095" s="1">
        <v>6478.75</v>
      </c>
      <c r="V10095" s="1">
        <f t="shared" si="629"/>
        <v>0.18600389612982285</v>
      </c>
      <c r="W10095" s="1">
        <f t="shared" si="630"/>
        <v>3.0395636141145461</v>
      </c>
      <c r="X10095" s="1">
        <f t="shared" si="631"/>
        <v>304.16666666666669</v>
      </c>
    </row>
    <row r="10096" spans="1:24" hidden="1" x14ac:dyDescent="0.3">
      <c r="A10096" s="18" t="str">
        <f t="shared" si="628"/>
        <v>OFF - Military - Compressor (Military)_2006_175</v>
      </c>
      <c r="B10096" s="1" t="s">
        <v>40</v>
      </c>
      <c r="C10096" s="1">
        <v>2020</v>
      </c>
      <c r="D10096" s="1" t="s">
        <v>185</v>
      </c>
      <c r="E10096" s="1">
        <v>2006</v>
      </c>
      <c r="F10096" s="1">
        <v>175</v>
      </c>
      <c r="G10096" s="1" t="s">
        <v>5</v>
      </c>
      <c r="H10096" s="1">
        <v>1.68368888888888E-7</v>
      </c>
      <c r="I10096" s="1">
        <v>2.0037289256198301E-7</v>
      </c>
      <c r="J10096" s="1">
        <v>2.4245120000000002E-7</v>
      </c>
      <c r="K10096" s="1">
        <v>2.2093909999999999E-6</v>
      </c>
      <c r="L10096" s="1">
        <v>3.2795359999999998E-6</v>
      </c>
      <c r="M10096" s="1">
        <v>4.1558159999999998E-4</v>
      </c>
      <c r="N10096" s="1">
        <v>1.246672E-7</v>
      </c>
      <c r="O10096" s="1">
        <v>1.14693824E-7</v>
      </c>
      <c r="P10096" s="1">
        <v>4.6760069999999997E-9</v>
      </c>
      <c r="Q10096" s="1">
        <v>3.6729012880000598E-9</v>
      </c>
      <c r="R10096" s="1">
        <v>14.6</v>
      </c>
      <c r="S10096" s="1">
        <v>3.65</v>
      </c>
      <c r="T10096" s="1">
        <v>0.01</v>
      </c>
      <c r="U10096" s="1">
        <v>609.54999999999995</v>
      </c>
      <c r="V10096" s="1">
        <f t="shared" si="629"/>
        <v>0.10884744337837754</v>
      </c>
      <c r="W10096" s="1">
        <f t="shared" si="630"/>
        <v>1.7815239601680477</v>
      </c>
      <c r="X10096" s="1">
        <f t="shared" si="631"/>
        <v>365</v>
      </c>
    </row>
    <row r="10097" spans="1:24" hidden="1" x14ac:dyDescent="0.3">
      <c r="A10097" s="18" t="str">
        <f t="shared" si="628"/>
        <v>OFF - Military - Compressor (Military)_2006_300</v>
      </c>
      <c r="B10097" s="1" t="s">
        <v>40</v>
      </c>
      <c r="C10097" s="1">
        <v>2020</v>
      </c>
      <c r="D10097" s="1" t="s">
        <v>185</v>
      </c>
      <c r="E10097" s="1">
        <v>2006</v>
      </c>
      <c r="F10097" s="1">
        <v>300</v>
      </c>
      <c r="G10097" s="1" t="s">
        <v>5</v>
      </c>
      <c r="H10097" s="1">
        <v>3.7192645833333302E-7</v>
      </c>
      <c r="I10097" s="1">
        <v>4.4262322314049499E-7</v>
      </c>
      <c r="J10097" s="1">
        <v>5.3557409999999997E-7</v>
      </c>
      <c r="K10097" s="1">
        <v>2.0102970000000002E-6</v>
      </c>
      <c r="L10097" s="1">
        <v>8.6366059999999993E-6</v>
      </c>
      <c r="M10097" s="1">
        <v>1.109877E-3</v>
      </c>
      <c r="N10097" s="1">
        <v>2.1256979999999999E-7</v>
      </c>
      <c r="O10097" s="1">
        <v>1.9556421600000001E-7</v>
      </c>
      <c r="P10097" s="1">
        <v>1.248802E-8</v>
      </c>
      <c r="Q10097" s="1">
        <v>9.1822532200001506E-9</v>
      </c>
      <c r="R10097" s="1">
        <v>36.5</v>
      </c>
      <c r="S10097" s="1">
        <v>3.65</v>
      </c>
      <c r="T10097" s="1">
        <v>0.02</v>
      </c>
      <c r="U10097" s="1">
        <v>813.95</v>
      </c>
      <c r="V10097" s="1">
        <f t="shared" si="629"/>
        <v>0.1800632437680143</v>
      </c>
      <c r="W10097" s="1">
        <f t="shared" si="630"/>
        <v>3.5134516451087165</v>
      </c>
      <c r="X10097" s="1">
        <f t="shared" si="631"/>
        <v>182.5</v>
      </c>
    </row>
    <row r="10098" spans="1:24" hidden="1" x14ac:dyDescent="0.3">
      <c r="A10098" s="18" t="str">
        <f t="shared" si="628"/>
        <v>OFF - Military - Compressor (Military)_2006_600</v>
      </c>
      <c r="B10098" s="1" t="s">
        <v>40</v>
      </c>
      <c r="C10098" s="1">
        <v>2020</v>
      </c>
      <c r="D10098" s="1" t="s">
        <v>185</v>
      </c>
      <c r="E10098" s="1">
        <v>2006</v>
      </c>
      <c r="F10098" s="1">
        <v>600</v>
      </c>
      <c r="G10098" s="1" t="s">
        <v>5</v>
      </c>
      <c r="H10098" s="1">
        <v>2.0293319444444399E-6</v>
      </c>
      <c r="I10098" s="1">
        <v>2.4150727272727199E-6</v>
      </c>
      <c r="J10098" s="1">
        <v>2.9222379999999999E-6</v>
      </c>
      <c r="K10098" s="1">
        <v>1.145496E-5</v>
      </c>
      <c r="L10098" s="1">
        <v>2.8105850000000001E-5</v>
      </c>
      <c r="M10098" s="1">
        <v>6.4975060000000001E-3</v>
      </c>
      <c r="N10098" s="1">
        <v>1.23456E-6</v>
      </c>
      <c r="O10098" s="1">
        <v>1.1357951999999999E-6</v>
      </c>
      <c r="P10098" s="1">
        <v>6.3775140000000005E-8</v>
      </c>
      <c r="Q10098" s="1">
        <v>5.4175293998000799E-8</v>
      </c>
      <c r="R10098" s="1">
        <v>215.35</v>
      </c>
      <c r="S10098" s="1">
        <v>18.25</v>
      </c>
      <c r="T10098" s="1">
        <v>0.06</v>
      </c>
      <c r="U10098" s="1">
        <v>6807.25</v>
      </c>
      <c r="V10098" s="1">
        <f t="shared" si="629"/>
        <v>0.11747544901726507</v>
      </c>
      <c r="W10098" s="1">
        <f t="shared" si="630"/>
        <v>1.3671419959640216</v>
      </c>
      <c r="X10098" s="1">
        <f t="shared" si="631"/>
        <v>304.16666666666669</v>
      </c>
    </row>
    <row r="10099" spans="1:24" hidden="1" x14ac:dyDescent="0.3">
      <c r="A10099" s="18" t="str">
        <f t="shared" si="628"/>
        <v>OFF - Military - Compressor (Military)_2007_50</v>
      </c>
      <c r="B10099" s="1" t="s">
        <v>40</v>
      </c>
      <c r="C10099" s="1">
        <v>2020</v>
      </c>
      <c r="D10099" s="1" t="s">
        <v>185</v>
      </c>
      <c r="E10099" s="1">
        <v>2007</v>
      </c>
      <c r="F10099" s="1">
        <v>50</v>
      </c>
      <c r="G10099" s="1" t="s">
        <v>5</v>
      </c>
      <c r="H10099" s="1">
        <v>8.9449999999999997E-8</v>
      </c>
      <c r="I10099" s="1">
        <v>1.06452892561983E-7</v>
      </c>
      <c r="J10099" s="1">
        <v>1.28808E-7</v>
      </c>
      <c r="K10099" s="1">
        <v>9.3137009999999995E-7</v>
      </c>
      <c r="L10099" s="1">
        <v>1.145972E-6</v>
      </c>
      <c r="M10099" s="1">
        <v>1.2979340000000001E-4</v>
      </c>
      <c r="N10099" s="1">
        <v>8.4821829999999996E-8</v>
      </c>
      <c r="O10099" s="1">
        <v>7.8036083600000005E-8</v>
      </c>
      <c r="P10099" s="1">
        <v>1.6779049999999999E-9</v>
      </c>
      <c r="Q10099" s="1">
        <v>9.1822532200001496E-10</v>
      </c>
      <c r="R10099" s="1">
        <v>3.65</v>
      </c>
      <c r="S10099" s="1">
        <v>3.65</v>
      </c>
      <c r="T10099" s="1">
        <v>0.01</v>
      </c>
      <c r="U10099" s="1">
        <v>178.85</v>
      </c>
      <c r="V10099" s="1">
        <f t="shared" si="629"/>
        <v>0.19708661155324589</v>
      </c>
      <c r="W10099" s="1">
        <f t="shared" si="630"/>
        <v>2.1216496140148573</v>
      </c>
      <c r="X10099" s="1">
        <f t="shared" si="631"/>
        <v>365</v>
      </c>
    </row>
    <row r="10100" spans="1:24" hidden="1" x14ac:dyDescent="0.3">
      <c r="A10100" s="18" t="str">
        <f t="shared" si="628"/>
        <v>OFF - Military - Compressor (Military)_2007_100</v>
      </c>
      <c r="B10100" s="1" t="s">
        <v>40</v>
      </c>
      <c r="C10100" s="1">
        <v>2020</v>
      </c>
      <c r="D10100" s="1" t="s">
        <v>185</v>
      </c>
      <c r="E10100" s="1">
        <v>2007</v>
      </c>
      <c r="F10100" s="1">
        <v>100</v>
      </c>
      <c r="G10100" s="1" t="s">
        <v>5</v>
      </c>
      <c r="H10100" s="1">
        <v>3.17026388888888E-6</v>
      </c>
      <c r="I10100" s="1">
        <v>3.7728760330578499E-6</v>
      </c>
      <c r="J10100" s="1">
        <v>4.5651800000000002E-6</v>
      </c>
      <c r="K10100" s="1">
        <v>4.2909949999999997E-5</v>
      </c>
      <c r="L10100" s="1">
        <v>6.3039190000000004E-5</v>
      </c>
      <c r="M10100" s="1">
        <v>7.0995629999999997E-3</v>
      </c>
      <c r="N10100" s="1">
        <v>3.1373500000000001E-6</v>
      </c>
      <c r="O10100" s="1">
        <v>2.8863619999999998E-6</v>
      </c>
      <c r="P10100" s="1">
        <v>8.328151E-8</v>
      </c>
      <c r="Q10100" s="1">
        <v>5.9684645930000901E-8</v>
      </c>
      <c r="R10100" s="1">
        <v>237.25</v>
      </c>
      <c r="S10100" s="1">
        <v>98.55</v>
      </c>
      <c r="T10100" s="1">
        <v>0.32</v>
      </c>
      <c r="U10100" s="1">
        <v>6997.05</v>
      </c>
      <c r="V10100" s="1">
        <f t="shared" si="629"/>
        <v>0.17854436948887931</v>
      </c>
      <c r="W10100" s="1">
        <f t="shared" si="630"/>
        <v>2.9832128946249661</v>
      </c>
      <c r="X10100" s="1">
        <f t="shared" si="631"/>
        <v>307.96875</v>
      </c>
    </row>
    <row r="10101" spans="1:24" hidden="1" x14ac:dyDescent="0.3">
      <c r="A10101" s="18" t="str">
        <f t="shared" si="628"/>
        <v>OFF - Military - Compressor (Military)_2007_175</v>
      </c>
      <c r="B10101" s="1" t="s">
        <v>40</v>
      </c>
      <c r="C10101" s="1">
        <v>2020</v>
      </c>
      <c r="D10101" s="1" t="s">
        <v>185</v>
      </c>
      <c r="E10101" s="1">
        <v>2007</v>
      </c>
      <c r="F10101" s="1">
        <v>175</v>
      </c>
      <c r="G10101" s="1" t="s">
        <v>5</v>
      </c>
      <c r="H10101" s="1">
        <v>1.3328291666666599E-7</v>
      </c>
      <c r="I10101" s="1">
        <v>1.5861768595041299E-7</v>
      </c>
      <c r="J10101" s="1">
        <v>1.9192739999999999E-7</v>
      </c>
      <c r="K10101" s="1">
        <v>2.335067E-6</v>
      </c>
      <c r="L10101" s="1">
        <v>1.907056E-6</v>
      </c>
      <c r="M10101" s="1">
        <v>4.4235720000000001E-4</v>
      </c>
      <c r="N10101" s="1">
        <v>1.1333310000000001E-7</v>
      </c>
      <c r="O10101" s="1">
        <v>1.04266452E-7</v>
      </c>
      <c r="P10101" s="1">
        <v>4.9772779999999998E-9</v>
      </c>
      <c r="Q10101" s="1">
        <v>3.6729012880000598E-9</v>
      </c>
      <c r="R10101" s="1">
        <v>14.6</v>
      </c>
      <c r="S10101" s="1">
        <v>3.65</v>
      </c>
      <c r="T10101" s="1">
        <v>0.01</v>
      </c>
      <c r="U10101" s="1">
        <v>609.54999999999995</v>
      </c>
      <c r="V10101" s="1">
        <f t="shared" si="629"/>
        <v>8.6164996519956336E-2</v>
      </c>
      <c r="W10101" s="1">
        <f t="shared" si="630"/>
        <v>1.0359593422308024</v>
      </c>
      <c r="X10101" s="1">
        <f t="shared" si="631"/>
        <v>365</v>
      </c>
    </row>
    <row r="10102" spans="1:24" hidden="1" x14ac:dyDescent="0.3">
      <c r="A10102" s="18" t="str">
        <f t="shared" si="628"/>
        <v>OFF - Military - Compressor (Military)_2007_300</v>
      </c>
      <c r="B10102" s="1" t="s">
        <v>40</v>
      </c>
      <c r="C10102" s="1">
        <v>2020</v>
      </c>
      <c r="D10102" s="1" t="s">
        <v>185</v>
      </c>
      <c r="E10102" s="1">
        <v>2007</v>
      </c>
      <c r="F10102" s="1">
        <v>300</v>
      </c>
      <c r="G10102" s="1" t="s">
        <v>5</v>
      </c>
      <c r="H10102" s="1">
        <v>3.5595319444444401E-7</v>
      </c>
      <c r="I10102" s="1">
        <v>4.2361371900826398E-7</v>
      </c>
      <c r="J10102" s="1">
        <v>5.125726E-7</v>
      </c>
      <c r="K10102" s="1">
        <v>2.124664E-6</v>
      </c>
      <c r="L10102" s="1">
        <v>5.091442E-6</v>
      </c>
      <c r="M10102" s="1">
        <v>1.1813850000000001E-3</v>
      </c>
      <c r="N10102" s="1">
        <v>2.219798E-7</v>
      </c>
      <c r="O10102" s="1">
        <v>2.0422141600000001E-7</v>
      </c>
      <c r="P10102" s="1">
        <v>1.329261E-8</v>
      </c>
      <c r="Q10102" s="1">
        <v>1.01004785420001E-8</v>
      </c>
      <c r="R10102" s="1">
        <v>40.15</v>
      </c>
      <c r="S10102" s="1">
        <v>3.65</v>
      </c>
      <c r="T10102" s="1">
        <v>0.02</v>
      </c>
      <c r="U10102" s="1">
        <v>813.95</v>
      </c>
      <c r="V10102" s="1">
        <f t="shared" si="629"/>
        <v>0.17233000069010984</v>
      </c>
      <c r="W10102" s="1">
        <f t="shared" si="630"/>
        <v>2.0712459582937579</v>
      </c>
      <c r="X10102" s="1">
        <f t="shared" si="631"/>
        <v>182.5</v>
      </c>
    </row>
    <row r="10103" spans="1:24" hidden="1" x14ac:dyDescent="0.3">
      <c r="A10103" s="18" t="str">
        <f t="shared" si="628"/>
        <v>OFF - Military - Compressor (Military)_2007_600</v>
      </c>
      <c r="B10103" s="1" t="s">
        <v>40</v>
      </c>
      <c r="C10103" s="1">
        <v>2020</v>
      </c>
      <c r="D10103" s="1" t="s">
        <v>185</v>
      </c>
      <c r="E10103" s="1">
        <v>2007</v>
      </c>
      <c r="F10103" s="1">
        <v>600</v>
      </c>
      <c r="G10103" s="1" t="s">
        <v>5</v>
      </c>
      <c r="H10103" s="1">
        <v>2.0838409722222202E-6</v>
      </c>
      <c r="I10103" s="1">
        <v>2.4799429752066099E-6</v>
      </c>
      <c r="J10103" s="1">
        <v>3.0007310000000001E-6</v>
      </c>
      <c r="K10103" s="1">
        <v>1.212653E-5</v>
      </c>
      <c r="L10103" s="1">
        <v>2.98066E-5</v>
      </c>
      <c r="M10103" s="1">
        <v>6.9161300000000004E-3</v>
      </c>
      <c r="N10103" s="1">
        <v>1.2978910000000001E-6</v>
      </c>
      <c r="O10103" s="1">
        <v>1.1940597199999999E-6</v>
      </c>
      <c r="P10103" s="1">
        <v>6.788408E-8</v>
      </c>
      <c r="Q10103" s="1">
        <v>5.7848195286000902E-8</v>
      </c>
      <c r="R10103" s="1">
        <v>229.95</v>
      </c>
      <c r="S10103" s="1">
        <v>18.25</v>
      </c>
      <c r="T10103" s="1">
        <v>0.06</v>
      </c>
      <c r="U10103" s="1">
        <v>6807.25</v>
      </c>
      <c r="V10103" s="1">
        <f t="shared" si="629"/>
        <v>0.12063090740898846</v>
      </c>
      <c r="W10103" s="1">
        <f t="shared" si="630"/>
        <v>1.4498709207122789</v>
      </c>
      <c r="X10103" s="1">
        <f t="shared" si="631"/>
        <v>304.16666666666669</v>
      </c>
    </row>
    <row r="10104" spans="1:24" hidden="1" x14ac:dyDescent="0.3">
      <c r="A10104" s="18" t="str">
        <f t="shared" si="628"/>
        <v>OFF - Military - Compressor (Military)_2008_50</v>
      </c>
      <c r="B10104" s="1" t="s">
        <v>40</v>
      </c>
      <c r="C10104" s="1">
        <v>2020</v>
      </c>
      <c r="D10104" s="1" t="s">
        <v>185</v>
      </c>
      <c r="E10104" s="1">
        <v>2008</v>
      </c>
      <c r="F10104" s="1">
        <v>50</v>
      </c>
      <c r="G10104" s="1" t="s">
        <v>5</v>
      </c>
      <c r="H10104" s="1">
        <v>5.0483749999999997E-8</v>
      </c>
      <c r="I10104" s="1">
        <v>6.0079834710743797E-8</v>
      </c>
      <c r="J10104" s="1">
        <v>7.2696599999999997E-8</v>
      </c>
      <c r="K10104" s="1">
        <v>8.9631060000000002E-7</v>
      </c>
      <c r="L10104" s="1">
        <v>1.161615E-6</v>
      </c>
      <c r="M10104" s="1">
        <v>1.341727E-4</v>
      </c>
      <c r="N10104" s="1">
        <v>3.9059539999999999E-8</v>
      </c>
      <c r="O10104" s="1">
        <v>3.5934776799999999E-8</v>
      </c>
      <c r="P10104" s="1">
        <v>1.7345179999999999E-9</v>
      </c>
      <c r="Q10104" s="1">
        <v>9.1822532200001496E-10</v>
      </c>
      <c r="R10104" s="1">
        <v>3.65</v>
      </c>
      <c r="S10104" s="1">
        <v>3.65</v>
      </c>
      <c r="T10104" s="1">
        <v>0.01</v>
      </c>
      <c r="U10104" s="1">
        <v>178.85</v>
      </c>
      <c r="V10104" s="1">
        <f t="shared" si="629"/>
        <v>0.11123165149246754</v>
      </c>
      <c r="W10104" s="1">
        <f t="shared" si="630"/>
        <v>2.1506110239900003</v>
      </c>
      <c r="X10104" s="1">
        <f t="shared" si="631"/>
        <v>365</v>
      </c>
    </row>
    <row r="10105" spans="1:24" hidden="1" x14ac:dyDescent="0.3">
      <c r="A10105" s="18" t="str">
        <f t="shared" si="628"/>
        <v>OFF - Military - Compressor (Military)_2008_100</v>
      </c>
      <c r="B10105" s="1" t="s">
        <v>40</v>
      </c>
      <c r="C10105" s="1">
        <v>2020</v>
      </c>
      <c r="D10105" s="1" t="s">
        <v>185</v>
      </c>
      <c r="E10105" s="1">
        <v>2008</v>
      </c>
      <c r="F10105" s="1">
        <v>100</v>
      </c>
      <c r="G10105" s="1" t="s">
        <v>5</v>
      </c>
      <c r="H10105" s="1">
        <v>2.1303840277777699E-6</v>
      </c>
      <c r="I10105" s="1">
        <v>2.5353330578512398E-6</v>
      </c>
      <c r="J10105" s="1">
        <v>3.0677529999999998E-6</v>
      </c>
      <c r="K10105" s="1">
        <v>4.3467729999999999E-5</v>
      </c>
      <c r="L10105" s="1">
        <v>3.71955E-5</v>
      </c>
      <c r="M10105" s="1">
        <v>7.3391089999999999E-3</v>
      </c>
      <c r="N10105" s="1">
        <v>2.41197E-6</v>
      </c>
      <c r="O10105" s="1">
        <v>2.2190123999999999E-6</v>
      </c>
      <c r="P10105" s="1">
        <v>8.6091519999999993E-8</v>
      </c>
      <c r="Q10105" s="1">
        <v>6.1521096574000998E-8</v>
      </c>
      <c r="R10105" s="1">
        <v>244.55</v>
      </c>
      <c r="S10105" s="1">
        <v>102.2</v>
      </c>
      <c r="T10105" s="1">
        <v>0.33</v>
      </c>
      <c r="U10105" s="1">
        <v>7256.2</v>
      </c>
      <c r="V10105" s="1">
        <f t="shared" si="629"/>
        <v>0.11569494270121639</v>
      </c>
      <c r="W10105" s="1">
        <f t="shared" si="630"/>
        <v>1.6973435612007042</v>
      </c>
      <c r="X10105" s="1">
        <f t="shared" si="631"/>
        <v>309.69696969696969</v>
      </c>
    </row>
    <row r="10106" spans="1:24" hidden="1" x14ac:dyDescent="0.3">
      <c r="A10106" s="18" t="str">
        <f t="shared" si="628"/>
        <v>OFF - Military - Compressor (Military)_2008_175</v>
      </c>
      <c r="B10106" s="1" t="s">
        <v>40</v>
      </c>
      <c r="C10106" s="1">
        <v>2020</v>
      </c>
      <c r="D10106" s="1" t="s">
        <v>185</v>
      </c>
      <c r="E10106" s="1">
        <v>2008</v>
      </c>
      <c r="F10106" s="1">
        <v>175</v>
      </c>
      <c r="G10106" s="1" t="s">
        <v>5</v>
      </c>
      <c r="H10106" s="1">
        <v>1.3273916666666599E-7</v>
      </c>
      <c r="I10106" s="1">
        <v>1.5797057851239599E-7</v>
      </c>
      <c r="J10106" s="1">
        <v>1.911444E-7</v>
      </c>
      <c r="K10106" s="1">
        <v>2.3966169999999999E-6</v>
      </c>
      <c r="L10106" s="1">
        <v>1.9640780000000002E-6</v>
      </c>
      <c r="M10106" s="1">
        <v>4.572825E-4</v>
      </c>
      <c r="N10106" s="1">
        <v>1.152259E-7</v>
      </c>
      <c r="O10106" s="1">
        <v>1.06007828E-7</v>
      </c>
      <c r="P10106" s="1">
        <v>5.145213E-9</v>
      </c>
      <c r="Q10106" s="1">
        <v>3.6729012880000598E-9</v>
      </c>
      <c r="R10106" s="1">
        <v>14.6</v>
      </c>
      <c r="S10106" s="1">
        <v>3.65</v>
      </c>
      <c r="T10106" s="1">
        <v>0.01</v>
      </c>
      <c r="U10106" s="1">
        <v>609.54999999999995</v>
      </c>
      <c r="V10106" s="1">
        <f t="shared" si="629"/>
        <v>8.5813471973303926E-2</v>
      </c>
      <c r="W10106" s="1">
        <f t="shared" si="630"/>
        <v>1.0669350836944433</v>
      </c>
      <c r="X10106" s="1">
        <f t="shared" si="631"/>
        <v>365</v>
      </c>
    </row>
    <row r="10107" spans="1:24" hidden="1" x14ac:dyDescent="0.3">
      <c r="A10107" s="18" t="str">
        <f t="shared" si="628"/>
        <v>OFF - Military - Compressor (Military)_2008_300</v>
      </c>
      <c r="B10107" s="1" t="s">
        <v>40</v>
      </c>
      <c r="C10107" s="1">
        <v>2020</v>
      </c>
      <c r="D10107" s="1" t="s">
        <v>185</v>
      </c>
      <c r="E10107" s="1">
        <v>2008</v>
      </c>
      <c r="F10107" s="1">
        <v>300</v>
      </c>
      <c r="G10107" s="1" t="s">
        <v>5</v>
      </c>
      <c r="H10107" s="1">
        <v>3.5450104166666599E-7</v>
      </c>
      <c r="I10107" s="1">
        <v>4.2188553719008201E-7</v>
      </c>
      <c r="J10107" s="1">
        <v>5.1048150000000004E-7</v>
      </c>
      <c r="K10107" s="1">
        <v>2.1806849999999999E-6</v>
      </c>
      <c r="L10107" s="1">
        <v>5.2437929999999997E-6</v>
      </c>
      <c r="M10107" s="1">
        <v>1.2212449999999999E-3</v>
      </c>
      <c r="N10107" s="1">
        <v>2.265865E-7</v>
      </c>
      <c r="O10107" s="1">
        <v>2.0845957999999999E-7</v>
      </c>
      <c r="P10107" s="1">
        <v>1.3741110000000001E-8</v>
      </c>
      <c r="Q10107" s="1">
        <v>1.01004785420001E-8</v>
      </c>
      <c r="R10107" s="1">
        <v>40.15</v>
      </c>
      <c r="S10107" s="1">
        <v>3.65</v>
      </c>
      <c r="T10107" s="1">
        <v>0.02</v>
      </c>
      <c r="U10107" s="1">
        <v>813.95</v>
      </c>
      <c r="V10107" s="1">
        <f t="shared" si="629"/>
        <v>0.17162696025360755</v>
      </c>
      <c r="W10107" s="1">
        <f t="shared" si="630"/>
        <v>2.1332237620263763</v>
      </c>
      <c r="X10107" s="1">
        <f t="shared" si="631"/>
        <v>182.5</v>
      </c>
    </row>
    <row r="10108" spans="1:24" hidden="1" x14ac:dyDescent="0.3">
      <c r="A10108" s="18" t="str">
        <f t="shared" si="628"/>
        <v>OFF - Military - Compressor (Military)_2008_600</v>
      </c>
      <c r="B10108" s="1" t="s">
        <v>40</v>
      </c>
      <c r="C10108" s="1">
        <v>2020</v>
      </c>
      <c r="D10108" s="1" t="s">
        <v>185</v>
      </c>
      <c r="E10108" s="1">
        <v>2008</v>
      </c>
      <c r="F10108" s="1">
        <v>600</v>
      </c>
      <c r="G10108" s="1" t="s">
        <v>5</v>
      </c>
      <c r="H10108" s="1">
        <v>2.0753409722222202E-6</v>
      </c>
      <c r="I10108" s="1">
        <v>2.46982727272727E-6</v>
      </c>
      <c r="J10108" s="1">
        <v>2.9884909999999998E-6</v>
      </c>
      <c r="K10108" s="1">
        <v>1.246701E-5</v>
      </c>
      <c r="L10108" s="1">
        <v>3.069853E-5</v>
      </c>
      <c r="M10108" s="1">
        <v>7.1494879999999999E-3</v>
      </c>
      <c r="N10108" s="1">
        <v>1.3249260000000001E-6</v>
      </c>
      <c r="O10108" s="1">
        <v>1.2189319200000001E-6</v>
      </c>
      <c r="P10108" s="1">
        <v>7.0174559999999997E-8</v>
      </c>
      <c r="Q10108" s="1">
        <v>5.9684645930000901E-8</v>
      </c>
      <c r="R10108" s="1">
        <v>237.25</v>
      </c>
      <c r="S10108" s="1">
        <v>18.25</v>
      </c>
      <c r="T10108" s="1">
        <v>0.06</v>
      </c>
      <c r="U10108" s="1">
        <v>6807.25</v>
      </c>
      <c r="V10108" s="1">
        <f t="shared" si="629"/>
        <v>0.12013885320396771</v>
      </c>
      <c r="W10108" s="1">
        <f t="shared" si="630"/>
        <v>1.493256726886445</v>
      </c>
      <c r="X10108" s="1">
        <f t="shared" si="631"/>
        <v>304.16666666666669</v>
      </c>
    </row>
    <row r="10109" spans="1:24" hidden="1" x14ac:dyDescent="0.3">
      <c r="A10109" s="18" t="str">
        <f t="shared" si="628"/>
        <v>OFF - Military - Compressor (Military)_2009_50</v>
      </c>
      <c r="B10109" s="1" t="s">
        <v>40</v>
      </c>
      <c r="C10109" s="1">
        <v>2020</v>
      </c>
      <c r="D10109" s="1" t="s">
        <v>185</v>
      </c>
      <c r="E10109" s="1">
        <v>2009</v>
      </c>
      <c r="F10109" s="1">
        <v>50</v>
      </c>
      <c r="G10109" s="1" t="s">
        <v>5</v>
      </c>
      <c r="H10109" s="1">
        <v>4.9206749999999998E-8</v>
      </c>
      <c r="I10109" s="1">
        <v>5.8560099173553701E-8</v>
      </c>
      <c r="J10109" s="1">
        <v>7.0857720000000002E-8</v>
      </c>
      <c r="K10109" s="1">
        <v>8.9661259999999999E-7</v>
      </c>
      <c r="L10109" s="1">
        <v>1.1810480000000001E-6</v>
      </c>
      <c r="M10109" s="1">
        <v>1.372105E-4</v>
      </c>
      <c r="N10109" s="1">
        <v>3.9248529999999999E-8</v>
      </c>
      <c r="O10109" s="1">
        <v>3.6108647600000003E-8</v>
      </c>
      <c r="P10109" s="1">
        <v>1.773789E-9</v>
      </c>
      <c r="Q10109" s="1">
        <v>9.1822532200001496E-10</v>
      </c>
      <c r="R10109" s="1">
        <v>3.65</v>
      </c>
      <c r="S10109" s="1">
        <v>3.65</v>
      </c>
      <c r="T10109" s="1">
        <v>0.01</v>
      </c>
      <c r="U10109" s="1">
        <v>178.85</v>
      </c>
      <c r="V10109" s="1">
        <f t="shared" si="629"/>
        <v>0.10841801702680516</v>
      </c>
      <c r="W10109" s="1">
        <f t="shared" si="630"/>
        <v>2.186589230219429</v>
      </c>
      <c r="X10109" s="1">
        <f t="shared" si="631"/>
        <v>365</v>
      </c>
    </row>
    <row r="10110" spans="1:24" hidden="1" x14ac:dyDescent="0.3">
      <c r="A10110" s="18" t="str">
        <f t="shared" si="628"/>
        <v>OFF - Military - Compressor (Military)_2009_100</v>
      </c>
      <c r="B10110" s="1" t="s">
        <v>40</v>
      </c>
      <c r="C10110" s="1">
        <v>2020</v>
      </c>
      <c r="D10110" s="1" t="s">
        <v>185</v>
      </c>
      <c r="E10110" s="1">
        <v>2009</v>
      </c>
      <c r="F10110" s="1">
        <v>100</v>
      </c>
      <c r="G10110" s="1" t="s">
        <v>5</v>
      </c>
      <c r="H10110" s="1">
        <v>2.0958861111111098E-6</v>
      </c>
      <c r="I10110" s="1">
        <v>2.4942776859504102E-6</v>
      </c>
      <c r="J10110" s="1">
        <v>3.0180760000000001E-6</v>
      </c>
      <c r="K10110" s="1">
        <v>4.4130969999999999E-5</v>
      </c>
      <c r="L10110" s="1">
        <v>3.7894929999999997E-5</v>
      </c>
      <c r="M10110" s="1">
        <v>7.505276E-3</v>
      </c>
      <c r="N10110" s="1">
        <v>2.4393850000000001E-6</v>
      </c>
      <c r="O10110" s="1">
        <v>2.2442342E-6</v>
      </c>
      <c r="P10110" s="1">
        <v>8.8040739999999997E-8</v>
      </c>
      <c r="Q10110" s="1">
        <v>6.2439321896001001E-8</v>
      </c>
      <c r="R10110" s="1">
        <v>248.2</v>
      </c>
      <c r="S10110" s="1">
        <v>102.2</v>
      </c>
      <c r="T10110" s="1">
        <v>0.34</v>
      </c>
      <c r="U10110" s="1">
        <v>7256.2</v>
      </c>
      <c r="V10110" s="1">
        <f t="shared" si="629"/>
        <v>0.11382146146965415</v>
      </c>
      <c r="W10110" s="1">
        <f t="shared" si="630"/>
        <v>1.7292606750185209</v>
      </c>
      <c r="X10110" s="1">
        <f t="shared" si="631"/>
        <v>300.58823529411762</v>
      </c>
    </row>
    <row r="10111" spans="1:24" hidden="1" x14ac:dyDescent="0.3">
      <c r="A10111" s="18" t="str">
        <f t="shared" si="628"/>
        <v>OFF - Military - Compressor (Military)_2009_175</v>
      </c>
      <c r="B10111" s="1" t="s">
        <v>40</v>
      </c>
      <c r="C10111" s="1">
        <v>2020</v>
      </c>
      <c r="D10111" s="1" t="s">
        <v>185</v>
      </c>
      <c r="E10111" s="1">
        <v>2009</v>
      </c>
      <c r="F10111" s="1">
        <v>175</v>
      </c>
      <c r="G10111" s="1" t="s">
        <v>5</v>
      </c>
      <c r="H10111" s="1">
        <v>1.3058965277777701E-7</v>
      </c>
      <c r="I10111" s="1">
        <v>1.5541247933884299E-7</v>
      </c>
      <c r="J10111" s="1">
        <v>1.8804910000000001E-7</v>
      </c>
      <c r="K10111" s="1">
        <v>2.4332529999999998E-6</v>
      </c>
      <c r="L10111" s="1">
        <v>2.0010579999999999E-6</v>
      </c>
      <c r="M10111" s="1">
        <v>4.6763579999999999E-4</v>
      </c>
      <c r="N10111" s="1">
        <v>1.158598E-7</v>
      </c>
      <c r="O10111" s="1">
        <v>1.06591016E-7</v>
      </c>
      <c r="P10111" s="1">
        <v>5.2617049999999997E-9</v>
      </c>
      <c r="Q10111" s="1">
        <v>3.6729012880000598E-9</v>
      </c>
      <c r="R10111" s="1">
        <v>14.6</v>
      </c>
      <c r="S10111" s="1">
        <v>3.65</v>
      </c>
      <c r="T10111" s="1">
        <v>0.01</v>
      </c>
      <c r="U10111" s="1">
        <v>609.54999999999995</v>
      </c>
      <c r="V10111" s="1">
        <f t="shared" si="629"/>
        <v>8.442385009686447E-2</v>
      </c>
      <c r="W10111" s="1">
        <f t="shared" si="630"/>
        <v>1.0870235218292934</v>
      </c>
      <c r="X10111" s="1">
        <f t="shared" si="631"/>
        <v>365</v>
      </c>
    </row>
    <row r="10112" spans="1:24" hidden="1" x14ac:dyDescent="0.3">
      <c r="A10112" s="18" t="str">
        <f t="shared" si="628"/>
        <v>OFF - Military - Compressor (Military)_2009_300</v>
      </c>
      <c r="B10112" s="1" t="s">
        <v>40</v>
      </c>
      <c r="C10112" s="1">
        <v>2020</v>
      </c>
      <c r="D10112" s="1" t="s">
        <v>185</v>
      </c>
      <c r="E10112" s="1">
        <v>2009</v>
      </c>
      <c r="F10112" s="1">
        <v>300</v>
      </c>
      <c r="G10112" s="1" t="s">
        <v>5</v>
      </c>
      <c r="H10112" s="1">
        <v>3.48760486111111E-7</v>
      </c>
      <c r="I10112" s="1">
        <v>4.1505380165289201E-7</v>
      </c>
      <c r="J10112" s="1">
        <v>5.0221509999999997E-7</v>
      </c>
      <c r="K10112" s="1">
        <v>2.2140380000000001E-6</v>
      </c>
      <c r="L10112" s="1">
        <v>5.3426439999999998E-6</v>
      </c>
      <c r="M10112" s="1">
        <v>1.248896E-3</v>
      </c>
      <c r="N10112" s="1">
        <v>2.287684E-7</v>
      </c>
      <c r="O10112" s="1">
        <v>2.10466928E-7</v>
      </c>
      <c r="P10112" s="1">
        <v>1.405222E-8</v>
      </c>
      <c r="Q10112" s="1">
        <v>1.01004785420001E-8</v>
      </c>
      <c r="R10112" s="1">
        <v>40.15</v>
      </c>
      <c r="S10112" s="1">
        <v>3.65</v>
      </c>
      <c r="T10112" s="1">
        <v>0.02</v>
      </c>
      <c r="U10112" s="1">
        <v>813.95</v>
      </c>
      <c r="V10112" s="1">
        <f t="shared" si="629"/>
        <v>0.16884774669887462</v>
      </c>
      <c r="W10112" s="1">
        <f t="shared" si="630"/>
        <v>2.1734372681850047</v>
      </c>
      <c r="X10112" s="1">
        <f t="shared" si="631"/>
        <v>182.5</v>
      </c>
    </row>
    <row r="10113" spans="1:24" hidden="1" x14ac:dyDescent="0.3">
      <c r="A10113" s="18" t="str">
        <f t="shared" si="628"/>
        <v>OFF - Military - Compressor (Military)_2009_600</v>
      </c>
      <c r="B10113" s="1" t="s">
        <v>40</v>
      </c>
      <c r="C10113" s="1">
        <v>2020</v>
      </c>
      <c r="D10113" s="1" t="s">
        <v>185</v>
      </c>
      <c r="E10113" s="1">
        <v>2009</v>
      </c>
      <c r="F10113" s="1">
        <v>600</v>
      </c>
      <c r="G10113" s="1" t="s">
        <v>5</v>
      </c>
      <c r="H10113" s="1">
        <v>2.0417347222222202E-6</v>
      </c>
      <c r="I10113" s="1">
        <v>2.42983305785123E-6</v>
      </c>
      <c r="J10113" s="1">
        <v>2.940098E-6</v>
      </c>
      <c r="K10113" s="1">
        <v>1.267903E-5</v>
      </c>
      <c r="L10113" s="1">
        <v>3.1277230000000001E-5</v>
      </c>
      <c r="M10113" s="1">
        <v>7.3113609999999997E-3</v>
      </c>
      <c r="N10113" s="1">
        <v>1.337787E-6</v>
      </c>
      <c r="O10113" s="1">
        <v>1.2307640399999999E-6</v>
      </c>
      <c r="P10113" s="1">
        <v>7.1763400000000001E-8</v>
      </c>
      <c r="Q10113" s="1">
        <v>6.0602871252000996E-8</v>
      </c>
      <c r="R10113" s="1">
        <v>240.9</v>
      </c>
      <c r="S10113" s="1">
        <v>18.25</v>
      </c>
      <c r="T10113" s="1">
        <v>0.06</v>
      </c>
      <c r="U10113" s="1">
        <v>6807.25</v>
      </c>
      <c r="V10113" s="1">
        <f t="shared" si="629"/>
        <v>0.11819343007132295</v>
      </c>
      <c r="W10113" s="1">
        <f t="shared" si="630"/>
        <v>1.5214062072638177</v>
      </c>
      <c r="X10113" s="1">
        <f t="shared" si="631"/>
        <v>304.16666666666669</v>
      </c>
    </row>
    <row r="10114" spans="1:24" hidden="1" x14ac:dyDescent="0.3">
      <c r="A10114" s="18" t="str">
        <f t="shared" si="628"/>
        <v>OFF - Military - Compressor (Military)_2010_50</v>
      </c>
      <c r="B10114" s="1" t="s">
        <v>40</v>
      </c>
      <c r="C10114" s="1">
        <v>2020</v>
      </c>
      <c r="D10114" s="1" t="s">
        <v>185</v>
      </c>
      <c r="E10114" s="1">
        <v>2010</v>
      </c>
      <c r="F10114" s="1">
        <v>50</v>
      </c>
      <c r="G10114" s="1" t="s">
        <v>5</v>
      </c>
      <c r="H10114" s="1">
        <v>4.8392562500000003E-8</v>
      </c>
      <c r="I10114" s="1">
        <v>5.7591148760330499E-8</v>
      </c>
      <c r="J10114" s="1">
        <v>6.9685289999999998E-8</v>
      </c>
      <c r="K10114" s="1">
        <v>9.0670890000000003E-7</v>
      </c>
      <c r="L10114" s="1">
        <v>1.2144819999999999E-6</v>
      </c>
      <c r="M10114" s="1">
        <v>1.4191989999999999E-4</v>
      </c>
      <c r="N10114" s="1">
        <v>3.9876409999999998E-8</v>
      </c>
      <c r="O10114" s="1">
        <v>3.6686297199999997E-8</v>
      </c>
      <c r="P10114" s="1">
        <v>1.8346689999999999E-9</v>
      </c>
      <c r="Q10114" s="1">
        <v>9.1822532200001496E-10</v>
      </c>
      <c r="R10114" s="1">
        <v>3.65</v>
      </c>
      <c r="S10114" s="1">
        <v>3.65</v>
      </c>
      <c r="T10114" s="1">
        <v>0.01</v>
      </c>
      <c r="U10114" s="1">
        <v>178.85</v>
      </c>
      <c r="V10114" s="1">
        <f t="shared" si="629"/>
        <v>0.10662410472335052</v>
      </c>
      <c r="W10114" s="1">
        <f t="shared" si="630"/>
        <v>2.2484888518462856</v>
      </c>
      <c r="X10114" s="1">
        <f t="shared" si="631"/>
        <v>365</v>
      </c>
    </row>
    <row r="10115" spans="1:24" hidden="1" x14ac:dyDescent="0.3">
      <c r="A10115" s="18" t="str">
        <f t="shared" si="628"/>
        <v>OFF - Military - Compressor (Military)_2010_100</v>
      </c>
      <c r="B10115" s="1" t="s">
        <v>40</v>
      </c>
      <c r="C10115" s="1">
        <v>2020</v>
      </c>
      <c r="D10115" s="1" t="s">
        <v>185</v>
      </c>
      <c r="E10115" s="1">
        <v>2010</v>
      </c>
      <c r="F10115" s="1">
        <v>100</v>
      </c>
      <c r="G10115" s="1" t="s">
        <v>5</v>
      </c>
      <c r="H10115" s="1">
        <v>2.08224930555555E-6</v>
      </c>
      <c r="I10115" s="1">
        <v>2.4780487603305699E-6</v>
      </c>
      <c r="J10115" s="1">
        <v>2.998439E-6</v>
      </c>
      <c r="K10115" s="1">
        <v>4.5313689999999999E-5</v>
      </c>
      <c r="L10115" s="1">
        <v>3.9047929999999998E-5</v>
      </c>
      <c r="M10115" s="1">
        <v>7.7628699999999998E-3</v>
      </c>
      <c r="N10115" s="1">
        <v>2.4949809999999999E-6</v>
      </c>
      <c r="O10115" s="1">
        <v>2.2953825200000002E-6</v>
      </c>
      <c r="P10115" s="1">
        <v>9.1062450000000003E-8</v>
      </c>
      <c r="Q10115" s="1">
        <v>6.5193997862000996E-8</v>
      </c>
      <c r="R10115" s="1">
        <v>259.14999999999998</v>
      </c>
      <c r="S10115" s="1">
        <v>105.85</v>
      </c>
      <c r="T10115" s="1">
        <v>0.35</v>
      </c>
      <c r="U10115" s="1">
        <v>7515.35</v>
      </c>
      <c r="V10115" s="1">
        <f t="shared" si="629"/>
        <v>0.10918154542728559</v>
      </c>
      <c r="W10115" s="1">
        <f t="shared" si="630"/>
        <v>1.7204315796303153</v>
      </c>
      <c r="X10115" s="1">
        <f t="shared" si="631"/>
        <v>302.42857142857144</v>
      </c>
    </row>
    <row r="10116" spans="1:24" hidden="1" x14ac:dyDescent="0.3">
      <c r="A10116" s="18" t="str">
        <f t="shared" si="628"/>
        <v>OFF - Military - Compressor (Military)_2010_175</v>
      </c>
      <c r="B10116" s="1" t="s">
        <v>40</v>
      </c>
      <c r="C10116" s="1">
        <v>2020</v>
      </c>
      <c r="D10116" s="1" t="s">
        <v>185</v>
      </c>
      <c r="E10116" s="1">
        <v>2010</v>
      </c>
      <c r="F10116" s="1">
        <v>175</v>
      </c>
      <c r="G10116" s="1" t="s">
        <v>5</v>
      </c>
      <c r="H10116" s="1">
        <v>1.2974E-7</v>
      </c>
      <c r="I10116" s="1">
        <v>1.5440132231404899E-7</v>
      </c>
      <c r="J10116" s="1">
        <v>1.8682560000000001E-7</v>
      </c>
      <c r="K10116" s="1">
        <v>2.4985369999999998E-6</v>
      </c>
      <c r="L10116" s="1">
        <v>2.0619929999999999E-6</v>
      </c>
      <c r="M10116" s="1">
        <v>4.8368599999999999E-4</v>
      </c>
      <c r="N10116" s="1">
        <v>1.177937E-7</v>
      </c>
      <c r="O10116" s="1">
        <v>1.08370204E-7</v>
      </c>
      <c r="P10116" s="1">
        <v>5.4422970000000004E-9</v>
      </c>
      <c r="Q10116" s="1">
        <v>3.6729012880000598E-9</v>
      </c>
      <c r="R10116" s="1">
        <v>14.6</v>
      </c>
      <c r="S10116" s="1">
        <v>3.65</v>
      </c>
      <c r="T10116" s="1">
        <v>0.01</v>
      </c>
      <c r="U10116" s="1">
        <v>609.54999999999995</v>
      </c>
      <c r="V10116" s="1">
        <f t="shared" si="629"/>
        <v>8.3874564933608828E-2</v>
      </c>
      <c r="W10116" s="1">
        <f t="shared" si="630"/>
        <v>1.1201249003513891</v>
      </c>
      <c r="X10116" s="1">
        <f t="shared" si="631"/>
        <v>365</v>
      </c>
    </row>
    <row r="10117" spans="1:24" hidden="1" x14ac:dyDescent="0.3">
      <c r="A10117" s="18" t="str">
        <f t="shared" si="628"/>
        <v>OFF - Military - Compressor (Military)_2010_300</v>
      </c>
      <c r="B10117" s="1" t="s">
        <v>40</v>
      </c>
      <c r="C10117" s="1">
        <v>2020</v>
      </c>
      <c r="D10117" s="1" t="s">
        <v>185</v>
      </c>
      <c r="E10117" s="1">
        <v>2010</v>
      </c>
      <c r="F10117" s="1">
        <v>300</v>
      </c>
      <c r="G10117" s="1" t="s">
        <v>5</v>
      </c>
      <c r="H10117" s="1">
        <v>3.4649118055555501E-7</v>
      </c>
      <c r="I10117" s="1">
        <v>4.1235314049586698E-7</v>
      </c>
      <c r="J10117" s="1">
        <v>4.9894729999999995E-7</v>
      </c>
      <c r="K10117" s="1">
        <v>2.2734569999999998E-6</v>
      </c>
      <c r="L10117" s="1">
        <v>5.5054550000000003E-6</v>
      </c>
      <c r="M10117" s="1">
        <v>1.2917600000000001E-3</v>
      </c>
      <c r="N10117" s="1">
        <v>2.335706E-7</v>
      </c>
      <c r="O10117" s="1">
        <v>2.1488495199999999E-7</v>
      </c>
      <c r="P10117" s="1">
        <v>1.453452E-8</v>
      </c>
      <c r="Q10117" s="1">
        <v>1.10187038640001E-8</v>
      </c>
      <c r="R10117" s="1">
        <v>43.8</v>
      </c>
      <c r="S10117" s="1">
        <v>7.3</v>
      </c>
      <c r="T10117" s="1">
        <v>0.02</v>
      </c>
      <c r="U10117" s="1">
        <v>1627.9</v>
      </c>
      <c r="V10117" s="1">
        <f t="shared" si="629"/>
        <v>8.3874546311418496E-2</v>
      </c>
      <c r="W10117" s="1">
        <f t="shared" si="630"/>
        <v>1.119835148600157</v>
      </c>
      <c r="X10117" s="1">
        <f t="shared" si="631"/>
        <v>365</v>
      </c>
    </row>
    <row r="10118" spans="1:24" hidden="1" x14ac:dyDescent="0.3">
      <c r="A10118" s="18" t="str">
        <f t="shared" si="628"/>
        <v>OFF - Military - Compressor (Military)_2010_600</v>
      </c>
      <c r="B10118" s="1" t="s">
        <v>40</v>
      </c>
      <c r="C10118" s="1">
        <v>2020</v>
      </c>
      <c r="D10118" s="1" t="s">
        <v>185</v>
      </c>
      <c r="E10118" s="1">
        <v>2010</v>
      </c>
      <c r="F10118" s="1">
        <v>600</v>
      </c>
      <c r="G10118" s="1" t="s">
        <v>5</v>
      </c>
      <c r="H10118" s="1">
        <v>2.0284493055555498E-6</v>
      </c>
      <c r="I10118" s="1">
        <v>2.4140223140495802E-6</v>
      </c>
      <c r="J10118" s="1">
        <v>2.9209669999999998E-6</v>
      </c>
      <c r="K10118" s="1">
        <v>1.304154E-5</v>
      </c>
      <c r="L10118" s="1">
        <v>3.223037E-5</v>
      </c>
      <c r="M10118" s="1">
        <v>7.5622980000000003E-3</v>
      </c>
      <c r="N10118" s="1">
        <v>1.365978E-6</v>
      </c>
      <c r="O10118" s="1">
        <v>1.2566997599999999E-6</v>
      </c>
      <c r="P10118" s="1">
        <v>7.4226430000000004E-8</v>
      </c>
      <c r="Q10118" s="1">
        <v>6.2439321896001001E-8</v>
      </c>
      <c r="R10118" s="1">
        <v>248.2</v>
      </c>
      <c r="S10118" s="1">
        <v>18.25</v>
      </c>
      <c r="T10118" s="1">
        <v>7.0000000000000007E-2</v>
      </c>
      <c r="U10118" s="1">
        <v>6807.25</v>
      </c>
      <c r="V10118" s="1">
        <f t="shared" si="629"/>
        <v>0.11742435417293656</v>
      </c>
      <c r="W10118" s="1">
        <f t="shared" si="630"/>
        <v>1.5677694278044934</v>
      </c>
      <c r="X10118" s="1">
        <f t="shared" si="631"/>
        <v>260.71428571428567</v>
      </c>
    </row>
    <row r="10119" spans="1:24" hidden="1" x14ac:dyDescent="0.3">
      <c r="A10119" s="18" t="str">
        <f t="shared" si="628"/>
        <v>OFF - Military - Compressor (Military)_2011_50</v>
      </c>
      <c r="B10119" s="1" t="s">
        <v>40</v>
      </c>
      <c r="C10119" s="1">
        <v>2020</v>
      </c>
      <c r="D10119" s="1" t="s">
        <v>185</v>
      </c>
      <c r="E10119" s="1">
        <v>2011</v>
      </c>
      <c r="F10119" s="1">
        <v>50</v>
      </c>
      <c r="G10119" s="1" t="s">
        <v>5</v>
      </c>
      <c r="H10119" s="1">
        <v>4.68689583333333E-8</v>
      </c>
      <c r="I10119" s="1">
        <v>5.57779338842975E-8</v>
      </c>
      <c r="J10119" s="1">
        <v>6.7491299999999995E-8</v>
      </c>
      <c r="K10119" s="1">
        <v>9.049427E-7</v>
      </c>
      <c r="L10119" s="1">
        <v>1.23315E-6</v>
      </c>
      <c r="M10119" s="1">
        <v>1.4494900000000001E-4</v>
      </c>
      <c r="N10119" s="1">
        <v>4.2592500000000002E-8</v>
      </c>
      <c r="O10119" s="1">
        <v>3.9185100000000002E-8</v>
      </c>
      <c r="P10119" s="1">
        <v>1.8738280000000001E-9</v>
      </c>
      <c r="Q10119" s="1">
        <v>9.1822532200001496E-10</v>
      </c>
      <c r="R10119" s="1">
        <v>3.65</v>
      </c>
      <c r="S10119" s="1">
        <v>3.65</v>
      </c>
      <c r="T10119" s="1">
        <v>0.01</v>
      </c>
      <c r="U10119" s="1">
        <v>178.85</v>
      </c>
      <c r="V10119" s="1">
        <f t="shared" si="629"/>
        <v>0.10326712336441556</v>
      </c>
      <c r="W10119" s="1">
        <f t="shared" si="630"/>
        <v>2.2830507390428574</v>
      </c>
      <c r="X10119" s="1">
        <f t="shared" si="631"/>
        <v>365</v>
      </c>
    </row>
    <row r="10120" spans="1:24" hidden="1" x14ac:dyDescent="0.3">
      <c r="A10120" s="18" t="str">
        <f t="shared" si="628"/>
        <v>OFF - Military - Compressor (Military)_2011_100</v>
      </c>
      <c r="B10120" s="1" t="s">
        <v>40</v>
      </c>
      <c r="C10120" s="1">
        <v>2020</v>
      </c>
      <c r="D10120" s="1" t="s">
        <v>185</v>
      </c>
      <c r="E10120" s="1">
        <v>2011</v>
      </c>
      <c r="F10120" s="1">
        <v>100</v>
      </c>
      <c r="G10120" s="1" t="s">
        <v>5</v>
      </c>
      <c r="H10120" s="1">
        <v>2.0392937500000001E-6</v>
      </c>
      <c r="I10120" s="1">
        <v>2.4269280991735498E-6</v>
      </c>
      <c r="J10120" s="1">
        <v>2.9365830000000001E-6</v>
      </c>
      <c r="K10120" s="1">
        <v>4.5941830000000003E-5</v>
      </c>
      <c r="L10120" s="1">
        <v>3.973057E-5</v>
      </c>
      <c r="M10120" s="1">
        <v>7.9285580000000005E-3</v>
      </c>
      <c r="N10120" s="1">
        <v>2.6832719999999999E-6</v>
      </c>
      <c r="O10120" s="1">
        <v>2.4686102399999998E-6</v>
      </c>
      <c r="P10120" s="1">
        <v>9.3006040000000005E-8</v>
      </c>
      <c r="Q10120" s="1">
        <v>6.6112223184000999E-8</v>
      </c>
      <c r="R10120" s="1">
        <v>262.8</v>
      </c>
      <c r="S10120" s="1">
        <v>109.5</v>
      </c>
      <c r="T10120" s="1">
        <v>0.36</v>
      </c>
      <c r="U10120" s="1">
        <v>7774.5</v>
      </c>
      <c r="V10120" s="1">
        <f t="shared" si="629"/>
        <v>0.10336488904448127</v>
      </c>
      <c r="W10120" s="1">
        <f t="shared" si="630"/>
        <v>1.6921580664554836</v>
      </c>
      <c r="X10120" s="1">
        <f t="shared" si="631"/>
        <v>304.16666666666669</v>
      </c>
    </row>
    <row r="10121" spans="1:24" hidden="1" x14ac:dyDescent="0.3">
      <c r="A10121" s="18" t="str">
        <f t="shared" si="628"/>
        <v>OFF - Military - Compressor (Military)_2011_175</v>
      </c>
      <c r="B10121" s="1" t="s">
        <v>40</v>
      </c>
      <c r="C10121" s="1">
        <v>2020</v>
      </c>
      <c r="D10121" s="1" t="s">
        <v>185</v>
      </c>
      <c r="E10121" s="1">
        <v>2011</v>
      </c>
      <c r="F10121" s="1">
        <v>175</v>
      </c>
      <c r="G10121" s="1" t="s">
        <v>5</v>
      </c>
      <c r="H10121" s="1">
        <v>1.27063541666666E-7</v>
      </c>
      <c r="I10121" s="1">
        <v>1.5121611570247901E-7</v>
      </c>
      <c r="J10121" s="1">
        <v>1.8297149999999999E-7</v>
      </c>
      <c r="K10121" s="1">
        <v>2.5332449999999999E-6</v>
      </c>
      <c r="L10121" s="1">
        <v>2.0980929999999999E-6</v>
      </c>
      <c r="M10121" s="1">
        <v>4.9400979999999995E-4</v>
      </c>
      <c r="N10121" s="1">
        <v>1.2590599999999999E-7</v>
      </c>
      <c r="O10121" s="1">
        <v>1.1583352E-7</v>
      </c>
      <c r="P10121" s="1">
        <v>5.5584570000000001E-9</v>
      </c>
      <c r="Q10121" s="1">
        <v>3.6729012880000598E-9</v>
      </c>
      <c r="R10121" s="1">
        <v>14.6</v>
      </c>
      <c r="S10121" s="1">
        <v>3.65</v>
      </c>
      <c r="T10121" s="1">
        <v>0.01</v>
      </c>
      <c r="U10121" s="1">
        <v>609.54999999999995</v>
      </c>
      <c r="V10121" s="1">
        <f t="shared" si="629"/>
        <v>8.2144282998421178E-2</v>
      </c>
      <c r="W10121" s="1">
        <f t="shared" si="630"/>
        <v>1.1397353010184552</v>
      </c>
      <c r="X10121" s="1">
        <f t="shared" si="631"/>
        <v>365</v>
      </c>
    </row>
    <row r="10122" spans="1:24" hidden="1" x14ac:dyDescent="0.3">
      <c r="A10122" s="18" t="str">
        <f t="shared" ref="A10122:A10185" si="632">D10122&amp;"_"&amp;E10122&amp;"_"&amp;F10122</f>
        <v>OFF - Military - Compressor (Military)_2011_300</v>
      </c>
      <c r="B10122" s="1" t="s">
        <v>40</v>
      </c>
      <c r="C10122" s="1">
        <v>2020</v>
      </c>
      <c r="D10122" s="1" t="s">
        <v>185</v>
      </c>
      <c r="E10122" s="1">
        <v>2011</v>
      </c>
      <c r="F10122" s="1">
        <v>300</v>
      </c>
      <c r="G10122" s="1" t="s">
        <v>5</v>
      </c>
      <c r="H10122" s="1">
        <v>2.4219430555555501E-7</v>
      </c>
      <c r="I10122" s="1">
        <v>2.8823123966942102E-7</v>
      </c>
      <c r="J10122" s="1">
        <v>3.4875980000000002E-7</v>
      </c>
      <c r="K10122" s="1">
        <v>2.3050579999999999E-6</v>
      </c>
      <c r="L10122" s="1">
        <v>3.1086589999999999E-6</v>
      </c>
      <c r="M10122" s="1">
        <v>1.3193320000000001E-3</v>
      </c>
      <c r="N10122" s="1">
        <v>2.2004720000000001E-8</v>
      </c>
      <c r="O10122" s="1">
        <v>2.0244342399999999E-8</v>
      </c>
      <c r="P10122" s="1">
        <v>1.484474E-8</v>
      </c>
      <c r="Q10122" s="1">
        <v>1.10187038640001E-8</v>
      </c>
      <c r="R10122" s="1">
        <v>43.8</v>
      </c>
      <c r="S10122" s="1">
        <v>7.3</v>
      </c>
      <c r="T10122" s="1">
        <v>0.02</v>
      </c>
      <c r="U10122" s="1">
        <v>1627.9</v>
      </c>
      <c r="V10122" s="1">
        <f t="shared" si="629"/>
        <v>5.8627574488650532E-2</v>
      </c>
      <c r="W10122" s="1">
        <f t="shared" si="630"/>
        <v>0.63231569656135866</v>
      </c>
      <c r="X10122" s="1">
        <f t="shared" si="631"/>
        <v>365</v>
      </c>
    </row>
    <row r="10123" spans="1:24" hidden="1" x14ac:dyDescent="0.3">
      <c r="A10123" s="18" t="str">
        <f t="shared" si="632"/>
        <v>OFF - Military - Compressor (Military)_2011_600</v>
      </c>
      <c r="B10123" s="1" t="s">
        <v>40</v>
      </c>
      <c r="C10123" s="1">
        <v>2020</v>
      </c>
      <c r="D10123" s="1" t="s">
        <v>185</v>
      </c>
      <c r="E10123" s="1">
        <v>2011</v>
      </c>
      <c r="F10123" s="1">
        <v>600</v>
      </c>
      <c r="G10123" s="1" t="s">
        <v>5</v>
      </c>
      <c r="H10123" s="1">
        <v>1.4178680555555499E-6</v>
      </c>
      <c r="I10123" s="1">
        <v>1.68738016528925E-6</v>
      </c>
      <c r="J10123" s="1">
        <v>2.0417299999999998E-6</v>
      </c>
      <c r="K10123" s="1">
        <v>1.324569E-5</v>
      </c>
      <c r="L10123" s="1">
        <v>1.8198889999999999E-5</v>
      </c>
      <c r="M10123" s="1">
        <v>7.7237069999999998E-3</v>
      </c>
      <c r="N10123" s="1">
        <v>1.2882129999999999E-7</v>
      </c>
      <c r="O10123" s="1">
        <v>1.18515595999999E-7</v>
      </c>
      <c r="P10123" s="1">
        <v>7.5810709999999997E-8</v>
      </c>
      <c r="Q10123" s="1">
        <v>6.4275772540001006E-8</v>
      </c>
      <c r="R10123" s="1">
        <v>255.49999999999901</v>
      </c>
      <c r="S10123" s="1">
        <v>21.9</v>
      </c>
      <c r="T10123" s="1">
        <v>7.0000000000000007E-2</v>
      </c>
      <c r="U10123" s="1">
        <v>8168.7</v>
      </c>
      <c r="V10123" s="1">
        <f t="shared" ref="V10123:V10186" si="633">IFERROR(CONVERT(I10123,"ton","g")*365/U10123,0)</f>
        <v>6.8398817539279955E-2</v>
      </c>
      <c r="W10123" s="1">
        <f t="shared" ref="W10123:W10186" si="634">IFERROR(CONVERT(L10123,"ton","g")*365/U10123,0)</f>
        <v>0.73770130888912422</v>
      </c>
      <c r="X10123" s="1">
        <f t="shared" ref="X10123:X10186" si="635">S10123/T10123</f>
        <v>312.85714285714283</v>
      </c>
    </row>
    <row r="10124" spans="1:24" hidden="1" x14ac:dyDescent="0.3">
      <c r="A10124" s="18" t="str">
        <f t="shared" si="632"/>
        <v>OFF - Military - Compressor (Military)_2012_50</v>
      </c>
      <c r="B10124" s="1" t="s">
        <v>40</v>
      </c>
      <c r="C10124" s="1">
        <v>2020</v>
      </c>
      <c r="D10124" s="1" t="s">
        <v>185</v>
      </c>
      <c r="E10124" s="1">
        <v>2012</v>
      </c>
      <c r="F10124" s="1">
        <v>50</v>
      </c>
      <c r="G10124" s="1" t="s">
        <v>5</v>
      </c>
      <c r="H10124" s="1">
        <v>4.5134027777777698E-8</v>
      </c>
      <c r="I10124" s="1">
        <v>5.3713223140495801E-8</v>
      </c>
      <c r="J10124" s="1">
        <v>6.4993000000000005E-8</v>
      </c>
      <c r="K10124" s="1">
        <v>9.0021020000000002E-7</v>
      </c>
      <c r="L10124" s="1">
        <v>1.2486250000000001E-6</v>
      </c>
      <c r="M10124" s="1">
        <v>1.476363E-4</v>
      </c>
      <c r="N10124" s="1">
        <v>4.2585360000000003E-8</v>
      </c>
      <c r="O10124" s="1">
        <v>3.9178531199999999E-8</v>
      </c>
      <c r="P10124" s="1">
        <v>1.9085700000000002E-9</v>
      </c>
      <c r="Q10124" s="1">
        <v>9.1822532200001496E-10</v>
      </c>
      <c r="R10124" s="1">
        <v>3.65</v>
      </c>
      <c r="S10124" s="1">
        <v>3.65</v>
      </c>
      <c r="T10124" s="1">
        <v>0.01</v>
      </c>
      <c r="U10124" s="1">
        <v>178.85</v>
      </c>
      <c r="V10124" s="1">
        <f t="shared" si="633"/>
        <v>9.9444523202597279E-2</v>
      </c>
      <c r="W10124" s="1">
        <f t="shared" si="634"/>
        <v>2.3117011142499999</v>
      </c>
      <c r="X10124" s="1">
        <f t="shared" si="635"/>
        <v>365</v>
      </c>
    </row>
    <row r="10125" spans="1:24" hidden="1" x14ac:dyDescent="0.3">
      <c r="A10125" s="18" t="str">
        <f t="shared" si="632"/>
        <v>OFF - Military - Compressor (Military)_2012_100</v>
      </c>
      <c r="B10125" s="1" t="s">
        <v>40</v>
      </c>
      <c r="C10125" s="1">
        <v>2020</v>
      </c>
      <c r="D10125" s="1" t="s">
        <v>185</v>
      </c>
      <c r="E10125" s="1">
        <v>2012</v>
      </c>
      <c r="F10125" s="1">
        <v>100</v>
      </c>
      <c r="G10125" s="1" t="s">
        <v>5</v>
      </c>
      <c r="H10125" s="1">
        <v>1.80850416666666E-6</v>
      </c>
      <c r="I10125" s="1">
        <v>2.1522694214876001E-6</v>
      </c>
      <c r="J10125" s="1">
        <v>2.604246E-6</v>
      </c>
      <c r="K10125" s="1">
        <v>4.6448310000000001E-5</v>
      </c>
      <c r="L10125" s="1">
        <v>3.531127E-5</v>
      </c>
      <c r="M10125" s="1">
        <v>8.0755570000000006E-3</v>
      </c>
      <c r="N10125" s="1">
        <v>9.8804750000000005E-7</v>
      </c>
      <c r="O10125" s="1">
        <v>9.0900369999999998E-7</v>
      </c>
      <c r="P10125" s="1">
        <v>9.4730420000000003E-8</v>
      </c>
      <c r="Q10125" s="1">
        <v>6.7030448506001094E-8</v>
      </c>
      <c r="R10125" s="1">
        <v>266.45</v>
      </c>
      <c r="S10125" s="1">
        <v>109.5</v>
      </c>
      <c r="T10125" s="1">
        <v>0.37</v>
      </c>
      <c r="U10125" s="1">
        <v>7774.5</v>
      </c>
      <c r="V10125" s="1">
        <f t="shared" si="633"/>
        <v>9.1666947208552993E-2</v>
      </c>
      <c r="W10125" s="1">
        <f t="shared" si="634"/>
        <v>1.5039363987802721</v>
      </c>
      <c r="X10125" s="1">
        <f t="shared" si="635"/>
        <v>295.94594594594594</v>
      </c>
    </row>
    <row r="10126" spans="1:24" hidden="1" x14ac:dyDescent="0.3">
      <c r="A10126" s="18" t="str">
        <f t="shared" si="632"/>
        <v>OFF - Military - Compressor (Military)_2012_175</v>
      </c>
      <c r="B10126" s="1" t="s">
        <v>40</v>
      </c>
      <c r="C10126" s="1">
        <v>2020</v>
      </c>
      <c r="D10126" s="1" t="s">
        <v>185</v>
      </c>
      <c r="E10126" s="1">
        <v>2012</v>
      </c>
      <c r="F10126" s="1">
        <v>175</v>
      </c>
      <c r="G10126" s="1" t="s">
        <v>5</v>
      </c>
      <c r="H10126" s="1">
        <v>1.09888125E-7</v>
      </c>
      <c r="I10126" s="1">
        <v>1.3077595041322299E-7</v>
      </c>
      <c r="J10126" s="1">
        <v>1.582389E-7</v>
      </c>
      <c r="K10126" s="1">
        <v>2.561247E-6</v>
      </c>
      <c r="L10126" s="1">
        <v>1.9705980000000002E-6</v>
      </c>
      <c r="M10126" s="1">
        <v>5.0316879999999997E-4</v>
      </c>
      <c r="N10126" s="1">
        <v>8.5619260000000004E-9</v>
      </c>
      <c r="O10126" s="1">
        <v>7.8769719200000006E-9</v>
      </c>
      <c r="P10126" s="1">
        <v>5.6615119999999996E-9</v>
      </c>
      <c r="Q10126" s="1">
        <v>4.5911266100000704E-9</v>
      </c>
      <c r="R10126" s="1">
        <v>18.25</v>
      </c>
      <c r="S10126" s="1">
        <v>3.65</v>
      </c>
      <c r="T10126" s="1">
        <v>0.01</v>
      </c>
      <c r="U10126" s="1">
        <v>609.54999999999995</v>
      </c>
      <c r="V10126" s="1">
        <f t="shared" si="633"/>
        <v>7.1040686571181191E-2</v>
      </c>
      <c r="W10126" s="1">
        <f t="shared" si="634"/>
        <v>1.0704769067512097</v>
      </c>
      <c r="X10126" s="1">
        <f t="shared" si="635"/>
        <v>365</v>
      </c>
    </row>
    <row r="10127" spans="1:24" hidden="1" x14ac:dyDescent="0.3">
      <c r="A10127" s="18" t="str">
        <f t="shared" si="632"/>
        <v>OFF - Military - Compressor (Military)_2012_300</v>
      </c>
      <c r="B10127" s="1" t="s">
        <v>40</v>
      </c>
      <c r="C10127" s="1">
        <v>2020</v>
      </c>
      <c r="D10127" s="1" t="s">
        <v>185</v>
      </c>
      <c r="E10127" s="1">
        <v>2012</v>
      </c>
      <c r="F10127" s="1">
        <v>300</v>
      </c>
      <c r="G10127" s="1" t="s">
        <v>5</v>
      </c>
      <c r="H10127" s="1">
        <v>2.35841458333333E-7</v>
      </c>
      <c r="I10127" s="1">
        <v>2.8067082644628098E-7</v>
      </c>
      <c r="J10127" s="1">
        <v>3.3961169999999998E-7</v>
      </c>
      <c r="K10127" s="1">
        <v>2.3305559999999998E-6</v>
      </c>
      <c r="L10127" s="1">
        <v>3.1545250000000001E-6</v>
      </c>
      <c r="M10127" s="1">
        <v>1.3437919999999999E-3</v>
      </c>
      <c r="N10127" s="1">
        <v>2.218604E-8</v>
      </c>
      <c r="O10127" s="1">
        <v>2.04111568E-8</v>
      </c>
      <c r="P10127" s="1">
        <v>1.5119969999999999E-8</v>
      </c>
      <c r="Q10127" s="1">
        <v>1.10187038640001E-8</v>
      </c>
      <c r="R10127" s="1">
        <v>43.8</v>
      </c>
      <c r="S10127" s="1">
        <v>7.3</v>
      </c>
      <c r="T10127" s="1">
        <v>0.02</v>
      </c>
      <c r="U10127" s="1">
        <v>1627.9</v>
      </c>
      <c r="V10127" s="1">
        <f t="shared" si="633"/>
        <v>5.7089751281447207E-2</v>
      </c>
      <c r="W10127" s="1">
        <f t="shared" si="634"/>
        <v>0.64164505424854257</v>
      </c>
      <c r="X10127" s="1">
        <f t="shared" si="635"/>
        <v>365</v>
      </c>
    </row>
    <row r="10128" spans="1:24" hidden="1" x14ac:dyDescent="0.3">
      <c r="A10128" s="18" t="str">
        <f t="shared" si="632"/>
        <v>OFF - Military - Compressor (Military)_2012_600</v>
      </c>
      <c r="B10128" s="1" t="s">
        <v>40</v>
      </c>
      <c r="C10128" s="1">
        <v>2020</v>
      </c>
      <c r="D10128" s="1" t="s">
        <v>185</v>
      </c>
      <c r="E10128" s="1">
        <v>2012</v>
      </c>
      <c r="F10128" s="1">
        <v>600</v>
      </c>
      <c r="G10128" s="1" t="s">
        <v>5</v>
      </c>
      <c r="H10128" s="1">
        <v>1.3806770833333301E-6</v>
      </c>
      <c r="I10128" s="1">
        <v>1.64311983471074E-6</v>
      </c>
      <c r="J10128" s="1">
        <v>1.9881749999999998E-6</v>
      </c>
      <c r="K10128" s="1">
        <v>1.341568E-5</v>
      </c>
      <c r="L10128" s="1">
        <v>1.8467409999999999E-5</v>
      </c>
      <c r="M10128" s="1">
        <v>7.8669059999999999E-3</v>
      </c>
      <c r="N10128" s="1">
        <v>1.2988279999999999E-7</v>
      </c>
      <c r="O10128" s="1">
        <v>1.19492176E-7</v>
      </c>
      <c r="P10128" s="1">
        <v>7.7216259999999998E-8</v>
      </c>
      <c r="Q10128" s="1">
        <v>6.5193997862000996E-8</v>
      </c>
      <c r="R10128" s="1">
        <v>259.14999999999998</v>
      </c>
      <c r="S10128" s="1">
        <v>21.9</v>
      </c>
      <c r="T10128" s="1">
        <v>7.0000000000000007E-2</v>
      </c>
      <c r="U10128" s="1">
        <v>8168.7</v>
      </c>
      <c r="V10128" s="1">
        <f t="shared" si="633"/>
        <v>6.6604702414696404E-2</v>
      </c>
      <c r="W10128" s="1">
        <f t="shared" si="634"/>
        <v>0.74858590434867733</v>
      </c>
      <c r="X10128" s="1">
        <f t="shared" si="635"/>
        <v>312.85714285714283</v>
      </c>
    </row>
    <row r="10129" spans="1:24" hidden="1" x14ac:dyDescent="0.3">
      <c r="A10129" s="18" t="str">
        <f t="shared" si="632"/>
        <v>OFF - Military - Compressor (Military)_2013_50</v>
      </c>
      <c r="B10129" s="1" t="s">
        <v>40</v>
      </c>
      <c r="C10129" s="1">
        <v>2020</v>
      </c>
      <c r="D10129" s="1" t="s">
        <v>185</v>
      </c>
      <c r="E10129" s="1">
        <v>2013</v>
      </c>
      <c r="F10129" s="1">
        <v>50</v>
      </c>
      <c r="G10129" s="1" t="s">
        <v>5</v>
      </c>
      <c r="H10129" s="1">
        <v>4.3402472222222203E-8</v>
      </c>
      <c r="I10129" s="1">
        <v>5.1652528925619798E-8</v>
      </c>
      <c r="J10129" s="1">
        <v>6.2499560000000002E-8</v>
      </c>
      <c r="K10129" s="1">
        <v>8.9672280000000004E-7</v>
      </c>
      <c r="L10129" s="1">
        <v>7.650437E-7</v>
      </c>
      <c r="M10129" s="1">
        <v>1.5066449999999999E-4</v>
      </c>
      <c r="N10129" s="1">
        <v>2.9093010000000002E-9</v>
      </c>
      <c r="O10129" s="1">
        <v>2.67655692E-9</v>
      </c>
      <c r="P10129" s="1">
        <v>1.9477159999999999E-9</v>
      </c>
      <c r="Q10129" s="1">
        <v>9.1822532200001496E-10</v>
      </c>
      <c r="R10129" s="1">
        <v>3.65</v>
      </c>
      <c r="S10129" s="1">
        <v>3.65</v>
      </c>
      <c r="T10129" s="1">
        <v>0.01</v>
      </c>
      <c r="U10129" s="1">
        <v>178.85</v>
      </c>
      <c r="V10129" s="1">
        <f t="shared" si="633"/>
        <v>9.5629359232103819E-2</v>
      </c>
      <c r="W10129" s="1">
        <f t="shared" si="634"/>
        <v>1.4163999389247715</v>
      </c>
      <c r="X10129" s="1">
        <f t="shared" si="635"/>
        <v>365</v>
      </c>
    </row>
    <row r="10130" spans="1:24" hidden="1" x14ac:dyDescent="0.3">
      <c r="A10130" s="18" t="str">
        <f t="shared" si="632"/>
        <v>OFF - Military - Compressor (Military)_2013_100</v>
      </c>
      <c r="B10130" s="1" t="s">
        <v>40</v>
      </c>
      <c r="C10130" s="1">
        <v>2020</v>
      </c>
      <c r="D10130" s="1" t="s">
        <v>185</v>
      </c>
      <c r="E10130" s="1">
        <v>2013</v>
      </c>
      <c r="F10130" s="1">
        <v>100</v>
      </c>
      <c r="G10130" s="1" t="s">
        <v>5</v>
      </c>
      <c r="H10130" s="1">
        <v>1.76165763888888E-6</v>
      </c>
      <c r="I10130" s="1">
        <v>2.09651818181818E-6</v>
      </c>
      <c r="J10130" s="1">
        <v>2.5367869999999999E-6</v>
      </c>
      <c r="K10130" s="1">
        <v>4.7048619999999997E-5</v>
      </c>
      <c r="L10130" s="1">
        <v>3.589614E-5</v>
      </c>
      <c r="M10130" s="1">
        <v>8.2411940000000003E-3</v>
      </c>
      <c r="N10130" s="1">
        <v>1.5439139999999999E-7</v>
      </c>
      <c r="O10130" s="1">
        <v>1.4204008799999999E-7</v>
      </c>
      <c r="P10130" s="1">
        <v>9.6673440000000003E-8</v>
      </c>
      <c r="Q10130" s="1">
        <v>6.8866899150001099E-8</v>
      </c>
      <c r="R10130" s="1">
        <v>273.75</v>
      </c>
      <c r="S10130" s="1">
        <v>113.15</v>
      </c>
      <c r="T10130" s="1">
        <v>0.38</v>
      </c>
      <c r="U10130" s="1">
        <v>8033.65</v>
      </c>
      <c r="V10130" s="1">
        <f t="shared" si="633"/>
        <v>8.6412053688232543E-2</v>
      </c>
      <c r="W10130" s="1">
        <f t="shared" si="634"/>
        <v>1.4795288701909859</v>
      </c>
      <c r="X10130" s="1">
        <f t="shared" si="635"/>
        <v>297.76315789473688</v>
      </c>
    </row>
    <row r="10131" spans="1:24" hidden="1" x14ac:dyDescent="0.3">
      <c r="A10131" s="18" t="str">
        <f t="shared" si="632"/>
        <v>OFF - Military - Compressor (Military)_2013_175</v>
      </c>
      <c r="B10131" s="1" t="s">
        <v>40</v>
      </c>
      <c r="C10131" s="1">
        <v>2020</v>
      </c>
      <c r="D10131" s="1" t="s">
        <v>185</v>
      </c>
      <c r="E10131" s="1">
        <v>2013</v>
      </c>
      <c r="F10131" s="1">
        <v>175</v>
      </c>
      <c r="G10131" s="1" t="s">
        <v>5</v>
      </c>
      <c r="H10131" s="1">
        <v>1.07228888888888E-7</v>
      </c>
      <c r="I10131" s="1">
        <v>1.27611239669421E-7</v>
      </c>
      <c r="J10131" s="1">
        <v>1.544096E-7</v>
      </c>
      <c r="K10131" s="1">
        <v>2.594426E-6</v>
      </c>
      <c r="L10131" s="1">
        <v>2.0036160000000002E-6</v>
      </c>
      <c r="M10131" s="1">
        <v>5.1348910000000004E-4</v>
      </c>
      <c r="N10131" s="1">
        <v>8.6220629999999996E-9</v>
      </c>
      <c r="O10131" s="1">
        <v>7.9322979599999992E-9</v>
      </c>
      <c r="P10131" s="1">
        <v>5.7776339999999997E-9</v>
      </c>
      <c r="Q10131" s="1">
        <v>4.5911266100000704E-9</v>
      </c>
      <c r="R10131" s="1">
        <v>18.25</v>
      </c>
      <c r="S10131" s="1">
        <v>3.65</v>
      </c>
      <c r="T10131" s="1">
        <v>0.01</v>
      </c>
      <c r="U10131" s="1">
        <v>609.54999999999995</v>
      </c>
      <c r="V10131" s="1">
        <f t="shared" si="633"/>
        <v>6.9321538491366103E-2</v>
      </c>
      <c r="W10131" s="1">
        <f t="shared" si="634"/>
        <v>1.0884130898322397</v>
      </c>
      <c r="X10131" s="1">
        <f t="shared" si="635"/>
        <v>365</v>
      </c>
    </row>
    <row r="10132" spans="1:24" hidden="1" x14ac:dyDescent="0.3">
      <c r="A10132" s="18" t="str">
        <f t="shared" si="632"/>
        <v>OFF - Military - Compressor (Military)_2013_300</v>
      </c>
      <c r="B10132" s="1" t="s">
        <v>40</v>
      </c>
      <c r="C10132" s="1">
        <v>2020</v>
      </c>
      <c r="D10132" s="1" t="s">
        <v>185</v>
      </c>
      <c r="E10132" s="1">
        <v>2013</v>
      </c>
      <c r="F10132" s="1">
        <v>300</v>
      </c>
      <c r="G10132" s="1" t="s">
        <v>5</v>
      </c>
      <c r="H10132" s="1">
        <v>2.29613333333333E-7</v>
      </c>
      <c r="I10132" s="1">
        <v>2.7325884297520601E-7</v>
      </c>
      <c r="J10132" s="1">
        <v>3.3064320000000002E-7</v>
      </c>
      <c r="K10132" s="1">
        <v>2.3607659999999998E-6</v>
      </c>
      <c r="L10132" s="1">
        <v>3.207218E-6</v>
      </c>
      <c r="M10132" s="1">
        <v>1.371354E-3</v>
      </c>
      <c r="N10132" s="1">
        <v>2.2409809999999999E-8</v>
      </c>
      <c r="O10132" s="1">
        <v>2.06170252E-8</v>
      </c>
      <c r="P10132" s="1">
        <v>1.5430089999999999E-8</v>
      </c>
      <c r="Q10132" s="1">
        <v>1.10187038640001E-8</v>
      </c>
      <c r="R10132" s="1">
        <v>43.8</v>
      </c>
      <c r="S10132" s="1">
        <v>7.3</v>
      </c>
      <c r="T10132" s="1">
        <v>0.02</v>
      </c>
      <c r="U10132" s="1">
        <v>1627.9</v>
      </c>
      <c r="V10132" s="1">
        <f t="shared" si="633"/>
        <v>5.5582119376045534E-2</v>
      </c>
      <c r="W10132" s="1">
        <f t="shared" si="634"/>
        <v>0.65236305548280715</v>
      </c>
      <c r="X10132" s="1">
        <f t="shared" si="635"/>
        <v>365</v>
      </c>
    </row>
    <row r="10133" spans="1:24" hidden="1" x14ac:dyDescent="0.3">
      <c r="A10133" s="18" t="str">
        <f t="shared" si="632"/>
        <v>OFF - Military - Compressor (Military)_2013_600</v>
      </c>
      <c r="B10133" s="1" t="s">
        <v>40</v>
      </c>
      <c r="C10133" s="1">
        <v>2020</v>
      </c>
      <c r="D10133" s="1" t="s">
        <v>185</v>
      </c>
      <c r="E10133" s="1">
        <v>2013</v>
      </c>
      <c r="F10133" s="1">
        <v>600</v>
      </c>
      <c r="G10133" s="1" t="s">
        <v>5</v>
      </c>
      <c r="H10133" s="1">
        <v>1.3442166666666599E-6</v>
      </c>
      <c r="I10133" s="1">
        <v>1.59972892561983E-6</v>
      </c>
      <c r="J10133" s="1">
        <v>1.935672E-6</v>
      </c>
      <c r="K10133" s="1">
        <v>1.361373E-5</v>
      </c>
      <c r="L10133" s="1">
        <v>1.877589E-5</v>
      </c>
      <c r="M10133" s="1">
        <v>8.0282659999999992E-3</v>
      </c>
      <c r="N10133" s="1">
        <v>1.3119290000000001E-7</v>
      </c>
      <c r="O10133" s="1">
        <v>1.2069746799999999E-7</v>
      </c>
      <c r="P10133" s="1">
        <v>7.8800059999999997E-8</v>
      </c>
      <c r="Q10133" s="1">
        <v>6.7030448506001094E-8</v>
      </c>
      <c r="R10133" s="1">
        <v>266.45</v>
      </c>
      <c r="S10133" s="1">
        <v>21.9</v>
      </c>
      <c r="T10133" s="1">
        <v>7.0000000000000007E-2</v>
      </c>
      <c r="U10133" s="1">
        <v>8168.7</v>
      </c>
      <c r="V10133" s="1">
        <f t="shared" si="633"/>
        <v>6.4845829734535523E-2</v>
      </c>
      <c r="W10133" s="1">
        <f t="shared" si="634"/>
        <v>0.76109029883461132</v>
      </c>
      <c r="X10133" s="1">
        <f t="shared" si="635"/>
        <v>312.85714285714283</v>
      </c>
    </row>
    <row r="10134" spans="1:24" hidden="1" x14ac:dyDescent="0.3">
      <c r="A10134" s="18" t="str">
        <f t="shared" si="632"/>
        <v>OFF - Military - Compressor (Military)_2014_50</v>
      </c>
      <c r="B10134" s="1" t="s">
        <v>40</v>
      </c>
      <c r="C10134" s="1">
        <v>2020</v>
      </c>
      <c r="D10134" s="1" t="s">
        <v>185</v>
      </c>
      <c r="E10134" s="1">
        <v>2014</v>
      </c>
      <c r="F10134" s="1">
        <v>50</v>
      </c>
      <c r="G10134" s="1" t="s">
        <v>5</v>
      </c>
      <c r="H10134" s="1">
        <v>4.16547430555555E-8</v>
      </c>
      <c r="I10134" s="1">
        <v>4.9572586776859501E-8</v>
      </c>
      <c r="J10134" s="1">
        <v>5.9982829999999994E-8</v>
      </c>
      <c r="K10134" s="1">
        <v>8.9429909999999997E-7</v>
      </c>
      <c r="L10134" s="1">
        <v>7.7749719999999997E-7</v>
      </c>
      <c r="M10134" s="1">
        <v>1.540278E-4</v>
      </c>
      <c r="N10134" s="1">
        <v>2.8911149999999999E-9</v>
      </c>
      <c r="O10134" s="1">
        <v>2.6598257999999998E-9</v>
      </c>
      <c r="P10134" s="1">
        <v>1.991195E-9</v>
      </c>
      <c r="Q10134" s="1">
        <v>9.1822532200001496E-10</v>
      </c>
      <c r="R10134" s="1">
        <v>3.65</v>
      </c>
      <c r="S10134" s="1">
        <v>3.65</v>
      </c>
      <c r="T10134" s="1">
        <v>0.01</v>
      </c>
      <c r="U10134" s="1">
        <v>178.85</v>
      </c>
      <c r="V10134" s="1">
        <f t="shared" si="633"/>
        <v>9.1778559686311684E-2</v>
      </c>
      <c r="W10134" s="1">
        <f t="shared" si="634"/>
        <v>1.4394563168014858</v>
      </c>
      <c r="X10134" s="1">
        <f t="shared" si="635"/>
        <v>365</v>
      </c>
    </row>
    <row r="10135" spans="1:24" hidden="1" x14ac:dyDescent="0.3">
      <c r="A10135" s="18" t="str">
        <f t="shared" si="632"/>
        <v>OFF - Military - Compressor (Military)_2014_100</v>
      </c>
      <c r="B10135" s="1" t="s">
        <v>40</v>
      </c>
      <c r="C10135" s="1">
        <v>2020</v>
      </c>
      <c r="D10135" s="1" t="s">
        <v>185</v>
      </c>
      <c r="E10135" s="1">
        <v>2014</v>
      </c>
      <c r="F10135" s="1">
        <v>100</v>
      </c>
      <c r="G10135" s="1" t="s">
        <v>5</v>
      </c>
      <c r="H10135" s="1">
        <v>1.71517013888888E-6</v>
      </c>
      <c r="I10135" s="1">
        <v>2.0411942148760299E-6</v>
      </c>
      <c r="J10135" s="1">
        <v>2.4698449999999998E-6</v>
      </c>
      <c r="K10135" s="1">
        <v>4.7738660000000001E-5</v>
      </c>
      <c r="L10135" s="1">
        <v>3.6554950000000001E-5</v>
      </c>
      <c r="M10135" s="1">
        <v>8.4251670000000008E-3</v>
      </c>
      <c r="N10135" s="1">
        <v>1.5389710000000001E-7</v>
      </c>
      <c r="O10135" s="1">
        <v>1.4158533199999999E-7</v>
      </c>
      <c r="P10135" s="1">
        <v>9.8831529999999997E-8</v>
      </c>
      <c r="Q10135" s="1">
        <v>7.0703349794001104E-8</v>
      </c>
      <c r="R10135" s="1">
        <v>281.05</v>
      </c>
      <c r="S10135" s="1">
        <v>116.8</v>
      </c>
      <c r="T10135" s="1">
        <v>0.38</v>
      </c>
      <c r="U10135" s="1">
        <v>8292.7999999999993</v>
      </c>
      <c r="V10135" s="1">
        <f t="shared" si="633"/>
        <v>8.1502651545414403E-2</v>
      </c>
      <c r="W10135" s="1">
        <f t="shared" si="634"/>
        <v>1.459599155434111</v>
      </c>
      <c r="X10135" s="1">
        <f t="shared" si="635"/>
        <v>307.36842105263156</v>
      </c>
    </row>
    <row r="10136" spans="1:24" hidden="1" x14ac:dyDescent="0.3">
      <c r="A10136" s="18" t="str">
        <f t="shared" si="632"/>
        <v>OFF - Military - Compressor (Military)_2014_175</v>
      </c>
      <c r="B10136" s="1" t="s">
        <v>40</v>
      </c>
      <c r="C10136" s="1">
        <v>2020</v>
      </c>
      <c r="D10136" s="1" t="s">
        <v>185</v>
      </c>
      <c r="E10136" s="1">
        <v>2014</v>
      </c>
      <c r="F10136" s="1">
        <v>175</v>
      </c>
      <c r="G10136" s="1" t="s">
        <v>5</v>
      </c>
      <c r="H10136" s="1">
        <v>1.04599722222222E-7</v>
      </c>
      <c r="I10136" s="1">
        <v>1.2448231404958599E-7</v>
      </c>
      <c r="J10136" s="1">
        <v>1.5062359999999999E-7</v>
      </c>
      <c r="K10136" s="1">
        <v>2.6325560000000001E-6</v>
      </c>
      <c r="L10136" s="1">
        <v>2.040777E-6</v>
      </c>
      <c r="M10136" s="1">
        <v>5.2495199999999997E-4</v>
      </c>
      <c r="N10136" s="1">
        <v>8.6964849999999997E-9</v>
      </c>
      <c r="O10136" s="1">
        <v>8.0007661999999999E-9</v>
      </c>
      <c r="P10136" s="1">
        <v>5.9066100000000001E-9</v>
      </c>
      <c r="Q10136" s="1">
        <v>4.5911266100000704E-9</v>
      </c>
      <c r="R10136" s="1">
        <v>18.25</v>
      </c>
      <c r="S10136" s="1">
        <v>3.65</v>
      </c>
      <c r="T10136" s="1">
        <v>0.01</v>
      </c>
      <c r="U10136" s="1">
        <v>609.54999999999995</v>
      </c>
      <c r="V10136" s="1">
        <f t="shared" si="633"/>
        <v>6.7621829763875457E-2</v>
      </c>
      <c r="W10136" s="1">
        <f t="shared" si="634"/>
        <v>1.108599851582623</v>
      </c>
      <c r="X10136" s="1">
        <f t="shared" si="635"/>
        <v>365</v>
      </c>
    </row>
    <row r="10137" spans="1:24" hidden="1" x14ac:dyDescent="0.3">
      <c r="A10137" s="18" t="str">
        <f t="shared" si="632"/>
        <v>OFF - Military - Compressor (Military)_2014_300</v>
      </c>
      <c r="B10137" s="1" t="s">
        <v>40</v>
      </c>
      <c r="C10137" s="1">
        <v>2020</v>
      </c>
      <c r="D10137" s="1" t="s">
        <v>185</v>
      </c>
      <c r="E10137" s="1">
        <v>2014</v>
      </c>
      <c r="F10137" s="1">
        <v>300</v>
      </c>
      <c r="G10137" s="1" t="s">
        <v>5</v>
      </c>
      <c r="H10137" s="1">
        <v>1.5365604166666599E-7</v>
      </c>
      <c r="I10137" s="1">
        <v>1.82863388429752E-7</v>
      </c>
      <c r="J10137" s="1">
        <v>2.2126469999999999E-7</v>
      </c>
      <c r="K10137" s="1">
        <v>2.3954820000000001E-6</v>
      </c>
      <c r="L10137" s="1">
        <v>6.4985750000000001E-7</v>
      </c>
      <c r="M10137" s="1">
        <v>1.4019670000000001E-3</v>
      </c>
      <c r="N10137" s="1">
        <v>2.267361E-8</v>
      </c>
      <c r="O10137" s="1">
        <v>2.08597212E-8</v>
      </c>
      <c r="P10137" s="1">
        <v>1.577454E-8</v>
      </c>
      <c r="Q10137" s="1">
        <v>1.1936929186000101E-8</v>
      </c>
      <c r="R10137" s="1">
        <v>47.45</v>
      </c>
      <c r="S10137" s="1">
        <v>7.3</v>
      </c>
      <c r="T10137" s="1">
        <v>0.02</v>
      </c>
      <c r="U10137" s="1">
        <v>1627.9</v>
      </c>
      <c r="V10137" s="1">
        <f t="shared" si="633"/>
        <v>3.7195263562368512E-2</v>
      </c>
      <c r="W10137" s="1">
        <f t="shared" si="634"/>
        <v>0.13218403748308297</v>
      </c>
      <c r="X10137" s="1">
        <f t="shared" si="635"/>
        <v>365</v>
      </c>
    </row>
    <row r="10138" spans="1:24" hidden="1" x14ac:dyDescent="0.3">
      <c r="A10138" s="18" t="str">
        <f t="shared" si="632"/>
        <v>OFF - Military - Compressor (Military)_2014_600</v>
      </c>
      <c r="B10138" s="1" t="s">
        <v>40</v>
      </c>
      <c r="C10138" s="1">
        <v>2020</v>
      </c>
      <c r="D10138" s="1" t="s">
        <v>185</v>
      </c>
      <c r="E10138" s="1">
        <v>2014</v>
      </c>
      <c r="F10138" s="1">
        <v>600</v>
      </c>
      <c r="G10138" s="1" t="s">
        <v>5</v>
      </c>
      <c r="H10138" s="1">
        <v>8.9954236111111098E-7</v>
      </c>
      <c r="I10138" s="1">
        <v>1.07052975206611E-6</v>
      </c>
      <c r="J10138" s="1">
        <v>1.295341E-6</v>
      </c>
      <c r="K10138" s="1">
        <v>1.3838780000000001E-5</v>
      </c>
      <c r="L10138" s="1">
        <v>3.8044360000000001E-6</v>
      </c>
      <c r="M10138" s="1">
        <v>8.2074850000000005E-3</v>
      </c>
      <c r="N10138" s="1">
        <v>1.3273730000000001E-7</v>
      </c>
      <c r="O10138" s="1">
        <v>1.2211831599999999E-7</v>
      </c>
      <c r="P10138" s="1">
        <v>8.0559150000000002E-8</v>
      </c>
      <c r="Q10138" s="1">
        <v>6.7948673828001096E-8</v>
      </c>
      <c r="R10138" s="1">
        <v>270.10000000000002</v>
      </c>
      <c r="S10138" s="1">
        <v>21.9</v>
      </c>
      <c r="T10138" s="1">
        <v>7.0000000000000007E-2</v>
      </c>
      <c r="U10138" s="1">
        <v>8168.7</v>
      </c>
      <c r="V10138" s="1">
        <f t="shared" si="633"/>
        <v>4.3394470723429779E-2</v>
      </c>
      <c r="W10138" s="1">
        <f t="shared" si="634"/>
        <v>0.15421475797616802</v>
      </c>
      <c r="X10138" s="1">
        <f t="shared" si="635"/>
        <v>312.85714285714283</v>
      </c>
    </row>
    <row r="10139" spans="1:24" hidden="1" x14ac:dyDescent="0.3">
      <c r="A10139" s="18" t="str">
        <f t="shared" si="632"/>
        <v>OFF - Military - Compressor (Military)_2015_50</v>
      </c>
      <c r="B10139" s="1" t="s">
        <v>40</v>
      </c>
      <c r="C10139" s="1">
        <v>2020</v>
      </c>
      <c r="D10139" s="1" t="s">
        <v>185</v>
      </c>
      <c r="E10139" s="1">
        <v>2015</v>
      </c>
      <c r="F10139" s="1">
        <v>50</v>
      </c>
      <c r="G10139" s="1" t="s">
        <v>5</v>
      </c>
      <c r="H10139" s="1">
        <v>3.9618256944444403E-8</v>
      </c>
      <c r="I10139" s="1">
        <v>4.7149000000000001E-8</v>
      </c>
      <c r="J10139" s="1">
        <v>5.7050289999999998E-8</v>
      </c>
      <c r="K10139" s="1">
        <v>8.8708630000000001E-7</v>
      </c>
      <c r="L10139" s="1">
        <v>7.8637190000000003E-7</v>
      </c>
      <c r="M10139" s="1">
        <v>1.5671820000000001E-4</v>
      </c>
      <c r="N10139" s="1">
        <v>2.8570309999999999E-9</v>
      </c>
      <c r="O10139" s="1">
        <v>2.6284685200000002E-9</v>
      </c>
      <c r="P10139" s="1">
        <v>2.0259750000000001E-9</v>
      </c>
      <c r="Q10139" s="1">
        <v>9.1822532200001496E-10</v>
      </c>
      <c r="R10139" s="1">
        <v>3.65</v>
      </c>
      <c r="S10139" s="1">
        <v>3.65</v>
      </c>
      <c r="T10139" s="1">
        <v>0.01</v>
      </c>
      <c r="U10139" s="1">
        <v>178.85</v>
      </c>
      <c r="V10139" s="1">
        <f t="shared" si="633"/>
        <v>8.7291537359714289E-2</v>
      </c>
      <c r="W10139" s="1">
        <f t="shared" si="634"/>
        <v>1.4558869135608286</v>
      </c>
      <c r="X10139" s="1">
        <f t="shared" si="635"/>
        <v>365</v>
      </c>
    </row>
    <row r="10140" spans="1:24" hidden="1" x14ac:dyDescent="0.3">
      <c r="A10140" s="18" t="str">
        <f t="shared" si="632"/>
        <v>OFF - Military - Compressor (Military)_2015_100</v>
      </c>
      <c r="B10140" s="1" t="s">
        <v>40</v>
      </c>
      <c r="C10140" s="1">
        <v>2020</v>
      </c>
      <c r="D10140" s="1" t="s">
        <v>185</v>
      </c>
      <c r="E10140" s="1">
        <v>2015</v>
      </c>
      <c r="F10140" s="1">
        <v>100</v>
      </c>
      <c r="G10140" s="1" t="s">
        <v>5</v>
      </c>
      <c r="H10140" s="1">
        <v>1.27656041666666E-6</v>
      </c>
      <c r="I10140" s="1">
        <v>1.5192123966942101E-6</v>
      </c>
      <c r="J10140" s="1">
        <v>1.8382470000000001E-6</v>
      </c>
      <c r="K10140" s="1">
        <v>4.8205950000000002E-5</v>
      </c>
      <c r="L10140" s="1">
        <v>2.0503600000000001E-5</v>
      </c>
      <c r="M10140" s="1">
        <v>8.5723259999999999E-3</v>
      </c>
      <c r="N10140" s="1">
        <v>1.525754E-7</v>
      </c>
      <c r="O10140" s="1">
        <v>1.4036936799999999E-7</v>
      </c>
      <c r="P10140" s="1">
        <v>1.005578E-7</v>
      </c>
      <c r="Q10140" s="1">
        <v>7.1621575116001094E-8</v>
      </c>
      <c r="R10140" s="1">
        <v>284.7</v>
      </c>
      <c r="S10140" s="1">
        <v>116.8</v>
      </c>
      <c r="T10140" s="1">
        <v>0.39</v>
      </c>
      <c r="U10140" s="1">
        <v>8292.7999999999993</v>
      </c>
      <c r="V10140" s="1">
        <f t="shared" si="633"/>
        <v>6.0660488692773497E-2</v>
      </c>
      <c r="W10140" s="1">
        <f t="shared" si="634"/>
        <v>0.8186863131630282</v>
      </c>
      <c r="X10140" s="1">
        <f t="shared" si="635"/>
        <v>299.48717948717945</v>
      </c>
    </row>
    <row r="10141" spans="1:24" hidden="1" x14ac:dyDescent="0.3">
      <c r="A10141" s="18" t="str">
        <f t="shared" si="632"/>
        <v>OFF - Military - Compressor (Military)_2015_175</v>
      </c>
      <c r="B10141" s="1" t="s">
        <v>40</v>
      </c>
      <c r="C10141" s="1">
        <v>2020</v>
      </c>
      <c r="D10141" s="1" t="s">
        <v>185</v>
      </c>
      <c r="E10141" s="1">
        <v>2015</v>
      </c>
      <c r="F10141" s="1">
        <v>175</v>
      </c>
      <c r="G10141" s="1" t="s">
        <v>5</v>
      </c>
      <c r="H10141" s="1">
        <v>5.5784368055555498E-8</v>
      </c>
      <c r="I10141" s="1">
        <v>6.6388008264462798E-8</v>
      </c>
      <c r="J10141" s="1">
        <v>8.0329489999999995E-8</v>
      </c>
      <c r="K10141" s="1">
        <v>2.6584069999999998E-6</v>
      </c>
      <c r="L10141" s="1">
        <v>2.4658020000000001E-7</v>
      </c>
      <c r="M10141" s="1">
        <v>5.3412119999999999E-4</v>
      </c>
      <c r="N10141" s="1">
        <v>8.7282719999999995E-9</v>
      </c>
      <c r="O10141" s="1">
        <v>8.0300102399999908E-9</v>
      </c>
      <c r="P10141" s="1">
        <v>6.0097810000000002E-9</v>
      </c>
      <c r="Q10141" s="1">
        <v>4.5911266100000704E-9</v>
      </c>
      <c r="R10141" s="1">
        <v>18.25</v>
      </c>
      <c r="S10141" s="1">
        <v>3.65</v>
      </c>
      <c r="T10141" s="1">
        <v>0.01</v>
      </c>
      <c r="U10141" s="1">
        <v>609.54999999999995</v>
      </c>
      <c r="V10141" s="1">
        <f t="shared" si="633"/>
        <v>3.6063585638631455E-2</v>
      </c>
      <c r="W10141" s="1">
        <f t="shared" si="634"/>
        <v>0.13394838001565748</v>
      </c>
      <c r="X10141" s="1">
        <f t="shared" si="635"/>
        <v>365</v>
      </c>
    </row>
    <row r="10142" spans="1:24" hidden="1" x14ac:dyDescent="0.3">
      <c r="A10142" s="18" t="str">
        <f t="shared" si="632"/>
        <v>OFF - Military - Compressor (Military)_2015_300</v>
      </c>
      <c r="B10142" s="1" t="s">
        <v>40</v>
      </c>
      <c r="C10142" s="1">
        <v>2020</v>
      </c>
      <c r="D10142" s="1" t="s">
        <v>185</v>
      </c>
      <c r="E10142" s="1">
        <v>2015</v>
      </c>
      <c r="F10142" s="1">
        <v>300</v>
      </c>
      <c r="G10142" s="1" t="s">
        <v>5</v>
      </c>
      <c r="H10142" s="1">
        <v>1.4898104166666601E-7</v>
      </c>
      <c r="I10142" s="1">
        <v>1.77299752066115E-7</v>
      </c>
      <c r="J10142" s="1">
        <v>2.145327E-7</v>
      </c>
      <c r="K10142" s="1">
        <v>2.4190259999999999E-6</v>
      </c>
      <c r="L10142" s="1">
        <v>6.5853159999999999E-7</v>
      </c>
      <c r="M10142" s="1">
        <v>1.426456E-3</v>
      </c>
      <c r="N10142" s="1">
        <v>2.2829060000000001E-8</v>
      </c>
      <c r="O10142" s="1">
        <v>2.1002735200000001E-8</v>
      </c>
      <c r="P10142" s="1">
        <v>1.6050070000000001E-8</v>
      </c>
      <c r="Q10142" s="1">
        <v>1.1936929186000101E-8</v>
      </c>
      <c r="R10142" s="1">
        <v>47.45</v>
      </c>
      <c r="S10142" s="1">
        <v>7.3</v>
      </c>
      <c r="T10142" s="1">
        <v>0.02</v>
      </c>
      <c r="U10142" s="1">
        <v>1627.9</v>
      </c>
      <c r="V10142" s="1">
        <f t="shared" si="633"/>
        <v>3.6063594053848201E-2</v>
      </c>
      <c r="W10142" s="1">
        <f t="shared" si="634"/>
        <v>0.13394838975959281</v>
      </c>
      <c r="X10142" s="1">
        <f t="shared" si="635"/>
        <v>365</v>
      </c>
    </row>
    <row r="10143" spans="1:24" hidden="1" x14ac:dyDescent="0.3">
      <c r="A10143" s="18" t="str">
        <f t="shared" si="632"/>
        <v>OFF - Military - Compressor (Military)_2015_600</v>
      </c>
      <c r="B10143" s="1" t="s">
        <v>40</v>
      </c>
      <c r="C10143" s="1">
        <v>2020</v>
      </c>
      <c r="D10143" s="1" t="s">
        <v>185</v>
      </c>
      <c r="E10143" s="1">
        <v>2015</v>
      </c>
      <c r="F10143" s="1">
        <v>600</v>
      </c>
      <c r="G10143" s="1" t="s">
        <v>5</v>
      </c>
      <c r="H10143" s="1">
        <v>8.7217361111111101E-7</v>
      </c>
      <c r="I10143" s="1">
        <v>1.0379586776859499E-6</v>
      </c>
      <c r="J10143" s="1">
        <v>1.2559300000000001E-6</v>
      </c>
      <c r="K10143" s="1">
        <v>1.4000259999999999E-5</v>
      </c>
      <c r="L10143" s="1">
        <v>3.8552150000000002E-6</v>
      </c>
      <c r="M10143" s="1">
        <v>8.3508430000000002E-3</v>
      </c>
      <c r="N10143" s="1">
        <v>1.3364730000000001E-7</v>
      </c>
      <c r="O10143" s="1">
        <v>1.22955516E-7</v>
      </c>
      <c r="P10143" s="1">
        <v>8.1966250000000001E-8</v>
      </c>
      <c r="Q10143" s="1">
        <v>6.8866899150001099E-8</v>
      </c>
      <c r="R10143" s="1">
        <v>273.75</v>
      </c>
      <c r="S10143" s="1">
        <v>21.9</v>
      </c>
      <c r="T10143" s="1">
        <v>7.0000000000000007E-2</v>
      </c>
      <c r="U10143" s="1">
        <v>8168.7</v>
      </c>
      <c r="V10143" s="1">
        <f t="shared" si="633"/>
        <v>4.2074185574051487E-2</v>
      </c>
      <c r="W10143" s="1">
        <f t="shared" si="634"/>
        <v>0.15627311069790439</v>
      </c>
      <c r="X10143" s="1">
        <f t="shared" si="635"/>
        <v>312.85714285714283</v>
      </c>
    </row>
    <row r="10144" spans="1:24" hidden="1" x14ac:dyDescent="0.3">
      <c r="A10144" s="18" t="str">
        <f t="shared" si="632"/>
        <v>OFF - Military - Compressor (Military)_2016_50</v>
      </c>
      <c r="B10144" s="1" t="s">
        <v>40</v>
      </c>
      <c r="C10144" s="1">
        <v>2020</v>
      </c>
      <c r="D10144" s="1" t="s">
        <v>185</v>
      </c>
      <c r="E10144" s="1">
        <v>2016</v>
      </c>
      <c r="F10144" s="1">
        <v>50</v>
      </c>
      <c r="G10144" s="1" t="s">
        <v>5</v>
      </c>
      <c r="H10144" s="1">
        <v>3.7368069444444401E-8</v>
      </c>
      <c r="I10144" s="1">
        <v>4.4471090909090899E-8</v>
      </c>
      <c r="J10144" s="1">
        <v>5.3810020000000003E-8</v>
      </c>
      <c r="K10144" s="1">
        <v>8.7630349999999997E-7</v>
      </c>
      <c r="L10144" s="1">
        <v>7.925654E-7</v>
      </c>
      <c r="M10144" s="1">
        <v>1.5890340000000001E-4</v>
      </c>
      <c r="N10144" s="1">
        <v>2.8111060000000002E-9</v>
      </c>
      <c r="O10144" s="1">
        <v>2.5862175199999999E-9</v>
      </c>
      <c r="P10144" s="1">
        <v>2.0542249999999999E-9</v>
      </c>
      <c r="Q10144" s="1">
        <v>9.1822532200001496E-10</v>
      </c>
      <c r="R10144" s="1">
        <v>3.65</v>
      </c>
      <c r="S10144" s="1">
        <v>3.65</v>
      </c>
      <c r="T10144" s="1">
        <v>0.01</v>
      </c>
      <c r="U10144" s="1">
        <v>178.85</v>
      </c>
      <c r="V10144" s="1">
        <f t="shared" si="633"/>
        <v>8.2333663354857131E-2</v>
      </c>
      <c r="W10144" s="1">
        <f t="shared" si="634"/>
        <v>1.4673535435346858</v>
      </c>
      <c r="X10144" s="1">
        <f t="shared" si="635"/>
        <v>365</v>
      </c>
    </row>
    <row r="10145" spans="1:24" hidden="1" x14ac:dyDescent="0.3">
      <c r="A10145" s="18" t="str">
        <f t="shared" si="632"/>
        <v>OFF - Military - Compressor (Military)_2016_100</v>
      </c>
      <c r="B10145" s="1" t="s">
        <v>40</v>
      </c>
      <c r="C10145" s="1">
        <v>2020</v>
      </c>
      <c r="D10145" s="1" t="s">
        <v>185</v>
      </c>
      <c r="E10145" s="1">
        <v>2016</v>
      </c>
      <c r="F10145" s="1">
        <v>100</v>
      </c>
      <c r="G10145" s="1" t="s">
        <v>5</v>
      </c>
      <c r="H10145" s="1">
        <v>1.2276750000000001E-6</v>
      </c>
      <c r="I10145" s="1">
        <v>1.4610347107437999E-6</v>
      </c>
      <c r="J10145" s="1">
        <v>1.767852E-6</v>
      </c>
      <c r="K10145" s="1">
        <v>4.8506449999999997E-5</v>
      </c>
      <c r="L10145" s="1">
        <v>2.070772E-5</v>
      </c>
      <c r="M10145" s="1">
        <v>8.6918550000000001E-3</v>
      </c>
      <c r="N10145" s="1">
        <v>1.5063720000000001E-7</v>
      </c>
      <c r="O10145" s="1">
        <v>1.3858622400000001E-7</v>
      </c>
      <c r="P10145" s="1">
        <v>1.019599E-7</v>
      </c>
      <c r="Q10145" s="1">
        <v>7.2539800438001097E-8</v>
      </c>
      <c r="R10145" s="1">
        <v>288.35000000000002</v>
      </c>
      <c r="S10145" s="1">
        <v>120.45</v>
      </c>
      <c r="T10145" s="1">
        <v>0.4</v>
      </c>
      <c r="U10145" s="1">
        <v>8551.9500000000007</v>
      </c>
      <c r="V10145" s="1">
        <f t="shared" si="633"/>
        <v>5.6569713794156602E-2</v>
      </c>
      <c r="W10145" s="1">
        <f t="shared" si="634"/>
        <v>0.80178094682854451</v>
      </c>
      <c r="X10145" s="1">
        <f t="shared" si="635"/>
        <v>301.125</v>
      </c>
    </row>
    <row r="10146" spans="1:24" hidden="1" x14ac:dyDescent="0.3">
      <c r="A10146" s="18" t="str">
        <f t="shared" si="632"/>
        <v>OFF - Military - Compressor (Military)_2016_175</v>
      </c>
      <c r="B10146" s="1" t="s">
        <v>40</v>
      </c>
      <c r="C10146" s="1">
        <v>2020</v>
      </c>
      <c r="D10146" s="1" t="s">
        <v>185</v>
      </c>
      <c r="E10146" s="1">
        <v>2016</v>
      </c>
      <c r="F10146" s="1">
        <v>175</v>
      </c>
      <c r="G10146" s="1" t="s">
        <v>5</v>
      </c>
      <c r="H10146" s="1">
        <v>5.3768326388888801E-8</v>
      </c>
      <c r="I10146" s="1">
        <v>6.3988752066115704E-8</v>
      </c>
      <c r="J10146" s="1">
        <v>7.7426390000000006E-8</v>
      </c>
      <c r="K10146" s="1">
        <v>2.6750619999999998E-6</v>
      </c>
      <c r="L10146" s="1">
        <v>2.4900210000000001E-7</v>
      </c>
      <c r="M10146" s="1">
        <v>5.4156880000000003E-4</v>
      </c>
      <c r="N10146" s="1">
        <v>8.7281860000000002E-9</v>
      </c>
      <c r="O10146" s="1">
        <v>8.0299311200000006E-9</v>
      </c>
      <c r="P10146" s="1">
        <v>6.0935780000000002E-9</v>
      </c>
      <c r="Q10146" s="1">
        <v>4.5911266100000704E-9</v>
      </c>
      <c r="R10146" s="1">
        <v>18.25</v>
      </c>
      <c r="S10146" s="1">
        <v>3.65</v>
      </c>
      <c r="T10146" s="1">
        <v>0.01</v>
      </c>
      <c r="U10146" s="1">
        <v>609.54999999999995</v>
      </c>
      <c r="V10146" s="1">
        <f t="shared" si="633"/>
        <v>3.4760251141331522E-2</v>
      </c>
      <c r="W10146" s="1">
        <f t="shared" si="634"/>
        <v>0.13526401517841558</v>
      </c>
      <c r="X10146" s="1">
        <f t="shared" si="635"/>
        <v>365</v>
      </c>
    </row>
    <row r="10147" spans="1:24" hidden="1" x14ac:dyDescent="0.3">
      <c r="A10147" s="18" t="str">
        <f t="shared" si="632"/>
        <v>OFF - Military - Compressor (Military)_2016_300</v>
      </c>
      <c r="B10147" s="1" t="s">
        <v>40</v>
      </c>
      <c r="C10147" s="1">
        <v>2020</v>
      </c>
      <c r="D10147" s="1" t="s">
        <v>185</v>
      </c>
      <c r="E10147" s="1">
        <v>2016</v>
      </c>
      <c r="F10147" s="1">
        <v>300</v>
      </c>
      <c r="G10147" s="1" t="s">
        <v>5</v>
      </c>
      <c r="H10147" s="1">
        <v>1.4359680555555501E-7</v>
      </c>
      <c r="I10147" s="1">
        <v>1.7089206611570199E-7</v>
      </c>
      <c r="J10147" s="1">
        <v>2.067794E-7</v>
      </c>
      <c r="K10147" s="1">
        <v>2.434202E-6</v>
      </c>
      <c r="L10147" s="1">
        <v>6.6499960000000002E-7</v>
      </c>
      <c r="M10147" s="1">
        <v>1.4463449999999999E-3</v>
      </c>
      <c r="N10147" s="1">
        <v>2.2903440000000001E-8</v>
      </c>
      <c r="O10147" s="1">
        <v>2.10711648E-8</v>
      </c>
      <c r="P10147" s="1">
        <v>1.6273869999999999E-8</v>
      </c>
      <c r="Q10147" s="1">
        <v>1.1936929186000101E-8</v>
      </c>
      <c r="R10147" s="1">
        <v>47.45</v>
      </c>
      <c r="S10147" s="1">
        <v>7.3</v>
      </c>
      <c r="T10147" s="1">
        <v>0.02</v>
      </c>
      <c r="U10147" s="1">
        <v>1627.9</v>
      </c>
      <c r="V10147" s="1">
        <f t="shared" si="633"/>
        <v>3.4760240934357832E-2</v>
      </c>
      <c r="W10147" s="1">
        <f t="shared" si="634"/>
        <v>0.13526401103724303</v>
      </c>
      <c r="X10147" s="1">
        <f t="shared" si="635"/>
        <v>365</v>
      </c>
    </row>
    <row r="10148" spans="1:24" hidden="1" x14ac:dyDescent="0.3">
      <c r="A10148" s="18" t="str">
        <f t="shared" si="632"/>
        <v>OFF - Military - Compressor (Military)_2016_600</v>
      </c>
      <c r="B10148" s="1" t="s">
        <v>40</v>
      </c>
      <c r="C10148" s="1">
        <v>2020</v>
      </c>
      <c r="D10148" s="1" t="s">
        <v>185</v>
      </c>
      <c r="E10148" s="1">
        <v>2016</v>
      </c>
      <c r="F10148" s="1">
        <v>600</v>
      </c>
      <c r="G10148" s="1" t="s">
        <v>5</v>
      </c>
      <c r="H10148" s="1">
        <v>8.40653472222222E-7</v>
      </c>
      <c r="I10148" s="1">
        <v>1.0004471074380099E-6</v>
      </c>
      <c r="J10148" s="1">
        <v>1.210541E-6</v>
      </c>
      <c r="K10148" s="1">
        <v>1.4114120000000001E-5</v>
      </c>
      <c r="L10148" s="1">
        <v>3.8930809999999997E-6</v>
      </c>
      <c r="M10148" s="1">
        <v>8.4672819999999996E-3</v>
      </c>
      <c r="N10148" s="1">
        <v>1.3408269999999999E-7</v>
      </c>
      <c r="O10148" s="1">
        <v>1.23356084E-7</v>
      </c>
      <c r="P10148" s="1">
        <v>8.3109139999999998E-8</v>
      </c>
      <c r="Q10148" s="1">
        <v>6.9785124472001102E-8</v>
      </c>
      <c r="R10148" s="1">
        <v>277.39999999999998</v>
      </c>
      <c r="S10148" s="1">
        <v>21.9</v>
      </c>
      <c r="T10148" s="1">
        <v>7.0000000000000007E-2</v>
      </c>
      <c r="U10148" s="1">
        <v>8168.7</v>
      </c>
      <c r="V10148" s="1">
        <f t="shared" si="633"/>
        <v>4.0553634899236066E-2</v>
      </c>
      <c r="W10148" s="1">
        <f t="shared" si="634"/>
        <v>0.15780802836389365</v>
      </c>
      <c r="X10148" s="1">
        <f t="shared" si="635"/>
        <v>312.85714285714283</v>
      </c>
    </row>
    <row r="10149" spans="1:24" hidden="1" x14ac:dyDescent="0.3">
      <c r="A10149" s="18" t="str">
        <f t="shared" si="632"/>
        <v>OFF - Military - Compressor (Military)_2017_50</v>
      </c>
      <c r="B10149" s="1" t="s">
        <v>40</v>
      </c>
      <c r="C10149" s="1">
        <v>2020</v>
      </c>
      <c r="D10149" s="1" t="s">
        <v>185</v>
      </c>
      <c r="E10149" s="1">
        <v>2017</v>
      </c>
      <c r="F10149" s="1">
        <v>50</v>
      </c>
      <c r="G10149" s="1" t="s">
        <v>5</v>
      </c>
      <c r="H10149" s="1">
        <v>3.5114506944444398E-8</v>
      </c>
      <c r="I10149" s="1">
        <v>4.17891652892562E-8</v>
      </c>
      <c r="J10149" s="1">
        <v>5.0564890000000001E-8</v>
      </c>
      <c r="K10149" s="1">
        <v>8.667033E-7</v>
      </c>
      <c r="L10149" s="1">
        <v>8.0030749999999998E-7</v>
      </c>
      <c r="M10149" s="1">
        <v>1.6142740000000001E-4</v>
      </c>
      <c r="N10149" s="1">
        <v>2.7686329999999999E-9</v>
      </c>
      <c r="O10149" s="1">
        <v>2.5471423600000001E-9</v>
      </c>
      <c r="P10149" s="1">
        <v>2.0868540000000001E-9</v>
      </c>
      <c r="Q10149" s="1">
        <v>9.1822532200001496E-10</v>
      </c>
      <c r="R10149" s="1">
        <v>3.65</v>
      </c>
      <c r="S10149" s="1">
        <v>3.65</v>
      </c>
      <c r="T10149" s="1">
        <v>0.01</v>
      </c>
      <c r="U10149" s="1">
        <v>178.85</v>
      </c>
      <c r="V10149" s="1">
        <f t="shared" si="633"/>
        <v>7.7368353158675338E-2</v>
      </c>
      <c r="W10149" s="1">
        <f t="shared" si="634"/>
        <v>1.4816872475664287</v>
      </c>
      <c r="X10149" s="1">
        <f t="shared" si="635"/>
        <v>365</v>
      </c>
    </row>
    <row r="10150" spans="1:24" hidden="1" x14ac:dyDescent="0.3">
      <c r="A10150" s="18" t="str">
        <f t="shared" si="632"/>
        <v>OFF - Military - Compressor (Military)_2017_100</v>
      </c>
      <c r="B10150" s="1" t="s">
        <v>40</v>
      </c>
      <c r="C10150" s="1">
        <v>2020</v>
      </c>
      <c r="D10150" s="1" t="s">
        <v>185</v>
      </c>
      <c r="E10150" s="1">
        <v>2017</v>
      </c>
      <c r="F10150" s="1">
        <v>100</v>
      </c>
      <c r="G10150" s="1" t="s">
        <v>5</v>
      </c>
      <c r="H10150" s="1">
        <v>1.1794312499999999E-6</v>
      </c>
      <c r="I10150" s="1">
        <v>1.4036206611570201E-6</v>
      </c>
      <c r="J10150" s="1">
        <v>1.698381E-6</v>
      </c>
      <c r="K10150" s="1">
        <v>4.889938E-5</v>
      </c>
      <c r="L10150" s="1">
        <v>2.095357E-5</v>
      </c>
      <c r="M10150" s="1">
        <v>8.8299180000000008E-3</v>
      </c>
      <c r="N10150" s="1">
        <v>1.4889969999999999E-7</v>
      </c>
      <c r="O10150" s="1">
        <v>1.3698772399999999E-7</v>
      </c>
      <c r="P10150" s="1">
        <v>1.035795E-7</v>
      </c>
      <c r="Q10150" s="1">
        <v>7.3458025760001205E-8</v>
      </c>
      <c r="R10150" s="1">
        <v>292</v>
      </c>
      <c r="S10150" s="1">
        <v>120.45</v>
      </c>
      <c r="T10150" s="1">
        <v>0.4</v>
      </c>
      <c r="U10150" s="1">
        <v>8551.9500000000007</v>
      </c>
      <c r="V10150" s="1">
        <f t="shared" si="633"/>
        <v>5.4346702712349947E-2</v>
      </c>
      <c r="W10150" s="1">
        <f t="shared" si="634"/>
        <v>0.81129999797361485</v>
      </c>
      <c r="X10150" s="1">
        <f t="shared" si="635"/>
        <v>301.125</v>
      </c>
    </row>
    <row r="10151" spans="1:24" hidden="1" x14ac:dyDescent="0.3">
      <c r="A10151" s="18" t="str">
        <f t="shared" si="632"/>
        <v>OFF - Military - Compressor (Military)_2017_175</v>
      </c>
      <c r="B10151" s="1" t="s">
        <v>40</v>
      </c>
      <c r="C10151" s="1">
        <v>2020</v>
      </c>
      <c r="D10151" s="1" t="s">
        <v>185</v>
      </c>
      <c r="E10151" s="1">
        <v>2017</v>
      </c>
      <c r="F10151" s="1">
        <v>175</v>
      </c>
      <c r="G10151" s="1" t="s">
        <v>5</v>
      </c>
      <c r="H10151" s="1">
        <v>5.1784118055555502E-8</v>
      </c>
      <c r="I10151" s="1">
        <v>6.1627380165289204E-8</v>
      </c>
      <c r="J10151" s="1">
        <v>7.4569130000000006E-8</v>
      </c>
      <c r="K10151" s="1">
        <v>2.6968160000000002E-6</v>
      </c>
      <c r="L10151" s="1">
        <v>2.519247E-7</v>
      </c>
      <c r="M10151" s="1">
        <v>5.5017110000000005E-4</v>
      </c>
      <c r="N10151" s="1">
        <v>8.743101E-9</v>
      </c>
      <c r="O10151" s="1">
        <v>8.0436529200000006E-9</v>
      </c>
      <c r="P10151" s="1">
        <v>6.1903689999999997E-9</v>
      </c>
      <c r="Q10151" s="1">
        <v>4.5911266100000704E-9</v>
      </c>
      <c r="R10151" s="1">
        <v>18.25</v>
      </c>
      <c r="S10151" s="1">
        <v>3.65</v>
      </c>
      <c r="T10151" s="1">
        <v>0.01</v>
      </c>
      <c r="U10151" s="1">
        <v>609.54999999999995</v>
      </c>
      <c r="V10151" s="1">
        <f t="shared" si="633"/>
        <v>3.3477496318640144E-2</v>
      </c>
      <c r="W10151" s="1">
        <f t="shared" si="634"/>
        <v>0.1368516427958551</v>
      </c>
      <c r="X10151" s="1">
        <f t="shared" si="635"/>
        <v>365</v>
      </c>
    </row>
    <row r="10152" spans="1:24" hidden="1" x14ac:dyDescent="0.3">
      <c r="A10152" s="18" t="str">
        <f t="shared" si="632"/>
        <v>OFF - Military - Compressor (Military)_2017_300</v>
      </c>
      <c r="B10152" s="1" t="s">
        <v>40</v>
      </c>
      <c r="C10152" s="1">
        <v>2020</v>
      </c>
      <c r="D10152" s="1" t="s">
        <v>185</v>
      </c>
      <c r="E10152" s="1">
        <v>2017</v>
      </c>
      <c r="F10152" s="1">
        <v>300</v>
      </c>
      <c r="G10152" s="1" t="s">
        <v>5</v>
      </c>
      <c r="H10152" s="1">
        <v>1.3829770833333299E-7</v>
      </c>
      <c r="I10152" s="1">
        <v>1.64585702479338E-7</v>
      </c>
      <c r="J10152" s="1">
        <v>1.991487E-7</v>
      </c>
      <c r="K10152" s="1">
        <v>2.454019E-6</v>
      </c>
      <c r="L10152" s="1">
        <v>6.7280499999999997E-7</v>
      </c>
      <c r="M10152" s="1">
        <v>1.469319E-3</v>
      </c>
      <c r="N10152" s="1">
        <v>2.3019420000000001E-8</v>
      </c>
      <c r="O10152" s="1">
        <v>2.11778664E-8</v>
      </c>
      <c r="P10152" s="1">
        <v>1.6532360000000001E-8</v>
      </c>
      <c r="Q10152" s="1">
        <v>1.1936929186000101E-8</v>
      </c>
      <c r="R10152" s="1">
        <v>47.45</v>
      </c>
      <c r="S10152" s="1">
        <v>7.3</v>
      </c>
      <c r="T10152" s="1">
        <v>0.02</v>
      </c>
      <c r="U10152" s="1">
        <v>1627.9</v>
      </c>
      <c r="V10152" s="1">
        <f t="shared" si="633"/>
        <v>3.3477497244716499E-2</v>
      </c>
      <c r="W10152" s="1">
        <f t="shared" si="634"/>
        <v>0.13685166569410312</v>
      </c>
      <c r="X10152" s="1">
        <f t="shared" si="635"/>
        <v>365</v>
      </c>
    </row>
    <row r="10153" spans="1:24" hidden="1" x14ac:dyDescent="0.3">
      <c r="A10153" s="18" t="str">
        <f t="shared" si="632"/>
        <v>OFF - Military - Compressor (Military)_2017_600</v>
      </c>
      <c r="B10153" s="1" t="s">
        <v>40</v>
      </c>
      <c r="C10153" s="1">
        <v>2020</v>
      </c>
      <c r="D10153" s="1" t="s">
        <v>185</v>
      </c>
      <c r="E10153" s="1">
        <v>2017</v>
      </c>
      <c r="F10153" s="1">
        <v>600</v>
      </c>
      <c r="G10153" s="1" t="s">
        <v>5</v>
      </c>
      <c r="H10153" s="1">
        <v>8.0963055555555497E-7</v>
      </c>
      <c r="I10153" s="1">
        <v>9.6352727272727202E-7</v>
      </c>
      <c r="J10153" s="1">
        <v>1.1658680000000001E-6</v>
      </c>
      <c r="K10153" s="1">
        <v>1.4255669999999999E-5</v>
      </c>
      <c r="L10153" s="1">
        <v>3.9387759999999996E-6</v>
      </c>
      <c r="M10153" s="1">
        <v>8.6017779999999992E-3</v>
      </c>
      <c r="N10153" s="1">
        <v>1.347617E-7</v>
      </c>
      <c r="O10153" s="1">
        <v>1.2398076399999999E-7</v>
      </c>
      <c r="P10153" s="1">
        <v>8.4429269999999995E-8</v>
      </c>
      <c r="Q10153" s="1">
        <v>7.1621575116001094E-8</v>
      </c>
      <c r="R10153" s="1">
        <v>284.7</v>
      </c>
      <c r="S10153" s="1">
        <v>21.9</v>
      </c>
      <c r="T10153" s="1">
        <v>7.0000000000000007E-2</v>
      </c>
      <c r="U10153" s="1">
        <v>8168.7</v>
      </c>
      <c r="V10153" s="1">
        <f t="shared" si="633"/>
        <v>3.9057070526898989E-2</v>
      </c>
      <c r="W10153" s="1">
        <f t="shared" si="634"/>
        <v>0.15966029854683822</v>
      </c>
      <c r="X10153" s="1">
        <f t="shared" si="635"/>
        <v>312.85714285714283</v>
      </c>
    </row>
    <row r="10154" spans="1:24" hidden="1" x14ac:dyDescent="0.3">
      <c r="A10154" s="18" t="str">
        <f t="shared" si="632"/>
        <v>OFF - Military - Compressor (Military)_2018_50</v>
      </c>
      <c r="B10154" s="1" t="s">
        <v>40</v>
      </c>
      <c r="C10154" s="1">
        <v>2020</v>
      </c>
      <c r="D10154" s="1" t="s">
        <v>185</v>
      </c>
      <c r="E10154" s="1">
        <v>2018</v>
      </c>
      <c r="F10154" s="1">
        <v>50</v>
      </c>
      <c r="G10154" s="1" t="s">
        <v>5</v>
      </c>
      <c r="H10154" s="1">
        <v>3.2670138888888801E-8</v>
      </c>
      <c r="I10154" s="1">
        <v>3.8880165289256197E-8</v>
      </c>
      <c r="J10154" s="1">
        <v>4.7045000000000002E-8</v>
      </c>
      <c r="K10154" s="1">
        <v>8.5370810000000003E-7</v>
      </c>
      <c r="L10154" s="1">
        <v>8.0538920000000005E-7</v>
      </c>
      <c r="M10154" s="1">
        <v>1.634424E-4</v>
      </c>
      <c r="N10154" s="1">
        <v>2.7149779999999998E-9</v>
      </c>
      <c r="O10154" s="1">
        <v>2.4977797599999899E-9</v>
      </c>
      <c r="P10154" s="1">
        <v>2.1129019999999998E-9</v>
      </c>
      <c r="Q10154" s="1">
        <v>9.1822532200001496E-10</v>
      </c>
      <c r="R10154" s="1">
        <v>3.65</v>
      </c>
      <c r="S10154" s="1">
        <v>3.65</v>
      </c>
      <c r="T10154" s="1">
        <v>0.01</v>
      </c>
      <c r="U10154" s="1">
        <v>178.85</v>
      </c>
      <c r="V10154" s="1">
        <f t="shared" si="633"/>
        <v>7.1982638038961044E-2</v>
      </c>
      <c r="W10154" s="1">
        <f t="shared" si="634"/>
        <v>1.4910954938792</v>
      </c>
      <c r="X10154" s="1">
        <f t="shared" si="635"/>
        <v>365</v>
      </c>
    </row>
    <row r="10155" spans="1:24" hidden="1" x14ac:dyDescent="0.3">
      <c r="A10155" s="18" t="str">
        <f t="shared" si="632"/>
        <v>OFF - Military - Compressor (Military)_2018_100</v>
      </c>
      <c r="B10155" s="1" t="s">
        <v>40</v>
      </c>
      <c r="C10155" s="1">
        <v>2020</v>
      </c>
      <c r="D10155" s="1" t="s">
        <v>185</v>
      </c>
      <c r="E10155" s="1">
        <v>2018</v>
      </c>
      <c r="F10155" s="1">
        <v>100</v>
      </c>
      <c r="G10155" s="1" t="s">
        <v>5</v>
      </c>
      <c r="H10155" s="1">
        <v>1.12556180555555E-6</v>
      </c>
      <c r="I10155" s="1">
        <v>1.33951157024793E-6</v>
      </c>
      <c r="J10155" s="1">
        <v>1.620809E-6</v>
      </c>
      <c r="K10155" s="1">
        <v>4.9127459999999997E-5</v>
      </c>
      <c r="L10155" s="1">
        <v>2.1130990000000001E-5</v>
      </c>
      <c r="M10155" s="1">
        <v>8.9401310000000005E-3</v>
      </c>
      <c r="N10155" s="1">
        <v>1.4657649999999999E-7</v>
      </c>
      <c r="O10155" s="1">
        <v>1.3485038E-7</v>
      </c>
      <c r="P10155" s="1">
        <v>1.048723E-7</v>
      </c>
      <c r="Q10155" s="1">
        <v>7.4376251082001194E-8</v>
      </c>
      <c r="R10155" s="1">
        <v>295.64999999999998</v>
      </c>
      <c r="S10155" s="1">
        <v>124.1</v>
      </c>
      <c r="T10155" s="1">
        <v>0.41</v>
      </c>
      <c r="U10155" s="1">
        <v>8811.1</v>
      </c>
      <c r="V10155" s="1">
        <f t="shared" si="633"/>
        <v>5.0339041242019884E-2</v>
      </c>
      <c r="W10155" s="1">
        <f t="shared" si="634"/>
        <v>0.79410570294501237</v>
      </c>
      <c r="X10155" s="1">
        <f t="shared" si="635"/>
        <v>302.6829268292683</v>
      </c>
    </row>
    <row r="10156" spans="1:24" hidden="1" x14ac:dyDescent="0.3">
      <c r="A10156" s="18" t="str">
        <f t="shared" si="632"/>
        <v>OFF - Military - Compressor (Military)_2018_175</v>
      </c>
      <c r="B10156" s="1" t="s">
        <v>40</v>
      </c>
      <c r="C10156" s="1">
        <v>2020</v>
      </c>
      <c r="D10156" s="1" t="s">
        <v>185</v>
      </c>
      <c r="E10156" s="1">
        <v>2018</v>
      </c>
      <c r="F10156" s="1">
        <v>175</v>
      </c>
      <c r="G10156" s="1" t="s">
        <v>5</v>
      </c>
      <c r="H10156" s="1">
        <v>4.95567916666666E-8</v>
      </c>
      <c r="I10156" s="1">
        <v>5.8976677685950401E-8</v>
      </c>
      <c r="J10156" s="1">
        <v>7.1361779999999997E-8</v>
      </c>
      <c r="K10156" s="1">
        <v>2.709482E-6</v>
      </c>
      <c r="L10156" s="1">
        <v>2.5402390000000001E-7</v>
      </c>
      <c r="M10156" s="1">
        <v>5.570382E-4</v>
      </c>
      <c r="N10156" s="1">
        <v>8.7269649999999998E-9</v>
      </c>
      <c r="O10156" s="1">
        <v>8.0288078000000002E-9</v>
      </c>
      <c r="P10156" s="1">
        <v>6.267636E-9</v>
      </c>
      <c r="Q10156" s="1">
        <v>4.5911266100000704E-9</v>
      </c>
      <c r="R10156" s="1">
        <v>18.25</v>
      </c>
      <c r="S10156" s="1">
        <v>3.65</v>
      </c>
      <c r="T10156" s="1">
        <v>0.01</v>
      </c>
      <c r="U10156" s="1">
        <v>609.54999999999995</v>
      </c>
      <c r="V10156" s="1">
        <f t="shared" si="633"/>
        <v>3.2037570067420792E-2</v>
      </c>
      <c r="W10156" s="1">
        <f t="shared" si="634"/>
        <v>0.13799197944627906</v>
      </c>
      <c r="X10156" s="1">
        <f t="shared" si="635"/>
        <v>365</v>
      </c>
    </row>
    <row r="10157" spans="1:24" hidden="1" x14ac:dyDescent="0.3">
      <c r="A10157" s="18" t="str">
        <f t="shared" si="632"/>
        <v>OFF - Military - Compressor (Military)_2018_300</v>
      </c>
      <c r="B10157" s="1" t="s">
        <v>40</v>
      </c>
      <c r="C10157" s="1">
        <v>2020</v>
      </c>
      <c r="D10157" s="1" t="s">
        <v>185</v>
      </c>
      <c r="E10157" s="1">
        <v>2018</v>
      </c>
      <c r="F10157" s="1">
        <v>300</v>
      </c>
      <c r="G10157" s="1" t="s">
        <v>5</v>
      </c>
      <c r="H10157" s="1">
        <v>1.32349236111111E-7</v>
      </c>
      <c r="I10157" s="1">
        <v>1.5750652892561899E-7</v>
      </c>
      <c r="J10157" s="1">
        <v>1.9058289999999999E-7</v>
      </c>
      <c r="K10157" s="1">
        <v>2.4655660000000001E-6</v>
      </c>
      <c r="L10157" s="1">
        <v>6.7841100000000003E-7</v>
      </c>
      <c r="M10157" s="1">
        <v>1.4876589999999999E-3</v>
      </c>
      <c r="N10157" s="1">
        <v>2.305583E-8</v>
      </c>
      <c r="O10157" s="1">
        <v>2.1211363600000001E-8</v>
      </c>
      <c r="P10157" s="1">
        <v>1.6738719999999999E-8</v>
      </c>
      <c r="Q10157" s="1">
        <v>1.1936929186000101E-8</v>
      </c>
      <c r="R10157" s="1">
        <v>47.45</v>
      </c>
      <c r="S10157" s="1">
        <v>7.3</v>
      </c>
      <c r="T10157" s="1">
        <v>0.02</v>
      </c>
      <c r="U10157" s="1">
        <v>1627.9</v>
      </c>
      <c r="V10157" s="1">
        <f t="shared" si="633"/>
        <v>3.2037560424145774E-2</v>
      </c>
      <c r="W10157" s="1">
        <f t="shared" si="634"/>
        <v>0.13799195216326007</v>
      </c>
      <c r="X10157" s="1">
        <f t="shared" si="635"/>
        <v>365</v>
      </c>
    </row>
    <row r="10158" spans="1:24" hidden="1" x14ac:dyDescent="0.3">
      <c r="A10158" s="18" t="str">
        <f t="shared" si="632"/>
        <v>OFF - Military - Compressor (Military)_2018_600</v>
      </c>
      <c r="B10158" s="1" t="s">
        <v>40</v>
      </c>
      <c r="C10158" s="1">
        <v>2020</v>
      </c>
      <c r="D10158" s="1" t="s">
        <v>185</v>
      </c>
      <c r="E10158" s="1">
        <v>2018</v>
      </c>
      <c r="F10158" s="1">
        <v>600</v>
      </c>
      <c r="G10158" s="1" t="s">
        <v>5</v>
      </c>
      <c r="H10158" s="1">
        <v>7.7480694444444398E-7</v>
      </c>
      <c r="I10158" s="1">
        <v>9.2208429752066102E-7</v>
      </c>
      <c r="J10158" s="1">
        <v>1.1157219999999999E-6</v>
      </c>
      <c r="K10158" s="1">
        <v>1.434993E-5</v>
      </c>
      <c r="L10158" s="1">
        <v>3.9715949999999999E-6</v>
      </c>
      <c r="M10158" s="1">
        <v>8.7091419999999996E-3</v>
      </c>
      <c r="N10158" s="1">
        <v>1.3497490000000001E-7</v>
      </c>
      <c r="O10158" s="1">
        <v>1.24176908E-7</v>
      </c>
      <c r="P10158" s="1">
        <v>8.5483079999999998E-8</v>
      </c>
      <c r="Q10158" s="1">
        <v>7.2539800438001097E-8</v>
      </c>
      <c r="R10158" s="1">
        <v>288.35000000000002</v>
      </c>
      <c r="S10158" s="1">
        <v>21.9</v>
      </c>
      <c r="T10158" s="1">
        <v>0.08</v>
      </c>
      <c r="U10158" s="1">
        <v>8168.7</v>
      </c>
      <c r="V10158" s="1">
        <f t="shared" si="633"/>
        <v>3.7377158342464856E-2</v>
      </c>
      <c r="W10158" s="1">
        <f t="shared" si="634"/>
        <v>0.16099063348794906</v>
      </c>
      <c r="X10158" s="1">
        <f t="shared" si="635"/>
        <v>273.75</v>
      </c>
    </row>
    <row r="10159" spans="1:24" hidden="1" x14ac:dyDescent="0.3">
      <c r="A10159" s="18" t="str">
        <f t="shared" si="632"/>
        <v>OFF - Military - Compressor (Military)_2019_50</v>
      </c>
      <c r="B10159" s="1" t="s">
        <v>40</v>
      </c>
      <c r="C10159" s="1">
        <v>2020</v>
      </c>
      <c r="D10159" s="1" t="s">
        <v>185</v>
      </c>
      <c r="E10159" s="1">
        <v>2019</v>
      </c>
      <c r="F10159" s="1">
        <v>50</v>
      </c>
      <c r="G10159" s="1" t="s">
        <v>5</v>
      </c>
      <c r="H10159" s="1">
        <v>3.0186388888888797E-8</v>
      </c>
      <c r="I10159" s="1">
        <v>3.5924297520661097E-8</v>
      </c>
      <c r="J10159" s="1">
        <v>4.3468399999999998E-8</v>
      </c>
      <c r="K10159" s="1">
        <v>8.4100860000000004E-7</v>
      </c>
      <c r="L10159" s="1">
        <v>8.112015E-7</v>
      </c>
      <c r="M10159" s="1">
        <v>1.6563109999999999E-4</v>
      </c>
      <c r="N10159" s="1">
        <v>2.6619419999999998E-9</v>
      </c>
      <c r="O10159" s="1">
        <v>2.4489866399999898E-9</v>
      </c>
      <c r="P10159" s="1">
        <v>2.1411969999999999E-9</v>
      </c>
      <c r="Q10159" s="1">
        <v>1.8364506440000299E-9</v>
      </c>
      <c r="R10159" s="1">
        <v>7.3</v>
      </c>
      <c r="S10159" s="1">
        <v>3.65</v>
      </c>
      <c r="T10159" s="1">
        <v>0.01</v>
      </c>
      <c r="U10159" s="1">
        <v>178.85</v>
      </c>
      <c r="V10159" s="1">
        <f t="shared" si="633"/>
        <v>6.6510152052986909E-2</v>
      </c>
      <c r="W10159" s="1">
        <f t="shared" si="634"/>
        <v>1.5018563711532857</v>
      </c>
      <c r="X10159" s="1">
        <f t="shared" si="635"/>
        <v>365</v>
      </c>
    </row>
    <row r="10160" spans="1:24" hidden="1" x14ac:dyDescent="0.3">
      <c r="A10160" s="18" t="str">
        <f t="shared" si="632"/>
        <v>OFF - Military - Compressor (Military)_2019_100</v>
      </c>
      <c r="B10160" s="1" t="s">
        <v>40</v>
      </c>
      <c r="C10160" s="1">
        <v>2020</v>
      </c>
      <c r="D10160" s="1" t="s">
        <v>185</v>
      </c>
      <c r="E10160" s="1">
        <v>2019</v>
      </c>
      <c r="F10160" s="1">
        <v>100</v>
      </c>
      <c r="G10160" s="1" t="s">
        <v>5</v>
      </c>
      <c r="H10160" s="1">
        <v>1.07112708333333E-6</v>
      </c>
      <c r="I10160" s="1">
        <v>1.2747297520661101E-6</v>
      </c>
      <c r="J10160" s="1">
        <v>1.542423E-6</v>
      </c>
      <c r="K10160" s="1">
        <v>4.9397980000000002E-5</v>
      </c>
      <c r="L10160" s="1">
        <v>2.1328740000000001E-5</v>
      </c>
      <c r="M10160" s="1">
        <v>9.0598559999999998E-3</v>
      </c>
      <c r="N10160" s="1">
        <v>1.4430169999999999E-7</v>
      </c>
      <c r="O10160" s="1">
        <v>1.32757563999999E-7</v>
      </c>
      <c r="P10160" s="1">
        <v>1.062768E-7</v>
      </c>
      <c r="Q10160" s="1">
        <v>7.5294476404001197E-8</v>
      </c>
      <c r="R10160" s="1">
        <v>299.29999999999899</v>
      </c>
      <c r="S10160" s="1">
        <v>124.1</v>
      </c>
      <c r="T10160" s="1">
        <v>0.41</v>
      </c>
      <c r="U10160" s="1">
        <v>8811.1</v>
      </c>
      <c r="V10160" s="1">
        <f t="shared" si="633"/>
        <v>4.7904531014845E-2</v>
      </c>
      <c r="W10160" s="1">
        <f t="shared" si="634"/>
        <v>0.80153717694397675</v>
      </c>
      <c r="X10160" s="1">
        <f t="shared" si="635"/>
        <v>302.6829268292683</v>
      </c>
    </row>
    <row r="10161" spans="1:24" hidden="1" x14ac:dyDescent="0.3">
      <c r="A10161" s="18" t="str">
        <f t="shared" si="632"/>
        <v>OFF - Military - Compressor (Military)_2019_175</v>
      </c>
      <c r="B10161" s="1" t="s">
        <v>40</v>
      </c>
      <c r="C10161" s="1">
        <v>2020</v>
      </c>
      <c r="D10161" s="1" t="s">
        <v>185</v>
      </c>
      <c r="E10161" s="1">
        <v>2019</v>
      </c>
      <c r="F10161" s="1">
        <v>175</v>
      </c>
      <c r="G10161" s="1" t="s">
        <v>5</v>
      </c>
      <c r="H10161" s="1">
        <v>4.7308270833333297E-8</v>
      </c>
      <c r="I10161" s="1">
        <v>5.6300752066115702E-8</v>
      </c>
      <c r="J10161" s="1">
        <v>6.812391E-8</v>
      </c>
      <c r="K10161" s="1">
        <v>2.7244900000000001E-6</v>
      </c>
      <c r="L10161" s="1">
        <v>2.5636629999999998E-7</v>
      </c>
      <c r="M10161" s="1">
        <v>5.6449799999999997E-4</v>
      </c>
      <c r="N10161" s="1">
        <v>8.7168890000000006E-9</v>
      </c>
      <c r="O10161" s="1">
        <v>8.0195378800000003E-9</v>
      </c>
      <c r="P10161" s="1">
        <v>6.3515699999999998E-9</v>
      </c>
      <c r="Q10161" s="1">
        <v>4.5911266100000704E-9</v>
      </c>
      <c r="R10161" s="1">
        <v>18.25</v>
      </c>
      <c r="S10161" s="1">
        <v>3.65</v>
      </c>
      <c r="T10161" s="1">
        <v>0.01</v>
      </c>
      <c r="U10161" s="1">
        <v>609.54999999999995</v>
      </c>
      <c r="V10161" s="1">
        <f t="shared" si="633"/>
        <v>3.0583941990960262E-2</v>
      </c>
      <c r="W10161" s="1">
        <f t="shared" si="634"/>
        <v>0.13926442826961799</v>
      </c>
      <c r="X10161" s="1">
        <f t="shared" si="635"/>
        <v>365</v>
      </c>
    </row>
    <row r="10162" spans="1:24" hidden="1" x14ac:dyDescent="0.3">
      <c r="A10162" s="18" t="str">
        <f t="shared" si="632"/>
        <v>OFF - Military - Compressor (Military)_2019_300</v>
      </c>
      <c r="B10162" s="1" t="s">
        <v>40</v>
      </c>
      <c r="C10162" s="1">
        <v>2020</v>
      </c>
      <c r="D10162" s="1" t="s">
        <v>185</v>
      </c>
      <c r="E10162" s="1">
        <v>2019</v>
      </c>
      <c r="F10162" s="1">
        <v>300</v>
      </c>
      <c r="G10162" s="1" t="s">
        <v>5</v>
      </c>
      <c r="H10162" s="1">
        <v>1.2634423611111099E-7</v>
      </c>
      <c r="I10162" s="1">
        <v>1.50360082644628E-7</v>
      </c>
      <c r="J10162" s="1">
        <v>1.8193569999999999E-7</v>
      </c>
      <c r="K10162" s="1">
        <v>2.4792459999999999E-6</v>
      </c>
      <c r="L10162" s="1">
        <v>6.8466689999999998E-7</v>
      </c>
      <c r="M10162" s="1">
        <v>1.507581E-3</v>
      </c>
      <c r="N10162" s="1">
        <v>2.3110319999999999E-8</v>
      </c>
      <c r="O10162" s="1">
        <v>2.12614944E-8</v>
      </c>
      <c r="P10162" s="1">
        <v>1.6962869999999999E-8</v>
      </c>
      <c r="Q10162" s="1">
        <v>1.2855154508000199E-8</v>
      </c>
      <c r="R10162" s="1">
        <v>51.1</v>
      </c>
      <c r="S10162" s="1">
        <v>7.3</v>
      </c>
      <c r="T10162" s="1">
        <v>0.02</v>
      </c>
      <c r="U10162" s="1">
        <v>1627.9</v>
      </c>
      <c r="V10162" s="1">
        <f t="shared" si="633"/>
        <v>3.0583940018014656E-2</v>
      </c>
      <c r="W10162" s="1">
        <f t="shared" si="634"/>
        <v>0.13926443131459773</v>
      </c>
      <c r="X10162" s="1">
        <f t="shared" si="635"/>
        <v>365</v>
      </c>
    </row>
    <row r="10163" spans="1:24" hidden="1" x14ac:dyDescent="0.3">
      <c r="A10163" s="18" t="str">
        <f t="shared" si="632"/>
        <v>OFF - Military - Compressor (Military)_2019_600</v>
      </c>
      <c r="B10163" s="1" t="s">
        <v>40</v>
      </c>
      <c r="C10163" s="1">
        <v>2020</v>
      </c>
      <c r="D10163" s="1" t="s">
        <v>185</v>
      </c>
      <c r="E10163" s="1">
        <v>2019</v>
      </c>
      <c r="F10163" s="1">
        <v>600</v>
      </c>
      <c r="G10163" s="1" t="s">
        <v>5</v>
      </c>
      <c r="H10163" s="1">
        <v>7.39652083333333E-7</v>
      </c>
      <c r="I10163" s="1">
        <v>8.8024710743801603E-7</v>
      </c>
      <c r="J10163" s="1">
        <v>1.0650989999999999E-6</v>
      </c>
      <c r="K10163" s="1">
        <v>1.445731E-5</v>
      </c>
      <c r="L10163" s="1">
        <v>4.0082190000000003E-6</v>
      </c>
      <c r="M10163" s="1">
        <v>8.8257739999999998E-3</v>
      </c>
      <c r="N10163" s="1">
        <v>1.352939E-7</v>
      </c>
      <c r="O10163" s="1">
        <v>1.2447038800000001E-7</v>
      </c>
      <c r="P10163" s="1">
        <v>8.6627859999999995E-8</v>
      </c>
      <c r="Q10163" s="1">
        <v>7.3458025760001205E-8</v>
      </c>
      <c r="R10163" s="1">
        <v>292</v>
      </c>
      <c r="S10163" s="1">
        <v>21.9</v>
      </c>
      <c r="T10163" s="1">
        <v>0.08</v>
      </c>
      <c r="U10163" s="1">
        <v>8168.7</v>
      </c>
      <c r="V10163" s="1">
        <f t="shared" si="633"/>
        <v>3.5681266456519603E-2</v>
      </c>
      <c r="W10163" s="1">
        <f t="shared" si="634"/>
        <v>0.16247520604906435</v>
      </c>
      <c r="X10163" s="1">
        <f t="shared" si="635"/>
        <v>273.75</v>
      </c>
    </row>
    <row r="10164" spans="1:24" hidden="1" x14ac:dyDescent="0.3">
      <c r="A10164" s="18" t="str">
        <f t="shared" si="632"/>
        <v>OFF - Military - Compressor (Military)_2020_50</v>
      </c>
      <c r="B10164" s="1" t="s">
        <v>40</v>
      </c>
      <c r="C10164" s="1">
        <v>2020</v>
      </c>
      <c r="D10164" s="1" t="s">
        <v>185</v>
      </c>
      <c r="E10164" s="1">
        <v>2020</v>
      </c>
      <c r="F10164" s="1">
        <v>50</v>
      </c>
      <c r="G10164" s="1" t="s">
        <v>5</v>
      </c>
      <c r="H10164" s="1">
        <v>2.7542152777777699E-8</v>
      </c>
      <c r="I10164" s="1">
        <v>3.2777438016528899E-8</v>
      </c>
      <c r="J10164" s="1">
        <v>3.9660699999999997E-8</v>
      </c>
      <c r="K10164" s="1">
        <v>8.251764E-7</v>
      </c>
      <c r="L10164" s="1">
        <v>8.1441989999999996E-7</v>
      </c>
      <c r="M10164" s="1">
        <v>1.67314E-4</v>
      </c>
      <c r="N10164" s="1">
        <v>2.5986870000000001E-9</v>
      </c>
      <c r="O10164" s="1">
        <v>2.3907920400000002E-9</v>
      </c>
      <c r="P10164" s="1">
        <v>2.162953E-9</v>
      </c>
      <c r="Q10164" s="1">
        <v>1.8364506440000299E-9</v>
      </c>
      <c r="R10164" s="1">
        <v>7.3</v>
      </c>
      <c r="S10164" s="1">
        <v>3.65</v>
      </c>
      <c r="T10164" s="1">
        <v>0.01</v>
      </c>
      <c r="U10164" s="1">
        <v>178.85</v>
      </c>
      <c r="V10164" s="1">
        <f t="shared" si="633"/>
        <v>6.068406445896099E-2</v>
      </c>
      <c r="W10164" s="1">
        <f t="shared" si="634"/>
        <v>1.5078149086374</v>
      </c>
      <c r="X10164" s="1">
        <f t="shared" si="635"/>
        <v>365</v>
      </c>
    </row>
    <row r="10165" spans="1:24" hidden="1" x14ac:dyDescent="0.3">
      <c r="A10165" s="18" t="str">
        <f t="shared" si="632"/>
        <v>OFF - Military - Compressor (Military)_2020_100</v>
      </c>
      <c r="B10165" s="1" t="s">
        <v>40</v>
      </c>
      <c r="C10165" s="1">
        <v>2020</v>
      </c>
      <c r="D10165" s="1" t="s">
        <v>185</v>
      </c>
      <c r="E10165" s="1">
        <v>2020</v>
      </c>
      <c r="F10165" s="1">
        <v>100</v>
      </c>
      <c r="G10165" s="1" t="s">
        <v>5</v>
      </c>
      <c r="H10165" s="1">
        <v>1.0117944444444401E-6</v>
      </c>
      <c r="I10165" s="1">
        <v>1.20411900826446E-6</v>
      </c>
      <c r="J10165" s="1">
        <v>1.456984E-6</v>
      </c>
      <c r="K10165" s="1">
        <v>4.9508539999999998E-5</v>
      </c>
      <c r="L10165" s="1">
        <v>2.1459339999999999E-5</v>
      </c>
      <c r="M10165" s="1">
        <v>9.1519059999999996E-3</v>
      </c>
      <c r="N10165" s="1">
        <v>1.4148690000000001E-7</v>
      </c>
      <c r="O10165" s="1">
        <v>1.30167948E-7</v>
      </c>
      <c r="P10165" s="1">
        <v>1.073565E-7</v>
      </c>
      <c r="Q10165" s="1">
        <v>7.62127017260012E-8</v>
      </c>
      <c r="R10165" s="1">
        <v>302.95</v>
      </c>
      <c r="S10165" s="1">
        <v>124.1</v>
      </c>
      <c r="T10165" s="1">
        <v>0.42</v>
      </c>
      <c r="U10165" s="1">
        <v>8811.1</v>
      </c>
      <c r="V10165" s="1">
        <f t="shared" si="633"/>
        <v>4.52509689080966E-2</v>
      </c>
      <c r="W10165" s="1">
        <f t="shared" si="634"/>
        <v>0.80644514409575796</v>
      </c>
      <c r="X10165" s="1">
        <f t="shared" si="635"/>
        <v>295.47619047619048</v>
      </c>
    </row>
    <row r="10166" spans="1:24" hidden="1" x14ac:dyDescent="0.3">
      <c r="A10166" s="18" t="str">
        <f t="shared" si="632"/>
        <v>OFF - Military - Compressor (Military)_2020_175</v>
      </c>
      <c r="B10166" s="1" t="s">
        <v>40</v>
      </c>
      <c r="C10166" s="1">
        <v>2020</v>
      </c>
      <c r="D10166" s="1" t="s">
        <v>185</v>
      </c>
      <c r="E10166" s="1">
        <v>2020</v>
      </c>
      <c r="F10166" s="1">
        <v>175</v>
      </c>
      <c r="G10166" s="1" t="s">
        <v>5</v>
      </c>
      <c r="H10166" s="1">
        <v>4.4847187500000003E-8</v>
      </c>
      <c r="I10166" s="1">
        <v>5.33718595041322E-8</v>
      </c>
      <c r="J10166" s="1">
        <v>6.4579950000000004E-8</v>
      </c>
      <c r="K10166" s="1">
        <v>2.730679E-6</v>
      </c>
      <c r="L10166" s="1">
        <v>2.5790099999999997E-7</v>
      </c>
      <c r="M10166" s="1">
        <v>5.7023359999999995E-4</v>
      </c>
      <c r="N10166" s="1">
        <v>8.6772220000000002E-9</v>
      </c>
      <c r="O10166" s="1">
        <v>7.9830442399999996E-9</v>
      </c>
      <c r="P10166" s="1">
        <v>6.4161049999999997E-9</v>
      </c>
      <c r="Q10166" s="1">
        <v>4.5911266100000704E-9</v>
      </c>
      <c r="R10166" s="1">
        <v>18.25</v>
      </c>
      <c r="S10166" s="1">
        <v>3.65</v>
      </c>
      <c r="T10166" s="1">
        <v>0.01</v>
      </c>
      <c r="U10166" s="1">
        <v>609.54999999999995</v>
      </c>
      <c r="V10166" s="1">
        <f t="shared" si="633"/>
        <v>2.8992896100342933E-2</v>
      </c>
      <c r="W10166" s="1">
        <f t="shared" si="634"/>
        <v>0.1400981147489461</v>
      </c>
      <c r="X10166" s="1">
        <f t="shared" si="635"/>
        <v>365</v>
      </c>
    </row>
    <row r="10167" spans="1:24" hidden="1" x14ac:dyDescent="0.3">
      <c r="A10167" s="18" t="str">
        <f t="shared" si="632"/>
        <v>OFF - Military - Compressor (Military)_2020_300</v>
      </c>
      <c r="B10167" s="1" t="s">
        <v>40</v>
      </c>
      <c r="C10167" s="1">
        <v>2020</v>
      </c>
      <c r="D10167" s="1" t="s">
        <v>185</v>
      </c>
      <c r="E10167" s="1">
        <v>2020</v>
      </c>
      <c r="F10167" s="1">
        <v>300</v>
      </c>
      <c r="G10167" s="1" t="s">
        <v>5</v>
      </c>
      <c r="H10167" s="1">
        <v>1.1977152777777699E-7</v>
      </c>
      <c r="I10167" s="1">
        <v>1.4253801652892499E-7</v>
      </c>
      <c r="J10167" s="1">
        <v>1.7247100000000001E-7</v>
      </c>
      <c r="K10167" s="1">
        <v>2.4849009999999999E-6</v>
      </c>
      <c r="L10167" s="1">
        <v>6.8876549999999997E-7</v>
      </c>
      <c r="M10167" s="1">
        <v>1.5228990000000001E-3</v>
      </c>
      <c r="N10167" s="1">
        <v>2.3088280000000001E-8</v>
      </c>
      <c r="O10167" s="1">
        <v>2.1241217600000001E-8</v>
      </c>
      <c r="P10167" s="1">
        <v>1.7135230000000001E-8</v>
      </c>
      <c r="Q10167" s="1">
        <v>1.2855154508000199E-8</v>
      </c>
      <c r="R10167" s="1">
        <v>51.1</v>
      </c>
      <c r="S10167" s="1">
        <v>7.3</v>
      </c>
      <c r="T10167" s="1">
        <v>0.02</v>
      </c>
      <c r="U10167" s="1">
        <v>1627.9</v>
      </c>
      <c r="V10167" s="1">
        <f t="shared" si="633"/>
        <v>2.8992895395719392E-2</v>
      </c>
      <c r="W10167" s="1">
        <f t="shared" si="634"/>
        <v>0.14009810561400671</v>
      </c>
      <c r="X10167" s="1">
        <f t="shared" si="635"/>
        <v>365</v>
      </c>
    </row>
    <row r="10168" spans="1:24" hidden="1" x14ac:dyDescent="0.3">
      <c r="A10168" s="18" t="str">
        <f t="shared" si="632"/>
        <v>OFF - Military - Compressor (Military)_2020_600</v>
      </c>
      <c r="B10168" s="1" t="s">
        <v>40</v>
      </c>
      <c r="C10168" s="1">
        <v>2020</v>
      </c>
      <c r="D10168" s="1" t="s">
        <v>185</v>
      </c>
      <c r="E10168" s="1">
        <v>2020</v>
      </c>
      <c r="F10168" s="1">
        <v>600</v>
      </c>
      <c r="G10168" s="1" t="s">
        <v>5</v>
      </c>
      <c r="H10168" s="1">
        <v>7.0117361111111097E-7</v>
      </c>
      <c r="I10168" s="1">
        <v>8.3445454545454497E-7</v>
      </c>
      <c r="J10168" s="1">
        <v>1.00969E-6</v>
      </c>
      <c r="K10168" s="1">
        <v>1.451855E-5</v>
      </c>
      <c r="L10168" s="1">
        <v>4.0322119999999996E-6</v>
      </c>
      <c r="M10168" s="1">
        <v>8.915447E-3</v>
      </c>
      <c r="N10168" s="1">
        <v>1.351648E-7</v>
      </c>
      <c r="O10168" s="1">
        <v>1.2435161600000001E-7</v>
      </c>
      <c r="P10168" s="1">
        <v>8.7508019999999998E-8</v>
      </c>
      <c r="Q10168" s="1">
        <v>7.4376251082001194E-8</v>
      </c>
      <c r="R10168" s="1">
        <v>295.64999999999998</v>
      </c>
      <c r="S10168" s="1">
        <v>21.9</v>
      </c>
      <c r="T10168" s="1">
        <v>0.08</v>
      </c>
      <c r="U10168" s="1">
        <v>8168.7</v>
      </c>
      <c r="V10168" s="1">
        <f t="shared" si="633"/>
        <v>3.3825041548704173E-2</v>
      </c>
      <c r="W10168" s="1">
        <f t="shared" si="634"/>
        <v>0.16344777456858264</v>
      </c>
      <c r="X10168" s="1">
        <f t="shared" si="635"/>
        <v>273.75</v>
      </c>
    </row>
    <row r="10169" spans="1:24" hidden="1" x14ac:dyDescent="0.3">
      <c r="A10169" s="18" t="str">
        <f t="shared" si="632"/>
        <v>OFF - Military - Crane_2003_100</v>
      </c>
      <c r="B10169" s="1" t="s">
        <v>40</v>
      </c>
      <c r="C10169" s="1">
        <v>2020</v>
      </c>
      <c r="D10169" s="1" t="s">
        <v>186</v>
      </c>
      <c r="E10169" s="1">
        <v>2003</v>
      </c>
      <c r="F10169" s="1">
        <v>100</v>
      </c>
      <c r="G10169" s="1" t="s">
        <v>5</v>
      </c>
      <c r="H10169" s="1">
        <v>4.6665513888888898E-8</v>
      </c>
      <c r="I10169" s="1">
        <v>5.55358181818181E-8</v>
      </c>
      <c r="J10169" s="1">
        <v>6.7198340000000006E-8</v>
      </c>
      <c r="K10169" s="1">
        <v>1.8008999999999999E-7</v>
      </c>
      <c r="L10169" s="1">
        <v>3.3234010000000002E-7</v>
      </c>
      <c r="M10169" s="1">
        <v>2.5660580000000002E-5</v>
      </c>
      <c r="N10169" s="1">
        <v>3.4716700000000003E-8</v>
      </c>
      <c r="O10169" s="1">
        <v>3.1939364000000003E-8</v>
      </c>
      <c r="P10169" s="1">
        <v>3.0101179999999998E-10</v>
      </c>
      <c r="Q10169" s="1">
        <v>0</v>
      </c>
      <c r="R10169" s="1">
        <v>0</v>
      </c>
      <c r="S10169" s="1">
        <v>0</v>
      </c>
      <c r="T10169" s="1">
        <v>0</v>
      </c>
      <c r="U10169" s="1">
        <v>0</v>
      </c>
      <c r="V10169" s="1">
        <f t="shared" si="633"/>
        <v>0</v>
      </c>
      <c r="W10169" s="1">
        <f t="shared" si="634"/>
        <v>0</v>
      </c>
      <c r="X10169" s="1" t="e">
        <f t="shared" si="635"/>
        <v>#DIV/0!</v>
      </c>
    </row>
    <row r="10170" spans="1:24" hidden="1" x14ac:dyDescent="0.3">
      <c r="A10170" s="18" t="str">
        <f t="shared" si="632"/>
        <v>OFF - Military - Crane_2003_175</v>
      </c>
      <c r="B10170" s="1" t="s">
        <v>40</v>
      </c>
      <c r="C10170" s="1">
        <v>2020</v>
      </c>
      <c r="D10170" s="1" t="s">
        <v>186</v>
      </c>
      <c r="E10170" s="1">
        <v>2003</v>
      </c>
      <c r="F10170" s="1">
        <v>175</v>
      </c>
      <c r="G10170" s="1" t="s">
        <v>5</v>
      </c>
      <c r="H10170" s="1">
        <v>4.5643909722222197E-9</v>
      </c>
      <c r="I10170" s="1">
        <v>5.4320024793388401E-9</v>
      </c>
      <c r="J10170" s="1">
        <v>6.5727229999999997E-9</v>
      </c>
      <c r="K10170" s="1">
        <v>3.5079530000000003E-8</v>
      </c>
      <c r="L10170" s="1">
        <v>6.2301419999999998E-8</v>
      </c>
      <c r="M10170" s="1">
        <v>6.4609649999999997E-6</v>
      </c>
      <c r="N10170" s="1">
        <v>3.01777E-9</v>
      </c>
      <c r="O10170" s="1">
        <v>2.7763484000000001E-9</v>
      </c>
      <c r="P10170" s="1">
        <v>7.2696950000000002E-11</v>
      </c>
      <c r="Q10170" s="1">
        <v>0</v>
      </c>
      <c r="R10170" s="1">
        <v>0</v>
      </c>
      <c r="S10170" s="1">
        <v>0</v>
      </c>
      <c r="T10170" s="1">
        <v>0</v>
      </c>
      <c r="U10170" s="1">
        <v>0</v>
      </c>
      <c r="V10170" s="1">
        <f t="shared" si="633"/>
        <v>0</v>
      </c>
      <c r="W10170" s="1">
        <f t="shared" si="634"/>
        <v>0</v>
      </c>
      <c r="X10170" s="1" t="e">
        <f t="shared" si="635"/>
        <v>#DIV/0!</v>
      </c>
    </row>
    <row r="10171" spans="1:24" hidden="1" x14ac:dyDescent="0.3">
      <c r="A10171" s="18" t="str">
        <f t="shared" si="632"/>
        <v>OFF - Military - Crane_2003_300</v>
      </c>
      <c r="B10171" s="1" t="s">
        <v>40</v>
      </c>
      <c r="C10171" s="1">
        <v>2020</v>
      </c>
      <c r="D10171" s="1" t="s">
        <v>186</v>
      </c>
      <c r="E10171" s="1">
        <v>2003</v>
      </c>
      <c r="F10171" s="1">
        <v>300</v>
      </c>
      <c r="G10171" s="1" t="s">
        <v>5</v>
      </c>
      <c r="H10171" s="1">
        <v>2.9099826388888798E-9</v>
      </c>
      <c r="I10171" s="1">
        <v>3.46311983471074E-9</v>
      </c>
      <c r="J10171" s="1">
        <v>4.1903750000000002E-9</v>
      </c>
      <c r="K10171" s="1">
        <v>1.209252E-8</v>
      </c>
      <c r="L10171" s="1">
        <v>5.9855099999999994E-8</v>
      </c>
      <c r="M10171" s="1">
        <v>6.5373379999999999E-6</v>
      </c>
      <c r="N10171" s="1">
        <v>1.4278289999999999E-9</v>
      </c>
      <c r="O10171" s="1">
        <v>1.31360268E-9</v>
      </c>
      <c r="P10171" s="1">
        <v>7.355628E-11</v>
      </c>
      <c r="Q10171" s="1">
        <v>0</v>
      </c>
      <c r="R10171" s="1">
        <v>0</v>
      </c>
      <c r="S10171" s="1">
        <v>0</v>
      </c>
      <c r="T10171" s="1">
        <v>0</v>
      </c>
      <c r="U10171" s="1">
        <v>0</v>
      </c>
      <c r="V10171" s="1">
        <f t="shared" si="633"/>
        <v>0</v>
      </c>
      <c r="W10171" s="1">
        <f t="shared" si="634"/>
        <v>0</v>
      </c>
      <c r="X10171" s="1" t="e">
        <f t="shared" si="635"/>
        <v>#DIV/0!</v>
      </c>
    </row>
    <row r="10172" spans="1:24" hidden="1" x14ac:dyDescent="0.3">
      <c r="A10172" s="18" t="str">
        <f t="shared" si="632"/>
        <v>OFF - Military - Crane_2004_100</v>
      </c>
      <c r="B10172" s="1" t="s">
        <v>40</v>
      </c>
      <c r="C10172" s="1">
        <v>2020</v>
      </c>
      <c r="D10172" s="1" t="s">
        <v>186</v>
      </c>
      <c r="E10172" s="1">
        <v>2004</v>
      </c>
      <c r="F10172" s="1">
        <v>100</v>
      </c>
      <c r="G10172" s="1" t="s">
        <v>5</v>
      </c>
      <c r="H10172" s="1">
        <v>7.1261944444444396E-8</v>
      </c>
      <c r="I10172" s="1">
        <v>8.4807603305785104E-8</v>
      </c>
      <c r="J10172" s="1">
        <v>1.026172E-7</v>
      </c>
      <c r="K10172" s="1">
        <v>4.9660120000000005E-7</v>
      </c>
      <c r="L10172" s="1">
        <v>7.9172050000000001E-7</v>
      </c>
      <c r="M10172" s="1">
        <v>7.6981610000000002E-5</v>
      </c>
      <c r="N10172" s="1">
        <v>5.8014579999999999E-8</v>
      </c>
      <c r="O10172" s="1">
        <v>5.3373413599999997E-8</v>
      </c>
      <c r="P10172" s="1">
        <v>9.0303369999999997E-10</v>
      </c>
      <c r="Q10172" s="1">
        <v>9.1822532200001496E-10</v>
      </c>
      <c r="R10172" s="1">
        <v>3.65</v>
      </c>
      <c r="S10172" s="1">
        <v>0</v>
      </c>
      <c r="T10172" s="1">
        <v>0</v>
      </c>
      <c r="U10172" s="1">
        <v>0</v>
      </c>
      <c r="V10172" s="1">
        <f t="shared" si="633"/>
        <v>0</v>
      </c>
      <c r="W10172" s="1">
        <f t="shared" si="634"/>
        <v>0</v>
      </c>
      <c r="X10172" s="1" t="e">
        <f t="shared" si="635"/>
        <v>#DIV/0!</v>
      </c>
    </row>
    <row r="10173" spans="1:24" hidden="1" x14ac:dyDescent="0.3">
      <c r="A10173" s="18" t="str">
        <f t="shared" si="632"/>
        <v>OFF - Military - Crane_2004_175</v>
      </c>
      <c r="B10173" s="1" t="s">
        <v>40</v>
      </c>
      <c r="C10173" s="1">
        <v>2020</v>
      </c>
      <c r="D10173" s="1" t="s">
        <v>186</v>
      </c>
      <c r="E10173" s="1">
        <v>2004</v>
      </c>
      <c r="F10173" s="1">
        <v>175</v>
      </c>
      <c r="G10173" s="1" t="s">
        <v>5</v>
      </c>
      <c r="H10173" s="1">
        <v>1.00885347222222E-8</v>
      </c>
      <c r="I10173" s="1">
        <v>1.20061900826446E-8</v>
      </c>
      <c r="J10173" s="1">
        <v>1.4527490000000001E-8</v>
      </c>
      <c r="K10173" s="1">
        <v>1.0450790000000001E-7</v>
      </c>
      <c r="L10173" s="1">
        <v>1.6501309999999999E-7</v>
      </c>
      <c r="M10173" s="1">
        <v>1.9382870000000002E-5</v>
      </c>
      <c r="N10173" s="1">
        <v>7.0628260000000001E-9</v>
      </c>
      <c r="O10173" s="1">
        <v>6.4977999200000001E-9</v>
      </c>
      <c r="P10173" s="1">
        <v>2.180905E-10</v>
      </c>
      <c r="Q10173" s="1">
        <v>0</v>
      </c>
      <c r="R10173" s="1">
        <v>0</v>
      </c>
      <c r="S10173" s="1">
        <v>0</v>
      </c>
      <c r="T10173" s="1">
        <v>0</v>
      </c>
      <c r="U10173" s="1">
        <v>0</v>
      </c>
      <c r="V10173" s="1">
        <f t="shared" si="633"/>
        <v>0</v>
      </c>
      <c r="W10173" s="1">
        <f t="shared" si="634"/>
        <v>0</v>
      </c>
      <c r="X10173" s="1" t="e">
        <f t="shared" si="635"/>
        <v>#DIV/0!</v>
      </c>
    </row>
    <row r="10174" spans="1:24" hidden="1" x14ac:dyDescent="0.3">
      <c r="A10174" s="18" t="str">
        <f t="shared" si="632"/>
        <v>OFF - Military - Crane_2004_300</v>
      </c>
      <c r="B10174" s="1" t="s">
        <v>40</v>
      </c>
      <c r="C10174" s="1">
        <v>2020</v>
      </c>
      <c r="D10174" s="1" t="s">
        <v>186</v>
      </c>
      <c r="E10174" s="1">
        <v>2004</v>
      </c>
      <c r="F10174" s="1">
        <v>300</v>
      </c>
      <c r="G10174" s="1" t="s">
        <v>5</v>
      </c>
      <c r="H10174" s="1">
        <v>7.4166666666666603E-9</v>
      </c>
      <c r="I10174" s="1">
        <v>8.8264462809917294E-9</v>
      </c>
      <c r="J10174" s="1">
        <v>1.068E-8</v>
      </c>
      <c r="K10174" s="1">
        <v>3.6025929999999999E-8</v>
      </c>
      <c r="L10174" s="1">
        <v>1.6189959999999999E-7</v>
      </c>
      <c r="M10174" s="1">
        <v>1.961198E-5</v>
      </c>
      <c r="N10174" s="1">
        <v>3.8858979999999998E-9</v>
      </c>
      <c r="O10174" s="1">
        <v>3.5750261600000001E-9</v>
      </c>
      <c r="P10174" s="1">
        <v>2.2066840000000001E-10</v>
      </c>
      <c r="Q10174" s="1">
        <v>0</v>
      </c>
      <c r="R10174" s="1">
        <v>0</v>
      </c>
      <c r="S10174" s="1">
        <v>0</v>
      </c>
      <c r="T10174" s="1">
        <v>0</v>
      </c>
      <c r="U10174" s="1">
        <v>0</v>
      </c>
      <c r="V10174" s="1">
        <f t="shared" si="633"/>
        <v>0</v>
      </c>
      <c r="W10174" s="1">
        <f t="shared" si="634"/>
        <v>0</v>
      </c>
      <c r="X10174" s="1" t="e">
        <f t="shared" si="635"/>
        <v>#DIV/0!</v>
      </c>
    </row>
    <row r="10175" spans="1:24" hidden="1" x14ac:dyDescent="0.3">
      <c r="A10175" s="18" t="str">
        <f t="shared" si="632"/>
        <v>OFF - Military - Crane_2005_100</v>
      </c>
      <c r="B10175" s="1" t="s">
        <v>40</v>
      </c>
      <c r="C10175" s="1">
        <v>2020</v>
      </c>
      <c r="D10175" s="1" t="s">
        <v>186</v>
      </c>
      <c r="E10175" s="1">
        <v>2005</v>
      </c>
      <c r="F10175" s="1">
        <v>100</v>
      </c>
      <c r="G10175" s="1" t="s">
        <v>5</v>
      </c>
      <c r="H10175" s="1">
        <v>7.9231458333333296E-8</v>
      </c>
      <c r="I10175" s="1">
        <v>9.4291983471074303E-8</v>
      </c>
      <c r="J10175" s="1">
        <v>1.140933E-7</v>
      </c>
      <c r="K10175" s="1">
        <v>7.9917400000000003E-7</v>
      </c>
      <c r="L10175" s="1">
        <v>1.2035100000000001E-6</v>
      </c>
      <c r="M10175" s="1">
        <v>1.2830259999999999E-4</v>
      </c>
      <c r="N10175" s="1">
        <v>7.0756730000000003E-8</v>
      </c>
      <c r="O10175" s="1">
        <v>6.5096191600000004E-8</v>
      </c>
      <c r="P10175" s="1">
        <v>1.505055E-9</v>
      </c>
      <c r="Q10175" s="1">
        <v>9.1822532200001496E-10</v>
      </c>
      <c r="R10175" s="1">
        <v>3.65</v>
      </c>
      <c r="S10175" s="1">
        <v>0</v>
      </c>
      <c r="T10175" s="1">
        <v>0</v>
      </c>
      <c r="U10175" s="1">
        <v>0</v>
      </c>
      <c r="V10175" s="1">
        <f t="shared" si="633"/>
        <v>0</v>
      </c>
      <c r="W10175" s="1">
        <f t="shared" si="634"/>
        <v>0</v>
      </c>
      <c r="X10175" s="1" t="e">
        <f t="shared" si="635"/>
        <v>#DIV/0!</v>
      </c>
    </row>
    <row r="10176" spans="1:24" hidden="1" x14ac:dyDescent="0.3">
      <c r="A10176" s="18" t="str">
        <f t="shared" si="632"/>
        <v>OFF - Military - Crane_2005_175</v>
      </c>
      <c r="B10176" s="1" t="s">
        <v>40</v>
      </c>
      <c r="C10176" s="1">
        <v>2020</v>
      </c>
      <c r="D10176" s="1" t="s">
        <v>186</v>
      </c>
      <c r="E10176" s="1">
        <v>2005</v>
      </c>
      <c r="F10176" s="1">
        <v>175</v>
      </c>
      <c r="G10176" s="1" t="s">
        <v>5</v>
      </c>
      <c r="H10176" s="1">
        <v>1.34540277777777E-8</v>
      </c>
      <c r="I10176" s="1">
        <v>1.6011404958677601E-8</v>
      </c>
      <c r="J10176" s="1">
        <v>1.9373800000000001E-8</v>
      </c>
      <c r="K10176" s="1">
        <v>1.7296200000000001E-7</v>
      </c>
      <c r="L10176" s="1">
        <v>2.559752E-7</v>
      </c>
      <c r="M10176" s="1">
        <v>3.2304749999999999E-5</v>
      </c>
      <c r="N10176" s="1">
        <v>9.8518389999999994E-9</v>
      </c>
      <c r="O10176" s="1">
        <v>9.0636918800000007E-9</v>
      </c>
      <c r="P10176" s="1">
        <v>3.6348390000000002E-10</v>
      </c>
      <c r="Q10176" s="1">
        <v>0</v>
      </c>
      <c r="R10176" s="1">
        <v>0</v>
      </c>
      <c r="S10176" s="1">
        <v>0</v>
      </c>
      <c r="T10176" s="1">
        <v>0</v>
      </c>
      <c r="U10176" s="1">
        <v>0</v>
      </c>
      <c r="V10176" s="1">
        <f t="shared" si="633"/>
        <v>0</v>
      </c>
      <c r="W10176" s="1">
        <f t="shared" si="634"/>
        <v>0</v>
      </c>
      <c r="X10176" s="1" t="e">
        <f t="shared" si="635"/>
        <v>#DIV/0!</v>
      </c>
    </row>
    <row r="10177" spans="1:24" hidden="1" x14ac:dyDescent="0.3">
      <c r="A10177" s="18" t="str">
        <f t="shared" si="632"/>
        <v>OFF - Military - Crane_2005_300</v>
      </c>
      <c r="B10177" s="1" t="s">
        <v>40</v>
      </c>
      <c r="C10177" s="1">
        <v>2020</v>
      </c>
      <c r="D10177" s="1" t="s">
        <v>186</v>
      </c>
      <c r="E10177" s="1">
        <v>2005</v>
      </c>
      <c r="F10177" s="1">
        <v>300</v>
      </c>
      <c r="G10177" s="1" t="s">
        <v>5</v>
      </c>
      <c r="H10177" s="1">
        <v>1.12993819444444E-8</v>
      </c>
      <c r="I10177" s="1">
        <v>1.34471983471074E-8</v>
      </c>
      <c r="J10177" s="1">
        <v>1.6271109999999999E-8</v>
      </c>
      <c r="K10177" s="1">
        <v>5.962386E-8</v>
      </c>
      <c r="L10177" s="1">
        <v>2.5538920000000002E-7</v>
      </c>
      <c r="M10177" s="1">
        <v>3.268661E-5</v>
      </c>
      <c r="N10177" s="1">
        <v>6.3402470000000002E-9</v>
      </c>
      <c r="O10177" s="1">
        <v>5.8330272399999998E-9</v>
      </c>
      <c r="P10177" s="1">
        <v>3.6778040000000002E-10</v>
      </c>
      <c r="Q10177" s="1">
        <v>0</v>
      </c>
      <c r="R10177" s="1">
        <v>0</v>
      </c>
      <c r="S10177" s="1">
        <v>0</v>
      </c>
      <c r="T10177" s="1">
        <v>0</v>
      </c>
      <c r="U10177" s="1">
        <v>0</v>
      </c>
      <c r="V10177" s="1">
        <f t="shared" si="633"/>
        <v>0</v>
      </c>
      <c r="W10177" s="1">
        <f t="shared" si="634"/>
        <v>0</v>
      </c>
      <c r="X10177" s="1" t="e">
        <f t="shared" si="635"/>
        <v>#DIV/0!</v>
      </c>
    </row>
    <row r="10178" spans="1:24" hidden="1" x14ac:dyDescent="0.3">
      <c r="A10178" s="18" t="str">
        <f t="shared" si="632"/>
        <v>OFF - Military - Crane_2006_100</v>
      </c>
      <c r="B10178" s="1" t="s">
        <v>40</v>
      </c>
      <c r="C10178" s="1">
        <v>2020</v>
      </c>
      <c r="D10178" s="1" t="s">
        <v>186</v>
      </c>
      <c r="E10178" s="1">
        <v>2006</v>
      </c>
      <c r="F10178" s="1">
        <v>100</v>
      </c>
      <c r="G10178" s="1" t="s">
        <v>5</v>
      </c>
      <c r="H10178" s="1">
        <v>9.1768611111111106E-8</v>
      </c>
      <c r="I10178" s="1">
        <v>1.09212231404958E-7</v>
      </c>
      <c r="J10178" s="1">
        <v>1.3214679999999999E-7</v>
      </c>
      <c r="K10178" s="1">
        <v>1.2184029999999999E-6</v>
      </c>
      <c r="L10178" s="1">
        <v>1.7846799999999999E-6</v>
      </c>
      <c r="M10178" s="1">
        <v>2.0015279999999999E-4</v>
      </c>
      <c r="N10178" s="1">
        <v>8.993671E-8</v>
      </c>
      <c r="O10178" s="1">
        <v>8.2741773200000001E-8</v>
      </c>
      <c r="P10178" s="1">
        <v>2.3478950000000002E-9</v>
      </c>
      <c r="Q10178" s="1">
        <v>1.8364506440000299E-9</v>
      </c>
      <c r="R10178" s="1">
        <v>7.3</v>
      </c>
      <c r="S10178" s="1">
        <v>3.65</v>
      </c>
      <c r="T10178" s="1">
        <v>0.01</v>
      </c>
      <c r="U10178" s="1">
        <v>383.25</v>
      </c>
      <c r="V10178" s="1">
        <f t="shared" si="633"/>
        <v>9.4357780716120609E-2</v>
      </c>
      <c r="W10178" s="1">
        <f t="shared" si="634"/>
        <v>1.5419375826506667</v>
      </c>
      <c r="X10178" s="1">
        <f t="shared" si="635"/>
        <v>365</v>
      </c>
    </row>
    <row r="10179" spans="1:24" hidden="1" x14ac:dyDescent="0.3">
      <c r="A10179" s="18" t="str">
        <f t="shared" si="632"/>
        <v>OFF - Military - Crane_2006_175</v>
      </c>
      <c r="B10179" s="1" t="s">
        <v>40</v>
      </c>
      <c r="C10179" s="1">
        <v>2020</v>
      </c>
      <c r="D10179" s="1" t="s">
        <v>186</v>
      </c>
      <c r="E10179" s="1">
        <v>2006</v>
      </c>
      <c r="F10179" s="1">
        <v>175</v>
      </c>
      <c r="G10179" s="1" t="s">
        <v>5</v>
      </c>
      <c r="H10179" s="1">
        <v>2.0417291666666599E-8</v>
      </c>
      <c r="I10179" s="1">
        <v>2.42982644628099E-8</v>
      </c>
      <c r="J10179" s="1">
        <v>2.9400900000000001E-8</v>
      </c>
      <c r="K10179" s="1">
        <v>2.6792230000000001E-7</v>
      </c>
      <c r="L10179" s="1">
        <v>3.9769379999999998E-7</v>
      </c>
      <c r="M10179" s="1">
        <v>5.0395610000000003E-5</v>
      </c>
      <c r="N10179" s="1">
        <v>1.5117799999999999E-8</v>
      </c>
      <c r="O10179" s="1">
        <v>1.3908376E-8</v>
      </c>
      <c r="P10179" s="1">
        <v>5.6703710000000005E-10</v>
      </c>
      <c r="Q10179" s="1">
        <v>0</v>
      </c>
      <c r="R10179" s="1">
        <v>0</v>
      </c>
      <c r="S10179" s="1">
        <v>0</v>
      </c>
      <c r="T10179" s="1">
        <v>0</v>
      </c>
      <c r="U10179" s="1">
        <v>0</v>
      </c>
      <c r="V10179" s="1">
        <f t="shared" si="633"/>
        <v>0</v>
      </c>
      <c r="W10179" s="1">
        <f t="shared" si="634"/>
        <v>0</v>
      </c>
      <c r="X10179" s="1" t="e">
        <f t="shared" si="635"/>
        <v>#DIV/0!</v>
      </c>
    </row>
    <row r="10180" spans="1:24" hidden="1" x14ac:dyDescent="0.3">
      <c r="A10180" s="18" t="str">
        <f t="shared" si="632"/>
        <v>OFF - Military - Crane_2006_300</v>
      </c>
      <c r="B10180" s="1" t="s">
        <v>40</v>
      </c>
      <c r="C10180" s="1">
        <v>2020</v>
      </c>
      <c r="D10180" s="1" t="s">
        <v>186</v>
      </c>
      <c r="E10180" s="1">
        <v>2006</v>
      </c>
      <c r="F10180" s="1">
        <v>300</v>
      </c>
      <c r="G10180" s="1" t="s">
        <v>5</v>
      </c>
      <c r="H10180" s="1">
        <v>1.70875E-8</v>
      </c>
      <c r="I10180" s="1">
        <v>2.03355371900826E-8</v>
      </c>
      <c r="J10180" s="1">
        <v>2.4605999999999999E-8</v>
      </c>
      <c r="K10180" s="1">
        <v>9.2359509999999997E-8</v>
      </c>
      <c r="L10180" s="1">
        <v>3.9679359999999998E-7</v>
      </c>
      <c r="M10180" s="1">
        <v>5.0991310000000002E-5</v>
      </c>
      <c r="N10180" s="1">
        <v>9.7661430000000005E-9</v>
      </c>
      <c r="O10180" s="1">
        <v>8.9848515600000004E-9</v>
      </c>
      <c r="P10180" s="1">
        <v>5.7373970000000003E-10</v>
      </c>
      <c r="Q10180" s="1">
        <v>0</v>
      </c>
      <c r="R10180" s="1">
        <v>0</v>
      </c>
      <c r="S10180" s="1">
        <v>0</v>
      </c>
      <c r="T10180" s="1">
        <v>0</v>
      </c>
      <c r="U10180" s="1">
        <v>0</v>
      </c>
      <c r="V10180" s="1">
        <f t="shared" si="633"/>
        <v>0</v>
      </c>
      <c r="W10180" s="1">
        <f t="shared" si="634"/>
        <v>0</v>
      </c>
      <c r="X10180" s="1" t="e">
        <f t="shared" si="635"/>
        <v>#DIV/0!</v>
      </c>
    </row>
    <row r="10181" spans="1:24" hidden="1" x14ac:dyDescent="0.3">
      <c r="A10181" s="18" t="str">
        <f t="shared" si="632"/>
        <v>OFF - Military - Crane_2007_100</v>
      </c>
      <c r="B10181" s="1" t="s">
        <v>40</v>
      </c>
      <c r="C10181" s="1">
        <v>2020</v>
      </c>
      <c r="D10181" s="1" t="s">
        <v>186</v>
      </c>
      <c r="E10181" s="1">
        <v>2007</v>
      </c>
      <c r="F10181" s="1">
        <v>100</v>
      </c>
      <c r="G10181" s="1" t="s">
        <v>5</v>
      </c>
      <c r="H10181" s="1">
        <v>1.2604291666666599E-7</v>
      </c>
      <c r="I10181" s="1">
        <v>1.50001487603305E-7</v>
      </c>
      <c r="J10181" s="1">
        <v>1.815018E-7</v>
      </c>
      <c r="K10181" s="1">
        <v>1.7060080000000001E-6</v>
      </c>
      <c r="L10181" s="1">
        <v>2.5063040000000002E-6</v>
      </c>
      <c r="M10181" s="1">
        <v>2.822635E-4</v>
      </c>
      <c r="N10181" s="1">
        <v>1.2473429999999999E-7</v>
      </c>
      <c r="O10181" s="1">
        <v>1.14755555999999E-7</v>
      </c>
      <c r="P10181" s="1">
        <v>3.3110949999999999E-9</v>
      </c>
      <c r="Q10181" s="1">
        <v>2.7546759660000398E-9</v>
      </c>
      <c r="R10181" s="1">
        <v>10.95</v>
      </c>
      <c r="S10181" s="1">
        <v>3.65</v>
      </c>
      <c r="T10181" s="1">
        <v>0.01</v>
      </c>
      <c r="U10181" s="1">
        <v>383.25</v>
      </c>
      <c r="V10181" s="1">
        <f t="shared" si="633"/>
        <v>0.12959910526763568</v>
      </c>
      <c r="W10181" s="1">
        <f t="shared" si="634"/>
        <v>2.1654102310485333</v>
      </c>
      <c r="X10181" s="1">
        <f t="shared" si="635"/>
        <v>365</v>
      </c>
    </row>
    <row r="10182" spans="1:24" hidden="1" x14ac:dyDescent="0.3">
      <c r="A10182" s="18" t="str">
        <f t="shared" si="632"/>
        <v>OFF - Military - Crane_2007_175</v>
      </c>
      <c r="B10182" s="1" t="s">
        <v>40</v>
      </c>
      <c r="C10182" s="1">
        <v>2020</v>
      </c>
      <c r="D10182" s="1" t="s">
        <v>186</v>
      </c>
      <c r="E10182" s="1">
        <v>2007</v>
      </c>
      <c r="F10182" s="1">
        <v>175</v>
      </c>
      <c r="G10182" s="1" t="s">
        <v>5</v>
      </c>
      <c r="H10182" s="1">
        <v>2.1413479166666598E-8</v>
      </c>
      <c r="I10182" s="1">
        <v>2.54838099173553E-8</v>
      </c>
      <c r="J10182" s="1">
        <v>3.0835410000000003E-8</v>
      </c>
      <c r="K10182" s="1">
        <v>3.7515610000000002E-7</v>
      </c>
      <c r="L10182" s="1">
        <v>3.0639119999999999E-7</v>
      </c>
      <c r="M10182" s="1">
        <v>7.1069920000000003E-5</v>
      </c>
      <c r="N10182" s="1">
        <v>1.820831E-8</v>
      </c>
      <c r="O10182" s="1">
        <v>1.6751645199999999E-8</v>
      </c>
      <c r="P10182" s="1">
        <v>7.9965859999999997E-10</v>
      </c>
      <c r="Q10182" s="1">
        <v>9.1822532200001496E-10</v>
      </c>
      <c r="R10182" s="1">
        <v>3.65</v>
      </c>
      <c r="S10182" s="1">
        <v>0</v>
      </c>
      <c r="T10182" s="1">
        <v>0</v>
      </c>
      <c r="U10182" s="1">
        <v>0</v>
      </c>
      <c r="V10182" s="1">
        <f t="shared" si="633"/>
        <v>0</v>
      </c>
      <c r="W10182" s="1">
        <f t="shared" si="634"/>
        <v>0</v>
      </c>
      <c r="X10182" s="1" t="e">
        <f t="shared" si="635"/>
        <v>#DIV/0!</v>
      </c>
    </row>
    <row r="10183" spans="1:24" hidden="1" x14ac:dyDescent="0.3">
      <c r="A10183" s="18" t="str">
        <f t="shared" si="632"/>
        <v>OFF - Military - Crane_2007_300</v>
      </c>
      <c r="B10183" s="1" t="s">
        <v>40</v>
      </c>
      <c r="C10183" s="1">
        <v>2020</v>
      </c>
      <c r="D10183" s="1" t="s">
        <v>186</v>
      </c>
      <c r="E10183" s="1">
        <v>2007</v>
      </c>
      <c r="F10183" s="1">
        <v>300</v>
      </c>
      <c r="G10183" s="1" t="s">
        <v>5</v>
      </c>
      <c r="H10183" s="1">
        <v>2.16665833333333E-8</v>
      </c>
      <c r="I10183" s="1">
        <v>2.5785024793388399E-8</v>
      </c>
      <c r="J10183" s="1">
        <v>3.1199880000000003E-8</v>
      </c>
      <c r="K10183" s="1">
        <v>1.2932660000000001E-7</v>
      </c>
      <c r="L10183" s="1">
        <v>3.09912E-7</v>
      </c>
      <c r="M10183" s="1">
        <v>7.1909970000000006E-5</v>
      </c>
      <c r="N10183" s="1">
        <v>1.351174E-8</v>
      </c>
      <c r="O10183" s="1">
        <v>1.24308008E-8</v>
      </c>
      <c r="P10183" s="1">
        <v>8.091106E-10</v>
      </c>
      <c r="Q10183" s="1">
        <v>9.1822532200001496E-10</v>
      </c>
      <c r="R10183" s="1">
        <v>3.65</v>
      </c>
      <c r="S10183" s="1">
        <v>0</v>
      </c>
      <c r="T10183" s="1">
        <v>0</v>
      </c>
      <c r="U10183" s="1">
        <v>0</v>
      </c>
      <c r="V10183" s="1">
        <f t="shared" si="633"/>
        <v>0</v>
      </c>
      <c r="W10183" s="1">
        <f t="shared" si="634"/>
        <v>0</v>
      </c>
      <c r="X10183" s="1" t="e">
        <f t="shared" si="635"/>
        <v>#DIV/0!</v>
      </c>
    </row>
    <row r="10184" spans="1:24" hidden="1" x14ac:dyDescent="0.3">
      <c r="A10184" s="18" t="str">
        <f t="shared" si="632"/>
        <v>OFF - Military - Crane_2008_100</v>
      </c>
      <c r="B10184" s="1" t="s">
        <v>40</v>
      </c>
      <c r="C10184" s="1">
        <v>2020</v>
      </c>
      <c r="D10184" s="1" t="s">
        <v>186</v>
      </c>
      <c r="E10184" s="1">
        <v>2008</v>
      </c>
      <c r="F10184" s="1">
        <v>100</v>
      </c>
      <c r="G10184" s="1" t="s">
        <v>5</v>
      </c>
      <c r="H10184" s="1">
        <v>1.05767777777777E-7</v>
      </c>
      <c r="I10184" s="1">
        <v>1.25872396694214E-7</v>
      </c>
      <c r="J10184" s="1">
        <v>1.5230559999999999E-7</v>
      </c>
      <c r="K10184" s="1">
        <v>2.1580540000000001E-6</v>
      </c>
      <c r="L10184" s="1">
        <v>1.8466550000000001E-6</v>
      </c>
      <c r="M10184" s="1">
        <v>3.6436679999999998E-4</v>
      </c>
      <c r="N10184" s="1">
        <v>1.1974780000000001E-7</v>
      </c>
      <c r="O10184" s="1">
        <v>1.10167976E-7</v>
      </c>
      <c r="P10184" s="1">
        <v>4.2742090000000004E-9</v>
      </c>
      <c r="Q10184" s="1">
        <v>2.7546759660000398E-9</v>
      </c>
      <c r="R10184" s="1">
        <v>10.95</v>
      </c>
      <c r="S10184" s="1">
        <v>3.65</v>
      </c>
      <c r="T10184" s="1">
        <v>0.01</v>
      </c>
      <c r="U10184" s="1">
        <v>383.25</v>
      </c>
      <c r="V10184" s="1">
        <f t="shared" si="633"/>
        <v>0.10875192139830227</v>
      </c>
      <c r="W10184" s="1">
        <f t="shared" si="634"/>
        <v>1.5954830819473333</v>
      </c>
      <c r="X10184" s="1">
        <f t="shared" si="635"/>
        <v>365</v>
      </c>
    </row>
    <row r="10185" spans="1:24" hidden="1" x14ac:dyDescent="0.3">
      <c r="A10185" s="18" t="str">
        <f t="shared" si="632"/>
        <v>OFF - Military - Crane_2008_175</v>
      </c>
      <c r="B10185" s="1" t="s">
        <v>40</v>
      </c>
      <c r="C10185" s="1">
        <v>2020</v>
      </c>
      <c r="D10185" s="1" t="s">
        <v>186</v>
      </c>
      <c r="E10185" s="1">
        <v>2008</v>
      </c>
      <c r="F10185" s="1">
        <v>175</v>
      </c>
      <c r="G10185" s="1" t="s">
        <v>5</v>
      </c>
      <c r="H10185" s="1">
        <v>2.66308263888888E-8</v>
      </c>
      <c r="I10185" s="1">
        <v>3.1692884297520601E-8</v>
      </c>
      <c r="J10185" s="1">
        <v>3.8348389999999999E-8</v>
      </c>
      <c r="K10185" s="1">
        <v>4.808218E-7</v>
      </c>
      <c r="L10185" s="1">
        <v>3.9404359999999998E-7</v>
      </c>
      <c r="M10185" s="1">
        <v>9.1742380000000003E-5</v>
      </c>
      <c r="N10185" s="1">
        <v>2.3117209999999999E-8</v>
      </c>
      <c r="O10185" s="1">
        <v>2.1267833199999999E-8</v>
      </c>
      <c r="P10185" s="1">
        <v>1.032259E-9</v>
      </c>
      <c r="Q10185" s="1">
        <v>9.1822532200001496E-10</v>
      </c>
      <c r="R10185" s="1">
        <v>3.65</v>
      </c>
      <c r="S10185" s="1">
        <v>0</v>
      </c>
      <c r="T10185" s="1">
        <v>0</v>
      </c>
      <c r="U10185" s="1">
        <v>0</v>
      </c>
      <c r="V10185" s="1">
        <f t="shared" si="633"/>
        <v>0</v>
      </c>
      <c r="W10185" s="1">
        <f t="shared" si="634"/>
        <v>0</v>
      </c>
      <c r="X10185" s="1" t="e">
        <f t="shared" si="635"/>
        <v>#DIV/0!</v>
      </c>
    </row>
    <row r="10186" spans="1:24" hidden="1" x14ac:dyDescent="0.3">
      <c r="A10186" s="18" t="str">
        <f t="shared" ref="A10186:A10249" si="636">D10186&amp;"_"&amp;E10186&amp;"_"&amp;F10186</f>
        <v>OFF - Military - Crane_2008_300</v>
      </c>
      <c r="B10186" s="1" t="s">
        <v>40</v>
      </c>
      <c r="C10186" s="1">
        <v>2020</v>
      </c>
      <c r="D10186" s="1" t="s">
        <v>186</v>
      </c>
      <c r="E10186" s="1">
        <v>2008</v>
      </c>
      <c r="F10186" s="1">
        <v>300</v>
      </c>
      <c r="G10186" s="1" t="s">
        <v>5</v>
      </c>
      <c r="H10186" s="1">
        <v>2.6945611111111099E-8</v>
      </c>
      <c r="I10186" s="1">
        <v>3.2067504132231399E-8</v>
      </c>
      <c r="J10186" s="1">
        <v>3.8801680000000003E-8</v>
      </c>
      <c r="K10186" s="1">
        <v>1.6575380000000001E-7</v>
      </c>
      <c r="L10186" s="1">
        <v>3.9858060000000002E-7</v>
      </c>
      <c r="M10186" s="1">
        <v>9.2826819999999998E-5</v>
      </c>
      <c r="N10186" s="1">
        <v>1.722283E-8</v>
      </c>
      <c r="O10186" s="1">
        <v>1.5845003599999998E-8</v>
      </c>
      <c r="P10186" s="1">
        <v>1.044461E-9</v>
      </c>
      <c r="Q10186" s="1">
        <v>9.1822532200001496E-10</v>
      </c>
      <c r="R10186" s="1">
        <v>3.65</v>
      </c>
      <c r="S10186" s="1">
        <v>0</v>
      </c>
      <c r="T10186" s="1">
        <v>0</v>
      </c>
      <c r="U10186" s="1">
        <v>0</v>
      </c>
      <c r="V10186" s="1">
        <f t="shared" si="633"/>
        <v>0</v>
      </c>
      <c r="W10186" s="1">
        <f t="shared" si="634"/>
        <v>0</v>
      </c>
      <c r="X10186" s="1" t="e">
        <f t="shared" si="635"/>
        <v>#DIV/0!</v>
      </c>
    </row>
    <row r="10187" spans="1:24" hidden="1" x14ac:dyDescent="0.3">
      <c r="A10187" s="18" t="str">
        <f t="shared" si="636"/>
        <v>OFF - Military - Crane_2009_100</v>
      </c>
      <c r="B10187" s="1" t="s">
        <v>40</v>
      </c>
      <c r="C10187" s="1">
        <v>2020</v>
      </c>
      <c r="D10187" s="1" t="s">
        <v>186</v>
      </c>
      <c r="E10187" s="1">
        <v>2009</v>
      </c>
      <c r="F10187" s="1">
        <v>100</v>
      </c>
      <c r="G10187" s="1" t="s">
        <v>5</v>
      </c>
      <c r="H10187" s="1">
        <v>1.3185631944444399E-7</v>
      </c>
      <c r="I10187" s="1">
        <v>1.56919917355371E-7</v>
      </c>
      <c r="J10187" s="1">
        <v>1.8987309999999999E-7</v>
      </c>
      <c r="K10187" s="1">
        <v>2.7763660000000001E-6</v>
      </c>
      <c r="L10187" s="1">
        <v>2.3840439999999999E-6</v>
      </c>
      <c r="M10187" s="1">
        <v>4.7217169999999998E-4</v>
      </c>
      <c r="N10187" s="1">
        <v>1.5346649999999999E-7</v>
      </c>
      <c r="O10187" s="1">
        <v>1.4118918E-7</v>
      </c>
      <c r="P10187" s="1">
        <v>5.5388149999999998E-9</v>
      </c>
      <c r="Q10187" s="1">
        <v>3.6729012880000598E-9</v>
      </c>
      <c r="R10187" s="1">
        <v>14.6</v>
      </c>
      <c r="S10187" s="1">
        <v>3.65</v>
      </c>
      <c r="T10187" s="1">
        <v>0.01</v>
      </c>
      <c r="U10187" s="1">
        <v>383.25</v>
      </c>
      <c r="V10187" s="1">
        <f t="shared" ref="V10187:V10250" si="637">IFERROR(CONVERT(I10187,"ton","g")*365/U10187,0)</f>
        <v>0.13557652802557499</v>
      </c>
      <c r="W10187" s="1">
        <f t="shared" ref="W10187:W10250" si="638">IFERROR(CONVERT(L10187,"ton","g")*365/U10187,0)</f>
        <v>2.0597793678938667</v>
      </c>
      <c r="X10187" s="1">
        <f t="shared" ref="X10187:X10250" si="639">S10187/T10187</f>
        <v>365</v>
      </c>
    </row>
    <row r="10188" spans="1:24" hidden="1" x14ac:dyDescent="0.3">
      <c r="A10188" s="18" t="str">
        <f t="shared" si="636"/>
        <v>OFF - Military - Crane_2009_175</v>
      </c>
      <c r="B10188" s="1" t="s">
        <v>40</v>
      </c>
      <c r="C10188" s="1">
        <v>2020</v>
      </c>
      <c r="D10188" s="1" t="s">
        <v>186</v>
      </c>
      <c r="E10188" s="1">
        <v>2009</v>
      </c>
      <c r="F10188" s="1">
        <v>175</v>
      </c>
      <c r="G10188" s="1" t="s">
        <v>5</v>
      </c>
      <c r="H10188" s="1">
        <v>3.3199555555555503E-8</v>
      </c>
      <c r="I10188" s="1">
        <v>3.9510214876033003E-8</v>
      </c>
      <c r="J10188" s="1">
        <v>4.7807360000000001E-8</v>
      </c>
      <c r="K10188" s="1">
        <v>6.1860120000000001E-7</v>
      </c>
      <c r="L10188" s="1">
        <v>5.0872500000000005E-7</v>
      </c>
      <c r="M10188" s="1">
        <v>1.1888609999999999E-4</v>
      </c>
      <c r="N10188" s="1">
        <v>2.945481E-8</v>
      </c>
      <c r="O10188" s="1">
        <v>2.7098425199999999E-8</v>
      </c>
      <c r="P10188" s="1">
        <v>1.3376729999999999E-9</v>
      </c>
      <c r="Q10188" s="1">
        <v>9.1822532200001496E-10</v>
      </c>
      <c r="R10188" s="1">
        <v>3.65</v>
      </c>
      <c r="S10188" s="1">
        <v>0</v>
      </c>
      <c r="T10188" s="1">
        <v>0</v>
      </c>
      <c r="U10188" s="1">
        <v>0</v>
      </c>
      <c r="V10188" s="1">
        <f t="shared" si="637"/>
        <v>0</v>
      </c>
      <c r="W10188" s="1">
        <f t="shared" si="638"/>
        <v>0</v>
      </c>
      <c r="X10188" s="1" t="e">
        <f t="shared" si="639"/>
        <v>#DIV/0!</v>
      </c>
    </row>
    <row r="10189" spans="1:24" hidden="1" x14ac:dyDescent="0.3">
      <c r="A10189" s="18" t="str">
        <f t="shared" si="636"/>
        <v>OFF - Military - Crane_2009_300</v>
      </c>
      <c r="B10189" s="1" t="s">
        <v>40</v>
      </c>
      <c r="C10189" s="1">
        <v>2020</v>
      </c>
      <c r="D10189" s="1" t="s">
        <v>186</v>
      </c>
      <c r="E10189" s="1">
        <v>2009</v>
      </c>
      <c r="F10189" s="1">
        <v>300</v>
      </c>
      <c r="G10189" s="1" t="s">
        <v>5</v>
      </c>
      <c r="H10189" s="1">
        <v>3.35919583333333E-8</v>
      </c>
      <c r="I10189" s="1">
        <v>3.9977206611570203E-8</v>
      </c>
      <c r="J10189" s="1">
        <v>4.837242E-8</v>
      </c>
      <c r="K10189" s="1">
        <v>2.1325189999999999E-7</v>
      </c>
      <c r="L10189" s="1">
        <v>5.145934E-7</v>
      </c>
      <c r="M10189" s="1">
        <v>1.202913E-4</v>
      </c>
      <c r="N10189" s="1">
        <v>2.2034540000000001E-8</v>
      </c>
      <c r="O10189" s="1">
        <v>2.0271776799999999E-8</v>
      </c>
      <c r="P10189" s="1">
        <v>1.3534830000000001E-9</v>
      </c>
      <c r="Q10189" s="1">
        <v>9.1822532200001496E-10</v>
      </c>
      <c r="R10189" s="1">
        <v>3.65</v>
      </c>
      <c r="S10189" s="1">
        <v>0</v>
      </c>
      <c r="T10189" s="1">
        <v>0</v>
      </c>
      <c r="U10189" s="1">
        <v>0</v>
      </c>
      <c r="V10189" s="1">
        <f t="shared" si="637"/>
        <v>0</v>
      </c>
      <c r="W10189" s="1">
        <f t="shared" si="638"/>
        <v>0</v>
      </c>
      <c r="X10189" s="1" t="e">
        <f t="shared" si="639"/>
        <v>#DIV/0!</v>
      </c>
    </row>
    <row r="10190" spans="1:24" hidden="1" x14ac:dyDescent="0.3">
      <c r="A10190" s="18" t="str">
        <f t="shared" si="636"/>
        <v>OFF - Military - Crane_2010_100</v>
      </c>
      <c r="B10190" s="1" t="s">
        <v>40</v>
      </c>
      <c r="C10190" s="1">
        <v>2020</v>
      </c>
      <c r="D10190" s="1" t="s">
        <v>186</v>
      </c>
      <c r="E10190" s="1">
        <v>2010</v>
      </c>
      <c r="F10190" s="1">
        <v>100</v>
      </c>
      <c r="G10190" s="1" t="s">
        <v>5</v>
      </c>
      <c r="H10190" s="1">
        <v>1.52803194444444E-7</v>
      </c>
      <c r="I10190" s="1">
        <v>1.8184842975206599E-7</v>
      </c>
      <c r="J10190" s="1">
        <v>2.2003660000000001E-7</v>
      </c>
      <c r="K10190" s="1">
        <v>3.325287E-6</v>
      </c>
      <c r="L10190" s="1">
        <v>2.8654830000000001E-6</v>
      </c>
      <c r="M10190" s="1">
        <v>5.6966839999999998E-4</v>
      </c>
      <c r="N10190" s="1">
        <v>1.8309100000000001E-7</v>
      </c>
      <c r="O10190" s="1">
        <v>1.6844372000000001E-7</v>
      </c>
      <c r="P10190" s="1">
        <v>6.6825029999999997E-9</v>
      </c>
      <c r="Q10190" s="1">
        <v>4.5911266100000704E-9</v>
      </c>
      <c r="R10190" s="1">
        <v>18.25</v>
      </c>
      <c r="S10190" s="1">
        <v>3.65</v>
      </c>
      <c r="T10190" s="1">
        <v>0.02</v>
      </c>
      <c r="U10190" s="1">
        <v>383.25</v>
      </c>
      <c r="V10190" s="1">
        <f t="shared" si="637"/>
        <v>0.15711440044193928</v>
      </c>
      <c r="W10190" s="1">
        <f t="shared" si="638"/>
        <v>2.4757356669804</v>
      </c>
      <c r="X10190" s="1">
        <f t="shared" si="639"/>
        <v>182.5</v>
      </c>
    </row>
    <row r="10191" spans="1:24" hidden="1" x14ac:dyDescent="0.3">
      <c r="A10191" s="18" t="str">
        <f t="shared" si="636"/>
        <v>OFF - Military - Crane_2010_175</v>
      </c>
      <c r="B10191" s="1" t="s">
        <v>40</v>
      </c>
      <c r="C10191" s="1">
        <v>2020</v>
      </c>
      <c r="D10191" s="1" t="s">
        <v>186</v>
      </c>
      <c r="E10191" s="1">
        <v>2010</v>
      </c>
      <c r="F10191" s="1">
        <v>175</v>
      </c>
      <c r="G10191" s="1" t="s">
        <v>5</v>
      </c>
      <c r="H10191" s="1">
        <v>3.8473659722222197E-8</v>
      </c>
      <c r="I10191" s="1">
        <v>4.5786834710743803E-8</v>
      </c>
      <c r="J10191" s="1">
        <v>5.5402069999999998E-8</v>
      </c>
      <c r="K10191" s="1">
        <v>7.4092690000000004E-7</v>
      </c>
      <c r="L10191" s="1">
        <v>6.114721E-7</v>
      </c>
      <c r="M10191" s="1">
        <v>1.434343E-4</v>
      </c>
      <c r="N10191" s="1">
        <v>3.4931040000000003E-8</v>
      </c>
      <c r="O10191" s="1">
        <v>3.2136556800000003E-8</v>
      </c>
      <c r="P10191" s="1">
        <v>1.613882E-9</v>
      </c>
      <c r="Q10191" s="1">
        <v>9.1822532200001496E-10</v>
      </c>
      <c r="R10191" s="1">
        <v>3.65</v>
      </c>
      <c r="S10191" s="1">
        <v>0</v>
      </c>
      <c r="T10191" s="1">
        <v>0</v>
      </c>
      <c r="U10191" s="1">
        <v>0</v>
      </c>
      <c r="V10191" s="1">
        <f t="shared" si="637"/>
        <v>0</v>
      </c>
      <c r="W10191" s="1">
        <f t="shared" si="638"/>
        <v>0</v>
      </c>
      <c r="X10191" s="1" t="e">
        <f t="shared" si="639"/>
        <v>#DIV/0!</v>
      </c>
    </row>
    <row r="10192" spans="1:24" hidden="1" x14ac:dyDescent="0.3">
      <c r="A10192" s="18" t="str">
        <f t="shared" si="636"/>
        <v>OFF - Military - Crane_2010_300</v>
      </c>
      <c r="B10192" s="1" t="s">
        <v>40</v>
      </c>
      <c r="C10192" s="1">
        <v>2020</v>
      </c>
      <c r="D10192" s="1" t="s">
        <v>186</v>
      </c>
      <c r="E10192" s="1">
        <v>2010</v>
      </c>
      <c r="F10192" s="1">
        <v>300</v>
      </c>
      <c r="G10192" s="1" t="s">
        <v>5</v>
      </c>
      <c r="H10192" s="1">
        <v>3.8928423611111099E-8</v>
      </c>
      <c r="I10192" s="1">
        <v>4.6328041322314002E-8</v>
      </c>
      <c r="J10192" s="1">
        <v>5.6056930000000001E-8</v>
      </c>
      <c r="K10192" s="1">
        <v>2.5542380000000001E-7</v>
      </c>
      <c r="L10192" s="1">
        <v>6.1854009999999997E-7</v>
      </c>
      <c r="M10192" s="1">
        <v>1.4512969999999999E-4</v>
      </c>
      <c r="N10192" s="1">
        <v>2.6241750000000001E-8</v>
      </c>
      <c r="O10192" s="1">
        <v>2.414241E-8</v>
      </c>
      <c r="P10192" s="1">
        <v>1.632959E-9</v>
      </c>
      <c r="Q10192" s="1">
        <v>9.1822532200001496E-10</v>
      </c>
      <c r="R10192" s="1">
        <v>3.65</v>
      </c>
      <c r="S10192" s="1">
        <v>0</v>
      </c>
      <c r="T10192" s="1">
        <v>0</v>
      </c>
      <c r="U10192" s="1">
        <v>0</v>
      </c>
      <c r="V10192" s="1">
        <f t="shared" si="637"/>
        <v>0</v>
      </c>
      <c r="W10192" s="1">
        <f t="shared" si="638"/>
        <v>0</v>
      </c>
      <c r="X10192" s="1" t="e">
        <f t="shared" si="639"/>
        <v>#DIV/0!</v>
      </c>
    </row>
    <row r="10193" spans="1:24" hidden="1" x14ac:dyDescent="0.3">
      <c r="A10193" s="18" t="str">
        <f t="shared" si="636"/>
        <v>OFF - Military - Crane_2011_100</v>
      </c>
      <c r="B10193" s="1" t="s">
        <v>40</v>
      </c>
      <c r="C10193" s="1">
        <v>2020</v>
      </c>
      <c r="D10193" s="1" t="s">
        <v>186</v>
      </c>
      <c r="E10193" s="1">
        <v>2011</v>
      </c>
      <c r="F10193" s="1">
        <v>100</v>
      </c>
      <c r="G10193" s="1" t="s">
        <v>5</v>
      </c>
      <c r="H10193" s="1">
        <v>1.9668326388888801E-7</v>
      </c>
      <c r="I10193" s="1">
        <v>2.3406933884297501E-7</v>
      </c>
      <c r="J10193" s="1">
        <v>2.8322389999999998E-7</v>
      </c>
      <c r="K10193" s="1">
        <v>4.4309399999999996E-6</v>
      </c>
      <c r="L10193" s="1">
        <v>3.8318850000000003E-6</v>
      </c>
      <c r="M10193" s="1">
        <v>7.6468369999999996E-4</v>
      </c>
      <c r="N10193" s="1">
        <v>2.5879289999999999E-7</v>
      </c>
      <c r="O10193" s="1">
        <v>2.3808946800000001E-7</v>
      </c>
      <c r="P10193" s="1">
        <v>8.9701310000000007E-9</v>
      </c>
      <c r="Q10193" s="1">
        <v>6.4275772540000997E-9</v>
      </c>
      <c r="R10193" s="1">
        <v>25.55</v>
      </c>
      <c r="S10193" s="1">
        <v>7.3</v>
      </c>
      <c r="T10193" s="1">
        <v>0.02</v>
      </c>
      <c r="U10193" s="1">
        <v>766.5</v>
      </c>
      <c r="V10193" s="1">
        <f t="shared" si="637"/>
        <v>0.10111625347630294</v>
      </c>
      <c r="W10193" s="1">
        <f t="shared" si="638"/>
        <v>1.6553464749690001</v>
      </c>
      <c r="X10193" s="1">
        <f t="shared" si="639"/>
        <v>365</v>
      </c>
    </row>
    <row r="10194" spans="1:24" hidden="1" x14ac:dyDescent="0.3">
      <c r="A10194" s="18" t="str">
        <f t="shared" si="636"/>
        <v>OFF - Military - Crane_2011_175</v>
      </c>
      <c r="B10194" s="1" t="s">
        <v>40</v>
      </c>
      <c r="C10194" s="1">
        <v>2020</v>
      </c>
      <c r="D10194" s="1" t="s">
        <v>186</v>
      </c>
      <c r="E10194" s="1">
        <v>2011</v>
      </c>
      <c r="F10194" s="1">
        <v>175</v>
      </c>
      <c r="G10194" s="1" t="s">
        <v>5</v>
      </c>
      <c r="H10194" s="1">
        <v>4.95220416666666E-8</v>
      </c>
      <c r="I10194" s="1">
        <v>5.8935322314049497E-8</v>
      </c>
      <c r="J10194" s="1">
        <v>7.1311739999999993E-8</v>
      </c>
      <c r="K10194" s="1">
        <v>9.8731250000000009E-7</v>
      </c>
      <c r="L10194" s="1">
        <v>8.177152E-7</v>
      </c>
      <c r="M10194" s="1">
        <v>1.9253639999999999E-4</v>
      </c>
      <c r="N10194" s="1">
        <v>4.9070879999999998E-8</v>
      </c>
      <c r="O10194" s="1">
        <v>4.5145209599999999E-8</v>
      </c>
      <c r="P10194" s="1">
        <v>2.1663659999999998E-9</v>
      </c>
      <c r="Q10194" s="1">
        <v>1.8364506440000299E-9</v>
      </c>
      <c r="R10194" s="1">
        <v>7.3</v>
      </c>
      <c r="S10194" s="1">
        <v>0</v>
      </c>
      <c r="T10194" s="1">
        <v>0</v>
      </c>
      <c r="U10194" s="1">
        <v>0</v>
      </c>
      <c r="V10194" s="1">
        <f t="shared" si="637"/>
        <v>0</v>
      </c>
      <c r="W10194" s="1">
        <f t="shared" si="638"/>
        <v>0</v>
      </c>
      <c r="X10194" s="1" t="e">
        <f t="shared" si="639"/>
        <v>#DIV/0!</v>
      </c>
    </row>
    <row r="10195" spans="1:24" hidden="1" x14ac:dyDescent="0.3">
      <c r="A10195" s="18" t="str">
        <f t="shared" si="636"/>
        <v>OFF - Military - Crane_2011_300</v>
      </c>
      <c r="B10195" s="1" t="s">
        <v>40</v>
      </c>
      <c r="C10195" s="1">
        <v>2020</v>
      </c>
      <c r="D10195" s="1" t="s">
        <v>186</v>
      </c>
      <c r="E10195" s="1">
        <v>2011</v>
      </c>
      <c r="F10195" s="1">
        <v>300</v>
      </c>
      <c r="G10195" s="1" t="s">
        <v>5</v>
      </c>
      <c r="H10195" s="1">
        <v>3.5762368055555499E-8</v>
      </c>
      <c r="I10195" s="1">
        <v>4.2560173553719001E-8</v>
      </c>
      <c r="J10195" s="1">
        <v>5.1497810000000001E-8</v>
      </c>
      <c r="K10195" s="1">
        <v>3.4036449999999998E-7</v>
      </c>
      <c r="L10195" s="1">
        <v>4.5902409999999999E-7</v>
      </c>
      <c r="M10195" s="1">
        <v>1.9481230000000001E-4</v>
      </c>
      <c r="N10195" s="1">
        <v>3.2492139999999998E-9</v>
      </c>
      <c r="O10195" s="1">
        <v>2.98927688E-9</v>
      </c>
      <c r="P10195" s="1">
        <v>2.191972E-9</v>
      </c>
      <c r="Q10195" s="1">
        <v>1.8364506440000299E-9</v>
      </c>
      <c r="R10195" s="1">
        <v>7.3</v>
      </c>
      <c r="S10195" s="1">
        <v>0</v>
      </c>
      <c r="T10195" s="1">
        <v>0</v>
      </c>
      <c r="U10195" s="1">
        <v>0</v>
      </c>
      <c r="V10195" s="1">
        <f t="shared" si="637"/>
        <v>0</v>
      </c>
      <c r="W10195" s="1">
        <f t="shared" si="638"/>
        <v>0</v>
      </c>
      <c r="X10195" s="1" t="e">
        <f t="shared" si="639"/>
        <v>#DIV/0!</v>
      </c>
    </row>
    <row r="10196" spans="1:24" hidden="1" x14ac:dyDescent="0.3">
      <c r="A10196" s="18" t="str">
        <f t="shared" si="636"/>
        <v>OFF - Military - Crane_2012_100</v>
      </c>
      <c r="B10196" s="1" t="s">
        <v>40</v>
      </c>
      <c r="C10196" s="1">
        <v>2020</v>
      </c>
      <c r="D10196" s="1" t="s">
        <v>186</v>
      </c>
      <c r="E10196" s="1">
        <v>2012</v>
      </c>
      <c r="F10196" s="1">
        <v>100</v>
      </c>
      <c r="G10196" s="1" t="s">
        <v>5</v>
      </c>
      <c r="H10196" s="1">
        <v>4.0456277777777702E-7</v>
      </c>
      <c r="I10196" s="1">
        <v>4.8146314049586704E-7</v>
      </c>
      <c r="J10196" s="1">
        <v>5.8257040000000003E-7</v>
      </c>
      <c r="K10196" s="1">
        <v>1.03905E-5</v>
      </c>
      <c r="L10196" s="1">
        <v>7.8991379999999992E-6</v>
      </c>
      <c r="M10196" s="1">
        <v>1.806504E-3</v>
      </c>
      <c r="N10196" s="1">
        <v>2.210265E-7</v>
      </c>
      <c r="O10196" s="1">
        <v>2.0334438E-7</v>
      </c>
      <c r="P10196" s="1">
        <v>2.1191220000000002E-8</v>
      </c>
      <c r="Q10196" s="1">
        <v>1.46916051520002E-8</v>
      </c>
      <c r="R10196" s="1">
        <v>58.4</v>
      </c>
      <c r="S10196" s="1">
        <v>18.25</v>
      </c>
      <c r="T10196" s="1">
        <v>0.06</v>
      </c>
      <c r="U10196" s="1">
        <v>1916.25</v>
      </c>
      <c r="V10196" s="1">
        <f t="shared" si="637"/>
        <v>8.3195431224824118E-2</v>
      </c>
      <c r="W10196" s="1">
        <f t="shared" si="638"/>
        <v>1.3649480862388799</v>
      </c>
      <c r="X10196" s="1">
        <f t="shared" si="639"/>
        <v>304.16666666666669</v>
      </c>
    </row>
    <row r="10197" spans="1:24" hidden="1" x14ac:dyDescent="0.3">
      <c r="A10197" s="18" t="str">
        <f t="shared" si="636"/>
        <v>OFF - Military - Crane_2012_175</v>
      </c>
      <c r="B10197" s="1" t="s">
        <v>40</v>
      </c>
      <c r="C10197" s="1">
        <v>2020</v>
      </c>
      <c r="D10197" s="1" t="s">
        <v>186</v>
      </c>
      <c r="E10197" s="1">
        <v>2012</v>
      </c>
      <c r="F10197" s="1">
        <v>175</v>
      </c>
      <c r="G10197" s="1" t="s">
        <v>5</v>
      </c>
      <c r="H10197" s="1">
        <v>9.9336111111111098E-8</v>
      </c>
      <c r="I10197" s="1">
        <v>1.18218181818181E-7</v>
      </c>
      <c r="J10197" s="1">
        <v>1.4304399999999999E-7</v>
      </c>
      <c r="K10197" s="1">
        <v>2.315303E-6</v>
      </c>
      <c r="L10197" s="1">
        <v>1.781371E-6</v>
      </c>
      <c r="M10197" s="1">
        <v>4.5485190000000002E-4</v>
      </c>
      <c r="N10197" s="1">
        <v>7.7397649999999997E-9</v>
      </c>
      <c r="O10197" s="1">
        <v>7.1205838000000002E-9</v>
      </c>
      <c r="P10197" s="1">
        <v>5.1178640000000004E-9</v>
      </c>
      <c r="Q10197" s="1">
        <v>3.6729012880000598E-9</v>
      </c>
      <c r="R10197" s="1">
        <v>14.6</v>
      </c>
      <c r="S10197" s="1">
        <v>3.65</v>
      </c>
      <c r="T10197" s="1">
        <v>0.01</v>
      </c>
      <c r="U10197" s="1">
        <v>514.65</v>
      </c>
      <c r="V10197" s="1">
        <f t="shared" si="637"/>
        <v>7.6060801798581046E-2</v>
      </c>
      <c r="W10197" s="1">
        <f t="shared" si="638"/>
        <v>1.1461224024670496</v>
      </c>
      <c r="X10197" s="1">
        <f t="shared" si="639"/>
        <v>365</v>
      </c>
    </row>
    <row r="10198" spans="1:24" hidden="1" x14ac:dyDescent="0.3">
      <c r="A10198" s="18" t="str">
        <f t="shared" si="636"/>
        <v>OFF - Military - Crane_2012_300</v>
      </c>
      <c r="B10198" s="1" t="s">
        <v>40</v>
      </c>
      <c r="C10198" s="1">
        <v>2020</v>
      </c>
      <c r="D10198" s="1" t="s">
        <v>186</v>
      </c>
      <c r="E10198" s="1">
        <v>2012</v>
      </c>
      <c r="F10198" s="1">
        <v>300</v>
      </c>
      <c r="G10198" s="1" t="s">
        <v>5</v>
      </c>
      <c r="H10198" s="1">
        <v>8.0772152777777706E-8</v>
      </c>
      <c r="I10198" s="1">
        <v>9.6125537190082595E-8</v>
      </c>
      <c r="J10198" s="1">
        <v>1.163119E-7</v>
      </c>
      <c r="K10198" s="1">
        <v>7.981802E-7</v>
      </c>
      <c r="L10198" s="1">
        <v>1.0803770000000001E-6</v>
      </c>
      <c r="M10198" s="1">
        <v>4.6022849999999998E-4</v>
      </c>
      <c r="N10198" s="1">
        <v>7.5983860000000002E-9</v>
      </c>
      <c r="O10198" s="1">
        <v>6.9905151200000001E-9</v>
      </c>
      <c r="P10198" s="1">
        <v>5.1783599999999999E-9</v>
      </c>
      <c r="Q10198" s="1">
        <v>3.6729012880000598E-9</v>
      </c>
      <c r="R10198" s="1">
        <v>14.6</v>
      </c>
      <c r="S10198" s="1">
        <v>3.65</v>
      </c>
      <c r="T10198" s="1">
        <v>0.01</v>
      </c>
      <c r="U10198" s="1">
        <v>781.1</v>
      </c>
      <c r="V10198" s="1">
        <f t="shared" si="637"/>
        <v>4.0749355356609999E-2</v>
      </c>
      <c r="W10198" s="1">
        <f t="shared" si="638"/>
        <v>0.4579913681527944</v>
      </c>
      <c r="X10198" s="1">
        <f t="shared" si="639"/>
        <v>365</v>
      </c>
    </row>
    <row r="10199" spans="1:24" hidden="1" x14ac:dyDescent="0.3">
      <c r="A10199" s="18" t="str">
        <f t="shared" si="636"/>
        <v>OFF - Military - Crane_2013_100</v>
      </c>
      <c r="B10199" s="1" t="s">
        <v>40</v>
      </c>
      <c r="C10199" s="1">
        <v>2020</v>
      </c>
      <c r="D10199" s="1" t="s">
        <v>186</v>
      </c>
      <c r="E10199" s="1">
        <v>2013</v>
      </c>
      <c r="F10199" s="1">
        <v>100</v>
      </c>
      <c r="G10199" s="1" t="s">
        <v>5</v>
      </c>
      <c r="H10199" s="1">
        <v>4.2675312499999999E-7</v>
      </c>
      <c r="I10199" s="1">
        <v>5.0787148760330499E-7</v>
      </c>
      <c r="J10199" s="1">
        <v>6.1452450000000004E-7</v>
      </c>
      <c r="K10199" s="1">
        <v>1.13973E-5</v>
      </c>
      <c r="L10199" s="1">
        <v>8.6956660000000008E-6</v>
      </c>
      <c r="M10199" s="1">
        <v>1.9963899999999998E-3</v>
      </c>
      <c r="N10199" s="1">
        <v>3.7400579999999997E-8</v>
      </c>
      <c r="O10199" s="1">
        <v>3.4408533599999998E-8</v>
      </c>
      <c r="P10199" s="1">
        <v>2.341868E-8</v>
      </c>
      <c r="Q10199" s="1">
        <v>1.65280557960002E-8</v>
      </c>
      <c r="R10199" s="1">
        <v>65.7</v>
      </c>
      <c r="S10199" s="1">
        <v>18.25</v>
      </c>
      <c r="T10199" s="1">
        <v>0.06</v>
      </c>
      <c r="U10199" s="1">
        <v>1916.25</v>
      </c>
      <c r="V10199" s="1">
        <f t="shared" si="637"/>
        <v>8.775871684472715E-2</v>
      </c>
      <c r="W10199" s="1">
        <f t="shared" si="638"/>
        <v>1.5025858093974935</v>
      </c>
      <c r="X10199" s="1">
        <f t="shared" si="639"/>
        <v>304.16666666666669</v>
      </c>
    </row>
    <row r="10200" spans="1:24" hidden="1" x14ac:dyDescent="0.3">
      <c r="A10200" s="18" t="str">
        <f t="shared" si="636"/>
        <v>OFF - Military - Crane_2013_175</v>
      </c>
      <c r="B10200" s="1" t="s">
        <v>40</v>
      </c>
      <c r="C10200" s="1">
        <v>2020</v>
      </c>
      <c r="D10200" s="1" t="s">
        <v>186</v>
      </c>
      <c r="E10200" s="1">
        <v>2013</v>
      </c>
      <c r="F10200" s="1">
        <v>175</v>
      </c>
      <c r="G10200" s="1" t="s">
        <v>5</v>
      </c>
      <c r="H10200" s="1">
        <v>1.04967986111111E-7</v>
      </c>
      <c r="I10200" s="1">
        <v>1.24920578512396E-7</v>
      </c>
      <c r="J10200" s="1">
        <v>1.5115390000000001E-7</v>
      </c>
      <c r="K10200" s="1">
        <v>2.539723E-6</v>
      </c>
      <c r="L10200" s="1">
        <v>1.96137E-6</v>
      </c>
      <c r="M10200" s="1">
        <v>5.0266229999999996E-4</v>
      </c>
      <c r="N10200" s="1">
        <v>8.4402689999999995E-9</v>
      </c>
      <c r="O10200" s="1">
        <v>7.7650474799999993E-9</v>
      </c>
      <c r="P10200" s="1">
        <v>5.6558139999999998E-9</v>
      </c>
      <c r="Q10200" s="1">
        <v>4.5911266100000704E-9</v>
      </c>
      <c r="R10200" s="1">
        <v>18.25</v>
      </c>
      <c r="S10200" s="1">
        <v>3.65</v>
      </c>
      <c r="T10200" s="1">
        <v>0.01</v>
      </c>
      <c r="U10200" s="1">
        <v>514.65</v>
      </c>
      <c r="V10200" s="1">
        <f t="shared" si="637"/>
        <v>8.0373079814480539E-2</v>
      </c>
      <c r="W10200" s="1">
        <f t="shared" si="638"/>
        <v>1.2619325769459573</v>
      </c>
      <c r="X10200" s="1">
        <f t="shared" si="639"/>
        <v>365</v>
      </c>
    </row>
    <row r="10201" spans="1:24" hidden="1" x14ac:dyDescent="0.3">
      <c r="A10201" s="18" t="str">
        <f t="shared" si="636"/>
        <v>OFF - Military - Crane_2013_300</v>
      </c>
      <c r="B10201" s="1" t="s">
        <v>40</v>
      </c>
      <c r="C10201" s="1">
        <v>2020</v>
      </c>
      <c r="D10201" s="1" t="s">
        <v>186</v>
      </c>
      <c r="E10201" s="1">
        <v>2013</v>
      </c>
      <c r="F10201" s="1">
        <v>300</v>
      </c>
      <c r="G10201" s="1" t="s">
        <v>5</v>
      </c>
      <c r="H10201" s="1">
        <v>8.5158402777777697E-8</v>
      </c>
      <c r="I10201" s="1">
        <v>1.01345537190082E-7</v>
      </c>
      <c r="J10201" s="1">
        <v>1.226281E-7</v>
      </c>
      <c r="K10201" s="1">
        <v>8.755544E-7</v>
      </c>
      <c r="L10201" s="1">
        <v>1.189484E-6</v>
      </c>
      <c r="M10201" s="1">
        <v>5.0860399999999996E-4</v>
      </c>
      <c r="N10201" s="1">
        <v>8.3112869999999996E-9</v>
      </c>
      <c r="O10201" s="1">
        <v>7.6463840400000004E-9</v>
      </c>
      <c r="P10201" s="1">
        <v>5.7226689999999997E-9</v>
      </c>
      <c r="Q10201" s="1">
        <v>4.5911266100000704E-9</v>
      </c>
      <c r="R10201" s="1">
        <v>18.25</v>
      </c>
      <c r="S10201" s="1">
        <v>3.65</v>
      </c>
      <c r="T10201" s="1">
        <v>0.01</v>
      </c>
      <c r="U10201" s="1">
        <v>781.1</v>
      </c>
      <c r="V10201" s="1">
        <f t="shared" si="637"/>
        <v>4.2962207853245268E-2</v>
      </c>
      <c r="W10201" s="1">
        <f t="shared" si="638"/>
        <v>0.50424380059540186</v>
      </c>
      <c r="X10201" s="1">
        <f t="shared" si="639"/>
        <v>365</v>
      </c>
    </row>
    <row r="10202" spans="1:24" hidden="1" x14ac:dyDescent="0.3">
      <c r="A10202" s="18" t="str">
        <f t="shared" si="636"/>
        <v>OFF - Military - Crane_2014_100</v>
      </c>
      <c r="B10202" s="1" t="s">
        <v>40</v>
      </c>
      <c r="C10202" s="1">
        <v>2020</v>
      </c>
      <c r="D10202" s="1" t="s">
        <v>186</v>
      </c>
      <c r="E10202" s="1">
        <v>2014</v>
      </c>
      <c r="F10202" s="1">
        <v>100</v>
      </c>
      <c r="G10202" s="1" t="s">
        <v>5</v>
      </c>
      <c r="H10202" s="1">
        <v>4.2626965277777702E-7</v>
      </c>
      <c r="I10202" s="1">
        <v>5.0729611570247903E-7</v>
      </c>
      <c r="J10202" s="1">
        <v>6.1382830000000001E-7</v>
      </c>
      <c r="K10202" s="1">
        <v>1.186445E-5</v>
      </c>
      <c r="L10202" s="1">
        <v>9.0849690000000005E-6</v>
      </c>
      <c r="M10202" s="1">
        <v>2.0938990000000002E-3</v>
      </c>
      <c r="N10202" s="1">
        <v>3.8247900000000001E-8</v>
      </c>
      <c r="O10202" s="1">
        <v>3.5188067999999999E-8</v>
      </c>
      <c r="P10202" s="1">
        <v>2.4562509999999999E-8</v>
      </c>
      <c r="Q10202" s="1">
        <v>1.7446281118000199E-8</v>
      </c>
      <c r="R10202" s="1">
        <v>69.349999999999994</v>
      </c>
      <c r="S10202" s="1">
        <v>18.25</v>
      </c>
      <c r="T10202" s="1">
        <v>0.06</v>
      </c>
      <c r="U10202" s="1">
        <v>1916.25</v>
      </c>
      <c r="V10202" s="1">
        <f t="shared" si="637"/>
        <v>8.7659294252678738E-2</v>
      </c>
      <c r="W10202" s="1">
        <f t="shared" si="638"/>
        <v>1.5698562362234398</v>
      </c>
      <c r="X10202" s="1">
        <f t="shared" si="639"/>
        <v>304.16666666666669</v>
      </c>
    </row>
    <row r="10203" spans="1:24" hidden="1" x14ac:dyDescent="0.3">
      <c r="A10203" s="18" t="str">
        <f t="shared" si="636"/>
        <v>OFF - Military - Crane_2014_175</v>
      </c>
      <c r="B10203" s="1" t="s">
        <v>40</v>
      </c>
      <c r="C10203" s="1">
        <v>2020</v>
      </c>
      <c r="D10203" s="1" t="s">
        <v>186</v>
      </c>
      <c r="E10203" s="1">
        <v>2014</v>
      </c>
      <c r="F10203" s="1">
        <v>175</v>
      </c>
      <c r="G10203" s="1" t="s">
        <v>5</v>
      </c>
      <c r="H10203" s="1">
        <v>1.05050486111111E-7</v>
      </c>
      <c r="I10203" s="1">
        <v>1.25018760330578E-7</v>
      </c>
      <c r="J10203" s="1">
        <v>1.512727E-7</v>
      </c>
      <c r="K10203" s="1">
        <v>2.6438999999999998E-6</v>
      </c>
      <c r="L10203" s="1">
        <v>2.0495710000000001E-6</v>
      </c>
      <c r="M10203" s="1">
        <v>5.2721400000000002E-4</v>
      </c>
      <c r="N10203" s="1">
        <v>8.7339590000000008E-9</v>
      </c>
      <c r="O10203" s="1">
        <v>8.0352422800000003E-9</v>
      </c>
      <c r="P10203" s="1">
        <v>5.9320619999999997E-9</v>
      </c>
      <c r="Q10203" s="1">
        <v>4.5911266100000704E-9</v>
      </c>
      <c r="R10203" s="1">
        <v>18.25</v>
      </c>
      <c r="S10203" s="1">
        <v>3.65</v>
      </c>
      <c r="T10203" s="1">
        <v>0.01</v>
      </c>
      <c r="U10203" s="1">
        <v>514.65</v>
      </c>
      <c r="V10203" s="1">
        <f t="shared" si="637"/>
        <v>8.0436249351501926E-2</v>
      </c>
      <c r="W10203" s="1">
        <f t="shared" si="638"/>
        <v>1.3186805210968369</v>
      </c>
      <c r="X10203" s="1">
        <f t="shared" si="639"/>
        <v>365</v>
      </c>
    </row>
    <row r="10204" spans="1:24" hidden="1" x14ac:dyDescent="0.3">
      <c r="A10204" s="18" t="str">
        <f t="shared" si="636"/>
        <v>OFF - Military - Crane_2014_300</v>
      </c>
      <c r="B10204" s="1" t="s">
        <v>40</v>
      </c>
      <c r="C10204" s="1">
        <v>2020</v>
      </c>
      <c r="D10204" s="1" t="s">
        <v>186</v>
      </c>
      <c r="E10204" s="1">
        <v>2014</v>
      </c>
      <c r="F10204" s="1">
        <v>300</v>
      </c>
      <c r="G10204" s="1" t="s">
        <v>5</v>
      </c>
      <c r="H10204" s="1">
        <v>5.8465798611111101E-8</v>
      </c>
      <c r="I10204" s="1">
        <v>6.9579132231404894E-8</v>
      </c>
      <c r="J10204" s="1">
        <v>8.4190749999999996E-8</v>
      </c>
      <c r="K10204" s="1">
        <v>9.1147599999999995E-7</v>
      </c>
      <c r="L10204" s="1">
        <v>2.4726940000000001E-7</v>
      </c>
      <c r="M10204" s="1">
        <v>5.3344570000000003E-4</v>
      </c>
      <c r="N10204" s="1">
        <v>8.6272619999999992E-9</v>
      </c>
      <c r="O10204" s="1">
        <v>7.9370810399999906E-9</v>
      </c>
      <c r="P10204" s="1">
        <v>6.00218E-9</v>
      </c>
      <c r="Q10204" s="1">
        <v>4.5911266100000704E-9</v>
      </c>
      <c r="R10204" s="1">
        <v>18.25</v>
      </c>
      <c r="S10204" s="1">
        <v>3.65</v>
      </c>
      <c r="T10204" s="1">
        <v>0.01</v>
      </c>
      <c r="U10204" s="1">
        <v>781.1</v>
      </c>
      <c r="V10204" s="1">
        <f t="shared" si="637"/>
        <v>2.9495853730267599E-2</v>
      </c>
      <c r="W10204" s="1">
        <f t="shared" si="638"/>
        <v>0.10482197492941869</v>
      </c>
      <c r="X10204" s="1">
        <f t="shared" si="639"/>
        <v>365</v>
      </c>
    </row>
    <row r="10205" spans="1:24" hidden="1" x14ac:dyDescent="0.3">
      <c r="A10205" s="18" t="str">
        <f t="shared" si="636"/>
        <v>OFF - Military - Crane_2015_100</v>
      </c>
      <c r="B10205" s="1" t="s">
        <v>40</v>
      </c>
      <c r="C10205" s="1">
        <v>2020</v>
      </c>
      <c r="D10205" s="1" t="s">
        <v>186</v>
      </c>
      <c r="E10205" s="1">
        <v>2015</v>
      </c>
      <c r="F10205" s="1">
        <v>100</v>
      </c>
      <c r="G10205" s="1" t="s">
        <v>5</v>
      </c>
      <c r="H10205" s="1">
        <v>3.2786611111111099E-7</v>
      </c>
      <c r="I10205" s="1">
        <v>3.9018776859504099E-7</v>
      </c>
      <c r="J10205" s="1">
        <v>4.7212719999999999E-7</v>
      </c>
      <c r="K10205" s="1">
        <v>1.2381000000000001E-5</v>
      </c>
      <c r="L10205" s="1">
        <v>5.266053E-6</v>
      </c>
      <c r="M10205" s="1">
        <v>2.2016779999999999E-3</v>
      </c>
      <c r="N10205" s="1">
        <v>3.9186789999999998E-8</v>
      </c>
      <c r="O10205" s="1">
        <v>3.6051846800000002E-8</v>
      </c>
      <c r="P10205" s="1">
        <v>2.5826809999999999E-8</v>
      </c>
      <c r="Q10205" s="1">
        <v>1.8364506440000301E-8</v>
      </c>
      <c r="R10205" s="1">
        <v>73</v>
      </c>
      <c r="S10205" s="1">
        <v>21.9</v>
      </c>
      <c r="T10205" s="1">
        <v>7.0000000000000007E-2</v>
      </c>
      <c r="U10205" s="1">
        <v>2299.5</v>
      </c>
      <c r="V10205" s="1">
        <f t="shared" si="637"/>
        <v>5.618609355620198E-2</v>
      </c>
      <c r="W10205" s="1">
        <f t="shared" si="638"/>
        <v>0.75829887644939997</v>
      </c>
      <c r="X10205" s="1">
        <f t="shared" si="639"/>
        <v>312.85714285714283</v>
      </c>
    </row>
    <row r="10206" spans="1:24" hidden="1" x14ac:dyDescent="0.3">
      <c r="A10206" s="18" t="str">
        <f t="shared" si="636"/>
        <v>OFF - Military - Crane_2015_175</v>
      </c>
      <c r="B10206" s="1" t="s">
        <v>40</v>
      </c>
      <c r="C10206" s="1">
        <v>2020</v>
      </c>
      <c r="D10206" s="1" t="s">
        <v>186</v>
      </c>
      <c r="E10206" s="1">
        <v>2015</v>
      </c>
      <c r="F10206" s="1">
        <v>175</v>
      </c>
      <c r="G10206" s="1" t="s">
        <v>5</v>
      </c>
      <c r="H10206" s="1">
        <v>5.7897208333333298E-8</v>
      </c>
      <c r="I10206" s="1">
        <v>6.8902462809917299E-8</v>
      </c>
      <c r="J10206" s="1">
        <v>8.3371979999999994E-8</v>
      </c>
      <c r="K10206" s="1">
        <v>2.7590939999999998E-6</v>
      </c>
      <c r="L10206" s="1">
        <v>2.5591940000000003E-7</v>
      </c>
      <c r="M10206" s="1">
        <v>5.5435110000000005E-4</v>
      </c>
      <c r="N10206" s="1">
        <v>9.0588560000000007E-9</v>
      </c>
      <c r="O10206" s="1">
        <v>8.3341475200000008E-9</v>
      </c>
      <c r="P10206" s="1">
        <v>6.2374010000000003E-9</v>
      </c>
      <c r="Q10206" s="1">
        <v>4.5911266100000704E-9</v>
      </c>
      <c r="R10206" s="1">
        <v>18.25</v>
      </c>
      <c r="S10206" s="1">
        <v>3.65</v>
      </c>
      <c r="T10206" s="1">
        <v>0.01</v>
      </c>
      <c r="U10206" s="1">
        <v>514.65</v>
      </c>
      <c r="V10206" s="1">
        <f t="shared" si="637"/>
        <v>4.4331392063528013E-2</v>
      </c>
      <c r="W10206" s="1">
        <f t="shared" si="638"/>
        <v>0.16465686124110357</v>
      </c>
      <c r="X10206" s="1">
        <f t="shared" si="639"/>
        <v>365</v>
      </c>
    </row>
    <row r="10207" spans="1:24" hidden="1" x14ac:dyDescent="0.3">
      <c r="A10207" s="18" t="str">
        <f t="shared" si="636"/>
        <v>OFF - Military - Crane_2015_300</v>
      </c>
      <c r="B10207" s="1" t="s">
        <v>40</v>
      </c>
      <c r="C10207" s="1">
        <v>2020</v>
      </c>
      <c r="D10207" s="1" t="s">
        <v>186</v>
      </c>
      <c r="E10207" s="1">
        <v>2015</v>
      </c>
      <c r="F10207" s="1">
        <v>300</v>
      </c>
      <c r="G10207" s="1" t="s">
        <v>5</v>
      </c>
      <c r="H10207" s="1">
        <v>5.8581576388888799E-8</v>
      </c>
      <c r="I10207" s="1">
        <v>6.9716917355371897E-8</v>
      </c>
      <c r="J10207" s="1">
        <v>8.4357470000000003E-8</v>
      </c>
      <c r="K10207" s="1">
        <v>9.5119730000000005E-7</v>
      </c>
      <c r="L10207" s="1">
        <v>2.5894449999999998E-7</v>
      </c>
      <c r="M10207" s="1">
        <v>5.6090369999999999E-4</v>
      </c>
      <c r="N10207" s="1">
        <v>8.9767299999999999E-9</v>
      </c>
      <c r="O10207" s="1">
        <v>8.2585916000000002E-9</v>
      </c>
      <c r="P10207" s="1">
        <v>6.311129E-9</v>
      </c>
      <c r="Q10207" s="1">
        <v>4.5911266100000704E-9</v>
      </c>
      <c r="R10207" s="1">
        <v>18.25</v>
      </c>
      <c r="S10207" s="1">
        <v>3.65</v>
      </c>
      <c r="T10207" s="1">
        <v>0.01</v>
      </c>
      <c r="U10207" s="1">
        <v>781.1</v>
      </c>
      <c r="V10207" s="1">
        <f t="shared" si="637"/>
        <v>2.9554263338614276E-2</v>
      </c>
      <c r="W10207" s="1">
        <f t="shared" si="638"/>
        <v>0.10977126117146259</v>
      </c>
      <c r="X10207" s="1">
        <f t="shared" si="639"/>
        <v>365</v>
      </c>
    </row>
    <row r="10208" spans="1:24" hidden="1" x14ac:dyDescent="0.3">
      <c r="A10208" s="18" t="str">
        <f t="shared" si="636"/>
        <v>OFF - Military - Crane_2016_100</v>
      </c>
      <c r="B10208" s="1" t="s">
        <v>40</v>
      </c>
      <c r="C10208" s="1">
        <v>2020</v>
      </c>
      <c r="D10208" s="1" t="s">
        <v>186</v>
      </c>
      <c r="E10208" s="1">
        <v>2016</v>
      </c>
      <c r="F10208" s="1">
        <v>100</v>
      </c>
      <c r="G10208" s="1" t="s">
        <v>5</v>
      </c>
      <c r="H10208" s="1">
        <v>3.22570694444444E-7</v>
      </c>
      <c r="I10208" s="1">
        <v>3.8388578512396601E-7</v>
      </c>
      <c r="J10208" s="1">
        <v>4.6450179999999998E-7</v>
      </c>
      <c r="K10208" s="1">
        <v>1.274504E-5</v>
      </c>
      <c r="L10208" s="1">
        <v>5.4409370000000002E-6</v>
      </c>
      <c r="M10208" s="1">
        <v>2.2837790000000001E-3</v>
      </c>
      <c r="N10208" s="1">
        <v>3.957981E-8</v>
      </c>
      <c r="O10208" s="1">
        <v>3.64134252E-8</v>
      </c>
      <c r="P10208" s="1">
        <v>2.6789889999999998E-8</v>
      </c>
      <c r="Q10208" s="1">
        <v>1.9282731762000301E-8</v>
      </c>
      <c r="R10208" s="1">
        <v>76.649999999999906</v>
      </c>
      <c r="S10208" s="1">
        <v>21.9</v>
      </c>
      <c r="T10208" s="1">
        <v>7.0000000000000007E-2</v>
      </c>
      <c r="U10208" s="1">
        <v>2299.5</v>
      </c>
      <c r="V10208" s="1">
        <f t="shared" si="637"/>
        <v>5.5278623201171585E-2</v>
      </c>
      <c r="W10208" s="1">
        <f t="shared" si="638"/>
        <v>0.78348174884148891</v>
      </c>
      <c r="X10208" s="1">
        <f t="shared" si="639"/>
        <v>312.85714285714283</v>
      </c>
    </row>
    <row r="10209" spans="1:24" hidden="1" x14ac:dyDescent="0.3">
      <c r="A10209" s="18" t="str">
        <f t="shared" si="636"/>
        <v>OFF - Military - Crane_2016_175</v>
      </c>
      <c r="B10209" s="1" t="s">
        <v>40</v>
      </c>
      <c r="C10209" s="1">
        <v>2020</v>
      </c>
      <c r="D10209" s="1" t="s">
        <v>186</v>
      </c>
      <c r="E10209" s="1">
        <v>2016</v>
      </c>
      <c r="F10209" s="1">
        <v>175</v>
      </c>
      <c r="G10209" s="1" t="s">
        <v>5</v>
      </c>
      <c r="H10209" s="1">
        <v>5.7089722222222198E-8</v>
      </c>
      <c r="I10209" s="1">
        <v>6.7941487603305694E-8</v>
      </c>
      <c r="J10209" s="1">
        <v>8.2209200000000003E-8</v>
      </c>
      <c r="K10209" s="1">
        <v>2.8403070000000001E-6</v>
      </c>
      <c r="L10209" s="1">
        <v>2.6438349999999998E-7</v>
      </c>
      <c r="M10209" s="1">
        <v>5.7502279999999996E-4</v>
      </c>
      <c r="N10209" s="1">
        <v>9.2673479999999996E-9</v>
      </c>
      <c r="O10209" s="1">
        <v>8.5259601599999993E-9</v>
      </c>
      <c r="P10209" s="1">
        <v>6.4699939999999999E-9</v>
      </c>
      <c r="Q10209" s="1">
        <v>4.5911266100000704E-9</v>
      </c>
      <c r="R10209" s="1">
        <v>18.25</v>
      </c>
      <c r="S10209" s="1">
        <v>3.65</v>
      </c>
      <c r="T10209" s="1">
        <v>0.01</v>
      </c>
      <c r="U10209" s="1">
        <v>514.65</v>
      </c>
      <c r="V10209" s="1">
        <f t="shared" si="637"/>
        <v>4.3713106926679506E-2</v>
      </c>
      <c r="W10209" s="1">
        <f t="shared" si="638"/>
        <v>0.17010260759417728</v>
      </c>
      <c r="X10209" s="1">
        <f t="shared" si="639"/>
        <v>365</v>
      </c>
    </row>
    <row r="10210" spans="1:24" hidden="1" x14ac:dyDescent="0.3">
      <c r="A10210" s="18" t="str">
        <f t="shared" si="636"/>
        <v>OFF - Military - Crane_2016_300</v>
      </c>
      <c r="B10210" s="1" t="s">
        <v>40</v>
      </c>
      <c r="C10210" s="1">
        <v>2020</v>
      </c>
      <c r="D10210" s="1" t="s">
        <v>186</v>
      </c>
      <c r="E10210" s="1">
        <v>2016</v>
      </c>
      <c r="F10210" s="1">
        <v>300</v>
      </c>
      <c r="G10210" s="1" t="s">
        <v>5</v>
      </c>
      <c r="H10210" s="1">
        <v>5.7764541666666603E-8</v>
      </c>
      <c r="I10210" s="1">
        <v>6.8744578512396702E-8</v>
      </c>
      <c r="J10210" s="1">
        <v>8.3180940000000003E-8</v>
      </c>
      <c r="K10210" s="1">
        <v>9.7920379999999989E-7</v>
      </c>
      <c r="L10210" s="1">
        <v>2.6750859999999999E-7</v>
      </c>
      <c r="M10210" s="1">
        <v>5.8181970000000004E-4</v>
      </c>
      <c r="N10210" s="1">
        <v>9.2133410000000007E-9</v>
      </c>
      <c r="O10210" s="1">
        <v>8.4762737200000002E-9</v>
      </c>
      <c r="P10210" s="1">
        <v>6.5464699999999996E-9</v>
      </c>
      <c r="Q10210" s="1">
        <v>4.5911266100000704E-9</v>
      </c>
      <c r="R10210" s="1">
        <v>18.25</v>
      </c>
      <c r="S10210" s="1">
        <v>3.65</v>
      </c>
      <c r="T10210" s="1">
        <v>0.01</v>
      </c>
      <c r="U10210" s="1">
        <v>781.1</v>
      </c>
      <c r="V10210" s="1">
        <f t="shared" si="637"/>
        <v>2.9142071301017841E-2</v>
      </c>
      <c r="W10210" s="1">
        <f t="shared" si="638"/>
        <v>0.1134017381956841</v>
      </c>
      <c r="X10210" s="1">
        <f t="shared" si="639"/>
        <v>365</v>
      </c>
    </row>
    <row r="10211" spans="1:24" hidden="1" x14ac:dyDescent="0.3">
      <c r="A10211" s="18" t="str">
        <f t="shared" si="636"/>
        <v>OFF - Military - Crane_2017_100</v>
      </c>
      <c r="B10211" s="1" t="s">
        <v>40</v>
      </c>
      <c r="C10211" s="1">
        <v>2020</v>
      </c>
      <c r="D10211" s="1" t="s">
        <v>186</v>
      </c>
      <c r="E10211" s="1">
        <v>2017</v>
      </c>
      <c r="F10211" s="1">
        <v>100</v>
      </c>
      <c r="G10211" s="1" t="s">
        <v>5</v>
      </c>
      <c r="H10211" s="1">
        <v>3.1601513888888801E-7</v>
      </c>
      <c r="I10211" s="1">
        <v>3.7608413223140498E-7</v>
      </c>
      <c r="J10211" s="1">
        <v>4.5506180000000002E-7</v>
      </c>
      <c r="K10211" s="1">
        <v>1.310204E-5</v>
      </c>
      <c r="L10211" s="1">
        <v>5.6142709999999996E-6</v>
      </c>
      <c r="M10211" s="1">
        <v>2.3658770000000002E-3</v>
      </c>
      <c r="N10211" s="1">
        <v>3.9896000000000002E-8</v>
      </c>
      <c r="O10211" s="1">
        <v>3.6704319999999998E-8</v>
      </c>
      <c r="P10211" s="1">
        <v>2.7752940000000001E-8</v>
      </c>
      <c r="Q10211" s="1">
        <v>2.02009570840003E-8</v>
      </c>
      <c r="R10211" s="1">
        <v>80.3</v>
      </c>
      <c r="S10211" s="1">
        <v>21.9</v>
      </c>
      <c r="T10211" s="1">
        <v>7.0000000000000007E-2</v>
      </c>
      <c r="U10211" s="1">
        <v>2299.5</v>
      </c>
      <c r="V10211" s="1">
        <f t="shared" si="637"/>
        <v>5.4155204081979803E-2</v>
      </c>
      <c r="W10211" s="1">
        <f t="shared" si="638"/>
        <v>0.80844142498802218</v>
      </c>
      <c r="X10211" s="1">
        <f t="shared" si="639"/>
        <v>312.85714285714283</v>
      </c>
    </row>
    <row r="10212" spans="1:24" hidden="1" x14ac:dyDescent="0.3">
      <c r="A10212" s="18" t="str">
        <f t="shared" si="636"/>
        <v>OFF - Military - Crane_2017_175</v>
      </c>
      <c r="B10212" s="1" t="s">
        <v>40</v>
      </c>
      <c r="C10212" s="1">
        <v>2020</v>
      </c>
      <c r="D10212" s="1" t="s">
        <v>186</v>
      </c>
      <c r="E10212" s="1">
        <v>2017</v>
      </c>
      <c r="F10212" s="1">
        <v>175</v>
      </c>
      <c r="G10212" s="1" t="s">
        <v>5</v>
      </c>
      <c r="H10212" s="1">
        <v>5.6068881944444399E-8</v>
      </c>
      <c r="I10212" s="1">
        <v>6.6726603305785103E-8</v>
      </c>
      <c r="J10212" s="1">
        <v>8.0739189999999994E-8</v>
      </c>
      <c r="K10212" s="1">
        <v>2.9199589999999999E-6</v>
      </c>
      <c r="L10212" s="1">
        <v>2.727697E-7</v>
      </c>
      <c r="M10212" s="1">
        <v>5.9569389999999999E-4</v>
      </c>
      <c r="N10212" s="1">
        <v>9.4665319999999994E-9</v>
      </c>
      <c r="O10212" s="1">
        <v>8.7092094400000004E-9</v>
      </c>
      <c r="P10212" s="1">
        <v>6.702578E-9</v>
      </c>
      <c r="Q10212" s="1">
        <v>4.5911266100000704E-9</v>
      </c>
      <c r="R10212" s="1">
        <v>18.25</v>
      </c>
      <c r="S10212" s="1">
        <v>3.65</v>
      </c>
      <c r="T10212" s="1">
        <v>0.01</v>
      </c>
      <c r="U10212" s="1">
        <v>514.65</v>
      </c>
      <c r="V10212" s="1">
        <f t="shared" si="637"/>
        <v>4.2931458348256596E-2</v>
      </c>
      <c r="W10212" s="1">
        <f t="shared" si="638"/>
        <v>0.17549823359884964</v>
      </c>
      <c r="X10212" s="1">
        <f t="shared" si="639"/>
        <v>365</v>
      </c>
    </row>
    <row r="10213" spans="1:24" hidden="1" x14ac:dyDescent="0.3">
      <c r="A10213" s="18" t="str">
        <f t="shared" si="636"/>
        <v>OFF - Military - Crane_2017_300</v>
      </c>
      <c r="B10213" s="1" t="s">
        <v>40</v>
      </c>
      <c r="C10213" s="1">
        <v>2020</v>
      </c>
      <c r="D10213" s="1" t="s">
        <v>186</v>
      </c>
      <c r="E10213" s="1">
        <v>2017</v>
      </c>
      <c r="F10213" s="1">
        <v>300</v>
      </c>
      <c r="G10213" s="1" t="s">
        <v>5</v>
      </c>
      <c r="H10213" s="1">
        <v>5.6731659722222201E-8</v>
      </c>
      <c r="I10213" s="1">
        <v>6.7515363636363597E-8</v>
      </c>
      <c r="J10213" s="1">
        <v>8.1693589999999999E-8</v>
      </c>
      <c r="K10213" s="1">
        <v>1.0066729999999999E-6</v>
      </c>
      <c r="L10213" s="1">
        <v>2.7599399999999998E-7</v>
      </c>
      <c r="M10213" s="1">
        <v>6.0273529999999996E-4</v>
      </c>
      <c r="N10213" s="1">
        <v>9.4428879999999996E-9</v>
      </c>
      <c r="O10213" s="1">
        <v>8.6874569599999994E-9</v>
      </c>
      <c r="P10213" s="1">
        <v>6.7818069999999996E-9</v>
      </c>
      <c r="Q10213" s="1">
        <v>4.5911266100000704E-9</v>
      </c>
      <c r="R10213" s="1">
        <v>18.25</v>
      </c>
      <c r="S10213" s="1">
        <v>3.65</v>
      </c>
      <c r="T10213" s="1">
        <v>0.01</v>
      </c>
      <c r="U10213" s="1">
        <v>781.1</v>
      </c>
      <c r="V10213" s="1">
        <f t="shared" si="637"/>
        <v>2.8620984862831756E-2</v>
      </c>
      <c r="W10213" s="1">
        <f t="shared" si="638"/>
        <v>0.11699885286521493</v>
      </c>
      <c r="X10213" s="1">
        <f t="shared" si="639"/>
        <v>365</v>
      </c>
    </row>
    <row r="10214" spans="1:24" hidden="1" x14ac:dyDescent="0.3">
      <c r="A10214" s="18" t="str">
        <f t="shared" si="636"/>
        <v>OFF - Military - Crane_2018_100</v>
      </c>
      <c r="B10214" s="1" t="s">
        <v>40</v>
      </c>
      <c r="C10214" s="1">
        <v>2020</v>
      </c>
      <c r="D10214" s="1" t="s">
        <v>186</v>
      </c>
      <c r="E10214" s="1">
        <v>2018</v>
      </c>
      <c r="F10214" s="1">
        <v>100</v>
      </c>
      <c r="G10214" s="1" t="s">
        <v>5</v>
      </c>
      <c r="H10214" s="1">
        <v>3.0530166666666599E-7</v>
      </c>
      <c r="I10214" s="1">
        <v>3.6333421487603302E-7</v>
      </c>
      <c r="J10214" s="1">
        <v>4.396344E-7</v>
      </c>
      <c r="K10214" s="1">
        <v>1.332551E-5</v>
      </c>
      <c r="L10214" s="1">
        <v>5.7316490000000002E-6</v>
      </c>
      <c r="M10214" s="1">
        <v>2.424954E-3</v>
      </c>
      <c r="N10214" s="1">
        <v>3.9757950000000002E-8</v>
      </c>
      <c r="O10214" s="1">
        <v>3.6577313999999998E-8</v>
      </c>
      <c r="P10214" s="1">
        <v>2.8445959999999999E-8</v>
      </c>
      <c r="Q10214" s="1">
        <v>2.02009570840003E-8</v>
      </c>
      <c r="R10214" s="1">
        <v>80.3</v>
      </c>
      <c r="S10214" s="1">
        <v>21.9</v>
      </c>
      <c r="T10214" s="1">
        <v>7.0000000000000007E-2</v>
      </c>
      <c r="U10214" s="1">
        <v>2299.5</v>
      </c>
      <c r="V10214" s="1">
        <f t="shared" si="637"/>
        <v>5.2319246865939389E-2</v>
      </c>
      <c r="W10214" s="1">
        <f t="shared" si="638"/>
        <v>0.82534357267242231</v>
      </c>
      <c r="X10214" s="1">
        <f t="shared" si="639"/>
        <v>312.85714285714283</v>
      </c>
    </row>
    <row r="10215" spans="1:24" hidden="1" x14ac:dyDescent="0.3">
      <c r="A10215" s="18" t="str">
        <f t="shared" si="636"/>
        <v>OFF - Military - Crane_2018_175</v>
      </c>
      <c r="B10215" s="1" t="s">
        <v>40</v>
      </c>
      <c r="C10215" s="1">
        <v>2020</v>
      </c>
      <c r="D10215" s="1" t="s">
        <v>186</v>
      </c>
      <c r="E10215" s="1">
        <v>2018</v>
      </c>
      <c r="F10215" s="1">
        <v>175</v>
      </c>
      <c r="G10215" s="1" t="s">
        <v>5</v>
      </c>
      <c r="H10215" s="1">
        <v>5.4319152777777701E-8</v>
      </c>
      <c r="I10215" s="1">
        <v>6.4644280991735506E-8</v>
      </c>
      <c r="J10215" s="1">
        <v>7.8219579999999993E-8</v>
      </c>
      <c r="K10215" s="1">
        <v>2.9698610000000001E-6</v>
      </c>
      <c r="L10215" s="1">
        <v>2.7843529999999999E-7</v>
      </c>
      <c r="M10215" s="1">
        <v>6.1056909999999997E-4</v>
      </c>
      <c r="N10215" s="1">
        <v>9.5656190000000004E-9</v>
      </c>
      <c r="O10215" s="1">
        <v>8.80036948E-9</v>
      </c>
      <c r="P10215" s="1">
        <v>6.8699500000000002E-9</v>
      </c>
      <c r="Q10215" s="1">
        <v>5.5093519320000904E-9</v>
      </c>
      <c r="R10215" s="1">
        <v>21.9</v>
      </c>
      <c r="S10215" s="1">
        <v>3.65</v>
      </c>
      <c r="T10215" s="1">
        <v>0.01</v>
      </c>
      <c r="U10215" s="1">
        <v>514.65</v>
      </c>
      <c r="V10215" s="1">
        <f t="shared" si="637"/>
        <v>4.1591705846790443E-2</v>
      </c>
      <c r="W10215" s="1">
        <f t="shared" si="638"/>
        <v>0.17914344343072483</v>
      </c>
      <c r="X10215" s="1">
        <f t="shared" si="639"/>
        <v>365</v>
      </c>
    </row>
    <row r="10216" spans="1:24" hidden="1" x14ac:dyDescent="0.3">
      <c r="A10216" s="18" t="str">
        <f t="shared" si="636"/>
        <v>OFF - Military - Crane_2018_300</v>
      </c>
      <c r="B10216" s="1" t="s">
        <v>40</v>
      </c>
      <c r="C10216" s="1">
        <v>2020</v>
      </c>
      <c r="D10216" s="1" t="s">
        <v>186</v>
      </c>
      <c r="E10216" s="1">
        <v>2018</v>
      </c>
      <c r="F10216" s="1">
        <v>300</v>
      </c>
      <c r="G10216" s="1" t="s">
        <v>5</v>
      </c>
      <c r="H10216" s="1">
        <v>5.49612013888888E-8</v>
      </c>
      <c r="I10216" s="1">
        <v>6.5408371900826403E-8</v>
      </c>
      <c r="J10216" s="1">
        <v>7.9144130000000006E-8</v>
      </c>
      <c r="K10216" s="1">
        <v>1.0238850000000001E-6</v>
      </c>
      <c r="L10216" s="1">
        <v>2.8172639999999999E-7</v>
      </c>
      <c r="M10216" s="1">
        <v>6.1778600000000005E-4</v>
      </c>
      <c r="N10216" s="1">
        <v>9.574487E-9</v>
      </c>
      <c r="O10216" s="1">
        <v>8.8085280400000008E-9</v>
      </c>
      <c r="P10216" s="1">
        <v>6.9511520000000002E-9</v>
      </c>
      <c r="Q10216" s="1">
        <v>5.5093519320000904E-9</v>
      </c>
      <c r="R10216" s="1">
        <v>21.9</v>
      </c>
      <c r="S10216" s="1">
        <v>3.65</v>
      </c>
      <c r="T10216" s="1">
        <v>0.01</v>
      </c>
      <c r="U10216" s="1">
        <v>781.1</v>
      </c>
      <c r="V10216" s="1">
        <f t="shared" si="637"/>
        <v>2.7727792923679679E-2</v>
      </c>
      <c r="W10216" s="1">
        <f t="shared" si="638"/>
        <v>0.1194289209977271</v>
      </c>
      <c r="X10216" s="1">
        <f t="shared" si="639"/>
        <v>365</v>
      </c>
    </row>
    <row r="10217" spans="1:24" hidden="1" x14ac:dyDescent="0.3">
      <c r="A10217" s="18" t="str">
        <f t="shared" si="636"/>
        <v>OFF - Military - Crane_2019_100</v>
      </c>
      <c r="B10217" s="1" t="s">
        <v>40</v>
      </c>
      <c r="C10217" s="1">
        <v>2020</v>
      </c>
      <c r="D10217" s="1" t="s">
        <v>186</v>
      </c>
      <c r="E10217" s="1">
        <v>2019</v>
      </c>
      <c r="F10217" s="1">
        <v>100</v>
      </c>
      <c r="G10217" s="1" t="s">
        <v>5</v>
      </c>
      <c r="H10217" s="1">
        <v>2.9427881944444397E-7</v>
      </c>
      <c r="I10217" s="1">
        <v>3.50216115702479E-7</v>
      </c>
      <c r="J10217" s="1">
        <v>4.2376150000000002E-7</v>
      </c>
      <c r="K10217" s="1">
        <v>1.3571480000000001E-5</v>
      </c>
      <c r="L10217" s="1">
        <v>5.8598059999999999E-6</v>
      </c>
      <c r="M10217" s="1">
        <v>2.489083E-3</v>
      </c>
      <c r="N10217" s="1">
        <v>3.9645089999999998E-8</v>
      </c>
      <c r="O10217" s="1">
        <v>3.64734828E-8</v>
      </c>
      <c r="P10217" s="1">
        <v>2.9198219999999998E-8</v>
      </c>
      <c r="Q10217" s="1">
        <v>2.1119182406000299E-8</v>
      </c>
      <c r="R10217" s="1">
        <v>83.95</v>
      </c>
      <c r="S10217" s="1">
        <v>21.9</v>
      </c>
      <c r="T10217" s="1">
        <v>0.08</v>
      </c>
      <c r="U10217" s="1">
        <v>2299.5</v>
      </c>
      <c r="V10217" s="1">
        <f t="shared" si="637"/>
        <v>5.0430272359898935E-2</v>
      </c>
      <c r="W10217" s="1">
        <f t="shared" si="638"/>
        <v>0.84379787024768893</v>
      </c>
      <c r="X10217" s="1">
        <f t="shared" si="639"/>
        <v>273.75</v>
      </c>
    </row>
    <row r="10218" spans="1:24" hidden="1" x14ac:dyDescent="0.3">
      <c r="A10218" s="18" t="str">
        <f t="shared" si="636"/>
        <v>OFF - Military - Crane_2019_175</v>
      </c>
      <c r="B10218" s="1" t="s">
        <v>40</v>
      </c>
      <c r="C10218" s="1">
        <v>2020</v>
      </c>
      <c r="D10218" s="1" t="s">
        <v>186</v>
      </c>
      <c r="E10218" s="1">
        <v>2019</v>
      </c>
      <c r="F10218" s="1">
        <v>175</v>
      </c>
      <c r="G10218" s="1" t="s">
        <v>5</v>
      </c>
      <c r="H10218" s="1">
        <v>5.2522472222222201E-8</v>
      </c>
      <c r="I10218" s="1">
        <v>6.2506082644628095E-8</v>
      </c>
      <c r="J10218" s="1">
        <v>7.5632359999999994E-8</v>
      </c>
      <c r="K10218" s="1">
        <v>3.0247769999999998E-6</v>
      </c>
      <c r="L10218" s="1">
        <v>2.8462239999999999E-7</v>
      </c>
      <c r="M10218" s="1">
        <v>6.2671549999999997E-4</v>
      </c>
      <c r="N10218" s="1">
        <v>9.6776439999999997E-9</v>
      </c>
      <c r="O10218" s="1">
        <v>8.9034324799999996E-9</v>
      </c>
      <c r="P10218" s="1">
        <v>7.0516249999999996E-9</v>
      </c>
      <c r="Q10218" s="1">
        <v>5.5093519320000904E-9</v>
      </c>
      <c r="R10218" s="1">
        <v>21.9</v>
      </c>
      <c r="S10218" s="1">
        <v>3.65</v>
      </c>
      <c r="T10218" s="1">
        <v>0.01</v>
      </c>
      <c r="U10218" s="1">
        <v>514.65</v>
      </c>
      <c r="V10218" s="1">
        <f t="shared" si="637"/>
        <v>4.0216003072613797E-2</v>
      </c>
      <c r="W10218" s="1">
        <f t="shared" si="638"/>
        <v>0.18312418293771349</v>
      </c>
      <c r="X10218" s="1">
        <f t="shared" si="639"/>
        <v>365</v>
      </c>
    </row>
    <row r="10219" spans="1:24" hidden="1" x14ac:dyDescent="0.3">
      <c r="A10219" s="18" t="str">
        <f t="shared" si="636"/>
        <v>OFF - Military - Crane_2019_300</v>
      </c>
      <c r="B10219" s="1" t="s">
        <v>40</v>
      </c>
      <c r="C10219" s="1">
        <v>2020</v>
      </c>
      <c r="D10219" s="1" t="s">
        <v>186</v>
      </c>
      <c r="E10219" s="1">
        <v>2019</v>
      </c>
      <c r="F10219" s="1">
        <v>300</v>
      </c>
      <c r="G10219" s="1" t="s">
        <v>5</v>
      </c>
      <c r="H10219" s="1">
        <v>5.3143298611111101E-8</v>
      </c>
      <c r="I10219" s="1">
        <v>6.3244917355371904E-8</v>
      </c>
      <c r="J10219" s="1">
        <v>7.6526350000000006E-8</v>
      </c>
      <c r="K10219" s="1">
        <v>1.0428279999999999E-6</v>
      </c>
      <c r="L10219" s="1">
        <v>2.8798670000000002E-7</v>
      </c>
      <c r="M10219" s="1">
        <v>6.3412340000000003E-4</v>
      </c>
      <c r="N10219" s="1">
        <v>9.7207339999999994E-9</v>
      </c>
      <c r="O10219" s="1">
        <v>8.9430752800000006E-9</v>
      </c>
      <c r="P10219" s="1">
        <v>7.1349759999999997E-9</v>
      </c>
      <c r="Q10219" s="1">
        <v>5.5093519320000904E-9</v>
      </c>
      <c r="R10219" s="1">
        <v>21.9</v>
      </c>
      <c r="S10219" s="1">
        <v>3.65</v>
      </c>
      <c r="T10219" s="1">
        <v>0.01</v>
      </c>
      <c r="U10219" s="1">
        <v>781.1</v>
      </c>
      <c r="V10219" s="1">
        <f t="shared" si="637"/>
        <v>2.6810665377268474E-2</v>
      </c>
      <c r="W10219" s="1">
        <f t="shared" si="638"/>
        <v>0.12208277549670936</v>
      </c>
      <c r="X10219" s="1">
        <f t="shared" si="639"/>
        <v>365</v>
      </c>
    </row>
    <row r="10220" spans="1:24" hidden="1" x14ac:dyDescent="0.3">
      <c r="A10220" s="18" t="str">
        <f t="shared" si="636"/>
        <v>OFF - Military - Crane_2020_100</v>
      </c>
      <c r="B10220" s="1" t="s">
        <v>40</v>
      </c>
      <c r="C10220" s="1">
        <v>2020</v>
      </c>
      <c r="D10220" s="1" t="s">
        <v>186</v>
      </c>
      <c r="E10220" s="1">
        <v>2020</v>
      </c>
      <c r="F10220" s="1">
        <v>100</v>
      </c>
      <c r="G10220" s="1" t="s">
        <v>5</v>
      </c>
      <c r="H10220" s="1">
        <v>2.8085479166666601E-7</v>
      </c>
      <c r="I10220" s="1">
        <v>3.3424041322314E-7</v>
      </c>
      <c r="J10220" s="1">
        <v>4.0443090000000001E-7</v>
      </c>
      <c r="K10220" s="1">
        <v>1.3742619999999999E-5</v>
      </c>
      <c r="L10220" s="1">
        <v>5.9567019999999997E-6</v>
      </c>
      <c r="M10220" s="1">
        <v>2.5403940000000001E-3</v>
      </c>
      <c r="N10220" s="1">
        <v>3.9274070000000001E-8</v>
      </c>
      <c r="O10220" s="1">
        <v>3.6132144400000002E-8</v>
      </c>
      <c r="P10220" s="1">
        <v>2.9800120000000001E-8</v>
      </c>
      <c r="Q10220" s="1">
        <v>2.1119182406000299E-8</v>
      </c>
      <c r="R10220" s="1">
        <v>83.95</v>
      </c>
      <c r="S10220" s="1">
        <v>21.9</v>
      </c>
      <c r="T10220" s="1">
        <v>0.08</v>
      </c>
      <c r="U10220" s="1">
        <v>2299.5</v>
      </c>
      <c r="V10220" s="1">
        <f t="shared" si="637"/>
        <v>4.812980989957568E-2</v>
      </c>
      <c r="W10220" s="1">
        <f t="shared" si="638"/>
        <v>0.85775065954404439</v>
      </c>
      <c r="X10220" s="1">
        <f t="shared" si="639"/>
        <v>273.75</v>
      </c>
    </row>
    <row r="10221" spans="1:24" hidden="1" x14ac:dyDescent="0.3">
      <c r="A10221" s="18" t="str">
        <f t="shared" si="636"/>
        <v>OFF - Military - Crane_2020_175</v>
      </c>
      <c r="B10221" s="1" t="s">
        <v>40</v>
      </c>
      <c r="C10221" s="1">
        <v>2020</v>
      </c>
      <c r="D10221" s="1" t="s">
        <v>186</v>
      </c>
      <c r="E10221" s="1">
        <v>2020</v>
      </c>
      <c r="F10221" s="1">
        <v>175</v>
      </c>
      <c r="G10221" s="1" t="s">
        <v>5</v>
      </c>
      <c r="H10221" s="1">
        <v>5.0305395833333297E-8</v>
      </c>
      <c r="I10221" s="1">
        <v>5.9867578512396695E-8</v>
      </c>
      <c r="J10221" s="1">
        <v>7.2439770000000005E-8</v>
      </c>
      <c r="K10221" s="1">
        <v>3.0630219999999999E-6</v>
      </c>
      <c r="L10221" s="1">
        <v>2.8928930000000002E-7</v>
      </c>
      <c r="M10221" s="1">
        <v>6.3963490000000002E-4</v>
      </c>
      <c r="N10221" s="1">
        <v>9.7333010000000002E-9</v>
      </c>
      <c r="O10221" s="1">
        <v>8.9546369199999995E-9</v>
      </c>
      <c r="P10221" s="1">
        <v>7.19699E-9</v>
      </c>
      <c r="Q10221" s="1">
        <v>5.5093519320000904E-9</v>
      </c>
      <c r="R10221" s="1">
        <v>21.9</v>
      </c>
      <c r="S10221" s="1">
        <v>3.65</v>
      </c>
      <c r="T10221" s="1">
        <v>0.01</v>
      </c>
      <c r="U10221" s="1">
        <v>514.65</v>
      </c>
      <c r="V10221" s="1">
        <f t="shared" si="637"/>
        <v>3.8518406841984522E-2</v>
      </c>
      <c r="W10221" s="1">
        <f t="shared" si="638"/>
        <v>0.18612683574842701</v>
      </c>
      <c r="X10221" s="1">
        <f t="shared" si="639"/>
        <v>365</v>
      </c>
    </row>
    <row r="10222" spans="1:24" hidden="1" x14ac:dyDescent="0.3">
      <c r="A10222" s="18" t="str">
        <f t="shared" si="636"/>
        <v>OFF - Military - Crane_2020_300</v>
      </c>
      <c r="B10222" s="1" t="s">
        <v>40</v>
      </c>
      <c r="C10222" s="1">
        <v>2020</v>
      </c>
      <c r="D10222" s="1" t="s">
        <v>186</v>
      </c>
      <c r="E10222" s="1">
        <v>2020</v>
      </c>
      <c r="F10222" s="1">
        <v>300</v>
      </c>
      <c r="G10222" s="1" t="s">
        <v>5</v>
      </c>
      <c r="H10222" s="1">
        <v>5.0900027777777698E-8</v>
      </c>
      <c r="I10222" s="1">
        <v>6.0575239669421406E-8</v>
      </c>
      <c r="J10222" s="1">
        <v>7.3296039999999996E-8</v>
      </c>
      <c r="K10222" s="1">
        <v>1.0560229999999999E-6</v>
      </c>
      <c r="L10222" s="1">
        <v>2.9270890000000001E-7</v>
      </c>
      <c r="M10222" s="1">
        <v>6.4719560000000003E-4</v>
      </c>
      <c r="N10222" s="1">
        <v>9.8119649999999992E-9</v>
      </c>
      <c r="O10222" s="1">
        <v>9.0270077999999995E-9</v>
      </c>
      <c r="P10222" s="1">
        <v>7.2820620000000002E-9</v>
      </c>
      <c r="Q10222" s="1">
        <v>5.5093519320000904E-9</v>
      </c>
      <c r="R10222" s="1">
        <v>21.9</v>
      </c>
      <c r="S10222" s="1">
        <v>3.65</v>
      </c>
      <c r="T10222" s="1">
        <v>0.01</v>
      </c>
      <c r="U10222" s="1">
        <v>781.1</v>
      </c>
      <c r="V10222" s="1">
        <f t="shared" si="637"/>
        <v>2.5678940677542866E-2</v>
      </c>
      <c r="W10222" s="1">
        <f t="shared" si="638"/>
        <v>0.12408460156176918</v>
      </c>
      <c r="X10222" s="1">
        <f t="shared" si="639"/>
        <v>365</v>
      </c>
    </row>
    <row r="10223" spans="1:24" hidden="1" x14ac:dyDescent="0.3">
      <c r="A10223" s="18" t="str">
        <f t="shared" si="636"/>
        <v>OFF - Military - Deicer_1989_100</v>
      </c>
      <c r="B10223" s="1" t="s">
        <v>40</v>
      </c>
      <c r="C10223" s="1">
        <v>2020</v>
      </c>
      <c r="D10223" s="1" t="s">
        <v>187</v>
      </c>
      <c r="E10223" s="1">
        <v>1989</v>
      </c>
      <c r="F10223" s="1">
        <v>100</v>
      </c>
      <c r="G10223" s="1" t="s">
        <v>5</v>
      </c>
      <c r="H10223" s="1">
        <v>3.9660250000000003E-9</v>
      </c>
      <c r="I10223" s="1">
        <v>4.7198975206611501E-9</v>
      </c>
      <c r="J10223" s="1">
        <v>5.7110760000000001E-9</v>
      </c>
      <c r="K10223" s="1">
        <v>1.453372E-8</v>
      </c>
      <c r="L10223" s="1">
        <v>3.3015629999999997E-8</v>
      </c>
      <c r="M10223" s="1">
        <v>1.8874220000000001E-6</v>
      </c>
      <c r="N10223" s="1">
        <v>2.8023469999999998E-9</v>
      </c>
      <c r="O10223" s="1">
        <v>2.57815924E-9</v>
      </c>
      <c r="P10223" s="1">
        <v>2.214043E-11</v>
      </c>
      <c r="Q10223" s="1">
        <v>0</v>
      </c>
      <c r="R10223" s="1">
        <v>0</v>
      </c>
      <c r="S10223" s="1">
        <v>0</v>
      </c>
      <c r="T10223" s="1">
        <v>0</v>
      </c>
      <c r="U10223" s="1">
        <v>0</v>
      </c>
      <c r="V10223" s="1">
        <f t="shared" si="637"/>
        <v>0</v>
      </c>
      <c r="W10223" s="1">
        <f t="shared" si="638"/>
        <v>0</v>
      </c>
      <c r="X10223" s="1" t="e">
        <f t="shared" si="639"/>
        <v>#DIV/0!</v>
      </c>
    </row>
    <row r="10224" spans="1:24" hidden="1" x14ac:dyDescent="0.3">
      <c r="A10224" s="18" t="str">
        <f t="shared" si="636"/>
        <v>OFF - Military - Deicer_1990_100</v>
      </c>
      <c r="B10224" s="1" t="s">
        <v>40</v>
      </c>
      <c r="C10224" s="1">
        <v>2020</v>
      </c>
      <c r="D10224" s="1" t="s">
        <v>187</v>
      </c>
      <c r="E10224" s="1">
        <v>1990</v>
      </c>
      <c r="F10224" s="1">
        <v>100</v>
      </c>
      <c r="G10224" s="1" t="s">
        <v>5</v>
      </c>
      <c r="H10224" s="1">
        <v>1.17969791666666E-8</v>
      </c>
      <c r="I10224" s="1">
        <v>1.40393801652892E-8</v>
      </c>
      <c r="J10224" s="1">
        <v>1.6987650000000001E-8</v>
      </c>
      <c r="K10224" s="1">
        <v>4.3373989999999999E-8</v>
      </c>
      <c r="L10224" s="1">
        <v>9.8596150000000006E-8</v>
      </c>
      <c r="M10224" s="1">
        <v>5.6686360000000004E-6</v>
      </c>
      <c r="N10224" s="1">
        <v>8.3083399999999999E-9</v>
      </c>
      <c r="O10224" s="1">
        <v>7.6436728000000004E-9</v>
      </c>
      <c r="P10224" s="1">
        <v>6.6495999999999995E-11</v>
      </c>
      <c r="Q10224" s="1">
        <v>0</v>
      </c>
      <c r="R10224" s="1">
        <v>0</v>
      </c>
      <c r="S10224" s="1">
        <v>0</v>
      </c>
      <c r="T10224" s="1">
        <v>0</v>
      </c>
      <c r="U10224" s="1">
        <v>0</v>
      </c>
      <c r="V10224" s="1">
        <f t="shared" si="637"/>
        <v>0</v>
      </c>
      <c r="W10224" s="1">
        <f t="shared" si="638"/>
        <v>0</v>
      </c>
      <c r="X10224" s="1" t="e">
        <f t="shared" si="639"/>
        <v>#DIV/0!</v>
      </c>
    </row>
    <row r="10225" spans="1:24" hidden="1" x14ac:dyDescent="0.3">
      <c r="A10225" s="18" t="str">
        <f t="shared" si="636"/>
        <v>OFF - Military - Deicer_1991_100</v>
      </c>
      <c r="B10225" s="1" t="s">
        <v>40</v>
      </c>
      <c r="C10225" s="1">
        <v>2020</v>
      </c>
      <c r="D10225" s="1" t="s">
        <v>187</v>
      </c>
      <c r="E10225" s="1">
        <v>1991</v>
      </c>
      <c r="F10225" s="1">
        <v>100</v>
      </c>
      <c r="G10225" s="1" t="s">
        <v>5</v>
      </c>
      <c r="H10225" s="1">
        <v>2.17585555555555E-8</v>
      </c>
      <c r="I10225" s="1">
        <v>2.5894479338842898E-8</v>
      </c>
      <c r="J10225" s="1">
        <v>3.1332320000000002E-8</v>
      </c>
      <c r="K10225" s="1">
        <v>8.0269239999999999E-8</v>
      </c>
      <c r="L10225" s="1">
        <v>1.8258739999999999E-7</v>
      </c>
      <c r="M10225" s="1">
        <v>1.0557779999999999E-5</v>
      </c>
      <c r="N10225" s="1">
        <v>1.527276E-8</v>
      </c>
      <c r="O10225" s="1">
        <v>1.40509392E-8</v>
      </c>
      <c r="P10225" s="1">
        <v>1.2384820000000001E-10</v>
      </c>
      <c r="Q10225" s="1">
        <v>0</v>
      </c>
      <c r="R10225" s="1">
        <v>0</v>
      </c>
      <c r="S10225" s="1">
        <v>0</v>
      </c>
      <c r="T10225" s="1">
        <v>0</v>
      </c>
      <c r="U10225" s="1">
        <v>0</v>
      </c>
      <c r="V10225" s="1">
        <f t="shared" si="637"/>
        <v>0</v>
      </c>
      <c r="W10225" s="1">
        <f t="shared" si="638"/>
        <v>0</v>
      </c>
      <c r="X10225" s="1" t="e">
        <f t="shared" si="639"/>
        <v>#DIV/0!</v>
      </c>
    </row>
    <row r="10226" spans="1:24" hidden="1" x14ac:dyDescent="0.3">
      <c r="A10226" s="18" t="str">
        <f t="shared" si="636"/>
        <v>OFF - Military - Deicer_1992_100</v>
      </c>
      <c r="B10226" s="1" t="s">
        <v>40</v>
      </c>
      <c r="C10226" s="1">
        <v>2020</v>
      </c>
      <c r="D10226" s="1" t="s">
        <v>187</v>
      </c>
      <c r="E10226" s="1">
        <v>1992</v>
      </c>
      <c r="F10226" s="1">
        <v>100</v>
      </c>
      <c r="G10226" s="1" t="s">
        <v>5</v>
      </c>
      <c r="H10226" s="1">
        <v>3.0813541666666602E-8</v>
      </c>
      <c r="I10226" s="1">
        <v>3.6670661157024701E-8</v>
      </c>
      <c r="J10226" s="1">
        <v>4.4371500000000001E-8</v>
      </c>
      <c r="K10226" s="1">
        <v>1.1406299999999999E-7</v>
      </c>
      <c r="L10226" s="1">
        <v>2.5963380000000002E-7</v>
      </c>
      <c r="M10226" s="1">
        <v>1.509943E-5</v>
      </c>
      <c r="N10226" s="1">
        <v>2.1554569999999999E-8</v>
      </c>
      <c r="O10226" s="1">
        <v>1.9830204399999999E-8</v>
      </c>
      <c r="P10226" s="1">
        <v>1.7712409999999999E-10</v>
      </c>
      <c r="Q10226" s="1">
        <v>0</v>
      </c>
      <c r="R10226" s="1">
        <v>0</v>
      </c>
      <c r="S10226" s="1">
        <v>0</v>
      </c>
      <c r="T10226" s="1">
        <v>0</v>
      </c>
      <c r="U10226" s="1">
        <v>0</v>
      </c>
      <c r="V10226" s="1">
        <f t="shared" si="637"/>
        <v>0</v>
      </c>
      <c r="W10226" s="1">
        <f t="shared" si="638"/>
        <v>0</v>
      </c>
      <c r="X10226" s="1" t="e">
        <f t="shared" si="639"/>
        <v>#DIV/0!</v>
      </c>
    </row>
    <row r="10227" spans="1:24" hidden="1" x14ac:dyDescent="0.3">
      <c r="A10227" s="18" t="str">
        <f t="shared" si="636"/>
        <v>OFF - Military - Deicer_1993_100</v>
      </c>
      <c r="B10227" s="1" t="s">
        <v>40</v>
      </c>
      <c r="C10227" s="1">
        <v>2020</v>
      </c>
      <c r="D10227" s="1" t="s">
        <v>187</v>
      </c>
      <c r="E10227" s="1">
        <v>1993</v>
      </c>
      <c r="F10227" s="1">
        <v>100</v>
      </c>
      <c r="G10227" s="1" t="s">
        <v>5</v>
      </c>
      <c r="H10227" s="1">
        <v>3.8135576388888803E-8</v>
      </c>
      <c r="I10227" s="1">
        <v>4.5384487603305699E-8</v>
      </c>
      <c r="J10227" s="1">
        <v>5.491523E-8</v>
      </c>
      <c r="K10227" s="1">
        <v>1.416585E-7</v>
      </c>
      <c r="L10227" s="1">
        <v>3.226689E-7</v>
      </c>
      <c r="M10227" s="1">
        <v>1.88742E-5</v>
      </c>
      <c r="N10227" s="1">
        <v>2.6582950000000001E-8</v>
      </c>
      <c r="O10227" s="1">
        <v>2.4456314000000002E-8</v>
      </c>
      <c r="P10227" s="1">
        <v>2.2140399999999999E-10</v>
      </c>
      <c r="Q10227" s="1">
        <v>0</v>
      </c>
      <c r="R10227" s="1">
        <v>0</v>
      </c>
      <c r="S10227" s="1">
        <v>0</v>
      </c>
      <c r="T10227" s="1">
        <v>0</v>
      </c>
      <c r="U10227" s="1">
        <v>0</v>
      </c>
      <c r="V10227" s="1">
        <f t="shared" si="637"/>
        <v>0</v>
      </c>
      <c r="W10227" s="1">
        <f t="shared" si="638"/>
        <v>0</v>
      </c>
      <c r="X10227" s="1" t="e">
        <f t="shared" si="639"/>
        <v>#DIV/0!</v>
      </c>
    </row>
    <row r="10228" spans="1:24" hidden="1" x14ac:dyDescent="0.3">
      <c r="A10228" s="18" t="str">
        <f t="shared" si="636"/>
        <v>OFF - Military - Deicer_1994_100</v>
      </c>
      <c r="B10228" s="1" t="s">
        <v>40</v>
      </c>
      <c r="C10228" s="1">
        <v>2020</v>
      </c>
      <c r="D10228" s="1" t="s">
        <v>187</v>
      </c>
      <c r="E10228" s="1">
        <v>1994</v>
      </c>
      <c r="F10228" s="1">
        <v>100</v>
      </c>
      <c r="G10228" s="1" t="s">
        <v>5</v>
      </c>
      <c r="H10228" s="1">
        <v>5.1346250000000002E-8</v>
      </c>
      <c r="I10228" s="1">
        <v>6.1106280991735504E-8</v>
      </c>
      <c r="J10228" s="1">
        <v>7.3938600000000003E-8</v>
      </c>
      <c r="K10228" s="1">
        <v>1.9140570000000001E-7</v>
      </c>
      <c r="L10228" s="1">
        <v>4.3628619999999998E-7</v>
      </c>
      <c r="M10228" s="1">
        <v>2.566903E-5</v>
      </c>
      <c r="N10228" s="1">
        <v>3.5663219999999997E-8</v>
      </c>
      <c r="O10228" s="1">
        <v>3.2810162399999999E-8</v>
      </c>
      <c r="P10228" s="1">
        <v>3.0111089999999998E-10</v>
      </c>
      <c r="Q10228" s="1">
        <v>0</v>
      </c>
      <c r="R10228" s="1">
        <v>0</v>
      </c>
      <c r="S10228" s="1">
        <v>0</v>
      </c>
      <c r="T10228" s="1">
        <v>0</v>
      </c>
      <c r="U10228" s="1">
        <v>0</v>
      </c>
      <c r="V10228" s="1">
        <f t="shared" si="637"/>
        <v>0</v>
      </c>
      <c r="W10228" s="1">
        <f t="shared" si="638"/>
        <v>0</v>
      </c>
      <c r="X10228" s="1" t="e">
        <f t="shared" si="639"/>
        <v>#DIV/0!</v>
      </c>
    </row>
    <row r="10229" spans="1:24" hidden="1" x14ac:dyDescent="0.3">
      <c r="A10229" s="18" t="str">
        <f t="shared" si="636"/>
        <v>OFF - Military - Deicer_1995_100</v>
      </c>
      <c r="B10229" s="1" t="s">
        <v>40</v>
      </c>
      <c r="C10229" s="1">
        <v>2020</v>
      </c>
      <c r="D10229" s="1" t="s">
        <v>187</v>
      </c>
      <c r="E10229" s="1">
        <v>1995</v>
      </c>
      <c r="F10229" s="1">
        <v>100</v>
      </c>
      <c r="G10229" s="1" t="s">
        <v>5</v>
      </c>
      <c r="H10229" s="1">
        <v>6.2787083333333301E-8</v>
      </c>
      <c r="I10229" s="1">
        <v>7.4721818181818098E-8</v>
      </c>
      <c r="J10229" s="1">
        <v>9.0413399999999999E-8</v>
      </c>
      <c r="K10229" s="1">
        <v>2.3489629999999999E-7</v>
      </c>
      <c r="L10229" s="1">
        <v>5.3579469999999996E-7</v>
      </c>
      <c r="M10229" s="1">
        <v>3.1708660000000001E-5</v>
      </c>
      <c r="N10229" s="1">
        <v>4.344935E-8</v>
      </c>
      <c r="O10229" s="1">
        <v>3.9973401999999999E-8</v>
      </c>
      <c r="P10229" s="1">
        <v>3.7195880000000001E-10</v>
      </c>
      <c r="Q10229" s="1">
        <v>0</v>
      </c>
      <c r="R10229" s="1">
        <v>0</v>
      </c>
      <c r="S10229" s="1">
        <v>0</v>
      </c>
      <c r="T10229" s="1">
        <v>0</v>
      </c>
      <c r="U10229" s="1">
        <v>0</v>
      </c>
      <c r="V10229" s="1">
        <f t="shared" si="637"/>
        <v>0</v>
      </c>
      <c r="W10229" s="1">
        <f t="shared" si="638"/>
        <v>0</v>
      </c>
      <c r="X10229" s="1" t="e">
        <f t="shared" si="639"/>
        <v>#DIV/0!</v>
      </c>
    </row>
    <row r="10230" spans="1:24" hidden="1" x14ac:dyDescent="0.3">
      <c r="A10230" s="18" t="str">
        <f t="shared" si="636"/>
        <v>OFF - Military - Deicer_1996_100</v>
      </c>
      <c r="B10230" s="1" t="s">
        <v>40</v>
      </c>
      <c r="C10230" s="1">
        <v>2020</v>
      </c>
      <c r="D10230" s="1" t="s">
        <v>187</v>
      </c>
      <c r="E10230" s="1">
        <v>1996</v>
      </c>
      <c r="F10230" s="1">
        <v>100</v>
      </c>
      <c r="G10230" s="1" t="s">
        <v>5</v>
      </c>
      <c r="H10230" s="1">
        <v>7.6943958333333296E-8</v>
      </c>
      <c r="I10230" s="1">
        <v>9.1569669421487601E-8</v>
      </c>
      <c r="J10230" s="1">
        <v>1.107993E-7</v>
      </c>
      <c r="K10230" s="1">
        <v>2.8891249999999997E-7</v>
      </c>
      <c r="L10230" s="1">
        <v>6.5947479999999996E-7</v>
      </c>
      <c r="M10230" s="1">
        <v>3.9258519999999998E-5</v>
      </c>
      <c r="N10230" s="1">
        <v>5.3045640000000002E-8</v>
      </c>
      <c r="O10230" s="1">
        <v>4.8801988799999999E-8</v>
      </c>
      <c r="P10230" s="1">
        <v>4.6052259999999998E-10</v>
      </c>
      <c r="Q10230" s="1">
        <v>0</v>
      </c>
      <c r="R10230" s="1">
        <v>0</v>
      </c>
      <c r="S10230" s="1">
        <v>0</v>
      </c>
      <c r="T10230" s="1">
        <v>0</v>
      </c>
      <c r="U10230" s="1">
        <v>0</v>
      </c>
      <c r="V10230" s="1">
        <f t="shared" si="637"/>
        <v>0</v>
      </c>
      <c r="W10230" s="1">
        <f t="shared" si="638"/>
        <v>0</v>
      </c>
      <c r="X10230" s="1" t="e">
        <f t="shared" si="639"/>
        <v>#DIV/0!</v>
      </c>
    </row>
    <row r="10231" spans="1:24" hidden="1" x14ac:dyDescent="0.3">
      <c r="A10231" s="18" t="str">
        <f t="shared" si="636"/>
        <v>OFF - Military - Deicer_1997_100</v>
      </c>
      <c r="B10231" s="1" t="s">
        <v>40</v>
      </c>
      <c r="C10231" s="1">
        <v>2020</v>
      </c>
      <c r="D10231" s="1" t="s">
        <v>187</v>
      </c>
      <c r="E10231" s="1">
        <v>1997</v>
      </c>
      <c r="F10231" s="1">
        <v>100</v>
      </c>
      <c r="G10231" s="1" t="s">
        <v>5</v>
      </c>
      <c r="H10231" s="1">
        <v>8.9331250000000001E-8</v>
      </c>
      <c r="I10231" s="1">
        <v>1.06311570247933E-7</v>
      </c>
      <c r="J10231" s="1">
        <v>1.2863699999999999E-7</v>
      </c>
      <c r="K10231" s="1">
        <v>3.3667299999999999E-7</v>
      </c>
      <c r="L10231" s="1">
        <v>7.6904830000000005E-7</v>
      </c>
      <c r="M10231" s="1">
        <v>4.6053310000000002E-5</v>
      </c>
      <c r="N10231" s="1">
        <v>6.1347969999999998E-8</v>
      </c>
      <c r="O10231" s="1">
        <v>5.6440132399999997E-8</v>
      </c>
      <c r="P10231" s="1">
        <v>5.40229E-10</v>
      </c>
      <c r="Q10231" s="1">
        <v>0</v>
      </c>
      <c r="R10231" s="1">
        <v>0</v>
      </c>
      <c r="S10231" s="1">
        <v>0</v>
      </c>
      <c r="T10231" s="1">
        <v>0</v>
      </c>
      <c r="U10231" s="1">
        <v>0</v>
      </c>
      <c r="V10231" s="1">
        <f t="shared" si="637"/>
        <v>0</v>
      </c>
      <c r="W10231" s="1">
        <f t="shared" si="638"/>
        <v>0</v>
      </c>
      <c r="X10231" s="1" t="e">
        <f t="shared" si="639"/>
        <v>#DIV/0!</v>
      </c>
    </row>
    <row r="10232" spans="1:24" hidden="1" x14ac:dyDescent="0.3">
      <c r="A10232" s="18" t="str">
        <f t="shared" si="636"/>
        <v>OFF - Military - Deicer_1998_100</v>
      </c>
      <c r="B10232" s="1" t="s">
        <v>40</v>
      </c>
      <c r="C10232" s="1">
        <v>2020</v>
      </c>
      <c r="D10232" s="1" t="s">
        <v>187</v>
      </c>
      <c r="E10232" s="1">
        <v>1998</v>
      </c>
      <c r="F10232" s="1">
        <v>100</v>
      </c>
      <c r="G10232" s="1" t="s">
        <v>5</v>
      </c>
      <c r="H10232" s="1">
        <v>9.9994166666666594E-8</v>
      </c>
      <c r="I10232" s="1">
        <v>1.19001322314049E-7</v>
      </c>
      <c r="J10232" s="1">
        <v>1.4399159999999999E-7</v>
      </c>
      <c r="K10232" s="1">
        <v>3.7828610000000002E-7</v>
      </c>
      <c r="L10232" s="1">
        <v>6.9552860000000004E-7</v>
      </c>
      <c r="M10232" s="1">
        <v>5.209274E-5</v>
      </c>
      <c r="N10232" s="1">
        <v>7.599913E-8</v>
      </c>
      <c r="O10232" s="1">
        <v>6.9919199599999996E-8</v>
      </c>
      <c r="P10232" s="1">
        <v>6.1107450000000003E-10</v>
      </c>
      <c r="Q10232" s="1">
        <v>0</v>
      </c>
      <c r="R10232" s="1">
        <v>0</v>
      </c>
      <c r="S10232" s="1">
        <v>0</v>
      </c>
      <c r="T10232" s="1">
        <v>0</v>
      </c>
      <c r="U10232" s="1">
        <v>0</v>
      </c>
      <c r="V10232" s="1">
        <f t="shared" si="637"/>
        <v>0</v>
      </c>
      <c r="W10232" s="1">
        <f t="shared" si="638"/>
        <v>0</v>
      </c>
      <c r="X10232" s="1" t="e">
        <f t="shared" si="639"/>
        <v>#DIV/0!</v>
      </c>
    </row>
    <row r="10233" spans="1:24" hidden="1" x14ac:dyDescent="0.3">
      <c r="A10233" s="18" t="str">
        <f t="shared" si="636"/>
        <v>OFF - Military - Deicer_1999_100</v>
      </c>
      <c r="B10233" s="1" t="s">
        <v>40</v>
      </c>
      <c r="C10233" s="1">
        <v>2020</v>
      </c>
      <c r="D10233" s="1" t="s">
        <v>187</v>
      </c>
      <c r="E10233" s="1">
        <v>1999</v>
      </c>
      <c r="F10233" s="1">
        <v>100</v>
      </c>
      <c r="G10233" s="1" t="s">
        <v>5</v>
      </c>
      <c r="H10233" s="1">
        <v>1.11847777777777E-7</v>
      </c>
      <c r="I10233" s="1">
        <v>1.3310809917355299E-7</v>
      </c>
      <c r="J10233" s="1">
        <v>1.610608E-7</v>
      </c>
      <c r="K10233" s="1">
        <v>4.2475900000000003E-7</v>
      </c>
      <c r="L10233" s="1">
        <v>7.8153540000000004E-7</v>
      </c>
      <c r="M10233" s="1">
        <v>5.8887510000000002E-5</v>
      </c>
      <c r="N10233" s="1">
        <v>8.466372E-8</v>
      </c>
      <c r="O10233" s="1">
        <v>7.7890622400000004E-8</v>
      </c>
      <c r="P10233" s="1">
        <v>6.9078069999999998E-10</v>
      </c>
      <c r="Q10233" s="1">
        <v>9.1822532200001496E-10</v>
      </c>
      <c r="R10233" s="1">
        <v>3.65</v>
      </c>
      <c r="S10233" s="1">
        <v>0</v>
      </c>
      <c r="T10233" s="1">
        <v>0</v>
      </c>
      <c r="U10233" s="1">
        <v>0</v>
      </c>
      <c r="V10233" s="1">
        <f t="shared" si="637"/>
        <v>0</v>
      </c>
      <c r="W10233" s="1">
        <f t="shared" si="638"/>
        <v>0</v>
      </c>
      <c r="X10233" s="1" t="e">
        <f t="shared" si="639"/>
        <v>#DIV/0!</v>
      </c>
    </row>
    <row r="10234" spans="1:24" hidden="1" x14ac:dyDescent="0.3">
      <c r="A10234" s="18" t="str">
        <f t="shared" si="636"/>
        <v>OFF - Military - Deicer_2000_100</v>
      </c>
      <c r="B10234" s="1" t="s">
        <v>40</v>
      </c>
      <c r="C10234" s="1">
        <v>2020</v>
      </c>
      <c r="D10234" s="1" t="s">
        <v>187</v>
      </c>
      <c r="E10234" s="1">
        <v>2000</v>
      </c>
      <c r="F10234" s="1">
        <v>100</v>
      </c>
      <c r="G10234" s="1" t="s">
        <v>5</v>
      </c>
      <c r="H10234" s="1">
        <v>1.3052076388888799E-7</v>
      </c>
      <c r="I10234" s="1">
        <v>1.5533049586776799E-7</v>
      </c>
      <c r="J10234" s="1">
        <v>1.8794989999999999E-7</v>
      </c>
      <c r="K10234" s="1">
        <v>4.97615E-7</v>
      </c>
      <c r="L10234" s="1">
        <v>9.1625240000000004E-7</v>
      </c>
      <c r="M10234" s="1">
        <v>6.9457280000000002E-5</v>
      </c>
      <c r="N10234" s="1">
        <v>9.8387590000000002E-8</v>
      </c>
      <c r="O10234" s="1">
        <v>9.0516582799999995E-8</v>
      </c>
      <c r="P10234" s="1">
        <v>8.1476950000000002E-10</v>
      </c>
      <c r="Q10234" s="1">
        <v>9.1822532200001496E-10</v>
      </c>
      <c r="R10234" s="1">
        <v>3.65</v>
      </c>
      <c r="S10234" s="1">
        <v>0</v>
      </c>
      <c r="T10234" s="1">
        <v>0</v>
      </c>
      <c r="U10234" s="1">
        <v>0</v>
      </c>
      <c r="V10234" s="1">
        <f t="shared" si="637"/>
        <v>0</v>
      </c>
      <c r="W10234" s="1">
        <f t="shared" si="638"/>
        <v>0</v>
      </c>
      <c r="X10234" s="1" t="e">
        <f t="shared" si="639"/>
        <v>#DIV/0!</v>
      </c>
    </row>
    <row r="10235" spans="1:24" hidden="1" x14ac:dyDescent="0.3">
      <c r="A10235" s="18" t="str">
        <f t="shared" si="636"/>
        <v>OFF - Military - Deicer_2001_100</v>
      </c>
      <c r="B10235" s="1" t="s">
        <v>40</v>
      </c>
      <c r="C10235" s="1">
        <v>2020</v>
      </c>
      <c r="D10235" s="1" t="s">
        <v>187</v>
      </c>
      <c r="E10235" s="1">
        <v>2001</v>
      </c>
      <c r="F10235" s="1">
        <v>100</v>
      </c>
      <c r="G10235" s="1" t="s">
        <v>5</v>
      </c>
      <c r="H10235" s="1">
        <v>1.41750416666666E-7</v>
      </c>
      <c r="I10235" s="1">
        <v>1.6869471074380099E-7</v>
      </c>
      <c r="J10235" s="1">
        <v>2.0412060000000001E-7</v>
      </c>
      <c r="K10235" s="1">
        <v>5.4258410000000003E-7</v>
      </c>
      <c r="L10235" s="1">
        <v>9.9978889999999991E-7</v>
      </c>
      <c r="M10235" s="1">
        <v>7.6252669999999994E-5</v>
      </c>
      <c r="N10235" s="1">
        <v>1.063968E-7</v>
      </c>
      <c r="O10235" s="1">
        <v>9.7885055999999997E-8</v>
      </c>
      <c r="P10235" s="1">
        <v>8.9448289999999999E-10</v>
      </c>
      <c r="Q10235" s="1">
        <v>9.1822532200001496E-10</v>
      </c>
      <c r="R10235" s="1">
        <v>3.65</v>
      </c>
      <c r="S10235" s="1">
        <v>0</v>
      </c>
      <c r="T10235" s="1">
        <v>0</v>
      </c>
      <c r="U10235" s="1">
        <v>0</v>
      </c>
      <c r="V10235" s="1">
        <f t="shared" si="637"/>
        <v>0</v>
      </c>
      <c r="W10235" s="1">
        <f t="shared" si="638"/>
        <v>0</v>
      </c>
      <c r="X10235" s="1" t="e">
        <f t="shared" si="639"/>
        <v>#DIV/0!</v>
      </c>
    </row>
    <row r="10236" spans="1:24" hidden="1" x14ac:dyDescent="0.3">
      <c r="A10236" s="18" t="str">
        <f t="shared" si="636"/>
        <v>OFF - Military - Deicer_2002_100</v>
      </c>
      <c r="B10236" s="1" t="s">
        <v>40</v>
      </c>
      <c r="C10236" s="1">
        <v>2020</v>
      </c>
      <c r="D10236" s="1" t="s">
        <v>187</v>
      </c>
      <c r="E10236" s="1">
        <v>2002</v>
      </c>
      <c r="F10236" s="1">
        <v>100</v>
      </c>
      <c r="G10236" s="1" t="s">
        <v>5</v>
      </c>
      <c r="H10236" s="1">
        <v>1.56865902777777E-7</v>
      </c>
      <c r="I10236" s="1">
        <v>1.86683388429752E-7</v>
      </c>
      <c r="J10236" s="1">
        <v>2.258869E-7</v>
      </c>
      <c r="K10236" s="1">
        <v>6.028801E-7</v>
      </c>
      <c r="L10236" s="1">
        <v>1.111721E-6</v>
      </c>
      <c r="M10236" s="1">
        <v>8.5310599999999996E-5</v>
      </c>
      <c r="N10236" s="1">
        <v>1.172269E-7</v>
      </c>
      <c r="O10236" s="1">
        <v>1.07848748E-7</v>
      </c>
      <c r="P10236" s="1">
        <v>1.0007370000000001E-9</v>
      </c>
      <c r="Q10236" s="1">
        <v>9.1822532200001496E-10</v>
      </c>
      <c r="R10236" s="1">
        <v>3.65</v>
      </c>
      <c r="S10236" s="1">
        <v>0</v>
      </c>
      <c r="T10236" s="1">
        <v>0</v>
      </c>
      <c r="U10236" s="1">
        <v>0</v>
      </c>
      <c r="V10236" s="1">
        <f t="shared" si="637"/>
        <v>0</v>
      </c>
      <c r="W10236" s="1">
        <f t="shared" si="638"/>
        <v>0</v>
      </c>
      <c r="X10236" s="1" t="e">
        <f t="shared" si="639"/>
        <v>#DIV/0!</v>
      </c>
    </row>
    <row r="10237" spans="1:24" hidden="1" x14ac:dyDescent="0.3">
      <c r="A10237" s="18" t="str">
        <f t="shared" si="636"/>
        <v>OFF - Military - Deicer_2003_100</v>
      </c>
      <c r="B10237" s="1" t="s">
        <v>40</v>
      </c>
      <c r="C10237" s="1">
        <v>2020</v>
      </c>
      <c r="D10237" s="1" t="s">
        <v>187</v>
      </c>
      <c r="E10237" s="1">
        <v>2003</v>
      </c>
      <c r="F10237" s="1">
        <v>100</v>
      </c>
      <c r="G10237" s="1" t="s">
        <v>5</v>
      </c>
      <c r="H10237" s="1">
        <v>1.79859791666666E-7</v>
      </c>
      <c r="I10237" s="1">
        <v>2.14048016528925E-7</v>
      </c>
      <c r="J10237" s="1">
        <v>2.5899810000000002E-7</v>
      </c>
      <c r="K10237" s="1">
        <v>6.9410919999999997E-7</v>
      </c>
      <c r="L10237" s="1">
        <v>1.2809159999999999E-6</v>
      </c>
      <c r="M10237" s="1">
        <v>9.8901890000000002E-5</v>
      </c>
      <c r="N10237" s="1">
        <v>1.338063E-7</v>
      </c>
      <c r="O10237" s="1">
        <v>1.2310179599999999E-7</v>
      </c>
      <c r="P10237" s="1">
        <v>1.1601699999999999E-9</v>
      </c>
      <c r="Q10237" s="1">
        <v>9.1822532200001496E-10</v>
      </c>
      <c r="R10237" s="1">
        <v>3.65</v>
      </c>
      <c r="S10237" s="1">
        <v>0</v>
      </c>
      <c r="T10237" s="1">
        <v>0</v>
      </c>
      <c r="U10237" s="1">
        <v>0</v>
      </c>
      <c r="V10237" s="1">
        <f t="shared" si="637"/>
        <v>0</v>
      </c>
      <c r="W10237" s="1">
        <f t="shared" si="638"/>
        <v>0</v>
      </c>
      <c r="X10237" s="1" t="e">
        <f t="shared" si="639"/>
        <v>#DIV/0!</v>
      </c>
    </row>
    <row r="10238" spans="1:24" hidden="1" x14ac:dyDescent="0.3">
      <c r="A10238" s="18" t="str">
        <f t="shared" si="636"/>
        <v>OFF - Military - Deicer_2004_100</v>
      </c>
      <c r="B10238" s="1" t="s">
        <v>40</v>
      </c>
      <c r="C10238" s="1">
        <v>2020</v>
      </c>
      <c r="D10238" s="1" t="s">
        <v>187</v>
      </c>
      <c r="E10238" s="1">
        <v>2004</v>
      </c>
      <c r="F10238" s="1">
        <v>100</v>
      </c>
      <c r="G10238" s="1" t="s">
        <v>5</v>
      </c>
      <c r="H10238" s="1">
        <v>1.3488631944444401E-7</v>
      </c>
      <c r="I10238" s="1">
        <v>1.6052586776859501E-7</v>
      </c>
      <c r="J10238" s="1">
        <v>1.942363E-7</v>
      </c>
      <c r="K10238" s="1">
        <v>9.3997800000000003E-7</v>
      </c>
      <c r="L10238" s="1">
        <v>1.498587E-6</v>
      </c>
      <c r="M10238" s="1">
        <v>1.457126E-4</v>
      </c>
      <c r="N10238" s="1">
        <v>1.0981130000000001E-7</v>
      </c>
      <c r="O10238" s="1">
        <v>1.01026396E-7</v>
      </c>
      <c r="P10238" s="1">
        <v>1.709283E-9</v>
      </c>
      <c r="Q10238" s="1">
        <v>9.1822532200001496E-10</v>
      </c>
      <c r="R10238" s="1">
        <v>3.65</v>
      </c>
      <c r="S10238" s="1">
        <v>0</v>
      </c>
      <c r="T10238" s="1">
        <v>0</v>
      </c>
      <c r="U10238" s="1">
        <v>0</v>
      </c>
      <c r="V10238" s="1">
        <f t="shared" si="637"/>
        <v>0</v>
      </c>
      <c r="W10238" s="1">
        <f t="shared" si="638"/>
        <v>0</v>
      </c>
      <c r="X10238" s="1" t="e">
        <f t="shared" si="639"/>
        <v>#DIV/0!</v>
      </c>
    </row>
    <row r="10239" spans="1:24" hidden="1" x14ac:dyDescent="0.3">
      <c r="A10239" s="18" t="str">
        <f t="shared" si="636"/>
        <v>OFF - Military - Deicer_2005_100</v>
      </c>
      <c r="B10239" s="1" t="s">
        <v>40</v>
      </c>
      <c r="C10239" s="1">
        <v>2020</v>
      </c>
      <c r="D10239" s="1" t="s">
        <v>187</v>
      </c>
      <c r="E10239" s="1">
        <v>2005</v>
      </c>
      <c r="F10239" s="1">
        <v>100</v>
      </c>
      <c r="G10239" s="1" t="s">
        <v>5</v>
      </c>
      <c r="H10239" s="1">
        <v>1.5199249999999999E-7</v>
      </c>
      <c r="I10239" s="1">
        <v>1.8088363636363601E-7</v>
      </c>
      <c r="J10239" s="1">
        <v>2.1886920000000001E-7</v>
      </c>
      <c r="K10239" s="1">
        <v>1.533084E-6</v>
      </c>
      <c r="L10239" s="1">
        <v>2.3087349999999999E-6</v>
      </c>
      <c r="M10239" s="1">
        <v>2.4612739999999998E-4</v>
      </c>
      <c r="N10239" s="1">
        <v>1.3573510000000001E-7</v>
      </c>
      <c r="O10239" s="1">
        <v>1.2487629200000001E-7</v>
      </c>
      <c r="P10239" s="1">
        <v>2.8872000000000001E-9</v>
      </c>
      <c r="Q10239" s="1">
        <v>1.8364506440000299E-9</v>
      </c>
      <c r="R10239" s="1">
        <v>7.3</v>
      </c>
      <c r="S10239" s="1">
        <v>3.65</v>
      </c>
      <c r="T10239" s="1">
        <v>0.01</v>
      </c>
      <c r="U10239" s="1">
        <v>401.5</v>
      </c>
      <c r="V10239" s="1">
        <f t="shared" si="637"/>
        <v>0.14917715874981791</v>
      </c>
      <c r="W10239" s="1">
        <f t="shared" si="638"/>
        <v>1.9040446915489999</v>
      </c>
      <c r="X10239" s="1">
        <f t="shared" si="639"/>
        <v>365</v>
      </c>
    </row>
    <row r="10240" spans="1:24" hidden="1" x14ac:dyDescent="0.3">
      <c r="A10240" s="18" t="str">
        <f t="shared" si="636"/>
        <v>OFF - Military - Deicer_2006_100</v>
      </c>
      <c r="B10240" s="1" t="s">
        <v>40</v>
      </c>
      <c r="C10240" s="1">
        <v>2020</v>
      </c>
      <c r="D10240" s="1" t="s">
        <v>187</v>
      </c>
      <c r="E10240" s="1">
        <v>2006</v>
      </c>
      <c r="F10240" s="1">
        <v>100</v>
      </c>
      <c r="G10240" s="1" t="s">
        <v>5</v>
      </c>
      <c r="H10240" s="1">
        <v>1.2550618055555499E-7</v>
      </c>
      <c r="I10240" s="1">
        <v>1.4936272727272701E-7</v>
      </c>
      <c r="J10240" s="1">
        <v>1.8072890000000001E-7</v>
      </c>
      <c r="K10240" s="1">
        <v>1.6663339999999999E-6</v>
      </c>
      <c r="L10240" s="1">
        <v>2.4407950000000001E-6</v>
      </c>
      <c r="M10240" s="1">
        <v>2.7373639999999998E-4</v>
      </c>
      <c r="N10240" s="1">
        <v>1.2300079999999999E-7</v>
      </c>
      <c r="O10240" s="1">
        <v>1.13160736E-7</v>
      </c>
      <c r="P10240" s="1">
        <v>3.2110689999999998E-9</v>
      </c>
      <c r="Q10240" s="1">
        <v>1.8364506440000299E-9</v>
      </c>
      <c r="R10240" s="1">
        <v>7.3</v>
      </c>
      <c r="S10240" s="1">
        <v>3.65</v>
      </c>
      <c r="T10240" s="1">
        <v>0.01</v>
      </c>
      <c r="U10240" s="1">
        <v>401.5</v>
      </c>
      <c r="V10240" s="1">
        <f t="shared" si="637"/>
        <v>0.12318144264236341</v>
      </c>
      <c r="W10240" s="1">
        <f t="shared" si="638"/>
        <v>2.0129563431530002</v>
      </c>
      <c r="X10240" s="1">
        <f t="shared" si="639"/>
        <v>365</v>
      </c>
    </row>
    <row r="10241" spans="1:24" hidden="1" x14ac:dyDescent="0.3">
      <c r="A10241" s="18" t="str">
        <f t="shared" si="636"/>
        <v>OFF - Military - Deicer_2007_100</v>
      </c>
      <c r="B10241" s="1" t="s">
        <v>40</v>
      </c>
      <c r="C10241" s="1">
        <v>2020</v>
      </c>
      <c r="D10241" s="1" t="s">
        <v>187</v>
      </c>
      <c r="E10241" s="1">
        <v>2007</v>
      </c>
      <c r="F10241" s="1">
        <v>100</v>
      </c>
      <c r="G10241" s="1" t="s">
        <v>5</v>
      </c>
      <c r="H10241" s="1">
        <v>1.30110763888888E-7</v>
      </c>
      <c r="I10241" s="1">
        <v>1.54842561983471E-7</v>
      </c>
      <c r="J10241" s="1">
        <v>1.8735949999999999E-7</v>
      </c>
      <c r="K10241" s="1">
        <v>1.7610660000000001E-6</v>
      </c>
      <c r="L10241" s="1">
        <v>2.5871900000000001E-6</v>
      </c>
      <c r="M10241" s="1">
        <v>2.9137299999999999E-4</v>
      </c>
      <c r="N10241" s="1">
        <v>1.287599E-7</v>
      </c>
      <c r="O10241" s="1">
        <v>1.18459108E-7</v>
      </c>
      <c r="P10241" s="1">
        <v>3.4179550000000001E-9</v>
      </c>
      <c r="Q10241" s="1">
        <v>2.7546759660000398E-9</v>
      </c>
      <c r="R10241" s="1">
        <v>10.95</v>
      </c>
      <c r="S10241" s="1">
        <v>3.65</v>
      </c>
      <c r="T10241" s="1">
        <v>0.01</v>
      </c>
      <c r="U10241" s="1">
        <v>401.5</v>
      </c>
      <c r="V10241" s="1">
        <f t="shared" si="637"/>
        <v>0.12770073575809912</v>
      </c>
      <c r="W10241" s="1">
        <f t="shared" si="638"/>
        <v>2.133690261346</v>
      </c>
      <c r="X10241" s="1">
        <f t="shared" si="639"/>
        <v>365</v>
      </c>
    </row>
    <row r="10242" spans="1:24" hidden="1" x14ac:dyDescent="0.3">
      <c r="A10242" s="18" t="str">
        <f t="shared" si="636"/>
        <v>OFF - Military - Deicer_2008_100</v>
      </c>
      <c r="B10242" s="1" t="s">
        <v>40</v>
      </c>
      <c r="C10242" s="1">
        <v>2020</v>
      </c>
      <c r="D10242" s="1" t="s">
        <v>187</v>
      </c>
      <c r="E10242" s="1">
        <v>2008</v>
      </c>
      <c r="F10242" s="1">
        <v>100</v>
      </c>
      <c r="G10242" s="1" t="s">
        <v>5</v>
      </c>
      <c r="H10242" s="1">
        <v>8.7432986111111097E-8</v>
      </c>
      <c r="I10242" s="1">
        <v>1.0405247933884201E-7</v>
      </c>
      <c r="J10242" s="1">
        <v>1.259035E-7</v>
      </c>
      <c r="K10242" s="1">
        <v>1.7839570000000001E-6</v>
      </c>
      <c r="L10242" s="1">
        <v>1.5265389999999999E-6</v>
      </c>
      <c r="M10242" s="1">
        <v>3.0120409999999999E-4</v>
      </c>
      <c r="N10242" s="1">
        <v>9.8989549999999997E-8</v>
      </c>
      <c r="O10242" s="1">
        <v>9.1070386000000005E-8</v>
      </c>
      <c r="P10242" s="1">
        <v>3.5332779999999998E-9</v>
      </c>
      <c r="Q10242" s="1">
        <v>2.7546759660000398E-9</v>
      </c>
      <c r="R10242" s="1">
        <v>10.95</v>
      </c>
      <c r="S10242" s="1">
        <v>3.65</v>
      </c>
      <c r="T10242" s="1">
        <v>0.01</v>
      </c>
      <c r="U10242" s="1">
        <v>401.5</v>
      </c>
      <c r="V10242" s="1">
        <f t="shared" si="637"/>
        <v>8.5813474013966148E-2</v>
      </c>
      <c r="W10242" s="1">
        <f t="shared" si="638"/>
        <v>1.2589571689226</v>
      </c>
      <c r="X10242" s="1">
        <f t="shared" si="639"/>
        <v>365</v>
      </c>
    </row>
    <row r="10243" spans="1:24" hidden="1" x14ac:dyDescent="0.3">
      <c r="A10243" s="18" t="str">
        <f t="shared" si="636"/>
        <v>OFF - Military - Deicer_2009_100</v>
      </c>
      <c r="B10243" s="1" t="s">
        <v>40</v>
      </c>
      <c r="C10243" s="1">
        <v>2020</v>
      </c>
      <c r="D10243" s="1" t="s">
        <v>187</v>
      </c>
      <c r="E10243" s="1">
        <v>2009</v>
      </c>
      <c r="F10243" s="1">
        <v>100</v>
      </c>
      <c r="G10243" s="1" t="s">
        <v>5</v>
      </c>
      <c r="H10243" s="1">
        <v>8.6017152777777698E-8</v>
      </c>
      <c r="I10243" s="1">
        <v>1.0236752066115701E-7</v>
      </c>
      <c r="J10243" s="1">
        <v>1.238647E-7</v>
      </c>
      <c r="K10243" s="1">
        <v>1.8111769999999999E-6</v>
      </c>
      <c r="L10243" s="1">
        <v>1.5552430000000001E-6</v>
      </c>
      <c r="M10243" s="1">
        <v>3.0802359999999998E-4</v>
      </c>
      <c r="N10243" s="1">
        <v>1.001147E-7</v>
      </c>
      <c r="O10243" s="1">
        <v>9.2105523999999998E-8</v>
      </c>
      <c r="P10243" s="1">
        <v>3.6132739999999999E-9</v>
      </c>
      <c r="Q10243" s="1">
        <v>2.7546759660000398E-9</v>
      </c>
      <c r="R10243" s="1">
        <v>10.95</v>
      </c>
      <c r="S10243" s="1">
        <v>3.65</v>
      </c>
      <c r="T10243" s="1">
        <v>0.01</v>
      </c>
      <c r="U10243" s="1">
        <v>401.5</v>
      </c>
      <c r="V10243" s="1">
        <f t="shared" si="637"/>
        <v>8.4423866014033039E-2</v>
      </c>
      <c r="W10243" s="1">
        <f t="shared" si="638"/>
        <v>1.2826297423562001</v>
      </c>
      <c r="X10243" s="1">
        <f t="shared" si="639"/>
        <v>365</v>
      </c>
    </row>
    <row r="10244" spans="1:24" hidden="1" x14ac:dyDescent="0.3">
      <c r="A10244" s="18" t="str">
        <f t="shared" si="636"/>
        <v>OFF - Military - Deicer_2010_100</v>
      </c>
      <c r="B10244" s="1" t="s">
        <v>40</v>
      </c>
      <c r="C10244" s="1">
        <v>2020</v>
      </c>
      <c r="D10244" s="1" t="s">
        <v>187</v>
      </c>
      <c r="E10244" s="1">
        <v>2010</v>
      </c>
      <c r="F10244" s="1">
        <v>100</v>
      </c>
      <c r="G10244" s="1" t="s">
        <v>5</v>
      </c>
      <c r="H10244" s="1">
        <v>8.5457499999999996E-8</v>
      </c>
      <c r="I10244" s="1">
        <v>1.01701487603305E-7</v>
      </c>
      <c r="J10244" s="1">
        <v>1.2305880000000001E-7</v>
      </c>
      <c r="K10244" s="1">
        <v>1.859717E-6</v>
      </c>
      <c r="L10244" s="1">
        <v>1.602564E-6</v>
      </c>
      <c r="M10244" s="1">
        <v>3.1859560000000001E-4</v>
      </c>
      <c r="N10244" s="1">
        <v>1.0239639999999999E-7</v>
      </c>
      <c r="O10244" s="1">
        <v>9.4204687999999995E-8</v>
      </c>
      <c r="P10244" s="1">
        <v>3.7372899999999996E-9</v>
      </c>
      <c r="Q10244" s="1">
        <v>2.7546759660000398E-9</v>
      </c>
      <c r="R10244" s="1">
        <v>10.95</v>
      </c>
      <c r="S10244" s="1">
        <v>3.65</v>
      </c>
      <c r="T10244" s="1">
        <v>0.01</v>
      </c>
      <c r="U10244" s="1">
        <v>401.5</v>
      </c>
      <c r="V10244" s="1">
        <f t="shared" si="637"/>
        <v>8.3874579626379522E-2</v>
      </c>
      <c r="W10244" s="1">
        <f t="shared" si="638"/>
        <v>1.3216560051575998</v>
      </c>
      <c r="X10244" s="1">
        <f t="shared" si="639"/>
        <v>365</v>
      </c>
    </row>
    <row r="10245" spans="1:24" hidden="1" x14ac:dyDescent="0.3">
      <c r="A10245" s="18" t="str">
        <f t="shared" si="636"/>
        <v>OFF - Military - Deicer_2011_100</v>
      </c>
      <c r="B10245" s="1" t="s">
        <v>40</v>
      </c>
      <c r="C10245" s="1">
        <v>2020</v>
      </c>
      <c r="D10245" s="1" t="s">
        <v>187</v>
      </c>
      <c r="E10245" s="1">
        <v>2011</v>
      </c>
      <c r="F10245" s="1">
        <v>100</v>
      </c>
      <c r="G10245" s="1" t="s">
        <v>5</v>
      </c>
      <c r="H10245" s="1">
        <v>8.3694583333333305E-8</v>
      </c>
      <c r="I10245" s="1">
        <v>9.9603471074380104E-8</v>
      </c>
      <c r="J10245" s="1">
        <v>1.2052020000000001E-7</v>
      </c>
      <c r="K10245" s="1">
        <v>1.8854969999999999E-6</v>
      </c>
      <c r="L10245" s="1">
        <v>1.630581E-6</v>
      </c>
      <c r="M10245" s="1">
        <v>3.2539569999999999E-4</v>
      </c>
      <c r="N10245" s="1">
        <v>1.1012410000000001E-7</v>
      </c>
      <c r="O10245" s="1">
        <v>1.0131417200000001E-7</v>
      </c>
      <c r="P10245" s="1">
        <v>3.8170579999999998E-9</v>
      </c>
      <c r="Q10245" s="1">
        <v>2.7546759660000398E-9</v>
      </c>
      <c r="R10245" s="1">
        <v>10.95</v>
      </c>
      <c r="S10245" s="1">
        <v>3.65</v>
      </c>
      <c r="T10245" s="1">
        <v>0.01</v>
      </c>
      <c r="U10245" s="1">
        <v>401.5</v>
      </c>
      <c r="V10245" s="1">
        <f t="shared" si="637"/>
        <v>8.214431728155365E-2</v>
      </c>
      <c r="W10245" s="1">
        <f t="shared" si="638"/>
        <v>1.3447620004854</v>
      </c>
      <c r="X10245" s="1">
        <f t="shared" si="639"/>
        <v>365</v>
      </c>
    </row>
    <row r="10246" spans="1:24" hidden="1" x14ac:dyDescent="0.3">
      <c r="A10246" s="18" t="str">
        <f t="shared" si="636"/>
        <v>OFF - Military - Deicer_2012_100</v>
      </c>
      <c r="B10246" s="1" t="s">
        <v>40</v>
      </c>
      <c r="C10246" s="1">
        <v>2020</v>
      </c>
      <c r="D10246" s="1" t="s">
        <v>187</v>
      </c>
      <c r="E10246" s="1">
        <v>2012</v>
      </c>
      <c r="F10246" s="1">
        <v>100</v>
      </c>
      <c r="G10246" s="1" t="s">
        <v>5</v>
      </c>
      <c r="H10246" s="1">
        <v>7.4222708333333301E-8</v>
      </c>
      <c r="I10246" s="1">
        <v>8.8331157024793395E-8</v>
      </c>
      <c r="J10246" s="1">
        <v>1.068807E-7</v>
      </c>
      <c r="K10246" s="1">
        <v>1.906283E-6</v>
      </c>
      <c r="L10246" s="1">
        <v>1.449208E-6</v>
      </c>
      <c r="M10246" s="1">
        <v>3.3142849999999999E-4</v>
      </c>
      <c r="N10246" s="1">
        <v>4.0550410000000001E-8</v>
      </c>
      <c r="O10246" s="1">
        <v>3.7306377199999998E-8</v>
      </c>
      <c r="P10246" s="1">
        <v>3.8878270000000001E-9</v>
      </c>
      <c r="Q10246" s="1">
        <v>2.7546759660000398E-9</v>
      </c>
      <c r="R10246" s="1">
        <v>10.95</v>
      </c>
      <c r="S10246" s="1">
        <v>3.65</v>
      </c>
      <c r="T10246" s="1">
        <v>0.01</v>
      </c>
      <c r="U10246" s="1">
        <v>401.5</v>
      </c>
      <c r="V10246" s="1">
        <f t="shared" si="637"/>
        <v>7.2847888835851249E-2</v>
      </c>
      <c r="W10246" s="1">
        <f t="shared" si="638"/>
        <v>1.1951812569872002</v>
      </c>
      <c r="X10246" s="1">
        <f t="shared" si="639"/>
        <v>365</v>
      </c>
    </row>
    <row r="10247" spans="1:24" hidden="1" x14ac:dyDescent="0.3">
      <c r="A10247" s="18" t="str">
        <f t="shared" si="636"/>
        <v>OFF - Military - Deicer_2013_100</v>
      </c>
      <c r="B10247" s="1" t="s">
        <v>40</v>
      </c>
      <c r="C10247" s="1">
        <v>2020</v>
      </c>
      <c r="D10247" s="1" t="s">
        <v>187</v>
      </c>
      <c r="E10247" s="1">
        <v>2013</v>
      </c>
      <c r="F10247" s="1">
        <v>100</v>
      </c>
      <c r="G10247" s="1" t="s">
        <v>5</v>
      </c>
      <c r="H10247" s="1">
        <v>7.2300069444444399E-8</v>
      </c>
      <c r="I10247" s="1">
        <v>8.6043057851239597E-8</v>
      </c>
      <c r="J10247" s="1">
        <v>1.041121E-7</v>
      </c>
      <c r="K10247" s="1">
        <v>1.9309200000000001E-6</v>
      </c>
      <c r="L10247" s="1">
        <v>1.473211E-6</v>
      </c>
      <c r="M10247" s="1">
        <v>3.3822639999999998E-4</v>
      </c>
      <c r="N10247" s="1">
        <v>6.3363680000000003E-9</v>
      </c>
      <c r="O10247" s="1">
        <v>5.82945856E-9</v>
      </c>
      <c r="P10247" s="1">
        <v>3.9675690000000003E-9</v>
      </c>
      <c r="Q10247" s="1">
        <v>2.7546759660000398E-9</v>
      </c>
      <c r="R10247" s="1">
        <v>10.95</v>
      </c>
      <c r="S10247" s="1">
        <v>3.65</v>
      </c>
      <c r="T10247" s="1">
        <v>0.01</v>
      </c>
      <c r="U10247" s="1">
        <v>401.5</v>
      </c>
      <c r="V10247" s="1">
        <f t="shared" si="637"/>
        <v>7.0960862786892495E-2</v>
      </c>
      <c r="W10247" s="1">
        <f t="shared" si="638"/>
        <v>1.2149768527274001</v>
      </c>
      <c r="X10247" s="1">
        <f t="shared" si="639"/>
        <v>365</v>
      </c>
    </row>
    <row r="10248" spans="1:24" hidden="1" x14ac:dyDescent="0.3">
      <c r="A10248" s="18" t="str">
        <f t="shared" si="636"/>
        <v>OFF - Military - Deicer_2014_100</v>
      </c>
      <c r="B10248" s="1" t="s">
        <v>40</v>
      </c>
      <c r="C10248" s="1">
        <v>2020</v>
      </c>
      <c r="D10248" s="1" t="s">
        <v>187</v>
      </c>
      <c r="E10248" s="1">
        <v>2014</v>
      </c>
      <c r="F10248" s="1">
        <v>100</v>
      </c>
      <c r="G10248" s="1" t="s">
        <v>5</v>
      </c>
      <c r="H10248" s="1">
        <v>7.0392152777777702E-8</v>
      </c>
      <c r="I10248" s="1">
        <v>8.3772479338842899E-8</v>
      </c>
      <c r="J10248" s="1">
        <v>1.0136470000000001E-7</v>
      </c>
      <c r="K10248" s="1">
        <v>1.9592389999999998E-6</v>
      </c>
      <c r="L10248" s="1">
        <v>1.5002489999999999E-6</v>
      </c>
      <c r="M10248" s="1">
        <v>3.4577670000000003E-4</v>
      </c>
      <c r="N10248" s="1">
        <v>6.31608E-9</v>
      </c>
      <c r="O10248" s="1">
        <v>5.8107936000000003E-9</v>
      </c>
      <c r="P10248" s="1">
        <v>4.0561380000000002E-9</v>
      </c>
      <c r="Q10248" s="1">
        <v>2.7546759660000398E-9</v>
      </c>
      <c r="R10248" s="1">
        <v>10.95</v>
      </c>
      <c r="S10248" s="1">
        <v>3.65</v>
      </c>
      <c r="T10248" s="1">
        <v>0.01</v>
      </c>
      <c r="U10248" s="1">
        <v>401.5</v>
      </c>
      <c r="V10248" s="1">
        <f t="shared" si="637"/>
        <v>6.9088286261966877E-2</v>
      </c>
      <c r="W10248" s="1">
        <f t="shared" si="638"/>
        <v>1.2372754536366</v>
      </c>
      <c r="X10248" s="1">
        <f t="shared" si="639"/>
        <v>365</v>
      </c>
    </row>
    <row r="10249" spans="1:24" hidden="1" x14ac:dyDescent="0.3">
      <c r="A10249" s="18" t="str">
        <f t="shared" si="636"/>
        <v>OFF - Military - Deicer_2015_100</v>
      </c>
      <c r="B10249" s="1" t="s">
        <v>40</v>
      </c>
      <c r="C10249" s="1">
        <v>2020</v>
      </c>
      <c r="D10249" s="1" t="s">
        <v>187</v>
      </c>
      <c r="E10249" s="1">
        <v>2015</v>
      </c>
      <c r="F10249" s="1">
        <v>100</v>
      </c>
      <c r="G10249" s="1" t="s">
        <v>5</v>
      </c>
      <c r="H10249" s="1">
        <v>5.2391250000000003E-8</v>
      </c>
      <c r="I10249" s="1">
        <v>6.2349917355371895E-8</v>
      </c>
      <c r="J10249" s="1">
        <v>7.5443400000000004E-8</v>
      </c>
      <c r="K10249" s="1">
        <v>1.9784180000000001E-6</v>
      </c>
      <c r="L10249" s="1">
        <v>8.4148710000000002E-7</v>
      </c>
      <c r="M10249" s="1">
        <v>3.5181639999999999E-4</v>
      </c>
      <c r="N10249" s="1">
        <v>6.2618379999999997E-9</v>
      </c>
      <c r="O10249" s="1">
        <v>5.7608909600000001E-9</v>
      </c>
      <c r="P10249" s="1">
        <v>4.126986E-9</v>
      </c>
      <c r="Q10249" s="1">
        <v>2.7546759660000398E-9</v>
      </c>
      <c r="R10249" s="1">
        <v>10.95</v>
      </c>
      <c r="S10249" s="1">
        <v>3.65</v>
      </c>
      <c r="T10249" s="1">
        <v>0.01</v>
      </c>
      <c r="U10249" s="1">
        <v>401.5</v>
      </c>
      <c r="V10249" s="1">
        <f t="shared" si="637"/>
        <v>5.1420812331867766E-2</v>
      </c>
      <c r="W10249" s="1">
        <f t="shared" si="638"/>
        <v>0.69398568729714005</v>
      </c>
      <c r="X10249" s="1">
        <f t="shared" si="639"/>
        <v>365</v>
      </c>
    </row>
    <row r="10250" spans="1:24" hidden="1" x14ac:dyDescent="0.3">
      <c r="A10250" s="18" t="str">
        <f t="shared" ref="A10250:A10313" si="640">D10250&amp;"_"&amp;E10250&amp;"_"&amp;F10250</f>
        <v>OFF - Military - Deicer_2016_100</v>
      </c>
      <c r="B10250" s="1" t="s">
        <v>40</v>
      </c>
      <c r="C10250" s="1">
        <v>2020</v>
      </c>
      <c r="D10250" s="1" t="s">
        <v>187</v>
      </c>
      <c r="E10250" s="1">
        <v>2016</v>
      </c>
      <c r="F10250" s="1">
        <v>100</v>
      </c>
      <c r="G10250" s="1" t="s">
        <v>5</v>
      </c>
      <c r="H10250" s="1">
        <v>5.0384937500000002E-8</v>
      </c>
      <c r="I10250" s="1">
        <v>5.9962239669421399E-8</v>
      </c>
      <c r="J10250" s="1">
        <v>7.2554310000000002E-8</v>
      </c>
      <c r="K10250" s="1">
        <v>1.9907510000000002E-6</v>
      </c>
      <c r="L10250" s="1">
        <v>8.4986419999999995E-7</v>
      </c>
      <c r="M10250" s="1">
        <v>3.5672189999999998E-4</v>
      </c>
      <c r="N10250" s="1">
        <v>6.1822930000000003E-9</v>
      </c>
      <c r="O10250" s="1">
        <v>5.6877095600000001E-9</v>
      </c>
      <c r="P10250" s="1">
        <v>4.1845310000000001E-9</v>
      </c>
      <c r="Q10250" s="1">
        <v>2.7546759660000398E-9</v>
      </c>
      <c r="R10250" s="1">
        <v>10.95</v>
      </c>
      <c r="S10250" s="1">
        <v>3.65</v>
      </c>
      <c r="T10250" s="1">
        <v>0.01</v>
      </c>
      <c r="U10250" s="1">
        <v>401.5</v>
      </c>
      <c r="V10250" s="1">
        <f t="shared" si="637"/>
        <v>4.94516625493834E-2</v>
      </c>
      <c r="W10250" s="1">
        <f t="shared" si="638"/>
        <v>0.70089439392027986</v>
      </c>
      <c r="X10250" s="1">
        <f t="shared" si="639"/>
        <v>365</v>
      </c>
    </row>
    <row r="10251" spans="1:24" hidden="1" x14ac:dyDescent="0.3">
      <c r="A10251" s="18" t="str">
        <f t="shared" si="640"/>
        <v>OFF - Military - Deicer_2017_100</v>
      </c>
      <c r="B10251" s="1" t="s">
        <v>40</v>
      </c>
      <c r="C10251" s="1">
        <v>2020</v>
      </c>
      <c r="D10251" s="1" t="s">
        <v>187</v>
      </c>
      <c r="E10251" s="1">
        <v>2017</v>
      </c>
      <c r="F10251" s="1">
        <v>100</v>
      </c>
      <c r="G10251" s="1" t="s">
        <v>5</v>
      </c>
      <c r="H10251" s="1">
        <v>4.8404951388888797E-8</v>
      </c>
      <c r="I10251" s="1">
        <v>5.7605892561983403E-8</v>
      </c>
      <c r="J10251" s="1">
        <v>6.9703129999999994E-8</v>
      </c>
      <c r="K10251" s="1">
        <v>2.0068769999999998E-6</v>
      </c>
      <c r="L10251" s="1">
        <v>8.5995409999999996E-7</v>
      </c>
      <c r="M10251" s="1">
        <v>3.6238809999999998E-4</v>
      </c>
      <c r="N10251" s="1">
        <v>6.1109850000000003E-9</v>
      </c>
      <c r="O10251" s="1">
        <v>5.6221061999999998E-9</v>
      </c>
      <c r="P10251" s="1">
        <v>4.250999E-9</v>
      </c>
      <c r="Q10251" s="1">
        <v>2.7546759660000398E-9</v>
      </c>
      <c r="R10251" s="1">
        <v>10.95</v>
      </c>
      <c r="S10251" s="1">
        <v>3.65</v>
      </c>
      <c r="T10251" s="1">
        <v>0.01</v>
      </c>
      <c r="U10251" s="1">
        <v>401.5</v>
      </c>
      <c r="V10251" s="1">
        <f t="shared" ref="V10251:V10314" si="641">IFERROR(CONVERT(I10251,"ton","g")*365/U10251,0)</f>
        <v>4.7508351514828046E-2</v>
      </c>
      <c r="W10251" s="1">
        <f t="shared" ref="W10251:W10314" si="642">IFERROR(CONVERT(L10251,"ton","g")*365/U10251,0)</f>
        <v>0.7092156696549401</v>
      </c>
      <c r="X10251" s="1">
        <f t="shared" ref="X10251:X10314" si="643">S10251/T10251</f>
        <v>365</v>
      </c>
    </row>
    <row r="10252" spans="1:24" hidden="1" x14ac:dyDescent="0.3">
      <c r="A10252" s="18" t="str">
        <f t="shared" si="640"/>
        <v>OFF - Military - Deicer_2018_100</v>
      </c>
      <c r="B10252" s="1" t="s">
        <v>40</v>
      </c>
      <c r="C10252" s="1">
        <v>2020</v>
      </c>
      <c r="D10252" s="1" t="s">
        <v>187</v>
      </c>
      <c r="E10252" s="1">
        <v>2018</v>
      </c>
      <c r="F10252" s="1">
        <v>100</v>
      </c>
      <c r="G10252" s="1" t="s">
        <v>5</v>
      </c>
      <c r="H10252" s="1">
        <v>4.6194125E-8</v>
      </c>
      <c r="I10252" s="1">
        <v>5.4974826446280899E-8</v>
      </c>
      <c r="J10252" s="1">
        <v>6.6519540000000002E-8</v>
      </c>
      <c r="K10252" s="1">
        <v>2.0162369999999998E-6</v>
      </c>
      <c r="L10252" s="1">
        <v>8.6723579999999999E-7</v>
      </c>
      <c r="M10252" s="1">
        <v>3.6691140000000001E-4</v>
      </c>
      <c r="N10252" s="1">
        <v>6.015637E-9</v>
      </c>
      <c r="O10252" s="1">
        <v>5.5343860400000001E-9</v>
      </c>
      <c r="P10252" s="1">
        <v>4.3040589999999998E-9</v>
      </c>
      <c r="Q10252" s="1">
        <v>2.7546759660000398E-9</v>
      </c>
      <c r="R10252" s="1">
        <v>10.95</v>
      </c>
      <c r="S10252" s="1">
        <v>3.65</v>
      </c>
      <c r="T10252" s="1">
        <v>0.01</v>
      </c>
      <c r="U10252" s="1">
        <v>401.5</v>
      </c>
      <c r="V10252" s="1">
        <f t="shared" si="641"/>
        <v>4.5338476032922237E-2</v>
      </c>
      <c r="W10252" s="1">
        <f t="shared" si="642"/>
        <v>0.71522098521972</v>
      </c>
      <c r="X10252" s="1">
        <f t="shared" si="643"/>
        <v>365</v>
      </c>
    </row>
    <row r="10253" spans="1:24" hidden="1" x14ac:dyDescent="0.3">
      <c r="A10253" s="18" t="str">
        <f t="shared" si="640"/>
        <v>OFF - Military - Deicer_2019_100</v>
      </c>
      <c r="B10253" s="1" t="s">
        <v>40</v>
      </c>
      <c r="C10253" s="1">
        <v>2020</v>
      </c>
      <c r="D10253" s="1" t="s">
        <v>187</v>
      </c>
      <c r="E10253" s="1">
        <v>2019</v>
      </c>
      <c r="F10253" s="1">
        <v>100</v>
      </c>
      <c r="G10253" s="1" t="s">
        <v>5</v>
      </c>
      <c r="H10253" s="1">
        <v>4.39600416666666E-8</v>
      </c>
      <c r="I10253" s="1">
        <v>5.2316082644628002E-8</v>
      </c>
      <c r="J10253" s="1">
        <v>6.3302459999999994E-8</v>
      </c>
      <c r="K10253" s="1">
        <v>2.0273390000000001E-6</v>
      </c>
      <c r="L10253" s="1">
        <v>8.7535149999999995E-7</v>
      </c>
      <c r="M10253" s="1">
        <v>3.71825E-4</v>
      </c>
      <c r="N10253" s="1">
        <v>5.922275E-9</v>
      </c>
      <c r="O10253" s="1">
        <v>5.4484930000000002E-9</v>
      </c>
      <c r="P10253" s="1">
        <v>4.3616969999999998E-9</v>
      </c>
      <c r="Q10253" s="1">
        <v>2.7546759660000398E-9</v>
      </c>
      <c r="R10253" s="1">
        <v>10.95</v>
      </c>
      <c r="S10253" s="1">
        <v>3.65</v>
      </c>
      <c r="T10253" s="1">
        <v>0.01</v>
      </c>
      <c r="U10253" s="1">
        <v>401.5</v>
      </c>
      <c r="V10253" s="1">
        <f t="shared" si="641"/>
        <v>4.314577439253215E-2</v>
      </c>
      <c r="W10253" s="1">
        <f t="shared" si="642"/>
        <v>0.7219141117600999</v>
      </c>
      <c r="X10253" s="1">
        <f t="shared" si="643"/>
        <v>365</v>
      </c>
    </row>
    <row r="10254" spans="1:24" hidden="1" x14ac:dyDescent="0.3">
      <c r="A10254" s="18" t="str">
        <f t="shared" si="640"/>
        <v>OFF - Military - Deicer_2020_100</v>
      </c>
      <c r="B10254" s="1" t="s">
        <v>40</v>
      </c>
      <c r="C10254" s="1">
        <v>2020</v>
      </c>
      <c r="D10254" s="1" t="s">
        <v>187</v>
      </c>
      <c r="E10254" s="1">
        <v>2020</v>
      </c>
      <c r="F10254" s="1">
        <v>100</v>
      </c>
      <c r="G10254" s="1" t="s">
        <v>5</v>
      </c>
      <c r="H10254" s="1">
        <v>4.15250138888888E-8</v>
      </c>
      <c r="I10254" s="1">
        <v>4.9418198347107401E-8</v>
      </c>
      <c r="J10254" s="1">
        <v>5.9796019999999995E-8</v>
      </c>
      <c r="K10254" s="1">
        <v>2.0318779999999998E-6</v>
      </c>
      <c r="L10254" s="1">
        <v>8.8071160000000004E-7</v>
      </c>
      <c r="M10254" s="1">
        <v>3.7560289999999998E-4</v>
      </c>
      <c r="N10254" s="1">
        <v>5.8067589999999996E-9</v>
      </c>
      <c r="O10254" s="1">
        <v>5.3422182799999896E-9</v>
      </c>
      <c r="P10254" s="1">
        <v>4.4060149999999997E-9</v>
      </c>
      <c r="Q10254" s="1">
        <v>2.7546759660000398E-9</v>
      </c>
      <c r="R10254" s="1">
        <v>10.95</v>
      </c>
      <c r="S10254" s="1">
        <v>3.65</v>
      </c>
      <c r="T10254" s="1">
        <v>0.01</v>
      </c>
      <c r="U10254" s="1">
        <v>401.5</v>
      </c>
      <c r="V10254" s="1">
        <f t="shared" si="641"/>
        <v>4.0755850380717329E-2</v>
      </c>
      <c r="W10254" s="1">
        <f t="shared" si="642"/>
        <v>0.72633465805544006</v>
      </c>
      <c r="X10254" s="1">
        <f t="shared" si="643"/>
        <v>365</v>
      </c>
    </row>
    <row r="10255" spans="1:24" hidden="1" x14ac:dyDescent="0.3">
      <c r="A10255" s="18" t="str">
        <f t="shared" si="640"/>
        <v>OFF - Military - Generator (Military)_1989_50</v>
      </c>
      <c r="B10255" s="1" t="s">
        <v>40</v>
      </c>
      <c r="C10255" s="1">
        <v>2020</v>
      </c>
      <c r="D10255" s="1" t="s">
        <v>188</v>
      </c>
      <c r="E10255" s="1">
        <v>1989</v>
      </c>
      <c r="F10255" s="1">
        <v>50</v>
      </c>
      <c r="G10255" s="1" t="s">
        <v>5</v>
      </c>
      <c r="H10255" s="1">
        <v>2.5926215277777701E-8</v>
      </c>
      <c r="I10255" s="1">
        <v>3.0854338842975198E-8</v>
      </c>
      <c r="J10255" s="1">
        <v>3.7333750000000002E-8</v>
      </c>
      <c r="K10255" s="1">
        <v>7.6861350000000002E-8</v>
      </c>
      <c r="L10255" s="1">
        <v>5.6886390000000003E-8</v>
      </c>
      <c r="M10255" s="1">
        <v>4.4011269999999998E-6</v>
      </c>
      <c r="N10255" s="1">
        <v>7.3905849999999999E-9</v>
      </c>
      <c r="O10255" s="1">
        <v>6.7993381999999996E-9</v>
      </c>
      <c r="P10255" s="1">
        <v>5.6895589999999999E-11</v>
      </c>
      <c r="Q10255" s="1">
        <v>0</v>
      </c>
      <c r="R10255" s="1">
        <v>0</v>
      </c>
      <c r="S10255" s="1">
        <v>0</v>
      </c>
      <c r="T10255" s="1">
        <v>0</v>
      </c>
      <c r="U10255" s="1">
        <v>0</v>
      </c>
      <c r="V10255" s="1">
        <f t="shared" si="641"/>
        <v>0</v>
      </c>
      <c r="W10255" s="1">
        <f t="shared" si="642"/>
        <v>0</v>
      </c>
      <c r="X10255" s="1" t="e">
        <f t="shared" si="643"/>
        <v>#DIV/0!</v>
      </c>
    </row>
    <row r="10256" spans="1:24" hidden="1" x14ac:dyDescent="0.3">
      <c r="A10256" s="18" t="str">
        <f t="shared" si="640"/>
        <v>OFF - Military - Generator (Military)_1989_100</v>
      </c>
      <c r="B10256" s="1" t="s">
        <v>40</v>
      </c>
      <c r="C10256" s="1">
        <v>2020</v>
      </c>
      <c r="D10256" s="1" t="s">
        <v>188</v>
      </c>
      <c r="E10256" s="1">
        <v>1989</v>
      </c>
      <c r="F10256" s="1">
        <v>100</v>
      </c>
      <c r="G10256" s="1" t="s">
        <v>5</v>
      </c>
      <c r="H10256" s="1">
        <v>5.02747638888888E-7</v>
      </c>
      <c r="I10256" s="1">
        <v>5.98311239669421E-7</v>
      </c>
      <c r="J10256" s="1">
        <v>7.2395659999999998E-7</v>
      </c>
      <c r="K10256" s="1">
        <v>1.8423459999999999E-6</v>
      </c>
      <c r="L10256" s="1">
        <v>4.1851809999999999E-6</v>
      </c>
      <c r="M10256" s="1">
        <v>2.3925650000000001E-4</v>
      </c>
      <c r="N10256" s="1">
        <v>3.5523570000000002E-7</v>
      </c>
      <c r="O10256" s="1">
        <v>3.26816844E-7</v>
      </c>
      <c r="P10256" s="1">
        <v>2.8066010000000001E-9</v>
      </c>
      <c r="Q10256" s="1">
        <v>1.8364506440000299E-9</v>
      </c>
      <c r="R10256" s="1">
        <v>7.3</v>
      </c>
      <c r="S10256" s="1">
        <v>3.65</v>
      </c>
      <c r="T10256" s="1">
        <v>0.01</v>
      </c>
      <c r="U10256" s="1">
        <v>302.95</v>
      </c>
      <c r="V10256" s="1">
        <f t="shared" si="641"/>
        <v>0.65395039325130289</v>
      </c>
      <c r="W10256" s="1">
        <f t="shared" si="642"/>
        <v>4.5743763100457109</v>
      </c>
      <c r="X10256" s="1">
        <f t="shared" si="643"/>
        <v>365</v>
      </c>
    </row>
    <row r="10257" spans="1:24" hidden="1" x14ac:dyDescent="0.3">
      <c r="A10257" s="18" t="str">
        <f t="shared" si="640"/>
        <v>OFF - Military - Generator (Military)_1989_175</v>
      </c>
      <c r="B10257" s="1" t="s">
        <v>40</v>
      </c>
      <c r="C10257" s="1">
        <v>2020</v>
      </c>
      <c r="D10257" s="1" t="s">
        <v>188</v>
      </c>
      <c r="E10257" s="1">
        <v>1989</v>
      </c>
      <c r="F10257" s="1">
        <v>175</v>
      </c>
      <c r="G10257" s="1" t="s">
        <v>5</v>
      </c>
      <c r="H10257" s="1">
        <v>4.9256868055555499E-7</v>
      </c>
      <c r="I10257" s="1">
        <v>5.8619743801652796E-7</v>
      </c>
      <c r="J10257" s="1">
        <v>7.0929889999999996E-7</v>
      </c>
      <c r="K10257" s="1">
        <v>2.0322089999999998E-6</v>
      </c>
      <c r="L10257" s="1">
        <v>5.573889E-6</v>
      </c>
      <c r="M10257" s="1">
        <v>3.4113870000000002E-4</v>
      </c>
      <c r="N10257" s="1">
        <v>2.787524E-7</v>
      </c>
      <c r="O10257" s="1">
        <v>2.5645220800000001E-7</v>
      </c>
      <c r="P10257" s="1">
        <v>3.8383959999999999E-9</v>
      </c>
      <c r="Q10257" s="1">
        <v>2.7546759660000398E-9</v>
      </c>
      <c r="R10257" s="1">
        <v>10.95</v>
      </c>
      <c r="S10257" s="1">
        <v>3.65</v>
      </c>
      <c r="T10257" s="1">
        <v>0.01</v>
      </c>
      <c r="U10257" s="1">
        <v>536.54999999999995</v>
      </c>
      <c r="V10257" s="1">
        <f t="shared" si="641"/>
        <v>0.36176147645965312</v>
      </c>
      <c r="W10257" s="1">
        <f t="shared" si="642"/>
        <v>3.4398279205808575</v>
      </c>
      <c r="X10257" s="1">
        <f t="shared" si="643"/>
        <v>365</v>
      </c>
    </row>
    <row r="10258" spans="1:24" hidden="1" x14ac:dyDescent="0.3">
      <c r="A10258" s="18" t="str">
        <f t="shared" si="640"/>
        <v>OFF - Military - Generator (Military)_1989_300</v>
      </c>
      <c r="B10258" s="1" t="s">
        <v>40</v>
      </c>
      <c r="C10258" s="1">
        <v>2020</v>
      </c>
      <c r="D10258" s="1" t="s">
        <v>188</v>
      </c>
      <c r="E10258" s="1">
        <v>1989</v>
      </c>
      <c r="F10258" s="1">
        <v>300</v>
      </c>
      <c r="G10258" s="1" t="s">
        <v>5</v>
      </c>
      <c r="H10258" s="1">
        <v>1.97511875E-7</v>
      </c>
      <c r="I10258" s="1">
        <v>2.35055454545454E-7</v>
      </c>
      <c r="J10258" s="1">
        <v>2.8441710000000002E-7</v>
      </c>
      <c r="K10258" s="1">
        <v>8.1488220000000004E-7</v>
      </c>
      <c r="L10258" s="1">
        <v>2.2350370000000002E-6</v>
      </c>
      <c r="M10258" s="1">
        <v>1.3679090000000001E-4</v>
      </c>
      <c r="N10258" s="1">
        <v>1.117751E-7</v>
      </c>
      <c r="O10258" s="1">
        <v>1.0283309199999999E-7</v>
      </c>
      <c r="P10258" s="1">
        <v>1.539133E-9</v>
      </c>
      <c r="Q10258" s="1">
        <v>9.1822532200001496E-10</v>
      </c>
      <c r="R10258" s="1">
        <v>3.65</v>
      </c>
      <c r="S10258" s="1">
        <v>0</v>
      </c>
      <c r="T10258" s="1">
        <v>0</v>
      </c>
      <c r="U10258" s="1">
        <v>0</v>
      </c>
      <c r="V10258" s="1">
        <f t="shared" si="641"/>
        <v>0</v>
      </c>
      <c r="W10258" s="1">
        <f t="shared" si="642"/>
        <v>0</v>
      </c>
      <c r="X10258" s="1" t="e">
        <f t="shared" si="643"/>
        <v>#DIV/0!</v>
      </c>
    </row>
    <row r="10259" spans="1:24" hidden="1" x14ac:dyDescent="0.3">
      <c r="A10259" s="18" t="str">
        <f t="shared" si="640"/>
        <v>OFF - Military - Generator (Military)_1989_600</v>
      </c>
      <c r="B10259" s="1" t="s">
        <v>40</v>
      </c>
      <c r="C10259" s="1">
        <v>2020</v>
      </c>
      <c r="D10259" s="1" t="s">
        <v>188</v>
      </c>
      <c r="E10259" s="1">
        <v>1989</v>
      </c>
      <c r="F10259" s="1">
        <v>600</v>
      </c>
      <c r="G10259" s="1" t="s">
        <v>5</v>
      </c>
      <c r="H10259" s="1">
        <v>1.1548541666666599E-7</v>
      </c>
      <c r="I10259" s="1">
        <v>1.3743719008264399E-7</v>
      </c>
      <c r="J10259" s="1">
        <v>1.66299E-7</v>
      </c>
      <c r="K10259" s="1">
        <v>4.8959579999999995E-7</v>
      </c>
      <c r="L10259" s="1">
        <v>1.342566E-6</v>
      </c>
      <c r="M10259" s="1">
        <v>8.6581190000000003E-5</v>
      </c>
      <c r="N10259" s="1">
        <v>6.2954940000000004E-8</v>
      </c>
      <c r="O10259" s="1">
        <v>5.7918544799999998E-8</v>
      </c>
      <c r="P10259" s="1">
        <v>8.498227E-10</v>
      </c>
      <c r="Q10259" s="1">
        <v>9.1822532200001496E-10</v>
      </c>
      <c r="R10259" s="1">
        <v>3.65</v>
      </c>
      <c r="S10259" s="1">
        <v>0</v>
      </c>
      <c r="T10259" s="1">
        <v>0</v>
      </c>
      <c r="U10259" s="1">
        <v>0</v>
      </c>
      <c r="V10259" s="1">
        <f t="shared" si="641"/>
        <v>0</v>
      </c>
      <c r="W10259" s="1">
        <f t="shared" si="642"/>
        <v>0</v>
      </c>
      <c r="X10259" s="1" t="e">
        <f t="shared" si="643"/>
        <v>#DIV/0!</v>
      </c>
    </row>
    <row r="10260" spans="1:24" hidden="1" x14ac:dyDescent="0.3">
      <c r="A10260" s="18" t="str">
        <f t="shared" si="640"/>
        <v>OFF - Military - Generator (Military)_1989_750</v>
      </c>
      <c r="B10260" s="1" t="s">
        <v>40</v>
      </c>
      <c r="C10260" s="1">
        <v>2020</v>
      </c>
      <c r="D10260" s="1" t="s">
        <v>188</v>
      </c>
      <c r="E10260" s="1">
        <v>1989</v>
      </c>
      <c r="F10260" s="1">
        <v>750</v>
      </c>
      <c r="G10260" s="1" t="s">
        <v>5</v>
      </c>
      <c r="H10260" s="1">
        <v>6.1099159722222199E-9</v>
      </c>
      <c r="I10260" s="1">
        <v>7.2713049586776803E-9</v>
      </c>
      <c r="J10260" s="1">
        <v>8.798279E-9</v>
      </c>
      <c r="K10260" s="1">
        <v>2.590274E-8</v>
      </c>
      <c r="L10260" s="1">
        <v>7.1030280000000005E-8</v>
      </c>
      <c r="M10260" s="1">
        <v>4.5806959999999999E-6</v>
      </c>
      <c r="N10260" s="1">
        <v>3.3307170000000001E-9</v>
      </c>
      <c r="O10260" s="1">
        <v>3.06425964E-9</v>
      </c>
      <c r="P10260" s="1">
        <v>4.6057640000000002E-11</v>
      </c>
      <c r="Q10260" s="1">
        <v>0</v>
      </c>
      <c r="R10260" s="1">
        <v>0</v>
      </c>
      <c r="S10260" s="1">
        <v>0</v>
      </c>
      <c r="T10260" s="1">
        <v>0</v>
      </c>
      <c r="U10260" s="1">
        <v>0</v>
      </c>
      <c r="V10260" s="1">
        <f t="shared" si="641"/>
        <v>0</v>
      </c>
      <c r="W10260" s="1">
        <f t="shared" si="642"/>
        <v>0</v>
      </c>
      <c r="X10260" s="1" t="e">
        <f t="shared" si="643"/>
        <v>#DIV/0!</v>
      </c>
    </row>
    <row r="10261" spans="1:24" hidden="1" x14ac:dyDescent="0.3">
      <c r="A10261" s="18" t="str">
        <f t="shared" si="640"/>
        <v>OFF - Military - Generator (Military)_1990_50</v>
      </c>
      <c r="B10261" s="1" t="s">
        <v>40</v>
      </c>
      <c r="C10261" s="1">
        <v>2020</v>
      </c>
      <c r="D10261" s="1" t="s">
        <v>188</v>
      </c>
      <c r="E10261" s="1">
        <v>1990</v>
      </c>
      <c r="F10261" s="1">
        <v>50</v>
      </c>
      <c r="G10261" s="1" t="s">
        <v>5</v>
      </c>
      <c r="H10261" s="1">
        <v>7.6525624999999996E-8</v>
      </c>
      <c r="I10261" s="1">
        <v>9.1071818181818095E-8</v>
      </c>
      <c r="J10261" s="1">
        <v>1.101969E-7</v>
      </c>
      <c r="K10261" s="1">
        <v>2.2726380000000001E-7</v>
      </c>
      <c r="L10261" s="1">
        <v>1.7017620000000001E-7</v>
      </c>
      <c r="M10261" s="1">
        <v>1.321823E-5</v>
      </c>
      <c r="N10261" s="1">
        <v>2.1900780000000001E-8</v>
      </c>
      <c r="O10261" s="1">
        <v>2.01487176E-8</v>
      </c>
      <c r="P10261" s="1">
        <v>1.7087870000000001E-10</v>
      </c>
      <c r="Q10261" s="1">
        <v>0</v>
      </c>
      <c r="R10261" s="1">
        <v>0</v>
      </c>
      <c r="S10261" s="1">
        <v>0</v>
      </c>
      <c r="T10261" s="1">
        <v>0</v>
      </c>
      <c r="U10261" s="1">
        <v>0</v>
      </c>
      <c r="V10261" s="1">
        <f t="shared" si="641"/>
        <v>0</v>
      </c>
      <c r="W10261" s="1">
        <f t="shared" si="642"/>
        <v>0</v>
      </c>
      <c r="X10261" s="1" t="e">
        <f t="shared" si="643"/>
        <v>#DIV/0!</v>
      </c>
    </row>
    <row r="10262" spans="1:24" hidden="1" x14ac:dyDescent="0.3">
      <c r="A10262" s="18" t="str">
        <f t="shared" si="640"/>
        <v>OFF - Military - Generator (Military)_1990_100</v>
      </c>
      <c r="B10262" s="1" t="s">
        <v>40</v>
      </c>
      <c r="C10262" s="1">
        <v>2020</v>
      </c>
      <c r="D10262" s="1" t="s">
        <v>188</v>
      </c>
      <c r="E10262" s="1">
        <v>1990</v>
      </c>
      <c r="F10262" s="1">
        <v>100</v>
      </c>
      <c r="G10262" s="1" t="s">
        <v>5</v>
      </c>
      <c r="H10262" s="1">
        <v>1.49542777777777E-6</v>
      </c>
      <c r="I10262" s="1">
        <v>1.77968264462809E-6</v>
      </c>
      <c r="J10262" s="1">
        <v>2.153416E-6</v>
      </c>
      <c r="K10262" s="1">
        <v>5.4982430000000003E-6</v>
      </c>
      <c r="L10262" s="1">
        <v>1.24984E-5</v>
      </c>
      <c r="M10262" s="1">
        <v>7.1857669999999998E-4</v>
      </c>
      <c r="N10262" s="1">
        <v>1.053195E-6</v>
      </c>
      <c r="O10262" s="1">
        <v>9.6893939999999993E-7</v>
      </c>
      <c r="P10262" s="1">
        <v>8.4292729999999999E-9</v>
      </c>
      <c r="Q10262" s="1">
        <v>6.4275772540000997E-9</v>
      </c>
      <c r="R10262" s="1">
        <v>25.55</v>
      </c>
      <c r="S10262" s="1">
        <v>7.3</v>
      </c>
      <c r="T10262" s="1">
        <v>0.03</v>
      </c>
      <c r="U10262" s="1">
        <v>605.9</v>
      </c>
      <c r="V10262" s="1">
        <f t="shared" si="641"/>
        <v>0.9725909260538832</v>
      </c>
      <c r="W10262" s="1">
        <f t="shared" si="642"/>
        <v>6.8303359966361441</v>
      </c>
      <c r="X10262" s="1">
        <f t="shared" si="643"/>
        <v>243.33333333333334</v>
      </c>
    </row>
    <row r="10263" spans="1:24" hidden="1" x14ac:dyDescent="0.3">
      <c r="A10263" s="18" t="str">
        <f t="shared" si="640"/>
        <v>OFF - Military - Generator (Military)_1990_175</v>
      </c>
      <c r="B10263" s="1" t="s">
        <v>40</v>
      </c>
      <c r="C10263" s="1">
        <v>2020</v>
      </c>
      <c r="D10263" s="1" t="s">
        <v>188</v>
      </c>
      <c r="E10263" s="1">
        <v>1990</v>
      </c>
      <c r="F10263" s="1">
        <v>175</v>
      </c>
      <c r="G10263" s="1" t="s">
        <v>5</v>
      </c>
      <c r="H10263" s="1">
        <v>1.4651381944444399E-6</v>
      </c>
      <c r="I10263" s="1">
        <v>1.7436355371900801E-6</v>
      </c>
      <c r="J10263" s="1">
        <v>2.1097989999999999E-6</v>
      </c>
      <c r="K10263" s="1">
        <v>6.0648699999999998E-6</v>
      </c>
      <c r="L10263" s="1">
        <v>1.6645409999999999E-5</v>
      </c>
      <c r="M10263" s="1">
        <v>1.0245670000000001E-3</v>
      </c>
      <c r="N10263" s="1">
        <v>8.2645000000000005E-7</v>
      </c>
      <c r="O10263" s="1">
        <v>7.6033400000000004E-7</v>
      </c>
      <c r="P10263" s="1">
        <v>1.1528140000000001E-8</v>
      </c>
      <c r="Q10263" s="1">
        <v>8.2640278980001298E-9</v>
      </c>
      <c r="R10263" s="1">
        <v>32.85</v>
      </c>
      <c r="S10263" s="1">
        <v>7.3</v>
      </c>
      <c r="T10263" s="1">
        <v>0.02</v>
      </c>
      <c r="U10263" s="1">
        <v>1073.0999999999999</v>
      </c>
      <c r="V10263" s="1">
        <f t="shared" si="641"/>
        <v>0.53802705831991271</v>
      </c>
      <c r="W10263" s="1">
        <f t="shared" si="642"/>
        <v>5.1362115452528565</v>
      </c>
      <c r="X10263" s="1">
        <f t="shared" si="643"/>
        <v>365</v>
      </c>
    </row>
    <row r="10264" spans="1:24" hidden="1" x14ac:dyDescent="0.3">
      <c r="A10264" s="18" t="str">
        <f t="shared" si="640"/>
        <v>OFF - Military - Generator (Military)_1990_300</v>
      </c>
      <c r="B10264" s="1" t="s">
        <v>40</v>
      </c>
      <c r="C10264" s="1">
        <v>2020</v>
      </c>
      <c r="D10264" s="1" t="s">
        <v>188</v>
      </c>
      <c r="E10264" s="1">
        <v>1990</v>
      </c>
      <c r="F10264" s="1">
        <v>300</v>
      </c>
      <c r="G10264" s="1" t="s">
        <v>5</v>
      </c>
      <c r="H10264" s="1">
        <v>5.8749597222222204E-7</v>
      </c>
      <c r="I10264" s="1">
        <v>6.9916876033057799E-7</v>
      </c>
      <c r="J10264" s="1">
        <v>8.4599419999999996E-7</v>
      </c>
      <c r="K10264" s="1">
        <v>2.4319119999999999E-6</v>
      </c>
      <c r="L10264" s="1">
        <v>6.6745320000000003E-6</v>
      </c>
      <c r="M10264" s="1">
        <v>4.1083450000000001E-4</v>
      </c>
      <c r="N10264" s="1">
        <v>3.3139270000000001E-7</v>
      </c>
      <c r="O10264" s="1">
        <v>3.0488128400000001E-7</v>
      </c>
      <c r="P10264" s="1">
        <v>4.6225930000000004E-9</v>
      </c>
      <c r="Q10264" s="1">
        <v>3.6729012880000598E-9</v>
      </c>
      <c r="R10264" s="1">
        <v>14.6</v>
      </c>
      <c r="S10264" s="1">
        <v>0</v>
      </c>
      <c r="T10264" s="1">
        <v>0.01</v>
      </c>
      <c r="U10264" s="1">
        <v>0</v>
      </c>
      <c r="V10264" s="1">
        <f t="shared" si="641"/>
        <v>0</v>
      </c>
      <c r="W10264" s="1">
        <f t="shared" si="642"/>
        <v>0</v>
      </c>
      <c r="X10264" s="1">
        <f t="shared" si="643"/>
        <v>0</v>
      </c>
    </row>
    <row r="10265" spans="1:24" hidden="1" x14ac:dyDescent="0.3">
      <c r="A10265" s="18" t="str">
        <f t="shared" si="640"/>
        <v>OFF - Military - Generator (Military)_1990_600</v>
      </c>
      <c r="B10265" s="1" t="s">
        <v>40</v>
      </c>
      <c r="C10265" s="1">
        <v>2020</v>
      </c>
      <c r="D10265" s="1" t="s">
        <v>188</v>
      </c>
      <c r="E10265" s="1">
        <v>1990</v>
      </c>
      <c r="F10265" s="1">
        <v>600</v>
      </c>
      <c r="G10265" s="1" t="s">
        <v>5</v>
      </c>
      <c r="H10265" s="1">
        <v>3.4412888888888801E-7</v>
      </c>
      <c r="I10265" s="1">
        <v>4.0954181818181798E-7</v>
      </c>
      <c r="J10265" s="1">
        <v>4.9554559999999999E-7</v>
      </c>
      <c r="K10265" s="1">
        <v>1.4630969999999999E-6</v>
      </c>
      <c r="L10265" s="1">
        <v>4.0148680000000003E-6</v>
      </c>
      <c r="M10265" s="1">
        <v>2.6003590000000002E-4</v>
      </c>
      <c r="N10265" s="1">
        <v>1.8708089999999999E-7</v>
      </c>
      <c r="O10265" s="1">
        <v>1.7211442799999999E-7</v>
      </c>
      <c r="P10265" s="1">
        <v>2.5523370000000002E-9</v>
      </c>
      <c r="Q10265" s="1">
        <v>1.8364506440000299E-9</v>
      </c>
      <c r="R10265" s="1">
        <v>7.3</v>
      </c>
      <c r="S10265" s="1">
        <v>0</v>
      </c>
      <c r="T10265" s="1">
        <v>0</v>
      </c>
      <c r="U10265" s="1">
        <v>0</v>
      </c>
      <c r="V10265" s="1">
        <f t="shared" si="641"/>
        <v>0</v>
      </c>
      <c r="W10265" s="1">
        <f t="shared" si="642"/>
        <v>0</v>
      </c>
      <c r="X10265" s="1" t="e">
        <f t="shared" si="643"/>
        <v>#DIV/0!</v>
      </c>
    </row>
    <row r="10266" spans="1:24" hidden="1" x14ac:dyDescent="0.3">
      <c r="A10266" s="18" t="str">
        <f t="shared" si="640"/>
        <v>OFF - Military - Generator (Military)_1990_750</v>
      </c>
      <c r="B10266" s="1" t="s">
        <v>40</v>
      </c>
      <c r="C10266" s="1">
        <v>2020</v>
      </c>
      <c r="D10266" s="1" t="s">
        <v>188</v>
      </c>
      <c r="E10266" s="1">
        <v>1990</v>
      </c>
      <c r="F10266" s="1">
        <v>750</v>
      </c>
      <c r="G10266" s="1" t="s">
        <v>5</v>
      </c>
      <c r="H10266" s="1">
        <v>1.82065972222222E-8</v>
      </c>
      <c r="I10266" s="1">
        <v>2.1667355371900799E-8</v>
      </c>
      <c r="J10266" s="1">
        <v>2.62175E-8</v>
      </c>
      <c r="K10266" s="1">
        <v>7.7407089999999995E-8</v>
      </c>
      <c r="L10266" s="1">
        <v>2.1241200000000001E-7</v>
      </c>
      <c r="M10266" s="1">
        <v>1.375755E-5</v>
      </c>
      <c r="N10266" s="1">
        <v>9.8977679999999992E-9</v>
      </c>
      <c r="O10266" s="1">
        <v>9.1059465599999892E-9</v>
      </c>
      <c r="P10266" s="1">
        <v>1.3832840000000001E-10</v>
      </c>
      <c r="Q10266" s="1">
        <v>0</v>
      </c>
      <c r="R10266" s="1">
        <v>0</v>
      </c>
      <c r="S10266" s="1">
        <v>0</v>
      </c>
      <c r="T10266" s="1">
        <v>0</v>
      </c>
      <c r="U10266" s="1">
        <v>0</v>
      </c>
      <c r="V10266" s="1">
        <f t="shared" si="641"/>
        <v>0</v>
      </c>
      <c r="W10266" s="1">
        <f t="shared" si="642"/>
        <v>0</v>
      </c>
      <c r="X10266" s="1" t="e">
        <f t="shared" si="643"/>
        <v>#DIV/0!</v>
      </c>
    </row>
    <row r="10267" spans="1:24" hidden="1" x14ac:dyDescent="0.3">
      <c r="A10267" s="18" t="str">
        <f t="shared" si="640"/>
        <v>OFF - Military - Generator (Military)_1991_50</v>
      </c>
      <c r="B10267" s="1" t="s">
        <v>40</v>
      </c>
      <c r="C10267" s="1">
        <v>2020</v>
      </c>
      <c r="D10267" s="1" t="s">
        <v>188</v>
      </c>
      <c r="E10267" s="1">
        <v>1991</v>
      </c>
      <c r="F10267" s="1">
        <v>50</v>
      </c>
      <c r="G10267" s="1" t="s">
        <v>5</v>
      </c>
      <c r="H10267" s="1">
        <v>1.4003145833333299E-7</v>
      </c>
      <c r="I10267" s="1">
        <v>1.66649008264462E-7</v>
      </c>
      <c r="J10267" s="1">
        <v>2.0164530000000001E-7</v>
      </c>
      <c r="K10267" s="1">
        <v>4.1660950000000001E-7</v>
      </c>
      <c r="L10267" s="1">
        <v>3.1569450000000001E-7</v>
      </c>
      <c r="M10267" s="1">
        <v>2.461882E-5</v>
      </c>
      <c r="N10267" s="1">
        <v>4.0238840000000002E-8</v>
      </c>
      <c r="O10267" s="1">
        <v>3.7019732799999998E-8</v>
      </c>
      <c r="P10267" s="1">
        <v>3.1825990000000001E-10</v>
      </c>
      <c r="Q10267" s="1">
        <v>0</v>
      </c>
      <c r="R10267" s="1">
        <v>0</v>
      </c>
      <c r="S10267" s="1">
        <v>0</v>
      </c>
      <c r="T10267" s="1">
        <v>0</v>
      </c>
      <c r="U10267" s="1">
        <v>0</v>
      </c>
      <c r="V10267" s="1">
        <f t="shared" si="641"/>
        <v>0</v>
      </c>
      <c r="W10267" s="1">
        <f t="shared" si="642"/>
        <v>0</v>
      </c>
      <c r="X10267" s="1" t="e">
        <f t="shared" si="643"/>
        <v>#DIV/0!</v>
      </c>
    </row>
    <row r="10268" spans="1:24" hidden="1" x14ac:dyDescent="0.3">
      <c r="A10268" s="18" t="str">
        <f t="shared" si="640"/>
        <v>OFF - Military - Generator (Military)_1991_100</v>
      </c>
      <c r="B10268" s="1" t="s">
        <v>40</v>
      </c>
      <c r="C10268" s="1">
        <v>2020</v>
      </c>
      <c r="D10268" s="1" t="s">
        <v>188</v>
      </c>
      <c r="E10268" s="1">
        <v>1991</v>
      </c>
      <c r="F10268" s="1">
        <v>100</v>
      </c>
      <c r="G10268" s="1" t="s">
        <v>5</v>
      </c>
      <c r="H10268" s="1">
        <v>2.75819166666666E-6</v>
      </c>
      <c r="I10268" s="1">
        <v>3.2824760330578499E-6</v>
      </c>
      <c r="J10268" s="1">
        <v>3.9717959999999997E-6</v>
      </c>
      <c r="K10268" s="1">
        <v>1.0175209999999999E-5</v>
      </c>
      <c r="L10268" s="1">
        <v>2.3145419999999998E-5</v>
      </c>
      <c r="M10268" s="1">
        <v>1.338342E-3</v>
      </c>
      <c r="N10268" s="1">
        <v>1.9360289999999999E-6</v>
      </c>
      <c r="O10268" s="1">
        <v>1.7811466799999999E-6</v>
      </c>
      <c r="P10268" s="1">
        <v>1.5699429999999999E-8</v>
      </c>
      <c r="Q10268" s="1">
        <v>1.10187038640001E-8</v>
      </c>
      <c r="R10268" s="1">
        <v>43.8</v>
      </c>
      <c r="S10268" s="1">
        <v>14.6</v>
      </c>
      <c r="T10268" s="1">
        <v>0.05</v>
      </c>
      <c r="U10268" s="1">
        <v>1211.8</v>
      </c>
      <c r="V10268" s="1">
        <f t="shared" si="641"/>
        <v>0.89693137548367985</v>
      </c>
      <c r="W10268" s="1">
        <f t="shared" si="642"/>
        <v>6.3244493448466264</v>
      </c>
      <c r="X10268" s="1">
        <f t="shared" si="643"/>
        <v>292</v>
      </c>
    </row>
    <row r="10269" spans="1:24" hidden="1" x14ac:dyDescent="0.3">
      <c r="A10269" s="18" t="str">
        <f t="shared" si="640"/>
        <v>OFF - Military - Generator (Military)_1991_175</v>
      </c>
      <c r="B10269" s="1" t="s">
        <v>40</v>
      </c>
      <c r="C10269" s="1">
        <v>2020</v>
      </c>
      <c r="D10269" s="1" t="s">
        <v>188</v>
      </c>
      <c r="E10269" s="1">
        <v>1991</v>
      </c>
      <c r="F10269" s="1">
        <v>175</v>
      </c>
      <c r="G10269" s="1" t="s">
        <v>5</v>
      </c>
      <c r="H10269" s="1">
        <v>2.70230277777777E-6</v>
      </c>
      <c r="I10269" s="1">
        <v>3.21596363636363E-6</v>
      </c>
      <c r="J10269" s="1">
        <v>3.8913159999999999E-6</v>
      </c>
      <c r="K10269" s="1">
        <v>1.122384E-5</v>
      </c>
      <c r="L10269" s="1">
        <v>3.0824870000000002E-5</v>
      </c>
      <c r="M10269" s="1">
        <v>1.908248E-3</v>
      </c>
      <c r="N10269" s="1">
        <v>1.519238E-6</v>
      </c>
      <c r="O10269" s="1">
        <v>1.39769896E-6</v>
      </c>
      <c r="P10269" s="1">
        <v>2.147106E-8</v>
      </c>
      <c r="Q10269" s="1">
        <v>1.5609830474000201E-8</v>
      </c>
      <c r="R10269" s="1">
        <v>62.05</v>
      </c>
      <c r="S10269" s="1">
        <v>10.95</v>
      </c>
      <c r="T10269" s="1">
        <v>0.04</v>
      </c>
      <c r="U10269" s="1">
        <v>1609.65</v>
      </c>
      <c r="V10269" s="1">
        <f t="shared" si="641"/>
        <v>0.66155853408253829</v>
      </c>
      <c r="W10269" s="1">
        <f t="shared" si="642"/>
        <v>6.3410094504498415</v>
      </c>
      <c r="X10269" s="1">
        <f t="shared" si="643"/>
        <v>273.75</v>
      </c>
    </row>
    <row r="10270" spans="1:24" hidden="1" x14ac:dyDescent="0.3">
      <c r="A10270" s="18" t="str">
        <f t="shared" si="640"/>
        <v>OFF - Military - Generator (Military)_1991_300</v>
      </c>
      <c r="B10270" s="1" t="s">
        <v>40</v>
      </c>
      <c r="C10270" s="1">
        <v>2020</v>
      </c>
      <c r="D10270" s="1" t="s">
        <v>188</v>
      </c>
      <c r="E10270" s="1">
        <v>1991</v>
      </c>
      <c r="F10270" s="1">
        <v>300</v>
      </c>
      <c r="G10270" s="1" t="s">
        <v>5</v>
      </c>
      <c r="H10270" s="1">
        <v>1.0835784722222201E-6</v>
      </c>
      <c r="I10270" s="1">
        <v>1.2895479338842899E-6</v>
      </c>
      <c r="J10270" s="1">
        <v>1.5603530000000001E-6</v>
      </c>
      <c r="K10270" s="1">
        <v>4.5005740000000003E-6</v>
      </c>
      <c r="L10270" s="1">
        <v>1.236026E-5</v>
      </c>
      <c r="M10270" s="1">
        <v>7.6517570000000001E-4</v>
      </c>
      <c r="N10270" s="1">
        <v>6.0918920000000003E-7</v>
      </c>
      <c r="O10270" s="1">
        <v>5.6045406399999999E-7</v>
      </c>
      <c r="P10270" s="1">
        <v>8.6095399999999996E-9</v>
      </c>
      <c r="Q10270" s="1">
        <v>6.4275772540000997E-9</v>
      </c>
      <c r="R10270" s="1">
        <v>25.55</v>
      </c>
      <c r="S10270" s="1">
        <v>3.65</v>
      </c>
      <c r="T10270" s="1">
        <v>0.01</v>
      </c>
      <c r="U10270" s="1">
        <v>813.95</v>
      </c>
      <c r="V10270" s="1">
        <f t="shared" si="641"/>
        <v>0.52460009287818687</v>
      </c>
      <c r="W10270" s="1">
        <f t="shared" si="642"/>
        <v>5.0282687239607169</v>
      </c>
      <c r="X10270" s="1">
        <f t="shared" si="643"/>
        <v>365</v>
      </c>
    </row>
    <row r="10271" spans="1:24" hidden="1" x14ac:dyDescent="0.3">
      <c r="A10271" s="18" t="str">
        <f t="shared" si="640"/>
        <v>OFF - Military - Generator (Military)_1991_600</v>
      </c>
      <c r="B10271" s="1" t="s">
        <v>40</v>
      </c>
      <c r="C10271" s="1">
        <v>2020</v>
      </c>
      <c r="D10271" s="1" t="s">
        <v>188</v>
      </c>
      <c r="E10271" s="1">
        <v>1991</v>
      </c>
      <c r="F10271" s="1">
        <v>600</v>
      </c>
      <c r="G10271" s="1" t="s">
        <v>5</v>
      </c>
      <c r="H10271" s="1">
        <v>6.35876319444444E-7</v>
      </c>
      <c r="I10271" s="1">
        <v>7.5674537190082604E-7</v>
      </c>
      <c r="J10271" s="1">
        <v>9.1566190000000004E-7</v>
      </c>
      <c r="K10271" s="1">
        <v>2.7113280000000001E-6</v>
      </c>
      <c r="L10271" s="1">
        <v>7.4453249999999997E-6</v>
      </c>
      <c r="M10271" s="1">
        <v>4.8431489999999999E-4</v>
      </c>
      <c r="N10271" s="1">
        <v>3.4471830000000001E-7</v>
      </c>
      <c r="O10271" s="1">
        <v>3.1714083600000001E-7</v>
      </c>
      <c r="P10271" s="1">
        <v>4.7537089999999998E-9</v>
      </c>
      <c r="Q10271" s="1">
        <v>3.6729012880000598E-9</v>
      </c>
      <c r="R10271" s="1">
        <v>14.6</v>
      </c>
      <c r="S10271" s="1">
        <v>0</v>
      </c>
      <c r="T10271" s="1">
        <v>0</v>
      </c>
      <c r="U10271" s="1">
        <v>0</v>
      </c>
      <c r="V10271" s="1">
        <f t="shared" si="641"/>
        <v>0</v>
      </c>
      <c r="W10271" s="1">
        <f t="shared" si="642"/>
        <v>0</v>
      </c>
      <c r="X10271" s="1" t="e">
        <f t="shared" si="643"/>
        <v>#DIV/0!</v>
      </c>
    </row>
    <row r="10272" spans="1:24" hidden="1" x14ac:dyDescent="0.3">
      <c r="A10272" s="18" t="str">
        <f t="shared" si="640"/>
        <v>OFF - Military - Generator (Military)_1991_750</v>
      </c>
      <c r="B10272" s="1" t="s">
        <v>40</v>
      </c>
      <c r="C10272" s="1">
        <v>2020</v>
      </c>
      <c r="D10272" s="1" t="s">
        <v>188</v>
      </c>
      <c r="E10272" s="1">
        <v>1991</v>
      </c>
      <c r="F10272" s="1">
        <v>750</v>
      </c>
      <c r="G10272" s="1" t="s">
        <v>5</v>
      </c>
      <c r="H10272" s="1">
        <v>3.3641909722222198E-8</v>
      </c>
      <c r="I10272" s="1">
        <v>4.0036652892561899E-8</v>
      </c>
      <c r="J10272" s="1">
        <v>4.8444349999999999E-8</v>
      </c>
      <c r="K10272" s="1">
        <v>1.4344649999999999E-7</v>
      </c>
      <c r="L10272" s="1">
        <v>3.9390510000000002E-7</v>
      </c>
      <c r="M10272" s="1">
        <v>2.5623339999999999E-5</v>
      </c>
      <c r="N10272" s="1">
        <v>1.823779E-8</v>
      </c>
      <c r="O10272" s="1">
        <v>1.6778766799999999E-8</v>
      </c>
      <c r="P10272" s="1">
        <v>2.5763569999999998E-10</v>
      </c>
      <c r="Q10272" s="1">
        <v>0</v>
      </c>
      <c r="R10272" s="1">
        <v>0</v>
      </c>
      <c r="S10272" s="1">
        <v>0</v>
      </c>
      <c r="T10272" s="1">
        <v>0</v>
      </c>
      <c r="U10272" s="1">
        <v>0</v>
      </c>
      <c r="V10272" s="1">
        <f t="shared" si="641"/>
        <v>0</v>
      </c>
      <c r="W10272" s="1">
        <f t="shared" si="642"/>
        <v>0</v>
      </c>
      <c r="X10272" s="1" t="e">
        <f t="shared" si="643"/>
        <v>#DIV/0!</v>
      </c>
    </row>
    <row r="10273" spans="1:24" hidden="1" x14ac:dyDescent="0.3">
      <c r="A10273" s="18" t="str">
        <f t="shared" si="640"/>
        <v>OFF - Military - Generator (Military)_1992_50</v>
      </c>
      <c r="B10273" s="1" t="s">
        <v>40</v>
      </c>
      <c r="C10273" s="1">
        <v>2020</v>
      </c>
      <c r="D10273" s="1" t="s">
        <v>188</v>
      </c>
      <c r="E10273" s="1">
        <v>1992</v>
      </c>
      <c r="F10273" s="1">
        <v>50</v>
      </c>
      <c r="G10273" s="1" t="s">
        <v>5</v>
      </c>
      <c r="H10273" s="1">
        <v>1.9669812500000001E-7</v>
      </c>
      <c r="I10273" s="1">
        <v>2.34087024793388E-7</v>
      </c>
      <c r="J10273" s="1">
        <v>2.832453E-7</v>
      </c>
      <c r="K10273" s="1">
        <v>5.8628760000000002E-7</v>
      </c>
      <c r="L10273" s="1">
        <v>4.4969909999999997E-7</v>
      </c>
      <c r="M10273" s="1">
        <v>3.5209100000000001E-5</v>
      </c>
      <c r="N10273" s="1">
        <v>5.6760170000000001E-8</v>
      </c>
      <c r="O10273" s="1">
        <v>5.22193564E-8</v>
      </c>
      <c r="P10273" s="1">
        <v>4.551658E-10</v>
      </c>
      <c r="Q10273" s="1">
        <v>0</v>
      </c>
      <c r="R10273" s="1">
        <v>0</v>
      </c>
      <c r="S10273" s="1">
        <v>0</v>
      </c>
      <c r="T10273" s="1">
        <v>0</v>
      </c>
      <c r="U10273" s="1">
        <v>0</v>
      </c>
      <c r="V10273" s="1">
        <f t="shared" si="641"/>
        <v>0</v>
      </c>
      <c r="W10273" s="1">
        <f t="shared" si="642"/>
        <v>0</v>
      </c>
      <c r="X10273" s="1" t="e">
        <f t="shared" si="643"/>
        <v>#DIV/0!</v>
      </c>
    </row>
    <row r="10274" spans="1:24" hidden="1" x14ac:dyDescent="0.3">
      <c r="A10274" s="18" t="str">
        <f t="shared" si="640"/>
        <v>OFF - Military - Generator (Military)_1992_100</v>
      </c>
      <c r="B10274" s="1" t="s">
        <v>40</v>
      </c>
      <c r="C10274" s="1">
        <v>2020</v>
      </c>
      <c r="D10274" s="1" t="s">
        <v>188</v>
      </c>
      <c r="E10274" s="1">
        <v>1992</v>
      </c>
      <c r="F10274" s="1">
        <v>100</v>
      </c>
      <c r="G10274" s="1" t="s">
        <v>5</v>
      </c>
      <c r="H10274" s="1">
        <v>3.9060368055555502E-6</v>
      </c>
      <c r="I10274" s="1">
        <v>4.6485066115702404E-6</v>
      </c>
      <c r="J10274" s="1">
        <v>5.6246929999999997E-6</v>
      </c>
      <c r="K10274" s="1">
        <v>1.445905E-5</v>
      </c>
      <c r="L10274" s="1">
        <v>3.2912140000000002E-5</v>
      </c>
      <c r="M10274" s="1">
        <v>1.91406E-3</v>
      </c>
      <c r="N10274" s="1">
        <v>2.7323359999999998E-6</v>
      </c>
      <c r="O10274" s="1">
        <v>2.5137491200000001E-6</v>
      </c>
      <c r="P10274" s="1">
        <v>2.24529E-8</v>
      </c>
      <c r="Q10274" s="1">
        <v>1.65280557960002E-8</v>
      </c>
      <c r="R10274" s="1">
        <v>65.7</v>
      </c>
      <c r="S10274" s="1">
        <v>21.9</v>
      </c>
      <c r="T10274" s="1">
        <v>7.0000000000000007E-2</v>
      </c>
      <c r="U10274" s="1">
        <v>1817.69999999999</v>
      </c>
      <c r="V10274" s="1">
        <f t="shared" si="641"/>
        <v>0.84679804453928775</v>
      </c>
      <c r="W10274" s="1">
        <f t="shared" si="642"/>
        <v>5.9954600740449324</v>
      </c>
      <c r="X10274" s="1">
        <f t="shared" si="643"/>
        <v>312.85714285714283</v>
      </c>
    </row>
    <row r="10275" spans="1:24" hidden="1" x14ac:dyDescent="0.3">
      <c r="A10275" s="18" t="str">
        <f t="shared" si="640"/>
        <v>OFF - Military - Generator (Military)_1992_175</v>
      </c>
      <c r="B10275" s="1" t="s">
        <v>40</v>
      </c>
      <c r="C10275" s="1">
        <v>2020</v>
      </c>
      <c r="D10275" s="1" t="s">
        <v>188</v>
      </c>
      <c r="E10275" s="1">
        <v>1992</v>
      </c>
      <c r="F10275" s="1">
        <v>175</v>
      </c>
      <c r="G10275" s="1" t="s">
        <v>5</v>
      </c>
      <c r="H10275" s="1">
        <v>3.82685208333333E-6</v>
      </c>
      <c r="I10275" s="1">
        <v>4.55427024793388E-6</v>
      </c>
      <c r="J10275" s="1">
        <v>5.5106670000000002E-6</v>
      </c>
      <c r="K10275" s="1">
        <v>1.594916E-5</v>
      </c>
      <c r="L10275" s="1">
        <v>4.3831629999999998E-5</v>
      </c>
      <c r="M10275" s="1">
        <v>2.7291220000000001E-3</v>
      </c>
      <c r="N10275" s="1">
        <v>2.1441419999999998E-6</v>
      </c>
      <c r="O10275" s="1">
        <v>1.97261064E-6</v>
      </c>
      <c r="P10275" s="1">
        <v>3.0707309999999998E-8</v>
      </c>
      <c r="Q10275" s="1">
        <v>2.2955633050000301E-8</v>
      </c>
      <c r="R10275" s="1">
        <v>91.25</v>
      </c>
      <c r="S10275" s="1">
        <v>18.25</v>
      </c>
      <c r="T10275" s="1">
        <v>0.06</v>
      </c>
      <c r="U10275" s="1">
        <v>2682.75</v>
      </c>
      <c r="V10275" s="1">
        <f t="shared" si="641"/>
        <v>0.56211761506960989</v>
      </c>
      <c r="W10275" s="1">
        <f t="shared" si="642"/>
        <v>5.4099844714729519</v>
      </c>
      <c r="X10275" s="1">
        <f t="shared" si="643"/>
        <v>304.16666666666669</v>
      </c>
    </row>
    <row r="10276" spans="1:24" hidden="1" x14ac:dyDescent="0.3">
      <c r="A10276" s="18" t="str">
        <f t="shared" si="640"/>
        <v>OFF - Military - Generator (Military)_1992_300</v>
      </c>
      <c r="B10276" s="1" t="s">
        <v>40</v>
      </c>
      <c r="C10276" s="1">
        <v>2020</v>
      </c>
      <c r="D10276" s="1" t="s">
        <v>188</v>
      </c>
      <c r="E10276" s="1">
        <v>1992</v>
      </c>
      <c r="F10276" s="1">
        <v>300</v>
      </c>
      <c r="G10276" s="1" t="s">
        <v>5</v>
      </c>
      <c r="H10276" s="1">
        <v>1.53450208333333E-6</v>
      </c>
      <c r="I10276" s="1">
        <v>1.82618429752066E-6</v>
      </c>
      <c r="J10276" s="1">
        <v>2.2096829999999999E-6</v>
      </c>
      <c r="K10276" s="1">
        <v>6.3953389999999996E-6</v>
      </c>
      <c r="L10276" s="1">
        <v>1.7575730000000001E-5</v>
      </c>
      <c r="M10276" s="1">
        <v>1.094331E-3</v>
      </c>
      <c r="N10276" s="1">
        <v>8.597643E-7</v>
      </c>
      <c r="O10276" s="1">
        <v>7.9098315600000002E-7</v>
      </c>
      <c r="P10276" s="1">
        <v>1.23131E-8</v>
      </c>
      <c r="Q10276" s="1">
        <v>9.1822532200001506E-9</v>
      </c>
      <c r="R10276" s="1">
        <v>36.5</v>
      </c>
      <c r="S10276" s="1">
        <v>3.65</v>
      </c>
      <c r="T10276" s="1">
        <v>0.02</v>
      </c>
      <c r="U10276" s="1">
        <v>813.95</v>
      </c>
      <c r="V10276" s="1">
        <f t="shared" si="641"/>
        <v>0.74290875656428812</v>
      </c>
      <c r="W10276" s="1">
        <f t="shared" si="642"/>
        <v>7.1499704261704933</v>
      </c>
      <c r="X10276" s="1">
        <f t="shared" si="643"/>
        <v>182.5</v>
      </c>
    </row>
    <row r="10277" spans="1:24" hidden="1" x14ac:dyDescent="0.3">
      <c r="A10277" s="18" t="str">
        <f t="shared" si="640"/>
        <v>OFF - Military - Generator (Military)_1992_600</v>
      </c>
      <c r="B10277" s="1" t="s">
        <v>40</v>
      </c>
      <c r="C10277" s="1">
        <v>2020</v>
      </c>
      <c r="D10277" s="1" t="s">
        <v>188</v>
      </c>
      <c r="E10277" s="1">
        <v>1992</v>
      </c>
      <c r="F10277" s="1">
        <v>600</v>
      </c>
      <c r="G10277" s="1" t="s">
        <v>5</v>
      </c>
      <c r="H10277" s="1">
        <v>9.02172222222222E-7</v>
      </c>
      <c r="I10277" s="1">
        <v>1.0736595041322299E-6</v>
      </c>
      <c r="J10277" s="1">
        <v>1.2991279999999999E-6</v>
      </c>
      <c r="K10277" s="1">
        <v>3.8580960000000003E-6</v>
      </c>
      <c r="L10277" s="1">
        <v>1.0601829999999999E-5</v>
      </c>
      <c r="M10277" s="1">
        <v>6.9265210000000002E-4</v>
      </c>
      <c r="N10277" s="1">
        <v>4.8768760000000002E-7</v>
      </c>
      <c r="O10277" s="1">
        <v>4.4867259199999999E-7</v>
      </c>
      <c r="P10277" s="1">
        <v>6.7986069999999998E-9</v>
      </c>
      <c r="Q10277" s="1">
        <v>5.5093519320000904E-9</v>
      </c>
      <c r="R10277" s="1">
        <v>21.9</v>
      </c>
      <c r="S10277" s="1">
        <v>3.65</v>
      </c>
      <c r="T10277" s="1">
        <v>0.01</v>
      </c>
      <c r="U10277" s="1">
        <v>1270.2</v>
      </c>
      <c r="V10277" s="1">
        <f t="shared" si="641"/>
        <v>0.27988721784618559</v>
      </c>
      <c r="W10277" s="1">
        <f t="shared" si="642"/>
        <v>2.7637409172627008</v>
      </c>
      <c r="X10277" s="1">
        <f t="shared" si="643"/>
        <v>365</v>
      </c>
    </row>
    <row r="10278" spans="1:24" hidden="1" x14ac:dyDescent="0.3">
      <c r="A10278" s="18" t="str">
        <f t="shared" si="640"/>
        <v>OFF - Military - Generator (Military)_1992_750</v>
      </c>
      <c r="B10278" s="1" t="s">
        <v>40</v>
      </c>
      <c r="C10278" s="1">
        <v>2020</v>
      </c>
      <c r="D10278" s="1" t="s">
        <v>188</v>
      </c>
      <c r="E10278" s="1">
        <v>1992</v>
      </c>
      <c r="F10278" s="1">
        <v>750</v>
      </c>
      <c r="G10278" s="1" t="s">
        <v>5</v>
      </c>
      <c r="H10278" s="1">
        <v>4.7730659722222199E-8</v>
      </c>
      <c r="I10278" s="1">
        <v>5.6803429752066098E-8</v>
      </c>
      <c r="J10278" s="1">
        <v>6.8732149999999998E-8</v>
      </c>
      <c r="K10278" s="1">
        <v>2.0411779999999999E-7</v>
      </c>
      <c r="L10278" s="1">
        <v>5.6090410000000005E-7</v>
      </c>
      <c r="M10278" s="1">
        <v>3.6645710000000001E-5</v>
      </c>
      <c r="N10278" s="1">
        <v>2.5801780000000001E-8</v>
      </c>
      <c r="O10278" s="1">
        <v>2.3737637600000001E-8</v>
      </c>
      <c r="P10278" s="1">
        <v>3.6846250000000001E-10</v>
      </c>
      <c r="Q10278" s="1">
        <v>0</v>
      </c>
      <c r="R10278" s="1">
        <v>0</v>
      </c>
      <c r="S10278" s="1">
        <v>0</v>
      </c>
      <c r="T10278" s="1">
        <v>0</v>
      </c>
      <c r="U10278" s="1">
        <v>0</v>
      </c>
      <c r="V10278" s="1">
        <f t="shared" si="641"/>
        <v>0</v>
      </c>
      <c r="W10278" s="1">
        <f t="shared" si="642"/>
        <v>0</v>
      </c>
      <c r="X10278" s="1" t="e">
        <f t="shared" si="643"/>
        <v>#DIV/0!</v>
      </c>
    </row>
    <row r="10279" spans="1:24" hidden="1" x14ac:dyDescent="0.3">
      <c r="A10279" s="18" t="str">
        <f t="shared" si="640"/>
        <v>OFF - Military - Generator (Military)_1993_50</v>
      </c>
      <c r="B10279" s="1" t="s">
        <v>40</v>
      </c>
      <c r="C10279" s="1">
        <v>2020</v>
      </c>
      <c r="D10279" s="1" t="s">
        <v>188</v>
      </c>
      <c r="E10279" s="1">
        <v>1993</v>
      </c>
      <c r="F10279" s="1">
        <v>50</v>
      </c>
      <c r="G10279" s="1" t="s">
        <v>5</v>
      </c>
      <c r="H10279" s="1">
        <v>2.4140854166666601E-7</v>
      </c>
      <c r="I10279" s="1">
        <v>2.8729611570247902E-7</v>
      </c>
      <c r="J10279" s="1">
        <v>3.4762830000000002E-7</v>
      </c>
      <c r="K10279" s="1">
        <v>7.2093849999999995E-7</v>
      </c>
      <c r="L10279" s="1">
        <v>5.5987490000000004E-7</v>
      </c>
      <c r="M10279" s="1">
        <v>4.4011229999999998E-5</v>
      </c>
      <c r="N10279" s="1">
        <v>6.9964709999999998E-8</v>
      </c>
      <c r="O10279" s="1">
        <v>6.4367533200000001E-8</v>
      </c>
      <c r="P10279" s="1">
        <v>5.6895530000000002E-10</v>
      </c>
      <c r="Q10279" s="1">
        <v>0</v>
      </c>
      <c r="R10279" s="1">
        <v>0</v>
      </c>
      <c r="S10279" s="1">
        <v>0</v>
      </c>
      <c r="T10279" s="1">
        <v>0</v>
      </c>
      <c r="U10279" s="1">
        <v>0</v>
      </c>
      <c r="V10279" s="1">
        <f t="shared" si="641"/>
        <v>0</v>
      </c>
      <c r="W10279" s="1">
        <f t="shared" si="642"/>
        <v>0</v>
      </c>
      <c r="X10279" s="1" t="e">
        <f t="shared" si="643"/>
        <v>#DIV/0!</v>
      </c>
    </row>
    <row r="10280" spans="1:24" hidden="1" x14ac:dyDescent="0.3">
      <c r="A10280" s="18" t="str">
        <f t="shared" si="640"/>
        <v>OFF - Military - Generator (Military)_1993_100</v>
      </c>
      <c r="B10280" s="1" t="s">
        <v>40</v>
      </c>
      <c r="C10280" s="1">
        <v>2020</v>
      </c>
      <c r="D10280" s="1" t="s">
        <v>188</v>
      </c>
      <c r="E10280" s="1">
        <v>1993</v>
      </c>
      <c r="F10280" s="1">
        <v>100</v>
      </c>
      <c r="G10280" s="1" t="s">
        <v>5</v>
      </c>
      <c r="H10280" s="1">
        <v>4.8342062499999998E-6</v>
      </c>
      <c r="I10280" s="1">
        <v>5.7531049586776802E-6</v>
      </c>
      <c r="J10280" s="1">
        <v>6.9612569999999996E-6</v>
      </c>
      <c r="K10280" s="1">
        <v>1.7957150000000001E-5</v>
      </c>
      <c r="L10280" s="1">
        <v>4.0902709999999998E-5</v>
      </c>
      <c r="M10280" s="1">
        <v>2.3925639999999998E-3</v>
      </c>
      <c r="N10280" s="1">
        <v>3.3697539999999999E-6</v>
      </c>
      <c r="O10280" s="1">
        <v>3.1001736799999998E-6</v>
      </c>
      <c r="P10280" s="1">
        <v>2.8066000000000001E-8</v>
      </c>
      <c r="Q10280" s="1">
        <v>2.02009570840003E-8</v>
      </c>
      <c r="R10280" s="1">
        <v>80.3</v>
      </c>
      <c r="S10280" s="1">
        <v>29.2</v>
      </c>
      <c r="T10280" s="1">
        <v>0.09</v>
      </c>
      <c r="U10280" s="1">
        <v>2423.6</v>
      </c>
      <c r="V10280" s="1">
        <f t="shared" si="641"/>
        <v>0.78601340754980764</v>
      </c>
      <c r="W10280" s="1">
        <f t="shared" si="642"/>
        <v>5.5883003519044268</v>
      </c>
      <c r="X10280" s="1">
        <f t="shared" si="643"/>
        <v>324.44444444444446</v>
      </c>
    </row>
    <row r="10281" spans="1:24" hidden="1" x14ac:dyDescent="0.3">
      <c r="A10281" s="18" t="str">
        <f t="shared" si="640"/>
        <v>OFF - Military - Generator (Military)_1993_175</v>
      </c>
      <c r="B10281" s="1" t="s">
        <v>40</v>
      </c>
      <c r="C10281" s="1">
        <v>2020</v>
      </c>
      <c r="D10281" s="1" t="s">
        <v>188</v>
      </c>
      <c r="E10281" s="1">
        <v>1993</v>
      </c>
      <c r="F10281" s="1">
        <v>175</v>
      </c>
      <c r="G10281" s="1" t="s">
        <v>5</v>
      </c>
      <c r="H10281" s="1">
        <v>4.73615277777777E-6</v>
      </c>
      <c r="I10281" s="1">
        <v>5.6364132231404899E-6</v>
      </c>
      <c r="J10281" s="1">
        <v>6.8200599999999999E-6</v>
      </c>
      <c r="K10281" s="1">
        <v>1.980774E-5</v>
      </c>
      <c r="L10281" s="1">
        <v>5.4472670000000002E-5</v>
      </c>
      <c r="M10281" s="1">
        <v>3.4113820000000001E-3</v>
      </c>
      <c r="N10281" s="1">
        <v>2.644375E-6</v>
      </c>
      <c r="O10281" s="1">
        <v>2.4328249999999999E-6</v>
      </c>
      <c r="P10281" s="1">
        <v>3.8383900000000003E-8</v>
      </c>
      <c r="Q10281" s="1">
        <v>2.84649849820004E-8</v>
      </c>
      <c r="R10281" s="1">
        <v>113.15</v>
      </c>
      <c r="S10281" s="1">
        <v>21.9</v>
      </c>
      <c r="T10281" s="1">
        <v>7.0000000000000007E-2</v>
      </c>
      <c r="U10281" s="1">
        <v>3219.3</v>
      </c>
      <c r="V10281" s="1">
        <f t="shared" si="641"/>
        <v>0.57973560820490555</v>
      </c>
      <c r="W10281" s="1">
        <f t="shared" si="642"/>
        <v>5.6028089536344448</v>
      </c>
      <c r="X10281" s="1">
        <f t="shared" si="643"/>
        <v>312.85714285714283</v>
      </c>
    </row>
    <row r="10282" spans="1:24" hidden="1" x14ac:dyDescent="0.3">
      <c r="A10282" s="18" t="str">
        <f t="shared" si="640"/>
        <v>OFF - Military - Generator (Military)_1993_300</v>
      </c>
      <c r="B10282" s="1" t="s">
        <v>40</v>
      </c>
      <c r="C10282" s="1">
        <v>2020</v>
      </c>
      <c r="D10282" s="1" t="s">
        <v>188</v>
      </c>
      <c r="E10282" s="1">
        <v>1993</v>
      </c>
      <c r="F10282" s="1">
        <v>300</v>
      </c>
      <c r="G10282" s="1" t="s">
        <v>5</v>
      </c>
      <c r="H10282" s="1">
        <v>1.8991201388888799E-6</v>
      </c>
      <c r="I10282" s="1">
        <v>2.2601099173553702E-6</v>
      </c>
      <c r="J10282" s="1">
        <v>2.7347330000000001E-6</v>
      </c>
      <c r="K10282" s="1">
        <v>7.9425819999999999E-6</v>
      </c>
      <c r="L10282" s="1">
        <v>2.184265E-5</v>
      </c>
      <c r="M10282" s="1">
        <v>1.3679079999999999E-3</v>
      </c>
      <c r="N10282" s="1">
        <v>1.060351E-6</v>
      </c>
      <c r="O10282" s="1">
        <v>9.7552291999999994E-7</v>
      </c>
      <c r="P10282" s="1">
        <v>1.5391310000000002E-8</v>
      </c>
      <c r="Q10282" s="1">
        <v>1.1936929186000101E-8</v>
      </c>
      <c r="R10282" s="1">
        <v>47.45</v>
      </c>
      <c r="S10282" s="1">
        <v>7.3</v>
      </c>
      <c r="T10282" s="1">
        <v>0.02</v>
      </c>
      <c r="U10282" s="1">
        <v>1627.9</v>
      </c>
      <c r="V10282" s="1">
        <f t="shared" si="641"/>
        <v>0.45971686720794902</v>
      </c>
      <c r="W10282" s="1">
        <f t="shared" si="642"/>
        <v>4.4428965832199543</v>
      </c>
      <c r="X10282" s="1">
        <f t="shared" si="643"/>
        <v>365</v>
      </c>
    </row>
    <row r="10283" spans="1:24" hidden="1" x14ac:dyDescent="0.3">
      <c r="A10283" s="18" t="str">
        <f t="shared" si="640"/>
        <v>OFF - Military - Generator (Military)_1993_600</v>
      </c>
      <c r="B10283" s="1" t="s">
        <v>40</v>
      </c>
      <c r="C10283" s="1">
        <v>2020</v>
      </c>
      <c r="D10283" s="1" t="s">
        <v>188</v>
      </c>
      <c r="E10283" s="1">
        <v>1993</v>
      </c>
      <c r="F10283" s="1">
        <v>600</v>
      </c>
      <c r="G10283" s="1" t="s">
        <v>5</v>
      </c>
      <c r="H10283" s="1">
        <v>1.11866319444444E-6</v>
      </c>
      <c r="I10283" s="1">
        <v>1.33130165289256E-6</v>
      </c>
      <c r="J10283" s="1">
        <v>1.6108750000000001E-6</v>
      </c>
      <c r="K10283" s="1">
        <v>4.7981480000000003E-6</v>
      </c>
      <c r="L10283" s="1">
        <v>1.319442E-5</v>
      </c>
      <c r="M10283" s="1">
        <v>8.6581169999999999E-4</v>
      </c>
      <c r="N10283" s="1">
        <v>6.0295959999999997E-7</v>
      </c>
      <c r="O10283" s="1">
        <v>5.5472283199999998E-7</v>
      </c>
      <c r="P10283" s="1">
        <v>8.4982229999999993E-9</v>
      </c>
      <c r="Q10283" s="1">
        <v>7.3458025760001197E-9</v>
      </c>
      <c r="R10283" s="1">
        <v>29.2</v>
      </c>
      <c r="S10283" s="1">
        <v>3.65</v>
      </c>
      <c r="T10283" s="1">
        <v>0.01</v>
      </c>
      <c r="U10283" s="1">
        <v>1270.2</v>
      </c>
      <c r="V10283" s="1">
        <f t="shared" si="641"/>
        <v>0.34705073098876643</v>
      </c>
      <c r="W10283" s="1">
        <f t="shared" si="642"/>
        <v>3.4395909417099997</v>
      </c>
      <c r="X10283" s="1">
        <f t="shared" si="643"/>
        <v>365</v>
      </c>
    </row>
    <row r="10284" spans="1:24" hidden="1" x14ac:dyDescent="0.3">
      <c r="A10284" s="18" t="str">
        <f t="shared" si="640"/>
        <v>OFF - Military - Generator (Military)_1993_750</v>
      </c>
      <c r="B10284" s="1" t="s">
        <v>40</v>
      </c>
      <c r="C10284" s="1">
        <v>2020</v>
      </c>
      <c r="D10284" s="1" t="s">
        <v>188</v>
      </c>
      <c r="E10284" s="1">
        <v>1993</v>
      </c>
      <c r="F10284" s="1">
        <v>750</v>
      </c>
      <c r="G10284" s="1" t="s">
        <v>5</v>
      </c>
      <c r="H10284" s="1">
        <v>5.91843958333333E-8</v>
      </c>
      <c r="I10284" s="1">
        <v>7.0434322314049506E-8</v>
      </c>
      <c r="J10284" s="1">
        <v>8.5225530000000001E-8</v>
      </c>
      <c r="K10284" s="1">
        <v>2.5385260000000002E-7</v>
      </c>
      <c r="L10284" s="1">
        <v>6.9806889999999998E-7</v>
      </c>
      <c r="M10284" s="1">
        <v>4.580694E-5</v>
      </c>
      <c r="N10284" s="1">
        <v>3.1900400000000003E-8</v>
      </c>
      <c r="O10284" s="1">
        <v>2.9348368000000001E-8</v>
      </c>
      <c r="P10284" s="1">
        <v>4.605762E-10</v>
      </c>
      <c r="Q10284" s="1">
        <v>0</v>
      </c>
      <c r="R10284" s="1">
        <v>0</v>
      </c>
      <c r="S10284" s="1">
        <v>0</v>
      </c>
      <c r="T10284" s="1">
        <v>0</v>
      </c>
      <c r="U10284" s="1">
        <v>0</v>
      </c>
      <c r="V10284" s="1">
        <f t="shared" si="641"/>
        <v>0</v>
      </c>
      <c r="W10284" s="1">
        <f t="shared" si="642"/>
        <v>0</v>
      </c>
      <c r="X10284" s="1" t="e">
        <f t="shared" si="643"/>
        <v>#DIV/0!</v>
      </c>
    </row>
    <row r="10285" spans="1:24" hidden="1" x14ac:dyDescent="0.3">
      <c r="A10285" s="18" t="str">
        <f t="shared" si="640"/>
        <v>OFF - Military - Generator (Military)_1994_50</v>
      </c>
      <c r="B10285" s="1" t="s">
        <v>40</v>
      </c>
      <c r="C10285" s="1">
        <v>2020</v>
      </c>
      <c r="D10285" s="1" t="s">
        <v>188</v>
      </c>
      <c r="E10285" s="1">
        <v>1994</v>
      </c>
      <c r="F10285" s="1">
        <v>50</v>
      </c>
      <c r="G10285" s="1" t="s">
        <v>5</v>
      </c>
      <c r="H10285" s="1">
        <v>3.2224687500000001E-7</v>
      </c>
      <c r="I10285" s="1">
        <v>3.8350041322314001E-7</v>
      </c>
      <c r="J10285" s="1">
        <v>4.640355E-7</v>
      </c>
      <c r="K10285" s="1">
        <v>9.642713000000001E-7</v>
      </c>
      <c r="L10285" s="1">
        <v>7.583772E-7</v>
      </c>
      <c r="M10285" s="1">
        <v>5.9855539999999999E-5</v>
      </c>
      <c r="N10285" s="1">
        <v>9.3812459999999994E-8</v>
      </c>
      <c r="O10285" s="1">
        <v>8.6307463199999995E-8</v>
      </c>
      <c r="P10285" s="1">
        <v>7.7378259999999999E-10</v>
      </c>
      <c r="Q10285" s="1">
        <v>9.1822532200001496E-10</v>
      </c>
      <c r="R10285" s="1">
        <v>3.65</v>
      </c>
      <c r="S10285" s="1">
        <v>0</v>
      </c>
      <c r="T10285" s="1">
        <v>0.01</v>
      </c>
      <c r="U10285" s="1">
        <v>0</v>
      </c>
      <c r="V10285" s="1">
        <f t="shared" si="641"/>
        <v>0</v>
      </c>
      <c r="W10285" s="1">
        <f t="shared" si="642"/>
        <v>0</v>
      </c>
      <c r="X10285" s="1">
        <f t="shared" si="643"/>
        <v>0</v>
      </c>
    </row>
    <row r="10286" spans="1:24" hidden="1" x14ac:dyDescent="0.3">
      <c r="A10286" s="18" t="str">
        <f t="shared" si="640"/>
        <v>OFF - Military - Generator (Military)_1994_100</v>
      </c>
      <c r="B10286" s="1" t="s">
        <v>40</v>
      </c>
      <c r="C10286" s="1">
        <v>2020</v>
      </c>
      <c r="D10286" s="1" t="s">
        <v>188</v>
      </c>
      <c r="E10286" s="1">
        <v>1994</v>
      </c>
      <c r="F10286" s="1">
        <v>100</v>
      </c>
      <c r="G10286" s="1" t="s">
        <v>5</v>
      </c>
      <c r="H10286" s="1">
        <v>6.5088368055555501E-6</v>
      </c>
      <c r="I10286" s="1">
        <v>7.7460537190082592E-6</v>
      </c>
      <c r="J10286" s="1">
        <v>9.3727249999999993E-6</v>
      </c>
      <c r="K10286" s="1">
        <v>2.4263280000000001E-5</v>
      </c>
      <c r="L10286" s="1">
        <v>5.5305220000000002E-5</v>
      </c>
      <c r="M10286" s="1">
        <v>3.2539000000000001E-3</v>
      </c>
      <c r="N10286" s="1">
        <v>4.5207989999999997E-6</v>
      </c>
      <c r="O10286" s="1">
        <v>4.1591350799999999E-6</v>
      </c>
      <c r="P10286" s="1">
        <v>3.8169910000000001E-8</v>
      </c>
      <c r="Q10286" s="1">
        <v>2.7546759660000401E-8</v>
      </c>
      <c r="R10286" s="1">
        <v>109.5</v>
      </c>
      <c r="S10286" s="1">
        <v>36.5</v>
      </c>
      <c r="T10286" s="1">
        <v>0.13</v>
      </c>
      <c r="U10286" s="1">
        <v>3029.5</v>
      </c>
      <c r="V10286" s="1">
        <f t="shared" si="641"/>
        <v>0.84663876254271564</v>
      </c>
      <c r="W10286" s="1">
        <f t="shared" si="642"/>
        <v>6.0448254971497342</v>
      </c>
      <c r="X10286" s="1">
        <f t="shared" si="643"/>
        <v>280.76923076923077</v>
      </c>
    </row>
    <row r="10287" spans="1:24" hidden="1" x14ac:dyDescent="0.3">
      <c r="A10287" s="18" t="str">
        <f t="shared" si="640"/>
        <v>OFF - Military - Generator (Military)_1994_175</v>
      </c>
      <c r="B10287" s="1" t="s">
        <v>40</v>
      </c>
      <c r="C10287" s="1">
        <v>2020</v>
      </c>
      <c r="D10287" s="1" t="s">
        <v>188</v>
      </c>
      <c r="E10287" s="1">
        <v>1994</v>
      </c>
      <c r="F10287" s="1">
        <v>175</v>
      </c>
      <c r="G10287" s="1" t="s">
        <v>5</v>
      </c>
      <c r="H10287" s="1">
        <v>6.3767673611111097E-6</v>
      </c>
      <c r="I10287" s="1">
        <v>7.5888801652892501E-6</v>
      </c>
      <c r="J10287" s="1">
        <v>9.1825450000000004E-6</v>
      </c>
      <c r="K10287" s="1">
        <v>2.6763820000000001E-5</v>
      </c>
      <c r="L10287" s="1">
        <v>7.3652790000000007E-5</v>
      </c>
      <c r="M10287" s="1">
        <v>4.6395070000000002E-3</v>
      </c>
      <c r="N10287" s="1">
        <v>3.547702E-6</v>
      </c>
      <c r="O10287" s="1">
        <v>3.2638858400000001E-6</v>
      </c>
      <c r="P10287" s="1">
        <v>5.2202409999999998E-8</v>
      </c>
      <c r="Q10287" s="1">
        <v>3.9483688846000597E-8</v>
      </c>
      <c r="R10287" s="1">
        <v>156.94999999999999</v>
      </c>
      <c r="S10287" s="1">
        <v>29.2</v>
      </c>
      <c r="T10287" s="1">
        <v>0.1</v>
      </c>
      <c r="U10287" s="1">
        <v>4292.3999999999996</v>
      </c>
      <c r="V10287" s="1">
        <f t="shared" si="641"/>
        <v>0.58541805098971822</v>
      </c>
      <c r="W10287" s="1">
        <f t="shared" si="642"/>
        <v>5.6816910838796435</v>
      </c>
      <c r="X10287" s="1">
        <f t="shared" si="643"/>
        <v>292</v>
      </c>
    </row>
    <row r="10288" spans="1:24" hidden="1" x14ac:dyDescent="0.3">
      <c r="A10288" s="18" t="str">
        <f t="shared" si="640"/>
        <v>OFF - Military - Generator (Military)_1994_300</v>
      </c>
      <c r="B10288" s="1" t="s">
        <v>40</v>
      </c>
      <c r="C10288" s="1">
        <v>2020</v>
      </c>
      <c r="D10288" s="1" t="s">
        <v>188</v>
      </c>
      <c r="E10288" s="1">
        <v>1994</v>
      </c>
      <c r="F10288" s="1">
        <v>300</v>
      </c>
      <c r="G10288" s="1" t="s">
        <v>5</v>
      </c>
      <c r="H10288" s="1">
        <v>2.55697430555555E-6</v>
      </c>
      <c r="I10288" s="1">
        <v>3.0430107438016498E-6</v>
      </c>
      <c r="J10288" s="1">
        <v>3.6820430000000002E-6</v>
      </c>
      <c r="K10288" s="1">
        <v>1.073183E-5</v>
      </c>
      <c r="L10288" s="1">
        <v>2.9533500000000001E-5</v>
      </c>
      <c r="M10288" s="1">
        <v>1.8603630000000001E-3</v>
      </c>
      <c r="N10288" s="1">
        <v>1.4225679999999999E-6</v>
      </c>
      <c r="O10288" s="1">
        <v>1.30876256E-6</v>
      </c>
      <c r="P10288" s="1">
        <v>2.0932269999999998E-8</v>
      </c>
      <c r="Q10288" s="1">
        <v>1.5609830474000201E-8</v>
      </c>
      <c r="R10288" s="1">
        <v>62.05</v>
      </c>
      <c r="S10288" s="1">
        <v>7.3</v>
      </c>
      <c r="T10288" s="1">
        <v>0.03</v>
      </c>
      <c r="U10288" s="1">
        <v>1627.9</v>
      </c>
      <c r="V10288" s="1">
        <f t="shared" si="641"/>
        <v>0.61896253597150352</v>
      </c>
      <c r="W10288" s="1">
        <f t="shared" si="642"/>
        <v>6.0072512373968614</v>
      </c>
      <c r="X10288" s="1">
        <f t="shared" si="643"/>
        <v>243.33333333333334</v>
      </c>
    </row>
    <row r="10289" spans="1:24" hidden="1" x14ac:dyDescent="0.3">
      <c r="A10289" s="18" t="str">
        <f t="shared" si="640"/>
        <v>OFF - Military - Generator (Military)_1994_600</v>
      </c>
      <c r="B10289" s="1" t="s">
        <v>40</v>
      </c>
      <c r="C10289" s="1">
        <v>2020</v>
      </c>
      <c r="D10289" s="1" t="s">
        <v>188</v>
      </c>
      <c r="E10289" s="1">
        <v>1994</v>
      </c>
      <c r="F10289" s="1">
        <v>600</v>
      </c>
      <c r="G10289" s="1" t="s">
        <v>5</v>
      </c>
      <c r="H10289" s="1">
        <v>1.50908333333333E-6</v>
      </c>
      <c r="I10289" s="1">
        <v>1.79593388429752E-6</v>
      </c>
      <c r="J10289" s="1">
        <v>2.1730799999999999E-6</v>
      </c>
      <c r="K10289" s="1">
        <v>6.492252E-6</v>
      </c>
      <c r="L10289" s="1">
        <v>1.7865869999999999E-5</v>
      </c>
      <c r="M10289" s="1">
        <v>1.177509E-3</v>
      </c>
      <c r="N10289" s="1">
        <v>8.1098800000000004E-7</v>
      </c>
      <c r="O10289" s="1">
        <v>7.4610896000000004E-7</v>
      </c>
      <c r="P10289" s="1">
        <v>1.155763E-8</v>
      </c>
      <c r="Q10289" s="1">
        <v>1.01004785420001E-8</v>
      </c>
      <c r="R10289" s="1">
        <v>40.15</v>
      </c>
      <c r="S10289" s="1">
        <v>3.65</v>
      </c>
      <c r="T10289" s="1">
        <v>0.01</v>
      </c>
      <c r="U10289" s="1">
        <v>1270.2</v>
      </c>
      <c r="V10289" s="1">
        <f t="shared" si="641"/>
        <v>0.46817350973667693</v>
      </c>
      <c r="W10289" s="1">
        <f t="shared" si="642"/>
        <v>4.6573691467884482</v>
      </c>
      <c r="X10289" s="1">
        <f t="shared" si="643"/>
        <v>365</v>
      </c>
    </row>
    <row r="10290" spans="1:24" hidden="1" x14ac:dyDescent="0.3">
      <c r="A10290" s="18" t="str">
        <f t="shared" si="640"/>
        <v>OFF - Military - Generator (Military)_1994_750</v>
      </c>
      <c r="B10290" s="1" t="s">
        <v>40</v>
      </c>
      <c r="C10290" s="1">
        <v>2020</v>
      </c>
      <c r="D10290" s="1" t="s">
        <v>188</v>
      </c>
      <c r="E10290" s="1">
        <v>1994</v>
      </c>
      <c r="F10290" s="1">
        <v>750</v>
      </c>
      <c r="G10290" s="1" t="s">
        <v>5</v>
      </c>
      <c r="H10290" s="1">
        <v>7.9840138888888898E-8</v>
      </c>
      <c r="I10290" s="1">
        <v>9.50163636363636E-8</v>
      </c>
      <c r="J10290" s="1">
        <v>1.1496980000000001E-7</v>
      </c>
      <c r="K10290" s="1">
        <v>3.4348149999999999E-7</v>
      </c>
      <c r="L10290" s="1">
        <v>9.4521829999999996E-7</v>
      </c>
      <c r="M10290" s="1">
        <v>6.2297709999999999E-5</v>
      </c>
      <c r="N10290" s="1">
        <v>4.2906429999999999E-8</v>
      </c>
      <c r="O10290" s="1">
        <v>3.94739156E-8</v>
      </c>
      <c r="P10290" s="1">
        <v>6.2638640000000004E-10</v>
      </c>
      <c r="Q10290" s="1">
        <v>9.1822532200001496E-10</v>
      </c>
      <c r="R10290" s="1">
        <v>3.65</v>
      </c>
      <c r="S10290" s="1">
        <v>0</v>
      </c>
      <c r="T10290" s="1">
        <v>0</v>
      </c>
      <c r="U10290" s="1">
        <v>0</v>
      </c>
      <c r="V10290" s="1">
        <f t="shared" si="641"/>
        <v>0</v>
      </c>
      <c r="W10290" s="1">
        <f t="shared" si="642"/>
        <v>0</v>
      </c>
      <c r="X10290" s="1" t="e">
        <f t="shared" si="643"/>
        <v>#DIV/0!</v>
      </c>
    </row>
    <row r="10291" spans="1:24" hidden="1" x14ac:dyDescent="0.3">
      <c r="A10291" s="18" t="str">
        <f t="shared" si="640"/>
        <v>OFF - Military - Generator (Military)_1995_50</v>
      </c>
      <c r="B10291" s="1" t="s">
        <v>40</v>
      </c>
      <c r="C10291" s="1">
        <v>2020</v>
      </c>
      <c r="D10291" s="1" t="s">
        <v>188</v>
      </c>
      <c r="E10291" s="1">
        <v>1995</v>
      </c>
      <c r="F10291" s="1">
        <v>50</v>
      </c>
      <c r="G10291" s="1" t="s">
        <v>5</v>
      </c>
      <c r="H10291" s="1">
        <v>3.9056888888888799E-7</v>
      </c>
      <c r="I10291" s="1">
        <v>4.64809256198347E-7</v>
      </c>
      <c r="J10291" s="1">
        <v>5.6241919999999999E-7</v>
      </c>
      <c r="K10291" s="1">
        <v>1.171128E-6</v>
      </c>
      <c r="L10291" s="1">
        <v>9.3303810000000004E-7</v>
      </c>
      <c r="M10291" s="1">
        <v>7.3938739999999993E-5</v>
      </c>
      <c r="N10291" s="1">
        <v>1.1423E-7</v>
      </c>
      <c r="O10291" s="1">
        <v>1.050916E-7</v>
      </c>
      <c r="P10291" s="1">
        <v>9.558433000000001E-10</v>
      </c>
      <c r="Q10291" s="1">
        <v>9.1822532200001496E-10</v>
      </c>
      <c r="R10291" s="1">
        <v>3.65</v>
      </c>
      <c r="S10291" s="1">
        <v>3.65</v>
      </c>
      <c r="T10291" s="1">
        <v>0.01</v>
      </c>
      <c r="U10291" s="1">
        <v>138.69999999999999</v>
      </c>
      <c r="V10291" s="1">
        <f t="shared" si="641"/>
        <v>1.1096522742997128</v>
      </c>
      <c r="W10291" s="1">
        <f t="shared" si="642"/>
        <v>2.2274682267331425</v>
      </c>
      <c r="X10291" s="1">
        <f t="shared" si="643"/>
        <v>365</v>
      </c>
    </row>
    <row r="10292" spans="1:24" hidden="1" x14ac:dyDescent="0.3">
      <c r="A10292" s="18" t="str">
        <f t="shared" si="640"/>
        <v>OFF - Military - Generator (Military)_1995_100</v>
      </c>
      <c r="B10292" s="1" t="s">
        <v>40</v>
      </c>
      <c r="C10292" s="1">
        <v>2020</v>
      </c>
      <c r="D10292" s="1" t="s">
        <v>188</v>
      </c>
      <c r="E10292" s="1">
        <v>1995</v>
      </c>
      <c r="F10292" s="1">
        <v>100</v>
      </c>
      <c r="G10292" s="1" t="s">
        <v>5</v>
      </c>
      <c r="H10292" s="1">
        <v>7.9591111111111103E-6</v>
      </c>
      <c r="I10292" s="1">
        <v>9.4720000000000001E-6</v>
      </c>
      <c r="J10292" s="1">
        <v>1.1461120000000001E-5</v>
      </c>
      <c r="K10292" s="1">
        <v>2.9776269999999999E-5</v>
      </c>
      <c r="L10292" s="1">
        <v>6.7919230000000001E-5</v>
      </c>
      <c r="M10292" s="1">
        <v>4.019501E-3</v>
      </c>
      <c r="N10292" s="1">
        <v>5.507793E-6</v>
      </c>
      <c r="O10292" s="1">
        <v>5.0671695600000001E-6</v>
      </c>
      <c r="P10292" s="1">
        <v>4.7150799999999999E-8</v>
      </c>
      <c r="Q10292" s="1">
        <v>3.3974336914000502E-8</v>
      </c>
      <c r="R10292" s="1">
        <v>135.05000000000001</v>
      </c>
      <c r="S10292" s="1">
        <v>47.45</v>
      </c>
      <c r="T10292" s="1">
        <v>0.16</v>
      </c>
      <c r="U10292" s="1">
        <v>3938.35</v>
      </c>
      <c r="V10292" s="1">
        <f t="shared" si="641"/>
        <v>0.79637199789434654</v>
      </c>
      <c r="W10292" s="1">
        <f t="shared" si="642"/>
        <v>5.7104067663160523</v>
      </c>
      <c r="X10292" s="1">
        <f t="shared" si="643"/>
        <v>296.5625</v>
      </c>
    </row>
    <row r="10293" spans="1:24" hidden="1" x14ac:dyDescent="0.3">
      <c r="A10293" s="18" t="str">
        <f t="shared" si="640"/>
        <v>OFF - Military - Generator (Military)_1995_175</v>
      </c>
      <c r="B10293" s="1" t="s">
        <v>40</v>
      </c>
      <c r="C10293" s="1">
        <v>2020</v>
      </c>
      <c r="D10293" s="1" t="s">
        <v>188</v>
      </c>
      <c r="E10293" s="1">
        <v>1995</v>
      </c>
      <c r="F10293" s="1">
        <v>175</v>
      </c>
      <c r="G10293" s="1" t="s">
        <v>5</v>
      </c>
      <c r="H10293" s="1">
        <v>7.79752777777777E-6</v>
      </c>
      <c r="I10293" s="1">
        <v>9.2797024793388408E-6</v>
      </c>
      <c r="J10293" s="1">
        <v>1.122844E-5</v>
      </c>
      <c r="K10293" s="1">
        <v>3.2844959999999999E-5</v>
      </c>
      <c r="L10293" s="1">
        <v>9.0450469999999995E-5</v>
      </c>
      <c r="M10293" s="1">
        <v>5.7311180000000003E-3</v>
      </c>
      <c r="N10293" s="1">
        <v>4.3223049999999996E-6</v>
      </c>
      <c r="O10293" s="1">
        <v>3.9765206000000001E-6</v>
      </c>
      <c r="P10293" s="1">
        <v>6.4484910000000002E-8</v>
      </c>
      <c r="Q10293" s="1">
        <v>4.7747716744000701E-8</v>
      </c>
      <c r="R10293" s="1">
        <v>189.8</v>
      </c>
      <c r="S10293" s="1">
        <v>36.5</v>
      </c>
      <c r="T10293" s="1">
        <v>0.13</v>
      </c>
      <c r="U10293" s="1">
        <v>5365.5</v>
      </c>
      <c r="V10293" s="1">
        <f t="shared" si="641"/>
        <v>0.57268057693852803</v>
      </c>
      <c r="W10293" s="1">
        <f t="shared" si="642"/>
        <v>5.581992252369238</v>
      </c>
      <c r="X10293" s="1">
        <f t="shared" si="643"/>
        <v>280.76923076923077</v>
      </c>
    </row>
    <row r="10294" spans="1:24" hidden="1" x14ac:dyDescent="0.3">
      <c r="A10294" s="18" t="str">
        <f t="shared" si="640"/>
        <v>OFF - Military - Generator (Military)_1995_300</v>
      </c>
      <c r="B10294" s="1" t="s">
        <v>40</v>
      </c>
      <c r="C10294" s="1">
        <v>2020</v>
      </c>
      <c r="D10294" s="1" t="s">
        <v>188</v>
      </c>
      <c r="E10294" s="1">
        <v>1995</v>
      </c>
      <c r="F10294" s="1">
        <v>300</v>
      </c>
      <c r="G10294" s="1" t="s">
        <v>5</v>
      </c>
      <c r="H10294" s="1">
        <v>3.1266819444444401E-6</v>
      </c>
      <c r="I10294" s="1">
        <v>3.72100991735537E-6</v>
      </c>
      <c r="J10294" s="1">
        <v>4.5024219999999996E-6</v>
      </c>
      <c r="K10294" s="1">
        <v>1.3170289999999999E-5</v>
      </c>
      <c r="L10294" s="1">
        <v>3.6269159999999999E-5</v>
      </c>
      <c r="M10294" s="1">
        <v>2.2980840000000002E-3</v>
      </c>
      <c r="N10294" s="1">
        <v>1.7331739999999999E-6</v>
      </c>
      <c r="O10294" s="1">
        <v>1.5945200799999999E-6</v>
      </c>
      <c r="P10294" s="1">
        <v>2.585739E-8</v>
      </c>
      <c r="Q10294" s="1">
        <v>1.9282731762000301E-8</v>
      </c>
      <c r="R10294" s="1">
        <v>76.649999999999906</v>
      </c>
      <c r="S10294" s="1">
        <v>10.95</v>
      </c>
      <c r="T10294" s="1">
        <v>0.03</v>
      </c>
      <c r="U10294" s="1">
        <v>2441.85</v>
      </c>
      <c r="V10294" s="1">
        <f t="shared" si="641"/>
        <v>0.50458048048033677</v>
      </c>
      <c r="W10294" s="1">
        <f t="shared" si="642"/>
        <v>4.9182105358173995</v>
      </c>
      <c r="X10294" s="1">
        <f t="shared" si="643"/>
        <v>365</v>
      </c>
    </row>
    <row r="10295" spans="1:24" hidden="1" x14ac:dyDescent="0.3">
      <c r="A10295" s="18" t="str">
        <f t="shared" si="640"/>
        <v>OFF - Military - Generator (Military)_1995_600</v>
      </c>
      <c r="B10295" s="1" t="s">
        <v>40</v>
      </c>
      <c r="C10295" s="1">
        <v>2020</v>
      </c>
      <c r="D10295" s="1" t="s">
        <v>188</v>
      </c>
      <c r="E10295" s="1">
        <v>1995</v>
      </c>
      <c r="F10295" s="1">
        <v>600</v>
      </c>
      <c r="G10295" s="1" t="s">
        <v>5</v>
      </c>
      <c r="H10295" s="1">
        <v>1.84895138888888E-6</v>
      </c>
      <c r="I10295" s="1">
        <v>2.2004049586776798E-6</v>
      </c>
      <c r="J10295" s="1">
        <v>2.6624900000000001E-6</v>
      </c>
      <c r="K10295" s="1">
        <v>7.9787200000000001E-6</v>
      </c>
      <c r="L10295" s="1">
        <v>2.1972370000000001E-5</v>
      </c>
      <c r="M10295" s="1">
        <v>1.454562E-3</v>
      </c>
      <c r="N10295" s="1">
        <v>9.9063600000000003E-7</v>
      </c>
      <c r="O10295" s="1">
        <v>9.1138511999999999E-7</v>
      </c>
      <c r="P10295" s="1">
        <v>1.4276999999999999E-8</v>
      </c>
      <c r="Q10295" s="1">
        <v>1.1936929186000101E-8</v>
      </c>
      <c r="R10295" s="1">
        <v>47.45</v>
      </c>
      <c r="S10295" s="1">
        <v>3.65</v>
      </c>
      <c r="T10295" s="1">
        <v>0.01</v>
      </c>
      <c r="U10295" s="1">
        <v>1270.2</v>
      </c>
      <c r="V10295" s="1">
        <f t="shared" si="641"/>
        <v>0.57361316101514992</v>
      </c>
      <c r="W10295" s="1">
        <f t="shared" si="642"/>
        <v>5.7278732085154598</v>
      </c>
      <c r="X10295" s="1">
        <f t="shared" si="643"/>
        <v>365</v>
      </c>
    </row>
    <row r="10296" spans="1:24" hidden="1" x14ac:dyDescent="0.3">
      <c r="A10296" s="18" t="str">
        <f t="shared" si="640"/>
        <v>OFF - Military - Generator (Military)_1995_750</v>
      </c>
      <c r="B10296" s="1" t="s">
        <v>40</v>
      </c>
      <c r="C10296" s="1">
        <v>2020</v>
      </c>
      <c r="D10296" s="1" t="s">
        <v>188</v>
      </c>
      <c r="E10296" s="1">
        <v>1995</v>
      </c>
      <c r="F10296" s="1">
        <v>750</v>
      </c>
      <c r="G10296" s="1" t="s">
        <v>5</v>
      </c>
      <c r="H10296" s="1">
        <v>9.78213194444444E-8</v>
      </c>
      <c r="I10296" s="1">
        <v>1.1641545454545401E-7</v>
      </c>
      <c r="J10296" s="1">
        <v>1.4086270000000001E-7</v>
      </c>
      <c r="K10296" s="1">
        <v>4.22125E-7</v>
      </c>
      <c r="L10296" s="1">
        <v>1.1624779999999999E-6</v>
      </c>
      <c r="M10296" s="1">
        <v>7.6955579999999997E-5</v>
      </c>
      <c r="N10296" s="1">
        <v>5.2410930000000003E-8</v>
      </c>
      <c r="O10296" s="1">
        <v>4.82180556E-8</v>
      </c>
      <c r="P10296" s="1">
        <v>7.7376710000000001E-10</v>
      </c>
      <c r="Q10296" s="1">
        <v>9.1822532200001496E-10</v>
      </c>
      <c r="R10296" s="1">
        <v>3.65</v>
      </c>
      <c r="S10296" s="1">
        <v>0</v>
      </c>
      <c r="T10296" s="1">
        <v>0</v>
      </c>
      <c r="U10296" s="1">
        <v>0</v>
      </c>
      <c r="V10296" s="1">
        <f t="shared" si="641"/>
        <v>0</v>
      </c>
      <c r="W10296" s="1">
        <f t="shared" si="642"/>
        <v>0</v>
      </c>
      <c r="X10296" s="1" t="e">
        <f t="shared" si="643"/>
        <v>#DIV/0!</v>
      </c>
    </row>
    <row r="10297" spans="1:24" hidden="1" x14ac:dyDescent="0.3">
      <c r="A10297" s="18" t="str">
        <f t="shared" si="640"/>
        <v>OFF - Military - Generator (Military)_1996_50</v>
      </c>
      <c r="B10297" s="1" t="s">
        <v>40</v>
      </c>
      <c r="C10297" s="1">
        <v>2020</v>
      </c>
      <c r="D10297" s="1" t="s">
        <v>188</v>
      </c>
      <c r="E10297" s="1">
        <v>1996</v>
      </c>
      <c r="F10297" s="1">
        <v>50</v>
      </c>
      <c r="G10297" s="1" t="s">
        <v>5</v>
      </c>
      <c r="H10297" s="1">
        <v>4.7428083333333302E-7</v>
      </c>
      <c r="I10297" s="1">
        <v>5.6443338842975205E-7</v>
      </c>
      <c r="J10297" s="1">
        <v>6.829644E-7</v>
      </c>
      <c r="K10297" s="1">
        <v>1.425187E-6</v>
      </c>
      <c r="L10297" s="1">
        <v>1.150523E-6</v>
      </c>
      <c r="M10297" s="1">
        <v>9.1543800000000003E-5</v>
      </c>
      <c r="N10297" s="1">
        <v>1.393792E-7</v>
      </c>
      <c r="O10297" s="1">
        <v>1.2822886400000001E-7</v>
      </c>
      <c r="P10297" s="1">
        <v>1.183433E-9</v>
      </c>
      <c r="Q10297" s="1">
        <v>9.1822532200001496E-10</v>
      </c>
      <c r="R10297" s="1">
        <v>3.65</v>
      </c>
      <c r="S10297" s="1">
        <v>3.65</v>
      </c>
      <c r="T10297" s="1">
        <v>0.01</v>
      </c>
      <c r="U10297" s="1">
        <v>138.69999999999999</v>
      </c>
      <c r="V10297" s="1">
        <f t="shared" si="641"/>
        <v>1.3474877808683257</v>
      </c>
      <c r="W10297" s="1">
        <f t="shared" si="642"/>
        <v>2.7466760753132107</v>
      </c>
      <c r="X10297" s="1">
        <f t="shared" si="643"/>
        <v>365</v>
      </c>
    </row>
    <row r="10298" spans="1:24" hidden="1" x14ac:dyDescent="0.3">
      <c r="A10298" s="18" t="str">
        <f t="shared" si="640"/>
        <v>OFF - Military - Generator (Military)_1996_100</v>
      </c>
      <c r="B10298" s="1" t="s">
        <v>40</v>
      </c>
      <c r="C10298" s="1">
        <v>2020</v>
      </c>
      <c r="D10298" s="1" t="s">
        <v>188</v>
      </c>
      <c r="E10298" s="1">
        <v>1996</v>
      </c>
      <c r="F10298" s="1">
        <v>100</v>
      </c>
      <c r="G10298" s="1" t="s">
        <v>5</v>
      </c>
      <c r="H10298" s="1">
        <v>9.7536944444444399E-6</v>
      </c>
      <c r="I10298" s="1">
        <v>1.1607702479338801E-5</v>
      </c>
      <c r="J10298" s="1">
        <v>1.4045320000000001E-5</v>
      </c>
      <c r="K10298" s="1">
        <v>3.6623589999999999E-5</v>
      </c>
      <c r="L10298" s="1">
        <v>8.3597419999999995E-5</v>
      </c>
      <c r="M10298" s="1">
        <v>4.9765520000000004E-3</v>
      </c>
      <c r="N10298" s="1">
        <v>6.724257E-6</v>
      </c>
      <c r="O10298" s="1">
        <v>6.1863164399999999E-6</v>
      </c>
      <c r="P10298" s="1">
        <v>5.8377509999999998E-8</v>
      </c>
      <c r="Q10298" s="1">
        <v>4.2238364812000698E-8</v>
      </c>
      <c r="R10298" s="1">
        <v>167.9</v>
      </c>
      <c r="S10298" s="1">
        <v>58.4</v>
      </c>
      <c r="T10298" s="1">
        <v>0.19</v>
      </c>
      <c r="U10298" s="1">
        <v>4847.2</v>
      </c>
      <c r="V10298" s="1">
        <f t="shared" si="641"/>
        <v>0.79294657799068724</v>
      </c>
      <c r="W10298" s="1">
        <f t="shared" si="642"/>
        <v>5.7107156421212952</v>
      </c>
      <c r="X10298" s="1">
        <f t="shared" si="643"/>
        <v>307.36842105263156</v>
      </c>
    </row>
    <row r="10299" spans="1:24" hidden="1" x14ac:dyDescent="0.3">
      <c r="A10299" s="18" t="str">
        <f t="shared" si="640"/>
        <v>OFF - Military - Generator (Military)_1996_175</v>
      </c>
      <c r="B10299" s="1" t="s">
        <v>40</v>
      </c>
      <c r="C10299" s="1">
        <v>2020</v>
      </c>
      <c r="D10299" s="1" t="s">
        <v>188</v>
      </c>
      <c r="E10299" s="1">
        <v>1996</v>
      </c>
      <c r="F10299" s="1">
        <v>175</v>
      </c>
      <c r="G10299" s="1" t="s">
        <v>5</v>
      </c>
      <c r="H10299" s="1">
        <v>9.5555833333333304E-6</v>
      </c>
      <c r="I10299" s="1">
        <v>1.13719338842975E-5</v>
      </c>
      <c r="J10299" s="1">
        <v>1.376004E-5</v>
      </c>
      <c r="K10299" s="1">
        <v>4.039797E-5</v>
      </c>
      <c r="L10299" s="1">
        <v>1.113285E-4</v>
      </c>
      <c r="M10299" s="1">
        <v>7.0957090000000004E-3</v>
      </c>
      <c r="N10299" s="1">
        <v>5.2770200000000002E-6</v>
      </c>
      <c r="O10299" s="1">
        <v>4.8548583999999998E-6</v>
      </c>
      <c r="P10299" s="1">
        <v>7.9838909999999996E-8</v>
      </c>
      <c r="Q10299" s="1">
        <v>5.9684645930000901E-8</v>
      </c>
      <c r="R10299" s="1">
        <v>237.25</v>
      </c>
      <c r="S10299" s="1">
        <v>47.45</v>
      </c>
      <c r="T10299" s="1">
        <v>0.16</v>
      </c>
      <c r="U10299" s="1">
        <v>6975.15</v>
      </c>
      <c r="V10299" s="1">
        <f t="shared" si="641"/>
        <v>0.53984536285314588</v>
      </c>
      <c r="W10299" s="1">
        <f t="shared" si="642"/>
        <v>5.284956375043957</v>
      </c>
      <c r="X10299" s="1">
        <f t="shared" si="643"/>
        <v>296.5625</v>
      </c>
    </row>
    <row r="10300" spans="1:24" hidden="1" x14ac:dyDescent="0.3">
      <c r="A10300" s="18" t="str">
        <f t="shared" si="640"/>
        <v>OFF - Military - Generator (Military)_1996_300</v>
      </c>
      <c r="B10300" s="1" t="s">
        <v>40</v>
      </c>
      <c r="C10300" s="1">
        <v>2020</v>
      </c>
      <c r="D10300" s="1" t="s">
        <v>188</v>
      </c>
      <c r="E10300" s="1">
        <v>1996</v>
      </c>
      <c r="F10300" s="1">
        <v>300</v>
      </c>
      <c r="G10300" s="1" t="s">
        <v>5</v>
      </c>
      <c r="H10300" s="1">
        <v>1.80238333333333E-6</v>
      </c>
      <c r="I10300" s="1">
        <v>2.1449851239669399E-6</v>
      </c>
      <c r="J10300" s="1">
        <v>2.5954320000000002E-6</v>
      </c>
      <c r="K10300" s="1">
        <v>5.5185480000000002E-6</v>
      </c>
      <c r="L10300" s="1">
        <v>3.4825810000000002E-5</v>
      </c>
      <c r="M10300" s="1">
        <v>2.8452629999999998E-3</v>
      </c>
      <c r="N10300" s="1">
        <v>8.3991090000000004E-7</v>
      </c>
      <c r="O10300" s="1">
        <v>7.7271802799999999E-7</v>
      </c>
      <c r="P10300" s="1">
        <v>3.201409E-8</v>
      </c>
      <c r="Q10300" s="1">
        <v>2.3873858372000301E-8</v>
      </c>
      <c r="R10300" s="1">
        <v>94.9</v>
      </c>
      <c r="S10300" s="1">
        <v>10.95</v>
      </c>
      <c r="T10300" s="1">
        <v>0.04</v>
      </c>
      <c r="U10300" s="1">
        <v>2441.85</v>
      </c>
      <c r="V10300" s="1">
        <f t="shared" si="641"/>
        <v>0.29086663258442691</v>
      </c>
      <c r="W10300" s="1">
        <f t="shared" si="642"/>
        <v>4.7224878012166522</v>
      </c>
      <c r="X10300" s="1">
        <f t="shared" si="643"/>
        <v>273.75</v>
      </c>
    </row>
    <row r="10301" spans="1:24" hidden="1" x14ac:dyDescent="0.3">
      <c r="A10301" s="18" t="str">
        <f t="shared" si="640"/>
        <v>OFF - Military - Generator (Military)_1996_600</v>
      </c>
      <c r="B10301" s="1" t="s">
        <v>40</v>
      </c>
      <c r="C10301" s="1">
        <v>2020</v>
      </c>
      <c r="D10301" s="1" t="s">
        <v>188</v>
      </c>
      <c r="E10301" s="1">
        <v>1996</v>
      </c>
      <c r="F10301" s="1">
        <v>600</v>
      </c>
      <c r="G10301" s="1" t="s">
        <v>5</v>
      </c>
      <c r="H10301" s="1">
        <v>1.06934375E-6</v>
      </c>
      <c r="I10301" s="1">
        <v>1.2726074380165201E-6</v>
      </c>
      <c r="J10301" s="1">
        <v>1.5398550000000001E-6</v>
      </c>
      <c r="K10301" s="1">
        <v>3.3479600000000001E-6</v>
      </c>
      <c r="L10301" s="1">
        <v>2.1119049999999999E-5</v>
      </c>
      <c r="M10301" s="1">
        <v>1.8008950000000001E-3</v>
      </c>
      <c r="N10301" s="1">
        <v>5.3161740000000004E-7</v>
      </c>
      <c r="O10301" s="1">
        <v>4.8908800800000002E-7</v>
      </c>
      <c r="P10301" s="1">
        <v>1.7676370000000001E-8</v>
      </c>
      <c r="Q10301" s="1">
        <v>1.46916051520002E-8</v>
      </c>
      <c r="R10301" s="1">
        <v>58.4</v>
      </c>
      <c r="S10301" s="1">
        <v>3.65</v>
      </c>
      <c r="T10301" s="1">
        <v>0.02</v>
      </c>
      <c r="U10301" s="1">
        <v>1270.2</v>
      </c>
      <c r="V10301" s="1">
        <f t="shared" si="641"/>
        <v>0.33175001372962148</v>
      </c>
      <c r="W10301" s="1">
        <f t="shared" si="642"/>
        <v>5.5054252538209765</v>
      </c>
      <c r="X10301" s="1">
        <f t="shared" si="643"/>
        <v>182.5</v>
      </c>
    </row>
    <row r="10302" spans="1:24" hidden="1" x14ac:dyDescent="0.3">
      <c r="A10302" s="18" t="str">
        <f t="shared" si="640"/>
        <v>OFF - Military - Generator (Military)_1996_750</v>
      </c>
      <c r="B10302" s="1" t="s">
        <v>40</v>
      </c>
      <c r="C10302" s="1">
        <v>2020</v>
      </c>
      <c r="D10302" s="1" t="s">
        <v>188</v>
      </c>
      <c r="E10302" s="1">
        <v>1996</v>
      </c>
      <c r="F10302" s="1">
        <v>750</v>
      </c>
      <c r="G10302" s="1" t="s">
        <v>5</v>
      </c>
      <c r="H10302" s="1">
        <v>5.6575083333333298E-8</v>
      </c>
      <c r="I10302" s="1">
        <v>6.7329024793388406E-8</v>
      </c>
      <c r="J10302" s="1">
        <v>8.1468119999999997E-8</v>
      </c>
      <c r="K10302" s="1">
        <v>1.7712839999999999E-7</v>
      </c>
      <c r="L10302" s="1">
        <v>1.1173319999999999E-6</v>
      </c>
      <c r="M10302" s="1">
        <v>9.5278800000000007E-5</v>
      </c>
      <c r="N10302" s="1">
        <v>2.8125940000000001E-8</v>
      </c>
      <c r="O10302" s="1">
        <v>2.5875864799999999E-8</v>
      </c>
      <c r="P10302" s="1">
        <v>9.5800210000000005E-10</v>
      </c>
      <c r="Q10302" s="1">
        <v>9.1822532200001496E-10</v>
      </c>
      <c r="R10302" s="1">
        <v>3.65</v>
      </c>
      <c r="S10302" s="1">
        <v>0</v>
      </c>
      <c r="T10302" s="1">
        <v>0</v>
      </c>
      <c r="U10302" s="1">
        <v>0</v>
      </c>
      <c r="V10302" s="1">
        <f t="shared" si="641"/>
        <v>0</v>
      </c>
      <c r="W10302" s="1">
        <f t="shared" si="642"/>
        <v>0</v>
      </c>
      <c r="X10302" s="1" t="e">
        <f t="shared" si="643"/>
        <v>#DIV/0!</v>
      </c>
    </row>
    <row r="10303" spans="1:24" hidden="1" x14ac:dyDescent="0.3">
      <c r="A10303" s="18" t="str">
        <f t="shared" si="640"/>
        <v>OFF - Military - Generator (Military)_1997_50</v>
      </c>
      <c r="B10303" s="1" t="s">
        <v>40</v>
      </c>
      <c r="C10303" s="1">
        <v>2020</v>
      </c>
      <c r="D10303" s="1" t="s">
        <v>188</v>
      </c>
      <c r="E10303" s="1">
        <v>1997</v>
      </c>
      <c r="F10303" s="1">
        <v>50</v>
      </c>
      <c r="G10303" s="1" t="s">
        <v>5</v>
      </c>
      <c r="H10303" s="1">
        <v>5.4547756944444397E-7</v>
      </c>
      <c r="I10303" s="1">
        <v>6.4916338842975204E-7</v>
      </c>
      <c r="J10303" s="1">
        <v>7.854877E-7</v>
      </c>
      <c r="K10303" s="1">
        <v>1.6427730000000001E-6</v>
      </c>
      <c r="L10303" s="1">
        <v>1.34417E-6</v>
      </c>
      <c r="M10303" s="1">
        <v>1.07388E-4</v>
      </c>
      <c r="N10303" s="1">
        <v>1.6109849999999999E-7</v>
      </c>
      <c r="O10303" s="1">
        <v>1.4821062E-7</v>
      </c>
      <c r="P10303" s="1">
        <v>1.388259E-9</v>
      </c>
      <c r="Q10303" s="1">
        <v>9.1822532200001496E-10</v>
      </c>
      <c r="R10303" s="1">
        <v>3.65</v>
      </c>
      <c r="S10303" s="1">
        <v>3.65</v>
      </c>
      <c r="T10303" s="1">
        <v>0.01</v>
      </c>
      <c r="U10303" s="1">
        <v>138.69999999999999</v>
      </c>
      <c r="V10303" s="1">
        <f t="shared" si="641"/>
        <v>1.5497661046056939</v>
      </c>
      <c r="W10303" s="1">
        <f t="shared" si="642"/>
        <v>3.208975031488948</v>
      </c>
      <c r="X10303" s="1">
        <f t="shared" si="643"/>
        <v>365</v>
      </c>
    </row>
    <row r="10304" spans="1:24" hidden="1" x14ac:dyDescent="0.3">
      <c r="A10304" s="18" t="str">
        <f t="shared" si="640"/>
        <v>OFF - Military - Generator (Military)_1997_100</v>
      </c>
      <c r="B10304" s="1" t="s">
        <v>40</v>
      </c>
      <c r="C10304" s="1">
        <v>2020</v>
      </c>
      <c r="D10304" s="1" t="s">
        <v>188</v>
      </c>
      <c r="E10304" s="1">
        <v>1997</v>
      </c>
      <c r="F10304" s="1">
        <v>100</v>
      </c>
      <c r="G10304" s="1" t="s">
        <v>5</v>
      </c>
      <c r="H10304" s="1">
        <v>1.13239652777777E-5</v>
      </c>
      <c r="I10304" s="1">
        <v>1.3476454545454499E-5</v>
      </c>
      <c r="J10304" s="1">
        <v>1.6306510000000001E-5</v>
      </c>
      <c r="K10304" s="1">
        <v>4.2677930000000002E-5</v>
      </c>
      <c r="L10304" s="1">
        <v>9.7487440000000001E-5</v>
      </c>
      <c r="M10304" s="1">
        <v>5.8378889999999998E-3</v>
      </c>
      <c r="N10304" s="1">
        <v>7.7766990000000002E-6</v>
      </c>
      <c r="O10304" s="1">
        <v>7.15456308E-6</v>
      </c>
      <c r="P10304" s="1">
        <v>6.8481439999999998E-8</v>
      </c>
      <c r="Q10304" s="1">
        <v>4.9584167388000799E-8</v>
      </c>
      <c r="R10304" s="1">
        <v>197.1</v>
      </c>
      <c r="S10304" s="1">
        <v>69.349999999999994</v>
      </c>
      <c r="T10304" s="1">
        <v>0.23</v>
      </c>
      <c r="U10304" s="1">
        <v>5756.05</v>
      </c>
      <c r="V10304" s="1">
        <f t="shared" si="641"/>
        <v>0.77524628490424596</v>
      </c>
      <c r="W10304" s="1">
        <f t="shared" si="642"/>
        <v>5.6080607425279387</v>
      </c>
      <c r="X10304" s="1">
        <f t="shared" si="643"/>
        <v>301.52173913043475</v>
      </c>
    </row>
    <row r="10305" spans="1:24" hidden="1" x14ac:dyDescent="0.3">
      <c r="A10305" s="18" t="str">
        <f t="shared" si="640"/>
        <v>OFF - Military - Generator (Military)_1997_175</v>
      </c>
      <c r="B10305" s="1" t="s">
        <v>40</v>
      </c>
      <c r="C10305" s="1">
        <v>2020</v>
      </c>
      <c r="D10305" s="1" t="s">
        <v>188</v>
      </c>
      <c r="E10305" s="1">
        <v>1997</v>
      </c>
      <c r="F10305" s="1">
        <v>175</v>
      </c>
      <c r="G10305" s="1" t="s">
        <v>5</v>
      </c>
      <c r="H10305" s="1">
        <v>1.1093840277777701E-5</v>
      </c>
      <c r="I10305" s="1">
        <v>1.3202586776859499E-5</v>
      </c>
      <c r="J10305" s="1">
        <v>1.5975130000000001E-5</v>
      </c>
      <c r="K10305" s="1">
        <v>4.7076280000000001E-5</v>
      </c>
      <c r="L10305" s="1">
        <v>1.11804E-4</v>
      </c>
      <c r="M10305" s="1">
        <v>8.3238270000000007E-3</v>
      </c>
      <c r="N10305" s="1">
        <v>6.7811579999999997E-6</v>
      </c>
      <c r="O10305" s="1">
        <v>6.2386653599999998E-6</v>
      </c>
      <c r="P10305" s="1">
        <v>9.3657329999999995E-8</v>
      </c>
      <c r="Q10305" s="1">
        <v>6.9785124472001102E-8</v>
      </c>
      <c r="R10305" s="1">
        <v>277.39999999999998</v>
      </c>
      <c r="S10305" s="1">
        <v>54.75</v>
      </c>
      <c r="T10305" s="1">
        <v>0.18</v>
      </c>
      <c r="U10305" s="1">
        <v>8048.25</v>
      </c>
      <c r="V10305" s="1">
        <f t="shared" si="641"/>
        <v>0.54318300464819602</v>
      </c>
      <c r="W10305" s="1">
        <f t="shared" si="642"/>
        <v>4.5998586245333328</v>
      </c>
      <c r="X10305" s="1">
        <f t="shared" si="643"/>
        <v>304.16666666666669</v>
      </c>
    </row>
    <row r="10306" spans="1:24" hidden="1" x14ac:dyDescent="0.3">
      <c r="A10306" s="18" t="str">
        <f t="shared" si="640"/>
        <v>OFF - Military - Generator (Military)_1997_300</v>
      </c>
      <c r="B10306" s="1" t="s">
        <v>40</v>
      </c>
      <c r="C10306" s="1">
        <v>2020</v>
      </c>
      <c r="D10306" s="1" t="s">
        <v>188</v>
      </c>
      <c r="E10306" s="1">
        <v>1997</v>
      </c>
      <c r="F10306" s="1">
        <v>300</v>
      </c>
      <c r="G10306" s="1" t="s">
        <v>5</v>
      </c>
      <c r="H10306" s="1">
        <v>2.0925548611111101E-6</v>
      </c>
      <c r="I10306" s="1">
        <v>2.4903132231404901E-6</v>
      </c>
      <c r="J10306" s="1">
        <v>3.0132790000000001E-6</v>
      </c>
      <c r="K10306" s="1">
        <v>6.4308719999999998E-6</v>
      </c>
      <c r="L10306" s="1">
        <v>4.061118E-5</v>
      </c>
      <c r="M10306" s="1">
        <v>3.3377150000000002E-3</v>
      </c>
      <c r="N10306" s="1">
        <v>9.7406080000000002E-7</v>
      </c>
      <c r="O10306" s="1">
        <v>8.96135936E-7</v>
      </c>
      <c r="P10306" s="1">
        <v>3.7555020000000001E-8</v>
      </c>
      <c r="Q10306" s="1">
        <v>2.7546759660000401E-8</v>
      </c>
      <c r="R10306" s="1">
        <v>109.5</v>
      </c>
      <c r="S10306" s="1">
        <v>14.6</v>
      </c>
      <c r="T10306" s="1">
        <v>0.05</v>
      </c>
      <c r="U10306" s="1">
        <v>3255.8</v>
      </c>
      <c r="V10306" s="1">
        <f t="shared" si="641"/>
        <v>0.2532706450508147</v>
      </c>
      <c r="W10306" s="1">
        <f t="shared" si="642"/>
        <v>4.1302514315463226</v>
      </c>
      <c r="X10306" s="1">
        <f t="shared" si="643"/>
        <v>292</v>
      </c>
    </row>
    <row r="10307" spans="1:24" hidden="1" x14ac:dyDescent="0.3">
      <c r="A10307" s="18" t="str">
        <f t="shared" si="640"/>
        <v>OFF - Military - Generator (Military)_1997_600</v>
      </c>
      <c r="B10307" s="1" t="s">
        <v>40</v>
      </c>
      <c r="C10307" s="1">
        <v>2020</v>
      </c>
      <c r="D10307" s="1" t="s">
        <v>188</v>
      </c>
      <c r="E10307" s="1">
        <v>1997</v>
      </c>
      <c r="F10307" s="1">
        <v>600</v>
      </c>
      <c r="G10307" s="1" t="s">
        <v>5</v>
      </c>
      <c r="H10307" s="1">
        <v>1.2439916666666599E-6</v>
      </c>
      <c r="I10307" s="1">
        <v>1.48045289256198E-6</v>
      </c>
      <c r="J10307" s="1">
        <v>1.791348E-6</v>
      </c>
      <c r="K10307" s="1">
        <v>3.9071250000000003E-6</v>
      </c>
      <c r="L10307" s="1">
        <v>2.4664369999999998E-5</v>
      </c>
      <c r="M10307" s="1">
        <v>2.1125919999999999E-3</v>
      </c>
      <c r="N10307" s="1">
        <v>6.165276E-7</v>
      </c>
      <c r="O10307" s="1">
        <v>5.6720539200000002E-7</v>
      </c>
      <c r="P10307" s="1">
        <v>2.0735780000000001E-8</v>
      </c>
      <c r="Q10307" s="1">
        <v>1.7446281118000199E-8</v>
      </c>
      <c r="R10307" s="1">
        <v>69.349999999999994</v>
      </c>
      <c r="S10307" s="1">
        <v>7.3</v>
      </c>
      <c r="T10307" s="1">
        <v>0.02</v>
      </c>
      <c r="U10307" s="1">
        <v>2540.4</v>
      </c>
      <c r="V10307" s="1">
        <f t="shared" si="641"/>
        <v>0.19296613109498384</v>
      </c>
      <c r="W10307" s="1">
        <f t="shared" si="642"/>
        <v>3.2148189778324423</v>
      </c>
      <c r="X10307" s="1">
        <f t="shared" si="643"/>
        <v>365</v>
      </c>
    </row>
    <row r="10308" spans="1:24" hidden="1" x14ac:dyDescent="0.3">
      <c r="A10308" s="18" t="str">
        <f t="shared" si="640"/>
        <v>OFF - Military - Generator (Military)_1997_750</v>
      </c>
      <c r="B10308" s="1" t="s">
        <v>40</v>
      </c>
      <c r="C10308" s="1">
        <v>2020</v>
      </c>
      <c r="D10308" s="1" t="s">
        <v>188</v>
      </c>
      <c r="E10308" s="1">
        <v>1997</v>
      </c>
      <c r="F10308" s="1">
        <v>750</v>
      </c>
      <c r="G10308" s="1" t="s">
        <v>5</v>
      </c>
      <c r="H10308" s="1">
        <v>6.5815076388888902E-8</v>
      </c>
      <c r="I10308" s="1">
        <v>7.8325380165289199E-8</v>
      </c>
      <c r="J10308" s="1">
        <v>9.4773710000000006E-8</v>
      </c>
      <c r="K10308" s="1">
        <v>2.0671179999999999E-7</v>
      </c>
      <c r="L10308" s="1">
        <v>1.304902E-6</v>
      </c>
      <c r="M10308" s="1">
        <v>1.1176959999999999E-4</v>
      </c>
      <c r="N10308" s="1">
        <v>3.2618230000000002E-8</v>
      </c>
      <c r="O10308" s="1">
        <v>3.0008771600000001E-8</v>
      </c>
      <c r="P10308" s="1">
        <v>1.1238120000000001E-9</v>
      </c>
      <c r="Q10308" s="1">
        <v>9.1822532200001496E-10</v>
      </c>
      <c r="R10308" s="1">
        <v>3.65</v>
      </c>
      <c r="S10308" s="1">
        <v>0</v>
      </c>
      <c r="T10308" s="1">
        <v>0</v>
      </c>
      <c r="U10308" s="1">
        <v>0</v>
      </c>
      <c r="V10308" s="1">
        <f t="shared" si="641"/>
        <v>0</v>
      </c>
      <c r="W10308" s="1">
        <f t="shared" si="642"/>
        <v>0</v>
      </c>
      <c r="X10308" s="1" t="e">
        <f t="shared" si="643"/>
        <v>#DIV/0!</v>
      </c>
    </row>
    <row r="10309" spans="1:24" hidden="1" x14ac:dyDescent="0.3">
      <c r="A10309" s="18" t="str">
        <f t="shared" si="640"/>
        <v>OFF - Military - Generator (Military)_1998_50</v>
      </c>
      <c r="B10309" s="1" t="s">
        <v>40</v>
      </c>
      <c r="C10309" s="1">
        <v>2020</v>
      </c>
      <c r="D10309" s="1" t="s">
        <v>188</v>
      </c>
      <c r="E10309" s="1">
        <v>1998</v>
      </c>
      <c r="F10309" s="1">
        <v>50</v>
      </c>
      <c r="G10309" s="1" t="s">
        <v>5</v>
      </c>
      <c r="H10309" s="1">
        <v>6.0469312499999995E-7</v>
      </c>
      <c r="I10309" s="1">
        <v>7.1963479338842905E-7</v>
      </c>
      <c r="J10309" s="1">
        <v>8.7075810000000004E-7</v>
      </c>
      <c r="K10309" s="1">
        <v>1.8253130000000001E-6</v>
      </c>
      <c r="L10309" s="1">
        <v>1.514244E-6</v>
      </c>
      <c r="M10309" s="1">
        <v>1.214709E-4</v>
      </c>
      <c r="N10309" s="1">
        <v>1.7950580000000001E-7</v>
      </c>
      <c r="O10309" s="1">
        <v>1.6514533599999999E-7</v>
      </c>
      <c r="P10309" s="1">
        <v>1.570316E-9</v>
      </c>
      <c r="Q10309" s="1">
        <v>9.1822532200001496E-10</v>
      </c>
      <c r="R10309" s="1">
        <v>3.65</v>
      </c>
      <c r="S10309" s="1">
        <v>3.65</v>
      </c>
      <c r="T10309" s="1">
        <v>0.01</v>
      </c>
      <c r="U10309" s="1">
        <v>138.69999999999999</v>
      </c>
      <c r="V10309" s="1">
        <f t="shared" si="641"/>
        <v>1.7180044814079891</v>
      </c>
      <c r="W10309" s="1">
        <f t="shared" si="642"/>
        <v>3.6149974985172633</v>
      </c>
      <c r="X10309" s="1">
        <f t="shared" si="643"/>
        <v>365</v>
      </c>
    </row>
    <row r="10310" spans="1:24" hidden="1" x14ac:dyDescent="0.3">
      <c r="A10310" s="18" t="str">
        <f t="shared" si="640"/>
        <v>OFF - Military - Generator (Military)_1998_100</v>
      </c>
      <c r="B10310" s="1" t="s">
        <v>40</v>
      </c>
      <c r="C10310" s="1">
        <v>2020</v>
      </c>
      <c r="D10310" s="1" t="s">
        <v>188</v>
      </c>
      <c r="E10310" s="1">
        <v>1998</v>
      </c>
      <c r="F10310" s="1">
        <v>100</v>
      </c>
      <c r="G10310" s="1" t="s">
        <v>5</v>
      </c>
      <c r="H10310" s="1">
        <v>1.2675624999999999E-5</v>
      </c>
      <c r="I10310" s="1">
        <v>1.5085041322314E-5</v>
      </c>
      <c r="J10310" s="1">
        <v>1.8252899999999999E-5</v>
      </c>
      <c r="K10310" s="1">
        <v>4.7952920000000001E-5</v>
      </c>
      <c r="L10310" s="1">
        <v>8.8167739999999996E-5</v>
      </c>
      <c r="M10310" s="1">
        <v>6.6034650000000002E-3</v>
      </c>
      <c r="N10310" s="1">
        <v>9.6339249999999994E-6</v>
      </c>
      <c r="O10310" s="1">
        <v>8.8632110000000002E-6</v>
      </c>
      <c r="P10310" s="1">
        <v>7.7462039999999995E-8</v>
      </c>
      <c r="Q10310" s="1">
        <v>5.6011744642000903E-8</v>
      </c>
      <c r="R10310" s="1">
        <v>222.65</v>
      </c>
      <c r="S10310" s="1">
        <v>76.649999999999906</v>
      </c>
      <c r="T10310" s="1">
        <v>0.26</v>
      </c>
      <c r="U10310" s="1">
        <v>6361.95</v>
      </c>
      <c r="V10310" s="1">
        <f t="shared" si="641"/>
        <v>0.78513593171960305</v>
      </c>
      <c r="W10310" s="1">
        <f t="shared" si="642"/>
        <v>4.5888943366774289</v>
      </c>
      <c r="X10310" s="1">
        <f t="shared" si="643"/>
        <v>294.80769230769192</v>
      </c>
    </row>
    <row r="10311" spans="1:24" hidden="1" x14ac:dyDescent="0.3">
      <c r="A10311" s="18" t="str">
        <f t="shared" si="640"/>
        <v>OFF - Military - Generator (Military)_1998_175</v>
      </c>
      <c r="B10311" s="1" t="s">
        <v>40</v>
      </c>
      <c r="C10311" s="1">
        <v>2020</v>
      </c>
      <c r="D10311" s="1" t="s">
        <v>188</v>
      </c>
      <c r="E10311" s="1">
        <v>1998</v>
      </c>
      <c r="F10311" s="1">
        <v>175</v>
      </c>
      <c r="G10311" s="1" t="s">
        <v>5</v>
      </c>
      <c r="H10311" s="1">
        <v>1.24179097222222E-5</v>
      </c>
      <c r="I10311" s="1">
        <v>1.47783388429752E-5</v>
      </c>
      <c r="J10311" s="1">
        <v>1.7881790000000001E-5</v>
      </c>
      <c r="K10311" s="1">
        <v>5.2894949999999997E-5</v>
      </c>
      <c r="L10311" s="1">
        <v>1.257121E-4</v>
      </c>
      <c r="M10311" s="1">
        <v>9.4154100000000008E-3</v>
      </c>
      <c r="N10311" s="1">
        <v>7.5606909999999998E-6</v>
      </c>
      <c r="O10311" s="1">
        <v>6.9558357200000004E-6</v>
      </c>
      <c r="P10311" s="1">
        <v>1.0593949999999999E-7</v>
      </c>
      <c r="Q10311" s="1">
        <v>7.89673776920013E-8</v>
      </c>
      <c r="R10311" s="1">
        <v>313.89999999999998</v>
      </c>
      <c r="S10311" s="1">
        <v>62.05</v>
      </c>
      <c r="T10311" s="1">
        <v>0.21</v>
      </c>
      <c r="U10311" s="1">
        <v>9121.35</v>
      </c>
      <c r="V10311" s="1">
        <f t="shared" si="641"/>
        <v>0.53648193200865768</v>
      </c>
      <c r="W10311" s="1">
        <f t="shared" si="642"/>
        <v>4.5635893858885144</v>
      </c>
      <c r="X10311" s="1">
        <f t="shared" si="643"/>
        <v>295.47619047619048</v>
      </c>
    </row>
    <row r="10312" spans="1:24" hidden="1" x14ac:dyDescent="0.3">
      <c r="A10312" s="18" t="str">
        <f t="shared" si="640"/>
        <v>OFF - Military - Generator (Military)_1998_300</v>
      </c>
      <c r="B10312" s="1" t="s">
        <v>40</v>
      </c>
      <c r="C10312" s="1">
        <v>2020</v>
      </c>
      <c r="D10312" s="1" t="s">
        <v>188</v>
      </c>
      <c r="E10312" s="1">
        <v>1998</v>
      </c>
      <c r="F10312" s="1">
        <v>300</v>
      </c>
      <c r="G10312" s="1" t="s">
        <v>5</v>
      </c>
      <c r="H10312" s="1">
        <v>2.3423340277777701E-6</v>
      </c>
      <c r="I10312" s="1">
        <v>2.7875710743801599E-6</v>
      </c>
      <c r="J10312" s="1">
        <v>3.3729610000000001E-6</v>
      </c>
      <c r="K10312" s="1">
        <v>7.2257839999999999E-6</v>
      </c>
      <c r="L10312" s="1">
        <v>4.5662959999999997E-5</v>
      </c>
      <c r="M10312" s="1">
        <v>3.7754210000000002E-3</v>
      </c>
      <c r="N10312" s="1">
        <v>1.0891070000000001E-6</v>
      </c>
      <c r="O10312" s="1">
        <v>1.00197844E-6</v>
      </c>
      <c r="P10312" s="1">
        <v>4.2479969999999998E-8</v>
      </c>
      <c r="Q10312" s="1">
        <v>3.1219660948000501E-8</v>
      </c>
      <c r="R10312" s="1">
        <v>124.1</v>
      </c>
      <c r="S10312" s="1">
        <v>18.25</v>
      </c>
      <c r="T10312" s="1">
        <v>0.05</v>
      </c>
      <c r="U10312" s="1">
        <v>4069.75</v>
      </c>
      <c r="V10312" s="1">
        <f t="shared" si="641"/>
        <v>0.22680196774377454</v>
      </c>
      <c r="W10312" s="1">
        <f t="shared" si="642"/>
        <v>3.7152233628009323</v>
      </c>
      <c r="X10312" s="1">
        <f t="shared" si="643"/>
        <v>365</v>
      </c>
    </row>
    <row r="10313" spans="1:24" hidden="1" x14ac:dyDescent="0.3">
      <c r="A10313" s="18" t="str">
        <f t="shared" si="640"/>
        <v>OFF - Military - Generator (Military)_1998_600</v>
      </c>
      <c r="B10313" s="1" t="s">
        <v>40</v>
      </c>
      <c r="C10313" s="1">
        <v>2020</v>
      </c>
      <c r="D10313" s="1" t="s">
        <v>188</v>
      </c>
      <c r="E10313" s="1">
        <v>1998</v>
      </c>
      <c r="F10313" s="1">
        <v>600</v>
      </c>
      <c r="G10313" s="1" t="s">
        <v>5</v>
      </c>
      <c r="H10313" s="1">
        <v>1.3953284722222201E-6</v>
      </c>
      <c r="I10313" s="1">
        <v>1.6605561983471001E-6</v>
      </c>
      <c r="J10313" s="1">
        <v>2.0092729999999999E-6</v>
      </c>
      <c r="K10313" s="1">
        <v>4.3965479999999998E-6</v>
      </c>
      <c r="L10313" s="1">
        <v>2.7774489999999999E-5</v>
      </c>
      <c r="M10313" s="1">
        <v>2.3896379999999999E-3</v>
      </c>
      <c r="N10313" s="1">
        <v>6.8934630000000004E-7</v>
      </c>
      <c r="O10313" s="1">
        <v>6.3419859599999999E-7</v>
      </c>
      <c r="P10313" s="1">
        <v>2.345508E-8</v>
      </c>
      <c r="Q10313" s="1">
        <v>2.02009570840003E-8</v>
      </c>
      <c r="R10313" s="1">
        <v>80.3</v>
      </c>
      <c r="S10313" s="1">
        <v>7.3</v>
      </c>
      <c r="T10313" s="1">
        <v>0.02</v>
      </c>
      <c r="U10313" s="1">
        <v>2540.4</v>
      </c>
      <c r="V10313" s="1">
        <f t="shared" si="641"/>
        <v>0.21644127055357792</v>
      </c>
      <c r="W10313" s="1">
        <f t="shared" si="642"/>
        <v>3.6202002139773843</v>
      </c>
      <c r="X10313" s="1">
        <f t="shared" si="643"/>
        <v>365</v>
      </c>
    </row>
    <row r="10314" spans="1:24" hidden="1" x14ac:dyDescent="0.3">
      <c r="A10314" s="18" t="str">
        <f t="shared" ref="A10314:A10377" si="644">D10314&amp;"_"&amp;E10314&amp;"_"&amp;F10314</f>
        <v>OFF - Military - Generator (Military)_1998_750</v>
      </c>
      <c r="B10314" s="1" t="s">
        <v>40</v>
      </c>
      <c r="C10314" s="1">
        <v>2020</v>
      </c>
      <c r="D10314" s="1" t="s">
        <v>188</v>
      </c>
      <c r="E10314" s="1">
        <v>1998</v>
      </c>
      <c r="F10314" s="1">
        <v>750</v>
      </c>
      <c r="G10314" s="1" t="s">
        <v>5</v>
      </c>
      <c r="H10314" s="1">
        <v>7.3821736111111101E-8</v>
      </c>
      <c r="I10314" s="1">
        <v>8.7853966942148695E-8</v>
      </c>
      <c r="J10314" s="1">
        <v>1.063033E-7</v>
      </c>
      <c r="K10314" s="1">
        <v>2.3260540000000001E-7</v>
      </c>
      <c r="L10314" s="1">
        <v>1.4694470000000001E-6</v>
      </c>
      <c r="M10314" s="1">
        <v>1.2642710000000001E-4</v>
      </c>
      <c r="N10314" s="1">
        <v>3.6470810000000002E-8</v>
      </c>
      <c r="O10314" s="1">
        <v>3.3553145200000003E-8</v>
      </c>
      <c r="P10314" s="1">
        <v>1.27119E-9</v>
      </c>
      <c r="Q10314" s="1">
        <v>9.1822532200001496E-10</v>
      </c>
      <c r="R10314" s="1">
        <v>3.65</v>
      </c>
      <c r="S10314" s="1">
        <v>0</v>
      </c>
      <c r="T10314" s="1">
        <v>0</v>
      </c>
      <c r="U10314" s="1">
        <v>0</v>
      </c>
      <c r="V10314" s="1">
        <f t="shared" si="641"/>
        <v>0</v>
      </c>
      <c r="W10314" s="1">
        <f t="shared" si="642"/>
        <v>0</v>
      </c>
      <c r="X10314" s="1" t="e">
        <f t="shared" si="643"/>
        <v>#DIV/0!</v>
      </c>
    </row>
    <row r="10315" spans="1:24" hidden="1" x14ac:dyDescent="0.3">
      <c r="A10315" s="18" t="str">
        <f t="shared" si="644"/>
        <v>OFF - Military - Generator (Military)_1999_50</v>
      </c>
      <c r="B10315" s="1" t="s">
        <v>40</v>
      </c>
      <c r="C10315" s="1">
        <v>2020</v>
      </c>
      <c r="D10315" s="1" t="s">
        <v>188</v>
      </c>
      <c r="E10315" s="1">
        <v>1999</v>
      </c>
      <c r="F10315" s="1">
        <v>50</v>
      </c>
      <c r="G10315" s="1" t="s">
        <v>5</v>
      </c>
      <c r="H10315" s="1">
        <v>5.3906215277777697E-7</v>
      </c>
      <c r="I10315" s="1">
        <v>6.4152851239669401E-7</v>
      </c>
      <c r="J10315" s="1">
        <v>7.7624949999999997E-7</v>
      </c>
      <c r="K10315" s="1">
        <v>1.660439E-6</v>
      </c>
      <c r="L10315" s="1">
        <v>1.4269940000000001E-6</v>
      </c>
      <c r="M10315" s="1">
        <v>1.3731480000000001E-4</v>
      </c>
      <c r="N10315" s="1">
        <v>1.7530299999999999E-7</v>
      </c>
      <c r="O10315" s="1">
        <v>1.6127876E-7</v>
      </c>
      <c r="P10315" s="1">
        <v>1.7751379999999999E-9</v>
      </c>
      <c r="Q10315" s="1">
        <v>9.1822532200001496E-10</v>
      </c>
      <c r="R10315" s="1">
        <v>3.65</v>
      </c>
      <c r="S10315" s="1">
        <v>3.65</v>
      </c>
      <c r="T10315" s="1">
        <v>0.01</v>
      </c>
      <c r="U10315" s="1">
        <v>138.69999999999999</v>
      </c>
      <c r="V10315" s="1">
        <f t="shared" ref="V10315:V10378" si="645">IFERROR(CONVERT(I10315,"ton","g")*365/U10315,0)</f>
        <v>1.5315391492662676</v>
      </c>
      <c r="W10315" s="1">
        <f t="shared" ref="W10315:W10378" si="646">IFERROR(CONVERT(L10315,"ton","g")*365/U10315,0)</f>
        <v>3.4067031075567371</v>
      </c>
      <c r="X10315" s="1">
        <f t="shared" ref="X10315:X10378" si="647">S10315/T10315</f>
        <v>365</v>
      </c>
    </row>
    <row r="10316" spans="1:24" hidden="1" x14ac:dyDescent="0.3">
      <c r="A10316" s="18" t="str">
        <f t="shared" si="644"/>
        <v>OFF - Military - Generator (Military)_1999_100</v>
      </c>
      <c r="B10316" s="1" t="s">
        <v>40</v>
      </c>
      <c r="C10316" s="1">
        <v>2020</v>
      </c>
      <c r="D10316" s="1" t="s">
        <v>188</v>
      </c>
      <c r="E10316" s="1">
        <v>1999</v>
      </c>
      <c r="F10316" s="1">
        <v>100</v>
      </c>
      <c r="G10316" s="1" t="s">
        <v>5</v>
      </c>
      <c r="H10316" s="1">
        <v>1.41782222222222E-5</v>
      </c>
      <c r="I10316" s="1">
        <v>1.6873256198347099E-5</v>
      </c>
      <c r="J10316" s="1">
        <v>2.041664E-5</v>
      </c>
      <c r="K10316" s="1">
        <v>5.3843969999999999E-5</v>
      </c>
      <c r="L10316" s="1">
        <v>9.9070250000000002E-5</v>
      </c>
      <c r="M10316" s="1">
        <v>7.4647929999999999E-3</v>
      </c>
      <c r="N10316" s="1">
        <v>1.0732279999999999E-5</v>
      </c>
      <c r="O10316" s="1">
        <v>9.8736975999999998E-6</v>
      </c>
      <c r="P10316" s="1">
        <v>8.7565850000000003E-8</v>
      </c>
      <c r="Q10316" s="1">
        <v>6.3357547218001004E-8</v>
      </c>
      <c r="R10316" s="1">
        <v>251.85</v>
      </c>
      <c r="S10316" s="1">
        <v>87.6</v>
      </c>
      <c r="T10316" s="1">
        <v>0.28999999999999998</v>
      </c>
      <c r="U10316" s="1">
        <v>7270.7999999999902</v>
      </c>
      <c r="V10316" s="1">
        <f t="shared" si="645"/>
        <v>0.7684317538780584</v>
      </c>
      <c r="W10316" s="1">
        <f t="shared" si="646"/>
        <v>4.511798141967124</v>
      </c>
      <c r="X10316" s="1">
        <f t="shared" si="647"/>
        <v>302.06896551724139</v>
      </c>
    </row>
    <row r="10317" spans="1:24" hidden="1" x14ac:dyDescent="0.3">
      <c r="A10317" s="18" t="str">
        <f t="shared" si="644"/>
        <v>OFF - Military - Generator (Military)_1999_175</v>
      </c>
      <c r="B10317" s="1" t="s">
        <v>40</v>
      </c>
      <c r="C10317" s="1">
        <v>2020</v>
      </c>
      <c r="D10317" s="1" t="s">
        <v>188</v>
      </c>
      <c r="E10317" s="1">
        <v>1999</v>
      </c>
      <c r="F10317" s="1">
        <v>175</v>
      </c>
      <c r="G10317" s="1" t="s">
        <v>5</v>
      </c>
      <c r="H10317" s="1">
        <v>1.38897986111111E-5</v>
      </c>
      <c r="I10317" s="1">
        <v>1.65300082644628E-5</v>
      </c>
      <c r="J10317" s="1">
        <v>2.0001309999999998E-5</v>
      </c>
      <c r="K10317" s="1">
        <v>5.9393089999999998E-5</v>
      </c>
      <c r="L10317" s="1">
        <v>1.4125699999999999E-4</v>
      </c>
      <c r="M10317" s="1">
        <v>1.06435E-2</v>
      </c>
      <c r="N10317" s="1">
        <v>8.4228050000000004E-6</v>
      </c>
      <c r="O10317" s="1">
        <v>7.7489805999999998E-6</v>
      </c>
      <c r="P10317" s="1">
        <v>1.197577E-7</v>
      </c>
      <c r="Q10317" s="1">
        <v>8.9067856234001396E-8</v>
      </c>
      <c r="R10317" s="1">
        <v>354.05</v>
      </c>
      <c r="S10317" s="1">
        <v>69.349999999999994</v>
      </c>
      <c r="T10317" s="1">
        <v>0.23</v>
      </c>
      <c r="U10317" s="1">
        <v>10194.450000000001</v>
      </c>
      <c r="V10317" s="1">
        <f t="shared" si="645"/>
        <v>0.53690552272089276</v>
      </c>
      <c r="W10317" s="1">
        <f t="shared" si="646"/>
        <v>4.5881201152230568</v>
      </c>
      <c r="X10317" s="1">
        <f t="shared" si="647"/>
        <v>301.52173913043475</v>
      </c>
    </row>
    <row r="10318" spans="1:24" hidden="1" x14ac:dyDescent="0.3">
      <c r="A10318" s="18" t="str">
        <f t="shared" si="644"/>
        <v>OFF - Military - Generator (Military)_1999_300</v>
      </c>
      <c r="B10318" s="1" t="s">
        <v>40</v>
      </c>
      <c r="C10318" s="1">
        <v>2020</v>
      </c>
      <c r="D10318" s="1" t="s">
        <v>188</v>
      </c>
      <c r="E10318" s="1">
        <v>1999</v>
      </c>
      <c r="F10318" s="1">
        <v>300</v>
      </c>
      <c r="G10318" s="1" t="s">
        <v>5</v>
      </c>
      <c r="H10318" s="1">
        <v>2.62000694444444E-6</v>
      </c>
      <c r="I10318" s="1">
        <v>3.1180247933884299E-6</v>
      </c>
      <c r="J10318" s="1">
        <v>3.77281E-6</v>
      </c>
      <c r="K10318" s="1">
        <v>8.1135350000000002E-6</v>
      </c>
      <c r="L10318" s="1">
        <v>5.1309340000000003E-5</v>
      </c>
      <c r="M10318" s="1">
        <v>4.26787E-3</v>
      </c>
      <c r="N10318" s="1">
        <v>1.216819E-6</v>
      </c>
      <c r="O10318" s="1">
        <v>1.11947348E-6</v>
      </c>
      <c r="P10318" s="1">
        <v>4.8020859999999999E-8</v>
      </c>
      <c r="Q10318" s="1">
        <v>3.5810787558000501E-8</v>
      </c>
      <c r="R10318" s="1">
        <v>142.35</v>
      </c>
      <c r="S10318" s="1">
        <v>18.25</v>
      </c>
      <c r="T10318" s="1">
        <v>0.06</v>
      </c>
      <c r="U10318" s="1">
        <v>4069.75</v>
      </c>
      <c r="V10318" s="1">
        <f t="shared" si="645"/>
        <v>0.25368829699584183</v>
      </c>
      <c r="W10318" s="1">
        <f t="shared" si="646"/>
        <v>4.1746233423741348</v>
      </c>
      <c r="X10318" s="1">
        <f t="shared" si="647"/>
        <v>304.16666666666669</v>
      </c>
    </row>
    <row r="10319" spans="1:24" hidden="1" x14ac:dyDescent="0.3">
      <c r="A10319" s="18" t="str">
        <f t="shared" si="644"/>
        <v>OFF - Military - Generator (Military)_1999_600</v>
      </c>
      <c r="B10319" s="1" t="s">
        <v>40</v>
      </c>
      <c r="C10319" s="1">
        <v>2020</v>
      </c>
      <c r="D10319" s="1" t="s">
        <v>188</v>
      </c>
      <c r="E10319" s="1">
        <v>1999</v>
      </c>
      <c r="F10319" s="1">
        <v>600</v>
      </c>
      <c r="G10319" s="1" t="s">
        <v>5</v>
      </c>
      <c r="H10319" s="1">
        <v>1.5639868055555499E-6</v>
      </c>
      <c r="I10319" s="1">
        <v>1.8612735537190001E-6</v>
      </c>
      <c r="J10319" s="1">
        <v>2.2521410000000001E-6</v>
      </c>
      <c r="K10319" s="1">
        <v>4.9440560000000003E-6</v>
      </c>
      <c r="L10319" s="1">
        <v>3.1256649999999998E-5</v>
      </c>
      <c r="M10319" s="1">
        <v>2.7013300000000001E-3</v>
      </c>
      <c r="N10319" s="1">
        <v>7.7017980000000005E-7</v>
      </c>
      <c r="O10319" s="1">
        <v>7.0856541599999999E-7</v>
      </c>
      <c r="P10319" s="1">
        <v>2.651443E-8</v>
      </c>
      <c r="Q10319" s="1">
        <v>2.2037407728000299E-8</v>
      </c>
      <c r="R10319" s="1">
        <v>87.6</v>
      </c>
      <c r="S10319" s="1">
        <v>7.3</v>
      </c>
      <c r="T10319" s="1">
        <v>0.03</v>
      </c>
      <c r="U10319" s="1">
        <v>2540.4</v>
      </c>
      <c r="V10319" s="1">
        <f t="shared" si="645"/>
        <v>0.24260329955451826</v>
      </c>
      <c r="W10319" s="1">
        <f t="shared" si="646"/>
        <v>4.0740741240691083</v>
      </c>
      <c r="X10319" s="1">
        <f t="shared" si="647"/>
        <v>243.33333333333334</v>
      </c>
    </row>
    <row r="10320" spans="1:24" hidden="1" x14ac:dyDescent="0.3">
      <c r="A10320" s="18" t="str">
        <f t="shared" si="644"/>
        <v>OFF - Military - Generator (Military)_1999_750</v>
      </c>
      <c r="B10320" s="1" t="s">
        <v>40</v>
      </c>
      <c r="C10320" s="1">
        <v>2020</v>
      </c>
      <c r="D10320" s="1" t="s">
        <v>188</v>
      </c>
      <c r="E10320" s="1">
        <v>1999</v>
      </c>
      <c r="F10320" s="1">
        <v>750</v>
      </c>
      <c r="G10320" s="1" t="s">
        <v>5</v>
      </c>
      <c r="H10320" s="1">
        <v>8.2744861111111098E-8</v>
      </c>
      <c r="I10320" s="1">
        <v>9.8473223140495806E-8</v>
      </c>
      <c r="J10320" s="1">
        <v>1.191526E-7</v>
      </c>
      <c r="K10320" s="1">
        <v>2.6157199999999998E-7</v>
      </c>
      <c r="L10320" s="1">
        <v>1.6536750000000001E-6</v>
      </c>
      <c r="M10320" s="1">
        <v>1.4291750000000001E-4</v>
      </c>
      <c r="N10320" s="1">
        <v>4.0747409999999999E-8</v>
      </c>
      <c r="O10320" s="1">
        <v>3.7487617200000002E-8</v>
      </c>
      <c r="P10320" s="1">
        <v>1.4369960000000001E-9</v>
      </c>
      <c r="Q10320" s="1">
        <v>9.1822532200001496E-10</v>
      </c>
      <c r="R10320" s="1">
        <v>3.65</v>
      </c>
      <c r="S10320" s="1">
        <v>0</v>
      </c>
      <c r="T10320" s="1">
        <v>0</v>
      </c>
      <c r="U10320" s="1">
        <v>0</v>
      </c>
      <c r="V10320" s="1">
        <f t="shared" si="645"/>
        <v>0</v>
      </c>
      <c r="W10320" s="1">
        <f t="shared" si="646"/>
        <v>0</v>
      </c>
      <c r="X10320" s="1" t="e">
        <f t="shared" si="647"/>
        <v>#DIV/0!</v>
      </c>
    </row>
    <row r="10321" spans="1:24" hidden="1" x14ac:dyDescent="0.3">
      <c r="A10321" s="18" t="str">
        <f t="shared" si="644"/>
        <v>OFF - Military - Generator (Military)_2000_50</v>
      </c>
      <c r="B10321" s="1" t="s">
        <v>40</v>
      </c>
      <c r="C10321" s="1">
        <v>2020</v>
      </c>
      <c r="D10321" s="1" t="s">
        <v>188</v>
      </c>
      <c r="E10321" s="1">
        <v>2000</v>
      </c>
      <c r="F10321" s="1">
        <v>50</v>
      </c>
      <c r="G10321" s="1" t="s">
        <v>5</v>
      </c>
      <c r="H10321" s="1">
        <v>6.2260826388888896E-7</v>
      </c>
      <c r="I10321" s="1">
        <v>7.4095528925619803E-7</v>
      </c>
      <c r="J10321" s="1">
        <v>8.9655590000000003E-7</v>
      </c>
      <c r="K10321" s="1">
        <v>1.9225670000000002E-6</v>
      </c>
      <c r="L10321" s="1">
        <v>1.6747809999999999E-6</v>
      </c>
      <c r="M10321" s="1">
        <v>1.6196179999999999E-4</v>
      </c>
      <c r="N10321" s="1">
        <v>2.0358800000000001E-7</v>
      </c>
      <c r="O10321" s="1">
        <v>1.8730096E-7</v>
      </c>
      <c r="P10321" s="1">
        <v>2.0937619999999998E-9</v>
      </c>
      <c r="Q10321" s="1">
        <v>1.8364506440000299E-9</v>
      </c>
      <c r="R10321" s="1">
        <v>7.3</v>
      </c>
      <c r="S10321" s="1">
        <v>3.65</v>
      </c>
      <c r="T10321" s="1">
        <v>0.01</v>
      </c>
      <c r="U10321" s="1">
        <v>138.69999999999999</v>
      </c>
      <c r="V10321" s="1">
        <f t="shared" si="645"/>
        <v>1.7689035037776548</v>
      </c>
      <c r="W10321" s="1">
        <f t="shared" si="646"/>
        <v>3.9982520158998418</v>
      </c>
      <c r="X10321" s="1">
        <f t="shared" si="647"/>
        <v>365</v>
      </c>
    </row>
    <row r="10322" spans="1:24" hidden="1" x14ac:dyDescent="0.3">
      <c r="A10322" s="18" t="str">
        <f t="shared" si="644"/>
        <v>OFF - Military - Generator (Military)_2000_100</v>
      </c>
      <c r="B10322" s="1" t="s">
        <v>40</v>
      </c>
      <c r="C10322" s="1">
        <v>2020</v>
      </c>
      <c r="D10322" s="1" t="s">
        <v>188</v>
      </c>
      <c r="E10322" s="1">
        <v>2000</v>
      </c>
      <c r="F10322" s="1">
        <v>100</v>
      </c>
      <c r="G10322" s="1" t="s">
        <v>5</v>
      </c>
      <c r="H10322" s="1">
        <v>1.6545305555555499E-5</v>
      </c>
      <c r="I10322" s="1">
        <v>1.9690280991735501E-5</v>
      </c>
      <c r="J10322" s="1">
        <v>2.382524E-5</v>
      </c>
      <c r="K10322" s="1">
        <v>6.3079569999999996E-5</v>
      </c>
      <c r="L10322" s="1">
        <v>1.161476E-4</v>
      </c>
      <c r="M10322" s="1">
        <v>8.8046679999999999E-3</v>
      </c>
      <c r="N10322" s="1">
        <v>1.247198E-5</v>
      </c>
      <c r="O10322" s="1">
        <v>1.14742216E-5</v>
      </c>
      <c r="P10322" s="1">
        <v>1.032833E-7</v>
      </c>
      <c r="Q10322" s="1">
        <v>7.4376251082001194E-8</v>
      </c>
      <c r="R10322" s="1">
        <v>295.64999999999998</v>
      </c>
      <c r="S10322" s="1">
        <v>102.2</v>
      </c>
      <c r="T10322" s="1">
        <v>0.34</v>
      </c>
      <c r="U10322" s="1">
        <v>8482.6</v>
      </c>
      <c r="V10322" s="1">
        <f t="shared" si="645"/>
        <v>0.76861972642059007</v>
      </c>
      <c r="W10322" s="1">
        <f t="shared" si="646"/>
        <v>4.5338782404313251</v>
      </c>
      <c r="X10322" s="1">
        <f t="shared" si="647"/>
        <v>300.58823529411762</v>
      </c>
    </row>
    <row r="10323" spans="1:24" hidden="1" x14ac:dyDescent="0.3">
      <c r="A10323" s="18" t="str">
        <f t="shared" si="644"/>
        <v>OFF - Military - Generator (Military)_2000_175</v>
      </c>
      <c r="B10323" s="1" t="s">
        <v>40</v>
      </c>
      <c r="C10323" s="1">
        <v>2020</v>
      </c>
      <c r="D10323" s="1" t="s">
        <v>188</v>
      </c>
      <c r="E10323" s="1">
        <v>2000</v>
      </c>
      <c r="F10323" s="1">
        <v>175</v>
      </c>
      <c r="G10323" s="1" t="s">
        <v>5</v>
      </c>
      <c r="H10323" s="1">
        <v>1.6208555555555499E-5</v>
      </c>
      <c r="I10323" s="1">
        <v>1.9289520661156998E-5</v>
      </c>
      <c r="J10323" s="1">
        <v>2.3340319999999999E-5</v>
      </c>
      <c r="K10323" s="1">
        <v>6.9580550000000006E-5</v>
      </c>
      <c r="L10323" s="1">
        <v>1.656064E-4</v>
      </c>
      <c r="M10323" s="1">
        <v>1.255393E-2</v>
      </c>
      <c r="N10323" s="1">
        <v>9.7883109999999992E-6</v>
      </c>
      <c r="O10323" s="1">
        <v>9.0052461200000002E-6</v>
      </c>
      <c r="P10323" s="1">
        <v>1.412533E-7</v>
      </c>
      <c r="Q10323" s="1">
        <v>1.0559591203000099E-7</v>
      </c>
      <c r="R10323" s="1">
        <v>419.74999999999898</v>
      </c>
      <c r="S10323" s="1">
        <v>83.95</v>
      </c>
      <c r="T10323" s="1">
        <v>0.28000000000000003</v>
      </c>
      <c r="U10323" s="1">
        <v>12340.65</v>
      </c>
      <c r="V10323" s="1">
        <f t="shared" si="645"/>
        <v>0.51757346304987695</v>
      </c>
      <c r="W10323" s="1">
        <f t="shared" si="646"/>
        <v>4.4435255523908896</v>
      </c>
      <c r="X10323" s="1">
        <f t="shared" si="647"/>
        <v>299.82142857142856</v>
      </c>
    </row>
    <row r="10324" spans="1:24" hidden="1" x14ac:dyDescent="0.3">
      <c r="A10324" s="18" t="str">
        <f t="shared" si="644"/>
        <v>OFF - Military - Generator (Military)_2000_300</v>
      </c>
      <c r="B10324" s="1" t="s">
        <v>40</v>
      </c>
      <c r="C10324" s="1">
        <v>2020</v>
      </c>
      <c r="D10324" s="1" t="s">
        <v>188</v>
      </c>
      <c r="E10324" s="1">
        <v>2000</v>
      </c>
      <c r="F10324" s="1">
        <v>300</v>
      </c>
      <c r="G10324" s="1" t="s">
        <v>5</v>
      </c>
      <c r="H10324" s="1">
        <v>3.0574250000000002E-6</v>
      </c>
      <c r="I10324" s="1">
        <v>3.6385884297520598E-6</v>
      </c>
      <c r="J10324" s="1">
        <v>4.402692E-6</v>
      </c>
      <c r="K10324" s="1">
        <v>9.5052709999999993E-6</v>
      </c>
      <c r="L10324" s="1">
        <v>6.0153650000000003E-5</v>
      </c>
      <c r="M10324" s="1">
        <v>5.0339160000000003E-3</v>
      </c>
      <c r="N10324" s="1">
        <v>1.418305E-6</v>
      </c>
      <c r="O10324" s="1">
        <v>1.3048406000000001E-6</v>
      </c>
      <c r="P10324" s="1">
        <v>5.6640200000000001E-8</v>
      </c>
      <c r="Q10324" s="1">
        <v>4.2238364812000698E-8</v>
      </c>
      <c r="R10324" s="1">
        <v>167.9</v>
      </c>
      <c r="S10324" s="1">
        <v>21.9</v>
      </c>
      <c r="T10324" s="1">
        <v>7.0000000000000007E-2</v>
      </c>
      <c r="U10324" s="1">
        <v>4883.7</v>
      </c>
      <c r="V10324" s="1">
        <f t="shared" si="645"/>
        <v>0.2467019356211981</v>
      </c>
      <c r="W10324" s="1">
        <f t="shared" si="646"/>
        <v>4.0785107126532889</v>
      </c>
      <c r="X10324" s="1">
        <f t="shared" si="647"/>
        <v>312.85714285714283</v>
      </c>
    </row>
    <row r="10325" spans="1:24" hidden="1" x14ac:dyDescent="0.3">
      <c r="A10325" s="18" t="str">
        <f t="shared" si="644"/>
        <v>OFF - Military - Generator (Military)_2000_600</v>
      </c>
      <c r="B10325" s="1" t="s">
        <v>40</v>
      </c>
      <c r="C10325" s="1">
        <v>2020</v>
      </c>
      <c r="D10325" s="1" t="s">
        <v>188</v>
      </c>
      <c r="E10325" s="1">
        <v>2000</v>
      </c>
      <c r="F10325" s="1">
        <v>600</v>
      </c>
      <c r="G10325" s="1" t="s">
        <v>5</v>
      </c>
      <c r="H10325" s="1">
        <v>1.82897361111111E-6</v>
      </c>
      <c r="I10325" s="1">
        <v>2.1766297520661101E-6</v>
      </c>
      <c r="J10325" s="1">
        <v>2.6337220000000001E-6</v>
      </c>
      <c r="K10325" s="1">
        <v>5.8008590000000002E-6</v>
      </c>
      <c r="L10325" s="1">
        <v>3.6701120000000001E-5</v>
      </c>
      <c r="M10325" s="1">
        <v>3.1861939999999998E-3</v>
      </c>
      <c r="N10325" s="1">
        <v>8.9770970000000003E-7</v>
      </c>
      <c r="O10325" s="1">
        <v>8.2589292399999996E-7</v>
      </c>
      <c r="P10325" s="1">
        <v>3.1273539999999998E-8</v>
      </c>
      <c r="Q10325" s="1">
        <v>2.6628534338000401E-8</v>
      </c>
      <c r="R10325" s="1">
        <v>105.85</v>
      </c>
      <c r="S10325" s="1">
        <v>7.3</v>
      </c>
      <c r="T10325" s="1">
        <v>0.03</v>
      </c>
      <c r="U10325" s="1">
        <v>2540.4</v>
      </c>
      <c r="V10325" s="1">
        <f t="shared" si="645"/>
        <v>0.28370765742878712</v>
      </c>
      <c r="W10325" s="1">
        <f t="shared" si="646"/>
        <v>4.7837206903604601</v>
      </c>
      <c r="X10325" s="1">
        <f t="shared" si="647"/>
        <v>243.33333333333334</v>
      </c>
    </row>
    <row r="10326" spans="1:24" hidden="1" x14ac:dyDescent="0.3">
      <c r="A10326" s="18" t="str">
        <f t="shared" si="644"/>
        <v>OFF - Military - Generator (Military)_2000_750</v>
      </c>
      <c r="B10326" s="1" t="s">
        <v>40</v>
      </c>
      <c r="C10326" s="1">
        <v>2020</v>
      </c>
      <c r="D10326" s="1" t="s">
        <v>188</v>
      </c>
      <c r="E10326" s="1">
        <v>2000</v>
      </c>
      <c r="F10326" s="1">
        <v>750</v>
      </c>
      <c r="G10326" s="1" t="s">
        <v>5</v>
      </c>
      <c r="H10326" s="1">
        <v>9.6764375000000003E-8</v>
      </c>
      <c r="I10326" s="1">
        <v>1.15157603305785E-7</v>
      </c>
      <c r="J10326" s="1">
        <v>1.393407E-7</v>
      </c>
      <c r="K10326" s="1">
        <v>3.069024E-7</v>
      </c>
      <c r="L10326" s="1">
        <v>1.941723E-6</v>
      </c>
      <c r="M10326" s="1">
        <v>1.6856999999999999E-4</v>
      </c>
      <c r="N10326" s="1">
        <v>4.7494560000000001E-8</v>
      </c>
      <c r="O10326" s="1">
        <v>4.36949952E-8</v>
      </c>
      <c r="P10326" s="1">
        <v>1.6949249999999999E-9</v>
      </c>
      <c r="Q10326" s="1">
        <v>1.8364506440000299E-9</v>
      </c>
      <c r="R10326" s="1">
        <v>7.3</v>
      </c>
      <c r="S10326" s="1">
        <v>0</v>
      </c>
      <c r="T10326" s="1">
        <v>0</v>
      </c>
      <c r="U10326" s="1">
        <v>0</v>
      </c>
      <c r="V10326" s="1">
        <f t="shared" si="645"/>
        <v>0</v>
      </c>
      <c r="W10326" s="1">
        <f t="shared" si="646"/>
        <v>0</v>
      </c>
      <c r="X10326" s="1" t="e">
        <f t="shared" si="647"/>
        <v>#DIV/0!</v>
      </c>
    </row>
    <row r="10327" spans="1:24" hidden="1" x14ac:dyDescent="0.3">
      <c r="A10327" s="18" t="str">
        <f t="shared" si="644"/>
        <v>OFF - Military - Generator (Military)_2001_50</v>
      </c>
      <c r="B10327" s="1" t="s">
        <v>40</v>
      </c>
      <c r="C10327" s="1">
        <v>2020</v>
      </c>
      <c r="D10327" s="1" t="s">
        <v>188</v>
      </c>
      <c r="E10327" s="1">
        <v>2001</v>
      </c>
      <c r="F10327" s="1">
        <v>50</v>
      </c>
      <c r="G10327" s="1" t="s">
        <v>5</v>
      </c>
      <c r="H10327" s="1">
        <v>6.6901694444444403E-7</v>
      </c>
      <c r="I10327" s="1">
        <v>7.9618545454545402E-7</v>
      </c>
      <c r="J10327" s="1">
        <v>9.6338439999999991E-7</v>
      </c>
      <c r="K10327" s="1">
        <v>2.071238E-6</v>
      </c>
      <c r="L10327" s="1">
        <v>1.829468E-6</v>
      </c>
      <c r="M10327" s="1">
        <v>1.7780730000000001E-4</v>
      </c>
      <c r="N10327" s="1">
        <v>2.200143E-7</v>
      </c>
      <c r="O10327" s="1">
        <v>2.0241315600000001E-7</v>
      </c>
      <c r="P10327" s="1">
        <v>2.2986049999999998E-9</v>
      </c>
      <c r="Q10327" s="1">
        <v>1.8364506440000299E-9</v>
      </c>
      <c r="R10327" s="1">
        <v>7.3</v>
      </c>
      <c r="S10327" s="1">
        <v>3.65</v>
      </c>
      <c r="T10327" s="1">
        <v>0.02</v>
      </c>
      <c r="U10327" s="1">
        <v>138.69999999999999</v>
      </c>
      <c r="V10327" s="1">
        <f t="shared" si="645"/>
        <v>1.9007560383515778</v>
      </c>
      <c r="W10327" s="1">
        <f t="shared" si="646"/>
        <v>4.3675406629429476</v>
      </c>
      <c r="X10327" s="1">
        <f t="shared" si="647"/>
        <v>182.5</v>
      </c>
    </row>
    <row r="10328" spans="1:24" hidden="1" x14ac:dyDescent="0.3">
      <c r="A10328" s="18" t="str">
        <f t="shared" si="644"/>
        <v>OFF - Military - Generator (Military)_2001_100</v>
      </c>
      <c r="B10328" s="1" t="s">
        <v>40</v>
      </c>
      <c r="C10328" s="1">
        <v>2020</v>
      </c>
      <c r="D10328" s="1" t="s">
        <v>188</v>
      </c>
      <c r="E10328" s="1">
        <v>2001</v>
      </c>
      <c r="F10328" s="1">
        <v>100</v>
      </c>
      <c r="G10328" s="1" t="s">
        <v>5</v>
      </c>
      <c r="H10328" s="1">
        <v>1.7968812500000001E-5</v>
      </c>
      <c r="I10328" s="1">
        <v>2.1384371900826399E-5</v>
      </c>
      <c r="J10328" s="1">
        <v>2.5875090000000002E-5</v>
      </c>
      <c r="K10328" s="1">
        <v>6.8779980000000001E-5</v>
      </c>
      <c r="L10328" s="1">
        <v>1.26737E-4</v>
      </c>
      <c r="M10328" s="1">
        <v>9.666071E-3</v>
      </c>
      <c r="N10328" s="1">
        <v>1.3487259999999999E-5</v>
      </c>
      <c r="O10328" s="1">
        <v>1.24082792E-5</v>
      </c>
      <c r="P10328" s="1">
        <v>1.13388E-7</v>
      </c>
      <c r="Q10328" s="1">
        <v>8.1722053658001295E-8</v>
      </c>
      <c r="R10328" s="1">
        <v>324.85000000000002</v>
      </c>
      <c r="S10328" s="1">
        <v>113.15</v>
      </c>
      <c r="T10328" s="1">
        <v>0.38</v>
      </c>
      <c r="U10328" s="1">
        <v>9391.4500000000007</v>
      </c>
      <c r="V10328" s="1">
        <f t="shared" si="645"/>
        <v>0.75396719249570554</v>
      </c>
      <c r="W10328" s="1">
        <f t="shared" si="646"/>
        <v>4.4684754136564315</v>
      </c>
      <c r="X10328" s="1">
        <f t="shared" si="647"/>
        <v>297.76315789473688</v>
      </c>
    </row>
    <row r="10329" spans="1:24" hidden="1" x14ac:dyDescent="0.3">
      <c r="A10329" s="18" t="str">
        <f t="shared" si="644"/>
        <v>OFF - Military - Generator (Military)_2001_175</v>
      </c>
      <c r="B10329" s="1" t="s">
        <v>40</v>
      </c>
      <c r="C10329" s="1">
        <v>2020</v>
      </c>
      <c r="D10329" s="1" t="s">
        <v>188</v>
      </c>
      <c r="E10329" s="1">
        <v>2001</v>
      </c>
      <c r="F10329" s="1">
        <v>175</v>
      </c>
      <c r="G10329" s="1" t="s">
        <v>5</v>
      </c>
      <c r="H10329" s="1">
        <v>1.76029236111111E-5</v>
      </c>
      <c r="I10329" s="1">
        <v>2.09489338842975E-5</v>
      </c>
      <c r="J10329" s="1">
        <v>2.534821E-5</v>
      </c>
      <c r="K10329" s="1">
        <v>7.5868620000000002E-5</v>
      </c>
      <c r="L10329" s="1">
        <v>1.8070529999999999E-4</v>
      </c>
      <c r="M10329" s="1">
        <v>1.378217E-2</v>
      </c>
      <c r="N10329" s="1">
        <v>1.0585330000000001E-5</v>
      </c>
      <c r="O10329" s="1">
        <v>9.7385035999999995E-6</v>
      </c>
      <c r="P10329" s="1">
        <v>1.55073E-7</v>
      </c>
      <c r="Q10329" s="1">
        <v>1.15696390572001E-7</v>
      </c>
      <c r="R10329" s="1">
        <v>459.9</v>
      </c>
      <c r="S10329" s="1">
        <v>91.25</v>
      </c>
      <c r="T10329" s="1">
        <v>0.3</v>
      </c>
      <c r="U10329" s="1">
        <v>13413.75</v>
      </c>
      <c r="V10329" s="1">
        <f t="shared" si="645"/>
        <v>0.51713069766268349</v>
      </c>
      <c r="W10329" s="1">
        <f t="shared" si="646"/>
        <v>4.4607643699897146</v>
      </c>
      <c r="X10329" s="1">
        <f t="shared" si="647"/>
        <v>304.16666666666669</v>
      </c>
    </row>
    <row r="10330" spans="1:24" hidden="1" x14ac:dyDescent="0.3">
      <c r="A10330" s="18" t="str">
        <f t="shared" si="644"/>
        <v>OFF - Military - Generator (Military)_2001_300</v>
      </c>
      <c r="B10330" s="1" t="s">
        <v>40</v>
      </c>
      <c r="C10330" s="1">
        <v>2020</v>
      </c>
      <c r="D10330" s="1" t="s">
        <v>188</v>
      </c>
      <c r="E10330" s="1">
        <v>2001</v>
      </c>
      <c r="F10330" s="1">
        <v>300</v>
      </c>
      <c r="G10330" s="1" t="s">
        <v>5</v>
      </c>
      <c r="H10330" s="1">
        <v>3.32048472222222E-6</v>
      </c>
      <c r="I10330" s="1">
        <v>3.9516512396694199E-6</v>
      </c>
      <c r="J10330" s="1">
        <v>4.7814980000000002E-6</v>
      </c>
      <c r="K10330" s="1">
        <v>1.036433E-5</v>
      </c>
      <c r="L10330" s="1">
        <v>6.5637769999999995E-5</v>
      </c>
      <c r="M10330" s="1">
        <v>5.5264099999999998E-3</v>
      </c>
      <c r="N10330" s="1">
        <v>1.5384880000000001E-6</v>
      </c>
      <c r="O10330" s="1">
        <v>1.4154089599999999E-6</v>
      </c>
      <c r="P10330" s="1">
        <v>6.2181609999999995E-8</v>
      </c>
      <c r="Q10330" s="1">
        <v>4.5911266100000702E-8</v>
      </c>
      <c r="R10330" s="1">
        <v>182.5</v>
      </c>
      <c r="S10330" s="1">
        <v>25.55</v>
      </c>
      <c r="T10330" s="1">
        <v>0.08</v>
      </c>
      <c r="U10330" s="1">
        <v>5697.65</v>
      </c>
      <c r="V10330" s="1">
        <f t="shared" si="645"/>
        <v>0.22965263948944142</v>
      </c>
      <c r="W10330" s="1">
        <f t="shared" si="646"/>
        <v>3.8145793280992826</v>
      </c>
      <c r="X10330" s="1">
        <f t="shared" si="647"/>
        <v>319.375</v>
      </c>
    </row>
    <row r="10331" spans="1:24" hidden="1" x14ac:dyDescent="0.3">
      <c r="A10331" s="18" t="str">
        <f t="shared" si="644"/>
        <v>OFF - Military - Generator (Military)_2001_600</v>
      </c>
      <c r="B10331" s="1" t="s">
        <v>40</v>
      </c>
      <c r="C10331" s="1">
        <v>2020</v>
      </c>
      <c r="D10331" s="1" t="s">
        <v>188</v>
      </c>
      <c r="E10331" s="1">
        <v>2001</v>
      </c>
      <c r="F10331" s="1">
        <v>600</v>
      </c>
      <c r="G10331" s="1" t="s">
        <v>5</v>
      </c>
      <c r="H10331" s="1">
        <v>1.57832013888888E-6</v>
      </c>
      <c r="I10331" s="1">
        <v>1.8783314049586701E-6</v>
      </c>
      <c r="J10331" s="1">
        <v>2.2727810000000002E-6</v>
      </c>
      <c r="K10331" s="1">
        <v>6.3347779999999997E-6</v>
      </c>
      <c r="L10331" s="1">
        <v>3.145292E-5</v>
      </c>
      <c r="M10331" s="1">
        <v>3.4979149999999999E-3</v>
      </c>
      <c r="N10331" s="1">
        <v>7.8321779999999996E-7</v>
      </c>
      <c r="O10331" s="1">
        <v>7.2056037599999998E-7</v>
      </c>
      <c r="P10331" s="1">
        <v>3.4333179999999998E-8</v>
      </c>
      <c r="Q10331" s="1">
        <v>2.9383210304000399E-8</v>
      </c>
      <c r="R10331" s="1">
        <v>116.8</v>
      </c>
      <c r="S10331" s="1">
        <v>10.95</v>
      </c>
      <c r="T10331" s="1">
        <v>0.03</v>
      </c>
      <c r="U10331" s="1">
        <v>3810.6</v>
      </c>
      <c r="V10331" s="1">
        <f t="shared" si="645"/>
        <v>0.16321777655567679</v>
      </c>
      <c r="W10331" s="1">
        <f t="shared" si="646"/>
        <v>2.7331043153678922</v>
      </c>
      <c r="X10331" s="1">
        <f t="shared" si="647"/>
        <v>365</v>
      </c>
    </row>
    <row r="10332" spans="1:24" hidden="1" x14ac:dyDescent="0.3">
      <c r="A10332" s="18" t="str">
        <f t="shared" si="644"/>
        <v>OFF - Military - Generator (Military)_2001_750</v>
      </c>
      <c r="B10332" s="1" t="s">
        <v>40</v>
      </c>
      <c r="C10332" s="1">
        <v>2020</v>
      </c>
      <c r="D10332" s="1" t="s">
        <v>188</v>
      </c>
      <c r="E10332" s="1">
        <v>2001</v>
      </c>
      <c r="F10332" s="1">
        <v>750</v>
      </c>
      <c r="G10332" s="1" t="s">
        <v>5</v>
      </c>
      <c r="H10332" s="1">
        <v>1.05317361111111E-7</v>
      </c>
      <c r="I10332" s="1">
        <v>1.2533636363636299E-7</v>
      </c>
      <c r="J10332" s="1">
        <v>1.5165699999999999E-7</v>
      </c>
      <c r="K10332" s="1">
        <v>3.3515010000000003E-7</v>
      </c>
      <c r="L10332" s="1">
        <v>2.1220589999999999E-6</v>
      </c>
      <c r="M10332" s="1">
        <v>1.85062E-4</v>
      </c>
      <c r="N10332" s="1">
        <v>5.1519070000000002E-8</v>
      </c>
      <c r="O10332" s="1">
        <v>4.7397544399999999E-8</v>
      </c>
      <c r="P10332" s="1">
        <v>1.8607470000000001E-9</v>
      </c>
      <c r="Q10332" s="1">
        <v>1.8364506440000299E-9</v>
      </c>
      <c r="R10332" s="1">
        <v>7.3</v>
      </c>
      <c r="S10332" s="1">
        <v>0</v>
      </c>
      <c r="T10332" s="1">
        <v>0</v>
      </c>
      <c r="U10332" s="1">
        <v>0</v>
      </c>
      <c r="V10332" s="1">
        <f t="shared" si="645"/>
        <v>0</v>
      </c>
      <c r="W10332" s="1">
        <f t="shared" si="646"/>
        <v>0</v>
      </c>
      <c r="X10332" s="1" t="e">
        <f t="shared" si="647"/>
        <v>#DIV/0!</v>
      </c>
    </row>
    <row r="10333" spans="1:24" hidden="1" x14ac:dyDescent="0.3">
      <c r="A10333" s="18" t="str">
        <f t="shared" si="644"/>
        <v>OFF - Military - Generator (Military)_2002_50</v>
      </c>
      <c r="B10333" s="1" t="s">
        <v>40</v>
      </c>
      <c r="C10333" s="1">
        <v>2020</v>
      </c>
      <c r="D10333" s="1" t="s">
        <v>188</v>
      </c>
      <c r="E10333" s="1">
        <v>2002</v>
      </c>
      <c r="F10333" s="1">
        <v>50</v>
      </c>
      <c r="G10333" s="1" t="s">
        <v>5</v>
      </c>
      <c r="H10333" s="1">
        <v>7.3226180555555504E-7</v>
      </c>
      <c r="I10333" s="1">
        <v>8.7145206611570196E-7</v>
      </c>
      <c r="J10333" s="1">
        <v>1.0544569999999999E-6</v>
      </c>
      <c r="K10333" s="1">
        <v>2.2731720000000002E-6</v>
      </c>
      <c r="L10333" s="1">
        <v>2.036534E-6</v>
      </c>
      <c r="M10333" s="1">
        <v>1.9892879999999999E-4</v>
      </c>
      <c r="N10333" s="1">
        <v>2.4224300000000001E-7</v>
      </c>
      <c r="O10333" s="1">
        <v>2.2286356E-7</v>
      </c>
      <c r="P10333" s="1">
        <v>2.571653E-9</v>
      </c>
      <c r="Q10333" s="1">
        <v>1.8364506440000299E-9</v>
      </c>
      <c r="R10333" s="1">
        <v>7.3</v>
      </c>
      <c r="S10333" s="1">
        <v>3.65</v>
      </c>
      <c r="T10333" s="1">
        <v>0.02</v>
      </c>
      <c r="U10333" s="1">
        <v>138.69999999999999</v>
      </c>
      <c r="V10333" s="1">
        <f t="shared" si="645"/>
        <v>2.0804421474253574</v>
      </c>
      <c r="W10333" s="1">
        <f t="shared" si="646"/>
        <v>4.8618751770820001</v>
      </c>
      <c r="X10333" s="1">
        <f t="shared" si="647"/>
        <v>182.5</v>
      </c>
    </row>
    <row r="10334" spans="1:24" hidden="1" x14ac:dyDescent="0.3">
      <c r="A10334" s="18" t="str">
        <f t="shared" si="644"/>
        <v>OFF - Military - Generator (Military)_2002_100</v>
      </c>
      <c r="B10334" s="1" t="s">
        <v>40</v>
      </c>
      <c r="C10334" s="1">
        <v>2020</v>
      </c>
      <c r="D10334" s="1" t="s">
        <v>188</v>
      </c>
      <c r="E10334" s="1">
        <v>2002</v>
      </c>
      <c r="F10334" s="1">
        <v>100</v>
      </c>
      <c r="G10334" s="1" t="s">
        <v>5</v>
      </c>
      <c r="H10334" s="1">
        <v>1.98848888888888E-5</v>
      </c>
      <c r="I10334" s="1">
        <v>2.36646611570247E-5</v>
      </c>
      <c r="J10334" s="1">
        <v>2.863424E-5</v>
      </c>
      <c r="K10334" s="1">
        <v>7.6423250000000001E-5</v>
      </c>
      <c r="L10334" s="1">
        <v>1.409258E-4</v>
      </c>
      <c r="M10334" s="1">
        <v>1.0814280000000001E-2</v>
      </c>
      <c r="N10334" s="1">
        <v>1.4860109999999999E-5</v>
      </c>
      <c r="O10334" s="1">
        <v>1.36713012E-5</v>
      </c>
      <c r="P10334" s="1">
        <v>1.2685700000000001E-7</v>
      </c>
      <c r="Q10334" s="1">
        <v>9.1822532200001496E-8</v>
      </c>
      <c r="R10334" s="1">
        <v>365</v>
      </c>
      <c r="S10334" s="1">
        <v>127.74999999999901</v>
      </c>
      <c r="T10334" s="1">
        <v>0.42</v>
      </c>
      <c r="U10334" s="1">
        <v>10603.2499999999</v>
      </c>
      <c r="V10334" s="1">
        <f t="shared" si="645"/>
        <v>0.73900927638291747</v>
      </c>
      <c r="W10334" s="1">
        <f t="shared" si="646"/>
        <v>4.4008858943990772</v>
      </c>
      <c r="X10334" s="1">
        <f t="shared" si="647"/>
        <v>304.1666666666643</v>
      </c>
    </row>
    <row r="10335" spans="1:24" hidden="1" x14ac:dyDescent="0.3">
      <c r="A10335" s="18" t="str">
        <f t="shared" si="644"/>
        <v>OFF - Military - Generator (Military)_2002_175</v>
      </c>
      <c r="B10335" s="1" t="s">
        <v>40</v>
      </c>
      <c r="C10335" s="1">
        <v>2020</v>
      </c>
      <c r="D10335" s="1" t="s">
        <v>188</v>
      </c>
      <c r="E10335" s="1">
        <v>2002</v>
      </c>
      <c r="F10335" s="1">
        <v>175</v>
      </c>
      <c r="G10335" s="1" t="s">
        <v>5</v>
      </c>
      <c r="H10335" s="1">
        <v>1.9479749999999999E-5</v>
      </c>
      <c r="I10335" s="1">
        <v>2.3182512396694199E-5</v>
      </c>
      <c r="J10335" s="1">
        <v>2.8050839999999999E-5</v>
      </c>
      <c r="K10335" s="1">
        <v>8.4299600000000002E-5</v>
      </c>
      <c r="L10335" s="1">
        <v>2.00936E-4</v>
      </c>
      <c r="M10335" s="1">
        <v>1.54193E-2</v>
      </c>
      <c r="N10335" s="1">
        <v>1.1662989999999999E-5</v>
      </c>
      <c r="O10335" s="1">
        <v>1.07299508E-5</v>
      </c>
      <c r="P10335" s="1">
        <v>1.7349360000000001E-7</v>
      </c>
      <c r="Q10335" s="1">
        <v>1.2946977040200199E-7</v>
      </c>
      <c r="R10335" s="1">
        <v>514.65</v>
      </c>
      <c r="S10335" s="1">
        <v>102.2</v>
      </c>
      <c r="T10335" s="1">
        <v>0.34</v>
      </c>
      <c r="U10335" s="1">
        <v>15023.4</v>
      </c>
      <c r="V10335" s="1">
        <f t="shared" si="645"/>
        <v>0.5109529028460108</v>
      </c>
      <c r="W10335" s="1">
        <f t="shared" si="646"/>
        <v>4.4287189727074825</v>
      </c>
      <c r="X10335" s="1">
        <f t="shared" si="647"/>
        <v>300.58823529411762</v>
      </c>
    </row>
    <row r="10336" spans="1:24" hidden="1" x14ac:dyDescent="0.3">
      <c r="A10336" s="18" t="str">
        <f t="shared" si="644"/>
        <v>OFF - Military - Generator (Military)_2002_300</v>
      </c>
      <c r="B10336" s="1" t="s">
        <v>40</v>
      </c>
      <c r="C10336" s="1">
        <v>2020</v>
      </c>
      <c r="D10336" s="1" t="s">
        <v>188</v>
      </c>
      <c r="E10336" s="1">
        <v>2002</v>
      </c>
      <c r="F10336" s="1">
        <v>300</v>
      </c>
      <c r="G10336" s="1" t="s">
        <v>5</v>
      </c>
      <c r="H10336" s="1">
        <v>3.6745729166666602E-6</v>
      </c>
      <c r="I10336" s="1">
        <v>4.3730454545454496E-6</v>
      </c>
      <c r="J10336" s="1">
        <v>5.2913849999999997E-6</v>
      </c>
      <c r="K10336" s="1">
        <v>1.151618E-5</v>
      </c>
      <c r="L10336" s="1">
        <v>7.2986140000000005E-5</v>
      </c>
      <c r="M10336" s="1">
        <v>6.1828849999999999E-3</v>
      </c>
      <c r="N10336" s="1">
        <v>1.700458E-6</v>
      </c>
      <c r="O10336" s="1">
        <v>1.56442136E-6</v>
      </c>
      <c r="P10336" s="1">
        <v>6.9568069999999994E-8</v>
      </c>
      <c r="Q10336" s="1">
        <v>5.1420618032000797E-8</v>
      </c>
      <c r="R10336" s="1">
        <v>204.4</v>
      </c>
      <c r="S10336" s="1">
        <v>25.55</v>
      </c>
      <c r="T10336" s="1">
        <v>0.09</v>
      </c>
      <c r="U10336" s="1">
        <v>5697.65</v>
      </c>
      <c r="V10336" s="1">
        <f t="shared" si="645"/>
        <v>0.2541422231704033</v>
      </c>
      <c r="W10336" s="1">
        <f t="shared" si="646"/>
        <v>4.2416343651187454</v>
      </c>
      <c r="X10336" s="1">
        <f t="shared" si="647"/>
        <v>283.88888888888891</v>
      </c>
    </row>
    <row r="10337" spans="1:24" hidden="1" x14ac:dyDescent="0.3">
      <c r="A10337" s="18" t="str">
        <f t="shared" si="644"/>
        <v>OFF - Military - Generator (Military)_2002_600</v>
      </c>
      <c r="B10337" s="1" t="s">
        <v>40</v>
      </c>
      <c r="C10337" s="1">
        <v>2020</v>
      </c>
      <c r="D10337" s="1" t="s">
        <v>188</v>
      </c>
      <c r="E10337" s="1">
        <v>2002</v>
      </c>
      <c r="F10337" s="1">
        <v>600</v>
      </c>
      <c r="G10337" s="1" t="s">
        <v>5</v>
      </c>
      <c r="H10337" s="1">
        <v>1.53308819444444E-6</v>
      </c>
      <c r="I10337" s="1">
        <v>1.82450165289256E-6</v>
      </c>
      <c r="J10337" s="1">
        <v>2.2076470000000001E-6</v>
      </c>
      <c r="K10337" s="1">
        <v>7.0496799999999999E-6</v>
      </c>
      <c r="L10337" s="1">
        <v>3.179351E-5</v>
      </c>
      <c r="M10337" s="1">
        <v>3.913428E-3</v>
      </c>
      <c r="N10337" s="1">
        <v>7.9533430000000005E-7</v>
      </c>
      <c r="O10337" s="1">
        <v>7.3170755600000001E-7</v>
      </c>
      <c r="P10337" s="1">
        <v>3.8411570000000002E-8</v>
      </c>
      <c r="Q10337" s="1">
        <v>3.2137886270000503E-8</v>
      </c>
      <c r="R10337" s="1">
        <v>127.74999999999901</v>
      </c>
      <c r="S10337" s="1">
        <v>10.95</v>
      </c>
      <c r="T10337" s="1">
        <v>0.04</v>
      </c>
      <c r="U10337" s="1">
        <v>3810.6</v>
      </c>
      <c r="V10337" s="1">
        <f t="shared" si="645"/>
        <v>0.15854023540315204</v>
      </c>
      <c r="W10337" s="1">
        <f t="shared" si="646"/>
        <v>2.7626999140840423</v>
      </c>
      <c r="X10337" s="1">
        <f t="shared" si="647"/>
        <v>273.75</v>
      </c>
    </row>
    <row r="10338" spans="1:24" hidden="1" x14ac:dyDescent="0.3">
      <c r="A10338" s="18" t="str">
        <f t="shared" si="644"/>
        <v>OFF - Military - Generator (Military)_2002_750</v>
      </c>
      <c r="B10338" s="1" t="s">
        <v>40</v>
      </c>
      <c r="C10338" s="1">
        <v>2020</v>
      </c>
      <c r="D10338" s="1" t="s">
        <v>188</v>
      </c>
      <c r="E10338" s="1">
        <v>2002</v>
      </c>
      <c r="F10338" s="1">
        <v>750</v>
      </c>
      <c r="G10338" s="1" t="s">
        <v>5</v>
      </c>
      <c r="H10338" s="1">
        <v>9.1642291666666603E-8</v>
      </c>
      <c r="I10338" s="1">
        <v>1.0906190082644601E-7</v>
      </c>
      <c r="J10338" s="1">
        <v>1.3196490000000001E-7</v>
      </c>
      <c r="K10338" s="1">
        <v>3.7297310000000001E-7</v>
      </c>
      <c r="L10338" s="1">
        <v>1.8541270000000001E-6</v>
      </c>
      <c r="M10338" s="1">
        <v>2.0704529999999999E-4</v>
      </c>
      <c r="N10338" s="1">
        <v>4.5790279999999998E-8</v>
      </c>
      <c r="O10338" s="1">
        <v>4.2127057600000002E-8</v>
      </c>
      <c r="P10338" s="1">
        <v>2.0817839999999998E-9</v>
      </c>
      <c r="Q10338" s="1">
        <v>1.8364506440000299E-9</v>
      </c>
      <c r="R10338" s="1">
        <v>7.3</v>
      </c>
      <c r="S10338" s="1">
        <v>0</v>
      </c>
      <c r="T10338" s="1">
        <v>0</v>
      </c>
      <c r="U10338" s="1">
        <v>0</v>
      </c>
      <c r="V10338" s="1">
        <f t="shared" si="645"/>
        <v>0</v>
      </c>
      <c r="W10338" s="1">
        <f t="shared" si="646"/>
        <v>0</v>
      </c>
      <c r="X10338" s="1" t="e">
        <f t="shared" si="647"/>
        <v>#DIV/0!</v>
      </c>
    </row>
    <row r="10339" spans="1:24" hidden="1" x14ac:dyDescent="0.3">
      <c r="A10339" s="18" t="str">
        <f t="shared" si="644"/>
        <v>OFF - Military - Generator (Military)_2003_50</v>
      </c>
      <c r="B10339" s="1" t="s">
        <v>40</v>
      </c>
      <c r="C10339" s="1">
        <v>2020</v>
      </c>
      <c r="D10339" s="1" t="s">
        <v>188</v>
      </c>
      <c r="E10339" s="1">
        <v>2003</v>
      </c>
      <c r="F10339" s="1">
        <v>50</v>
      </c>
      <c r="G10339" s="1" t="s">
        <v>5</v>
      </c>
      <c r="H10339" s="1">
        <v>8.3010972222222196E-7</v>
      </c>
      <c r="I10339" s="1">
        <v>9.8789917355371895E-7</v>
      </c>
      <c r="J10339" s="1">
        <v>1.1953579999999999E-6</v>
      </c>
      <c r="K10339" s="1">
        <v>2.5841910000000001E-6</v>
      </c>
      <c r="L10339" s="1">
        <v>2.3490969999999998E-6</v>
      </c>
      <c r="M10339" s="1">
        <v>2.3062119999999999E-4</v>
      </c>
      <c r="N10339" s="1">
        <v>2.7630709999999998E-7</v>
      </c>
      <c r="O10339" s="1">
        <v>2.5420253200000001E-7</v>
      </c>
      <c r="P10339" s="1">
        <v>2.9813560000000001E-9</v>
      </c>
      <c r="Q10339" s="1">
        <v>1.8364506440000299E-9</v>
      </c>
      <c r="R10339" s="1">
        <v>7.3</v>
      </c>
      <c r="S10339" s="1">
        <v>7.3</v>
      </c>
      <c r="T10339" s="1">
        <v>0.02</v>
      </c>
      <c r="U10339" s="1">
        <v>277.39999999999998</v>
      </c>
      <c r="V10339" s="1">
        <f t="shared" si="645"/>
        <v>1.1792198090875599</v>
      </c>
      <c r="W10339" s="1">
        <f t="shared" si="646"/>
        <v>2.8040328304997106</v>
      </c>
      <c r="X10339" s="1">
        <f t="shared" si="647"/>
        <v>365</v>
      </c>
    </row>
    <row r="10340" spans="1:24" hidden="1" x14ac:dyDescent="0.3">
      <c r="A10340" s="18" t="str">
        <f t="shared" si="644"/>
        <v>OFF - Military - Generator (Military)_2003_100</v>
      </c>
      <c r="B10340" s="1" t="s">
        <v>40</v>
      </c>
      <c r="C10340" s="1">
        <v>2020</v>
      </c>
      <c r="D10340" s="1" t="s">
        <v>188</v>
      </c>
      <c r="E10340" s="1">
        <v>2003</v>
      </c>
      <c r="F10340" s="1">
        <v>100</v>
      </c>
      <c r="G10340" s="1" t="s">
        <v>5</v>
      </c>
      <c r="H10340" s="1">
        <v>2.27996805555555E-5</v>
      </c>
      <c r="I10340" s="1">
        <v>2.7133504132231399E-5</v>
      </c>
      <c r="J10340" s="1">
        <v>3.2831540000000002E-5</v>
      </c>
      <c r="K10340" s="1">
        <v>8.7987809999999999E-5</v>
      </c>
      <c r="L10340" s="1">
        <v>1.6237360000000001E-4</v>
      </c>
      <c r="M10340" s="1">
        <v>1.253716E-2</v>
      </c>
      <c r="N10340" s="1">
        <v>1.6961769999999999E-5</v>
      </c>
      <c r="O10340" s="1">
        <v>1.56048284E-5</v>
      </c>
      <c r="P10340" s="1">
        <v>1.470674E-7</v>
      </c>
      <c r="Q10340" s="1">
        <v>1.0559591203000099E-7</v>
      </c>
      <c r="R10340" s="1">
        <v>419.74999999999898</v>
      </c>
      <c r="S10340" s="1">
        <v>146</v>
      </c>
      <c r="T10340" s="1">
        <v>0.49</v>
      </c>
      <c r="U10340" s="1">
        <v>12118</v>
      </c>
      <c r="V10340" s="1">
        <f t="shared" si="645"/>
        <v>0.74141870155082124</v>
      </c>
      <c r="W10340" s="1">
        <f t="shared" si="646"/>
        <v>4.4368328945440965</v>
      </c>
      <c r="X10340" s="1">
        <f t="shared" si="647"/>
        <v>297.9591836734694</v>
      </c>
    </row>
    <row r="10341" spans="1:24" hidden="1" x14ac:dyDescent="0.3">
      <c r="A10341" s="18" t="str">
        <f t="shared" si="644"/>
        <v>OFF - Military - Generator (Military)_2003_175</v>
      </c>
      <c r="B10341" s="1" t="s">
        <v>40</v>
      </c>
      <c r="C10341" s="1">
        <v>2020</v>
      </c>
      <c r="D10341" s="1" t="s">
        <v>188</v>
      </c>
      <c r="E10341" s="1">
        <v>2003</v>
      </c>
      <c r="F10341" s="1">
        <v>175</v>
      </c>
      <c r="G10341" s="1" t="s">
        <v>5</v>
      </c>
      <c r="H10341" s="1">
        <v>1.2628499999999999E-5</v>
      </c>
      <c r="I10341" s="1">
        <v>1.5028958677685901E-5</v>
      </c>
      <c r="J10341" s="1">
        <v>1.8185039999999999E-5</v>
      </c>
      <c r="K10341" s="1">
        <v>9.7056060000000005E-5</v>
      </c>
      <c r="L10341" s="1">
        <v>1.7237209999999999E-4</v>
      </c>
      <c r="M10341" s="1">
        <v>1.787584E-2</v>
      </c>
      <c r="N10341" s="1">
        <v>8.3493960000000008E-6</v>
      </c>
      <c r="O10341" s="1">
        <v>7.6814443200000005E-6</v>
      </c>
      <c r="P10341" s="1">
        <v>2.011338E-7</v>
      </c>
      <c r="Q10341" s="1">
        <v>1.4967072748600199E-7</v>
      </c>
      <c r="R10341" s="1">
        <v>594.94999999999902</v>
      </c>
      <c r="S10341" s="1">
        <v>116.8</v>
      </c>
      <c r="T10341" s="1">
        <v>0.39</v>
      </c>
      <c r="U10341" s="1">
        <v>17169.599999999999</v>
      </c>
      <c r="V10341" s="1">
        <f t="shared" si="645"/>
        <v>0.28983932760389519</v>
      </c>
      <c r="W10341" s="1">
        <f t="shared" si="646"/>
        <v>3.3242631530985118</v>
      </c>
      <c r="X10341" s="1">
        <f t="shared" si="647"/>
        <v>299.48717948717945</v>
      </c>
    </row>
    <row r="10342" spans="1:24" hidden="1" x14ac:dyDescent="0.3">
      <c r="A10342" s="18" t="str">
        <f t="shared" si="644"/>
        <v>OFF - Military - Generator (Military)_2003_300</v>
      </c>
      <c r="B10342" s="1" t="s">
        <v>40</v>
      </c>
      <c r="C10342" s="1">
        <v>2020</v>
      </c>
      <c r="D10342" s="1" t="s">
        <v>188</v>
      </c>
      <c r="E10342" s="1">
        <v>2003</v>
      </c>
      <c r="F10342" s="1">
        <v>300</v>
      </c>
      <c r="G10342" s="1" t="s">
        <v>5</v>
      </c>
      <c r="H10342" s="1">
        <v>3.19067291666666E-6</v>
      </c>
      <c r="I10342" s="1">
        <v>3.7971644628099099E-6</v>
      </c>
      <c r="J10342" s="1">
        <v>4.5945690000000002E-6</v>
      </c>
      <c r="K10342" s="1">
        <v>1.325894E-5</v>
      </c>
      <c r="L10342" s="1">
        <v>6.5628580000000002E-5</v>
      </c>
      <c r="M10342" s="1">
        <v>7.1679140000000001E-3</v>
      </c>
      <c r="N10342" s="1">
        <v>1.5655540000000001E-6</v>
      </c>
      <c r="O10342" s="1">
        <v>1.44030968E-6</v>
      </c>
      <c r="P10342" s="1">
        <v>8.0651340000000001E-8</v>
      </c>
      <c r="Q10342" s="1">
        <v>5.9684645930000901E-8</v>
      </c>
      <c r="R10342" s="1">
        <v>237.25</v>
      </c>
      <c r="S10342" s="1">
        <v>32.85</v>
      </c>
      <c r="T10342" s="1">
        <v>0.1</v>
      </c>
      <c r="U10342" s="1">
        <v>7325.55</v>
      </c>
      <c r="V10342" s="1">
        <f t="shared" si="645"/>
        <v>0.17163575764481553</v>
      </c>
      <c r="W10342" s="1">
        <f t="shared" si="646"/>
        <v>2.9664796354693173</v>
      </c>
      <c r="X10342" s="1">
        <f t="shared" si="647"/>
        <v>328.5</v>
      </c>
    </row>
    <row r="10343" spans="1:24" hidden="1" x14ac:dyDescent="0.3">
      <c r="A10343" s="18" t="str">
        <f t="shared" si="644"/>
        <v>OFF - Military - Generator (Military)_2003_600</v>
      </c>
      <c r="B10343" s="1" t="s">
        <v>40</v>
      </c>
      <c r="C10343" s="1">
        <v>2020</v>
      </c>
      <c r="D10343" s="1" t="s">
        <v>188</v>
      </c>
      <c r="E10343" s="1">
        <v>2003</v>
      </c>
      <c r="F10343" s="1">
        <v>600</v>
      </c>
      <c r="G10343" s="1" t="s">
        <v>5</v>
      </c>
      <c r="H10343" s="1">
        <v>1.64997083333333E-6</v>
      </c>
      <c r="I10343" s="1">
        <v>1.9636016528925599E-6</v>
      </c>
      <c r="J10343" s="1">
        <v>2.3759579999999999E-6</v>
      </c>
      <c r="K10343" s="1">
        <v>8.129214E-6</v>
      </c>
      <c r="L10343" s="1">
        <v>3.4841790000000002E-5</v>
      </c>
      <c r="M10343" s="1">
        <v>4.5368969999999998E-3</v>
      </c>
      <c r="N10343" s="1">
        <v>9.0221270000000003E-7</v>
      </c>
      <c r="O10343" s="1">
        <v>8.3003568399999995E-7</v>
      </c>
      <c r="P10343" s="1">
        <v>4.4531120000000002E-8</v>
      </c>
      <c r="Q10343" s="1">
        <v>3.7647238202000599E-8</v>
      </c>
      <c r="R10343" s="1">
        <v>149.64999999999901</v>
      </c>
      <c r="S10343" s="1">
        <v>10.95</v>
      </c>
      <c r="T10343" s="1">
        <v>0.04</v>
      </c>
      <c r="U10343" s="1">
        <v>3810.6</v>
      </c>
      <c r="V10343" s="1">
        <f t="shared" si="645"/>
        <v>0.17062734242748151</v>
      </c>
      <c r="W10343" s="1">
        <f t="shared" si="646"/>
        <v>3.0275804791460348</v>
      </c>
      <c r="X10343" s="1">
        <f t="shared" si="647"/>
        <v>273.75</v>
      </c>
    </row>
    <row r="10344" spans="1:24" hidden="1" x14ac:dyDescent="0.3">
      <c r="A10344" s="18" t="str">
        <f t="shared" si="644"/>
        <v>OFF - Military - Generator (Military)_2003_750</v>
      </c>
      <c r="B10344" s="1" t="s">
        <v>40</v>
      </c>
      <c r="C10344" s="1">
        <v>2020</v>
      </c>
      <c r="D10344" s="1" t="s">
        <v>188</v>
      </c>
      <c r="E10344" s="1">
        <v>2003</v>
      </c>
      <c r="F10344" s="1">
        <v>750</v>
      </c>
      <c r="G10344" s="1" t="s">
        <v>5</v>
      </c>
      <c r="H10344" s="1">
        <v>9.16827083333333E-8</v>
      </c>
      <c r="I10344" s="1">
        <v>1.0911E-7</v>
      </c>
      <c r="J10344" s="1">
        <v>1.3202310000000001E-7</v>
      </c>
      <c r="K10344" s="1">
        <v>4.3008730000000001E-7</v>
      </c>
      <c r="L10344" s="1">
        <v>1.9424689999999998E-6</v>
      </c>
      <c r="M10344" s="1">
        <v>2.400309E-4</v>
      </c>
      <c r="N10344" s="1">
        <v>4.8170719999999998E-8</v>
      </c>
      <c r="O10344" s="1">
        <v>4.4317062399999999E-8</v>
      </c>
      <c r="P10344" s="1">
        <v>2.4134439999999999E-9</v>
      </c>
      <c r="Q10344" s="1">
        <v>1.8364506440000299E-9</v>
      </c>
      <c r="R10344" s="1">
        <v>7.3</v>
      </c>
      <c r="S10344" s="1">
        <v>0</v>
      </c>
      <c r="T10344" s="1">
        <v>0</v>
      </c>
      <c r="U10344" s="1">
        <v>0</v>
      </c>
      <c r="V10344" s="1">
        <f t="shared" si="645"/>
        <v>0</v>
      </c>
      <c r="W10344" s="1">
        <f t="shared" si="646"/>
        <v>0</v>
      </c>
      <c r="X10344" s="1" t="e">
        <f t="shared" si="647"/>
        <v>#DIV/0!</v>
      </c>
    </row>
    <row r="10345" spans="1:24" hidden="1" x14ac:dyDescent="0.3">
      <c r="A10345" s="18" t="str">
        <f t="shared" si="644"/>
        <v>OFF - Military - Generator (Military)_2004_50</v>
      </c>
      <c r="B10345" s="1" t="s">
        <v>40</v>
      </c>
      <c r="C10345" s="1">
        <v>2020</v>
      </c>
      <c r="D10345" s="1" t="s">
        <v>188</v>
      </c>
      <c r="E10345" s="1">
        <v>2004</v>
      </c>
      <c r="F10345" s="1">
        <v>50</v>
      </c>
      <c r="G10345" s="1" t="s">
        <v>5</v>
      </c>
      <c r="H10345" s="1">
        <v>5.6920388888888803E-7</v>
      </c>
      <c r="I10345" s="1">
        <v>6.7739966942148702E-7</v>
      </c>
      <c r="J10345" s="1">
        <v>8.1965359999999999E-7</v>
      </c>
      <c r="K10345" s="1">
        <v>2.9734970000000001E-6</v>
      </c>
      <c r="L10345" s="1">
        <v>3.1603270000000002E-6</v>
      </c>
      <c r="M10345" s="1">
        <v>3.3977520000000002E-4</v>
      </c>
      <c r="N10345" s="1">
        <v>2.8763289999999997E-7</v>
      </c>
      <c r="O10345" s="1">
        <v>2.6462226799999901E-7</v>
      </c>
      <c r="P10345" s="1">
        <v>4.3924459999999996E-9</v>
      </c>
      <c r="Q10345" s="1">
        <v>2.7546759660000398E-9</v>
      </c>
      <c r="R10345" s="1">
        <v>10.95</v>
      </c>
      <c r="S10345" s="1">
        <v>7.3</v>
      </c>
      <c r="T10345" s="1">
        <v>0.03</v>
      </c>
      <c r="U10345" s="1">
        <v>277.39999999999998</v>
      </c>
      <c r="V10345" s="1">
        <f t="shared" si="645"/>
        <v>0.80858768813186543</v>
      </c>
      <c r="W10345" s="1">
        <f t="shared" si="646"/>
        <v>3.7723689839605008</v>
      </c>
      <c r="X10345" s="1">
        <f t="shared" si="647"/>
        <v>243.33333333333334</v>
      </c>
    </row>
    <row r="10346" spans="1:24" hidden="1" x14ac:dyDescent="0.3">
      <c r="A10346" s="18" t="str">
        <f t="shared" si="644"/>
        <v>OFF - Military - Generator (Military)_2004_100</v>
      </c>
      <c r="B10346" s="1" t="s">
        <v>40</v>
      </c>
      <c r="C10346" s="1">
        <v>2020</v>
      </c>
      <c r="D10346" s="1" t="s">
        <v>188</v>
      </c>
      <c r="E10346" s="1">
        <v>2004</v>
      </c>
      <c r="F10346" s="1">
        <v>100</v>
      </c>
      <c r="G10346" s="1" t="s">
        <v>5</v>
      </c>
      <c r="H10346" s="1">
        <v>1.7098673611111099E-5</v>
      </c>
      <c r="I10346" s="1">
        <v>2.0348834710743801E-5</v>
      </c>
      <c r="J10346" s="1">
        <v>2.4622089999999999E-5</v>
      </c>
      <c r="K10346" s="1">
        <v>1.1915499999999999E-4</v>
      </c>
      <c r="L10346" s="1">
        <v>1.899662E-4</v>
      </c>
      <c r="M10346" s="1">
        <v>1.8471049999999999E-2</v>
      </c>
      <c r="N10346" s="1">
        <v>1.3920079999999999E-5</v>
      </c>
      <c r="O10346" s="1">
        <v>1.2806473599999999E-5</v>
      </c>
      <c r="P10346" s="1">
        <v>2.1667490000000001E-7</v>
      </c>
      <c r="Q10346" s="1">
        <v>1.5518007941800201E-7</v>
      </c>
      <c r="R10346" s="1">
        <v>616.85</v>
      </c>
      <c r="S10346" s="1">
        <v>215.35</v>
      </c>
      <c r="T10346" s="1">
        <v>0.72</v>
      </c>
      <c r="U10346" s="1">
        <v>17874.05</v>
      </c>
      <c r="V10346" s="1">
        <f t="shared" si="645"/>
        <v>0.37696859968080643</v>
      </c>
      <c r="W10346" s="1">
        <f t="shared" si="646"/>
        <v>3.5191839443697774</v>
      </c>
      <c r="X10346" s="1">
        <f t="shared" si="647"/>
        <v>299.09722222222223</v>
      </c>
    </row>
    <row r="10347" spans="1:24" hidden="1" x14ac:dyDescent="0.3">
      <c r="A10347" s="18" t="str">
        <f t="shared" si="644"/>
        <v>OFF - Military - Generator (Military)_2004_175</v>
      </c>
      <c r="B10347" s="1" t="s">
        <v>40</v>
      </c>
      <c r="C10347" s="1">
        <v>2020</v>
      </c>
      <c r="D10347" s="1" t="s">
        <v>188</v>
      </c>
      <c r="E10347" s="1">
        <v>2004</v>
      </c>
      <c r="F10347" s="1">
        <v>175</v>
      </c>
      <c r="G10347" s="1" t="s">
        <v>5</v>
      </c>
      <c r="H10347" s="1">
        <v>1.37078402777777E-5</v>
      </c>
      <c r="I10347" s="1">
        <v>1.63134628099173E-5</v>
      </c>
      <c r="J10347" s="1">
        <v>1.9739289999999999E-5</v>
      </c>
      <c r="K10347" s="1">
        <v>1.4200049999999999E-4</v>
      </c>
      <c r="L10347" s="1">
        <v>2.2421229999999999E-4</v>
      </c>
      <c r="M10347" s="1">
        <v>2.633655E-2</v>
      </c>
      <c r="N10347" s="1">
        <v>9.5966429999999999E-6</v>
      </c>
      <c r="O10347" s="1">
        <v>8.8289115599999999E-6</v>
      </c>
      <c r="P10347" s="1">
        <v>2.963314E-7</v>
      </c>
      <c r="Q10347" s="1">
        <v>2.2037407728000299E-7</v>
      </c>
      <c r="R10347" s="1">
        <v>876</v>
      </c>
      <c r="S10347" s="1">
        <v>175.2</v>
      </c>
      <c r="T10347" s="1">
        <v>0.57999999999999996</v>
      </c>
      <c r="U10347" s="1">
        <v>25754.400000000001</v>
      </c>
      <c r="V10347" s="1">
        <f t="shared" si="645"/>
        <v>0.2097409937317814</v>
      </c>
      <c r="W10347" s="1">
        <f t="shared" si="646"/>
        <v>2.8826810810700398</v>
      </c>
      <c r="X10347" s="1">
        <f t="shared" si="647"/>
        <v>302.06896551724139</v>
      </c>
    </row>
    <row r="10348" spans="1:24" hidden="1" x14ac:dyDescent="0.3">
      <c r="A10348" s="18" t="str">
        <f t="shared" si="644"/>
        <v>OFF - Military - Generator (Military)_2004_300</v>
      </c>
      <c r="B10348" s="1" t="s">
        <v>40</v>
      </c>
      <c r="C10348" s="1">
        <v>2020</v>
      </c>
      <c r="D10348" s="1" t="s">
        <v>188</v>
      </c>
      <c r="E10348" s="1">
        <v>2004</v>
      </c>
      <c r="F10348" s="1">
        <v>300</v>
      </c>
      <c r="G10348" s="1" t="s">
        <v>5</v>
      </c>
      <c r="H10348" s="1">
        <v>3.9936722222222197E-6</v>
      </c>
      <c r="I10348" s="1">
        <v>4.7527999999999996E-6</v>
      </c>
      <c r="J10348" s="1">
        <v>5.750888E-6</v>
      </c>
      <c r="K10348" s="1">
        <v>1.939898E-5</v>
      </c>
      <c r="L10348" s="1">
        <v>8.7178539999999995E-5</v>
      </c>
      <c r="M10348" s="1">
        <v>1.056052E-2</v>
      </c>
      <c r="N10348" s="1">
        <v>2.0924500000000002E-6</v>
      </c>
      <c r="O10348" s="1">
        <v>1.925054E-6</v>
      </c>
      <c r="P10348" s="1">
        <v>1.188239E-7</v>
      </c>
      <c r="Q10348" s="1">
        <v>8.8149630912001406E-8</v>
      </c>
      <c r="R10348" s="1">
        <v>350.4</v>
      </c>
      <c r="S10348" s="1">
        <v>47.45</v>
      </c>
      <c r="T10348" s="1">
        <v>0.15</v>
      </c>
      <c r="U10348" s="1">
        <v>10581.35</v>
      </c>
      <c r="V10348" s="1">
        <f t="shared" si="645"/>
        <v>0.14872948024394619</v>
      </c>
      <c r="W10348" s="1">
        <f t="shared" si="646"/>
        <v>2.728080067039655</v>
      </c>
      <c r="X10348" s="1">
        <f t="shared" si="647"/>
        <v>316.33333333333337</v>
      </c>
    </row>
    <row r="10349" spans="1:24" hidden="1" x14ac:dyDescent="0.3">
      <c r="A10349" s="18" t="str">
        <f t="shared" si="644"/>
        <v>OFF - Military - Generator (Military)_2004_600</v>
      </c>
      <c r="B10349" s="1" t="s">
        <v>40</v>
      </c>
      <c r="C10349" s="1">
        <v>2020</v>
      </c>
      <c r="D10349" s="1" t="s">
        <v>188</v>
      </c>
      <c r="E10349" s="1">
        <v>2004</v>
      </c>
      <c r="F10349" s="1">
        <v>600</v>
      </c>
      <c r="G10349" s="1" t="s">
        <v>5</v>
      </c>
      <c r="H10349" s="1">
        <v>2.36135486111111E-6</v>
      </c>
      <c r="I10349" s="1">
        <v>2.81020743801652E-6</v>
      </c>
      <c r="J10349" s="1">
        <v>3.4003509999999998E-6</v>
      </c>
      <c r="K10349" s="1">
        <v>1.1912589999999999E-5</v>
      </c>
      <c r="L10349" s="1">
        <v>5.1138219999999999E-5</v>
      </c>
      <c r="M10349" s="1">
        <v>6.6842330000000004E-3</v>
      </c>
      <c r="N10349" s="1">
        <v>1.3128900000000001E-6</v>
      </c>
      <c r="O10349" s="1">
        <v>1.2078588E-6</v>
      </c>
      <c r="P10349" s="1">
        <v>6.5607920000000002E-8</v>
      </c>
      <c r="Q10349" s="1">
        <v>5.50935193200009E-8</v>
      </c>
      <c r="R10349" s="1">
        <v>219</v>
      </c>
      <c r="S10349" s="1">
        <v>18.25</v>
      </c>
      <c r="T10349" s="1">
        <v>0.06</v>
      </c>
      <c r="U10349" s="1">
        <v>6351</v>
      </c>
      <c r="V10349" s="1">
        <f t="shared" si="645"/>
        <v>0.14651593701167143</v>
      </c>
      <c r="W10349" s="1">
        <f t="shared" si="646"/>
        <v>2.6661961387794713</v>
      </c>
      <c r="X10349" s="1">
        <f t="shared" si="647"/>
        <v>304.16666666666669</v>
      </c>
    </row>
    <row r="10350" spans="1:24" hidden="1" x14ac:dyDescent="0.3">
      <c r="A10350" s="18" t="str">
        <f t="shared" si="644"/>
        <v>OFF - Military - Generator (Military)_2004_750</v>
      </c>
      <c r="B10350" s="1" t="s">
        <v>40</v>
      </c>
      <c r="C10350" s="1">
        <v>2020</v>
      </c>
      <c r="D10350" s="1" t="s">
        <v>188</v>
      </c>
      <c r="E10350" s="1">
        <v>2004</v>
      </c>
      <c r="F10350" s="1">
        <v>750</v>
      </c>
      <c r="G10350" s="1" t="s">
        <v>5</v>
      </c>
      <c r="H10350" s="1">
        <v>1.2493069444444401E-7</v>
      </c>
      <c r="I10350" s="1">
        <v>1.48677851239669E-7</v>
      </c>
      <c r="J10350" s="1">
        <v>1.799002E-7</v>
      </c>
      <c r="K10350" s="1">
        <v>6.3025179999999999E-7</v>
      </c>
      <c r="L10350" s="1">
        <v>2.705538E-6</v>
      </c>
      <c r="M10350" s="1">
        <v>3.5363840000000001E-4</v>
      </c>
      <c r="N10350" s="1">
        <v>6.9460239999999998E-8</v>
      </c>
      <c r="O10350" s="1">
        <v>6.3903420800000002E-8</v>
      </c>
      <c r="P10350" s="1">
        <v>3.5557369999999998E-9</v>
      </c>
      <c r="Q10350" s="1">
        <v>2.7546759660000398E-9</v>
      </c>
      <c r="R10350" s="1">
        <v>10.95</v>
      </c>
      <c r="S10350" s="1">
        <v>0</v>
      </c>
      <c r="T10350" s="1">
        <v>0</v>
      </c>
      <c r="U10350" s="1">
        <v>0</v>
      </c>
      <c r="V10350" s="1">
        <f t="shared" si="645"/>
        <v>0</v>
      </c>
      <c r="W10350" s="1">
        <f t="shared" si="646"/>
        <v>0</v>
      </c>
      <c r="X10350" s="1" t="e">
        <f t="shared" si="647"/>
        <v>#DIV/0!</v>
      </c>
    </row>
    <row r="10351" spans="1:24" hidden="1" x14ac:dyDescent="0.3">
      <c r="A10351" s="18" t="str">
        <f t="shared" si="644"/>
        <v>OFF - Military - Generator (Military)_2005_50</v>
      </c>
      <c r="B10351" s="1" t="s">
        <v>40</v>
      </c>
      <c r="C10351" s="1">
        <v>2020</v>
      </c>
      <c r="D10351" s="1" t="s">
        <v>188</v>
      </c>
      <c r="E10351" s="1">
        <v>2005</v>
      </c>
      <c r="F10351" s="1">
        <v>50</v>
      </c>
      <c r="G10351" s="1" t="s">
        <v>5</v>
      </c>
      <c r="H10351" s="1">
        <v>5.9148534722222203E-7</v>
      </c>
      <c r="I10351" s="1">
        <v>7.03916446280991E-7</v>
      </c>
      <c r="J10351" s="1">
        <v>8.5173890000000001E-7</v>
      </c>
      <c r="K10351" s="1">
        <v>4.5081790000000004E-6</v>
      </c>
      <c r="L10351" s="1">
        <v>5.1834189999999997E-6</v>
      </c>
      <c r="M10351" s="1">
        <v>5.7392429999999996E-4</v>
      </c>
      <c r="N10351" s="1">
        <v>4.2063410000000003E-7</v>
      </c>
      <c r="O10351" s="1">
        <v>3.8698337199999999E-7</v>
      </c>
      <c r="P10351" s="1">
        <v>7.4194080000000003E-9</v>
      </c>
      <c r="Q10351" s="1">
        <v>4.5911266100000704E-9</v>
      </c>
      <c r="R10351" s="1">
        <v>18.25</v>
      </c>
      <c r="S10351" s="1">
        <v>14.6</v>
      </c>
      <c r="T10351" s="1">
        <v>0.05</v>
      </c>
      <c r="U10351" s="1">
        <v>554.79999999999995</v>
      </c>
      <c r="V10351" s="1">
        <f t="shared" si="645"/>
        <v>0.42011990677706895</v>
      </c>
      <c r="W10351" s="1">
        <f t="shared" si="646"/>
        <v>3.0936306696224078</v>
      </c>
      <c r="X10351" s="1">
        <f t="shared" si="647"/>
        <v>292</v>
      </c>
    </row>
    <row r="10352" spans="1:24" hidden="1" x14ac:dyDescent="0.3">
      <c r="A10352" s="18" t="str">
        <f t="shared" si="644"/>
        <v>OFF - Military - Generator (Military)_2005_100</v>
      </c>
      <c r="B10352" s="1" t="s">
        <v>40</v>
      </c>
      <c r="C10352" s="1">
        <v>2020</v>
      </c>
      <c r="D10352" s="1" t="s">
        <v>188</v>
      </c>
      <c r="E10352" s="1">
        <v>2005</v>
      </c>
      <c r="F10352" s="1">
        <v>100</v>
      </c>
      <c r="G10352" s="1" t="s">
        <v>5</v>
      </c>
      <c r="H10352" s="1">
        <v>1.9267118055555502E-5</v>
      </c>
      <c r="I10352" s="1">
        <v>2.2929462809917299E-5</v>
      </c>
      <c r="J10352" s="1">
        <v>2.7744649999999999E-5</v>
      </c>
      <c r="K10352" s="1">
        <v>1.9433929999999999E-4</v>
      </c>
      <c r="L10352" s="1">
        <v>2.9266369999999999E-4</v>
      </c>
      <c r="M10352" s="1">
        <v>3.1199999999999999E-2</v>
      </c>
      <c r="N10352" s="1">
        <v>1.720628E-5</v>
      </c>
      <c r="O10352" s="1">
        <v>1.5829777599999999E-5</v>
      </c>
      <c r="P10352" s="1">
        <v>3.6599200000000001E-7</v>
      </c>
      <c r="Q10352" s="1">
        <v>2.6169421677000399E-7</v>
      </c>
      <c r="R10352" s="1">
        <v>1040.25</v>
      </c>
      <c r="S10352" s="1">
        <v>365</v>
      </c>
      <c r="T10352" s="1">
        <v>1.21</v>
      </c>
      <c r="U10352" s="1">
        <v>30295</v>
      </c>
      <c r="V10352" s="1">
        <f t="shared" si="645"/>
        <v>0.25061757539222279</v>
      </c>
      <c r="W10352" s="1">
        <f t="shared" si="646"/>
        <v>3.1987956938787705</v>
      </c>
      <c r="X10352" s="1">
        <f t="shared" si="647"/>
        <v>301.65289256198349</v>
      </c>
    </row>
    <row r="10353" spans="1:24" hidden="1" x14ac:dyDescent="0.3">
      <c r="A10353" s="18" t="str">
        <f t="shared" si="644"/>
        <v>OFF - Military - Generator (Military)_2005_175</v>
      </c>
      <c r="B10353" s="1" t="s">
        <v>40</v>
      </c>
      <c r="C10353" s="1">
        <v>2020</v>
      </c>
      <c r="D10353" s="1" t="s">
        <v>188</v>
      </c>
      <c r="E10353" s="1">
        <v>2005</v>
      </c>
      <c r="F10353" s="1">
        <v>175</v>
      </c>
      <c r="G10353" s="1" t="s">
        <v>5</v>
      </c>
      <c r="H10353" s="1">
        <v>1.85271111111111E-5</v>
      </c>
      <c r="I10353" s="1">
        <v>2.2048793388429701E-5</v>
      </c>
      <c r="J10353" s="1">
        <v>2.6679039999999999E-5</v>
      </c>
      <c r="K10353" s="1">
        <v>2.3818050000000001E-4</v>
      </c>
      <c r="L10353" s="1">
        <v>3.5249530000000003E-4</v>
      </c>
      <c r="M10353" s="1">
        <v>4.4485839999999999E-2</v>
      </c>
      <c r="N10353" s="1">
        <v>1.3566660000000001E-5</v>
      </c>
      <c r="O10353" s="1">
        <v>1.2481327200000001E-5</v>
      </c>
      <c r="P10353" s="1">
        <v>5.0054209999999995E-7</v>
      </c>
      <c r="Q10353" s="1">
        <v>3.71881255410006E-7</v>
      </c>
      <c r="R10353" s="1">
        <v>1478.25</v>
      </c>
      <c r="S10353" s="1">
        <v>295.64999999999998</v>
      </c>
      <c r="T10353" s="1">
        <v>0.98</v>
      </c>
      <c r="U10353" s="1">
        <v>43460.55</v>
      </c>
      <c r="V10353" s="1">
        <f t="shared" si="645"/>
        <v>0.16798798099770149</v>
      </c>
      <c r="W10353" s="1">
        <f t="shared" si="646"/>
        <v>2.6856333004259847</v>
      </c>
      <c r="X10353" s="1">
        <f t="shared" si="647"/>
        <v>301.68367346938771</v>
      </c>
    </row>
    <row r="10354" spans="1:24" hidden="1" x14ac:dyDescent="0.3">
      <c r="A10354" s="18" t="str">
        <f t="shared" si="644"/>
        <v>OFF - Military - Generator (Military)_2005_300</v>
      </c>
      <c r="B10354" s="1" t="s">
        <v>40</v>
      </c>
      <c r="C10354" s="1">
        <v>2020</v>
      </c>
      <c r="D10354" s="1" t="s">
        <v>188</v>
      </c>
      <c r="E10354" s="1">
        <v>2005</v>
      </c>
      <c r="F10354" s="1">
        <v>300</v>
      </c>
      <c r="G10354" s="1" t="s">
        <v>5</v>
      </c>
      <c r="H10354" s="1">
        <v>6.1664173611111101E-6</v>
      </c>
      <c r="I10354" s="1">
        <v>7.3385462809917302E-6</v>
      </c>
      <c r="J10354" s="1">
        <v>8.8796409999999993E-6</v>
      </c>
      <c r="K10354" s="1">
        <v>3.2538569999999998E-5</v>
      </c>
      <c r="L10354" s="1">
        <v>1.393737E-4</v>
      </c>
      <c r="M10354" s="1">
        <v>1.7838079999999999E-2</v>
      </c>
      <c r="N10354" s="1">
        <v>3.4600669999999999E-6</v>
      </c>
      <c r="O10354" s="1">
        <v>3.1832616399999998E-6</v>
      </c>
      <c r="P10354" s="1">
        <v>2.00709E-7</v>
      </c>
      <c r="Q10354" s="1">
        <v>1.4783427684200199E-7</v>
      </c>
      <c r="R10354" s="1">
        <v>587.65</v>
      </c>
      <c r="S10354" s="1">
        <v>76.649999999999906</v>
      </c>
      <c r="T10354" s="1">
        <v>0.26</v>
      </c>
      <c r="U10354" s="1">
        <v>17092.95</v>
      </c>
      <c r="V10354" s="1">
        <f t="shared" si="645"/>
        <v>0.1421613751846989</v>
      </c>
      <c r="W10354" s="1">
        <f t="shared" si="646"/>
        <v>2.6999293999004483</v>
      </c>
      <c r="X10354" s="1">
        <f t="shared" si="647"/>
        <v>294.80769230769192</v>
      </c>
    </row>
    <row r="10355" spans="1:24" hidden="1" x14ac:dyDescent="0.3">
      <c r="A10355" s="18" t="str">
        <f t="shared" si="644"/>
        <v>OFF - Military - Generator (Military)_2005_600</v>
      </c>
      <c r="B10355" s="1" t="s">
        <v>40</v>
      </c>
      <c r="C10355" s="1">
        <v>2020</v>
      </c>
      <c r="D10355" s="1" t="s">
        <v>188</v>
      </c>
      <c r="E10355" s="1">
        <v>2005</v>
      </c>
      <c r="F10355" s="1">
        <v>600</v>
      </c>
      <c r="G10355" s="1" t="s">
        <v>5</v>
      </c>
      <c r="H10355" s="1">
        <v>3.6507715277777698E-6</v>
      </c>
      <c r="I10355" s="1">
        <v>4.3447198347107401E-6</v>
      </c>
      <c r="J10355" s="1">
        <v>5.2571110000000001E-6</v>
      </c>
      <c r="K10355" s="1">
        <v>2.0013429999999999E-5</v>
      </c>
      <c r="L10355" s="1">
        <v>8.0127850000000006E-5</v>
      </c>
      <c r="M10355" s="1">
        <v>1.129053E-2</v>
      </c>
      <c r="N10355" s="1">
        <v>2.1717240000000001E-6</v>
      </c>
      <c r="O10355" s="1">
        <v>1.9979860800000001E-6</v>
      </c>
      <c r="P10355" s="1">
        <v>1.108203E-7</v>
      </c>
      <c r="Q10355" s="1">
        <v>9.3658982844001502E-8</v>
      </c>
      <c r="R10355" s="1">
        <v>372.3</v>
      </c>
      <c r="S10355" s="1">
        <v>32.85</v>
      </c>
      <c r="T10355" s="1">
        <v>0.1</v>
      </c>
      <c r="U10355" s="1">
        <v>11431.8</v>
      </c>
      <c r="V10355" s="1">
        <f t="shared" si="645"/>
        <v>0.12584494040947977</v>
      </c>
      <c r="W10355" s="1">
        <f t="shared" si="646"/>
        <v>2.3209055801088443</v>
      </c>
      <c r="X10355" s="1">
        <f t="shared" si="647"/>
        <v>328.5</v>
      </c>
    </row>
    <row r="10356" spans="1:24" hidden="1" x14ac:dyDescent="0.3">
      <c r="A10356" s="18" t="str">
        <f t="shared" si="644"/>
        <v>OFF - Military - Generator (Military)_2005_750</v>
      </c>
      <c r="B10356" s="1" t="s">
        <v>40</v>
      </c>
      <c r="C10356" s="1">
        <v>2020</v>
      </c>
      <c r="D10356" s="1" t="s">
        <v>188</v>
      </c>
      <c r="E10356" s="1">
        <v>2005</v>
      </c>
      <c r="F10356" s="1">
        <v>750</v>
      </c>
      <c r="G10356" s="1" t="s">
        <v>5</v>
      </c>
      <c r="H10356" s="1">
        <v>2.0480826388888801E-7</v>
      </c>
      <c r="I10356" s="1">
        <v>2.4373876033057799E-7</v>
      </c>
      <c r="J10356" s="1">
        <v>2.9492390000000001E-7</v>
      </c>
      <c r="K10356" s="1">
        <v>1.0588379999999999E-6</v>
      </c>
      <c r="L10356" s="1">
        <v>4.5526350000000002E-6</v>
      </c>
      <c r="M10356" s="1">
        <v>5.9734109999999997E-4</v>
      </c>
      <c r="N10356" s="1">
        <v>1.158667E-7</v>
      </c>
      <c r="O10356" s="1">
        <v>1.06597364E-7</v>
      </c>
      <c r="P10356" s="1">
        <v>6.0060999999999998E-9</v>
      </c>
      <c r="Q10356" s="1">
        <v>4.5911266100000704E-9</v>
      </c>
      <c r="R10356" s="1">
        <v>18.25</v>
      </c>
      <c r="S10356" s="1">
        <v>0</v>
      </c>
      <c r="T10356" s="1">
        <v>0</v>
      </c>
      <c r="U10356" s="1">
        <v>0</v>
      </c>
      <c r="V10356" s="1">
        <f t="shared" si="645"/>
        <v>0</v>
      </c>
      <c r="W10356" s="1">
        <f t="shared" si="646"/>
        <v>0</v>
      </c>
      <c r="X10356" s="1" t="e">
        <f t="shared" si="647"/>
        <v>#DIV/0!</v>
      </c>
    </row>
    <row r="10357" spans="1:24" hidden="1" x14ac:dyDescent="0.3">
      <c r="A10357" s="18" t="str">
        <f t="shared" si="644"/>
        <v>OFF - Military - Generator (Military)_2006_50</v>
      </c>
      <c r="B10357" s="1" t="s">
        <v>40</v>
      </c>
      <c r="C10357" s="1">
        <v>2020</v>
      </c>
      <c r="D10357" s="1" t="s">
        <v>188</v>
      </c>
      <c r="E10357" s="1">
        <v>2006</v>
      </c>
      <c r="F10357" s="1">
        <v>50</v>
      </c>
      <c r="G10357" s="1" t="s">
        <v>5</v>
      </c>
      <c r="H10357" s="1">
        <v>4.5523979166666599E-7</v>
      </c>
      <c r="I10357" s="1">
        <v>5.4177297520661098E-7</v>
      </c>
      <c r="J10357" s="1">
        <v>6.5554530000000001E-7</v>
      </c>
      <c r="K10357" s="1">
        <v>4.6780459999999999E-6</v>
      </c>
      <c r="L10357" s="1">
        <v>5.6671060000000001E-6</v>
      </c>
      <c r="M10357" s="1">
        <v>6.3830349999999996E-4</v>
      </c>
      <c r="N10357" s="1">
        <v>4.2447240000000001E-7</v>
      </c>
      <c r="O10357" s="1">
        <v>3.9051460800000001E-7</v>
      </c>
      <c r="P10357" s="1">
        <v>8.2516700000000007E-9</v>
      </c>
      <c r="Q10357" s="1">
        <v>5.5093519320000904E-9</v>
      </c>
      <c r="R10357" s="1">
        <v>21.9</v>
      </c>
      <c r="S10357" s="1">
        <v>14.6</v>
      </c>
      <c r="T10357" s="1">
        <v>0.05</v>
      </c>
      <c r="U10357" s="1">
        <v>554.79999999999995</v>
      </c>
      <c r="V10357" s="1">
        <f t="shared" si="645"/>
        <v>0.32334748398147095</v>
      </c>
      <c r="W10357" s="1">
        <f t="shared" si="646"/>
        <v>3.3823105810279213</v>
      </c>
      <c r="X10357" s="1">
        <f t="shared" si="647"/>
        <v>292</v>
      </c>
    </row>
    <row r="10358" spans="1:24" hidden="1" x14ac:dyDescent="0.3">
      <c r="A10358" s="18" t="str">
        <f t="shared" si="644"/>
        <v>OFF - Military - Generator (Military)_2006_100</v>
      </c>
      <c r="B10358" s="1" t="s">
        <v>40</v>
      </c>
      <c r="C10358" s="1">
        <v>2020</v>
      </c>
      <c r="D10358" s="1" t="s">
        <v>188</v>
      </c>
      <c r="E10358" s="1">
        <v>2006</v>
      </c>
      <c r="F10358" s="1">
        <v>100</v>
      </c>
      <c r="G10358" s="1" t="s">
        <v>5</v>
      </c>
      <c r="H10358" s="1">
        <v>1.59096111111111E-5</v>
      </c>
      <c r="I10358" s="1">
        <v>1.8933752066115699E-5</v>
      </c>
      <c r="J10358" s="1">
        <v>2.2909840000000002E-5</v>
      </c>
      <c r="K10358" s="1">
        <v>2.112305E-4</v>
      </c>
      <c r="L10358" s="1">
        <v>3.0940399999999999E-4</v>
      </c>
      <c r="M10358" s="1">
        <v>3.4699809999999998E-2</v>
      </c>
      <c r="N10358" s="1">
        <v>1.5592020000000001E-5</v>
      </c>
      <c r="O10358" s="1">
        <v>1.43446584E-5</v>
      </c>
      <c r="P10358" s="1">
        <v>4.0704659999999998E-7</v>
      </c>
      <c r="Q10358" s="1">
        <v>2.9015920175200402E-7</v>
      </c>
      <c r="R10358" s="1">
        <v>1153.4000000000001</v>
      </c>
      <c r="S10358" s="1">
        <v>405.15</v>
      </c>
      <c r="T10358" s="1">
        <v>1.35</v>
      </c>
      <c r="U10358" s="1">
        <v>33627.449999999997</v>
      </c>
      <c r="V10358" s="1">
        <f t="shared" si="645"/>
        <v>0.18643667584200188</v>
      </c>
      <c r="W10358" s="1">
        <f t="shared" si="646"/>
        <v>3.0466361369256485</v>
      </c>
      <c r="X10358" s="1">
        <f t="shared" si="647"/>
        <v>300.11111111111109</v>
      </c>
    </row>
    <row r="10359" spans="1:24" hidden="1" x14ac:dyDescent="0.3">
      <c r="A10359" s="18" t="str">
        <f t="shared" si="644"/>
        <v>OFF - Military - Generator (Military)_2006_175</v>
      </c>
      <c r="B10359" s="1" t="s">
        <v>40</v>
      </c>
      <c r="C10359" s="1">
        <v>2020</v>
      </c>
      <c r="D10359" s="1" t="s">
        <v>188</v>
      </c>
      <c r="E10359" s="1">
        <v>2006</v>
      </c>
      <c r="F10359" s="1">
        <v>175</v>
      </c>
      <c r="G10359" s="1" t="s">
        <v>5</v>
      </c>
      <c r="H10359" s="1">
        <v>2.0044715277777702E-5</v>
      </c>
      <c r="I10359" s="1">
        <v>2.3854867768595E-5</v>
      </c>
      <c r="J10359" s="1">
        <v>2.886439E-5</v>
      </c>
      <c r="K10359" s="1">
        <v>2.6303319999999999E-4</v>
      </c>
      <c r="L10359" s="1">
        <v>3.9043660000000002E-4</v>
      </c>
      <c r="M10359" s="1">
        <v>4.9475980000000003E-2</v>
      </c>
      <c r="N10359" s="1">
        <v>1.4841920000000001E-5</v>
      </c>
      <c r="O10359" s="1">
        <v>1.36545664E-5</v>
      </c>
      <c r="P10359" s="1">
        <v>5.5668970000000001E-7</v>
      </c>
      <c r="Q10359" s="1">
        <v>4.1320139490000601E-7</v>
      </c>
      <c r="R10359" s="1">
        <v>1642.5</v>
      </c>
      <c r="S10359" s="1">
        <v>328.5</v>
      </c>
      <c r="T10359" s="1">
        <v>1.0900000000000001</v>
      </c>
      <c r="U10359" s="1">
        <v>48289.5</v>
      </c>
      <c r="V10359" s="1">
        <f t="shared" si="645"/>
        <v>0.16357348461366011</v>
      </c>
      <c r="W10359" s="1">
        <f t="shared" si="646"/>
        <v>2.6772345083710056</v>
      </c>
      <c r="X10359" s="1">
        <f t="shared" si="647"/>
        <v>301.37614678899081</v>
      </c>
    </row>
    <row r="10360" spans="1:24" hidden="1" x14ac:dyDescent="0.3">
      <c r="A10360" s="18" t="str">
        <f t="shared" si="644"/>
        <v>OFF - Military - Generator (Military)_2006_300</v>
      </c>
      <c r="B10360" s="1" t="s">
        <v>40</v>
      </c>
      <c r="C10360" s="1">
        <v>2020</v>
      </c>
      <c r="D10360" s="1" t="s">
        <v>188</v>
      </c>
      <c r="E10360" s="1">
        <v>2006</v>
      </c>
      <c r="F10360" s="1">
        <v>300</v>
      </c>
      <c r="G10360" s="1" t="s">
        <v>5</v>
      </c>
      <c r="H10360" s="1">
        <v>6.6481868055555499E-6</v>
      </c>
      <c r="I10360" s="1">
        <v>7.9118917355371906E-6</v>
      </c>
      <c r="J10360" s="1">
        <v>9.5733890000000004E-6</v>
      </c>
      <c r="K10360" s="1">
        <v>3.5934060000000003E-5</v>
      </c>
      <c r="L10360" s="1">
        <v>1.5437940000000001E-4</v>
      </c>
      <c r="M10360" s="1">
        <v>1.983905E-2</v>
      </c>
      <c r="N10360" s="1">
        <v>3.7996870000000001E-6</v>
      </c>
      <c r="O10360" s="1">
        <v>3.4957120399999999E-6</v>
      </c>
      <c r="P10360" s="1">
        <v>2.2322340000000001E-7</v>
      </c>
      <c r="Q10360" s="1">
        <v>1.6528055796000201E-7</v>
      </c>
      <c r="R10360" s="1">
        <v>657</v>
      </c>
      <c r="S10360" s="1">
        <v>87.6</v>
      </c>
      <c r="T10360" s="1">
        <v>0.28999999999999998</v>
      </c>
      <c r="U10360" s="1">
        <v>19534.8</v>
      </c>
      <c r="V10360" s="1">
        <f t="shared" si="645"/>
        <v>0.13410963092323347</v>
      </c>
      <c r="W10360" s="1">
        <f t="shared" si="646"/>
        <v>2.6167906549020179</v>
      </c>
      <c r="X10360" s="1">
        <f t="shared" si="647"/>
        <v>302.06896551724139</v>
      </c>
    </row>
    <row r="10361" spans="1:24" hidden="1" x14ac:dyDescent="0.3">
      <c r="A10361" s="18" t="str">
        <f t="shared" si="644"/>
        <v>OFF - Military - Generator (Military)_2006_600</v>
      </c>
      <c r="B10361" s="1" t="s">
        <v>40</v>
      </c>
      <c r="C10361" s="1">
        <v>2020</v>
      </c>
      <c r="D10361" s="1" t="s">
        <v>188</v>
      </c>
      <c r="E10361" s="1">
        <v>2006</v>
      </c>
      <c r="F10361" s="1">
        <v>600</v>
      </c>
      <c r="G10361" s="1" t="s">
        <v>5</v>
      </c>
      <c r="H10361" s="1">
        <v>3.9218743055555502E-6</v>
      </c>
      <c r="I10361" s="1">
        <v>4.6673545454545401E-6</v>
      </c>
      <c r="J10361" s="1">
        <v>5.6474990000000003E-6</v>
      </c>
      <c r="K10361" s="1">
        <v>2.2137770000000001E-5</v>
      </c>
      <c r="L10361" s="1">
        <v>5.4317180000000001E-5</v>
      </c>
      <c r="M10361" s="1">
        <v>1.255704E-2</v>
      </c>
      <c r="N10361" s="1">
        <v>2.385904E-6</v>
      </c>
      <c r="O10361" s="1">
        <v>2.1950316799999999E-6</v>
      </c>
      <c r="P10361" s="1">
        <v>1.2325139999999999E-7</v>
      </c>
      <c r="Q10361" s="1">
        <v>1.04677686708001E-7</v>
      </c>
      <c r="R10361" s="1">
        <v>416.099999999999</v>
      </c>
      <c r="S10361" s="1">
        <v>36.5</v>
      </c>
      <c r="T10361" s="1">
        <v>0.12</v>
      </c>
      <c r="U10361" s="1">
        <v>12702</v>
      </c>
      <c r="V10361" s="1">
        <f t="shared" si="645"/>
        <v>0.12167105804040217</v>
      </c>
      <c r="W10361" s="1">
        <f t="shared" si="646"/>
        <v>1.4159688740181953</v>
      </c>
      <c r="X10361" s="1">
        <f t="shared" si="647"/>
        <v>304.16666666666669</v>
      </c>
    </row>
    <row r="10362" spans="1:24" hidden="1" x14ac:dyDescent="0.3">
      <c r="A10362" s="18" t="str">
        <f t="shared" si="644"/>
        <v>OFF - Military - Generator (Military)_2006_750</v>
      </c>
      <c r="B10362" s="1" t="s">
        <v>40</v>
      </c>
      <c r="C10362" s="1">
        <v>2020</v>
      </c>
      <c r="D10362" s="1" t="s">
        <v>188</v>
      </c>
      <c r="E10362" s="1">
        <v>2006</v>
      </c>
      <c r="F10362" s="1">
        <v>750</v>
      </c>
      <c r="G10362" s="1" t="s">
        <v>5</v>
      </c>
      <c r="H10362" s="1">
        <v>2.0749208333333301E-7</v>
      </c>
      <c r="I10362" s="1">
        <v>2.4693272727272697E-7</v>
      </c>
      <c r="J10362" s="1">
        <v>2.9878859999999999E-7</v>
      </c>
      <c r="K10362" s="1">
        <v>1.1712290000000001E-6</v>
      </c>
      <c r="L10362" s="1">
        <v>2.8737239999999999E-6</v>
      </c>
      <c r="M10362" s="1">
        <v>6.6434709999999995E-4</v>
      </c>
      <c r="N10362" s="1">
        <v>1.262295E-7</v>
      </c>
      <c r="O10362" s="1">
        <v>1.1613114E-7</v>
      </c>
      <c r="P10362" s="1">
        <v>6.6798279999999999E-9</v>
      </c>
      <c r="Q10362" s="1">
        <v>5.5093519320000904E-9</v>
      </c>
      <c r="R10362" s="1">
        <v>21.9</v>
      </c>
      <c r="S10362" s="1">
        <v>0</v>
      </c>
      <c r="T10362" s="1">
        <v>0</v>
      </c>
      <c r="U10362" s="1">
        <v>0</v>
      </c>
      <c r="V10362" s="1">
        <f t="shared" si="645"/>
        <v>0</v>
      </c>
      <c r="W10362" s="1">
        <f t="shared" si="646"/>
        <v>0</v>
      </c>
      <c r="X10362" s="1" t="e">
        <f t="shared" si="647"/>
        <v>#DIV/0!</v>
      </c>
    </row>
    <row r="10363" spans="1:24" hidden="1" x14ac:dyDescent="0.3">
      <c r="A10363" s="18" t="str">
        <f t="shared" si="644"/>
        <v>OFF - Military - Generator (Military)_2007_50</v>
      </c>
      <c r="B10363" s="1" t="s">
        <v>40</v>
      </c>
      <c r="C10363" s="1">
        <v>2020</v>
      </c>
      <c r="D10363" s="1" t="s">
        <v>188</v>
      </c>
      <c r="E10363" s="1">
        <v>2007</v>
      </c>
      <c r="F10363" s="1">
        <v>50</v>
      </c>
      <c r="G10363" s="1" t="s">
        <v>5</v>
      </c>
      <c r="H10363" s="1">
        <v>4.6824347222222202E-7</v>
      </c>
      <c r="I10363" s="1">
        <v>5.57248429752066E-7</v>
      </c>
      <c r="J10363" s="1">
        <v>6.7427060000000002E-7</v>
      </c>
      <c r="K10363" s="1">
        <v>4.8754379999999997E-6</v>
      </c>
      <c r="L10363" s="1">
        <v>5.9988110000000002E-6</v>
      </c>
      <c r="M10363" s="1">
        <v>6.7942890000000002E-4</v>
      </c>
      <c r="N10363" s="1">
        <v>4.440163E-7</v>
      </c>
      <c r="O10363" s="1">
        <v>4.0849499599999999E-7</v>
      </c>
      <c r="P10363" s="1">
        <v>8.7833209999999997E-9</v>
      </c>
      <c r="Q10363" s="1">
        <v>5.5093519320000904E-9</v>
      </c>
      <c r="R10363" s="1">
        <v>21.9</v>
      </c>
      <c r="S10363" s="1">
        <v>18.25</v>
      </c>
      <c r="T10363" s="1">
        <v>0.06</v>
      </c>
      <c r="U10363" s="1">
        <v>693.5</v>
      </c>
      <c r="V10363" s="1">
        <f t="shared" si="645"/>
        <v>0.26606698518949273</v>
      </c>
      <c r="W10363" s="1">
        <f t="shared" si="646"/>
        <v>2.8642262091284949</v>
      </c>
      <c r="X10363" s="1">
        <f t="shared" si="647"/>
        <v>304.16666666666669</v>
      </c>
    </row>
    <row r="10364" spans="1:24" hidden="1" x14ac:dyDescent="0.3">
      <c r="A10364" s="18" t="str">
        <f t="shared" si="644"/>
        <v>OFF - Military - Generator (Military)_2007_100</v>
      </c>
      <c r="B10364" s="1" t="s">
        <v>40</v>
      </c>
      <c r="C10364" s="1">
        <v>2020</v>
      </c>
      <c r="D10364" s="1" t="s">
        <v>188</v>
      </c>
      <c r="E10364" s="1">
        <v>2007</v>
      </c>
      <c r="F10364" s="1">
        <v>100</v>
      </c>
      <c r="G10364" s="1" t="s">
        <v>5</v>
      </c>
      <c r="H10364" s="1">
        <v>1.6493312500000001E-5</v>
      </c>
      <c r="I10364" s="1">
        <v>1.96284049586776E-5</v>
      </c>
      <c r="J10364" s="1">
        <v>2.375037E-5</v>
      </c>
      <c r="K10364" s="1">
        <v>2.232391E-4</v>
      </c>
      <c r="L10364" s="1">
        <v>3.2796159999999997E-4</v>
      </c>
      <c r="M10364" s="1">
        <v>3.6935500000000003E-2</v>
      </c>
      <c r="N10364" s="1">
        <v>1.6322069999999999E-5</v>
      </c>
      <c r="O10364" s="1">
        <v>1.50163044E-5</v>
      </c>
      <c r="P10364" s="1">
        <v>4.3327239999999999E-7</v>
      </c>
      <c r="Q10364" s="1">
        <v>3.0944193351400502E-7</v>
      </c>
      <c r="R10364" s="1">
        <v>1230.05</v>
      </c>
      <c r="S10364" s="1">
        <v>430.7</v>
      </c>
      <c r="T10364" s="1">
        <v>1.44</v>
      </c>
      <c r="U10364" s="1">
        <v>35748.1</v>
      </c>
      <c r="V10364" s="1">
        <f t="shared" si="645"/>
        <v>0.18181120532012099</v>
      </c>
      <c r="W10364" s="1">
        <f t="shared" si="646"/>
        <v>3.0377961897690828</v>
      </c>
      <c r="X10364" s="1">
        <f t="shared" si="647"/>
        <v>299.09722222222223</v>
      </c>
    </row>
    <row r="10365" spans="1:24" hidden="1" x14ac:dyDescent="0.3">
      <c r="A10365" s="18" t="str">
        <f t="shared" si="644"/>
        <v>OFF - Military - Generator (Military)_2007_175</v>
      </c>
      <c r="B10365" s="1" t="s">
        <v>40</v>
      </c>
      <c r="C10365" s="1">
        <v>2020</v>
      </c>
      <c r="D10365" s="1" t="s">
        <v>188</v>
      </c>
      <c r="E10365" s="1">
        <v>2007</v>
      </c>
      <c r="F10365" s="1">
        <v>175</v>
      </c>
      <c r="G10365" s="1" t="s">
        <v>5</v>
      </c>
      <c r="H10365" s="1">
        <v>1.58676527777777E-5</v>
      </c>
      <c r="I10365" s="1">
        <v>1.8883818181818098E-5</v>
      </c>
      <c r="J10365" s="1">
        <v>2.284942E-5</v>
      </c>
      <c r="K10365" s="1">
        <v>2.7799539999999998E-4</v>
      </c>
      <c r="L10365" s="1">
        <v>2.270397E-4</v>
      </c>
      <c r="M10365" s="1">
        <v>5.2663700000000001E-2</v>
      </c>
      <c r="N10365" s="1">
        <v>1.3492580000000001E-5</v>
      </c>
      <c r="O10365" s="1">
        <v>1.2413173600000001E-5</v>
      </c>
      <c r="P10365" s="1">
        <v>5.9255709999999997E-7</v>
      </c>
      <c r="Q10365" s="1">
        <v>4.3982992923800699E-7</v>
      </c>
      <c r="R10365" s="1">
        <v>1748.35</v>
      </c>
      <c r="S10365" s="1">
        <v>346.75</v>
      </c>
      <c r="T10365" s="1">
        <v>1.1599999999999999</v>
      </c>
      <c r="U10365" s="1">
        <v>50972.25</v>
      </c>
      <c r="V10365" s="1">
        <f t="shared" si="645"/>
        <v>0.12267176288922249</v>
      </c>
      <c r="W10365" s="1">
        <f t="shared" si="646"/>
        <v>1.4748797079425566</v>
      </c>
      <c r="X10365" s="1">
        <f t="shared" si="647"/>
        <v>298.92241379310349</v>
      </c>
    </row>
    <row r="10366" spans="1:24" hidden="1" x14ac:dyDescent="0.3">
      <c r="A10366" s="18" t="str">
        <f t="shared" si="644"/>
        <v>OFF - Military - Generator (Military)_2007_300</v>
      </c>
      <c r="B10366" s="1" t="s">
        <v>40</v>
      </c>
      <c r="C10366" s="1">
        <v>2020</v>
      </c>
      <c r="D10366" s="1" t="s">
        <v>188</v>
      </c>
      <c r="E10366" s="1">
        <v>2007</v>
      </c>
      <c r="F10366" s="1">
        <v>300</v>
      </c>
      <c r="G10366" s="1" t="s">
        <v>5</v>
      </c>
      <c r="H10366" s="1">
        <v>6.3626638888888801E-6</v>
      </c>
      <c r="I10366" s="1">
        <v>7.5720958677685903E-6</v>
      </c>
      <c r="J10366" s="1">
        <v>9.1622360000000003E-6</v>
      </c>
      <c r="K10366" s="1">
        <v>3.797837E-5</v>
      </c>
      <c r="L10366" s="1">
        <v>9.1009530000000005E-5</v>
      </c>
      <c r="M10366" s="1">
        <v>2.1117259999999999E-2</v>
      </c>
      <c r="N10366" s="1">
        <v>3.9678910000000001E-6</v>
      </c>
      <c r="O10366" s="1">
        <v>3.65045972E-6</v>
      </c>
      <c r="P10366" s="1">
        <v>2.376055E-7</v>
      </c>
      <c r="Q10366" s="1">
        <v>1.7538103650200199E-7</v>
      </c>
      <c r="R10366" s="1">
        <v>697.15</v>
      </c>
      <c r="S10366" s="1">
        <v>91.25</v>
      </c>
      <c r="T10366" s="1">
        <v>0.31</v>
      </c>
      <c r="U10366" s="1">
        <v>20348.75</v>
      </c>
      <c r="V10366" s="1">
        <f t="shared" si="645"/>
        <v>0.12321596091581566</v>
      </c>
      <c r="W10366" s="1">
        <f t="shared" si="646"/>
        <v>1.4809409293376179</v>
      </c>
      <c r="X10366" s="1">
        <f t="shared" si="647"/>
        <v>294.35483870967744</v>
      </c>
    </row>
    <row r="10367" spans="1:24" hidden="1" x14ac:dyDescent="0.3">
      <c r="A10367" s="18" t="str">
        <f t="shared" si="644"/>
        <v>OFF - Military - Generator (Military)_2007_600</v>
      </c>
      <c r="B10367" s="1" t="s">
        <v>40</v>
      </c>
      <c r="C10367" s="1">
        <v>2020</v>
      </c>
      <c r="D10367" s="1" t="s">
        <v>188</v>
      </c>
      <c r="E10367" s="1">
        <v>2007</v>
      </c>
      <c r="F10367" s="1">
        <v>600</v>
      </c>
      <c r="G10367" s="1" t="s">
        <v>5</v>
      </c>
      <c r="H10367" s="1">
        <v>4.0272194444444399E-6</v>
      </c>
      <c r="I10367" s="1">
        <v>4.7927239669421401E-6</v>
      </c>
      <c r="J10367" s="1">
        <v>5.7991960000000002E-6</v>
      </c>
      <c r="K10367" s="1">
        <v>2.3435679999999999E-5</v>
      </c>
      <c r="L10367" s="1">
        <v>5.7604079999999998E-5</v>
      </c>
      <c r="M10367" s="1">
        <v>1.3366080000000001E-2</v>
      </c>
      <c r="N10367" s="1">
        <v>2.5082969999999999E-6</v>
      </c>
      <c r="O10367" s="1">
        <v>2.30763324E-6</v>
      </c>
      <c r="P10367" s="1">
        <v>1.311924E-7</v>
      </c>
      <c r="Q10367" s="1">
        <v>1.11105263962001E-7</v>
      </c>
      <c r="R10367" s="1">
        <v>441.65</v>
      </c>
      <c r="S10367" s="1">
        <v>36.5</v>
      </c>
      <c r="T10367" s="1">
        <v>0.12</v>
      </c>
      <c r="U10367" s="1">
        <v>12702</v>
      </c>
      <c r="V10367" s="1">
        <f t="shared" si="645"/>
        <v>0.12493925419086706</v>
      </c>
      <c r="W10367" s="1">
        <f t="shared" si="646"/>
        <v>1.5016535154522757</v>
      </c>
      <c r="X10367" s="1">
        <f t="shared" si="647"/>
        <v>304.16666666666669</v>
      </c>
    </row>
    <row r="10368" spans="1:24" hidden="1" x14ac:dyDescent="0.3">
      <c r="A10368" s="18" t="str">
        <f t="shared" si="644"/>
        <v>OFF - Military - Generator (Military)_2007_750</v>
      </c>
      <c r="B10368" s="1" t="s">
        <v>40</v>
      </c>
      <c r="C10368" s="1">
        <v>2020</v>
      </c>
      <c r="D10368" s="1" t="s">
        <v>188</v>
      </c>
      <c r="E10368" s="1">
        <v>2007</v>
      </c>
      <c r="F10368" s="1">
        <v>750</v>
      </c>
      <c r="G10368" s="1" t="s">
        <v>5</v>
      </c>
      <c r="H10368" s="1">
        <v>2.13065625E-7</v>
      </c>
      <c r="I10368" s="1">
        <v>2.53565702479338E-7</v>
      </c>
      <c r="J10368" s="1">
        <v>3.068145E-7</v>
      </c>
      <c r="K10368" s="1">
        <v>1.2398969999999999E-6</v>
      </c>
      <c r="L10368" s="1">
        <v>3.0476229999999998E-6</v>
      </c>
      <c r="M10368" s="1">
        <v>7.0715070000000005E-4</v>
      </c>
      <c r="N10368" s="1">
        <v>1.327049E-7</v>
      </c>
      <c r="O10368" s="1">
        <v>1.2208850799999999E-7</v>
      </c>
      <c r="P10368" s="1">
        <v>7.1102049999999996E-9</v>
      </c>
      <c r="Q10368" s="1">
        <v>5.5093519320000904E-9</v>
      </c>
      <c r="R10368" s="1">
        <v>21.9</v>
      </c>
      <c r="S10368" s="1">
        <v>0</v>
      </c>
      <c r="T10368" s="1">
        <v>0</v>
      </c>
      <c r="U10368" s="1">
        <v>0</v>
      </c>
      <c r="V10368" s="1">
        <f t="shared" si="645"/>
        <v>0</v>
      </c>
      <c r="W10368" s="1">
        <f t="shared" si="646"/>
        <v>0</v>
      </c>
      <c r="X10368" s="1" t="e">
        <f t="shared" si="647"/>
        <v>#DIV/0!</v>
      </c>
    </row>
    <row r="10369" spans="1:24" hidden="1" x14ac:dyDescent="0.3">
      <c r="A10369" s="18" t="str">
        <f t="shared" si="644"/>
        <v>OFF - Military - Generator (Military)_2008_50</v>
      </c>
      <c r="B10369" s="1" t="s">
        <v>40</v>
      </c>
      <c r="C10369" s="1">
        <v>2020</v>
      </c>
      <c r="D10369" s="1" t="s">
        <v>188</v>
      </c>
      <c r="E10369" s="1">
        <v>2008</v>
      </c>
      <c r="F10369" s="1">
        <v>50</v>
      </c>
      <c r="G10369" s="1" t="s">
        <v>5</v>
      </c>
      <c r="H10369" s="1">
        <v>2.6426694444444401E-7</v>
      </c>
      <c r="I10369" s="1">
        <v>3.1449950413223102E-7</v>
      </c>
      <c r="J10369" s="1">
        <v>3.8054440000000002E-7</v>
      </c>
      <c r="K10369" s="1">
        <v>4.6919099999999998E-6</v>
      </c>
      <c r="L10369" s="1">
        <v>6.0806979999999996E-6</v>
      </c>
      <c r="M10369" s="1">
        <v>7.0235299999999996E-4</v>
      </c>
      <c r="N10369" s="1">
        <v>2.044647E-7</v>
      </c>
      <c r="O10369" s="1">
        <v>1.88107524E-7</v>
      </c>
      <c r="P10369" s="1">
        <v>9.0796699999999999E-9</v>
      </c>
      <c r="Q10369" s="1">
        <v>5.5093519320000904E-9</v>
      </c>
      <c r="R10369" s="1">
        <v>21.9</v>
      </c>
      <c r="S10369" s="1">
        <v>18.25</v>
      </c>
      <c r="T10369" s="1">
        <v>0.06</v>
      </c>
      <c r="U10369" s="1">
        <v>693.5</v>
      </c>
      <c r="V10369" s="1">
        <f t="shared" si="645"/>
        <v>0.15016271099280365</v>
      </c>
      <c r="W10369" s="1">
        <f t="shared" si="646"/>
        <v>2.9033244390255364</v>
      </c>
      <c r="X10369" s="1">
        <f t="shared" si="647"/>
        <v>304.16666666666669</v>
      </c>
    </row>
    <row r="10370" spans="1:24" hidden="1" x14ac:dyDescent="0.3">
      <c r="A10370" s="18" t="str">
        <f t="shared" si="644"/>
        <v>OFF - Military - Generator (Military)_2008_100</v>
      </c>
      <c r="B10370" s="1" t="s">
        <v>40</v>
      </c>
      <c r="C10370" s="1">
        <v>2020</v>
      </c>
      <c r="D10370" s="1" t="s">
        <v>188</v>
      </c>
      <c r="E10370" s="1">
        <v>2008</v>
      </c>
      <c r="F10370" s="1">
        <v>100</v>
      </c>
      <c r="G10370" s="1" t="s">
        <v>5</v>
      </c>
      <c r="H10370" s="1">
        <v>1.10833263888888E-5</v>
      </c>
      <c r="I10370" s="1">
        <v>1.31900743801652E-5</v>
      </c>
      <c r="J10370" s="1">
        <v>1.5959989999999999E-5</v>
      </c>
      <c r="K10370" s="1">
        <v>2.261408E-4</v>
      </c>
      <c r="L10370" s="1">
        <v>1.9350960000000001E-4</v>
      </c>
      <c r="M10370" s="1">
        <v>3.8181710000000001E-2</v>
      </c>
      <c r="N10370" s="1">
        <v>1.2548269999999999E-5</v>
      </c>
      <c r="O10370" s="1">
        <v>1.1544408399999901E-5</v>
      </c>
      <c r="P10370" s="1">
        <v>4.4789109999999999E-7</v>
      </c>
      <c r="Q10370" s="1">
        <v>3.19542412056005E-7</v>
      </c>
      <c r="R10370" s="1">
        <v>1270.2</v>
      </c>
      <c r="S10370" s="1">
        <v>445.3</v>
      </c>
      <c r="T10370" s="1">
        <v>1.49</v>
      </c>
      <c r="U10370" s="1">
        <v>36959.8999999999</v>
      </c>
      <c r="V10370" s="1">
        <f t="shared" si="645"/>
        <v>0.11816940743779242</v>
      </c>
      <c r="W10370" s="1">
        <f t="shared" si="646"/>
        <v>1.7336456267381444</v>
      </c>
      <c r="X10370" s="1">
        <f t="shared" si="647"/>
        <v>298.85906040268458</v>
      </c>
    </row>
    <row r="10371" spans="1:24" hidden="1" x14ac:dyDescent="0.3">
      <c r="A10371" s="18" t="str">
        <f t="shared" si="644"/>
        <v>OFF - Military - Generator (Military)_2008_175</v>
      </c>
      <c r="B10371" s="1" t="s">
        <v>40</v>
      </c>
      <c r="C10371" s="1">
        <v>2020</v>
      </c>
      <c r="D10371" s="1" t="s">
        <v>188</v>
      </c>
      <c r="E10371" s="1">
        <v>2008</v>
      </c>
      <c r="F10371" s="1">
        <v>175</v>
      </c>
      <c r="G10371" s="1" t="s">
        <v>5</v>
      </c>
      <c r="H10371" s="1">
        <v>1.58029236111111E-5</v>
      </c>
      <c r="I10371" s="1">
        <v>1.88067851239669E-5</v>
      </c>
      <c r="J10371" s="1">
        <v>2.2756210000000001E-5</v>
      </c>
      <c r="K10371" s="1">
        <v>2.8532319999999999E-4</v>
      </c>
      <c r="L10371" s="1">
        <v>2.3382829999999999E-4</v>
      </c>
      <c r="M10371" s="1">
        <v>5.4440599999999999E-2</v>
      </c>
      <c r="N10371" s="1">
        <v>1.3717919999999999E-5</v>
      </c>
      <c r="O10371" s="1">
        <v>1.26204864E-5</v>
      </c>
      <c r="P10371" s="1">
        <v>6.1255010000000001E-7</v>
      </c>
      <c r="Q10371" s="1">
        <v>4.5452153439000698E-7</v>
      </c>
      <c r="R10371" s="1">
        <v>1806.75</v>
      </c>
      <c r="S10371" s="1">
        <v>361.35</v>
      </c>
      <c r="T10371" s="1">
        <v>1.2</v>
      </c>
      <c r="U10371" s="1">
        <v>53118.45</v>
      </c>
      <c r="V10371" s="1">
        <f t="shared" si="645"/>
        <v>0.11723513002763541</v>
      </c>
      <c r="W10371" s="1">
        <f t="shared" si="646"/>
        <v>1.4576064422465607</v>
      </c>
      <c r="X10371" s="1">
        <f t="shared" si="647"/>
        <v>301.12500000000006</v>
      </c>
    </row>
    <row r="10372" spans="1:24" hidden="1" x14ac:dyDescent="0.3">
      <c r="A10372" s="18" t="str">
        <f t="shared" si="644"/>
        <v>OFF - Military - Generator (Military)_2008_300</v>
      </c>
      <c r="B10372" s="1" t="s">
        <v>40</v>
      </c>
      <c r="C10372" s="1">
        <v>2020</v>
      </c>
      <c r="D10372" s="1" t="s">
        <v>188</v>
      </c>
      <c r="E10372" s="1">
        <v>2008</v>
      </c>
      <c r="F10372" s="1">
        <v>300</v>
      </c>
      <c r="G10372" s="1" t="s">
        <v>5</v>
      </c>
      <c r="H10372" s="1">
        <v>6.3367076388888804E-6</v>
      </c>
      <c r="I10372" s="1">
        <v>7.5412057851239599E-6</v>
      </c>
      <c r="J10372" s="1">
        <v>9.1248589999999992E-6</v>
      </c>
      <c r="K10372" s="1">
        <v>3.8979749999999999E-5</v>
      </c>
      <c r="L10372" s="1">
        <v>9.3732829999999993E-5</v>
      </c>
      <c r="M10372" s="1">
        <v>2.1829769999999998E-2</v>
      </c>
      <c r="N10372" s="1">
        <v>4.0502340000000003E-6</v>
      </c>
      <c r="O10372" s="1">
        <v>3.7262152799999999E-6</v>
      </c>
      <c r="P10372" s="1">
        <v>2.4562229999999998E-7</v>
      </c>
      <c r="Q10372" s="1">
        <v>1.8089038843400201E-7</v>
      </c>
      <c r="R10372" s="1">
        <v>719.05</v>
      </c>
      <c r="S10372" s="1">
        <v>94.9</v>
      </c>
      <c r="T10372" s="1">
        <v>0.32</v>
      </c>
      <c r="U10372" s="1">
        <v>21162.7</v>
      </c>
      <c r="V10372" s="1">
        <f t="shared" si="645"/>
        <v>0.11799356346092059</v>
      </c>
      <c r="W10372" s="1">
        <f t="shared" si="646"/>
        <v>1.4665918077442945</v>
      </c>
      <c r="X10372" s="1">
        <f t="shared" si="647"/>
        <v>296.5625</v>
      </c>
    </row>
    <row r="10373" spans="1:24" hidden="1" x14ac:dyDescent="0.3">
      <c r="A10373" s="18" t="str">
        <f t="shared" si="644"/>
        <v>OFF - Military - Generator (Military)_2008_600</v>
      </c>
      <c r="B10373" s="1" t="s">
        <v>40</v>
      </c>
      <c r="C10373" s="1">
        <v>2020</v>
      </c>
      <c r="D10373" s="1" t="s">
        <v>188</v>
      </c>
      <c r="E10373" s="1">
        <v>2008</v>
      </c>
      <c r="F10373" s="1">
        <v>600</v>
      </c>
      <c r="G10373" s="1" t="s">
        <v>5</v>
      </c>
      <c r="H10373" s="1">
        <v>4.0107916666666597E-6</v>
      </c>
      <c r="I10373" s="1">
        <v>4.7731735537190001E-6</v>
      </c>
      <c r="J10373" s="1">
        <v>5.7755400000000003E-6</v>
      </c>
      <c r="K10373" s="1">
        <v>2.409366E-5</v>
      </c>
      <c r="L10373" s="1">
        <v>5.9327779999999997E-5</v>
      </c>
      <c r="M10373" s="1">
        <v>1.3817050000000001E-2</v>
      </c>
      <c r="N10373" s="1">
        <v>2.5605439999999998E-6</v>
      </c>
      <c r="O10373" s="1">
        <v>2.35570047999999E-6</v>
      </c>
      <c r="P10373" s="1">
        <v>1.356189E-7</v>
      </c>
      <c r="Q10373" s="1">
        <v>1.1477816525000099E-7</v>
      </c>
      <c r="R10373" s="1">
        <v>456.25</v>
      </c>
      <c r="S10373" s="1">
        <v>40.15</v>
      </c>
      <c r="T10373" s="1">
        <v>0.13</v>
      </c>
      <c r="U10373" s="1">
        <v>13972.2</v>
      </c>
      <c r="V10373" s="1">
        <f t="shared" si="645"/>
        <v>0.11311782155970343</v>
      </c>
      <c r="W10373" s="1">
        <f t="shared" si="646"/>
        <v>1.4059889413290805</v>
      </c>
      <c r="X10373" s="1">
        <f t="shared" si="647"/>
        <v>308.84615384615381</v>
      </c>
    </row>
    <row r="10374" spans="1:24" hidden="1" x14ac:dyDescent="0.3">
      <c r="A10374" s="18" t="str">
        <f t="shared" si="644"/>
        <v>OFF - Military - Generator (Military)_2008_750</v>
      </c>
      <c r="B10374" s="1" t="s">
        <v>40</v>
      </c>
      <c r="C10374" s="1">
        <v>2020</v>
      </c>
      <c r="D10374" s="1" t="s">
        <v>188</v>
      </c>
      <c r="E10374" s="1">
        <v>2008</v>
      </c>
      <c r="F10374" s="1">
        <v>750</v>
      </c>
      <c r="G10374" s="1" t="s">
        <v>5</v>
      </c>
      <c r="H10374" s="1">
        <v>2.1219631944444401E-7</v>
      </c>
      <c r="I10374" s="1">
        <v>2.5253115702479299E-7</v>
      </c>
      <c r="J10374" s="1">
        <v>3.0556269999999999E-7</v>
      </c>
      <c r="K10374" s="1">
        <v>1.2747080000000001E-6</v>
      </c>
      <c r="L10374" s="1">
        <v>3.1388170000000002E-6</v>
      </c>
      <c r="M10374" s="1">
        <v>7.310099E-4</v>
      </c>
      <c r="N10374" s="1">
        <v>1.3546900000000001E-7</v>
      </c>
      <c r="O10374" s="1">
        <v>1.2463147999999999E-7</v>
      </c>
      <c r="P10374" s="1">
        <v>7.3501039999999997E-9</v>
      </c>
      <c r="Q10374" s="1">
        <v>6.4275772540000997E-9</v>
      </c>
      <c r="R10374" s="1">
        <v>25.55</v>
      </c>
      <c r="S10374" s="1">
        <v>0</v>
      </c>
      <c r="T10374" s="1">
        <v>0</v>
      </c>
      <c r="U10374" s="1">
        <v>0</v>
      </c>
      <c r="V10374" s="1">
        <f t="shared" si="645"/>
        <v>0</v>
      </c>
      <c r="W10374" s="1">
        <f t="shared" si="646"/>
        <v>0</v>
      </c>
      <c r="X10374" s="1" t="e">
        <f t="shared" si="647"/>
        <v>#DIV/0!</v>
      </c>
    </row>
    <row r="10375" spans="1:24" hidden="1" x14ac:dyDescent="0.3">
      <c r="A10375" s="18" t="str">
        <f t="shared" si="644"/>
        <v>OFF - Military - Generator (Military)_2009_50</v>
      </c>
      <c r="B10375" s="1" t="s">
        <v>40</v>
      </c>
      <c r="C10375" s="1">
        <v>2020</v>
      </c>
      <c r="D10375" s="1" t="s">
        <v>188</v>
      </c>
      <c r="E10375" s="1">
        <v>2009</v>
      </c>
      <c r="F10375" s="1">
        <v>50</v>
      </c>
      <c r="G10375" s="1" t="s">
        <v>5</v>
      </c>
      <c r="H10375" s="1">
        <v>2.5758229166666602E-7</v>
      </c>
      <c r="I10375" s="1">
        <v>3.06544214876033E-7</v>
      </c>
      <c r="J10375" s="1">
        <v>3.709185E-7</v>
      </c>
      <c r="K10375" s="1">
        <v>4.6934930000000001E-6</v>
      </c>
      <c r="L10375" s="1">
        <v>6.1824280000000002E-6</v>
      </c>
      <c r="M10375" s="1">
        <v>7.1825510000000003E-4</v>
      </c>
      <c r="N10375" s="1">
        <v>2.054541E-7</v>
      </c>
      <c r="O10375" s="1">
        <v>1.89017772E-7</v>
      </c>
      <c r="P10375" s="1">
        <v>9.2852450000000004E-9</v>
      </c>
      <c r="Q10375" s="1">
        <v>6.4275772540000997E-9</v>
      </c>
      <c r="R10375" s="1">
        <v>25.55</v>
      </c>
      <c r="S10375" s="1">
        <v>18.25</v>
      </c>
      <c r="T10375" s="1">
        <v>0.06</v>
      </c>
      <c r="U10375" s="1">
        <v>693.5</v>
      </c>
      <c r="V10375" s="1">
        <f t="shared" si="645"/>
        <v>0.14636433361622006</v>
      </c>
      <c r="W10375" s="1">
        <f t="shared" si="646"/>
        <v>2.9518970198677477</v>
      </c>
      <c r="X10375" s="1">
        <f t="shared" si="647"/>
        <v>304.16666666666669</v>
      </c>
    </row>
    <row r="10376" spans="1:24" hidden="1" x14ac:dyDescent="0.3">
      <c r="A10376" s="18" t="str">
        <f t="shared" si="644"/>
        <v>OFF - Military - Generator (Military)_2009_100</v>
      </c>
      <c r="B10376" s="1" t="s">
        <v>40</v>
      </c>
      <c r="C10376" s="1">
        <v>2020</v>
      </c>
      <c r="D10376" s="1" t="s">
        <v>188</v>
      </c>
      <c r="E10376" s="1">
        <v>2009</v>
      </c>
      <c r="F10376" s="1">
        <v>100</v>
      </c>
      <c r="G10376" s="1" t="s">
        <v>5</v>
      </c>
      <c r="H10376" s="1">
        <v>1.09038472222222E-5</v>
      </c>
      <c r="I10376" s="1">
        <v>1.2976479338842901E-5</v>
      </c>
      <c r="J10376" s="1">
        <v>1.5701540000000001E-5</v>
      </c>
      <c r="K10376" s="1">
        <v>2.2959130000000001E-4</v>
      </c>
      <c r="L10376" s="1">
        <v>1.9714830000000001E-4</v>
      </c>
      <c r="M10376" s="1">
        <v>3.9046190000000001E-2</v>
      </c>
      <c r="N10376" s="1">
        <v>1.2690900000000001E-5</v>
      </c>
      <c r="O10376" s="1">
        <v>1.1675628E-5</v>
      </c>
      <c r="P10376" s="1">
        <v>4.580318E-7</v>
      </c>
      <c r="Q10376" s="1">
        <v>3.2596998931000502E-7</v>
      </c>
      <c r="R10376" s="1">
        <v>1295.75</v>
      </c>
      <c r="S10376" s="1">
        <v>456.25</v>
      </c>
      <c r="T10376" s="1">
        <v>1.52</v>
      </c>
      <c r="U10376" s="1">
        <v>37868.75</v>
      </c>
      <c r="V10376" s="1">
        <f t="shared" si="645"/>
        <v>0.11346567744697415</v>
      </c>
      <c r="W10376" s="1">
        <f t="shared" si="646"/>
        <v>1.7238547400187183</v>
      </c>
      <c r="X10376" s="1">
        <f t="shared" si="647"/>
        <v>300.16447368421052</v>
      </c>
    </row>
    <row r="10377" spans="1:24" hidden="1" x14ac:dyDescent="0.3">
      <c r="A10377" s="18" t="str">
        <f t="shared" si="644"/>
        <v>OFF - Military - Generator (Military)_2009_175</v>
      </c>
      <c r="B10377" s="1" t="s">
        <v>40</v>
      </c>
      <c r="C10377" s="1">
        <v>2020</v>
      </c>
      <c r="D10377" s="1" t="s">
        <v>188</v>
      </c>
      <c r="E10377" s="1">
        <v>2009</v>
      </c>
      <c r="F10377" s="1">
        <v>175</v>
      </c>
      <c r="G10377" s="1" t="s">
        <v>5</v>
      </c>
      <c r="H10377" s="1">
        <v>1.55470138888888E-5</v>
      </c>
      <c r="I10377" s="1">
        <v>1.85022314049586E-5</v>
      </c>
      <c r="J10377" s="1">
        <v>2.2387699999999999E-5</v>
      </c>
      <c r="K10377" s="1">
        <v>2.896846E-4</v>
      </c>
      <c r="L10377" s="1">
        <v>2.382308E-4</v>
      </c>
      <c r="M10377" s="1">
        <v>5.5673159999999999E-2</v>
      </c>
      <c r="N10377" s="1">
        <v>1.379339E-5</v>
      </c>
      <c r="O10377" s="1">
        <v>1.2689918800000001E-5</v>
      </c>
      <c r="P10377" s="1">
        <v>6.2641859999999997E-7</v>
      </c>
      <c r="Q10377" s="1">
        <v>4.6462201293200701E-7</v>
      </c>
      <c r="R10377" s="1">
        <v>1846.8999999999901</v>
      </c>
      <c r="S10377" s="1">
        <v>368.65</v>
      </c>
      <c r="T10377" s="1">
        <v>1.22</v>
      </c>
      <c r="U10377" s="1">
        <v>54191.55</v>
      </c>
      <c r="V10377" s="1">
        <f t="shared" si="645"/>
        <v>0.11305275130684447</v>
      </c>
      <c r="W10377" s="1">
        <f t="shared" si="646"/>
        <v>1.4556432030578028</v>
      </c>
      <c r="X10377" s="1">
        <f t="shared" si="647"/>
        <v>302.17213114754099</v>
      </c>
    </row>
    <row r="10378" spans="1:24" hidden="1" x14ac:dyDescent="0.3">
      <c r="A10378" s="18" t="str">
        <f t="shared" ref="A10378:A10441" si="648">D10378&amp;"_"&amp;E10378&amp;"_"&amp;F10378</f>
        <v>OFF - Military - Generator (Military)_2009_300</v>
      </c>
      <c r="B10378" s="1" t="s">
        <v>40</v>
      </c>
      <c r="C10378" s="1">
        <v>2020</v>
      </c>
      <c r="D10378" s="1" t="s">
        <v>188</v>
      </c>
      <c r="E10378" s="1">
        <v>2009</v>
      </c>
      <c r="F10378" s="1">
        <v>300</v>
      </c>
      <c r="G10378" s="1" t="s">
        <v>5</v>
      </c>
      <c r="H10378" s="1">
        <v>6.2340930555555503E-6</v>
      </c>
      <c r="I10378" s="1">
        <v>7.4190859504132198E-6</v>
      </c>
      <c r="J10378" s="1">
        <v>8.9770939999999994E-6</v>
      </c>
      <c r="K10378" s="1">
        <v>3.9575910000000002E-5</v>
      </c>
      <c r="L10378" s="1">
        <v>9.5499739999999999E-5</v>
      </c>
      <c r="M10378" s="1">
        <v>2.2324009999999998E-2</v>
      </c>
      <c r="N10378" s="1">
        <v>4.0892340000000003E-6</v>
      </c>
      <c r="O10378" s="1">
        <v>3.7620952800000002E-6</v>
      </c>
      <c r="P10378" s="1">
        <v>2.511834E-7</v>
      </c>
      <c r="Q10378" s="1">
        <v>1.85481515044003E-7</v>
      </c>
      <c r="R10378" s="1">
        <v>737.3</v>
      </c>
      <c r="S10378" s="1">
        <v>98.55</v>
      </c>
      <c r="T10378" s="1">
        <v>0.32</v>
      </c>
      <c r="U10378" s="1">
        <v>21976.65</v>
      </c>
      <c r="V10378" s="1">
        <f t="shared" si="645"/>
        <v>0.11178345057238448</v>
      </c>
      <c r="W10378" s="1">
        <f t="shared" si="646"/>
        <v>1.4388956452743329</v>
      </c>
      <c r="X10378" s="1">
        <f t="shared" si="647"/>
        <v>307.96875</v>
      </c>
    </row>
    <row r="10379" spans="1:24" hidden="1" x14ac:dyDescent="0.3">
      <c r="A10379" s="18" t="str">
        <f t="shared" si="648"/>
        <v>OFF - Military - Generator (Military)_2009_600</v>
      </c>
      <c r="B10379" s="1" t="s">
        <v>40</v>
      </c>
      <c r="C10379" s="1">
        <v>2020</v>
      </c>
      <c r="D10379" s="1" t="s">
        <v>188</v>
      </c>
      <c r="E10379" s="1">
        <v>2009</v>
      </c>
      <c r="F10379" s="1">
        <v>600</v>
      </c>
      <c r="G10379" s="1" t="s">
        <v>5</v>
      </c>
      <c r="H10379" s="1">
        <v>3.9458416666666604E-6</v>
      </c>
      <c r="I10379" s="1">
        <v>4.6958776859504104E-6</v>
      </c>
      <c r="J10379" s="1">
        <v>5.6820120000000003E-6</v>
      </c>
      <c r="K10379" s="1">
        <v>2.45034E-5</v>
      </c>
      <c r="L10379" s="1">
        <v>6.0446129999999999E-5</v>
      </c>
      <c r="M10379" s="1">
        <v>1.4129879999999999E-2</v>
      </c>
      <c r="N10379" s="1">
        <v>2.5853979999999998E-6</v>
      </c>
      <c r="O10379" s="1">
        <v>2.37856616E-6</v>
      </c>
      <c r="P10379" s="1">
        <v>1.386894E-7</v>
      </c>
      <c r="Q10379" s="1">
        <v>1.17532841216001E-7</v>
      </c>
      <c r="R10379" s="1">
        <v>467.2</v>
      </c>
      <c r="S10379" s="1">
        <v>40.15</v>
      </c>
      <c r="T10379" s="1">
        <v>0.13</v>
      </c>
      <c r="U10379" s="1">
        <v>13972.2</v>
      </c>
      <c r="V10379" s="1">
        <f t="shared" ref="V10379:V10442" si="649">IFERROR(CONVERT(I10379,"ton","g")*365/U10379,0)</f>
        <v>0.11128601299897399</v>
      </c>
      <c r="W10379" s="1">
        <f t="shared" ref="W10379:W10442" si="650">IFERROR(CONVERT(L10379,"ton","g")*365/U10379,0)</f>
        <v>1.4324923387684481</v>
      </c>
      <c r="X10379" s="1">
        <f t="shared" ref="X10379:X10442" si="651">S10379/T10379</f>
        <v>308.84615384615381</v>
      </c>
    </row>
    <row r="10380" spans="1:24" hidden="1" x14ac:dyDescent="0.3">
      <c r="A10380" s="18" t="str">
        <f t="shared" si="648"/>
        <v>OFF - Military - Generator (Military)_2009_750</v>
      </c>
      <c r="B10380" s="1" t="s">
        <v>40</v>
      </c>
      <c r="C10380" s="1">
        <v>2020</v>
      </c>
      <c r="D10380" s="1" t="s">
        <v>188</v>
      </c>
      <c r="E10380" s="1">
        <v>2009</v>
      </c>
      <c r="F10380" s="1">
        <v>750</v>
      </c>
      <c r="G10380" s="1" t="s">
        <v>5</v>
      </c>
      <c r="H10380" s="1">
        <v>2.0876013888888799E-7</v>
      </c>
      <c r="I10380" s="1">
        <v>2.48441818181818E-7</v>
      </c>
      <c r="J10380" s="1">
        <v>3.006146E-7</v>
      </c>
      <c r="K10380" s="1">
        <v>1.296386E-6</v>
      </c>
      <c r="L10380" s="1">
        <v>3.1979860000000002E-6</v>
      </c>
      <c r="M10380" s="1">
        <v>7.4756080000000003E-4</v>
      </c>
      <c r="N10380" s="1">
        <v>1.3678410000000001E-7</v>
      </c>
      <c r="O10380" s="1">
        <v>1.2584137199999999E-7</v>
      </c>
      <c r="P10380" s="1">
        <v>7.5165180000000006E-9</v>
      </c>
      <c r="Q10380" s="1">
        <v>6.4275772540000997E-9</v>
      </c>
      <c r="R10380" s="1">
        <v>25.55</v>
      </c>
      <c r="S10380" s="1">
        <v>0</v>
      </c>
      <c r="T10380" s="1">
        <v>0</v>
      </c>
      <c r="U10380" s="1">
        <v>0</v>
      </c>
      <c r="V10380" s="1">
        <f t="shared" si="649"/>
        <v>0</v>
      </c>
      <c r="W10380" s="1">
        <f t="shared" si="650"/>
        <v>0</v>
      </c>
      <c r="X10380" s="1" t="e">
        <f t="shared" si="651"/>
        <v>#DIV/0!</v>
      </c>
    </row>
    <row r="10381" spans="1:24" hidden="1" x14ac:dyDescent="0.3">
      <c r="A10381" s="18" t="str">
        <f t="shared" si="648"/>
        <v>OFF - Military - Generator (Military)_2010_50</v>
      </c>
      <c r="B10381" s="1" t="s">
        <v>40</v>
      </c>
      <c r="C10381" s="1">
        <v>2020</v>
      </c>
      <c r="D10381" s="1" t="s">
        <v>188</v>
      </c>
      <c r="E10381" s="1">
        <v>2010</v>
      </c>
      <c r="F10381" s="1">
        <v>50</v>
      </c>
      <c r="G10381" s="1" t="s">
        <v>5</v>
      </c>
      <c r="H10381" s="1">
        <v>2.5332020833333299E-7</v>
      </c>
      <c r="I10381" s="1">
        <v>3.0147198347107399E-7</v>
      </c>
      <c r="J10381" s="1">
        <v>3.6478109999999998E-7</v>
      </c>
      <c r="K10381" s="1">
        <v>4.7463410000000003E-6</v>
      </c>
      <c r="L10381" s="1">
        <v>6.357441E-6</v>
      </c>
      <c r="M10381" s="1">
        <v>7.4290680000000005E-4</v>
      </c>
      <c r="N10381" s="1">
        <v>2.087407E-7</v>
      </c>
      <c r="O10381" s="1">
        <v>1.9204144399999999E-7</v>
      </c>
      <c r="P10381" s="1">
        <v>9.6039300000000004E-9</v>
      </c>
      <c r="Q10381" s="1">
        <v>6.4275772540000997E-9</v>
      </c>
      <c r="R10381" s="1">
        <v>25.55</v>
      </c>
      <c r="S10381" s="1">
        <v>18.25</v>
      </c>
      <c r="T10381" s="1">
        <v>0.06</v>
      </c>
      <c r="U10381" s="1">
        <v>693.5</v>
      </c>
      <c r="V10381" s="1">
        <f t="shared" si="649"/>
        <v>0.14394251733815294</v>
      </c>
      <c r="W10381" s="1">
        <f t="shared" si="650"/>
        <v>3.0354597161317578</v>
      </c>
      <c r="X10381" s="1">
        <f t="shared" si="651"/>
        <v>304.16666666666669</v>
      </c>
    </row>
    <row r="10382" spans="1:24" hidden="1" x14ac:dyDescent="0.3">
      <c r="A10382" s="18" t="str">
        <f t="shared" si="648"/>
        <v>OFF - Military - Generator (Military)_2010_100</v>
      </c>
      <c r="B10382" s="1" t="s">
        <v>40</v>
      </c>
      <c r="C10382" s="1">
        <v>2020</v>
      </c>
      <c r="D10382" s="1" t="s">
        <v>188</v>
      </c>
      <c r="E10382" s="1">
        <v>2010</v>
      </c>
      <c r="F10382" s="1">
        <v>100</v>
      </c>
      <c r="G10382" s="1" t="s">
        <v>5</v>
      </c>
      <c r="H10382" s="1">
        <v>1.08328958333333E-5</v>
      </c>
      <c r="I10382" s="1">
        <v>1.2892041322314E-5</v>
      </c>
      <c r="J10382" s="1">
        <v>1.559937E-5</v>
      </c>
      <c r="K10382" s="1">
        <v>2.357444E-4</v>
      </c>
      <c r="L10382" s="1">
        <v>2.031468E-4</v>
      </c>
      <c r="M10382" s="1">
        <v>4.0386320000000003E-2</v>
      </c>
      <c r="N10382" s="1">
        <v>1.298013E-5</v>
      </c>
      <c r="O10382" s="1">
        <v>1.1941719599999999E-5</v>
      </c>
      <c r="P10382" s="1">
        <v>4.737522E-7</v>
      </c>
      <c r="Q10382" s="1">
        <v>3.37906918496005E-7</v>
      </c>
      <c r="R10382" s="1">
        <v>1343.2</v>
      </c>
      <c r="S10382" s="1">
        <v>470.85</v>
      </c>
      <c r="T10382" s="1">
        <v>1.57</v>
      </c>
      <c r="U10382" s="1">
        <v>39080.550000000003</v>
      </c>
      <c r="V10382" s="1">
        <f t="shared" si="649"/>
        <v>0.10923193382882863</v>
      </c>
      <c r="W10382" s="1">
        <f t="shared" si="650"/>
        <v>1.7212260851763519</v>
      </c>
      <c r="X10382" s="1">
        <f t="shared" si="651"/>
        <v>299.90445859872614</v>
      </c>
    </row>
    <row r="10383" spans="1:24" hidden="1" x14ac:dyDescent="0.3">
      <c r="A10383" s="18" t="str">
        <f t="shared" si="648"/>
        <v>OFF - Military - Generator (Military)_2010_175</v>
      </c>
      <c r="B10383" s="1" t="s">
        <v>40</v>
      </c>
      <c r="C10383" s="1">
        <v>2020</v>
      </c>
      <c r="D10383" s="1" t="s">
        <v>188</v>
      </c>
      <c r="E10383" s="1">
        <v>2010</v>
      </c>
      <c r="F10383" s="1">
        <v>175</v>
      </c>
      <c r="G10383" s="1" t="s">
        <v>5</v>
      </c>
      <c r="H10383" s="1">
        <v>1.5445854166666599E-5</v>
      </c>
      <c r="I10383" s="1">
        <v>1.8381842975206599E-5</v>
      </c>
      <c r="J10383" s="1">
        <v>2.224203E-5</v>
      </c>
      <c r="K10383" s="1">
        <v>2.974567E-4</v>
      </c>
      <c r="L10383" s="1">
        <v>2.4548510000000002E-4</v>
      </c>
      <c r="M10383" s="1">
        <v>5.758398E-2</v>
      </c>
      <c r="N10383" s="1">
        <v>1.402362E-5</v>
      </c>
      <c r="O10383" s="1">
        <v>1.2901730400000001E-5</v>
      </c>
      <c r="P10383" s="1">
        <v>6.4791849999999995E-7</v>
      </c>
      <c r="Q10383" s="1">
        <v>4.81150068728007E-7</v>
      </c>
      <c r="R10383" s="1">
        <v>1912.6</v>
      </c>
      <c r="S10383" s="1">
        <v>379.6</v>
      </c>
      <c r="T10383" s="1">
        <v>1.27</v>
      </c>
      <c r="U10383" s="1">
        <v>55801.2</v>
      </c>
      <c r="V10383" s="1">
        <f t="shared" si="649"/>
        <v>0.10907723338686308</v>
      </c>
      <c r="W10383" s="1">
        <f t="shared" si="650"/>
        <v>1.4567002656814105</v>
      </c>
      <c r="X10383" s="1">
        <f t="shared" si="651"/>
        <v>298.89763779527561</v>
      </c>
    </row>
    <row r="10384" spans="1:24" hidden="1" x14ac:dyDescent="0.3">
      <c r="A10384" s="18" t="str">
        <f t="shared" si="648"/>
        <v>OFF - Military - Generator (Military)_2010_300</v>
      </c>
      <c r="B10384" s="1" t="s">
        <v>40</v>
      </c>
      <c r="C10384" s="1">
        <v>2020</v>
      </c>
      <c r="D10384" s="1" t="s">
        <v>188</v>
      </c>
      <c r="E10384" s="1">
        <v>2010</v>
      </c>
      <c r="F10384" s="1">
        <v>300</v>
      </c>
      <c r="G10384" s="1" t="s">
        <v>5</v>
      </c>
      <c r="H10384" s="1">
        <v>6.19352916666666E-6</v>
      </c>
      <c r="I10384" s="1">
        <v>7.37081157024793E-6</v>
      </c>
      <c r="J10384" s="1">
        <v>8.9186820000000006E-6</v>
      </c>
      <c r="K10384" s="1">
        <v>4.0638030000000002E-5</v>
      </c>
      <c r="L10384" s="1">
        <v>9.8410000000000001E-5</v>
      </c>
      <c r="M10384" s="1">
        <v>2.309021E-2</v>
      </c>
      <c r="N10384" s="1">
        <v>4.1750739999999998E-6</v>
      </c>
      <c r="O10384" s="1">
        <v>3.8410680799999998E-6</v>
      </c>
      <c r="P10384" s="1">
        <v>2.5980440000000001E-7</v>
      </c>
      <c r="Q10384" s="1">
        <v>1.9190909229800299E-7</v>
      </c>
      <c r="R10384" s="1">
        <v>762.849999999999</v>
      </c>
      <c r="S10384" s="1">
        <v>102.2</v>
      </c>
      <c r="T10384" s="1">
        <v>0.33</v>
      </c>
      <c r="U10384" s="1">
        <v>22790.6</v>
      </c>
      <c r="V10384" s="1">
        <f t="shared" si="649"/>
        <v>0.10708981066534851</v>
      </c>
      <c r="W10384" s="1">
        <f t="shared" si="650"/>
        <v>1.4297894020403588</v>
      </c>
      <c r="X10384" s="1">
        <f t="shared" si="651"/>
        <v>309.69696969696969</v>
      </c>
    </row>
    <row r="10385" spans="1:24" hidden="1" x14ac:dyDescent="0.3">
      <c r="A10385" s="18" t="str">
        <f t="shared" si="648"/>
        <v>OFF - Military - Generator (Military)_2010_600</v>
      </c>
      <c r="B10385" s="1" t="s">
        <v>40</v>
      </c>
      <c r="C10385" s="1">
        <v>2020</v>
      </c>
      <c r="D10385" s="1" t="s">
        <v>188</v>
      </c>
      <c r="E10385" s="1">
        <v>2010</v>
      </c>
      <c r="F10385" s="1">
        <v>600</v>
      </c>
      <c r="G10385" s="1" t="s">
        <v>5</v>
      </c>
      <c r="H10385" s="1">
        <v>3.92016666666666E-6</v>
      </c>
      <c r="I10385" s="1">
        <v>4.6653223140495797E-6</v>
      </c>
      <c r="J10385" s="1">
        <v>5.6450400000000004E-6</v>
      </c>
      <c r="K10385" s="1">
        <v>2.520398E-5</v>
      </c>
      <c r="L10385" s="1">
        <v>6.2288169999999996E-5</v>
      </c>
      <c r="M10385" s="1">
        <v>1.461484E-2</v>
      </c>
      <c r="N10385" s="1">
        <v>2.6398780000000002E-6</v>
      </c>
      <c r="O10385" s="1">
        <v>2.4286877600000002E-6</v>
      </c>
      <c r="P10385" s="1">
        <v>1.4344949999999999E-7</v>
      </c>
      <c r="Q10385" s="1">
        <v>1.2120574250400199E-7</v>
      </c>
      <c r="R10385" s="1">
        <v>481.8</v>
      </c>
      <c r="S10385" s="1">
        <v>40.15</v>
      </c>
      <c r="T10385" s="1">
        <v>0.14000000000000001</v>
      </c>
      <c r="U10385" s="1">
        <v>13972.2</v>
      </c>
      <c r="V10385" s="1">
        <f t="shared" si="649"/>
        <v>0.11056189160102577</v>
      </c>
      <c r="W10385" s="1">
        <f t="shared" si="650"/>
        <v>1.4761462201286779</v>
      </c>
      <c r="X10385" s="1">
        <f t="shared" si="651"/>
        <v>286.78571428571422</v>
      </c>
    </row>
    <row r="10386" spans="1:24" hidden="1" x14ac:dyDescent="0.3">
      <c r="A10386" s="18" t="str">
        <f t="shared" si="648"/>
        <v>OFF - Military - Generator (Military)_2010_750</v>
      </c>
      <c r="B10386" s="1" t="s">
        <v>40</v>
      </c>
      <c r="C10386" s="1">
        <v>2020</v>
      </c>
      <c r="D10386" s="1" t="s">
        <v>188</v>
      </c>
      <c r="E10386" s="1">
        <v>2010</v>
      </c>
      <c r="F10386" s="1">
        <v>750</v>
      </c>
      <c r="G10386" s="1" t="s">
        <v>5</v>
      </c>
      <c r="H10386" s="1">
        <v>2.0740180555555499E-7</v>
      </c>
      <c r="I10386" s="1">
        <v>2.4682528925619798E-7</v>
      </c>
      <c r="J10386" s="1">
        <v>2.9865860000000001E-7</v>
      </c>
      <c r="K10386" s="1">
        <v>1.333452E-6</v>
      </c>
      <c r="L10386" s="1">
        <v>3.2954420000000001E-6</v>
      </c>
      <c r="M10386" s="1">
        <v>7.7321840000000002E-4</v>
      </c>
      <c r="N10386" s="1">
        <v>1.396664E-7</v>
      </c>
      <c r="O10386" s="1">
        <v>1.2849308800000001E-7</v>
      </c>
      <c r="P10386" s="1">
        <v>7.7744980000000006E-9</v>
      </c>
      <c r="Q10386" s="1">
        <v>6.4275772540000997E-9</v>
      </c>
      <c r="R10386" s="1">
        <v>25.55</v>
      </c>
      <c r="S10386" s="1">
        <v>0</v>
      </c>
      <c r="T10386" s="1">
        <v>0</v>
      </c>
      <c r="U10386" s="1">
        <v>0</v>
      </c>
      <c r="V10386" s="1">
        <f t="shared" si="649"/>
        <v>0</v>
      </c>
      <c r="W10386" s="1">
        <f t="shared" si="650"/>
        <v>0</v>
      </c>
      <c r="X10386" s="1" t="e">
        <f t="shared" si="651"/>
        <v>#DIV/0!</v>
      </c>
    </row>
    <row r="10387" spans="1:24" hidden="1" x14ac:dyDescent="0.3">
      <c r="A10387" s="18" t="str">
        <f t="shared" si="648"/>
        <v>OFF - Military - Generator (Military)_2011_50</v>
      </c>
      <c r="B10387" s="1" t="s">
        <v>40</v>
      </c>
      <c r="C10387" s="1">
        <v>2020</v>
      </c>
      <c r="D10387" s="1" t="s">
        <v>188</v>
      </c>
      <c r="E10387" s="1">
        <v>2011</v>
      </c>
      <c r="F10387" s="1">
        <v>50</v>
      </c>
      <c r="G10387" s="1" t="s">
        <v>5</v>
      </c>
      <c r="H10387" s="1">
        <v>2.4534465277777698E-7</v>
      </c>
      <c r="I10387" s="1">
        <v>2.9198041322313999E-7</v>
      </c>
      <c r="J10387" s="1">
        <v>3.5329629999999999E-7</v>
      </c>
      <c r="K10387" s="1">
        <v>4.7370980000000003E-6</v>
      </c>
      <c r="L10387" s="1">
        <v>6.4551640000000003E-6</v>
      </c>
      <c r="M10387" s="1">
        <v>7.587634E-4</v>
      </c>
      <c r="N10387" s="1">
        <v>2.229587E-7</v>
      </c>
      <c r="O10387" s="1">
        <v>2.0512200399999999E-7</v>
      </c>
      <c r="P10387" s="1">
        <v>9.8089180000000007E-9</v>
      </c>
      <c r="Q10387" s="1">
        <v>6.4275772540000997E-9</v>
      </c>
      <c r="R10387" s="1">
        <v>25.55</v>
      </c>
      <c r="S10387" s="1">
        <v>18.25</v>
      </c>
      <c r="T10387" s="1">
        <v>0.06</v>
      </c>
      <c r="U10387" s="1">
        <v>693.5</v>
      </c>
      <c r="V10387" s="1">
        <f t="shared" si="649"/>
        <v>0.13941061855522463</v>
      </c>
      <c r="W10387" s="1">
        <f t="shared" si="650"/>
        <v>3.0821190921038735</v>
      </c>
      <c r="X10387" s="1">
        <f t="shared" si="651"/>
        <v>304.16666666666669</v>
      </c>
    </row>
    <row r="10388" spans="1:24" hidden="1" x14ac:dyDescent="0.3">
      <c r="A10388" s="18" t="str">
        <f t="shared" si="648"/>
        <v>OFF - Military - Generator (Military)_2011_100</v>
      </c>
      <c r="B10388" s="1" t="s">
        <v>40</v>
      </c>
      <c r="C10388" s="1">
        <v>2020</v>
      </c>
      <c r="D10388" s="1" t="s">
        <v>188</v>
      </c>
      <c r="E10388" s="1">
        <v>2011</v>
      </c>
      <c r="F10388" s="1">
        <v>100</v>
      </c>
      <c r="G10388" s="1" t="s">
        <v>5</v>
      </c>
      <c r="H10388" s="1">
        <v>1.0609430555555501E-5</v>
      </c>
      <c r="I10388" s="1">
        <v>1.26260991735537E-5</v>
      </c>
      <c r="J10388" s="1">
        <v>1.527758E-5</v>
      </c>
      <c r="K10388" s="1">
        <v>2.3901240000000001E-4</v>
      </c>
      <c r="L10388" s="1">
        <v>2.066983E-4</v>
      </c>
      <c r="M10388" s="1">
        <v>4.124833E-2</v>
      </c>
      <c r="N10388" s="1">
        <v>1.395973E-5</v>
      </c>
      <c r="O10388" s="1">
        <v>1.2842951599999999E-5</v>
      </c>
      <c r="P10388" s="1">
        <v>4.8386410000000004E-7</v>
      </c>
      <c r="Q10388" s="1">
        <v>3.4433449575000502E-7</v>
      </c>
      <c r="R10388" s="1">
        <v>1368.75</v>
      </c>
      <c r="S10388" s="1">
        <v>481.8</v>
      </c>
      <c r="T10388" s="1">
        <v>1.61</v>
      </c>
      <c r="U10388" s="1">
        <v>39989.4</v>
      </c>
      <c r="V10388" s="1">
        <f t="shared" si="649"/>
        <v>0.10454732106585002</v>
      </c>
      <c r="W10388" s="1">
        <f t="shared" si="650"/>
        <v>1.7115146362170683</v>
      </c>
      <c r="X10388" s="1">
        <f t="shared" si="651"/>
        <v>299.25465838509314</v>
      </c>
    </row>
    <row r="10389" spans="1:24" hidden="1" x14ac:dyDescent="0.3">
      <c r="A10389" s="18" t="str">
        <f t="shared" si="648"/>
        <v>OFF - Military - Generator (Military)_2011_175</v>
      </c>
      <c r="B10389" s="1" t="s">
        <v>40</v>
      </c>
      <c r="C10389" s="1">
        <v>2020</v>
      </c>
      <c r="D10389" s="1" t="s">
        <v>188</v>
      </c>
      <c r="E10389" s="1">
        <v>2011</v>
      </c>
      <c r="F10389" s="1">
        <v>175</v>
      </c>
      <c r="G10389" s="1" t="s">
        <v>5</v>
      </c>
      <c r="H10389" s="1">
        <v>1.51272152777777E-5</v>
      </c>
      <c r="I10389" s="1">
        <v>1.8002636363636301E-5</v>
      </c>
      <c r="J10389" s="1">
        <v>2.1783190000000001E-5</v>
      </c>
      <c r="K10389" s="1">
        <v>3.0158879999999999E-4</v>
      </c>
      <c r="L10389" s="1">
        <v>2.4978290000000002E-4</v>
      </c>
      <c r="M10389" s="1">
        <v>5.8813030000000002E-2</v>
      </c>
      <c r="N10389" s="1">
        <v>1.4989399999999999E-5</v>
      </c>
      <c r="O10389" s="1">
        <v>1.3790248E-5</v>
      </c>
      <c r="P10389" s="1">
        <v>6.6174749999999999E-7</v>
      </c>
      <c r="Q10389" s="1">
        <v>4.9125054727000799E-7</v>
      </c>
      <c r="R10389" s="1">
        <v>1952.74999999999</v>
      </c>
      <c r="S10389" s="1">
        <v>386.9</v>
      </c>
      <c r="T10389" s="1">
        <v>1.29</v>
      </c>
      <c r="U10389" s="1">
        <v>56874.3</v>
      </c>
      <c r="V10389" s="1">
        <f t="shared" si="649"/>
        <v>0.10481142978346772</v>
      </c>
      <c r="W10389" s="1">
        <f t="shared" si="650"/>
        <v>1.4542371659154538</v>
      </c>
      <c r="X10389" s="1">
        <f t="shared" si="651"/>
        <v>299.922480620155</v>
      </c>
    </row>
    <row r="10390" spans="1:24" hidden="1" x14ac:dyDescent="0.3">
      <c r="A10390" s="18" t="str">
        <f t="shared" si="648"/>
        <v>OFF - Military - Generator (Military)_2011_300</v>
      </c>
      <c r="B10390" s="1" t="s">
        <v>40</v>
      </c>
      <c r="C10390" s="1">
        <v>2020</v>
      </c>
      <c r="D10390" s="1" t="s">
        <v>188</v>
      </c>
      <c r="E10390" s="1">
        <v>2011</v>
      </c>
      <c r="F10390" s="1">
        <v>300</v>
      </c>
      <c r="G10390" s="1" t="s">
        <v>5</v>
      </c>
      <c r="H10390" s="1">
        <v>4.3292222222222203E-6</v>
      </c>
      <c r="I10390" s="1">
        <v>5.1521322314049503E-6</v>
      </c>
      <c r="J10390" s="1">
        <v>6.2340799999999996E-6</v>
      </c>
      <c r="K10390" s="1">
        <v>4.1202899999999998E-5</v>
      </c>
      <c r="L10390" s="1">
        <v>5.5567279999999998E-5</v>
      </c>
      <c r="M10390" s="1">
        <v>2.3583050000000001E-2</v>
      </c>
      <c r="N10390" s="1">
        <v>3.9333430000000002E-7</v>
      </c>
      <c r="O10390" s="1">
        <v>3.6186755600000003E-7</v>
      </c>
      <c r="P10390" s="1">
        <v>2.6534979999999999E-7</v>
      </c>
      <c r="Q10390" s="1">
        <v>1.95581993586003E-7</v>
      </c>
      <c r="R10390" s="1">
        <v>777.44999999999902</v>
      </c>
      <c r="S10390" s="1">
        <v>102.2</v>
      </c>
      <c r="T10390" s="1">
        <v>0.34</v>
      </c>
      <c r="U10390" s="1">
        <v>22790.6</v>
      </c>
      <c r="V10390" s="1">
        <f t="shared" si="649"/>
        <v>7.4854832459844964E-2</v>
      </c>
      <c r="W10390" s="1">
        <f t="shared" si="650"/>
        <v>0.80733165373650218</v>
      </c>
      <c r="X10390" s="1">
        <f t="shared" si="651"/>
        <v>300.58823529411762</v>
      </c>
    </row>
    <row r="10391" spans="1:24" hidden="1" x14ac:dyDescent="0.3">
      <c r="A10391" s="18" t="str">
        <f t="shared" si="648"/>
        <v>OFF - Military - Generator (Military)_2011_600</v>
      </c>
      <c r="B10391" s="1" t="s">
        <v>40</v>
      </c>
      <c r="C10391" s="1">
        <v>2020</v>
      </c>
      <c r="D10391" s="1" t="s">
        <v>188</v>
      </c>
      <c r="E10391" s="1">
        <v>2011</v>
      </c>
      <c r="F10391" s="1">
        <v>600</v>
      </c>
      <c r="G10391" s="1" t="s">
        <v>5</v>
      </c>
      <c r="H10391" s="1">
        <v>2.7401611111111101E-6</v>
      </c>
      <c r="I10391" s="1">
        <v>3.26101818181818E-6</v>
      </c>
      <c r="J10391" s="1">
        <v>3.9458319999999996E-6</v>
      </c>
      <c r="K10391" s="1">
        <v>2.5598530000000001E-5</v>
      </c>
      <c r="L10391" s="1">
        <v>3.5171059999999997E-5</v>
      </c>
      <c r="M10391" s="1">
        <v>1.4926780000000001E-2</v>
      </c>
      <c r="N10391" s="1">
        <v>2.4895919999999998E-7</v>
      </c>
      <c r="O10391" s="1">
        <v>2.29042463999999E-7</v>
      </c>
      <c r="P10391" s="1">
        <v>1.4651119999999999E-7</v>
      </c>
      <c r="Q10391" s="1">
        <v>1.23960418470002E-7</v>
      </c>
      <c r="R10391" s="1">
        <v>492.75</v>
      </c>
      <c r="S10391" s="1">
        <v>40.15</v>
      </c>
      <c r="T10391" s="1">
        <v>0.14000000000000001</v>
      </c>
      <c r="U10391" s="1">
        <v>13972.2</v>
      </c>
      <c r="V10391" s="1">
        <f t="shared" si="649"/>
        <v>7.7281764143364629E-2</v>
      </c>
      <c r="W10391" s="1">
        <f t="shared" si="650"/>
        <v>0.83350702512080443</v>
      </c>
      <c r="X10391" s="1">
        <f t="shared" si="651"/>
        <v>286.78571428571422</v>
      </c>
    </row>
    <row r="10392" spans="1:24" hidden="1" x14ac:dyDescent="0.3">
      <c r="A10392" s="18" t="str">
        <f t="shared" si="648"/>
        <v>OFF - Military - Generator (Military)_2011_750</v>
      </c>
      <c r="B10392" s="1" t="s">
        <v>40</v>
      </c>
      <c r="C10392" s="1">
        <v>2020</v>
      </c>
      <c r="D10392" s="1" t="s">
        <v>188</v>
      </c>
      <c r="E10392" s="1">
        <v>2011</v>
      </c>
      <c r="F10392" s="1">
        <v>750</v>
      </c>
      <c r="G10392" s="1" t="s">
        <v>5</v>
      </c>
      <c r="H10392" s="1">
        <v>1.44971944444444E-7</v>
      </c>
      <c r="I10392" s="1">
        <v>1.7252859504132201E-7</v>
      </c>
      <c r="J10392" s="1">
        <v>2.087596E-7</v>
      </c>
      <c r="K10392" s="1">
        <v>1.3543249999999999E-6</v>
      </c>
      <c r="L10392" s="1">
        <v>1.8607729999999999E-6</v>
      </c>
      <c r="M10392" s="1">
        <v>7.8972180000000001E-4</v>
      </c>
      <c r="N10392" s="1">
        <v>1.3171529999999999E-8</v>
      </c>
      <c r="O10392" s="1">
        <v>1.21178076E-8</v>
      </c>
      <c r="P10392" s="1">
        <v>7.940435E-9</v>
      </c>
      <c r="Q10392" s="1">
        <v>6.4275772540000997E-9</v>
      </c>
      <c r="R10392" s="1">
        <v>25.55</v>
      </c>
      <c r="S10392" s="1">
        <v>0</v>
      </c>
      <c r="T10392" s="1">
        <v>0</v>
      </c>
      <c r="U10392" s="1">
        <v>0</v>
      </c>
      <c r="V10392" s="1">
        <f t="shared" si="649"/>
        <v>0</v>
      </c>
      <c r="W10392" s="1">
        <f t="shared" si="650"/>
        <v>0</v>
      </c>
      <c r="X10392" s="1" t="e">
        <f t="shared" si="651"/>
        <v>#DIV/0!</v>
      </c>
    </row>
    <row r="10393" spans="1:24" hidden="1" x14ac:dyDescent="0.3">
      <c r="A10393" s="18" t="str">
        <f t="shared" si="648"/>
        <v>OFF - Military - Generator (Military)_2012_50</v>
      </c>
      <c r="B10393" s="1" t="s">
        <v>40</v>
      </c>
      <c r="C10393" s="1">
        <v>2020</v>
      </c>
      <c r="D10393" s="1" t="s">
        <v>188</v>
      </c>
      <c r="E10393" s="1">
        <v>2012</v>
      </c>
      <c r="F10393" s="1">
        <v>50</v>
      </c>
      <c r="G10393" s="1" t="s">
        <v>5</v>
      </c>
      <c r="H10393" s="1">
        <v>2.3626284722222201E-7</v>
      </c>
      <c r="I10393" s="1">
        <v>2.81172314049586E-7</v>
      </c>
      <c r="J10393" s="1">
        <v>3.4021850000000002E-7</v>
      </c>
      <c r="K10393" s="1">
        <v>4.7123240000000004E-6</v>
      </c>
      <c r="L10393" s="1">
        <v>6.5361680000000002E-6</v>
      </c>
      <c r="M10393" s="1">
        <v>7.7283099999999997E-4</v>
      </c>
      <c r="N10393" s="1">
        <v>2.2292129999999999E-7</v>
      </c>
      <c r="O10393" s="1">
        <v>2.0508759600000001E-7</v>
      </c>
      <c r="P10393" s="1">
        <v>9.9907759999999997E-9</v>
      </c>
      <c r="Q10393" s="1">
        <v>6.4275772540000997E-9</v>
      </c>
      <c r="R10393" s="1">
        <v>25.55</v>
      </c>
      <c r="S10393" s="1">
        <v>18.25</v>
      </c>
      <c r="T10393" s="1">
        <v>7.0000000000000007E-2</v>
      </c>
      <c r="U10393" s="1">
        <v>693.5</v>
      </c>
      <c r="V10393" s="1">
        <f t="shared" si="649"/>
        <v>0.13425012242961684</v>
      </c>
      <c r="W10393" s="1">
        <f t="shared" si="650"/>
        <v>3.1207957198296419</v>
      </c>
      <c r="X10393" s="1">
        <f t="shared" si="651"/>
        <v>260.71428571428567</v>
      </c>
    </row>
    <row r="10394" spans="1:24" hidden="1" x14ac:dyDescent="0.3">
      <c r="A10394" s="18" t="str">
        <f t="shared" si="648"/>
        <v>OFF - Military - Generator (Military)_2012_100</v>
      </c>
      <c r="B10394" s="1" t="s">
        <v>40</v>
      </c>
      <c r="C10394" s="1">
        <v>2020</v>
      </c>
      <c r="D10394" s="1" t="s">
        <v>188</v>
      </c>
      <c r="E10394" s="1">
        <v>2012</v>
      </c>
      <c r="F10394" s="1">
        <v>100</v>
      </c>
      <c r="G10394" s="1" t="s">
        <v>5</v>
      </c>
      <c r="H10394" s="1">
        <v>9.4087430555555505E-6</v>
      </c>
      <c r="I10394" s="1">
        <v>1.11971818181818E-5</v>
      </c>
      <c r="J10394" s="1">
        <v>1.354859E-5</v>
      </c>
      <c r="K10394" s="1">
        <v>2.4164729999999999E-4</v>
      </c>
      <c r="L10394" s="1">
        <v>1.8370680000000001E-4</v>
      </c>
      <c r="M10394" s="1">
        <v>4.2013080000000001E-2</v>
      </c>
      <c r="N10394" s="1">
        <v>5.1403160000000002E-6</v>
      </c>
      <c r="O10394" s="1">
        <v>4.7290907200000004E-6</v>
      </c>
      <c r="P10394" s="1">
        <v>4.9283499999999998E-7</v>
      </c>
      <c r="Q10394" s="1">
        <v>3.5076207300400498E-7</v>
      </c>
      <c r="R10394" s="1">
        <v>1394.3</v>
      </c>
      <c r="S10394" s="1">
        <v>492.75</v>
      </c>
      <c r="T10394" s="1">
        <v>1.64</v>
      </c>
      <c r="U10394" s="1">
        <v>40898.25</v>
      </c>
      <c r="V10394" s="1">
        <f t="shared" si="649"/>
        <v>9.0655176050513014E-2</v>
      </c>
      <c r="W10394" s="1">
        <f t="shared" si="650"/>
        <v>1.4873360606357162</v>
      </c>
      <c r="X10394" s="1">
        <f t="shared" si="651"/>
        <v>300.45731707317077</v>
      </c>
    </row>
    <row r="10395" spans="1:24" hidden="1" x14ac:dyDescent="0.3">
      <c r="A10395" s="18" t="str">
        <f t="shared" si="648"/>
        <v>OFF - Military - Generator (Military)_2012_175</v>
      </c>
      <c r="B10395" s="1" t="s">
        <v>40</v>
      </c>
      <c r="C10395" s="1">
        <v>2020</v>
      </c>
      <c r="D10395" s="1" t="s">
        <v>188</v>
      </c>
      <c r="E10395" s="1">
        <v>2012</v>
      </c>
      <c r="F10395" s="1">
        <v>175</v>
      </c>
      <c r="G10395" s="1" t="s">
        <v>5</v>
      </c>
      <c r="H10395" s="1">
        <v>1.30824444444444E-5</v>
      </c>
      <c r="I10395" s="1">
        <v>1.5569190082644601E-5</v>
      </c>
      <c r="J10395" s="1">
        <v>1.8838720000000001E-5</v>
      </c>
      <c r="K10395" s="1">
        <v>3.0492250000000001E-4</v>
      </c>
      <c r="L10395" s="1">
        <v>2.3460439999999999E-4</v>
      </c>
      <c r="M10395" s="1">
        <v>5.9903449999999997E-2</v>
      </c>
      <c r="N10395" s="1">
        <v>1.019318E-6</v>
      </c>
      <c r="O10395" s="1">
        <v>9.3777256000000003E-7</v>
      </c>
      <c r="P10395" s="1">
        <v>6.740166E-7</v>
      </c>
      <c r="Q10395" s="1">
        <v>4.9951457516800801E-7</v>
      </c>
      <c r="R10395" s="1">
        <v>1985.6</v>
      </c>
      <c r="S10395" s="1">
        <v>394.2</v>
      </c>
      <c r="T10395" s="1">
        <v>1.32</v>
      </c>
      <c r="U10395" s="1">
        <v>57947.4</v>
      </c>
      <c r="V10395" s="1">
        <f t="shared" si="649"/>
        <v>8.8965303962802472E-2</v>
      </c>
      <c r="W10395" s="1">
        <f t="shared" si="650"/>
        <v>1.340574021270194</v>
      </c>
      <c r="X10395" s="1">
        <f t="shared" si="651"/>
        <v>298.63636363636363</v>
      </c>
    </row>
    <row r="10396" spans="1:24" hidden="1" x14ac:dyDescent="0.3">
      <c r="A10396" s="18" t="str">
        <f t="shared" si="648"/>
        <v>OFF - Military - Generator (Military)_2012_300</v>
      </c>
      <c r="B10396" s="1" t="s">
        <v>40</v>
      </c>
      <c r="C10396" s="1">
        <v>2020</v>
      </c>
      <c r="D10396" s="1" t="s">
        <v>188</v>
      </c>
      <c r="E10396" s="1">
        <v>2012</v>
      </c>
      <c r="F10396" s="1">
        <v>300</v>
      </c>
      <c r="G10396" s="1" t="s">
        <v>5</v>
      </c>
      <c r="H10396" s="1">
        <v>4.2156673611111102E-6</v>
      </c>
      <c r="I10396" s="1">
        <v>5.0169925619834696E-6</v>
      </c>
      <c r="J10396" s="1">
        <v>6.0705609999999999E-6</v>
      </c>
      <c r="K10396" s="1">
        <v>4.1658690000000001E-5</v>
      </c>
      <c r="L10396" s="1">
        <v>5.6387139999999997E-5</v>
      </c>
      <c r="M10396" s="1">
        <v>2.4020280000000001E-2</v>
      </c>
      <c r="N10396" s="1">
        <v>3.965756E-7</v>
      </c>
      <c r="O10396" s="1">
        <v>3.64849552E-7</v>
      </c>
      <c r="P10396" s="1">
        <v>2.7026939999999999E-7</v>
      </c>
      <c r="Q10396" s="1">
        <v>1.9925489487400301E-7</v>
      </c>
      <c r="R10396" s="1">
        <v>792.05</v>
      </c>
      <c r="S10396" s="1">
        <v>105.85</v>
      </c>
      <c r="T10396" s="1">
        <v>0.35</v>
      </c>
      <c r="U10396" s="1">
        <v>23604.55</v>
      </c>
      <c r="V10396" s="1">
        <f t="shared" si="649"/>
        <v>7.0377904637774977E-2</v>
      </c>
      <c r="W10396" s="1">
        <f t="shared" si="650"/>
        <v>0.79099355095474877</v>
      </c>
      <c r="X10396" s="1">
        <f t="shared" si="651"/>
        <v>302.42857142857144</v>
      </c>
    </row>
    <row r="10397" spans="1:24" hidden="1" x14ac:dyDescent="0.3">
      <c r="A10397" s="18" t="str">
        <f t="shared" si="648"/>
        <v>OFF - Military - Generator (Military)_2012_600</v>
      </c>
      <c r="B10397" s="1" t="s">
        <v>40</v>
      </c>
      <c r="C10397" s="1">
        <v>2020</v>
      </c>
      <c r="D10397" s="1" t="s">
        <v>188</v>
      </c>
      <c r="E10397" s="1">
        <v>2012</v>
      </c>
      <c r="F10397" s="1">
        <v>600</v>
      </c>
      <c r="G10397" s="1" t="s">
        <v>5</v>
      </c>
      <c r="H10397" s="1">
        <v>2.66828819444444E-6</v>
      </c>
      <c r="I10397" s="1">
        <v>3.1754834710743799E-6</v>
      </c>
      <c r="J10397" s="1">
        <v>3.8423350000000004E-6</v>
      </c>
      <c r="K10397" s="1">
        <v>2.5927069999999999E-5</v>
      </c>
      <c r="L10397" s="1">
        <v>3.5689999999999999E-5</v>
      </c>
      <c r="M10397" s="1">
        <v>1.520353E-2</v>
      </c>
      <c r="N10397" s="1">
        <v>2.5101080000000001E-7</v>
      </c>
      <c r="O10397" s="1">
        <v>2.30929936E-7</v>
      </c>
      <c r="P10397" s="1">
        <v>1.4922769999999999E-7</v>
      </c>
      <c r="Q10397" s="1">
        <v>1.25796869114002E-7</v>
      </c>
      <c r="R10397" s="1">
        <v>500.05</v>
      </c>
      <c r="S10397" s="1">
        <v>43.8</v>
      </c>
      <c r="T10397" s="1">
        <v>0.14000000000000001</v>
      </c>
      <c r="U10397" s="1">
        <v>15242.4</v>
      </c>
      <c r="V10397" s="1">
        <f t="shared" si="649"/>
        <v>6.8983480533546665E-2</v>
      </c>
      <c r="W10397" s="1">
        <f t="shared" si="650"/>
        <v>0.77532144086685817</v>
      </c>
      <c r="X10397" s="1">
        <f t="shared" si="651"/>
        <v>312.85714285714283</v>
      </c>
    </row>
    <row r="10398" spans="1:24" hidden="1" x14ac:dyDescent="0.3">
      <c r="A10398" s="18" t="str">
        <f t="shared" si="648"/>
        <v>OFF - Military - Generator (Military)_2012_750</v>
      </c>
      <c r="B10398" s="1" t="s">
        <v>40</v>
      </c>
      <c r="C10398" s="1">
        <v>2020</v>
      </c>
      <c r="D10398" s="1" t="s">
        <v>188</v>
      </c>
      <c r="E10398" s="1">
        <v>2012</v>
      </c>
      <c r="F10398" s="1">
        <v>750</v>
      </c>
      <c r="G10398" s="1" t="s">
        <v>5</v>
      </c>
      <c r="H10398" s="1">
        <v>1.41169375E-7</v>
      </c>
      <c r="I10398" s="1">
        <v>1.6800322314049501E-7</v>
      </c>
      <c r="J10398" s="1">
        <v>2.0328389999999999E-7</v>
      </c>
      <c r="K10398" s="1">
        <v>1.3717060000000001E-6</v>
      </c>
      <c r="L10398" s="1">
        <v>1.8882270000000001E-6</v>
      </c>
      <c r="M10398" s="1">
        <v>8.0436329999999999E-4</v>
      </c>
      <c r="N10398" s="1">
        <v>1.328006E-8</v>
      </c>
      <c r="O10398" s="1">
        <v>1.22176552E-8</v>
      </c>
      <c r="P10398" s="1">
        <v>8.0876519999999993E-9</v>
      </c>
      <c r="Q10398" s="1">
        <v>6.4275772540000997E-9</v>
      </c>
      <c r="R10398" s="1">
        <v>25.55</v>
      </c>
      <c r="S10398" s="1">
        <v>0</v>
      </c>
      <c r="T10398" s="1">
        <v>0</v>
      </c>
      <c r="U10398" s="1">
        <v>0</v>
      </c>
      <c r="V10398" s="1">
        <f t="shared" si="649"/>
        <v>0</v>
      </c>
      <c r="W10398" s="1">
        <f t="shared" si="650"/>
        <v>0</v>
      </c>
      <c r="X10398" s="1" t="e">
        <f t="shared" si="651"/>
        <v>#DIV/0!</v>
      </c>
    </row>
    <row r="10399" spans="1:24" hidden="1" x14ac:dyDescent="0.3">
      <c r="A10399" s="18" t="str">
        <f t="shared" si="648"/>
        <v>OFF - Military - Generator (Military)_2013_50</v>
      </c>
      <c r="B10399" s="1" t="s">
        <v>40</v>
      </c>
      <c r="C10399" s="1">
        <v>2020</v>
      </c>
      <c r="D10399" s="1" t="s">
        <v>188</v>
      </c>
      <c r="E10399" s="1">
        <v>2013</v>
      </c>
      <c r="F10399" s="1">
        <v>50</v>
      </c>
      <c r="G10399" s="1" t="s">
        <v>5</v>
      </c>
      <c r="H10399" s="1">
        <v>2.2719861111111099E-7</v>
      </c>
      <c r="I10399" s="1">
        <v>2.7038512396694202E-7</v>
      </c>
      <c r="J10399" s="1">
        <v>3.2716599999999998E-7</v>
      </c>
      <c r="K10399" s="1">
        <v>4.6940689999999999E-6</v>
      </c>
      <c r="L10399" s="1">
        <v>4.0047699999999998E-6</v>
      </c>
      <c r="M10399" s="1">
        <v>7.886824E-4</v>
      </c>
      <c r="N10399" s="1">
        <v>1.52293E-8</v>
      </c>
      <c r="O10399" s="1">
        <v>1.4010956E-8</v>
      </c>
      <c r="P10399" s="1">
        <v>1.019569E-8</v>
      </c>
      <c r="Q10399" s="1">
        <v>6.4275772540000997E-9</v>
      </c>
      <c r="R10399" s="1">
        <v>25.55</v>
      </c>
      <c r="S10399" s="1">
        <v>21.9</v>
      </c>
      <c r="T10399" s="1">
        <v>7.0000000000000007E-2</v>
      </c>
      <c r="U10399" s="1">
        <v>832.19999999999902</v>
      </c>
      <c r="V10399" s="1">
        <f t="shared" si="649"/>
        <v>0.1075830080639554</v>
      </c>
      <c r="W10399" s="1">
        <f t="shared" si="650"/>
        <v>1.5934501014078086</v>
      </c>
      <c r="X10399" s="1">
        <f t="shared" si="651"/>
        <v>312.85714285714283</v>
      </c>
    </row>
    <row r="10400" spans="1:24" hidden="1" x14ac:dyDescent="0.3">
      <c r="A10400" s="18" t="str">
        <f t="shared" si="648"/>
        <v>OFF - Military - Generator (Military)_2013_100</v>
      </c>
      <c r="B10400" s="1" t="s">
        <v>40</v>
      </c>
      <c r="C10400" s="1">
        <v>2020</v>
      </c>
      <c r="D10400" s="1" t="s">
        <v>188</v>
      </c>
      <c r="E10400" s="1">
        <v>2013</v>
      </c>
      <c r="F10400" s="1">
        <v>100</v>
      </c>
      <c r="G10400" s="1" t="s">
        <v>5</v>
      </c>
      <c r="H10400" s="1">
        <v>9.16502777777777E-6</v>
      </c>
      <c r="I10400" s="1">
        <v>1.0907140495867701E-5</v>
      </c>
      <c r="J10400" s="1">
        <v>1.319764E-5</v>
      </c>
      <c r="K10400" s="1">
        <v>2.4477050000000001E-4</v>
      </c>
      <c r="L10400" s="1">
        <v>1.8674969999999999E-4</v>
      </c>
      <c r="M10400" s="1">
        <v>4.2874820000000001E-2</v>
      </c>
      <c r="N10400" s="1">
        <v>8.0322129999999997E-7</v>
      </c>
      <c r="O10400" s="1">
        <v>7.3896359600000002E-7</v>
      </c>
      <c r="P10400" s="1">
        <v>5.0294359999999996E-7</v>
      </c>
      <c r="Q10400" s="1">
        <v>3.5810787558000501E-7</v>
      </c>
      <c r="R10400" s="1">
        <v>1423.5</v>
      </c>
      <c r="S10400" s="1">
        <v>500.05</v>
      </c>
      <c r="T10400" s="1">
        <v>1.67</v>
      </c>
      <c r="U10400" s="1">
        <v>41504.15</v>
      </c>
      <c r="V10400" s="1">
        <f t="shared" si="649"/>
        <v>8.701777693155581E-2</v>
      </c>
      <c r="W10400" s="1">
        <f t="shared" si="650"/>
        <v>1.4898995518386948</v>
      </c>
      <c r="X10400" s="1">
        <f t="shared" si="651"/>
        <v>299.43113772455092</v>
      </c>
    </row>
    <row r="10401" spans="1:24" hidden="1" x14ac:dyDescent="0.3">
      <c r="A10401" s="18" t="str">
        <f t="shared" si="648"/>
        <v>OFF - Military - Generator (Military)_2013_175</v>
      </c>
      <c r="B10401" s="1" t="s">
        <v>40</v>
      </c>
      <c r="C10401" s="1">
        <v>2020</v>
      </c>
      <c r="D10401" s="1" t="s">
        <v>188</v>
      </c>
      <c r="E10401" s="1">
        <v>2013</v>
      </c>
      <c r="F10401" s="1">
        <v>175</v>
      </c>
      <c r="G10401" s="1" t="s">
        <v>5</v>
      </c>
      <c r="H10401" s="1">
        <v>1.2765854166666601E-5</v>
      </c>
      <c r="I10401" s="1">
        <v>1.5192421487603299E-5</v>
      </c>
      <c r="J10401" s="1">
        <v>1.8382830000000002E-5</v>
      </c>
      <c r="K10401" s="1">
        <v>3.0887269999999999E-4</v>
      </c>
      <c r="L10401" s="1">
        <v>2.385353E-4</v>
      </c>
      <c r="M10401" s="1">
        <v>6.113213E-2</v>
      </c>
      <c r="N10401" s="1">
        <v>1.0264780000000001E-6</v>
      </c>
      <c r="O10401" s="1">
        <v>9.4435976000000005E-7</v>
      </c>
      <c r="P10401" s="1">
        <v>6.8784140000000005E-7</v>
      </c>
      <c r="Q10401" s="1">
        <v>5.1053327903200804E-7</v>
      </c>
      <c r="R10401" s="1">
        <v>2029.3999999999901</v>
      </c>
      <c r="S10401" s="1">
        <v>405.15</v>
      </c>
      <c r="T10401" s="1">
        <v>1.34</v>
      </c>
      <c r="U10401" s="1">
        <v>59557.05</v>
      </c>
      <c r="V10401" s="1">
        <f t="shared" si="649"/>
        <v>8.4466096324090273E-2</v>
      </c>
      <c r="W10401" s="1">
        <f t="shared" si="650"/>
        <v>1.3261971202507936</v>
      </c>
      <c r="X10401" s="1">
        <f t="shared" si="651"/>
        <v>302.35074626865668</v>
      </c>
    </row>
    <row r="10402" spans="1:24" hidden="1" x14ac:dyDescent="0.3">
      <c r="A10402" s="18" t="str">
        <f t="shared" si="648"/>
        <v>OFF - Military - Generator (Military)_2013_300</v>
      </c>
      <c r="B10402" s="1" t="s">
        <v>40</v>
      </c>
      <c r="C10402" s="1">
        <v>2020</v>
      </c>
      <c r="D10402" s="1" t="s">
        <v>188</v>
      </c>
      <c r="E10402" s="1">
        <v>2013</v>
      </c>
      <c r="F10402" s="1">
        <v>300</v>
      </c>
      <c r="G10402" s="1" t="s">
        <v>5</v>
      </c>
      <c r="H10402" s="1">
        <v>4.1043395833333303E-6</v>
      </c>
      <c r="I10402" s="1">
        <v>4.8845033057851199E-6</v>
      </c>
      <c r="J10402" s="1">
        <v>5.9102489999999996E-6</v>
      </c>
      <c r="K10402" s="1">
        <v>4.21987E-5</v>
      </c>
      <c r="L10402" s="1">
        <v>5.7329030000000002E-5</v>
      </c>
      <c r="M10402" s="1">
        <v>2.451296E-2</v>
      </c>
      <c r="N10402" s="1">
        <v>4.005753E-7</v>
      </c>
      <c r="O10402" s="1">
        <v>3.68529276E-7</v>
      </c>
      <c r="P10402" s="1">
        <v>2.7581290000000002E-7</v>
      </c>
      <c r="Q10402" s="1">
        <v>2.03846021484003E-7</v>
      </c>
      <c r="R10402" s="1">
        <v>810.3</v>
      </c>
      <c r="S10402" s="1">
        <v>105.85</v>
      </c>
      <c r="T10402" s="1">
        <v>0.36</v>
      </c>
      <c r="U10402" s="1">
        <v>23604.55</v>
      </c>
      <c r="V10402" s="1">
        <f t="shared" si="649"/>
        <v>6.8519357684982435E-2</v>
      </c>
      <c r="W10402" s="1">
        <f t="shared" si="650"/>
        <v>0.8042062961961064</v>
      </c>
      <c r="X10402" s="1">
        <f t="shared" si="651"/>
        <v>294.02777777777777</v>
      </c>
    </row>
    <row r="10403" spans="1:24" hidden="1" x14ac:dyDescent="0.3">
      <c r="A10403" s="18" t="str">
        <f t="shared" si="648"/>
        <v>OFF - Military - Generator (Military)_2013_600</v>
      </c>
      <c r="B10403" s="1" t="s">
        <v>40</v>
      </c>
      <c r="C10403" s="1">
        <v>2020</v>
      </c>
      <c r="D10403" s="1" t="s">
        <v>188</v>
      </c>
      <c r="E10403" s="1">
        <v>2013</v>
      </c>
      <c r="F10403" s="1">
        <v>600</v>
      </c>
      <c r="G10403" s="1" t="s">
        <v>5</v>
      </c>
      <c r="H10403" s="1">
        <v>2.5978229166666599E-6</v>
      </c>
      <c r="I10403" s="1">
        <v>3.09162396694214E-6</v>
      </c>
      <c r="J10403" s="1">
        <v>3.7408650000000001E-6</v>
      </c>
      <c r="K10403" s="1">
        <v>2.6309789999999999E-5</v>
      </c>
      <c r="L10403" s="1">
        <v>3.6286150000000002E-5</v>
      </c>
      <c r="M10403" s="1">
        <v>1.5515370000000001E-2</v>
      </c>
      <c r="N10403" s="1">
        <v>2.535424E-7</v>
      </c>
      <c r="O10403" s="1">
        <v>2.3325900799999999E-7</v>
      </c>
      <c r="P10403" s="1">
        <v>1.5228839999999999E-7</v>
      </c>
      <c r="Q10403" s="1">
        <v>1.2855154508000201E-7</v>
      </c>
      <c r="R10403" s="1">
        <v>510.99999999999898</v>
      </c>
      <c r="S10403" s="1">
        <v>43.8</v>
      </c>
      <c r="T10403" s="1">
        <v>0.14000000000000001</v>
      </c>
      <c r="U10403" s="1">
        <v>15242.4</v>
      </c>
      <c r="V10403" s="1">
        <f t="shared" si="649"/>
        <v>6.7161735743011819E-2</v>
      </c>
      <c r="W10403" s="1">
        <f t="shared" si="650"/>
        <v>0.78827206784844361</v>
      </c>
      <c r="X10403" s="1">
        <f t="shared" si="651"/>
        <v>312.85714285714283</v>
      </c>
    </row>
    <row r="10404" spans="1:24" hidden="1" x14ac:dyDescent="0.3">
      <c r="A10404" s="18" t="str">
        <f t="shared" si="648"/>
        <v>OFF - Military - Generator (Military)_2013_750</v>
      </c>
      <c r="B10404" s="1" t="s">
        <v>40</v>
      </c>
      <c r="C10404" s="1">
        <v>2020</v>
      </c>
      <c r="D10404" s="1" t="s">
        <v>188</v>
      </c>
      <c r="E10404" s="1">
        <v>2013</v>
      </c>
      <c r="F10404" s="1">
        <v>750</v>
      </c>
      <c r="G10404" s="1" t="s">
        <v>5</v>
      </c>
      <c r="H10404" s="1">
        <v>1.3744138888888799E-7</v>
      </c>
      <c r="I10404" s="1">
        <v>1.63566611570247E-7</v>
      </c>
      <c r="J10404" s="1">
        <v>1.9791559999999999E-7</v>
      </c>
      <c r="K10404" s="1">
        <v>1.391955E-6</v>
      </c>
      <c r="L10404" s="1">
        <v>1.9197680000000002E-6</v>
      </c>
      <c r="M10404" s="1">
        <v>8.2086180000000004E-4</v>
      </c>
      <c r="N10404" s="1">
        <v>1.341401E-8</v>
      </c>
      <c r="O10404" s="1">
        <v>1.2340889200000001E-8</v>
      </c>
      <c r="P10404" s="1">
        <v>8.2535399999999996E-9</v>
      </c>
      <c r="Q10404" s="1">
        <v>6.4275772540000997E-9</v>
      </c>
      <c r="R10404" s="1">
        <v>25.55</v>
      </c>
      <c r="S10404" s="1">
        <v>0</v>
      </c>
      <c r="T10404" s="1">
        <v>0</v>
      </c>
      <c r="U10404" s="1">
        <v>0</v>
      </c>
      <c r="V10404" s="1">
        <f t="shared" si="649"/>
        <v>0</v>
      </c>
      <c r="W10404" s="1">
        <f t="shared" si="650"/>
        <v>0</v>
      </c>
      <c r="X10404" s="1" t="e">
        <f t="shared" si="651"/>
        <v>#DIV/0!</v>
      </c>
    </row>
    <row r="10405" spans="1:24" hidden="1" x14ac:dyDescent="0.3">
      <c r="A10405" s="18" t="str">
        <f t="shared" si="648"/>
        <v>OFF - Military - Generator (Military)_2014_50</v>
      </c>
      <c r="B10405" s="1" t="s">
        <v>40</v>
      </c>
      <c r="C10405" s="1">
        <v>2020</v>
      </c>
      <c r="D10405" s="1" t="s">
        <v>188</v>
      </c>
      <c r="E10405" s="1">
        <v>2014</v>
      </c>
      <c r="F10405" s="1">
        <v>50</v>
      </c>
      <c r="G10405" s="1" t="s">
        <v>5</v>
      </c>
      <c r="H10405" s="1">
        <v>2.1804993055555499E-7</v>
      </c>
      <c r="I10405" s="1">
        <v>2.5949743801652798E-7</v>
      </c>
      <c r="J10405" s="1">
        <v>3.1399189999999998E-7</v>
      </c>
      <c r="K10405" s="1">
        <v>4.6813850000000004E-6</v>
      </c>
      <c r="L10405" s="1">
        <v>4.0699620000000002E-6</v>
      </c>
      <c r="M10405" s="1">
        <v>8.0628899999999996E-4</v>
      </c>
      <c r="N10405" s="1">
        <v>1.513411E-8</v>
      </c>
      <c r="O10405" s="1">
        <v>1.3923381200000001E-8</v>
      </c>
      <c r="P10405" s="1">
        <v>1.04233E-8</v>
      </c>
      <c r="Q10405" s="1">
        <v>6.4275772540000997E-9</v>
      </c>
      <c r="R10405" s="1">
        <v>25.55</v>
      </c>
      <c r="S10405" s="1">
        <v>21.9</v>
      </c>
      <c r="T10405" s="1">
        <v>7.0000000000000007E-2</v>
      </c>
      <c r="U10405" s="1">
        <v>832.19999999999902</v>
      </c>
      <c r="V10405" s="1">
        <f t="shared" si="649"/>
        <v>0.103250927998987</v>
      </c>
      <c r="W10405" s="1">
        <f t="shared" si="650"/>
        <v>1.6193892187631074</v>
      </c>
      <c r="X10405" s="1">
        <f t="shared" si="651"/>
        <v>312.85714285714283</v>
      </c>
    </row>
    <row r="10406" spans="1:24" hidden="1" x14ac:dyDescent="0.3">
      <c r="A10406" s="18" t="str">
        <f t="shared" si="648"/>
        <v>OFF - Military - Generator (Military)_2014_100</v>
      </c>
      <c r="B10406" s="1" t="s">
        <v>40</v>
      </c>
      <c r="C10406" s="1">
        <v>2020</v>
      </c>
      <c r="D10406" s="1" t="s">
        <v>188</v>
      </c>
      <c r="E10406" s="1">
        <v>2014</v>
      </c>
      <c r="F10406" s="1">
        <v>100</v>
      </c>
      <c r="G10406" s="1" t="s">
        <v>5</v>
      </c>
      <c r="H10406" s="1">
        <v>8.9231736111111092E-6</v>
      </c>
      <c r="I10406" s="1">
        <v>1.06193140495867E-5</v>
      </c>
      <c r="J10406" s="1">
        <v>1.2849370000000001E-5</v>
      </c>
      <c r="K10406" s="1">
        <v>2.4836040000000002E-4</v>
      </c>
      <c r="L10406" s="1">
        <v>1.9017710000000001E-4</v>
      </c>
      <c r="M10406" s="1">
        <v>4.3831929999999998E-2</v>
      </c>
      <c r="N10406" s="1">
        <v>8.0064939999999995E-7</v>
      </c>
      <c r="O10406" s="1">
        <v>7.3659744800000003E-7</v>
      </c>
      <c r="P10406" s="1">
        <v>5.1417100000000003E-7</v>
      </c>
      <c r="Q10406" s="1">
        <v>3.6637190347800598E-7</v>
      </c>
      <c r="R10406" s="1">
        <v>1456.35</v>
      </c>
      <c r="S10406" s="1">
        <v>514.65</v>
      </c>
      <c r="T10406" s="1">
        <v>1.71</v>
      </c>
      <c r="U10406" s="1">
        <v>42715.95</v>
      </c>
      <c r="V10406" s="1">
        <f t="shared" si="649"/>
        <v>8.2318035162374237E-2</v>
      </c>
      <c r="W10406" s="1">
        <f t="shared" si="650"/>
        <v>1.4742011707891483</v>
      </c>
      <c r="X10406" s="1">
        <f t="shared" si="651"/>
        <v>300.96491228070175</v>
      </c>
    </row>
    <row r="10407" spans="1:24" hidden="1" x14ac:dyDescent="0.3">
      <c r="A10407" s="18" t="str">
        <f t="shared" si="648"/>
        <v>OFF - Military - Generator (Military)_2014_175</v>
      </c>
      <c r="B10407" s="1" t="s">
        <v>40</v>
      </c>
      <c r="C10407" s="1">
        <v>2020</v>
      </c>
      <c r="D10407" s="1" t="s">
        <v>188</v>
      </c>
      <c r="E10407" s="1">
        <v>2014</v>
      </c>
      <c r="F10407" s="1">
        <v>175</v>
      </c>
      <c r="G10407" s="1" t="s">
        <v>5</v>
      </c>
      <c r="H10407" s="1">
        <v>1.24528541666666E-5</v>
      </c>
      <c r="I10407" s="1">
        <v>1.4819925619834699E-5</v>
      </c>
      <c r="J10407" s="1">
        <v>1.7932110000000001E-5</v>
      </c>
      <c r="K10407" s="1">
        <v>3.1341220000000001E-4</v>
      </c>
      <c r="L10407" s="1">
        <v>2.4295950000000001E-4</v>
      </c>
      <c r="M10407" s="1">
        <v>6.249681E-2</v>
      </c>
      <c r="N10407" s="1">
        <v>1.0353380000000001E-6</v>
      </c>
      <c r="O10407" s="1">
        <v>9.5251096000000004E-7</v>
      </c>
      <c r="P10407" s="1">
        <v>7.0319630000000002E-7</v>
      </c>
      <c r="Q10407" s="1">
        <v>5.2155198289600797E-7</v>
      </c>
      <c r="R10407" s="1">
        <v>2073.1999999999998</v>
      </c>
      <c r="S10407" s="1">
        <v>412.45</v>
      </c>
      <c r="T10407" s="1">
        <v>1.37</v>
      </c>
      <c r="U10407" s="1">
        <v>60630.1499999999</v>
      </c>
      <c r="V10407" s="1">
        <f t="shared" si="649"/>
        <v>8.0936791103781242E-2</v>
      </c>
      <c r="W10407" s="1">
        <f t="shared" si="650"/>
        <v>1.3268867066283208</v>
      </c>
      <c r="X10407" s="1">
        <f t="shared" si="651"/>
        <v>301.05839416058393</v>
      </c>
    </row>
    <row r="10408" spans="1:24" hidden="1" x14ac:dyDescent="0.3">
      <c r="A10408" s="18" t="str">
        <f t="shared" si="648"/>
        <v>OFF - Military - Generator (Military)_2014_300</v>
      </c>
      <c r="B10408" s="1" t="s">
        <v>40</v>
      </c>
      <c r="C10408" s="1">
        <v>2020</v>
      </c>
      <c r="D10408" s="1" t="s">
        <v>188</v>
      </c>
      <c r="E10408" s="1">
        <v>2014</v>
      </c>
      <c r="F10408" s="1">
        <v>300</v>
      </c>
      <c r="G10408" s="1" t="s">
        <v>5</v>
      </c>
      <c r="H10408" s="1">
        <v>2.7466013888888798E-6</v>
      </c>
      <c r="I10408" s="1">
        <v>3.26868264462809E-6</v>
      </c>
      <c r="J10408" s="1">
        <v>3.9551060000000002E-6</v>
      </c>
      <c r="K10408" s="1">
        <v>4.2819250000000002E-5</v>
      </c>
      <c r="L10408" s="1">
        <v>1.1616200000000001E-5</v>
      </c>
      <c r="M10408" s="1">
        <v>2.506017E-2</v>
      </c>
      <c r="N10408" s="1">
        <v>4.0529079999999999E-7</v>
      </c>
      <c r="O10408" s="1">
        <v>3.7286753599999999E-7</v>
      </c>
      <c r="P10408" s="1">
        <v>2.8196989999999998E-7</v>
      </c>
      <c r="Q10408" s="1">
        <v>2.0751892277200301E-7</v>
      </c>
      <c r="R10408" s="1">
        <v>824.9</v>
      </c>
      <c r="S10408" s="1">
        <v>109.5</v>
      </c>
      <c r="T10408" s="1">
        <v>0.36</v>
      </c>
      <c r="U10408" s="1">
        <v>24418.499999999902</v>
      </c>
      <c r="V10408" s="1">
        <f t="shared" si="649"/>
        <v>4.4324350001636148E-2</v>
      </c>
      <c r="W10408" s="1">
        <f t="shared" si="650"/>
        <v>0.15751927319563594</v>
      </c>
      <c r="X10408" s="1">
        <f t="shared" si="651"/>
        <v>304.16666666666669</v>
      </c>
    </row>
    <row r="10409" spans="1:24" hidden="1" x14ac:dyDescent="0.3">
      <c r="A10409" s="18" t="str">
        <f t="shared" si="648"/>
        <v>OFF - Military - Generator (Military)_2014_600</v>
      </c>
      <c r="B10409" s="1" t="s">
        <v>40</v>
      </c>
      <c r="C10409" s="1">
        <v>2020</v>
      </c>
      <c r="D10409" s="1" t="s">
        <v>188</v>
      </c>
      <c r="E10409" s="1">
        <v>2014</v>
      </c>
      <c r="F10409" s="1">
        <v>600</v>
      </c>
      <c r="G10409" s="1" t="s">
        <v>5</v>
      </c>
      <c r="H10409" s="1">
        <v>1.7384500000000001E-6</v>
      </c>
      <c r="I10409" s="1">
        <v>2.0688991735537102E-6</v>
      </c>
      <c r="J10409" s="1">
        <v>2.503368E-6</v>
      </c>
      <c r="K10409" s="1">
        <v>2.674473E-5</v>
      </c>
      <c r="L10409" s="1">
        <v>7.3524269999999998E-6</v>
      </c>
      <c r="M10409" s="1">
        <v>1.5861730000000001E-2</v>
      </c>
      <c r="N10409" s="1">
        <v>2.565271E-7</v>
      </c>
      <c r="O10409" s="1">
        <v>2.3600493199999999E-7</v>
      </c>
      <c r="P10409" s="1">
        <v>1.556881E-7</v>
      </c>
      <c r="Q10409" s="1">
        <v>1.3130622104600199E-7</v>
      </c>
      <c r="R10409" s="1">
        <v>521.94999999999902</v>
      </c>
      <c r="S10409" s="1">
        <v>43.8</v>
      </c>
      <c r="T10409" s="1">
        <v>0.15</v>
      </c>
      <c r="U10409" s="1">
        <v>15242.4</v>
      </c>
      <c r="V10409" s="1">
        <f t="shared" si="649"/>
        <v>4.4944294991535863E-2</v>
      </c>
      <c r="W10409" s="1">
        <f t="shared" si="650"/>
        <v>0.15972245154128303</v>
      </c>
      <c r="X10409" s="1">
        <f t="shared" si="651"/>
        <v>292</v>
      </c>
    </row>
    <row r="10410" spans="1:24" hidden="1" x14ac:dyDescent="0.3">
      <c r="A10410" s="18" t="str">
        <f t="shared" si="648"/>
        <v>OFF - Military - Generator (Military)_2014_750</v>
      </c>
      <c r="B10410" s="1" t="s">
        <v>40</v>
      </c>
      <c r="C10410" s="1">
        <v>2020</v>
      </c>
      <c r="D10410" s="1" t="s">
        <v>188</v>
      </c>
      <c r="E10410" s="1">
        <v>2014</v>
      </c>
      <c r="F10410" s="1">
        <v>750</v>
      </c>
      <c r="G10410" s="1" t="s">
        <v>5</v>
      </c>
      <c r="H10410" s="1">
        <v>9.1975069444444395E-8</v>
      </c>
      <c r="I10410" s="1">
        <v>1.0945793388429701E-7</v>
      </c>
      <c r="J10410" s="1">
        <v>1.3244410000000001E-7</v>
      </c>
      <c r="K10410" s="1">
        <v>1.4149659999999999E-6</v>
      </c>
      <c r="L10410" s="1">
        <v>3.8899009999999998E-7</v>
      </c>
      <c r="M10410" s="1">
        <v>8.3918630000000001E-4</v>
      </c>
      <c r="N10410" s="1">
        <v>1.357192E-8</v>
      </c>
      <c r="O10410" s="1">
        <v>1.24861664E-8</v>
      </c>
      <c r="P10410" s="1">
        <v>8.4377870000000008E-9</v>
      </c>
      <c r="Q10410" s="1">
        <v>7.3458025760001197E-9</v>
      </c>
      <c r="R10410" s="1">
        <v>29.2</v>
      </c>
      <c r="S10410" s="1">
        <v>0</v>
      </c>
      <c r="T10410" s="1">
        <v>0.01</v>
      </c>
      <c r="U10410" s="1">
        <v>0</v>
      </c>
      <c r="V10410" s="1">
        <f t="shared" si="649"/>
        <v>0</v>
      </c>
      <c r="W10410" s="1">
        <f t="shared" si="650"/>
        <v>0</v>
      </c>
      <c r="X10410" s="1">
        <f t="shared" si="651"/>
        <v>0</v>
      </c>
    </row>
    <row r="10411" spans="1:24" hidden="1" x14ac:dyDescent="0.3">
      <c r="A10411" s="18" t="str">
        <f t="shared" si="648"/>
        <v>OFF - Military - Generator (Military)_2015_50</v>
      </c>
      <c r="B10411" s="1" t="s">
        <v>40</v>
      </c>
      <c r="C10411" s="1">
        <v>2020</v>
      </c>
      <c r="D10411" s="1" t="s">
        <v>188</v>
      </c>
      <c r="E10411" s="1">
        <v>2015</v>
      </c>
      <c r="F10411" s="1">
        <v>50</v>
      </c>
      <c r="G10411" s="1" t="s">
        <v>5</v>
      </c>
      <c r="H10411" s="1">
        <v>2.0738944444444401E-7</v>
      </c>
      <c r="I10411" s="1">
        <v>2.4681057851239601E-7</v>
      </c>
      <c r="J10411" s="1">
        <v>2.9864080000000002E-7</v>
      </c>
      <c r="K10411" s="1">
        <v>4.6436249999999999E-6</v>
      </c>
      <c r="L10411" s="1">
        <v>4.1164159999999997E-6</v>
      </c>
      <c r="M10411" s="1">
        <v>8.2037180000000003E-4</v>
      </c>
      <c r="N10411" s="1">
        <v>1.4955679999999999E-8</v>
      </c>
      <c r="O10411" s="1">
        <v>1.37592256E-8</v>
      </c>
      <c r="P10411" s="1">
        <v>1.060536E-8</v>
      </c>
      <c r="Q10411" s="1">
        <v>6.4275772540000997E-9</v>
      </c>
      <c r="R10411" s="1">
        <v>25.55</v>
      </c>
      <c r="S10411" s="1">
        <v>21.9</v>
      </c>
      <c r="T10411" s="1">
        <v>7.0000000000000007E-2</v>
      </c>
      <c r="U10411" s="1">
        <v>832.19999999999902</v>
      </c>
      <c r="V10411" s="1">
        <f t="shared" si="649"/>
        <v>9.820297828816571E-2</v>
      </c>
      <c r="W10411" s="1">
        <f t="shared" si="650"/>
        <v>1.6378727099525634</v>
      </c>
      <c r="X10411" s="1">
        <f t="shared" si="651"/>
        <v>312.85714285714283</v>
      </c>
    </row>
    <row r="10412" spans="1:24" hidden="1" x14ac:dyDescent="0.3">
      <c r="A10412" s="18" t="str">
        <f t="shared" si="648"/>
        <v>OFF - Military - Generator (Military)_2015_100</v>
      </c>
      <c r="B10412" s="1" t="s">
        <v>40</v>
      </c>
      <c r="C10412" s="1">
        <v>2020</v>
      </c>
      <c r="D10412" s="1" t="s">
        <v>188</v>
      </c>
      <c r="E10412" s="1">
        <v>2015</v>
      </c>
      <c r="F10412" s="1">
        <v>100</v>
      </c>
      <c r="G10412" s="1" t="s">
        <v>5</v>
      </c>
      <c r="H10412" s="1">
        <v>6.6413062499999999E-6</v>
      </c>
      <c r="I10412" s="1">
        <v>7.9037033057851198E-6</v>
      </c>
      <c r="J10412" s="1">
        <v>9.5634810000000005E-6</v>
      </c>
      <c r="K10412" s="1">
        <v>2.507915E-4</v>
      </c>
      <c r="L10412" s="1">
        <v>1.0666999999999999E-4</v>
      </c>
      <c r="M10412" s="1">
        <v>4.4597539999999998E-2</v>
      </c>
      <c r="N10412" s="1">
        <v>7.9377370000000002E-7</v>
      </c>
      <c r="O10412" s="1">
        <v>7.3027180400000002E-7</v>
      </c>
      <c r="P10412" s="1">
        <v>5.2315190000000003E-7</v>
      </c>
      <c r="Q10412" s="1">
        <v>3.72799480732006E-7</v>
      </c>
      <c r="R10412" s="1">
        <v>1481.8999999999901</v>
      </c>
      <c r="S10412" s="1">
        <v>521.94999999999902</v>
      </c>
      <c r="T10412" s="1">
        <v>1.74</v>
      </c>
      <c r="U10412" s="1">
        <v>43321.85</v>
      </c>
      <c r="V10412" s="1">
        <f t="shared" si="649"/>
        <v>6.0410472899956311E-2</v>
      </c>
      <c r="W10412" s="1">
        <f t="shared" si="650"/>
        <v>0.81531212583873958</v>
      </c>
      <c r="X10412" s="1">
        <f t="shared" si="651"/>
        <v>299.97126436781554</v>
      </c>
    </row>
    <row r="10413" spans="1:24" hidden="1" x14ac:dyDescent="0.3">
      <c r="A10413" s="18" t="str">
        <f t="shared" si="648"/>
        <v>OFF - Military - Generator (Military)_2015_175</v>
      </c>
      <c r="B10413" s="1" t="s">
        <v>40</v>
      </c>
      <c r="C10413" s="1">
        <v>2020</v>
      </c>
      <c r="D10413" s="1" t="s">
        <v>188</v>
      </c>
      <c r="E10413" s="1">
        <v>2015</v>
      </c>
      <c r="F10413" s="1">
        <v>175</v>
      </c>
      <c r="G10413" s="1" t="s">
        <v>5</v>
      </c>
      <c r="H10413" s="1">
        <v>6.6412625000000002E-6</v>
      </c>
      <c r="I10413" s="1">
        <v>7.9036512396694204E-6</v>
      </c>
      <c r="J10413" s="1">
        <v>9.5634179999999999E-6</v>
      </c>
      <c r="K10413" s="1">
        <v>3.1648970000000001E-4</v>
      </c>
      <c r="L10413" s="1">
        <v>2.9355959999999999E-5</v>
      </c>
      <c r="M10413" s="1">
        <v>6.3588409999999998E-2</v>
      </c>
      <c r="N10413" s="1">
        <v>1.0391219999999999E-6</v>
      </c>
      <c r="O10413" s="1">
        <v>9.5599224000000005E-7</v>
      </c>
      <c r="P10413" s="1">
        <v>7.1547869999999999E-7</v>
      </c>
      <c r="Q10413" s="1">
        <v>5.2981601079400799E-7</v>
      </c>
      <c r="R10413" s="1">
        <v>2106.0499999999902</v>
      </c>
      <c r="S10413" s="1">
        <v>419.74999999999898</v>
      </c>
      <c r="T10413" s="1">
        <v>1.4</v>
      </c>
      <c r="U10413" s="1">
        <v>61703.249999999898</v>
      </c>
      <c r="V10413" s="1">
        <f t="shared" si="649"/>
        <v>4.2413911830288031E-2</v>
      </c>
      <c r="W10413" s="1">
        <f t="shared" si="650"/>
        <v>0.15753492422390089</v>
      </c>
      <c r="X10413" s="1">
        <f t="shared" si="651"/>
        <v>299.82142857142787</v>
      </c>
    </row>
    <row r="10414" spans="1:24" hidden="1" x14ac:dyDescent="0.3">
      <c r="A10414" s="18" t="str">
        <f t="shared" si="648"/>
        <v>OFF - Military - Generator (Military)_2015_300</v>
      </c>
      <c r="B10414" s="1" t="s">
        <v>40</v>
      </c>
      <c r="C10414" s="1">
        <v>2020</v>
      </c>
      <c r="D10414" s="1" t="s">
        <v>188</v>
      </c>
      <c r="E10414" s="1">
        <v>2015</v>
      </c>
      <c r="F10414" s="1">
        <v>300</v>
      </c>
      <c r="G10414" s="1" t="s">
        <v>5</v>
      </c>
      <c r="H10414" s="1">
        <v>2.6630361111111099E-6</v>
      </c>
      <c r="I10414" s="1">
        <v>3.16923305785123E-6</v>
      </c>
      <c r="J10414" s="1">
        <v>3.8347720000000002E-6</v>
      </c>
      <c r="K10414" s="1">
        <v>4.3240079999999998E-5</v>
      </c>
      <c r="L10414" s="1">
        <v>1.177125E-5</v>
      </c>
      <c r="M10414" s="1">
        <v>2.5497889999999999E-2</v>
      </c>
      <c r="N10414" s="1">
        <v>4.0806950000000001E-7</v>
      </c>
      <c r="O10414" s="1">
        <v>3.7542394000000001E-7</v>
      </c>
      <c r="P10414" s="1">
        <v>2.8689499999999998E-7</v>
      </c>
      <c r="Q10414" s="1">
        <v>2.1119182406000299E-7</v>
      </c>
      <c r="R10414" s="1">
        <v>839.49999999999898</v>
      </c>
      <c r="S10414" s="1">
        <v>109.5</v>
      </c>
      <c r="T10414" s="1">
        <v>0.37</v>
      </c>
      <c r="U10414" s="1">
        <v>24418.499999999902</v>
      </c>
      <c r="V10414" s="1">
        <f t="shared" si="649"/>
        <v>4.2975782774083475E-2</v>
      </c>
      <c r="W10414" s="1">
        <f t="shared" si="650"/>
        <v>0.15962179926345355</v>
      </c>
      <c r="X10414" s="1">
        <f t="shared" si="651"/>
        <v>295.94594594594594</v>
      </c>
    </row>
    <row r="10415" spans="1:24" hidden="1" x14ac:dyDescent="0.3">
      <c r="A10415" s="18" t="str">
        <f t="shared" si="648"/>
        <v>OFF - Military - Generator (Military)_2015_600</v>
      </c>
      <c r="B10415" s="1" t="s">
        <v>40</v>
      </c>
      <c r="C10415" s="1">
        <v>2020</v>
      </c>
      <c r="D10415" s="1" t="s">
        <v>188</v>
      </c>
      <c r="E10415" s="1">
        <v>2015</v>
      </c>
      <c r="F10415" s="1">
        <v>600</v>
      </c>
      <c r="G10415" s="1" t="s">
        <v>5</v>
      </c>
      <c r="H10415" s="1">
        <v>1.68555694444444E-6</v>
      </c>
      <c r="I10415" s="1">
        <v>2.0059520661157E-6</v>
      </c>
      <c r="J10415" s="1">
        <v>2.4272019999999999E-6</v>
      </c>
      <c r="K10415" s="1">
        <v>2.7056809999999999E-5</v>
      </c>
      <c r="L10415" s="1">
        <v>7.4505619999999997E-6</v>
      </c>
      <c r="M10415" s="1">
        <v>1.6138779999999998E-2</v>
      </c>
      <c r="N10415" s="1">
        <v>2.5828579999999998E-7</v>
      </c>
      <c r="O10415" s="1">
        <v>2.3762293599999999E-7</v>
      </c>
      <c r="P10415" s="1">
        <v>1.5840739999999999E-7</v>
      </c>
      <c r="Q10415" s="1">
        <v>1.34060897012002E-7</v>
      </c>
      <c r="R10415" s="1">
        <v>532.9</v>
      </c>
      <c r="S10415" s="1">
        <v>43.8</v>
      </c>
      <c r="T10415" s="1">
        <v>0.15</v>
      </c>
      <c r="U10415" s="1">
        <v>15242.4</v>
      </c>
      <c r="V10415" s="1">
        <f t="shared" si="649"/>
        <v>4.3576846349416526E-2</v>
      </c>
      <c r="W10415" s="1">
        <f t="shared" si="650"/>
        <v>0.16185431395651054</v>
      </c>
      <c r="X10415" s="1">
        <f t="shared" si="651"/>
        <v>292</v>
      </c>
    </row>
    <row r="10416" spans="1:24" hidden="1" x14ac:dyDescent="0.3">
      <c r="A10416" s="18" t="str">
        <f t="shared" si="648"/>
        <v>OFF - Military - Generator (Military)_2015_750</v>
      </c>
      <c r="B10416" s="1" t="s">
        <v>40</v>
      </c>
      <c r="C10416" s="1">
        <v>2020</v>
      </c>
      <c r="D10416" s="1" t="s">
        <v>188</v>
      </c>
      <c r="E10416" s="1">
        <v>2015</v>
      </c>
      <c r="F10416" s="1">
        <v>750</v>
      </c>
      <c r="G10416" s="1" t="s">
        <v>5</v>
      </c>
      <c r="H10416" s="1">
        <v>8.9176666666666596E-8</v>
      </c>
      <c r="I10416" s="1">
        <v>1.0612760330578499E-7</v>
      </c>
      <c r="J10416" s="1">
        <v>1.284144E-7</v>
      </c>
      <c r="K10416" s="1">
        <v>1.431477E-6</v>
      </c>
      <c r="L10416" s="1">
        <v>3.9418209999999999E-7</v>
      </c>
      <c r="M10416" s="1">
        <v>8.5384410000000001E-4</v>
      </c>
      <c r="N10416" s="1">
        <v>1.3664960000000001E-8</v>
      </c>
      <c r="O10416" s="1">
        <v>1.2571763200000001E-8</v>
      </c>
      <c r="P10416" s="1">
        <v>8.5851679999999994E-9</v>
      </c>
      <c r="Q10416" s="1">
        <v>7.3458025760001197E-9</v>
      </c>
      <c r="R10416" s="1">
        <v>29.2</v>
      </c>
      <c r="S10416" s="1">
        <v>0</v>
      </c>
      <c r="T10416" s="1">
        <v>0.01</v>
      </c>
      <c r="U10416" s="1">
        <v>0</v>
      </c>
      <c r="V10416" s="1">
        <f t="shared" si="649"/>
        <v>0</v>
      </c>
      <c r="W10416" s="1">
        <f t="shared" si="650"/>
        <v>0</v>
      </c>
      <c r="X10416" s="1">
        <f t="shared" si="651"/>
        <v>0</v>
      </c>
    </row>
    <row r="10417" spans="1:24" hidden="1" x14ac:dyDescent="0.3">
      <c r="A10417" s="18" t="str">
        <f t="shared" si="648"/>
        <v>OFF - Military - Generator (Military)_2016_50</v>
      </c>
      <c r="B10417" s="1" t="s">
        <v>40</v>
      </c>
      <c r="C10417" s="1">
        <v>2020</v>
      </c>
      <c r="D10417" s="1" t="s">
        <v>188</v>
      </c>
      <c r="E10417" s="1">
        <v>2016</v>
      </c>
      <c r="F10417" s="1">
        <v>50</v>
      </c>
      <c r="G10417" s="1" t="s">
        <v>5</v>
      </c>
      <c r="H10417" s="1">
        <v>1.9561048611111101E-7</v>
      </c>
      <c r="I10417" s="1">
        <v>2.3279264462809901E-7</v>
      </c>
      <c r="J10417" s="1">
        <v>2.8167909999999998E-7</v>
      </c>
      <c r="K10417" s="1">
        <v>4.5871819999999998E-6</v>
      </c>
      <c r="L10417" s="1">
        <v>4.1488379999999998E-6</v>
      </c>
      <c r="M10417" s="1">
        <v>8.3181100000000001E-4</v>
      </c>
      <c r="N10417" s="1">
        <v>1.471528E-8</v>
      </c>
      <c r="O10417" s="1">
        <v>1.35380576E-8</v>
      </c>
      <c r="P10417" s="1">
        <v>1.0753240000000001E-8</v>
      </c>
      <c r="Q10417" s="1">
        <v>7.3458025760001197E-9</v>
      </c>
      <c r="R10417" s="1">
        <v>29.2</v>
      </c>
      <c r="S10417" s="1">
        <v>21.9</v>
      </c>
      <c r="T10417" s="1">
        <v>7.0000000000000007E-2</v>
      </c>
      <c r="U10417" s="1">
        <v>832.19999999999902</v>
      </c>
      <c r="V10417" s="1">
        <f t="shared" si="649"/>
        <v>9.262540999598888E-2</v>
      </c>
      <c r="W10417" s="1">
        <f t="shared" si="650"/>
        <v>1.6507730361105808</v>
      </c>
      <c r="X10417" s="1">
        <f t="shared" si="651"/>
        <v>312.85714285714283</v>
      </c>
    </row>
    <row r="10418" spans="1:24" hidden="1" x14ac:dyDescent="0.3">
      <c r="A10418" s="18" t="str">
        <f t="shared" si="648"/>
        <v>OFF - Military - Generator (Military)_2016_100</v>
      </c>
      <c r="B10418" s="1" t="s">
        <v>40</v>
      </c>
      <c r="C10418" s="1">
        <v>2020</v>
      </c>
      <c r="D10418" s="1" t="s">
        <v>188</v>
      </c>
      <c r="E10418" s="1">
        <v>2016</v>
      </c>
      <c r="F10418" s="1">
        <v>100</v>
      </c>
      <c r="G10418" s="1" t="s">
        <v>5</v>
      </c>
      <c r="H10418" s="1">
        <v>6.3869798611111101E-6</v>
      </c>
      <c r="I10418" s="1">
        <v>7.6010338842975197E-6</v>
      </c>
      <c r="J10418" s="1">
        <v>9.1972510000000001E-6</v>
      </c>
      <c r="K10418" s="1">
        <v>2.5235490000000003E-4</v>
      </c>
      <c r="L10418" s="1">
        <v>1.077319E-4</v>
      </c>
      <c r="M10418" s="1">
        <v>4.5219380000000003E-2</v>
      </c>
      <c r="N10418" s="1">
        <v>7.8369029999999997E-7</v>
      </c>
      <c r="O10418" s="1">
        <v>7.2099507599999999E-7</v>
      </c>
      <c r="P10418" s="1">
        <v>5.3044659999999999E-7</v>
      </c>
      <c r="Q10418" s="1">
        <v>3.7739060734200601E-7</v>
      </c>
      <c r="R10418" s="1">
        <v>1500.15</v>
      </c>
      <c r="S10418" s="1">
        <v>529.25</v>
      </c>
      <c r="T10418" s="1">
        <v>1.76</v>
      </c>
      <c r="U10418" s="1">
        <v>43927.75</v>
      </c>
      <c r="V10418" s="1">
        <f t="shared" si="649"/>
        <v>5.7295737000894353E-2</v>
      </c>
      <c r="W10418" s="1">
        <f t="shared" si="650"/>
        <v>0.81207092389867874</v>
      </c>
      <c r="X10418" s="1">
        <f t="shared" si="651"/>
        <v>300.71022727272725</v>
      </c>
    </row>
    <row r="10419" spans="1:24" hidden="1" x14ac:dyDescent="0.3">
      <c r="A10419" s="18" t="str">
        <f t="shared" si="648"/>
        <v>OFF - Military - Generator (Military)_2016_175</v>
      </c>
      <c r="B10419" s="1" t="s">
        <v>40</v>
      </c>
      <c r="C10419" s="1">
        <v>2020</v>
      </c>
      <c r="D10419" s="1" t="s">
        <v>188</v>
      </c>
      <c r="E10419" s="1">
        <v>2016</v>
      </c>
      <c r="F10419" s="1">
        <v>175</v>
      </c>
      <c r="G10419" s="1" t="s">
        <v>5</v>
      </c>
      <c r="H10419" s="1">
        <v>6.4012472222222201E-6</v>
      </c>
      <c r="I10419" s="1">
        <v>7.6180132231404897E-6</v>
      </c>
      <c r="J10419" s="1">
        <v>9.2177960000000008E-6</v>
      </c>
      <c r="K10419" s="1">
        <v>3.1847260000000002E-4</v>
      </c>
      <c r="L10419" s="1">
        <v>2.96443E-5</v>
      </c>
      <c r="M10419" s="1">
        <v>6.4475069999999995E-2</v>
      </c>
      <c r="N10419" s="1">
        <v>1.039112E-6</v>
      </c>
      <c r="O10419" s="1">
        <v>9.5598303999999992E-7</v>
      </c>
      <c r="P10419" s="1">
        <v>7.2545519999999999E-7</v>
      </c>
      <c r="Q10419" s="1">
        <v>5.3716181337000801E-7</v>
      </c>
      <c r="R10419" s="1">
        <v>2135.25</v>
      </c>
      <c r="S10419" s="1">
        <v>427.04999999999899</v>
      </c>
      <c r="T10419" s="1">
        <v>1.42</v>
      </c>
      <c r="U10419" s="1">
        <v>62776.349999999897</v>
      </c>
      <c r="V10419" s="1">
        <f t="shared" si="649"/>
        <v>4.0182250974773411E-2</v>
      </c>
      <c r="W10419" s="1">
        <f t="shared" si="650"/>
        <v>0.15636290823874668</v>
      </c>
      <c r="X10419" s="1">
        <f t="shared" si="651"/>
        <v>300.73943661971759</v>
      </c>
    </row>
    <row r="10420" spans="1:24" hidden="1" x14ac:dyDescent="0.3">
      <c r="A10420" s="18" t="str">
        <f t="shared" si="648"/>
        <v>OFF - Military - Generator (Military)_2016_300</v>
      </c>
      <c r="B10420" s="1" t="s">
        <v>40</v>
      </c>
      <c r="C10420" s="1">
        <v>2020</v>
      </c>
      <c r="D10420" s="1" t="s">
        <v>188</v>
      </c>
      <c r="E10420" s="1">
        <v>2016</v>
      </c>
      <c r="F10420" s="1">
        <v>300</v>
      </c>
      <c r="G10420" s="1" t="s">
        <v>5</v>
      </c>
      <c r="H10420" s="1">
        <v>2.5667937500000001E-6</v>
      </c>
      <c r="I10420" s="1">
        <v>3.0546966942148701E-6</v>
      </c>
      <c r="J10420" s="1">
        <v>3.696183E-6</v>
      </c>
      <c r="K10420" s="1">
        <v>4.3511370000000003E-5</v>
      </c>
      <c r="L10420" s="1">
        <v>1.1886869999999999E-5</v>
      </c>
      <c r="M10420" s="1">
        <v>2.585343E-2</v>
      </c>
      <c r="N10420" s="1">
        <v>4.0939900000000003E-7</v>
      </c>
      <c r="O10420" s="1">
        <v>3.7664708000000002E-7</v>
      </c>
      <c r="P10420" s="1">
        <v>2.9089539999999998E-7</v>
      </c>
      <c r="Q10420" s="1">
        <v>2.14864725348003E-7</v>
      </c>
      <c r="R10420" s="1">
        <v>854.099999999999</v>
      </c>
      <c r="S10420" s="1">
        <v>113.15</v>
      </c>
      <c r="T10420" s="1">
        <v>0.37</v>
      </c>
      <c r="U10420" s="1">
        <v>25232.449999999899</v>
      </c>
      <c r="V10420" s="1">
        <f t="shared" si="649"/>
        <v>4.0086420169538367E-2</v>
      </c>
      <c r="W10420" s="1">
        <f t="shared" si="650"/>
        <v>0.15598997642649851</v>
      </c>
      <c r="X10420" s="1">
        <f t="shared" si="651"/>
        <v>305.81081081081084</v>
      </c>
    </row>
    <row r="10421" spans="1:24" hidden="1" x14ac:dyDescent="0.3">
      <c r="A10421" s="18" t="str">
        <f t="shared" si="648"/>
        <v>OFF - Military - Generator (Military)_2016_600</v>
      </c>
      <c r="B10421" s="1" t="s">
        <v>40</v>
      </c>
      <c r="C10421" s="1">
        <v>2020</v>
      </c>
      <c r="D10421" s="1" t="s">
        <v>188</v>
      </c>
      <c r="E10421" s="1">
        <v>2016</v>
      </c>
      <c r="F10421" s="1">
        <v>600</v>
      </c>
      <c r="G10421" s="1" t="s">
        <v>5</v>
      </c>
      <c r="H10421" s="1">
        <v>1.62464027777777E-6</v>
      </c>
      <c r="I10421" s="1">
        <v>1.9334561983471E-6</v>
      </c>
      <c r="J10421" s="1">
        <v>2.3394820000000001E-6</v>
      </c>
      <c r="K10421" s="1">
        <v>2.727686E-5</v>
      </c>
      <c r="L10421" s="1">
        <v>7.5237389999999997E-6</v>
      </c>
      <c r="M10421" s="1">
        <v>1.6363809999999999E-2</v>
      </c>
      <c r="N10421" s="1">
        <v>2.5912720000000003E-7</v>
      </c>
      <c r="O10421" s="1">
        <v>2.3839702399999999E-7</v>
      </c>
      <c r="P10421" s="1">
        <v>1.6061610000000001E-7</v>
      </c>
      <c r="Q10421" s="1">
        <v>1.3589734765600201E-7</v>
      </c>
      <c r="R10421" s="1">
        <v>540.20000000000005</v>
      </c>
      <c r="S10421" s="1">
        <v>47.45</v>
      </c>
      <c r="T10421" s="1">
        <v>0.15</v>
      </c>
      <c r="U10421" s="1">
        <v>16512.599999999999</v>
      </c>
      <c r="V10421" s="1">
        <f t="shared" si="649"/>
        <v>3.8771042409347978E-2</v>
      </c>
      <c r="W10421" s="1">
        <f t="shared" si="650"/>
        <v>0.15087137949917906</v>
      </c>
      <c r="X10421" s="1">
        <f t="shared" si="651"/>
        <v>316.33333333333337</v>
      </c>
    </row>
    <row r="10422" spans="1:24" hidden="1" x14ac:dyDescent="0.3">
      <c r="A10422" s="18" t="str">
        <f t="shared" si="648"/>
        <v>OFF - Military - Generator (Military)_2016_750</v>
      </c>
      <c r="B10422" s="1" t="s">
        <v>40</v>
      </c>
      <c r="C10422" s="1">
        <v>2020</v>
      </c>
      <c r="D10422" s="1" t="s">
        <v>188</v>
      </c>
      <c r="E10422" s="1">
        <v>2016</v>
      </c>
      <c r="F10422" s="1">
        <v>750</v>
      </c>
      <c r="G10422" s="1" t="s">
        <v>5</v>
      </c>
      <c r="H10422" s="1">
        <v>8.5953819444444403E-8</v>
      </c>
      <c r="I10422" s="1">
        <v>1.0229214876033E-7</v>
      </c>
      <c r="J10422" s="1">
        <v>1.2377349999999999E-7</v>
      </c>
      <c r="K10422" s="1">
        <v>1.4431190000000001E-6</v>
      </c>
      <c r="L10422" s="1">
        <v>3.9805359999999998E-7</v>
      </c>
      <c r="M10422" s="1">
        <v>8.6574950000000003E-4</v>
      </c>
      <c r="N10422" s="1">
        <v>1.370948E-8</v>
      </c>
      <c r="O10422" s="1">
        <v>1.2612721600000001E-8</v>
      </c>
      <c r="P10422" s="1">
        <v>8.7048719999999998E-9</v>
      </c>
      <c r="Q10422" s="1">
        <v>7.3458025760001197E-9</v>
      </c>
      <c r="R10422" s="1">
        <v>29.2</v>
      </c>
      <c r="S10422" s="1">
        <v>0</v>
      </c>
      <c r="T10422" s="1">
        <v>0.01</v>
      </c>
      <c r="U10422" s="1">
        <v>0</v>
      </c>
      <c r="V10422" s="1">
        <f t="shared" si="649"/>
        <v>0</v>
      </c>
      <c r="W10422" s="1">
        <f t="shared" si="650"/>
        <v>0</v>
      </c>
      <c r="X10422" s="1">
        <f t="shared" si="651"/>
        <v>0</v>
      </c>
    </row>
    <row r="10423" spans="1:24" hidden="1" x14ac:dyDescent="0.3">
      <c r="A10423" s="18" t="str">
        <f t="shared" si="648"/>
        <v>OFF - Military - Generator (Military)_2017_50</v>
      </c>
      <c r="B10423" s="1" t="s">
        <v>40</v>
      </c>
      <c r="C10423" s="1">
        <v>2020</v>
      </c>
      <c r="D10423" s="1" t="s">
        <v>188</v>
      </c>
      <c r="E10423" s="1">
        <v>2017</v>
      </c>
      <c r="F10423" s="1">
        <v>50</v>
      </c>
      <c r="G10423" s="1" t="s">
        <v>5</v>
      </c>
      <c r="H10423" s="1">
        <v>1.83813680555555E-7</v>
      </c>
      <c r="I10423" s="1">
        <v>2.1875347107437999E-7</v>
      </c>
      <c r="J10423" s="1">
        <v>2.646917E-7</v>
      </c>
      <c r="K10423" s="1">
        <v>4.536926E-6</v>
      </c>
      <c r="L10423" s="1">
        <v>4.1893650000000002E-6</v>
      </c>
      <c r="M10423" s="1">
        <v>8.4502310000000001E-4</v>
      </c>
      <c r="N10423" s="1">
        <v>1.449294E-8</v>
      </c>
      <c r="O10423" s="1">
        <v>1.33335048E-8</v>
      </c>
      <c r="P10423" s="1">
        <v>1.092404E-8</v>
      </c>
      <c r="Q10423" s="1">
        <v>7.3458025760001197E-9</v>
      </c>
      <c r="R10423" s="1">
        <v>29.2</v>
      </c>
      <c r="S10423" s="1">
        <v>21.9</v>
      </c>
      <c r="T10423" s="1">
        <v>7.0000000000000007E-2</v>
      </c>
      <c r="U10423" s="1">
        <v>832.19999999999902</v>
      </c>
      <c r="V10423" s="1">
        <f t="shared" si="649"/>
        <v>8.70393906932935E-2</v>
      </c>
      <c r="W10423" s="1">
        <f t="shared" si="650"/>
        <v>1.666898244864081</v>
      </c>
      <c r="X10423" s="1">
        <f t="shared" si="651"/>
        <v>312.85714285714283</v>
      </c>
    </row>
    <row r="10424" spans="1:24" hidden="1" x14ac:dyDescent="0.3">
      <c r="A10424" s="18" t="str">
        <f t="shared" si="648"/>
        <v>OFF - Military - Generator (Military)_2017_100</v>
      </c>
      <c r="B10424" s="1" t="s">
        <v>40</v>
      </c>
      <c r="C10424" s="1">
        <v>2020</v>
      </c>
      <c r="D10424" s="1" t="s">
        <v>188</v>
      </c>
      <c r="E10424" s="1">
        <v>2017</v>
      </c>
      <c r="F10424" s="1">
        <v>100</v>
      </c>
      <c r="G10424" s="1" t="s">
        <v>5</v>
      </c>
      <c r="H10424" s="1">
        <v>6.1359875000000002E-6</v>
      </c>
      <c r="I10424" s="1">
        <v>7.3023322314049496E-6</v>
      </c>
      <c r="J10424" s="1">
        <v>8.8358219999999995E-6</v>
      </c>
      <c r="K10424" s="1">
        <v>2.5439890000000001E-4</v>
      </c>
      <c r="L10424" s="1">
        <v>1.090109E-4</v>
      </c>
      <c r="M10424" s="1">
        <v>4.5937640000000002E-2</v>
      </c>
      <c r="N10424" s="1">
        <v>7.7465060000000002E-7</v>
      </c>
      <c r="O10424" s="1">
        <v>7.1267855199999999E-7</v>
      </c>
      <c r="P10424" s="1">
        <v>5.3887200000000001E-7</v>
      </c>
      <c r="Q10424" s="1">
        <v>3.8381818459600598E-7</v>
      </c>
      <c r="R10424" s="1">
        <v>1525.69999999999</v>
      </c>
      <c r="S10424" s="1">
        <v>536.54999999999995</v>
      </c>
      <c r="T10424" s="1">
        <v>1.79</v>
      </c>
      <c r="U10424" s="1">
        <v>44533.6499999999</v>
      </c>
      <c r="V10424" s="1">
        <f t="shared" si="649"/>
        <v>5.4295257493162309E-2</v>
      </c>
      <c r="W10424" s="1">
        <f t="shared" si="650"/>
        <v>0.8105321282982233</v>
      </c>
      <c r="X10424" s="1">
        <f t="shared" si="651"/>
        <v>299.7486033519553</v>
      </c>
    </row>
    <row r="10425" spans="1:24" hidden="1" x14ac:dyDescent="0.3">
      <c r="A10425" s="18" t="str">
        <f t="shared" si="648"/>
        <v>OFF - Military - Generator (Military)_2017_175</v>
      </c>
      <c r="B10425" s="1" t="s">
        <v>40</v>
      </c>
      <c r="C10425" s="1">
        <v>2020</v>
      </c>
      <c r="D10425" s="1" t="s">
        <v>188</v>
      </c>
      <c r="E10425" s="1">
        <v>2017</v>
      </c>
      <c r="F10425" s="1">
        <v>175</v>
      </c>
      <c r="G10425" s="1" t="s">
        <v>5</v>
      </c>
      <c r="H10425" s="1">
        <v>6.16502361111111E-6</v>
      </c>
      <c r="I10425" s="1">
        <v>7.3368876033057798E-6</v>
      </c>
      <c r="J10425" s="1">
        <v>8.8776339999999992E-6</v>
      </c>
      <c r="K10425" s="1">
        <v>3.210625E-4</v>
      </c>
      <c r="L10425" s="1">
        <v>2.9992250000000001E-5</v>
      </c>
      <c r="M10425" s="1">
        <v>6.5499189999999999E-2</v>
      </c>
      <c r="N10425" s="1">
        <v>1.0408869999999999E-6</v>
      </c>
      <c r="O10425" s="1">
        <v>9.576160399999999E-7</v>
      </c>
      <c r="P10425" s="1">
        <v>7.3697830000000005E-7</v>
      </c>
      <c r="Q10425" s="1">
        <v>5.4634406659000804E-7</v>
      </c>
      <c r="R10425" s="1">
        <v>2171.75</v>
      </c>
      <c r="S10425" s="1">
        <v>434.349999999999</v>
      </c>
      <c r="T10425" s="1">
        <v>1.44</v>
      </c>
      <c r="U10425" s="1">
        <v>63849.449999999903</v>
      </c>
      <c r="V10425" s="1">
        <f t="shared" si="649"/>
        <v>3.8049005161002611E-2</v>
      </c>
      <c r="W10425" s="1">
        <f t="shared" si="650"/>
        <v>0.15553942444557847</v>
      </c>
      <c r="X10425" s="1">
        <f t="shared" si="651"/>
        <v>301.63194444444377</v>
      </c>
    </row>
    <row r="10426" spans="1:24" hidden="1" x14ac:dyDescent="0.3">
      <c r="A10426" s="18" t="str">
        <f t="shared" si="648"/>
        <v>OFF - Military - Generator (Military)_2017_300</v>
      </c>
      <c r="B10426" s="1" t="s">
        <v>40</v>
      </c>
      <c r="C10426" s="1">
        <v>2020</v>
      </c>
      <c r="D10426" s="1" t="s">
        <v>188</v>
      </c>
      <c r="E10426" s="1">
        <v>2017</v>
      </c>
      <c r="F10426" s="1">
        <v>300</v>
      </c>
      <c r="G10426" s="1" t="s">
        <v>5</v>
      </c>
      <c r="H10426" s="1">
        <v>2.4720701388888801E-6</v>
      </c>
      <c r="I10426" s="1">
        <v>2.9419677685950401E-6</v>
      </c>
      <c r="J10426" s="1">
        <v>3.5597809999999999E-6</v>
      </c>
      <c r="K10426" s="1">
        <v>4.386557E-5</v>
      </c>
      <c r="L10426" s="1">
        <v>1.2026379999999999E-5</v>
      </c>
      <c r="M10426" s="1">
        <v>2.626407E-2</v>
      </c>
      <c r="N10426" s="1">
        <v>4.1147200000000002E-7</v>
      </c>
      <c r="O10426" s="1">
        <v>3.7855423999999999E-7</v>
      </c>
      <c r="P10426" s="1">
        <v>2.955158E-7</v>
      </c>
      <c r="Q10426" s="1">
        <v>2.1761940131400301E-7</v>
      </c>
      <c r="R10426" s="1">
        <v>865.05</v>
      </c>
      <c r="S10426" s="1">
        <v>113.15</v>
      </c>
      <c r="T10426" s="1">
        <v>0.38</v>
      </c>
      <c r="U10426" s="1">
        <v>25232.449999999899</v>
      </c>
      <c r="V10426" s="1">
        <f t="shared" si="649"/>
        <v>3.8607091931741389E-2</v>
      </c>
      <c r="W10426" s="1">
        <f t="shared" si="650"/>
        <v>0.15782074950732305</v>
      </c>
      <c r="X10426" s="1">
        <f t="shared" si="651"/>
        <v>297.76315789473688</v>
      </c>
    </row>
    <row r="10427" spans="1:24" hidden="1" x14ac:dyDescent="0.3">
      <c r="A10427" s="18" t="str">
        <f t="shared" si="648"/>
        <v>OFF - Military - Generator (Military)_2017_600</v>
      </c>
      <c r="B10427" s="1" t="s">
        <v>40</v>
      </c>
      <c r="C10427" s="1">
        <v>2020</v>
      </c>
      <c r="D10427" s="1" t="s">
        <v>188</v>
      </c>
      <c r="E10427" s="1">
        <v>2017</v>
      </c>
      <c r="F10427" s="1">
        <v>600</v>
      </c>
      <c r="G10427" s="1" t="s">
        <v>5</v>
      </c>
      <c r="H10427" s="1">
        <v>1.5646861111111099E-6</v>
      </c>
      <c r="I10427" s="1">
        <v>1.8621057851239599E-6</v>
      </c>
      <c r="J10427" s="1">
        <v>2.2531480000000001E-6</v>
      </c>
      <c r="K10427" s="1">
        <v>2.75504E-5</v>
      </c>
      <c r="L10427" s="1">
        <v>7.6120460000000001E-6</v>
      </c>
      <c r="M10427" s="1">
        <v>1.6623720000000002E-2</v>
      </c>
      <c r="N10427" s="1">
        <v>2.6043940000000002E-7</v>
      </c>
      <c r="O10427" s="1">
        <v>2.3960424800000001E-7</v>
      </c>
      <c r="P10427" s="1">
        <v>1.631673E-7</v>
      </c>
      <c r="Q10427" s="1">
        <v>1.3773379830000201E-7</v>
      </c>
      <c r="R10427" s="1">
        <v>547.5</v>
      </c>
      <c r="S10427" s="1">
        <v>47.45</v>
      </c>
      <c r="T10427" s="1">
        <v>0.15</v>
      </c>
      <c r="U10427" s="1">
        <v>16512.599999999999</v>
      </c>
      <c r="V10427" s="1">
        <f t="shared" si="649"/>
        <v>3.7340273044433589E-2</v>
      </c>
      <c r="W10427" s="1">
        <f t="shared" si="650"/>
        <v>0.1526421744336437</v>
      </c>
      <c r="X10427" s="1">
        <f t="shared" si="651"/>
        <v>316.33333333333337</v>
      </c>
    </row>
    <row r="10428" spans="1:24" hidden="1" x14ac:dyDescent="0.3">
      <c r="A10428" s="18" t="str">
        <f t="shared" si="648"/>
        <v>OFF - Military - Generator (Military)_2017_750</v>
      </c>
      <c r="B10428" s="1" t="s">
        <v>40</v>
      </c>
      <c r="C10428" s="1">
        <v>2020</v>
      </c>
      <c r="D10428" s="1" t="s">
        <v>188</v>
      </c>
      <c r="E10428" s="1">
        <v>2017</v>
      </c>
      <c r="F10428" s="1">
        <v>750</v>
      </c>
      <c r="G10428" s="1" t="s">
        <v>5</v>
      </c>
      <c r="H10428" s="1">
        <v>8.2781875000000003E-8</v>
      </c>
      <c r="I10428" s="1">
        <v>9.8517272727272695E-8</v>
      </c>
      <c r="J10428" s="1">
        <v>1.192059E-7</v>
      </c>
      <c r="K10428" s="1">
        <v>1.457592E-6</v>
      </c>
      <c r="L10428" s="1">
        <v>4.0272580000000002E-7</v>
      </c>
      <c r="M10428" s="1">
        <v>8.7950110000000001E-4</v>
      </c>
      <c r="N10428" s="1">
        <v>1.37789E-8</v>
      </c>
      <c r="O10428" s="1">
        <v>1.2676587999999999E-8</v>
      </c>
      <c r="P10428" s="1">
        <v>8.8431410000000005E-9</v>
      </c>
      <c r="Q10428" s="1">
        <v>7.3458025760001197E-9</v>
      </c>
      <c r="R10428" s="1">
        <v>29.2</v>
      </c>
      <c r="S10428" s="1">
        <v>0</v>
      </c>
      <c r="T10428" s="1">
        <v>0.01</v>
      </c>
      <c r="U10428" s="1">
        <v>0</v>
      </c>
      <c r="V10428" s="1">
        <f t="shared" si="649"/>
        <v>0</v>
      </c>
      <c r="W10428" s="1">
        <f t="shared" si="650"/>
        <v>0</v>
      </c>
      <c r="X10428" s="1">
        <f t="shared" si="651"/>
        <v>0</v>
      </c>
    </row>
    <row r="10429" spans="1:24" hidden="1" x14ac:dyDescent="0.3">
      <c r="A10429" s="18" t="str">
        <f t="shared" si="648"/>
        <v>OFF - Military - Generator (Military)_2018_50</v>
      </c>
      <c r="B10429" s="1" t="s">
        <v>40</v>
      </c>
      <c r="C10429" s="1">
        <v>2020</v>
      </c>
      <c r="D10429" s="1" t="s">
        <v>188</v>
      </c>
      <c r="E10429" s="1">
        <v>2018</v>
      </c>
      <c r="F10429" s="1">
        <v>50</v>
      </c>
      <c r="G10429" s="1" t="s">
        <v>5</v>
      </c>
      <c r="H10429" s="1">
        <v>1.71018194444444E-7</v>
      </c>
      <c r="I10429" s="1">
        <v>2.03525785123966E-7</v>
      </c>
      <c r="J10429" s="1">
        <v>2.4626619999999997E-7</v>
      </c>
      <c r="K10429" s="1">
        <v>4.4688999999999997E-6</v>
      </c>
      <c r="L10429" s="1">
        <v>4.215965E-6</v>
      </c>
      <c r="M10429" s="1">
        <v>8.5557060000000004E-4</v>
      </c>
      <c r="N10429" s="1">
        <v>1.4212080000000001E-8</v>
      </c>
      <c r="O10429" s="1">
        <v>1.3075113599999999E-8</v>
      </c>
      <c r="P10429" s="1">
        <v>1.106039E-8</v>
      </c>
      <c r="Q10429" s="1">
        <v>7.3458025760001197E-9</v>
      </c>
      <c r="R10429" s="1">
        <v>29.2</v>
      </c>
      <c r="S10429" s="1">
        <v>21.9</v>
      </c>
      <c r="T10429" s="1">
        <v>7.0000000000000007E-2</v>
      </c>
      <c r="U10429" s="1">
        <v>832.19999999999902</v>
      </c>
      <c r="V10429" s="1">
        <f t="shared" si="649"/>
        <v>8.0980476517974201E-2</v>
      </c>
      <c r="W10429" s="1">
        <f t="shared" si="650"/>
        <v>1.6774820668307473</v>
      </c>
      <c r="X10429" s="1">
        <f t="shared" si="651"/>
        <v>312.85714285714283</v>
      </c>
    </row>
    <row r="10430" spans="1:24" hidden="1" x14ac:dyDescent="0.3">
      <c r="A10430" s="18" t="str">
        <f t="shared" si="648"/>
        <v>OFF - Military - Generator (Military)_2018_100</v>
      </c>
      <c r="B10430" s="1" t="s">
        <v>40</v>
      </c>
      <c r="C10430" s="1">
        <v>2020</v>
      </c>
      <c r="D10430" s="1" t="s">
        <v>188</v>
      </c>
      <c r="E10430" s="1">
        <v>2018</v>
      </c>
      <c r="F10430" s="1">
        <v>100</v>
      </c>
      <c r="G10430" s="1" t="s">
        <v>5</v>
      </c>
      <c r="H10430" s="1">
        <v>5.8557361111111103E-6</v>
      </c>
      <c r="I10430" s="1">
        <v>6.9688099173553697E-6</v>
      </c>
      <c r="J10430" s="1">
        <v>8.4322599999999995E-6</v>
      </c>
      <c r="K10430" s="1">
        <v>2.555856E-4</v>
      </c>
      <c r="L10430" s="1">
        <v>1.0993399999999999E-4</v>
      </c>
      <c r="M10430" s="1">
        <v>4.651102E-2</v>
      </c>
      <c r="N10430" s="1">
        <v>7.6256410000000002E-7</v>
      </c>
      <c r="O10430" s="1">
        <v>7.0155897200000002E-7</v>
      </c>
      <c r="P10430" s="1">
        <v>5.4559810000000001E-7</v>
      </c>
      <c r="Q10430" s="1">
        <v>3.8840931120600599E-7</v>
      </c>
      <c r="R10430" s="1">
        <v>1543.95</v>
      </c>
      <c r="S10430" s="1">
        <v>543.85</v>
      </c>
      <c r="T10430" s="1">
        <v>1.81</v>
      </c>
      <c r="U10430" s="1">
        <v>45139.55</v>
      </c>
      <c r="V10430" s="1">
        <f t="shared" si="649"/>
        <v>5.1119899838161655E-2</v>
      </c>
      <c r="W10430" s="1">
        <f t="shared" si="650"/>
        <v>0.80642392825390152</v>
      </c>
      <c r="X10430" s="1">
        <f t="shared" si="651"/>
        <v>300.46961325966851</v>
      </c>
    </row>
    <row r="10431" spans="1:24" hidden="1" x14ac:dyDescent="0.3">
      <c r="A10431" s="18" t="str">
        <f t="shared" si="648"/>
        <v>OFF - Military - Generator (Military)_2018_175</v>
      </c>
      <c r="B10431" s="1" t="s">
        <v>40</v>
      </c>
      <c r="C10431" s="1">
        <v>2020</v>
      </c>
      <c r="D10431" s="1" t="s">
        <v>188</v>
      </c>
      <c r="E10431" s="1">
        <v>2018</v>
      </c>
      <c r="F10431" s="1">
        <v>175</v>
      </c>
      <c r="G10431" s="1" t="s">
        <v>5</v>
      </c>
      <c r="H10431" s="1">
        <v>5.8998541666666598E-6</v>
      </c>
      <c r="I10431" s="1">
        <v>7.0213140495867698E-6</v>
      </c>
      <c r="J10431" s="1">
        <v>8.4957900000000002E-6</v>
      </c>
      <c r="K10431" s="1">
        <v>3.2257029999999999E-4</v>
      </c>
      <c r="L10431" s="1">
        <v>3.024215E-5</v>
      </c>
      <c r="M10431" s="1">
        <v>6.6316730000000004E-2</v>
      </c>
      <c r="N10431" s="1">
        <v>1.038966E-6</v>
      </c>
      <c r="O10431" s="1">
        <v>9.5584871999999994E-7</v>
      </c>
      <c r="P10431" s="1">
        <v>7.4617709999999999E-7</v>
      </c>
      <c r="Q10431" s="1">
        <v>5.5277164384400901E-7</v>
      </c>
      <c r="R10431" s="1">
        <v>2197.2999999999902</v>
      </c>
      <c r="S10431" s="1">
        <v>438</v>
      </c>
      <c r="T10431" s="1">
        <v>1.46</v>
      </c>
      <c r="U10431" s="1">
        <v>64386</v>
      </c>
      <c r="V10431" s="1">
        <f t="shared" si="649"/>
        <v>3.6109007712770522E-2</v>
      </c>
      <c r="W10431" s="1">
        <f t="shared" si="650"/>
        <v>0.15552844095686508</v>
      </c>
      <c r="X10431" s="1">
        <f t="shared" si="651"/>
        <v>300</v>
      </c>
    </row>
    <row r="10432" spans="1:24" hidden="1" x14ac:dyDescent="0.3">
      <c r="A10432" s="18" t="str">
        <f t="shared" si="648"/>
        <v>OFF - Military - Generator (Military)_2018_300</v>
      </c>
      <c r="B10432" s="1" t="s">
        <v>40</v>
      </c>
      <c r="C10432" s="1">
        <v>2020</v>
      </c>
      <c r="D10432" s="1" t="s">
        <v>188</v>
      </c>
      <c r="E10432" s="1">
        <v>2018</v>
      </c>
      <c r="F10432" s="1">
        <v>300</v>
      </c>
      <c r="G10432" s="1" t="s">
        <v>5</v>
      </c>
      <c r="H10432" s="1">
        <v>2.3657430555555499E-6</v>
      </c>
      <c r="I10432" s="1">
        <v>2.8154297520661102E-6</v>
      </c>
      <c r="J10432" s="1">
        <v>3.4066699999999999E-6</v>
      </c>
      <c r="K10432" s="1">
        <v>4.4072000000000001E-5</v>
      </c>
      <c r="L10432" s="1">
        <v>1.2126589999999999E-5</v>
      </c>
      <c r="M10432" s="1">
        <v>2.6591900000000002E-2</v>
      </c>
      <c r="N10432" s="1">
        <v>4.1212299999999999E-7</v>
      </c>
      <c r="O10432" s="1">
        <v>3.7915315999999998E-7</v>
      </c>
      <c r="P10432" s="1">
        <v>2.992045E-7</v>
      </c>
      <c r="Q10432" s="1">
        <v>2.2037407728000299E-7</v>
      </c>
      <c r="R10432" s="1">
        <v>876</v>
      </c>
      <c r="S10432" s="1">
        <v>116.8</v>
      </c>
      <c r="T10432" s="1">
        <v>0.39</v>
      </c>
      <c r="U10432" s="1">
        <v>26046.400000000001</v>
      </c>
      <c r="V10432" s="1">
        <f t="shared" si="649"/>
        <v>3.5791968996866014E-2</v>
      </c>
      <c r="W10432" s="1">
        <f t="shared" si="650"/>
        <v>0.15416279983515413</v>
      </c>
      <c r="X10432" s="1">
        <f t="shared" si="651"/>
        <v>299.48717948717945</v>
      </c>
    </row>
    <row r="10433" spans="1:24" hidden="1" x14ac:dyDescent="0.3">
      <c r="A10433" s="18" t="str">
        <f t="shared" si="648"/>
        <v>OFF - Military - Generator (Military)_2018_600</v>
      </c>
      <c r="B10433" s="1" t="s">
        <v>40</v>
      </c>
      <c r="C10433" s="1">
        <v>2020</v>
      </c>
      <c r="D10433" s="1" t="s">
        <v>188</v>
      </c>
      <c r="E10433" s="1">
        <v>2018</v>
      </c>
      <c r="F10433" s="1">
        <v>600</v>
      </c>
      <c r="G10433" s="1" t="s">
        <v>5</v>
      </c>
      <c r="H10433" s="1">
        <v>1.4973861111111099E-6</v>
      </c>
      <c r="I10433" s="1">
        <v>1.78201322314049E-6</v>
      </c>
      <c r="J10433" s="1">
        <v>2.1562359999999999E-6</v>
      </c>
      <c r="K10433" s="1">
        <v>2.7732580000000001E-5</v>
      </c>
      <c r="L10433" s="1">
        <v>7.6754740000000002E-6</v>
      </c>
      <c r="M10433" s="1">
        <v>1.6831220000000001E-2</v>
      </c>
      <c r="N10433" s="1">
        <v>2.6085140000000001E-7</v>
      </c>
      <c r="O10433" s="1">
        <v>2.3998328800000002E-7</v>
      </c>
      <c r="P10433" s="1">
        <v>1.65204E-7</v>
      </c>
      <c r="Q10433" s="1">
        <v>1.3957024894400199E-7</v>
      </c>
      <c r="R10433" s="1">
        <v>554.79999999999995</v>
      </c>
      <c r="S10433" s="1">
        <v>47.45</v>
      </c>
      <c r="T10433" s="1">
        <v>0.16</v>
      </c>
      <c r="U10433" s="1">
        <v>16512.599999999999</v>
      </c>
      <c r="V10433" s="1">
        <f t="shared" si="649"/>
        <v>3.5734199878675231E-2</v>
      </c>
      <c r="W10433" s="1">
        <f t="shared" si="650"/>
        <v>0.15391407791924758</v>
      </c>
      <c r="X10433" s="1">
        <f t="shared" si="651"/>
        <v>296.5625</v>
      </c>
    </row>
    <row r="10434" spans="1:24" hidden="1" x14ac:dyDescent="0.3">
      <c r="A10434" s="18" t="str">
        <f t="shared" si="648"/>
        <v>OFF - Military - Generator (Military)_2018_750</v>
      </c>
      <c r="B10434" s="1" t="s">
        <v>40</v>
      </c>
      <c r="C10434" s="1">
        <v>2020</v>
      </c>
      <c r="D10434" s="1" t="s">
        <v>188</v>
      </c>
      <c r="E10434" s="1">
        <v>2018</v>
      </c>
      <c r="F10434" s="1">
        <v>750</v>
      </c>
      <c r="G10434" s="1" t="s">
        <v>5</v>
      </c>
      <c r="H10434" s="1">
        <v>7.9221249999999999E-8</v>
      </c>
      <c r="I10434" s="1">
        <v>9.4279834710743799E-8</v>
      </c>
      <c r="J10434" s="1">
        <v>1.140786E-7</v>
      </c>
      <c r="K10434" s="1">
        <v>1.4672300000000001E-6</v>
      </c>
      <c r="L10434" s="1">
        <v>4.0608149999999998E-7</v>
      </c>
      <c r="M10434" s="1">
        <v>8.9047900000000001E-4</v>
      </c>
      <c r="N10434" s="1">
        <v>1.3800699999999999E-8</v>
      </c>
      <c r="O10434" s="1">
        <v>1.2696644E-8</v>
      </c>
      <c r="P10434" s="1">
        <v>8.9535209999999998E-9</v>
      </c>
      <c r="Q10434" s="1">
        <v>7.3458025760001197E-9</v>
      </c>
      <c r="R10434" s="1">
        <v>29.2</v>
      </c>
      <c r="S10434" s="1">
        <v>0</v>
      </c>
      <c r="T10434" s="1">
        <v>0.01</v>
      </c>
      <c r="U10434" s="1">
        <v>0</v>
      </c>
      <c r="V10434" s="1">
        <f t="shared" si="649"/>
        <v>0</v>
      </c>
      <c r="W10434" s="1">
        <f t="shared" si="650"/>
        <v>0</v>
      </c>
      <c r="X10434" s="1">
        <f t="shared" si="651"/>
        <v>0</v>
      </c>
    </row>
    <row r="10435" spans="1:24" hidden="1" x14ac:dyDescent="0.3">
      <c r="A10435" s="18" t="str">
        <f t="shared" si="648"/>
        <v>OFF - Military - Generator (Military)_2019_50</v>
      </c>
      <c r="B10435" s="1" t="s">
        <v>40</v>
      </c>
      <c r="C10435" s="1">
        <v>2020</v>
      </c>
      <c r="D10435" s="1" t="s">
        <v>188</v>
      </c>
      <c r="E10435" s="1">
        <v>2019</v>
      </c>
      <c r="F10435" s="1">
        <v>50</v>
      </c>
      <c r="G10435" s="1" t="s">
        <v>5</v>
      </c>
      <c r="H10435" s="1">
        <v>1.58016527777777E-7</v>
      </c>
      <c r="I10435" s="1">
        <v>1.8805272727272699E-7</v>
      </c>
      <c r="J10435" s="1">
        <v>2.275438E-7</v>
      </c>
      <c r="K10435" s="1">
        <v>4.402423E-6</v>
      </c>
      <c r="L10435" s="1">
        <v>4.2463910000000001E-6</v>
      </c>
      <c r="M10435" s="1">
        <v>8.6702830000000004E-4</v>
      </c>
      <c r="N10435" s="1">
        <v>1.393446E-8</v>
      </c>
      <c r="O10435" s="1">
        <v>1.28197032E-8</v>
      </c>
      <c r="P10435" s="1">
        <v>1.1208510000000001E-8</v>
      </c>
      <c r="Q10435" s="1">
        <v>7.3458025760001197E-9</v>
      </c>
      <c r="R10435" s="1">
        <v>29.2</v>
      </c>
      <c r="S10435" s="1">
        <v>21.9</v>
      </c>
      <c r="T10435" s="1">
        <v>7.0000000000000007E-2</v>
      </c>
      <c r="U10435" s="1">
        <v>832.19999999999902</v>
      </c>
      <c r="V10435" s="1">
        <f t="shared" si="649"/>
        <v>7.4823931797017518E-2</v>
      </c>
      <c r="W10435" s="1">
        <f t="shared" si="650"/>
        <v>1.6895882084532214</v>
      </c>
      <c r="X10435" s="1">
        <f t="shared" si="651"/>
        <v>312.85714285714283</v>
      </c>
    </row>
    <row r="10436" spans="1:24" hidden="1" x14ac:dyDescent="0.3">
      <c r="A10436" s="18" t="str">
        <f t="shared" si="648"/>
        <v>OFF - Military - Generator (Military)_2019_100</v>
      </c>
      <c r="B10436" s="1" t="s">
        <v>40</v>
      </c>
      <c r="C10436" s="1">
        <v>2020</v>
      </c>
      <c r="D10436" s="1" t="s">
        <v>188</v>
      </c>
      <c r="E10436" s="1">
        <v>2019</v>
      </c>
      <c r="F10436" s="1">
        <v>100</v>
      </c>
      <c r="G10436" s="1" t="s">
        <v>5</v>
      </c>
      <c r="H10436" s="1">
        <v>5.5725347222222199E-6</v>
      </c>
      <c r="I10436" s="1">
        <v>6.6317768595041301E-6</v>
      </c>
      <c r="J10436" s="1">
        <v>8.0244500000000007E-6</v>
      </c>
      <c r="K10436" s="1">
        <v>2.5699289999999998E-4</v>
      </c>
      <c r="L10436" s="1">
        <v>1.1096269999999999E-4</v>
      </c>
      <c r="M10436" s="1">
        <v>4.7133880000000003E-2</v>
      </c>
      <c r="N10436" s="1">
        <v>7.5072900000000003E-7</v>
      </c>
      <c r="O10436" s="1">
        <v>6.9067067999999996E-7</v>
      </c>
      <c r="P10436" s="1">
        <v>5.5290459999999999E-7</v>
      </c>
      <c r="Q10436" s="1">
        <v>3.9300043781600601E-7</v>
      </c>
      <c r="R10436" s="1">
        <v>1562.2</v>
      </c>
      <c r="S10436" s="1">
        <v>551.15</v>
      </c>
      <c r="T10436" s="1">
        <v>1.83</v>
      </c>
      <c r="U10436" s="1">
        <v>45745.45</v>
      </c>
      <c r="V10436" s="1">
        <f t="shared" si="649"/>
        <v>4.8003245559939921E-2</v>
      </c>
      <c r="W10436" s="1">
        <f t="shared" si="650"/>
        <v>0.80318892642781459</v>
      </c>
      <c r="X10436" s="1">
        <f t="shared" si="651"/>
        <v>301.17486338797812</v>
      </c>
    </row>
    <row r="10437" spans="1:24" hidden="1" x14ac:dyDescent="0.3">
      <c r="A10437" s="18" t="str">
        <f t="shared" si="648"/>
        <v>OFF - Military - Generator (Military)_2019_175</v>
      </c>
      <c r="B10437" s="1" t="s">
        <v>40</v>
      </c>
      <c r="C10437" s="1">
        <v>2020</v>
      </c>
      <c r="D10437" s="1" t="s">
        <v>188</v>
      </c>
      <c r="E10437" s="1">
        <v>2019</v>
      </c>
      <c r="F10437" s="1">
        <v>175</v>
      </c>
      <c r="G10437" s="1" t="s">
        <v>5</v>
      </c>
      <c r="H10437" s="1">
        <v>5.6321625E-6</v>
      </c>
      <c r="I10437" s="1">
        <v>6.7027388429752003E-6</v>
      </c>
      <c r="J10437" s="1">
        <v>8.1103139999999992E-6</v>
      </c>
      <c r="K10437" s="1">
        <v>3.24357E-4</v>
      </c>
      <c r="L10437" s="1">
        <v>3.0521020000000003E-5</v>
      </c>
      <c r="M10437" s="1">
        <v>6.7204829999999993E-2</v>
      </c>
      <c r="N10437" s="1">
        <v>1.037766E-6</v>
      </c>
      <c r="O10437" s="1">
        <v>9.5474471999999995E-7</v>
      </c>
      <c r="P10437" s="1">
        <v>7.5616960000000001E-7</v>
      </c>
      <c r="Q10437" s="1">
        <v>5.6011744642000903E-7</v>
      </c>
      <c r="R10437" s="1">
        <v>2226.5</v>
      </c>
      <c r="S10437" s="1">
        <v>445.3</v>
      </c>
      <c r="T10437" s="1">
        <v>1.48</v>
      </c>
      <c r="U10437" s="1">
        <v>65459.1</v>
      </c>
      <c r="V10437" s="1">
        <f t="shared" si="649"/>
        <v>3.3905555896912888E-2</v>
      </c>
      <c r="W10437" s="1">
        <f t="shared" si="650"/>
        <v>0.15438944793818896</v>
      </c>
      <c r="X10437" s="1">
        <f t="shared" si="651"/>
        <v>300.87837837837839</v>
      </c>
    </row>
    <row r="10438" spans="1:24" hidden="1" x14ac:dyDescent="0.3">
      <c r="A10438" s="18" t="str">
        <f t="shared" si="648"/>
        <v>OFF - Military - Generator (Military)_2019_300</v>
      </c>
      <c r="B10438" s="1" t="s">
        <v>40</v>
      </c>
      <c r="C10438" s="1">
        <v>2020</v>
      </c>
      <c r="D10438" s="1" t="s">
        <v>188</v>
      </c>
      <c r="E10438" s="1">
        <v>2019</v>
      </c>
      <c r="F10438" s="1">
        <v>300</v>
      </c>
      <c r="G10438" s="1" t="s">
        <v>5</v>
      </c>
      <c r="H10438" s="1">
        <v>2.2584034722222201E-6</v>
      </c>
      <c r="I10438" s="1">
        <v>2.6876867768595E-6</v>
      </c>
      <c r="J10438" s="1">
        <v>3.252101E-6</v>
      </c>
      <c r="K10438" s="1">
        <v>4.4316529999999997E-5</v>
      </c>
      <c r="L10438" s="1">
        <v>1.2238419999999999E-5</v>
      </c>
      <c r="M10438" s="1">
        <v>2.694802E-2</v>
      </c>
      <c r="N10438" s="1">
        <v>4.1309699999999998E-7</v>
      </c>
      <c r="O10438" s="1">
        <v>3.8004924000000001E-7</v>
      </c>
      <c r="P10438" s="1">
        <v>3.0321140000000002E-7</v>
      </c>
      <c r="Q10438" s="1">
        <v>2.23128753246003E-7</v>
      </c>
      <c r="R10438" s="1">
        <v>886.95</v>
      </c>
      <c r="S10438" s="1">
        <v>116.8</v>
      </c>
      <c r="T10438" s="1">
        <v>0.39</v>
      </c>
      <c r="U10438" s="1">
        <v>26046.400000000001</v>
      </c>
      <c r="V10438" s="1">
        <f t="shared" si="649"/>
        <v>3.4167999297459686E-2</v>
      </c>
      <c r="W10438" s="1">
        <f t="shared" si="650"/>
        <v>0.15558447121231503</v>
      </c>
      <c r="X10438" s="1">
        <f t="shared" si="651"/>
        <v>299.48717948717945</v>
      </c>
    </row>
    <row r="10439" spans="1:24" hidden="1" x14ac:dyDescent="0.3">
      <c r="A10439" s="18" t="str">
        <f t="shared" si="648"/>
        <v>OFF - Military - Generator (Military)_2019_600</v>
      </c>
      <c r="B10439" s="1" t="s">
        <v>40</v>
      </c>
      <c r="C10439" s="1">
        <v>2020</v>
      </c>
      <c r="D10439" s="1" t="s">
        <v>188</v>
      </c>
      <c r="E10439" s="1">
        <v>2019</v>
      </c>
      <c r="F10439" s="1">
        <v>600</v>
      </c>
      <c r="G10439" s="1" t="s">
        <v>5</v>
      </c>
      <c r="H10439" s="1">
        <v>1.4294458333333301E-6</v>
      </c>
      <c r="I10439" s="1">
        <v>1.70115867768595E-6</v>
      </c>
      <c r="J10439" s="1">
        <v>2.0584020000000001E-6</v>
      </c>
      <c r="K10439" s="1">
        <v>2.794009E-5</v>
      </c>
      <c r="L10439" s="1">
        <v>7.7462530000000005E-6</v>
      </c>
      <c r="M10439" s="1">
        <v>1.7056620000000002E-2</v>
      </c>
      <c r="N10439" s="1">
        <v>2.6146779999999999E-7</v>
      </c>
      <c r="O10439" s="1">
        <v>2.4055037600000001E-7</v>
      </c>
      <c r="P10439" s="1">
        <v>1.674163E-7</v>
      </c>
      <c r="Q10439" s="1">
        <v>1.41406699588002E-7</v>
      </c>
      <c r="R10439" s="1">
        <v>562.1</v>
      </c>
      <c r="S10439" s="1">
        <v>47.45</v>
      </c>
      <c r="T10439" s="1">
        <v>0.16</v>
      </c>
      <c r="U10439" s="1">
        <v>16512.599999999999</v>
      </c>
      <c r="V10439" s="1">
        <f t="shared" si="649"/>
        <v>3.4112846876995409E-2</v>
      </c>
      <c r="W10439" s="1">
        <f t="shared" si="650"/>
        <v>0.15533338889874496</v>
      </c>
      <c r="X10439" s="1">
        <f t="shared" si="651"/>
        <v>296.5625</v>
      </c>
    </row>
    <row r="10440" spans="1:24" hidden="1" x14ac:dyDescent="0.3">
      <c r="A10440" s="18" t="str">
        <f t="shared" si="648"/>
        <v>OFF - Military - Generator (Military)_2019_750</v>
      </c>
      <c r="B10440" s="1" t="s">
        <v>40</v>
      </c>
      <c r="C10440" s="1">
        <v>2020</v>
      </c>
      <c r="D10440" s="1" t="s">
        <v>188</v>
      </c>
      <c r="E10440" s="1">
        <v>2019</v>
      </c>
      <c r="F10440" s="1">
        <v>750</v>
      </c>
      <c r="G10440" s="1" t="s">
        <v>5</v>
      </c>
      <c r="H10440" s="1">
        <v>7.5626805555555503E-8</v>
      </c>
      <c r="I10440" s="1">
        <v>9.0002148760330504E-8</v>
      </c>
      <c r="J10440" s="1">
        <v>1.089026E-7</v>
      </c>
      <c r="K10440" s="1">
        <v>1.4782089999999999E-6</v>
      </c>
      <c r="L10440" s="1">
        <v>4.0982619999999999E-7</v>
      </c>
      <c r="M10440" s="1">
        <v>9.0240410000000002E-4</v>
      </c>
      <c r="N10440" s="1">
        <v>1.383332E-8</v>
      </c>
      <c r="O10440" s="1">
        <v>1.2726654399999999E-8</v>
      </c>
      <c r="P10440" s="1">
        <v>9.0734249999999994E-9</v>
      </c>
      <c r="Q10440" s="1">
        <v>7.3458025760001197E-9</v>
      </c>
      <c r="R10440" s="1">
        <v>29.2</v>
      </c>
      <c r="S10440" s="1">
        <v>0</v>
      </c>
      <c r="T10440" s="1">
        <v>0.01</v>
      </c>
      <c r="U10440" s="1">
        <v>0</v>
      </c>
      <c r="V10440" s="1">
        <f t="shared" si="649"/>
        <v>0</v>
      </c>
      <c r="W10440" s="1">
        <f t="shared" si="650"/>
        <v>0</v>
      </c>
      <c r="X10440" s="1">
        <f t="shared" si="651"/>
        <v>0</v>
      </c>
    </row>
    <row r="10441" spans="1:24" hidden="1" x14ac:dyDescent="0.3">
      <c r="A10441" s="18" t="str">
        <f t="shared" si="648"/>
        <v>OFF - Military - Generator (Military)_2020_50</v>
      </c>
      <c r="B10441" s="1" t="s">
        <v>40</v>
      </c>
      <c r="C10441" s="1">
        <v>2020</v>
      </c>
      <c r="D10441" s="1" t="s">
        <v>188</v>
      </c>
      <c r="E10441" s="1">
        <v>2020</v>
      </c>
      <c r="F10441" s="1">
        <v>50</v>
      </c>
      <c r="G10441" s="1" t="s">
        <v>5</v>
      </c>
      <c r="H10441" s="1">
        <v>1.4417472222222201E-7</v>
      </c>
      <c r="I10441" s="1">
        <v>1.71579834710743E-7</v>
      </c>
      <c r="J10441" s="1">
        <v>2.076116E-7</v>
      </c>
      <c r="K10441" s="1">
        <v>4.3195459999999999E-6</v>
      </c>
      <c r="L10441" s="1">
        <v>4.2632379999999999E-6</v>
      </c>
      <c r="M10441" s="1">
        <v>8.7583769999999999E-4</v>
      </c>
      <c r="N10441" s="1">
        <v>1.360333E-8</v>
      </c>
      <c r="O10441" s="1">
        <v>1.25150636E-8</v>
      </c>
      <c r="P10441" s="1">
        <v>1.1322400000000001E-8</v>
      </c>
      <c r="Q10441" s="1">
        <v>7.3458025760001197E-9</v>
      </c>
      <c r="R10441" s="1">
        <v>29.2</v>
      </c>
      <c r="S10441" s="1">
        <v>21.9</v>
      </c>
      <c r="T10441" s="1">
        <v>7.0000000000000007E-2</v>
      </c>
      <c r="U10441" s="1">
        <v>832.19999999999902</v>
      </c>
      <c r="V10441" s="1">
        <f t="shared" si="649"/>
        <v>6.8269564798819543E-2</v>
      </c>
      <c r="W10441" s="1">
        <f t="shared" si="650"/>
        <v>1.6962914283281247</v>
      </c>
      <c r="X10441" s="1">
        <f t="shared" si="651"/>
        <v>312.85714285714283</v>
      </c>
    </row>
    <row r="10442" spans="1:24" hidden="1" x14ac:dyDescent="0.3">
      <c r="A10442" s="18" t="str">
        <f t="shared" ref="A10442:A10505" si="652">D10442&amp;"_"&amp;E10442&amp;"_"&amp;F10442</f>
        <v>OFF - Military - Generator (Military)_2020_100</v>
      </c>
      <c r="B10442" s="1" t="s">
        <v>40</v>
      </c>
      <c r="C10442" s="1">
        <v>2020</v>
      </c>
      <c r="D10442" s="1" t="s">
        <v>188</v>
      </c>
      <c r="E10442" s="1">
        <v>2020</v>
      </c>
      <c r="F10442" s="1">
        <v>100</v>
      </c>
      <c r="G10442" s="1" t="s">
        <v>5</v>
      </c>
      <c r="H10442" s="1">
        <v>5.2638597222222199E-6</v>
      </c>
      <c r="I10442" s="1">
        <v>6.2644280991735504E-6</v>
      </c>
      <c r="J10442" s="1">
        <v>7.5799580000000004E-6</v>
      </c>
      <c r="K10442" s="1">
        <v>2.5756809999999999E-4</v>
      </c>
      <c r="L10442" s="1">
        <v>1.116422E-4</v>
      </c>
      <c r="M10442" s="1">
        <v>4.761278E-2</v>
      </c>
      <c r="N10442" s="1">
        <v>7.3608570000000004E-7</v>
      </c>
      <c r="O10442" s="1">
        <v>6.7719884399999999E-7</v>
      </c>
      <c r="P10442" s="1">
        <v>5.5852230000000003E-7</v>
      </c>
      <c r="Q10442" s="1">
        <v>3.9759156442600602E-7</v>
      </c>
      <c r="R10442" s="1">
        <v>1580.45</v>
      </c>
      <c r="S10442" s="1">
        <v>558.45000000000005</v>
      </c>
      <c r="T10442" s="1">
        <v>1.85</v>
      </c>
      <c r="U10442" s="1">
        <v>46351.35</v>
      </c>
      <c r="V10442" s="1">
        <f t="shared" si="649"/>
        <v>4.4751504657039545E-2</v>
      </c>
      <c r="W10442" s="1">
        <f t="shared" si="650"/>
        <v>0.79754390251222929</v>
      </c>
      <c r="X10442" s="1">
        <f t="shared" si="651"/>
        <v>301.8648648648649</v>
      </c>
    </row>
    <row r="10443" spans="1:24" hidden="1" x14ac:dyDescent="0.3">
      <c r="A10443" s="18" t="str">
        <f t="shared" si="652"/>
        <v>OFF - Military - Generator (Military)_2020_175</v>
      </c>
      <c r="B10443" s="1" t="s">
        <v>40</v>
      </c>
      <c r="C10443" s="1">
        <v>2020</v>
      </c>
      <c r="D10443" s="1" t="s">
        <v>188</v>
      </c>
      <c r="E10443" s="1">
        <v>2020</v>
      </c>
      <c r="F10443" s="1">
        <v>175</v>
      </c>
      <c r="G10443" s="1" t="s">
        <v>5</v>
      </c>
      <c r="H10443" s="1">
        <v>5.3391638888888797E-6</v>
      </c>
      <c r="I10443" s="1">
        <v>6.3540462809917297E-6</v>
      </c>
      <c r="J10443" s="1">
        <v>7.6883959999999998E-6</v>
      </c>
      <c r="K10443" s="1">
        <v>3.2509379999999999E-4</v>
      </c>
      <c r="L10443" s="1">
        <v>3.0703729999999997E-5</v>
      </c>
      <c r="M10443" s="1">
        <v>6.7887660000000002E-2</v>
      </c>
      <c r="N10443" s="1">
        <v>1.033044E-6</v>
      </c>
      <c r="O10443" s="1">
        <v>9.5040047999999998E-7</v>
      </c>
      <c r="P10443" s="1">
        <v>7.6385269999999995E-7</v>
      </c>
      <c r="Q10443" s="1">
        <v>5.6562679835200905E-7</v>
      </c>
      <c r="R10443" s="1">
        <v>2248.4</v>
      </c>
      <c r="S10443" s="1">
        <v>448.95</v>
      </c>
      <c r="T10443" s="1">
        <v>1.49</v>
      </c>
      <c r="U10443" s="1">
        <v>65995.649999999994</v>
      </c>
      <c r="V10443" s="1">
        <f t="shared" ref="V10443:V10506" si="653">IFERROR(CONVERT(I10443,"ton","g")*365/U10443,0)</f>
        <v>3.1880392806644821E-2</v>
      </c>
      <c r="W10443" s="1">
        <f t="shared" ref="W10443:W10506" si="654">IFERROR(CONVERT(L10443,"ton","g")*365/U10443,0)</f>
        <v>0.1540509668551529</v>
      </c>
      <c r="X10443" s="1">
        <f t="shared" ref="X10443:X10506" si="655">S10443/T10443</f>
        <v>301.30872483221475</v>
      </c>
    </row>
    <row r="10444" spans="1:24" hidden="1" x14ac:dyDescent="0.3">
      <c r="A10444" s="18" t="str">
        <f t="shared" si="652"/>
        <v>OFF - Military - Generator (Military)_2020_300</v>
      </c>
      <c r="B10444" s="1" t="s">
        <v>40</v>
      </c>
      <c r="C10444" s="1">
        <v>2020</v>
      </c>
      <c r="D10444" s="1" t="s">
        <v>188</v>
      </c>
      <c r="E10444" s="1">
        <v>2020</v>
      </c>
      <c r="F10444" s="1">
        <v>300</v>
      </c>
      <c r="G10444" s="1" t="s">
        <v>5</v>
      </c>
      <c r="H10444" s="1">
        <v>2.1409152777777702E-6</v>
      </c>
      <c r="I10444" s="1">
        <v>2.54786611570247E-6</v>
      </c>
      <c r="J10444" s="1">
        <v>3.0829179999999998E-6</v>
      </c>
      <c r="K10444" s="1">
        <v>4.4417589999999999E-5</v>
      </c>
      <c r="L10444" s="1">
        <v>1.231168E-5</v>
      </c>
      <c r="M10444" s="1">
        <v>2.7221820000000001E-2</v>
      </c>
      <c r="N10444" s="1">
        <v>4.1270290000000002E-7</v>
      </c>
      <c r="O10444" s="1">
        <v>3.7968666800000002E-7</v>
      </c>
      <c r="P10444" s="1">
        <v>3.0629210000000002E-7</v>
      </c>
      <c r="Q10444" s="1">
        <v>2.2588342921200301E-7</v>
      </c>
      <c r="R10444" s="1">
        <v>897.9</v>
      </c>
      <c r="S10444" s="1">
        <v>116.8</v>
      </c>
      <c r="T10444" s="1">
        <v>0.39</v>
      </c>
      <c r="U10444" s="1">
        <v>26046.400000000001</v>
      </c>
      <c r="V10444" s="1">
        <f t="shared" si="653"/>
        <v>3.2390488505161928E-2</v>
      </c>
      <c r="W10444" s="1">
        <f t="shared" si="654"/>
        <v>0.15651581025452913</v>
      </c>
      <c r="X10444" s="1">
        <f t="shared" si="655"/>
        <v>299.48717948717945</v>
      </c>
    </row>
    <row r="10445" spans="1:24" hidden="1" x14ac:dyDescent="0.3">
      <c r="A10445" s="18" t="str">
        <f t="shared" si="652"/>
        <v>OFF - Military - Generator (Military)_2020_600</v>
      </c>
      <c r="B10445" s="1" t="s">
        <v>40</v>
      </c>
      <c r="C10445" s="1">
        <v>2020</v>
      </c>
      <c r="D10445" s="1" t="s">
        <v>188</v>
      </c>
      <c r="E10445" s="1">
        <v>2020</v>
      </c>
      <c r="F10445" s="1">
        <v>600</v>
      </c>
      <c r="G10445" s="1" t="s">
        <v>5</v>
      </c>
      <c r="H10445" s="1">
        <v>1.3550833333333301E-6</v>
      </c>
      <c r="I10445" s="1">
        <v>1.61266115702479E-6</v>
      </c>
      <c r="J10445" s="1">
        <v>1.95132E-6</v>
      </c>
      <c r="K10445" s="1">
        <v>2.8058440000000002E-5</v>
      </c>
      <c r="L10445" s="1">
        <v>7.7926239999999995E-6</v>
      </c>
      <c r="M10445" s="1">
        <v>1.7229930000000001E-2</v>
      </c>
      <c r="N10445" s="1">
        <v>2.6121850000000002E-7</v>
      </c>
      <c r="O10445" s="1">
        <v>2.4032102000000002E-7</v>
      </c>
      <c r="P10445" s="1">
        <v>1.6911739999999999E-7</v>
      </c>
      <c r="Q10445" s="1">
        <v>1.43243150232002E-7</v>
      </c>
      <c r="R10445" s="1">
        <v>569.4</v>
      </c>
      <c r="S10445" s="1">
        <v>47.45</v>
      </c>
      <c r="T10445" s="1">
        <v>0.16</v>
      </c>
      <c r="U10445" s="1">
        <v>16512.599999999999</v>
      </c>
      <c r="V10445" s="1">
        <f t="shared" si="653"/>
        <v>3.2338231486375622E-2</v>
      </c>
      <c r="W10445" s="1">
        <f t="shared" si="654"/>
        <v>0.15626325325724494</v>
      </c>
      <c r="X10445" s="1">
        <f t="shared" si="655"/>
        <v>296.5625</v>
      </c>
    </row>
    <row r="10446" spans="1:24" hidden="1" x14ac:dyDescent="0.3">
      <c r="A10446" s="18" t="str">
        <f t="shared" si="652"/>
        <v>OFF - Military - Generator (Military)_2020_750</v>
      </c>
      <c r="B10446" s="1" t="s">
        <v>40</v>
      </c>
      <c r="C10446" s="1">
        <v>2020</v>
      </c>
      <c r="D10446" s="1" t="s">
        <v>188</v>
      </c>
      <c r="E10446" s="1">
        <v>2020</v>
      </c>
      <c r="F10446" s="1">
        <v>750</v>
      </c>
      <c r="G10446" s="1" t="s">
        <v>5</v>
      </c>
      <c r="H10446" s="1">
        <v>7.1692500000000005E-8</v>
      </c>
      <c r="I10446" s="1">
        <v>8.5319999999999999E-8</v>
      </c>
      <c r="J10446" s="1">
        <v>1.032372E-7</v>
      </c>
      <c r="K10446" s="1">
        <v>1.48447E-6</v>
      </c>
      <c r="L10446" s="1">
        <v>4.1227950000000002E-7</v>
      </c>
      <c r="M10446" s="1">
        <v>9.1157290000000001E-4</v>
      </c>
      <c r="N10446" s="1">
        <v>1.3820119999999999E-8</v>
      </c>
      <c r="O10446" s="1">
        <v>1.2714510399999999E-8</v>
      </c>
      <c r="P10446" s="1">
        <v>9.1656150000000005E-9</v>
      </c>
      <c r="Q10446" s="1">
        <v>7.3458025760001197E-9</v>
      </c>
      <c r="R10446" s="1">
        <v>29.2</v>
      </c>
      <c r="S10446" s="1">
        <v>0</v>
      </c>
      <c r="T10446" s="1">
        <v>0.01</v>
      </c>
      <c r="U10446" s="1">
        <v>0</v>
      </c>
      <c r="V10446" s="1">
        <f t="shared" si="653"/>
        <v>0</v>
      </c>
      <c r="W10446" s="1">
        <f t="shared" si="654"/>
        <v>0</v>
      </c>
      <c r="X10446" s="1">
        <f t="shared" si="655"/>
        <v>0</v>
      </c>
    </row>
    <row r="10447" spans="1:24" hidden="1" x14ac:dyDescent="0.3">
      <c r="A10447" s="18" t="str">
        <f t="shared" si="652"/>
        <v>OFF - Military - Hydraulic unit_1989_100</v>
      </c>
      <c r="B10447" s="1" t="s">
        <v>40</v>
      </c>
      <c r="C10447" s="1">
        <v>2020</v>
      </c>
      <c r="D10447" s="1" t="s">
        <v>189</v>
      </c>
      <c r="E10447" s="1">
        <v>1989</v>
      </c>
      <c r="F10447" s="1">
        <v>100</v>
      </c>
      <c r="G10447" s="1" t="s">
        <v>5</v>
      </c>
      <c r="H10447" s="1">
        <v>5.7372159722222199E-8</v>
      </c>
      <c r="I10447" s="1">
        <v>6.8277611570247901E-8</v>
      </c>
      <c r="J10447" s="1">
        <v>8.2615909999999995E-8</v>
      </c>
      <c r="K10447" s="1">
        <v>2.102435E-7</v>
      </c>
      <c r="L10447" s="1">
        <v>4.776012E-7</v>
      </c>
      <c r="M10447" s="1">
        <v>2.7303289999999999E-5</v>
      </c>
      <c r="N10447" s="1">
        <v>4.0538509999999999E-8</v>
      </c>
      <c r="O10447" s="1">
        <v>3.7295429200000002E-8</v>
      </c>
      <c r="P10447" s="1">
        <v>3.202816E-10</v>
      </c>
      <c r="Q10447" s="1">
        <v>0</v>
      </c>
      <c r="R10447" s="1">
        <v>0</v>
      </c>
      <c r="S10447" s="1">
        <v>0</v>
      </c>
      <c r="T10447" s="1">
        <v>0</v>
      </c>
      <c r="U10447" s="1">
        <v>0</v>
      </c>
      <c r="V10447" s="1">
        <f t="shared" si="653"/>
        <v>0</v>
      </c>
      <c r="W10447" s="1">
        <f t="shared" si="654"/>
        <v>0</v>
      </c>
      <c r="X10447" s="1" t="e">
        <f t="shared" si="655"/>
        <v>#DIV/0!</v>
      </c>
    </row>
    <row r="10448" spans="1:24" hidden="1" x14ac:dyDescent="0.3">
      <c r="A10448" s="18" t="str">
        <f t="shared" si="652"/>
        <v>OFF - Military - Hydraulic unit_1990_100</v>
      </c>
      <c r="B10448" s="1" t="s">
        <v>40</v>
      </c>
      <c r="C10448" s="1">
        <v>2020</v>
      </c>
      <c r="D10448" s="1" t="s">
        <v>189</v>
      </c>
      <c r="E10448" s="1">
        <v>1990</v>
      </c>
      <c r="F10448" s="1">
        <v>100</v>
      </c>
      <c r="G10448" s="1" t="s">
        <v>5</v>
      </c>
      <c r="H10448" s="1">
        <v>1.70654097222222E-7</v>
      </c>
      <c r="I10448" s="1">
        <v>2.03092479338842E-7</v>
      </c>
      <c r="J10448" s="1">
        <v>2.4574189999999999E-7</v>
      </c>
      <c r="K10448" s="1">
        <v>6.2744440000000004E-7</v>
      </c>
      <c r="L10448" s="1">
        <v>1.426283E-6</v>
      </c>
      <c r="M10448" s="1">
        <v>8.2002000000000005E-5</v>
      </c>
      <c r="N10448" s="1">
        <v>1.2018769999999999E-7</v>
      </c>
      <c r="O10448" s="1">
        <v>1.10572684E-7</v>
      </c>
      <c r="P10448" s="1">
        <v>9.6192539999999999E-10</v>
      </c>
      <c r="Q10448" s="1">
        <v>9.1822532200001496E-10</v>
      </c>
      <c r="R10448" s="1">
        <v>3.65</v>
      </c>
      <c r="S10448" s="1">
        <v>0</v>
      </c>
      <c r="T10448" s="1">
        <v>0</v>
      </c>
      <c r="U10448" s="1">
        <v>0</v>
      </c>
      <c r="V10448" s="1">
        <f t="shared" si="653"/>
        <v>0</v>
      </c>
      <c r="W10448" s="1">
        <f t="shared" si="654"/>
        <v>0</v>
      </c>
      <c r="X10448" s="1" t="e">
        <f t="shared" si="655"/>
        <v>#DIV/0!</v>
      </c>
    </row>
    <row r="10449" spans="1:24" hidden="1" x14ac:dyDescent="0.3">
      <c r="A10449" s="18" t="str">
        <f t="shared" si="652"/>
        <v>OFF - Military - Hydraulic unit_1991_100</v>
      </c>
      <c r="B10449" s="1" t="s">
        <v>40</v>
      </c>
      <c r="C10449" s="1">
        <v>2020</v>
      </c>
      <c r="D10449" s="1" t="s">
        <v>189</v>
      </c>
      <c r="E10449" s="1">
        <v>1991</v>
      </c>
      <c r="F10449" s="1">
        <v>100</v>
      </c>
      <c r="G10449" s="1" t="s">
        <v>5</v>
      </c>
      <c r="H10449" s="1">
        <v>3.1475756944444397E-7</v>
      </c>
      <c r="I10449" s="1">
        <v>3.7458752066115699E-7</v>
      </c>
      <c r="J10449" s="1">
        <v>4.5325089999999999E-7</v>
      </c>
      <c r="K10449" s="1">
        <v>1.161168E-6</v>
      </c>
      <c r="L10449" s="1">
        <v>2.6412950000000001E-6</v>
      </c>
      <c r="M10449" s="1">
        <v>1.5272810000000001E-4</v>
      </c>
      <c r="N10449" s="1">
        <v>2.2093459999999999E-7</v>
      </c>
      <c r="O10449" s="1">
        <v>2.0325983200000001E-7</v>
      </c>
      <c r="P10449" s="1">
        <v>1.7915779999999999E-9</v>
      </c>
      <c r="Q10449" s="1">
        <v>9.1822532200001496E-10</v>
      </c>
      <c r="R10449" s="1">
        <v>3.65</v>
      </c>
      <c r="S10449" s="1">
        <v>0</v>
      </c>
      <c r="T10449" s="1">
        <v>0.01</v>
      </c>
      <c r="U10449" s="1">
        <v>0</v>
      </c>
      <c r="V10449" s="1">
        <f t="shared" si="653"/>
        <v>0</v>
      </c>
      <c r="W10449" s="1">
        <f t="shared" si="654"/>
        <v>0</v>
      </c>
      <c r="X10449" s="1">
        <f t="shared" si="655"/>
        <v>0</v>
      </c>
    </row>
    <row r="10450" spans="1:24" hidden="1" x14ac:dyDescent="0.3">
      <c r="A10450" s="18" t="str">
        <f t="shared" si="652"/>
        <v>OFF - Military - Hydraulic unit_1992_100</v>
      </c>
      <c r="B10450" s="1" t="s">
        <v>40</v>
      </c>
      <c r="C10450" s="1">
        <v>2020</v>
      </c>
      <c r="D10450" s="1" t="s">
        <v>189</v>
      </c>
      <c r="E10450" s="1">
        <v>1992</v>
      </c>
      <c r="F10450" s="1">
        <v>100</v>
      </c>
      <c r="G10450" s="1" t="s">
        <v>5</v>
      </c>
      <c r="H10450" s="1">
        <v>4.4574555555555499E-7</v>
      </c>
      <c r="I10450" s="1">
        <v>5.3047404958677597E-7</v>
      </c>
      <c r="J10450" s="1">
        <v>6.418736E-7</v>
      </c>
      <c r="K10450" s="1">
        <v>1.6500239999999999E-6</v>
      </c>
      <c r="L10450" s="1">
        <v>3.7558370000000001E-6</v>
      </c>
      <c r="M10450" s="1">
        <v>2.1842690000000001E-4</v>
      </c>
      <c r="N10450" s="1">
        <v>3.1180620000000002E-7</v>
      </c>
      <c r="O10450" s="1">
        <v>2.86861704E-7</v>
      </c>
      <c r="P10450" s="1">
        <v>2.5622599999999998E-9</v>
      </c>
      <c r="Q10450" s="1">
        <v>1.8364506440000299E-9</v>
      </c>
      <c r="R10450" s="1">
        <v>7.3</v>
      </c>
      <c r="S10450" s="1">
        <v>3.65</v>
      </c>
      <c r="T10450" s="1">
        <v>0.01</v>
      </c>
      <c r="U10450" s="1">
        <v>346.75</v>
      </c>
      <c r="V10450" s="1">
        <f t="shared" si="653"/>
        <v>0.50656627658013309</v>
      </c>
      <c r="W10450" s="1">
        <f t="shared" si="654"/>
        <v>3.5865663287656631</v>
      </c>
      <c r="X10450" s="1">
        <f t="shared" si="655"/>
        <v>365</v>
      </c>
    </row>
    <row r="10451" spans="1:24" hidden="1" x14ac:dyDescent="0.3">
      <c r="A10451" s="18" t="str">
        <f t="shared" si="652"/>
        <v>OFF - Military - Hydraulic unit_1993_100</v>
      </c>
      <c r="B10451" s="1" t="s">
        <v>40</v>
      </c>
      <c r="C10451" s="1">
        <v>2020</v>
      </c>
      <c r="D10451" s="1" t="s">
        <v>189</v>
      </c>
      <c r="E10451" s="1">
        <v>1993</v>
      </c>
      <c r="F10451" s="1">
        <v>100</v>
      </c>
      <c r="G10451" s="1" t="s">
        <v>5</v>
      </c>
      <c r="H10451" s="1">
        <v>5.5166638888888801E-7</v>
      </c>
      <c r="I10451" s="1">
        <v>6.5652859504132203E-7</v>
      </c>
      <c r="J10451" s="1">
        <v>7.943996E-7</v>
      </c>
      <c r="K10451" s="1">
        <v>2.0492199999999999E-6</v>
      </c>
      <c r="L10451" s="1">
        <v>4.6677040000000003E-6</v>
      </c>
      <c r="M10451" s="1">
        <v>2.7303279999999999E-4</v>
      </c>
      <c r="N10451" s="1">
        <v>3.8454700000000001E-7</v>
      </c>
      <c r="O10451" s="1">
        <v>3.5378323999999998E-7</v>
      </c>
      <c r="P10451" s="1">
        <v>3.2028140000000001E-9</v>
      </c>
      <c r="Q10451" s="1">
        <v>2.7546759660000398E-9</v>
      </c>
      <c r="R10451" s="1">
        <v>10.95</v>
      </c>
      <c r="S10451" s="1">
        <v>3.65</v>
      </c>
      <c r="T10451" s="1">
        <v>0.01</v>
      </c>
      <c r="U10451" s="1">
        <v>346.75</v>
      </c>
      <c r="V10451" s="1">
        <f t="shared" si="653"/>
        <v>0.6269397082053968</v>
      </c>
      <c r="W10451" s="1">
        <f t="shared" si="654"/>
        <v>4.4573366733020636</v>
      </c>
      <c r="X10451" s="1">
        <f t="shared" si="655"/>
        <v>365</v>
      </c>
    </row>
    <row r="10452" spans="1:24" hidden="1" x14ac:dyDescent="0.3">
      <c r="A10452" s="18" t="str">
        <f t="shared" si="652"/>
        <v>OFF - Military - Hydraulic unit_1994_100</v>
      </c>
      <c r="B10452" s="1" t="s">
        <v>40</v>
      </c>
      <c r="C10452" s="1">
        <v>2020</v>
      </c>
      <c r="D10452" s="1" t="s">
        <v>189</v>
      </c>
      <c r="E10452" s="1">
        <v>1994</v>
      </c>
      <c r="F10452" s="1">
        <v>100</v>
      </c>
      <c r="G10452" s="1" t="s">
        <v>5</v>
      </c>
      <c r="H10452" s="1">
        <v>7.4277013888888897E-7</v>
      </c>
      <c r="I10452" s="1">
        <v>8.8395785123966895E-7</v>
      </c>
      <c r="J10452" s="1">
        <v>1.069589E-6</v>
      </c>
      <c r="K10452" s="1">
        <v>2.7688570000000002E-6</v>
      </c>
      <c r="L10452" s="1">
        <v>6.3112760000000002E-6</v>
      </c>
      <c r="M10452" s="1">
        <v>3.7132579999999999E-4</v>
      </c>
      <c r="N10452" s="1">
        <v>5.1590080000000005E-7</v>
      </c>
      <c r="O10452" s="1">
        <v>4.7462873599999998E-7</v>
      </c>
      <c r="P10452" s="1">
        <v>4.3558429999999998E-9</v>
      </c>
      <c r="Q10452" s="1">
        <v>2.7546759660000398E-9</v>
      </c>
      <c r="R10452" s="1">
        <v>10.95</v>
      </c>
      <c r="S10452" s="1">
        <v>3.65</v>
      </c>
      <c r="T10452" s="1">
        <v>0.01</v>
      </c>
      <c r="U10452" s="1">
        <v>346.75</v>
      </c>
      <c r="V10452" s="1">
        <f t="shared" si="653"/>
        <v>0.84411902468191335</v>
      </c>
      <c r="W10452" s="1">
        <f t="shared" si="654"/>
        <v>6.026835028556043</v>
      </c>
      <c r="X10452" s="1">
        <f t="shared" si="655"/>
        <v>365</v>
      </c>
    </row>
    <row r="10453" spans="1:24" hidden="1" x14ac:dyDescent="0.3">
      <c r="A10453" s="18" t="str">
        <f t="shared" si="652"/>
        <v>OFF - Military - Hydraulic unit_1995_100</v>
      </c>
      <c r="B10453" s="1" t="s">
        <v>40</v>
      </c>
      <c r="C10453" s="1">
        <v>2020</v>
      </c>
      <c r="D10453" s="1" t="s">
        <v>189</v>
      </c>
      <c r="E10453" s="1">
        <v>1995</v>
      </c>
      <c r="F10453" s="1">
        <v>100</v>
      </c>
      <c r="G10453" s="1" t="s">
        <v>5</v>
      </c>
      <c r="H10453" s="1">
        <v>9.0827222222222204E-7</v>
      </c>
      <c r="I10453" s="1">
        <v>1.08091900826446E-6</v>
      </c>
      <c r="J10453" s="1">
        <v>1.3079119999999999E-6</v>
      </c>
      <c r="K10453" s="1">
        <v>3.3979870000000002E-6</v>
      </c>
      <c r="L10453" s="1">
        <v>7.750756E-6</v>
      </c>
      <c r="M10453" s="1">
        <v>4.5869440000000002E-4</v>
      </c>
      <c r="N10453" s="1">
        <v>6.2853430000000001E-7</v>
      </c>
      <c r="O10453" s="1">
        <v>5.7825155599999996E-7</v>
      </c>
      <c r="P10453" s="1">
        <v>5.3807209999999999E-9</v>
      </c>
      <c r="Q10453" s="1">
        <v>3.6729012880000598E-9</v>
      </c>
      <c r="R10453" s="1">
        <v>14.6</v>
      </c>
      <c r="S10453" s="1">
        <v>3.65</v>
      </c>
      <c r="T10453" s="1">
        <v>0.02</v>
      </c>
      <c r="U10453" s="1">
        <v>346.75</v>
      </c>
      <c r="V10453" s="1">
        <f t="shared" si="653"/>
        <v>1.0322033994457389</v>
      </c>
      <c r="W10453" s="1">
        <f t="shared" si="654"/>
        <v>7.4014395438562532</v>
      </c>
      <c r="X10453" s="1">
        <f t="shared" si="655"/>
        <v>182.5</v>
      </c>
    </row>
    <row r="10454" spans="1:24" hidden="1" x14ac:dyDescent="0.3">
      <c r="A10454" s="18" t="str">
        <f t="shared" si="652"/>
        <v>OFF - Military - Hydraulic unit_1996_100</v>
      </c>
      <c r="B10454" s="1" t="s">
        <v>40</v>
      </c>
      <c r="C10454" s="1">
        <v>2020</v>
      </c>
      <c r="D10454" s="1" t="s">
        <v>189</v>
      </c>
      <c r="E10454" s="1">
        <v>1996</v>
      </c>
      <c r="F10454" s="1">
        <v>100</v>
      </c>
      <c r="G10454" s="1" t="s">
        <v>5</v>
      </c>
      <c r="H10454" s="1">
        <v>1.1130645833333301E-6</v>
      </c>
      <c r="I10454" s="1">
        <v>1.3246388429751999E-6</v>
      </c>
      <c r="J10454" s="1">
        <v>1.6028130000000001E-6</v>
      </c>
      <c r="K10454" s="1">
        <v>4.1793830000000003E-6</v>
      </c>
      <c r="L10454" s="1">
        <v>9.5399059999999997E-6</v>
      </c>
      <c r="M10454" s="1">
        <v>5.6791039999999995E-4</v>
      </c>
      <c r="N10454" s="1">
        <v>7.6735359999999998E-7</v>
      </c>
      <c r="O10454" s="1">
        <v>7.0596531199999995E-7</v>
      </c>
      <c r="P10454" s="1">
        <v>6.6618800000000002E-9</v>
      </c>
      <c r="Q10454" s="1">
        <v>4.5911266100000704E-9</v>
      </c>
      <c r="R10454" s="1">
        <v>18.25</v>
      </c>
      <c r="S10454" s="1">
        <v>7.3</v>
      </c>
      <c r="T10454" s="1">
        <v>0.02</v>
      </c>
      <c r="U10454" s="1">
        <v>693.5</v>
      </c>
      <c r="V10454" s="1">
        <f t="shared" si="653"/>
        <v>0.63246954966229341</v>
      </c>
      <c r="W10454" s="1">
        <f t="shared" si="654"/>
        <v>4.5549774443339164</v>
      </c>
      <c r="X10454" s="1">
        <f t="shared" si="655"/>
        <v>365</v>
      </c>
    </row>
    <row r="10455" spans="1:24" hidden="1" x14ac:dyDescent="0.3">
      <c r="A10455" s="18" t="str">
        <f t="shared" si="652"/>
        <v>OFF - Military - Hydraulic unit_1997_100</v>
      </c>
      <c r="B10455" s="1" t="s">
        <v>40</v>
      </c>
      <c r="C10455" s="1">
        <v>2020</v>
      </c>
      <c r="D10455" s="1" t="s">
        <v>189</v>
      </c>
      <c r="E10455" s="1">
        <v>1997</v>
      </c>
      <c r="F10455" s="1">
        <v>100</v>
      </c>
      <c r="G10455" s="1" t="s">
        <v>5</v>
      </c>
      <c r="H10455" s="1">
        <v>1.2922576388888799E-6</v>
      </c>
      <c r="I10455" s="1">
        <v>1.5378933884297501E-6</v>
      </c>
      <c r="J10455" s="1">
        <v>1.860851E-6</v>
      </c>
      <c r="K10455" s="1">
        <v>4.8702810000000003E-6</v>
      </c>
      <c r="L10455" s="1">
        <v>1.112498E-5</v>
      </c>
      <c r="M10455" s="1">
        <v>6.6620320000000005E-4</v>
      </c>
      <c r="N10455" s="1">
        <v>8.874543E-7</v>
      </c>
      <c r="O10455" s="1">
        <v>8.1645795599999999E-7</v>
      </c>
      <c r="P10455" s="1">
        <v>7.814904E-9</v>
      </c>
      <c r="Q10455" s="1">
        <v>5.5093519320000904E-9</v>
      </c>
      <c r="R10455" s="1">
        <v>21.9</v>
      </c>
      <c r="S10455" s="1">
        <v>7.3</v>
      </c>
      <c r="T10455" s="1">
        <v>0.02</v>
      </c>
      <c r="U10455" s="1">
        <v>693.5</v>
      </c>
      <c r="V10455" s="1">
        <f t="shared" si="653"/>
        <v>0.73429127038440101</v>
      </c>
      <c r="W10455" s="1">
        <f t="shared" si="654"/>
        <v>5.3117958362132631</v>
      </c>
      <c r="X10455" s="1">
        <f t="shared" si="655"/>
        <v>365</v>
      </c>
    </row>
    <row r="10456" spans="1:24" hidden="1" x14ac:dyDescent="0.3">
      <c r="A10456" s="18" t="str">
        <f t="shared" si="652"/>
        <v>OFF - Military - Hydraulic unit_1998_100</v>
      </c>
      <c r="B10456" s="1" t="s">
        <v>40</v>
      </c>
      <c r="C10456" s="1">
        <v>2020</v>
      </c>
      <c r="D10456" s="1" t="s">
        <v>189</v>
      </c>
      <c r="E10456" s="1">
        <v>1998</v>
      </c>
      <c r="F10456" s="1">
        <v>100</v>
      </c>
      <c r="G10456" s="1" t="s">
        <v>5</v>
      </c>
      <c r="H10456" s="1">
        <v>1.4465069444444399E-6</v>
      </c>
      <c r="I10456" s="1">
        <v>1.7214628099173501E-6</v>
      </c>
      <c r="J10456" s="1">
        <v>2.0829699999999998E-6</v>
      </c>
      <c r="K10456" s="1">
        <v>5.4722559999999997E-6</v>
      </c>
      <c r="L10456" s="1">
        <v>1.0061460000000001E-5</v>
      </c>
      <c r="M10456" s="1">
        <v>7.5356939999999997E-4</v>
      </c>
      <c r="N10456" s="1">
        <v>1.0993969999999999E-6</v>
      </c>
      <c r="O10456" s="1">
        <v>1.01144524E-6</v>
      </c>
      <c r="P10456" s="1">
        <v>8.8397560000000001E-9</v>
      </c>
      <c r="Q10456" s="1">
        <v>6.4275772540000997E-9</v>
      </c>
      <c r="R10456" s="1">
        <v>25.55</v>
      </c>
      <c r="S10456" s="1">
        <v>7.3</v>
      </c>
      <c r="T10456" s="1">
        <v>0.03</v>
      </c>
      <c r="U10456" s="1">
        <v>693.5</v>
      </c>
      <c r="V10456" s="1">
        <f t="shared" si="653"/>
        <v>0.82193936401817924</v>
      </c>
      <c r="W10456" s="1">
        <f t="shared" si="654"/>
        <v>4.8040015653265264</v>
      </c>
      <c r="X10456" s="1">
        <f t="shared" si="655"/>
        <v>243.33333333333334</v>
      </c>
    </row>
    <row r="10457" spans="1:24" hidden="1" x14ac:dyDescent="0.3">
      <c r="A10457" s="18" t="str">
        <f t="shared" si="652"/>
        <v>OFF - Military - Hydraulic unit_1999_100</v>
      </c>
      <c r="B10457" s="1" t="s">
        <v>40</v>
      </c>
      <c r="C10457" s="1">
        <v>2020</v>
      </c>
      <c r="D10457" s="1" t="s">
        <v>189</v>
      </c>
      <c r="E10457" s="1">
        <v>1999</v>
      </c>
      <c r="F10457" s="1">
        <v>100</v>
      </c>
      <c r="G10457" s="1" t="s">
        <v>5</v>
      </c>
      <c r="H10457" s="1">
        <v>1.6179791666666601E-6</v>
      </c>
      <c r="I10457" s="1">
        <v>1.9255289256198302E-6</v>
      </c>
      <c r="J10457" s="1">
        <v>2.3298900000000001E-6</v>
      </c>
      <c r="K10457" s="1">
        <v>6.1445229999999998E-6</v>
      </c>
      <c r="L10457" s="1">
        <v>1.130562E-5</v>
      </c>
      <c r="M10457" s="1">
        <v>8.5186110000000002E-4</v>
      </c>
      <c r="N10457" s="1">
        <v>1.2247370000000001E-6</v>
      </c>
      <c r="O10457" s="1">
        <v>1.12675804E-6</v>
      </c>
      <c r="P10457" s="1">
        <v>9.9927679999999994E-9</v>
      </c>
      <c r="Q10457" s="1">
        <v>7.3458025760001197E-9</v>
      </c>
      <c r="R10457" s="1">
        <v>29.2</v>
      </c>
      <c r="S10457" s="1">
        <v>7.3</v>
      </c>
      <c r="T10457" s="1">
        <v>0.03</v>
      </c>
      <c r="U10457" s="1">
        <v>693.5</v>
      </c>
      <c r="V10457" s="1">
        <f t="shared" si="653"/>
        <v>0.91937392513205529</v>
      </c>
      <c r="W10457" s="1">
        <f t="shared" si="654"/>
        <v>5.3980452317046312</v>
      </c>
      <c r="X10457" s="1">
        <f t="shared" si="655"/>
        <v>243.33333333333334</v>
      </c>
    </row>
    <row r="10458" spans="1:24" hidden="1" x14ac:dyDescent="0.3">
      <c r="A10458" s="18" t="str">
        <f t="shared" si="652"/>
        <v>OFF - Military - Hydraulic unit_2000_100</v>
      </c>
      <c r="B10458" s="1" t="s">
        <v>40</v>
      </c>
      <c r="C10458" s="1">
        <v>2020</v>
      </c>
      <c r="D10458" s="1" t="s">
        <v>189</v>
      </c>
      <c r="E10458" s="1">
        <v>2000</v>
      </c>
      <c r="F10458" s="1">
        <v>100</v>
      </c>
      <c r="G10458" s="1" t="s">
        <v>5</v>
      </c>
      <c r="H10458" s="1">
        <v>1.88810069444444E-6</v>
      </c>
      <c r="I10458" s="1">
        <v>2.2469958677685898E-6</v>
      </c>
      <c r="J10458" s="1">
        <v>2.718865E-6</v>
      </c>
      <c r="K10458" s="1">
        <v>7.1984520000000001E-6</v>
      </c>
      <c r="L10458" s="1">
        <v>1.3254419999999999E-5</v>
      </c>
      <c r="M10458" s="1">
        <v>1.004762E-3</v>
      </c>
      <c r="N10458" s="1">
        <v>1.4232659999999999E-6</v>
      </c>
      <c r="O10458" s="1">
        <v>1.3094047199999899E-6</v>
      </c>
      <c r="P10458" s="1">
        <v>1.1786380000000001E-8</v>
      </c>
      <c r="Q10458" s="1">
        <v>8.2640278980001298E-9</v>
      </c>
      <c r="R10458" s="1">
        <v>32.85</v>
      </c>
      <c r="S10458" s="1">
        <v>10.95</v>
      </c>
      <c r="T10458" s="1">
        <v>0.03</v>
      </c>
      <c r="U10458" s="1">
        <v>1040.25</v>
      </c>
      <c r="V10458" s="1">
        <f t="shared" si="653"/>
        <v>0.71524223230972717</v>
      </c>
      <c r="W10458" s="1">
        <f t="shared" si="654"/>
        <v>4.2190201970353689</v>
      </c>
      <c r="X10458" s="1">
        <f t="shared" si="655"/>
        <v>365</v>
      </c>
    </row>
    <row r="10459" spans="1:24" hidden="1" x14ac:dyDescent="0.3">
      <c r="A10459" s="18" t="str">
        <f t="shared" si="652"/>
        <v>OFF - Military - Hydraulic unit_2001_100</v>
      </c>
      <c r="B10459" s="1" t="s">
        <v>40</v>
      </c>
      <c r="C10459" s="1">
        <v>2020</v>
      </c>
      <c r="D10459" s="1" t="s">
        <v>189</v>
      </c>
      <c r="E10459" s="1">
        <v>2001</v>
      </c>
      <c r="F10459" s="1">
        <v>100</v>
      </c>
      <c r="G10459" s="1" t="s">
        <v>5</v>
      </c>
      <c r="H10459" s="1">
        <v>2.0505486111111099E-6</v>
      </c>
      <c r="I10459" s="1">
        <v>2.4403223140495798E-6</v>
      </c>
      <c r="J10459" s="1">
        <v>2.9527900000000001E-6</v>
      </c>
      <c r="K10459" s="1">
        <v>7.8489709999999996E-6</v>
      </c>
      <c r="L10459" s="1">
        <v>1.446285E-5</v>
      </c>
      <c r="M10459" s="1">
        <v>1.103064E-3</v>
      </c>
      <c r="N10459" s="1">
        <v>1.5391269999999999E-6</v>
      </c>
      <c r="O10459" s="1">
        <v>1.4159968400000001E-6</v>
      </c>
      <c r="P10459" s="1">
        <v>1.293951E-8</v>
      </c>
      <c r="Q10459" s="1">
        <v>9.1822532200001506E-9</v>
      </c>
      <c r="R10459" s="1">
        <v>36.5</v>
      </c>
      <c r="S10459" s="1">
        <v>10.95</v>
      </c>
      <c r="T10459" s="1">
        <v>0.04</v>
      </c>
      <c r="U10459" s="1">
        <v>1040.25</v>
      </c>
      <c r="V10459" s="1">
        <f t="shared" si="653"/>
        <v>0.77678005753939183</v>
      </c>
      <c r="W10459" s="1">
        <f t="shared" si="654"/>
        <v>4.603676076108421</v>
      </c>
      <c r="X10459" s="1">
        <f t="shared" si="655"/>
        <v>273.75</v>
      </c>
    </row>
    <row r="10460" spans="1:24" hidden="1" x14ac:dyDescent="0.3">
      <c r="A10460" s="18" t="str">
        <f t="shared" si="652"/>
        <v>OFF - Military - Hydraulic unit_2002_100</v>
      </c>
      <c r="B10460" s="1" t="s">
        <v>40</v>
      </c>
      <c r="C10460" s="1">
        <v>2020</v>
      </c>
      <c r="D10460" s="1" t="s">
        <v>189</v>
      </c>
      <c r="E10460" s="1">
        <v>2002</v>
      </c>
      <c r="F10460" s="1">
        <v>100</v>
      </c>
      <c r="G10460" s="1" t="s">
        <v>5</v>
      </c>
      <c r="H10460" s="1">
        <v>2.2692069444444399E-6</v>
      </c>
      <c r="I10460" s="1">
        <v>2.7005438016528898E-6</v>
      </c>
      <c r="J10460" s="1">
        <v>3.2676580000000002E-6</v>
      </c>
      <c r="K10460" s="1">
        <v>8.7212050000000008E-6</v>
      </c>
      <c r="L10460" s="1">
        <v>1.608205E-5</v>
      </c>
      <c r="M10460" s="1">
        <v>1.2340949999999999E-3</v>
      </c>
      <c r="N10460" s="1">
        <v>1.695794E-6</v>
      </c>
      <c r="O10460" s="1">
        <v>1.5601304799999999E-6</v>
      </c>
      <c r="P10460" s="1">
        <v>1.447657E-8</v>
      </c>
      <c r="Q10460" s="1">
        <v>1.01004785420001E-8</v>
      </c>
      <c r="R10460" s="1">
        <v>40.15</v>
      </c>
      <c r="S10460" s="1">
        <v>10.95</v>
      </c>
      <c r="T10460" s="1">
        <v>0.04</v>
      </c>
      <c r="U10460" s="1">
        <v>1040.25</v>
      </c>
      <c r="V10460" s="1">
        <f t="shared" si="653"/>
        <v>0.85961127247757496</v>
      </c>
      <c r="W10460" s="1">
        <f t="shared" si="654"/>
        <v>5.1190843326024567</v>
      </c>
      <c r="X10460" s="1">
        <f t="shared" si="655"/>
        <v>273.75</v>
      </c>
    </row>
    <row r="10461" spans="1:24" hidden="1" x14ac:dyDescent="0.3">
      <c r="A10461" s="18" t="str">
        <f t="shared" si="652"/>
        <v>OFF - Military - Hydraulic unit_2003_100</v>
      </c>
      <c r="B10461" s="1" t="s">
        <v>40</v>
      </c>
      <c r="C10461" s="1">
        <v>2020</v>
      </c>
      <c r="D10461" s="1" t="s">
        <v>189</v>
      </c>
      <c r="E10461" s="1">
        <v>2003</v>
      </c>
      <c r="F10461" s="1">
        <v>100</v>
      </c>
      <c r="G10461" s="1" t="s">
        <v>5</v>
      </c>
      <c r="H10461" s="1">
        <v>2.6018354166666602E-6</v>
      </c>
      <c r="I10461" s="1">
        <v>3.0963991735537101E-6</v>
      </c>
      <c r="J10461" s="1">
        <v>3.746643E-6</v>
      </c>
      <c r="K10461" s="1">
        <v>1.004092E-5</v>
      </c>
      <c r="L10461" s="1">
        <v>1.8529620000000001E-5</v>
      </c>
      <c r="M10461" s="1">
        <v>1.4307059999999999E-3</v>
      </c>
      <c r="N10461" s="1">
        <v>1.9356289999999999E-6</v>
      </c>
      <c r="O10461" s="1">
        <v>1.7807786799999999E-6</v>
      </c>
      <c r="P10461" s="1">
        <v>1.678291E-8</v>
      </c>
      <c r="Q10461" s="1">
        <v>1.1936929186000101E-8</v>
      </c>
      <c r="R10461" s="1">
        <v>47.45</v>
      </c>
      <c r="S10461" s="1">
        <v>14.6</v>
      </c>
      <c r="T10461" s="1">
        <v>0.05</v>
      </c>
      <c r="U10461" s="1">
        <v>1387</v>
      </c>
      <c r="V10461" s="1">
        <f t="shared" si="653"/>
        <v>0.73921212610435194</v>
      </c>
      <c r="W10461" s="1">
        <f t="shared" si="654"/>
        <v>4.4236285531575792</v>
      </c>
      <c r="X10461" s="1">
        <f t="shared" si="655"/>
        <v>292</v>
      </c>
    </row>
    <row r="10462" spans="1:24" hidden="1" x14ac:dyDescent="0.3">
      <c r="A10462" s="18" t="str">
        <f t="shared" si="652"/>
        <v>OFF - Military - Hydraulic unit_2004_100</v>
      </c>
      <c r="B10462" s="1" t="s">
        <v>40</v>
      </c>
      <c r="C10462" s="1">
        <v>2020</v>
      </c>
      <c r="D10462" s="1" t="s">
        <v>189</v>
      </c>
      <c r="E10462" s="1">
        <v>2004</v>
      </c>
      <c r="F10462" s="1">
        <v>100</v>
      </c>
      <c r="G10462" s="1" t="s">
        <v>5</v>
      </c>
      <c r="H10462" s="1">
        <v>1.9512527777777702E-6</v>
      </c>
      <c r="I10462" s="1">
        <v>2.3221520661157E-6</v>
      </c>
      <c r="J10462" s="1">
        <v>2.8098039999999999E-6</v>
      </c>
      <c r="K10462" s="1">
        <v>1.3597639999999999E-5</v>
      </c>
      <c r="L10462" s="1">
        <v>2.167842E-5</v>
      </c>
      <c r="M10462" s="1">
        <v>2.1078640000000001E-3</v>
      </c>
      <c r="N10462" s="1">
        <v>1.58852E-6</v>
      </c>
      <c r="O10462" s="1">
        <v>1.4614384000000001E-6</v>
      </c>
      <c r="P10462" s="1">
        <v>2.4726329999999999E-8</v>
      </c>
      <c r="Q10462" s="1">
        <v>1.7446281118000199E-8</v>
      </c>
      <c r="R10462" s="1">
        <v>69.349999999999994</v>
      </c>
      <c r="S10462" s="1">
        <v>21.9</v>
      </c>
      <c r="T10462" s="1">
        <v>7.0000000000000007E-2</v>
      </c>
      <c r="U10462" s="1">
        <v>2080.5</v>
      </c>
      <c r="V10462" s="1">
        <f t="shared" si="653"/>
        <v>0.36958261725256736</v>
      </c>
      <c r="W10462" s="1">
        <f t="shared" si="654"/>
        <v>3.4502336511071579</v>
      </c>
      <c r="X10462" s="1">
        <f t="shared" si="655"/>
        <v>312.85714285714283</v>
      </c>
    </row>
    <row r="10463" spans="1:24" hidden="1" x14ac:dyDescent="0.3">
      <c r="A10463" s="18" t="str">
        <f t="shared" si="652"/>
        <v>OFF - Military - Hydraulic unit_2005_100</v>
      </c>
      <c r="B10463" s="1" t="s">
        <v>40</v>
      </c>
      <c r="C10463" s="1">
        <v>2020</v>
      </c>
      <c r="D10463" s="1" t="s">
        <v>189</v>
      </c>
      <c r="E10463" s="1">
        <v>2005</v>
      </c>
      <c r="F10463" s="1">
        <v>100</v>
      </c>
      <c r="G10463" s="1" t="s">
        <v>5</v>
      </c>
      <c r="H10463" s="1">
        <v>2.1987097222222201E-6</v>
      </c>
      <c r="I10463" s="1">
        <v>2.6166462809917301E-6</v>
      </c>
      <c r="J10463" s="1">
        <v>3.1661419999999999E-6</v>
      </c>
      <c r="K10463" s="1">
        <v>2.2177449999999999E-5</v>
      </c>
      <c r="L10463" s="1">
        <v>3.3397949999999998E-5</v>
      </c>
      <c r="M10463" s="1">
        <v>3.560456E-3</v>
      </c>
      <c r="N10463" s="1">
        <v>1.963532E-6</v>
      </c>
      <c r="O10463" s="1">
        <v>1.80644944E-6</v>
      </c>
      <c r="P10463" s="1">
        <v>4.1765979999999998E-8</v>
      </c>
      <c r="Q10463" s="1">
        <v>2.9383210304000399E-8</v>
      </c>
      <c r="R10463" s="1">
        <v>116.8</v>
      </c>
      <c r="S10463" s="1">
        <v>36.5</v>
      </c>
      <c r="T10463" s="1">
        <v>0.12</v>
      </c>
      <c r="U10463" s="1">
        <v>3467.5</v>
      </c>
      <c r="V10463" s="1">
        <f t="shared" si="653"/>
        <v>0.24987174485194208</v>
      </c>
      <c r="W10463" s="1">
        <f t="shared" si="654"/>
        <v>3.1892747986613683</v>
      </c>
      <c r="X10463" s="1">
        <f t="shared" si="655"/>
        <v>304.16666666666669</v>
      </c>
    </row>
    <row r="10464" spans="1:24" hidden="1" x14ac:dyDescent="0.3">
      <c r="A10464" s="18" t="str">
        <f t="shared" si="652"/>
        <v>OFF - Military - Hydraulic unit_2006_100</v>
      </c>
      <c r="B10464" s="1" t="s">
        <v>40</v>
      </c>
      <c r="C10464" s="1">
        <v>2020</v>
      </c>
      <c r="D10464" s="1" t="s">
        <v>189</v>
      </c>
      <c r="E10464" s="1">
        <v>2006</v>
      </c>
      <c r="F10464" s="1">
        <v>100</v>
      </c>
      <c r="G10464" s="1" t="s">
        <v>5</v>
      </c>
      <c r="H10464" s="1">
        <v>1.8155611111111101E-6</v>
      </c>
      <c r="I10464" s="1">
        <v>2.1606677685950401E-6</v>
      </c>
      <c r="J10464" s="1">
        <v>2.6144080000000001E-6</v>
      </c>
      <c r="K10464" s="1">
        <v>2.410504E-5</v>
      </c>
      <c r="L10464" s="1">
        <v>3.5308329999999997E-5</v>
      </c>
      <c r="M10464" s="1">
        <v>3.9598480000000002E-3</v>
      </c>
      <c r="N10464" s="1">
        <v>1.7793179999999999E-6</v>
      </c>
      <c r="O10464" s="1">
        <v>1.6369725599999999E-6</v>
      </c>
      <c r="P10464" s="1">
        <v>4.6451040000000003E-8</v>
      </c>
      <c r="Q10464" s="1">
        <v>3.3056111592000499E-8</v>
      </c>
      <c r="R10464" s="1">
        <v>131.4</v>
      </c>
      <c r="S10464" s="1">
        <v>40.15</v>
      </c>
      <c r="T10464" s="1">
        <v>0.13</v>
      </c>
      <c r="U10464" s="1">
        <v>3814.24999999999</v>
      </c>
      <c r="V10464" s="1">
        <f t="shared" si="653"/>
        <v>0.18757175386404562</v>
      </c>
      <c r="W10464" s="1">
        <f t="shared" si="654"/>
        <v>3.0651845139602183</v>
      </c>
      <c r="X10464" s="1">
        <f t="shared" si="655"/>
        <v>308.84615384615381</v>
      </c>
    </row>
    <row r="10465" spans="1:24" hidden="1" x14ac:dyDescent="0.3">
      <c r="A10465" s="18" t="str">
        <f t="shared" si="652"/>
        <v>OFF - Military - Hydraulic unit_2007_100</v>
      </c>
      <c r="B10465" s="1" t="s">
        <v>40</v>
      </c>
      <c r="C10465" s="1">
        <v>2020</v>
      </c>
      <c r="D10465" s="1" t="s">
        <v>189</v>
      </c>
      <c r="E10465" s="1">
        <v>2007</v>
      </c>
      <c r="F10465" s="1">
        <v>100</v>
      </c>
      <c r="G10465" s="1" t="s">
        <v>5</v>
      </c>
      <c r="H10465" s="1">
        <v>1.88217083333333E-6</v>
      </c>
      <c r="I10465" s="1">
        <v>2.2399388429752001E-6</v>
      </c>
      <c r="J10465" s="1">
        <v>2.710326E-6</v>
      </c>
      <c r="K10465" s="1">
        <v>2.5475429999999999E-5</v>
      </c>
      <c r="L10465" s="1">
        <v>3.7426070000000002E-5</v>
      </c>
      <c r="M10465" s="1">
        <v>4.214977E-3</v>
      </c>
      <c r="N10465" s="1">
        <v>1.8626299999999999E-6</v>
      </c>
      <c r="O10465" s="1">
        <v>1.7136195999999999E-6</v>
      </c>
      <c r="P10465" s="1">
        <v>4.9443839999999998E-8</v>
      </c>
      <c r="Q10465" s="1">
        <v>3.4892562236000498E-8</v>
      </c>
      <c r="R10465" s="1">
        <v>138.69999999999999</v>
      </c>
      <c r="S10465" s="1">
        <v>43.8</v>
      </c>
      <c r="T10465" s="1">
        <v>0.14000000000000001</v>
      </c>
      <c r="U10465" s="1">
        <v>4161</v>
      </c>
      <c r="V10465" s="1">
        <f t="shared" si="653"/>
        <v>0.17824897691932964</v>
      </c>
      <c r="W10465" s="1">
        <f t="shared" si="654"/>
        <v>2.9782771563308601</v>
      </c>
      <c r="X10465" s="1">
        <f t="shared" si="655"/>
        <v>312.85714285714283</v>
      </c>
    </row>
    <row r="10466" spans="1:24" hidden="1" x14ac:dyDescent="0.3">
      <c r="A10466" s="18" t="str">
        <f t="shared" si="652"/>
        <v>OFF - Military - Hydraulic unit_2008_100</v>
      </c>
      <c r="B10466" s="1" t="s">
        <v>40</v>
      </c>
      <c r="C10466" s="1">
        <v>2020</v>
      </c>
      <c r="D10466" s="1" t="s">
        <v>189</v>
      </c>
      <c r="E10466" s="1">
        <v>2008</v>
      </c>
      <c r="F10466" s="1">
        <v>100</v>
      </c>
      <c r="G10466" s="1" t="s">
        <v>5</v>
      </c>
      <c r="H10466" s="1">
        <v>1.26479791666666E-6</v>
      </c>
      <c r="I10466" s="1">
        <v>1.50521404958677E-6</v>
      </c>
      <c r="J10466" s="1">
        <v>1.8213090000000001E-6</v>
      </c>
      <c r="K10466" s="1">
        <v>2.5806559999999998E-5</v>
      </c>
      <c r="L10466" s="1">
        <v>2.208278E-5</v>
      </c>
      <c r="M10466" s="1">
        <v>4.3571909999999998E-3</v>
      </c>
      <c r="N10466" s="1">
        <v>1.4319739999999999E-6</v>
      </c>
      <c r="O10466" s="1">
        <v>1.31741608E-6</v>
      </c>
      <c r="P10466" s="1">
        <v>5.111208E-8</v>
      </c>
      <c r="Q10466" s="1">
        <v>3.6729012880000603E-8</v>
      </c>
      <c r="R10466" s="1">
        <v>146</v>
      </c>
      <c r="S10466" s="1">
        <v>43.8</v>
      </c>
      <c r="T10466" s="1">
        <v>0.15</v>
      </c>
      <c r="U10466" s="1">
        <v>4161</v>
      </c>
      <c r="V10466" s="1">
        <f t="shared" si="653"/>
        <v>0.11978133475602817</v>
      </c>
      <c r="W10466" s="1">
        <f t="shared" si="654"/>
        <v>1.7572948274365967</v>
      </c>
      <c r="X10466" s="1">
        <f t="shared" si="655"/>
        <v>292</v>
      </c>
    </row>
    <row r="10467" spans="1:24" hidden="1" x14ac:dyDescent="0.3">
      <c r="A10467" s="18" t="str">
        <f t="shared" si="652"/>
        <v>OFF - Military - Hydraulic unit_2009_100</v>
      </c>
      <c r="B10467" s="1" t="s">
        <v>40</v>
      </c>
      <c r="C10467" s="1">
        <v>2020</v>
      </c>
      <c r="D10467" s="1" t="s">
        <v>189</v>
      </c>
      <c r="E10467" s="1">
        <v>2009</v>
      </c>
      <c r="F10467" s="1">
        <v>100</v>
      </c>
      <c r="G10467" s="1" t="s">
        <v>5</v>
      </c>
      <c r="H10467" s="1">
        <v>1.24431666666666E-6</v>
      </c>
      <c r="I10467" s="1">
        <v>1.4808396694214801E-6</v>
      </c>
      <c r="J10467" s="1">
        <v>1.791816E-6</v>
      </c>
      <c r="K10467" s="1">
        <v>2.6200319999999999E-5</v>
      </c>
      <c r="L10467" s="1">
        <v>2.2498019999999998E-5</v>
      </c>
      <c r="M10467" s="1">
        <v>4.4558430000000001E-3</v>
      </c>
      <c r="N10467" s="1">
        <v>1.4482500000000001E-6</v>
      </c>
      <c r="O10467" s="1">
        <v>1.3323900000000001E-6</v>
      </c>
      <c r="P10467" s="1">
        <v>5.2269319999999999E-8</v>
      </c>
      <c r="Q10467" s="1">
        <v>3.7647238202000599E-8</v>
      </c>
      <c r="R10467" s="1">
        <v>149.64999999999901</v>
      </c>
      <c r="S10467" s="1">
        <v>43.8</v>
      </c>
      <c r="T10467" s="1">
        <v>0.15</v>
      </c>
      <c r="U10467" s="1">
        <v>4161</v>
      </c>
      <c r="V10467" s="1">
        <f t="shared" si="653"/>
        <v>0.11784167986717643</v>
      </c>
      <c r="W10467" s="1">
        <f t="shared" si="654"/>
        <v>1.7903386337030525</v>
      </c>
      <c r="X10467" s="1">
        <f t="shared" si="655"/>
        <v>292</v>
      </c>
    </row>
    <row r="10468" spans="1:24" hidden="1" x14ac:dyDescent="0.3">
      <c r="A10468" s="18" t="str">
        <f t="shared" si="652"/>
        <v>OFF - Military - Hydraulic unit_2010_100</v>
      </c>
      <c r="B10468" s="1" t="s">
        <v>40</v>
      </c>
      <c r="C10468" s="1">
        <v>2020</v>
      </c>
      <c r="D10468" s="1" t="s">
        <v>189</v>
      </c>
      <c r="E10468" s="1">
        <v>2010</v>
      </c>
      <c r="F10468" s="1">
        <v>100</v>
      </c>
      <c r="G10468" s="1" t="s">
        <v>5</v>
      </c>
      <c r="H10468" s="1">
        <v>1.2362201388888801E-6</v>
      </c>
      <c r="I10468" s="1">
        <v>1.4712041322314E-6</v>
      </c>
      <c r="J10468" s="1">
        <v>1.780157E-6</v>
      </c>
      <c r="K10468" s="1">
        <v>2.6902490000000001E-5</v>
      </c>
      <c r="L10468" s="1">
        <v>2.318254E-5</v>
      </c>
      <c r="M10468" s="1">
        <v>4.6087740000000004E-3</v>
      </c>
      <c r="N10468" s="1">
        <v>1.481256E-6</v>
      </c>
      <c r="O10468" s="1">
        <v>1.3627555199999999E-6</v>
      </c>
      <c r="P10468" s="1">
        <v>5.4063269999999999E-8</v>
      </c>
      <c r="Q10468" s="1">
        <v>3.8565463524000601E-8</v>
      </c>
      <c r="R10468" s="1">
        <v>153.29999999999899</v>
      </c>
      <c r="S10468" s="1">
        <v>47.45</v>
      </c>
      <c r="T10468" s="1">
        <v>0.16</v>
      </c>
      <c r="U10468" s="1">
        <v>4507.75</v>
      </c>
      <c r="V10468" s="1">
        <f t="shared" si="653"/>
        <v>0.10806914479232942</v>
      </c>
      <c r="W10468" s="1">
        <f t="shared" si="654"/>
        <v>1.7029025524242589</v>
      </c>
      <c r="X10468" s="1">
        <f t="shared" si="655"/>
        <v>296.5625</v>
      </c>
    </row>
    <row r="10469" spans="1:24" hidden="1" x14ac:dyDescent="0.3">
      <c r="A10469" s="18" t="str">
        <f t="shared" si="652"/>
        <v>OFF - Military - Hydraulic unit_2011_100</v>
      </c>
      <c r="B10469" s="1" t="s">
        <v>40</v>
      </c>
      <c r="C10469" s="1">
        <v>2020</v>
      </c>
      <c r="D10469" s="1" t="s">
        <v>189</v>
      </c>
      <c r="E10469" s="1">
        <v>2011</v>
      </c>
      <c r="F10469" s="1">
        <v>100</v>
      </c>
      <c r="G10469" s="1" t="s">
        <v>5</v>
      </c>
      <c r="H10469" s="1">
        <v>1.2107180555555499E-6</v>
      </c>
      <c r="I10469" s="1">
        <v>1.4408545454545399E-6</v>
      </c>
      <c r="J10469" s="1">
        <v>1.743434E-6</v>
      </c>
      <c r="K10469" s="1">
        <v>2.7275429999999998E-5</v>
      </c>
      <c r="L10469" s="1">
        <v>2.3587840000000001E-5</v>
      </c>
      <c r="M10469" s="1">
        <v>4.7071439999999999E-3</v>
      </c>
      <c r="N10469" s="1">
        <v>1.593045E-6</v>
      </c>
      <c r="O10469" s="1">
        <v>1.4656014E-6</v>
      </c>
      <c r="P10469" s="1">
        <v>5.5217209999999998E-8</v>
      </c>
      <c r="Q10469" s="1">
        <v>3.9483688846000597E-8</v>
      </c>
      <c r="R10469" s="1">
        <v>156.94999999999999</v>
      </c>
      <c r="S10469" s="1">
        <v>47.45</v>
      </c>
      <c r="T10469" s="1">
        <v>0.16</v>
      </c>
      <c r="U10469" s="1">
        <v>4507.75</v>
      </c>
      <c r="V10469" s="1">
        <f t="shared" si="653"/>
        <v>0.10583977782963523</v>
      </c>
      <c r="W10469" s="1">
        <f t="shared" si="654"/>
        <v>1.7326743722721945</v>
      </c>
      <c r="X10469" s="1">
        <f t="shared" si="655"/>
        <v>296.5625</v>
      </c>
    </row>
    <row r="10470" spans="1:24" hidden="1" x14ac:dyDescent="0.3">
      <c r="A10470" s="18" t="str">
        <f t="shared" si="652"/>
        <v>OFF - Military - Hydraulic unit_2012_100</v>
      </c>
      <c r="B10470" s="1" t="s">
        <v>40</v>
      </c>
      <c r="C10470" s="1">
        <v>2020</v>
      </c>
      <c r="D10470" s="1" t="s">
        <v>189</v>
      </c>
      <c r="E10470" s="1">
        <v>2012</v>
      </c>
      <c r="F10470" s="1">
        <v>100</v>
      </c>
      <c r="G10470" s="1" t="s">
        <v>5</v>
      </c>
      <c r="H10470" s="1">
        <v>1.0736986111111101E-6</v>
      </c>
      <c r="I10470" s="1">
        <v>1.2777900826446199E-6</v>
      </c>
      <c r="J10470" s="1">
        <v>1.546126E-6</v>
      </c>
      <c r="K10470" s="1">
        <v>2.7576109999999999E-5</v>
      </c>
      <c r="L10470" s="1">
        <v>2.0964109999999999E-5</v>
      </c>
      <c r="M10470" s="1">
        <v>4.7944149999999998E-3</v>
      </c>
      <c r="N10470" s="1">
        <v>5.8659840000000004E-7</v>
      </c>
      <c r="O10470" s="1">
        <v>5.3967052800000002E-7</v>
      </c>
      <c r="P10470" s="1">
        <v>5.6240940000000001E-8</v>
      </c>
      <c r="Q10470" s="1">
        <v>4.04019141680006E-8</v>
      </c>
      <c r="R10470" s="1">
        <v>160.6</v>
      </c>
      <c r="S10470" s="1">
        <v>47.45</v>
      </c>
      <c r="T10470" s="1">
        <v>0.16</v>
      </c>
      <c r="U10470" s="1">
        <v>4507.75</v>
      </c>
      <c r="V10470" s="1">
        <f t="shared" si="653"/>
        <v>9.3861673190165015E-2</v>
      </c>
      <c r="W10470" s="1">
        <f t="shared" si="654"/>
        <v>1.539944994306186</v>
      </c>
      <c r="X10470" s="1">
        <f t="shared" si="655"/>
        <v>296.5625</v>
      </c>
    </row>
    <row r="10471" spans="1:24" hidden="1" x14ac:dyDescent="0.3">
      <c r="A10471" s="18" t="str">
        <f t="shared" si="652"/>
        <v>OFF - Military - Hydraulic unit_2013_100</v>
      </c>
      <c r="B10471" s="1" t="s">
        <v>40</v>
      </c>
      <c r="C10471" s="1">
        <v>2020</v>
      </c>
      <c r="D10471" s="1" t="s">
        <v>189</v>
      </c>
      <c r="E10471" s="1">
        <v>2013</v>
      </c>
      <c r="F10471" s="1">
        <v>100</v>
      </c>
      <c r="G10471" s="1" t="s">
        <v>5</v>
      </c>
      <c r="H10471" s="1">
        <v>1.04588680555555E-6</v>
      </c>
      <c r="I10471" s="1">
        <v>1.2446917355371901E-6</v>
      </c>
      <c r="J10471" s="1">
        <v>1.5060770000000001E-6</v>
      </c>
      <c r="K10471" s="1">
        <v>2.7932519999999999E-5</v>
      </c>
      <c r="L10471" s="1">
        <v>2.131134E-5</v>
      </c>
      <c r="M10471" s="1">
        <v>4.892754E-3</v>
      </c>
      <c r="N10471" s="1">
        <v>9.1661369999999995E-8</v>
      </c>
      <c r="O10471" s="1">
        <v>8.4328460399999994E-8</v>
      </c>
      <c r="P10471" s="1">
        <v>5.7394510000000001E-8</v>
      </c>
      <c r="Q10471" s="1">
        <v>4.1320139490000603E-8</v>
      </c>
      <c r="R10471" s="1">
        <v>164.25</v>
      </c>
      <c r="S10471" s="1">
        <v>51.1</v>
      </c>
      <c r="T10471" s="1">
        <v>0.17</v>
      </c>
      <c r="U10471" s="1">
        <v>4854.5</v>
      </c>
      <c r="V10471" s="1">
        <f t="shared" si="653"/>
        <v>8.4899650261913873E-2</v>
      </c>
      <c r="W10471" s="1">
        <f t="shared" si="654"/>
        <v>1.4536332659362106</v>
      </c>
      <c r="X10471" s="1">
        <f t="shared" si="655"/>
        <v>300.58823529411762</v>
      </c>
    </row>
    <row r="10472" spans="1:24" hidden="1" x14ac:dyDescent="0.3">
      <c r="A10472" s="18" t="str">
        <f t="shared" si="652"/>
        <v>OFF - Military - Hydraulic unit_2014_100</v>
      </c>
      <c r="B10472" s="1" t="s">
        <v>40</v>
      </c>
      <c r="C10472" s="1">
        <v>2020</v>
      </c>
      <c r="D10472" s="1" t="s">
        <v>189</v>
      </c>
      <c r="E10472" s="1">
        <v>2014</v>
      </c>
      <c r="F10472" s="1">
        <v>100</v>
      </c>
      <c r="G10472" s="1" t="s">
        <v>5</v>
      </c>
      <c r="H10472" s="1">
        <v>1.01828680555555E-6</v>
      </c>
      <c r="I10472" s="1">
        <v>1.21184545454545E-6</v>
      </c>
      <c r="J10472" s="1">
        <v>1.4663329999999999E-6</v>
      </c>
      <c r="K10472" s="1">
        <v>2.834219E-5</v>
      </c>
      <c r="L10472" s="1">
        <v>2.170248E-5</v>
      </c>
      <c r="M10472" s="1">
        <v>5.0019770000000003E-3</v>
      </c>
      <c r="N10472" s="1">
        <v>9.1367859999999996E-8</v>
      </c>
      <c r="O10472" s="1">
        <v>8.4058431200000002E-8</v>
      </c>
      <c r="P10472" s="1">
        <v>5.8675750000000002E-8</v>
      </c>
      <c r="Q10472" s="1">
        <v>4.1320139490000603E-8</v>
      </c>
      <c r="R10472" s="1">
        <v>164.25</v>
      </c>
      <c r="S10472" s="1">
        <v>51.1</v>
      </c>
      <c r="T10472" s="1">
        <v>0.17</v>
      </c>
      <c r="U10472" s="1">
        <v>4854.5</v>
      </c>
      <c r="V10472" s="1">
        <f t="shared" si="653"/>
        <v>8.2659225834736533E-2</v>
      </c>
      <c r="W10472" s="1">
        <f t="shared" si="654"/>
        <v>1.4803126824176842</v>
      </c>
      <c r="X10472" s="1">
        <f t="shared" si="655"/>
        <v>300.58823529411762</v>
      </c>
    </row>
    <row r="10473" spans="1:24" hidden="1" x14ac:dyDescent="0.3">
      <c r="A10473" s="18" t="str">
        <f t="shared" si="652"/>
        <v>OFF - Military - Hydraulic unit_2015_100</v>
      </c>
      <c r="B10473" s="1" t="s">
        <v>40</v>
      </c>
      <c r="C10473" s="1">
        <v>2020</v>
      </c>
      <c r="D10473" s="1" t="s">
        <v>189</v>
      </c>
      <c r="E10473" s="1">
        <v>2015</v>
      </c>
      <c r="F10473" s="1">
        <v>100</v>
      </c>
      <c r="G10473" s="1" t="s">
        <v>5</v>
      </c>
      <c r="H10473" s="1">
        <v>7.5788680555555501E-7</v>
      </c>
      <c r="I10473" s="1">
        <v>9.0194793388429702E-7</v>
      </c>
      <c r="J10473" s="1">
        <v>1.0913569999999999E-6</v>
      </c>
      <c r="K10473" s="1">
        <v>2.8619620000000001E-5</v>
      </c>
      <c r="L10473" s="1">
        <v>1.217288E-5</v>
      </c>
      <c r="M10473" s="1">
        <v>5.0893450000000003E-3</v>
      </c>
      <c r="N10473" s="1">
        <v>9.0583210000000005E-8</v>
      </c>
      <c r="O10473" s="1">
        <v>8.3336553199999997E-8</v>
      </c>
      <c r="P10473" s="1">
        <v>5.9700619999999998E-8</v>
      </c>
      <c r="Q10473" s="1">
        <v>4.2238364812000698E-8</v>
      </c>
      <c r="R10473" s="1">
        <v>167.9</v>
      </c>
      <c r="S10473" s="1">
        <v>51.1</v>
      </c>
      <c r="T10473" s="1">
        <v>0.17</v>
      </c>
      <c r="U10473" s="1">
        <v>4854.5</v>
      </c>
      <c r="V10473" s="1">
        <f t="shared" si="653"/>
        <v>6.1521308413110015E-2</v>
      </c>
      <c r="W10473" s="1">
        <f t="shared" si="654"/>
        <v>0.83030458480084213</v>
      </c>
      <c r="X10473" s="1">
        <f t="shared" si="655"/>
        <v>300.58823529411762</v>
      </c>
    </row>
    <row r="10474" spans="1:24" hidden="1" x14ac:dyDescent="0.3">
      <c r="A10474" s="18" t="str">
        <f t="shared" si="652"/>
        <v>OFF - Military - Hydraulic unit_2016_100</v>
      </c>
      <c r="B10474" s="1" t="s">
        <v>40</v>
      </c>
      <c r="C10474" s="1">
        <v>2020</v>
      </c>
      <c r="D10474" s="1" t="s">
        <v>189</v>
      </c>
      <c r="E10474" s="1">
        <v>2016</v>
      </c>
      <c r="F10474" s="1">
        <v>100</v>
      </c>
      <c r="G10474" s="1" t="s">
        <v>5</v>
      </c>
      <c r="H10474" s="1">
        <v>7.2886388888888802E-7</v>
      </c>
      <c r="I10474" s="1">
        <v>8.6740826446280902E-7</v>
      </c>
      <c r="J10474" s="1">
        <v>1.0495639999999999E-6</v>
      </c>
      <c r="K10474" s="1">
        <v>2.8798019999999999E-5</v>
      </c>
      <c r="L10474" s="1">
        <v>1.229406E-5</v>
      </c>
      <c r="M10474" s="1">
        <v>5.1603079999999997E-3</v>
      </c>
      <c r="N10474" s="1">
        <v>8.9432479999999997E-8</v>
      </c>
      <c r="O10474" s="1">
        <v>8.2277881600000006E-8</v>
      </c>
      <c r="P10474" s="1">
        <v>6.053305E-8</v>
      </c>
      <c r="Q10474" s="1">
        <v>4.3156590134000701E-8</v>
      </c>
      <c r="R10474" s="1">
        <v>171.54999999999899</v>
      </c>
      <c r="S10474" s="1">
        <v>51.1</v>
      </c>
      <c r="T10474" s="1">
        <v>0.18</v>
      </c>
      <c r="U10474" s="1">
        <v>4854.5</v>
      </c>
      <c r="V10474" s="1">
        <f t="shared" si="653"/>
        <v>5.9165379012822907E-2</v>
      </c>
      <c r="W10474" s="1">
        <f t="shared" si="654"/>
        <v>0.83857019734168436</v>
      </c>
      <c r="X10474" s="1">
        <f t="shared" si="655"/>
        <v>283.88888888888891</v>
      </c>
    </row>
    <row r="10475" spans="1:24" hidden="1" x14ac:dyDescent="0.3">
      <c r="A10475" s="18" t="str">
        <f t="shared" si="652"/>
        <v>OFF - Military - Hydraulic unit_2017_100</v>
      </c>
      <c r="B10475" s="1" t="s">
        <v>40</v>
      </c>
      <c r="C10475" s="1">
        <v>2020</v>
      </c>
      <c r="D10475" s="1" t="s">
        <v>189</v>
      </c>
      <c r="E10475" s="1">
        <v>2017</v>
      </c>
      <c r="F10475" s="1">
        <v>100</v>
      </c>
      <c r="G10475" s="1" t="s">
        <v>5</v>
      </c>
      <c r="H10475" s="1">
        <v>7.0022152777777703E-7</v>
      </c>
      <c r="I10475" s="1">
        <v>8.3332148760330498E-7</v>
      </c>
      <c r="J10475" s="1">
        <v>1.008319E-6</v>
      </c>
      <c r="K10475" s="1">
        <v>2.903129E-5</v>
      </c>
      <c r="L10475" s="1">
        <v>1.244001E-5</v>
      </c>
      <c r="M10475" s="1">
        <v>5.2422720000000001E-3</v>
      </c>
      <c r="N10475" s="1">
        <v>8.840092E-8</v>
      </c>
      <c r="O10475" s="1">
        <v>8.1328846400000004E-8</v>
      </c>
      <c r="P10475" s="1">
        <v>6.1494539999999995E-8</v>
      </c>
      <c r="Q10475" s="1">
        <v>4.4074815456000703E-8</v>
      </c>
      <c r="R10475" s="1">
        <v>175.2</v>
      </c>
      <c r="S10475" s="1">
        <v>54.75</v>
      </c>
      <c r="T10475" s="1">
        <v>0.18</v>
      </c>
      <c r="U10475" s="1">
        <v>5201.25</v>
      </c>
      <c r="V10475" s="1">
        <f t="shared" si="653"/>
        <v>5.3050985057390691E-2</v>
      </c>
      <c r="W10475" s="1">
        <f t="shared" si="654"/>
        <v>0.79195699911911588</v>
      </c>
      <c r="X10475" s="1">
        <f t="shared" si="655"/>
        <v>304.16666666666669</v>
      </c>
    </row>
    <row r="10476" spans="1:24" hidden="1" x14ac:dyDescent="0.3">
      <c r="A10476" s="18" t="str">
        <f t="shared" si="652"/>
        <v>OFF - Military - Hydraulic unit_2018_100</v>
      </c>
      <c r="B10476" s="1" t="s">
        <v>40</v>
      </c>
      <c r="C10476" s="1">
        <v>2020</v>
      </c>
      <c r="D10476" s="1" t="s">
        <v>189</v>
      </c>
      <c r="E10476" s="1">
        <v>2018</v>
      </c>
      <c r="F10476" s="1">
        <v>100</v>
      </c>
      <c r="G10476" s="1" t="s">
        <v>5</v>
      </c>
      <c r="H10476" s="1">
        <v>6.6823993055555495E-7</v>
      </c>
      <c r="I10476" s="1">
        <v>7.9526074380165298E-7</v>
      </c>
      <c r="J10476" s="1">
        <v>9.6226550000000009E-7</v>
      </c>
      <c r="K10476" s="1">
        <v>2.91667E-5</v>
      </c>
      <c r="L10476" s="1">
        <v>1.254535E-5</v>
      </c>
      <c r="M10476" s="1">
        <v>5.307707E-3</v>
      </c>
      <c r="N10476" s="1">
        <v>8.7021649999999998E-8</v>
      </c>
      <c r="O10476" s="1">
        <v>8.0059917999999997E-8</v>
      </c>
      <c r="P10476" s="1">
        <v>6.2262120000000004E-8</v>
      </c>
      <c r="Q10476" s="1">
        <v>4.4074815456000703E-8</v>
      </c>
      <c r="R10476" s="1">
        <v>175.2</v>
      </c>
      <c r="S10476" s="1">
        <v>54.75</v>
      </c>
      <c r="T10476" s="1">
        <v>0.18</v>
      </c>
      <c r="U10476" s="1">
        <v>5201.25</v>
      </c>
      <c r="V10476" s="1">
        <f t="shared" si="653"/>
        <v>5.0627958673537483E-2</v>
      </c>
      <c r="W10476" s="1">
        <f t="shared" si="654"/>
        <v>0.79866316336554377</v>
      </c>
      <c r="X10476" s="1">
        <f t="shared" si="655"/>
        <v>304.16666666666669</v>
      </c>
    </row>
    <row r="10477" spans="1:24" hidden="1" x14ac:dyDescent="0.3">
      <c r="A10477" s="18" t="str">
        <f t="shared" si="652"/>
        <v>OFF - Military - Hydraulic unit_2019_100</v>
      </c>
      <c r="B10477" s="1" t="s">
        <v>40</v>
      </c>
      <c r="C10477" s="1">
        <v>2020</v>
      </c>
      <c r="D10477" s="1" t="s">
        <v>189</v>
      </c>
      <c r="E10477" s="1">
        <v>2019</v>
      </c>
      <c r="F10477" s="1">
        <v>100</v>
      </c>
      <c r="G10477" s="1" t="s">
        <v>5</v>
      </c>
      <c r="H10477" s="1">
        <v>6.3592208333333296E-7</v>
      </c>
      <c r="I10477" s="1">
        <v>7.5679983471074305E-7</v>
      </c>
      <c r="J10477" s="1">
        <v>9.1572780000000002E-7</v>
      </c>
      <c r="K10477" s="1">
        <v>2.932731E-5</v>
      </c>
      <c r="L10477" s="1">
        <v>1.2662760000000001E-5</v>
      </c>
      <c r="M10477" s="1">
        <v>5.3787870000000003E-3</v>
      </c>
      <c r="N10477" s="1">
        <v>8.5671100000000005E-8</v>
      </c>
      <c r="O10477" s="1">
        <v>7.8817411999999996E-8</v>
      </c>
      <c r="P10477" s="1">
        <v>6.3095929999999996E-8</v>
      </c>
      <c r="Q10477" s="1">
        <v>4.4993040778000699E-8</v>
      </c>
      <c r="R10477" s="1">
        <v>178.85</v>
      </c>
      <c r="S10477" s="1">
        <v>54.75</v>
      </c>
      <c r="T10477" s="1">
        <v>0.18</v>
      </c>
      <c r="U10477" s="1">
        <v>5201.25</v>
      </c>
      <c r="V10477" s="1">
        <f t="shared" si="653"/>
        <v>4.8179456932218138E-2</v>
      </c>
      <c r="W10477" s="1">
        <f t="shared" si="654"/>
        <v>0.80613772900227376</v>
      </c>
      <c r="X10477" s="1">
        <f t="shared" si="655"/>
        <v>304.16666666666669</v>
      </c>
    </row>
    <row r="10478" spans="1:24" hidden="1" x14ac:dyDescent="0.3">
      <c r="A10478" s="18" t="str">
        <f t="shared" si="652"/>
        <v>OFF - Military - Hydraulic unit_2020_100</v>
      </c>
      <c r="B10478" s="1" t="s">
        <v>40</v>
      </c>
      <c r="C10478" s="1">
        <v>2020</v>
      </c>
      <c r="D10478" s="1" t="s">
        <v>189</v>
      </c>
      <c r="E10478" s="1">
        <v>2020</v>
      </c>
      <c r="F10478" s="1">
        <v>100</v>
      </c>
      <c r="G10478" s="1" t="s">
        <v>5</v>
      </c>
      <c r="H10478" s="1">
        <v>6.0069694444444396E-7</v>
      </c>
      <c r="I10478" s="1">
        <v>7.1487900826446201E-7</v>
      </c>
      <c r="J10478" s="1">
        <v>8.6500360000000001E-7</v>
      </c>
      <c r="K10478" s="1">
        <v>2.9392950000000001E-5</v>
      </c>
      <c r="L10478" s="1">
        <v>1.274029E-5</v>
      </c>
      <c r="M10478" s="1">
        <v>5.4334370000000002E-3</v>
      </c>
      <c r="N10478" s="1">
        <v>8.4000039999999997E-8</v>
      </c>
      <c r="O10478" s="1">
        <v>7.72800368E-8</v>
      </c>
      <c r="P10478" s="1">
        <v>6.3736999999999997E-8</v>
      </c>
      <c r="Q10478" s="1">
        <v>4.4993040778000699E-8</v>
      </c>
      <c r="R10478" s="1">
        <v>178.85</v>
      </c>
      <c r="S10478" s="1">
        <v>54.75</v>
      </c>
      <c r="T10478" s="1">
        <v>0.18</v>
      </c>
      <c r="U10478" s="1">
        <v>5201.25</v>
      </c>
      <c r="V10478" s="1">
        <f t="shared" si="653"/>
        <v>4.5510689631147641E-2</v>
      </c>
      <c r="W10478" s="1">
        <f t="shared" si="654"/>
        <v>0.81107345060874392</v>
      </c>
      <c r="X10478" s="1">
        <f t="shared" si="655"/>
        <v>304.16666666666669</v>
      </c>
    </row>
    <row r="10479" spans="1:24" hidden="1" x14ac:dyDescent="0.3">
      <c r="A10479" s="18" t="str">
        <f t="shared" si="652"/>
        <v>OFF - Military - Lift (Military)_1989_100</v>
      </c>
      <c r="B10479" s="1" t="s">
        <v>40</v>
      </c>
      <c r="C10479" s="1">
        <v>2020</v>
      </c>
      <c r="D10479" s="1" t="s">
        <v>190</v>
      </c>
      <c r="E10479" s="1">
        <v>1989</v>
      </c>
      <c r="F10479" s="1">
        <v>100</v>
      </c>
      <c r="G10479" s="1" t="s">
        <v>5</v>
      </c>
      <c r="H10479" s="1">
        <v>1.71260138888888E-9</v>
      </c>
      <c r="I10479" s="1">
        <v>2.0381371900826401E-9</v>
      </c>
      <c r="J10479" s="1">
        <v>2.4661460000000002E-9</v>
      </c>
      <c r="K10479" s="1">
        <v>6.2759229999999997E-9</v>
      </c>
      <c r="L10479" s="1">
        <v>1.425675E-8</v>
      </c>
      <c r="M10479" s="1">
        <v>8.1502329999999996E-7</v>
      </c>
      <c r="N10479" s="1">
        <v>1.2101049999999999E-9</v>
      </c>
      <c r="O10479" s="1">
        <v>1.1132966E-9</v>
      </c>
      <c r="P10479" s="1">
        <v>9.5606399999999999E-12</v>
      </c>
      <c r="Q10479" s="1">
        <v>0</v>
      </c>
      <c r="R10479" s="1">
        <v>0</v>
      </c>
      <c r="S10479" s="1">
        <v>0</v>
      </c>
      <c r="T10479" s="1">
        <v>0</v>
      </c>
      <c r="U10479" s="1">
        <v>0</v>
      </c>
      <c r="V10479" s="1">
        <f t="shared" si="653"/>
        <v>0</v>
      </c>
      <c r="W10479" s="1">
        <f t="shared" si="654"/>
        <v>0</v>
      </c>
      <c r="X10479" s="1" t="e">
        <f t="shared" si="655"/>
        <v>#DIV/0!</v>
      </c>
    </row>
    <row r="10480" spans="1:24" hidden="1" x14ac:dyDescent="0.3">
      <c r="A10480" s="18" t="str">
        <f t="shared" si="652"/>
        <v>OFF - Military - Lift (Military)_1990_100</v>
      </c>
      <c r="B10480" s="1" t="s">
        <v>40</v>
      </c>
      <c r="C10480" s="1">
        <v>2020</v>
      </c>
      <c r="D10480" s="1" t="s">
        <v>190</v>
      </c>
      <c r="E10480" s="1">
        <v>1990</v>
      </c>
      <c r="F10480" s="1">
        <v>100</v>
      </c>
      <c r="G10480" s="1" t="s">
        <v>5</v>
      </c>
      <c r="H10480" s="1">
        <v>5.09415069444444E-9</v>
      </c>
      <c r="I10480" s="1">
        <v>6.0624603305785101E-9</v>
      </c>
      <c r="J10480" s="1">
        <v>7.3355770000000003E-9</v>
      </c>
      <c r="K10480" s="1">
        <v>1.872968E-8</v>
      </c>
      <c r="L10480" s="1">
        <v>4.2575609999999998E-8</v>
      </c>
      <c r="M10480" s="1">
        <v>2.4478199999999998E-6</v>
      </c>
      <c r="N10480" s="1">
        <v>3.5876919999999999E-9</v>
      </c>
      <c r="O10480" s="1">
        <v>3.3006766400000001E-9</v>
      </c>
      <c r="P10480" s="1">
        <v>2.8714189999999999E-11</v>
      </c>
      <c r="Q10480" s="1">
        <v>0</v>
      </c>
      <c r="R10480" s="1">
        <v>0</v>
      </c>
      <c r="S10480" s="1">
        <v>0</v>
      </c>
      <c r="T10480" s="1">
        <v>0</v>
      </c>
      <c r="U10480" s="1">
        <v>0</v>
      </c>
      <c r="V10480" s="1">
        <f t="shared" si="653"/>
        <v>0</v>
      </c>
      <c r="W10480" s="1">
        <f t="shared" si="654"/>
        <v>0</v>
      </c>
      <c r="X10480" s="1" t="e">
        <f t="shared" si="655"/>
        <v>#DIV/0!</v>
      </c>
    </row>
    <row r="10481" spans="1:24" hidden="1" x14ac:dyDescent="0.3">
      <c r="A10481" s="18" t="str">
        <f t="shared" si="652"/>
        <v>OFF - Military - Lift (Military)_1991_100</v>
      </c>
      <c r="B10481" s="1" t="s">
        <v>40</v>
      </c>
      <c r="C10481" s="1">
        <v>2020</v>
      </c>
      <c r="D10481" s="1" t="s">
        <v>190</v>
      </c>
      <c r="E10481" s="1">
        <v>1991</v>
      </c>
      <c r="F10481" s="1">
        <v>100</v>
      </c>
      <c r="G10481" s="1" t="s">
        <v>5</v>
      </c>
      <c r="H10481" s="1">
        <v>9.3957361111111107E-9</v>
      </c>
      <c r="I10481" s="1">
        <v>1.11817024793388E-8</v>
      </c>
      <c r="J10481" s="1">
        <v>1.3529859999999999E-8</v>
      </c>
      <c r="K10481" s="1">
        <v>3.46617E-8</v>
      </c>
      <c r="L10481" s="1">
        <v>7.8844530000000005E-8</v>
      </c>
      <c r="M10481" s="1">
        <v>4.5590400000000001E-6</v>
      </c>
      <c r="N10481" s="1">
        <v>6.5950540000000003E-9</v>
      </c>
      <c r="O10481" s="1">
        <v>6.0674496800000004E-9</v>
      </c>
      <c r="P10481" s="1">
        <v>5.3479880000000001E-11</v>
      </c>
      <c r="Q10481" s="1">
        <v>0</v>
      </c>
      <c r="R10481" s="1">
        <v>0</v>
      </c>
      <c r="S10481" s="1">
        <v>0</v>
      </c>
      <c r="T10481" s="1">
        <v>0</v>
      </c>
      <c r="U10481" s="1">
        <v>0</v>
      </c>
      <c r="V10481" s="1">
        <f t="shared" si="653"/>
        <v>0</v>
      </c>
      <c r="W10481" s="1">
        <f t="shared" si="654"/>
        <v>0</v>
      </c>
      <c r="X10481" s="1" t="e">
        <f t="shared" si="655"/>
        <v>#DIV/0!</v>
      </c>
    </row>
    <row r="10482" spans="1:24" hidden="1" x14ac:dyDescent="0.3">
      <c r="A10482" s="18" t="str">
        <f t="shared" si="652"/>
        <v>OFF - Military - Lift (Military)_1992_100</v>
      </c>
      <c r="B10482" s="1" t="s">
        <v>40</v>
      </c>
      <c r="C10482" s="1">
        <v>2020</v>
      </c>
      <c r="D10482" s="1" t="s">
        <v>190</v>
      </c>
      <c r="E10482" s="1">
        <v>1992</v>
      </c>
      <c r="F10482" s="1">
        <v>100</v>
      </c>
      <c r="G10482" s="1" t="s">
        <v>5</v>
      </c>
      <c r="H10482" s="1">
        <v>1.33058472222222E-8</v>
      </c>
      <c r="I10482" s="1">
        <v>1.5835057851239602E-8</v>
      </c>
      <c r="J10482" s="1">
        <v>1.9160419999999999E-8</v>
      </c>
      <c r="K10482" s="1">
        <v>4.9254499999999999E-8</v>
      </c>
      <c r="L10482" s="1">
        <v>1.121146E-7</v>
      </c>
      <c r="M10482" s="1">
        <v>6.5202109999999999E-6</v>
      </c>
      <c r="N10482" s="1">
        <v>9.3076529999999999E-9</v>
      </c>
      <c r="O10482" s="1">
        <v>8.5630407600000007E-9</v>
      </c>
      <c r="P10482" s="1">
        <v>7.6485420000000005E-11</v>
      </c>
      <c r="Q10482" s="1">
        <v>0</v>
      </c>
      <c r="R10482" s="1">
        <v>0</v>
      </c>
      <c r="S10482" s="1">
        <v>0</v>
      </c>
      <c r="T10482" s="1">
        <v>0</v>
      </c>
      <c r="U10482" s="1">
        <v>0</v>
      </c>
      <c r="V10482" s="1">
        <f t="shared" si="653"/>
        <v>0</v>
      </c>
      <c r="W10482" s="1">
        <f t="shared" si="654"/>
        <v>0</v>
      </c>
      <c r="X10482" s="1" t="e">
        <f t="shared" si="655"/>
        <v>#DIV/0!</v>
      </c>
    </row>
    <row r="10483" spans="1:24" hidden="1" x14ac:dyDescent="0.3">
      <c r="A10483" s="18" t="str">
        <f t="shared" si="652"/>
        <v>OFF - Military - Lift (Military)_1993_100</v>
      </c>
      <c r="B10483" s="1" t="s">
        <v>40</v>
      </c>
      <c r="C10483" s="1">
        <v>2020</v>
      </c>
      <c r="D10483" s="1" t="s">
        <v>190</v>
      </c>
      <c r="E10483" s="1">
        <v>1993</v>
      </c>
      <c r="F10483" s="1">
        <v>100</v>
      </c>
      <c r="G10483" s="1" t="s">
        <v>5</v>
      </c>
      <c r="H10483" s="1">
        <v>1.64676319444444E-8</v>
      </c>
      <c r="I10483" s="1">
        <v>1.9597842975206599E-8</v>
      </c>
      <c r="J10483" s="1">
        <v>2.3713390000000001E-8</v>
      </c>
      <c r="K10483" s="1">
        <v>6.1170699999999996E-8</v>
      </c>
      <c r="L10483" s="1">
        <v>1.393343E-7</v>
      </c>
      <c r="M10483" s="1">
        <v>8.1502229999999999E-6</v>
      </c>
      <c r="N10483" s="1">
        <v>1.1479E-8</v>
      </c>
      <c r="O10483" s="1">
        <v>1.056068E-8</v>
      </c>
      <c r="P10483" s="1">
        <v>9.5606289999999997E-11</v>
      </c>
      <c r="Q10483" s="1">
        <v>0</v>
      </c>
      <c r="R10483" s="1">
        <v>0</v>
      </c>
      <c r="S10483" s="1">
        <v>0</v>
      </c>
      <c r="T10483" s="1">
        <v>0</v>
      </c>
      <c r="U10483" s="1">
        <v>0</v>
      </c>
      <c r="V10483" s="1">
        <f t="shared" si="653"/>
        <v>0</v>
      </c>
      <c r="W10483" s="1">
        <f t="shared" si="654"/>
        <v>0</v>
      </c>
      <c r="X10483" s="1" t="e">
        <f t="shared" si="655"/>
        <v>#DIV/0!</v>
      </c>
    </row>
    <row r="10484" spans="1:24" hidden="1" x14ac:dyDescent="0.3">
      <c r="A10484" s="18" t="str">
        <f t="shared" si="652"/>
        <v>OFF - Military - Lift (Military)_1994_100</v>
      </c>
      <c r="B10484" s="1" t="s">
        <v>40</v>
      </c>
      <c r="C10484" s="1">
        <v>2020</v>
      </c>
      <c r="D10484" s="1" t="s">
        <v>190</v>
      </c>
      <c r="E10484" s="1">
        <v>1994</v>
      </c>
      <c r="F10484" s="1">
        <v>100</v>
      </c>
      <c r="G10484" s="1" t="s">
        <v>5</v>
      </c>
      <c r="H10484" s="1">
        <v>2.2172236111111099E-8</v>
      </c>
      <c r="I10484" s="1">
        <v>2.6386793388429699E-8</v>
      </c>
      <c r="J10484" s="1">
        <v>3.192802E-8</v>
      </c>
      <c r="K10484" s="1">
        <v>8.2652430000000003E-8</v>
      </c>
      <c r="L10484" s="1">
        <v>1.883962E-7</v>
      </c>
      <c r="M10484" s="1">
        <v>1.108435E-5</v>
      </c>
      <c r="N10484" s="1">
        <v>1.5400019999999999E-8</v>
      </c>
      <c r="O10484" s="1">
        <v>1.41680183999999E-8</v>
      </c>
      <c r="P10484" s="1">
        <v>1.300251E-10</v>
      </c>
      <c r="Q10484" s="1">
        <v>0</v>
      </c>
      <c r="R10484" s="1">
        <v>0</v>
      </c>
      <c r="S10484" s="1">
        <v>0</v>
      </c>
      <c r="T10484" s="1">
        <v>0</v>
      </c>
      <c r="U10484" s="1">
        <v>0</v>
      </c>
      <c r="V10484" s="1">
        <f t="shared" si="653"/>
        <v>0</v>
      </c>
      <c r="W10484" s="1">
        <f t="shared" si="654"/>
        <v>0</v>
      </c>
      <c r="X10484" s="1" t="e">
        <f t="shared" si="655"/>
        <v>#DIV/0!</v>
      </c>
    </row>
    <row r="10485" spans="1:24" hidden="1" x14ac:dyDescent="0.3">
      <c r="A10485" s="18" t="str">
        <f t="shared" si="652"/>
        <v>OFF - Military - Lift (Military)_1995_100</v>
      </c>
      <c r="B10485" s="1" t="s">
        <v>40</v>
      </c>
      <c r="C10485" s="1">
        <v>2020</v>
      </c>
      <c r="D10485" s="1" t="s">
        <v>190</v>
      </c>
      <c r="E10485" s="1">
        <v>1995</v>
      </c>
      <c r="F10485" s="1">
        <v>100</v>
      </c>
      <c r="G10485" s="1" t="s">
        <v>5</v>
      </c>
      <c r="H10485" s="1">
        <v>2.71125902777777E-8</v>
      </c>
      <c r="I10485" s="1">
        <v>3.2266223140495801E-8</v>
      </c>
      <c r="J10485" s="1">
        <v>3.9042130000000002E-8</v>
      </c>
      <c r="K10485" s="1">
        <v>1.014324E-7</v>
      </c>
      <c r="L10485" s="1">
        <v>2.313658E-7</v>
      </c>
      <c r="M10485" s="1">
        <v>1.3692370000000001E-5</v>
      </c>
      <c r="N10485" s="1">
        <v>1.876221E-8</v>
      </c>
      <c r="O10485" s="1">
        <v>1.72612332E-8</v>
      </c>
      <c r="P10485" s="1">
        <v>1.606185E-10</v>
      </c>
      <c r="Q10485" s="1">
        <v>0</v>
      </c>
      <c r="R10485" s="1">
        <v>0</v>
      </c>
      <c r="S10485" s="1">
        <v>0</v>
      </c>
      <c r="T10485" s="1">
        <v>0</v>
      </c>
      <c r="U10485" s="1">
        <v>0</v>
      </c>
      <c r="V10485" s="1">
        <f t="shared" si="653"/>
        <v>0</v>
      </c>
      <c r="W10485" s="1">
        <f t="shared" si="654"/>
        <v>0</v>
      </c>
      <c r="X10485" s="1" t="e">
        <f t="shared" si="655"/>
        <v>#DIV/0!</v>
      </c>
    </row>
    <row r="10486" spans="1:24" hidden="1" x14ac:dyDescent="0.3">
      <c r="A10486" s="18" t="str">
        <f t="shared" si="652"/>
        <v>OFF - Military - Lift (Military)_1996_100</v>
      </c>
      <c r="B10486" s="1" t="s">
        <v>40</v>
      </c>
      <c r="C10486" s="1">
        <v>2020</v>
      </c>
      <c r="D10486" s="1" t="s">
        <v>190</v>
      </c>
      <c r="E10486" s="1">
        <v>1996</v>
      </c>
      <c r="F10486" s="1">
        <v>100</v>
      </c>
      <c r="G10486" s="1" t="s">
        <v>5</v>
      </c>
      <c r="H10486" s="1">
        <v>3.3225791666666597E-8</v>
      </c>
      <c r="I10486" s="1">
        <v>3.9541438016528899E-8</v>
      </c>
      <c r="J10486" s="1">
        <v>4.7845140000000001E-8</v>
      </c>
      <c r="K10486" s="1">
        <v>1.2475770000000001E-7</v>
      </c>
      <c r="L10486" s="1">
        <v>2.8477319999999999E-7</v>
      </c>
      <c r="M10486" s="1">
        <v>1.695254E-5</v>
      </c>
      <c r="N10486" s="1">
        <v>2.2906069999999999E-8</v>
      </c>
      <c r="O10486" s="1">
        <v>2.1073584400000001E-8</v>
      </c>
      <c r="P10486" s="1">
        <v>1.9886199999999999E-10</v>
      </c>
      <c r="Q10486" s="1">
        <v>0</v>
      </c>
      <c r="R10486" s="1">
        <v>0</v>
      </c>
      <c r="S10486" s="1">
        <v>0</v>
      </c>
      <c r="T10486" s="1">
        <v>0</v>
      </c>
      <c r="U10486" s="1">
        <v>0</v>
      </c>
      <c r="V10486" s="1">
        <f t="shared" si="653"/>
        <v>0</v>
      </c>
      <c r="W10486" s="1">
        <f t="shared" si="654"/>
        <v>0</v>
      </c>
      <c r="X10486" s="1" t="e">
        <f t="shared" si="655"/>
        <v>#DIV/0!</v>
      </c>
    </row>
    <row r="10487" spans="1:24" hidden="1" x14ac:dyDescent="0.3">
      <c r="A10487" s="18" t="str">
        <f t="shared" si="652"/>
        <v>OFF - Military - Lift (Military)_1997_100</v>
      </c>
      <c r="B10487" s="1" t="s">
        <v>40</v>
      </c>
      <c r="C10487" s="1">
        <v>2020</v>
      </c>
      <c r="D10487" s="1" t="s">
        <v>190</v>
      </c>
      <c r="E10487" s="1">
        <v>1997</v>
      </c>
      <c r="F10487" s="1">
        <v>100</v>
      </c>
      <c r="G10487" s="1" t="s">
        <v>5</v>
      </c>
      <c r="H10487" s="1">
        <v>3.8574847222222198E-8</v>
      </c>
      <c r="I10487" s="1">
        <v>4.5907256198347102E-8</v>
      </c>
      <c r="J10487" s="1">
        <v>5.5547779999999998E-8</v>
      </c>
      <c r="K10487" s="1">
        <v>1.4538150000000001E-7</v>
      </c>
      <c r="L10487" s="1">
        <v>3.3208899999999998E-7</v>
      </c>
      <c r="M10487" s="1">
        <v>1.9886660000000001E-5</v>
      </c>
      <c r="N10487" s="1">
        <v>2.649117E-8</v>
      </c>
      <c r="O10487" s="1">
        <v>2.4371876399999998E-8</v>
      </c>
      <c r="P10487" s="1">
        <v>2.3328070000000001E-10</v>
      </c>
      <c r="Q10487" s="1">
        <v>0</v>
      </c>
      <c r="R10487" s="1">
        <v>0</v>
      </c>
      <c r="S10487" s="1">
        <v>0</v>
      </c>
      <c r="T10487" s="1">
        <v>0</v>
      </c>
      <c r="U10487" s="1">
        <v>0</v>
      </c>
      <c r="V10487" s="1">
        <f t="shared" si="653"/>
        <v>0</v>
      </c>
      <c r="W10487" s="1">
        <f t="shared" si="654"/>
        <v>0</v>
      </c>
      <c r="X10487" s="1" t="e">
        <f t="shared" si="655"/>
        <v>#DIV/0!</v>
      </c>
    </row>
    <row r="10488" spans="1:24" hidden="1" x14ac:dyDescent="0.3">
      <c r="A10488" s="18" t="str">
        <f t="shared" si="652"/>
        <v>OFF - Military - Lift (Military)_1998_100</v>
      </c>
      <c r="B10488" s="1" t="s">
        <v>40</v>
      </c>
      <c r="C10488" s="1">
        <v>2020</v>
      </c>
      <c r="D10488" s="1" t="s">
        <v>190</v>
      </c>
      <c r="E10488" s="1">
        <v>1998</v>
      </c>
      <c r="F10488" s="1">
        <v>100</v>
      </c>
      <c r="G10488" s="1" t="s">
        <v>5</v>
      </c>
      <c r="H10488" s="1">
        <v>4.3179284722222203E-8</v>
      </c>
      <c r="I10488" s="1">
        <v>5.1386917355371898E-8</v>
      </c>
      <c r="J10488" s="1">
        <v>6.2178169999999997E-8</v>
      </c>
      <c r="K10488" s="1">
        <v>1.6335080000000001E-7</v>
      </c>
      <c r="L10488" s="1">
        <v>3.0034190000000001E-7</v>
      </c>
      <c r="M10488" s="1">
        <v>2.2494589999999999E-5</v>
      </c>
      <c r="N10488" s="1">
        <v>3.2817810000000002E-8</v>
      </c>
      <c r="O10488" s="1">
        <v>3.01923852E-8</v>
      </c>
      <c r="P10488" s="1">
        <v>2.638731E-10</v>
      </c>
      <c r="Q10488" s="1">
        <v>0</v>
      </c>
      <c r="R10488" s="1">
        <v>0</v>
      </c>
      <c r="S10488" s="1">
        <v>0</v>
      </c>
      <c r="T10488" s="1">
        <v>0</v>
      </c>
      <c r="U10488" s="1">
        <v>0</v>
      </c>
      <c r="V10488" s="1">
        <f t="shared" si="653"/>
        <v>0</v>
      </c>
      <c r="W10488" s="1">
        <f t="shared" si="654"/>
        <v>0</v>
      </c>
      <c r="X10488" s="1" t="e">
        <f t="shared" si="655"/>
        <v>#DIV/0!</v>
      </c>
    </row>
    <row r="10489" spans="1:24" hidden="1" x14ac:dyDescent="0.3">
      <c r="A10489" s="18" t="str">
        <f t="shared" si="652"/>
        <v>OFF - Military - Lift (Military)_1999_100</v>
      </c>
      <c r="B10489" s="1" t="s">
        <v>40</v>
      </c>
      <c r="C10489" s="1">
        <v>2020</v>
      </c>
      <c r="D10489" s="1" t="s">
        <v>190</v>
      </c>
      <c r="E10489" s="1">
        <v>1999</v>
      </c>
      <c r="F10489" s="1">
        <v>100</v>
      </c>
      <c r="G10489" s="1" t="s">
        <v>5</v>
      </c>
      <c r="H10489" s="1">
        <v>4.8297895833333297E-8</v>
      </c>
      <c r="I10489" s="1">
        <v>5.7478487603305702E-8</v>
      </c>
      <c r="J10489" s="1">
        <v>6.9548970000000007E-8</v>
      </c>
      <c r="K10489" s="1">
        <v>1.8341859999999999E-7</v>
      </c>
      <c r="L10489" s="1">
        <v>3.3748119999999999E-7</v>
      </c>
      <c r="M10489" s="1">
        <v>2.5428699999999999E-5</v>
      </c>
      <c r="N10489" s="1">
        <v>3.6559339999999999E-8</v>
      </c>
      <c r="O10489" s="1">
        <v>3.3634592799999999E-8</v>
      </c>
      <c r="P10489" s="1">
        <v>2.9829169999999998E-10</v>
      </c>
      <c r="Q10489" s="1">
        <v>0</v>
      </c>
      <c r="R10489" s="1">
        <v>0</v>
      </c>
      <c r="S10489" s="1">
        <v>0</v>
      </c>
      <c r="T10489" s="1">
        <v>0</v>
      </c>
      <c r="U10489" s="1">
        <v>0</v>
      </c>
      <c r="V10489" s="1">
        <f t="shared" si="653"/>
        <v>0</v>
      </c>
      <c r="W10489" s="1">
        <f t="shared" si="654"/>
        <v>0</v>
      </c>
      <c r="X10489" s="1" t="e">
        <f t="shared" si="655"/>
        <v>#DIV/0!</v>
      </c>
    </row>
    <row r="10490" spans="1:24" hidden="1" x14ac:dyDescent="0.3">
      <c r="A10490" s="18" t="str">
        <f t="shared" si="652"/>
        <v>OFF - Military - Lift (Military)_2000_100</v>
      </c>
      <c r="B10490" s="1" t="s">
        <v>40</v>
      </c>
      <c r="C10490" s="1">
        <v>2020</v>
      </c>
      <c r="D10490" s="1" t="s">
        <v>190</v>
      </c>
      <c r="E10490" s="1">
        <v>2000</v>
      </c>
      <c r="F10490" s="1">
        <v>100</v>
      </c>
      <c r="G10490" s="1" t="s">
        <v>5</v>
      </c>
      <c r="H10490" s="1">
        <v>5.63612430555555E-8</v>
      </c>
      <c r="I10490" s="1">
        <v>6.7074537190082596E-8</v>
      </c>
      <c r="J10490" s="1">
        <v>8.1160189999999995E-8</v>
      </c>
      <c r="K10490" s="1">
        <v>2.148793E-7</v>
      </c>
      <c r="L10490" s="1">
        <v>3.9565449999999999E-7</v>
      </c>
      <c r="M10490" s="1">
        <v>2.999292E-5</v>
      </c>
      <c r="N10490" s="1">
        <v>4.2485559999999999E-8</v>
      </c>
      <c r="O10490" s="1">
        <v>3.90867152E-8</v>
      </c>
      <c r="P10490" s="1">
        <v>3.5183230000000002E-10</v>
      </c>
      <c r="Q10490" s="1">
        <v>0</v>
      </c>
      <c r="R10490" s="1">
        <v>0</v>
      </c>
      <c r="S10490" s="1">
        <v>0</v>
      </c>
      <c r="T10490" s="1">
        <v>0</v>
      </c>
      <c r="U10490" s="1">
        <v>0</v>
      </c>
      <c r="V10490" s="1">
        <f t="shared" si="653"/>
        <v>0</v>
      </c>
      <c r="W10490" s="1">
        <f t="shared" si="654"/>
        <v>0</v>
      </c>
      <c r="X10490" s="1" t="e">
        <f t="shared" si="655"/>
        <v>#DIV/0!</v>
      </c>
    </row>
    <row r="10491" spans="1:24" hidden="1" x14ac:dyDescent="0.3">
      <c r="A10491" s="18" t="str">
        <f t="shared" si="652"/>
        <v>OFF - Military - Lift (Military)_2001_100</v>
      </c>
      <c r="B10491" s="1" t="s">
        <v>40</v>
      </c>
      <c r="C10491" s="1">
        <v>2020</v>
      </c>
      <c r="D10491" s="1" t="s">
        <v>190</v>
      </c>
      <c r="E10491" s="1">
        <v>2001</v>
      </c>
      <c r="F10491" s="1">
        <v>100</v>
      </c>
      <c r="G10491" s="1" t="s">
        <v>5</v>
      </c>
      <c r="H10491" s="1">
        <v>6.1210465277777701E-8</v>
      </c>
      <c r="I10491" s="1">
        <v>7.2845512396694202E-8</v>
      </c>
      <c r="J10491" s="1">
        <v>8.814307E-8</v>
      </c>
      <c r="K10491" s="1">
        <v>2.3429790000000001E-7</v>
      </c>
      <c r="L10491" s="1">
        <v>4.3172740000000001E-7</v>
      </c>
      <c r="M10491" s="1">
        <v>3.292731E-5</v>
      </c>
      <c r="N10491" s="1">
        <v>4.5944120000000003E-8</v>
      </c>
      <c r="O10491" s="1">
        <v>4.2268590400000001E-8</v>
      </c>
      <c r="P10491" s="1">
        <v>3.8625430000000001E-10</v>
      </c>
      <c r="Q10491" s="1">
        <v>0</v>
      </c>
      <c r="R10491" s="1">
        <v>0</v>
      </c>
      <c r="S10491" s="1">
        <v>0</v>
      </c>
      <c r="T10491" s="1">
        <v>0</v>
      </c>
      <c r="U10491" s="1">
        <v>0</v>
      </c>
      <c r="V10491" s="1">
        <f t="shared" si="653"/>
        <v>0</v>
      </c>
      <c r="W10491" s="1">
        <f t="shared" si="654"/>
        <v>0</v>
      </c>
      <c r="X10491" s="1" t="e">
        <f t="shared" si="655"/>
        <v>#DIV/0!</v>
      </c>
    </row>
    <row r="10492" spans="1:24" hidden="1" x14ac:dyDescent="0.3">
      <c r="A10492" s="18" t="str">
        <f t="shared" si="652"/>
        <v>OFF - Military - Lift (Military)_2002_100</v>
      </c>
      <c r="B10492" s="1" t="s">
        <v>40</v>
      </c>
      <c r="C10492" s="1">
        <v>2020</v>
      </c>
      <c r="D10492" s="1" t="s">
        <v>190</v>
      </c>
      <c r="E10492" s="1">
        <v>2002</v>
      </c>
      <c r="F10492" s="1">
        <v>100</v>
      </c>
      <c r="G10492" s="1" t="s">
        <v>5</v>
      </c>
      <c r="H10492" s="1">
        <v>6.7737562499999995E-8</v>
      </c>
      <c r="I10492" s="1">
        <v>8.0613297520661095E-8</v>
      </c>
      <c r="J10492" s="1">
        <v>9.7542089999999996E-8</v>
      </c>
      <c r="K10492" s="1">
        <v>2.6033460000000001E-7</v>
      </c>
      <c r="L10492" s="1">
        <v>4.8006149999999996E-7</v>
      </c>
      <c r="M10492" s="1">
        <v>3.6838670000000001E-5</v>
      </c>
      <c r="N10492" s="1">
        <v>5.062073E-8</v>
      </c>
      <c r="O10492" s="1">
        <v>4.6571071599999997E-8</v>
      </c>
      <c r="P10492" s="1">
        <v>4.3213649999999999E-10</v>
      </c>
      <c r="Q10492" s="1">
        <v>0</v>
      </c>
      <c r="R10492" s="1">
        <v>0</v>
      </c>
      <c r="S10492" s="1">
        <v>0</v>
      </c>
      <c r="T10492" s="1">
        <v>0</v>
      </c>
      <c r="U10492" s="1">
        <v>0</v>
      </c>
      <c r="V10492" s="1">
        <f t="shared" si="653"/>
        <v>0</v>
      </c>
      <c r="W10492" s="1">
        <f t="shared" si="654"/>
        <v>0</v>
      </c>
      <c r="X10492" s="1" t="e">
        <f t="shared" si="655"/>
        <v>#DIV/0!</v>
      </c>
    </row>
    <row r="10493" spans="1:24" hidden="1" x14ac:dyDescent="0.3">
      <c r="A10493" s="18" t="str">
        <f t="shared" si="652"/>
        <v>OFF - Military - Lift (Military)_2003_100</v>
      </c>
      <c r="B10493" s="1" t="s">
        <v>40</v>
      </c>
      <c r="C10493" s="1">
        <v>2020</v>
      </c>
      <c r="D10493" s="1" t="s">
        <v>190</v>
      </c>
      <c r="E10493" s="1">
        <v>2003</v>
      </c>
      <c r="F10493" s="1">
        <v>100</v>
      </c>
      <c r="G10493" s="1" t="s">
        <v>5</v>
      </c>
      <c r="H10493" s="1">
        <v>7.7666736111111094E-8</v>
      </c>
      <c r="I10493" s="1">
        <v>9.2429834710743805E-8</v>
      </c>
      <c r="J10493" s="1">
        <v>1.1184010000000001E-7</v>
      </c>
      <c r="K10493" s="1">
        <v>2.9972900000000002E-7</v>
      </c>
      <c r="L10493" s="1">
        <v>5.5312309999999999E-7</v>
      </c>
      <c r="M10493" s="1">
        <v>4.270764E-5</v>
      </c>
      <c r="N10493" s="1">
        <v>5.7779990000000002E-8</v>
      </c>
      <c r="O10493" s="1">
        <v>5.3157590800000001E-8</v>
      </c>
      <c r="P10493" s="1">
        <v>5.0098250000000003E-10</v>
      </c>
      <c r="Q10493" s="1">
        <v>0</v>
      </c>
      <c r="R10493" s="1">
        <v>0</v>
      </c>
      <c r="S10493" s="1">
        <v>0</v>
      </c>
      <c r="T10493" s="1">
        <v>0</v>
      </c>
      <c r="U10493" s="1">
        <v>0</v>
      </c>
      <c r="V10493" s="1">
        <f t="shared" si="653"/>
        <v>0</v>
      </c>
      <c r="W10493" s="1">
        <f t="shared" si="654"/>
        <v>0</v>
      </c>
      <c r="X10493" s="1" t="e">
        <f t="shared" si="655"/>
        <v>#DIV/0!</v>
      </c>
    </row>
    <row r="10494" spans="1:24" hidden="1" x14ac:dyDescent="0.3">
      <c r="A10494" s="18" t="str">
        <f t="shared" si="652"/>
        <v>OFF - Military - Lift (Military)_2004_100</v>
      </c>
      <c r="B10494" s="1" t="s">
        <v>40</v>
      </c>
      <c r="C10494" s="1">
        <v>2020</v>
      </c>
      <c r="D10494" s="1" t="s">
        <v>190</v>
      </c>
      <c r="E10494" s="1">
        <v>2004</v>
      </c>
      <c r="F10494" s="1">
        <v>100</v>
      </c>
      <c r="G10494" s="1" t="s">
        <v>5</v>
      </c>
      <c r="H10494" s="1">
        <v>5.8246354166666601E-8</v>
      </c>
      <c r="I10494" s="1">
        <v>6.9317975206611494E-8</v>
      </c>
      <c r="J10494" s="1">
        <v>8.3874749999999995E-8</v>
      </c>
      <c r="K10494" s="1">
        <v>4.0589959999999998E-7</v>
      </c>
      <c r="L10494" s="1">
        <v>6.4711699999999996E-7</v>
      </c>
      <c r="M10494" s="1">
        <v>6.2921329999999999E-5</v>
      </c>
      <c r="N10494" s="1">
        <v>4.7418529999999998E-8</v>
      </c>
      <c r="O10494" s="1">
        <v>4.3625047599999997E-8</v>
      </c>
      <c r="P10494" s="1">
        <v>7.3809950000000001E-10</v>
      </c>
      <c r="Q10494" s="1">
        <v>9.1822532200001496E-10</v>
      </c>
      <c r="R10494" s="1">
        <v>3.65</v>
      </c>
      <c r="S10494" s="1">
        <v>0</v>
      </c>
      <c r="T10494" s="1">
        <v>0</v>
      </c>
      <c r="U10494" s="1">
        <v>0</v>
      </c>
      <c r="V10494" s="1">
        <f t="shared" si="653"/>
        <v>0</v>
      </c>
      <c r="W10494" s="1">
        <f t="shared" si="654"/>
        <v>0</v>
      </c>
      <c r="X10494" s="1" t="e">
        <f t="shared" si="655"/>
        <v>#DIV/0!</v>
      </c>
    </row>
    <row r="10495" spans="1:24" hidden="1" x14ac:dyDescent="0.3">
      <c r="A10495" s="18" t="str">
        <f t="shared" si="652"/>
        <v>OFF - Military - Lift (Military)_2005_100</v>
      </c>
      <c r="B10495" s="1" t="s">
        <v>40</v>
      </c>
      <c r="C10495" s="1">
        <v>2020</v>
      </c>
      <c r="D10495" s="1" t="s">
        <v>190</v>
      </c>
      <c r="E10495" s="1">
        <v>2005</v>
      </c>
      <c r="F10495" s="1">
        <v>100</v>
      </c>
      <c r="G10495" s="1" t="s">
        <v>5</v>
      </c>
      <c r="H10495" s="1">
        <v>6.5633118055555495E-8</v>
      </c>
      <c r="I10495" s="1">
        <v>7.8108834710743806E-8</v>
      </c>
      <c r="J10495" s="1">
        <v>9.4511690000000007E-8</v>
      </c>
      <c r="K10495" s="1">
        <v>6.6201339999999998E-7</v>
      </c>
      <c r="L10495" s="1">
        <v>9.9695380000000006E-7</v>
      </c>
      <c r="M10495" s="1">
        <v>1.062823E-4</v>
      </c>
      <c r="N10495" s="1">
        <v>5.8612899999999998E-8</v>
      </c>
      <c r="O10495" s="1">
        <v>5.3923867999999998E-8</v>
      </c>
      <c r="P10495" s="1">
        <v>1.246746E-9</v>
      </c>
      <c r="Q10495" s="1">
        <v>9.1822532200001496E-10</v>
      </c>
      <c r="R10495" s="1">
        <v>3.65</v>
      </c>
      <c r="S10495" s="1">
        <v>0</v>
      </c>
      <c r="T10495" s="1">
        <v>0</v>
      </c>
      <c r="U10495" s="1">
        <v>0</v>
      </c>
      <c r="V10495" s="1">
        <f t="shared" si="653"/>
        <v>0</v>
      </c>
      <c r="W10495" s="1">
        <f t="shared" si="654"/>
        <v>0</v>
      </c>
      <c r="X10495" s="1" t="e">
        <f t="shared" si="655"/>
        <v>#DIV/0!</v>
      </c>
    </row>
    <row r="10496" spans="1:24" hidden="1" x14ac:dyDescent="0.3">
      <c r="A10496" s="18" t="str">
        <f t="shared" si="652"/>
        <v>OFF - Military - Lift (Military)_2006_100</v>
      </c>
      <c r="B10496" s="1" t="s">
        <v>40</v>
      </c>
      <c r="C10496" s="1">
        <v>2020</v>
      </c>
      <c r="D10496" s="1" t="s">
        <v>190</v>
      </c>
      <c r="E10496" s="1">
        <v>2006</v>
      </c>
      <c r="F10496" s="1">
        <v>100</v>
      </c>
      <c r="G10496" s="1" t="s">
        <v>5</v>
      </c>
      <c r="H10496" s="1">
        <v>5.4195840277777698E-8</v>
      </c>
      <c r="I10496" s="1">
        <v>6.4497528925619799E-8</v>
      </c>
      <c r="J10496" s="1">
        <v>7.8042010000000001E-8</v>
      </c>
      <c r="K10496" s="1">
        <v>7.1955320000000002E-7</v>
      </c>
      <c r="L10496" s="1">
        <v>1.0539800000000001E-6</v>
      </c>
      <c r="M10496" s="1">
        <v>1.182044E-4</v>
      </c>
      <c r="N10496" s="1">
        <v>5.3113960000000002E-8</v>
      </c>
      <c r="O10496" s="1">
        <v>4.8864843199999997E-8</v>
      </c>
      <c r="P10496" s="1">
        <v>1.3865979999999999E-9</v>
      </c>
      <c r="Q10496" s="1">
        <v>9.1822532200001496E-10</v>
      </c>
      <c r="R10496" s="1">
        <v>3.65</v>
      </c>
      <c r="S10496" s="1">
        <v>0</v>
      </c>
      <c r="T10496" s="1">
        <v>0</v>
      </c>
      <c r="U10496" s="1">
        <v>0</v>
      </c>
      <c r="V10496" s="1">
        <f t="shared" si="653"/>
        <v>0</v>
      </c>
      <c r="W10496" s="1">
        <f t="shared" si="654"/>
        <v>0</v>
      </c>
      <c r="X10496" s="1" t="e">
        <f t="shared" si="655"/>
        <v>#DIV/0!</v>
      </c>
    </row>
    <row r="10497" spans="1:24" hidden="1" x14ac:dyDescent="0.3">
      <c r="A10497" s="18" t="str">
        <f t="shared" si="652"/>
        <v>OFF - Military - Lift (Military)_2007_100</v>
      </c>
      <c r="B10497" s="1" t="s">
        <v>40</v>
      </c>
      <c r="C10497" s="1">
        <v>2020</v>
      </c>
      <c r="D10497" s="1" t="s">
        <v>190</v>
      </c>
      <c r="E10497" s="1">
        <v>2007</v>
      </c>
      <c r="F10497" s="1">
        <v>100</v>
      </c>
      <c r="G10497" s="1" t="s">
        <v>5</v>
      </c>
      <c r="H10497" s="1">
        <v>5.6184180555555503E-8</v>
      </c>
      <c r="I10497" s="1">
        <v>6.6863818181818094E-8</v>
      </c>
      <c r="J10497" s="1">
        <v>8.090522E-8</v>
      </c>
      <c r="K10497" s="1">
        <v>7.6046020000000001E-7</v>
      </c>
      <c r="L10497" s="1">
        <v>1.117196E-6</v>
      </c>
      <c r="M10497" s="1">
        <v>1.258202E-4</v>
      </c>
      <c r="N10497" s="1">
        <v>5.5600859999999998E-8</v>
      </c>
      <c r="O10497" s="1">
        <v>5.1152791200000001E-8</v>
      </c>
      <c r="P10497" s="1">
        <v>1.475935E-9</v>
      </c>
      <c r="Q10497" s="1">
        <v>9.1822532200001496E-10</v>
      </c>
      <c r="R10497" s="1">
        <v>3.65</v>
      </c>
      <c r="S10497" s="1">
        <v>0</v>
      </c>
      <c r="T10497" s="1">
        <v>0</v>
      </c>
      <c r="U10497" s="1">
        <v>0</v>
      </c>
      <c r="V10497" s="1">
        <f t="shared" si="653"/>
        <v>0</v>
      </c>
      <c r="W10497" s="1">
        <f t="shared" si="654"/>
        <v>0</v>
      </c>
      <c r="X10497" s="1" t="e">
        <f t="shared" si="655"/>
        <v>#DIV/0!</v>
      </c>
    </row>
    <row r="10498" spans="1:24" hidden="1" x14ac:dyDescent="0.3">
      <c r="A10498" s="18" t="str">
        <f t="shared" si="652"/>
        <v>OFF - Military - Lift (Military)_2008_100</v>
      </c>
      <c r="B10498" s="1" t="s">
        <v>40</v>
      </c>
      <c r="C10498" s="1">
        <v>2020</v>
      </c>
      <c r="D10498" s="1" t="s">
        <v>190</v>
      </c>
      <c r="E10498" s="1">
        <v>2008</v>
      </c>
      <c r="F10498" s="1">
        <v>100</v>
      </c>
      <c r="G10498" s="1" t="s">
        <v>5</v>
      </c>
      <c r="H10498" s="1">
        <v>3.7755159722222203E-8</v>
      </c>
      <c r="I10498" s="1">
        <v>4.4931760330578501E-8</v>
      </c>
      <c r="J10498" s="1">
        <v>5.4367429999999998E-8</v>
      </c>
      <c r="K10498" s="1">
        <v>7.7034500000000003E-7</v>
      </c>
      <c r="L10498" s="1">
        <v>6.5918720000000002E-7</v>
      </c>
      <c r="M10498" s="1">
        <v>1.3006540000000001E-4</v>
      </c>
      <c r="N10498" s="1">
        <v>4.2745479999999997E-8</v>
      </c>
      <c r="O10498" s="1">
        <v>3.93258416E-8</v>
      </c>
      <c r="P10498" s="1">
        <v>1.525733E-9</v>
      </c>
      <c r="Q10498" s="1">
        <v>9.1822532200001496E-10</v>
      </c>
      <c r="R10498" s="1">
        <v>3.65</v>
      </c>
      <c r="S10498" s="1">
        <v>0</v>
      </c>
      <c r="T10498" s="1">
        <v>0</v>
      </c>
      <c r="U10498" s="1">
        <v>0</v>
      </c>
      <c r="V10498" s="1">
        <f t="shared" si="653"/>
        <v>0</v>
      </c>
      <c r="W10498" s="1">
        <f t="shared" si="654"/>
        <v>0</v>
      </c>
      <c r="X10498" s="1" t="e">
        <f t="shared" si="655"/>
        <v>#DIV/0!</v>
      </c>
    </row>
    <row r="10499" spans="1:24" hidden="1" x14ac:dyDescent="0.3">
      <c r="A10499" s="18" t="str">
        <f t="shared" si="652"/>
        <v>OFF - Military - Lift (Military)_2009_100</v>
      </c>
      <c r="B10499" s="1" t="s">
        <v>40</v>
      </c>
      <c r="C10499" s="1">
        <v>2020</v>
      </c>
      <c r="D10499" s="1" t="s">
        <v>190</v>
      </c>
      <c r="E10499" s="1">
        <v>2009</v>
      </c>
      <c r="F10499" s="1">
        <v>100</v>
      </c>
      <c r="G10499" s="1" t="s">
        <v>5</v>
      </c>
      <c r="H10499" s="1">
        <v>3.7143777777777697E-8</v>
      </c>
      <c r="I10499" s="1">
        <v>4.4204165289256199E-8</v>
      </c>
      <c r="J10499" s="1">
        <v>5.3487040000000001E-8</v>
      </c>
      <c r="K10499" s="1">
        <v>7.8209910000000001E-7</v>
      </c>
      <c r="L10499" s="1">
        <v>6.7158260000000004E-7</v>
      </c>
      <c r="M10499" s="1">
        <v>1.3301019999999999E-4</v>
      </c>
      <c r="N10499" s="1">
        <v>4.3231340000000001E-8</v>
      </c>
      <c r="O10499" s="1">
        <v>3.9772832800000001E-8</v>
      </c>
      <c r="P10499" s="1">
        <v>1.5602780000000001E-9</v>
      </c>
      <c r="Q10499" s="1">
        <v>9.1822532200001496E-10</v>
      </c>
      <c r="R10499" s="1">
        <v>3.65</v>
      </c>
      <c r="S10499" s="1">
        <v>0</v>
      </c>
      <c r="T10499" s="1">
        <v>0</v>
      </c>
      <c r="U10499" s="1">
        <v>0</v>
      </c>
      <c r="V10499" s="1">
        <f t="shared" si="653"/>
        <v>0</v>
      </c>
      <c r="W10499" s="1">
        <f t="shared" si="654"/>
        <v>0</v>
      </c>
      <c r="X10499" s="1" t="e">
        <f t="shared" si="655"/>
        <v>#DIV/0!</v>
      </c>
    </row>
    <row r="10500" spans="1:24" hidden="1" x14ac:dyDescent="0.3">
      <c r="A10500" s="18" t="str">
        <f t="shared" si="652"/>
        <v>OFF - Military - Lift (Military)_2010_100</v>
      </c>
      <c r="B10500" s="1" t="s">
        <v>40</v>
      </c>
      <c r="C10500" s="1">
        <v>2020</v>
      </c>
      <c r="D10500" s="1" t="s">
        <v>190</v>
      </c>
      <c r="E10500" s="1">
        <v>2010</v>
      </c>
      <c r="F10500" s="1">
        <v>100</v>
      </c>
      <c r="G10500" s="1" t="s">
        <v>5</v>
      </c>
      <c r="H10500" s="1">
        <v>3.6902090277777703E-8</v>
      </c>
      <c r="I10500" s="1">
        <v>4.3916537190082601E-8</v>
      </c>
      <c r="J10500" s="1">
        <v>5.313901E-8</v>
      </c>
      <c r="K10500" s="1">
        <v>8.0305939999999999E-7</v>
      </c>
      <c r="L10500" s="1">
        <v>6.9201620000000001E-7</v>
      </c>
      <c r="M10500" s="1">
        <v>1.3757529999999999E-4</v>
      </c>
      <c r="N10500" s="1">
        <v>4.4216620000000003E-8</v>
      </c>
      <c r="O10500" s="1">
        <v>4.0679290400000003E-8</v>
      </c>
      <c r="P10500" s="1">
        <v>1.6138290000000001E-9</v>
      </c>
      <c r="Q10500" s="1">
        <v>9.1822532200001496E-10</v>
      </c>
      <c r="R10500" s="1">
        <v>3.65</v>
      </c>
      <c r="S10500" s="1">
        <v>0</v>
      </c>
      <c r="T10500" s="1">
        <v>0</v>
      </c>
      <c r="U10500" s="1">
        <v>0</v>
      </c>
      <c r="V10500" s="1">
        <f t="shared" si="653"/>
        <v>0</v>
      </c>
      <c r="W10500" s="1">
        <f t="shared" si="654"/>
        <v>0</v>
      </c>
      <c r="X10500" s="1" t="e">
        <f t="shared" si="655"/>
        <v>#DIV/0!</v>
      </c>
    </row>
    <row r="10501" spans="1:24" hidden="1" x14ac:dyDescent="0.3">
      <c r="A10501" s="18" t="str">
        <f t="shared" si="652"/>
        <v>OFF - Military - Lift (Military)_2011_100</v>
      </c>
      <c r="B10501" s="1" t="s">
        <v>40</v>
      </c>
      <c r="C10501" s="1">
        <v>2020</v>
      </c>
      <c r="D10501" s="1" t="s">
        <v>190</v>
      </c>
      <c r="E10501" s="1">
        <v>2011</v>
      </c>
      <c r="F10501" s="1">
        <v>100</v>
      </c>
      <c r="G10501" s="1" t="s">
        <v>5</v>
      </c>
      <c r="H10501" s="1">
        <v>3.6140826388888797E-8</v>
      </c>
      <c r="I10501" s="1">
        <v>4.3010570247933799E-8</v>
      </c>
      <c r="J10501" s="1">
        <v>5.2042789999999997E-8</v>
      </c>
      <c r="K10501" s="1">
        <v>8.1419170000000004E-7</v>
      </c>
      <c r="L10501" s="1">
        <v>7.041144E-7</v>
      </c>
      <c r="M10501" s="1">
        <v>1.4051170000000001E-4</v>
      </c>
      <c r="N10501" s="1">
        <v>4.7553560000000002E-8</v>
      </c>
      <c r="O10501" s="1">
        <v>4.3749275199999999E-8</v>
      </c>
      <c r="P10501" s="1">
        <v>1.6482750000000001E-9</v>
      </c>
      <c r="Q10501" s="1">
        <v>9.1822532200001496E-10</v>
      </c>
      <c r="R10501" s="1">
        <v>3.65</v>
      </c>
      <c r="S10501" s="1">
        <v>0</v>
      </c>
      <c r="T10501" s="1">
        <v>0</v>
      </c>
      <c r="U10501" s="1">
        <v>0</v>
      </c>
      <c r="V10501" s="1">
        <f t="shared" si="653"/>
        <v>0</v>
      </c>
      <c r="W10501" s="1">
        <f t="shared" si="654"/>
        <v>0</v>
      </c>
      <c r="X10501" s="1" t="e">
        <f t="shared" si="655"/>
        <v>#DIV/0!</v>
      </c>
    </row>
    <row r="10502" spans="1:24" hidden="1" x14ac:dyDescent="0.3">
      <c r="A10502" s="18" t="str">
        <f t="shared" si="652"/>
        <v>OFF - Military - Lift (Military)_2012_100</v>
      </c>
      <c r="B10502" s="1" t="s">
        <v>40</v>
      </c>
      <c r="C10502" s="1">
        <v>2020</v>
      </c>
      <c r="D10502" s="1" t="s">
        <v>190</v>
      </c>
      <c r="E10502" s="1">
        <v>2012</v>
      </c>
      <c r="F10502" s="1">
        <v>100</v>
      </c>
      <c r="G10502" s="1" t="s">
        <v>5</v>
      </c>
      <c r="H10502" s="1">
        <v>3.2050722222222202E-8</v>
      </c>
      <c r="I10502" s="1">
        <v>3.8143008264462799E-8</v>
      </c>
      <c r="J10502" s="1">
        <v>4.6153040000000003E-8</v>
      </c>
      <c r="K10502" s="1">
        <v>8.2316760000000001E-7</v>
      </c>
      <c r="L10502" s="1">
        <v>6.2579429999999998E-7</v>
      </c>
      <c r="M10502" s="1">
        <v>1.431169E-4</v>
      </c>
      <c r="N10502" s="1">
        <v>1.7510400000000001E-8</v>
      </c>
      <c r="O10502" s="1">
        <v>1.6109568000000001E-8</v>
      </c>
      <c r="P10502" s="1">
        <v>1.6788339999999999E-9</v>
      </c>
      <c r="Q10502" s="1">
        <v>9.1822532200001496E-10</v>
      </c>
      <c r="R10502" s="1">
        <v>3.65</v>
      </c>
      <c r="S10502" s="1">
        <v>0</v>
      </c>
      <c r="T10502" s="1">
        <v>0</v>
      </c>
      <c r="U10502" s="1">
        <v>0</v>
      </c>
      <c r="V10502" s="1">
        <f t="shared" si="653"/>
        <v>0</v>
      </c>
      <c r="W10502" s="1">
        <f t="shared" si="654"/>
        <v>0</v>
      </c>
      <c r="X10502" s="1" t="e">
        <f t="shared" si="655"/>
        <v>#DIV/0!</v>
      </c>
    </row>
    <row r="10503" spans="1:24" hidden="1" x14ac:dyDescent="0.3">
      <c r="A10503" s="18" t="str">
        <f t="shared" si="652"/>
        <v>OFF - Military - Lift (Military)_2013_100</v>
      </c>
      <c r="B10503" s="1" t="s">
        <v>40</v>
      </c>
      <c r="C10503" s="1">
        <v>2020</v>
      </c>
      <c r="D10503" s="1" t="s">
        <v>190</v>
      </c>
      <c r="E10503" s="1">
        <v>2013</v>
      </c>
      <c r="F10503" s="1">
        <v>100</v>
      </c>
      <c r="G10503" s="1" t="s">
        <v>5</v>
      </c>
      <c r="H10503" s="1">
        <v>3.1220493055555501E-8</v>
      </c>
      <c r="I10503" s="1">
        <v>3.7154966942148699E-8</v>
      </c>
      <c r="J10503" s="1">
        <v>4.4957510000000001E-8</v>
      </c>
      <c r="K10503" s="1">
        <v>8.3380620000000001E-7</v>
      </c>
      <c r="L10503" s="1">
        <v>6.3615940000000005E-7</v>
      </c>
      <c r="M10503" s="1">
        <v>1.460523E-4</v>
      </c>
      <c r="N10503" s="1">
        <v>2.7361600000000002E-9</v>
      </c>
      <c r="O10503" s="1">
        <v>2.5172671999999999E-9</v>
      </c>
      <c r="P10503" s="1">
        <v>1.713268E-9</v>
      </c>
      <c r="Q10503" s="1">
        <v>9.1822532200001496E-10</v>
      </c>
      <c r="R10503" s="1">
        <v>3.65</v>
      </c>
      <c r="S10503" s="1">
        <v>0</v>
      </c>
      <c r="T10503" s="1">
        <v>0</v>
      </c>
      <c r="U10503" s="1">
        <v>0</v>
      </c>
      <c r="V10503" s="1">
        <f t="shared" si="653"/>
        <v>0</v>
      </c>
      <c r="W10503" s="1">
        <f t="shared" si="654"/>
        <v>0</v>
      </c>
      <c r="X10503" s="1" t="e">
        <f t="shared" si="655"/>
        <v>#DIV/0!</v>
      </c>
    </row>
    <row r="10504" spans="1:24" hidden="1" x14ac:dyDescent="0.3">
      <c r="A10504" s="18" t="str">
        <f t="shared" si="652"/>
        <v>OFF - Military - Lift (Military)_2014_100</v>
      </c>
      <c r="B10504" s="1" t="s">
        <v>40</v>
      </c>
      <c r="C10504" s="1">
        <v>2020</v>
      </c>
      <c r="D10504" s="1" t="s">
        <v>190</v>
      </c>
      <c r="E10504" s="1">
        <v>2014</v>
      </c>
      <c r="F10504" s="1">
        <v>100</v>
      </c>
      <c r="G10504" s="1" t="s">
        <v>5</v>
      </c>
      <c r="H10504" s="1">
        <v>3.0396618055555503E-8</v>
      </c>
      <c r="I10504" s="1">
        <v>3.6174487603305698E-8</v>
      </c>
      <c r="J10504" s="1">
        <v>4.3771129999999997E-8</v>
      </c>
      <c r="K10504" s="1">
        <v>8.4603509999999998E-7</v>
      </c>
      <c r="L10504" s="1">
        <v>6.4783499999999998E-7</v>
      </c>
      <c r="M10504" s="1">
        <v>1.4931269999999999E-4</v>
      </c>
      <c r="N10504" s="1">
        <v>2.7273980000000001E-9</v>
      </c>
      <c r="O10504" s="1">
        <v>2.5092061600000001E-9</v>
      </c>
      <c r="P10504" s="1">
        <v>1.7515139999999999E-9</v>
      </c>
      <c r="Q10504" s="1">
        <v>9.1822532200001496E-10</v>
      </c>
      <c r="R10504" s="1">
        <v>3.65</v>
      </c>
      <c r="S10504" s="1">
        <v>0</v>
      </c>
      <c r="T10504" s="1">
        <v>0.01</v>
      </c>
      <c r="U10504" s="1">
        <v>0</v>
      </c>
      <c r="V10504" s="1">
        <f t="shared" si="653"/>
        <v>0</v>
      </c>
      <c r="W10504" s="1">
        <f t="shared" si="654"/>
        <v>0</v>
      </c>
      <c r="X10504" s="1">
        <f t="shared" si="655"/>
        <v>0</v>
      </c>
    </row>
    <row r="10505" spans="1:24" hidden="1" x14ac:dyDescent="0.3">
      <c r="A10505" s="18" t="str">
        <f t="shared" si="652"/>
        <v>OFF - Military - Lift (Military)_2015_100</v>
      </c>
      <c r="B10505" s="1" t="s">
        <v>40</v>
      </c>
      <c r="C10505" s="1">
        <v>2020</v>
      </c>
      <c r="D10505" s="1" t="s">
        <v>190</v>
      </c>
      <c r="E10505" s="1">
        <v>2015</v>
      </c>
      <c r="F10505" s="1">
        <v>100</v>
      </c>
      <c r="G10505" s="1" t="s">
        <v>5</v>
      </c>
      <c r="H10505" s="1">
        <v>2.26234930555555E-8</v>
      </c>
      <c r="I10505" s="1">
        <v>2.6923826446280899E-8</v>
      </c>
      <c r="J10505" s="1">
        <v>3.2577830000000001E-8</v>
      </c>
      <c r="K10505" s="1">
        <v>8.5431679999999998E-7</v>
      </c>
      <c r="L10505" s="1">
        <v>3.6336949999999999E-7</v>
      </c>
      <c r="M10505" s="1">
        <v>1.5192069999999999E-4</v>
      </c>
      <c r="N10505" s="1">
        <v>2.703976E-9</v>
      </c>
      <c r="O10505" s="1">
        <v>2.4876579199999999E-9</v>
      </c>
      <c r="P10505" s="1">
        <v>1.7821079999999999E-9</v>
      </c>
      <c r="Q10505" s="1">
        <v>9.1822532200001496E-10</v>
      </c>
      <c r="R10505" s="1">
        <v>3.65</v>
      </c>
      <c r="S10505" s="1">
        <v>0</v>
      </c>
      <c r="T10505" s="1">
        <v>0.01</v>
      </c>
      <c r="U10505" s="1">
        <v>0</v>
      </c>
      <c r="V10505" s="1">
        <f t="shared" si="653"/>
        <v>0</v>
      </c>
      <c r="W10505" s="1">
        <f t="shared" si="654"/>
        <v>0</v>
      </c>
      <c r="X10505" s="1">
        <f t="shared" si="655"/>
        <v>0</v>
      </c>
    </row>
    <row r="10506" spans="1:24" hidden="1" x14ac:dyDescent="0.3">
      <c r="A10506" s="18" t="str">
        <f t="shared" ref="A10506:A10569" si="656">D10506&amp;"_"&amp;E10506&amp;"_"&amp;F10506</f>
        <v>OFF - Military - Lift (Military)_2016_100</v>
      </c>
      <c r="B10506" s="1" t="s">
        <v>40</v>
      </c>
      <c r="C10506" s="1">
        <v>2020</v>
      </c>
      <c r="D10506" s="1" t="s">
        <v>190</v>
      </c>
      <c r="E10506" s="1">
        <v>2016</v>
      </c>
      <c r="F10506" s="1">
        <v>100</v>
      </c>
      <c r="G10506" s="1" t="s">
        <v>5</v>
      </c>
      <c r="H10506" s="1">
        <v>2.1757131944444399E-8</v>
      </c>
      <c r="I10506" s="1">
        <v>2.5892785123966901E-8</v>
      </c>
      <c r="J10506" s="1">
        <v>3.1330269999999997E-8</v>
      </c>
      <c r="K10506" s="1">
        <v>8.5964230000000002E-7</v>
      </c>
      <c r="L10506" s="1">
        <v>3.6698680000000002E-7</v>
      </c>
      <c r="M10506" s="1">
        <v>1.5403899999999999E-4</v>
      </c>
      <c r="N10506" s="1">
        <v>2.6696269999999999E-9</v>
      </c>
      <c r="O10506" s="1">
        <v>2.4560568399999999E-9</v>
      </c>
      <c r="P10506" s="1">
        <v>1.806957E-9</v>
      </c>
      <c r="Q10506" s="1">
        <v>9.1822532200001496E-10</v>
      </c>
      <c r="R10506" s="1">
        <v>3.65</v>
      </c>
      <c r="S10506" s="1">
        <v>0</v>
      </c>
      <c r="T10506" s="1">
        <v>0.01</v>
      </c>
      <c r="U10506" s="1">
        <v>0</v>
      </c>
      <c r="V10506" s="1">
        <f t="shared" si="653"/>
        <v>0</v>
      </c>
      <c r="W10506" s="1">
        <f t="shared" si="654"/>
        <v>0</v>
      </c>
      <c r="X10506" s="1">
        <f t="shared" si="655"/>
        <v>0</v>
      </c>
    </row>
    <row r="10507" spans="1:24" hidden="1" x14ac:dyDescent="0.3">
      <c r="A10507" s="18" t="str">
        <f t="shared" si="656"/>
        <v>OFF - Military - Lift (Military)_2017_100</v>
      </c>
      <c r="B10507" s="1" t="s">
        <v>40</v>
      </c>
      <c r="C10507" s="1">
        <v>2020</v>
      </c>
      <c r="D10507" s="1" t="s">
        <v>190</v>
      </c>
      <c r="E10507" s="1">
        <v>2017</v>
      </c>
      <c r="F10507" s="1">
        <v>100</v>
      </c>
      <c r="G10507" s="1" t="s">
        <v>5</v>
      </c>
      <c r="H10507" s="1">
        <v>2.0902138888888801E-8</v>
      </c>
      <c r="I10507" s="1">
        <v>2.4875272727272699E-8</v>
      </c>
      <c r="J10507" s="1">
        <v>3.0099080000000003E-8</v>
      </c>
      <c r="K10507" s="1">
        <v>8.6660600000000005E-7</v>
      </c>
      <c r="L10507" s="1">
        <v>3.713439E-7</v>
      </c>
      <c r="M10507" s="1">
        <v>1.5648579999999999E-4</v>
      </c>
      <c r="N10507" s="1">
        <v>2.638835E-9</v>
      </c>
      <c r="O10507" s="1">
        <v>2.4277282000000001E-9</v>
      </c>
      <c r="P10507" s="1">
        <v>1.8356589999999999E-9</v>
      </c>
      <c r="Q10507" s="1">
        <v>9.1822532200001496E-10</v>
      </c>
      <c r="R10507" s="1">
        <v>3.65</v>
      </c>
      <c r="S10507" s="1">
        <v>0</v>
      </c>
      <c r="T10507" s="1">
        <v>0.01</v>
      </c>
      <c r="U10507" s="1">
        <v>0</v>
      </c>
      <c r="V10507" s="1">
        <f t="shared" ref="V10507:V10570" si="657">IFERROR(CONVERT(I10507,"ton","g")*365/U10507,0)</f>
        <v>0</v>
      </c>
      <c r="W10507" s="1">
        <f t="shared" ref="W10507:W10570" si="658">IFERROR(CONVERT(L10507,"ton","g")*365/U10507,0)</f>
        <v>0</v>
      </c>
      <c r="X10507" s="1">
        <f t="shared" ref="X10507:X10570" si="659">S10507/T10507</f>
        <v>0</v>
      </c>
    </row>
    <row r="10508" spans="1:24" hidden="1" x14ac:dyDescent="0.3">
      <c r="A10508" s="18" t="str">
        <f t="shared" si="656"/>
        <v>OFF - Military - Lift (Military)_2018_100</v>
      </c>
      <c r="B10508" s="1" t="s">
        <v>40</v>
      </c>
      <c r="C10508" s="1">
        <v>2020</v>
      </c>
      <c r="D10508" s="1" t="s">
        <v>190</v>
      </c>
      <c r="E10508" s="1">
        <v>2018</v>
      </c>
      <c r="F10508" s="1">
        <v>100</v>
      </c>
      <c r="G10508" s="1" t="s">
        <v>5</v>
      </c>
      <c r="H10508" s="1">
        <v>1.9947465277777701E-8</v>
      </c>
      <c r="I10508" s="1">
        <v>2.3739132231404899E-8</v>
      </c>
      <c r="J10508" s="1">
        <v>2.8724349999999999E-8</v>
      </c>
      <c r="K10508" s="1">
        <v>8.7064789999999998E-7</v>
      </c>
      <c r="L10508" s="1">
        <v>3.744882E-7</v>
      </c>
      <c r="M10508" s="1">
        <v>1.5843899999999999E-4</v>
      </c>
      <c r="N10508" s="1">
        <v>2.5976620000000001E-9</v>
      </c>
      <c r="O10508" s="1">
        <v>2.3898490399999998E-9</v>
      </c>
      <c r="P10508" s="1">
        <v>1.858571E-9</v>
      </c>
      <c r="Q10508" s="1">
        <v>9.1822532200001496E-10</v>
      </c>
      <c r="R10508" s="1">
        <v>3.65</v>
      </c>
      <c r="S10508" s="1">
        <v>0</v>
      </c>
      <c r="T10508" s="1">
        <v>0.01</v>
      </c>
      <c r="U10508" s="1">
        <v>0</v>
      </c>
      <c r="V10508" s="1">
        <f t="shared" si="657"/>
        <v>0</v>
      </c>
      <c r="W10508" s="1">
        <f t="shared" si="658"/>
        <v>0</v>
      </c>
      <c r="X10508" s="1">
        <f t="shared" si="659"/>
        <v>0</v>
      </c>
    </row>
    <row r="10509" spans="1:24" hidden="1" x14ac:dyDescent="0.3">
      <c r="A10509" s="18" t="str">
        <f t="shared" si="656"/>
        <v>OFF - Military - Lift (Military)_2019_100</v>
      </c>
      <c r="B10509" s="1" t="s">
        <v>40</v>
      </c>
      <c r="C10509" s="1">
        <v>2020</v>
      </c>
      <c r="D10509" s="1" t="s">
        <v>190</v>
      </c>
      <c r="E10509" s="1">
        <v>2019</v>
      </c>
      <c r="F10509" s="1">
        <v>100</v>
      </c>
      <c r="G10509" s="1" t="s">
        <v>5</v>
      </c>
      <c r="H10509" s="1">
        <v>1.8982749999999998E-8</v>
      </c>
      <c r="I10509" s="1">
        <v>2.2591041322314E-8</v>
      </c>
      <c r="J10509" s="1">
        <v>2.7335160000000001E-8</v>
      </c>
      <c r="K10509" s="1">
        <v>8.7544200000000001E-7</v>
      </c>
      <c r="L10509" s="1">
        <v>3.7799270000000001E-7</v>
      </c>
      <c r="M10509" s="1">
        <v>1.605608E-4</v>
      </c>
      <c r="N10509" s="1">
        <v>2.557346E-9</v>
      </c>
      <c r="O10509" s="1">
        <v>2.35275832E-9</v>
      </c>
      <c r="P10509" s="1">
        <v>1.8834609999999999E-9</v>
      </c>
      <c r="Q10509" s="1">
        <v>9.1822532200001496E-10</v>
      </c>
      <c r="R10509" s="1">
        <v>3.65</v>
      </c>
      <c r="S10509" s="1">
        <v>0</v>
      </c>
      <c r="T10509" s="1">
        <v>0.01</v>
      </c>
      <c r="U10509" s="1">
        <v>0</v>
      </c>
      <c r="V10509" s="1">
        <f t="shared" si="657"/>
        <v>0</v>
      </c>
      <c r="W10509" s="1">
        <f t="shared" si="658"/>
        <v>0</v>
      </c>
      <c r="X10509" s="1">
        <f t="shared" si="659"/>
        <v>0</v>
      </c>
    </row>
    <row r="10510" spans="1:24" hidden="1" x14ac:dyDescent="0.3">
      <c r="A10510" s="18" t="str">
        <f t="shared" si="656"/>
        <v>OFF - Military - Lift (Military)_2020_100</v>
      </c>
      <c r="B10510" s="1" t="s">
        <v>40</v>
      </c>
      <c r="C10510" s="1">
        <v>2020</v>
      </c>
      <c r="D10510" s="1" t="s">
        <v>190</v>
      </c>
      <c r="E10510" s="1">
        <v>2020</v>
      </c>
      <c r="F10510" s="1">
        <v>100</v>
      </c>
      <c r="G10510" s="1" t="s">
        <v>5</v>
      </c>
      <c r="H10510" s="1">
        <v>1.7931256944444399E-8</v>
      </c>
      <c r="I10510" s="1">
        <v>2.13396776859504E-8</v>
      </c>
      <c r="J10510" s="1">
        <v>2.582101E-8</v>
      </c>
      <c r="K10510" s="1">
        <v>8.7740169999999998E-7</v>
      </c>
      <c r="L10510" s="1">
        <v>3.803073E-7</v>
      </c>
      <c r="M10510" s="1">
        <v>1.6219220000000001E-4</v>
      </c>
      <c r="N10510" s="1">
        <v>2.507464E-9</v>
      </c>
      <c r="O10510" s="1">
        <v>2.3068668800000001E-9</v>
      </c>
      <c r="P10510" s="1">
        <v>1.9025969999999999E-9</v>
      </c>
      <c r="Q10510" s="1">
        <v>9.1822532200001496E-10</v>
      </c>
      <c r="R10510" s="1">
        <v>3.65</v>
      </c>
      <c r="S10510" s="1">
        <v>0</v>
      </c>
      <c r="T10510" s="1">
        <v>0.01</v>
      </c>
      <c r="U10510" s="1">
        <v>0</v>
      </c>
      <c r="V10510" s="1">
        <f t="shared" si="657"/>
        <v>0</v>
      </c>
      <c r="W10510" s="1">
        <f t="shared" si="658"/>
        <v>0</v>
      </c>
      <c r="X10510" s="1">
        <f t="shared" si="659"/>
        <v>0</v>
      </c>
    </row>
    <row r="10511" spans="1:24" hidden="1" x14ac:dyDescent="0.3">
      <c r="A10511" s="18" t="str">
        <f t="shared" si="656"/>
        <v>OFF - Military - Light_1989_50</v>
      </c>
      <c r="B10511" s="1" t="s">
        <v>40</v>
      </c>
      <c r="C10511" s="1">
        <v>2020</v>
      </c>
      <c r="D10511" s="1" t="s">
        <v>191</v>
      </c>
      <c r="E10511" s="1">
        <v>1989</v>
      </c>
      <c r="F10511" s="1">
        <v>50</v>
      </c>
      <c r="G10511" s="1" t="s">
        <v>5</v>
      </c>
      <c r="H10511" s="1">
        <v>6.3173020833333297E-9</v>
      </c>
      <c r="I10511" s="1">
        <v>7.5181115702479304E-9</v>
      </c>
      <c r="J10511" s="1">
        <v>9.0969149999999997E-9</v>
      </c>
      <c r="K10511" s="1">
        <v>1.8728399999999999E-8</v>
      </c>
      <c r="L10511" s="1">
        <v>1.38612E-8</v>
      </c>
      <c r="M10511" s="1">
        <v>1.0723990000000001E-6</v>
      </c>
      <c r="N10511" s="1">
        <v>1.8008249999999999E-9</v>
      </c>
      <c r="O10511" s="1">
        <v>1.6567590000000001E-9</v>
      </c>
      <c r="P10511" s="1">
        <v>1.3863450000000001E-11</v>
      </c>
      <c r="Q10511" s="1">
        <v>0</v>
      </c>
      <c r="R10511" s="1">
        <v>0</v>
      </c>
      <c r="S10511" s="1">
        <v>0</v>
      </c>
      <c r="T10511" s="1">
        <v>0</v>
      </c>
      <c r="U10511" s="1">
        <v>0</v>
      </c>
      <c r="V10511" s="1">
        <f t="shared" si="657"/>
        <v>0</v>
      </c>
      <c r="W10511" s="1">
        <f t="shared" si="658"/>
        <v>0</v>
      </c>
      <c r="X10511" s="1" t="e">
        <f t="shared" si="659"/>
        <v>#DIV/0!</v>
      </c>
    </row>
    <row r="10512" spans="1:24" hidden="1" x14ac:dyDescent="0.3">
      <c r="A10512" s="18" t="str">
        <f t="shared" si="656"/>
        <v>OFF - Military - Light_1990_50</v>
      </c>
      <c r="B10512" s="1" t="s">
        <v>40</v>
      </c>
      <c r="C10512" s="1">
        <v>2020</v>
      </c>
      <c r="D10512" s="1" t="s">
        <v>191</v>
      </c>
      <c r="E10512" s="1">
        <v>1990</v>
      </c>
      <c r="F10512" s="1">
        <v>50</v>
      </c>
      <c r="G10512" s="1" t="s">
        <v>5</v>
      </c>
      <c r="H10512" s="1">
        <v>1.8646590277777698E-8</v>
      </c>
      <c r="I10512" s="1">
        <v>2.2190983471074301E-8</v>
      </c>
      <c r="J10512" s="1">
        <v>2.6851089999999999E-8</v>
      </c>
      <c r="K10512" s="1">
        <v>5.5376159999999997E-8</v>
      </c>
      <c r="L10512" s="1">
        <v>4.146593E-8</v>
      </c>
      <c r="M10512" s="1">
        <v>3.2208160000000002E-6</v>
      </c>
      <c r="N10512" s="1">
        <v>5.3364459999999997E-9</v>
      </c>
      <c r="O10512" s="1">
        <v>4.9095303200000003E-9</v>
      </c>
      <c r="P10512" s="1">
        <v>4.1637109999999997E-11</v>
      </c>
      <c r="Q10512" s="1">
        <v>0</v>
      </c>
      <c r="R10512" s="1">
        <v>0</v>
      </c>
      <c r="S10512" s="1">
        <v>0</v>
      </c>
      <c r="T10512" s="1">
        <v>0</v>
      </c>
      <c r="U10512" s="1">
        <v>0</v>
      </c>
      <c r="V10512" s="1">
        <f t="shared" si="657"/>
        <v>0</v>
      </c>
      <c r="W10512" s="1">
        <f t="shared" si="658"/>
        <v>0</v>
      </c>
      <c r="X10512" s="1" t="e">
        <f t="shared" si="659"/>
        <v>#DIV/0!</v>
      </c>
    </row>
    <row r="10513" spans="1:24" hidden="1" x14ac:dyDescent="0.3">
      <c r="A10513" s="18" t="str">
        <f t="shared" si="656"/>
        <v>OFF - Military - Light_1991_50</v>
      </c>
      <c r="B10513" s="1" t="s">
        <v>40</v>
      </c>
      <c r="C10513" s="1">
        <v>2020</v>
      </c>
      <c r="D10513" s="1" t="s">
        <v>191</v>
      </c>
      <c r="E10513" s="1">
        <v>1991</v>
      </c>
      <c r="F10513" s="1">
        <v>50</v>
      </c>
      <c r="G10513" s="1" t="s">
        <v>5</v>
      </c>
      <c r="H10513" s="1">
        <v>3.41207013888888E-8</v>
      </c>
      <c r="I10513" s="1">
        <v>4.0606454545454502E-8</v>
      </c>
      <c r="J10513" s="1">
        <v>4.9133810000000001E-8</v>
      </c>
      <c r="K10513" s="1">
        <v>1.01513E-7</v>
      </c>
      <c r="L10513" s="1">
        <v>7.6923539999999993E-8</v>
      </c>
      <c r="M10513" s="1">
        <v>5.9987330000000001E-6</v>
      </c>
      <c r="N10513" s="1">
        <v>9.8047779999999995E-9</v>
      </c>
      <c r="O10513" s="1">
        <v>9.0203957600000001E-9</v>
      </c>
      <c r="P10513" s="1">
        <v>7.7548639999999997E-11</v>
      </c>
      <c r="Q10513" s="1">
        <v>0</v>
      </c>
      <c r="R10513" s="1">
        <v>0</v>
      </c>
      <c r="S10513" s="1">
        <v>0</v>
      </c>
      <c r="T10513" s="1">
        <v>0</v>
      </c>
      <c r="U10513" s="1">
        <v>0</v>
      </c>
      <c r="V10513" s="1">
        <f t="shared" si="657"/>
        <v>0</v>
      </c>
      <c r="W10513" s="1">
        <f t="shared" si="658"/>
        <v>0</v>
      </c>
      <c r="X10513" s="1" t="e">
        <f t="shared" si="659"/>
        <v>#DIV/0!</v>
      </c>
    </row>
    <row r="10514" spans="1:24" hidden="1" x14ac:dyDescent="0.3">
      <c r="A10514" s="18" t="str">
        <f t="shared" si="656"/>
        <v>OFF - Military - Light_1992_50</v>
      </c>
      <c r="B10514" s="1" t="s">
        <v>40</v>
      </c>
      <c r="C10514" s="1">
        <v>2020</v>
      </c>
      <c r="D10514" s="1" t="s">
        <v>191</v>
      </c>
      <c r="E10514" s="1">
        <v>1992</v>
      </c>
      <c r="F10514" s="1">
        <v>50</v>
      </c>
      <c r="G10514" s="1" t="s">
        <v>5</v>
      </c>
      <c r="H10514" s="1">
        <v>4.7928486111111102E-8</v>
      </c>
      <c r="I10514" s="1">
        <v>5.7038859504132203E-8</v>
      </c>
      <c r="J10514" s="1">
        <v>6.9017019999999995E-8</v>
      </c>
      <c r="K10514" s="1">
        <v>1.428579E-7</v>
      </c>
      <c r="L10514" s="1">
        <v>1.09576E-7</v>
      </c>
      <c r="M10514" s="1">
        <v>8.5792310000000006E-6</v>
      </c>
      <c r="N10514" s="1">
        <v>1.383048E-8</v>
      </c>
      <c r="O10514" s="1">
        <v>1.27240416E-8</v>
      </c>
      <c r="P10514" s="1">
        <v>1.10908E-10</v>
      </c>
      <c r="Q10514" s="1">
        <v>0</v>
      </c>
      <c r="R10514" s="1">
        <v>0</v>
      </c>
      <c r="S10514" s="1">
        <v>0</v>
      </c>
      <c r="T10514" s="1">
        <v>0</v>
      </c>
      <c r="U10514" s="1">
        <v>0</v>
      </c>
      <c r="V10514" s="1">
        <f t="shared" si="657"/>
        <v>0</v>
      </c>
      <c r="W10514" s="1">
        <f t="shared" si="658"/>
        <v>0</v>
      </c>
      <c r="X10514" s="1" t="e">
        <f t="shared" si="659"/>
        <v>#DIV/0!</v>
      </c>
    </row>
    <row r="10515" spans="1:24" hidden="1" x14ac:dyDescent="0.3">
      <c r="A10515" s="18" t="str">
        <f t="shared" si="656"/>
        <v>OFF - Military - Light_1993_50</v>
      </c>
      <c r="B10515" s="1" t="s">
        <v>40</v>
      </c>
      <c r="C10515" s="1">
        <v>2020</v>
      </c>
      <c r="D10515" s="1" t="s">
        <v>191</v>
      </c>
      <c r="E10515" s="1">
        <v>1993</v>
      </c>
      <c r="F10515" s="1">
        <v>50</v>
      </c>
      <c r="G10515" s="1" t="s">
        <v>5</v>
      </c>
      <c r="H10515" s="1">
        <v>5.8822729166666603E-8</v>
      </c>
      <c r="I10515" s="1">
        <v>7.0003909090908999E-8</v>
      </c>
      <c r="J10515" s="1">
        <v>8.4704730000000003E-8</v>
      </c>
      <c r="K10515" s="1">
        <v>1.7566719999999999E-7</v>
      </c>
      <c r="L10515" s="1">
        <v>1.364217E-7</v>
      </c>
      <c r="M10515" s="1">
        <v>1.072398E-5</v>
      </c>
      <c r="N10515" s="1">
        <v>1.7047929999999999E-8</v>
      </c>
      <c r="O10515" s="1">
        <v>1.5684095600000001E-8</v>
      </c>
      <c r="P10515" s="1">
        <v>1.3863429999999999E-10</v>
      </c>
      <c r="Q10515" s="1">
        <v>0</v>
      </c>
      <c r="R10515" s="1">
        <v>0</v>
      </c>
      <c r="S10515" s="1">
        <v>0</v>
      </c>
      <c r="T10515" s="1">
        <v>0</v>
      </c>
      <c r="U10515" s="1">
        <v>0</v>
      </c>
      <c r="V10515" s="1">
        <f t="shared" si="657"/>
        <v>0</v>
      </c>
      <c r="W10515" s="1">
        <f t="shared" si="658"/>
        <v>0</v>
      </c>
      <c r="X10515" s="1" t="e">
        <f t="shared" si="659"/>
        <v>#DIV/0!</v>
      </c>
    </row>
    <row r="10516" spans="1:24" hidden="1" x14ac:dyDescent="0.3">
      <c r="A10516" s="18" t="str">
        <f t="shared" si="656"/>
        <v>OFF - Military - Light_1994_50</v>
      </c>
      <c r="B10516" s="1" t="s">
        <v>40</v>
      </c>
      <c r="C10516" s="1">
        <v>2020</v>
      </c>
      <c r="D10516" s="1" t="s">
        <v>191</v>
      </c>
      <c r="E10516" s="1">
        <v>1994</v>
      </c>
      <c r="F10516" s="1">
        <v>50</v>
      </c>
      <c r="G10516" s="1" t="s">
        <v>5</v>
      </c>
      <c r="H10516" s="1">
        <v>7.8520138888888897E-8</v>
      </c>
      <c r="I10516" s="1">
        <v>9.3445454545454496E-8</v>
      </c>
      <c r="J10516" s="1">
        <v>1.13069E-7</v>
      </c>
      <c r="K10516" s="1">
        <v>2.349588E-7</v>
      </c>
      <c r="L10516" s="1">
        <v>1.847897E-7</v>
      </c>
      <c r="M10516" s="1">
        <v>1.4584670000000001E-5</v>
      </c>
      <c r="N10516" s="1">
        <v>2.2858769999999999E-8</v>
      </c>
      <c r="O10516" s="1">
        <v>2.1030068399999999E-8</v>
      </c>
      <c r="P10516" s="1">
        <v>1.885434E-10</v>
      </c>
      <c r="Q10516" s="1">
        <v>0</v>
      </c>
      <c r="R10516" s="1">
        <v>0</v>
      </c>
      <c r="S10516" s="1">
        <v>0</v>
      </c>
      <c r="T10516" s="1">
        <v>0</v>
      </c>
      <c r="U10516" s="1">
        <v>0</v>
      </c>
      <c r="V10516" s="1">
        <f t="shared" si="657"/>
        <v>0</v>
      </c>
      <c r="W10516" s="1">
        <f t="shared" si="658"/>
        <v>0</v>
      </c>
      <c r="X10516" s="1" t="e">
        <f t="shared" si="659"/>
        <v>#DIV/0!</v>
      </c>
    </row>
    <row r="10517" spans="1:24" hidden="1" x14ac:dyDescent="0.3">
      <c r="A10517" s="18" t="str">
        <f t="shared" si="656"/>
        <v>OFF - Military - Light_1995_50</v>
      </c>
      <c r="B10517" s="1" t="s">
        <v>40</v>
      </c>
      <c r="C10517" s="1">
        <v>2020</v>
      </c>
      <c r="D10517" s="1" t="s">
        <v>191</v>
      </c>
      <c r="E10517" s="1">
        <v>1995</v>
      </c>
      <c r="F10517" s="1">
        <v>50</v>
      </c>
      <c r="G10517" s="1" t="s">
        <v>5</v>
      </c>
      <c r="H10517" s="1">
        <v>9.5167916666666594E-8</v>
      </c>
      <c r="I10517" s="1">
        <v>1.13257685950413E-7</v>
      </c>
      <c r="J10517" s="1">
        <v>1.3704180000000001E-7</v>
      </c>
      <c r="K10517" s="1">
        <v>2.8536289999999999E-7</v>
      </c>
      <c r="L10517" s="1">
        <v>2.273487E-7</v>
      </c>
      <c r="M10517" s="1">
        <v>1.8016280000000001E-5</v>
      </c>
      <c r="N10517" s="1">
        <v>2.7833850000000001E-8</v>
      </c>
      <c r="O10517" s="1">
        <v>2.5607142000000001E-8</v>
      </c>
      <c r="P10517" s="1">
        <v>2.3290549999999999E-10</v>
      </c>
      <c r="Q10517" s="1">
        <v>0</v>
      </c>
      <c r="R10517" s="1">
        <v>0</v>
      </c>
      <c r="S10517" s="1">
        <v>0</v>
      </c>
      <c r="T10517" s="1">
        <v>0</v>
      </c>
      <c r="U10517" s="1">
        <v>0</v>
      </c>
      <c r="V10517" s="1">
        <f t="shared" si="657"/>
        <v>0</v>
      </c>
      <c r="W10517" s="1">
        <f t="shared" si="658"/>
        <v>0</v>
      </c>
      <c r="X10517" s="1" t="e">
        <f t="shared" si="659"/>
        <v>#DIV/0!</v>
      </c>
    </row>
    <row r="10518" spans="1:24" hidden="1" x14ac:dyDescent="0.3">
      <c r="A10518" s="18" t="str">
        <f t="shared" si="656"/>
        <v>OFF - Military - Light_1996_50</v>
      </c>
      <c r="B10518" s="1" t="s">
        <v>40</v>
      </c>
      <c r="C10518" s="1">
        <v>2020</v>
      </c>
      <c r="D10518" s="1" t="s">
        <v>191</v>
      </c>
      <c r="E10518" s="1">
        <v>1996</v>
      </c>
      <c r="F10518" s="1">
        <v>50</v>
      </c>
      <c r="G10518" s="1" t="s">
        <v>5</v>
      </c>
      <c r="H10518" s="1">
        <v>1.1556541666666601E-7</v>
      </c>
      <c r="I10518" s="1">
        <v>1.3753239669421399E-7</v>
      </c>
      <c r="J10518" s="1">
        <v>1.6641420000000001E-7</v>
      </c>
      <c r="K10518" s="1">
        <v>3.472675E-7</v>
      </c>
      <c r="L10518" s="1">
        <v>2.8034170000000001E-7</v>
      </c>
      <c r="M10518" s="1">
        <v>2.2305970000000001E-5</v>
      </c>
      <c r="N10518" s="1">
        <v>3.396176E-8</v>
      </c>
      <c r="O10518" s="1">
        <v>3.1244819200000001E-8</v>
      </c>
      <c r="P10518" s="1">
        <v>2.8836060000000001E-10</v>
      </c>
      <c r="Q10518" s="1">
        <v>0</v>
      </c>
      <c r="R10518" s="1">
        <v>0</v>
      </c>
      <c r="S10518" s="1">
        <v>0</v>
      </c>
      <c r="T10518" s="1">
        <v>0</v>
      </c>
      <c r="U10518" s="1">
        <v>0</v>
      </c>
      <c r="V10518" s="1">
        <f t="shared" si="657"/>
        <v>0</v>
      </c>
      <c r="W10518" s="1">
        <f t="shared" si="658"/>
        <v>0</v>
      </c>
      <c r="X10518" s="1" t="e">
        <f t="shared" si="659"/>
        <v>#DIV/0!</v>
      </c>
    </row>
    <row r="10519" spans="1:24" hidden="1" x14ac:dyDescent="0.3">
      <c r="A10519" s="18" t="str">
        <f t="shared" si="656"/>
        <v>OFF - Military - Light_1997_50</v>
      </c>
      <c r="B10519" s="1" t="s">
        <v>40</v>
      </c>
      <c r="C10519" s="1">
        <v>2020</v>
      </c>
      <c r="D10519" s="1" t="s">
        <v>191</v>
      </c>
      <c r="E10519" s="1">
        <v>1997</v>
      </c>
      <c r="F10519" s="1">
        <v>50</v>
      </c>
      <c r="G10519" s="1" t="s">
        <v>5</v>
      </c>
      <c r="H10519" s="1">
        <v>1.3291374999999999E-7</v>
      </c>
      <c r="I10519" s="1">
        <v>1.5817834710743799E-7</v>
      </c>
      <c r="J10519" s="1">
        <v>1.9139579999999999E-7</v>
      </c>
      <c r="K10519" s="1">
        <v>4.0028640000000001E-7</v>
      </c>
      <c r="L10519" s="1">
        <v>3.2752719999999998E-7</v>
      </c>
      <c r="M10519" s="1">
        <v>2.6166690000000001E-5</v>
      </c>
      <c r="N10519" s="1">
        <v>3.9254069999999998E-8</v>
      </c>
      <c r="O10519" s="1">
        <v>3.61137444E-8</v>
      </c>
      <c r="P10519" s="1">
        <v>3.3827000000000001E-10</v>
      </c>
      <c r="Q10519" s="1">
        <v>0</v>
      </c>
      <c r="R10519" s="1">
        <v>0</v>
      </c>
      <c r="S10519" s="1">
        <v>0</v>
      </c>
      <c r="T10519" s="1">
        <v>0</v>
      </c>
      <c r="U10519" s="1">
        <v>0</v>
      </c>
      <c r="V10519" s="1">
        <f t="shared" si="657"/>
        <v>0</v>
      </c>
      <c r="W10519" s="1">
        <f t="shared" si="658"/>
        <v>0</v>
      </c>
      <c r="X10519" s="1" t="e">
        <f t="shared" si="659"/>
        <v>#DIV/0!</v>
      </c>
    </row>
    <row r="10520" spans="1:24" hidden="1" x14ac:dyDescent="0.3">
      <c r="A10520" s="18" t="str">
        <f t="shared" si="656"/>
        <v>OFF - Military - Light_1998_50</v>
      </c>
      <c r="B10520" s="1" t="s">
        <v>40</v>
      </c>
      <c r="C10520" s="1">
        <v>2020</v>
      </c>
      <c r="D10520" s="1" t="s">
        <v>191</v>
      </c>
      <c r="E10520" s="1">
        <v>1998</v>
      </c>
      <c r="F10520" s="1">
        <v>50</v>
      </c>
      <c r="G10520" s="1" t="s">
        <v>5</v>
      </c>
      <c r="H10520" s="1">
        <v>1.4734229166666601E-7</v>
      </c>
      <c r="I10520" s="1">
        <v>1.7534950413223099E-7</v>
      </c>
      <c r="J10520" s="1">
        <v>2.1217290000000001E-7</v>
      </c>
      <c r="K10520" s="1">
        <v>4.4476410000000002E-7</v>
      </c>
      <c r="L10520" s="1">
        <v>3.6896759999999998E-7</v>
      </c>
      <c r="M10520" s="1">
        <v>2.9598160000000001E-5</v>
      </c>
      <c r="N10520" s="1">
        <v>4.3739200000000003E-8</v>
      </c>
      <c r="O10520" s="1">
        <v>4.0240064000000002E-8</v>
      </c>
      <c r="P10520" s="1">
        <v>3.8263029999999999E-10</v>
      </c>
      <c r="Q10520" s="1">
        <v>0</v>
      </c>
      <c r="R10520" s="1">
        <v>0</v>
      </c>
      <c r="S10520" s="1">
        <v>0</v>
      </c>
      <c r="T10520" s="1">
        <v>0</v>
      </c>
      <c r="U10520" s="1">
        <v>0</v>
      </c>
      <c r="V10520" s="1">
        <f t="shared" si="657"/>
        <v>0</v>
      </c>
      <c r="W10520" s="1">
        <f t="shared" si="658"/>
        <v>0</v>
      </c>
      <c r="X10520" s="1" t="e">
        <f t="shared" si="659"/>
        <v>#DIV/0!</v>
      </c>
    </row>
    <row r="10521" spans="1:24" hidden="1" x14ac:dyDescent="0.3">
      <c r="A10521" s="18" t="str">
        <f t="shared" si="656"/>
        <v>OFF - Military - Light_1999_50</v>
      </c>
      <c r="B10521" s="1" t="s">
        <v>40</v>
      </c>
      <c r="C10521" s="1">
        <v>2020</v>
      </c>
      <c r="D10521" s="1" t="s">
        <v>191</v>
      </c>
      <c r="E10521" s="1">
        <v>1999</v>
      </c>
      <c r="F10521" s="1">
        <v>50</v>
      </c>
      <c r="G10521" s="1" t="s">
        <v>5</v>
      </c>
      <c r="H10521" s="1">
        <v>1.3135034722222199E-7</v>
      </c>
      <c r="I10521" s="1">
        <v>1.5631776859504101E-7</v>
      </c>
      <c r="J10521" s="1">
        <v>1.891445E-7</v>
      </c>
      <c r="K10521" s="1">
        <v>4.0459019999999998E-7</v>
      </c>
      <c r="L10521" s="1">
        <v>3.4770799999999998E-7</v>
      </c>
      <c r="M10521" s="1">
        <v>3.3458760000000003E-5</v>
      </c>
      <c r="N10521" s="1">
        <v>4.2715120000000001E-8</v>
      </c>
      <c r="O10521" s="1">
        <v>3.9297910399999997E-8</v>
      </c>
      <c r="P10521" s="1">
        <v>4.3253830000000001E-10</v>
      </c>
      <c r="Q10521" s="1">
        <v>0</v>
      </c>
      <c r="R10521" s="1">
        <v>0</v>
      </c>
      <c r="S10521" s="1">
        <v>0</v>
      </c>
      <c r="T10521" s="1">
        <v>0</v>
      </c>
      <c r="U10521" s="1">
        <v>0</v>
      </c>
      <c r="V10521" s="1">
        <f t="shared" si="657"/>
        <v>0</v>
      </c>
      <c r="W10521" s="1">
        <f t="shared" si="658"/>
        <v>0</v>
      </c>
      <c r="X10521" s="1" t="e">
        <f t="shared" si="659"/>
        <v>#DIV/0!</v>
      </c>
    </row>
    <row r="10522" spans="1:24" hidden="1" x14ac:dyDescent="0.3">
      <c r="A10522" s="18" t="str">
        <f t="shared" si="656"/>
        <v>OFF - Military - Light_2000_50</v>
      </c>
      <c r="B10522" s="1" t="s">
        <v>40</v>
      </c>
      <c r="C10522" s="1">
        <v>2020</v>
      </c>
      <c r="D10522" s="1" t="s">
        <v>191</v>
      </c>
      <c r="E10522" s="1">
        <v>2000</v>
      </c>
      <c r="F10522" s="1">
        <v>50</v>
      </c>
      <c r="G10522" s="1" t="s">
        <v>5</v>
      </c>
      <c r="H10522" s="1">
        <v>1.5170770833333301E-7</v>
      </c>
      <c r="I10522" s="1">
        <v>1.8054471074380101E-7</v>
      </c>
      <c r="J10522" s="1">
        <v>2.184591E-7</v>
      </c>
      <c r="K10522" s="1">
        <v>4.6846170000000003E-7</v>
      </c>
      <c r="L10522" s="1">
        <v>4.0808510000000001E-7</v>
      </c>
      <c r="M10522" s="1">
        <v>3.946439E-5</v>
      </c>
      <c r="N10522" s="1">
        <v>4.9607219999999999E-8</v>
      </c>
      <c r="O10522" s="1">
        <v>4.5638642400000001E-8</v>
      </c>
      <c r="P10522" s="1">
        <v>5.1017609999999999E-10</v>
      </c>
      <c r="Q10522" s="1">
        <v>0</v>
      </c>
      <c r="R10522" s="1">
        <v>0</v>
      </c>
      <c r="S10522" s="1">
        <v>0</v>
      </c>
      <c r="T10522" s="1">
        <v>0</v>
      </c>
      <c r="U10522" s="1">
        <v>0</v>
      </c>
      <c r="V10522" s="1">
        <f t="shared" si="657"/>
        <v>0</v>
      </c>
      <c r="W10522" s="1">
        <f t="shared" si="658"/>
        <v>0</v>
      </c>
      <c r="X10522" s="1" t="e">
        <f t="shared" si="659"/>
        <v>#DIV/0!</v>
      </c>
    </row>
    <row r="10523" spans="1:24" hidden="1" x14ac:dyDescent="0.3">
      <c r="A10523" s="18" t="str">
        <f t="shared" si="656"/>
        <v>OFF - Military - Light_2001_50</v>
      </c>
      <c r="B10523" s="1" t="s">
        <v>40</v>
      </c>
      <c r="C10523" s="1">
        <v>2020</v>
      </c>
      <c r="D10523" s="1" t="s">
        <v>191</v>
      </c>
      <c r="E10523" s="1">
        <v>2001</v>
      </c>
      <c r="F10523" s="1">
        <v>50</v>
      </c>
      <c r="G10523" s="1" t="s">
        <v>5</v>
      </c>
      <c r="H10523" s="1">
        <v>1.6301597222222199E-7</v>
      </c>
      <c r="I10523" s="1">
        <v>1.9400247933884299E-7</v>
      </c>
      <c r="J10523" s="1">
        <v>2.34743E-7</v>
      </c>
      <c r="K10523" s="1">
        <v>5.0468819999999998E-7</v>
      </c>
      <c r="L10523" s="1">
        <v>4.4577720000000002E-7</v>
      </c>
      <c r="M10523" s="1">
        <v>4.3325419999999998E-5</v>
      </c>
      <c r="N10523" s="1">
        <v>5.3609779999999998E-8</v>
      </c>
      <c r="O10523" s="1">
        <v>4.9320997600000001E-8</v>
      </c>
      <c r="P10523" s="1">
        <v>5.6008950000000002E-10</v>
      </c>
      <c r="Q10523" s="1">
        <v>0</v>
      </c>
      <c r="R10523" s="1">
        <v>0</v>
      </c>
      <c r="S10523" s="1">
        <v>0</v>
      </c>
      <c r="T10523" s="1">
        <v>0</v>
      </c>
      <c r="U10523" s="1">
        <v>0</v>
      </c>
      <c r="V10523" s="1">
        <f t="shared" si="657"/>
        <v>0</v>
      </c>
      <c r="W10523" s="1">
        <f t="shared" si="658"/>
        <v>0</v>
      </c>
      <c r="X10523" s="1" t="e">
        <f t="shared" si="659"/>
        <v>#DIV/0!</v>
      </c>
    </row>
    <row r="10524" spans="1:24" hidden="1" x14ac:dyDescent="0.3">
      <c r="A10524" s="18" t="str">
        <f t="shared" si="656"/>
        <v>OFF - Military - Light_2002_50</v>
      </c>
      <c r="B10524" s="1" t="s">
        <v>40</v>
      </c>
      <c r="C10524" s="1">
        <v>2020</v>
      </c>
      <c r="D10524" s="1" t="s">
        <v>191</v>
      </c>
      <c r="E10524" s="1">
        <v>2002</v>
      </c>
      <c r="F10524" s="1">
        <v>50</v>
      </c>
      <c r="G10524" s="1" t="s">
        <v>5</v>
      </c>
      <c r="H10524" s="1">
        <v>1.7842624999999999E-7</v>
      </c>
      <c r="I10524" s="1">
        <v>2.1234198347107401E-7</v>
      </c>
      <c r="J10524" s="1">
        <v>2.5693379999999998E-7</v>
      </c>
      <c r="K10524" s="1">
        <v>5.5389180000000001E-7</v>
      </c>
      <c r="L10524" s="1">
        <v>4.9623130000000005E-7</v>
      </c>
      <c r="M10524" s="1">
        <v>4.8471920000000001E-5</v>
      </c>
      <c r="N10524" s="1">
        <v>5.9026060000000001E-8</v>
      </c>
      <c r="O10524" s="1">
        <v>5.43039752E-8</v>
      </c>
      <c r="P10524" s="1">
        <v>6.2662099999999996E-10</v>
      </c>
      <c r="Q10524" s="1">
        <v>0</v>
      </c>
      <c r="R10524" s="1">
        <v>0</v>
      </c>
      <c r="S10524" s="1">
        <v>0</v>
      </c>
      <c r="T10524" s="1">
        <v>0</v>
      </c>
      <c r="U10524" s="1">
        <v>0</v>
      </c>
      <c r="V10524" s="1">
        <f t="shared" si="657"/>
        <v>0</v>
      </c>
      <c r="W10524" s="1">
        <f t="shared" si="658"/>
        <v>0</v>
      </c>
      <c r="X10524" s="1" t="e">
        <f t="shared" si="659"/>
        <v>#DIV/0!</v>
      </c>
    </row>
    <row r="10525" spans="1:24" hidden="1" x14ac:dyDescent="0.3">
      <c r="A10525" s="18" t="str">
        <f t="shared" si="656"/>
        <v>OFF - Military - Light_2003_50</v>
      </c>
      <c r="B10525" s="1" t="s">
        <v>40</v>
      </c>
      <c r="C10525" s="1">
        <v>2020</v>
      </c>
      <c r="D10525" s="1" t="s">
        <v>191</v>
      </c>
      <c r="E10525" s="1">
        <v>2003</v>
      </c>
      <c r="F10525" s="1">
        <v>50</v>
      </c>
      <c r="G10525" s="1" t="s">
        <v>5</v>
      </c>
      <c r="H10525" s="1">
        <v>2.0226840277777699E-7</v>
      </c>
      <c r="I10525" s="1">
        <v>2.4071611570247898E-7</v>
      </c>
      <c r="J10525" s="1">
        <v>2.912665E-7</v>
      </c>
      <c r="K10525" s="1">
        <v>6.296761E-7</v>
      </c>
      <c r="L10525" s="1">
        <v>5.7239200000000001E-7</v>
      </c>
      <c r="M10525" s="1">
        <v>5.6194240000000001E-5</v>
      </c>
      <c r="N10525" s="1">
        <v>6.7326300000000006E-8</v>
      </c>
      <c r="O10525" s="1">
        <v>6.1940195999999994E-8</v>
      </c>
      <c r="P10525" s="1">
        <v>7.2645130000000001E-10</v>
      </c>
      <c r="Q10525" s="1">
        <v>9.1822532200001496E-10</v>
      </c>
      <c r="R10525" s="1">
        <v>3.65</v>
      </c>
      <c r="S10525" s="1">
        <v>0</v>
      </c>
      <c r="T10525" s="1">
        <v>0</v>
      </c>
      <c r="U10525" s="1">
        <v>0</v>
      </c>
      <c r="V10525" s="1">
        <f t="shared" si="657"/>
        <v>0</v>
      </c>
      <c r="W10525" s="1">
        <f t="shared" si="658"/>
        <v>0</v>
      </c>
      <c r="X10525" s="1" t="e">
        <f t="shared" si="659"/>
        <v>#DIV/0!</v>
      </c>
    </row>
    <row r="10526" spans="1:24" hidden="1" x14ac:dyDescent="0.3">
      <c r="A10526" s="18" t="str">
        <f t="shared" si="656"/>
        <v>OFF - Military - Light_2004_50</v>
      </c>
      <c r="B10526" s="1" t="s">
        <v>40</v>
      </c>
      <c r="C10526" s="1">
        <v>2020</v>
      </c>
      <c r="D10526" s="1" t="s">
        <v>191</v>
      </c>
      <c r="E10526" s="1">
        <v>2004</v>
      </c>
      <c r="F10526" s="1">
        <v>50</v>
      </c>
      <c r="G10526" s="1" t="s">
        <v>5</v>
      </c>
      <c r="H10526" s="1">
        <v>1.3869486111111099E-7</v>
      </c>
      <c r="I10526" s="1">
        <v>1.6505834710743801E-7</v>
      </c>
      <c r="J10526" s="1">
        <v>1.997206E-7</v>
      </c>
      <c r="K10526" s="1">
        <v>7.2453609999999999E-7</v>
      </c>
      <c r="L10526" s="1">
        <v>7.7005980000000002E-7</v>
      </c>
      <c r="M10526" s="1">
        <v>8.2791220000000002E-5</v>
      </c>
      <c r="N10526" s="1">
        <v>7.0085980000000003E-8</v>
      </c>
      <c r="O10526" s="1">
        <v>6.4479101599999997E-8</v>
      </c>
      <c r="P10526" s="1">
        <v>1.070284E-9</v>
      </c>
      <c r="Q10526" s="1">
        <v>9.1822532200001496E-10</v>
      </c>
      <c r="R10526" s="1">
        <v>3.65</v>
      </c>
      <c r="S10526" s="1">
        <v>0</v>
      </c>
      <c r="T10526" s="1">
        <v>0.01</v>
      </c>
      <c r="U10526" s="1">
        <v>0</v>
      </c>
      <c r="V10526" s="1">
        <f t="shared" si="657"/>
        <v>0</v>
      </c>
      <c r="W10526" s="1">
        <f t="shared" si="658"/>
        <v>0</v>
      </c>
      <c r="X10526" s="1">
        <f t="shared" si="659"/>
        <v>0</v>
      </c>
    </row>
    <row r="10527" spans="1:24" hidden="1" x14ac:dyDescent="0.3">
      <c r="A10527" s="18" t="str">
        <f t="shared" si="656"/>
        <v>OFF - Military - Light_2005_50</v>
      </c>
      <c r="B10527" s="1" t="s">
        <v>40</v>
      </c>
      <c r="C10527" s="1">
        <v>2020</v>
      </c>
      <c r="D10527" s="1" t="s">
        <v>191</v>
      </c>
      <c r="E10527" s="1">
        <v>2005</v>
      </c>
      <c r="F10527" s="1">
        <v>50</v>
      </c>
      <c r="G10527" s="1" t="s">
        <v>5</v>
      </c>
      <c r="H10527" s="1">
        <v>1.4412409722222199E-7</v>
      </c>
      <c r="I10527" s="1">
        <v>1.7151958677685899E-7</v>
      </c>
      <c r="J10527" s="1">
        <v>2.0753869999999999E-7</v>
      </c>
      <c r="K10527" s="1">
        <v>1.0984839999999999E-6</v>
      </c>
      <c r="L10527" s="1">
        <v>1.263016E-6</v>
      </c>
      <c r="M10527" s="1">
        <v>1.3984509999999999E-4</v>
      </c>
      <c r="N10527" s="1">
        <v>1.024937E-7</v>
      </c>
      <c r="O10527" s="1">
        <v>9.4294203999999996E-8</v>
      </c>
      <c r="P10527" s="1">
        <v>1.8078479999999999E-9</v>
      </c>
      <c r="Q10527" s="1">
        <v>9.1822532200001496E-10</v>
      </c>
      <c r="R10527" s="1">
        <v>3.65</v>
      </c>
      <c r="S10527" s="1">
        <v>3.65</v>
      </c>
      <c r="T10527" s="1">
        <v>0.01</v>
      </c>
      <c r="U10527" s="1">
        <v>182.5</v>
      </c>
      <c r="V10527" s="1">
        <f t="shared" si="657"/>
        <v>0.31119990347014453</v>
      </c>
      <c r="W10527" s="1">
        <f t="shared" si="658"/>
        <v>2.2915776831516799</v>
      </c>
      <c r="X10527" s="1">
        <f t="shared" si="659"/>
        <v>365</v>
      </c>
    </row>
    <row r="10528" spans="1:24" hidden="1" x14ac:dyDescent="0.3">
      <c r="A10528" s="18" t="str">
        <f t="shared" si="656"/>
        <v>OFF - Military - Light_2006_50</v>
      </c>
      <c r="B10528" s="1" t="s">
        <v>40</v>
      </c>
      <c r="C10528" s="1">
        <v>2020</v>
      </c>
      <c r="D10528" s="1" t="s">
        <v>191</v>
      </c>
      <c r="E10528" s="1">
        <v>2006</v>
      </c>
      <c r="F10528" s="1">
        <v>50</v>
      </c>
      <c r="G10528" s="1" t="s">
        <v>5</v>
      </c>
      <c r="H10528" s="1">
        <v>1.10925902777777E-7</v>
      </c>
      <c r="I10528" s="1">
        <v>1.3201099173553699E-7</v>
      </c>
      <c r="J10528" s="1">
        <v>1.5973329999999999E-7</v>
      </c>
      <c r="K10528" s="1">
        <v>1.139875E-6</v>
      </c>
      <c r="L10528" s="1">
        <v>1.3808739999999999E-6</v>
      </c>
      <c r="M10528" s="1">
        <v>1.5553210000000001E-4</v>
      </c>
      <c r="N10528" s="1">
        <v>1.0342900000000001E-7</v>
      </c>
      <c r="O10528" s="1">
        <v>9.5154679999999998E-8</v>
      </c>
      <c r="P10528" s="1">
        <v>2.0106409999999999E-9</v>
      </c>
      <c r="Q10528" s="1">
        <v>9.1822532200001496E-10</v>
      </c>
      <c r="R10528" s="1">
        <v>3.65</v>
      </c>
      <c r="S10528" s="1">
        <v>3.65</v>
      </c>
      <c r="T10528" s="1">
        <v>0.01</v>
      </c>
      <c r="U10528" s="1">
        <v>182.5</v>
      </c>
      <c r="V10528" s="1">
        <f t="shared" si="657"/>
        <v>0.23951671442949055</v>
      </c>
      <c r="W10528" s="1">
        <f t="shared" si="658"/>
        <v>2.50541564132552</v>
      </c>
      <c r="X10528" s="1">
        <f t="shared" si="659"/>
        <v>365</v>
      </c>
    </row>
    <row r="10529" spans="1:24" hidden="1" x14ac:dyDescent="0.3">
      <c r="A10529" s="18" t="str">
        <f t="shared" si="656"/>
        <v>OFF - Military - Light_2007_50</v>
      </c>
      <c r="B10529" s="1" t="s">
        <v>40</v>
      </c>
      <c r="C10529" s="1">
        <v>2020</v>
      </c>
      <c r="D10529" s="1" t="s">
        <v>191</v>
      </c>
      <c r="E10529" s="1">
        <v>2007</v>
      </c>
      <c r="F10529" s="1">
        <v>50</v>
      </c>
      <c r="G10529" s="1" t="s">
        <v>5</v>
      </c>
      <c r="H10529" s="1">
        <v>1.14094375E-7</v>
      </c>
      <c r="I10529" s="1">
        <v>1.3578173553719E-7</v>
      </c>
      <c r="J10529" s="1">
        <v>1.6429590000000001E-7</v>
      </c>
      <c r="K10529" s="1">
        <v>1.187972E-6</v>
      </c>
      <c r="L10529" s="1">
        <v>1.4616980000000001E-6</v>
      </c>
      <c r="M10529" s="1">
        <v>1.6555279999999999E-4</v>
      </c>
      <c r="N10529" s="1">
        <v>1.081911E-7</v>
      </c>
      <c r="O10529" s="1">
        <v>9.9535812000000005E-8</v>
      </c>
      <c r="P10529" s="1">
        <v>2.1401849999999999E-9</v>
      </c>
      <c r="Q10529" s="1">
        <v>1.8364506440000299E-9</v>
      </c>
      <c r="R10529" s="1">
        <v>7.3</v>
      </c>
      <c r="S10529" s="1">
        <v>3.65</v>
      </c>
      <c r="T10529" s="1">
        <v>0.01</v>
      </c>
      <c r="U10529" s="1">
        <v>182.5</v>
      </c>
      <c r="V10529" s="1">
        <f t="shared" si="657"/>
        <v>0.24635823690010894</v>
      </c>
      <c r="W10529" s="1">
        <f t="shared" si="658"/>
        <v>2.6520602401770401</v>
      </c>
      <c r="X10529" s="1">
        <f t="shared" si="659"/>
        <v>365</v>
      </c>
    </row>
    <row r="10530" spans="1:24" hidden="1" x14ac:dyDescent="0.3">
      <c r="A10530" s="18" t="str">
        <f t="shared" si="656"/>
        <v>OFF - Military - Light_2008_50</v>
      </c>
      <c r="B10530" s="1" t="s">
        <v>40</v>
      </c>
      <c r="C10530" s="1">
        <v>2020</v>
      </c>
      <c r="D10530" s="1" t="s">
        <v>191</v>
      </c>
      <c r="E10530" s="1">
        <v>2008</v>
      </c>
      <c r="F10530" s="1">
        <v>50</v>
      </c>
      <c r="G10530" s="1" t="s">
        <v>5</v>
      </c>
      <c r="H10530" s="1">
        <v>6.4392548611111098E-8</v>
      </c>
      <c r="I10530" s="1">
        <v>7.6632454545454503E-8</v>
      </c>
      <c r="J10530" s="1">
        <v>9.2725270000000005E-8</v>
      </c>
      <c r="K10530" s="1">
        <v>1.1432529999999999E-6</v>
      </c>
      <c r="L10530" s="1">
        <v>1.4816520000000001E-6</v>
      </c>
      <c r="M10530" s="1">
        <v>1.7113870000000001E-4</v>
      </c>
      <c r="N10530" s="1">
        <v>4.9820840000000002E-8</v>
      </c>
      <c r="O10530" s="1">
        <v>4.5835172800000002E-8</v>
      </c>
      <c r="P10530" s="1">
        <v>2.2123959999999999E-9</v>
      </c>
      <c r="Q10530" s="1">
        <v>1.8364506440000299E-9</v>
      </c>
      <c r="R10530" s="1">
        <v>7.3</v>
      </c>
      <c r="S10530" s="1">
        <v>3.65</v>
      </c>
      <c r="T10530" s="1">
        <v>0.01</v>
      </c>
      <c r="U10530" s="1">
        <v>182.5</v>
      </c>
      <c r="V10530" s="1">
        <f t="shared" si="657"/>
        <v>0.13903958670475991</v>
      </c>
      <c r="W10530" s="1">
        <f t="shared" si="658"/>
        <v>2.6882641687809601</v>
      </c>
      <c r="X10530" s="1">
        <f t="shared" si="659"/>
        <v>365</v>
      </c>
    </row>
    <row r="10531" spans="1:24" hidden="1" x14ac:dyDescent="0.3">
      <c r="A10531" s="18" t="str">
        <f t="shared" si="656"/>
        <v>OFF - Military - Light_2009_50</v>
      </c>
      <c r="B10531" s="1" t="s">
        <v>40</v>
      </c>
      <c r="C10531" s="1">
        <v>2020</v>
      </c>
      <c r="D10531" s="1" t="s">
        <v>191</v>
      </c>
      <c r="E10531" s="1">
        <v>2009</v>
      </c>
      <c r="F10531" s="1">
        <v>50</v>
      </c>
      <c r="G10531" s="1" t="s">
        <v>5</v>
      </c>
      <c r="H10531" s="1">
        <v>6.2763722222222193E-8</v>
      </c>
      <c r="I10531" s="1">
        <v>7.4694016528925593E-8</v>
      </c>
      <c r="J10531" s="1">
        <v>9.0379759999999996E-8</v>
      </c>
      <c r="K10531" s="1">
        <v>1.143639E-6</v>
      </c>
      <c r="L10531" s="1">
        <v>1.5064399999999999E-6</v>
      </c>
      <c r="M10531" s="1">
        <v>1.7501339999999999E-4</v>
      </c>
      <c r="N10531" s="1">
        <v>5.0061900000000003E-8</v>
      </c>
      <c r="O10531" s="1">
        <v>4.6056947999999997E-8</v>
      </c>
      <c r="P10531" s="1">
        <v>2.262487E-9</v>
      </c>
      <c r="Q10531" s="1">
        <v>1.8364506440000299E-9</v>
      </c>
      <c r="R10531" s="1">
        <v>7.3</v>
      </c>
      <c r="S10531" s="1">
        <v>3.65</v>
      </c>
      <c r="T10531" s="1">
        <v>0.01</v>
      </c>
      <c r="U10531" s="1">
        <v>182.5</v>
      </c>
      <c r="V10531" s="1">
        <f t="shared" si="657"/>
        <v>0.13552254392869814</v>
      </c>
      <c r="W10531" s="1">
        <f t="shared" si="658"/>
        <v>2.7332387594511998</v>
      </c>
      <c r="X10531" s="1">
        <f t="shared" si="659"/>
        <v>365</v>
      </c>
    </row>
    <row r="10532" spans="1:24" hidden="1" x14ac:dyDescent="0.3">
      <c r="A10532" s="18" t="str">
        <f t="shared" si="656"/>
        <v>OFF - Military - Light_2010_50</v>
      </c>
      <c r="B10532" s="1" t="s">
        <v>40</v>
      </c>
      <c r="C10532" s="1">
        <v>2020</v>
      </c>
      <c r="D10532" s="1" t="s">
        <v>191</v>
      </c>
      <c r="E10532" s="1">
        <v>2010</v>
      </c>
      <c r="F10532" s="1">
        <v>50</v>
      </c>
      <c r="G10532" s="1" t="s">
        <v>5</v>
      </c>
      <c r="H10532" s="1">
        <v>6.1725194444444402E-8</v>
      </c>
      <c r="I10532" s="1">
        <v>7.34580826446281E-8</v>
      </c>
      <c r="J10532" s="1">
        <v>8.888428E-8</v>
      </c>
      <c r="K10532" s="1">
        <v>1.1565160000000001E-6</v>
      </c>
      <c r="L10532" s="1">
        <v>1.5490839999999999E-6</v>
      </c>
      <c r="M10532" s="1">
        <v>1.8102020000000001E-4</v>
      </c>
      <c r="N10532" s="1">
        <v>5.0862750000000003E-8</v>
      </c>
      <c r="O10532" s="1">
        <v>4.6793730000000002E-8</v>
      </c>
      <c r="P10532" s="1">
        <v>2.3401389999999998E-9</v>
      </c>
      <c r="Q10532" s="1">
        <v>1.8364506440000299E-9</v>
      </c>
      <c r="R10532" s="1">
        <v>7.3</v>
      </c>
      <c r="S10532" s="1">
        <v>3.65</v>
      </c>
      <c r="T10532" s="1">
        <v>0.01</v>
      </c>
      <c r="U10532" s="1">
        <v>182.5</v>
      </c>
      <c r="V10532" s="1">
        <f t="shared" si="657"/>
        <v>0.13328010320973091</v>
      </c>
      <c r="W10532" s="1">
        <f t="shared" si="658"/>
        <v>2.8106107315563196</v>
      </c>
      <c r="X10532" s="1">
        <f t="shared" si="659"/>
        <v>365</v>
      </c>
    </row>
    <row r="10533" spans="1:24" hidden="1" x14ac:dyDescent="0.3">
      <c r="A10533" s="18" t="str">
        <f t="shared" si="656"/>
        <v>OFF - Military - Light_2011_50</v>
      </c>
      <c r="B10533" s="1" t="s">
        <v>40</v>
      </c>
      <c r="C10533" s="1">
        <v>2020</v>
      </c>
      <c r="D10533" s="1" t="s">
        <v>191</v>
      </c>
      <c r="E10533" s="1">
        <v>2011</v>
      </c>
      <c r="F10533" s="1">
        <v>50</v>
      </c>
      <c r="G10533" s="1" t="s">
        <v>5</v>
      </c>
      <c r="H10533" s="1">
        <v>5.9781826388888896E-8</v>
      </c>
      <c r="I10533" s="1">
        <v>7.1145314049586705E-8</v>
      </c>
      <c r="J10533" s="1">
        <v>8.6085829999999999E-8</v>
      </c>
      <c r="K10533" s="1">
        <v>1.154264E-6</v>
      </c>
      <c r="L10533" s="1">
        <v>1.5728959999999999E-6</v>
      </c>
      <c r="M10533" s="1">
        <v>1.8488390000000001E-4</v>
      </c>
      <c r="N10533" s="1">
        <v>5.4327159999999999E-8</v>
      </c>
      <c r="O10533" s="1">
        <v>4.9980987199999999E-8</v>
      </c>
      <c r="P10533" s="1">
        <v>2.3900869999999998E-9</v>
      </c>
      <c r="Q10533" s="1">
        <v>1.8364506440000299E-9</v>
      </c>
      <c r="R10533" s="1">
        <v>7.3</v>
      </c>
      <c r="S10533" s="1">
        <v>3.65</v>
      </c>
      <c r="T10533" s="1">
        <v>0.01</v>
      </c>
      <c r="U10533" s="1">
        <v>182.5</v>
      </c>
      <c r="V10533" s="1">
        <f t="shared" si="657"/>
        <v>0.12908388645658533</v>
      </c>
      <c r="W10533" s="1">
        <f t="shared" si="658"/>
        <v>2.8538144976140796</v>
      </c>
      <c r="X10533" s="1">
        <f t="shared" si="659"/>
        <v>365</v>
      </c>
    </row>
    <row r="10534" spans="1:24" hidden="1" x14ac:dyDescent="0.3">
      <c r="A10534" s="18" t="str">
        <f t="shared" si="656"/>
        <v>OFF - Military - Light_2012_50</v>
      </c>
      <c r="B10534" s="1" t="s">
        <v>40</v>
      </c>
      <c r="C10534" s="1">
        <v>2020</v>
      </c>
      <c r="D10534" s="1" t="s">
        <v>191</v>
      </c>
      <c r="E10534" s="1">
        <v>2012</v>
      </c>
      <c r="F10534" s="1">
        <v>50</v>
      </c>
      <c r="G10534" s="1" t="s">
        <v>5</v>
      </c>
      <c r="H10534" s="1">
        <v>5.7568909722222197E-8</v>
      </c>
      <c r="I10534" s="1">
        <v>6.8511760330578498E-8</v>
      </c>
      <c r="J10534" s="1">
        <v>8.2899229999999994E-8</v>
      </c>
      <c r="K10534" s="1">
        <v>1.148227E-6</v>
      </c>
      <c r="L10534" s="1">
        <v>1.5926340000000001E-6</v>
      </c>
      <c r="M10534" s="1">
        <v>1.8831159999999999E-4</v>
      </c>
      <c r="N10534" s="1">
        <v>5.431805E-8</v>
      </c>
      <c r="O10534" s="1">
        <v>4.9972606E-8</v>
      </c>
      <c r="P10534" s="1">
        <v>2.4344000000000002E-9</v>
      </c>
      <c r="Q10534" s="1">
        <v>1.8364506440000299E-9</v>
      </c>
      <c r="R10534" s="1">
        <v>7.3</v>
      </c>
      <c r="S10534" s="1">
        <v>3.65</v>
      </c>
      <c r="T10534" s="1">
        <v>0.01</v>
      </c>
      <c r="U10534" s="1">
        <v>182.5</v>
      </c>
      <c r="V10534" s="1">
        <f t="shared" si="657"/>
        <v>0.12430564696487634</v>
      </c>
      <c r="W10534" s="1">
        <f t="shared" si="658"/>
        <v>2.8896265224103201</v>
      </c>
      <c r="X10534" s="1">
        <f t="shared" si="659"/>
        <v>365</v>
      </c>
    </row>
    <row r="10535" spans="1:24" hidden="1" x14ac:dyDescent="0.3">
      <c r="A10535" s="18" t="str">
        <f t="shared" si="656"/>
        <v>OFF - Military - Light_2013_50</v>
      </c>
      <c r="B10535" s="1" t="s">
        <v>40</v>
      </c>
      <c r="C10535" s="1">
        <v>2020</v>
      </c>
      <c r="D10535" s="1" t="s">
        <v>191</v>
      </c>
      <c r="E10535" s="1">
        <v>2013</v>
      </c>
      <c r="F10535" s="1">
        <v>50</v>
      </c>
      <c r="G10535" s="1" t="s">
        <v>5</v>
      </c>
      <c r="H10535" s="1">
        <v>5.5360326388888799E-8</v>
      </c>
      <c r="I10535" s="1">
        <v>6.5883363636363599E-8</v>
      </c>
      <c r="J10535" s="1">
        <v>7.9718870000000006E-8</v>
      </c>
      <c r="K10535" s="1">
        <v>1.14378E-6</v>
      </c>
      <c r="L10535" s="1">
        <v>9.7582149999999989E-7</v>
      </c>
      <c r="M10535" s="1">
        <v>1.9217419999999999E-4</v>
      </c>
      <c r="N10535" s="1">
        <v>3.7108449999999999E-9</v>
      </c>
      <c r="O10535" s="1">
        <v>3.4139773999999998E-9</v>
      </c>
      <c r="P10535" s="1">
        <v>2.484333E-9</v>
      </c>
      <c r="Q10535" s="1">
        <v>1.8364506440000299E-9</v>
      </c>
      <c r="R10535" s="1">
        <v>7.3</v>
      </c>
      <c r="S10535" s="1">
        <v>3.65</v>
      </c>
      <c r="T10535" s="1">
        <v>0.01</v>
      </c>
      <c r="U10535" s="1">
        <v>182.5</v>
      </c>
      <c r="V10535" s="1">
        <f t="shared" si="657"/>
        <v>0.11953676422155993</v>
      </c>
      <c r="W10535" s="1">
        <f t="shared" si="658"/>
        <v>1.7705007475278198</v>
      </c>
      <c r="X10535" s="1">
        <f t="shared" si="659"/>
        <v>365</v>
      </c>
    </row>
    <row r="10536" spans="1:24" hidden="1" x14ac:dyDescent="0.3">
      <c r="A10536" s="18" t="str">
        <f t="shared" si="656"/>
        <v>OFF - Military - Light_2014_50</v>
      </c>
      <c r="B10536" s="1" t="s">
        <v>40</v>
      </c>
      <c r="C10536" s="1">
        <v>2020</v>
      </c>
      <c r="D10536" s="1" t="s">
        <v>191</v>
      </c>
      <c r="E10536" s="1">
        <v>2014</v>
      </c>
      <c r="F10536" s="1">
        <v>50</v>
      </c>
      <c r="G10536" s="1" t="s">
        <v>5</v>
      </c>
      <c r="H10536" s="1">
        <v>5.3131062500000003E-8</v>
      </c>
      <c r="I10536" s="1">
        <v>6.3230355371900796E-8</v>
      </c>
      <c r="J10536" s="1">
        <v>7.650873E-8</v>
      </c>
      <c r="K10536" s="1">
        <v>1.140688E-6</v>
      </c>
      <c r="L10536" s="1">
        <v>9.9170589999999998E-7</v>
      </c>
      <c r="M10536" s="1">
        <v>1.9646409999999999E-4</v>
      </c>
      <c r="N10536" s="1">
        <v>3.687648E-9</v>
      </c>
      <c r="O10536" s="1">
        <v>3.3926361599999998E-9</v>
      </c>
      <c r="P10536" s="1">
        <v>2.5397909999999999E-9</v>
      </c>
      <c r="Q10536" s="1">
        <v>1.8364506440000299E-9</v>
      </c>
      <c r="R10536" s="1">
        <v>7.3</v>
      </c>
      <c r="S10536" s="1">
        <v>3.65</v>
      </c>
      <c r="T10536" s="1">
        <v>0.01</v>
      </c>
      <c r="U10536" s="1">
        <v>182.5</v>
      </c>
      <c r="V10536" s="1">
        <f t="shared" si="657"/>
        <v>0.11472322699633085</v>
      </c>
      <c r="W10536" s="1">
        <f t="shared" si="658"/>
        <v>1.7993209180959322</v>
      </c>
      <c r="X10536" s="1">
        <f t="shared" si="659"/>
        <v>365</v>
      </c>
    </row>
    <row r="10537" spans="1:24" hidden="1" x14ac:dyDescent="0.3">
      <c r="A10537" s="18" t="str">
        <f t="shared" si="656"/>
        <v>OFF - Military - Light_2015_50</v>
      </c>
      <c r="B10537" s="1" t="s">
        <v>40</v>
      </c>
      <c r="C10537" s="1">
        <v>2020</v>
      </c>
      <c r="D10537" s="1" t="s">
        <v>191</v>
      </c>
      <c r="E10537" s="1">
        <v>2015</v>
      </c>
      <c r="F10537" s="1">
        <v>50</v>
      </c>
      <c r="G10537" s="1" t="s">
        <v>5</v>
      </c>
      <c r="H10537" s="1">
        <v>5.0533493055555503E-8</v>
      </c>
      <c r="I10537" s="1">
        <v>6.0139033057851206E-8</v>
      </c>
      <c r="J10537" s="1">
        <v>7.2768229999999994E-8</v>
      </c>
      <c r="K10537" s="1">
        <v>1.131488E-6</v>
      </c>
      <c r="L10537" s="1">
        <v>1.003025E-6</v>
      </c>
      <c r="M10537" s="1">
        <v>1.998957E-4</v>
      </c>
      <c r="N10537" s="1">
        <v>3.6441720000000001E-9</v>
      </c>
      <c r="O10537" s="1">
        <v>3.3526382400000001E-9</v>
      </c>
      <c r="P10537" s="1">
        <v>2.5841519999999998E-9</v>
      </c>
      <c r="Q10537" s="1">
        <v>1.8364506440000299E-9</v>
      </c>
      <c r="R10537" s="1">
        <v>7.3</v>
      </c>
      <c r="S10537" s="1">
        <v>3.65</v>
      </c>
      <c r="T10537" s="1">
        <v>0.01</v>
      </c>
      <c r="U10537" s="1">
        <v>182.5</v>
      </c>
      <c r="V10537" s="1">
        <f t="shared" si="657"/>
        <v>0.1091144261368763</v>
      </c>
      <c r="W10537" s="1">
        <f t="shared" si="658"/>
        <v>1.8198579476770003</v>
      </c>
      <c r="X10537" s="1">
        <f t="shared" si="659"/>
        <v>365</v>
      </c>
    </row>
    <row r="10538" spans="1:24" hidden="1" x14ac:dyDescent="0.3">
      <c r="A10538" s="18" t="str">
        <f t="shared" si="656"/>
        <v>OFF - Military - Light_2016_50</v>
      </c>
      <c r="B10538" s="1" t="s">
        <v>40</v>
      </c>
      <c r="C10538" s="1">
        <v>2020</v>
      </c>
      <c r="D10538" s="1" t="s">
        <v>191</v>
      </c>
      <c r="E10538" s="1">
        <v>2016</v>
      </c>
      <c r="F10538" s="1">
        <v>50</v>
      </c>
      <c r="G10538" s="1" t="s">
        <v>5</v>
      </c>
      <c r="H10538" s="1">
        <v>4.7663361111111103E-8</v>
      </c>
      <c r="I10538" s="1">
        <v>5.6723338842975202E-8</v>
      </c>
      <c r="J10538" s="1">
        <v>6.8635240000000003E-8</v>
      </c>
      <c r="K10538" s="1">
        <v>1.117734E-6</v>
      </c>
      <c r="L10538" s="1">
        <v>1.010925E-6</v>
      </c>
      <c r="M10538" s="1">
        <v>2.0268289999999999E-4</v>
      </c>
      <c r="N10538" s="1">
        <v>3.5855939999999999E-9</v>
      </c>
      <c r="O10538" s="1">
        <v>3.29874648E-9</v>
      </c>
      <c r="P10538" s="1">
        <v>2.6201849999999999E-9</v>
      </c>
      <c r="Q10538" s="1">
        <v>1.8364506440000299E-9</v>
      </c>
      <c r="R10538" s="1">
        <v>7.3</v>
      </c>
      <c r="S10538" s="1">
        <v>3.65</v>
      </c>
      <c r="T10538" s="1">
        <v>0.01</v>
      </c>
      <c r="U10538" s="1">
        <v>182.5</v>
      </c>
      <c r="V10538" s="1">
        <f t="shared" si="657"/>
        <v>0.10291709480039274</v>
      </c>
      <c r="W10538" s="1">
        <f t="shared" si="658"/>
        <v>1.834191466569</v>
      </c>
      <c r="X10538" s="1">
        <f t="shared" si="659"/>
        <v>365</v>
      </c>
    </row>
    <row r="10539" spans="1:24" hidden="1" x14ac:dyDescent="0.3">
      <c r="A10539" s="18" t="str">
        <f t="shared" si="656"/>
        <v>OFF - Military - Light_2017_50</v>
      </c>
      <c r="B10539" s="1" t="s">
        <v>40</v>
      </c>
      <c r="C10539" s="1">
        <v>2020</v>
      </c>
      <c r="D10539" s="1" t="s">
        <v>191</v>
      </c>
      <c r="E10539" s="1">
        <v>2017</v>
      </c>
      <c r="F10539" s="1">
        <v>50</v>
      </c>
      <c r="G10539" s="1" t="s">
        <v>5</v>
      </c>
      <c r="H10539" s="1">
        <v>4.4788909722222198E-8</v>
      </c>
      <c r="I10539" s="1">
        <v>5.3302504132231397E-8</v>
      </c>
      <c r="J10539" s="1">
        <v>6.449603E-8</v>
      </c>
      <c r="K10539" s="1">
        <v>1.105489E-6</v>
      </c>
      <c r="L10539" s="1">
        <v>1.0208E-6</v>
      </c>
      <c r="M10539" s="1">
        <v>2.0590229999999999E-4</v>
      </c>
      <c r="N10539" s="1">
        <v>3.5314189999999999E-9</v>
      </c>
      <c r="O10539" s="1">
        <v>3.2489054799999998E-9</v>
      </c>
      <c r="P10539" s="1">
        <v>2.6618030000000002E-9</v>
      </c>
      <c r="Q10539" s="1">
        <v>1.8364506440000299E-9</v>
      </c>
      <c r="R10539" s="1">
        <v>7.3</v>
      </c>
      <c r="S10539" s="1">
        <v>3.65</v>
      </c>
      <c r="T10539" s="1">
        <v>0.01</v>
      </c>
      <c r="U10539" s="1">
        <v>182.5</v>
      </c>
      <c r="V10539" s="1">
        <f t="shared" si="657"/>
        <v>9.6710436705094549E-2</v>
      </c>
      <c r="W10539" s="1">
        <f t="shared" si="658"/>
        <v>1.852108365184</v>
      </c>
      <c r="X10539" s="1">
        <f t="shared" si="659"/>
        <v>365</v>
      </c>
    </row>
    <row r="10540" spans="1:24" hidden="1" x14ac:dyDescent="0.3">
      <c r="A10540" s="18" t="str">
        <f t="shared" si="656"/>
        <v>OFF - Military - Light_2018_50</v>
      </c>
      <c r="B10540" s="1" t="s">
        <v>40</v>
      </c>
      <c r="C10540" s="1">
        <v>2020</v>
      </c>
      <c r="D10540" s="1" t="s">
        <v>191</v>
      </c>
      <c r="E10540" s="1">
        <v>2018</v>
      </c>
      <c r="F10540" s="1">
        <v>50</v>
      </c>
      <c r="G10540" s="1" t="s">
        <v>5</v>
      </c>
      <c r="H10540" s="1">
        <v>4.1671097222222201E-8</v>
      </c>
      <c r="I10540" s="1">
        <v>4.9592049586776798E-8</v>
      </c>
      <c r="J10540" s="1">
        <v>6.0006380000000003E-8</v>
      </c>
      <c r="K10540" s="1">
        <v>1.088913E-6</v>
      </c>
      <c r="L10540" s="1">
        <v>1.027282E-6</v>
      </c>
      <c r="M10540" s="1">
        <v>2.0847239999999999E-4</v>
      </c>
      <c r="N10540" s="1">
        <v>3.4629820000000002E-9</v>
      </c>
      <c r="O10540" s="1">
        <v>3.1859434399999999E-9</v>
      </c>
      <c r="P10540" s="1">
        <v>2.6950280000000001E-9</v>
      </c>
      <c r="Q10540" s="1">
        <v>1.8364506440000299E-9</v>
      </c>
      <c r="R10540" s="1">
        <v>7.3</v>
      </c>
      <c r="S10540" s="1">
        <v>3.65</v>
      </c>
      <c r="T10540" s="1">
        <v>0.01</v>
      </c>
      <c r="U10540" s="1">
        <v>182.5</v>
      </c>
      <c r="V10540" s="1">
        <f t="shared" si="657"/>
        <v>8.9978301220894452E-2</v>
      </c>
      <c r="W10540" s="1">
        <f t="shared" si="658"/>
        <v>1.86386910815336</v>
      </c>
      <c r="X10540" s="1">
        <f t="shared" si="659"/>
        <v>365</v>
      </c>
    </row>
    <row r="10541" spans="1:24" hidden="1" x14ac:dyDescent="0.3">
      <c r="A10541" s="18" t="str">
        <f t="shared" si="656"/>
        <v>OFF - Military - Light_2019_50</v>
      </c>
      <c r="B10541" s="1" t="s">
        <v>40</v>
      </c>
      <c r="C10541" s="1">
        <v>2020</v>
      </c>
      <c r="D10541" s="1" t="s">
        <v>191</v>
      </c>
      <c r="E10541" s="1">
        <v>2019</v>
      </c>
      <c r="F10541" s="1">
        <v>50</v>
      </c>
      <c r="G10541" s="1" t="s">
        <v>5</v>
      </c>
      <c r="H10541" s="1">
        <v>3.8503041666666599E-8</v>
      </c>
      <c r="I10541" s="1">
        <v>4.5821801652892497E-8</v>
      </c>
      <c r="J10541" s="1">
        <v>5.5444379999999999E-8</v>
      </c>
      <c r="K10541" s="1">
        <v>1.0727149999999999E-6</v>
      </c>
      <c r="L10541" s="1">
        <v>1.0346959999999999E-6</v>
      </c>
      <c r="M10541" s="1">
        <v>2.112642E-4</v>
      </c>
      <c r="N10541" s="1">
        <v>3.395335E-9</v>
      </c>
      <c r="O10541" s="1">
        <v>3.1237082E-9</v>
      </c>
      <c r="P10541" s="1">
        <v>2.7311190000000001E-9</v>
      </c>
      <c r="Q10541" s="1">
        <v>1.8364506440000299E-9</v>
      </c>
      <c r="R10541" s="1">
        <v>7.3</v>
      </c>
      <c r="S10541" s="1">
        <v>3.65</v>
      </c>
      <c r="T10541" s="1">
        <v>0.01</v>
      </c>
      <c r="U10541" s="1">
        <v>182.5</v>
      </c>
      <c r="V10541" s="1">
        <f t="shared" si="657"/>
        <v>8.3137678437621695E-2</v>
      </c>
      <c r="W10541" s="1">
        <f t="shared" si="658"/>
        <v>1.8773208434780799</v>
      </c>
      <c r="X10541" s="1">
        <f t="shared" si="659"/>
        <v>365</v>
      </c>
    </row>
    <row r="10542" spans="1:24" hidden="1" x14ac:dyDescent="0.3">
      <c r="A10542" s="18" t="str">
        <f t="shared" si="656"/>
        <v>OFF - Military - Light_2020_50</v>
      </c>
      <c r="B10542" s="1" t="s">
        <v>40</v>
      </c>
      <c r="C10542" s="1">
        <v>2020</v>
      </c>
      <c r="D10542" s="1" t="s">
        <v>191</v>
      </c>
      <c r="E10542" s="1">
        <v>2020</v>
      </c>
      <c r="F10542" s="1">
        <v>50</v>
      </c>
      <c r="G10542" s="1" t="s">
        <v>5</v>
      </c>
      <c r="H10542" s="1">
        <v>3.51302916666666E-8</v>
      </c>
      <c r="I10542" s="1">
        <v>4.1807950413223101E-8</v>
      </c>
      <c r="J10542" s="1">
        <v>5.0587620000000001E-8</v>
      </c>
      <c r="K10542" s="1">
        <v>1.052521E-6</v>
      </c>
      <c r="L10542" s="1">
        <v>1.0388009999999999E-6</v>
      </c>
      <c r="M10542" s="1">
        <v>2.134107E-4</v>
      </c>
      <c r="N10542" s="1">
        <v>3.3146520000000001E-9</v>
      </c>
      <c r="O10542" s="1">
        <v>3.0494798399999998E-9</v>
      </c>
      <c r="P10542" s="1">
        <v>2.7588680000000002E-9</v>
      </c>
      <c r="Q10542" s="1">
        <v>1.8364506440000299E-9</v>
      </c>
      <c r="R10542" s="1">
        <v>7.3</v>
      </c>
      <c r="S10542" s="1">
        <v>3.65</v>
      </c>
      <c r="T10542" s="1">
        <v>0.01</v>
      </c>
      <c r="U10542" s="1">
        <v>182.5</v>
      </c>
      <c r="V10542" s="1">
        <f t="shared" si="657"/>
        <v>7.5855069251105384E-2</v>
      </c>
      <c r="W10542" s="1">
        <f t="shared" si="658"/>
        <v>1.8847688301934797</v>
      </c>
      <c r="X10542" s="1">
        <f t="shared" si="659"/>
        <v>365</v>
      </c>
    </row>
    <row r="10543" spans="1:24" hidden="1" x14ac:dyDescent="0.3">
      <c r="A10543" s="18" t="str">
        <f t="shared" si="656"/>
        <v>OFF - Military - Other tactical support equipment_1989_50</v>
      </c>
      <c r="B10543" s="1" t="s">
        <v>40</v>
      </c>
      <c r="C10543" s="1">
        <v>2020</v>
      </c>
      <c r="D10543" s="1" t="s">
        <v>192</v>
      </c>
      <c r="E10543" s="1">
        <v>1989</v>
      </c>
      <c r="F10543" s="1">
        <v>50</v>
      </c>
      <c r="G10543" s="1" t="s">
        <v>5</v>
      </c>
      <c r="H10543" s="1">
        <v>1.2634604166666599E-9</v>
      </c>
      <c r="I10543" s="1">
        <v>1.5036223140495799E-9</v>
      </c>
      <c r="J10543" s="1">
        <v>1.8193829999999999E-9</v>
      </c>
      <c r="K10543" s="1">
        <v>3.745678E-9</v>
      </c>
      <c r="L10543" s="1">
        <v>2.7722399999999999E-9</v>
      </c>
      <c r="M10543" s="1">
        <v>2.1447979999999999E-7</v>
      </c>
      <c r="N10543" s="1">
        <v>3.6016480000000001E-10</v>
      </c>
      <c r="O10543" s="1">
        <v>3.31351616E-10</v>
      </c>
      <c r="P10543" s="1">
        <v>2.772688E-12</v>
      </c>
      <c r="Q10543" s="1">
        <v>0</v>
      </c>
      <c r="R10543" s="1">
        <v>0</v>
      </c>
      <c r="S10543" s="1">
        <v>0</v>
      </c>
      <c r="T10543" s="1">
        <v>0</v>
      </c>
      <c r="U10543" s="1">
        <v>0</v>
      </c>
      <c r="V10543" s="1">
        <f t="shared" si="657"/>
        <v>0</v>
      </c>
      <c r="W10543" s="1">
        <f t="shared" si="658"/>
        <v>0</v>
      </c>
      <c r="X10543" s="1" t="e">
        <f t="shared" si="659"/>
        <v>#DIV/0!</v>
      </c>
    </row>
    <row r="10544" spans="1:24" hidden="1" x14ac:dyDescent="0.3">
      <c r="A10544" s="18" t="str">
        <f t="shared" si="656"/>
        <v>OFF - Military - Other tactical support equipment_1989_100</v>
      </c>
      <c r="B10544" s="1" t="s">
        <v>40</v>
      </c>
      <c r="C10544" s="1">
        <v>2020</v>
      </c>
      <c r="D10544" s="1" t="s">
        <v>192</v>
      </c>
      <c r="E10544" s="1">
        <v>1989</v>
      </c>
      <c r="F10544" s="1">
        <v>100</v>
      </c>
      <c r="G10544" s="1" t="s">
        <v>5</v>
      </c>
      <c r="H10544" s="1">
        <v>1.1393305555555499E-8</v>
      </c>
      <c r="I10544" s="1">
        <v>1.35589752066115E-8</v>
      </c>
      <c r="J10544" s="1">
        <v>1.640636E-8</v>
      </c>
      <c r="K10544" s="1">
        <v>4.1751400000000003E-8</v>
      </c>
      <c r="L10544" s="1">
        <v>9.4844880000000001E-8</v>
      </c>
      <c r="M10544" s="1">
        <v>5.4220480000000004E-6</v>
      </c>
      <c r="N10544" s="1">
        <v>8.0503770000000004E-9</v>
      </c>
      <c r="O10544" s="1">
        <v>7.4063468400000002E-9</v>
      </c>
      <c r="P10544" s="1">
        <v>6.3603409999999996E-11</v>
      </c>
      <c r="Q10544" s="1">
        <v>0</v>
      </c>
      <c r="R10544" s="1">
        <v>0</v>
      </c>
      <c r="S10544" s="1">
        <v>0</v>
      </c>
      <c r="T10544" s="1">
        <v>0</v>
      </c>
      <c r="U10544" s="1">
        <v>0</v>
      </c>
      <c r="V10544" s="1">
        <f t="shared" si="657"/>
        <v>0</v>
      </c>
      <c r="W10544" s="1">
        <f t="shared" si="658"/>
        <v>0</v>
      </c>
      <c r="X10544" s="1" t="e">
        <f t="shared" si="659"/>
        <v>#DIV/0!</v>
      </c>
    </row>
    <row r="10545" spans="1:24" hidden="1" x14ac:dyDescent="0.3">
      <c r="A10545" s="18" t="str">
        <f t="shared" si="656"/>
        <v>OFF - Military - Other tactical support equipment_1989_175</v>
      </c>
      <c r="B10545" s="1" t="s">
        <v>40</v>
      </c>
      <c r="C10545" s="1">
        <v>2020</v>
      </c>
      <c r="D10545" s="1" t="s">
        <v>192</v>
      </c>
      <c r="E10545" s="1">
        <v>1989</v>
      </c>
      <c r="F10545" s="1">
        <v>175</v>
      </c>
      <c r="G10545" s="1" t="s">
        <v>5</v>
      </c>
      <c r="H10545" s="1">
        <v>1.466675E-8</v>
      </c>
      <c r="I10545" s="1">
        <v>1.7454644628099099E-8</v>
      </c>
      <c r="J10545" s="1">
        <v>2.1120119999999998E-8</v>
      </c>
      <c r="K10545" s="1">
        <v>6.0511160000000003E-8</v>
      </c>
      <c r="L10545" s="1">
        <v>1.659683E-7</v>
      </c>
      <c r="M10545" s="1">
        <v>1.015776E-5</v>
      </c>
      <c r="N10545" s="1">
        <v>8.3001449999999998E-9</v>
      </c>
      <c r="O10545" s="1">
        <v>7.6361333999999992E-9</v>
      </c>
      <c r="P10545" s="1">
        <v>1.142922E-10</v>
      </c>
      <c r="Q10545" s="1">
        <v>0</v>
      </c>
      <c r="R10545" s="1">
        <v>0</v>
      </c>
      <c r="S10545" s="1">
        <v>0</v>
      </c>
      <c r="T10545" s="1">
        <v>0</v>
      </c>
      <c r="U10545" s="1">
        <v>0</v>
      </c>
      <c r="V10545" s="1">
        <f t="shared" si="657"/>
        <v>0</v>
      </c>
      <c r="W10545" s="1">
        <f t="shared" si="658"/>
        <v>0</v>
      </c>
      <c r="X10545" s="1" t="e">
        <f t="shared" si="659"/>
        <v>#DIV/0!</v>
      </c>
    </row>
    <row r="10546" spans="1:24" hidden="1" x14ac:dyDescent="0.3">
      <c r="A10546" s="18" t="str">
        <f t="shared" si="656"/>
        <v>OFF - Military - Other tactical support equipment_1989_300</v>
      </c>
      <c r="B10546" s="1" t="s">
        <v>40</v>
      </c>
      <c r="C10546" s="1">
        <v>2020</v>
      </c>
      <c r="D10546" s="1" t="s">
        <v>192</v>
      </c>
      <c r="E10546" s="1">
        <v>1989</v>
      </c>
      <c r="F10546" s="1">
        <v>300</v>
      </c>
      <c r="G10546" s="1" t="s">
        <v>5</v>
      </c>
      <c r="H10546" s="1">
        <v>8.1013958333333302E-9</v>
      </c>
      <c r="I10546" s="1">
        <v>9.6413305785123901E-9</v>
      </c>
      <c r="J10546" s="1">
        <v>1.166601E-8</v>
      </c>
      <c r="K10546" s="1">
        <v>3.3424250000000002E-8</v>
      </c>
      <c r="L10546" s="1">
        <v>9.167513E-8</v>
      </c>
      <c r="M10546" s="1">
        <v>5.6107920000000003E-6</v>
      </c>
      <c r="N10546" s="1">
        <v>4.5847100000000004E-9</v>
      </c>
      <c r="O10546" s="1">
        <v>4.2179332000000003E-9</v>
      </c>
      <c r="P10546" s="1">
        <v>6.3131039999999999E-11</v>
      </c>
      <c r="Q10546" s="1">
        <v>0</v>
      </c>
      <c r="R10546" s="1">
        <v>0</v>
      </c>
      <c r="S10546" s="1">
        <v>0</v>
      </c>
      <c r="T10546" s="1">
        <v>0</v>
      </c>
      <c r="U10546" s="1">
        <v>0</v>
      </c>
      <c r="V10546" s="1">
        <f t="shared" si="657"/>
        <v>0</v>
      </c>
      <c r="W10546" s="1">
        <f t="shared" si="658"/>
        <v>0</v>
      </c>
      <c r="X10546" s="1" t="e">
        <f t="shared" si="659"/>
        <v>#DIV/0!</v>
      </c>
    </row>
    <row r="10547" spans="1:24" hidden="1" x14ac:dyDescent="0.3">
      <c r="A10547" s="18" t="str">
        <f t="shared" si="656"/>
        <v>OFF - Military - Other tactical support equipment_1989_600</v>
      </c>
      <c r="B10547" s="1" t="s">
        <v>40</v>
      </c>
      <c r="C10547" s="1">
        <v>2020</v>
      </c>
      <c r="D10547" s="1" t="s">
        <v>192</v>
      </c>
      <c r="E10547" s="1">
        <v>1989</v>
      </c>
      <c r="F10547" s="1">
        <v>600</v>
      </c>
      <c r="G10547" s="1" t="s">
        <v>5</v>
      </c>
      <c r="H10547" s="1">
        <v>3.0896826388888799E-9</v>
      </c>
      <c r="I10547" s="1">
        <v>3.67697768595041E-9</v>
      </c>
      <c r="J10547" s="1">
        <v>4.4491429999999999E-9</v>
      </c>
      <c r="K10547" s="1">
        <v>1.309858E-8</v>
      </c>
      <c r="L10547" s="1">
        <v>3.5918829999999998E-8</v>
      </c>
      <c r="M10547" s="1">
        <v>2.3163819999999999E-6</v>
      </c>
      <c r="N10547" s="1">
        <v>1.684288E-9</v>
      </c>
      <c r="O10547" s="1">
        <v>1.54954496E-9</v>
      </c>
      <c r="P10547" s="1">
        <v>2.2736050000000001E-11</v>
      </c>
      <c r="Q10547" s="1">
        <v>0</v>
      </c>
      <c r="R10547" s="1">
        <v>0</v>
      </c>
      <c r="S10547" s="1">
        <v>0</v>
      </c>
      <c r="T10547" s="1">
        <v>0</v>
      </c>
      <c r="U10547" s="1">
        <v>0</v>
      </c>
      <c r="V10547" s="1">
        <f t="shared" si="657"/>
        <v>0</v>
      </c>
      <c r="W10547" s="1">
        <f t="shared" si="658"/>
        <v>0</v>
      </c>
      <c r="X10547" s="1" t="e">
        <f t="shared" si="659"/>
        <v>#DIV/0!</v>
      </c>
    </row>
    <row r="10548" spans="1:24" hidden="1" x14ac:dyDescent="0.3">
      <c r="A10548" s="18" t="str">
        <f t="shared" si="656"/>
        <v>OFF - Military - Other tactical support equipment_1989_750</v>
      </c>
      <c r="B10548" s="1" t="s">
        <v>40</v>
      </c>
      <c r="C10548" s="1">
        <v>2020</v>
      </c>
      <c r="D10548" s="1" t="s">
        <v>192</v>
      </c>
      <c r="E10548" s="1">
        <v>1989</v>
      </c>
      <c r="F10548" s="1">
        <v>750</v>
      </c>
      <c r="G10548" s="1" t="s">
        <v>5</v>
      </c>
      <c r="H10548" s="1">
        <v>3.5817423611111102E-9</v>
      </c>
      <c r="I10548" s="1">
        <v>4.2625694214876004E-9</v>
      </c>
      <c r="J10548" s="1">
        <v>5.1577089999999996E-9</v>
      </c>
      <c r="K10548" s="1">
        <v>1.5184650000000001E-8</v>
      </c>
      <c r="L10548" s="1">
        <v>4.163923E-8</v>
      </c>
      <c r="M10548" s="1">
        <v>2.6852869999999998E-6</v>
      </c>
      <c r="N10548" s="1">
        <v>1.952526E-9</v>
      </c>
      <c r="O10548" s="1">
        <v>1.7963239199999999E-9</v>
      </c>
      <c r="P10548" s="1">
        <v>2.699982E-11</v>
      </c>
      <c r="Q10548" s="1">
        <v>0</v>
      </c>
      <c r="R10548" s="1">
        <v>0</v>
      </c>
      <c r="S10548" s="1">
        <v>0</v>
      </c>
      <c r="T10548" s="1">
        <v>0</v>
      </c>
      <c r="U10548" s="1">
        <v>0</v>
      </c>
      <c r="V10548" s="1">
        <f t="shared" si="657"/>
        <v>0</v>
      </c>
      <c r="W10548" s="1">
        <f t="shared" si="658"/>
        <v>0</v>
      </c>
      <c r="X10548" s="1" t="e">
        <f t="shared" si="659"/>
        <v>#DIV/0!</v>
      </c>
    </row>
    <row r="10549" spans="1:24" hidden="1" x14ac:dyDescent="0.3">
      <c r="A10549" s="18" t="str">
        <f t="shared" si="656"/>
        <v>OFF - Military - Other tactical support equipment_1990_50</v>
      </c>
      <c r="B10549" s="1" t="s">
        <v>40</v>
      </c>
      <c r="C10549" s="1">
        <v>2020</v>
      </c>
      <c r="D10549" s="1" t="s">
        <v>192</v>
      </c>
      <c r="E10549" s="1">
        <v>1990</v>
      </c>
      <c r="F10549" s="1">
        <v>50</v>
      </c>
      <c r="G10549" s="1" t="s">
        <v>5</v>
      </c>
      <c r="H10549" s="1">
        <v>3.7293180555555496E-9</v>
      </c>
      <c r="I10549" s="1">
        <v>4.4381966942148696E-9</v>
      </c>
      <c r="J10549" s="1">
        <v>5.3702180000000003E-9</v>
      </c>
      <c r="K10549" s="1">
        <v>1.107523E-8</v>
      </c>
      <c r="L10549" s="1">
        <v>8.2931859999999999E-9</v>
      </c>
      <c r="M10549" s="1">
        <v>6.4416320000000003E-7</v>
      </c>
      <c r="N10549" s="1">
        <v>1.067289E-9</v>
      </c>
      <c r="O10549" s="1">
        <v>9.8190588000000002E-10</v>
      </c>
      <c r="P10549" s="1">
        <v>8.327422E-12</v>
      </c>
      <c r="Q10549" s="1">
        <v>0</v>
      </c>
      <c r="R10549" s="1">
        <v>0</v>
      </c>
      <c r="S10549" s="1">
        <v>0</v>
      </c>
      <c r="T10549" s="1">
        <v>0</v>
      </c>
      <c r="U10549" s="1">
        <v>0</v>
      </c>
      <c r="V10549" s="1">
        <f t="shared" si="657"/>
        <v>0</v>
      </c>
      <c r="W10549" s="1">
        <f t="shared" si="658"/>
        <v>0</v>
      </c>
      <c r="X10549" s="1" t="e">
        <f t="shared" si="659"/>
        <v>#DIV/0!</v>
      </c>
    </row>
    <row r="10550" spans="1:24" hidden="1" x14ac:dyDescent="0.3">
      <c r="A10550" s="18" t="str">
        <f t="shared" si="656"/>
        <v>OFF - Military - Other tactical support equipment_1990_100</v>
      </c>
      <c r="B10550" s="1" t="s">
        <v>40</v>
      </c>
      <c r="C10550" s="1">
        <v>2020</v>
      </c>
      <c r="D10550" s="1" t="s">
        <v>192</v>
      </c>
      <c r="E10550" s="1">
        <v>1990</v>
      </c>
      <c r="F10550" s="1">
        <v>100</v>
      </c>
      <c r="G10550" s="1" t="s">
        <v>5</v>
      </c>
      <c r="H10550" s="1">
        <v>3.3889513888888797E-8</v>
      </c>
      <c r="I10550" s="1">
        <v>4.0331322314049498E-8</v>
      </c>
      <c r="J10550" s="1">
        <v>4.8800900000000003E-8</v>
      </c>
      <c r="K10550" s="1">
        <v>1.2460169999999999E-7</v>
      </c>
      <c r="L10550" s="1">
        <v>2.832398E-7</v>
      </c>
      <c r="M10550" s="1">
        <v>1.6284439999999999E-5</v>
      </c>
      <c r="N10550" s="1">
        <v>2.3867590000000001E-8</v>
      </c>
      <c r="O10550" s="1">
        <v>2.1958182799999999E-8</v>
      </c>
      <c r="P10550" s="1">
        <v>1.9102489999999999E-10</v>
      </c>
      <c r="Q10550" s="1">
        <v>0</v>
      </c>
      <c r="R10550" s="1">
        <v>0</v>
      </c>
      <c r="S10550" s="1">
        <v>0</v>
      </c>
      <c r="T10550" s="1">
        <v>0</v>
      </c>
      <c r="U10550" s="1">
        <v>0</v>
      </c>
      <c r="V10550" s="1">
        <f t="shared" si="657"/>
        <v>0</v>
      </c>
      <c r="W10550" s="1">
        <f t="shared" si="658"/>
        <v>0</v>
      </c>
      <c r="X10550" s="1" t="e">
        <f t="shared" si="659"/>
        <v>#DIV/0!</v>
      </c>
    </row>
    <row r="10551" spans="1:24" hidden="1" x14ac:dyDescent="0.3">
      <c r="A10551" s="18" t="str">
        <f t="shared" si="656"/>
        <v>OFF - Military - Other tactical support equipment_1990_175</v>
      </c>
      <c r="B10551" s="1" t="s">
        <v>40</v>
      </c>
      <c r="C10551" s="1">
        <v>2020</v>
      </c>
      <c r="D10551" s="1" t="s">
        <v>192</v>
      </c>
      <c r="E10551" s="1">
        <v>1990</v>
      </c>
      <c r="F10551" s="1">
        <v>175</v>
      </c>
      <c r="G10551" s="1" t="s">
        <v>5</v>
      </c>
      <c r="H10551" s="1">
        <v>4.3626020833333297E-8</v>
      </c>
      <c r="I10551" s="1">
        <v>5.1918570247933801E-8</v>
      </c>
      <c r="J10551" s="1">
        <v>6.2821470000000001E-8</v>
      </c>
      <c r="K10551" s="1">
        <v>1.8058779999999999E-7</v>
      </c>
      <c r="L10551" s="1">
        <v>4.9563449999999996E-7</v>
      </c>
      <c r="M10551" s="1">
        <v>3.050757E-5</v>
      </c>
      <c r="N10551" s="1">
        <v>2.4608419999999999E-8</v>
      </c>
      <c r="O10551" s="1">
        <v>2.2639746400000001E-8</v>
      </c>
      <c r="P10551" s="1">
        <v>3.4326249999999998E-10</v>
      </c>
      <c r="Q10551" s="1">
        <v>0</v>
      </c>
      <c r="R10551" s="1">
        <v>0</v>
      </c>
      <c r="S10551" s="1">
        <v>0</v>
      </c>
      <c r="T10551" s="1">
        <v>0</v>
      </c>
      <c r="U10551" s="1">
        <v>0</v>
      </c>
      <c r="V10551" s="1">
        <f t="shared" si="657"/>
        <v>0</v>
      </c>
      <c r="W10551" s="1">
        <f t="shared" si="658"/>
        <v>0</v>
      </c>
      <c r="X10551" s="1" t="e">
        <f t="shared" si="659"/>
        <v>#DIV/0!</v>
      </c>
    </row>
    <row r="10552" spans="1:24" hidden="1" x14ac:dyDescent="0.3">
      <c r="A10552" s="18" t="str">
        <f t="shared" si="656"/>
        <v>OFF - Military - Other tactical support equipment_1990_300</v>
      </c>
      <c r="B10552" s="1" t="s">
        <v>40</v>
      </c>
      <c r="C10552" s="1">
        <v>2020</v>
      </c>
      <c r="D10552" s="1" t="s">
        <v>192</v>
      </c>
      <c r="E10552" s="1">
        <v>1990</v>
      </c>
      <c r="F10552" s="1">
        <v>300</v>
      </c>
      <c r="G10552" s="1" t="s">
        <v>5</v>
      </c>
      <c r="H10552" s="1">
        <v>2.4097479166666601E-8</v>
      </c>
      <c r="I10552" s="1">
        <v>2.8677991735537101E-8</v>
      </c>
      <c r="J10552" s="1">
        <v>3.4700369999999999E-8</v>
      </c>
      <c r="K10552" s="1">
        <v>9.9750380000000005E-8</v>
      </c>
      <c r="L10552" s="1">
        <v>2.7377110000000002E-7</v>
      </c>
      <c r="M10552" s="1">
        <v>1.685131E-5</v>
      </c>
      <c r="N10552" s="1">
        <v>1.359282E-8</v>
      </c>
      <c r="O10552" s="1">
        <v>1.25053944E-8</v>
      </c>
      <c r="P10552" s="1">
        <v>1.896061E-10</v>
      </c>
      <c r="Q10552" s="1">
        <v>0</v>
      </c>
      <c r="R10552" s="1">
        <v>0</v>
      </c>
      <c r="S10552" s="1">
        <v>0</v>
      </c>
      <c r="T10552" s="1">
        <v>0</v>
      </c>
      <c r="U10552" s="1">
        <v>0</v>
      </c>
      <c r="V10552" s="1">
        <f t="shared" si="657"/>
        <v>0</v>
      </c>
      <c r="W10552" s="1">
        <f t="shared" si="658"/>
        <v>0</v>
      </c>
      <c r="X10552" s="1" t="e">
        <f t="shared" si="659"/>
        <v>#DIV/0!</v>
      </c>
    </row>
    <row r="10553" spans="1:24" hidden="1" x14ac:dyDescent="0.3">
      <c r="A10553" s="18" t="str">
        <f t="shared" si="656"/>
        <v>OFF - Military - Other tactical support equipment_1990_600</v>
      </c>
      <c r="B10553" s="1" t="s">
        <v>40</v>
      </c>
      <c r="C10553" s="1">
        <v>2020</v>
      </c>
      <c r="D10553" s="1" t="s">
        <v>192</v>
      </c>
      <c r="E10553" s="1">
        <v>1990</v>
      </c>
      <c r="F10553" s="1">
        <v>600</v>
      </c>
      <c r="G10553" s="1" t="s">
        <v>5</v>
      </c>
      <c r="H10553" s="1">
        <v>9.2067708333333296E-9</v>
      </c>
      <c r="I10553" s="1">
        <v>1.09568181818181E-8</v>
      </c>
      <c r="J10553" s="1">
        <v>1.325775E-8</v>
      </c>
      <c r="K10553" s="1">
        <v>3.9143469999999999E-8</v>
      </c>
      <c r="L10553" s="1">
        <v>1.0741319999999999E-7</v>
      </c>
      <c r="M10553" s="1">
        <v>6.9569619999999999E-6</v>
      </c>
      <c r="N10553" s="1">
        <v>5.005135E-9</v>
      </c>
      <c r="O10553" s="1">
        <v>4.6047242000000003E-9</v>
      </c>
      <c r="P10553" s="1">
        <v>6.8284859999999997E-11</v>
      </c>
      <c r="Q10553" s="1">
        <v>0</v>
      </c>
      <c r="R10553" s="1">
        <v>0</v>
      </c>
      <c r="S10553" s="1">
        <v>0</v>
      </c>
      <c r="T10553" s="1">
        <v>0</v>
      </c>
      <c r="U10553" s="1">
        <v>0</v>
      </c>
      <c r="V10553" s="1">
        <f t="shared" si="657"/>
        <v>0</v>
      </c>
      <c r="W10553" s="1">
        <f t="shared" si="658"/>
        <v>0</v>
      </c>
      <c r="X10553" s="1" t="e">
        <f t="shared" si="659"/>
        <v>#DIV/0!</v>
      </c>
    </row>
    <row r="10554" spans="1:24" hidden="1" x14ac:dyDescent="0.3">
      <c r="A10554" s="18" t="str">
        <f t="shared" si="656"/>
        <v>OFF - Military - Other tactical support equipment_1990_750</v>
      </c>
      <c r="B10554" s="1" t="s">
        <v>40</v>
      </c>
      <c r="C10554" s="1">
        <v>2020</v>
      </c>
      <c r="D10554" s="1" t="s">
        <v>192</v>
      </c>
      <c r="E10554" s="1">
        <v>1990</v>
      </c>
      <c r="F10554" s="1">
        <v>750</v>
      </c>
      <c r="G10554" s="1" t="s">
        <v>5</v>
      </c>
      <c r="H10554" s="1">
        <v>1.0673034722222201E-8</v>
      </c>
      <c r="I10554" s="1">
        <v>1.2701793388429699E-8</v>
      </c>
      <c r="J10554" s="1">
        <v>1.5369170000000001E-8</v>
      </c>
      <c r="K10554" s="1">
        <v>4.5377430000000001E-8</v>
      </c>
      <c r="L10554" s="1">
        <v>1.245197E-7</v>
      </c>
      <c r="M10554" s="1">
        <v>8.0649229999999992E-6</v>
      </c>
      <c r="N10554" s="1">
        <v>5.8022490000000004E-9</v>
      </c>
      <c r="O10554" s="1">
        <v>5.3380690800000004E-9</v>
      </c>
      <c r="P10554" s="1">
        <v>8.1090569999999994E-11</v>
      </c>
      <c r="Q10554" s="1">
        <v>0</v>
      </c>
      <c r="R10554" s="1">
        <v>0</v>
      </c>
      <c r="S10554" s="1">
        <v>0</v>
      </c>
      <c r="T10554" s="1">
        <v>0</v>
      </c>
      <c r="U10554" s="1">
        <v>0</v>
      </c>
      <c r="V10554" s="1">
        <f t="shared" si="657"/>
        <v>0</v>
      </c>
      <c r="W10554" s="1">
        <f t="shared" si="658"/>
        <v>0</v>
      </c>
      <c r="X10554" s="1" t="e">
        <f t="shared" si="659"/>
        <v>#DIV/0!</v>
      </c>
    </row>
    <row r="10555" spans="1:24" hidden="1" x14ac:dyDescent="0.3">
      <c r="A10555" s="18" t="str">
        <f t="shared" si="656"/>
        <v>OFF - Military - Other tactical support equipment_1991_50</v>
      </c>
      <c r="B10555" s="1" t="s">
        <v>40</v>
      </c>
      <c r="C10555" s="1">
        <v>2020</v>
      </c>
      <c r="D10555" s="1" t="s">
        <v>192</v>
      </c>
      <c r="E10555" s="1">
        <v>1991</v>
      </c>
      <c r="F10555" s="1">
        <v>50</v>
      </c>
      <c r="G10555" s="1" t="s">
        <v>5</v>
      </c>
      <c r="H10555" s="1">
        <v>6.8241472222222198E-9</v>
      </c>
      <c r="I10555" s="1">
        <v>8.1212991735537105E-9</v>
      </c>
      <c r="J10555" s="1">
        <v>9.8267719999999994E-9</v>
      </c>
      <c r="K10555" s="1">
        <v>2.0302610000000001E-8</v>
      </c>
      <c r="L10555" s="1">
        <v>1.5384719999999999E-8</v>
      </c>
      <c r="M10555" s="1">
        <v>1.199748E-6</v>
      </c>
      <c r="N10555" s="1">
        <v>1.960958E-9</v>
      </c>
      <c r="O10555" s="1">
        <v>1.8040813600000001E-9</v>
      </c>
      <c r="P10555" s="1">
        <v>1.5509739999999998E-11</v>
      </c>
      <c r="Q10555" s="1">
        <v>0</v>
      </c>
      <c r="R10555" s="1">
        <v>0</v>
      </c>
      <c r="S10555" s="1">
        <v>0</v>
      </c>
      <c r="T10555" s="1">
        <v>0</v>
      </c>
      <c r="U10555" s="1">
        <v>0</v>
      </c>
      <c r="V10555" s="1">
        <f t="shared" si="657"/>
        <v>0</v>
      </c>
      <c r="W10555" s="1">
        <f t="shared" si="658"/>
        <v>0</v>
      </c>
      <c r="X10555" s="1" t="e">
        <f t="shared" si="659"/>
        <v>#DIV/0!</v>
      </c>
    </row>
    <row r="10556" spans="1:24" hidden="1" x14ac:dyDescent="0.3">
      <c r="A10556" s="18" t="str">
        <f t="shared" si="656"/>
        <v>OFF - Military - Other tactical support equipment_1991_100</v>
      </c>
      <c r="B10556" s="1" t="s">
        <v>40</v>
      </c>
      <c r="C10556" s="1">
        <v>2020</v>
      </c>
      <c r="D10556" s="1" t="s">
        <v>192</v>
      </c>
      <c r="E10556" s="1">
        <v>1991</v>
      </c>
      <c r="F10556" s="1">
        <v>100</v>
      </c>
      <c r="G10556" s="1" t="s">
        <v>5</v>
      </c>
      <c r="H10556" s="1">
        <v>6.2506395833333295E-8</v>
      </c>
      <c r="I10556" s="1">
        <v>7.4387776859504103E-8</v>
      </c>
      <c r="J10556" s="1">
        <v>9.0009210000000003E-8</v>
      </c>
      <c r="K10556" s="1">
        <v>2.3059160000000001E-7</v>
      </c>
      <c r="L10556" s="1">
        <v>5.2452370000000002E-7</v>
      </c>
      <c r="M10556" s="1">
        <v>3.032962E-5</v>
      </c>
      <c r="N10556" s="1">
        <v>4.3874469999999997E-8</v>
      </c>
      <c r="O10556" s="1">
        <v>4.0364512400000001E-8</v>
      </c>
      <c r="P10556" s="1">
        <v>3.55782E-10</v>
      </c>
      <c r="Q10556" s="1">
        <v>0</v>
      </c>
      <c r="R10556" s="1">
        <v>0</v>
      </c>
      <c r="S10556" s="1">
        <v>0</v>
      </c>
      <c r="T10556" s="1">
        <v>0</v>
      </c>
      <c r="U10556" s="1">
        <v>0</v>
      </c>
      <c r="V10556" s="1">
        <f t="shared" si="657"/>
        <v>0</v>
      </c>
      <c r="W10556" s="1">
        <f t="shared" si="658"/>
        <v>0</v>
      </c>
      <c r="X10556" s="1" t="e">
        <f t="shared" si="659"/>
        <v>#DIV/0!</v>
      </c>
    </row>
    <row r="10557" spans="1:24" hidden="1" x14ac:dyDescent="0.3">
      <c r="A10557" s="18" t="str">
        <f t="shared" si="656"/>
        <v>OFF - Military - Other tactical support equipment_1991_175</v>
      </c>
      <c r="B10557" s="1" t="s">
        <v>40</v>
      </c>
      <c r="C10557" s="1">
        <v>2020</v>
      </c>
      <c r="D10557" s="1" t="s">
        <v>192</v>
      </c>
      <c r="E10557" s="1">
        <v>1991</v>
      </c>
      <c r="F10557" s="1">
        <v>175</v>
      </c>
      <c r="G10557" s="1" t="s">
        <v>5</v>
      </c>
      <c r="H10557" s="1">
        <v>8.0463888888888897E-8</v>
      </c>
      <c r="I10557" s="1">
        <v>9.5758677685950399E-8</v>
      </c>
      <c r="J10557" s="1">
        <v>1.15868E-7</v>
      </c>
      <c r="K10557" s="1">
        <v>3.342015E-7</v>
      </c>
      <c r="L10557" s="1">
        <v>9.1784230000000005E-7</v>
      </c>
      <c r="M10557" s="1">
        <v>5.6820049999999998E-5</v>
      </c>
      <c r="N10557" s="1">
        <v>4.5236879999999998E-8</v>
      </c>
      <c r="O10557" s="1">
        <v>4.16179296E-8</v>
      </c>
      <c r="P10557" s="1">
        <v>6.3932309999999998E-10</v>
      </c>
      <c r="Q10557" s="1">
        <v>9.1822532200001496E-10</v>
      </c>
      <c r="R10557" s="1">
        <v>3.65</v>
      </c>
      <c r="S10557" s="1">
        <v>0</v>
      </c>
      <c r="T10557" s="1">
        <v>0</v>
      </c>
      <c r="U10557" s="1">
        <v>0</v>
      </c>
      <c r="V10557" s="1">
        <f t="shared" si="657"/>
        <v>0</v>
      </c>
      <c r="W10557" s="1">
        <f t="shared" si="658"/>
        <v>0</v>
      </c>
      <c r="X10557" s="1" t="e">
        <f t="shared" si="659"/>
        <v>#DIV/0!</v>
      </c>
    </row>
    <row r="10558" spans="1:24" hidden="1" x14ac:dyDescent="0.3">
      <c r="A10558" s="18" t="str">
        <f t="shared" si="656"/>
        <v>OFF - Military - Other tactical support equipment_1991_300</v>
      </c>
      <c r="B10558" s="1" t="s">
        <v>40</v>
      </c>
      <c r="C10558" s="1">
        <v>2020</v>
      </c>
      <c r="D10558" s="1" t="s">
        <v>192</v>
      </c>
      <c r="E10558" s="1">
        <v>1991</v>
      </c>
      <c r="F10558" s="1">
        <v>300</v>
      </c>
      <c r="G10558" s="1" t="s">
        <v>5</v>
      </c>
      <c r="H10558" s="1">
        <v>4.4445388888888799E-8</v>
      </c>
      <c r="I10558" s="1">
        <v>5.2893685950413199E-8</v>
      </c>
      <c r="J10558" s="1">
        <v>6.4001360000000001E-8</v>
      </c>
      <c r="K10558" s="1">
        <v>1.8460109999999999E-7</v>
      </c>
      <c r="L10558" s="1">
        <v>5.0698359999999999E-7</v>
      </c>
      <c r="M10558" s="1">
        <v>3.1385389999999999E-5</v>
      </c>
      <c r="N10558" s="1">
        <v>2.4987250000000001E-8</v>
      </c>
      <c r="O10558" s="1">
        <v>2.298827E-8</v>
      </c>
      <c r="P10558" s="1">
        <v>3.531394E-10</v>
      </c>
      <c r="Q10558" s="1">
        <v>0</v>
      </c>
      <c r="R10558" s="1">
        <v>0</v>
      </c>
      <c r="S10558" s="1">
        <v>0</v>
      </c>
      <c r="T10558" s="1">
        <v>0</v>
      </c>
      <c r="U10558" s="1">
        <v>0</v>
      </c>
      <c r="V10558" s="1">
        <f t="shared" si="657"/>
        <v>0</v>
      </c>
      <c r="W10558" s="1">
        <f t="shared" si="658"/>
        <v>0</v>
      </c>
      <c r="X10558" s="1" t="e">
        <f t="shared" si="659"/>
        <v>#DIV/0!</v>
      </c>
    </row>
    <row r="10559" spans="1:24" hidden="1" x14ac:dyDescent="0.3">
      <c r="A10559" s="18" t="str">
        <f t="shared" si="656"/>
        <v>OFF - Military - Other tactical support equipment_1991_600</v>
      </c>
      <c r="B10559" s="1" t="s">
        <v>40</v>
      </c>
      <c r="C10559" s="1">
        <v>2020</v>
      </c>
      <c r="D10559" s="1" t="s">
        <v>192</v>
      </c>
      <c r="E10559" s="1">
        <v>1991</v>
      </c>
      <c r="F10559" s="1">
        <v>600</v>
      </c>
      <c r="G10559" s="1" t="s">
        <v>5</v>
      </c>
      <c r="H10559" s="1">
        <v>1.70121180555555E-8</v>
      </c>
      <c r="I10559" s="1">
        <v>2.02458264462809E-8</v>
      </c>
      <c r="J10559" s="1">
        <v>2.4497449999999999E-8</v>
      </c>
      <c r="K10559" s="1">
        <v>7.2538379999999999E-8</v>
      </c>
      <c r="L10559" s="1">
        <v>1.9919090000000001E-7</v>
      </c>
      <c r="M10559" s="1">
        <v>1.295727E-5</v>
      </c>
      <c r="N10559" s="1">
        <v>9.2225320000000006E-9</v>
      </c>
      <c r="O10559" s="1">
        <v>8.4847294400000003E-9</v>
      </c>
      <c r="P10559" s="1">
        <v>1.2717989999999999E-10</v>
      </c>
      <c r="Q10559" s="1">
        <v>0</v>
      </c>
      <c r="R10559" s="1">
        <v>0</v>
      </c>
      <c r="S10559" s="1">
        <v>0</v>
      </c>
      <c r="T10559" s="1">
        <v>0</v>
      </c>
      <c r="U10559" s="1">
        <v>0</v>
      </c>
      <c r="V10559" s="1">
        <f t="shared" si="657"/>
        <v>0</v>
      </c>
      <c r="W10559" s="1">
        <f t="shared" si="658"/>
        <v>0</v>
      </c>
      <c r="X10559" s="1" t="e">
        <f t="shared" si="659"/>
        <v>#DIV/0!</v>
      </c>
    </row>
    <row r="10560" spans="1:24" hidden="1" x14ac:dyDescent="0.3">
      <c r="A10560" s="18" t="str">
        <f t="shared" si="656"/>
        <v>OFF - Military - Other tactical support equipment_1991_750</v>
      </c>
      <c r="B10560" s="1" t="s">
        <v>40</v>
      </c>
      <c r="C10560" s="1">
        <v>2020</v>
      </c>
      <c r="D10560" s="1" t="s">
        <v>192</v>
      </c>
      <c r="E10560" s="1">
        <v>1991</v>
      </c>
      <c r="F10560" s="1">
        <v>750</v>
      </c>
      <c r="G10560" s="1" t="s">
        <v>5</v>
      </c>
      <c r="H10560" s="1">
        <v>1.9721458333333301E-8</v>
      </c>
      <c r="I10560" s="1">
        <v>2.34701652892562E-8</v>
      </c>
      <c r="J10560" s="1">
        <v>2.83989E-8</v>
      </c>
      <c r="K10560" s="1">
        <v>8.4090809999999994E-8</v>
      </c>
      <c r="L10560" s="1">
        <v>2.3091390000000001E-7</v>
      </c>
      <c r="M10560" s="1">
        <v>1.502084E-5</v>
      </c>
      <c r="N10560" s="1">
        <v>1.0691310000000001E-8</v>
      </c>
      <c r="O10560" s="1">
        <v>9.8360051999999995E-9</v>
      </c>
      <c r="P10560" s="1">
        <v>1.5103039999999999E-10</v>
      </c>
      <c r="Q10560" s="1">
        <v>0</v>
      </c>
      <c r="R10560" s="1">
        <v>0</v>
      </c>
      <c r="S10560" s="1">
        <v>0</v>
      </c>
      <c r="T10560" s="1">
        <v>0</v>
      </c>
      <c r="U10560" s="1">
        <v>0</v>
      </c>
      <c r="V10560" s="1">
        <f t="shared" si="657"/>
        <v>0</v>
      </c>
      <c r="W10560" s="1">
        <f t="shared" si="658"/>
        <v>0</v>
      </c>
      <c r="X10560" s="1" t="e">
        <f t="shared" si="659"/>
        <v>#DIV/0!</v>
      </c>
    </row>
    <row r="10561" spans="1:24" hidden="1" x14ac:dyDescent="0.3">
      <c r="A10561" s="18" t="str">
        <f t="shared" si="656"/>
        <v>OFF - Military - Other tactical support equipment_1992_50</v>
      </c>
      <c r="B10561" s="1" t="s">
        <v>40</v>
      </c>
      <c r="C10561" s="1">
        <v>2020</v>
      </c>
      <c r="D10561" s="1" t="s">
        <v>192</v>
      </c>
      <c r="E10561" s="1">
        <v>1992</v>
      </c>
      <c r="F10561" s="1">
        <v>50</v>
      </c>
      <c r="G10561" s="1" t="s">
        <v>5</v>
      </c>
      <c r="H10561" s="1">
        <v>9.5856875000000003E-9</v>
      </c>
      <c r="I10561" s="1">
        <v>1.14077603305785E-8</v>
      </c>
      <c r="J10561" s="1">
        <v>1.380339E-8</v>
      </c>
      <c r="K10561" s="1">
        <v>2.8571550000000001E-8</v>
      </c>
      <c r="L10561" s="1">
        <v>2.1915179999999999E-8</v>
      </c>
      <c r="M10561" s="1">
        <v>1.7158449999999999E-6</v>
      </c>
      <c r="N10561" s="1">
        <v>2.766093E-9</v>
      </c>
      <c r="O10561" s="1">
        <v>2.5448055600000001E-9</v>
      </c>
      <c r="P10561" s="1">
        <v>2.2181590000000001E-11</v>
      </c>
      <c r="Q10561" s="1">
        <v>0</v>
      </c>
      <c r="R10561" s="1">
        <v>0</v>
      </c>
      <c r="S10561" s="1">
        <v>0</v>
      </c>
      <c r="T10561" s="1">
        <v>0</v>
      </c>
      <c r="U10561" s="1">
        <v>0</v>
      </c>
      <c r="V10561" s="1">
        <f t="shared" si="657"/>
        <v>0</v>
      </c>
      <c r="W10561" s="1">
        <f t="shared" si="658"/>
        <v>0</v>
      </c>
      <c r="X10561" s="1" t="e">
        <f t="shared" si="659"/>
        <v>#DIV/0!</v>
      </c>
    </row>
    <row r="10562" spans="1:24" hidden="1" x14ac:dyDescent="0.3">
      <c r="A10562" s="18" t="str">
        <f t="shared" si="656"/>
        <v>OFF - Military - Other tactical support equipment_1992_100</v>
      </c>
      <c r="B10562" s="1" t="s">
        <v>40</v>
      </c>
      <c r="C10562" s="1">
        <v>2020</v>
      </c>
      <c r="D10562" s="1" t="s">
        <v>192</v>
      </c>
      <c r="E10562" s="1">
        <v>1992</v>
      </c>
      <c r="F10562" s="1">
        <v>100</v>
      </c>
      <c r="G10562" s="1" t="s">
        <v>5</v>
      </c>
      <c r="H10562" s="1">
        <v>8.8518888888888806E-8</v>
      </c>
      <c r="I10562" s="1">
        <v>1.0534479338842901E-7</v>
      </c>
      <c r="J10562" s="1">
        <v>1.274672E-7</v>
      </c>
      <c r="K10562" s="1">
        <v>3.2767200000000002E-7</v>
      </c>
      <c r="L10562" s="1">
        <v>7.4585719999999999E-7</v>
      </c>
      <c r="M10562" s="1">
        <v>4.3376559999999998E-5</v>
      </c>
      <c r="N10562" s="1">
        <v>6.192039E-8</v>
      </c>
      <c r="O10562" s="1">
        <v>5.6966758799999999E-8</v>
      </c>
      <c r="P10562" s="1">
        <v>5.0882929999999997E-10</v>
      </c>
      <c r="Q10562" s="1">
        <v>0</v>
      </c>
      <c r="R10562" s="1">
        <v>0</v>
      </c>
      <c r="S10562" s="1">
        <v>0</v>
      </c>
      <c r="T10562" s="1">
        <v>0</v>
      </c>
      <c r="U10562" s="1">
        <v>0</v>
      </c>
      <c r="V10562" s="1">
        <f t="shared" si="657"/>
        <v>0</v>
      </c>
      <c r="W10562" s="1">
        <f t="shared" si="658"/>
        <v>0</v>
      </c>
      <c r="X10562" s="1" t="e">
        <f t="shared" si="659"/>
        <v>#DIV/0!</v>
      </c>
    </row>
    <row r="10563" spans="1:24" hidden="1" x14ac:dyDescent="0.3">
      <c r="A10563" s="18" t="str">
        <f t="shared" si="656"/>
        <v>OFF - Military - Other tactical support equipment_1992_175</v>
      </c>
      <c r="B10563" s="1" t="s">
        <v>40</v>
      </c>
      <c r="C10563" s="1">
        <v>2020</v>
      </c>
      <c r="D10563" s="1" t="s">
        <v>192</v>
      </c>
      <c r="E10563" s="1">
        <v>1992</v>
      </c>
      <c r="F10563" s="1">
        <v>175</v>
      </c>
      <c r="G10563" s="1" t="s">
        <v>5</v>
      </c>
      <c r="H10563" s="1">
        <v>1.13948402777777E-7</v>
      </c>
      <c r="I10563" s="1">
        <v>1.35608016528925E-7</v>
      </c>
      <c r="J10563" s="1">
        <v>1.640857E-7</v>
      </c>
      <c r="K10563" s="1">
        <v>4.7490250000000001E-7</v>
      </c>
      <c r="L10563" s="1">
        <v>1.305132E-6</v>
      </c>
      <c r="M10563" s="1">
        <v>8.1262409999999997E-5</v>
      </c>
      <c r="N10563" s="1">
        <v>6.3844030000000002E-8</v>
      </c>
      <c r="O10563" s="1">
        <v>5.87365076E-8</v>
      </c>
      <c r="P10563" s="1">
        <v>9.1434159999999996E-10</v>
      </c>
      <c r="Q10563" s="1">
        <v>9.1822532200001496E-10</v>
      </c>
      <c r="R10563" s="1">
        <v>3.65</v>
      </c>
      <c r="S10563" s="1">
        <v>0</v>
      </c>
      <c r="T10563" s="1">
        <v>0</v>
      </c>
      <c r="U10563" s="1">
        <v>0</v>
      </c>
      <c r="V10563" s="1">
        <f t="shared" si="657"/>
        <v>0</v>
      </c>
      <c r="W10563" s="1">
        <f t="shared" si="658"/>
        <v>0</v>
      </c>
      <c r="X10563" s="1" t="e">
        <f t="shared" si="659"/>
        <v>#DIV/0!</v>
      </c>
    </row>
    <row r="10564" spans="1:24" hidden="1" x14ac:dyDescent="0.3">
      <c r="A10564" s="18" t="str">
        <f t="shared" si="656"/>
        <v>OFF - Military - Other tactical support equipment_1992_300</v>
      </c>
      <c r="B10564" s="1" t="s">
        <v>40</v>
      </c>
      <c r="C10564" s="1">
        <v>2020</v>
      </c>
      <c r="D10564" s="1" t="s">
        <v>192</v>
      </c>
      <c r="E10564" s="1">
        <v>1992</v>
      </c>
      <c r="F10564" s="1">
        <v>300</v>
      </c>
      <c r="G10564" s="1" t="s">
        <v>5</v>
      </c>
      <c r="H10564" s="1">
        <v>6.2941131944444403E-8</v>
      </c>
      <c r="I10564" s="1">
        <v>7.4905148760330498E-8</v>
      </c>
      <c r="J10564" s="1">
        <v>9.0635230000000004E-8</v>
      </c>
      <c r="K10564" s="1">
        <v>2.6231960000000001E-7</v>
      </c>
      <c r="L10564" s="1">
        <v>7.2090919999999997E-7</v>
      </c>
      <c r="M10564" s="1">
        <v>4.4886519999999999E-5</v>
      </c>
      <c r="N10564" s="1">
        <v>3.5265209999999999E-8</v>
      </c>
      <c r="O10564" s="1">
        <v>3.24439932E-8</v>
      </c>
      <c r="P10564" s="1">
        <v>5.0505030000000002E-10</v>
      </c>
      <c r="Q10564" s="1">
        <v>0</v>
      </c>
      <c r="R10564" s="1">
        <v>0</v>
      </c>
      <c r="S10564" s="1">
        <v>0</v>
      </c>
      <c r="T10564" s="1">
        <v>0</v>
      </c>
      <c r="U10564" s="1">
        <v>0</v>
      </c>
      <c r="V10564" s="1">
        <f t="shared" si="657"/>
        <v>0</v>
      </c>
      <c r="W10564" s="1">
        <f t="shared" si="658"/>
        <v>0</v>
      </c>
      <c r="X10564" s="1" t="e">
        <f t="shared" si="659"/>
        <v>#DIV/0!</v>
      </c>
    </row>
    <row r="10565" spans="1:24" hidden="1" x14ac:dyDescent="0.3">
      <c r="A10565" s="18" t="str">
        <f t="shared" si="656"/>
        <v>OFF - Military - Other tactical support equipment_1992_600</v>
      </c>
      <c r="B10565" s="1" t="s">
        <v>40</v>
      </c>
      <c r="C10565" s="1">
        <v>2020</v>
      </c>
      <c r="D10565" s="1" t="s">
        <v>192</v>
      </c>
      <c r="E10565" s="1">
        <v>1992</v>
      </c>
      <c r="F10565" s="1">
        <v>600</v>
      </c>
      <c r="G10565" s="1" t="s">
        <v>5</v>
      </c>
      <c r="H10565" s="1">
        <v>2.4136604166666599E-8</v>
      </c>
      <c r="I10565" s="1">
        <v>2.8724553719008199E-8</v>
      </c>
      <c r="J10565" s="1">
        <v>3.4756709999999998E-8</v>
      </c>
      <c r="K10565" s="1">
        <v>1.0321900000000001E-7</v>
      </c>
      <c r="L10565" s="1">
        <v>2.8363990000000003E-7</v>
      </c>
      <c r="M10565" s="1">
        <v>1.8531130000000002E-5</v>
      </c>
      <c r="N10565" s="1">
        <v>1.304753E-8</v>
      </c>
      <c r="O10565" s="1">
        <v>1.20037276E-8</v>
      </c>
      <c r="P10565" s="1">
        <v>1.81889E-10</v>
      </c>
      <c r="Q10565" s="1">
        <v>0</v>
      </c>
      <c r="R10565" s="1">
        <v>0</v>
      </c>
      <c r="S10565" s="1">
        <v>0</v>
      </c>
      <c r="T10565" s="1">
        <v>0</v>
      </c>
      <c r="U10565" s="1">
        <v>0</v>
      </c>
      <c r="V10565" s="1">
        <f t="shared" si="657"/>
        <v>0</v>
      </c>
      <c r="W10565" s="1">
        <f t="shared" si="658"/>
        <v>0</v>
      </c>
      <c r="X10565" s="1" t="e">
        <f t="shared" si="659"/>
        <v>#DIV/0!</v>
      </c>
    </row>
    <row r="10566" spans="1:24" hidden="1" x14ac:dyDescent="0.3">
      <c r="A10566" s="18" t="str">
        <f t="shared" si="656"/>
        <v>OFF - Military - Other tactical support equipment_1992_750</v>
      </c>
      <c r="B10566" s="1" t="s">
        <v>40</v>
      </c>
      <c r="C10566" s="1">
        <v>2020</v>
      </c>
      <c r="D10566" s="1" t="s">
        <v>192</v>
      </c>
      <c r="E10566" s="1">
        <v>1992</v>
      </c>
      <c r="F10566" s="1">
        <v>750</v>
      </c>
      <c r="G10566" s="1" t="s">
        <v>5</v>
      </c>
      <c r="H10566" s="1">
        <v>2.7980576388888799E-8</v>
      </c>
      <c r="I10566" s="1">
        <v>3.3299198347107401E-8</v>
      </c>
      <c r="J10566" s="1">
        <v>4.0292029999999997E-8</v>
      </c>
      <c r="K10566" s="1">
        <v>1.196576E-7</v>
      </c>
      <c r="L10566" s="1">
        <v>3.2881219999999998E-7</v>
      </c>
      <c r="M10566" s="1">
        <v>2.1482380000000001E-5</v>
      </c>
      <c r="N10566" s="1">
        <v>1.5125469999999999E-8</v>
      </c>
      <c r="O10566" s="1">
        <v>1.39154324E-8</v>
      </c>
      <c r="P10566" s="1">
        <v>2.1599939999999999E-10</v>
      </c>
      <c r="Q10566" s="1">
        <v>0</v>
      </c>
      <c r="R10566" s="1">
        <v>0</v>
      </c>
      <c r="S10566" s="1">
        <v>0</v>
      </c>
      <c r="T10566" s="1">
        <v>0</v>
      </c>
      <c r="U10566" s="1">
        <v>0</v>
      </c>
      <c r="V10566" s="1">
        <f t="shared" si="657"/>
        <v>0</v>
      </c>
      <c r="W10566" s="1">
        <f t="shared" si="658"/>
        <v>0</v>
      </c>
      <c r="X10566" s="1" t="e">
        <f t="shared" si="659"/>
        <v>#DIV/0!</v>
      </c>
    </row>
    <row r="10567" spans="1:24" hidden="1" x14ac:dyDescent="0.3">
      <c r="A10567" s="18" t="str">
        <f t="shared" si="656"/>
        <v>OFF - Military - Other tactical support equipment_1993_50</v>
      </c>
      <c r="B10567" s="1" t="s">
        <v>40</v>
      </c>
      <c r="C10567" s="1">
        <v>2020</v>
      </c>
      <c r="D10567" s="1" t="s">
        <v>192</v>
      </c>
      <c r="E10567" s="1">
        <v>1993</v>
      </c>
      <c r="F10567" s="1">
        <v>50</v>
      </c>
      <c r="G10567" s="1" t="s">
        <v>5</v>
      </c>
      <c r="H10567" s="1">
        <v>1.1764541666666599E-8</v>
      </c>
      <c r="I10567" s="1">
        <v>1.40007768595041E-8</v>
      </c>
      <c r="J10567" s="1">
        <v>1.694094E-8</v>
      </c>
      <c r="K10567" s="1">
        <v>3.5133429999999999E-8</v>
      </c>
      <c r="L10567" s="1">
        <v>2.7284340000000001E-8</v>
      </c>
      <c r="M10567" s="1">
        <v>2.1447949999999999E-6</v>
      </c>
      <c r="N10567" s="1">
        <v>3.4095840000000002E-9</v>
      </c>
      <c r="O10567" s="1">
        <v>3.1368172799999998E-9</v>
      </c>
      <c r="P10567" s="1">
        <v>2.7726850000000002E-11</v>
      </c>
      <c r="Q10567" s="1">
        <v>0</v>
      </c>
      <c r="R10567" s="1">
        <v>0</v>
      </c>
      <c r="S10567" s="1">
        <v>0</v>
      </c>
      <c r="T10567" s="1">
        <v>0</v>
      </c>
      <c r="U10567" s="1">
        <v>0</v>
      </c>
      <c r="V10567" s="1">
        <f t="shared" si="657"/>
        <v>0</v>
      </c>
      <c r="W10567" s="1">
        <f t="shared" si="658"/>
        <v>0</v>
      </c>
      <c r="X10567" s="1" t="e">
        <f t="shared" si="659"/>
        <v>#DIV/0!</v>
      </c>
    </row>
    <row r="10568" spans="1:24" hidden="1" x14ac:dyDescent="0.3">
      <c r="A10568" s="18" t="str">
        <f t="shared" si="656"/>
        <v>OFF - Military - Other tactical support equipment_1993_100</v>
      </c>
      <c r="B10568" s="1" t="s">
        <v>40</v>
      </c>
      <c r="C10568" s="1">
        <v>2020</v>
      </c>
      <c r="D10568" s="1" t="s">
        <v>192</v>
      </c>
      <c r="E10568" s="1">
        <v>1993</v>
      </c>
      <c r="F10568" s="1">
        <v>100</v>
      </c>
      <c r="G10568" s="1" t="s">
        <v>5</v>
      </c>
      <c r="H10568" s="1">
        <v>1.09553124999999E-7</v>
      </c>
      <c r="I10568" s="1">
        <v>1.30377272727272E-7</v>
      </c>
      <c r="J10568" s="1">
        <v>1.5775649999999999E-7</v>
      </c>
      <c r="K10568" s="1">
        <v>4.0694610000000002E-7</v>
      </c>
      <c r="L10568" s="1">
        <v>9.2693980000000003E-7</v>
      </c>
      <c r="M10568" s="1">
        <v>5.4220430000000002E-5</v>
      </c>
      <c r="N10568" s="1">
        <v>7.6365569999999999E-8</v>
      </c>
      <c r="O10568" s="1">
        <v>7.0256324399999995E-8</v>
      </c>
      <c r="P10568" s="1">
        <v>6.3603339999999997E-10</v>
      </c>
      <c r="Q10568" s="1">
        <v>0</v>
      </c>
      <c r="R10568" s="1">
        <v>0</v>
      </c>
      <c r="S10568" s="1">
        <v>0</v>
      </c>
      <c r="T10568" s="1">
        <v>0</v>
      </c>
      <c r="U10568" s="1">
        <v>0</v>
      </c>
      <c r="V10568" s="1">
        <f t="shared" si="657"/>
        <v>0</v>
      </c>
      <c r="W10568" s="1">
        <f t="shared" si="658"/>
        <v>0</v>
      </c>
      <c r="X10568" s="1" t="e">
        <f t="shared" si="659"/>
        <v>#DIV/0!</v>
      </c>
    </row>
    <row r="10569" spans="1:24" hidden="1" x14ac:dyDescent="0.3">
      <c r="A10569" s="18" t="str">
        <f t="shared" si="656"/>
        <v>OFF - Military - Other tactical support equipment_1993_175</v>
      </c>
      <c r="B10569" s="1" t="s">
        <v>40</v>
      </c>
      <c r="C10569" s="1">
        <v>2020</v>
      </c>
      <c r="D10569" s="1" t="s">
        <v>192</v>
      </c>
      <c r="E10569" s="1">
        <v>1993</v>
      </c>
      <c r="F10569" s="1">
        <v>175</v>
      </c>
      <c r="G10569" s="1" t="s">
        <v>5</v>
      </c>
      <c r="H10569" s="1">
        <v>1.4102395833333299E-7</v>
      </c>
      <c r="I10569" s="1">
        <v>1.6783016528925601E-7</v>
      </c>
      <c r="J10569" s="1">
        <v>2.030745E-7</v>
      </c>
      <c r="K10569" s="1">
        <v>5.8979670000000005E-7</v>
      </c>
      <c r="L10569" s="1">
        <v>1.621981E-6</v>
      </c>
      <c r="M10569" s="1">
        <v>1.015775E-4</v>
      </c>
      <c r="N10569" s="1">
        <v>7.8739070000000004E-8</v>
      </c>
      <c r="O10569" s="1">
        <v>7.2439944399999994E-8</v>
      </c>
      <c r="P10569" s="1">
        <v>1.1429209999999999E-9</v>
      </c>
      <c r="Q10569" s="1">
        <v>9.1822532200001496E-10</v>
      </c>
      <c r="R10569" s="1">
        <v>3.65</v>
      </c>
      <c r="S10569" s="1">
        <v>0</v>
      </c>
      <c r="T10569" s="1">
        <v>0</v>
      </c>
      <c r="U10569" s="1">
        <v>0</v>
      </c>
      <c r="V10569" s="1">
        <f t="shared" si="657"/>
        <v>0</v>
      </c>
      <c r="W10569" s="1">
        <f t="shared" si="658"/>
        <v>0</v>
      </c>
      <c r="X10569" s="1" t="e">
        <f t="shared" si="659"/>
        <v>#DIV/0!</v>
      </c>
    </row>
    <row r="10570" spans="1:24" hidden="1" x14ac:dyDescent="0.3">
      <c r="A10570" s="18" t="str">
        <f t="shared" ref="A10570:A10633" si="660">D10570&amp;"_"&amp;E10570&amp;"_"&amp;F10570</f>
        <v>OFF - Military - Other tactical support equipment_1993_300</v>
      </c>
      <c r="B10570" s="1" t="s">
        <v>40</v>
      </c>
      <c r="C10570" s="1">
        <v>2020</v>
      </c>
      <c r="D10570" s="1" t="s">
        <v>192</v>
      </c>
      <c r="E10570" s="1">
        <v>1993</v>
      </c>
      <c r="F10570" s="1">
        <v>300</v>
      </c>
      <c r="G10570" s="1" t="s">
        <v>5</v>
      </c>
      <c r="H10570" s="1">
        <v>7.7896736111111103E-8</v>
      </c>
      <c r="I10570" s="1">
        <v>9.2703553719008206E-8</v>
      </c>
      <c r="J10570" s="1">
        <v>1.121713E-7</v>
      </c>
      <c r="K10570" s="1">
        <v>3.2578320000000001E-7</v>
      </c>
      <c r="L10570" s="1">
        <v>8.9592640000000002E-7</v>
      </c>
      <c r="M10570" s="1">
        <v>5.6107899999999999E-5</v>
      </c>
      <c r="N10570" s="1">
        <v>4.3492740000000001E-8</v>
      </c>
      <c r="O10570" s="1">
        <v>4.0013320799999999E-8</v>
      </c>
      <c r="P10570" s="1">
        <v>6.3131020000000003E-10</v>
      </c>
      <c r="Q10570" s="1">
        <v>9.1822532200001496E-10</v>
      </c>
      <c r="R10570" s="1">
        <v>3.65</v>
      </c>
      <c r="S10570" s="1">
        <v>0</v>
      </c>
      <c r="T10570" s="1">
        <v>0</v>
      </c>
      <c r="U10570" s="1">
        <v>0</v>
      </c>
      <c r="V10570" s="1">
        <f t="shared" si="657"/>
        <v>0</v>
      </c>
      <c r="W10570" s="1">
        <f t="shared" si="658"/>
        <v>0</v>
      </c>
      <c r="X10570" s="1" t="e">
        <f t="shared" si="659"/>
        <v>#DIV/0!</v>
      </c>
    </row>
    <row r="10571" spans="1:24" hidden="1" x14ac:dyDescent="0.3">
      <c r="A10571" s="18" t="str">
        <f t="shared" si="660"/>
        <v>OFF - Military - Other tactical support equipment_1993_600</v>
      </c>
      <c r="B10571" s="1" t="s">
        <v>40</v>
      </c>
      <c r="C10571" s="1">
        <v>2020</v>
      </c>
      <c r="D10571" s="1" t="s">
        <v>192</v>
      </c>
      <c r="E10571" s="1">
        <v>1993</v>
      </c>
      <c r="F10571" s="1">
        <v>600</v>
      </c>
      <c r="G10571" s="1" t="s">
        <v>5</v>
      </c>
      <c r="H10571" s="1">
        <v>2.9928534722222199E-8</v>
      </c>
      <c r="I10571" s="1">
        <v>3.5617429752066103E-8</v>
      </c>
      <c r="J10571" s="1">
        <v>4.3097090000000001E-8</v>
      </c>
      <c r="K10571" s="1">
        <v>1.2836890000000001E-7</v>
      </c>
      <c r="L10571" s="1">
        <v>3.5300149999999999E-7</v>
      </c>
      <c r="M10571" s="1">
        <v>2.3163789999999999E-5</v>
      </c>
      <c r="N10571" s="1">
        <v>1.6131490000000001E-8</v>
      </c>
      <c r="O10571" s="1">
        <v>1.4840970799999999E-8</v>
      </c>
      <c r="P10571" s="1">
        <v>2.2736019999999999E-10</v>
      </c>
      <c r="Q10571" s="1">
        <v>0</v>
      </c>
      <c r="R10571" s="1">
        <v>0</v>
      </c>
      <c r="S10571" s="1">
        <v>0</v>
      </c>
      <c r="T10571" s="1">
        <v>0</v>
      </c>
      <c r="U10571" s="1">
        <v>0</v>
      </c>
      <c r="V10571" s="1">
        <f t="shared" ref="V10571:V10634" si="661">IFERROR(CONVERT(I10571,"ton","g")*365/U10571,0)</f>
        <v>0</v>
      </c>
      <c r="W10571" s="1">
        <f t="shared" ref="W10571:W10634" si="662">IFERROR(CONVERT(L10571,"ton","g")*365/U10571,0)</f>
        <v>0</v>
      </c>
      <c r="X10571" s="1" t="e">
        <f t="shared" ref="X10571:X10634" si="663">S10571/T10571</f>
        <v>#DIV/0!</v>
      </c>
    </row>
    <row r="10572" spans="1:24" hidden="1" x14ac:dyDescent="0.3">
      <c r="A10572" s="18" t="str">
        <f t="shared" si="660"/>
        <v>OFF - Military - Other tactical support equipment_1993_750</v>
      </c>
      <c r="B10572" s="1" t="s">
        <v>40</v>
      </c>
      <c r="C10572" s="1">
        <v>2020</v>
      </c>
      <c r="D10572" s="1" t="s">
        <v>192</v>
      </c>
      <c r="E10572" s="1">
        <v>1993</v>
      </c>
      <c r="F10572" s="1">
        <v>750</v>
      </c>
      <c r="G10572" s="1" t="s">
        <v>5</v>
      </c>
      <c r="H10572" s="1">
        <v>3.4694937499999999E-8</v>
      </c>
      <c r="I10572" s="1">
        <v>4.1289842975206599E-8</v>
      </c>
      <c r="J10572" s="1">
        <v>4.996071E-8</v>
      </c>
      <c r="K10572" s="1">
        <v>1.4881280000000001E-7</v>
      </c>
      <c r="L10572" s="1">
        <v>4.0922029999999998E-7</v>
      </c>
      <c r="M10572" s="1">
        <v>2.6852840000000001E-5</v>
      </c>
      <c r="N10572" s="1">
        <v>1.8700580000000002E-8</v>
      </c>
      <c r="O10572" s="1">
        <v>1.7204533600000001E-8</v>
      </c>
      <c r="P10572" s="1">
        <v>2.699979E-10</v>
      </c>
      <c r="Q10572" s="1">
        <v>0</v>
      </c>
      <c r="R10572" s="1">
        <v>0</v>
      </c>
      <c r="S10572" s="1">
        <v>0</v>
      </c>
      <c r="T10572" s="1">
        <v>0</v>
      </c>
      <c r="U10572" s="1">
        <v>0</v>
      </c>
      <c r="V10572" s="1">
        <f t="shared" si="661"/>
        <v>0</v>
      </c>
      <c r="W10572" s="1">
        <f t="shared" si="662"/>
        <v>0</v>
      </c>
      <c r="X10572" s="1" t="e">
        <f t="shared" si="663"/>
        <v>#DIV/0!</v>
      </c>
    </row>
    <row r="10573" spans="1:24" hidden="1" x14ac:dyDescent="0.3">
      <c r="A10573" s="18" t="str">
        <f t="shared" si="660"/>
        <v>OFF - Military - Other tactical support equipment_1994_50</v>
      </c>
      <c r="B10573" s="1" t="s">
        <v>40</v>
      </c>
      <c r="C10573" s="1">
        <v>2020</v>
      </c>
      <c r="D10573" s="1" t="s">
        <v>192</v>
      </c>
      <c r="E10573" s="1">
        <v>1994</v>
      </c>
      <c r="F10573" s="1">
        <v>50</v>
      </c>
      <c r="G10573" s="1" t="s">
        <v>5</v>
      </c>
      <c r="H10573" s="1">
        <v>1.57040347222222E-8</v>
      </c>
      <c r="I10573" s="1">
        <v>1.86890991735537E-8</v>
      </c>
      <c r="J10573" s="1">
        <v>2.2613809999999999E-8</v>
      </c>
      <c r="K10573" s="1">
        <v>4.6991759999999998E-8</v>
      </c>
      <c r="L10573" s="1">
        <v>3.695794E-8</v>
      </c>
      <c r="M10573" s="1">
        <v>2.9169349999999999E-6</v>
      </c>
      <c r="N10573" s="1">
        <v>4.571755E-9</v>
      </c>
      <c r="O10573" s="1">
        <v>4.2060146000000003E-9</v>
      </c>
      <c r="P10573" s="1">
        <v>3.7708689999999998E-11</v>
      </c>
      <c r="Q10573" s="1">
        <v>0</v>
      </c>
      <c r="R10573" s="1">
        <v>0</v>
      </c>
      <c r="S10573" s="1">
        <v>0</v>
      </c>
      <c r="T10573" s="1">
        <v>0</v>
      </c>
      <c r="U10573" s="1">
        <v>0</v>
      </c>
      <c r="V10573" s="1">
        <f t="shared" si="661"/>
        <v>0</v>
      </c>
      <c r="W10573" s="1">
        <f t="shared" si="662"/>
        <v>0</v>
      </c>
      <c r="X10573" s="1" t="e">
        <f t="shared" si="663"/>
        <v>#DIV/0!</v>
      </c>
    </row>
    <row r="10574" spans="1:24" hidden="1" x14ac:dyDescent="0.3">
      <c r="A10574" s="18" t="str">
        <f t="shared" si="660"/>
        <v>OFF - Military - Other tactical support equipment_1994_100</v>
      </c>
      <c r="B10574" s="1" t="s">
        <v>40</v>
      </c>
      <c r="C10574" s="1">
        <v>2020</v>
      </c>
      <c r="D10574" s="1" t="s">
        <v>192</v>
      </c>
      <c r="E10574" s="1">
        <v>1994</v>
      </c>
      <c r="F10574" s="1">
        <v>100</v>
      </c>
      <c r="G10574" s="1" t="s">
        <v>5</v>
      </c>
      <c r="H10574" s="1">
        <v>1.4750374999999999E-7</v>
      </c>
      <c r="I10574" s="1">
        <v>1.75541652892561E-7</v>
      </c>
      <c r="J10574" s="1">
        <v>2.124054E-7</v>
      </c>
      <c r="K10574" s="1">
        <v>5.4985640000000005E-7</v>
      </c>
      <c r="L10574" s="1">
        <v>1.2533309999999999E-6</v>
      </c>
      <c r="M10574" s="1">
        <v>7.3740140000000005E-5</v>
      </c>
      <c r="N10574" s="1">
        <v>1.0245070000000001E-7</v>
      </c>
      <c r="O10574" s="1">
        <v>9.4254643999999998E-8</v>
      </c>
      <c r="P10574" s="1">
        <v>8.6500959999999997E-10</v>
      </c>
      <c r="Q10574" s="1">
        <v>9.1822532200001496E-10</v>
      </c>
      <c r="R10574" s="1">
        <v>3.65</v>
      </c>
      <c r="S10574" s="1">
        <v>0</v>
      </c>
      <c r="T10574" s="1">
        <v>0</v>
      </c>
      <c r="U10574" s="1">
        <v>0</v>
      </c>
      <c r="V10574" s="1">
        <f t="shared" si="661"/>
        <v>0</v>
      </c>
      <c r="W10574" s="1">
        <f t="shared" si="662"/>
        <v>0</v>
      </c>
      <c r="X10574" s="1" t="e">
        <f t="shared" si="663"/>
        <v>#DIV/0!</v>
      </c>
    </row>
    <row r="10575" spans="1:24" hidden="1" x14ac:dyDescent="0.3">
      <c r="A10575" s="18" t="str">
        <f t="shared" si="660"/>
        <v>OFF - Military - Other tactical support equipment_1994_175</v>
      </c>
      <c r="B10575" s="1" t="s">
        <v>40</v>
      </c>
      <c r="C10575" s="1">
        <v>2020</v>
      </c>
      <c r="D10575" s="1" t="s">
        <v>192</v>
      </c>
      <c r="E10575" s="1">
        <v>1994</v>
      </c>
      <c r="F10575" s="1">
        <v>175</v>
      </c>
      <c r="G10575" s="1" t="s">
        <v>5</v>
      </c>
      <c r="H10575" s="1">
        <v>1.89874791666666E-7</v>
      </c>
      <c r="I10575" s="1">
        <v>2.2596669421487601E-7</v>
      </c>
      <c r="J10575" s="1">
        <v>2.7341969999999999E-7</v>
      </c>
      <c r="K10575" s="1">
        <v>7.9692029999999999E-7</v>
      </c>
      <c r="L10575" s="1">
        <v>2.1930870000000001E-6</v>
      </c>
      <c r="M10575" s="1">
        <v>1.381461E-4</v>
      </c>
      <c r="N10575" s="1">
        <v>1.0563649999999999E-7</v>
      </c>
      <c r="O10575" s="1">
        <v>9.71855799999999E-8</v>
      </c>
      <c r="P10575" s="1">
        <v>1.55438E-9</v>
      </c>
      <c r="Q10575" s="1">
        <v>9.1822532200001496E-10</v>
      </c>
      <c r="R10575" s="1">
        <v>3.65</v>
      </c>
      <c r="S10575" s="1">
        <v>0</v>
      </c>
      <c r="T10575" s="1">
        <v>0</v>
      </c>
      <c r="U10575" s="1">
        <v>0</v>
      </c>
      <c r="V10575" s="1">
        <f t="shared" si="661"/>
        <v>0</v>
      </c>
      <c r="W10575" s="1">
        <f t="shared" si="662"/>
        <v>0</v>
      </c>
      <c r="X10575" s="1" t="e">
        <f t="shared" si="663"/>
        <v>#DIV/0!</v>
      </c>
    </row>
    <row r="10576" spans="1:24" hidden="1" x14ac:dyDescent="0.3">
      <c r="A10576" s="18" t="str">
        <f t="shared" si="660"/>
        <v>OFF - Military - Other tactical support equipment_1994_300</v>
      </c>
      <c r="B10576" s="1" t="s">
        <v>40</v>
      </c>
      <c r="C10576" s="1">
        <v>2020</v>
      </c>
      <c r="D10576" s="1" t="s">
        <v>192</v>
      </c>
      <c r="E10576" s="1">
        <v>1994</v>
      </c>
      <c r="F10576" s="1">
        <v>300</v>
      </c>
      <c r="G10576" s="1" t="s">
        <v>5</v>
      </c>
      <c r="H10576" s="1">
        <v>1.04880138888888E-7</v>
      </c>
      <c r="I10576" s="1">
        <v>1.2481603305785101E-7</v>
      </c>
      <c r="J10576" s="1">
        <v>1.5102739999999999E-7</v>
      </c>
      <c r="K10576" s="1">
        <v>4.4019049999999999E-7</v>
      </c>
      <c r="L10576" s="1">
        <v>1.2113839999999999E-6</v>
      </c>
      <c r="M10576" s="1">
        <v>7.6307E-5</v>
      </c>
      <c r="N10576" s="1">
        <v>5.8349839999999998E-8</v>
      </c>
      <c r="O10576" s="1">
        <v>5.3681852800000003E-8</v>
      </c>
      <c r="P10576" s="1">
        <v>8.5858459999999996E-10</v>
      </c>
      <c r="Q10576" s="1">
        <v>9.1822532200001496E-10</v>
      </c>
      <c r="R10576" s="1">
        <v>3.65</v>
      </c>
      <c r="S10576" s="1">
        <v>0</v>
      </c>
      <c r="T10576" s="1">
        <v>0</v>
      </c>
      <c r="U10576" s="1">
        <v>0</v>
      </c>
      <c r="V10576" s="1">
        <f t="shared" si="661"/>
        <v>0</v>
      </c>
      <c r="W10576" s="1">
        <f t="shared" si="662"/>
        <v>0</v>
      </c>
      <c r="X10576" s="1" t="e">
        <f t="shared" si="663"/>
        <v>#DIV/0!</v>
      </c>
    </row>
    <row r="10577" spans="1:24" hidden="1" x14ac:dyDescent="0.3">
      <c r="A10577" s="18" t="str">
        <f t="shared" si="660"/>
        <v>OFF - Military - Other tactical support equipment_1994_600</v>
      </c>
      <c r="B10577" s="1" t="s">
        <v>40</v>
      </c>
      <c r="C10577" s="1">
        <v>2020</v>
      </c>
      <c r="D10577" s="1" t="s">
        <v>192</v>
      </c>
      <c r="E10577" s="1">
        <v>1994</v>
      </c>
      <c r="F10577" s="1">
        <v>600</v>
      </c>
      <c r="G10577" s="1" t="s">
        <v>5</v>
      </c>
      <c r="H10577" s="1">
        <v>4.03737777777777E-8</v>
      </c>
      <c r="I10577" s="1">
        <v>4.8048132231404898E-8</v>
      </c>
      <c r="J10577" s="1">
        <v>5.8138239999999998E-8</v>
      </c>
      <c r="K10577" s="1">
        <v>1.7369269999999999E-7</v>
      </c>
      <c r="L10577" s="1">
        <v>4.7798069999999999E-7</v>
      </c>
      <c r="M10577" s="1">
        <v>3.1502889999999999E-5</v>
      </c>
      <c r="N10577" s="1">
        <v>2.1697049999999998E-8</v>
      </c>
      <c r="O10577" s="1">
        <v>1.9961286000000001E-8</v>
      </c>
      <c r="P10577" s="1">
        <v>3.092111E-10</v>
      </c>
      <c r="Q10577" s="1">
        <v>0</v>
      </c>
      <c r="R10577" s="1">
        <v>0</v>
      </c>
      <c r="S10577" s="1">
        <v>0</v>
      </c>
      <c r="T10577" s="1">
        <v>0</v>
      </c>
      <c r="U10577" s="1">
        <v>0</v>
      </c>
      <c r="V10577" s="1">
        <f t="shared" si="661"/>
        <v>0</v>
      </c>
      <c r="W10577" s="1">
        <f t="shared" si="662"/>
        <v>0</v>
      </c>
      <c r="X10577" s="1" t="e">
        <f t="shared" si="663"/>
        <v>#DIV/0!</v>
      </c>
    </row>
    <row r="10578" spans="1:24" hidden="1" x14ac:dyDescent="0.3">
      <c r="A10578" s="18" t="str">
        <f t="shared" si="660"/>
        <v>OFF - Military - Other tactical support equipment_1994_750</v>
      </c>
      <c r="B10578" s="1" t="s">
        <v>40</v>
      </c>
      <c r="C10578" s="1">
        <v>2020</v>
      </c>
      <c r="D10578" s="1" t="s">
        <v>192</v>
      </c>
      <c r="E10578" s="1">
        <v>1994</v>
      </c>
      <c r="F10578" s="1">
        <v>750</v>
      </c>
      <c r="G10578" s="1" t="s">
        <v>5</v>
      </c>
      <c r="H10578" s="1">
        <v>4.6803694444444403E-8</v>
      </c>
      <c r="I10578" s="1">
        <v>5.5700264462809903E-8</v>
      </c>
      <c r="J10578" s="1">
        <v>6.7397320000000001E-8</v>
      </c>
      <c r="K10578" s="1">
        <v>2.0135499999999999E-7</v>
      </c>
      <c r="L10578" s="1">
        <v>5.5410380000000004E-7</v>
      </c>
      <c r="M10578" s="1">
        <v>3.6520029999999998E-5</v>
      </c>
      <c r="N10578" s="1">
        <v>2.515251E-8</v>
      </c>
      <c r="O10578" s="1">
        <v>2.31403092E-8</v>
      </c>
      <c r="P10578" s="1">
        <v>3.6719880000000001E-10</v>
      </c>
      <c r="Q10578" s="1">
        <v>0</v>
      </c>
      <c r="R10578" s="1">
        <v>0</v>
      </c>
      <c r="S10578" s="1">
        <v>0</v>
      </c>
      <c r="T10578" s="1">
        <v>0</v>
      </c>
      <c r="U10578" s="1">
        <v>0</v>
      </c>
      <c r="V10578" s="1">
        <f t="shared" si="661"/>
        <v>0</v>
      </c>
      <c r="W10578" s="1">
        <f t="shared" si="662"/>
        <v>0</v>
      </c>
      <c r="X10578" s="1" t="e">
        <f t="shared" si="663"/>
        <v>#DIV/0!</v>
      </c>
    </row>
    <row r="10579" spans="1:24" hidden="1" x14ac:dyDescent="0.3">
      <c r="A10579" s="18" t="str">
        <f t="shared" si="660"/>
        <v>OFF - Military - Other tactical support equipment_1995_50</v>
      </c>
      <c r="B10579" s="1" t="s">
        <v>40</v>
      </c>
      <c r="C10579" s="1">
        <v>2020</v>
      </c>
      <c r="D10579" s="1" t="s">
        <v>192</v>
      </c>
      <c r="E10579" s="1">
        <v>1995</v>
      </c>
      <c r="F10579" s="1">
        <v>50</v>
      </c>
      <c r="G10579" s="1" t="s">
        <v>5</v>
      </c>
      <c r="H10579" s="1">
        <v>1.9033583333333299E-8</v>
      </c>
      <c r="I10579" s="1">
        <v>2.2651537190082599E-8</v>
      </c>
      <c r="J10579" s="1">
        <v>2.7408359999999999E-8</v>
      </c>
      <c r="K10579" s="1">
        <v>5.707257E-8</v>
      </c>
      <c r="L10579" s="1">
        <v>4.546972E-8</v>
      </c>
      <c r="M10579" s="1">
        <v>3.6032550000000001E-6</v>
      </c>
      <c r="N10579" s="1">
        <v>5.5667690000000003E-9</v>
      </c>
      <c r="O10579" s="1">
        <v>5.1214274800000001E-9</v>
      </c>
      <c r="P10579" s="1">
        <v>4.6581089999999998E-11</v>
      </c>
      <c r="Q10579" s="1">
        <v>0</v>
      </c>
      <c r="R10579" s="1">
        <v>0</v>
      </c>
      <c r="S10579" s="1">
        <v>0</v>
      </c>
      <c r="T10579" s="1">
        <v>0</v>
      </c>
      <c r="U10579" s="1">
        <v>0</v>
      </c>
      <c r="V10579" s="1">
        <f t="shared" si="661"/>
        <v>0</v>
      </c>
      <c r="W10579" s="1">
        <f t="shared" si="662"/>
        <v>0</v>
      </c>
      <c r="X10579" s="1" t="e">
        <f t="shared" si="663"/>
        <v>#DIV/0!</v>
      </c>
    </row>
    <row r="10580" spans="1:24" hidden="1" x14ac:dyDescent="0.3">
      <c r="A10580" s="18" t="str">
        <f t="shared" si="660"/>
        <v>OFF - Military - Other tactical support equipment_1995_100</v>
      </c>
      <c r="B10580" s="1" t="s">
        <v>40</v>
      </c>
      <c r="C10580" s="1">
        <v>2020</v>
      </c>
      <c r="D10580" s="1" t="s">
        <v>192</v>
      </c>
      <c r="E10580" s="1">
        <v>1995</v>
      </c>
      <c r="F10580" s="1">
        <v>100</v>
      </c>
      <c r="G10580" s="1" t="s">
        <v>5</v>
      </c>
      <c r="H10580" s="1">
        <v>1.8037013888888801E-7</v>
      </c>
      <c r="I10580" s="1">
        <v>2.1465537190082601E-7</v>
      </c>
      <c r="J10580" s="1">
        <v>2.5973299999999999E-7</v>
      </c>
      <c r="K10580" s="1">
        <v>6.7479260000000003E-7</v>
      </c>
      <c r="L10580" s="1">
        <v>1.539192E-6</v>
      </c>
      <c r="M10580" s="1">
        <v>9.1090290000000004E-5</v>
      </c>
      <c r="N10580" s="1">
        <v>1.2481809999999999E-7</v>
      </c>
      <c r="O10580" s="1">
        <v>1.14832652E-7</v>
      </c>
      <c r="P10580" s="1">
        <v>1.0685360000000001E-9</v>
      </c>
      <c r="Q10580" s="1">
        <v>9.1822532200001496E-10</v>
      </c>
      <c r="R10580" s="1">
        <v>3.65</v>
      </c>
      <c r="S10580" s="1">
        <v>0</v>
      </c>
      <c r="T10580" s="1">
        <v>0</v>
      </c>
      <c r="U10580" s="1">
        <v>0</v>
      </c>
      <c r="V10580" s="1">
        <f t="shared" si="661"/>
        <v>0</v>
      </c>
      <c r="W10580" s="1">
        <f t="shared" si="662"/>
        <v>0</v>
      </c>
      <c r="X10580" s="1" t="e">
        <f t="shared" si="663"/>
        <v>#DIV/0!</v>
      </c>
    </row>
    <row r="10581" spans="1:24" hidden="1" x14ac:dyDescent="0.3">
      <c r="A10581" s="18" t="str">
        <f t="shared" si="660"/>
        <v>OFF - Military - Other tactical support equipment_1995_175</v>
      </c>
      <c r="B10581" s="1" t="s">
        <v>40</v>
      </c>
      <c r="C10581" s="1">
        <v>2020</v>
      </c>
      <c r="D10581" s="1" t="s">
        <v>192</v>
      </c>
      <c r="E10581" s="1">
        <v>1995</v>
      </c>
      <c r="F10581" s="1">
        <v>175</v>
      </c>
      <c r="G10581" s="1" t="s">
        <v>5</v>
      </c>
      <c r="H10581" s="1">
        <v>2.32179791666666E-7</v>
      </c>
      <c r="I10581" s="1">
        <v>2.7631314049586698E-7</v>
      </c>
      <c r="J10581" s="1">
        <v>3.3433889999999999E-7</v>
      </c>
      <c r="K10581" s="1">
        <v>9.779939000000001E-7</v>
      </c>
      <c r="L10581" s="1">
        <v>2.6932599999999999E-6</v>
      </c>
      <c r="M10581" s="1">
        <v>1.7065019999999999E-4</v>
      </c>
      <c r="N10581" s="1">
        <v>1.2870130000000001E-7</v>
      </c>
      <c r="O10581" s="1">
        <v>1.18405196E-7</v>
      </c>
      <c r="P10581" s="1">
        <v>1.9201070000000002E-9</v>
      </c>
      <c r="Q10581" s="1">
        <v>1.8364506440000299E-9</v>
      </c>
      <c r="R10581" s="1">
        <v>7.3</v>
      </c>
      <c r="S10581" s="1">
        <v>0</v>
      </c>
      <c r="T10581" s="1">
        <v>0</v>
      </c>
      <c r="U10581" s="1">
        <v>0</v>
      </c>
      <c r="V10581" s="1">
        <f t="shared" si="661"/>
        <v>0</v>
      </c>
      <c r="W10581" s="1">
        <f t="shared" si="662"/>
        <v>0</v>
      </c>
      <c r="X10581" s="1" t="e">
        <f t="shared" si="663"/>
        <v>#DIV/0!</v>
      </c>
    </row>
    <row r="10582" spans="1:24" hidden="1" x14ac:dyDescent="0.3">
      <c r="A10582" s="18" t="str">
        <f t="shared" si="660"/>
        <v>OFF - Military - Other tactical support equipment_1995_300</v>
      </c>
      <c r="B10582" s="1" t="s">
        <v>40</v>
      </c>
      <c r="C10582" s="1">
        <v>2020</v>
      </c>
      <c r="D10582" s="1" t="s">
        <v>192</v>
      </c>
      <c r="E10582" s="1">
        <v>1995</v>
      </c>
      <c r="F10582" s="1">
        <v>300</v>
      </c>
      <c r="G10582" s="1" t="s">
        <v>5</v>
      </c>
      <c r="H10582" s="1">
        <v>1.28247847222222E-7</v>
      </c>
      <c r="I10582" s="1">
        <v>1.52625537190082E-7</v>
      </c>
      <c r="J10582" s="1">
        <v>1.8467689999999999E-7</v>
      </c>
      <c r="K10582" s="1">
        <v>5.4020899999999996E-7</v>
      </c>
      <c r="L10582" s="1">
        <v>1.4876609999999999E-6</v>
      </c>
      <c r="M10582" s="1">
        <v>9.4261070000000002E-5</v>
      </c>
      <c r="N10582" s="1">
        <v>7.1090010000000006E-8</v>
      </c>
      <c r="O10582" s="1">
        <v>6.5402809200000005E-8</v>
      </c>
      <c r="P10582" s="1">
        <v>1.0605989999999999E-9</v>
      </c>
      <c r="Q10582" s="1">
        <v>9.1822532200001496E-10</v>
      </c>
      <c r="R10582" s="1">
        <v>3.65</v>
      </c>
      <c r="S10582" s="1">
        <v>0</v>
      </c>
      <c r="T10582" s="1">
        <v>0</v>
      </c>
      <c r="U10582" s="1">
        <v>0</v>
      </c>
      <c r="V10582" s="1">
        <f t="shared" si="661"/>
        <v>0</v>
      </c>
      <c r="W10582" s="1">
        <f t="shared" si="662"/>
        <v>0</v>
      </c>
      <c r="X10582" s="1" t="e">
        <f t="shared" si="663"/>
        <v>#DIV/0!</v>
      </c>
    </row>
    <row r="10583" spans="1:24" hidden="1" x14ac:dyDescent="0.3">
      <c r="A10583" s="18" t="str">
        <f t="shared" si="660"/>
        <v>OFF - Military - Other tactical support equipment_1995_600</v>
      </c>
      <c r="B10583" s="1" t="s">
        <v>40</v>
      </c>
      <c r="C10583" s="1">
        <v>2020</v>
      </c>
      <c r="D10583" s="1" t="s">
        <v>192</v>
      </c>
      <c r="E10583" s="1">
        <v>1995</v>
      </c>
      <c r="F10583" s="1">
        <v>600</v>
      </c>
      <c r="G10583" s="1" t="s">
        <v>5</v>
      </c>
      <c r="H10583" s="1">
        <v>4.9466590277777702E-8</v>
      </c>
      <c r="I10583" s="1">
        <v>5.8869330578512302E-8</v>
      </c>
      <c r="J10583" s="1">
        <v>7.1231889999999997E-8</v>
      </c>
      <c r="K10583" s="1">
        <v>2.134615E-7</v>
      </c>
      <c r="L10583" s="1">
        <v>5.8784569999999998E-7</v>
      </c>
      <c r="M10583" s="1">
        <v>3.891515E-5</v>
      </c>
      <c r="N10583" s="1">
        <v>2.6503329999999998E-8</v>
      </c>
      <c r="O10583" s="1">
        <v>2.4383063600000001E-8</v>
      </c>
      <c r="P10583" s="1">
        <v>3.819649E-10</v>
      </c>
      <c r="Q10583" s="1">
        <v>0</v>
      </c>
      <c r="R10583" s="1">
        <v>0</v>
      </c>
      <c r="S10583" s="1">
        <v>0</v>
      </c>
      <c r="T10583" s="1">
        <v>0</v>
      </c>
      <c r="U10583" s="1">
        <v>0</v>
      </c>
      <c r="V10583" s="1">
        <f t="shared" si="661"/>
        <v>0</v>
      </c>
      <c r="W10583" s="1">
        <f t="shared" si="662"/>
        <v>0</v>
      </c>
      <c r="X10583" s="1" t="e">
        <f t="shared" si="663"/>
        <v>#DIV/0!</v>
      </c>
    </row>
    <row r="10584" spans="1:24" hidden="1" x14ac:dyDescent="0.3">
      <c r="A10584" s="18" t="str">
        <f t="shared" si="660"/>
        <v>OFF - Military - Other tactical support equipment_1995_750</v>
      </c>
      <c r="B10584" s="1" t="s">
        <v>40</v>
      </c>
      <c r="C10584" s="1">
        <v>2020</v>
      </c>
      <c r="D10584" s="1" t="s">
        <v>192</v>
      </c>
      <c r="E10584" s="1">
        <v>1995</v>
      </c>
      <c r="F10584" s="1">
        <v>750</v>
      </c>
      <c r="G10584" s="1" t="s">
        <v>5</v>
      </c>
      <c r="H10584" s="1">
        <v>5.7344611111111102E-8</v>
      </c>
      <c r="I10584" s="1">
        <v>6.8244826446280898E-8</v>
      </c>
      <c r="J10584" s="1">
        <v>8.2576239999999995E-8</v>
      </c>
      <c r="K10584" s="1">
        <v>2.4745730000000002E-7</v>
      </c>
      <c r="L10584" s="1">
        <v>6.8146570000000005E-7</v>
      </c>
      <c r="M10584" s="1">
        <v>4.5112750000000003E-5</v>
      </c>
      <c r="N10584" s="1">
        <v>3.0724240000000001E-8</v>
      </c>
      <c r="O10584" s="1">
        <v>2.82663008E-8</v>
      </c>
      <c r="P10584" s="1">
        <v>4.5359630000000003E-10</v>
      </c>
      <c r="Q10584" s="1">
        <v>0</v>
      </c>
      <c r="R10584" s="1">
        <v>0</v>
      </c>
      <c r="S10584" s="1">
        <v>0</v>
      </c>
      <c r="T10584" s="1">
        <v>0</v>
      </c>
      <c r="U10584" s="1">
        <v>0</v>
      </c>
      <c r="V10584" s="1">
        <f t="shared" si="661"/>
        <v>0</v>
      </c>
      <c r="W10584" s="1">
        <f t="shared" si="662"/>
        <v>0</v>
      </c>
      <c r="X10584" s="1" t="e">
        <f t="shared" si="663"/>
        <v>#DIV/0!</v>
      </c>
    </row>
    <row r="10585" spans="1:24" hidden="1" x14ac:dyDescent="0.3">
      <c r="A10585" s="18" t="str">
        <f t="shared" si="660"/>
        <v>OFF - Military - Other tactical support equipment_1996_50</v>
      </c>
      <c r="B10585" s="1" t="s">
        <v>40</v>
      </c>
      <c r="C10585" s="1">
        <v>2020</v>
      </c>
      <c r="D10585" s="1" t="s">
        <v>192</v>
      </c>
      <c r="E10585" s="1">
        <v>1996</v>
      </c>
      <c r="F10585" s="1">
        <v>50</v>
      </c>
      <c r="G10585" s="1" t="s">
        <v>5</v>
      </c>
      <c r="H10585" s="1">
        <v>2.3113083333333299E-8</v>
      </c>
      <c r="I10585" s="1">
        <v>2.75064793388429E-8</v>
      </c>
      <c r="J10585" s="1">
        <v>3.3282840000000003E-8</v>
      </c>
      <c r="K10585" s="1">
        <v>6.9453510000000004E-8</v>
      </c>
      <c r="L10585" s="1">
        <v>5.6068350000000002E-8</v>
      </c>
      <c r="M10585" s="1">
        <v>4.4611959999999996E-6</v>
      </c>
      <c r="N10585" s="1">
        <v>6.7923529999999997E-9</v>
      </c>
      <c r="O10585" s="1">
        <v>6.2489647599999996E-9</v>
      </c>
      <c r="P10585" s="1">
        <v>5.7672120000000002E-11</v>
      </c>
      <c r="Q10585" s="1">
        <v>0</v>
      </c>
      <c r="R10585" s="1">
        <v>0</v>
      </c>
      <c r="S10585" s="1">
        <v>0</v>
      </c>
      <c r="T10585" s="1">
        <v>0</v>
      </c>
      <c r="U10585" s="1">
        <v>0</v>
      </c>
      <c r="V10585" s="1">
        <f t="shared" si="661"/>
        <v>0</v>
      </c>
      <c r="W10585" s="1">
        <f t="shared" si="662"/>
        <v>0</v>
      </c>
      <c r="X10585" s="1" t="e">
        <f t="shared" si="663"/>
        <v>#DIV/0!</v>
      </c>
    </row>
    <row r="10586" spans="1:24" hidden="1" x14ac:dyDescent="0.3">
      <c r="A10586" s="18" t="str">
        <f t="shared" si="660"/>
        <v>OFF - Military - Other tactical support equipment_1996_100</v>
      </c>
      <c r="B10586" s="1" t="s">
        <v>40</v>
      </c>
      <c r="C10586" s="1">
        <v>2020</v>
      </c>
      <c r="D10586" s="1" t="s">
        <v>192</v>
      </c>
      <c r="E10586" s="1">
        <v>1996</v>
      </c>
      <c r="F10586" s="1">
        <v>100</v>
      </c>
      <c r="G10586" s="1" t="s">
        <v>5</v>
      </c>
      <c r="H10586" s="1">
        <v>2.2103895833333301E-7</v>
      </c>
      <c r="I10586" s="1">
        <v>2.6305462809917302E-7</v>
      </c>
      <c r="J10586" s="1">
        <v>3.1829610000000003E-7</v>
      </c>
      <c r="K10586" s="1">
        <v>8.2996670000000001E-7</v>
      </c>
      <c r="L10586" s="1">
        <v>1.894491E-6</v>
      </c>
      <c r="M10586" s="1">
        <v>1.12779E-4</v>
      </c>
      <c r="N10586" s="1">
        <v>1.523857E-7</v>
      </c>
      <c r="O10586" s="1">
        <v>1.4019484400000001E-7</v>
      </c>
      <c r="P10586" s="1">
        <v>1.3229559999999999E-9</v>
      </c>
      <c r="Q10586" s="1">
        <v>9.1822532200001496E-10</v>
      </c>
      <c r="R10586" s="1">
        <v>3.65</v>
      </c>
      <c r="S10586" s="1">
        <v>0</v>
      </c>
      <c r="T10586" s="1">
        <v>0</v>
      </c>
      <c r="U10586" s="1">
        <v>0</v>
      </c>
      <c r="V10586" s="1">
        <f t="shared" si="661"/>
        <v>0</v>
      </c>
      <c r="W10586" s="1">
        <f t="shared" si="662"/>
        <v>0</v>
      </c>
      <c r="X10586" s="1" t="e">
        <f t="shared" si="663"/>
        <v>#DIV/0!</v>
      </c>
    </row>
    <row r="10587" spans="1:24" hidden="1" x14ac:dyDescent="0.3">
      <c r="A10587" s="18" t="str">
        <f t="shared" si="660"/>
        <v>OFF - Military - Other tactical support equipment_1996_175</v>
      </c>
      <c r="B10587" s="1" t="s">
        <v>40</v>
      </c>
      <c r="C10587" s="1">
        <v>2020</v>
      </c>
      <c r="D10587" s="1" t="s">
        <v>192</v>
      </c>
      <c r="E10587" s="1">
        <v>1996</v>
      </c>
      <c r="F10587" s="1">
        <v>175</v>
      </c>
      <c r="G10587" s="1" t="s">
        <v>5</v>
      </c>
      <c r="H10587" s="1">
        <v>2.84527638888888E-7</v>
      </c>
      <c r="I10587" s="1">
        <v>3.3861140495867702E-7</v>
      </c>
      <c r="J10587" s="1">
        <v>4.0971980000000001E-7</v>
      </c>
      <c r="K10587" s="1">
        <v>1.2028919999999999E-6</v>
      </c>
      <c r="L10587" s="1">
        <v>3.314924E-6</v>
      </c>
      <c r="M10587" s="1">
        <v>2.1128219999999999E-4</v>
      </c>
      <c r="N10587" s="1">
        <v>1.5712879999999999E-7</v>
      </c>
      <c r="O10587" s="1">
        <v>1.4455849599999999E-7</v>
      </c>
      <c r="P10587" s="1">
        <v>2.377287E-9</v>
      </c>
      <c r="Q10587" s="1">
        <v>1.8364506440000299E-9</v>
      </c>
      <c r="R10587" s="1">
        <v>7.3</v>
      </c>
      <c r="S10587" s="1">
        <v>0</v>
      </c>
      <c r="T10587" s="1">
        <v>0</v>
      </c>
      <c r="U10587" s="1">
        <v>0</v>
      </c>
      <c r="V10587" s="1">
        <f t="shared" si="661"/>
        <v>0</v>
      </c>
      <c r="W10587" s="1">
        <f t="shared" si="662"/>
        <v>0</v>
      </c>
      <c r="X10587" s="1" t="e">
        <f t="shared" si="663"/>
        <v>#DIV/0!</v>
      </c>
    </row>
    <row r="10588" spans="1:24" hidden="1" x14ac:dyDescent="0.3">
      <c r="A10588" s="18" t="str">
        <f t="shared" si="660"/>
        <v>OFF - Military - Other tactical support equipment_1996_300</v>
      </c>
      <c r="B10588" s="1" t="s">
        <v>40</v>
      </c>
      <c r="C10588" s="1">
        <v>2020</v>
      </c>
      <c r="D10588" s="1" t="s">
        <v>192</v>
      </c>
      <c r="E10588" s="1">
        <v>1996</v>
      </c>
      <c r="F10588" s="1">
        <v>300</v>
      </c>
      <c r="G10588" s="1" t="s">
        <v>5</v>
      </c>
      <c r="H10588" s="1">
        <v>7.39288194444444E-8</v>
      </c>
      <c r="I10588" s="1">
        <v>8.7981404958677602E-8</v>
      </c>
      <c r="J10588" s="1">
        <v>1.064575E-7</v>
      </c>
      <c r="K10588" s="1">
        <v>2.2635580000000001E-7</v>
      </c>
      <c r="L10588" s="1">
        <v>1.4284599999999999E-6</v>
      </c>
      <c r="M10588" s="1">
        <v>1.1670489999999999E-4</v>
      </c>
      <c r="N10588" s="1">
        <v>3.445085E-8</v>
      </c>
      <c r="O10588" s="1">
        <v>3.1694781999999997E-8</v>
      </c>
      <c r="P10588" s="1">
        <v>1.3131309999999999E-9</v>
      </c>
      <c r="Q10588" s="1">
        <v>9.1822532200001496E-10</v>
      </c>
      <c r="R10588" s="1">
        <v>3.65</v>
      </c>
      <c r="S10588" s="1">
        <v>0</v>
      </c>
      <c r="T10588" s="1">
        <v>0</v>
      </c>
      <c r="U10588" s="1">
        <v>0</v>
      </c>
      <c r="V10588" s="1">
        <f t="shared" si="661"/>
        <v>0</v>
      </c>
      <c r="W10588" s="1">
        <f t="shared" si="662"/>
        <v>0</v>
      </c>
      <c r="X10588" s="1" t="e">
        <f t="shared" si="663"/>
        <v>#DIV/0!</v>
      </c>
    </row>
    <row r="10589" spans="1:24" hidden="1" x14ac:dyDescent="0.3">
      <c r="A10589" s="18" t="str">
        <f t="shared" si="660"/>
        <v>OFF - Military - Other tactical support equipment_1996_600</v>
      </c>
      <c r="B10589" s="1" t="s">
        <v>40</v>
      </c>
      <c r="C10589" s="1">
        <v>2020</v>
      </c>
      <c r="D10589" s="1" t="s">
        <v>192</v>
      </c>
      <c r="E10589" s="1">
        <v>1996</v>
      </c>
      <c r="F10589" s="1">
        <v>600</v>
      </c>
      <c r="G10589" s="1" t="s">
        <v>5</v>
      </c>
      <c r="H10589" s="1">
        <v>2.86090763888888E-8</v>
      </c>
      <c r="I10589" s="1">
        <v>3.4047165289256097E-8</v>
      </c>
      <c r="J10589" s="1">
        <v>4.1197069999999997E-8</v>
      </c>
      <c r="K10589" s="1">
        <v>8.9570899999999996E-8</v>
      </c>
      <c r="L10589" s="1">
        <v>5.6501639999999998E-7</v>
      </c>
      <c r="M10589" s="1">
        <v>4.8180909999999999E-5</v>
      </c>
      <c r="N10589" s="1">
        <v>1.422282E-8</v>
      </c>
      <c r="O10589" s="1">
        <v>1.3084994399999999E-8</v>
      </c>
      <c r="P10589" s="1">
        <v>4.7291140000000001E-10</v>
      </c>
      <c r="Q10589" s="1">
        <v>0</v>
      </c>
      <c r="R10589" s="1">
        <v>0</v>
      </c>
      <c r="S10589" s="1">
        <v>0</v>
      </c>
      <c r="T10589" s="1">
        <v>0</v>
      </c>
      <c r="U10589" s="1">
        <v>0</v>
      </c>
      <c r="V10589" s="1">
        <f t="shared" si="661"/>
        <v>0</v>
      </c>
      <c r="W10589" s="1">
        <f t="shared" si="662"/>
        <v>0</v>
      </c>
      <c r="X10589" s="1" t="e">
        <f t="shared" si="663"/>
        <v>#DIV/0!</v>
      </c>
    </row>
    <row r="10590" spans="1:24" hidden="1" x14ac:dyDescent="0.3">
      <c r="A10590" s="18" t="str">
        <f t="shared" si="660"/>
        <v>OFF - Military - Other tactical support equipment_1996_750</v>
      </c>
      <c r="B10590" s="1" t="s">
        <v>40</v>
      </c>
      <c r="C10590" s="1">
        <v>2020</v>
      </c>
      <c r="D10590" s="1" t="s">
        <v>192</v>
      </c>
      <c r="E10590" s="1">
        <v>1996</v>
      </c>
      <c r="F10590" s="1">
        <v>750</v>
      </c>
      <c r="G10590" s="1" t="s">
        <v>5</v>
      </c>
      <c r="H10590" s="1">
        <v>3.3165340277777701E-8</v>
      </c>
      <c r="I10590" s="1">
        <v>3.9469495867768502E-8</v>
      </c>
      <c r="J10590" s="1">
        <v>4.7758089999999999E-8</v>
      </c>
      <c r="K10590" s="1">
        <v>1.038359E-7</v>
      </c>
      <c r="L10590" s="1">
        <v>6.5500049999999999E-7</v>
      </c>
      <c r="M10590" s="1">
        <v>5.5854170000000003E-5</v>
      </c>
      <c r="N10590" s="1">
        <v>1.6487939999999999E-8</v>
      </c>
      <c r="O10590" s="1">
        <v>1.5168904800000001E-8</v>
      </c>
      <c r="P10590" s="1">
        <v>5.6159829999999998E-10</v>
      </c>
      <c r="Q10590" s="1">
        <v>9.1822532200001496E-10</v>
      </c>
      <c r="R10590" s="1">
        <v>3.65</v>
      </c>
      <c r="S10590" s="1">
        <v>0</v>
      </c>
      <c r="T10590" s="1">
        <v>0</v>
      </c>
      <c r="U10590" s="1">
        <v>0</v>
      </c>
      <c r="V10590" s="1">
        <f t="shared" si="661"/>
        <v>0</v>
      </c>
      <c r="W10590" s="1">
        <f t="shared" si="662"/>
        <v>0</v>
      </c>
      <c r="X10590" s="1" t="e">
        <f t="shared" si="663"/>
        <v>#DIV/0!</v>
      </c>
    </row>
    <row r="10591" spans="1:24" hidden="1" x14ac:dyDescent="0.3">
      <c r="A10591" s="18" t="str">
        <f t="shared" si="660"/>
        <v>OFF - Military - Other tactical support equipment_1997_50</v>
      </c>
      <c r="B10591" s="1" t="s">
        <v>40</v>
      </c>
      <c r="C10591" s="1">
        <v>2020</v>
      </c>
      <c r="D10591" s="1" t="s">
        <v>192</v>
      </c>
      <c r="E10591" s="1">
        <v>1997</v>
      </c>
      <c r="F10591" s="1">
        <v>50</v>
      </c>
      <c r="G10591" s="1" t="s">
        <v>5</v>
      </c>
      <c r="H10591" s="1">
        <v>2.6582715277777701E-8</v>
      </c>
      <c r="I10591" s="1">
        <v>3.1635628099173503E-8</v>
      </c>
      <c r="J10591" s="1">
        <v>3.8279109999999997E-8</v>
      </c>
      <c r="K10591" s="1">
        <v>8.0057159999999998E-8</v>
      </c>
      <c r="L10591" s="1">
        <v>6.5505350000000002E-8</v>
      </c>
      <c r="M10591" s="1">
        <v>5.2333310000000002E-6</v>
      </c>
      <c r="N10591" s="1">
        <v>7.8508030000000004E-9</v>
      </c>
      <c r="O10591" s="1">
        <v>7.2227387599999997E-9</v>
      </c>
      <c r="P10591" s="1">
        <v>6.7653899999999996E-11</v>
      </c>
      <c r="Q10591" s="1">
        <v>0</v>
      </c>
      <c r="R10591" s="1">
        <v>0</v>
      </c>
      <c r="S10591" s="1">
        <v>0</v>
      </c>
      <c r="T10591" s="1">
        <v>0</v>
      </c>
      <c r="U10591" s="1">
        <v>0</v>
      </c>
      <c r="V10591" s="1">
        <f t="shared" si="661"/>
        <v>0</v>
      </c>
      <c r="W10591" s="1">
        <f t="shared" si="662"/>
        <v>0</v>
      </c>
      <c r="X10591" s="1" t="e">
        <f t="shared" si="663"/>
        <v>#DIV/0!</v>
      </c>
    </row>
    <row r="10592" spans="1:24" hidden="1" x14ac:dyDescent="0.3">
      <c r="A10592" s="18" t="str">
        <f t="shared" si="660"/>
        <v>OFF - Military - Other tactical support equipment_1997_100</v>
      </c>
      <c r="B10592" s="1" t="s">
        <v>40</v>
      </c>
      <c r="C10592" s="1">
        <v>2020</v>
      </c>
      <c r="D10592" s="1" t="s">
        <v>192</v>
      </c>
      <c r="E10592" s="1">
        <v>1997</v>
      </c>
      <c r="F10592" s="1">
        <v>100</v>
      </c>
      <c r="G10592" s="1" t="s">
        <v>5</v>
      </c>
      <c r="H10592" s="1">
        <v>2.5662430555555502E-7</v>
      </c>
      <c r="I10592" s="1">
        <v>3.0540413223140398E-7</v>
      </c>
      <c r="J10592" s="1">
        <v>3.6953899999999998E-7</v>
      </c>
      <c r="K10592" s="1">
        <v>9.6716960000000008E-7</v>
      </c>
      <c r="L10592" s="1">
        <v>2.2092660000000001E-6</v>
      </c>
      <c r="M10592" s="1">
        <v>1.322986E-4</v>
      </c>
      <c r="N10592" s="1">
        <v>1.7623599999999999E-7</v>
      </c>
      <c r="O10592" s="1">
        <v>1.6213712E-7</v>
      </c>
      <c r="P10592" s="1">
        <v>1.5519309999999999E-9</v>
      </c>
      <c r="Q10592" s="1">
        <v>9.1822532200001496E-10</v>
      </c>
      <c r="R10592" s="1">
        <v>3.65</v>
      </c>
      <c r="S10592" s="1">
        <v>0</v>
      </c>
      <c r="T10592" s="1">
        <v>0.01</v>
      </c>
      <c r="U10592" s="1">
        <v>0</v>
      </c>
      <c r="V10592" s="1">
        <f t="shared" si="661"/>
        <v>0</v>
      </c>
      <c r="W10592" s="1">
        <f t="shared" si="662"/>
        <v>0</v>
      </c>
      <c r="X10592" s="1">
        <f t="shared" si="663"/>
        <v>0</v>
      </c>
    </row>
    <row r="10593" spans="1:24" hidden="1" x14ac:dyDescent="0.3">
      <c r="A10593" s="18" t="str">
        <f t="shared" si="660"/>
        <v>OFF - Military - Other tactical support equipment_1997_175</v>
      </c>
      <c r="B10593" s="1" t="s">
        <v>40</v>
      </c>
      <c r="C10593" s="1">
        <v>2020</v>
      </c>
      <c r="D10593" s="1" t="s">
        <v>192</v>
      </c>
      <c r="E10593" s="1">
        <v>1997</v>
      </c>
      <c r="F10593" s="1">
        <v>175</v>
      </c>
      <c r="G10593" s="1" t="s">
        <v>5</v>
      </c>
      <c r="H10593" s="1">
        <v>3.3033069444444401E-7</v>
      </c>
      <c r="I10593" s="1">
        <v>3.9312082644628101E-7</v>
      </c>
      <c r="J10593" s="1">
        <v>4.7567620000000001E-7</v>
      </c>
      <c r="K10593" s="1">
        <v>1.401745E-6</v>
      </c>
      <c r="L10593" s="1">
        <v>3.3290810000000001E-6</v>
      </c>
      <c r="M10593" s="1">
        <v>2.4785049999999999E-4</v>
      </c>
      <c r="N10593" s="1">
        <v>2.0191599999999999E-7</v>
      </c>
      <c r="O10593" s="1">
        <v>1.8576272000000001E-7</v>
      </c>
      <c r="P10593" s="1">
        <v>2.7887440000000001E-9</v>
      </c>
      <c r="Q10593" s="1">
        <v>1.8364506440000299E-9</v>
      </c>
      <c r="R10593" s="1">
        <v>7.3</v>
      </c>
      <c r="S10593" s="1">
        <v>0</v>
      </c>
      <c r="T10593" s="1">
        <v>0.01</v>
      </c>
      <c r="U10593" s="1">
        <v>0</v>
      </c>
      <c r="V10593" s="1">
        <f t="shared" si="661"/>
        <v>0</v>
      </c>
      <c r="W10593" s="1">
        <f t="shared" si="662"/>
        <v>0</v>
      </c>
      <c r="X10593" s="1">
        <f t="shared" si="663"/>
        <v>0</v>
      </c>
    </row>
    <row r="10594" spans="1:24" hidden="1" x14ac:dyDescent="0.3">
      <c r="A10594" s="18" t="str">
        <f t="shared" si="660"/>
        <v>OFF - Military - Other tactical support equipment_1997_300</v>
      </c>
      <c r="B10594" s="1" t="s">
        <v>40</v>
      </c>
      <c r="C10594" s="1">
        <v>2020</v>
      </c>
      <c r="D10594" s="1" t="s">
        <v>192</v>
      </c>
      <c r="E10594" s="1">
        <v>1997</v>
      </c>
      <c r="F10594" s="1">
        <v>300</v>
      </c>
      <c r="G10594" s="1" t="s">
        <v>5</v>
      </c>
      <c r="H10594" s="1">
        <v>8.5830833333333298E-8</v>
      </c>
      <c r="I10594" s="1">
        <v>1.0214578512396601E-7</v>
      </c>
      <c r="J10594" s="1">
        <v>1.2359640000000001E-7</v>
      </c>
      <c r="K10594" s="1">
        <v>2.6377669999999999E-7</v>
      </c>
      <c r="L10594" s="1">
        <v>1.66576E-6</v>
      </c>
      <c r="M10594" s="1">
        <v>1.369039E-4</v>
      </c>
      <c r="N10594" s="1">
        <v>3.9953299999999997E-8</v>
      </c>
      <c r="O10594" s="1">
        <v>3.6757036000000001E-8</v>
      </c>
      <c r="P10594" s="1">
        <v>1.540404E-9</v>
      </c>
      <c r="Q10594" s="1">
        <v>9.1822532200001496E-10</v>
      </c>
      <c r="R10594" s="1">
        <v>3.65</v>
      </c>
      <c r="S10594" s="1">
        <v>0</v>
      </c>
      <c r="T10594" s="1">
        <v>0</v>
      </c>
      <c r="U10594" s="1">
        <v>0</v>
      </c>
      <c r="V10594" s="1">
        <f t="shared" si="661"/>
        <v>0</v>
      </c>
      <c r="W10594" s="1">
        <f t="shared" si="662"/>
        <v>0</v>
      </c>
      <c r="X10594" s="1" t="e">
        <f t="shared" si="663"/>
        <v>#DIV/0!</v>
      </c>
    </row>
    <row r="10595" spans="1:24" hidden="1" x14ac:dyDescent="0.3">
      <c r="A10595" s="18" t="str">
        <f t="shared" si="660"/>
        <v>OFF - Military - Other tactical support equipment_1997_600</v>
      </c>
      <c r="B10595" s="1" t="s">
        <v>40</v>
      </c>
      <c r="C10595" s="1">
        <v>2020</v>
      </c>
      <c r="D10595" s="1" t="s">
        <v>192</v>
      </c>
      <c r="E10595" s="1">
        <v>1997</v>
      </c>
      <c r="F10595" s="1">
        <v>600</v>
      </c>
      <c r="G10595" s="1" t="s">
        <v>5</v>
      </c>
      <c r="H10595" s="1">
        <v>3.3281562500000001E-8</v>
      </c>
      <c r="I10595" s="1">
        <v>3.9607809917355298E-8</v>
      </c>
      <c r="J10595" s="1">
        <v>4.7925449999999999E-8</v>
      </c>
      <c r="K10595" s="1">
        <v>1.045306E-7</v>
      </c>
      <c r="L10595" s="1">
        <v>6.5986670000000004E-7</v>
      </c>
      <c r="M10595" s="1">
        <v>5.651998E-5</v>
      </c>
      <c r="N10595" s="1">
        <v>1.6494479999999999E-8</v>
      </c>
      <c r="O10595" s="1">
        <v>1.51749216E-8</v>
      </c>
      <c r="P10595" s="1">
        <v>5.5476199999999997E-10</v>
      </c>
      <c r="Q10595" s="1">
        <v>9.1822532200001496E-10</v>
      </c>
      <c r="R10595" s="1">
        <v>3.65</v>
      </c>
      <c r="S10595" s="1">
        <v>0</v>
      </c>
      <c r="T10595" s="1">
        <v>0</v>
      </c>
      <c r="U10595" s="1">
        <v>0</v>
      </c>
      <c r="V10595" s="1">
        <f t="shared" si="661"/>
        <v>0</v>
      </c>
      <c r="W10595" s="1">
        <f t="shared" si="662"/>
        <v>0</v>
      </c>
      <c r="X10595" s="1" t="e">
        <f t="shared" si="663"/>
        <v>#DIV/0!</v>
      </c>
    </row>
    <row r="10596" spans="1:24" hidden="1" x14ac:dyDescent="0.3">
      <c r="A10596" s="18" t="str">
        <f t="shared" si="660"/>
        <v>OFF - Military - Other tactical support equipment_1997_750</v>
      </c>
      <c r="B10596" s="1" t="s">
        <v>40</v>
      </c>
      <c r="C10596" s="1">
        <v>2020</v>
      </c>
      <c r="D10596" s="1" t="s">
        <v>192</v>
      </c>
      <c r="E10596" s="1">
        <v>1997</v>
      </c>
      <c r="F10596" s="1">
        <v>750</v>
      </c>
      <c r="G10596" s="1" t="s">
        <v>5</v>
      </c>
      <c r="H10596" s="1">
        <v>3.8581965277777698E-8</v>
      </c>
      <c r="I10596" s="1">
        <v>4.59157272727272E-8</v>
      </c>
      <c r="J10596" s="1">
        <v>5.5558030000000003E-8</v>
      </c>
      <c r="K10596" s="1">
        <v>1.2117809999999999E-7</v>
      </c>
      <c r="L10596" s="1">
        <v>7.6495659999999999E-7</v>
      </c>
      <c r="M10596" s="1">
        <v>6.5521300000000006E-5</v>
      </c>
      <c r="N10596" s="1">
        <v>1.9121390000000002E-8</v>
      </c>
      <c r="O10596" s="1">
        <v>1.75916788E-8</v>
      </c>
      <c r="P10596" s="1">
        <v>6.5879860000000001E-10</v>
      </c>
      <c r="Q10596" s="1">
        <v>9.1822532200001496E-10</v>
      </c>
      <c r="R10596" s="1">
        <v>3.65</v>
      </c>
      <c r="S10596" s="1">
        <v>0</v>
      </c>
      <c r="T10596" s="1">
        <v>0</v>
      </c>
      <c r="U10596" s="1">
        <v>0</v>
      </c>
      <c r="V10596" s="1">
        <f t="shared" si="661"/>
        <v>0</v>
      </c>
      <c r="W10596" s="1">
        <f t="shared" si="662"/>
        <v>0</v>
      </c>
      <c r="X10596" s="1" t="e">
        <f t="shared" si="663"/>
        <v>#DIV/0!</v>
      </c>
    </row>
    <row r="10597" spans="1:24" hidden="1" x14ac:dyDescent="0.3">
      <c r="A10597" s="18" t="str">
        <f t="shared" si="660"/>
        <v>OFF - Military - Other tactical support equipment_1998_50</v>
      </c>
      <c r="B10597" s="1" t="s">
        <v>40</v>
      </c>
      <c r="C10597" s="1">
        <v>2020</v>
      </c>
      <c r="D10597" s="1" t="s">
        <v>192</v>
      </c>
      <c r="E10597" s="1">
        <v>1998</v>
      </c>
      <c r="F10597" s="1">
        <v>50</v>
      </c>
      <c r="G10597" s="1" t="s">
        <v>5</v>
      </c>
      <c r="H10597" s="1">
        <v>2.9468437499999998E-8</v>
      </c>
      <c r="I10597" s="1">
        <v>3.5069876033057799E-8</v>
      </c>
      <c r="J10597" s="1">
        <v>4.2434549999999998E-8</v>
      </c>
      <c r="K10597" s="1">
        <v>8.8952749999999996E-8</v>
      </c>
      <c r="L10597" s="1">
        <v>7.3793470000000002E-8</v>
      </c>
      <c r="M10597" s="1">
        <v>5.919628E-6</v>
      </c>
      <c r="N10597" s="1">
        <v>8.7478329999999997E-9</v>
      </c>
      <c r="O10597" s="1">
        <v>8.0480063599999997E-9</v>
      </c>
      <c r="P10597" s="1">
        <v>7.6526010000000003E-11</v>
      </c>
      <c r="Q10597" s="1">
        <v>0</v>
      </c>
      <c r="R10597" s="1">
        <v>0</v>
      </c>
      <c r="S10597" s="1">
        <v>0</v>
      </c>
      <c r="T10597" s="1">
        <v>0</v>
      </c>
      <c r="U10597" s="1">
        <v>0</v>
      </c>
      <c r="V10597" s="1">
        <f t="shared" si="661"/>
        <v>0</v>
      </c>
      <c r="W10597" s="1">
        <f t="shared" si="662"/>
        <v>0</v>
      </c>
      <c r="X10597" s="1" t="e">
        <f t="shared" si="663"/>
        <v>#DIV/0!</v>
      </c>
    </row>
    <row r="10598" spans="1:24" hidden="1" x14ac:dyDescent="0.3">
      <c r="A10598" s="18" t="str">
        <f t="shared" si="660"/>
        <v>OFF - Military - Other tactical support equipment_1998_100</v>
      </c>
      <c r="B10598" s="1" t="s">
        <v>40</v>
      </c>
      <c r="C10598" s="1">
        <v>2020</v>
      </c>
      <c r="D10598" s="1" t="s">
        <v>192</v>
      </c>
      <c r="E10598" s="1">
        <v>1998</v>
      </c>
      <c r="F10598" s="1">
        <v>100</v>
      </c>
      <c r="G10598" s="1" t="s">
        <v>5</v>
      </c>
      <c r="H10598" s="1">
        <v>2.87255763888888E-7</v>
      </c>
      <c r="I10598" s="1">
        <v>3.4185809917355298E-7</v>
      </c>
      <c r="J10598" s="1">
        <v>4.1364829999999998E-7</v>
      </c>
      <c r="K10598" s="1">
        <v>1.086712E-6</v>
      </c>
      <c r="L10598" s="1">
        <v>1.998063E-6</v>
      </c>
      <c r="M10598" s="1">
        <v>1.4964819999999999E-4</v>
      </c>
      <c r="N10598" s="1">
        <v>2.1832469999999999E-7</v>
      </c>
      <c r="O10598" s="1">
        <v>2.0085872399999999E-7</v>
      </c>
      <c r="P10598" s="1">
        <v>1.75545E-9</v>
      </c>
      <c r="Q10598" s="1">
        <v>9.1822532200001496E-10</v>
      </c>
      <c r="R10598" s="1">
        <v>3.65</v>
      </c>
      <c r="S10598" s="1">
        <v>3.65</v>
      </c>
      <c r="T10598" s="1">
        <v>0.01</v>
      </c>
      <c r="U10598" s="1">
        <v>288.35000000000002</v>
      </c>
      <c r="V10598" s="1">
        <f t="shared" si="661"/>
        <v>0.39256765926032133</v>
      </c>
      <c r="W10598" s="1">
        <f t="shared" si="662"/>
        <v>2.2944459027324298</v>
      </c>
      <c r="X10598" s="1">
        <f t="shared" si="663"/>
        <v>365</v>
      </c>
    </row>
    <row r="10599" spans="1:24" hidden="1" x14ac:dyDescent="0.3">
      <c r="A10599" s="18" t="str">
        <f t="shared" si="660"/>
        <v>OFF - Military - Other tactical support equipment_1998_175</v>
      </c>
      <c r="B10599" s="1" t="s">
        <v>40</v>
      </c>
      <c r="C10599" s="1">
        <v>2020</v>
      </c>
      <c r="D10599" s="1" t="s">
        <v>192</v>
      </c>
      <c r="E10599" s="1">
        <v>1998</v>
      </c>
      <c r="F10599" s="1">
        <v>175</v>
      </c>
      <c r="G10599" s="1" t="s">
        <v>5</v>
      </c>
      <c r="H10599" s="1">
        <v>3.69756180555555E-7</v>
      </c>
      <c r="I10599" s="1">
        <v>4.4004041322314001E-7</v>
      </c>
      <c r="J10599" s="1">
        <v>5.3244890000000001E-7</v>
      </c>
      <c r="K10599" s="1">
        <v>1.575002E-6</v>
      </c>
      <c r="L10599" s="1">
        <v>3.743207E-6</v>
      </c>
      <c r="M10599" s="1">
        <v>2.8035359999999999E-4</v>
      </c>
      <c r="N10599" s="1">
        <v>2.251274E-7</v>
      </c>
      <c r="O10599" s="1">
        <v>2.07117208E-7</v>
      </c>
      <c r="P10599" s="1">
        <v>3.154459E-9</v>
      </c>
      <c r="Q10599" s="1">
        <v>2.7546759660000398E-9</v>
      </c>
      <c r="R10599" s="1">
        <v>10.95</v>
      </c>
      <c r="S10599" s="1">
        <v>3.65</v>
      </c>
      <c r="T10599" s="1">
        <v>0.01</v>
      </c>
      <c r="U10599" s="1">
        <v>540.20000000000005</v>
      </c>
      <c r="V10599" s="1">
        <f t="shared" si="661"/>
        <v>0.26972834314819377</v>
      </c>
      <c r="W10599" s="1">
        <f t="shared" si="662"/>
        <v>2.29444612774404</v>
      </c>
      <c r="X10599" s="1">
        <f t="shared" si="663"/>
        <v>365</v>
      </c>
    </row>
    <row r="10600" spans="1:24" hidden="1" x14ac:dyDescent="0.3">
      <c r="A10600" s="18" t="str">
        <f t="shared" si="660"/>
        <v>OFF - Military - Other tactical support equipment_1998_300</v>
      </c>
      <c r="B10600" s="1" t="s">
        <v>40</v>
      </c>
      <c r="C10600" s="1">
        <v>2020</v>
      </c>
      <c r="D10600" s="1" t="s">
        <v>192</v>
      </c>
      <c r="E10600" s="1">
        <v>1998</v>
      </c>
      <c r="F10600" s="1">
        <v>300</v>
      </c>
      <c r="G10600" s="1" t="s">
        <v>5</v>
      </c>
      <c r="H10600" s="1">
        <v>9.60761805555555E-8</v>
      </c>
      <c r="I10600" s="1">
        <v>1.14338595041322E-7</v>
      </c>
      <c r="J10600" s="1">
        <v>1.3834969999999999E-7</v>
      </c>
      <c r="K10600" s="1">
        <v>2.9638210000000001E-7</v>
      </c>
      <c r="L10600" s="1">
        <v>1.8729709999999999E-6</v>
      </c>
      <c r="M10600" s="1">
        <v>1.5485760000000001E-4</v>
      </c>
      <c r="N10600" s="1">
        <v>4.4672229999999998E-8</v>
      </c>
      <c r="O10600" s="1">
        <v>4.10984516E-8</v>
      </c>
      <c r="P10600" s="1">
        <v>1.7424129999999999E-9</v>
      </c>
      <c r="Q10600" s="1">
        <v>9.1822532200001496E-10</v>
      </c>
      <c r="R10600" s="1">
        <v>3.65</v>
      </c>
      <c r="S10600" s="1">
        <v>0</v>
      </c>
      <c r="T10600" s="1">
        <v>0</v>
      </c>
      <c r="U10600" s="1">
        <v>0</v>
      </c>
      <c r="V10600" s="1">
        <f t="shared" si="661"/>
        <v>0</v>
      </c>
      <c r="W10600" s="1">
        <f t="shared" si="662"/>
        <v>0</v>
      </c>
      <c r="X10600" s="1" t="e">
        <f t="shared" si="663"/>
        <v>#DIV/0!</v>
      </c>
    </row>
    <row r="10601" spans="1:24" hidden="1" x14ac:dyDescent="0.3">
      <c r="A10601" s="18" t="str">
        <f t="shared" si="660"/>
        <v>OFF - Military - Other tactical support equipment_1998_600</v>
      </c>
      <c r="B10601" s="1" t="s">
        <v>40</v>
      </c>
      <c r="C10601" s="1">
        <v>2020</v>
      </c>
      <c r="D10601" s="1" t="s">
        <v>192</v>
      </c>
      <c r="E10601" s="1">
        <v>1998</v>
      </c>
      <c r="F10601" s="1">
        <v>600</v>
      </c>
      <c r="G10601" s="1" t="s">
        <v>5</v>
      </c>
      <c r="H10601" s="1">
        <v>3.7330388888888798E-8</v>
      </c>
      <c r="I10601" s="1">
        <v>4.4426247933884297E-8</v>
      </c>
      <c r="J10601" s="1">
        <v>5.3755759999999998E-8</v>
      </c>
      <c r="K10601" s="1">
        <v>1.176245E-7</v>
      </c>
      <c r="L10601" s="1">
        <v>7.4307420000000004E-7</v>
      </c>
      <c r="M10601" s="1">
        <v>6.3931999999999997E-5</v>
      </c>
      <c r="N10601" s="1">
        <v>1.8442659999999999E-8</v>
      </c>
      <c r="O10601" s="1">
        <v>1.6967247199999998E-8</v>
      </c>
      <c r="P10601" s="1">
        <v>6.2751350000000002E-10</v>
      </c>
      <c r="Q10601" s="1">
        <v>9.1822532200001496E-10</v>
      </c>
      <c r="R10601" s="1">
        <v>3.65</v>
      </c>
      <c r="S10601" s="1">
        <v>0</v>
      </c>
      <c r="T10601" s="1">
        <v>0</v>
      </c>
      <c r="U10601" s="1">
        <v>0</v>
      </c>
      <c r="V10601" s="1">
        <f t="shared" si="661"/>
        <v>0</v>
      </c>
      <c r="W10601" s="1">
        <f t="shared" si="662"/>
        <v>0</v>
      </c>
      <c r="X10601" s="1" t="e">
        <f t="shared" si="663"/>
        <v>#DIV/0!</v>
      </c>
    </row>
    <row r="10602" spans="1:24" hidden="1" x14ac:dyDescent="0.3">
      <c r="A10602" s="18" t="str">
        <f t="shared" si="660"/>
        <v>OFF - Military - Other tactical support equipment_1998_750</v>
      </c>
      <c r="B10602" s="1" t="s">
        <v>40</v>
      </c>
      <c r="C10602" s="1">
        <v>2020</v>
      </c>
      <c r="D10602" s="1" t="s">
        <v>192</v>
      </c>
      <c r="E10602" s="1">
        <v>1998</v>
      </c>
      <c r="F10602" s="1">
        <v>750</v>
      </c>
      <c r="G10602" s="1" t="s">
        <v>5</v>
      </c>
      <c r="H10602" s="1">
        <v>4.3275583333333299E-8</v>
      </c>
      <c r="I10602" s="1">
        <v>5.1501520661156999E-8</v>
      </c>
      <c r="J10602" s="1">
        <v>6.2316840000000003E-8</v>
      </c>
      <c r="K10602" s="1">
        <v>1.3635730000000001E-7</v>
      </c>
      <c r="L10602" s="1">
        <v>8.6141550000000003E-7</v>
      </c>
      <c r="M10602" s="1">
        <v>7.4113729999999997E-5</v>
      </c>
      <c r="N10602" s="1">
        <v>2.1379809999999999E-8</v>
      </c>
      <c r="O10602" s="1">
        <v>1.9669425199999999E-8</v>
      </c>
      <c r="P10602" s="1">
        <v>7.4519319999999997E-10</v>
      </c>
      <c r="Q10602" s="1">
        <v>9.1822532200001496E-10</v>
      </c>
      <c r="R10602" s="1">
        <v>3.65</v>
      </c>
      <c r="S10602" s="1">
        <v>0</v>
      </c>
      <c r="T10602" s="1">
        <v>0</v>
      </c>
      <c r="U10602" s="1">
        <v>0</v>
      </c>
      <c r="V10602" s="1">
        <f t="shared" si="661"/>
        <v>0</v>
      </c>
      <c r="W10602" s="1">
        <f t="shared" si="662"/>
        <v>0</v>
      </c>
      <c r="X10602" s="1" t="e">
        <f t="shared" si="663"/>
        <v>#DIV/0!</v>
      </c>
    </row>
    <row r="10603" spans="1:24" hidden="1" x14ac:dyDescent="0.3">
      <c r="A10603" s="18" t="str">
        <f t="shared" si="660"/>
        <v>OFF - Military - Other tactical support equipment_1999_50</v>
      </c>
      <c r="B10603" s="1" t="s">
        <v>40</v>
      </c>
      <c r="C10603" s="1">
        <v>2020</v>
      </c>
      <c r="D10603" s="1" t="s">
        <v>192</v>
      </c>
      <c r="E10603" s="1">
        <v>1999</v>
      </c>
      <c r="F10603" s="1">
        <v>50</v>
      </c>
      <c r="G10603" s="1" t="s">
        <v>5</v>
      </c>
      <c r="H10603" s="1">
        <v>2.6270111111111101E-8</v>
      </c>
      <c r="I10603" s="1">
        <v>3.1263603305785098E-8</v>
      </c>
      <c r="J10603" s="1">
        <v>3.7828960000000001E-8</v>
      </c>
      <c r="K10603" s="1">
        <v>8.0918159999999995E-8</v>
      </c>
      <c r="L10603" s="1">
        <v>6.9541699999999999E-8</v>
      </c>
      <c r="M10603" s="1">
        <v>6.6917629999999996E-6</v>
      </c>
      <c r="N10603" s="1">
        <v>8.5430369999999994E-9</v>
      </c>
      <c r="O10603" s="1">
        <v>7.8595940399999995E-9</v>
      </c>
      <c r="P10603" s="1">
        <v>8.6507789999999998E-11</v>
      </c>
      <c r="Q10603" s="1">
        <v>0</v>
      </c>
      <c r="R10603" s="1">
        <v>0</v>
      </c>
      <c r="S10603" s="1">
        <v>0</v>
      </c>
      <c r="T10603" s="1">
        <v>0</v>
      </c>
      <c r="U10603" s="1">
        <v>0</v>
      </c>
      <c r="V10603" s="1">
        <f t="shared" si="661"/>
        <v>0</v>
      </c>
      <c r="W10603" s="1">
        <f t="shared" si="662"/>
        <v>0</v>
      </c>
      <c r="X10603" s="1" t="e">
        <f t="shared" si="663"/>
        <v>#DIV/0!</v>
      </c>
    </row>
    <row r="10604" spans="1:24" hidden="1" x14ac:dyDescent="0.3">
      <c r="A10604" s="18" t="str">
        <f t="shared" si="660"/>
        <v>OFF - Military - Other tactical support equipment_1999_100</v>
      </c>
      <c r="B10604" s="1" t="s">
        <v>40</v>
      </c>
      <c r="C10604" s="1">
        <v>2020</v>
      </c>
      <c r="D10604" s="1" t="s">
        <v>192</v>
      </c>
      <c r="E10604" s="1">
        <v>1999</v>
      </c>
      <c r="F10604" s="1">
        <v>100</v>
      </c>
      <c r="G10604" s="1" t="s">
        <v>5</v>
      </c>
      <c r="H10604" s="1">
        <v>3.2130812499999998E-7</v>
      </c>
      <c r="I10604" s="1">
        <v>3.8238322314049498E-7</v>
      </c>
      <c r="J10604" s="1">
        <v>4.6268369999999999E-7</v>
      </c>
      <c r="K10604" s="1">
        <v>1.220217E-6</v>
      </c>
      <c r="L10604" s="1">
        <v>2.2451380000000001E-6</v>
      </c>
      <c r="M10604" s="1">
        <v>1.6916770000000001E-4</v>
      </c>
      <c r="N10604" s="1">
        <v>2.4321579999999999E-7</v>
      </c>
      <c r="O10604" s="1">
        <v>2.23758536E-7</v>
      </c>
      <c r="P10604" s="1">
        <v>1.984425E-9</v>
      </c>
      <c r="Q10604" s="1">
        <v>1.8364506440000299E-9</v>
      </c>
      <c r="R10604" s="1">
        <v>7.3</v>
      </c>
      <c r="S10604" s="1">
        <v>3.65</v>
      </c>
      <c r="T10604" s="1">
        <v>0.01</v>
      </c>
      <c r="U10604" s="1">
        <v>288.35000000000002</v>
      </c>
      <c r="V10604" s="1">
        <f t="shared" si="661"/>
        <v>0.43910408210768598</v>
      </c>
      <c r="W10604" s="1">
        <f t="shared" si="662"/>
        <v>2.5781708010052147</v>
      </c>
      <c r="X10604" s="1">
        <f t="shared" si="663"/>
        <v>365</v>
      </c>
    </row>
    <row r="10605" spans="1:24" hidden="1" x14ac:dyDescent="0.3">
      <c r="A10605" s="18" t="str">
        <f t="shared" si="660"/>
        <v>OFF - Military - Other tactical support equipment_1999_175</v>
      </c>
      <c r="B10605" s="1" t="s">
        <v>40</v>
      </c>
      <c r="C10605" s="1">
        <v>2020</v>
      </c>
      <c r="D10605" s="1" t="s">
        <v>192</v>
      </c>
      <c r="E10605" s="1">
        <v>1999</v>
      </c>
      <c r="F10605" s="1">
        <v>175</v>
      </c>
      <c r="G10605" s="1" t="s">
        <v>5</v>
      </c>
      <c r="H10605" s="1">
        <v>4.1358402777777702E-7</v>
      </c>
      <c r="I10605" s="1">
        <v>4.9219917355371898E-7</v>
      </c>
      <c r="J10605" s="1">
        <v>5.9556100000000005E-7</v>
      </c>
      <c r="K10605" s="1">
        <v>1.7684939999999999E-6</v>
      </c>
      <c r="L10605" s="1">
        <v>4.2060820000000002E-6</v>
      </c>
      <c r="M10605" s="1">
        <v>3.1692189999999999E-4</v>
      </c>
      <c r="N10605" s="1">
        <v>2.5079830000000002E-7</v>
      </c>
      <c r="O10605" s="1">
        <v>2.30734436E-7</v>
      </c>
      <c r="P10605" s="1">
        <v>3.5659150000000001E-9</v>
      </c>
      <c r="Q10605" s="1">
        <v>2.7546759660000398E-9</v>
      </c>
      <c r="R10605" s="1">
        <v>10.95</v>
      </c>
      <c r="S10605" s="1">
        <v>3.65</v>
      </c>
      <c r="T10605" s="1">
        <v>0.01</v>
      </c>
      <c r="U10605" s="1">
        <v>540.20000000000005</v>
      </c>
      <c r="V10605" s="1">
        <f t="shared" si="661"/>
        <v>0.30169971573550364</v>
      </c>
      <c r="W10605" s="1">
        <f t="shared" si="662"/>
        <v>2.5781712199923508</v>
      </c>
      <c r="X10605" s="1">
        <f t="shared" si="663"/>
        <v>365</v>
      </c>
    </row>
    <row r="10606" spans="1:24" hidden="1" x14ac:dyDescent="0.3">
      <c r="A10606" s="18" t="str">
        <f t="shared" si="660"/>
        <v>OFF - Military - Other tactical support equipment_1999_300</v>
      </c>
      <c r="B10606" s="1" t="s">
        <v>40</v>
      </c>
      <c r="C10606" s="1">
        <v>2020</v>
      </c>
      <c r="D10606" s="1" t="s">
        <v>192</v>
      </c>
      <c r="E10606" s="1">
        <v>1999</v>
      </c>
      <c r="F10606" s="1">
        <v>300</v>
      </c>
      <c r="G10606" s="1" t="s">
        <v>5</v>
      </c>
      <c r="H10606" s="1">
        <v>1.07465486111111E-7</v>
      </c>
      <c r="I10606" s="1">
        <v>1.2789280991735499E-7</v>
      </c>
      <c r="J10606" s="1">
        <v>1.5475030000000001E-7</v>
      </c>
      <c r="K10606" s="1">
        <v>3.3279499999999998E-7</v>
      </c>
      <c r="L10606" s="1">
        <v>2.1045689999999999E-6</v>
      </c>
      <c r="M10606" s="1">
        <v>1.7505640000000001E-4</v>
      </c>
      <c r="N10606" s="1">
        <v>4.9910569999999998E-8</v>
      </c>
      <c r="O10606" s="1">
        <v>4.5917724399999999E-8</v>
      </c>
      <c r="P10606" s="1">
        <v>1.9696850000000001E-9</v>
      </c>
      <c r="Q10606" s="1">
        <v>1.8364506440000299E-9</v>
      </c>
      <c r="R10606" s="1">
        <v>7.3</v>
      </c>
      <c r="S10606" s="1">
        <v>0</v>
      </c>
      <c r="T10606" s="1">
        <v>0</v>
      </c>
      <c r="U10606" s="1">
        <v>0</v>
      </c>
      <c r="V10606" s="1">
        <f t="shared" si="661"/>
        <v>0</v>
      </c>
      <c r="W10606" s="1">
        <f t="shared" si="662"/>
        <v>0</v>
      </c>
      <c r="X10606" s="1" t="e">
        <f t="shared" si="663"/>
        <v>#DIV/0!</v>
      </c>
    </row>
    <row r="10607" spans="1:24" hidden="1" x14ac:dyDescent="0.3">
      <c r="A10607" s="18" t="str">
        <f t="shared" si="660"/>
        <v>OFF - Military - Other tactical support equipment_1999_600</v>
      </c>
      <c r="B10607" s="1" t="s">
        <v>40</v>
      </c>
      <c r="C10607" s="1">
        <v>2020</v>
      </c>
      <c r="D10607" s="1" t="s">
        <v>192</v>
      </c>
      <c r="E10607" s="1">
        <v>1999</v>
      </c>
      <c r="F10607" s="1">
        <v>600</v>
      </c>
      <c r="G10607" s="1" t="s">
        <v>5</v>
      </c>
      <c r="H10607" s="1">
        <v>4.1842708333333298E-8</v>
      </c>
      <c r="I10607" s="1">
        <v>4.9796280991735498E-8</v>
      </c>
      <c r="J10607" s="1">
        <v>6.0253500000000004E-8</v>
      </c>
      <c r="K10607" s="1">
        <v>1.3227270000000001E-7</v>
      </c>
      <c r="L10607" s="1">
        <v>8.3623649999999999E-7</v>
      </c>
      <c r="M10607" s="1">
        <v>7.2271040000000003E-5</v>
      </c>
      <c r="N10607" s="1">
        <v>2.0605300000000001E-8</v>
      </c>
      <c r="O10607" s="1">
        <v>1.8956875999999999E-8</v>
      </c>
      <c r="P10607" s="1">
        <v>7.0936379999999999E-10</v>
      </c>
      <c r="Q10607" s="1">
        <v>9.1822532200001496E-10</v>
      </c>
      <c r="R10607" s="1">
        <v>3.65</v>
      </c>
      <c r="S10607" s="1">
        <v>0</v>
      </c>
      <c r="T10607" s="1">
        <v>0</v>
      </c>
      <c r="U10607" s="1">
        <v>0</v>
      </c>
      <c r="V10607" s="1">
        <f t="shared" si="661"/>
        <v>0</v>
      </c>
      <c r="W10607" s="1">
        <f t="shared" si="662"/>
        <v>0</v>
      </c>
      <c r="X10607" s="1" t="e">
        <f t="shared" si="663"/>
        <v>#DIV/0!</v>
      </c>
    </row>
    <row r="10608" spans="1:24" hidden="1" x14ac:dyDescent="0.3">
      <c r="A10608" s="18" t="str">
        <f t="shared" si="660"/>
        <v>OFF - Military - Other tactical support equipment_1999_750</v>
      </c>
      <c r="B10608" s="1" t="s">
        <v>40</v>
      </c>
      <c r="C10608" s="1">
        <v>2020</v>
      </c>
      <c r="D10608" s="1" t="s">
        <v>192</v>
      </c>
      <c r="E10608" s="1">
        <v>1999</v>
      </c>
      <c r="F10608" s="1">
        <v>750</v>
      </c>
      <c r="G10608" s="1" t="s">
        <v>5</v>
      </c>
      <c r="H10608" s="1">
        <v>4.8506548611111098E-8</v>
      </c>
      <c r="I10608" s="1">
        <v>5.7726801652892497E-8</v>
      </c>
      <c r="J10608" s="1">
        <v>6.9849430000000004E-8</v>
      </c>
      <c r="K10608" s="1">
        <v>1.533383E-7</v>
      </c>
      <c r="L10608" s="1">
        <v>9.6941490000000004E-7</v>
      </c>
      <c r="M10608" s="1">
        <v>8.3780869999999994E-5</v>
      </c>
      <c r="N10608" s="1">
        <v>2.3886879999999999E-8</v>
      </c>
      <c r="O10608" s="1">
        <v>2.1975929599999998E-8</v>
      </c>
      <c r="P10608" s="1">
        <v>8.423935E-10</v>
      </c>
      <c r="Q10608" s="1">
        <v>9.1822532200001496E-10</v>
      </c>
      <c r="R10608" s="1">
        <v>3.65</v>
      </c>
      <c r="S10608" s="1">
        <v>0</v>
      </c>
      <c r="T10608" s="1">
        <v>0</v>
      </c>
      <c r="U10608" s="1">
        <v>0</v>
      </c>
      <c r="V10608" s="1">
        <f t="shared" si="661"/>
        <v>0</v>
      </c>
      <c r="W10608" s="1">
        <f t="shared" si="662"/>
        <v>0</v>
      </c>
      <c r="X10608" s="1" t="e">
        <f t="shared" si="663"/>
        <v>#DIV/0!</v>
      </c>
    </row>
    <row r="10609" spans="1:24" hidden="1" x14ac:dyDescent="0.3">
      <c r="A10609" s="18" t="str">
        <f t="shared" si="660"/>
        <v>OFF - Military - Other tactical support equipment_2000_50</v>
      </c>
      <c r="B10609" s="1" t="s">
        <v>40</v>
      </c>
      <c r="C10609" s="1">
        <v>2020</v>
      </c>
      <c r="D10609" s="1" t="s">
        <v>192</v>
      </c>
      <c r="E10609" s="1">
        <v>2000</v>
      </c>
      <c r="F10609" s="1">
        <v>50</v>
      </c>
      <c r="G10609" s="1" t="s">
        <v>5</v>
      </c>
      <c r="H10609" s="1">
        <v>3.0341513888888797E-8</v>
      </c>
      <c r="I10609" s="1">
        <v>3.6108909090908999E-8</v>
      </c>
      <c r="J10609" s="1">
        <v>4.3691780000000001E-8</v>
      </c>
      <c r="K10609" s="1">
        <v>9.3692260000000006E-8</v>
      </c>
      <c r="L10609" s="1">
        <v>8.1616949999999999E-8</v>
      </c>
      <c r="M10609" s="1">
        <v>7.8928720000000003E-6</v>
      </c>
      <c r="N10609" s="1">
        <v>9.921436E-9</v>
      </c>
      <c r="O10609" s="1">
        <v>9.1277211199999992E-9</v>
      </c>
      <c r="P10609" s="1">
        <v>1.0203510000000001E-10</v>
      </c>
      <c r="Q10609" s="1">
        <v>0</v>
      </c>
      <c r="R10609" s="1">
        <v>0</v>
      </c>
      <c r="S10609" s="1">
        <v>0</v>
      </c>
      <c r="T10609" s="1">
        <v>0</v>
      </c>
      <c r="U10609" s="1">
        <v>0</v>
      </c>
      <c r="V10609" s="1">
        <f t="shared" si="661"/>
        <v>0</v>
      </c>
      <c r="W10609" s="1">
        <f t="shared" si="662"/>
        <v>0</v>
      </c>
      <c r="X10609" s="1" t="e">
        <f t="shared" si="663"/>
        <v>#DIV/0!</v>
      </c>
    </row>
    <row r="10610" spans="1:24" hidden="1" x14ac:dyDescent="0.3">
      <c r="A10610" s="18" t="str">
        <f t="shared" si="660"/>
        <v>OFF - Military - Other tactical support equipment_2000_100</v>
      </c>
      <c r="B10610" s="1" t="s">
        <v>40</v>
      </c>
      <c r="C10610" s="1">
        <v>2020</v>
      </c>
      <c r="D10610" s="1" t="s">
        <v>192</v>
      </c>
      <c r="E10610" s="1">
        <v>2000</v>
      </c>
      <c r="F10610" s="1">
        <v>100</v>
      </c>
      <c r="G10610" s="1" t="s">
        <v>5</v>
      </c>
      <c r="H10610" s="1">
        <v>3.74950486111111E-7</v>
      </c>
      <c r="I10610" s="1">
        <v>4.4622206611570201E-7</v>
      </c>
      <c r="J10610" s="1">
        <v>5.3992870000000004E-7</v>
      </c>
      <c r="K10610" s="1">
        <v>1.4295119999999999E-6</v>
      </c>
      <c r="L10610" s="1">
        <v>2.6321429999999999E-6</v>
      </c>
      <c r="M10610" s="1">
        <v>1.995318E-4</v>
      </c>
      <c r="N10610" s="1">
        <v>2.8264069999999999E-7</v>
      </c>
      <c r="O10610" s="1">
        <v>2.6002944399999997E-7</v>
      </c>
      <c r="P10610" s="1">
        <v>2.3406099999999998E-9</v>
      </c>
      <c r="Q10610" s="1">
        <v>1.8364506440000299E-9</v>
      </c>
      <c r="R10610" s="1">
        <v>7.3</v>
      </c>
      <c r="S10610" s="1">
        <v>3.65</v>
      </c>
      <c r="T10610" s="1">
        <v>0.01</v>
      </c>
      <c r="U10610" s="1">
        <v>288.35000000000002</v>
      </c>
      <c r="V10610" s="1">
        <f t="shared" si="661"/>
        <v>0.51241246712839983</v>
      </c>
      <c r="W10610" s="1">
        <f t="shared" si="662"/>
        <v>3.0225822317693916</v>
      </c>
      <c r="X10610" s="1">
        <f t="shared" si="663"/>
        <v>365</v>
      </c>
    </row>
    <row r="10611" spans="1:24" hidden="1" x14ac:dyDescent="0.3">
      <c r="A10611" s="18" t="str">
        <f t="shared" si="660"/>
        <v>OFF - Military - Other tactical support equipment_2000_175</v>
      </c>
      <c r="B10611" s="1" t="s">
        <v>40</v>
      </c>
      <c r="C10611" s="1">
        <v>2020</v>
      </c>
      <c r="D10611" s="1" t="s">
        <v>192</v>
      </c>
      <c r="E10611" s="1">
        <v>2000</v>
      </c>
      <c r="F10611" s="1">
        <v>175</v>
      </c>
      <c r="G10611" s="1" t="s">
        <v>5</v>
      </c>
      <c r="H10611" s="1">
        <v>4.8262659722222202E-7</v>
      </c>
      <c r="I10611" s="1">
        <v>5.7436553719008201E-7</v>
      </c>
      <c r="J10611" s="1">
        <v>6.9498229999999997E-7</v>
      </c>
      <c r="K10611" s="1">
        <v>2.0718330000000001E-6</v>
      </c>
      <c r="L10611" s="1">
        <v>4.931103E-6</v>
      </c>
      <c r="M10611" s="1">
        <v>3.7380639999999999E-4</v>
      </c>
      <c r="N10611" s="1">
        <v>2.914572E-7</v>
      </c>
      <c r="O10611" s="1">
        <v>2.68140624E-7</v>
      </c>
      <c r="P10611" s="1">
        <v>4.2059639999999998E-9</v>
      </c>
      <c r="Q10611" s="1">
        <v>2.7546759660000398E-9</v>
      </c>
      <c r="R10611" s="1">
        <v>10.95</v>
      </c>
      <c r="S10611" s="1">
        <v>3.65</v>
      </c>
      <c r="T10611" s="1">
        <v>0.01</v>
      </c>
      <c r="U10611" s="1">
        <v>540.20000000000005</v>
      </c>
      <c r="V10611" s="1">
        <f t="shared" si="661"/>
        <v>0.35206462873023298</v>
      </c>
      <c r="W10611" s="1">
        <f t="shared" si="662"/>
        <v>3.0225820222758237</v>
      </c>
      <c r="X10611" s="1">
        <f t="shared" si="663"/>
        <v>365</v>
      </c>
    </row>
    <row r="10612" spans="1:24" hidden="1" x14ac:dyDescent="0.3">
      <c r="A10612" s="18" t="str">
        <f t="shared" si="660"/>
        <v>OFF - Military - Other tactical support equipment_2000_300</v>
      </c>
      <c r="B10612" s="1" t="s">
        <v>40</v>
      </c>
      <c r="C10612" s="1">
        <v>2020</v>
      </c>
      <c r="D10612" s="1" t="s">
        <v>192</v>
      </c>
      <c r="E10612" s="1">
        <v>2000</v>
      </c>
      <c r="F10612" s="1">
        <v>300</v>
      </c>
      <c r="G10612" s="1" t="s">
        <v>5</v>
      </c>
      <c r="H10612" s="1">
        <v>1.2540729166666599E-7</v>
      </c>
      <c r="I10612" s="1">
        <v>1.4924504132231401E-7</v>
      </c>
      <c r="J10612" s="1">
        <v>1.8058649999999999E-7</v>
      </c>
      <c r="K10612" s="1">
        <v>3.8988030000000002E-7</v>
      </c>
      <c r="L10612" s="1">
        <v>2.4673390000000001E-6</v>
      </c>
      <c r="M10612" s="1">
        <v>2.064775E-4</v>
      </c>
      <c r="N10612" s="1">
        <v>5.817501E-8</v>
      </c>
      <c r="O10612" s="1">
        <v>5.3521009200000003E-8</v>
      </c>
      <c r="P10612" s="1">
        <v>2.3232269999999999E-9</v>
      </c>
      <c r="Q10612" s="1">
        <v>1.8364506440000299E-9</v>
      </c>
      <c r="R10612" s="1">
        <v>7.3</v>
      </c>
      <c r="S10612" s="1">
        <v>0</v>
      </c>
      <c r="T10612" s="1">
        <v>0</v>
      </c>
      <c r="U10612" s="1">
        <v>0</v>
      </c>
      <c r="V10612" s="1">
        <f t="shared" si="661"/>
        <v>0</v>
      </c>
      <c r="W10612" s="1">
        <f t="shared" si="662"/>
        <v>0</v>
      </c>
      <c r="X10612" s="1" t="e">
        <f t="shared" si="663"/>
        <v>#DIV/0!</v>
      </c>
    </row>
    <row r="10613" spans="1:24" hidden="1" x14ac:dyDescent="0.3">
      <c r="A10613" s="18" t="str">
        <f t="shared" si="660"/>
        <v>OFF - Military - Other tactical support equipment_2000_600</v>
      </c>
      <c r="B10613" s="1" t="s">
        <v>40</v>
      </c>
      <c r="C10613" s="1">
        <v>2020</v>
      </c>
      <c r="D10613" s="1" t="s">
        <v>192</v>
      </c>
      <c r="E10613" s="1">
        <v>2000</v>
      </c>
      <c r="F10613" s="1">
        <v>600</v>
      </c>
      <c r="G10613" s="1" t="s">
        <v>5</v>
      </c>
      <c r="H10613" s="1">
        <v>4.8932131944444399E-8</v>
      </c>
      <c r="I10613" s="1">
        <v>5.8233280991735502E-8</v>
      </c>
      <c r="J10613" s="1">
        <v>7.0462269999999999E-8</v>
      </c>
      <c r="K10613" s="1">
        <v>1.551954E-7</v>
      </c>
      <c r="L10613" s="1">
        <v>9.8189669999999996E-7</v>
      </c>
      <c r="M10613" s="1">
        <v>8.5243029999999999E-5</v>
      </c>
      <c r="N10613" s="1">
        <v>2.401721E-8</v>
      </c>
      <c r="O10613" s="1">
        <v>2.2095833200000001E-8</v>
      </c>
      <c r="P10613" s="1">
        <v>8.3668830000000001E-10</v>
      </c>
      <c r="Q10613" s="1">
        <v>9.1822532200001496E-10</v>
      </c>
      <c r="R10613" s="1">
        <v>3.65</v>
      </c>
      <c r="S10613" s="1">
        <v>0</v>
      </c>
      <c r="T10613" s="1">
        <v>0</v>
      </c>
      <c r="U10613" s="1">
        <v>0</v>
      </c>
      <c r="V10613" s="1">
        <f t="shared" si="661"/>
        <v>0</v>
      </c>
      <c r="W10613" s="1">
        <f t="shared" si="662"/>
        <v>0</v>
      </c>
      <c r="X10613" s="1" t="e">
        <f t="shared" si="663"/>
        <v>#DIV/0!</v>
      </c>
    </row>
    <row r="10614" spans="1:24" hidden="1" x14ac:dyDescent="0.3">
      <c r="A10614" s="18" t="str">
        <f t="shared" si="660"/>
        <v>OFF - Military - Other tactical support equipment_2000_750</v>
      </c>
      <c r="B10614" s="1" t="s">
        <v>40</v>
      </c>
      <c r="C10614" s="1">
        <v>2020</v>
      </c>
      <c r="D10614" s="1" t="s">
        <v>192</v>
      </c>
      <c r="E10614" s="1">
        <v>2000</v>
      </c>
      <c r="F10614" s="1">
        <v>750</v>
      </c>
      <c r="G10614" s="1" t="s">
        <v>5</v>
      </c>
      <c r="H10614" s="1">
        <v>5.6725013888888803E-8</v>
      </c>
      <c r="I10614" s="1">
        <v>6.7507454545454506E-8</v>
      </c>
      <c r="J10614" s="1">
        <v>8.1684019999999999E-8</v>
      </c>
      <c r="K10614" s="1">
        <v>1.799117E-7</v>
      </c>
      <c r="L10614" s="1">
        <v>1.1382730000000001E-6</v>
      </c>
      <c r="M10614" s="1">
        <v>9.881875E-5</v>
      </c>
      <c r="N10614" s="1">
        <v>2.784217E-8</v>
      </c>
      <c r="O10614" s="1">
        <v>2.5614796399999999E-8</v>
      </c>
      <c r="P10614" s="1">
        <v>9.9359529999999991E-10</v>
      </c>
      <c r="Q10614" s="1">
        <v>9.1822532200001496E-10</v>
      </c>
      <c r="R10614" s="1">
        <v>3.65</v>
      </c>
      <c r="S10614" s="1">
        <v>0</v>
      </c>
      <c r="T10614" s="1">
        <v>0</v>
      </c>
      <c r="U10614" s="1">
        <v>0</v>
      </c>
      <c r="V10614" s="1">
        <f t="shared" si="661"/>
        <v>0</v>
      </c>
      <c r="W10614" s="1">
        <f t="shared" si="662"/>
        <v>0</v>
      </c>
      <c r="X10614" s="1" t="e">
        <f t="shared" si="663"/>
        <v>#DIV/0!</v>
      </c>
    </row>
    <row r="10615" spans="1:24" hidden="1" x14ac:dyDescent="0.3">
      <c r="A10615" s="18" t="str">
        <f t="shared" si="660"/>
        <v>OFF - Military - Other tactical support equipment_2001_50</v>
      </c>
      <c r="B10615" s="1" t="s">
        <v>40</v>
      </c>
      <c r="C10615" s="1">
        <v>2020</v>
      </c>
      <c r="D10615" s="1" t="s">
        <v>192</v>
      </c>
      <c r="E10615" s="1">
        <v>2001</v>
      </c>
      <c r="F10615" s="1">
        <v>50</v>
      </c>
      <c r="G10615" s="1" t="s">
        <v>5</v>
      </c>
      <c r="H10615" s="1">
        <v>3.26032430555555E-8</v>
      </c>
      <c r="I10615" s="1">
        <v>3.8800553719008203E-8</v>
      </c>
      <c r="J10615" s="1">
        <v>4.694867E-8</v>
      </c>
      <c r="K10615" s="1">
        <v>1.009378E-7</v>
      </c>
      <c r="L10615" s="1">
        <v>8.915556E-8</v>
      </c>
      <c r="M10615" s="1">
        <v>8.6650950000000008E-6</v>
      </c>
      <c r="N10615" s="1">
        <v>1.072197E-8</v>
      </c>
      <c r="O10615" s="1">
        <v>9.8642123999999997E-9</v>
      </c>
      <c r="P10615" s="1">
        <v>1.12018E-10</v>
      </c>
      <c r="Q10615" s="1">
        <v>0</v>
      </c>
      <c r="R10615" s="1">
        <v>0</v>
      </c>
      <c r="S10615" s="1">
        <v>0</v>
      </c>
      <c r="T10615" s="1">
        <v>0</v>
      </c>
      <c r="U10615" s="1">
        <v>0</v>
      </c>
      <c r="V10615" s="1">
        <f t="shared" si="661"/>
        <v>0</v>
      </c>
      <c r="W10615" s="1">
        <f t="shared" si="662"/>
        <v>0</v>
      </c>
      <c r="X10615" s="1" t="e">
        <f t="shared" si="663"/>
        <v>#DIV/0!</v>
      </c>
    </row>
    <row r="10616" spans="1:24" hidden="1" x14ac:dyDescent="0.3">
      <c r="A10616" s="18" t="str">
        <f t="shared" si="660"/>
        <v>OFF - Military - Other tactical support equipment_2001_100</v>
      </c>
      <c r="B10616" s="1" t="s">
        <v>40</v>
      </c>
      <c r="C10616" s="1">
        <v>2020</v>
      </c>
      <c r="D10616" s="1" t="s">
        <v>192</v>
      </c>
      <c r="E10616" s="1">
        <v>2001</v>
      </c>
      <c r="F10616" s="1">
        <v>100</v>
      </c>
      <c r="G10616" s="1" t="s">
        <v>5</v>
      </c>
      <c r="H10616" s="1">
        <v>4.0721138888888798E-7</v>
      </c>
      <c r="I10616" s="1">
        <v>4.8461520661157005E-7</v>
      </c>
      <c r="J10616" s="1">
        <v>5.8638439999999996E-7</v>
      </c>
      <c r="K10616" s="1">
        <v>1.5587E-6</v>
      </c>
      <c r="L10616" s="1">
        <v>2.8721279999999999E-6</v>
      </c>
      <c r="M10616" s="1">
        <v>2.190537E-4</v>
      </c>
      <c r="N10616" s="1">
        <v>3.056499E-7</v>
      </c>
      <c r="O10616" s="1">
        <v>2.8119790799999999E-7</v>
      </c>
      <c r="P10616" s="1">
        <v>2.569612E-9</v>
      </c>
      <c r="Q10616" s="1">
        <v>1.8364506440000299E-9</v>
      </c>
      <c r="R10616" s="1">
        <v>7.3</v>
      </c>
      <c r="S10616" s="1">
        <v>3.65</v>
      </c>
      <c r="T10616" s="1">
        <v>0.01</v>
      </c>
      <c r="U10616" s="1">
        <v>288.35000000000002</v>
      </c>
      <c r="V10616" s="1">
        <f t="shared" si="661"/>
        <v>0.55650065849362462</v>
      </c>
      <c r="W10616" s="1">
        <f t="shared" si="662"/>
        <v>3.2981654340844555</v>
      </c>
      <c r="X10616" s="1">
        <f t="shared" si="663"/>
        <v>365</v>
      </c>
    </row>
    <row r="10617" spans="1:24" hidden="1" x14ac:dyDescent="0.3">
      <c r="A10617" s="18" t="str">
        <f t="shared" si="660"/>
        <v>OFF - Military - Other tactical support equipment_2001_175</v>
      </c>
      <c r="B10617" s="1" t="s">
        <v>40</v>
      </c>
      <c r="C10617" s="1">
        <v>2020</v>
      </c>
      <c r="D10617" s="1" t="s">
        <v>192</v>
      </c>
      <c r="E10617" s="1">
        <v>2001</v>
      </c>
      <c r="F10617" s="1">
        <v>175</v>
      </c>
      <c r="G10617" s="1" t="s">
        <v>5</v>
      </c>
      <c r="H10617" s="1">
        <v>5.2414625000000005E-7</v>
      </c>
      <c r="I10617" s="1">
        <v>6.2377735537189996E-7</v>
      </c>
      <c r="J10617" s="1">
        <v>7.5477060000000003E-7</v>
      </c>
      <c r="K10617" s="1">
        <v>2.2590709999999999E-6</v>
      </c>
      <c r="L10617" s="1">
        <v>5.3806959999999999E-6</v>
      </c>
      <c r="M10617" s="1">
        <v>4.1037909999999998E-4</v>
      </c>
      <c r="N10617" s="1">
        <v>3.1518959999999998E-7</v>
      </c>
      <c r="O10617" s="1">
        <v>2.8997443199999998E-7</v>
      </c>
      <c r="P10617" s="1">
        <v>4.6174689999999999E-9</v>
      </c>
      <c r="Q10617" s="1">
        <v>3.6729012880000598E-9</v>
      </c>
      <c r="R10617" s="1">
        <v>14.6</v>
      </c>
      <c r="S10617" s="1">
        <v>3.65</v>
      </c>
      <c r="T10617" s="1">
        <v>0.01</v>
      </c>
      <c r="U10617" s="1">
        <v>540.20000000000005</v>
      </c>
      <c r="V10617" s="1">
        <f t="shared" si="661"/>
        <v>0.3823522283452328</v>
      </c>
      <c r="W10617" s="1">
        <f t="shared" si="662"/>
        <v>3.298165744445297</v>
      </c>
      <c r="X10617" s="1">
        <f t="shared" si="663"/>
        <v>365</v>
      </c>
    </row>
    <row r="10618" spans="1:24" hidden="1" x14ac:dyDescent="0.3">
      <c r="A10618" s="18" t="str">
        <f t="shared" si="660"/>
        <v>OFF - Military - Other tactical support equipment_2001_300</v>
      </c>
      <c r="B10618" s="1" t="s">
        <v>40</v>
      </c>
      <c r="C10618" s="1">
        <v>2020</v>
      </c>
      <c r="D10618" s="1" t="s">
        <v>192</v>
      </c>
      <c r="E10618" s="1">
        <v>2001</v>
      </c>
      <c r="F10618" s="1">
        <v>300</v>
      </c>
      <c r="G10618" s="1" t="s">
        <v>5</v>
      </c>
      <c r="H10618" s="1">
        <v>1.36197569444444E-7</v>
      </c>
      <c r="I10618" s="1">
        <v>1.62086363636363E-7</v>
      </c>
      <c r="J10618" s="1">
        <v>1.961245E-7</v>
      </c>
      <c r="K10618" s="1">
        <v>4.2511770000000001E-7</v>
      </c>
      <c r="L10618" s="1">
        <v>2.6922900000000002E-6</v>
      </c>
      <c r="M10618" s="1">
        <v>2.266789E-4</v>
      </c>
      <c r="N10618" s="1">
        <v>6.3104729999999995E-8</v>
      </c>
      <c r="O10618" s="1">
        <v>5.80563516E-8</v>
      </c>
      <c r="P10618" s="1">
        <v>2.5505270000000002E-9</v>
      </c>
      <c r="Q10618" s="1">
        <v>1.8364506440000299E-9</v>
      </c>
      <c r="R10618" s="1">
        <v>7.3</v>
      </c>
      <c r="S10618" s="1">
        <v>0</v>
      </c>
      <c r="T10618" s="1">
        <v>0</v>
      </c>
      <c r="U10618" s="1">
        <v>0</v>
      </c>
      <c r="V10618" s="1">
        <f t="shared" si="661"/>
        <v>0</v>
      </c>
      <c r="W10618" s="1">
        <f t="shared" si="662"/>
        <v>0</v>
      </c>
      <c r="X10618" s="1" t="e">
        <f t="shared" si="663"/>
        <v>#DIV/0!</v>
      </c>
    </row>
    <row r="10619" spans="1:24" hidden="1" x14ac:dyDescent="0.3">
      <c r="A10619" s="18" t="str">
        <f t="shared" si="660"/>
        <v>OFF - Military - Other tactical support equipment_2001_600</v>
      </c>
      <c r="B10619" s="1" t="s">
        <v>40</v>
      </c>
      <c r="C10619" s="1">
        <v>2020</v>
      </c>
      <c r="D10619" s="1" t="s">
        <v>192</v>
      </c>
      <c r="E10619" s="1">
        <v>2001</v>
      </c>
      <c r="F10619" s="1">
        <v>600</v>
      </c>
      <c r="G10619" s="1" t="s">
        <v>5</v>
      </c>
      <c r="H10619" s="1">
        <v>4.2226229166666597E-8</v>
      </c>
      <c r="I10619" s="1">
        <v>5.0252702479338801E-8</v>
      </c>
      <c r="J10619" s="1">
        <v>6.0805769999999995E-8</v>
      </c>
      <c r="K10619" s="1">
        <v>1.694801E-7</v>
      </c>
      <c r="L10619" s="1">
        <v>8.4148850000000001E-7</v>
      </c>
      <c r="M10619" s="1">
        <v>9.3582889999999994E-5</v>
      </c>
      <c r="N10619" s="1">
        <v>2.0954139999999999E-8</v>
      </c>
      <c r="O10619" s="1">
        <v>1.9277808800000001E-8</v>
      </c>
      <c r="P10619" s="1">
        <v>9.1854660000000005E-10</v>
      </c>
      <c r="Q10619" s="1">
        <v>9.1822532200001496E-10</v>
      </c>
      <c r="R10619" s="1">
        <v>3.65</v>
      </c>
      <c r="S10619" s="1">
        <v>0</v>
      </c>
      <c r="T10619" s="1">
        <v>0</v>
      </c>
      <c r="U10619" s="1">
        <v>0</v>
      </c>
      <c r="V10619" s="1">
        <f t="shared" si="661"/>
        <v>0</v>
      </c>
      <c r="W10619" s="1">
        <f t="shared" si="662"/>
        <v>0</v>
      </c>
      <c r="X10619" s="1" t="e">
        <f t="shared" si="663"/>
        <v>#DIV/0!</v>
      </c>
    </row>
    <row r="10620" spans="1:24" hidden="1" x14ac:dyDescent="0.3">
      <c r="A10620" s="18" t="str">
        <f t="shared" si="660"/>
        <v>OFF - Military - Other tactical support equipment_2001_750</v>
      </c>
      <c r="B10620" s="1" t="s">
        <v>40</v>
      </c>
      <c r="C10620" s="1">
        <v>2020</v>
      </c>
      <c r="D10620" s="1" t="s">
        <v>192</v>
      </c>
      <c r="E10620" s="1">
        <v>2001</v>
      </c>
      <c r="F10620" s="1">
        <v>750</v>
      </c>
      <c r="G10620" s="1" t="s">
        <v>5</v>
      </c>
      <c r="H10620" s="1">
        <v>6.1739131944444403E-8</v>
      </c>
      <c r="I10620" s="1">
        <v>7.3474669421487596E-8</v>
      </c>
      <c r="J10620" s="1">
        <v>8.8904349999999999E-8</v>
      </c>
      <c r="K10620" s="1">
        <v>1.9647159999999999E-7</v>
      </c>
      <c r="L10620" s="1">
        <v>1.2439930000000001E-6</v>
      </c>
      <c r="M10620" s="1">
        <v>1.0848700000000001E-4</v>
      </c>
      <c r="N10620" s="1">
        <v>3.0201500000000001E-8</v>
      </c>
      <c r="O10620" s="1">
        <v>2.7785379999999999E-8</v>
      </c>
      <c r="P10620" s="1">
        <v>1.090807E-9</v>
      </c>
      <c r="Q10620" s="1">
        <v>9.1822532200001496E-10</v>
      </c>
      <c r="R10620" s="1">
        <v>3.65</v>
      </c>
      <c r="S10620" s="1">
        <v>0</v>
      </c>
      <c r="T10620" s="1">
        <v>0</v>
      </c>
      <c r="U10620" s="1">
        <v>0</v>
      </c>
      <c r="V10620" s="1">
        <f t="shared" si="661"/>
        <v>0</v>
      </c>
      <c r="W10620" s="1">
        <f t="shared" si="662"/>
        <v>0</v>
      </c>
      <c r="X10620" s="1" t="e">
        <f t="shared" si="663"/>
        <v>#DIV/0!</v>
      </c>
    </row>
    <row r="10621" spans="1:24" hidden="1" x14ac:dyDescent="0.3">
      <c r="A10621" s="18" t="str">
        <f t="shared" si="660"/>
        <v>OFF - Military - Other tactical support equipment_2002_50</v>
      </c>
      <c r="B10621" s="1" t="s">
        <v>40</v>
      </c>
      <c r="C10621" s="1">
        <v>2020</v>
      </c>
      <c r="D10621" s="1" t="s">
        <v>192</v>
      </c>
      <c r="E10621" s="1">
        <v>2002</v>
      </c>
      <c r="F10621" s="1">
        <v>50</v>
      </c>
      <c r="G10621" s="1" t="s">
        <v>5</v>
      </c>
      <c r="H10621" s="1">
        <v>3.5685256944444397E-8</v>
      </c>
      <c r="I10621" s="1">
        <v>4.2468404958677597E-8</v>
      </c>
      <c r="J10621" s="1">
        <v>5.1386770000000002E-8</v>
      </c>
      <c r="K10621" s="1">
        <v>1.107784E-7</v>
      </c>
      <c r="L10621" s="1">
        <v>9.9246270000000001E-8</v>
      </c>
      <c r="M10621" s="1">
        <v>9.6943859999999999E-6</v>
      </c>
      <c r="N10621" s="1">
        <v>1.180521E-8</v>
      </c>
      <c r="O10621" s="1">
        <v>1.0860793200000001E-8</v>
      </c>
      <c r="P10621" s="1">
        <v>1.2532420000000001E-10</v>
      </c>
      <c r="Q10621" s="1">
        <v>0</v>
      </c>
      <c r="R10621" s="1">
        <v>0</v>
      </c>
      <c r="S10621" s="1">
        <v>0</v>
      </c>
      <c r="T10621" s="1">
        <v>0</v>
      </c>
      <c r="U10621" s="1">
        <v>0</v>
      </c>
      <c r="V10621" s="1">
        <f t="shared" si="661"/>
        <v>0</v>
      </c>
      <c r="W10621" s="1">
        <f t="shared" si="662"/>
        <v>0</v>
      </c>
      <c r="X10621" s="1" t="e">
        <f t="shared" si="663"/>
        <v>#DIV/0!</v>
      </c>
    </row>
    <row r="10622" spans="1:24" hidden="1" x14ac:dyDescent="0.3">
      <c r="A10622" s="18" t="str">
        <f t="shared" si="660"/>
        <v>OFF - Military - Other tactical support equipment_2002_100</v>
      </c>
      <c r="B10622" s="1" t="s">
        <v>40</v>
      </c>
      <c r="C10622" s="1">
        <v>2020</v>
      </c>
      <c r="D10622" s="1" t="s">
        <v>192</v>
      </c>
      <c r="E10622" s="1">
        <v>2002</v>
      </c>
      <c r="F10622" s="1">
        <v>100</v>
      </c>
      <c r="G10622" s="1" t="s">
        <v>5</v>
      </c>
      <c r="H10622" s="1">
        <v>4.5063291666666601E-7</v>
      </c>
      <c r="I10622" s="1">
        <v>5.3629041322314004E-7</v>
      </c>
      <c r="J10622" s="1">
        <v>6.489114E-7</v>
      </c>
      <c r="K10622" s="1">
        <v>1.7319099999999999E-6</v>
      </c>
      <c r="L10622" s="1">
        <v>3.1936720000000001E-6</v>
      </c>
      <c r="M10622" s="1">
        <v>2.4507400000000002E-4</v>
      </c>
      <c r="N10622" s="1">
        <v>3.3676099999999998E-7</v>
      </c>
      <c r="O10622" s="1">
        <v>3.0982012000000002E-7</v>
      </c>
      <c r="P10622" s="1">
        <v>2.874844E-9</v>
      </c>
      <c r="Q10622" s="1">
        <v>1.8364506440000299E-9</v>
      </c>
      <c r="R10622" s="1">
        <v>7.3</v>
      </c>
      <c r="S10622" s="1">
        <v>3.65</v>
      </c>
      <c r="T10622" s="1">
        <v>0.01</v>
      </c>
      <c r="U10622" s="1">
        <v>288.35000000000002</v>
      </c>
      <c r="V10622" s="1">
        <f t="shared" si="661"/>
        <v>0.61584111276497067</v>
      </c>
      <c r="W10622" s="1">
        <f t="shared" si="662"/>
        <v>3.6674056999560505</v>
      </c>
      <c r="X10622" s="1">
        <f t="shared" si="663"/>
        <v>365</v>
      </c>
    </row>
    <row r="10623" spans="1:24" hidden="1" x14ac:dyDescent="0.3">
      <c r="A10623" s="18" t="str">
        <f t="shared" si="660"/>
        <v>OFF - Military - Other tactical support equipment_2002_175</v>
      </c>
      <c r="B10623" s="1" t="s">
        <v>40</v>
      </c>
      <c r="C10623" s="1">
        <v>2020</v>
      </c>
      <c r="D10623" s="1" t="s">
        <v>192</v>
      </c>
      <c r="E10623" s="1">
        <v>2002</v>
      </c>
      <c r="F10623" s="1">
        <v>175</v>
      </c>
      <c r="G10623" s="1" t="s">
        <v>5</v>
      </c>
      <c r="H10623" s="1">
        <v>5.8003006944444398E-7</v>
      </c>
      <c r="I10623" s="1">
        <v>6.9028371900826397E-7</v>
      </c>
      <c r="J10623" s="1">
        <v>8.3524330000000001E-7</v>
      </c>
      <c r="K10623" s="1">
        <v>2.5101100000000002E-6</v>
      </c>
      <c r="L10623" s="1">
        <v>5.9830810000000001E-6</v>
      </c>
      <c r="M10623" s="1">
        <v>4.5912600000000002E-4</v>
      </c>
      <c r="N10623" s="1">
        <v>3.4727800000000002E-7</v>
      </c>
      <c r="O10623" s="1">
        <v>3.1949575999999999E-7</v>
      </c>
      <c r="P10623" s="1">
        <v>5.1659559999999998E-9</v>
      </c>
      <c r="Q10623" s="1">
        <v>3.6729012880000598E-9</v>
      </c>
      <c r="R10623" s="1">
        <v>14.6</v>
      </c>
      <c r="S10623" s="1">
        <v>3.65</v>
      </c>
      <c r="T10623" s="1">
        <v>0.01</v>
      </c>
      <c r="U10623" s="1">
        <v>540.20000000000005</v>
      </c>
      <c r="V10623" s="1">
        <f t="shared" si="661"/>
        <v>0.42311814605050335</v>
      </c>
      <c r="W10623" s="1">
        <f t="shared" si="662"/>
        <v>3.667405257691851</v>
      </c>
      <c r="X10623" s="1">
        <f t="shared" si="663"/>
        <v>365</v>
      </c>
    </row>
    <row r="10624" spans="1:24" hidden="1" x14ac:dyDescent="0.3">
      <c r="A10624" s="18" t="str">
        <f t="shared" si="660"/>
        <v>OFF - Military - Other tactical support equipment_2002_300</v>
      </c>
      <c r="B10624" s="1" t="s">
        <v>40</v>
      </c>
      <c r="C10624" s="1">
        <v>2020</v>
      </c>
      <c r="D10624" s="1" t="s">
        <v>192</v>
      </c>
      <c r="E10624" s="1">
        <v>2002</v>
      </c>
      <c r="F10624" s="1">
        <v>300</v>
      </c>
      <c r="G10624" s="1" t="s">
        <v>5</v>
      </c>
      <c r="H10624" s="1">
        <v>1.50720902777777E-7</v>
      </c>
      <c r="I10624" s="1">
        <v>1.7937033057851199E-7</v>
      </c>
      <c r="J10624" s="1">
        <v>2.1703810000000001E-7</v>
      </c>
      <c r="K10624" s="1">
        <v>4.7236230000000001E-7</v>
      </c>
      <c r="L10624" s="1">
        <v>2.993692E-6</v>
      </c>
      <c r="M10624" s="1">
        <v>2.5360500000000001E-4</v>
      </c>
      <c r="N10624" s="1">
        <v>6.9748130000000005E-8</v>
      </c>
      <c r="O10624" s="1">
        <v>6.4168279599999999E-8</v>
      </c>
      <c r="P10624" s="1">
        <v>2.8534920000000001E-9</v>
      </c>
      <c r="Q10624" s="1">
        <v>1.8364506440000299E-9</v>
      </c>
      <c r="R10624" s="1">
        <v>7.3</v>
      </c>
      <c r="S10624" s="1">
        <v>0</v>
      </c>
      <c r="T10624" s="1">
        <v>0</v>
      </c>
      <c r="U10624" s="1">
        <v>0</v>
      </c>
      <c r="V10624" s="1">
        <f t="shared" si="661"/>
        <v>0</v>
      </c>
      <c r="W10624" s="1">
        <f t="shared" si="662"/>
        <v>0</v>
      </c>
      <c r="X10624" s="1" t="e">
        <f t="shared" si="663"/>
        <v>#DIV/0!</v>
      </c>
    </row>
    <row r="10625" spans="1:24" hidden="1" x14ac:dyDescent="0.3">
      <c r="A10625" s="18" t="str">
        <f t="shared" si="660"/>
        <v>OFF - Military - Other tactical support equipment_2002_600</v>
      </c>
      <c r="B10625" s="1" t="s">
        <v>40</v>
      </c>
      <c r="C10625" s="1">
        <v>2020</v>
      </c>
      <c r="D10625" s="1" t="s">
        <v>192</v>
      </c>
      <c r="E10625" s="1">
        <v>2002</v>
      </c>
      <c r="F10625" s="1">
        <v>600</v>
      </c>
      <c r="G10625" s="1" t="s">
        <v>5</v>
      </c>
      <c r="H10625" s="1">
        <v>4.1016062500000003E-8</v>
      </c>
      <c r="I10625" s="1">
        <v>4.8812504132231401E-8</v>
      </c>
      <c r="J10625" s="1">
        <v>5.9063129999999999E-8</v>
      </c>
      <c r="K10625" s="1">
        <v>1.8860629999999999E-7</v>
      </c>
      <c r="L10625" s="1">
        <v>8.5059959999999998E-7</v>
      </c>
      <c r="M10625" s="1">
        <v>1.046994E-4</v>
      </c>
      <c r="N10625" s="1">
        <v>2.127828E-8</v>
      </c>
      <c r="O10625" s="1">
        <v>1.9576017599999998E-8</v>
      </c>
      <c r="P10625" s="1">
        <v>1.027659E-9</v>
      </c>
      <c r="Q10625" s="1">
        <v>9.1822532200001496E-10</v>
      </c>
      <c r="R10625" s="1">
        <v>3.65</v>
      </c>
      <c r="S10625" s="1">
        <v>0</v>
      </c>
      <c r="T10625" s="1">
        <v>0</v>
      </c>
      <c r="U10625" s="1">
        <v>0</v>
      </c>
      <c r="V10625" s="1">
        <f t="shared" si="661"/>
        <v>0</v>
      </c>
      <c r="W10625" s="1">
        <f t="shared" si="662"/>
        <v>0</v>
      </c>
      <c r="X10625" s="1" t="e">
        <f t="shared" si="663"/>
        <v>#DIV/0!</v>
      </c>
    </row>
    <row r="10626" spans="1:24" hidden="1" x14ac:dyDescent="0.3">
      <c r="A10626" s="18" t="str">
        <f t="shared" si="660"/>
        <v>OFF - Military - Other tactical support equipment_2002_750</v>
      </c>
      <c r="B10626" s="1" t="s">
        <v>40</v>
      </c>
      <c r="C10626" s="1">
        <v>2020</v>
      </c>
      <c r="D10626" s="1" t="s">
        <v>192</v>
      </c>
      <c r="E10626" s="1">
        <v>2002</v>
      </c>
      <c r="F10626" s="1">
        <v>750</v>
      </c>
      <c r="G10626" s="1" t="s">
        <v>5</v>
      </c>
      <c r="H10626" s="1">
        <v>5.3722347222222202E-8</v>
      </c>
      <c r="I10626" s="1">
        <v>6.3934033057851195E-8</v>
      </c>
      <c r="J10626" s="1">
        <v>7.7360180000000004E-8</v>
      </c>
      <c r="K10626" s="1">
        <v>2.186435E-7</v>
      </c>
      <c r="L10626" s="1">
        <v>1.0869220000000001E-6</v>
      </c>
      <c r="M10626" s="1">
        <v>1.213737E-4</v>
      </c>
      <c r="N10626" s="1">
        <v>2.684309E-8</v>
      </c>
      <c r="O10626" s="1">
        <v>2.46956428E-8</v>
      </c>
      <c r="P10626" s="1">
        <v>1.220379E-9</v>
      </c>
      <c r="Q10626" s="1">
        <v>9.1822532200001496E-10</v>
      </c>
      <c r="R10626" s="1">
        <v>3.65</v>
      </c>
      <c r="S10626" s="1">
        <v>0</v>
      </c>
      <c r="T10626" s="1">
        <v>0</v>
      </c>
      <c r="U10626" s="1">
        <v>0</v>
      </c>
      <c r="V10626" s="1">
        <f t="shared" si="661"/>
        <v>0</v>
      </c>
      <c r="W10626" s="1">
        <f t="shared" si="662"/>
        <v>0</v>
      </c>
      <c r="X10626" s="1" t="e">
        <f t="shared" si="663"/>
        <v>#DIV/0!</v>
      </c>
    </row>
    <row r="10627" spans="1:24" hidden="1" x14ac:dyDescent="0.3">
      <c r="A10627" s="18" t="str">
        <f t="shared" si="660"/>
        <v>OFF - Military - Other tactical support equipment_2003_50</v>
      </c>
      <c r="B10627" s="1" t="s">
        <v>40</v>
      </c>
      <c r="C10627" s="1">
        <v>2020</v>
      </c>
      <c r="D10627" s="1" t="s">
        <v>192</v>
      </c>
      <c r="E10627" s="1">
        <v>2003</v>
      </c>
      <c r="F10627" s="1">
        <v>50</v>
      </c>
      <c r="G10627" s="1" t="s">
        <v>5</v>
      </c>
      <c r="H10627" s="1">
        <v>4.0453694444444402E-8</v>
      </c>
      <c r="I10627" s="1">
        <v>4.8143239669421398E-8</v>
      </c>
      <c r="J10627" s="1">
        <v>5.8253320000000002E-8</v>
      </c>
      <c r="K10627" s="1">
        <v>1.259353E-7</v>
      </c>
      <c r="L10627" s="1">
        <v>1.144784E-7</v>
      </c>
      <c r="M10627" s="1">
        <v>1.123885E-5</v>
      </c>
      <c r="N10627" s="1">
        <v>1.346526E-8</v>
      </c>
      <c r="O10627" s="1">
        <v>1.2388039200000001E-8</v>
      </c>
      <c r="P10627" s="1">
        <v>1.4529029999999999E-10</v>
      </c>
      <c r="Q10627" s="1">
        <v>0</v>
      </c>
      <c r="R10627" s="1">
        <v>0</v>
      </c>
      <c r="S10627" s="1">
        <v>0</v>
      </c>
      <c r="T10627" s="1">
        <v>0</v>
      </c>
      <c r="U10627" s="1">
        <v>0</v>
      </c>
      <c r="V10627" s="1">
        <f t="shared" si="661"/>
        <v>0</v>
      </c>
      <c r="W10627" s="1">
        <f t="shared" si="662"/>
        <v>0</v>
      </c>
      <c r="X10627" s="1" t="e">
        <f t="shared" si="663"/>
        <v>#DIV/0!</v>
      </c>
    </row>
    <row r="10628" spans="1:24" hidden="1" x14ac:dyDescent="0.3">
      <c r="A10628" s="18" t="str">
        <f t="shared" si="660"/>
        <v>OFF - Military - Other tactical support equipment_2003_100</v>
      </c>
      <c r="B10628" s="1" t="s">
        <v>40</v>
      </c>
      <c r="C10628" s="1">
        <v>2020</v>
      </c>
      <c r="D10628" s="1" t="s">
        <v>192</v>
      </c>
      <c r="E10628" s="1">
        <v>2003</v>
      </c>
      <c r="F10628" s="1">
        <v>100</v>
      </c>
      <c r="G10628" s="1" t="s">
        <v>5</v>
      </c>
      <c r="H10628" s="1">
        <v>5.1668812499999998E-7</v>
      </c>
      <c r="I10628" s="1">
        <v>6.1490157024793301E-7</v>
      </c>
      <c r="J10628" s="1">
        <v>7.4403089999999996E-7</v>
      </c>
      <c r="K10628" s="1">
        <v>1.9939859999999999E-6</v>
      </c>
      <c r="L10628" s="1">
        <v>3.6797239999999999E-6</v>
      </c>
      <c r="M10628" s="1">
        <v>2.8411810000000001E-4</v>
      </c>
      <c r="N10628" s="1">
        <v>3.843889E-7</v>
      </c>
      <c r="O10628" s="1">
        <v>3.5363778800000001E-7</v>
      </c>
      <c r="P10628" s="1">
        <v>3.3328519999999999E-9</v>
      </c>
      <c r="Q10628" s="1">
        <v>2.7546759660000398E-9</v>
      </c>
      <c r="R10628" s="1">
        <v>10.95</v>
      </c>
      <c r="S10628" s="1">
        <v>3.65</v>
      </c>
      <c r="T10628" s="1">
        <v>0.01</v>
      </c>
      <c r="U10628" s="1">
        <v>288.35000000000002</v>
      </c>
      <c r="V10628" s="1">
        <f t="shared" si="661"/>
        <v>0.70611306472273772</v>
      </c>
      <c r="W10628" s="1">
        <f t="shared" si="662"/>
        <v>4.225556278749063</v>
      </c>
      <c r="X10628" s="1">
        <f t="shared" si="663"/>
        <v>365</v>
      </c>
    </row>
    <row r="10629" spans="1:24" hidden="1" x14ac:dyDescent="0.3">
      <c r="A10629" s="18" t="str">
        <f t="shared" si="660"/>
        <v>OFF - Military - Other tactical support equipment_2003_175</v>
      </c>
      <c r="B10629" s="1" t="s">
        <v>40</v>
      </c>
      <c r="C10629" s="1">
        <v>2020</v>
      </c>
      <c r="D10629" s="1" t="s">
        <v>192</v>
      </c>
      <c r="E10629" s="1">
        <v>2003</v>
      </c>
      <c r="F10629" s="1">
        <v>175</v>
      </c>
      <c r="G10629" s="1" t="s">
        <v>5</v>
      </c>
      <c r="H10629" s="1">
        <v>3.76027013888888E-7</v>
      </c>
      <c r="I10629" s="1">
        <v>4.4750322314049502E-7</v>
      </c>
      <c r="J10629" s="1">
        <v>5.4147890000000004E-7</v>
      </c>
      <c r="K10629" s="1">
        <v>2.8899469999999999E-6</v>
      </c>
      <c r="L10629" s="1">
        <v>5.132562E-6</v>
      </c>
      <c r="M10629" s="1">
        <v>5.3227199999999998E-4</v>
      </c>
      <c r="N10629" s="1">
        <v>2.486121E-7</v>
      </c>
      <c r="O10629" s="1">
        <v>2.2872313200000001E-7</v>
      </c>
      <c r="P10629" s="1">
        <v>5.9889730000000004E-9</v>
      </c>
      <c r="Q10629" s="1">
        <v>4.5911266100000704E-9</v>
      </c>
      <c r="R10629" s="1">
        <v>18.25</v>
      </c>
      <c r="S10629" s="1">
        <v>3.65</v>
      </c>
      <c r="T10629" s="1">
        <v>0.01</v>
      </c>
      <c r="U10629" s="1">
        <v>540.20000000000005</v>
      </c>
      <c r="V10629" s="1">
        <f t="shared" si="661"/>
        <v>0.2743027669823459</v>
      </c>
      <c r="W10629" s="1">
        <f t="shared" si="662"/>
        <v>3.1460688672323509</v>
      </c>
      <c r="X10629" s="1">
        <f t="shared" si="663"/>
        <v>365</v>
      </c>
    </row>
    <row r="10630" spans="1:24" hidden="1" x14ac:dyDescent="0.3">
      <c r="A10630" s="18" t="str">
        <f t="shared" si="660"/>
        <v>OFF - Military - Other tactical support equipment_2003_300</v>
      </c>
      <c r="B10630" s="1" t="s">
        <v>40</v>
      </c>
      <c r="C10630" s="1">
        <v>2020</v>
      </c>
      <c r="D10630" s="1" t="s">
        <v>192</v>
      </c>
      <c r="E10630" s="1">
        <v>2003</v>
      </c>
      <c r="F10630" s="1">
        <v>300</v>
      </c>
      <c r="G10630" s="1" t="s">
        <v>5</v>
      </c>
      <c r="H10630" s="1">
        <v>1.3087270833333299E-7</v>
      </c>
      <c r="I10630" s="1">
        <v>1.5574933884297501E-7</v>
      </c>
      <c r="J10630" s="1">
        <v>1.884567E-7</v>
      </c>
      <c r="K10630" s="1">
        <v>5.4384560000000002E-7</v>
      </c>
      <c r="L10630" s="1">
        <v>2.6919060000000002E-6</v>
      </c>
      <c r="M10630" s="1">
        <v>2.940083E-4</v>
      </c>
      <c r="N10630" s="1">
        <v>6.4214769999999996E-8</v>
      </c>
      <c r="O10630" s="1">
        <v>5.9077588399999903E-8</v>
      </c>
      <c r="P10630" s="1">
        <v>3.308098E-9</v>
      </c>
      <c r="Q10630" s="1">
        <v>2.7546759660000398E-9</v>
      </c>
      <c r="R10630" s="1">
        <v>10.95</v>
      </c>
      <c r="S10630" s="1">
        <v>0</v>
      </c>
      <c r="T10630" s="1">
        <v>0</v>
      </c>
      <c r="U10630" s="1">
        <v>0</v>
      </c>
      <c r="V10630" s="1">
        <f t="shared" si="661"/>
        <v>0</v>
      </c>
      <c r="W10630" s="1">
        <f t="shared" si="662"/>
        <v>0</v>
      </c>
      <c r="X10630" s="1" t="e">
        <f t="shared" si="663"/>
        <v>#DIV/0!</v>
      </c>
    </row>
    <row r="10631" spans="1:24" hidden="1" x14ac:dyDescent="0.3">
      <c r="A10631" s="18" t="str">
        <f t="shared" si="660"/>
        <v>OFF - Military - Other tactical support equipment_2003_600</v>
      </c>
      <c r="B10631" s="1" t="s">
        <v>40</v>
      </c>
      <c r="C10631" s="1">
        <v>2020</v>
      </c>
      <c r="D10631" s="1" t="s">
        <v>192</v>
      </c>
      <c r="E10631" s="1">
        <v>2003</v>
      </c>
      <c r="F10631" s="1">
        <v>600</v>
      </c>
      <c r="G10631" s="1" t="s">
        <v>5</v>
      </c>
      <c r="H10631" s="1">
        <v>4.4143131944444402E-8</v>
      </c>
      <c r="I10631" s="1">
        <v>5.25339752066115E-8</v>
      </c>
      <c r="J10631" s="1">
        <v>6.3566110000000004E-8</v>
      </c>
      <c r="K10631" s="1">
        <v>2.17488E-7</v>
      </c>
      <c r="L10631" s="1">
        <v>9.3215289999999998E-7</v>
      </c>
      <c r="M10631" s="1">
        <v>1.2137960000000001E-4</v>
      </c>
      <c r="N10631" s="1">
        <v>2.4137690000000001E-8</v>
      </c>
      <c r="O10631" s="1">
        <v>2.22066748E-8</v>
      </c>
      <c r="P10631" s="1">
        <v>1.1913800000000001E-9</v>
      </c>
      <c r="Q10631" s="1">
        <v>9.1822532200001496E-10</v>
      </c>
      <c r="R10631" s="1">
        <v>3.65</v>
      </c>
      <c r="S10631" s="1">
        <v>0</v>
      </c>
      <c r="T10631" s="1">
        <v>0</v>
      </c>
      <c r="U10631" s="1">
        <v>0</v>
      </c>
      <c r="V10631" s="1">
        <f t="shared" si="661"/>
        <v>0</v>
      </c>
      <c r="W10631" s="1">
        <f t="shared" si="662"/>
        <v>0</v>
      </c>
      <c r="X10631" s="1" t="e">
        <f t="shared" si="663"/>
        <v>#DIV/0!</v>
      </c>
    </row>
    <row r="10632" spans="1:24" hidden="1" x14ac:dyDescent="0.3">
      <c r="A10632" s="18" t="str">
        <f t="shared" si="660"/>
        <v>OFF - Military - Other tactical support equipment_2003_750</v>
      </c>
      <c r="B10632" s="1" t="s">
        <v>40</v>
      </c>
      <c r="C10632" s="1">
        <v>2020</v>
      </c>
      <c r="D10632" s="1" t="s">
        <v>192</v>
      </c>
      <c r="E10632" s="1">
        <v>2003</v>
      </c>
      <c r="F10632" s="1">
        <v>750</v>
      </c>
      <c r="G10632" s="1" t="s">
        <v>5</v>
      </c>
      <c r="H10632" s="1">
        <v>5.3746055555555501E-8</v>
      </c>
      <c r="I10632" s="1">
        <v>6.3962247933884301E-8</v>
      </c>
      <c r="J10632" s="1">
        <v>7.7394319999999994E-8</v>
      </c>
      <c r="K10632" s="1">
        <v>2.521249E-7</v>
      </c>
      <c r="L10632" s="1">
        <v>1.1387100000000001E-6</v>
      </c>
      <c r="M10632" s="1">
        <v>1.407104E-4</v>
      </c>
      <c r="N10632" s="1">
        <v>2.8238550000000001E-8</v>
      </c>
      <c r="O10632" s="1">
        <v>2.5979466E-8</v>
      </c>
      <c r="P10632" s="1">
        <v>1.4148039999999999E-9</v>
      </c>
      <c r="Q10632" s="1">
        <v>9.1822532200001496E-10</v>
      </c>
      <c r="R10632" s="1">
        <v>3.65</v>
      </c>
      <c r="S10632" s="1">
        <v>0</v>
      </c>
      <c r="T10632" s="1">
        <v>0</v>
      </c>
      <c r="U10632" s="1">
        <v>0</v>
      </c>
      <c r="V10632" s="1">
        <f t="shared" si="661"/>
        <v>0</v>
      </c>
      <c r="W10632" s="1">
        <f t="shared" si="662"/>
        <v>0</v>
      </c>
      <c r="X10632" s="1" t="e">
        <f t="shared" si="663"/>
        <v>#DIV/0!</v>
      </c>
    </row>
    <row r="10633" spans="1:24" hidden="1" x14ac:dyDescent="0.3">
      <c r="A10633" s="18" t="str">
        <f t="shared" si="660"/>
        <v>OFF - Military - Other tactical support equipment_2004_50</v>
      </c>
      <c r="B10633" s="1" t="s">
        <v>40</v>
      </c>
      <c r="C10633" s="1">
        <v>2020</v>
      </c>
      <c r="D10633" s="1" t="s">
        <v>192</v>
      </c>
      <c r="E10633" s="1">
        <v>2004</v>
      </c>
      <c r="F10633" s="1">
        <v>50</v>
      </c>
      <c r="G10633" s="1" t="s">
        <v>5</v>
      </c>
      <c r="H10633" s="1">
        <v>2.7738979166666601E-8</v>
      </c>
      <c r="I10633" s="1">
        <v>3.30116776859504E-8</v>
      </c>
      <c r="J10633" s="1">
        <v>3.9944129999999999E-8</v>
      </c>
      <c r="K10633" s="1">
        <v>1.449072E-7</v>
      </c>
      <c r="L10633" s="1">
        <v>1.5401199999999999E-7</v>
      </c>
      <c r="M10633" s="1">
        <v>1.655825E-5</v>
      </c>
      <c r="N10633" s="1">
        <v>1.40172E-8</v>
      </c>
      <c r="O10633" s="1">
        <v>1.2895824E-8</v>
      </c>
      <c r="P10633" s="1">
        <v>2.140568E-10</v>
      </c>
      <c r="Q10633" s="1">
        <v>0</v>
      </c>
      <c r="R10633" s="1">
        <v>0</v>
      </c>
      <c r="S10633" s="1">
        <v>0</v>
      </c>
      <c r="T10633" s="1">
        <v>0</v>
      </c>
      <c r="U10633" s="1">
        <v>0</v>
      </c>
      <c r="V10633" s="1">
        <f t="shared" si="661"/>
        <v>0</v>
      </c>
      <c r="W10633" s="1">
        <f t="shared" si="662"/>
        <v>0</v>
      </c>
      <c r="X10633" s="1" t="e">
        <f t="shared" si="663"/>
        <v>#DIV/0!</v>
      </c>
    </row>
    <row r="10634" spans="1:24" hidden="1" x14ac:dyDescent="0.3">
      <c r="A10634" s="18" t="str">
        <f t="shared" ref="A10634:A10697" si="664">D10634&amp;"_"&amp;E10634&amp;"_"&amp;F10634</f>
        <v>OFF - Military - Other tactical support equipment_2004_100</v>
      </c>
      <c r="B10634" s="1" t="s">
        <v>40</v>
      </c>
      <c r="C10634" s="1">
        <v>2020</v>
      </c>
      <c r="D10634" s="1" t="s">
        <v>192</v>
      </c>
      <c r="E10634" s="1">
        <v>2004</v>
      </c>
      <c r="F10634" s="1">
        <v>100</v>
      </c>
      <c r="G10634" s="1" t="s">
        <v>5</v>
      </c>
      <c r="H10634" s="1">
        <v>3.8749145833333301E-7</v>
      </c>
      <c r="I10634" s="1">
        <v>4.61146859504132E-7</v>
      </c>
      <c r="J10634" s="1">
        <v>5.5798769999999995E-7</v>
      </c>
      <c r="K10634" s="1">
        <v>2.7002999999999998E-6</v>
      </c>
      <c r="L10634" s="1">
        <v>4.3050299999999998E-6</v>
      </c>
      <c r="M10634" s="1">
        <v>4.1859239999999999E-4</v>
      </c>
      <c r="N10634" s="1">
        <v>3.1545799999999999E-7</v>
      </c>
      <c r="O10634" s="1">
        <v>2.9022136000000002E-7</v>
      </c>
      <c r="P10634" s="1">
        <v>4.9103029999999996E-9</v>
      </c>
      <c r="Q10634" s="1">
        <v>3.6729012880000598E-9</v>
      </c>
      <c r="R10634" s="1">
        <v>14.6</v>
      </c>
      <c r="S10634" s="1">
        <v>3.65</v>
      </c>
      <c r="T10634" s="1">
        <v>0.02</v>
      </c>
      <c r="U10634" s="1">
        <v>288.35000000000002</v>
      </c>
      <c r="V10634" s="1">
        <f t="shared" si="661"/>
        <v>0.52955113144439558</v>
      </c>
      <c r="W10634" s="1">
        <f t="shared" si="662"/>
        <v>4.9436171154964548</v>
      </c>
      <c r="X10634" s="1">
        <f t="shared" si="663"/>
        <v>182.5</v>
      </c>
    </row>
    <row r="10635" spans="1:24" hidden="1" x14ac:dyDescent="0.3">
      <c r="A10635" s="18" t="str">
        <f t="shared" si="664"/>
        <v>OFF - Military - Other tactical support equipment_2004_175</v>
      </c>
      <c r="B10635" s="1" t="s">
        <v>40</v>
      </c>
      <c r="C10635" s="1">
        <v>2020</v>
      </c>
      <c r="D10635" s="1" t="s">
        <v>192</v>
      </c>
      <c r="E10635" s="1">
        <v>2004</v>
      </c>
      <c r="F10635" s="1">
        <v>175</v>
      </c>
      <c r="G10635" s="1" t="s">
        <v>5</v>
      </c>
      <c r="H10635" s="1">
        <v>4.08165347222222E-7</v>
      </c>
      <c r="I10635" s="1">
        <v>4.8575049586776796E-7</v>
      </c>
      <c r="J10635" s="1">
        <v>5.8775809999999995E-7</v>
      </c>
      <c r="K10635" s="1">
        <v>4.2282140000000004E-6</v>
      </c>
      <c r="L10635" s="1">
        <v>6.6761549999999999E-6</v>
      </c>
      <c r="M10635" s="1">
        <v>7.8419839999999998E-4</v>
      </c>
      <c r="N10635" s="1">
        <v>2.8575010000000002E-7</v>
      </c>
      <c r="O10635" s="1">
        <v>2.6289009200000001E-7</v>
      </c>
      <c r="P10635" s="1">
        <v>8.8235769999999993E-9</v>
      </c>
      <c r="Q10635" s="1">
        <v>6.4275772540000997E-9</v>
      </c>
      <c r="R10635" s="1">
        <v>25.55</v>
      </c>
      <c r="S10635" s="1">
        <v>3.65</v>
      </c>
      <c r="T10635" s="1">
        <v>0.02</v>
      </c>
      <c r="U10635" s="1">
        <v>540.20000000000005</v>
      </c>
      <c r="V10635" s="1">
        <f t="shared" ref="V10635:V10698" si="665">IFERROR(CONVERT(I10635,"ton","g")*365/U10635,0)</f>
        <v>0.29774691709369738</v>
      </c>
      <c r="W10635" s="1">
        <f t="shared" ref="W10635:W10698" si="666">IFERROR(CONVERT(L10635,"ton","g")*365/U10635,0)</f>
        <v>4.0922337418072292</v>
      </c>
      <c r="X10635" s="1">
        <f t="shared" ref="X10635:X10698" si="667">S10635/T10635</f>
        <v>182.5</v>
      </c>
    </row>
    <row r="10636" spans="1:24" hidden="1" x14ac:dyDescent="0.3">
      <c r="A10636" s="18" t="str">
        <f t="shared" si="664"/>
        <v>OFF - Military - Other tactical support equipment_2004_300</v>
      </c>
      <c r="B10636" s="1" t="s">
        <v>40</v>
      </c>
      <c r="C10636" s="1">
        <v>2020</v>
      </c>
      <c r="D10636" s="1" t="s">
        <v>192</v>
      </c>
      <c r="E10636" s="1">
        <v>2004</v>
      </c>
      <c r="F10636" s="1">
        <v>300</v>
      </c>
      <c r="G10636" s="1" t="s">
        <v>5</v>
      </c>
      <c r="H10636" s="1">
        <v>1.6380958333333301E-7</v>
      </c>
      <c r="I10636" s="1">
        <v>1.9494694214876001E-7</v>
      </c>
      <c r="J10636" s="1">
        <v>2.3588579999999999E-7</v>
      </c>
      <c r="K10636" s="1">
        <v>7.9569330000000001E-7</v>
      </c>
      <c r="L10636" s="1">
        <v>3.575826E-6</v>
      </c>
      <c r="M10636" s="1">
        <v>4.3316360000000001E-4</v>
      </c>
      <c r="N10636" s="1">
        <v>8.5826610000000006E-8</v>
      </c>
      <c r="O10636" s="1">
        <v>7.8960481200000001E-8</v>
      </c>
      <c r="P10636" s="1">
        <v>4.8738340000000004E-9</v>
      </c>
      <c r="Q10636" s="1">
        <v>3.6729012880000598E-9</v>
      </c>
      <c r="R10636" s="1">
        <v>14.6</v>
      </c>
      <c r="S10636" s="1">
        <v>3.65</v>
      </c>
      <c r="T10636" s="1">
        <v>0.01</v>
      </c>
      <c r="U10636" s="1">
        <v>795.7</v>
      </c>
      <c r="V10636" s="1">
        <f t="shared" si="665"/>
        <v>8.1125179370191702E-2</v>
      </c>
      <c r="W10636" s="1">
        <f t="shared" si="666"/>
        <v>1.4880434771079081</v>
      </c>
      <c r="X10636" s="1">
        <f t="shared" si="667"/>
        <v>365</v>
      </c>
    </row>
    <row r="10637" spans="1:24" hidden="1" x14ac:dyDescent="0.3">
      <c r="A10637" s="18" t="str">
        <f t="shared" si="664"/>
        <v>OFF - Military - Other tactical support equipment_2004_600</v>
      </c>
      <c r="B10637" s="1" t="s">
        <v>40</v>
      </c>
      <c r="C10637" s="1">
        <v>2020</v>
      </c>
      <c r="D10637" s="1" t="s">
        <v>192</v>
      </c>
      <c r="E10637" s="1">
        <v>2004</v>
      </c>
      <c r="F10637" s="1">
        <v>600</v>
      </c>
      <c r="G10637" s="1" t="s">
        <v>5</v>
      </c>
      <c r="H10637" s="1">
        <v>6.3175361111111103E-8</v>
      </c>
      <c r="I10637" s="1">
        <v>7.5183900826446197E-8</v>
      </c>
      <c r="J10637" s="1">
        <v>9.0972519999999996E-8</v>
      </c>
      <c r="K10637" s="1">
        <v>3.1870779999999999E-7</v>
      </c>
      <c r="L10637" s="1">
        <v>1.3681450000000001E-6</v>
      </c>
      <c r="M10637" s="1">
        <v>1.7882910000000001E-4</v>
      </c>
      <c r="N10637" s="1">
        <v>3.512488E-8</v>
      </c>
      <c r="O10637" s="1">
        <v>3.23148896E-8</v>
      </c>
      <c r="P10637" s="1">
        <v>1.7552649999999999E-9</v>
      </c>
      <c r="Q10637" s="1">
        <v>1.8364506440000299E-9</v>
      </c>
      <c r="R10637" s="1">
        <v>7.3</v>
      </c>
      <c r="S10637" s="1">
        <v>0</v>
      </c>
      <c r="T10637" s="1">
        <v>0</v>
      </c>
      <c r="U10637" s="1">
        <v>0</v>
      </c>
      <c r="V10637" s="1">
        <f t="shared" si="665"/>
        <v>0</v>
      </c>
      <c r="W10637" s="1">
        <f t="shared" si="666"/>
        <v>0</v>
      </c>
      <c r="X10637" s="1" t="e">
        <f t="shared" si="667"/>
        <v>#DIV/0!</v>
      </c>
    </row>
    <row r="10638" spans="1:24" hidden="1" x14ac:dyDescent="0.3">
      <c r="A10638" s="18" t="str">
        <f t="shared" si="664"/>
        <v>OFF - Military - Other tactical support equipment_2004_750</v>
      </c>
      <c r="B10638" s="1" t="s">
        <v>40</v>
      </c>
      <c r="C10638" s="1">
        <v>2020</v>
      </c>
      <c r="D10638" s="1" t="s">
        <v>192</v>
      </c>
      <c r="E10638" s="1">
        <v>2004</v>
      </c>
      <c r="F10638" s="1">
        <v>750</v>
      </c>
      <c r="G10638" s="1" t="s">
        <v>5</v>
      </c>
      <c r="H10638" s="1">
        <v>7.3236597222222194E-8</v>
      </c>
      <c r="I10638" s="1">
        <v>8.7157603305785096E-8</v>
      </c>
      <c r="J10638" s="1">
        <v>1.054607E-7</v>
      </c>
      <c r="K10638" s="1">
        <v>3.6946500000000001E-7</v>
      </c>
      <c r="L10638" s="1">
        <v>1.5860350000000001E-6</v>
      </c>
      <c r="M10638" s="1">
        <v>2.0730919999999999E-4</v>
      </c>
      <c r="N10638" s="1">
        <v>4.0718839999999997E-8</v>
      </c>
      <c r="O10638" s="1">
        <v>3.7461332800000001E-8</v>
      </c>
      <c r="P10638" s="1">
        <v>2.0844370000000002E-9</v>
      </c>
      <c r="Q10638" s="1">
        <v>1.8364506440000299E-9</v>
      </c>
      <c r="R10638" s="1">
        <v>7.3</v>
      </c>
      <c r="S10638" s="1">
        <v>0</v>
      </c>
      <c r="T10638" s="1">
        <v>0</v>
      </c>
      <c r="U10638" s="1">
        <v>0</v>
      </c>
      <c r="V10638" s="1">
        <f t="shared" si="665"/>
        <v>0</v>
      </c>
      <c r="W10638" s="1">
        <f t="shared" si="666"/>
        <v>0</v>
      </c>
      <c r="X10638" s="1" t="e">
        <f t="shared" si="667"/>
        <v>#DIV/0!</v>
      </c>
    </row>
    <row r="10639" spans="1:24" hidden="1" x14ac:dyDescent="0.3">
      <c r="A10639" s="18" t="str">
        <f t="shared" si="664"/>
        <v>OFF - Military - Other tactical support equipment_2005_50</v>
      </c>
      <c r="B10639" s="1" t="s">
        <v>40</v>
      </c>
      <c r="C10639" s="1">
        <v>2020</v>
      </c>
      <c r="D10639" s="1" t="s">
        <v>192</v>
      </c>
      <c r="E10639" s="1">
        <v>2005</v>
      </c>
      <c r="F10639" s="1">
        <v>50</v>
      </c>
      <c r="G10639" s="1" t="s">
        <v>5</v>
      </c>
      <c r="H10639" s="1">
        <v>2.8824819444444401E-8</v>
      </c>
      <c r="I10639" s="1">
        <v>3.4303917355371903E-8</v>
      </c>
      <c r="J10639" s="1">
        <v>4.150774E-8</v>
      </c>
      <c r="K10639" s="1">
        <v>2.196968E-7</v>
      </c>
      <c r="L10639" s="1">
        <v>2.5260319999999999E-7</v>
      </c>
      <c r="M10639" s="1">
        <v>2.796901E-5</v>
      </c>
      <c r="N10639" s="1">
        <v>2.049873E-8</v>
      </c>
      <c r="O10639" s="1">
        <v>1.88588316E-8</v>
      </c>
      <c r="P10639" s="1">
        <v>3.6156950000000002E-10</v>
      </c>
      <c r="Q10639" s="1">
        <v>0</v>
      </c>
      <c r="R10639" s="1">
        <v>0</v>
      </c>
      <c r="S10639" s="1">
        <v>0</v>
      </c>
      <c r="T10639" s="1">
        <v>0</v>
      </c>
      <c r="U10639" s="1">
        <v>0</v>
      </c>
      <c r="V10639" s="1">
        <f t="shared" si="665"/>
        <v>0</v>
      </c>
      <c r="W10639" s="1">
        <f t="shared" si="666"/>
        <v>0</v>
      </c>
      <c r="X10639" s="1" t="e">
        <f t="shared" si="667"/>
        <v>#DIV/0!</v>
      </c>
    </row>
    <row r="10640" spans="1:24" hidden="1" x14ac:dyDescent="0.3">
      <c r="A10640" s="18" t="str">
        <f t="shared" si="664"/>
        <v>OFF - Military - Other tactical support equipment_2005_100</v>
      </c>
      <c r="B10640" s="1" t="s">
        <v>40</v>
      </c>
      <c r="C10640" s="1">
        <v>2020</v>
      </c>
      <c r="D10640" s="1" t="s">
        <v>192</v>
      </c>
      <c r="E10640" s="1">
        <v>2005</v>
      </c>
      <c r="F10640" s="1">
        <v>100</v>
      </c>
      <c r="G10640" s="1" t="s">
        <v>5</v>
      </c>
      <c r="H10640" s="1">
        <v>4.3663284722222202E-7</v>
      </c>
      <c r="I10640" s="1">
        <v>5.1962917355371901E-7</v>
      </c>
      <c r="J10640" s="1">
        <v>6.2875129999999997E-7</v>
      </c>
      <c r="K10640" s="1">
        <v>4.4041309999999997E-6</v>
      </c>
      <c r="L10640" s="1">
        <v>6.6323650000000003E-6</v>
      </c>
      <c r="M10640" s="1">
        <v>7.0705659999999995E-4</v>
      </c>
      <c r="N10640" s="1">
        <v>3.8993E-7</v>
      </c>
      <c r="O10640" s="1">
        <v>3.5873560000000002E-7</v>
      </c>
      <c r="P10640" s="1">
        <v>8.2941380000000007E-9</v>
      </c>
      <c r="Q10640" s="1">
        <v>5.5093519320000904E-9</v>
      </c>
      <c r="R10640" s="1">
        <v>21.9</v>
      </c>
      <c r="S10640" s="1">
        <v>7.3</v>
      </c>
      <c r="T10640" s="1">
        <v>0.03</v>
      </c>
      <c r="U10640" s="1">
        <v>576.70000000000005</v>
      </c>
      <c r="V10640" s="1">
        <f t="shared" si="665"/>
        <v>0.29835421310553506</v>
      </c>
      <c r="W10640" s="1">
        <f t="shared" si="666"/>
        <v>3.8080888089304432</v>
      </c>
      <c r="X10640" s="1">
        <f t="shared" si="667"/>
        <v>243.33333333333334</v>
      </c>
    </row>
    <row r="10641" spans="1:24" hidden="1" x14ac:dyDescent="0.3">
      <c r="A10641" s="18" t="str">
        <f t="shared" si="664"/>
        <v>OFF - Military - Other tactical support equipment_2005_175</v>
      </c>
      <c r="B10641" s="1" t="s">
        <v>40</v>
      </c>
      <c r="C10641" s="1">
        <v>2020</v>
      </c>
      <c r="D10641" s="1" t="s">
        <v>192</v>
      </c>
      <c r="E10641" s="1">
        <v>2005</v>
      </c>
      <c r="F10641" s="1">
        <v>175</v>
      </c>
      <c r="G10641" s="1" t="s">
        <v>5</v>
      </c>
      <c r="H10641" s="1">
        <v>5.5166430555555499E-7</v>
      </c>
      <c r="I10641" s="1">
        <v>6.56526115702479E-7</v>
      </c>
      <c r="J10641" s="1">
        <v>7.9439660000000002E-7</v>
      </c>
      <c r="K10641" s="1">
        <v>7.0920729999999997E-6</v>
      </c>
      <c r="L10641" s="1">
        <v>1.049592E-5</v>
      </c>
      <c r="M10641" s="1">
        <v>1.324612E-3</v>
      </c>
      <c r="N10641" s="1">
        <v>4.0396140000000002E-7</v>
      </c>
      <c r="O10641" s="1">
        <v>3.7164448799999999E-7</v>
      </c>
      <c r="P10641" s="1">
        <v>1.490416E-8</v>
      </c>
      <c r="Q10641" s="1">
        <v>1.10187038640001E-8</v>
      </c>
      <c r="R10641" s="1">
        <v>43.8</v>
      </c>
      <c r="S10641" s="1">
        <v>7.3</v>
      </c>
      <c r="T10641" s="1">
        <v>0.03</v>
      </c>
      <c r="U10641" s="1">
        <v>1080.4000000000001</v>
      </c>
      <c r="V10641" s="1">
        <f t="shared" si="665"/>
        <v>0.20121299782998758</v>
      </c>
      <c r="W10641" s="1">
        <f t="shared" si="666"/>
        <v>3.2168035325205406</v>
      </c>
      <c r="X10641" s="1">
        <f t="shared" si="667"/>
        <v>243.33333333333334</v>
      </c>
    </row>
    <row r="10642" spans="1:24" hidden="1" x14ac:dyDescent="0.3">
      <c r="A10642" s="18" t="str">
        <f t="shared" si="664"/>
        <v>OFF - Military - Other tactical support equipment_2005_300</v>
      </c>
      <c r="B10642" s="1" t="s">
        <v>40</v>
      </c>
      <c r="C10642" s="1">
        <v>2020</v>
      </c>
      <c r="D10642" s="1" t="s">
        <v>192</v>
      </c>
      <c r="E10642" s="1">
        <v>2005</v>
      </c>
      <c r="F10642" s="1">
        <v>300</v>
      </c>
      <c r="G10642" s="1" t="s">
        <v>5</v>
      </c>
      <c r="H10642" s="1">
        <v>2.5292972222222198E-7</v>
      </c>
      <c r="I10642" s="1">
        <v>3.0100727272727199E-7</v>
      </c>
      <c r="J10642" s="1">
        <v>3.642188E-7</v>
      </c>
      <c r="K10642" s="1">
        <v>1.334644E-6</v>
      </c>
      <c r="L10642" s="1">
        <v>5.7167309999999996E-6</v>
      </c>
      <c r="M10642" s="1">
        <v>7.3166959999999999E-4</v>
      </c>
      <c r="N10642" s="1">
        <v>1.4192250000000001E-7</v>
      </c>
      <c r="O10642" s="1">
        <v>1.3056870000000001E-7</v>
      </c>
      <c r="P10642" s="1">
        <v>8.232538E-9</v>
      </c>
      <c r="Q10642" s="1">
        <v>6.4275772540000997E-9</v>
      </c>
      <c r="R10642" s="1">
        <v>25.55</v>
      </c>
      <c r="S10642" s="1">
        <v>3.65</v>
      </c>
      <c r="T10642" s="1">
        <v>0.01</v>
      </c>
      <c r="U10642" s="1">
        <v>795.7</v>
      </c>
      <c r="V10642" s="1">
        <f t="shared" si="665"/>
        <v>0.1252611029574309</v>
      </c>
      <c r="W10642" s="1">
        <f t="shared" si="666"/>
        <v>2.3789592320573116</v>
      </c>
      <c r="X10642" s="1">
        <f t="shared" si="667"/>
        <v>365</v>
      </c>
    </row>
    <row r="10643" spans="1:24" hidden="1" x14ac:dyDescent="0.3">
      <c r="A10643" s="18" t="str">
        <f t="shared" si="664"/>
        <v>OFF - Military - Other tactical support equipment_2005_600</v>
      </c>
      <c r="B10643" s="1" t="s">
        <v>40</v>
      </c>
      <c r="C10643" s="1">
        <v>2020</v>
      </c>
      <c r="D10643" s="1" t="s">
        <v>192</v>
      </c>
      <c r="E10643" s="1">
        <v>2005</v>
      </c>
      <c r="F10643" s="1">
        <v>600</v>
      </c>
      <c r="G10643" s="1" t="s">
        <v>5</v>
      </c>
      <c r="H10643" s="1">
        <v>9.7672222222222205E-8</v>
      </c>
      <c r="I10643" s="1">
        <v>1.16238016528925E-7</v>
      </c>
      <c r="J10643" s="1">
        <v>1.40648E-7</v>
      </c>
      <c r="K10643" s="1">
        <v>5.3543659999999998E-7</v>
      </c>
      <c r="L10643" s="1">
        <v>2.1437299999999999E-6</v>
      </c>
      <c r="M10643" s="1">
        <v>3.0206539999999999E-4</v>
      </c>
      <c r="N10643" s="1">
        <v>5.810202E-8</v>
      </c>
      <c r="O10643" s="1">
        <v>5.3453858399999998E-8</v>
      </c>
      <c r="P10643" s="1">
        <v>2.9648709999999998E-9</v>
      </c>
      <c r="Q10643" s="1">
        <v>2.7546759660000398E-9</v>
      </c>
      <c r="R10643" s="1">
        <v>10.95</v>
      </c>
      <c r="S10643" s="1">
        <v>0</v>
      </c>
      <c r="T10643" s="1">
        <v>0</v>
      </c>
      <c r="U10643" s="1">
        <v>0</v>
      </c>
      <c r="V10643" s="1">
        <f t="shared" si="665"/>
        <v>0</v>
      </c>
      <c r="W10643" s="1">
        <f t="shared" si="666"/>
        <v>0</v>
      </c>
      <c r="X10643" s="1" t="e">
        <f t="shared" si="667"/>
        <v>#DIV/0!</v>
      </c>
    </row>
    <row r="10644" spans="1:24" hidden="1" x14ac:dyDescent="0.3">
      <c r="A10644" s="18" t="str">
        <f t="shared" si="664"/>
        <v>OFF - Military - Other tactical support equipment_2005_750</v>
      </c>
      <c r="B10644" s="1" t="s">
        <v>40</v>
      </c>
      <c r="C10644" s="1">
        <v>2020</v>
      </c>
      <c r="D10644" s="1" t="s">
        <v>192</v>
      </c>
      <c r="E10644" s="1">
        <v>2005</v>
      </c>
      <c r="F10644" s="1">
        <v>750</v>
      </c>
      <c r="G10644" s="1" t="s">
        <v>5</v>
      </c>
      <c r="H10644" s="1">
        <v>1.20062222222222E-7</v>
      </c>
      <c r="I10644" s="1">
        <v>1.42883966942148E-7</v>
      </c>
      <c r="J10644" s="1">
        <v>1.7288960000000001E-7</v>
      </c>
      <c r="K10644" s="1">
        <v>6.2070969999999997E-7</v>
      </c>
      <c r="L10644" s="1">
        <v>2.6688359999999999E-6</v>
      </c>
      <c r="M10644" s="1">
        <v>3.5017199999999999E-4</v>
      </c>
      <c r="N10644" s="1">
        <v>6.7923149999999994E-8</v>
      </c>
      <c r="O10644" s="1">
        <v>6.2489297999999994E-8</v>
      </c>
      <c r="P10644" s="1">
        <v>3.5208830000000001E-9</v>
      </c>
      <c r="Q10644" s="1">
        <v>2.7546759660000398E-9</v>
      </c>
      <c r="R10644" s="1">
        <v>10.95</v>
      </c>
      <c r="S10644" s="1">
        <v>0</v>
      </c>
      <c r="T10644" s="1">
        <v>0</v>
      </c>
      <c r="U10644" s="1">
        <v>0</v>
      </c>
      <c r="V10644" s="1">
        <f t="shared" si="665"/>
        <v>0</v>
      </c>
      <c r="W10644" s="1">
        <f t="shared" si="666"/>
        <v>0</v>
      </c>
      <c r="X10644" s="1" t="e">
        <f t="shared" si="667"/>
        <v>#DIV/0!</v>
      </c>
    </row>
    <row r="10645" spans="1:24" hidden="1" x14ac:dyDescent="0.3">
      <c r="A10645" s="18" t="str">
        <f t="shared" si="664"/>
        <v>OFF - Military - Other tactical support equipment_2006_50</v>
      </c>
      <c r="B10645" s="1" t="s">
        <v>40</v>
      </c>
      <c r="C10645" s="1">
        <v>2020</v>
      </c>
      <c r="D10645" s="1" t="s">
        <v>192</v>
      </c>
      <c r="E10645" s="1">
        <v>2006</v>
      </c>
      <c r="F10645" s="1">
        <v>50</v>
      </c>
      <c r="G10645" s="1" t="s">
        <v>5</v>
      </c>
      <c r="H10645" s="1">
        <v>2.2185180555555501E-8</v>
      </c>
      <c r="I10645" s="1">
        <v>2.6402198347107399E-8</v>
      </c>
      <c r="J10645" s="1">
        <v>3.1946659999999999E-8</v>
      </c>
      <c r="K10645" s="1">
        <v>2.27975E-7</v>
      </c>
      <c r="L10645" s="1">
        <v>2.7617470000000002E-7</v>
      </c>
      <c r="M10645" s="1">
        <v>3.1106409999999998E-5</v>
      </c>
      <c r="N10645" s="1">
        <v>2.068579E-8</v>
      </c>
      <c r="O10645" s="1">
        <v>1.90309268E-8</v>
      </c>
      <c r="P10645" s="1">
        <v>4.0212819999999998E-10</v>
      </c>
      <c r="Q10645" s="1">
        <v>0</v>
      </c>
      <c r="R10645" s="1">
        <v>0</v>
      </c>
      <c r="S10645" s="1">
        <v>0</v>
      </c>
      <c r="T10645" s="1">
        <v>0</v>
      </c>
      <c r="U10645" s="1">
        <v>0</v>
      </c>
      <c r="V10645" s="1">
        <f t="shared" si="665"/>
        <v>0</v>
      </c>
      <c r="W10645" s="1">
        <f t="shared" si="666"/>
        <v>0</v>
      </c>
      <c r="X10645" s="1" t="e">
        <f t="shared" si="667"/>
        <v>#DIV/0!</v>
      </c>
    </row>
    <row r="10646" spans="1:24" hidden="1" x14ac:dyDescent="0.3">
      <c r="A10646" s="18" t="str">
        <f t="shared" si="664"/>
        <v>OFF - Military - Other tactical support equipment_2006_100</v>
      </c>
      <c r="B10646" s="1" t="s">
        <v>40</v>
      </c>
      <c r="C10646" s="1">
        <v>2020</v>
      </c>
      <c r="D10646" s="1" t="s">
        <v>192</v>
      </c>
      <c r="E10646" s="1">
        <v>2006</v>
      </c>
      <c r="F10646" s="1">
        <v>100</v>
      </c>
      <c r="G10646" s="1" t="s">
        <v>5</v>
      </c>
      <c r="H10646" s="1">
        <v>3.60544861111111E-7</v>
      </c>
      <c r="I10646" s="1">
        <v>4.2907818181818099E-7</v>
      </c>
      <c r="J10646" s="1">
        <v>5.1918459999999998E-7</v>
      </c>
      <c r="K10646" s="1">
        <v>4.7869209999999998E-6</v>
      </c>
      <c r="L10646" s="1">
        <v>7.0117369999999997E-6</v>
      </c>
      <c r="M10646" s="1">
        <v>7.8636980000000003E-4</v>
      </c>
      <c r="N10646" s="1">
        <v>3.533476E-7</v>
      </c>
      <c r="O10646" s="1">
        <v>3.2507979199999998E-7</v>
      </c>
      <c r="P10646" s="1">
        <v>9.2245219999999997E-9</v>
      </c>
      <c r="Q10646" s="1">
        <v>6.4275772540000997E-9</v>
      </c>
      <c r="R10646" s="1">
        <v>25.55</v>
      </c>
      <c r="S10646" s="1">
        <v>10.95</v>
      </c>
      <c r="T10646" s="1">
        <v>0.03</v>
      </c>
      <c r="U10646" s="1">
        <v>865.05</v>
      </c>
      <c r="V10646" s="1">
        <f t="shared" si="665"/>
        <v>0.16424184760016847</v>
      </c>
      <c r="W10646" s="1">
        <f t="shared" si="666"/>
        <v>2.6839412689001603</v>
      </c>
      <c r="X10646" s="1">
        <f t="shared" si="667"/>
        <v>365</v>
      </c>
    </row>
    <row r="10647" spans="1:24" hidden="1" x14ac:dyDescent="0.3">
      <c r="A10647" s="18" t="str">
        <f t="shared" si="664"/>
        <v>OFF - Military - Other tactical support equipment_2006_175</v>
      </c>
      <c r="B10647" s="1" t="s">
        <v>40</v>
      </c>
      <c r="C10647" s="1">
        <v>2020</v>
      </c>
      <c r="D10647" s="1" t="s">
        <v>192</v>
      </c>
      <c r="E10647" s="1">
        <v>2006</v>
      </c>
      <c r="F10647" s="1">
        <v>175</v>
      </c>
      <c r="G10647" s="1" t="s">
        <v>5</v>
      </c>
      <c r="H10647" s="1">
        <v>5.9685243055555501E-7</v>
      </c>
      <c r="I10647" s="1">
        <v>7.1030371900826402E-7</v>
      </c>
      <c r="J10647" s="1">
        <v>8.5946750000000004E-7</v>
      </c>
      <c r="K10647" s="1">
        <v>7.8320900000000001E-6</v>
      </c>
      <c r="L10647" s="1">
        <v>1.162566E-5</v>
      </c>
      <c r="M10647" s="1">
        <v>1.4731989999999999E-3</v>
      </c>
      <c r="N10647" s="1">
        <v>4.419339E-7</v>
      </c>
      <c r="O10647" s="1">
        <v>4.06579188E-7</v>
      </c>
      <c r="P10647" s="1">
        <v>1.6576019999999999E-8</v>
      </c>
      <c r="Q10647" s="1">
        <v>1.1936929186000101E-8</v>
      </c>
      <c r="R10647" s="1">
        <v>47.45</v>
      </c>
      <c r="S10647" s="1">
        <v>10.95</v>
      </c>
      <c r="T10647" s="1">
        <v>0.03</v>
      </c>
      <c r="U10647" s="1">
        <v>1620.6</v>
      </c>
      <c r="V10647" s="1">
        <f t="shared" si="665"/>
        <v>0.14512988618232997</v>
      </c>
      <c r="W10647" s="1">
        <f t="shared" si="666"/>
        <v>2.3753651676640546</v>
      </c>
      <c r="X10647" s="1">
        <f t="shared" si="667"/>
        <v>365</v>
      </c>
    </row>
    <row r="10648" spans="1:24" hidden="1" x14ac:dyDescent="0.3">
      <c r="A10648" s="18" t="str">
        <f t="shared" si="664"/>
        <v>OFF - Military - Other tactical support equipment_2006_300</v>
      </c>
      <c r="B10648" s="1" t="s">
        <v>40</v>
      </c>
      <c r="C10648" s="1">
        <v>2020</v>
      </c>
      <c r="D10648" s="1" t="s">
        <v>192</v>
      </c>
      <c r="E10648" s="1">
        <v>2006</v>
      </c>
      <c r="F10648" s="1">
        <v>300</v>
      </c>
      <c r="G10648" s="1" t="s">
        <v>5</v>
      </c>
      <c r="H10648" s="1">
        <v>2.7269048611111098E-7</v>
      </c>
      <c r="I10648" s="1">
        <v>3.2452421487603301E-7</v>
      </c>
      <c r="J10648" s="1">
        <v>3.9267430000000002E-7</v>
      </c>
      <c r="K10648" s="1">
        <v>1.473917E-6</v>
      </c>
      <c r="L10648" s="1">
        <v>6.3322199999999998E-6</v>
      </c>
      <c r="M10648" s="1">
        <v>8.1374370000000004E-4</v>
      </c>
      <c r="N10648" s="1">
        <v>1.558528E-7</v>
      </c>
      <c r="O10648" s="1">
        <v>1.4338457600000001E-7</v>
      </c>
      <c r="P10648" s="1">
        <v>9.1560130000000002E-9</v>
      </c>
      <c r="Q10648" s="1">
        <v>6.4275772540000997E-9</v>
      </c>
      <c r="R10648" s="1">
        <v>25.55</v>
      </c>
      <c r="S10648" s="1">
        <v>3.65</v>
      </c>
      <c r="T10648" s="1">
        <v>0.01</v>
      </c>
      <c r="U10648" s="1">
        <v>795.7</v>
      </c>
      <c r="V10648" s="1">
        <f t="shared" si="665"/>
        <v>0.13504743830092572</v>
      </c>
      <c r="W10648" s="1">
        <f t="shared" si="666"/>
        <v>2.6350886946434859</v>
      </c>
      <c r="X10648" s="1">
        <f t="shared" si="667"/>
        <v>365</v>
      </c>
    </row>
    <row r="10649" spans="1:24" hidden="1" x14ac:dyDescent="0.3">
      <c r="A10649" s="18" t="str">
        <f t="shared" si="664"/>
        <v>OFF - Military - Other tactical support equipment_2006_600</v>
      </c>
      <c r="B10649" s="1" t="s">
        <v>40</v>
      </c>
      <c r="C10649" s="1">
        <v>2020</v>
      </c>
      <c r="D10649" s="1" t="s">
        <v>192</v>
      </c>
      <c r="E10649" s="1">
        <v>2006</v>
      </c>
      <c r="F10649" s="1">
        <v>600</v>
      </c>
      <c r="G10649" s="1" t="s">
        <v>5</v>
      </c>
      <c r="H10649" s="1">
        <v>1.04925277777777E-7</v>
      </c>
      <c r="I10649" s="1">
        <v>1.24869752066115E-7</v>
      </c>
      <c r="J10649" s="1">
        <v>1.5109240000000001E-7</v>
      </c>
      <c r="K10649" s="1">
        <v>5.9227090000000003E-7</v>
      </c>
      <c r="L10649" s="1">
        <v>1.453194E-6</v>
      </c>
      <c r="M10649" s="1">
        <v>3.3594920000000001E-4</v>
      </c>
      <c r="N10649" s="1">
        <v>6.3832129999999994E-8</v>
      </c>
      <c r="O10649" s="1">
        <v>5.8725559599999998E-8</v>
      </c>
      <c r="P10649" s="1">
        <v>3.2974509999999999E-9</v>
      </c>
      <c r="Q10649" s="1">
        <v>2.7546759660000398E-9</v>
      </c>
      <c r="R10649" s="1">
        <v>10.95</v>
      </c>
      <c r="S10649" s="1">
        <v>0</v>
      </c>
      <c r="T10649" s="1">
        <v>0</v>
      </c>
      <c r="U10649" s="1">
        <v>0</v>
      </c>
      <c r="V10649" s="1">
        <f t="shared" si="665"/>
        <v>0</v>
      </c>
      <c r="W10649" s="1">
        <f t="shared" si="666"/>
        <v>0</v>
      </c>
      <c r="X10649" s="1" t="e">
        <f t="shared" si="667"/>
        <v>#DIV/0!</v>
      </c>
    </row>
    <row r="10650" spans="1:24" hidden="1" x14ac:dyDescent="0.3">
      <c r="A10650" s="18" t="str">
        <f t="shared" si="664"/>
        <v>OFF - Military - Other tactical support equipment_2006_750</v>
      </c>
      <c r="B10650" s="1" t="s">
        <v>40</v>
      </c>
      <c r="C10650" s="1">
        <v>2020</v>
      </c>
      <c r="D10650" s="1" t="s">
        <v>192</v>
      </c>
      <c r="E10650" s="1">
        <v>2006</v>
      </c>
      <c r="F10650" s="1">
        <v>750</v>
      </c>
      <c r="G10650" s="1" t="s">
        <v>5</v>
      </c>
      <c r="H10650" s="1">
        <v>1.2163555555555501E-7</v>
      </c>
      <c r="I10650" s="1">
        <v>1.4475636363636301E-7</v>
      </c>
      <c r="J10650" s="1">
        <v>1.7515519999999999E-7</v>
      </c>
      <c r="K10650" s="1">
        <v>6.8659539999999996E-7</v>
      </c>
      <c r="L10650" s="1">
        <v>1.6846280000000001E-6</v>
      </c>
      <c r="M10650" s="1">
        <v>3.894522E-4</v>
      </c>
      <c r="N10650" s="1">
        <v>7.3997990000000002E-8</v>
      </c>
      <c r="O10650" s="1">
        <v>6.8078150799999998E-8</v>
      </c>
      <c r="P10650" s="1">
        <v>3.9158349999999996E-9</v>
      </c>
      <c r="Q10650" s="1">
        <v>3.6729012880000598E-9</v>
      </c>
      <c r="R10650" s="1">
        <v>14.6</v>
      </c>
      <c r="S10650" s="1">
        <v>0</v>
      </c>
      <c r="T10650" s="1">
        <v>0</v>
      </c>
      <c r="U10650" s="1">
        <v>0</v>
      </c>
      <c r="V10650" s="1">
        <f t="shared" si="665"/>
        <v>0</v>
      </c>
      <c r="W10650" s="1">
        <f t="shared" si="666"/>
        <v>0</v>
      </c>
      <c r="X10650" s="1" t="e">
        <f t="shared" si="667"/>
        <v>#DIV/0!</v>
      </c>
    </row>
    <row r="10651" spans="1:24" hidden="1" x14ac:dyDescent="0.3">
      <c r="A10651" s="18" t="str">
        <f t="shared" si="664"/>
        <v>OFF - Military - Other tactical support equipment_2007_50</v>
      </c>
      <c r="B10651" s="1" t="s">
        <v>40</v>
      </c>
      <c r="C10651" s="1">
        <v>2020</v>
      </c>
      <c r="D10651" s="1" t="s">
        <v>192</v>
      </c>
      <c r="E10651" s="1">
        <v>2007</v>
      </c>
      <c r="F10651" s="1">
        <v>50</v>
      </c>
      <c r="G10651" s="1" t="s">
        <v>5</v>
      </c>
      <c r="H10651" s="1">
        <v>2.2818875000000001E-8</v>
      </c>
      <c r="I10651" s="1">
        <v>2.7156347107438E-8</v>
      </c>
      <c r="J10651" s="1">
        <v>3.2859180000000001E-8</v>
      </c>
      <c r="K10651" s="1">
        <v>2.375944E-7</v>
      </c>
      <c r="L10651" s="1">
        <v>2.9233960000000001E-7</v>
      </c>
      <c r="M10651" s="1">
        <v>3.3110559999999998E-5</v>
      </c>
      <c r="N10651" s="1">
        <v>2.1638219999999999E-8</v>
      </c>
      <c r="O10651" s="1">
        <v>1.99071624E-8</v>
      </c>
      <c r="P10651" s="1">
        <v>4.280369E-10</v>
      </c>
      <c r="Q10651" s="1">
        <v>0</v>
      </c>
      <c r="R10651" s="1">
        <v>0</v>
      </c>
      <c r="S10651" s="1">
        <v>0</v>
      </c>
      <c r="T10651" s="1">
        <v>0</v>
      </c>
      <c r="U10651" s="1">
        <v>0</v>
      </c>
      <c r="V10651" s="1">
        <f t="shared" si="665"/>
        <v>0</v>
      </c>
      <c r="W10651" s="1">
        <f t="shared" si="666"/>
        <v>0</v>
      </c>
      <c r="X10651" s="1" t="e">
        <f t="shared" si="667"/>
        <v>#DIV/0!</v>
      </c>
    </row>
    <row r="10652" spans="1:24" hidden="1" x14ac:dyDescent="0.3">
      <c r="A10652" s="18" t="str">
        <f t="shared" si="664"/>
        <v>OFF - Military - Other tactical support equipment_2007_100</v>
      </c>
      <c r="B10652" s="1" t="s">
        <v>40</v>
      </c>
      <c r="C10652" s="1">
        <v>2020</v>
      </c>
      <c r="D10652" s="1" t="s">
        <v>192</v>
      </c>
      <c r="E10652" s="1">
        <v>2007</v>
      </c>
      <c r="F10652" s="1">
        <v>100</v>
      </c>
      <c r="G10652" s="1" t="s">
        <v>5</v>
      </c>
      <c r="H10652" s="1">
        <v>3.73772708333333E-7</v>
      </c>
      <c r="I10652" s="1">
        <v>4.4482041322313998E-7</v>
      </c>
      <c r="J10652" s="1">
        <v>5.3823270000000002E-7</v>
      </c>
      <c r="K10652" s="1">
        <v>5.0590619999999998E-6</v>
      </c>
      <c r="L10652" s="1">
        <v>7.4322910000000004E-6</v>
      </c>
      <c r="M10652" s="1">
        <v>8.370351E-4</v>
      </c>
      <c r="N10652" s="1">
        <v>3.6989209999999998E-7</v>
      </c>
      <c r="O10652" s="1">
        <v>3.40300732E-7</v>
      </c>
      <c r="P10652" s="1">
        <v>9.8188519999999993E-9</v>
      </c>
      <c r="Q10652" s="1">
        <v>7.3458025760001197E-9</v>
      </c>
      <c r="R10652" s="1">
        <v>29.2</v>
      </c>
      <c r="S10652" s="1">
        <v>10.95</v>
      </c>
      <c r="T10652" s="1">
        <v>0.03</v>
      </c>
      <c r="U10652" s="1">
        <v>865.05</v>
      </c>
      <c r="V10652" s="1">
        <f t="shared" si="665"/>
        <v>0.17026763329811256</v>
      </c>
      <c r="W10652" s="1">
        <f t="shared" si="666"/>
        <v>2.8449202440672328</v>
      </c>
      <c r="X10652" s="1">
        <f t="shared" si="667"/>
        <v>365</v>
      </c>
    </row>
    <row r="10653" spans="1:24" hidden="1" x14ac:dyDescent="0.3">
      <c r="A10653" s="18" t="str">
        <f t="shared" si="664"/>
        <v>OFF - Military - Other tactical support equipment_2007_175</v>
      </c>
      <c r="B10653" s="1" t="s">
        <v>40</v>
      </c>
      <c r="C10653" s="1">
        <v>2020</v>
      </c>
      <c r="D10653" s="1" t="s">
        <v>192</v>
      </c>
      <c r="E10653" s="1">
        <v>2007</v>
      </c>
      <c r="F10653" s="1">
        <v>175</v>
      </c>
      <c r="G10653" s="1" t="s">
        <v>5</v>
      </c>
      <c r="H10653" s="1">
        <v>4.7247590277777701E-7</v>
      </c>
      <c r="I10653" s="1">
        <v>5.6228537190082598E-7</v>
      </c>
      <c r="J10653" s="1">
        <v>6.8036529999999999E-7</v>
      </c>
      <c r="K10653" s="1">
        <v>8.2776009999999996E-6</v>
      </c>
      <c r="L10653" s="1">
        <v>6.7603429999999996E-6</v>
      </c>
      <c r="M10653" s="1">
        <v>1.568116E-3</v>
      </c>
      <c r="N10653" s="1">
        <v>4.0175569999999998E-7</v>
      </c>
      <c r="O10653" s="1">
        <v>3.69615244E-7</v>
      </c>
      <c r="P10653" s="1">
        <v>1.7643999999999999E-8</v>
      </c>
      <c r="Q10653" s="1">
        <v>1.2855154508000199E-8</v>
      </c>
      <c r="R10653" s="1">
        <v>51.1</v>
      </c>
      <c r="S10653" s="1">
        <v>10.95</v>
      </c>
      <c r="T10653" s="1">
        <v>0.03</v>
      </c>
      <c r="U10653" s="1">
        <v>1620.6</v>
      </c>
      <c r="V10653" s="1">
        <f t="shared" si="665"/>
        <v>0.11488664615172391</v>
      </c>
      <c r="W10653" s="1">
        <f t="shared" si="666"/>
        <v>1.3812792808031125</v>
      </c>
      <c r="X10653" s="1">
        <f t="shared" si="667"/>
        <v>365</v>
      </c>
    </row>
    <row r="10654" spans="1:24" hidden="1" x14ac:dyDescent="0.3">
      <c r="A10654" s="18" t="str">
        <f t="shared" si="664"/>
        <v>OFF - Military - Other tactical support equipment_2007_300</v>
      </c>
      <c r="B10654" s="1" t="s">
        <v>40</v>
      </c>
      <c r="C10654" s="1">
        <v>2020</v>
      </c>
      <c r="D10654" s="1" t="s">
        <v>192</v>
      </c>
      <c r="E10654" s="1">
        <v>2007</v>
      </c>
      <c r="F10654" s="1">
        <v>300</v>
      </c>
      <c r="G10654" s="1" t="s">
        <v>5</v>
      </c>
      <c r="H10654" s="1">
        <v>2.6097902777777701E-7</v>
      </c>
      <c r="I10654" s="1">
        <v>3.10586611570247E-7</v>
      </c>
      <c r="J10654" s="1">
        <v>3.7580979999999999E-7</v>
      </c>
      <c r="K10654" s="1">
        <v>1.5577689999999999E-6</v>
      </c>
      <c r="L10654" s="1">
        <v>3.7329619999999999E-6</v>
      </c>
      <c r="M10654" s="1">
        <v>8.6617230000000001E-4</v>
      </c>
      <c r="N10654" s="1">
        <v>1.62752E-7</v>
      </c>
      <c r="O10654" s="1">
        <v>1.4973184000000001E-7</v>
      </c>
      <c r="P10654" s="1">
        <v>9.7459249999999993E-9</v>
      </c>
      <c r="Q10654" s="1">
        <v>7.3458025760001197E-9</v>
      </c>
      <c r="R10654" s="1">
        <v>29.2</v>
      </c>
      <c r="S10654" s="1">
        <v>3.65</v>
      </c>
      <c r="T10654" s="1">
        <v>0.01</v>
      </c>
      <c r="U10654" s="1">
        <v>795.7</v>
      </c>
      <c r="V10654" s="1">
        <f t="shared" si="665"/>
        <v>0.12924744700221813</v>
      </c>
      <c r="W10654" s="1">
        <f t="shared" si="666"/>
        <v>1.5534340189907703</v>
      </c>
      <c r="X10654" s="1">
        <f t="shared" si="667"/>
        <v>365</v>
      </c>
    </row>
    <row r="10655" spans="1:24" hidden="1" x14ac:dyDescent="0.3">
      <c r="A10655" s="18" t="str">
        <f t="shared" si="664"/>
        <v>OFF - Military - Other tactical support equipment_2007_600</v>
      </c>
      <c r="B10655" s="1" t="s">
        <v>40</v>
      </c>
      <c r="C10655" s="1">
        <v>2020</v>
      </c>
      <c r="D10655" s="1" t="s">
        <v>192</v>
      </c>
      <c r="E10655" s="1">
        <v>2007</v>
      </c>
      <c r="F10655" s="1">
        <v>600</v>
      </c>
      <c r="G10655" s="1" t="s">
        <v>5</v>
      </c>
      <c r="H10655" s="1">
        <v>1.0774368055555501E-7</v>
      </c>
      <c r="I10655" s="1">
        <v>1.2822388429752001E-7</v>
      </c>
      <c r="J10655" s="1">
        <v>1.5515089999999999E-7</v>
      </c>
      <c r="K10655" s="1">
        <v>6.2699470000000003E-7</v>
      </c>
      <c r="L10655" s="1">
        <v>1.541131E-6</v>
      </c>
      <c r="M10655" s="1">
        <v>3.5759410000000001E-4</v>
      </c>
      <c r="N10655" s="1">
        <v>6.7106620000000005E-8</v>
      </c>
      <c r="O10655" s="1">
        <v>6.1738090399999996E-8</v>
      </c>
      <c r="P10655" s="1">
        <v>3.5099030000000002E-9</v>
      </c>
      <c r="Q10655" s="1">
        <v>2.7546759660000398E-9</v>
      </c>
      <c r="R10655" s="1">
        <v>10.95</v>
      </c>
      <c r="S10655" s="1">
        <v>0</v>
      </c>
      <c r="T10655" s="1">
        <v>0</v>
      </c>
      <c r="U10655" s="1">
        <v>0</v>
      </c>
      <c r="V10655" s="1">
        <f t="shared" si="665"/>
        <v>0</v>
      </c>
      <c r="W10655" s="1">
        <f t="shared" si="666"/>
        <v>0</v>
      </c>
      <c r="X10655" s="1" t="e">
        <f t="shared" si="667"/>
        <v>#DIV/0!</v>
      </c>
    </row>
    <row r="10656" spans="1:24" hidden="1" x14ac:dyDescent="0.3">
      <c r="A10656" s="18" t="str">
        <f t="shared" si="664"/>
        <v>OFF - Military - Other tactical support equipment_2007_750</v>
      </c>
      <c r="B10656" s="1" t="s">
        <v>40</v>
      </c>
      <c r="C10656" s="1">
        <v>2020</v>
      </c>
      <c r="D10656" s="1" t="s">
        <v>192</v>
      </c>
      <c r="E10656" s="1">
        <v>2007</v>
      </c>
      <c r="F10656" s="1">
        <v>750</v>
      </c>
      <c r="G10656" s="1" t="s">
        <v>5</v>
      </c>
      <c r="H10656" s="1">
        <v>1.24902847222222E-7</v>
      </c>
      <c r="I10656" s="1">
        <v>1.4864471074380099E-7</v>
      </c>
      <c r="J10656" s="1">
        <v>1.7986009999999999E-7</v>
      </c>
      <c r="K10656" s="1">
        <v>7.2684940000000002E-7</v>
      </c>
      <c r="L10656" s="1">
        <v>1.78657E-6</v>
      </c>
      <c r="M10656" s="1">
        <v>4.1454429999999997E-4</v>
      </c>
      <c r="N10656" s="1">
        <v>7.7793979999999995E-8</v>
      </c>
      <c r="O10656" s="1">
        <v>7.15704616E-8</v>
      </c>
      <c r="P10656" s="1">
        <v>4.1681279999999999E-9</v>
      </c>
      <c r="Q10656" s="1">
        <v>3.6729012880000598E-9</v>
      </c>
      <c r="R10656" s="1">
        <v>14.6</v>
      </c>
      <c r="S10656" s="1">
        <v>0</v>
      </c>
      <c r="T10656" s="1">
        <v>0</v>
      </c>
      <c r="U10656" s="1">
        <v>0</v>
      </c>
      <c r="V10656" s="1">
        <f t="shared" si="665"/>
        <v>0</v>
      </c>
      <c r="W10656" s="1">
        <f t="shared" si="666"/>
        <v>0</v>
      </c>
      <c r="X10656" s="1" t="e">
        <f t="shared" si="667"/>
        <v>#DIV/0!</v>
      </c>
    </row>
    <row r="10657" spans="1:24" hidden="1" x14ac:dyDescent="0.3">
      <c r="A10657" s="18" t="str">
        <f t="shared" si="664"/>
        <v>OFF - Military - Other tactical support equipment_2008_50</v>
      </c>
      <c r="B10657" s="1" t="s">
        <v>40</v>
      </c>
      <c r="C10657" s="1">
        <v>2020</v>
      </c>
      <c r="D10657" s="1" t="s">
        <v>192</v>
      </c>
      <c r="E10657" s="1">
        <v>2008</v>
      </c>
      <c r="F10657" s="1">
        <v>50</v>
      </c>
      <c r="G10657" s="1" t="s">
        <v>5</v>
      </c>
      <c r="H10657" s="1">
        <v>1.28785069444444E-8</v>
      </c>
      <c r="I10657" s="1">
        <v>1.5326487603305699E-8</v>
      </c>
      <c r="J10657" s="1">
        <v>1.8545050000000001E-8</v>
      </c>
      <c r="K10657" s="1">
        <v>2.2865060000000001E-7</v>
      </c>
      <c r="L10657" s="1">
        <v>2.9633029999999998E-7</v>
      </c>
      <c r="M10657" s="1">
        <v>3.422773E-5</v>
      </c>
      <c r="N10657" s="1">
        <v>9.9641660000000007E-9</v>
      </c>
      <c r="O10657" s="1">
        <v>9.1670327200000005E-9</v>
      </c>
      <c r="P10657" s="1">
        <v>4.4247909999999998E-10</v>
      </c>
      <c r="Q10657" s="1">
        <v>0</v>
      </c>
      <c r="R10657" s="1">
        <v>0</v>
      </c>
      <c r="S10657" s="1">
        <v>0</v>
      </c>
      <c r="T10657" s="1">
        <v>0</v>
      </c>
      <c r="U10657" s="1">
        <v>0</v>
      </c>
      <c r="V10657" s="1">
        <f t="shared" si="665"/>
        <v>0</v>
      </c>
      <c r="W10657" s="1">
        <f t="shared" si="666"/>
        <v>0</v>
      </c>
      <c r="X10657" s="1" t="e">
        <f t="shared" si="667"/>
        <v>#DIV/0!</v>
      </c>
    </row>
    <row r="10658" spans="1:24" hidden="1" x14ac:dyDescent="0.3">
      <c r="A10658" s="18" t="str">
        <f t="shared" si="664"/>
        <v>OFF - Military - Other tactical support equipment_2008_100</v>
      </c>
      <c r="B10658" s="1" t="s">
        <v>40</v>
      </c>
      <c r="C10658" s="1">
        <v>2020</v>
      </c>
      <c r="D10658" s="1" t="s">
        <v>192</v>
      </c>
      <c r="E10658" s="1">
        <v>2008</v>
      </c>
      <c r="F10658" s="1">
        <v>100</v>
      </c>
      <c r="G10658" s="1" t="s">
        <v>5</v>
      </c>
      <c r="H10658" s="1">
        <v>2.5117118055555502E-7</v>
      </c>
      <c r="I10658" s="1">
        <v>2.9891446280991698E-7</v>
      </c>
      <c r="J10658" s="1">
        <v>3.6168650000000001E-7</v>
      </c>
      <c r="K10658" s="1">
        <v>5.1248219999999998E-6</v>
      </c>
      <c r="L10658" s="1">
        <v>4.3853299999999997E-6</v>
      </c>
      <c r="M10658" s="1">
        <v>8.6527700000000002E-4</v>
      </c>
      <c r="N10658" s="1">
        <v>2.8436990000000001E-7</v>
      </c>
      <c r="O10658" s="1">
        <v>2.6162030799999999E-7</v>
      </c>
      <c r="P10658" s="1">
        <v>1.015014E-8</v>
      </c>
      <c r="Q10658" s="1">
        <v>7.3458025760001197E-9</v>
      </c>
      <c r="R10658" s="1">
        <v>29.2</v>
      </c>
      <c r="S10658" s="1">
        <v>10.95</v>
      </c>
      <c r="T10658" s="1">
        <v>0.04</v>
      </c>
      <c r="U10658" s="1">
        <v>865.05</v>
      </c>
      <c r="V10658" s="1">
        <f t="shared" si="665"/>
        <v>0.11441799123479079</v>
      </c>
      <c r="W10658" s="1">
        <f t="shared" si="666"/>
        <v>1.6786094750481857</v>
      </c>
      <c r="X10658" s="1">
        <f t="shared" si="667"/>
        <v>273.75</v>
      </c>
    </row>
    <row r="10659" spans="1:24" hidden="1" x14ac:dyDescent="0.3">
      <c r="A10659" s="18" t="str">
        <f t="shared" si="664"/>
        <v>OFF - Military - Other tactical support equipment_2008_175</v>
      </c>
      <c r="B10659" s="1" t="s">
        <v>40</v>
      </c>
      <c r="C10659" s="1">
        <v>2020</v>
      </c>
      <c r="D10659" s="1" t="s">
        <v>192</v>
      </c>
      <c r="E10659" s="1">
        <v>2008</v>
      </c>
      <c r="F10659" s="1">
        <v>175</v>
      </c>
      <c r="G10659" s="1" t="s">
        <v>5</v>
      </c>
      <c r="H10659" s="1">
        <v>4.7054847222222201E-7</v>
      </c>
      <c r="I10659" s="1">
        <v>5.5999157024793295E-7</v>
      </c>
      <c r="J10659" s="1">
        <v>6.7758980000000004E-7</v>
      </c>
      <c r="K10659" s="1">
        <v>8.4957939999999995E-6</v>
      </c>
      <c r="L10659" s="1">
        <v>6.9624810000000004E-6</v>
      </c>
      <c r="M10659" s="1">
        <v>1.6210249999999999E-3</v>
      </c>
      <c r="N10659" s="1">
        <v>4.084653E-7</v>
      </c>
      <c r="O10659" s="1">
        <v>3.7578807600000001E-7</v>
      </c>
      <c r="P10659" s="1">
        <v>1.8239320000000001E-8</v>
      </c>
      <c r="Q10659" s="1">
        <v>1.37733798300002E-8</v>
      </c>
      <c r="R10659" s="1">
        <v>54.75</v>
      </c>
      <c r="S10659" s="1">
        <v>10.95</v>
      </c>
      <c r="T10659" s="1">
        <v>0.04</v>
      </c>
      <c r="U10659" s="1">
        <v>1620.6</v>
      </c>
      <c r="V10659" s="1">
        <f t="shared" si="665"/>
        <v>0.11441797456251415</v>
      </c>
      <c r="W10659" s="1">
        <f t="shared" si="666"/>
        <v>1.4225802963378245</v>
      </c>
      <c r="X10659" s="1">
        <f t="shared" si="667"/>
        <v>273.75</v>
      </c>
    </row>
    <row r="10660" spans="1:24" hidden="1" x14ac:dyDescent="0.3">
      <c r="A10660" s="18" t="str">
        <f t="shared" si="664"/>
        <v>OFF - Military - Other tactical support equipment_2008_300</v>
      </c>
      <c r="B10660" s="1" t="s">
        <v>40</v>
      </c>
      <c r="C10660" s="1">
        <v>2020</v>
      </c>
      <c r="D10660" s="1" t="s">
        <v>192</v>
      </c>
      <c r="E10660" s="1">
        <v>2008</v>
      </c>
      <c r="F10660" s="1">
        <v>300</v>
      </c>
      <c r="G10660" s="1" t="s">
        <v>5</v>
      </c>
      <c r="H10660" s="1">
        <v>2.5991444444444399E-7</v>
      </c>
      <c r="I10660" s="1">
        <v>3.0931966942148702E-7</v>
      </c>
      <c r="J10660" s="1">
        <v>3.7427680000000003E-7</v>
      </c>
      <c r="K10660" s="1">
        <v>1.598843E-6</v>
      </c>
      <c r="L10660" s="1">
        <v>3.8446649999999999E-6</v>
      </c>
      <c r="M10660" s="1">
        <v>8.9539739999999995E-4</v>
      </c>
      <c r="N10660" s="1">
        <v>1.661296E-7</v>
      </c>
      <c r="O10660" s="1">
        <v>1.52839232E-7</v>
      </c>
      <c r="P10660" s="1">
        <v>1.007476E-8</v>
      </c>
      <c r="Q10660" s="1">
        <v>7.3458025760001197E-9</v>
      </c>
      <c r="R10660" s="1">
        <v>29.2</v>
      </c>
      <c r="S10660" s="1">
        <v>3.65</v>
      </c>
      <c r="T10660" s="1">
        <v>0.01</v>
      </c>
      <c r="U10660" s="1">
        <v>795.7</v>
      </c>
      <c r="V10660" s="1">
        <f t="shared" si="665"/>
        <v>0.12872022196376956</v>
      </c>
      <c r="W10660" s="1">
        <f t="shared" si="666"/>
        <v>1.5999180818404126</v>
      </c>
      <c r="X10660" s="1">
        <f t="shared" si="667"/>
        <v>365</v>
      </c>
    </row>
    <row r="10661" spans="1:24" hidden="1" x14ac:dyDescent="0.3">
      <c r="A10661" s="18" t="str">
        <f t="shared" si="664"/>
        <v>OFF - Military - Other tactical support equipment_2008_600</v>
      </c>
      <c r="B10661" s="1" t="s">
        <v>40</v>
      </c>
      <c r="C10661" s="1">
        <v>2020</v>
      </c>
      <c r="D10661" s="1" t="s">
        <v>192</v>
      </c>
      <c r="E10661" s="1">
        <v>2008</v>
      </c>
      <c r="F10661" s="1">
        <v>600</v>
      </c>
      <c r="G10661" s="1" t="s">
        <v>5</v>
      </c>
      <c r="H10661" s="1">
        <v>1.0730409722222201E-7</v>
      </c>
      <c r="I10661" s="1">
        <v>1.27700743801652E-7</v>
      </c>
      <c r="J10661" s="1">
        <v>1.5451789999999999E-7</v>
      </c>
      <c r="K10661" s="1">
        <v>6.4459819999999997E-7</v>
      </c>
      <c r="L10661" s="1">
        <v>1.5872470000000001E-6</v>
      </c>
      <c r="M10661" s="1">
        <v>3.696595E-4</v>
      </c>
      <c r="N10661" s="1">
        <v>6.8504420000000004E-8</v>
      </c>
      <c r="O10661" s="1">
        <v>6.3024066400000004E-8</v>
      </c>
      <c r="P10661" s="1">
        <v>3.6283290000000001E-9</v>
      </c>
      <c r="Q10661" s="1">
        <v>2.7546759660000398E-9</v>
      </c>
      <c r="R10661" s="1">
        <v>10.95</v>
      </c>
      <c r="S10661" s="1">
        <v>0</v>
      </c>
      <c r="T10661" s="1">
        <v>0</v>
      </c>
      <c r="U10661" s="1">
        <v>0</v>
      </c>
      <c r="V10661" s="1">
        <f t="shared" si="665"/>
        <v>0</v>
      </c>
      <c r="W10661" s="1">
        <f t="shared" si="666"/>
        <v>0</v>
      </c>
      <c r="X10661" s="1" t="e">
        <f t="shared" si="667"/>
        <v>#DIV/0!</v>
      </c>
    </row>
    <row r="10662" spans="1:24" hidden="1" x14ac:dyDescent="0.3">
      <c r="A10662" s="18" t="str">
        <f t="shared" si="664"/>
        <v>OFF - Military - Other tactical support equipment_2008_750</v>
      </c>
      <c r="B10662" s="1" t="s">
        <v>40</v>
      </c>
      <c r="C10662" s="1">
        <v>2020</v>
      </c>
      <c r="D10662" s="1" t="s">
        <v>192</v>
      </c>
      <c r="E10662" s="1">
        <v>2008</v>
      </c>
      <c r="F10662" s="1">
        <v>750</v>
      </c>
      <c r="G10662" s="1" t="s">
        <v>5</v>
      </c>
      <c r="H10662" s="1">
        <v>1.2439326388888799E-7</v>
      </c>
      <c r="I10662" s="1">
        <v>1.4803826446280901E-7</v>
      </c>
      <c r="J10662" s="1">
        <v>1.7912629999999999E-7</v>
      </c>
      <c r="K10662" s="1">
        <v>7.4725640000000005E-7</v>
      </c>
      <c r="L10662" s="1">
        <v>1.840031E-6</v>
      </c>
      <c r="M10662" s="1">
        <v>4.2853120000000002E-4</v>
      </c>
      <c r="N10662" s="1">
        <v>7.9414380000000001E-8</v>
      </c>
      <c r="O10662" s="1">
        <v>7.3061229600000002E-8</v>
      </c>
      <c r="P10662" s="1">
        <v>4.3087629999999996E-9</v>
      </c>
      <c r="Q10662" s="1">
        <v>3.6729012880000598E-9</v>
      </c>
      <c r="R10662" s="1">
        <v>14.6</v>
      </c>
      <c r="S10662" s="1">
        <v>0</v>
      </c>
      <c r="T10662" s="1">
        <v>0</v>
      </c>
      <c r="U10662" s="1">
        <v>0</v>
      </c>
      <c r="V10662" s="1">
        <f t="shared" si="665"/>
        <v>0</v>
      </c>
      <c r="W10662" s="1">
        <f t="shared" si="666"/>
        <v>0</v>
      </c>
      <c r="X10662" s="1" t="e">
        <f t="shared" si="667"/>
        <v>#DIV/0!</v>
      </c>
    </row>
    <row r="10663" spans="1:24" hidden="1" x14ac:dyDescent="0.3">
      <c r="A10663" s="18" t="str">
        <f t="shared" si="664"/>
        <v>OFF - Military - Other tactical support equipment_2009_50</v>
      </c>
      <c r="B10663" s="1" t="s">
        <v>40</v>
      </c>
      <c r="C10663" s="1">
        <v>2020</v>
      </c>
      <c r="D10663" s="1" t="s">
        <v>192</v>
      </c>
      <c r="E10663" s="1">
        <v>2009</v>
      </c>
      <c r="F10663" s="1">
        <v>50</v>
      </c>
      <c r="G10663" s="1" t="s">
        <v>5</v>
      </c>
      <c r="H10663" s="1">
        <v>1.25527430555555E-8</v>
      </c>
      <c r="I10663" s="1">
        <v>1.4938801652892501E-8</v>
      </c>
      <c r="J10663" s="1">
        <v>1.807595E-8</v>
      </c>
      <c r="K10663" s="1">
        <v>2.2872770000000001E-7</v>
      </c>
      <c r="L10663" s="1">
        <v>3.0128790000000003E-7</v>
      </c>
      <c r="M10663" s="1">
        <v>3.5002670000000001E-5</v>
      </c>
      <c r="N10663" s="1">
        <v>1.0012379999999999E-8</v>
      </c>
      <c r="O10663" s="1">
        <v>9.2113895999999907E-9</v>
      </c>
      <c r="P10663" s="1">
        <v>4.5249719999999997E-10</v>
      </c>
      <c r="Q10663" s="1">
        <v>0</v>
      </c>
      <c r="R10663" s="1">
        <v>0</v>
      </c>
      <c r="S10663" s="1">
        <v>0</v>
      </c>
      <c r="T10663" s="1">
        <v>0</v>
      </c>
      <c r="U10663" s="1">
        <v>0</v>
      </c>
      <c r="V10663" s="1">
        <f t="shared" si="665"/>
        <v>0</v>
      </c>
      <c r="W10663" s="1">
        <f t="shared" si="666"/>
        <v>0</v>
      </c>
      <c r="X10663" s="1" t="e">
        <f t="shared" si="667"/>
        <v>#DIV/0!</v>
      </c>
    </row>
    <row r="10664" spans="1:24" hidden="1" x14ac:dyDescent="0.3">
      <c r="A10664" s="18" t="str">
        <f t="shared" si="664"/>
        <v>OFF - Military - Other tactical support equipment_2009_100</v>
      </c>
      <c r="B10664" s="1" t="s">
        <v>40</v>
      </c>
      <c r="C10664" s="1">
        <v>2020</v>
      </c>
      <c r="D10664" s="1" t="s">
        <v>192</v>
      </c>
      <c r="E10664" s="1">
        <v>2009</v>
      </c>
      <c r="F10664" s="1">
        <v>100</v>
      </c>
      <c r="G10664" s="1" t="s">
        <v>5</v>
      </c>
      <c r="H10664" s="1">
        <v>2.4710381944444398E-7</v>
      </c>
      <c r="I10664" s="1">
        <v>2.94073966942148E-7</v>
      </c>
      <c r="J10664" s="1">
        <v>3.5582950000000002E-7</v>
      </c>
      <c r="K10664" s="1">
        <v>5.2030150000000002E-6</v>
      </c>
      <c r="L10664" s="1">
        <v>4.46779E-6</v>
      </c>
      <c r="M10664" s="1">
        <v>8.8486749999999996E-4</v>
      </c>
      <c r="N10664" s="1">
        <v>2.876021E-7</v>
      </c>
      <c r="O10664" s="1">
        <v>2.6459393199999999E-7</v>
      </c>
      <c r="P10664" s="1">
        <v>1.037995E-8</v>
      </c>
      <c r="Q10664" s="1">
        <v>7.3458025760001197E-9</v>
      </c>
      <c r="R10664" s="1">
        <v>29.2</v>
      </c>
      <c r="S10664" s="1">
        <v>10.95</v>
      </c>
      <c r="T10664" s="1">
        <v>0.04</v>
      </c>
      <c r="U10664" s="1">
        <v>865.05</v>
      </c>
      <c r="V10664" s="1">
        <f t="shared" si="665"/>
        <v>0.112565154110203</v>
      </c>
      <c r="W10664" s="1">
        <f t="shared" si="666"/>
        <v>1.7101733795462448</v>
      </c>
      <c r="X10664" s="1">
        <f t="shared" si="667"/>
        <v>273.75</v>
      </c>
    </row>
    <row r="10665" spans="1:24" hidden="1" x14ac:dyDescent="0.3">
      <c r="A10665" s="18" t="str">
        <f t="shared" si="664"/>
        <v>OFF - Military - Other tactical support equipment_2009_175</v>
      </c>
      <c r="B10665" s="1" t="s">
        <v>40</v>
      </c>
      <c r="C10665" s="1">
        <v>2020</v>
      </c>
      <c r="D10665" s="1" t="s">
        <v>192</v>
      </c>
      <c r="E10665" s="1">
        <v>2009</v>
      </c>
      <c r="F10665" s="1">
        <v>175</v>
      </c>
      <c r="G10665" s="1" t="s">
        <v>5</v>
      </c>
      <c r="H10665" s="1">
        <v>4.6292854166666599E-7</v>
      </c>
      <c r="I10665" s="1">
        <v>5.5092322314049498E-7</v>
      </c>
      <c r="J10665" s="1">
        <v>6.6661709999999999E-7</v>
      </c>
      <c r="K10665" s="1">
        <v>8.6256620000000005E-6</v>
      </c>
      <c r="L10665" s="1">
        <v>7.0935699999999997E-6</v>
      </c>
      <c r="M10665" s="1">
        <v>1.657726E-3</v>
      </c>
      <c r="N10665" s="1">
        <v>4.1071250000000002E-7</v>
      </c>
      <c r="O10665" s="1">
        <v>3.778555E-7</v>
      </c>
      <c r="P10665" s="1">
        <v>1.8652270000000001E-8</v>
      </c>
      <c r="Q10665" s="1">
        <v>1.37733798300002E-8</v>
      </c>
      <c r="R10665" s="1">
        <v>54.75</v>
      </c>
      <c r="S10665" s="1">
        <v>10.95</v>
      </c>
      <c r="T10665" s="1">
        <v>0.04</v>
      </c>
      <c r="U10665" s="1">
        <v>1620.6</v>
      </c>
      <c r="V10665" s="1">
        <f t="shared" si="665"/>
        <v>0.11256512183438558</v>
      </c>
      <c r="W10665" s="1">
        <f t="shared" si="666"/>
        <v>1.4493645171445495</v>
      </c>
      <c r="X10665" s="1">
        <f t="shared" si="667"/>
        <v>273.75</v>
      </c>
    </row>
    <row r="10666" spans="1:24" hidden="1" x14ac:dyDescent="0.3">
      <c r="A10666" s="18" t="str">
        <f t="shared" si="664"/>
        <v>OFF - Military - Other tactical support equipment_2009_300</v>
      </c>
      <c r="B10666" s="1" t="s">
        <v>40</v>
      </c>
      <c r="C10666" s="1">
        <v>2020</v>
      </c>
      <c r="D10666" s="1" t="s">
        <v>192</v>
      </c>
      <c r="E10666" s="1">
        <v>2009</v>
      </c>
      <c r="F10666" s="1">
        <v>300</v>
      </c>
      <c r="G10666" s="1" t="s">
        <v>5</v>
      </c>
      <c r="H10666" s="1">
        <v>2.5570555555555501E-7</v>
      </c>
      <c r="I10666" s="1">
        <v>3.0431074380165199E-7</v>
      </c>
      <c r="J10666" s="1">
        <v>3.6821599999999999E-7</v>
      </c>
      <c r="K10666" s="1">
        <v>1.6232960000000001E-6</v>
      </c>
      <c r="L10666" s="1">
        <v>3.9171400000000004E-6</v>
      </c>
      <c r="M10666" s="1">
        <v>9.1567020000000001E-4</v>
      </c>
      <c r="N10666" s="1">
        <v>1.6772930000000001E-7</v>
      </c>
      <c r="O10666" s="1">
        <v>1.5431095600000001E-7</v>
      </c>
      <c r="P10666" s="1">
        <v>1.030286E-8</v>
      </c>
      <c r="Q10666" s="1">
        <v>7.3458025760001197E-9</v>
      </c>
      <c r="R10666" s="1">
        <v>29.2</v>
      </c>
      <c r="S10666" s="1">
        <v>3.65</v>
      </c>
      <c r="T10666" s="1">
        <v>0.01</v>
      </c>
      <c r="U10666" s="1">
        <v>795.7</v>
      </c>
      <c r="V10666" s="1">
        <f t="shared" si="665"/>
        <v>0.12663580871326066</v>
      </c>
      <c r="W10666" s="1">
        <f t="shared" si="666"/>
        <v>1.6300778130475229</v>
      </c>
      <c r="X10666" s="1">
        <f t="shared" si="667"/>
        <v>365</v>
      </c>
    </row>
    <row r="10667" spans="1:24" hidden="1" x14ac:dyDescent="0.3">
      <c r="A10667" s="18" t="str">
        <f t="shared" si="664"/>
        <v>OFF - Military - Other tactical support equipment_2009_600</v>
      </c>
      <c r="B10667" s="1" t="s">
        <v>40</v>
      </c>
      <c r="C10667" s="1">
        <v>2020</v>
      </c>
      <c r="D10667" s="1" t="s">
        <v>192</v>
      </c>
      <c r="E10667" s="1">
        <v>2009</v>
      </c>
      <c r="F10667" s="1">
        <v>600</v>
      </c>
      <c r="G10667" s="1" t="s">
        <v>5</v>
      </c>
      <c r="H10667" s="1">
        <v>1.0556652777777701E-7</v>
      </c>
      <c r="I10667" s="1">
        <v>1.2563289256198299E-7</v>
      </c>
      <c r="J10667" s="1">
        <v>1.5201579999999999E-7</v>
      </c>
      <c r="K10667" s="1">
        <v>6.5556080000000002E-7</v>
      </c>
      <c r="L10667" s="1">
        <v>1.6171679999999999E-6</v>
      </c>
      <c r="M10667" s="1">
        <v>3.78029E-4</v>
      </c>
      <c r="N10667" s="1">
        <v>6.9169399999999997E-8</v>
      </c>
      <c r="O10667" s="1">
        <v>6.3635848000000006E-8</v>
      </c>
      <c r="P10667" s="1">
        <v>3.710478E-9</v>
      </c>
      <c r="Q10667" s="1">
        <v>2.7546759660000398E-9</v>
      </c>
      <c r="R10667" s="1">
        <v>10.95</v>
      </c>
      <c r="S10667" s="1">
        <v>0</v>
      </c>
      <c r="T10667" s="1">
        <v>0</v>
      </c>
      <c r="U10667" s="1">
        <v>0</v>
      </c>
      <c r="V10667" s="1">
        <f t="shared" si="665"/>
        <v>0</v>
      </c>
      <c r="W10667" s="1">
        <f t="shared" si="666"/>
        <v>0</v>
      </c>
      <c r="X10667" s="1" t="e">
        <f t="shared" si="667"/>
        <v>#DIV/0!</v>
      </c>
    </row>
    <row r="10668" spans="1:24" hidden="1" x14ac:dyDescent="0.3">
      <c r="A10668" s="18" t="str">
        <f t="shared" si="664"/>
        <v>OFF - Military - Other tactical support equipment_2009_750</v>
      </c>
      <c r="B10668" s="1" t="s">
        <v>40</v>
      </c>
      <c r="C10668" s="1">
        <v>2020</v>
      </c>
      <c r="D10668" s="1" t="s">
        <v>192</v>
      </c>
      <c r="E10668" s="1">
        <v>2009</v>
      </c>
      <c r="F10668" s="1">
        <v>750</v>
      </c>
      <c r="G10668" s="1" t="s">
        <v>5</v>
      </c>
      <c r="H10668" s="1">
        <v>1.22378958333333E-7</v>
      </c>
      <c r="I10668" s="1">
        <v>1.4564107438016499E-7</v>
      </c>
      <c r="J10668" s="1">
        <v>1.762257E-7</v>
      </c>
      <c r="K10668" s="1">
        <v>7.5996460000000005E-7</v>
      </c>
      <c r="L10668" s="1">
        <v>1.8747170000000001E-6</v>
      </c>
      <c r="M10668" s="1">
        <v>4.3823350000000001E-4</v>
      </c>
      <c r="N10668" s="1">
        <v>8.0185250000000007E-8</v>
      </c>
      <c r="O10668" s="1">
        <v>7.3770430000000003E-8</v>
      </c>
      <c r="P10668" s="1">
        <v>4.406317E-9</v>
      </c>
      <c r="Q10668" s="1">
        <v>3.6729012880000598E-9</v>
      </c>
      <c r="R10668" s="1">
        <v>14.6</v>
      </c>
      <c r="S10668" s="1">
        <v>0</v>
      </c>
      <c r="T10668" s="1">
        <v>0</v>
      </c>
      <c r="U10668" s="1">
        <v>0</v>
      </c>
      <c r="V10668" s="1">
        <f t="shared" si="665"/>
        <v>0</v>
      </c>
      <c r="W10668" s="1">
        <f t="shared" si="666"/>
        <v>0</v>
      </c>
      <c r="X10668" s="1" t="e">
        <f t="shared" si="667"/>
        <v>#DIV/0!</v>
      </c>
    </row>
    <row r="10669" spans="1:24" hidden="1" x14ac:dyDescent="0.3">
      <c r="A10669" s="18" t="str">
        <f t="shared" si="664"/>
        <v>OFF - Military - Other tactical support equipment_2010_50</v>
      </c>
      <c r="B10669" s="1" t="s">
        <v>40</v>
      </c>
      <c r="C10669" s="1">
        <v>2020</v>
      </c>
      <c r="D10669" s="1" t="s">
        <v>192</v>
      </c>
      <c r="E10669" s="1">
        <v>2010</v>
      </c>
      <c r="F10669" s="1">
        <v>50</v>
      </c>
      <c r="G10669" s="1" t="s">
        <v>5</v>
      </c>
      <c r="H10669" s="1">
        <v>1.2345041666666601E-8</v>
      </c>
      <c r="I10669" s="1">
        <v>1.46916198347107E-8</v>
      </c>
      <c r="J10669" s="1">
        <v>1.7776859999999999E-8</v>
      </c>
      <c r="K10669" s="1">
        <v>2.313032E-7</v>
      </c>
      <c r="L10669" s="1">
        <v>3.0981689999999998E-7</v>
      </c>
      <c r="M10669" s="1">
        <v>3.6204030000000003E-5</v>
      </c>
      <c r="N10669" s="1">
        <v>1.017255E-8</v>
      </c>
      <c r="O10669" s="1">
        <v>9.3587459999999997E-9</v>
      </c>
      <c r="P10669" s="1">
        <v>4.6802780000000001E-10</v>
      </c>
      <c r="Q10669" s="1">
        <v>0</v>
      </c>
      <c r="R10669" s="1">
        <v>0</v>
      </c>
      <c r="S10669" s="1">
        <v>0</v>
      </c>
      <c r="T10669" s="1">
        <v>0</v>
      </c>
      <c r="U10669" s="1">
        <v>0</v>
      </c>
      <c r="V10669" s="1">
        <f t="shared" si="665"/>
        <v>0</v>
      </c>
      <c r="W10669" s="1">
        <f t="shared" si="666"/>
        <v>0</v>
      </c>
      <c r="X10669" s="1" t="e">
        <f t="shared" si="667"/>
        <v>#DIV/0!</v>
      </c>
    </row>
    <row r="10670" spans="1:24" hidden="1" x14ac:dyDescent="0.3">
      <c r="A10670" s="18" t="str">
        <f t="shared" si="664"/>
        <v>OFF - Military - Other tactical support equipment_2010_100</v>
      </c>
      <c r="B10670" s="1" t="s">
        <v>40</v>
      </c>
      <c r="C10670" s="1">
        <v>2020</v>
      </c>
      <c r="D10670" s="1" t="s">
        <v>192</v>
      </c>
      <c r="E10670" s="1">
        <v>2010</v>
      </c>
      <c r="F10670" s="1">
        <v>100</v>
      </c>
      <c r="G10670" s="1" t="s">
        <v>5</v>
      </c>
      <c r="H10670" s="1">
        <v>2.4549604166666602E-7</v>
      </c>
      <c r="I10670" s="1">
        <v>2.9216057851239598E-7</v>
      </c>
      <c r="J10670" s="1">
        <v>3.5351429999999997E-7</v>
      </c>
      <c r="K10670" s="1">
        <v>5.3424580000000002E-6</v>
      </c>
      <c r="L10670" s="1">
        <v>4.6037280000000004E-6</v>
      </c>
      <c r="M10670" s="1">
        <v>9.152381E-4</v>
      </c>
      <c r="N10670" s="1">
        <v>2.9415690000000001E-7</v>
      </c>
      <c r="O10670" s="1">
        <v>2.7062434800000002E-7</v>
      </c>
      <c r="P10670" s="1">
        <v>1.073621E-8</v>
      </c>
      <c r="Q10670" s="1">
        <v>7.3458025760001197E-9</v>
      </c>
      <c r="R10670" s="1">
        <v>29.2</v>
      </c>
      <c r="S10670" s="1">
        <v>10.95</v>
      </c>
      <c r="T10670" s="1">
        <v>0.04</v>
      </c>
      <c r="U10670" s="1">
        <v>865.05</v>
      </c>
      <c r="V10670" s="1">
        <f t="shared" si="665"/>
        <v>0.11183275040338293</v>
      </c>
      <c r="W10670" s="1">
        <f t="shared" si="666"/>
        <v>1.7622075057851145</v>
      </c>
      <c r="X10670" s="1">
        <f t="shared" si="667"/>
        <v>273.75</v>
      </c>
    </row>
    <row r="10671" spans="1:24" hidden="1" x14ac:dyDescent="0.3">
      <c r="A10671" s="18" t="str">
        <f t="shared" si="664"/>
        <v>OFF - Military - Other tactical support equipment_2010_175</v>
      </c>
      <c r="B10671" s="1" t="s">
        <v>40</v>
      </c>
      <c r="C10671" s="1">
        <v>2020</v>
      </c>
      <c r="D10671" s="1" t="s">
        <v>192</v>
      </c>
      <c r="E10671" s="1">
        <v>2010</v>
      </c>
      <c r="F10671" s="1">
        <v>175</v>
      </c>
      <c r="G10671" s="1" t="s">
        <v>5</v>
      </c>
      <c r="H10671" s="1">
        <v>4.59916527777777E-7</v>
      </c>
      <c r="I10671" s="1">
        <v>5.4733867768594999E-7</v>
      </c>
      <c r="J10671" s="1">
        <v>6.6227979999999999E-7</v>
      </c>
      <c r="K10671" s="1">
        <v>8.8570869999999997E-6</v>
      </c>
      <c r="L10671" s="1">
        <v>7.3095769999999999E-6</v>
      </c>
      <c r="M10671" s="1">
        <v>1.714623E-3</v>
      </c>
      <c r="N10671" s="1">
        <v>4.1756790000000001E-7</v>
      </c>
      <c r="O10671" s="1">
        <v>3.8416246800000003E-7</v>
      </c>
      <c r="P10671" s="1">
        <v>1.9292449999999999E-8</v>
      </c>
      <c r="Q10671" s="1">
        <v>1.46916051520002E-8</v>
      </c>
      <c r="R10671" s="1">
        <v>58.4</v>
      </c>
      <c r="S10671" s="1">
        <v>10.95</v>
      </c>
      <c r="T10671" s="1">
        <v>0.04</v>
      </c>
      <c r="U10671" s="1">
        <v>1620.6</v>
      </c>
      <c r="V10671" s="1">
        <f t="shared" si="665"/>
        <v>0.11183272432623252</v>
      </c>
      <c r="W10671" s="1">
        <f t="shared" si="666"/>
        <v>1.4934992590664369</v>
      </c>
      <c r="X10671" s="1">
        <f t="shared" si="667"/>
        <v>273.75</v>
      </c>
    </row>
    <row r="10672" spans="1:24" hidden="1" x14ac:dyDescent="0.3">
      <c r="A10672" s="18" t="str">
        <f t="shared" si="664"/>
        <v>OFF - Military - Other tactical support equipment_2010_300</v>
      </c>
      <c r="B10672" s="1" t="s">
        <v>40</v>
      </c>
      <c r="C10672" s="1">
        <v>2020</v>
      </c>
      <c r="D10672" s="1" t="s">
        <v>192</v>
      </c>
      <c r="E10672" s="1">
        <v>2010</v>
      </c>
      <c r="F10672" s="1">
        <v>300</v>
      </c>
      <c r="G10672" s="1" t="s">
        <v>5</v>
      </c>
      <c r="H10672" s="1">
        <v>2.5404173611111099E-7</v>
      </c>
      <c r="I10672" s="1">
        <v>3.0233066115702402E-7</v>
      </c>
      <c r="J10672" s="1">
        <v>3.6582010000000002E-7</v>
      </c>
      <c r="K10672" s="1">
        <v>1.6668620000000001E-6</v>
      </c>
      <c r="L10672" s="1">
        <v>4.0365100000000001E-6</v>
      </c>
      <c r="M10672" s="1">
        <v>9.4709739999999996E-4</v>
      </c>
      <c r="N10672" s="1">
        <v>1.7125020000000001E-7</v>
      </c>
      <c r="O10672" s="1">
        <v>1.5755018400000001E-7</v>
      </c>
      <c r="P10672" s="1">
        <v>1.0656470000000001E-8</v>
      </c>
      <c r="Q10672" s="1">
        <v>8.2640278980001298E-9</v>
      </c>
      <c r="R10672" s="1">
        <v>32.85</v>
      </c>
      <c r="S10672" s="1">
        <v>3.65</v>
      </c>
      <c r="T10672" s="1">
        <v>0.01</v>
      </c>
      <c r="U10672" s="1">
        <v>795.7</v>
      </c>
      <c r="V10672" s="1">
        <f t="shared" si="665"/>
        <v>0.12581181753934079</v>
      </c>
      <c r="W10672" s="1">
        <f t="shared" si="666"/>
        <v>1.6797524196593574</v>
      </c>
      <c r="X10672" s="1">
        <f t="shared" si="667"/>
        <v>365</v>
      </c>
    </row>
    <row r="10673" spans="1:24" hidden="1" x14ac:dyDescent="0.3">
      <c r="A10673" s="18" t="str">
        <f t="shared" si="664"/>
        <v>OFF - Military - Other tactical support equipment_2010_600</v>
      </c>
      <c r="B10673" s="1" t="s">
        <v>40</v>
      </c>
      <c r="C10673" s="1">
        <v>2020</v>
      </c>
      <c r="D10673" s="1" t="s">
        <v>192</v>
      </c>
      <c r="E10673" s="1">
        <v>2010</v>
      </c>
      <c r="F10673" s="1">
        <v>600</v>
      </c>
      <c r="G10673" s="1" t="s">
        <v>5</v>
      </c>
      <c r="H10673" s="1">
        <v>1.04879652777777E-7</v>
      </c>
      <c r="I10673" s="1">
        <v>1.2481545454545399E-7</v>
      </c>
      <c r="J10673" s="1">
        <v>1.5102669999999999E-7</v>
      </c>
      <c r="K10673" s="1">
        <v>6.7430409999999999E-7</v>
      </c>
      <c r="L10673" s="1">
        <v>1.6664499999999999E-6</v>
      </c>
      <c r="M10673" s="1">
        <v>3.910036E-4</v>
      </c>
      <c r="N10673" s="1">
        <v>7.0626960000000002E-8</v>
      </c>
      <c r="O10673" s="1">
        <v>6.4976803200000004E-8</v>
      </c>
      <c r="P10673" s="1">
        <v>3.837828E-9</v>
      </c>
      <c r="Q10673" s="1">
        <v>3.6729012880000598E-9</v>
      </c>
      <c r="R10673" s="1">
        <v>14.6</v>
      </c>
      <c r="S10673" s="1">
        <v>0</v>
      </c>
      <c r="T10673" s="1">
        <v>0</v>
      </c>
      <c r="U10673" s="1">
        <v>0</v>
      </c>
      <c r="V10673" s="1">
        <f t="shared" si="665"/>
        <v>0</v>
      </c>
      <c r="W10673" s="1">
        <f t="shared" si="666"/>
        <v>0</v>
      </c>
      <c r="X10673" s="1" t="e">
        <f t="shared" si="667"/>
        <v>#DIV/0!</v>
      </c>
    </row>
    <row r="10674" spans="1:24" hidden="1" x14ac:dyDescent="0.3">
      <c r="A10674" s="18" t="str">
        <f t="shared" si="664"/>
        <v>OFF - Military - Other tactical support equipment_2010_750</v>
      </c>
      <c r="B10674" s="1" t="s">
        <v>40</v>
      </c>
      <c r="C10674" s="1">
        <v>2020</v>
      </c>
      <c r="D10674" s="1" t="s">
        <v>192</v>
      </c>
      <c r="E10674" s="1">
        <v>2010</v>
      </c>
      <c r="F10674" s="1">
        <v>750</v>
      </c>
      <c r="G10674" s="1" t="s">
        <v>5</v>
      </c>
      <c r="H10674" s="1">
        <v>1.2158270833333299E-7</v>
      </c>
      <c r="I10674" s="1">
        <v>1.4469347107438E-7</v>
      </c>
      <c r="J10674" s="1">
        <v>1.7507909999999999E-7</v>
      </c>
      <c r="K10674" s="1">
        <v>7.8169330000000001E-7</v>
      </c>
      <c r="L10674" s="1">
        <v>1.9318470000000001E-6</v>
      </c>
      <c r="M10674" s="1">
        <v>4.5327460000000003E-4</v>
      </c>
      <c r="N10674" s="1">
        <v>8.1874959999999997E-8</v>
      </c>
      <c r="O10674" s="1">
        <v>7.5324963199999996E-8</v>
      </c>
      <c r="P10674" s="1">
        <v>4.5575499999999998E-9</v>
      </c>
      <c r="Q10674" s="1">
        <v>3.6729012880000598E-9</v>
      </c>
      <c r="R10674" s="1">
        <v>14.6</v>
      </c>
      <c r="S10674" s="1">
        <v>0</v>
      </c>
      <c r="T10674" s="1">
        <v>0</v>
      </c>
      <c r="U10674" s="1">
        <v>0</v>
      </c>
      <c r="V10674" s="1">
        <f t="shared" si="665"/>
        <v>0</v>
      </c>
      <c r="W10674" s="1">
        <f t="shared" si="666"/>
        <v>0</v>
      </c>
      <c r="X10674" s="1" t="e">
        <f t="shared" si="667"/>
        <v>#DIV/0!</v>
      </c>
    </row>
    <row r="10675" spans="1:24" hidden="1" x14ac:dyDescent="0.3">
      <c r="A10675" s="18" t="str">
        <f t="shared" si="664"/>
        <v>OFF - Military - Other tactical support equipment_2011_50</v>
      </c>
      <c r="B10675" s="1" t="s">
        <v>40</v>
      </c>
      <c r="C10675" s="1">
        <v>2020</v>
      </c>
      <c r="D10675" s="1" t="s">
        <v>192</v>
      </c>
      <c r="E10675" s="1">
        <v>2011</v>
      </c>
      <c r="F10675" s="1">
        <v>50</v>
      </c>
      <c r="G10675" s="1" t="s">
        <v>5</v>
      </c>
      <c r="H10675" s="1">
        <v>1.1956361111111099E-8</v>
      </c>
      <c r="I10675" s="1">
        <v>1.42290578512396E-8</v>
      </c>
      <c r="J10675" s="1">
        <v>1.7217159999999999E-8</v>
      </c>
      <c r="K10675" s="1">
        <v>2.3085270000000001E-7</v>
      </c>
      <c r="L10675" s="1">
        <v>3.1457910000000002E-7</v>
      </c>
      <c r="M10675" s="1">
        <v>3.6976769999999999E-5</v>
      </c>
      <c r="N10675" s="1">
        <v>1.086543E-8</v>
      </c>
      <c r="O10675" s="1">
        <v>9.9961956000000001E-9</v>
      </c>
      <c r="P10675" s="1">
        <v>4.7801730000000004E-10</v>
      </c>
      <c r="Q10675" s="1">
        <v>0</v>
      </c>
      <c r="R10675" s="1">
        <v>0</v>
      </c>
      <c r="S10675" s="1">
        <v>0</v>
      </c>
      <c r="T10675" s="1">
        <v>0</v>
      </c>
      <c r="U10675" s="1">
        <v>0</v>
      </c>
      <c r="V10675" s="1">
        <f t="shared" si="665"/>
        <v>0</v>
      </c>
      <c r="W10675" s="1">
        <f t="shared" si="666"/>
        <v>0</v>
      </c>
      <c r="X10675" s="1" t="e">
        <f t="shared" si="667"/>
        <v>#DIV/0!</v>
      </c>
    </row>
    <row r="10676" spans="1:24" hidden="1" x14ac:dyDescent="0.3">
      <c r="A10676" s="18" t="str">
        <f t="shared" si="664"/>
        <v>OFF - Military - Other tactical support equipment_2011_100</v>
      </c>
      <c r="B10676" s="1" t="s">
        <v>40</v>
      </c>
      <c r="C10676" s="1">
        <v>2020</v>
      </c>
      <c r="D10676" s="1" t="s">
        <v>192</v>
      </c>
      <c r="E10676" s="1">
        <v>2011</v>
      </c>
      <c r="F10676" s="1">
        <v>100</v>
      </c>
      <c r="G10676" s="1" t="s">
        <v>5</v>
      </c>
      <c r="H10676" s="1">
        <v>2.4043166666666601E-7</v>
      </c>
      <c r="I10676" s="1">
        <v>2.86133553719008E-7</v>
      </c>
      <c r="J10676" s="1">
        <v>3.4622160000000002E-7</v>
      </c>
      <c r="K10676" s="1">
        <v>5.4165179999999998E-6</v>
      </c>
      <c r="L10676" s="1">
        <v>4.6842150000000002E-6</v>
      </c>
      <c r="M10676" s="1">
        <v>9.347728E-4</v>
      </c>
      <c r="N10676" s="1">
        <v>3.1635640000000003E-7</v>
      </c>
      <c r="O10676" s="1">
        <v>2.9104788800000002E-7</v>
      </c>
      <c r="P10676" s="1">
        <v>1.096536E-8</v>
      </c>
      <c r="Q10676" s="1">
        <v>8.2640278980001298E-9</v>
      </c>
      <c r="R10676" s="1">
        <v>32.85</v>
      </c>
      <c r="S10676" s="1">
        <v>10.95</v>
      </c>
      <c r="T10676" s="1">
        <v>0.04</v>
      </c>
      <c r="U10676" s="1">
        <v>865.05</v>
      </c>
      <c r="V10676" s="1">
        <f t="shared" si="665"/>
        <v>0.10952573566913684</v>
      </c>
      <c r="W10676" s="1">
        <f t="shared" si="666"/>
        <v>1.7930161885565827</v>
      </c>
      <c r="X10676" s="1">
        <f t="shared" si="667"/>
        <v>273.75</v>
      </c>
    </row>
    <row r="10677" spans="1:24" hidden="1" x14ac:dyDescent="0.3">
      <c r="A10677" s="18" t="str">
        <f t="shared" si="664"/>
        <v>OFF - Military - Other tactical support equipment_2011_175</v>
      </c>
      <c r="B10677" s="1" t="s">
        <v>40</v>
      </c>
      <c r="C10677" s="1">
        <v>2020</v>
      </c>
      <c r="D10677" s="1" t="s">
        <v>192</v>
      </c>
      <c r="E10677" s="1">
        <v>2011</v>
      </c>
      <c r="F10677" s="1">
        <v>175</v>
      </c>
      <c r="G10677" s="1" t="s">
        <v>5</v>
      </c>
      <c r="H10677" s="1">
        <v>4.50428888888888E-7</v>
      </c>
      <c r="I10677" s="1">
        <v>5.3604760330578495E-7</v>
      </c>
      <c r="J10677" s="1">
        <v>6.4861760000000002E-7</v>
      </c>
      <c r="K10677" s="1">
        <v>8.9801260000000001E-6</v>
      </c>
      <c r="L10677" s="1">
        <v>7.437548E-6</v>
      </c>
      <c r="M10677" s="1">
        <v>1.7512199999999999E-3</v>
      </c>
      <c r="N10677" s="1">
        <v>4.4632539999999999E-7</v>
      </c>
      <c r="O10677" s="1">
        <v>4.1061936799999999E-7</v>
      </c>
      <c r="P10677" s="1">
        <v>1.9704229999999999E-8</v>
      </c>
      <c r="Q10677" s="1">
        <v>1.46916051520002E-8</v>
      </c>
      <c r="R10677" s="1">
        <v>58.4</v>
      </c>
      <c r="S10677" s="1">
        <v>10.95</v>
      </c>
      <c r="T10677" s="1">
        <v>0.04</v>
      </c>
      <c r="U10677" s="1">
        <v>1620.6</v>
      </c>
      <c r="V10677" s="1">
        <f t="shared" si="665"/>
        <v>0.10952572198932019</v>
      </c>
      <c r="W10677" s="1">
        <f t="shared" si="666"/>
        <v>1.5196464073462883</v>
      </c>
      <c r="X10677" s="1">
        <f t="shared" si="667"/>
        <v>273.75</v>
      </c>
    </row>
    <row r="10678" spans="1:24" hidden="1" x14ac:dyDescent="0.3">
      <c r="A10678" s="18" t="str">
        <f t="shared" si="664"/>
        <v>OFF - Military - Other tactical support equipment_2011_300</v>
      </c>
      <c r="B10678" s="1" t="s">
        <v>40</v>
      </c>
      <c r="C10678" s="1">
        <v>2020</v>
      </c>
      <c r="D10678" s="1" t="s">
        <v>192</v>
      </c>
      <c r="E10678" s="1">
        <v>2011</v>
      </c>
      <c r="F10678" s="1">
        <v>300</v>
      </c>
      <c r="G10678" s="1" t="s">
        <v>5</v>
      </c>
      <c r="H10678" s="1">
        <v>1.77572847222222E-7</v>
      </c>
      <c r="I10678" s="1">
        <v>2.11326363636363E-7</v>
      </c>
      <c r="J10678" s="1">
        <v>2.5570489999999998E-7</v>
      </c>
      <c r="K10678" s="1">
        <v>1.6900309999999999E-6</v>
      </c>
      <c r="L10678" s="1">
        <v>2.2792180000000002E-6</v>
      </c>
      <c r="M10678" s="1">
        <v>9.6731230000000001E-4</v>
      </c>
      <c r="N10678" s="1">
        <v>1.61335E-8</v>
      </c>
      <c r="O10678" s="1">
        <v>1.484282E-8</v>
      </c>
      <c r="P10678" s="1">
        <v>1.0883919999999999E-8</v>
      </c>
      <c r="Q10678" s="1">
        <v>8.2640278980001298E-9</v>
      </c>
      <c r="R10678" s="1">
        <v>32.85</v>
      </c>
      <c r="S10678" s="1">
        <v>3.65</v>
      </c>
      <c r="T10678" s="1">
        <v>0.01</v>
      </c>
      <c r="U10678" s="1">
        <v>795.7</v>
      </c>
      <c r="V10678" s="1">
        <f t="shared" si="665"/>
        <v>8.7941308371834587E-2</v>
      </c>
      <c r="W10678" s="1">
        <f t="shared" si="666"/>
        <v>0.94847329758409182</v>
      </c>
      <c r="X10678" s="1">
        <f t="shared" si="667"/>
        <v>365</v>
      </c>
    </row>
    <row r="10679" spans="1:24" hidden="1" x14ac:dyDescent="0.3">
      <c r="A10679" s="18" t="str">
        <f t="shared" si="664"/>
        <v>OFF - Military - Other tactical support equipment_2011_600</v>
      </c>
      <c r="B10679" s="1" t="s">
        <v>40</v>
      </c>
      <c r="C10679" s="1">
        <v>2020</v>
      </c>
      <c r="D10679" s="1" t="s">
        <v>192</v>
      </c>
      <c r="E10679" s="1">
        <v>2011</v>
      </c>
      <c r="F10679" s="1">
        <v>600</v>
      </c>
      <c r="G10679" s="1" t="s">
        <v>5</v>
      </c>
      <c r="H10679" s="1">
        <v>7.33099305555555E-8</v>
      </c>
      <c r="I10679" s="1">
        <v>8.7244876033057802E-8</v>
      </c>
      <c r="J10679" s="1">
        <v>1.055663E-7</v>
      </c>
      <c r="K10679" s="1">
        <v>6.8485959999999998E-7</v>
      </c>
      <c r="L10679" s="1">
        <v>9.4096160000000001E-7</v>
      </c>
      <c r="M10679" s="1">
        <v>3.9934909999999999E-4</v>
      </c>
      <c r="N10679" s="1">
        <v>6.6606199999999997E-9</v>
      </c>
      <c r="O10679" s="1">
        <v>6.1277703999999999E-9</v>
      </c>
      <c r="P10679" s="1">
        <v>3.9197420000000002E-9</v>
      </c>
      <c r="Q10679" s="1">
        <v>3.6729012880000598E-9</v>
      </c>
      <c r="R10679" s="1">
        <v>14.6</v>
      </c>
      <c r="S10679" s="1">
        <v>0</v>
      </c>
      <c r="T10679" s="1">
        <v>0</v>
      </c>
      <c r="U10679" s="1">
        <v>0</v>
      </c>
      <c r="V10679" s="1">
        <f t="shared" si="665"/>
        <v>0</v>
      </c>
      <c r="W10679" s="1">
        <f t="shared" si="666"/>
        <v>0</v>
      </c>
      <c r="X10679" s="1" t="e">
        <f t="shared" si="667"/>
        <v>#DIV/0!</v>
      </c>
    </row>
    <row r="10680" spans="1:24" hidden="1" x14ac:dyDescent="0.3">
      <c r="A10680" s="18" t="str">
        <f t="shared" si="664"/>
        <v>OFF - Military - Other tactical support equipment_2011_750</v>
      </c>
      <c r="B10680" s="1" t="s">
        <v>40</v>
      </c>
      <c r="C10680" s="1">
        <v>2020</v>
      </c>
      <c r="D10680" s="1" t="s">
        <v>192</v>
      </c>
      <c r="E10680" s="1">
        <v>2011</v>
      </c>
      <c r="F10680" s="1">
        <v>750</v>
      </c>
      <c r="G10680" s="1" t="s">
        <v>5</v>
      </c>
      <c r="H10680" s="1">
        <v>8.4985208333333302E-8</v>
      </c>
      <c r="I10680" s="1">
        <v>1.0113942148760299E-7</v>
      </c>
      <c r="J10680" s="1">
        <v>1.2237870000000001E-7</v>
      </c>
      <c r="K10680" s="1">
        <v>7.9392980000000003E-7</v>
      </c>
      <c r="L10680" s="1">
        <v>1.0908180000000001E-6</v>
      </c>
      <c r="M10680" s="1">
        <v>4.629492E-4</v>
      </c>
      <c r="N10680" s="1">
        <v>7.7213869999999994E-9</v>
      </c>
      <c r="O10680" s="1">
        <v>7.1036760399999998E-9</v>
      </c>
      <c r="P10680" s="1">
        <v>4.6548260000000001E-9</v>
      </c>
      <c r="Q10680" s="1">
        <v>3.6729012880000598E-9</v>
      </c>
      <c r="R10680" s="1">
        <v>14.6</v>
      </c>
      <c r="S10680" s="1">
        <v>0</v>
      </c>
      <c r="T10680" s="1">
        <v>0</v>
      </c>
      <c r="U10680" s="1">
        <v>0</v>
      </c>
      <c r="V10680" s="1">
        <f t="shared" si="665"/>
        <v>0</v>
      </c>
      <c r="W10680" s="1">
        <f t="shared" si="666"/>
        <v>0</v>
      </c>
      <c r="X10680" s="1" t="e">
        <f t="shared" si="667"/>
        <v>#DIV/0!</v>
      </c>
    </row>
    <row r="10681" spans="1:24" hidden="1" x14ac:dyDescent="0.3">
      <c r="A10681" s="18" t="str">
        <f t="shared" si="664"/>
        <v>OFF - Military - Other tactical support equipment_2012_50</v>
      </c>
      <c r="B10681" s="1" t="s">
        <v>40</v>
      </c>
      <c r="C10681" s="1">
        <v>2020</v>
      </c>
      <c r="D10681" s="1" t="s">
        <v>192</v>
      </c>
      <c r="E10681" s="1">
        <v>2012</v>
      </c>
      <c r="F10681" s="1">
        <v>50</v>
      </c>
      <c r="G10681" s="1" t="s">
        <v>5</v>
      </c>
      <c r="H10681" s="1">
        <v>1.1513784722222199E-8</v>
      </c>
      <c r="I10681" s="1">
        <v>1.37023553719008E-8</v>
      </c>
      <c r="J10681" s="1">
        <v>1.6579849999999999E-8</v>
      </c>
      <c r="K10681" s="1">
        <v>2.296455E-7</v>
      </c>
      <c r="L10681" s="1">
        <v>3.1852669999999997E-7</v>
      </c>
      <c r="M10681" s="1">
        <v>3.7662330000000002E-5</v>
      </c>
      <c r="N10681" s="1">
        <v>1.086361E-8</v>
      </c>
      <c r="O10681" s="1">
        <v>9.9945212000000007E-9</v>
      </c>
      <c r="P10681" s="1">
        <v>4.8687990000000005E-10</v>
      </c>
      <c r="Q10681" s="1">
        <v>0</v>
      </c>
      <c r="R10681" s="1">
        <v>0</v>
      </c>
      <c r="S10681" s="1">
        <v>0</v>
      </c>
      <c r="T10681" s="1">
        <v>0</v>
      </c>
      <c r="U10681" s="1">
        <v>0</v>
      </c>
      <c r="V10681" s="1">
        <f t="shared" si="665"/>
        <v>0</v>
      </c>
      <c r="W10681" s="1">
        <f t="shared" si="666"/>
        <v>0</v>
      </c>
      <c r="X10681" s="1" t="e">
        <f t="shared" si="667"/>
        <v>#DIV/0!</v>
      </c>
    </row>
    <row r="10682" spans="1:24" hidden="1" x14ac:dyDescent="0.3">
      <c r="A10682" s="18" t="str">
        <f t="shared" si="664"/>
        <v>OFF - Military - Other tactical support equipment_2012_100</v>
      </c>
      <c r="B10682" s="1" t="s">
        <v>40</v>
      </c>
      <c r="C10682" s="1">
        <v>2020</v>
      </c>
      <c r="D10682" s="1" t="s">
        <v>192</v>
      </c>
      <c r="E10682" s="1">
        <v>2012</v>
      </c>
      <c r="F10682" s="1">
        <v>100</v>
      </c>
      <c r="G10682" s="1" t="s">
        <v>5</v>
      </c>
      <c r="H10682" s="1">
        <v>2.13221597222222E-7</v>
      </c>
      <c r="I10682" s="1">
        <v>2.5375132231404899E-7</v>
      </c>
      <c r="J10682" s="1">
        <v>3.0703909999999999E-7</v>
      </c>
      <c r="K10682" s="1">
        <v>5.4762299999999997E-6</v>
      </c>
      <c r="L10682" s="1">
        <v>4.1631790000000003E-6</v>
      </c>
      <c r="M10682" s="1">
        <v>9.5210369999999996E-4</v>
      </c>
      <c r="N10682" s="1">
        <v>1.164903E-7</v>
      </c>
      <c r="O10682" s="1">
        <v>1.07171076E-7</v>
      </c>
      <c r="P10682" s="1">
        <v>1.116867E-8</v>
      </c>
      <c r="Q10682" s="1">
        <v>8.2640278980001298E-9</v>
      </c>
      <c r="R10682" s="1">
        <v>32.85</v>
      </c>
      <c r="S10682" s="1">
        <v>10.95</v>
      </c>
      <c r="T10682" s="1">
        <v>0.04</v>
      </c>
      <c r="U10682" s="1">
        <v>865.05</v>
      </c>
      <c r="V10682" s="1">
        <f t="shared" si="665"/>
        <v>9.7130517872627331E-2</v>
      </c>
      <c r="W10682" s="1">
        <f t="shared" si="666"/>
        <v>1.5935748770837388</v>
      </c>
      <c r="X10682" s="1">
        <f t="shared" si="667"/>
        <v>273.75</v>
      </c>
    </row>
    <row r="10683" spans="1:24" hidden="1" x14ac:dyDescent="0.3">
      <c r="A10683" s="18" t="str">
        <f t="shared" si="664"/>
        <v>OFF - Military - Other tactical support equipment_2012_175</v>
      </c>
      <c r="B10683" s="1" t="s">
        <v>40</v>
      </c>
      <c r="C10683" s="1">
        <v>2020</v>
      </c>
      <c r="D10683" s="1" t="s">
        <v>192</v>
      </c>
      <c r="E10683" s="1">
        <v>2012</v>
      </c>
      <c r="F10683" s="1">
        <v>175</v>
      </c>
      <c r="G10683" s="1" t="s">
        <v>5</v>
      </c>
      <c r="H10683" s="1">
        <v>3.8954354166666598E-7</v>
      </c>
      <c r="I10683" s="1">
        <v>4.6358900826446199E-7</v>
      </c>
      <c r="J10683" s="1">
        <v>5.6094269999999999E-7</v>
      </c>
      <c r="K10683" s="1">
        <v>9.0793889999999997E-6</v>
      </c>
      <c r="L10683" s="1">
        <v>6.9855929999999997E-6</v>
      </c>
      <c r="M10683" s="1">
        <v>1.7836880000000001E-3</v>
      </c>
      <c r="N10683" s="1">
        <v>3.0351260000000002E-8</v>
      </c>
      <c r="O10683" s="1">
        <v>2.7923159199999999E-8</v>
      </c>
      <c r="P10683" s="1">
        <v>2.0069549999999999E-8</v>
      </c>
      <c r="Q10683" s="1">
        <v>1.46916051520002E-8</v>
      </c>
      <c r="R10683" s="1">
        <v>58.4</v>
      </c>
      <c r="S10683" s="1">
        <v>10.95</v>
      </c>
      <c r="T10683" s="1">
        <v>0.04</v>
      </c>
      <c r="U10683" s="1">
        <v>1620.6</v>
      </c>
      <c r="V10683" s="1">
        <f t="shared" si="665"/>
        <v>9.472091755163374E-2</v>
      </c>
      <c r="W10683" s="1">
        <f t="shared" si="666"/>
        <v>1.4273025606871217</v>
      </c>
      <c r="X10683" s="1">
        <f t="shared" si="667"/>
        <v>273.75</v>
      </c>
    </row>
    <row r="10684" spans="1:24" hidden="1" x14ac:dyDescent="0.3">
      <c r="A10684" s="18" t="str">
        <f t="shared" si="664"/>
        <v>OFF - Military - Other tactical support equipment_2012_300</v>
      </c>
      <c r="B10684" s="1" t="s">
        <v>40</v>
      </c>
      <c r="C10684" s="1">
        <v>2020</v>
      </c>
      <c r="D10684" s="1" t="s">
        <v>192</v>
      </c>
      <c r="E10684" s="1">
        <v>2012</v>
      </c>
      <c r="F10684" s="1">
        <v>300</v>
      </c>
      <c r="G10684" s="1" t="s">
        <v>5</v>
      </c>
      <c r="H10684" s="1">
        <v>1.72915138888888E-7</v>
      </c>
      <c r="I10684" s="1">
        <v>2.05783305785123E-7</v>
      </c>
      <c r="J10684" s="1">
        <v>2.4899779999999998E-7</v>
      </c>
      <c r="K10684" s="1">
        <v>1.7087259999999999E-6</v>
      </c>
      <c r="L10684" s="1">
        <v>2.3128469999999999E-6</v>
      </c>
      <c r="M10684" s="1">
        <v>9.8524649999999991E-4</v>
      </c>
      <c r="N10684" s="1">
        <v>1.6266449999999999E-8</v>
      </c>
      <c r="O10684" s="1">
        <v>1.4965133999999998E-8</v>
      </c>
      <c r="P10684" s="1">
        <v>1.1085709999999999E-8</v>
      </c>
      <c r="Q10684" s="1">
        <v>8.2640278980001298E-9</v>
      </c>
      <c r="R10684" s="1">
        <v>32.85</v>
      </c>
      <c r="S10684" s="1">
        <v>3.65</v>
      </c>
      <c r="T10684" s="1">
        <v>0.01</v>
      </c>
      <c r="U10684" s="1">
        <v>795.7</v>
      </c>
      <c r="V10684" s="1">
        <f t="shared" si="665"/>
        <v>8.5634621447255643E-2</v>
      </c>
      <c r="W10684" s="1">
        <f t="shared" si="666"/>
        <v>0.96246766254806404</v>
      </c>
      <c r="X10684" s="1">
        <f t="shared" si="667"/>
        <v>365</v>
      </c>
    </row>
    <row r="10685" spans="1:24" hidden="1" x14ac:dyDescent="0.3">
      <c r="A10685" s="18" t="str">
        <f t="shared" si="664"/>
        <v>OFF - Military - Other tactical support equipment_2012_600</v>
      </c>
      <c r="B10685" s="1" t="s">
        <v>40</v>
      </c>
      <c r="C10685" s="1">
        <v>2020</v>
      </c>
      <c r="D10685" s="1" t="s">
        <v>192</v>
      </c>
      <c r="E10685" s="1">
        <v>2012</v>
      </c>
      <c r="F10685" s="1">
        <v>600</v>
      </c>
      <c r="G10685" s="1" t="s">
        <v>5</v>
      </c>
      <c r="H10685" s="1">
        <v>7.1387013888888799E-8</v>
      </c>
      <c r="I10685" s="1">
        <v>8.4956446280991705E-8</v>
      </c>
      <c r="J10685" s="1">
        <v>1.0279729999999999E-7</v>
      </c>
      <c r="K10685" s="1">
        <v>6.9364919999999998E-7</v>
      </c>
      <c r="L10685" s="1">
        <v>9.5484520000000001E-7</v>
      </c>
      <c r="M10685" s="1">
        <v>4.067532E-4</v>
      </c>
      <c r="N10685" s="1">
        <v>6.7155079999999999E-9</v>
      </c>
      <c r="O10685" s="1">
        <v>6.1782673599999998E-9</v>
      </c>
      <c r="P10685" s="1">
        <v>3.9924159999999997E-9</v>
      </c>
      <c r="Q10685" s="1">
        <v>3.6729012880000598E-9</v>
      </c>
      <c r="R10685" s="1">
        <v>14.6</v>
      </c>
      <c r="S10685" s="1">
        <v>0</v>
      </c>
      <c r="T10685" s="1">
        <v>0</v>
      </c>
      <c r="U10685" s="1">
        <v>0</v>
      </c>
      <c r="V10685" s="1">
        <f t="shared" si="665"/>
        <v>0</v>
      </c>
      <c r="W10685" s="1">
        <f t="shared" si="666"/>
        <v>0</v>
      </c>
      <c r="X10685" s="1" t="e">
        <f t="shared" si="667"/>
        <v>#DIV/0!</v>
      </c>
    </row>
    <row r="10686" spans="1:24" hidden="1" x14ac:dyDescent="0.3">
      <c r="A10686" s="18" t="str">
        <f t="shared" si="664"/>
        <v>OFF - Military - Other tactical support equipment_2012_750</v>
      </c>
      <c r="B10686" s="1" t="s">
        <v>40</v>
      </c>
      <c r="C10686" s="1">
        <v>2020</v>
      </c>
      <c r="D10686" s="1" t="s">
        <v>192</v>
      </c>
      <c r="E10686" s="1">
        <v>2012</v>
      </c>
      <c r="F10686" s="1">
        <v>750</v>
      </c>
      <c r="G10686" s="1" t="s">
        <v>5</v>
      </c>
      <c r="H10686" s="1">
        <v>8.2756041666666605E-8</v>
      </c>
      <c r="I10686" s="1">
        <v>9.8486528925619799E-8</v>
      </c>
      <c r="J10686" s="1">
        <v>1.191687E-7</v>
      </c>
      <c r="K10686" s="1">
        <v>8.0411909999999999E-7</v>
      </c>
      <c r="L10686" s="1">
        <v>1.1069130000000001E-6</v>
      </c>
      <c r="M10686" s="1">
        <v>4.7153240000000001E-4</v>
      </c>
      <c r="N10686" s="1">
        <v>7.7850139999999994E-9</v>
      </c>
      <c r="O10686" s="1">
        <v>7.1622128799999903E-9</v>
      </c>
      <c r="P10686" s="1">
        <v>4.7411280000000003E-9</v>
      </c>
      <c r="Q10686" s="1">
        <v>3.6729012880000598E-9</v>
      </c>
      <c r="R10686" s="1">
        <v>14.6</v>
      </c>
      <c r="S10686" s="1">
        <v>0</v>
      </c>
      <c r="T10686" s="1">
        <v>0</v>
      </c>
      <c r="U10686" s="1">
        <v>0</v>
      </c>
      <c r="V10686" s="1">
        <f t="shared" si="665"/>
        <v>0</v>
      </c>
      <c r="W10686" s="1">
        <f t="shared" si="666"/>
        <v>0</v>
      </c>
      <c r="X10686" s="1" t="e">
        <f t="shared" si="667"/>
        <v>#DIV/0!</v>
      </c>
    </row>
    <row r="10687" spans="1:24" hidden="1" x14ac:dyDescent="0.3">
      <c r="A10687" s="18" t="str">
        <f t="shared" si="664"/>
        <v>OFF - Military - Other tactical support equipment_2013_50</v>
      </c>
      <c r="B10687" s="1" t="s">
        <v>40</v>
      </c>
      <c r="C10687" s="1">
        <v>2020</v>
      </c>
      <c r="D10687" s="1" t="s">
        <v>192</v>
      </c>
      <c r="E10687" s="1">
        <v>2013</v>
      </c>
      <c r="F10687" s="1">
        <v>50</v>
      </c>
      <c r="G10687" s="1" t="s">
        <v>5</v>
      </c>
      <c r="H10687" s="1">
        <v>1.1072055555555501E-8</v>
      </c>
      <c r="I10687" s="1">
        <v>1.31766611570247E-8</v>
      </c>
      <c r="J10687" s="1">
        <v>1.594376E-8</v>
      </c>
      <c r="K10687" s="1">
        <v>2.287558E-7</v>
      </c>
      <c r="L10687" s="1">
        <v>1.951642E-7</v>
      </c>
      <c r="M10687" s="1">
        <v>3.8434820000000001E-5</v>
      </c>
      <c r="N10687" s="1">
        <v>7.4216870000000003E-10</v>
      </c>
      <c r="O10687" s="1">
        <v>6.8279520399999996E-10</v>
      </c>
      <c r="P10687" s="1">
        <v>4.9686619999999999E-10</v>
      </c>
      <c r="Q10687" s="1">
        <v>0</v>
      </c>
      <c r="R10687" s="1">
        <v>0</v>
      </c>
      <c r="S10687" s="1">
        <v>0</v>
      </c>
      <c r="T10687" s="1">
        <v>0</v>
      </c>
      <c r="U10687" s="1">
        <v>0</v>
      </c>
      <c r="V10687" s="1">
        <f t="shared" si="665"/>
        <v>0</v>
      </c>
      <c r="W10687" s="1">
        <f t="shared" si="666"/>
        <v>0</v>
      </c>
      <c r="X10687" s="1" t="e">
        <f t="shared" si="667"/>
        <v>#DIV/0!</v>
      </c>
    </row>
    <row r="10688" spans="1:24" hidden="1" x14ac:dyDescent="0.3">
      <c r="A10688" s="18" t="str">
        <f t="shared" si="664"/>
        <v>OFF - Military - Other tactical support equipment_2013_100</v>
      </c>
      <c r="B10688" s="1" t="s">
        <v>40</v>
      </c>
      <c r="C10688" s="1">
        <v>2020</v>
      </c>
      <c r="D10688" s="1" t="s">
        <v>192</v>
      </c>
      <c r="E10688" s="1">
        <v>2013</v>
      </c>
      <c r="F10688" s="1">
        <v>100</v>
      </c>
      <c r="G10688" s="1" t="s">
        <v>5</v>
      </c>
      <c r="H10688" s="1">
        <v>2.0769840277777701E-7</v>
      </c>
      <c r="I10688" s="1">
        <v>2.4717826446280898E-7</v>
      </c>
      <c r="J10688" s="1">
        <v>2.9908569999999998E-7</v>
      </c>
      <c r="K10688" s="1">
        <v>5.5470049999999999E-6</v>
      </c>
      <c r="L10688" s="1">
        <v>4.2321340000000002E-6</v>
      </c>
      <c r="M10688" s="1">
        <v>9.7163220000000001E-4</v>
      </c>
      <c r="N10688" s="1">
        <v>1.8202659999999998E-8</v>
      </c>
      <c r="O10688" s="1">
        <v>1.67464472E-8</v>
      </c>
      <c r="P10688" s="1">
        <v>1.139774E-8</v>
      </c>
      <c r="Q10688" s="1">
        <v>8.2640278980001298E-9</v>
      </c>
      <c r="R10688" s="1">
        <v>32.85</v>
      </c>
      <c r="S10688" s="1">
        <v>10.95</v>
      </c>
      <c r="T10688" s="1">
        <v>0.04</v>
      </c>
      <c r="U10688" s="1">
        <v>865.05</v>
      </c>
      <c r="V10688" s="1">
        <f t="shared" si="665"/>
        <v>9.4614493493816301E-2</v>
      </c>
      <c r="W10688" s="1">
        <f t="shared" si="666"/>
        <v>1.6199693596772828</v>
      </c>
      <c r="X10688" s="1">
        <f t="shared" si="667"/>
        <v>273.75</v>
      </c>
    </row>
    <row r="10689" spans="1:24" hidden="1" x14ac:dyDescent="0.3">
      <c r="A10689" s="18" t="str">
        <f t="shared" si="664"/>
        <v>OFF - Military - Other tactical support equipment_2013_175</v>
      </c>
      <c r="B10689" s="1" t="s">
        <v>40</v>
      </c>
      <c r="C10689" s="1">
        <v>2020</v>
      </c>
      <c r="D10689" s="1" t="s">
        <v>192</v>
      </c>
      <c r="E10689" s="1">
        <v>2013</v>
      </c>
      <c r="F10689" s="1">
        <v>175</v>
      </c>
      <c r="G10689" s="1" t="s">
        <v>5</v>
      </c>
      <c r="H10689" s="1">
        <v>3.8011673611111099E-7</v>
      </c>
      <c r="I10689" s="1">
        <v>4.5237033057851201E-7</v>
      </c>
      <c r="J10689" s="1">
        <v>5.4736809999999995E-7</v>
      </c>
      <c r="K10689" s="1">
        <v>9.1970069999999993E-6</v>
      </c>
      <c r="L10689" s="1">
        <v>7.1026380000000002E-6</v>
      </c>
      <c r="M10689" s="1">
        <v>1.8202730000000001E-3</v>
      </c>
      <c r="N10689" s="1">
        <v>3.0564440000000003E-8</v>
      </c>
      <c r="O10689" s="1">
        <v>2.81192848E-8</v>
      </c>
      <c r="P10689" s="1">
        <v>2.0481190000000001E-8</v>
      </c>
      <c r="Q10689" s="1">
        <v>1.5609830474000201E-8</v>
      </c>
      <c r="R10689" s="1">
        <v>62.05</v>
      </c>
      <c r="S10689" s="1">
        <v>10.95</v>
      </c>
      <c r="T10689" s="1">
        <v>0.04</v>
      </c>
      <c r="U10689" s="1">
        <v>1620.6</v>
      </c>
      <c r="V10689" s="1">
        <f t="shared" si="665"/>
        <v>9.2428707371527363E-2</v>
      </c>
      <c r="W10689" s="1">
        <f t="shared" si="666"/>
        <v>1.4512172989513785</v>
      </c>
      <c r="X10689" s="1">
        <f t="shared" si="667"/>
        <v>273.75</v>
      </c>
    </row>
    <row r="10690" spans="1:24" hidden="1" x14ac:dyDescent="0.3">
      <c r="A10690" s="18" t="str">
        <f t="shared" si="664"/>
        <v>OFF - Military - Other tactical support equipment_2013_300</v>
      </c>
      <c r="B10690" s="1" t="s">
        <v>40</v>
      </c>
      <c r="C10690" s="1">
        <v>2020</v>
      </c>
      <c r="D10690" s="1" t="s">
        <v>192</v>
      </c>
      <c r="E10690" s="1">
        <v>2013</v>
      </c>
      <c r="F10690" s="1">
        <v>300</v>
      </c>
      <c r="G10690" s="1" t="s">
        <v>5</v>
      </c>
      <c r="H10690" s="1">
        <v>1.6834881944444401E-7</v>
      </c>
      <c r="I10690" s="1">
        <v>2.00349008264462E-7</v>
      </c>
      <c r="J10690" s="1">
        <v>2.424223E-7</v>
      </c>
      <c r="K10690" s="1">
        <v>1.730876E-6</v>
      </c>
      <c r="L10690" s="1">
        <v>2.3514800000000001E-6</v>
      </c>
      <c r="M10690" s="1">
        <v>1.0054549999999999E-3</v>
      </c>
      <c r="N10690" s="1">
        <v>1.6430509999999999E-8</v>
      </c>
      <c r="O10690" s="1">
        <v>1.51160692E-8</v>
      </c>
      <c r="P10690" s="1">
        <v>1.1313090000000001E-8</v>
      </c>
      <c r="Q10690" s="1">
        <v>8.2640278980001298E-9</v>
      </c>
      <c r="R10690" s="1">
        <v>32.85</v>
      </c>
      <c r="S10690" s="1">
        <v>3.65</v>
      </c>
      <c r="T10690" s="1">
        <v>0.01</v>
      </c>
      <c r="U10690" s="1">
        <v>795.7</v>
      </c>
      <c r="V10690" s="1">
        <f t="shared" si="665"/>
        <v>8.3373194023694391E-2</v>
      </c>
      <c r="W10690" s="1">
        <f t="shared" si="666"/>
        <v>0.97854439101614676</v>
      </c>
      <c r="X10690" s="1">
        <f t="shared" si="667"/>
        <v>365</v>
      </c>
    </row>
    <row r="10691" spans="1:24" hidden="1" x14ac:dyDescent="0.3">
      <c r="A10691" s="18" t="str">
        <f t="shared" si="664"/>
        <v>OFF - Military - Other tactical support equipment_2013_600</v>
      </c>
      <c r="B10691" s="1" t="s">
        <v>40</v>
      </c>
      <c r="C10691" s="1">
        <v>2020</v>
      </c>
      <c r="D10691" s="1" t="s">
        <v>192</v>
      </c>
      <c r="E10691" s="1">
        <v>2013</v>
      </c>
      <c r="F10691" s="1">
        <v>600</v>
      </c>
      <c r="G10691" s="1" t="s">
        <v>5</v>
      </c>
      <c r="H10691" s="1">
        <v>6.9501805555555506E-8</v>
      </c>
      <c r="I10691" s="1">
        <v>8.2712892561983398E-8</v>
      </c>
      <c r="J10691" s="1">
        <v>1.000826E-7</v>
      </c>
      <c r="K10691" s="1">
        <v>7.0388829999999996E-7</v>
      </c>
      <c r="L10691" s="1">
        <v>9.7079440000000011E-7</v>
      </c>
      <c r="M10691" s="1">
        <v>4.15096E-4</v>
      </c>
      <c r="N10691" s="1">
        <v>6.7832369999999997E-9</v>
      </c>
      <c r="O10691" s="1">
        <v>6.2405780399999999E-9</v>
      </c>
      <c r="P10691" s="1">
        <v>4.0743029999999996E-9</v>
      </c>
      <c r="Q10691" s="1">
        <v>3.6729012880000598E-9</v>
      </c>
      <c r="R10691" s="1">
        <v>14.6</v>
      </c>
      <c r="S10691" s="1">
        <v>0</v>
      </c>
      <c r="T10691" s="1">
        <v>0</v>
      </c>
      <c r="U10691" s="1">
        <v>0</v>
      </c>
      <c r="V10691" s="1">
        <f t="shared" si="665"/>
        <v>0</v>
      </c>
      <c r="W10691" s="1">
        <f t="shared" si="666"/>
        <v>0</v>
      </c>
      <c r="X10691" s="1" t="e">
        <f t="shared" si="667"/>
        <v>#DIV/0!</v>
      </c>
    </row>
    <row r="10692" spans="1:24" hidden="1" x14ac:dyDescent="0.3">
      <c r="A10692" s="18" t="str">
        <f t="shared" si="664"/>
        <v>OFF - Military - Other tactical support equipment_2013_750</v>
      </c>
      <c r="B10692" s="1" t="s">
        <v>40</v>
      </c>
      <c r="C10692" s="1">
        <v>2020</v>
      </c>
      <c r="D10692" s="1" t="s">
        <v>192</v>
      </c>
      <c r="E10692" s="1">
        <v>2013</v>
      </c>
      <c r="F10692" s="1">
        <v>750</v>
      </c>
      <c r="G10692" s="1" t="s">
        <v>5</v>
      </c>
      <c r="H10692" s="1">
        <v>8.0570625000000004E-8</v>
      </c>
      <c r="I10692" s="1">
        <v>9.5885702479338797E-8</v>
      </c>
      <c r="J10692" s="1">
        <v>1.160217E-7</v>
      </c>
      <c r="K10692" s="1">
        <v>8.1598900000000002E-7</v>
      </c>
      <c r="L10692" s="1">
        <v>1.1254019999999999E-6</v>
      </c>
      <c r="M10692" s="1">
        <v>4.8120390000000002E-4</v>
      </c>
      <c r="N10692" s="1">
        <v>7.8635299999999992E-9</v>
      </c>
      <c r="O10692" s="1">
        <v>7.2344475999999901E-9</v>
      </c>
      <c r="P10692" s="1">
        <v>4.8383729999999998E-9</v>
      </c>
      <c r="Q10692" s="1">
        <v>3.6729012880000598E-9</v>
      </c>
      <c r="R10692" s="1">
        <v>14.6</v>
      </c>
      <c r="S10692" s="1">
        <v>0</v>
      </c>
      <c r="T10692" s="1">
        <v>0</v>
      </c>
      <c r="U10692" s="1">
        <v>0</v>
      </c>
      <c r="V10692" s="1">
        <f t="shared" si="665"/>
        <v>0</v>
      </c>
      <c r="W10692" s="1">
        <f t="shared" si="666"/>
        <v>0</v>
      </c>
      <c r="X10692" s="1" t="e">
        <f t="shared" si="667"/>
        <v>#DIV/0!</v>
      </c>
    </row>
    <row r="10693" spans="1:24" hidden="1" x14ac:dyDescent="0.3">
      <c r="A10693" s="18" t="str">
        <f t="shared" si="664"/>
        <v>OFF - Military - Other tactical support equipment_2014_50</v>
      </c>
      <c r="B10693" s="1" t="s">
        <v>40</v>
      </c>
      <c r="C10693" s="1">
        <v>2020</v>
      </c>
      <c r="D10693" s="1" t="s">
        <v>192</v>
      </c>
      <c r="E10693" s="1">
        <v>2014</v>
      </c>
      <c r="F10693" s="1">
        <v>50</v>
      </c>
      <c r="G10693" s="1" t="s">
        <v>5</v>
      </c>
      <c r="H10693" s="1">
        <v>1.06262083333333E-8</v>
      </c>
      <c r="I10693" s="1">
        <v>1.26460661157024E-8</v>
      </c>
      <c r="J10693" s="1">
        <v>1.530174E-8</v>
      </c>
      <c r="K10693" s="1">
        <v>2.2813749999999999E-7</v>
      </c>
      <c r="L10693" s="1">
        <v>1.9834110000000001E-7</v>
      </c>
      <c r="M10693" s="1">
        <v>3.9292809999999998E-5</v>
      </c>
      <c r="N10693" s="1">
        <v>7.3752939999999995E-10</v>
      </c>
      <c r="O10693" s="1">
        <v>6.78527047999999E-10</v>
      </c>
      <c r="P10693" s="1">
        <v>5.0795799999999995E-10</v>
      </c>
      <c r="Q10693" s="1">
        <v>0</v>
      </c>
      <c r="R10693" s="1">
        <v>0</v>
      </c>
      <c r="S10693" s="1">
        <v>0</v>
      </c>
      <c r="T10693" s="1">
        <v>0</v>
      </c>
      <c r="U10693" s="1">
        <v>0</v>
      </c>
      <c r="V10693" s="1">
        <f t="shared" si="665"/>
        <v>0</v>
      </c>
      <c r="W10693" s="1">
        <f t="shared" si="666"/>
        <v>0</v>
      </c>
      <c r="X10693" s="1" t="e">
        <f t="shared" si="667"/>
        <v>#DIV/0!</v>
      </c>
    </row>
    <row r="10694" spans="1:24" hidden="1" x14ac:dyDescent="0.3">
      <c r="A10694" s="18" t="str">
        <f t="shared" si="664"/>
        <v>OFF - Military - Other tactical support equipment_2014_100</v>
      </c>
      <c r="B10694" s="1" t="s">
        <v>40</v>
      </c>
      <c r="C10694" s="1">
        <v>2020</v>
      </c>
      <c r="D10694" s="1" t="s">
        <v>192</v>
      </c>
      <c r="E10694" s="1">
        <v>2014</v>
      </c>
      <c r="F10694" s="1">
        <v>100</v>
      </c>
      <c r="G10694" s="1" t="s">
        <v>5</v>
      </c>
      <c r="H10694" s="1">
        <v>2.02217569444444E-7</v>
      </c>
      <c r="I10694" s="1">
        <v>2.4065561983471002E-7</v>
      </c>
      <c r="J10694" s="1">
        <v>2.9119330000000001E-7</v>
      </c>
      <c r="K10694" s="1">
        <v>5.6283599999999999E-6</v>
      </c>
      <c r="L10694" s="1">
        <v>4.309808E-6</v>
      </c>
      <c r="M10694" s="1">
        <v>9.9332219999999989E-4</v>
      </c>
      <c r="N10694" s="1">
        <v>1.8144369999999999E-8</v>
      </c>
      <c r="O10694" s="1">
        <v>1.6692820399999899E-8</v>
      </c>
      <c r="P10694" s="1">
        <v>1.165218E-8</v>
      </c>
      <c r="Q10694" s="1">
        <v>8.2640278980001298E-9</v>
      </c>
      <c r="R10694" s="1">
        <v>32.85</v>
      </c>
      <c r="S10694" s="1">
        <v>10.95</v>
      </c>
      <c r="T10694" s="1">
        <v>0.04</v>
      </c>
      <c r="U10694" s="1">
        <v>865.05</v>
      </c>
      <c r="V10694" s="1">
        <f t="shared" si="665"/>
        <v>9.2117766206451582E-2</v>
      </c>
      <c r="W10694" s="1">
        <f t="shared" si="666"/>
        <v>1.6497012868902616</v>
      </c>
      <c r="X10694" s="1">
        <f t="shared" si="667"/>
        <v>273.75</v>
      </c>
    </row>
    <row r="10695" spans="1:24" hidden="1" x14ac:dyDescent="0.3">
      <c r="A10695" s="18" t="str">
        <f t="shared" si="664"/>
        <v>OFF - Military - Other tactical support equipment_2014_175</v>
      </c>
      <c r="B10695" s="1" t="s">
        <v>40</v>
      </c>
      <c r="C10695" s="1">
        <v>2020</v>
      </c>
      <c r="D10695" s="1" t="s">
        <v>192</v>
      </c>
      <c r="E10695" s="1">
        <v>2014</v>
      </c>
      <c r="F10695" s="1">
        <v>175</v>
      </c>
      <c r="G10695" s="1" t="s">
        <v>5</v>
      </c>
      <c r="H10695" s="1">
        <v>3.7079673611111101E-7</v>
      </c>
      <c r="I10695" s="1">
        <v>4.41278760330578E-7</v>
      </c>
      <c r="J10695" s="1">
        <v>5.3394730000000004E-7</v>
      </c>
      <c r="K10695" s="1">
        <v>9.3321750000000001E-6</v>
      </c>
      <c r="L10695" s="1">
        <v>7.234373E-6</v>
      </c>
      <c r="M10695" s="1">
        <v>1.8609080000000001E-3</v>
      </c>
      <c r="N10695" s="1">
        <v>3.082826E-8</v>
      </c>
      <c r="O10695" s="1">
        <v>2.8361999199999999E-8</v>
      </c>
      <c r="P10695" s="1">
        <v>2.09384E-8</v>
      </c>
      <c r="Q10695" s="1">
        <v>1.5609830474000201E-8</v>
      </c>
      <c r="R10695" s="1">
        <v>62.05</v>
      </c>
      <c r="S10695" s="1">
        <v>10.95</v>
      </c>
      <c r="T10695" s="1">
        <v>0.04</v>
      </c>
      <c r="U10695" s="1">
        <v>1620.6</v>
      </c>
      <c r="V10695" s="1">
        <f t="shared" si="665"/>
        <v>9.0162467895949935E-2</v>
      </c>
      <c r="W10695" s="1">
        <f t="shared" si="666"/>
        <v>1.478133511051356</v>
      </c>
      <c r="X10695" s="1">
        <f t="shared" si="667"/>
        <v>273.75</v>
      </c>
    </row>
    <row r="10696" spans="1:24" hidden="1" x14ac:dyDescent="0.3">
      <c r="A10696" s="18" t="str">
        <f t="shared" si="664"/>
        <v>OFF - Military - Other tactical support equipment_2014_300</v>
      </c>
      <c r="B10696" s="1" t="s">
        <v>40</v>
      </c>
      <c r="C10696" s="1">
        <v>2020</v>
      </c>
      <c r="D10696" s="1" t="s">
        <v>192</v>
      </c>
      <c r="E10696" s="1">
        <v>2014</v>
      </c>
      <c r="F10696" s="1">
        <v>300</v>
      </c>
      <c r="G10696" s="1" t="s">
        <v>5</v>
      </c>
      <c r="H10696" s="1">
        <v>1.1265812500000001E-7</v>
      </c>
      <c r="I10696" s="1">
        <v>1.3407247933884201E-7</v>
      </c>
      <c r="J10696" s="1">
        <v>1.6222770000000001E-7</v>
      </c>
      <c r="K10696" s="1">
        <v>1.756329E-6</v>
      </c>
      <c r="L10696" s="1">
        <v>4.7646509999999999E-7</v>
      </c>
      <c r="M10696" s="1">
        <v>1.0279E-3</v>
      </c>
      <c r="N10696" s="1">
        <v>1.6623930000000001E-8</v>
      </c>
      <c r="O10696" s="1">
        <v>1.52940156E-8</v>
      </c>
      <c r="P10696" s="1">
        <v>1.156564E-8</v>
      </c>
      <c r="Q10696" s="1">
        <v>8.2640278980001298E-9</v>
      </c>
      <c r="R10696" s="1">
        <v>32.85</v>
      </c>
      <c r="S10696" s="1">
        <v>3.65</v>
      </c>
      <c r="T10696" s="1">
        <v>0.02</v>
      </c>
      <c r="U10696" s="1">
        <v>795.7</v>
      </c>
      <c r="V10696" s="1">
        <f t="shared" si="665"/>
        <v>5.5792893261542541E-2</v>
      </c>
      <c r="W10696" s="1">
        <f t="shared" si="666"/>
        <v>0.19827608617549267</v>
      </c>
      <c r="X10696" s="1">
        <f t="shared" si="667"/>
        <v>182.5</v>
      </c>
    </row>
    <row r="10697" spans="1:24" hidden="1" x14ac:dyDescent="0.3">
      <c r="A10697" s="18" t="str">
        <f t="shared" si="664"/>
        <v>OFF - Military - Other tactical support equipment_2014_600</v>
      </c>
      <c r="B10697" s="1" t="s">
        <v>40</v>
      </c>
      <c r="C10697" s="1">
        <v>2020</v>
      </c>
      <c r="D10697" s="1" t="s">
        <v>192</v>
      </c>
      <c r="E10697" s="1">
        <v>2014</v>
      </c>
      <c r="F10697" s="1">
        <v>600</v>
      </c>
      <c r="G10697" s="1" t="s">
        <v>5</v>
      </c>
      <c r="H10697" s="1">
        <v>4.6510229166666598E-8</v>
      </c>
      <c r="I10697" s="1">
        <v>5.5351016528925597E-8</v>
      </c>
      <c r="J10697" s="1">
        <v>6.6974730000000002E-8</v>
      </c>
      <c r="K10697" s="1">
        <v>7.1552439999999996E-7</v>
      </c>
      <c r="L10697" s="1">
        <v>1.9670570000000001E-7</v>
      </c>
      <c r="M10697" s="1">
        <v>4.2436230000000001E-4</v>
      </c>
      <c r="N10697" s="1">
        <v>6.8630890000000002E-9</v>
      </c>
      <c r="O10697" s="1">
        <v>6.3140418799999999E-9</v>
      </c>
      <c r="P10697" s="1">
        <v>4.1652549999999998E-9</v>
      </c>
      <c r="Q10697" s="1">
        <v>3.6729012880000598E-9</v>
      </c>
      <c r="R10697" s="1">
        <v>14.6</v>
      </c>
      <c r="S10697" s="1">
        <v>0</v>
      </c>
      <c r="T10697" s="1">
        <v>0.01</v>
      </c>
      <c r="U10697" s="1">
        <v>0</v>
      </c>
      <c r="V10697" s="1">
        <f t="shared" si="665"/>
        <v>0</v>
      </c>
      <c r="W10697" s="1">
        <f t="shared" si="666"/>
        <v>0</v>
      </c>
      <c r="X10697" s="1">
        <f t="shared" si="667"/>
        <v>0</v>
      </c>
    </row>
    <row r="10698" spans="1:24" hidden="1" x14ac:dyDescent="0.3">
      <c r="A10698" s="18" t="str">
        <f t="shared" ref="A10698:A10761" si="668">D10698&amp;"_"&amp;E10698&amp;"_"&amp;F10698</f>
        <v>OFF - Military - Other tactical support equipment_2014_750</v>
      </c>
      <c r="B10698" s="1" t="s">
        <v>40</v>
      </c>
      <c r="C10698" s="1">
        <v>2020</v>
      </c>
      <c r="D10698" s="1" t="s">
        <v>192</v>
      </c>
      <c r="E10698" s="1">
        <v>2014</v>
      </c>
      <c r="F10698" s="1">
        <v>750</v>
      </c>
      <c r="G10698" s="1" t="s">
        <v>5</v>
      </c>
      <c r="H10698" s="1">
        <v>5.3917416666666598E-8</v>
      </c>
      <c r="I10698" s="1">
        <v>6.4166181818181802E-8</v>
      </c>
      <c r="J10698" s="1">
        <v>7.7641079999999999E-8</v>
      </c>
      <c r="K10698" s="1">
        <v>8.2947830000000001E-7</v>
      </c>
      <c r="L10698" s="1">
        <v>2.2803299999999999E-7</v>
      </c>
      <c r="M10698" s="1">
        <v>4.9194600000000005E-4</v>
      </c>
      <c r="N10698" s="1">
        <v>7.9560990000000004E-9</v>
      </c>
      <c r="O10698" s="1">
        <v>7.31961108E-9</v>
      </c>
      <c r="P10698" s="1">
        <v>4.9463820000000003E-9</v>
      </c>
      <c r="Q10698" s="1">
        <v>3.6729012880000598E-9</v>
      </c>
      <c r="R10698" s="1">
        <v>14.6</v>
      </c>
      <c r="S10698" s="1">
        <v>0</v>
      </c>
      <c r="T10698" s="1">
        <v>0</v>
      </c>
      <c r="U10698" s="1">
        <v>0</v>
      </c>
      <c r="V10698" s="1">
        <f t="shared" si="665"/>
        <v>0</v>
      </c>
      <c r="W10698" s="1">
        <f t="shared" si="666"/>
        <v>0</v>
      </c>
      <c r="X10698" s="1" t="e">
        <f t="shared" si="667"/>
        <v>#DIV/0!</v>
      </c>
    </row>
    <row r="10699" spans="1:24" hidden="1" x14ac:dyDescent="0.3">
      <c r="A10699" s="18" t="str">
        <f t="shared" si="668"/>
        <v>OFF - Military - Other tactical support equipment_2015_50</v>
      </c>
      <c r="B10699" s="1" t="s">
        <v>40</v>
      </c>
      <c r="C10699" s="1">
        <v>2020</v>
      </c>
      <c r="D10699" s="1" t="s">
        <v>192</v>
      </c>
      <c r="E10699" s="1">
        <v>2015</v>
      </c>
      <c r="F10699" s="1">
        <v>50</v>
      </c>
      <c r="G10699" s="1" t="s">
        <v>5</v>
      </c>
      <c r="H10699" s="1">
        <v>1.01067013888888E-8</v>
      </c>
      <c r="I10699" s="1">
        <v>1.2027809917355301E-8</v>
      </c>
      <c r="J10699" s="1">
        <v>1.455365E-8</v>
      </c>
      <c r="K10699" s="1">
        <v>2.2629749999999999E-7</v>
      </c>
      <c r="L10699" s="1">
        <v>2.0060510000000001E-7</v>
      </c>
      <c r="M10699" s="1">
        <v>3.9979140000000001E-5</v>
      </c>
      <c r="N10699" s="1">
        <v>7.2883459999999997E-10</v>
      </c>
      <c r="O10699" s="1">
        <v>6.70527832E-10</v>
      </c>
      <c r="P10699" s="1">
        <v>5.1683050000000002E-10</v>
      </c>
      <c r="Q10699" s="1">
        <v>0</v>
      </c>
      <c r="R10699" s="1">
        <v>0</v>
      </c>
      <c r="S10699" s="1">
        <v>0</v>
      </c>
      <c r="T10699" s="1">
        <v>0</v>
      </c>
      <c r="U10699" s="1">
        <v>0</v>
      </c>
      <c r="V10699" s="1">
        <f t="shared" ref="V10699:V10762" si="669">IFERROR(CONVERT(I10699,"ton","g")*365/U10699,0)</f>
        <v>0</v>
      </c>
      <c r="W10699" s="1">
        <f t="shared" ref="W10699:W10762" si="670">IFERROR(CONVERT(L10699,"ton","g")*365/U10699,0)</f>
        <v>0</v>
      </c>
      <c r="X10699" s="1" t="e">
        <f t="shared" ref="X10699:X10762" si="671">S10699/T10699</f>
        <v>#DIV/0!</v>
      </c>
    </row>
    <row r="10700" spans="1:24" hidden="1" x14ac:dyDescent="0.3">
      <c r="A10700" s="18" t="str">
        <f t="shared" si="668"/>
        <v>OFF - Military - Other tactical support equipment_2015_100</v>
      </c>
      <c r="B10700" s="1" t="s">
        <v>40</v>
      </c>
      <c r="C10700" s="1">
        <v>2020</v>
      </c>
      <c r="D10700" s="1" t="s">
        <v>192</v>
      </c>
      <c r="E10700" s="1">
        <v>2015</v>
      </c>
      <c r="F10700" s="1">
        <v>100</v>
      </c>
      <c r="G10700" s="1" t="s">
        <v>5</v>
      </c>
      <c r="H10700" s="1">
        <v>1.5050576388888799E-7</v>
      </c>
      <c r="I10700" s="1">
        <v>1.7911429752066101E-7</v>
      </c>
      <c r="J10700" s="1">
        <v>2.1672830000000001E-7</v>
      </c>
      <c r="K10700" s="1">
        <v>5.6834550000000001E-6</v>
      </c>
      <c r="L10700" s="1">
        <v>2.417363E-6</v>
      </c>
      <c r="M10700" s="1">
        <v>1.0106729999999999E-3</v>
      </c>
      <c r="N10700" s="1">
        <v>1.7988549999999999E-8</v>
      </c>
      <c r="O10700" s="1">
        <v>1.6549465999999899E-8</v>
      </c>
      <c r="P10700" s="1">
        <v>1.1855710000000001E-8</v>
      </c>
      <c r="Q10700" s="1">
        <v>8.2640278980001298E-9</v>
      </c>
      <c r="R10700" s="1">
        <v>32.85</v>
      </c>
      <c r="S10700" s="1">
        <v>10.95</v>
      </c>
      <c r="T10700" s="1">
        <v>0.04</v>
      </c>
      <c r="U10700" s="1">
        <v>865.05</v>
      </c>
      <c r="V10700" s="1">
        <f t="shared" si="669"/>
        <v>6.8561079082938195E-2</v>
      </c>
      <c r="W10700" s="1">
        <f t="shared" si="670"/>
        <v>0.92531427200026162</v>
      </c>
      <c r="X10700" s="1">
        <f t="shared" si="671"/>
        <v>273.75</v>
      </c>
    </row>
    <row r="10701" spans="1:24" hidden="1" x14ac:dyDescent="0.3">
      <c r="A10701" s="18" t="str">
        <f t="shared" si="668"/>
        <v>OFF - Military - Other tactical support equipment_2015_175</v>
      </c>
      <c r="B10701" s="1" t="s">
        <v>40</v>
      </c>
      <c r="C10701" s="1">
        <v>2020</v>
      </c>
      <c r="D10701" s="1" t="s">
        <v>192</v>
      </c>
      <c r="E10701" s="1">
        <v>2015</v>
      </c>
      <c r="F10701" s="1">
        <v>175</v>
      </c>
      <c r="G10701" s="1" t="s">
        <v>5</v>
      </c>
      <c r="H10701" s="1">
        <v>1.97750555555555E-7</v>
      </c>
      <c r="I10701" s="1">
        <v>2.3533950413223099E-7</v>
      </c>
      <c r="J10701" s="1">
        <v>2.8476080000000001E-7</v>
      </c>
      <c r="K10701" s="1">
        <v>9.4238139999999994E-6</v>
      </c>
      <c r="L10701" s="1">
        <v>8.7410470000000003E-7</v>
      </c>
      <c r="M10701" s="1">
        <v>1.8934119999999999E-3</v>
      </c>
      <c r="N10701" s="1">
        <v>3.094094E-8</v>
      </c>
      <c r="O10701" s="1">
        <v>2.8465664800000001E-8</v>
      </c>
      <c r="P10701" s="1">
        <v>2.1304129999999998E-8</v>
      </c>
      <c r="Q10701" s="1">
        <v>1.5609830474000201E-8</v>
      </c>
      <c r="R10701" s="1">
        <v>62.05</v>
      </c>
      <c r="S10701" s="1">
        <v>10.95</v>
      </c>
      <c r="T10701" s="1">
        <v>0.04</v>
      </c>
      <c r="U10701" s="1">
        <v>1620.6</v>
      </c>
      <c r="V10701" s="1">
        <f t="shared" si="669"/>
        <v>4.8084776321605162E-2</v>
      </c>
      <c r="W10701" s="1">
        <f t="shared" si="670"/>
        <v>0.17859784797348605</v>
      </c>
      <c r="X10701" s="1">
        <f t="shared" si="671"/>
        <v>273.75</v>
      </c>
    </row>
    <row r="10702" spans="1:24" hidden="1" x14ac:dyDescent="0.3">
      <c r="A10702" s="18" t="str">
        <f t="shared" si="668"/>
        <v>OFF - Military - Other tactical support equipment_2015_300</v>
      </c>
      <c r="B10702" s="1" t="s">
        <v>40</v>
      </c>
      <c r="C10702" s="1">
        <v>2020</v>
      </c>
      <c r="D10702" s="1" t="s">
        <v>192</v>
      </c>
      <c r="E10702" s="1">
        <v>2015</v>
      </c>
      <c r="F10702" s="1">
        <v>300</v>
      </c>
      <c r="G10702" s="1" t="s">
        <v>5</v>
      </c>
      <c r="H10702" s="1">
        <v>1.09230486111111E-7</v>
      </c>
      <c r="I10702" s="1">
        <v>1.29993305785123E-7</v>
      </c>
      <c r="J10702" s="1">
        <v>1.5729190000000001E-7</v>
      </c>
      <c r="K10702" s="1">
        <v>1.773591E-6</v>
      </c>
      <c r="L10702" s="1">
        <v>4.8282480000000003E-7</v>
      </c>
      <c r="M10702" s="1">
        <v>1.0458539999999999E-3</v>
      </c>
      <c r="N10702" s="1">
        <v>1.6737899999999999E-8</v>
      </c>
      <c r="O10702" s="1">
        <v>1.5398867999999999E-8</v>
      </c>
      <c r="P10702" s="1">
        <v>1.1767660000000001E-8</v>
      </c>
      <c r="Q10702" s="1">
        <v>8.2640278980001298E-9</v>
      </c>
      <c r="R10702" s="1">
        <v>32.85</v>
      </c>
      <c r="S10702" s="1">
        <v>3.65</v>
      </c>
      <c r="T10702" s="1">
        <v>0.02</v>
      </c>
      <c r="U10702" s="1">
        <v>795.7</v>
      </c>
      <c r="V10702" s="1">
        <f t="shared" si="669"/>
        <v>5.4095386839640963E-2</v>
      </c>
      <c r="W10702" s="1">
        <f t="shared" si="670"/>
        <v>0.20092261039153764</v>
      </c>
      <c r="X10702" s="1">
        <f t="shared" si="671"/>
        <v>182.5</v>
      </c>
    </row>
    <row r="10703" spans="1:24" hidden="1" x14ac:dyDescent="0.3">
      <c r="A10703" s="18" t="str">
        <f t="shared" si="668"/>
        <v>OFF - Military - Other tactical support equipment_2015_600</v>
      </c>
      <c r="B10703" s="1" t="s">
        <v>40</v>
      </c>
      <c r="C10703" s="1">
        <v>2020</v>
      </c>
      <c r="D10703" s="1" t="s">
        <v>192</v>
      </c>
      <c r="E10703" s="1">
        <v>2015</v>
      </c>
      <c r="F10703" s="1">
        <v>600</v>
      </c>
      <c r="G10703" s="1" t="s">
        <v>5</v>
      </c>
      <c r="H10703" s="1">
        <v>4.5095159722222201E-8</v>
      </c>
      <c r="I10703" s="1">
        <v>5.3666966942148701E-8</v>
      </c>
      <c r="J10703" s="1">
        <v>6.4937029999999997E-8</v>
      </c>
      <c r="K10703" s="1">
        <v>7.2387410000000003E-7</v>
      </c>
      <c r="L10703" s="1">
        <v>1.993313E-7</v>
      </c>
      <c r="M10703" s="1">
        <v>4.3177470000000003E-4</v>
      </c>
      <c r="N10703" s="1">
        <v>6.9101429999999996E-9</v>
      </c>
      <c r="O10703" s="1">
        <v>6.3573315599999999E-9</v>
      </c>
      <c r="P10703" s="1">
        <v>4.238009E-9</v>
      </c>
      <c r="Q10703" s="1">
        <v>3.6729012880000598E-9</v>
      </c>
      <c r="R10703" s="1">
        <v>14.6</v>
      </c>
      <c r="S10703" s="1">
        <v>0</v>
      </c>
      <c r="T10703" s="1">
        <v>0.01</v>
      </c>
      <c r="U10703" s="1">
        <v>0</v>
      </c>
      <c r="V10703" s="1">
        <f t="shared" si="669"/>
        <v>0</v>
      </c>
      <c r="W10703" s="1">
        <f t="shared" si="670"/>
        <v>0</v>
      </c>
      <c r="X10703" s="1">
        <f t="shared" si="671"/>
        <v>0</v>
      </c>
    </row>
    <row r="10704" spans="1:24" hidden="1" x14ac:dyDescent="0.3">
      <c r="A10704" s="18" t="str">
        <f t="shared" si="668"/>
        <v>OFF - Military - Other tactical support equipment_2015_750</v>
      </c>
      <c r="B10704" s="1" t="s">
        <v>40</v>
      </c>
      <c r="C10704" s="1">
        <v>2020</v>
      </c>
      <c r="D10704" s="1" t="s">
        <v>192</v>
      </c>
      <c r="E10704" s="1">
        <v>2015</v>
      </c>
      <c r="F10704" s="1">
        <v>750</v>
      </c>
      <c r="G10704" s="1" t="s">
        <v>5</v>
      </c>
      <c r="H10704" s="1">
        <v>5.2276979166666599E-8</v>
      </c>
      <c r="I10704" s="1">
        <v>6.2213925619834699E-8</v>
      </c>
      <c r="J10704" s="1">
        <v>7.5278849999999994E-8</v>
      </c>
      <c r="K10704" s="1">
        <v>8.3915779999999997E-7</v>
      </c>
      <c r="L10704" s="1">
        <v>2.310767E-7</v>
      </c>
      <c r="M10704" s="1">
        <v>5.0053879999999997E-4</v>
      </c>
      <c r="N10704" s="1">
        <v>8.0106459999999994E-9</v>
      </c>
      <c r="O10704" s="1">
        <v>7.3697943199999903E-9</v>
      </c>
      <c r="P10704" s="1">
        <v>5.0327799999999997E-9</v>
      </c>
      <c r="Q10704" s="1">
        <v>4.5911266100000704E-9</v>
      </c>
      <c r="R10704" s="1">
        <v>18.25</v>
      </c>
      <c r="S10704" s="1">
        <v>0</v>
      </c>
      <c r="T10704" s="1">
        <v>0</v>
      </c>
      <c r="U10704" s="1">
        <v>0</v>
      </c>
      <c r="V10704" s="1">
        <f t="shared" si="669"/>
        <v>0</v>
      </c>
      <c r="W10704" s="1">
        <f t="shared" si="670"/>
        <v>0</v>
      </c>
      <c r="X10704" s="1" t="e">
        <f t="shared" si="671"/>
        <v>#DIV/0!</v>
      </c>
    </row>
    <row r="10705" spans="1:24" hidden="1" x14ac:dyDescent="0.3">
      <c r="A10705" s="18" t="str">
        <f t="shared" si="668"/>
        <v>OFF - Military - Other tactical support equipment_2016_50</v>
      </c>
      <c r="B10705" s="1" t="s">
        <v>40</v>
      </c>
      <c r="C10705" s="1">
        <v>2020</v>
      </c>
      <c r="D10705" s="1" t="s">
        <v>192</v>
      </c>
      <c r="E10705" s="1">
        <v>2016</v>
      </c>
      <c r="F10705" s="1">
        <v>50</v>
      </c>
      <c r="G10705" s="1" t="s">
        <v>5</v>
      </c>
      <c r="H10705" s="1">
        <v>9.5326736111111104E-9</v>
      </c>
      <c r="I10705" s="1">
        <v>1.13446694214876E-8</v>
      </c>
      <c r="J10705" s="1">
        <v>1.372705E-8</v>
      </c>
      <c r="K10705" s="1">
        <v>2.235468E-7</v>
      </c>
      <c r="L10705" s="1">
        <v>2.0218500000000001E-7</v>
      </c>
      <c r="M10705" s="1">
        <v>4.0536579999999999E-5</v>
      </c>
      <c r="N10705" s="1">
        <v>7.1711880000000003E-10</v>
      </c>
      <c r="O10705" s="1">
        <v>6.5974929600000003E-10</v>
      </c>
      <c r="P10705" s="1">
        <v>5.2403690000000003E-10</v>
      </c>
      <c r="Q10705" s="1">
        <v>0</v>
      </c>
      <c r="R10705" s="1">
        <v>0</v>
      </c>
      <c r="S10705" s="1">
        <v>0</v>
      </c>
      <c r="T10705" s="1">
        <v>0</v>
      </c>
      <c r="U10705" s="1">
        <v>0</v>
      </c>
      <c r="V10705" s="1">
        <f t="shared" si="669"/>
        <v>0</v>
      </c>
      <c r="W10705" s="1">
        <f t="shared" si="670"/>
        <v>0</v>
      </c>
      <c r="X10705" s="1" t="e">
        <f t="shared" si="671"/>
        <v>#DIV/0!</v>
      </c>
    </row>
    <row r="10706" spans="1:24" hidden="1" x14ac:dyDescent="0.3">
      <c r="A10706" s="18" t="str">
        <f t="shared" si="668"/>
        <v>OFF - Military - Other tactical support equipment_2016_100</v>
      </c>
      <c r="B10706" s="1" t="s">
        <v>40</v>
      </c>
      <c r="C10706" s="1">
        <v>2020</v>
      </c>
      <c r="D10706" s="1" t="s">
        <v>192</v>
      </c>
      <c r="E10706" s="1">
        <v>2016</v>
      </c>
      <c r="F10706" s="1">
        <v>100</v>
      </c>
      <c r="G10706" s="1" t="s">
        <v>5</v>
      </c>
      <c r="H10706" s="1">
        <v>1.44742152777777E-7</v>
      </c>
      <c r="I10706" s="1">
        <v>1.72255123966942E-7</v>
      </c>
      <c r="J10706" s="1">
        <v>2.0842869999999999E-7</v>
      </c>
      <c r="K10706" s="1">
        <v>5.718884E-6</v>
      </c>
      <c r="L10706" s="1">
        <v>2.441428E-6</v>
      </c>
      <c r="M10706" s="1">
        <v>1.024765E-3</v>
      </c>
      <c r="N10706" s="1">
        <v>1.7760040000000001E-8</v>
      </c>
      <c r="O10706" s="1">
        <v>1.6339236800000001E-8</v>
      </c>
      <c r="P10706" s="1">
        <v>1.202102E-8</v>
      </c>
      <c r="Q10706" s="1">
        <v>8.2640278980001298E-9</v>
      </c>
      <c r="R10706" s="1">
        <v>32.85</v>
      </c>
      <c r="S10706" s="1">
        <v>10.95</v>
      </c>
      <c r="T10706" s="1">
        <v>0.04</v>
      </c>
      <c r="U10706" s="1">
        <v>865.05</v>
      </c>
      <c r="V10706" s="1">
        <f t="shared" si="669"/>
        <v>6.5935535801526612E-2</v>
      </c>
      <c r="W10706" s="1">
        <f t="shared" si="670"/>
        <v>0.93452583350578911</v>
      </c>
      <c r="X10706" s="1">
        <f t="shared" si="671"/>
        <v>273.75</v>
      </c>
    </row>
    <row r="10707" spans="1:24" hidden="1" x14ac:dyDescent="0.3">
      <c r="A10707" s="18" t="str">
        <f t="shared" si="668"/>
        <v>OFF - Military - Other tactical support equipment_2016_175</v>
      </c>
      <c r="B10707" s="1" t="s">
        <v>40</v>
      </c>
      <c r="C10707" s="1">
        <v>2020</v>
      </c>
      <c r="D10707" s="1" t="s">
        <v>192</v>
      </c>
      <c r="E10707" s="1">
        <v>2016</v>
      </c>
      <c r="F10707" s="1">
        <v>175</v>
      </c>
      <c r="G10707" s="1" t="s">
        <v>5</v>
      </c>
      <c r="H10707" s="1">
        <v>1.9060388888888799E-7</v>
      </c>
      <c r="I10707" s="1">
        <v>2.2683438016528901E-7</v>
      </c>
      <c r="J10707" s="1">
        <v>2.7446959999999997E-7</v>
      </c>
      <c r="K10707" s="1">
        <v>9.4828559999999999E-6</v>
      </c>
      <c r="L10707" s="1">
        <v>8.8268999999999997E-7</v>
      </c>
      <c r="M10707" s="1">
        <v>1.919813E-3</v>
      </c>
      <c r="N10707" s="1">
        <v>3.0940640000000003E-8</v>
      </c>
      <c r="O10707" s="1">
        <v>2.8465388799999999E-8</v>
      </c>
      <c r="P10707" s="1">
        <v>2.160118E-8</v>
      </c>
      <c r="Q10707" s="1">
        <v>1.5609830474000201E-8</v>
      </c>
      <c r="R10707" s="1">
        <v>62.05</v>
      </c>
      <c r="S10707" s="1">
        <v>10.95</v>
      </c>
      <c r="T10707" s="1">
        <v>0.04</v>
      </c>
      <c r="U10707" s="1">
        <v>1620.6</v>
      </c>
      <c r="V10707" s="1">
        <f t="shared" si="669"/>
        <v>4.6347001845339839E-2</v>
      </c>
      <c r="W10707" s="1">
        <f t="shared" si="670"/>
        <v>0.18035200408797297</v>
      </c>
      <c r="X10707" s="1">
        <f t="shared" si="671"/>
        <v>273.75</v>
      </c>
    </row>
    <row r="10708" spans="1:24" hidden="1" x14ac:dyDescent="0.3">
      <c r="A10708" s="18" t="str">
        <f t="shared" si="668"/>
        <v>OFF - Military - Other tactical support equipment_2016_300</v>
      </c>
      <c r="B10708" s="1" t="s">
        <v>40</v>
      </c>
      <c r="C10708" s="1">
        <v>2020</v>
      </c>
      <c r="D10708" s="1" t="s">
        <v>192</v>
      </c>
      <c r="E10708" s="1">
        <v>2016</v>
      </c>
      <c r="F10708" s="1">
        <v>300</v>
      </c>
      <c r="G10708" s="1" t="s">
        <v>5</v>
      </c>
      <c r="H10708" s="1">
        <v>1.05282847222222E-7</v>
      </c>
      <c r="I10708" s="1">
        <v>1.2529528925619801E-7</v>
      </c>
      <c r="J10708" s="1">
        <v>1.5160729999999999E-7</v>
      </c>
      <c r="K10708" s="1">
        <v>1.7847170000000001E-6</v>
      </c>
      <c r="L10708" s="1">
        <v>4.875669E-7</v>
      </c>
      <c r="M10708" s="1">
        <v>1.060437E-3</v>
      </c>
      <c r="N10708" s="1">
        <v>1.6792430000000001E-8</v>
      </c>
      <c r="O10708" s="1">
        <v>1.54490356E-8</v>
      </c>
      <c r="P10708" s="1">
        <v>1.1931730000000001E-8</v>
      </c>
      <c r="Q10708" s="1">
        <v>9.1822532200001506E-9</v>
      </c>
      <c r="R10708" s="1">
        <v>36.5</v>
      </c>
      <c r="S10708" s="1">
        <v>3.65</v>
      </c>
      <c r="T10708" s="1">
        <v>0.02</v>
      </c>
      <c r="U10708" s="1">
        <v>795.7</v>
      </c>
      <c r="V10708" s="1">
        <f t="shared" si="669"/>
        <v>5.2140355232618701E-2</v>
      </c>
      <c r="W10708" s="1">
        <f t="shared" si="670"/>
        <v>0.20289598688491098</v>
      </c>
      <c r="X10708" s="1">
        <f t="shared" si="671"/>
        <v>182.5</v>
      </c>
    </row>
    <row r="10709" spans="1:24" hidden="1" x14ac:dyDescent="0.3">
      <c r="A10709" s="18" t="str">
        <f t="shared" si="668"/>
        <v>OFF - Military - Other tactical support equipment_2016_600</v>
      </c>
      <c r="B10709" s="1" t="s">
        <v>40</v>
      </c>
      <c r="C10709" s="1">
        <v>2020</v>
      </c>
      <c r="D10709" s="1" t="s">
        <v>192</v>
      </c>
      <c r="E10709" s="1">
        <v>2016</v>
      </c>
      <c r="F10709" s="1">
        <v>600</v>
      </c>
      <c r="G10709" s="1" t="s">
        <v>5</v>
      </c>
      <c r="H10709" s="1">
        <v>4.34654097222222E-8</v>
      </c>
      <c r="I10709" s="1">
        <v>5.17274297520661E-8</v>
      </c>
      <c r="J10709" s="1">
        <v>6.2590189999999994E-8</v>
      </c>
      <c r="K10709" s="1">
        <v>7.297613E-7</v>
      </c>
      <c r="L10709" s="1">
        <v>2.0128909999999999E-7</v>
      </c>
      <c r="M10709" s="1">
        <v>4.3779510000000003E-4</v>
      </c>
      <c r="N10709" s="1">
        <v>6.9326539999999997E-9</v>
      </c>
      <c r="O10709" s="1">
        <v>6.3780416799999997E-9</v>
      </c>
      <c r="P10709" s="1">
        <v>4.2971019999999998E-9</v>
      </c>
      <c r="Q10709" s="1">
        <v>3.6729012880000598E-9</v>
      </c>
      <c r="R10709" s="1">
        <v>14.6</v>
      </c>
      <c r="S10709" s="1">
        <v>0</v>
      </c>
      <c r="T10709" s="1">
        <v>0.01</v>
      </c>
      <c r="U10709" s="1">
        <v>0</v>
      </c>
      <c r="V10709" s="1">
        <f t="shared" si="669"/>
        <v>0</v>
      </c>
      <c r="W10709" s="1">
        <f t="shared" si="670"/>
        <v>0</v>
      </c>
      <c r="X10709" s="1">
        <f t="shared" si="671"/>
        <v>0</v>
      </c>
    </row>
    <row r="10710" spans="1:24" hidden="1" x14ac:dyDescent="0.3">
      <c r="A10710" s="18" t="str">
        <f t="shared" si="668"/>
        <v>OFF - Military - Other tactical support equipment_2016_750</v>
      </c>
      <c r="B10710" s="1" t="s">
        <v>40</v>
      </c>
      <c r="C10710" s="1">
        <v>2020</v>
      </c>
      <c r="D10710" s="1" t="s">
        <v>192</v>
      </c>
      <c r="E10710" s="1">
        <v>2016</v>
      </c>
      <c r="F10710" s="1">
        <v>750</v>
      </c>
      <c r="G10710" s="1" t="s">
        <v>5</v>
      </c>
      <c r="H10710" s="1">
        <v>5.0387673611111103E-8</v>
      </c>
      <c r="I10710" s="1">
        <v>5.9965495867768595E-8</v>
      </c>
      <c r="J10710" s="1">
        <v>7.2558250000000001E-8</v>
      </c>
      <c r="K10710" s="1">
        <v>8.4598249999999997E-7</v>
      </c>
      <c r="L10710" s="1">
        <v>2.3334619999999999E-7</v>
      </c>
      <c r="M10710" s="1">
        <v>5.0751799999999999E-4</v>
      </c>
      <c r="N10710" s="1">
        <v>8.0367449999999992E-9</v>
      </c>
      <c r="O10710" s="1">
        <v>7.3938053999999999E-9</v>
      </c>
      <c r="P10710" s="1">
        <v>5.1029539999999997E-9</v>
      </c>
      <c r="Q10710" s="1">
        <v>4.5911266100000704E-9</v>
      </c>
      <c r="R10710" s="1">
        <v>18.25</v>
      </c>
      <c r="S10710" s="1">
        <v>0</v>
      </c>
      <c r="T10710" s="1">
        <v>0</v>
      </c>
      <c r="U10710" s="1">
        <v>0</v>
      </c>
      <c r="V10710" s="1">
        <f t="shared" si="669"/>
        <v>0</v>
      </c>
      <c r="W10710" s="1">
        <f t="shared" si="670"/>
        <v>0</v>
      </c>
      <c r="X10710" s="1" t="e">
        <f t="shared" si="671"/>
        <v>#DIV/0!</v>
      </c>
    </row>
    <row r="10711" spans="1:24" hidden="1" x14ac:dyDescent="0.3">
      <c r="A10711" s="18" t="str">
        <f t="shared" si="668"/>
        <v>OFF - Military - Other tactical support equipment_2017_50</v>
      </c>
      <c r="B10711" s="1" t="s">
        <v>40</v>
      </c>
      <c r="C10711" s="1">
        <v>2020</v>
      </c>
      <c r="D10711" s="1" t="s">
        <v>192</v>
      </c>
      <c r="E10711" s="1">
        <v>2017</v>
      </c>
      <c r="F10711" s="1">
        <v>50</v>
      </c>
      <c r="G10711" s="1" t="s">
        <v>5</v>
      </c>
      <c r="H10711" s="1">
        <v>8.9577847222222195E-9</v>
      </c>
      <c r="I10711" s="1">
        <v>1.06605041322314E-8</v>
      </c>
      <c r="J10711" s="1">
        <v>1.2899209999999999E-8</v>
      </c>
      <c r="K10711" s="1">
        <v>2.2109789999999999E-7</v>
      </c>
      <c r="L10711" s="1">
        <v>2.0416020000000001E-7</v>
      </c>
      <c r="M10711" s="1">
        <v>4.1180490000000003E-5</v>
      </c>
      <c r="N10711" s="1">
        <v>7.0628429999999999E-10</v>
      </c>
      <c r="O10711" s="1">
        <v>6.4978155600000005E-10</v>
      </c>
      <c r="P10711" s="1">
        <v>5.3236100000000002E-10</v>
      </c>
      <c r="Q10711" s="1">
        <v>0</v>
      </c>
      <c r="R10711" s="1">
        <v>0</v>
      </c>
      <c r="S10711" s="1">
        <v>0</v>
      </c>
      <c r="T10711" s="1">
        <v>0</v>
      </c>
      <c r="U10711" s="1">
        <v>0</v>
      </c>
      <c r="V10711" s="1">
        <f t="shared" si="669"/>
        <v>0</v>
      </c>
      <c r="W10711" s="1">
        <f t="shared" si="670"/>
        <v>0</v>
      </c>
      <c r="X10711" s="1" t="e">
        <f t="shared" si="671"/>
        <v>#DIV/0!</v>
      </c>
    </row>
    <row r="10712" spans="1:24" hidden="1" x14ac:dyDescent="0.3">
      <c r="A10712" s="18" t="str">
        <f t="shared" si="668"/>
        <v>OFF - Military - Other tactical support equipment_2017_100</v>
      </c>
      <c r="B10712" s="1" t="s">
        <v>40</v>
      </c>
      <c r="C10712" s="1">
        <v>2020</v>
      </c>
      <c r="D10712" s="1" t="s">
        <v>192</v>
      </c>
      <c r="E10712" s="1">
        <v>2017</v>
      </c>
      <c r="F10712" s="1">
        <v>100</v>
      </c>
      <c r="G10712" s="1" t="s">
        <v>5</v>
      </c>
      <c r="H10712" s="1">
        <v>1.39054305555555E-7</v>
      </c>
      <c r="I10712" s="1">
        <v>1.6548611570247899E-7</v>
      </c>
      <c r="J10712" s="1">
        <v>2.0023820000000001E-7</v>
      </c>
      <c r="K10712" s="1">
        <v>5.765213E-6</v>
      </c>
      <c r="L10712" s="1">
        <v>2.4704149999999999E-6</v>
      </c>
      <c r="M10712" s="1">
        <v>1.041043E-3</v>
      </c>
      <c r="N10712" s="1">
        <v>1.7555200000000002E-8</v>
      </c>
      <c r="O10712" s="1">
        <v>1.6150784000000001E-8</v>
      </c>
      <c r="P10712" s="1">
        <v>1.2211970000000001E-8</v>
      </c>
      <c r="Q10712" s="1">
        <v>8.2640278980001298E-9</v>
      </c>
      <c r="R10712" s="1">
        <v>32.85</v>
      </c>
      <c r="S10712" s="1">
        <v>14.6</v>
      </c>
      <c r="T10712" s="1">
        <v>0.04</v>
      </c>
      <c r="U10712" s="1">
        <v>1153.4000000000001</v>
      </c>
      <c r="V10712" s="1">
        <f t="shared" si="669"/>
        <v>4.7508379382013709E-2</v>
      </c>
      <c r="W10712" s="1">
        <f t="shared" si="670"/>
        <v>0.70921607261617081</v>
      </c>
      <c r="X10712" s="1">
        <f t="shared" si="671"/>
        <v>365</v>
      </c>
    </row>
    <row r="10713" spans="1:24" hidden="1" x14ac:dyDescent="0.3">
      <c r="A10713" s="18" t="str">
        <f t="shared" si="668"/>
        <v>OFF - Military - Other tactical support equipment_2017_175</v>
      </c>
      <c r="B10713" s="1" t="s">
        <v>40</v>
      </c>
      <c r="C10713" s="1">
        <v>2020</v>
      </c>
      <c r="D10713" s="1" t="s">
        <v>192</v>
      </c>
      <c r="E10713" s="1">
        <v>2017</v>
      </c>
      <c r="F10713" s="1">
        <v>175</v>
      </c>
      <c r="G10713" s="1" t="s">
        <v>5</v>
      </c>
      <c r="H10713" s="1">
        <v>1.8357013888888799E-7</v>
      </c>
      <c r="I10713" s="1">
        <v>2.18463636363636E-7</v>
      </c>
      <c r="J10713" s="1">
        <v>2.6434100000000002E-7</v>
      </c>
      <c r="K10713" s="1">
        <v>9.5599770000000004E-6</v>
      </c>
      <c r="L10713" s="1">
        <v>8.9305119999999998E-7</v>
      </c>
      <c r="M10713" s="1">
        <v>1.950308E-3</v>
      </c>
      <c r="N10713" s="1">
        <v>3.0993530000000002E-8</v>
      </c>
      <c r="O10713" s="1">
        <v>2.8514047599999998E-8</v>
      </c>
      <c r="P10713" s="1">
        <v>2.1944310000000001E-8</v>
      </c>
      <c r="Q10713" s="1">
        <v>1.65280557960002E-8</v>
      </c>
      <c r="R10713" s="1">
        <v>65.7</v>
      </c>
      <c r="S10713" s="1">
        <v>14.6</v>
      </c>
      <c r="T10713" s="1">
        <v>0.04</v>
      </c>
      <c r="U10713" s="1">
        <v>2160.8000000000002</v>
      </c>
      <c r="V10713" s="1">
        <f t="shared" si="669"/>
        <v>3.3477513032770211E-2</v>
      </c>
      <c r="W10713" s="1">
        <f t="shared" si="670"/>
        <v>0.13685176024977835</v>
      </c>
      <c r="X10713" s="1">
        <f t="shared" si="671"/>
        <v>365</v>
      </c>
    </row>
    <row r="10714" spans="1:24" hidden="1" x14ac:dyDescent="0.3">
      <c r="A10714" s="18" t="str">
        <f t="shared" si="668"/>
        <v>OFF - Military - Other tactical support equipment_2017_300</v>
      </c>
      <c r="B10714" s="1" t="s">
        <v>40</v>
      </c>
      <c r="C10714" s="1">
        <v>2020</v>
      </c>
      <c r="D10714" s="1" t="s">
        <v>192</v>
      </c>
      <c r="E10714" s="1">
        <v>2017</v>
      </c>
      <c r="F10714" s="1">
        <v>300</v>
      </c>
      <c r="G10714" s="1" t="s">
        <v>5</v>
      </c>
      <c r="H10714" s="1">
        <v>1.01397638888888E-7</v>
      </c>
      <c r="I10714" s="1">
        <v>1.2067157024793299E-7</v>
      </c>
      <c r="J10714" s="1">
        <v>1.460126E-7</v>
      </c>
      <c r="K10714" s="1">
        <v>1.7992479999999999E-6</v>
      </c>
      <c r="L10714" s="1">
        <v>4.932899E-7</v>
      </c>
      <c r="M10714" s="1">
        <v>1.077281E-3</v>
      </c>
      <c r="N10714" s="1">
        <v>1.687747E-8</v>
      </c>
      <c r="O10714" s="1">
        <v>1.5527272400000001E-8</v>
      </c>
      <c r="P10714" s="1">
        <v>1.212126E-8</v>
      </c>
      <c r="Q10714" s="1">
        <v>9.1822532200001506E-9</v>
      </c>
      <c r="R10714" s="1">
        <v>36.5</v>
      </c>
      <c r="S10714" s="1">
        <v>3.65</v>
      </c>
      <c r="T10714" s="1">
        <v>0.02</v>
      </c>
      <c r="U10714" s="1">
        <v>795.7</v>
      </c>
      <c r="V10714" s="1">
        <f t="shared" si="669"/>
        <v>5.0216241780166426E-2</v>
      </c>
      <c r="W10714" s="1">
        <f t="shared" si="670"/>
        <v>0.20527755489730548</v>
      </c>
      <c r="X10714" s="1">
        <f t="shared" si="671"/>
        <v>182.5</v>
      </c>
    </row>
    <row r="10715" spans="1:24" hidden="1" x14ac:dyDescent="0.3">
      <c r="A10715" s="18" t="str">
        <f t="shared" si="668"/>
        <v>OFF - Military - Other tactical support equipment_2017_600</v>
      </c>
      <c r="B10715" s="1" t="s">
        <v>40</v>
      </c>
      <c r="C10715" s="1">
        <v>2020</v>
      </c>
      <c r="D10715" s="1" t="s">
        <v>192</v>
      </c>
      <c r="E10715" s="1">
        <v>2017</v>
      </c>
      <c r="F10715" s="1">
        <v>600</v>
      </c>
      <c r="G10715" s="1" t="s">
        <v>5</v>
      </c>
      <c r="H10715" s="1">
        <v>4.1861416666666599E-8</v>
      </c>
      <c r="I10715" s="1">
        <v>4.9818545454545403E-8</v>
      </c>
      <c r="J10715" s="1">
        <v>6.0280440000000002E-8</v>
      </c>
      <c r="K10715" s="1">
        <v>7.3707999999999998E-7</v>
      </c>
      <c r="L10715" s="1">
        <v>2.0365179999999999E-7</v>
      </c>
      <c r="M10715" s="1">
        <v>4.4474919999999999E-4</v>
      </c>
      <c r="N10715" s="1">
        <v>6.9677629999999997E-9</v>
      </c>
      <c r="O10715" s="1">
        <v>6.4103419599999996E-9</v>
      </c>
      <c r="P10715" s="1">
        <v>4.3653579999999997E-9</v>
      </c>
      <c r="Q10715" s="1">
        <v>3.6729012880000598E-9</v>
      </c>
      <c r="R10715" s="1">
        <v>14.6</v>
      </c>
      <c r="S10715" s="1">
        <v>0</v>
      </c>
      <c r="T10715" s="1">
        <v>0.01</v>
      </c>
      <c r="U10715" s="1">
        <v>0</v>
      </c>
      <c r="V10715" s="1">
        <f t="shared" si="669"/>
        <v>0</v>
      </c>
      <c r="W10715" s="1">
        <f t="shared" si="670"/>
        <v>0</v>
      </c>
      <c r="X10715" s="1">
        <f t="shared" si="671"/>
        <v>0</v>
      </c>
    </row>
    <row r="10716" spans="1:24" hidden="1" x14ac:dyDescent="0.3">
      <c r="A10716" s="18" t="str">
        <f t="shared" si="668"/>
        <v>OFF - Military - Other tactical support equipment_2017_750</v>
      </c>
      <c r="B10716" s="1" t="s">
        <v>40</v>
      </c>
      <c r="C10716" s="1">
        <v>2020</v>
      </c>
      <c r="D10716" s="1" t="s">
        <v>192</v>
      </c>
      <c r="E10716" s="1">
        <v>2017</v>
      </c>
      <c r="F10716" s="1">
        <v>750</v>
      </c>
      <c r="G10716" s="1" t="s">
        <v>5</v>
      </c>
      <c r="H10716" s="1">
        <v>4.8528250000000003E-8</v>
      </c>
      <c r="I10716" s="1">
        <v>5.7752628099173498E-8</v>
      </c>
      <c r="J10716" s="1">
        <v>6.9880680000000006E-8</v>
      </c>
      <c r="K10716" s="1">
        <v>8.5446710000000002E-7</v>
      </c>
      <c r="L10716" s="1">
        <v>2.3608529999999999E-7</v>
      </c>
      <c r="M10716" s="1">
        <v>5.1557980000000001E-4</v>
      </c>
      <c r="N10716" s="1">
        <v>8.077446E-9</v>
      </c>
      <c r="O10716" s="1">
        <v>7.4312503199999997E-9</v>
      </c>
      <c r="P10716" s="1">
        <v>5.184012E-9</v>
      </c>
      <c r="Q10716" s="1">
        <v>4.5911266100000704E-9</v>
      </c>
      <c r="R10716" s="1">
        <v>18.25</v>
      </c>
      <c r="S10716" s="1">
        <v>0</v>
      </c>
      <c r="T10716" s="1">
        <v>0</v>
      </c>
      <c r="U10716" s="1">
        <v>0</v>
      </c>
      <c r="V10716" s="1">
        <f t="shared" si="669"/>
        <v>0</v>
      </c>
      <c r="W10716" s="1">
        <f t="shared" si="670"/>
        <v>0</v>
      </c>
      <c r="X10716" s="1" t="e">
        <f t="shared" si="671"/>
        <v>#DIV/0!</v>
      </c>
    </row>
    <row r="10717" spans="1:24" hidden="1" x14ac:dyDescent="0.3">
      <c r="A10717" s="18" t="str">
        <f t="shared" si="668"/>
        <v>OFF - Military - Other tactical support equipment_2018_50</v>
      </c>
      <c r="B10717" s="1" t="s">
        <v>40</v>
      </c>
      <c r="C10717" s="1">
        <v>2020</v>
      </c>
      <c r="D10717" s="1" t="s">
        <v>192</v>
      </c>
      <c r="E10717" s="1">
        <v>2018</v>
      </c>
      <c r="F10717" s="1">
        <v>50</v>
      </c>
      <c r="G10717" s="1" t="s">
        <v>5</v>
      </c>
      <c r="H10717" s="1">
        <v>8.3342222222222205E-9</v>
      </c>
      <c r="I10717" s="1">
        <v>9.9184132231404894E-9</v>
      </c>
      <c r="J10717" s="1">
        <v>1.2001279999999999E-8</v>
      </c>
      <c r="K10717" s="1">
        <v>2.1778270000000001E-7</v>
      </c>
      <c r="L10717" s="1">
        <v>2.054565E-7</v>
      </c>
      <c r="M10717" s="1">
        <v>4.1694489999999998E-5</v>
      </c>
      <c r="N10717" s="1">
        <v>6.9259649999999999E-10</v>
      </c>
      <c r="O10717" s="1">
        <v>6.3718877999999999E-10</v>
      </c>
      <c r="P10717" s="1">
        <v>5.3900560000000003E-10</v>
      </c>
      <c r="Q10717" s="1">
        <v>0</v>
      </c>
      <c r="R10717" s="1">
        <v>0</v>
      </c>
      <c r="S10717" s="1">
        <v>0</v>
      </c>
      <c r="T10717" s="1">
        <v>0</v>
      </c>
      <c r="U10717" s="1">
        <v>0</v>
      </c>
      <c r="V10717" s="1">
        <f t="shared" si="669"/>
        <v>0</v>
      </c>
      <c r="W10717" s="1">
        <f t="shared" si="670"/>
        <v>0</v>
      </c>
      <c r="X10717" s="1" t="e">
        <f t="shared" si="671"/>
        <v>#DIV/0!</v>
      </c>
    </row>
    <row r="10718" spans="1:24" hidden="1" x14ac:dyDescent="0.3">
      <c r="A10718" s="18" t="str">
        <f t="shared" si="668"/>
        <v>OFF - Military - Other tactical support equipment_2018_100</v>
      </c>
      <c r="B10718" s="1" t="s">
        <v>40</v>
      </c>
      <c r="C10718" s="1">
        <v>2020</v>
      </c>
      <c r="D10718" s="1" t="s">
        <v>192</v>
      </c>
      <c r="E10718" s="1">
        <v>2018</v>
      </c>
      <c r="F10718" s="1">
        <v>100</v>
      </c>
      <c r="G10718" s="1" t="s">
        <v>5</v>
      </c>
      <c r="H10718" s="1">
        <v>1.32703125E-7</v>
      </c>
      <c r="I10718" s="1">
        <v>1.5792768595041301E-7</v>
      </c>
      <c r="J10718" s="1">
        <v>1.9109249999999999E-7</v>
      </c>
      <c r="K10718" s="1">
        <v>5.7921010000000002E-6</v>
      </c>
      <c r="L10718" s="1">
        <v>2.491333E-6</v>
      </c>
      <c r="M10718" s="1">
        <v>1.0540370000000001E-3</v>
      </c>
      <c r="N10718" s="1">
        <v>1.7281290000000001E-8</v>
      </c>
      <c r="O10718" s="1">
        <v>1.58987868E-8</v>
      </c>
      <c r="P10718" s="1">
        <v>1.2364389999999999E-8</v>
      </c>
      <c r="Q10718" s="1">
        <v>9.1822532200001506E-9</v>
      </c>
      <c r="R10718" s="1">
        <v>36.5</v>
      </c>
      <c r="S10718" s="1">
        <v>14.6</v>
      </c>
      <c r="T10718" s="1">
        <v>0.04</v>
      </c>
      <c r="U10718" s="1">
        <v>1153.4000000000001</v>
      </c>
      <c r="V10718" s="1">
        <f t="shared" si="669"/>
        <v>4.5338476809407301E-2</v>
      </c>
      <c r="W10718" s="1">
        <f t="shared" si="670"/>
        <v>0.71522129109443655</v>
      </c>
      <c r="X10718" s="1">
        <f t="shared" si="671"/>
        <v>365</v>
      </c>
    </row>
    <row r="10719" spans="1:24" hidden="1" x14ac:dyDescent="0.3">
      <c r="A10719" s="18" t="str">
        <f t="shared" si="668"/>
        <v>OFF - Military - Other tactical support equipment_2018_175</v>
      </c>
      <c r="B10719" s="1" t="s">
        <v>40</v>
      </c>
      <c r="C10719" s="1">
        <v>2020</v>
      </c>
      <c r="D10719" s="1" t="s">
        <v>192</v>
      </c>
      <c r="E10719" s="1">
        <v>2018</v>
      </c>
      <c r="F10719" s="1">
        <v>175</v>
      </c>
      <c r="G10719" s="1" t="s">
        <v>5</v>
      </c>
      <c r="H10719" s="1">
        <v>1.75674375E-7</v>
      </c>
      <c r="I10719" s="1">
        <v>2.09067024793388E-7</v>
      </c>
      <c r="J10719" s="1">
        <v>2.5297109999999999E-7</v>
      </c>
      <c r="K10719" s="1">
        <v>9.6048720000000002E-6</v>
      </c>
      <c r="L10719" s="1">
        <v>9.004918E-7</v>
      </c>
      <c r="M10719" s="1">
        <v>1.974651E-3</v>
      </c>
      <c r="N10719" s="1">
        <v>3.0936309999999999E-8</v>
      </c>
      <c r="O10719" s="1">
        <v>2.8461405199999999E-8</v>
      </c>
      <c r="P10719" s="1">
        <v>2.2218210000000002E-8</v>
      </c>
      <c r="Q10719" s="1">
        <v>1.65280557960002E-8</v>
      </c>
      <c r="R10719" s="1">
        <v>65.7</v>
      </c>
      <c r="S10719" s="1">
        <v>14.6</v>
      </c>
      <c r="T10719" s="1">
        <v>0.04</v>
      </c>
      <c r="U10719" s="1">
        <v>2160.8000000000002</v>
      </c>
      <c r="V10719" s="1">
        <f t="shared" si="669"/>
        <v>3.2037570021919468E-2</v>
      </c>
      <c r="W10719" s="1">
        <f t="shared" si="670"/>
        <v>0.13799196274579933</v>
      </c>
      <c r="X10719" s="1">
        <f t="shared" si="671"/>
        <v>365</v>
      </c>
    </row>
    <row r="10720" spans="1:24" hidden="1" x14ac:dyDescent="0.3">
      <c r="A10720" s="18" t="str">
        <f t="shared" si="668"/>
        <v>OFF - Military - Other tactical support equipment_2018_300</v>
      </c>
      <c r="B10720" s="1" t="s">
        <v>40</v>
      </c>
      <c r="C10720" s="1">
        <v>2020</v>
      </c>
      <c r="D10720" s="1" t="s">
        <v>192</v>
      </c>
      <c r="E10720" s="1">
        <v>2018</v>
      </c>
      <c r="F10720" s="1">
        <v>300</v>
      </c>
      <c r="G10720" s="1" t="s">
        <v>5</v>
      </c>
      <c r="H10720" s="1">
        <v>9.7036388888888803E-8</v>
      </c>
      <c r="I10720" s="1">
        <v>1.15481322314049E-7</v>
      </c>
      <c r="J10720" s="1">
        <v>1.3973239999999999E-7</v>
      </c>
      <c r="K10720" s="1">
        <v>1.807714E-6</v>
      </c>
      <c r="L10720" s="1">
        <v>4.9740019999999998E-7</v>
      </c>
      <c r="M10720" s="1">
        <v>1.090728E-3</v>
      </c>
      <c r="N10720" s="1">
        <v>1.6904170000000002E-8</v>
      </c>
      <c r="O10720" s="1">
        <v>1.55518364E-8</v>
      </c>
      <c r="P10720" s="1">
        <v>1.227256E-8</v>
      </c>
      <c r="Q10720" s="1">
        <v>9.1822532200001506E-9</v>
      </c>
      <c r="R10720" s="1">
        <v>36.5</v>
      </c>
      <c r="S10720" s="1">
        <v>3.65</v>
      </c>
      <c r="T10720" s="1">
        <v>0.02</v>
      </c>
      <c r="U10720" s="1">
        <v>795.7</v>
      </c>
      <c r="V10720" s="1">
        <f t="shared" si="669"/>
        <v>4.8056373100149874E-2</v>
      </c>
      <c r="W10720" s="1">
        <f t="shared" si="670"/>
        <v>0.20698801427199451</v>
      </c>
      <c r="X10720" s="1">
        <f t="shared" si="671"/>
        <v>182.5</v>
      </c>
    </row>
    <row r="10721" spans="1:24" hidden="1" x14ac:dyDescent="0.3">
      <c r="A10721" s="18" t="str">
        <f t="shared" si="668"/>
        <v>OFF - Military - Other tactical support equipment_2018_600</v>
      </c>
      <c r="B10721" s="1" t="s">
        <v>40</v>
      </c>
      <c r="C10721" s="1">
        <v>2020</v>
      </c>
      <c r="D10721" s="1" t="s">
        <v>192</v>
      </c>
      <c r="E10721" s="1">
        <v>2018</v>
      </c>
      <c r="F10721" s="1">
        <v>600</v>
      </c>
      <c r="G10721" s="1" t="s">
        <v>5</v>
      </c>
      <c r="H10721" s="1">
        <v>4.0060875E-8</v>
      </c>
      <c r="I10721" s="1">
        <v>4.7675752066115703E-8</v>
      </c>
      <c r="J10721" s="1">
        <v>5.7687659999999998E-8</v>
      </c>
      <c r="K10721" s="1">
        <v>7.4195370000000002E-7</v>
      </c>
      <c r="L10721" s="1">
        <v>2.053486E-7</v>
      </c>
      <c r="M10721" s="1">
        <v>4.5030040000000002E-4</v>
      </c>
      <c r="N10721" s="1">
        <v>6.9787839999999998E-9</v>
      </c>
      <c r="O10721" s="1">
        <v>6.4204812799999996E-9</v>
      </c>
      <c r="P10721" s="1">
        <v>4.4198450000000003E-9</v>
      </c>
      <c r="Q10721" s="1">
        <v>3.6729012880000598E-9</v>
      </c>
      <c r="R10721" s="1">
        <v>14.6</v>
      </c>
      <c r="S10721" s="1">
        <v>0</v>
      </c>
      <c r="T10721" s="1">
        <v>0.01</v>
      </c>
      <c r="U10721" s="1">
        <v>0</v>
      </c>
      <c r="V10721" s="1">
        <f t="shared" si="669"/>
        <v>0</v>
      </c>
      <c r="W10721" s="1">
        <f t="shared" si="670"/>
        <v>0</v>
      </c>
      <c r="X10721" s="1">
        <f t="shared" si="671"/>
        <v>0</v>
      </c>
    </row>
    <row r="10722" spans="1:24" hidden="1" x14ac:dyDescent="0.3">
      <c r="A10722" s="18" t="str">
        <f t="shared" si="668"/>
        <v>OFF - Military - Other tactical support equipment_2018_750</v>
      </c>
      <c r="B10722" s="1" t="s">
        <v>40</v>
      </c>
      <c r="C10722" s="1">
        <v>2020</v>
      </c>
      <c r="D10722" s="1" t="s">
        <v>192</v>
      </c>
      <c r="E10722" s="1">
        <v>2018</v>
      </c>
      <c r="F10722" s="1">
        <v>750</v>
      </c>
      <c r="G10722" s="1" t="s">
        <v>5</v>
      </c>
      <c r="H10722" s="1">
        <v>4.64409513888888E-8</v>
      </c>
      <c r="I10722" s="1">
        <v>5.5268570247933802E-8</v>
      </c>
      <c r="J10722" s="1">
        <v>6.6874970000000005E-8</v>
      </c>
      <c r="K10722" s="1">
        <v>8.6011679999999999E-7</v>
      </c>
      <c r="L10722" s="1">
        <v>2.380523E-7</v>
      </c>
      <c r="M10722" s="1">
        <v>5.2201500000000002E-4</v>
      </c>
      <c r="N10722" s="1">
        <v>8.0902209999999993E-9</v>
      </c>
      <c r="O10722" s="1">
        <v>7.4430033199999999E-9</v>
      </c>
      <c r="P10722" s="1">
        <v>5.248716E-9</v>
      </c>
      <c r="Q10722" s="1">
        <v>4.5911266100000704E-9</v>
      </c>
      <c r="R10722" s="1">
        <v>18.25</v>
      </c>
      <c r="S10722" s="1">
        <v>0</v>
      </c>
      <c r="T10722" s="1">
        <v>0</v>
      </c>
      <c r="U10722" s="1">
        <v>0</v>
      </c>
      <c r="V10722" s="1">
        <f t="shared" si="669"/>
        <v>0</v>
      </c>
      <c r="W10722" s="1">
        <f t="shared" si="670"/>
        <v>0</v>
      </c>
      <c r="X10722" s="1" t="e">
        <f t="shared" si="671"/>
        <v>#DIV/0!</v>
      </c>
    </row>
    <row r="10723" spans="1:24" hidden="1" x14ac:dyDescent="0.3">
      <c r="A10723" s="18" t="str">
        <f t="shared" si="668"/>
        <v>OFF - Military - Other tactical support equipment_2019_50</v>
      </c>
      <c r="B10723" s="1" t="s">
        <v>40</v>
      </c>
      <c r="C10723" s="1">
        <v>2020</v>
      </c>
      <c r="D10723" s="1" t="s">
        <v>192</v>
      </c>
      <c r="E10723" s="1">
        <v>2019</v>
      </c>
      <c r="F10723" s="1">
        <v>50</v>
      </c>
      <c r="G10723" s="1" t="s">
        <v>5</v>
      </c>
      <c r="H10723" s="1">
        <v>7.7006111111111092E-9</v>
      </c>
      <c r="I10723" s="1">
        <v>9.1643636363636293E-9</v>
      </c>
      <c r="J10723" s="1">
        <v>1.1088880000000001E-8</v>
      </c>
      <c r="K10723" s="1">
        <v>2.1454299999999999E-7</v>
      </c>
      <c r="L10723" s="1">
        <v>2.0693920000000001E-7</v>
      </c>
      <c r="M10723" s="1">
        <v>4.2252839999999999E-5</v>
      </c>
      <c r="N10723" s="1">
        <v>6.7906699999999999E-10</v>
      </c>
      <c r="O10723" s="1">
        <v>6.2474164000000002E-10</v>
      </c>
      <c r="P10723" s="1">
        <v>5.4622379999999997E-10</v>
      </c>
      <c r="Q10723" s="1">
        <v>0</v>
      </c>
      <c r="R10723" s="1">
        <v>0</v>
      </c>
      <c r="S10723" s="1">
        <v>0</v>
      </c>
      <c r="T10723" s="1">
        <v>0</v>
      </c>
      <c r="U10723" s="1">
        <v>0</v>
      </c>
      <c r="V10723" s="1">
        <f t="shared" si="669"/>
        <v>0</v>
      </c>
      <c r="W10723" s="1">
        <f t="shared" si="670"/>
        <v>0</v>
      </c>
      <c r="X10723" s="1" t="e">
        <f t="shared" si="671"/>
        <v>#DIV/0!</v>
      </c>
    </row>
    <row r="10724" spans="1:24" hidden="1" x14ac:dyDescent="0.3">
      <c r="A10724" s="18" t="str">
        <f t="shared" si="668"/>
        <v>OFF - Military - Other tactical support equipment_2019_100</v>
      </c>
      <c r="B10724" s="1" t="s">
        <v>40</v>
      </c>
      <c r="C10724" s="1">
        <v>2020</v>
      </c>
      <c r="D10724" s="1" t="s">
        <v>192</v>
      </c>
      <c r="E10724" s="1">
        <v>2019</v>
      </c>
      <c r="F10724" s="1">
        <v>100</v>
      </c>
      <c r="G10724" s="1" t="s">
        <v>5</v>
      </c>
      <c r="H10724" s="1">
        <v>1.2628520833333299E-7</v>
      </c>
      <c r="I10724" s="1">
        <v>1.50289834710743E-7</v>
      </c>
      <c r="J10724" s="1">
        <v>1.818507E-7</v>
      </c>
      <c r="K10724" s="1">
        <v>5.8239929999999997E-6</v>
      </c>
      <c r="L10724" s="1">
        <v>2.514646E-6</v>
      </c>
      <c r="M10724" s="1">
        <v>1.0681519999999999E-3</v>
      </c>
      <c r="N10724" s="1">
        <v>1.7013080000000001E-8</v>
      </c>
      <c r="O10724" s="1">
        <v>1.5652033600000001E-8</v>
      </c>
      <c r="P10724" s="1">
        <v>1.2529970000000001E-8</v>
      </c>
      <c r="Q10724" s="1">
        <v>9.1822532200001506E-9</v>
      </c>
      <c r="R10724" s="1">
        <v>36.5</v>
      </c>
      <c r="S10724" s="1">
        <v>14.6</v>
      </c>
      <c r="T10724" s="1">
        <v>0.04</v>
      </c>
      <c r="U10724" s="1">
        <v>1153.4000000000001</v>
      </c>
      <c r="V10724" s="1">
        <f t="shared" si="669"/>
        <v>4.3145773616046948E-2</v>
      </c>
      <c r="W10724" s="1">
        <f t="shared" si="670"/>
        <v>0.72191407522216444</v>
      </c>
      <c r="X10724" s="1">
        <f t="shared" si="671"/>
        <v>365</v>
      </c>
    </row>
    <row r="10725" spans="1:24" hidden="1" x14ac:dyDescent="0.3">
      <c r="A10725" s="18" t="str">
        <f t="shared" si="668"/>
        <v>OFF - Military - Other tactical support equipment_2019_175</v>
      </c>
      <c r="B10725" s="1" t="s">
        <v>40</v>
      </c>
      <c r="C10725" s="1">
        <v>2020</v>
      </c>
      <c r="D10725" s="1" t="s">
        <v>192</v>
      </c>
      <c r="E10725" s="1">
        <v>2019</v>
      </c>
      <c r="F10725" s="1">
        <v>175</v>
      </c>
      <c r="G10725" s="1" t="s">
        <v>5</v>
      </c>
      <c r="H10725" s="1">
        <v>1.67703611111111E-7</v>
      </c>
      <c r="I10725" s="1">
        <v>1.99581157024793E-7</v>
      </c>
      <c r="J10725" s="1">
        <v>2.4149319999999999E-7</v>
      </c>
      <c r="K10725" s="1">
        <v>9.658072E-6</v>
      </c>
      <c r="L10725" s="1">
        <v>9.0879560000000001E-7</v>
      </c>
      <c r="M10725" s="1">
        <v>2.0010940000000001E-3</v>
      </c>
      <c r="N10725" s="1">
        <v>3.0900590000000002E-8</v>
      </c>
      <c r="O10725" s="1">
        <v>2.8428542799999999E-8</v>
      </c>
      <c r="P10725" s="1">
        <v>2.2515750000000001E-8</v>
      </c>
      <c r="Q10725" s="1">
        <v>1.65280557960002E-8</v>
      </c>
      <c r="R10725" s="1">
        <v>65.7</v>
      </c>
      <c r="S10725" s="1">
        <v>14.6</v>
      </c>
      <c r="T10725" s="1">
        <v>0.04</v>
      </c>
      <c r="U10725" s="1">
        <v>2160.8000000000002</v>
      </c>
      <c r="V10725" s="1">
        <f t="shared" si="669"/>
        <v>3.0583949331830406E-2</v>
      </c>
      <c r="W10725" s="1">
        <f t="shared" si="670"/>
        <v>0.13926444258431486</v>
      </c>
      <c r="X10725" s="1">
        <f t="shared" si="671"/>
        <v>365</v>
      </c>
    </row>
    <row r="10726" spans="1:24" hidden="1" x14ac:dyDescent="0.3">
      <c r="A10726" s="18" t="str">
        <f t="shared" si="668"/>
        <v>OFF - Military - Other tactical support equipment_2019_300</v>
      </c>
      <c r="B10726" s="1" t="s">
        <v>40</v>
      </c>
      <c r="C10726" s="1">
        <v>2020</v>
      </c>
      <c r="D10726" s="1" t="s">
        <v>192</v>
      </c>
      <c r="E10726" s="1">
        <v>2019</v>
      </c>
      <c r="F10726" s="1">
        <v>300</v>
      </c>
      <c r="G10726" s="1" t="s">
        <v>5</v>
      </c>
      <c r="H10726" s="1">
        <v>9.2633541666666595E-8</v>
      </c>
      <c r="I10726" s="1">
        <v>1.1024157024793301E-7</v>
      </c>
      <c r="J10726" s="1">
        <v>1.3339230000000001E-7</v>
      </c>
      <c r="K10726" s="1">
        <v>1.8177429999999999E-6</v>
      </c>
      <c r="L10726" s="1">
        <v>5.019868E-7</v>
      </c>
      <c r="M10726" s="1">
        <v>1.1053339999999999E-3</v>
      </c>
      <c r="N10726" s="1">
        <v>1.6944120000000001E-8</v>
      </c>
      <c r="O10726" s="1">
        <v>1.55885904E-8</v>
      </c>
      <c r="P10726" s="1">
        <v>1.243691E-8</v>
      </c>
      <c r="Q10726" s="1">
        <v>9.1822532200001506E-9</v>
      </c>
      <c r="R10726" s="1">
        <v>36.5</v>
      </c>
      <c r="S10726" s="1">
        <v>3.65</v>
      </c>
      <c r="T10726" s="1">
        <v>0.02</v>
      </c>
      <c r="U10726" s="1">
        <v>795.7</v>
      </c>
      <c r="V10726" s="1">
        <f t="shared" si="669"/>
        <v>4.5875903780992121E-2</v>
      </c>
      <c r="W10726" s="1">
        <f t="shared" si="670"/>
        <v>0.20889668102817979</v>
      </c>
      <c r="X10726" s="1">
        <f t="shared" si="671"/>
        <v>182.5</v>
      </c>
    </row>
    <row r="10727" spans="1:24" hidden="1" x14ac:dyDescent="0.3">
      <c r="A10727" s="18" t="str">
        <f t="shared" si="668"/>
        <v>OFF - Military - Other tactical support equipment_2019_600</v>
      </c>
      <c r="B10727" s="1" t="s">
        <v>40</v>
      </c>
      <c r="C10727" s="1">
        <v>2020</v>
      </c>
      <c r="D10727" s="1" t="s">
        <v>192</v>
      </c>
      <c r="E10727" s="1">
        <v>2019</v>
      </c>
      <c r="F10727" s="1">
        <v>600</v>
      </c>
      <c r="G10727" s="1" t="s">
        <v>5</v>
      </c>
      <c r="H10727" s="1">
        <v>3.8243215277777698E-8</v>
      </c>
      <c r="I10727" s="1">
        <v>4.5512586776859503E-8</v>
      </c>
      <c r="J10727" s="1">
        <v>5.5070230000000003E-8</v>
      </c>
      <c r="K10727" s="1">
        <v>7.4750560000000003E-7</v>
      </c>
      <c r="L10727" s="1">
        <v>2.0724220000000001E-7</v>
      </c>
      <c r="M10727" s="1">
        <v>4.5633069999999998E-4</v>
      </c>
      <c r="N10727" s="1">
        <v>6.9952769999999997E-9</v>
      </c>
      <c r="O10727" s="1">
        <v>6.4356548399999998E-9</v>
      </c>
      <c r="P10727" s="1">
        <v>4.4790350000000003E-9</v>
      </c>
      <c r="Q10727" s="1">
        <v>3.6729012880000598E-9</v>
      </c>
      <c r="R10727" s="1">
        <v>14.6</v>
      </c>
      <c r="S10727" s="1">
        <v>0</v>
      </c>
      <c r="T10727" s="1">
        <v>0.01</v>
      </c>
      <c r="U10727" s="1">
        <v>0</v>
      </c>
      <c r="V10727" s="1">
        <f t="shared" si="669"/>
        <v>0</v>
      </c>
      <c r="W10727" s="1">
        <f t="shared" si="670"/>
        <v>0</v>
      </c>
      <c r="X10727" s="1">
        <f t="shared" si="671"/>
        <v>0</v>
      </c>
    </row>
    <row r="10728" spans="1:24" hidden="1" x14ac:dyDescent="0.3">
      <c r="A10728" s="18" t="str">
        <f t="shared" si="668"/>
        <v>OFF - Military - Other tactical support equipment_2019_750</v>
      </c>
      <c r="B10728" s="1" t="s">
        <v>40</v>
      </c>
      <c r="C10728" s="1">
        <v>2020</v>
      </c>
      <c r="D10728" s="1" t="s">
        <v>192</v>
      </c>
      <c r="E10728" s="1">
        <v>2019</v>
      </c>
      <c r="F10728" s="1">
        <v>750</v>
      </c>
      <c r="G10728" s="1" t="s">
        <v>5</v>
      </c>
      <c r="H10728" s="1">
        <v>4.4333798611111097E-8</v>
      </c>
      <c r="I10728" s="1">
        <v>5.2760884297520602E-8</v>
      </c>
      <c r="J10728" s="1">
        <v>6.3840670000000003E-8</v>
      </c>
      <c r="K10728" s="1">
        <v>8.665526E-7</v>
      </c>
      <c r="L10728" s="1">
        <v>2.4024749999999998E-7</v>
      </c>
      <c r="M10728" s="1">
        <v>5.2900549999999999E-4</v>
      </c>
      <c r="N10728" s="1">
        <v>8.1093399999999992E-9</v>
      </c>
      <c r="O10728" s="1">
        <v>7.4605927999999907E-9</v>
      </c>
      <c r="P10728" s="1">
        <v>5.3190050000000003E-9</v>
      </c>
      <c r="Q10728" s="1">
        <v>4.5911266100000704E-9</v>
      </c>
      <c r="R10728" s="1">
        <v>18.25</v>
      </c>
      <c r="S10728" s="1">
        <v>0</v>
      </c>
      <c r="T10728" s="1">
        <v>0</v>
      </c>
      <c r="U10728" s="1">
        <v>0</v>
      </c>
      <c r="V10728" s="1">
        <f t="shared" si="669"/>
        <v>0</v>
      </c>
      <c r="W10728" s="1">
        <f t="shared" si="670"/>
        <v>0</v>
      </c>
      <c r="X10728" s="1" t="e">
        <f t="shared" si="671"/>
        <v>#DIV/0!</v>
      </c>
    </row>
    <row r="10729" spans="1:24" hidden="1" x14ac:dyDescent="0.3">
      <c r="A10729" s="18" t="str">
        <f t="shared" si="668"/>
        <v>OFF - Military - Other tactical support equipment_2020_50</v>
      </c>
      <c r="B10729" s="1" t="s">
        <v>40</v>
      </c>
      <c r="C10729" s="1">
        <v>2020</v>
      </c>
      <c r="D10729" s="1" t="s">
        <v>192</v>
      </c>
      <c r="E10729" s="1">
        <v>2020</v>
      </c>
      <c r="F10729" s="1">
        <v>50</v>
      </c>
      <c r="G10729" s="1" t="s">
        <v>5</v>
      </c>
      <c r="H10729" s="1">
        <v>7.02605555555555E-9</v>
      </c>
      <c r="I10729" s="1">
        <v>8.3615867768594996E-9</v>
      </c>
      <c r="J10729" s="1">
        <v>1.0117519999999999E-8</v>
      </c>
      <c r="K10729" s="1">
        <v>2.105042E-7</v>
      </c>
      <c r="L10729" s="1">
        <v>2.0776020000000001E-7</v>
      </c>
      <c r="M10729" s="1">
        <v>4.2682149999999999E-5</v>
      </c>
      <c r="N10729" s="1">
        <v>6.6293040000000003E-10</v>
      </c>
      <c r="O10729" s="1">
        <v>6.0989596799999998E-10</v>
      </c>
      <c r="P10729" s="1">
        <v>5.5177359999999996E-10</v>
      </c>
      <c r="Q10729" s="1">
        <v>0</v>
      </c>
      <c r="R10729" s="1">
        <v>0</v>
      </c>
      <c r="S10729" s="1">
        <v>0</v>
      </c>
      <c r="T10729" s="1">
        <v>0</v>
      </c>
      <c r="U10729" s="1">
        <v>0</v>
      </c>
      <c r="V10729" s="1">
        <f t="shared" si="669"/>
        <v>0</v>
      </c>
      <c r="W10729" s="1">
        <f t="shared" si="670"/>
        <v>0</v>
      </c>
      <c r="X10729" s="1" t="e">
        <f t="shared" si="671"/>
        <v>#DIV/0!</v>
      </c>
    </row>
    <row r="10730" spans="1:24" hidden="1" x14ac:dyDescent="0.3">
      <c r="A10730" s="18" t="str">
        <f t="shared" si="668"/>
        <v>OFF - Military - Other tactical support equipment_2020_100</v>
      </c>
      <c r="B10730" s="1" t="s">
        <v>40</v>
      </c>
      <c r="C10730" s="1">
        <v>2020</v>
      </c>
      <c r="D10730" s="1" t="s">
        <v>192</v>
      </c>
      <c r="E10730" s="1">
        <v>2020</v>
      </c>
      <c r="F10730" s="1">
        <v>100</v>
      </c>
      <c r="G10730" s="1" t="s">
        <v>5</v>
      </c>
      <c r="H10730" s="1">
        <v>1.19290069444444E-7</v>
      </c>
      <c r="I10730" s="1">
        <v>1.4196504132231399E-7</v>
      </c>
      <c r="J10730" s="1">
        <v>1.7177769999999999E-7</v>
      </c>
      <c r="K10730" s="1">
        <v>5.8370299999999997E-6</v>
      </c>
      <c r="L10730" s="1">
        <v>2.5300439999999999E-6</v>
      </c>
      <c r="M10730" s="1">
        <v>1.0790050000000001E-3</v>
      </c>
      <c r="N10730" s="1">
        <v>1.6681229999999999E-8</v>
      </c>
      <c r="O10730" s="1">
        <v>1.5346731599999999E-8</v>
      </c>
      <c r="P10730" s="1">
        <v>1.265728E-8</v>
      </c>
      <c r="Q10730" s="1">
        <v>9.1822532200001506E-9</v>
      </c>
      <c r="R10730" s="1">
        <v>36.5</v>
      </c>
      <c r="S10730" s="1">
        <v>14.6</v>
      </c>
      <c r="T10730" s="1">
        <v>0.04</v>
      </c>
      <c r="U10730" s="1">
        <v>1153.4000000000001</v>
      </c>
      <c r="V10730" s="1">
        <f t="shared" si="669"/>
        <v>4.0755860475022998E-2</v>
      </c>
      <c r="W10730" s="1">
        <f t="shared" si="670"/>
        <v>0.72633459124321498</v>
      </c>
      <c r="X10730" s="1">
        <f t="shared" si="671"/>
        <v>365</v>
      </c>
    </row>
    <row r="10731" spans="1:24" hidden="1" x14ac:dyDescent="0.3">
      <c r="A10731" s="18" t="str">
        <f t="shared" si="668"/>
        <v>OFF - Military - Other tactical support equipment_2020_175</v>
      </c>
      <c r="B10731" s="1" t="s">
        <v>40</v>
      </c>
      <c r="C10731" s="1">
        <v>2020</v>
      </c>
      <c r="D10731" s="1" t="s">
        <v>192</v>
      </c>
      <c r="E10731" s="1">
        <v>2020</v>
      </c>
      <c r="F10731" s="1">
        <v>175</v>
      </c>
      <c r="G10731" s="1" t="s">
        <v>5</v>
      </c>
      <c r="H10731" s="1">
        <v>1.58979236111111E-7</v>
      </c>
      <c r="I10731" s="1">
        <v>1.8919842975206599E-7</v>
      </c>
      <c r="J10731" s="1">
        <v>2.2893009999999999E-7</v>
      </c>
      <c r="K10731" s="1">
        <v>9.680012E-6</v>
      </c>
      <c r="L10731" s="1">
        <v>9.1423569999999998E-7</v>
      </c>
      <c r="M10731" s="1">
        <v>2.0214260000000002E-3</v>
      </c>
      <c r="N10731" s="1">
        <v>3.0759970000000003E-8</v>
      </c>
      <c r="O10731" s="1">
        <v>2.82991724E-8</v>
      </c>
      <c r="P10731" s="1">
        <v>2.2744519999999999E-8</v>
      </c>
      <c r="Q10731" s="1">
        <v>1.65280557960002E-8</v>
      </c>
      <c r="R10731" s="1">
        <v>65.7</v>
      </c>
      <c r="S10731" s="1">
        <v>14.6</v>
      </c>
      <c r="T10731" s="1">
        <v>0.04</v>
      </c>
      <c r="U10731" s="1">
        <v>2160.8000000000002</v>
      </c>
      <c r="V10731" s="1">
        <f t="shared" si="669"/>
        <v>2.8992893294431797E-2</v>
      </c>
      <c r="W10731" s="1">
        <f t="shared" si="670"/>
        <v>0.14009808712892194</v>
      </c>
      <c r="X10731" s="1">
        <f t="shared" si="671"/>
        <v>365</v>
      </c>
    </row>
    <row r="10732" spans="1:24" hidden="1" x14ac:dyDescent="0.3">
      <c r="A10732" s="18" t="str">
        <f t="shared" si="668"/>
        <v>OFF - Military - Other tactical support equipment_2020_300</v>
      </c>
      <c r="B10732" s="1" t="s">
        <v>40</v>
      </c>
      <c r="C10732" s="1">
        <v>2020</v>
      </c>
      <c r="D10732" s="1" t="s">
        <v>192</v>
      </c>
      <c r="E10732" s="1">
        <v>2020</v>
      </c>
      <c r="F10732" s="1">
        <v>300</v>
      </c>
      <c r="G10732" s="1" t="s">
        <v>5</v>
      </c>
      <c r="H10732" s="1">
        <v>8.7814513888888898E-8</v>
      </c>
      <c r="I10732" s="1">
        <v>1.04506528925619E-7</v>
      </c>
      <c r="J10732" s="1">
        <v>1.2645290000000001E-7</v>
      </c>
      <c r="K10732" s="1">
        <v>1.821889E-6</v>
      </c>
      <c r="L10732" s="1">
        <v>5.0499180000000004E-7</v>
      </c>
      <c r="M10732" s="1">
        <v>1.1165649999999999E-3</v>
      </c>
      <c r="N10732" s="1">
        <v>1.6927949999999998E-8</v>
      </c>
      <c r="O10732" s="1">
        <v>1.5573713999999999E-8</v>
      </c>
      <c r="P10732" s="1">
        <v>1.256327E-8</v>
      </c>
      <c r="Q10732" s="1">
        <v>9.1822532200001506E-9</v>
      </c>
      <c r="R10732" s="1">
        <v>36.5</v>
      </c>
      <c r="S10732" s="1">
        <v>3.65</v>
      </c>
      <c r="T10732" s="1">
        <v>0.02</v>
      </c>
      <c r="U10732" s="1">
        <v>795.7</v>
      </c>
      <c r="V10732" s="1">
        <f t="shared" si="669"/>
        <v>4.3489324895270701E-2</v>
      </c>
      <c r="W10732" s="1">
        <f t="shared" si="670"/>
        <v>0.21014718109409725</v>
      </c>
      <c r="X10732" s="1">
        <f t="shared" si="671"/>
        <v>182.5</v>
      </c>
    </row>
    <row r="10733" spans="1:24" hidden="1" x14ac:dyDescent="0.3">
      <c r="A10733" s="18" t="str">
        <f t="shared" si="668"/>
        <v>OFF - Military - Other tactical support equipment_2020_600</v>
      </c>
      <c r="B10733" s="1" t="s">
        <v>40</v>
      </c>
      <c r="C10733" s="1">
        <v>2020</v>
      </c>
      <c r="D10733" s="1" t="s">
        <v>192</v>
      </c>
      <c r="E10733" s="1">
        <v>2020</v>
      </c>
      <c r="F10733" s="1">
        <v>600</v>
      </c>
      <c r="G10733" s="1" t="s">
        <v>5</v>
      </c>
      <c r="H10733" s="1">
        <v>3.62537083333333E-8</v>
      </c>
      <c r="I10733" s="1">
        <v>4.3144909090909003E-8</v>
      </c>
      <c r="J10733" s="1">
        <v>5.2205339999999999E-8</v>
      </c>
      <c r="K10733" s="1">
        <v>7.5067170000000001E-7</v>
      </c>
      <c r="L10733" s="1">
        <v>2.0848279999999999E-7</v>
      </c>
      <c r="M10733" s="1">
        <v>4.6096720000000002E-4</v>
      </c>
      <c r="N10733" s="1">
        <v>6.9886059999999999E-9</v>
      </c>
      <c r="O10733" s="1">
        <v>6.4295175200000001E-9</v>
      </c>
      <c r="P10733" s="1">
        <v>4.5245440000000002E-9</v>
      </c>
      <c r="Q10733" s="1">
        <v>3.6729012880000598E-9</v>
      </c>
      <c r="R10733" s="1">
        <v>14.6</v>
      </c>
      <c r="S10733" s="1">
        <v>0</v>
      </c>
      <c r="T10733" s="1">
        <v>0.01</v>
      </c>
      <c r="U10733" s="1">
        <v>0</v>
      </c>
      <c r="V10733" s="1">
        <f t="shared" si="669"/>
        <v>0</v>
      </c>
      <c r="W10733" s="1">
        <f t="shared" si="670"/>
        <v>0</v>
      </c>
      <c r="X10733" s="1">
        <f t="shared" si="671"/>
        <v>0</v>
      </c>
    </row>
    <row r="10734" spans="1:24" hidden="1" x14ac:dyDescent="0.3">
      <c r="A10734" s="18" t="str">
        <f t="shared" si="668"/>
        <v>OFF - Military - Other tactical support equipment_2020_750</v>
      </c>
      <c r="B10734" s="1" t="s">
        <v>40</v>
      </c>
      <c r="C10734" s="1">
        <v>2020</v>
      </c>
      <c r="D10734" s="1" t="s">
        <v>192</v>
      </c>
      <c r="E10734" s="1">
        <v>2020</v>
      </c>
      <c r="F10734" s="1">
        <v>750</v>
      </c>
      <c r="G10734" s="1" t="s">
        <v>5</v>
      </c>
      <c r="H10734" s="1">
        <v>4.2027451388888799E-8</v>
      </c>
      <c r="I10734" s="1">
        <v>5.00161404958677E-8</v>
      </c>
      <c r="J10734" s="1">
        <v>6.0519530000000004E-8</v>
      </c>
      <c r="K10734" s="1">
        <v>8.7022309999999999E-7</v>
      </c>
      <c r="L10734" s="1">
        <v>2.4168570000000001E-7</v>
      </c>
      <c r="M10734" s="1">
        <v>5.3438050000000005E-4</v>
      </c>
      <c r="N10734" s="1">
        <v>8.1016050000000002E-9</v>
      </c>
      <c r="O10734" s="1">
        <v>7.4534766000000004E-9</v>
      </c>
      <c r="P10734" s="1">
        <v>5.373048E-9</v>
      </c>
      <c r="Q10734" s="1">
        <v>4.5911266100000704E-9</v>
      </c>
      <c r="R10734" s="1">
        <v>18.25</v>
      </c>
      <c r="S10734" s="1">
        <v>0</v>
      </c>
      <c r="T10734" s="1">
        <v>0</v>
      </c>
      <c r="U10734" s="1">
        <v>0</v>
      </c>
      <c r="V10734" s="1">
        <f t="shared" si="669"/>
        <v>0</v>
      </c>
      <c r="W10734" s="1">
        <f t="shared" si="670"/>
        <v>0</v>
      </c>
      <c r="X10734" s="1" t="e">
        <f t="shared" si="671"/>
        <v>#DIV/0!</v>
      </c>
    </row>
    <row r="10735" spans="1:24" hidden="1" x14ac:dyDescent="0.3">
      <c r="A10735" s="18" t="str">
        <f t="shared" si="668"/>
        <v>OFF - Military - Pressure Washers_1989_175</v>
      </c>
      <c r="B10735" s="1" t="s">
        <v>40</v>
      </c>
      <c r="C10735" s="1">
        <v>2020</v>
      </c>
      <c r="D10735" s="1" t="s">
        <v>193</v>
      </c>
      <c r="E10735" s="1">
        <v>1989</v>
      </c>
      <c r="F10735" s="1">
        <v>175</v>
      </c>
      <c r="G10735" s="1" t="s">
        <v>5</v>
      </c>
      <c r="H10735" s="1">
        <v>2.8243409722222201E-9</v>
      </c>
      <c r="I10735" s="1">
        <v>3.3611991735537099E-9</v>
      </c>
      <c r="J10735" s="1">
        <v>4.0670509999999998E-9</v>
      </c>
      <c r="K10735" s="1">
        <v>1.165249E-8</v>
      </c>
      <c r="L10735" s="1">
        <v>3.1960129999999998E-8</v>
      </c>
      <c r="M10735" s="1">
        <v>1.9560559999999998E-6</v>
      </c>
      <c r="N10735" s="1">
        <v>1.598339E-9</v>
      </c>
      <c r="O10735" s="1">
        <v>1.4704718800000001E-9</v>
      </c>
      <c r="P10735" s="1">
        <v>2.2008979999999999E-11</v>
      </c>
      <c r="Q10735" s="1">
        <v>0</v>
      </c>
      <c r="R10735" s="1">
        <v>0</v>
      </c>
      <c r="S10735" s="1">
        <v>0</v>
      </c>
      <c r="T10735" s="1">
        <v>0</v>
      </c>
      <c r="U10735" s="1">
        <v>0</v>
      </c>
      <c r="V10735" s="1">
        <f t="shared" si="669"/>
        <v>0</v>
      </c>
      <c r="W10735" s="1">
        <f t="shared" si="670"/>
        <v>0</v>
      </c>
      <c r="X10735" s="1" t="e">
        <f t="shared" si="671"/>
        <v>#DIV/0!</v>
      </c>
    </row>
    <row r="10736" spans="1:24" hidden="1" x14ac:dyDescent="0.3">
      <c r="A10736" s="18" t="str">
        <f t="shared" si="668"/>
        <v>OFF - Military - Pressure Washers_1990_175</v>
      </c>
      <c r="B10736" s="1" t="s">
        <v>40</v>
      </c>
      <c r="C10736" s="1">
        <v>2020</v>
      </c>
      <c r="D10736" s="1" t="s">
        <v>193</v>
      </c>
      <c r="E10736" s="1">
        <v>1990</v>
      </c>
      <c r="F10736" s="1">
        <v>175</v>
      </c>
      <c r="G10736" s="1" t="s">
        <v>5</v>
      </c>
      <c r="H10736" s="1">
        <v>8.4009513888888895E-9</v>
      </c>
      <c r="I10736" s="1">
        <v>9.9978264462809907E-9</v>
      </c>
      <c r="J10736" s="1">
        <v>1.209737E-8</v>
      </c>
      <c r="K10736" s="1">
        <v>3.4775349999999998E-8</v>
      </c>
      <c r="L10736" s="1">
        <v>9.5443110000000005E-8</v>
      </c>
      <c r="M10736" s="1">
        <v>5.8747660000000004E-6</v>
      </c>
      <c r="N10736" s="1">
        <v>4.738781E-9</v>
      </c>
      <c r="O10736" s="1">
        <v>4.3596785199999996E-9</v>
      </c>
      <c r="P10736" s="1">
        <v>6.6101200000000004E-11</v>
      </c>
      <c r="Q10736" s="1">
        <v>0</v>
      </c>
      <c r="R10736" s="1">
        <v>0</v>
      </c>
      <c r="S10736" s="1">
        <v>0</v>
      </c>
      <c r="T10736" s="1">
        <v>0</v>
      </c>
      <c r="U10736" s="1">
        <v>0</v>
      </c>
      <c r="V10736" s="1">
        <f t="shared" si="669"/>
        <v>0</v>
      </c>
      <c r="W10736" s="1">
        <f t="shared" si="670"/>
        <v>0</v>
      </c>
      <c r="X10736" s="1" t="e">
        <f t="shared" si="671"/>
        <v>#DIV/0!</v>
      </c>
    </row>
    <row r="10737" spans="1:24" hidden="1" x14ac:dyDescent="0.3">
      <c r="A10737" s="18" t="str">
        <f t="shared" si="668"/>
        <v>OFF - Military - Pressure Washers_1991_175</v>
      </c>
      <c r="B10737" s="1" t="s">
        <v>40</v>
      </c>
      <c r="C10737" s="1">
        <v>2020</v>
      </c>
      <c r="D10737" s="1" t="s">
        <v>193</v>
      </c>
      <c r="E10737" s="1">
        <v>1991</v>
      </c>
      <c r="F10737" s="1">
        <v>175</v>
      </c>
      <c r="G10737" s="1" t="s">
        <v>5</v>
      </c>
      <c r="H10737" s="1">
        <v>1.5494722222222199E-8</v>
      </c>
      <c r="I10737" s="1">
        <v>1.8439999999999998E-8</v>
      </c>
      <c r="J10737" s="1">
        <v>2.23124E-8</v>
      </c>
      <c r="K10737" s="1">
        <v>6.435634E-8</v>
      </c>
      <c r="L10737" s="1">
        <v>1.7674659999999999E-7</v>
      </c>
      <c r="M10737" s="1">
        <v>1.094169E-5</v>
      </c>
      <c r="N10737" s="1">
        <v>8.7111530000000002E-9</v>
      </c>
      <c r="O10737" s="1">
        <v>8.0142607599999992E-9</v>
      </c>
      <c r="P10737" s="1">
        <v>1.2311279999999999E-10</v>
      </c>
      <c r="Q10737" s="1">
        <v>0</v>
      </c>
      <c r="R10737" s="1">
        <v>0</v>
      </c>
      <c r="S10737" s="1">
        <v>0</v>
      </c>
      <c r="T10737" s="1">
        <v>0</v>
      </c>
      <c r="U10737" s="1">
        <v>0</v>
      </c>
      <c r="V10737" s="1">
        <f t="shared" si="669"/>
        <v>0</v>
      </c>
      <c r="W10737" s="1">
        <f t="shared" si="670"/>
        <v>0</v>
      </c>
      <c r="X10737" s="1" t="e">
        <f t="shared" si="671"/>
        <v>#DIV/0!</v>
      </c>
    </row>
    <row r="10738" spans="1:24" hidden="1" x14ac:dyDescent="0.3">
      <c r="A10738" s="18" t="str">
        <f t="shared" si="668"/>
        <v>OFF - Military - Pressure Washers_1992_175</v>
      </c>
      <c r="B10738" s="1" t="s">
        <v>40</v>
      </c>
      <c r="C10738" s="1">
        <v>2020</v>
      </c>
      <c r="D10738" s="1" t="s">
        <v>193</v>
      </c>
      <c r="E10738" s="1">
        <v>1992</v>
      </c>
      <c r="F10738" s="1">
        <v>175</v>
      </c>
      <c r="G10738" s="1" t="s">
        <v>5</v>
      </c>
      <c r="H10738" s="1">
        <v>2.1942777777777699E-8</v>
      </c>
      <c r="I10738" s="1">
        <v>2.6113719008264399E-8</v>
      </c>
      <c r="J10738" s="1">
        <v>3.1597600000000001E-8</v>
      </c>
      <c r="K10738" s="1">
        <v>9.1450859999999998E-8</v>
      </c>
      <c r="L10738" s="1">
        <v>2.513261E-7</v>
      </c>
      <c r="M10738" s="1">
        <v>1.5648509999999998E-5</v>
      </c>
      <c r="N10738" s="1">
        <v>1.2294290000000001E-8</v>
      </c>
      <c r="O10738" s="1">
        <v>1.13107468E-8</v>
      </c>
      <c r="P10738" s="1">
        <v>1.7607259999999999E-10</v>
      </c>
      <c r="Q10738" s="1">
        <v>0</v>
      </c>
      <c r="R10738" s="1">
        <v>0</v>
      </c>
      <c r="S10738" s="1">
        <v>0</v>
      </c>
      <c r="T10738" s="1">
        <v>0</v>
      </c>
      <c r="U10738" s="1">
        <v>0</v>
      </c>
      <c r="V10738" s="1">
        <f t="shared" si="669"/>
        <v>0</v>
      </c>
      <c r="W10738" s="1">
        <f t="shared" si="670"/>
        <v>0</v>
      </c>
      <c r="X10738" s="1" t="e">
        <f t="shared" si="671"/>
        <v>#DIV/0!</v>
      </c>
    </row>
    <row r="10739" spans="1:24" hidden="1" x14ac:dyDescent="0.3">
      <c r="A10739" s="18" t="str">
        <f t="shared" si="668"/>
        <v>OFF - Military - Pressure Washers_1993_175</v>
      </c>
      <c r="B10739" s="1" t="s">
        <v>40</v>
      </c>
      <c r="C10739" s="1">
        <v>2020</v>
      </c>
      <c r="D10739" s="1" t="s">
        <v>193</v>
      </c>
      <c r="E10739" s="1">
        <v>1993</v>
      </c>
      <c r="F10739" s="1">
        <v>175</v>
      </c>
      <c r="G10739" s="1" t="s">
        <v>5</v>
      </c>
      <c r="H10739" s="1">
        <v>2.7156673611111098E-8</v>
      </c>
      <c r="I10739" s="1">
        <v>3.2318685950413201E-8</v>
      </c>
      <c r="J10739" s="1">
        <v>3.9105610000000001E-8</v>
      </c>
      <c r="K10739" s="1">
        <v>1.135758E-7</v>
      </c>
      <c r="L10739" s="1">
        <v>3.123414E-7</v>
      </c>
      <c r="M10739" s="1">
        <v>1.9560560000000001E-5</v>
      </c>
      <c r="N10739" s="1">
        <v>1.516261E-8</v>
      </c>
      <c r="O10739" s="1">
        <v>1.3949601199999999E-8</v>
      </c>
      <c r="P10739" s="1">
        <v>2.200898E-10</v>
      </c>
      <c r="Q10739" s="1">
        <v>0</v>
      </c>
      <c r="R10739" s="1">
        <v>0</v>
      </c>
      <c r="S10739" s="1">
        <v>0</v>
      </c>
      <c r="T10739" s="1">
        <v>0</v>
      </c>
      <c r="U10739" s="1">
        <v>0</v>
      </c>
      <c r="V10739" s="1">
        <f t="shared" si="669"/>
        <v>0</v>
      </c>
      <c r="W10739" s="1">
        <f t="shared" si="670"/>
        <v>0</v>
      </c>
      <c r="X10739" s="1" t="e">
        <f t="shared" si="671"/>
        <v>#DIV/0!</v>
      </c>
    </row>
    <row r="10740" spans="1:24" hidden="1" x14ac:dyDescent="0.3">
      <c r="A10740" s="18" t="str">
        <f t="shared" si="668"/>
        <v>OFF - Military - Pressure Washers_1994_175</v>
      </c>
      <c r="B10740" s="1" t="s">
        <v>40</v>
      </c>
      <c r="C10740" s="1">
        <v>2020</v>
      </c>
      <c r="D10740" s="1" t="s">
        <v>193</v>
      </c>
      <c r="E10740" s="1">
        <v>1994</v>
      </c>
      <c r="F10740" s="1">
        <v>175</v>
      </c>
      <c r="G10740" s="1" t="s">
        <v>5</v>
      </c>
      <c r="H10740" s="1">
        <v>3.6563694444444399E-8</v>
      </c>
      <c r="I10740" s="1">
        <v>4.35138181818181E-8</v>
      </c>
      <c r="J10740" s="1">
        <v>5.2651719999999997E-8</v>
      </c>
      <c r="K10740" s="1">
        <v>1.5346090000000001E-7</v>
      </c>
      <c r="L10740" s="1">
        <v>4.223171E-7</v>
      </c>
      <c r="M10740" s="1">
        <v>2.660243E-5</v>
      </c>
      <c r="N10740" s="1">
        <v>2.0342139999999999E-8</v>
      </c>
      <c r="O10740" s="1">
        <v>1.8714768800000002E-8</v>
      </c>
      <c r="P10740" s="1">
        <v>2.9932299999999998E-10</v>
      </c>
      <c r="Q10740" s="1">
        <v>0</v>
      </c>
      <c r="R10740" s="1">
        <v>0</v>
      </c>
      <c r="S10740" s="1">
        <v>0</v>
      </c>
      <c r="T10740" s="1">
        <v>0</v>
      </c>
      <c r="U10740" s="1">
        <v>0</v>
      </c>
      <c r="V10740" s="1">
        <f t="shared" si="669"/>
        <v>0</v>
      </c>
      <c r="W10740" s="1">
        <f t="shared" si="670"/>
        <v>0</v>
      </c>
      <c r="X10740" s="1" t="e">
        <f t="shared" si="671"/>
        <v>#DIV/0!</v>
      </c>
    </row>
    <row r="10741" spans="1:24" hidden="1" x14ac:dyDescent="0.3">
      <c r="A10741" s="18" t="str">
        <f t="shared" si="668"/>
        <v>OFF - Military - Pressure Washers_1995_175</v>
      </c>
      <c r="B10741" s="1" t="s">
        <v>40</v>
      </c>
      <c r="C10741" s="1">
        <v>2020</v>
      </c>
      <c r="D10741" s="1" t="s">
        <v>193</v>
      </c>
      <c r="E10741" s="1">
        <v>1995</v>
      </c>
      <c r="F10741" s="1">
        <v>175</v>
      </c>
      <c r="G10741" s="1" t="s">
        <v>5</v>
      </c>
      <c r="H10741" s="1">
        <v>4.4710291666666603E-8</v>
      </c>
      <c r="I10741" s="1">
        <v>5.3208942148760299E-8</v>
      </c>
      <c r="J10741" s="1">
        <v>6.4382819999999997E-8</v>
      </c>
      <c r="K10741" s="1">
        <v>1.883299E-7</v>
      </c>
      <c r="L10741" s="1">
        <v>5.1863430000000001E-7</v>
      </c>
      <c r="M10741" s="1">
        <v>3.2861680000000003E-5</v>
      </c>
      <c r="N10741" s="1">
        <v>2.4783679999999999E-8</v>
      </c>
      <c r="O10741" s="1">
        <v>2.2800985599999999E-8</v>
      </c>
      <c r="P10741" s="1">
        <v>3.6975029999999998E-10</v>
      </c>
      <c r="Q10741" s="1">
        <v>0</v>
      </c>
      <c r="R10741" s="1">
        <v>0</v>
      </c>
      <c r="S10741" s="1">
        <v>0</v>
      </c>
      <c r="T10741" s="1">
        <v>0</v>
      </c>
      <c r="U10741" s="1">
        <v>0</v>
      </c>
      <c r="V10741" s="1">
        <f t="shared" si="669"/>
        <v>0</v>
      </c>
      <c r="W10741" s="1">
        <f t="shared" si="670"/>
        <v>0</v>
      </c>
      <c r="X10741" s="1" t="e">
        <f t="shared" si="671"/>
        <v>#DIV/0!</v>
      </c>
    </row>
    <row r="10742" spans="1:24" hidden="1" x14ac:dyDescent="0.3">
      <c r="A10742" s="18" t="str">
        <f t="shared" si="668"/>
        <v>OFF - Military - Pressure Washers_1996_175</v>
      </c>
      <c r="B10742" s="1" t="s">
        <v>40</v>
      </c>
      <c r="C10742" s="1">
        <v>2020</v>
      </c>
      <c r="D10742" s="1" t="s">
        <v>193</v>
      </c>
      <c r="E10742" s="1">
        <v>1996</v>
      </c>
      <c r="F10742" s="1">
        <v>175</v>
      </c>
      <c r="G10742" s="1" t="s">
        <v>5</v>
      </c>
      <c r="H10742" s="1">
        <v>5.4790805555555501E-8</v>
      </c>
      <c r="I10742" s="1">
        <v>6.5205586776859499E-8</v>
      </c>
      <c r="J10742" s="1">
        <v>7.889876E-8</v>
      </c>
      <c r="K10742" s="1">
        <v>2.3163809999999999E-7</v>
      </c>
      <c r="L10742" s="1">
        <v>6.3834700000000002E-7</v>
      </c>
      <c r="M10742" s="1">
        <v>4.0686109999999997E-5</v>
      </c>
      <c r="N10742" s="1">
        <v>3.0257930000000003E-8</v>
      </c>
      <c r="O10742" s="1">
        <v>2.7837295600000001E-8</v>
      </c>
      <c r="P10742" s="1">
        <v>4.577886E-10</v>
      </c>
      <c r="Q10742" s="1">
        <v>0</v>
      </c>
      <c r="R10742" s="1">
        <v>0</v>
      </c>
      <c r="S10742" s="1">
        <v>0</v>
      </c>
      <c r="T10742" s="1">
        <v>0</v>
      </c>
      <c r="U10742" s="1">
        <v>0</v>
      </c>
      <c r="V10742" s="1">
        <f t="shared" si="669"/>
        <v>0</v>
      </c>
      <c r="W10742" s="1">
        <f t="shared" si="670"/>
        <v>0</v>
      </c>
      <c r="X10742" s="1" t="e">
        <f t="shared" si="671"/>
        <v>#DIV/0!</v>
      </c>
    </row>
    <row r="10743" spans="1:24" hidden="1" x14ac:dyDescent="0.3">
      <c r="A10743" s="18" t="str">
        <f t="shared" si="668"/>
        <v>OFF - Military - Pressure Washers_1997_175</v>
      </c>
      <c r="B10743" s="1" t="s">
        <v>40</v>
      </c>
      <c r="C10743" s="1">
        <v>2020</v>
      </c>
      <c r="D10743" s="1" t="s">
        <v>193</v>
      </c>
      <c r="E10743" s="1">
        <v>1997</v>
      </c>
      <c r="F10743" s="1">
        <v>175</v>
      </c>
      <c r="G10743" s="1" t="s">
        <v>5</v>
      </c>
      <c r="H10743" s="1">
        <v>6.3610937499999998E-8</v>
      </c>
      <c r="I10743" s="1">
        <v>7.5702272727272698E-8</v>
      </c>
      <c r="J10743" s="1">
        <v>9.1599750000000006E-8</v>
      </c>
      <c r="K10743" s="1">
        <v>2.699304E-7</v>
      </c>
      <c r="L10743" s="1">
        <v>6.4107269999999996E-7</v>
      </c>
      <c r="M10743" s="1">
        <v>4.7727949999999998E-5</v>
      </c>
      <c r="N10743" s="1">
        <v>3.8882450000000002E-8</v>
      </c>
      <c r="O10743" s="1">
        <v>3.5771853999999997E-8</v>
      </c>
      <c r="P10743" s="1">
        <v>5.370214E-10</v>
      </c>
      <c r="Q10743" s="1">
        <v>0</v>
      </c>
      <c r="R10743" s="1">
        <v>0</v>
      </c>
      <c r="S10743" s="1">
        <v>0</v>
      </c>
      <c r="T10743" s="1">
        <v>0</v>
      </c>
      <c r="U10743" s="1">
        <v>0</v>
      </c>
      <c r="V10743" s="1">
        <f t="shared" si="669"/>
        <v>0</v>
      </c>
      <c r="W10743" s="1">
        <f t="shared" si="670"/>
        <v>0</v>
      </c>
      <c r="X10743" s="1" t="e">
        <f t="shared" si="671"/>
        <v>#DIV/0!</v>
      </c>
    </row>
    <row r="10744" spans="1:24" hidden="1" x14ac:dyDescent="0.3">
      <c r="A10744" s="18" t="str">
        <f t="shared" si="668"/>
        <v>OFF - Military - Pressure Washers_1998_175</v>
      </c>
      <c r="B10744" s="1" t="s">
        <v>40</v>
      </c>
      <c r="C10744" s="1">
        <v>2020</v>
      </c>
      <c r="D10744" s="1" t="s">
        <v>193</v>
      </c>
      <c r="E10744" s="1">
        <v>1998</v>
      </c>
      <c r="F10744" s="1">
        <v>175</v>
      </c>
      <c r="G10744" s="1" t="s">
        <v>5</v>
      </c>
      <c r="H10744" s="1">
        <v>7.1203124999999996E-8</v>
      </c>
      <c r="I10744" s="1">
        <v>8.4737603305785104E-8</v>
      </c>
      <c r="J10744" s="1">
        <v>1.025325E-7</v>
      </c>
      <c r="K10744" s="1">
        <v>3.0329449999999998E-7</v>
      </c>
      <c r="L10744" s="1">
        <v>7.2082080000000001E-7</v>
      </c>
      <c r="M10744" s="1">
        <v>5.3987039999999999E-5</v>
      </c>
      <c r="N10744" s="1">
        <v>4.3352269999999997E-8</v>
      </c>
      <c r="O10744" s="1">
        <v>3.9884088399999997E-8</v>
      </c>
      <c r="P10744" s="1">
        <v>6.0744680000000002E-10</v>
      </c>
      <c r="Q10744" s="1">
        <v>0</v>
      </c>
      <c r="R10744" s="1">
        <v>0</v>
      </c>
      <c r="S10744" s="1">
        <v>0</v>
      </c>
      <c r="T10744" s="1">
        <v>0</v>
      </c>
      <c r="U10744" s="1">
        <v>0</v>
      </c>
      <c r="V10744" s="1">
        <f t="shared" si="669"/>
        <v>0</v>
      </c>
      <c r="W10744" s="1">
        <f t="shared" si="670"/>
        <v>0</v>
      </c>
      <c r="X10744" s="1" t="e">
        <f t="shared" si="671"/>
        <v>#DIV/0!</v>
      </c>
    </row>
    <row r="10745" spans="1:24" hidden="1" x14ac:dyDescent="0.3">
      <c r="A10745" s="18" t="str">
        <f t="shared" si="668"/>
        <v>OFF - Military - Pressure Washers_1999_175</v>
      </c>
      <c r="B10745" s="1" t="s">
        <v>40</v>
      </c>
      <c r="C10745" s="1">
        <v>2020</v>
      </c>
      <c r="D10745" s="1" t="s">
        <v>193</v>
      </c>
      <c r="E10745" s="1">
        <v>1999</v>
      </c>
      <c r="F10745" s="1">
        <v>175</v>
      </c>
      <c r="G10745" s="1" t="s">
        <v>5</v>
      </c>
      <c r="H10745" s="1">
        <v>7.9642847222222199E-8</v>
      </c>
      <c r="I10745" s="1">
        <v>9.4781570247933806E-8</v>
      </c>
      <c r="J10745" s="1">
        <v>1.146857E-7</v>
      </c>
      <c r="K10745" s="1">
        <v>3.4055439999999999E-7</v>
      </c>
      <c r="L10745" s="1">
        <v>8.099543E-7</v>
      </c>
      <c r="M10745" s="1">
        <v>6.1028830000000003E-5</v>
      </c>
      <c r="N10745" s="1">
        <v>4.829557E-8</v>
      </c>
      <c r="O10745" s="1">
        <v>4.4431924399999999E-8</v>
      </c>
      <c r="P10745" s="1">
        <v>6.8667909999999997E-10</v>
      </c>
      <c r="Q10745" s="1">
        <v>9.1822532200001496E-10</v>
      </c>
      <c r="R10745" s="1">
        <v>3.65</v>
      </c>
      <c r="S10745" s="1">
        <v>0</v>
      </c>
      <c r="T10745" s="1">
        <v>0</v>
      </c>
      <c r="U10745" s="1">
        <v>0</v>
      </c>
      <c r="V10745" s="1">
        <f t="shared" si="669"/>
        <v>0</v>
      </c>
      <c r="W10745" s="1">
        <f t="shared" si="670"/>
        <v>0</v>
      </c>
      <c r="X10745" s="1" t="e">
        <f t="shared" si="671"/>
        <v>#DIV/0!</v>
      </c>
    </row>
    <row r="10746" spans="1:24" hidden="1" x14ac:dyDescent="0.3">
      <c r="A10746" s="18" t="str">
        <f t="shared" si="668"/>
        <v>OFF - Military - Pressure Washers_2000_175</v>
      </c>
      <c r="B10746" s="1" t="s">
        <v>40</v>
      </c>
      <c r="C10746" s="1">
        <v>2020</v>
      </c>
      <c r="D10746" s="1" t="s">
        <v>193</v>
      </c>
      <c r="E10746" s="1">
        <v>2000</v>
      </c>
      <c r="F10746" s="1">
        <v>175</v>
      </c>
      <c r="G10746" s="1" t="s">
        <v>5</v>
      </c>
      <c r="H10746" s="1">
        <v>9.2938333333333298E-8</v>
      </c>
      <c r="I10746" s="1">
        <v>1.10604297520661E-7</v>
      </c>
      <c r="J10746" s="1">
        <v>1.3383119999999999E-7</v>
      </c>
      <c r="K10746" s="1">
        <v>3.9896820000000001E-7</v>
      </c>
      <c r="L10746" s="1">
        <v>9.4957120000000001E-7</v>
      </c>
      <c r="M10746" s="1">
        <v>7.1983039999999994E-5</v>
      </c>
      <c r="N10746" s="1">
        <v>5.6125239999999998E-8</v>
      </c>
      <c r="O10746" s="1">
        <v>5.1635220800000003E-8</v>
      </c>
      <c r="P10746" s="1">
        <v>8.0993270000000005E-10</v>
      </c>
      <c r="Q10746" s="1">
        <v>9.1822532200001496E-10</v>
      </c>
      <c r="R10746" s="1">
        <v>3.65</v>
      </c>
      <c r="S10746" s="1">
        <v>0</v>
      </c>
      <c r="T10746" s="1">
        <v>0</v>
      </c>
      <c r="U10746" s="1">
        <v>0</v>
      </c>
      <c r="V10746" s="1">
        <f t="shared" si="669"/>
        <v>0</v>
      </c>
      <c r="W10746" s="1">
        <f t="shared" si="670"/>
        <v>0</v>
      </c>
      <c r="X10746" s="1" t="e">
        <f t="shared" si="671"/>
        <v>#DIV/0!</v>
      </c>
    </row>
    <row r="10747" spans="1:24" hidden="1" x14ac:dyDescent="0.3">
      <c r="A10747" s="18" t="str">
        <f t="shared" si="668"/>
        <v>OFF - Military - Pressure Washers_2001_175</v>
      </c>
      <c r="B10747" s="1" t="s">
        <v>40</v>
      </c>
      <c r="C10747" s="1">
        <v>2020</v>
      </c>
      <c r="D10747" s="1" t="s">
        <v>193</v>
      </c>
      <c r="E10747" s="1">
        <v>2001</v>
      </c>
      <c r="F10747" s="1">
        <v>175</v>
      </c>
      <c r="G10747" s="1" t="s">
        <v>5</v>
      </c>
      <c r="H10747" s="1">
        <v>1.00933472222222E-7</v>
      </c>
      <c r="I10747" s="1">
        <v>1.20119173553719E-7</v>
      </c>
      <c r="J10747" s="1">
        <v>1.4534419999999999E-7</v>
      </c>
      <c r="K10747" s="1">
        <v>4.3502349999999998E-7</v>
      </c>
      <c r="L10747" s="1">
        <v>1.0361469999999999E-6</v>
      </c>
      <c r="M10747" s="1">
        <v>7.9025650000000001E-5</v>
      </c>
      <c r="N10747" s="1">
        <v>6.0695260000000005E-8</v>
      </c>
      <c r="O10747" s="1">
        <v>5.58396392E-8</v>
      </c>
      <c r="P10747" s="1">
        <v>8.8917410000000001E-10</v>
      </c>
      <c r="Q10747" s="1">
        <v>9.1822532200001496E-10</v>
      </c>
      <c r="R10747" s="1">
        <v>3.65</v>
      </c>
      <c r="S10747" s="1">
        <v>0</v>
      </c>
      <c r="T10747" s="1">
        <v>0</v>
      </c>
      <c r="U10747" s="1">
        <v>0</v>
      </c>
      <c r="V10747" s="1">
        <f t="shared" si="669"/>
        <v>0</v>
      </c>
      <c r="W10747" s="1">
        <f t="shared" si="670"/>
        <v>0</v>
      </c>
      <c r="X10747" s="1" t="e">
        <f t="shared" si="671"/>
        <v>#DIV/0!</v>
      </c>
    </row>
    <row r="10748" spans="1:24" hidden="1" x14ac:dyDescent="0.3">
      <c r="A10748" s="18" t="str">
        <f t="shared" si="668"/>
        <v>OFF - Military - Pressure Washers_2002_175</v>
      </c>
      <c r="B10748" s="1" t="s">
        <v>40</v>
      </c>
      <c r="C10748" s="1">
        <v>2020</v>
      </c>
      <c r="D10748" s="1" t="s">
        <v>193</v>
      </c>
      <c r="E10748" s="1">
        <v>2002</v>
      </c>
      <c r="F10748" s="1">
        <v>175</v>
      </c>
      <c r="G10748" s="1" t="s">
        <v>5</v>
      </c>
      <c r="H10748" s="1">
        <v>1.11695E-7</v>
      </c>
      <c r="I10748" s="1">
        <v>1.3292628099173499E-7</v>
      </c>
      <c r="J10748" s="1">
        <v>1.6084079999999999E-7</v>
      </c>
      <c r="K10748" s="1">
        <v>4.8336580000000003E-7</v>
      </c>
      <c r="L10748" s="1">
        <v>1.152147E-6</v>
      </c>
      <c r="M10748" s="1">
        <v>8.8412779999999993E-5</v>
      </c>
      <c r="N10748" s="1">
        <v>6.6874480000000001E-8</v>
      </c>
      <c r="O10748" s="1">
        <v>6.1524521599999996E-8</v>
      </c>
      <c r="P10748" s="1">
        <v>9.9479559999999996E-10</v>
      </c>
      <c r="Q10748" s="1">
        <v>9.1822532200001496E-10</v>
      </c>
      <c r="R10748" s="1">
        <v>3.65</v>
      </c>
      <c r="S10748" s="1">
        <v>0</v>
      </c>
      <c r="T10748" s="1">
        <v>0</v>
      </c>
      <c r="U10748" s="1">
        <v>0</v>
      </c>
      <c r="V10748" s="1">
        <f t="shared" si="669"/>
        <v>0</v>
      </c>
      <c r="W10748" s="1">
        <f t="shared" si="670"/>
        <v>0</v>
      </c>
      <c r="X10748" s="1" t="e">
        <f t="shared" si="671"/>
        <v>#DIV/0!</v>
      </c>
    </row>
    <row r="10749" spans="1:24" hidden="1" x14ac:dyDescent="0.3">
      <c r="A10749" s="18" t="str">
        <f t="shared" si="668"/>
        <v>OFF - Military - Pressure Washers_2003_175</v>
      </c>
      <c r="B10749" s="1" t="s">
        <v>40</v>
      </c>
      <c r="C10749" s="1">
        <v>2020</v>
      </c>
      <c r="D10749" s="1" t="s">
        <v>193</v>
      </c>
      <c r="E10749" s="1">
        <v>2003</v>
      </c>
      <c r="F10749" s="1">
        <v>175</v>
      </c>
      <c r="G10749" s="1" t="s">
        <v>5</v>
      </c>
      <c r="H10749" s="1">
        <v>7.2410625000000002E-8</v>
      </c>
      <c r="I10749" s="1">
        <v>8.6174628099173506E-8</v>
      </c>
      <c r="J10749" s="1">
        <v>1.042713E-7</v>
      </c>
      <c r="K10749" s="1">
        <v>5.5651009999999999E-7</v>
      </c>
      <c r="L10749" s="1">
        <v>9.8836509999999996E-7</v>
      </c>
      <c r="M10749" s="1">
        <v>1.024983E-4</v>
      </c>
      <c r="N10749" s="1">
        <v>4.7874629999999998E-8</v>
      </c>
      <c r="O10749" s="1">
        <v>4.4044659599999999E-8</v>
      </c>
      <c r="P10749" s="1">
        <v>1.153282E-9</v>
      </c>
      <c r="Q10749" s="1">
        <v>9.1822532200001496E-10</v>
      </c>
      <c r="R10749" s="1">
        <v>3.65</v>
      </c>
      <c r="S10749" s="1">
        <v>0</v>
      </c>
      <c r="T10749" s="1">
        <v>0</v>
      </c>
      <c r="U10749" s="1">
        <v>0</v>
      </c>
      <c r="V10749" s="1">
        <f t="shared" si="669"/>
        <v>0</v>
      </c>
      <c r="W10749" s="1">
        <f t="shared" si="670"/>
        <v>0</v>
      </c>
      <c r="X10749" s="1" t="e">
        <f t="shared" si="671"/>
        <v>#DIV/0!</v>
      </c>
    </row>
    <row r="10750" spans="1:24" hidden="1" x14ac:dyDescent="0.3">
      <c r="A10750" s="18" t="str">
        <f t="shared" si="668"/>
        <v>OFF - Military - Pressure Washers_2004_175</v>
      </c>
      <c r="B10750" s="1" t="s">
        <v>40</v>
      </c>
      <c r="C10750" s="1">
        <v>2020</v>
      </c>
      <c r="D10750" s="1" t="s">
        <v>193</v>
      </c>
      <c r="E10750" s="1">
        <v>2004</v>
      </c>
      <c r="F10750" s="1">
        <v>175</v>
      </c>
      <c r="G10750" s="1" t="s">
        <v>5</v>
      </c>
      <c r="H10750" s="1">
        <v>7.8599444444444405E-8</v>
      </c>
      <c r="I10750" s="1">
        <v>9.3539834710743793E-8</v>
      </c>
      <c r="J10750" s="1">
        <v>1.131832E-7</v>
      </c>
      <c r="K10750" s="1">
        <v>8.1421680000000003E-7</v>
      </c>
      <c r="L10750" s="1">
        <v>1.2856109999999999E-6</v>
      </c>
      <c r="M10750" s="1">
        <v>1.5101120000000001E-4</v>
      </c>
      <c r="N10750" s="1">
        <v>5.502621E-8</v>
      </c>
      <c r="O10750" s="1">
        <v>5.06241132E-8</v>
      </c>
      <c r="P10750" s="1">
        <v>1.699135E-9</v>
      </c>
      <c r="Q10750" s="1">
        <v>9.1822532200001496E-10</v>
      </c>
      <c r="R10750" s="1">
        <v>3.65</v>
      </c>
      <c r="S10750" s="1">
        <v>0</v>
      </c>
      <c r="T10750" s="1">
        <v>0</v>
      </c>
      <c r="U10750" s="1">
        <v>0</v>
      </c>
      <c r="V10750" s="1">
        <f t="shared" si="669"/>
        <v>0</v>
      </c>
      <c r="W10750" s="1">
        <f t="shared" si="670"/>
        <v>0</v>
      </c>
      <c r="X10750" s="1" t="e">
        <f t="shared" si="671"/>
        <v>#DIV/0!</v>
      </c>
    </row>
    <row r="10751" spans="1:24" hidden="1" x14ac:dyDescent="0.3">
      <c r="A10751" s="18" t="str">
        <f t="shared" si="668"/>
        <v>OFF - Military - Pressure Washers_2005_175</v>
      </c>
      <c r="B10751" s="1" t="s">
        <v>40</v>
      </c>
      <c r="C10751" s="1">
        <v>2020</v>
      </c>
      <c r="D10751" s="1" t="s">
        <v>193</v>
      </c>
      <c r="E10751" s="1">
        <v>2005</v>
      </c>
      <c r="F10751" s="1">
        <v>175</v>
      </c>
      <c r="G10751" s="1" t="s">
        <v>5</v>
      </c>
      <c r="H10751" s="1">
        <v>1.06232638888888E-7</v>
      </c>
      <c r="I10751" s="1">
        <v>1.2642561983471001E-7</v>
      </c>
      <c r="J10751" s="1">
        <v>1.52975E-7</v>
      </c>
      <c r="K10751" s="1">
        <v>1.365703E-6</v>
      </c>
      <c r="L10751" s="1">
        <v>2.0211739999999999E-6</v>
      </c>
      <c r="M10751" s="1">
        <v>2.5507740000000001E-4</v>
      </c>
      <c r="N10751" s="1">
        <v>7.7789860000000005E-8</v>
      </c>
      <c r="O10751" s="1">
        <v>7.1566671199999996E-8</v>
      </c>
      <c r="P10751" s="1">
        <v>2.870059E-9</v>
      </c>
      <c r="Q10751" s="1">
        <v>1.8364506440000299E-9</v>
      </c>
      <c r="R10751" s="1">
        <v>7.3</v>
      </c>
      <c r="S10751" s="1">
        <v>0</v>
      </c>
      <c r="T10751" s="1">
        <v>0.01</v>
      </c>
      <c r="U10751" s="1">
        <v>0</v>
      </c>
      <c r="V10751" s="1">
        <f t="shared" si="669"/>
        <v>0</v>
      </c>
      <c r="W10751" s="1">
        <f t="shared" si="670"/>
        <v>0</v>
      </c>
      <c r="X10751" s="1">
        <f t="shared" si="671"/>
        <v>0</v>
      </c>
    </row>
    <row r="10752" spans="1:24" hidden="1" x14ac:dyDescent="0.3">
      <c r="A10752" s="18" t="str">
        <f t="shared" si="668"/>
        <v>OFF - Military - Pressure Washers_2006_175</v>
      </c>
      <c r="B10752" s="1" t="s">
        <v>40</v>
      </c>
      <c r="C10752" s="1">
        <v>2020</v>
      </c>
      <c r="D10752" s="1" t="s">
        <v>193</v>
      </c>
      <c r="E10752" s="1">
        <v>2006</v>
      </c>
      <c r="F10752" s="1">
        <v>175</v>
      </c>
      <c r="G10752" s="1" t="s">
        <v>5</v>
      </c>
      <c r="H10752" s="1">
        <v>1.14934444444444E-7</v>
      </c>
      <c r="I10752" s="1">
        <v>1.3678148760330499E-7</v>
      </c>
      <c r="J10752" s="1">
        <v>1.655056E-7</v>
      </c>
      <c r="K10752" s="1">
        <v>1.508207E-6</v>
      </c>
      <c r="L10752" s="1">
        <v>2.2387249999999999E-6</v>
      </c>
      <c r="M10752" s="1">
        <v>2.8369039999999999E-4</v>
      </c>
      <c r="N10752" s="1">
        <v>8.5102139999999995E-8</v>
      </c>
      <c r="O10752" s="1">
        <v>7.8293968800000003E-8</v>
      </c>
      <c r="P10752" s="1">
        <v>3.1920040000000002E-9</v>
      </c>
      <c r="Q10752" s="1">
        <v>2.7546759660000398E-9</v>
      </c>
      <c r="R10752" s="1">
        <v>10.95</v>
      </c>
      <c r="S10752" s="1">
        <v>0</v>
      </c>
      <c r="T10752" s="1">
        <v>0.01</v>
      </c>
      <c r="U10752" s="1">
        <v>0</v>
      </c>
      <c r="V10752" s="1">
        <f t="shared" si="669"/>
        <v>0</v>
      </c>
      <c r="W10752" s="1">
        <f t="shared" si="670"/>
        <v>0</v>
      </c>
      <c r="X10752" s="1">
        <f t="shared" si="671"/>
        <v>0</v>
      </c>
    </row>
    <row r="10753" spans="1:24" hidden="1" x14ac:dyDescent="0.3">
      <c r="A10753" s="18" t="str">
        <f t="shared" si="668"/>
        <v>OFF - Military - Pressure Washers_2007_175</v>
      </c>
      <c r="B10753" s="1" t="s">
        <v>40</v>
      </c>
      <c r="C10753" s="1">
        <v>2020</v>
      </c>
      <c r="D10753" s="1" t="s">
        <v>193</v>
      </c>
      <c r="E10753" s="1">
        <v>2007</v>
      </c>
      <c r="F10753" s="1">
        <v>175</v>
      </c>
      <c r="G10753" s="1" t="s">
        <v>5</v>
      </c>
      <c r="H10753" s="1">
        <v>9.0983541666666604E-8</v>
      </c>
      <c r="I10753" s="1">
        <v>1.08277933884297E-7</v>
      </c>
      <c r="J10753" s="1">
        <v>1.3101629999999999E-7</v>
      </c>
      <c r="K10753" s="1">
        <v>1.593997E-6</v>
      </c>
      <c r="L10753" s="1">
        <v>1.301823E-6</v>
      </c>
      <c r="M10753" s="1">
        <v>3.019683E-4</v>
      </c>
      <c r="N10753" s="1">
        <v>7.7365099999999997E-8</v>
      </c>
      <c r="O10753" s="1">
        <v>7.1175891999999994E-8</v>
      </c>
      <c r="P10753" s="1">
        <v>3.3976619999999998E-9</v>
      </c>
      <c r="Q10753" s="1">
        <v>2.7546759660000398E-9</v>
      </c>
      <c r="R10753" s="1">
        <v>10.95</v>
      </c>
      <c r="S10753" s="1">
        <v>3.65</v>
      </c>
      <c r="T10753" s="1">
        <v>0.01</v>
      </c>
      <c r="U10753" s="1">
        <v>554.79999999999995</v>
      </c>
      <c r="V10753" s="1">
        <f t="shared" si="669"/>
        <v>6.4623742959581038E-2</v>
      </c>
      <c r="W10753" s="1">
        <f t="shared" si="670"/>
        <v>0.77696971038225005</v>
      </c>
      <c r="X10753" s="1">
        <f t="shared" si="671"/>
        <v>365</v>
      </c>
    </row>
    <row r="10754" spans="1:24" hidden="1" x14ac:dyDescent="0.3">
      <c r="A10754" s="18" t="str">
        <f t="shared" si="668"/>
        <v>OFF - Military - Pressure Washers_2008_175</v>
      </c>
      <c r="B10754" s="1" t="s">
        <v>40</v>
      </c>
      <c r="C10754" s="1">
        <v>2020</v>
      </c>
      <c r="D10754" s="1" t="s">
        <v>193</v>
      </c>
      <c r="E10754" s="1">
        <v>2008</v>
      </c>
      <c r="F10754" s="1">
        <v>175</v>
      </c>
      <c r="G10754" s="1" t="s">
        <v>5</v>
      </c>
      <c r="H10754" s="1">
        <v>9.0612361111111099E-8</v>
      </c>
      <c r="I10754" s="1">
        <v>1.07836198347107E-7</v>
      </c>
      <c r="J10754" s="1">
        <v>1.3048180000000001E-7</v>
      </c>
      <c r="K10754" s="1">
        <v>1.6360140000000001E-6</v>
      </c>
      <c r="L10754" s="1">
        <v>1.340748E-6</v>
      </c>
      <c r="M10754" s="1">
        <v>3.1215689999999999E-4</v>
      </c>
      <c r="N10754" s="1">
        <v>7.8657169999999995E-8</v>
      </c>
      <c r="O10754" s="1">
        <v>7.2364596399999997E-8</v>
      </c>
      <c r="P10754" s="1">
        <v>3.5123009999999999E-9</v>
      </c>
      <c r="Q10754" s="1">
        <v>2.7546759660000398E-9</v>
      </c>
      <c r="R10754" s="1">
        <v>10.95</v>
      </c>
      <c r="S10754" s="1">
        <v>3.65</v>
      </c>
      <c r="T10754" s="1">
        <v>0.01</v>
      </c>
      <c r="U10754" s="1">
        <v>554.79999999999995</v>
      </c>
      <c r="V10754" s="1">
        <f t="shared" si="669"/>
        <v>6.4360101026387298E-2</v>
      </c>
      <c r="W10754" s="1">
        <f t="shared" si="670"/>
        <v>0.80020139854310524</v>
      </c>
      <c r="X10754" s="1">
        <f t="shared" si="671"/>
        <v>365</v>
      </c>
    </row>
    <row r="10755" spans="1:24" hidden="1" x14ac:dyDescent="0.3">
      <c r="A10755" s="18" t="str">
        <f t="shared" si="668"/>
        <v>OFF - Military - Pressure Washers_2009_175</v>
      </c>
      <c r="B10755" s="1" t="s">
        <v>40</v>
      </c>
      <c r="C10755" s="1">
        <v>2020</v>
      </c>
      <c r="D10755" s="1" t="s">
        <v>193</v>
      </c>
      <c r="E10755" s="1">
        <v>2009</v>
      </c>
      <c r="F10755" s="1">
        <v>175</v>
      </c>
      <c r="G10755" s="1" t="s">
        <v>5</v>
      </c>
      <c r="H10755" s="1">
        <v>8.9145069444444402E-8</v>
      </c>
      <c r="I10755" s="1">
        <v>1.0609000000000001E-7</v>
      </c>
      <c r="J10755" s="1">
        <v>1.2836890000000001E-7</v>
      </c>
      <c r="K10755" s="1">
        <v>1.6610240000000001E-6</v>
      </c>
      <c r="L10755" s="1">
        <v>1.3659919999999999E-6</v>
      </c>
      <c r="M10755" s="1">
        <v>3.1922450000000001E-4</v>
      </c>
      <c r="N10755" s="1">
        <v>7.9089939999999996E-8</v>
      </c>
      <c r="O10755" s="1">
        <v>7.2762744799999999E-8</v>
      </c>
      <c r="P10755" s="1">
        <v>3.5918240000000001E-9</v>
      </c>
      <c r="Q10755" s="1">
        <v>2.7546759660000398E-9</v>
      </c>
      <c r="R10755" s="1">
        <v>10.95</v>
      </c>
      <c r="S10755" s="1">
        <v>3.65</v>
      </c>
      <c r="T10755" s="1">
        <v>0.01</v>
      </c>
      <c r="U10755" s="1">
        <v>554.79999999999995</v>
      </c>
      <c r="V10755" s="1">
        <f t="shared" si="669"/>
        <v>6.3317913859605265E-2</v>
      </c>
      <c r="W10755" s="1">
        <f t="shared" si="670"/>
        <v>0.81526782721189472</v>
      </c>
      <c r="X10755" s="1">
        <f t="shared" si="671"/>
        <v>365</v>
      </c>
    </row>
    <row r="10756" spans="1:24" hidden="1" x14ac:dyDescent="0.3">
      <c r="A10756" s="18" t="str">
        <f t="shared" si="668"/>
        <v>OFF - Military - Pressure Washers_2010_175</v>
      </c>
      <c r="B10756" s="1" t="s">
        <v>40</v>
      </c>
      <c r="C10756" s="1">
        <v>2020</v>
      </c>
      <c r="D10756" s="1" t="s">
        <v>193</v>
      </c>
      <c r="E10756" s="1">
        <v>2010</v>
      </c>
      <c r="F10756" s="1">
        <v>175</v>
      </c>
      <c r="G10756" s="1" t="s">
        <v>5</v>
      </c>
      <c r="H10756" s="1">
        <v>8.8564999999999999E-8</v>
      </c>
      <c r="I10756" s="1">
        <v>1.05399669421487E-7</v>
      </c>
      <c r="J10756" s="1">
        <v>1.2753359999999999E-7</v>
      </c>
      <c r="K10756" s="1">
        <v>1.7055870000000001E-6</v>
      </c>
      <c r="L10756" s="1">
        <v>1.4075869999999999E-6</v>
      </c>
      <c r="M10756" s="1">
        <v>3.3018069999999998E-4</v>
      </c>
      <c r="N10756" s="1">
        <v>8.0410000000000003E-8</v>
      </c>
      <c r="O10756" s="1">
        <v>7.3977199999999999E-8</v>
      </c>
      <c r="P10756" s="1">
        <v>3.7150989999999998E-9</v>
      </c>
      <c r="Q10756" s="1">
        <v>2.7546759660000398E-9</v>
      </c>
      <c r="R10756" s="1">
        <v>10.95</v>
      </c>
      <c r="S10756" s="1">
        <v>3.65</v>
      </c>
      <c r="T10756" s="1">
        <v>0.01</v>
      </c>
      <c r="U10756" s="1">
        <v>554.79999999999995</v>
      </c>
      <c r="V10756" s="1">
        <f t="shared" si="669"/>
        <v>6.2905902434353719E-2</v>
      </c>
      <c r="W10756" s="1">
        <f t="shared" si="670"/>
        <v>0.84009305698840786</v>
      </c>
      <c r="X10756" s="1">
        <f t="shared" si="671"/>
        <v>365</v>
      </c>
    </row>
    <row r="10757" spans="1:24" hidden="1" x14ac:dyDescent="0.3">
      <c r="A10757" s="18" t="str">
        <f t="shared" si="668"/>
        <v>OFF - Military - Pressure Washers_2011_175</v>
      </c>
      <c r="B10757" s="1" t="s">
        <v>40</v>
      </c>
      <c r="C10757" s="1">
        <v>2020</v>
      </c>
      <c r="D10757" s="1" t="s">
        <v>193</v>
      </c>
      <c r="E10757" s="1">
        <v>2011</v>
      </c>
      <c r="F10757" s="1">
        <v>175</v>
      </c>
      <c r="G10757" s="1" t="s">
        <v>5</v>
      </c>
      <c r="H10757" s="1">
        <v>8.6737986111111103E-8</v>
      </c>
      <c r="I10757" s="1">
        <v>1.0322537190082599E-7</v>
      </c>
      <c r="J10757" s="1">
        <v>1.2490269999999999E-7</v>
      </c>
      <c r="K10757" s="1">
        <v>1.729281E-6</v>
      </c>
      <c r="L10757" s="1">
        <v>1.432231E-6</v>
      </c>
      <c r="M10757" s="1">
        <v>3.372281E-4</v>
      </c>
      <c r="N10757" s="1">
        <v>8.5947780000000006E-8</v>
      </c>
      <c r="O10757" s="1">
        <v>7.9071957599999995E-8</v>
      </c>
      <c r="P10757" s="1">
        <v>3.7943950000000001E-9</v>
      </c>
      <c r="Q10757" s="1">
        <v>2.7546759660000398E-9</v>
      </c>
      <c r="R10757" s="1">
        <v>10.95</v>
      </c>
      <c r="S10757" s="1">
        <v>3.65</v>
      </c>
      <c r="T10757" s="1">
        <v>0.01</v>
      </c>
      <c r="U10757" s="1">
        <v>554.79999999999995</v>
      </c>
      <c r="V10757" s="1">
        <f t="shared" si="669"/>
        <v>6.1608211953456678E-2</v>
      </c>
      <c r="W10757" s="1">
        <f t="shared" si="670"/>
        <v>0.85480138641772385</v>
      </c>
      <c r="X10757" s="1">
        <f t="shared" si="671"/>
        <v>365</v>
      </c>
    </row>
    <row r="10758" spans="1:24" hidden="1" x14ac:dyDescent="0.3">
      <c r="A10758" s="18" t="str">
        <f t="shared" si="668"/>
        <v>OFF - Military - Pressure Washers_2012_175</v>
      </c>
      <c r="B10758" s="1" t="s">
        <v>40</v>
      </c>
      <c r="C10758" s="1">
        <v>2020</v>
      </c>
      <c r="D10758" s="1" t="s">
        <v>193</v>
      </c>
      <c r="E10758" s="1">
        <v>2012</v>
      </c>
      <c r="F10758" s="1">
        <v>175</v>
      </c>
      <c r="G10758" s="1" t="s">
        <v>5</v>
      </c>
      <c r="H10758" s="1">
        <v>7.5013472222222194E-8</v>
      </c>
      <c r="I10758" s="1">
        <v>8.9272231404958602E-8</v>
      </c>
      <c r="J10758" s="1">
        <v>1.080194E-7</v>
      </c>
      <c r="K10758" s="1">
        <v>1.748396E-6</v>
      </c>
      <c r="L10758" s="1">
        <v>1.345199E-6</v>
      </c>
      <c r="M10758" s="1">
        <v>3.4348039999999999E-4</v>
      </c>
      <c r="N10758" s="1">
        <v>5.8446679999999996E-9</v>
      </c>
      <c r="O10758" s="1">
        <v>5.3770945600000001E-9</v>
      </c>
      <c r="P10758" s="1">
        <v>3.864745E-9</v>
      </c>
      <c r="Q10758" s="1">
        <v>2.7546759660000398E-9</v>
      </c>
      <c r="R10758" s="1">
        <v>10.95</v>
      </c>
      <c r="S10758" s="1">
        <v>3.65</v>
      </c>
      <c r="T10758" s="1">
        <v>0.01</v>
      </c>
      <c r="U10758" s="1">
        <v>554.79999999999995</v>
      </c>
      <c r="V10758" s="1">
        <f t="shared" si="669"/>
        <v>5.328053028705737E-2</v>
      </c>
      <c r="W10758" s="1">
        <f t="shared" si="670"/>
        <v>0.80285789806793417</v>
      </c>
      <c r="X10758" s="1">
        <f t="shared" si="671"/>
        <v>365</v>
      </c>
    </row>
    <row r="10759" spans="1:24" hidden="1" x14ac:dyDescent="0.3">
      <c r="A10759" s="18" t="str">
        <f t="shared" si="668"/>
        <v>OFF - Military - Pressure Washers_2013_175</v>
      </c>
      <c r="B10759" s="1" t="s">
        <v>40</v>
      </c>
      <c r="C10759" s="1">
        <v>2020</v>
      </c>
      <c r="D10759" s="1" t="s">
        <v>193</v>
      </c>
      <c r="E10759" s="1">
        <v>2013</v>
      </c>
      <c r="F10759" s="1">
        <v>175</v>
      </c>
      <c r="G10759" s="1" t="s">
        <v>5</v>
      </c>
      <c r="H10759" s="1">
        <v>7.3198124999999995E-8</v>
      </c>
      <c r="I10759" s="1">
        <v>8.7111818181818105E-8</v>
      </c>
      <c r="J10759" s="1">
        <v>1.054053E-7</v>
      </c>
      <c r="K10759" s="1">
        <v>1.771045E-6</v>
      </c>
      <c r="L10759" s="1">
        <v>1.367738E-6</v>
      </c>
      <c r="M10759" s="1">
        <v>3.5052549999999998E-4</v>
      </c>
      <c r="N10759" s="1">
        <v>5.8857199999999998E-9</v>
      </c>
      <c r="O10759" s="1">
        <v>5.4148624E-9</v>
      </c>
      <c r="P10759" s="1">
        <v>3.9440139999999999E-9</v>
      </c>
      <c r="Q10759" s="1">
        <v>2.7546759660000398E-9</v>
      </c>
      <c r="R10759" s="1">
        <v>10.95</v>
      </c>
      <c r="S10759" s="1">
        <v>3.65</v>
      </c>
      <c r="T10759" s="1">
        <v>0.01</v>
      </c>
      <c r="U10759" s="1">
        <v>554.79999999999995</v>
      </c>
      <c r="V10759" s="1">
        <f t="shared" si="669"/>
        <v>5.1991126400131538E-2</v>
      </c>
      <c r="W10759" s="1">
        <f t="shared" si="670"/>
        <v>0.81630989599876325</v>
      </c>
      <c r="X10759" s="1">
        <f t="shared" si="671"/>
        <v>365</v>
      </c>
    </row>
    <row r="10760" spans="1:24" hidden="1" x14ac:dyDescent="0.3">
      <c r="A10760" s="18" t="str">
        <f t="shared" si="668"/>
        <v>OFF - Military - Pressure Washers_2014_175</v>
      </c>
      <c r="B10760" s="1" t="s">
        <v>40</v>
      </c>
      <c r="C10760" s="1">
        <v>2020</v>
      </c>
      <c r="D10760" s="1" t="s">
        <v>193</v>
      </c>
      <c r="E10760" s="1">
        <v>2014</v>
      </c>
      <c r="F10760" s="1">
        <v>175</v>
      </c>
      <c r="G10760" s="1" t="s">
        <v>5</v>
      </c>
      <c r="H10760" s="1">
        <v>7.1403472222222203E-8</v>
      </c>
      <c r="I10760" s="1">
        <v>8.4976033057851205E-8</v>
      </c>
      <c r="J10760" s="1">
        <v>1.02821E-7</v>
      </c>
      <c r="K10760" s="1">
        <v>1.7970750000000001E-6</v>
      </c>
      <c r="L10760" s="1">
        <v>1.393106E-6</v>
      </c>
      <c r="M10760" s="1">
        <v>3.5835050000000002E-4</v>
      </c>
      <c r="N10760" s="1">
        <v>5.9365249999999996E-9</v>
      </c>
      <c r="O10760" s="1">
        <v>5.4616029999999896E-9</v>
      </c>
      <c r="P10760" s="1">
        <v>4.0320579999999996E-9</v>
      </c>
      <c r="Q10760" s="1">
        <v>2.7546759660000398E-9</v>
      </c>
      <c r="R10760" s="1">
        <v>10.95</v>
      </c>
      <c r="S10760" s="1">
        <v>3.65</v>
      </c>
      <c r="T10760" s="1">
        <v>0.01</v>
      </c>
      <c r="U10760" s="1">
        <v>554.79999999999995</v>
      </c>
      <c r="V10760" s="1">
        <f t="shared" si="669"/>
        <v>5.0716421352511941E-2</v>
      </c>
      <c r="W10760" s="1">
        <f t="shared" si="670"/>
        <v>0.83145033184371064</v>
      </c>
      <c r="X10760" s="1">
        <f t="shared" si="671"/>
        <v>365</v>
      </c>
    </row>
    <row r="10761" spans="1:24" hidden="1" x14ac:dyDescent="0.3">
      <c r="A10761" s="18" t="str">
        <f t="shared" si="668"/>
        <v>OFF - Military - Pressure Washers_2015_175</v>
      </c>
      <c r="B10761" s="1" t="s">
        <v>40</v>
      </c>
      <c r="C10761" s="1">
        <v>2020</v>
      </c>
      <c r="D10761" s="1" t="s">
        <v>193</v>
      </c>
      <c r="E10761" s="1">
        <v>2015</v>
      </c>
      <c r="F10761" s="1">
        <v>175</v>
      </c>
      <c r="G10761" s="1" t="s">
        <v>5</v>
      </c>
      <c r="H10761" s="1">
        <v>3.8080354166666598E-8</v>
      </c>
      <c r="I10761" s="1">
        <v>4.5318768595041303E-8</v>
      </c>
      <c r="J10761" s="1">
        <v>5.4835710000000002E-8</v>
      </c>
      <c r="K10761" s="1">
        <v>1.8147209999999999E-6</v>
      </c>
      <c r="L10761" s="1">
        <v>1.683242E-7</v>
      </c>
      <c r="M10761" s="1">
        <v>3.6460980000000001E-4</v>
      </c>
      <c r="N10761" s="1">
        <v>5.9582230000000003E-9</v>
      </c>
      <c r="O10761" s="1">
        <v>5.4815651600000001E-9</v>
      </c>
      <c r="P10761" s="1">
        <v>4.1024860000000003E-9</v>
      </c>
      <c r="Q10761" s="1">
        <v>2.7546759660000398E-9</v>
      </c>
      <c r="R10761" s="1">
        <v>10.95</v>
      </c>
      <c r="S10761" s="1">
        <v>3.65</v>
      </c>
      <c r="T10761" s="1">
        <v>0.01</v>
      </c>
      <c r="U10761" s="1">
        <v>554.79999999999995</v>
      </c>
      <c r="V10761" s="1">
        <f t="shared" si="669"/>
        <v>2.7047694279613628E-2</v>
      </c>
      <c r="W10761" s="1">
        <f t="shared" si="670"/>
        <v>0.10046128000836053</v>
      </c>
      <c r="X10761" s="1">
        <f t="shared" si="671"/>
        <v>365</v>
      </c>
    </row>
    <row r="10762" spans="1:24" hidden="1" x14ac:dyDescent="0.3">
      <c r="A10762" s="18" t="str">
        <f t="shared" ref="A10762:A10825" si="672">D10762&amp;"_"&amp;E10762&amp;"_"&amp;F10762</f>
        <v>OFF - Military - Pressure Washers_2016_175</v>
      </c>
      <c r="B10762" s="1" t="s">
        <v>40</v>
      </c>
      <c r="C10762" s="1">
        <v>2020</v>
      </c>
      <c r="D10762" s="1" t="s">
        <v>193</v>
      </c>
      <c r="E10762" s="1">
        <v>2016</v>
      </c>
      <c r="F10762" s="1">
        <v>175</v>
      </c>
      <c r="G10762" s="1" t="s">
        <v>5</v>
      </c>
      <c r="H10762" s="1">
        <v>3.6704118055555502E-8</v>
      </c>
      <c r="I10762" s="1">
        <v>4.3680933884297501E-8</v>
      </c>
      <c r="J10762" s="1">
        <v>5.2853930000000002E-8</v>
      </c>
      <c r="K10762" s="1">
        <v>1.8260899999999999E-6</v>
      </c>
      <c r="L10762" s="1">
        <v>1.699775E-7</v>
      </c>
      <c r="M10762" s="1">
        <v>3.6969370000000001E-4</v>
      </c>
      <c r="N10762" s="1">
        <v>5.9581630000000002E-9</v>
      </c>
      <c r="O10762" s="1">
        <v>5.4815099599999998E-9</v>
      </c>
      <c r="P10762" s="1">
        <v>4.1596880000000003E-9</v>
      </c>
      <c r="Q10762" s="1">
        <v>2.7546759660000398E-9</v>
      </c>
      <c r="R10762" s="1">
        <v>10.95</v>
      </c>
      <c r="S10762" s="1">
        <v>3.65</v>
      </c>
      <c r="T10762" s="1">
        <v>0.01</v>
      </c>
      <c r="U10762" s="1">
        <v>554.79999999999995</v>
      </c>
      <c r="V10762" s="1">
        <f t="shared" si="669"/>
        <v>2.6070182005778698E-2</v>
      </c>
      <c r="W10762" s="1">
        <f t="shared" si="670"/>
        <v>0.10144802246273028</v>
      </c>
      <c r="X10762" s="1">
        <f t="shared" si="671"/>
        <v>365</v>
      </c>
    </row>
    <row r="10763" spans="1:24" hidden="1" x14ac:dyDescent="0.3">
      <c r="A10763" s="18" t="str">
        <f t="shared" si="672"/>
        <v>OFF - Military - Pressure Washers_2017_175</v>
      </c>
      <c r="B10763" s="1" t="s">
        <v>40</v>
      </c>
      <c r="C10763" s="1">
        <v>2020</v>
      </c>
      <c r="D10763" s="1" t="s">
        <v>193</v>
      </c>
      <c r="E10763" s="1">
        <v>2017</v>
      </c>
      <c r="F10763" s="1">
        <v>175</v>
      </c>
      <c r="G10763" s="1" t="s">
        <v>5</v>
      </c>
      <c r="H10763" s="1">
        <v>3.5349645833333299E-8</v>
      </c>
      <c r="I10763" s="1">
        <v>4.2068999999999998E-8</v>
      </c>
      <c r="J10763" s="1">
        <v>5.090349E-8</v>
      </c>
      <c r="K10763" s="1">
        <v>1.8409410000000001E-6</v>
      </c>
      <c r="L10763" s="1">
        <v>1.7197260000000001E-7</v>
      </c>
      <c r="M10763" s="1">
        <v>3.7556599999999997E-4</v>
      </c>
      <c r="N10763" s="1">
        <v>5.9683469999999998E-9</v>
      </c>
      <c r="O10763" s="1">
        <v>5.4908792399999999E-9</v>
      </c>
      <c r="P10763" s="1">
        <v>4.2257620000000003E-9</v>
      </c>
      <c r="Q10763" s="1">
        <v>2.7546759660000398E-9</v>
      </c>
      <c r="R10763" s="1">
        <v>10.95</v>
      </c>
      <c r="S10763" s="1">
        <v>3.65</v>
      </c>
      <c r="T10763" s="1">
        <v>0.01</v>
      </c>
      <c r="U10763" s="1">
        <v>554.79999999999995</v>
      </c>
      <c r="V10763" s="1">
        <f t="shared" ref="V10763:V10826" si="673">IFERROR(CONVERT(I10763,"ton","g")*365/U10763,0)</f>
        <v>2.5108128175697367E-2</v>
      </c>
      <c r="W10763" s="1">
        <f t="shared" ref="W10763:W10826" si="674">IFERROR(CONVERT(L10763,"ton","g")*365/U10763,0)</f>
        <v>0.10263876211718685</v>
      </c>
      <c r="X10763" s="1">
        <f t="shared" ref="X10763:X10826" si="675">S10763/T10763</f>
        <v>365</v>
      </c>
    </row>
    <row r="10764" spans="1:24" hidden="1" x14ac:dyDescent="0.3">
      <c r="A10764" s="18" t="str">
        <f t="shared" si="672"/>
        <v>OFF - Military - Pressure Washers_2018_175</v>
      </c>
      <c r="B10764" s="1" t="s">
        <v>40</v>
      </c>
      <c r="C10764" s="1">
        <v>2020</v>
      </c>
      <c r="D10764" s="1" t="s">
        <v>193</v>
      </c>
      <c r="E10764" s="1">
        <v>2018</v>
      </c>
      <c r="F10764" s="1">
        <v>175</v>
      </c>
      <c r="G10764" s="1" t="s">
        <v>5</v>
      </c>
      <c r="H10764" s="1">
        <v>3.3829187500000003E-8</v>
      </c>
      <c r="I10764" s="1">
        <v>4.0259528925619797E-8</v>
      </c>
      <c r="J10764" s="1">
        <v>4.8714029999999998E-8</v>
      </c>
      <c r="K10764" s="1">
        <v>1.8495869999999999E-6</v>
      </c>
      <c r="L10764" s="1">
        <v>1.734055E-7</v>
      </c>
      <c r="M10764" s="1">
        <v>3.8025370000000001E-4</v>
      </c>
      <c r="N10764" s="1">
        <v>5.9573300000000001E-9</v>
      </c>
      <c r="O10764" s="1">
        <v>5.4807435999999997E-9</v>
      </c>
      <c r="P10764" s="1">
        <v>4.2785060000000003E-9</v>
      </c>
      <c r="Q10764" s="1">
        <v>2.7546759660000398E-9</v>
      </c>
      <c r="R10764" s="1">
        <v>10.95</v>
      </c>
      <c r="S10764" s="1">
        <v>3.65</v>
      </c>
      <c r="T10764" s="1">
        <v>0.01</v>
      </c>
      <c r="U10764" s="1">
        <v>554.79999999999995</v>
      </c>
      <c r="V10764" s="1">
        <f t="shared" si="673"/>
        <v>2.4028177816388739E-2</v>
      </c>
      <c r="W10764" s="1">
        <f t="shared" si="674"/>
        <v>0.10349396278425659</v>
      </c>
      <c r="X10764" s="1">
        <f t="shared" si="675"/>
        <v>365</v>
      </c>
    </row>
    <row r="10765" spans="1:24" hidden="1" x14ac:dyDescent="0.3">
      <c r="A10765" s="18" t="str">
        <f t="shared" si="672"/>
        <v>OFF - Military - Pressure Washers_2019_175</v>
      </c>
      <c r="B10765" s="1" t="s">
        <v>40</v>
      </c>
      <c r="C10765" s="1">
        <v>2020</v>
      </c>
      <c r="D10765" s="1" t="s">
        <v>193</v>
      </c>
      <c r="E10765" s="1">
        <v>2019</v>
      </c>
      <c r="F10765" s="1">
        <v>175</v>
      </c>
      <c r="G10765" s="1" t="s">
        <v>5</v>
      </c>
      <c r="H10765" s="1">
        <v>3.2294270833333299E-8</v>
      </c>
      <c r="I10765" s="1">
        <v>3.8432851239669401E-8</v>
      </c>
      <c r="J10765" s="1">
        <v>4.6503749999999997E-8</v>
      </c>
      <c r="K10765" s="1">
        <v>1.859832E-6</v>
      </c>
      <c r="L10765" s="1">
        <v>1.750046E-7</v>
      </c>
      <c r="M10765" s="1">
        <v>3.8534590000000003E-4</v>
      </c>
      <c r="N10765" s="1">
        <v>5.9504519999999997E-9</v>
      </c>
      <c r="O10765" s="1">
        <v>5.4744158400000003E-9</v>
      </c>
      <c r="P10765" s="1">
        <v>4.335803E-9</v>
      </c>
      <c r="Q10765" s="1">
        <v>2.7546759660000398E-9</v>
      </c>
      <c r="R10765" s="1">
        <v>10.95</v>
      </c>
      <c r="S10765" s="1">
        <v>3.65</v>
      </c>
      <c r="T10765" s="1">
        <v>0.01</v>
      </c>
      <c r="U10765" s="1">
        <v>554.79999999999995</v>
      </c>
      <c r="V10765" s="1">
        <f t="shared" si="673"/>
        <v>2.2937957999551426E-2</v>
      </c>
      <c r="W10765" s="1">
        <f t="shared" si="674"/>
        <v>0.10444835694066054</v>
      </c>
      <c r="X10765" s="1">
        <f t="shared" si="675"/>
        <v>365</v>
      </c>
    </row>
    <row r="10766" spans="1:24" hidden="1" x14ac:dyDescent="0.3">
      <c r="A10766" s="18" t="str">
        <f t="shared" si="672"/>
        <v>OFF - Military - Pressure Washers_2020_175</v>
      </c>
      <c r="B10766" s="1" t="s">
        <v>40</v>
      </c>
      <c r="C10766" s="1">
        <v>2020</v>
      </c>
      <c r="D10766" s="1" t="s">
        <v>193</v>
      </c>
      <c r="E10766" s="1">
        <v>2020</v>
      </c>
      <c r="F10766" s="1">
        <v>175</v>
      </c>
      <c r="G10766" s="1" t="s">
        <v>5</v>
      </c>
      <c r="H10766" s="1">
        <v>3.0614243055555501E-8</v>
      </c>
      <c r="I10766" s="1">
        <v>3.6433479338842901E-8</v>
      </c>
      <c r="J10766" s="1">
        <v>4.4084509999999997E-8</v>
      </c>
      <c r="K10766" s="1">
        <v>1.8640559999999999E-6</v>
      </c>
      <c r="L10766" s="1">
        <v>1.7605210000000001E-7</v>
      </c>
      <c r="M10766" s="1">
        <v>3.8926120000000003E-4</v>
      </c>
      <c r="N10766" s="1">
        <v>5.9233719999999998E-9</v>
      </c>
      <c r="O10766" s="1">
        <v>5.4495022400000003E-9</v>
      </c>
      <c r="P10766" s="1">
        <v>4.3798559999999998E-9</v>
      </c>
      <c r="Q10766" s="1">
        <v>3.6729012880000598E-9</v>
      </c>
      <c r="R10766" s="1">
        <v>14.6</v>
      </c>
      <c r="S10766" s="1">
        <v>3.65</v>
      </c>
      <c r="T10766" s="1">
        <v>0.01</v>
      </c>
      <c r="U10766" s="1">
        <v>554.79999999999995</v>
      </c>
      <c r="V10766" s="1">
        <f t="shared" si="673"/>
        <v>2.1744668737699719E-2</v>
      </c>
      <c r="W10766" s="1">
        <f t="shared" si="674"/>
        <v>0.105073538529575</v>
      </c>
      <c r="X10766" s="1">
        <f t="shared" si="675"/>
        <v>365</v>
      </c>
    </row>
    <row r="10767" spans="1:24" hidden="1" x14ac:dyDescent="0.3">
      <c r="A10767" s="18" t="str">
        <f t="shared" si="672"/>
        <v>OFF - Military - Pump (Military)_1989_50</v>
      </c>
      <c r="B10767" s="1" t="s">
        <v>40</v>
      </c>
      <c r="C10767" s="1">
        <v>2020</v>
      </c>
      <c r="D10767" s="1" t="s">
        <v>194</v>
      </c>
      <c r="E10767" s="1">
        <v>1989</v>
      </c>
      <c r="F10767" s="1">
        <v>50</v>
      </c>
      <c r="G10767" s="1" t="s">
        <v>5</v>
      </c>
      <c r="H10767" s="1">
        <v>5.7158937500000001E-8</v>
      </c>
      <c r="I10767" s="1">
        <v>6.8023859504132205E-8</v>
      </c>
      <c r="J10767" s="1">
        <v>8.2308870000000004E-8</v>
      </c>
      <c r="K10767" s="1">
        <v>1.6945449999999999E-7</v>
      </c>
      <c r="L10767" s="1">
        <v>1.2541610000000001E-7</v>
      </c>
      <c r="M10767" s="1">
        <v>9.7030660000000007E-6</v>
      </c>
      <c r="N10767" s="1">
        <v>1.6293859999999999E-8</v>
      </c>
      <c r="O10767" s="1">
        <v>1.49903512E-8</v>
      </c>
      <c r="P10767" s="1">
        <v>1.254364E-10</v>
      </c>
      <c r="Q10767" s="1">
        <v>0</v>
      </c>
      <c r="R10767" s="1">
        <v>0</v>
      </c>
      <c r="S10767" s="1">
        <v>0</v>
      </c>
      <c r="T10767" s="1">
        <v>0</v>
      </c>
      <c r="U10767" s="1">
        <v>0</v>
      </c>
      <c r="V10767" s="1">
        <f t="shared" si="673"/>
        <v>0</v>
      </c>
      <c r="W10767" s="1">
        <f t="shared" si="674"/>
        <v>0</v>
      </c>
      <c r="X10767" s="1" t="e">
        <f t="shared" si="675"/>
        <v>#DIV/0!</v>
      </c>
    </row>
    <row r="10768" spans="1:24" hidden="1" x14ac:dyDescent="0.3">
      <c r="A10768" s="18" t="str">
        <f t="shared" si="672"/>
        <v>OFF - Military - Pump (Military)_1989_100</v>
      </c>
      <c r="B10768" s="1" t="s">
        <v>40</v>
      </c>
      <c r="C10768" s="1">
        <v>2020</v>
      </c>
      <c r="D10768" s="1" t="s">
        <v>194</v>
      </c>
      <c r="E10768" s="1">
        <v>1989</v>
      </c>
      <c r="F10768" s="1">
        <v>100</v>
      </c>
      <c r="G10768" s="1" t="s">
        <v>5</v>
      </c>
      <c r="H10768" s="1">
        <v>4.0561604166666599E-8</v>
      </c>
      <c r="I10768" s="1">
        <v>4.82716611570247E-8</v>
      </c>
      <c r="J10768" s="1">
        <v>5.8408709999999997E-8</v>
      </c>
      <c r="K10768" s="1">
        <v>1.486402E-7</v>
      </c>
      <c r="L10768" s="1">
        <v>3.3765969999999999E-7</v>
      </c>
      <c r="M10768" s="1">
        <v>1.930318E-5</v>
      </c>
      <c r="N10768" s="1">
        <v>2.8660359999999999E-8</v>
      </c>
      <c r="O10768" s="1">
        <v>2.6367531200000001E-8</v>
      </c>
      <c r="P10768" s="1">
        <v>2.264362E-10</v>
      </c>
      <c r="Q10768" s="1">
        <v>0</v>
      </c>
      <c r="R10768" s="1">
        <v>0</v>
      </c>
      <c r="S10768" s="1">
        <v>0</v>
      </c>
      <c r="T10768" s="1">
        <v>0</v>
      </c>
      <c r="U10768" s="1">
        <v>0</v>
      </c>
      <c r="V10768" s="1">
        <f t="shared" si="673"/>
        <v>0</v>
      </c>
      <c r="W10768" s="1">
        <f t="shared" si="674"/>
        <v>0</v>
      </c>
      <c r="X10768" s="1" t="e">
        <f t="shared" si="675"/>
        <v>#DIV/0!</v>
      </c>
    </row>
    <row r="10769" spans="1:24" hidden="1" x14ac:dyDescent="0.3">
      <c r="A10769" s="18" t="str">
        <f t="shared" si="672"/>
        <v>OFF - Military - Pump (Military)_1990_50</v>
      </c>
      <c r="B10769" s="1" t="s">
        <v>40</v>
      </c>
      <c r="C10769" s="1">
        <v>2020</v>
      </c>
      <c r="D10769" s="1" t="s">
        <v>194</v>
      </c>
      <c r="E10769" s="1">
        <v>1990</v>
      </c>
      <c r="F10769" s="1">
        <v>50</v>
      </c>
      <c r="G10769" s="1" t="s">
        <v>5</v>
      </c>
      <c r="H10769" s="1">
        <v>1.6871437499999999E-7</v>
      </c>
      <c r="I10769" s="1">
        <v>2.0078404958677601E-7</v>
      </c>
      <c r="J10769" s="1">
        <v>2.4294869999999998E-7</v>
      </c>
      <c r="K10769" s="1">
        <v>5.0104360000000003E-7</v>
      </c>
      <c r="L10769" s="1">
        <v>3.7518390000000001E-7</v>
      </c>
      <c r="M10769" s="1">
        <v>2.914196E-5</v>
      </c>
      <c r="N10769" s="1">
        <v>4.8284189999999998E-8</v>
      </c>
      <c r="O10769" s="1">
        <v>4.4421454799999997E-8</v>
      </c>
      <c r="P10769" s="1">
        <v>3.7673269999999998E-10</v>
      </c>
      <c r="Q10769" s="1">
        <v>0</v>
      </c>
      <c r="R10769" s="1">
        <v>0</v>
      </c>
      <c r="S10769" s="1">
        <v>0</v>
      </c>
      <c r="T10769" s="1">
        <v>0</v>
      </c>
      <c r="U10769" s="1">
        <v>0</v>
      </c>
      <c r="V10769" s="1">
        <f t="shared" si="673"/>
        <v>0</v>
      </c>
      <c r="W10769" s="1">
        <f t="shared" si="674"/>
        <v>0</v>
      </c>
      <c r="X10769" s="1" t="e">
        <f t="shared" si="675"/>
        <v>#DIV/0!</v>
      </c>
    </row>
    <row r="10770" spans="1:24" hidden="1" x14ac:dyDescent="0.3">
      <c r="A10770" s="18" t="str">
        <f t="shared" si="672"/>
        <v>OFF - Military - Pump (Military)_1990_100</v>
      </c>
      <c r="B10770" s="1" t="s">
        <v>40</v>
      </c>
      <c r="C10770" s="1">
        <v>2020</v>
      </c>
      <c r="D10770" s="1" t="s">
        <v>194</v>
      </c>
      <c r="E10770" s="1">
        <v>1990</v>
      </c>
      <c r="F10770" s="1">
        <v>100</v>
      </c>
      <c r="G10770" s="1" t="s">
        <v>5</v>
      </c>
      <c r="H10770" s="1">
        <v>1.20650972222222E-7</v>
      </c>
      <c r="I10770" s="1">
        <v>1.43584628099173E-7</v>
      </c>
      <c r="J10770" s="1">
        <v>1.7373740000000001E-7</v>
      </c>
      <c r="K10770" s="1">
        <v>4.435977E-7</v>
      </c>
      <c r="L10770" s="1">
        <v>1.00837E-6</v>
      </c>
      <c r="M10770" s="1">
        <v>5.7974689999999998E-5</v>
      </c>
      <c r="N10770" s="1">
        <v>8.4971659999999999E-8</v>
      </c>
      <c r="O10770" s="1">
        <v>7.8173927199999999E-8</v>
      </c>
      <c r="P10770" s="1">
        <v>6.800729E-10</v>
      </c>
      <c r="Q10770" s="1">
        <v>9.1822532200001496E-10</v>
      </c>
      <c r="R10770" s="1">
        <v>3.65</v>
      </c>
      <c r="S10770" s="1">
        <v>0</v>
      </c>
      <c r="T10770" s="1">
        <v>0</v>
      </c>
      <c r="U10770" s="1">
        <v>0</v>
      </c>
      <c r="V10770" s="1">
        <f t="shared" si="673"/>
        <v>0</v>
      </c>
      <c r="W10770" s="1">
        <f t="shared" si="674"/>
        <v>0</v>
      </c>
      <c r="X10770" s="1" t="e">
        <f t="shared" si="675"/>
        <v>#DIV/0!</v>
      </c>
    </row>
    <row r="10771" spans="1:24" hidden="1" x14ac:dyDescent="0.3">
      <c r="A10771" s="18" t="str">
        <f t="shared" si="672"/>
        <v>OFF - Military - Pump (Military)_1991_50</v>
      </c>
      <c r="B10771" s="1" t="s">
        <v>40</v>
      </c>
      <c r="C10771" s="1">
        <v>2020</v>
      </c>
      <c r="D10771" s="1" t="s">
        <v>194</v>
      </c>
      <c r="E10771" s="1">
        <v>1991</v>
      </c>
      <c r="F10771" s="1">
        <v>50</v>
      </c>
      <c r="G10771" s="1" t="s">
        <v>5</v>
      </c>
      <c r="H10771" s="1">
        <v>3.0872486111111101E-7</v>
      </c>
      <c r="I10771" s="1">
        <v>3.6740809917355299E-7</v>
      </c>
      <c r="J10771" s="1">
        <v>4.4456380000000003E-7</v>
      </c>
      <c r="K10771" s="1">
        <v>9.1849149999999995E-7</v>
      </c>
      <c r="L10771" s="1">
        <v>6.9600579999999995E-7</v>
      </c>
      <c r="M10771" s="1">
        <v>5.427667E-5</v>
      </c>
      <c r="N10771" s="1">
        <v>8.8713849999999995E-8</v>
      </c>
      <c r="O10771" s="1">
        <v>8.1616741999999999E-8</v>
      </c>
      <c r="P10771" s="1">
        <v>7.0166179999999999E-10</v>
      </c>
      <c r="Q10771" s="1">
        <v>9.1822532200001496E-10</v>
      </c>
      <c r="R10771" s="1">
        <v>3.65</v>
      </c>
      <c r="S10771" s="1">
        <v>0</v>
      </c>
      <c r="T10771" s="1">
        <v>0</v>
      </c>
      <c r="U10771" s="1">
        <v>0</v>
      </c>
      <c r="V10771" s="1">
        <f t="shared" si="673"/>
        <v>0</v>
      </c>
      <c r="W10771" s="1">
        <f t="shared" si="674"/>
        <v>0</v>
      </c>
      <c r="X10771" s="1" t="e">
        <f t="shared" si="675"/>
        <v>#DIV/0!</v>
      </c>
    </row>
    <row r="10772" spans="1:24" hidden="1" x14ac:dyDescent="0.3">
      <c r="A10772" s="18" t="str">
        <f t="shared" si="672"/>
        <v>OFF - Military - Pump (Military)_1991_100</v>
      </c>
      <c r="B10772" s="1" t="s">
        <v>40</v>
      </c>
      <c r="C10772" s="1">
        <v>2020</v>
      </c>
      <c r="D10772" s="1" t="s">
        <v>194</v>
      </c>
      <c r="E10772" s="1">
        <v>1991</v>
      </c>
      <c r="F10772" s="1">
        <v>100</v>
      </c>
      <c r="G10772" s="1" t="s">
        <v>5</v>
      </c>
      <c r="H10772" s="1">
        <v>2.22530763888888E-7</v>
      </c>
      <c r="I10772" s="1">
        <v>2.6483000000000002E-7</v>
      </c>
      <c r="J10772" s="1">
        <v>3.2044430000000001E-7</v>
      </c>
      <c r="K10772" s="1">
        <v>8.2093560000000002E-7</v>
      </c>
      <c r="L10772" s="1">
        <v>1.8673709999999999E-6</v>
      </c>
      <c r="M10772" s="1">
        <v>1.0797729999999999E-4</v>
      </c>
      <c r="N10772" s="1">
        <v>1.561987E-7</v>
      </c>
      <c r="O10772" s="1">
        <v>1.43702804E-7</v>
      </c>
      <c r="P10772" s="1">
        <v>1.2666290000000001E-9</v>
      </c>
      <c r="Q10772" s="1">
        <v>9.1822532200001496E-10</v>
      </c>
      <c r="R10772" s="1">
        <v>3.65</v>
      </c>
      <c r="S10772" s="1">
        <v>0</v>
      </c>
      <c r="T10772" s="1">
        <v>0</v>
      </c>
      <c r="U10772" s="1">
        <v>0</v>
      </c>
      <c r="V10772" s="1">
        <f t="shared" si="673"/>
        <v>0</v>
      </c>
      <c r="W10772" s="1">
        <f t="shared" si="674"/>
        <v>0</v>
      </c>
      <c r="X10772" s="1" t="e">
        <f t="shared" si="675"/>
        <v>#DIV/0!</v>
      </c>
    </row>
    <row r="10773" spans="1:24" hidden="1" x14ac:dyDescent="0.3">
      <c r="A10773" s="18" t="str">
        <f t="shared" si="672"/>
        <v>OFF - Military - Pump (Military)_1992_50</v>
      </c>
      <c r="B10773" s="1" t="s">
        <v>40</v>
      </c>
      <c r="C10773" s="1">
        <v>2020</v>
      </c>
      <c r="D10773" s="1" t="s">
        <v>194</v>
      </c>
      <c r="E10773" s="1">
        <v>1992</v>
      </c>
      <c r="F10773" s="1">
        <v>50</v>
      </c>
      <c r="G10773" s="1" t="s">
        <v>5</v>
      </c>
      <c r="H10773" s="1">
        <v>4.3365659722222198E-7</v>
      </c>
      <c r="I10773" s="1">
        <v>5.1608719008264398E-7</v>
      </c>
      <c r="J10773" s="1">
        <v>6.2446550000000001E-7</v>
      </c>
      <c r="K10773" s="1">
        <v>1.2925769999999999E-6</v>
      </c>
      <c r="L10773" s="1">
        <v>9.9144279999999998E-7</v>
      </c>
      <c r="M10773" s="1">
        <v>7.7624810000000003E-5</v>
      </c>
      <c r="N10773" s="1">
        <v>1.2513799999999999E-7</v>
      </c>
      <c r="O10773" s="1">
        <v>1.1512696E-7</v>
      </c>
      <c r="P10773" s="1">
        <v>1.003495E-9</v>
      </c>
      <c r="Q10773" s="1">
        <v>9.1822532200001496E-10</v>
      </c>
      <c r="R10773" s="1">
        <v>3.65</v>
      </c>
      <c r="S10773" s="1">
        <v>3.65</v>
      </c>
      <c r="T10773" s="1">
        <v>0.01</v>
      </c>
      <c r="U10773" s="1">
        <v>142.35</v>
      </c>
      <c r="V10773" s="1">
        <f t="shared" si="673"/>
        <v>1.2004780085960358</v>
      </c>
      <c r="W10773" s="1">
        <f t="shared" si="674"/>
        <v>2.3062096890842869</v>
      </c>
      <c r="X10773" s="1">
        <f t="shared" si="675"/>
        <v>365</v>
      </c>
    </row>
    <row r="10774" spans="1:24" hidden="1" x14ac:dyDescent="0.3">
      <c r="A10774" s="18" t="str">
        <f t="shared" si="672"/>
        <v>OFF - Military - Pump (Military)_1992_100</v>
      </c>
      <c r="B10774" s="1" t="s">
        <v>40</v>
      </c>
      <c r="C10774" s="1">
        <v>2020</v>
      </c>
      <c r="D10774" s="1" t="s">
        <v>194</v>
      </c>
      <c r="E10774" s="1">
        <v>1992</v>
      </c>
      <c r="F10774" s="1">
        <v>100</v>
      </c>
      <c r="G10774" s="1" t="s">
        <v>5</v>
      </c>
      <c r="H10774" s="1">
        <v>3.1513847222222202E-7</v>
      </c>
      <c r="I10774" s="1">
        <v>3.7504082644628099E-7</v>
      </c>
      <c r="J10774" s="1">
        <v>4.5379939999999999E-7</v>
      </c>
      <c r="K10774" s="1">
        <v>1.166554E-6</v>
      </c>
      <c r="L10774" s="1">
        <v>2.6553459999999998E-6</v>
      </c>
      <c r="M10774" s="1">
        <v>1.5442599999999999E-4</v>
      </c>
      <c r="N10774" s="1">
        <v>2.2044440000000001E-7</v>
      </c>
      <c r="O10774" s="1">
        <v>2.02808848E-7</v>
      </c>
      <c r="P10774" s="1">
        <v>1.8114970000000001E-9</v>
      </c>
      <c r="Q10774" s="1">
        <v>9.1822532200001496E-10</v>
      </c>
      <c r="R10774" s="1">
        <v>3.65</v>
      </c>
      <c r="S10774" s="1">
        <v>0</v>
      </c>
      <c r="T10774" s="1">
        <v>0</v>
      </c>
      <c r="U10774" s="1">
        <v>0</v>
      </c>
      <c r="V10774" s="1">
        <f t="shared" si="673"/>
        <v>0</v>
      </c>
      <c r="W10774" s="1">
        <f t="shared" si="674"/>
        <v>0</v>
      </c>
      <c r="X10774" s="1" t="e">
        <f t="shared" si="675"/>
        <v>#DIV/0!</v>
      </c>
    </row>
    <row r="10775" spans="1:24" hidden="1" x14ac:dyDescent="0.3">
      <c r="A10775" s="18" t="str">
        <f t="shared" si="672"/>
        <v>OFF - Military - Pump (Military)_1993_50</v>
      </c>
      <c r="B10775" s="1" t="s">
        <v>40</v>
      </c>
      <c r="C10775" s="1">
        <v>2020</v>
      </c>
      <c r="D10775" s="1" t="s">
        <v>194</v>
      </c>
      <c r="E10775" s="1">
        <v>1993</v>
      </c>
      <c r="F10775" s="1">
        <v>50</v>
      </c>
      <c r="G10775" s="1" t="s">
        <v>5</v>
      </c>
      <c r="H10775" s="1">
        <v>5.3222826388888802E-7</v>
      </c>
      <c r="I10775" s="1">
        <v>6.3339561983471003E-7</v>
      </c>
      <c r="J10775" s="1">
        <v>7.6640869999999999E-7</v>
      </c>
      <c r="K10775" s="1">
        <v>1.589438E-6</v>
      </c>
      <c r="L10775" s="1">
        <v>1.2343439999999999E-6</v>
      </c>
      <c r="M10775" s="1">
        <v>9.703062E-5</v>
      </c>
      <c r="N10775" s="1">
        <v>1.5424969999999999E-7</v>
      </c>
      <c r="O10775" s="1">
        <v>1.4190972400000001E-7</v>
      </c>
      <c r="P10775" s="1">
        <v>1.254364E-9</v>
      </c>
      <c r="Q10775" s="1">
        <v>9.1822532200001496E-10</v>
      </c>
      <c r="R10775" s="1">
        <v>3.65</v>
      </c>
      <c r="S10775" s="1">
        <v>3.65</v>
      </c>
      <c r="T10775" s="1">
        <v>0.01</v>
      </c>
      <c r="U10775" s="1">
        <v>142.35</v>
      </c>
      <c r="V10775" s="1">
        <f t="shared" si="673"/>
        <v>1.47335087358177</v>
      </c>
      <c r="W10775" s="1">
        <f t="shared" si="674"/>
        <v>2.8712257454116923</v>
      </c>
      <c r="X10775" s="1">
        <f t="shared" si="675"/>
        <v>365</v>
      </c>
    </row>
    <row r="10776" spans="1:24" hidden="1" x14ac:dyDescent="0.3">
      <c r="A10776" s="18" t="str">
        <f t="shared" si="672"/>
        <v>OFF - Military - Pump (Military)_1993_100</v>
      </c>
      <c r="B10776" s="1" t="s">
        <v>40</v>
      </c>
      <c r="C10776" s="1">
        <v>2020</v>
      </c>
      <c r="D10776" s="1" t="s">
        <v>194</v>
      </c>
      <c r="E10776" s="1">
        <v>1993</v>
      </c>
      <c r="F10776" s="1">
        <v>100</v>
      </c>
      <c r="G10776" s="1" t="s">
        <v>5</v>
      </c>
      <c r="H10776" s="1">
        <v>3.90022847222222E-7</v>
      </c>
      <c r="I10776" s="1">
        <v>4.64159421487603E-7</v>
      </c>
      <c r="J10776" s="1">
        <v>5.6163289999999997E-7</v>
      </c>
      <c r="K10776" s="1">
        <v>1.4487790000000001E-6</v>
      </c>
      <c r="L10776" s="1">
        <v>3.3000219999999999E-6</v>
      </c>
      <c r="M10776" s="1">
        <v>1.9303150000000001E-4</v>
      </c>
      <c r="N10776" s="1">
        <v>2.7187109999999998E-7</v>
      </c>
      <c r="O10776" s="1">
        <v>2.5012141200000001E-7</v>
      </c>
      <c r="P10776" s="1">
        <v>2.2643589999999999E-9</v>
      </c>
      <c r="Q10776" s="1">
        <v>1.8364506440000299E-9</v>
      </c>
      <c r="R10776" s="1">
        <v>7.3</v>
      </c>
      <c r="S10776" s="1">
        <v>3.65</v>
      </c>
      <c r="T10776" s="1">
        <v>0.01</v>
      </c>
      <c r="U10776" s="1">
        <v>365</v>
      </c>
      <c r="V10776" s="1">
        <f t="shared" si="673"/>
        <v>0.42107834410078154</v>
      </c>
      <c r="W10776" s="1">
        <f t="shared" si="674"/>
        <v>2.9937296000642797</v>
      </c>
      <c r="X10776" s="1">
        <f t="shared" si="675"/>
        <v>365</v>
      </c>
    </row>
    <row r="10777" spans="1:24" hidden="1" x14ac:dyDescent="0.3">
      <c r="A10777" s="18" t="str">
        <f t="shared" si="672"/>
        <v>OFF - Military - Pump (Military)_1994_50</v>
      </c>
      <c r="B10777" s="1" t="s">
        <v>40</v>
      </c>
      <c r="C10777" s="1">
        <v>2020</v>
      </c>
      <c r="D10777" s="1" t="s">
        <v>194</v>
      </c>
      <c r="E10777" s="1">
        <v>1994</v>
      </c>
      <c r="F10777" s="1">
        <v>50</v>
      </c>
      <c r="G10777" s="1" t="s">
        <v>5</v>
      </c>
      <c r="H10777" s="1">
        <v>7.10450694444444E-7</v>
      </c>
      <c r="I10777" s="1">
        <v>8.4549504132231404E-7</v>
      </c>
      <c r="J10777" s="1">
        <v>1.0230490000000001E-6</v>
      </c>
      <c r="K10777" s="1">
        <v>2.1259080000000001E-6</v>
      </c>
      <c r="L10777" s="1">
        <v>1.671977E-6</v>
      </c>
      <c r="M10777" s="1">
        <v>1.3196219999999999E-4</v>
      </c>
      <c r="N10777" s="1">
        <v>2.0682620000000001E-7</v>
      </c>
      <c r="O10777" s="1">
        <v>1.9028010399999999E-7</v>
      </c>
      <c r="P10777" s="1">
        <v>1.705942E-9</v>
      </c>
      <c r="Q10777" s="1">
        <v>9.1822532200001496E-10</v>
      </c>
      <c r="R10777" s="1">
        <v>3.65</v>
      </c>
      <c r="S10777" s="1">
        <v>3.65</v>
      </c>
      <c r="T10777" s="1">
        <v>0.01</v>
      </c>
      <c r="U10777" s="1">
        <v>142.35</v>
      </c>
      <c r="V10777" s="1">
        <f t="shared" si="673"/>
        <v>1.966718459572494</v>
      </c>
      <c r="W10777" s="1">
        <f t="shared" si="674"/>
        <v>3.8892103077717444</v>
      </c>
      <c r="X10777" s="1">
        <f t="shared" si="675"/>
        <v>365</v>
      </c>
    </row>
    <row r="10778" spans="1:24" hidden="1" x14ac:dyDescent="0.3">
      <c r="A10778" s="18" t="str">
        <f t="shared" si="672"/>
        <v>OFF - Military - Pump (Military)_1994_100</v>
      </c>
      <c r="B10778" s="1" t="s">
        <v>40</v>
      </c>
      <c r="C10778" s="1">
        <v>2020</v>
      </c>
      <c r="D10778" s="1" t="s">
        <v>194</v>
      </c>
      <c r="E10778" s="1">
        <v>1994</v>
      </c>
      <c r="F10778" s="1">
        <v>100</v>
      </c>
      <c r="G10778" s="1" t="s">
        <v>5</v>
      </c>
      <c r="H10778" s="1">
        <v>5.2513236111111096E-7</v>
      </c>
      <c r="I10778" s="1">
        <v>6.2495090909090904E-7</v>
      </c>
      <c r="J10778" s="1">
        <v>7.5619059999999995E-7</v>
      </c>
      <c r="K10778" s="1">
        <v>1.957559E-6</v>
      </c>
      <c r="L10778" s="1">
        <v>4.4620200000000004E-6</v>
      </c>
      <c r="M10778" s="1">
        <v>2.6252429999999998E-4</v>
      </c>
      <c r="N10778" s="1">
        <v>3.647376E-7</v>
      </c>
      <c r="O10778" s="1">
        <v>3.35558592E-7</v>
      </c>
      <c r="P10778" s="1">
        <v>3.0795449999999998E-9</v>
      </c>
      <c r="Q10778" s="1">
        <v>1.8364506440000299E-9</v>
      </c>
      <c r="R10778" s="1">
        <v>7.3</v>
      </c>
      <c r="S10778" s="1">
        <v>3.65</v>
      </c>
      <c r="T10778" s="1">
        <v>0.01</v>
      </c>
      <c r="U10778" s="1">
        <v>365</v>
      </c>
      <c r="V10778" s="1">
        <f t="shared" si="673"/>
        <v>0.56694592797639998</v>
      </c>
      <c r="W10778" s="1">
        <f t="shared" si="674"/>
        <v>4.0478764535748004</v>
      </c>
      <c r="X10778" s="1">
        <f t="shared" si="675"/>
        <v>365</v>
      </c>
    </row>
    <row r="10779" spans="1:24" hidden="1" x14ac:dyDescent="0.3">
      <c r="A10779" s="18" t="str">
        <f t="shared" si="672"/>
        <v>OFF - Military - Pump (Military)_1995_50</v>
      </c>
      <c r="B10779" s="1" t="s">
        <v>40</v>
      </c>
      <c r="C10779" s="1">
        <v>2020</v>
      </c>
      <c r="D10779" s="1" t="s">
        <v>194</v>
      </c>
      <c r="E10779" s="1">
        <v>1995</v>
      </c>
      <c r="F10779" s="1">
        <v>50</v>
      </c>
      <c r="G10779" s="1" t="s">
        <v>5</v>
      </c>
      <c r="H10779" s="1">
        <v>8.6107916666666599E-7</v>
      </c>
      <c r="I10779" s="1">
        <v>1.0247553719008201E-6</v>
      </c>
      <c r="J10779" s="1">
        <v>1.239954E-6</v>
      </c>
      <c r="K10779" s="1">
        <v>2.581963E-6</v>
      </c>
      <c r="L10779" s="1">
        <v>2.0570500000000001E-6</v>
      </c>
      <c r="M10779" s="1">
        <v>1.6301130000000001E-4</v>
      </c>
      <c r="N10779" s="1">
        <v>2.5184060000000002E-7</v>
      </c>
      <c r="O10779" s="1">
        <v>2.3169335199999999E-7</v>
      </c>
      <c r="P10779" s="1">
        <v>2.1073290000000001E-9</v>
      </c>
      <c r="Q10779" s="1">
        <v>1.8364506440000299E-9</v>
      </c>
      <c r="R10779" s="1">
        <v>7.3</v>
      </c>
      <c r="S10779" s="1">
        <v>3.65</v>
      </c>
      <c r="T10779" s="1">
        <v>0.01</v>
      </c>
      <c r="U10779" s="1">
        <v>142.35</v>
      </c>
      <c r="V10779" s="1">
        <f t="shared" si="673"/>
        <v>2.3836985528755097</v>
      </c>
      <c r="W10779" s="1">
        <f t="shared" si="674"/>
        <v>4.7849342805564108</v>
      </c>
      <c r="X10779" s="1">
        <f t="shared" si="675"/>
        <v>365</v>
      </c>
    </row>
    <row r="10780" spans="1:24" hidden="1" x14ac:dyDescent="0.3">
      <c r="A10780" s="18" t="str">
        <f t="shared" si="672"/>
        <v>OFF - Military - Pump (Military)_1995_100</v>
      </c>
      <c r="B10780" s="1" t="s">
        <v>40</v>
      </c>
      <c r="C10780" s="1">
        <v>2020</v>
      </c>
      <c r="D10780" s="1" t="s">
        <v>194</v>
      </c>
      <c r="E10780" s="1">
        <v>1995</v>
      </c>
      <c r="F10780" s="1">
        <v>100</v>
      </c>
      <c r="G10780" s="1" t="s">
        <v>5</v>
      </c>
      <c r="H10780" s="1">
        <v>6.4213972222222201E-7</v>
      </c>
      <c r="I10780" s="1">
        <v>7.6419933884297498E-7</v>
      </c>
      <c r="J10780" s="1">
        <v>9.246812E-7</v>
      </c>
      <c r="K10780" s="1">
        <v>2.402345E-6</v>
      </c>
      <c r="L10780" s="1">
        <v>5.4797110000000003E-6</v>
      </c>
      <c r="M10780" s="1">
        <v>3.2429259999999999E-4</v>
      </c>
      <c r="N10780" s="1">
        <v>4.4436780000000001E-7</v>
      </c>
      <c r="O10780" s="1">
        <v>4.0881837600000002E-7</v>
      </c>
      <c r="P10780" s="1">
        <v>3.8041190000000004E-9</v>
      </c>
      <c r="Q10780" s="1">
        <v>2.7546759660000398E-9</v>
      </c>
      <c r="R10780" s="1">
        <v>10.95</v>
      </c>
      <c r="S10780" s="1">
        <v>3.65</v>
      </c>
      <c r="T10780" s="1">
        <v>0.01</v>
      </c>
      <c r="U10780" s="1">
        <v>365</v>
      </c>
      <c r="V10780" s="1">
        <f t="shared" si="673"/>
        <v>0.69326997851643613</v>
      </c>
      <c r="W10780" s="1">
        <f t="shared" si="674"/>
        <v>4.9711101988101403</v>
      </c>
      <c r="X10780" s="1">
        <f t="shared" si="675"/>
        <v>365</v>
      </c>
    </row>
    <row r="10781" spans="1:24" hidden="1" x14ac:dyDescent="0.3">
      <c r="A10781" s="18" t="str">
        <f t="shared" si="672"/>
        <v>OFF - Military - Pump (Military)_1996_50</v>
      </c>
      <c r="B10781" s="1" t="s">
        <v>40</v>
      </c>
      <c r="C10781" s="1">
        <v>2020</v>
      </c>
      <c r="D10781" s="1" t="s">
        <v>194</v>
      </c>
      <c r="E10781" s="1">
        <v>1996</v>
      </c>
      <c r="F10781" s="1">
        <v>50</v>
      </c>
      <c r="G10781" s="1" t="s">
        <v>5</v>
      </c>
      <c r="H10781" s="1">
        <v>1.04563541666666E-6</v>
      </c>
      <c r="I10781" s="1">
        <v>1.24439256198347E-6</v>
      </c>
      <c r="J10781" s="1">
        <v>1.505715E-6</v>
      </c>
      <c r="K10781" s="1">
        <v>3.1420760000000001E-6</v>
      </c>
      <c r="L10781" s="1">
        <v>2.5365319999999998E-6</v>
      </c>
      <c r="M10781" s="1">
        <v>2.0182450000000001E-4</v>
      </c>
      <c r="N10781" s="1">
        <v>3.0728599999999999E-7</v>
      </c>
      <c r="O10781" s="1">
        <v>2.8270312E-7</v>
      </c>
      <c r="P10781" s="1">
        <v>2.6090860000000001E-9</v>
      </c>
      <c r="Q10781" s="1">
        <v>1.8364506440000299E-9</v>
      </c>
      <c r="R10781" s="1">
        <v>7.3</v>
      </c>
      <c r="S10781" s="1">
        <v>3.65</v>
      </c>
      <c r="T10781" s="1">
        <v>0.02</v>
      </c>
      <c r="U10781" s="1">
        <v>142.35</v>
      </c>
      <c r="V10781" s="1">
        <f t="shared" si="673"/>
        <v>2.8945998533356621</v>
      </c>
      <c r="W10781" s="1">
        <f t="shared" si="674"/>
        <v>5.9002644177478967</v>
      </c>
      <c r="X10781" s="1">
        <f t="shared" si="675"/>
        <v>182.5</v>
      </c>
    </row>
    <row r="10782" spans="1:24" hidden="1" x14ac:dyDescent="0.3">
      <c r="A10782" s="18" t="str">
        <f t="shared" si="672"/>
        <v>OFF - Military - Pump (Military)_1996_100</v>
      </c>
      <c r="B10782" s="1" t="s">
        <v>40</v>
      </c>
      <c r="C10782" s="1">
        <v>2020</v>
      </c>
      <c r="D10782" s="1" t="s">
        <v>194</v>
      </c>
      <c r="E10782" s="1">
        <v>1996</v>
      </c>
      <c r="F10782" s="1">
        <v>100</v>
      </c>
      <c r="G10782" s="1" t="s">
        <v>5</v>
      </c>
      <c r="H10782" s="1">
        <v>7.8692708333333301E-7</v>
      </c>
      <c r="I10782" s="1">
        <v>9.3650826446280902E-7</v>
      </c>
      <c r="J10782" s="1">
        <v>1.133175E-6</v>
      </c>
      <c r="K10782" s="1">
        <v>2.9547880000000002E-6</v>
      </c>
      <c r="L10782" s="1">
        <v>6.7446310000000004E-6</v>
      </c>
      <c r="M10782" s="1">
        <v>4.015078E-4</v>
      </c>
      <c r="N10782" s="1">
        <v>5.4251239999999998E-7</v>
      </c>
      <c r="O10782" s="1">
        <v>4.99111408E-7</v>
      </c>
      <c r="P10782" s="1">
        <v>4.709892E-9</v>
      </c>
      <c r="Q10782" s="1">
        <v>3.6729012880000598E-9</v>
      </c>
      <c r="R10782" s="1">
        <v>14.6</v>
      </c>
      <c r="S10782" s="1">
        <v>3.65</v>
      </c>
      <c r="T10782" s="1">
        <v>0.01</v>
      </c>
      <c r="U10782" s="1">
        <v>365</v>
      </c>
      <c r="V10782" s="1">
        <f t="shared" si="673"/>
        <v>0.84958600640454474</v>
      </c>
      <c r="W10782" s="1">
        <f t="shared" si="674"/>
        <v>6.1186263201309394</v>
      </c>
      <c r="X10782" s="1">
        <f t="shared" si="675"/>
        <v>365</v>
      </c>
    </row>
    <row r="10783" spans="1:24" hidden="1" x14ac:dyDescent="0.3">
      <c r="A10783" s="18" t="str">
        <f t="shared" si="672"/>
        <v>OFF - Military - Pump (Military)_1997_50</v>
      </c>
      <c r="B10783" s="1" t="s">
        <v>40</v>
      </c>
      <c r="C10783" s="1">
        <v>2020</v>
      </c>
      <c r="D10783" s="1" t="s">
        <v>194</v>
      </c>
      <c r="E10783" s="1">
        <v>1997</v>
      </c>
      <c r="F10783" s="1">
        <v>50</v>
      </c>
      <c r="G10783" s="1" t="s">
        <v>5</v>
      </c>
      <c r="H10783" s="1">
        <v>1.2026027777777699E-6</v>
      </c>
      <c r="I10783" s="1">
        <v>1.4311966942148701E-6</v>
      </c>
      <c r="J10783" s="1">
        <v>1.7317479999999999E-6</v>
      </c>
      <c r="K10783" s="1">
        <v>3.6217879999999999E-6</v>
      </c>
      <c r="L10783" s="1">
        <v>2.9634639999999999E-6</v>
      </c>
      <c r="M10783" s="1">
        <v>2.3675599999999999E-4</v>
      </c>
      <c r="N10783" s="1">
        <v>3.5517059999999998E-7</v>
      </c>
      <c r="O10783" s="1">
        <v>3.26756952E-7</v>
      </c>
      <c r="P10783" s="1">
        <v>3.0606640000000001E-9</v>
      </c>
      <c r="Q10783" s="1">
        <v>1.8364506440000299E-9</v>
      </c>
      <c r="R10783" s="1">
        <v>7.3</v>
      </c>
      <c r="S10783" s="1">
        <v>7.3</v>
      </c>
      <c r="T10783" s="1">
        <v>0.02</v>
      </c>
      <c r="U10783" s="1">
        <v>284.7</v>
      </c>
      <c r="V10783" s="1">
        <f t="shared" si="673"/>
        <v>1.6645638473463802</v>
      </c>
      <c r="W10783" s="1">
        <f t="shared" si="674"/>
        <v>3.4466786132555898</v>
      </c>
      <c r="X10783" s="1">
        <f t="shared" si="675"/>
        <v>365</v>
      </c>
    </row>
    <row r="10784" spans="1:24" hidden="1" x14ac:dyDescent="0.3">
      <c r="A10784" s="18" t="str">
        <f t="shared" si="672"/>
        <v>OFF - Military - Pump (Military)_1997_100</v>
      </c>
      <c r="B10784" s="1" t="s">
        <v>40</v>
      </c>
      <c r="C10784" s="1">
        <v>2020</v>
      </c>
      <c r="D10784" s="1" t="s">
        <v>194</v>
      </c>
      <c r="E10784" s="1">
        <v>1997</v>
      </c>
      <c r="F10784" s="1">
        <v>100</v>
      </c>
      <c r="G10784" s="1" t="s">
        <v>5</v>
      </c>
      <c r="H10784" s="1">
        <v>9.1361527777777696E-7</v>
      </c>
      <c r="I10784" s="1">
        <v>1.0872776859504099E-6</v>
      </c>
      <c r="J10784" s="1">
        <v>1.3156059999999999E-6</v>
      </c>
      <c r="K10784" s="1">
        <v>3.4432470000000002E-6</v>
      </c>
      <c r="L10784" s="1">
        <v>7.8652689999999993E-6</v>
      </c>
      <c r="M10784" s="1">
        <v>4.7099989999999998E-4</v>
      </c>
      <c r="N10784" s="1">
        <v>6.2742260000000005E-7</v>
      </c>
      <c r="O10784" s="1">
        <v>5.77228792E-7</v>
      </c>
      <c r="P10784" s="1">
        <v>5.5250699999999998E-9</v>
      </c>
      <c r="Q10784" s="1">
        <v>3.6729012880000598E-9</v>
      </c>
      <c r="R10784" s="1">
        <v>14.6</v>
      </c>
      <c r="S10784" s="1">
        <v>3.65</v>
      </c>
      <c r="T10784" s="1">
        <v>0.02</v>
      </c>
      <c r="U10784" s="1">
        <v>365</v>
      </c>
      <c r="V10784" s="1">
        <f t="shared" si="673"/>
        <v>0.98636172483672424</v>
      </c>
      <c r="W10784" s="1">
        <f t="shared" si="674"/>
        <v>7.1352520127950596</v>
      </c>
      <c r="X10784" s="1">
        <f t="shared" si="675"/>
        <v>182.5</v>
      </c>
    </row>
    <row r="10785" spans="1:24" hidden="1" x14ac:dyDescent="0.3">
      <c r="A10785" s="18" t="str">
        <f t="shared" si="672"/>
        <v>OFF - Military - Pump (Military)_1998_50</v>
      </c>
      <c r="B10785" s="1" t="s">
        <v>40</v>
      </c>
      <c r="C10785" s="1">
        <v>2020</v>
      </c>
      <c r="D10785" s="1" t="s">
        <v>194</v>
      </c>
      <c r="E10785" s="1">
        <v>1998</v>
      </c>
      <c r="F10785" s="1">
        <v>50</v>
      </c>
      <c r="G10785" s="1" t="s">
        <v>5</v>
      </c>
      <c r="H10785" s="1">
        <v>1.3331534722222199E-6</v>
      </c>
      <c r="I10785" s="1">
        <v>1.5865628099173501E-6</v>
      </c>
      <c r="J10785" s="1">
        <v>1.9197410000000001E-6</v>
      </c>
      <c r="K10785" s="1">
        <v>4.0242280000000003E-6</v>
      </c>
      <c r="L10785" s="1">
        <v>3.3384199999999998E-6</v>
      </c>
      <c r="M10785" s="1">
        <v>2.6780430000000001E-4</v>
      </c>
      <c r="N10785" s="1">
        <v>3.957525E-7</v>
      </c>
      <c r="O10785" s="1">
        <v>3.6409230000000001E-7</v>
      </c>
      <c r="P10785" s="1">
        <v>3.4620410000000001E-9</v>
      </c>
      <c r="Q10785" s="1">
        <v>2.7546759660000398E-9</v>
      </c>
      <c r="R10785" s="1">
        <v>10.95</v>
      </c>
      <c r="S10785" s="1">
        <v>7.3</v>
      </c>
      <c r="T10785" s="1">
        <v>0.02</v>
      </c>
      <c r="U10785" s="1">
        <v>284.7</v>
      </c>
      <c r="V10785" s="1">
        <f t="shared" si="673"/>
        <v>1.8452635515494114</v>
      </c>
      <c r="W10785" s="1">
        <f t="shared" si="674"/>
        <v>3.8827739483471793</v>
      </c>
      <c r="X10785" s="1">
        <f t="shared" si="675"/>
        <v>365</v>
      </c>
    </row>
    <row r="10786" spans="1:24" hidden="1" x14ac:dyDescent="0.3">
      <c r="A10786" s="18" t="str">
        <f t="shared" si="672"/>
        <v>OFF - Military - Pump (Military)_1998_100</v>
      </c>
      <c r="B10786" s="1" t="s">
        <v>40</v>
      </c>
      <c r="C10786" s="1">
        <v>2020</v>
      </c>
      <c r="D10786" s="1" t="s">
        <v>194</v>
      </c>
      <c r="E10786" s="1">
        <v>1998</v>
      </c>
      <c r="F10786" s="1">
        <v>100</v>
      </c>
      <c r="G10786" s="1" t="s">
        <v>5</v>
      </c>
      <c r="H10786" s="1">
        <v>1.0226680555555501E-6</v>
      </c>
      <c r="I10786" s="1">
        <v>1.2170595041322299E-6</v>
      </c>
      <c r="J10786" s="1">
        <v>1.472642E-6</v>
      </c>
      <c r="K10786" s="1">
        <v>3.8688369999999997E-6</v>
      </c>
      <c r="L10786" s="1">
        <v>7.1133649999999996E-6</v>
      </c>
      <c r="M10786" s="1">
        <v>5.3276699999999996E-4</v>
      </c>
      <c r="N10786" s="1">
        <v>7.772642E-7</v>
      </c>
      <c r="O10786" s="1">
        <v>7.1508306400000002E-7</v>
      </c>
      <c r="P10786" s="1">
        <v>6.2496310000000004E-9</v>
      </c>
      <c r="Q10786" s="1">
        <v>4.5911266100000704E-9</v>
      </c>
      <c r="R10786" s="1">
        <v>18.25</v>
      </c>
      <c r="S10786" s="1">
        <v>3.65</v>
      </c>
      <c r="T10786" s="1">
        <v>0.02</v>
      </c>
      <c r="U10786" s="1">
        <v>365</v>
      </c>
      <c r="V10786" s="1">
        <f t="shared" si="673"/>
        <v>1.1040978098207259</v>
      </c>
      <c r="W10786" s="1">
        <f t="shared" si="674"/>
        <v>6.4531361780500998</v>
      </c>
      <c r="X10786" s="1">
        <f t="shared" si="675"/>
        <v>182.5</v>
      </c>
    </row>
    <row r="10787" spans="1:24" hidden="1" x14ac:dyDescent="0.3">
      <c r="A10787" s="18" t="str">
        <f t="shared" si="672"/>
        <v>OFF - Military - Pump (Military)_1999_50</v>
      </c>
      <c r="B10787" s="1" t="s">
        <v>40</v>
      </c>
      <c r="C10787" s="1">
        <v>2020</v>
      </c>
      <c r="D10787" s="1" t="s">
        <v>194</v>
      </c>
      <c r="E10787" s="1">
        <v>1999</v>
      </c>
      <c r="F10787" s="1">
        <v>50</v>
      </c>
      <c r="G10787" s="1" t="s">
        <v>5</v>
      </c>
      <c r="H10787" s="1">
        <v>1.1884590277777701E-6</v>
      </c>
      <c r="I10787" s="1">
        <v>1.41436446280991E-6</v>
      </c>
      <c r="J10787" s="1">
        <v>1.7113809999999999E-6</v>
      </c>
      <c r="K10787" s="1">
        <v>3.6607360000000001E-6</v>
      </c>
      <c r="L10787" s="1">
        <v>3.1460649999999999E-6</v>
      </c>
      <c r="M10787" s="1">
        <v>3.0273520000000001E-4</v>
      </c>
      <c r="N10787" s="1">
        <v>3.864868E-7</v>
      </c>
      <c r="O10787" s="1">
        <v>3.5556785600000001E-7</v>
      </c>
      <c r="P10787" s="1">
        <v>3.9136109999999996E-9</v>
      </c>
      <c r="Q10787" s="1">
        <v>2.7546759660000398E-9</v>
      </c>
      <c r="R10787" s="1">
        <v>10.95</v>
      </c>
      <c r="S10787" s="1">
        <v>7.3</v>
      </c>
      <c r="T10787" s="1">
        <v>0.03</v>
      </c>
      <c r="U10787" s="1">
        <v>284.7</v>
      </c>
      <c r="V10787" s="1">
        <f t="shared" si="673"/>
        <v>1.6449869967428821</v>
      </c>
      <c r="W10787" s="1">
        <f t="shared" si="674"/>
        <v>3.6590540500616671</v>
      </c>
      <c r="X10787" s="1">
        <f t="shared" si="675"/>
        <v>243.33333333333334</v>
      </c>
    </row>
    <row r="10788" spans="1:24" hidden="1" x14ac:dyDescent="0.3">
      <c r="A10788" s="18" t="str">
        <f t="shared" si="672"/>
        <v>OFF - Military - Pump (Military)_1999_100</v>
      </c>
      <c r="B10788" s="1" t="s">
        <v>40</v>
      </c>
      <c r="C10788" s="1">
        <v>2020</v>
      </c>
      <c r="D10788" s="1" t="s">
        <v>194</v>
      </c>
      <c r="E10788" s="1">
        <v>1999</v>
      </c>
      <c r="F10788" s="1">
        <v>100</v>
      </c>
      <c r="G10788" s="1" t="s">
        <v>5</v>
      </c>
      <c r="H10788" s="1">
        <v>1.1438958333333299E-6</v>
      </c>
      <c r="I10788" s="1">
        <v>1.3613305785123901E-6</v>
      </c>
      <c r="J10788" s="1">
        <v>1.6472099999999999E-6</v>
      </c>
      <c r="K10788" s="1">
        <v>4.3441200000000002E-6</v>
      </c>
      <c r="L10788" s="1">
        <v>7.9929650000000005E-6</v>
      </c>
      <c r="M10788" s="1">
        <v>6.0225779999999998E-4</v>
      </c>
      <c r="N10788" s="1">
        <v>8.6587779999999998E-7</v>
      </c>
      <c r="O10788" s="1">
        <v>7.9660757599999998E-7</v>
      </c>
      <c r="P10788" s="1">
        <v>7.0647930000000001E-9</v>
      </c>
      <c r="Q10788" s="1">
        <v>5.5093519320000904E-9</v>
      </c>
      <c r="R10788" s="1">
        <v>21.9</v>
      </c>
      <c r="S10788" s="1">
        <v>7.3</v>
      </c>
      <c r="T10788" s="1">
        <v>0.02</v>
      </c>
      <c r="U10788" s="1">
        <v>730</v>
      </c>
      <c r="V10788" s="1">
        <f t="shared" si="673"/>
        <v>0.6174891634609061</v>
      </c>
      <c r="W10788" s="1">
        <f t="shared" si="674"/>
        <v>3.6255479376770507</v>
      </c>
      <c r="X10788" s="1">
        <f t="shared" si="675"/>
        <v>365</v>
      </c>
    </row>
    <row r="10789" spans="1:24" hidden="1" x14ac:dyDescent="0.3">
      <c r="A10789" s="18" t="str">
        <f t="shared" si="672"/>
        <v>OFF - Military - Pump (Military)_2000_50</v>
      </c>
      <c r="B10789" s="1" t="s">
        <v>40</v>
      </c>
      <c r="C10789" s="1">
        <v>2020</v>
      </c>
      <c r="D10789" s="1" t="s">
        <v>194</v>
      </c>
      <c r="E10789" s="1">
        <v>2000</v>
      </c>
      <c r="F10789" s="1">
        <v>50</v>
      </c>
      <c r="G10789" s="1" t="s">
        <v>5</v>
      </c>
      <c r="H10789" s="1">
        <v>1.3726499999999899E-6</v>
      </c>
      <c r="I10789" s="1">
        <v>1.63356694214876E-6</v>
      </c>
      <c r="J10789" s="1">
        <v>1.9766159999999999E-6</v>
      </c>
      <c r="K10789" s="1">
        <v>4.2386380000000002E-6</v>
      </c>
      <c r="L10789" s="1">
        <v>3.6923510000000001E-6</v>
      </c>
      <c r="M10789" s="1">
        <v>3.5707350000000002E-4</v>
      </c>
      <c r="N10789" s="1">
        <v>4.4884580000000001E-7</v>
      </c>
      <c r="O10789" s="1">
        <v>4.1293813600000001E-7</v>
      </c>
      <c r="P10789" s="1">
        <v>4.6160690000000003E-9</v>
      </c>
      <c r="Q10789" s="1">
        <v>2.7546759660000398E-9</v>
      </c>
      <c r="R10789" s="1">
        <v>10.95</v>
      </c>
      <c r="S10789" s="1">
        <v>7.3</v>
      </c>
      <c r="T10789" s="1">
        <v>0.03</v>
      </c>
      <c r="U10789" s="1">
        <v>284.7</v>
      </c>
      <c r="V10789" s="1">
        <f t="shared" si="673"/>
        <v>1.8999320534433564</v>
      </c>
      <c r="W10789" s="1">
        <f t="shared" si="674"/>
        <v>4.2944160024663338</v>
      </c>
      <c r="X10789" s="1">
        <f t="shared" si="675"/>
        <v>243.33333333333334</v>
      </c>
    </row>
    <row r="10790" spans="1:24" hidden="1" x14ac:dyDescent="0.3">
      <c r="A10790" s="18" t="str">
        <f t="shared" si="672"/>
        <v>OFF - Military - Pump (Military)_2000_100</v>
      </c>
      <c r="B10790" s="1" t="s">
        <v>40</v>
      </c>
      <c r="C10790" s="1">
        <v>2020</v>
      </c>
      <c r="D10790" s="1" t="s">
        <v>194</v>
      </c>
      <c r="E10790" s="1">
        <v>2000</v>
      </c>
      <c r="F10790" s="1">
        <v>100</v>
      </c>
      <c r="G10790" s="1" t="s">
        <v>5</v>
      </c>
      <c r="H10790" s="1">
        <v>1.3348722222222201E-6</v>
      </c>
      <c r="I10790" s="1">
        <v>1.5886082644628099E-6</v>
      </c>
      <c r="J10790" s="1">
        <v>1.922216E-6</v>
      </c>
      <c r="K10790" s="1">
        <v>5.0892490000000002E-6</v>
      </c>
      <c r="L10790" s="1">
        <v>9.3707710000000008E-6</v>
      </c>
      <c r="M10790" s="1">
        <v>7.1035909999999996E-4</v>
      </c>
      <c r="N10790" s="1">
        <v>1.006238E-6</v>
      </c>
      <c r="O10790" s="1">
        <v>9.2573895999999996E-7</v>
      </c>
      <c r="P10790" s="1">
        <v>8.3328769999999997E-9</v>
      </c>
      <c r="Q10790" s="1">
        <v>6.4275772540000997E-9</v>
      </c>
      <c r="R10790" s="1">
        <v>25.55</v>
      </c>
      <c r="S10790" s="1">
        <v>7.3</v>
      </c>
      <c r="T10790" s="1">
        <v>0.02</v>
      </c>
      <c r="U10790" s="1">
        <v>730</v>
      </c>
      <c r="V10790" s="1">
        <f t="shared" si="673"/>
        <v>0.72058058767927269</v>
      </c>
      <c r="W10790" s="1">
        <f t="shared" si="674"/>
        <v>4.2505102266172701</v>
      </c>
      <c r="X10790" s="1">
        <f t="shared" si="675"/>
        <v>365</v>
      </c>
    </row>
    <row r="10791" spans="1:24" hidden="1" x14ac:dyDescent="0.3">
      <c r="A10791" s="18" t="str">
        <f t="shared" si="672"/>
        <v>OFF - Military - Pump (Military)_2001_50</v>
      </c>
      <c r="B10791" s="1" t="s">
        <v>40</v>
      </c>
      <c r="C10791" s="1">
        <v>2020</v>
      </c>
      <c r="D10791" s="1" t="s">
        <v>194</v>
      </c>
      <c r="E10791" s="1">
        <v>2001</v>
      </c>
      <c r="F10791" s="1">
        <v>50</v>
      </c>
      <c r="G10791" s="1" t="s">
        <v>5</v>
      </c>
      <c r="H10791" s="1">
        <v>1.47496597222222E-6</v>
      </c>
      <c r="I10791" s="1">
        <v>1.7553314049586699E-6</v>
      </c>
      <c r="J10791" s="1">
        <v>2.123951E-6</v>
      </c>
      <c r="K10791" s="1">
        <v>4.5664110000000001E-6</v>
      </c>
      <c r="L10791" s="1">
        <v>4.033385E-6</v>
      </c>
      <c r="M10791" s="1">
        <v>3.9200779999999999E-4</v>
      </c>
      <c r="N10791" s="1">
        <v>4.8506049999999999E-7</v>
      </c>
      <c r="O10791" s="1">
        <v>4.4625566000000001E-7</v>
      </c>
      <c r="P10791" s="1">
        <v>5.0676810000000003E-9</v>
      </c>
      <c r="Q10791" s="1">
        <v>3.6729012880000598E-9</v>
      </c>
      <c r="R10791" s="1">
        <v>14.6</v>
      </c>
      <c r="S10791" s="1">
        <v>10.95</v>
      </c>
      <c r="T10791" s="1">
        <v>0.03</v>
      </c>
      <c r="U10791" s="1">
        <v>427.04999999999899</v>
      </c>
      <c r="V10791" s="1">
        <f t="shared" si="673"/>
        <v>1.3610340719839908</v>
      </c>
      <c r="W10791" s="1">
        <f t="shared" si="674"/>
        <v>3.1273720705512043</v>
      </c>
      <c r="X10791" s="1">
        <f t="shared" si="675"/>
        <v>365</v>
      </c>
    </row>
    <row r="10792" spans="1:24" hidden="1" x14ac:dyDescent="0.3">
      <c r="A10792" s="18" t="str">
        <f t="shared" si="672"/>
        <v>OFF - Military - Pump (Military)_2001_100</v>
      </c>
      <c r="B10792" s="1" t="s">
        <v>40</v>
      </c>
      <c r="C10792" s="1">
        <v>2020</v>
      </c>
      <c r="D10792" s="1" t="s">
        <v>194</v>
      </c>
      <c r="E10792" s="1">
        <v>2001</v>
      </c>
      <c r="F10792" s="1">
        <v>100</v>
      </c>
      <c r="G10792" s="1" t="s">
        <v>5</v>
      </c>
      <c r="H10792" s="1">
        <v>1.4497215277777699E-6</v>
      </c>
      <c r="I10792" s="1">
        <v>1.7252884297520601E-6</v>
      </c>
      <c r="J10792" s="1">
        <v>2.0875989999999999E-6</v>
      </c>
      <c r="K10792" s="1">
        <v>5.5491610000000001E-6</v>
      </c>
      <c r="L10792" s="1">
        <v>1.0225119999999999E-5</v>
      </c>
      <c r="M10792" s="1">
        <v>7.7985749999999996E-4</v>
      </c>
      <c r="N10792" s="1">
        <v>1.0881499999999999E-6</v>
      </c>
      <c r="O10792" s="1">
        <v>1.001098E-6</v>
      </c>
      <c r="P10792" s="1">
        <v>9.1481279999999997E-9</v>
      </c>
      <c r="Q10792" s="1">
        <v>6.4275772540000997E-9</v>
      </c>
      <c r="R10792" s="1">
        <v>25.55</v>
      </c>
      <c r="S10792" s="1">
        <v>7.3</v>
      </c>
      <c r="T10792" s="1">
        <v>0.03</v>
      </c>
      <c r="U10792" s="1">
        <v>730</v>
      </c>
      <c r="V10792" s="1">
        <f t="shared" si="673"/>
        <v>0.7825776677848153</v>
      </c>
      <c r="W10792" s="1">
        <f t="shared" si="674"/>
        <v>4.6380364143343993</v>
      </c>
      <c r="X10792" s="1">
        <f t="shared" si="675"/>
        <v>243.33333333333334</v>
      </c>
    </row>
    <row r="10793" spans="1:24" hidden="1" x14ac:dyDescent="0.3">
      <c r="A10793" s="18" t="str">
        <f t="shared" si="672"/>
        <v>OFF - Military - Pump (Military)_2002_50</v>
      </c>
      <c r="B10793" s="1" t="s">
        <v>40</v>
      </c>
      <c r="C10793" s="1">
        <v>2020</v>
      </c>
      <c r="D10793" s="1" t="s">
        <v>194</v>
      </c>
      <c r="E10793" s="1">
        <v>2002</v>
      </c>
      <c r="F10793" s="1">
        <v>50</v>
      </c>
      <c r="G10793" s="1" t="s">
        <v>5</v>
      </c>
      <c r="H10793" s="1">
        <v>1.61440069444444E-6</v>
      </c>
      <c r="I10793" s="1">
        <v>1.92127024793388E-6</v>
      </c>
      <c r="J10793" s="1">
        <v>2.3247369999999999E-6</v>
      </c>
      <c r="K10793" s="1">
        <v>5.0116109999999997E-6</v>
      </c>
      <c r="L10793" s="1">
        <v>4.4899E-6</v>
      </c>
      <c r="M10793" s="1">
        <v>4.3857390000000003E-4</v>
      </c>
      <c r="N10793" s="1">
        <v>5.3406770000000004E-7</v>
      </c>
      <c r="O10793" s="1">
        <v>4.9134228400000003E-7</v>
      </c>
      <c r="P10793" s="1">
        <v>5.6696650000000004E-9</v>
      </c>
      <c r="Q10793" s="1">
        <v>3.6729012880000598E-9</v>
      </c>
      <c r="R10793" s="1">
        <v>14.6</v>
      </c>
      <c r="S10793" s="1">
        <v>10.95</v>
      </c>
      <c r="T10793" s="1">
        <v>0.04</v>
      </c>
      <c r="U10793" s="1">
        <v>427.04999999999899</v>
      </c>
      <c r="V10793" s="1">
        <f t="shared" si="673"/>
        <v>1.4896983336253304</v>
      </c>
      <c r="W10793" s="1">
        <f t="shared" si="674"/>
        <v>3.4813408240393242</v>
      </c>
      <c r="X10793" s="1">
        <f t="shared" si="675"/>
        <v>273.75</v>
      </c>
    </row>
    <row r="10794" spans="1:24" hidden="1" x14ac:dyDescent="0.3">
      <c r="A10794" s="18" t="str">
        <f t="shared" si="672"/>
        <v>OFF - Military - Pump (Military)_2002_100</v>
      </c>
      <c r="B10794" s="1" t="s">
        <v>40</v>
      </c>
      <c r="C10794" s="1">
        <v>2020</v>
      </c>
      <c r="D10794" s="1" t="s">
        <v>194</v>
      </c>
      <c r="E10794" s="1">
        <v>2002</v>
      </c>
      <c r="F10794" s="1">
        <v>100</v>
      </c>
      <c r="G10794" s="1" t="s">
        <v>5</v>
      </c>
      <c r="H10794" s="1">
        <v>1.60431041666666E-6</v>
      </c>
      <c r="I10794" s="1">
        <v>1.9092619834710701E-6</v>
      </c>
      <c r="J10794" s="1">
        <v>2.3102069999999999E-6</v>
      </c>
      <c r="K10794" s="1">
        <v>6.1658189999999998E-6</v>
      </c>
      <c r="L10794" s="1">
        <v>1.136988E-5</v>
      </c>
      <c r="M10794" s="1">
        <v>8.7249470000000005E-4</v>
      </c>
      <c r="N10794" s="1">
        <v>1.198912E-6</v>
      </c>
      <c r="O10794" s="1">
        <v>1.10299904E-6</v>
      </c>
      <c r="P10794" s="1">
        <v>1.0234809999999999E-8</v>
      </c>
      <c r="Q10794" s="1">
        <v>7.3458025760001197E-9</v>
      </c>
      <c r="R10794" s="1">
        <v>29.2</v>
      </c>
      <c r="S10794" s="1">
        <v>7.3</v>
      </c>
      <c r="T10794" s="1">
        <v>0.03</v>
      </c>
      <c r="U10794" s="1">
        <v>730</v>
      </c>
      <c r="V10794" s="1">
        <f t="shared" si="673"/>
        <v>0.86602666803354345</v>
      </c>
      <c r="W10794" s="1">
        <f t="shared" si="674"/>
        <v>5.1572908158155997</v>
      </c>
      <c r="X10794" s="1">
        <f t="shared" si="675"/>
        <v>243.33333333333334</v>
      </c>
    </row>
    <row r="10795" spans="1:24" hidden="1" x14ac:dyDescent="0.3">
      <c r="A10795" s="18" t="str">
        <f t="shared" si="672"/>
        <v>OFF - Military - Pump (Military)_2003_50</v>
      </c>
      <c r="B10795" s="1" t="s">
        <v>40</v>
      </c>
      <c r="C10795" s="1">
        <v>2020</v>
      </c>
      <c r="D10795" s="1" t="s">
        <v>194</v>
      </c>
      <c r="E10795" s="1">
        <v>2003</v>
      </c>
      <c r="F10795" s="1">
        <v>50</v>
      </c>
      <c r="G10795" s="1" t="s">
        <v>5</v>
      </c>
      <c r="H10795" s="1">
        <v>1.8301243055555501E-6</v>
      </c>
      <c r="I10795" s="1">
        <v>2.1779991735537101E-6</v>
      </c>
      <c r="J10795" s="1">
        <v>2.6353789999999998E-6</v>
      </c>
      <c r="K10795" s="1">
        <v>5.6973079999999999E-6</v>
      </c>
      <c r="L10795" s="1">
        <v>5.1790010000000001E-6</v>
      </c>
      <c r="M10795" s="1">
        <v>5.0844539999999998E-4</v>
      </c>
      <c r="N10795" s="1">
        <v>6.0916819999999998E-7</v>
      </c>
      <c r="O10795" s="1">
        <v>5.60434744E-7</v>
      </c>
      <c r="P10795" s="1">
        <v>6.5729290000000001E-9</v>
      </c>
      <c r="Q10795" s="1">
        <v>4.5911266100000704E-9</v>
      </c>
      <c r="R10795" s="1">
        <v>18.25</v>
      </c>
      <c r="S10795" s="1">
        <v>10.95</v>
      </c>
      <c r="T10795" s="1">
        <v>0.04</v>
      </c>
      <c r="U10795" s="1">
        <v>427.04999999999899</v>
      </c>
      <c r="V10795" s="1">
        <f t="shared" si="673"/>
        <v>1.6887586444278138</v>
      </c>
      <c r="W10795" s="1">
        <f t="shared" si="674"/>
        <v>4.0156501501237196</v>
      </c>
      <c r="X10795" s="1">
        <f t="shared" si="675"/>
        <v>273.75</v>
      </c>
    </row>
    <row r="10796" spans="1:24" hidden="1" x14ac:dyDescent="0.3">
      <c r="A10796" s="18" t="str">
        <f t="shared" si="672"/>
        <v>OFF - Military - Pump (Military)_2003_100</v>
      </c>
      <c r="B10796" s="1" t="s">
        <v>40</v>
      </c>
      <c r="C10796" s="1">
        <v>2020</v>
      </c>
      <c r="D10796" s="1" t="s">
        <v>194</v>
      </c>
      <c r="E10796" s="1">
        <v>2003</v>
      </c>
      <c r="F10796" s="1">
        <v>100</v>
      </c>
      <c r="G10796" s="1" t="s">
        <v>5</v>
      </c>
      <c r="H10796" s="1">
        <v>1.8394750000000001E-6</v>
      </c>
      <c r="I10796" s="1">
        <v>2.1891272727272699E-6</v>
      </c>
      <c r="J10796" s="1">
        <v>2.6488439999999999E-6</v>
      </c>
      <c r="K10796" s="1">
        <v>7.0988419999999996E-6</v>
      </c>
      <c r="L10796" s="1">
        <v>1.3100279999999999E-5</v>
      </c>
      <c r="M10796" s="1">
        <v>1.011496E-3</v>
      </c>
      <c r="N10796" s="1">
        <v>1.368473E-6</v>
      </c>
      <c r="O10796" s="1">
        <v>1.25899516E-6</v>
      </c>
      <c r="P10796" s="1">
        <v>1.186537E-8</v>
      </c>
      <c r="Q10796" s="1">
        <v>8.2640278980001298E-9</v>
      </c>
      <c r="R10796" s="1">
        <v>32.85</v>
      </c>
      <c r="S10796" s="1">
        <v>10.95</v>
      </c>
      <c r="T10796" s="1">
        <v>0.03</v>
      </c>
      <c r="U10796" s="1">
        <v>1095</v>
      </c>
      <c r="V10796" s="1">
        <f t="shared" si="673"/>
        <v>0.66198095191199913</v>
      </c>
      <c r="W10796" s="1">
        <f t="shared" si="674"/>
        <v>3.9614580352424</v>
      </c>
      <c r="X10796" s="1">
        <f t="shared" si="675"/>
        <v>365</v>
      </c>
    </row>
    <row r="10797" spans="1:24" hidden="1" x14ac:dyDescent="0.3">
      <c r="A10797" s="18" t="str">
        <f t="shared" si="672"/>
        <v>OFF - Military - Pump (Military)_2004_50</v>
      </c>
      <c r="B10797" s="1" t="s">
        <v>40</v>
      </c>
      <c r="C10797" s="1">
        <v>2020</v>
      </c>
      <c r="D10797" s="1" t="s">
        <v>194</v>
      </c>
      <c r="E10797" s="1">
        <v>2004</v>
      </c>
      <c r="F10797" s="1">
        <v>50</v>
      </c>
      <c r="G10797" s="1" t="s">
        <v>5</v>
      </c>
      <c r="H10797" s="1">
        <v>1.25491111111111E-6</v>
      </c>
      <c r="I10797" s="1">
        <v>1.49344793388429E-6</v>
      </c>
      <c r="J10797" s="1">
        <v>1.8070720000000001E-6</v>
      </c>
      <c r="K10797" s="1">
        <v>6.5556030000000003E-6</v>
      </c>
      <c r="L10797" s="1">
        <v>6.9675029999999997E-6</v>
      </c>
      <c r="M10797" s="1">
        <v>7.490951E-4</v>
      </c>
      <c r="N10797" s="1">
        <v>6.3413810000000003E-7</v>
      </c>
      <c r="O10797" s="1">
        <v>5.8340705199999995E-7</v>
      </c>
      <c r="P10797" s="1">
        <v>9.6839279999999994E-9</v>
      </c>
      <c r="Q10797" s="1">
        <v>6.4275772540000997E-9</v>
      </c>
      <c r="R10797" s="1">
        <v>25.55</v>
      </c>
      <c r="S10797" s="1">
        <v>18.25</v>
      </c>
      <c r="T10797" s="1">
        <v>0.06</v>
      </c>
      <c r="U10797" s="1">
        <v>711.75</v>
      </c>
      <c r="V10797" s="1">
        <f t="shared" si="673"/>
        <v>0.69478624389967014</v>
      </c>
      <c r="W10797" s="1">
        <f t="shared" si="674"/>
        <v>3.2414422551303694</v>
      </c>
      <c r="X10797" s="1">
        <f t="shared" si="675"/>
        <v>304.16666666666669</v>
      </c>
    </row>
    <row r="10798" spans="1:24" hidden="1" x14ac:dyDescent="0.3">
      <c r="A10798" s="18" t="str">
        <f t="shared" si="672"/>
        <v>OFF - Military - Pump (Military)_2004_100</v>
      </c>
      <c r="B10798" s="1" t="s">
        <v>40</v>
      </c>
      <c r="C10798" s="1">
        <v>2020</v>
      </c>
      <c r="D10798" s="1" t="s">
        <v>194</v>
      </c>
      <c r="E10798" s="1">
        <v>2004</v>
      </c>
      <c r="F10798" s="1">
        <v>100</v>
      </c>
      <c r="G10798" s="1" t="s">
        <v>5</v>
      </c>
      <c r="H10798" s="1">
        <v>1.3795187499999999E-6</v>
      </c>
      <c r="I10798" s="1">
        <v>1.6417413223140401E-6</v>
      </c>
      <c r="J10798" s="1">
        <v>1.9865069999999999E-6</v>
      </c>
      <c r="K10798" s="1">
        <v>9.6134119999999996E-6</v>
      </c>
      <c r="L10798" s="1">
        <v>1.532645E-5</v>
      </c>
      <c r="M10798" s="1">
        <v>1.4902419999999999E-3</v>
      </c>
      <c r="N10798" s="1">
        <v>1.1230699999999999E-6</v>
      </c>
      <c r="O10798" s="1">
        <v>1.0332243999999999E-6</v>
      </c>
      <c r="P10798" s="1">
        <v>1.7481299999999999E-8</v>
      </c>
      <c r="Q10798" s="1">
        <v>1.2855154508000199E-8</v>
      </c>
      <c r="R10798" s="1">
        <v>51.1</v>
      </c>
      <c r="S10798" s="1">
        <v>14.6</v>
      </c>
      <c r="T10798" s="1">
        <v>0.05</v>
      </c>
      <c r="U10798" s="1">
        <v>1460</v>
      </c>
      <c r="V10798" s="1">
        <f t="shared" si="673"/>
        <v>0.37234066865767973</v>
      </c>
      <c r="W10798" s="1">
        <f t="shared" si="674"/>
        <v>3.47598038959325</v>
      </c>
      <c r="X10798" s="1">
        <f t="shared" si="675"/>
        <v>292</v>
      </c>
    </row>
    <row r="10799" spans="1:24" hidden="1" x14ac:dyDescent="0.3">
      <c r="A10799" s="18" t="str">
        <f t="shared" si="672"/>
        <v>OFF - Military - Pump (Military)_2005_50</v>
      </c>
      <c r="B10799" s="1" t="s">
        <v>40</v>
      </c>
      <c r="C10799" s="1">
        <v>2020</v>
      </c>
      <c r="D10799" s="1" t="s">
        <v>194</v>
      </c>
      <c r="E10799" s="1">
        <v>2005</v>
      </c>
      <c r="F10799" s="1">
        <v>50</v>
      </c>
      <c r="G10799" s="1" t="s">
        <v>5</v>
      </c>
      <c r="H10799" s="1">
        <v>1.30403472222222E-6</v>
      </c>
      <c r="I10799" s="1">
        <v>1.55190909090909E-6</v>
      </c>
      <c r="J10799" s="1">
        <v>1.8778099999999999E-6</v>
      </c>
      <c r="K10799" s="1">
        <v>9.9390850000000001E-6</v>
      </c>
      <c r="L10799" s="1">
        <v>1.1427770000000001E-5</v>
      </c>
      <c r="M10799" s="1">
        <v>1.265319E-3</v>
      </c>
      <c r="N10799" s="1">
        <v>9.2736300000000004E-7</v>
      </c>
      <c r="O10799" s="1">
        <v>8.5317396000000003E-7</v>
      </c>
      <c r="P10799" s="1">
        <v>1.635741E-8</v>
      </c>
      <c r="Q10799" s="1">
        <v>1.10187038640001E-8</v>
      </c>
      <c r="R10799" s="1">
        <v>43.8</v>
      </c>
      <c r="S10799" s="1">
        <v>32.85</v>
      </c>
      <c r="T10799" s="1">
        <v>0.1</v>
      </c>
      <c r="U10799" s="1">
        <v>1281.1499999999901</v>
      </c>
      <c r="V10799" s="1">
        <f t="shared" si="673"/>
        <v>0.40110206414245297</v>
      </c>
      <c r="W10799" s="1">
        <f t="shared" si="674"/>
        <v>2.9535893322592255</v>
      </c>
      <c r="X10799" s="1">
        <f t="shared" si="675"/>
        <v>328.5</v>
      </c>
    </row>
    <row r="10800" spans="1:24" hidden="1" x14ac:dyDescent="0.3">
      <c r="A10800" s="18" t="str">
        <f t="shared" si="672"/>
        <v>OFF - Military - Pump (Military)_2005_100</v>
      </c>
      <c r="B10800" s="1" t="s">
        <v>40</v>
      </c>
      <c r="C10800" s="1">
        <v>2020</v>
      </c>
      <c r="D10800" s="1" t="s">
        <v>194</v>
      </c>
      <c r="E10800" s="1">
        <v>2005</v>
      </c>
      <c r="F10800" s="1">
        <v>100</v>
      </c>
      <c r="G10800" s="1" t="s">
        <v>5</v>
      </c>
      <c r="H10800" s="1">
        <v>1.55446805555555E-6</v>
      </c>
      <c r="I10800" s="1">
        <v>1.84994545454545E-6</v>
      </c>
      <c r="J10800" s="1">
        <v>2.2384340000000001E-6</v>
      </c>
      <c r="K10800" s="1">
        <v>1.5679260000000001E-5</v>
      </c>
      <c r="L10800" s="1">
        <v>2.3612060000000001E-5</v>
      </c>
      <c r="M10800" s="1">
        <v>2.5172110000000001E-3</v>
      </c>
      <c r="N10800" s="1">
        <v>1.3881999999999999E-6</v>
      </c>
      <c r="O10800" s="1">
        <v>1.277144E-6</v>
      </c>
      <c r="P10800" s="1">
        <v>2.9528179999999999E-8</v>
      </c>
      <c r="Q10800" s="1">
        <v>2.1119182406000299E-8</v>
      </c>
      <c r="R10800" s="1">
        <v>83.95</v>
      </c>
      <c r="S10800" s="1">
        <v>25.55</v>
      </c>
      <c r="T10800" s="1">
        <v>0.08</v>
      </c>
      <c r="U10800" s="1">
        <v>2555</v>
      </c>
      <c r="V10800" s="1">
        <f t="shared" si="673"/>
        <v>0.2397488980279994</v>
      </c>
      <c r="W10800" s="1">
        <f t="shared" si="674"/>
        <v>3.0600715017092006</v>
      </c>
      <c r="X10800" s="1">
        <f t="shared" si="675"/>
        <v>319.375</v>
      </c>
    </row>
    <row r="10801" spans="1:24" hidden="1" x14ac:dyDescent="0.3">
      <c r="A10801" s="18" t="str">
        <f t="shared" si="672"/>
        <v>OFF - Military - Pump (Military)_2006_50</v>
      </c>
      <c r="B10801" s="1" t="s">
        <v>40</v>
      </c>
      <c r="C10801" s="1">
        <v>2020</v>
      </c>
      <c r="D10801" s="1" t="s">
        <v>194</v>
      </c>
      <c r="E10801" s="1">
        <v>2006</v>
      </c>
      <c r="F10801" s="1">
        <v>50</v>
      </c>
      <c r="G10801" s="1" t="s">
        <v>5</v>
      </c>
      <c r="H10801" s="1">
        <v>1.0036576388888801E-6</v>
      </c>
      <c r="I10801" s="1">
        <v>1.1944355371900799E-6</v>
      </c>
      <c r="J10801" s="1">
        <v>1.4452670000000001E-6</v>
      </c>
      <c r="K10801" s="1">
        <v>1.031359E-5</v>
      </c>
      <c r="L10801" s="1">
        <v>1.249415E-5</v>
      </c>
      <c r="M10801" s="1">
        <v>1.4072539999999999E-3</v>
      </c>
      <c r="N10801" s="1">
        <v>9.3582540000000003E-7</v>
      </c>
      <c r="O10801" s="1">
        <v>8.6095936799999999E-7</v>
      </c>
      <c r="P10801" s="1">
        <v>1.8192290000000001E-8</v>
      </c>
      <c r="Q10801" s="1">
        <v>1.1936929186000101E-8</v>
      </c>
      <c r="R10801" s="1">
        <v>47.45</v>
      </c>
      <c r="S10801" s="1">
        <v>36.5</v>
      </c>
      <c r="T10801" s="1">
        <v>0.12</v>
      </c>
      <c r="U10801" s="1">
        <v>1423.5</v>
      </c>
      <c r="V10801" s="1">
        <f t="shared" si="673"/>
        <v>0.27783940826988279</v>
      </c>
      <c r="W10801" s="1">
        <f t="shared" si="674"/>
        <v>2.9062826203258978</v>
      </c>
      <c r="X10801" s="1">
        <f t="shared" si="675"/>
        <v>304.16666666666669</v>
      </c>
    </row>
    <row r="10802" spans="1:24" hidden="1" x14ac:dyDescent="0.3">
      <c r="A10802" s="18" t="str">
        <f t="shared" si="672"/>
        <v>OFF - Military - Pump (Military)_2006_100</v>
      </c>
      <c r="B10802" s="1" t="s">
        <v>40</v>
      </c>
      <c r="C10802" s="1">
        <v>2020</v>
      </c>
      <c r="D10802" s="1" t="s">
        <v>194</v>
      </c>
      <c r="E10802" s="1">
        <v>2006</v>
      </c>
      <c r="F10802" s="1">
        <v>100</v>
      </c>
      <c r="G10802" s="1" t="s">
        <v>5</v>
      </c>
      <c r="H10802" s="1">
        <v>1.28358611111111E-6</v>
      </c>
      <c r="I10802" s="1">
        <v>1.527573553719E-6</v>
      </c>
      <c r="J10802" s="1">
        <v>1.848364E-6</v>
      </c>
      <c r="K10802" s="1">
        <v>1.7042050000000001E-5</v>
      </c>
      <c r="L10802" s="1">
        <v>2.4962679999999999E-5</v>
      </c>
      <c r="M10802" s="1">
        <v>2.7995770000000001E-3</v>
      </c>
      <c r="N10802" s="1">
        <v>1.2579620000000001E-6</v>
      </c>
      <c r="O10802" s="1">
        <v>1.1573250399999999E-6</v>
      </c>
      <c r="P10802" s="1">
        <v>3.2840480000000002E-8</v>
      </c>
      <c r="Q10802" s="1">
        <v>2.3873858372000301E-8</v>
      </c>
      <c r="R10802" s="1">
        <v>94.9</v>
      </c>
      <c r="S10802" s="1">
        <v>25.55</v>
      </c>
      <c r="T10802" s="1">
        <v>0.09</v>
      </c>
      <c r="U10802" s="1">
        <v>2555</v>
      </c>
      <c r="V10802" s="1">
        <f t="shared" si="673"/>
        <v>0.1979702024516353</v>
      </c>
      <c r="W10802" s="1">
        <f t="shared" si="674"/>
        <v>3.2351089093576002</v>
      </c>
      <c r="X10802" s="1">
        <f t="shared" si="675"/>
        <v>283.88888888888891</v>
      </c>
    </row>
    <row r="10803" spans="1:24" hidden="1" x14ac:dyDescent="0.3">
      <c r="A10803" s="18" t="str">
        <f t="shared" si="672"/>
        <v>OFF - Military - Pump (Military)_2007_50</v>
      </c>
      <c r="B10803" s="1" t="s">
        <v>40</v>
      </c>
      <c r="C10803" s="1">
        <v>2020</v>
      </c>
      <c r="D10803" s="1" t="s">
        <v>194</v>
      </c>
      <c r="E10803" s="1">
        <v>2007</v>
      </c>
      <c r="F10803" s="1">
        <v>50</v>
      </c>
      <c r="G10803" s="1" t="s">
        <v>5</v>
      </c>
      <c r="H10803" s="1">
        <v>1.03232638888888E-6</v>
      </c>
      <c r="I10803" s="1">
        <v>1.22855371900826E-6</v>
      </c>
      <c r="J10803" s="1">
        <v>1.48655E-6</v>
      </c>
      <c r="K10803" s="1">
        <v>1.0748770000000001E-5</v>
      </c>
      <c r="L10803" s="1">
        <v>1.3225450000000001E-5</v>
      </c>
      <c r="M10803" s="1">
        <v>1.4979220000000001E-3</v>
      </c>
      <c r="N10803" s="1">
        <v>9.7891339999999997E-7</v>
      </c>
      <c r="O10803" s="1">
        <v>9.0060032800000003E-7</v>
      </c>
      <c r="P10803" s="1">
        <v>1.9364399999999999E-8</v>
      </c>
      <c r="Q10803" s="1">
        <v>1.2855154508000199E-8</v>
      </c>
      <c r="R10803" s="1">
        <v>51.1</v>
      </c>
      <c r="S10803" s="1">
        <v>36.5</v>
      </c>
      <c r="T10803" s="1">
        <v>0.12</v>
      </c>
      <c r="U10803" s="1">
        <v>1423.5</v>
      </c>
      <c r="V10803" s="1">
        <f t="shared" si="673"/>
        <v>0.2857756887575747</v>
      </c>
      <c r="W10803" s="1">
        <f t="shared" si="674"/>
        <v>3.0763913896494874</v>
      </c>
      <c r="X10803" s="1">
        <f t="shared" si="675"/>
        <v>304.16666666666669</v>
      </c>
    </row>
    <row r="10804" spans="1:24" hidden="1" x14ac:dyDescent="0.3">
      <c r="A10804" s="18" t="str">
        <f t="shared" si="672"/>
        <v>OFF - Military - Pump (Military)_2007_100</v>
      </c>
      <c r="B10804" s="1" t="s">
        <v>40</v>
      </c>
      <c r="C10804" s="1">
        <v>2020</v>
      </c>
      <c r="D10804" s="1" t="s">
        <v>194</v>
      </c>
      <c r="E10804" s="1">
        <v>2007</v>
      </c>
      <c r="F10804" s="1">
        <v>100</v>
      </c>
      <c r="G10804" s="1" t="s">
        <v>5</v>
      </c>
      <c r="H10804" s="1">
        <v>1.33067847222222E-6</v>
      </c>
      <c r="I10804" s="1">
        <v>1.5836173553718999E-6</v>
      </c>
      <c r="J10804" s="1">
        <v>1.916177E-6</v>
      </c>
      <c r="K10804" s="1">
        <v>1.8010910000000001E-5</v>
      </c>
      <c r="L10804" s="1">
        <v>2.6459900000000001E-5</v>
      </c>
      <c r="M10804" s="1">
        <v>2.9799520000000001E-3</v>
      </c>
      <c r="N10804" s="1">
        <v>1.3168630000000001E-6</v>
      </c>
      <c r="O10804" s="1">
        <v>1.21151396E-6</v>
      </c>
      <c r="P10804" s="1">
        <v>3.4956360000000001E-8</v>
      </c>
      <c r="Q10804" s="1">
        <v>2.4792083694000399E-8</v>
      </c>
      <c r="R10804" s="1">
        <v>98.55</v>
      </c>
      <c r="S10804" s="1">
        <v>29.2</v>
      </c>
      <c r="T10804" s="1">
        <v>0.1</v>
      </c>
      <c r="U10804" s="1">
        <v>2920</v>
      </c>
      <c r="V10804" s="1">
        <f t="shared" si="673"/>
        <v>0.17957918734906808</v>
      </c>
      <c r="W10804" s="1">
        <f t="shared" si="674"/>
        <v>3.0005021877407505</v>
      </c>
      <c r="X10804" s="1">
        <f t="shared" si="675"/>
        <v>292</v>
      </c>
    </row>
    <row r="10805" spans="1:24" hidden="1" x14ac:dyDescent="0.3">
      <c r="A10805" s="18" t="str">
        <f t="shared" si="672"/>
        <v>OFF - Military - Pump (Military)_2008_50</v>
      </c>
      <c r="B10805" s="1" t="s">
        <v>40</v>
      </c>
      <c r="C10805" s="1">
        <v>2020</v>
      </c>
      <c r="D10805" s="1" t="s">
        <v>194</v>
      </c>
      <c r="E10805" s="1">
        <v>2008</v>
      </c>
      <c r="F10805" s="1">
        <v>50</v>
      </c>
      <c r="G10805" s="1" t="s">
        <v>5</v>
      </c>
      <c r="H10805" s="1">
        <v>5.8262381944444395E-7</v>
      </c>
      <c r="I10805" s="1">
        <v>6.9337049586776801E-7</v>
      </c>
      <c r="J10805" s="1">
        <v>8.3897829999999999E-7</v>
      </c>
      <c r="K10805" s="1">
        <v>1.0344160000000001E-5</v>
      </c>
      <c r="L10805" s="1">
        <v>1.3405989999999999E-5</v>
      </c>
      <c r="M10805" s="1">
        <v>1.5484629999999999E-3</v>
      </c>
      <c r="N10805" s="1">
        <v>4.5077899999999999E-7</v>
      </c>
      <c r="O10805" s="1">
        <v>4.1471668000000002E-7</v>
      </c>
      <c r="P10805" s="1">
        <v>2.0017760000000001E-8</v>
      </c>
      <c r="Q10805" s="1">
        <v>1.2855154508000199E-8</v>
      </c>
      <c r="R10805" s="1">
        <v>51.1</v>
      </c>
      <c r="S10805" s="1">
        <v>40.15</v>
      </c>
      <c r="T10805" s="1">
        <v>0.13</v>
      </c>
      <c r="U10805" s="1">
        <v>1565.85</v>
      </c>
      <c r="V10805" s="1">
        <f t="shared" si="673"/>
        <v>0.14662357412994689</v>
      </c>
      <c r="W10805" s="1">
        <f t="shared" si="674"/>
        <v>2.8348973316066663</v>
      </c>
      <c r="X10805" s="1">
        <f t="shared" si="675"/>
        <v>308.84615384615381</v>
      </c>
    </row>
    <row r="10806" spans="1:24" hidden="1" x14ac:dyDescent="0.3">
      <c r="A10806" s="18" t="str">
        <f t="shared" si="672"/>
        <v>OFF - Military - Pump (Military)_2008_100</v>
      </c>
      <c r="B10806" s="1" t="s">
        <v>40</v>
      </c>
      <c r="C10806" s="1">
        <v>2020</v>
      </c>
      <c r="D10806" s="1" t="s">
        <v>194</v>
      </c>
      <c r="E10806" s="1">
        <v>2008</v>
      </c>
      <c r="F10806" s="1">
        <v>100</v>
      </c>
      <c r="G10806" s="1" t="s">
        <v>5</v>
      </c>
      <c r="H10806" s="1">
        <v>8.9420138888888898E-7</v>
      </c>
      <c r="I10806" s="1">
        <v>1.0641735537189999E-6</v>
      </c>
      <c r="J10806" s="1">
        <v>1.2876500000000001E-6</v>
      </c>
      <c r="K10806" s="1">
        <v>1.824501E-5</v>
      </c>
      <c r="L10806" s="1">
        <v>1.5612330000000002E-5</v>
      </c>
      <c r="M10806" s="1">
        <v>3.0804959999999998E-3</v>
      </c>
      <c r="N10806" s="1">
        <v>1.0123930000000001E-6</v>
      </c>
      <c r="O10806" s="1">
        <v>9.3140156000000004E-7</v>
      </c>
      <c r="P10806" s="1">
        <v>3.6135800000000003E-8</v>
      </c>
      <c r="Q10806" s="1">
        <v>2.5710309016000399E-8</v>
      </c>
      <c r="R10806" s="1">
        <v>102.2</v>
      </c>
      <c r="S10806" s="1">
        <v>29.2</v>
      </c>
      <c r="T10806" s="1">
        <v>0.1</v>
      </c>
      <c r="U10806" s="1">
        <v>2920</v>
      </c>
      <c r="V10806" s="1">
        <f t="shared" si="673"/>
        <v>0.12067525108068086</v>
      </c>
      <c r="W10806" s="1">
        <f t="shared" si="674"/>
        <v>1.7704084414805252</v>
      </c>
      <c r="X10806" s="1">
        <f t="shared" si="675"/>
        <v>292</v>
      </c>
    </row>
    <row r="10807" spans="1:24" hidden="1" x14ac:dyDescent="0.3">
      <c r="A10807" s="18" t="str">
        <f t="shared" si="672"/>
        <v>OFF - Military - Pump (Military)_2009_50</v>
      </c>
      <c r="B10807" s="1" t="s">
        <v>40</v>
      </c>
      <c r="C10807" s="1">
        <v>2020</v>
      </c>
      <c r="D10807" s="1" t="s">
        <v>194</v>
      </c>
      <c r="E10807" s="1">
        <v>2009</v>
      </c>
      <c r="F10807" s="1">
        <v>50</v>
      </c>
      <c r="G10807" s="1" t="s">
        <v>5</v>
      </c>
      <c r="H10807" s="1">
        <v>5.6788604166666604E-7</v>
      </c>
      <c r="I10807" s="1">
        <v>6.7583132231404897E-7</v>
      </c>
      <c r="J10807" s="1">
        <v>8.1775590000000004E-7</v>
      </c>
      <c r="K10807" s="1">
        <v>1.034764E-5</v>
      </c>
      <c r="L10807" s="1">
        <v>1.363027E-5</v>
      </c>
      <c r="M10807" s="1">
        <v>1.5835210000000001E-3</v>
      </c>
      <c r="N10807" s="1">
        <v>4.5296009999999999E-7</v>
      </c>
      <c r="O10807" s="1">
        <v>4.1672329200000002E-7</v>
      </c>
      <c r="P10807" s="1">
        <v>2.0470979999999999E-8</v>
      </c>
      <c r="Q10807" s="1">
        <v>1.2855154508000199E-8</v>
      </c>
      <c r="R10807" s="1">
        <v>51.1</v>
      </c>
      <c r="S10807" s="1">
        <v>40.15</v>
      </c>
      <c r="T10807" s="1">
        <v>0.13</v>
      </c>
      <c r="U10807" s="1">
        <v>1565.85</v>
      </c>
      <c r="V10807" s="1">
        <f t="shared" si="673"/>
        <v>0.14291465324413211</v>
      </c>
      <c r="W10807" s="1">
        <f t="shared" si="674"/>
        <v>2.8823246960558979</v>
      </c>
      <c r="X10807" s="1">
        <f t="shared" si="675"/>
        <v>308.84615384615381</v>
      </c>
    </row>
    <row r="10808" spans="1:24" hidden="1" x14ac:dyDescent="0.3">
      <c r="A10808" s="18" t="str">
        <f t="shared" si="672"/>
        <v>OFF - Military - Pump (Military)_2009_100</v>
      </c>
      <c r="B10808" s="1" t="s">
        <v>40</v>
      </c>
      <c r="C10808" s="1">
        <v>2020</v>
      </c>
      <c r="D10808" s="1" t="s">
        <v>194</v>
      </c>
      <c r="E10808" s="1">
        <v>2009</v>
      </c>
      <c r="F10808" s="1">
        <v>100</v>
      </c>
      <c r="G10808" s="1" t="s">
        <v>5</v>
      </c>
      <c r="H10808" s="1">
        <v>8.7972083333333298E-7</v>
      </c>
      <c r="I10808" s="1">
        <v>1.04694049586776E-6</v>
      </c>
      <c r="J10808" s="1">
        <v>1.266798E-6</v>
      </c>
      <c r="K10808" s="1">
        <v>1.8523389999999999E-5</v>
      </c>
      <c r="L10808" s="1">
        <v>1.59059E-5</v>
      </c>
      <c r="M10808" s="1">
        <v>3.1502409999999998E-3</v>
      </c>
      <c r="N10808" s="1">
        <v>1.0239000000000001E-6</v>
      </c>
      <c r="O10808" s="1">
        <v>9.4198800000000003E-7</v>
      </c>
      <c r="P10808" s="1">
        <v>3.6953940000000002E-8</v>
      </c>
      <c r="Q10808" s="1">
        <v>2.6628534338000401E-8</v>
      </c>
      <c r="R10808" s="1">
        <v>105.85</v>
      </c>
      <c r="S10808" s="1">
        <v>29.2</v>
      </c>
      <c r="T10808" s="1">
        <v>0.1</v>
      </c>
      <c r="U10808" s="1">
        <v>2920</v>
      </c>
      <c r="V10808" s="1">
        <f t="shared" si="673"/>
        <v>0.11872105519240811</v>
      </c>
      <c r="W10808" s="1">
        <f t="shared" si="674"/>
        <v>1.8036987194957499</v>
      </c>
      <c r="X10808" s="1">
        <f t="shared" si="675"/>
        <v>292</v>
      </c>
    </row>
    <row r="10809" spans="1:24" hidden="1" x14ac:dyDescent="0.3">
      <c r="A10809" s="18" t="str">
        <f t="shared" si="672"/>
        <v>OFF - Military - Pump (Military)_2010_50</v>
      </c>
      <c r="B10809" s="1" t="s">
        <v>40</v>
      </c>
      <c r="C10809" s="1">
        <v>2020</v>
      </c>
      <c r="D10809" s="1" t="s">
        <v>194</v>
      </c>
      <c r="E10809" s="1">
        <v>2010</v>
      </c>
      <c r="F10809" s="1">
        <v>50</v>
      </c>
      <c r="G10809" s="1" t="s">
        <v>5</v>
      </c>
      <c r="H10809" s="1">
        <v>5.5848944444444397E-7</v>
      </c>
      <c r="I10809" s="1">
        <v>6.6464859504132202E-7</v>
      </c>
      <c r="J10809" s="1">
        <v>8.0422480000000003E-7</v>
      </c>
      <c r="K10809" s="1">
        <v>1.046415E-5</v>
      </c>
      <c r="L10809" s="1">
        <v>1.401611E-5</v>
      </c>
      <c r="M10809" s="1">
        <v>1.63787E-3</v>
      </c>
      <c r="N10809" s="1">
        <v>4.602061E-7</v>
      </c>
      <c r="O10809" s="1">
        <v>4.23389612E-7</v>
      </c>
      <c r="P10809" s="1">
        <v>2.117357E-8</v>
      </c>
      <c r="Q10809" s="1">
        <v>1.37733798300002E-8</v>
      </c>
      <c r="R10809" s="1">
        <v>54.75</v>
      </c>
      <c r="S10809" s="1">
        <v>40.15</v>
      </c>
      <c r="T10809" s="1">
        <v>0.14000000000000001</v>
      </c>
      <c r="U10809" s="1">
        <v>1565.85</v>
      </c>
      <c r="V10809" s="1">
        <f t="shared" si="673"/>
        <v>0.1405498981081415</v>
      </c>
      <c r="W10809" s="1">
        <f t="shared" si="674"/>
        <v>2.9639163417625647</v>
      </c>
      <c r="X10809" s="1">
        <f t="shared" si="675"/>
        <v>286.78571428571422</v>
      </c>
    </row>
    <row r="10810" spans="1:24" hidden="1" x14ac:dyDescent="0.3">
      <c r="A10810" s="18" t="str">
        <f t="shared" si="672"/>
        <v>OFF - Military - Pump (Military)_2010_100</v>
      </c>
      <c r="B10810" s="1" t="s">
        <v>40</v>
      </c>
      <c r="C10810" s="1">
        <v>2020</v>
      </c>
      <c r="D10810" s="1" t="s">
        <v>194</v>
      </c>
      <c r="E10810" s="1">
        <v>2010</v>
      </c>
      <c r="F10810" s="1">
        <v>100</v>
      </c>
      <c r="G10810" s="1" t="s">
        <v>5</v>
      </c>
      <c r="H10810" s="1">
        <v>8.7399652777777701E-7</v>
      </c>
      <c r="I10810" s="1">
        <v>1.04012809917355E-6</v>
      </c>
      <c r="J10810" s="1">
        <v>1.2585549999999999E-6</v>
      </c>
      <c r="K10810" s="1">
        <v>1.9019829999999999E-5</v>
      </c>
      <c r="L10810" s="1">
        <v>1.638985E-5</v>
      </c>
      <c r="M10810" s="1">
        <v>3.2583629999999998E-3</v>
      </c>
      <c r="N10810" s="1">
        <v>1.047236E-6</v>
      </c>
      <c r="O10810" s="1">
        <v>9.6345712000000006E-7</v>
      </c>
      <c r="P10810" s="1">
        <v>3.8222270000000003E-8</v>
      </c>
      <c r="Q10810" s="1">
        <v>2.7546759660000401E-8</v>
      </c>
      <c r="R10810" s="1">
        <v>109.5</v>
      </c>
      <c r="S10810" s="1">
        <v>32.85</v>
      </c>
      <c r="T10810" s="1">
        <v>0.11</v>
      </c>
      <c r="U10810" s="1">
        <v>3285</v>
      </c>
      <c r="V10810" s="1">
        <f t="shared" si="673"/>
        <v>0.1048431488017168</v>
      </c>
      <c r="W10810" s="1">
        <f t="shared" si="674"/>
        <v>1.6520690900987778</v>
      </c>
      <c r="X10810" s="1">
        <f t="shared" si="675"/>
        <v>298.63636363636363</v>
      </c>
    </row>
    <row r="10811" spans="1:24" hidden="1" x14ac:dyDescent="0.3">
      <c r="A10811" s="18" t="str">
        <f t="shared" si="672"/>
        <v>OFF - Military - Pump (Military)_2011_50</v>
      </c>
      <c r="B10811" s="1" t="s">
        <v>40</v>
      </c>
      <c r="C10811" s="1">
        <v>2020</v>
      </c>
      <c r="D10811" s="1" t="s">
        <v>194</v>
      </c>
      <c r="E10811" s="1">
        <v>2011</v>
      </c>
      <c r="F10811" s="1">
        <v>50</v>
      </c>
      <c r="G10811" s="1" t="s">
        <v>5</v>
      </c>
      <c r="H10811" s="1">
        <v>5.4090590277777699E-7</v>
      </c>
      <c r="I10811" s="1">
        <v>6.4372272727272697E-7</v>
      </c>
      <c r="J10811" s="1">
        <v>7.7890449999999999E-7</v>
      </c>
      <c r="K10811" s="1">
        <v>1.044378E-5</v>
      </c>
      <c r="L10811" s="1">
        <v>1.423156E-5</v>
      </c>
      <c r="M10811" s="1">
        <v>1.672829E-3</v>
      </c>
      <c r="N10811" s="1">
        <v>4.9155220000000002E-7</v>
      </c>
      <c r="O10811" s="1">
        <v>4.52228024E-7</v>
      </c>
      <c r="P10811" s="1">
        <v>2.1625500000000001E-8</v>
      </c>
      <c r="Q10811" s="1">
        <v>1.37733798300002E-8</v>
      </c>
      <c r="R10811" s="1">
        <v>54.75</v>
      </c>
      <c r="S10811" s="1">
        <v>40.15</v>
      </c>
      <c r="T10811" s="1">
        <v>0.14000000000000001</v>
      </c>
      <c r="U10811" s="1">
        <v>1565.85</v>
      </c>
      <c r="V10811" s="1">
        <f t="shared" si="673"/>
        <v>0.13612481001701626</v>
      </c>
      <c r="W10811" s="1">
        <f t="shared" si="674"/>
        <v>3.0094764704882051</v>
      </c>
      <c r="X10811" s="1">
        <f t="shared" si="675"/>
        <v>286.78571428571422</v>
      </c>
    </row>
    <row r="10812" spans="1:24" hidden="1" x14ac:dyDescent="0.3">
      <c r="A10812" s="18" t="str">
        <f t="shared" si="672"/>
        <v>OFF - Military - Pump (Military)_2011_100</v>
      </c>
      <c r="B10812" s="1" t="s">
        <v>40</v>
      </c>
      <c r="C10812" s="1">
        <v>2020</v>
      </c>
      <c r="D10812" s="1" t="s">
        <v>194</v>
      </c>
      <c r="E10812" s="1">
        <v>2011</v>
      </c>
      <c r="F10812" s="1">
        <v>100</v>
      </c>
      <c r="G10812" s="1" t="s">
        <v>5</v>
      </c>
      <c r="H10812" s="1">
        <v>8.55966666666666E-7</v>
      </c>
      <c r="I10812" s="1">
        <v>1.01867107438016E-6</v>
      </c>
      <c r="J10812" s="1">
        <v>1.2325920000000001E-6</v>
      </c>
      <c r="K10812" s="1">
        <v>1.9283489999999999E-5</v>
      </c>
      <c r="L10812" s="1">
        <v>1.6676390000000001E-5</v>
      </c>
      <c r="M10812" s="1">
        <v>3.327909E-3</v>
      </c>
      <c r="N10812" s="1">
        <v>1.1262689999999999E-6</v>
      </c>
      <c r="O10812" s="1">
        <v>1.0361674799999999E-6</v>
      </c>
      <c r="P10812" s="1">
        <v>3.9038080000000001E-8</v>
      </c>
      <c r="Q10812" s="1">
        <v>2.7546759660000401E-8</v>
      </c>
      <c r="R10812" s="1">
        <v>109.5</v>
      </c>
      <c r="S10812" s="1">
        <v>32.85</v>
      </c>
      <c r="T10812" s="1">
        <v>0.11</v>
      </c>
      <c r="U10812" s="1">
        <v>3285</v>
      </c>
      <c r="V10812" s="1">
        <f t="shared" si="673"/>
        <v>0.10268031708412068</v>
      </c>
      <c r="W10812" s="1">
        <f t="shared" si="674"/>
        <v>1.680951836254289</v>
      </c>
      <c r="X10812" s="1">
        <f t="shared" si="675"/>
        <v>298.63636363636363</v>
      </c>
    </row>
    <row r="10813" spans="1:24" hidden="1" x14ac:dyDescent="0.3">
      <c r="A10813" s="18" t="str">
        <f t="shared" si="672"/>
        <v>OFF - Military - Pump (Military)_2012_50</v>
      </c>
      <c r="B10813" s="1" t="s">
        <v>40</v>
      </c>
      <c r="C10813" s="1">
        <v>2020</v>
      </c>
      <c r="D10813" s="1" t="s">
        <v>194</v>
      </c>
      <c r="E10813" s="1">
        <v>2012</v>
      </c>
      <c r="F10813" s="1">
        <v>50</v>
      </c>
      <c r="G10813" s="1" t="s">
        <v>5</v>
      </c>
      <c r="H10813" s="1">
        <v>5.2088374999999999E-7</v>
      </c>
      <c r="I10813" s="1">
        <v>6.1989471074380098E-7</v>
      </c>
      <c r="J10813" s="1">
        <v>7.5007259999999995E-7</v>
      </c>
      <c r="K10813" s="1">
        <v>1.0389159999999999E-5</v>
      </c>
      <c r="L10813" s="1">
        <v>1.441015E-5</v>
      </c>
      <c r="M10813" s="1">
        <v>1.7038450000000001E-3</v>
      </c>
      <c r="N10813" s="1">
        <v>4.9146999999999999E-7</v>
      </c>
      <c r="O10813" s="1">
        <v>4.5215240000000001E-7</v>
      </c>
      <c r="P10813" s="1">
        <v>2.2026459999999999E-8</v>
      </c>
      <c r="Q10813" s="1">
        <v>1.46916051520002E-8</v>
      </c>
      <c r="R10813" s="1">
        <v>58.4</v>
      </c>
      <c r="S10813" s="1">
        <v>43.8</v>
      </c>
      <c r="T10813" s="1">
        <v>0.14000000000000001</v>
      </c>
      <c r="U10813" s="1">
        <v>1708.19999999999</v>
      </c>
      <c r="V10813" s="1">
        <f t="shared" si="673"/>
        <v>0.12016218418664393</v>
      </c>
      <c r="W10813" s="1">
        <f t="shared" si="674"/>
        <v>2.793305166904076</v>
      </c>
      <c r="X10813" s="1">
        <f t="shared" si="675"/>
        <v>312.85714285714283</v>
      </c>
    </row>
    <row r="10814" spans="1:24" hidden="1" x14ac:dyDescent="0.3">
      <c r="A10814" s="18" t="str">
        <f t="shared" si="672"/>
        <v>OFF - Military - Pump (Military)_2012_100</v>
      </c>
      <c r="B10814" s="1" t="s">
        <v>40</v>
      </c>
      <c r="C10814" s="1">
        <v>2020</v>
      </c>
      <c r="D10814" s="1" t="s">
        <v>194</v>
      </c>
      <c r="E10814" s="1">
        <v>2012</v>
      </c>
      <c r="F10814" s="1">
        <v>100</v>
      </c>
      <c r="G10814" s="1" t="s">
        <v>5</v>
      </c>
      <c r="H10814" s="1">
        <v>7.5909583333333297E-7</v>
      </c>
      <c r="I10814" s="1">
        <v>9.0338677685950402E-7</v>
      </c>
      <c r="J10814" s="1">
        <v>1.0930979999999999E-6</v>
      </c>
      <c r="K10814" s="1">
        <v>1.9496069999999999E-5</v>
      </c>
      <c r="L10814" s="1">
        <v>1.482144E-5</v>
      </c>
      <c r="M10814" s="1">
        <v>3.3896099999999999E-3</v>
      </c>
      <c r="N10814" s="1">
        <v>4.1472009999999999E-7</v>
      </c>
      <c r="O10814" s="1">
        <v>3.81542492E-7</v>
      </c>
      <c r="P10814" s="1">
        <v>3.9761859999999997E-8</v>
      </c>
      <c r="Q10814" s="1">
        <v>2.84649849820004E-8</v>
      </c>
      <c r="R10814" s="1">
        <v>113.15</v>
      </c>
      <c r="S10814" s="1">
        <v>32.85</v>
      </c>
      <c r="T10814" s="1">
        <v>0.11</v>
      </c>
      <c r="U10814" s="1">
        <v>3285</v>
      </c>
      <c r="V10814" s="1">
        <f t="shared" si="673"/>
        <v>9.1059855364969688E-2</v>
      </c>
      <c r="W10814" s="1">
        <f t="shared" si="674"/>
        <v>1.4939760214250666</v>
      </c>
      <c r="X10814" s="1">
        <f t="shared" si="675"/>
        <v>298.63636363636363</v>
      </c>
    </row>
    <row r="10815" spans="1:24" hidden="1" x14ac:dyDescent="0.3">
      <c r="A10815" s="18" t="str">
        <f t="shared" si="672"/>
        <v>OFF - Military - Pump (Military)_2013_50</v>
      </c>
      <c r="B10815" s="1" t="s">
        <v>40</v>
      </c>
      <c r="C10815" s="1">
        <v>2020</v>
      </c>
      <c r="D10815" s="1" t="s">
        <v>194</v>
      </c>
      <c r="E10815" s="1">
        <v>2013</v>
      </c>
      <c r="F10815" s="1">
        <v>50</v>
      </c>
      <c r="G10815" s="1" t="s">
        <v>5</v>
      </c>
      <c r="H10815" s="1">
        <v>5.0090000000000004E-7</v>
      </c>
      <c r="I10815" s="1">
        <v>5.9611239669421398E-7</v>
      </c>
      <c r="J10815" s="1">
        <v>7.2129599999999998E-7</v>
      </c>
      <c r="K10815" s="1">
        <v>1.0348910000000001E-5</v>
      </c>
      <c r="L10815" s="1">
        <v>8.8292309999999999E-6</v>
      </c>
      <c r="M10815" s="1">
        <v>1.7387909999999999E-3</v>
      </c>
      <c r="N10815" s="1">
        <v>3.3575719999999999E-8</v>
      </c>
      <c r="O10815" s="1">
        <v>3.0889662399999999E-8</v>
      </c>
      <c r="P10815" s="1">
        <v>2.2478229999999998E-8</v>
      </c>
      <c r="Q10815" s="1">
        <v>1.46916051520002E-8</v>
      </c>
      <c r="R10815" s="1">
        <v>58.4</v>
      </c>
      <c r="S10815" s="1">
        <v>43.8</v>
      </c>
      <c r="T10815" s="1">
        <v>0.14000000000000001</v>
      </c>
      <c r="U10815" s="1">
        <v>1708.19999999999</v>
      </c>
      <c r="V10815" s="1">
        <f t="shared" si="673"/>
        <v>0.11555215162517532</v>
      </c>
      <c r="W10815" s="1">
        <f t="shared" si="674"/>
        <v>1.7114836814390999</v>
      </c>
      <c r="X10815" s="1">
        <f t="shared" si="675"/>
        <v>312.85714285714283</v>
      </c>
    </row>
    <row r="10816" spans="1:24" hidden="1" x14ac:dyDescent="0.3">
      <c r="A10816" s="18" t="str">
        <f t="shared" si="672"/>
        <v>OFF - Military - Pump (Military)_2013_100</v>
      </c>
      <c r="B10816" s="1" t="s">
        <v>40</v>
      </c>
      <c r="C10816" s="1">
        <v>2020</v>
      </c>
      <c r="D10816" s="1" t="s">
        <v>194</v>
      </c>
      <c r="E10816" s="1">
        <v>2013</v>
      </c>
      <c r="F10816" s="1">
        <v>100</v>
      </c>
      <c r="G10816" s="1" t="s">
        <v>5</v>
      </c>
      <c r="H10816" s="1">
        <v>7.3943263888888801E-7</v>
      </c>
      <c r="I10816" s="1">
        <v>8.7998595041322302E-7</v>
      </c>
      <c r="J10816" s="1">
        <v>1.0647829999999999E-6</v>
      </c>
      <c r="K10816" s="1">
        <v>1.9748050000000001E-5</v>
      </c>
      <c r="L10816" s="1">
        <v>1.5066940000000001E-5</v>
      </c>
      <c r="M10816" s="1">
        <v>3.459134E-3</v>
      </c>
      <c r="N10816" s="1">
        <v>6.4803789999999995E-8</v>
      </c>
      <c r="O10816" s="1">
        <v>5.9619486800000002E-8</v>
      </c>
      <c r="P10816" s="1">
        <v>4.0577420000000002E-8</v>
      </c>
      <c r="Q10816" s="1">
        <v>2.84649849820004E-8</v>
      </c>
      <c r="R10816" s="1">
        <v>113.15</v>
      </c>
      <c r="S10816" s="1">
        <v>32.85</v>
      </c>
      <c r="T10816" s="1">
        <v>0.11</v>
      </c>
      <c r="U10816" s="1">
        <v>3285</v>
      </c>
      <c r="V10816" s="1">
        <f t="shared" si="673"/>
        <v>8.8701091736585844E-2</v>
      </c>
      <c r="W10816" s="1">
        <f t="shared" si="674"/>
        <v>1.5187220051661776</v>
      </c>
      <c r="X10816" s="1">
        <f t="shared" si="675"/>
        <v>298.63636363636363</v>
      </c>
    </row>
    <row r="10817" spans="1:24" hidden="1" x14ac:dyDescent="0.3">
      <c r="A10817" s="18" t="str">
        <f t="shared" si="672"/>
        <v>OFF - Military - Pump (Military)_2014_50</v>
      </c>
      <c r="B10817" s="1" t="s">
        <v>40</v>
      </c>
      <c r="C10817" s="1">
        <v>2020</v>
      </c>
      <c r="D10817" s="1" t="s">
        <v>194</v>
      </c>
      <c r="E10817" s="1">
        <v>2014</v>
      </c>
      <c r="F10817" s="1">
        <v>50</v>
      </c>
      <c r="G10817" s="1" t="s">
        <v>5</v>
      </c>
      <c r="H10817" s="1">
        <v>4.8073006944444404E-7</v>
      </c>
      <c r="I10817" s="1">
        <v>5.7210851239669397E-7</v>
      </c>
      <c r="J10817" s="1">
        <v>6.9225129999999997E-7</v>
      </c>
      <c r="K10817" s="1">
        <v>1.032095E-5</v>
      </c>
      <c r="L10817" s="1">
        <v>8.9729559999999999E-6</v>
      </c>
      <c r="M10817" s="1">
        <v>1.777608E-3</v>
      </c>
      <c r="N10817" s="1">
        <v>3.3365850000000001E-8</v>
      </c>
      <c r="O10817" s="1">
        <v>3.0696581999999999E-8</v>
      </c>
      <c r="P10817" s="1">
        <v>2.2980030000000001E-8</v>
      </c>
      <c r="Q10817" s="1">
        <v>1.46916051520002E-8</v>
      </c>
      <c r="R10817" s="1">
        <v>58.4</v>
      </c>
      <c r="S10817" s="1">
        <v>43.8</v>
      </c>
      <c r="T10817" s="1">
        <v>0.15</v>
      </c>
      <c r="U10817" s="1">
        <v>1708.19999999999</v>
      </c>
      <c r="V10817" s="1">
        <f t="shared" si="673"/>
        <v>0.11089916924580867</v>
      </c>
      <c r="W10817" s="1">
        <f t="shared" si="674"/>
        <v>1.7393437512588645</v>
      </c>
      <c r="X10817" s="1">
        <f t="shared" si="675"/>
        <v>292</v>
      </c>
    </row>
    <row r="10818" spans="1:24" hidden="1" x14ac:dyDescent="0.3">
      <c r="A10818" s="18" t="str">
        <f t="shared" si="672"/>
        <v>OFF - Military - Pump (Military)_2014_100</v>
      </c>
      <c r="B10818" s="1" t="s">
        <v>40</v>
      </c>
      <c r="C10818" s="1">
        <v>2020</v>
      </c>
      <c r="D10818" s="1" t="s">
        <v>194</v>
      </c>
      <c r="E10818" s="1">
        <v>2014</v>
      </c>
      <c r="F10818" s="1">
        <v>100</v>
      </c>
      <c r="G10818" s="1" t="s">
        <v>5</v>
      </c>
      <c r="H10818" s="1">
        <v>7.19920138888888E-7</v>
      </c>
      <c r="I10818" s="1">
        <v>8.5676446280991696E-7</v>
      </c>
      <c r="J10818" s="1">
        <v>1.036685E-6</v>
      </c>
      <c r="K10818" s="1">
        <v>2.0037680000000002E-5</v>
      </c>
      <c r="L10818" s="1">
        <v>1.5343470000000001E-5</v>
      </c>
      <c r="M10818" s="1">
        <v>3.5363539999999998E-3</v>
      </c>
      <c r="N10818" s="1">
        <v>6.4596289999999998E-8</v>
      </c>
      <c r="O10818" s="1">
        <v>5.9428586800000003E-8</v>
      </c>
      <c r="P10818" s="1">
        <v>4.1483250000000002E-8</v>
      </c>
      <c r="Q10818" s="1">
        <v>2.9383210304000399E-8</v>
      </c>
      <c r="R10818" s="1">
        <v>116.8</v>
      </c>
      <c r="S10818" s="1">
        <v>32.85</v>
      </c>
      <c r="T10818" s="1">
        <v>0.11</v>
      </c>
      <c r="U10818" s="1">
        <v>3285</v>
      </c>
      <c r="V10818" s="1">
        <f t="shared" si="673"/>
        <v>8.6360405159494905E-2</v>
      </c>
      <c r="W10818" s="1">
        <f t="shared" si="674"/>
        <v>1.5465957602942002</v>
      </c>
      <c r="X10818" s="1">
        <f t="shared" si="675"/>
        <v>298.63636363636363</v>
      </c>
    </row>
    <row r="10819" spans="1:24" hidden="1" x14ac:dyDescent="0.3">
      <c r="A10819" s="18" t="str">
        <f t="shared" si="672"/>
        <v>OFF - Military - Pump (Military)_2015_50</v>
      </c>
      <c r="B10819" s="1" t="s">
        <v>40</v>
      </c>
      <c r="C10819" s="1">
        <v>2020</v>
      </c>
      <c r="D10819" s="1" t="s">
        <v>194</v>
      </c>
      <c r="E10819" s="1">
        <v>2015</v>
      </c>
      <c r="F10819" s="1">
        <v>50</v>
      </c>
      <c r="G10819" s="1" t="s">
        <v>5</v>
      </c>
      <c r="H10819" s="1">
        <v>4.5722715277777701E-7</v>
      </c>
      <c r="I10819" s="1">
        <v>5.4413809917355296E-7</v>
      </c>
      <c r="J10819" s="1">
        <v>6.5840710000000005E-7</v>
      </c>
      <c r="K10819" s="1">
        <v>1.02377E-5</v>
      </c>
      <c r="L10819" s="1">
        <v>9.0753760000000006E-6</v>
      </c>
      <c r="M10819" s="1">
        <v>1.8086560000000001E-3</v>
      </c>
      <c r="N10819" s="1">
        <v>3.297248E-8</v>
      </c>
      <c r="O10819" s="1">
        <v>3.0334681599999998E-8</v>
      </c>
      <c r="P10819" s="1">
        <v>2.3381410000000001E-8</v>
      </c>
      <c r="Q10819" s="1">
        <v>1.46916051520002E-8</v>
      </c>
      <c r="R10819" s="1">
        <v>58.4</v>
      </c>
      <c r="S10819" s="1">
        <v>43.8</v>
      </c>
      <c r="T10819" s="1">
        <v>0.15</v>
      </c>
      <c r="U10819" s="1">
        <v>1708.19999999999</v>
      </c>
      <c r="V10819" s="1">
        <f t="shared" si="673"/>
        <v>0.10547730342368733</v>
      </c>
      <c r="W10819" s="1">
        <f t="shared" si="674"/>
        <v>1.7591971403765574</v>
      </c>
      <c r="X10819" s="1">
        <f t="shared" si="675"/>
        <v>292</v>
      </c>
    </row>
    <row r="10820" spans="1:24" hidden="1" x14ac:dyDescent="0.3">
      <c r="A10820" s="18" t="str">
        <f t="shared" si="672"/>
        <v>OFF - Military - Pump (Military)_2015_100</v>
      </c>
      <c r="B10820" s="1" t="s">
        <v>40</v>
      </c>
      <c r="C10820" s="1">
        <v>2020</v>
      </c>
      <c r="D10820" s="1" t="s">
        <v>194</v>
      </c>
      <c r="E10820" s="1">
        <v>2015</v>
      </c>
      <c r="F10820" s="1">
        <v>100</v>
      </c>
      <c r="G10820" s="1" t="s">
        <v>5</v>
      </c>
      <c r="H10820" s="1">
        <v>5.3581965277777704E-7</v>
      </c>
      <c r="I10820" s="1">
        <v>6.3766966942148702E-7</v>
      </c>
      <c r="J10820" s="1">
        <v>7.7158029999999995E-7</v>
      </c>
      <c r="K10820" s="1">
        <v>2.0233820000000001E-5</v>
      </c>
      <c r="L10820" s="1">
        <v>8.6061190000000008E-6</v>
      </c>
      <c r="M10820" s="1">
        <v>3.5981229999999999E-3</v>
      </c>
      <c r="N10820" s="1">
        <v>6.4041539999999998E-8</v>
      </c>
      <c r="O10820" s="1">
        <v>5.8918216800000002E-8</v>
      </c>
      <c r="P10820" s="1">
        <v>4.2207819999999999E-8</v>
      </c>
      <c r="Q10820" s="1">
        <v>3.0301435626000498E-8</v>
      </c>
      <c r="R10820" s="1">
        <v>120.45</v>
      </c>
      <c r="S10820" s="1">
        <v>36.5</v>
      </c>
      <c r="T10820" s="1">
        <v>0.12</v>
      </c>
      <c r="U10820" s="1">
        <v>3650</v>
      </c>
      <c r="V10820" s="1">
        <f t="shared" si="673"/>
        <v>5.7848419326001772E-2</v>
      </c>
      <c r="W10820" s="1">
        <f t="shared" si="674"/>
        <v>0.78073398274240602</v>
      </c>
      <c r="X10820" s="1">
        <f t="shared" si="675"/>
        <v>304.16666666666669</v>
      </c>
    </row>
    <row r="10821" spans="1:24" hidden="1" x14ac:dyDescent="0.3">
      <c r="A10821" s="18" t="str">
        <f t="shared" si="672"/>
        <v>OFF - Military - Pump (Military)_2016_50</v>
      </c>
      <c r="B10821" s="1" t="s">
        <v>40</v>
      </c>
      <c r="C10821" s="1">
        <v>2020</v>
      </c>
      <c r="D10821" s="1" t="s">
        <v>194</v>
      </c>
      <c r="E10821" s="1">
        <v>2016</v>
      </c>
      <c r="F10821" s="1">
        <v>50</v>
      </c>
      <c r="G10821" s="1" t="s">
        <v>5</v>
      </c>
      <c r="H10821" s="1">
        <v>4.3125812499999999E-7</v>
      </c>
      <c r="I10821" s="1">
        <v>5.1323280991735502E-7</v>
      </c>
      <c r="J10821" s="1">
        <v>6.2101170000000005E-7</v>
      </c>
      <c r="K10821" s="1">
        <v>1.0113260000000001E-5</v>
      </c>
      <c r="L10821" s="1">
        <v>9.1468530000000002E-6</v>
      </c>
      <c r="M10821" s="1">
        <v>1.833875E-3</v>
      </c>
      <c r="N10821" s="1">
        <v>3.2442460000000001E-8</v>
      </c>
      <c r="O10821" s="1">
        <v>2.9847063200000003E-8</v>
      </c>
      <c r="P10821" s="1">
        <v>2.370743E-8</v>
      </c>
      <c r="Q10821" s="1">
        <v>1.5609830474000201E-8</v>
      </c>
      <c r="R10821" s="1">
        <v>62.05</v>
      </c>
      <c r="S10821" s="1">
        <v>47.45</v>
      </c>
      <c r="T10821" s="1">
        <v>0.15</v>
      </c>
      <c r="U10821" s="1">
        <v>1850.55</v>
      </c>
      <c r="V10821" s="1">
        <f t="shared" si="673"/>
        <v>9.1833722529456638E-2</v>
      </c>
      <c r="W10821" s="1">
        <f t="shared" si="674"/>
        <v>1.6366637989394914</v>
      </c>
      <c r="X10821" s="1">
        <f t="shared" si="675"/>
        <v>316.33333333333337</v>
      </c>
    </row>
    <row r="10822" spans="1:24" hidden="1" x14ac:dyDescent="0.3">
      <c r="A10822" s="18" t="str">
        <f t="shared" si="672"/>
        <v>OFF - Military - Pump (Military)_2016_100</v>
      </c>
      <c r="B10822" s="1" t="s">
        <v>40</v>
      </c>
      <c r="C10822" s="1">
        <v>2020</v>
      </c>
      <c r="D10822" s="1" t="s">
        <v>194</v>
      </c>
      <c r="E10822" s="1">
        <v>2016</v>
      </c>
      <c r="F10822" s="1">
        <v>100</v>
      </c>
      <c r="G10822" s="1" t="s">
        <v>5</v>
      </c>
      <c r="H10822" s="1">
        <v>5.1530048611111095E-7</v>
      </c>
      <c r="I10822" s="1">
        <v>6.1325016528925601E-7</v>
      </c>
      <c r="J10822" s="1">
        <v>7.4203269999999998E-7</v>
      </c>
      <c r="K10822" s="1">
        <v>2.0359950000000001E-5</v>
      </c>
      <c r="L10822" s="1">
        <v>8.6917929999999995E-6</v>
      </c>
      <c r="M10822" s="1">
        <v>3.6482929999999999E-3</v>
      </c>
      <c r="N10822" s="1">
        <v>6.3228000000000002E-8</v>
      </c>
      <c r="O10822" s="1">
        <v>5.816976E-8</v>
      </c>
      <c r="P10822" s="1">
        <v>4.2796350000000001E-8</v>
      </c>
      <c r="Q10822" s="1">
        <v>3.0301435626000498E-8</v>
      </c>
      <c r="R10822" s="1">
        <v>120.45</v>
      </c>
      <c r="S10822" s="1">
        <v>36.5</v>
      </c>
      <c r="T10822" s="1">
        <v>0.12</v>
      </c>
      <c r="U10822" s="1">
        <v>3650</v>
      </c>
      <c r="V10822" s="1">
        <f t="shared" si="673"/>
        <v>5.5633119175289077E-2</v>
      </c>
      <c r="W10822" s="1">
        <f t="shared" si="674"/>
        <v>0.78850619728388194</v>
      </c>
      <c r="X10822" s="1">
        <f t="shared" si="675"/>
        <v>304.16666666666669</v>
      </c>
    </row>
    <row r="10823" spans="1:24" hidden="1" x14ac:dyDescent="0.3">
      <c r="A10823" s="18" t="str">
        <f t="shared" si="672"/>
        <v>OFF - Military - Pump (Military)_2017_50</v>
      </c>
      <c r="B10823" s="1" t="s">
        <v>40</v>
      </c>
      <c r="C10823" s="1">
        <v>2020</v>
      </c>
      <c r="D10823" s="1" t="s">
        <v>194</v>
      </c>
      <c r="E10823" s="1">
        <v>2017</v>
      </c>
      <c r="F10823" s="1">
        <v>50</v>
      </c>
      <c r="G10823" s="1" t="s">
        <v>5</v>
      </c>
      <c r="H10823" s="1">
        <v>4.05249930555555E-7</v>
      </c>
      <c r="I10823" s="1">
        <v>4.8228090909090899E-7</v>
      </c>
      <c r="J10823" s="1">
        <v>5.8355990000000003E-7</v>
      </c>
      <c r="K10823" s="1">
        <v>1.000246E-5</v>
      </c>
      <c r="L10823" s="1">
        <v>9.2361999999999998E-6</v>
      </c>
      <c r="M10823" s="1">
        <v>1.8630039999999999E-3</v>
      </c>
      <c r="N10823" s="1">
        <v>3.1952259999999997E-8</v>
      </c>
      <c r="O10823" s="1">
        <v>2.9396079199999999E-8</v>
      </c>
      <c r="P10823" s="1">
        <v>2.4083989999999999E-8</v>
      </c>
      <c r="Q10823" s="1">
        <v>1.5609830474000201E-8</v>
      </c>
      <c r="R10823" s="1">
        <v>62.05</v>
      </c>
      <c r="S10823" s="1">
        <v>47.45</v>
      </c>
      <c r="T10823" s="1">
        <v>0.15</v>
      </c>
      <c r="U10823" s="1">
        <v>1850.55</v>
      </c>
      <c r="V10823" s="1">
        <f t="shared" si="673"/>
        <v>8.629544006323471E-2</v>
      </c>
      <c r="W10823" s="1">
        <f t="shared" si="674"/>
        <v>1.6526508275321501</v>
      </c>
      <c r="X10823" s="1">
        <f t="shared" si="675"/>
        <v>316.33333333333337</v>
      </c>
    </row>
    <row r="10824" spans="1:24" hidden="1" x14ac:dyDescent="0.3">
      <c r="A10824" s="18" t="str">
        <f t="shared" si="672"/>
        <v>OFF - Military - Pump (Military)_2017_100</v>
      </c>
      <c r="B10824" s="1" t="s">
        <v>40</v>
      </c>
      <c r="C10824" s="1">
        <v>2020</v>
      </c>
      <c r="D10824" s="1" t="s">
        <v>194</v>
      </c>
      <c r="E10824" s="1">
        <v>2017</v>
      </c>
      <c r="F10824" s="1">
        <v>100</v>
      </c>
      <c r="G10824" s="1" t="s">
        <v>5</v>
      </c>
      <c r="H10824" s="1">
        <v>4.9505069444444402E-7</v>
      </c>
      <c r="I10824" s="1">
        <v>5.8915123966942099E-7</v>
      </c>
      <c r="J10824" s="1">
        <v>7.1287299999999998E-7</v>
      </c>
      <c r="K10824" s="1">
        <v>2.0524869999999999E-5</v>
      </c>
      <c r="L10824" s="1">
        <v>8.7949859999999997E-6</v>
      </c>
      <c r="M10824" s="1">
        <v>3.7062420000000002E-3</v>
      </c>
      <c r="N10824" s="1">
        <v>6.2498710000000003E-8</v>
      </c>
      <c r="O10824" s="1">
        <v>5.7498813199999998E-8</v>
      </c>
      <c r="P10824" s="1">
        <v>4.3476119999999997E-8</v>
      </c>
      <c r="Q10824" s="1">
        <v>3.1219660948000501E-8</v>
      </c>
      <c r="R10824" s="1">
        <v>124.1</v>
      </c>
      <c r="S10824" s="1">
        <v>36.5</v>
      </c>
      <c r="T10824" s="1">
        <v>0.12</v>
      </c>
      <c r="U10824" s="1">
        <v>3650</v>
      </c>
      <c r="V10824" s="1">
        <f t="shared" si="673"/>
        <v>5.3446901418018132E-2</v>
      </c>
      <c r="W10824" s="1">
        <f t="shared" si="674"/>
        <v>0.79786770877136393</v>
      </c>
      <c r="X10824" s="1">
        <f t="shared" si="675"/>
        <v>304.16666666666669</v>
      </c>
    </row>
    <row r="10825" spans="1:24" hidden="1" x14ac:dyDescent="0.3">
      <c r="A10825" s="18" t="str">
        <f t="shared" si="672"/>
        <v>OFF - Military - Pump (Military)_2018_50</v>
      </c>
      <c r="B10825" s="1" t="s">
        <v>40</v>
      </c>
      <c r="C10825" s="1">
        <v>2020</v>
      </c>
      <c r="D10825" s="1" t="s">
        <v>194</v>
      </c>
      <c r="E10825" s="1">
        <v>2018</v>
      </c>
      <c r="F10825" s="1">
        <v>50</v>
      </c>
      <c r="G10825" s="1" t="s">
        <v>5</v>
      </c>
      <c r="H10825" s="1">
        <v>3.7704006944444399E-7</v>
      </c>
      <c r="I10825" s="1">
        <v>4.4870884297520601E-7</v>
      </c>
      <c r="J10825" s="1">
        <v>5.4293769999999998E-7</v>
      </c>
      <c r="K10825" s="1">
        <v>9.8524870000000004E-6</v>
      </c>
      <c r="L10825" s="1">
        <v>9.2948480000000008E-6</v>
      </c>
      <c r="M10825" s="1">
        <v>1.886258E-3</v>
      </c>
      <c r="N10825" s="1">
        <v>3.1333059999999999E-8</v>
      </c>
      <c r="O10825" s="1">
        <v>2.88264152E-8</v>
      </c>
      <c r="P10825" s="1">
        <v>2.4384610000000001E-8</v>
      </c>
      <c r="Q10825" s="1">
        <v>1.5609830474000201E-8</v>
      </c>
      <c r="R10825" s="1">
        <v>62.05</v>
      </c>
      <c r="S10825" s="1">
        <v>47.45</v>
      </c>
      <c r="T10825" s="1">
        <v>0.16</v>
      </c>
      <c r="U10825" s="1">
        <v>1850.55</v>
      </c>
      <c r="V10825" s="1">
        <f t="shared" si="673"/>
        <v>8.028832643987438E-2</v>
      </c>
      <c r="W10825" s="1">
        <f t="shared" si="674"/>
        <v>1.6631448256843238</v>
      </c>
      <c r="X10825" s="1">
        <f t="shared" si="675"/>
        <v>296.5625</v>
      </c>
    </row>
    <row r="10826" spans="1:24" hidden="1" x14ac:dyDescent="0.3">
      <c r="A10826" s="18" t="str">
        <f t="shared" ref="A10826:A10889" si="676">D10826&amp;"_"&amp;E10826&amp;"_"&amp;F10826</f>
        <v>OFF - Military - Pump (Military)_2018_100</v>
      </c>
      <c r="B10826" s="1" t="s">
        <v>40</v>
      </c>
      <c r="C10826" s="1">
        <v>2020</v>
      </c>
      <c r="D10826" s="1" t="s">
        <v>194</v>
      </c>
      <c r="E10826" s="1">
        <v>2018</v>
      </c>
      <c r="F10826" s="1">
        <v>100</v>
      </c>
      <c r="G10826" s="1" t="s">
        <v>5</v>
      </c>
      <c r="H10826" s="1">
        <v>4.7243993055555501E-7</v>
      </c>
      <c r="I10826" s="1">
        <v>5.6224256198347101E-7</v>
      </c>
      <c r="J10826" s="1">
        <v>6.8031350000000003E-7</v>
      </c>
      <c r="K10826" s="1">
        <v>2.0620610000000001E-5</v>
      </c>
      <c r="L10826" s="1">
        <v>8.8694580000000005E-6</v>
      </c>
      <c r="M10826" s="1">
        <v>3.7525029999999999E-3</v>
      </c>
      <c r="N10826" s="1">
        <v>6.1523549999999998E-8</v>
      </c>
      <c r="O10826" s="1">
        <v>5.6601665999999999E-8</v>
      </c>
      <c r="P10826" s="1">
        <v>4.4018780000000001E-8</v>
      </c>
      <c r="Q10826" s="1">
        <v>3.1219660948000501E-8</v>
      </c>
      <c r="R10826" s="1">
        <v>124.1</v>
      </c>
      <c r="S10826" s="1">
        <v>36.5</v>
      </c>
      <c r="T10826" s="1">
        <v>0.12</v>
      </c>
      <c r="U10826" s="1">
        <v>3650</v>
      </c>
      <c r="V10826" s="1">
        <f t="shared" si="673"/>
        <v>5.1005787240990905E-2</v>
      </c>
      <c r="W10826" s="1">
        <f t="shared" si="674"/>
        <v>0.80462369496709196</v>
      </c>
      <c r="X10826" s="1">
        <f t="shared" si="675"/>
        <v>304.16666666666669</v>
      </c>
    </row>
    <row r="10827" spans="1:24" hidden="1" x14ac:dyDescent="0.3">
      <c r="A10827" s="18" t="str">
        <f t="shared" si="676"/>
        <v>OFF - Military - Pump (Military)_2019_50</v>
      </c>
      <c r="B10827" s="1" t="s">
        <v>40</v>
      </c>
      <c r="C10827" s="1">
        <v>2020</v>
      </c>
      <c r="D10827" s="1" t="s">
        <v>194</v>
      </c>
      <c r="E10827" s="1">
        <v>2019</v>
      </c>
      <c r="F10827" s="1">
        <v>50</v>
      </c>
      <c r="G10827" s="1" t="s">
        <v>5</v>
      </c>
      <c r="H10827" s="1">
        <v>3.4837541666666601E-7</v>
      </c>
      <c r="I10827" s="1">
        <v>4.1459553719008201E-7</v>
      </c>
      <c r="J10827" s="1">
        <v>5.0166060000000001E-7</v>
      </c>
      <c r="K10827" s="1">
        <v>9.7059229999999993E-6</v>
      </c>
      <c r="L10827" s="1">
        <v>9.3619260000000004E-6</v>
      </c>
      <c r="M10827" s="1">
        <v>1.9115180000000001E-3</v>
      </c>
      <c r="N10827" s="1">
        <v>3.0720980000000001E-8</v>
      </c>
      <c r="O10827" s="1">
        <v>2.82633016E-8</v>
      </c>
      <c r="P10827" s="1">
        <v>2.471116E-8</v>
      </c>
      <c r="Q10827" s="1">
        <v>1.5609830474000201E-8</v>
      </c>
      <c r="R10827" s="1">
        <v>62.05</v>
      </c>
      <c r="S10827" s="1">
        <v>47.45</v>
      </c>
      <c r="T10827" s="1">
        <v>0.16</v>
      </c>
      <c r="U10827" s="1">
        <v>1850.55</v>
      </c>
      <c r="V10827" s="1">
        <f t="shared" ref="V10827:V10890" si="677">IFERROR(CONVERT(I10827,"ton","g")*365/U10827,0)</f>
        <v>7.4184367773361903E-2</v>
      </c>
      <c r="W10827" s="1">
        <f t="shared" ref="W10827:W10890" si="678">IFERROR(CONVERT(L10827,"ton","g")*365/U10827,0)</f>
        <v>1.6751472197651363</v>
      </c>
      <c r="X10827" s="1">
        <f t="shared" ref="X10827:X10890" si="679">S10827/T10827</f>
        <v>296.5625</v>
      </c>
    </row>
    <row r="10828" spans="1:24" hidden="1" x14ac:dyDescent="0.3">
      <c r="A10828" s="18" t="str">
        <f t="shared" si="676"/>
        <v>OFF - Military - Pump (Military)_2019_100</v>
      </c>
      <c r="B10828" s="1" t="s">
        <v>40</v>
      </c>
      <c r="C10828" s="1">
        <v>2020</v>
      </c>
      <c r="D10828" s="1" t="s">
        <v>194</v>
      </c>
      <c r="E10828" s="1">
        <v>2019</v>
      </c>
      <c r="F10828" s="1">
        <v>100</v>
      </c>
      <c r="G10828" s="1" t="s">
        <v>5</v>
      </c>
      <c r="H10828" s="1">
        <v>4.4959131944444402E-7</v>
      </c>
      <c r="I10828" s="1">
        <v>5.3505082644628101E-7</v>
      </c>
      <c r="J10828" s="1">
        <v>6.4741150000000004E-7</v>
      </c>
      <c r="K10828" s="1">
        <v>2.0734149999999999E-5</v>
      </c>
      <c r="L10828" s="1">
        <v>8.9524570000000001E-6</v>
      </c>
      <c r="M10828" s="1">
        <v>3.8027550000000001E-3</v>
      </c>
      <c r="N10828" s="1">
        <v>6.0568719999999995E-8</v>
      </c>
      <c r="O10828" s="1">
        <v>5.57232224E-8</v>
      </c>
      <c r="P10828" s="1">
        <v>4.4608269999999998E-8</v>
      </c>
      <c r="Q10828" s="1">
        <v>3.2137886270000503E-8</v>
      </c>
      <c r="R10828" s="1">
        <v>127.74999999999901</v>
      </c>
      <c r="S10828" s="1">
        <v>36.5</v>
      </c>
      <c r="T10828" s="1">
        <v>0.12</v>
      </c>
      <c r="U10828" s="1">
        <v>3650</v>
      </c>
      <c r="V10828" s="1">
        <f t="shared" si="677"/>
        <v>4.8538994487645454E-2</v>
      </c>
      <c r="W10828" s="1">
        <f t="shared" si="678"/>
        <v>0.81215323759061786</v>
      </c>
      <c r="X10828" s="1">
        <f t="shared" si="679"/>
        <v>304.16666666666669</v>
      </c>
    </row>
    <row r="10829" spans="1:24" hidden="1" x14ac:dyDescent="0.3">
      <c r="A10829" s="18" t="str">
        <f t="shared" si="676"/>
        <v>OFF - Military - Pump (Military)_2020_50</v>
      </c>
      <c r="B10829" s="1" t="s">
        <v>40</v>
      </c>
      <c r="C10829" s="1">
        <v>2020</v>
      </c>
      <c r="D10829" s="1" t="s">
        <v>194</v>
      </c>
      <c r="E10829" s="1">
        <v>2020</v>
      </c>
      <c r="F10829" s="1">
        <v>50</v>
      </c>
      <c r="G10829" s="1" t="s">
        <v>5</v>
      </c>
      <c r="H10829" s="1">
        <v>3.1785888888888797E-7</v>
      </c>
      <c r="I10829" s="1">
        <v>3.7827834710743799E-7</v>
      </c>
      <c r="J10829" s="1">
        <v>4.5771679999999998E-7</v>
      </c>
      <c r="K10829" s="1">
        <v>9.5232090000000002E-6</v>
      </c>
      <c r="L10829" s="1">
        <v>9.3990680000000003E-6</v>
      </c>
      <c r="M10829" s="1">
        <v>1.9309399999999999E-3</v>
      </c>
      <c r="N10829" s="1">
        <v>2.9990980000000001E-8</v>
      </c>
      <c r="O10829" s="1">
        <v>2.7591701600000001E-8</v>
      </c>
      <c r="P10829" s="1">
        <v>2.4962239999999999E-8</v>
      </c>
      <c r="Q10829" s="1">
        <v>1.65280557960002E-8</v>
      </c>
      <c r="R10829" s="1">
        <v>65.7</v>
      </c>
      <c r="S10829" s="1">
        <v>47.45</v>
      </c>
      <c r="T10829" s="1">
        <v>0.16</v>
      </c>
      <c r="U10829" s="1">
        <v>1850.55</v>
      </c>
      <c r="V10829" s="1">
        <f t="shared" si="677"/>
        <v>6.7686063899071183E-2</v>
      </c>
      <c r="W10829" s="1">
        <f t="shared" si="678"/>
        <v>1.6817931084462172</v>
      </c>
      <c r="X10829" s="1">
        <f t="shared" si="679"/>
        <v>296.5625</v>
      </c>
    </row>
    <row r="10830" spans="1:24" hidden="1" x14ac:dyDescent="0.3">
      <c r="A10830" s="18" t="str">
        <f t="shared" si="676"/>
        <v>OFF - Military - Pump (Military)_2020_100</v>
      </c>
      <c r="B10830" s="1" t="s">
        <v>40</v>
      </c>
      <c r="C10830" s="1">
        <v>2020</v>
      </c>
      <c r="D10830" s="1" t="s">
        <v>194</v>
      </c>
      <c r="E10830" s="1">
        <v>2020</v>
      </c>
      <c r="F10830" s="1">
        <v>100</v>
      </c>
      <c r="G10830" s="1" t="s">
        <v>5</v>
      </c>
      <c r="H10830" s="1">
        <v>4.2468756944444401E-7</v>
      </c>
      <c r="I10830" s="1">
        <v>5.0541330578512399E-7</v>
      </c>
      <c r="J10830" s="1">
        <v>6.1155010000000004E-7</v>
      </c>
      <c r="K10830" s="1">
        <v>2.0780559999999999E-5</v>
      </c>
      <c r="L10830" s="1">
        <v>9.0072769999999997E-6</v>
      </c>
      <c r="M10830" s="1">
        <v>3.8413929999999998E-3</v>
      </c>
      <c r="N10830" s="1">
        <v>5.9387299999999997E-8</v>
      </c>
      <c r="O10830" s="1">
        <v>5.4636316000000002E-8</v>
      </c>
      <c r="P10830" s="1">
        <v>4.5061500000000003E-8</v>
      </c>
      <c r="Q10830" s="1">
        <v>3.2137886270000503E-8</v>
      </c>
      <c r="R10830" s="1">
        <v>127.74999999999901</v>
      </c>
      <c r="S10830" s="1">
        <v>36.5</v>
      </c>
      <c r="T10830" s="1">
        <v>0.12</v>
      </c>
      <c r="U10830" s="1">
        <v>3650</v>
      </c>
      <c r="V10830" s="1">
        <f t="shared" si="677"/>
        <v>4.5850323840121825E-2</v>
      </c>
      <c r="W10830" s="1">
        <f t="shared" si="678"/>
        <v>0.81712642433529792</v>
      </c>
      <c r="X10830" s="1">
        <f t="shared" si="679"/>
        <v>304.16666666666669</v>
      </c>
    </row>
    <row r="10831" spans="1:24" hidden="1" x14ac:dyDescent="0.3">
      <c r="A10831" s="18" t="str">
        <f t="shared" si="676"/>
        <v>OFF - Military - Start Cart_1989_100</v>
      </c>
      <c r="B10831" s="1" t="s">
        <v>40</v>
      </c>
      <c r="C10831" s="1">
        <v>2020</v>
      </c>
      <c r="D10831" s="1" t="s">
        <v>195</v>
      </c>
      <c r="E10831" s="1">
        <v>1989</v>
      </c>
      <c r="F10831" s="1">
        <v>100</v>
      </c>
      <c r="G10831" s="1" t="s">
        <v>5</v>
      </c>
      <c r="H10831" s="1">
        <v>9.0136874999999997E-10</v>
      </c>
      <c r="I10831" s="1">
        <v>1.0727033057851201E-9</v>
      </c>
      <c r="J10831" s="1">
        <v>1.2979709999999999E-9</v>
      </c>
      <c r="K10831" s="1">
        <v>3.3031169999999999E-9</v>
      </c>
      <c r="L10831" s="1">
        <v>7.5035509999999997E-9</v>
      </c>
      <c r="M10831" s="1">
        <v>4.2895949999999998E-7</v>
      </c>
      <c r="N10831" s="1">
        <v>6.3689689999999999E-10</v>
      </c>
      <c r="O10831" s="1">
        <v>5.8594514800000005E-10</v>
      </c>
      <c r="P10831" s="1">
        <v>5.0319149999999998E-12</v>
      </c>
      <c r="Q10831" s="1">
        <v>0</v>
      </c>
      <c r="R10831" s="1">
        <v>0</v>
      </c>
      <c r="S10831" s="1">
        <v>0</v>
      </c>
      <c r="T10831" s="1">
        <v>0</v>
      </c>
      <c r="U10831" s="1">
        <v>0</v>
      </c>
      <c r="V10831" s="1">
        <f t="shared" si="677"/>
        <v>0</v>
      </c>
      <c r="W10831" s="1">
        <f t="shared" si="678"/>
        <v>0</v>
      </c>
      <c r="X10831" s="1" t="e">
        <f t="shared" si="679"/>
        <v>#DIV/0!</v>
      </c>
    </row>
    <row r="10832" spans="1:24" hidden="1" x14ac:dyDescent="0.3">
      <c r="A10832" s="18" t="str">
        <f t="shared" si="676"/>
        <v>OFF - Military - Start Cart_1989_600</v>
      </c>
      <c r="B10832" s="1" t="s">
        <v>40</v>
      </c>
      <c r="C10832" s="1">
        <v>2020</v>
      </c>
      <c r="D10832" s="1" t="s">
        <v>195</v>
      </c>
      <c r="E10832" s="1">
        <v>1989</v>
      </c>
      <c r="F10832" s="1">
        <v>600</v>
      </c>
      <c r="G10832" s="1" t="s">
        <v>5</v>
      </c>
      <c r="H10832" s="1">
        <v>1.61922222222222E-9</v>
      </c>
      <c r="I10832" s="1">
        <v>1.9270082644628099E-9</v>
      </c>
      <c r="J10832" s="1">
        <v>2.33168E-9</v>
      </c>
      <c r="K10832" s="1">
        <v>6.864627E-9</v>
      </c>
      <c r="L10832" s="1">
        <v>1.8824119999999999E-8</v>
      </c>
      <c r="M10832" s="1">
        <v>1.213956E-6</v>
      </c>
      <c r="N10832" s="1">
        <v>8.8269150000000004E-10</v>
      </c>
      <c r="O10832" s="1">
        <v>8.1207617999999999E-10</v>
      </c>
      <c r="P10832" s="1">
        <v>1.191537E-11</v>
      </c>
      <c r="Q10832" s="1">
        <v>0</v>
      </c>
      <c r="R10832" s="1">
        <v>0</v>
      </c>
      <c r="S10832" s="1">
        <v>0</v>
      </c>
      <c r="T10832" s="1">
        <v>0</v>
      </c>
      <c r="U10832" s="1">
        <v>0</v>
      </c>
      <c r="V10832" s="1">
        <f t="shared" si="677"/>
        <v>0</v>
      </c>
      <c r="W10832" s="1">
        <f t="shared" si="678"/>
        <v>0</v>
      </c>
      <c r="X10832" s="1" t="e">
        <f t="shared" si="679"/>
        <v>#DIV/0!</v>
      </c>
    </row>
    <row r="10833" spans="1:24" hidden="1" x14ac:dyDescent="0.3">
      <c r="A10833" s="18" t="str">
        <f t="shared" si="676"/>
        <v>OFF - Military - Start Cart_1990_100</v>
      </c>
      <c r="B10833" s="1" t="s">
        <v>40</v>
      </c>
      <c r="C10833" s="1">
        <v>2020</v>
      </c>
      <c r="D10833" s="1" t="s">
        <v>195</v>
      </c>
      <c r="E10833" s="1">
        <v>1990</v>
      </c>
      <c r="F10833" s="1">
        <v>100</v>
      </c>
      <c r="G10833" s="1" t="s">
        <v>5</v>
      </c>
      <c r="H10833" s="1">
        <v>2.68113194444444E-9</v>
      </c>
      <c r="I10833" s="1">
        <v>3.1907685950413199E-9</v>
      </c>
      <c r="J10833" s="1">
        <v>3.8608300000000002E-9</v>
      </c>
      <c r="K10833" s="1">
        <v>9.857726E-9</v>
      </c>
      <c r="L10833" s="1">
        <v>2.2408209999999999E-8</v>
      </c>
      <c r="M10833" s="1">
        <v>1.2883260000000001E-6</v>
      </c>
      <c r="N10833" s="1">
        <v>1.8882589999999999E-9</v>
      </c>
      <c r="O10833" s="1">
        <v>1.7371982799999999E-9</v>
      </c>
      <c r="P10833" s="1">
        <v>1.5112729999999999E-11</v>
      </c>
      <c r="Q10833" s="1">
        <v>0</v>
      </c>
      <c r="R10833" s="1">
        <v>0</v>
      </c>
      <c r="S10833" s="1">
        <v>0</v>
      </c>
      <c r="T10833" s="1">
        <v>0</v>
      </c>
      <c r="U10833" s="1">
        <v>0</v>
      </c>
      <c r="V10833" s="1">
        <f t="shared" si="677"/>
        <v>0</v>
      </c>
      <c r="W10833" s="1">
        <f t="shared" si="678"/>
        <v>0</v>
      </c>
      <c r="X10833" s="1" t="e">
        <f t="shared" si="679"/>
        <v>#DIV/0!</v>
      </c>
    </row>
    <row r="10834" spans="1:24" hidden="1" x14ac:dyDescent="0.3">
      <c r="A10834" s="18" t="str">
        <f t="shared" si="676"/>
        <v>OFF - Military - Start Cart_1990_600</v>
      </c>
      <c r="B10834" s="1" t="s">
        <v>40</v>
      </c>
      <c r="C10834" s="1">
        <v>2020</v>
      </c>
      <c r="D10834" s="1" t="s">
        <v>195</v>
      </c>
      <c r="E10834" s="1">
        <v>1990</v>
      </c>
      <c r="F10834" s="1">
        <v>600</v>
      </c>
      <c r="G10834" s="1" t="s">
        <v>5</v>
      </c>
      <c r="H10834" s="1">
        <v>4.8250319444444404E-9</v>
      </c>
      <c r="I10834" s="1">
        <v>5.7421867768595002E-9</v>
      </c>
      <c r="J10834" s="1">
        <v>6.9480460000000002E-9</v>
      </c>
      <c r="K10834" s="1">
        <v>2.051408E-8</v>
      </c>
      <c r="L10834" s="1">
        <v>5.6292470000000003E-8</v>
      </c>
      <c r="M10834" s="1">
        <v>3.6459640000000002E-6</v>
      </c>
      <c r="N10834" s="1">
        <v>2.6230610000000002E-9</v>
      </c>
      <c r="O10834" s="1">
        <v>2.4132161200000002E-9</v>
      </c>
      <c r="P10834" s="1">
        <v>3.5786330000000001E-11</v>
      </c>
      <c r="Q10834" s="1">
        <v>0</v>
      </c>
      <c r="R10834" s="1">
        <v>0</v>
      </c>
      <c r="S10834" s="1">
        <v>0</v>
      </c>
      <c r="T10834" s="1">
        <v>0</v>
      </c>
      <c r="U10834" s="1">
        <v>0</v>
      </c>
      <c r="V10834" s="1">
        <f t="shared" si="677"/>
        <v>0</v>
      </c>
      <c r="W10834" s="1">
        <f t="shared" si="678"/>
        <v>0</v>
      </c>
      <c r="X10834" s="1" t="e">
        <f t="shared" si="679"/>
        <v>#DIV/0!</v>
      </c>
    </row>
    <row r="10835" spans="1:24" hidden="1" x14ac:dyDescent="0.3">
      <c r="A10835" s="18" t="str">
        <f t="shared" si="676"/>
        <v>OFF - Military - Start Cart_1991_100</v>
      </c>
      <c r="B10835" s="1" t="s">
        <v>40</v>
      </c>
      <c r="C10835" s="1">
        <v>2020</v>
      </c>
      <c r="D10835" s="1" t="s">
        <v>195</v>
      </c>
      <c r="E10835" s="1">
        <v>1991</v>
      </c>
      <c r="F10835" s="1">
        <v>100</v>
      </c>
      <c r="G10835" s="1" t="s">
        <v>5</v>
      </c>
      <c r="H10835" s="1">
        <v>4.9451263888888802E-9</v>
      </c>
      <c r="I10835" s="1">
        <v>5.8851090909090901E-9</v>
      </c>
      <c r="J10835" s="1">
        <v>7.1209819999999998E-9</v>
      </c>
      <c r="K10835" s="1">
        <v>1.824301E-8</v>
      </c>
      <c r="L10835" s="1">
        <v>4.1497129999999999E-8</v>
      </c>
      <c r="M10835" s="1">
        <v>2.399496E-6</v>
      </c>
      <c r="N10835" s="1">
        <v>3.4710820000000002E-9</v>
      </c>
      <c r="O10835" s="1">
        <v>3.1933954400000001E-9</v>
      </c>
      <c r="P10835" s="1">
        <v>2.8147309999999999E-11</v>
      </c>
      <c r="Q10835" s="1">
        <v>0</v>
      </c>
      <c r="R10835" s="1">
        <v>0</v>
      </c>
      <c r="S10835" s="1">
        <v>0</v>
      </c>
      <c r="T10835" s="1">
        <v>0</v>
      </c>
      <c r="U10835" s="1">
        <v>0</v>
      </c>
      <c r="V10835" s="1">
        <f t="shared" si="677"/>
        <v>0</v>
      </c>
      <c r="W10835" s="1">
        <f t="shared" si="678"/>
        <v>0</v>
      </c>
      <c r="X10835" s="1" t="e">
        <f t="shared" si="679"/>
        <v>#DIV/0!</v>
      </c>
    </row>
    <row r="10836" spans="1:24" hidden="1" x14ac:dyDescent="0.3">
      <c r="A10836" s="18" t="str">
        <f t="shared" si="676"/>
        <v>OFF - Military - Start Cart_1991_600</v>
      </c>
      <c r="B10836" s="1" t="s">
        <v>40</v>
      </c>
      <c r="C10836" s="1">
        <v>2020</v>
      </c>
      <c r="D10836" s="1" t="s">
        <v>195</v>
      </c>
      <c r="E10836" s="1">
        <v>1991</v>
      </c>
      <c r="F10836" s="1">
        <v>600</v>
      </c>
      <c r="G10836" s="1" t="s">
        <v>5</v>
      </c>
      <c r="H10836" s="1">
        <v>8.9156111111111105E-9</v>
      </c>
      <c r="I10836" s="1">
        <v>1.06103140495867E-8</v>
      </c>
      <c r="J10836" s="1">
        <v>1.283848E-8</v>
      </c>
      <c r="K10836" s="1">
        <v>3.8015500000000001E-8</v>
      </c>
      <c r="L10836" s="1">
        <v>1.043908E-7</v>
      </c>
      <c r="M10836" s="1">
        <v>6.7905730000000001E-6</v>
      </c>
      <c r="N10836" s="1">
        <v>4.8332919999999998E-9</v>
      </c>
      <c r="O10836" s="1">
        <v>4.4466286400000001E-9</v>
      </c>
      <c r="P10836" s="1">
        <v>6.6651679999999998E-11</v>
      </c>
      <c r="Q10836" s="1">
        <v>0</v>
      </c>
      <c r="R10836" s="1">
        <v>0</v>
      </c>
      <c r="S10836" s="1">
        <v>0</v>
      </c>
      <c r="T10836" s="1">
        <v>0</v>
      </c>
      <c r="U10836" s="1">
        <v>0</v>
      </c>
      <c r="V10836" s="1">
        <f t="shared" si="677"/>
        <v>0</v>
      </c>
      <c r="W10836" s="1">
        <f t="shared" si="678"/>
        <v>0</v>
      </c>
      <c r="X10836" s="1" t="e">
        <f t="shared" si="679"/>
        <v>#DIV/0!</v>
      </c>
    </row>
    <row r="10837" spans="1:24" hidden="1" x14ac:dyDescent="0.3">
      <c r="A10837" s="18" t="str">
        <f t="shared" si="676"/>
        <v>OFF - Military - Start Cart_1992_100</v>
      </c>
      <c r="B10837" s="1" t="s">
        <v>40</v>
      </c>
      <c r="C10837" s="1">
        <v>2020</v>
      </c>
      <c r="D10837" s="1" t="s">
        <v>195</v>
      </c>
      <c r="E10837" s="1">
        <v>1992</v>
      </c>
      <c r="F10837" s="1">
        <v>100</v>
      </c>
      <c r="G10837" s="1" t="s">
        <v>5</v>
      </c>
      <c r="H10837" s="1">
        <v>7.0030763888888802E-9</v>
      </c>
      <c r="I10837" s="1">
        <v>8.3342396694214793E-9</v>
      </c>
      <c r="J10837" s="1">
        <v>1.0084429999999999E-8</v>
      </c>
      <c r="K10837" s="1">
        <v>2.5923420000000001E-8</v>
      </c>
      <c r="L10837" s="1">
        <v>5.9007690000000002E-8</v>
      </c>
      <c r="M10837" s="1">
        <v>3.4316899999999998E-6</v>
      </c>
      <c r="N10837" s="1">
        <v>4.8987650000000001E-9</v>
      </c>
      <c r="O10837" s="1">
        <v>4.5068637999999999E-9</v>
      </c>
      <c r="P10837" s="1">
        <v>4.025548E-11</v>
      </c>
      <c r="Q10837" s="1">
        <v>0</v>
      </c>
      <c r="R10837" s="1">
        <v>0</v>
      </c>
      <c r="S10837" s="1">
        <v>0</v>
      </c>
      <c r="T10837" s="1">
        <v>0</v>
      </c>
      <c r="U10837" s="1">
        <v>0</v>
      </c>
      <c r="V10837" s="1">
        <f t="shared" si="677"/>
        <v>0</v>
      </c>
      <c r="W10837" s="1">
        <f t="shared" si="678"/>
        <v>0</v>
      </c>
      <c r="X10837" s="1" t="e">
        <f t="shared" si="679"/>
        <v>#DIV/0!</v>
      </c>
    </row>
    <row r="10838" spans="1:24" hidden="1" x14ac:dyDescent="0.3">
      <c r="A10838" s="18" t="str">
        <f t="shared" si="676"/>
        <v>OFF - Military - Start Cart_1992_600</v>
      </c>
      <c r="B10838" s="1" t="s">
        <v>40</v>
      </c>
      <c r="C10838" s="1">
        <v>2020</v>
      </c>
      <c r="D10838" s="1" t="s">
        <v>195</v>
      </c>
      <c r="E10838" s="1">
        <v>1992</v>
      </c>
      <c r="F10838" s="1">
        <v>600</v>
      </c>
      <c r="G10838" s="1" t="s">
        <v>5</v>
      </c>
      <c r="H10838" s="1">
        <v>1.2649368055555499E-8</v>
      </c>
      <c r="I10838" s="1">
        <v>1.5053793388429699E-8</v>
      </c>
      <c r="J10838" s="1">
        <v>1.821509E-8</v>
      </c>
      <c r="K10838" s="1">
        <v>5.4094400000000003E-8</v>
      </c>
      <c r="L10838" s="1">
        <v>1.486483E-7</v>
      </c>
      <c r="M10838" s="1">
        <v>9.7116819999999996E-6</v>
      </c>
      <c r="N10838" s="1">
        <v>6.8378720000000003E-9</v>
      </c>
      <c r="O10838" s="1">
        <v>6.2908422400000002E-9</v>
      </c>
      <c r="P10838" s="1">
        <v>9.5323329999999997E-11</v>
      </c>
      <c r="Q10838" s="1">
        <v>0</v>
      </c>
      <c r="R10838" s="1">
        <v>0</v>
      </c>
      <c r="S10838" s="1">
        <v>0</v>
      </c>
      <c r="T10838" s="1">
        <v>0</v>
      </c>
      <c r="U10838" s="1">
        <v>0</v>
      </c>
      <c r="V10838" s="1">
        <f t="shared" si="677"/>
        <v>0</v>
      </c>
      <c r="W10838" s="1">
        <f t="shared" si="678"/>
        <v>0</v>
      </c>
      <c r="X10838" s="1" t="e">
        <f t="shared" si="679"/>
        <v>#DIV/0!</v>
      </c>
    </row>
    <row r="10839" spans="1:24" hidden="1" x14ac:dyDescent="0.3">
      <c r="A10839" s="18" t="str">
        <f t="shared" si="676"/>
        <v>OFF - Military - Start Cart_1993_100</v>
      </c>
      <c r="B10839" s="1" t="s">
        <v>40</v>
      </c>
      <c r="C10839" s="1">
        <v>2020</v>
      </c>
      <c r="D10839" s="1" t="s">
        <v>195</v>
      </c>
      <c r="E10839" s="1">
        <v>1993</v>
      </c>
      <c r="F10839" s="1">
        <v>100</v>
      </c>
      <c r="G10839" s="1" t="s">
        <v>5</v>
      </c>
      <c r="H10839" s="1">
        <v>8.6671736111111101E-9</v>
      </c>
      <c r="I10839" s="1">
        <v>1.03146528925619E-8</v>
      </c>
      <c r="J10839" s="1">
        <v>1.2480729999999999E-8</v>
      </c>
      <c r="K10839" s="1">
        <v>3.2195099999999997E-8</v>
      </c>
      <c r="L10839" s="1">
        <v>7.3333840000000002E-8</v>
      </c>
      <c r="M10839" s="1">
        <v>4.2895909999999999E-6</v>
      </c>
      <c r="N10839" s="1">
        <v>6.0415799999999997E-9</v>
      </c>
      <c r="O10839" s="1">
        <v>5.5582535999999998E-9</v>
      </c>
      <c r="P10839" s="1">
        <v>5.0319099999999998E-11</v>
      </c>
      <c r="Q10839" s="1">
        <v>0</v>
      </c>
      <c r="R10839" s="1">
        <v>0</v>
      </c>
      <c r="S10839" s="1">
        <v>0</v>
      </c>
      <c r="T10839" s="1">
        <v>0</v>
      </c>
      <c r="U10839" s="1">
        <v>0</v>
      </c>
      <c r="V10839" s="1">
        <f t="shared" si="677"/>
        <v>0</v>
      </c>
      <c r="W10839" s="1">
        <f t="shared" si="678"/>
        <v>0</v>
      </c>
      <c r="X10839" s="1" t="e">
        <f t="shared" si="679"/>
        <v>#DIV/0!</v>
      </c>
    </row>
    <row r="10840" spans="1:24" hidden="1" x14ac:dyDescent="0.3">
      <c r="A10840" s="18" t="str">
        <f t="shared" si="676"/>
        <v>OFF - Military - Start Cart_1993_600</v>
      </c>
      <c r="B10840" s="1" t="s">
        <v>40</v>
      </c>
      <c r="C10840" s="1">
        <v>2020</v>
      </c>
      <c r="D10840" s="1" t="s">
        <v>195</v>
      </c>
      <c r="E10840" s="1">
        <v>1993</v>
      </c>
      <c r="F10840" s="1">
        <v>600</v>
      </c>
      <c r="G10840" s="1" t="s">
        <v>5</v>
      </c>
      <c r="H10840" s="1">
        <v>1.5684770833333298E-8</v>
      </c>
      <c r="I10840" s="1">
        <v>1.8666173553718999E-8</v>
      </c>
      <c r="J10840" s="1">
        <v>2.258607E-8</v>
      </c>
      <c r="K10840" s="1">
        <v>6.7274809999999998E-8</v>
      </c>
      <c r="L10840" s="1">
        <v>1.84999E-7</v>
      </c>
      <c r="M10840" s="1">
        <v>1.2139540000000001E-5</v>
      </c>
      <c r="N10840" s="1">
        <v>8.4540939999999993E-9</v>
      </c>
      <c r="O10840" s="1">
        <v>7.7777664799999906E-9</v>
      </c>
      <c r="P10840" s="1">
        <v>1.1915360000000001E-10</v>
      </c>
      <c r="Q10840" s="1">
        <v>0</v>
      </c>
      <c r="R10840" s="1">
        <v>0</v>
      </c>
      <c r="S10840" s="1">
        <v>0</v>
      </c>
      <c r="T10840" s="1">
        <v>0</v>
      </c>
      <c r="U10840" s="1">
        <v>0</v>
      </c>
      <c r="V10840" s="1">
        <f t="shared" si="677"/>
        <v>0</v>
      </c>
      <c r="W10840" s="1">
        <f t="shared" si="678"/>
        <v>0</v>
      </c>
      <c r="X10840" s="1" t="e">
        <f t="shared" si="679"/>
        <v>#DIV/0!</v>
      </c>
    </row>
    <row r="10841" spans="1:24" hidden="1" x14ac:dyDescent="0.3">
      <c r="A10841" s="18" t="str">
        <f t="shared" si="676"/>
        <v>OFF - Military - Start Cart_1994_100</v>
      </c>
      <c r="B10841" s="1" t="s">
        <v>40</v>
      </c>
      <c r="C10841" s="1">
        <v>2020</v>
      </c>
      <c r="D10841" s="1" t="s">
        <v>195</v>
      </c>
      <c r="E10841" s="1">
        <v>1994</v>
      </c>
      <c r="F10841" s="1">
        <v>100</v>
      </c>
      <c r="G10841" s="1" t="s">
        <v>5</v>
      </c>
      <c r="H10841" s="1">
        <v>1.1669604166666601E-8</v>
      </c>
      <c r="I10841" s="1">
        <v>1.3887793388429701E-8</v>
      </c>
      <c r="J10841" s="1">
        <v>1.680423E-8</v>
      </c>
      <c r="K10841" s="1">
        <v>4.3501300000000003E-8</v>
      </c>
      <c r="L10841" s="1">
        <v>9.9155939999999999E-8</v>
      </c>
      <c r="M10841" s="1">
        <v>5.8338699999999998E-6</v>
      </c>
      <c r="N10841" s="1">
        <v>8.1052760000000007E-9</v>
      </c>
      <c r="O10841" s="1">
        <v>7.4568539199999996E-9</v>
      </c>
      <c r="P10841" s="1">
        <v>6.8434289999999998E-11</v>
      </c>
      <c r="Q10841" s="1">
        <v>0</v>
      </c>
      <c r="R10841" s="1">
        <v>0</v>
      </c>
      <c r="S10841" s="1">
        <v>0</v>
      </c>
      <c r="T10841" s="1">
        <v>0</v>
      </c>
      <c r="U10841" s="1">
        <v>0</v>
      </c>
      <c r="V10841" s="1">
        <f t="shared" si="677"/>
        <v>0</v>
      </c>
      <c r="W10841" s="1">
        <f t="shared" si="678"/>
        <v>0</v>
      </c>
      <c r="X10841" s="1" t="e">
        <f t="shared" si="679"/>
        <v>#DIV/0!</v>
      </c>
    </row>
    <row r="10842" spans="1:24" hidden="1" x14ac:dyDescent="0.3">
      <c r="A10842" s="18" t="str">
        <f t="shared" si="676"/>
        <v>OFF - Military - Start Cart_1994_600</v>
      </c>
      <c r="B10842" s="1" t="s">
        <v>40</v>
      </c>
      <c r="C10842" s="1">
        <v>2020</v>
      </c>
      <c r="D10842" s="1" t="s">
        <v>195</v>
      </c>
      <c r="E10842" s="1">
        <v>1994</v>
      </c>
      <c r="F10842" s="1">
        <v>600</v>
      </c>
      <c r="G10842" s="1" t="s">
        <v>5</v>
      </c>
      <c r="H10842" s="1">
        <v>2.1158861111111098E-8</v>
      </c>
      <c r="I10842" s="1">
        <v>2.5180793388429701E-8</v>
      </c>
      <c r="J10842" s="1">
        <v>3.0468760000000003E-8</v>
      </c>
      <c r="K10842" s="1">
        <v>9.1027889999999998E-8</v>
      </c>
      <c r="L10842" s="1">
        <v>2.5049740000000002E-7</v>
      </c>
      <c r="M10842" s="1">
        <v>1.6509849999999999E-5</v>
      </c>
      <c r="N10842" s="1">
        <v>1.137086E-8</v>
      </c>
      <c r="O10842" s="1">
        <v>1.04611912E-8</v>
      </c>
      <c r="P10842" s="1">
        <v>1.620496E-10</v>
      </c>
      <c r="Q10842" s="1">
        <v>0</v>
      </c>
      <c r="R10842" s="1">
        <v>0</v>
      </c>
      <c r="S10842" s="1">
        <v>0</v>
      </c>
      <c r="T10842" s="1">
        <v>0</v>
      </c>
      <c r="U10842" s="1">
        <v>0</v>
      </c>
      <c r="V10842" s="1">
        <f t="shared" si="677"/>
        <v>0</v>
      </c>
      <c r="W10842" s="1">
        <f t="shared" si="678"/>
        <v>0</v>
      </c>
      <c r="X10842" s="1" t="e">
        <f t="shared" si="679"/>
        <v>#DIV/0!</v>
      </c>
    </row>
    <row r="10843" spans="1:24" hidden="1" x14ac:dyDescent="0.3">
      <c r="A10843" s="18" t="str">
        <f t="shared" si="676"/>
        <v>OFF - Military - Start Cart_1995_100</v>
      </c>
      <c r="B10843" s="1" t="s">
        <v>40</v>
      </c>
      <c r="C10843" s="1">
        <v>2020</v>
      </c>
      <c r="D10843" s="1" t="s">
        <v>195</v>
      </c>
      <c r="E10843" s="1">
        <v>1995</v>
      </c>
      <c r="F10843" s="1">
        <v>100</v>
      </c>
      <c r="G10843" s="1" t="s">
        <v>5</v>
      </c>
      <c r="H10843" s="1">
        <v>1.4269784722222199E-8</v>
      </c>
      <c r="I10843" s="1">
        <v>1.6982223140495801E-8</v>
      </c>
      <c r="J10843" s="1">
        <v>2.054849E-8</v>
      </c>
      <c r="K10843" s="1">
        <v>5.3385490000000002E-8</v>
      </c>
      <c r="L10843" s="1">
        <v>1.217715E-7</v>
      </c>
      <c r="M10843" s="1">
        <v>7.2065100000000002E-6</v>
      </c>
      <c r="N10843" s="1">
        <v>9.8748480000000003E-9</v>
      </c>
      <c r="O10843" s="1">
        <v>9.0848601600000007E-9</v>
      </c>
      <c r="P10843" s="1">
        <v>8.4536070000000006E-11</v>
      </c>
      <c r="Q10843" s="1">
        <v>0</v>
      </c>
      <c r="R10843" s="1">
        <v>0</v>
      </c>
      <c r="S10843" s="1">
        <v>0</v>
      </c>
      <c r="T10843" s="1">
        <v>0</v>
      </c>
      <c r="U10843" s="1">
        <v>0</v>
      </c>
      <c r="V10843" s="1">
        <f t="shared" si="677"/>
        <v>0</v>
      </c>
      <c r="W10843" s="1">
        <f t="shared" si="678"/>
        <v>0</v>
      </c>
      <c r="X10843" s="1" t="e">
        <f t="shared" si="679"/>
        <v>#DIV/0!</v>
      </c>
    </row>
    <row r="10844" spans="1:24" hidden="1" x14ac:dyDescent="0.3">
      <c r="A10844" s="18" t="str">
        <f t="shared" si="676"/>
        <v>OFF - Military - Start Cart_1995_600</v>
      </c>
      <c r="B10844" s="1" t="s">
        <v>40</v>
      </c>
      <c r="C10844" s="1">
        <v>2020</v>
      </c>
      <c r="D10844" s="1" t="s">
        <v>195</v>
      </c>
      <c r="E10844" s="1">
        <v>1995</v>
      </c>
      <c r="F10844" s="1">
        <v>600</v>
      </c>
      <c r="G10844" s="1" t="s">
        <v>5</v>
      </c>
      <c r="H10844" s="1">
        <v>2.59241666666666E-8</v>
      </c>
      <c r="I10844" s="1">
        <v>3.08519008264462E-8</v>
      </c>
      <c r="J10844" s="1">
        <v>3.7330800000000001E-8</v>
      </c>
      <c r="K10844" s="1">
        <v>1.1186970000000001E-7</v>
      </c>
      <c r="L10844" s="1">
        <v>3.0807469999999998E-7</v>
      </c>
      <c r="M10844" s="1">
        <v>2.0394430000000001E-5</v>
      </c>
      <c r="N10844" s="1">
        <v>1.3889709999999999E-8</v>
      </c>
      <c r="O10844" s="1">
        <v>1.27785332E-8</v>
      </c>
      <c r="P10844" s="1">
        <v>2.001779E-10</v>
      </c>
      <c r="Q10844" s="1">
        <v>0</v>
      </c>
      <c r="R10844" s="1">
        <v>0</v>
      </c>
      <c r="S10844" s="1">
        <v>0</v>
      </c>
      <c r="T10844" s="1">
        <v>0</v>
      </c>
      <c r="U10844" s="1">
        <v>0</v>
      </c>
      <c r="V10844" s="1">
        <f t="shared" si="677"/>
        <v>0</v>
      </c>
      <c r="W10844" s="1">
        <f t="shared" si="678"/>
        <v>0</v>
      </c>
      <c r="X10844" s="1" t="e">
        <f t="shared" si="679"/>
        <v>#DIV/0!</v>
      </c>
    </row>
    <row r="10845" spans="1:24" hidden="1" x14ac:dyDescent="0.3">
      <c r="A10845" s="18" t="str">
        <f t="shared" si="676"/>
        <v>OFF - Military - Start Cart_1996_100</v>
      </c>
      <c r="B10845" s="1" t="s">
        <v>40</v>
      </c>
      <c r="C10845" s="1">
        <v>2020</v>
      </c>
      <c r="D10845" s="1" t="s">
        <v>195</v>
      </c>
      <c r="E10845" s="1">
        <v>1996</v>
      </c>
      <c r="F10845" s="1">
        <v>100</v>
      </c>
      <c r="G10845" s="1" t="s">
        <v>5</v>
      </c>
      <c r="H10845" s="1">
        <v>1.7487256944444402E-8</v>
      </c>
      <c r="I10845" s="1">
        <v>2.08112809917355E-8</v>
      </c>
      <c r="J10845" s="1">
        <v>2.5181650000000001E-8</v>
      </c>
      <c r="K10845" s="1">
        <v>6.5661929999999994E-8</v>
      </c>
      <c r="L10845" s="1">
        <v>1.498806E-7</v>
      </c>
      <c r="M10845" s="1">
        <v>8.9223909999999999E-6</v>
      </c>
      <c r="N10845" s="1">
        <v>1.2055829999999999E-8</v>
      </c>
      <c r="O10845" s="1">
        <v>1.10913636E-8</v>
      </c>
      <c r="P10845" s="1">
        <v>1.046642E-10</v>
      </c>
      <c r="Q10845" s="1">
        <v>0</v>
      </c>
      <c r="R10845" s="1">
        <v>0</v>
      </c>
      <c r="S10845" s="1">
        <v>0</v>
      </c>
      <c r="T10845" s="1">
        <v>0</v>
      </c>
      <c r="U10845" s="1">
        <v>0</v>
      </c>
      <c r="V10845" s="1">
        <f t="shared" si="677"/>
        <v>0</v>
      </c>
      <c r="W10845" s="1">
        <f t="shared" si="678"/>
        <v>0</v>
      </c>
      <c r="X10845" s="1" t="e">
        <f t="shared" si="679"/>
        <v>#DIV/0!</v>
      </c>
    </row>
    <row r="10846" spans="1:24" hidden="1" x14ac:dyDescent="0.3">
      <c r="A10846" s="18" t="str">
        <f t="shared" si="676"/>
        <v>OFF - Military - Start Cart_1996_600</v>
      </c>
      <c r="B10846" s="1" t="s">
        <v>40</v>
      </c>
      <c r="C10846" s="1">
        <v>2020</v>
      </c>
      <c r="D10846" s="1" t="s">
        <v>195</v>
      </c>
      <c r="E10846" s="1">
        <v>1996</v>
      </c>
      <c r="F10846" s="1">
        <v>600</v>
      </c>
      <c r="G10846" s="1" t="s">
        <v>5</v>
      </c>
      <c r="H10846" s="1">
        <v>1.49932777777777E-8</v>
      </c>
      <c r="I10846" s="1">
        <v>1.7843239669421401E-8</v>
      </c>
      <c r="J10846" s="1">
        <v>2.159032E-8</v>
      </c>
      <c r="K10846" s="1">
        <v>4.694178E-8</v>
      </c>
      <c r="L10846" s="1">
        <v>2.9611049999999998E-7</v>
      </c>
      <c r="M10846" s="1">
        <v>2.5250369999999999E-5</v>
      </c>
      <c r="N10846" s="1">
        <v>7.4538140000000004E-9</v>
      </c>
      <c r="O10846" s="1">
        <v>6.8575088800000002E-9</v>
      </c>
      <c r="P10846" s="1">
        <v>2.4784059999999998E-10</v>
      </c>
      <c r="Q10846" s="1">
        <v>0</v>
      </c>
      <c r="R10846" s="1">
        <v>0</v>
      </c>
      <c r="S10846" s="1">
        <v>0</v>
      </c>
      <c r="T10846" s="1">
        <v>0</v>
      </c>
      <c r="U10846" s="1">
        <v>0</v>
      </c>
      <c r="V10846" s="1">
        <f t="shared" si="677"/>
        <v>0</v>
      </c>
      <c r="W10846" s="1">
        <f t="shared" si="678"/>
        <v>0</v>
      </c>
      <c r="X10846" s="1" t="e">
        <f t="shared" si="679"/>
        <v>#DIV/0!</v>
      </c>
    </row>
    <row r="10847" spans="1:24" hidden="1" x14ac:dyDescent="0.3">
      <c r="A10847" s="18" t="str">
        <f t="shared" si="676"/>
        <v>OFF - Military - Start Cart_1997_100</v>
      </c>
      <c r="B10847" s="1" t="s">
        <v>40</v>
      </c>
      <c r="C10847" s="1">
        <v>2020</v>
      </c>
      <c r="D10847" s="1" t="s">
        <v>195</v>
      </c>
      <c r="E10847" s="1">
        <v>1997</v>
      </c>
      <c r="F10847" s="1">
        <v>100</v>
      </c>
      <c r="G10847" s="1" t="s">
        <v>5</v>
      </c>
      <c r="H10847" s="1">
        <v>2.0302548611111099E-8</v>
      </c>
      <c r="I10847" s="1">
        <v>2.4161710743801599E-8</v>
      </c>
      <c r="J10847" s="1">
        <v>2.9235669999999999E-8</v>
      </c>
      <c r="K10847" s="1">
        <v>7.6516590000000004E-8</v>
      </c>
      <c r="L10847" s="1">
        <v>1.7478370000000001E-7</v>
      </c>
      <c r="M10847" s="1">
        <v>1.046666E-5</v>
      </c>
      <c r="N10847" s="1">
        <v>1.394272E-8</v>
      </c>
      <c r="O10847" s="1">
        <v>1.28273024E-8</v>
      </c>
      <c r="P10847" s="1">
        <v>1.227793E-10</v>
      </c>
      <c r="Q10847" s="1">
        <v>0</v>
      </c>
      <c r="R10847" s="1">
        <v>0</v>
      </c>
      <c r="S10847" s="1">
        <v>0</v>
      </c>
      <c r="T10847" s="1">
        <v>0</v>
      </c>
      <c r="U10847" s="1">
        <v>0</v>
      </c>
      <c r="V10847" s="1">
        <f t="shared" si="677"/>
        <v>0</v>
      </c>
      <c r="W10847" s="1">
        <f t="shared" si="678"/>
        <v>0</v>
      </c>
      <c r="X10847" s="1" t="e">
        <f t="shared" si="679"/>
        <v>#DIV/0!</v>
      </c>
    </row>
    <row r="10848" spans="1:24" hidden="1" x14ac:dyDescent="0.3">
      <c r="A10848" s="18" t="str">
        <f t="shared" si="676"/>
        <v>OFF - Military - Start Cart_1997_600</v>
      </c>
      <c r="B10848" s="1" t="s">
        <v>40</v>
      </c>
      <c r="C10848" s="1">
        <v>2020</v>
      </c>
      <c r="D10848" s="1" t="s">
        <v>195</v>
      </c>
      <c r="E10848" s="1">
        <v>1997</v>
      </c>
      <c r="F10848" s="1">
        <v>600</v>
      </c>
      <c r="G10848" s="1" t="s">
        <v>5</v>
      </c>
      <c r="H10848" s="1">
        <v>1.74420069444444E-8</v>
      </c>
      <c r="I10848" s="1">
        <v>2.0757429752066101E-8</v>
      </c>
      <c r="J10848" s="1">
        <v>2.5116489999999999E-8</v>
      </c>
      <c r="K10848" s="1">
        <v>5.478179E-8</v>
      </c>
      <c r="L10848" s="1">
        <v>3.4581899999999998E-7</v>
      </c>
      <c r="M10848" s="1">
        <v>2.9620649999999999E-5</v>
      </c>
      <c r="N10848" s="1">
        <v>8.6443310000000008E-9</v>
      </c>
      <c r="O10848" s="1">
        <v>7.9527845200000006E-9</v>
      </c>
      <c r="P10848" s="1">
        <v>2.9073640000000001E-10</v>
      </c>
      <c r="Q10848" s="1">
        <v>0</v>
      </c>
      <c r="R10848" s="1">
        <v>0</v>
      </c>
      <c r="S10848" s="1">
        <v>0</v>
      </c>
      <c r="T10848" s="1">
        <v>0</v>
      </c>
      <c r="U10848" s="1">
        <v>0</v>
      </c>
      <c r="V10848" s="1">
        <f t="shared" si="677"/>
        <v>0</v>
      </c>
      <c r="W10848" s="1">
        <f t="shared" si="678"/>
        <v>0</v>
      </c>
      <c r="X10848" s="1" t="e">
        <f t="shared" si="679"/>
        <v>#DIV/0!</v>
      </c>
    </row>
    <row r="10849" spans="1:24" hidden="1" x14ac:dyDescent="0.3">
      <c r="A10849" s="18" t="str">
        <f t="shared" si="676"/>
        <v>OFF - Military - Start Cart_1998_100</v>
      </c>
      <c r="B10849" s="1" t="s">
        <v>40</v>
      </c>
      <c r="C10849" s="1">
        <v>2020</v>
      </c>
      <c r="D10849" s="1" t="s">
        <v>195</v>
      </c>
      <c r="E10849" s="1">
        <v>1998</v>
      </c>
      <c r="F10849" s="1">
        <v>100</v>
      </c>
      <c r="G10849" s="1" t="s">
        <v>5</v>
      </c>
      <c r="H10849" s="1">
        <v>2.2725930555555499E-8</v>
      </c>
      <c r="I10849" s="1">
        <v>2.704573553719E-8</v>
      </c>
      <c r="J10849" s="1">
        <v>3.2725339999999999E-8</v>
      </c>
      <c r="K10849" s="1">
        <v>8.5974079999999998E-8</v>
      </c>
      <c r="L10849" s="1">
        <v>1.580746E-7</v>
      </c>
      <c r="M10849" s="1">
        <v>1.1839259999999999E-5</v>
      </c>
      <c r="N10849" s="1">
        <v>1.7272520000000001E-8</v>
      </c>
      <c r="O10849" s="1">
        <v>1.5890718399999999E-8</v>
      </c>
      <c r="P10849" s="1">
        <v>1.3888049999999999E-10</v>
      </c>
      <c r="Q10849" s="1">
        <v>0</v>
      </c>
      <c r="R10849" s="1">
        <v>0</v>
      </c>
      <c r="S10849" s="1">
        <v>0</v>
      </c>
      <c r="T10849" s="1">
        <v>0</v>
      </c>
      <c r="U10849" s="1">
        <v>0</v>
      </c>
      <c r="V10849" s="1">
        <f t="shared" si="677"/>
        <v>0</v>
      </c>
      <c r="W10849" s="1">
        <f t="shared" si="678"/>
        <v>0</v>
      </c>
      <c r="X10849" s="1" t="e">
        <f t="shared" si="679"/>
        <v>#DIV/0!</v>
      </c>
    </row>
    <row r="10850" spans="1:24" hidden="1" x14ac:dyDescent="0.3">
      <c r="A10850" s="18" t="str">
        <f t="shared" si="676"/>
        <v>OFF - Military - Start Cart_1998_600</v>
      </c>
      <c r="B10850" s="1" t="s">
        <v>40</v>
      </c>
      <c r="C10850" s="1">
        <v>2020</v>
      </c>
      <c r="D10850" s="1" t="s">
        <v>195</v>
      </c>
      <c r="E10850" s="1">
        <v>1998</v>
      </c>
      <c r="F10850" s="1">
        <v>600</v>
      </c>
      <c r="G10850" s="1" t="s">
        <v>5</v>
      </c>
      <c r="H10850" s="1">
        <v>1.9563881944444401E-8</v>
      </c>
      <c r="I10850" s="1">
        <v>2.3282636363636301E-8</v>
      </c>
      <c r="J10850" s="1">
        <v>2.8171989999999999E-8</v>
      </c>
      <c r="K10850" s="1">
        <v>6.1643949999999997E-8</v>
      </c>
      <c r="L10850" s="1">
        <v>3.8942580000000002E-7</v>
      </c>
      <c r="M10850" s="1">
        <v>3.3505089999999998E-5</v>
      </c>
      <c r="N10850" s="1">
        <v>9.6653150000000003E-9</v>
      </c>
      <c r="O10850" s="1">
        <v>8.8920898E-9</v>
      </c>
      <c r="P10850" s="1">
        <v>3.2886339999999999E-10</v>
      </c>
      <c r="Q10850" s="1">
        <v>0</v>
      </c>
      <c r="R10850" s="1">
        <v>0</v>
      </c>
      <c r="S10850" s="1">
        <v>0</v>
      </c>
      <c r="T10850" s="1">
        <v>0</v>
      </c>
      <c r="U10850" s="1">
        <v>0</v>
      </c>
      <c r="V10850" s="1">
        <f t="shared" si="677"/>
        <v>0</v>
      </c>
      <c r="W10850" s="1">
        <f t="shared" si="678"/>
        <v>0</v>
      </c>
      <c r="X10850" s="1" t="e">
        <f t="shared" si="679"/>
        <v>#DIV/0!</v>
      </c>
    </row>
    <row r="10851" spans="1:24" hidden="1" x14ac:dyDescent="0.3">
      <c r="A10851" s="18" t="str">
        <f t="shared" si="676"/>
        <v>OFF - Military - Start Cart_1999_100</v>
      </c>
      <c r="B10851" s="1" t="s">
        <v>40</v>
      </c>
      <c r="C10851" s="1">
        <v>2020</v>
      </c>
      <c r="D10851" s="1" t="s">
        <v>195</v>
      </c>
      <c r="E10851" s="1">
        <v>1999</v>
      </c>
      <c r="F10851" s="1">
        <v>100</v>
      </c>
      <c r="G10851" s="1" t="s">
        <v>5</v>
      </c>
      <c r="H10851" s="1">
        <v>2.5419944444444399E-8</v>
      </c>
      <c r="I10851" s="1">
        <v>3.0251834710743803E-8</v>
      </c>
      <c r="J10851" s="1">
        <v>3.6604719999999999E-8</v>
      </c>
      <c r="K10851" s="1">
        <v>9.6536119999999997E-8</v>
      </c>
      <c r="L10851" s="1">
        <v>1.776217E-7</v>
      </c>
      <c r="M10851" s="1">
        <v>1.338353E-5</v>
      </c>
      <c r="N10851" s="1">
        <v>1.9241750000000001E-8</v>
      </c>
      <c r="O10851" s="1">
        <v>1.770241E-8</v>
      </c>
      <c r="P10851" s="1">
        <v>1.5699559999999999E-10</v>
      </c>
      <c r="Q10851" s="1">
        <v>0</v>
      </c>
      <c r="R10851" s="1">
        <v>0</v>
      </c>
      <c r="S10851" s="1">
        <v>0</v>
      </c>
      <c r="T10851" s="1">
        <v>0</v>
      </c>
      <c r="U10851" s="1">
        <v>0</v>
      </c>
      <c r="V10851" s="1">
        <f t="shared" si="677"/>
        <v>0</v>
      </c>
      <c r="W10851" s="1">
        <f t="shared" si="678"/>
        <v>0</v>
      </c>
      <c r="X10851" s="1" t="e">
        <f t="shared" si="679"/>
        <v>#DIV/0!</v>
      </c>
    </row>
    <row r="10852" spans="1:24" hidden="1" x14ac:dyDescent="0.3">
      <c r="A10852" s="18" t="str">
        <f t="shared" si="676"/>
        <v>OFF - Military - Start Cart_1999_600</v>
      </c>
      <c r="B10852" s="1" t="s">
        <v>40</v>
      </c>
      <c r="C10852" s="1">
        <v>2020</v>
      </c>
      <c r="D10852" s="1" t="s">
        <v>195</v>
      </c>
      <c r="E10852" s="1">
        <v>1999</v>
      </c>
      <c r="F10852" s="1">
        <v>600</v>
      </c>
      <c r="G10852" s="1" t="s">
        <v>5</v>
      </c>
      <c r="H10852" s="1">
        <v>2.1928680555555501E-8</v>
      </c>
      <c r="I10852" s="1">
        <v>2.60969421487603E-8</v>
      </c>
      <c r="J10852" s="1">
        <v>3.1577300000000002E-8</v>
      </c>
      <c r="K10852" s="1">
        <v>6.9320669999999997E-8</v>
      </c>
      <c r="L10852" s="1">
        <v>4.382499E-7</v>
      </c>
      <c r="M10852" s="1">
        <v>3.7875379999999999E-5</v>
      </c>
      <c r="N10852" s="1">
        <v>1.07987E-8</v>
      </c>
      <c r="O10852" s="1">
        <v>9.9348039999999997E-9</v>
      </c>
      <c r="P10852" s="1">
        <v>3.7175920000000002E-10</v>
      </c>
      <c r="Q10852" s="1">
        <v>0</v>
      </c>
      <c r="R10852" s="1">
        <v>0</v>
      </c>
      <c r="S10852" s="1">
        <v>0</v>
      </c>
      <c r="T10852" s="1">
        <v>0</v>
      </c>
      <c r="U10852" s="1">
        <v>0</v>
      </c>
      <c r="V10852" s="1">
        <f t="shared" si="677"/>
        <v>0</v>
      </c>
      <c r="W10852" s="1">
        <f t="shared" si="678"/>
        <v>0</v>
      </c>
      <c r="X10852" s="1" t="e">
        <f t="shared" si="679"/>
        <v>#DIV/0!</v>
      </c>
    </row>
    <row r="10853" spans="1:24" hidden="1" x14ac:dyDescent="0.3">
      <c r="A10853" s="18" t="str">
        <f t="shared" si="676"/>
        <v>OFF - Military - Start Cart_2000_100</v>
      </c>
      <c r="B10853" s="1" t="s">
        <v>40</v>
      </c>
      <c r="C10853" s="1">
        <v>2020</v>
      </c>
      <c r="D10853" s="1" t="s">
        <v>195</v>
      </c>
      <c r="E10853" s="1">
        <v>2000</v>
      </c>
      <c r="F10853" s="1">
        <v>100</v>
      </c>
      <c r="G10853" s="1" t="s">
        <v>5</v>
      </c>
      <c r="H10853" s="1">
        <v>2.9663805555555501E-8</v>
      </c>
      <c r="I10853" s="1">
        <v>3.5302380165289198E-8</v>
      </c>
      <c r="J10853" s="1">
        <v>4.2715879999999998E-8</v>
      </c>
      <c r="K10853" s="1">
        <v>1.130943E-7</v>
      </c>
      <c r="L10853" s="1">
        <v>2.082392E-7</v>
      </c>
      <c r="M10853" s="1">
        <v>1.578574E-5</v>
      </c>
      <c r="N10853" s="1">
        <v>2.236081E-8</v>
      </c>
      <c r="O10853" s="1">
        <v>2.05719452E-8</v>
      </c>
      <c r="P10853" s="1">
        <v>1.851749E-10</v>
      </c>
      <c r="Q10853" s="1">
        <v>0</v>
      </c>
      <c r="R10853" s="1">
        <v>0</v>
      </c>
      <c r="S10853" s="1">
        <v>0</v>
      </c>
      <c r="T10853" s="1">
        <v>0</v>
      </c>
      <c r="U10853" s="1">
        <v>0</v>
      </c>
      <c r="V10853" s="1">
        <f t="shared" si="677"/>
        <v>0</v>
      </c>
      <c r="W10853" s="1">
        <f t="shared" si="678"/>
        <v>0</v>
      </c>
      <c r="X10853" s="1" t="e">
        <f t="shared" si="679"/>
        <v>#DIV/0!</v>
      </c>
    </row>
    <row r="10854" spans="1:24" hidden="1" x14ac:dyDescent="0.3">
      <c r="A10854" s="18" t="str">
        <f t="shared" si="676"/>
        <v>OFF - Military - Start Cart_2000_600</v>
      </c>
      <c r="B10854" s="1" t="s">
        <v>40</v>
      </c>
      <c r="C10854" s="1">
        <v>2020</v>
      </c>
      <c r="D10854" s="1" t="s">
        <v>195</v>
      </c>
      <c r="E10854" s="1">
        <v>2000</v>
      </c>
      <c r="F10854" s="1">
        <v>600</v>
      </c>
      <c r="G10854" s="1" t="s">
        <v>5</v>
      </c>
      <c r="H10854" s="1">
        <v>2.5644055555555499E-8</v>
      </c>
      <c r="I10854" s="1">
        <v>3.0518545454545402E-8</v>
      </c>
      <c r="J10854" s="1">
        <v>3.6927439999999998E-8</v>
      </c>
      <c r="K10854" s="1">
        <v>8.1333869999999997E-8</v>
      </c>
      <c r="L10854" s="1">
        <v>5.1458660000000001E-7</v>
      </c>
      <c r="M10854" s="1">
        <v>4.4673650000000002E-5</v>
      </c>
      <c r="N10854" s="1">
        <v>1.258679E-8</v>
      </c>
      <c r="O10854" s="1">
        <v>1.1579846799999999E-8</v>
      </c>
      <c r="P10854" s="1">
        <v>4.3848650000000002E-10</v>
      </c>
      <c r="Q10854" s="1">
        <v>0</v>
      </c>
      <c r="R10854" s="1">
        <v>0</v>
      </c>
      <c r="S10854" s="1">
        <v>0</v>
      </c>
      <c r="T10854" s="1">
        <v>0</v>
      </c>
      <c r="U10854" s="1">
        <v>0</v>
      </c>
      <c r="V10854" s="1">
        <f t="shared" si="677"/>
        <v>0</v>
      </c>
      <c r="W10854" s="1">
        <f t="shared" si="678"/>
        <v>0</v>
      </c>
      <c r="X10854" s="1" t="e">
        <f t="shared" si="679"/>
        <v>#DIV/0!</v>
      </c>
    </row>
    <row r="10855" spans="1:24" hidden="1" x14ac:dyDescent="0.3">
      <c r="A10855" s="18" t="str">
        <f t="shared" si="676"/>
        <v>OFF - Military - Start Cart_2001_100</v>
      </c>
      <c r="B10855" s="1" t="s">
        <v>40</v>
      </c>
      <c r="C10855" s="1">
        <v>2020</v>
      </c>
      <c r="D10855" s="1" t="s">
        <v>195</v>
      </c>
      <c r="E10855" s="1">
        <v>2001</v>
      </c>
      <c r="F10855" s="1">
        <v>100</v>
      </c>
      <c r="G10855" s="1" t="s">
        <v>5</v>
      </c>
      <c r="H10855" s="1">
        <v>3.22160763888888E-8</v>
      </c>
      <c r="I10855" s="1">
        <v>3.8339793388429697E-8</v>
      </c>
      <c r="J10855" s="1">
        <v>4.6391150000000003E-8</v>
      </c>
      <c r="K10855" s="1">
        <v>1.2331480000000001E-7</v>
      </c>
      <c r="L10855" s="1">
        <v>2.272253E-7</v>
      </c>
      <c r="M10855" s="1">
        <v>1.7330190000000002E-5</v>
      </c>
      <c r="N10855" s="1">
        <v>2.4181150000000001E-8</v>
      </c>
      <c r="O10855" s="1">
        <v>2.2246658000000001E-8</v>
      </c>
      <c r="P10855" s="1">
        <v>2.0329199999999999E-10</v>
      </c>
      <c r="Q10855" s="1">
        <v>0</v>
      </c>
      <c r="R10855" s="1">
        <v>0</v>
      </c>
      <c r="S10855" s="1">
        <v>0</v>
      </c>
      <c r="T10855" s="1">
        <v>0</v>
      </c>
      <c r="U10855" s="1">
        <v>0</v>
      </c>
      <c r="V10855" s="1">
        <f t="shared" si="677"/>
        <v>0</v>
      </c>
      <c r="W10855" s="1">
        <f t="shared" si="678"/>
        <v>0</v>
      </c>
      <c r="X10855" s="1" t="e">
        <f t="shared" si="679"/>
        <v>#DIV/0!</v>
      </c>
    </row>
    <row r="10856" spans="1:24" hidden="1" x14ac:dyDescent="0.3">
      <c r="A10856" s="18" t="str">
        <f t="shared" si="676"/>
        <v>OFF - Military - Start Cart_2001_600</v>
      </c>
      <c r="B10856" s="1" t="s">
        <v>40</v>
      </c>
      <c r="C10856" s="1">
        <v>2020</v>
      </c>
      <c r="D10856" s="1" t="s">
        <v>195</v>
      </c>
      <c r="E10856" s="1">
        <v>2001</v>
      </c>
      <c r="F10856" s="1">
        <v>600</v>
      </c>
      <c r="G10856" s="1" t="s">
        <v>5</v>
      </c>
      <c r="H10856" s="1">
        <v>2.2129708333333299E-8</v>
      </c>
      <c r="I10856" s="1">
        <v>2.6336181818181801E-8</v>
      </c>
      <c r="J10856" s="1">
        <v>3.1866779999999999E-8</v>
      </c>
      <c r="K10856" s="1">
        <v>8.8820229999999998E-8</v>
      </c>
      <c r="L10856" s="1">
        <v>4.4100289999999998E-7</v>
      </c>
      <c r="M10856" s="1">
        <v>4.9044439999999997E-5</v>
      </c>
      <c r="N10856" s="1">
        <v>1.0981529999999999E-8</v>
      </c>
      <c r="O10856" s="1">
        <v>1.01030076E-8</v>
      </c>
      <c r="P10856" s="1">
        <v>4.8138719999999996E-10</v>
      </c>
      <c r="Q10856" s="1">
        <v>0</v>
      </c>
      <c r="R10856" s="1">
        <v>0</v>
      </c>
      <c r="S10856" s="1">
        <v>0</v>
      </c>
      <c r="T10856" s="1">
        <v>0</v>
      </c>
      <c r="U10856" s="1">
        <v>0</v>
      </c>
      <c r="V10856" s="1">
        <f t="shared" si="677"/>
        <v>0</v>
      </c>
      <c r="W10856" s="1">
        <f t="shared" si="678"/>
        <v>0</v>
      </c>
      <c r="X10856" s="1" t="e">
        <f t="shared" si="679"/>
        <v>#DIV/0!</v>
      </c>
    </row>
    <row r="10857" spans="1:24" hidden="1" x14ac:dyDescent="0.3">
      <c r="A10857" s="18" t="str">
        <f t="shared" si="676"/>
        <v>OFF - Military - Start Cart_2002_100</v>
      </c>
      <c r="B10857" s="1" t="s">
        <v>40</v>
      </c>
      <c r="C10857" s="1">
        <v>2020</v>
      </c>
      <c r="D10857" s="1" t="s">
        <v>195</v>
      </c>
      <c r="E10857" s="1">
        <v>2002</v>
      </c>
      <c r="F10857" s="1">
        <v>100</v>
      </c>
      <c r="G10857" s="1" t="s">
        <v>5</v>
      </c>
      <c r="H10857" s="1">
        <v>3.5651347222222198E-8</v>
      </c>
      <c r="I10857" s="1">
        <v>4.24280495867768E-8</v>
      </c>
      <c r="J10857" s="1">
        <v>5.133794E-8</v>
      </c>
      <c r="K10857" s="1">
        <v>1.370182E-7</v>
      </c>
      <c r="L10857" s="1">
        <v>2.526639E-7</v>
      </c>
      <c r="M10857" s="1">
        <v>1.9388770000000001E-5</v>
      </c>
      <c r="N10857" s="1">
        <v>2.6642489999999999E-8</v>
      </c>
      <c r="O10857" s="1">
        <v>2.4511090799999999E-8</v>
      </c>
      <c r="P10857" s="1">
        <v>2.274402E-10</v>
      </c>
      <c r="Q10857" s="1">
        <v>0</v>
      </c>
      <c r="R10857" s="1">
        <v>0</v>
      </c>
      <c r="S10857" s="1">
        <v>0</v>
      </c>
      <c r="T10857" s="1">
        <v>0</v>
      </c>
      <c r="U10857" s="1">
        <v>0</v>
      </c>
      <c r="V10857" s="1">
        <f t="shared" si="677"/>
        <v>0</v>
      </c>
      <c r="W10857" s="1">
        <f t="shared" si="678"/>
        <v>0</v>
      </c>
      <c r="X10857" s="1" t="e">
        <f t="shared" si="679"/>
        <v>#DIV/0!</v>
      </c>
    </row>
    <row r="10858" spans="1:24" hidden="1" x14ac:dyDescent="0.3">
      <c r="A10858" s="18" t="str">
        <f t="shared" si="676"/>
        <v>OFF - Military - Start Cart_2002_600</v>
      </c>
      <c r="B10858" s="1" t="s">
        <v>40</v>
      </c>
      <c r="C10858" s="1">
        <v>2020</v>
      </c>
      <c r="D10858" s="1" t="s">
        <v>195</v>
      </c>
      <c r="E10858" s="1">
        <v>2002</v>
      </c>
      <c r="F10858" s="1">
        <v>600</v>
      </c>
      <c r="G10858" s="1" t="s">
        <v>5</v>
      </c>
      <c r="H10858" s="1">
        <v>2.14954513888888E-8</v>
      </c>
      <c r="I10858" s="1">
        <v>2.55813636363636E-8</v>
      </c>
      <c r="J10858" s="1">
        <v>3.0953449999999997E-8</v>
      </c>
      <c r="K10858" s="1">
        <v>9.8843639999999999E-8</v>
      </c>
      <c r="L10858" s="1">
        <v>4.4577709999999997E-7</v>
      </c>
      <c r="M10858" s="1">
        <v>5.4870229999999997E-5</v>
      </c>
      <c r="N10858" s="1">
        <v>1.115139E-8</v>
      </c>
      <c r="O10858" s="1">
        <v>1.0259278800000001E-8</v>
      </c>
      <c r="P10858" s="1">
        <v>5.3856919999999999E-10</v>
      </c>
      <c r="Q10858" s="1">
        <v>0</v>
      </c>
      <c r="R10858" s="1">
        <v>0</v>
      </c>
      <c r="S10858" s="1">
        <v>0</v>
      </c>
      <c r="T10858" s="1">
        <v>0</v>
      </c>
      <c r="U10858" s="1">
        <v>0</v>
      </c>
      <c r="V10858" s="1">
        <f t="shared" si="677"/>
        <v>0</v>
      </c>
      <c r="W10858" s="1">
        <f t="shared" si="678"/>
        <v>0</v>
      </c>
      <c r="X10858" s="1" t="e">
        <f t="shared" si="679"/>
        <v>#DIV/0!</v>
      </c>
    </row>
    <row r="10859" spans="1:24" hidden="1" x14ac:dyDescent="0.3">
      <c r="A10859" s="18" t="str">
        <f t="shared" si="676"/>
        <v>OFF - Military - Start Cart_2003_100</v>
      </c>
      <c r="B10859" s="1" t="s">
        <v>40</v>
      </c>
      <c r="C10859" s="1">
        <v>2020</v>
      </c>
      <c r="D10859" s="1" t="s">
        <v>195</v>
      </c>
      <c r="E10859" s="1">
        <v>2003</v>
      </c>
      <c r="F10859" s="1">
        <v>100</v>
      </c>
      <c r="G10859" s="1" t="s">
        <v>5</v>
      </c>
      <c r="H10859" s="1">
        <v>4.0877222222222198E-8</v>
      </c>
      <c r="I10859" s="1">
        <v>4.8647272727272699E-8</v>
      </c>
      <c r="J10859" s="1">
        <v>5.88632E-8</v>
      </c>
      <c r="K10859" s="1">
        <v>1.5775209999999999E-7</v>
      </c>
      <c r="L10859" s="1">
        <v>2.9111740000000002E-7</v>
      </c>
      <c r="M10859" s="1">
        <v>2.24777E-5</v>
      </c>
      <c r="N10859" s="1">
        <v>3.0410519999999999E-8</v>
      </c>
      <c r="O10859" s="1">
        <v>2.7977678400000001E-8</v>
      </c>
      <c r="P10859" s="1">
        <v>2.6367500000000002E-10</v>
      </c>
      <c r="Q10859" s="1">
        <v>0</v>
      </c>
      <c r="R10859" s="1">
        <v>0</v>
      </c>
      <c r="S10859" s="1">
        <v>0</v>
      </c>
      <c r="T10859" s="1">
        <v>0</v>
      </c>
      <c r="U10859" s="1">
        <v>0</v>
      </c>
      <c r="V10859" s="1">
        <f t="shared" si="677"/>
        <v>0</v>
      </c>
      <c r="W10859" s="1">
        <f t="shared" si="678"/>
        <v>0</v>
      </c>
      <c r="X10859" s="1" t="e">
        <f t="shared" si="679"/>
        <v>#DIV/0!</v>
      </c>
    </row>
    <row r="10860" spans="1:24" hidden="1" x14ac:dyDescent="0.3">
      <c r="A10860" s="18" t="str">
        <f t="shared" si="676"/>
        <v>OFF - Military - Start Cart_2003_600</v>
      </c>
      <c r="B10860" s="1" t="s">
        <v>40</v>
      </c>
      <c r="C10860" s="1">
        <v>2020</v>
      </c>
      <c r="D10860" s="1" t="s">
        <v>195</v>
      </c>
      <c r="E10860" s="1">
        <v>2003</v>
      </c>
      <c r="F10860" s="1">
        <v>600</v>
      </c>
      <c r="G10860" s="1" t="s">
        <v>5</v>
      </c>
      <c r="H10860" s="1">
        <v>2.3134263888888801E-8</v>
      </c>
      <c r="I10860" s="1">
        <v>2.7531685950413199E-8</v>
      </c>
      <c r="J10860" s="1">
        <v>3.3313339999999998E-8</v>
      </c>
      <c r="K10860" s="1">
        <v>1.1397979999999999E-7</v>
      </c>
      <c r="L10860" s="1">
        <v>4.8851719999999999E-7</v>
      </c>
      <c r="M10860" s="1">
        <v>6.3611900000000007E-5</v>
      </c>
      <c r="N10860" s="1">
        <v>1.264994E-8</v>
      </c>
      <c r="O10860" s="1">
        <v>1.16379448E-8</v>
      </c>
      <c r="P10860" s="1">
        <v>6.2437159999999998E-10</v>
      </c>
      <c r="Q10860" s="1">
        <v>9.1822532200001496E-10</v>
      </c>
      <c r="R10860" s="1">
        <v>3.65</v>
      </c>
      <c r="S10860" s="1">
        <v>0</v>
      </c>
      <c r="T10860" s="1">
        <v>0</v>
      </c>
      <c r="U10860" s="1">
        <v>0</v>
      </c>
      <c r="V10860" s="1">
        <f t="shared" si="677"/>
        <v>0</v>
      </c>
      <c r="W10860" s="1">
        <f t="shared" si="678"/>
        <v>0</v>
      </c>
      <c r="X10860" s="1" t="e">
        <f t="shared" si="679"/>
        <v>#DIV/0!</v>
      </c>
    </row>
    <row r="10861" spans="1:24" hidden="1" x14ac:dyDescent="0.3">
      <c r="A10861" s="18" t="str">
        <f t="shared" si="676"/>
        <v>OFF - Military - Start Cart_2004_100</v>
      </c>
      <c r="B10861" s="1" t="s">
        <v>40</v>
      </c>
      <c r="C10861" s="1">
        <v>2020</v>
      </c>
      <c r="D10861" s="1" t="s">
        <v>195</v>
      </c>
      <c r="E10861" s="1">
        <v>2004</v>
      </c>
      <c r="F10861" s="1">
        <v>100</v>
      </c>
      <c r="G10861" s="1" t="s">
        <v>5</v>
      </c>
      <c r="H10861" s="1">
        <v>3.06559791666666E-8</v>
      </c>
      <c r="I10861" s="1">
        <v>3.64831487603305E-8</v>
      </c>
      <c r="J10861" s="1">
        <v>4.4144609999999997E-8</v>
      </c>
      <c r="K10861" s="1">
        <v>2.1363140000000001E-7</v>
      </c>
      <c r="L10861" s="1">
        <v>3.4058790000000001E-7</v>
      </c>
      <c r="M10861" s="1">
        <v>3.311649E-5</v>
      </c>
      <c r="N10861" s="1">
        <v>2.4957120000000002E-8</v>
      </c>
      <c r="O10861" s="1">
        <v>2.2960550399999999E-8</v>
      </c>
      <c r="P10861" s="1">
        <v>3.884734E-10</v>
      </c>
      <c r="Q10861" s="1">
        <v>0</v>
      </c>
      <c r="R10861" s="1">
        <v>0</v>
      </c>
      <c r="S10861" s="1">
        <v>0</v>
      </c>
      <c r="T10861" s="1">
        <v>0</v>
      </c>
      <c r="U10861" s="1">
        <v>0</v>
      </c>
      <c r="V10861" s="1">
        <f t="shared" si="677"/>
        <v>0</v>
      </c>
      <c r="W10861" s="1">
        <f t="shared" si="678"/>
        <v>0</v>
      </c>
      <c r="X10861" s="1" t="e">
        <f t="shared" si="679"/>
        <v>#DIV/0!</v>
      </c>
    </row>
    <row r="10862" spans="1:24" hidden="1" x14ac:dyDescent="0.3">
      <c r="A10862" s="18" t="str">
        <f t="shared" si="676"/>
        <v>OFF - Military - Start Cart_2004_600</v>
      </c>
      <c r="B10862" s="1" t="s">
        <v>40</v>
      </c>
      <c r="C10862" s="1">
        <v>2020</v>
      </c>
      <c r="D10862" s="1" t="s">
        <v>195</v>
      </c>
      <c r="E10862" s="1">
        <v>2004</v>
      </c>
      <c r="F10862" s="1">
        <v>600</v>
      </c>
      <c r="G10862" s="1" t="s">
        <v>5</v>
      </c>
      <c r="H10862" s="1">
        <v>3.3108569444444402E-8</v>
      </c>
      <c r="I10862" s="1">
        <v>3.94019338842975E-8</v>
      </c>
      <c r="J10862" s="1">
        <v>4.7676339999999999E-8</v>
      </c>
      <c r="K10862" s="1">
        <v>1.6702649999999999E-7</v>
      </c>
      <c r="L10862" s="1">
        <v>7.1700939999999998E-7</v>
      </c>
      <c r="M10862" s="1">
        <v>9.3719669999999994E-5</v>
      </c>
      <c r="N10862" s="1">
        <v>1.8408040000000001E-8</v>
      </c>
      <c r="O10862" s="1">
        <v>1.69353968E-8</v>
      </c>
      <c r="P10862" s="1">
        <v>9.1988919999999997E-10</v>
      </c>
      <c r="Q10862" s="1">
        <v>9.1822532200001496E-10</v>
      </c>
      <c r="R10862" s="1">
        <v>3.65</v>
      </c>
      <c r="S10862" s="1">
        <v>0</v>
      </c>
      <c r="T10862" s="1">
        <v>0</v>
      </c>
      <c r="U10862" s="1">
        <v>0</v>
      </c>
      <c r="V10862" s="1">
        <f t="shared" si="677"/>
        <v>0</v>
      </c>
      <c r="W10862" s="1">
        <f t="shared" si="678"/>
        <v>0</v>
      </c>
      <c r="X10862" s="1" t="e">
        <f t="shared" si="679"/>
        <v>#DIV/0!</v>
      </c>
    </row>
    <row r="10863" spans="1:24" hidden="1" x14ac:dyDescent="0.3">
      <c r="A10863" s="18" t="str">
        <f t="shared" si="676"/>
        <v>OFF - Military - Start Cart_2005_100</v>
      </c>
      <c r="B10863" s="1" t="s">
        <v>40</v>
      </c>
      <c r="C10863" s="1">
        <v>2020</v>
      </c>
      <c r="D10863" s="1" t="s">
        <v>195</v>
      </c>
      <c r="E10863" s="1">
        <v>2005</v>
      </c>
      <c r="F10863" s="1">
        <v>100</v>
      </c>
      <c r="G10863" s="1" t="s">
        <v>5</v>
      </c>
      <c r="H10863" s="1">
        <v>3.4543736111111099E-8</v>
      </c>
      <c r="I10863" s="1">
        <v>4.1109900826446199E-8</v>
      </c>
      <c r="J10863" s="1">
        <v>4.9742979999999998E-8</v>
      </c>
      <c r="K10863" s="1">
        <v>3.48428E-7</v>
      </c>
      <c r="L10863" s="1">
        <v>5.2471240000000002E-7</v>
      </c>
      <c r="M10863" s="1">
        <v>5.593802E-5</v>
      </c>
      <c r="N10863" s="1">
        <v>3.0848889999999999E-8</v>
      </c>
      <c r="O10863" s="1">
        <v>2.8380978800000001E-8</v>
      </c>
      <c r="P10863" s="1">
        <v>6.5618170000000003E-10</v>
      </c>
      <c r="Q10863" s="1">
        <v>9.1822532200001496E-10</v>
      </c>
      <c r="R10863" s="1">
        <v>3.65</v>
      </c>
      <c r="S10863" s="1">
        <v>0</v>
      </c>
      <c r="T10863" s="1">
        <v>0</v>
      </c>
      <c r="U10863" s="1">
        <v>0</v>
      </c>
      <c r="V10863" s="1">
        <f t="shared" si="677"/>
        <v>0</v>
      </c>
      <c r="W10863" s="1">
        <f t="shared" si="678"/>
        <v>0</v>
      </c>
      <c r="X10863" s="1" t="e">
        <f t="shared" si="679"/>
        <v>#DIV/0!</v>
      </c>
    </row>
    <row r="10864" spans="1:24" hidden="1" x14ac:dyDescent="0.3">
      <c r="A10864" s="18" t="str">
        <f t="shared" si="676"/>
        <v>OFF - Military - Start Cart_2005_600</v>
      </c>
      <c r="B10864" s="1" t="s">
        <v>40</v>
      </c>
      <c r="C10864" s="1">
        <v>2020</v>
      </c>
      <c r="D10864" s="1" t="s">
        <v>195</v>
      </c>
      <c r="E10864" s="1">
        <v>2005</v>
      </c>
      <c r="F10864" s="1">
        <v>600</v>
      </c>
      <c r="G10864" s="1" t="s">
        <v>5</v>
      </c>
      <c r="H10864" s="1">
        <v>5.1187479166666601E-8</v>
      </c>
      <c r="I10864" s="1">
        <v>6.0917330578512394E-8</v>
      </c>
      <c r="J10864" s="1">
        <v>7.370997E-8</v>
      </c>
      <c r="K10864" s="1">
        <v>2.8060839999999999E-7</v>
      </c>
      <c r="L10864" s="1">
        <v>1.123473E-6</v>
      </c>
      <c r="M10864" s="1">
        <v>1.583046E-4</v>
      </c>
      <c r="N10864" s="1">
        <v>3.0449749999999998E-8</v>
      </c>
      <c r="O10864" s="1">
        <v>2.8013769999999899E-8</v>
      </c>
      <c r="P10864" s="1">
        <v>1.5538109999999999E-9</v>
      </c>
      <c r="Q10864" s="1">
        <v>9.1822532200001496E-10</v>
      </c>
      <c r="R10864" s="1">
        <v>3.65</v>
      </c>
      <c r="S10864" s="1">
        <v>0</v>
      </c>
      <c r="T10864" s="1">
        <v>0</v>
      </c>
      <c r="U10864" s="1">
        <v>0</v>
      </c>
      <c r="V10864" s="1">
        <f t="shared" si="677"/>
        <v>0</v>
      </c>
      <c r="W10864" s="1">
        <f t="shared" si="678"/>
        <v>0</v>
      </c>
      <c r="X10864" s="1" t="e">
        <f t="shared" si="679"/>
        <v>#DIV/0!</v>
      </c>
    </row>
    <row r="10865" spans="1:24" hidden="1" x14ac:dyDescent="0.3">
      <c r="A10865" s="18" t="str">
        <f t="shared" si="676"/>
        <v>OFF - Military - Start Cart_2006_100</v>
      </c>
      <c r="B10865" s="1" t="s">
        <v>40</v>
      </c>
      <c r="C10865" s="1">
        <v>2020</v>
      </c>
      <c r="D10865" s="1" t="s">
        <v>195</v>
      </c>
      <c r="E10865" s="1">
        <v>2006</v>
      </c>
      <c r="F10865" s="1">
        <v>100</v>
      </c>
      <c r="G10865" s="1" t="s">
        <v>5</v>
      </c>
      <c r="H10865" s="1">
        <v>2.8524125000000001E-8</v>
      </c>
      <c r="I10865" s="1">
        <v>3.3946066115702397E-8</v>
      </c>
      <c r="J10865" s="1">
        <v>4.1074739999999999E-8</v>
      </c>
      <c r="K10865" s="1">
        <v>3.7871209999999998E-7</v>
      </c>
      <c r="L10865" s="1">
        <v>5.5472609999999998E-7</v>
      </c>
      <c r="M10865" s="1">
        <v>6.2212809999999996E-5</v>
      </c>
      <c r="N10865" s="1">
        <v>2.7954710000000001E-8</v>
      </c>
      <c r="O10865" s="1">
        <v>2.5718333199999999E-8</v>
      </c>
      <c r="P10865" s="1">
        <v>7.2978819999999996E-10</v>
      </c>
      <c r="Q10865" s="1">
        <v>9.1822532200001496E-10</v>
      </c>
      <c r="R10865" s="1">
        <v>3.65</v>
      </c>
      <c r="S10865" s="1">
        <v>0</v>
      </c>
      <c r="T10865" s="1">
        <v>0</v>
      </c>
      <c r="U10865" s="1">
        <v>0</v>
      </c>
      <c r="V10865" s="1">
        <f t="shared" si="677"/>
        <v>0</v>
      </c>
      <c r="W10865" s="1">
        <f t="shared" si="678"/>
        <v>0</v>
      </c>
      <c r="X10865" s="1" t="e">
        <f t="shared" si="679"/>
        <v>#DIV/0!</v>
      </c>
    </row>
    <row r="10866" spans="1:24" hidden="1" x14ac:dyDescent="0.3">
      <c r="A10866" s="18" t="str">
        <f t="shared" si="676"/>
        <v>OFF - Military - Start Cart_2006_600</v>
      </c>
      <c r="B10866" s="1" t="s">
        <v>40</v>
      </c>
      <c r="C10866" s="1">
        <v>2020</v>
      </c>
      <c r="D10866" s="1" t="s">
        <v>195</v>
      </c>
      <c r="E10866" s="1">
        <v>2006</v>
      </c>
      <c r="F10866" s="1">
        <v>600</v>
      </c>
      <c r="G10866" s="1" t="s">
        <v>5</v>
      </c>
      <c r="H10866" s="1">
        <v>5.49886041666666E-8</v>
      </c>
      <c r="I10866" s="1">
        <v>6.5440983471074304E-8</v>
      </c>
      <c r="J10866" s="1">
        <v>7.9183589999999998E-8</v>
      </c>
      <c r="K10866" s="1">
        <v>3.1039379999999998E-7</v>
      </c>
      <c r="L10866" s="1">
        <v>7.6158129999999997E-7</v>
      </c>
      <c r="M10866" s="1">
        <v>1.7606229999999999E-4</v>
      </c>
      <c r="N10866" s="1">
        <v>3.3452759999999998E-8</v>
      </c>
      <c r="O10866" s="1">
        <v>3.0776539199999997E-8</v>
      </c>
      <c r="P10866" s="1">
        <v>1.728109E-9</v>
      </c>
      <c r="Q10866" s="1">
        <v>1.8364506440000299E-9</v>
      </c>
      <c r="R10866" s="1">
        <v>7.3</v>
      </c>
      <c r="S10866" s="1">
        <v>0</v>
      </c>
      <c r="T10866" s="1">
        <v>0</v>
      </c>
      <c r="U10866" s="1">
        <v>0</v>
      </c>
      <c r="V10866" s="1">
        <f t="shared" si="677"/>
        <v>0</v>
      </c>
      <c r="W10866" s="1">
        <f t="shared" si="678"/>
        <v>0</v>
      </c>
      <c r="X10866" s="1" t="e">
        <f t="shared" si="679"/>
        <v>#DIV/0!</v>
      </c>
    </row>
    <row r="10867" spans="1:24" hidden="1" x14ac:dyDescent="0.3">
      <c r="A10867" s="18" t="str">
        <f t="shared" si="676"/>
        <v>OFF - Military - Start Cart_2007_100</v>
      </c>
      <c r="B10867" s="1" t="s">
        <v>40</v>
      </c>
      <c r="C10867" s="1">
        <v>2020</v>
      </c>
      <c r="D10867" s="1" t="s">
        <v>195</v>
      </c>
      <c r="E10867" s="1">
        <v>2007</v>
      </c>
      <c r="F10867" s="1">
        <v>100</v>
      </c>
      <c r="G10867" s="1" t="s">
        <v>5</v>
      </c>
      <c r="H10867" s="1">
        <v>2.9570618055555499E-8</v>
      </c>
      <c r="I10867" s="1">
        <v>3.5191479338842902E-8</v>
      </c>
      <c r="J10867" s="1">
        <v>4.2581689999999998E-8</v>
      </c>
      <c r="K10867" s="1">
        <v>4.0024219999999998E-7</v>
      </c>
      <c r="L10867" s="1">
        <v>5.879976E-7</v>
      </c>
      <c r="M10867" s="1">
        <v>6.6221119999999997E-5</v>
      </c>
      <c r="N10867" s="1">
        <v>2.9263610000000001E-8</v>
      </c>
      <c r="O10867" s="1">
        <v>2.6922521199999999E-8</v>
      </c>
      <c r="P10867" s="1">
        <v>7.7680779999999995E-10</v>
      </c>
      <c r="Q10867" s="1">
        <v>9.1822532200001496E-10</v>
      </c>
      <c r="R10867" s="1">
        <v>3.65</v>
      </c>
      <c r="S10867" s="1">
        <v>0</v>
      </c>
      <c r="T10867" s="1">
        <v>0</v>
      </c>
      <c r="U10867" s="1">
        <v>0</v>
      </c>
      <c r="V10867" s="1">
        <f t="shared" si="677"/>
        <v>0</v>
      </c>
      <c r="W10867" s="1">
        <f t="shared" si="678"/>
        <v>0</v>
      </c>
      <c r="X10867" s="1" t="e">
        <f t="shared" si="679"/>
        <v>#DIV/0!</v>
      </c>
    </row>
    <row r="10868" spans="1:24" hidden="1" x14ac:dyDescent="0.3">
      <c r="A10868" s="18" t="str">
        <f t="shared" si="676"/>
        <v>OFF - Military - Start Cart_2007_600</v>
      </c>
      <c r="B10868" s="1" t="s">
        <v>40</v>
      </c>
      <c r="C10868" s="1">
        <v>2020</v>
      </c>
      <c r="D10868" s="1" t="s">
        <v>195</v>
      </c>
      <c r="E10868" s="1">
        <v>2007</v>
      </c>
      <c r="F10868" s="1">
        <v>600</v>
      </c>
      <c r="G10868" s="1" t="s">
        <v>5</v>
      </c>
      <c r="H10868" s="1">
        <v>5.6465659722222197E-8</v>
      </c>
      <c r="I10868" s="1">
        <v>6.7198801652892504E-8</v>
      </c>
      <c r="J10868" s="1">
        <v>8.1310550000000001E-8</v>
      </c>
      <c r="K10868" s="1">
        <v>3.2859169999999998E-7</v>
      </c>
      <c r="L10868" s="1">
        <v>8.0766679999999996E-7</v>
      </c>
      <c r="M10868" s="1">
        <v>1.874058E-4</v>
      </c>
      <c r="N10868" s="1">
        <v>3.5168839999999997E-8</v>
      </c>
      <c r="O10868" s="1">
        <v>3.2355332800000001E-8</v>
      </c>
      <c r="P10868" s="1">
        <v>1.839449E-9</v>
      </c>
      <c r="Q10868" s="1">
        <v>1.8364506440000299E-9</v>
      </c>
      <c r="R10868" s="1">
        <v>7.3</v>
      </c>
      <c r="S10868" s="1">
        <v>0</v>
      </c>
      <c r="T10868" s="1">
        <v>0</v>
      </c>
      <c r="U10868" s="1">
        <v>0</v>
      </c>
      <c r="V10868" s="1">
        <f t="shared" si="677"/>
        <v>0</v>
      </c>
      <c r="W10868" s="1">
        <f t="shared" si="678"/>
        <v>0</v>
      </c>
      <c r="X10868" s="1" t="e">
        <f t="shared" si="679"/>
        <v>#DIV/0!</v>
      </c>
    </row>
    <row r="10869" spans="1:24" hidden="1" x14ac:dyDescent="0.3">
      <c r="A10869" s="18" t="str">
        <f t="shared" si="676"/>
        <v>OFF - Military - Start Cart_2008_100</v>
      </c>
      <c r="B10869" s="1" t="s">
        <v>40</v>
      </c>
      <c r="C10869" s="1">
        <v>2020</v>
      </c>
      <c r="D10869" s="1" t="s">
        <v>195</v>
      </c>
      <c r="E10869" s="1">
        <v>2008</v>
      </c>
      <c r="F10869" s="1">
        <v>100</v>
      </c>
      <c r="G10869" s="1" t="s">
        <v>5</v>
      </c>
      <c r="H10869" s="1">
        <v>1.98711388888888E-8</v>
      </c>
      <c r="I10869" s="1">
        <v>2.3648297520661101E-8</v>
      </c>
      <c r="J10869" s="1">
        <v>2.8614439999999999E-8</v>
      </c>
      <c r="K10869" s="1">
        <v>4.0544470000000001E-7</v>
      </c>
      <c r="L10869" s="1">
        <v>3.4694060000000001E-7</v>
      </c>
      <c r="M10869" s="1">
        <v>6.8455449999999999E-5</v>
      </c>
      <c r="N10869" s="1">
        <v>2.2497619999999999E-8</v>
      </c>
      <c r="O10869" s="1">
        <v>2.06978104E-8</v>
      </c>
      <c r="P10869" s="1">
        <v>8.0301769999999997E-10</v>
      </c>
      <c r="Q10869" s="1">
        <v>9.1822532200001496E-10</v>
      </c>
      <c r="R10869" s="1">
        <v>3.65</v>
      </c>
      <c r="S10869" s="1">
        <v>0</v>
      </c>
      <c r="T10869" s="1">
        <v>0</v>
      </c>
      <c r="U10869" s="1">
        <v>0</v>
      </c>
      <c r="V10869" s="1">
        <f t="shared" si="677"/>
        <v>0</v>
      </c>
      <c r="W10869" s="1">
        <f t="shared" si="678"/>
        <v>0</v>
      </c>
      <c r="X10869" s="1" t="e">
        <f t="shared" si="679"/>
        <v>#DIV/0!</v>
      </c>
    </row>
    <row r="10870" spans="1:24" hidden="1" x14ac:dyDescent="0.3">
      <c r="A10870" s="18" t="str">
        <f t="shared" si="676"/>
        <v>OFF - Military - Start Cart_2008_600</v>
      </c>
      <c r="B10870" s="1" t="s">
        <v>40</v>
      </c>
      <c r="C10870" s="1">
        <v>2020</v>
      </c>
      <c r="D10870" s="1" t="s">
        <v>195</v>
      </c>
      <c r="E10870" s="1">
        <v>2008</v>
      </c>
      <c r="F10870" s="1">
        <v>600</v>
      </c>
      <c r="G10870" s="1" t="s">
        <v>5</v>
      </c>
      <c r="H10870" s="1">
        <v>5.6235305555555498E-8</v>
      </c>
      <c r="I10870" s="1">
        <v>6.6924661157024794E-8</v>
      </c>
      <c r="J10870" s="1">
        <v>8.0978840000000002E-8</v>
      </c>
      <c r="K10870" s="1">
        <v>3.378172E-7</v>
      </c>
      <c r="L10870" s="1">
        <v>8.3183489999999999E-7</v>
      </c>
      <c r="M10870" s="1">
        <v>1.9372890000000001E-4</v>
      </c>
      <c r="N10870" s="1">
        <v>3.5901389999999997E-8</v>
      </c>
      <c r="O10870" s="1">
        <v>3.30292788E-8</v>
      </c>
      <c r="P10870" s="1">
        <v>1.9015130000000001E-9</v>
      </c>
      <c r="Q10870" s="1">
        <v>1.8364506440000299E-9</v>
      </c>
      <c r="R10870" s="1">
        <v>7.3</v>
      </c>
      <c r="S10870" s="1">
        <v>0</v>
      </c>
      <c r="T10870" s="1">
        <v>0</v>
      </c>
      <c r="U10870" s="1">
        <v>0</v>
      </c>
      <c r="V10870" s="1">
        <f t="shared" si="677"/>
        <v>0</v>
      </c>
      <c r="W10870" s="1">
        <f t="shared" si="678"/>
        <v>0</v>
      </c>
      <c r="X10870" s="1" t="e">
        <f t="shared" si="679"/>
        <v>#DIV/0!</v>
      </c>
    </row>
    <row r="10871" spans="1:24" hidden="1" x14ac:dyDescent="0.3">
      <c r="A10871" s="18" t="str">
        <f t="shared" si="676"/>
        <v>OFF - Military - Start Cart_2009_100</v>
      </c>
      <c r="B10871" s="1" t="s">
        <v>40</v>
      </c>
      <c r="C10871" s="1">
        <v>2020</v>
      </c>
      <c r="D10871" s="1" t="s">
        <v>195</v>
      </c>
      <c r="E10871" s="1">
        <v>2009</v>
      </c>
      <c r="F10871" s="1">
        <v>100</v>
      </c>
      <c r="G10871" s="1" t="s">
        <v>5</v>
      </c>
      <c r="H10871" s="1">
        <v>1.9549354166666599E-8</v>
      </c>
      <c r="I10871" s="1">
        <v>2.3265347107438001E-8</v>
      </c>
      <c r="J10871" s="1">
        <v>2.8151070000000001E-8</v>
      </c>
      <c r="K10871" s="1">
        <v>4.1163100000000002E-7</v>
      </c>
      <c r="L10871" s="1">
        <v>3.5346440000000002E-7</v>
      </c>
      <c r="M10871" s="1">
        <v>7.0005350000000002E-5</v>
      </c>
      <c r="N10871" s="1">
        <v>2.2753330000000001E-8</v>
      </c>
      <c r="O10871" s="1">
        <v>2.09330636E-8</v>
      </c>
      <c r="P10871" s="1">
        <v>8.2119870000000002E-10</v>
      </c>
      <c r="Q10871" s="1">
        <v>9.1822532200001496E-10</v>
      </c>
      <c r="R10871" s="1">
        <v>3.65</v>
      </c>
      <c r="S10871" s="1">
        <v>0</v>
      </c>
      <c r="T10871" s="1">
        <v>0</v>
      </c>
      <c r="U10871" s="1">
        <v>0</v>
      </c>
      <c r="V10871" s="1">
        <f t="shared" si="677"/>
        <v>0</v>
      </c>
      <c r="W10871" s="1">
        <f t="shared" si="678"/>
        <v>0</v>
      </c>
      <c r="X10871" s="1" t="e">
        <f t="shared" si="679"/>
        <v>#DIV/0!</v>
      </c>
    </row>
    <row r="10872" spans="1:24" hidden="1" x14ac:dyDescent="0.3">
      <c r="A10872" s="18" t="str">
        <f t="shared" si="676"/>
        <v>OFF - Military - Start Cart_2009_600</v>
      </c>
      <c r="B10872" s="1" t="s">
        <v>40</v>
      </c>
      <c r="C10872" s="1">
        <v>2020</v>
      </c>
      <c r="D10872" s="1" t="s">
        <v>195</v>
      </c>
      <c r="E10872" s="1">
        <v>2009</v>
      </c>
      <c r="F10872" s="1">
        <v>600</v>
      </c>
      <c r="G10872" s="1" t="s">
        <v>5</v>
      </c>
      <c r="H10872" s="1">
        <v>5.5324666666666599E-8</v>
      </c>
      <c r="I10872" s="1">
        <v>6.5840925619834696E-8</v>
      </c>
      <c r="J10872" s="1">
        <v>7.9667520000000002E-8</v>
      </c>
      <c r="K10872" s="1">
        <v>3.4356230000000002E-7</v>
      </c>
      <c r="L10872" s="1">
        <v>8.4751559999999998E-7</v>
      </c>
      <c r="M10872" s="1">
        <v>1.981152E-4</v>
      </c>
      <c r="N10872" s="1">
        <v>3.6249879999999998E-8</v>
      </c>
      <c r="O10872" s="1">
        <v>3.3349889600000002E-8</v>
      </c>
      <c r="P10872" s="1">
        <v>1.9445650000000001E-9</v>
      </c>
      <c r="Q10872" s="1">
        <v>1.8364506440000299E-9</v>
      </c>
      <c r="R10872" s="1">
        <v>7.3</v>
      </c>
      <c r="S10872" s="1">
        <v>0</v>
      </c>
      <c r="T10872" s="1">
        <v>0</v>
      </c>
      <c r="U10872" s="1">
        <v>0</v>
      </c>
      <c r="V10872" s="1">
        <f t="shared" si="677"/>
        <v>0</v>
      </c>
      <c r="W10872" s="1">
        <f t="shared" si="678"/>
        <v>0</v>
      </c>
      <c r="X10872" s="1" t="e">
        <f t="shared" si="679"/>
        <v>#DIV/0!</v>
      </c>
    </row>
    <row r="10873" spans="1:24" hidden="1" x14ac:dyDescent="0.3">
      <c r="A10873" s="18" t="str">
        <f t="shared" si="676"/>
        <v>OFF - Military - Start Cart_2010_100</v>
      </c>
      <c r="B10873" s="1" t="s">
        <v>40</v>
      </c>
      <c r="C10873" s="1">
        <v>2020</v>
      </c>
      <c r="D10873" s="1" t="s">
        <v>195</v>
      </c>
      <c r="E10873" s="1">
        <v>2010</v>
      </c>
      <c r="F10873" s="1">
        <v>100</v>
      </c>
      <c r="G10873" s="1" t="s">
        <v>5</v>
      </c>
      <c r="H10873" s="1">
        <v>1.9422152777777699E-8</v>
      </c>
      <c r="I10873" s="1">
        <v>2.3113966942148699E-8</v>
      </c>
      <c r="J10873" s="1">
        <v>2.7967900000000001E-8</v>
      </c>
      <c r="K10873" s="1">
        <v>4.2266289999999999E-7</v>
      </c>
      <c r="L10873" s="1">
        <v>3.6421899999999999E-7</v>
      </c>
      <c r="M10873" s="1">
        <v>7.2408069999999993E-5</v>
      </c>
      <c r="N10873" s="1">
        <v>2.3271899999999999E-8</v>
      </c>
      <c r="O10873" s="1">
        <v>2.1410147999999999E-8</v>
      </c>
      <c r="P10873" s="1">
        <v>8.4938379999999999E-10</v>
      </c>
      <c r="Q10873" s="1">
        <v>9.1822532200001496E-10</v>
      </c>
      <c r="R10873" s="1">
        <v>3.65</v>
      </c>
      <c r="S10873" s="1">
        <v>0</v>
      </c>
      <c r="T10873" s="1">
        <v>0</v>
      </c>
      <c r="U10873" s="1">
        <v>0</v>
      </c>
      <c r="V10873" s="1">
        <f t="shared" si="677"/>
        <v>0</v>
      </c>
      <c r="W10873" s="1">
        <f t="shared" si="678"/>
        <v>0</v>
      </c>
      <c r="X10873" s="1" t="e">
        <f t="shared" si="679"/>
        <v>#DIV/0!</v>
      </c>
    </row>
    <row r="10874" spans="1:24" hidden="1" x14ac:dyDescent="0.3">
      <c r="A10874" s="18" t="str">
        <f t="shared" si="676"/>
        <v>OFF - Military - Start Cart_2010_600</v>
      </c>
      <c r="B10874" s="1" t="s">
        <v>40</v>
      </c>
      <c r="C10874" s="1">
        <v>2020</v>
      </c>
      <c r="D10874" s="1" t="s">
        <v>195</v>
      </c>
      <c r="E10874" s="1">
        <v>2010</v>
      </c>
      <c r="F10874" s="1">
        <v>600</v>
      </c>
      <c r="G10874" s="1" t="s">
        <v>5</v>
      </c>
      <c r="H10874" s="1">
        <v>5.4964687500000001E-8</v>
      </c>
      <c r="I10874" s="1">
        <v>6.5412520661157004E-8</v>
      </c>
      <c r="J10874" s="1">
        <v>7.9149150000000004E-8</v>
      </c>
      <c r="K10874" s="1">
        <v>3.5338530000000001E-7</v>
      </c>
      <c r="L10874" s="1">
        <v>8.7334299999999999E-7</v>
      </c>
      <c r="M10874" s="1">
        <v>2.049148E-4</v>
      </c>
      <c r="N10874" s="1">
        <v>3.7013759999999999E-8</v>
      </c>
      <c r="O10874" s="1">
        <v>3.4052659199999998E-8</v>
      </c>
      <c r="P10874" s="1">
        <v>2.0113060000000001E-9</v>
      </c>
      <c r="Q10874" s="1">
        <v>1.8364506440000299E-9</v>
      </c>
      <c r="R10874" s="1">
        <v>7.3</v>
      </c>
      <c r="S10874" s="1">
        <v>0</v>
      </c>
      <c r="T10874" s="1">
        <v>0</v>
      </c>
      <c r="U10874" s="1">
        <v>0</v>
      </c>
      <c r="V10874" s="1">
        <f t="shared" si="677"/>
        <v>0</v>
      </c>
      <c r="W10874" s="1">
        <f t="shared" si="678"/>
        <v>0</v>
      </c>
      <c r="X10874" s="1" t="e">
        <f t="shared" si="679"/>
        <v>#DIV/0!</v>
      </c>
    </row>
    <row r="10875" spans="1:24" hidden="1" x14ac:dyDescent="0.3">
      <c r="A10875" s="18" t="str">
        <f t="shared" si="676"/>
        <v>OFF - Military - Start Cart_2011_100</v>
      </c>
      <c r="B10875" s="1" t="s">
        <v>40</v>
      </c>
      <c r="C10875" s="1">
        <v>2020</v>
      </c>
      <c r="D10875" s="1" t="s">
        <v>195</v>
      </c>
      <c r="E10875" s="1">
        <v>2011</v>
      </c>
      <c r="F10875" s="1">
        <v>100</v>
      </c>
      <c r="G10875" s="1" t="s">
        <v>5</v>
      </c>
      <c r="H10875" s="1">
        <v>1.90214861111111E-8</v>
      </c>
      <c r="I10875" s="1">
        <v>2.26371404958677E-8</v>
      </c>
      <c r="J10875" s="1">
        <v>2.7390940000000001E-8</v>
      </c>
      <c r="K10875" s="1">
        <v>4.2852189999999999E-7</v>
      </c>
      <c r="L10875" s="1">
        <v>3.7058649999999999E-7</v>
      </c>
      <c r="M10875" s="1">
        <v>7.3953549999999999E-5</v>
      </c>
      <c r="N10875" s="1">
        <v>2.5028189999999999E-8</v>
      </c>
      <c r="O10875" s="1">
        <v>2.30259348E-8</v>
      </c>
      <c r="P10875" s="1">
        <v>8.6751299999999996E-10</v>
      </c>
      <c r="Q10875" s="1">
        <v>9.1822532200001496E-10</v>
      </c>
      <c r="R10875" s="1">
        <v>3.65</v>
      </c>
      <c r="S10875" s="1">
        <v>0</v>
      </c>
      <c r="T10875" s="1">
        <v>0</v>
      </c>
      <c r="U10875" s="1">
        <v>0</v>
      </c>
      <c r="V10875" s="1">
        <f t="shared" si="677"/>
        <v>0</v>
      </c>
      <c r="W10875" s="1">
        <f t="shared" si="678"/>
        <v>0</v>
      </c>
      <c r="X10875" s="1" t="e">
        <f t="shared" si="679"/>
        <v>#DIV/0!</v>
      </c>
    </row>
    <row r="10876" spans="1:24" hidden="1" x14ac:dyDescent="0.3">
      <c r="A10876" s="18" t="str">
        <f t="shared" si="676"/>
        <v>OFF - Military - Start Cart_2011_600</v>
      </c>
      <c r="B10876" s="1" t="s">
        <v>40</v>
      </c>
      <c r="C10876" s="1">
        <v>2020</v>
      </c>
      <c r="D10876" s="1" t="s">
        <v>195</v>
      </c>
      <c r="E10876" s="1">
        <v>2011</v>
      </c>
      <c r="F10876" s="1">
        <v>600</v>
      </c>
      <c r="G10876" s="1" t="s">
        <v>5</v>
      </c>
      <c r="H10876" s="1">
        <v>3.8419819444444402E-8</v>
      </c>
      <c r="I10876" s="1">
        <v>4.5722760330578498E-8</v>
      </c>
      <c r="J10876" s="1">
        <v>5.532454E-8</v>
      </c>
      <c r="K10876" s="1">
        <v>3.589171E-7</v>
      </c>
      <c r="L10876" s="1">
        <v>4.9313360000000001E-7</v>
      </c>
      <c r="M10876" s="1">
        <v>2.092885E-4</v>
      </c>
      <c r="N10876" s="1">
        <v>3.4906590000000001E-9</v>
      </c>
      <c r="O10876" s="1">
        <v>3.2114062800000002E-9</v>
      </c>
      <c r="P10876" s="1">
        <v>2.0542350000000002E-9</v>
      </c>
      <c r="Q10876" s="1">
        <v>1.8364506440000299E-9</v>
      </c>
      <c r="R10876" s="1">
        <v>7.3</v>
      </c>
      <c r="S10876" s="1">
        <v>0</v>
      </c>
      <c r="T10876" s="1">
        <v>0</v>
      </c>
      <c r="U10876" s="1">
        <v>0</v>
      </c>
      <c r="V10876" s="1">
        <f t="shared" si="677"/>
        <v>0</v>
      </c>
      <c r="W10876" s="1">
        <f t="shared" si="678"/>
        <v>0</v>
      </c>
      <c r="X10876" s="1" t="e">
        <f t="shared" si="679"/>
        <v>#DIV/0!</v>
      </c>
    </row>
    <row r="10877" spans="1:24" hidden="1" x14ac:dyDescent="0.3">
      <c r="A10877" s="18" t="str">
        <f t="shared" si="676"/>
        <v>OFF - Military - Start Cart_2012_100</v>
      </c>
      <c r="B10877" s="1" t="s">
        <v>40</v>
      </c>
      <c r="C10877" s="1">
        <v>2020</v>
      </c>
      <c r="D10877" s="1" t="s">
        <v>195</v>
      </c>
      <c r="E10877" s="1">
        <v>2012</v>
      </c>
      <c r="F10877" s="1">
        <v>100</v>
      </c>
      <c r="G10877" s="1" t="s">
        <v>5</v>
      </c>
      <c r="H10877" s="1">
        <v>1.6868798611111099E-8</v>
      </c>
      <c r="I10877" s="1">
        <v>2.0075264462809899E-8</v>
      </c>
      <c r="J10877" s="1">
        <v>2.4291070000000001E-8</v>
      </c>
      <c r="K10877" s="1">
        <v>4.3324599999999999E-7</v>
      </c>
      <c r="L10877" s="1">
        <v>3.2936539999999998E-7</v>
      </c>
      <c r="M10877" s="1">
        <v>7.5324660000000005E-5</v>
      </c>
      <c r="N10877" s="1">
        <v>9.2160020000000002E-9</v>
      </c>
      <c r="O10877" s="1">
        <v>8.4787218399999994E-9</v>
      </c>
      <c r="P10877" s="1">
        <v>8.83597E-10</v>
      </c>
      <c r="Q10877" s="1">
        <v>9.1822532200001496E-10</v>
      </c>
      <c r="R10877" s="1">
        <v>3.65</v>
      </c>
      <c r="S10877" s="1">
        <v>0</v>
      </c>
      <c r="T10877" s="1">
        <v>0</v>
      </c>
      <c r="U10877" s="1">
        <v>0</v>
      </c>
      <c r="V10877" s="1">
        <f t="shared" si="677"/>
        <v>0</v>
      </c>
      <c r="W10877" s="1">
        <f t="shared" si="678"/>
        <v>0</v>
      </c>
      <c r="X10877" s="1" t="e">
        <f t="shared" si="679"/>
        <v>#DIV/0!</v>
      </c>
    </row>
    <row r="10878" spans="1:24" hidden="1" x14ac:dyDescent="0.3">
      <c r="A10878" s="18" t="str">
        <f t="shared" si="676"/>
        <v>OFF - Military - Start Cart_2012_600</v>
      </c>
      <c r="B10878" s="1" t="s">
        <v>40</v>
      </c>
      <c r="C10878" s="1">
        <v>2020</v>
      </c>
      <c r="D10878" s="1" t="s">
        <v>195</v>
      </c>
      <c r="E10878" s="1">
        <v>2012</v>
      </c>
      <c r="F10878" s="1">
        <v>600</v>
      </c>
      <c r="G10878" s="1" t="s">
        <v>5</v>
      </c>
      <c r="H10878" s="1">
        <v>3.7412076388888803E-8</v>
      </c>
      <c r="I10878" s="1">
        <v>4.4523462809917303E-8</v>
      </c>
      <c r="J10878" s="1">
        <v>5.3873390000000001E-8</v>
      </c>
      <c r="K10878" s="1">
        <v>3.6352350000000001E-7</v>
      </c>
      <c r="L10878" s="1">
        <v>5.004096E-7</v>
      </c>
      <c r="M10878" s="1">
        <v>2.1316879999999999E-4</v>
      </c>
      <c r="N10878" s="1">
        <v>3.519423E-9</v>
      </c>
      <c r="O10878" s="1">
        <v>3.2378691600000001E-9</v>
      </c>
      <c r="P10878" s="1">
        <v>2.092321E-9</v>
      </c>
      <c r="Q10878" s="1">
        <v>1.8364506440000299E-9</v>
      </c>
      <c r="R10878" s="1">
        <v>7.3</v>
      </c>
      <c r="S10878" s="1">
        <v>0</v>
      </c>
      <c r="T10878" s="1">
        <v>0</v>
      </c>
      <c r="U10878" s="1">
        <v>0</v>
      </c>
      <c r="V10878" s="1">
        <f t="shared" si="677"/>
        <v>0</v>
      </c>
      <c r="W10878" s="1">
        <f t="shared" si="678"/>
        <v>0</v>
      </c>
      <c r="X10878" s="1" t="e">
        <f t="shared" si="679"/>
        <v>#DIV/0!</v>
      </c>
    </row>
    <row r="10879" spans="1:24" hidden="1" x14ac:dyDescent="0.3">
      <c r="A10879" s="18" t="str">
        <f t="shared" si="676"/>
        <v>OFF - Military - Start Cart_2013_100</v>
      </c>
      <c r="B10879" s="1" t="s">
        <v>40</v>
      </c>
      <c r="C10879" s="1">
        <v>2020</v>
      </c>
      <c r="D10879" s="1" t="s">
        <v>195</v>
      </c>
      <c r="E10879" s="1">
        <v>2013</v>
      </c>
      <c r="F10879" s="1">
        <v>100</v>
      </c>
      <c r="G10879" s="1" t="s">
        <v>5</v>
      </c>
      <c r="H10879" s="1">
        <v>1.6431840277777698E-8</v>
      </c>
      <c r="I10879" s="1">
        <v>1.95552479338842E-8</v>
      </c>
      <c r="J10879" s="1">
        <v>2.3661849999999999E-8</v>
      </c>
      <c r="K10879" s="1">
        <v>4.3884539999999998E-7</v>
      </c>
      <c r="L10879" s="1">
        <v>3.3482069999999997E-7</v>
      </c>
      <c r="M10879" s="1">
        <v>7.6869630000000002E-5</v>
      </c>
      <c r="N10879" s="1">
        <v>1.4400840000000001E-9</v>
      </c>
      <c r="O10879" s="1">
        <v>1.32487728E-9</v>
      </c>
      <c r="P10879" s="1">
        <v>9.0172020000000003E-10</v>
      </c>
      <c r="Q10879" s="1">
        <v>9.1822532200001496E-10</v>
      </c>
      <c r="R10879" s="1">
        <v>3.65</v>
      </c>
      <c r="S10879" s="1">
        <v>0</v>
      </c>
      <c r="T10879" s="1">
        <v>0</v>
      </c>
      <c r="U10879" s="1">
        <v>0</v>
      </c>
      <c r="V10879" s="1">
        <f t="shared" si="677"/>
        <v>0</v>
      </c>
      <c r="W10879" s="1">
        <f t="shared" si="678"/>
        <v>0</v>
      </c>
      <c r="X10879" s="1" t="e">
        <f t="shared" si="679"/>
        <v>#DIV/0!</v>
      </c>
    </row>
    <row r="10880" spans="1:24" hidden="1" x14ac:dyDescent="0.3">
      <c r="A10880" s="18" t="str">
        <f t="shared" si="676"/>
        <v>OFF - Military - Start Cart_2013_600</v>
      </c>
      <c r="B10880" s="1" t="s">
        <v>40</v>
      </c>
      <c r="C10880" s="1">
        <v>2020</v>
      </c>
      <c r="D10880" s="1" t="s">
        <v>195</v>
      </c>
      <c r="E10880" s="1">
        <v>2013</v>
      </c>
      <c r="F10880" s="1">
        <v>600</v>
      </c>
      <c r="G10880" s="1" t="s">
        <v>5</v>
      </c>
      <c r="H10880" s="1">
        <v>3.6424090277777703E-8</v>
      </c>
      <c r="I10880" s="1">
        <v>4.33476776859504E-8</v>
      </c>
      <c r="J10880" s="1">
        <v>5.2450689999999998E-8</v>
      </c>
      <c r="K10880" s="1">
        <v>3.6888959999999999E-7</v>
      </c>
      <c r="L10880" s="1">
        <v>5.0876819999999995E-7</v>
      </c>
      <c r="M10880" s="1">
        <v>2.175411E-4</v>
      </c>
      <c r="N10880" s="1">
        <v>3.5549190000000001E-9</v>
      </c>
      <c r="O10880" s="1">
        <v>3.27052548E-9</v>
      </c>
      <c r="P10880" s="1">
        <v>2.1352360000000001E-9</v>
      </c>
      <c r="Q10880" s="1">
        <v>1.8364506440000299E-9</v>
      </c>
      <c r="R10880" s="1">
        <v>7.3</v>
      </c>
      <c r="S10880" s="1">
        <v>0</v>
      </c>
      <c r="T10880" s="1">
        <v>0</v>
      </c>
      <c r="U10880" s="1">
        <v>0</v>
      </c>
      <c r="V10880" s="1">
        <f t="shared" si="677"/>
        <v>0</v>
      </c>
      <c r="W10880" s="1">
        <f t="shared" si="678"/>
        <v>0</v>
      </c>
      <c r="X10880" s="1" t="e">
        <f t="shared" si="679"/>
        <v>#DIV/0!</v>
      </c>
    </row>
    <row r="10881" spans="1:24" hidden="1" x14ac:dyDescent="0.3">
      <c r="A10881" s="18" t="str">
        <f t="shared" si="676"/>
        <v>OFF - Military - Start Cart_2014_100</v>
      </c>
      <c r="B10881" s="1" t="s">
        <v>40</v>
      </c>
      <c r="C10881" s="1">
        <v>2020</v>
      </c>
      <c r="D10881" s="1" t="s">
        <v>195</v>
      </c>
      <c r="E10881" s="1">
        <v>2014</v>
      </c>
      <c r="F10881" s="1">
        <v>100</v>
      </c>
      <c r="G10881" s="1" t="s">
        <v>5</v>
      </c>
      <c r="H10881" s="1">
        <v>1.5998222222222201E-8</v>
      </c>
      <c r="I10881" s="1">
        <v>1.9039206611570201E-8</v>
      </c>
      <c r="J10881" s="1">
        <v>2.3037440000000001E-8</v>
      </c>
      <c r="K10881" s="1">
        <v>4.452817E-7</v>
      </c>
      <c r="L10881" s="1">
        <v>3.4096580000000003E-7</v>
      </c>
      <c r="M10881" s="1">
        <v>7.8585619999999997E-5</v>
      </c>
      <c r="N10881" s="1">
        <v>1.4354729999999999E-9</v>
      </c>
      <c r="O10881" s="1">
        <v>1.3206351600000001E-9</v>
      </c>
      <c r="P10881" s="1">
        <v>9.2184969999999998E-10</v>
      </c>
      <c r="Q10881" s="1">
        <v>9.1822532200001496E-10</v>
      </c>
      <c r="R10881" s="1">
        <v>3.65</v>
      </c>
      <c r="S10881" s="1">
        <v>0</v>
      </c>
      <c r="T10881" s="1">
        <v>0</v>
      </c>
      <c r="U10881" s="1">
        <v>0</v>
      </c>
      <c r="V10881" s="1">
        <f t="shared" si="677"/>
        <v>0</v>
      </c>
      <c r="W10881" s="1">
        <f t="shared" si="678"/>
        <v>0</v>
      </c>
      <c r="X10881" s="1" t="e">
        <f t="shared" si="679"/>
        <v>#DIV/0!</v>
      </c>
    </row>
    <row r="10882" spans="1:24" hidden="1" x14ac:dyDescent="0.3">
      <c r="A10882" s="18" t="str">
        <f t="shared" si="676"/>
        <v>OFF - Military - Start Cart_2014_600</v>
      </c>
      <c r="B10882" s="1" t="s">
        <v>40</v>
      </c>
      <c r="C10882" s="1">
        <v>2020</v>
      </c>
      <c r="D10882" s="1" t="s">
        <v>195</v>
      </c>
      <c r="E10882" s="1">
        <v>2014</v>
      </c>
      <c r="F10882" s="1">
        <v>600</v>
      </c>
      <c r="G10882" s="1" t="s">
        <v>5</v>
      </c>
      <c r="H10882" s="1">
        <v>2.4374805555555499E-8</v>
      </c>
      <c r="I10882" s="1">
        <v>2.90080330578512E-8</v>
      </c>
      <c r="J10882" s="1">
        <v>3.509972E-8</v>
      </c>
      <c r="K10882" s="1">
        <v>3.7498780000000001E-7</v>
      </c>
      <c r="L10882" s="1">
        <v>1.030884E-7</v>
      </c>
      <c r="M10882" s="1">
        <v>2.2239730000000001E-4</v>
      </c>
      <c r="N10882" s="1">
        <v>3.5967670000000001E-9</v>
      </c>
      <c r="O10882" s="1">
        <v>3.3090256400000001E-9</v>
      </c>
      <c r="P10882" s="1">
        <v>2.1829020000000002E-9</v>
      </c>
      <c r="Q10882" s="1">
        <v>1.8364506440000299E-9</v>
      </c>
      <c r="R10882" s="1">
        <v>7.3</v>
      </c>
      <c r="S10882" s="1">
        <v>0</v>
      </c>
      <c r="T10882" s="1">
        <v>0</v>
      </c>
      <c r="U10882" s="1">
        <v>0</v>
      </c>
      <c r="V10882" s="1">
        <f t="shared" si="677"/>
        <v>0</v>
      </c>
      <c r="W10882" s="1">
        <f t="shared" si="678"/>
        <v>0</v>
      </c>
      <c r="X10882" s="1" t="e">
        <f t="shared" si="679"/>
        <v>#DIV/0!</v>
      </c>
    </row>
    <row r="10883" spans="1:24" hidden="1" x14ac:dyDescent="0.3">
      <c r="A10883" s="18" t="str">
        <f t="shared" si="676"/>
        <v>OFF - Military - Start Cart_2015_100</v>
      </c>
      <c r="B10883" s="1" t="s">
        <v>40</v>
      </c>
      <c r="C10883" s="1">
        <v>2020</v>
      </c>
      <c r="D10883" s="1" t="s">
        <v>195</v>
      </c>
      <c r="E10883" s="1">
        <v>2015</v>
      </c>
      <c r="F10883" s="1">
        <v>100</v>
      </c>
      <c r="G10883" s="1" t="s">
        <v>5</v>
      </c>
      <c r="H10883" s="1">
        <v>1.19071041666666E-8</v>
      </c>
      <c r="I10883" s="1">
        <v>1.41704380165289E-8</v>
      </c>
      <c r="J10883" s="1">
        <v>1.7146230000000001E-8</v>
      </c>
      <c r="K10883" s="1">
        <v>4.4964050000000001E-7</v>
      </c>
      <c r="L10883" s="1">
        <v>1.9124710000000001E-7</v>
      </c>
      <c r="M10883" s="1">
        <v>7.9958280000000002E-5</v>
      </c>
      <c r="N10883" s="1">
        <v>1.4231450000000001E-9</v>
      </c>
      <c r="O10883" s="1">
        <v>1.3092934E-9</v>
      </c>
      <c r="P10883" s="1">
        <v>9.3795159999999994E-10</v>
      </c>
      <c r="Q10883" s="1">
        <v>9.1822532200001496E-10</v>
      </c>
      <c r="R10883" s="1">
        <v>3.65</v>
      </c>
      <c r="S10883" s="1">
        <v>0</v>
      </c>
      <c r="T10883" s="1">
        <v>0</v>
      </c>
      <c r="U10883" s="1">
        <v>0</v>
      </c>
      <c r="V10883" s="1">
        <f t="shared" si="677"/>
        <v>0</v>
      </c>
      <c r="W10883" s="1">
        <f t="shared" si="678"/>
        <v>0</v>
      </c>
      <c r="X10883" s="1" t="e">
        <f t="shared" si="679"/>
        <v>#DIV/0!</v>
      </c>
    </row>
    <row r="10884" spans="1:24" hidden="1" x14ac:dyDescent="0.3">
      <c r="A10884" s="18" t="str">
        <f t="shared" si="676"/>
        <v>OFF - Military - Start Cart_2015_600</v>
      </c>
      <c r="B10884" s="1" t="s">
        <v>40</v>
      </c>
      <c r="C10884" s="1">
        <v>2020</v>
      </c>
      <c r="D10884" s="1" t="s">
        <v>195</v>
      </c>
      <c r="E10884" s="1">
        <v>2015</v>
      </c>
      <c r="F10884" s="1">
        <v>600</v>
      </c>
      <c r="G10884" s="1" t="s">
        <v>5</v>
      </c>
      <c r="H10884" s="1">
        <v>2.3633201388888799E-8</v>
      </c>
      <c r="I10884" s="1">
        <v>2.8125462809917301E-8</v>
      </c>
      <c r="J10884" s="1">
        <v>3.4031810000000002E-8</v>
      </c>
      <c r="K10884" s="1">
        <v>3.7936370000000001E-7</v>
      </c>
      <c r="L10884" s="1">
        <v>1.044644E-7</v>
      </c>
      <c r="M10884" s="1">
        <v>2.2628190000000001E-4</v>
      </c>
      <c r="N10884" s="1">
        <v>3.6214269999999998E-9</v>
      </c>
      <c r="O10884" s="1">
        <v>3.3317128400000001E-9</v>
      </c>
      <c r="P10884" s="1">
        <v>2.221031E-9</v>
      </c>
      <c r="Q10884" s="1">
        <v>1.8364506440000299E-9</v>
      </c>
      <c r="R10884" s="1">
        <v>7.3</v>
      </c>
      <c r="S10884" s="1">
        <v>0</v>
      </c>
      <c r="T10884" s="1">
        <v>0</v>
      </c>
      <c r="U10884" s="1">
        <v>0</v>
      </c>
      <c r="V10884" s="1">
        <f t="shared" si="677"/>
        <v>0</v>
      </c>
      <c r="W10884" s="1">
        <f t="shared" si="678"/>
        <v>0</v>
      </c>
      <c r="X10884" s="1" t="e">
        <f t="shared" si="679"/>
        <v>#DIV/0!</v>
      </c>
    </row>
    <row r="10885" spans="1:24" hidden="1" x14ac:dyDescent="0.3">
      <c r="A10885" s="18" t="str">
        <f t="shared" si="676"/>
        <v>OFF - Military - Start Cart_2016_100</v>
      </c>
      <c r="B10885" s="1" t="s">
        <v>40</v>
      </c>
      <c r="C10885" s="1">
        <v>2020</v>
      </c>
      <c r="D10885" s="1" t="s">
        <v>195</v>
      </c>
      <c r="E10885" s="1">
        <v>2016</v>
      </c>
      <c r="F10885" s="1">
        <v>100</v>
      </c>
      <c r="G10885" s="1" t="s">
        <v>5</v>
      </c>
      <c r="H10885" s="1">
        <v>1.1451125E-8</v>
      </c>
      <c r="I10885" s="1">
        <v>1.36277851239669E-8</v>
      </c>
      <c r="J10885" s="1">
        <v>1.6489619999999999E-8</v>
      </c>
      <c r="K10885" s="1">
        <v>4.5244339999999999E-7</v>
      </c>
      <c r="L10885" s="1">
        <v>1.9315100000000001E-7</v>
      </c>
      <c r="M10885" s="1">
        <v>8.107317E-5</v>
      </c>
      <c r="N10885" s="1">
        <v>1.4050670000000001E-9</v>
      </c>
      <c r="O10885" s="1">
        <v>1.29266164E-9</v>
      </c>
      <c r="P10885" s="1">
        <v>9.5102989999999994E-10</v>
      </c>
      <c r="Q10885" s="1">
        <v>9.1822532200001496E-10</v>
      </c>
      <c r="R10885" s="1">
        <v>3.65</v>
      </c>
      <c r="S10885" s="1">
        <v>0</v>
      </c>
      <c r="T10885" s="1">
        <v>0</v>
      </c>
      <c r="U10885" s="1">
        <v>0</v>
      </c>
      <c r="V10885" s="1">
        <f t="shared" si="677"/>
        <v>0</v>
      </c>
      <c r="W10885" s="1">
        <f t="shared" si="678"/>
        <v>0</v>
      </c>
      <c r="X10885" s="1" t="e">
        <f t="shared" si="679"/>
        <v>#DIV/0!</v>
      </c>
    </row>
    <row r="10886" spans="1:24" hidden="1" x14ac:dyDescent="0.3">
      <c r="A10886" s="18" t="str">
        <f t="shared" si="676"/>
        <v>OFF - Military - Start Cart_2016_600</v>
      </c>
      <c r="B10886" s="1" t="s">
        <v>40</v>
      </c>
      <c r="C10886" s="1">
        <v>2020</v>
      </c>
      <c r="D10886" s="1" t="s">
        <v>195</v>
      </c>
      <c r="E10886" s="1">
        <v>2016</v>
      </c>
      <c r="F10886" s="1">
        <v>600</v>
      </c>
      <c r="G10886" s="1" t="s">
        <v>5</v>
      </c>
      <c r="H10886" s="1">
        <v>2.2779090277777699E-8</v>
      </c>
      <c r="I10886" s="1">
        <v>2.7109000000000001E-8</v>
      </c>
      <c r="J10886" s="1">
        <v>3.2801890000000003E-8</v>
      </c>
      <c r="K10886" s="1">
        <v>3.8244900000000001E-7</v>
      </c>
      <c r="L10886" s="1">
        <v>1.054904E-7</v>
      </c>
      <c r="M10886" s="1">
        <v>2.2943710000000001E-4</v>
      </c>
      <c r="N10886" s="1">
        <v>3.6332249999999999E-9</v>
      </c>
      <c r="O10886" s="1">
        <v>3.3425669999999998E-9</v>
      </c>
      <c r="P10886" s="1">
        <v>2.2520000000000001E-9</v>
      </c>
      <c r="Q10886" s="1">
        <v>1.8364506440000299E-9</v>
      </c>
      <c r="R10886" s="1">
        <v>7.3</v>
      </c>
      <c r="S10886" s="1">
        <v>0</v>
      </c>
      <c r="T10886" s="1">
        <v>0</v>
      </c>
      <c r="U10886" s="1">
        <v>0</v>
      </c>
      <c r="V10886" s="1">
        <f t="shared" si="677"/>
        <v>0</v>
      </c>
      <c r="W10886" s="1">
        <f t="shared" si="678"/>
        <v>0</v>
      </c>
      <c r="X10886" s="1" t="e">
        <f t="shared" si="679"/>
        <v>#DIV/0!</v>
      </c>
    </row>
    <row r="10887" spans="1:24" hidden="1" x14ac:dyDescent="0.3">
      <c r="A10887" s="18" t="str">
        <f t="shared" si="676"/>
        <v>OFF - Military - Start Cart_2017_100</v>
      </c>
      <c r="B10887" s="1" t="s">
        <v>40</v>
      </c>
      <c r="C10887" s="1">
        <v>2020</v>
      </c>
      <c r="D10887" s="1" t="s">
        <v>195</v>
      </c>
      <c r="E10887" s="1">
        <v>2017</v>
      </c>
      <c r="F10887" s="1">
        <v>100</v>
      </c>
      <c r="G10887" s="1" t="s">
        <v>5</v>
      </c>
      <c r="H10887" s="1">
        <v>1.10011319444444E-8</v>
      </c>
      <c r="I10887" s="1">
        <v>1.3092256198347099E-8</v>
      </c>
      <c r="J10887" s="1">
        <v>1.5841629999999998E-8</v>
      </c>
      <c r="K10887" s="1">
        <v>4.5610859999999998E-7</v>
      </c>
      <c r="L10887" s="1">
        <v>1.954442E-7</v>
      </c>
      <c r="M10887" s="1">
        <v>8.2360990000000006E-5</v>
      </c>
      <c r="N10887" s="1">
        <v>1.388861E-9</v>
      </c>
      <c r="O10887" s="1">
        <v>1.27775212E-9</v>
      </c>
      <c r="P10887" s="1">
        <v>9.6613660000000009E-10</v>
      </c>
      <c r="Q10887" s="1">
        <v>9.1822532200001496E-10</v>
      </c>
      <c r="R10887" s="1">
        <v>3.65</v>
      </c>
      <c r="S10887" s="1">
        <v>0</v>
      </c>
      <c r="T10887" s="1">
        <v>0</v>
      </c>
      <c r="U10887" s="1">
        <v>0</v>
      </c>
      <c r="V10887" s="1">
        <f t="shared" si="677"/>
        <v>0</v>
      </c>
      <c r="W10887" s="1">
        <f t="shared" si="678"/>
        <v>0</v>
      </c>
      <c r="X10887" s="1" t="e">
        <f t="shared" si="679"/>
        <v>#DIV/0!</v>
      </c>
    </row>
    <row r="10888" spans="1:24" hidden="1" x14ac:dyDescent="0.3">
      <c r="A10888" s="18" t="str">
        <f t="shared" si="676"/>
        <v>OFF - Military - Start Cart_2017_600</v>
      </c>
      <c r="B10888" s="1" t="s">
        <v>40</v>
      </c>
      <c r="C10888" s="1">
        <v>2020</v>
      </c>
      <c r="D10888" s="1" t="s">
        <v>195</v>
      </c>
      <c r="E10888" s="1">
        <v>2017</v>
      </c>
      <c r="F10888" s="1">
        <v>600</v>
      </c>
      <c r="G10888" s="1" t="s">
        <v>5</v>
      </c>
      <c r="H10888" s="1">
        <v>2.1938493055555501E-8</v>
      </c>
      <c r="I10888" s="1">
        <v>2.6108619834710699E-8</v>
      </c>
      <c r="J10888" s="1">
        <v>3.159143E-8</v>
      </c>
      <c r="K10888" s="1">
        <v>3.8628469999999999E-7</v>
      </c>
      <c r="L10888" s="1">
        <v>1.067287E-7</v>
      </c>
      <c r="M10888" s="1">
        <v>2.3308159999999999E-4</v>
      </c>
      <c r="N10888" s="1">
        <v>3.6516250000000002E-9</v>
      </c>
      <c r="O10888" s="1">
        <v>3.3594949999999999E-9</v>
      </c>
      <c r="P10888" s="1">
        <v>2.2877720000000001E-9</v>
      </c>
      <c r="Q10888" s="1">
        <v>1.8364506440000299E-9</v>
      </c>
      <c r="R10888" s="1">
        <v>7.3</v>
      </c>
      <c r="S10888" s="1">
        <v>0</v>
      </c>
      <c r="T10888" s="1">
        <v>0</v>
      </c>
      <c r="U10888" s="1">
        <v>0</v>
      </c>
      <c r="V10888" s="1">
        <f t="shared" si="677"/>
        <v>0</v>
      </c>
      <c r="W10888" s="1">
        <f t="shared" si="678"/>
        <v>0</v>
      </c>
      <c r="X10888" s="1" t="e">
        <f t="shared" si="679"/>
        <v>#DIV/0!</v>
      </c>
    </row>
    <row r="10889" spans="1:24" hidden="1" x14ac:dyDescent="0.3">
      <c r="A10889" s="18" t="str">
        <f t="shared" si="676"/>
        <v>OFF - Military - Start Cart_2018_100</v>
      </c>
      <c r="B10889" s="1" t="s">
        <v>40</v>
      </c>
      <c r="C10889" s="1">
        <v>2020</v>
      </c>
      <c r="D10889" s="1" t="s">
        <v>195</v>
      </c>
      <c r="E10889" s="1">
        <v>2018</v>
      </c>
      <c r="F10889" s="1">
        <v>100</v>
      </c>
      <c r="G10889" s="1" t="s">
        <v>5</v>
      </c>
      <c r="H10889" s="1">
        <v>1.04986666666666E-8</v>
      </c>
      <c r="I10889" s="1">
        <v>1.2494280991735501E-8</v>
      </c>
      <c r="J10889" s="1">
        <v>1.5118079999999999E-8</v>
      </c>
      <c r="K10889" s="1">
        <v>4.5823580000000002E-7</v>
      </c>
      <c r="L10889" s="1">
        <v>1.970991E-7</v>
      </c>
      <c r="M10889" s="1">
        <v>8.3388969999999995E-5</v>
      </c>
      <c r="N10889" s="1">
        <v>1.3671899999999999E-9</v>
      </c>
      <c r="O10889" s="1">
        <v>1.2578147999999999E-9</v>
      </c>
      <c r="P10889" s="1">
        <v>9.7819539999999997E-10</v>
      </c>
      <c r="Q10889" s="1">
        <v>9.1822532200001496E-10</v>
      </c>
      <c r="R10889" s="1">
        <v>3.65</v>
      </c>
      <c r="S10889" s="1">
        <v>0</v>
      </c>
      <c r="T10889" s="1">
        <v>0</v>
      </c>
      <c r="U10889" s="1">
        <v>0</v>
      </c>
      <c r="V10889" s="1">
        <f t="shared" si="677"/>
        <v>0</v>
      </c>
      <c r="W10889" s="1">
        <f t="shared" si="678"/>
        <v>0</v>
      </c>
      <c r="X10889" s="1" t="e">
        <f t="shared" si="679"/>
        <v>#DIV/0!</v>
      </c>
    </row>
    <row r="10890" spans="1:24" hidden="1" x14ac:dyDescent="0.3">
      <c r="A10890" s="18" t="str">
        <f t="shared" ref="A10890:A10953" si="680">D10890&amp;"_"&amp;E10890&amp;"_"&amp;F10890</f>
        <v>OFF - Military - Start Cart_2018_600</v>
      </c>
      <c r="B10890" s="1" t="s">
        <v>40</v>
      </c>
      <c r="C10890" s="1">
        <v>2020</v>
      </c>
      <c r="D10890" s="1" t="s">
        <v>195</v>
      </c>
      <c r="E10890" s="1">
        <v>2018</v>
      </c>
      <c r="F10890" s="1">
        <v>600</v>
      </c>
      <c r="G10890" s="1" t="s">
        <v>5</v>
      </c>
      <c r="H10890" s="1">
        <v>2.0994868055555499E-8</v>
      </c>
      <c r="I10890" s="1">
        <v>2.4985628099173499E-8</v>
      </c>
      <c r="J10890" s="1">
        <v>3.0232609999999998E-8</v>
      </c>
      <c r="K10890" s="1">
        <v>3.8883869999999998E-7</v>
      </c>
      <c r="L10890" s="1">
        <v>1.076179E-7</v>
      </c>
      <c r="M10890" s="1">
        <v>2.359908E-4</v>
      </c>
      <c r="N10890" s="1">
        <v>3.6573999999999998E-9</v>
      </c>
      <c r="O10890" s="1">
        <v>3.3648079999999999E-9</v>
      </c>
      <c r="P10890" s="1">
        <v>2.3163269999999999E-9</v>
      </c>
      <c r="Q10890" s="1">
        <v>1.8364506440000299E-9</v>
      </c>
      <c r="R10890" s="1">
        <v>7.3</v>
      </c>
      <c r="S10890" s="1">
        <v>0</v>
      </c>
      <c r="T10890" s="1">
        <v>0</v>
      </c>
      <c r="U10890" s="1">
        <v>0</v>
      </c>
      <c r="V10890" s="1">
        <f t="shared" si="677"/>
        <v>0</v>
      </c>
      <c r="W10890" s="1">
        <f t="shared" si="678"/>
        <v>0</v>
      </c>
      <c r="X10890" s="1" t="e">
        <f t="shared" si="679"/>
        <v>#DIV/0!</v>
      </c>
    </row>
    <row r="10891" spans="1:24" hidden="1" x14ac:dyDescent="0.3">
      <c r="A10891" s="18" t="str">
        <f t="shared" si="680"/>
        <v>OFF - Military - Start Cart_2019_100</v>
      </c>
      <c r="B10891" s="1" t="s">
        <v>40</v>
      </c>
      <c r="C10891" s="1">
        <v>2020</v>
      </c>
      <c r="D10891" s="1" t="s">
        <v>195</v>
      </c>
      <c r="E10891" s="1">
        <v>2019</v>
      </c>
      <c r="F10891" s="1">
        <v>100</v>
      </c>
      <c r="G10891" s="1" t="s">
        <v>5</v>
      </c>
      <c r="H10891" s="1">
        <v>9.9909166666666593E-9</v>
      </c>
      <c r="I10891" s="1">
        <v>1.1890016528925601E-8</v>
      </c>
      <c r="J10891" s="1">
        <v>1.4386919999999999E-8</v>
      </c>
      <c r="K10891" s="1">
        <v>4.6075889999999998E-7</v>
      </c>
      <c r="L10891" s="1">
        <v>1.989435E-7</v>
      </c>
      <c r="M10891" s="1">
        <v>8.4505679999999998E-5</v>
      </c>
      <c r="N10891" s="1">
        <v>1.3459720000000001E-9</v>
      </c>
      <c r="O10891" s="1">
        <v>1.2382942399999999E-9</v>
      </c>
      <c r="P10891" s="1">
        <v>9.912948999999999E-10</v>
      </c>
      <c r="Q10891" s="1">
        <v>9.1822532200001496E-10</v>
      </c>
      <c r="R10891" s="1">
        <v>3.65</v>
      </c>
      <c r="S10891" s="1">
        <v>0</v>
      </c>
      <c r="T10891" s="1">
        <v>0</v>
      </c>
      <c r="U10891" s="1">
        <v>0</v>
      </c>
      <c r="V10891" s="1">
        <f t="shared" ref="V10891:V10954" si="681">IFERROR(CONVERT(I10891,"ton","g")*365/U10891,0)</f>
        <v>0</v>
      </c>
      <c r="W10891" s="1">
        <f t="shared" ref="W10891:W10954" si="682">IFERROR(CONVERT(L10891,"ton","g")*365/U10891,0)</f>
        <v>0</v>
      </c>
      <c r="X10891" s="1" t="e">
        <f t="shared" ref="X10891:X10954" si="683">S10891/T10891</f>
        <v>#DIV/0!</v>
      </c>
    </row>
    <row r="10892" spans="1:24" hidden="1" x14ac:dyDescent="0.3">
      <c r="A10892" s="18" t="str">
        <f t="shared" si="680"/>
        <v>OFF - Military - Start Cart_2019_600</v>
      </c>
      <c r="B10892" s="1" t="s">
        <v>40</v>
      </c>
      <c r="C10892" s="1">
        <v>2020</v>
      </c>
      <c r="D10892" s="1" t="s">
        <v>195</v>
      </c>
      <c r="E10892" s="1">
        <v>2019</v>
      </c>
      <c r="F10892" s="1">
        <v>600</v>
      </c>
      <c r="G10892" s="1" t="s">
        <v>5</v>
      </c>
      <c r="H10892" s="1">
        <v>2.0042277777777701E-8</v>
      </c>
      <c r="I10892" s="1">
        <v>2.3851966942148699E-8</v>
      </c>
      <c r="J10892" s="1">
        <v>2.8860880000000001E-8</v>
      </c>
      <c r="K10892" s="1">
        <v>3.9174819999999998E-7</v>
      </c>
      <c r="L10892" s="1">
        <v>1.0861029999999999E-7</v>
      </c>
      <c r="M10892" s="1">
        <v>2.3915110000000001E-4</v>
      </c>
      <c r="N10892" s="1">
        <v>3.666043E-9</v>
      </c>
      <c r="O10892" s="1">
        <v>3.3727595599999999E-9</v>
      </c>
      <c r="P10892" s="1">
        <v>2.3473460000000001E-9</v>
      </c>
      <c r="Q10892" s="1">
        <v>1.8364506440000299E-9</v>
      </c>
      <c r="R10892" s="1">
        <v>7.3</v>
      </c>
      <c r="S10892" s="1">
        <v>0</v>
      </c>
      <c r="T10892" s="1">
        <v>0</v>
      </c>
      <c r="U10892" s="1">
        <v>0</v>
      </c>
      <c r="V10892" s="1">
        <f t="shared" si="681"/>
        <v>0</v>
      </c>
      <c r="W10892" s="1">
        <f t="shared" si="682"/>
        <v>0</v>
      </c>
      <c r="X10892" s="1" t="e">
        <f t="shared" si="683"/>
        <v>#DIV/0!</v>
      </c>
    </row>
    <row r="10893" spans="1:24" hidden="1" x14ac:dyDescent="0.3">
      <c r="A10893" s="18" t="str">
        <f t="shared" si="680"/>
        <v>OFF - Military - Start Cart_2020_100</v>
      </c>
      <c r="B10893" s="1" t="s">
        <v>40</v>
      </c>
      <c r="C10893" s="1">
        <v>2020</v>
      </c>
      <c r="D10893" s="1" t="s">
        <v>195</v>
      </c>
      <c r="E10893" s="1">
        <v>2020</v>
      </c>
      <c r="F10893" s="1">
        <v>100</v>
      </c>
      <c r="G10893" s="1" t="s">
        <v>5</v>
      </c>
      <c r="H10893" s="1">
        <v>9.4374999999999993E-9</v>
      </c>
      <c r="I10893" s="1">
        <v>1.12314049586776E-8</v>
      </c>
      <c r="J10893" s="1">
        <v>1.359E-8</v>
      </c>
      <c r="K10893" s="1">
        <v>4.6179029999999998E-7</v>
      </c>
      <c r="L10893" s="1">
        <v>2.0016170000000001E-7</v>
      </c>
      <c r="M10893" s="1">
        <v>8.5364289999999998E-5</v>
      </c>
      <c r="N10893" s="1">
        <v>1.3197180000000001E-9</v>
      </c>
      <c r="O10893" s="1">
        <v>1.2141405599999999E-9</v>
      </c>
      <c r="P10893" s="1">
        <v>1.0013669999999999E-9</v>
      </c>
      <c r="Q10893" s="1">
        <v>9.1822532200001496E-10</v>
      </c>
      <c r="R10893" s="1">
        <v>3.65</v>
      </c>
      <c r="S10893" s="1">
        <v>0</v>
      </c>
      <c r="T10893" s="1">
        <v>0</v>
      </c>
      <c r="U10893" s="1">
        <v>0</v>
      </c>
      <c r="V10893" s="1">
        <f t="shared" si="681"/>
        <v>0</v>
      </c>
      <c r="W10893" s="1">
        <f t="shared" si="682"/>
        <v>0</v>
      </c>
      <c r="X10893" s="1" t="e">
        <f t="shared" si="683"/>
        <v>#DIV/0!</v>
      </c>
    </row>
    <row r="10894" spans="1:24" hidden="1" x14ac:dyDescent="0.3">
      <c r="A10894" s="18" t="str">
        <f t="shared" si="680"/>
        <v>OFF - Military - Start Cart_2020_600</v>
      </c>
      <c r="B10894" s="1" t="s">
        <v>40</v>
      </c>
      <c r="C10894" s="1">
        <v>2020</v>
      </c>
      <c r="D10894" s="1" t="s">
        <v>195</v>
      </c>
      <c r="E10894" s="1">
        <v>2020</v>
      </c>
      <c r="F10894" s="1">
        <v>600</v>
      </c>
      <c r="G10894" s="1" t="s">
        <v>5</v>
      </c>
      <c r="H10894" s="1">
        <v>1.8999631944444399E-8</v>
      </c>
      <c r="I10894" s="1">
        <v>2.26111322314049E-8</v>
      </c>
      <c r="J10894" s="1">
        <v>2.7359470000000001E-8</v>
      </c>
      <c r="K10894" s="1">
        <v>3.9340750000000001E-7</v>
      </c>
      <c r="L10894" s="1">
        <v>1.092604E-7</v>
      </c>
      <c r="M10894" s="1">
        <v>2.4158090000000001E-4</v>
      </c>
      <c r="N10894" s="1">
        <v>3.6625469999999998E-9</v>
      </c>
      <c r="O10894" s="1">
        <v>3.3695432399999999E-9</v>
      </c>
      <c r="P10894" s="1">
        <v>2.3711959999999998E-9</v>
      </c>
      <c r="Q10894" s="1">
        <v>1.8364506440000299E-9</v>
      </c>
      <c r="R10894" s="1">
        <v>7.3</v>
      </c>
      <c r="S10894" s="1">
        <v>0</v>
      </c>
      <c r="T10894" s="1">
        <v>0</v>
      </c>
      <c r="U10894" s="1">
        <v>0</v>
      </c>
      <c r="V10894" s="1">
        <f t="shared" si="681"/>
        <v>0</v>
      </c>
      <c r="W10894" s="1">
        <f t="shared" si="682"/>
        <v>0</v>
      </c>
      <c r="X10894" s="1" t="e">
        <f t="shared" si="683"/>
        <v>#DIV/0!</v>
      </c>
    </row>
    <row r="10895" spans="1:24" hidden="1" x14ac:dyDescent="0.3">
      <c r="A10895" s="18" t="str">
        <f t="shared" si="680"/>
        <v>OFF - Military - Test Stand_1989_100</v>
      </c>
      <c r="B10895" s="1" t="s">
        <v>40</v>
      </c>
      <c r="C10895" s="1">
        <v>2020</v>
      </c>
      <c r="D10895" s="1" t="s">
        <v>196</v>
      </c>
      <c r="E10895" s="1">
        <v>1989</v>
      </c>
      <c r="F10895" s="1">
        <v>100</v>
      </c>
      <c r="G10895" s="1" t="s">
        <v>5</v>
      </c>
      <c r="H10895" s="1">
        <v>2.7365569444444401E-8</v>
      </c>
      <c r="I10895" s="1">
        <v>3.2567289256198303E-8</v>
      </c>
      <c r="J10895" s="1">
        <v>3.9406419999999997E-8</v>
      </c>
      <c r="K10895" s="1">
        <v>1.002826E-7</v>
      </c>
      <c r="L10895" s="1">
        <v>2.2780790000000001E-7</v>
      </c>
      <c r="M10895" s="1">
        <v>1.302321E-5</v>
      </c>
      <c r="N10895" s="1">
        <v>1.933619E-8</v>
      </c>
      <c r="O10895" s="1">
        <v>1.7789294799999999E-8</v>
      </c>
      <c r="P10895" s="1">
        <v>1.52769E-10</v>
      </c>
      <c r="Q10895" s="1">
        <v>0</v>
      </c>
      <c r="R10895" s="1">
        <v>0</v>
      </c>
      <c r="S10895" s="1">
        <v>0</v>
      </c>
      <c r="T10895" s="1">
        <v>0</v>
      </c>
      <c r="U10895" s="1">
        <v>0</v>
      </c>
      <c r="V10895" s="1">
        <f t="shared" si="681"/>
        <v>0</v>
      </c>
      <c r="W10895" s="1">
        <f t="shared" si="682"/>
        <v>0</v>
      </c>
      <c r="X10895" s="1" t="e">
        <f t="shared" si="683"/>
        <v>#DIV/0!</v>
      </c>
    </row>
    <row r="10896" spans="1:24" hidden="1" x14ac:dyDescent="0.3">
      <c r="A10896" s="18" t="str">
        <f t="shared" si="680"/>
        <v>OFF - Military - Test Stand_1989_175</v>
      </c>
      <c r="B10896" s="1" t="s">
        <v>40</v>
      </c>
      <c r="C10896" s="1">
        <v>2020</v>
      </c>
      <c r="D10896" s="1" t="s">
        <v>196</v>
      </c>
      <c r="E10896" s="1">
        <v>1989</v>
      </c>
      <c r="F10896" s="1">
        <v>175</v>
      </c>
      <c r="G10896" s="1" t="s">
        <v>5</v>
      </c>
      <c r="H10896" s="1">
        <v>1.75901944444444E-9</v>
      </c>
      <c r="I10896" s="1">
        <v>2.0933785123966899E-9</v>
      </c>
      <c r="J10896" s="1">
        <v>2.5329880000000001E-9</v>
      </c>
      <c r="K10896" s="1">
        <v>7.2572529999999997E-9</v>
      </c>
      <c r="L10896" s="1">
        <v>1.9904989999999999E-8</v>
      </c>
      <c r="M10896" s="1">
        <v>1.218245E-6</v>
      </c>
      <c r="N10896" s="1">
        <v>9.9545669999999998E-10</v>
      </c>
      <c r="O10896" s="1">
        <v>9.1582016400000001E-10</v>
      </c>
      <c r="P10896" s="1">
        <v>1.3707350000000001E-11</v>
      </c>
      <c r="Q10896" s="1">
        <v>0</v>
      </c>
      <c r="R10896" s="1">
        <v>0</v>
      </c>
      <c r="S10896" s="1">
        <v>0</v>
      </c>
      <c r="T10896" s="1">
        <v>0</v>
      </c>
      <c r="U10896" s="1">
        <v>0</v>
      </c>
      <c r="V10896" s="1">
        <f t="shared" si="681"/>
        <v>0</v>
      </c>
      <c r="W10896" s="1">
        <f t="shared" si="682"/>
        <v>0</v>
      </c>
      <c r="X10896" s="1" t="e">
        <f t="shared" si="683"/>
        <v>#DIV/0!</v>
      </c>
    </row>
    <row r="10897" spans="1:24" hidden="1" x14ac:dyDescent="0.3">
      <c r="A10897" s="18" t="str">
        <f t="shared" si="680"/>
        <v>OFF - Military - Test Stand_1989_300</v>
      </c>
      <c r="B10897" s="1" t="s">
        <v>40</v>
      </c>
      <c r="C10897" s="1">
        <v>2020</v>
      </c>
      <c r="D10897" s="1" t="s">
        <v>196</v>
      </c>
      <c r="E10897" s="1">
        <v>1989</v>
      </c>
      <c r="F10897" s="1">
        <v>300</v>
      </c>
      <c r="G10897" s="1" t="s">
        <v>5</v>
      </c>
      <c r="H10897" s="1">
        <v>3.7825111111111097E-8</v>
      </c>
      <c r="I10897" s="1">
        <v>4.5015008264462803E-8</v>
      </c>
      <c r="J10897" s="1">
        <v>5.446816E-8</v>
      </c>
      <c r="K10897" s="1">
        <v>1.5605649999999999E-7</v>
      </c>
      <c r="L10897" s="1">
        <v>4.2802749999999999E-7</v>
      </c>
      <c r="M10897" s="1">
        <v>2.619657E-5</v>
      </c>
      <c r="N10897" s="1">
        <v>2.1405829999999999E-8</v>
      </c>
      <c r="O10897" s="1">
        <v>1.96933636E-8</v>
      </c>
      <c r="P10897" s="1">
        <v>2.9475629999999998E-10</v>
      </c>
      <c r="Q10897" s="1">
        <v>0</v>
      </c>
      <c r="R10897" s="1">
        <v>0</v>
      </c>
      <c r="S10897" s="1">
        <v>0</v>
      </c>
      <c r="T10897" s="1">
        <v>0</v>
      </c>
      <c r="U10897" s="1">
        <v>0</v>
      </c>
      <c r="V10897" s="1">
        <f t="shared" si="681"/>
        <v>0</v>
      </c>
      <c r="W10897" s="1">
        <f t="shared" si="682"/>
        <v>0</v>
      </c>
      <c r="X10897" s="1" t="e">
        <f t="shared" si="683"/>
        <v>#DIV/0!</v>
      </c>
    </row>
    <row r="10898" spans="1:24" hidden="1" x14ac:dyDescent="0.3">
      <c r="A10898" s="18" t="str">
        <f t="shared" si="680"/>
        <v>OFF - Military - Test Stand_1989_600</v>
      </c>
      <c r="B10898" s="1" t="s">
        <v>40</v>
      </c>
      <c r="C10898" s="1">
        <v>2020</v>
      </c>
      <c r="D10898" s="1" t="s">
        <v>196</v>
      </c>
      <c r="E10898" s="1">
        <v>1989</v>
      </c>
      <c r="F10898" s="1">
        <v>600</v>
      </c>
      <c r="G10898" s="1" t="s">
        <v>5</v>
      </c>
      <c r="H10898" s="1">
        <v>2.3550249999999999E-8</v>
      </c>
      <c r="I10898" s="1">
        <v>2.8026743801652801E-8</v>
      </c>
      <c r="J10898" s="1">
        <v>3.3912360000000002E-8</v>
      </c>
      <c r="K10898" s="1">
        <v>9.9840330000000005E-8</v>
      </c>
      <c r="L10898" s="1">
        <v>2.737814E-7</v>
      </c>
      <c r="M10898" s="1">
        <v>1.765598E-5</v>
      </c>
      <c r="N10898" s="1">
        <v>1.283802E-8</v>
      </c>
      <c r="O10898" s="1">
        <v>1.18109784E-8</v>
      </c>
      <c r="P10898" s="1">
        <v>1.7329919999999999E-10</v>
      </c>
      <c r="Q10898" s="1">
        <v>0</v>
      </c>
      <c r="R10898" s="1">
        <v>0</v>
      </c>
      <c r="S10898" s="1">
        <v>0</v>
      </c>
      <c r="T10898" s="1">
        <v>0</v>
      </c>
      <c r="U10898" s="1">
        <v>0</v>
      </c>
      <c r="V10898" s="1">
        <f t="shared" si="681"/>
        <v>0</v>
      </c>
      <c r="W10898" s="1">
        <f t="shared" si="682"/>
        <v>0</v>
      </c>
      <c r="X10898" s="1" t="e">
        <f t="shared" si="683"/>
        <v>#DIV/0!</v>
      </c>
    </row>
    <row r="10899" spans="1:24" hidden="1" x14ac:dyDescent="0.3">
      <c r="A10899" s="18" t="str">
        <f t="shared" si="680"/>
        <v>OFF - Military - Test Stand_1990_100</v>
      </c>
      <c r="B10899" s="1" t="s">
        <v>40</v>
      </c>
      <c r="C10899" s="1">
        <v>2020</v>
      </c>
      <c r="D10899" s="1" t="s">
        <v>196</v>
      </c>
      <c r="E10899" s="1">
        <v>1990</v>
      </c>
      <c r="F10899" s="1">
        <v>100</v>
      </c>
      <c r="G10899" s="1" t="s">
        <v>5</v>
      </c>
      <c r="H10899" s="1">
        <v>8.1399166666666605E-8</v>
      </c>
      <c r="I10899" s="1">
        <v>9.6871735537190003E-8</v>
      </c>
      <c r="J10899" s="1">
        <v>1.172148E-7</v>
      </c>
      <c r="K10899" s="1">
        <v>2.9928049999999998E-7</v>
      </c>
      <c r="L10899" s="1">
        <v>6.8031339999999998E-7</v>
      </c>
      <c r="M10899" s="1">
        <v>3.9113589999999997E-5</v>
      </c>
      <c r="N10899" s="1">
        <v>5.7327540000000001E-8</v>
      </c>
      <c r="O10899" s="1">
        <v>5.2741336799999997E-8</v>
      </c>
      <c r="P10899" s="1">
        <v>4.5882249999999999E-10</v>
      </c>
      <c r="Q10899" s="1">
        <v>0</v>
      </c>
      <c r="R10899" s="1">
        <v>0</v>
      </c>
      <c r="S10899" s="1">
        <v>0</v>
      </c>
      <c r="T10899" s="1">
        <v>0</v>
      </c>
      <c r="U10899" s="1">
        <v>0</v>
      </c>
      <c r="V10899" s="1">
        <f t="shared" si="681"/>
        <v>0</v>
      </c>
      <c r="W10899" s="1">
        <f t="shared" si="682"/>
        <v>0</v>
      </c>
      <c r="X10899" s="1" t="e">
        <f t="shared" si="683"/>
        <v>#DIV/0!</v>
      </c>
    </row>
    <row r="10900" spans="1:24" hidden="1" x14ac:dyDescent="0.3">
      <c r="A10900" s="18" t="str">
        <f t="shared" si="680"/>
        <v>OFF - Military - Test Stand_1990_175</v>
      </c>
      <c r="B10900" s="1" t="s">
        <v>40</v>
      </c>
      <c r="C10900" s="1">
        <v>2020</v>
      </c>
      <c r="D10900" s="1" t="s">
        <v>196</v>
      </c>
      <c r="E10900" s="1">
        <v>1990</v>
      </c>
      <c r="F10900" s="1">
        <v>175</v>
      </c>
      <c r="G10900" s="1" t="s">
        <v>5</v>
      </c>
      <c r="H10900" s="1">
        <v>5.2321743055555504E-9</v>
      </c>
      <c r="I10900" s="1">
        <v>6.2267198347107403E-9</v>
      </c>
      <c r="J10900" s="1">
        <v>7.5343309999999995E-9</v>
      </c>
      <c r="K10900" s="1">
        <v>2.165834E-8</v>
      </c>
      <c r="L10900" s="1">
        <v>5.9442660000000002E-8</v>
      </c>
      <c r="M10900" s="1">
        <v>3.6588469999999998E-6</v>
      </c>
      <c r="N10900" s="1">
        <v>2.951347E-9</v>
      </c>
      <c r="O10900" s="1">
        <v>2.7152392400000002E-9</v>
      </c>
      <c r="P10900" s="1">
        <v>4.1168299999999999E-11</v>
      </c>
      <c r="Q10900" s="1">
        <v>0</v>
      </c>
      <c r="R10900" s="1">
        <v>0</v>
      </c>
      <c r="S10900" s="1">
        <v>0</v>
      </c>
      <c r="T10900" s="1">
        <v>0</v>
      </c>
      <c r="U10900" s="1">
        <v>0</v>
      </c>
      <c r="V10900" s="1">
        <f t="shared" si="681"/>
        <v>0</v>
      </c>
      <c r="W10900" s="1">
        <f t="shared" si="682"/>
        <v>0</v>
      </c>
      <c r="X10900" s="1" t="e">
        <f t="shared" si="683"/>
        <v>#DIV/0!</v>
      </c>
    </row>
    <row r="10901" spans="1:24" hidden="1" x14ac:dyDescent="0.3">
      <c r="A10901" s="18" t="str">
        <f t="shared" si="680"/>
        <v>OFF - Military - Test Stand_1990_300</v>
      </c>
      <c r="B10901" s="1" t="s">
        <v>40</v>
      </c>
      <c r="C10901" s="1">
        <v>2020</v>
      </c>
      <c r="D10901" s="1" t="s">
        <v>196</v>
      </c>
      <c r="E10901" s="1">
        <v>1990</v>
      </c>
      <c r="F10901" s="1">
        <v>300</v>
      </c>
      <c r="G10901" s="1" t="s">
        <v>5</v>
      </c>
      <c r="H10901" s="1">
        <v>1.12510138888888E-7</v>
      </c>
      <c r="I10901" s="1">
        <v>1.3389636363636301E-7</v>
      </c>
      <c r="J10901" s="1">
        <v>1.6201459999999999E-7</v>
      </c>
      <c r="K10901" s="1">
        <v>4.6573059999999998E-7</v>
      </c>
      <c r="L10901" s="1">
        <v>1.278226E-6</v>
      </c>
      <c r="M10901" s="1">
        <v>7.8678090000000001E-5</v>
      </c>
      <c r="N10901" s="1">
        <v>6.3464360000000001E-8</v>
      </c>
      <c r="O10901" s="1">
        <v>5.83872112E-8</v>
      </c>
      <c r="P10901" s="1">
        <v>8.8526349999999998E-10</v>
      </c>
      <c r="Q10901" s="1">
        <v>9.1822532200001496E-10</v>
      </c>
      <c r="R10901" s="1">
        <v>3.65</v>
      </c>
      <c r="S10901" s="1">
        <v>0</v>
      </c>
      <c r="T10901" s="1">
        <v>0</v>
      </c>
      <c r="U10901" s="1">
        <v>0</v>
      </c>
      <c r="V10901" s="1">
        <f t="shared" si="681"/>
        <v>0</v>
      </c>
      <c r="W10901" s="1">
        <f t="shared" si="682"/>
        <v>0</v>
      </c>
      <c r="X10901" s="1" t="e">
        <f t="shared" si="683"/>
        <v>#DIV/0!</v>
      </c>
    </row>
    <row r="10902" spans="1:24" hidden="1" x14ac:dyDescent="0.3">
      <c r="A10902" s="18" t="str">
        <f t="shared" si="680"/>
        <v>OFF - Military - Test Stand_1990_600</v>
      </c>
      <c r="B10902" s="1" t="s">
        <v>40</v>
      </c>
      <c r="C10902" s="1">
        <v>2020</v>
      </c>
      <c r="D10902" s="1" t="s">
        <v>196</v>
      </c>
      <c r="E10902" s="1">
        <v>1990</v>
      </c>
      <c r="F10902" s="1">
        <v>600</v>
      </c>
      <c r="G10902" s="1" t="s">
        <v>5</v>
      </c>
      <c r="H10902" s="1">
        <v>7.0176041666666594E-8</v>
      </c>
      <c r="I10902" s="1">
        <v>8.3515289256198303E-8</v>
      </c>
      <c r="J10902" s="1">
        <v>1.010535E-7</v>
      </c>
      <c r="K10902" s="1">
        <v>2.9836020000000002E-7</v>
      </c>
      <c r="L10902" s="1">
        <v>8.1872730000000003E-7</v>
      </c>
      <c r="M10902" s="1">
        <v>5.3027510000000001E-5</v>
      </c>
      <c r="N10902" s="1">
        <v>3.8150250000000001E-8</v>
      </c>
      <c r="O10902" s="1">
        <v>3.5098230000000002E-8</v>
      </c>
      <c r="P10902" s="1">
        <v>5.2048229999999995E-10</v>
      </c>
      <c r="Q10902" s="1">
        <v>0</v>
      </c>
      <c r="R10902" s="1">
        <v>0</v>
      </c>
      <c r="S10902" s="1">
        <v>0</v>
      </c>
      <c r="T10902" s="1">
        <v>0</v>
      </c>
      <c r="U10902" s="1">
        <v>0</v>
      </c>
      <c r="V10902" s="1">
        <f t="shared" si="681"/>
        <v>0</v>
      </c>
      <c r="W10902" s="1">
        <f t="shared" si="682"/>
        <v>0</v>
      </c>
      <c r="X10902" s="1" t="e">
        <f t="shared" si="683"/>
        <v>#DIV/0!</v>
      </c>
    </row>
    <row r="10903" spans="1:24" hidden="1" x14ac:dyDescent="0.3">
      <c r="A10903" s="18" t="str">
        <f t="shared" si="680"/>
        <v>OFF - Military - Test Stand_1991_100</v>
      </c>
      <c r="B10903" s="1" t="s">
        <v>40</v>
      </c>
      <c r="C10903" s="1">
        <v>2020</v>
      </c>
      <c r="D10903" s="1" t="s">
        <v>196</v>
      </c>
      <c r="E10903" s="1">
        <v>1991</v>
      </c>
      <c r="F10903" s="1">
        <v>100</v>
      </c>
      <c r="G10903" s="1" t="s">
        <v>5</v>
      </c>
      <c r="H10903" s="1">
        <v>1.50134166666666E-7</v>
      </c>
      <c r="I10903" s="1">
        <v>1.78672066115702E-7</v>
      </c>
      <c r="J10903" s="1">
        <v>2.1619319999999999E-7</v>
      </c>
      <c r="K10903" s="1">
        <v>5.5385819999999999E-7</v>
      </c>
      <c r="L10903" s="1">
        <v>1.259854E-6</v>
      </c>
      <c r="M10903" s="1">
        <v>7.2848740000000002E-5</v>
      </c>
      <c r="N10903" s="1">
        <v>1.053821E-7</v>
      </c>
      <c r="O10903" s="1">
        <v>9.6951532000000003E-8</v>
      </c>
      <c r="P10903" s="1">
        <v>8.545532E-10</v>
      </c>
      <c r="Q10903" s="1">
        <v>9.1822532200001496E-10</v>
      </c>
      <c r="R10903" s="1">
        <v>3.65</v>
      </c>
      <c r="S10903" s="1">
        <v>0</v>
      </c>
      <c r="T10903" s="1">
        <v>0</v>
      </c>
      <c r="U10903" s="1">
        <v>0</v>
      </c>
      <c r="V10903" s="1">
        <f t="shared" si="681"/>
        <v>0</v>
      </c>
      <c r="W10903" s="1">
        <f t="shared" si="682"/>
        <v>0</v>
      </c>
      <c r="X10903" s="1" t="e">
        <f t="shared" si="683"/>
        <v>#DIV/0!</v>
      </c>
    </row>
    <row r="10904" spans="1:24" hidden="1" x14ac:dyDescent="0.3">
      <c r="A10904" s="18" t="str">
        <f t="shared" si="680"/>
        <v>OFF - Military - Test Stand_1991_175</v>
      </c>
      <c r="B10904" s="1" t="s">
        <v>40</v>
      </c>
      <c r="C10904" s="1">
        <v>2020</v>
      </c>
      <c r="D10904" s="1" t="s">
        <v>196</v>
      </c>
      <c r="E10904" s="1">
        <v>1991</v>
      </c>
      <c r="F10904" s="1">
        <v>175</v>
      </c>
      <c r="G10904" s="1" t="s">
        <v>5</v>
      </c>
      <c r="H10904" s="1">
        <v>9.6502222222222205E-9</v>
      </c>
      <c r="I10904" s="1">
        <v>1.1484561983471E-8</v>
      </c>
      <c r="J10904" s="1">
        <v>1.389632E-8</v>
      </c>
      <c r="K10904" s="1">
        <v>4.0081590000000003E-8</v>
      </c>
      <c r="L10904" s="1">
        <v>1.10079E-7</v>
      </c>
      <c r="M10904" s="1">
        <v>6.814565E-6</v>
      </c>
      <c r="N10904" s="1">
        <v>5.4253679999999996E-9</v>
      </c>
      <c r="O10904" s="1">
        <v>4.99133856E-9</v>
      </c>
      <c r="P10904" s="1">
        <v>7.6675550000000004E-11</v>
      </c>
      <c r="Q10904" s="1">
        <v>0</v>
      </c>
      <c r="R10904" s="1">
        <v>0</v>
      </c>
      <c r="S10904" s="1">
        <v>0</v>
      </c>
      <c r="T10904" s="1">
        <v>0</v>
      </c>
      <c r="U10904" s="1">
        <v>0</v>
      </c>
      <c r="V10904" s="1">
        <f t="shared" si="681"/>
        <v>0</v>
      </c>
      <c r="W10904" s="1">
        <f t="shared" si="682"/>
        <v>0</v>
      </c>
      <c r="X10904" s="1" t="e">
        <f t="shared" si="683"/>
        <v>#DIV/0!</v>
      </c>
    </row>
    <row r="10905" spans="1:24" hidden="1" x14ac:dyDescent="0.3">
      <c r="A10905" s="18" t="str">
        <f t="shared" si="680"/>
        <v>OFF - Military - Test Stand_1991_300</v>
      </c>
      <c r="B10905" s="1" t="s">
        <v>40</v>
      </c>
      <c r="C10905" s="1">
        <v>2020</v>
      </c>
      <c r="D10905" s="1" t="s">
        <v>196</v>
      </c>
      <c r="E10905" s="1">
        <v>1991</v>
      </c>
      <c r="F10905" s="1">
        <v>300</v>
      </c>
      <c r="G10905" s="1" t="s">
        <v>5</v>
      </c>
      <c r="H10905" s="1">
        <v>2.0751368055555501E-7</v>
      </c>
      <c r="I10905" s="1">
        <v>2.46958429752066E-7</v>
      </c>
      <c r="J10905" s="1">
        <v>2.988197E-7</v>
      </c>
      <c r="K10905" s="1">
        <v>8.6189489999999998E-7</v>
      </c>
      <c r="L10905" s="1">
        <v>2.3670860000000002E-6</v>
      </c>
      <c r="M10905" s="1">
        <v>1.465371E-4</v>
      </c>
      <c r="N10905" s="1">
        <v>1.1666450000000001E-7</v>
      </c>
      <c r="O10905" s="1">
        <v>1.0733134E-7</v>
      </c>
      <c r="P10905" s="1">
        <v>1.6487940000000001E-9</v>
      </c>
      <c r="Q10905" s="1">
        <v>9.1822532200001496E-10</v>
      </c>
      <c r="R10905" s="1">
        <v>3.65</v>
      </c>
      <c r="S10905" s="1">
        <v>0</v>
      </c>
      <c r="T10905" s="1">
        <v>0</v>
      </c>
      <c r="U10905" s="1">
        <v>0</v>
      </c>
      <c r="V10905" s="1">
        <f t="shared" si="681"/>
        <v>0</v>
      </c>
      <c r="W10905" s="1">
        <f t="shared" si="682"/>
        <v>0</v>
      </c>
      <c r="X10905" s="1" t="e">
        <f t="shared" si="683"/>
        <v>#DIV/0!</v>
      </c>
    </row>
    <row r="10906" spans="1:24" hidden="1" x14ac:dyDescent="0.3">
      <c r="A10906" s="18" t="str">
        <f t="shared" si="680"/>
        <v>OFF - Military - Test Stand_1991_600</v>
      </c>
      <c r="B10906" s="1" t="s">
        <v>40</v>
      </c>
      <c r="C10906" s="1">
        <v>2020</v>
      </c>
      <c r="D10906" s="1" t="s">
        <v>196</v>
      </c>
      <c r="E10906" s="1">
        <v>1991</v>
      </c>
      <c r="F10906" s="1">
        <v>600</v>
      </c>
      <c r="G10906" s="1" t="s">
        <v>5</v>
      </c>
      <c r="H10906" s="1">
        <v>1.2967013888888799E-7</v>
      </c>
      <c r="I10906" s="1">
        <v>1.5431818181818101E-7</v>
      </c>
      <c r="J10906" s="1">
        <v>1.86725E-7</v>
      </c>
      <c r="K10906" s="1">
        <v>5.5290359999999996E-7</v>
      </c>
      <c r="L10906" s="1">
        <v>1.5182769999999999E-6</v>
      </c>
      <c r="M10906" s="1">
        <v>9.8763190000000003E-5</v>
      </c>
      <c r="N10906" s="1">
        <v>7.0296170000000004E-8</v>
      </c>
      <c r="O10906" s="1">
        <v>6.4672476399999998E-8</v>
      </c>
      <c r="P10906" s="1">
        <v>9.6939289999999999E-10</v>
      </c>
      <c r="Q10906" s="1">
        <v>9.1822532200001496E-10</v>
      </c>
      <c r="R10906" s="1">
        <v>3.65</v>
      </c>
      <c r="S10906" s="1">
        <v>0</v>
      </c>
      <c r="T10906" s="1">
        <v>0</v>
      </c>
      <c r="U10906" s="1">
        <v>0</v>
      </c>
      <c r="V10906" s="1">
        <f t="shared" si="681"/>
        <v>0</v>
      </c>
      <c r="W10906" s="1">
        <f t="shared" si="682"/>
        <v>0</v>
      </c>
      <c r="X10906" s="1" t="e">
        <f t="shared" si="683"/>
        <v>#DIV/0!</v>
      </c>
    </row>
    <row r="10907" spans="1:24" hidden="1" x14ac:dyDescent="0.3">
      <c r="A10907" s="18" t="str">
        <f t="shared" si="680"/>
        <v>OFF - Military - Test Stand_1992_100</v>
      </c>
      <c r="B10907" s="1" t="s">
        <v>40</v>
      </c>
      <c r="C10907" s="1">
        <v>2020</v>
      </c>
      <c r="D10907" s="1" t="s">
        <v>196</v>
      </c>
      <c r="E10907" s="1">
        <v>1992</v>
      </c>
      <c r="F10907" s="1">
        <v>100</v>
      </c>
      <c r="G10907" s="1" t="s">
        <v>5</v>
      </c>
      <c r="H10907" s="1">
        <v>2.12613333333333E-7</v>
      </c>
      <c r="I10907" s="1">
        <v>2.53027438016528E-7</v>
      </c>
      <c r="J10907" s="1">
        <v>3.061632E-7</v>
      </c>
      <c r="K10907" s="1">
        <v>7.8703470000000003E-7</v>
      </c>
      <c r="L10907" s="1">
        <v>1.791472E-6</v>
      </c>
      <c r="M10907" s="1">
        <v>1.041861E-4</v>
      </c>
      <c r="N10907" s="1">
        <v>1.487264E-7</v>
      </c>
      <c r="O10907" s="1">
        <v>1.36828288E-7</v>
      </c>
      <c r="P10907" s="1">
        <v>1.222156E-9</v>
      </c>
      <c r="Q10907" s="1">
        <v>9.1822532200001496E-10</v>
      </c>
      <c r="R10907" s="1">
        <v>3.65</v>
      </c>
      <c r="S10907" s="1">
        <v>0</v>
      </c>
      <c r="T10907" s="1">
        <v>0</v>
      </c>
      <c r="U10907" s="1">
        <v>0</v>
      </c>
      <c r="V10907" s="1">
        <f t="shared" si="681"/>
        <v>0</v>
      </c>
      <c r="W10907" s="1">
        <f t="shared" si="682"/>
        <v>0</v>
      </c>
      <c r="X10907" s="1" t="e">
        <f t="shared" si="683"/>
        <v>#DIV/0!</v>
      </c>
    </row>
    <row r="10908" spans="1:24" hidden="1" x14ac:dyDescent="0.3">
      <c r="A10908" s="18" t="str">
        <f t="shared" si="680"/>
        <v>OFF - Military - Test Stand_1992_175</v>
      </c>
      <c r="B10908" s="1" t="s">
        <v>40</v>
      </c>
      <c r="C10908" s="1">
        <v>2020</v>
      </c>
      <c r="D10908" s="1" t="s">
        <v>196</v>
      </c>
      <c r="E10908" s="1">
        <v>1992</v>
      </c>
      <c r="F10908" s="1">
        <v>175</v>
      </c>
      <c r="G10908" s="1" t="s">
        <v>5</v>
      </c>
      <c r="H10908" s="1">
        <v>1.3666111111111101E-8</v>
      </c>
      <c r="I10908" s="1">
        <v>1.6263801652892501E-8</v>
      </c>
      <c r="J10908" s="1">
        <v>1.9679200000000001E-8</v>
      </c>
      <c r="K10908" s="1">
        <v>5.6956220000000001E-8</v>
      </c>
      <c r="L10908" s="1">
        <v>1.5652759999999999E-7</v>
      </c>
      <c r="M10908" s="1">
        <v>9.7459990000000001E-6</v>
      </c>
      <c r="N10908" s="1">
        <v>7.6569690000000004E-9</v>
      </c>
      <c r="O10908" s="1">
        <v>7.0444114800000001E-9</v>
      </c>
      <c r="P10908" s="1">
        <v>1.096592E-10</v>
      </c>
      <c r="Q10908" s="1">
        <v>0</v>
      </c>
      <c r="R10908" s="1">
        <v>0</v>
      </c>
      <c r="S10908" s="1">
        <v>0</v>
      </c>
      <c r="T10908" s="1">
        <v>0</v>
      </c>
      <c r="U10908" s="1">
        <v>0</v>
      </c>
      <c r="V10908" s="1">
        <f t="shared" si="681"/>
        <v>0</v>
      </c>
      <c r="W10908" s="1">
        <f t="shared" si="682"/>
        <v>0</v>
      </c>
      <c r="X10908" s="1" t="e">
        <f t="shared" si="683"/>
        <v>#DIV/0!</v>
      </c>
    </row>
    <row r="10909" spans="1:24" hidden="1" x14ac:dyDescent="0.3">
      <c r="A10909" s="18" t="str">
        <f t="shared" si="680"/>
        <v>OFF - Military - Test Stand_1992_300</v>
      </c>
      <c r="B10909" s="1" t="s">
        <v>40</v>
      </c>
      <c r="C10909" s="1">
        <v>2020</v>
      </c>
      <c r="D10909" s="1" t="s">
        <v>196</v>
      </c>
      <c r="E10909" s="1">
        <v>1992</v>
      </c>
      <c r="F10909" s="1">
        <v>300</v>
      </c>
      <c r="G10909" s="1" t="s">
        <v>5</v>
      </c>
      <c r="H10909" s="1">
        <v>2.9386951388888803E-7</v>
      </c>
      <c r="I10909" s="1">
        <v>3.49729008264462E-7</v>
      </c>
      <c r="J10909" s="1">
        <v>4.2317209999999999E-7</v>
      </c>
      <c r="K10909" s="1">
        <v>1.224759E-6</v>
      </c>
      <c r="L10909" s="1">
        <v>3.3658949999999999E-6</v>
      </c>
      <c r="M10909" s="1">
        <v>2.095733E-4</v>
      </c>
      <c r="N10909" s="1">
        <v>1.646518E-7</v>
      </c>
      <c r="O10909" s="1">
        <v>1.51479656E-7</v>
      </c>
      <c r="P10909" s="1">
        <v>2.3580590000000001E-9</v>
      </c>
      <c r="Q10909" s="1">
        <v>1.8364506440000299E-9</v>
      </c>
      <c r="R10909" s="1">
        <v>7.3</v>
      </c>
      <c r="S10909" s="1">
        <v>0</v>
      </c>
      <c r="T10909" s="1">
        <v>0</v>
      </c>
      <c r="U10909" s="1">
        <v>0</v>
      </c>
      <c r="V10909" s="1">
        <f t="shared" si="681"/>
        <v>0</v>
      </c>
      <c r="W10909" s="1">
        <f t="shared" si="682"/>
        <v>0</v>
      </c>
      <c r="X10909" s="1" t="e">
        <f t="shared" si="683"/>
        <v>#DIV/0!</v>
      </c>
    </row>
    <row r="10910" spans="1:24" hidden="1" x14ac:dyDescent="0.3">
      <c r="A10910" s="18" t="str">
        <f t="shared" si="680"/>
        <v>OFF - Military - Test Stand_1992_600</v>
      </c>
      <c r="B10910" s="1" t="s">
        <v>40</v>
      </c>
      <c r="C10910" s="1">
        <v>2020</v>
      </c>
      <c r="D10910" s="1" t="s">
        <v>196</v>
      </c>
      <c r="E10910" s="1">
        <v>1992</v>
      </c>
      <c r="F10910" s="1">
        <v>600</v>
      </c>
      <c r="G10910" s="1" t="s">
        <v>5</v>
      </c>
      <c r="H10910" s="1">
        <v>1.8397458333333301E-7</v>
      </c>
      <c r="I10910" s="1">
        <v>2.18944958677685E-7</v>
      </c>
      <c r="J10910" s="1">
        <v>2.6492340000000002E-7</v>
      </c>
      <c r="K10910" s="1">
        <v>7.8675829999999996E-7</v>
      </c>
      <c r="L10910" s="1">
        <v>2.1619669999999999E-6</v>
      </c>
      <c r="M10910" s="1">
        <v>1.4124839999999999E-4</v>
      </c>
      <c r="N10910" s="1">
        <v>9.9451210000000002E-8</v>
      </c>
      <c r="O10910" s="1">
        <v>9.1495113200000003E-8</v>
      </c>
      <c r="P10910" s="1">
        <v>1.386399E-9</v>
      </c>
      <c r="Q10910" s="1">
        <v>9.1822532200001496E-10</v>
      </c>
      <c r="R10910" s="1">
        <v>3.65</v>
      </c>
      <c r="S10910" s="1">
        <v>0</v>
      </c>
      <c r="T10910" s="1">
        <v>0</v>
      </c>
      <c r="U10910" s="1">
        <v>0</v>
      </c>
      <c r="V10910" s="1">
        <f t="shared" si="681"/>
        <v>0</v>
      </c>
      <c r="W10910" s="1">
        <f t="shared" si="682"/>
        <v>0</v>
      </c>
      <c r="X10910" s="1" t="e">
        <f t="shared" si="683"/>
        <v>#DIV/0!</v>
      </c>
    </row>
    <row r="10911" spans="1:24" hidden="1" x14ac:dyDescent="0.3">
      <c r="A10911" s="18" t="str">
        <f t="shared" si="680"/>
        <v>OFF - Military - Test Stand_1993_100</v>
      </c>
      <c r="B10911" s="1" t="s">
        <v>40</v>
      </c>
      <c r="C10911" s="1">
        <v>2020</v>
      </c>
      <c r="D10911" s="1" t="s">
        <v>196</v>
      </c>
      <c r="E10911" s="1">
        <v>1993</v>
      </c>
      <c r="F10911" s="1">
        <v>100</v>
      </c>
      <c r="G10911" s="1" t="s">
        <v>5</v>
      </c>
      <c r="H10911" s="1">
        <v>2.6313541666666602E-7</v>
      </c>
      <c r="I10911" s="1">
        <v>3.1315289256198299E-7</v>
      </c>
      <c r="J10911" s="1">
        <v>3.7891499999999998E-7</v>
      </c>
      <c r="K10911" s="1">
        <v>9.7744340000000005E-7</v>
      </c>
      <c r="L10911" s="1">
        <v>2.2264150000000002E-6</v>
      </c>
      <c r="M10911" s="1">
        <v>1.3023200000000001E-4</v>
      </c>
      <c r="N10911" s="1">
        <v>1.8342240000000001E-7</v>
      </c>
      <c r="O10911" s="1">
        <v>1.6874860800000001E-7</v>
      </c>
      <c r="P10911" s="1">
        <v>1.5276879999999999E-9</v>
      </c>
      <c r="Q10911" s="1">
        <v>9.1822532200001496E-10</v>
      </c>
      <c r="R10911" s="1">
        <v>3.65</v>
      </c>
      <c r="S10911" s="1">
        <v>0</v>
      </c>
      <c r="T10911" s="1">
        <v>0</v>
      </c>
      <c r="U10911" s="1">
        <v>0</v>
      </c>
      <c r="V10911" s="1">
        <f t="shared" si="681"/>
        <v>0</v>
      </c>
      <c r="W10911" s="1">
        <f t="shared" si="682"/>
        <v>0</v>
      </c>
      <c r="X10911" s="1" t="e">
        <f t="shared" si="683"/>
        <v>#DIV/0!</v>
      </c>
    </row>
    <row r="10912" spans="1:24" hidden="1" x14ac:dyDescent="0.3">
      <c r="A10912" s="18" t="str">
        <f t="shared" si="680"/>
        <v>OFF - Military - Test Stand_1993_175</v>
      </c>
      <c r="B10912" s="1" t="s">
        <v>40</v>
      </c>
      <c r="C10912" s="1">
        <v>2020</v>
      </c>
      <c r="D10912" s="1" t="s">
        <v>196</v>
      </c>
      <c r="E10912" s="1">
        <v>1993</v>
      </c>
      <c r="F10912" s="1">
        <v>175</v>
      </c>
      <c r="G10912" s="1" t="s">
        <v>5</v>
      </c>
      <c r="H10912" s="1">
        <v>1.6913354166666601E-8</v>
      </c>
      <c r="I10912" s="1">
        <v>2.01282892561983E-8</v>
      </c>
      <c r="J10912" s="1">
        <v>2.4355229999999999E-8</v>
      </c>
      <c r="K10912" s="1">
        <v>7.0735740000000002E-8</v>
      </c>
      <c r="L10912" s="1">
        <v>1.9452819999999999E-7</v>
      </c>
      <c r="M10912" s="1">
        <v>1.218244E-5</v>
      </c>
      <c r="N10912" s="1">
        <v>9.4433690000000007E-9</v>
      </c>
      <c r="O10912" s="1">
        <v>8.6878994799999995E-9</v>
      </c>
      <c r="P10912" s="1">
        <v>1.3707329999999999E-10</v>
      </c>
      <c r="Q10912" s="1">
        <v>0</v>
      </c>
      <c r="R10912" s="1">
        <v>0</v>
      </c>
      <c r="S10912" s="1">
        <v>0</v>
      </c>
      <c r="T10912" s="1">
        <v>0</v>
      </c>
      <c r="U10912" s="1">
        <v>0</v>
      </c>
      <c r="V10912" s="1">
        <f t="shared" si="681"/>
        <v>0</v>
      </c>
      <c r="W10912" s="1">
        <f t="shared" si="682"/>
        <v>0</v>
      </c>
      <c r="X10912" s="1" t="e">
        <f t="shared" si="683"/>
        <v>#DIV/0!</v>
      </c>
    </row>
    <row r="10913" spans="1:24" hidden="1" x14ac:dyDescent="0.3">
      <c r="A10913" s="18" t="str">
        <f t="shared" si="680"/>
        <v>OFF - Military - Test Stand_1993_300</v>
      </c>
      <c r="B10913" s="1" t="s">
        <v>40</v>
      </c>
      <c r="C10913" s="1">
        <v>2020</v>
      </c>
      <c r="D10913" s="1" t="s">
        <v>196</v>
      </c>
      <c r="E10913" s="1">
        <v>1993</v>
      </c>
      <c r="F10913" s="1">
        <v>300</v>
      </c>
      <c r="G10913" s="1" t="s">
        <v>5</v>
      </c>
      <c r="H10913" s="1">
        <v>3.63696805555555E-7</v>
      </c>
      <c r="I10913" s="1">
        <v>4.32829256198347E-7</v>
      </c>
      <c r="J10913" s="1">
        <v>5.2372340000000003E-7</v>
      </c>
      <c r="K10913" s="1">
        <v>1.5210689999999999E-6</v>
      </c>
      <c r="L10913" s="1">
        <v>4.183044E-6</v>
      </c>
      <c r="M10913" s="1">
        <v>2.6196550000000002E-4</v>
      </c>
      <c r="N10913" s="1">
        <v>2.0306579999999999E-7</v>
      </c>
      <c r="O10913" s="1">
        <v>1.8682053599999999E-7</v>
      </c>
      <c r="P10913" s="1">
        <v>2.947561E-9</v>
      </c>
      <c r="Q10913" s="1">
        <v>1.8364506440000299E-9</v>
      </c>
      <c r="R10913" s="1">
        <v>7.3</v>
      </c>
      <c r="S10913" s="1">
        <v>0</v>
      </c>
      <c r="T10913" s="1">
        <v>0</v>
      </c>
      <c r="U10913" s="1">
        <v>0</v>
      </c>
      <c r="V10913" s="1">
        <f t="shared" si="681"/>
        <v>0</v>
      </c>
      <c r="W10913" s="1">
        <f t="shared" si="682"/>
        <v>0</v>
      </c>
      <c r="X10913" s="1" t="e">
        <f t="shared" si="683"/>
        <v>#DIV/0!</v>
      </c>
    </row>
    <row r="10914" spans="1:24" hidden="1" x14ac:dyDescent="0.3">
      <c r="A10914" s="18" t="str">
        <f t="shared" si="680"/>
        <v>OFF - Military - Test Stand_1993_600</v>
      </c>
      <c r="B10914" s="1" t="s">
        <v>40</v>
      </c>
      <c r="C10914" s="1">
        <v>2020</v>
      </c>
      <c r="D10914" s="1" t="s">
        <v>196</v>
      </c>
      <c r="E10914" s="1">
        <v>1993</v>
      </c>
      <c r="F10914" s="1">
        <v>600</v>
      </c>
      <c r="G10914" s="1" t="s">
        <v>5</v>
      </c>
      <c r="H10914" s="1">
        <v>2.28122152777777E-7</v>
      </c>
      <c r="I10914" s="1">
        <v>2.7148421487603301E-7</v>
      </c>
      <c r="J10914" s="1">
        <v>3.2849590000000001E-7</v>
      </c>
      <c r="K10914" s="1">
        <v>9.7845710000000006E-7</v>
      </c>
      <c r="L10914" s="1">
        <v>2.6906589999999998E-6</v>
      </c>
      <c r="M10914" s="1">
        <v>1.7655970000000001E-4</v>
      </c>
      <c r="N10914" s="1">
        <v>1.2295789999999999E-7</v>
      </c>
      <c r="O10914" s="1">
        <v>1.13121267999999E-7</v>
      </c>
      <c r="P10914" s="1">
        <v>1.7329909999999999E-9</v>
      </c>
      <c r="Q10914" s="1">
        <v>1.8364506440000299E-9</v>
      </c>
      <c r="R10914" s="1">
        <v>7.3</v>
      </c>
      <c r="S10914" s="1">
        <v>0</v>
      </c>
      <c r="T10914" s="1">
        <v>0</v>
      </c>
      <c r="U10914" s="1">
        <v>0</v>
      </c>
      <c r="V10914" s="1">
        <f t="shared" si="681"/>
        <v>0</v>
      </c>
      <c r="W10914" s="1">
        <f t="shared" si="682"/>
        <v>0</v>
      </c>
      <c r="X10914" s="1" t="e">
        <f t="shared" si="683"/>
        <v>#DIV/0!</v>
      </c>
    </row>
    <row r="10915" spans="1:24" hidden="1" x14ac:dyDescent="0.3">
      <c r="A10915" s="18" t="str">
        <f t="shared" si="680"/>
        <v>OFF - Military - Test Stand_1994_100</v>
      </c>
      <c r="B10915" s="1" t="s">
        <v>40</v>
      </c>
      <c r="C10915" s="1">
        <v>2020</v>
      </c>
      <c r="D10915" s="1" t="s">
        <v>196</v>
      </c>
      <c r="E10915" s="1">
        <v>1994</v>
      </c>
      <c r="F10915" s="1">
        <v>100</v>
      </c>
      <c r="G10915" s="1" t="s">
        <v>5</v>
      </c>
      <c r="H10915" s="1">
        <v>3.5428895833333299E-7</v>
      </c>
      <c r="I10915" s="1">
        <v>4.2163314049586702E-7</v>
      </c>
      <c r="J10915" s="1">
        <v>5.1017610000000002E-7</v>
      </c>
      <c r="K10915" s="1">
        <v>1.3206990000000001E-6</v>
      </c>
      <c r="L10915" s="1">
        <v>3.0103740000000001E-6</v>
      </c>
      <c r="M10915" s="1">
        <v>1.771163E-4</v>
      </c>
      <c r="N10915" s="1">
        <v>2.4607609999999998E-7</v>
      </c>
      <c r="O10915" s="1">
        <v>2.2639001199999999E-7</v>
      </c>
      <c r="P10915" s="1">
        <v>2.077665E-9</v>
      </c>
      <c r="Q10915" s="1">
        <v>1.8364506440000299E-9</v>
      </c>
      <c r="R10915" s="1">
        <v>7.3</v>
      </c>
      <c r="S10915" s="1">
        <v>3.65</v>
      </c>
      <c r="T10915" s="1">
        <v>0.01</v>
      </c>
      <c r="U10915" s="1">
        <v>335.8</v>
      </c>
      <c r="V10915" s="1">
        <f t="shared" si="681"/>
        <v>0.41575994666970273</v>
      </c>
      <c r="W10915" s="1">
        <f t="shared" si="682"/>
        <v>2.9684406027095216</v>
      </c>
      <c r="X10915" s="1">
        <f t="shared" si="683"/>
        <v>365</v>
      </c>
    </row>
    <row r="10916" spans="1:24" hidden="1" x14ac:dyDescent="0.3">
      <c r="A10916" s="18" t="str">
        <f t="shared" si="680"/>
        <v>OFF - Military - Test Stand_1994_175</v>
      </c>
      <c r="B10916" s="1" t="s">
        <v>40</v>
      </c>
      <c r="C10916" s="1">
        <v>2020</v>
      </c>
      <c r="D10916" s="1" t="s">
        <v>196</v>
      </c>
      <c r="E10916" s="1">
        <v>1994</v>
      </c>
      <c r="F10916" s="1">
        <v>175</v>
      </c>
      <c r="G10916" s="1" t="s">
        <v>5</v>
      </c>
      <c r="H10916" s="1">
        <v>2.2772131944444399E-8</v>
      </c>
      <c r="I10916" s="1">
        <v>2.71007190082644E-8</v>
      </c>
      <c r="J10916" s="1">
        <v>3.2791869999999998E-8</v>
      </c>
      <c r="K10916" s="1">
        <v>9.5576550000000005E-8</v>
      </c>
      <c r="L10916" s="1">
        <v>2.6302209999999998E-7</v>
      </c>
      <c r="M10916" s="1">
        <v>1.6568190000000001E-5</v>
      </c>
      <c r="N10916" s="1">
        <v>1.266923E-8</v>
      </c>
      <c r="O10916" s="1">
        <v>1.16556916E-8</v>
      </c>
      <c r="P10916" s="1">
        <v>1.8642049999999999E-10</v>
      </c>
      <c r="Q10916" s="1">
        <v>0</v>
      </c>
      <c r="R10916" s="1">
        <v>0</v>
      </c>
      <c r="S10916" s="1">
        <v>0</v>
      </c>
      <c r="T10916" s="1">
        <v>0</v>
      </c>
      <c r="U10916" s="1">
        <v>0</v>
      </c>
      <c r="V10916" s="1">
        <f t="shared" si="681"/>
        <v>0</v>
      </c>
      <c r="W10916" s="1">
        <f t="shared" si="682"/>
        <v>0</v>
      </c>
      <c r="X10916" s="1" t="e">
        <f t="shared" si="683"/>
        <v>#DIV/0!</v>
      </c>
    </row>
    <row r="10917" spans="1:24" hidden="1" x14ac:dyDescent="0.3">
      <c r="A10917" s="18" t="str">
        <f t="shared" si="680"/>
        <v>OFF - Military - Test Stand_1994_300</v>
      </c>
      <c r="B10917" s="1" t="s">
        <v>40</v>
      </c>
      <c r="C10917" s="1">
        <v>2020</v>
      </c>
      <c r="D10917" s="1" t="s">
        <v>196</v>
      </c>
      <c r="E10917" s="1">
        <v>1994</v>
      </c>
      <c r="F10917" s="1">
        <v>300</v>
      </c>
      <c r="G10917" s="1" t="s">
        <v>5</v>
      </c>
      <c r="H10917" s="1">
        <v>4.89681388888888E-7</v>
      </c>
      <c r="I10917" s="1">
        <v>5.8276132231404905E-7</v>
      </c>
      <c r="J10917" s="1">
        <v>7.0514119999999999E-7</v>
      </c>
      <c r="K10917" s="1">
        <v>2.0552339999999999E-6</v>
      </c>
      <c r="L10917" s="1">
        <v>5.6559060000000001E-6</v>
      </c>
      <c r="M10917" s="1">
        <v>3.562746E-4</v>
      </c>
      <c r="N10917" s="1">
        <v>2.7243330000000002E-7</v>
      </c>
      <c r="O10917" s="1">
        <v>2.50638636E-7</v>
      </c>
      <c r="P10917" s="1">
        <v>4.0087E-9</v>
      </c>
      <c r="Q10917" s="1">
        <v>2.7546759660000398E-9</v>
      </c>
      <c r="R10917" s="1">
        <v>10.95</v>
      </c>
      <c r="S10917" s="1">
        <v>0</v>
      </c>
      <c r="T10917" s="1">
        <v>0.01</v>
      </c>
      <c r="U10917" s="1">
        <v>0</v>
      </c>
      <c r="V10917" s="1">
        <f t="shared" si="681"/>
        <v>0</v>
      </c>
      <c r="W10917" s="1">
        <f t="shared" si="682"/>
        <v>0</v>
      </c>
      <c r="X10917" s="1">
        <f t="shared" si="683"/>
        <v>0</v>
      </c>
    </row>
    <row r="10918" spans="1:24" hidden="1" x14ac:dyDescent="0.3">
      <c r="A10918" s="18" t="str">
        <f t="shared" si="680"/>
        <v>OFF - Military - Test Stand_1994_600</v>
      </c>
      <c r="B10918" s="1" t="s">
        <v>40</v>
      </c>
      <c r="C10918" s="1">
        <v>2020</v>
      </c>
      <c r="D10918" s="1" t="s">
        <v>196</v>
      </c>
      <c r="E10918" s="1">
        <v>1994</v>
      </c>
      <c r="F10918" s="1">
        <v>600</v>
      </c>
      <c r="G10918" s="1" t="s">
        <v>5</v>
      </c>
      <c r="H10918" s="1">
        <v>3.07737916666666E-7</v>
      </c>
      <c r="I10918" s="1">
        <v>3.6623355371900798E-7</v>
      </c>
      <c r="J10918" s="1">
        <v>4.4314259999999999E-7</v>
      </c>
      <c r="K10918" s="1">
        <v>1.323924E-6</v>
      </c>
      <c r="L10918" s="1">
        <v>3.6432749999999999E-6</v>
      </c>
      <c r="M10918" s="1">
        <v>2.40122E-4</v>
      </c>
      <c r="N10918" s="1">
        <v>1.6537970000000001E-7</v>
      </c>
      <c r="O10918" s="1">
        <v>1.5214932400000001E-7</v>
      </c>
      <c r="P10918" s="1">
        <v>2.3568760000000002E-9</v>
      </c>
      <c r="Q10918" s="1">
        <v>1.8364506440000299E-9</v>
      </c>
      <c r="R10918" s="1">
        <v>7.3</v>
      </c>
      <c r="S10918" s="1">
        <v>0</v>
      </c>
      <c r="T10918" s="1">
        <v>0</v>
      </c>
      <c r="U10918" s="1">
        <v>0</v>
      </c>
      <c r="V10918" s="1">
        <f t="shared" si="681"/>
        <v>0</v>
      </c>
      <c r="W10918" s="1">
        <f t="shared" si="682"/>
        <v>0</v>
      </c>
      <c r="X10918" s="1" t="e">
        <f t="shared" si="683"/>
        <v>#DIV/0!</v>
      </c>
    </row>
    <row r="10919" spans="1:24" hidden="1" x14ac:dyDescent="0.3">
      <c r="A10919" s="18" t="str">
        <f t="shared" si="680"/>
        <v>OFF - Military - Test Stand_1995_100</v>
      </c>
      <c r="B10919" s="1" t="s">
        <v>40</v>
      </c>
      <c r="C10919" s="1">
        <v>2020</v>
      </c>
      <c r="D10919" s="1" t="s">
        <v>196</v>
      </c>
      <c r="E10919" s="1">
        <v>1995</v>
      </c>
      <c r="F10919" s="1">
        <v>100</v>
      </c>
      <c r="G10919" s="1" t="s">
        <v>5</v>
      </c>
      <c r="H10919" s="1">
        <v>4.3323034722222202E-7</v>
      </c>
      <c r="I10919" s="1">
        <v>5.1557991735537096E-7</v>
      </c>
      <c r="J10919" s="1">
        <v>6.2385169999999999E-7</v>
      </c>
      <c r="K10919" s="1">
        <v>1.620783E-6</v>
      </c>
      <c r="L10919" s="1">
        <v>3.6969799999999998E-6</v>
      </c>
      <c r="M10919" s="1">
        <v>2.187895E-4</v>
      </c>
      <c r="N10919" s="1">
        <v>2.9980020000000001E-7</v>
      </c>
      <c r="O10919" s="1">
        <v>2.7581618400000002E-7</v>
      </c>
      <c r="P10919" s="1">
        <v>2.5665130000000002E-9</v>
      </c>
      <c r="Q10919" s="1">
        <v>1.8364506440000299E-9</v>
      </c>
      <c r="R10919" s="1">
        <v>7.3</v>
      </c>
      <c r="S10919" s="1">
        <v>3.65</v>
      </c>
      <c r="T10919" s="1">
        <v>0.01</v>
      </c>
      <c r="U10919" s="1">
        <v>335.8</v>
      </c>
      <c r="V10919" s="1">
        <f t="shared" si="681"/>
        <v>0.50839807964701489</v>
      </c>
      <c r="W10919" s="1">
        <f t="shared" si="682"/>
        <v>3.6454824348752175</v>
      </c>
      <c r="X10919" s="1">
        <f t="shared" si="683"/>
        <v>365</v>
      </c>
    </row>
    <row r="10920" spans="1:24" hidden="1" x14ac:dyDescent="0.3">
      <c r="A10920" s="18" t="str">
        <f t="shared" si="680"/>
        <v>OFF - Military - Test Stand_1995_175</v>
      </c>
      <c r="B10920" s="1" t="s">
        <v>40</v>
      </c>
      <c r="C10920" s="1">
        <v>2020</v>
      </c>
      <c r="D10920" s="1" t="s">
        <v>196</v>
      </c>
      <c r="E10920" s="1">
        <v>1995</v>
      </c>
      <c r="F10920" s="1">
        <v>175</v>
      </c>
      <c r="G10920" s="1" t="s">
        <v>5</v>
      </c>
      <c r="H10920" s="1">
        <v>2.78458888888888E-8</v>
      </c>
      <c r="I10920" s="1">
        <v>3.3138909090908999E-8</v>
      </c>
      <c r="J10920" s="1">
        <v>4.0098079999999998E-8</v>
      </c>
      <c r="K10920" s="1">
        <v>1.172932E-7</v>
      </c>
      <c r="L10920" s="1">
        <v>3.230091E-7</v>
      </c>
      <c r="M10920" s="1">
        <v>2.046648E-5</v>
      </c>
      <c r="N10920" s="1">
        <v>1.543545E-8</v>
      </c>
      <c r="O10920" s="1">
        <v>1.4200614E-8</v>
      </c>
      <c r="P10920" s="1">
        <v>2.3028310000000001E-10</v>
      </c>
      <c r="Q10920" s="1">
        <v>0</v>
      </c>
      <c r="R10920" s="1">
        <v>0</v>
      </c>
      <c r="S10920" s="1">
        <v>0</v>
      </c>
      <c r="T10920" s="1">
        <v>0</v>
      </c>
      <c r="U10920" s="1">
        <v>0</v>
      </c>
      <c r="V10920" s="1">
        <f t="shared" si="681"/>
        <v>0</v>
      </c>
      <c r="W10920" s="1">
        <f t="shared" si="682"/>
        <v>0</v>
      </c>
      <c r="X10920" s="1" t="e">
        <f t="shared" si="683"/>
        <v>#DIV/0!</v>
      </c>
    </row>
    <row r="10921" spans="1:24" hidden="1" x14ac:dyDescent="0.3">
      <c r="A10921" s="18" t="str">
        <f t="shared" si="680"/>
        <v>OFF - Military - Test Stand_1995_300</v>
      </c>
      <c r="B10921" s="1" t="s">
        <v>40</v>
      </c>
      <c r="C10921" s="1">
        <v>2020</v>
      </c>
      <c r="D10921" s="1" t="s">
        <v>196</v>
      </c>
      <c r="E10921" s="1">
        <v>1995</v>
      </c>
      <c r="F10921" s="1">
        <v>300</v>
      </c>
      <c r="G10921" s="1" t="s">
        <v>5</v>
      </c>
      <c r="H10921" s="1">
        <v>5.9878479166666605E-7</v>
      </c>
      <c r="I10921" s="1">
        <v>7.1260338842975198E-7</v>
      </c>
      <c r="J10921" s="1">
        <v>8.6225010000000003E-7</v>
      </c>
      <c r="K10921" s="1">
        <v>2.522217E-6</v>
      </c>
      <c r="L10921" s="1">
        <v>6.9458350000000004E-6</v>
      </c>
      <c r="M10921" s="1">
        <v>4.4010160000000002E-4</v>
      </c>
      <c r="N10921" s="1">
        <v>3.3191670000000002E-7</v>
      </c>
      <c r="O10921" s="1">
        <v>3.05363364E-7</v>
      </c>
      <c r="P10921" s="1">
        <v>4.951898E-9</v>
      </c>
      <c r="Q10921" s="1">
        <v>3.6729012880000598E-9</v>
      </c>
      <c r="R10921" s="1">
        <v>14.6</v>
      </c>
      <c r="S10921" s="1">
        <v>3.65</v>
      </c>
      <c r="T10921" s="1">
        <v>0.01</v>
      </c>
      <c r="U10921" s="1">
        <v>719.05</v>
      </c>
      <c r="V10921" s="1">
        <f t="shared" si="681"/>
        <v>0.32815376632272264</v>
      </c>
      <c r="W10921" s="1">
        <f t="shared" si="682"/>
        <v>3.1985561007908125</v>
      </c>
      <c r="X10921" s="1">
        <f t="shared" si="683"/>
        <v>365</v>
      </c>
    </row>
    <row r="10922" spans="1:24" hidden="1" x14ac:dyDescent="0.3">
      <c r="A10922" s="18" t="str">
        <f t="shared" si="680"/>
        <v>OFF - Military - Test Stand_1995_600</v>
      </c>
      <c r="B10922" s="1" t="s">
        <v>40</v>
      </c>
      <c r="C10922" s="1">
        <v>2020</v>
      </c>
      <c r="D10922" s="1" t="s">
        <v>196</v>
      </c>
      <c r="E10922" s="1">
        <v>1995</v>
      </c>
      <c r="F10922" s="1">
        <v>600</v>
      </c>
      <c r="G10922" s="1" t="s">
        <v>5</v>
      </c>
      <c r="H10922" s="1">
        <v>3.7704506944444402E-7</v>
      </c>
      <c r="I10922" s="1">
        <v>4.48714793388429E-7</v>
      </c>
      <c r="J10922" s="1">
        <v>5.4294489999999995E-7</v>
      </c>
      <c r="K10922" s="1">
        <v>1.6270499999999999E-6</v>
      </c>
      <c r="L10922" s="1">
        <v>4.4806870000000004E-6</v>
      </c>
      <c r="M10922" s="1">
        <v>2.966197E-4</v>
      </c>
      <c r="N10922" s="1">
        <v>2.0201409999999999E-7</v>
      </c>
      <c r="O10922" s="1">
        <v>1.8585297199999999E-7</v>
      </c>
      <c r="P10922" s="1">
        <v>2.911419E-9</v>
      </c>
      <c r="Q10922" s="1">
        <v>2.7546759660000398E-9</v>
      </c>
      <c r="R10922" s="1">
        <v>10.95</v>
      </c>
      <c r="S10922" s="1">
        <v>0</v>
      </c>
      <c r="T10922" s="1">
        <v>0</v>
      </c>
      <c r="U10922" s="1">
        <v>0</v>
      </c>
      <c r="V10922" s="1">
        <f t="shared" si="681"/>
        <v>0</v>
      </c>
      <c r="W10922" s="1">
        <f t="shared" si="682"/>
        <v>0</v>
      </c>
      <c r="X10922" s="1" t="e">
        <f t="shared" si="683"/>
        <v>#DIV/0!</v>
      </c>
    </row>
    <row r="10923" spans="1:24" hidden="1" x14ac:dyDescent="0.3">
      <c r="A10923" s="18" t="str">
        <f t="shared" si="680"/>
        <v>OFF - Military - Test Stand_1996_100</v>
      </c>
      <c r="B10923" s="1" t="s">
        <v>40</v>
      </c>
      <c r="C10923" s="1">
        <v>2020</v>
      </c>
      <c r="D10923" s="1" t="s">
        <v>196</v>
      </c>
      <c r="E10923" s="1">
        <v>1996</v>
      </c>
      <c r="F10923" s="1">
        <v>100</v>
      </c>
      <c r="G10923" s="1" t="s">
        <v>5</v>
      </c>
      <c r="H10923" s="1">
        <v>5.3091368055555498E-7</v>
      </c>
      <c r="I10923" s="1">
        <v>6.3183115702479295E-7</v>
      </c>
      <c r="J10923" s="1">
        <v>7.6451570000000004E-7</v>
      </c>
      <c r="K10923" s="1">
        <v>1.993498E-6</v>
      </c>
      <c r="L10923" s="1">
        <v>4.55038E-6</v>
      </c>
      <c r="M10923" s="1">
        <v>2.7088399999999999E-4</v>
      </c>
      <c r="N10923" s="1">
        <v>3.660152E-7</v>
      </c>
      <c r="O10923" s="1">
        <v>3.3673398400000002E-7</v>
      </c>
      <c r="P10923" s="1">
        <v>3.1776089999999998E-9</v>
      </c>
      <c r="Q10923" s="1">
        <v>1.8364506440000299E-9</v>
      </c>
      <c r="R10923" s="1">
        <v>7.3</v>
      </c>
      <c r="S10923" s="1">
        <v>3.65</v>
      </c>
      <c r="T10923" s="1">
        <v>0.01</v>
      </c>
      <c r="U10923" s="1">
        <v>335.8</v>
      </c>
      <c r="V10923" s="1">
        <f t="shared" si="681"/>
        <v>0.62302998251025643</v>
      </c>
      <c r="W10923" s="1">
        <f t="shared" si="682"/>
        <v>4.4869948882621742</v>
      </c>
      <c r="X10923" s="1">
        <f t="shared" si="683"/>
        <v>365</v>
      </c>
    </row>
    <row r="10924" spans="1:24" hidden="1" x14ac:dyDescent="0.3">
      <c r="A10924" s="18" t="str">
        <f t="shared" si="680"/>
        <v>OFF - Military - Test Stand_1996_175</v>
      </c>
      <c r="B10924" s="1" t="s">
        <v>40</v>
      </c>
      <c r="C10924" s="1">
        <v>2020</v>
      </c>
      <c r="D10924" s="1" t="s">
        <v>196</v>
      </c>
      <c r="E10924" s="1">
        <v>1996</v>
      </c>
      <c r="F10924" s="1">
        <v>175</v>
      </c>
      <c r="G10924" s="1" t="s">
        <v>5</v>
      </c>
      <c r="H10924" s="1">
        <v>3.4124090277777703E-8</v>
      </c>
      <c r="I10924" s="1">
        <v>4.0610487603305699E-8</v>
      </c>
      <c r="J10924" s="1">
        <v>4.9138690000000001E-8</v>
      </c>
      <c r="K10924" s="1">
        <v>1.4426579999999999E-7</v>
      </c>
      <c r="L10924" s="1">
        <v>3.97567E-7</v>
      </c>
      <c r="M10924" s="1">
        <v>2.533959E-5</v>
      </c>
      <c r="N10924" s="1">
        <v>1.884485E-8</v>
      </c>
      <c r="O10924" s="1">
        <v>1.7337261999999999E-8</v>
      </c>
      <c r="P10924" s="1">
        <v>2.8511390000000001E-10</v>
      </c>
      <c r="Q10924" s="1">
        <v>0</v>
      </c>
      <c r="R10924" s="1">
        <v>0</v>
      </c>
      <c r="S10924" s="1">
        <v>0</v>
      </c>
      <c r="T10924" s="1">
        <v>0</v>
      </c>
      <c r="U10924" s="1">
        <v>0</v>
      </c>
      <c r="V10924" s="1">
        <f t="shared" si="681"/>
        <v>0</v>
      </c>
      <c r="W10924" s="1">
        <f t="shared" si="682"/>
        <v>0</v>
      </c>
      <c r="X10924" s="1" t="e">
        <f t="shared" si="683"/>
        <v>#DIV/0!</v>
      </c>
    </row>
    <row r="10925" spans="1:24" hidden="1" x14ac:dyDescent="0.3">
      <c r="A10925" s="18" t="str">
        <f t="shared" si="680"/>
        <v>OFF - Military - Test Stand_1996_300</v>
      </c>
      <c r="B10925" s="1" t="s">
        <v>40</v>
      </c>
      <c r="C10925" s="1">
        <v>2020</v>
      </c>
      <c r="D10925" s="1" t="s">
        <v>196</v>
      </c>
      <c r="E10925" s="1">
        <v>1996</v>
      </c>
      <c r="F10925" s="1">
        <v>300</v>
      </c>
      <c r="G10925" s="1" t="s">
        <v>5</v>
      </c>
      <c r="H10925" s="1">
        <v>3.45170833333333E-7</v>
      </c>
      <c r="I10925" s="1">
        <v>4.1078181818181801E-7</v>
      </c>
      <c r="J10925" s="1">
        <v>4.9704599999999996E-7</v>
      </c>
      <c r="K10925" s="1">
        <v>1.056846E-6</v>
      </c>
      <c r="L10925" s="1">
        <v>6.6694199999999997E-6</v>
      </c>
      <c r="M10925" s="1">
        <v>5.4489049999999998E-4</v>
      </c>
      <c r="N10925" s="1">
        <v>1.6084959999999999E-7</v>
      </c>
      <c r="O10925" s="1">
        <v>1.47981632E-7</v>
      </c>
      <c r="P10925" s="1">
        <v>6.1309530000000003E-9</v>
      </c>
      <c r="Q10925" s="1">
        <v>4.5911266100000704E-9</v>
      </c>
      <c r="R10925" s="1">
        <v>18.25</v>
      </c>
      <c r="S10925" s="1">
        <v>3.65</v>
      </c>
      <c r="T10925" s="1">
        <v>0.01</v>
      </c>
      <c r="U10925" s="1">
        <v>719.05</v>
      </c>
      <c r="V10925" s="1">
        <f t="shared" si="681"/>
        <v>0.18916497305786792</v>
      </c>
      <c r="W10925" s="1">
        <f t="shared" si="682"/>
        <v>3.0712670297719797</v>
      </c>
      <c r="X10925" s="1">
        <f t="shared" si="683"/>
        <v>365</v>
      </c>
    </row>
    <row r="10926" spans="1:24" hidden="1" x14ac:dyDescent="0.3">
      <c r="A10926" s="18" t="str">
        <f t="shared" si="680"/>
        <v>OFF - Military - Test Stand_1996_600</v>
      </c>
      <c r="B10926" s="1" t="s">
        <v>40</v>
      </c>
      <c r="C10926" s="1">
        <v>2020</v>
      </c>
      <c r="D10926" s="1" t="s">
        <v>196</v>
      </c>
      <c r="E10926" s="1">
        <v>1996</v>
      </c>
      <c r="F10926" s="1">
        <v>600</v>
      </c>
      <c r="G10926" s="1" t="s">
        <v>5</v>
      </c>
      <c r="H10926" s="1">
        <v>2.1806486111111099E-7</v>
      </c>
      <c r="I10926" s="1">
        <v>2.5951520661156997E-7</v>
      </c>
      <c r="J10926" s="1">
        <v>3.1401339999999999E-7</v>
      </c>
      <c r="K10926" s="1">
        <v>6.8272950000000001E-7</v>
      </c>
      <c r="L10926" s="1">
        <v>4.3066819999999997E-6</v>
      </c>
      <c r="M10926" s="1">
        <v>3.6724570000000001E-4</v>
      </c>
      <c r="N10926" s="1">
        <v>1.0840959999999999E-7</v>
      </c>
      <c r="O10926" s="1">
        <v>9.9736832000000001E-8</v>
      </c>
      <c r="P10926" s="1">
        <v>3.6046369999999999E-9</v>
      </c>
      <c r="Q10926" s="1">
        <v>2.7546759660000398E-9</v>
      </c>
      <c r="R10926" s="1">
        <v>10.95</v>
      </c>
      <c r="S10926" s="1">
        <v>0</v>
      </c>
      <c r="T10926" s="1">
        <v>0</v>
      </c>
      <c r="U10926" s="1">
        <v>0</v>
      </c>
      <c r="V10926" s="1">
        <f t="shared" si="681"/>
        <v>0</v>
      </c>
      <c r="W10926" s="1">
        <f t="shared" si="682"/>
        <v>0</v>
      </c>
      <c r="X10926" s="1" t="e">
        <f t="shared" si="683"/>
        <v>#DIV/0!</v>
      </c>
    </row>
    <row r="10927" spans="1:24" hidden="1" x14ac:dyDescent="0.3">
      <c r="A10927" s="18" t="str">
        <f t="shared" si="680"/>
        <v>OFF - Military - Test Stand_1997_100</v>
      </c>
      <c r="B10927" s="1" t="s">
        <v>40</v>
      </c>
      <c r="C10927" s="1">
        <v>2020</v>
      </c>
      <c r="D10927" s="1" t="s">
        <v>196</v>
      </c>
      <c r="E10927" s="1">
        <v>1997</v>
      </c>
      <c r="F10927" s="1">
        <v>100</v>
      </c>
      <c r="G10927" s="1" t="s">
        <v>5</v>
      </c>
      <c r="H10927" s="1">
        <v>6.1638541666666604E-7</v>
      </c>
      <c r="I10927" s="1">
        <v>7.3354958677685895E-7</v>
      </c>
      <c r="J10927" s="1">
        <v>8.8759499999999995E-7</v>
      </c>
      <c r="K10927" s="1">
        <v>2.3230430000000002E-6</v>
      </c>
      <c r="L10927" s="1">
        <v>5.306433E-6</v>
      </c>
      <c r="M10927" s="1">
        <v>3.177678E-4</v>
      </c>
      <c r="N10927" s="1">
        <v>4.2330100000000001E-7</v>
      </c>
      <c r="O10927" s="1">
        <v>3.8943692000000002E-7</v>
      </c>
      <c r="P10927" s="1">
        <v>3.7275799999999997E-9</v>
      </c>
      <c r="Q10927" s="1">
        <v>2.7546759660000398E-9</v>
      </c>
      <c r="R10927" s="1">
        <v>10.95</v>
      </c>
      <c r="S10927" s="1">
        <v>3.65</v>
      </c>
      <c r="T10927" s="1">
        <v>0.01</v>
      </c>
      <c r="U10927" s="1">
        <v>335.8</v>
      </c>
      <c r="V10927" s="1">
        <f t="shared" si="681"/>
        <v>0.72333151212746971</v>
      </c>
      <c r="W10927" s="1">
        <f t="shared" si="682"/>
        <v>5.2325163493830642</v>
      </c>
      <c r="X10927" s="1">
        <f t="shared" si="683"/>
        <v>365</v>
      </c>
    </row>
    <row r="10928" spans="1:24" hidden="1" x14ac:dyDescent="0.3">
      <c r="A10928" s="18" t="str">
        <f t="shared" si="680"/>
        <v>OFF - Military - Test Stand_1997_175</v>
      </c>
      <c r="B10928" s="1" t="s">
        <v>40</v>
      </c>
      <c r="C10928" s="1">
        <v>2020</v>
      </c>
      <c r="D10928" s="1" t="s">
        <v>196</v>
      </c>
      <c r="E10928" s="1">
        <v>1997</v>
      </c>
      <c r="F10928" s="1">
        <v>175</v>
      </c>
      <c r="G10928" s="1" t="s">
        <v>5</v>
      </c>
      <c r="H10928" s="1">
        <v>3.9617361111111098E-8</v>
      </c>
      <c r="I10928" s="1">
        <v>4.7147933884297502E-8</v>
      </c>
      <c r="J10928" s="1">
        <v>5.7048999999999997E-8</v>
      </c>
      <c r="K10928" s="1">
        <v>1.6811469999999999E-7</v>
      </c>
      <c r="L10928" s="1">
        <v>3.9926479999999998E-7</v>
      </c>
      <c r="M10928" s="1">
        <v>2.972532E-5</v>
      </c>
      <c r="N10928" s="1">
        <v>2.421628E-8</v>
      </c>
      <c r="O10928" s="1">
        <v>2.22789776E-8</v>
      </c>
      <c r="P10928" s="1">
        <v>3.344608E-10</v>
      </c>
      <c r="Q10928" s="1">
        <v>0</v>
      </c>
      <c r="R10928" s="1">
        <v>0</v>
      </c>
      <c r="S10928" s="1">
        <v>0</v>
      </c>
      <c r="T10928" s="1">
        <v>0</v>
      </c>
      <c r="U10928" s="1">
        <v>0</v>
      </c>
      <c r="V10928" s="1">
        <f t="shared" si="681"/>
        <v>0</v>
      </c>
      <c r="W10928" s="1">
        <f t="shared" si="682"/>
        <v>0</v>
      </c>
      <c r="X10928" s="1" t="e">
        <f t="shared" si="683"/>
        <v>#DIV/0!</v>
      </c>
    </row>
    <row r="10929" spans="1:24" hidden="1" x14ac:dyDescent="0.3">
      <c r="A10929" s="18" t="str">
        <f t="shared" si="680"/>
        <v>OFF - Military - Test Stand_1997_300</v>
      </c>
      <c r="B10929" s="1" t="s">
        <v>40</v>
      </c>
      <c r="C10929" s="1">
        <v>2020</v>
      </c>
      <c r="D10929" s="1" t="s">
        <v>196</v>
      </c>
      <c r="E10929" s="1">
        <v>1997</v>
      </c>
      <c r="F10929" s="1">
        <v>300</v>
      </c>
      <c r="G10929" s="1" t="s">
        <v>5</v>
      </c>
      <c r="H10929" s="1">
        <v>4.0074090277777701E-7</v>
      </c>
      <c r="I10929" s="1">
        <v>4.76914793388429E-7</v>
      </c>
      <c r="J10929" s="1">
        <v>5.7706690000000005E-7</v>
      </c>
      <c r="K10929" s="1">
        <v>1.231563E-6</v>
      </c>
      <c r="L10929" s="1">
        <v>7.7773650000000004E-6</v>
      </c>
      <c r="M10929" s="1">
        <v>6.3919889999999998E-4</v>
      </c>
      <c r="N10929" s="1">
        <v>1.865404E-7</v>
      </c>
      <c r="O10929" s="1">
        <v>1.7161716799999999E-7</v>
      </c>
      <c r="P10929" s="1">
        <v>7.1920840000000003E-9</v>
      </c>
      <c r="Q10929" s="1">
        <v>5.5093519320000904E-9</v>
      </c>
      <c r="R10929" s="1">
        <v>21.9</v>
      </c>
      <c r="S10929" s="1">
        <v>3.65</v>
      </c>
      <c r="T10929" s="1">
        <v>0.01</v>
      </c>
      <c r="U10929" s="1">
        <v>719.05</v>
      </c>
      <c r="V10929" s="1">
        <f t="shared" si="681"/>
        <v>0.21961919941230237</v>
      </c>
      <c r="W10929" s="1">
        <f t="shared" si="682"/>
        <v>3.5814755560457363</v>
      </c>
      <c r="X10929" s="1">
        <f t="shared" si="683"/>
        <v>365</v>
      </c>
    </row>
    <row r="10930" spans="1:24" hidden="1" x14ac:dyDescent="0.3">
      <c r="A10930" s="18" t="str">
        <f t="shared" si="680"/>
        <v>OFF - Military - Test Stand_1997_600</v>
      </c>
      <c r="B10930" s="1" t="s">
        <v>40</v>
      </c>
      <c r="C10930" s="1">
        <v>2020</v>
      </c>
      <c r="D10930" s="1" t="s">
        <v>196</v>
      </c>
      <c r="E10930" s="1">
        <v>1997</v>
      </c>
      <c r="F10930" s="1">
        <v>600</v>
      </c>
      <c r="G10930" s="1" t="s">
        <v>5</v>
      </c>
      <c r="H10930" s="1">
        <v>2.5367944444444398E-7</v>
      </c>
      <c r="I10930" s="1">
        <v>3.0189950413223103E-7</v>
      </c>
      <c r="J10930" s="1">
        <v>3.6529839999999999E-7</v>
      </c>
      <c r="K10930" s="1">
        <v>7.9675549999999998E-7</v>
      </c>
      <c r="L10930" s="1">
        <v>5.0296500000000002E-6</v>
      </c>
      <c r="M10930" s="1">
        <v>4.3080769999999998E-4</v>
      </c>
      <c r="N10930" s="1">
        <v>1.257246E-7</v>
      </c>
      <c r="O10930" s="1">
        <v>1.15666632E-7</v>
      </c>
      <c r="P10930" s="1">
        <v>4.2285180000000004E-9</v>
      </c>
      <c r="Q10930" s="1">
        <v>3.6729012880000598E-9</v>
      </c>
      <c r="R10930" s="1">
        <v>14.6</v>
      </c>
      <c r="S10930" s="1">
        <v>0</v>
      </c>
      <c r="T10930" s="1">
        <v>0</v>
      </c>
      <c r="U10930" s="1">
        <v>0</v>
      </c>
      <c r="V10930" s="1">
        <f t="shared" si="681"/>
        <v>0</v>
      </c>
      <c r="W10930" s="1">
        <f t="shared" si="682"/>
        <v>0</v>
      </c>
      <c r="X10930" s="1" t="e">
        <f t="shared" si="683"/>
        <v>#DIV/0!</v>
      </c>
    </row>
    <row r="10931" spans="1:24" hidden="1" x14ac:dyDescent="0.3">
      <c r="A10931" s="18" t="str">
        <f t="shared" si="680"/>
        <v>OFF - Military - Test Stand_1998_100</v>
      </c>
      <c r="B10931" s="1" t="s">
        <v>40</v>
      </c>
      <c r="C10931" s="1">
        <v>2020</v>
      </c>
      <c r="D10931" s="1" t="s">
        <v>196</v>
      </c>
      <c r="E10931" s="1">
        <v>1998</v>
      </c>
      <c r="F10931" s="1">
        <v>100</v>
      </c>
      <c r="G10931" s="1" t="s">
        <v>5</v>
      </c>
      <c r="H10931" s="1">
        <v>6.8996027777777696E-7</v>
      </c>
      <c r="I10931" s="1">
        <v>8.2110975206611502E-7</v>
      </c>
      <c r="J10931" s="1">
        <v>9.9354279999999993E-7</v>
      </c>
      <c r="K10931" s="1">
        <v>2.610177E-6</v>
      </c>
      <c r="L10931" s="1">
        <v>4.7991530000000003E-6</v>
      </c>
      <c r="M10931" s="1">
        <v>3.5944029999999998E-4</v>
      </c>
      <c r="N10931" s="1">
        <v>5.2439449999999996E-7</v>
      </c>
      <c r="O10931" s="1">
        <v>4.8244293999999899E-7</v>
      </c>
      <c r="P10931" s="1">
        <v>4.2164189999999999E-9</v>
      </c>
      <c r="Q10931" s="1">
        <v>2.7546759660000398E-9</v>
      </c>
      <c r="R10931" s="1">
        <v>10.95</v>
      </c>
      <c r="S10931" s="1">
        <v>3.65</v>
      </c>
      <c r="T10931" s="1">
        <v>0.01</v>
      </c>
      <c r="U10931" s="1">
        <v>335.8</v>
      </c>
      <c r="V10931" s="1">
        <f t="shared" si="681"/>
        <v>0.80967199667343803</v>
      </c>
      <c r="W10931" s="1">
        <f t="shared" si="682"/>
        <v>4.7323025723100223</v>
      </c>
      <c r="X10931" s="1">
        <f t="shared" si="683"/>
        <v>365</v>
      </c>
    </row>
    <row r="10932" spans="1:24" hidden="1" x14ac:dyDescent="0.3">
      <c r="A10932" s="18" t="str">
        <f t="shared" si="680"/>
        <v>OFF - Military - Test Stand_1998_175</v>
      </c>
      <c r="B10932" s="1" t="s">
        <v>40</v>
      </c>
      <c r="C10932" s="1">
        <v>2020</v>
      </c>
      <c r="D10932" s="1" t="s">
        <v>196</v>
      </c>
      <c r="E10932" s="1">
        <v>1998</v>
      </c>
      <c r="F10932" s="1">
        <v>175</v>
      </c>
      <c r="G10932" s="1" t="s">
        <v>5</v>
      </c>
      <c r="H10932" s="1">
        <v>4.4345777777777698E-8</v>
      </c>
      <c r="I10932" s="1">
        <v>5.2775140495867698E-8</v>
      </c>
      <c r="J10932" s="1">
        <v>6.3857920000000003E-8</v>
      </c>
      <c r="K10932" s="1">
        <v>1.8889390000000001E-7</v>
      </c>
      <c r="L10932" s="1">
        <v>4.4893209999999998E-7</v>
      </c>
      <c r="M10932" s="1">
        <v>3.3623500000000001E-5</v>
      </c>
      <c r="N10932" s="1">
        <v>2.7000089999999999E-8</v>
      </c>
      <c r="O10932" s="1">
        <v>2.4840082799999999E-8</v>
      </c>
      <c r="P10932" s="1">
        <v>3.7832200000000001E-10</v>
      </c>
      <c r="Q10932" s="1">
        <v>0</v>
      </c>
      <c r="R10932" s="1">
        <v>0</v>
      </c>
      <c r="S10932" s="1">
        <v>0</v>
      </c>
      <c r="T10932" s="1">
        <v>0</v>
      </c>
      <c r="U10932" s="1">
        <v>0</v>
      </c>
      <c r="V10932" s="1">
        <f t="shared" si="681"/>
        <v>0</v>
      </c>
      <c r="W10932" s="1">
        <f t="shared" si="682"/>
        <v>0</v>
      </c>
      <c r="X10932" s="1" t="e">
        <f t="shared" si="683"/>
        <v>#DIV/0!</v>
      </c>
    </row>
    <row r="10933" spans="1:24" hidden="1" x14ac:dyDescent="0.3">
      <c r="A10933" s="18" t="str">
        <f t="shared" si="680"/>
        <v>OFF - Military - Test Stand_1998_300</v>
      </c>
      <c r="B10933" s="1" t="s">
        <v>40</v>
      </c>
      <c r="C10933" s="1">
        <v>2020</v>
      </c>
      <c r="D10933" s="1" t="s">
        <v>196</v>
      </c>
      <c r="E10933" s="1">
        <v>1998</v>
      </c>
      <c r="F10933" s="1">
        <v>300</v>
      </c>
      <c r="G10933" s="1" t="s">
        <v>5</v>
      </c>
      <c r="H10933" s="1">
        <v>4.4857597222222202E-7</v>
      </c>
      <c r="I10933" s="1">
        <v>5.3384247933884199E-7</v>
      </c>
      <c r="J10933" s="1">
        <v>6.4594939999999998E-7</v>
      </c>
      <c r="K10933" s="1">
        <v>1.3837960000000001E-6</v>
      </c>
      <c r="L10933" s="1">
        <v>8.7448279999999996E-6</v>
      </c>
      <c r="M10933" s="1">
        <v>7.2302379999999999E-4</v>
      </c>
      <c r="N10933" s="1">
        <v>2.0857279999999999E-7</v>
      </c>
      <c r="O10933" s="1">
        <v>1.91886976E-7</v>
      </c>
      <c r="P10933" s="1">
        <v>8.1352579999999992E-9</v>
      </c>
      <c r="Q10933" s="1">
        <v>6.4275772540000997E-9</v>
      </c>
      <c r="R10933" s="1">
        <v>25.55</v>
      </c>
      <c r="S10933" s="1">
        <v>3.65</v>
      </c>
      <c r="T10933" s="1">
        <v>0.01</v>
      </c>
      <c r="U10933" s="1">
        <v>719.05</v>
      </c>
      <c r="V10933" s="1">
        <f t="shared" si="681"/>
        <v>0.24583439127916892</v>
      </c>
      <c r="W10933" s="1">
        <f t="shared" si="682"/>
        <v>4.0269921398602637</v>
      </c>
      <c r="X10933" s="1">
        <f t="shared" si="683"/>
        <v>365</v>
      </c>
    </row>
    <row r="10934" spans="1:24" hidden="1" x14ac:dyDescent="0.3">
      <c r="A10934" s="18" t="str">
        <f t="shared" si="680"/>
        <v>OFF - Military - Test Stand_1998_600</v>
      </c>
      <c r="B10934" s="1" t="s">
        <v>40</v>
      </c>
      <c r="C10934" s="1">
        <v>2020</v>
      </c>
      <c r="D10934" s="1" t="s">
        <v>196</v>
      </c>
      <c r="E10934" s="1">
        <v>1998</v>
      </c>
      <c r="F10934" s="1">
        <v>600</v>
      </c>
      <c r="G10934" s="1" t="s">
        <v>5</v>
      </c>
      <c r="H10934" s="1">
        <v>2.8454055555555502E-7</v>
      </c>
      <c r="I10934" s="1">
        <v>3.3862677685950399E-7</v>
      </c>
      <c r="J10934" s="1">
        <v>4.0973839999999998E-7</v>
      </c>
      <c r="K10934" s="1">
        <v>8.9656069999999997E-7</v>
      </c>
      <c r="L10934" s="1">
        <v>5.6638790000000002E-6</v>
      </c>
      <c r="M10934" s="1">
        <v>4.8730410000000002E-4</v>
      </c>
      <c r="N10934" s="1">
        <v>1.4057409999999999E-7</v>
      </c>
      <c r="O10934" s="1">
        <v>1.2932817199999999E-7</v>
      </c>
      <c r="P10934" s="1">
        <v>4.7830489999999996E-9</v>
      </c>
      <c r="Q10934" s="1">
        <v>3.6729012880000598E-9</v>
      </c>
      <c r="R10934" s="1">
        <v>14.6</v>
      </c>
      <c r="S10934" s="1">
        <v>0</v>
      </c>
      <c r="T10934" s="1">
        <v>0</v>
      </c>
      <c r="U10934" s="1">
        <v>0</v>
      </c>
      <c r="V10934" s="1">
        <f t="shared" si="681"/>
        <v>0</v>
      </c>
      <c r="W10934" s="1">
        <f t="shared" si="682"/>
        <v>0</v>
      </c>
      <c r="X10934" s="1" t="e">
        <f t="shared" si="683"/>
        <v>#DIV/0!</v>
      </c>
    </row>
    <row r="10935" spans="1:24" hidden="1" x14ac:dyDescent="0.3">
      <c r="A10935" s="18" t="str">
        <f t="shared" si="680"/>
        <v>OFF - Military - Test Stand_1999_100</v>
      </c>
      <c r="B10935" s="1" t="s">
        <v>40</v>
      </c>
      <c r="C10935" s="1">
        <v>2020</v>
      </c>
      <c r="D10935" s="1" t="s">
        <v>196</v>
      </c>
      <c r="E10935" s="1">
        <v>1999</v>
      </c>
      <c r="F10935" s="1">
        <v>100</v>
      </c>
      <c r="G10935" s="1" t="s">
        <v>5</v>
      </c>
      <c r="H10935" s="1">
        <v>7.7174930555555502E-7</v>
      </c>
      <c r="I10935" s="1">
        <v>9.1844545454545396E-7</v>
      </c>
      <c r="J10935" s="1">
        <v>1.1113189999999999E-6</v>
      </c>
      <c r="K10935" s="1">
        <v>2.9308340000000001E-6</v>
      </c>
      <c r="L10935" s="1">
        <v>5.39259E-6</v>
      </c>
      <c r="M10935" s="1">
        <v>4.0632340000000002E-4</v>
      </c>
      <c r="N10935" s="1">
        <v>5.8417919999999999E-7</v>
      </c>
      <c r="O10935" s="1">
        <v>5.3744486400000004E-7</v>
      </c>
      <c r="P10935" s="1">
        <v>4.766383E-9</v>
      </c>
      <c r="Q10935" s="1">
        <v>3.6729012880000598E-9</v>
      </c>
      <c r="R10935" s="1">
        <v>14.6</v>
      </c>
      <c r="S10935" s="1">
        <v>3.65</v>
      </c>
      <c r="T10935" s="1">
        <v>0.01</v>
      </c>
      <c r="U10935" s="1">
        <v>335.8</v>
      </c>
      <c r="V10935" s="1">
        <f t="shared" si="681"/>
        <v>0.90565184878912985</v>
      </c>
      <c r="W10935" s="1">
        <f t="shared" si="682"/>
        <v>5.3174732142136953</v>
      </c>
      <c r="X10935" s="1">
        <f t="shared" si="683"/>
        <v>365</v>
      </c>
    </row>
    <row r="10936" spans="1:24" hidden="1" x14ac:dyDescent="0.3">
      <c r="A10936" s="18" t="str">
        <f t="shared" si="680"/>
        <v>OFF - Military - Test Stand_1999_175</v>
      </c>
      <c r="B10936" s="1" t="s">
        <v>40</v>
      </c>
      <c r="C10936" s="1">
        <v>2020</v>
      </c>
      <c r="D10936" s="1" t="s">
        <v>196</v>
      </c>
      <c r="E10936" s="1">
        <v>1999</v>
      </c>
      <c r="F10936" s="1">
        <v>175</v>
      </c>
      <c r="G10936" s="1" t="s">
        <v>5</v>
      </c>
      <c r="H10936" s="1">
        <v>4.9602145833333301E-8</v>
      </c>
      <c r="I10936" s="1">
        <v>5.9030652892561897E-8</v>
      </c>
      <c r="J10936" s="1">
        <v>7.1427090000000004E-8</v>
      </c>
      <c r="K10936" s="1">
        <v>2.1209979999999999E-7</v>
      </c>
      <c r="L10936" s="1">
        <v>5.0444560000000002E-7</v>
      </c>
      <c r="M10936" s="1">
        <v>3.8009210000000003E-5</v>
      </c>
      <c r="N10936" s="1">
        <v>3.0078849999999999E-8</v>
      </c>
      <c r="O10936" s="1">
        <v>2.7672541999999999E-8</v>
      </c>
      <c r="P10936" s="1">
        <v>4.2766880000000001E-10</v>
      </c>
      <c r="Q10936" s="1">
        <v>0</v>
      </c>
      <c r="R10936" s="1">
        <v>0</v>
      </c>
      <c r="S10936" s="1">
        <v>0</v>
      </c>
      <c r="T10936" s="1">
        <v>0</v>
      </c>
      <c r="U10936" s="1">
        <v>0</v>
      </c>
      <c r="V10936" s="1">
        <f t="shared" si="681"/>
        <v>0</v>
      </c>
      <c r="W10936" s="1">
        <f t="shared" si="682"/>
        <v>0</v>
      </c>
      <c r="X10936" s="1" t="e">
        <f t="shared" si="683"/>
        <v>#DIV/0!</v>
      </c>
    </row>
    <row r="10937" spans="1:24" hidden="1" x14ac:dyDescent="0.3">
      <c r="A10937" s="18" t="str">
        <f t="shared" si="680"/>
        <v>OFF - Military - Test Stand_1999_300</v>
      </c>
      <c r="B10937" s="1" t="s">
        <v>40</v>
      </c>
      <c r="C10937" s="1">
        <v>2020</v>
      </c>
      <c r="D10937" s="1" t="s">
        <v>196</v>
      </c>
      <c r="E10937" s="1">
        <v>1999</v>
      </c>
      <c r="F10937" s="1">
        <v>300</v>
      </c>
      <c r="G10937" s="1" t="s">
        <v>5</v>
      </c>
      <c r="H10937" s="1">
        <v>5.0175243055555496E-7</v>
      </c>
      <c r="I10937" s="1">
        <v>5.9712685950413198E-7</v>
      </c>
      <c r="J10937" s="1">
        <v>7.2252349999999998E-7</v>
      </c>
      <c r="K10937" s="1">
        <v>1.553807E-6</v>
      </c>
      <c r="L10937" s="1">
        <v>9.8261530000000007E-6</v>
      </c>
      <c r="M10937" s="1">
        <v>8.1733170000000005E-4</v>
      </c>
      <c r="N10937" s="1">
        <v>2.330306E-7</v>
      </c>
      <c r="O10937" s="1">
        <v>2.14388152E-7</v>
      </c>
      <c r="P10937" s="1">
        <v>9.1963829999999998E-9</v>
      </c>
      <c r="Q10937" s="1">
        <v>6.4275772540000997E-9</v>
      </c>
      <c r="R10937" s="1">
        <v>25.55</v>
      </c>
      <c r="S10937" s="1">
        <v>3.65</v>
      </c>
      <c r="T10937" s="1">
        <v>0.01</v>
      </c>
      <c r="U10937" s="1">
        <v>719.05</v>
      </c>
      <c r="V10937" s="1">
        <f t="shared" si="681"/>
        <v>0.27497683999303174</v>
      </c>
      <c r="W10937" s="1">
        <f t="shared" si="682"/>
        <v>4.5249421596473205</v>
      </c>
      <c r="X10937" s="1">
        <f t="shared" si="683"/>
        <v>365</v>
      </c>
    </row>
    <row r="10938" spans="1:24" hidden="1" x14ac:dyDescent="0.3">
      <c r="A10938" s="18" t="str">
        <f t="shared" si="680"/>
        <v>OFF - Military - Test Stand_1999_600</v>
      </c>
      <c r="B10938" s="1" t="s">
        <v>40</v>
      </c>
      <c r="C10938" s="1">
        <v>2020</v>
      </c>
      <c r="D10938" s="1" t="s">
        <v>196</v>
      </c>
      <c r="E10938" s="1">
        <v>1999</v>
      </c>
      <c r="F10938" s="1">
        <v>600</v>
      </c>
      <c r="G10938" s="1" t="s">
        <v>5</v>
      </c>
      <c r="H10938" s="1">
        <v>3.18934236111111E-7</v>
      </c>
      <c r="I10938" s="1">
        <v>3.7955809917355301E-7</v>
      </c>
      <c r="J10938" s="1">
        <v>4.5926530000000001E-7</v>
      </c>
      <c r="K10938" s="1">
        <v>1.008211E-6</v>
      </c>
      <c r="L10938" s="1">
        <v>6.3739750000000002E-6</v>
      </c>
      <c r="M10938" s="1">
        <v>5.5086540000000002E-4</v>
      </c>
      <c r="N10938" s="1">
        <v>1.57058E-7</v>
      </c>
      <c r="O10938" s="1">
        <v>1.4449336E-7</v>
      </c>
      <c r="P10938" s="1">
        <v>5.4069239999999998E-9</v>
      </c>
      <c r="Q10938" s="1">
        <v>4.5911266100000704E-9</v>
      </c>
      <c r="R10938" s="1">
        <v>18.25</v>
      </c>
      <c r="S10938" s="1">
        <v>0</v>
      </c>
      <c r="T10938" s="1">
        <v>0.01</v>
      </c>
      <c r="U10938" s="1">
        <v>0</v>
      </c>
      <c r="V10938" s="1">
        <f t="shared" si="681"/>
        <v>0</v>
      </c>
      <c r="W10938" s="1">
        <f t="shared" si="682"/>
        <v>0</v>
      </c>
      <c r="X10938" s="1">
        <f t="shared" si="683"/>
        <v>0</v>
      </c>
    </row>
    <row r="10939" spans="1:24" hidden="1" x14ac:dyDescent="0.3">
      <c r="A10939" s="18" t="str">
        <f t="shared" si="680"/>
        <v>OFF - Military - Test Stand_2000_100</v>
      </c>
      <c r="B10939" s="1" t="s">
        <v>40</v>
      </c>
      <c r="C10939" s="1">
        <v>2020</v>
      </c>
      <c r="D10939" s="1" t="s">
        <v>196</v>
      </c>
      <c r="E10939" s="1">
        <v>2000</v>
      </c>
      <c r="F10939" s="1">
        <v>100</v>
      </c>
      <c r="G10939" s="1" t="s">
        <v>5</v>
      </c>
      <c r="H10939" s="1">
        <v>9.0059374999999999E-7</v>
      </c>
      <c r="I10939" s="1">
        <v>1.07178099173553E-6</v>
      </c>
      <c r="J10939" s="1">
        <v>1.2968550000000001E-6</v>
      </c>
      <c r="K10939" s="1">
        <v>3.4335459999999998E-6</v>
      </c>
      <c r="L10939" s="1">
        <v>6.3221449999999998E-6</v>
      </c>
      <c r="M10939" s="1">
        <v>4.792555E-4</v>
      </c>
      <c r="N10939" s="1">
        <v>6.7887480000000004E-7</v>
      </c>
      <c r="O10939" s="1">
        <v>6.2456481599999998E-7</v>
      </c>
      <c r="P10939" s="1">
        <v>5.6219130000000002E-9</v>
      </c>
      <c r="Q10939" s="1">
        <v>3.6729012880000598E-9</v>
      </c>
      <c r="R10939" s="1">
        <v>14.6</v>
      </c>
      <c r="S10939" s="1">
        <v>3.65</v>
      </c>
      <c r="T10939" s="1">
        <v>0.02</v>
      </c>
      <c r="U10939" s="1">
        <v>335.8</v>
      </c>
      <c r="V10939" s="1">
        <f t="shared" si="681"/>
        <v>1.0568514786136292</v>
      </c>
      <c r="W10939" s="1">
        <f t="shared" si="682"/>
        <v>6.2340798565948896</v>
      </c>
      <c r="X10939" s="1">
        <f t="shared" si="683"/>
        <v>182.5</v>
      </c>
    </row>
    <row r="10940" spans="1:24" hidden="1" x14ac:dyDescent="0.3">
      <c r="A10940" s="18" t="str">
        <f t="shared" si="680"/>
        <v>OFF - Military - Test Stand_2000_175</v>
      </c>
      <c r="B10940" s="1" t="s">
        <v>40</v>
      </c>
      <c r="C10940" s="1">
        <v>2020</v>
      </c>
      <c r="D10940" s="1" t="s">
        <v>196</v>
      </c>
      <c r="E10940" s="1">
        <v>2000</v>
      </c>
      <c r="F10940" s="1">
        <v>175</v>
      </c>
      <c r="G10940" s="1" t="s">
        <v>5</v>
      </c>
      <c r="H10940" s="1">
        <v>5.7882597222222201E-8</v>
      </c>
      <c r="I10940" s="1">
        <v>6.8885074380165197E-8</v>
      </c>
      <c r="J10940" s="1">
        <v>8.3350939999999997E-8</v>
      </c>
      <c r="K10940" s="1">
        <v>2.484801E-7</v>
      </c>
      <c r="L10940" s="1">
        <v>5.9139929999999996E-7</v>
      </c>
      <c r="M10940" s="1">
        <v>4.4831520000000001E-5</v>
      </c>
      <c r="N10940" s="1">
        <v>3.4955180000000002E-8</v>
      </c>
      <c r="O10940" s="1">
        <v>3.2158765600000002E-8</v>
      </c>
      <c r="P10940" s="1">
        <v>5.0443150000000005E-10</v>
      </c>
      <c r="Q10940" s="1">
        <v>0</v>
      </c>
      <c r="R10940" s="1">
        <v>0</v>
      </c>
      <c r="S10940" s="1">
        <v>0</v>
      </c>
      <c r="T10940" s="1">
        <v>0</v>
      </c>
      <c r="U10940" s="1">
        <v>0</v>
      </c>
      <c r="V10940" s="1">
        <f t="shared" si="681"/>
        <v>0</v>
      </c>
      <c r="W10940" s="1">
        <f t="shared" si="682"/>
        <v>0</v>
      </c>
      <c r="X10940" s="1" t="e">
        <f t="shared" si="683"/>
        <v>#DIV/0!</v>
      </c>
    </row>
    <row r="10941" spans="1:24" hidden="1" x14ac:dyDescent="0.3">
      <c r="A10941" s="18" t="str">
        <f t="shared" si="680"/>
        <v>OFF - Military - Test Stand_2000_300</v>
      </c>
      <c r="B10941" s="1" t="s">
        <v>40</v>
      </c>
      <c r="C10941" s="1">
        <v>2020</v>
      </c>
      <c r="D10941" s="1" t="s">
        <v>196</v>
      </c>
      <c r="E10941" s="1">
        <v>2000</v>
      </c>
      <c r="F10941" s="1">
        <v>300</v>
      </c>
      <c r="G10941" s="1" t="s">
        <v>5</v>
      </c>
      <c r="H10941" s="1">
        <v>5.8552166666666604E-7</v>
      </c>
      <c r="I10941" s="1">
        <v>6.9681917355371902E-7</v>
      </c>
      <c r="J10941" s="1">
        <v>8.4315120000000004E-7</v>
      </c>
      <c r="K10941" s="1">
        <v>1.8203359999999999E-6</v>
      </c>
      <c r="L10941" s="1">
        <v>1.151991E-5</v>
      </c>
      <c r="M10941" s="1">
        <v>9.6403579999999997E-4</v>
      </c>
      <c r="N10941" s="1">
        <v>2.7161690000000002E-7</v>
      </c>
      <c r="O10941" s="1">
        <v>2.4988754800000002E-7</v>
      </c>
      <c r="P10941" s="1">
        <v>1.084706E-8</v>
      </c>
      <c r="Q10941" s="1">
        <v>8.2640278980001298E-9</v>
      </c>
      <c r="R10941" s="1">
        <v>32.85</v>
      </c>
      <c r="S10941" s="1">
        <v>3.65</v>
      </c>
      <c r="T10941" s="1">
        <v>0.02</v>
      </c>
      <c r="U10941" s="1">
        <v>719.05</v>
      </c>
      <c r="V10941" s="1">
        <f t="shared" si="681"/>
        <v>0.32088513745550534</v>
      </c>
      <c r="W10941" s="1">
        <f t="shared" si="682"/>
        <v>5.3049170346057872</v>
      </c>
      <c r="X10941" s="1">
        <f t="shared" si="683"/>
        <v>182.5</v>
      </c>
    </row>
    <row r="10942" spans="1:24" hidden="1" x14ac:dyDescent="0.3">
      <c r="A10942" s="18" t="str">
        <f t="shared" si="680"/>
        <v>OFF - Military - Test Stand_2000_600</v>
      </c>
      <c r="B10942" s="1" t="s">
        <v>40</v>
      </c>
      <c r="C10942" s="1">
        <v>2020</v>
      </c>
      <c r="D10942" s="1" t="s">
        <v>196</v>
      </c>
      <c r="E10942" s="1">
        <v>2000</v>
      </c>
      <c r="F10942" s="1">
        <v>600</v>
      </c>
      <c r="G10942" s="1" t="s">
        <v>5</v>
      </c>
      <c r="H10942" s="1">
        <v>3.7297173611111101E-7</v>
      </c>
      <c r="I10942" s="1">
        <v>4.4386719008264399E-7</v>
      </c>
      <c r="J10942" s="1">
        <v>5.3707929999999999E-7</v>
      </c>
      <c r="K10942" s="1">
        <v>1.1829350000000001E-6</v>
      </c>
      <c r="L10942" s="1">
        <v>7.4842380000000001E-6</v>
      </c>
      <c r="M10942" s="1">
        <v>6.497416E-4</v>
      </c>
      <c r="N10942" s="1">
        <v>1.8306460000000001E-7</v>
      </c>
      <c r="O10942" s="1">
        <v>1.68419432E-7</v>
      </c>
      <c r="P10942" s="1">
        <v>6.3774259999999999E-9</v>
      </c>
      <c r="Q10942" s="1">
        <v>5.5093519320000904E-9</v>
      </c>
      <c r="R10942" s="1">
        <v>21.9</v>
      </c>
      <c r="S10942" s="1">
        <v>3.65</v>
      </c>
      <c r="T10942" s="1">
        <v>0.01</v>
      </c>
      <c r="U10942" s="1">
        <v>1251.95</v>
      </c>
      <c r="V10942" s="1">
        <f t="shared" si="681"/>
        <v>0.1173963677637475</v>
      </c>
      <c r="W10942" s="1">
        <f t="shared" si="682"/>
        <v>1.9794712840023672</v>
      </c>
      <c r="X10942" s="1">
        <f t="shared" si="683"/>
        <v>365</v>
      </c>
    </row>
    <row r="10943" spans="1:24" hidden="1" x14ac:dyDescent="0.3">
      <c r="A10943" s="18" t="str">
        <f t="shared" si="680"/>
        <v>OFF - Military - Test Stand_2001_100</v>
      </c>
      <c r="B10943" s="1" t="s">
        <v>40</v>
      </c>
      <c r="C10943" s="1">
        <v>2020</v>
      </c>
      <c r="D10943" s="1" t="s">
        <v>196</v>
      </c>
      <c r="E10943" s="1">
        <v>2001</v>
      </c>
      <c r="F10943" s="1">
        <v>100</v>
      </c>
      <c r="G10943" s="1" t="s">
        <v>5</v>
      </c>
      <c r="H10943" s="1">
        <v>9.780784722222219E-7</v>
      </c>
      <c r="I10943" s="1">
        <v>1.16399421487603E-6</v>
      </c>
      <c r="J10943" s="1">
        <v>1.408433E-6</v>
      </c>
      <c r="K10943" s="1">
        <v>3.7438340000000001E-6</v>
      </c>
      <c r="L10943" s="1">
        <v>6.898549E-6</v>
      </c>
      <c r="M10943" s="1">
        <v>5.2614389999999995E-4</v>
      </c>
      <c r="N10943" s="1">
        <v>7.3413869999999998E-7</v>
      </c>
      <c r="O10943" s="1">
        <v>6.7540760399999997E-7</v>
      </c>
      <c r="P10943" s="1">
        <v>6.1719370000000004E-9</v>
      </c>
      <c r="Q10943" s="1">
        <v>4.5911266100000704E-9</v>
      </c>
      <c r="R10943" s="1">
        <v>18.25</v>
      </c>
      <c r="S10943" s="1">
        <v>7.3</v>
      </c>
      <c r="T10943" s="1">
        <v>0.02</v>
      </c>
      <c r="U10943" s="1">
        <v>671.6</v>
      </c>
      <c r="V10943" s="1">
        <f t="shared" si="681"/>
        <v>0.57389010281729103</v>
      </c>
      <c r="W10943" s="1">
        <f t="shared" si="682"/>
        <v>3.4012273809468798</v>
      </c>
      <c r="X10943" s="1">
        <f t="shared" si="683"/>
        <v>365</v>
      </c>
    </row>
    <row r="10944" spans="1:24" hidden="1" x14ac:dyDescent="0.3">
      <c r="A10944" s="18" t="str">
        <f t="shared" si="680"/>
        <v>OFF - Military - Test Stand_2001_175</v>
      </c>
      <c r="B10944" s="1" t="s">
        <v>40</v>
      </c>
      <c r="C10944" s="1">
        <v>2020</v>
      </c>
      <c r="D10944" s="1" t="s">
        <v>196</v>
      </c>
      <c r="E10944" s="1">
        <v>2001</v>
      </c>
      <c r="F10944" s="1">
        <v>175</v>
      </c>
      <c r="G10944" s="1" t="s">
        <v>5</v>
      </c>
      <c r="H10944" s="1">
        <v>6.2862013888888794E-8</v>
      </c>
      <c r="I10944" s="1">
        <v>7.4810991735537194E-8</v>
      </c>
      <c r="J10944" s="1">
        <v>9.0521299999999997E-8</v>
      </c>
      <c r="K10944" s="1">
        <v>2.7093540000000001E-7</v>
      </c>
      <c r="L10944" s="1">
        <v>6.453188E-7</v>
      </c>
      <c r="M10944" s="1">
        <v>4.9217669999999999E-5</v>
      </c>
      <c r="N10944" s="1">
        <v>3.7801390000000001E-8</v>
      </c>
      <c r="O10944" s="1">
        <v>3.4777278799999997E-8</v>
      </c>
      <c r="P10944" s="1">
        <v>5.5378320000000001E-10</v>
      </c>
      <c r="Q10944" s="1">
        <v>0</v>
      </c>
      <c r="R10944" s="1">
        <v>0</v>
      </c>
      <c r="S10944" s="1">
        <v>0</v>
      </c>
      <c r="T10944" s="1">
        <v>0</v>
      </c>
      <c r="U10944" s="1">
        <v>0</v>
      </c>
      <c r="V10944" s="1">
        <f t="shared" si="681"/>
        <v>0</v>
      </c>
      <c r="W10944" s="1">
        <f t="shared" si="682"/>
        <v>0</v>
      </c>
      <c r="X10944" s="1" t="e">
        <f t="shared" si="683"/>
        <v>#DIV/0!</v>
      </c>
    </row>
    <row r="10945" spans="1:24" hidden="1" x14ac:dyDescent="0.3">
      <c r="A10945" s="18" t="str">
        <f t="shared" si="680"/>
        <v>OFF - Military - Test Stand_2001_300</v>
      </c>
      <c r="B10945" s="1" t="s">
        <v>40</v>
      </c>
      <c r="C10945" s="1">
        <v>2020</v>
      </c>
      <c r="D10945" s="1" t="s">
        <v>196</v>
      </c>
      <c r="E10945" s="1">
        <v>2001</v>
      </c>
      <c r="F10945" s="1">
        <v>300</v>
      </c>
      <c r="G10945" s="1" t="s">
        <v>5</v>
      </c>
      <c r="H10945" s="1">
        <v>6.3590013888888802E-7</v>
      </c>
      <c r="I10945" s="1">
        <v>7.5677371900826403E-7</v>
      </c>
      <c r="J10945" s="1">
        <v>9.1569619999999995E-7</v>
      </c>
      <c r="K10945" s="1">
        <v>1.9848539999999998E-6</v>
      </c>
      <c r="L10945" s="1">
        <v>1.257017E-5</v>
      </c>
      <c r="M10945" s="1">
        <v>1.0583529999999999E-3</v>
      </c>
      <c r="N10945" s="1">
        <v>2.9463300000000002E-7</v>
      </c>
      <c r="O10945" s="1">
        <v>2.7106235999999998E-7</v>
      </c>
      <c r="P10945" s="1">
        <v>1.190829E-8</v>
      </c>
      <c r="Q10945" s="1">
        <v>9.1822532200001506E-9</v>
      </c>
      <c r="R10945" s="1">
        <v>36.5</v>
      </c>
      <c r="S10945" s="1">
        <v>3.65</v>
      </c>
      <c r="T10945" s="1">
        <v>0.02</v>
      </c>
      <c r="U10945" s="1">
        <v>719.05</v>
      </c>
      <c r="V10945" s="1">
        <f t="shared" si="681"/>
        <v>0.3484941977245406</v>
      </c>
      <c r="W10945" s="1">
        <f t="shared" si="682"/>
        <v>5.7885616259927923</v>
      </c>
      <c r="X10945" s="1">
        <f t="shared" si="683"/>
        <v>182.5</v>
      </c>
    </row>
    <row r="10946" spans="1:24" hidden="1" x14ac:dyDescent="0.3">
      <c r="A10946" s="18" t="str">
        <f t="shared" si="680"/>
        <v>OFF - Military - Test Stand_2001_600</v>
      </c>
      <c r="B10946" s="1" t="s">
        <v>40</v>
      </c>
      <c r="C10946" s="1">
        <v>2020</v>
      </c>
      <c r="D10946" s="1" t="s">
        <v>196</v>
      </c>
      <c r="E10946" s="1">
        <v>2001</v>
      </c>
      <c r="F10946" s="1">
        <v>600</v>
      </c>
      <c r="G10946" s="1" t="s">
        <v>5</v>
      </c>
      <c r="H10946" s="1">
        <v>3.2185805555555502E-7</v>
      </c>
      <c r="I10946" s="1">
        <v>3.8303768595041299E-7</v>
      </c>
      <c r="J10946" s="1">
        <v>4.6347559999999999E-7</v>
      </c>
      <c r="K10946" s="1">
        <v>1.2918160000000001E-6</v>
      </c>
      <c r="L10946" s="1">
        <v>6.4140190000000002E-6</v>
      </c>
      <c r="M10946" s="1">
        <v>7.1331029999999998E-4</v>
      </c>
      <c r="N10946" s="1">
        <v>1.5971720000000001E-7</v>
      </c>
      <c r="O10946" s="1">
        <v>1.4693982399999999E-7</v>
      </c>
      <c r="P10946" s="1">
        <v>7.0013740000000002E-9</v>
      </c>
      <c r="Q10946" s="1">
        <v>5.5093519320000904E-9</v>
      </c>
      <c r="R10946" s="1">
        <v>21.9</v>
      </c>
      <c r="S10946" s="1">
        <v>3.65</v>
      </c>
      <c r="T10946" s="1">
        <v>0.01</v>
      </c>
      <c r="U10946" s="1">
        <v>1251.95</v>
      </c>
      <c r="V10946" s="1">
        <f t="shared" si="681"/>
        <v>0.1013078552592207</v>
      </c>
      <c r="W10946" s="1">
        <f t="shared" si="682"/>
        <v>1.6964140404868977</v>
      </c>
      <c r="X10946" s="1">
        <f t="shared" si="683"/>
        <v>365</v>
      </c>
    </row>
    <row r="10947" spans="1:24" hidden="1" x14ac:dyDescent="0.3">
      <c r="A10947" s="18" t="str">
        <f t="shared" si="680"/>
        <v>OFF - Military - Test Stand_2002_100</v>
      </c>
      <c r="B10947" s="1" t="s">
        <v>40</v>
      </c>
      <c r="C10947" s="1">
        <v>2020</v>
      </c>
      <c r="D10947" s="1" t="s">
        <v>196</v>
      </c>
      <c r="E10947" s="1">
        <v>2002</v>
      </c>
      <c r="F10947" s="1">
        <v>100</v>
      </c>
      <c r="G10947" s="1" t="s">
        <v>5</v>
      </c>
      <c r="H10947" s="1">
        <v>1.0823743055555499E-6</v>
      </c>
      <c r="I10947" s="1">
        <v>1.2881148760330499E-6</v>
      </c>
      <c r="J10947" s="1">
        <v>1.5586190000000001E-6</v>
      </c>
      <c r="K10947" s="1">
        <v>4.1598709999999996E-6</v>
      </c>
      <c r="L10947" s="1">
        <v>7.6708740000000002E-6</v>
      </c>
      <c r="M10947" s="1">
        <v>5.8864289999999999E-4</v>
      </c>
      <c r="N10947" s="1">
        <v>8.0886560000000004E-7</v>
      </c>
      <c r="O10947" s="1">
        <v>7.4415635199999996E-7</v>
      </c>
      <c r="P10947" s="1">
        <v>6.9050829999999996E-9</v>
      </c>
      <c r="Q10947" s="1">
        <v>4.5911266100000704E-9</v>
      </c>
      <c r="R10947" s="1">
        <v>18.25</v>
      </c>
      <c r="S10947" s="1">
        <v>7.3</v>
      </c>
      <c r="T10947" s="1">
        <v>0.02</v>
      </c>
      <c r="U10947" s="1">
        <v>671.6</v>
      </c>
      <c r="V10947" s="1">
        <f t="shared" si="681"/>
        <v>0.63508595592618189</v>
      </c>
      <c r="W10947" s="1">
        <f t="shared" si="682"/>
        <v>3.782010780034109</v>
      </c>
      <c r="X10947" s="1">
        <f t="shared" si="683"/>
        <v>365</v>
      </c>
    </row>
    <row r="10948" spans="1:24" hidden="1" x14ac:dyDescent="0.3">
      <c r="A10948" s="18" t="str">
        <f t="shared" si="680"/>
        <v>OFF - Military - Test Stand_2002_175</v>
      </c>
      <c r="B10948" s="1" t="s">
        <v>40</v>
      </c>
      <c r="C10948" s="1">
        <v>2020</v>
      </c>
      <c r="D10948" s="1" t="s">
        <v>196</v>
      </c>
      <c r="E10948" s="1">
        <v>2002</v>
      </c>
      <c r="F10948" s="1">
        <v>175</v>
      </c>
      <c r="G10948" s="1" t="s">
        <v>5</v>
      </c>
      <c r="H10948" s="1">
        <v>6.9564444444444404E-8</v>
      </c>
      <c r="I10948" s="1">
        <v>8.2787438016528894E-8</v>
      </c>
      <c r="J10948" s="1">
        <v>1.001728E-7</v>
      </c>
      <c r="K10948" s="1">
        <v>3.0104369999999998E-7</v>
      </c>
      <c r="L10948" s="1">
        <v>7.1756559999999996E-7</v>
      </c>
      <c r="M10948" s="1">
        <v>5.5064120000000002E-5</v>
      </c>
      <c r="N10948" s="1">
        <v>4.16499E-8</v>
      </c>
      <c r="O10948" s="1">
        <v>3.8317908000000003E-8</v>
      </c>
      <c r="P10948" s="1">
        <v>6.1956579999999997E-10</v>
      </c>
      <c r="Q10948" s="1">
        <v>9.1822532200001496E-10</v>
      </c>
      <c r="R10948" s="1">
        <v>3.65</v>
      </c>
      <c r="S10948" s="1">
        <v>0</v>
      </c>
      <c r="T10948" s="1">
        <v>0</v>
      </c>
      <c r="U10948" s="1">
        <v>0</v>
      </c>
      <c r="V10948" s="1">
        <f t="shared" si="681"/>
        <v>0</v>
      </c>
      <c r="W10948" s="1">
        <f t="shared" si="682"/>
        <v>0</v>
      </c>
      <c r="X10948" s="1" t="e">
        <f t="shared" si="683"/>
        <v>#DIV/0!</v>
      </c>
    </row>
    <row r="10949" spans="1:24" hidden="1" x14ac:dyDescent="0.3">
      <c r="A10949" s="18" t="str">
        <f t="shared" si="680"/>
        <v>OFF - Military - Test Stand_2002_300</v>
      </c>
      <c r="B10949" s="1" t="s">
        <v>40</v>
      </c>
      <c r="C10949" s="1">
        <v>2020</v>
      </c>
      <c r="D10949" s="1" t="s">
        <v>196</v>
      </c>
      <c r="E10949" s="1">
        <v>2002</v>
      </c>
      <c r="F10949" s="1">
        <v>300</v>
      </c>
      <c r="G10949" s="1" t="s">
        <v>5</v>
      </c>
      <c r="H10949" s="1">
        <v>7.03709722222222E-7</v>
      </c>
      <c r="I10949" s="1">
        <v>8.3747272727272702E-7</v>
      </c>
      <c r="J10949" s="1">
        <v>1.013342E-6</v>
      </c>
      <c r="K10949" s="1">
        <v>2.2054399999999999E-6</v>
      </c>
      <c r="L10949" s="1">
        <v>1.3977420000000001E-5</v>
      </c>
      <c r="M10949" s="1">
        <v>1.184072E-3</v>
      </c>
      <c r="N10949" s="1">
        <v>3.2565120000000002E-7</v>
      </c>
      <c r="O10949" s="1">
        <v>2.9959910399999999E-7</v>
      </c>
      <c r="P10949" s="1">
        <v>1.332284E-8</v>
      </c>
      <c r="Q10949" s="1">
        <v>1.01004785420001E-8</v>
      </c>
      <c r="R10949" s="1">
        <v>40.15</v>
      </c>
      <c r="S10949" s="1">
        <v>7.3</v>
      </c>
      <c r="T10949" s="1">
        <v>0.02</v>
      </c>
      <c r="U10949" s="1">
        <v>1438.1</v>
      </c>
      <c r="V10949" s="1">
        <f t="shared" si="681"/>
        <v>0.19282804018984767</v>
      </c>
      <c r="W10949" s="1">
        <f t="shared" si="682"/>
        <v>3.2183000326321829</v>
      </c>
      <c r="X10949" s="1">
        <f t="shared" si="683"/>
        <v>365</v>
      </c>
    </row>
    <row r="10950" spans="1:24" hidden="1" x14ac:dyDescent="0.3">
      <c r="A10950" s="18" t="str">
        <f t="shared" si="680"/>
        <v>OFF - Military - Test Stand_2002_600</v>
      </c>
      <c r="B10950" s="1" t="s">
        <v>40</v>
      </c>
      <c r="C10950" s="1">
        <v>2020</v>
      </c>
      <c r="D10950" s="1" t="s">
        <v>196</v>
      </c>
      <c r="E10950" s="1">
        <v>2002</v>
      </c>
      <c r="F10950" s="1">
        <v>600</v>
      </c>
      <c r="G10950" s="1" t="s">
        <v>5</v>
      </c>
      <c r="H10950" s="1">
        <v>3.1263340277777701E-7</v>
      </c>
      <c r="I10950" s="1">
        <v>3.7205958677685901E-7</v>
      </c>
      <c r="J10950" s="1">
        <v>4.5019209999999998E-7</v>
      </c>
      <c r="K10950" s="1">
        <v>1.437598E-6</v>
      </c>
      <c r="L10950" s="1">
        <v>6.4834569999999997E-6</v>
      </c>
      <c r="M10950" s="1">
        <v>7.9804159999999997E-4</v>
      </c>
      <c r="N10950" s="1">
        <v>1.6218769999999999E-7</v>
      </c>
      <c r="O10950" s="1">
        <v>1.4921268399999999E-7</v>
      </c>
      <c r="P10950" s="1">
        <v>7.8330380000000003E-9</v>
      </c>
      <c r="Q10950" s="1">
        <v>6.4275772540000997E-9</v>
      </c>
      <c r="R10950" s="1">
        <v>25.55</v>
      </c>
      <c r="S10950" s="1">
        <v>3.65</v>
      </c>
      <c r="T10950" s="1">
        <v>0.01</v>
      </c>
      <c r="U10950" s="1">
        <v>1251.95</v>
      </c>
      <c r="V10950" s="1">
        <f t="shared" si="681"/>
        <v>9.8404308890575012E-2</v>
      </c>
      <c r="W10950" s="1">
        <f t="shared" si="682"/>
        <v>1.7147793740076325</v>
      </c>
      <c r="X10950" s="1">
        <f t="shared" si="683"/>
        <v>365</v>
      </c>
    </row>
    <row r="10951" spans="1:24" hidden="1" x14ac:dyDescent="0.3">
      <c r="A10951" s="18" t="str">
        <f t="shared" si="680"/>
        <v>OFF - Military - Test Stand_2003_100</v>
      </c>
      <c r="B10951" s="1" t="s">
        <v>40</v>
      </c>
      <c r="C10951" s="1">
        <v>2020</v>
      </c>
      <c r="D10951" s="1" t="s">
        <v>196</v>
      </c>
      <c r="E10951" s="1">
        <v>2003</v>
      </c>
      <c r="F10951" s="1">
        <v>100</v>
      </c>
      <c r="G10951" s="1" t="s">
        <v>5</v>
      </c>
      <c r="H10951" s="1">
        <v>1.24103194444444E-6</v>
      </c>
      <c r="I10951" s="1">
        <v>1.4769305785123901E-6</v>
      </c>
      <c r="J10951" s="1">
        <v>1.787086E-6</v>
      </c>
      <c r="K10951" s="1">
        <v>4.789353E-6</v>
      </c>
      <c r="L10951" s="1">
        <v>8.8383219999999999E-6</v>
      </c>
      <c r="M10951" s="1">
        <v>6.824229E-4</v>
      </c>
      <c r="N10951" s="1">
        <v>9.2326309999999999E-7</v>
      </c>
      <c r="O10951" s="1">
        <v>8.49402052E-7</v>
      </c>
      <c r="P10951" s="1">
        <v>8.0051700000000008E-9</v>
      </c>
      <c r="Q10951" s="1">
        <v>5.5093519320000904E-9</v>
      </c>
      <c r="R10951" s="1">
        <v>21.9</v>
      </c>
      <c r="S10951" s="1">
        <v>7.3</v>
      </c>
      <c r="T10951" s="1">
        <v>0.02</v>
      </c>
      <c r="U10951" s="1">
        <v>671.6</v>
      </c>
      <c r="V10951" s="1">
        <f t="shared" si="681"/>
        <v>0.72817874068794142</v>
      </c>
      <c r="W10951" s="1">
        <f t="shared" si="682"/>
        <v>4.3576037204381954</v>
      </c>
      <c r="X10951" s="1">
        <f t="shared" si="683"/>
        <v>365</v>
      </c>
    </row>
    <row r="10952" spans="1:24" hidden="1" x14ac:dyDescent="0.3">
      <c r="A10952" s="18" t="str">
        <f t="shared" si="680"/>
        <v>OFF - Military - Test Stand_2003_175</v>
      </c>
      <c r="B10952" s="1" t="s">
        <v>40</v>
      </c>
      <c r="C10952" s="1">
        <v>2020</v>
      </c>
      <c r="D10952" s="1" t="s">
        <v>196</v>
      </c>
      <c r="E10952" s="1">
        <v>2003</v>
      </c>
      <c r="F10952" s="1">
        <v>175</v>
      </c>
      <c r="G10952" s="1" t="s">
        <v>5</v>
      </c>
      <c r="H10952" s="1">
        <v>4.5097840277777698E-8</v>
      </c>
      <c r="I10952" s="1">
        <v>5.36701570247933E-8</v>
      </c>
      <c r="J10952" s="1">
        <v>6.4940889999999997E-8</v>
      </c>
      <c r="K10952" s="1">
        <v>3.465985E-7</v>
      </c>
      <c r="L10952" s="1">
        <v>6.1556070000000004E-7</v>
      </c>
      <c r="M10952" s="1">
        <v>6.3836679999999997E-5</v>
      </c>
      <c r="N10952" s="1">
        <v>2.9816659999999999E-8</v>
      </c>
      <c r="O10952" s="1">
        <v>2.7431327200000001E-8</v>
      </c>
      <c r="P10952" s="1">
        <v>7.1827220000000002E-10</v>
      </c>
      <c r="Q10952" s="1">
        <v>9.1822532200001496E-10</v>
      </c>
      <c r="R10952" s="1">
        <v>3.65</v>
      </c>
      <c r="S10952" s="1">
        <v>0</v>
      </c>
      <c r="T10952" s="1">
        <v>0</v>
      </c>
      <c r="U10952" s="1">
        <v>0</v>
      </c>
      <c r="V10952" s="1">
        <f t="shared" si="681"/>
        <v>0</v>
      </c>
      <c r="W10952" s="1">
        <f t="shared" si="682"/>
        <v>0</v>
      </c>
      <c r="X10952" s="1" t="e">
        <f t="shared" si="683"/>
        <v>#DIV/0!</v>
      </c>
    </row>
    <row r="10953" spans="1:24" hidden="1" x14ac:dyDescent="0.3">
      <c r="A10953" s="18" t="str">
        <f t="shared" si="680"/>
        <v>OFF - Military - Test Stand_2003_300</v>
      </c>
      <c r="B10953" s="1" t="s">
        <v>40</v>
      </c>
      <c r="C10953" s="1">
        <v>2020</v>
      </c>
      <c r="D10953" s="1" t="s">
        <v>196</v>
      </c>
      <c r="E10953" s="1">
        <v>2003</v>
      </c>
      <c r="F10953" s="1">
        <v>300</v>
      </c>
      <c r="G10953" s="1" t="s">
        <v>5</v>
      </c>
      <c r="H10953" s="1">
        <v>6.1103930555555495E-7</v>
      </c>
      <c r="I10953" s="1">
        <v>7.2718727272727201E-7</v>
      </c>
      <c r="J10953" s="1">
        <v>8.7989659999999999E-7</v>
      </c>
      <c r="K10953" s="1">
        <v>2.5391930000000002E-6</v>
      </c>
      <c r="L10953" s="1">
        <v>1.25684E-5</v>
      </c>
      <c r="M10953" s="1">
        <v>1.372713E-3</v>
      </c>
      <c r="N10953" s="1">
        <v>2.9981619999999997E-7</v>
      </c>
      <c r="O10953" s="1">
        <v>2.75830904E-7</v>
      </c>
      <c r="P10953" s="1">
        <v>1.5445379999999999E-8</v>
      </c>
      <c r="Q10953" s="1">
        <v>1.10187038640001E-8</v>
      </c>
      <c r="R10953" s="1">
        <v>43.8</v>
      </c>
      <c r="S10953" s="1">
        <v>7.3</v>
      </c>
      <c r="T10953" s="1">
        <v>0.02</v>
      </c>
      <c r="U10953" s="1">
        <v>1438.1</v>
      </c>
      <c r="V10953" s="1">
        <f t="shared" si="681"/>
        <v>0.167434821558477</v>
      </c>
      <c r="W10953" s="1">
        <f t="shared" si="682"/>
        <v>2.8938732706131982</v>
      </c>
      <c r="X10953" s="1">
        <f t="shared" si="683"/>
        <v>365</v>
      </c>
    </row>
    <row r="10954" spans="1:24" hidden="1" x14ac:dyDescent="0.3">
      <c r="A10954" s="18" t="str">
        <f t="shared" ref="A10954:A11017" si="684">D10954&amp;"_"&amp;E10954&amp;"_"&amp;F10954</f>
        <v>OFF - Military - Test Stand_2003_600</v>
      </c>
      <c r="B10954" s="1" t="s">
        <v>40</v>
      </c>
      <c r="C10954" s="1">
        <v>2020</v>
      </c>
      <c r="D10954" s="1" t="s">
        <v>196</v>
      </c>
      <c r="E10954" s="1">
        <v>2003</v>
      </c>
      <c r="F10954" s="1">
        <v>600</v>
      </c>
      <c r="G10954" s="1" t="s">
        <v>5</v>
      </c>
      <c r="H10954" s="1">
        <v>3.3646868055555501E-7</v>
      </c>
      <c r="I10954" s="1">
        <v>4.0042553719008198E-7</v>
      </c>
      <c r="J10954" s="1">
        <v>4.8451490000000003E-7</v>
      </c>
      <c r="K10954" s="1">
        <v>1.6577419999999999E-6</v>
      </c>
      <c r="L10954" s="1">
        <v>7.1050760000000001E-6</v>
      </c>
      <c r="M10954" s="1">
        <v>9.2518210000000001E-4</v>
      </c>
      <c r="N10954" s="1">
        <v>1.839828E-7</v>
      </c>
      <c r="O10954" s="1">
        <v>1.69264176E-7</v>
      </c>
      <c r="P10954" s="1">
        <v>9.0809650000000008E-9</v>
      </c>
      <c r="Q10954" s="1">
        <v>7.3458025760001197E-9</v>
      </c>
      <c r="R10954" s="1">
        <v>29.2</v>
      </c>
      <c r="S10954" s="1">
        <v>3.65</v>
      </c>
      <c r="T10954" s="1">
        <v>0.01</v>
      </c>
      <c r="U10954" s="1">
        <v>1251.95</v>
      </c>
      <c r="V10954" s="1">
        <f t="shared" si="681"/>
        <v>0.10590668712686438</v>
      </c>
      <c r="W10954" s="1">
        <f t="shared" si="682"/>
        <v>1.8791884908863672</v>
      </c>
      <c r="X10954" s="1">
        <f t="shared" si="683"/>
        <v>365</v>
      </c>
    </row>
    <row r="10955" spans="1:24" hidden="1" x14ac:dyDescent="0.3">
      <c r="A10955" s="18" t="str">
        <f t="shared" si="684"/>
        <v>OFF - Military - Test Stand_2004_100</v>
      </c>
      <c r="B10955" s="1" t="s">
        <v>40</v>
      </c>
      <c r="C10955" s="1">
        <v>2020</v>
      </c>
      <c r="D10955" s="1" t="s">
        <v>196</v>
      </c>
      <c r="E10955" s="1">
        <v>2004</v>
      </c>
      <c r="F10955" s="1">
        <v>100</v>
      </c>
      <c r="G10955" s="1" t="s">
        <v>5</v>
      </c>
      <c r="H10955" s="1">
        <v>9.3071527777777697E-7</v>
      </c>
      <c r="I10955" s="1">
        <v>1.10762809917355E-6</v>
      </c>
      <c r="J10955" s="1">
        <v>1.3402300000000001E-6</v>
      </c>
      <c r="K10955" s="1">
        <v>6.4858480000000003E-6</v>
      </c>
      <c r="L10955" s="1">
        <v>1.034025E-5</v>
      </c>
      <c r="M10955" s="1">
        <v>1.005417E-3</v>
      </c>
      <c r="N10955" s="1">
        <v>7.576982E-7</v>
      </c>
      <c r="O10955" s="1">
        <v>6.9708234399999997E-7</v>
      </c>
      <c r="P10955" s="1">
        <v>1.1794050000000001E-8</v>
      </c>
      <c r="Q10955" s="1">
        <v>8.2640278980001298E-9</v>
      </c>
      <c r="R10955" s="1">
        <v>32.85</v>
      </c>
      <c r="S10955" s="1">
        <v>10.95</v>
      </c>
      <c r="T10955" s="1">
        <v>0.04</v>
      </c>
      <c r="U10955" s="1">
        <v>1007.4</v>
      </c>
      <c r="V10955" s="1">
        <f t="shared" ref="V10955:V11018" si="685">IFERROR(CONVERT(I10955,"ton","g")*365/U10955,0)</f>
        <v>0.36406641636429393</v>
      </c>
      <c r="W10955" s="1">
        <f t="shared" ref="W10955:W11018" si="686">IFERROR(CONVERT(L10955,"ton","g")*365/U10955,0)</f>
        <v>3.398738046298913</v>
      </c>
      <c r="X10955" s="1">
        <f t="shared" ref="X10955:X11018" si="687">S10955/T10955</f>
        <v>273.75</v>
      </c>
    </row>
    <row r="10956" spans="1:24" hidden="1" x14ac:dyDescent="0.3">
      <c r="A10956" s="18" t="str">
        <f t="shared" si="684"/>
        <v>OFF - Military - Test Stand_2004_175</v>
      </c>
      <c r="B10956" s="1" t="s">
        <v>40</v>
      </c>
      <c r="C10956" s="1">
        <v>2020</v>
      </c>
      <c r="D10956" s="1" t="s">
        <v>196</v>
      </c>
      <c r="E10956" s="1">
        <v>2004</v>
      </c>
      <c r="F10956" s="1">
        <v>175</v>
      </c>
      <c r="G10956" s="1" t="s">
        <v>5</v>
      </c>
      <c r="H10956" s="1">
        <v>4.8952270833333302E-8</v>
      </c>
      <c r="I10956" s="1">
        <v>5.8257247933884297E-8</v>
      </c>
      <c r="J10956" s="1">
        <v>7.0491270000000006E-8</v>
      </c>
      <c r="K10956" s="1">
        <v>5.0709999999999998E-7</v>
      </c>
      <c r="L10956" s="1">
        <v>8.0068769999999997E-7</v>
      </c>
      <c r="M10956" s="1">
        <v>9.405083E-5</v>
      </c>
      <c r="N10956" s="1">
        <v>3.4270710000000003E-8</v>
      </c>
      <c r="O10956" s="1">
        <v>3.1529053200000001E-8</v>
      </c>
      <c r="P10956" s="1">
        <v>1.0582330000000001E-9</v>
      </c>
      <c r="Q10956" s="1">
        <v>9.1822532200001496E-10</v>
      </c>
      <c r="R10956" s="1">
        <v>3.65</v>
      </c>
      <c r="S10956" s="1">
        <v>0</v>
      </c>
      <c r="T10956" s="1">
        <v>0</v>
      </c>
      <c r="U10956" s="1">
        <v>0</v>
      </c>
      <c r="V10956" s="1">
        <f t="shared" si="685"/>
        <v>0</v>
      </c>
      <c r="W10956" s="1">
        <f t="shared" si="686"/>
        <v>0</v>
      </c>
      <c r="X10956" s="1" t="e">
        <f t="shared" si="687"/>
        <v>#DIV/0!</v>
      </c>
    </row>
    <row r="10957" spans="1:24" hidden="1" x14ac:dyDescent="0.3">
      <c r="A10957" s="18" t="str">
        <f t="shared" si="684"/>
        <v>OFF - Military - Test Stand_2004_300</v>
      </c>
      <c r="B10957" s="1" t="s">
        <v>40</v>
      </c>
      <c r="C10957" s="1">
        <v>2020</v>
      </c>
      <c r="D10957" s="1" t="s">
        <v>196</v>
      </c>
      <c r="E10957" s="1">
        <v>2004</v>
      </c>
      <c r="F10957" s="1">
        <v>300</v>
      </c>
      <c r="G10957" s="1" t="s">
        <v>5</v>
      </c>
      <c r="H10957" s="1">
        <v>7.6482013888888798E-7</v>
      </c>
      <c r="I10957" s="1">
        <v>9.1019917355371905E-7</v>
      </c>
      <c r="J10957" s="1">
        <v>1.101341E-6</v>
      </c>
      <c r="K10957" s="1">
        <v>3.7150610000000002E-6</v>
      </c>
      <c r="L10957" s="1">
        <v>1.6695389999999999E-5</v>
      </c>
      <c r="M10957" s="1">
        <v>2.0224240000000001E-3</v>
      </c>
      <c r="N10957" s="1">
        <v>4.0072099999999998E-7</v>
      </c>
      <c r="O10957" s="1">
        <v>3.6866331999999999E-7</v>
      </c>
      <c r="P10957" s="1">
        <v>2.2755739999999999E-8</v>
      </c>
      <c r="Q10957" s="1">
        <v>1.65280557960002E-8</v>
      </c>
      <c r="R10957" s="1">
        <v>65.7</v>
      </c>
      <c r="S10957" s="1">
        <v>10.95</v>
      </c>
      <c r="T10957" s="1">
        <v>0.03</v>
      </c>
      <c r="U10957" s="1">
        <v>2157.15</v>
      </c>
      <c r="V10957" s="1">
        <f t="shared" si="685"/>
        <v>0.13971553309789264</v>
      </c>
      <c r="W10957" s="1">
        <f t="shared" si="686"/>
        <v>2.5627416305158368</v>
      </c>
      <c r="X10957" s="1">
        <f t="shared" si="687"/>
        <v>365</v>
      </c>
    </row>
    <row r="10958" spans="1:24" hidden="1" x14ac:dyDescent="0.3">
      <c r="A10958" s="18" t="str">
        <f t="shared" si="684"/>
        <v>OFF - Military - Test Stand_2004_600</v>
      </c>
      <c r="B10958" s="1" t="s">
        <v>40</v>
      </c>
      <c r="C10958" s="1">
        <v>2020</v>
      </c>
      <c r="D10958" s="1" t="s">
        <v>196</v>
      </c>
      <c r="E10958" s="1">
        <v>2004</v>
      </c>
      <c r="F10958" s="1">
        <v>600</v>
      </c>
      <c r="G10958" s="1" t="s">
        <v>5</v>
      </c>
      <c r="H10958" s="1">
        <v>4.8153659722222201E-7</v>
      </c>
      <c r="I10958" s="1">
        <v>5.73068347107438E-7</v>
      </c>
      <c r="J10958" s="1">
        <v>6.9341270000000001E-7</v>
      </c>
      <c r="K10958" s="1">
        <v>2.429262E-6</v>
      </c>
      <c r="L10958" s="1">
        <v>1.04283E-5</v>
      </c>
      <c r="M10958" s="1">
        <v>1.3630750000000001E-3</v>
      </c>
      <c r="N10958" s="1">
        <v>2.6772960000000001E-7</v>
      </c>
      <c r="O10958" s="1">
        <v>2.4631123200000001E-7</v>
      </c>
      <c r="P10958" s="1">
        <v>1.337902E-8</v>
      </c>
      <c r="Q10958" s="1">
        <v>1.10187038640001E-8</v>
      </c>
      <c r="R10958" s="1">
        <v>43.8</v>
      </c>
      <c r="S10958" s="1">
        <v>3.65</v>
      </c>
      <c r="T10958" s="1">
        <v>0.01</v>
      </c>
      <c r="U10958" s="1">
        <v>1251.95</v>
      </c>
      <c r="V10958" s="1">
        <f t="shared" si="685"/>
        <v>0.15156818060434138</v>
      </c>
      <c r="W10958" s="1">
        <f t="shared" si="686"/>
        <v>2.7581325434816324</v>
      </c>
      <c r="X10958" s="1">
        <f t="shared" si="687"/>
        <v>365</v>
      </c>
    </row>
    <row r="10959" spans="1:24" hidden="1" x14ac:dyDescent="0.3">
      <c r="A10959" s="18" t="str">
        <f t="shared" si="684"/>
        <v>OFF - Military - Test Stand_2005_100</v>
      </c>
      <c r="B10959" s="1" t="s">
        <v>40</v>
      </c>
      <c r="C10959" s="1">
        <v>2020</v>
      </c>
      <c r="D10959" s="1" t="s">
        <v>196</v>
      </c>
      <c r="E10959" s="1">
        <v>2005</v>
      </c>
      <c r="F10959" s="1">
        <v>100</v>
      </c>
      <c r="G10959" s="1" t="s">
        <v>5</v>
      </c>
      <c r="H10959" s="1">
        <v>1.04874791666666E-6</v>
      </c>
      <c r="I10959" s="1">
        <v>1.2480966942148701E-6</v>
      </c>
      <c r="J10959" s="1">
        <v>1.5101970000000001E-6</v>
      </c>
      <c r="K10959" s="1">
        <v>1.057828E-5</v>
      </c>
      <c r="L10959" s="1">
        <v>1.593027E-5</v>
      </c>
      <c r="M10959" s="1">
        <v>1.698279E-3</v>
      </c>
      <c r="N10959" s="1">
        <v>9.3657270000000003E-7</v>
      </c>
      <c r="O10959" s="1">
        <v>8.6164688399999996E-7</v>
      </c>
      <c r="P10959" s="1">
        <v>1.9921679999999999E-8</v>
      </c>
      <c r="Q10959" s="1">
        <v>1.37733798300002E-8</v>
      </c>
      <c r="R10959" s="1">
        <v>54.75</v>
      </c>
      <c r="S10959" s="1">
        <v>18.25</v>
      </c>
      <c r="T10959" s="1">
        <v>0.06</v>
      </c>
      <c r="U10959" s="1">
        <v>1679</v>
      </c>
      <c r="V10959" s="1">
        <f t="shared" si="685"/>
        <v>0.24614223370351662</v>
      </c>
      <c r="W10959" s="1">
        <f t="shared" si="686"/>
        <v>3.1416734452347392</v>
      </c>
      <c r="X10959" s="1">
        <f t="shared" si="687"/>
        <v>304.16666666666669</v>
      </c>
    </row>
    <row r="10960" spans="1:24" hidden="1" x14ac:dyDescent="0.3">
      <c r="A10960" s="18" t="str">
        <f t="shared" si="684"/>
        <v>OFF - Military - Test Stand_2005_175</v>
      </c>
      <c r="B10960" s="1" t="s">
        <v>40</v>
      </c>
      <c r="C10960" s="1">
        <v>2020</v>
      </c>
      <c r="D10960" s="1" t="s">
        <v>196</v>
      </c>
      <c r="E10960" s="1">
        <v>2005</v>
      </c>
      <c r="F10960" s="1">
        <v>175</v>
      </c>
      <c r="G10960" s="1" t="s">
        <v>5</v>
      </c>
      <c r="H10960" s="1">
        <v>6.6162451388888803E-8</v>
      </c>
      <c r="I10960" s="1">
        <v>7.87387851239669E-8</v>
      </c>
      <c r="J10960" s="1">
        <v>9.5273929999999994E-8</v>
      </c>
      <c r="K10960" s="1">
        <v>8.505696E-7</v>
      </c>
      <c r="L10960" s="1">
        <v>1.2588009999999999E-6</v>
      </c>
      <c r="M10960" s="1">
        <v>1.5886399999999999E-4</v>
      </c>
      <c r="N10960" s="1">
        <v>4.8448070000000001E-8</v>
      </c>
      <c r="O10960" s="1">
        <v>4.4572224400000002E-8</v>
      </c>
      <c r="P10960" s="1">
        <v>1.7874929999999999E-9</v>
      </c>
      <c r="Q10960" s="1">
        <v>9.1822532200001496E-10</v>
      </c>
      <c r="R10960" s="1">
        <v>3.65</v>
      </c>
      <c r="S10960" s="1">
        <v>0</v>
      </c>
      <c r="T10960" s="1">
        <v>0</v>
      </c>
      <c r="U10960" s="1">
        <v>0</v>
      </c>
      <c r="V10960" s="1">
        <f t="shared" si="685"/>
        <v>0</v>
      </c>
      <c r="W10960" s="1">
        <f t="shared" si="686"/>
        <v>0</v>
      </c>
      <c r="X10960" s="1" t="e">
        <f t="shared" si="687"/>
        <v>#DIV/0!</v>
      </c>
    </row>
    <row r="10961" spans="1:24" hidden="1" x14ac:dyDescent="0.3">
      <c r="A10961" s="18" t="str">
        <f t="shared" si="684"/>
        <v>OFF - Military - Test Stand_2005_300</v>
      </c>
      <c r="B10961" s="1" t="s">
        <v>40</v>
      </c>
      <c r="C10961" s="1">
        <v>2020</v>
      </c>
      <c r="D10961" s="1" t="s">
        <v>196</v>
      </c>
      <c r="E10961" s="1">
        <v>2005</v>
      </c>
      <c r="F10961" s="1">
        <v>300</v>
      </c>
      <c r="G10961" s="1" t="s">
        <v>5</v>
      </c>
      <c r="H10961" s="1">
        <v>1.18091875E-6</v>
      </c>
      <c r="I10961" s="1">
        <v>1.4053909090909001E-6</v>
      </c>
      <c r="J10961" s="1">
        <v>1.7005230000000001E-6</v>
      </c>
      <c r="K10961" s="1">
        <v>6.2313989999999999E-6</v>
      </c>
      <c r="L10961" s="1">
        <v>2.66912E-5</v>
      </c>
      <c r="M10961" s="1">
        <v>3.4161370000000001E-3</v>
      </c>
      <c r="N10961" s="1">
        <v>6.6263080000000004E-7</v>
      </c>
      <c r="O10961" s="1">
        <v>6.0962033600000003E-7</v>
      </c>
      <c r="P10961" s="1">
        <v>3.8437399999999997E-8</v>
      </c>
      <c r="Q10961" s="1">
        <v>2.84649849820004E-8</v>
      </c>
      <c r="R10961" s="1">
        <v>113.15</v>
      </c>
      <c r="S10961" s="1">
        <v>18.25</v>
      </c>
      <c r="T10961" s="1">
        <v>0.06</v>
      </c>
      <c r="U10961" s="1">
        <v>3595.25</v>
      </c>
      <c r="V10961" s="1">
        <f t="shared" si="685"/>
        <v>0.12943646563065905</v>
      </c>
      <c r="W10961" s="1">
        <f t="shared" si="686"/>
        <v>2.4582588154607108</v>
      </c>
      <c r="X10961" s="1">
        <f t="shared" si="687"/>
        <v>304.16666666666669</v>
      </c>
    </row>
    <row r="10962" spans="1:24" hidden="1" x14ac:dyDescent="0.3">
      <c r="A10962" s="18" t="str">
        <f t="shared" si="684"/>
        <v>OFF - Military - Test Stand_2005_600</v>
      </c>
      <c r="B10962" s="1" t="s">
        <v>40</v>
      </c>
      <c r="C10962" s="1">
        <v>2020</v>
      </c>
      <c r="D10962" s="1" t="s">
        <v>196</v>
      </c>
      <c r="E10962" s="1">
        <v>2005</v>
      </c>
      <c r="F10962" s="1">
        <v>600</v>
      </c>
      <c r="G10962" s="1" t="s">
        <v>5</v>
      </c>
      <c r="H10962" s="1">
        <v>7.4447986111111096E-7</v>
      </c>
      <c r="I10962" s="1">
        <v>8.8599256198347098E-7</v>
      </c>
      <c r="J10962" s="1">
        <v>1.072051E-6</v>
      </c>
      <c r="K10962" s="1">
        <v>4.0812169999999998E-6</v>
      </c>
      <c r="L10962" s="1">
        <v>1.6339989999999999E-5</v>
      </c>
      <c r="M10962" s="1">
        <v>2.30241E-3</v>
      </c>
      <c r="N10962" s="1">
        <v>4.428665E-7</v>
      </c>
      <c r="O10962" s="1">
        <v>4.0743717999999999E-7</v>
      </c>
      <c r="P10962" s="1">
        <v>2.2598900000000001E-8</v>
      </c>
      <c r="Q10962" s="1">
        <v>1.9282731762000301E-8</v>
      </c>
      <c r="R10962" s="1">
        <v>76.649999999999906</v>
      </c>
      <c r="S10962" s="1">
        <v>7.3</v>
      </c>
      <c r="T10962" s="1">
        <v>0.02</v>
      </c>
      <c r="U10962" s="1">
        <v>2503.9</v>
      </c>
      <c r="V10962" s="1">
        <f t="shared" si="685"/>
        <v>0.11716602507068644</v>
      </c>
      <c r="W10962" s="1">
        <f t="shared" si="686"/>
        <v>2.1608439620630606</v>
      </c>
      <c r="X10962" s="1">
        <f t="shared" si="687"/>
        <v>365</v>
      </c>
    </row>
    <row r="10963" spans="1:24" hidden="1" x14ac:dyDescent="0.3">
      <c r="A10963" s="18" t="str">
        <f t="shared" si="684"/>
        <v>OFF - Military - Test Stand_2006_100</v>
      </c>
      <c r="B10963" s="1" t="s">
        <v>40</v>
      </c>
      <c r="C10963" s="1">
        <v>2020</v>
      </c>
      <c r="D10963" s="1" t="s">
        <v>196</v>
      </c>
      <c r="E10963" s="1">
        <v>2006</v>
      </c>
      <c r="F10963" s="1">
        <v>100</v>
      </c>
      <c r="G10963" s="1" t="s">
        <v>5</v>
      </c>
      <c r="H10963" s="1">
        <v>8.6599236111111101E-7</v>
      </c>
      <c r="I10963" s="1">
        <v>1.03060247933884E-6</v>
      </c>
      <c r="J10963" s="1">
        <v>1.247029E-6</v>
      </c>
      <c r="K10963" s="1">
        <v>1.14977E-5</v>
      </c>
      <c r="L10963" s="1">
        <v>1.6841490000000001E-5</v>
      </c>
      <c r="M10963" s="1">
        <v>1.888781E-3</v>
      </c>
      <c r="N10963" s="1">
        <v>8.4870529999999998E-7</v>
      </c>
      <c r="O10963" s="1">
        <v>7.8080887600000001E-7</v>
      </c>
      <c r="P10963" s="1">
        <v>2.2156369999999999E-8</v>
      </c>
      <c r="Q10963" s="1">
        <v>1.5609830474000201E-8</v>
      </c>
      <c r="R10963" s="1">
        <v>62.05</v>
      </c>
      <c r="S10963" s="1">
        <v>18.25</v>
      </c>
      <c r="T10963" s="1">
        <v>7.0000000000000007E-2</v>
      </c>
      <c r="U10963" s="1">
        <v>1679</v>
      </c>
      <c r="V10963" s="1">
        <f t="shared" si="685"/>
        <v>0.20324931353529585</v>
      </c>
      <c r="W10963" s="1">
        <f t="shared" si="686"/>
        <v>3.3213788536657831</v>
      </c>
      <c r="X10963" s="1">
        <f t="shared" si="687"/>
        <v>260.71428571428567</v>
      </c>
    </row>
    <row r="10964" spans="1:24" hidden="1" x14ac:dyDescent="0.3">
      <c r="A10964" s="18" t="str">
        <f t="shared" si="684"/>
        <v>OFF - Military - Test Stand_2006_175</v>
      </c>
      <c r="B10964" s="1" t="s">
        <v>40</v>
      </c>
      <c r="C10964" s="1">
        <v>2020</v>
      </c>
      <c r="D10964" s="1" t="s">
        <v>196</v>
      </c>
      <c r="E10964" s="1">
        <v>2006</v>
      </c>
      <c r="F10964" s="1">
        <v>175</v>
      </c>
      <c r="G10964" s="1" t="s">
        <v>5</v>
      </c>
      <c r="H10964" s="1">
        <v>7.1581944444444402E-8</v>
      </c>
      <c r="I10964" s="1">
        <v>8.5188429752066104E-8</v>
      </c>
      <c r="J10964" s="1">
        <v>1.03078E-7</v>
      </c>
      <c r="K10964" s="1">
        <v>9.3932189999999998E-7</v>
      </c>
      <c r="L10964" s="1">
        <v>1.394294E-6</v>
      </c>
      <c r="M10964" s="1">
        <v>1.7668440000000001E-4</v>
      </c>
      <c r="N10964" s="1">
        <v>5.3002210000000001E-8</v>
      </c>
      <c r="O10964" s="1">
        <v>4.8762033200000001E-8</v>
      </c>
      <c r="P10964" s="1">
        <v>1.9880029999999999E-9</v>
      </c>
      <c r="Q10964" s="1">
        <v>1.8364506440000299E-9</v>
      </c>
      <c r="R10964" s="1">
        <v>7.3</v>
      </c>
      <c r="S10964" s="1">
        <v>0</v>
      </c>
      <c r="T10964" s="1">
        <v>0</v>
      </c>
      <c r="U10964" s="1">
        <v>0</v>
      </c>
      <c r="V10964" s="1">
        <f t="shared" si="685"/>
        <v>0</v>
      </c>
      <c r="W10964" s="1">
        <f t="shared" si="686"/>
        <v>0</v>
      </c>
      <c r="X10964" s="1" t="e">
        <f t="shared" si="687"/>
        <v>#DIV/0!</v>
      </c>
    </row>
    <row r="10965" spans="1:24" hidden="1" x14ac:dyDescent="0.3">
      <c r="A10965" s="18" t="str">
        <f t="shared" si="684"/>
        <v>OFF - Military - Test Stand_2006_300</v>
      </c>
      <c r="B10965" s="1" t="s">
        <v>40</v>
      </c>
      <c r="C10965" s="1">
        <v>2020</v>
      </c>
      <c r="D10965" s="1" t="s">
        <v>196</v>
      </c>
      <c r="E10965" s="1">
        <v>2006</v>
      </c>
      <c r="F10965" s="1">
        <v>300</v>
      </c>
      <c r="G10965" s="1" t="s">
        <v>5</v>
      </c>
      <c r="H10965" s="1">
        <v>1.2731812499999999E-6</v>
      </c>
      <c r="I10965" s="1">
        <v>1.5151909090909E-6</v>
      </c>
      <c r="J10965" s="1">
        <v>1.833381E-6</v>
      </c>
      <c r="K10965" s="1">
        <v>6.8816600000000003E-6</v>
      </c>
      <c r="L10965" s="1">
        <v>2.9564880000000001E-5</v>
      </c>
      <c r="M10965" s="1">
        <v>3.7993369999999999E-3</v>
      </c>
      <c r="N10965" s="1">
        <v>7.2767029999999998E-7</v>
      </c>
      <c r="O10965" s="1">
        <v>6.6945667599999997E-7</v>
      </c>
      <c r="P10965" s="1">
        <v>4.274906E-8</v>
      </c>
      <c r="Q10965" s="1">
        <v>3.1219660948000501E-8</v>
      </c>
      <c r="R10965" s="1">
        <v>124.1</v>
      </c>
      <c r="S10965" s="1">
        <v>18.25</v>
      </c>
      <c r="T10965" s="1">
        <v>0.06</v>
      </c>
      <c r="U10965" s="1">
        <v>3595.25</v>
      </c>
      <c r="V10965" s="1">
        <f t="shared" si="685"/>
        <v>0.13954904273238494</v>
      </c>
      <c r="W10965" s="1">
        <f t="shared" si="686"/>
        <v>2.7229246676072285</v>
      </c>
      <c r="X10965" s="1">
        <f t="shared" si="687"/>
        <v>304.16666666666669</v>
      </c>
    </row>
    <row r="10966" spans="1:24" hidden="1" x14ac:dyDescent="0.3">
      <c r="A10966" s="18" t="str">
        <f t="shared" si="684"/>
        <v>OFF - Military - Test Stand_2006_600</v>
      </c>
      <c r="B10966" s="1" t="s">
        <v>40</v>
      </c>
      <c r="C10966" s="1">
        <v>2020</v>
      </c>
      <c r="D10966" s="1" t="s">
        <v>196</v>
      </c>
      <c r="E10966" s="1">
        <v>2006</v>
      </c>
      <c r="F10966" s="1">
        <v>600</v>
      </c>
      <c r="G10966" s="1" t="s">
        <v>5</v>
      </c>
      <c r="H10966" s="1">
        <v>7.9976319444444396E-7</v>
      </c>
      <c r="I10966" s="1">
        <v>9.5178429752066103E-7</v>
      </c>
      <c r="J10966" s="1">
        <v>1.1516590000000001E-6</v>
      </c>
      <c r="K10966" s="1">
        <v>4.5144189999999998E-6</v>
      </c>
      <c r="L10966" s="1">
        <v>1.107657E-5</v>
      </c>
      <c r="M10966" s="1">
        <v>2.5606790000000002E-3</v>
      </c>
      <c r="N10966" s="1">
        <v>4.8654259999999997E-7</v>
      </c>
      <c r="O10966" s="1">
        <v>4.4761919200000001E-7</v>
      </c>
      <c r="P10966" s="1">
        <v>2.51339E-8</v>
      </c>
      <c r="Q10966" s="1">
        <v>2.1119182406000299E-8</v>
      </c>
      <c r="R10966" s="1">
        <v>83.95</v>
      </c>
      <c r="S10966" s="1">
        <v>7.3</v>
      </c>
      <c r="T10966" s="1">
        <v>0.02</v>
      </c>
      <c r="U10966" s="1">
        <v>2503.9</v>
      </c>
      <c r="V10966" s="1">
        <f t="shared" si="685"/>
        <v>0.12586650007031538</v>
      </c>
      <c r="W10966" s="1">
        <f t="shared" si="686"/>
        <v>1.4647952296708162</v>
      </c>
      <c r="X10966" s="1">
        <f t="shared" si="687"/>
        <v>365</v>
      </c>
    </row>
    <row r="10967" spans="1:24" hidden="1" x14ac:dyDescent="0.3">
      <c r="A10967" s="18" t="str">
        <f t="shared" si="684"/>
        <v>OFF - Military - Test Stand_2007_100</v>
      </c>
      <c r="B10967" s="1" t="s">
        <v>40</v>
      </c>
      <c r="C10967" s="1">
        <v>2020</v>
      </c>
      <c r="D10967" s="1" t="s">
        <v>196</v>
      </c>
      <c r="E10967" s="1">
        <v>2007</v>
      </c>
      <c r="F10967" s="1">
        <v>100</v>
      </c>
      <c r="G10967" s="1" t="s">
        <v>5</v>
      </c>
      <c r="H10967" s="1">
        <v>8.9776388888888896E-7</v>
      </c>
      <c r="I10967" s="1">
        <v>1.06841322314049E-6</v>
      </c>
      <c r="J10967" s="1">
        <v>1.29278E-6</v>
      </c>
      <c r="K10967" s="1">
        <v>1.2151360000000001E-5</v>
      </c>
      <c r="L10967" s="1">
        <v>1.7851610000000001E-5</v>
      </c>
      <c r="M10967" s="1">
        <v>2.0104739999999999E-3</v>
      </c>
      <c r="N10967" s="1">
        <v>8.8844329999999999E-7</v>
      </c>
      <c r="O10967" s="1">
        <v>8.17367836E-7</v>
      </c>
      <c r="P10967" s="1">
        <v>2.3583889999999999E-8</v>
      </c>
      <c r="Q10967" s="1">
        <v>1.65280557960002E-8</v>
      </c>
      <c r="R10967" s="1">
        <v>65.7</v>
      </c>
      <c r="S10967" s="1">
        <v>21.9</v>
      </c>
      <c r="T10967" s="1">
        <v>7.0000000000000007E-2</v>
      </c>
      <c r="U10967" s="1">
        <v>2014.8</v>
      </c>
      <c r="V10967" s="1">
        <f t="shared" si="685"/>
        <v>0.17558843696508467</v>
      </c>
      <c r="W10967" s="1">
        <f t="shared" si="686"/>
        <v>2.9338239450056887</v>
      </c>
      <c r="X10967" s="1">
        <f t="shared" si="687"/>
        <v>312.85714285714283</v>
      </c>
    </row>
    <row r="10968" spans="1:24" hidden="1" x14ac:dyDescent="0.3">
      <c r="A10968" s="18" t="str">
        <f t="shared" si="684"/>
        <v>OFF - Military - Test Stand_2007_175</v>
      </c>
      <c r="B10968" s="1" t="s">
        <v>40</v>
      </c>
      <c r="C10968" s="1">
        <v>2020</v>
      </c>
      <c r="D10968" s="1" t="s">
        <v>196</v>
      </c>
      <c r="E10968" s="1">
        <v>2007</v>
      </c>
      <c r="F10968" s="1">
        <v>175</v>
      </c>
      <c r="G10968" s="1" t="s">
        <v>5</v>
      </c>
      <c r="H10968" s="1">
        <v>5.6665180555555499E-8</v>
      </c>
      <c r="I10968" s="1">
        <v>6.7436247933884296E-8</v>
      </c>
      <c r="J10968" s="1">
        <v>8.1597859999999996E-8</v>
      </c>
      <c r="K10968" s="1">
        <v>9.9275279999999993E-7</v>
      </c>
      <c r="L10968" s="1">
        <v>8.1078430000000005E-7</v>
      </c>
      <c r="M10968" s="1">
        <v>1.88068E-4</v>
      </c>
      <c r="N10968" s="1">
        <v>4.8183529999999999E-8</v>
      </c>
      <c r="O10968" s="1">
        <v>4.4328847599999997E-8</v>
      </c>
      <c r="P10968" s="1">
        <v>2.1160880000000001E-9</v>
      </c>
      <c r="Q10968" s="1">
        <v>1.8364506440000299E-9</v>
      </c>
      <c r="R10968" s="1">
        <v>7.3</v>
      </c>
      <c r="S10968" s="1">
        <v>0</v>
      </c>
      <c r="T10968" s="1">
        <v>0</v>
      </c>
      <c r="U10968" s="1">
        <v>0</v>
      </c>
      <c r="V10968" s="1">
        <f t="shared" si="685"/>
        <v>0</v>
      </c>
      <c r="W10968" s="1">
        <f t="shared" si="686"/>
        <v>0</v>
      </c>
      <c r="X10968" s="1" t="e">
        <f t="shared" si="687"/>
        <v>#DIV/0!</v>
      </c>
    </row>
    <row r="10969" spans="1:24" hidden="1" x14ac:dyDescent="0.3">
      <c r="A10969" s="18" t="str">
        <f t="shared" si="684"/>
        <v>OFF - Military - Test Stand_2007_300</v>
      </c>
      <c r="B10969" s="1" t="s">
        <v>40</v>
      </c>
      <c r="C10969" s="1">
        <v>2020</v>
      </c>
      <c r="D10969" s="1" t="s">
        <v>196</v>
      </c>
      <c r="E10969" s="1">
        <v>2007</v>
      </c>
      <c r="F10969" s="1">
        <v>300</v>
      </c>
      <c r="G10969" s="1" t="s">
        <v>5</v>
      </c>
      <c r="H10969" s="1">
        <v>1.2185006944444399E-6</v>
      </c>
      <c r="I10969" s="1">
        <v>1.4501165289256199E-6</v>
      </c>
      <c r="J10969" s="1">
        <v>1.754641E-6</v>
      </c>
      <c r="K10969" s="1">
        <v>7.2731629999999997E-6</v>
      </c>
      <c r="L10969" s="1">
        <v>1.7429049999999999E-5</v>
      </c>
      <c r="M10969" s="1">
        <v>4.044125E-3</v>
      </c>
      <c r="N10969" s="1">
        <v>7.5988270000000005E-7</v>
      </c>
      <c r="O10969" s="1">
        <v>6.9909208399999998E-7</v>
      </c>
      <c r="P10969" s="1">
        <v>4.5503340000000003E-8</v>
      </c>
      <c r="Q10969" s="1">
        <v>3.3974336914000502E-8</v>
      </c>
      <c r="R10969" s="1">
        <v>135.05000000000001</v>
      </c>
      <c r="S10969" s="1">
        <v>18.25</v>
      </c>
      <c r="T10969" s="1">
        <v>7.0000000000000007E-2</v>
      </c>
      <c r="U10969" s="1">
        <v>3595.25</v>
      </c>
      <c r="V10969" s="1">
        <f t="shared" si="685"/>
        <v>0.13355569403686202</v>
      </c>
      <c r="W10969" s="1">
        <f t="shared" si="686"/>
        <v>1.6052150449438578</v>
      </c>
      <c r="X10969" s="1">
        <f t="shared" si="687"/>
        <v>260.71428571428567</v>
      </c>
    </row>
    <row r="10970" spans="1:24" hidden="1" x14ac:dyDescent="0.3">
      <c r="A10970" s="18" t="str">
        <f t="shared" si="684"/>
        <v>OFF - Military - Test Stand_2007_600</v>
      </c>
      <c r="B10970" s="1" t="s">
        <v>40</v>
      </c>
      <c r="C10970" s="1">
        <v>2020</v>
      </c>
      <c r="D10970" s="1" t="s">
        <v>196</v>
      </c>
      <c r="E10970" s="1">
        <v>2007</v>
      </c>
      <c r="F10970" s="1">
        <v>600</v>
      </c>
      <c r="G10970" s="1" t="s">
        <v>5</v>
      </c>
      <c r="H10970" s="1">
        <v>8.2124583333333298E-7</v>
      </c>
      <c r="I10970" s="1">
        <v>9.7735041322313999E-7</v>
      </c>
      <c r="J10970" s="1">
        <v>1.182594E-6</v>
      </c>
      <c r="K10970" s="1">
        <v>4.7790929999999997E-6</v>
      </c>
      <c r="L10970" s="1">
        <v>1.174684E-5</v>
      </c>
      <c r="M10970" s="1">
        <v>2.7256609999999999E-3</v>
      </c>
      <c r="N10970" s="1">
        <v>5.1150159999999997E-7</v>
      </c>
      <c r="O10970" s="1">
        <v>4.7058147200000002E-7</v>
      </c>
      <c r="P10970" s="1">
        <v>2.6753260000000002E-8</v>
      </c>
      <c r="Q10970" s="1">
        <v>2.2955633050000301E-8</v>
      </c>
      <c r="R10970" s="1">
        <v>91.25</v>
      </c>
      <c r="S10970" s="1">
        <v>7.3</v>
      </c>
      <c r="T10970" s="1">
        <v>0.03</v>
      </c>
      <c r="U10970" s="1">
        <v>2503.9</v>
      </c>
      <c r="V10970" s="1">
        <f t="shared" si="685"/>
        <v>0.12924743156103888</v>
      </c>
      <c r="W10970" s="1">
        <f t="shared" si="686"/>
        <v>1.5534335264171428</v>
      </c>
      <c r="X10970" s="1">
        <f t="shared" si="687"/>
        <v>243.33333333333334</v>
      </c>
    </row>
    <row r="10971" spans="1:24" hidden="1" x14ac:dyDescent="0.3">
      <c r="A10971" s="18" t="str">
        <f t="shared" si="684"/>
        <v>OFF - Military - Test Stand_2008_100</v>
      </c>
      <c r="B10971" s="1" t="s">
        <v>40</v>
      </c>
      <c r="C10971" s="1">
        <v>2020</v>
      </c>
      <c r="D10971" s="1" t="s">
        <v>196</v>
      </c>
      <c r="E10971" s="1">
        <v>2008</v>
      </c>
      <c r="F10971" s="1">
        <v>100</v>
      </c>
      <c r="G10971" s="1" t="s">
        <v>5</v>
      </c>
      <c r="H10971" s="1">
        <v>6.0328777777777703E-7</v>
      </c>
      <c r="I10971" s="1">
        <v>7.1796231404958598E-7</v>
      </c>
      <c r="J10971" s="1">
        <v>8.687344E-7</v>
      </c>
      <c r="K10971" s="1">
        <v>1.230931E-5</v>
      </c>
      <c r="L10971" s="1">
        <v>1.0533120000000001E-5</v>
      </c>
      <c r="M10971" s="1">
        <v>2.0783080000000001E-3</v>
      </c>
      <c r="N10971" s="1">
        <v>6.8302799999999999E-7</v>
      </c>
      <c r="O10971" s="1">
        <v>6.2838576E-7</v>
      </c>
      <c r="P10971" s="1">
        <v>2.4379619999999999E-8</v>
      </c>
      <c r="Q10971" s="1">
        <v>1.7446281118000199E-8</v>
      </c>
      <c r="R10971" s="1">
        <v>69.349999999999994</v>
      </c>
      <c r="S10971" s="1">
        <v>21.9</v>
      </c>
      <c r="T10971" s="1">
        <v>7.0000000000000007E-2</v>
      </c>
      <c r="U10971" s="1">
        <v>2014.8</v>
      </c>
      <c r="V10971" s="1">
        <f t="shared" si="685"/>
        <v>0.11799356072479565</v>
      </c>
      <c r="W10971" s="1">
        <f t="shared" si="686"/>
        <v>1.7310662551791307</v>
      </c>
      <c r="X10971" s="1">
        <f t="shared" si="687"/>
        <v>312.85714285714283</v>
      </c>
    </row>
    <row r="10972" spans="1:24" hidden="1" x14ac:dyDescent="0.3">
      <c r="A10972" s="18" t="str">
        <f t="shared" si="684"/>
        <v>OFF - Military - Test Stand_2008_175</v>
      </c>
      <c r="B10972" s="1" t="s">
        <v>40</v>
      </c>
      <c r="C10972" s="1">
        <v>2020</v>
      </c>
      <c r="D10972" s="1" t="s">
        <v>196</v>
      </c>
      <c r="E10972" s="1">
        <v>2008</v>
      </c>
      <c r="F10972" s="1">
        <v>175</v>
      </c>
      <c r="G10972" s="1" t="s">
        <v>5</v>
      </c>
      <c r="H10972" s="1">
        <v>5.6434020833333302E-8</v>
      </c>
      <c r="I10972" s="1">
        <v>6.7161148760330505E-8</v>
      </c>
      <c r="J10972" s="1">
        <v>8.1264989999999997E-8</v>
      </c>
      <c r="K10972" s="1">
        <v>1.018921E-6</v>
      </c>
      <c r="L10972" s="1">
        <v>8.3502720000000004E-7</v>
      </c>
      <c r="M10972" s="1">
        <v>1.944135E-4</v>
      </c>
      <c r="N10972" s="1">
        <v>4.8988239999999999E-8</v>
      </c>
      <c r="O10972" s="1">
        <v>4.5069180800000003E-8</v>
      </c>
      <c r="P10972" s="1">
        <v>2.1874859999999998E-9</v>
      </c>
      <c r="Q10972" s="1">
        <v>1.8364506440000299E-9</v>
      </c>
      <c r="R10972" s="1">
        <v>7.3</v>
      </c>
      <c r="S10972" s="1">
        <v>0</v>
      </c>
      <c r="T10972" s="1">
        <v>0</v>
      </c>
      <c r="U10972" s="1">
        <v>0</v>
      </c>
      <c r="V10972" s="1">
        <f t="shared" si="685"/>
        <v>0</v>
      </c>
      <c r="W10972" s="1">
        <f t="shared" si="686"/>
        <v>0</v>
      </c>
      <c r="X10972" s="1" t="e">
        <f t="shared" si="687"/>
        <v>#DIV/0!</v>
      </c>
    </row>
    <row r="10973" spans="1:24" hidden="1" x14ac:dyDescent="0.3">
      <c r="A10973" s="18" t="str">
        <f t="shared" si="684"/>
        <v>OFF - Military - Test Stand_2008_300</v>
      </c>
      <c r="B10973" s="1" t="s">
        <v>40</v>
      </c>
      <c r="C10973" s="1">
        <v>2020</v>
      </c>
      <c r="D10973" s="1" t="s">
        <v>196</v>
      </c>
      <c r="E10973" s="1">
        <v>2008</v>
      </c>
      <c r="F10973" s="1">
        <v>300</v>
      </c>
      <c r="G10973" s="1" t="s">
        <v>5</v>
      </c>
      <c r="H10973" s="1">
        <v>1.2135305555555499E-6</v>
      </c>
      <c r="I10973" s="1">
        <v>1.4442016528925601E-6</v>
      </c>
      <c r="J10973" s="1">
        <v>1.747484E-6</v>
      </c>
      <c r="K10973" s="1">
        <v>7.4649359999999996E-6</v>
      </c>
      <c r="L10973" s="1">
        <v>1.795059E-5</v>
      </c>
      <c r="M10973" s="1">
        <v>4.1805760000000001E-3</v>
      </c>
      <c r="N10973" s="1">
        <v>7.7565239999999996E-7</v>
      </c>
      <c r="O10973" s="1">
        <v>7.1360020799999899E-7</v>
      </c>
      <c r="P10973" s="1">
        <v>4.7038650000000003E-8</v>
      </c>
      <c r="Q10973" s="1">
        <v>3.4892562236000498E-8</v>
      </c>
      <c r="R10973" s="1">
        <v>138.69999999999999</v>
      </c>
      <c r="S10973" s="1">
        <v>21.9</v>
      </c>
      <c r="T10973" s="1">
        <v>7.0000000000000007E-2</v>
      </c>
      <c r="U10973" s="1">
        <v>4314.3</v>
      </c>
      <c r="V10973" s="1">
        <f t="shared" si="685"/>
        <v>0.11084244509195494</v>
      </c>
      <c r="W10973" s="1">
        <f t="shared" si="686"/>
        <v>1.3777073876477666</v>
      </c>
      <c r="X10973" s="1">
        <f t="shared" si="687"/>
        <v>312.85714285714283</v>
      </c>
    </row>
    <row r="10974" spans="1:24" hidden="1" x14ac:dyDescent="0.3">
      <c r="A10974" s="18" t="str">
        <f t="shared" si="684"/>
        <v>OFF - Military - Test Stand_2008_600</v>
      </c>
      <c r="B10974" s="1" t="s">
        <v>40</v>
      </c>
      <c r="C10974" s="1">
        <v>2020</v>
      </c>
      <c r="D10974" s="1" t="s">
        <v>196</v>
      </c>
      <c r="E10974" s="1">
        <v>2008</v>
      </c>
      <c r="F10974" s="1">
        <v>600</v>
      </c>
      <c r="G10974" s="1" t="s">
        <v>5</v>
      </c>
      <c r="H10974" s="1">
        <v>8.1789583333333304E-7</v>
      </c>
      <c r="I10974" s="1">
        <v>9.7336363636363599E-7</v>
      </c>
      <c r="J10974" s="1">
        <v>1.17777E-6</v>
      </c>
      <c r="K10974" s="1">
        <v>4.9132709999999999E-6</v>
      </c>
      <c r="L10974" s="1">
        <v>1.2098350000000001E-5</v>
      </c>
      <c r="M10974" s="1">
        <v>2.8176270000000001E-3</v>
      </c>
      <c r="N10974" s="1">
        <v>5.2215589999999996E-7</v>
      </c>
      <c r="O10974" s="1">
        <v>4.8038342800000001E-7</v>
      </c>
      <c r="P10974" s="1">
        <v>2.765593E-8</v>
      </c>
      <c r="Q10974" s="1">
        <v>2.2955633050000301E-8</v>
      </c>
      <c r="R10974" s="1">
        <v>91.25</v>
      </c>
      <c r="S10974" s="1">
        <v>7.3</v>
      </c>
      <c r="T10974" s="1">
        <v>0.03</v>
      </c>
      <c r="U10974" s="1">
        <v>2503.9</v>
      </c>
      <c r="V10974" s="1">
        <f t="shared" si="685"/>
        <v>0.1287202095306122</v>
      </c>
      <c r="W10974" s="1">
        <f t="shared" si="686"/>
        <v>1.5999181485683676</v>
      </c>
      <c r="X10974" s="1">
        <f t="shared" si="687"/>
        <v>243.33333333333334</v>
      </c>
    </row>
    <row r="10975" spans="1:24" hidden="1" x14ac:dyDescent="0.3">
      <c r="A10975" s="18" t="str">
        <f t="shared" si="684"/>
        <v>OFF - Military - Test Stand_2009_100</v>
      </c>
      <c r="B10975" s="1" t="s">
        <v>40</v>
      </c>
      <c r="C10975" s="1">
        <v>2020</v>
      </c>
      <c r="D10975" s="1" t="s">
        <v>196</v>
      </c>
      <c r="E10975" s="1">
        <v>2009</v>
      </c>
      <c r="F10975" s="1">
        <v>100</v>
      </c>
      <c r="G10975" s="1" t="s">
        <v>5</v>
      </c>
      <c r="H10975" s="1">
        <v>5.9351833333333301E-7</v>
      </c>
      <c r="I10975" s="1">
        <v>7.0633586776859505E-7</v>
      </c>
      <c r="J10975" s="1">
        <v>8.5466640000000003E-7</v>
      </c>
      <c r="K10975" s="1">
        <v>1.2497120000000001E-5</v>
      </c>
      <c r="L10975" s="1">
        <v>1.073118E-5</v>
      </c>
      <c r="M10975" s="1">
        <v>2.1253629999999999E-3</v>
      </c>
      <c r="N10975" s="1">
        <v>6.9079110000000003E-7</v>
      </c>
      <c r="O10975" s="1">
        <v>6.3552781199999998E-7</v>
      </c>
      <c r="P10975" s="1">
        <v>2.4931599999999999E-8</v>
      </c>
      <c r="Q10975" s="1">
        <v>1.7446281118000199E-8</v>
      </c>
      <c r="R10975" s="1">
        <v>69.349999999999994</v>
      </c>
      <c r="S10975" s="1">
        <v>21.9</v>
      </c>
      <c r="T10975" s="1">
        <v>7.0000000000000007E-2</v>
      </c>
      <c r="U10975" s="1">
        <v>2014.8</v>
      </c>
      <c r="V10975" s="1">
        <f t="shared" si="685"/>
        <v>0.1160828116946245</v>
      </c>
      <c r="W10975" s="1">
        <f t="shared" si="686"/>
        <v>1.7636164380784782</v>
      </c>
      <c r="X10975" s="1">
        <f t="shared" si="687"/>
        <v>312.85714285714283</v>
      </c>
    </row>
    <row r="10976" spans="1:24" hidden="1" x14ac:dyDescent="0.3">
      <c r="A10976" s="18" t="str">
        <f t="shared" si="684"/>
        <v>OFF - Military - Test Stand_2009_175</v>
      </c>
      <c r="B10976" s="1" t="s">
        <v>40</v>
      </c>
      <c r="C10976" s="1">
        <v>2020</v>
      </c>
      <c r="D10976" s="1" t="s">
        <v>196</v>
      </c>
      <c r="E10976" s="1">
        <v>2009</v>
      </c>
      <c r="F10976" s="1">
        <v>175</v>
      </c>
      <c r="G10976" s="1" t="s">
        <v>5</v>
      </c>
      <c r="H10976" s="1">
        <v>5.5520166666666602E-8</v>
      </c>
      <c r="I10976" s="1">
        <v>6.6073586776859504E-8</v>
      </c>
      <c r="J10976" s="1">
        <v>7.9949039999999996E-8</v>
      </c>
      <c r="K10976" s="1">
        <v>1.0344969999999999E-6</v>
      </c>
      <c r="L10976" s="1">
        <v>8.5074940000000001E-7</v>
      </c>
      <c r="M10976" s="1">
        <v>1.9881529999999999E-4</v>
      </c>
      <c r="N10976" s="1">
        <v>4.9257770000000003E-8</v>
      </c>
      <c r="O10976" s="1">
        <v>4.5317148400000002E-8</v>
      </c>
      <c r="P10976" s="1">
        <v>2.237013E-9</v>
      </c>
      <c r="Q10976" s="1">
        <v>1.8364506440000299E-9</v>
      </c>
      <c r="R10976" s="1">
        <v>7.3</v>
      </c>
      <c r="S10976" s="1">
        <v>0</v>
      </c>
      <c r="T10976" s="1">
        <v>0</v>
      </c>
      <c r="U10976" s="1">
        <v>0</v>
      </c>
      <c r="V10976" s="1">
        <f t="shared" si="685"/>
        <v>0</v>
      </c>
      <c r="W10976" s="1">
        <f t="shared" si="686"/>
        <v>0</v>
      </c>
      <c r="X10976" s="1" t="e">
        <f t="shared" si="687"/>
        <v>#DIV/0!</v>
      </c>
    </row>
    <row r="10977" spans="1:24" hidden="1" x14ac:dyDescent="0.3">
      <c r="A10977" s="18" t="str">
        <f t="shared" si="684"/>
        <v>OFF - Military - Test Stand_2009_300</v>
      </c>
      <c r="B10977" s="1" t="s">
        <v>40</v>
      </c>
      <c r="C10977" s="1">
        <v>2020</v>
      </c>
      <c r="D10977" s="1" t="s">
        <v>196</v>
      </c>
      <c r="E10977" s="1">
        <v>2009</v>
      </c>
      <c r="F10977" s="1">
        <v>300</v>
      </c>
      <c r="G10977" s="1" t="s">
        <v>5</v>
      </c>
      <c r="H10977" s="1">
        <v>1.19387916666666E-6</v>
      </c>
      <c r="I10977" s="1">
        <v>1.4208148760330499E-6</v>
      </c>
      <c r="J10977" s="1">
        <v>1.719186E-6</v>
      </c>
      <c r="K10977" s="1">
        <v>7.5791080000000002E-6</v>
      </c>
      <c r="L10977" s="1">
        <v>1.8288969999999998E-5</v>
      </c>
      <c r="M10977" s="1">
        <v>4.2752279999999998E-3</v>
      </c>
      <c r="N10977" s="1">
        <v>7.8312130000000004E-7</v>
      </c>
      <c r="O10977" s="1">
        <v>7.2047159600000001E-7</v>
      </c>
      <c r="P10977" s="1">
        <v>4.8103649999999999E-8</v>
      </c>
      <c r="Q10977" s="1">
        <v>3.5810787558000501E-8</v>
      </c>
      <c r="R10977" s="1">
        <v>142.35</v>
      </c>
      <c r="S10977" s="1">
        <v>21.9</v>
      </c>
      <c r="T10977" s="1">
        <v>7.0000000000000007E-2</v>
      </c>
      <c r="U10977" s="1">
        <v>4314.3</v>
      </c>
      <c r="V10977" s="1">
        <f t="shared" si="685"/>
        <v>0.10904751048241747</v>
      </c>
      <c r="W10977" s="1">
        <f t="shared" si="686"/>
        <v>1.4036780452045514</v>
      </c>
      <c r="X10977" s="1">
        <f t="shared" si="687"/>
        <v>312.85714285714283</v>
      </c>
    </row>
    <row r="10978" spans="1:24" hidden="1" x14ac:dyDescent="0.3">
      <c r="A10978" s="18" t="str">
        <f t="shared" si="684"/>
        <v>OFF - Military - Test Stand_2009_600</v>
      </c>
      <c r="B10978" s="1" t="s">
        <v>40</v>
      </c>
      <c r="C10978" s="1">
        <v>2020</v>
      </c>
      <c r="D10978" s="1" t="s">
        <v>196</v>
      </c>
      <c r="E10978" s="1">
        <v>2009</v>
      </c>
      <c r="F10978" s="1">
        <v>600</v>
      </c>
      <c r="G10978" s="1" t="s">
        <v>5</v>
      </c>
      <c r="H10978" s="1">
        <v>8.0465138888888797E-7</v>
      </c>
      <c r="I10978" s="1">
        <v>9.5760165289256204E-7</v>
      </c>
      <c r="J10978" s="1">
        <v>1.158698E-6</v>
      </c>
      <c r="K10978" s="1">
        <v>4.9968290000000003E-6</v>
      </c>
      <c r="L10978" s="1">
        <v>1.232641E-5</v>
      </c>
      <c r="M10978" s="1">
        <v>2.8814209999999999E-3</v>
      </c>
      <c r="N10978" s="1">
        <v>5.2722450000000005E-7</v>
      </c>
      <c r="O10978" s="1">
        <v>4.8504653999999996E-7</v>
      </c>
      <c r="P10978" s="1">
        <v>2.828209E-8</v>
      </c>
      <c r="Q10978" s="1">
        <v>2.3873858372000301E-8</v>
      </c>
      <c r="R10978" s="1">
        <v>94.9</v>
      </c>
      <c r="S10978" s="1">
        <v>7.3</v>
      </c>
      <c r="T10978" s="1">
        <v>0.03</v>
      </c>
      <c r="U10978" s="1">
        <v>2503.9</v>
      </c>
      <c r="V10978" s="1">
        <f t="shared" si="685"/>
        <v>0.12663580269721708</v>
      </c>
      <c r="W10978" s="1">
        <f t="shared" si="686"/>
        <v>1.6300774126797959</v>
      </c>
      <c r="X10978" s="1">
        <f t="shared" si="687"/>
        <v>243.33333333333334</v>
      </c>
    </row>
    <row r="10979" spans="1:24" hidden="1" x14ac:dyDescent="0.3">
      <c r="A10979" s="18" t="str">
        <f t="shared" si="684"/>
        <v>OFF - Military - Test Stand_2010_100</v>
      </c>
      <c r="B10979" s="1" t="s">
        <v>40</v>
      </c>
      <c r="C10979" s="1">
        <v>2020</v>
      </c>
      <c r="D10979" s="1" t="s">
        <v>196</v>
      </c>
      <c r="E10979" s="1">
        <v>2010</v>
      </c>
      <c r="F10979" s="1">
        <v>100</v>
      </c>
      <c r="G10979" s="1" t="s">
        <v>5</v>
      </c>
      <c r="H10979" s="1">
        <v>5.89656319444444E-7</v>
      </c>
      <c r="I10979" s="1">
        <v>7.0173975206611503E-7</v>
      </c>
      <c r="J10979" s="1">
        <v>8.4910510000000002E-7</v>
      </c>
      <c r="K10979" s="1">
        <v>1.283204E-5</v>
      </c>
      <c r="L10979" s="1">
        <v>1.105769E-5</v>
      </c>
      <c r="M10979" s="1">
        <v>2.1983079999999999E-3</v>
      </c>
      <c r="N10979" s="1">
        <v>7.0653470000000002E-7</v>
      </c>
      <c r="O10979" s="1">
        <v>6.5001192399999997E-7</v>
      </c>
      <c r="P10979" s="1">
        <v>2.5787290000000001E-8</v>
      </c>
      <c r="Q10979" s="1">
        <v>1.8364506440000301E-8</v>
      </c>
      <c r="R10979" s="1">
        <v>73</v>
      </c>
      <c r="S10979" s="1">
        <v>21.9</v>
      </c>
      <c r="T10979" s="1">
        <v>0.08</v>
      </c>
      <c r="U10979" s="1">
        <v>2014.8</v>
      </c>
      <c r="V10979" s="1">
        <f t="shared" si="685"/>
        <v>0.11532746277640633</v>
      </c>
      <c r="W10979" s="1">
        <f t="shared" si="686"/>
        <v>1.8172767441396014</v>
      </c>
      <c r="X10979" s="1">
        <f t="shared" si="687"/>
        <v>273.75</v>
      </c>
    </row>
    <row r="10980" spans="1:24" hidden="1" x14ac:dyDescent="0.3">
      <c r="A10980" s="18" t="str">
        <f t="shared" si="684"/>
        <v>OFF - Military - Test Stand_2010_175</v>
      </c>
      <c r="B10980" s="1" t="s">
        <v>40</v>
      </c>
      <c r="C10980" s="1">
        <v>2020</v>
      </c>
      <c r="D10980" s="1" t="s">
        <v>196</v>
      </c>
      <c r="E10980" s="1">
        <v>2010</v>
      </c>
      <c r="F10980" s="1">
        <v>175</v>
      </c>
      <c r="G10980" s="1" t="s">
        <v>5</v>
      </c>
      <c r="H10980" s="1">
        <v>5.5158909722222198E-8</v>
      </c>
      <c r="I10980" s="1">
        <v>6.5643661157024797E-8</v>
      </c>
      <c r="J10980" s="1">
        <v>7.9428829999999995E-8</v>
      </c>
      <c r="K10980" s="1">
        <v>1.0622519999999999E-6</v>
      </c>
      <c r="L10980" s="1">
        <v>8.7665550000000005E-7</v>
      </c>
      <c r="M10980" s="1">
        <v>2.0563889999999999E-4</v>
      </c>
      <c r="N10980" s="1">
        <v>5.0079940000000003E-8</v>
      </c>
      <c r="O10980" s="1">
        <v>4.60735448E-8</v>
      </c>
      <c r="P10980" s="1">
        <v>2.313791E-9</v>
      </c>
      <c r="Q10980" s="1">
        <v>1.8364506440000299E-9</v>
      </c>
      <c r="R10980" s="1">
        <v>7.3</v>
      </c>
      <c r="S10980" s="1">
        <v>0</v>
      </c>
      <c r="T10980" s="1">
        <v>0</v>
      </c>
      <c r="U10980" s="1">
        <v>0</v>
      </c>
      <c r="V10980" s="1">
        <f t="shared" si="685"/>
        <v>0</v>
      </c>
      <c r="W10980" s="1">
        <f t="shared" si="686"/>
        <v>0</v>
      </c>
      <c r="X10980" s="1" t="e">
        <f t="shared" si="687"/>
        <v>#DIV/0!</v>
      </c>
    </row>
    <row r="10981" spans="1:24" hidden="1" x14ac:dyDescent="0.3">
      <c r="A10981" s="18" t="str">
        <f t="shared" si="684"/>
        <v>OFF - Military - Test Stand_2010_300</v>
      </c>
      <c r="B10981" s="1" t="s">
        <v>40</v>
      </c>
      <c r="C10981" s="1">
        <v>2020</v>
      </c>
      <c r="D10981" s="1" t="s">
        <v>196</v>
      </c>
      <c r="E10981" s="1">
        <v>2010</v>
      </c>
      <c r="F10981" s="1">
        <v>300</v>
      </c>
      <c r="G10981" s="1" t="s">
        <v>5</v>
      </c>
      <c r="H10981" s="1">
        <v>1.1861104166666601E-6</v>
      </c>
      <c r="I10981" s="1">
        <v>1.4115694214875999E-6</v>
      </c>
      <c r="J10981" s="1">
        <v>1.707999E-6</v>
      </c>
      <c r="K10981" s="1">
        <v>7.7825099999999995E-6</v>
      </c>
      <c r="L10981" s="1">
        <v>1.884631E-5</v>
      </c>
      <c r="M10981" s="1">
        <v>4.42196E-3</v>
      </c>
      <c r="N10981" s="1">
        <v>7.9956019999999998E-7</v>
      </c>
      <c r="O10981" s="1">
        <v>7.3559538399999998E-7</v>
      </c>
      <c r="P10981" s="1">
        <v>4.9754640000000002E-8</v>
      </c>
      <c r="Q10981" s="1">
        <v>3.6729012880000603E-8</v>
      </c>
      <c r="R10981" s="1">
        <v>146</v>
      </c>
      <c r="S10981" s="1">
        <v>21.9</v>
      </c>
      <c r="T10981" s="1">
        <v>7.0000000000000007E-2</v>
      </c>
      <c r="U10981" s="1">
        <v>4314.3</v>
      </c>
      <c r="V10981" s="1">
        <f t="shared" si="685"/>
        <v>0.10833792204942291</v>
      </c>
      <c r="W10981" s="1">
        <f t="shared" si="686"/>
        <v>1.4464538779449574</v>
      </c>
      <c r="X10981" s="1">
        <f t="shared" si="687"/>
        <v>312.85714285714283</v>
      </c>
    </row>
    <row r="10982" spans="1:24" hidden="1" x14ac:dyDescent="0.3">
      <c r="A10982" s="18" t="str">
        <f t="shared" si="684"/>
        <v>OFF - Military - Test Stand_2010_600</v>
      </c>
      <c r="B10982" s="1" t="s">
        <v>40</v>
      </c>
      <c r="C10982" s="1">
        <v>2020</v>
      </c>
      <c r="D10982" s="1" t="s">
        <v>196</v>
      </c>
      <c r="E10982" s="1">
        <v>2010</v>
      </c>
      <c r="F10982" s="1">
        <v>600</v>
      </c>
      <c r="G10982" s="1" t="s">
        <v>5</v>
      </c>
      <c r="H10982" s="1">
        <v>7.99415972222222E-7</v>
      </c>
      <c r="I10982" s="1">
        <v>9.5137107438016502E-7</v>
      </c>
      <c r="J10982" s="1">
        <v>1.151159E-6</v>
      </c>
      <c r="K10982" s="1">
        <v>5.1396949999999998E-6</v>
      </c>
      <c r="L10982" s="1">
        <v>1.270205E-5</v>
      </c>
      <c r="M10982" s="1">
        <v>2.9803160000000002E-3</v>
      </c>
      <c r="N10982" s="1">
        <v>5.3833430000000001E-7</v>
      </c>
      <c r="O10982" s="1">
        <v>4.9526755599999999E-7</v>
      </c>
      <c r="P10982" s="1">
        <v>2.925277E-8</v>
      </c>
      <c r="Q10982" s="1">
        <v>2.4792083694000399E-8</v>
      </c>
      <c r="R10982" s="1">
        <v>98.55</v>
      </c>
      <c r="S10982" s="1">
        <v>7.3</v>
      </c>
      <c r="T10982" s="1">
        <v>0.03</v>
      </c>
      <c r="U10982" s="1">
        <v>2503.9</v>
      </c>
      <c r="V10982" s="1">
        <f t="shared" si="685"/>
        <v>0.12581185433747677</v>
      </c>
      <c r="W10982" s="1">
        <f t="shared" si="686"/>
        <v>1.6797530505418368</v>
      </c>
      <c r="X10982" s="1">
        <f t="shared" si="687"/>
        <v>243.33333333333334</v>
      </c>
    </row>
    <row r="10983" spans="1:24" hidden="1" x14ac:dyDescent="0.3">
      <c r="A10983" s="18" t="str">
        <f t="shared" si="684"/>
        <v>OFF - Military - Test Stand_2011_100</v>
      </c>
      <c r="B10983" s="1" t="s">
        <v>40</v>
      </c>
      <c r="C10983" s="1">
        <v>2020</v>
      </c>
      <c r="D10983" s="1" t="s">
        <v>196</v>
      </c>
      <c r="E10983" s="1">
        <v>2011</v>
      </c>
      <c r="F10983" s="1">
        <v>100</v>
      </c>
      <c r="G10983" s="1" t="s">
        <v>5</v>
      </c>
      <c r="H10983" s="1">
        <v>5.7749236111111104E-7</v>
      </c>
      <c r="I10983" s="1">
        <v>6.8726363636363599E-7</v>
      </c>
      <c r="J10983" s="1">
        <v>8.3158900000000002E-7</v>
      </c>
      <c r="K10983" s="1">
        <v>1.3009929999999999E-5</v>
      </c>
      <c r="L10983" s="1">
        <v>1.125101E-5</v>
      </c>
      <c r="M10983" s="1">
        <v>2.2452290000000001E-3</v>
      </c>
      <c r="N10983" s="1">
        <v>7.5985579999999999E-7</v>
      </c>
      <c r="O10983" s="1">
        <v>6.99067336E-7</v>
      </c>
      <c r="P10983" s="1">
        <v>2.6337690000000001E-8</v>
      </c>
      <c r="Q10983" s="1">
        <v>1.8364506440000301E-8</v>
      </c>
      <c r="R10983" s="1">
        <v>73</v>
      </c>
      <c r="S10983" s="1">
        <v>21.9</v>
      </c>
      <c r="T10983" s="1">
        <v>0.08</v>
      </c>
      <c r="U10983" s="1">
        <v>2014.8</v>
      </c>
      <c r="V10983" s="1">
        <f t="shared" si="685"/>
        <v>0.11294838464963762</v>
      </c>
      <c r="W10983" s="1">
        <f t="shared" si="686"/>
        <v>1.849047931446993</v>
      </c>
      <c r="X10983" s="1">
        <f t="shared" si="687"/>
        <v>273.75</v>
      </c>
    </row>
    <row r="10984" spans="1:24" hidden="1" x14ac:dyDescent="0.3">
      <c r="A10984" s="18" t="str">
        <f t="shared" si="684"/>
        <v>OFF - Military - Test Stand_2011_175</v>
      </c>
      <c r="B10984" s="1" t="s">
        <v>40</v>
      </c>
      <c r="C10984" s="1">
        <v>2020</v>
      </c>
      <c r="D10984" s="1" t="s">
        <v>196</v>
      </c>
      <c r="E10984" s="1">
        <v>2011</v>
      </c>
      <c r="F10984" s="1">
        <v>175</v>
      </c>
      <c r="G10984" s="1" t="s">
        <v>5</v>
      </c>
      <c r="H10984" s="1">
        <v>5.4021027777777697E-8</v>
      </c>
      <c r="I10984" s="1">
        <v>6.4289487603305696E-8</v>
      </c>
      <c r="J10984" s="1">
        <v>7.7790279999999994E-8</v>
      </c>
      <c r="K10984" s="1">
        <v>1.077008E-6</v>
      </c>
      <c r="L10984" s="1">
        <v>8.9200319999999995E-7</v>
      </c>
      <c r="M10984" s="1">
        <v>2.100281E-4</v>
      </c>
      <c r="N10984" s="1">
        <v>5.3528879999999997E-8</v>
      </c>
      <c r="O10984" s="1">
        <v>4.9246569599999999E-8</v>
      </c>
      <c r="P10984" s="1">
        <v>2.3631760000000001E-9</v>
      </c>
      <c r="Q10984" s="1">
        <v>1.8364506440000299E-9</v>
      </c>
      <c r="R10984" s="1">
        <v>7.3</v>
      </c>
      <c r="S10984" s="1">
        <v>0</v>
      </c>
      <c r="T10984" s="1">
        <v>0</v>
      </c>
      <c r="U10984" s="1">
        <v>0</v>
      </c>
      <c r="V10984" s="1">
        <f t="shared" si="685"/>
        <v>0</v>
      </c>
      <c r="W10984" s="1">
        <f t="shared" si="686"/>
        <v>0</v>
      </c>
      <c r="X10984" s="1" t="e">
        <f t="shared" si="687"/>
        <v>#DIV/0!</v>
      </c>
    </row>
    <row r="10985" spans="1:24" hidden="1" x14ac:dyDescent="0.3">
      <c r="A10985" s="18" t="str">
        <f t="shared" si="684"/>
        <v>OFF - Military - Test Stand_2011_300</v>
      </c>
      <c r="B10985" s="1" t="s">
        <v>40</v>
      </c>
      <c r="C10985" s="1">
        <v>2020</v>
      </c>
      <c r="D10985" s="1" t="s">
        <v>196</v>
      </c>
      <c r="E10985" s="1">
        <v>2011</v>
      </c>
      <c r="F10985" s="1">
        <v>300</v>
      </c>
      <c r="G10985" s="1" t="s">
        <v>5</v>
      </c>
      <c r="H10985" s="1">
        <v>8.2908124999999999E-7</v>
      </c>
      <c r="I10985" s="1">
        <v>9.8667520661156993E-7</v>
      </c>
      <c r="J10985" s="1">
        <v>1.1938769999999999E-6</v>
      </c>
      <c r="K10985" s="1">
        <v>7.8906890000000004E-6</v>
      </c>
      <c r="L10985" s="1">
        <v>1.064158E-5</v>
      </c>
      <c r="M10985" s="1">
        <v>4.5163440000000003E-3</v>
      </c>
      <c r="N10985" s="1">
        <v>7.5326699999999994E-8</v>
      </c>
      <c r="O10985" s="1">
        <v>6.9300564E-8</v>
      </c>
      <c r="P10985" s="1">
        <v>5.0816620000000002E-8</v>
      </c>
      <c r="Q10985" s="1">
        <v>3.7647238202000599E-8</v>
      </c>
      <c r="R10985" s="1">
        <v>149.64999999999901</v>
      </c>
      <c r="S10985" s="1">
        <v>21.9</v>
      </c>
      <c r="T10985" s="1">
        <v>7.0000000000000007E-2</v>
      </c>
      <c r="U10985" s="1">
        <v>4314.3</v>
      </c>
      <c r="V10985" s="1">
        <f t="shared" si="685"/>
        <v>7.5727300403922448E-2</v>
      </c>
      <c r="W10985" s="1">
        <f t="shared" si="686"/>
        <v>0.81674103092125216</v>
      </c>
      <c r="X10985" s="1">
        <f t="shared" si="687"/>
        <v>312.85714285714283</v>
      </c>
    </row>
    <row r="10986" spans="1:24" hidden="1" x14ac:dyDescent="0.3">
      <c r="A10986" s="18" t="str">
        <f t="shared" si="684"/>
        <v>OFF - Military - Test Stand_2011_600</v>
      </c>
      <c r="B10986" s="1" t="s">
        <v>40</v>
      </c>
      <c r="C10986" s="1">
        <v>2020</v>
      </c>
      <c r="D10986" s="1" t="s">
        <v>196</v>
      </c>
      <c r="E10986" s="1">
        <v>2011</v>
      </c>
      <c r="F10986" s="1">
        <v>600</v>
      </c>
      <c r="G10986" s="1" t="s">
        <v>5</v>
      </c>
      <c r="H10986" s="1">
        <v>5.5878437500000002E-7</v>
      </c>
      <c r="I10986" s="1">
        <v>6.6499958677685899E-7</v>
      </c>
      <c r="J10986" s="1">
        <v>8.0464949999999998E-7</v>
      </c>
      <c r="K10986" s="1">
        <v>5.2201509999999997E-6</v>
      </c>
      <c r="L10986" s="1">
        <v>7.1722179999999998E-6</v>
      </c>
      <c r="M10986" s="1">
        <v>3.043928E-3</v>
      </c>
      <c r="N10986" s="1">
        <v>5.0768730000000003E-8</v>
      </c>
      <c r="O10986" s="1">
        <v>4.6707231599999997E-8</v>
      </c>
      <c r="P10986" s="1">
        <v>2.9877140000000002E-8</v>
      </c>
      <c r="Q10986" s="1">
        <v>2.5710309016000399E-8</v>
      </c>
      <c r="R10986" s="1">
        <v>102.2</v>
      </c>
      <c r="S10986" s="1">
        <v>7.3</v>
      </c>
      <c r="T10986" s="1">
        <v>0.03</v>
      </c>
      <c r="U10986" s="1">
        <v>2503.9</v>
      </c>
      <c r="V10986" s="1">
        <f t="shared" si="685"/>
        <v>8.7941323211409947E-2</v>
      </c>
      <c r="W10986" s="1">
        <f t="shared" si="686"/>
        <v>0.94847328302526523</v>
      </c>
      <c r="X10986" s="1">
        <f t="shared" si="687"/>
        <v>243.33333333333334</v>
      </c>
    </row>
    <row r="10987" spans="1:24" hidden="1" x14ac:dyDescent="0.3">
      <c r="A10987" s="18" t="str">
        <f t="shared" si="684"/>
        <v>OFF - Military - Test Stand_2012_100</v>
      </c>
      <c r="B10987" s="1" t="s">
        <v>40</v>
      </c>
      <c r="C10987" s="1">
        <v>2020</v>
      </c>
      <c r="D10987" s="1" t="s">
        <v>196</v>
      </c>
      <c r="E10987" s="1">
        <v>2012</v>
      </c>
      <c r="F10987" s="1">
        <v>100</v>
      </c>
      <c r="G10987" s="1" t="s">
        <v>5</v>
      </c>
      <c r="H10987" s="1">
        <v>5.1213687499999997E-7</v>
      </c>
      <c r="I10987" s="1">
        <v>6.0948520661157003E-7</v>
      </c>
      <c r="J10987" s="1">
        <v>7.3747709999999997E-7</v>
      </c>
      <c r="K10987" s="1">
        <v>1.315335E-5</v>
      </c>
      <c r="L10987" s="1">
        <v>9.9995359999999999E-6</v>
      </c>
      <c r="M10987" s="1">
        <v>2.2868570000000002E-3</v>
      </c>
      <c r="N10987" s="1">
        <v>2.7979790000000001E-7</v>
      </c>
      <c r="O10987" s="1">
        <v>2.5741406800000001E-7</v>
      </c>
      <c r="P10987" s="1">
        <v>2.6826010000000001E-8</v>
      </c>
      <c r="Q10987" s="1">
        <v>1.9282731762000301E-8</v>
      </c>
      <c r="R10987" s="1">
        <v>76.649999999999906</v>
      </c>
      <c r="S10987" s="1">
        <v>25.55</v>
      </c>
      <c r="T10987" s="1">
        <v>0.08</v>
      </c>
      <c r="U10987" s="1">
        <v>2350.6</v>
      </c>
      <c r="V10987" s="1">
        <f t="shared" si="685"/>
        <v>8.5856471846857685E-2</v>
      </c>
      <c r="W10987" s="1">
        <f t="shared" si="686"/>
        <v>1.4086065941429564</v>
      </c>
      <c r="X10987" s="1">
        <f t="shared" si="687"/>
        <v>319.375</v>
      </c>
    </row>
    <row r="10988" spans="1:24" hidden="1" x14ac:dyDescent="0.3">
      <c r="A10988" s="18" t="str">
        <f t="shared" si="684"/>
        <v>OFF - Military - Test Stand_2012_175</v>
      </c>
      <c r="B10988" s="1" t="s">
        <v>40</v>
      </c>
      <c r="C10988" s="1">
        <v>2020</v>
      </c>
      <c r="D10988" s="1" t="s">
        <v>196</v>
      </c>
      <c r="E10988" s="1">
        <v>2012</v>
      </c>
      <c r="F10988" s="1">
        <v>175</v>
      </c>
      <c r="G10988" s="1" t="s">
        <v>5</v>
      </c>
      <c r="H10988" s="1">
        <v>4.6718902777777699E-8</v>
      </c>
      <c r="I10988" s="1">
        <v>5.5599355371900798E-8</v>
      </c>
      <c r="J10988" s="1">
        <v>6.7275220000000003E-8</v>
      </c>
      <c r="K10988" s="1">
        <v>1.088913E-6</v>
      </c>
      <c r="L10988" s="1">
        <v>8.3779920000000001E-7</v>
      </c>
      <c r="M10988" s="1">
        <v>2.139221E-4</v>
      </c>
      <c r="N10988" s="1">
        <v>3.6400999999999999E-9</v>
      </c>
      <c r="O10988" s="1">
        <v>3.3488919999999998E-9</v>
      </c>
      <c r="P10988" s="1">
        <v>2.4069900000000002E-9</v>
      </c>
      <c r="Q10988" s="1">
        <v>1.8364506440000299E-9</v>
      </c>
      <c r="R10988" s="1">
        <v>7.3</v>
      </c>
      <c r="S10988" s="1">
        <v>0</v>
      </c>
      <c r="T10988" s="1">
        <v>0</v>
      </c>
      <c r="U10988" s="1">
        <v>0</v>
      </c>
      <c r="V10988" s="1">
        <f t="shared" si="685"/>
        <v>0</v>
      </c>
      <c r="W10988" s="1">
        <f t="shared" si="686"/>
        <v>0</v>
      </c>
      <c r="X10988" s="1" t="e">
        <f t="shared" si="687"/>
        <v>#DIV/0!</v>
      </c>
    </row>
    <row r="10989" spans="1:24" hidden="1" x14ac:dyDescent="0.3">
      <c r="A10989" s="18" t="str">
        <f t="shared" si="684"/>
        <v>OFF - Military - Test Stand_2012_300</v>
      </c>
      <c r="B10989" s="1" t="s">
        <v>40</v>
      </c>
      <c r="C10989" s="1">
        <v>2020</v>
      </c>
      <c r="D10989" s="1" t="s">
        <v>196</v>
      </c>
      <c r="E10989" s="1">
        <v>2012</v>
      </c>
      <c r="F10989" s="1">
        <v>300</v>
      </c>
      <c r="G10989" s="1" t="s">
        <v>5</v>
      </c>
      <c r="H10989" s="1">
        <v>8.0733402777777695E-7</v>
      </c>
      <c r="I10989" s="1">
        <v>9.6079421487603298E-7</v>
      </c>
      <c r="J10989" s="1">
        <v>1.1625610000000001E-6</v>
      </c>
      <c r="K10989" s="1">
        <v>7.9779750000000005E-6</v>
      </c>
      <c r="L10989" s="1">
        <v>1.079859E-5</v>
      </c>
      <c r="M10989" s="1">
        <v>4.6000779999999996E-3</v>
      </c>
      <c r="N10989" s="1">
        <v>7.5947429999999997E-8</v>
      </c>
      <c r="O10989" s="1">
        <v>6.9871635600000002E-8</v>
      </c>
      <c r="P10989" s="1">
        <v>5.175877E-8</v>
      </c>
      <c r="Q10989" s="1">
        <v>3.8565463524000601E-8</v>
      </c>
      <c r="R10989" s="1">
        <v>153.29999999999899</v>
      </c>
      <c r="S10989" s="1">
        <v>21.9</v>
      </c>
      <c r="T10989" s="1">
        <v>0.08</v>
      </c>
      <c r="U10989" s="1">
        <v>4314.3</v>
      </c>
      <c r="V10989" s="1">
        <f t="shared" si="685"/>
        <v>7.374093485751422E-2</v>
      </c>
      <c r="W10989" s="1">
        <f t="shared" si="686"/>
        <v>0.82879154496756335</v>
      </c>
      <c r="X10989" s="1">
        <f t="shared" si="687"/>
        <v>273.75</v>
      </c>
    </row>
    <row r="10990" spans="1:24" hidden="1" x14ac:dyDescent="0.3">
      <c r="A10990" s="18" t="str">
        <f t="shared" si="684"/>
        <v>OFF - Military - Test Stand_2012_600</v>
      </c>
      <c r="B10990" s="1" t="s">
        <v>40</v>
      </c>
      <c r="C10990" s="1">
        <v>2020</v>
      </c>
      <c r="D10990" s="1" t="s">
        <v>196</v>
      </c>
      <c r="E10990" s="1">
        <v>2012</v>
      </c>
      <c r="F10990" s="1">
        <v>600</v>
      </c>
      <c r="G10990" s="1" t="s">
        <v>5</v>
      </c>
      <c r="H10990" s="1">
        <v>5.4412750000000003E-7</v>
      </c>
      <c r="I10990" s="1">
        <v>6.4755669421487604E-7</v>
      </c>
      <c r="J10990" s="1">
        <v>7.8354359999999997E-7</v>
      </c>
      <c r="K10990" s="1">
        <v>5.2871459999999997E-6</v>
      </c>
      <c r="L10990" s="1">
        <v>7.2780399999999999E-6</v>
      </c>
      <c r="M10990" s="1">
        <v>3.1003620000000002E-3</v>
      </c>
      <c r="N10990" s="1">
        <v>5.1187079999999999E-8</v>
      </c>
      <c r="O10990" s="1">
        <v>4.7092113599999999E-8</v>
      </c>
      <c r="P10990" s="1">
        <v>3.0431069999999999E-8</v>
      </c>
      <c r="Q10990" s="1">
        <v>2.5710309016000399E-8</v>
      </c>
      <c r="R10990" s="1">
        <v>102.2</v>
      </c>
      <c r="S10990" s="1">
        <v>7.3</v>
      </c>
      <c r="T10990" s="1">
        <v>0.03</v>
      </c>
      <c r="U10990" s="1">
        <v>2503.9</v>
      </c>
      <c r="V10990" s="1">
        <f t="shared" si="685"/>
        <v>8.5634628465974014E-2</v>
      </c>
      <c r="W10990" s="1">
        <f t="shared" si="686"/>
        <v>0.9624674672171426</v>
      </c>
      <c r="X10990" s="1">
        <f t="shared" si="687"/>
        <v>243.33333333333334</v>
      </c>
    </row>
    <row r="10991" spans="1:24" hidden="1" x14ac:dyDescent="0.3">
      <c r="A10991" s="18" t="str">
        <f t="shared" si="684"/>
        <v>OFF - Military - Test Stand_2013_100</v>
      </c>
      <c r="B10991" s="1" t="s">
        <v>40</v>
      </c>
      <c r="C10991" s="1">
        <v>2020</v>
      </c>
      <c r="D10991" s="1" t="s">
        <v>196</v>
      </c>
      <c r="E10991" s="1">
        <v>2013</v>
      </c>
      <c r="F10991" s="1">
        <v>100</v>
      </c>
      <c r="G10991" s="1" t="s">
        <v>5</v>
      </c>
      <c r="H10991" s="1">
        <v>4.9887076388888795E-7</v>
      </c>
      <c r="I10991" s="1">
        <v>5.9369743801652895E-7</v>
      </c>
      <c r="J10991" s="1">
        <v>7.1837389999999995E-7</v>
      </c>
      <c r="K10991" s="1">
        <v>1.332335E-5</v>
      </c>
      <c r="L10991" s="1">
        <v>1.0165159999999999E-5</v>
      </c>
      <c r="M10991" s="1">
        <v>2.3337620000000001E-3</v>
      </c>
      <c r="N10991" s="1">
        <v>4.3720950000000002E-8</v>
      </c>
      <c r="O10991" s="1">
        <v>4.0223273999999997E-8</v>
      </c>
      <c r="P10991" s="1">
        <v>2.737623E-8</v>
      </c>
      <c r="Q10991" s="1">
        <v>1.9282731762000301E-8</v>
      </c>
      <c r="R10991" s="1">
        <v>76.649999999999906</v>
      </c>
      <c r="S10991" s="1">
        <v>25.55</v>
      </c>
      <c r="T10991" s="1">
        <v>0.08</v>
      </c>
      <c r="U10991" s="1">
        <v>2350.6</v>
      </c>
      <c r="V10991" s="1">
        <f t="shared" si="685"/>
        <v>8.3632493159268781E-2</v>
      </c>
      <c r="W10991" s="1">
        <f t="shared" si="686"/>
        <v>1.4319375825556522</v>
      </c>
      <c r="X10991" s="1">
        <f t="shared" si="687"/>
        <v>319.375</v>
      </c>
    </row>
    <row r="10992" spans="1:24" hidden="1" x14ac:dyDescent="0.3">
      <c r="A10992" s="18" t="str">
        <f t="shared" si="684"/>
        <v>OFF - Military - Test Stand_2013_175</v>
      </c>
      <c r="B10992" s="1" t="s">
        <v>40</v>
      </c>
      <c r="C10992" s="1">
        <v>2020</v>
      </c>
      <c r="D10992" s="1" t="s">
        <v>196</v>
      </c>
      <c r="E10992" s="1">
        <v>2013</v>
      </c>
      <c r="F10992" s="1">
        <v>175</v>
      </c>
      <c r="G10992" s="1" t="s">
        <v>5</v>
      </c>
      <c r="H10992" s="1">
        <v>4.5588326388888803E-8</v>
      </c>
      <c r="I10992" s="1">
        <v>5.4253876033057801E-8</v>
      </c>
      <c r="J10992" s="1">
        <v>6.5647190000000006E-8</v>
      </c>
      <c r="K10992" s="1">
        <v>1.103019E-6</v>
      </c>
      <c r="L10992" s="1">
        <v>8.5183669999999998E-7</v>
      </c>
      <c r="M10992" s="1">
        <v>2.183098E-4</v>
      </c>
      <c r="N10992" s="1">
        <v>3.665668E-9</v>
      </c>
      <c r="O10992" s="1">
        <v>3.37241456E-9</v>
      </c>
      <c r="P10992" s="1">
        <v>2.4563590000000001E-9</v>
      </c>
      <c r="Q10992" s="1">
        <v>1.8364506440000299E-9</v>
      </c>
      <c r="R10992" s="1">
        <v>7.3</v>
      </c>
      <c r="S10992" s="1">
        <v>0</v>
      </c>
      <c r="T10992" s="1">
        <v>0</v>
      </c>
      <c r="U10992" s="1">
        <v>0</v>
      </c>
      <c r="V10992" s="1">
        <f t="shared" si="685"/>
        <v>0</v>
      </c>
      <c r="W10992" s="1">
        <f t="shared" si="686"/>
        <v>0</v>
      </c>
      <c r="X10992" s="1" t="e">
        <f t="shared" si="687"/>
        <v>#DIV/0!</v>
      </c>
    </row>
    <row r="10993" spans="1:24" hidden="1" x14ac:dyDescent="0.3">
      <c r="A10993" s="18" t="str">
        <f t="shared" si="684"/>
        <v>OFF - Military - Test Stand_2013_300</v>
      </c>
      <c r="B10993" s="1" t="s">
        <v>40</v>
      </c>
      <c r="C10993" s="1">
        <v>2020</v>
      </c>
      <c r="D10993" s="1" t="s">
        <v>196</v>
      </c>
      <c r="E10993" s="1">
        <v>2013</v>
      </c>
      <c r="F10993" s="1">
        <v>300</v>
      </c>
      <c r="G10993" s="1" t="s">
        <v>5</v>
      </c>
      <c r="H10993" s="1">
        <v>7.8601388888888797E-7</v>
      </c>
      <c r="I10993" s="1">
        <v>9.3542148760330503E-7</v>
      </c>
      <c r="J10993" s="1">
        <v>1.1318600000000001E-6</v>
      </c>
      <c r="K10993" s="1">
        <v>8.0813899999999995E-6</v>
      </c>
      <c r="L10993" s="1">
        <v>1.0978970000000001E-5</v>
      </c>
      <c r="M10993" s="1">
        <v>4.694429E-3</v>
      </c>
      <c r="N10993" s="1">
        <v>7.6713400000000002E-8</v>
      </c>
      <c r="O10993" s="1">
        <v>7.0576327999999995E-8</v>
      </c>
      <c r="P10993" s="1">
        <v>5.2820380000000001E-8</v>
      </c>
      <c r="Q10993" s="1">
        <v>3.8565463524000601E-8</v>
      </c>
      <c r="R10993" s="1">
        <v>153.29999999999899</v>
      </c>
      <c r="S10993" s="1">
        <v>21.9</v>
      </c>
      <c r="T10993" s="1">
        <v>0.08</v>
      </c>
      <c r="U10993" s="1">
        <v>4314.3</v>
      </c>
      <c r="V10993" s="1">
        <f t="shared" si="685"/>
        <v>7.1793578597446478E-2</v>
      </c>
      <c r="W10993" s="1">
        <f t="shared" si="686"/>
        <v>0.84263570599981386</v>
      </c>
      <c r="X10993" s="1">
        <f t="shared" si="687"/>
        <v>273.75</v>
      </c>
    </row>
    <row r="10994" spans="1:24" hidden="1" x14ac:dyDescent="0.3">
      <c r="A10994" s="18" t="str">
        <f t="shared" si="684"/>
        <v>OFF - Military - Test Stand_2013_600</v>
      </c>
      <c r="B10994" s="1" t="s">
        <v>40</v>
      </c>
      <c r="C10994" s="1">
        <v>2020</v>
      </c>
      <c r="D10994" s="1" t="s">
        <v>196</v>
      </c>
      <c r="E10994" s="1">
        <v>2013</v>
      </c>
      <c r="F10994" s="1">
        <v>600</v>
      </c>
      <c r="G10994" s="1" t="s">
        <v>5</v>
      </c>
      <c r="H10994" s="1">
        <v>5.2975819444444397E-7</v>
      </c>
      <c r="I10994" s="1">
        <v>6.3045603305785098E-7</v>
      </c>
      <c r="J10994" s="1">
        <v>7.628518E-7</v>
      </c>
      <c r="K10994" s="1">
        <v>5.3651940000000002E-6</v>
      </c>
      <c r="L10994" s="1">
        <v>7.3996119999999998E-6</v>
      </c>
      <c r="M10994" s="1">
        <v>3.1639540000000001E-3</v>
      </c>
      <c r="N10994" s="1">
        <v>5.1703350000000002E-8</v>
      </c>
      <c r="O10994" s="1">
        <v>4.7567081999999998E-8</v>
      </c>
      <c r="P10994" s="1">
        <v>3.1055250000000003E-8</v>
      </c>
      <c r="Q10994" s="1">
        <v>2.6628534338000401E-8</v>
      </c>
      <c r="R10994" s="1">
        <v>105.85</v>
      </c>
      <c r="S10994" s="1">
        <v>7.3</v>
      </c>
      <c r="T10994" s="1">
        <v>0.03</v>
      </c>
      <c r="U10994" s="1">
        <v>2503.9</v>
      </c>
      <c r="V10994" s="1">
        <f t="shared" si="685"/>
        <v>8.3373191316474915E-2</v>
      </c>
      <c r="W10994" s="1">
        <f t="shared" si="686"/>
        <v>0.97854447351616314</v>
      </c>
      <c r="X10994" s="1">
        <f t="shared" si="687"/>
        <v>243.33333333333334</v>
      </c>
    </row>
    <row r="10995" spans="1:24" hidden="1" x14ac:dyDescent="0.3">
      <c r="A10995" s="18" t="str">
        <f t="shared" si="684"/>
        <v>OFF - Military - Test Stand_2014_100</v>
      </c>
      <c r="B10995" s="1" t="s">
        <v>40</v>
      </c>
      <c r="C10995" s="1">
        <v>2020</v>
      </c>
      <c r="D10995" s="1" t="s">
        <v>196</v>
      </c>
      <c r="E10995" s="1">
        <v>2014</v>
      </c>
      <c r="F10995" s="1">
        <v>100</v>
      </c>
      <c r="G10995" s="1" t="s">
        <v>5</v>
      </c>
      <c r="H10995" s="1">
        <v>4.8570611111111103E-7</v>
      </c>
      <c r="I10995" s="1">
        <v>5.7803041322314004E-7</v>
      </c>
      <c r="J10995" s="1">
        <v>6.9941679999999998E-7</v>
      </c>
      <c r="K10995" s="1">
        <v>1.351875E-5</v>
      </c>
      <c r="L10995" s="1">
        <v>1.0351719999999999E-5</v>
      </c>
      <c r="M10995" s="1">
        <v>2.3858600000000001E-3</v>
      </c>
      <c r="N10995" s="1">
        <v>4.3580959999999999E-8</v>
      </c>
      <c r="O10995" s="1">
        <v>4.0094483199999997E-8</v>
      </c>
      <c r="P10995" s="1">
        <v>2.798736E-8</v>
      </c>
      <c r="Q10995" s="1">
        <v>2.02009570840003E-8</v>
      </c>
      <c r="R10995" s="1">
        <v>80.3</v>
      </c>
      <c r="S10995" s="1">
        <v>25.55</v>
      </c>
      <c r="T10995" s="1">
        <v>0.08</v>
      </c>
      <c r="U10995" s="1">
        <v>2350.6</v>
      </c>
      <c r="V10995" s="1">
        <f t="shared" si="685"/>
        <v>8.1425523312410999E-2</v>
      </c>
      <c r="W10995" s="1">
        <f t="shared" si="686"/>
        <v>1.4582177665765217</v>
      </c>
      <c r="X10995" s="1">
        <f t="shared" si="687"/>
        <v>319.375</v>
      </c>
    </row>
    <row r="10996" spans="1:24" hidden="1" x14ac:dyDescent="0.3">
      <c r="A10996" s="18" t="str">
        <f t="shared" si="684"/>
        <v>OFF - Military - Test Stand_2014_175</v>
      </c>
      <c r="B10996" s="1" t="s">
        <v>40</v>
      </c>
      <c r="C10996" s="1">
        <v>2020</v>
      </c>
      <c r="D10996" s="1" t="s">
        <v>196</v>
      </c>
      <c r="E10996" s="1">
        <v>2014</v>
      </c>
      <c r="F10996" s="1">
        <v>175</v>
      </c>
      <c r="G10996" s="1" t="s">
        <v>5</v>
      </c>
      <c r="H10996" s="1">
        <v>4.4470555555555499E-8</v>
      </c>
      <c r="I10996" s="1">
        <v>5.2923636363636301E-8</v>
      </c>
      <c r="J10996" s="1">
        <v>6.4037599999999999E-8</v>
      </c>
      <c r="K10996" s="1">
        <v>1.11923E-6</v>
      </c>
      <c r="L10996" s="1">
        <v>8.6763589999999996E-7</v>
      </c>
      <c r="M10996" s="1">
        <v>2.2318319999999999E-4</v>
      </c>
      <c r="N10996" s="1">
        <v>3.6973080000000001E-9</v>
      </c>
      <c r="O10996" s="1">
        <v>3.4015233600000001E-9</v>
      </c>
      <c r="P10996" s="1">
        <v>2.511193E-9</v>
      </c>
      <c r="Q10996" s="1">
        <v>1.8364506440000299E-9</v>
      </c>
      <c r="R10996" s="1">
        <v>7.3</v>
      </c>
      <c r="S10996" s="1">
        <v>0</v>
      </c>
      <c r="T10996" s="1">
        <v>0.01</v>
      </c>
      <c r="U10996" s="1">
        <v>0</v>
      </c>
      <c r="V10996" s="1">
        <f t="shared" si="685"/>
        <v>0</v>
      </c>
      <c r="W10996" s="1">
        <f t="shared" si="686"/>
        <v>0</v>
      </c>
      <c r="X10996" s="1">
        <f t="shared" si="687"/>
        <v>0</v>
      </c>
    </row>
    <row r="10997" spans="1:24" hidden="1" x14ac:dyDescent="0.3">
      <c r="A10997" s="18" t="str">
        <f t="shared" si="684"/>
        <v>OFF - Military - Test Stand_2014_300</v>
      </c>
      <c r="B10997" s="1" t="s">
        <v>40</v>
      </c>
      <c r="C10997" s="1">
        <v>2020</v>
      </c>
      <c r="D10997" s="1" t="s">
        <v>196</v>
      </c>
      <c r="E10997" s="1">
        <v>2014</v>
      </c>
      <c r="F10997" s="1">
        <v>300</v>
      </c>
      <c r="G10997" s="1" t="s">
        <v>5</v>
      </c>
      <c r="H10997" s="1">
        <v>5.2599631944444402E-7</v>
      </c>
      <c r="I10997" s="1">
        <v>6.2597909090908995E-7</v>
      </c>
      <c r="J10997" s="1">
        <v>7.5743470000000003E-7</v>
      </c>
      <c r="K10997" s="1">
        <v>8.2002309999999997E-6</v>
      </c>
      <c r="L10997" s="1">
        <v>2.224597E-6</v>
      </c>
      <c r="M10997" s="1">
        <v>4.7992240000000004E-3</v>
      </c>
      <c r="N10997" s="1">
        <v>7.7616450000000003E-8</v>
      </c>
      <c r="O10997" s="1">
        <v>7.1407133999999995E-8</v>
      </c>
      <c r="P10997" s="1">
        <v>5.39995E-8</v>
      </c>
      <c r="Q10997" s="1">
        <v>3.9483688846000597E-8</v>
      </c>
      <c r="R10997" s="1">
        <v>156.94999999999999</v>
      </c>
      <c r="S10997" s="1">
        <v>21.9</v>
      </c>
      <c r="T10997" s="1">
        <v>0.08</v>
      </c>
      <c r="U10997" s="1">
        <v>4314.3</v>
      </c>
      <c r="V10997" s="1">
        <f t="shared" si="685"/>
        <v>4.8043881457851018E-2</v>
      </c>
      <c r="W10997" s="1">
        <f t="shared" si="686"/>
        <v>0.17073777081639421</v>
      </c>
      <c r="X10997" s="1">
        <f t="shared" si="687"/>
        <v>273.75</v>
      </c>
    </row>
    <row r="10998" spans="1:24" hidden="1" x14ac:dyDescent="0.3">
      <c r="A10998" s="18" t="str">
        <f t="shared" si="684"/>
        <v>OFF - Military - Test Stand_2014_600</v>
      </c>
      <c r="B10998" s="1" t="s">
        <v>40</v>
      </c>
      <c r="C10998" s="1">
        <v>2020</v>
      </c>
      <c r="D10998" s="1" t="s">
        <v>196</v>
      </c>
      <c r="E10998" s="1">
        <v>2014</v>
      </c>
      <c r="F10998" s="1">
        <v>600</v>
      </c>
      <c r="G10998" s="1" t="s">
        <v>5</v>
      </c>
      <c r="H10998" s="1">
        <v>3.5451145833333299E-7</v>
      </c>
      <c r="I10998" s="1">
        <v>4.21897933884297E-7</v>
      </c>
      <c r="J10998" s="1">
        <v>5.1049650000000003E-7</v>
      </c>
      <c r="K10998" s="1">
        <v>5.4538880000000001E-6</v>
      </c>
      <c r="L10998" s="1">
        <v>1.4993350000000001E-6</v>
      </c>
      <c r="M10998" s="1">
        <v>3.2345849999999999E-3</v>
      </c>
      <c r="N10998" s="1">
        <v>5.2311999999999999E-8</v>
      </c>
      <c r="O10998" s="1">
        <v>4.8127039999999998E-8</v>
      </c>
      <c r="P10998" s="1">
        <v>3.1748509999999998E-8</v>
      </c>
      <c r="Q10998" s="1">
        <v>2.6628534338000401E-8</v>
      </c>
      <c r="R10998" s="1">
        <v>105.85</v>
      </c>
      <c r="S10998" s="1">
        <v>10.95</v>
      </c>
      <c r="T10998" s="1">
        <v>0.03</v>
      </c>
      <c r="U10998" s="1">
        <v>3755.85</v>
      </c>
      <c r="V10998" s="1">
        <f t="shared" si="685"/>
        <v>3.7195273805380291E-2</v>
      </c>
      <c r="W10998" s="1">
        <f t="shared" si="686"/>
        <v>0.13218404588414967</v>
      </c>
      <c r="X10998" s="1">
        <f t="shared" si="687"/>
        <v>365</v>
      </c>
    </row>
    <row r="10999" spans="1:24" hidden="1" x14ac:dyDescent="0.3">
      <c r="A10999" s="18" t="str">
        <f t="shared" si="684"/>
        <v>OFF - Military - Test Stand_2015_100</v>
      </c>
      <c r="B10999" s="1" t="s">
        <v>40</v>
      </c>
      <c r="C10999" s="1">
        <v>2020</v>
      </c>
      <c r="D10999" s="1" t="s">
        <v>196</v>
      </c>
      <c r="E10999" s="1">
        <v>2015</v>
      </c>
      <c r="F10999" s="1">
        <v>100</v>
      </c>
      <c r="G10999" s="1" t="s">
        <v>5</v>
      </c>
      <c r="H10999" s="1">
        <v>3.61499652777777E-7</v>
      </c>
      <c r="I10999" s="1">
        <v>4.3021446280991699E-7</v>
      </c>
      <c r="J10999" s="1">
        <v>5.2055949999999998E-7</v>
      </c>
      <c r="K10999" s="1">
        <v>1.365109E-5</v>
      </c>
      <c r="L10999" s="1">
        <v>5.8062630000000002E-6</v>
      </c>
      <c r="M10999" s="1">
        <v>2.4275339999999999E-3</v>
      </c>
      <c r="N10999" s="1">
        <v>4.3206700000000001E-8</v>
      </c>
      <c r="O10999" s="1">
        <v>3.9750164000000001E-8</v>
      </c>
      <c r="P10999" s="1">
        <v>2.847622E-8</v>
      </c>
      <c r="Q10999" s="1">
        <v>2.02009570840003E-8</v>
      </c>
      <c r="R10999" s="1">
        <v>80.3</v>
      </c>
      <c r="S10999" s="1">
        <v>25.55</v>
      </c>
      <c r="T10999" s="1">
        <v>0.09</v>
      </c>
      <c r="U10999" s="1">
        <v>2350.6</v>
      </c>
      <c r="V10999" s="1">
        <f t="shared" si="685"/>
        <v>6.0603104905039479E-2</v>
      </c>
      <c r="W10999" s="1">
        <f t="shared" si="686"/>
        <v>0.8179119860289783</v>
      </c>
      <c r="X10999" s="1">
        <f t="shared" si="687"/>
        <v>283.88888888888891</v>
      </c>
    </row>
    <row r="11000" spans="1:24" hidden="1" x14ac:dyDescent="0.3">
      <c r="A11000" s="18" t="str">
        <f t="shared" si="684"/>
        <v>OFF - Military - Test Stand_2015_175</v>
      </c>
      <c r="B11000" s="1" t="s">
        <v>40</v>
      </c>
      <c r="C11000" s="1">
        <v>2020</v>
      </c>
      <c r="D11000" s="1" t="s">
        <v>196</v>
      </c>
      <c r="E11000" s="1">
        <v>2015</v>
      </c>
      <c r="F11000" s="1">
        <v>175</v>
      </c>
      <c r="G11000" s="1" t="s">
        <v>5</v>
      </c>
      <c r="H11000" s="1">
        <v>2.37167152777777E-8</v>
      </c>
      <c r="I11000" s="1">
        <v>2.82248512396694E-8</v>
      </c>
      <c r="J11000" s="1">
        <v>3.4152070000000003E-8</v>
      </c>
      <c r="K11000" s="1">
        <v>1.1302209999999999E-6</v>
      </c>
      <c r="L11000" s="1">
        <v>1.048335E-7</v>
      </c>
      <c r="M11000" s="1">
        <v>2.270815E-4</v>
      </c>
      <c r="N11000" s="1">
        <v>3.7108229999999999E-9</v>
      </c>
      <c r="O11000" s="1">
        <v>3.4139571599999998E-9</v>
      </c>
      <c r="P11000" s="1">
        <v>2.555056E-9</v>
      </c>
      <c r="Q11000" s="1">
        <v>1.8364506440000299E-9</v>
      </c>
      <c r="R11000" s="1">
        <v>7.3</v>
      </c>
      <c r="S11000" s="1">
        <v>0</v>
      </c>
      <c r="T11000" s="1">
        <v>0.01</v>
      </c>
      <c r="U11000" s="1">
        <v>0</v>
      </c>
      <c r="V11000" s="1">
        <f t="shared" si="685"/>
        <v>0</v>
      </c>
      <c r="W11000" s="1">
        <f t="shared" si="686"/>
        <v>0</v>
      </c>
      <c r="X11000" s="1">
        <f t="shared" si="687"/>
        <v>0</v>
      </c>
    </row>
    <row r="11001" spans="1:24" hidden="1" x14ac:dyDescent="0.3">
      <c r="A11001" s="18" t="str">
        <f t="shared" si="684"/>
        <v>OFF - Military - Test Stand_2015_300</v>
      </c>
      <c r="B11001" s="1" t="s">
        <v>40</v>
      </c>
      <c r="C11001" s="1">
        <v>2020</v>
      </c>
      <c r="D11001" s="1" t="s">
        <v>196</v>
      </c>
      <c r="E11001" s="1">
        <v>2015</v>
      </c>
      <c r="F11001" s="1">
        <v>300</v>
      </c>
      <c r="G11001" s="1" t="s">
        <v>5</v>
      </c>
      <c r="H11001" s="1">
        <v>5.0999291666666598E-7</v>
      </c>
      <c r="I11001" s="1">
        <v>6.0693371900826396E-7</v>
      </c>
      <c r="J11001" s="1">
        <v>7.3438979999999996E-7</v>
      </c>
      <c r="K11001" s="1">
        <v>8.2808259999999999E-6</v>
      </c>
      <c r="L11001" s="1">
        <v>2.2542899999999999E-6</v>
      </c>
      <c r="M11001" s="1">
        <v>4.883053E-3</v>
      </c>
      <c r="N11001" s="1">
        <v>7.8148609999999995E-8</v>
      </c>
      <c r="O11001" s="1">
        <v>7.1896721199999996E-8</v>
      </c>
      <c r="P11001" s="1">
        <v>5.4942720000000001E-8</v>
      </c>
      <c r="Q11001" s="1">
        <v>4.04019141680006E-8</v>
      </c>
      <c r="R11001" s="1">
        <v>160.6</v>
      </c>
      <c r="S11001" s="1">
        <v>25.55</v>
      </c>
      <c r="T11001" s="1">
        <v>0.08</v>
      </c>
      <c r="U11001" s="1">
        <v>5033.3500000000004</v>
      </c>
      <c r="V11001" s="1">
        <f t="shared" si="685"/>
        <v>3.9927556785768301E-2</v>
      </c>
      <c r="W11001" s="1">
        <f t="shared" si="686"/>
        <v>0.14830003535421316</v>
      </c>
      <c r="X11001" s="1">
        <f t="shared" si="687"/>
        <v>319.375</v>
      </c>
    </row>
    <row r="11002" spans="1:24" hidden="1" x14ac:dyDescent="0.3">
      <c r="A11002" s="18" t="str">
        <f t="shared" si="684"/>
        <v>OFF - Military - Test Stand_2015_600</v>
      </c>
      <c r="B11002" s="1" t="s">
        <v>40</v>
      </c>
      <c r="C11002" s="1">
        <v>2020</v>
      </c>
      <c r="D11002" s="1" t="s">
        <v>196</v>
      </c>
      <c r="E11002" s="1">
        <v>2015</v>
      </c>
      <c r="F11002" s="1">
        <v>600</v>
      </c>
      <c r="G11002" s="1" t="s">
        <v>5</v>
      </c>
      <c r="H11002" s="1">
        <v>3.4372534722222198E-7</v>
      </c>
      <c r="I11002" s="1">
        <v>4.0906157024793302E-7</v>
      </c>
      <c r="J11002" s="1">
        <v>4.949645E-7</v>
      </c>
      <c r="K11002" s="1">
        <v>5.5175299999999997E-6</v>
      </c>
      <c r="L11002" s="1">
        <v>1.5193480000000001E-6</v>
      </c>
      <c r="M11002" s="1">
        <v>3.2910830000000002E-3</v>
      </c>
      <c r="N11002" s="1">
        <v>5.2670650000000003E-8</v>
      </c>
      <c r="O11002" s="1">
        <v>4.8456998000000001E-8</v>
      </c>
      <c r="P11002" s="1">
        <v>3.2303049999999998E-8</v>
      </c>
      <c r="Q11002" s="1">
        <v>2.7546759660000401E-8</v>
      </c>
      <c r="R11002" s="1">
        <v>109.5</v>
      </c>
      <c r="S11002" s="1">
        <v>10.95</v>
      </c>
      <c r="T11002" s="1">
        <v>0.03</v>
      </c>
      <c r="U11002" s="1">
        <v>3755.85</v>
      </c>
      <c r="V11002" s="1">
        <f t="shared" si="685"/>
        <v>3.6063597108781618E-2</v>
      </c>
      <c r="W11002" s="1">
        <f t="shared" si="686"/>
        <v>0.13394842763357823</v>
      </c>
      <c r="X11002" s="1">
        <f t="shared" si="687"/>
        <v>365</v>
      </c>
    </row>
    <row r="11003" spans="1:24" hidden="1" x14ac:dyDescent="0.3">
      <c r="A11003" s="18" t="str">
        <f t="shared" si="684"/>
        <v>OFF - Military - Test Stand_2016_100</v>
      </c>
      <c r="B11003" s="1" t="s">
        <v>40</v>
      </c>
      <c r="C11003" s="1">
        <v>2020</v>
      </c>
      <c r="D11003" s="1" t="s">
        <v>196</v>
      </c>
      <c r="E11003" s="1">
        <v>2016</v>
      </c>
      <c r="F11003" s="1">
        <v>100</v>
      </c>
      <c r="G11003" s="1" t="s">
        <v>5</v>
      </c>
      <c r="H11003" s="1">
        <v>3.4765611111111098E-7</v>
      </c>
      <c r="I11003" s="1">
        <v>4.13739504132231E-7</v>
      </c>
      <c r="J11003" s="1">
        <v>5.0062479999999999E-7</v>
      </c>
      <c r="K11003" s="1">
        <v>1.3736179999999999E-5</v>
      </c>
      <c r="L11003" s="1">
        <v>5.8640640000000002E-6</v>
      </c>
      <c r="M11003" s="1">
        <v>2.4613819999999998E-3</v>
      </c>
      <c r="N11003" s="1">
        <v>4.2657830000000003E-8</v>
      </c>
      <c r="O11003" s="1">
        <v>3.9245203599999997E-8</v>
      </c>
      <c r="P11003" s="1">
        <v>2.887327E-8</v>
      </c>
      <c r="Q11003" s="1">
        <v>2.02009570840003E-8</v>
      </c>
      <c r="R11003" s="1">
        <v>80.3</v>
      </c>
      <c r="S11003" s="1">
        <v>25.55</v>
      </c>
      <c r="T11003" s="1">
        <v>0.09</v>
      </c>
      <c r="U11003" s="1">
        <v>2350.6</v>
      </c>
      <c r="V11003" s="1">
        <f t="shared" si="685"/>
        <v>5.8282323677628402E-2</v>
      </c>
      <c r="W11003" s="1">
        <f t="shared" si="686"/>
        <v>0.82605425080486961</v>
      </c>
      <c r="X11003" s="1">
        <f t="shared" si="687"/>
        <v>283.88888888888891</v>
      </c>
    </row>
    <row r="11004" spans="1:24" hidden="1" x14ac:dyDescent="0.3">
      <c r="A11004" s="18" t="str">
        <f t="shared" si="684"/>
        <v>OFF - Military - Test Stand_2016_175</v>
      </c>
      <c r="B11004" s="1" t="s">
        <v>40</v>
      </c>
      <c r="C11004" s="1">
        <v>2020</v>
      </c>
      <c r="D11004" s="1" t="s">
        <v>196</v>
      </c>
      <c r="E11004" s="1">
        <v>2016</v>
      </c>
      <c r="F11004" s="1">
        <v>175</v>
      </c>
      <c r="G11004" s="1" t="s">
        <v>5</v>
      </c>
      <c r="H11004" s="1">
        <v>2.28595833333333E-8</v>
      </c>
      <c r="I11004" s="1">
        <v>2.72047933884297E-8</v>
      </c>
      <c r="J11004" s="1">
        <v>3.29178E-8</v>
      </c>
      <c r="K11004" s="1">
        <v>1.1373019999999999E-6</v>
      </c>
      <c r="L11004" s="1">
        <v>1.058632E-7</v>
      </c>
      <c r="M11004" s="1">
        <v>2.3024779999999999E-4</v>
      </c>
      <c r="N11004" s="1">
        <v>3.7107860000000001E-9</v>
      </c>
      <c r="O11004" s="1">
        <v>3.41392312E-9</v>
      </c>
      <c r="P11004" s="1">
        <v>2.5906830000000001E-9</v>
      </c>
      <c r="Q11004" s="1">
        <v>1.8364506440000299E-9</v>
      </c>
      <c r="R11004" s="1">
        <v>7.3</v>
      </c>
      <c r="S11004" s="1">
        <v>0</v>
      </c>
      <c r="T11004" s="1">
        <v>0.01</v>
      </c>
      <c r="U11004" s="1">
        <v>0</v>
      </c>
      <c r="V11004" s="1">
        <f t="shared" si="685"/>
        <v>0</v>
      </c>
      <c r="W11004" s="1">
        <f t="shared" si="686"/>
        <v>0</v>
      </c>
      <c r="X11004" s="1">
        <f t="shared" si="687"/>
        <v>0</v>
      </c>
    </row>
    <row r="11005" spans="1:24" hidden="1" x14ac:dyDescent="0.3">
      <c r="A11005" s="18" t="str">
        <f t="shared" si="684"/>
        <v>OFF - Military - Test Stand_2016_300</v>
      </c>
      <c r="B11005" s="1" t="s">
        <v>40</v>
      </c>
      <c r="C11005" s="1">
        <v>2020</v>
      </c>
      <c r="D11005" s="1" t="s">
        <v>196</v>
      </c>
      <c r="E11005" s="1">
        <v>2016</v>
      </c>
      <c r="F11005" s="1">
        <v>300</v>
      </c>
      <c r="G11005" s="1" t="s">
        <v>5</v>
      </c>
      <c r="H11005" s="1">
        <v>4.9156152777777696E-7</v>
      </c>
      <c r="I11005" s="1">
        <v>5.8499884297520602E-7</v>
      </c>
      <c r="J11005" s="1">
        <v>7.0784860000000003E-7</v>
      </c>
      <c r="K11005" s="1">
        <v>8.3327760000000003E-6</v>
      </c>
      <c r="L11005" s="1">
        <v>2.2764299999999999E-6</v>
      </c>
      <c r="M11005" s="1">
        <v>4.9511390000000002E-3</v>
      </c>
      <c r="N11005" s="1">
        <v>7.8403179999999995E-8</v>
      </c>
      <c r="O11005" s="1">
        <v>7.2130925600000002E-8</v>
      </c>
      <c r="P11005" s="1">
        <v>5.5708800000000002E-8</v>
      </c>
      <c r="Q11005" s="1">
        <v>4.1320139490000603E-8</v>
      </c>
      <c r="R11005" s="1">
        <v>164.25</v>
      </c>
      <c r="S11005" s="1">
        <v>25.55</v>
      </c>
      <c r="T11005" s="1">
        <v>0.08</v>
      </c>
      <c r="U11005" s="1">
        <v>5033.3500000000004</v>
      </c>
      <c r="V11005" s="1">
        <f t="shared" si="685"/>
        <v>3.8484555711730463E-2</v>
      </c>
      <c r="W11005" s="1">
        <f t="shared" si="686"/>
        <v>0.14975653065106598</v>
      </c>
      <c r="X11005" s="1">
        <f t="shared" si="687"/>
        <v>319.375</v>
      </c>
    </row>
    <row r="11006" spans="1:24" hidden="1" x14ac:dyDescent="0.3">
      <c r="A11006" s="18" t="str">
        <f t="shared" si="684"/>
        <v>OFF - Military - Test Stand_2016_600</v>
      </c>
      <c r="B11006" s="1" t="s">
        <v>40</v>
      </c>
      <c r="C11006" s="1">
        <v>2020</v>
      </c>
      <c r="D11006" s="1" t="s">
        <v>196</v>
      </c>
      <c r="E11006" s="1">
        <v>2016</v>
      </c>
      <c r="F11006" s="1">
        <v>600</v>
      </c>
      <c r="G11006" s="1" t="s">
        <v>5</v>
      </c>
      <c r="H11006" s="1">
        <v>3.3130305555555501E-7</v>
      </c>
      <c r="I11006" s="1">
        <v>3.9427801652892502E-7</v>
      </c>
      <c r="J11006" s="1">
        <v>4.770764E-7</v>
      </c>
      <c r="K11006" s="1">
        <v>5.5624030000000002E-6</v>
      </c>
      <c r="L11006" s="1">
        <v>1.5342700000000001E-6</v>
      </c>
      <c r="M11006" s="1">
        <v>3.3369720000000001E-3</v>
      </c>
      <c r="N11006" s="1">
        <v>5.2842240000000001E-8</v>
      </c>
      <c r="O11006" s="1">
        <v>4.8614860799999998E-8</v>
      </c>
      <c r="P11006" s="1">
        <v>3.275347E-8</v>
      </c>
      <c r="Q11006" s="1">
        <v>2.7546759660000401E-8</v>
      </c>
      <c r="R11006" s="1">
        <v>109.5</v>
      </c>
      <c r="S11006" s="1">
        <v>10.95</v>
      </c>
      <c r="T11006" s="1">
        <v>0.03</v>
      </c>
      <c r="U11006" s="1">
        <v>3755.85</v>
      </c>
      <c r="V11006" s="1">
        <f t="shared" si="685"/>
        <v>3.4760252663995003E-2</v>
      </c>
      <c r="W11006" s="1">
        <f t="shared" si="686"/>
        <v>0.13526397774925172</v>
      </c>
      <c r="X11006" s="1">
        <f t="shared" si="687"/>
        <v>365</v>
      </c>
    </row>
    <row r="11007" spans="1:24" hidden="1" x14ac:dyDescent="0.3">
      <c r="A11007" s="18" t="str">
        <f t="shared" si="684"/>
        <v>OFF - Military - Test Stand_2017_100</v>
      </c>
      <c r="B11007" s="1" t="s">
        <v>40</v>
      </c>
      <c r="C11007" s="1">
        <v>2020</v>
      </c>
      <c r="D11007" s="1" t="s">
        <v>196</v>
      </c>
      <c r="E11007" s="1">
        <v>2017</v>
      </c>
      <c r="F11007" s="1">
        <v>100</v>
      </c>
      <c r="G11007" s="1" t="s">
        <v>5</v>
      </c>
      <c r="H11007" s="1">
        <v>3.3399409722222198E-7</v>
      </c>
      <c r="I11007" s="1">
        <v>3.9748057851239597E-7</v>
      </c>
      <c r="J11007" s="1">
        <v>4.8095149999999996E-7</v>
      </c>
      <c r="K11007" s="1">
        <v>1.3847450000000001E-5</v>
      </c>
      <c r="L11007" s="1">
        <v>5.9336829999999998E-6</v>
      </c>
      <c r="M11007" s="1">
        <v>2.500478E-3</v>
      </c>
      <c r="N11007" s="1">
        <v>4.2165790000000001E-8</v>
      </c>
      <c r="O11007" s="1">
        <v>3.8792526799999997E-8</v>
      </c>
      <c r="P11007" s="1">
        <v>2.9331889999999999E-8</v>
      </c>
      <c r="Q11007" s="1">
        <v>2.1119182406000299E-8</v>
      </c>
      <c r="R11007" s="1">
        <v>83.95</v>
      </c>
      <c r="S11007" s="1">
        <v>25.55</v>
      </c>
      <c r="T11007" s="1">
        <v>0.09</v>
      </c>
      <c r="U11007" s="1">
        <v>2350.6</v>
      </c>
      <c r="V11007" s="1">
        <f t="shared" si="685"/>
        <v>5.5991974421244955E-2</v>
      </c>
      <c r="W11007" s="1">
        <f t="shared" si="686"/>
        <v>0.8358612840989782</v>
      </c>
      <c r="X11007" s="1">
        <f t="shared" si="687"/>
        <v>283.88888888888891</v>
      </c>
    </row>
    <row r="11008" spans="1:24" hidden="1" x14ac:dyDescent="0.3">
      <c r="A11008" s="18" t="str">
        <f t="shared" si="684"/>
        <v>OFF - Military - Test Stand_2017_175</v>
      </c>
      <c r="B11008" s="1" t="s">
        <v>40</v>
      </c>
      <c r="C11008" s="1">
        <v>2020</v>
      </c>
      <c r="D11008" s="1" t="s">
        <v>196</v>
      </c>
      <c r="E11008" s="1">
        <v>2017</v>
      </c>
      <c r="F11008" s="1">
        <v>175</v>
      </c>
      <c r="G11008" s="1" t="s">
        <v>5</v>
      </c>
      <c r="H11008" s="1">
        <v>2.2016006944444398E-8</v>
      </c>
      <c r="I11008" s="1">
        <v>2.6200867768595001E-8</v>
      </c>
      <c r="J11008" s="1">
        <v>3.1703049999999999E-8</v>
      </c>
      <c r="K11008" s="1">
        <v>1.1465510000000001E-6</v>
      </c>
      <c r="L11008" s="1">
        <v>1.071057E-7</v>
      </c>
      <c r="M11008" s="1">
        <v>2.339051E-4</v>
      </c>
      <c r="N11008" s="1">
        <v>3.7171280000000002E-9</v>
      </c>
      <c r="O11008" s="1">
        <v>3.4197577600000001E-9</v>
      </c>
      <c r="P11008" s="1">
        <v>2.631834E-9</v>
      </c>
      <c r="Q11008" s="1">
        <v>1.8364506440000299E-9</v>
      </c>
      <c r="R11008" s="1">
        <v>7.3</v>
      </c>
      <c r="S11008" s="1">
        <v>0</v>
      </c>
      <c r="T11008" s="1">
        <v>0.01</v>
      </c>
      <c r="U11008" s="1">
        <v>0</v>
      </c>
      <c r="V11008" s="1">
        <f t="shared" si="685"/>
        <v>0</v>
      </c>
      <c r="W11008" s="1">
        <f t="shared" si="686"/>
        <v>0</v>
      </c>
      <c r="X11008" s="1">
        <f t="shared" si="687"/>
        <v>0</v>
      </c>
    </row>
    <row r="11009" spans="1:24" hidden="1" x14ac:dyDescent="0.3">
      <c r="A11009" s="18" t="str">
        <f t="shared" si="684"/>
        <v>OFF - Military - Test Stand_2017_300</v>
      </c>
      <c r="B11009" s="1" t="s">
        <v>40</v>
      </c>
      <c r="C11009" s="1">
        <v>2020</v>
      </c>
      <c r="D11009" s="1" t="s">
        <v>196</v>
      </c>
      <c r="E11009" s="1">
        <v>2017</v>
      </c>
      <c r="F11009" s="1">
        <v>300</v>
      </c>
      <c r="G11009" s="1" t="s">
        <v>5</v>
      </c>
      <c r="H11009" s="1">
        <v>4.7342152777777699E-7</v>
      </c>
      <c r="I11009" s="1">
        <v>5.6341074380165198E-7</v>
      </c>
      <c r="J11009" s="1">
        <v>6.8172699999999997E-7</v>
      </c>
      <c r="K11009" s="1">
        <v>8.400612E-6</v>
      </c>
      <c r="L11009" s="1">
        <v>2.3031500000000001E-6</v>
      </c>
      <c r="M11009" s="1">
        <v>5.029782E-3</v>
      </c>
      <c r="N11009" s="1">
        <v>7.8800209999999998E-8</v>
      </c>
      <c r="O11009" s="1">
        <v>7.2496193200000005E-8</v>
      </c>
      <c r="P11009" s="1">
        <v>5.6593680000000001E-8</v>
      </c>
      <c r="Q11009" s="1">
        <v>4.1320139490000603E-8</v>
      </c>
      <c r="R11009" s="1">
        <v>164.25</v>
      </c>
      <c r="S11009" s="1">
        <v>25.55</v>
      </c>
      <c r="T11009" s="1">
        <v>0.08</v>
      </c>
      <c r="U11009" s="1">
        <v>5033.3500000000004</v>
      </c>
      <c r="V11009" s="1">
        <f t="shared" si="685"/>
        <v>3.7064367594554622E-2</v>
      </c>
      <c r="W11009" s="1">
        <f t="shared" si="686"/>
        <v>0.1515143244329949</v>
      </c>
      <c r="X11009" s="1">
        <f t="shared" si="687"/>
        <v>319.375</v>
      </c>
    </row>
    <row r="11010" spans="1:24" hidden="1" x14ac:dyDescent="0.3">
      <c r="A11010" s="18" t="str">
        <f t="shared" si="684"/>
        <v>OFF - Military - Test Stand_2017_600</v>
      </c>
      <c r="B11010" s="1" t="s">
        <v>40</v>
      </c>
      <c r="C11010" s="1">
        <v>2020</v>
      </c>
      <c r="D11010" s="1" t="s">
        <v>196</v>
      </c>
      <c r="E11010" s="1">
        <v>2017</v>
      </c>
      <c r="F11010" s="1">
        <v>600</v>
      </c>
      <c r="G11010" s="1" t="s">
        <v>5</v>
      </c>
      <c r="H11010" s="1">
        <v>3.1907708333333301E-7</v>
      </c>
      <c r="I11010" s="1">
        <v>3.7972809917355299E-7</v>
      </c>
      <c r="J11010" s="1">
        <v>4.59471E-7</v>
      </c>
      <c r="K11010" s="1">
        <v>5.6181880000000004E-6</v>
      </c>
      <c r="L11010" s="1">
        <v>1.552279E-6</v>
      </c>
      <c r="M11010" s="1">
        <v>3.3899770000000002E-3</v>
      </c>
      <c r="N11010" s="1">
        <v>5.3109839999999999E-8</v>
      </c>
      <c r="O11010" s="1">
        <v>4.88610528E-8</v>
      </c>
      <c r="P11010" s="1">
        <v>3.3273729999999997E-8</v>
      </c>
      <c r="Q11010" s="1">
        <v>2.84649849820004E-8</v>
      </c>
      <c r="R11010" s="1">
        <v>113.15</v>
      </c>
      <c r="S11010" s="1">
        <v>10.95</v>
      </c>
      <c r="T11010" s="1">
        <v>0.03</v>
      </c>
      <c r="U11010" s="1">
        <v>3755.85</v>
      </c>
      <c r="V11010" s="1">
        <f t="shared" si="685"/>
        <v>3.3477506017439637E-2</v>
      </c>
      <c r="W11010" s="1">
        <f t="shared" si="686"/>
        <v>0.13685168328692515</v>
      </c>
      <c r="X11010" s="1">
        <f t="shared" si="687"/>
        <v>365</v>
      </c>
    </row>
    <row r="11011" spans="1:24" hidden="1" x14ac:dyDescent="0.3">
      <c r="A11011" s="18" t="str">
        <f t="shared" si="684"/>
        <v>OFF - Military - Test Stand_2018_100</v>
      </c>
      <c r="B11011" s="1" t="s">
        <v>40</v>
      </c>
      <c r="C11011" s="1">
        <v>2020</v>
      </c>
      <c r="D11011" s="1" t="s">
        <v>196</v>
      </c>
      <c r="E11011" s="1">
        <v>2018</v>
      </c>
      <c r="F11011" s="1">
        <v>100</v>
      </c>
      <c r="G11011" s="1" t="s">
        <v>5</v>
      </c>
      <c r="H11011" s="1">
        <v>3.1873944444444401E-7</v>
      </c>
      <c r="I11011" s="1">
        <v>3.7932628099173498E-7</v>
      </c>
      <c r="J11011" s="1">
        <v>4.5898479999999999E-7</v>
      </c>
      <c r="K11011" s="1">
        <v>1.3912039999999999E-5</v>
      </c>
      <c r="L11011" s="1">
        <v>5.9839280000000004E-6</v>
      </c>
      <c r="M11011" s="1">
        <v>2.5316890000000002E-3</v>
      </c>
      <c r="N11011" s="1">
        <v>4.1507890000000002E-8</v>
      </c>
      <c r="O11011" s="1">
        <v>3.81872588E-8</v>
      </c>
      <c r="P11011" s="1">
        <v>2.9698009999999999E-8</v>
      </c>
      <c r="Q11011" s="1">
        <v>2.1119182406000299E-8</v>
      </c>
      <c r="R11011" s="1">
        <v>83.95</v>
      </c>
      <c r="S11011" s="1">
        <v>25.55</v>
      </c>
      <c r="T11011" s="1">
        <v>0.09</v>
      </c>
      <c r="U11011" s="1">
        <v>2350.6</v>
      </c>
      <c r="V11011" s="1">
        <f t="shared" si="685"/>
        <v>5.3434629440474231E-2</v>
      </c>
      <c r="W11011" s="1">
        <f t="shared" si="686"/>
        <v>0.84293915634452188</v>
      </c>
      <c r="X11011" s="1">
        <f t="shared" si="687"/>
        <v>283.88888888888891</v>
      </c>
    </row>
    <row r="11012" spans="1:24" hidden="1" x14ac:dyDescent="0.3">
      <c r="A11012" s="18" t="str">
        <f t="shared" si="684"/>
        <v>OFF - Military - Test Stand_2018_175</v>
      </c>
      <c r="B11012" s="1" t="s">
        <v>40</v>
      </c>
      <c r="C11012" s="1">
        <v>2020</v>
      </c>
      <c r="D11012" s="1" t="s">
        <v>196</v>
      </c>
      <c r="E11012" s="1">
        <v>2018</v>
      </c>
      <c r="F11012" s="1">
        <v>175</v>
      </c>
      <c r="G11012" s="1" t="s">
        <v>5</v>
      </c>
      <c r="H11012" s="1">
        <v>2.1069055555555499E-8</v>
      </c>
      <c r="I11012" s="1">
        <v>2.5073917355371899E-8</v>
      </c>
      <c r="J11012" s="1">
        <v>3.0339439999999999E-8</v>
      </c>
      <c r="K11012" s="1">
        <v>1.1519350000000001E-6</v>
      </c>
      <c r="L11012" s="1">
        <v>1.079982E-7</v>
      </c>
      <c r="M11012" s="1">
        <v>2.368246E-4</v>
      </c>
      <c r="N11012" s="1">
        <v>3.7102670000000001E-9</v>
      </c>
      <c r="O11012" s="1">
        <v>3.4134456400000001E-9</v>
      </c>
      <c r="P11012" s="1">
        <v>2.664684E-9</v>
      </c>
      <c r="Q11012" s="1">
        <v>1.8364506440000299E-9</v>
      </c>
      <c r="R11012" s="1">
        <v>7.3</v>
      </c>
      <c r="S11012" s="1">
        <v>0</v>
      </c>
      <c r="T11012" s="1">
        <v>0.01</v>
      </c>
      <c r="U11012" s="1">
        <v>0</v>
      </c>
      <c r="V11012" s="1">
        <f t="shared" si="685"/>
        <v>0</v>
      </c>
      <c r="W11012" s="1">
        <f t="shared" si="686"/>
        <v>0</v>
      </c>
      <c r="X11012" s="1">
        <f t="shared" si="687"/>
        <v>0</v>
      </c>
    </row>
    <row r="11013" spans="1:24" hidden="1" x14ac:dyDescent="0.3">
      <c r="A11013" s="18" t="str">
        <f t="shared" si="684"/>
        <v>OFF - Military - Test Stand_2018_300</v>
      </c>
      <c r="B11013" s="1" t="s">
        <v>40</v>
      </c>
      <c r="C11013" s="1">
        <v>2020</v>
      </c>
      <c r="D11013" s="1" t="s">
        <v>196</v>
      </c>
      <c r="E11013" s="1">
        <v>2018</v>
      </c>
      <c r="F11013" s="1">
        <v>300</v>
      </c>
      <c r="G11013" s="1" t="s">
        <v>5</v>
      </c>
      <c r="H11013" s="1">
        <v>4.5305881944444402E-7</v>
      </c>
      <c r="I11013" s="1">
        <v>5.3917743801652896E-7</v>
      </c>
      <c r="J11013" s="1">
        <v>6.5240469999999999E-7</v>
      </c>
      <c r="K11013" s="1">
        <v>8.4401420000000006E-6</v>
      </c>
      <c r="L11013" s="1">
        <v>2.3223409999999998E-6</v>
      </c>
      <c r="M11013" s="1">
        <v>5.0925629999999996E-3</v>
      </c>
      <c r="N11013" s="1">
        <v>7.8924859999999995E-8</v>
      </c>
      <c r="O11013" s="1">
        <v>7.2610871199999999E-8</v>
      </c>
      <c r="P11013" s="1">
        <v>5.7300069999999999E-8</v>
      </c>
      <c r="Q11013" s="1">
        <v>4.2238364812000698E-8</v>
      </c>
      <c r="R11013" s="1">
        <v>167.9</v>
      </c>
      <c r="S11013" s="1">
        <v>25.55</v>
      </c>
      <c r="T11013" s="1">
        <v>0.08</v>
      </c>
      <c r="U11013" s="1">
        <v>5033.3500000000004</v>
      </c>
      <c r="V11013" s="1">
        <f t="shared" si="685"/>
        <v>3.5470162720876788E-2</v>
      </c>
      <c r="W11013" s="1">
        <f t="shared" si="686"/>
        <v>0.15277681771402027</v>
      </c>
      <c r="X11013" s="1">
        <f t="shared" si="687"/>
        <v>319.375</v>
      </c>
    </row>
    <row r="11014" spans="1:24" hidden="1" x14ac:dyDescent="0.3">
      <c r="A11014" s="18" t="str">
        <f t="shared" si="684"/>
        <v>OFF - Military - Test Stand_2018_600</v>
      </c>
      <c r="B11014" s="1" t="s">
        <v>40</v>
      </c>
      <c r="C11014" s="1">
        <v>2020</v>
      </c>
      <c r="D11014" s="1" t="s">
        <v>196</v>
      </c>
      <c r="E11014" s="1">
        <v>2018</v>
      </c>
      <c r="F11014" s="1">
        <v>600</v>
      </c>
      <c r="G11014" s="1" t="s">
        <v>5</v>
      </c>
      <c r="H11014" s="1">
        <v>3.0535291666666602E-7</v>
      </c>
      <c r="I11014" s="1">
        <v>3.6339520661156998E-7</v>
      </c>
      <c r="J11014" s="1">
        <v>4.3970819999999999E-7</v>
      </c>
      <c r="K11014" s="1">
        <v>5.655336E-6</v>
      </c>
      <c r="L11014" s="1">
        <v>1.565213E-6</v>
      </c>
      <c r="M11014" s="1">
        <v>3.4322900000000002E-3</v>
      </c>
      <c r="N11014" s="1">
        <v>5.3193849999999998E-8</v>
      </c>
      <c r="O11014" s="1">
        <v>4.8938342000000001E-8</v>
      </c>
      <c r="P11014" s="1">
        <v>3.3689039999999998E-8</v>
      </c>
      <c r="Q11014" s="1">
        <v>2.84649849820004E-8</v>
      </c>
      <c r="R11014" s="1">
        <v>113.15</v>
      </c>
      <c r="S11014" s="1">
        <v>10.95</v>
      </c>
      <c r="T11014" s="1">
        <v>0.03</v>
      </c>
      <c r="U11014" s="1">
        <v>3755.85</v>
      </c>
      <c r="V11014" s="1">
        <f t="shared" si="685"/>
        <v>3.2037569098849694E-2</v>
      </c>
      <c r="W11014" s="1">
        <f t="shared" si="686"/>
        <v>0.13799196777936057</v>
      </c>
      <c r="X11014" s="1">
        <f t="shared" si="687"/>
        <v>365</v>
      </c>
    </row>
    <row r="11015" spans="1:24" hidden="1" x14ac:dyDescent="0.3">
      <c r="A11015" s="18" t="str">
        <f t="shared" si="684"/>
        <v>OFF - Military - Test Stand_2019_100</v>
      </c>
      <c r="B11015" s="1" t="s">
        <v>40</v>
      </c>
      <c r="C11015" s="1">
        <v>2020</v>
      </c>
      <c r="D11015" s="1" t="s">
        <v>196</v>
      </c>
      <c r="E11015" s="1">
        <v>2019</v>
      </c>
      <c r="F11015" s="1">
        <v>100</v>
      </c>
      <c r="G11015" s="1" t="s">
        <v>5</v>
      </c>
      <c r="H11015" s="1">
        <v>3.0332423611111098E-7</v>
      </c>
      <c r="I11015" s="1">
        <v>3.6098090909090898E-7</v>
      </c>
      <c r="J11015" s="1">
        <v>4.3678690000000001E-7</v>
      </c>
      <c r="K11015" s="1">
        <v>1.398864E-5</v>
      </c>
      <c r="L11015" s="1">
        <v>6.0399240000000002E-6</v>
      </c>
      <c r="M11015" s="1">
        <v>2.5655919999999998E-3</v>
      </c>
      <c r="N11015" s="1">
        <v>4.0863690000000002E-8</v>
      </c>
      <c r="O11015" s="1">
        <v>3.7594594799999997E-8</v>
      </c>
      <c r="P11015" s="1">
        <v>3.009571E-8</v>
      </c>
      <c r="Q11015" s="1">
        <v>2.1119182406000299E-8</v>
      </c>
      <c r="R11015" s="1">
        <v>83.95</v>
      </c>
      <c r="S11015" s="1">
        <v>25.55</v>
      </c>
      <c r="T11015" s="1">
        <v>0.09</v>
      </c>
      <c r="U11015" s="1">
        <v>2350.6</v>
      </c>
      <c r="V11015" s="1">
        <f t="shared" si="685"/>
        <v>5.0850368347608685E-2</v>
      </c>
      <c r="W11015" s="1">
        <f t="shared" si="686"/>
        <v>0.85082715583226087</v>
      </c>
      <c r="X11015" s="1">
        <f t="shared" si="687"/>
        <v>283.88888888888891</v>
      </c>
    </row>
    <row r="11016" spans="1:24" hidden="1" x14ac:dyDescent="0.3">
      <c r="A11016" s="18" t="str">
        <f t="shared" si="684"/>
        <v>OFF - Military - Test Stand_2019_175</v>
      </c>
      <c r="B11016" s="1" t="s">
        <v>40</v>
      </c>
      <c r="C11016" s="1">
        <v>2020</v>
      </c>
      <c r="D11016" s="1" t="s">
        <v>196</v>
      </c>
      <c r="E11016" s="1">
        <v>2019</v>
      </c>
      <c r="F11016" s="1">
        <v>175</v>
      </c>
      <c r="G11016" s="1" t="s">
        <v>5</v>
      </c>
      <c r="H11016" s="1">
        <v>2.0113097222222201E-8</v>
      </c>
      <c r="I11016" s="1">
        <v>2.39362479338843E-8</v>
      </c>
      <c r="J11016" s="1">
        <v>2.8962860000000001E-8</v>
      </c>
      <c r="K11016" s="1">
        <v>1.158316E-6</v>
      </c>
      <c r="L11016" s="1">
        <v>1.089941E-7</v>
      </c>
      <c r="M11016" s="1">
        <v>2.399961E-4</v>
      </c>
      <c r="N11016" s="1">
        <v>3.7059830000000002E-9</v>
      </c>
      <c r="O11016" s="1">
        <v>3.4095043599999998E-9</v>
      </c>
      <c r="P11016" s="1">
        <v>2.700368E-9</v>
      </c>
      <c r="Q11016" s="1">
        <v>1.8364506440000299E-9</v>
      </c>
      <c r="R11016" s="1">
        <v>7.3</v>
      </c>
      <c r="S11016" s="1">
        <v>0</v>
      </c>
      <c r="T11016" s="1">
        <v>0.01</v>
      </c>
      <c r="U11016" s="1">
        <v>0</v>
      </c>
      <c r="V11016" s="1">
        <f t="shared" si="685"/>
        <v>0</v>
      </c>
      <c r="W11016" s="1">
        <f t="shared" si="686"/>
        <v>0</v>
      </c>
      <c r="X11016" s="1">
        <f t="shared" si="687"/>
        <v>0</v>
      </c>
    </row>
    <row r="11017" spans="1:24" hidden="1" x14ac:dyDescent="0.3">
      <c r="A11017" s="18" t="str">
        <f t="shared" si="684"/>
        <v>OFF - Military - Test Stand_2019_300</v>
      </c>
      <c r="B11017" s="1" t="s">
        <v>40</v>
      </c>
      <c r="C11017" s="1">
        <v>2020</v>
      </c>
      <c r="D11017" s="1" t="s">
        <v>196</v>
      </c>
      <c r="E11017" s="1">
        <v>2019</v>
      </c>
      <c r="F11017" s="1">
        <v>300</v>
      </c>
      <c r="G11017" s="1" t="s">
        <v>5</v>
      </c>
      <c r="H11017" s="1">
        <v>4.3250236111111101E-7</v>
      </c>
      <c r="I11017" s="1">
        <v>5.14713553719008E-7</v>
      </c>
      <c r="J11017" s="1">
        <v>6.2280340000000004E-7</v>
      </c>
      <c r="K11017" s="1">
        <v>8.4869699999999998E-6</v>
      </c>
      <c r="L11017" s="1">
        <v>2.343756E-6</v>
      </c>
      <c r="M11017" s="1">
        <v>5.1607620000000002E-3</v>
      </c>
      <c r="N11017" s="1">
        <v>7.9111389999999998E-8</v>
      </c>
      <c r="O11017" s="1">
        <v>7.2782478799999997E-8</v>
      </c>
      <c r="P11017" s="1">
        <v>5.8067420000000001E-8</v>
      </c>
      <c r="Q11017" s="1">
        <v>4.3156590134000701E-8</v>
      </c>
      <c r="R11017" s="1">
        <v>171.54999999999899</v>
      </c>
      <c r="S11017" s="1">
        <v>25.55</v>
      </c>
      <c r="T11017" s="1">
        <v>0.08</v>
      </c>
      <c r="U11017" s="1">
        <v>5033.3500000000004</v>
      </c>
      <c r="V11017" s="1">
        <f t="shared" si="685"/>
        <v>3.3860789079409301E-2</v>
      </c>
      <c r="W11017" s="1">
        <f t="shared" si="686"/>
        <v>0.15418561838168526</v>
      </c>
      <c r="X11017" s="1">
        <f t="shared" si="687"/>
        <v>319.375</v>
      </c>
    </row>
    <row r="11018" spans="1:24" hidden="1" x14ac:dyDescent="0.3">
      <c r="A11018" s="18" t="str">
        <f t="shared" ref="A11018:A11081" si="688">D11018&amp;"_"&amp;E11018&amp;"_"&amp;F11018</f>
        <v>OFF - Military - Test Stand_2019_600</v>
      </c>
      <c r="B11018" s="1" t="s">
        <v>40</v>
      </c>
      <c r="C11018" s="1">
        <v>2020</v>
      </c>
      <c r="D11018" s="1" t="s">
        <v>196</v>
      </c>
      <c r="E11018" s="1">
        <v>2019</v>
      </c>
      <c r="F11018" s="1">
        <v>600</v>
      </c>
      <c r="G11018" s="1" t="s">
        <v>5</v>
      </c>
      <c r="H11018" s="1">
        <v>2.91498263888888E-7</v>
      </c>
      <c r="I11018" s="1">
        <v>3.46907024793388E-7</v>
      </c>
      <c r="J11018" s="1">
        <v>4.1975749999999998E-7</v>
      </c>
      <c r="K11018" s="1">
        <v>5.6976530000000003E-6</v>
      </c>
      <c r="L11018" s="1">
        <v>1.5796460000000001E-6</v>
      </c>
      <c r="M11018" s="1">
        <v>3.4782540000000001E-3</v>
      </c>
      <c r="N11018" s="1">
        <v>5.3319560000000002E-8</v>
      </c>
      <c r="O11018" s="1">
        <v>4.9053995200000002E-8</v>
      </c>
      <c r="P11018" s="1">
        <v>3.4140199999999998E-8</v>
      </c>
      <c r="Q11018" s="1">
        <v>2.84649849820004E-8</v>
      </c>
      <c r="R11018" s="1">
        <v>113.15</v>
      </c>
      <c r="S11018" s="1">
        <v>10.95</v>
      </c>
      <c r="T11018" s="1">
        <v>0.03</v>
      </c>
      <c r="U11018" s="1">
        <v>3755.85</v>
      </c>
      <c r="V11018" s="1">
        <f t="shared" si="685"/>
        <v>3.0583941602659207E-2</v>
      </c>
      <c r="W11018" s="1">
        <f t="shared" si="686"/>
        <v>0.13926440678348301</v>
      </c>
      <c r="X11018" s="1">
        <f t="shared" si="687"/>
        <v>365</v>
      </c>
    </row>
    <row r="11019" spans="1:24" hidden="1" x14ac:dyDescent="0.3">
      <c r="A11019" s="18" t="str">
        <f t="shared" si="688"/>
        <v>OFF - Military - Test Stand_2020_100</v>
      </c>
      <c r="B11019" s="1" t="s">
        <v>40</v>
      </c>
      <c r="C11019" s="1">
        <v>2020</v>
      </c>
      <c r="D11019" s="1" t="s">
        <v>196</v>
      </c>
      <c r="E11019" s="1">
        <v>2020</v>
      </c>
      <c r="F11019" s="1">
        <v>100</v>
      </c>
      <c r="G11019" s="1" t="s">
        <v>5</v>
      </c>
      <c r="H11019" s="1">
        <v>2.8652256944444401E-7</v>
      </c>
      <c r="I11019" s="1">
        <v>3.4098553719008202E-7</v>
      </c>
      <c r="J11019" s="1">
        <v>4.1259249999999998E-7</v>
      </c>
      <c r="K11019" s="1">
        <v>1.4019949999999999E-5</v>
      </c>
      <c r="L11019" s="1">
        <v>6.0769100000000001E-6</v>
      </c>
      <c r="M11019" s="1">
        <v>2.59166E-3</v>
      </c>
      <c r="N11019" s="1">
        <v>4.0066629999999999E-8</v>
      </c>
      <c r="O11019" s="1">
        <v>3.6861299599999998E-8</v>
      </c>
      <c r="P11019" s="1">
        <v>3.0401500000000003E-8</v>
      </c>
      <c r="Q11019" s="1">
        <v>2.2037407728000299E-8</v>
      </c>
      <c r="R11019" s="1">
        <v>87.6</v>
      </c>
      <c r="S11019" s="1">
        <v>25.55</v>
      </c>
      <c r="T11019" s="1">
        <v>0.09</v>
      </c>
      <c r="U11019" s="1">
        <v>2350.6</v>
      </c>
      <c r="V11019" s="1">
        <f t="shared" ref="V11019:V11082" si="689">IFERROR(CONVERT(I11019,"ton","g")*365/U11019,0)</f>
        <v>4.8033676381916912E-2</v>
      </c>
      <c r="W11019" s="1">
        <f t="shared" ref="W11019:W11082" si="690">IFERROR(CONVERT(L11019,"ton","g")*365/U11019,0)</f>
        <v>0.85603726993065221</v>
      </c>
      <c r="X11019" s="1">
        <f t="shared" ref="X11019:X11082" si="691">S11019/T11019</f>
        <v>283.88888888888891</v>
      </c>
    </row>
    <row r="11020" spans="1:24" hidden="1" x14ac:dyDescent="0.3">
      <c r="A11020" s="18" t="str">
        <f t="shared" si="688"/>
        <v>OFF - Military - Test Stand_2020_175</v>
      </c>
      <c r="B11020" s="1" t="s">
        <v>40</v>
      </c>
      <c r="C11020" s="1">
        <v>2020</v>
      </c>
      <c r="D11020" s="1" t="s">
        <v>196</v>
      </c>
      <c r="E11020" s="1">
        <v>2020</v>
      </c>
      <c r="F11020" s="1">
        <v>175</v>
      </c>
      <c r="G11020" s="1" t="s">
        <v>5</v>
      </c>
      <c r="H11020" s="1">
        <v>1.9066770833333298E-8</v>
      </c>
      <c r="I11020" s="1">
        <v>2.2691033057851201E-8</v>
      </c>
      <c r="J11020" s="1">
        <v>2.7456149999999999E-8</v>
      </c>
      <c r="K11020" s="1">
        <v>1.160947E-6</v>
      </c>
      <c r="L11020" s="1">
        <v>1.096465E-7</v>
      </c>
      <c r="M11020" s="1">
        <v>2.4243459999999999E-4</v>
      </c>
      <c r="N11020" s="1">
        <v>3.6891189999999999E-9</v>
      </c>
      <c r="O11020" s="1">
        <v>3.3939894799999999E-9</v>
      </c>
      <c r="P11020" s="1">
        <v>2.727805E-9</v>
      </c>
      <c r="Q11020" s="1">
        <v>1.8364506440000299E-9</v>
      </c>
      <c r="R11020" s="1">
        <v>7.3</v>
      </c>
      <c r="S11020" s="1">
        <v>0</v>
      </c>
      <c r="T11020" s="1">
        <v>0.01</v>
      </c>
      <c r="U11020" s="1">
        <v>0</v>
      </c>
      <c r="V11020" s="1">
        <f t="shared" si="689"/>
        <v>0</v>
      </c>
      <c r="W11020" s="1">
        <f t="shared" si="690"/>
        <v>0</v>
      </c>
      <c r="X11020" s="1">
        <f t="shared" si="691"/>
        <v>0</v>
      </c>
    </row>
    <row r="11021" spans="1:24" hidden="1" x14ac:dyDescent="0.3">
      <c r="A11021" s="18" t="str">
        <f t="shared" si="688"/>
        <v>OFF - Military - Test Stand_2020_300</v>
      </c>
      <c r="B11021" s="1" t="s">
        <v>40</v>
      </c>
      <c r="C11021" s="1">
        <v>2020</v>
      </c>
      <c r="D11021" s="1" t="s">
        <v>196</v>
      </c>
      <c r="E11021" s="1">
        <v>2020</v>
      </c>
      <c r="F11021" s="1">
        <v>300</v>
      </c>
      <c r="G11021" s="1" t="s">
        <v>5</v>
      </c>
      <c r="H11021" s="1">
        <v>4.10002569444444E-7</v>
      </c>
      <c r="I11021" s="1">
        <v>4.8793694214876004E-7</v>
      </c>
      <c r="J11021" s="1">
        <v>5.9040369999999997E-7</v>
      </c>
      <c r="K11021" s="1">
        <v>8.5063270000000007E-6</v>
      </c>
      <c r="L11021" s="1">
        <v>2.3577860000000001E-6</v>
      </c>
      <c r="M11021" s="1">
        <v>5.2131970000000001E-3</v>
      </c>
      <c r="N11021" s="1">
        <v>7.9035940000000001E-8</v>
      </c>
      <c r="O11021" s="1">
        <v>7.2713064800000005E-8</v>
      </c>
      <c r="P11021" s="1">
        <v>5.8657409999999999E-8</v>
      </c>
      <c r="Q11021" s="1">
        <v>4.3156590134000701E-8</v>
      </c>
      <c r="R11021" s="1">
        <v>171.54999999999899</v>
      </c>
      <c r="S11021" s="1">
        <v>25.55</v>
      </c>
      <c r="T11021" s="1">
        <v>0.09</v>
      </c>
      <c r="U11021" s="1">
        <v>5033.3500000000004</v>
      </c>
      <c r="V11021" s="1">
        <f t="shared" si="689"/>
        <v>3.2099271065962137E-2</v>
      </c>
      <c r="W11021" s="1">
        <f t="shared" si="690"/>
        <v>0.15510859168858884</v>
      </c>
      <c r="X11021" s="1">
        <f t="shared" si="691"/>
        <v>283.88888888888891</v>
      </c>
    </row>
    <row r="11022" spans="1:24" hidden="1" x14ac:dyDescent="0.3">
      <c r="A11022" s="18" t="str">
        <f t="shared" si="688"/>
        <v>OFF - Military - Test Stand_2020_600</v>
      </c>
      <c r="B11022" s="1" t="s">
        <v>40</v>
      </c>
      <c r="C11022" s="1">
        <v>2020</v>
      </c>
      <c r="D11022" s="1" t="s">
        <v>196</v>
      </c>
      <c r="E11022" s="1">
        <v>2020</v>
      </c>
      <c r="F11022" s="1">
        <v>600</v>
      </c>
      <c r="G11022" s="1" t="s">
        <v>5</v>
      </c>
      <c r="H11022" s="1">
        <v>2.7633381944444398E-7</v>
      </c>
      <c r="I11022" s="1">
        <v>3.2886008264462799E-7</v>
      </c>
      <c r="J11022" s="1">
        <v>3.979207E-7</v>
      </c>
      <c r="K11022" s="1">
        <v>5.721786E-6</v>
      </c>
      <c r="L11022" s="1">
        <v>1.589102E-6</v>
      </c>
      <c r="M11022" s="1">
        <v>3.5135940000000001E-3</v>
      </c>
      <c r="N11022" s="1">
        <v>5.3268689999999999E-8</v>
      </c>
      <c r="O11022" s="1">
        <v>4.9007194799999999E-8</v>
      </c>
      <c r="P11022" s="1">
        <v>3.4487069999999999E-8</v>
      </c>
      <c r="Q11022" s="1">
        <v>2.9383210304000399E-8</v>
      </c>
      <c r="R11022" s="1">
        <v>116.8</v>
      </c>
      <c r="S11022" s="1">
        <v>10.95</v>
      </c>
      <c r="T11022" s="1">
        <v>0.03</v>
      </c>
      <c r="U11022" s="1">
        <v>3755.85</v>
      </c>
      <c r="V11022" s="1">
        <f t="shared" si="689"/>
        <v>2.8992891017526275E-2</v>
      </c>
      <c r="W11022" s="1">
        <f t="shared" si="690"/>
        <v>0.14009806459703403</v>
      </c>
      <c r="X11022" s="1">
        <f t="shared" si="691"/>
        <v>365</v>
      </c>
    </row>
    <row r="11023" spans="1:24" hidden="1" x14ac:dyDescent="0.3">
      <c r="A11023" s="18" t="str">
        <f t="shared" si="688"/>
        <v>OFF - Military - Welder_1989_50</v>
      </c>
      <c r="B11023" s="1" t="s">
        <v>40</v>
      </c>
      <c r="C11023" s="1">
        <v>2020</v>
      </c>
      <c r="D11023" s="1" t="s">
        <v>197</v>
      </c>
      <c r="E11023" s="1">
        <v>1989</v>
      </c>
      <c r="F11023" s="1">
        <v>50</v>
      </c>
      <c r="G11023" s="1" t="s">
        <v>5</v>
      </c>
      <c r="H11023" s="1">
        <v>1.8572875E-8</v>
      </c>
      <c r="I11023" s="1">
        <v>2.21032561983471E-8</v>
      </c>
      <c r="J11023" s="1">
        <v>2.674494E-8</v>
      </c>
      <c r="K11023" s="1">
        <v>5.50615E-8</v>
      </c>
      <c r="L11023" s="1">
        <v>4.0751949999999997E-8</v>
      </c>
      <c r="M11023" s="1">
        <v>3.1528539999999999E-6</v>
      </c>
      <c r="N11023" s="1">
        <v>5.2944260000000003E-9</v>
      </c>
      <c r="O11023" s="1">
        <v>4.8708719199999996E-9</v>
      </c>
      <c r="P11023" s="1">
        <v>4.0758540000000001E-11</v>
      </c>
      <c r="Q11023" s="1">
        <v>0</v>
      </c>
      <c r="R11023" s="1">
        <v>0</v>
      </c>
      <c r="S11023" s="1">
        <v>0</v>
      </c>
      <c r="T11023" s="1">
        <v>0</v>
      </c>
      <c r="U11023" s="1">
        <v>0</v>
      </c>
      <c r="V11023" s="1">
        <f t="shared" si="689"/>
        <v>0</v>
      </c>
      <c r="W11023" s="1">
        <f t="shared" si="690"/>
        <v>0</v>
      </c>
      <c r="X11023" s="1" t="e">
        <f t="shared" si="691"/>
        <v>#DIV/0!</v>
      </c>
    </row>
    <row r="11024" spans="1:24" hidden="1" x14ac:dyDescent="0.3">
      <c r="A11024" s="18" t="str">
        <f t="shared" si="688"/>
        <v>OFF - Military - Welder_1989_100</v>
      </c>
      <c r="B11024" s="1" t="s">
        <v>40</v>
      </c>
      <c r="C11024" s="1">
        <v>2020</v>
      </c>
      <c r="D11024" s="1" t="s">
        <v>197</v>
      </c>
      <c r="E11024" s="1">
        <v>1989</v>
      </c>
      <c r="F11024" s="1">
        <v>100</v>
      </c>
      <c r="G11024" s="1" t="s">
        <v>5</v>
      </c>
      <c r="H11024" s="1">
        <v>3.2413229166666601E-8</v>
      </c>
      <c r="I11024" s="1">
        <v>3.8574421487603301E-8</v>
      </c>
      <c r="J11024" s="1">
        <v>4.6675050000000002E-8</v>
      </c>
      <c r="K11024" s="1">
        <v>1.187801E-7</v>
      </c>
      <c r="L11024" s="1">
        <v>2.698277E-7</v>
      </c>
      <c r="M11024" s="1">
        <v>1.5425379999999998E-5</v>
      </c>
      <c r="N11024" s="1">
        <v>2.2902809999999999E-8</v>
      </c>
      <c r="O11024" s="1">
        <v>2.1070585200000001E-8</v>
      </c>
      <c r="P11024" s="1">
        <v>1.809477E-10</v>
      </c>
      <c r="Q11024" s="1">
        <v>0</v>
      </c>
      <c r="R11024" s="1">
        <v>0</v>
      </c>
      <c r="S11024" s="1">
        <v>0</v>
      </c>
      <c r="T11024" s="1">
        <v>0</v>
      </c>
      <c r="U11024" s="1">
        <v>0</v>
      </c>
      <c r="V11024" s="1">
        <f t="shared" si="689"/>
        <v>0</v>
      </c>
      <c r="W11024" s="1">
        <f t="shared" si="690"/>
        <v>0</v>
      </c>
      <c r="X11024" s="1" t="e">
        <f t="shared" si="691"/>
        <v>#DIV/0!</v>
      </c>
    </row>
    <row r="11025" spans="1:24" hidden="1" x14ac:dyDescent="0.3">
      <c r="A11025" s="18" t="str">
        <f t="shared" si="688"/>
        <v>OFF - Military - Welder_1990_50</v>
      </c>
      <c r="B11025" s="1" t="s">
        <v>40</v>
      </c>
      <c r="C11025" s="1">
        <v>2020</v>
      </c>
      <c r="D11025" s="1" t="s">
        <v>197</v>
      </c>
      <c r="E11025" s="1">
        <v>1990</v>
      </c>
      <c r="F11025" s="1">
        <v>50</v>
      </c>
      <c r="G11025" s="1" t="s">
        <v>5</v>
      </c>
      <c r="H11025" s="1">
        <v>5.4820958333333297E-8</v>
      </c>
      <c r="I11025" s="1">
        <v>6.5241471074380103E-8</v>
      </c>
      <c r="J11025" s="1">
        <v>7.8942179999999998E-8</v>
      </c>
      <c r="K11025" s="1">
        <v>1.6280589999999999E-7</v>
      </c>
      <c r="L11025" s="1">
        <v>1.219098E-7</v>
      </c>
      <c r="M11025" s="1">
        <v>9.4691969999999992E-6</v>
      </c>
      <c r="N11025" s="1">
        <v>1.5689150000000001E-8</v>
      </c>
      <c r="O11025" s="1">
        <v>1.4434018E-8</v>
      </c>
      <c r="P11025" s="1">
        <v>1.224131E-10</v>
      </c>
      <c r="Q11025" s="1">
        <v>0</v>
      </c>
      <c r="R11025" s="1">
        <v>0</v>
      </c>
      <c r="S11025" s="1">
        <v>0</v>
      </c>
      <c r="T11025" s="1">
        <v>0</v>
      </c>
      <c r="U11025" s="1">
        <v>0</v>
      </c>
      <c r="V11025" s="1">
        <f t="shared" si="689"/>
        <v>0</v>
      </c>
      <c r="W11025" s="1">
        <f t="shared" si="690"/>
        <v>0</v>
      </c>
      <c r="X11025" s="1" t="e">
        <f t="shared" si="691"/>
        <v>#DIV/0!</v>
      </c>
    </row>
    <row r="11026" spans="1:24" hidden="1" x14ac:dyDescent="0.3">
      <c r="A11026" s="18" t="str">
        <f t="shared" si="688"/>
        <v>OFF - Military - Welder_1990_100</v>
      </c>
      <c r="B11026" s="1" t="s">
        <v>40</v>
      </c>
      <c r="C11026" s="1">
        <v>2020</v>
      </c>
      <c r="D11026" s="1" t="s">
        <v>197</v>
      </c>
      <c r="E11026" s="1">
        <v>1990</v>
      </c>
      <c r="F11026" s="1">
        <v>100</v>
      </c>
      <c r="G11026" s="1" t="s">
        <v>5</v>
      </c>
      <c r="H11026" s="1">
        <v>9.6413541666666593E-8</v>
      </c>
      <c r="I11026" s="1">
        <v>1.1474008264462801E-7</v>
      </c>
      <c r="J11026" s="1">
        <v>1.388355E-7</v>
      </c>
      <c r="K11026" s="1">
        <v>3.5448389999999999E-7</v>
      </c>
      <c r="L11026" s="1">
        <v>8.0579970000000005E-7</v>
      </c>
      <c r="M11026" s="1">
        <v>4.6328229999999997E-5</v>
      </c>
      <c r="N11026" s="1">
        <v>6.7901820000000004E-8</v>
      </c>
      <c r="O11026" s="1">
        <v>6.2469674400000005E-8</v>
      </c>
      <c r="P11026" s="1">
        <v>5.4345399999999995E-10</v>
      </c>
      <c r="Q11026" s="1">
        <v>0</v>
      </c>
      <c r="R11026" s="1">
        <v>0</v>
      </c>
      <c r="S11026" s="1">
        <v>0</v>
      </c>
      <c r="T11026" s="1">
        <v>0</v>
      </c>
      <c r="U11026" s="1">
        <v>0</v>
      </c>
      <c r="V11026" s="1">
        <f t="shared" si="689"/>
        <v>0</v>
      </c>
      <c r="W11026" s="1">
        <f t="shared" si="690"/>
        <v>0</v>
      </c>
      <c r="X11026" s="1" t="e">
        <f t="shared" si="691"/>
        <v>#DIV/0!</v>
      </c>
    </row>
    <row r="11027" spans="1:24" hidden="1" x14ac:dyDescent="0.3">
      <c r="A11027" s="18" t="str">
        <f t="shared" si="688"/>
        <v>OFF - Military - Welder_1991_50</v>
      </c>
      <c r="B11027" s="1" t="s">
        <v>40</v>
      </c>
      <c r="C11027" s="1">
        <v>2020</v>
      </c>
      <c r="D11027" s="1" t="s">
        <v>197</v>
      </c>
      <c r="E11027" s="1">
        <v>1991</v>
      </c>
      <c r="F11027" s="1">
        <v>50</v>
      </c>
      <c r="G11027" s="1" t="s">
        <v>5</v>
      </c>
      <c r="H11027" s="1">
        <v>1.0031493055555501E-7</v>
      </c>
      <c r="I11027" s="1">
        <v>1.1938305785123899E-7</v>
      </c>
      <c r="J11027" s="1">
        <v>1.4445349999999999E-7</v>
      </c>
      <c r="K11027" s="1">
        <v>2.9844820000000001E-7</v>
      </c>
      <c r="L11027" s="1">
        <v>2.2615530000000001E-7</v>
      </c>
      <c r="M11027" s="1">
        <v>1.7636280000000001E-5</v>
      </c>
      <c r="N11027" s="1">
        <v>2.8826059999999999E-8</v>
      </c>
      <c r="O11027" s="1">
        <v>2.6519975200000001E-8</v>
      </c>
      <c r="P11027" s="1">
        <v>2.2799310000000001E-10</v>
      </c>
      <c r="Q11027" s="1">
        <v>0</v>
      </c>
      <c r="R11027" s="1">
        <v>0</v>
      </c>
      <c r="S11027" s="1">
        <v>0</v>
      </c>
      <c r="T11027" s="1">
        <v>0</v>
      </c>
      <c r="U11027" s="1">
        <v>0</v>
      </c>
      <c r="V11027" s="1">
        <f t="shared" si="689"/>
        <v>0</v>
      </c>
      <c r="W11027" s="1">
        <f t="shared" si="690"/>
        <v>0</v>
      </c>
      <c r="X11027" s="1" t="e">
        <f t="shared" si="691"/>
        <v>#DIV/0!</v>
      </c>
    </row>
    <row r="11028" spans="1:24" hidden="1" x14ac:dyDescent="0.3">
      <c r="A11028" s="18" t="str">
        <f t="shared" si="688"/>
        <v>OFF - Military - Welder_1991_100</v>
      </c>
      <c r="B11028" s="1" t="s">
        <v>40</v>
      </c>
      <c r="C11028" s="1">
        <v>2020</v>
      </c>
      <c r="D11028" s="1" t="s">
        <v>197</v>
      </c>
      <c r="E11028" s="1">
        <v>1991</v>
      </c>
      <c r="F11028" s="1">
        <v>100</v>
      </c>
      <c r="G11028" s="1" t="s">
        <v>5</v>
      </c>
      <c r="H11028" s="1">
        <v>1.7782701388888801E-7</v>
      </c>
      <c r="I11028" s="1">
        <v>2.11628842975206E-7</v>
      </c>
      <c r="J11028" s="1">
        <v>2.5607090000000002E-7</v>
      </c>
      <c r="K11028" s="1">
        <v>6.5601940000000001E-7</v>
      </c>
      <c r="L11028" s="1">
        <v>1.4922390000000001E-6</v>
      </c>
      <c r="M11028" s="1">
        <v>8.6285970000000005E-5</v>
      </c>
      <c r="N11028" s="1">
        <v>1.248203E-7</v>
      </c>
      <c r="O11028" s="1">
        <v>1.14834676E-7</v>
      </c>
      <c r="P11028" s="1">
        <v>1.012179E-9</v>
      </c>
      <c r="Q11028" s="1">
        <v>9.1822532200001496E-10</v>
      </c>
      <c r="R11028" s="1">
        <v>3.65</v>
      </c>
      <c r="S11028" s="1">
        <v>0</v>
      </c>
      <c r="T11028" s="1">
        <v>0</v>
      </c>
      <c r="U11028" s="1">
        <v>0</v>
      </c>
      <c r="V11028" s="1">
        <f t="shared" si="689"/>
        <v>0</v>
      </c>
      <c r="W11028" s="1">
        <f t="shared" si="690"/>
        <v>0</v>
      </c>
      <c r="X11028" s="1" t="e">
        <f t="shared" si="691"/>
        <v>#DIV/0!</v>
      </c>
    </row>
    <row r="11029" spans="1:24" hidden="1" x14ac:dyDescent="0.3">
      <c r="A11029" s="18" t="str">
        <f t="shared" si="688"/>
        <v>OFF - Military - Welder_1992_50</v>
      </c>
      <c r="B11029" s="1" t="s">
        <v>40</v>
      </c>
      <c r="C11029" s="1">
        <v>2020</v>
      </c>
      <c r="D11029" s="1" t="s">
        <v>197</v>
      </c>
      <c r="E11029" s="1">
        <v>1992</v>
      </c>
      <c r="F11029" s="1">
        <v>50</v>
      </c>
      <c r="G11029" s="1" t="s">
        <v>5</v>
      </c>
      <c r="H11029" s="1">
        <v>1.4090972222222201E-7</v>
      </c>
      <c r="I11029" s="1">
        <v>1.67694214876033E-7</v>
      </c>
      <c r="J11029" s="1">
        <v>2.0291000000000001E-7</v>
      </c>
      <c r="K11029" s="1">
        <v>4.2000190000000001E-7</v>
      </c>
      <c r="L11029" s="1">
        <v>3.2215330000000002E-7</v>
      </c>
      <c r="M11029" s="1">
        <v>2.5222930000000001E-5</v>
      </c>
      <c r="N11029" s="1">
        <v>4.0661580000000002E-8</v>
      </c>
      <c r="O11029" s="1">
        <v>3.7408653600000003E-8</v>
      </c>
      <c r="P11029" s="1">
        <v>3.2606949999999999E-10</v>
      </c>
      <c r="Q11029" s="1">
        <v>0</v>
      </c>
      <c r="R11029" s="1">
        <v>0</v>
      </c>
      <c r="S11029" s="1">
        <v>0</v>
      </c>
      <c r="T11029" s="1">
        <v>0</v>
      </c>
      <c r="U11029" s="1">
        <v>0</v>
      </c>
      <c r="V11029" s="1">
        <f t="shared" si="689"/>
        <v>0</v>
      </c>
      <c r="W11029" s="1">
        <f t="shared" si="690"/>
        <v>0</v>
      </c>
      <c r="X11029" s="1" t="e">
        <f t="shared" si="691"/>
        <v>#DIV/0!</v>
      </c>
    </row>
    <row r="11030" spans="1:24" hidden="1" x14ac:dyDescent="0.3">
      <c r="A11030" s="18" t="str">
        <f t="shared" si="688"/>
        <v>OFF - Military - Welder_1992_100</v>
      </c>
      <c r="B11030" s="1" t="s">
        <v>40</v>
      </c>
      <c r="C11030" s="1">
        <v>2020</v>
      </c>
      <c r="D11030" s="1" t="s">
        <v>197</v>
      </c>
      <c r="E11030" s="1">
        <v>1992</v>
      </c>
      <c r="F11030" s="1">
        <v>100</v>
      </c>
      <c r="G11030" s="1" t="s">
        <v>5</v>
      </c>
      <c r="H11030" s="1">
        <v>2.5183062499999999E-7</v>
      </c>
      <c r="I11030" s="1">
        <v>2.9969925619834702E-7</v>
      </c>
      <c r="J11030" s="1">
        <v>3.6263610000000001E-7</v>
      </c>
      <c r="K11030" s="1">
        <v>9.32206E-7</v>
      </c>
      <c r="L11030" s="1">
        <v>2.121916E-6</v>
      </c>
      <c r="M11030" s="1">
        <v>1.2340349999999999E-4</v>
      </c>
      <c r="N11030" s="1">
        <v>1.7615959999999999E-7</v>
      </c>
      <c r="O11030" s="1">
        <v>1.6206683199999999E-7</v>
      </c>
      <c r="P11030" s="1">
        <v>1.447587E-9</v>
      </c>
      <c r="Q11030" s="1">
        <v>9.1822532200001496E-10</v>
      </c>
      <c r="R11030" s="1">
        <v>3.65</v>
      </c>
      <c r="S11030" s="1">
        <v>3.65</v>
      </c>
      <c r="T11030" s="1">
        <v>0.01</v>
      </c>
      <c r="U11030" s="1">
        <v>226.3</v>
      </c>
      <c r="V11030" s="1">
        <f t="shared" si="689"/>
        <v>0.43852030937498515</v>
      </c>
      <c r="W11030" s="1">
        <f t="shared" si="690"/>
        <v>3.1047900238094193</v>
      </c>
      <c r="X11030" s="1">
        <f t="shared" si="691"/>
        <v>365</v>
      </c>
    </row>
    <row r="11031" spans="1:24" hidden="1" x14ac:dyDescent="0.3">
      <c r="A11031" s="18" t="str">
        <f t="shared" si="688"/>
        <v>OFF - Military - Welder_1993_50</v>
      </c>
      <c r="B11031" s="1" t="s">
        <v>40</v>
      </c>
      <c r="C11031" s="1">
        <v>2020</v>
      </c>
      <c r="D11031" s="1" t="s">
        <v>197</v>
      </c>
      <c r="E11031" s="1">
        <v>1993</v>
      </c>
      <c r="F11031" s="1">
        <v>50</v>
      </c>
      <c r="G11031" s="1" t="s">
        <v>5</v>
      </c>
      <c r="H11031" s="1">
        <v>1.72938819444444E-7</v>
      </c>
      <c r="I11031" s="1">
        <v>2.05811487603305E-7</v>
      </c>
      <c r="J11031" s="1">
        <v>2.4903190000000001E-7</v>
      </c>
      <c r="K11031" s="1">
        <v>5.1646170000000003E-7</v>
      </c>
      <c r="L11031" s="1">
        <v>4.010799E-7</v>
      </c>
      <c r="M11031" s="1">
        <v>3.1528510000000002E-5</v>
      </c>
      <c r="N11031" s="1">
        <v>5.012091E-8</v>
      </c>
      <c r="O11031" s="1">
        <v>4.6111237199999998E-8</v>
      </c>
      <c r="P11031" s="1">
        <v>4.0758499999999999E-10</v>
      </c>
      <c r="Q11031" s="1">
        <v>0</v>
      </c>
      <c r="R11031" s="1">
        <v>0</v>
      </c>
      <c r="S11031" s="1">
        <v>0</v>
      </c>
      <c r="T11031" s="1">
        <v>0</v>
      </c>
      <c r="U11031" s="1">
        <v>0</v>
      </c>
      <c r="V11031" s="1">
        <f t="shared" si="689"/>
        <v>0</v>
      </c>
      <c r="W11031" s="1">
        <f t="shared" si="690"/>
        <v>0</v>
      </c>
      <c r="X11031" s="1" t="e">
        <f t="shared" si="691"/>
        <v>#DIV/0!</v>
      </c>
    </row>
    <row r="11032" spans="1:24" hidden="1" x14ac:dyDescent="0.3">
      <c r="A11032" s="18" t="str">
        <f t="shared" si="688"/>
        <v>OFF - Military - Welder_1993_100</v>
      </c>
      <c r="B11032" s="1" t="s">
        <v>40</v>
      </c>
      <c r="C11032" s="1">
        <v>2020</v>
      </c>
      <c r="D11032" s="1" t="s">
        <v>197</v>
      </c>
      <c r="E11032" s="1">
        <v>1993</v>
      </c>
      <c r="F11032" s="1">
        <v>100</v>
      </c>
      <c r="G11032" s="1" t="s">
        <v>5</v>
      </c>
      <c r="H11032" s="1">
        <v>3.1167187500000001E-7</v>
      </c>
      <c r="I11032" s="1">
        <v>3.7091528925619798E-7</v>
      </c>
      <c r="J11032" s="1">
        <v>4.4880749999999999E-7</v>
      </c>
      <c r="K11032" s="1">
        <v>1.1577369999999999E-6</v>
      </c>
      <c r="L11032" s="1">
        <v>2.637087E-6</v>
      </c>
      <c r="M11032" s="1">
        <v>1.542538E-4</v>
      </c>
      <c r="N11032" s="1">
        <v>2.1725539999999999E-7</v>
      </c>
      <c r="O11032" s="1">
        <v>1.99874968E-7</v>
      </c>
      <c r="P11032" s="1">
        <v>1.809476E-9</v>
      </c>
      <c r="Q11032" s="1">
        <v>9.1822532200001496E-10</v>
      </c>
      <c r="R11032" s="1">
        <v>3.65</v>
      </c>
      <c r="S11032" s="1">
        <v>3.65</v>
      </c>
      <c r="T11032" s="1">
        <v>0.01</v>
      </c>
      <c r="U11032" s="1">
        <v>226.3</v>
      </c>
      <c r="V11032" s="1">
        <f t="shared" si="689"/>
        <v>0.54272369394501407</v>
      </c>
      <c r="W11032" s="1">
        <f t="shared" si="690"/>
        <v>3.8585888458909352</v>
      </c>
      <c r="X11032" s="1">
        <f t="shared" si="691"/>
        <v>365</v>
      </c>
    </row>
    <row r="11033" spans="1:24" hidden="1" x14ac:dyDescent="0.3">
      <c r="A11033" s="18" t="str">
        <f t="shared" si="688"/>
        <v>OFF - Military - Welder_1994_50</v>
      </c>
      <c r="B11033" s="1" t="s">
        <v>40</v>
      </c>
      <c r="C11033" s="1">
        <v>2020</v>
      </c>
      <c r="D11033" s="1" t="s">
        <v>197</v>
      </c>
      <c r="E11033" s="1">
        <v>1994</v>
      </c>
      <c r="F11033" s="1">
        <v>50</v>
      </c>
      <c r="G11033" s="1" t="s">
        <v>5</v>
      </c>
      <c r="H11033" s="1">
        <v>2.3084916666666599E-7</v>
      </c>
      <c r="I11033" s="1">
        <v>2.7472958677685897E-7</v>
      </c>
      <c r="J11033" s="1">
        <v>3.324228E-7</v>
      </c>
      <c r="K11033" s="1">
        <v>6.907786E-7</v>
      </c>
      <c r="L11033" s="1">
        <v>5.4328140000000003E-7</v>
      </c>
      <c r="M11033" s="1">
        <v>4.2878930000000002E-5</v>
      </c>
      <c r="N11033" s="1">
        <v>6.7204779999999995E-8</v>
      </c>
      <c r="O11033" s="1">
        <v>6.1828397599999997E-8</v>
      </c>
      <c r="P11033" s="1">
        <v>5.5431759999999996E-10</v>
      </c>
      <c r="Q11033" s="1">
        <v>0</v>
      </c>
      <c r="R11033" s="1">
        <v>0</v>
      </c>
      <c r="S11033" s="1">
        <v>0</v>
      </c>
      <c r="T11033" s="1">
        <v>0</v>
      </c>
      <c r="U11033" s="1">
        <v>0</v>
      </c>
      <c r="V11033" s="1">
        <f t="shared" si="689"/>
        <v>0</v>
      </c>
      <c r="W11033" s="1">
        <f t="shared" si="690"/>
        <v>0</v>
      </c>
      <c r="X11033" s="1" t="e">
        <f t="shared" si="691"/>
        <v>#DIV/0!</v>
      </c>
    </row>
    <row r="11034" spans="1:24" hidden="1" x14ac:dyDescent="0.3">
      <c r="A11034" s="18" t="str">
        <f t="shared" si="688"/>
        <v>OFF - Military - Welder_1994_100</v>
      </c>
      <c r="B11034" s="1" t="s">
        <v>40</v>
      </c>
      <c r="C11034" s="1">
        <v>2020</v>
      </c>
      <c r="D11034" s="1" t="s">
        <v>197</v>
      </c>
      <c r="E11034" s="1">
        <v>1994</v>
      </c>
      <c r="F11034" s="1">
        <v>100</v>
      </c>
      <c r="G11034" s="1" t="s">
        <v>5</v>
      </c>
      <c r="H11034" s="1">
        <v>4.1963895833333298E-7</v>
      </c>
      <c r="I11034" s="1">
        <v>4.9940504132231404E-7</v>
      </c>
      <c r="J11034" s="1">
        <v>6.042801E-7</v>
      </c>
      <c r="K11034" s="1">
        <v>1.564307E-6</v>
      </c>
      <c r="L11034" s="1">
        <v>3.5656490000000001E-6</v>
      </c>
      <c r="M11034" s="1">
        <v>2.09786E-4</v>
      </c>
      <c r="N11034" s="1">
        <v>2.9146580000000001E-7</v>
      </c>
      <c r="O11034" s="1">
        <v>2.6814853600000001E-7</v>
      </c>
      <c r="P11034" s="1">
        <v>2.4608979999999998E-9</v>
      </c>
      <c r="Q11034" s="1">
        <v>1.8364506440000299E-9</v>
      </c>
      <c r="R11034" s="1">
        <v>7.3</v>
      </c>
      <c r="S11034" s="1">
        <v>3.65</v>
      </c>
      <c r="T11034" s="1">
        <v>0.01</v>
      </c>
      <c r="U11034" s="1">
        <v>226.3</v>
      </c>
      <c r="V11034" s="1">
        <f t="shared" si="689"/>
        <v>0.73073005252689138</v>
      </c>
      <c r="W11034" s="1">
        <f t="shared" si="690"/>
        <v>5.2172618725746132</v>
      </c>
      <c r="X11034" s="1">
        <f t="shared" si="691"/>
        <v>365</v>
      </c>
    </row>
    <row r="11035" spans="1:24" hidden="1" x14ac:dyDescent="0.3">
      <c r="A11035" s="18" t="str">
        <f t="shared" si="688"/>
        <v>OFF - Military - Welder_1995_50</v>
      </c>
      <c r="B11035" s="1" t="s">
        <v>40</v>
      </c>
      <c r="C11035" s="1">
        <v>2020</v>
      </c>
      <c r="D11035" s="1" t="s">
        <v>197</v>
      </c>
      <c r="E11035" s="1">
        <v>1995</v>
      </c>
      <c r="F11035" s="1">
        <v>50</v>
      </c>
      <c r="G11035" s="1" t="s">
        <v>5</v>
      </c>
      <c r="H11035" s="1">
        <v>2.7979354166666599E-7</v>
      </c>
      <c r="I11035" s="1">
        <v>3.3297743801652797E-7</v>
      </c>
      <c r="J11035" s="1">
        <v>4.0290269999999999E-7</v>
      </c>
      <c r="K11035" s="1">
        <v>8.3896629999999997E-7</v>
      </c>
      <c r="L11035" s="1">
        <v>6.6840450000000005E-7</v>
      </c>
      <c r="M11035" s="1">
        <v>5.2967819999999999E-5</v>
      </c>
      <c r="N11035" s="1">
        <v>8.1831450000000004E-8</v>
      </c>
      <c r="O11035" s="1">
        <v>7.5284934000000001E-8</v>
      </c>
      <c r="P11035" s="1">
        <v>6.8474180000000001E-10</v>
      </c>
      <c r="Q11035" s="1">
        <v>9.1822532200001496E-10</v>
      </c>
      <c r="R11035" s="1">
        <v>3.65</v>
      </c>
      <c r="S11035" s="1">
        <v>0</v>
      </c>
      <c r="T11035" s="1">
        <v>0</v>
      </c>
      <c r="U11035" s="1">
        <v>0</v>
      </c>
      <c r="V11035" s="1">
        <f t="shared" si="689"/>
        <v>0</v>
      </c>
      <c r="W11035" s="1">
        <f t="shared" si="690"/>
        <v>0</v>
      </c>
      <c r="X11035" s="1" t="e">
        <f t="shared" si="691"/>
        <v>#DIV/0!</v>
      </c>
    </row>
    <row r="11036" spans="1:24" hidden="1" x14ac:dyDescent="0.3">
      <c r="A11036" s="18" t="str">
        <f t="shared" si="688"/>
        <v>OFF - Military - Welder_1995_100</v>
      </c>
      <c r="B11036" s="1" t="s">
        <v>40</v>
      </c>
      <c r="C11036" s="1">
        <v>2020</v>
      </c>
      <c r="D11036" s="1" t="s">
        <v>197</v>
      </c>
      <c r="E11036" s="1">
        <v>1995</v>
      </c>
      <c r="F11036" s="1">
        <v>100</v>
      </c>
      <c r="G11036" s="1" t="s">
        <v>5</v>
      </c>
      <c r="H11036" s="1">
        <v>5.1314145833333303E-7</v>
      </c>
      <c r="I11036" s="1">
        <v>6.1068074380165195E-7</v>
      </c>
      <c r="J11036" s="1">
        <v>7.3892370000000003E-7</v>
      </c>
      <c r="K11036" s="1">
        <v>1.9197419999999999E-6</v>
      </c>
      <c r="L11036" s="1">
        <v>4.3789030000000004E-6</v>
      </c>
      <c r="M11036" s="1">
        <v>2.5914610000000001E-4</v>
      </c>
      <c r="N11036" s="1">
        <v>3.5509959999999998E-7</v>
      </c>
      <c r="O11036" s="1">
        <v>3.2669163200000001E-7</v>
      </c>
      <c r="P11036" s="1">
        <v>3.0399169999999999E-9</v>
      </c>
      <c r="Q11036" s="1">
        <v>1.8364506440000299E-9</v>
      </c>
      <c r="R11036" s="1">
        <v>7.3</v>
      </c>
      <c r="S11036" s="1">
        <v>3.65</v>
      </c>
      <c r="T11036" s="1">
        <v>0.01</v>
      </c>
      <c r="U11036" s="1">
        <v>226.3</v>
      </c>
      <c r="V11036" s="1">
        <f t="shared" si="689"/>
        <v>0.89354879320759384</v>
      </c>
      <c r="W11036" s="1">
        <f t="shared" si="690"/>
        <v>6.4072160960326139</v>
      </c>
      <c r="X11036" s="1">
        <f t="shared" si="691"/>
        <v>365</v>
      </c>
    </row>
    <row r="11037" spans="1:24" hidden="1" x14ac:dyDescent="0.3">
      <c r="A11037" s="18" t="str">
        <f t="shared" si="688"/>
        <v>OFF - Military - Welder_1996_50</v>
      </c>
      <c r="B11037" s="1" t="s">
        <v>40</v>
      </c>
      <c r="C11037" s="1">
        <v>2020</v>
      </c>
      <c r="D11037" s="1" t="s">
        <v>197</v>
      </c>
      <c r="E11037" s="1">
        <v>1996</v>
      </c>
      <c r="F11037" s="1">
        <v>50</v>
      </c>
      <c r="G11037" s="1" t="s">
        <v>5</v>
      </c>
      <c r="H11037" s="1">
        <v>3.3976215277777698E-7</v>
      </c>
      <c r="I11037" s="1">
        <v>4.0434504132231398E-7</v>
      </c>
      <c r="J11037" s="1">
        <v>4.8925750000000001E-7</v>
      </c>
      <c r="K11037" s="1">
        <v>1.020966E-6</v>
      </c>
      <c r="L11037" s="1">
        <v>8.2420439999999996E-7</v>
      </c>
      <c r="M11037" s="1">
        <v>6.5579540000000001E-5</v>
      </c>
      <c r="N11037" s="1">
        <v>9.9847550000000004E-8</v>
      </c>
      <c r="O11037" s="1">
        <v>9.1859745999999995E-8</v>
      </c>
      <c r="P11037" s="1">
        <v>8.4777990000000001E-10</v>
      </c>
      <c r="Q11037" s="1">
        <v>9.1822532200001496E-10</v>
      </c>
      <c r="R11037" s="1">
        <v>3.65</v>
      </c>
      <c r="S11037" s="1">
        <v>0</v>
      </c>
      <c r="T11037" s="1">
        <v>0.01</v>
      </c>
      <c r="U11037" s="1">
        <v>0</v>
      </c>
      <c r="V11037" s="1">
        <f t="shared" si="689"/>
        <v>0</v>
      </c>
      <c r="W11037" s="1">
        <f t="shared" si="690"/>
        <v>0</v>
      </c>
      <c r="X11037" s="1">
        <f t="shared" si="691"/>
        <v>0</v>
      </c>
    </row>
    <row r="11038" spans="1:24" hidden="1" x14ac:dyDescent="0.3">
      <c r="A11038" s="18" t="str">
        <f t="shared" si="688"/>
        <v>OFF - Military - Welder_1996_100</v>
      </c>
      <c r="B11038" s="1" t="s">
        <v>40</v>
      </c>
      <c r="C11038" s="1">
        <v>2020</v>
      </c>
      <c r="D11038" s="1" t="s">
        <v>197</v>
      </c>
      <c r="E11038" s="1">
        <v>1996</v>
      </c>
      <c r="F11038" s="1">
        <v>100</v>
      </c>
      <c r="G11038" s="1" t="s">
        <v>5</v>
      </c>
      <c r="H11038" s="1">
        <v>6.2884173611111104E-7</v>
      </c>
      <c r="I11038" s="1">
        <v>7.4837363636363599E-7</v>
      </c>
      <c r="J11038" s="1">
        <v>9.0553210000000003E-7</v>
      </c>
      <c r="K11038" s="1">
        <v>2.361202E-6</v>
      </c>
      <c r="L11038" s="1">
        <v>5.389706E-6</v>
      </c>
      <c r="M11038" s="1">
        <v>3.2084909999999998E-4</v>
      </c>
      <c r="N11038" s="1">
        <v>4.3352739999999998E-7</v>
      </c>
      <c r="O11038" s="1">
        <v>3.9884520799999998E-7</v>
      </c>
      <c r="P11038" s="1">
        <v>3.7637249999999998E-9</v>
      </c>
      <c r="Q11038" s="1">
        <v>2.7546759660000398E-9</v>
      </c>
      <c r="R11038" s="1">
        <v>10.95</v>
      </c>
      <c r="S11038" s="1">
        <v>3.65</v>
      </c>
      <c r="T11038" s="1">
        <v>0.02</v>
      </c>
      <c r="U11038" s="1">
        <v>226.3</v>
      </c>
      <c r="V11038" s="1">
        <f t="shared" si="689"/>
        <v>1.0950211979474187</v>
      </c>
      <c r="W11038" s="1">
        <f t="shared" si="690"/>
        <v>7.8862242520749026</v>
      </c>
      <c r="X11038" s="1">
        <f t="shared" si="691"/>
        <v>182.5</v>
      </c>
    </row>
    <row r="11039" spans="1:24" hidden="1" x14ac:dyDescent="0.3">
      <c r="A11039" s="18" t="str">
        <f t="shared" si="688"/>
        <v>OFF - Military - Welder_1997_50</v>
      </c>
      <c r="B11039" s="1" t="s">
        <v>40</v>
      </c>
      <c r="C11039" s="1">
        <v>2020</v>
      </c>
      <c r="D11039" s="1" t="s">
        <v>197</v>
      </c>
      <c r="E11039" s="1">
        <v>1997</v>
      </c>
      <c r="F11039" s="1">
        <v>50</v>
      </c>
      <c r="G11039" s="1" t="s">
        <v>5</v>
      </c>
      <c r="H11039" s="1">
        <v>3.90766319444444E-7</v>
      </c>
      <c r="I11039" s="1">
        <v>4.65044214876033E-7</v>
      </c>
      <c r="J11039" s="1">
        <v>5.6270350000000002E-7</v>
      </c>
      <c r="K11039" s="1">
        <v>1.176841E-6</v>
      </c>
      <c r="L11039" s="1">
        <v>9.6292940000000005E-7</v>
      </c>
      <c r="M11039" s="1">
        <v>7.6930019999999998E-5</v>
      </c>
      <c r="N11039" s="1">
        <v>1.154069E-7</v>
      </c>
      <c r="O11039" s="1">
        <v>1.06174348E-7</v>
      </c>
      <c r="P11039" s="1">
        <v>9.945132000000001E-10</v>
      </c>
      <c r="Q11039" s="1">
        <v>9.1822532200001496E-10</v>
      </c>
      <c r="R11039" s="1">
        <v>3.65</v>
      </c>
      <c r="S11039" s="1">
        <v>3.65</v>
      </c>
      <c r="T11039" s="1">
        <v>0.01</v>
      </c>
      <c r="U11039" s="1">
        <v>127.75</v>
      </c>
      <c r="V11039" s="1">
        <f t="shared" si="689"/>
        <v>1.2053743290309087</v>
      </c>
      <c r="W11039" s="1">
        <f t="shared" si="690"/>
        <v>2.4958710210781598</v>
      </c>
      <c r="X11039" s="1">
        <f t="shared" si="691"/>
        <v>365</v>
      </c>
    </row>
    <row r="11040" spans="1:24" hidden="1" x14ac:dyDescent="0.3">
      <c r="A11040" s="18" t="str">
        <f t="shared" si="688"/>
        <v>OFF - Military - Welder_1997_100</v>
      </c>
      <c r="B11040" s="1" t="s">
        <v>40</v>
      </c>
      <c r="C11040" s="1">
        <v>2020</v>
      </c>
      <c r="D11040" s="1" t="s">
        <v>197</v>
      </c>
      <c r="E11040" s="1">
        <v>1997</v>
      </c>
      <c r="F11040" s="1">
        <v>100</v>
      </c>
      <c r="G11040" s="1" t="s">
        <v>5</v>
      </c>
      <c r="H11040" s="1">
        <v>7.3008055555555503E-7</v>
      </c>
      <c r="I11040" s="1">
        <v>8.6885619834710699E-7</v>
      </c>
      <c r="J11040" s="1">
        <v>1.051316E-6</v>
      </c>
      <c r="K11040" s="1">
        <v>2.751538E-6</v>
      </c>
      <c r="L11040" s="1">
        <v>6.2852259999999999E-6</v>
      </c>
      <c r="M11040" s="1">
        <v>3.7638139999999999E-4</v>
      </c>
      <c r="N11040" s="1">
        <v>5.0138060000000001E-7</v>
      </c>
      <c r="O11040" s="1">
        <v>4.6127015200000002E-7</v>
      </c>
      <c r="P11040" s="1">
        <v>4.4151460000000004E-9</v>
      </c>
      <c r="Q11040" s="1">
        <v>2.7546759660000398E-9</v>
      </c>
      <c r="R11040" s="1">
        <v>10.95</v>
      </c>
      <c r="S11040" s="1">
        <v>7.3</v>
      </c>
      <c r="T11040" s="1">
        <v>0.02</v>
      </c>
      <c r="U11040" s="1">
        <v>452.6</v>
      </c>
      <c r="V11040" s="1">
        <f t="shared" si="689"/>
        <v>0.63565571322170045</v>
      </c>
      <c r="W11040" s="1">
        <f t="shared" si="690"/>
        <v>4.5982750924606766</v>
      </c>
      <c r="X11040" s="1">
        <f t="shared" si="691"/>
        <v>365</v>
      </c>
    </row>
    <row r="11041" spans="1:24" hidden="1" x14ac:dyDescent="0.3">
      <c r="A11041" s="18" t="str">
        <f t="shared" si="688"/>
        <v>OFF - Military - Welder_1998_50</v>
      </c>
      <c r="B11041" s="1" t="s">
        <v>40</v>
      </c>
      <c r="C11041" s="1">
        <v>2020</v>
      </c>
      <c r="D11041" s="1" t="s">
        <v>197</v>
      </c>
      <c r="E11041" s="1">
        <v>1998</v>
      </c>
      <c r="F11041" s="1">
        <v>50</v>
      </c>
      <c r="G11041" s="1" t="s">
        <v>5</v>
      </c>
      <c r="H11041" s="1">
        <v>4.3318618055555498E-7</v>
      </c>
      <c r="I11041" s="1">
        <v>5.1552735537189998E-7</v>
      </c>
      <c r="J11041" s="1">
        <v>6.2378809999999999E-7</v>
      </c>
      <c r="K11041" s="1">
        <v>1.3076059999999999E-6</v>
      </c>
      <c r="L11041" s="1">
        <v>1.084764E-6</v>
      </c>
      <c r="M11041" s="1">
        <v>8.7018559999999998E-5</v>
      </c>
      <c r="N11041" s="1">
        <v>1.285932E-7</v>
      </c>
      <c r="O11041" s="1">
        <v>1.18305744E-7</v>
      </c>
      <c r="P11041" s="1">
        <v>1.1249330000000001E-9</v>
      </c>
      <c r="Q11041" s="1">
        <v>9.1822532200001496E-10</v>
      </c>
      <c r="R11041" s="1">
        <v>3.65</v>
      </c>
      <c r="S11041" s="1">
        <v>3.65</v>
      </c>
      <c r="T11041" s="1">
        <v>0.01</v>
      </c>
      <c r="U11041" s="1">
        <v>127.75</v>
      </c>
      <c r="V11041" s="1">
        <f t="shared" si="689"/>
        <v>1.3362244281312705</v>
      </c>
      <c r="W11041" s="1">
        <f t="shared" si="690"/>
        <v>2.8116609922895996</v>
      </c>
      <c r="X11041" s="1">
        <f t="shared" si="691"/>
        <v>365</v>
      </c>
    </row>
    <row r="11042" spans="1:24" hidden="1" x14ac:dyDescent="0.3">
      <c r="A11042" s="18" t="str">
        <f t="shared" si="688"/>
        <v>OFF - Military - Welder_1998_100</v>
      </c>
      <c r="B11042" s="1" t="s">
        <v>40</v>
      </c>
      <c r="C11042" s="1">
        <v>2020</v>
      </c>
      <c r="D11042" s="1" t="s">
        <v>197</v>
      </c>
      <c r="E11042" s="1">
        <v>1998</v>
      </c>
      <c r="F11042" s="1">
        <v>100</v>
      </c>
      <c r="G11042" s="1" t="s">
        <v>5</v>
      </c>
      <c r="H11042" s="1">
        <v>8.1722569444444403E-7</v>
      </c>
      <c r="I11042" s="1">
        <v>9.7256611570247896E-7</v>
      </c>
      <c r="J11042" s="1">
        <v>1.176805E-6</v>
      </c>
      <c r="K11042" s="1">
        <v>3.0916319999999998E-6</v>
      </c>
      <c r="L11042" s="1">
        <v>5.684371E-6</v>
      </c>
      <c r="M11042" s="1">
        <v>4.2574019999999999E-4</v>
      </c>
      <c r="N11042" s="1">
        <v>6.2112069999999999E-7</v>
      </c>
      <c r="O11042" s="1">
        <v>5.71431044E-7</v>
      </c>
      <c r="P11042" s="1">
        <v>4.9941499999999998E-9</v>
      </c>
      <c r="Q11042" s="1">
        <v>3.6729012880000598E-9</v>
      </c>
      <c r="R11042" s="1">
        <v>14.6</v>
      </c>
      <c r="S11042" s="1">
        <v>7.3</v>
      </c>
      <c r="T11042" s="1">
        <v>0.02</v>
      </c>
      <c r="U11042" s="1">
        <v>452.6</v>
      </c>
      <c r="V11042" s="1">
        <f t="shared" si="689"/>
        <v>0.71152995065029301</v>
      </c>
      <c r="W11042" s="1">
        <f t="shared" si="690"/>
        <v>4.1586892158859188</v>
      </c>
      <c r="X11042" s="1">
        <f t="shared" si="691"/>
        <v>365</v>
      </c>
    </row>
    <row r="11043" spans="1:24" hidden="1" x14ac:dyDescent="0.3">
      <c r="A11043" s="18" t="str">
        <f t="shared" si="688"/>
        <v>OFF - Military - Welder_1999_50</v>
      </c>
      <c r="B11043" s="1" t="s">
        <v>40</v>
      </c>
      <c r="C11043" s="1">
        <v>2020</v>
      </c>
      <c r="D11043" s="1" t="s">
        <v>197</v>
      </c>
      <c r="E11043" s="1">
        <v>1999</v>
      </c>
      <c r="F11043" s="1">
        <v>50</v>
      </c>
      <c r="G11043" s="1" t="s">
        <v>5</v>
      </c>
      <c r="H11043" s="1">
        <v>3.8617048611111102E-7</v>
      </c>
      <c r="I11043" s="1">
        <v>4.5957479338842898E-7</v>
      </c>
      <c r="J11043" s="1">
        <v>5.5608549999999998E-7</v>
      </c>
      <c r="K11043" s="1">
        <v>1.1894960000000001E-6</v>
      </c>
      <c r="L11043" s="1">
        <v>1.022263E-6</v>
      </c>
      <c r="M11043" s="1">
        <v>9.8368859999999997E-5</v>
      </c>
      <c r="N11043" s="1">
        <v>1.255826E-7</v>
      </c>
      <c r="O11043" s="1">
        <v>1.1553599199999999E-7</v>
      </c>
      <c r="P11043" s="1">
        <v>1.271664E-9</v>
      </c>
      <c r="Q11043" s="1">
        <v>9.1822532200001496E-10</v>
      </c>
      <c r="R11043" s="1">
        <v>3.65</v>
      </c>
      <c r="S11043" s="1">
        <v>3.65</v>
      </c>
      <c r="T11043" s="1">
        <v>0.01</v>
      </c>
      <c r="U11043" s="1">
        <v>127.75</v>
      </c>
      <c r="V11043" s="1">
        <f t="shared" si="689"/>
        <v>1.1911978270018162</v>
      </c>
      <c r="W11043" s="1">
        <f t="shared" si="690"/>
        <v>2.6496611253332003</v>
      </c>
      <c r="X11043" s="1">
        <f t="shared" si="691"/>
        <v>365</v>
      </c>
    </row>
    <row r="11044" spans="1:24" hidden="1" x14ac:dyDescent="0.3">
      <c r="A11044" s="18" t="str">
        <f t="shared" si="688"/>
        <v>OFF - Military - Welder_1999_100</v>
      </c>
      <c r="B11044" s="1" t="s">
        <v>40</v>
      </c>
      <c r="C11044" s="1">
        <v>2020</v>
      </c>
      <c r="D11044" s="1" t="s">
        <v>197</v>
      </c>
      <c r="E11044" s="1">
        <v>1999</v>
      </c>
      <c r="F11044" s="1">
        <v>100</v>
      </c>
      <c r="G11044" s="1" t="s">
        <v>5</v>
      </c>
      <c r="H11044" s="1">
        <v>9.1410069444444405E-7</v>
      </c>
      <c r="I11044" s="1">
        <v>1.08785537190082E-6</v>
      </c>
      <c r="J11044" s="1">
        <v>1.3163049999999999E-6</v>
      </c>
      <c r="K11044" s="1">
        <v>3.4714380000000001E-6</v>
      </c>
      <c r="L11044" s="1">
        <v>6.3872740000000004E-6</v>
      </c>
      <c r="M11044" s="1">
        <v>4.8127130000000001E-4</v>
      </c>
      <c r="N11044" s="1">
        <v>6.9193329999999998E-7</v>
      </c>
      <c r="O11044" s="1">
        <v>6.3657863599999998E-7</v>
      </c>
      <c r="P11044" s="1">
        <v>5.6455600000000001E-9</v>
      </c>
      <c r="Q11044" s="1">
        <v>3.6729012880000598E-9</v>
      </c>
      <c r="R11044" s="1">
        <v>14.6</v>
      </c>
      <c r="S11044" s="1">
        <v>7.3</v>
      </c>
      <c r="T11044" s="1">
        <v>0.03</v>
      </c>
      <c r="U11044" s="1">
        <v>452.6</v>
      </c>
      <c r="V11044" s="1">
        <f t="shared" si="689"/>
        <v>0.79587563928665206</v>
      </c>
      <c r="W11044" s="1">
        <f t="shared" si="690"/>
        <v>4.6729334701602898</v>
      </c>
      <c r="X11044" s="1">
        <f t="shared" si="691"/>
        <v>243.33333333333334</v>
      </c>
    </row>
    <row r="11045" spans="1:24" hidden="1" x14ac:dyDescent="0.3">
      <c r="A11045" s="18" t="str">
        <f t="shared" si="688"/>
        <v>OFF - Military - Welder_2000_50</v>
      </c>
      <c r="B11045" s="1" t="s">
        <v>40</v>
      </c>
      <c r="C11045" s="1">
        <v>2020</v>
      </c>
      <c r="D11045" s="1" t="s">
        <v>197</v>
      </c>
      <c r="E11045" s="1">
        <v>2000</v>
      </c>
      <c r="F11045" s="1">
        <v>50</v>
      </c>
      <c r="G11045" s="1" t="s">
        <v>5</v>
      </c>
      <c r="H11045" s="1">
        <v>4.4602062500000001E-7</v>
      </c>
      <c r="I11045" s="1">
        <v>5.3080140495867705E-7</v>
      </c>
      <c r="J11045" s="1">
        <v>6.4226969999999996E-7</v>
      </c>
      <c r="K11045" s="1">
        <v>1.3772769999999999E-6</v>
      </c>
      <c r="L11045" s="1">
        <v>1.1997699999999999E-6</v>
      </c>
      <c r="M11045" s="1">
        <v>1.160253E-4</v>
      </c>
      <c r="N11045" s="1">
        <v>1.458452E-7</v>
      </c>
      <c r="O11045" s="1">
        <v>1.34177584E-7</v>
      </c>
      <c r="P11045" s="1">
        <v>1.4999179999999999E-9</v>
      </c>
      <c r="Q11045" s="1">
        <v>9.1822532200001496E-10</v>
      </c>
      <c r="R11045" s="1">
        <v>3.65</v>
      </c>
      <c r="S11045" s="1">
        <v>3.65</v>
      </c>
      <c r="T11045" s="1">
        <v>0.01</v>
      </c>
      <c r="U11045" s="1">
        <v>127.75</v>
      </c>
      <c r="V11045" s="1">
        <f t="shared" si="689"/>
        <v>1.3758140987116347</v>
      </c>
      <c r="W11045" s="1">
        <f t="shared" si="690"/>
        <v>3.1097515300279994</v>
      </c>
      <c r="X11045" s="1">
        <f t="shared" si="691"/>
        <v>365</v>
      </c>
    </row>
    <row r="11046" spans="1:24" hidden="1" x14ac:dyDescent="0.3">
      <c r="A11046" s="18" t="str">
        <f t="shared" si="688"/>
        <v>OFF - Military - Welder_2000_100</v>
      </c>
      <c r="B11046" s="1" t="s">
        <v>40</v>
      </c>
      <c r="C11046" s="1">
        <v>2020</v>
      </c>
      <c r="D11046" s="1" t="s">
        <v>197</v>
      </c>
      <c r="E11046" s="1">
        <v>2000</v>
      </c>
      <c r="F11046" s="1">
        <v>100</v>
      </c>
      <c r="G11046" s="1" t="s">
        <v>5</v>
      </c>
      <c r="H11046" s="1">
        <v>1.06671041666666E-6</v>
      </c>
      <c r="I11046" s="1">
        <v>1.2694735537190001E-6</v>
      </c>
      <c r="J11046" s="1">
        <v>1.536063E-6</v>
      </c>
      <c r="K11046" s="1">
        <v>4.0668709999999998E-6</v>
      </c>
      <c r="L11046" s="1">
        <v>7.4882800000000002E-6</v>
      </c>
      <c r="M11046" s="1">
        <v>5.6765530000000002E-4</v>
      </c>
      <c r="N11046" s="1">
        <v>8.0409480000000004E-7</v>
      </c>
      <c r="O11046" s="1">
        <v>7.3976721599999997E-7</v>
      </c>
      <c r="P11046" s="1">
        <v>6.6588889999999996E-9</v>
      </c>
      <c r="Q11046" s="1">
        <v>4.5911266100000704E-9</v>
      </c>
      <c r="R11046" s="1">
        <v>18.25</v>
      </c>
      <c r="S11046" s="1">
        <v>7.3</v>
      </c>
      <c r="T11046" s="1">
        <v>0.03</v>
      </c>
      <c r="U11046" s="1">
        <v>452.6</v>
      </c>
      <c r="V11046" s="1">
        <f t="shared" si="689"/>
        <v>0.92874760948987667</v>
      </c>
      <c r="W11046" s="1">
        <f t="shared" si="690"/>
        <v>5.4784301168122589</v>
      </c>
      <c r="X11046" s="1">
        <f t="shared" si="691"/>
        <v>243.33333333333334</v>
      </c>
    </row>
    <row r="11047" spans="1:24" hidden="1" x14ac:dyDescent="0.3">
      <c r="A11047" s="18" t="str">
        <f t="shared" si="688"/>
        <v>OFF - Military - Welder_2001_50</v>
      </c>
      <c r="B11047" s="1" t="s">
        <v>40</v>
      </c>
      <c r="C11047" s="1">
        <v>2020</v>
      </c>
      <c r="D11047" s="1" t="s">
        <v>197</v>
      </c>
      <c r="E11047" s="1">
        <v>2001</v>
      </c>
      <c r="F11047" s="1">
        <v>50</v>
      </c>
      <c r="G11047" s="1" t="s">
        <v>5</v>
      </c>
      <c r="H11047" s="1">
        <v>4.7926708333333302E-7</v>
      </c>
      <c r="I11047" s="1">
        <v>5.7036743801652796E-7</v>
      </c>
      <c r="J11047" s="1">
        <v>6.9014459999999997E-7</v>
      </c>
      <c r="K11047" s="1">
        <v>1.483783E-6</v>
      </c>
      <c r="L11047" s="1">
        <v>1.310585E-6</v>
      </c>
      <c r="M11047" s="1">
        <v>1.273767E-4</v>
      </c>
      <c r="N11047" s="1">
        <v>1.5761280000000001E-7</v>
      </c>
      <c r="O11047" s="1">
        <v>1.45003776E-7</v>
      </c>
      <c r="P11047" s="1">
        <v>1.646664E-9</v>
      </c>
      <c r="Q11047" s="1">
        <v>9.1822532200001496E-10</v>
      </c>
      <c r="R11047" s="1">
        <v>3.65</v>
      </c>
      <c r="S11047" s="1">
        <v>3.65</v>
      </c>
      <c r="T11047" s="1">
        <v>0.01</v>
      </c>
      <c r="U11047" s="1">
        <v>127.75</v>
      </c>
      <c r="V11047" s="1">
        <f t="shared" si="689"/>
        <v>1.4783675313185429</v>
      </c>
      <c r="W11047" s="1">
        <f t="shared" si="690"/>
        <v>3.3969791784939996</v>
      </c>
      <c r="X11047" s="1">
        <f t="shared" si="691"/>
        <v>365</v>
      </c>
    </row>
    <row r="11048" spans="1:24" hidden="1" x14ac:dyDescent="0.3">
      <c r="A11048" s="18" t="str">
        <f t="shared" si="688"/>
        <v>OFF - Military - Welder_2001_100</v>
      </c>
      <c r="B11048" s="1" t="s">
        <v>40</v>
      </c>
      <c r="C11048" s="1">
        <v>2020</v>
      </c>
      <c r="D11048" s="1" t="s">
        <v>197</v>
      </c>
      <c r="E11048" s="1">
        <v>2001</v>
      </c>
      <c r="F11048" s="1">
        <v>100</v>
      </c>
      <c r="G11048" s="1" t="s">
        <v>5</v>
      </c>
      <c r="H11048" s="1">
        <v>1.15848680555555E-6</v>
      </c>
      <c r="I11048" s="1">
        <v>1.3786950413223099E-6</v>
      </c>
      <c r="J11048" s="1">
        <v>1.6682209999999999E-6</v>
      </c>
      <c r="K11048" s="1">
        <v>4.4343890000000002E-6</v>
      </c>
      <c r="L11048" s="1">
        <v>8.1709959999999992E-6</v>
      </c>
      <c r="M11048" s="1">
        <v>6.2319179999999999E-4</v>
      </c>
      <c r="N11048" s="1">
        <v>8.6955159999999998E-7</v>
      </c>
      <c r="O11048" s="1">
        <v>7.9998747200000005E-7</v>
      </c>
      <c r="P11048" s="1">
        <v>7.3103590000000001E-9</v>
      </c>
      <c r="Q11048" s="1">
        <v>5.5093519320000904E-9</v>
      </c>
      <c r="R11048" s="1">
        <v>21.9</v>
      </c>
      <c r="S11048" s="1">
        <v>10.95</v>
      </c>
      <c r="T11048" s="1">
        <v>0.03</v>
      </c>
      <c r="U11048" s="1">
        <v>678.9</v>
      </c>
      <c r="V11048" s="1">
        <f t="shared" si="689"/>
        <v>0.67243607666734895</v>
      </c>
      <c r="W11048" s="1">
        <f t="shared" si="690"/>
        <v>3.9852703665596985</v>
      </c>
      <c r="X11048" s="1">
        <f t="shared" si="691"/>
        <v>365</v>
      </c>
    </row>
    <row r="11049" spans="1:24" hidden="1" x14ac:dyDescent="0.3">
      <c r="A11049" s="18" t="str">
        <f t="shared" si="688"/>
        <v>OFF - Military - Welder_2002_50</v>
      </c>
      <c r="B11049" s="1" t="s">
        <v>40</v>
      </c>
      <c r="C11049" s="1">
        <v>2020</v>
      </c>
      <c r="D11049" s="1" t="s">
        <v>197</v>
      </c>
      <c r="E11049" s="1">
        <v>2002</v>
      </c>
      <c r="F11049" s="1">
        <v>50</v>
      </c>
      <c r="G11049" s="1" t="s">
        <v>5</v>
      </c>
      <c r="H11049" s="1">
        <v>5.2457312500000005E-7</v>
      </c>
      <c r="I11049" s="1">
        <v>6.2428537190082598E-7</v>
      </c>
      <c r="J11049" s="1">
        <v>7.5538530000000004E-7</v>
      </c>
      <c r="K11049" s="1">
        <v>1.628441E-6</v>
      </c>
      <c r="L11049" s="1">
        <v>1.45892E-6</v>
      </c>
      <c r="M11049" s="1">
        <v>1.425074E-4</v>
      </c>
      <c r="N11049" s="1">
        <v>1.7353660000000001E-7</v>
      </c>
      <c r="O11049" s="1">
        <v>1.5965367200000001E-7</v>
      </c>
      <c r="P11049" s="1">
        <v>1.8422649999999999E-9</v>
      </c>
      <c r="Q11049" s="1">
        <v>9.1822532200001496E-10</v>
      </c>
      <c r="R11049" s="1">
        <v>3.65</v>
      </c>
      <c r="S11049" s="1">
        <v>3.65</v>
      </c>
      <c r="T11049" s="1">
        <v>0.01</v>
      </c>
      <c r="U11049" s="1">
        <v>127.75</v>
      </c>
      <c r="V11049" s="1">
        <f t="shared" si="689"/>
        <v>1.6181204651247261</v>
      </c>
      <c r="W11049" s="1">
        <f t="shared" si="690"/>
        <v>3.7814570310880002</v>
      </c>
      <c r="X11049" s="1">
        <f t="shared" si="691"/>
        <v>365</v>
      </c>
    </row>
    <row r="11050" spans="1:24" hidden="1" x14ac:dyDescent="0.3">
      <c r="A11050" s="18" t="str">
        <f t="shared" si="688"/>
        <v>OFF - Military - Welder_2002_100</v>
      </c>
      <c r="B11050" s="1" t="s">
        <v>40</v>
      </c>
      <c r="C11050" s="1">
        <v>2020</v>
      </c>
      <c r="D11050" s="1" t="s">
        <v>197</v>
      </c>
      <c r="E11050" s="1">
        <v>2002</v>
      </c>
      <c r="F11050" s="1">
        <v>100</v>
      </c>
      <c r="G11050" s="1" t="s">
        <v>5</v>
      </c>
      <c r="H11050" s="1">
        <v>1.28202152777777E-6</v>
      </c>
      <c r="I11050" s="1">
        <v>1.52571157024793E-6</v>
      </c>
      <c r="J11050" s="1">
        <v>1.8461110000000001E-6</v>
      </c>
      <c r="K11050" s="1">
        <v>4.9271720000000001E-6</v>
      </c>
      <c r="L11050" s="1">
        <v>9.0857910000000007E-6</v>
      </c>
      <c r="M11050" s="1">
        <v>6.9722000000000002E-4</v>
      </c>
      <c r="N11050" s="1">
        <v>9.5806339999999999E-7</v>
      </c>
      <c r="O11050" s="1">
        <v>8.8141832800000004E-7</v>
      </c>
      <c r="P11050" s="1">
        <v>8.1787470000000004E-9</v>
      </c>
      <c r="Q11050" s="1">
        <v>5.5093519320000904E-9</v>
      </c>
      <c r="R11050" s="1">
        <v>21.9</v>
      </c>
      <c r="S11050" s="1">
        <v>10.95</v>
      </c>
      <c r="T11050" s="1">
        <v>0.04</v>
      </c>
      <c r="U11050" s="1">
        <v>678.9</v>
      </c>
      <c r="V11050" s="1">
        <f t="shared" si="689"/>
        <v>0.74414099686578494</v>
      </c>
      <c r="W11050" s="1">
        <f t="shared" si="690"/>
        <v>4.4314467451770643</v>
      </c>
      <c r="X11050" s="1">
        <f t="shared" si="691"/>
        <v>273.75</v>
      </c>
    </row>
    <row r="11051" spans="1:24" hidden="1" x14ac:dyDescent="0.3">
      <c r="A11051" s="18" t="str">
        <f t="shared" si="688"/>
        <v>OFF - Military - Welder_2003_50</v>
      </c>
      <c r="B11051" s="1" t="s">
        <v>40</v>
      </c>
      <c r="C11051" s="1">
        <v>2020</v>
      </c>
      <c r="D11051" s="1" t="s">
        <v>197</v>
      </c>
      <c r="E11051" s="1">
        <v>2003</v>
      </c>
      <c r="F11051" s="1">
        <v>50</v>
      </c>
      <c r="G11051" s="1" t="s">
        <v>5</v>
      </c>
      <c r="H11051" s="1">
        <v>5.9466930555555497E-7</v>
      </c>
      <c r="I11051" s="1">
        <v>7.0770561983470996E-7</v>
      </c>
      <c r="J11051" s="1">
        <v>8.563238E-7</v>
      </c>
      <c r="K11051" s="1">
        <v>1.851248E-6</v>
      </c>
      <c r="L11051" s="1">
        <v>1.6828330000000001E-6</v>
      </c>
      <c r="M11051" s="1">
        <v>1.6521109999999999E-4</v>
      </c>
      <c r="N11051" s="1">
        <v>1.979394E-7</v>
      </c>
      <c r="O11051" s="1">
        <v>1.82104248E-7</v>
      </c>
      <c r="P11051" s="1">
        <v>2.1357680000000001E-9</v>
      </c>
      <c r="Q11051" s="1">
        <v>1.8364506440000299E-9</v>
      </c>
      <c r="R11051" s="1">
        <v>7.3</v>
      </c>
      <c r="S11051" s="1">
        <v>3.65</v>
      </c>
      <c r="T11051" s="1">
        <v>0.02</v>
      </c>
      <c r="U11051" s="1">
        <v>127.75</v>
      </c>
      <c r="V11051" s="1">
        <f t="shared" si="689"/>
        <v>1.8343421106465432</v>
      </c>
      <c r="W11051" s="1">
        <f t="shared" si="690"/>
        <v>4.3618297644812003</v>
      </c>
      <c r="X11051" s="1">
        <f t="shared" si="691"/>
        <v>182.5</v>
      </c>
    </row>
    <row r="11052" spans="1:24" hidden="1" x14ac:dyDescent="0.3">
      <c r="A11052" s="18" t="str">
        <f t="shared" si="688"/>
        <v>OFF - Military - Welder_2003_100</v>
      </c>
      <c r="B11052" s="1" t="s">
        <v>40</v>
      </c>
      <c r="C11052" s="1">
        <v>2020</v>
      </c>
      <c r="D11052" s="1" t="s">
        <v>197</v>
      </c>
      <c r="E11052" s="1">
        <v>2003</v>
      </c>
      <c r="F11052" s="1">
        <v>100</v>
      </c>
      <c r="G11052" s="1" t="s">
        <v>5</v>
      </c>
      <c r="H11052" s="1">
        <v>1.4699444444444401E-6</v>
      </c>
      <c r="I11052" s="1">
        <v>1.7493553719008201E-6</v>
      </c>
      <c r="J11052" s="1">
        <v>2.1167200000000001E-6</v>
      </c>
      <c r="K11052" s="1">
        <v>5.6727629999999997E-6</v>
      </c>
      <c r="L11052" s="1">
        <v>1.046858E-5</v>
      </c>
      <c r="M11052" s="1">
        <v>8.0829770000000005E-4</v>
      </c>
      <c r="N11052" s="1">
        <v>1.093562E-6</v>
      </c>
      <c r="O11052" s="1">
        <v>1.0060770399999999E-6</v>
      </c>
      <c r="P11052" s="1">
        <v>9.4817470000000006E-9</v>
      </c>
      <c r="Q11052" s="1">
        <v>6.4275772540000997E-9</v>
      </c>
      <c r="R11052" s="1">
        <v>25.55</v>
      </c>
      <c r="S11052" s="1">
        <v>10.95</v>
      </c>
      <c r="T11052" s="1">
        <v>0.04</v>
      </c>
      <c r="U11052" s="1">
        <v>678.9</v>
      </c>
      <c r="V11052" s="1">
        <f t="shared" si="689"/>
        <v>0.85321962270185414</v>
      </c>
      <c r="W11052" s="1">
        <f t="shared" si="690"/>
        <v>5.1058795835855912</v>
      </c>
      <c r="X11052" s="1">
        <f t="shared" si="691"/>
        <v>273.75</v>
      </c>
    </row>
    <row r="11053" spans="1:24" hidden="1" x14ac:dyDescent="0.3">
      <c r="A11053" s="18" t="str">
        <f t="shared" si="688"/>
        <v>OFF - Military - Welder_2004_50</v>
      </c>
      <c r="B11053" s="1" t="s">
        <v>40</v>
      </c>
      <c r="C11053" s="1">
        <v>2020</v>
      </c>
      <c r="D11053" s="1" t="s">
        <v>197</v>
      </c>
      <c r="E11053" s="1">
        <v>2004</v>
      </c>
      <c r="F11053" s="1">
        <v>50</v>
      </c>
      <c r="G11053" s="1" t="s">
        <v>5</v>
      </c>
      <c r="H11053" s="1">
        <v>4.07762916666666E-7</v>
      </c>
      <c r="I11053" s="1">
        <v>4.8527157024793399E-7</v>
      </c>
      <c r="J11053" s="1">
        <v>5.8717860000000005E-7</v>
      </c>
      <c r="K11053" s="1">
        <v>2.1301359999999999E-6</v>
      </c>
      <c r="L11053" s="1">
        <v>2.263976E-6</v>
      </c>
      <c r="M11053" s="1">
        <v>2.4340620000000001E-4</v>
      </c>
      <c r="N11053" s="1">
        <v>2.0605279999999999E-7</v>
      </c>
      <c r="O11053" s="1">
        <v>1.8956857599999999E-7</v>
      </c>
      <c r="P11053" s="1">
        <v>3.1466349999999999E-9</v>
      </c>
      <c r="Q11053" s="1">
        <v>1.8364506440000299E-9</v>
      </c>
      <c r="R11053" s="1">
        <v>7.3</v>
      </c>
      <c r="S11053" s="1">
        <v>7.3</v>
      </c>
      <c r="T11053" s="1">
        <v>0.02</v>
      </c>
      <c r="U11053" s="1">
        <v>255.5</v>
      </c>
      <c r="V11053" s="1">
        <f t="shared" si="689"/>
        <v>0.62890137612109098</v>
      </c>
      <c r="W11053" s="1">
        <f t="shared" si="690"/>
        <v>2.9340635413231997</v>
      </c>
      <c r="X11053" s="1">
        <f t="shared" si="691"/>
        <v>365</v>
      </c>
    </row>
    <row r="11054" spans="1:24" hidden="1" x14ac:dyDescent="0.3">
      <c r="A11054" s="18" t="str">
        <f t="shared" si="688"/>
        <v>OFF - Military - Welder_2004_100</v>
      </c>
      <c r="B11054" s="1" t="s">
        <v>40</v>
      </c>
      <c r="C11054" s="1">
        <v>2020</v>
      </c>
      <c r="D11054" s="1" t="s">
        <v>197</v>
      </c>
      <c r="E11054" s="1">
        <v>2004</v>
      </c>
      <c r="F11054" s="1">
        <v>100</v>
      </c>
      <c r="G11054" s="1" t="s">
        <v>5</v>
      </c>
      <c r="H11054" s="1">
        <v>1.1023888888888799E-6</v>
      </c>
      <c r="I11054" s="1">
        <v>1.3119338842975201E-6</v>
      </c>
      <c r="J11054" s="1">
        <v>1.5874400000000001E-6</v>
      </c>
      <c r="K11054" s="1">
        <v>7.6821840000000003E-6</v>
      </c>
      <c r="L11054" s="1">
        <v>1.224754E-5</v>
      </c>
      <c r="M11054" s="1">
        <v>1.190869E-3</v>
      </c>
      <c r="N11054" s="1">
        <v>8.9745810000000003E-7</v>
      </c>
      <c r="O11054" s="1">
        <v>8.2566145200000002E-7</v>
      </c>
      <c r="P11054" s="1">
        <v>1.39695E-8</v>
      </c>
      <c r="Q11054" s="1">
        <v>1.01004785420001E-8</v>
      </c>
      <c r="R11054" s="1">
        <v>40.15</v>
      </c>
      <c r="S11054" s="1">
        <v>18.25</v>
      </c>
      <c r="T11054" s="1">
        <v>0.06</v>
      </c>
      <c r="U11054" s="1">
        <v>1131.5</v>
      </c>
      <c r="V11054" s="1">
        <f t="shared" si="689"/>
        <v>0.38392464507214058</v>
      </c>
      <c r="W11054" s="1">
        <f t="shared" si="690"/>
        <v>3.5841230292063226</v>
      </c>
      <c r="X11054" s="1">
        <f t="shared" si="691"/>
        <v>304.16666666666669</v>
      </c>
    </row>
    <row r="11055" spans="1:24" hidden="1" x14ac:dyDescent="0.3">
      <c r="A11055" s="18" t="str">
        <f t="shared" si="688"/>
        <v>OFF - Military - Welder_2005_50</v>
      </c>
      <c r="B11055" s="1" t="s">
        <v>40</v>
      </c>
      <c r="C11055" s="1">
        <v>2020</v>
      </c>
      <c r="D11055" s="1" t="s">
        <v>197</v>
      </c>
      <c r="E11055" s="1">
        <v>2005</v>
      </c>
      <c r="F11055" s="1">
        <v>50</v>
      </c>
      <c r="G11055" s="1" t="s">
        <v>5</v>
      </c>
      <c r="H11055" s="1">
        <v>4.2372486111111102E-7</v>
      </c>
      <c r="I11055" s="1">
        <v>5.0426760330578502E-7</v>
      </c>
      <c r="J11055" s="1">
        <v>6.1016379999999997E-7</v>
      </c>
      <c r="K11055" s="1">
        <v>3.2295429999999999E-6</v>
      </c>
      <c r="L11055" s="1">
        <v>3.7132680000000001E-6</v>
      </c>
      <c r="M11055" s="1">
        <v>4.1114459999999999E-4</v>
      </c>
      <c r="N11055" s="1">
        <v>3.013315E-7</v>
      </c>
      <c r="O11055" s="1">
        <v>2.7722498E-7</v>
      </c>
      <c r="P11055" s="1">
        <v>5.3150740000000004E-9</v>
      </c>
      <c r="Q11055" s="1">
        <v>3.6729012880000598E-9</v>
      </c>
      <c r="R11055" s="1">
        <v>14.6</v>
      </c>
      <c r="S11055" s="1">
        <v>10.95</v>
      </c>
      <c r="T11055" s="1">
        <v>0.04</v>
      </c>
      <c r="U11055" s="1">
        <v>383.25</v>
      </c>
      <c r="V11055" s="1">
        <f t="shared" si="689"/>
        <v>0.43567988056703022</v>
      </c>
      <c r="W11055" s="1">
        <f t="shared" si="690"/>
        <v>3.2082095858384001</v>
      </c>
      <c r="X11055" s="1">
        <f t="shared" si="691"/>
        <v>273.75</v>
      </c>
    </row>
    <row r="11056" spans="1:24" hidden="1" x14ac:dyDescent="0.3">
      <c r="A11056" s="18" t="str">
        <f t="shared" si="688"/>
        <v>OFF - Military - Welder_2005_100</v>
      </c>
      <c r="B11056" s="1" t="s">
        <v>40</v>
      </c>
      <c r="C11056" s="1">
        <v>2020</v>
      </c>
      <c r="D11056" s="1" t="s">
        <v>197</v>
      </c>
      <c r="E11056" s="1">
        <v>2005</v>
      </c>
      <c r="F11056" s="1">
        <v>100</v>
      </c>
      <c r="G11056" s="1" t="s">
        <v>5</v>
      </c>
      <c r="H11056" s="1">
        <v>1.2421930555555499E-6</v>
      </c>
      <c r="I11056" s="1">
        <v>1.47831239669421E-6</v>
      </c>
      <c r="J11056" s="1">
        <v>1.788758E-6</v>
      </c>
      <c r="K11056" s="1">
        <v>1.252948E-5</v>
      </c>
      <c r="L11056" s="1">
        <v>1.8868669999999999E-5</v>
      </c>
      <c r="M11056" s="1">
        <v>2.0115319999999999E-3</v>
      </c>
      <c r="N11056" s="1">
        <v>1.109326E-6</v>
      </c>
      <c r="O11056" s="1">
        <v>1.02057992E-6</v>
      </c>
      <c r="P11056" s="1">
        <v>2.3596300000000001E-8</v>
      </c>
      <c r="Q11056" s="1">
        <v>1.65280557960002E-8</v>
      </c>
      <c r="R11056" s="1">
        <v>65.7</v>
      </c>
      <c r="S11056" s="1">
        <v>32.85</v>
      </c>
      <c r="T11056" s="1">
        <v>0.1</v>
      </c>
      <c r="U11056" s="1">
        <v>2036.7</v>
      </c>
      <c r="V11056" s="1">
        <f t="shared" si="689"/>
        <v>0.24034094036448275</v>
      </c>
      <c r="W11056" s="1">
        <f t="shared" si="690"/>
        <v>3.0676289405189605</v>
      </c>
      <c r="X11056" s="1">
        <f t="shared" si="691"/>
        <v>328.5</v>
      </c>
    </row>
    <row r="11057" spans="1:24" hidden="1" x14ac:dyDescent="0.3">
      <c r="A11057" s="18" t="str">
        <f t="shared" si="688"/>
        <v>OFF - Military - Welder_2006_50</v>
      </c>
      <c r="B11057" s="1" t="s">
        <v>40</v>
      </c>
      <c r="C11057" s="1">
        <v>2020</v>
      </c>
      <c r="D11057" s="1" t="s">
        <v>197</v>
      </c>
      <c r="E11057" s="1">
        <v>2006</v>
      </c>
      <c r="F11057" s="1">
        <v>50</v>
      </c>
      <c r="G11057" s="1" t="s">
        <v>5</v>
      </c>
      <c r="H11057" s="1">
        <v>3.2612208333333298E-7</v>
      </c>
      <c r="I11057" s="1">
        <v>3.8811223140495797E-7</v>
      </c>
      <c r="J11057" s="1">
        <v>4.696158E-7</v>
      </c>
      <c r="K11057" s="1">
        <v>3.3512319999999998E-6</v>
      </c>
      <c r="L11057" s="1">
        <v>4.0597689999999999E-6</v>
      </c>
      <c r="M11057" s="1">
        <v>4.5726419999999999E-4</v>
      </c>
      <c r="N11057" s="1">
        <v>3.0408109999999997E-7</v>
      </c>
      <c r="O11057" s="1">
        <v>2.79754612E-7</v>
      </c>
      <c r="P11057" s="1">
        <v>5.9112849999999998E-9</v>
      </c>
      <c r="Q11057" s="1">
        <v>3.6729012880000598E-9</v>
      </c>
      <c r="R11057" s="1">
        <v>14.6</v>
      </c>
      <c r="S11057" s="1">
        <v>10.95</v>
      </c>
      <c r="T11057" s="1">
        <v>0.04</v>
      </c>
      <c r="U11057" s="1">
        <v>383.25</v>
      </c>
      <c r="V11057" s="1">
        <f t="shared" si="689"/>
        <v>0.33532332736945397</v>
      </c>
      <c r="W11057" s="1">
        <f t="shared" si="690"/>
        <v>3.5075814140238664</v>
      </c>
      <c r="X11057" s="1">
        <f t="shared" si="691"/>
        <v>273.75</v>
      </c>
    </row>
    <row r="11058" spans="1:24" hidden="1" x14ac:dyDescent="0.3">
      <c r="A11058" s="18" t="str">
        <f t="shared" si="688"/>
        <v>OFF - Military - Welder_2006_100</v>
      </c>
      <c r="B11058" s="1" t="s">
        <v>40</v>
      </c>
      <c r="C11058" s="1">
        <v>2020</v>
      </c>
      <c r="D11058" s="1" t="s">
        <v>197</v>
      </c>
      <c r="E11058" s="1">
        <v>2006</v>
      </c>
      <c r="F11058" s="1">
        <v>100</v>
      </c>
      <c r="G11058" s="1" t="s">
        <v>5</v>
      </c>
      <c r="H11058" s="1">
        <v>1.0257277777777701E-6</v>
      </c>
      <c r="I11058" s="1">
        <v>1.2207008264462799E-6</v>
      </c>
      <c r="J11058" s="1">
        <v>1.4770480000000001E-6</v>
      </c>
      <c r="K11058" s="1">
        <v>1.3618489999999999E-5</v>
      </c>
      <c r="L11058" s="1">
        <v>1.994796E-5</v>
      </c>
      <c r="M11058" s="1">
        <v>2.2371729999999999E-3</v>
      </c>
      <c r="N11058" s="1">
        <v>1.0052520000000001E-6</v>
      </c>
      <c r="O11058" s="1">
        <v>9.2483184000000001E-7</v>
      </c>
      <c r="P11058" s="1">
        <v>2.624319E-8</v>
      </c>
      <c r="Q11058" s="1">
        <v>1.8364506440000301E-8</v>
      </c>
      <c r="R11058" s="1">
        <v>73</v>
      </c>
      <c r="S11058" s="1">
        <v>36.5</v>
      </c>
      <c r="T11058" s="1">
        <v>0.12</v>
      </c>
      <c r="U11058" s="1">
        <v>2263</v>
      </c>
      <c r="V11058" s="1">
        <f t="shared" si="689"/>
        <v>0.17861309062216993</v>
      </c>
      <c r="W11058" s="1">
        <f t="shared" si="690"/>
        <v>2.9187878880855482</v>
      </c>
      <c r="X11058" s="1">
        <f t="shared" si="691"/>
        <v>304.16666666666669</v>
      </c>
    </row>
    <row r="11059" spans="1:24" hidden="1" x14ac:dyDescent="0.3">
      <c r="A11059" s="18" t="str">
        <f t="shared" si="688"/>
        <v>OFF - Military - Welder_2007_50</v>
      </c>
      <c r="B11059" s="1" t="s">
        <v>40</v>
      </c>
      <c r="C11059" s="1">
        <v>2020</v>
      </c>
      <c r="D11059" s="1" t="s">
        <v>197</v>
      </c>
      <c r="E11059" s="1">
        <v>2007</v>
      </c>
      <c r="F11059" s="1">
        <v>50</v>
      </c>
      <c r="G11059" s="1" t="s">
        <v>5</v>
      </c>
      <c r="H11059" s="1">
        <v>3.3543756944444402E-7</v>
      </c>
      <c r="I11059" s="1">
        <v>3.9919842975206599E-7</v>
      </c>
      <c r="J11059" s="1">
        <v>4.830301E-7</v>
      </c>
      <c r="K11059" s="1">
        <v>3.492638E-6</v>
      </c>
      <c r="L11059" s="1">
        <v>4.2973929999999997E-6</v>
      </c>
      <c r="M11059" s="1">
        <v>4.8672530000000002E-4</v>
      </c>
      <c r="N11059" s="1">
        <v>3.1808180000000002E-7</v>
      </c>
      <c r="O11059" s="1">
        <v>2.92635256E-7</v>
      </c>
      <c r="P11059" s="1">
        <v>6.2921450000000001E-9</v>
      </c>
      <c r="Q11059" s="1">
        <v>3.6729012880000598E-9</v>
      </c>
      <c r="R11059" s="1">
        <v>14.6</v>
      </c>
      <c r="S11059" s="1">
        <v>14.6</v>
      </c>
      <c r="T11059" s="1">
        <v>0.04</v>
      </c>
      <c r="U11059" s="1">
        <v>511</v>
      </c>
      <c r="V11059" s="1">
        <f t="shared" si="689"/>
        <v>0.25867623121645444</v>
      </c>
      <c r="W11059" s="1">
        <f t="shared" si="690"/>
        <v>2.7846638224163001</v>
      </c>
      <c r="X11059" s="1">
        <f t="shared" si="691"/>
        <v>365</v>
      </c>
    </row>
    <row r="11060" spans="1:24" hidden="1" x14ac:dyDescent="0.3">
      <c r="A11060" s="18" t="str">
        <f t="shared" si="688"/>
        <v>OFF - Military - Welder_2007_100</v>
      </c>
      <c r="B11060" s="1" t="s">
        <v>40</v>
      </c>
      <c r="C11060" s="1">
        <v>2020</v>
      </c>
      <c r="D11060" s="1" t="s">
        <v>197</v>
      </c>
      <c r="E11060" s="1">
        <v>2007</v>
      </c>
      <c r="F11060" s="1">
        <v>100</v>
      </c>
      <c r="G11060" s="1" t="s">
        <v>5</v>
      </c>
      <c r="H11060" s="1">
        <v>1.06335972222222E-6</v>
      </c>
      <c r="I11060" s="1">
        <v>1.26548595041322E-6</v>
      </c>
      <c r="J11060" s="1">
        <v>1.531238E-6</v>
      </c>
      <c r="K11060" s="1">
        <v>1.4392709999999999E-5</v>
      </c>
      <c r="L11060" s="1">
        <v>2.11444E-5</v>
      </c>
      <c r="M11060" s="1">
        <v>2.381312E-3</v>
      </c>
      <c r="N11060" s="1">
        <v>1.05232E-6</v>
      </c>
      <c r="O11060" s="1">
        <v>9.6813439999999995E-7</v>
      </c>
      <c r="P11060" s="1">
        <v>2.793402E-8</v>
      </c>
      <c r="Q11060" s="1">
        <v>2.02009570840003E-8</v>
      </c>
      <c r="R11060" s="1">
        <v>80.3</v>
      </c>
      <c r="S11060" s="1">
        <v>36.5</v>
      </c>
      <c r="T11060" s="1">
        <v>0.12</v>
      </c>
      <c r="U11060" s="1">
        <v>2263</v>
      </c>
      <c r="V11060" s="1">
        <f t="shared" si="689"/>
        <v>0.18516605530633387</v>
      </c>
      <c r="W11060" s="1">
        <f t="shared" si="690"/>
        <v>3.0938511316864514</v>
      </c>
      <c r="X11060" s="1">
        <f t="shared" si="691"/>
        <v>304.16666666666669</v>
      </c>
    </row>
    <row r="11061" spans="1:24" hidden="1" x14ac:dyDescent="0.3">
      <c r="A11061" s="18" t="str">
        <f t="shared" si="688"/>
        <v>OFF - Military - Welder_2008_50</v>
      </c>
      <c r="B11061" s="1" t="s">
        <v>40</v>
      </c>
      <c r="C11061" s="1">
        <v>2020</v>
      </c>
      <c r="D11061" s="1" t="s">
        <v>197</v>
      </c>
      <c r="E11061" s="1">
        <v>2008</v>
      </c>
      <c r="F11061" s="1">
        <v>50</v>
      </c>
      <c r="G11061" s="1" t="s">
        <v>5</v>
      </c>
      <c r="H11061" s="1">
        <v>1.8931409722222201E-7</v>
      </c>
      <c r="I11061" s="1">
        <v>2.2529942148760299E-7</v>
      </c>
      <c r="J11061" s="1">
        <v>2.7261229999999998E-7</v>
      </c>
      <c r="K11061" s="1">
        <v>3.361164E-6</v>
      </c>
      <c r="L11061" s="1">
        <v>4.3560560000000002E-6</v>
      </c>
      <c r="M11061" s="1">
        <v>5.031476E-4</v>
      </c>
      <c r="N11061" s="1">
        <v>1.464732E-7</v>
      </c>
      <c r="O11061" s="1">
        <v>1.34755344E-7</v>
      </c>
      <c r="P11061" s="1">
        <v>6.5044429999999996E-9</v>
      </c>
      <c r="Q11061" s="1">
        <v>4.5911266100000704E-9</v>
      </c>
      <c r="R11061" s="1">
        <v>18.25</v>
      </c>
      <c r="S11061" s="1">
        <v>14.6</v>
      </c>
      <c r="T11061" s="1">
        <v>0.05</v>
      </c>
      <c r="U11061" s="1">
        <v>511</v>
      </c>
      <c r="V11061" s="1">
        <f t="shared" si="689"/>
        <v>0.14599156936027252</v>
      </c>
      <c r="W11061" s="1">
        <f t="shared" si="690"/>
        <v>2.8226768069896</v>
      </c>
      <c r="X11061" s="1">
        <f t="shared" si="691"/>
        <v>292</v>
      </c>
    </row>
    <row r="11062" spans="1:24" hidden="1" x14ac:dyDescent="0.3">
      <c r="A11062" s="18" t="str">
        <f t="shared" si="688"/>
        <v>OFF - Military - Welder_2008_100</v>
      </c>
      <c r="B11062" s="1" t="s">
        <v>40</v>
      </c>
      <c r="C11062" s="1">
        <v>2020</v>
      </c>
      <c r="D11062" s="1" t="s">
        <v>197</v>
      </c>
      <c r="E11062" s="1">
        <v>2008</v>
      </c>
      <c r="F11062" s="1">
        <v>100</v>
      </c>
      <c r="G11062" s="1" t="s">
        <v>5</v>
      </c>
      <c r="H11062" s="1">
        <v>7.1456597222222198E-7</v>
      </c>
      <c r="I11062" s="1">
        <v>8.5039256198347096E-7</v>
      </c>
      <c r="J11062" s="1">
        <v>1.028975E-6</v>
      </c>
      <c r="K11062" s="1">
        <v>1.4579800000000001E-5</v>
      </c>
      <c r="L11062" s="1">
        <v>1.247599E-5</v>
      </c>
      <c r="M11062" s="1">
        <v>2.4616590000000002E-3</v>
      </c>
      <c r="N11062" s="1">
        <v>8.0901480000000001E-7</v>
      </c>
      <c r="O11062" s="1">
        <v>7.4429361600000004E-7</v>
      </c>
      <c r="P11062" s="1">
        <v>2.887652E-8</v>
      </c>
      <c r="Q11062" s="1">
        <v>2.02009570840003E-8</v>
      </c>
      <c r="R11062" s="1">
        <v>80.3</v>
      </c>
      <c r="S11062" s="1">
        <v>40.15</v>
      </c>
      <c r="T11062" s="1">
        <v>0.13</v>
      </c>
      <c r="U11062" s="1">
        <v>2489.3000000000002</v>
      </c>
      <c r="V11062" s="1">
        <f t="shared" si="689"/>
        <v>0.11311776469808051</v>
      </c>
      <c r="W11062" s="1">
        <f t="shared" si="690"/>
        <v>1.6595348598816129</v>
      </c>
      <c r="X11062" s="1">
        <f t="shared" si="691"/>
        <v>308.84615384615381</v>
      </c>
    </row>
    <row r="11063" spans="1:24" hidden="1" x14ac:dyDescent="0.3">
      <c r="A11063" s="18" t="str">
        <f t="shared" si="688"/>
        <v>OFF - Military - Welder_2009_50</v>
      </c>
      <c r="B11063" s="1" t="s">
        <v>40</v>
      </c>
      <c r="C11063" s="1">
        <v>2020</v>
      </c>
      <c r="D11063" s="1" t="s">
        <v>197</v>
      </c>
      <c r="E11063" s="1">
        <v>2009</v>
      </c>
      <c r="F11063" s="1">
        <v>50</v>
      </c>
      <c r="G11063" s="1" t="s">
        <v>5</v>
      </c>
      <c r="H11063" s="1">
        <v>1.8452527777777701E-7</v>
      </c>
      <c r="I11063" s="1">
        <v>2.19600330578512E-7</v>
      </c>
      <c r="J11063" s="1">
        <v>2.6571639999999999E-7</v>
      </c>
      <c r="K11063" s="1">
        <v>3.3622970000000001E-6</v>
      </c>
      <c r="L11063" s="1">
        <v>4.4289320000000001E-6</v>
      </c>
      <c r="M11063" s="1">
        <v>5.1453939999999997E-4</v>
      </c>
      <c r="N11063" s="1">
        <v>1.47182E-7</v>
      </c>
      <c r="O11063" s="1">
        <v>1.3540744E-7</v>
      </c>
      <c r="P11063" s="1">
        <v>6.65171E-9</v>
      </c>
      <c r="Q11063" s="1">
        <v>4.5911266100000704E-9</v>
      </c>
      <c r="R11063" s="1">
        <v>18.25</v>
      </c>
      <c r="S11063" s="1">
        <v>14.6</v>
      </c>
      <c r="T11063" s="1">
        <v>0.05</v>
      </c>
      <c r="U11063" s="1">
        <v>511</v>
      </c>
      <c r="V11063" s="1">
        <f t="shared" si="689"/>
        <v>0.14229862057127246</v>
      </c>
      <c r="W11063" s="1">
        <f t="shared" si="690"/>
        <v>2.8698996606411997</v>
      </c>
      <c r="X11063" s="1">
        <f t="shared" si="691"/>
        <v>292</v>
      </c>
    </row>
    <row r="11064" spans="1:24" hidden="1" x14ac:dyDescent="0.3">
      <c r="A11064" s="18" t="str">
        <f t="shared" si="688"/>
        <v>OFF - Military - Welder_2009_100</v>
      </c>
      <c r="B11064" s="1" t="s">
        <v>40</v>
      </c>
      <c r="C11064" s="1">
        <v>2020</v>
      </c>
      <c r="D11064" s="1" t="s">
        <v>197</v>
      </c>
      <c r="E11064" s="1">
        <v>2009</v>
      </c>
      <c r="F11064" s="1">
        <v>100</v>
      </c>
      <c r="G11064" s="1" t="s">
        <v>5</v>
      </c>
      <c r="H11064" s="1">
        <v>7.0299444444444396E-7</v>
      </c>
      <c r="I11064" s="1">
        <v>8.3662148760330502E-7</v>
      </c>
      <c r="J11064" s="1">
        <v>1.0123119999999999E-6</v>
      </c>
      <c r="K11064" s="1">
        <v>1.480225E-5</v>
      </c>
      <c r="L11064" s="1">
        <v>1.271058E-5</v>
      </c>
      <c r="M11064" s="1">
        <v>2.5173930000000001E-3</v>
      </c>
      <c r="N11064" s="1">
        <v>8.1820980000000003E-7</v>
      </c>
      <c r="O11064" s="1">
        <v>7.5275301600000005E-7</v>
      </c>
      <c r="P11064" s="1">
        <v>2.953031E-8</v>
      </c>
      <c r="Q11064" s="1">
        <v>2.1119182406000299E-8</v>
      </c>
      <c r="R11064" s="1">
        <v>83.95</v>
      </c>
      <c r="S11064" s="1">
        <v>40.15</v>
      </c>
      <c r="T11064" s="1">
        <v>0.13</v>
      </c>
      <c r="U11064" s="1">
        <v>2489.3000000000002</v>
      </c>
      <c r="V11064" s="1">
        <f t="shared" si="689"/>
        <v>0.11128595992812572</v>
      </c>
      <c r="W11064" s="1">
        <f t="shared" si="690"/>
        <v>1.6907396206083867</v>
      </c>
      <c r="X11064" s="1">
        <f t="shared" si="691"/>
        <v>308.84615384615381</v>
      </c>
    </row>
    <row r="11065" spans="1:24" hidden="1" x14ac:dyDescent="0.3">
      <c r="A11065" s="18" t="str">
        <f t="shared" si="688"/>
        <v>OFF - Military - Welder_2010_50</v>
      </c>
      <c r="B11065" s="1" t="s">
        <v>40</v>
      </c>
      <c r="C11065" s="1">
        <v>2020</v>
      </c>
      <c r="D11065" s="1" t="s">
        <v>197</v>
      </c>
      <c r="E11065" s="1">
        <v>2010</v>
      </c>
      <c r="F11065" s="1">
        <v>50</v>
      </c>
      <c r="G11065" s="1" t="s">
        <v>5</v>
      </c>
      <c r="H11065" s="1">
        <v>1.8147201388888799E-7</v>
      </c>
      <c r="I11065" s="1">
        <v>2.15966694214876E-7</v>
      </c>
      <c r="J11065" s="1">
        <v>2.6131969999999998E-7</v>
      </c>
      <c r="K11065" s="1">
        <v>3.4001569999999999E-6</v>
      </c>
      <c r="L11065" s="1">
        <v>4.5543069999999997E-6</v>
      </c>
      <c r="M11065" s="1">
        <v>5.3219919999999998E-4</v>
      </c>
      <c r="N11065" s="1">
        <v>1.4953650000000001E-7</v>
      </c>
      <c r="O11065" s="1">
        <v>1.3757358E-7</v>
      </c>
      <c r="P11065" s="1">
        <v>6.8800089999999998E-9</v>
      </c>
      <c r="Q11065" s="1">
        <v>4.5911266100000704E-9</v>
      </c>
      <c r="R11065" s="1">
        <v>18.25</v>
      </c>
      <c r="S11065" s="1">
        <v>14.6</v>
      </c>
      <c r="T11065" s="1">
        <v>0.05</v>
      </c>
      <c r="U11065" s="1">
        <v>511</v>
      </c>
      <c r="V11065" s="1">
        <f t="shared" si="689"/>
        <v>0.13994406381427268</v>
      </c>
      <c r="W11065" s="1">
        <f t="shared" si="690"/>
        <v>2.9511412940536998</v>
      </c>
      <c r="X11065" s="1">
        <f t="shared" si="691"/>
        <v>292</v>
      </c>
    </row>
    <row r="11066" spans="1:24" hidden="1" x14ac:dyDescent="0.3">
      <c r="A11066" s="18" t="str">
        <f t="shared" si="688"/>
        <v>OFF - Military - Welder_2010_100</v>
      </c>
      <c r="B11066" s="1" t="s">
        <v>40</v>
      </c>
      <c r="C11066" s="1">
        <v>2020</v>
      </c>
      <c r="D11066" s="1" t="s">
        <v>197</v>
      </c>
      <c r="E11066" s="1">
        <v>2010</v>
      </c>
      <c r="F11066" s="1">
        <v>100</v>
      </c>
      <c r="G11066" s="1" t="s">
        <v>5</v>
      </c>
      <c r="H11066" s="1">
        <v>6.9842013888888797E-7</v>
      </c>
      <c r="I11066" s="1">
        <v>8.3117768595041303E-7</v>
      </c>
      <c r="J11066" s="1">
        <v>1.005725E-6</v>
      </c>
      <c r="K11066" s="1">
        <v>1.519895E-5</v>
      </c>
      <c r="L11066" s="1">
        <v>1.309731E-5</v>
      </c>
      <c r="M11066" s="1">
        <v>2.603794E-3</v>
      </c>
      <c r="N11066" s="1">
        <v>8.3685749999999997E-7</v>
      </c>
      <c r="O11066" s="1">
        <v>7.6990890000000002E-7</v>
      </c>
      <c r="P11066" s="1">
        <v>3.0543840000000001E-8</v>
      </c>
      <c r="Q11066" s="1">
        <v>2.2037407728000299E-8</v>
      </c>
      <c r="R11066" s="1">
        <v>87.6</v>
      </c>
      <c r="S11066" s="1">
        <v>40.15</v>
      </c>
      <c r="T11066" s="1">
        <v>0.14000000000000001</v>
      </c>
      <c r="U11066" s="1">
        <v>2489.3000000000002</v>
      </c>
      <c r="V11066" s="1">
        <f t="shared" si="689"/>
        <v>0.11056183473940279</v>
      </c>
      <c r="W11066" s="1">
        <f t="shared" si="690"/>
        <v>1.7421817840248384</v>
      </c>
      <c r="X11066" s="1">
        <f t="shared" si="691"/>
        <v>286.78571428571422</v>
      </c>
    </row>
    <row r="11067" spans="1:24" hidden="1" x14ac:dyDescent="0.3">
      <c r="A11067" s="18" t="str">
        <f t="shared" si="688"/>
        <v>OFF - Military - Welder_2011_50</v>
      </c>
      <c r="B11067" s="1" t="s">
        <v>40</v>
      </c>
      <c r="C11067" s="1">
        <v>2020</v>
      </c>
      <c r="D11067" s="1" t="s">
        <v>197</v>
      </c>
      <c r="E11067" s="1">
        <v>2011</v>
      </c>
      <c r="F11067" s="1">
        <v>50</v>
      </c>
      <c r="G11067" s="1" t="s">
        <v>5</v>
      </c>
      <c r="H11067" s="1">
        <v>1.75758541666666E-7</v>
      </c>
      <c r="I11067" s="1">
        <v>2.0916719008264401E-7</v>
      </c>
      <c r="J11067" s="1">
        <v>2.5309229999999998E-7</v>
      </c>
      <c r="K11067" s="1">
        <v>3.3935350000000001E-6</v>
      </c>
      <c r="L11067" s="1">
        <v>4.6243129999999996E-6</v>
      </c>
      <c r="M11067" s="1">
        <v>5.4355850000000004E-4</v>
      </c>
      <c r="N11067" s="1">
        <v>1.5972179999999999E-7</v>
      </c>
      <c r="O11067" s="1">
        <v>1.4694405599999999E-7</v>
      </c>
      <c r="P11067" s="1">
        <v>7.0268560000000002E-9</v>
      </c>
      <c r="Q11067" s="1">
        <v>4.5911266100000704E-9</v>
      </c>
      <c r="R11067" s="1">
        <v>18.25</v>
      </c>
      <c r="S11067" s="1">
        <v>14.6</v>
      </c>
      <c r="T11067" s="1">
        <v>0.05</v>
      </c>
      <c r="U11067" s="1">
        <v>511</v>
      </c>
      <c r="V11067" s="1">
        <f t="shared" si="689"/>
        <v>0.1355380592511814</v>
      </c>
      <c r="W11067" s="1">
        <f t="shared" si="690"/>
        <v>2.9965044189882999</v>
      </c>
      <c r="X11067" s="1">
        <f t="shared" si="691"/>
        <v>292</v>
      </c>
    </row>
    <row r="11068" spans="1:24" hidden="1" x14ac:dyDescent="0.3">
      <c r="A11068" s="18" t="str">
        <f t="shared" si="688"/>
        <v>OFF - Military - Welder_2011_100</v>
      </c>
      <c r="B11068" s="1" t="s">
        <v>40</v>
      </c>
      <c r="C11068" s="1">
        <v>2020</v>
      </c>
      <c r="D11068" s="1" t="s">
        <v>197</v>
      </c>
      <c r="E11068" s="1">
        <v>2011</v>
      </c>
      <c r="F11068" s="1">
        <v>100</v>
      </c>
      <c r="G11068" s="1" t="s">
        <v>5</v>
      </c>
      <c r="H11068" s="1">
        <v>6.84012777777777E-7</v>
      </c>
      <c r="I11068" s="1">
        <v>8.1403173553718997E-7</v>
      </c>
      <c r="J11068" s="1">
        <v>9.849784000000001E-7</v>
      </c>
      <c r="K11068" s="1">
        <v>1.5409649999999999E-5</v>
      </c>
      <c r="L11068" s="1">
        <v>1.3326290000000001E-5</v>
      </c>
      <c r="M11068" s="1">
        <v>2.659369E-3</v>
      </c>
      <c r="N11068" s="1">
        <v>9.0001380000000004E-7</v>
      </c>
      <c r="O11068" s="1">
        <v>8.2801269600000005E-7</v>
      </c>
      <c r="P11068" s="1">
        <v>3.1195770000000003E-8</v>
      </c>
      <c r="Q11068" s="1">
        <v>2.2037407728000299E-8</v>
      </c>
      <c r="R11068" s="1">
        <v>87.6</v>
      </c>
      <c r="S11068" s="1">
        <v>40.15</v>
      </c>
      <c r="T11068" s="1">
        <v>0.14000000000000001</v>
      </c>
      <c r="U11068" s="1">
        <v>2489.3000000000002</v>
      </c>
      <c r="V11068" s="1">
        <f t="shared" si="689"/>
        <v>0.10828110972948012</v>
      </c>
      <c r="W11068" s="1">
        <f t="shared" si="690"/>
        <v>1.7726403121429033</v>
      </c>
      <c r="X11068" s="1">
        <f t="shared" si="691"/>
        <v>286.78571428571422</v>
      </c>
    </row>
    <row r="11069" spans="1:24" hidden="1" x14ac:dyDescent="0.3">
      <c r="A11069" s="18" t="str">
        <f t="shared" si="688"/>
        <v>OFF - Military - Welder_2012_50</v>
      </c>
      <c r="B11069" s="1" t="s">
        <v>40</v>
      </c>
      <c r="C11069" s="1">
        <v>2020</v>
      </c>
      <c r="D11069" s="1" t="s">
        <v>197</v>
      </c>
      <c r="E11069" s="1">
        <v>2012</v>
      </c>
      <c r="F11069" s="1">
        <v>50</v>
      </c>
      <c r="G11069" s="1" t="s">
        <v>5</v>
      </c>
      <c r="H11069" s="1">
        <v>1.69252569444444E-7</v>
      </c>
      <c r="I11069" s="1">
        <v>2.0142454545454499E-7</v>
      </c>
      <c r="J11069" s="1">
        <v>2.4372369999999999E-7</v>
      </c>
      <c r="K11069" s="1">
        <v>3.375788E-6</v>
      </c>
      <c r="L11069" s="1">
        <v>4.6823419999999999E-6</v>
      </c>
      <c r="M11069" s="1">
        <v>5.536362E-4</v>
      </c>
      <c r="N11069" s="1">
        <v>1.5969509999999999E-7</v>
      </c>
      <c r="O11069" s="1">
        <v>1.46919492E-7</v>
      </c>
      <c r="P11069" s="1">
        <v>7.157135E-9</v>
      </c>
      <c r="Q11069" s="1">
        <v>4.5911266100000704E-9</v>
      </c>
      <c r="R11069" s="1">
        <v>18.25</v>
      </c>
      <c r="S11069" s="1">
        <v>14.6</v>
      </c>
      <c r="T11069" s="1">
        <v>0.05</v>
      </c>
      <c r="U11069" s="1">
        <v>511</v>
      </c>
      <c r="V11069" s="1">
        <f t="shared" si="689"/>
        <v>0.13052090992699969</v>
      </c>
      <c r="W11069" s="1">
        <f t="shared" si="690"/>
        <v>3.0341065784721999</v>
      </c>
      <c r="X11069" s="1">
        <f t="shared" si="691"/>
        <v>292</v>
      </c>
    </row>
    <row r="11070" spans="1:24" hidden="1" x14ac:dyDescent="0.3">
      <c r="A11070" s="18" t="str">
        <f t="shared" si="688"/>
        <v>OFF - Military - Welder_2012_100</v>
      </c>
      <c r="B11070" s="1" t="s">
        <v>40</v>
      </c>
      <c r="C11070" s="1">
        <v>2020</v>
      </c>
      <c r="D11070" s="1" t="s">
        <v>197</v>
      </c>
      <c r="E11070" s="1">
        <v>2012</v>
      </c>
      <c r="F11070" s="1">
        <v>100</v>
      </c>
      <c r="G11070" s="1" t="s">
        <v>5</v>
      </c>
      <c r="H11070" s="1">
        <v>6.0660222222222201E-7</v>
      </c>
      <c r="I11070" s="1">
        <v>7.2190677685950396E-7</v>
      </c>
      <c r="J11070" s="1">
        <v>8.7350720000000005E-7</v>
      </c>
      <c r="K11070" s="1">
        <v>1.5579530000000001E-5</v>
      </c>
      <c r="L11070" s="1">
        <v>1.1843980000000001E-5</v>
      </c>
      <c r="M11070" s="1">
        <v>2.7086760000000001E-3</v>
      </c>
      <c r="N11070" s="1">
        <v>3.3140750000000001E-7</v>
      </c>
      <c r="O11070" s="1">
        <v>3.0489490000000001E-7</v>
      </c>
      <c r="P11070" s="1">
        <v>3.1774160000000002E-8</v>
      </c>
      <c r="Q11070" s="1">
        <v>2.2955633050000301E-8</v>
      </c>
      <c r="R11070" s="1">
        <v>91.25</v>
      </c>
      <c r="S11070" s="1">
        <v>43.8</v>
      </c>
      <c r="T11070" s="1">
        <v>0.14000000000000001</v>
      </c>
      <c r="U11070" s="1">
        <v>2715.6</v>
      </c>
      <c r="V11070" s="1">
        <f t="shared" si="689"/>
        <v>8.8024571460957948E-2</v>
      </c>
      <c r="W11070" s="1">
        <f t="shared" si="690"/>
        <v>1.4441771393636023</v>
      </c>
      <c r="X11070" s="1">
        <f t="shared" si="691"/>
        <v>312.85714285714283</v>
      </c>
    </row>
    <row r="11071" spans="1:24" hidden="1" x14ac:dyDescent="0.3">
      <c r="A11071" s="18" t="str">
        <f t="shared" si="688"/>
        <v>OFF - Military - Welder_2013_50</v>
      </c>
      <c r="B11071" s="1" t="s">
        <v>40</v>
      </c>
      <c r="C11071" s="1">
        <v>2020</v>
      </c>
      <c r="D11071" s="1" t="s">
        <v>197</v>
      </c>
      <c r="E11071" s="1">
        <v>2013</v>
      </c>
      <c r="F11071" s="1">
        <v>50</v>
      </c>
      <c r="G11071" s="1" t="s">
        <v>5</v>
      </c>
      <c r="H11071" s="1">
        <v>1.6275930555555499E-7</v>
      </c>
      <c r="I11071" s="1">
        <v>1.9369702479338799E-7</v>
      </c>
      <c r="J11071" s="1">
        <v>2.343734E-7</v>
      </c>
      <c r="K11071" s="1">
        <v>3.3627110000000001E-6</v>
      </c>
      <c r="L11071" s="1">
        <v>2.8689140000000001E-6</v>
      </c>
      <c r="M11071" s="1">
        <v>5.6499190000000002E-4</v>
      </c>
      <c r="N11071" s="1">
        <v>1.090988E-8</v>
      </c>
      <c r="O11071" s="1">
        <v>1.00370896E-8</v>
      </c>
      <c r="P11071" s="1">
        <v>7.3039359999999999E-9</v>
      </c>
      <c r="Q11071" s="1">
        <v>4.5911266100000704E-9</v>
      </c>
      <c r="R11071" s="1">
        <v>18.25</v>
      </c>
      <c r="S11071" s="1">
        <v>14.6</v>
      </c>
      <c r="T11071" s="1">
        <v>0.05</v>
      </c>
      <c r="U11071" s="1">
        <v>511</v>
      </c>
      <c r="V11071" s="1">
        <f t="shared" si="689"/>
        <v>0.12551356076854514</v>
      </c>
      <c r="W11071" s="1">
        <f t="shared" si="690"/>
        <v>1.8590250008374001</v>
      </c>
      <c r="X11071" s="1">
        <f t="shared" si="691"/>
        <v>292</v>
      </c>
    </row>
    <row r="11072" spans="1:24" hidden="1" x14ac:dyDescent="0.3">
      <c r="A11072" s="18" t="str">
        <f t="shared" si="688"/>
        <v>OFF - Military - Welder_2013_100</v>
      </c>
      <c r="B11072" s="1" t="s">
        <v>40</v>
      </c>
      <c r="C11072" s="1">
        <v>2020</v>
      </c>
      <c r="D11072" s="1" t="s">
        <v>197</v>
      </c>
      <c r="E11072" s="1">
        <v>2013</v>
      </c>
      <c r="F11072" s="1">
        <v>100</v>
      </c>
      <c r="G11072" s="1" t="s">
        <v>5</v>
      </c>
      <c r="H11072" s="1">
        <v>5.9088902777777703E-7</v>
      </c>
      <c r="I11072" s="1">
        <v>7.0320677685950404E-7</v>
      </c>
      <c r="J11072" s="1">
        <v>8.5088020000000004E-7</v>
      </c>
      <c r="K11072" s="1">
        <v>1.5780879999999999E-5</v>
      </c>
      <c r="L11072" s="1">
        <v>1.2040159999999999E-5</v>
      </c>
      <c r="M11072" s="1">
        <v>2.7642320000000001E-3</v>
      </c>
      <c r="N11072" s="1">
        <v>5.1785419999999998E-8</v>
      </c>
      <c r="O11072" s="1">
        <v>4.7642586399999999E-8</v>
      </c>
      <c r="P11072" s="1">
        <v>3.242587E-8</v>
      </c>
      <c r="Q11072" s="1">
        <v>2.2955633050000301E-8</v>
      </c>
      <c r="R11072" s="1">
        <v>91.25</v>
      </c>
      <c r="S11072" s="1">
        <v>43.8</v>
      </c>
      <c r="T11072" s="1">
        <v>0.14000000000000001</v>
      </c>
      <c r="U11072" s="1">
        <v>2715.6</v>
      </c>
      <c r="V11072" s="1">
        <f t="shared" si="689"/>
        <v>8.5744416267678383E-2</v>
      </c>
      <c r="W11072" s="1">
        <f t="shared" si="690"/>
        <v>1.4680980402094621</v>
      </c>
      <c r="X11072" s="1">
        <f t="shared" si="691"/>
        <v>312.85714285714283</v>
      </c>
    </row>
    <row r="11073" spans="1:24" hidden="1" x14ac:dyDescent="0.3">
      <c r="A11073" s="18" t="str">
        <f t="shared" si="688"/>
        <v>OFF - Military - Welder_2014_50</v>
      </c>
      <c r="B11073" s="1" t="s">
        <v>40</v>
      </c>
      <c r="C11073" s="1">
        <v>2020</v>
      </c>
      <c r="D11073" s="1" t="s">
        <v>197</v>
      </c>
      <c r="E11073" s="1">
        <v>2014</v>
      </c>
      <c r="F11073" s="1">
        <v>50</v>
      </c>
      <c r="G11073" s="1" t="s">
        <v>5</v>
      </c>
      <c r="H11073" s="1">
        <v>1.5620534722222201E-7</v>
      </c>
      <c r="I11073" s="1">
        <v>1.8589727272727201E-7</v>
      </c>
      <c r="J11073" s="1">
        <v>2.2493569999999999E-7</v>
      </c>
      <c r="K11073" s="1">
        <v>3.353623E-6</v>
      </c>
      <c r="L11073" s="1">
        <v>2.9156149999999999E-6</v>
      </c>
      <c r="M11073" s="1">
        <v>5.7760449999999996E-4</v>
      </c>
      <c r="N11073" s="1">
        <v>1.0841689999999999E-8</v>
      </c>
      <c r="O11073" s="1">
        <v>9.9743547999999995E-9</v>
      </c>
      <c r="P11073" s="1">
        <v>7.4669850000000001E-9</v>
      </c>
      <c r="Q11073" s="1">
        <v>4.5911266100000704E-9</v>
      </c>
      <c r="R11073" s="1">
        <v>18.25</v>
      </c>
      <c r="S11073" s="1">
        <v>14.6</v>
      </c>
      <c r="T11073" s="1">
        <v>0.05</v>
      </c>
      <c r="U11073" s="1">
        <v>511</v>
      </c>
      <c r="V11073" s="1">
        <f t="shared" si="689"/>
        <v>0.12045940644699953</v>
      </c>
      <c r="W11073" s="1">
        <f t="shared" si="690"/>
        <v>1.8892867397964999</v>
      </c>
      <c r="X11073" s="1">
        <f t="shared" si="691"/>
        <v>292</v>
      </c>
    </row>
    <row r="11074" spans="1:24" hidden="1" x14ac:dyDescent="0.3">
      <c r="A11074" s="18" t="str">
        <f t="shared" si="688"/>
        <v>OFF - Military - Welder_2014_100</v>
      </c>
      <c r="B11074" s="1" t="s">
        <v>40</v>
      </c>
      <c r="C11074" s="1">
        <v>2020</v>
      </c>
      <c r="D11074" s="1" t="s">
        <v>197</v>
      </c>
      <c r="E11074" s="1">
        <v>2014</v>
      </c>
      <c r="F11074" s="1">
        <v>100</v>
      </c>
      <c r="G11074" s="1" t="s">
        <v>5</v>
      </c>
      <c r="H11074" s="1">
        <v>5.7529631944444402E-7</v>
      </c>
      <c r="I11074" s="1">
        <v>6.8465016528925598E-7</v>
      </c>
      <c r="J11074" s="1">
        <v>8.2842669999999995E-7</v>
      </c>
      <c r="K11074" s="1">
        <v>1.6012339999999999E-5</v>
      </c>
      <c r="L11074" s="1">
        <v>1.226114E-5</v>
      </c>
      <c r="M11074" s="1">
        <v>2.8259399999999999E-3</v>
      </c>
      <c r="N11074" s="1">
        <v>5.1619630000000003E-8</v>
      </c>
      <c r="O11074" s="1">
        <v>4.7490059600000003E-8</v>
      </c>
      <c r="P11074" s="1">
        <v>3.3149730000000002E-8</v>
      </c>
      <c r="Q11074" s="1">
        <v>2.3873858372000301E-8</v>
      </c>
      <c r="R11074" s="1">
        <v>94.9</v>
      </c>
      <c r="S11074" s="1">
        <v>43.8</v>
      </c>
      <c r="T11074" s="1">
        <v>0.15</v>
      </c>
      <c r="U11074" s="1">
        <v>2715.6</v>
      </c>
      <c r="V11074" s="1">
        <f t="shared" si="689"/>
        <v>8.3481744917861658E-2</v>
      </c>
      <c r="W11074" s="1">
        <f t="shared" si="690"/>
        <v>1.4950428901886559</v>
      </c>
      <c r="X11074" s="1">
        <f t="shared" si="691"/>
        <v>292</v>
      </c>
    </row>
    <row r="11075" spans="1:24" hidden="1" x14ac:dyDescent="0.3">
      <c r="A11075" s="18" t="str">
        <f t="shared" si="688"/>
        <v>OFF - Military - Welder_2015_50</v>
      </c>
      <c r="B11075" s="1" t="s">
        <v>40</v>
      </c>
      <c r="C11075" s="1">
        <v>2020</v>
      </c>
      <c r="D11075" s="1" t="s">
        <v>197</v>
      </c>
      <c r="E11075" s="1">
        <v>2015</v>
      </c>
      <c r="F11075" s="1">
        <v>50</v>
      </c>
      <c r="G11075" s="1" t="s">
        <v>5</v>
      </c>
      <c r="H11075" s="1">
        <v>1.48568541666666E-7</v>
      </c>
      <c r="I11075" s="1">
        <v>1.7680884297520599E-7</v>
      </c>
      <c r="J11075" s="1">
        <v>2.1393869999999999E-7</v>
      </c>
      <c r="K11075" s="1">
        <v>3.326575E-6</v>
      </c>
      <c r="L11075" s="1">
        <v>2.9488960000000001E-6</v>
      </c>
      <c r="M11075" s="1">
        <v>5.8769340000000005E-4</v>
      </c>
      <c r="N11075" s="1">
        <v>1.0713870000000001E-8</v>
      </c>
      <c r="O11075" s="1">
        <v>9.8567603999999999E-9</v>
      </c>
      <c r="P11075" s="1">
        <v>7.5974100000000001E-9</v>
      </c>
      <c r="Q11075" s="1">
        <v>4.5911266100000704E-9</v>
      </c>
      <c r="R11075" s="1">
        <v>18.25</v>
      </c>
      <c r="S11075" s="1">
        <v>14.6</v>
      </c>
      <c r="T11075" s="1">
        <v>0.05</v>
      </c>
      <c r="U11075" s="1">
        <v>511</v>
      </c>
      <c r="V11075" s="1">
        <f t="shared" si="689"/>
        <v>0.11457020303154507</v>
      </c>
      <c r="W11075" s="1">
        <f t="shared" si="690"/>
        <v>1.9108524650336003</v>
      </c>
      <c r="X11075" s="1">
        <f t="shared" si="691"/>
        <v>292</v>
      </c>
    </row>
    <row r="11076" spans="1:24" hidden="1" x14ac:dyDescent="0.3">
      <c r="A11076" s="18" t="str">
        <f t="shared" si="688"/>
        <v>OFF - Military - Welder_2015_100</v>
      </c>
      <c r="B11076" s="1" t="s">
        <v>40</v>
      </c>
      <c r="C11076" s="1">
        <v>2020</v>
      </c>
      <c r="D11076" s="1" t="s">
        <v>197</v>
      </c>
      <c r="E11076" s="1">
        <v>2015</v>
      </c>
      <c r="F11076" s="1">
        <v>100</v>
      </c>
      <c r="G11076" s="1" t="s">
        <v>5</v>
      </c>
      <c r="H11076" s="1">
        <v>4.2817944444444402E-7</v>
      </c>
      <c r="I11076" s="1">
        <v>5.0956892561983404E-7</v>
      </c>
      <c r="J11076" s="1">
        <v>6.1657840000000005E-7</v>
      </c>
      <c r="K11076" s="1">
        <v>1.6169069999999999E-5</v>
      </c>
      <c r="L11076" s="1">
        <v>6.8772449999999997E-6</v>
      </c>
      <c r="M11076" s="1">
        <v>2.8752999999999999E-3</v>
      </c>
      <c r="N11076" s="1">
        <v>5.1176310000000001E-8</v>
      </c>
      <c r="O11076" s="1">
        <v>4.7082205199999997E-8</v>
      </c>
      <c r="P11076" s="1">
        <v>3.372874E-8</v>
      </c>
      <c r="Q11076" s="1">
        <v>2.3873858372000301E-8</v>
      </c>
      <c r="R11076" s="1">
        <v>94.9</v>
      </c>
      <c r="S11076" s="1">
        <v>43.8</v>
      </c>
      <c r="T11076" s="1">
        <v>0.15</v>
      </c>
      <c r="U11076" s="1">
        <v>2715.6</v>
      </c>
      <c r="V11076" s="1">
        <f t="shared" si="689"/>
        <v>6.2133488346842541E-2</v>
      </c>
      <c r="W11076" s="1">
        <f t="shared" si="690"/>
        <v>0.83856609102705659</v>
      </c>
      <c r="X11076" s="1">
        <f t="shared" si="691"/>
        <v>292</v>
      </c>
    </row>
    <row r="11077" spans="1:24" hidden="1" x14ac:dyDescent="0.3">
      <c r="A11077" s="18" t="str">
        <f t="shared" si="688"/>
        <v>OFF - Military - Welder_2016_50</v>
      </c>
      <c r="B11077" s="1" t="s">
        <v>40</v>
      </c>
      <c r="C11077" s="1">
        <v>2020</v>
      </c>
      <c r="D11077" s="1" t="s">
        <v>197</v>
      </c>
      <c r="E11077" s="1">
        <v>2016</v>
      </c>
      <c r="F11077" s="1">
        <v>50</v>
      </c>
      <c r="G11077" s="1" t="s">
        <v>5</v>
      </c>
      <c r="H11077" s="1">
        <v>1.4013027777777699E-7</v>
      </c>
      <c r="I11077" s="1">
        <v>1.66766611570247E-7</v>
      </c>
      <c r="J11077" s="1">
        <v>2.0178760000000001E-7</v>
      </c>
      <c r="K11077" s="1">
        <v>3.2861390000000002E-6</v>
      </c>
      <c r="L11077" s="1">
        <v>2.9721209999999998E-6</v>
      </c>
      <c r="M11077" s="1">
        <v>5.958879E-4</v>
      </c>
      <c r="N11077" s="1">
        <v>1.054165E-8</v>
      </c>
      <c r="O11077" s="1">
        <v>9.6983180000000007E-9</v>
      </c>
      <c r="P11077" s="1">
        <v>7.703344E-9</v>
      </c>
      <c r="Q11077" s="1">
        <v>4.5911266100000704E-9</v>
      </c>
      <c r="R11077" s="1">
        <v>18.25</v>
      </c>
      <c r="S11077" s="1">
        <v>18.25</v>
      </c>
      <c r="T11077" s="1">
        <v>0.06</v>
      </c>
      <c r="U11077" s="1">
        <v>638.75</v>
      </c>
      <c r="V11077" s="1">
        <f t="shared" si="689"/>
        <v>8.6450357233163161E-2</v>
      </c>
      <c r="W11077" s="1">
        <f t="shared" si="690"/>
        <v>1.5407216095048799</v>
      </c>
      <c r="X11077" s="1">
        <f t="shared" si="691"/>
        <v>304.16666666666669</v>
      </c>
    </row>
    <row r="11078" spans="1:24" hidden="1" x14ac:dyDescent="0.3">
      <c r="A11078" s="18" t="str">
        <f t="shared" si="688"/>
        <v>OFF - Military - Welder_2016_100</v>
      </c>
      <c r="B11078" s="1" t="s">
        <v>40</v>
      </c>
      <c r="C11078" s="1">
        <v>2020</v>
      </c>
      <c r="D11078" s="1" t="s">
        <v>197</v>
      </c>
      <c r="E11078" s="1">
        <v>2016</v>
      </c>
      <c r="F11078" s="1">
        <v>100</v>
      </c>
      <c r="G11078" s="1" t="s">
        <v>5</v>
      </c>
      <c r="H11078" s="1">
        <v>4.1178236111111102E-7</v>
      </c>
      <c r="I11078" s="1">
        <v>4.9005504132231398E-7</v>
      </c>
      <c r="J11078" s="1">
        <v>5.9296660000000005E-7</v>
      </c>
      <c r="K11078" s="1">
        <v>1.6269869999999999E-5</v>
      </c>
      <c r="L11078" s="1">
        <v>6.9457089999999999E-6</v>
      </c>
      <c r="M11078" s="1">
        <v>2.9153909999999998E-3</v>
      </c>
      <c r="N11078" s="1">
        <v>5.0526200000000003E-8</v>
      </c>
      <c r="O11078" s="1">
        <v>4.6484104000000001E-8</v>
      </c>
      <c r="P11078" s="1">
        <v>3.419904E-8</v>
      </c>
      <c r="Q11078" s="1">
        <v>2.4792083694000399E-8</v>
      </c>
      <c r="R11078" s="1">
        <v>98.55</v>
      </c>
      <c r="S11078" s="1">
        <v>47.45</v>
      </c>
      <c r="T11078" s="1">
        <v>0.15</v>
      </c>
      <c r="U11078" s="1">
        <v>2941.9</v>
      </c>
      <c r="V11078" s="1">
        <f t="shared" si="689"/>
        <v>5.515762472055491E-2</v>
      </c>
      <c r="W11078" s="1">
        <f t="shared" si="690"/>
        <v>0.78176689991075177</v>
      </c>
      <c r="X11078" s="1">
        <f t="shared" si="691"/>
        <v>316.33333333333337</v>
      </c>
    </row>
    <row r="11079" spans="1:24" hidden="1" x14ac:dyDescent="0.3">
      <c r="A11079" s="18" t="str">
        <f t="shared" si="688"/>
        <v>OFF - Military - Welder_2017_50</v>
      </c>
      <c r="B11079" s="1" t="s">
        <v>40</v>
      </c>
      <c r="C11079" s="1">
        <v>2020</v>
      </c>
      <c r="D11079" s="1" t="s">
        <v>197</v>
      </c>
      <c r="E11079" s="1">
        <v>2017</v>
      </c>
      <c r="F11079" s="1">
        <v>50</v>
      </c>
      <c r="G11079" s="1" t="s">
        <v>5</v>
      </c>
      <c r="H11079" s="1">
        <v>1.3167937500000001E-7</v>
      </c>
      <c r="I11079" s="1">
        <v>1.5670933884297501E-7</v>
      </c>
      <c r="J11079" s="1">
        <v>1.896183E-7</v>
      </c>
      <c r="K11079" s="1">
        <v>3.250137E-6</v>
      </c>
      <c r="L11079" s="1">
        <v>3.0011529999999999E-6</v>
      </c>
      <c r="M11079" s="1">
        <v>6.0535289999999996E-4</v>
      </c>
      <c r="N11079" s="1">
        <v>1.038237E-8</v>
      </c>
      <c r="O11079" s="1">
        <v>9.5517803999999996E-9</v>
      </c>
      <c r="P11079" s="1">
        <v>7.825704E-9</v>
      </c>
      <c r="Q11079" s="1">
        <v>5.5093519320000904E-9</v>
      </c>
      <c r="R11079" s="1">
        <v>21.9</v>
      </c>
      <c r="S11079" s="1">
        <v>18.25</v>
      </c>
      <c r="T11079" s="1">
        <v>0.06</v>
      </c>
      <c r="U11079" s="1">
        <v>638.75</v>
      </c>
      <c r="V11079" s="1">
        <f t="shared" si="689"/>
        <v>8.1236754750763529E-2</v>
      </c>
      <c r="W11079" s="1">
        <f t="shared" si="690"/>
        <v>1.5557715451458398</v>
      </c>
      <c r="X11079" s="1">
        <f t="shared" si="691"/>
        <v>304.16666666666669</v>
      </c>
    </row>
    <row r="11080" spans="1:24" hidden="1" x14ac:dyDescent="0.3">
      <c r="A11080" s="18" t="str">
        <f t="shared" si="688"/>
        <v>OFF - Military - Welder_2017_100</v>
      </c>
      <c r="B11080" s="1" t="s">
        <v>40</v>
      </c>
      <c r="C11080" s="1">
        <v>2020</v>
      </c>
      <c r="D11080" s="1" t="s">
        <v>197</v>
      </c>
      <c r="E11080" s="1">
        <v>2017</v>
      </c>
      <c r="F11080" s="1">
        <v>100</v>
      </c>
      <c r="G11080" s="1" t="s">
        <v>5</v>
      </c>
      <c r="H11080" s="1">
        <v>3.9560034722222202E-7</v>
      </c>
      <c r="I11080" s="1">
        <v>4.7079710743801598E-7</v>
      </c>
      <c r="J11080" s="1">
        <v>5.696645E-7</v>
      </c>
      <c r="K11080" s="1">
        <v>1.6401649999999999E-5</v>
      </c>
      <c r="L11080" s="1">
        <v>7.0281669999999996E-6</v>
      </c>
      <c r="M11080" s="1">
        <v>2.961698E-3</v>
      </c>
      <c r="N11080" s="1">
        <v>4.9943400000000001E-8</v>
      </c>
      <c r="O11080" s="1">
        <v>4.5947927999999999E-8</v>
      </c>
      <c r="P11080" s="1">
        <v>3.4742239999999998E-8</v>
      </c>
      <c r="Q11080" s="1">
        <v>2.4792083694000399E-8</v>
      </c>
      <c r="R11080" s="1">
        <v>98.55</v>
      </c>
      <c r="S11080" s="1">
        <v>47.45</v>
      </c>
      <c r="T11080" s="1">
        <v>0.15</v>
      </c>
      <c r="U11080" s="1">
        <v>2941.9</v>
      </c>
      <c r="V11080" s="1">
        <f t="shared" si="689"/>
        <v>5.2990068424802549E-2</v>
      </c>
      <c r="W11080" s="1">
        <f t="shared" si="690"/>
        <v>0.7910478725274912</v>
      </c>
      <c r="X11080" s="1">
        <f t="shared" si="691"/>
        <v>316.33333333333337</v>
      </c>
    </row>
    <row r="11081" spans="1:24" hidden="1" x14ac:dyDescent="0.3">
      <c r="A11081" s="18" t="str">
        <f t="shared" si="688"/>
        <v>OFF - Military - Welder_2018_50</v>
      </c>
      <c r="B11081" s="1" t="s">
        <v>40</v>
      </c>
      <c r="C11081" s="1">
        <v>2020</v>
      </c>
      <c r="D11081" s="1" t="s">
        <v>197</v>
      </c>
      <c r="E11081" s="1">
        <v>2018</v>
      </c>
      <c r="F11081" s="1">
        <v>50</v>
      </c>
      <c r="G11081" s="1" t="s">
        <v>5</v>
      </c>
      <c r="H11081" s="1">
        <v>1.2251305555555501E-7</v>
      </c>
      <c r="I11081" s="1">
        <v>1.4580066115702401E-7</v>
      </c>
      <c r="J11081" s="1">
        <v>1.764188E-7</v>
      </c>
      <c r="K11081" s="1">
        <v>3.2014049999999999E-6</v>
      </c>
      <c r="L11081" s="1">
        <v>3.0202100000000002E-6</v>
      </c>
      <c r="M11081" s="1">
        <v>6.1290879999999996E-4</v>
      </c>
      <c r="N11081" s="1">
        <v>1.018117E-8</v>
      </c>
      <c r="O11081" s="1">
        <v>9.3666763999999998E-9</v>
      </c>
      <c r="P11081" s="1">
        <v>7.9233820000000002E-9</v>
      </c>
      <c r="Q11081" s="1">
        <v>5.5093519320000904E-9</v>
      </c>
      <c r="R11081" s="1">
        <v>21.9</v>
      </c>
      <c r="S11081" s="1">
        <v>18.25</v>
      </c>
      <c r="T11081" s="1">
        <v>0.06</v>
      </c>
      <c r="U11081" s="1">
        <v>638.75</v>
      </c>
      <c r="V11081" s="1">
        <f t="shared" si="689"/>
        <v>7.5581791362035966E-2</v>
      </c>
      <c r="W11081" s="1">
        <f t="shared" si="690"/>
        <v>1.5656505277688</v>
      </c>
      <c r="X11081" s="1">
        <f t="shared" si="691"/>
        <v>304.16666666666669</v>
      </c>
    </row>
    <row r="11082" spans="1:24" hidden="1" x14ac:dyDescent="0.3">
      <c r="A11082" s="18" t="str">
        <f t="shared" ref="A11082:A11145" si="692">D11082&amp;"_"&amp;E11082&amp;"_"&amp;F11082</f>
        <v>OFF - Military - Welder_2018_100</v>
      </c>
      <c r="B11082" s="1" t="s">
        <v>40</v>
      </c>
      <c r="C11082" s="1">
        <v>2020</v>
      </c>
      <c r="D11082" s="1" t="s">
        <v>197</v>
      </c>
      <c r="E11082" s="1">
        <v>2018</v>
      </c>
      <c r="F11082" s="1">
        <v>100</v>
      </c>
      <c r="G11082" s="1" t="s">
        <v>5</v>
      </c>
      <c r="H11082" s="1">
        <v>3.7753194444444399E-7</v>
      </c>
      <c r="I11082" s="1">
        <v>4.4929421487603298E-7</v>
      </c>
      <c r="J11082" s="1">
        <v>5.4364599999999997E-7</v>
      </c>
      <c r="K11082" s="1">
        <v>1.6478160000000001E-5</v>
      </c>
      <c r="L11082" s="1">
        <v>7.0876809999999996E-6</v>
      </c>
      <c r="M11082" s="1">
        <v>2.9986660000000001E-3</v>
      </c>
      <c r="N11082" s="1">
        <v>4.9164160000000001E-8</v>
      </c>
      <c r="O11082" s="1">
        <v>4.5231027199999999E-8</v>
      </c>
      <c r="P11082" s="1">
        <v>3.5175890000000001E-8</v>
      </c>
      <c r="Q11082" s="1">
        <v>2.4792083694000399E-8</v>
      </c>
      <c r="R11082" s="1">
        <v>98.55</v>
      </c>
      <c r="S11082" s="1">
        <v>47.45</v>
      </c>
      <c r="T11082" s="1">
        <v>0.16</v>
      </c>
      <c r="U11082" s="1">
        <v>2941.9</v>
      </c>
      <c r="V11082" s="1">
        <f t="shared" si="689"/>
        <v>5.0569833189307453E-2</v>
      </c>
      <c r="W11082" s="1">
        <f t="shared" si="690"/>
        <v>0.79774640759155568</v>
      </c>
      <c r="X11082" s="1">
        <f t="shared" si="691"/>
        <v>296.5625</v>
      </c>
    </row>
    <row r="11083" spans="1:24" hidden="1" x14ac:dyDescent="0.3">
      <c r="A11083" s="18" t="str">
        <f t="shared" si="692"/>
        <v>OFF - Military - Welder_2019_50</v>
      </c>
      <c r="B11083" s="1" t="s">
        <v>40</v>
      </c>
      <c r="C11083" s="1">
        <v>2020</v>
      </c>
      <c r="D11083" s="1" t="s">
        <v>197</v>
      </c>
      <c r="E11083" s="1">
        <v>2019</v>
      </c>
      <c r="F11083" s="1">
        <v>50</v>
      </c>
      <c r="G11083" s="1" t="s">
        <v>5</v>
      </c>
      <c r="H11083" s="1">
        <v>1.1319895833333299E-7</v>
      </c>
      <c r="I11083" s="1">
        <v>1.3471611570247901E-7</v>
      </c>
      <c r="J11083" s="1">
        <v>1.6300650000000001E-7</v>
      </c>
      <c r="K11083" s="1">
        <v>3.1537820000000001E-6</v>
      </c>
      <c r="L11083" s="1">
        <v>3.0420050000000002E-6</v>
      </c>
      <c r="M11083" s="1">
        <v>6.2111670000000003E-4</v>
      </c>
      <c r="N11083" s="1">
        <v>9.9822839999999992E-9</v>
      </c>
      <c r="O11083" s="1">
        <v>9.1837012799999892E-9</v>
      </c>
      <c r="P11083" s="1">
        <v>8.0294880000000003E-9</v>
      </c>
      <c r="Q11083" s="1">
        <v>5.5093519320000904E-9</v>
      </c>
      <c r="R11083" s="1">
        <v>21.9</v>
      </c>
      <c r="S11083" s="1">
        <v>18.25</v>
      </c>
      <c r="T11083" s="1">
        <v>0.06</v>
      </c>
      <c r="U11083" s="1">
        <v>638.75</v>
      </c>
      <c r="V11083" s="1">
        <f t="shared" ref="V11083:V11146" si="693">IFERROR(CONVERT(I11083,"ton","g")*365/U11083,0)</f>
        <v>6.9835659655636192E-2</v>
      </c>
      <c r="W11083" s="1">
        <f t="shared" ref="W11083:W11146" si="694">IFERROR(CONVERT(L11083,"ton","g")*365/U11083,0)</f>
        <v>1.5769488657164001</v>
      </c>
      <c r="X11083" s="1">
        <f t="shared" ref="X11083:X11146" si="695">S11083/T11083</f>
        <v>304.16666666666669</v>
      </c>
    </row>
    <row r="11084" spans="1:24" hidden="1" x14ac:dyDescent="0.3">
      <c r="A11084" s="18" t="str">
        <f t="shared" si="692"/>
        <v>OFF - Military - Welder_2019_100</v>
      </c>
      <c r="B11084" s="1" t="s">
        <v>40</v>
      </c>
      <c r="C11084" s="1">
        <v>2020</v>
      </c>
      <c r="D11084" s="1" t="s">
        <v>197</v>
      </c>
      <c r="E11084" s="1">
        <v>2019</v>
      </c>
      <c r="F11084" s="1">
        <v>100</v>
      </c>
      <c r="G11084" s="1" t="s">
        <v>5</v>
      </c>
      <c r="H11084" s="1">
        <v>3.5927340277777701E-7</v>
      </c>
      <c r="I11084" s="1">
        <v>4.27565041322314E-7</v>
      </c>
      <c r="J11084" s="1">
        <v>5.1735369999999999E-7</v>
      </c>
      <c r="K11084" s="1">
        <v>1.6568889999999999E-5</v>
      </c>
      <c r="L11084" s="1">
        <v>7.1540069999999996E-6</v>
      </c>
      <c r="M11084" s="1">
        <v>3.0388239999999999E-3</v>
      </c>
      <c r="N11084" s="1">
        <v>4.840113E-8</v>
      </c>
      <c r="O11084" s="1">
        <v>4.4529039600000001E-8</v>
      </c>
      <c r="P11084" s="1">
        <v>3.5646960000000002E-8</v>
      </c>
      <c r="Q11084" s="1">
        <v>2.5710309016000399E-8</v>
      </c>
      <c r="R11084" s="1">
        <v>102.2</v>
      </c>
      <c r="S11084" s="1">
        <v>47.45</v>
      </c>
      <c r="T11084" s="1">
        <v>0.16</v>
      </c>
      <c r="U11084" s="1">
        <v>2941.9</v>
      </c>
      <c r="V11084" s="1">
        <f t="shared" si="693"/>
        <v>4.8124129137105794E-2</v>
      </c>
      <c r="W11084" s="1">
        <f t="shared" si="694"/>
        <v>0.80521166008103962</v>
      </c>
      <c r="X11084" s="1">
        <f t="shared" si="695"/>
        <v>296.5625</v>
      </c>
    </row>
    <row r="11085" spans="1:24" hidden="1" x14ac:dyDescent="0.3">
      <c r="A11085" s="18" t="str">
        <f t="shared" si="692"/>
        <v>OFF - Military - Welder_2020_50</v>
      </c>
      <c r="B11085" s="1" t="s">
        <v>40</v>
      </c>
      <c r="C11085" s="1">
        <v>2020</v>
      </c>
      <c r="D11085" s="1" t="s">
        <v>197</v>
      </c>
      <c r="E11085" s="1">
        <v>2020</v>
      </c>
      <c r="F11085" s="1">
        <v>50</v>
      </c>
      <c r="G11085" s="1" t="s">
        <v>5</v>
      </c>
      <c r="H11085" s="1">
        <v>1.03283055555555E-7</v>
      </c>
      <c r="I11085" s="1">
        <v>1.2291537190082601E-7</v>
      </c>
      <c r="J11085" s="1">
        <v>1.4872760000000001E-7</v>
      </c>
      <c r="K11085" s="1">
        <v>3.0944099999999998E-6</v>
      </c>
      <c r="L11085" s="1">
        <v>3.054073E-6</v>
      </c>
      <c r="M11085" s="1">
        <v>6.2742739999999998E-4</v>
      </c>
      <c r="N11085" s="1">
        <v>9.7450749999999997E-9</v>
      </c>
      <c r="O11085" s="1">
        <v>8.9654690000000002E-9</v>
      </c>
      <c r="P11085" s="1">
        <v>8.1110710000000001E-9</v>
      </c>
      <c r="Q11085" s="1">
        <v>5.5093519320000904E-9</v>
      </c>
      <c r="R11085" s="1">
        <v>21.9</v>
      </c>
      <c r="S11085" s="1">
        <v>18.25</v>
      </c>
      <c r="T11085" s="1">
        <v>0.06</v>
      </c>
      <c r="U11085" s="1">
        <v>638.75</v>
      </c>
      <c r="V11085" s="1">
        <f t="shared" si="693"/>
        <v>6.3718256971345227E-2</v>
      </c>
      <c r="W11085" s="1">
        <f t="shared" si="694"/>
        <v>1.5832048116834398</v>
      </c>
      <c r="X11085" s="1">
        <f t="shared" si="695"/>
        <v>304.16666666666669</v>
      </c>
    </row>
    <row r="11086" spans="1:24" hidden="1" x14ac:dyDescent="0.3">
      <c r="A11086" s="18" t="str">
        <f t="shared" si="692"/>
        <v>OFF - Military - Welder_2020_100</v>
      </c>
      <c r="B11086" s="1" t="s">
        <v>40</v>
      </c>
      <c r="C11086" s="1">
        <v>2020</v>
      </c>
      <c r="D11086" s="1" t="s">
        <v>197</v>
      </c>
      <c r="E11086" s="1">
        <v>2020</v>
      </c>
      <c r="F11086" s="1">
        <v>100</v>
      </c>
      <c r="G11086" s="1" t="s">
        <v>5</v>
      </c>
      <c r="H11086" s="1">
        <v>3.3937256944444401E-7</v>
      </c>
      <c r="I11086" s="1">
        <v>4.0388140495867702E-7</v>
      </c>
      <c r="J11086" s="1">
        <v>4.8869649999999998E-7</v>
      </c>
      <c r="K11086" s="1">
        <v>1.6605979999999999E-5</v>
      </c>
      <c r="L11086" s="1">
        <v>7.1978160000000004E-6</v>
      </c>
      <c r="M11086" s="1">
        <v>3.0696999999999999E-3</v>
      </c>
      <c r="N11086" s="1">
        <v>4.7457050000000002E-8</v>
      </c>
      <c r="O11086" s="1">
        <v>4.3660485999999998E-8</v>
      </c>
      <c r="P11086" s="1">
        <v>3.6009150000000003E-8</v>
      </c>
      <c r="Q11086" s="1">
        <v>2.5710309016000399E-8</v>
      </c>
      <c r="R11086" s="1">
        <v>102.2</v>
      </c>
      <c r="S11086" s="1">
        <v>47.45</v>
      </c>
      <c r="T11086" s="1">
        <v>0.16</v>
      </c>
      <c r="U11086" s="1">
        <v>2941.9</v>
      </c>
      <c r="V11086" s="1">
        <f t="shared" si="693"/>
        <v>4.5458442599041207E-2</v>
      </c>
      <c r="W11086" s="1">
        <f t="shared" si="694"/>
        <v>0.81014253554935989</v>
      </c>
      <c r="X11086" s="1">
        <f t="shared" si="695"/>
        <v>296.5625</v>
      </c>
    </row>
    <row r="11087" spans="1:24" hidden="1" x14ac:dyDescent="0.3">
      <c r="A11087" s="18" t="str">
        <f t="shared" si="692"/>
        <v>OFF - Oil Drilling - Compressors (Workover)_1989_25</v>
      </c>
      <c r="B11087" s="1" t="s">
        <v>40</v>
      </c>
      <c r="C11087" s="1">
        <v>2020</v>
      </c>
      <c r="D11087" s="1" t="s">
        <v>198</v>
      </c>
      <c r="E11087" s="1">
        <v>1989</v>
      </c>
      <c r="F11087" s="1">
        <v>25</v>
      </c>
      <c r="G11087" s="1" t="s">
        <v>5</v>
      </c>
      <c r="H11087" s="1">
        <v>2.1301236111111102E-9</v>
      </c>
      <c r="I11087" s="1">
        <v>2.5350231404958602E-9</v>
      </c>
      <c r="J11087" s="1">
        <v>3.067378E-9</v>
      </c>
      <c r="K11087" s="1">
        <v>6.929977E-9</v>
      </c>
      <c r="L11087" s="1">
        <v>8.9197129999999993E-9</v>
      </c>
      <c r="M11087" s="1">
        <v>7.876613E-7</v>
      </c>
      <c r="N11087" s="1">
        <v>7.5841670000000004E-10</v>
      </c>
      <c r="O11087" s="1">
        <v>6.9774336399999996E-10</v>
      </c>
      <c r="P11087" s="1">
        <v>9.9939280000000001E-12</v>
      </c>
      <c r="Q11087" s="1">
        <v>0</v>
      </c>
      <c r="R11087" s="1">
        <v>0</v>
      </c>
      <c r="S11087" s="1">
        <v>0</v>
      </c>
      <c r="T11087" s="1">
        <v>0</v>
      </c>
      <c r="U11087" s="1">
        <v>0</v>
      </c>
      <c r="V11087" s="1">
        <f t="shared" si="693"/>
        <v>0</v>
      </c>
      <c r="W11087" s="1">
        <f t="shared" si="694"/>
        <v>0</v>
      </c>
      <c r="X11087" s="1" t="e">
        <f t="shared" si="695"/>
        <v>#DIV/0!</v>
      </c>
    </row>
    <row r="11088" spans="1:24" hidden="1" x14ac:dyDescent="0.3">
      <c r="A11088" s="18" t="str">
        <f t="shared" si="692"/>
        <v>OFF - Oil Drilling - Compressors (Workover)_1990_25</v>
      </c>
      <c r="B11088" s="1" t="s">
        <v>40</v>
      </c>
      <c r="C11088" s="1">
        <v>2020</v>
      </c>
      <c r="D11088" s="1" t="s">
        <v>198</v>
      </c>
      <c r="E11088" s="1">
        <v>1990</v>
      </c>
      <c r="F11088" s="1">
        <v>25</v>
      </c>
      <c r="G11088" s="1" t="s">
        <v>5</v>
      </c>
      <c r="H11088" s="1">
        <v>6.3937173611111103E-9</v>
      </c>
      <c r="I11088" s="1">
        <v>7.6090520661156999E-9</v>
      </c>
      <c r="J11088" s="1">
        <v>9.2069529999999992E-9</v>
      </c>
      <c r="K11088" s="1">
        <v>2.0800820000000001E-8</v>
      </c>
      <c r="L11088" s="1">
        <v>2.6773149999999999E-8</v>
      </c>
      <c r="M11088" s="1">
        <v>2.3642210000000001E-6</v>
      </c>
      <c r="N11088" s="1">
        <v>2.2764419999999999E-9</v>
      </c>
      <c r="O11088" s="1">
        <v>2.0943266400000001E-9</v>
      </c>
      <c r="P11088" s="1">
        <v>2.9997479999999999E-11</v>
      </c>
      <c r="Q11088" s="1">
        <v>0</v>
      </c>
      <c r="R11088" s="1">
        <v>0</v>
      </c>
      <c r="S11088" s="1">
        <v>0</v>
      </c>
      <c r="T11088" s="1">
        <v>0</v>
      </c>
      <c r="U11088" s="1">
        <v>0</v>
      </c>
      <c r="V11088" s="1">
        <f t="shared" si="693"/>
        <v>0</v>
      </c>
      <c r="W11088" s="1">
        <f t="shared" si="694"/>
        <v>0</v>
      </c>
      <c r="X11088" s="1" t="e">
        <f t="shared" si="695"/>
        <v>#DIV/0!</v>
      </c>
    </row>
    <row r="11089" spans="1:24" hidden="1" x14ac:dyDescent="0.3">
      <c r="A11089" s="18" t="str">
        <f t="shared" si="692"/>
        <v>OFF - Oil Drilling - Compressors (Workover)_1991_25</v>
      </c>
      <c r="B11089" s="1" t="s">
        <v>40</v>
      </c>
      <c r="C11089" s="1">
        <v>2020</v>
      </c>
      <c r="D11089" s="1" t="s">
        <v>198</v>
      </c>
      <c r="E11089" s="1">
        <v>1991</v>
      </c>
      <c r="F11089" s="1">
        <v>25</v>
      </c>
      <c r="G11089" s="1" t="s">
        <v>5</v>
      </c>
      <c r="H11089" s="1">
        <v>1.19082222222222E-8</v>
      </c>
      <c r="I11089" s="1">
        <v>1.4171768595041301E-8</v>
      </c>
      <c r="J11089" s="1">
        <v>1.7147840000000001E-8</v>
      </c>
      <c r="K11089" s="1">
        <v>3.8741279999999999E-8</v>
      </c>
      <c r="L11089" s="1">
        <v>4.9864680000000001E-8</v>
      </c>
      <c r="M11089" s="1">
        <v>4.4033349999999997E-6</v>
      </c>
      <c r="N11089" s="1">
        <v>4.239846E-9</v>
      </c>
      <c r="O11089" s="1">
        <v>3.9006583199999996E-9</v>
      </c>
      <c r="P11089" s="1">
        <v>5.586996E-11</v>
      </c>
      <c r="Q11089" s="1">
        <v>0</v>
      </c>
      <c r="R11089" s="1">
        <v>0</v>
      </c>
      <c r="S11089" s="1">
        <v>0</v>
      </c>
      <c r="T11089" s="1">
        <v>0</v>
      </c>
      <c r="U11089" s="1">
        <v>0</v>
      </c>
      <c r="V11089" s="1">
        <f t="shared" si="693"/>
        <v>0</v>
      </c>
      <c r="W11089" s="1">
        <f t="shared" si="694"/>
        <v>0</v>
      </c>
      <c r="X11089" s="1" t="e">
        <f t="shared" si="695"/>
        <v>#DIV/0!</v>
      </c>
    </row>
    <row r="11090" spans="1:24" hidden="1" x14ac:dyDescent="0.3">
      <c r="A11090" s="18" t="str">
        <f t="shared" si="692"/>
        <v>OFF - Oil Drilling - Compressors (Workover)_1992_25</v>
      </c>
      <c r="B11090" s="1" t="s">
        <v>40</v>
      </c>
      <c r="C11090" s="1">
        <v>2020</v>
      </c>
      <c r="D11090" s="1" t="s">
        <v>198</v>
      </c>
      <c r="E11090" s="1">
        <v>1992</v>
      </c>
      <c r="F11090" s="1">
        <v>25</v>
      </c>
      <c r="G11090" s="1" t="s">
        <v>5</v>
      </c>
      <c r="H11090" s="1">
        <v>1.70308263888888E-8</v>
      </c>
      <c r="I11090" s="1">
        <v>2.0268090909090901E-8</v>
      </c>
      <c r="J11090" s="1">
        <v>2.452439E-8</v>
      </c>
      <c r="K11090" s="1">
        <v>5.5406750000000001E-8</v>
      </c>
      <c r="L11090" s="1">
        <v>7.1315140000000005E-8</v>
      </c>
      <c r="M11090" s="1">
        <v>6.2975310000000001E-6</v>
      </c>
      <c r="N11090" s="1">
        <v>6.0637149999999999E-9</v>
      </c>
      <c r="O11090" s="1">
        <v>5.5786177999999996E-9</v>
      </c>
      <c r="P11090" s="1">
        <v>7.9903740000000004E-11</v>
      </c>
      <c r="Q11090" s="1">
        <v>0</v>
      </c>
      <c r="R11090" s="1">
        <v>0</v>
      </c>
      <c r="S11090" s="1">
        <v>0</v>
      </c>
      <c r="T11090" s="1">
        <v>0</v>
      </c>
      <c r="U11090" s="1">
        <v>0</v>
      </c>
      <c r="V11090" s="1">
        <f t="shared" si="693"/>
        <v>0</v>
      </c>
      <c r="W11090" s="1">
        <f t="shared" si="694"/>
        <v>0</v>
      </c>
      <c r="X11090" s="1" t="e">
        <f t="shared" si="695"/>
        <v>#DIV/0!</v>
      </c>
    </row>
    <row r="11091" spans="1:24" hidden="1" x14ac:dyDescent="0.3">
      <c r="A11091" s="18" t="str">
        <f t="shared" si="692"/>
        <v>OFF - Oil Drilling - Compressors (Workover)_1993_25</v>
      </c>
      <c r="B11091" s="1" t="s">
        <v>40</v>
      </c>
      <c r="C11091" s="1">
        <v>2020</v>
      </c>
      <c r="D11091" s="1" t="s">
        <v>198</v>
      </c>
      <c r="E11091" s="1">
        <v>1993</v>
      </c>
      <c r="F11091" s="1">
        <v>25</v>
      </c>
      <c r="G11091" s="1" t="s">
        <v>5</v>
      </c>
      <c r="H11091" s="1">
        <v>2.1288416666666601E-8</v>
      </c>
      <c r="I11091" s="1">
        <v>2.5334975206611499E-8</v>
      </c>
      <c r="J11091" s="1">
        <v>3.0655320000000002E-8</v>
      </c>
      <c r="K11091" s="1">
        <v>6.925807E-8</v>
      </c>
      <c r="L11091" s="1">
        <v>8.9143449999999997E-8</v>
      </c>
      <c r="M11091" s="1">
        <v>7.871872E-6</v>
      </c>
      <c r="N11091" s="1">
        <v>7.5796029999999999E-9</v>
      </c>
      <c r="O11091" s="1">
        <v>6.97323476E-9</v>
      </c>
      <c r="P11091" s="1">
        <v>9.9879129999999997E-11</v>
      </c>
      <c r="Q11091" s="1">
        <v>0</v>
      </c>
      <c r="R11091" s="1">
        <v>0</v>
      </c>
      <c r="S11091" s="1">
        <v>0</v>
      </c>
      <c r="T11091" s="1">
        <v>0</v>
      </c>
      <c r="U11091" s="1">
        <v>0</v>
      </c>
      <c r="V11091" s="1">
        <f t="shared" si="693"/>
        <v>0</v>
      </c>
      <c r="W11091" s="1">
        <f t="shared" si="694"/>
        <v>0</v>
      </c>
      <c r="X11091" s="1" t="e">
        <f t="shared" si="695"/>
        <v>#DIV/0!</v>
      </c>
    </row>
    <row r="11092" spans="1:24" hidden="1" x14ac:dyDescent="0.3">
      <c r="A11092" s="18" t="str">
        <f t="shared" si="692"/>
        <v>OFF - Oil Drilling - Compressors (Workover)_1994_25</v>
      </c>
      <c r="B11092" s="1" t="s">
        <v>40</v>
      </c>
      <c r="C11092" s="1">
        <v>2020</v>
      </c>
      <c r="D11092" s="1" t="s">
        <v>198</v>
      </c>
      <c r="E11092" s="1">
        <v>1994</v>
      </c>
      <c r="F11092" s="1">
        <v>25</v>
      </c>
      <c r="G11092" s="1" t="s">
        <v>5</v>
      </c>
      <c r="H11092" s="1">
        <v>2.8952395833333301E-8</v>
      </c>
      <c r="I11092" s="1">
        <v>3.4455743801652802E-8</v>
      </c>
      <c r="J11092" s="1">
        <v>4.1691449999999997E-8</v>
      </c>
      <c r="K11092" s="1">
        <v>9.4191460000000001E-8</v>
      </c>
      <c r="L11092" s="1">
        <v>1.2123570000000001E-7</v>
      </c>
      <c r="M11092" s="1">
        <v>1.07058E-5</v>
      </c>
      <c r="N11092" s="1">
        <v>1.030831E-8</v>
      </c>
      <c r="O11092" s="1">
        <v>9.4836452000000001E-9</v>
      </c>
      <c r="P11092" s="1">
        <v>1.358363E-10</v>
      </c>
      <c r="Q11092" s="1">
        <v>0</v>
      </c>
      <c r="R11092" s="1">
        <v>0</v>
      </c>
      <c r="S11092" s="1">
        <v>0</v>
      </c>
      <c r="T11092" s="1">
        <v>0</v>
      </c>
      <c r="U11092" s="1">
        <v>0</v>
      </c>
      <c r="V11092" s="1">
        <f t="shared" si="693"/>
        <v>0</v>
      </c>
      <c r="W11092" s="1">
        <f t="shared" si="694"/>
        <v>0</v>
      </c>
      <c r="X11092" s="1" t="e">
        <f t="shared" si="695"/>
        <v>#DIV/0!</v>
      </c>
    </row>
    <row r="11093" spans="1:24" hidden="1" x14ac:dyDescent="0.3">
      <c r="A11093" s="18" t="str">
        <f t="shared" si="692"/>
        <v>OFF - Oil Drilling - Compressors (Workover)_1995_25</v>
      </c>
      <c r="B11093" s="1" t="s">
        <v>40</v>
      </c>
      <c r="C11093" s="1">
        <v>2020</v>
      </c>
      <c r="D11093" s="1" t="s">
        <v>198</v>
      </c>
      <c r="E11093" s="1">
        <v>1995</v>
      </c>
      <c r="F11093" s="1">
        <v>25</v>
      </c>
      <c r="G11093" s="1" t="s">
        <v>5</v>
      </c>
      <c r="H11093" s="1">
        <v>1.74935138888888E-8</v>
      </c>
      <c r="I11093" s="1">
        <v>2.08187272727272E-8</v>
      </c>
      <c r="J11093" s="1">
        <v>2.5190660000000001E-8</v>
      </c>
      <c r="K11093" s="1">
        <v>1.163535E-7</v>
      </c>
      <c r="L11093" s="1">
        <v>1.526595E-7</v>
      </c>
      <c r="M11093" s="1">
        <v>1.322474E-5</v>
      </c>
      <c r="N11093" s="1">
        <v>1.0611439999999999E-8</v>
      </c>
      <c r="O11093" s="1">
        <v>9.7625248000000002E-9</v>
      </c>
      <c r="P11093" s="1">
        <v>1.6779679999999999E-10</v>
      </c>
      <c r="Q11093" s="1">
        <v>0</v>
      </c>
      <c r="R11093" s="1">
        <v>0</v>
      </c>
      <c r="S11093" s="1">
        <v>0</v>
      </c>
      <c r="T11093" s="1">
        <v>0</v>
      </c>
      <c r="U11093" s="1">
        <v>0</v>
      </c>
      <c r="V11093" s="1">
        <f t="shared" si="693"/>
        <v>0</v>
      </c>
      <c r="W11093" s="1">
        <f t="shared" si="694"/>
        <v>0</v>
      </c>
      <c r="X11093" s="1" t="e">
        <f t="shared" si="695"/>
        <v>#DIV/0!</v>
      </c>
    </row>
    <row r="11094" spans="1:24" hidden="1" x14ac:dyDescent="0.3">
      <c r="A11094" s="18" t="str">
        <f t="shared" si="692"/>
        <v>OFF - Oil Drilling - Compressors (Workover)_1996_25</v>
      </c>
      <c r="B11094" s="1" t="s">
        <v>40</v>
      </c>
      <c r="C11094" s="1">
        <v>2020</v>
      </c>
      <c r="D11094" s="1" t="s">
        <v>198</v>
      </c>
      <c r="E11094" s="1">
        <v>1996</v>
      </c>
      <c r="F11094" s="1">
        <v>25</v>
      </c>
      <c r="G11094" s="1" t="s">
        <v>5</v>
      </c>
      <c r="H11094" s="1">
        <v>2.1658736111111099E-8</v>
      </c>
      <c r="I11094" s="1">
        <v>2.57756859504132E-8</v>
      </c>
      <c r="J11094" s="1">
        <v>3.1188580000000001E-8</v>
      </c>
      <c r="K11094" s="1">
        <v>1.440574E-7</v>
      </c>
      <c r="L11094" s="1">
        <v>1.890079E-7</v>
      </c>
      <c r="M11094" s="1">
        <v>1.6373559999999999E-5</v>
      </c>
      <c r="N11094" s="1">
        <v>1.313803E-8</v>
      </c>
      <c r="O11094" s="1">
        <v>1.20869876E-8</v>
      </c>
      <c r="P11094" s="1">
        <v>2.077494E-10</v>
      </c>
      <c r="Q11094" s="1">
        <v>0</v>
      </c>
      <c r="R11094" s="1">
        <v>0</v>
      </c>
      <c r="S11094" s="1">
        <v>0</v>
      </c>
      <c r="T11094" s="1">
        <v>0</v>
      </c>
      <c r="U11094" s="1">
        <v>0</v>
      </c>
      <c r="V11094" s="1">
        <f t="shared" si="693"/>
        <v>0</v>
      </c>
      <c r="W11094" s="1">
        <f t="shared" si="694"/>
        <v>0</v>
      </c>
      <c r="X11094" s="1" t="e">
        <f t="shared" si="695"/>
        <v>#DIV/0!</v>
      </c>
    </row>
    <row r="11095" spans="1:24" hidden="1" x14ac:dyDescent="0.3">
      <c r="A11095" s="18" t="str">
        <f t="shared" si="692"/>
        <v>OFF - Oil Drilling - Compressors (Workover)_1997_25</v>
      </c>
      <c r="B11095" s="1" t="s">
        <v>40</v>
      </c>
      <c r="C11095" s="1">
        <v>2020</v>
      </c>
      <c r="D11095" s="1" t="s">
        <v>198</v>
      </c>
      <c r="E11095" s="1">
        <v>1997</v>
      </c>
      <c r="F11095" s="1">
        <v>25</v>
      </c>
      <c r="G11095" s="1" t="s">
        <v>5</v>
      </c>
      <c r="H11095" s="1">
        <v>2.5407395833333298E-8</v>
      </c>
      <c r="I11095" s="1">
        <v>3.0236900826446198E-8</v>
      </c>
      <c r="J11095" s="1">
        <v>3.6586650000000003E-8</v>
      </c>
      <c r="K11095" s="1">
        <v>1.6899060000000001E-7</v>
      </c>
      <c r="L11095" s="1">
        <v>2.217211E-7</v>
      </c>
      <c r="M11095" s="1">
        <v>1.920747E-5</v>
      </c>
      <c r="N11095" s="1">
        <v>1.541194E-8</v>
      </c>
      <c r="O11095" s="1">
        <v>1.4178984799999999E-8</v>
      </c>
      <c r="P11095" s="1">
        <v>2.4370640000000002E-10</v>
      </c>
      <c r="Q11095" s="1">
        <v>0</v>
      </c>
      <c r="R11095" s="1">
        <v>0</v>
      </c>
      <c r="S11095" s="1">
        <v>0</v>
      </c>
      <c r="T11095" s="1">
        <v>0</v>
      </c>
      <c r="U11095" s="1">
        <v>0</v>
      </c>
      <c r="V11095" s="1">
        <f t="shared" si="693"/>
        <v>0</v>
      </c>
      <c r="W11095" s="1">
        <f t="shared" si="694"/>
        <v>0</v>
      </c>
      <c r="X11095" s="1" t="e">
        <f t="shared" si="695"/>
        <v>#DIV/0!</v>
      </c>
    </row>
    <row r="11096" spans="1:24" hidden="1" x14ac:dyDescent="0.3">
      <c r="A11096" s="18" t="str">
        <f t="shared" si="692"/>
        <v>OFF - Oil Drilling - Compressors (Workover)_1998_25</v>
      </c>
      <c r="B11096" s="1" t="s">
        <v>40</v>
      </c>
      <c r="C11096" s="1">
        <v>2020</v>
      </c>
      <c r="D11096" s="1" t="s">
        <v>198</v>
      </c>
      <c r="E11096" s="1">
        <v>1998</v>
      </c>
      <c r="F11096" s="1">
        <v>25</v>
      </c>
      <c r="G11096" s="1" t="s">
        <v>5</v>
      </c>
      <c r="H11096" s="1">
        <v>2.8739375000000001E-8</v>
      </c>
      <c r="I11096" s="1">
        <v>3.4202231404958599E-8</v>
      </c>
      <c r="J11096" s="1">
        <v>4.13847E-8</v>
      </c>
      <c r="K11096" s="1">
        <v>1.9115240000000001E-7</v>
      </c>
      <c r="L11096" s="1">
        <v>2.5079809999999999E-7</v>
      </c>
      <c r="M11096" s="1">
        <v>2.1726380000000001E-5</v>
      </c>
      <c r="N11096" s="1">
        <v>1.74331E-8</v>
      </c>
      <c r="O11096" s="1">
        <v>1.6038452E-8</v>
      </c>
      <c r="P11096" s="1">
        <v>2.7566659999999999E-10</v>
      </c>
      <c r="Q11096" s="1">
        <v>0</v>
      </c>
      <c r="R11096" s="1">
        <v>0</v>
      </c>
      <c r="S11096" s="1">
        <v>0</v>
      </c>
      <c r="T11096" s="1">
        <v>0</v>
      </c>
      <c r="U11096" s="1">
        <v>0</v>
      </c>
      <c r="V11096" s="1">
        <f t="shared" si="693"/>
        <v>0</v>
      </c>
      <c r="W11096" s="1">
        <f t="shared" si="694"/>
        <v>0</v>
      </c>
      <c r="X11096" s="1" t="e">
        <f t="shared" si="695"/>
        <v>#DIV/0!</v>
      </c>
    </row>
    <row r="11097" spans="1:24" hidden="1" x14ac:dyDescent="0.3">
      <c r="A11097" s="18" t="str">
        <f t="shared" si="692"/>
        <v>OFF - Oil Drilling - Compressors (Workover)_1999_25</v>
      </c>
      <c r="B11097" s="1" t="s">
        <v>40</v>
      </c>
      <c r="C11097" s="1">
        <v>2020</v>
      </c>
      <c r="D11097" s="1" t="s">
        <v>198</v>
      </c>
      <c r="E11097" s="1">
        <v>1999</v>
      </c>
      <c r="F11097" s="1">
        <v>25</v>
      </c>
      <c r="G11097" s="1" t="s">
        <v>5</v>
      </c>
      <c r="H11097" s="1">
        <v>3.2487937499999998E-8</v>
      </c>
      <c r="I11097" s="1">
        <v>3.8663330578512398E-8</v>
      </c>
      <c r="J11097" s="1">
        <v>4.6782629999999997E-8</v>
      </c>
      <c r="K11097" s="1">
        <v>2.1608499999999999E-7</v>
      </c>
      <c r="L11097" s="1">
        <v>2.835104E-7</v>
      </c>
      <c r="M11097" s="1">
        <v>2.456022E-5</v>
      </c>
      <c r="N11097" s="1">
        <v>1.970695E-8</v>
      </c>
      <c r="O11097" s="1">
        <v>1.8130394000000001E-8</v>
      </c>
      <c r="P11097" s="1">
        <v>3.1162260000000001E-10</v>
      </c>
      <c r="Q11097" s="1">
        <v>0</v>
      </c>
      <c r="R11097" s="1">
        <v>0</v>
      </c>
      <c r="S11097" s="1">
        <v>0</v>
      </c>
      <c r="T11097" s="1">
        <v>0</v>
      </c>
      <c r="U11097" s="1">
        <v>0</v>
      </c>
      <c r="V11097" s="1">
        <f t="shared" si="693"/>
        <v>0</v>
      </c>
      <c r="W11097" s="1">
        <f t="shared" si="694"/>
        <v>0</v>
      </c>
      <c r="X11097" s="1" t="e">
        <f t="shared" si="695"/>
        <v>#DIV/0!</v>
      </c>
    </row>
    <row r="11098" spans="1:24" hidden="1" x14ac:dyDescent="0.3">
      <c r="A11098" s="18" t="str">
        <f t="shared" si="692"/>
        <v>OFF - Oil Drilling - Compressors (Workover)_2000_25</v>
      </c>
      <c r="B11098" s="1" t="s">
        <v>40</v>
      </c>
      <c r="C11098" s="1">
        <v>2020</v>
      </c>
      <c r="D11098" s="1" t="s">
        <v>198</v>
      </c>
      <c r="E11098" s="1">
        <v>2000</v>
      </c>
      <c r="F11098" s="1">
        <v>25</v>
      </c>
      <c r="G11098" s="1" t="s">
        <v>5</v>
      </c>
      <c r="H11098" s="1">
        <v>2.7249284722222202E-8</v>
      </c>
      <c r="I11098" s="1">
        <v>3.2428900826446202E-8</v>
      </c>
      <c r="J11098" s="1">
        <v>3.9238970000000002E-8</v>
      </c>
      <c r="K11098" s="1">
        <v>1.1927950000000001E-7</v>
      </c>
      <c r="L11098" s="1">
        <v>2.7979310000000001E-7</v>
      </c>
      <c r="M11098" s="1">
        <v>2.896861E-5</v>
      </c>
      <c r="N11098" s="1">
        <v>1.549614E-8</v>
      </c>
      <c r="O11098" s="1">
        <v>1.42564488E-8</v>
      </c>
      <c r="P11098" s="1">
        <v>3.6755679999999998E-10</v>
      </c>
      <c r="Q11098" s="1">
        <v>0</v>
      </c>
      <c r="R11098" s="1">
        <v>0</v>
      </c>
      <c r="S11098" s="1">
        <v>0</v>
      </c>
      <c r="T11098" s="1">
        <v>0</v>
      </c>
      <c r="U11098" s="1">
        <v>0</v>
      </c>
      <c r="V11098" s="1">
        <f t="shared" si="693"/>
        <v>0</v>
      </c>
      <c r="W11098" s="1">
        <f t="shared" si="694"/>
        <v>0</v>
      </c>
      <c r="X11098" s="1" t="e">
        <f t="shared" si="695"/>
        <v>#DIV/0!</v>
      </c>
    </row>
    <row r="11099" spans="1:24" hidden="1" x14ac:dyDescent="0.3">
      <c r="A11099" s="18" t="str">
        <f t="shared" si="692"/>
        <v>OFF - Oil Drilling - Compressors (Workover)_2001_25</v>
      </c>
      <c r="B11099" s="1" t="s">
        <v>40</v>
      </c>
      <c r="C11099" s="1">
        <v>2020</v>
      </c>
      <c r="D11099" s="1" t="s">
        <v>198</v>
      </c>
      <c r="E11099" s="1">
        <v>2001</v>
      </c>
      <c r="F11099" s="1">
        <v>25</v>
      </c>
      <c r="G11099" s="1" t="s">
        <v>5</v>
      </c>
      <c r="H11099" s="1">
        <v>2.9930055555555502E-8</v>
      </c>
      <c r="I11099" s="1">
        <v>3.5619239669421397E-8</v>
      </c>
      <c r="J11099" s="1">
        <v>4.3099279999999998E-8</v>
      </c>
      <c r="K11099" s="1">
        <v>1.310142E-7</v>
      </c>
      <c r="L11099" s="1">
        <v>3.0731890000000001E-7</v>
      </c>
      <c r="M11099" s="1">
        <v>3.1818530000000002E-5</v>
      </c>
      <c r="N11099" s="1">
        <v>1.7020639999999998E-8</v>
      </c>
      <c r="O11099" s="1">
        <v>1.5658988799999899E-8</v>
      </c>
      <c r="P11099" s="1">
        <v>4.0371679999999999E-10</v>
      </c>
      <c r="Q11099" s="1">
        <v>0</v>
      </c>
      <c r="R11099" s="1">
        <v>0</v>
      </c>
      <c r="S11099" s="1">
        <v>0</v>
      </c>
      <c r="T11099" s="1">
        <v>0</v>
      </c>
      <c r="U11099" s="1">
        <v>0</v>
      </c>
      <c r="V11099" s="1">
        <f t="shared" si="693"/>
        <v>0</v>
      </c>
      <c r="W11099" s="1">
        <f t="shared" si="694"/>
        <v>0</v>
      </c>
      <c r="X11099" s="1" t="e">
        <f t="shared" si="695"/>
        <v>#DIV/0!</v>
      </c>
    </row>
    <row r="11100" spans="1:24" hidden="1" x14ac:dyDescent="0.3">
      <c r="A11100" s="18" t="str">
        <f t="shared" si="692"/>
        <v>OFF - Oil Drilling - Compressors (Workover)_2002_25</v>
      </c>
      <c r="B11100" s="1" t="s">
        <v>40</v>
      </c>
      <c r="C11100" s="1">
        <v>2020</v>
      </c>
      <c r="D11100" s="1" t="s">
        <v>198</v>
      </c>
      <c r="E11100" s="1">
        <v>2002</v>
      </c>
      <c r="F11100" s="1">
        <v>25</v>
      </c>
      <c r="G11100" s="1" t="s">
        <v>5</v>
      </c>
      <c r="H11100" s="1">
        <v>3.3485069444444398E-8</v>
      </c>
      <c r="I11100" s="1">
        <v>3.9850000000000003E-8</v>
      </c>
      <c r="J11100" s="1">
        <v>4.8218500000000003E-8</v>
      </c>
      <c r="K11100" s="1">
        <v>1.465757E-7</v>
      </c>
      <c r="L11100" s="1">
        <v>3.4382140000000001E-7</v>
      </c>
      <c r="M11100" s="1">
        <v>3.5597840000000003E-5</v>
      </c>
      <c r="N11100" s="1">
        <v>1.9042309999999999E-8</v>
      </c>
      <c r="O11100" s="1">
        <v>1.7518925199999999E-8</v>
      </c>
      <c r="P11100" s="1">
        <v>4.5166909999999997E-10</v>
      </c>
      <c r="Q11100" s="1">
        <v>0</v>
      </c>
      <c r="R11100" s="1">
        <v>0</v>
      </c>
      <c r="S11100" s="1">
        <v>0</v>
      </c>
      <c r="T11100" s="1">
        <v>0</v>
      </c>
      <c r="U11100" s="1">
        <v>0</v>
      </c>
      <c r="V11100" s="1">
        <f t="shared" si="693"/>
        <v>0</v>
      </c>
      <c r="W11100" s="1">
        <f t="shared" si="694"/>
        <v>0</v>
      </c>
      <c r="X11100" s="1" t="e">
        <f t="shared" si="695"/>
        <v>#DIV/0!</v>
      </c>
    </row>
    <row r="11101" spans="1:24" hidden="1" x14ac:dyDescent="0.3">
      <c r="A11101" s="18" t="str">
        <f t="shared" si="692"/>
        <v>OFF - Oil Drilling - Compressors (Workover)_2003_25</v>
      </c>
      <c r="B11101" s="1" t="s">
        <v>40</v>
      </c>
      <c r="C11101" s="1">
        <v>2020</v>
      </c>
      <c r="D11101" s="1" t="s">
        <v>198</v>
      </c>
      <c r="E11101" s="1">
        <v>2003</v>
      </c>
      <c r="F11101" s="1">
        <v>25</v>
      </c>
      <c r="G11101" s="1" t="s">
        <v>5</v>
      </c>
      <c r="H11101" s="1">
        <v>3.8819388888888799E-8</v>
      </c>
      <c r="I11101" s="1">
        <v>4.6198280991735501E-8</v>
      </c>
      <c r="J11101" s="1">
        <v>5.5899919999999999E-8</v>
      </c>
      <c r="K11101" s="1">
        <v>1.6992589999999999E-7</v>
      </c>
      <c r="L11101" s="1">
        <v>3.9859379999999999E-7</v>
      </c>
      <c r="M11101" s="1">
        <v>4.1268749999999997E-5</v>
      </c>
      <c r="N11101" s="1">
        <v>2.2075840000000001E-8</v>
      </c>
      <c r="O11101" s="1">
        <v>2.0309772800000002E-8</v>
      </c>
      <c r="P11101" s="1">
        <v>5.2362210000000005E-10</v>
      </c>
      <c r="Q11101" s="1">
        <v>0</v>
      </c>
      <c r="R11101" s="1">
        <v>0</v>
      </c>
      <c r="S11101" s="1">
        <v>3.65</v>
      </c>
      <c r="T11101" s="1">
        <v>0</v>
      </c>
      <c r="U11101" s="1">
        <v>87.6</v>
      </c>
      <c r="V11101" s="1">
        <f t="shared" si="693"/>
        <v>0.17462656470806048</v>
      </c>
      <c r="W11101" s="1">
        <f t="shared" si="694"/>
        <v>1.5066592200775499</v>
      </c>
      <c r="X11101" s="1" t="e">
        <f t="shared" si="695"/>
        <v>#DIV/0!</v>
      </c>
    </row>
    <row r="11102" spans="1:24" hidden="1" x14ac:dyDescent="0.3">
      <c r="A11102" s="18" t="str">
        <f t="shared" si="692"/>
        <v>OFF - Oil Drilling - Compressors (Workover)_2004_25</v>
      </c>
      <c r="B11102" s="1" t="s">
        <v>40</v>
      </c>
      <c r="C11102" s="1">
        <v>2020</v>
      </c>
      <c r="D11102" s="1" t="s">
        <v>198</v>
      </c>
      <c r="E11102" s="1">
        <v>2004</v>
      </c>
      <c r="F11102" s="1">
        <v>25</v>
      </c>
      <c r="G11102" s="1" t="s">
        <v>5</v>
      </c>
      <c r="H11102" s="1">
        <v>5.7191493055555502E-8</v>
      </c>
      <c r="I11102" s="1">
        <v>6.8062603305785096E-8</v>
      </c>
      <c r="J11102" s="1">
        <v>8.2355750000000006E-8</v>
      </c>
      <c r="K11102" s="1">
        <v>2.5034689999999999E-7</v>
      </c>
      <c r="L11102" s="1">
        <v>5.872367E-7</v>
      </c>
      <c r="M11102" s="1">
        <v>6.0800059999999998E-5</v>
      </c>
      <c r="N11102" s="1">
        <v>3.2523690000000001E-8</v>
      </c>
      <c r="O11102" s="1">
        <v>2.9921794800000002E-8</v>
      </c>
      <c r="P11102" s="1">
        <v>7.7143739999999997E-10</v>
      </c>
      <c r="Q11102" s="1">
        <v>9.1822532200001496E-10</v>
      </c>
      <c r="R11102" s="1">
        <v>3.65</v>
      </c>
      <c r="S11102" s="1">
        <v>3.65</v>
      </c>
      <c r="T11102" s="1">
        <v>0</v>
      </c>
      <c r="U11102" s="1">
        <v>87.6</v>
      </c>
      <c r="V11102" s="1">
        <f t="shared" si="693"/>
        <v>0.25727231284867413</v>
      </c>
      <c r="W11102" s="1">
        <f t="shared" si="694"/>
        <v>2.2197173875331582</v>
      </c>
      <c r="X11102" s="1" t="e">
        <f t="shared" si="695"/>
        <v>#DIV/0!</v>
      </c>
    </row>
    <row r="11103" spans="1:24" hidden="1" x14ac:dyDescent="0.3">
      <c r="A11103" s="18" t="str">
        <f t="shared" si="692"/>
        <v>OFF - Oil Drilling - Compressors (Workover)_2005_25</v>
      </c>
      <c r="B11103" s="1" t="s">
        <v>40</v>
      </c>
      <c r="C11103" s="1">
        <v>2020</v>
      </c>
      <c r="D11103" s="1" t="s">
        <v>198</v>
      </c>
      <c r="E11103" s="1">
        <v>2005</v>
      </c>
      <c r="F11103" s="1">
        <v>25</v>
      </c>
      <c r="G11103" s="1" t="s">
        <v>5</v>
      </c>
      <c r="H11103" s="1">
        <v>8.6034583333333298E-8</v>
      </c>
      <c r="I11103" s="1">
        <v>1.02388264462809E-7</v>
      </c>
      <c r="J11103" s="1">
        <v>1.238898E-7</v>
      </c>
      <c r="K11103" s="1">
        <v>4.2285250000000002E-7</v>
      </c>
      <c r="L11103" s="1">
        <v>7.8288429999999996E-7</v>
      </c>
      <c r="M11103" s="1">
        <v>1.026953E-4</v>
      </c>
      <c r="N11103" s="1">
        <v>5.4934679999999999E-8</v>
      </c>
      <c r="O11103" s="1">
        <v>5.0539905599999998E-8</v>
      </c>
      <c r="P11103" s="1">
        <v>1.3030089999999999E-9</v>
      </c>
      <c r="Q11103" s="1">
        <v>9.1822532200001496E-10</v>
      </c>
      <c r="R11103" s="1">
        <v>3.65</v>
      </c>
      <c r="S11103" s="1">
        <v>3.65</v>
      </c>
      <c r="T11103" s="1">
        <v>0.01</v>
      </c>
      <c r="U11103" s="1">
        <v>87.6</v>
      </c>
      <c r="V11103" s="1">
        <f t="shared" si="693"/>
        <v>0.38702112948226924</v>
      </c>
      <c r="W11103" s="1">
        <f t="shared" si="694"/>
        <v>2.9592528756065919</v>
      </c>
      <c r="X11103" s="1">
        <f t="shared" si="695"/>
        <v>365</v>
      </c>
    </row>
    <row r="11104" spans="1:24" hidden="1" x14ac:dyDescent="0.3">
      <c r="A11104" s="18" t="str">
        <f t="shared" si="692"/>
        <v>OFF - Oil Drilling - Compressors (Workover)_2006_25</v>
      </c>
      <c r="B11104" s="1" t="s">
        <v>40</v>
      </c>
      <c r="C11104" s="1">
        <v>2020</v>
      </c>
      <c r="D11104" s="1" t="s">
        <v>198</v>
      </c>
      <c r="E11104" s="1">
        <v>2006</v>
      </c>
      <c r="F11104" s="1">
        <v>25</v>
      </c>
      <c r="G11104" s="1" t="s">
        <v>5</v>
      </c>
      <c r="H11104" s="1">
        <v>9.5670625E-8</v>
      </c>
      <c r="I11104" s="1">
        <v>1.13855950413223E-7</v>
      </c>
      <c r="J11104" s="1">
        <v>1.3776569999999999E-7</v>
      </c>
      <c r="K11104" s="1">
        <v>4.7021269999999997E-7</v>
      </c>
      <c r="L11104" s="1">
        <v>8.7056870000000004E-7</v>
      </c>
      <c r="M11104" s="1">
        <v>1.1419740000000001E-4</v>
      </c>
      <c r="N11104" s="1">
        <v>6.1087459999999997E-8</v>
      </c>
      <c r="O11104" s="1">
        <v>5.6200463200000002E-8</v>
      </c>
      <c r="P11104" s="1">
        <v>1.448948E-9</v>
      </c>
      <c r="Q11104" s="1">
        <v>9.1822532200001496E-10</v>
      </c>
      <c r="R11104" s="1">
        <v>3.65</v>
      </c>
      <c r="S11104" s="1">
        <v>7.3</v>
      </c>
      <c r="T11104" s="1">
        <v>0.01</v>
      </c>
      <c r="U11104" s="1">
        <v>175.2</v>
      </c>
      <c r="V11104" s="1">
        <f t="shared" si="693"/>
        <v>0.21518412661056793</v>
      </c>
      <c r="W11104" s="1">
        <f t="shared" si="694"/>
        <v>1.6453471661700796</v>
      </c>
      <c r="X11104" s="1">
        <f t="shared" si="695"/>
        <v>730</v>
      </c>
    </row>
    <row r="11105" spans="1:24" hidden="1" x14ac:dyDescent="0.3">
      <c r="A11105" s="18" t="str">
        <f t="shared" si="692"/>
        <v>OFF - Oil Drilling - Compressors (Workover)_2007_25</v>
      </c>
      <c r="B11105" s="1" t="s">
        <v>40</v>
      </c>
      <c r="C11105" s="1">
        <v>2020</v>
      </c>
      <c r="D11105" s="1" t="s">
        <v>198</v>
      </c>
      <c r="E11105" s="1">
        <v>2007</v>
      </c>
      <c r="F11105" s="1">
        <v>25</v>
      </c>
      <c r="G11105" s="1" t="s">
        <v>5</v>
      </c>
      <c r="H11105" s="1">
        <v>1.018275E-7</v>
      </c>
      <c r="I11105" s="1">
        <v>1.21183140495867E-7</v>
      </c>
      <c r="J11105" s="1">
        <v>1.4663159999999999E-7</v>
      </c>
      <c r="K11105" s="1">
        <v>5.004732E-7</v>
      </c>
      <c r="L11105" s="1">
        <v>9.2659410000000004E-7</v>
      </c>
      <c r="M11105" s="1">
        <v>1.215465E-4</v>
      </c>
      <c r="N11105" s="1">
        <v>6.5018740000000005E-8</v>
      </c>
      <c r="O11105" s="1">
        <v>5.9817240799999996E-8</v>
      </c>
      <c r="P11105" s="1">
        <v>1.542195E-9</v>
      </c>
      <c r="Q11105" s="1">
        <v>9.1822532200001496E-10</v>
      </c>
      <c r="R11105" s="1">
        <v>3.65</v>
      </c>
      <c r="S11105" s="1">
        <v>7.3</v>
      </c>
      <c r="T11105" s="1">
        <v>0.01</v>
      </c>
      <c r="U11105" s="1">
        <v>175.2</v>
      </c>
      <c r="V11105" s="1">
        <f t="shared" si="693"/>
        <v>0.2290322829231804</v>
      </c>
      <c r="W11105" s="1">
        <f t="shared" si="694"/>
        <v>1.7512333910292377</v>
      </c>
      <c r="X11105" s="1">
        <f t="shared" si="695"/>
        <v>730</v>
      </c>
    </row>
    <row r="11106" spans="1:24" hidden="1" x14ac:dyDescent="0.3">
      <c r="A11106" s="18" t="str">
        <f t="shared" si="692"/>
        <v>OFF - Oil Drilling - Compressors (Workover)_2008_25</v>
      </c>
      <c r="B11106" s="1" t="s">
        <v>40</v>
      </c>
      <c r="C11106" s="1">
        <v>2020</v>
      </c>
      <c r="D11106" s="1" t="s">
        <v>198</v>
      </c>
      <c r="E11106" s="1">
        <v>2008</v>
      </c>
      <c r="F11106" s="1">
        <v>25</v>
      </c>
      <c r="G11106" s="1" t="s">
        <v>5</v>
      </c>
      <c r="H11106" s="1">
        <v>1.0526159722222201E-7</v>
      </c>
      <c r="I11106" s="1">
        <v>1.2527000000000001E-7</v>
      </c>
      <c r="J11106" s="1">
        <v>1.515767E-7</v>
      </c>
      <c r="K11106" s="1">
        <v>5.1735150000000005E-7</v>
      </c>
      <c r="L11106" s="1">
        <v>9.5784319999999997E-7</v>
      </c>
      <c r="M11106" s="1">
        <v>1.2564569999999999E-4</v>
      </c>
      <c r="N11106" s="1">
        <v>3.360574E-8</v>
      </c>
      <c r="O11106" s="1">
        <v>3.0917280800000002E-8</v>
      </c>
      <c r="P11106" s="1">
        <v>1.5942050000000001E-9</v>
      </c>
      <c r="Q11106" s="1">
        <v>9.1822532200001496E-10</v>
      </c>
      <c r="R11106" s="1">
        <v>3.65</v>
      </c>
      <c r="S11106" s="1">
        <v>7.3</v>
      </c>
      <c r="T11106" s="1">
        <v>0.01</v>
      </c>
      <c r="U11106" s="1">
        <v>175.2</v>
      </c>
      <c r="V11106" s="1">
        <f t="shared" si="693"/>
        <v>0.2367563174579167</v>
      </c>
      <c r="W11106" s="1">
        <f t="shared" si="694"/>
        <v>1.8102931965682667</v>
      </c>
      <c r="X11106" s="1">
        <f t="shared" si="695"/>
        <v>730</v>
      </c>
    </row>
    <row r="11107" spans="1:24" hidden="1" x14ac:dyDescent="0.3">
      <c r="A11107" s="18" t="str">
        <f t="shared" si="692"/>
        <v>OFF - Oil Drilling - Compressors (Workover)_2009_25</v>
      </c>
      <c r="B11107" s="1" t="s">
        <v>40</v>
      </c>
      <c r="C11107" s="1">
        <v>2020</v>
      </c>
      <c r="D11107" s="1" t="s">
        <v>198</v>
      </c>
      <c r="E11107" s="1">
        <v>2009</v>
      </c>
      <c r="F11107" s="1">
        <v>25</v>
      </c>
      <c r="G11107" s="1" t="s">
        <v>5</v>
      </c>
      <c r="H11107" s="1">
        <v>1.07643680555555E-7</v>
      </c>
      <c r="I11107" s="1">
        <v>1.2810487603305699E-7</v>
      </c>
      <c r="J11107" s="1">
        <v>1.5500689999999999E-7</v>
      </c>
      <c r="K11107" s="1">
        <v>5.2905949999999999E-7</v>
      </c>
      <c r="L11107" s="1">
        <v>9.7951990000000009E-7</v>
      </c>
      <c r="M11107" s="1">
        <v>1.284891E-4</v>
      </c>
      <c r="N11107" s="1">
        <v>3.4366260000000002E-8</v>
      </c>
      <c r="O11107" s="1">
        <v>3.1616959199999998E-8</v>
      </c>
      <c r="P11107" s="1">
        <v>1.630283E-9</v>
      </c>
      <c r="Q11107" s="1">
        <v>9.1822532200001496E-10</v>
      </c>
      <c r="R11107" s="1">
        <v>3.65</v>
      </c>
      <c r="S11107" s="1">
        <v>7.3</v>
      </c>
      <c r="T11107" s="1">
        <v>0.01</v>
      </c>
      <c r="U11107" s="1">
        <v>175.2</v>
      </c>
      <c r="V11107" s="1">
        <f t="shared" si="693"/>
        <v>0.24211414303496048</v>
      </c>
      <c r="W11107" s="1">
        <f t="shared" si="694"/>
        <v>1.8512614704298458</v>
      </c>
      <c r="X11107" s="1">
        <f t="shared" si="695"/>
        <v>730</v>
      </c>
    </row>
    <row r="11108" spans="1:24" hidden="1" x14ac:dyDescent="0.3">
      <c r="A11108" s="18" t="str">
        <f t="shared" si="692"/>
        <v>OFF - Oil Drilling - Compressors (Workover)_2010_25</v>
      </c>
      <c r="B11108" s="1" t="s">
        <v>40</v>
      </c>
      <c r="C11108" s="1">
        <v>2020</v>
      </c>
      <c r="D11108" s="1" t="s">
        <v>198</v>
      </c>
      <c r="E11108" s="1">
        <v>2010</v>
      </c>
      <c r="F11108" s="1">
        <v>25</v>
      </c>
      <c r="G11108" s="1" t="s">
        <v>5</v>
      </c>
      <c r="H11108" s="1">
        <v>1.11337430555555E-7</v>
      </c>
      <c r="I11108" s="1">
        <v>1.3250074380165199E-7</v>
      </c>
      <c r="J11108" s="1">
        <v>1.6032590000000001E-7</v>
      </c>
      <c r="K11108" s="1">
        <v>5.4721369999999996E-7</v>
      </c>
      <c r="L11108" s="1">
        <v>1.0131310000000001E-6</v>
      </c>
      <c r="M11108" s="1">
        <v>1.3289810000000001E-4</v>
      </c>
      <c r="N11108" s="1">
        <v>3.5545499999999999E-8</v>
      </c>
      <c r="O11108" s="1">
        <v>3.2701859999999999E-8</v>
      </c>
      <c r="P11108" s="1">
        <v>1.6862249999999999E-9</v>
      </c>
      <c r="Q11108" s="1">
        <v>9.1822532200001496E-10</v>
      </c>
      <c r="R11108" s="1">
        <v>3.65</v>
      </c>
      <c r="S11108" s="1">
        <v>7.3</v>
      </c>
      <c r="T11108" s="1">
        <v>0.01</v>
      </c>
      <c r="U11108" s="1">
        <v>175.2</v>
      </c>
      <c r="V11108" s="1">
        <f t="shared" si="693"/>
        <v>0.25042219336564225</v>
      </c>
      <c r="W11108" s="1">
        <f t="shared" si="694"/>
        <v>1.9147853808769586</v>
      </c>
      <c r="X11108" s="1">
        <f t="shared" si="695"/>
        <v>730</v>
      </c>
    </row>
    <row r="11109" spans="1:24" hidden="1" x14ac:dyDescent="0.3">
      <c r="A11109" s="18" t="str">
        <f t="shared" si="692"/>
        <v>OFF - Oil Drilling - Compressors (Workover)_2011_25</v>
      </c>
      <c r="B11109" s="1" t="s">
        <v>40</v>
      </c>
      <c r="C11109" s="1">
        <v>2020</v>
      </c>
      <c r="D11109" s="1" t="s">
        <v>198</v>
      </c>
      <c r="E11109" s="1">
        <v>2011</v>
      </c>
      <c r="F11109" s="1">
        <v>25</v>
      </c>
      <c r="G11109" s="1" t="s">
        <v>5</v>
      </c>
      <c r="H11109" s="1">
        <v>1.1371236111111099E-7</v>
      </c>
      <c r="I11109" s="1">
        <v>1.3532710743801601E-7</v>
      </c>
      <c r="J11109" s="1">
        <v>1.6374580000000001E-7</v>
      </c>
      <c r="K11109" s="1">
        <v>5.5888650000000001E-7</v>
      </c>
      <c r="L11109" s="1">
        <v>1.0347429999999999E-6</v>
      </c>
      <c r="M11109" s="1">
        <v>1.35733E-4</v>
      </c>
      <c r="N11109" s="1">
        <v>3.8663489999999998E-8</v>
      </c>
      <c r="O11109" s="1">
        <v>3.5570410799999999E-8</v>
      </c>
      <c r="P11109" s="1">
        <v>1.7221940000000001E-9</v>
      </c>
      <c r="Q11109" s="1">
        <v>9.1822532200001496E-10</v>
      </c>
      <c r="R11109" s="1">
        <v>3.65</v>
      </c>
      <c r="S11109" s="1">
        <v>7.3</v>
      </c>
      <c r="T11109" s="1">
        <v>0.01</v>
      </c>
      <c r="U11109" s="1">
        <v>175.2</v>
      </c>
      <c r="V11109" s="1">
        <f t="shared" si="693"/>
        <v>0.25576393078355963</v>
      </c>
      <c r="W11109" s="1">
        <f t="shared" si="694"/>
        <v>1.9556313737954585</v>
      </c>
      <c r="X11109" s="1">
        <f t="shared" si="695"/>
        <v>730</v>
      </c>
    </row>
    <row r="11110" spans="1:24" hidden="1" x14ac:dyDescent="0.3">
      <c r="A11110" s="18" t="str">
        <f t="shared" si="692"/>
        <v>OFF - Oil Drilling - Compressors (Workover)_2012_25</v>
      </c>
      <c r="B11110" s="1" t="s">
        <v>40</v>
      </c>
      <c r="C11110" s="1">
        <v>2020</v>
      </c>
      <c r="D11110" s="1" t="s">
        <v>198</v>
      </c>
      <c r="E11110" s="1">
        <v>2012</v>
      </c>
      <c r="F11110" s="1">
        <v>25</v>
      </c>
      <c r="G11110" s="1" t="s">
        <v>5</v>
      </c>
      <c r="H11110" s="1">
        <v>1.1582027777777701E-7</v>
      </c>
      <c r="I11110" s="1">
        <v>1.37835702479338E-7</v>
      </c>
      <c r="J11110" s="1">
        <v>1.667812E-7</v>
      </c>
      <c r="K11110" s="1">
        <v>5.6924680000000003E-7</v>
      </c>
      <c r="L11110" s="1">
        <v>1.053924E-6</v>
      </c>
      <c r="M11110" s="1">
        <v>1.3824909999999999E-4</v>
      </c>
      <c r="N11110" s="1">
        <v>3.9380199999999997E-8</v>
      </c>
      <c r="O11110" s="1">
        <v>3.6229783999999998E-8</v>
      </c>
      <c r="P11110" s="1">
        <v>1.754119E-9</v>
      </c>
      <c r="Q11110" s="1">
        <v>9.1822532200001496E-10</v>
      </c>
      <c r="R11110" s="1">
        <v>3.65</v>
      </c>
      <c r="S11110" s="1">
        <v>7.3</v>
      </c>
      <c r="T11110" s="1">
        <v>0.01</v>
      </c>
      <c r="U11110" s="1">
        <v>175.2</v>
      </c>
      <c r="V11110" s="1">
        <f t="shared" si="693"/>
        <v>0.26050509565924085</v>
      </c>
      <c r="W11110" s="1">
        <f t="shared" si="694"/>
        <v>1.9918828539995002</v>
      </c>
      <c r="X11110" s="1">
        <f t="shared" si="695"/>
        <v>730</v>
      </c>
    </row>
    <row r="11111" spans="1:24" hidden="1" x14ac:dyDescent="0.3">
      <c r="A11111" s="18" t="str">
        <f t="shared" si="692"/>
        <v>OFF - Oil Drilling - Compressors (Workover)_2013_25</v>
      </c>
      <c r="B11111" s="1" t="s">
        <v>40</v>
      </c>
      <c r="C11111" s="1">
        <v>2020</v>
      </c>
      <c r="D11111" s="1" t="s">
        <v>198</v>
      </c>
      <c r="E11111" s="1">
        <v>2013</v>
      </c>
      <c r="F11111" s="1">
        <v>25</v>
      </c>
      <c r="G11111" s="1" t="s">
        <v>5</v>
      </c>
      <c r="H11111" s="1">
        <v>1.18195069444444E-7</v>
      </c>
      <c r="I11111" s="1">
        <v>1.40661900826446E-7</v>
      </c>
      <c r="J11111" s="1">
        <v>1.7020090000000001E-7</v>
      </c>
      <c r="K11111" s="1">
        <v>5.8091869999999999E-7</v>
      </c>
      <c r="L11111" s="1">
        <v>1.075534E-6</v>
      </c>
      <c r="M11111" s="1">
        <v>1.4108379999999999E-4</v>
      </c>
      <c r="N11111" s="1">
        <v>4.0187650000000003E-8</v>
      </c>
      <c r="O11111" s="1">
        <v>3.6972638E-8</v>
      </c>
      <c r="P11111" s="1">
        <v>1.7900859999999999E-9</v>
      </c>
      <c r="Q11111" s="1">
        <v>9.1822532200001496E-10</v>
      </c>
      <c r="R11111" s="1">
        <v>3.65</v>
      </c>
      <c r="S11111" s="1">
        <v>7.3</v>
      </c>
      <c r="T11111" s="1">
        <v>0.01</v>
      </c>
      <c r="U11111" s="1">
        <v>175.2</v>
      </c>
      <c r="V11111" s="1">
        <f t="shared" si="693"/>
        <v>0.26584652068571918</v>
      </c>
      <c r="W11111" s="1">
        <f t="shared" si="694"/>
        <v>2.0327250669815835</v>
      </c>
      <c r="X11111" s="1">
        <f t="shared" si="695"/>
        <v>730</v>
      </c>
    </row>
    <row r="11112" spans="1:24" hidden="1" x14ac:dyDescent="0.3">
      <c r="A11112" s="18" t="str">
        <f t="shared" si="692"/>
        <v>OFF - Oil Drilling - Compressors (Workover)_2014_25</v>
      </c>
      <c r="B11112" s="1" t="s">
        <v>40</v>
      </c>
      <c r="C11112" s="1">
        <v>2020</v>
      </c>
      <c r="D11112" s="1" t="s">
        <v>198</v>
      </c>
      <c r="E11112" s="1">
        <v>2014</v>
      </c>
      <c r="F11112" s="1">
        <v>25</v>
      </c>
      <c r="G11112" s="1" t="s">
        <v>5</v>
      </c>
      <c r="H11112" s="1">
        <v>1.2083312500000001E-7</v>
      </c>
      <c r="I11112" s="1">
        <v>1.4380140495867701E-7</v>
      </c>
      <c r="J11112" s="1">
        <v>1.7399969999999999E-7</v>
      </c>
      <c r="K11112" s="1">
        <v>5.9388429999999995E-7</v>
      </c>
      <c r="L11112" s="1">
        <v>1.099539E-6</v>
      </c>
      <c r="M11112" s="1">
        <v>1.4423269999999999E-4</v>
      </c>
      <c r="N11112" s="1">
        <v>4.1084610000000002E-8</v>
      </c>
      <c r="O11112" s="1">
        <v>3.7797841200000001E-8</v>
      </c>
      <c r="P11112" s="1">
        <v>1.8300389999999999E-9</v>
      </c>
      <c r="Q11112" s="1">
        <v>9.1822532200001496E-10</v>
      </c>
      <c r="R11112" s="1">
        <v>3.65</v>
      </c>
      <c r="S11112" s="1">
        <v>7.3</v>
      </c>
      <c r="T11112" s="1">
        <v>0.01</v>
      </c>
      <c r="U11112" s="1">
        <v>175.2</v>
      </c>
      <c r="V11112" s="1">
        <f t="shared" si="693"/>
        <v>0.27178008368556694</v>
      </c>
      <c r="W11112" s="1">
        <f t="shared" si="694"/>
        <v>2.0780937538226252</v>
      </c>
      <c r="X11112" s="1">
        <f t="shared" si="695"/>
        <v>730</v>
      </c>
    </row>
    <row r="11113" spans="1:24" hidden="1" x14ac:dyDescent="0.3">
      <c r="A11113" s="18" t="str">
        <f t="shared" si="692"/>
        <v>OFF - Oil Drilling - Compressors (Workover)_2015_25</v>
      </c>
      <c r="B11113" s="1" t="s">
        <v>40</v>
      </c>
      <c r="C11113" s="1">
        <v>2020</v>
      </c>
      <c r="D11113" s="1" t="s">
        <v>198</v>
      </c>
      <c r="E11113" s="1">
        <v>2015</v>
      </c>
      <c r="F11113" s="1">
        <v>25</v>
      </c>
      <c r="G11113" s="1" t="s">
        <v>5</v>
      </c>
      <c r="H11113" s="1">
        <v>1.22944305555555E-7</v>
      </c>
      <c r="I11113" s="1">
        <v>1.4631388429752E-7</v>
      </c>
      <c r="J11113" s="1">
        <v>1.7703979999999999E-7</v>
      </c>
      <c r="K11113" s="1">
        <v>6.0426059999999999E-7</v>
      </c>
      <c r="L11113" s="1">
        <v>1.1187500000000001E-6</v>
      </c>
      <c r="M11113" s="1">
        <v>1.4675269999999999E-4</v>
      </c>
      <c r="N11113" s="1">
        <v>4.1802440000000001E-8</v>
      </c>
      <c r="O11113" s="1">
        <v>3.8458244799999998E-8</v>
      </c>
      <c r="P11113" s="1">
        <v>1.8620140000000001E-9</v>
      </c>
      <c r="Q11113" s="1">
        <v>9.1822532200001496E-10</v>
      </c>
      <c r="R11113" s="1">
        <v>3.65</v>
      </c>
      <c r="S11113" s="1">
        <v>7.3</v>
      </c>
      <c r="T11113" s="1">
        <v>0.01</v>
      </c>
      <c r="U11113" s="1">
        <v>175.2</v>
      </c>
      <c r="V11113" s="1">
        <f t="shared" si="693"/>
        <v>0.27652858976007455</v>
      </c>
      <c r="W11113" s="1">
        <f t="shared" si="694"/>
        <v>2.1144019330729167</v>
      </c>
      <c r="X11113" s="1">
        <f t="shared" si="695"/>
        <v>730</v>
      </c>
    </row>
    <row r="11114" spans="1:24" hidden="1" x14ac:dyDescent="0.3">
      <c r="A11114" s="18" t="str">
        <f t="shared" si="692"/>
        <v>OFF - Oil Drilling - Compressors (Workover)_2016_25</v>
      </c>
      <c r="B11114" s="1" t="s">
        <v>40</v>
      </c>
      <c r="C11114" s="1">
        <v>2020</v>
      </c>
      <c r="D11114" s="1" t="s">
        <v>198</v>
      </c>
      <c r="E11114" s="1">
        <v>2016</v>
      </c>
      <c r="F11114" s="1">
        <v>25</v>
      </c>
      <c r="G11114" s="1" t="s">
        <v>5</v>
      </c>
      <c r="H11114" s="1">
        <v>1.2466104166666601E-7</v>
      </c>
      <c r="I11114" s="1">
        <v>1.4835694214875999E-7</v>
      </c>
      <c r="J11114" s="1">
        <v>1.7951190000000001E-7</v>
      </c>
      <c r="K11114" s="1">
        <v>6.1269809999999996E-7</v>
      </c>
      <c r="L11114" s="1">
        <v>1.1343709999999999E-6</v>
      </c>
      <c r="M11114" s="1">
        <v>1.4880190000000001E-4</v>
      </c>
      <c r="N11114" s="1">
        <v>4.2386139999999998E-8</v>
      </c>
      <c r="O11114" s="1">
        <v>3.8995248799999999E-8</v>
      </c>
      <c r="P11114" s="1">
        <v>1.888014E-9</v>
      </c>
      <c r="Q11114" s="1">
        <v>9.1822532200001496E-10</v>
      </c>
      <c r="R11114" s="1">
        <v>3.65</v>
      </c>
      <c r="S11114" s="1">
        <v>7.3</v>
      </c>
      <c r="T11114" s="1">
        <v>0.01</v>
      </c>
      <c r="U11114" s="1">
        <v>175.2</v>
      </c>
      <c r="V11114" s="1">
        <f t="shared" si="693"/>
        <v>0.28038990414670395</v>
      </c>
      <c r="W11114" s="1">
        <f t="shared" si="694"/>
        <v>2.1439251264552914</v>
      </c>
      <c r="X11114" s="1">
        <f t="shared" si="695"/>
        <v>730</v>
      </c>
    </row>
    <row r="11115" spans="1:24" hidden="1" x14ac:dyDescent="0.3">
      <c r="A11115" s="18" t="str">
        <f t="shared" si="692"/>
        <v>OFF - Oil Drilling - Compressors (Workover)_2017_25</v>
      </c>
      <c r="B11115" s="1" t="s">
        <v>40</v>
      </c>
      <c r="C11115" s="1">
        <v>2020</v>
      </c>
      <c r="D11115" s="1" t="s">
        <v>198</v>
      </c>
      <c r="E11115" s="1">
        <v>2017</v>
      </c>
      <c r="F11115" s="1">
        <v>25</v>
      </c>
      <c r="G11115" s="1" t="s">
        <v>5</v>
      </c>
      <c r="H11115" s="1">
        <v>1.2665541666666601E-7</v>
      </c>
      <c r="I11115" s="1">
        <v>1.5073041322313999E-7</v>
      </c>
      <c r="J11115" s="1">
        <v>1.8238379999999999E-7</v>
      </c>
      <c r="K11115" s="1">
        <v>6.2250049999999998E-7</v>
      </c>
      <c r="L11115" s="1">
        <v>1.1525200000000001E-6</v>
      </c>
      <c r="M11115" s="1">
        <v>1.5118250000000001E-4</v>
      </c>
      <c r="N11115" s="1">
        <v>4.3064259999999998E-8</v>
      </c>
      <c r="O11115" s="1">
        <v>3.9619119199999997E-8</v>
      </c>
      <c r="P11115" s="1">
        <v>1.9182190000000001E-9</v>
      </c>
      <c r="Q11115" s="1">
        <v>9.1822532200001496E-10</v>
      </c>
      <c r="R11115" s="1">
        <v>3.65</v>
      </c>
      <c r="S11115" s="1">
        <v>7.3</v>
      </c>
      <c r="T11115" s="1">
        <v>0.01</v>
      </c>
      <c r="U11115" s="1">
        <v>175.2</v>
      </c>
      <c r="V11115" s="1">
        <f t="shared" si="693"/>
        <v>0.28487568902068083</v>
      </c>
      <c r="W11115" s="1">
        <f t="shared" si="694"/>
        <v>2.1782261594683336</v>
      </c>
      <c r="X11115" s="1">
        <f t="shared" si="695"/>
        <v>730</v>
      </c>
    </row>
    <row r="11116" spans="1:24" hidden="1" x14ac:dyDescent="0.3">
      <c r="A11116" s="18" t="str">
        <f t="shared" si="692"/>
        <v>OFF - Oil Drilling - Compressors (Workover)_2018_25</v>
      </c>
      <c r="B11116" s="1" t="s">
        <v>40</v>
      </c>
      <c r="C11116" s="1">
        <v>2020</v>
      </c>
      <c r="D11116" s="1" t="s">
        <v>198</v>
      </c>
      <c r="E11116" s="1">
        <v>2018</v>
      </c>
      <c r="F11116" s="1">
        <v>25</v>
      </c>
      <c r="G11116" s="1" t="s">
        <v>5</v>
      </c>
      <c r="H11116" s="1">
        <v>1.2824222222222201E-7</v>
      </c>
      <c r="I11116" s="1">
        <v>1.5261884297520601E-7</v>
      </c>
      <c r="J11116" s="1">
        <v>1.8466880000000001E-7</v>
      </c>
      <c r="K11116" s="1">
        <v>6.3029950000000001E-7</v>
      </c>
      <c r="L11116" s="1">
        <v>1.1669589999999999E-6</v>
      </c>
      <c r="M11116" s="1">
        <v>1.530766E-4</v>
      </c>
      <c r="N11116" s="1">
        <v>4.3603789999999997E-8</v>
      </c>
      <c r="O11116" s="1">
        <v>4.0115486800000002E-8</v>
      </c>
      <c r="P11116" s="1">
        <v>1.9422519999999998E-9</v>
      </c>
      <c r="Q11116" s="1">
        <v>9.1822532200001496E-10</v>
      </c>
      <c r="R11116" s="1">
        <v>3.65</v>
      </c>
      <c r="S11116" s="1">
        <v>7.3</v>
      </c>
      <c r="T11116" s="1">
        <v>0.01</v>
      </c>
      <c r="U11116" s="1">
        <v>175.2</v>
      </c>
      <c r="V11116" s="1">
        <f t="shared" si="693"/>
        <v>0.28844476121575646</v>
      </c>
      <c r="W11116" s="1">
        <f t="shared" si="694"/>
        <v>2.2055154104284584</v>
      </c>
      <c r="X11116" s="1">
        <f t="shared" si="695"/>
        <v>730</v>
      </c>
    </row>
    <row r="11117" spans="1:24" hidden="1" x14ac:dyDescent="0.3">
      <c r="A11117" s="18" t="str">
        <f t="shared" si="692"/>
        <v>OFF - Oil Drilling - Compressors (Workover)_2019_25</v>
      </c>
      <c r="B11117" s="1" t="s">
        <v>40</v>
      </c>
      <c r="C11117" s="1">
        <v>2020</v>
      </c>
      <c r="D11117" s="1" t="s">
        <v>198</v>
      </c>
      <c r="E11117" s="1">
        <v>2019</v>
      </c>
      <c r="F11117" s="1">
        <v>25</v>
      </c>
      <c r="G11117" s="1" t="s">
        <v>5</v>
      </c>
      <c r="H11117" s="1">
        <v>1.2995958333333301E-7</v>
      </c>
      <c r="I11117" s="1">
        <v>1.5466264462809901E-7</v>
      </c>
      <c r="J11117" s="1">
        <v>1.8714180000000001E-7</v>
      </c>
      <c r="K11117" s="1">
        <v>6.3874020000000005E-7</v>
      </c>
      <c r="L11117" s="1">
        <v>1.182587E-6</v>
      </c>
      <c r="M11117" s="1">
        <v>1.5512650000000001E-4</v>
      </c>
      <c r="N11117" s="1">
        <v>4.4187709999999999E-8</v>
      </c>
      <c r="O11117" s="1">
        <v>4.0652693200000002E-8</v>
      </c>
      <c r="P11117" s="1">
        <v>1.9682609999999999E-9</v>
      </c>
      <c r="Q11117" s="1">
        <v>9.1822532200001496E-10</v>
      </c>
      <c r="R11117" s="1">
        <v>3.65</v>
      </c>
      <c r="S11117" s="1">
        <v>7.3</v>
      </c>
      <c r="T11117" s="1">
        <v>0.01</v>
      </c>
      <c r="U11117" s="1">
        <v>175.2</v>
      </c>
      <c r="V11117" s="1">
        <f t="shared" si="693"/>
        <v>0.29230748136386336</v>
      </c>
      <c r="W11117" s="1">
        <f t="shared" si="694"/>
        <v>2.2350518335882916</v>
      </c>
      <c r="X11117" s="1">
        <f t="shared" si="695"/>
        <v>730</v>
      </c>
    </row>
    <row r="11118" spans="1:24" hidden="1" x14ac:dyDescent="0.3">
      <c r="A11118" s="18" t="str">
        <f t="shared" si="692"/>
        <v>OFF - Oil Drilling - Compressors (Workover)_2020_25</v>
      </c>
      <c r="B11118" s="1" t="s">
        <v>40</v>
      </c>
      <c r="C11118" s="1">
        <v>2020</v>
      </c>
      <c r="D11118" s="1" t="s">
        <v>198</v>
      </c>
      <c r="E11118" s="1">
        <v>2020</v>
      </c>
      <c r="F11118" s="1">
        <v>25</v>
      </c>
      <c r="G11118" s="1" t="s">
        <v>5</v>
      </c>
      <c r="H11118" s="1">
        <v>1.31278125E-7</v>
      </c>
      <c r="I11118" s="1">
        <v>1.56231818181818E-7</v>
      </c>
      <c r="J11118" s="1">
        <v>1.8904049999999999E-7</v>
      </c>
      <c r="K11118" s="1">
        <v>6.4522080000000005E-7</v>
      </c>
      <c r="L11118" s="1">
        <v>1.194585E-6</v>
      </c>
      <c r="M11118" s="1">
        <v>1.5670039999999999E-4</v>
      </c>
      <c r="N11118" s="1">
        <v>4.4636040000000003E-8</v>
      </c>
      <c r="O11118" s="1">
        <v>4.1065156800000001E-8</v>
      </c>
      <c r="P11118" s="1">
        <v>1.9882310000000002E-9</v>
      </c>
      <c r="Q11118" s="1">
        <v>9.1822532200001496E-10</v>
      </c>
      <c r="R11118" s="1">
        <v>3.65</v>
      </c>
      <c r="S11118" s="1">
        <v>7.3</v>
      </c>
      <c r="T11118" s="1">
        <v>0.01</v>
      </c>
      <c r="U11118" s="1">
        <v>175.2</v>
      </c>
      <c r="V11118" s="1">
        <f t="shared" si="693"/>
        <v>0.29527316949374965</v>
      </c>
      <c r="W11118" s="1">
        <f t="shared" si="694"/>
        <v>2.2577276721518751</v>
      </c>
      <c r="X11118" s="1">
        <f t="shared" si="695"/>
        <v>730</v>
      </c>
    </row>
    <row r="11119" spans="1:24" hidden="1" x14ac:dyDescent="0.3">
      <c r="A11119" s="18" t="str">
        <f t="shared" si="692"/>
        <v>OFF - Oil Drilling - Generator (Drilling)_1989_50</v>
      </c>
      <c r="B11119" s="1" t="s">
        <v>40</v>
      </c>
      <c r="C11119" s="1">
        <v>2020</v>
      </c>
      <c r="D11119" s="1" t="s">
        <v>199</v>
      </c>
      <c r="E11119" s="1">
        <v>1989</v>
      </c>
      <c r="F11119" s="1">
        <v>50</v>
      </c>
      <c r="G11119" s="1" t="s">
        <v>5</v>
      </c>
      <c r="H11119" s="1">
        <v>3.4227131944444402E-9</v>
      </c>
      <c r="I11119" s="1">
        <v>4.0733115702479301E-9</v>
      </c>
      <c r="J11119" s="1">
        <v>4.9287069999999999E-9</v>
      </c>
      <c r="K11119" s="1">
        <v>1.0025110000000001E-8</v>
      </c>
      <c r="L11119" s="1">
        <v>6.8094890000000003E-9</v>
      </c>
      <c r="M11119" s="1">
        <v>5.1069089999999996E-7</v>
      </c>
      <c r="N11119" s="1">
        <v>9.4903860000000003E-10</v>
      </c>
      <c r="O11119" s="1">
        <v>8.7311551200000003E-10</v>
      </c>
      <c r="P11119" s="1">
        <v>6.6019590000000001E-12</v>
      </c>
      <c r="Q11119" s="1">
        <v>0</v>
      </c>
      <c r="R11119" s="1">
        <v>0</v>
      </c>
      <c r="S11119" s="1">
        <v>0</v>
      </c>
      <c r="T11119" s="1">
        <v>0</v>
      </c>
      <c r="U11119" s="1">
        <v>0</v>
      </c>
      <c r="V11119" s="1">
        <f t="shared" si="693"/>
        <v>0</v>
      </c>
      <c r="W11119" s="1">
        <f t="shared" si="694"/>
        <v>0</v>
      </c>
      <c r="X11119" s="1" t="e">
        <f t="shared" si="695"/>
        <v>#DIV/0!</v>
      </c>
    </row>
    <row r="11120" spans="1:24" hidden="1" x14ac:dyDescent="0.3">
      <c r="A11120" s="18" t="str">
        <f t="shared" si="692"/>
        <v>OFF - Oil Drilling - Generator (Drilling)_1990_50</v>
      </c>
      <c r="B11120" s="1" t="s">
        <v>40</v>
      </c>
      <c r="C11120" s="1">
        <v>2020</v>
      </c>
      <c r="D11120" s="1" t="s">
        <v>199</v>
      </c>
      <c r="E11120" s="1">
        <v>1990</v>
      </c>
      <c r="F11120" s="1">
        <v>50</v>
      </c>
      <c r="G11120" s="1" t="s">
        <v>5</v>
      </c>
      <c r="H11120" s="1">
        <v>1.02735208333333E-8</v>
      </c>
      <c r="I11120" s="1">
        <v>1.2226338842975199E-8</v>
      </c>
      <c r="J11120" s="1">
        <v>1.479387E-8</v>
      </c>
      <c r="K11120" s="1">
        <v>3.0091089999999997E-8</v>
      </c>
      <c r="L11120" s="1">
        <v>2.043917E-8</v>
      </c>
      <c r="M11120" s="1">
        <v>1.5328759999999999E-6</v>
      </c>
      <c r="N11120" s="1">
        <v>2.8486079999999999E-9</v>
      </c>
      <c r="O11120" s="1">
        <v>2.6207193600000001E-9</v>
      </c>
      <c r="P11120" s="1">
        <v>1.9816259999999999E-11</v>
      </c>
      <c r="Q11120" s="1">
        <v>0</v>
      </c>
      <c r="R11120" s="1">
        <v>0</v>
      </c>
      <c r="S11120" s="1">
        <v>0</v>
      </c>
      <c r="T11120" s="1">
        <v>0</v>
      </c>
      <c r="U11120" s="1">
        <v>0</v>
      </c>
      <c r="V11120" s="1">
        <f t="shared" si="693"/>
        <v>0</v>
      </c>
      <c r="W11120" s="1">
        <f t="shared" si="694"/>
        <v>0</v>
      </c>
      <c r="X11120" s="1" t="e">
        <f t="shared" si="695"/>
        <v>#DIV/0!</v>
      </c>
    </row>
    <row r="11121" spans="1:24" hidden="1" x14ac:dyDescent="0.3">
      <c r="A11121" s="18" t="str">
        <f t="shared" si="692"/>
        <v>OFF - Oil Drilling - Generator (Drilling)_1991_50</v>
      </c>
      <c r="B11121" s="1" t="s">
        <v>40</v>
      </c>
      <c r="C11121" s="1">
        <v>2020</v>
      </c>
      <c r="D11121" s="1" t="s">
        <v>199</v>
      </c>
      <c r="E11121" s="1">
        <v>1991</v>
      </c>
      <c r="F11121" s="1">
        <v>50</v>
      </c>
      <c r="G11121" s="1" t="s">
        <v>5</v>
      </c>
      <c r="H11121" s="1">
        <v>1.91343263888888E-8</v>
      </c>
      <c r="I11121" s="1">
        <v>2.2771429752066098E-8</v>
      </c>
      <c r="J11121" s="1">
        <v>2.755343E-8</v>
      </c>
      <c r="K11121" s="1">
        <v>5.6044339999999998E-8</v>
      </c>
      <c r="L11121" s="1">
        <v>3.806775E-8</v>
      </c>
      <c r="M11121" s="1">
        <v>2.8549649999999999E-6</v>
      </c>
      <c r="N11121" s="1">
        <v>5.3055040000000004E-9</v>
      </c>
      <c r="O11121" s="1">
        <v>4.8810636799999999E-9</v>
      </c>
      <c r="P11121" s="1">
        <v>3.6907579999999997E-11</v>
      </c>
      <c r="Q11121" s="1">
        <v>0</v>
      </c>
      <c r="R11121" s="1">
        <v>0</v>
      </c>
      <c r="S11121" s="1">
        <v>0</v>
      </c>
      <c r="T11121" s="1">
        <v>0</v>
      </c>
      <c r="U11121" s="1">
        <v>0</v>
      </c>
      <c r="V11121" s="1">
        <f t="shared" si="693"/>
        <v>0</v>
      </c>
      <c r="W11121" s="1">
        <f t="shared" si="694"/>
        <v>0</v>
      </c>
      <c r="X11121" s="1" t="e">
        <f t="shared" si="695"/>
        <v>#DIV/0!</v>
      </c>
    </row>
    <row r="11122" spans="1:24" hidden="1" x14ac:dyDescent="0.3">
      <c r="A11122" s="18" t="str">
        <f t="shared" si="692"/>
        <v>OFF - Oil Drilling - Generator (Drilling)_1992_50</v>
      </c>
      <c r="B11122" s="1" t="s">
        <v>40</v>
      </c>
      <c r="C11122" s="1">
        <v>2020</v>
      </c>
      <c r="D11122" s="1" t="s">
        <v>199</v>
      </c>
      <c r="E11122" s="1">
        <v>1992</v>
      </c>
      <c r="F11122" s="1">
        <v>50</v>
      </c>
      <c r="G11122" s="1" t="s">
        <v>5</v>
      </c>
      <c r="H11122" s="1">
        <v>2.7365381944444399E-8</v>
      </c>
      <c r="I11122" s="1">
        <v>3.2567066115702402E-8</v>
      </c>
      <c r="J11122" s="1">
        <v>3.9406149999999997E-8</v>
      </c>
      <c r="K11122" s="1">
        <v>8.0153040000000003E-8</v>
      </c>
      <c r="L11122" s="1">
        <v>5.4443440000000001E-8</v>
      </c>
      <c r="M11122" s="1">
        <v>4.0830910000000003E-6</v>
      </c>
      <c r="N11122" s="1">
        <v>7.5877830000000002E-9</v>
      </c>
      <c r="O11122" s="1">
        <v>6.9807603600000001E-9</v>
      </c>
      <c r="P11122" s="1">
        <v>5.278418E-11</v>
      </c>
      <c r="Q11122" s="1">
        <v>0</v>
      </c>
      <c r="R11122" s="1">
        <v>0</v>
      </c>
      <c r="S11122" s="1">
        <v>0</v>
      </c>
      <c r="T11122" s="1">
        <v>0</v>
      </c>
      <c r="U11122" s="1">
        <v>0</v>
      </c>
      <c r="V11122" s="1">
        <f t="shared" si="693"/>
        <v>0</v>
      </c>
      <c r="W11122" s="1">
        <f t="shared" si="694"/>
        <v>0</v>
      </c>
      <c r="X11122" s="1" t="e">
        <f t="shared" si="695"/>
        <v>#DIV/0!</v>
      </c>
    </row>
    <row r="11123" spans="1:24" hidden="1" x14ac:dyDescent="0.3">
      <c r="A11123" s="18" t="str">
        <f t="shared" si="692"/>
        <v>OFF - Oil Drilling - Generator (Drilling)_1993_50</v>
      </c>
      <c r="B11123" s="1" t="s">
        <v>40</v>
      </c>
      <c r="C11123" s="1">
        <v>2020</v>
      </c>
      <c r="D11123" s="1" t="s">
        <v>199</v>
      </c>
      <c r="E11123" s="1">
        <v>1993</v>
      </c>
      <c r="F11123" s="1">
        <v>50</v>
      </c>
      <c r="G11123" s="1" t="s">
        <v>5</v>
      </c>
      <c r="H11123" s="1">
        <v>3.4206569444444403E-8</v>
      </c>
      <c r="I11123" s="1">
        <v>4.07086446280991E-8</v>
      </c>
      <c r="J11123" s="1">
        <v>4.9257459999999997E-8</v>
      </c>
      <c r="K11123" s="1">
        <v>1.001908E-7</v>
      </c>
      <c r="L11123" s="1">
        <v>6.8053970000000005E-8</v>
      </c>
      <c r="M11123" s="1">
        <v>5.1038409999999998E-6</v>
      </c>
      <c r="N11123" s="1">
        <v>9.4846840000000004E-9</v>
      </c>
      <c r="O11123" s="1">
        <v>8.7259092799999994E-9</v>
      </c>
      <c r="P11123" s="1">
        <v>6.597993E-11</v>
      </c>
      <c r="Q11123" s="1">
        <v>0</v>
      </c>
      <c r="R11123" s="1">
        <v>0</v>
      </c>
      <c r="S11123" s="1">
        <v>0</v>
      </c>
      <c r="T11123" s="1">
        <v>0</v>
      </c>
      <c r="U11123" s="1">
        <v>0</v>
      </c>
      <c r="V11123" s="1">
        <f t="shared" si="693"/>
        <v>0</v>
      </c>
      <c r="W11123" s="1">
        <f t="shared" si="694"/>
        <v>0</v>
      </c>
      <c r="X11123" s="1" t="e">
        <f t="shared" si="695"/>
        <v>#DIV/0!</v>
      </c>
    </row>
    <row r="11124" spans="1:24" hidden="1" x14ac:dyDescent="0.3">
      <c r="A11124" s="18" t="str">
        <f t="shared" si="692"/>
        <v>OFF - Oil Drilling - Generator (Drilling)_1994_50</v>
      </c>
      <c r="B11124" s="1" t="s">
        <v>40</v>
      </c>
      <c r="C11124" s="1">
        <v>2020</v>
      </c>
      <c r="D11124" s="1" t="s">
        <v>199</v>
      </c>
      <c r="E11124" s="1">
        <v>1994</v>
      </c>
      <c r="F11124" s="1">
        <v>50</v>
      </c>
      <c r="G11124" s="1" t="s">
        <v>5</v>
      </c>
      <c r="H11124" s="1">
        <v>4.6521090277777698E-8</v>
      </c>
      <c r="I11124" s="1">
        <v>5.53639421487603E-8</v>
      </c>
      <c r="J11124" s="1">
        <v>6.6990369999999998E-8</v>
      </c>
      <c r="K11124" s="1">
        <v>1.3626E-7</v>
      </c>
      <c r="L11124" s="1">
        <v>9.2553729999999996E-8</v>
      </c>
      <c r="M11124" s="1">
        <v>6.9412480000000002E-6</v>
      </c>
      <c r="N11124" s="1">
        <v>1.2899219999999999E-8</v>
      </c>
      <c r="O11124" s="1">
        <v>1.18672824E-8</v>
      </c>
      <c r="P11124" s="1">
        <v>8.9733019999999995E-11</v>
      </c>
      <c r="Q11124" s="1">
        <v>0</v>
      </c>
      <c r="R11124" s="1">
        <v>0</v>
      </c>
      <c r="S11124" s="1">
        <v>0</v>
      </c>
      <c r="T11124" s="1">
        <v>0</v>
      </c>
      <c r="U11124" s="1">
        <v>0</v>
      </c>
      <c r="V11124" s="1">
        <f t="shared" si="693"/>
        <v>0</v>
      </c>
      <c r="W11124" s="1">
        <f t="shared" si="694"/>
        <v>0</v>
      </c>
      <c r="X11124" s="1" t="e">
        <f t="shared" si="695"/>
        <v>#DIV/0!</v>
      </c>
    </row>
    <row r="11125" spans="1:24" hidden="1" x14ac:dyDescent="0.3">
      <c r="A11125" s="18" t="str">
        <f t="shared" si="692"/>
        <v>OFF - Oil Drilling - Generator (Drilling)_1995_50</v>
      </c>
      <c r="B11125" s="1" t="s">
        <v>40</v>
      </c>
      <c r="C11125" s="1">
        <v>2020</v>
      </c>
      <c r="D11125" s="1" t="s">
        <v>199</v>
      </c>
      <c r="E11125" s="1">
        <v>1995</v>
      </c>
      <c r="F11125" s="1">
        <v>50</v>
      </c>
      <c r="G11125" s="1" t="s">
        <v>5</v>
      </c>
      <c r="H11125" s="1">
        <v>5.7466972222222203E-8</v>
      </c>
      <c r="I11125" s="1">
        <v>6.8390446280991701E-8</v>
      </c>
      <c r="J11125" s="1">
        <v>8.2752439999999993E-8</v>
      </c>
      <c r="K11125" s="1">
        <v>1.6832040000000001E-7</v>
      </c>
      <c r="L11125" s="1">
        <v>1.143306E-7</v>
      </c>
      <c r="M11125" s="1">
        <v>8.5744440000000008E-6</v>
      </c>
      <c r="N11125" s="1">
        <v>1.5934249999999999E-8</v>
      </c>
      <c r="O11125" s="1">
        <v>1.465951E-8</v>
      </c>
      <c r="P11125" s="1">
        <v>1.108462E-10</v>
      </c>
      <c r="Q11125" s="1">
        <v>0</v>
      </c>
      <c r="R11125" s="1">
        <v>0</v>
      </c>
      <c r="S11125" s="1">
        <v>0</v>
      </c>
      <c r="T11125" s="1">
        <v>0</v>
      </c>
      <c r="U11125" s="1">
        <v>0</v>
      </c>
      <c r="V11125" s="1">
        <f t="shared" si="693"/>
        <v>0</v>
      </c>
      <c r="W11125" s="1">
        <f t="shared" si="694"/>
        <v>0</v>
      </c>
      <c r="X11125" s="1" t="e">
        <f t="shared" si="695"/>
        <v>#DIV/0!</v>
      </c>
    </row>
    <row r="11126" spans="1:24" hidden="1" x14ac:dyDescent="0.3">
      <c r="A11126" s="18" t="str">
        <f t="shared" si="692"/>
        <v>OFF - Oil Drilling - Generator (Drilling)_1996_50</v>
      </c>
      <c r="B11126" s="1" t="s">
        <v>40</v>
      </c>
      <c r="C11126" s="1">
        <v>2020</v>
      </c>
      <c r="D11126" s="1" t="s">
        <v>199</v>
      </c>
      <c r="E11126" s="1">
        <v>1996</v>
      </c>
      <c r="F11126" s="1">
        <v>50</v>
      </c>
      <c r="G11126" s="1" t="s">
        <v>5</v>
      </c>
      <c r="H11126" s="1">
        <v>7.1149999999999999E-8</v>
      </c>
      <c r="I11126" s="1">
        <v>8.4674380165289198E-8</v>
      </c>
      <c r="J11126" s="1">
        <v>1.02456E-7</v>
      </c>
      <c r="K11126" s="1">
        <v>2.0839789999999999E-7</v>
      </c>
      <c r="L11126" s="1">
        <v>1.415529E-7</v>
      </c>
      <c r="M11126" s="1">
        <v>1.0616040000000001E-5</v>
      </c>
      <c r="N11126" s="1">
        <v>1.972823E-8</v>
      </c>
      <c r="O11126" s="1">
        <v>1.8149971600000001E-8</v>
      </c>
      <c r="P11126" s="1">
        <v>1.3723889999999999E-10</v>
      </c>
      <c r="Q11126" s="1">
        <v>0</v>
      </c>
      <c r="R11126" s="1">
        <v>0</v>
      </c>
      <c r="S11126" s="1">
        <v>0</v>
      </c>
      <c r="T11126" s="1">
        <v>0</v>
      </c>
      <c r="U11126" s="1">
        <v>0</v>
      </c>
      <c r="V11126" s="1">
        <f t="shared" si="693"/>
        <v>0</v>
      </c>
      <c r="W11126" s="1">
        <f t="shared" si="694"/>
        <v>0</v>
      </c>
      <c r="X11126" s="1" t="e">
        <f t="shared" si="695"/>
        <v>#DIV/0!</v>
      </c>
    </row>
    <row r="11127" spans="1:24" hidden="1" x14ac:dyDescent="0.3">
      <c r="A11127" s="18" t="str">
        <f t="shared" si="692"/>
        <v>OFF - Oil Drilling - Generator (Drilling)_1997_50</v>
      </c>
      <c r="B11127" s="1" t="s">
        <v>40</v>
      </c>
      <c r="C11127" s="1">
        <v>2020</v>
      </c>
      <c r="D11127" s="1" t="s">
        <v>199</v>
      </c>
      <c r="E11127" s="1">
        <v>1997</v>
      </c>
      <c r="F11127" s="1">
        <v>50</v>
      </c>
      <c r="G11127" s="1" t="s">
        <v>5</v>
      </c>
      <c r="H11127" s="1">
        <v>8.3464444444444403E-8</v>
      </c>
      <c r="I11127" s="1">
        <v>9.9329586776859494E-8</v>
      </c>
      <c r="J11127" s="1">
        <v>1.2018880000000001E-7</v>
      </c>
      <c r="K11127" s="1">
        <v>2.4446699999999999E-7</v>
      </c>
      <c r="L11127" s="1">
        <v>1.6605259999999999E-7</v>
      </c>
      <c r="M11127" s="1">
        <v>1.2453439999999999E-5</v>
      </c>
      <c r="N11127" s="1">
        <v>2.314276E-8</v>
      </c>
      <c r="O11127" s="1">
        <v>2.1291339200000001E-8</v>
      </c>
      <c r="P11127" s="1">
        <v>1.6099189999999999E-10</v>
      </c>
      <c r="Q11127" s="1">
        <v>0</v>
      </c>
      <c r="R11127" s="1">
        <v>0</v>
      </c>
      <c r="S11127" s="1">
        <v>0</v>
      </c>
      <c r="T11127" s="1">
        <v>0</v>
      </c>
      <c r="U11127" s="1">
        <v>0</v>
      </c>
      <c r="V11127" s="1">
        <f t="shared" si="693"/>
        <v>0</v>
      </c>
      <c r="W11127" s="1">
        <f t="shared" si="694"/>
        <v>0</v>
      </c>
      <c r="X11127" s="1" t="e">
        <f t="shared" si="695"/>
        <v>#DIV/0!</v>
      </c>
    </row>
    <row r="11128" spans="1:24" hidden="1" x14ac:dyDescent="0.3">
      <c r="A11128" s="18" t="str">
        <f t="shared" si="692"/>
        <v>OFF - Oil Drilling - Generator (Drilling)_1998_50</v>
      </c>
      <c r="B11128" s="1" t="s">
        <v>40</v>
      </c>
      <c r="C11128" s="1">
        <v>2020</v>
      </c>
      <c r="D11128" s="1" t="s">
        <v>199</v>
      </c>
      <c r="E11128" s="1">
        <v>1998</v>
      </c>
      <c r="F11128" s="1">
        <v>50</v>
      </c>
      <c r="G11128" s="1" t="s">
        <v>5</v>
      </c>
      <c r="H11128" s="1">
        <v>9.4409999999999996E-8</v>
      </c>
      <c r="I11128" s="1">
        <v>1.12355702479338E-7</v>
      </c>
      <c r="J11128" s="1">
        <v>1.3595039999999999E-7</v>
      </c>
      <c r="K11128" s="1">
        <v>2.7652640000000002E-7</v>
      </c>
      <c r="L11128" s="1">
        <v>1.878288E-7</v>
      </c>
      <c r="M11128" s="1">
        <v>1.408658E-5</v>
      </c>
      <c r="N11128" s="1">
        <v>2.6177700000000002E-8</v>
      </c>
      <c r="O11128" s="1">
        <v>2.4083484E-8</v>
      </c>
      <c r="P11128" s="1">
        <v>1.821044E-10</v>
      </c>
      <c r="Q11128" s="1">
        <v>0</v>
      </c>
      <c r="R11128" s="1">
        <v>0</v>
      </c>
      <c r="S11128" s="1">
        <v>0</v>
      </c>
      <c r="T11128" s="1">
        <v>0</v>
      </c>
      <c r="U11128" s="1">
        <v>0</v>
      </c>
      <c r="V11128" s="1">
        <f t="shared" si="693"/>
        <v>0</v>
      </c>
      <c r="W11128" s="1">
        <f t="shared" si="694"/>
        <v>0</v>
      </c>
      <c r="X11128" s="1" t="e">
        <f t="shared" si="695"/>
        <v>#DIV/0!</v>
      </c>
    </row>
    <row r="11129" spans="1:24" hidden="1" x14ac:dyDescent="0.3">
      <c r="A11129" s="18" t="str">
        <f t="shared" si="692"/>
        <v>OFF - Oil Drilling - Generator (Drilling)_1999_50</v>
      </c>
      <c r="B11129" s="1" t="s">
        <v>40</v>
      </c>
      <c r="C11129" s="1">
        <v>2020</v>
      </c>
      <c r="D11129" s="1" t="s">
        <v>199</v>
      </c>
      <c r="E11129" s="1">
        <v>1999</v>
      </c>
      <c r="F11129" s="1">
        <v>50</v>
      </c>
      <c r="G11129" s="1" t="s">
        <v>5</v>
      </c>
      <c r="H11129" s="1">
        <v>8.5894374999999998E-8</v>
      </c>
      <c r="I11129" s="1">
        <v>1.0222140495867699E-7</v>
      </c>
      <c r="J11129" s="1">
        <v>1.236879E-7</v>
      </c>
      <c r="K11129" s="1">
        <v>2.5610589999999999E-7</v>
      </c>
      <c r="L11129" s="1">
        <v>1.8025839999999999E-7</v>
      </c>
      <c r="M11129" s="1">
        <v>1.5923959999999999E-5</v>
      </c>
      <c r="N11129" s="1">
        <v>2.5958049999999999E-8</v>
      </c>
      <c r="O11129" s="1">
        <v>2.3881406000000001E-8</v>
      </c>
      <c r="P11129" s="1">
        <v>2.0585710000000001E-10</v>
      </c>
      <c r="Q11129" s="1">
        <v>0</v>
      </c>
      <c r="R11129" s="1">
        <v>0</v>
      </c>
      <c r="S11129" s="1">
        <v>0</v>
      </c>
      <c r="T11129" s="1">
        <v>0</v>
      </c>
      <c r="U11129" s="1">
        <v>0</v>
      </c>
      <c r="V11129" s="1">
        <f t="shared" si="693"/>
        <v>0</v>
      </c>
      <c r="W11129" s="1">
        <f t="shared" si="694"/>
        <v>0</v>
      </c>
      <c r="X11129" s="1" t="e">
        <f t="shared" si="695"/>
        <v>#DIV/0!</v>
      </c>
    </row>
    <row r="11130" spans="1:24" hidden="1" x14ac:dyDescent="0.3">
      <c r="A11130" s="18" t="str">
        <f t="shared" si="692"/>
        <v>OFF - Oil Drilling - Generator (Drilling)_2000_50</v>
      </c>
      <c r="B11130" s="1" t="s">
        <v>40</v>
      </c>
      <c r="C11130" s="1">
        <v>2020</v>
      </c>
      <c r="D11130" s="1" t="s">
        <v>199</v>
      </c>
      <c r="E11130" s="1">
        <v>2000</v>
      </c>
      <c r="F11130" s="1">
        <v>50</v>
      </c>
      <c r="G11130" s="1" t="s">
        <v>5</v>
      </c>
      <c r="H11130" s="1">
        <v>1.01311805555555E-7</v>
      </c>
      <c r="I11130" s="1">
        <v>1.20569421487603E-7</v>
      </c>
      <c r="J11130" s="1">
        <v>1.4588899999999999E-7</v>
      </c>
      <c r="K11130" s="1">
        <v>3.0207509999999998E-7</v>
      </c>
      <c r="L11130" s="1">
        <v>2.1261360000000001E-7</v>
      </c>
      <c r="M11130" s="1">
        <v>1.8782200000000001E-5</v>
      </c>
      <c r="N11130" s="1">
        <v>3.0617339999999998E-8</v>
      </c>
      <c r="O11130" s="1">
        <v>2.8167952799999999E-8</v>
      </c>
      <c r="P11130" s="1">
        <v>2.4280699999999999E-10</v>
      </c>
      <c r="Q11130" s="1">
        <v>0</v>
      </c>
      <c r="R11130" s="1">
        <v>0</v>
      </c>
      <c r="S11130" s="1">
        <v>0</v>
      </c>
      <c r="T11130" s="1">
        <v>0</v>
      </c>
      <c r="U11130" s="1">
        <v>0</v>
      </c>
      <c r="V11130" s="1">
        <f t="shared" si="693"/>
        <v>0</v>
      </c>
      <c r="W11130" s="1">
        <f t="shared" si="694"/>
        <v>0</v>
      </c>
      <c r="X11130" s="1" t="e">
        <f t="shared" si="695"/>
        <v>#DIV/0!</v>
      </c>
    </row>
    <row r="11131" spans="1:24" hidden="1" x14ac:dyDescent="0.3">
      <c r="A11131" s="18" t="str">
        <f t="shared" si="692"/>
        <v>OFF - Oil Drilling - Generator (Drilling)_2001_50</v>
      </c>
      <c r="B11131" s="1" t="s">
        <v>40</v>
      </c>
      <c r="C11131" s="1">
        <v>2020</v>
      </c>
      <c r="D11131" s="1" t="s">
        <v>199</v>
      </c>
      <c r="E11131" s="1">
        <v>2001</v>
      </c>
      <c r="F11131" s="1">
        <v>50</v>
      </c>
      <c r="G11131" s="1" t="s">
        <v>5</v>
      </c>
      <c r="H11131" s="1">
        <v>1.11278194444444E-7</v>
      </c>
      <c r="I11131" s="1">
        <v>1.32430247933884E-7</v>
      </c>
      <c r="J11131" s="1">
        <v>1.6024059999999999E-7</v>
      </c>
      <c r="K11131" s="1">
        <v>3.3179139999999998E-7</v>
      </c>
      <c r="L11131" s="1">
        <v>2.3352920000000001E-7</v>
      </c>
      <c r="M11131" s="1">
        <v>2.0629879999999999E-5</v>
      </c>
      <c r="N11131" s="1">
        <v>3.3629279999999999E-8</v>
      </c>
      <c r="O11131" s="1">
        <v>3.0938937600000003E-8</v>
      </c>
      <c r="P11131" s="1">
        <v>2.666928E-10</v>
      </c>
      <c r="Q11131" s="1">
        <v>0</v>
      </c>
      <c r="R11131" s="1">
        <v>0</v>
      </c>
      <c r="S11131" s="1">
        <v>0</v>
      </c>
      <c r="T11131" s="1">
        <v>0</v>
      </c>
      <c r="U11131" s="1">
        <v>0</v>
      </c>
      <c r="V11131" s="1">
        <f t="shared" si="693"/>
        <v>0</v>
      </c>
      <c r="W11131" s="1">
        <f t="shared" si="694"/>
        <v>0</v>
      </c>
      <c r="X11131" s="1" t="e">
        <f t="shared" si="695"/>
        <v>#DIV/0!</v>
      </c>
    </row>
    <row r="11132" spans="1:24" hidden="1" x14ac:dyDescent="0.3">
      <c r="A11132" s="18" t="str">
        <f t="shared" si="692"/>
        <v>OFF - Oil Drilling - Generator (Drilling)_2002_50</v>
      </c>
      <c r="B11132" s="1" t="s">
        <v>40</v>
      </c>
      <c r="C11132" s="1">
        <v>2020</v>
      </c>
      <c r="D11132" s="1" t="s">
        <v>199</v>
      </c>
      <c r="E11132" s="1">
        <v>2002</v>
      </c>
      <c r="F11132" s="1">
        <v>50</v>
      </c>
      <c r="G11132" s="1" t="s">
        <v>5</v>
      </c>
      <c r="H11132" s="1">
        <v>1.2449618055555501E-7</v>
      </c>
      <c r="I11132" s="1">
        <v>1.4816074380165201E-7</v>
      </c>
      <c r="J11132" s="1">
        <v>1.7927450000000001E-7</v>
      </c>
      <c r="K11132" s="1">
        <v>3.712025E-7</v>
      </c>
      <c r="L11132" s="1">
        <v>2.6126839999999998E-7</v>
      </c>
      <c r="M11132" s="1">
        <v>2.308035E-5</v>
      </c>
      <c r="N11132" s="1">
        <v>3.7623860000000002E-8</v>
      </c>
      <c r="O11132" s="1">
        <v>3.4613951199999999E-8</v>
      </c>
      <c r="P11132" s="1">
        <v>2.9837129999999997E-10</v>
      </c>
      <c r="Q11132" s="1">
        <v>0</v>
      </c>
      <c r="R11132" s="1">
        <v>0</v>
      </c>
      <c r="S11132" s="1">
        <v>0</v>
      </c>
      <c r="T11132" s="1">
        <v>0</v>
      </c>
      <c r="U11132" s="1">
        <v>0</v>
      </c>
      <c r="V11132" s="1">
        <f t="shared" si="693"/>
        <v>0</v>
      </c>
      <c r="W11132" s="1">
        <f t="shared" si="694"/>
        <v>0</v>
      </c>
      <c r="X11132" s="1" t="e">
        <f t="shared" si="695"/>
        <v>#DIV/0!</v>
      </c>
    </row>
    <row r="11133" spans="1:24" hidden="1" x14ac:dyDescent="0.3">
      <c r="A11133" s="18" t="str">
        <f t="shared" si="692"/>
        <v>OFF - Oil Drilling - Generator (Drilling)_2003_50</v>
      </c>
      <c r="B11133" s="1" t="s">
        <v>40</v>
      </c>
      <c r="C11133" s="1">
        <v>2020</v>
      </c>
      <c r="D11133" s="1" t="s">
        <v>199</v>
      </c>
      <c r="E11133" s="1">
        <v>2003</v>
      </c>
      <c r="F11133" s="1">
        <v>50</v>
      </c>
      <c r="G11133" s="1" t="s">
        <v>5</v>
      </c>
      <c r="H11133" s="1">
        <v>1.4432902777777701E-7</v>
      </c>
      <c r="I11133" s="1">
        <v>1.7176347107437999E-7</v>
      </c>
      <c r="J11133" s="1">
        <v>2.078338E-7</v>
      </c>
      <c r="K11133" s="1">
        <v>4.3033690000000001E-7</v>
      </c>
      <c r="L11133" s="1">
        <v>3.028898E-7</v>
      </c>
      <c r="M11133" s="1">
        <v>2.6757159999999999E-5</v>
      </c>
      <c r="N11133" s="1">
        <v>4.361752E-8</v>
      </c>
      <c r="O11133" s="1">
        <v>4.0128118399999998E-8</v>
      </c>
      <c r="P11133" s="1">
        <v>3.4590329999999998E-10</v>
      </c>
      <c r="Q11133" s="1">
        <v>0</v>
      </c>
      <c r="R11133" s="1">
        <v>0</v>
      </c>
      <c r="S11133" s="1">
        <v>0</v>
      </c>
      <c r="T11133" s="1">
        <v>0</v>
      </c>
      <c r="U11133" s="1">
        <v>0</v>
      </c>
      <c r="V11133" s="1">
        <f t="shared" si="693"/>
        <v>0</v>
      </c>
      <c r="W11133" s="1">
        <f t="shared" si="694"/>
        <v>0</v>
      </c>
      <c r="X11133" s="1" t="e">
        <f t="shared" si="695"/>
        <v>#DIV/0!</v>
      </c>
    </row>
    <row r="11134" spans="1:24" hidden="1" x14ac:dyDescent="0.3">
      <c r="A11134" s="18" t="str">
        <f t="shared" si="692"/>
        <v>OFF - Oil Drilling - Generator (Drilling)_2004_50</v>
      </c>
      <c r="B11134" s="1" t="s">
        <v>40</v>
      </c>
      <c r="C11134" s="1">
        <v>2020</v>
      </c>
      <c r="D11134" s="1" t="s">
        <v>199</v>
      </c>
      <c r="E11134" s="1">
        <v>2004</v>
      </c>
      <c r="F11134" s="1">
        <v>50</v>
      </c>
      <c r="G11134" s="1" t="s">
        <v>5</v>
      </c>
      <c r="H11134" s="1">
        <v>1.05217013888888E-7</v>
      </c>
      <c r="I11134" s="1">
        <v>1.2521694214876001E-7</v>
      </c>
      <c r="J11134" s="1">
        <v>1.515125E-7</v>
      </c>
      <c r="K11134" s="1">
        <v>5.0484390000000003E-7</v>
      </c>
      <c r="L11134" s="1">
        <v>4.0899299999999999E-7</v>
      </c>
      <c r="M11134" s="1">
        <v>3.9420559999999997E-5</v>
      </c>
      <c r="N11134" s="1">
        <v>4.6236430000000003E-8</v>
      </c>
      <c r="O11134" s="1">
        <v>4.2537515599999998E-8</v>
      </c>
      <c r="P11134" s="1">
        <v>5.0960939999999998E-10</v>
      </c>
      <c r="Q11134" s="1">
        <v>0</v>
      </c>
      <c r="R11134" s="1">
        <v>0</v>
      </c>
      <c r="S11134" s="1">
        <v>0</v>
      </c>
      <c r="T11134" s="1">
        <v>0</v>
      </c>
      <c r="U11134" s="1">
        <v>0</v>
      </c>
      <c r="V11134" s="1">
        <f t="shared" si="693"/>
        <v>0</v>
      </c>
      <c r="W11134" s="1">
        <f t="shared" si="694"/>
        <v>0</v>
      </c>
      <c r="X11134" s="1" t="e">
        <f t="shared" si="695"/>
        <v>#DIV/0!</v>
      </c>
    </row>
    <row r="11135" spans="1:24" hidden="1" x14ac:dyDescent="0.3">
      <c r="A11135" s="18" t="str">
        <f t="shared" si="692"/>
        <v>OFF - Oil Drilling - Generator (Drilling)_2005_50</v>
      </c>
      <c r="B11135" s="1" t="s">
        <v>40</v>
      </c>
      <c r="C11135" s="1">
        <v>2020</v>
      </c>
      <c r="D11135" s="1" t="s">
        <v>199</v>
      </c>
      <c r="E11135" s="1">
        <v>2005</v>
      </c>
      <c r="F11135" s="1">
        <v>50</v>
      </c>
      <c r="G11135" s="1" t="s">
        <v>5</v>
      </c>
      <c r="H11135" s="1">
        <v>1.17239444444444E-7</v>
      </c>
      <c r="I11135" s="1">
        <v>1.39524628099173E-7</v>
      </c>
      <c r="J11135" s="1">
        <v>1.6882479999999999E-7</v>
      </c>
      <c r="K11135" s="1">
        <v>7.8030790000000004E-7</v>
      </c>
      <c r="L11135" s="1">
        <v>6.7868730000000005E-7</v>
      </c>
      <c r="M11135" s="1">
        <v>6.6583930000000007E-5</v>
      </c>
      <c r="N11135" s="1">
        <v>6.8573369999999994E-8</v>
      </c>
      <c r="O11135" s="1">
        <v>6.3087500399999995E-8</v>
      </c>
      <c r="P11135" s="1">
        <v>8.607641E-10</v>
      </c>
      <c r="Q11135" s="1">
        <v>9.1822532200001496E-10</v>
      </c>
      <c r="R11135" s="1">
        <v>3.65</v>
      </c>
      <c r="S11135" s="1">
        <v>3.65</v>
      </c>
      <c r="T11135" s="1">
        <v>0</v>
      </c>
      <c r="U11135" s="1">
        <v>120.45</v>
      </c>
      <c r="V11135" s="1">
        <f t="shared" si="693"/>
        <v>0.38355943474468163</v>
      </c>
      <c r="W11135" s="1">
        <f t="shared" si="694"/>
        <v>1.8657417023994003</v>
      </c>
      <c r="X11135" s="1" t="e">
        <f t="shared" si="695"/>
        <v>#DIV/0!</v>
      </c>
    </row>
    <row r="11136" spans="1:24" hidden="1" x14ac:dyDescent="0.3">
      <c r="A11136" s="18" t="str">
        <f t="shared" si="692"/>
        <v>OFF - Oil Drilling - Generator (Drilling)_2006_50</v>
      </c>
      <c r="B11136" s="1" t="s">
        <v>40</v>
      </c>
      <c r="C11136" s="1">
        <v>2020</v>
      </c>
      <c r="D11136" s="1" t="s">
        <v>199</v>
      </c>
      <c r="E11136" s="1">
        <v>2006</v>
      </c>
      <c r="F11136" s="1">
        <v>50</v>
      </c>
      <c r="G11136" s="1" t="s">
        <v>5</v>
      </c>
      <c r="H11136" s="1">
        <v>9.7288194444444401E-8</v>
      </c>
      <c r="I11136" s="1">
        <v>1.15780991735537E-7</v>
      </c>
      <c r="J11136" s="1">
        <v>1.4009500000000001E-7</v>
      </c>
      <c r="K11136" s="1">
        <v>8.2601250000000004E-7</v>
      </c>
      <c r="L11136" s="1">
        <v>7.4842739999999998E-7</v>
      </c>
      <c r="M11136" s="1">
        <v>7.4041459999999996E-5</v>
      </c>
      <c r="N11136" s="1">
        <v>7.0500300000000006E-8</v>
      </c>
      <c r="O11136" s="1">
        <v>6.4860275999999995E-8</v>
      </c>
      <c r="P11136" s="1">
        <v>9.5717129999999991E-10</v>
      </c>
      <c r="Q11136" s="1">
        <v>9.1822532200001496E-10</v>
      </c>
      <c r="R11136" s="1">
        <v>3.65</v>
      </c>
      <c r="S11136" s="1">
        <v>3.65</v>
      </c>
      <c r="T11136" s="1">
        <v>0</v>
      </c>
      <c r="U11136" s="1">
        <v>120.45</v>
      </c>
      <c r="V11136" s="1">
        <f t="shared" si="693"/>
        <v>0.3182871178319554</v>
      </c>
      <c r="W11136" s="1">
        <f t="shared" si="694"/>
        <v>2.0574603523571997</v>
      </c>
      <c r="X11136" s="1" t="e">
        <f t="shared" si="695"/>
        <v>#DIV/0!</v>
      </c>
    </row>
    <row r="11137" spans="1:24" hidden="1" x14ac:dyDescent="0.3">
      <c r="A11137" s="18" t="str">
        <f t="shared" si="692"/>
        <v>OFF - Oil Drilling - Generator (Drilling)_2007_50</v>
      </c>
      <c r="B11137" s="1" t="s">
        <v>40</v>
      </c>
      <c r="C11137" s="1">
        <v>2020</v>
      </c>
      <c r="D11137" s="1" t="s">
        <v>199</v>
      </c>
      <c r="E11137" s="1">
        <v>2007</v>
      </c>
      <c r="F11137" s="1">
        <v>50</v>
      </c>
      <c r="G11137" s="1" t="s">
        <v>5</v>
      </c>
      <c r="H11137" s="1">
        <v>1.0354916666666601E-7</v>
      </c>
      <c r="I11137" s="1">
        <v>1.23232066115702E-7</v>
      </c>
      <c r="J11137" s="1">
        <v>1.4911080000000001E-7</v>
      </c>
      <c r="K11137" s="1">
        <v>8.7917059999999996E-7</v>
      </c>
      <c r="L11137" s="1">
        <v>7.9659250000000003E-7</v>
      </c>
      <c r="M11137" s="1">
        <v>7.8806410000000006E-5</v>
      </c>
      <c r="N11137" s="1">
        <v>7.5037340000000001E-8</v>
      </c>
      <c r="O11137" s="1">
        <v>6.9034352800000001E-8</v>
      </c>
      <c r="P11137" s="1">
        <v>1.01877E-9</v>
      </c>
      <c r="Q11137" s="1">
        <v>9.1822532200001496E-10</v>
      </c>
      <c r="R11137" s="1">
        <v>3.65</v>
      </c>
      <c r="S11137" s="1">
        <v>3.65</v>
      </c>
      <c r="T11137" s="1">
        <v>0</v>
      </c>
      <c r="U11137" s="1">
        <v>120.45</v>
      </c>
      <c r="V11137" s="1">
        <f t="shared" si="693"/>
        <v>0.33877045411768464</v>
      </c>
      <c r="W11137" s="1">
        <f t="shared" si="694"/>
        <v>2.1898683636316667</v>
      </c>
      <c r="X11137" s="1" t="e">
        <f t="shared" si="695"/>
        <v>#DIV/0!</v>
      </c>
    </row>
    <row r="11138" spans="1:24" hidden="1" x14ac:dyDescent="0.3">
      <c r="A11138" s="18" t="str">
        <f t="shared" si="692"/>
        <v>OFF - Oil Drilling - Generator (Drilling)_2008_50</v>
      </c>
      <c r="B11138" s="1" t="s">
        <v>40</v>
      </c>
      <c r="C11138" s="1">
        <v>2020</v>
      </c>
      <c r="D11138" s="1" t="s">
        <v>199</v>
      </c>
      <c r="E11138" s="1">
        <v>2008</v>
      </c>
      <c r="F11138" s="1">
        <v>50</v>
      </c>
      <c r="G11138" s="1" t="s">
        <v>5</v>
      </c>
      <c r="H11138" s="1">
        <v>6.9445138888888798E-8</v>
      </c>
      <c r="I11138" s="1">
        <v>8.2645454545454505E-8</v>
      </c>
      <c r="J11138" s="1">
        <v>1.00001E-7</v>
      </c>
      <c r="K11138" s="1">
        <v>8.6466920000000004E-7</v>
      </c>
      <c r="L11138" s="1">
        <v>8.1535790000000002E-7</v>
      </c>
      <c r="M11138" s="1">
        <v>8.1464099999999998E-5</v>
      </c>
      <c r="N11138" s="1">
        <v>3.4861999999999998E-8</v>
      </c>
      <c r="O11138" s="1">
        <v>3.2073039999999998E-8</v>
      </c>
      <c r="P11138" s="1">
        <v>1.053128E-9</v>
      </c>
      <c r="Q11138" s="1">
        <v>9.1822532200001496E-10</v>
      </c>
      <c r="R11138" s="1">
        <v>3.65</v>
      </c>
      <c r="S11138" s="1">
        <v>3.65</v>
      </c>
      <c r="T11138" s="1">
        <v>0</v>
      </c>
      <c r="U11138" s="1">
        <v>120.45</v>
      </c>
      <c r="V11138" s="1">
        <f t="shared" si="693"/>
        <v>0.2271960460424241</v>
      </c>
      <c r="W11138" s="1">
        <f t="shared" si="694"/>
        <v>2.2414552864195336</v>
      </c>
      <c r="X11138" s="1" t="e">
        <f t="shared" si="695"/>
        <v>#DIV/0!</v>
      </c>
    </row>
    <row r="11139" spans="1:24" hidden="1" x14ac:dyDescent="0.3">
      <c r="A11139" s="18" t="str">
        <f t="shared" si="692"/>
        <v>OFF - Oil Drilling - Generator (Drilling)_2009_50</v>
      </c>
      <c r="B11139" s="1" t="s">
        <v>40</v>
      </c>
      <c r="C11139" s="1">
        <v>2020</v>
      </c>
      <c r="D11139" s="1" t="s">
        <v>199</v>
      </c>
      <c r="E11139" s="1">
        <v>2009</v>
      </c>
      <c r="F11139" s="1">
        <v>50</v>
      </c>
      <c r="G11139" s="1" t="s">
        <v>5</v>
      </c>
      <c r="H11139" s="1">
        <v>7.1016736111111097E-8</v>
      </c>
      <c r="I11139" s="1">
        <v>8.45157851239669E-8</v>
      </c>
      <c r="J11139" s="1">
        <v>1.022641E-7</v>
      </c>
      <c r="K11139" s="1">
        <v>8.8423730000000003E-7</v>
      </c>
      <c r="L11139" s="1">
        <v>8.3381000000000003E-7</v>
      </c>
      <c r="M11139" s="1">
        <v>8.3307700000000002E-5</v>
      </c>
      <c r="N11139" s="1">
        <v>3.5650949999999997E-8</v>
      </c>
      <c r="O11139" s="1">
        <v>3.2798874000000001E-8</v>
      </c>
      <c r="P11139" s="1">
        <v>1.0769610000000001E-9</v>
      </c>
      <c r="Q11139" s="1">
        <v>9.1822532200001496E-10</v>
      </c>
      <c r="R11139" s="1">
        <v>3.65</v>
      </c>
      <c r="S11139" s="1">
        <v>3.65</v>
      </c>
      <c r="T11139" s="1">
        <v>0</v>
      </c>
      <c r="U11139" s="1">
        <v>120.45</v>
      </c>
      <c r="V11139" s="1">
        <f t="shared" si="693"/>
        <v>0.2323376683441872</v>
      </c>
      <c r="W11139" s="1">
        <f t="shared" si="694"/>
        <v>2.2921809335133334</v>
      </c>
      <c r="X11139" s="1" t="e">
        <f t="shared" si="695"/>
        <v>#DIV/0!</v>
      </c>
    </row>
    <row r="11140" spans="1:24" hidden="1" x14ac:dyDescent="0.3">
      <c r="A11140" s="18" t="str">
        <f t="shared" si="692"/>
        <v>OFF - Oil Drilling - Generator (Drilling)_2010_50</v>
      </c>
      <c r="B11140" s="1" t="s">
        <v>40</v>
      </c>
      <c r="C11140" s="1">
        <v>2020</v>
      </c>
      <c r="D11140" s="1" t="s">
        <v>199</v>
      </c>
      <c r="E11140" s="1">
        <v>2010</v>
      </c>
      <c r="F11140" s="1">
        <v>50</v>
      </c>
      <c r="G11140" s="1" t="s">
        <v>5</v>
      </c>
      <c r="H11140" s="1">
        <v>7.3453611111111104E-8</v>
      </c>
      <c r="I11140" s="1">
        <v>8.7415867768594997E-8</v>
      </c>
      <c r="J11140" s="1">
        <v>1.057732E-7</v>
      </c>
      <c r="K11140" s="1">
        <v>9.1457909999999999E-7</v>
      </c>
      <c r="L11140" s="1">
        <v>8.6242140000000001E-7</v>
      </c>
      <c r="M11140" s="1">
        <v>8.6166319999999997E-5</v>
      </c>
      <c r="N11140" s="1">
        <v>3.687428E-8</v>
      </c>
      <c r="O11140" s="1">
        <v>3.3924337600000002E-8</v>
      </c>
      <c r="P11140" s="1">
        <v>1.1139150000000001E-9</v>
      </c>
      <c r="Q11140" s="1">
        <v>9.1822532200001496E-10</v>
      </c>
      <c r="R11140" s="1">
        <v>3.65</v>
      </c>
      <c r="S11140" s="1">
        <v>3.65</v>
      </c>
      <c r="T11140" s="1">
        <v>0</v>
      </c>
      <c r="U11140" s="1">
        <v>120.45</v>
      </c>
      <c r="V11140" s="1">
        <f t="shared" si="693"/>
        <v>0.24031012507129462</v>
      </c>
      <c r="W11140" s="1">
        <f t="shared" si="694"/>
        <v>2.3708349500891996</v>
      </c>
      <c r="X11140" s="1" t="e">
        <f t="shared" si="695"/>
        <v>#DIV/0!</v>
      </c>
    </row>
    <row r="11141" spans="1:24" hidden="1" x14ac:dyDescent="0.3">
      <c r="A11141" s="18" t="str">
        <f t="shared" si="692"/>
        <v>OFF - Oil Drilling - Generator (Drilling)_2011_50</v>
      </c>
      <c r="B11141" s="1" t="s">
        <v>40</v>
      </c>
      <c r="C11141" s="1">
        <v>2020</v>
      </c>
      <c r="D11141" s="1" t="s">
        <v>199</v>
      </c>
      <c r="E11141" s="1">
        <v>2011</v>
      </c>
      <c r="F11141" s="1">
        <v>50</v>
      </c>
      <c r="G11141" s="1" t="s">
        <v>5</v>
      </c>
      <c r="H11141" s="1">
        <v>7.5020416666666605E-8</v>
      </c>
      <c r="I11141" s="1">
        <v>8.9280495867768603E-8</v>
      </c>
      <c r="J11141" s="1">
        <v>1.080294E-7</v>
      </c>
      <c r="K11141" s="1">
        <v>9.3408810000000001E-7</v>
      </c>
      <c r="L11141" s="1">
        <v>8.8081779999999998E-7</v>
      </c>
      <c r="M11141" s="1">
        <v>8.8004340000000003E-5</v>
      </c>
      <c r="N11141" s="1">
        <v>4.0108800000000001E-8</v>
      </c>
      <c r="O11141" s="1">
        <v>3.6900095999999997E-8</v>
      </c>
      <c r="P11141" s="1">
        <v>1.137677E-9</v>
      </c>
      <c r="Q11141" s="1">
        <v>9.1822532200001496E-10</v>
      </c>
      <c r="R11141" s="1">
        <v>3.65</v>
      </c>
      <c r="S11141" s="1">
        <v>3.65</v>
      </c>
      <c r="T11141" s="1">
        <v>0</v>
      </c>
      <c r="U11141" s="1">
        <v>120.45</v>
      </c>
      <c r="V11141" s="1">
        <f t="shared" si="693"/>
        <v>0.24543607100264464</v>
      </c>
      <c r="W11141" s="1">
        <f t="shared" si="694"/>
        <v>2.4214074753950667</v>
      </c>
      <c r="X11141" s="1" t="e">
        <f t="shared" si="695"/>
        <v>#DIV/0!</v>
      </c>
    </row>
    <row r="11142" spans="1:24" hidden="1" x14ac:dyDescent="0.3">
      <c r="A11142" s="18" t="str">
        <f t="shared" si="692"/>
        <v>OFF - Oil Drilling - Generator (Drilling)_2012_50</v>
      </c>
      <c r="B11142" s="1" t="s">
        <v>40</v>
      </c>
      <c r="C11142" s="1">
        <v>2020</v>
      </c>
      <c r="D11142" s="1" t="s">
        <v>199</v>
      </c>
      <c r="E11142" s="1">
        <v>2012</v>
      </c>
      <c r="F11142" s="1">
        <v>50</v>
      </c>
      <c r="G11142" s="1" t="s">
        <v>5</v>
      </c>
      <c r="H11142" s="1">
        <v>7.1557708333333297E-8</v>
      </c>
      <c r="I11142" s="1">
        <v>8.5159586776859494E-8</v>
      </c>
      <c r="J11142" s="1">
        <v>1.030431E-7</v>
      </c>
      <c r="K11142" s="1">
        <v>9.1131070000000002E-7</v>
      </c>
      <c r="L11142" s="1">
        <v>8.8337520000000002E-7</v>
      </c>
      <c r="M11142" s="1">
        <v>8.9635770000000005E-5</v>
      </c>
      <c r="N11142" s="1">
        <v>3.9367140000000003E-8</v>
      </c>
      <c r="O11142" s="1">
        <v>3.62177688E-8</v>
      </c>
      <c r="P11142" s="1">
        <v>1.158767E-9</v>
      </c>
      <c r="Q11142" s="1">
        <v>9.1822532200001496E-10</v>
      </c>
      <c r="R11142" s="1">
        <v>3.65</v>
      </c>
      <c r="S11142" s="1">
        <v>3.65</v>
      </c>
      <c r="T11142" s="1">
        <v>0</v>
      </c>
      <c r="U11142" s="1">
        <v>120.45</v>
      </c>
      <c r="V11142" s="1">
        <f t="shared" si="693"/>
        <v>0.23410750784446274</v>
      </c>
      <c r="W11142" s="1">
        <f t="shared" si="694"/>
        <v>2.4284378822256003</v>
      </c>
      <c r="X11142" s="1" t="e">
        <f t="shared" si="695"/>
        <v>#DIV/0!</v>
      </c>
    </row>
    <row r="11143" spans="1:24" hidden="1" x14ac:dyDescent="0.3">
      <c r="A11143" s="18" t="str">
        <f t="shared" si="692"/>
        <v>OFF - Oil Drilling - Generator (Drilling)_2013_50</v>
      </c>
      <c r="B11143" s="1" t="s">
        <v>40</v>
      </c>
      <c r="C11143" s="1">
        <v>2020</v>
      </c>
      <c r="D11143" s="1" t="s">
        <v>199</v>
      </c>
      <c r="E11143" s="1">
        <v>2013</v>
      </c>
      <c r="F11143" s="1">
        <v>50</v>
      </c>
      <c r="G11143" s="1" t="s">
        <v>5</v>
      </c>
      <c r="H11143" s="1">
        <v>6.6404881944444406E-8</v>
      </c>
      <c r="I11143" s="1">
        <v>7.9027297520661096E-8</v>
      </c>
      <c r="J11143" s="1">
        <v>9.5623029999999998E-8</v>
      </c>
      <c r="K11143" s="1">
        <v>8.753089E-7</v>
      </c>
      <c r="L11143" s="1">
        <v>5.3267409999999996E-7</v>
      </c>
      <c r="M11143" s="1">
        <v>9.147363E-5</v>
      </c>
      <c r="N11143" s="1">
        <v>2.9920229999999999E-9</v>
      </c>
      <c r="O11143" s="1">
        <v>2.7526611600000001E-9</v>
      </c>
      <c r="P11143" s="1">
        <v>1.182526E-9</v>
      </c>
      <c r="Q11143" s="1">
        <v>9.1822532200001496E-10</v>
      </c>
      <c r="R11143" s="1">
        <v>3.65</v>
      </c>
      <c r="S11143" s="1">
        <v>3.65</v>
      </c>
      <c r="T11143" s="1">
        <v>0</v>
      </c>
      <c r="U11143" s="1">
        <v>120.45</v>
      </c>
      <c r="V11143" s="1">
        <f t="shared" si="693"/>
        <v>0.21724957077025328</v>
      </c>
      <c r="W11143" s="1">
        <f t="shared" si="694"/>
        <v>1.4643448936764665</v>
      </c>
      <c r="X11143" s="1" t="e">
        <f t="shared" si="695"/>
        <v>#DIV/0!</v>
      </c>
    </row>
    <row r="11144" spans="1:24" hidden="1" x14ac:dyDescent="0.3">
      <c r="A11144" s="18" t="str">
        <f t="shared" si="692"/>
        <v>OFF - Oil Drilling - Generator (Drilling)_2014_50</v>
      </c>
      <c r="B11144" s="1" t="s">
        <v>40</v>
      </c>
      <c r="C11144" s="1">
        <v>2020</v>
      </c>
      <c r="D11144" s="1" t="s">
        <v>199</v>
      </c>
      <c r="E11144" s="1">
        <v>2014</v>
      </c>
      <c r="F11144" s="1">
        <v>50</v>
      </c>
      <c r="G11144" s="1" t="s">
        <v>5</v>
      </c>
      <c r="H11144" s="1">
        <v>6.1119166666666598E-8</v>
      </c>
      <c r="I11144" s="1">
        <v>7.2736859504132202E-8</v>
      </c>
      <c r="J11144" s="1">
        <v>8.8011599999999999E-8</v>
      </c>
      <c r="K11144" s="1">
        <v>8.3893710000000004E-7</v>
      </c>
      <c r="L11144" s="1">
        <v>5.3304090000000005E-7</v>
      </c>
      <c r="M11144" s="1">
        <v>9.3515230000000004E-5</v>
      </c>
      <c r="N11144" s="1">
        <v>2.8517E-9</v>
      </c>
      <c r="O11144" s="1">
        <v>2.623564E-9</v>
      </c>
      <c r="P11144" s="1">
        <v>1.2089190000000001E-9</v>
      </c>
      <c r="Q11144" s="1">
        <v>9.1822532200001496E-10</v>
      </c>
      <c r="R11144" s="1">
        <v>3.65</v>
      </c>
      <c r="S11144" s="1">
        <v>3.65</v>
      </c>
      <c r="T11144" s="1">
        <v>0</v>
      </c>
      <c r="U11144" s="1">
        <v>120.45</v>
      </c>
      <c r="V11144" s="1">
        <f t="shared" si="693"/>
        <v>0.19995687568991724</v>
      </c>
      <c r="W11144" s="1">
        <f t="shared" si="694"/>
        <v>1.4653532432601999</v>
      </c>
      <c r="X11144" s="1" t="e">
        <f t="shared" si="695"/>
        <v>#DIV/0!</v>
      </c>
    </row>
    <row r="11145" spans="1:24" hidden="1" x14ac:dyDescent="0.3">
      <c r="A11145" s="18" t="str">
        <f t="shared" si="692"/>
        <v>OFF - Oil Drilling - Generator (Drilling)_2015_50</v>
      </c>
      <c r="B11145" s="1" t="s">
        <v>40</v>
      </c>
      <c r="C11145" s="1">
        <v>2020</v>
      </c>
      <c r="D11145" s="1" t="s">
        <v>199</v>
      </c>
      <c r="E11145" s="1">
        <v>2015</v>
      </c>
      <c r="F11145" s="1">
        <v>50</v>
      </c>
      <c r="G11145" s="1" t="s">
        <v>5</v>
      </c>
      <c r="H11145" s="1">
        <v>5.53009791666666E-8</v>
      </c>
      <c r="I11145" s="1">
        <v>6.5812735537190002E-8</v>
      </c>
      <c r="J11145" s="1">
        <v>7.9633410000000001E-8</v>
      </c>
      <c r="K11145" s="1">
        <v>7.9671039999999996E-7</v>
      </c>
      <c r="L11145" s="1">
        <v>5.3063099999999996E-7</v>
      </c>
      <c r="M11145" s="1">
        <v>9.5149110000000001E-5</v>
      </c>
      <c r="N11145" s="1">
        <v>2.6908039999999999E-9</v>
      </c>
      <c r="O11145" s="1">
        <v>2.4755396800000001E-9</v>
      </c>
      <c r="P11145" s="1">
        <v>1.2300409999999999E-9</v>
      </c>
      <c r="Q11145" s="1">
        <v>9.1822532200001496E-10</v>
      </c>
      <c r="R11145" s="1">
        <v>3.65</v>
      </c>
      <c r="S11145" s="1">
        <v>3.65</v>
      </c>
      <c r="T11145" s="1">
        <v>0</v>
      </c>
      <c r="U11145" s="1">
        <v>120.45</v>
      </c>
      <c r="V11145" s="1">
        <f t="shared" si="693"/>
        <v>0.18092214962725597</v>
      </c>
      <c r="W11145" s="1">
        <f t="shared" si="694"/>
        <v>1.4587283205179997</v>
      </c>
      <c r="X11145" s="1" t="e">
        <f t="shared" si="695"/>
        <v>#DIV/0!</v>
      </c>
    </row>
    <row r="11146" spans="1:24" hidden="1" x14ac:dyDescent="0.3">
      <c r="A11146" s="18" t="str">
        <f t="shared" ref="A11146:A11209" si="696">D11146&amp;"_"&amp;E11146&amp;"_"&amp;F11146</f>
        <v>OFF - Oil Drilling - Generator (Drilling)_2016_50</v>
      </c>
      <c r="B11146" s="1" t="s">
        <v>40</v>
      </c>
      <c r="C11146" s="1">
        <v>2020</v>
      </c>
      <c r="D11146" s="1" t="s">
        <v>199</v>
      </c>
      <c r="E11146" s="1">
        <v>2016</v>
      </c>
      <c r="F11146" s="1">
        <v>50</v>
      </c>
      <c r="G11146" s="1" t="s">
        <v>5</v>
      </c>
      <c r="H11146" s="1">
        <v>4.9090972222222201E-8</v>
      </c>
      <c r="I11146" s="1">
        <v>5.8422314049586698E-8</v>
      </c>
      <c r="J11146" s="1">
        <v>7.0690999999999994E-8</v>
      </c>
      <c r="K11146" s="1">
        <v>7.5015630000000001E-7</v>
      </c>
      <c r="L11146" s="1">
        <v>5.2615359999999997E-7</v>
      </c>
      <c r="M11146" s="1">
        <v>9.6477720000000001E-5</v>
      </c>
      <c r="N11146" s="1">
        <v>2.5147139999999999E-9</v>
      </c>
      <c r="O11146" s="1">
        <v>2.31353688E-9</v>
      </c>
      <c r="P11146" s="1">
        <v>1.2472159999999999E-9</v>
      </c>
      <c r="Q11146" s="1">
        <v>9.1822532200001496E-10</v>
      </c>
      <c r="R11146" s="1">
        <v>3.65</v>
      </c>
      <c r="S11146" s="1">
        <v>3.65</v>
      </c>
      <c r="T11146" s="1">
        <v>0</v>
      </c>
      <c r="U11146" s="1">
        <v>120.45</v>
      </c>
      <c r="V11146" s="1">
        <f t="shared" si="693"/>
        <v>0.16060555085234138</v>
      </c>
      <c r="W11146" s="1">
        <f t="shared" si="694"/>
        <v>1.4464197479274665</v>
      </c>
      <c r="X11146" s="1" t="e">
        <f t="shared" si="695"/>
        <v>#DIV/0!</v>
      </c>
    </row>
    <row r="11147" spans="1:24" hidden="1" x14ac:dyDescent="0.3">
      <c r="A11147" s="18" t="str">
        <f t="shared" si="696"/>
        <v>OFF - Oil Drilling - Generator (Drilling)_2017_50</v>
      </c>
      <c r="B11147" s="1" t="s">
        <v>40</v>
      </c>
      <c r="C11147" s="1">
        <v>2020</v>
      </c>
      <c r="D11147" s="1" t="s">
        <v>199</v>
      </c>
      <c r="E11147" s="1">
        <v>2017</v>
      </c>
      <c r="F11147" s="1">
        <v>50</v>
      </c>
      <c r="G11147" s="1" t="s">
        <v>5</v>
      </c>
      <c r="H11147" s="1">
        <v>4.2782402777777702E-8</v>
      </c>
      <c r="I11147" s="1">
        <v>5.09145950413223E-8</v>
      </c>
      <c r="J11147" s="1">
        <v>6.1606660000000001E-8</v>
      </c>
      <c r="K11147" s="1">
        <v>7.0355540000000002E-7</v>
      </c>
      <c r="L11147" s="1">
        <v>5.2249369999999999E-7</v>
      </c>
      <c r="M11147" s="1">
        <v>9.8021129999999998E-5</v>
      </c>
      <c r="N11147" s="1">
        <v>2.3378630000000002E-9</v>
      </c>
      <c r="O11147" s="1">
        <v>2.15083396E-9</v>
      </c>
      <c r="P11147" s="1">
        <v>1.2671680000000001E-9</v>
      </c>
      <c r="Q11147" s="1">
        <v>9.1822532200001496E-10</v>
      </c>
      <c r="R11147" s="1">
        <v>3.65</v>
      </c>
      <c r="S11147" s="1">
        <v>3.65</v>
      </c>
      <c r="T11147" s="1">
        <v>0</v>
      </c>
      <c r="U11147" s="1">
        <v>120.45</v>
      </c>
      <c r="V11147" s="1">
        <f t="shared" ref="V11147:V11210" si="697">IFERROR(CONVERT(I11147,"ton","g")*365/U11147,0)</f>
        <v>0.1399664959538402</v>
      </c>
      <c r="W11147" s="1">
        <f t="shared" ref="W11147:W11210" si="698">IFERROR(CONVERT(L11147,"ton","g")*365/U11147,0)</f>
        <v>1.4363585193519333</v>
      </c>
      <c r="X11147" s="1" t="e">
        <f t="shared" ref="X11147:X11210" si="699">S11147/T11147</f>
        <v>#DIV/0!</v>
      </c>
    </row>
    <row r="11148" spans="1:24" hidden="1" x14ac:dyDescent="0.3">
      <c r="A11148" s="18" t="str">
        <f t="shared" si="696"/>
        <v>OFF - Oil Drilling - Generator (Drilling)_2018_50</v>
      </c>
      <c r="B11148" s="1" t="s">
        <v>40</v>
      </c>
      <c r="C11148" s="1">
        <v>2020</v>
      </c>
      <c r="D11148" s="1" t="s">
        <v>199</v>
      </c>
      <c r="E11148" s="1">
        <v>2018</v>
      </c>
      <c r="F11148" s="1">
        <v>50</v>
      </c>
      <c r="G11148" s="1" t="s">
        <v>5</v>
      </c>
      <c r="H11148" s="1">
        <v>3.61356597222222E-8</v>
      </c>
      <c r="I11148" s="1">
        <v>4.3004421487603302E-8</v>
      </c>
      <c r="J11148" s="1">
        <v>5.2035350000000001E-8</v>
      </c>
      <c r="K11148" s="1">
        <v>6.5303490000000001E-7</v>
      </c>
      <c r="L11148" s="1">
        <v>5.1681199999999998E-7</v>
      </c>
      <c r="M11148" s="1">
        <v>9.9249290000000005E-5</v>
      </c>
      <c r="N11148" s="1">
        <v>2.147355E-9</v>
      </c>
      <c r="O11148" s="1">
        <v>1.9755666000000002E-9</v>
      </c>
      <c r="P11148" s="1">
        <v>1.283046E-9</v>
      </c>
      <c r="Q11148" s="1">
        <v>9.1822532200001496E-10</v>
      </c>
      <c r="R11148" s="1">
        <v>3.65</v>
      </c>
      <c r="S11148" s="1">
        <v>3.65</v>
      </c>
      <c r="T11148" s="1">
        <v>0</v>
      </c>
      <c r="U11148" s="1">
        <v>120.45</v>
      </c>
      <c r="V11148" s="1">
        <f t="shared" si="697"/>
        <v>0.11822107553358124</v>
      </c>
      <c r="W11148" s="1">
        <f t="shared" si="698"/>
        <v>1.4207392722693335</v>
      </c>
      <c r="X11148" s="1" t="e">
        <f t="shared" si="699"/>
        <v>#DIV/0!</v>
      </c>
    </row>
    <row r="11149" spans="1:24" hidden="1" x14ac:dyDescent="0.3">
      <c r="A11149" s="18" t="str">
        <f t="shared" si="696"/>
        <v>OFF - Oil Drilling - Generator (Drilling)_2019_50</v>
      </c>
      <c r="B11149" s="1" t="s">
        <v>40</v>
      </c>
      <c r="C11149" s="1">
        <v>2020</v>
      </c>
      <c r="D11149" s="1" t="s">
        <v>199</v>
      </c>
      <c r="E11149" s="1">
        <v>2019</v>
      </c>
      <c r="F11149" s="1">
        <v>50</v>
      </c>
      <c r="G11149" s="1" t="s">
        <v>5</v>
      </c>
      <c r="H11149" s="1">
        <v>2.9340597222222199E-8</v>
      </c>
      <c r="I11149" s="1">
        <v>3.4917735537190003E-8</v>
      </c>
      <c r="J11149" s="1">
        <v>4.2250459999999999E-8</v>
      </c>
      <c r="K11149" s="1">
        <v>6.0164960000000002E-7</v>
      </c>
      <c r="L11149" s="1">
        <v>5.1134079999999996E-7</v>
      </c>
      <c r="M11149" s="1">
        <v>1.005784E-4</v>
      </c>
      <c r="N11149" s="1">
        <v>1.9533670000000001E-9</v>
      </c>
      <c r="O11149" s="1">
        <v>1.79709764E-9</v>
      </c>
      <c r="P11149" s="1">
        <v>1.3002279999999999E-9</v>
      </c>
      <c r="Q11149" s="1">
        <v>9.1822532200001496E-10</v>
      </c>
      <c r="R11149" s="1">
        <v>3.65</v>
      </c>
      <c r="S11149" s="1">
        <v>3.65</v>
      </c>
      <c r="T11149" s="1">
        <v>0</v>
      </c>
      <c r="U11149" s="1">
        <v>120.45</v>
      </c>
      <c r="V11149" s="1">
        <f t="shared" si="697"/>
        <v>9.5990414650589301E-2</v>
      </c>
      <c r="W11149" s="1">
        <f t="shared" si="698"/>
        <v>1.4056986990890665</v>
      </c>
      <c r="X11149" s="1" t="e">
        <f t="shared" si="699"/>
        <v>#DIV/0!</v>
      </c>
    </row>
    <row r="11150" spans="1:24" hidden="1" x14ac:dyDescent="0.3">
      <c r="A11150" s="18" t="str">
        <f t="shared" si="696"/>
        <v>OFF - Oil Drilling - Generator (Drilling)_2020_50</v>
      </c>
      <c r="B11150" s="1" t="s">
        <v>40</v>
      </c>
      <c r="C11150" s="1">
        <v>2020</v>
      </c>
      <c r="D11150" s="1" t="s">
        <v>199</v>
      </c>
      <c r="E11150" s="1">
        <v>2020</v>
      </c>
      <c r="F11150" s="1">
        <v>50</v>
      </c>
      <c r="G11150" s="1" t="s">
        <v>5</v>
      </c>
      <c r="H11150" s="1">
        <v>2.22854583333333E-8</v>
      </c>
      <c r="I11150" s="1">
        <v>2.65215371900826E-8</v>
      </c>
      <c r="J11150" s="1">
        <v>3.2091059999999999E-8</v>
      </c>
      <c r="K11150" s="1">
        <v>5.4701349999999996E-7</v>
      </c>
      <c r="L11150" s="1">
        <v>5.0401109999999999E-7</v>
      </c>
      <c r="M11150" s="1">
        <v>1.0159889999999999E-4</v>
      </c>
      <c r="N11150" s="1">
        <v>1.748183E-9</v>
      </c>
      <c r="O11150" s="1">
        <v>1.6083283599999999E-9</v>
      </c>
      <c r="P11150" s="1">
        <v>1.31342E-9</v>
      </c>
      <c r="Q11150" s="1">
        <v>9.1822532200001496E-10</v>
      </c>
      <c r="R11150" s="1">
        <v>3.65</v>
      </c>
      <c r="S11150" s="1">
        <v>3.65</v>
      </c>
      <c r="T11150" s="1">
        <v>0</v>
      </c>
      <c r="U11150" s="1">
        <v>120.45</v>
      </c>
      <c r="V11150" s="1">
        <f t="shared" si="697"/>
        <v>7.2908890364198217E-2</v>
      </c>
      <c r="W11150" s="1">
        <f t="shared" si="698"/>
        <v>1.3855490263957999</v>
      </c>
      <c r="X11150" s="1" t="e">
        <f t="shared" si="699"/>
        <v>#DIV/0!</v>
      </c>
    </row>
    <row r="11151" spans="1:24" hidden="1" x14ac:dyDescent="0.3">
      <c r="A11151" s="18" t="str">
        <f t="shared" si="696"/>
        <v>Oil Drilling - Drill Rig (Mobile)_1969_300</v>
      </c>
      <c r="B11151" s="1" t="s">
        <v>40</v>
      </c>
      <c r="C11151" s="1">
        <v>2020</v>
      </c>
      <c r="D11151" s="1" t="s">
        <v>200</v>
      </c>
      <c r="E11151" s="1">
        <v>1969</v>
      </c>
      <c r="F11151" s="1">
        <v>300</v>
      </c>
      <c r="G11151" s="1" t="s">
        <v>5</v>
      </c>
      <c r="H11151" s="1">
        <v>4.51934061428986E-6</v>
      </c>
      <c r="I11151" s="1">
        <v>5.4684021432907304E-6</v>
      </c>
      <c r="J11151" s="1">
        <v>6.5078504845773998E-6</v>
      </c>
      <c r="K11151" s="1">
        <v>1.7706791592234601E-5</v>
      </c>
      <c r="L11151" s="1">
        <v>5.0857622900856598E-5</v>
      </c>
      <c r="M11151" s="1">
        <v>1.6142257302533701E-3</v>
      </c>
      <c r="N11151" s="1">
        <v>3.1740157635914599E-6</v>
      </c>
      <c r="O11151" s="1">
        <v>2.92009450250414E-6</v>
      </c>
      <c r="P11151" s="1">
        <v>1.47887371780954E-8</v>
      </c>
      <c r="Q11151" s="1">
        <v>1.3175093408789499E-8</v>
      </c>
      <c r="R11151" s="1">
        <v>52.371776066181098</v>
      </c>
      <c r="S11151" s="1">
        <v>10.343044799999999</v>
      </c>
      <c r="T11151" s="1">
        <v>4.1043828571428499E-2</v>
      </c>
      <c r="U11151" s="1">
        <v>2016.893736</v>
      </c>
      <c r="V11151" s="1">
        <f t="shared" si="697"/>
        <v>0.89777194213591183</v>
      </c>
      <c r="W11151" s="1">
        <f t="shared" si="698"/>
        <v>8.3495225273688138</v>
      </c>
      <c r="X11151" s="1">
        <f t="shared" si="699"/>
        <v>252.00000000000043</v>
      </c>
    </row>
    <row r="11152" spans="1:24" hidden="1" x14ac:dyDescent="0.3">
      <c r="A11152" s="18" t="str">
        <f t="shared" si="696"/>
        <v>Oil Drilling - Drill Rig (Mobile)_1975_50</v>
      </c>
      <c r="B11152" s="1" t="s">
        <v>40</v>
      </c>
      <c r="C11152" s="1">
        <v>2020</v>
      </c>
      <c r="D11152" s="1" t="s">
        <v>200</v>
      </c>
      <c r="E11152" s="1">
        <v>1975</v>
      </c>
      <c r="F11152" s="1">
        <v>50</v>
      </c>
      <c r="G11152" s="1" t="s">
        <v>5</v>
      </c>
      <c r="H11152" s="1">
        <v>3.8976255371422502E-6</v>
      </c>
      <c r="I11152" s="1">
        <v>4.7161268999421199E-6</v>
      </c>
      <c r="J11152" s="1">
        <v>5.6125807734848398E-6</v>
      </c>
      <c r="K11152" s="1">
        <v>1.2959558444313E-5</v>
      </c>
      <c r="L11152" s="1">
        <v>8.9236945193190705E-6</v>
      </c>
      <c r="M11152" s="1">
        <v>6.8191264034409504E-4</v>
      </c>
      <c r="N11152" s="1">
        <v>1.22683200383696E-6</v>
      </c>
      <c r="O11152" s="1">
        <v>1.1286854435300001E-6</v>
      </c>
      <c r="P11152" s="1">
        <v>6.1876917652408201E-9</v>
      </c>
      <c r="Q11152" s="1">
        <v>5.5656793004765002E-9</v>
      </c>
      <c r="R11152" s="1">
        <v>22.1239046234219</v>
      </c>
      <c r="S11152" s="1">
        <v>16.9921450285714</v>
      </c>
      <c r="T11152" s="1">
        <v>4.1043828571428499E-2</v>
      </c>
      <c r="U11152" s="1">
        <v>764.646526285714</v>
      </c>
      <c r="V11152" s="1">
        <f t="shared" si="697"/>
        <v>2.042270965846654</v>
      </c>
      <c r="W11152" s="1">
        <f t="shared" si="698"/>
        <v>3.8643154884390243</v>
      </c>
      <c r="X11152" s="1">
        <f t="shared" si="699"/>
        <v>414.00000000000006</v>
      </c>
    </row>
    <row r="11153" spans="1:24" hidden="1" x14ac:dyDescent="0.3">
      <c r="A11153" s="18" t="str">
        <f t="shared" si="696"/>
        <v>Oil Drilling - Drill Rig (Mobile)_1980_175</v>
      </c>
      <c r="B11153" s="1" t="s">
        <v>40</v>
      </c>
      <c r="C11153" s="1">
        <v>2020</v>
      </c>
      <c r="D11153" s="1" t="s">
        <v>200</v>
      </c>
      <c r="E11153" s="1">
        <v>1980</v>
      </c>
      <c r="F11153" s="1">
        <v>175</v>
      </c>
      <c r="G11153" s="1" t="s">
        <v>5</v>
      </c>
      <c r="H11153" s="1">
        <v>2.09809514011371E-6</v>
      </c>
      <c r="I11153" s="1">
        <v>2.5386951195375802E-6</v>
      </c>
      <c r="J11153" s="1">
        <v>3.0212570017637399E-6</v>
      </c>
      <c r="K11153" s="1">
        <v>1.12973127129545E-5</v>
      </c>
      <c r="L11153" s="1">
        <v>2.6040106485916501E-5</v>
      </c>
      <c r="M11153" s="1">
        <v>1.0524421952003999E-3</v>
      </c>
      <c r="N11153" s="1">
        <v>1.4781381630075999E-6</v>
      </c>
      <c r="O11153" s="1">
        <v>1.35988710996699E-6</v>
      </c>
      <c r="P11153" s="1">
        <v>9.6674071633247792E-9</v>
      </c>
      <c r="Q11153" s="1">
        <v>8.5898917166562094E-9</v>
      </c>
      <c r="R11153" s="1">
        <v>34.145327965366903</v>
      </c>
      <c r="S11153" s="1">
        <v>8.2087657142857093</v>
      </c>
      <c r="T11153" s="1">
        <v>4.1043828571428499E-2</v>
      </c>
      <c r="U11153" s="1">
        <v>1313.4025142857099</v>
      </c>
      <c r="V11153" s="1">
        <f t="shared" si="697"/>
        <v>0.64003143600000012</v>
      </c>
      <c r="W11153" s="1">
        <f t="shared" si="698"/>
        <v>6.5649816000000154</v>
      </c>
      <c r="X11153" s="1">
        <f t="shared" si="699"/>
        <v>200.00000000000023</v>
      </c>
    </row>
    <row r="11154" spans="1:24" hidden="1" x14ac:dyDescent="0.3">
      <c r="A11154" s="18" t="str">
        <f t="shared" si="696"/>
        <v>Oil Drilling - Drill Rig (Mobile)_1981_25</v>
      </c>
      <c r="B11154" s="1" t="s">
        <v>40</v>
      </c>
      <c r="C11154" s="1">
        <v>2020</v>
      </c>
      <c r="D11154" s="1" t="s">
        <v>200</v>
      </c>
      <c r="E11154" s="1">
        <v>1981</v>
      </c>
      <c r="F11154" s="1">
        <v>25</v>
      </c>
      <c r="G11154" s="1" t="s">
        <v>5</v>
      </c>
      <c r="H11154" s="1">
        <v>0</v>
      </c>
      <c r="I11154" s="1">
        <v>0</v>
      </c>
      <c r="J11154" s="1">
        <v>0</v>
      </c>
      <c r="K11154" s="1">
        <v>0</v>
      </c>
      <c r="L11154" s="1">
        <v>0</v>
      </c>
      <c r="M11154" s="1">
        <v>0</v>
      </c>
      <c r="N11154" s="1">
        <v>0</v>
      </c>
      <c r="O11154" s="1">
        <v>0</v>
      </c>
      <c r="P11154" s="1">
        <v>0</v>
      </c>
      <c r="Q11154" s="1">
        <v>0</v>
      </c>
      <c r="R11154" s="1">
        <v>0</v>
      </c>
      <c r="S11154" s="1">
        <v>0</v>
      </c>
      <c r="T11154" s="1">
        <v>0</v>
      </c>
      <c r="U11154" s="1">
        <v>0</v>
      </c>
      <c r="V11154" s="1">
        <f t="shared" si="697"/>
        <v>0</v>
      </c>
      <c r="W11154" s="1">
        <f t="shared" si="698"/>
        <v>0</v>
      </c>
      <c r="X11154" s="1" t="e">
        <f t="shared" si="699"/>
        <v>#DIV/0!</v>
      </c>
    </row>
    <row r="11155" spans="1:24" hidden="1" x14ac:dyDescent="0.3">
      <c r="A11155" s="18" t="str">
        <f t="shared" si="696"/>
        <v>Oil Drilling - Drill Rig (Mobile)_1984_25</v>
      </c>
      <c r="B11155" s="1" t="s">
        <v>40</v>
      </c>
      <c r="C11155" s="1">
        <v>2020</v>
      </c>
      <c r="D11155" s="1" t="s">
        <v>200</v>
      </c>
      <c r="E11155" s="1">
        <v>1984</v>
      </c>
      <c r="F11155" s="1">
        <v>25</v>
      </c>
      <c r="G11155" s="1" t="s">
        <v>5</v>
      </c>
      <c r="H11155" s="1">
        <v>0</v>
      </c>
      <c r="I11155" s="1">
        <v>0</v>
      </c>
      <c r="J11155" s="1">
        <v>0</v>
      </c>
      <c r="K11155" s="1">
        <v>0</v>
      </c>
      <c r="L11155" s="1">
        <v>0</v>
      </c>
      <c r="M11155" s="1">
        <v>0</v>
      </c>
      <c r="N11155" s="1">
        <v>0</v>
      </c>
      <c r="O11155" s="1">
        <v>0</v>
      </c>
      <c r="P11155" s="1">
        <v>0</v>
      </c>
      <c r="Q11155" s="1">
        <v>0</v>
      </c>
      <c r="R11155" s="1">
        <v>0</v>
      </c>
      <c r="S11155" s="1">
        <v>0</v>
      </c>
      <c r="T11155" s="1">
        <v>0</v>
      </c>
      <c r="U11155" s="1">
        <v>0</v>
      </c>
      <c r="V11155" s="1">
        <f t="shared" si="697"/>
        <v>0</v>
      </c>
      <c r="W11155" s="1">
        <f t="shared" si="698"/>
        <v>0</v>
      </c>
      <c r="X11155" s="1" t="e">
        <f t="shared" si="699"/>
        <v>#DIV/0!</v>
      </c>
    </row>
    <row r="11156" spans="1:24" hidden="1" x14ac:dyDescent="0.3">
      <c r="A11156" s="18" t="str">
        <f t="shared" si="696"/>
        <v>Oil Drilling - Drill Rig (Mobile)_1986_600</v>
      </c>
      <c r="B11156" s="1" t="s">
        <v>40</v>
      </c>
      <c r="C11156" s="1">
        <v>2020</v>
      </c>
      <c r="D11156" s="1" t="s">
        <v>200</v>
      </c>
      <c r="E11156" s="1">
        <v>1986</v>
      </c>
      <c r="F11156" s="1">
        <v>600</v>
      </c>
      <c r="G11156" s="1" t="s">
        <v>5</v>
      </c>
      <c r="H11156" s="1">
        <v>4.3819979876598498E-6</v>
      </c>
      <c r="I11156" s="1">
        <v>5.3022175650684198E-6</v>
      </c>
      <c r="J11156" s="1">
        <v>6.3100771022301898E-6</v>
      </c>
      <c r="K11156" s="1">
        <v>7.0708361471461095E-5</v>
      </c>
      <c r="L11156" s="1">
        <v>6.2680786645404702E-5</v>
      </c>
      <c r="M11156" s="1">
        <v>2.6968831252010199E-3</v>
      </c>
      <c r="N11156" s="1">
        <v>3.1890472095490302E-6</v>
      </c>
      <c r="O11156" s="1">
        <v>2.93392343278511E-6</v>
      </c>
      <c r="P11156" s="1">
        <v>2.4802561980286201E-8</v>
      </c>
      <c r="Q11156" s="1">
        <v>2.2011597523931501E-8</v>
      </c>
      <c r="R11156" s="1">
        <v>87.497402911252706</v>
      </c>
      <c r="S11156" s="1">
        <v>8.2087657142857093</v>
      </c>
      <c r="T11156" s="1">
        <v>4.1043828571428499E-2</v>
      </c>
      <c r="U11156" s="1">
        <v>3365.5939428571401</v>
      </c>
      <c r="V11156" s="1">
        <f t="shared" si="697"/>
        <v>0.52165626479999994</v>
      </c>
      <c r="W11156" s="1">
        <f t="shared" si="698"/>
        <v>6.1668207000000006</v>
      </c>
      <c r="X11156" s="1">
        <f t="shared" si="699"/>
        <v>200.00000000000023</v>
      </c>
    </row>
    <row r="11157" spans="1:24" hidden="1" x14ac:dyDescent="0.3">
      <c r="A11157" s="18" t="str">
        <f t="shared" si="696"/>
        <v>Oil Drilling - Drill Rig (Mobile)_1987_25</v>
      </c>
      <c r="B11157" s="1" t="s">
        <v>40</v>
      </c>
      <c r="C11157" s="1">
        <v>2020</v>
      </c>
      <c r="D11157" s="1" t="s">
        <v>200</v>
      </c>
      <c r="E11157" s="1">
        <v>1987</v>
      </c>
      <c r="F11157" s="1">
        <v>25</v>
      </c>
      <c r="G11157" s="1" t="s">
        <v>5</v>
      </c>
      <c r="H11157" s="1">
        <v>0</v>
      </c>
      <c r="I11157" s="1">
        <v>0</v>
      </c>
      <c r="J11157" s="1">
        <v>0</v>
      </c>
      <c r="K11157" s="1">
        <v>0</v>
      </c>
      <c r="L11157" s="1">
        <v>0</v>
      </c>
      <c r="M11157" s="1">
        <v>0</v>
      </c>
      <c r="N11157" s="1">
        <v>0</v>
      </c>
      <c r="O11157" s="1">
        <v>0</v>
      </c>
      <c r="P11157" s="1">
        <v>0</v>
      </c>
      <c r="Q11157" s="1">
        <v>0</v>
      </c>
      <c r="R11157" s="1">
        <v>0</v>
      </c>
      <c r="S11157" s="1">
        <v>0</v>
      </c>
      <c r="T11157" s="1">
        <v>0</v>
      </c>
      <c r="U11157" s="1">
        <v>0</v>
      </c>
      <c r="V11157" s="1">
        <f t="shared" si="697"/>
        <v>0</v>
      </c>
      <c r="W11157" s="1">
        <f t="shared" si="698"/>
        <v>0</v>
      </c>
      <c r="X11157" s="1" t="e">
        <f t="shared" si="699"/>
        <v>#DIV/0!</v>
      </c>
    </row>
    <row r="11158" spans="1:24" hidden="1" x14ac:dyDescent="0.3">
      <c r="A11158" s="18" t="str">
        <f t="shared" si="696"/>
        <v>Oil Drilling - Drill Rig (Mobile)_1987_75</v>
      </c>
      <c r="B11158" s="1" t="s">
        <v>40</v>
      </c>
      <c r="C11158" s="1">
        <v>2020</v>
      </c>
      <c r="D11158" s="1" t="s">
        <v>200</v>
      </c>
      <c r="E11158" s="1">
        <v>1987</v>
      </c>
      <c r="F11158" s="1">
        <v>75</v>
      </c>
      <c r="G11158" s="1" t="s">
        <v>5</v>
      </c>
      <c r="H11158" s="1">
        <v>1.50630171781248E-6</v>
      </c>
      <c r="I11158" s="1">
        <v>1.8226250785531001E-6</v>
      </c>
      <c r="J11158" s="1">
        <v>2.1690744736499701E-6</v>
      </c>
      <c r="K11158" s="1">
        <v>5.9085164737940597E-6</v>
      </c>
      <c r="L11158" s="1">
        <v>1.44341581856863E-5</v>
      </c>
      <c r="M11158" s="1">
        <v>4.9333227900018697E-4</v>
      </c>
      <c r="N11158" s="1">
        <v>1.0582859335756499E-6</v>
      </c>
      <c r="O11158" s="1">
        <v>9.7362305888960004E-7</v>
      </c>
      <c r="P11158" s="1">
        <v>4.51591251918198E-9</v>
      </c>
      <c r="Q11158" s="1">
        <v>4.02651174218259E-9</v>
      </c>
      <c r="R11158" s="1">
        <v>16.005622483765698</v>
      </c>
      <c r="S11158" s="1">
        <v>8.2087657142857093</v>
      </c>
      <c r="T11158" s="1">
        <v>4.1043828571428499E-2</v>
      </c>
      <c r="U11158" s="1">
        <v>615.657428571428</v>
      </c>
      <c r="V11158" s="1">
        <f t="shared" si="697"/>
        <v>0.98027249759999757</v>
      </c>
      <c r="W11158" s="1">
        <f t="shared" si="698"/>
        <v>7.763202900000004</v>
      </c>
      <c r="X11158" s="1">
        <f t="shared" si="699"/>
        <v>200.00000000000023</v>
      </c>
    </row>
    <row r="11159" spans="1:24" hidden="1" x14ac:dyDescent="0.3">
      <c r="A11159" s="18" t="str">
        <f t="shared" si="696"/>
        <v>Oil Drilling - Drill Rig (Mobile)_1988_100</v>
      </c>
      <c r="B11159" s="1" t="s">
        <v>40</v>
      </c>
      <c r="C11159" s="1">
        <v>2020</v>
      </c>
      <c r="D11159" s="1" t="s">
        <v>200</v>
      </c>
      <c r="E11159" s="1">
        <v>1988</v>
      </c>
      <c r="F11159" s="1">
        <v>100</v>
      </c>
      <c r="G11159" s="1" t="s">
        <v>5</v>
      </c>
      <c r="H11159" s="1">
        <v>8.3527010617251695E-6</v>
      </c>
      <c r="I11159" s="1">
        <v>1.01067682846874E-5</v>
      </c>
      <c r="J11159" s="1">
        <v>1.20278895288842E-5</v>
      </c>
      <c r="K11159" s="1">
        <v>3.4643177882952698E-5</v>
      </c>
      <c r="L11159" s="1">
        <v>7.8302955626332295E-5</v>
      </c>
      <c r="M11159" s="1">
        <v>3.9786843232249404E-3</v>
      </c>
      <c r="N11159" s="1">
        <v>7.0115814836149703E-6</v>
      </c>
      <c r="O11159" s="1">
        <v>6.4506549649257702E-6</v>
      </c>
      <c r="P11159" s="1">
        <v>3.6534328629489998E-8</v>
      </c>
      <c r="Q11159" s="1">
        <v>3.24734865887358E-8</v>
      </c>
      <c r="R11159" s="1">
        <v>129.084031129435</v>
      </c>
      <c r="S11159" s="1">
        <v>46.913096057142802</v>
      </c>
      <c r="T11159" s="1">
        <v>8.2087657142857096E-2</v>
      </c>
      <c r="U11159" s="1">
        <v>4597.4834135999999</v>
      </c>
      <c r="V11159" s="1">
        <f t="shared" si="697"/>
        <v>0.72791511655782271</v>
      </c>
      <c r="W11159" s="1">
        <f t="shared" si="698"/>
        <v>5.6395777033812369</v>
      </c>
      <c r="X11159" s="1">
        <f t="shared" si="699"/>
        <v>571.49999999999966</v>
      </c>
    </row>
    <row r="11160" spans="1:24" hidden="1" x14ac:dyDescent="0.3">
      <c r="A11160" s="18" t="str">
        <f t="shared" si="696"/>
        <v>Oil Drilling - Drill Rig (Mobile)_1988_300</v>
      </c>
      <c r="B11160" s="1" t="s">
        <v>40</v>
      </c>
      <c r="C11160" s="1">
        <v>2020</v>
      </c>
      <c r="D11160" s="1" t="s">
        <v>200</v>
      </c>
      <c r="E11160" s="1">
        <v>1988</v>
      </c>
      <c r="F11160" s="1">
        <v>300</v>
      </c>
      <c r="G11160" s="1" t="s">
        <v>5</v>
      </c>
      <c r="H11160" s="1">
        <v>1.7555581471206199E-6</v>
      </c>
      <c r="I11160" s="1">
        <v>2.1242253580159498E-6</v>
      </c>
      <c r="J11160" s="1">
        <v>2.5280037318536901E-6</v>
      </c>
      <c r="K11160" s="1">
        <v>8.1970295338146296E-6</v>
      </c>
      <c r="L11160" s="1">
        <v>2.23716128752755E-5</v>
      </c>
      <c r="M11160" s="1">
        <v>1.2168862882004599E-3</v>
      </c>
      <c r="N11160" s="1">
        <v>1.1801067620341999E-6</v>
      </c>
      <c r="O11160" s="1">
        <v>1.08569822107146E-6</v>
      </c>
      <c r="P11160" s="1">
        <v>1.11980504633533E-8</v>
      </c>
      <c r="Q11160" s="1">
        <v>9.9320622973837394E-9</v>
      </c>
      <c r="R11160" s="1">
        <v>39.480535459955497</v>
      </c>
      <c r="S11160" s="1">
        <v>8.2087657142857093</v>
      </c>
      <c r="T11160" s="1">
        <v>4.1043828571428499E-2</v>
      </c>
      <c r="U11160" s="1">
        <v>1518.6216571428499</v>
      </c>
      <c r="V11160" s="1">
        <f t="shared" si="697"/>
        <v>0.4631691240000011</v>
      </c>
      <c r="W11160" s="1">
        <f t="shared" si="698"/>
        <v>4.877938350000008</v>
      </c>
      <c r="X11160" s="1">
        <f t="shared" si="699"/>
        <v>200.00000000000023</v>
      </c>
    </row>
    <row r="11161" spans="1:24" hidden="1" x14ac:dyDescent="0.3">
      <c r="A11161" s="18" t="str">
        <f t="shared" si="696"/>
        <v>Oil Drilling - Drill Rig (Mobile)_1989_175</v>
      </c>
      <c r="B11161" s="1" t="s">
        <v>40</v>
      </c>
      <c r="C11161" s="1">
        <v>2020</v>
      </c>
      <c r="D11161" s="1" t="s">
        <v>200</v>
      </c>
      <c r="E11161" s="1">
        <v>1989</v>
      </c>
      <c r="F11161" s="1">
        <v>175</v>
      </c>
      <c r="G11161" s="1" t="s">
        <v>5</v>
      </c>
      <c r="H11161" s="1">
        <v>2.6982764066647301E-6</v>
      </c>
      <c r="I11161" s="1">
        <v>3.2649144520643201E-6</v>
      </c>
      <c r="J11161" s="1">
        <v>3.8855180255972099E-6</v>
      </c>
      <c r="K11161" s="1">
        <v>1.1191214535595199E-5</v>
      </c>
      <c r="L11161" s="1">
        <v>2.5295172923979698E-5</v>
      </c>
      <c r="M11161" s="1">
        <v>1.28528364173341E-3</v>
      </c>
      <c r="N11161" s="1">
        <v>2.26503795009969E-6</v>
      </c>
      <c r="O11161" s="1">
        <v>2.0838349140917202E-6</v>
      </c>
      <c r="P11161" s="1">
        <v>1.18021363683196E-8</v>
      </c>
      <c r="Q11161" s="1">
        <v>1.0490312302213699E-8</v>
      </c>
      <c r="R11161" s="1">
        <v>41.699612269110901</v>
      </c>
      <c r="S11161" s="1">
        <v>13.9549017142857</v>
      </c>
      <c r="T11161" s="1">
        <v>4.1043828571428499E-2</v>
      </c>
      <c r="U11161" s="1">
        <v>1604.8136971428501</v>
      </c>
      <c r="V11161" s="1">
        <f t="shared" si="697"/>
        <v>0.67365228086031004</v>
      </c>
      <c r="W11161" s="1">
        <f t="shared" si="698"/>
        <v>5.2191722586240621</v>
      </c>
      <c r="X11161" s="1">
        <f t="shared" si="699"/>
        <v>340.00000000000028</v>
      </c>
    </row>
    <row r="11162" spans="1:24" hidden="1" x14ac:dyDescent="0.3">
      <c r="A11162" s="18" t="str">
        <f t="shared" si="696"/>
        <v>Oil Drilling - Drill Rig (Mobile)_1990_175</v>
      </c>
      <c r="B11162" s="1" t="s">
        <v>40</v>
      </c>
      <c r="C11162" s="1">
        <v>2020</v>
      </c>
      <c r="D11162" s="1" t="s">
        <v>200</v>
      </c>
      <c r="E11162" s="1">
        <v>1990</v>
      </c>
      <c r="F11162" s="1">
        <v>175</v>
      </c>
      <c r="G11162" s="1" t="s">
        <v>5</v>
      </c>
      <c r="H11162" s="1">
        <v>7.5925826605721099E-6</v>
      </c>
      <c r="I11162" s="1">
        <v>9.1870250192922599E-6</v>
      </c>
      <c r="J11162" s="1">
        <v>1.0933319031223801E-5</v>
      </c>
      <c r="K11162" s="1">
        <v>3.5451189360327199E-5</v>
      </c>
      <c r="L11162" s="1">
        <v>9.6754596413933596E-5</v>
      </c>
      <c r="M11162" s="1">
        <v>5.2628901793042998E-3</v>
      </c>
      <c r="N11162" s="1">
        <v>5.1038230512276799E-6</v>
      </c>
      <c r="O11162" s="1">
        <v>4.6955172071294703E-6</v>
      </c>
      <c r="P11162" s="1">
        <v>4.8430252179181302E-8</v>
      </c>
      <c r="Q11162" s="1">
        <v>4.2955002149328597E-8</v>
      </c>
      <c r="R11162" s="1">
        <v>170.74867582996899</v>
      </c>
      <c r="S11162" s="1">
        <v>50.278689999999997</v>
      </c>
      <c r="T11162" s="1">
        <v>8.2087657142857096E-2</v>
      </c>
      <c r="U11162" s="1">
        <v>6636.7870800000001</v>
      </c>
      <c r="V11162" s="1">
        <f t="shared" si="697"/>
        <v>0.45835884338443361</v>
      </c>
      <c r="W11162" s="1">
        <f t="shared" si="698"/>
        <v>4.8272781244515128</v>
      </c>
      <c r="X11162" s="1">
        <f t="shared" si="699"/>
        <v>612.50000000000034</v>
      </c>
    </row>
    <row r="11163" spans="1:24" hidden="1" x14ac:dyDescent="0.3">
      <c r="A11163" s="18" t="str">
        <f t="shared" si="696"/>
        <v>Oil Drilling - Drill Rig (Mobile)_1991_50</v>
      </c>
      <c r="B11163" s="1" t="s">
        <v>40</v>
      </c>
      <c r="C11163" s="1">
        <v>2020</v>
      </c>
      <c r="D11163" s="1" t="s">
        <v>200</v>
      </c>
      <c r="E11163" s="1">
        <v>1991</v>
      </c>
      <c r="F11163" s="1">
        <v>50</v>
      </c>
      <c r="G11163" s="1" t="s">
        <v>5</v>
      </c>
      <c r="H11163" s="1">
        <v>6.75448898712153E-6</v>
      </c>
      <c r="I11163" s="1">
        <v>8.1729316744170507E-6</v>
      </c>
      <c r="J11163" s="1">
        <v>9.7264641414549992E-6</v>
      </c>
      <c r="K11163" s="1">
        <v>2.2951108412624199E-5</v>
      </c>
      <c r="L11163" s="1">
        <v>1.5589390207228101E-5</v>
      </c>
      <c r="M11163" s="1">
        <v>1.20765310050699E-3</v>
      </c>
      <c r="N11163" s="1">
        <v>2.1726939575240902E-6</v>
      </c>
      <c r="O11163" s="1">
        <v>1.9988784409221599E-6</v>
      </c>
      <c r="P11163" s="1">
        <v>1.09627171390419E-8</v>
      </c>
      <c r="Q11163" s="1">
        <v>9.8567022606537707E-9</v>
      </c>
      <c r="R11163" s="1">
        <v>39.180974853779603</v>
      </c>
      <c r="S11163" s="1">
        <v>43.711677428571399</v>
      </c>
      <c r="T11163" s="1">
        <v>4.1043828571428499E-2</v>
      </c>
      <c r="U11163" s="1">
        <v>1355.0620002857099</v>
      </c>
      <c r="V11163" s="1">
        <f t="shared" si="697"/>
        <v>1.9971344458804352</v>
      </c>
      <c r="W11163" s="1">
        <f t="shared" si="698"/>
        <v>3.8094174053335736</v>
      </c>
      <c r="X11163" s="1">
        <f t="shared" si="699"/>
        <v>1065.0000000000011</v>
      </c>
    </row>
    <row r="11164" spans="1:24" hidden="1" x14ac:dyDescent="0.3">
      <c r="A11164" s="18" t="str">
        <f t="shared" si="696"/>
        <v>Oil Drilling - Drill Rig (Mobile)_1991_100</v>
      </c>
      <c r="B11164" s="1" t="s">
        <v>40</v>
      </c>
      <c r="C11164" s="1">
        <v>2020</v>
      </c>
      <c r="D11164" s="1" t="s">
        <v>200</v>
      </c>
      <c r="E11164" s="1">
        <v>1991</v>
      </c>
      <c r="F11164" s="1">
        <v>100</v>
      </c>
      <c r="G11164" s="1" t="s">
        <v>5</v>
      </c>
      <c r="H11164" s="1">
        <v>1.28003873553733E-5</v>
      </c>
      <c r="I11164" s="1">
        <v>1.5488468700001799E-5</v>
      </c>
      <c r="J11164" s="1">
        <v>1.8432557791737599E-5</v>
      </c>
      <c r="K11164" s="1">
        <v>5.3090143277713399E-5</v>
      </c>
      <c r="L11164" s="1">
        <v>1.19998088723727E-4</v>
      </c>
      <c r="M11164" s="1">
        <v>6.0972732204439802E-3</v>
      </c>
      <c r="N11164" s="1">
        <v>1.0745141996677399E-5</v>
      </c>
      <c r="O11164" s="1">
        <v>9.8855306369432307E-6</v>
      </c>
      <c r="P11164" s="1">
        <v>5.5988303037555401E-8</v>
      </c>
      <c r="Q11164" s="1">
        <v>4.9765124364391803E-8</v>
      </c>
      <c r="R11164" s="1">
        <v>197.81931469106999</v>
      </c>
      <c r="S11164" s="1">
        <v>87.423354857142797</v>
      </c>
      <c r="T11164" s="1">
        <v>8.2087657142857096E-2</v>
      </c>
      <c r="U11164" s="1">
        <v>7605.8318725714298</v>
      </c>
      <c r="V11164" s="1">
        <f t="shared" si="697"/>
        <v>0.6742956563327871</v>
      </c>
      <c r="W11164" s="1">
        <f t="shared" si="698"/>
        <v>5.2241568590080263</v>
      </c>
      <c r="X11164" s="1">
        <f t="shared" si="699"/>
        <v>1064.9999999999998</v>
      </c>
    </row>
    <row r="11165" spans="1:24" hidden="1" x14ac:dyDescent="0.3">
      <c r="A11165" s="18" t="str">
        <f t="shared" si="696"/>
        <v>Oil Drilling - Drill Rig (Mobile)_1993_175</v>
      </c>
      <c r="B11165" s="1" t="s">
        <v>40</v>
      </c>
      <c r="C11165" s="1">
        <v>2020</v>
      </c>
      <c r="D11165" s="1" t="s">
        <v>200</v>
      </c>
      <c r="E11165" s="1">
        <v>1993</v>
      </c>
      <c r="F11165" s="1">
        <v>175</v>
      </c>
      <c r="G11165" s="1" t="s">
        <v>5</v>
      </c>
      <c r="H11165" s="1">
        <v>2.6797176535468999E-6</v>
      </c>
      <c r="I11165" s="1">
        <v>3.2424583607917501E-6</v>
      </c>
      <c r="J11165" s="1">
        <v>3.8587934211075401E-6</v>
      </c>
      <c r="K11165" s="1">
        <v>1.25121032216651E-5</v>
      </c>
      <c r="L11165" s="1">
        <v>3.4148459313933498E-5</v>
      </c>
      <c r="M11165" s="1">
        <v>1.8574785883329001E-3</v>
      </c>
      <c r="N11165" s="1">
        <v>1.8013376136130001E-6</v>
      </c>
      <c r="O11165" s="1">
        <v>1.65723060452396E-6</v>
      </c>
      <c r="P11165" s="1">
        <v>1.7092919172842E-8</v>
      </c>
      <c r="Q11165" s="1">
        <v>1.5160490535776101E-8</v>
      </c>
      <c r="R11165" s="1">
        <v>60.2638471514313</v>
      </c>
      <c r="S11165" s="1">
        <v>17.689890114285699</v>
      </c>
      <c r="T11165" s="1">
        <v>4.1043828571428499E-2</v>
      </c>
      <c r="U11165" s="1">
        <v>2317.3756049714202</v>
      </c>
      <c r="V11165" s="1">
        <f t="shared" si="697"/>
        <v>0.46330456298070333</v>
      </c>
      <c r="W11165" s="1">
        <f t="shared" si="698"/>
        <v>4.8793647468900874</v>
      </c>
      <c r="X11165" s="1">
        <f t="shared" si="699"/>
        <v>431.0000000000004</v>
      </c>
    </row>
    <row r="11166" spans="1:24" hidden="1" x14ac:dyDescent="0.3">
      <c r="A11166" s="18" t="str">
        <f t="shared" si="696"/>
        <v>Oil Drilling - Drill Rig (Mobile)_1994_25</v>
      </c>
      <c r="B11166" s="1" t="s">
        <v>40</v>
      </c>
      <c r="C11166" s="1">
        <v>2020</v>
      </c>
      <c r="D11166" s="1" t="s">
        <v>200</v>
      </c>
      <c r="E11166" s="1">
        <v>1994</v>
      </c>
      <c r="F11166" s="1">
        <v>25</v>
      </c>
      <c r="G11166" s="1" t="s">
        <v>5</v>
      </c>
      <c r="H11166" s="1">
        <v>0</v>
      </c>
      <c r="I11166" s="1">
        <v>0</v>
      </c>
      <c r="J11166" s="1">
        <v>0</v>
      </c>
      <c r="K11166" s="1">
        <v>0</v>
      </c>
      <c r="L11166" s="1">
        <v>0</v>
      </c>
      <c r="M11166" s="1">
        <v>0</v>
      </c>
      <c r="N11166" s="1">
        <v>0</v>
      </c>
      <c r="O11166" s="1">
        <v>0</v>
      </c>
      <c r="P11166" s="1">
        <v>0</v>
      </c>
      <c r="Q11166" s="1">
        <v>0</v>
      </c>
      <c r="R11166" s="1">
        <v>0</v>
      </c>
      <c r="S11166" s="1">
        <v>0</v>
      </c>
      <c r="T11166" s="1">
        <v>0</v>
      </c>
      <c r="U11166" s="1">
        <v>0</v>
      </c>
      <c r="V11166" s="1">
        <f t="shared" si="697"/>
        <v>0</v>
      </c>
      <c r="W11166" s="1">
        <f t="shared" si="698"/>
        <v>0</v>
      </c>
      <c r="X11166" s="1" t="e">
        <f t="shared" si="699"/>
        <v>#DIV/0!</v>
      </c>
    </row>
    <row r="11167" spans="1:24" hidden="1" x14ac:dyDescent="0.3">
      <c r="A11167" s="18" t="str">
        <f t="shared" si="696"/>
        <v>Oil Drilling - Drill Rig (Mobile)_1995_175</v>
      </c>
      <c r="B11167" s="1" t="s">
        <v>40</v>
      </c>
      <c r="C11167" s="1">
        <v>2020</v>
      </c>
      <c r="D11167" s="1" t="s">
        <v>200</v>
      </c>
      <c r="E11167" s="1">
        <v>1995</v>
      </c>
      <c r="F11167" s="1">
        <v>175</v>
      </c>
      <c r="G11167" s="1" t="s">
        <v>5</v>
      </c>
      <c r="H11167" s="1">
        <v>9.9068788597986297E-6</v>
      </c>
      <c r="I11167" s="1">
        <v>1.19873234203563E-5</v>
      </c>
      <c r="J11167" s="1">
        <v>1.4265905558109999E-5</v>
      </c>
      <c r="K11167" s="1">
        <v>4.62570714247686E-5</v>
      </c>
      <c r="L11167" s="1">
        <v>1.26246378689978E-4</v>
      </c>
      <c r="M11167" s="1">
        <v>6.86707248240388E-3</v>
      </c>
      <c r="N11167" s="1">
        <v>6.6595200804241801E-6</v>
      </c>
      <c r="O11167" s="1">
        <v>6.1267584739902501E-6</v>
      </c>
      <c r="P11167" s="1">
        <v>6.3192284224996103E-8</v>
      </c>
      <c r="Q11167" s="1">
        <v>5.6048122455834102E-8</v>
      </c>
      <c r="R11167" s="1">
        <v>222.794603963003</v>
      </c>
      <c r="S11167" s="1">
        <v>50.401821485714201</v>
      </c>
      <c r="T11167" s="1">
        <v>4.1043828571428499E-2</v>
      </c>
      <c r="U11167" s="1">
        <v>8568.30965257143</v>
      </c>
      <c r="V11167" s="1">
        <f t="shared" si="697"/>
        <v>0.46325025848614215</v>
      </c>
      <c r="W11167" s="1">
        <f t="shared" si="698"/>
        <v>4.8787928305794708</v>
      </c>
      <c r="X11167" s="1">
        <f t="shared" si="699"/>
        <v>1228</v>
      </c>
    </row>
    <row r="11168" spans="1:24" hidden="1" x14ac:dyDescent="0.3">
      <c r="A11168" s="18" t="str">
        <f t="shared" si="696"/>
        <v>Oil Drilling - Drill Rig (Mobile)_1995_300</v>
      </c>
      <c r="B11168" s="1" t="s">
        <v>40</v>
      </c>
      <c r="C11168" s="1">
        <v>2020</v>
      </c>
      <c r="D11168" s="1" t="s">
        <v>200</v>
      </c>
      <c r="E11168" s="1">
        <v>1995</v>
      </c>
      <c r="F11168" s="1">
        <v>300</v>
      </c>
      <c r="G11168" s="1" t="s">
        <v>5</v>
      </c>
      <c r="H11168" s="1">
        <v>1.33760087572163E-5</v>
      </c>
      <c r="I11168" s="1">
        <v>1.6184970596231699E-5</v>
      </c>
      <c r="J11168" s="1">
        <v>1.92614526103914E-5</v>
      </c>
      <c r="K11168" s="1">
        <v>6.2828307047270194E-5</v>
      </c>
      <c r="L11168" s="1">
        <v>1.7145357591328699E-4</v>
      </c>
      <c r="M11168" s="1">
        <v>9.4463197586167405E-3</v>
      </c>
      <c r="N11168" s="1">
        <v>8.9218696829463603E-6</v>
      </c>
      <c r="O11168" s="1">
        <v>8.2081201083106501E-6</v>
      </c>
      <c r="P11168" s="1">
        <v>8.6934630486596802E-8</v>
      </c>
      <c r="Q11168" s="1">
        <v>7.7099591994197002E-8</v>
      </c>
      <c r="R11168" s="1">
        <v>306.47544130656598</v>
      </c>
      <c r="S11168" s="1">
        <v>58.610587199999998</v>
      </c>
      <c r="T11168" s="1">
        <v>8.2087657142857096E-2</v>
      </c>
      <c r="U11168" s="1">
        <v>11786.966689142801</v>
      </c>
      <c r="V11168" s="1">
        <f t="shared" si="697"/>
        <v>0.45467226100314284</v>
      </c>
      <c r="W11168" s="1">
        <f t="shared" si="698"/>
        <v>4.816516937986794</v>
      </c>
      <c r="X11168" s="1">
        <f t="shared" si="699"/>
        <v>714.00000000000034</v>
      </c>
    </row>
    <row r="11169" spans="1:24" hidden="1" x14ac:dyDescent="0.3">
      <c r="A11169" s="18" t="str">
        <f t="shared" si="696"/>
        <v>Oil Drilling - Drill Rig (Mobile)_1996_50</v>
      </c>
      <c r="B11169" s="1" t="s">
        <v>40</v>
      </c>
      <c r="C11169" s="1">
        <v>2020</v>
      </c>
      <c r="D11169" s="1" t="s">
        <v>200</v>
      </c>
      <c r="E11169" s="1">
        <v>1996</v>
      </c>
      <c r="F11169" s="1">
        <v>50</v>
      </c>
      <c r="G11169" s="1" t="s">
        <v>5</v>
      </c>
      <c r="H11169" s="1">
        <v>3.1917311570286199E-5</v>
      </c>
      <c r="I11169" s="1">
        <v>3.8619947000046297E-5</v>
      </c>
      <c r="J11169" s="1">
        <v>4.59609286612122E-5</v>
      </c>
      <c r="K11169" s="1">
        <v>1.08451976083733E-4</v>
      </c>
      <c r="L11169" s="1">
        <v>7.36652950924293E-5</v>
      </c>
      <c r="M11169" s="1">
        <v>5.7065812604322596E-3</v>
      </c>
      <c r="N11169" s="1">
        <v>1.0266735221775399E-5</v>
      </c>
      <c r="O11169" s="1">
        <v>9.4453964040333692E-6</v>
      </c>
      <c r="P11169" s="1">
        <v>5.1802654390414598E-8</v>
      </c>
      <c r="Q11169" s="1">
        <v>4.6576349107780497E-8</v>
      </c>
      <c r="R11169" s="1">
        <v>185.143744318778</v>
      </c>
      <c r="S11169" s="1">
        <v>156.25385537142799</v>
      </c>
      <c r="T11169" s="1">
        <v>0.123131485714285</v>
      </c>
      <c r="U11169" s="1">
        <v>6406.4080702285701</v>
      </c>
      <c r="V11169" s="1">
        <f t="shared" si="697"/>
        <v>1.9961155394417895</v>
      </c>
      <c r="W11169" s="1">
        <f t="shared" si="698"/>
        <v>3.8074739007639455</v>
      </c>
      <c r="X11169" s="1">
        <f t="shared" si="699"/>
        <v>1269.0000000000025</v>
      </c>
    </row>
    <row r="11170" spans="1:24" hidden="1" x14ac:dyDescent="0.3">
      <c r="A11170" s="18" t="str">
        <f t="shared" si="696"/>
        <v>Oil Drilling - Drill Rig (Mobile)_1996_175</v>
      </c>
      <c r="B11170" s="1" t="s">
        <v>40</v>
      </c>
      <c r="C11170" s="1">
        <v>2020</v>
      </c>
      <c r="D11170" s="1" t="s">
        <v>200</v>
      </c>
      <c r="E11170" s="1">
        <v>1996</v>
      </c>
      <c r="F11170" s="1">
        <v>175</v>
      </c>
      <c r="G11170" s="1" t="s">
        <v>5</v>
      </c>
      <c r="H11170" s="1">
        <v>8.0074393458516201E-6</v>
      </c>
      <c r="I11170" s="1">
        <v>9.6890016084804606E-6</v>
      </c>
      <c r="J11170" s="1">
        <v>1.1530712658026301E-5</v>
      </c>
      <c r="K11170" s="1">
        <v>3.7388232862483001E-5</v>
      </c>
      <c r="L11170" s="1">
        <v>1.0204124167659E-4</v>
      </c>
      <c r="M11170" s="1">
        <v>5.5504530906854603E-3</v>
      </c>
      <c r="N11170" s="1">
        <v>5.3826945772870199E-6</v>
      </c>
      <c r="O11170" s="1">
        <v>4.9520790111040603E-6</v>
      </c>
      <c r="P11170" s="1">
        <v>5.1076468201384403E-8</v>
      </c>
      <c r="Q11170" s="1">
        <v>4.5302051974730401E-8</v>
      </c>
      <c r="R11170" s="1">
        <v>180.078337795789</v>
      </c>
      <c r="S11170" s="1">
        <v>52.084618457142803</v>
      </c>
      <c r="T11170" s="1">
        <v>4.1043828571428499E-2</v>
      </c>
      <c r="U11170" s="1">
        <v>6927.2542548000001</v>
      </c>
      <c r="V11170" s="1">
        <f t="shared" si="697"/>
        <v>0.46313382472136289</v>
      </c>
      <c r="W11170" s="1">
        <f t="shared" si="698"/>
        <v>4.8775665901048111</v>
      </c>
      <c r="X11170" s="1">
        <f t="shared" si="699"/>
        <v>1269.0000000000009</v>
      </c>
    </row>
    <row r="11171" spans="1:24" hidden="1" x14ac:dyDescent="0.3">
      <c r="A11171" s="18" t="str">
        <f t="shared" si="696"/>
        <v>Oil Drilling - Drill Rig (Mobile)_1996_300</v>
      </c>
      <c r="B11171" s="1" t="s">
        <v>40</v>
      </c>
      <c r="C11171" s="1">
        <v>2020</v>
      </c>
      <c r="D11171" s="1" t="s">
        <v>200</v>
      </c>
      <c r="E11171" s="1">
        <v>1996</v>
      </c>
      <c r="F11171" s="1">
        <v>300</v>
      </c>
      <c r="G11171" s="1" t="s">
        <v>5</v>
      </c>
      <c r="H11171" s="1">
        <v>1.02852848744002E-5</v>
      </c>
      <c r="I11171" s="1">
        <v>1.24451946980243E-5</v>
      </c>
      <c r="J11171" s="1">
        <v>1.48108102191364E-5</v>
      </c>
      <c r="K11171" s="1">
        <v>3.4782654390584099E-5</v>
      </c>
      <c r="L11171" s="1">
        <v>2.1744958017049101E-4</v>
      </c>
      <c r="M11171" s="1">
        <v>1.51585059969278E-2</v>
      </c>
      <c r="N11171" s="1">
        <v>5.6387172703705702E-6</v>
      </c>
      <c r="O11171" s="1">
        <v>5.1876198887409203E-6</v>
      </c>
      <c r="P11171" s="1">
        <v>1.39839346740691E-7</v>
      </c>
      <c r="Q11171" s="1">
        <v>1.2372168817794299E-7</v>
      </c>
      <c r="R11171" s="1">
        <v>491.80103295984298</v>
      </c>
      <c r="S11171" s="1">
        <v>86.766653599999998</v>
      </c>
      <c r="T11171" s="1">
        <v>8.2087657142857096E-2</v>
      </c>
      <c r="U11171" s="1">
        <v>18871.747157999998</v>
      </c>
      <c r="V11171" s="1">
        <f t="shared" si="697"/>
        <v>0.21836256478937305</v>
      </c>
      <c r="W11171" s="1">
        <f t="shared" si="698"/>
        <v>3.8153559820111784</v>
      </c>
      <c r="X11171" s="1">
        <f t="shared" si="699"/>
        <v>1057.0000000000007</v>
      </c>
    </row>
    <row r="11172" spans="1:24" hidden="1" x14ac:dyDescent="0.3">
      <c r="A11172" s="18" t="str">
        <f t="shared" si="696"/>
        <v>Oil Drilling - Drill Rig (Mobile)_1997_750</v>
      </c>
      <c r="B11172" s="1" t="s">
        <v>40</v>
      </c>
      <c r="C11172" s="1">
        <v>2020</v>
      </c>
      <c r="D11172" s="1" t="s">
        <v>200</v>
      </c>
      <c r="E11172" s="1">
        <v>1997</v>
      </c>
      <c r="F11172" s="1">
        <v>750</v>
      </c>
      <c r="G11172" s="1" t="s">
        <v>5</v>
      </c>
      <c r="H11172" s="1">
        <v>1.58977246362295E-5</v>
      </c>
      <c r="I11172" s="1">
        <v>1.9236246809837599E-5</v>
      </c>
      <c r="J11172" s="1">
        <v>2.2892723476170401E-5</v>
      </c>
      <c r="K11172" s="1">
        <v>5.5317053397287201E-5</v>
      </c>
      <c r="L11172" s="1">
        <v>3.4539649378203602E-4</v>
      </c>
      <c r="M11172" s="1">
        <v>2.5657662858982501E-2</v>
      </c>
      <c r="N11172" s="1">
        <v>9.5442325721025698E-6</v>
      </c>
      <c r="O11172" s="1">
        <v>8.7806939663343595E-6</v>
      </c>
      <c r="P11172" s="1">
        <v>2.3674088543717599E-7</v>
      </c>
      <c r="Q11172" s="1">
        <v>2.0941439507674299E-7</v>
      </c>
      <c r="R11172" s="1">
        <v>832.43461459463197</v>
      </c>
      <c r="S11172" s="1">
        <v>51.797311657142799</v>
      </c>
      <c r="T11172" s="1">
        <v>4.1043828571428499E-2</v>
      </c>
      <c r="U11172" s="1">
        <v>32010.738604114202</v>
      </c>
      <c r="V11172" s="1">
        <f t="shared" si="697"/>
        <v>0.19898175010738886</v>
      </c>
      <c r="W11172" s="1">
        <f t="shared" si="698"/>
        <v>3.5728174780205793</v>
      </c>
      <c r="X11172" s="1">
        <f t="shared" si="699"/>
        <v>1262.0000000000009</v>
      </c>
    </row>
    <row r="11173" spans="1:24" hidden="1" x14ac:dyDescent="0.3">
      <c r="A11173" s="18" t="str">
        <f t="shared" si="696"/>
        <v>Oil Drilling - Drill Rig (Mobile)_1998_175</v>
      </c>
      <c r="B11173" s="1" t="s">
        <v>40</v>
      </c>
      <c r="C11173" s="1">
        <v>2020</v>
      </c>
      <c r="D11173" s="1" t="s">
        <v>200</v>
      </c>
      <c r="E11173" s="1">
        <v>1998</v>
      </c>
      <c r="F11173" s="1">
        <v>175</v>
      </c>
      <c r="G11173" s="1" t="s">
        <v>5</v>
      </c>
      <c r="H11173" s="1">
        <v>2.21219248092475E-5</v>
      </c>
      <c r="I11173" s="1">
        <v>2.6767529019189501E-5</v>
      </c>
      <c r="J11173" s="1">
        <v>3.1855571725316503E-5</v>
      </c>
      <c r="K11173" s="1">
        <v>1.02426992143634E-4</v>
      </c>
      <c r="L11173" s="1">
        <v>2.37128809437644E-4</v>
      </c>
      <c r="M11173" s="1">
        <v>1.49747762299895E-2</v>
      </c>
      <c r="N11173" s="1">
        <v>1.6830808928533099E-5</v>
      </c>
      <c r="O11173" s="1">
        <v>1.54843442142505E-5</v>
      </c>
      <c r="P11173" s="1">
        <v>1.37785574732774E-7</v>
      </c>
      <c r="Q11173" s="1">
        <v>1.2222211051911801E-7</v>
      </c>
      <c r="R11173" s="1">
        <v>485.840123013702</v>
      </c>
      <c r="S11173" s="1">
        <v>116.482385485714</v>
      </c>
      <c r="T11173" s="1">
        <v>0.123131485714285</v>
      </c>
      <c r="U11173" s="1">
        <v>18687.788718342799</v>
      </c>
      <c r="V11173" s="1">
        <f t="shared" si="697"/>
        <v>0.47428453896776945</v>
      </c>
      <c r="W11173" s="1">
        <f t="shared" si="698"/>
        <v>4.201602918950134</v>
      </c>
      <c r="X11173" s="1">
        <f t="shared" si="699"/>
        <v>946.00000000000318</v>
      </c>
    </row>
    <row r="11174" spans="1:24" hidden="1" x14ac:dyDescent="0.3">
      <c r="A11174" s="18" t="str">
        <f t="shared" si="696"/>
        <v>Oil Drilling - Drill Rig (Mobile)_1998_300</v>
      </c>
      <c r="B11174" s="1" t="s">
        <v>40</v>
      </c>
      <c r="C11174" s="1">
        <v>2020</v>
      </c>
      <c r="D11174" s="1" t="s">
        <v>200</v>
      </c>
      <c r="E11174" s="1">
        <v>1998</v>
      </c>
      <c r="F11174" s="1">
        <v>300</v>
      </c>
      <c r="G11174" s="1" t="s">
        <v>5</v>
      </c>
      <c r="H11174" s="1">
        <v>1.3110097711578E-5</v>
      </c>
      <c r="I11174" s="1">
        <v>1.5863218231009398E-5</v>
      </c>
      <c r="J11174" s="1">
        <v>1.8878540704672301E-5</v>
      </c>
      <c r="K11174" s="1">
        <v>4.4335572937176097E-5</v>
      </c>
      <c r="L11174" s="1">
        <v>2.77171247873967E-4</v>
      </c>
      <c r="M11174" s="1">
        <v>1.93217297535332E-2</v>
      </c>
      <c r="N11174" s="1">
        <v>7.1873686811062901E-6</v>
      </c>
      <c r="O11174" s="1">
        <v>6.6123791866177903E-6</v>
      </c>
      <c r="P11174" s="1">
        <v>1.78245670594574E-7</v>
      </c>
      <c r="Q11174" s="1">
        <v>1.5770136081416E-7</v>
      </c>
      <c r="R11174" s="1">
        <v>626.87224277144799</v>
      </c>
      <c r="S11174" s="1">
        <v>107.083348742857</v>
      </c>
      <c r="T11174" s="1">
        <v>8.2087657142857096E-2</v>
      </c>
      <c r="U11174" s="1">
        <v>24147.295141514202</v>
      </c>
      <c r="V11174" s="1">
        <f t="shared" si="697"/>
        <v>0.21752611789748788</v>
      </c>
      <c r="W11174" s="1">
        <f t="shared" si="698"/>
        <v>3.8007411021407806</v>
      </c>
      <c r="X11174" s="1">
        <f t="shared" si="699"/>
        <v>1304.4999999999991</v>
      </c>
    </row>
    <row r="11175" spans="1:24" hidden="1" x14ac:dyDescent="0.3">
      <c r="A11175" s="18" t="str">
        <f t="shared" si="696"/>
        <v>Oil Drilling - Drill Rig (Mobile)_1998_600</v>
      </c>
      <c r="B11175" s="1" t="s">
        <v>40</v>
      </c>
      <c r="C11175" s="1">
        <v>2020</v>
      </c>
      <c r="D11175" s="1" t="s">
        <v>200</v>
      </c>
      <c r="E11175" s="1">
        <v>1998</v>
      </c>
      <c r="F11175" s="1">
        <v>600</v>
      </c>
      <c r="G11175" s="1" t="s">
        <v>5</v>
      </c>
      <c r="H11175" s="1">
        <v>2.51560470195701E-5</v>
      </c>
      <c r="I11175" s="1">
        <v>3.0438816893679802E-5</v>
      </c>
      <c r="J11175" s="1">
        <v>3.6224707708180901E-5</v>
      </c>
      <c r="K11175" s="1">
        <v>8.75319222145155E-5</v>
      </c>
      <c r="L11175" s="1">
        <v>5.4654427830348404E-4</v>
      </c>
      <c r="M11175" s="1">
        <v>4.05998586629139E-2</v>
      </c>
      <c r="N11175" s="1">
        <v>1.51024859747771E-5</v>
      </c>
      <c r="O11175" s="1">
        <v>1.38942870967949E-5</v>
      </c>
      <c r="P11175" s="1">
        <v>3.7461114604666598E-7</v>
      </c>
      <c r="Q11175" s="1">
        <v>3.3137058853818599E-7</v>
      </c>
      <c r="R11175" s="1">
        <v>1317.2177015658001</v>
      </c>
      <c r="S11175" s="1">
        <v>108.3146636</v>
      </c>
      <c r="T11175" s="1">
        <v>8.2087657142857096E-2</v>
      </c>
      <c r="U11175" s="1">
        <v>50637.105233000002</v>
      </c>
      <c r="V11175" s="1">
        <f t="shared" si="697"/>
        <v>0.19904327020328486</v>
      </c>
      <c r="W11175" s="1">
        <f t="shared" si="698"/>
        <v>3.5739221023077143</v>
      </c>
      <c r="X11175" s="1">
        <f t="shared" si="699"/>
        <v>1319.5000000000007</v>
      </c>
    </row>
    <row r="11176" spans="1:24" hidden="1" x14ac:dyDescent="0.3">
      <c r="A11176" s="18" t="str">
        <f t="shared" si="696"/>
        <v>Oil Drilling - Drill Rig (Mobile)_1999_25</v>
      </c>
      <c r="B11176" s="1" t="s">
        <v>40</v>
      </c>
      <c r="C11176" s="1">
        <v>2020</v>
      </c>
      <c r="D11176" s="1" t="s">
        <v>200</v>
      </c>
      <c r="E11176" s="1">
        <v>1999</v>
      </c>
      <c r="F11176" s="1">
        <v>25</v>
      </c>
      <c r="G11176" s="1" t="s">
        <v>5</v>
      </c>
      <c r="H11176" s="1">
        <v>0</v>
      </c>
      <c r="I11176" s="1">
        <v>0</v>
      </c>
      <c r="J11176" s="1">
        <v>0</v>
      </c>
      <c r="K11176" s="1">
        <v>0</v>
      </c>
      <c r="L11176" s="1">
        <v>0</v>
      </c>
      <c r="M11176" s="1">
        <v>0</v>
      </c>
      <c r="N11176" s="1">
        <v>0</v>
      </c>
      <c r="O11176" s="1">
        <v>0</v>
      </c>
      <c r="P11176" s="1">
        <v>0</v>
      </c>
      <c r="Q11176" s="1">
        <v>0</v>
      </c>
      <c r="R11176" s="1">
        <v>0</v>
      </c>
      <c r="S11176" s="1">
        <v>0</v>
      </c>
      <c r="T11176" s="1">
        <v>0</v>
      </c>
      <c r="U11176" s="1">
        <v>0</v>
      </c>
      <c r="V11176" s="1">
        <f t="shared" si="697"/>
        <v>0</v>
      </c>
      <c r="W11176" s="1">
        <f t="shared" si="698"/>
        <v>0</v>
      </c>
      <c r="X11176" s="1" t="e">
        <f t="shared" si="699"/>
        <v>#DIV/0!</v>
      </c>
    </row>
    <row r="11177" spans="1:24" hidden="1" x14ac:dyDescent="0.3">
      <c r="A11177" s="18" t="str">
        <f t="shared" si="696"/>
        <v>Oil Drilling - Drill Rig (Mobile)_1999_175</v>
      </c>
      <c r="B11177" s="1" t="s">
        <v>40</v>
      </c>
      <c r="C11177" s="1">
        <v>2020</v>
      </c>
      <c r="D11177" s="1" t="s">
        <v>200</v>
      </c>
      <c r="E11177" s="1">
        <v>1999</v>
      </c>
      <c r="F11177" s="1">
        <v>175</v>
      </c>
      <c r="G11177" s="1" t="s">
        <v>5</v>
      </c>
      <c r="H11177" s="1">
        <v>7.7359361545698096E-6</v>
      </c>
      <c r="I11177" s="1">
        <v>9.3604827470294697E-6</v>
      </c>
      <c r="J11177" s="1">
        <v>1.1139748062580501E-5</v>
      </c>
      <c r="K11177" s="1">
        <v>3.6120533651772003E-5</v>
      </c>
      <c r="L11177" s="1">
        <v>8.4912501477333796E-5</v>
      </c>
      <c r="M11177" s="1">
        <v>5.3622573814089596E-3</v>
      </c>
      <c r="N11177" s="1">
        <v>5.7779855000315604E-6</v>
      </c>
      <c r="O11177" s="1">
        <v>5.3157466600290304E-6</v>
      </c>
      <c r="P11177" s="1">
        <v>4.9344650635602298E-8</v>
      </c>
      <c r="Q11177" s="1">
        <v>4.3766023894901698E-8</v>
      </c>
      <c r="R11177" s="1">
        <v>173.972535268841</v>
      </c>
      <c r="S11177" s="1">
        <v>44.901948457142801</v>
      </c>
      <c r="T11177" s="1">
        <v>4.1043828571428499E-2</v>
      </c>
      <c r="U11177" s="1">
        <v>6690.3903201142803</v>
      </c>
      <c r="V11177" s="1">
        <f t="shared" si="697"/>
        <v>0.46327129596417604</v>
      </c>
      <c r="W11177" s="1">
        <f t="shared" si="698"/>
        <v>4.202510240772372</v>
      </c>
      <c r="X11177" s="1">
        <f t="shared" si="699"/>
        <v>1094.0000000000005</v>
      </c>
    </row>
    <row r="11178" spans="1:24" hidden="1" x14ac:dyDescent="0.3">
      <c r="A11178" s="18" t="str">
        <f t="shared" si="696"/>
        <v>Oil Drilling - Drill Rig (Mobile)_1999_300</v>
      </c>
      <c r="B11178" s="1" t="s">
        <v>40</v>
      </c>
      <c r="C11178" s="1">
        <v>2020</v>
      </c>
      <c r="D11178" s="1" t="s">
        <v>200</v>
      </c>
      <c r="E11178" s="1">
        <v>1999</v>
      </c>
      <c r="F11178" s="1">
        <v>300</v>
      </c>
      <c r="G11178" s="1" t="s">
        <v>5</v>
      </c>
      <c r="H11178" s="1">
        <v>1.7157841060795599E-5</v>
      </c>
      <c r="I11178" s="1">
        <v>2.0760987683562701E-5</v>
      </c>
      <c r="J11178" s="1">
        <v>2.4707291127545701E-5</v>
      </c>
      <c r="K11178" s="1">
        <v>5.80241833837419E-5</v>
      </c>
      <c r="L11178" s="1">
        <v>3.6274788504772197E-4</v>
      </c>
      <c r="M11178" s="1">
        <v>2.5287314818255802E-2</v>
      </c>
      <c r="N11178" s="1">
        <v>9.4064691346162602E-6</v>
      </c>
      <c r="O11178" s="1">
        <v>8.6539516038469605E-6</v>
      </c>
      <c r="P11178" s="1">
        <v>2.3327903064641E-7</v>
      </c>
      <c r="Q11178" s="1">
        <v>2.0639166415448799E-7</v>
      </c>
      <c r="R11178" s="1">
        <v>820.41908027871898</v>
      </c>
      <c r="S11178" s="1">
        <v>135.814028742857</v>
      </c>
      <c r="T11178" s="1">
        <v>0.123131485714285</v>
      </c>
      <c r="U11178" s="1">
        <v>31237.226610857098</v>
      </c>
      <c r="V11178" s="1">
        <f t="shared" si="697"/>
        <v>0.22007167213327805</v>
      </c>
      <c r="W11178" s="1">
        <f t="shared" si="698"/>
        <v>3.8452184858462828</v>
      </c>
      <c r="X11178" s="1">
        <f t="shared" si="699"/>
        <v>1103.0000000000052</v>
      </c>
    </row>
    <row r="11179" spans="1:24" hidden="1" x14ac:dyDescent="0.3">
      <c r="A11179" s="18" t="str">
        <f t="shared" si="696"/>
        <v>Oil Drilling - Drill Rig (Mobile)_1999_600</v>
      </c>
      <c r="B11179" s="1" t="s">
        <v>40</v>
      </c>
      <c r="C11179" s="1">
        <v>2020</v>
      </c>
      <c r="D11179" s="1" t="s">
        <v>200</v>
      </c>
      <c r="E11179" s="1">
        <v>1999</v>
      </c>
      <c r="F11179" s="1">
        <v>600</v>
      </c>
      <c r="G11179" s="1" t="s">
        <v>5</v>
      </c>
      <c r="H11179" s="1">
        <v>2.0893841922216901E-5</v>
      </c>
      <c r="I11179" s="1">
        <v>2.5281548725882499E-5</v>
      </c>
      <c r="J11179" s="1">
        <v>3.00871323679924E-5</v>
      </c>
      <c r="K11179" s="1">
        <v>7.2701332783926901E-5</v>
      </c>
      <c r="L11179" s="1">
        <v>4.5394293250769599E-4</v>
      </c>
      <c r="M11179" s="1">
        <v>3.3720998704897899E-2</v>
      </c>
      <c r="N11179" s="1">
        <v>1.25436621399225E-5</v>
      </c>
      <c r="O11179" s="1">
        <v>1.1540169168728701E-5</v>
      </c>
      <c r="P11179" s="1">
        <v>3.11140540551166E-7</v>
      </c>
      <c r="Q11179" s="1">
        <v>2.7522625829100499E-7</v>
      </c>
      <c r="R11179" s="1">
        <v>1094.0406659381499</v>
      </c>
      <c r="S11179" s="1">
        <v>90.6247734857143</v>
      </c>
      <c r="T11179" s="1">
        <v>0.123131485714285</v>
      </c>
      <c r="U11179" s="1">
        <v>40781.148068571398</v>
      </c>
      <c r="V11179" s="1">
        <f t="shared" si="697"/>
        <v>0.20527347186817507</v>
      </c>
      <c r="W11179" s="1">
        <f t="shared" si="698"/>
        <v>3.6857885090907421</v>
      </c>
      <c r="X11179" s="1">
        <f t="shared" si="699"/>
        <v>736.00000000000432</v>
      </c>
    </row>
    <row r="11180" spans="1:24" hidden="1" x14ac:dyDescent="0.3">
      <c r="A11180" s="18" t="str">
        <f t="shared" si="696"/>
        <v>Oil Drilling - Drill Rig (Mobile)_2000_175</v>
      </c>
      <c r="B11180" s="1" t="s">
        <v>40</v>
      </c>
      <c r="C11180" s="1">
        <v>2020</v>
      </c>
      <c r="D11180" s="1" t="s">
        <v>200</v>
      </c>
      <c r="E11180" s="1">
        <v>2000</v>
      </c>
      <c r="F11180" s="1">
        <v>175</v>
      </c>
      <c r="G11180" s="1" t="s">
        <v>5</v>
      </c>
      <c r="H11180" s="1">
        <v>8.0494377994341992E-6</v>
      </c>
      <c r="I11180" s="1">
        <v>9.7398197373153904E-6</v>
      </c>
      <c r="J11180" s="1">
        <v>1.1591190431185199E-5</v>
      </c>
      <c r="K11180" s="1">
        <v>3.7584331502084102E-5</v>
      </c>
      <c r="L11180" s="1">
        <v>8.8353611686984294E-5</v>
      </c>
      <c r="M11180" s="1">
        <v>5.57956482496444E-3</v>
      </c>
      <c r="N11180" s="1">
        <v>6.01214047779627E-6</v>
      </c>
      <c r="O11180" s="1">
        <v>5.5311692395725701E-6</v>
      </c>
      <c r="P11180" s="1">
        <v>5.1344360668160098E-8</v>
      </c>
      <c r="Q11180" s="1">
        <v>4.5539658036403802E-8</v>
      </c>
      <c r="R11180" s="1">
        <v>181.02283595362599</v>
      </c>
      <c r="S11180" s="1">
        <v>56.147957485714201</v>
      </c>
      <c r="T11180" s="1">
        <v>4.1043828571428499E-2</v>
      </c>
      <c r="U11180" s="1">
        <v>6962.3467282285701</v>
      </c>
      <c r="V11180" s="1">
        <f t="shared" si="697"/>
        <v>0.46321634156481756</v>
      </c>
      <c r="W11180" s="1">
        <f t="shared" si="698"/>
        <v>4.202011728500854</v>
      </c>
      <c r="X11180" s="1">
        <f t="shared" si="699"/>
        <v>1368.0000000000005</v>
      </c>
    </row>
    <row r="11181" spans="1:24" hidden="1" x14ac:dyDescent="0.3">
      <c r="A11181" s="18" t="str">
        <f t="shared" si="696"/>
        <v>Oil Drilling - Drill Rig (Mobile)_2000_300</v>
      </c>
      <c r="B11181" s="1" t="s">
        <v>40</v>
      </c>
      <c r="C11181" s="1">
        <v>2020</v>
      </c>
      <c r="D11181" s="1" t="s">
        <v>200</v>
      </c>
      <c r="E11181" s="1">
        <v>2000</v>
      </c>
      <c r="F11181" s="1">
        <v>300</v>
      </c>
      <c r="G11181" s="1" t="s">
        <v>5</v>
      </c>
      <c r="H11181" s="1">
        <v>1.17957275220304E-5</v>
      </c>
      <c r="I11181" s="1">
        <v>1.42728303016568E-5</v>
      </c>
      <c r="J11181" s="1">
        <v>1.69858476317238E-5</v>
      </c>
      <c r="K11181" s="1">
        <v>3.9890651420407002E-5</v>
      </c>
      <c r="L11181" s="1">
        <v>2.4938307774587402E-4</v>
      </c>
      <c r="M11181" s="1">
        <v>1.7384604176192101E-2</v>
      </c>
      <c r="N11181" s="1">
        <v>6.46678952574336E-6</v>
      </c>
      <c r="O11181" s="1">
        <v>5.9494463636838901E-6</v>
      </c>
      <c r="P11181" s="1">
        <v>1.60375415086217E-7</v>
      </c>
      <c r="Q11181" s="1">
        <v>1.4189080226110101E-7</v>
      </c>
      <c r="R11181" s="1">
        <v>564.02433677712395</v>
      </c>
      <c r="S11181" s="1">
        <v>117.30326205714201</v>
      </c>
      <c r="T11181" s="1">
        <v>8.2087657142857096E-2</v>
      </c>
      <c r="U11181" s="1">
        <v>21701.103480571401</v>
      </c>
      <c r="V11181" s="1">
        <f t="shared" si="697"/>
        <v>0.21777944417069228</v>
      </c>
      <c r="W11181" s="1">
        <f t="shared" si="698"/>
        <v>3.80516736409096</v>
      </c>
      <c r="X11181" s="1">
        <f t="shared" si="699"/>
        <v>1428.9999999999905</v>
      </c>
    </row>
    <row r="11182" spans="1:24" hidden="1" x14ac:dyDescent="0.3">
      <c r="A11182" s="18" t="str">
        <f t="shared" si="696"/>
        <v>Oil Drilling - Drill Rig (Mobile)_2000_600</v>
      </c>
      <c r="B11182" s="1" t="s">
        <v>40</v>
      </c>
      <c r="C11182" s="1">
        <v>2020</v>
      </c>
      <c r="D11182" s="1" t="s">
        <v>200</v>
      </c>
      <c r="E11182" s="1">
        <v>2000</v>
      </c>
      <c r="F11182" s="1">
        <v>600</v>
      </c>
      <c r="G11182" s="1" t="s">
        <v>5</v>
      </c>
      <c r="H11182" s="1">
        <v>2.1176536077233899E-5</v>
      </c>
      <c r="I11182" s="1">
        <v>2.56236086534531E-5</v>
      </c>
      <c r="J11182" s="1">
        <v>3.0494211951216899E-5</v>
      </c>
      <c r="K11182" s="1">
        <v>7.36849834651407E-5</v>
      </c>
      <c r="L11182" s="1">
        <v>4.60084790678584E-4</v>
      </c>
      <c r="M11182" s="1">
        <v>3.4177244582065898E-2</v>
      </c>
      <c r="N11182" s="1">
        <v>1.2713378173128101E-5</v>
      </c>
      <c r="O11182" s="1">
        <v>1.1696307919277899E-5</v>
      </c>
      <c r="P11182" s="1">
        <v>3.15350279120554E-7</v>
      </c>
      <c r="Q11182" s="1">
        <v>2.7895007580698502E-7</v>
      </c>
      <c r="R11182" s="1">
        <v>1108.84306095784</v>
      </c>
      <c r="S11182" s="1">
        <v>84.550286857142794</v>
      </c>
      <c r="T11182" s="1">
        <v>8.2087657142857096E-2</v>
      </c>
      <c r="U11182" s="1">
        <v>42649.052706857103</v>
      </c>
      <c r="V11182" s="1">
        <f t="shared" si="697"/>
        <v>0.19893880465716968</v>
      </c>
      <c r="W11182" s="1">
        <f t="shared" si="698"/>
        <v>3.5720463708458561</v>
      </c>
      <c r="X11182" s="1">
        <f t="shared" si="699"/>
        <v>1029.9999999999998</v>
      </c>
    </row>
    <row r="11183" spans="1:24" hidden="1" x14ac:dyDescent="0.3">
      <c r="A11183" s="18" t="str">
        <f t="shared" si="696"/>
        <v>Oil Drilling - Drill Rig (Mobile)_2001_50</v>
      </c>
      <c r="B11183" s="1" t="s">
        <v>40</v>
      </c>
      <c r="C11183" s="1">
        <v>2020</v>
      </c>
      <c r="D11183" s="1" t="s">
        <v>200</v>
      </c>
      <c r="E11183" s="1">
        <v>2001</v>
      </c>
      <c r="F11183" s="1">
        <v>50</v>
      </c>
      <c r="G11183" s="1" t="s">
        <v>5</v>
      </c>
      <c r="H11183" s="1">
        <v>2.2051829212305499E-5</v>
      </c>
      <c r="I11183" s="1">
        <v>2.6682713346889601E-5</v>
      </c>
      <c r="J11183" s="1">
        <v>3.1754634065719899E-5</v>
      </c>
      <c r="K11183" s="1">
        <v>7.6276763170024395E-5</v>
      </c>
      <c r="L11183" s="1">
        <v>5.3686890689108603E-5</v>
      </c>
      <c r="M11183" s="1">
        <v>4.8988382649837502E-3</v>
      </c>
      <c r="N11183" s="1">
        <v>7.7311590153950298E-6</v>
      </c>
      <c r="O11183" s="1">
        <v>7.1126662941634304E-6</v>
      </c>
      <c r="P11183" s="1">
        <v>4.4630634295574801E-8</v>
      </c>
      <c r="Q11183" s="1">
        <v>3.9983659364407798E-8</v>
      </c>
      <c r="R11183" s="1">
        <v>158.93741240136001</v>
      </c>
      <c r="S11183" s="1">
        <v>120.83303131428499</v>
      </c>
      <c r="T11183" s="1">
        <v>8.2087657142857096E-2</v>
      </c>
      <c r="U11183" s="1">
        <v>5497.9029247999997</v>
      </c>
      <c r="V11183" s="1">
        <f t="shared" si="697"/>
        <v>1.607020896136538</v>
      </c>
      <c r="W11183" s="1">
        <f t="shared" si="698"/>
        <v>3.2334026178058397</v>
      </c>
      <c r="X11183" s="1">
        <f t="shared" si="699"/>
        <v>1471.999999999992</v>
      </c>
    </row>
    <row r="11184" spans="1:24" hidden="1" x14ac:dyDescent="0.3">
      <c r="A11184" s="18" t="str">
        <f t="shared" si="696"/>
        <v>Oil Drilling - Drill Rig (Mobile)_2001_175</v>
      </c>
      <c r="B11184" s="1" t="s">
        <v>40</v>
      </c>
      <c r="C11184" s="1">
        <v>2020</v>
      </c>
      <c r="D11184" s="1" t="s">
        <v>200</v>
      </c>
      <c r="E11184" s="1">
        <v>2001</v>
      </c>
      <c r="F11184" s="1">
        <v>175</v>
      </c>
      <c r="G11184" s="1" t="s">
        <v>5</v>
      </c>
      <c r="H11184" s="1">
        <v>2.9058515165520701E-5</v>
      </c>
      <c r="I11184" s="1">
        <v>3.51608033502801E-5</v>
      </c>
      <c r="J11184" s="1">
        <v>4.1844261838349798E-5</v>
      </c>
      <c r="K11184" s="1">
        <v>1.35679645479841E-4</v>
      </c>
      <c r="L11184" s="1">
        <v>3.1895702893874498E-4</v>
      </c>
      <c r="M11184" s="1">
        <v>2.01422600090942E-2</v>
      </c>
      <c r="N11184" s="1">
        <v>2.1703860518502699E-5</v>
      </c>
      <c r="O11184" s="1">
        <v>1.9967551677022499E-5</v>
      </c>
      <c r="P11184" s="1">
        <v>1.85353427197682E-7</v>
      </c>
      <c r="Q11184" s="1">
        <v>1.6439841845557E-7</v>
      </c>
      <c r="R11184" s="1">
        <v>653.49344326056598</v>
      </c>
      <c r="S11184" s="1">
        <v>153.175568228571</v>
      </c>
      <c r="T11184" s="1">
        <v>0.123131485714285</v>
      </c>
      <c r="U11184" s="1">
        <v>25069.734666742799</v>
      </c>
      <c r="V11184" s="1">
        <f t="shared" si="697"/>
        <v>0.46440581858482149</v>
      </c>
      <c r="W11184" s="1">
        <f t="shared" si="698"/>
        <v>4.2128019272489254</v>
      </c>
      <c r="X11184" s="1">
        <f t="shared" si="699"/>
        <v>1244.0000000000036</v>
      </c>
    </row>
    <row r="11185" spans="1:24" hidden="1" x14ac:dyDescent="0.3">
      <c r="A11185" s="18" t="str">
        <f t="shared" si="696"/>
        <v>Oil Drilling - Drill Rig (Mobile)_2001_300</v>
      </c>
      <c r="B11185" s="1" t="s">
        <v>40</v>
      </c>
      <c r="C11185" s="1">
        <v>2020</v>
      </c>
      <c r="D11185" s="1" t="s">
        <v>200</v>
      </c>
      <c r="E11185" s="1">
        <v>2001</v>
      </c>
      <c r="F11185" s="1">
        <v>300</v>
      </c>
      <c r="G11185" s="1" t="s">
        <v>5</v>
      </c>
      <c r="H11185" s="1">
        <v>5.8812625345741703E-6</v>
      </c>
      <c r="I11185" s="1">
        <v>7.1163276668347503E-6</v>
      </c>
      <c r="J11185" s="1">
        <v>8.46901804978681E-6</v>
      </c>
      <c r="K11185" s="1">
        <v>1.9889183879538598E-5</v>
      </c>
      <c r="L11185" s="1">
        <v>1.24340558830672E-4</v>
      </c>
      <c r="M11185" s="1">
        <v>8.6678351147806906E-3</v>
      </c>
      <c r="N11185" s="1">
        <v>3.2242934474112398E-6</v>
      </c>
      <c r="O11185" s="1">
        <v>2.96634997161834E-6</v>
      </c>
      <c r="P11185" s="1">
        <v>7.9961996278038403E-8</v>
      </c>
      <c r="Q11185" s="1">
        <v>7.0745704983463805E-8</v>
      </c>
      <c r="R11185" s="1">
        <v>281.21836438489998</v>
      </c>
      <c r="S11185" s="1">
        <v>60.416515657142803</v>
      </c>
      <c r="T11185" s="1">
        <v>4.1043828571428499E-2</v>
      </c>
      <c r="U11185" s="1">
        <v>10814.5563026285</v>
      </c>
      <c r="V11185" s="1">
        <f t="shared" si="697"/>
        <v>0.21788926373775167</v>
      </c>
      <c r="W11185" s="1">
        <f t="shared" si="698"/>
        <v>3.8070861945577188</v>
      </c>
      <c r="X11185" s="1">
        <f t="shared" si="699"/>
        <v>1472.0000000000014</v>
      </c>
    </row>
    <row r="11186" spans="1:24" hidden="1" x14ac:dyDescent="0.3">
      <c r="A11186" s="18" t="str">
        <f t="shared" si="696"/>
        <v>Oil Drilling - Drill Rig (Mobile)_2001_600</v>
      </c>
      <c r="B11186" s="1" t="s">
        <v>40</v>
      </c>
      <c r="C11186" s="1">
        <v>2020</v>
      </c>
      <c r="D11186" s="1" t="s">
        <v>200</v>
      </c>
      <c r="E11186" s="1">
        <v>2001</v>
      </c>
      <c r="F11186" s="1">
        <v>600</v>
      </c>
      <c r="G11186" s="1" t="s">
        <v>5</v>
      </c>
      <c r="H11186" s="1">
        <v>1.47913669957852E-5</v>
      </c>
      <c r="I11186" s="1">
        <v>1.7897554064900098E-5</v>
      </c>
      <c r="J11186" s="1">
        <v>2.12995684739307E-5</v>
      </c>
      <c r="K11186" s="1">
        <v>5.5157534682920302E-5</v>
      </c>
      <c r="L11186" s="1">
        <v>2.6782211916835398E-4</v>
      </c>
      <c r="M11186" s="1">
        <v>2.5583673426401402E-2</v>
      </c>
      <c r="N11186" s="1">
        <v>7.6794172673086306E-6</v>
      </c>
      <c r="O11186" s="1">
        <v>7.0650638859239398E-6</v>
      </c>
      <c r="P11186" s="1">
        <v>2.3609000716963499E-7</v>
      </c>
      <c r="Q11186" s="1">
        <v>2.0881050327446999E-7</v>
      </c>
      <c r="R11186" s="1">
        <v>830.03410893933403</v>
      </c>
      <c r="S11186" s="1">
        <v>80.979473771428502</v>
      </c>
      <c r="T11186" s="1">
        <v>8.2087657142857096E-2</v>
      </c>
      <c r="U11186" s="1">
        <v>32391.789508571401</v>
      </c>
      <c r="V11186" s="1">
        <f t="shared" si="697"/>
        <v>0.18295628876100412</v>
      </c>
      <c r="W11186" s="1">
        <f t="shared" si="698"/>
        <v>2.7377898004088492</v>
      </c>
      <c r="X11186" s="1">
        <f t="shared" si="699"/>
        <v>986.49999999999977</v>
      </c>
    </row>
    <row r="11187" spans="1:24" hidden="1" x14ac:dyDescent="0.3">
      <c r="A11187" s="18" t="str">
        <f t="shared" si="696"/>
        <v>Oil Drilling - Drill Rig (Mobile)_2001_9999</v>
      </c>
      <c r="B11187" s="1" t="s">
        <v>40</v>
      </c>
      <c r="C11187" s="1">
        <v>2020</v>
      </c>
      <c r="D11187" s="1" t="s">
        <v>200</v>
      </c>
      <c r="E11187" s="1">
        <v>2001</v>
      </c>
      <c r="F11187" s="1">
        <v>9999</v>
      </c>
      <c r="G11187" s="1" t="s">
        <v>5</v>
      </c>
      <c r="H11187" s="1">
        <v>2.3402922212701299E-5</v>
      </c>
      <c r="I11187" s="1">
        <v>2.8317535877368599E-5</v>
      </c>
      <c r="J11187" s="1">
        <v>3.3700207986289899E-5</v>
      </c>
      <c r="K11187" s="1">
        <v>8.1431822937876603E-5</v>
      </c>
      <c r="L11187" s="1">
        <v>5.0845560993676396E-4</v>
      </c>
      <c r="M11187" s="1">
        <v>3.7770454690105801E-2</v>
      </c>
      <c r="N11187" s="1">
        <v>1.4049993793188599E-5</v>
      </c>
      <c r="O11187" s="1">
        <v>1.29259942897335E-5</v>
      </c>
      <c r="P11187" s="1">
        <v>3.4850449691562402E-7</v>
      </c>
      <c r="Q11187" s="1">
        <v>3.08277373670959E-7</v>
      </c>
      <c r="R11187" s="1">
        <v>1225.4208056995601</v>
      </c>
      <c r="S11187" s="1">
        <v>60.416515657142803</v>
      </c>
      <c r="T11187" s="1">
        <v>4.1043828571428499E-2</v>
      </c>
      <c r="U11187" s="1">
        <v>47124.8822125714</v>
      </c>
      <c r="V11187" s="1">
        <f t="shared" si="697"/>
        <v>0.19897283248077507</v>
      </c>
      <c r="W11187" s="1">
        <f t="shared" si="698"/>
        <v>3.5726573575461513</v>
      </c>
      <c r="X11187" s="1">
        <f t="shared" si="699"/>
        <v>1472.0000000000014</v>
      </c>
    </row>
    <row r="11188" spans="1:24" hidden="1" x14ac:dyDescent="0.3">
      <c r="A11188" s="18" t="str">
        <f t="shared" si="696"/>
        <v>Oil Drilling - Drill Rig (Mobile)_2002_175</v>
      </c>
      <c r="B11188" s="1" t="s">
        <v>40</v>
      </c>
      <c r="C11188" s="1">
        <v>2020</v>
      </c>
      <c r="D11188" s="1" t="s">
        <v>200</v>
      </c>
      <c r="E11188" s="1">
        <v>2002</v>
      </c>
      <c r="F11188" s="1">
        <v>175</v>
      </c>
      <c r="G11188" s="1" t="s">
        <v>5</v>
      </c>
      <c r="H11188" s="1">
        <v>3.3635960882838397E-5</v>
      </c>
      <c r="I11188" s="1">
        <v>4.0699512668234502E-5</v>
      </c>
      <c r="J11188" s="1">
        <v>4.8435783671287402E-5</v>
      </c>
      <c r="K11188" s="1">
        <v>1.44674480920659E-4</v>
      </c>
      <c r="L11188" s="1">
        <v>2.87727221335303E-4</v>
      </c>
      <c r="M11188" s="1">
        <v>1.8170085553884701E-2</v>
      </c>
      <c r="N11188" s="1">
        <v>2.9531797294117601E-5</v>
      </c>
      <c r="O11188" s="1">
        <v>2.71692535105882E-5</v>
      </c>
      <c r="P11188" s="1">
        <v>1.66982372954927E-7</v>
      </c>
      <c r="Q11188" s="1">
        <v>1.48301795672996E-7</v>
      </c>
      <c r="R11188" s="1">
        <v>589.50841502324397</v>
      </c>
      <c r="S11188" s="1">
        <v>185.31288599999999</v>
      </c>
      <c r="T11188" s="1">
        <v>0.123131485714285</v>
      </c>
      <c r="U11188" s="1">
        <v>22677.659293771401</v>
      </c>
      <c r="V11188" s="1">
        <f t="shared" si="697"/>
        <v>0.59426422118851463</v>
      </c>
      <c r="W11188" s="1">
        <f t="shared" si="698"/>
        <v>4.2011803555331459</v>
      </c>
      <c r="X11188" s="1">
        <f t="shared" si="699"/>
        <v>1505.0000000000086</v>
      </c>
    </row>
    <row r="11189" spans="1:24" hidden="1" x14ac:dyDescent="0.3">
      <c r="A11189" s="18" t="str">
        <f t="shared" si="696"/>
        <v>Oil Drilling - Drill Rig (Mobile)_2002_300</v>
      </c>
      <c r="B11189" s="1" t="s">
        <v>40</v>
      </c>
      <c r="C11189" s="1">
        <v>2020</v>
      </c>
      <c r="D11189" s="1" t="s">
        <v>200</v>
      </c>
      <c r="E11189" s="1">
        <v>2002</v>
      </c>
      <c r="F11189" s="1">
        <v>300</v>
      </c>
      <c r="G11189" s="1" t="s">
        <v>5</v>
      </c>
      <c r="H11189" s="1">
        <v>7.7496973845568407E-6</v>
      </c>
      <c r="I11189" s="1">
        <v>9.3771338353137795E-6</v>
      </c>
      <c r="J11189" s="1">
        <v>1.11595642337618E-5</v>
      </c>
      <c r="K11189" s="1">
        <v>2.6207834692996001E-5</v>
      </c>
      <c r="L11189" s="1">
        <v>1.6384266097622301E-4</v>
      </c>
      <c r="M11189" s="1">
        <v>1.14215440517908E-2</v>
      </c>
      <c r="N11189" s="1">
        <v>4.2486283088969199E-6</v>
      </c>
      <c r="O11189" s="1">
        <v>3.9087380441851596E-6</v>
      </c>
      <c r="P11189" s="1">
        <v>1.05365347963458E-7</v>
      </c>
      <c r="Q11189" s="1">
        <v>9.32211071442461E-8</v>
      </c>
      <c r="R11189" s="1">
        <v>370.55941817785401</v>
      </c>
      <c r="S11189" s="1">
        <v>63.330627485714203</v>
      </c>
      <c r="T11189" s="1">
        <v>4.1043828571428499E-2</v>
      </c>
      <c r="U11189" s="1">
        <v>14249.3911842857</v>
      </c>
      <c r="V11189" s="1">
        <f t="shared" si="697"/>
        <v>0.21790259687348737</v>
      </c>
      <c r="W11189" s="1">
        <f t="shared" si="698"/>
        <v>3.8073191587530246</v>
      </c>
      <c r="X11189" s="1">
        <f t="shared" si="699"/>
        <v>1543.0000000000007</v>
      </c>
    </row>
    <row r="11190" spans="1:24" hidden="1" x14ac:dyDescent="0.3">
      <c r="A11190" s="18" t="str">
        <f t="shared" si="696"/>
        <v>Oil Drilling - Drill Rig (Mobile)_2002_600</v>
      </c>
      <c r="B11190" s="1" t="s">
        <v>40</v>
      </c>
      <c r="C11190" s="1">
        <v>2020</v>
      </c>
      <c r="D11190" s="1" t="s">
        <v>200</v>
      </c>
      <c r="E11190" s="1">
        <v>2002</v>
      </c>
      <c r="F11190" s="1">
        <v>600</v>
      </c>
      <c r="G11190" s="1" t="s">
        <v>5</v>
      </c>
      <c r="H11190" s="1">
        <v>6.9656383770722298E-5</v>
      </c>
      <c r="I11190" s="1">
        <v>8.4284224362573897E-5</v>
      </c>
      <c r="J11190" s="1">
        <v>1.0030519262984E-4</v>
      </c>
      <c r="K11190" s="1">
        <v>2.6812544788889099E-4</v>
      </c>
      <c r="L11190" s="1">
        <v>1.2074214118670699E-3</v>
      </c>
      <c r="M11190" s="1">
        <v>0.12436440344062601</v>
      </c>
      <c r="N11190" s="1">
        <v>3.5095935704093901E-5</v>
      </c>
      <c r="O11190" s="1">
        <v>3.2288260847766401E-5</v>
      </c>
      <c r="P11190" s="1">
        <v>1.14772089259022E-6</v>
      </c>
      <c r="Q11190" s="1">
        <v>1.0150455424852199E-6</v>
      </c>
      <c r="R11190" s="1">
        <v>4034.8661067212302</v>
      </c>
      <c r="S11190" s="1">
        <v>417.99035017142802</v>
      </c>
      <c r="T11190" s="1">
        <v>0.28730679999999997</v>
      </c>
      <c r="U11190" s="1">
        <v>155814.41278019</v>
      </c>
      <c r="V11190" s="1">
        <f t="shared" si="697"/>
        <v>0.17911306593569065</v>
      </c>
      <c r="W11190" s="1">
        <f t="shared" si="698"/>
        <v>2.5659007078902758</v>
      </c>
      <c r="X11190" s="1">
        <f t="shared" si="699"/>
        <v>1454.8571428571411</v>
      </c>
    </row>
    <row r="11191" spans="1:24" hidden="1" x14ac:dyDescent="0.3">
      <c r="A11191" s="18" t="str">
        <f t="shared" si="696"/>
        <v>Oil Drilling - Drill Rig (Mobile)_2003_175</v>
      </c>
      <c r="B11191" s="1" t="s">
        <v>40</v>
      </c>
      <c r="C11191" s="1">
        <v>2020</v>
      </c>
      <c r="D11191" s="1" t="s">
        <v>200</v>
      </c>
      <c r="E11191" s="1">
        <v>2003</v>
      </c>
      <c r="F11191" s="1">
        <v>175</v>
      </c>
      <c r="G11191" s="1" t="s">
        <v>5</v>
      </c>
      <c r="H11191" s="1">
        <v>6.2161517725746202E-6</v>
      </c>
      <c r="I11191" s="1">
        <v>7.5215436448152898E-6</v>
      </c>
      <c r="J11191" s="1">
        <v>8.9512585525074504E-6</v>
      </c>
      <c r="K11191" s="1">
        <v>4.6191019489348102E-5</v>
      </c>
      <c r="L11191" s="1">
        <v>7.8999609226992795E-5</v>
      </c>
      <c r="M11191" s="1">
        <v>6.8572667723974896E-3</v>
      </c>
      <c r="N11191" s="1">
        <v>4.6128683430657996E-6</v>
      </c>
      <c r="O11191" s="1">
        <v>4.24383887562053E-6</v>
      </c>
      <c r="P11191" s="1">
        <v>6.3212347385795501E-8</v>
      </c>
      <c r="Q11191" s="1">
        <v>5.5968089568950701E-8</v>
      </c>
      <c r="R11191" s="1">
        <v>222.47646850090501</v>
      </c>
      <c r="S11191" s="1">
        <v>66.326826971428503</v>
      </c>
      <c r="T11191" s="1">
        <v>4.1043828571428499E-2</v>
      </c>
      <c r="U11191" s="1">
        <v>8556.1606793142801</v>
      </c>
      <c r="V11191" s="1">
        <f t="shared" si="697"/>
        <v>0.29108287035746166</v>
      </c>
      <c r="W11191" s="1">
        <f t="shared" si="698"/>
        <v>3.0572757530645944</v>
      </c>
      <c r="X11191" s="1">
        <f t="shared" si="699"/>
        <v>1616.0000000000011</v>
      </c>
    </row>
    <row r="11192" spans="1:24" hidden="1" x14ac:dyDescent="0.3">
      <c r="A11192" s="18" t="str">
        <f t="shared" si="696"/>
        <v>Oil Drilling - Drill Rig (Mobile)_2003_300</v>
      </c>
      <c r="B11192" s="1" t="s">
        <v>40</v>
      </c>
      <c r="C11192" s="1">
        <v>2020</v>
      </c>
      <c r="D11192" s="1" t="s">
        <v>200</v>
      </c>
      <c r="E11192" s="1">
        <v>2003</v>
      </c>
      <c r="F11192" s="1">
        <v>300</v>
      </c>
      <c r="G11192" s="1" t="s">
        <v>5</v>
      </c>
      <c r="H11192" s="1">
        <v>7.3350274143219697E-6</v>
      </c>
      <c r="I11192" s="1">
        <v>8.8753831713295795E-6</v>
      </c>
      <c r="J11192" s="1">
        <v>1.05624394766236E-5</v>
      </c>
      <c r="K11192" s="1">
        <v>2.8001862822622E-5</v>
      </c>
      <c r="L11192" s="1">
        <v>1.3334230076533199E-4</v>
      </c>
      <c r="M11192" s="1">
        <v>1.2203393126798599E-2</v>
      </c>
      <c r="N11192" s="1">
        <v>3.6630763040065202E-6</v>
      </c>
      <c r="O11192" s="1">
        <v>3.370030199686E-6</v>
      </c>
      <c r="P11192" s="1">
        <v>1.1260637049245999E-7</v>
      </c>
      <c r="Q11192" s="1">
        <v>9.9602454189919994E-8</v>
      </c>
      <c r="R11192" s="1">
        <v>395.92565036362799</v>
      </c>
      <c r="S11192" s="1">
        <v>71.990875314285702</v>
      </c>
      <c r="T11192" s="1">
        <v>8.2087657142857096E-2</v>
      </c>
      <c r="U11192" s="1">
        <v>14398.175062857101</v>
      </c>
      <c r="V11192" s="1">
        <f t="shared" si="697"/>
        <v>0.20411187049257382</v>
      </c>
      <c r="W11192" s="1">
        <f t="shared" si="698"/>
        <v>3.0665432578634304</v>
      </c>
      <c r="X11192" s="1">
        <f t="shared" si="699"/>
        <v>877.00000000000034</v>
      </c>
    </row>
    <row r="11193" spans="1:24" hidden="1" x14ac:dyDescent="0.3">
      <c r="A11193" s="18" t="str">
        <f t="shared" si="696"/>
        <v>Oil Drilling - Drill Rig (Mobile)_2003_600</v>
      </c>
      <c r="B11193" s="1" t="s">
        <v>40</v>
      </c>
      <c r="C11193" s="1">
        <v>2020</v>
      </c>
      <c r="D11193" s="1" t="s">
        <v>200</v>
      </c>
      <c r="E11193" s="1">
        <v>2003</v>
      </c>
      <c r="F11193" s="1">
        <v>600</v>
      </c>
      <c r="G11193" s="1" t="s">
        <v>5</v>
      </c>
      <c r="H11193" s="1">
        <v>9.4116561990825104E-6</v>
      </c>
      <c r="I11193" s="1">
        <v>1.1388104000889799E-5</v>
      </c>
      <c r="J11193" s="1">
        <v>1.3552784926678799E-5</v>
      </c>
      <c r="K11193" s="1">
        <v>3.6906930035533499E-5</v>
      </c>
      <c r="L11193" s="1">
        <v>1.5327741120573201E-4</v>
      </c>
      <c r="M11193" s="1">
        <v>1.71185106554901E-2</v>
      </c>
      <c r="N11193" s="1">
        <v>4.6549935367375698E-6</v>
      </c>
      <c r="O11193" s="1">
        <v>4.2825940537985596E-6</v>
      </c>
      <c r="P11193" s="1">
        <v>1.57986770666987E-7</v>
      </c>
      <c r="Q11193" s="1">
        <v>1.39718982716277E-7</v>
      </c>
      <c r="R11193" s="1">
        <v>555.39122554758296</v>
      </c>
      <c r="S11193" s="1">
        <v>63.782109599999998</v>
      </c>
      <c r="T11193" s="1">
        <v>4.1043828571428499E-2</v>
      </c>
      <c r="U11193" s="1">
        <v>21367.006716</v>
      </c>
      <c r="V11193" s="1">
        <f t="shared" si="697"/>
        <v>0.17648034285412928</v>
      </c>
      <c r="W11193" s="1">
        <f t="shared" si="698"/>
        <v>2.3753251708332992</v>
      </c>
      <c r="X11193" s="1">
        <f t="shared" si="699"/>
        <v>1554.0000000000027</v>
      </c>
    </row>
    <row r="11194" spans="1:24" hidden="1" x14ac:dyDescent="0.3">
      <c r="A11194" s="18" t="str">
        <f t="shared" si="696"/>
        <v>Oil Drilling - Drill Rig (Mobile)_2004_175</v>
      </c>
      <c r="B11194" s="1" t="s">
        <v>40</v>
      </c>
      <c r="C11194" s="1">
        <v>2020</v>
      </c>
      <c r="D11194" s="1" t="s">
        <v>200</v>
      </c>
      <c r="E11194" s="1">
        <v>2004</v>
      </c>
      <c r="F11194" s="1">
        <v>175</v>
      </c>
      <c r="G11194" s="1" t="s">
        <v>5</v>
      </c>
      <c r="H11194" s="1">
        <v>1.2317215682818699E-5</v>
      </c>
      <c r="I11194" s="1">
        <v>1.49038309762107E-5</v>
      </c>
      <c r="J11194" s="1">
        <v>1.7736790583258999E-5</v>
      </c>
      <c r="K11194" s="1">
        <v>1.11434205034716E-4</v>
      </c>
      <c r="L11194" s="1">
        <v>1.6719971711472501E-4</v>
      </c>
      <c r="M11194" s="1">
        <v>1.63877464246533E-2</v>
      </c>
      <c r="N11194" s="1">
        <v>9.1941924210499804E-6</v>
      </c>
      <c r="O11194" s="1">
        <v>8.4586570273659793E-6</v>
      </c>
      <c r="P11194" s="1">
        <v>1.5114332617073001E-7</v>
      </c>
      <c r="Q11194" s="1">
        <v>1.3375458330135401E-7</v>
      </c>
      <c r="R11194" s="1">
        <v>531.68238487103599</v>
      </c>
      <c r="S11194" s="1">
        <v>120.0942424</v>
      </c>
      <c r="T11194" s="1">
        <v>0.123131485714285</v>
      </c>
      <c r="U11194" s="1">
        <v>20453.1248290285</v>
      </c>
      <c r="V11194" s="1">
        <f t="shared" si="697"/>
        <v>0.24128306906133268</v>
      </c>
      <c r="W11194" s="1">
        <f t="shared" si="698"/>
        <v>2.7068517454352232</v>
      </c>
      <c r="X11194" s="1">
        <f t="shared" si="699"/>
        <v>975.33333333333894</v>
      </c>
    </row>
    <row r="11195" spans="1:24" hidden="1" x14ac:dyDescent="0.3">
      <c r="A11195" s="18" t="str">
        <f t="shared" si="696"/>
        <v>Oil Drilling - Drill Rig (Mobile)_2004_300</v>
      </c>
      <c r="B11195" s="1" t="s">
        <v>40</v>
      </c>
      <c r="C11195" s="1">
        <v>2020</v>
      </c>
      <c r="D11195" s="1" t="s">
        <v>200</v>
      </c>
      <c r="E11195" s="1">
        <v>2004</v>
      </c>
      <c r="F11195" s="1">
        <v>300</v>
      </c>
      <c r="G11195" s="1" t="s">
        <v>5</v>
      </c>
      <c r="H11195" s="1">
        <v>1.031170463735E-5</v>
      </c>
      <c r="I11195" s="1">
        <v>1.24771626111935E-5</v>
      </c>
      <c r="J11195" s="1">
        <v>1.4848854677784099E-5</v>
      </c>
      <c r="K11195" s="1">
        <v>4.17122774392807E-5</v>
      </c>
      <c r="L11195" s="1">
        <v>1.7779444440752499E-4</v>
      </c>
      <c r="M11195" s="1">
        <v>1.8178480590027E-2</v>
      </c>
      <c r="N11195" s="1">
        <v>5.0225492993246804E-6</v>
      </c>
      <c r="O11195" s="1">
        <v>4.6207453553786999E-6</v>
      </c>
      <c r="P11195" s="1">
        <v>1.6775971691465899E-7</v>
      </c>
      <c r="Q11195" s="1">
        <v>1.4837031482943801E-7</v>
      </c>
      <c r="R11195" s="1">
        <v>589.78078272539994</v>
      </c>
      <c r="S11195" s="1">
        <v>107.4527432</v>
      </c>
      <c r="T11195" s="1">
        <v>8.2087657142857096E-2</v>
      </c>
      <c r="U11195" s="1">
        <v>22565.076072</v>
      </c>
      <c r="V11195" s="1">
        <f t="shared" si="697"/>
        <v>0.18309126862185979</v>
      </c>
      <c r="W11195" s="1">
        <f t="shared" si="698"/>
        <v>2.6089754052967868</v>
      </c>
      <c r="X11195" s="1">
        <f t="shared" si="699"/>
        <v>1309.0000000000007</v>
      </c>
    </row>
    <row r="11196" spans="1:24" hidden="1" x14ac:dyDescent="0.3">
      <c r="A11196" s="18" t="str">
        <f t="shared" si="696"/>
        <v>Oil Drilling - Drill Rig (Mobile)_2004_750</v>
      </c>
      <c r="B11196" s="1" t="s">
        <v>40</v>
      </c>
      <c r="C11196" s="1">
        <v>2020</v>
      </c>
      <c r="D11196" s="1" t="s">
        <v>200</v>
      </c>
      <c r="E11196" s="1">
        <v>2004</v>
      </c>
      <c r="F11196" s="1">
        <v>750</v>
      </c>
      <c r="G11196" s="1" t="s">
        <v>5</v>
      </c>
      <c r="H11196" s="1">
        <v>1.7905415007859501E-5</v>
      </c>
      <c r="I11196" s="1">
        <v>2.1665552159509999E-5</v>
      </c>
      <c r="J11196" s="1">
        <v>2.5783797611317699E-5</v>
      </c>
      <c r="K11196" s="1">
        <v>7.0214411254916598E-5</v>
      </c>
      <c r="L11196" s="1">
        <v>2.9160602564684898E-4</v>
      </c>
      <c r="M11196" s="1">
        <v>3.2567491960968198E-2</v>
      </c>
      <c r="N11196" s="1">
        <v>8.8559961574367098E-6</v>
      </c>
      <c r="O11196" s="1">
        <v>8.1475164648417694E-6</v>
      </c>
      <c r="P11196" s="1">
        <v>3.0056545146854201E-7</v>
      </c>
      <c r="Q11196" s="1">
        <v>2.6581149131380102E-7</v>
      </c>
      <c r="R11196" s="1">
        <v>1056.6164099919599</v>
      </c>
      <c r="S11196" s="1">
        <v>64.520898514285705</v>
      </c>
      <c r="T11196" s="1">
        <v>4.1043828571428499E-2</v>
      </c>
      <c r="U11196" s="1">
        <v>40648.166063999997</v>
      </c>
      <c r="V11196" s="1">
        <f t="shared" si="697"/>
        <v>0.17648890405584261</v>
      </c>
      <c r="W11196" s="1">
        <f t="shared" si="698"/>
        <v>2.3754403997454494</v>
      </c>
      <c r="X11196" s="1">
        <f t="shared" si="699"/>
        <v>1572.0000000000025</v>
      </c>
    </row>
    <row r="11197" spans="1:24" hidden="1" x14ac:dyDescent="0.3">
      <c r="A11197" s="18" t="str">
        <f t="shared" si="696"/>
        <v>Oil Drilling - Drill Rig (Mobile)_2005_100</v>
      </c>
      <c r="B11197" s="1" t="s">
        <v>40</v>
      </c>
      <c r="C11197" s="1">
        <v>2020</v>
      </c>
      <c r="D11197" s="1" t="s">
        <v>200</v>
      </c>
      <c r="E11197" s="1">
        <v>2005</v>
      </c>
      <c r="F11197" s="1">
        <v>100</v>
      </c>
      <c r="G11197" s="1" t="s">
        <v>5</v>
      </c>
      <c r="H11197" s="1">
        <v>1.6723403192087999E-5</v>
      </c>
      <c r="I11197" s="1">
        <v>2.02353178624265E-5</v>
      </c>
      <c r="J11197" s="1">
        <v>2.4081700596606799E-5</v>
      </c>
      <c r="K11197" s="1">
        <v>1.5252264843742901E-4</v>
      </c>
      <c r="L11197" s="1">
        <v>2.1753688270266601E-4</v>
      </c>
      <c r="M11197" s="1">
        <v>1.9454895510628699E-2</v>
      </c>
      <c r="N11197" s="1">
        <v>1.6046638285696401E-5</v>
      </c>
      <c r="O11197" s="1">
        <v>1.47629072228407E-5</v>
      </c>
      <c r="P11197" s="1">
        <v>1.79368454893534E-7</v>
      </c>
      <c r="Q11197" s="1">
        <v>1.58788241822004E-7</v>
      </c>
      <c r="R11197" s="1">
        <v>631.19265910454305</v>
      </c>
      <c r="S11197" s="1">
        <v>256.03140262857102</v>
      </c>
      <c r="T11197" s="1">
        <v>0.164175314285714</v>
      </c>
      <c r="U11197" s="1">
        <v>24130.959697742801</v>
      </c>
      <c r="V11197" s="1">
        <f t="shared" si="697"/>
        <v>0.27766685239126021</v>
      </c>
      <c r="W11197" s="1">
        <f t="shared" si="698"/>
        <v>2.985017676011585</v>
      </c>
      <c r="X11197" s="1">
        <f t="shared" si="699"/>
        <v>1559.5000000000002</v>
      </c>
    </row>
    <row r="11198" spans="1:24" hidden="1" x14ac:dyDescent="0.3">
      <c r="A11198" s="18" t="str">
        <f t="shared" si="696"/>
        <v>Oil Drilling - Drill Rig (Mobile)_2005_175</v>
      </c>
      <c r="B11198" s="1" t="s">
        <v>40</v>
      </c>
      <c r="C11198" s="1">
        <v>2020</v>
      </c>
      <c r="D11198" s="1" t="s">
        <v>200</v>
      </c>
      <c r="E11198" s="1">
        <v>2005</v>
      </c>
      <c r="F11198" s="1">
        <v>175</v>
      </c>
      <c r="G11198" s="1" t="s">
        <v>5</v>
      </c>
      <c r="H11198" s="1">
        <v>4.0517976244525296E-6</v>
      </c>
      <c r="I11198" s="1">
        <v>4.9026751255875596E-6</v>
      </c>
      <c r="J11198" s="1">
        <v>5.8345885792116398E-6</v>
      </c>
      <c r="K11198" s="1">
        <v>4.27324514619887E-5</v>
      </c>
      <c r="L11198" s="1">
        <v>5.9398799555669702E-5</v>
      </c>
      <c r="M11198" s="1">
        <v>6.34382663021667E-3</v>
      </c>
      <c r="N11198" s="1">
        <v>2.8988095728600498E-6</v>
      </c>
      <c r="O11198" s="1">
        <v>2.6669048070312399E-6</v>
      </c>
      <c r="P11198" s="1">
        <v>5.8530269272606998E-8</v>
      </c>
      <c r="Q11198" s="1">
        <v>5.17774601506025E-8</v>
      </c>
      <c r="R11198" s="1">
        <v>205.81846854109699</v>
      </c>
      <c r="S11198" s="1">
        <v>50.114514685714198</v>
      </c>
      <c r="T11198" s="1">
        <v>4.1043828571428499E-2</v>
      </c>
      <c r="U11198" s="1">
        <v>7918.0933203428503</v>
      </c>
      <c r="V11198" s="1">
        <f t="shared" si="697"/>
        <v>0.20502229967467514</v>
      </c>
      <c r="W11198" s="1">
        <f t="shared" si="698"/>
        <v>2.4839660330050921</v>
      </c>
      <c r="X11198" s="1">
        <f t="shared" si="699"/>
        <v>1221</v>
      </c>
    </row>
    <row r="11199" spans="1:24" hidden="1" x14ac:dyDescent="0.3">
      <c r="A11199" s="18" t="str">
        <f t="shared" si="696"/>
        <v>Oil Drilling - Drill Rig (Mobile)_2005_300</v>
      </c>
      <c r="B11199" s="1" t="s">
        <v>40</v>
      </c>
      <c r="C11199" s="1">
        <v>2020</v>
      </c>
      <c r="D11199" s="1" t="s">
        <v>200</v>
      </c>
      <c r="E11199" s="1">
        <v>2005</v>
      </c>
      <c r="F11199" s="1">
        <v>300</v>
      </c>
      <c r="G11199" s="1" t="s">
        <v>5</v>
      </c>
      <c r="H11199" s="1">
        <v>4.4106326756066397E-6</v>
      </c>
      <c r="I11199" s="1">
        <v>5.3368655374840399E-6</v>
      </c>
      <c r="J11199" s="1">
        <v>6.35131105287357E-6</v>
      </c>
      <c r="K11199" s="1">
        <v>1.8191457481498501E-5</v>
      </c>
      <c r="L11199" s="1">
        <v>7.3155315697070496E-5</v>
      </c>
      <c r="M11199" s="1">
        <v>7.9279549579402194E-3</v>
      </c>
      <c r="N11199" s="1">
        <v>2.1558288469985798E-6</v>
      </c>
      <c r="O11199" s="1">
        <v>1.9833625392386999E-6</v>
      </c>
      <c r="P11199" s="1">
        <v>7.3165556205425698E-8</v>
      </c>
      <c r="Q11199" s="1">
        <v>6.4706902605959205E-8</v>
      </c>
      <c r="R11199" s="1">
        <v>257.21376752856202</v>
      </c>
      <c r="S11199" s="1">
        <v>46.010131828571403</v>
      </c>
      <c r="T11199" s="1">
        <v>4.1043828571428499E-2</v>
      </c>
      <c r="U11199" s="1">
        <v>9892.1783431428594</v>
      </c>
      <c r="V11199" s="1">
        <f t="shared" si="697"/>
        <v>0.17864173335629654</v>
      </c>
      <c r="W11199" s="1">
        <f t="shared" si="698"/>
        <v>2.4487393037285878</v>
      </c>
      <c r="X11199" s="1">
        <f t="shared" si="699"/>
        <v>1121.0000000000014</v>
      </c>
    </row>
    <row r="11200" spans="1:24" hidden="1" x14ac:dyDescent="0.3">
      <c r="A11200" s="18" t="str">
        <f t="shared" si="696"/>
        <v>Oil Drilling - Drill Rig (Mobile)_2005_600</v>
      </c>
      <c r="B11200" s="1" t="s">
        <v>40</v>
      </c>
      <c r="C11200" s="1">
        <v>2020</v>
      </c>
      <c r="D11200" s="1" t="s">
        <v>200</v>
      </c>
      <c r="E11200" s="1">
        <v>2005</v>
      </c>
      <c r="F11200" s="1">
        <v>600</v>
      </c>
      <c r="G11200" s="1" t="s">
        <v>5</v>
      </c>
      <c r="H11200" s="1">
        <v>2.5151408366640701E-5</v>
      </c>
      <c r="I11200" s="1">
        <v>3.0433204123635199E-5</v>
      </c>
      <c r="J11200" s="1">
        <v>3.6218028047962598E-5</v>
      </c>
      <c r="K11200" s="1">
        <v>9.9417928071471494E-5</v>
      </c>
      <c r="L11200" s="1">
        <v>3.8381468357633102E-4</v>
      </c>
      <c r="M11200" s="1">
        <v>4.6112934871572302E-2</v>
      </c>
      <c r="N11200" s="1">
        <v>1.2338163104301999E-5</v>
      </c>
      <c r="O11200" s="1">
        <v>1.13511100559579E-5</v>
      </c>
      <c r="P11200" s="1">
        <v>4.2558240877787999E-7</v>
      </c>
      <c r="Q11200" s="1">
        <v>3.7636757542641297E-7</v>
      </c>
      <c r="R11200" s="1">
        <v>1496.0833875875001</v>
      </c>
      <c r="S11200" s="1">
        <v>137.702044857142</v>
      </c>
      <c r="T11200" s="1">
        <v>8.2087657142857096E-2</v>
      </c>
      <c r="U11200" s="1">
        <v>57490.603727857102</v>
      </c>
      <c r="V11200" s="1">
        <f t="shared" si="697"/>
        <v>0.17528284365997282</v>
      </c>
      <c r="W11200" s="1">
        <f t="shared" si="698"/>
        <v>2.2106160397177379</v>
      </c>
      <c r="X11200" s="1">
        <f t="shared" si="699"/>
        <v>1677.4999999999905</v>
      </c>
    </row>
    <row r="11201" spans="1:24" hidden="1" x14ac:dyDescent="0.3">
      <c r="A11201" s="18" t="str">
        <f t="shared" si="696"/>
        <v>Oil Drilling - Drill Rig (Mobile)_2006_175</v>
      </c>
      <c r="B11201" s="1" t="s">
        <v>40</v>
      </c>
      <c r="C11201" s="1">
        <v>2020</v>
      </c>
      <c r="D11201" s="1" t="s">
        <v>200</v>
      </c>
      <c r="E11201" s="1">
        <v>2006</v>
      </c>
      <c r="F11201" s="1">
        <v>175</v>
      </c>
      <c r="G11201" s="1" t="s">
        <v>5</v>
      </c>
      <c r="H11201" s="1">
        <v>5.1746425294016096E-6</v>
      </c>
      <c r="I11201" s="1">
        <v>6.2613174605759501E-6</v>
      </c>
      <c r="J11201" s="1">
        <v>7.4514852423383204E-6</v>
      </c>
      <c r="K11201" s="1">
        <v>5.4574581757566101E-5</v>
      </c>
      <c r="L11201" s="1">
        <v>7.5859552441911803E-5</v>
      </c>
      <c r="M11201" s="1">
        <v>8.1018446927751502E-3</v>
      </c>
      <c r="N11201" s="1">
        <v>3.7021353706886902E-6</v>
      </c>
      <c r="O11201" s="1">
        <v>3.4059645410336002E-6</v>
      </c>
      <c r="P11201" s="1">
        <v>7.47503327430584E-8</v>
      </c>
      <c r="Q11201" s="1">
        <v>6.6126167245558494E-8</v>
      </c>
      <c r="R11201" s="1">
        <v>262.85542846996799</v>
      </c>
      <c r="S11201" s="1">
        <v>68.789456685714299</v>
      </c>
      <c r="T11201" s="1">
        <v>4.1043828571428499E-2</v>
      </c>
      <c r="U11201" s="1">
        <v>10112.050132799999</v>
      </c>
      <c r="V11201" s="1">
        <f t="shared" si="697"/>
        <v>0.20502891361747913</v>
      </c>
      <c r="W11201" s="1">
        <f t="shared" si="698"/>
        <v>2.4840461648214651</v>
      </c>
      <c r="X11201" s="1">
        <f t="shared" si="699"/>
        <v>1676.0000000000032</v>
      </c>
    </row>
    <row r="11202" spans="1:24" hidden="1" x14ac:dyDescent="0.3">
      <c r="A11202" s="18" t="str">
        <f t="shared" si="696"/>
        <v>Oil Drilling - Drill Rig (Mobile)_2006_300</v>
      </c>
      <c r="B11202" s="1" t="s">
        <v>40</v>
      </c>
      <c r="C11202" s="1">
        <v>2020</v>
      </c>
      <c r="D11202" s="1" t="s">
        <v>200</v>
      </c>
      <c r="E11202" s="1">
        <v>2006</v>
      </c>
      <c r="F11202" s="1">
        <v>300</v>
      </c>
      <c r="G11202" s="1" t="s">
        <v>5</v>
      </c>
      <c r="H11202" s="1">
        <v>7.0534044876481597E-6</v>
      </c>
      <c r="I11202" s="1">
        <v>8.5346194300542804E-6</v>
      </c>
      <c r="J11202" s="1">
        <v>1.0156902462213301E-5</v>
      </c>
      <c r="K11202" s="1">
        <v>2.9091451787971502E-5</v>
      </c>
      <c r="L11202" s="1">
        <v>1.16988665795449E-4</v>
      </c>
      <c r="M11202" s="1">
        <v>1.2678243052855601E-2</v>
      </c>
      <c r="N11202" s="1">
        <v>3.4475627381347799E-6</v>
      </c>
      <c r="O11202" s="1">
        <v>3.1717577190840002E-6</v>
      </c>
      <c r="P11202" s="1">
        <v>1.1700504223232299E-7</v>
      </c>
      <c r="Q11202" s="1">
        <v>1.03478115451976E-7</v>
      </c>
      <c r="R11202" s="1">
        <v>411.331633260827</v>
      </c>
      <c r="S11202" s="1">
        <v>70.308078342857101</v>
      </c>
      <c r="T11202" s="1">
        <v>4.1043828571428499E-2</v>
      </c>
      <c r="U11202" s="1">
        <v>15819.3176271428</v>
      </c>
      <c r="V11202" s="1">
        <f t="shared" si="697"/>
        <v>0.17864259333217952</v>
      </c>
      <c r="W11202" s="1">
        <f t="shared" si="698"/>
        <v>2.4487510918852697</v>
      </c>
      <c r="X11202" s="1">
        <f t="shared" si="699"/>
        <v>1713.000000000002</v>
      </c>
    </row>
    <row r="11203" spans="1:24" hidden="1" x14ac:dyDescent="0.3">
      <c r="A11203" s="18" t="str">
        <f t="shared" si="696"/>
        <v>Oil Drilling - Drill Rig (Mobile)_2006_600</v>
      </c>
      <c r="B11203" s="1" t="s">
        <v>40</v>
      </c>
      <c r="C11203" s="1">
        <v>2020</v>
      </c>
      <c r="D11203" s="1" t="s">
        <v>200</v>
      </c>
      <c r="E11203" s="1">
        <v>2006</v>
      </c>
      <c r="F11203" s="1">
        <v>600</v>
      </c>
      <c r="G11203" s="1" t="s">
        <v>5</v>
      </c>
      <c r="H11203" s="1">
        <v>3.5562384102674603E-5</v>
      </c>
      <c r="I11203" s="1">
        <v>4.30304847642363E-5</v>
      </c>
      <c r="J11203" s="1">
        <v>5.1209833107851502E-5</v>
      </c>
      <c r="K11203" s="1">
        <v>1.4057020160585001E-4</v>
      </c>
      <c r="L11203" s="1">
        <v>3.31465720799398E-4</v>
      </c>
      <c r="M11203" s="1">
        <v>6.5200559670428607E-2</v>
      </c>
      <c r="N11203" s="1">
        <v>1.7445325090367599E-5</v>
      </c>
      <c r="O11203" s="1">
        <v>1.6049699083138199E-5</v>
      </c>
      <c r="P11203" s="1">
        <v>6.0174463662934603E-7</v>
      </c>
      <c r="Q11203" s="1">
        <v>5.3215820307139902E-7</v>
      </c>
      <c r="R11203" s="1">
        <v>2115.3603529249799</v>
      </c>
      <c r="S11203" s="1">
        <v>206.36837005714199</v>
      </c>
      <c r="T11203" s="1">
        <v>0.123131485714285</v>
      </c>
      <c r="U11203" s="1">
        <v>81377.927259200005</v>
      </c>
      <c r="V11203" s="1">
        <f t="shared" si="697"/>
        <v>0.17508873921219384</v>
      </c>
      <c r="W11203" s="1">
        <f t="shared" si="698"/>
        <v>1.3487162755615232</v>
      </c>
      <c r="X11203" s="1">
        <f t="shared" si="699"/>
        <v>1676.0000000000025</v>
      </c>
    </row>
    <row r="11204" spans="1:24" hidden="1" x14ac:dyDescent="0.3">
      <c r="A11204" s="18" t="str">
        <f t="shared" si="696"/>
        <v>Oil Drilling - Drill Rig (Mobile)_2007_75</v>
      </c>
      <c r="B11204" s="1" t="s">
        <v>40</v>
      </c>
      <c r="C11204" s="1">
        <v>2020</v>
      </c>
      <c r="D11204" s="1" t="s">
        <v>200</v>
      </c>
      <c r="E11204" s="1">
        <v>2007</v>
      </c>
      <c r="F11204" s="1">
        <v>75</v>
      </c>
      <c r="G11204" s="1" t="s">
        <v>5</v>
      </c>
      <c r="H11204" s="1">
        <v>1.20702321623477E-6</v>
      </c>
      <c r="I11204" s="1">
        <v>1.4604980916440701E-6</v>
      </c>
      <c r="J11204" s="1">
        <v>1.7381134313780601E-6</v>
      </c>
      <c r="K11204" s="1">
        <v>1.32603870417096E-5</v>
      </c>
      <c r="L11204" s="1">
        <v>1.82121810437162E-5</v>
      </c>
      <c r="M11204" s="1">
        <v>1.7181465950144199E-3</v>
      </c>
      <c r="N11204" s="1">
        <v>1.1745360489241001E-6</v>
      </c>
      <c r="O11204" s="1">
        <v>1.0805731650101699E-6</v>
      </c>
      <c r="P11204" s="1">
        <v>1.5848906630770201E-8</v>
      </c>
      <c r="Q11204" s="1">
        <v>1.40232815368118E-8</v>
      </c>
      <c r="R11204" s="1">
        <v>55.743374074976998</v>
      </c>
      <c r="S11204" s="1">
        <v>32.999238171428502</v>
      </c>
      <c r="T11204" s="1">
        <v>4.1043828571428499E-2</v>
      </c>
      <c r="U11204" s="1">
        <v>2144.9504811428501</v>
      </c>
      <c r="V11204" s="1">
        <f t="shared" si="697"/>
        <v>0.22546146473457435</v>
      </c>
      <c r="W11204" s="1">
        <f t="shared" si="698"/>
        <v>2.8114689348927886</v>
      </c>
      <c r="X11204" s="1">
        <f t="shared" si="699"/>
        <v>803.99999999999966</v>
      </c>
    </row>
    <row r="11205" spans="1:24" hidden="1" x14ac:dyDescent="0.3">
      <c r="A11205" s="18" t="str">
        <f t="shared" si="696"/>
        <v>Oil Drilling - Drill Rig (Mobile)_2007_300</v>
      </c>
      <c r="B11205" s="1" t="s">
        <v>40</v>
      </c>
      <c r="C11205" s="1">
        <v>2020</v>
      </c>
      <c r="D11205" s="1" t="s">
        <v>200</v>
      </c>
      <c r="E11205" s="1">
        <v>2007</v>
      </c>
      <c r="F11205" s="1">
        <v>300</v>
      </c>
      <c r="G11205" s="1" t="s">
        <v>5</v>
      </c>
      <c r="H11205" s="1">
        <v>7.9379835427046203E-6</v>
      </c>
      <c r="I11205" s="1">
        <v>9.6049600866725897E-6</v>
      </c>
      <c r="J11205" s="1">
        <v>1.1430696301494599E-5</v>
      </c>
      <c r="K11205" s="1">
        <v>3.33946557650726E-5</v>
      </c>
      <c r="L11205" s="1">
        <v>7.3987430906761196E-5</v>
      </c>
      <c r="M11205" s="1">
        <v>1.45536072088054E-2</v>
      </c>
      <c r="N11205" s="1">
        <v>3.9046059048392598E-6</v>
      </c>
      <c r="O11205" s="1">
        <v>3.5922374324521199E-6</v>
      </c>
      <c r="P11205" s="1">
        <v>1.34317176505477E-7</v>
      </c>
      <c r="Q11205" s="1">
        <v>1.18784585586271E-7</v>
      </c>
      <c r="R11205" s="1">
        <v>472.17575795615602</v>
      </c>
      <c r="S11205" s="1">
        <v>72.647576571428502</v>
      </c>
      <c r="T11205" s="1">
        <v>4.1043828571428499E-2</v>
      </c>
      <c r="U11205" s="1">
        <v>18161.894142857102</v>
      </c>
      <c r="V11205" s="1">
        <f t="shared" si="697"/>
        <v>0.17511486962186495</v>
      </c>
      <c r="W11205" s="1">
        <f t="shared" si="698"/>
        <v>1.3489175592589717</v>
      </c>
      <c r="X11205" s="1">
        <f t="shared" si="699"/>
        <v>1770.0000000000014</v>
      </c>
    </row>
    <row r="11206" spans="1:24" hidden="1" x14ac:dyDescent="0.3">
      <c r="A11206" s="18" t="str">
        <f t="shared" si="696"/>
        <v>Oil Drilling - Drill Rig (Mobile)_2007_600</v>
      </c>
      <c r="B11206" s="1" t="s">
        <v>40</v>
      </c>
      <c r="C11206" s="1">
        <v>2020</v>
      </c>
      <c r="D11206" s="1" t="s">
        <v>200</v>
      </c>
      <c r="E11206" s="1">
        <v>2007</v>
      </c>
      <c r="F11206" s="1">
        <v>600</v>
      </c>
      <c r="G11206" s="1" t="s">
        <v>5</v>
      </c>
      <c r="H11206" s="1">
        <v>7.2888933597744998E-6</v>
      </c>
      <c r="I11206" s="1">
        <v>8.8195609653271495E-6</v>
      </c>
      <c r="J11206" s="1">
        <v>1.04960064380752E-5</v>
      </c>
      <c r="K11206" s="1">
        <v>2.8811375697108598E-5</v>
      </c>
      <c r="L11206" s="1">
        <v>6.7937466856894205E-5</v>
      </c>
      <c r="M11206" s="1">
        <v>1.33635564213937E-2</v>
      </c>
      <c r="N11206" s="1">
        <v>3.5756071314893799E-6</v>
      </c>
      <c r="O11206" s="1">
        <v>3.2895585609702299E-6</v>
      </c>
      <c r="P11206" s="1">
        <v>1.2333403951614399E-7</v>
      </c>
      <c r="Q11206" s="1">
        <v>1.0907155103881E-7</v>
      </c>
      <c r="R11206" s="1">
        <v>433.56587076527097</v>
      </c>
      <c r="S11206" s="1">
        <v>52.946538857142798</v>
      </c>
      <c r="T11206" s="1">
        <v>4.1043828571428499E-2</v>
      </c>
      <c r="U11206" s="1">
        <v>16678.159739999999</v>
      </c>
      <c r="V11206" s="1">
        <f t="shared" si="697"/>
        <v>0.17510052096756257</v>
      </c>
      <c r="W11206" s="1">
        <f t="shared" si="698"/>
        <v>1.3488070309424329</v>
      </c>
      <c r="X11206" s="1">
        <f t="shared" si="699"/>
        <v>1290.0000000000009</v>
      </c>
    </row>
    <row r="11207" spans="1:24" hidden="1" x14ac:dyDescent="0.3">
      <c r="A11207" s="18" t="str">
        <f t="shared" si="696"/>
        <v>Oil Drilling - Drill Rig (Mobile)_2007_750</v>
      </c>
      <c r="B11207" s="1" t="s">
        <v>40</v>
      </c>
      <c r="C11207" s="1">
        <v>2020</v>
      </c>
      <c r="D11207" s="1" t="s">
        <v>200</v>
      </c>
      <c r="E11207" s="1">
        <v>2007</v>
      </c>
      <c r="F11207" s="1">
        <v>750</v>
      </c>
      <c r="G11207" s="1" t="s">
        <v>5</v>
      </c>
      <c r="H11207" s="1">
        <v>3.2788678567293499E-5</v>
      </c>
      <c r="I11207" s="1">
        <v>3.9674301066425201E-5</v>
      </c>
      <c r="J11207" s="1">
        <v>4.7215697136902697E-5</v>
      </c>
      <c r="K11207" s="1">
        <v>1.29606360003496E-4</v>
      </c>
      <c r="L11207" s="1">
        <v>3.05612889844197E-4</v>
      </c>
      <c r="M11207" s="1">
        <v>6.0115210140833597E-2</v>
      </c>
      <c r="N11207" s="1">
        <v>1.6084668430511198E-5</v>
      </c>
      <c r="O11207" s="1">
        <v>1.47978949560703E-5</v>
      </c>
      <c r="P11207" s="1">
        <v>5.5481126948821801E-7</v>
      </c>
      <c r="Q11207" s="1">
        <v>4.9065226383807903E-7</v>
      </c>
      <c r="R11207" s="1">
        <v>1950.3717879487499</v>
      </c>
      <c r="S11207" s="1">
        <v>119.068146685714</v>
      </c>
      <c r="T11207" s="1">
        <v>8.2087657142857096E-2</v>
      </c>
      <c r="U11207" s="1">
        <v>75012.932411999995</v>
      </c>
      <c r="V11207" s="1">
        <f t="shared" si="697"/>
        <v>0.1751304816278875</v>
      </c>
      <c r="W11207" s="1">
        <f t="shared" si="698"/>
        <v>1.3490378192294969</v>
      </c>
      <c r="X11207" s="1">
        <f t="shared" si="699"/>
        <v>1450.4999999999973</v>
      </c>
    </row>
    <row r="11208" spans="1:24" hidden="1" x14ac:dyDescent="0.3">
      <c r="A11208" s="18" t="str">
        <f t="shared" si="696"/>
        <v>Oil Drilling - Drill Rig (Mobile)_2008_100</v>
      </c>
      <c r="B11208" s="1" t="s">
        <v>40</v>
      </c>
      <c r="C11208" s="1">
        <v>2020</v>
      </c>
      <c r="D11208" s="1" t="s">
        <v>200</v>
      </c>
      <c r="E11208" s="1">
        <v>2008</v>
      </c>
      <c r="F11208" s="1">
        <v>100</v>
      </c>
      <c r="G11208" s="1" t="s">
        <v>5</v>
      </c>
      <c r="H11208" s="1">
        <v>5.0433539507112899E-6</v>
      </c>
      <c r="I11208" s="1">
        <v>6.1024582803606597E-6</v>
      </c>
      <c r="J11208" s="1">
        <v>7.2624296890242596E-6</v>
      </c>
      <c r="K11208" s="1">
        <v>7.0431838853336203E-5</v>
      </c>
      <c r="L11208" s="1">
        <v>5.55470801336383E-5</v>
      </c>
      <c r="M11208" s="1">
        <v>9.24655386582229E-3</v>
      </c>
      <c r="N11208" s="1">
        <v>4.24426253585415E-6</v>
      </c>
      <c r="O11208" s="1">
        <v>3.9047215329858098E-6</v>
      </c>
      <c r="P11208" s="1">
        <v>8.5337675384809098E-8</v>
      </c>
      <c r="Q11208" s="1">
        <v>7.5469129631882903E-8</v>
      </c>
      <c r="R11208" s="1">
        <v>299.99425691765799</v>
      </c>
      <c r="S11208" s="1">
        <v>144.2280136</v>
      </c>
      <c r="T11208" s="1">
        <v>8.2087657142857096E-2</v>
      </c>
      <c r="U11208" s="1">
        <v>11538.241088000001</v>
      </c>
      <c r="V11208" s="1">
        <f t="shared" si="697"/>
        <v>0.17512728326316704</v>
      </c>
      <c r="W11208" s="1">
        <f t="shared" si="698"/>
        <v>1.5940804164630178</v>
      </c>
      <c r="X11208" s="1">
        <f t="shared" si="699"/>
        <v>1757.0000000000009</v>
      </c>
    </row>
    <row r="11209" spans="1:24" hidden="1" x14ac:dyDescent="0.3">
      <c r="A11209" s="18" t="str">
        <f t="shared" si="696"/>
        <v>Oil Drilling - Drill Rig (Mobile)_2008_175</v>
      </c>
      <c r="B11209" s="1" t="s">
        <v>40</v>
      </c>
      <c r="C11209" s="1">
        <v>2020</v>
      </c>
      <c r="D11209" s="1" t="s">
        <v>200</v>
      </c>
      <c r="E11209" s="1">
        <v>2008</v>
      </c>
      <c r="F11209" s="1">
        <v>175</v>
      </c>
      <c r="G11209" s="1" t="s">
        <v>5</v>
      </c>
      <c r="H11209" s="1">
        <v>5.6829022516960197E-6</v>
      </c>
      <c r="I11209" s="1">
        <v>6.8763117245521904E-6</v>
      </c>
      <c r="J11209" s="1">
        <v>8.1833792424422793E-6</v>
      </c>
      <c r="K11209" s="1">
        <v>7.0183842808445906E-5</v>
      </c>
      <c r="L11209" s="1">
        <v>5.3013427230133997E-5</v>
      </c>
      <c r="M11209" s="1">
        <v>1.04191104368352E-2</v>
      </c>
      <c r="N11209" s="1">
        <v>4.1043182928915696E-6</v>
      </c>
      <c r="O11209" s="1">
        <v>3.77597282946024E-6</v>
      </c>
      <c r="P11209" s="1">
        <v>9.6159355924332696E-8</v>
      </c>
      <c r="Q11209" s="1">
        <v>8.5039378736857896E-8</v>
      </c>
      <c r="R11209" s="1">
        <v>338.03656352392102</v>
      </c>
      <c r="S11209" s="1">
        <v>74.740811828571395</v>
      </c>
      <c r="T11209" s="1">
        <v>4.1043828571428499E-2</v>
      </c>
      <c r="U11209" s="1">
        <v>13004.9012581714</v>
      </c>
      <c r="V11209" s="1">
        <f t="shared" si="697"/>
        <v>0.17508022576705015</v>
      </c>
      <c r="W11209" s="1">
        <f t="shared" si="698"/>
        <v>1.3497937818898682</v>
      </c>
      <c r="X11209" s="1">
        <f t="shared" si="699"/>
        <v>1821.0000000000025</v>
      </c>
    </row>
    <row r="11210" spans="1:24" hidden="1" x14ac:dyDescent="0.3">
      <c r="A11210" s="18" t="str">
        <f t="shared" ref="A11210:A11273" si="700">D11210&amp;"_"&amp;E11210&amp;"_"&amp;F11210</f>
        <v>Oil Drilling - Drill Rig (Mobile)_2008_9999</v>
      </c>
      <c r="B11210" s="1" t="s">
        <v>40</v>
      </c>
      <c r="C11210" s="1">
        <v>2020</v>
      </c>
      <c r="D11210" s="1" t="s">
        <v>200</v>
      </c>
      <c r="E11210" s="1">
        <v>2008</v>
      </c>
      <c r="F11210" s="1">
        <v>9999</v>
      </c>
      <c r="G11210" s="1" t="s">
        <v>5</v>
      </c>
      <c r="H11210" s="1">
        <v>2.4306444365453001E-5</v>
      </c>
      <c r="I11210" s="1">
        <v>2.9410797682198199E-5</v>
      </c>
      <c r="J11210" s="1">
        <v>3.5001279886252398E-5</v>
      </c>
      <c r="K11210" s="1">
        <v>9.5315449548169406E-5</v>
      </c>
      <c r="L11210" s="1">
        <v>3.9585263094459402E-4</v>
      </c>
      <c r="M11210" s="1">
        <v>4.4210085670962802E-2</v>
      </c>
      <c r="N11210" s="1">
        <v>1.2021937375197E-5</v>
      </c>
      <c r="O11210" s="1">
        <v>1.1060182385181299E-5</v>
      </c>
      <c r="P11210" s="1">
        <v>4.0801497318496103E-7</v>
      </c>
      <c r="Q11210" s="1">
        <v>3.6083677605244002E-7</v>
      </c>
      <c r="R11210" s="1">
        <v>1434.3475408875499</v>
      </c>
      <c r="S11210" s="1">
        <v>72.114006799999999</v>
      </c>
      <c r="T11210" s="1">
        <v>4.1043828571428499E-2</v>
      </c>
      <c r="U11210" s="1">
        <v>55167.215201999999</v>
      </c>
      <c r="V11210" s="1">
        <f t="shared" si="697"/>
        <v>0.17652830152927237</v>
      </c>
      <c r="W11210" s="1">
        <f t="shared" si="698"/>
        <v>2.375970667359343</v>
      </c>
      <c r="X11210" s="1">
        <f t="shared" si="699"/>
        <v>1757.000000000003</v>
      </c>
    </row>
    <row r="11211" spans="1:24" hidden="1" x14ac:dyDescent="0.3">
      <c r="A11211" s="18" t="str">
        <f t="shared" si="700"/>
        <v>Oil Drilling - Drill Rig (Mobile)_2009_50</v>
      </c>
      <c r="B11211" s="1" t="s">
        <v>40</v>
      </c>
      <c r="C11211" s="1">
        <v>2020</v>
      </c>
      <c r="D11211" s="1" t="s">
        <v>200</v>
      </c>
      <c r="E11211" s="1">
        <v>2009</v>
      </c>
      <c r="F11211" s="1">
        <v>50</v>
      </c>
      <c r="G11211" s="1" t="s">
        <v>5</v>
      </c>
      <c r="H11211" s="1">
        <v>1.1778553538352801E-6</v>
      </c>
      <c r="I11211" s="1">
        <v>1.42520497814069E-6</v>
      </c>
      <c r="J11211" s="1">
        <v>1.6961117095227999E-6</v>
      </c>
      <c r="K11211" s="1">
        <v>1.7013466222065099E-5</v>
      </c>
      <c r="L11211" s="1">
        <v>1.60432022332736E-5</v>
      </c>
      <c r="M11211" s="1">
        <v>1.6556880421719001E-3</v>
      </c>
      <c r="N11211" s="1">
        <v>6.8595407579679197E-7</v>
      </c>
      <c r="O11211" s="1">
        <v>6.3107774973304799E-7</v>
      </c>
      <c r="P11211" s="1">
        <v>1.5272321371418801E-8</v>
      </c>
      <c r="Q11211" s="1">
        <v>1.35135032248598E-8</v>
      </c>
      <c r="R11211" s="1">
        <v>53.716975113802903</v>
      </c>
      <c r="S11211" s="1">
        <v>38.704330342857098</v>
      </c>
      <c r="T11211" s="1">
        <v>4.1043828571428499E-2</v>
      </c>
      <c r="U11211" s="1">
        <v>1857.8078564571399</v>
      </c>
      <c r="V11211" s="1">
        <f t="shared" ref="V11211:V11274" si="701">IFERROR(CONVERT(I11211,"ton","g")*365/U11211,0)</f>
        <v>0.25401837661108517</v>
      </c>
      <c r="W11211" s="1">
        <f t="shared" ref="W11211:W11274" si="702">IFERROR(CONVERT(L11211,"ton","g")*365/U11211,0)</f>
        <v>2.8594260120085013</v>
      </c>
      <c r="X11211" s="1">
        <f t="shared" ref="X11211:X11274" si="703">S11211/T11211</f>
        <v>943.00000000000057</v>
      </c>
    </row>
    <row r="11212" spans="1:24" hidden="1" x14ac:dyDescent="0.3">
      <c r="A11212" s="18" t="str">
        <f t="shared" si="700"/>
        <v>Oil Drilling - Drill Rig (Mobile)_2009_175</v>
      </c>
      <c r="B11212" s="1" t="s">
        <v>40</v>
      </c>
      <c r="C11212" s="1">
        <v>2020</v>
      </c>
      <c r="D11212" s="1" t="s">
        <v>200</v>
      </c>
      <c r="E11212" s="1">
        <v>2009</v>
      </c>
      <c r="F11212" s="1">
        <v>175</v>
      </c>
      <c r="G11212" s="1" t="s">
        <v>5</v>
      </c>
      <c r="H11212" s="1">
        <v>4.3940801842600197E-6</v>
      </c>
      <c r="I11212" s="1">
        <v>5.31683702295462E-6</v>
      </c>
      <c r="J11212" s="1">
        <v>6.32747546533443E-6</v>
      </c>
      <c r="K11212" s="1">
        <v>5.7712066946452199E-5</v>
      </c>
      <c r="L11212" s="1">
        <v>4.4585139199273501E-5</v>
      </c>
      <c r="M11212" s="1">
        <v>8.0561664938809795E-3</v>
      </c>
      <c r="N11212" s="1">
        <v>3.42802477968296E-6</v>
      </c>
      <c r="O11212" s="1">
        <v>3.1537827973083199E-6</v>
      </c>
      <c r="P11212" s="1">
        <v>7.4351432012087406E-8</v>
      </c>
      <c r="Q11212" s="1">
        <v>6.5753347926737803E-8</v>
      </c>
      <c r="R11212" s="1">
        <v>261.37344961239103</v>
      </c>
      <c r="S11212" s="1">
        <v>79.009370000000004</v>
      </c>
      <c r="T11212" s="1">
        <v>8.2087657142857096E-2</v>
      </c>
      <c r="U11212" s="1">
        <v>10056.1484382857</v>
      </c>
      <c r="V11212" s="1">
        <f t="shared" si="701"/>
        <v>0.17506941214031091</v>
      </c>
      <c r="W11212" s="1">
        <f t="shared" si="702"/>
        <v>1.4680709745496681</v>
      </c>
      <c r="X11212" s="1">
        <f t="shared" si="703"/>
        <v>962.50000000000057</v>
      </c>
    </row>
    <row r="11213" spans="1:24" hidden="1" x14ac:dyDescent="0.3">
      <c r="A11213" s="18" t="str">
        <f t="shared" si="700"/>
        <v>Oil Drilling - Drill Rig (Mobile)_2009_300</v>
      </c>
      <c r="B11213" s="1" t="s">
        <v>40</v>
      </c>
      <c r="C11213" s="1">
        <v>2020</v>
      </c>
      <c r="D11213" s="1" t="s">
        <v>200</v>
      </c>
      <c r="E11213" s="1">
        <v>2009</v>
      </c>
      <c r="F11213" s="1">
        <v>300</v>
      </c>
      <c r="G11213" s="1" t="s">
        <v>5</v>
      </c>
      <c r="H11213" s="1">
        <v>4.9167821487389296E-6</v>
      </c>
      <c r="I11213" s="1">
        <v>5.9493063999741099E-6</v>
      </c>
      <c r="J11213" s="1">
        <v>7.0801662941840699E-6</v>
      </c>
      <c r="K11213" s="1">
        <v>2.0684629345180801E-5</v>
      </c>
      <c r="L11213" s="1">
        <v>4.58277694273818E-5</v>
      </c>
      <c r="M11213" s="1">
        <v>9.0144953991214694E-3</v>
      </c>
      <c r="N11213" s="1">
        <v>2.4185105080519098E-6</v>
      </c>
      <c r="O11213" s="1">
        <v>2.22502966740776E-6</v>
      </c>
      <c r="P11213" s="1">
        <v>8.3195976932717601E-8</v>
      </c>
      <c r="Q11213" s="1">
        <v>7.3575099622459099E-8</v>
      </c>
      <c r="R11213" s="1">
        <v>292.46537553227199</v>
      </c>
      <c r="S11213" s="1">
        <v>52.330881428571402</v>
      </c>
      <c r="T11213" s="1">
        <v>4.1043828571428499E-2</v>
      </c>
      <c r="U11213" s="1">
        <v>11251.1395071428</v>
      </c>
      <c r="V11213" s="1">
        <f t="shared" si="701"/>
        <v>0.17508882467578377</v>
      </c>
      <c r="W11213" s="1">
        <f t="shared" si="702"/>
        <v>1.3487169338913212</v>
      </c>
      <c r="X11213" s="1">
        <f t="shared" si="703"/>
        <v>1275.0000000000016</v>
      </c>
    </row>
    <row r="11214" spans="1:24" hidden="1" x14ac:dyDescent="0.3">
      <c r="A11214" s="18" t="str">
        <f t="shared" si="700"/>
        <v>Oil Drilling - Drill Rig (Mobile)_2010_25</v>
      </c>
      <c r="B11214" s="1" t="s">
        <v>40</v>
      </c>
      <c r="C11214" s="1">
        <v>2020</v>
      </c>
      <c r="D11214" s="1" t="s">
        <v>200</v>
      </c>
      <c r="E11214" s="1">
        <v>2010</v>
      </c>
      <c r="F11214" s="1">
        <v>25</v>
      </c>
      <c r="G11214" s="1" t="s">
        <v>5</v>
      </c>
      <c r="H11214" s="1">
        <v>0</v>
      </c>
      <c r="I11214" s="1">
        <v>0</v>
      </c>
      <c r="J11214" s="1">
        <v>0</v>
      </c>
      <c r="K11214" s="1">
        <v>0</v>
      </c>
      <c r="L11214" s="1">
        <v>0</v>
      </c>
      <c r="M11214" s="1">
        <v>0</v>
      </c>
      <c r="N11214" s="1">
        <v>0</v>
      </c>
      <c r="O11214" s="1">
        <v>0</v>
      </c>
      <c r="P11214" s="1">
        <v>0</v>
      </c>
      <c r="Q11214" s="1">
        <v>0</v>
      </c>
      <c r="R11214" s="1">
        <v>0</v>
      </c>
      <c r="S11214" s="1">
        <v>0</v>
      </c>
      <c r="T11214" s="1">
        <v>0</v>
      </c>
      <c r="U11214" s="1">
        <v>0</v>
      </c>
      <c r="V11214" s="1">
        <f t="shared" si="701"/>
        <v>0</v>
      </c>
      <c r="W11214" s="1">
        <f t="shared" si="702"/>
        <v>0</v>
      </c>
      <c r="X11214" s="1" t="e">
        <f t="shared" si="703"/>
        <v>#DIV/0!</v>
      </c>
    </row>
    <row r="11215" spans="1:24" hidden="1" x14ac:dyDescent="0.3">
      <c r="A11215" s="18" t="str">
        <f t="shared" si="700"/>
        <v>Oil Drilling - Drill Rig (Mobile)_2010_300</v>
      </c>
      <c r="B11215" s="1" t="s">
        <v>40</v>
      </c>
      <c r="C11215" s="1">
        <v>2020</v>
      </c>
      <c r="D11215" s="1" t="s">
        <v>200</v>
      </c>
      <c r="E11215" s="1">
        <v>2010</v>
      </c>
      <c r="F11215" s="1">
        <v>300</v>
      </c>
      <c r="G11215" s="1" t="s">
        <v>5</v>
      </c>
      <c r="H11215" s="1">
        <v>5.0649402635660802E-6</v>
      </c>
      <c r="I11215" s="1">
        <v>6.1285777189149598E-6</v>
      </c>
      <c r="J11215" s="1">
        <v>7.2935139795351602E-6</v>
      </c>
      <c r="K11215" s="1">
        <v>2.13079223032523E-5</v>
      </c>
      <c r="L11215" s="1">
        <v>4.72087042989493E-5</v>
      </c>
      <c r="M11215" s="1">
        <v>9.2861305059960698E-3</v>
      </c>
      <c r="N11215" s="1">
        <v>2.4913878385341099E-6</v>
      </c>
      <c r="O11215" s="1">
        <v>2.2920768114513799E-6</v>
      </c>
      <c r="P11215" s="1">
        <v>8.5702933460518398E-8</v>
      </c>
      <c r="Q11215" s="1">
        <v>7.5792148848664798E-8</v>
      </c>
      <c r="R11215" s="1">
        <v>301.27827742221803</v>
      </c>
      <c r="S11215" s="1">
        <v>53.8905469142857</v>
      </c>
      <c r="T11215" s="1">
        <v>4.1043828571428499E-2</v>
      </c>
      <c r="U11215" s="1">
        <v>11586.4675865714</v>
      </c>
      <c r="V11215" s="1">
        <f t="shared" si="701"/>
        <v>0.17514479992985832</v>
      </c>
      <c r="W11215" s="1">
        <f t="shared" si="702"/>
        <v>1.3491481137406864</v>
      </c>
      <c r="X11215" s="1">
        <f t="shared" si="703"/>
        <v>1313.000000000002</v>
      </c>
    </row>
    <row r="11216" spans="1:24" hidden="1" x14ac:dyDescent="0.3">
      <c r="A11216" s="18" t="str">
        <f t="shared" si="700"/>
        <v>Oil Drilling - Drill Rig (Mobile)_2011_25</v>
      </c>
      <c r="B11216" s="1" t="s">
        <v>40</v>
      </c>
      <c r="C11216" s="1">
        <v>2020</v>
      </c>
      <c r="D11216" s="1" t="s">
        <v>200</v>
      </c>
      <c r="E11216" s="1">
        <v>2011</v>
      </c>
      <c r="F11216" s="1">
        <v>25</v>
      </c>
      <c r="G11216" s="1" t="s">
        <v>5</v>
      </c>
      <c r="H11216" s="1">
        <v>0</v>
      </c>
      <c r="I11216" s="1">
        <v>0</v>
      </c>
      <c r="J11216" s="1">
        <v>0</v>
      </c>
      <c r="K11216" s="1">
        <v>0</v>
      </c>
      <c r="L11216" s="1">
        <v>0</v>
      </c>
      <c r="M11216" s="1">
        <v>0</v>
      </c>
      <c r="N11216" s="1">
        <v>0</v>
      </c>
      <c r="O11216" s="1">
        <v>0</v>
      </c>
      <c r="P11216" s="1">
        <v>0</v>
      </c>
      <c r="Q11216" s="1">
        <v>0</v>
      </c>
      <c r="R11216" s="1">
        <v>0</v>
      </c>
      <c r="S11216" s="1">
        <v>0</v>
      </c>
      <c r="T11216" s="1">
        <v>0</v>
      </c>
      <c r="U11216" s="1">
        <v>0</v>
      </c>
      <c r="V11216" s="1">
        <f t="shared" si="701"/>
        <v>0</v>
      </c>
      <c r="W11216" s="1">
        <f t="shared" si="702"/>
        <v>0</v>
      </c>
      <c r="X11216" s="1" t="e">
        <f t="shared" si="703"/>
        <v>#DIV/0!</v>
      </c>
    </row>
    <row r="11217" spans="1:24" hidden="1" x14ac:dyDescent="0.3">
      <c r="A11217" s="18" t="str">
        <f t="shared" si="700"/>
        <v>Oil Drilling - Drill Rig (Mobile)_2011_75</v>
      </c>
      <c r="B11217" s="1" t="s">
        <v>40</v>
      </c>
      <c r="C11217" s="1">
        <v>2020</v>
      </c>
      <c r="D11217" s="1" t="s">
        <v>200</v>
      </c>
      <c r="E11217" s="1">
        <v>2011</v>
      </c>
      <c r="F11217" s="1">
        <v>75</v>
      </c>
      <c r="G11217" s="1" t="s">
        <v>5</v>
      </c>
      <c r="H11217" s="1">
        <v>1.1948939871166101E-6</v>
      </c>
      <c r="I11217" s="1">
        <v>1.4458217244111E-6</v>
      </c>
      <c r="J11217" s="1">
        <v>1.7206473414479199E-6</v>
      </c>
      <c r="K11217" s="1">
        <v>1.6687026445079899E-5</v>
      </c>
      <c r="L11217" s="1">
        <v>1.31604627996035E-5</v>
      </c>
      <c r="M11217" s="1">
        <v>2.1907349204119799E-3</v>
      </c>
      <c r="N11217" s="1">
        <v>1.07093170191318E-6</v>
      </c>
      <c r="O11217" s="1">
        <v>9.8525716576012806E-7</v>
      </c>
      <c r="P11217" s="1">
        <v>2.0218583940045801E-8</v>
      </c>
      <c r="Q11217" s="1">
        <v>1.7880483918314499E-8</v>
      </c>
      <c r="R11217" s="1">
        <v>71.075981829487105</v>
      </c>
      <c r="S11217" s="1">
        <v>42.069924285714201</v>
      </c>
      <c r="T11217" s="1">
        <v>4.1043828571428499E-2</v>
      </c>
      <c r="U11217" s="1">
        <v>2734.5450785714202</v>
      </c>
      <c r="V11217" s="1">
        <f t="shared" si="701"/>
        <v>0.17507263150640076</v>
      </c>
      <c r="W11217" s="1">
        <f t="shared" si="702"/>
        <v>1.5935829537401229</v>
      </c>
      <c r="X11217" s="1">
        <f t="shared" si="703"/>
        <v>1024.9999999999998</v>
      </c>
    </row>
    <row r="11218" spans="1:24" hidden="1" x14ac:dyDescent="0.3">
      <c r="A11218" s="18" t="str">
        <f t="shared" si="700"/>
        <v>Oil Drilling - Drill Rig (Mobile)_2011_300</v>
      </c>
      <c r="B11218" s="1" t="s">
        <v>40</v>
      </c>
      <c r="C11218" s="1">
        <v>2020</v>
      </c>
      <c r="D11218" s="1" t="s">
        <v>200</v>
      </c>
      <c r="E11218" s="1">
        <v>2011</v>
      </c>
      <c r="F11218" s="1">
        <v>300</v>
      </c>
      <c r="G11218" s="1" t="s">
        <v>5</v>
      </c>
      <c r="H11218" s="1">
        <v>3.1423102229294802E-6</v>
      </c>
      <c r="I11218" s="1">
        <v>3.8021953697446701E-6</v>
      </c>
      <c r="J11218" s="1">
        <v>4.5249267210184597E-6</v>
      </c>
      <c r="K11218" s="1">
        <v>1.8259011788776399E-5</v>
      </c>
      <c r="L11218" s="1">
        <v>2.2429830625572201E-5</v>
      </c>
      <c r="M11218" s="1">
        <v>7.9573955624579699E-3</v>
      </c>
      <c r="N11218" s="1">
        <v>1.86176817133166E-7</v>
      </c>
      <c r="O11218" s="1">
        <v>1.7128267176251299E-7</v>
      </c>
      <c r="P11218" s="1">
        <v>7.34757988678388E-8</v>
      </c>
      <c r="Q11218" s="1">
        <v>6.4947192862311305E-8</v>
      </c>
      <c r="R11218" s="1">
        <v>258.16893551910999</v>
      </c>
      <c r="S11218" s="1">
        <v>55.491256228571402</v>
      </c>
      <c r="T11218" s="1">
        <v>4.1043828571428499E-2</v>
      </c>
      <c r="U11218" s="1">
        <v>9932.9348649142794</v>
      </c>
      <c r="V11218" s="1">
        <f t="shared" si="701"/>
        <v>0.12674926269696105</v>
      </c>
      <c r="W11218" s="1">
        <f t="shared" si="702"/>
        <v>0.74771657364884625</v>
      </c>
      <c r="X11218" s="1">
        <f t="shared" si="703"/>
        <v>1352.0000000000018</v>
      </c>
    </row>
    <row r="11219" spans="1:24" hidden="1" x14ac:dyDescent="0.3">
      <c r="A11219" s="18" t="str">
        <f t="shared" si="700"/>
        <v>Oil Drilling - Drill Rig (Mobile)_2011_600</v>
      </c>
      <c r="B11219" s="1" t="s">
        <v>40</v>
      </c>
      <c r="C11219" s="1">
        <v>2020</v>
      </c>
      <c r="D11219" s="1" t="s">
        <v>200</v>
      </c>
      <c r="E11219" s="1">
        <v>2011</v>
      </c>
      <c r="F11219" s="1">
        <v>600</v>
      </c>
      <c r="G11219" s="1" t="s">
        <v>5</v>
      </c>
      <c r="H11219" s="1">
        <v>8.8338968208539703E-6</v>
      </c>
      <c r="I11219" s="1">
        <v>1.06890151532333E-5</v>
      </c>
      <c r="J11219" s="1">
        <v>1.2720811422029701E-5</v>
      </c>
      <c r="K11219" s="1">
        <v>4.8229877133499E-5</v>
      </c>
      <c r="L11219" s="1">
        <v>6.3056412447658696E-5</v>
      </c>
      <c r="M11219" s="1">
        <v>2.2370423788374699E-2</v>
      </c>
      <c r="N11219" s="1">
        <v>5.2339415153482698E-7</v>
      </c>
      <c r="O11219" s="1">
        <v>4.8152261941204104E-7</v>
      </c>
      <c r="P11219" s="1">
        <v>2.0656064486949001E-7</v>
      </c>
      <c r="Q11219" s="1">
        <v>1.8258439168838101E-7</v>
      </c>
      <c r="R11219" s="1">
        <v>725.78376319552206</v>
      </c>
      <c r="S11219" s="1">
        <v>57.091965542857103</v>
      </c>
      <c r="T11219" s="1">
        <v>4.1043828571428499E-2</v>
      </c>
      <c r="U11219" s="1">
        <v>27917.971150457099</v>
      </c>
      <c r="V11219" s="1">
        <f t="shared" si="701"/>
        <v>0.12677757469694872</v>
      </c>
      <c r="W11219" s="1">
        <f t="shared" si="702"/>
        <v>0.74788359120124603</v>
      </c>
      <c r="X11219" s="1">
        <f t="shared" si="703"/>
        <v>1391.0000000000016</v>
      </c>
    </row>
    <row r="11220" spans="1:24" hidden="1" x14ac:dyDescent="0.3">
      <c r="A11220" s="18" t="str">
        <f t="shared" si="700"/>
        <v>Oil Drilling - Drill Rig (Mobile)_2012_175</v>
      </c>
      <c r="B11220" s="1" t="s">
        <v>40</v>
      </c>
      <c r="C11220" s="1">
        <v>2020</v>
      </c>
      <c r="D11220" s="1" t="s">
        <v>200</v>
      </c>
      <c r="E11220" s="1">
        <v>2012</v>
      </c>
      <c r="F11220" s="1">
        <v>175</v>
      </c>
      <c r="G11220" s="1" t="s">
        <v>5</v>
      </c>
      <c r="H11220" s="1">
        <v>2.55229233472618E-6</v>
      </c>
      <c r="I11220" s="1">
        <v>3.0882737250186801E-6</v>
      </c>
      <c r="J11220" s="1">
        <v>3.6753009620057002E-6</v>
      </c>
      <c r="K11220" s="1">
        <v>3.5982660198479898E-5</v>
      </c>
      <c r="L11220" s="1">
        <v>2.5084964356262999E-5</v>
      </c>
      <c r="M11220" s="1">
        <v>5.3417894406596897E-3</v>
      </c>
      <c r="N11220" s="1">
        <v>1.3790925096313401E-7</v>
      </c>
      <c r="O11220" s="1">
        <v>1.26876510886084E-7</v>
      </c>
      <c r="P11220" s="1">
        <v>4.9310923687591902E-8</v>
      </c>
      <c r="Q11220" s="1">
        <v>4.35989673140263E-8</v>
      </c>
      <c r="R11220" s="1">
        <v>173.308475472639</v>
      </c>
      <c r="S11220" s="1">
        <v>52.084618457142803</v>
      </c>
      <c r="T11220" s="1">
        <v>4.1043828571428499E-2</v>
      </c>
      <c r="U11220" s="1">
        <v>6666.8311625142796</v>
      </c>
      <c r="V11220" s="1">
        <f t="shared" si="701"/>
        <v>0.15338572039921136</v>
      </c>
      <c r="W11220" s="1">
        <f t="shared" si="702"/>
        <v>1.2458984117253613</v>
      </c>
      <c r="X11220" s="1">
        <f t="shared" si="703"/>
        <v>1269.0000000000009</v>
      </c>
    </row>
    <row r="11221" spans="1:24" hidden="1" x14ac:dyDescent="0.3">
      <c r="A11221" s="18" t="str">
        <f t="shared" si="700"/>
        <v>Oil Drilling - Drill Rig (Mobile)_2012_300</v>
      </c>
      <c r="B11221" s="1" t="s">
        <v>40</v>
      </c>
      <c r="C11221" s="1">
        <v>2020</v>
      </c>
      <c r="D11221" s="1" t="s">
        <v>200</v>
      </c>
      <c r="E11221" s="1">
        <v>2012</v>
      </c>
      <c r="F11221" s="1">
        <v>300</v>
      </c>
      <c r="G11221" s="1" t="s">
        <v>5</v>
      </c>
      <c r="H11221" s="1">
        <v>1.2389389351589501E-5</v>
      </c>
      <c r="I11221" s="1">
        <v>1.4991161115423301E-5</v>
      </c>
      <c r="J11221" s="1">
        <v>1.7840720666288901E-5</v>
      </c>
      <c r="K11221" s="1">
        <v>7.1990984396034095E-5</v>
      </c>
      <c r="L11221" s="1">
        <v>8.8435541049588395E-5</v>
      </c>
      <c r="M11221" s="1">
        <v>3.1374137132772498E-2</v>
      </c>
      <c r="N11221" s="1">
        <v>7.3405135459607596E-7</v>
      </c>
      <c r="O11221" s="1">
        <v>6.7532724622839001E-7</v>
      </c>
      <c r="P11221" s="1">
        <v>2.8969777504783199E-7</v>
      </c>
      <c r="Q11221" s="1">
        <v>2.5607148962962399E-7</v>
      </c>
      <c r="R11221" s="1">
        <v>1017.89932683659</v>
      </c>
      <c r="S11221" s="1">
        <v>178.007084514285</v>
      </c>
      <c r="T11221" s="1">
        <v>0.123131485714285</v>
      </c>
      <c r="U11221" s="1">
        <v>39161.5585931428</v>
      </c>
      <c r="V11221" s="1">
        <f t="shared" si="701"/>
        <v>0.12675465116520596</v>
      </c>
      <c r="W11221" s="1">
        <f t="shared" si="702"/>
        <v>0.74774836118691845</v>
      </c>
      <c r="X11221" s="1">
        <f t="shared" si="703"/>
        <v>1445.6666666666692</v>
      </c>
    </row>
    <row r="11222" spans="1:24" hidden="1" x14ac:dyDescent="0.3">
      <c r="A11222" s="18" t="str">
        <f t="shared" si="700"/>
        <v>Oil Drilling - Drill Rig (Mobile)_2013_25</v>
      </c>
      <c r="B11222" s="1" t="s">
        <v>40</v>
      </c>
      <c r="C11222" s="1">
        <v>2020</v>
      </c>
      <c r="D11222" s="1" t="s">
        <v>200</v>
      </c>
      <c r="E11222" s="1">
        <v>2013</v>
      </c>
      <c r="F11222" s="1">
        <v>25</v>
      </c>
      <c r="G11222" s="1" t="s">
        <v>5</v>
      </c>
      <c r="H11222" s="1">
        <v>0</v>
      </c>
      <c r="I11222" s="1">
        <v>0</v>
      </c>
      <c r="J11222" s="1">
        <v>0</v>
      </c>
      <c r="K11222" s="1">
        <v>0</v>
      </c>
      <c r="L11222" s="1">
        <v>0</v>
      </c>
      <c r="M11222" s="1">
        <v>0</v>
      </c>
      <c r="N11222" s="1">
        <v>0</v>
      </c>
      <c r="O11222" s="1">
        <v>0</v>
      </c>
      <c r="P11222" s="1">
        <v>0</v>
      </c>
      <c r="Q11222" s="1">
        <v>0</v>
      </c>
      <c r="R11222" s="1">
        <v>0</v>
      </c>
      <c r="S11222" s="1">
        <v>0</v>
      </c>
      <c r="T11222" s="1">
        <v>0</v>
      </c>
      <c r="U11222" s="1">
        <v>0</v>
      </c>
      <c r="V11222" s="1">
        <f t="shared" si="701"/>
        <v>0</v>
      </c>
      <c r="W11222" s="1">
        <f t="shared" si="702"/>
        <v>0</v>
      </c>
      <c r="X11222" s="1" t="e">
        <f t="shared" si="703"/>
        <v>#DIV/0!</v>
      </c>
    </row>
    <row r="11223" spans="1:24" hidden="1" x14ac:dyDescent="0.3">
      <c r="A11223" s="18" t="str">
        <f t="shared" si="700"/>
        <v>Oil Drilling - Drill Rig (Mobile)_2013_175</v>
      </c>
      <c r="B11223" s="1" t="s">
        <v>40</v>
      </c>
      <c r="C11223" s="1">
        <v>2020</v>
      </c>
      <c r="D11223" s="1" t="s">
        <v>200</v>
      </c>
      <c r="E11223" s="1">
        <v>2013</v>
      </c>
      <c r="F11223" s="1">
        <v>175</v>
      </c>
      <c r="G11223" s="1" t="s">
        <v>5</v>
      </c>
      <c r="H11223" s="1">
        <v>1.29145012422713E-5</v>
      </c>
      <c r="I11223" s="1">
        <v>1.56265465031483E-5</v>
      </c>
      <c r="J11223" s="1">
        <v>1.8596881788870701E-5</v>
      </c>
      <c r="K11223" s="1">
        <v>1.86093252315639E-4</v>
      </c>
      <c r="L11223" s="1">
        <v>1.2944714140788701E-4</v>
      </c>
      <c r="M11223" s="1">
        <v>2.6683670987342301E-2</v>
      </c>
      <c r="N11223" s="1">
        <v>1.9170457657905701E-6</v>
      </c>
      <c r="O11223" s="1">
        <v>1.7636821045273299E-6</v>
      </c>
      <c r="P11223" s="1">
        <v>2.4631633609950598E-7</v>
      </c>
      <c r="Q11223" s="1">
        <v>2.1778853549339701E-7</v>
      </c>
      <c r="R11223" s="1">
        <v>865.72231837327695</v>
      </c>
      <c r="S11223" s="1">
        <v>252.33745805714199</v>
      </c>
      <c r="T11223" s="1">
        <v>0.20521914285714199</v>
      </c>
      <c r="U11223" s="1">
        <v>33528.683038085699</v>
      </c>
      <c r="V11223" s="1">
        <f t="shared" si="701"/>
        <v>0.15432458370988097</v>
      </c>
      <c r="W11223" s="1">
        <f t="shared" si="702"/>
        <v>1.2783935469159158</v>
      </c>
      <c r="X11223" s="1">
        <f t="shared" si="703"/>
        <v>1229.600000000001</v>
      </c>
    </row>
    <row r="11224" spans="1:24" hidden="1" x14ac:dyDescent="0.3">
      <c r="A11224" s="18" t="str">
        <f t="shared" si="700"/>
        <v>Oil Drilling - Drill Rig (Mobile)_2013_300</v>
      </c>
      <c r="B11224" s="1" t="s">
        <v>40</v>
      </c>
      <c r="C11224" s="1">
        <v>2020</v>
      </c>
      <c r="D11224" s="1" t="s">
        <v>200</v>
      </c>
      <c r="E11224" s="1">
        <v>2013</v>
      </c>
      <c r="F11224" s="1">
        <v>300</v>
      </c>
      <c r="G11224" s="1" t="s">
        <v>5</v>
      </c>
      <c r="H11224" s="1">
        <v>1.4917412560198801E-5</v>
      </c>
      <c r="I11224" s="1">
        <v>1.8050069197840602E-5</v>
      </c>
      <c r="J11224" s="1">
        <v>2.1481074086686299E-5</v>
      </c>
      <c r="K11224" s="1">
        <v>8.2860426593742403E-5</v>
      </c>
      <c r="L11224" s="1">
        <v>1.0648058700745E-4</v>
      </c>
      <c r="M11224" s="1">
        <v>3.7775949568473001E-2</v>
      </c>
      <c r="N11224" s="1">
        <v>8.8383265600395595E-7</v>
      </c>
      <c r="O11224" s="1">
        <v>8.1312604352364002E-7</v>
      </c>
      <c r="P11224" s="1">
        <v>3.4880986508070101E-7</v>
      </c>
      <c r="Q11224" s="1">
        <v>3.0832222212951198E-7</v>
      </c>
      <c r="R11224" s="1">
        <v>1225.5990809766599</v>
      </c>
      <c r="S11224" s="1">
        <v>175.95489308571399</v>
      </c>
      <c r="T11224" s="1">
        <v>0.164175314285714</v>
      </c>
      <c r="U11224" s="1">
        <v>46695.700578476099</v>
      </c>
      <c r="V11224" s="1">
        <f t="shared" si="701"/>
        <v>0.12799428431783874</v>
      </c>
      <c r="W11224" s="1">
        <f t="shared" si="702"/>
        <v>0.75506117890076574</v>
      </c>
      <c r="X11224" s="1">
        <f t="shared" si="703"/>
        <v>1071.75</v>
      </c>
    </row>
    <row r="11225" spans="1:24" hidden="1" x14ac:dyDescent="0.3">
      <c r="A11225" s="18" t="str">
        <f t="shared" si="700"/>
        <v>Oil Drilling - Drill Rig (Mobile)_2014_25</v>
      </c>
      <c r="B11225" s="1" t="s">
        <v>40</v>
      </c>
      <c r="C11225" s="1">
        <v>2020</v>
      </c>
      <c r="D11225" s="1" t="s">
        <v>200</v>
      </c>
      <c r="E11225" s="1">
        <v>2014</v>
      </c>
      <c r="F11225" s="1">
        <v>25</v>
      </c>
      <c r="G11225" s="1" t="s">
        <v>5</v>
      </c>
      <c r="H11225" s="1">
        <v>0</v>
      </c>
      <c r="I11225" s="1">
        <v>0</v>
      </c>
      <c r="J11225" s="1">
        <v>0</v>
      </c>
      <c r="K11225" s="1">
        <v>0</v>
      </c>
      <c r="L11225" s="1">
        <v>0</v>
      </c>
      <c r="M11225" s="1">
        <v>0</v>
      </c>
      <c r="N11225" s="1">
        <v>0</v>
      </c>
      <c r="O11225" s="1">
        <v>0</v>
      </c>
      <c r="P11225" s="1">
        <v>0</v>
      </c>
      <c r="Q11225" s="1">
        <v>0</v>
      </c>
      <c r="R11225" s="1">
        <v>0</v>
      </c>
      <c r="S11225" s="1">
        <v>0</v>
      </c>
      <c r="T11225" s="1">
        <v>0</v>
      </c>
      <c r="U11225" s="1">
        <v>0</v>
      </c>
      <c r="V11225" s="1">
        <f t="shared" si="701"/>
        <v>0</v>
      </c>
      <c r="W11225" s="1">
        <f t="shared" si="702"/>
        <v>0</v>
      </c>
      <c r="X11225" s="1" t="e">
        <f t="shared" si="703"/>
        <v>#DIV/0!</v>
      </c>
    </row>
    <row r="11226" spans="1:24" hidden="1" x14ac:dyDescent="0.3">
      <c r="A11226" s="18" t="str">
        <f t="shared" si="700"/>
        <v>Oil Drilling - Drill Rig (Mobile)_2014_100</v>
      </c>
      <c r="B11226" s="1" t="s">
        <v>40</v>
      </c>
      <c r="C11226" s="1">
        <v>2020</v>
      </c>
      <c r="D11226" s="1" t="s">
        <v>200</v>
      </c>
      <c r="E11226" s="1">
        <v>2014</v>
      </c>
      <c r="F11226" s="1">
        <v>100</v>
      </c>
      <c r="G11226" s="1" t="s">
        <v>5</v>
      </c>
      <c r="H11226" s="1">
        <v>1.6241694731508701E-6</v>
      </c>
      <c r="I11226" s="1">
        <v>1.96524506251256E-6</v>
      </c>
      <c r="J11226" s="1">
        <v>2.3388040413372598E-6</v>
      </c>
      <c r="K11226" s="1">
        <v>2.4997746389376501E-5</v>
      </c>
      <c r="L11226" s="1">
        <v>1.73371572573635E-5</v>
      </c>
      <c r="M11226" s="1">
        <v>3.29970671333874E-3</v>
      </c>
      <c r="N11226" s="1">
        <v>1.18197799381971E-7</v>
      </c>
      <c r="O11226" s="1">
        <v>1.08741975431413E-7</v>
      </c>
      <c r="P11226" s="1">
        <v>3.0458699857904101E-8</v>
      </c>
      <c r="Q11226" s="1">
        <v>2.6931762612298399E-8</v>
      </c>
      <c r="R11226" s="1">
        <v>107.055350336861</v>
      </c>
      <c r="S11226" s="1">
        <v>46.789964571428499</v>
      </c>
      <c r="T11226" s="1">
        <v>4.1043828571428499E-2</v>
      </c>
      <c r="U11226" s="1">
        <v>4117.5168822857104</v>
      </c>
      <c r="V11226" s="1">
        <f t="shared" si="701"/>
        <v>0.15804105713343164</v>
      </c>
      <c r="W11226" s="1">
        <f t="shared" si="702"/>
        <v>1.394219333205811</v>
      </c>
      <c r="X11226" s="1">
        <f t="shared" si="703"/>
        <v>1140.0000000000002</v>
      </c>
    </row>
    <row r="11227" spans="1:24" hidden="1" x14ac:dyDescent="0.3">
      <c r="A11227" s="18" t="str">
        <f t="shared" si="700"/>
        <v>Oil Drilling - Drill Rig (Mobile)_2014_600</v>
      </c>
      <c r="B11227" s="1" t="s">
        <v>40</v>
      </c>
      <c r="C11227" s="1">
        <v>2020</v>
      </c>
      <c r="D11227" s="1" t="s">
        <v>200</v>
      </c>
      <c r="E11227" s="1">
        <v>2014</v>
      </c>
      <c r="F11227" s="1">
        <v>600</v>
      </c>
      <c r="G11227" s="1" t="s">
        <v>5</v>
      </c>
      <c r="H11227" s="1">
        <v>9.1358332170174594E-6</v>
      </c>
      <c r="I11227" s="1">
        <v>1.10543581925911E-5</v>
      </c>
      <c r="J11227" s="1">
        <v>1.3155599832505099E-5</v>
      </c>
      <c r="K11227" s="1">
        <v>7.6810552653012795E-5</v>
      </c>
      <c r="L11227" s="1">
        <v>2.0170865853913699E-5</v>
      </c>
      <c r="M11227" s="1">
        <v>3.5781143808840198E-2</v>
      </c>
      <c r="N11227" s="1">
        <v>8.3132580837292098E-7</v>
      </c>
      <c r="O11227" s="1">
        <v>7.6481974370308701E-7</v>
      </c>
      <c r="P11227" s="1">
        <v>3.3054034395714402E-7</v>
      </c>
      <c r="Q11227" s="1">
        <v>2.92040885682578E-7</v>
      </c>
      <c r="R11227" s="1">
        <v>1160.87980499125</v>
      </c>
      <c r="S11227" s="1">
        <v>128.59031491428499</v>
      </c>
      <c r="T11227" s="1">
        <v>8.2087657142857096E-2</v>
      </c>
      <c r="U11227" s="1">
        <v>44685.1344327142</v>
      </c>
      <c r="V11227" s="1">
        <f t="shared" si="701"/>
        <v>8.1914175584237511E-2</v>
      </c>
      <c r="W11227" s="1">
        <f t="shared" si="702"/>
        <v>0.14946863657367154</v>
      </c>
      <c r="X11227" s="1">
        <f t="shared" si="703"/>
        <v>1566.499999999992</v>
      </c>
    </row>
    <row r="11228" spans="1:24" hidden="1" x14ac:dyDescent="0.3">
      <c r="A11228" s="18" t="str">
        <f t="shared" si="700"/>
        <v>Oil Drilling - Drill Rig (Mobile)_2015_175</v>
      </c>
      <c r="B11228" s="1" t="s">
        <v>40</v>
      </c>
      <c r="C11228" s="1">
        <v>2020</v>
      </c>
      <c r="D11228" s="1" t="s">
        <v>200</v>
      </c>
      <c r="E11228" s="1">
        <v>2015</v>
      </c>
      <c r="F11228" s="1">
        <v>175</v>
      </c>
      <c r="G11228" s="1" t="s">
        <v>5</v>
      </c>
      <c r="H11228" s="1">
        <v>1.190980525189E-5</v>
      </c>
      <c r="I11228" s="1">
        <v>1.44108643547869E-5</v>
      </c>
      <c r="J11228" s="1">
        <v>1.7150119562721699E-5</v>
      </c>
      <c r="K11228" s="1">
        <v>3.1477262905591001E-4</v>
      </c>
      <c r="L11228" s="1">
        <v>4.8131276341288303E-5</v>
      </c>
      <c r="M11228" s="1">
        <v>4.72578581327971E-2</v>
      </c>
      <c r="N11228" s="1">
        <v>1.2351662432802799E-6</v>
      </c>
      <c r="O11228" s="1">
        <v>1.13635294381786E-6</v>
      </c>
      <c r="P11228" s="1">
        <v>4.3656504020708601E-7</v>
      </c>
      <c r="Q11228" s="1">
        <v>3.8571228517166399E-7</v>
      </c>
      <c r="R11228" s="1">
        <v>1533.22916189034</v>
      </c>
      <c r="S11228" s="1">
        <v>421.60220708571399</v>
      </c>
      <c r="T11228" s="1">
        <v>0.32835062857142799</v>
      </c>
      <c r="U11228" s="1">
        <v>57245.8046529809</v>
      </c>
      <c r="V11228" s="1">
        <f t="shared" si="701"/>
        <v>8.3355635472756553E-2</v>
      </c>
      <c r="W11228" s="1">
        <f t="shared" si="702"/>
        <v>0.2784019769230745</v>
      </c>
      <c r="X11228" s="1">
        <f t="shared" si="703"/>
        <v>1284.0000000000014</v>
      </c>
    </row>
    <row r="11229" spans="1:24" hidden="1" x14ac:dyDescent="0.3">
      <c r="A11229" s="18" t="str">
        <f t="shared" si="700"/>
        <v>Oil Drilling - Drill Rig (Mobile)_2015_300</v>
      </c>
      <c r="B11229" s="1" t="s">
        <v>40</v>
      </c>
      <c r="C11229" s="1">
        <v>2020</v>
      </c>
      <c r="D11229" s="1" t="s">
        <v>200</v>
      </c>
      <c r="E11229" s="1">
        <v>2015</v>
      </c>
      <c r="F11229" s="1">
        <v>300</v>
      </c>
      <c r="G11229" s="1" t="s">
        <v>5</v>
      </c>
      <c r="H11229" s="1">
        <v>2.4539120858089199E-6</v>
      </c>
      <c r="I11229" s="1">
        <v>2.96923362382879E-6</v>
      </c>
      <c r="J11229" s="1">
        <v>3.5336334035648402E-6</v>
      </c>
      <c r="K11229" s="1">
        <v>2.3531264645707E-5</v>
      </c>
      <c r="L11229" s="1">
        <v>5.8891566607924097E-6</v>
      </c>
      <c r="M11229" s="1">
        <v>1.06443060608933E-2</v>
      </c>
      <c r="N11229" s="1">
        <v>2.3729875599378101E-7</v>
      </c>
      <c r="O11229" s="1">
        <v>2.18314855514279E-7</v>
      </c>
      <c r="P11229" s="1">
        <v>9.83382708518349E-8</v>
      </c>
      <c r="Q11229" s="1">
        <v>8.6877395147209E-8</v>
      </c>
      <c r="R11229" s="1">
        <v>345.34278753783599</v>
      </c>
      <c r="S11229" s="1">
        <v>61.770961999999997</v>
      </c>
      <c r="T11229" s="1">
        <v>4.1043828571428499E-2</v>
      </c>
      <c r="U11229" s="1">
        <v>13280.75683</v>
      </c>
      <c r="V11229" s="1">
        <f t="shared" si="701"/>
        <v>7.4030408480630097E-2</v>
      </c>
      <c r="W11229" s="1">
        <f t="shared" si="702"/>
        <v>0.14683138090114281</v>
      </c>
      <c r="X11229" s="1">
        <f t="shared" si="703"/>
        <v>1505.0000000000025</v>
      </c>
    </row>
    <row r="11230" spans="1:24" hidden="1" x14ac:dyDescent="0.3">
      <c r="A11230" s="18" t="str">
        <f t="shared" si="700"/>
        <v>Oil Drilling - Drill Rig (Mobile)_2015_600</v>
      </c>
      <c r="B11230" s="1" t="s">
        <v>40</v>
      </c>
      <c r="C11230" s="1">
        <v>2020</v>
      </c>
      <c r="D11230" s="1" t="s">
        <v>200</v>
      </c>
      <c r="E11230" s="1">
        <v>2015</v>
      </c>
      <c r="F11230" s="1">
        <v>600</v>
      </c>
      <c r="G11230" s="1" t="s">
        <v>5</v>
      </c>
      <c r="H11230" s="1">
        <v>7.1944123711274304E-6</v>
      </c>
      <c r="I11230" s="1">
        <v>8.7052389690641893E-6</v>
      </c>
      <c r="J11230" s="1">
        <v>1.0359953814423401E-5</v>
      </c>
      <c r="K11230" s="1">
        <v>6.5320336312648606E-5</v>
      </c>
      <c r="L11230" s="1">
        <v>1.7265908498081199E-5</v>
      </c>
      <c r="M11230" s="1">
        <v>3.1207119297150199E-2</v>
      </c>
      <c r="N11230" s="1">
        <v>6.9571567606181601E-7</v>
      </c>
      <c r="O11230" s="1">
        <v>6.4005842197687004E-7</v>
      </c>
      <c r="P11230" s="1">
        <v>2.88309461640106E-7</v>
      </c>
      <c r="Q11230" s="1">
        <v>2.5470831250760398E-7</v>
      </c>
      <c r="R11230" s="1">
        <v>1012.48061709709</v>
      </c>
      <c r="S11230" s="1">
        <v>72.114006799999999</v>
      </c>
      <c r="T11230" s="1">
        <v>4.1043828571428499E-2</v>
      </c>
      <c r="U11230" s="1">
        <v>38941.563671999997</v>
      </c>
      <c r="V11230" s="1">
        <f t="shared" si="701"/>
        <v>7.4021164283917695E-2</v>
      </c>
      <c r="W11230" s="1">
        <f t="shared" si="702"/>
        <v>0.14681304602772419</v>
      </c>
      <c r="X11230" s="1">
        <f t="shared" si="703"/>
        <v>1757.000000000003</v>
      </c>
    </row>
    <row r="11231" spans="1:24" hidden="1" x14ac:dyDescent="0.3">
      <c r="A11231" s="18" t="str">
        <f t="shared" si="700"/>
        <v>Oil Drilling - Drill Rig (Mobile)_2016_175</v>
      </c>
      <c r="B11231" s="1" t="s">
        <v>40</v>
      </c>
      <c r="C11231" s="1">
        <v>2020</v>
      </c>
      <c r="D11231" s="1" t="s">
        <v>200</v>
      </c>
      <c r="E11231" s="1">
        <v>2016</v>
      </c>
      <c r="F11231" s="1">
        <v>175</v>
      </c>
      <c r="G11231" s="1" t="s">
        <v>5</v>
      </c>
      <c r="H11231" s="1">
        <v>2.9142668567861201E-6</v>
      </c>
      <c r="I11231" s="1">
        <v>3.5262628967111999E-6</v>
      </c>
      <c r="J11231" s="1">
        <v>4.1965442737720099E-6</v>
      </c>
      <c r="K11231" s="1">
        <v>8.0743160786667396E-5</v>
      </c>
      <c r="L11231" s="1">
        <v>1.59329607069333E-5</v>
      </c>
      <c r="M11231" s="1">
        <v>1.23361368268752E-2</v>
      </c>
      <c r="N11231" s="1">
        <v>3.1503381667358099E-7</v>
      </c>
      <c r="O11231" s="1">
        <v>2.89831111339695E-7</v>
      </c>
      <c r="P11231" s="1">
        <v>1.13966274646116E-7</v>
      </c>
      <c r="Q11231" s="1">
        <v>1.00685890425113E-7</v>
      </c>
      <c r="R11231" s="1">
        <v>400.23237352155701</v>
      </c>
      <c r="S11231" s="1">
        <v>110.941468628571</v>
      </c>
      <c r="T11231" s="1">
        <v>0.123131485714285</v>
      </c>
      <c r="U11231" s="1">
        <v>15570.838288971399</v>
      </c>
      <c r="V11231" s="1">
        <f t="shared" si="701"/>
        <v>7.4987917661279019E-2</v>
      </c>
      <c r="W11231" s="1">
        <f t="shared" si="702"/>
        <v>0.33882316225095688</v>
      </c>
      <c r="X11231" s="1">
        <f t="shared" si="703"/>
        <v>901.00000000000171</v>
      </c>
    </row>
    <row r="11232" spans="1:24" hidden="1" x14ac:dyDescent="0.3">
      <c r="A11232" s="18" t="str">
        <f t="shared" si="700"/>
        <v>Oil Drilling - Drill Rig (Mobile)_2016_300</v>
      </c>
      <c r="B11232" s="1" t="s">
        <v>40</v>
      </c>
      <c r="C11232" s="1">
        <v>2020</v>
      </c>
      <c r="D11232" s="1" t="s">
        <v>200</v>
      </c>
      <c r="E11232" s="1">
        <v>2016</v>
      </c>
      <c r="F11232" s="1">
        <v>300</v>
      </c>
      <c r="G11232" s="1" t="s">
        <v>5</v>
      </c>
      <c r="H11232" s="1">
        <v>2.23886590604271E-6</v>
      </c>
      <c r="I11232" s="1">
        <v>2.70902774631168E-6</v>
      </c>
      <c r="J11232" s="1">
        <v>3.2239669047015099E-6</v>
      </c>
      <c r="K11232" s="1">
        <v>2.33307995967863E-5</v>
      </c>
      <c r="L11232" s="1">
        <v>5.9222653606364501E-6</v>
      </c>
      <c r="M11232" s="1">
        <v>1.09159411677679E-2</v>
      </c>
      <c r="N11232" s="1">
        <v>2.32823229480232E-7</v>
      </c>
      <c r="O11232" s="1">
        <v>2.14197371121814E-7</v>
      </c>
      <c r="P11232" s="1">
        <v>1.00856123508473E-7</v>
      </c>
      <c r="Q11232" s="1">
        <v>8.9094444373414593E-8</v>
      </c>
      <c r="R11232" s="1">
        <v>354.15568942778299</v>
      </c>
      <c r="S11232" s="1">
        <v>63.371671314285699</v>
      </c>
      <c r="T11232" s="1">
        <v>4.1043828571428499E-2</v>
      </c>
      <c r="U11232" s="1">
        <v>13624.9093325714</v>
      </c>
      <c r="V11232" s="1">
        <f t="shared" si="701"/>
        <v>6.5836757417728597E-2</v>
      </c>
      <c r="W11232" s="1">
        <f t="shared" si="702"/>
        <v>0.14392718880140246</v>
      </c>
      <c r="X11232" s="1">
        <f t="shared" si="703"/>
        <v>1544.0000000000023</v>
      </c>
    </row>
    <row r="11233" spans="1:24" hidden="1" x14ac:dyDescent="0.3">
      <c r="A11233" s="18" t="str">
        <f t="shared" si="700"/>
        <v>Oil Drilling - Drill Rig (Mobile)_2016_600</v>
      </c>
      <c r="B11233" s="1" t="s">
        <v>40</v>
      </c>
      <c r="C11233" s="1">
        <v>2020</v>
      </c>
      <c r="D11233" s="1" t="s">
        <v>200</v>
      </c>
      <c r="E11233" s="1">
        <v>2016</v>
      </c>
      <c r="F11233" s="1">
        <v>600</v>
      </c>
      <c r="G11233" s="1" t="s">
        <v>5</v>
      </c>
      <c r="H11233" s="1">
        <v>6.1884090245269896E-6</v>
      </c>
      <c r="I11233" s="1">
        <v>7.4879749196776504E-6</v>
      </c>
      <c r="J11233" s="1">
        <v>8.9113089953188607E-6</v>
      </c>
      <c r="K11233" s="1">
        <v>6.1496695547139302E-5</v>
      </c>
      <c r="L11233" s="1">
        <v>1.6369627276242402E-5</v>
      </c>
      <c r="M11233" s="1">
        <v>3.0172556851884899E-2</v>
      </c>
      <c r="N11233" s="1">
        <v>6.4354250540251004E-7</v>
      </c>
      <c r="O11233" s="1">
        <v>5.9205910497030896E-7</v>
      </c>
      <c r="P11233" s="1">
        <v>2.7877459887797999E-7</v>
      </c>
      <c r="Q11233" s="1">
        <v>2.4626435290633102E-7</v>
      </c>
      <c r="R11233" s="1">
        <v>978.91537792735198</v>
      </c>
      <c r="S11233" s="1">
        <v>123.706099314285</v>
      </c>
      <c r="T11233" s="1">
        <v>8.2087657142857096E-2</v>
      </c>
      <c r="U11233" s="1">
        <v>37730.360290857097</v>
      </c>
      <c r="V11233" s="1">
        <f t="shared" si="701"/>
        <v>6.5714624318929132E-2</v>
      </c>
      <c r="W11233" s="1">
        <f t="shared" si="702"/>
        <v>0.14366019093790894</v>
      </c>
      <c r="X11233" s="1">
        <f t="shared" si="703"/>
        <v>1506.999999999992</v>
      </c>
    </row>
    <row r="11234" spans="1:24" hidden="1" x14ac:dyDescent="0.3">
      <c r="A11234" s="18" t="str">
        <f t="shared" si="700"/>
        <v>Oil Drilling - Drill Rig (Mobile)_2016_750</v>
      </c>
      <c r="B11234" s="1" t="s">
        <v>40</v>
      </c>
      <c r="C11234" s="1">
        <v>2020</v>
      </c>
      <c r="D11234" s="1" t="s">
        <v>200</v>
      </c>
      <c r="E11234" s="1">
        <v>2016</v>
      </c>
      <c r="F11234" s="1">
        <v>750</v>
      </c>
      <c r="G11234" s="1" t="s">
        <v>5</v>
      </c>
      <c r="H11234" s="1">
        <v>1.18779373390589E-5</v>
      </c>
      <c r="I11234" s="1">
        <v>1.43723041802613E-5</v>
      </c>
      <c r="J11234" s="1">
        <v>1.7104229768244799E-5</v>
      </c>
      <c r="K11234" s="1">
        <v>1.1803581395041001E-4</v>
      </c>
      <c r="L11234" s="1">
        <v>3.1419611451074003E-5</v>
      </c>
      <c r="M11234" s="1">
        <v>5.7912742713912099E-2</v>
      </c>
      <c r="N11234" s="1">
        <v>1.23520561163558E-6</v>
      </c>
      <c r="O11234" s="1">
        <v>1.13638916270473E-6</v>
      </c>
      <c r="P11234" s="1">
        <v>5.3507568812438602E-7</v>
      </c>
      <c r="Q11234" s="1">
        <v>4.7267602077884302E-7</v>
      </c>
      <c r="R11234" s="1">
        <v>1878.9151578666099</v>
      </c>
      <c r="S11234" s="1">
        <v>110.243723542857</v>
      </c>
      <c r="T11234" s="1">
        <v>8.2087657142857096E-2</v>
      </c>
      <c r="U11234" s="1">
        <v>71658.420302857106</v>
      </c>
      <c r="V11234" s="1">
        <f t="shared" si="701"/>
        <v>6.6412185283894171E-2</v>
      </c>
      <c r="W11234" s="1">
        <f t="shared" si="702"/>
        <v>0.14518514436275679</v>
      </c>
      <c r="X11234" s="1">
        <f t="shared" si="703"/>
        <v>1342.9999999999991</v>
      </c>
    </row>
    <row r="11235" spans="1:24" hidden="1" x14ac:dyDescent="0.3">
      <c r="A11235" s="18" t="str">
        <f t="shared" si="700"/>
        <v>Oil Drilling - Drill Rig (Mobile)_2017_175</v>
      </c>
      <c r="B11235" s="1" t="s">
        <v>40</v>
      </c>
      <c r="C11235" s="1">
        <v>2020</v>
      </c>
      <c r="D11235" s="1" t="s">
        <v>200</v>
      </c>
      <c r="E11235" s="1">
        <v>2017</v>
      </c>
      <c r="F11235" s="1">
        <v>175</v>
      </c>
      <c r="G11235" s="1" t="s">
        <v>5</v>
      </c>
      <c r="H11235" s="1">
        <v>6.1267597166481398E-6</v>
      </c>
      <c r="I11235" s="1">
        <v>7.41337925714424E-6</v>
      </c>
      <c r="J11235" s="1">
        <v>8.8225339919733196E-6</v>
      </c>
      <c r="K11235" s="1">
        <v>1.9673627135712799E-4</v>
      </c>
      <c r="L11235" s="1">
        <v>2.8700738971343599E-5</v>
      </c>
      <c r="M11235" s="1">
        <v>3.1809481093433303E-2</v>
      </c>
      <c r="N11235" s="1">
        <v>7.2376474613220403E-7</v>
      </c>
      <c r="O11235" s="1">
        <v>6.6586356644162797E-7</v>
      </c>
      <c r="P11235" s="1">
        <v>2.9391062474721801E-7</v>
      </c>
      <c r="Q11235" s="1">
        <v>2.59624708512933E-7</v>
      </c>
      <c r="R11235" s="1">
        <v>1032.02358219455</v>
      </c>
      <c r="S11235" s="1">
        <v>261.28501268571398</v>
      </c>
      <c r="T11235" s="1">
        <v>0.20521914285714199</v>
      </c>
      <c r="U11235" s="1">
        <v>39043.188191542802</v>
      </c>
      <c r="V11235" s="1">
        <f t="shared" si="701"/>
        <v>6.2872328531056218E-2</v>
      </c>
      <c r="W11235" s="1">
        <f t="shared" si="702"/>
        <v>0.24340887294433666</v>
      </c>
      <c r="X11235" s="1">
        <f t="shared" si="703"/>
        <v>1273.2000000000039</v>
      </c>
    </row>
    <row r="11236" spans="1:24" hidden="1" x14ac:dyDescent="0.3">
      <c r="A11236" s="18" t="str">
        <f t="shared" si="700"/>
        <v>Oil Drilling - Drill Rig (Mobile)_2017_300</v>
      </c>
      <c r="B11236" s="1" t="s">
        <v>40</v>
      </c>
      <c r="C11236" s="1">
        <v>2020</v>
      </c>
      <c r="D11236" s="1" t="s">
        <v>200</v>
      </c>
      <c r="E11236" s="1">
        <v>2017</v>
      </c>
      <c r="F11236" s="1">
        <v>300</v>
      </c>
      <c r="G11236" s="1" t="s">
        <v>5</v>
      </c>
      <c r="H11236" s="1">
        <v>5.7643209854598798E-6</v>
      </c>
      <c r="I11236" s="1">
        <v>6.9748283924064498E-6</v>
      </c>
      <c r="J11236" s="1">
        <v>8.3006222190622307E-6</v>
      </c>
      <c r="K11236" s="1">
        <v>6.4315194986692506E-5</v>
      </c>
      <c r="L11236" s="1">
        <v>1.7115268731019799E-5</v>
      </c>
      <c r="M11236" s="1">
        <v>3.2200302266428803E-2</v>
      </c>
      <c r="N11236" s="1">
        <v>6.5493354391325704E-7</v>
      </c>
      <c r="O11236" s="1">
        <v>6.0253886040019701E-7</v>
      </c>
      <c r="P11236" s="1">
        <v>2.9753483346796098E-7</v>
      </c>
      <c r="Q11236" s="1">
        <v>2.62814538388548E-7</v>
      </c>
      <c r="R11236" s="1">
        <v>1044.7033447398001</v>
      </c>
      <c r="S11236" s="1">
        <v>156.25385537142799</v>
      </c>
      <c r="T11236" s="1">
        <v>0.123131485714285</v>
      </c>
      <c r="U11236" s="1">
        <v>40322.3601528</v>
      </c>
      <c r="V11236" s="1">
        <f t="shared" si="701"/>
        <v>5.7276461944991731E-2</v>
      </c>
      <c r="W11236" s="1">
        <f t="shared" si="702"/>
        <v>0.14054855302502134</v>
      </c>
      <c r="X11236" s="1">
        <f t="shared" si="703"/>
        <v>1269.0000000000025</v>
      </c>
    </row>
    <row r="11237" spans="1:24" hidden="1" x14ac:dyDescent="0.3">
      <c r="A11237" s="18" t="str">
        <f t="shared" si="700"/>
        <v>Oil Drilling - Drill Rig (Mobile)_2018_100</v>
      </c>
      <c r="B11237" s="1" t="s">
        <v>40</v>
      </c>
      <c r="C11237" s="1">
        <v>2020</v>
      </c>
      <c r="D11237" s="1" t="s">
        <v>200</v>
      </c>
      <c r="E11237" s="1">
        <v>2018</v>
      </c>
      <c r="F11237" s="1">
        <v>100</v>
      </c>
      <c r="G11237" s="1" t="s">
        <v>5</v>
      </c>
      <c r="H11237" s="1">
        <v>9.8292504973032606E-7</v>
      </c>
      <c r="I11237" s="1">
        <v>1.1893393101736899E-6</v>
      </c>
      <c r="J11237" s="1">
        <v>1.4154120716116699E-6</v>
      </c>
      <c r="K11237" s="1">
        <v>2.9350626378088299E-5</v>
      </c>
      <c r="L11237" s="1">
        <v>1.19964839549144E-5</v>
      </c>
      <c r="M11237" s="1">
        <v>4.4572485128679604E-3</v>
      </c>
      <c r="N11237" s="1">
        <v>1.11349994219128E-7</v>
      </c>
      <c r="O11237" s="1">
        <v>1.02441994681597E-7</v>
      </c>
      <c r="P11237" s="1">
        <v>4.1179985170727697E-8</v>
      </c>
      <c r="Q11237" s="1">
        <v>3.63794631708701E-8</v>
      </c>
      <c r="R11237" s="1">
        <v>144.61051921815101</v>
      </c>
      <c r="S11237" s="1">
        <v>65.423862742857096</v>
      </c>
      <c r="T11237" s="1">
        <v>4.1043828571428499E-2</v>
      </c>
      <c r="U11237" s="1">
        <v>5561.02833314285</v>
      </c>
      <c r="V11237" s="1">
        <f t="shared" si="701"/>
        <v>7.0817283963666086E-2</v>
      </c>
      <c r="W11237" s="1">
        <f t="shared" si="702"/>
        <v>0.71431121760926941</v>
      </c>
      <c r="X11237" s="1">
        <f t="shared" si="703"/>
        <v>1594.0000000000016</v>
      </c>
    </row>
    <row r="11238" spans="1:24" hidden="1" x14ac:dyDescent="0.3">
      <c r="A11238" s="18" t="str">
        <f t="shared" si="700"/>
        <v>Oil Drilling - Drill Rig (Mobile)_2018_175</v>
      </c>
      <c r="B11238" s="1" t="s">
        <v>40</v>
      </c>
      <c r="C11238" s="1">
        <v>2020</v>
      </c>
      <c r="D11238" s="1" t="s">
        <v>200</v>
      </c>
      <c r="E11238" s="1">
        <v>2018</v>
      </c>
      <c r="F11238" s="1">
        <v>175</v>
      </c>
      <c r="G11238" s="1" t="s">
        <v>5</v>
      </c>
      <c r="H11238" s="1">
        <v>6.5723351486013999E-6</v>
      </c>
      <c r="I11238" s="1">
        <v>7.9525255298076894E-6</v>
      </c>
      <c r="J11238" s="1">
        <v>9.4641626139860206E-6</v>
      </c>
      <c r="K11238" s="1">
        <v>2.5145859114903302E-4</v>
      </c>
      <c r="L11238" s="1">
        <v>2.2453538778928302E-5</v>
      </c>
      <c r="M11238" s="1">
        <v>4.3159746167547697E-2</v>
      </c>
      <c r="N11238" s="1">
        <v>8.7996679662609603E-7</v>
      </c>
      <c r="O11238" s="1">
        <v>8.0956945289600796E-7</v>
      </c>
      <c r="P11238" s="1">
        <v>3.9883608687225E-7</v>
      </c>
      <c r="Q11238" s="1">
        <v>3.5226404622346902E-7</v>
      </c>
      <c r="R11238" s="1">
        <v>1400.2704324414599</v>
      </c>
      <c r="S11238" s="1">
        <v>352.85379422857102</v>
      </c>
      <c r="T11238" s="1">
        <v>0.24626297142857101</v>
      </c>
      <c r="U11238" s="1">
        <v>54163.057414085699</v>
      </c>
      <c r="V11238" s="1">
        <f t="shared" si="701"/>
        <v>4.8617262477088377E-2</v>
      </c>
      <c r="W11238" s="1">
        <f t="shared" si="702"/>
        <v>0.13726829096781759</v>
      </c>
      <c r="X11238" s="1">
        <f t="shared" si="703"/>
        <v>1432.8333333333342</v>
      </c>
    </row>
    <row r="11239" spans="1:24" hidden="1" x14ac:dyDescent="0.3">
      <c r="A11239" s="18" t="str">
        <f t="shared" si="700"/>
        <v>Oil Drilling - Drill Rig (Mobile)_2018_300</v>
      </c>
      <c r="B11239" s="1" t="s">
        <v>40</v>
      </c>
      <c r="C11239" s="1">
        <v>2020</v>
      </c>
      <c r="D11239" s="1" t="s">
        <v>200</v>
      </c>
      <c r="E11239" s="1">
        <v>2018</v>
      </c>
      <c r="F11239" s="1">
        <v>300</v>
      </c>
      <c r="G11239" s="1" t="s">
        <v>5</v>
      </c>
      <c r="H11239" s="1">
        <v>4.3034249294289301E-6</v>
      </c>
      <c r="I11239" s="1">
        <v>5.2071441646090101E-6</v>
      </c>
      <c r="J11239" s="1">
        <v>6.19693189837766E-6</v>
      </c>
      <c r="K11239" s="1">
        <v>5.50877923329348E-5</v>
      </c>
      <c r="L11239" s="1">
        <v>1.4702098470389401E-5</v>
      </c>
      <c r="M11239" s="1">
        <v>2.8260081600490799E-2</v>
      </c>
      <c r="N11239" s="1">
        <v>5.4613636822305199E-7</v>
      </c>
      <c r="O11239" s="1">
        <v>5.0244545876520797E-7</v>
      </c>
      <c r="P11239" s="1">
        <v>2.6114936627466002E-7</v>
      </c>
      <c r="Q11239" s="1">
        <v>2.30654986999891E-7</v>
      </c>
      <c r="R11239" s="1">
        <v>916.86722461089801</v>
      </c>
      <c r="S11239" s="1">
        <v>135.32150279999999</v>
      </c>
      <c r="T11239" s="1">
        <v>8.2087657142857096E-2</v>
      </c>
      <c r="U11239" s="1">
        <v>35273.887150857103</v>
      </c>
      <c r="V11239" s="1">
        <f t="shared" si="701"/>
        <v>4.8880414633420244E-2</v>
      </c>
      <c r="W11239" s="1">
        <f t="shared" si="702"/>
        <v>0.13801128728072548</v>
      </c>
      <c r="X11239" s="1">
        <f t="shared" si="703"/>
        <v>1648.5000000000009</v>
      </c>
    </row>
    <row r="11240" spans="1:24" hidden="1" x14ac:dyDescent="0.3">
      <c r="A11240" s="18" t="str">
        <f t="shared" si="700"/>
        <v>Oil Drilling - Drill Rig (Mobile)_2019_25</v>
      </c>
      <c r="B11240" s="1" t="s">
        <v>40</v>
      </c>
      <c r="C11240" s="1">
        <v>2020</v>
      </c>
      <c r="D11240" s="1" t="s">
        <v>200</v>
      </c>
      <c r="E11240" s="1">
        <v>2019</v>
      </c>
      <c r="F11240" s="1">
        <v>25</v>
      </c>
      <c r="G11240" s="1" t="s">
        <v>5</v>
      </c>
      <c r="H11240" s="1">
        <v>4.3295464885404399E-7</v>
      </c>
      <c r="I11240" s="1">
        <v>5.2387512511339405E-7</v>
      </c>
      <c r="J11240" s="1">
        <v>6.2345469434982399E-7</v>
      </c>
      <c r="K11240" s="1">
        <v>9.1891544062875499E-6</v>
      </c>
      <c r="L11240" s="1">
        <v>7.3276444604938302E-6</v>
      </c>
      <c r="M11240" s="1">
        <v>1.4574109578859801E-3</v>
      </c>
      <c r="N11240" s="1">
        <v>3.0177079159365803E-8</v>
      </c>
      <c r="O11240" s="1">
        <v>2.7762912826616601E-8</v>
      </c>
      <c r="P11240" s="1">
        <v>1.34614984195707E-8</v>
      </c>
      <c r="Q11240" s="1">
        <v>1.18951923174507E-8</v>
      </c>
      <c r="R11240" s="1">
        <v>47.284093477324603</v>
      </c>
      <c r="S11240" s="1">
        <v>65.423862742857096</v>
      </c>
      <c r="T11240" s="1">
        <v>4.1043828571428499E-2</v>
      </c>
      <c r="U11240" s="1">
        <v>1635.59656857142</v>
      </c>
      <c r="V11240" s="1">
        <f t="shared" si="701"/>
        <v>0.10605720740047761</v>
      </c>
      <c r="W11240" s="1">
        <f t="shared" si="702"/>
        <v>1.4834632740681075</v>
      </c>
      <c r="X11240" s="1">
        <f t="shared" si="703"/>
        <v>1594.0000000000016</v>
      </c>
    </row>
    <row r="11241" spans="1:24" hidden="1" x14ac:dyDescent="0.3">
      <c r="A11241" s="18" t="str">
        <f t="shared" si="700"/>
        <v>Oil Drilling - Drill Rig (Mobile)_2019_175</v>
      </c>
      <c r="B11241" s="1" t="s">
        <v>40</v>
      </c>
      <c r="C11241" s="1">
        <v>2020</v>
      </c>
      <c r="D11241" s="1" t="s">
        <v>200</v>
      </c>
      <c r="E11241" s="1">
        <v>2019</v>
      </c>
      <c r="F11241" s="1">
        <v>175</v>
      </c>
      <c r="G11241" s="1" t="s">
        <v>5</v>
      </c>
      <c r="H11241" s="1">
        <v>2.3501567901810001E-6</v>
      </c>
      <c r="I11241" s="1">
        <v>2.8436897161190102E-6</v>
      </c>
      <c r="J11241" s="1">
        <v>3.3842257778606498E-6</v>
      </c>
      <c r="K11241" s="1">
        <v>1.05265062009148E-4</v>
      </c>
      <c r="L11241" s="1">
        <v>9.5719838636555701E-6</v>
      </c>
      <c r="M11241" s="1">
        <v>1.8817070978896101E-2</v>
      </c>
      <c r="N11241" s="1">
        <v>3.5759545399055399E-7</v>
      </c>
      <c r="O11241" s="1">
        <v>3.2898781767130999E-7</v>
      </c>
      <c r="P11241" s="1">
        <v>1.7390264818234699E-7</v>
      </c>
      <c r="Q11241" s="1">
        <v>1.53582403737218E-7</v>
      </c>
      <c r="R11241" s="1">
        <v>610.49914461064895</v>
      </c>
      <c r="S11241" s="1">
        <v>151.82112188571401</v>
      </c>
      <c r="T11241" s="1">
        <v>0.123131485714285</v>
      </c>
      <c r="U11241" s="1">
        <v>23481.666851657101</v>
      </c>
      <c r="V11241" s="1">
        <f t="shared" si="701"/>
        <v>4.0099770395356595E-2</v>
      </c>
      <c r="W11241" s="1">
        <f t="shared" si="702"/>
        <v>0.13497757965116297</v>
      </c>
      <c r="X11241" s="1">
        <f t="shared" si="703"/>
        <v>1233.0000000000048</v>
      </c>
    </row>
    <row r="11242" spans="1:24" hidden="1" x14ac:dyDescent="0.3">
      <c r="A11242" s="18" t="str">
        <f t="shared" si="700"/>
        <v>Oil Drilling - Drill Rig (Mobile)_2019_300</v>
      </c>
      <c r="B11242" s="1" t="s">
        <v>40</v>
      </c>
      <c r="C11242" s="1">
        <v>2020</v>
      </c>
      <c r="D11242" s="1" t="s">
        <v>200</v>
      </c>
      <c r="E11242" s="1">
        <v>2019</v>
      </c>
      <c r="F11242" s="1">
        <v>300</v>
      </c>
      <c r="G11242" s="1" t="s">
        <v>5</v>
      </c>
      <c r="H11242" s="1">
        <v>4.4004307969000104E-6</v>
      </c>
      <c r="I11242" s="1">
        <v>5.3245212642490197E-6</v>
      </c>
      <c r="J11242" s="1">
        <v>6.3366203475360201E-6</v>
      </c>
      <c r="K11242" s="1">
        <v>6.7152526256916595E-5</v>
      </c>
      <c r="L11242" s="1">
        <v>1.7922571275687399E-5</v>
      </c>
      <c r="M11242" s="1">
        <v>3.5233061465916399E-2</v>
      </c>
      <c r="N11242" s="1">
        <v>6.4429812730401802E-7</v>
      </c>
      <c r="O11242" s="1">
        <v>5.9275427711969604E-7</v>
      </c>
      <c r="P11242" s="1">
        <v>3.2561511296662598E-7</v>
      </c>
      <c r="Q11242" s="1">
        <v>2.8756751127874102E-7</v>
      </c>
      <c r="R11242" s="1">
        <v>1143.0978769799001</v>
      </c>
      <c r="S11242" s="1">
        <v>194.95818571428501</v>
      </c>
      <c r="T11242" s="1">
        <v>0.123131485714285</v>
      </c>
      <c r="U11242" s="1">
        <v>44190.522095238099</v>
      </c>
      <c r="V11242" s="1">
        <f t="shared" si="701"/>
        <v>3.9896980993742219E-2</v>
      </c>
      <c r="W11242" s="1">
        <f t="shared" si="702"/>
        <v>0.13429498166272102</v>
      </c>
      <c r="X11242" s="1">
        <f t="shared" si="703"/>
        <v>1583.3333333333367</v>
      </c>
    </row>
    <row r="11243" spans="1:24" hidden="1" x14ac:dyDescent="0.3">
      <c r="A11243" s="18" t="str">
        <f t="shared" si="700"/>
        <v>Oil Drilling - Drill Rig (Mobile)_2019_600</v>
      </c>
      <c r="B11243" s="1" t="s">
        <v>40</v>
      </c>
      <c r="C11243" s="1">
        <v>2020</v>
      </c>
      <c r="D11243" s="1" t="s">
        <v>200</v>
      </c>
      <c r="E11243" s="1">
        <v>2019</v>
      </c>
      <c r="F11243" s="1">
        <v>600</v>
      </c>
      <c r="G11243" s="1" t="s">
        <v>5</v>
      </c>
      <c r="H11243" s="1">
        <v>1.9456209815054401E-5</v>
      </c>
      <c r="I11243" s="1">
        <v>2.3542013876215799E-5</v>
      </c>
      <c r="J11243" s="1">
        <v>2.80169421336783E-5</v>
      </c>
      <c r="K11243" s="1">
        <v>2.90512584905173E-4</v>
      </c>
      <c r="L11243" s="1">
        <v>7.9243447575791005E-5</v>
      </c>
      <c r="M11243" s="1">
        <v>0.15578061965898701</v>
      </c>
      <c r="N11243" s="1">
        <v>2.8487209836601901E-6</v>
      </c>
      <c r="O11243" s="1">
        <v>2.6208233049673699E-6</v>
      </c>
      <c r="P11243" s="1">
        <v>1.4396853965512401E-6</v>
      </c>
      <c r="Q11243" s="1">
        <v>1.2714604759547001E-6</v>
      </c>
      <c r="R11243" s="1">
        <v>5054.1306431479397</v>
      </c>
      <c r="S11243" s="1">
        <v>420.658199028571</v>
      </c>
      <c r="T11243" s="1">
        <v>0.24626297142857101</v>
      </c>
      <c r="U11243" s="1">
        <v>194235.34232739999</v>
      </c>
      <c r="V11243" s="1">
        <f t="shared" si="701"/>
        <v>4.0133215462924775E-2</v>
      </c>
      <c r="W11243" s="1">
        <f t="shared" si="702"/>
        <v>0.13509015721026379</v>
      </c>
      <c r="X11243" s="1">
        <f t="shared" si="703"/>
        <v>1708.1666666666679</v>
      </c>
    </row>
    <row r="11244" spans="1:24" hidden="1" x14ac:dyDescent="0.3">
      <c r="A11244" s="18" t="str">
        <f t="shared" si="700"/>
        <v>Oil Drilling - Drill Rig (Mobile)_2020_75</v>
      </c>
      <c r="B11244" s="1" t="s">
        <v>40</v>
      </c>
      <c r="C11244" s="1">
        <v>2020</v>
      </c>
      <c r="D11244" s="1" t="s">
        <v>200</v>
      </c>
      <c r="E11244" s="1">
        <v>2020</v>
      </c>
      <c r="F11244" s="1">
        <v>75</v>
      </c>
      <c r="G11244" s="1" t="s">
        <v>5</v>
      </c>
      <c r="H11244" s="1">
        <v>5.5701557323758298E-7</v>
      </c>
      <c r="I11244" s="1">
        <v>6.7398884361747601E-7</v>
      </c>
      <c r="J11244" s="1">
        <v>8.0210242546212002E-7</v>
      </c>
      <c r="K11244" s="1">
        <v>2.4409337754529599E-5</v>
      </c>
      <c r="L11244" s="1">
        <v>1.0382378555538101E-5</v>
      </c>
      <c r="M11244" s="1">
        <v>4.0332302816817201E-3</v>
      </c>
      <c r="N11244" s="1">
        <v>7.7247020632720995E-8</v>
      </c>
      <c r="O11244" s="1">
        <v>7.1067258982103302E-8</v>
      </c>
      <c r="P11244" s="1">
        <v>3.7272503630290103E-8</v>
      </c>
      <c r="Q11244" s="1">
        <v>3.2918683369007197E-8</v>
      </c>
      <c r="R11244" s="1">
        <v>130.853714679929</v>
      </c>
      <c r="S11244" s="1">
        <v>67.106659714285698</v>
      </c>
      <c r="T11244" s="1">
        <v>4.1043828571428499E-2</v>
      </c>
      <c r="U11244" s="1">
        <v>5032.9994785714198</v>
      </c>
      <c r="V11244" s="1">
        <f t="shared" si="701"/>
        <v>4.4341912751847429E-2</v>
      </c>
      <c r="W11244" s="1">
        <f t="shared" si="702"/>
        <v>0.68305956163216397</v>
      </c>
      <c r="X11244" s="1">
        <f t="shared" si="703"/>
        <v>1635.0000000000025</v>
      </c>
    </row>
    <row r="11245" spans="1:24" hidden="1" x14ac:dyDescent="0.3">
      <c r="A11245" s="18" t="str">
        <f t="shared" si="700"/>
        <v>Oil Drilling - Drill Rig (Mobile)_2020_175</v>
      </c>
      <c r="B11245" s="1" t="s">
        <v>40</v>
      </c>
      <c r="C11245" s="1">
        <v>2020</v>
      </c>
      <c r="D11245" s="1" t="s">
        <v>200</v>
      </c>
      <c r="E11245" s="1">
        <v>2020</v>
      </c>
      <c r="F11245" s="1">
        <v>175</v>
      </c>
      <c r="G11245" s="1" t="s">
        <v>5</v>
      </c>
      <c r="H11245" s="1">
        <v>6.6730987280008802E-7</v>
      </c>
      <c r="I11245" s="1">
        <v>8.0744494608810697E-7</v>
      </c>
      <c r="J11245" s="1">
        <v>9.6092621683212792E-7</v>
      </c>
      <c r="K11245" s="1">
        <v>3.6902800654186098E-5</v>
      </c>
      <c r="L11245" s="1">
        <v>3.4230004862909998E-6</v>
      </c>
      <c r="M11245" s="1">
        <v>6.8893237183462203E-3</v>
      </c>
      <c r="N11245" s="1">
        <v>1.21156550205106E-7</v>
      </c>
      <c r="O11245" s="1">
        <v>1.11464026188697E-7</v>
      </c>
      <c r="P11245" s="1">
        <v>6.3675195005636196E-8</v>
      </c>
      <c r="Q11245" s="1">
        <v>5.62297340523456E-8</v>
      </c>
      <c r="R11245" s="1">
        <v>223.51652080779601</v>
      </c>
      <c r="S11245" s="1">
        <v>68.789456685714299</v>
      </c>
      <c r="T11245" s="1">
        <v>4.1043828571428499E-2</v>
      </c>
      <c r="U11245" s="1">
        <v>8598.6820857142793</v>
      </c>
      <c r="V11245" s="1">
        <f t="shared" si="701"/>
        <v>3.1093501312817524E-2</v>
      </c>
      <c r="W11245" s="1">
        <f t="shared" si="702"/>
        <v>0.13181464647207097</v>
      </c>
      <c r="X11245" s="1">
        <f t="shared" si="703"/>
        <v>1676.0000000000032</v>
      </c>
    </row>
    <row r="11246" spans="1:24" hidden="1" x14ac:dyDescent="0.3">
      <c r="A11246" s="18" t="str">
        <f t="shared" si="700"/>
        <v>Oil Drilling - Drill Rig (Mobile)_2020_600</v>
      </c>
      <c r="B11246" s="1" t="s">
        <v>40</v>
      </c>
      <c r="C11246" s="1">
        <v>2020</v>
      </c>
      <c r="D11246" s="1" t="s">
        <v>200</v>
      </c>
      <c r="E11246" s="1">
        <v>2020</v>
      </c>
      <c r="F11246" s="1">
        <v>600</v>
      </c>
      <c r="G11246" s="1" t="s">
        <v>5</v>
      </c>
      <c r="H11246" s="1">
        <v>4.0245077852907897E-6</v>
      </c>
      <c r="I11246" s="1">
        <v>4.8696544202018602E-6</v>
      </c>
      <c r="J11246" s="1">
        <v>5.79529121081875E-6</v>
      </c>
      <c r="K11246" s="1">
        <v>7.4967761926864404E-5</v>
      </c>
      <c r="L11246" s="1">
        <v>2.0643920714566199E-5</v>
      </c>
      <c r="M11246" s="1">
        <v>4.1549118438082802E-2</v>
      </c>
      <c r="N11246" s="1">
        <v>7.1562176372932198E-7</v>
      </c>
      <c r="O11246" s="1">
        <v>6.5837202263097598E-7</v>
      </c>
      <c r="P11246" s="1">
        <v>3.84021469598223E-7</v>
      </c>
      <c r="Q11246" s="1">
        <v>3.39118319213433E-7</v>
      </c>
      <c r="R11246" s="1">
        <v>1348.01538954837</v>
      </c>
      <c r="S11246" s="1">
        <v>125.84037840000001</v>
      </c>
      <c r="T11246" s="1">
        <v>8.2087657142857096E-2</v>
      </c>
      <c r="U11246" s="1">
        <v>50336.151360000003</v>
      </c>
      <c r="V11246" s="1">
        <f t="shared" si="701"/>
        <v>3.2033672853379748E-2</v>
      </c>
      <c r="W11246" s="1">
        <f t="shared" si="702"/>
        <v>0.13580031466670495</v>
      </c>
      <c r="X11246" s="1">
        <f t="shared" si="703"/>
        <v>1533.0000000000009</v>
      </c>
    </row>
    <row r="11247" spans="1:24" hidden="1" x14ac:dyDescent="0.3">
      <c r="A11247" s="18" t="str">
        <f t="shared" si="700"/>
        <v>Oil Drilling - Drill Rig (Mobile)_2020_9999</v>
      </c>
      <c r="B11247" s="1" t="s">
        <v>40</v>
      </c>
      <c r="C11247" s="1">
        <v>2020</v>
      </c>
      <c r="D11247" s="1" t="s">
        <v>200</v>
      </c>
      <c r="E11247" s="1">
        <v>2020</v>
      </c>
      <c r="F11247" s="1">
        <v>9999</v>
      </c>
      <c r="G11247" s="1" t="s">
        <v>5</v>
      </c>
      <c r="H11247" s="1">
        <v>4.2766552089627404E-6</v>
      </c>
      <c r="I11247" s="1">
        <v>5.1747528028449201E-6</v>
      </c>
      <c r="J11247" s="1">
        <v>6.1583835009063499E-6</v>
      </c>
      <c r="K11247" s="1">
        <v>7.9664715948769794E-5</v>
      </c>
      <c r="L11247" s="1">
        <v>1.91352584947702E-4</v>
      </c>
      <c r="M11247" s="1">
        <v>4.4152294709301397E-2</v>
      </c>
      <c r="N11247" s="1">
        <v>1.5529360875793499E-6</v>
      </c>
      <c r="O11247" s="1">
        <v>1.4287012005730001E-6</v>
      </c>
      <c r="P11247" s="1">
        <v>4.08081560759633E-7</v>
      </c>
      <c r="Q11247" s="1">
        <v>3.6036509399224E-7</v>
      </c>
      <c r="R11247" s="1">
        <v>1432.47257678182</v>
      </c>
      <c r="S11247" s="1">
        <v>72.114006799999999</v>
      </c>
      <c r="T11247" s="1">
        <v>4.1043828571428499E-2</v>
      </c>
      <c r="U11247" s="1">
        <v>55095.101195199997</v>
      </c>
      <c r="V11247" s="1">
        <f t="shared" si="701"/>
        <v>3.1100346239024201E-2</v>
      </c>
      <c r="W11247" s="1">
        <f t="shared" si="702"/>
        <v>1.1500320638184058</v>
      </c>
      <c r="X11247" s="1">
        <f t="shared" si="703"/>
        <v>1757.000000000003</v>
      </c>
    </row>
    <row r="11248" spans="1:24" hidden="1" x14ac:dyDescent="0.3">
      <c r="A11248" s="18" t="str">
        <f t="shared" si="700"/>
        <v>Oil Drilling - Drill Rig (Mobile)_2021_175</v>
      </c>
      <c r="B11248" s="1" t="s">
        <v>40</v>
      </c>
      <c r="C11248" s="1">
        <v>2020</v>
      </c>
      <c r="D11248" s="1" t="s">
        <v>200</v>
      </c>
      <c r="E11248" s="1">
        <v>2021</v>
      </c>
      <c r="F11248" s="1">
        <v>175</v>
      </c>
      <c r="G11248" s="1" t="s">
        <v>5</v>
      </c>
      <c r="H11248" s="1">
        <v>8.0597793172949705E-7</v>
      </c>
      <c r="I11248" s="1">
        <v>9.7523329739269207E-7</v>
      </c>
      <c r="J11248" s="1">
        <v>1.1606082216904699E-6</v>
      </c>
      <c r="K11248" s="1">
        <v>4.45712616561229E-5</v>
      </c>
      <c r="L11248" s="1">
        <v>4.13430546242852E-6</v>
      </c>
      <c r="M11248" s="1">
        <v>8.3209362064857496E-3</v>
      </c>
      <c r="N11248" s="1">
        <v>1.4633307512752099E-7</v>
      </c>
      <c r="O11248" s="1">
        <v>1.3462642911731999E-7</v>
      </c>
      <c r="P11248" s="1">
        <v>7.6907002376225402E-8</v>
      </c>
      <c r="Q11248" s="1">
        <v>6.7914362727832897E-8</v>
      </c>
      <c r="R11248" s="1">
        <v>269.96361134613301</v>
      </c>
      <c r="S11248" s="1">
        <v>70.143903028571401</v>
      </c>
      <c r="T11248" s="1">
        <v>4.1043828571428499E-2</v>
      </c>
      <c r="U11248" s="1">
        <v>10381.297648228499</v>
      </c>
      <c r="V11248" s="1">
        <f t="shared" si="701"/>
        <v>3.1106093890122557E-2</v>
      </c>
      <c r="W11248" s="1">
        <f t="shared" si="702"/>
        <v>0.13186803017141502</v>
      </c>
      <c r="X11248" s="1">
        <f t="shared" si="703"/>
        <v>1709.0000000000023</v>
      </c>
    </row>
    <row r="11249" spans="1:24" hidden="1" x14ac:dyDescent="0.3">
      <c r="A11249" s="18" t="str">
        <f t="shared" si="700"/>
        <v>Oil Drilling - Drill Rig (Mobile)_2021_300</v>
      </c>
      <c r="B11249" s="1" t="s">
        <v>40</v>
      </c>
      <c r="C11249" s="1">
        <v>2020</v>
      </c>
      <c r="D11249" s="1" t="s">
        <v>200</v>
      </c>
      <c r="E11249" s="1">
        <v>2021</v>
      </c>
      <c r="F11249" s="1">
        <v>300</v>
      </c>
      <c r="G11249" s="1" t="s">
        <v>5</v>
      </c>
      <c r="H11249" s="1">
        <v>1.0595569519140301E-6</v>
      </c>
      <c r="I11249" s="1">
        <v>1.28206391181597E-6</v>
      </c>
      <c r="J11249" s="1">
        <v>1.5257620107562E-6</v>
      </c>
      <c r="K11249" s="1">
        <v>1.99644219340634E-5</v>
      </c>
      <c r="L11249" s="1">
        <v>5.4350521541605701E-6</v>
      </c>
      <c r="M11249" s="1">
        <v>1.09388923156945E-2</v>
      </c>
      <c r="N11249" s="1">
        <v>1.8840614931139799E-7</v>
      </c>
      <c r="O11249" s="1">
        <v>1.7333365736648599E-7</v>
      </c>
      <c r="P11249" s="1">
        <v>1.01103697521519E-7</v>
      </c>
      <c r="Q11249" s="1">
        <v>8.9281768557451703E-8</v>
      </c>
      <c r="R11249" s="1">
        <v>354.90031414608802</v>
      </c>
      <c r="S11249" s="1">
        <v>73.7968037714285</v>
      </c>
      <c r="T11249" s="1">
        <v>4.1043828571428499E-2</v>
      </c>
      <c r="U11249" s="1">
        <v>13652.4086977142</v>
      </c>
      <c r="V11249" s="1">
        <f t="shared" si="701"/>
        <v>3.1094887900264281E-2</v>
      </c>
      <c r="W11249" s="1">
        <f t="shared" si="702"/>
        <v>0.13182052463073443</v>
      </c>
      <c r="X11249" s="1">
        <f t="shared" si="703"/>
        <v>1798.0000000000014</v>
      </c>
    </row>
    <row r="11250" spans="1:24" hidden="1" x14ac:dyDescent="0.3">
      <c r="A11250" s="18" t="str">
        <f t="shared" si="700"/>
        <v>Oil Drilling - Workover Rig (Mobile)_1975_300</v>
      </c>
      <c r="B11250" s="1" t="s">
        <v>40</v>
      </c>
      <c r="C11250" s="1">
        <v>2020</v>
      </c>
      <c r="D11250" s="1" t="s">
        <v>201</v>
      </c>
      <c r="E11250" s="1">
        <v>1975</v>
      </c>
      <c r="F11250" s="1">
        <v>300</v>
      </c>
      <c r="G11250" s="1" t="s">
        <v>5</v>
      </c>
      <c r="H11250" s="1">
        <v>3.33979889744731E-6</v>
      </c>
      <c r="I11250" s="1">
        <v>4.0411566659112501E-6</v>
      </c>
      <c r="J11250" s="1">
        <v>4.8093104123241298E-6</v>
      </c>
      <c r="K11250" s="1">
        <v>1.7271037982856499E-5</v>
      </c>
      <c r="L11250" s="1">
        <v>4.2528976831790799E-5</v>
      </c>
      <c r="M11250" s="1">
        <v>1.5745005951465999E-3</v>
      </c>
      <c r="N11250" s="1">
        <v>2.2113608025011098E-6</v>
      </c>
      <c r="O11250" s="1">
        <v>2.0344519383010199E-6</v>
      </c>
      <c r="P11250" s="1">
        <v>1.4456844855209399E-8</v>
      </c>
      <c r="Q11250" s="1">
        <v>1.2850862196326901E-8</v>
      </c>
      <c r="R11250" s="1">
        <v>51.082937807058599</v>
      </c>
      <c r="S11250" s="1">
        <v>8.5430821917808206</v>
      </c>
      <c r="T11250" s="1">
        <v>4.2715410958904097E-2</v>
      </c>
      <c r="U11250" s="1">
        <v>1964.9089041095799</v>
      </c>
      <c r="V11250" s="1">
        <f t="shared" si="701"/>
        <v>0.68100745680000341</v>
      </c>
      <c r="W11250" s="1">
        <f t="shared" si="702"/>
        <v>7.1668962000000285</v>
      </c>
      <c r="X11250" s="1">
        <f t="shared" si="703"/>
        <v>200.00000000000003</v>
      </c>
    </row>
    <row r="11251" spans="1:24" hidden="1" x14ac:dyDescent="0.3">
      <c r="A11251" s="18" t="str">
        <f t="shared" si="700"/>
        <v>Oil Drilling - Workover Rig (Mobile)_1979_25</v>
      </c>
      <c r="B11251" s="1" t="s">
        <v>40</v>
      </c>
      <c r="C11251" s="1">
        <v>2020</v>
      </c>
      <c r="D11251" s="1" t="s">
        <v>201</v>
      </c>
      <c r="E11251" s="1">
        <v>1979</v>
      </c>
      <c r="F11251" s="1">
        <v>25</v>
      </c>
      <c r="G11251" s="1" t="s">
        <v>5</v>
      </c>
      <c r="H11251" s="1">
        <v>0</v>
      </c>
      <c r="I11251" s="1">
        <v>0</v>
      </c>
      <c r="J11251" s="1">
        <v>0</v>
      </c>
      <c r="K11251" s="1">
        <v>0</v>
      </c>
      <c r="L11251" s="1">
        <v>0</v>
      </c>
      <c r="M11251" s="1">
        <v>0</v>
      </c>
      <c r="N11251" s="1">
        <v>0</v>
      </c>
      <c r="O11251" s="1">
        <v>0</v>
      </c>
      <c r="P11251" s="1">
        <v>0</v>
      </c>
      <c r="Q11251" s="1">
        <v>0</v>
      </c>
      <c r="R11251" s="1">
        <v>0</v>
      </c>
      <c r="S11251" s="1">
        <v>0</v>
      </c>
      <c r="T11251" s="1">
        <v>0</v>
      </c>
      <c r="U11251" s="1">
        <v>0</v>
      </c>
      <c r="V11251" s="1">
        <f t="shared" si="701"/>
        <v>0</v>
      </c>
      <c r="W11251" s="1">
        <f t="shared" si="702"/>
        <v>0</v>
      </c>
      <c r="X11251" s="1" t="e">
        <f t="shared" si="703"/>
        <v>#DIV/0!</v>
      </c>
    </row>
    <row r="11252" spans="1:24" hidden="1" x14ac:dyDescent="0.3">
      <c r="A11252" s="18" t="str">
        <f t="shared" si="700"/>
        <v>Oil Drilling - Workover Rig (Mobile)_1981_300</v>
      </c>
      <c r="B11252" s="1" t="s">
        <v>40</v>
      </c>
      <c r="C11252" s="1">
        <v>2020</v>
      </c>
      <c r="D11252" s="1" t="s">
        <v>201</v>
      </c>
      <c r="E11252" s="1">
        <v>1981</v>
      </c>
      <c r="F11252" s="1">
        <v>300</v>
      </c>
      <c r="G11252" s="1" t="s">
        <v>5</v>
      </c>
      <c r="H11252" s="1">
        <v>3.0534657891341001E-6</v>
      </c>
      <c r="I11252" s="1">
        <v>3.69469360485226E-6</v>
      </c>
      <c r="J11252" s="1">
        <v>4.3969907363530999E-6</v>
      </c>
      <c r="K11252" s="1">
        <v>4.7112528231470703E-5</v>
      </c>
      <c r="L11252" s="1">
        <v>4.07627000821005E-5</v>
      </c>
      <c r="M11252" s="1">
        <v>1.75384266650882E-3</v>
      </c>
      <c r="N11252" s="1">
        <v>2.07390784174271E-6</v>
      </c>
      <c r="O11252" s="1">
        <v>1.9079952144032902E-6</v>
      </c>
      <c r="P11252" s="1">
        <v>1.6123541236801201E-8</v>
      </c>
      <c r="Q11252" s="1">
        <v>1.4314628073700199E-8</v>
      </c>
      <c r="R11252" s="1">
        <v>56.901493802416702</v>
      </c>
      <c r="S11252" s="1">
        <v>7.3043352739726002</v>
      </c>
      <c r="T11252" s="1">
        <v>4.2715410958904097E-2</v>
      </c>
      <c r="U11252" s="1">
        <v>2191.30058219178</v>
      </c>
      <c r="V11252" s="1">
        <f t="shared" si="701"/>
        <v>0.55829671878695253</v>
      </c>
      <c r="W11252" s="1">
        <f t="shared" si="702"/>
        <v>6.1595585828404191</v>
      </c>
      <c r="X11252" s="1">
        <f t="shared" si="703"/>
        <v>171</v>
      </c>
    </row>
    <row r="11253" spans="1:24" hidden="1" x14ac:dyDescent="0.3">
      <c r="A11253" s="18" t="str">
        <f t="shared" si="700"/>
        <v>Oil Drilling - Workover Rig (Mobile)_1982_25</v>
      </c>
      <c r="B11253" s="1" t="s">
        <v>40</v>
      </c>
      <c r="C11253" s="1">
        <v>2020</v>
      </c>
      <c r="D11253" s="1" t="s">
        <v>201</v>
      </c>
      <c r="E11253" s="1">
        <v>1982</v>
      </c>
      <c r="F11253" s="1">
        <v>25</v>
      </c>
      <c r="G11253" s="1" t="s">
        <v>5</v>
      </c>
      <c r="H11253" s="1">
        <v>0</v>
      </c>
      <c r="I11253" s="1">
        <v>0</v>
      </c>
      <c r="J11253" s="1">
        <v>0</v>
      </c>
      <c r="K11253" s="1">
        <v>0</v>
      </c>
      <c r="L11253" s="1">
        <v>0</v>
      </c>
      <c r="M11253" s="1">
        <v>0</v>
      </c>
      <c r="N11253" s="1">
        <v>0</v>
      </c>
      <c r="O11253" s="1">
        <v>0</v>
      </c>
      <c r="P11253" s="1">
        <v>0</v>
      </c>
      <c r="Q11253" s="1">
        <v>0</v>
      </c>
      <c r="R11253" s="1">
        <v>0</v>
      </c>
      <c r="S11253" s="1">
        <v>0</v>
      </c>
      <c r="T11253" s="1">
        <v>0</v>
      </c>
      <c r="U11253" s="1">
        <v>0</v>
      </c>
      <c r="V11253" s="1">
        <f t="shared" si="701"/>
        <v>0</v>
      </c>
      <c r="W11253" s="1">
        <f t="shared" si="702"/>
        <v>0</v>
      </c>
      <c r="X11253" s="1" t="e">
        <f t="shared" si="703"/>
        <v>#DIV/0!</v>
      </c>
    </row>
    <row r="11254" spans="1:24" hidden="1" x14ac:dyDescent="0.3">
      <c r="A11254" s="18" t="str">
        <f t="shared" si="700"/>
        <v>Oil Drilling - Workover Rig (Mobile)_1985_25</v>
      </c>
      <c r="B11254" s="1" t="s">
        <v>40</v>
      </c>
      <c r="C11254" s="1">
        <v>2020</v>
      </c>
      <c r="D11254" s="1" t="s">
        <v>201</v>
      </c>
      <c r="E11254" s="1">
        <v>1985</v>
      </c>
      <c r="F11254" s="1">
        <v>25</v>
      </c>
      <c r="G11254" s="1" t="s">
        <v>5</v>
      </c>
      <c r="H11254" s="1">
        <v>0</v>
      </c>
      <c r="I11254" s="1">
        <v>0</v>
      </c>
      <c r="J11254" s="1">
        <v>0</v>
      </c>
      <c r="K11254" s="1">
        <v>0</v>
      </c>
      <c r="L11254" s="1">
        <v>0</v>
      </c>
      <c r="M11254" s="1">
        <v>0</v>
      </c>
      <c r="N11254" s="1">
        <v>0</v>
      </c>
      <c r="O11254" s="1">
        <v>0</v>
      </c>
      <c r="P11254" s="1">
        <v>0</v>
      </c>
      <c r="Q11254" s="1">
        <v>0</v>
      </c>
      <c r="R11254" s="1">
        <v>0</v>
      </c>
      <c r="S11254" s="1">
        <v>0</v>
      </c>
      <c r="T11254" s="1">
        <v>0</v>
      </c>
      <c r="U11254" s="1">
        <v>0</v>
      </c>
      <c r="V11254" s="1">
        <f t="shared" si="701"/>
        <v>0</v>
      </c>
      <c r="W11254" s="1">
        <f t="shared" si="702"/>
        <v>0</v>
      </c>
      <c r="X11254" s="1" t="e">
        <f t="shared" si="703"/>
        <v>#DIV/0!</v>
      </c>
    </row>
    <row r="11255" spans="1:24" hidden="1" x14ac:dyDescent="0.3">
      <c r="A11255" s="18" t="str">
        <f t="shared" si="700"/>
        <v>Oil Drilling - Workover Rig (Mobile)_1988_300</v>
      </c>
      <c r="B11255" s="1" t="s">
        <v>40</v>
      </c>
      <c r="C11255" s="1">
        <v>2020</v>
      </c>
      <c r="D11255" s="1" t="s">
        <v>201</v>
      </c>
      <c r="E11255" s="1">
        <v>1988</v>
      </c>
      <c r="F11255" s="1">
        <v>300</v>
      </c>
      <c r="G11255" s="1" t="s">
        <v>5</v>
      </c>
      <c r="H11255" s="1">
        <v>4.8663455217600297E-6</v>
      </c>
      <c r="I11255" s="1">
        <v>5.8882780813296301E-6</v>
      </c>
      <c r="J11255" s="1">
        <v>7.0075375513344397E-6</v>
      </c>
      <c r="K11255" s="1">
        <v>2.2721877956043899E-5</v>
      </c>
      <c r="L11255" s="1">
        <v>6.2013325111848796E-5</v>
      </c>
      <c r="M11255" s="1">
        <v>3.3731660490927701E-3</v>
      </c>
      <c r="N11255" s="1">
        <v>3.2712144944005E-6</v>
      </c>
      <c r="O11255" s="1">
        <v>3.0095173348484599E-6</v>
      </c>
      <c r="P11255" s="1">
        <v>3.1040602565150102E-8</v>
      </c>
      <c r="Q11255" s="1">
        <v>2.7531327835530801E-8</v>
      </c>
      <c r="R11255" s="1">
        <v>109.43865758440199</v>
      </c>
      <c r="S11255" s="1">
        <v>17.556033904109501</v>
      </c>
      <c r="T11255" s="1">
        <v>4.2715410958904097E-2</v>
      </c>
      <c r="U11255" s="1">
        <v>4213.4481369862997</v>
      </c>
      <c r="V11255" s="1">
        <f t="shared" si="701"/>
        <v>0.46274236302550042</v>
      </c>
      <c r="W11255" s="1">
        <f t="shared" si="702"/>
        <v>4.8734438497927792</v>
      </c>
      <c r="X11255" s="1">
        <f t="shared" si="703"/>
        <v>410.99999999999807</v>
      </c>
    </row>
    <row r="11256" spans="1:24" hidden="1" x14ac:dyDescent="0.3">
      <c r="A11256" s="18" t="str">
        <f t="shared" si="700"/>
        <v>Oil Drilling - Workover Rig (Mobile)_1992_25</v>
      </c>
      <c r="B11256" s="1" t="s">
        <v>40</v>
      </c>
      <c r="C11256" s="1">
        <v>2020</v>
      </c>
      <c r="D11256" s="1" t="s">
        <v>201</v>
      </c>
      <c r="E11256" s="1">
        <v>1992</v>
      </c>
      <c r="F11256" s="1">
        <v>25</v>
      </c>
      <c r="G11256" s="1" t="s">
        <v>5</v>
      </c>
      <c r="H11256" s="1">
        <v>0</v>
      </c>
      <c r="I11256" s="1">
        <v>0</v>
      </c>
      <c r="J11256" s="1">
        <v>0</v>
      </c>
      <c r="K11256" s="1">
        <v>0</v>
      </c>
      <c r="L11256" s="1">
        <v>0</v>
      </c>
      <c r="M11256" s="1">
        <v>0</v>
      </c>
      <c r="N11256" s="1">
        <v>0</v>
      </c>
      <c r="O11256" s="1">
        <v>0</v>
      </c>
      <c r="P11256" s="1">
        <v>0</v>
      </c>
      <c r="Q11256" s="1">
        <v>0</v>
      </c>
      <c r="R11256" s="1">
        <v>0</v>
      </c>
      <c r="S11256" s="1">
        <v>0</v>
      </c>
      <c r="T11256" s="1">
        <v>0</v>
      </c>
      <c r="U11256" s="1">
        <v>0</v>
      </c>
      <c r="V11256" s="1">
        <f t="shared" si="701"/>
        <v>0</v>
      </c>
      <c r="W11256" s="1">
        <f t="shared" si="702"/>
        <v>0</v>
      </c>
      <c r="X11256" s="1" t="e">
        <f t="shared" si="703"/>
        <v>#DIV/0!</v>
      </c>
    </row>
    <row r="11257" spans="1:24" hidden="1" x14ac:dyDescent="0.3">
      <c r="A11257" s="18" t="str">
        <f t="shared" si="700"/>
        <v>Oil Drilling - Workover Rig (Mobile)_1993_25</v>
      </c>
      <c r="B11257" s="1" t="s">
        <v>40</v>
      </c>
      <c r="C11257" s="1">
        <v>2020</v>
      </c>
      <c r="D11257" s="1" t="s">
        <v>201</v>
      </c>
      <c r="E11257" s="1">
        <v>1993</v>
      </c>
      <c r="F11257" s="1">
        <v>25</v>
      </c>
      <c r="G11257" s="1" t="s">
        <v>5</v>
      </c>
      <c r="H11257" s="1">
        <v>0</v>
      </c>
      <c r="I11257" s="1">
        <v>0</v>
      </c>
      <c r="J11257" s="1">
        <v>0</v>
      </c>
      <c r="K11257" s="1">
        <v>0</v>
      </c>
      <c r="L11257" s="1">
        <v>0</v>
      </c>
      <c r="M11257" s="1">
        <v>0</v>
      </c>
      <c r="N11257" s="1">
        <v>0</v>
      </c>
      <c r="O11257" s="1">
        <v>0</v>
      </c>
      <c r="P11257" s="1">
        <v>0</v>
      </c>
      <c r="Q11257" s="1">
        <v>0</v>
      </c>
      <c r="R11257" s="1">
        <v>0</v>
      </c>
      <c r="S11257" s="1">
        <v>0</v>
      </c>
      <c r="T11257" s="1">
        <v>0</v>
      </c>
      <c r="U11257" s="1">
        <v>0</v>
      </c>
      <c r="V11257" s="1">
        <f t="shared" si="701"/>
        <v>0</v>
      </c>
      <c r="W11257" s="1">
        <f t="shared" si="702"/>
        <v>0</v>
      </c>
      <c r="X11257" s="1" t="e">
        <f t="shared" si="703"/>
        <v>#DIV/0!</v>
      </c>
    </row>
    <row r="11258" spans="1:24" hidden="1" x14ac:dyDescent="0.3">
      <c r="A11258" s="18" t="str">
        <f t="shared" si="700"/>
        <v>Oil Drilling - Workover Rig (Mobile)_1994_25</v>
      </c>
      <c r="B11258" s="1" t="s">
        <v>40</v>
      </c>
      <c r="C11258" s="1">
        <v>2020</v>
      </c>
      <c r="D11258" s="1" t="s">
        <v>201</v>
      </c>
      <c r="E11258" s="1">
        <v>1994</v>
      </c>
      <c r="F11258" s="1">
        <v>25</v>
      </c>
      <c r="G11258" s="1" t="s">
        <v>5</v>
      </c>
      <c r="H11258" s="1">
        <v>0</v>
      </c>
      <c r="I11258" s="1">
        <v>0</v>
      </c>
      <c r="J11258" s="1">
        <v>0</v>
      </c>
      <c r="K11258" s="1">
        <v>0</v>
      </c>
      <c r="L11258" s="1">
        <v>0</v>
      </c>
      <c r="M11258" s="1">
        <v>0</v>
      </c>
      <c r="N11258" s="1">
        <v>0</v>
      </c>
      <c r="O11258" s="1">
        <v>0</v>
      </c>
      <c r="P11258" s="1">
        <v>0</v>
      </c>
      <c r="Q11258" s="1">
        <v>0</v>
      </c>
      <c r="R11258" s="1">
        <v>0</v>
      </c>
      <c r="S11258" s="1">
        <v>0</v>
      </c>
      <c r="T11258" s="1">
        <v>0</v>
      </c>
      <c r="U11258" s="1">
        <v>0</v>
      </c>
      <c r="V11258" s="1">
        <f t="shared" si="701"/>
        <v>0</v>
      </c>
      <c r="W11258" s="1">
        <f t="shared" si="702"/>
        <v>0</v>
      </c>
      <c r="X11258" s="1" t="e">
        <f t="shared" si="703"/>
        <v>#DIV/0!</v>
      </c>
    </row>
    <row r="11259" spans="1:24" hidden="1" x14ac:dyDescent="0.3">
      <c r="A11259" s="18" t="str">
        <f t="shared" si="700"/>
        <v>Oil Drilling - Workover Rig (Mobile)_1995_25</v>
      </c>
      <c r="B11259" s="1" t="s">
        <v>40</v>
      </c>
      <c r="C11259" s="1">
        <v>2020</v>
      </c>
      <c r="D11259" s="1" t="s">
        <v>201</v>
      </c>
      <c r="E11259" s="1">
        <v>1995</v>
      </c>
      <c r="F11259" s="1">
        <v>25</v>
      </c>
      <c r="G11259" s="1" t="s">
        <v>5</v>
      </c>
      <c r="H11259" s="1">
        <v>0</v>
      </c>
      <c r="I11259" s="1">
        <v>0</v>
      </c>
      <c r="J11259" s="1">
        <v>0</v>
      </c>
      <c r="K11259" s="1">
        <v>0</v>
      </c>
      <c r="L11259" s="1">
        <v>0</v>
      </c>
      <c r="M11259" s="1">
        <v>0</v>
      </c>
      <c r="N11259" s="1">
        <v>0</v>
      </c>
      <c r="O11259" s="1">
        <v>0</v>
      </c>
      <c r="P11259" s="1">
        <v>0</v>
      </c>
      <c r="Q11259" s="1">
        <v>0</v>
      </c>
      <c r="R11259" s="1">
        <v>0</v>
      </c>
      <c r="S11259" s="1">
        <v>0</v>
      </c>
      <c r="T11259" s="1">
        <v>0</v>
      </c>
      <c r="U11259" s="1">
        <v>0</v>
      </c>
      <c r="V11259" s="1">
        <f t="shared" si="701"/>
        <v>0</v>
      </c>
      <c r="W11259" s="1">
        <f t="shared" si="702"/>
        <v>0</v>
      </c>
      <c r="X11259" s="1" t="e">
        <f t="shared" si="703"/>
        <v>#DIV/0!</v>
      </c>
    </row>
    <row r="11260" spans="1:24" hidden="1" x14ac:dyDescent="0.3">
      <c r="A11260" s="18" t="str">
        <f t="shared" si="700"/>
        <v>Oil Drilling - Workover Rig (Mobile)_1996_25</v>
      </c>
      <c r="B11260" s="1" t="s">
        <v>40</v>
      </c>
      <c r="C11260" s="1">
        <v>2020</v>
      </c>
      <c r="D11260" s="1" t="s">
        <v>201</v>
      </c>
      <c r="E11260" s="1">
        <v>1996</v>
      </c>
      <c r="F11260" s="1">
        <v>25</v>
      </c>
      <c r="G11260" s="1" t="s">
        <v>5</v>
      </c>
      <c r="H11260" s="1">
        <v>0</v>
      </c>
      <c r="I11260" s="1">
        <v>0</v>
      </c>
      <c r="J11260" s="1">
        <v>0</v>
      </c>
      <c r="K11260" s="1">
        <v>0</v>
      </c>
      <c r="L11260" s="1">
        <v>0</v>
      </c>
      <c r="M11260" s="1">
        <v>0</v>
      </c>
      <c r="N11260" s="1">
        <v>0</v>
      </c>
      <c r="O11260" s="1">
        <v>0</v>
      </c>
      <c r="P11260" s="1">
        <v>0</v>
      </c>
      <c r="Q11260" s="1">
        <v>0</v>
      </c>
      <c r="R11260" s="1">
        <v>0</v>
      </c>
      <c r="S11260" s="1">
        <v>0</v>
      </c>
      <c r="T11260" s="1">
        <v>0</v>
      </c>
      <c r="U11260" s="1">
        <v>0</v>
      </c>
      <c r="V11260" s="1">
        <f t="shared" si="701"/>
        <v>0</v>
      </c>
      <c r="W11260" s="1">
        <f t="shared" si="702"/>
        <v>0</v>
      </c>
      <c r="X11260" s="1" t="e">
        <f t="shared" si="703"/>
        <v>#DIV/0!</v>
      </c>
    </row>
    <row r="11261" spans="1:24" hidden="1" x14ac:dyDescent="0.3">
      <c r="A11261" s="18" t="str">
        <f t="shared" si="700"/>
        <v>Oil Drilling - Workover Rig (Mobile)_1997_600</v>
      </c>
      <c r="B11261" s="1" t="s">
        <v>40</v>
      </c>
      <c r="C11261" s="1">
        <v>2020</v>
      </c>
      <c r="D11261" s="1" t="s">
        <v>201</v>
      </c>
      <c r="E11261" s="1">
        <v>1997</v>
      </c>
      <c r="F11261" s="1">
        <v>600</v>
      </c>
      <c r="G11261" s="1" t="s">
        <v>5</v>
      </c>
      <c r="H11261" s="1">
        <v>2.6490379781445901E-5</v>
      </c>
      <c r="I11261" s="1">
        <v>3.2053359535549498E-5</v>
      </c>
      <c r="J11261" s="1">
        <v>3.8146146885282099E-5</v>
      </c>
      <c r="K11261" s="1">
        <v>9.21748103212968E-5</v>
      </c>
      <c r="L11261" s="1">
        <v>5.7553420409702297E-4</v>
      </c>
      <c r="M11261" s="1">
        <v>4.2753365591061597E-2</v>
      </c>
      <c r="N11261" s="1">
        <v>1.5903555467382099E-5</v>
      </c>
      <c r="O11261" s="1">
        <v>1.4631271029991499E-5</v>
      </c>
      <c r="P11261" s="1">
        <v>3.9448135557302998E-7</v>
      </c>
      <c r="Q11261" s="1">
        <v>3.4894722258822599E-7</v>
      </c>
      <c r="R11261" s="1">
        <v>1387.08586218558</v>
      </c>
      <c r="S11261" s="1">
        <v>136.00586849314999</v>
      </c>
      <c r="T11261" s="1">
        <v>0.170861643835616</v>
      </c>
      <c r="U11261" s="1">
        <v>53382.303383561601</v>
      </c>
      <c r="V11261" s="1">
        <f t="shared" si="701"/>
        <v>0.19882218693374096</v>
      </c>
      <c r="W11261" s="1">
        <f t="shared" si="702"/>
        <v>3.5699524409237071</v>
      </c>
      <c r="X11261" s="1">
        <f t="shared" si="703"/>
        <v>795.99999999999795</v>
      </c>
    </row>
    <row r="11262" spans="1:24" hidden="1" x14ac:dyDescent="0.3">
      <c r="A11262" s="18" t="str">
        <f t="shared" si="700"/>
        <v>Oil Drilling - Workover Rig (Mobile)_1998_600</v>
      </c>
      <c r="B11262" s="1" t="s">
        <v>40</v>
      </c>
      <c r="C11262" s="1">
        <v>2020</v>
      </c>
      <c r="D11262" s="1" t="s">
        <v>201</v>
      </c>
      <c r="E11262" s="1">
        <v>1998</v>
      </c>
      <c r="F11262" s="1">
        <v>600</v>
      </c>
      <c r="G11262" s="1" t="s">
        <v>5</v>
      </c>
      <c r="H11262" s="1">
        <v>3.7973076528937501E-5</v>
      </c>
      <c r="I11262" s="1">
        <v>4.5947422600014403E-5</v>
      </c>
      <c r="J11262" s="1">
        <v>5.4681230201670003E-5</v>
      </c>
      <c r="K11262" s="1">
        <v>1.3212951853647801E-4</v>
      </c>
      <c r="L11262" s="1">
        <v>8.2500909981308404E-4</v>
      </c>
      <c r="M11262" s="1">
        <v>6.1285524664169803E-2</v>
      </c>
      <c r="N11262" s="1">
        <v>2.2797216718957201E-5</v>
      </c>
      <c r="O11262" s="1">
        <v>2.0973439381440601E-5</v>
      </c>
      <c r="P11262" s="1">
        <v>5.6547587569528199E-7</v>
      </c>
      <c r="Q11262" s="1">
        <v>5.0020421365131701E-7</v>
      </c>
      <c r="R11262" s="1">
        <v>1988.34135378732</v>
      </c>
      <c r="S11262" s="1">
        <v>174.06529965753401</v>
      </c>
      <c r="T11262" s="1">
        <v>0.21357705479451999</v>
      </c>
      <c r="U11262" s="1">
        <v>77633.123647260305</v>
      </c>
      <c r="V11262" s="1">
        <f t="shared" si="701"/>
        <v>0.19597591225720754</v>
      </c>
      <c r="W11262" s="1">
        <f t="shared" si="702"/>
        <v>3.5188461464716863</v>
      </c>
      <c r="X11262" s="1">
        <f t="shared" si="703"/>
        <v>815.00000000000102</v>
      </c>
    </row>
    <row r="11263" spans="1:24" hidden="1" x14ac:dyDescent="0.3">
      <c r="A11263" s="18" t="str">
        <f t="shared" si="700"/>
        <v>Oil Drilling - Workover Rig (Mobile)_1999_600</v>
      </c>
      <c r="B11263" s="1" t="s">
        <v>40</v>
      </c>
      <c r="C11263" s="1">
        <v>2020</v>
      </c>
      <c r="D11263" s="1" t="s">
        <v>201</v>
      </c>
      <c r="E11263" s="1">
        <v>1999</v>
      </c>
      <c r="F11263" s="1">
        <v>600</v>
      </c>
      <c r="G11263" s="1" t="s">
        <v>5</v>
      </c>
      <c r="H11263" s="1">
        <v>4.2862465210564201E-5</v>
      </c>
      <c r="I11263" s="1">
        <v>5.1863582904782603E-5</v>
      </c>
      <c r="J11263" s="1">
        <v>6.1721949903212404E-5</v>
      </c>
      <c r="K11263" s="1">
        <v>1.4914242956433999E-4</v>
      </c>
      <c r="L11263" s="1">
        <v>9.3123673590654404E-4</v>
      </c>
      <c r="M11263" s="1">
        <v>6.9176609033175199E-2</v>
      </c>
      <c r="N11263" s="1">
        <v>2.57325715436661E-5</v>
      </c>
      <c r="O11263" s="1">
        <v>2.3673965820172901E-5</v>
      </c>
      <c r="P11263" s="1">
        <v>6.3828618234110996E-7</v>
      </c>
      <c r="Q11263" s="1">
        <v>5.6461018346693004E-7</v>
      </c>
      <c r="R11263" s="1">
        <v>2244.3588956635799</v>
      </c>
      <c r="S11263" s="1">
        <v>201.445878082191</v>
      </c>
      <c r="T11263" s="1">
        <v>0.25629246575342401</v>
      </c>
      <c r="U11263" s="1">
        <v>88132.5716609589</v>
      </c>
      <c r="V11263" s="1">
        <f t="shared" si="701"/>
        <v>0.19485639964290119</v>
      </c>
      <c r="W11263" s="1">
        <f t="shared" si="702"/>
        <v>3.4987447339898927</v>
      </c>
      <c r="X11263" s="1">
        <f t="shared" si="703"/>
        <v>785.99999999999898</v>
      </c>
    </row>
    <row r="11264" spans="1:24" hidden="1" x14ac:dyDescent="0.3">
      <c r="A11264" s="18" t="str">
        <f t="shared" si="700"/>
        <v>Oil Drilling - Workover Rig (Mobile)_2000_600</v>
      </c>
      <c r="B11264" s="1" t="s">
        <v>40</v>
      </c>
      <c r="C11264" s="1">
        <v>2020</v>
      </c>
      <c r="D11264" s="1" t="s">
        <v>201</v>
      </c>
      <c r="E11264" s="1">
        <v>2000</v>
      </c>
      <c r="F11264" s="1">
        <v>600</v>
      </c>
      <c r="G11264" s="1" t="s">
        <v>5</v>
      </c>
      <c r="H11264" s="1">
        <v>7.4970373889330299E-4</v>
      </c>
      <c r="I11264" s="1">
        <v>9.0714152406089698E-4</v>
      </c>
      <c r="J11264" s="1">
        <v>1.0795733840063501E-3</v>
      </c>
      <c r="K11264" s="1">
        <v>2.6086375695548898E-3</v>
      </c>
      <c r="L11264" s="1">
        <v>1.6288182662248199E-2</v>
      </c>
      <c r="M11264" s="1">
        <v>1.2099621937598899</v>
      </c>
      <c r="N11264" s="1">
        <v>4.5008622352573198E-4</v>
      </c>
      <c r="O11264" s="1">
        <v>4.1407932564367297E-4</v>
      </c>
      <c r="P11264" s="1">
        <v>1.11642094087281E-5</v>
      </c>
      <c r="Q11264" s="1">
        <v>9.8755487693709106E-6</v>
      </c>
      <c r="R11264" s="1">
        <v>39255.890841358501</v>
      </c>
      <c r="S11264" s="1">
        <v>3567.3348308219101</v>
      </c>
      <c r="T11264" s="1">
        <v>3.5453791095890401</v>
      </c>
      <c r="U11264" s="1">
        <v>1509240.51306399</v>
      </c>
      <c r="V11264" s="1">
        <f t="shared" si="701"/>
        <v>0.19902388207288091</v>
      </c>
      <c r="W11264" s="1">
        <f t="shared" si="702"/>
        <v>3.5735739786675329</v>
      </c>
      <c r="X11264" s="1">
        <f t="shared" si="703"/>
        <v>1006.1927710843355</v>
      </c>
    </row>
    <row r="11265" spans="1:24" hidden="1" x14ac:dyDescent="0.3">
      <c r="A11265" s="18" t="str">
        <f t="shared" si="700"/>
        <v>Oil Drilling - Workover Rig (Mobile)_2001_300</v>
      </c>
      <c r="B11265" s="1" t="s">
        <v>40</v>
      </c>
      <c r="C11265" s="1">
        <v>2020</v>
      </c>
      <c r="D11265" s="1" t="s">
        <v>201</v>
      </c>
      <c r="E11265" s="1">
        <v>2001</v>
      </c>
      <c r="F11265" s="1">
        <v>300</v>
      </c>
      <c r="G11265" s="1" t="s">
        <v>5</v>
      </c>
      <c r="H11265" s="1">
        <v>2.9141154907805199E-6</v>
      </c>
      <c r="I11265" s="1">
        <v>3.5260797438444299E-6</v>
      </c>
      <c r="J11265" s="1">
        <v>4.19632630672395E-6</v>
      </c>
      <c r="K11265" s="1">
        <v>9.8549212012930908E-6</v>
      </c>
      <c r="L11265" s="1">
        <v>6.1609687799288998E-5</v>
      </c>
      <c r="M11265" s="1">
        <v>4.29483846895514E-3</v>
      </c>
      <c r="N11265" s="1">
        <v>1.59760993947935E-6</v>
      </c>
      <c r="O11265" s="1">
        <v>1.4698011443210001E-6</v>
      </c>
      <c r="P11265" s="1">
        <v>3.9620488059786302E-8</v>
      </c>
      <c r="Q11265" s="1">
        <v>3.5053894225353999E-8</v>
      </c>
      <c r="R11265" s="1">
        <v>139.34130420609301</v>
      </c>
      <c r="S11265" s="1">
        <v>21.784859589041002</v>
      </c>
      <c r="T11265" s="1">
        <v>4.2715410958904097E-2</v>
      </c>
      <c r="U11265" s="1">
        <v>5359.0754589040998</v>
      </c>
      <c r="V11265" s="1">
        <f t="shared" si="701"/>
        <v>0.21786670153491611</v>
      </c>
      <c r="W11265" s="1">
        <f t="shared" si="702"/>
        <v>3.8066919748084027</v>
      </c>
      <c r="X11265" s="1">
        <f t="shared" si="703"/>
        <v>509.99999999999795</v>
      </c>
    </row>
    <row r="11266" spans="1:24" hidden="1" x14ac:dyDescent="0.3">
      <c r="A11266" s="18" t="str">
        <f t="shared" si="700"/>
        <v>Oil Drilling - Workover Rig (Mobile)_2001_600</v>
      </c>
      <c r="B11266" s="1" t="s">
        <v>40</v>
      </c>
      <c r="C11266" s="1">
        <v>2020</v>
      </c>
      <c r="D11266" s="1" t="s">
        <v>201</v>
      </c>
      <c r="E11266" s="1">
        <v>2001</v>
      </c>
      <c r="F11266" s="1">
        <v>600</v>
      </c>
      <c r="G11266" s="1" t="s">
        <v>5</v>
      </c>
      <c r="H11266" s="1">
        <v>1.00699395891306E-4</v>
      </c>
      <c r="I11266" s="1">
        <v>1.21846269028481E-4</v>
      </c>
      <c r="J11266" s="1">
        <v>1.4500713008348099E-4</v>
      </c>
      <c r="K11266" s="1">
        <v>3.7551163614604099E-4</v>
      </c>
      <c r="L11266" s="1">
        <v>1.8233288116147599E-3</v>
      </c>
      <c r="M11266" s="1">
        <v>0.17417324980532201</v>
      </c>
      <c r="N11266" s="1">
        <v>5.2281353024071499E-5</v>
      </c>
      <c r="O11266" s="1">
        <v>4.80988447821458E-5</v>
      </c>
      <c r="P11266" s="1">
        <v>1.60729708787098E-6</v>
      </c>
      <c r="Q11266" s="1">
        <v>1.42157865067444E-6</v>
      </c>
      <c r="R11266" s="1">
        <v>5650.8592723841602</v>
      </c>
      <c r="S11266" s="1">
        <v>606.13168150684896</v>
      </c>
      <c r="T11266" s="1">
        <v>0.59801575342465696</v>
      </c>
      <c r="U11266" s="1">
        <v>216692.076138698</v>
      </c>
      <c r="V11266" s="1">
        <f t="shared" si="701"/>
        <v>0.18619062320259799</v>
      </c>
      <c r="W11266" s="1">
        <f t="shared" si="702"/>
        <v>2.7861889448453367</v>
      </c>
      <c r="X11266" s="1">
        <f t="shared" si="703"/>
        <v>1013.571428571429</v>
      </c>
    </row>
    <row r="11267" spans="1:24" hidden="1" x14ac:dyDescent="0.3">
      <c r="A11267" s="18" t="str">
        <f t="shared" si="700"/>
        <v>Oil Drilling - Workover Rig (Mobile)_2002_300</v>
      </c>
      <c r="B11267" s="1" t="s">
        <v>40</v>
      </c>
      <c r="C11267" s="1">
        <v>2020</v>
      </c>
      <c r="D11267" s="1" t="s">
        <v>201</v>
      </c>
      <c r="E11267" s="1">
        <v>2002</v>
      </c>
      <c r="F11267" s="1">
        <v>300</v>
      </c>
      <c r="G11267" s="1" t="s">
        <v>5</v>
      </c>
      <c r="H11267" s="1">
        <v>1.22756811074967E-6</v>
      </c>
      <c r="I11267" s="1">
        <v>1.4853574140071101E-6</v>
      </c>
      <c r="J11267" s="1">
        <v>1.7676980794795301E-6</v>
      </c>
      <c r="K11267" s="1">
        <v>4.1513752762825696E-6</v>
      </c>
      <c r="L11267" s="1">
        <v>2.5953016719798499E-5</v>
      </c>
      <c r="M11267" s="1">
        <v>1.80919622506045E-3</v>
      </c>
      <c r="N11267" s="1">
        <v>6.7299152052353698E-7</v>
      </c>
      <c r="O11267" s="1">
        <v>6.1915219888165496E-7</v>
      </c>
      <c r="P11267" s="1">
        <v>1.6690089266676701E-8</v>
      </c>
      <c r="Q11267" s="1">
        <v>1.47664163773795E-8</v>
      </c>
      <c r="R11267" s="1">
        <v>58.697379048575598</v>
      </c>
      <c r="S11267" s="1">
        <v>10.764283561643801</v>
      </c>
      <c r="T11267" s="1">
        <v>4.2715410958904097E-2</v>
      </c>
      <c r="U11267" s="1">
        <v>2260.4995479452</v>
      </c>
      <c r="V11267" s="1">
        <f t="shared" si="701"/>
        <v>0.21757808221645764</v>
      </c>
      <c r="W11267" s="1">
        <f t="shared" si="702"/>
        <v>3.8016490525278979</v>
      </c>
      <c r="X11267" s="1">
        <f t="shared" si="703"/>
        <v>251.99999999999926</v>
      </c>
    </row>
    <row r="11268" spans="1:24" hidden="1" x14ac:dyDescent="0.3">
      <c r="A11268" s="18" t="str">
        <f t="shared" si="700"/>
        <v>Oil Drilling - Workover Rig (Mobile)_2002_600</v>
      </c>
      <c r="B11268" s="1" t="s">
        <v>40</v>
      </c>
      <c r="C11268" s="1">
        <v>2020</v>
      </c>
      <c r="D11268" s="1" t="s">
        <v>201</v>
      </c>
      <c r="E11268" s="1">
        <v>2002</v>
      </c>
      <c r="F11268" s="1">
        <v>600</v>
      </c>
      <c r="G11268" s="1" t="s">
        <v>5</v>
      </c>
      <c r="H11268" s="1">
        <v>2.7155341827195899E-5</v>
      </c>
      <c r="I11268" s="1">
        <v>3.2857963610906997E-5</v>
      </c>
      <c r="J11268" s="1">
        <v>3.9103692231162001E-5</v>
      </c>
      <c r="K11268" s="1">
        <v>1.0564865327017599E-4</v>
      </c>
      <c r="L11268" s="1">
        <v>4.6350684988966101E-4</v>
      </c>
      <c r="M11268" s="1">
        <v>4.9002926957144602E-2</v>
      </c>
      <c r="N11268" s="1">
        <v>1.35390642377718E-5</v>
      </c>
      <c r="O11268" s="1">
        <v>1.24559390987501E-5</v>
      </c>
      <c r="P11268" s="1">
        <v>4.52241700798431E-7</v>
      </c>
      <c r="Q11268" s="1">
        <v>3.9995530232511702E-7</v>
      </c>
      <c r="R11268" s="1">
        <v>1589.84599804649</v>
      </c>
      <c r="S11268" s="1">
        <v>181.49778116438301</v>
      </c>
      <c r="T11268" s="1">
        <v>0.21357705479451999</v>
      </c>
      <c r="U11268" s="1">
        <v>60583.959352671198</v>
      </c>
      <c r="V11268" s="1">
        <f t="shared" si="701"/>
        <v>0.17958563413867051</v>
      </c>
      <c r="W11268" s="1">
        <f t="shared" si="702"/>
        <v>2.5333028105680175</v>
      </c>
      <c r="X11268" s="1">
        <f t="shared" si="703"/>
        <v>849.79999999999961</v>
      </c>
    </row>
    <row r="11269" spans="1:24" hidden="1" x14ac:dyDescent="0.3">
      <c r="A11269" s="18" t="str">
        <f t="shared" si="700"/>
        <v>Oil Drilling - Workover Rig (Mobile)_2003_300</v>
      </c>
      <c r="B11269" s="1" t="s">
        <v>40</v>
      </c>
      <c r="C11269" s="1">
        <v>2020</v>
      </c>
      <c r="D11269" s="1" t="s">
        <v>201</v>
      </c>
      <c r="E11269" s="1">
        <v>2003</v>
      </c>
      <c r="F11269" s="1">
        <v>300</v>
      </c>
      <c r="G11269" s="1" t="s">
        <v>5</v>
      </c>
      <c r="H11269" s="1">
        <v>4.26405002850298E-6</v>
      </c>
      <c r="I11269" s="1">
        <v>5.1595005344885999E-6</v>
      </c>
      <c r="J11269" s="1">
        <v>6.1402320410442903E-6</v>
      </c>
      <c r="K11269" s="1">
        <v>1.6278240996591399E-5</v>
      </c>
      <c r="L11269" s="1">
        <v>7.7515489617515902E-5</v>
      </c>
      <c r="M11269" s="1">
        <v>7.0941628259706601E-3</v>
      </c>
      <c r="N11269" s="1">
        <v>2.12944543165711E-6</v>
      </c>
      <c r="O11269" s="1">
        <v>1.9590897971245398E-6</v>
      </c>
      <c r="P11269" s="1">
        <v>6.5461131933939605E-8</v>
      </c>
      <c r="Q11269" s="1">
        <v>5.7901603312106197E-8</v>
      </c>
      <c r="R11269" s="1">
        <v>230.162300064715</v>
      </c>
      <c r="S11269" s="1">
        <v>35.411075684931497</v>
      </c>
      <c r="T11269" s="1">
        <v>4.2715410958904097E-2</v>
      </c>
      <c r="U11269" s="1">
        <v>8852.7689212328696</v>
      </c>
      <c r="V11269" s="1">
        <f t="shared" si="701"/>
        <v>0.19298214719968002</v>
      </c>
      <c r="W11269" s="1">
        <f t="shared" si="702"/>
        <v>2.8993321209347331</v>
      </c>
      <c r="X11269" s="1">
        <f t="shared" si="703"/>
        <v>829</v>
      </c>
    </row>
    <row r="11270" spans="1:24" hidden="1" x14ac:dyDescent="0.3">
      <c r="A11270" s="18" t="str">
        <f t="shared" si="700"/>
        <v>Oil Drilling - Workover Rig (Mobile)_2003_600</v>
      </c>
      <c r="B11270" s="1" t="s">
        <v>40</v>
      </c>
      <c r="C11270" s="1">
        <v>2020</v>
      </c>
      <c r="D11270" s="1" t="s">
        <v>201</v>
      </c>
      <c r="E11270" s="1">
        <v>2003</v>
      </c>
      <c r="F11270" s="1">
        <v>600</v>
      </c>
      <c r="G11270" s="1" t="s">
        <v>5</v>
      </c>
      <c r="H11270" s="1">
        <v>7.0505876212466803E-6</v>
      </c>
      <c r="I11270" s="1">
        <v>8.5312110217084793E-6</v>
      </c>
      <c r="J11270" s="1">
        <v>1.0152846174595199E-5</v>
      </c>
      <c r="K11270" s="1">
        <v>2.7648220307082199E-5</v>
      </c>
      <c r="L11270" s="1">
        <v>1.14825254472132E-4</v>
      </c>
      <c r="M11270" s="1">
        <v>1.28240510244672E-2</v>
      </c>
      <c r="N11270" s="1">
        <v>3.4872119330394402E-6</v>
      </c>
      <c r="O11270" s="1">
        <v>3.20823497839629E-6</v>
      </c>
      <c r="P11270" s="1">
        <v>1.18353193744368E-7</v>
      </c>
      <c r="Q11270" s="1">
        <v>1.04668180515199E-7</v>
      </c>
      <c r="R11270" s="1">
        <v>416.06221232098801</v>
      </c>
      <c r="S11270" s="1">
        <v>36.777968835616399</v>
      </c>
      <c r="T11270" s="1">
        <v>4.2715410958904097E-2</v>
      </c>
      <c r="U11270" s="1">
        <v>15998.416443493101</v>
      </c>
      <c r="V11270" s="1">
        <f t="shared" si="701"/>
        <v>0.17657218357714102</v>
      </c>
      <c r="W11270" s="1">
        <f t="shared" si="702"/>
        <v>2.3765612947978538</v>
      </c>
      <c r="X11270" s="1">
        <f t="shared" si="703"/>
        <v>860.99999999999932</v>
      </c>
    </row>
    <row r="11271" spans="1:24" hidden="1" x14ac:dyDescent="0.3">
      <c r="A11271" s="18" t="str">
        <f t="shared" si="700"/>
        <v>Oil Drilling - Workover Rig (Mobile)_2004_600</v>
      </c>
      <c r="B11271" s="1" t="s">
        <v>40</v>
      </c>
      <c r="C11271" s="1">
        <v>2020</v>
      </c>
      <c r="D11271" s="1" t="s">
        <v>201</v>
      </c>
      <c r="E11271" s="1">
        <v>2004</v>
      </c>
      <c r="F11271" s="1">
        <v>600</v>
      </c>
      <c r="G11271" s="1" t="s">
        <v>5</v>
      </c>
      <c r="H11271" s="1">
        <v>3.2658018313054399E-5</v>
      </c>
      <c r="I11271" s="1">
        <v>3.9516202158795799E-5</v>
      </c>
      <c r="J11271" s="1">
        <v>4.7027546370798297E-5</v>
      </c>
      <c r="K11271" s="1">
        <v>1.2806536612510001E-4</v>
      </c>
      <c r="L11271" s="1">
        <v>5.3186563514956702E-4</v>
      </c>
      <c r="M11271" s="1">
        <v>5.9400452232170602E-2</v>
      </c>
      <c r="N11271" s="1">
        <v>1.6152615539095501E-5</v>
      </c>
      <c r="O11271" s="1">
        <v>1.48604062959679E-5</v>
      </c>
      <c r="P11271" s="1">
        <v>5.4820689797038596E-7</v>
      </c>
      <c r="Q11271" s="1">
        <v>4.8481850587299705E-7</v>
      </c>
      <c r="R11271" s="1">
        <v>1927.18225476732</v>
      </c>
      <c r="S11271" s="1">
        <v>163.25830068493099</v>
      </c>
      <c r="T11271" s="1">
        <v>0.170861643835616</v>
      </c>
      <c r="U11271" s="1">
        <v>72649.9438047945</v>
      </c>
      <c r="V11271" s="1">
        <f t="shared" si="701"/>
        <v>0.18010613913619866</v>
      </c>
      <c r="W11271" s="1">
        <f t="shared" si="702"/>
        <v>2.424126329272978</v>
      </c>
      <c r="X11271" s="1">
        <f t="shared" si="703"/>
        <v>955.49999999999943</v>
      </c>
    </row>
    <row r="11272" spans="1:24" hidden="1" x14ac:dyDescent="0.3">
      <c r="A11272" s="18" t="str">
        <f t="shared" si="700"/>
        <v>Oil Drilling - Workover Rig (Mobile)_2005_75</v>
      </c>
      <c r="B11272" s="1" t="s">
        <v>40</v>
      </c>
      <c r="C11272" s="1">
        <v>2020</v>
      </c>
      <c r="D11272" s="1" t="s">
        <v>201</v>
      </c>
      <c r="E11272" s="1">
        <v>2005</v>
      </c>
      <c r="F11272" s="1">
        <v>75</v>
      </c>
      <c r="G11272" s="1" t="s">
        <v>5</v>
      </c>
      <c r="H11272" s="1">
        <v>4.3545418696646601E-7</v>
      </c>
      <c r="I11272" s="1">
        <v>5.2689956622942396E-7</v>
      </c>
      <c r="J11272" s="1">
        <v>6.27054029231712E-7</v>
      </c>
      <c r="K11272" s="1">
        <v>3.9714778808128503E-6</v>
      </c>
      <c r="L11272" s="1">
        <v>5.66435822329064E-6</v>
      </c>
      <c r="M11272" s="1">
        <v>5.0657845235151696E-4</v>
      </c>
      <c r="N11272" s="1">
        <v>4.1783216896599E-7</v>
      </c>
      <c r="O11272" s="1">
        <v>3.8440559544871099E-7</v>
      </c>
      <c r="P11272" s="1">
        <v>4.6705053867293897E-9</v>
      </c>
      <c r="Q11272" s="1">
        <v>4.1346252283834296E-9</v>
      </c>
      <c r="R11272" s="1">
        <v>16.4353799900971</v>
      </c>
      <c r="S11272" s="1">
        <v>8.5430821917808206</v>
      </c>
      <c r="T11272" s="1">
        <v>4.2715410958904097E-2</v>
      </c>
      <c r="U11272" s="1">
        <v>632.18808219178095</v>
      </c>
      <c r="V11272" s="1">
        <f t="shared" si="701"/>
        <v>0.2759752511999996</v>
      </c>
      <c r="W11272" s="1">
        <f t="shared" si="702"/>
        <v>2.9668323599999993</v>
      </c>
      <c r="X11272" s="1">
        <f t="shared" si="703"/>
        <v>200.00000000000003</v>
      </c>
    </row>
    <row r="11273" spans="1:24" hidden="1" x14ac:dyDescent="0.3">
      <c r="A11273" s="18" t="str">
        <f t="shared" si="700"/>
        <v>Oil Drilling - Workover Rig (Mobile)_2005_300</v>
      </c>
      <c r="B11273" s="1" t="s">
        <v>40</v>
      </c>
      <c r="C11273" s="1">
        <v>2020</v>
      </c>
      <c r="D11273" s="1" t="s">
        <v>201</v>
      </c>
      <c r="E11273" s="1">
        <v>2005</v>
      </c>
      <c r="F11273" s="1">
        <v>300</v>
      </c>
      <c r="G11273" s="1" t="s">
        <v>5</v>
      </c>
      <c r="H11273" s="1">
        <v>3.1494393223429899E-6</v>
      </c>
      <c r="I11273" s="1">
        <v>3.8108215800350201E-6</v>
      </c>
      <c r="J11273" s="1">
        <v>4.53519262417391E-6</v>
      </c>
      <c r="K11273" s="1">
        <v>1.29897218237703E-5</v>
      </c>
      <c r="L11273" s="1">
        <v>5.22370019995103E-5</v>
      </c>
      <c r="M11273" s="1">
        <v>5.6610048776884001E-3</v>
      </c>
      <c r="N11273" s="1">
        <v>1.5393828147443401E-6</v>
      </c>
      <c r="O11273" s="1">
        <v>1.41623218956479E-6</v>
      </c>
      <c r="P11273" s="1">
        <v>5.2244314297329299E-8</v>
      </c>
      <c r="Q11273" s="1">
        <v>4.6204360798691298E-8</v>
      </c>
      <c r="R11273" s="1">
        <v>183.66506877406701</v>
      </c>
      <c r="S11273" s="1">
        <v>32.121989041095802</v>
      </c>
      <c r="T11273" s="1">
        <v>4.2715410958904097E-2</v>
      </c>
      <c r="U11273" s="1">
        <v>7066.8375890410898</v>
      </c>
      <c r="V11273" s="1">
        <f t="shared" si="701"/>
        <v>0.17855914846770091</v>
      </c>
      <c r="W11273" s="1">
        <f t="shared" si="702"/>
        <v>2.4476072677882845</v>
      </c>
      <c r="X11273" s="1">
        <f t="shared" si="703"/>
        <v>751.99999999999818</v>
      </c>
    </row>
    <row r="11274" spans="1:24" hidden="1" x14ac:dyDescent="0.3">
      <c r="A11274" s="18" t="str">
        <f t="shared" ref="A11274:A11337" si="704">D11274&amp;"_"&amp;E11274&amp;"_"&amp;F11274</f>
        <v>Oil Drilling - Workover Rig (Mobile)_2005_600</v>
      </c>
      <c r="B11274" s="1" t="s">
        <v>40</v>
      </c>
      <c r="C11274" s="1">
        <v>2020</v>
      </c>
      <c r="D11274" s="1" t="s">
        <v>201</v>
      </c>
      <c r="E11274" s="1">
        <v>2005</v>
      </c>
      <c r="F11274" s="1">
        <v>600</v>
      </c>
      <c r="G11274" s="1" t="s">
        <v>5</v>
      </c>
      <c r="H11274" s="1">
        <v>2.24596477463068E-4</v>
      </c>
      <c r="I11274" s="1">
        <v>2.7176173773031198E-4</v>
      </c>
      <c r="J11274" s="1">
        <v>3.2341892754681801E-4</v>
      </c>
      <c r="K11274" s="1">
        <v>8.8277107130137504E-4</v>
      </c>
      <c r="L11274" s="1">
        <v>3.59115551049602E-3</v>
      </c>
      <c r="M11274" s="1">
        <v>0.40945497162407202</v>
      </c>
      <c r="N11274" s="1">
        <v>1.1082260924334E-4</v>
      </c>
      <c r="O11274" s="1">
        <v>1.01956800503873E-4</v>
      </c>
      <c r="P11274" s="1">
        <v>3.7788763736033501E-6</v>
      </c>
      <c r="Q11274" s="1">
        <v>3.3419164350661602E-6</v>
      </c>
      <c r="R11274" s="1">
        <v>13284.315620290899</v>
      </c>
      <c r="S11274" s="1">
        <v>985.10280753424604</v>
      </c>
      <c r="T11274" s="1">
        <v>0.683446575342465</v>
      </c>
      <c r="U11274" s="1">
        <v>510174.91988427902</v>
      </c>
      <c r="V11274" s="1">
        <f t="shared" si="701"/>
        <v>0.17638343928366965</v>
      </c>
      <c r="W11274" s="1">
        <f t="shared" si="702"/>
        <v>2.3307930146236311</v>
      </c>
      <c r="X11274" s="1">
        <f t="shared" si="703"/>
        <v>1441.3750000000009</v>
      </c>
    </row>
    <row r="11275" spans="1:24" hidden="1" x14ac:dyDescent="0.3">
      <c r="A11275" s="18" t="str">
        <f t="shared" si="704"/>
        <v>Oil Drilling - Workover Rig (Mobile)_2006_175</v>
      </c>
      <c r="B11275" s="1" t="s">
        <v>40</v>
      </c>
      <c r="C11275" s="1">
        <v>2020</v>
      </c>
      <c r="D11275" s="1" t="s">
        <v>201</v>
      </c>
      <c r="E11275" s="1">
        <v>2006</v>
      </c>
      <c r="F11275" s="1">
        <v>175</v>
      </c>
      <c r="G11275" s="1" t="s">
        <v>5</v>
      </c>
      <c r="H11275" s="1">
        <v>8.0887265303979997E-7</v>
      </c>
      <c r="I11275" s="1">
        <v>9.78735910178158E-7</v>
      </c>
      <c r="J11275" s="1">
        <v>1.1647766203773099E-6</v>
      </c>
      <c r="K11275" s="1">
        <v>8.5308089368416195E-6</v>
      </c>
      <c r="L11275" s="1">
        <v>1.18579625729618E-5</v>
      </c>
      <c r="M11275" s="1">
        <v>1.26643735754231E-3</v>
      </c>
      <c r="N11275" s="1">
        <v>5.7869815010153598E-7</v>
      </c>
      <c r="O11275" s="1">
        <v>5.3240229809341296E-7</v>
      </c>
      <c r="P11275" s="1">
        <v>1.16845752374082E-8</v>
      </c>
      <c r="Q11275" s="1">
        <v>1.03364914641656E-8</v>
      </c>
      <c r="R11275" s="1">
        <v>41.088165334002902</v>
      </c>
      <c r="S11275" s="1">
        <v>10.764283561643801</v>
      </c>
      <c r="T11275" s="1">
        <v>4.2715410958904097E-2</v>
      </c>
      <c r="U11275" s="1">
        <v>1582.3496835616399</v>
      </c>
      <c r="V11275" s="1">
        <f t="shared" ref="V11275:V11338" si="705">IFERROR(CONVERT(I11275,"ton","g")*365/U11275,0)</f>
        <v>0.20481023655584568</v>
      </c>
      <c r="W11275" s="1">
        <f t="shared" ref="W11275:W11338" si="706">IFERROR(CONVERT(L11275,"ton","g")*365/U11275,0)</f>
        <v>2.4813967632970471</v>
      </c>
      <c r="X11275" s="1">
        <f t="shared" ref="X11275:X11338" si="707">S11275/T11275</f>
        <v>251.99999999999926</v>
      </c>
    </row>
    <row r="11276" spans="1:24" hidden="1" x14ac:dyDescent="0.3">
      <c r="A11276" s="18" t="str">
        <f t="shared" si="704"/>
        <v>Oil Drilling - Workover Rig (Mobile)_2006_600</v>
      </c>
      <c r="B11276" s="1" t="s">
        <v>40</v>
      </c>
      <c r="C11276" s="1">
        <v>2020</v>
      </c>
      <c r="D11276" s="1" t="s">
        <v>201</v>
      </c>
      <c r="E11276" s="1">
        <v>2006</v>
      </c>
      <c r="F11276" s="1">
        <v>600</v>
      </c>
      <c r="G11276" s="1" t="s">
        <v>5</v>
      </c>
      <c r="H11276" s="1">
        <v>1.80000464986821E-4</v>
      </c>
      <c r="I11276" s="1">
        <v>2.1780056263405399E-4</v>
      </c>
      <c r="J11276" s="1">
        <v>2.5920066958102302E-4</v>
      </c>
      <c r="K11276" s="1">
        <v>7.1150183798957597E-4</v>
      </c>
      <c r="L11276" s="1">
        <v>1.67772733399492E-3</v>
      </c>
      <c r="M11276" s="1">
        <v>0.330015305616011</v>
      </c>
      <c r="N11276" s="1">
        <v>8.8300228101868697E-5</v>
      </c>
      <c r="O11276" s="1">
        <v>8.1236209853719206E-5</v>
      </c>
      <c r="P11276" s="1">
        <v>3.0457551463334602E-6</v>
      </c>
      <c r="Q11276" s="1">
        <v>2.69354056024042E-6</v>
      </c>
      <c r="R11276" s="1">
        <v>10706.983143814199</v>
      </c>
      <c r="S11276" s="1">
        <v>916.28828047945206</v>
      </c>
      <c r="T11276" s="1">
        <v>0.683446575342465</v>
      </c>
      <c r="U11276" s="1">
        <v>411647.219379452</v>
      </c>
      <c r="V11276" s="1">
        <f t="shared" si="705"/>
        <v>0.17519528416893546</v>
      </c>
      <c r="W11276" s="1">
        <f t="shared" si="706"/>
        <v>1.3495369960595016</v>
      </c>
      <c r="X11276" s="1">
        <f t="shared" si="707"/>
        <v>1340.6875000000014</v>
      </c>
    </row>
    <row r="11277" spans="1:24" hidden="1" x14ac:dyDescent="0.3">
      <c r="A11277" s="18" t="str">
        <f t="shared" si="704"/>
        <v>Oil Drilling - Workover Rig (Mobile)_2007_300</v>
      </c>
      <c r="B11277" s="1" t="s">
        <v>40</v>
      </c>
      <c r="C11277" s="1">
        <v>2020</v>
      </c>
      <c r="D11277" s="1" t="s">
        <v>201</v>
      </c>
      <c r="E11277" s="1">
        <v>2007</v>
      </c>
      <c r="F11277" s="1">
        <v>300</v>
      </c>
      <c r="G11277" s="1" t="s">
        <v>5</v>
      </c>
      <c r="H11277" s="1">
        <v>1.0565670892753799E-5</v>
      </c>
      <c r="I11277" s="1">
        <v>1.27844617802321E-5</v>
      </c>
      <c r="J11277" s="1">
        <v>1.52145660855655E-5</v>
      </c>
      <c r="K11277" s="1">
        <v>4.4449190464099198E-5</v>
      </c>
      <c r="L11277" s="1">
        <v>9.8479272595576107E-5</v>
      </c>
      <c r="M11277" s="1">
        <v>1.9371245007426201E-2</v>
      </c>
      <c r="N11277" s="1">
        <v>5.1971361158023702E-6</v>
      </c>
      <c r="O11277" s="1">
        <v>4.7813652265381797E-6</v>
      </c>
      <c r="P11277" s="1">
        <v>1.7877979647678499E-7</v>
      </c>
      <c r="Q11277" s="1">
        <v>1.5810549766006199E-7</v>
      </c>
      <c r="R11277" s="1">
        <v>628.47871065269999</v>
      </c>
      <c r="S11277" s="1">
        <v>106.19051164383499</v>
      </c>
      <c r="T11277" s="1">
        <v>0.170861643835616</v>
      </c>
      <c r="U11277" s="1">
        <v>23892.865119863</v>
      </c>
      <c r="V11277" s="1">
        <f t="shared" si="705"/>
        <v>0.17717515379399998</v>
      </c>
      <c r="W11277" s="1">
        <f t="shared" si="706"/>
        <v>1.3647880190483606</v>
      </c>
      <c r="X11277" s="1">
        <f t="shared" si="707"/>
        <v>621.49999999999795</v>
      </c>
    </row>
    <row r="11278" spans="1:24" hidden="1" x14ac:dyDescent="0.3">
      <c r="A11278" s="18" t="str">
        <f t="shared" si="704"/>
        <v>Oil Drilling - Workover Rig (Mobile)_2007_600</v>
      </c>
      <c r="B11278" s="1" t="s">
        <v>40</v>
      </c>
      <c r="C11278" s="1">
        <v>2020</v>
      </c>
      <c r="D11278" s="1" t="s">
        <v>201</v>
      </c>
      <c r="E11278" s="1">
        <v>2007</v>
      </c>
      <c r="F11278" s="1">
        <v>600</v>
      </c>
      <c r="G11278" s="1" t="s">
        <v>5</v>
      </c>
      <c r="H11278" s="1">
        <v>1.07187550510627E-4</v>
      </c>
      <c r="I11278" s="1">
        <v>1.2969693611785901E-4</v>
      </c>
      <c r="J11278" s="1">
        <v>1.5435007273530301E-4</v>
      </c>
      <c r="K11278" s="1">
        <v>4.2368856771283998E-4</v>
      </c>
      <c r="L11278" s="1">
        <v>9.9906121558522901E-4</v>
      </c>
      <c r="M11278" s="1">
        <v>0.19651911589554</v>
      </c>
      <c r="N11278" s="1">
        <v>5.2581448389379903E-5</v>
      </c>
      <c r="O11278" s="1">
        <v>4.83749325182295E-5</v>
      </c>
      <c r="P11278" s="1">
        <v>1.8137010569084999E-6</v>
      </c>
      <c r="Q11278" s="1">
        <v>1.60396260573177E-6</v>
      </c>
      <c r="R11278" s="1">
        <v>6375.8462881084397</v>
      </c>
      <c r="S11278" s="1">
        <v>553.59172602739704</v>
      </c>
      <c r="T11278" s="1">
        <v>0.42715410958904099</v>
      </c>
      <c r="U11278" s="1">
        <v>245337.116158561</v>
      </c>
      <c r="V11278" s="1">
        <f t="shared" si="705"/>
        <v>0.17504715689294353</v>
      </c>
      <c r="W11278" s="1">
        <f t="shared" si="706"/>
        <v>1.3483959651235078</v>
      </c>
      <c r="X11278" s="1">
        <f t="shared" si="707"/>
        <v>1295.9999999999998</v>
      </c>
    </row>
    <row r="11279" spans="1:24" hidden="1" x14ac:dyDescent="0.3">
      <c r="A11279" s="18" t="str">
        <f t="shared" si="704"/>
        <v>Oil Drilling - Workover Rig (Mobile)_2008_175</v>
      </c>
      <c r="B11279" s="1" t="s">
        <v>40</v>
      </c>
      <c r="C11279" s="1">
        <v>2020</v>
      </c>
      <c r="D11279" s="1" t="s">
        <v>201</v>
      </c>
      <c r="E11279" s="1">
        <v>2008</v>
      </c>
      <c r="F11279" s="1">
        <v>175</v>
      </c>
      <c r="G11279" s="1" t="s">
        <v>5</v>
      </c>
      <c r="H11279" s="1">
        <v>5.67521466255299E-6</v>
      </c>
      <c r="I11279" s="1">
        <v>6.8670097416891199E-6</v>
      </c>
      <c r="J11279" s="1">
        <v>8.1723091140763095E-6</v>
      </c>
      <c r="K11279" s="1">
        <v>7.0088901082529498E-5</v>
      </c>
      <c r="L11279" s="1">
        <v>5.2941712914180801E-5</v>
      </c>
      <c r="M11279" s="1">
        <v>1.04050159061312E-2</v>
      </c>
      <c r="N11279" s="1">
        <v>4.0987661451771603E-6</v>
      </c>
      <c r="O11279" s="1">
        <v>3.7708648535629898E-6</v>
      </c>
      <c r="P11279" s="1">
        <v>9.60292756259455E-8</v>
      </c>
      <c r="Q11279" s="1">
        <v>8.4924341071989998E-8</v>
      </c>
      <c r="R11279" s="1">
        <v>337.57928199758197</v>
      </c>
      <c r="S11279" s="1">
        <v>75.050977054794501</v>
      </c>
      <c r="T11279" s="1">
        <v>4.2715410958904097E-2</v>
      </c>
      <c r="U11279" s="1">
        <v>12983.819030479401</v>
      </c>
      <c r="V11279" s="1">
        <f t="shared" si="705"/>
        <v>0.17512728326316779</v>
      </c>
      <c r="W11279" s="1">
        <f t="shared" si="706"/>
        <v>1.3501565750915148</v>
      </c>
      <c r="X11279" s="1">
        <f t="shared" si="707"/>
        <v>1757</v>
      </c>
    </row>
    <row r="11280" spans="1:24" hidden="1" x14ac:dyDescent="0.3">
      <c r="A11280" s="18" t="str">
        <f t="shared" si="704"/>
        <v>Oil Drilling - Workover Rig (Mobile)_2008_300</v>
      </c>
      <c r="B11280" s="1" t="s">
        <v>40</v>
      </c>
      <c r="C11280" s="1">
        <v>2020</v>
      </c>
      <c r="D11280" s="1" t="s">
        <v>201</v>
      </c>
      <c r="E11280" s="1">
        <v>2008</v>
      </c>
      <c r="F11280" s="1">
        <v>300</v>
      </c>
      <c r="G11280" s="1" t="s">
        <v>5</v>
      </c>
      <c r="H11280" s="1">
        <v>1.0126583991464499E-6</v>
      </c>
      <c r="I11280" s="1">
        <v>1.2253166629672001E-6</v>
      </c>
      <c r="J11280" s="1">
        <v>1.4582280947708899E-6</v>
      </c>
      <c r="K11280" s="1">
        <v>4.2601976264091702E-6</v>
      </c>
      <c r="L11280" s="1">
        <v>9.4386682632843495E-6</v>
      </c>
      <c r="M11280" s="1">
        <v>1.8566217098572699E-3</v>
      </c>
      <c r="N11280" s="1">
        <v>4.9811541478014895E-7</v>
      </c>
      <c r="O11280" s="1">
        <v>4.5826618159773702E-7</v>
      </c>
      <c r="P11280" s="1">
        <v>1.7135008684026999E-8</v>
      </c>
      <c r="Q11280" s="1">
        <v>1.5153496808848801E-8</v>
      </c>
      <c r="R11280" s="1">
        <v>60.236046672972499</v>
      </c>
      <c r="S11280" s="1">
        <v>12.8573386986301</v>
      </c>
      <c r="T11280" s="1">
        <v>4.2715410958904097E-2</v>
      </c>
      <c r="U11280" s="1">
        <v>2314.3209657534198</v>
      </c>
      <c r="V11280" s="1">
        <f t="shared" si="705"/>
        <v>0.17531268872709621</v>
      </c>
      <c r="W11280" s="1">
        <f t="shared" si="706"/>
        <v>1.3504413685458754</v>
      </c>
      <c r="X11280" s="1">
        <f t="shared" si="707"/>
        <v>300.9999999999992</v>
      </c>
    </row>
    <row r="11281" spans="1:24" hidden="1" x14ac:dyDescent="0.3">
      <c r="A11281" s="18" t="str">
        <f t="shared" si="704"/>
        <v>Oil Drilling - Workover Rig (Mobile)_2008_600</v>
      </c>
      <c r="B11281" s="1" t="s">
        <v>40</v>
      </c>
      <c r="C11281" s="1">
        <v>2020</v>
      </c>
      <c r="D11281" s="1" t="s">
        <v>201</v>
      </c>
      <c r="E11281" s="1">
        <v>2008</v>
      </c>
      <c r="F11281" s="1">
        <v>600</v>
      </c>
      <c r="G11281" s="1" t="s">
        <v>5</v>
      </c>
      <c r="H11281" s="1">
        <v>4.6376583188737202E-4</v>
      </c>
      <c r="I11281" s="1">
        <v>5.6115665658371995E-4</v>
      </c>
      <c r="J11281" s="1">
        <v>6.6782279791781601E-4</v>
      </c>
      <c r="K11281" s="1">
        <v>1.8331632743770201E-3</v>
      </c>
      <c r="L11281" s="1">
        <v>4.3226144598420904E-3</v>
      </c>
      <c r="M11281" s="1">
        <v>0.85027459654495896</v>
      </c>
      <c r="N11281" s="1">
        <v>2.2750290530919399E-4</v>
      </c>
      <c r="O11281" s="1">
        <v>2.09302672884458E-4</v>
      </c>
      <c r="P11281" s="1">
        <v>7.8472973348596293E-6</v>
      </c>
      <c r="Q11281" s="1">
        <v>6.9398269539677697E-6</v>
      </c>
      <c r="R11281" s="1">
        <v>27586.2228748054</v>
      </c>
      <c r="S11281" s="1">
        <v>2659.1624784246501</v>
      </c>
      <c r="T11281" s="1">
        <v>2.0503397260273899</v>
      </c>
      <c r="U11281" s="1">
        <v>1065382.3671371699</v>
      </c>
      <c r="V11281" s="1">
        <f t="shared" si="705"/>
        <v>0.17440832655612079</v>
      </c>
      <c r="W11281" s="1">
        <f t="shared" si="706"/>
        <v>1.3434750268811493</v>
      </c>
      <c r="X11281" s="1">
        <f t="shared" si="707"/>
        <v>1296.9375000000011</v>
      </c>
    </row>
    <row r="11282" spans="1:24" hidden="1" x14ac:dyDescent="0.3">
      <c r="A11282" s="18" t="str">
        <f t="shared" si="704"/>
        <v>Oil Drilling - Workover Rig (Mobile)_2008_750</v>
      </c>
      <c r="B11282" s="1" t="s">
        <v>40</v>
      </c>
      <c r="C11282" s="1">
        <v>2020</v>
      </c>
      <c r="D11282" s="1" t="s">
        <v>201</v>
      </c>
      <c r="E11282" s="1">
        <v>2008</v>
      </c>
      <c r="F11282" s="1">
        <v>750</v>
      </c>
      <c r="G11282" s="1" t="s">
        <v>5</v>
      </c>
      <c r="H11282" s="1">
        <v>2.22686154091748E-5</v>
      </c>
      <c r="I11282" s="1">
        <v>2.69450246451016E-5</v>
      </c>
      <c r="J11282" s="1">
        <v>3.2066806189211798E-5</v>
      </c>
      <c r="K11282" s="1">
        <v>8.8022888131266303E-5</v>
      </c>
      <c r="L11282" s="1">
        <v>2.07558712500706E-4</v>
      </c>
      <c r="M11282" s="1">
        <v>4.0827582975645697E-2</v>
      </c>
      <c r="N11282" s="1">
        <v>1.0923993003500701E-5</v>
      </c>
      <c r="O11282" s="1">
        <v>1.0050073563220701E-5</v>
      </c>
      <c r="P11282" s="1">
        <v>3.7680319319830802E-7</v>
      </c>
      <c r="Q11282" s="1">
        <v>3.3322924376555799E-7</v>
      </c>
      <c r="R11282" s="1">
        <v>1324.6059660988799</v>
      </c>
      <c r="S11282" s="1">
        <v>76.631447260273902</v>
      </c>
      <c r="T11282" s="1">
        <v>4.2715410958904097E-2</v>
      </c>
      <c r="U11282" s="1">
        <v>50959.9124280822</v>
      </c>
      <c r="V11282" s="1">
        <f t="shared" si="705"/>
        <v>0.17508079614897015</v>
      </c>
      <c r="W11282" s="1">
        <f t="shared" si="706"/>
        <v>1.3486550897954019</v>
      </c>
      <c r="X11282" s="1">
        <f t="shared" si="707"/>
        <v>1793.9999999999989</v>
      </c>
    </row>
    <row r="11283" spans="1:24" hidden="1" x14ac:dyDescent="0.3">
      <c r="A11283" s="18" t="str">
        <f t="shared" si="704"/>
        <v>Oil Drilling - Workover Rig (Mobile)_2009_300</v>
      </c>
      <c r="B11283" s="1" t="s">
        <v>40</v>
      </c>
      <c r="C11283" s="1">
        <v>2020</v>
      </c>
      <c r="D11283" s="1" t="s">
        <v>201</v>
      </c>
      <c r="E11283" s="1">
        <v>2009</v>
      </c>
      <c r="F11283" s="1">
        <v>300</v>
      </c>
      <c r="G11283" s="1" t="s">
        <v>5</v>
      </c>
      <c r="H11283" s="1">
        <v>1.1443947142482599E-5</v>
      </c>
      <c r="I11283" s="1">
        <v>1.3847176042404E-5</v>
      </c>
      <c r="J11283" s="1">
        <v>1.6479283885175E-5</v>
      </c>
      <c r="K11283" s="1">
        <v>4.8144049853583398E-5</v>
      </c>
      <c r="L11283" s="1">
        <v>1.06665407398486E-4</v>
      </c>
      <c r="M11283" s="1">
        <v>2.09814886531343E-2</v>
      </c>
      <c r="N11283" s="1">
        <v>5.6291504444189802E-6</v>
      </c>
      <c r="O11283" s="1">
        <v>5.1788184088654603E-6</v>
      </c>
      <c r="P11283" s="1">
        <v>1.9364094923941699E-7</v>
      </c>
      <c r="Q11283" s="1">
        <v>1.7124808983010799E-7</v>
      </c>
      <c r="R11283" s="1">
        <v>680.72129237129298</v>
      </c>
      <c r="S11283" s="1">
        <v>123.14852979452</v>
      </c>
      <c r="T11283" s="1">
        <v>0.29900787671232798</v>
      </c>
      <c r="U11283" s="1">
        <v>25509.3383145792</v>
      </c>
      <c r="V11283" s="1">
        <f t="shared" si="705"/>
        <v>0.17974243489345282</v>
      </c>
      <c r="W11283" s="1">
        <f t="shared" si="706"/>
        <v>1.3845638985158375</v>
      </c>
      <c r="X11283" s="1">
        <f t="shared" si="707"/>
        <v>411.85714285714209</v>
      </c>
    </row>
    <row r="11284" spans="1:24" hidden="1" x14ac:dyDescent="0.3">
      <c r="A11284" s="18" t="str">
        <f t="shared" si="704"/>
        <v>Oil Drilling - Workover Rig (Mobile)_2009_600</v>
      </c>
      <c r="B11284" s="1" t="s">
        <v>40</v>
      </c>
      <c r="C11284" s="1">
        <v>2020</v>
      </c>
      <c r="D11284" s="1" t="s">
        <v>201</v>
      </c>
      <c r="E11284" s="1">
        <v>2009</v>
      </c>
      <c r="F11284" s="1">
        <v>600</v>
      </c>
      <c r="G11284" s="1" t="s">
        <v>5</v>
      </c>
      <c r="H11284" s="1">
        <v>1.7218004823594301E-4</v>
      </c>
      <c r="I11284" s="1">
        <v>2.08337858365491E-4</v>
      </c>
      <c r="J11284" s="1">
        <v>2.4793926945975803E-4</v>
      </c>
      <c r="K11284" s="1">
        <v>6.80589468443743E-4</v>
      </c>
      <c r="L11284" s="1">
        <v>1.60483570592528E-3</v>
      </c>
      <c r="M11284" s="1">
        <v>0.31567724696558203</v>
      </c>
      <c r="N11284" s="1">
        <v>8.4463879217965706E-5</v>
      </c>
      <c r="O11284" s="1">
        <v>7.7706768880528396E-5</v>
      </c>
      <c r="P11284" s="1">
        <v>2.9134272961403799E-6</v>
      </c>
      <c r="Q11284" s="1">
        <v>2.57651525301126E-6</v>
      </c>
      <c r="R11284" s="1">
        <v>10241.8006214502</v>
      </c>
      <c r="S11284" s="1">
        <v>881.81694383561603</v>
      </c>
      <c r="T11284" s="1">
        <v>0.64073116438356104</v>
      </c>
      <c r="U11284" s="1">
        <v>393926.83793167799</v>
      </c>
      <c r="V11284" s="1">
        <f t="shared" si="705"/>
        <v>0.17512220874825415</v>
      </c>
      <c r="W11284" s="1">
        <f t="shared" si="706"/>
        <v>1.3489740928730334</v>
      </c>
      <c r="X11284" s="1">
        <f t="shared" si="707"/>
        <v>1376.2666666666673</v>
      </c>
    </row>
    <row r="11285" spans="1:24" hidden="1" x14ac:dyDescent="0.3">
      <c r="A11285" s="18" t="str">
        <f t="shared" si="704"/>
        <v>Oil Drilling - Workover Rig (Mobile)_2010_300</v>
      </c>
      <c r="B11285" s="1" t="s">
        <v>40</v>
      </c>
      <c r="C11285" s="1">
        <v>2020</v>
      </c>
      <c r="D11285" s="1" t="s">
        <v>201</v>
      </c>
      <c r="E11285" s="1">
        <v>2010</v>
      </c>
      <c r="F11285" s="1">
        <v>300</v>
      </c>
      <c r="G11285" s="1" t="s">
        <v>5</v>
      </c>
      <c r="H11285" s="1">
        <v>4.8656797428089803E-6</v>
      </c>
      <c r="I11285" s="1">
        <v>5.8874724887988598E-6</v>
      </c>
      <c r="J11285" s="1">
        <v>7.0065788296449302E-6</v>
      </c>
      <c r="K11285" s="1">
        <v>2.04696443624561E-5</v>
      </c>
      <c r="L11285" s="1">
        <v>4.5351460084137299E-5</v>
      </c>
      <c r="M11285" s="1">
        <v>8.9208035516480603E-3</v>
      </c>
      <c r="N11285" s="1">
        <v>2.3933738023794799E-6</v>
      </c>
      <c r="O11285" s="1">
        <v>2.20190389818912E-6</v>
      </c>
      <c r="P11285" s="1">
        <v>8.23312824117199E-8</v>
      </c>
      <c r="Q11285" s="1">
        <v>7.2810399358444405E-8</v>
      </c>
      <c r="R11285" s="1">
        <v>289.42564672412402</v>
      </c>
      <c r="S11285" s="1">
        <v>44.552173630136899</v>
      </c>
      <c r="T11285" s="1">
        <v>4.2715410958904097E-2</v>
      </c>
      <c r="U11285" s="1">
        <v>11138.0434075342</v>
      </c>
      <c r="V11285" s="1">
        <f t="shared" si="705"/>
        <v>0.17502842521867656</v>
      </c>
      <c r="W11285" s="1">
        <f t="shared" si="706"/>
        <v>1.3482516742109925</v>
      </c>
      <c r="X11285" s="1">
        <f t="shared" si="707"/>
        <v>1042.9999999999982</v>
      </c>
    </row>
    <row r="11286" spans="1:24" hidden="1" x14ac:dyDescent="0.3">
      <c r="A11286" s="18" t="str">
        <f t="shared" si="704"/>
        <v>Oil Drilling - Workover Rig (Mobile)_2010_600</v>
      </c>
      <c r="B11286" s="1" t="s">
        <v>40</v>
      </c>
      <c r="C11286" s="1">
        <v>2020</v>
      </c>
      <c r="D11286" s="1" t="s">
        <v>201</v>
      </c>
      <c r="E11286" s="1">
        <v>2010</v>
      </c>
      <c r="F11286" s="1">
        <v>600</v>
      </c>
      <c r="G11286" s="1" t="s">
        <v>5</v>
      </c>
      <c r="H11286" s="1">
        <v>4.6275546022023501E-5</v>
      </c>
      <c r="I11286" s="1">
        <v>5.5993410686648498E-5</v>
      </c>
      <c r="J11286" s="1">
        <v>6.6636786271713906E-5</v>
      </c>
      <c r="K11286" s="1">
        <v>1.82916949970387E-4</v>
      </c>
      <c r="L11286" s="1">
        <v>4.3131971054837399E-4</v>
      </c>
      <c r="M11286" s="1">
        <v>8.4842216736073298E-2</v>
      </c>
      <c r="N11286" s="1">
        <v>2.2700726187470399E-5</v>
      </c>
      <c r="O11286" s="1">
        <v>2.0884668092472799E-5</v>
      </c>
      <c r="P11286" s="1">
        <v>7.8302010195522396E-7</v>
      </c>
      <c r="Q11286" s="1">
        <v>6.9247076759895201E-7</v>
      </c>
      <c r="R11286" s="1">
        <v>2752.6122850009201</v>
      </c>
      <c r="S11286" s="1">
        <v>298.110853082191</v>
      </c>
      <c r="T11286" s="1">
        <v>0.21357705479451999</v>
      </c>
      <c r="U11286" s="1">
        <v>105113.88679678</v>
      </c>
      <c r="V11286" s="1">
        <f t="shared" si="705"/>
        <v>0.17638653446423908</v>
      </c>
      <c r="W11286" s="1">
        <f t="shared" si="706"/>
        <v>1.3587132495911212</v>
      </c>
      <c r="X11286" s="1">
        <f t="shared" si="707"/>
        <v>1395.8</v>
      </c>
    </row>
    <row r="11287" spans="1:24" hidden="1" x14ac:dyDescent="0.3">
      <c r="A11287" s="18" t="str">
        <f t="shared" si="704"/>
        <v>Oil Drilling - Workover Rig (Mobile)_2011_300</v>
      </c>
      <c r="B11287" s="1" t="s">
        <v>40</v>
      </c>
      <c r="C11287" s="1">
        <v>2020</v>
      </c>
      <c r="D11287" s="1" t="s">
        <v>201</v>
      </c>
      <c r="E11287" s="1">
        <v>2011</v>
      </c>
      <c r="F11287" s="1">
        <v>300</v>
      </c>
      <c r="G11287" s="1" t="s">
        <v>5</v>
      </c>
      <c r="H11287" s="1">
        <v>4.0805179502952802E-6</v>
      </c>
      <c r="I11287" s="1">
        <v>4.9374267198572901E-6</v>
      </c>
      <c r="J11287" s="1">
        <v>5.8759458484251998E-6</v>
      </c>
      <c r="K11287" s="1">
        <v>2.37106523776941E-5</v>
      </c>
      <c r="L11287" s="1">
        <v>2.9126763430888699E-5</v>
      </c>
      <c r="M11287" s="1">
        <v>1.03332558298265E-2</v>
      </c>
      <c r="N11287" s="1">
        <v>2.4176411313472499E-7</v>
      </c>
      <c r="O11287" s="1">
        <v>2.22422984083947E-7</v>
      </c>
      <c r="P11287" s="1">
        <v>9.5413659034908601E-8</v>
      </c>
      <c r="Q11287" s="1">
        <v>8.4338644975950797E-8</v>
      </c>
      <c r="R11287" s="1">
        <v>335.25110535147599</v>
      </c>
      <c r="S11287" s="1">
        <v>62.7062232876712</v>
      </c>
      <c r="T11287" s="1">
        <v>8.5430821917808195E-2</v>
      </c>
      <c r="U11287" s="1">
        <v>12854.7757739726</v>
      </c>
      <c r="V11287" s="1">
        <f t="shared" si="705"/>
        <v>0.1271817387301323</v>
      </c>
      <c r="W11287" s="1">
        <f t="shared" si="706"/>
        <v>0.75026782713014717</v>
      </c>
      <c r="X11287" s="1">
        <f t="shared" si="707"/>
        <v>733.99999999999977</v>
      </c>
    </row>
    <row r="11288" spans="1:24" hidden="1" x14ac:dyDescent="0.3">
      <c r="A11288" s="18" t="str">
        <f t="shared" si="704"/>
        <v>Oil Drilling - Workover Rig (Mobile)_2011_600</v>
      </c>
      <c r="B11288" s="1" t="s">
        <v>40</v>
      </c>
      <c r="C11288" s="1">
        <v>2020</v>
      </c>
      <c r="D11288" s="1" t="s">
        <v>201</v>
      </c>
      <c r="E11288" s="1">
        <v>2011</v>
      </c>
      <c r="F11288" s="1">
        <v>600</v>
      </c>
      <c r="G11288" s="1" t="s">
        <v>5</v>
      </c>
      <c r="H11288" s="1">
        <v>6.1281779223002703E-5</v>
      </c>
      <c r="I11288" s="1">
        <v>7.41509528598333E-5</v>
      </c>
      <c r="J11288" s="1">
        <v>8.8245762081123893E-5</v>
      </c>
      <c r="K11288" s="1">
        <v>3.3457631919249801E-4</v>
      </c>
      <c r="L11288" s="1">
        <v>4.3742973509605301E-4</v>
      </c>
      <c r="M11288" s="1">
        <v>0.15518625579686801</v>
      </c>
      <c r="N11288" s="1">
        <v>3.6308466683978602E-6</v>
      </c>
      <c r="O11288" s="1">
        <v>3.34037893492603E-6</v>
      </c>
      <c r="P11288" s="1">
        <v>1.43293544080917E-6</v>
      </c>
      <c r="Q11288" s="1">
        <v>1.2666093580128501E-6</v>
      </c>
      <c r="R11288" s="1">
        <v>5034.8471622162897</v>
      </c>
      <c r="S11288" s="1">
        <v>614.50390205479403</v>
      </c>
      <c r="T11288" s="1">
        <v>0.46986952054794501</v>
      </c>
      <c r="U11288" s="1">
        <v>195300.512871232</v>
      </c>
      <c r="V11288" s="1">
        <f t="shared" si="705"/>
        <v>0.12571929967929563</v>
      </c>
      <c r="W11288" s="1">
        <f t="shared" si="706"/>
        <v>0.7416406375671114</v>
      </c>
      <c r="X11288" s="1">
        <f t="shared" si="707"/>
        <v>1307.8181818181813</v>
      </c>
    </row>
    <row r="11289" spans="1:24" hidden="1" x14ac:dyDescent="0.3">
      <c r="A11289" s="18" t="str">
        <f t="shared" si="704"/>
        <v>Oil Drilling - Workover Rig (Mobile)_2012_300</v>
      </c>
      <c r="B11289" s="1" t="s">
        <v>40</v>
      </c>
      <c r="C11289" s="1">
        <v>2020</v>
      </c>
      <c r="D11289" s="1" t="s">
        <v>201</v>
      </c>
      <c r="E11289" s="1">
        <v>2012</v>
      </c>
      <c r="F11289" s="1">
        <v>300</v>
      </c>
      <c r="G11289" s="1" t="s">
        <v>5</v>
      </c>
      <c r="H11289" s="1">
        <v>9.3480935671513203E-6</v>
      </c>
      <c r="I11289" s="1">
        <v>1.1311193216253E-5</v>
      </c>
      <c r="J11289" s="1">
        <v>1.34612547366979E-5</v>
      </c>
      <c r="K11289" s="1">
        <v>5.4318936876345401E-5</v>
      </c>
      <c r="L11289" s="1">
        <v>6.6726752137072796E-5</v>
      </c>
      <c r="M11289" s="1">
        <v>2.3672544399306099E-2</v>
      </c>
      <c r="N11289" s="1">
        <v>5.5385948016702799E-7</v>
      </c>
      <c r="O11289" s="1">
        <v>5.0955072175366602E-7</v>
      </c>
      <c r="P11289" s="1">
        <v>2.18583969757578E-7</v>
      </c>
      <c r="Q11289" s="1">
        <v>1.9321212506978199E-7</v>
      </c>
      <c r="R11289" s="1">
        <v>768.02963238765403</v>
      </c>
      <c r="S11289" s="1">
        <v>135.06612945205401</v>
      </c>
      <c r="T11289" s="1">
        <v>0.21357705479451999</v>
      </c>
      <c r="U11289" s="1">
        <v>28255.8342813698</v>
      </c>
      <c r="V11289" s="1">
        <f t="shared" si="705"/>
        <v>0.13255279415217316</v>
      </c>
      <c r="W11289" s="1">
        <f t="shared" si="706"/>
        <v>0.78195264384303975</v>
      </c>
      <c r="X11289" s="1">
        <f t="shared" si="707"/>
        <v>632.39999999999793</v>
      </c>
    </row>
    <row r="11290" spans="1:24" hidden="1" x14ac:dyDescent="0.3">
      <c r="A11290" s="18" t="str">
        <f t="shared" si="704"/>
        <v>Oil Drilling - Workover Rig (Mobile)_2012_600</v>
      </c>
      <c r="B11290" s="1" t="s">
        <v>40</v>
      </c>
      <c r="C11290" s="1">
        <v>2020</v>
      </c>
      <c r="D11290" s="1" t="s">
        <v>201</v>
      </c>
      <c r="E11290" s="1">
        <v>2012</v>
      </c>
      <c r="F11290" s="1">
        <v>600</v>
      </c>
      <c r="G11290" s="1" t="s">
        <v>5</v>
      </c>
      <c r="H11290" s="1">
        <v>1.62538703950522E-4</v>
      </c>
      <c r="I11290" s="1">
        <v>1.9667183178013201E-4</v>
      </c>
      <c r="J11290" s="1">
        <v>2.34055733688752E-4</v>
      </c>
      <c r="K11290" s="1">
        <v>8.8740245442600401E-4</v>
      </c>
      <c r="L11290" s="1">
        <v>1.16020231647003E-3</v>
      </c>
      <c r="M11290" s="1">
        <v>0.41160314220591898</v>
      </c>
      <c r="N11290" s="1">
        <v>9.6301562912674402E-6</v>
      </c>
      <c r="O11290" s="1">
        <v>8.85974378796604E-6</v>
      </c>
      <c r="P11290" s="1">
        <v>3.8005990091500102E-6</v>
      </c>
      <c r="Q11290" s="1">
        <v>3.3594495145750602E-6</v>
      </c>
      <c r="R11290" s="1">
        <v>13354.010649031899</v>
      </c>
      <c r="S11290" s="1">
        <v>1327.16781849315</v>
      </c>
      <c r="T11290" s="1">
        <v>0.93973904109589101</v>
      </c>
      <c r="U11290" s="1">
        <v>514820.461955479</v>
      </c>
      <c r="V11290" s="1">
        <f t="shared" si="705"/>
        <v>0.12649546722345978</v>
      </c>
      <c r="W11290" s="1">
        <f t="shared" si="706"/>
        <v>0.74621938875154503</v>
      </c>
      <c r="X11290" s="1">
        <f t="shared" si="707"/>
        <v>1412.2727272727257</v>
      </c>
    </row>
    <row r="11291" spans="1:24" hidden="1" x14ac:dyDescent="0.3">
      <c r="A11291" s="18" t="str">
        <f t="shared" si="704"/>
        <v>Oil Drilling - Workover Rig (Mobile)_2013_300</v>
      </c>
      <c r="B11291" s="1" t="s">
        <v>40</v>
      </c>
      <c r="C11291" s="1">
        <v>2020</v>
      </c>
      <c r="D11291" s="1" t="s">
        <v>201</v>
      </c>
      <c r="E11291" s="1">
        <v>2013</v>
      </c>
      <c r="F11291" s="1">
        <v>300</v>
      </c>
      <c r="G11291" s="1" t="s">
        <v>5</v>
      </c>
      <c r="H11291" s="1">
        <v>4.3176676330479802E-6</v>
      </c>
      <c r="I11291" s="1">
        <v>5.2243778359880602E-6</v>
      </c>
      <c r="J11291" s="1">
        <v>6.2174413915891003E-6</v>
      </c>
      <c r="K11291" s="1">
        <v>2.50886572676917E-5</v>
      </c>
      <c r="L11291" s="1">
        <v>3.0819539394966698E-5</v>
      </c>
      <c r="M11291" s="1">
        <v>1.0933799283303699E-2</v>
      </c>
      <c r="N11291" s="1">
        <v>2.5581484969054401E-7</v>
      </c>
      <c r="O11291" s="1">
        <v>2.3534966171530099E-7</v>
      </c>
      <c r="P11291" s="1">
        <v>1.0095886659091601E-7</v>
      </c>
      <c r="Q11291" s="1">
        <v>8.92401999117385E-8</v>
      </c>
      <c r="R11291" s="1">
        <v>354.73507631914299</v>
      </c>
      <c r="S11291" s="1">
        <v>61.894630479451997</v>
      </c>
      <c r="T11291" s="1">
        <v>0.12814623287671201</v>
      </c>
      <c r="U11291" s="1">
        <v>13410.503270547901</v>
      </c>
      <c r="V11291" s="1">
        <f t="shared" si="705"/>
        <v>0.12899655217356121</v>
      </c>
      <c r="W11291" s="1">
        <f t="shared" si="706"/>
        <v>0.76097373626807363</v>
      </c>
      <c r="X11291" s="1">
        <f t="shared" si="707"/>
        <v>483.00000000000074</v>
      </c>
    </row>
    <row r="11292" spans="1:24" hidden="1" x14ac:dyDescent="0.3">
      <c r="A11292" s="18" t="str">
        <f t="shared" si="704"/>
        <v>Oil Drilling - Workover Rig (Mobile)_2013_600</v>
      </c>
      <c r="B11292" s="1" t="s">
        <v>40</v>
      </c>
      <c r="C11292" s="1">
        <v>2020</v>
      </c>
      <c r="D11292" s="1" t="s">
        <v>201</v>
      </c>
      <c r="E11292" s="1">
        <v>2013</v>
      </c>
      <c r="F11292" s="1">
        <v>600</v>
      </c>
      <c r="G11292" s="1" t="s">
        <v>5</v>
      </c>
      <c r="H11292" s="1">
        <v>2.05587718744857E-4</v>
      </c>
      <c r="I11292" s="1">
        <v>2.4876113968127697E-4</v>
      </c>
      <c r="J11292" s="1">
        <v>2.9604631499259402E-4</v>
      </c>
      <c r="K11292" s="1">
        <v>1.1224344834788601E-3</v>
      </c>
      <c r="L11292" s="1">
        <v>1.46748646155183E-3</v>
      </c>
      <c r="M11292" s="1">
        <v>0.52061785271826</v>
      </c>
      <c r="N11292" s="1">
        <v>1.21807410478723E-5</v>
      </c>
      <c r="O11292" s="1">
        <v>1.12062817640425E-5</v>
      </c>
      <c r="P11292" s="1">
        <v>4.8072025995295499E-6</v>
      </c>
      <c r="Q11292" s="1">
        <v>4.2492129268499904E-6</v>
      </c>
      <c r="R11292" s="1">
        <v>16890.8728733602</v>
      </c>
      <c r="S11292" s="1">
        <v>1783.4111229452001</v>
      </c>
      <c r="T11292" s="1">
        <v>1.1960315068493099</v>
      </c>
      <c r="U11292" s="1">
        <v>650308.12733109004</v>
      </c>
      <c r="V11292" s="1">
        <f t="shared" si="705"/>
        <v>0.12666363778008408</v>
      </c>
      <c r="W11292" s="1">
        <f t="shared" si="706"/>
        <v>0.74721145694754321</v>
      </c>
      <c r="X11292" s="1">
        <f t="shared" si="707"/>
        <v>1491.1071428571447</v>
      </c>
    </row>
    <row r="11293" spans="1:24" hidden="1" x14ac:dyDescent="0.3">
      <c r="A11293" s="18" t="str">
        <f t="shared" si="704"/>
        <v>Oil Drilling - Workover Rig (Mobile)_2014_300</v>
      </c>
      <c r="B11293" s="1" t="s">
        <v>40</v>
      </c>
      <c r="C11293" s="1">
        <v>2020</v>
      </c>
      <c r="D11293" s="1" t="s">
        <v>201</v>
      </c>
      <c r="E11293" s="1">
        <v>2014</v>
      </c>
      <c r="F11293" s="1">
        <v>300</v>
      </c>
      <c r="G11293" s="1" t="s">
        <v>5</v>
      </c>
      <c r="H11293" s="1">
        <v>3.41420249475693E-6</v>
      </c>
      <c r="I11293" s="1">
        <v>4.1311850186558898E-6</v>
      </c>
      <c r="J11293" s="1">
        <v>4.9164515924499897E-6</v>
      </c>
      <c r="K11293" s="1">
        <v>3.0517420969032798E-5</v>
      </c>
      <c r="L11293" s="1">
        <v>7.5381652536694196E-6</v>
      </c>
      <c r="M11293" s="1">
        <v>1.3371968112316401E-2</v>
      </c>
      <c r="N11293" s="1">
        <v>3.10679341607909E-7</v>
      </c>
      <c r="O11293" s="1">
        <v>2.8582499427927599E-7</v>
      </c>
      <c r="P11293" s="1">
        <v>1.2352805049616701E-7</v>
      </c>
      <c r="Q11293" s="1">
        <v>1.0914020612933199E-7</v>
      </c>
      <c r="R11293" s="1">
        <v>433.83877881343699</v>
      </c>
      <c r="S11293" s="1">
        <v>87.908315753424603</v>
      </c>
      <c r="T11293" s="1">
        <v>0.170861643835616</v>
      </c>
      <c r="U11293" s="1">
        <v>16702.579993150601</v>
      </c>
      <c r="V11293" s="1">
        <f t="shared" si="705"/>
        <v>8.1899204980967755E-2</v>
      </c>
      <c r="W11293" s="1">
        <f t="shared" si="706"/>
        <v>0.14944131974305674</v>
      </c>
      <c r="X11293" s="1">
        <f t="shared" si="707"/>
        <v>514.50000000000102</v>
      </c>
    </row>
    <row r="11294" spans="1:24" hidden="1" x14ac:dyDescent="0.3">
      <c r="A11294" s="18" t="str">
        <f t="shared" si="704"/>
        <v>Oil Drilling - Workover Rig (Mobile)_2014_600</v>
      </c>
      <c r="B11294" s="1" t="s">
        <v>40</v>
      </c>
      <c r="C11294" s="1">
        <v>2020</v>
      </c>
      <c r="D11294" s="1" t="s">
        <v>201</v>
      </c>
      <c r="E11294" s="1">
        <v>2014</v>
      </c>
      <c r="F11294" s="1">
        <v>600</v>
      </c>
      <c r="G11294" s="1" t="s">
        <v>5</v>
      </c>
      <c r="H11294" s="1">
        <v>1.7276448075728899E-4</v>
      </c>
      <c r="I11294" s="1">
        <v>2.09045021716319E-4</v>
      </c>
      <c r="J11294" s="1">
        <v>2.4878085229049598E-4</v>
      </c>
      <c r="K11294" s="1">
        <v>1.45253694223091E-3</v>
      </c>
      <c r="L11294" s="1">
        <v>3.8144404378848899E-4</v>
      </c>
      <c r="M11294" s="1">
        <v>0.67664443780797201</v>
      </c>
      <c r="N11294" s="1">
        <v>1.5720905604553999E-5</v>
      </c>
      <c r="O11294" s="1">
        <v>1.44632331561897E-5</v>
      </c>
      <c r="P11294" s="1">
        <v>6.2507304519001103E-6</v>
      </c>
      <c r="Q11294" s="1">
        <v>5.52268093958495E-6</v>
      </c>
      <c r="R11294" s="1">
        <v>21952.983594025402</v>
      </c>
      <c r="S11294" s="1">
        <v>2329.3995058219102</v>
      </c>
      <c r="T11294" s="1">
        <v>1.5804702054794499</v>
      </c>
      <c r="U11294" s="1">
        <v>840472.52439790801</v>
      </c>
      <c r="V11294" s="1">
        <f t="shared" si="705"/>
        <v>8.235783274486197E-2</v>
      </c>
      <c r="W11294" s="1">
        <f t="shared" si="706"/>
        <v>0.15027817693016982</v>
      </c>
      <c r="X11294" s="1">
        <f t="shared" si="707"/>
        <v>1473.8648648648621</v>
      </c>
    </row>
    <row r="11295" spans="1:24" hidden="1" x14ac:dyDescent="0.3">
      <c r="A11295" s="18" t="str">
        <f t="shared" si="704"/>
        <v>Oil Drilling - Workover Rig (Mobile)_2015_25</v>
      </c>
      <c r="B11295" s="1" t="s">
        <v>40</v>
      </c>
      <c r="C11295" s="1">
        <v>2020</v>
      </c>
      <c r="D11295" s="1" t="s">
        <v>201</v>
      </c>
      <c r="E11295" s="1">
        <v>2015</v>
      </c>
      <c r="F11295" s="1">
        <v>25</v>
      </c>
      <c r="G11295" s="1" t="s">
        <v>5</v>
      </c>
      <c r="H11295" s="1">
        <v>0</v>
      </c>
      <c r="I11295" s="1">
        <v>0</v>
      </c>
      <c r="J11295" s="1">
        <v>0</v>
      </c>
      <c r="K11295" s="1">
        <v>0</v>
      </c>
      <c r="L11295" s="1">
        <v>0</v>
      </c>
      <c r="M11295" s="1">
        <v>0</v>
      </c>
      <c r="N11295" s="1">
        <v>0</v>
      </c>
      <c r="O11295" s="1">
        <v>0</v>
      </c>
      <c r="P11295" s="1">
        <v>0</v>
      </c>
      <c r="Q11295" s="1">
        <v>0</v>
      </c>
      <c r="R11295" s="1">
        <v>0</v>
      </c>
      <c r="S11295" s="1">
        <v>0</v>
      </c>
      <c r="T11295" s="1">
        <v>0</v>
      </c>
      <c r="U11295" s="1">
        <v>0</v>
      </c>
      <c r="V11295" s="1">
        <f t="shared" si="705"/>
        <v>0</v>
      </c>
      <c r="W11295" s="1">
        <f t="shared" si="706"/>
        <v>0</v>
      </c>
      <c r="X11295" s="1" t="e">
        <f t="shared" si="707"/>
        <v>#DIV/0!</v>
      </c>
    </row>
    <row r="11296" spans="1:24" hidden="1" x14ac:dyDescent="0.3">
      <c r="A11296" s="18" t="str">
        <f t="shared" si="704"/>
        <v>Oil Drilling - Workover Rig (Mobile)_2015_300</v>
      </c>
      <c r="B11296" s="1" t="s">
        <v>40</v>
      </c>
      <c r="C11296" s="1">
        <v>2020</v>
      </c>
      <c r="D11296" s="1" t="s">
        <v>201</v>
      </c>
      <c r="E11296" s="1">
        <v>2015</v>
      </c>
      <c r="F11296" s="1">
        <v>300</v>
      </c>
      <c r="G11296" s="1" t="s">
        <v>5</v>
      </c>
      <c r="H11296" s="1">
        <v>1.12907031090255E-6</v>
      </c>
      <c r="I11296" s="1">
        <v>1.3661750761920799E-6</v>
      </c>
      <c r="J11296" s="1">
        <v>1.6258612476996701E-6</v>
      </c>
      <c r="K11296" s="1">
        <v>1.0826978049908601E-5</v>
      </c>
      <c r="L11296" s="1">
        <v>2.7096618417618702E-6</v>
      </c>
      <c r="M11296" s="1">
        <v>4.8975552233579802E-3</v>
      </c>
      <c r="N11296" s="1">
        <v>1.09183610022592E-7</v>
      </c>
      <c r="O11296" s="1">
        <v>1.0044892122078499E-7</v>
      </c>
      <c r="P11296" s="1">
        <v>4.5246454706505899E-8</v>
      </c>
      <c r="Q11296" s="1">
        <v>3.9973187351138501E-8</v>
      </c>
      <c r="R11296" s="1">
        <v>158.89578552883</v>
      </c>
      <c r="S11296" s="1">
        <v>31.3531116438356</v>
      </c>
      <c r="T11296" s="1">
        <v>8.5430821917808195E-2</v>
      </c>
      <c r="U11296" s="1">
        <v>6113.85677054794</v>
      </c>
      <c r="V11296" s="1">
        <f t="shared" si="705"/>
        <v>7.3991136552293071E-2</v>
      </c>
      <c r="W11296" s="1">
        <f t="shared" si="706"/>
        <v>0.14675348924031467</v>
      </c>
      <c r="X11296" s="1">
        <f t="shared" si="707"/>
        <v>366.99999999999989</v>
      </c>
    </row>
    <row r="11297" spans="1:24" hidden="1" x14ac:dyDescent="0.3">
      <c r="A11297" s="18" t="str">
        <f t="shared" si="704"/>
        <v>Oil Drilling - Workover Rig (Mobile)_2015_600</v>
      </c>
      <c r="B11297" s="1" t="s">
        <v>40</v>
      </c>
      <c r="C11297" s="1">
        <v>2020</v>
      </c>
      <c r="D11297" s="1" t="s">
        <v>201</v>
      </c>
      <c r="E11297" s="1">
        <v>2015</v>
      </c>
      <c r="F11297" s="1">
        <v>600</v>
      </c>
      <c r="G11297" s="1" t="s">
        <v>5</v>
      </c>
      <c r="H11297" s="1">
        <v>1.28203222732903E-4</v>
      </c>
      <c r="I11297" s="1">
        <v>1.5512589950681199E-4</v>
      </c>
      <c r="J11297" s="1">
        <v>1.8461264073538E-4</v>
      </c>
      <c r="K11297" s="1">
        <v>1.1639974459743501E-3</v>
      </c>
      <c r="L11297" s="1">
        <v>3.0767559582055802E-4</v>
      </c>
      <c r="M11297" s="1">
        <v>0.55610563583497497</v>
      </c>
      <c r="N11297" s="1">
        <v>1.23975367515593E-5</v>
      </c>
      <c r="O11297" s="1">
        <v>1.1405733811434501E-5</v>
      </c>
      <c r="P11297" s="1">
        <v>5.1376262882826102E-6</v>
      </c>
      <c r="Q11297" s="1">
        <v>4.5388594420001304E-6</v>
      </c>
      <c r="R11297" s="1">
        <v>18042.2349137745</v>
      </c>
      <c r="S11297" s="1">
        <v>2009.1193544520499</v>
      </c>
      <c r="T11297" s="1">
        <v>1.3241777397260199</v>
      </c>
      <c r="U11297" s="1">
        <v>693988.71120879299</v>
      </c>
      <c r="V11297" s="1">
        <f t="shared" si="705"/>
        <v>7.4015130198119519E-2</v>
      </c>
      <c r="W11297" s="1">
        <f t="shared" si="706"/>
        <v>0.14680107806525625</v>
      </c>
      <c r="X11297" s="1">
        <f t="shared" si="707"/>
        <v>1517.258064516134</v>
      </c>
    </row>
    <row r="11298" spans="1:24" hidden="1" x14ac:dyDescent="0.3">
      <c r="A11298" s="18" t="str">
        <f t="shared" si="704"/>
        <v>Oil Drilling - Workover Rig (Mobile)_2016_25</v>
      </c>
      <c r="B11298" s="1" t="s">
        <v>40</v>
      </c>
      <c r="C11298" s="1">
        <v>2020</v>
      </c>
      <c r="D11298" s="1" t="s">
        <v>201</v>
      </c>
      <c r="E11298" s="1">
        <v>2016</v>
      </c>
      <c r="F11298" s="1">
        <v>25</v>
      </c>
      <c r="G11298" s="1" t="s">
        <v>5</v>
      </c>
      <c r="H11298" s="1">
        <v>0</v>
      </c>
      <c r="I11298" s="1">
        <v>0</v>
      </c>
      <c r="J11298" s="1">
        <v>0</v>
      </c>
      <c r="K11298" s="1">
        <v>0</v>
      </c>
      <c r="L11298" s="1">
        <v>0</v>
      </c>
      <c r="M11298" s="1">
        <v>0</v>
      </c>
      <c r="N11298" s="1">
        <v>0</v>
      </c>
      <c r="O11298" s="1">
        <v>0</v>
      </c>
      <c r="P11298" s="1">
        <v>0</v>
      </c>
      <c r="Q11298" s="1">
        <v>0</v>
      </c>
      <c r="R11298" s="1">
        <v>0</v>
      </c>
      <c r="S11298" s="1">
        <v>0</v>
      </c>
      <c r="T11298" s="1">
        <v>0</v>
      </c>
      <c r="U11298" s="1">
        <v>0</v>
      </c>
      <c r="V11298" s="1">
        <f t="shared" si="705"/>
        <v>0</v>
      </c>
      <c r="W11298" s="1">
        <f t="shared" si="706"/>
        <v>0</v>
      </c>
      <c r="X11298" s="1" t="e">
        <f t="shared" si="707"/>
        <v>#DIV/0!</v>
      </c>
    </row>
    <row r="11299" spans="1:24" hidden="1" x14ac:dyDescent="0.3">
      <c r="A11299" s="18" t="str">
        <f t="shared" si="704"/>
        <v>Oil Drilling - Workover Rig (Mobile)_2016_300</v>
      </c>
      <c r="B11299" s="1" t="s">
        <v>40</v>
      </c>
      <c r="C11299" s="1">
        <v>2020</v>
      </c>
      <c r="D11299" s="1" t="s">
        <v>201</v>
      </c>
      <c r="E11299" s="1">
        <v>2016</v>
      </c>
      <c r="F11299" s="1">
        <v>300</v>
      </c>
      <c r="G11299" s="1" t="s">
        <v>5</v>
      </c>
      <c r="H11299" s="1">
        <v>2.5509797242431001E-6</v>
      </c>
      <c r="I11299" s="1">
        <v>3.0866854663341499E-6</v>
      </c>
      <c r="J11299" s="1">
        <v>3.6734108029100698E-6</v>
      </c>
      <c r="K11299" s="1">
        <v>2.65832788650476E-5</v>
      </c>
      <c r="L11299" s="1">
        <v>6.7478712395393497E-6</v>
      </c>
      <c r="M11299" s="1">
        <v>1.24377009426286E-2</v>
      </c>
      <c r="N11299" s="1">
        <v>2.6528044226939101E-7</v>
      </c>
      <c r="O11299" s="1">
        <v>2.4405800688783902E-7</v>
      </c>
      <c r="P11299" s="1">
        <v>1.14916183877501E-7</v>
      </c>
      <c r="Q11299" s="1">
        <v>1.01514843084554E-7</v>
      </c>
      <c r="R11299" s="1">
        <v>403.52750940429701</v>
      </c>
      <c r="S11299" s="1">
        <v>73.897660958904098</v>
      </c>
      <c r="T11299" s="1">
        <v>8.5430821917808195E-2</v>
      </c>
      <c r="U11299" s="1">
        <v>15518.5088013698</v>
      </c>
      <c r="V11299" s="1">
        <f t="shared" si="705"/>
        <v>6.5861404961583575E-2</v>
      </c>
      <c r="W11299" s="1">
        <f t="shared" si="706"/>
        <v>0.14398107134114221</v>
      </c>
      <c r="X11299" s="1">
        <f t="shared" si="707"/>
        <v>865.00000000000011</v>
      </c>
    </row>
    <row r="11300" spans="1:24" hidden="1" x14ac:dyDescent="0.3">
      <c r="A11300" s="18" t="str">
        <f t="shared" si="704"/>
        <v>Oil Drilling - Workover Rig (Mobile)_2016_600</v>
      </c>
      <c r="B11300" s="1" t="s">
        <v>40</v>
      </c>
      <c r="C11300" s="1">
        <v>2020</v>
      </c>
      <c r="D11300" s="1" t="s">
        <v>201</v>
      </c>
      <c r="E11300" s="1">
        <v>2016</v>
      </c>
      <c r="F11300" s="1">
        <v>600</v>
      </c>
      <c r="G11300" s="1" t="s">
        <v>5</v>
      </c>
      <c r="H11300" s="1">
        <v>1.72200375912911E-4</v>
      </c>
      <c r="I11300" s="1">
        <v>2.0836245485462301E-4</v>
      </c>
      <c r="J11300" s="1">
        <v>2.4796854131459303E-4</v>
      </c>
      <c r="K11300" s="1">
        <v>1.71122400743844E-3</v>
      </c>
      <c r="L11300" s="1">
        <v>4.5550576236170299E-4</v>
      </c>
      <c r="M11300" s="1">
        <v>0.83958988676341195</v>
      </c>
      <c r="N11300" s="1">
        <v>1.7907391206210601E-5</v>
      </c>
      <c r="O11300" s="1">
        <v>1.64747999097138E-5</v>
      </c>
      <c r="P11300" s="1">
        <v>7.7572588578901592E-6</v>
      </c>
      <c r="Q11300" s="1">
        <v>6.85261978908409E-6</v>
      </c>
      <c r="R11300" s="1">
        <v>27239.5692330477</v>
      </c>
      <c r="S11300" s="1">
        <v>2989.18174349315</v>
      </c>
      <c r="T11300" s="1">
        <v>1.9221934931506801</v>
      </c>
      <c r="U11300" s="1">
        <v>1052191.97370958</v>
      </c>
      <c r="V11300" s="1">
        <f t="shared" si="705"/>
        <v>6.5571192441073969E-2</v>
      </c>
      <c r="W11300" s="1">
        <f t="shared" si="706"/>
        <v>0.14334663134333214</v>
      </c>
      <c r="X11300" s="1">
        <f t="shared" si="707"/>
        <v>1555.0888888888924</v>
      </c>
    </row>
    <row r="11301" spans="1:24" hidden="1" x14ac:dyDescent="0.3">
      <c r="A11301" s="18" t="str">
        <f t="shared" si="704"/>
        <v>Oil Drilling - Workover Rig (Mobile)_2017_300</v>
      </c>
      <c r="B11301" s="1" t="s">
        <v>40</v>
      </c>
      <c r="C11301" s="1">
        <v>2020</v>
      </c>
      <c r="D11301" s="1" t="s">
        <v>201</v>
      </c>
      <c r="E11301" s="1">
        <v>2017</v>
      </c>
      <c r="F11301" s="1">
        <v>300</v>
      </c>
      <c r="G11301" s="1" t="s">
        <v>5</v>
      </c>
      <c r="H11301" s="1">
        <v>1.24528847743256E-6</v>
      </c>
      <c r="I11301" s="1">
        <v>1.5067990576933901E-6</v>
      </c>
      <c r="J11301" s="1">
        <v>1.79321540750288E-6</v>
      </c>
      <c r="K11301" s="1">
        <v>1.43444653534906E-5</v>
      </c>
      <c r="L11301" s="1">
        <v>3.6974774639827499E-6</v>
      </c>
      <c r="M11301" s="1">
        <v>6.9563553943952196E-3</v>
      </c>
      <c r="N11301" s="1">
        <v>1.4148781752031101E-7</v>
      </c>
      <c r="O11301" s="1">
        <v>1.3016879211868601E-7</v>
      </c>
      <c r="P11301" s="1">
        <v>6.4277596734649494E-8</v>
      </c>
      <c r="Q11301" s="1">
        <v>5.67768375811407E-8</v>
      </c>
      <c r="R11301" s="1">
        <v>225.69128971500899</v>
      </c>
      <c r="S11301" s="1">
        <v>37.760423287671202</v>
      </c>
      <c r="T11301" s="1">
        <v>4.2715410958904097E-2</v>
      </c>
      <c r="U11301" s="1">
        <v>8684.8973561643797</v>
      </c>
      <c r="V11301" s="1">
        <f t="shared" si="705"/>
        <v>5.744857367850071E-2</v>
      </c>
      <c r="W11301" s="1">
        <f t="shared" si="706"/>
        <v>0.14097089152642148</v>
      </c>
      <c r="X11301" s="1">
        <f t="shared" si="707"/>
        <v>883.99999999999955</v>
      </c>
    </row>
    <row r="11302" spans="1:24" hidden="1" x14ac:dyDescent="0.3">
      <c r="A11302" s="18" t="str">
        <f t="shared" si="704"/>
        <v>Oil Drilling - Workover Rig (Mobile)_2017_600</v>
      </c>
      <c r="B11302" s="1" t="s">
        <v>40</v>
      </c>
      <c r="C11302" s="1">
        <v>2020</v>
      </c>
      <c r="D11302" s="1" t="s">
        <v>201</v>
      </c>
      <c r="E11302" s="1">
        <v>2017</v>
      </c>
      <c r="F11302" s="1">
        <v>600</v>
      </c>
      <c r="G11302" s="1" t="s">
        <v>5</v>
      </c>
      <c r="H11302" s="1">
        <v>1.3923593037766101E-4</v>
      </c>
      <c r="I11302" s="1">
        <v>1.6847547575697E-4</v>
      </c>
      <c r="J11302" s="1">
        <v>2.0049973974383201E-4</v>
      </c>
      <c r="K11302" s="1">
        <v>1.5414329067273201E-3</v>
      </c>
      <c r="L11302" s="1">
        <v>4.1341562543764599E-4</v>
      </c>
      <c r="M11302" s="1">
        <v>0.77779135752802997</v>
      </c>
      <c r="N11302" s="1">
        <v>1.5819778522452599E-5</v>
      </c>
      <c r="O11302" s="1">
        <v>1.45541962406564E-5</v>
      </c>
      <c r="P11302" s="1">
        <v>7.18688974159703E-6</v>
      </c>
      <c r="Q11302" s="1">
        <v>6.3482285010861098E-6</v>
      </c>
      <c r="R11302" s="1">
        <v>25234.584010920898</v>
      </c>
      <c r="S11302" s="1">
        <v>2578.4730671232801</v>
      </c>
      <c r="T11302" s="1">
        <v>1.62318561643835</v>
      </c>
      <c r="U11302" s="1">
        <v>973036.34466952004</v>
      </c>
      <c r="V11302" s="1">
        <f t="shared" si="705"/>
        <v>5.7331886162842738E-2</v>
      </c>
      <c r="W11302" s="1">
        <f t="shared" si="706"/>
        <v>0.14068455642601729</v>
      </c>
      <c r="X11302" s="1">
        <f t="shared" si="707"/>
        <v>1588.5263157894751</v>
      </c>
    </row>
    <row r="11303" spans="1:24" hidden="1" x14ac:dyDescent="0.3">
      <c r="A11303" s="18" t="str">
        <f t="shared" si="704"/>
        <v>Oil Drilling - Workover Rig (Mobile)_2018_300</v>
      </c>
      <c r="B11303" s="1" t="s">
        <v>40</v>
      </c>
      <c r="C11303" s="1">
        <v>2020</v>
      </c>
      <c r="D11303" s="1" t="s">
        <v>201</v>
      </c>
      <c r="E11303" s="1">
        <v>2018</v>
      </c>
      <c r="F11303" s="1">
        <v>300</v>
      </c>
      <c r="G11303" s="1" t="s">
        <v>5</v>
      </c>
      <c r="H11303" s="1">
        <v>1.01999550003603E-6</v>
      </c>
      <c r="I11303" s="1">
        <v>1.2341945550436E-6</v>
      </c>
      <c r="J11303" s="1">
        <v>1.4687935200518899E-6</v>
      </c>
      <c r="K11303" s="1">
        <v>1.32955405025712E-5</v>
      </c>
      <c r="L11303" s="1">
        <v>3.4846836012714999E-6</v>
      </c>
      <c r="M11303" s="1">
        <v>6.6981895898848599E-3</v>
      </c>
      <c r="N11303" s="1">
        <v>1.2944495306148101E-7</v>
      </c>
      <c r="O11303" s="1">
        <v>1.19089356816563E-7</v>
      </c>
      <c r="P11303" s="1">
        <v>6.1897484632725602E-8</v>
      </c>
      <c r="Q11303" s="1">
        <v>5.4669722990143898E-8</v>
      </c>
      <c r="R11303" s="1">
        <v>217.315384506486</v>
      </c>
      <c r="S11303" s="1">
        <v>33.446166780821898</v>
      </c>
      <c r="T11303" s="1">
        <v>4.2715410958904097E-2</v>
      </c>
      <c r="U11303" s="1">
        <v>8361.5416952054802</v>
      </c>
      <c r="V11303" s="1">
        <f t="shared" si="705"/>
        <v>4.8874898335621135E-2</v>
      </c>
      <c r="W11303" s="1">
        <f t="shared" si="706"/>
        <v>0.13799571230318225</v>
      </c>
      <c r="X11303" s="1">
        <f t="shared" si="707"/>
        <v>782.99999999999977</v>
      </c>
    </row>
    <row r="11304" spans="1:24" hidden="1" x14ac:dyDescent="0.3">
      <c r="A11304" s="18" t="str">
        <f t="shared" si="704"/>
        <v>Oil Drilling - Workover Rig (Mobile)_2018_600</v>
      </c>
      <c r="B11304" s="1" t="s">
        <v>40</v>
      </c>
      <c r="C11304" s="1">
        <v>2020</v>
      </c>
      <c r="D11304" s="1" t="s">
        <v>201</v>
      </c>
      <c r="E11304" s="1">
        <v>2018</v>
      </c>
      <c r="F11304" s="1">
        <v>600</v>
      </c>
      <c r="G11304" s="1" t="s">
        <v>5</v>
      </c>
      <c r="H11304" s="1">
        <v>1.2036342755711399E-4</v>
      </c>
      <c r="I11304" s="1">
        <v>1.4563974734410699E-4</v>
      </c>
      <c r="J11304" s="1">
        <v>1.7332333568224401E-4</v>
      </c>
      <c r="K11304" s="1">
        <v>1.5207900965511E-3</v>
      </c>
      <c r="L11304" s="1">
        <v>4.1120618883738801E-4</v>
      </c>
      <c r="M11304" s="1">
        <v>0.79041236695400796</v>
      </c>
      <c r="N11304" s="1">
        <v>1.52750068308136E-5</v>
      </c>
      <c r="O11304" s="1">
        <v>1.40530062843485E-5</v>
      </c>
      <c r="P11304" s="1">
        <v>7.3041434077850696E-6</v>
      </c>
      <c r="Q11304" s="1">
        <v>6.4512394833694702E-6</v>
      </c>
      <c r="R11304" s="1">
        <v>25644.058762189299</v>
      </c>
      <c r="S11304" s="1">
        <v>2386.1682869862998</v>
      </c>
      <c r="T11304" s="1">
        <v>1.36689315068493</v>
      </c>
      <c r="U11304" s="1">
        <v>988875.46110707696</v>
      </c>
      <c r="V11304" s="1">
        <f t="shared" si="705"/>
        <v>4.8767098544180466E-2</v>
      </c>
      <c r="W11304" s="1">
        <f t="shared" si="706"/>
        <v>0.13769134524539672</v>
      </c>
      <c r="X11304" s="1">
        <f t="shared" si="707"/>
        <v>1745.6875000000007</v>
      </c>
    </row>
    <row r="11305" spans="1:24" hidden="1" x14ac:dyDescent="0.3">
      <c r="A11305" s="18" t="str">
        <f t="shared" si="704"/>
        <v>Oil Drilling - Workover Rig (Mobile)_2019_600</v>
      </c>
      <c r="B11305" s="1" t="s">
        <v>40</v>
      </c>
      <c r="C11305" s="1">
        <v>2020</v>
      </c>
      <c r="D11305" s="1" t="s">
        <v>201</v>
      </c>
      <c r="E11305" s="1">
        <v>2019</v>
      </c>
      <c r="F11305" s="1">
        <v>600</v>
      </c>
      <c r="G11305" s="1" t="s">
        <v>5</v>
      </c>
      <c r="H11305" s="1">
        <v>9.4749838721053299E-5</v>
      </c>
      <c r="I11305" s="1">
        <v>1.14647304852474E-4</v>
      </c>
      <c r="J11305" s="1">
        <v>1.3643976775831599E-4</v>
      </c>
      <c r="K11305" s="1">
        <v>1.4147678724611E-3</v>
      </c>
      <c r="L11305" s="1">
        <v>3.8590783862213599E-4</v>
      </c>
      <c r="M11305" s="1">
        <v>0.75863638030537806</v>
      </c>
      <c r="N11305" s="1">
        <v>1.3872992547306601E-5</v>
      </c>
      <c r="O11305" s="1">
        <v>1.2763153143521999E-5</v>
      </c>
      <c r="P11305" s="1">
        <v>7.0111270606640696E-6</v>
      </c>
      <c r="Q11305" s="1">
        <v>6.1918881520123398E-6</v>
      </c>
      <c r="R11305" s="1">
        <v>24613.121870368799</v>
      </c>
      <c r="S11305" s="1">
        <v>2338.5833191780798</v>
      </c>
      <c r="T11305" s="1">
        <v>1.3241777397260199</v>
      </c>
      <c r="U11305" s="1">
        <v>947126.24426712305</v>
      </c>
      <c r="V11305" s="1">
        <f t="shared" si="705"/>
        <v>4.0081556621357865E-2</v>
      </c>
      <c r="W11305" s="1">
        <f t="shared" si="706"/>
        <v>0.13491627129187758</v>
      </c>
      <c r="X11305" s="1">
        <f t="shared" si="707"/>
        <v>1766.0645161290404</v>
      </c>
    </row>
    <row r="11306" spans="1:24" hidden="1" x14ac:dyDescent="0.3">
      <c r="A11306" s="18" t="str">
        <f t="shared" si="704"/>
        <v>Oil Drilling - Workover Rig (Mobile)_2020_600</v>
      </c>
      <c r="B11306" s="1" t="s">
        <v>40</v>
      </c>
      <c r="C11306" s="1">
        <v>2020</v>
      </c>
      <c r="D11306" s="1" t="s">
        <v>201</v>
      </c>
      <c r="E11306" s="1">
        <v>2020</v>
      </c>
      <c r="F11306" s="1">
        <v>600</v>
      </c>
      <c r="G11306" s="1" t="s">
        <v>5</v>
      </c>
      <c r="H11306" s="1">
        <v>3.5307516251696102E-5</v>
      </c>
      <c r="I11306" s="1">
        <v>4.2722094664552302E-5</v>
      </c>
      <c r="J11306" s="1">
        <v>5.0842823402442399E-5</v>
      </c>
      <c r="K11306" s="1">
        <v>6.5770166534658404E-4</v>
      </c>
      <c r="L11306" s="1">
        <v>1.81111729685872E-4</v>
      </c>
      <c r="M11306" s="1">
        <v>0.364515675645601</v>
      </c>
      <c r="N11306" s="1">
        <v>6.2782403217825402E-6</v>
      </c>
      <c r="O11306" s="1">
        <v>5.7759810960399396E-6</v>
      </c>
      <c r="P11306" s="1">
        <v>3.36906896500381E-6</v>
      </c>
      <c r="Q11306" s="1">
        <v>2.9751279425121098E-6</v>
      </c>
      <c r="R11306" s="1">
        <v>11826.309654057901</v>
      </c>
      <c r="S11306" s="1">
        <v>1226.5303102739699</v>
      </c>
      <c r="T11306" s="1">
        <v>0.683446575342466</v>
      </c>
      <c r="U11306" s="1">
        <v>454966.08696725097</v>
      </c>
      <c r="V11306" s="1">
        <f t="shared" si="705"/>
        <v>3.1092963210919641E-2</v>
      </c>
      <c r="W11306" s="1">
        <f t="shared" si="706"/>
        <v>0.13181236529727758</v>
      </c>
      <c r="X11306" s="1">
        <f t="shared" si="707"/>
        <v>1794.6249999999955</v>
      </c>
    </row>
    <row r="11307" spans="1:24" hidden="1" x14ac:dyDescent="0.3">
      <c r="A11307" s="18" t="str">
        <f t="shared" si="704"/>
        <v>Oil Drilling - Workover Rig (Mobile)_2020_750</v>
      </c>
      <c r="B11307" s="1" t="s">
        <v>40</v>
      </c>
      <c r="C11307" s="1">
        <v>2020</v>
      </c>
      <c r="D11307" s="1" t="s">
        <v>201</v>
      </c>
      <c r="E11307" s="1">
        <v>2020</v>
      </c>
      <c r="F11307" s="1">
        <v>750</v>
      </c>
      <c r="G11307" s="1" t="s">
        <v>5</v>
      </c>
      <c r="H11307" s="1">
        <v>3.8891285753790699E-6</v>
      </c>
      <c r="I11307" s="1">
        <v>4.7058455762086802E-6</v>
      </c>
      <c r="J11307" s="1">
        <v>5.6003451485458596E-6</v>
      </c>
      <c r="K11307" s="1">
        <v>7.2445943876069997E-5</v>
      </c>
      <c r="L11307" s="1">
        <v>1.9949486059468101E-5</v>
      </c>
      <c r="M11307" s="1">
        <v>4.0151460108973698E-2</v>
      </c>
      <c r="N11307" s="1">
        <v>6.9154917792804704E-7</v>
      </c>
      <c r="O11307" s="1">
        <v>6.3622524369380302E-7</v>
      </c>
      <c r="P11307" s="1">
        <v>3.7110348660080902E-7</v>
      </c>
      <c r="Q11307" s="1">
        <v>3.2771081981946999E-7</v>
      </c>
      <c r="R11307" s="1">
        <v>1302.66990430595</v>
      </c>
      <c r="S11307" s="1">
        <v>71.591028767123305</v>
      </c>
      <c r="T11307" s="1">
        <v>4.2715410958904097E-2</v>
      </c>
      <c r="U11307" s="1">
        <v>50113.720136986303</v>
      </c>
      <c r="V11307" s="1">
        <f t="shared" si="705"/>
        <v>3.1093501312817507E-2</v>
      </c>
      <c r="W11307" s="1">
        <f t="shared" si="706"/>
        <v>0.13181464647207089</v>
      </c>
      <c r="X11307" s="1">
        <f t="shared" si="707"/>
        <v>1676.0000000000009</v>
      </c>
    </row>
    <row r="11308" spans="1:24" hidden="1" x14ac:dyDescent="0.3">
      <c r="A11308" s="18" t="str">
        <f t="shared" si="704"/>
        <v>Oil Drilling - Workover Rig (Mobile)_2021_600</v>
      </c>
      <c r="B11308" s="1" t="s">
        <v>40</v>
      </c>
      <c r="C11308" s="1">
        <v>2020</v>
      </c>
      <c r="D11308" s="1" t="s">
        <v>201</v>
      </c>
      <c r="E11308" s="1">
        <v>2021</v>
      </c>
      <c r="F11308" s="1">
        <v>600</v>
      </c>
      <c r="G11308" s="1" t="s">
        <v>5</v>
      </c>
      <c r="H11308" s="1">
        <v>3.7999245653102203E-5</v>
      </c>
      <c r="I11308" s="1">
        <v>4.5979087240253698E-5</v>
      </c>
      <c r="J11308" s="1">
        <v>5.4718913740467201E-5</v>
      </c>
      <c r="K11308" s="1">
        <v>7.0784268623706205E-4</v>
      </c>
      <c r="L11308" s="1">
        <v>1.9491909478795699E-4</v>
      </c>
      <c r="M11308" s="1">
        <v>0.392305156911125</v>
      </c>
      <c r="N11308" s="1">
        <v>6.7568728016988796E-6</v>
      </c>
      <c r="O11308" s="1">
        <v>6.2163229775629702E-6</v>
      </c>
      <c r="P11308" s="1">
        <v>3.62591574866931E-6</v>
      </c>
      <c r="Q11308" s="1">
        <v>3.2019419528411401E-6</v>
      </c>
      <c r="R11308" s="1">
        <v>12727.9087690744</v>
      </c>
      <c r="S11308" s="1">
        <v>1223.71109315068</v>
      </c>
      <c r="T11308" s="1">
        <v>0.683446575342466</v>
      </c>
      <c r="U11308" s="1">
        <v>489484.43726027303</v>
      </c>
      <c r="V11308" s="1">
        <f t="shared" si="705"/>
        <v>3.1103557011920465E-2</v>
      </c>
      <c r="W11308" s="1">
        <f t="shared" si="706"/>
        <v>0.13185727558639759</v>
      </c>
      <c r="X11308" s="1">
        <f t="shared" si="707"/>
        <v>1790.499999999992</v>
      </c>
    </row>
    <row r="11309" spans="1:24" hidden="1" x14ac:dyDescent="0.3">
      <c r="A11309" s="18" t="str">
        <f t="shared" si="704"/>
        <v>Portable Equipment - Non-Rental Compressor_1991_100</v>
      </c>
      <c r="B11309" s="1" t="s">
        <v>40</v>
      </c>
      <c r="C11309" s="1">
        <v>2020</v>
      </c>
      <c r="D11309" s="1" t="s">
        <v>202</v>
      </c>
      <c r="E11309" s="1">
        <v>1991</v>
      </c>
      <c r="F11309" s="1">
        <v>100</v>
      </c>
      <c r="G11309" s="1" t="s">
        <v>5</v>
      </c>
      <c r="H11309" s="1">
        <v>6.1386970740027397E-6</v>
      </c>
      <c r="I11309" s="1">
        <v>7.4278234595433097E-6</v>
      </c>
      <c r="J11309" s="1">
        <v>8.8397237865639401E-6</v>
      </c>
      <c r="K11309" s="1">
        <v>2.57564098550595E-5</v>
      </c>
      <c r="L11309" s="1">
        <v>5.5366882404470197E-5</v>
      </c>
      <c r="M11309" s="1">
        <v>3.0285977384185599E-3</v>
      </c>
      <c r="N11309" s="1">
        <v>5.0840126049968302E-6</v>
      </c>
      <c r="O11309" s="1">
        <v>4.6772915965970901E-6</v>
      </c>
      <c r="P11309" s="1">
        <v>2.7816727109468899E-8</v>
      </c>
      <c r="Q11309" s="1">
        <v>2.4719007604376401E-8</v>
      </c>
      <c r="R11309" s="1">
        <v>98.259518218745697</v>
      </c>
      <c r="S11309" s="1">
        <v>76.581800108863703</v>
      </c>
      <c r="T11309" s="1">
        <v>0.19450156009126701</v>
      </c>
      <c r="U11309" s="1">
        <v>6487.3000949075104</v>
      </c>
      <c r="V11309" s="1">
        <f t="shared" si="705"/>
        <v>0.37912828423159839</v>
      </c>
      <c r="W11309" s="1">
        <f t="shared" si="706"/>
        <v>2.826016429118265</v>
      </c>
      <c r="X11309" s="1">
        <f t="shared" si="707"/>
        <v>393.73360333422937</v>
      </c>
    </row>
    <row r="11310" spans="1:24" hidden="1" x14ac:dyDescent="0.3">
      <c r="A11310" s="18" t="str">
        <f t="shared" si="704"/>
        <v>Portable Equipment - Non-Rental Compressor_1996_100</v>
      </c>
      <c r="B11310" s="1" t="s">
        <v>40</v>
      </c>
      <c r="C11310" s="1">
        <v>2020</v>
      </c>
      <c r="D11310" s="1" t="s">
        <v>202</v>
      </c>
      <c r="E11310" s="1">
        <v>1996</v>
      </c>
      <c r="F11310" s="1">
        <v>100</v>
      </c>
      <c r="G11310" s="1" t="s">
        <v>5</v>
      </c>
      <c r="H11310" s="1">
        <v>5.7444145376250596E-6</v>
      </c>
      <c r="I11310" s="1">
        <v>6.9507415905263197E-6</v>
      </c>
      <c r="J11310" s="1">
        <v>8.2719569341800907E-6</v>
      </c>
      <c r="K11310" s="1">
        <v>2.4652810931367701E-5</v>
      </c>
      <c r="L11310" s="1">
        <v>5.3235705664050598E-5</v>
      </c>
      <c r="M11310" s="1">
        <v>3.0285977384185599E-3</v>
      </c>
      <c r="N11310" s="1">
        <v>4.6527122759024697E-6</v>
      </c>
      <c r="O11310" s="1">
        <v>4.28049529383028E-6</v>
      </c>
      <c r="P11310" s="1">
        <v>2.78285555855602E-8</v>
      </c>
      <c r="Q11310" s="1">
        <v>2.4719007604376401E-8</v>
      </c>
      <c r="R11310" s="1">
        <v>98.259518218745697</v>
      </c>
      <c r="S11310" s="1">
        <v>76.581800108863703</v>
      </c>
      <c r="T11310" s="1">
        <v>0.19450156009126701</v>
      </c>
      <c r="U11310" s="1">
        <v>6487.3000949075104</v>
      </c>
      <c r="V11310" s="1">
        <f t="shared" si="705"/>
        <v>0.35477724365779129</v>
      </c>
      <c r="W11310" s="1">
        <f t="shared" si="706"/>
        <v>2.7172376751009675</v>
      </c>
      <c r="X11310" s="1">
        <f t="shared" si="707"/>
        <v>393.73360333422937</v>
      </c>
    </row>
    <row r="11311" spans="1:24" hidden="1" x14ac:dyDescent="0.3">
      <c r="A11311" s="18" t="str">
        <f t="shared" si="704"/>
        <v>Portable Equipment - Non-Rental Compressor_1998_100</v>
      </c>
      <c r="B11311" s="1" t="s">
        <v>40</v>
      </c>
      <c r="C11311" s="1">
        <v>2020</v>
      </c>
      <c r="D11311" s="1" t="s">
        <v>202</v>
      </c>
      <c r="E11311" s="1">
        <v>1998</v>
      </c>
      <c r="F11311" s="1">
        <v>100</v>
      </c>
      <c r="G11311" s="1" t="s">
        <v>5</v>
      </c>
      <c r="H11311" s="1">
        <v>5.58670152307399E-6</v>
      </c>
      <c r="I11311" s="1">
        <v>6.7599088429195296E-6</v>
      </c>
      <c r="J11311" s="1">
        <v>8.0448501932265499E-6</v>
      </c>
      <c r="K11311" s="1">
        <v>2.4211371361890999E-5</v>
      </c>
      <c r="L11311" s="1">
        <v>5.3433801921894599E-5</v>
      </c>
      <c r="M11311" s="1">
        <v>3.0285977384185599E-3</v>
      </c>
      <c r="N11311" s="1">
        <v>4.9779912714052602E-6</v>
      </c>
      <c r="O11311" s="1">
        <v>4.5797519696928301E-6</v>
      </c>
      <c r="P11311" s="1">
        <v>2.7833286975996801E-8</v>
      </c>
      <c r="Q11311" s="1">
        <v>2.4719007604376401E-8</v>
      </c>
      <c r="R11311" s="1">
        <v>98.259518218745697</v>
      </c>
      <c r="S11311" s="1">
        <v>76.581800108863703</v>
      </c>
      <c r="T11311" s="1">
        <v>0.19450156009126701</v>
      </c>
      <c r="U11311" s="1">
        <v>6487.3000949075104</v>
      </c>
      <c r="V11311" s="1">
        <f t="shared" si="705"/>
        <v>0.34503682742826869</v>
      </c>
      <c r="W11311" s="1">
        <f t="shared" si="706"/>
        <v>2.7273488327985298</v>
      </c>
      <c r="X11311" s="1">
        <f t="shared" si="707"/>
        <v>393.73360333422937</v>
      </c>
    </row>
    <row r="11312" spans="1:24" hidden="1" x14ac:dyDescent="0.3">
      <c r="A11312" s="18" t="str">
        <f t="shared" si="704"/>
        <v>Portable Equipment - Non-Rental Compressor_2002_300</v>
      </c>
      <c r="B11312" s="1" t="s">
        <v>40</v>
      </c>
      <c r="C11312" s="1">
        <v>2020</v>
      </c>
      <c r="D11312" s="1" t="s">
        <v>202</v>
      </c>
      <c r="E11312" s="1">
        <v>2002</v>
      </c>
      <c r="F11312" s="1">
        <v>300</v>
      </c>
      <c r="G11312" s="1" t="s">
        <v>5</v>
      </c>
      <c r="H11312" s="1">
        <v>5.6649430655603898E-6</v>
      </c>
      <c r="I11312" s="1">
        <v>6.85458110932808E-6</v>
      </c>
      <c r="J11312" s="1">
        <v>8.1575180144069703E-6</v>
      </c>
      <c r="K11312" s="1">
        <v>2.0443798722584898E-5</v>
      </c>
      <c r="L11312" s="1">
        <v>1.14425617547993E-4</v>
      </c>
      <c r="M11312" s="1">
        <v>1.00700874802416E-2</v>
      </c>
      <c r="N11312" s="1">
        <v>3.3916820321376502E-6</v>
      </c>
      <c r="O11312" s="1">
        <v>3.1203474695666402E-6</v>
      </c>
      <c r="P11312" s="1">
        <v>9.2933004380148602E-8</v>
      </c>
      <c r="Q11312" s="1">
        <v>8.2190700284551396E-8</v>
      </c>
      <c r="R11312" s="1">
        <v>326.71289807732802</v>
      </c>
      <c r="S11312" s="1">
        <v>76.581800108863703</v>
      </c>
      <c r="T11312" s="1">
        <v>0.19450156009126701</v>
      </c>
      <c r="U11312" s="1">
        <v>21570.272815567401</v>
      </c>
      <c r="V11312" s="1">
        <f t="shared" si="705"/>
        <v>0.10522377596449346</v>
      </c>
      <c r="W11312" s="1">
        <f t="shared" si="706"/>
        <v>1.7565326536268933</v>
      </c>
      <c r="X11312" s="1">
        <f t="shared" si="707"/>
        <v>393.73360333422937</v>
      </c>
    </row>
    <row r="11313" spans="1:24" hidden="1" x14ac:dyDescent="0.3">
      <c r="A11313" s="18" t="str">
        <f t="shared" si="704"/>
        <v>Portable Equipment - Non-Rental Compressor_2004_75</v>
      </c>
      <c r="B11313" s="1" t="s">
        <v>40</v>
      </c>
      <c r="C11313" s="1">
        <v>2020</v>
      </c>
      <c r="D11313" s="1" t="s">
        <v>202</v>
      </c>
      <c r="E11313" s="1">
        <v>2004</v>
      </c>
      <c r="F11313" s="1">
        <v>75</v>
      </c>
      <c r="G11313" s="1" t="s">
        <v>5</v>
      </c>
      <c r="H11313" s="1">
        <v>1.25307941629566E-5</v>
      </c>
      <c r="I11313" s="1">
        <v>1.51622609371775E-5</v>
      </c>
      <c r="J11313" s="1">
        <v>1.8044343594657499E-5</v>
      </c>
      <c r="K11313" s="1">
        <v>1.00360950147588E-4</v>
      </c>
      <c r="L11313" s="1">
        <v>1.3172678566208799E-4</v>
      </c>
      <c r="M11313" s="1">
        <v>1.43479817857578E-2</v>
      </c>
      <c r="N11313" s="1">
        <v>5.1912460075436402E-6</v>
      </c>
      <c r="O11313" s="1">
        <v>4.7759463269401498E-6</v>
      </c>
      <c r="P11313" s="1">
        <v>1.32278283177862E-7</v>
      </c>
      <c r="Q11313" s="1">
        <v>1.1710629852573299E-7</v>
      </c>
      <c r="R11313" s="1">
        <v>465.504467561306</v>
      </c>
      <c r="S11313" s="1">
        <v>459.49080065318202</v>
      </c>
      <c r="T11313" s="1">
        <v>1.1670093605476</v>
      </c>
      <c r="U11313" s="1">
        <v>30733.5841996243</v>
      </c>
      <c r="V11313" s="1">
        <f t="shared" si="705"/>
        <v>0.16335760433011556</v>
      </c>
      <c r="W11313" s="1">
        <f t="shared" si="706"/>
        <v>1.4192192194174871</v>
      </c>
      <c r="X11313" s="1">
        <f t="shared" si="707"/>
        <v>393.73360333422988</v>
      </c>
    </row>
    <row r="11314" spans="1:24" hidden="1" x14ac:dyDescent="0.3">
      <c r="A11314" s="18" t="str">
        <f t="shared" si="704"/>
        <v>Portable Equipment - Non-Rental Compressor_2004_175</v>
      </c>
      <c r="B11314" s="1" t="s">
        <v>40</v>
      </c>
      <c r="C11314" s="1">
        <v>2020</v>
      </c>
      <c r="D11314" s="1" t="s">
        <v>202</v>
      </c>
      <c r="E11314" s="1">
        <v>2004</v>
      </c>
      <c r="F11314" s="1">
        <v>175</v>
      </c>
      <c r="G11314" s="1" t="s">
        <v>5</v>
      </c>
      <c r="H11314" s="1">
        <v>7.67319367550346E-6</v>
      </c>
      <c r="I11314" s="1">
        <v>9.2845643473591898E-6</v>
      </c>
      <c r="J11314" s="1">
        <v>1.10493988927249E-5</v>
      </c>
      <c r="K11314" s="1">
        <v>9.0743772881131594E-5</v>
      </c>
      <c r="L11314" s="1">
        <v>1.26777210363712E-4</v>
      </c>
      <c r="M11314" s="1">
        <v>1.5521563409394999E-2</v>
      </c>
      <c r="N11314" s="1">
        <v>4.7617788608674997E-6</v>
      </c>
      <c r="O11314" s="1">
        <v>4.3808365519981002E-6</v>
      </c>
      <c r="P11314" s="1">
        <v>1.4327435530089001E-7</v>
      </c>
      <c r="Q11314" s="1">
        <v>1.26684913972428E-7</v>
      </c>
      <c r="R11314" s="1">
        <v>503.58003087106999</v>
      </c>
      <c r="S11314" s="1">
        <v>229.74540032659101</v>
      </c>
      <c r="T11314" s="1">
        <v>0.58350468027380098</v>
      </c>
      <c r="U11314" s="1">
        <v>33247.412986400901</v>
      </c>
      <c r="V11314" s="1">
        <f t="shared" si="705"/>
        <v>9.2468172196582016E-2</v>
      </c>
      <c r="W11314" s="1">
        <f t="shared" si="706"/>
        <v>1.2626178762871469</v>
      </c>
      <c r="X11314" s="1">
        <f t="shared" si="707"/>
        <v>393.73360333422926</v>
      </c>
    </row>
    <row r="11315" spans="1:24" hidden="1" x14ac:dyDescent="0.3">
      <c r="A11315" s="18" t="str">
        <f t="shared" si="704"/>
        <v>Portable Equipment - Non-Rental Compressor_2004_300</v>
      </c>
      <c r="B11315" s="1" t="s">
        <v>40</v>
      </c>
      <c r="C11315" s="1">
        <v>2020</v>
      </c>
      <c r="D11315" s="1" t="s">
        <v>202</v>
      </c>
      <c r="E11315" s="1">
        <v>2004</v>
      </c>
      <c r="F11315" s="1">
        <v>300</v>
      </c>
      <c r="G11315" s="1" t="s">
        <v>5</v>
      </c>
      <c r="H11315" s="1">
        <v>3.5521430798753399E-6</v>
      </c>
      <c r="I11315" s="1">
        <v>4.2980931266491604E-6</v>
      </c>
      <c r="J11315" s="1">
        <v>5.1150860350204904E-6</v>
      </c>
      <c r="K11315" s="1">
        <v>1.96049497879889E-5</v>
      </c>
      <c r="L11315" s="1">
        <v>8.3883044872229802E-5</v>
      </c>
      <c r="M11315" s="1">
        <v>9.8429426498602892E-3</v>
      </c>
      <c r="N11315" s="1">
        <v>2.4520897447113601E-6</v>
      </c>
      <c r="O11315" s="1">
        <v>2.2559225651344498E-6</v>
      </c>
      <c r="P11315" s="1">
        <v>9.0896321778092706E-8</v>
      </c>
      <c r="Q11315" s="1">
        <v>8.0336774714223198E-8</v>
      </c>
      <c r="R11315" s="1">
        <v>319.343434210922</v>
      </c>
      <c r="S11315" s="1">
        <v>76.581800108863703</v>
      </c>
      <c r="T11315" s="1">
        <v>0.19450156009126701</v>
      </c>
      <c r="U11315" s="1">
        <v>21083.7253084494</v>
      </c>
      <c r="V11315" s="1">
        <f t="shared" si="705"/>
        <v>6.7502067119126485E-2</v>
      </c>
      <c r="W11315" s="1">
        <f t="shared" si="706"/>
        <v>1.3173932621456081</v>
      </c>
      <c r="X11315" s="1">
        <f t="shared" si="707"/>
        <v>393.73360333422937</v>
      </c>
    </row>
    <row r="11316" spans="1:24" hidden="1" x14ac:dyDescent="0.3">
      <c r="A11316" s="18" t="str">
        <f t="shared" si="704"/>
        <v>Portable Equipment - Non-Rental Compressor_2004_600</v>
      </c>
      <c r="B11316" s="1" t="s">
        <v>40</v>
      </c>
      <c r="C11316" s="1">
        <v>2020</v>
      </c>
      <c r="D11316" s="1" t="s">
        <v>202</v>
      </c>
      <c r="E11316" s="1">
        <v>2004</v>
      </c>
      <c r="F11316" s="1">
        <v>600</v>
      </c>
      <c r="G11316" s="1" t="s">
        <v>5</v>
      </c>
      <c r="H11316" s="1">
        <v>4.6711989686855697E-6</v>
      </c>
      <c r="I11316" s="1">
        <v>5.6521507521095399E-6</v>
      </c>
      <c r="J11316" s="1">
        <v>6.72652651490723E-6</v>
      </c>
      <c r="K11316" s="1">
        <v>2.3690947595354399E-5</v>
      </c>
      <c r="L11316" s="1">
        <v>9.7625618509757897E-5</v>
      </c>
      <c r="M11316" s="1">
        <v>1.1925103595023001E-2</v>
      </c>
      <c r="N11316" s="1">
        <v>2.6435469578596001E-6</v>
      </c>
      <c r="O11316" s="1">
        <v>2.4320632012308298E-6</v>
      </c>
      <c r="P11316" s="1">
        <v>1.1011336061633899E-7</v>
      </c>
      <c r="Q11316" s="1">
        <v>9.7331092442231894E-8</v>
      </c>
      <c r="R11316" s="1">
        <v>386.896852986309</v>
      </c>
      <c r="S11316" s="1">
        <v>76.581800108863703</v>
      </c>
      <c r="T11316" s="1">
        <v>0.19450156009126701</v>
      </c>
      <c r="U11316" s="1">
        <v>25543.7441236983</v>
      </c>
      <c r="V11316" s="1">
        <f t="shared" si="705"/>
        <v>7.3268581272457736E-2</v>
      </c>
      <c r="W11316" s="1">
        <f t="shared" si="706"/>
        <v>1.2655165931988797</v>
      </c>
      <c r="X11316" s="1">
        <f t="shared" si="707"/>
        <v>393.73360333422937</v>
      </c>
    </row>
    <row r="11317" spans="1:24" hidden="1" x14ac:dyDescent="0.3">
      <c r="A11317" s="18" t="str">
        <f t="shared" si="704"/>
        <v>Portable Equipment - Non-Rental Compressor_2005_75</v>
      </c>
      <c r="B11317" s="1" t="s">
        <v>40</v>
      </c>
      <c r="C11317" s="1">
        <v>2020</v>
      </c>
      <c r="D11317" s="1" t="s">
        <v>202</v>
      </c>
      <c r="E11317" s="1">
        <v>2005</v>
      </c>
      <c r="F11317" s="1">
        <v>75</v>
      </c>
      <c r="G11317" s="1" t="s">
        <v>5</v>
      </c>
      <c r="H11317" s="1">
        <v>2.21040581342353E-5</v>
      </c>
      <c r="I11317" s="1">
        <v>2.6745910342424699E-5</v>
      </c>
      <c r="J11317" s="1">
        <v>3.18298437132988E-5</v>
      </c>
      <c r="K11317" s="1">
        <v>2.5459852428874201E-4</v>
      </c>
      <c r="L11317" s="1">
        <v>3.3332228355908999E-4</v>
      </c>
      <c r="M11317" s="1">
        <v>3.7668184371580697E-2</v>
      </c>
      <c r="N11317" s="1">
        <v>1.50127031238682E-5</v>
      </c>
      <c r="O11317" s="1">
        <v>1.38116868739587E-5</v>
      </c>
      <c r="P11317" s="1">
        <v>3.4759792302572799E-7</v>
      </c>
      <c r="Q11317" s="1">
        <v>3.07442657079431E-7</v>
      </c>
      <c r="R11317" s="1">
        <v>1222.1027578456401</v>
      </c>
      <c r="S11317" s="1">
        <v>1225.3088017418099</v>
      </c>
      <c r="T11317" s="1">
        <v>3.11202496146027</v>
      </c>
      <c r="U11317" s="1">
        <v>80685.794930412099</v>
      </c>
      <c r="V11317" s="1">
        <f t="shared" si="705"/>
        <v>0.10976121429377304</v>
      </c>
      <c r="W11317" s="1">
        <f t="shared" si="706"/>
        <v>1.367904779692098</v>
      </c>
      <c r="X11317" s="1">
        <f t="shared" si="707"/>
        <v>393.73360333422664</v>
      </c>
    </row>
    <row r="11318" spans="1:24" hidden="1" x14ac:dyDescent="0.3">
      <c r="A11318" s="18" t="str">
        <f t="shared" si="704"/>
        <v>Portable Equipment - Non-Rental Compressor_2005_100</v>
      </c>
      <c r="B11318" s="1" t="s">
        <v>40</v>
      </c>
      <c r="C11318" s="1">
        <v>2020</v>
      </c>
      <c r="D11318" s="1" t="s">
        <v>202</v>
      </c>
      <c r="E11318" s="1">
        <v>2005</v>
      </c>
      <c r="F11318" s="1">
        <v>100</v>
      </c>
      <c r="G11318" s="1" t="s">
        <v>5</v>
      </c>
      <c r="H11318" s="1">
        <v>1.28012862178669E-5</v>
      </c>
      <c r="I11318" s="1">
        <v>1.54895563236189E-5</v>
      </c>
      <c r="J11318" s="1">
        <v>1.8433852153728299E-5</v>
      </c>
      <c r="K11318" s="1">
        <v>1.4841410254756601E-4</v>
      </c>
      <c r="L11318" s="1">
        <v>1.9460727009882901E-4</v>
      </c>
      <c r="M11318" s="1">
        <v>2.2033048546995001E-2</v>
      </c>
      <c r="N11318" s="1">
        <v>8.5452663120796295E-6</v>
      </c>
      <c r="O11318" s="1">
        <v>7.8616450071132497E-6</v>
      </c>
      <c r="P11318" s="1">
        <v>2.0332242177125099E-7</v>
      </c>
      <c r="Q11318" s="1">
        <v>1.7983078032183799E-7</v>
      </c>
      <c r="R11318" s="1">
        <v>714.83799504137301</v>
      </c>
      <c r="S11318" s="1">
        <v>536.072600762045</v>
      </c>
      <c r="T11318" s="1">
        <v>1.36151092063887</v>
      </c>
      <c r="U11318" s="1">
        <v>47195.108190452098</v>
      </c>
      <c r="V11318" s="1">
        <f t="shared" si="705"/>
        <v>0.10867523622045923</v>
      </c>
      <c r="W11318" s="1">
        <f t="shared" si="706"/>
        <v>1.3653710026516637</v>
      </c>
      <c r="X11318" s="1">
        <f t="shared" si="707"/>
        <v>393.73360333422841</v>
      </c>
    </row>
    <row r="11319" spans="1:24" hidden="1" x14ac:dyDescent="0.3">
      <c r="A11319" s="18" t="str">
        <f t="shared" si="704"/>
        <v>Portable Equipment - Non-Rental Compressor_2005_175</v>
      </c>
      <c r="B11319" s="1" t="s">
        <v>40</v>
      </c>
      <c r="C11319" s="1">
        <v>2020</v>
      </c>
      <c r="D11319" s="1" t="s">
        <v>202</v>
      </c>
      <c r="E11319" s="1">
        <v>2005</v>
      </c>
      <c r="F11319" s="1">
        <v>175</v>
      </c>
      <c r="G11319" s="1" t="s">
        <v>5</v>
      </c>
      <c r="H11319" s="1">
        <v>1.38689455593795E-5</v>
      </c>
      <c r="I11319" s="1">
        <v>1.67814241268493E-5</v>
      </c>
      <c r="J11319" s="1">
        <v>1.9971281605506599E-5</v>
      </c>
      <c r="K11319" s="1">
        <v>2.04067764145784E-4</v>
      </c>
      <c r="L11319" s="1">
        <v>2.6923591536635199E-4</v>
      </c>
      <c r="M11319" s="1">
        <v>3.5245306180845898E-2</v>
      </c>
      <c r="N11319" s="1">
        <v>1.0983149783892E-5</v>
      </c>
      <c r="O11319" s="1">
        <v>1.01044978011807E-5</v>
      </c>
      <c r="P11319" s="1">
        <v>3.2544426598562299E-7</v>
      </c>
      <c r="Q11319" s="1">
        <v>2.8766745099593001E-7</v>
      </c>
      <c r="R11319" s="1">
        <v>1143.49514327064</v>
      </c>
      <c r="S11319" s="1">
        <v>536.072600762045</v>
      </c>
      <c r="T11319" s="1">
        <v>1.36151092063887</v>
      </c>
      <c r="U11319" s="1">
        <v>75495.954854486103</v>
      </c>
      <c r="V11319" s="1">
        <f t="shared" si="705"/>
        <v>7.3602697629711764E-2</v>
      </c>
      <c r="W11319" s="1">
        <f t="shared" si="706"/>
        <v>1.1808586398852197</v>
      </c>
      <c r="X11319" s="1">
        <f t="shared" si="707"/>
        <v>393.73360333422841</v>
      </c>
    </row>
    <row r="11320" spans="1:24" hidden="1" x14ac:dyDescent="0.3">
      <c r="A11320" s="18" t="str">
        <f t="shared" si="704"/>
        <v>Portable Equipment - Non-Rental Compressor_2005_300</v>
      </c>
      <c r="B11320" s="1" t="s">
        <v>40</v>
      </c>
      <c r="C11320" s="1">
        <v>2020</v>
      </c>
      <c r="D11320" s="1" t="s">
        <v>202</v>
      </c>
      <c r="E11320" s="1">
        <v>2005</v>
      </c>
      <c r="F11320" s="1">
        <v>300</v>
      </c>
      <c r="G11320" s="1" t="s">
        <v>5</v>
      </c>
      <c r="H11320" s="1">
        <v>3.7054818203412298E-6</v>
      </c>
      <c r="I11320" s="1">
        <v>4.48363300261289E-6</v>
      </c>
      <c r="J11320" s="1">
        <v>5.3358938212913704E-6</v>
      </c>
      <c r="K11320" s="1">
        <v>2.23285086510988E-5</v>
      </c>
      <c r="L11320" s="1">
        <v>8.8856564770867095E-5</v>
      </c>
      <c r="M11320" s="1">
        <v>1.1319384047339299E-2</v>
      </c>
      <c r="N11320" s="1">
        <v>2.5348604491062798E-6</v>
      </c>
      <c r="O11320" s="1">
        <v>2.3320716131777799E-6</v>
      </c>
      <c r="P11320" s="1">
        <v>1.04542154526451E-7</v>
      </c>
      <c r="Q11320" s="1">
        <v>9.2387290921356699E-8</v>
      </c>
      <c r="R11320" s="1">
        <v>367.24494934256001</v>
      </c>
      <c r="S11320" s="1">
        <v>76.581800108863703</v>
      </c>
      <c r="T11320" s="1">
        <v>0.19450156009126701</v>
      </c>
      <c r="U11320" s="1">
        <v>24246.2841047168</v>
      </c>
      <c r="V11320" s="1">
        <f t="shared" si="705"/>
        <v>6.1231298333789791E-2</v>
      </c>
      <c r="W11320" s="1">
        <f t="shared" si="706"/>
        <v>1.2134808587656454</v>
      </c>
      <c r="X11320" s="1">
        <f t="shared" si="707"/>
        <v>393.73360333422937</v>
      </c>
    </row>
    <row r="11321" spans="1:24" hidden="1" x14ac:dyDescent="0.3">
      <c r="A11321" s="18" t="str">
        <f t="shared" si="704"/>
        <v>Portable Equipment - Non-Rental Compressor_2005_600</v>
      </c>
      <c r="B11321" s="1" t="s">
        <v>40</v>
      </c>
      <c r="C11321" s="1">
        <v>2020</v>
      </c>
      <c r="D11321" s="1" t="s">
        <v>202</v>
      </c>
      <c r="E11321" s="1">
        <v>2005</v>
      </c>
      <c r="F11321" s="1">
        <v>600</v>
      </c>
      <c r="G11321" s="1" t="s">
        <v>5</v>
      </c>
      <c r="H11321" s="1">
        <v>7.9472237504418504E-6</v>
      </c>
      <c r="I11321" s="1">
        <v>9.6161407380346406E-6</v>
      </c>
      <c r="J11321" s="1">
        <v>1.1444002200636199E-5</v>
      </c>
      <c r="K11321" s="1">
        <v>4.9582625969306202E-5</v>
      </c>
      <c r="L11321" s="1">
        <v>2.00311674447607E-4</v>
      </c>
      <c r="M11321" s="1">
        <v>2.5894510663478601E-2</v>
      </c>
      <c r="N11321" s="1">
        <v>5.1284393649770703E-6</v>
      </c>
      <c r="O11321" s="1">
        <v>4.7181642157789098E-6</v>
      </c>
      <c r="P11321" s="1">
        <v>2.3916917587292702E-7</v>
      </c>
      <c r="Q11321" s="1">
        <v>2.11347515017418E-7</v>
      </c>
      <c r="R11321" s="1">
        <v>840.11888077027299</v>
      </c>
      <c r="S11321" s="1">
        <v>153.16360021772701</v>
      </c>
      <c r="T11321" s="1">
        <v>0.38900312018253402</v>
      </c>
      <c r="U11321" s="1">
        <v>55466.415811459199</v>
      </c>
      <c r="V11321" s="1">
        <f t="shared" si="705"/>
        <v>5.7406267248005738E-2</v>
      </c>
      <c r="W11321" s="1">
        <f t="shared" si="706"/>
        <v>1.1958170985115031</v>
      </c>
      <c r="X11321" s="1">
        <f t="shared" si="707"/>
        <v>393.73360333422835</v>
      </c>
    </row>
    <row r="11322" spans="1:24" hidden="1" x14ac:dyDescent="0.3">
      <c r="A11322" s="18" t="str">
        <f t="shared" si="704"/>
        <v>Portable Equipment - Non-Rental Compressor_2006_75</v>
      </c>
      <c r="B11322" s="1" t="s">
        <v>40</v>
      </c>
      <c r="C11322" s="1">
        <v>2020</v>
      </c>
      <c r="D11322" s="1" t="s">
        <v>202</v>
      </c>
      <c r="E11322" s="1">
        <v>2006</v>
      </c>
      <c r="F11322" s="1">
        <v>75</v>
      </c>
      <c r="G11322" s="1" t="s">
        <v>5</v>
      </c>
      <c r="H11322" s="1">
        <v>4.9482581471035197E-6</v>
      </c>
      <c r="I11322" s="1">
        <v>5.9873923579952601E-6</v>
      </c>
      <c r="J11322" s="1">
        <v>7.1254917318290703E-6</v>
      </c>
      <c r="K11322" s="1">
        <v>7.5803991196633295E-5</v>
      </c>
      <c r="L11322" s="1">
        <v>1.00797344956223E-4</v>
      </c>
      <c r="M11322" s="1">
        <v>1.15465288777207E-2</v>
      </c>
      <c r="N11322" s="1">
        <v>4.4640612939452704E-6</v>
      </c>
      <c r="O11322" s="1">
        <v>4.1069363904296504E-6</v>
      </c>
      <c r="P11322" s="1">
        <v>1.06604937838275E-7</v>
      </c>
      <c r="Q11322" s="1">
        <v>9.4241216491684897E-8</v>
      </c>
      <c r="R11322" s="1">
        <v>374.61441320896603</v>
      </c>
      <c r="S11322" s="1">
        <v>382.90900054431802</v>
      </c>
      <c r="T11322" s="1">
        <v>0.972507800456335</v>
      </c>
      <c r="U11322" s="1">
        <v>24732.831611834801</v>
      </c>
      <c r="V11322" s="1">
        <f t="shared" si="705"/>
        <v>8.0159034705629642E-2</v>
      </c>
      <c r="W11322" s="1">
        <f t="shared" si="706"/>
        <v>1.3494719219113516</v>
      </c>
      <c r="X11322" s="1">
        <f t="shared" si="707"/>
        <v>393.73360333422886</v>
      </c>
    </row>
    <row r="11323" spans="1:24" hidden="1" x14ac:dyDescent="0.3">
      <c r="A11323" s="18" t="str">
        <f t="shared" si="704"/>
        <v>Portable Equipment - Non-Rental Compressor_2006_100</v>
      </c>
      <c r="B11323" s="1" t="s">
        <v>40</v>
      </c>
      <c r="C11323" s="1">
        <v>2020</v>
      </c>
      <c r="D11323" s="1" t="s">
        <v>202</v>
      </c>
      <c r="E11323" s="1">
        <v>2006</v>
      </c>
      <c r="F11323" s="1">
        <v>100</v>
      </c>
      <c r="G11323" s="1" t="s">
        <v>5</v>
      </c>
      <c r="H11323" s="1">
        <v>1.2979037762894401E-6</v>
      </c>
      <c r="I11323" s="1">
        <v>1.57046356931023E-6</v>
      </c>
      <c r="J11323" s="1">
        <v>1.8689814378568E-6</v>
      </c>
      <c r="K11323" s="1">
        <v>1.9883014084362799E-5</v>
      </c>
      <c r="L11323" s="1">
        <v>2.6444324468792901E-5</v>
      </c>
      <c r="M11323" s="1">
        <v>3.0285977384185599E-3</v>
      </c>
      <c r="N11323" s="1">
        <v>1.14839807335056E-6</v>
      </c>
      <c r="O11323" s="1">
        <v>1.0565262274825201E-6</v>
      </c>
      <c r="P11323" s="1">
        <v>2.7961950908400299E-8</v>
      </c>
      <c r="Q11323" s="1">
        <v>2.4719007604376401E-8</v>
      </c>
      <c r="R11323" s="1">
        <v>98.259518218745697</v>
      </c>
      <c r="S11323" s="1">
        <v>76.581800108863703</v>
      </c>
      <c r="T11323" s="1">
        <v>0.19450156009126701</v>
      </c>
      <c r="U11323" s="1">
        <v>6487.3000949075104</v>
      </c>
      <c r="V11323" s="1">
        <f t="shared" si="705"/>
        <v>8.0159034705629267E-2</v>
      </c>
      <c r="W11323" s="1">
        <f t="shared" si="706"/>
        <v>1.3497616654628393</v>
      </c>
      <c r="X11323" s="1">
        <f t="shared" si="707"/>
        <v>393.73360333422937</v>
      </c>
    </row>
    <row r="11324" spans="1:24" hidden="1" x14ac:dyDescent="0.3">
      <c r="A11324" s="18" t="str">
        <f t="shared" si="704"/>
        <v>Portable Equipment - Non-Rental Compressor_2006_175</v>
      </c>
      <c r="B11324" s="1" t="s">
        <v>40</v>
      </c>
      <c r="C11324" s="1">
        <v>2020</v>
      </c>
      <c r="D11324" s="1" t="s">
        <v>202</v>
      </c>
      <c r="E11324" s="1">
        <v>2006</v>
      </c>
      <c r="F11324" s="1">
        <v>175</v>
      </c>
      <c r="G11324" s="1" t="s">
        <v>5</v>
      </c>
      <c r="H11324" s="1">
        <v>5.1350488605198501E-6</v>
      </c>
      <c r="I11324" s="1">
        <v>6.21340912122902E-6</v>
      </c>
      <c r="J11324" s="1">
        <v>7.3944703591485804E-6</v>
      </c>
      <c r="K11324" s="1">
        <v>7.7706674776403296E-5</v>
      </c>
      <c r="L11324" s="1">
        <v>1.0294467823069E-4</v>
      </c>
      <c r="M11324" s="1">
        <v>1.3552974879423E-2</v>
      </c>
      <c r="N11324" s="1">
        <v>4.1283542224630199E-6</v>
      </c>
      <c r="O11324" s="1">
        <v>3.7980858846659798E-6</v>
      </c>
      <c r="P11324" s="1">
        <v>1.2514992243124201E-7</v>
      </c>
      <c r="Q11324" s="1">
        <v>1.10617559029584E-7</v>
      </c>
      <c r="R11324" s="1">
        <v>439.71134402888498</v>
      </c>
      <c r="S11324" s="1">
        <v>229.74540032659101</v>
      </c>
      <c r="T11324" s="1">
        <v>0.58350468027380098</v>
      </c>
      <c r="U11324" s="1">
        <v>29030.667924711099</v>
      </c>
      <c r="V11324" s="1">
        <f t="shared" si="705"/>
        <v>7.0869851591515973E-2</v>
      </c>
      <c r="W11324" s="1">
        <f t="shared" si="706"/>
        <v>1.1741821479964405</v>
      </c>
      <c r="X11324" s="1">
        <f t="shared" si="707"/>
        <v>393.73360333422926</v>
      </c>
    </row>
    <row r="11325" spans="1:24" hidden="1" x14ac:dyDescent="0.3">
      <c r="A11325" s="18" t="str">
        <f t="shared" si="704"/>
        <v>Portable Equipment - Non-Rental Compressor_2006_300</v>
      </c>
      <c r="B11325" s="1" t="s">
        <v>40</v>
      </c>
      <c r="C11325" s="1">
        <v>2020</v>
      </c>
      <c r="D11325" s="1" t="s">
        <v>202</v>
      </c>
      <c r="E11325" s="1">
        <v>2006</v>
      </c>
      <c r="F11325" s="1">
        <v>300</v>
      </c>
      <c r="G11325" s="1" t="s">
        <v>5</v>
      </c>
      <c r="H11325" s="1">
        <v>1.3231992186585699E-5</v>
      </c>
      <c r="I11325" s="1">
        <v>1.6010710545768701E-5</v>
      </c>
      <c r="J11325" s="1">
        <v>1.9054068748683501E-5</v>
      </c>
      <c r="K11325" s="1">
        <v>8.0150968792778296E-5</v>
      </c>
      <c r="L11325" s="1">
        <v>3.1917549602351002E-4</v>
      </c>
      <c r="M11325" s="1">
        <v>4.0696782109999198E-2</v>
      </c>
      <c r="N11325" s="1">
        <v>9.0878501645747304E-6</v>
      </c>
      <c r="O11325" s="1">
        <v>8.3608221514087502E-6</v>
      </c>
      <c r="P11325" s="1">
        <v>3.7586497302584601E-7</v>
      </c>
      <c r="Q11325" s="1">
        <v>3.3216166468380698E-7</v>
      </c>
      <c r="R11325" s="1">
        <v>1320.36227606438</v>
      </c>
      <c r="S11325" s="1">
        <v>306.32720043545402</v>
      </c>
      <c r="T11325" s="1">
        <v>0.77800624036506805</v>
      </c>
      <c r="U11325" s="1">
        <v>87173.095025319606</v>
      </c>
      <c r="V11325" s="1">
        <f t="shared" si="705"/>
        <v>6.0815844407070739E-2</v>
      </c>
      <c r="W11325" s="1">
        <f t="shared" si="706"/>
        <v>1.2123713840948374</v>
      </c>
      <c r="X11325" s="1">
        <f t="shared" si="707"/>
        <v>393.73360333422835</v>
      </c>
    </row>
    <row r="11326" spans="1:24" hidden="1" x14ac:dyDescent="0.3">
      <c r="A11326" s="18" t="str">
        <f t="shared" si="704"/>
        <v>Portable Equipment - Non-Rental Compressor_2006_600</v>
      </c>
      <c r="B11326" s="1" t="s">
        <v>40</v>
      </c>
      <c r="C11326" s="1">
        <v>2020</v>
      </c>
      <c r="D11326" s="1" t="s">
        <v>202</v>
      </c>
      <c r="E11326" s="1">
        <v>2006</v>
      </c>
      <c r="F11326" s="1">
        <v>600</v>
      </c>
      <c r="G11326" s="1" t="s">
        <v>5</v>
      </c>
      <c r="H11326" s="1">
        <v>4.17436435215783E-5</v>
      </c>
      <c r="I11326" s="1">
        <v>5.0509808661109802E-5</v>
      </c>
      <c r="J11326" s="1">
        <v>6.0110846671072803E-5</v>
      </c>
      <c r="K11326" s="1">
        <v>2.6130159736191002E-4</v>
      </c>
      <c r="L11326" s="1">
        <v>1.0546386680775101E-3</v>
      </c>
      <c r="M11326" s="1">
        <v>0.13655190053094601</v>
      </c>
      <c r="N11326" s="1">
        <v>2.7005581066598602E-5</v>
      </c>
      <c r="O11326" s="1">
        <v>2.4845134581270699E-5</v>
      </c>
      <c r="P11326" s="1">
        <v>1.2612377293722501E-6</v>
      </c>
      <c r="Q11326" s="1">
        <v>1.11451825536232E-6</v>
      </c>
      <c r="R11326" s="1">
        <v>4430.2760276876797</v>
      </c>
      <c r="S11326" s="1">
        <v>536.072600762045</v>
      </c>
      <c r="T11326" s="1">
        <v>1.36151092063887</v>
      </c>
      <c r="U11326" s="1">
        <v>292496.143029142</v>
      </c>
      <c r="V11326" s="1">
        <f t="shared" si="705"/>
        <v>5.7180003861064123E-2</v>
      </c>
      <c r="W11326" s="1">
        <f t="shared" si="706"/>
        <v>1.1939115334469879</v>
      </c>
      <c r="X11326" s="1">
        <f t="shared" si="707"/>
        <v>393.73360333422841</v>
      </c>
    </row>
    <row r="11327" spans="1:24" hidden="1" x14ac:dyDescent="0.3">
      <c r="A11327" s="18" t="str">
        <f t="shared" si="704"/>
        <v>Portable Equipment - Non-Rental Compressor_2006_750</v>
      </c>
      <c r="B11327" s="1" t="s">
        <v>40</v>
      </c>
      <c r="C11327" s="1">
        <v>2020</v>
      </c>
      <c r="D11327" s="1" t="s">
        <v>202</v>
      </c>
      <c r="E11327" s="1">
        <v>2006</v>
      </c>
      <c r="F11327" s="1">
        <v>750</v>
      </c>
      <c r="G11327" s="1" t="s">
        <v>5</v>
      </c>
      <c r="H11327" s="1">
        <v>5.1580653195246397E-5</v>
      </c>
      <c r="I11327" s="1">
        <v>6.2412590366248195E-5</v>
      </c>
      <c r="J11327" s="1">
        <v>7.4276140601154802E-5</v>
      </c>
      <c r="K11327" s="1">
        <v>3.3490486696750898E-4</v>
      </c>
      <c r="L11327" s="1">
        <v>1.3089172479797599E-3</v>
      </c>
      <c r="M11327" s="1">
        <v>0.17622653090422899</v>
      </c>
      <c r="N11327" s="1">
        <v>3.3539564661475298E-5</v>
      </c>
      <c r="O11327" s="1">
        <v>3.0856399488557303E-5</v>
      </c>
      <c r="P11327" s="1">
        <v>1.6277542521661601E-6</v>
      </c>
      <c r="Q11327" s="1">
        <v>1.4383372549796401E-6</v>
      </c>
      <c r="R11327" s="1">
        <v>5717.4757163532404</v>
      </c>
      <c r="S11327" s="1">
        <v>536.072600762045</v>
      </c>
      <c r="T11327" s="1">
        <v>1.36151092063887</v>
      </c>
      <c r="U11327" s="1">
        <v>377479.77427242999</v>
      </c>
      <c r="V11327" s="1">
        <f t="shared" si="705"/>
        <v>5.4747856705013795E-2</v>
      </c>
      <c r="W11327" s="1">
        <f t="shared" si="706"/>
        <v>1.1481724041671857</v>
      </c>
      <c r="X11327" s="1">
        <f t="shared" si="707"/>
        <v>393.73360333422841</v>
      </c>
    </row>
    <row r="11328" spans="1:24" hidden="1" x14ac:dyDescent="0.3">
      <c r="A11328" s="18" t="str">
        <f t="shared" si="704"/>
        <v>Portable Equipment - Non-Rental Compressor_2007_75</v>
      </c>
      <c r="B11328" s="1" t="s">
        <v>40</v>
      </c>
      <c r="C11328" s="1">
        <v>2020</v>
      </c>
      <c r="D11328" s="1" t="s">
        <v>202</v>
      </c>
      <c r="E11328" s="1">
        <v>2007</v>
      </c>
      <c r="F11328" s="1">
        <v>75</v>
      </c>
      <c r="G11328" s="1" t="s">
        <v>5</v>
      </c>
      <c r="H11328" s="1">
        <v>5.0004768792157599E-6</v>
      </c>
      <c r="I11328" s="1">
        <v>6.0505770238510702E-6</v>
      </c>
      <c r="J11328" s="1">
        <v>7.2006867060706902E-6</v>
      </c>
      <c r="K11328" s="1">
        <v>7.7465896946145806E-5</v>
      </c>
      <c r="L11328" s="1">
        <v>9.2410016740275606E-5</v>
      </c>
      <c r="M11328" s="1">
        <v>1.1849388651562501E-2</v>
      </c>
      <c r="N11328" s="1">
        <v>4.7244247432316801E-6</v>
      </c>
      <c r="O11328" s="1">
        <v>4.3464707637731502E-6</v>
      </c>
      <c r="P11328" s="1">
        <v>1.09403460078481E-7</v>
      </c>
      <c r="Q11328" s="1">
        <v>9.6713117252122601E-8</v>
      </c>
      <c r="R11328" s="1">
        <v>384.44036503084101</v>
      </c>
      <c r="S11328" s="1">
        <v>382.90900054431802</v>
      </c>
      <c r="T11328" s="1">
        <v>0.972507800456335</v>
      </c>
      <c r="U11328" s="1">
        <v>25381.5616213256</v>
      </c>
      <c r="V11328" s="1">
        <f t="shared" si="705"/>
        <v>7.8934535137564807E-2</v>
      </c>
      <c r="W11328" s="1">
        <f t="shared" si="706"/>
        <v>1.2055613348436534</v>
      </c>
      <c r="X11328" s="1">
        <f t="shared" si="707"/>
        <v>393.73360333422886</v>
      </c>
    </row>
    <row r="11329" spans="1:24" hidden="1" x14ac:dyDescent="0.3">
      <c r="A11329" s="18" t="str">
        <f t="shared" si="704"/>
        <v>Portable Equipment - Non-Rental Compressor_2007_100</v>
      </c>
      <c r="B11329" s="1" t="s">
        <v>40</v>
      </c>
      <c r="C11329" s="1">
        <v>2020</v>
      </c>
      <c r="D11329" s="1" t="s">
        <v>202</v>
      </c>
      <c r="E11329" s="1">
        <v>2007</v>
      </c>
      <c r="F11329" s="1">
        <v>100</v>
      </c>
      <c r="G11329" s="1" t="s">
        <v>5</v>
      </c>
      <c r="H11329" s="1">
        <v>2.5337693832740501E-6</v>
      </c>
      <c r="I11329" s="1">
        <v>3.0658609537615998E-6</v>
      </c>
      <c r="J11329" s="1">
        <v>3.6486279119146298E-6</v>
      </c>
      <c r="K11329" s="1">
        <v>3.9865538883649298E-5</v>
      </c>
      <c r="L11329" s="1">
        <v>4.3714222864199699E-5</v>
      </c>
      <c r="M11329" s="1">
        <v>6.1329104202975798E-3</v>
      </c>
      <c r="N11329" s="1">
        <v>2.4273082265457001E-6</v>
      </c>
      <c r="O11329" s="1">
        <v>2.23312356842205E-6</v>
      </c>
      <c r="P11329" s="1">
        <v>5.6625785162421897E-8</v>
      </c>
      <c r="Q11329" s="1">
        <v>5.0055990398862202E-8</v>
      </c>
      <c r="R11329" s="1">
        <v>198.97552439295899</v>
      </c>
      <c r="S11329" s="1">
        <v>153.16360021772701</v>
      </c>
      <c r="T11329" s="1">
        <v>0.38900312018253402</v>
      </c>
      <c r="U11329" s="1">
        <v>13136.7826921877</v>
      </c>
      <c r="V11329" s="1">
        <f t="shared" si="705"/>
        <v>7.727731767702592E-2</v>
      </c>
      <c r="W11329" s="1">
        <f t="shared" si="706"/>
        <v>1.101849672320055</v>
      </c>
      <c r="X11329" s="1">
        <f t="shared" si="707"/>
        <v>393.73360333422835</v>
      </c>
    </row>
    <row r="11330" spans="1:24" hidden="1" x14ac:dyDescent="0.3">
      <c r="A11330" s="18" t="str">
        <f t="shared" si="704"/>
        <v>Portable Equipment - Non-Rental Compressor_2007_175</v>
      </c>
      <c r="B11330" s="1" t="s">
        <v>40</v>
      </c>
      <c r="C11330" s="1">
        <v>2020</v>
      </c>
      <c r="D11330" s="1" t="s">
        <v>202</v>
      </c>
      <c r="E11330" s="1">
        <v>2007</v>
      </c>
      <c r="F11330" s="1">
        <v>175</v>
      </c>
      <c r="G11330" s="1" t="s">
        <v>5</v>
      </c>
      <c r="H11330" s="1">
        <v>1.7394513843784701E-5</v>
      </c>
      <c r="I11330" s="1">
        <v>2.10473617509795E-5</v>
      </c>
      <c r="J11330" s="1">
        <v>2.504809993505E-5</v>
      </c>
      <c r="K11330" s="1">
        <v>3.4250305114236597E-4</v>
      </c>
      <c r="L11330" s="1">
        <v>3.2484489536931398E-4</v>
      </c>
      <c r="M11330" s="1">
        <v>5.9814805333766298E-2</v>
      </c>
      <c r="N11330" s="1">
        <v>2.05006059090619E-5</v>
      </c>
      <c r="O11330" s="1">
        <v>1.8860557436336899E-5</v>
      </c>
      <c r="P11330" s="1">
        <v>5.5249570301304101E-7</v>
      </c>
      <c r="Q11330" s="1">
        <v>4.8820040018643302E-7</v>
      </c>
      <c r="R11330" s="1">
        <v>1940.62548482021</v>
      </c>
      <c r="S11330" s="1">
        <v>842.39980119749998</v>
      </c>
      <c r="T11330" s="1">
        <v>2.1395171610039299</v>
      </c>
      <c r="U11330" s="1">
        <v>128124.17687442301</v>
      </c>
      <c r="V11330" s="1">
        <f t="shared" si="705"/>
        <v>5.4394523658160353E-2</v>
      </c>
      <c r="W11330" s="1">
        <f t="shared" si="706"/>
        <v>0.83952485615335892</v>
      </c>
      <c r="X11330" s="1">
        <f t="shared" si="707"/>
        <v>393.73360333423034</v>
      </c>
    </row>
    <row r="11331" spans="1:24" hidden="1" x14ac:dyDescent="0.3">
      <c r="A11331" s="18" t="str">
        <f t="shared" si="704"/>
        <v>Portable Equipment - Non-Rental Compressor_2007_300</v>
      </c>
      <c r="B11331" s="1" t="s">
        <v>40</v>
      </c>
      <c r="C11331" s="1">
        <v>2020</v>
      </c>
      <c r="D11331" s="1" t="s">
        <v>202</v>
      </c>
      <c r="E11331" s="1">
        <v>2007</v>
      </c>
      <c r="F11331" s="1">
        <v>300</v>
      </c>
      <c r="G11331" s="1" t="s">
        <v>5</v>
      </c>
      <c r="H11331" s="1">
        <v>2.9985205574825099E-5</v>
      </c>
      <c r="I11331" s="1">
        <v>3.6282098745538401E-5</v>
      </c>
      <c r="J11331" s="1">
        <v>4.3178696027748098E-5</v>
      </c>
      <c r="K11331" s="1">
        <v>2.02648970717672E-4</v>
      </c>
      <c r="L11331" s="1">
        <v>5.33087050002683E-4</v>
      </c>
      <c r="M11331" s="1">
        <v>0.104070189786407</v>
      </c>
      <c r="N11331" s="1">
        <v>2.00980363993101E-5</v>
      </c>
      <c r="O11331" s="1">
        <v>1.8490193487365301E-5</v>
      </c>
      <c r="P11331" s="1">
        <v>9.6128095847803995E-7</v>
      </c>
      <c r="Q11331" s="1">
        <v>8.4940689880538297E-7</v>
      </c>
      <c r="R11331" s="1">
        <v>3376.4426947916299</v>
      </c>
      <c r="S11331" s="1">
        <v>765.81800108863604</v>
      </c>
      <c r="T11331" s="1">
        <v>1.94501560091267</v>
      </c>
      <c r="U11331" s="1">
        <v>222919.849511259</v>
      </c>
      <c r="V11331" s="1">
        <f t="shared" si="705"/>
        <v>5.3892987690824977E-2</v>
      </c>
      <c r="W11331" s="1">
        <f t="shared" si="706"/>
        <v>0.79184101298620913</v>
      </c>
      <c r="X11331" s="1">
        <f t="shared" si="707"/>
        <v>393.73360333422886</v>
      </c>
    </row>
    <row r="11332" spans="1:24" hidden="1" x14ac:dyDescent="0.3">
      <c r="A11332" s="18" t="str">
        <f t="shared" si="704"/>
        <v>Portable Equipment - Non-Rental Compressor_2007_600</v>
      </c>
      <c r="B11332" s="1" t="s">
        <v>40</v>
      </c>
      <c r="C11332" s="1">
        <v>2020</v>
      </c>
      <c r="D11332" s="1" t="s">
        <v>202</v>
      </c>
      <c r="E11332" s="1">
        <v>2007</v>
      </c>
      <c r="F11332" s="1">
        <v>600</v>
      </c>
      <c r="G11332" s="1" t="s">
        <v>5</v>
      </c>
      <c r="H11332" s="1">
        <v>2.61511351946054E-5</v>
      </c>
      <c r="I11332" s="1">
        <v>3.1642873585472603E-5</v>
      </c>
      <c r="J11332" s="1">
        <v>3.76576346802318E-5</v>
      </c>
      <c r="K11332" s="1">
        <v>1.6061939826057E-4</v>
      </c>
      <c r="L11332" s="1">
        <v>4.4976163141526699E-4</v>
      </c>
      <c r="M11332" s="1">
        <v>8.3627155052082194E-2</v>
      </c>
      <c r="N11332" s="1">
        <v>1.9368282638228199E-5</v>
      </c>
      <c r="O11332" s="1">
        <v>1.7818820027169999E-5</v>
      </c>
      <c r="P11332" s="1">
        <v>7.7238998644304598E-7</v>
      </c>
      <c r="Q11332" s="1">
        <v>6.8255359747584199E-7</v>
      </c>
      <c r="R11332" s="1">
        <v>2713.1909468150998</v>
      </c>
      <c r="S11332" s="1">
        <v>382.90900054431802</v>
      </c>
      <c r="T11332" s="1">
        <v>0.972507800456335</v>
      </c>
      <c r="U11332" s="1">
        <v>179130.573870633</v>
      </c>
      <c r="V11332" s="1">
        <f t="shared" si="705"/>
        <v>5.8491774857683948E-2</v>
      </c>
      <c r="W11332" s="1">
        <f t="shared" si="706"/>
        <v>0.83138328171447307</v>
      </c>
      <c r="X11332" s="1">
        <f t="shared" si="707"/>
        <v>393.73360333422886</v>
      </c>
    </row>
    <row r="11333" spans="1:24" hidden="1" x14ac:dyDescent="0.3">
      <c r="A11333" s="18" t="str">
        <f t="shared" si="704"/>
        <v>Portable Equipment - Non-Rental Compressor_2007_750</v>
      </c>
      <c r="B11333" s="1" t="s">
        <v>40</v>
      </c>
      <c r="C11333" s="1">
        <v>2020</v>
      </c>
      <c r="D11333" s="1" t="s">
        <v>202</v>
      </c>
      <c r="E11333" s="1">
        <v>2007</v>
      </c>
      <c r="F11333" s="1">
        <v>750</v>
      </c>
      <c r="G11333" s="1" t="s">
        <v>5</v>
      </c>
      <c r="H11333" s="1">
        <v>1.40217238984086E-5</v>
      </c>
      <c r="I11333" s="1">
        <v>1.6966285917074399E-5</v>
      </c>
      <c r="J11333" s="1">
        <v>2.01912824137084E-5</v>
      </c>
      <c r="K11333" s="1">
        <v>9.4963548088735007E-5</v>
      </c>
      <c r="L11333" s="1">
        <v>2.4755661078180102E-4</v>
      </c>
      <c r="M11333" s="1">
        <v>5.0350437401208301E-2</v>
      </c>
      <c r="N11333" s="1">
        <v>8.6723170394208606E-6</v>
      </c>
      <c r="O11333" s="1">
        <v>7.9785316762671898E-6</v>
      </c>
      <c r="P11333" s="1">
        <v>4.65094111643625E-7</v>
      </c>
      <c r="Q11333" s="1">
        <v>4.10953501422756E-7</v>
      </c>
      <c r="R11333" s="1">
        <v>1633.56449038664</v>
      </c>
      <c r="S11333" s="1">
        <v>153.16360021772701</v>
      </c>
      <c r="T11333" s="1">
        <v>0.38900312018253402</v>
      </c>
      <c r="U11333" s="1">
        <v>107851.364077837</v>
      </c>
      <c r="V11333" s="1">
        <f t="shared" si="705"/>
        <v>5.2089446162021602E-2</v>
      </c>
      <c r="W11333" s="1">
        <f t="shared" si="706"/>
        <v>0.76004181542136484</v>
      </c>
      <c r="X11333" s="1">
        <f t="shared" si="707"/>
        <v>393.73360333422835</v>
      </c>
    </row>
    <row r="11334" spans="1:24" hidden="1" x14ac:dyDescent="0.3">
      <c r="A11334" s="18" t="str">
        <f t="shared" si="704"/>
        <v>Portable Equipment - Non-Rental Compressor_2008_50</v>
      </c>
      <c r="B11334" s="1" t="s">
        <v>40</v>
      </c>
      <c r="C11334" s="1">
        <v>2020</v>
      </c>
      <c r="D11334" s="1" t="s">
        <v>202</v>
      </c>
      <c r="E11334" s="1">
        <v>2008</v>
      </c>
      <c r="F11334" s="1">
        <v>50</v>
      </c>
      <c r="G11334" s="1" t="s">
        <v>5</v>
      </c>
      <c r="H11334" s="1">
        <v>1.26518651932676E-6</v>
      </c>
      <c r="I11334" s="1">
        <v>1.53087568838538E-6</v>
      </c>
      <c r="J11334" s="1">
        <v>1.8218685878305399E-6</v>
      </c>
      <c r="K11334" s="1">
        <v>2.63880291191695E-5</v>
      </c>
      <c r="L11334" s="1">
        <v>3.21421095034339E-5</v>
      </c>
      <c r="M11334" s="1">
        <v>4.1245044949907101E-3</v>
      </c>
      <c r="N11334" s="1">
        <v>1.25207986938432E-6</v>
      </c>
      <c r="O11334" s="1">
        <v>1.15191347983357E-6</v>
      </c>
      <c r="P11334" s="1">
        <v>3.80951338682896E-8</v>
      </c>
      <c r="Q11334" s="1">
        <v>3.3663651227976298E-8</v>
      </c>
      <c r="R11334" s="1">
        <v>133.81500601016</v>
      </c>
      <c r="S11334" s="1">
        <v>153.16360021772701</v>
      </c>
      <c r="T11334" s="1">
        <v>0.38900312018253402</v>
      </c>
      <c r="U11334" s="1">
        <v>7946.9426162617001</v>
      </c>
      <c r="V11334" s="1">
        <f t="shared" si="705"/>
        <v>6.3786452551186312E-2</v>
      </c>
      <c r="W11334" s="1">
        <f t="shared" si="706"/>
        <v>1.339253839022166</v>
      </c>
      <c r="X11334" s="1">
        <f t="shared" si="707"/>
        <v>393.73360333422835</v>
      </c>
    </row>
    <row r="11335" spans="1:24" hidden="1" x14ac:dyDescent="0.3">
      <c r="A11335" s="18" t="str">
        <f t="shared" si="704"/>
        <v>Portable Equipment - Non-Rental Compressor_2008_75</v>
      </c>
      <c r="B11335" s="1" t="s">
        <v>40</v>
      </c>
      <c r="C11335" s="1">
        <v>2020</v>
      </c>
      <c r="D11335" s="1" t="s">
        <v>202</v>
      </c>
      <c r="E11335" s="1">
        <v>2008</v>
      </c>
      <c r="F11335" s="1">
        <v>75</v>
      </c>
      <c r="G11335" s="1" t="s">
        <v>5</v>
      </c>
      <c r="H11335" s="1">
        <v>8.3428382738989199E-6</v>
      </c>
      <c r="I11335" s="1">
        <v>1.0094834311417601E-5</v>
      </c>
      <c r="J11335" s="1">
        <v>1.2013687114414399E-5</v>
      </c>
      <c r="K11335" s="1">
        <v>1.8217205580458901E-4</v>
      </c>
      <c r="L11335" s="1">
        <v>1.5857754533113401E-4</v>
      </c>
      <c r="M11335" s="1">
        <v>2.8014529080371501E-2</v>
      </c>
      <c r="N11335" s="1">
        <v>9.7963901352460498E-6</v>
      </c>
      <c r="O11335" s="1">
        <v>9.0126789244263603E-6</v>
      </c>
      <c r="P11335" s="1">
        <v>2.58757929052405E-7</v>
      </c>
      <c r="Q11335" s="1">
        <v>2.28650820340481E-7</v>
      </c>
      <c r="R11335" s="1">
        <v>908.90054352339405</v>
      </c>
      <c r="S11335" s="1">
        <v>918.98160130636404</v>
      </c>
      <c r="T11335" s="1">
        <v>2.3340187210951999</v>
      </c>
      <c r="U11335" s="1">
        <v>60007.525877894397</v>
      </c>
      <c r="V11335" s="1">
        <f t="shared" si="705"/>
        <v>5.5703447521818501E-2</v>
      </c>
      <c r="W11335" s="1">
        <f t="shared" si="706"/>
        <v>0.87503327959537047</v>
      </c>
      <c r="X11335" s="1">
        <f t="shared" si="707"/>
        <v>393.73360333422988</v>
      </c>
    </row>
    <row r="11336" spans="1:24" hidden="1" x14ac:dyDescent="0.3">
      <c r="A11336" s="18" t="str">
        <f t="shared" si="704"/>
        <v>Portable Equipment - Non-Rental Compressor_2008_100</v>
      </c>
      <c r="B11336" s="1" t="s">
        <v>40</v>
      </c>
      <c r="C11336" s="1">
        <v>2020</v>
      </c>
      <c r="D11336" s="1" t="s">
        <v>202</v>
      </c>
      <c r="E11336" s="1">
        <v>2008</v>
      </c>
      <c r="F11336" s="1">
        <v>100</v>
      </c>
      <c r="G11336" s="1" t="s">
        <v>5</v>
      </c>
      <c r="H11336" s="1">
        <v>4.8322219134727404E-6</v>
      </c>
      <c r="I11336" s="1">
        <v>5.8469885153020096E-6</v>
      </c>
      <c r="J11336" s="1">
        <v>6.9583995554007401E-6</v>
      </c>
      <c r="K11336" s="1">
        <v>1.1614492288805601E-4</v>
      </c>
      <c r="L11336" s="1">
        <v>1.03255567303859E-4</v>
      </c>
      <c r="M11336" s="1">
        <v>1.8285158845702001E-2</v>
      </c>
      <c r="N11336" s="1">
        <v>6.5704948923504299E-6</v>
      </c>
      <c r="O11336" s="1">
        <v>6.0448553009624001E-6</v>
      </c>
      <c r="P11336" s="1">
        <v>1.6891039477354299E-7</v>
      </c>
      <c r="Q11336" s="1">
        <v>1.4924100841142199E-7</v>
      </c>
      <c r="R11336" s="1">
        <v>593.24184124567603</v>
      </c>
      <c r="S11336" s="1">
        <v>459.49080065318202</v>
      </c>
      <c r="T11336" s="1">
        <v>1.1670093605476</v>
      </c>
      <c r="U11336" s="1">
        <v>39167.074323004003</v>
      </c>
      <c r="V11336" s="1">
        <f t="shared" si="705"/>
        <v>4.9431035619029652E-2</v>
      </c>
      <c r="W11336" s="1">
        <f t="shared" si="706"/>
        <v>0.8729330683483536</v>
      </c>
      <c r="X11336" s="1">
        <f t="shared" si="707"/>
        <v>393.73360333422988</v>
      </c>
    </row>
    <row r="11337" spans="1:24" hidden="1" x14ac:dyDescent="0.3">
      <c r="A11337" s="18" t="str">
        <f t="shared" si="704"/>
        <v>Portable Equipment - Non-Rental Compressor_2008_175</v>
      </c>
      <c r="B11337" s="1" t="s">
        <v>40</v>
      </c>
      <c r="C11337" s="1">
        <v>2020</v>
      </c>
      <c r="D11337" s="1" t="s">
        <v>202</v>
      </c>
      <c r="E11337" s="1">
        <v>2008</v>
      </c>
      <c r="F11337" s="1">
        <v>175</v>
      </c>
      <c r="G11337" s="1" t="s">
        <v>5</v>
      </c>
      <c r="H11337" s="1">
        <v>1.81300121132787E-5</v>
      </c>
      <c r="I11337" s="1">
        <v>2.19373146570672E-5</v>
      </c>
      <c r="J11337" s="1">
        <v>2.6107217443121301E-5</v>
      </c>
      <c r="K11337" s="1">
        <v>3.8211864174668501E-4</v>
      </c>
      <c r="L11337" s="1">
        <v>3.5300534718395301E-4</v>
      </c>
      <c r="M11337" s="1">
        <v>6.7840589340575505E-2</v>
      </c>
      <c r="N11337" s="1">
        <v>1.9203466939894101E-5</v>
      </c>
      <c r="O11337" s="1">
        <v>1.7667189584702601E-5</v>
      </c>
      <c r="P11337" s="1">
        <v>6.26675991322432E-7</v>
      </c>
      <c r="Q11337" s="1">
        <v>5.53705770338031E-7</v>
      </c>
      <c r="R11337" s="1">
        <v>2201.0132080998901</v>
      </c>
      <c r="S11337" s="1">
        <v>995.56340141522696</v>
      </c>
      <c r="T11337" s="1">
        <v>2.52852028118647</v>
      </c>
      <c r="U11337" s="1">
        <v>145315.52212592799</v>
      </c>
      <c r="V11337" s="1">
        <f t="shared" si="705"/>
        <v>4.9987343628863229E-2</v>
      </c>
      <c r="W11337" s="1">
        <f t="shared" si="706"/>
        <v>0.80437372888872494</v>
      </c>
      <c r="X11337" s="1">
        <f t="shared" si="707"/>
        <v>393.73360333422909</v>
      </c>
    </row>
    <row r="11338" spans="1:24" hidden="1" x14ac:dyDescent="0.3">
      <c r="A11338" s="18" t="str">
        <f t="shared" ref="A11338:A11401" si="708">D11338&amp;"_"&amp;E11338&amp;"_"&amp;F11338</f>
        <v>Portable Equipment - Non-Rental Compressor_2008_300</v>
      </c>
      <c r="B11338" s="1" t="s">
        <v>40</v>
      </c>
      <c r="C11338" s="1">
        <v>2020</v>
      </c>
      <c r="D11338" s="1" t="s">
        <v>202</v>
      </c>
      <c r="E11338" s="1">
        <v>2008</v>
      </c>
      <c r="F11338" s="1">
        <v>300</v>
      </c>
      <c r="G11338" s="1" t="s">
        <v>5</v>
      </c>
      <c r="H11338" s="1">
        <v>1.98570724826301E-5</v>
      </c>
      <c r="I11338" s="1">
        <v>2.4027057703982399E-5</v>
      </c>
      <c r="J11338" s="1">
        <v>2.8594184374987301E-5</v>
      </c>
      <c r="K11338" s="1">
        <v>1.3399546901533501E-4</v>
      </c>
      <c r="L11338" s="1">
        <v>3.3749538035870497E-4</v>
      </c>
      <c r="M11338" s="1">
        <v>6.8787026133831294E-2</v>
      </c>
      <c r="N11338" s="1">
        <v>1.29898378063551E-5</v>
      </c>
      <c r="O11338" s="1">
        <v>1.19506507818467E-5</v>
      </c>
      <c r="P11338" s="1">
        <v>6.3537445701812997E-7</v>
      </c>
      <c r="Q11338" s="1">
        <v>5.6143046021439801E-7</v>
      </c>
      <c r="R11338" s="1">
        <v>2231.7193075432501</v>
      </c>
      <c r="S11338" s="1">
        <v>536.072600762045</v>
      </c>
      <c r="T11338" s="1">
        <v>1.36151092063887</v>
      </c>
      <c r="U11338" s="1">
        <v>147342.80340558599</v>
      </c>
      <c r="V11338" s="1">
        <f t="shared" si="705"/>
        <v>5.3995835230551598E-2</v>
      </c>
      <c r="W11338" s="1">
        <f t="shared" si="706"/>
        <v>0.75845095864153689</v>
      </c>
      <c r="X11338" s="1">
        <f t="shared" si="707"/>
        <v>393.73360333422841</v>
      </c>
    </row>
    <row r="11339" spans="1:24" hidden="1" x14ac:dyDescent="0.3">
      <c r="A11339" s="18" t="str">
        <f t="shared" si="708"/>
        <v>Portable Equipment - Non-Rental Compressor_2008_600</v>
      </c>
      <c r="B11339" s="1" t="s">
        <v>40</v>
      </c>
      <c r="C11339" s="1">
        <v>2020</v>
      </c>
      <c r="D11339" s="1" t="s">
        <v>202</v>
      </c>
      <c r="E11339" s="1">
        <v>2008</v>
      </c>
      <c r="F11339" s="1">
        <v>600</v>
      </c>
      <c r="G11339" s="1" t="s">
        <v>5</v>
      </c>
      <c r="H11339" s="1">
        <v>1.2625056237092799E-5</v>
      </c>
      <c r="I11339" s="1">
        <v>1.5276318046882299E-5</v>
      </c>
      <c r="J11339" s="1">
        <v>1.8180080981413699E-5</v>
      </c>
      <c r="K11339" s="1">
        <v>7.0469639824099903E-5</v>
      </c>
      <c r="L11339" s="1">
        <v>1.7930649113050999E-4</v>
      </c>
      <c r="M11339" s="1">
        <v>3.5964598143720203E-2</v>
      </c>
      <c r="N11339" s="1">
        <v>8.0101513957951496E-6</v>
      </c>
      <c r="O11339" s="1">
        <v>7.3693392841315397E-6</v>
      </c>
      <c r="P11339" s="1">
        <v>3.32131793570442E-7</v>
      </c>
      <c r="Q11339" s="1">
        <v>2.93538215301969E-7</v>
      </c>
      <c r="R11339" s="1">
        <v>1166.8317788475999</v>
      </c>
      <c r="S11339" s="1">
        <v>153.16360021772701</v>
      </c>
      <c r="T11339" s="1">
        <v>0.38900312018253402</v>
      </c>
      <c r="U11339" s="1">
        <v>77036.688627026699</v>
      </c>
      <c r="V11339" s="1">
        <f t="shared" ref="V11339:V11402" si="709">IFERROR(CONVERT(I11339,"ton","g")*365/U11339,0)</f>
        <v>6.5661331565717684E-2</v>
      </c>
      <c r="W11339" s="1">
        <f t="shared" ref="W11339:W11402" si="710">IFERROR(CONVERT(L11339,"ton","g")*365/U11339,0)</f>
        <v>0.77070292264624951</v>
      </c>
      <c r="X11339" s="1">
        <f t="shared" ref="X11339:X11402" si="711">S11339/T11339</f>
        <v>393.73360333422835</v>
      </c>
    </row>
    <row r="11340" spans="1:24" hidden="1" x14ac:dyDescent="0.3">
      <c r="A11340" s="18" t="str">
        <f t="shared" si="708"/>
        <v>Portable Equipment - Non-Rental Compressor_2008_750</v>
      </c>
      <c r="B11340" s="1" t="s">
        <v>40</v>
      </c>
      <c r="C11340" s="1">
        <v>2020</v>
      </c>
      <c r="D11340" s="1" t="s">
        <v>202</v>
      </c>
      <c r="E11340" s="1">
        <v>2008</v>
      </c>
      <c r="F11340" s="1">
        <v>750</v>
      </c>
      <c r="G11340" s="1" t="s">
        <v>5</v>
      </c>
      <c r="H11340" s="1">
        <v>1.3826357524677599E-5</v>
      </c>
      <c r="I11340" s="1">
        <v>1.6729892604859999E-5</v>
      </c>
      <c r="J11340" s="1">
        <v>1.9909954835535801E-5</v>
      </c>
      <c r="K11340" s="1">
        <v>9.7924562419189094E-5</v>
      </c>
      <c r="L11340" s="1">
        <v>2.7058303766653999E-4</v>
      </c>
      <c r="M11340" s="1">
        <v>5.2319025931180402E-2</v>
      </c>
      <c r="N11340" s="1">
        <v>1.03275110838763E-5</v>
      </c>
      <c r="O11340" s="1">
        <v>9.5013101971662501E-6</v>
      </c>
      <c r="P11340" s="1">
        <v>4.8330054984893504E-7</v>
      </c>
      <c r="Q11340" s="1">
        <v>4.2702085636560102E-7</v>
      </c>
      <c r="R11340" s="1">
        <v>1697.4331772288201</v>
      </c>
      <c r="S11340" s="1">
        <v>153.16360021772701</v>
      </c>
      <c r="T11340" s="1">
        <v>0.38900312018253402</v>
      </c>
      <c r="U11340" s="1">
        <v>112068.10913952701</v>
      </c>
      <c r="V11340" s="1">
        <f t="shared" si="709"/>
        <v>4.9431035619029652E-2</v>
      </c>
      <c r="W11340" s="1">
        <f t="shared" si="710"/>
        <v>0.7994791173324397</v>
      </c>
      <c r="X11340" s="1">
        <f t="shared" si="711"/>
        <v>393.73360333422835</v>
      </c>
    </row>
    <row r="11341" spans="1:24" hidden="1" x14ac:dyDescent="0.3">
      <c r="A11341" s="18" t="str">
        <f t="shared" si="708"/>
        <v>Portable Equipment - Non-Rental Compressor_2009_50</v>
      </c>
      <c r="B11341" s="1" t="s">
        <v>40</v>
      </c>
      <c r="C11341" s="1">
        <v>2020</v>
      </c>
      <c r="D11341" s="1" t="s">
        <v>202</v>
      </c>
      <c r="E11341" s="1">
        <v>2009</v>
      </c>
      <c r="F11341" s="1">
        <v>50</v>
      </c>
      <c r="G11341" s="1" t="s">
        <v>5</v>
      </c>
      <c r="H11341" s="1">
        <v>1.74629626234263E-6</v>
      </c>
      <c r="I11341" s="1">
        <v>2.1130184774345901E-6</v>
      </c>
      <c r="J11341" s="1">
        <v>2.51466661777339E-6</v>
      </c>
      <c r="K11341" s="1">
        <v>3.6674885320172697E-5</v>
      </c>
      <c r="L11341" s="1">
        <v>4.0794077803054197E-5</v>
      </c>
      <c r="M11341" s="1">
        <v>5.7658889368747603E-3</v>
      </c>
      <c r="N11341" s="1">
        <v>1.64953079181394E-6</v>
      </c>
      <c r="O11341" s="1">
        <v>1.51756832846883E-6</v>
      </c>
      <c r="P11341" s="1">
        <v>5.3256113729987999E-8</v>
      </c>
      <c r="Q11341" s="1">
        <v>4.7060410390130098E-8</v>
      </c>
      <c r="R11341" s="1">
        <v>187.06791656522401</v>
      </c>
      <c r="S11341" s="1">
        <v>229.74540032659101</v>
      </c>
      <c r="T11341" s="1">
        <v>0.58350468027380098</v>
      </c>
      <c r="U11341" s="1">
        <v>11109.5014125291</v>
      </c>
      <c r="V11341" s="1">
        <f t="shared" si="709"/>
        <v>6.2979227160029919E-2</v>
      </c>
      <c r="W11341" s="1">
        <f t="shared" si="710"/>
        <v>1.2158812240306192</v>
      </c>
      <c r="X11341" s="1">
        <f t="shared" si="711"/>
        <v>393.73360333422926</v>
      </c>
    </row>
    <row r="11342" spans="1:24" hidden="1" x14ac:dyDescent="0.3">
      <c r="A11342" s="18" t="str">
        <f t="shared" si="708"/>
        <v>Portable Equipment - Non-Rental Compressor_2009_75</v>
      </c>
      <c r="B11342" s="1" t="s">
        <v>40</v>
      </c>
      <c r="C11342" s="1">
        <v>2020</v>
      </c>
      <c r="D11342" s="1" t="s">
        <v>202</v>
      </c>
      <c r="E11342" s="1">
        <v>2009</v>
      </c>
      <c r="F11342" s="1">
        <v>75</v>
      </c>
      <c r="G11342" s="1" t="s">
        <v>5</v>
      </c>
      <c r="H11342" s="1">
        <v>4.8242056469870397E-6</v>
      </c>
      <c r="I11342" s="1">
        <v>5.83728883285431E-6</v>
      </c>
      <c r="J11342" s="1">
        <v>6.9468561316613402E-6</v>
      </c>
      <c r="K11342" s="1">
        <v>1.05945710843267E-4</v>
      </c>
      <c r="L11342" s="1">
        <v>9.2187138384087098E-5</v>
      </c>
      <c r="M11342" s="1">
        <v>1.63165703157299E-2</v>
      </c>
      <c r="N11342" s="1">
        <v>5.7693250498161998E-6</v>
      </c>
      <c r="O11342" s="1">
        <v>5.30777904583091E-6</v>
      </c>
      <c r="P11342" s="1">
        <v>1.5071005804743901E-7</v>
      </c>
      <c r="Q11342" s="1">
        <v>1.33173653468577E-7</v>
      </c>
      <c r="R11342" s="1">
        <v>529.37315440349005</v>
      </c>
      <c r="S11342" s="1">
        <v>536.072600762045</v>
      </c>
      <c r="T11342" s="1">
        <v>1.36151092063887</v>
      </c>
      <c r="U11342" s="1">
        <v>34950.329261314197</v>
      </c>
      <c r="V11342" s="1">
        <f t="shared" si="709"/>
        <v>5.5302977236032849E-2</v>
      </c>
      <c r="W11342" s="1">
        <f t="shared" si="710"/>
        <v>0.87338889020114774</v>
      </c>
      <c r="X11342" s="1">
        <f t="shared" si="711"/>
        <v>393.73360333422841</v>
      </c>
    </row>
    <row r="11343" spans="1:24" hidden="1" x14ac:dyDescent="0.3">
      <c r="A11343" s="18" t="str">
        <f t="shared" si="708"/>
        <v>Portable Equipment - Non-Rental Compressor_2009_100</v>
      </c>
      <c r="B11343" s="1" t="s">
        <v>40</v>
      </c>
      <c r="C11343" s="1">
        <v>2020</v>
      </c>
      <c r="D11343" s="1" t="s">
        <v>202</v>
      </c>
      <c r="E11343" s="1">
        <v>2009</v>
      </c>
      <c r="F11343" s="1">
        <v>100</v>
      </c>
      <c r="G11343" s="1" t="s">
        <v>5</v>
      </c>
      <c r="H11343" s="1">
        <v>2.3559172798560101E-5</v>
      </c>
      <c r="I11343" s="1">
        <v>2.8506599086257702E-5</v>
      </c>
      <c r="J11343" s="1">
        <v>3.3925208829926602E-5</v>
      </c>
      <c r="K11343" s="1">
        <v>5.82706578447866E-4</v>
      </c>
      <c r="L11343" s="1">
        <v>4.9299638955109797E-4</v>
      </c>
      <c r="M11343" s="1">
        <v>9.2334373550035903E-2</v>
      </c>
      <c r="N11343" s="1">
        <v>3.3807597096830797E-5</v>
      </c>
      <c r="O11343" s="1">
        <v>3.1102989329084301E-5</v>
      </c>
      <c r="P11343" s="1">
        <v>8.5297029837728601E-7</v>
      </c>
      <c r="Q11343" s="1">
        <v>7.5362074433842698E-7</v>
      </c>
      <c r="R11343" s="1">
        <v>2995.687061694</v>
      </c>
      <c r="S11343" s="1">
        <v>2297.4540032659102</v>
      </c>
      <c r="T11343" s="1">
        <v>5.8350468027380096</v>
      </c>
      <c r="U11343" s="1">
        <v>197781.56164349199</v>
      </c>
      <c r="V11343" s="1">
        <f t="shared" si="709"/>
        <v>4.7725249436256972E-2</v>
      </c>
      <c r="W11343" s="1">
        <f t="shared" si="710"/>
        <v>0.82536592987841495</v>
      </c>
      <c r="X11343" s="1">
        <f t="shared" si="711"/>
        <v>393.73360333422926</v>
      </c>
    </row>
    <row r="11344" spans="1:24" hidden="1" x14ac:dyDescent="0.3">
      <c r="A11344" s="18" t="str">
        <f t="shared" si="708"/>
        <v>Portable Equipment - Non-Rental Compressor_2009_175</v>
      </c>
      <c r="B11344" s="1" t="s">
        <v>40</v>
      </c>
      <c r="C11344" s="1">
        <v>2020</v>
      </c>
      <c r="D11344" s="1" t="s">
        <v>202</v>
      </c>
      <c r="E11344" s="1">
        <v>2009</v>
      </c>
      <c r="F11344" s="1">
        <v>175</v>
      </c>
      <c r="G11344" s="1" t="s">
        <v>5</v>
      </c>
      <c r="H11344" s="1">
        <v>1.1199865131498199E-5</v>
      </c>
      <c r="I11344" s="1">
        <v>1.35518368091128E-5</v>
      </c>
      <c r="J11344" s="1">
        <v>1.61278057893575E-5</v>
      </c>
      <c r="K11344" s="1">
        <v>2.2116563419850101E-4</v>
      </c>
      <c r="L11344" s="1">
        <v>1.9537891609457001E-4</v>
      </c>
      <c r="M11344" s="1">
        <v>3.8652478636566699E-2</v>
      </c>
      <c r="N11344" s="1">
        <v>1.1291633914643099E-5</v>
      </c>
      <c r="O11344" s="1">
        <v>1.0388303201471599E-5</v>
      </c>
      <c r="P11344" s="1">
        <v>3.57025337422859E-7</v>
      </c>
      <c r="Q11344" s="1">
        <v>3.1547633455085301E-7</v>
      </c>
      <c r="R11344" s="1">
        <v>1254.0371012667299</v>
      </c>
      <c r="S11344" s="1">
        <v>612.65440087090894</v>
      </c>
      <c r="T11344" s="1">
        <v>1.5560124807301301</v>
      </c>
      <c r="U11344" s="1">
        <v>82794.167461257093</v>
      </c>
      <c r="V11344" s="1">
        <f t="shared" si="709"/>
        <v>5.4198469217676071E-2</v>
      </c>
      <c r="W11344" s="1">
        <f t="shared" si="710"/>
        <v>0.78138766861580256</v>
      </c>
      <c r="X11344" s="1">
        <f t="shared" si="711"/>
        <v>393.73360333423045</v>
      </c>
    </row>
    <row r="11345" spans="1:24" hidden="1" x14ac:dyDescent="0.3">
      <c r="A11345" s="18" t="str">
        <f t="shared" si="708"/>
        <v>Portable Equipment - Non-Rental Compressor_2009_300</v>
      </c>
      <c r="B11345" s="1" t="s">
        <v>40</v>
      </c>
      <c r="C11345" s="1">
        <v>2020</v>
      </c>
      <c r="D11345" s="1" t="s">
        <v>202</v>
      </c>
      <c r="E11345" s="1">
        <v>2009</v>
      </c>
      <c r="F11345" s="1">
        <v>300</v>
      </c>
      <c r="G11345" s="1" t="s">
        <v>5</v>
      </c>
      <c r="H11345" s="1">
        <v>2.8399652766572198E-6</v>
      </c>
      <c r="I11345" s="1">
        <v>3.4363579847552399E-6</v>
      </c>
      <c r="J11345" s="1">
        <v>4.0895499983864002E-6</v>
      </c>
      <c r="K11345" s="1">
        <v>2.1531546050914501E-5</v>
      </c>
      <c r="L11345" s="1">
        <v>5.4855892932869297E-5</v>
      </c>
      <c r="M11345" s="1">
        <v>1.13572415190695E-2</v>
      </c>
      <c r="N11345" s="1">
        <v>1.99610547848649E-6</v>
      </c>
      <c r="O11345" s="1">
        <v>1.83641704020757E-6</v>
      </c>
      <c r="P11345" s="1">
        <v>1.04918131123033E-7</v>
      </c>
      <c r="Q11345" s="1">
        <v>9.2696278516411398E-8</v>
      </c>
      <c r="R11345" s="1">
        <v>368.473193320294</v>
      </c>
      <c r="S11345" s="1">
        <v>76.581800108863703</v>
      </c>
      <c r="T11345" s="1">
        <v>0.19450156009126701</v>
      </c>
      <c r="U11345" s="1">
        <v>24327.375355903099</v>
      </c>
      <c r="V11345" s="1">
        <f t="shared" si="709"/>
        <v>4.6772625076037661E-2</v>
      </c>
      <c r="W11345" s="1">
        <f t="shared" si="710"/>
        <v>0.7466492503816099</v>
      </c>
      <c r="X11345" s="1">
        <f t="shared" si="711"/>
        <v>393.73360333422937</v>
      </c>
    </row>
    <row r="11346" spans="1:24" hidden="1" x14ac:dyDescent="0.3">
      <c r="A11346" s="18" t="str">
        <f t="shared" si="708"/>
        <v>Portable Equipment - Non-Rental Compressor_2009_600</v>
      </c>
      <c r="B11346" s="1" t="s">
        <v>40</v>
      </c>
      <c r="C11346" s="1">
        <v>2020</v>
      </c>
      <c r="D11346" s="1" t="s">
        <v>202</v>
      </c>
      <c r="E11346" s="1">
        <v>2009</v>
      </c>
      <c r="F11346" s="1">
        <v>600</v>
      </c>
      <c r="G11346" s="1" t="s">
        <v>5</v>
      </c>
      <c r="H11346" s="1">
        <v>6.5064989769699399E-6</v>
      </c>
      <c r="I11346" s="1">
        <v>7.8728637621336195E-6</v>
      </c>
      <c r="J11346" s="1">
        <v>9.3693585268367095E-6</v>
      </c>
      <c r="K11346" s="1">
        <v>4.0593962781888098E-5</v>
      </c>
      <c r="L11346" s="1">
        <v>1.0303229014565599E-4</v>
      </c>
      <c r="M11346" s="1">
        <v>2.1200184168929801E-2</v>
      </c>
      <c r="N11346" s="1">
        <v>4.4738264250245698E-6</v>
      </c>
      <c r="O11346" s="1">
        <v>4.1159203110226E-6</v>
      </c>
      <c r="P11346" s="1">
        <v>1.95811021182513E-7</v>
      </c>
      <c r="Q11346" s="1">
        <v>1.7303305323063399E-7</v>
      </c>
      <c r="R11346" s="1">
        <v>687.81662753121702</v>
      </c>
      <c r="S11346" s="1">
        <v>76.581800108863703</v>
      </c>
      <c r="T11346" s="1">
        <v>0.19450156009126701</v>
      </c>
      <c r="U11346" s="1">
        <v>45411.100664352503</v>
      </c>
      <c r="V11346" s="1">
        <f t="shared" si="709"/>
        <v>5.740626724800578E-2</v>
      </c>
      <c r="W11346" s="1">
        <f t="shared" si="710"/>
        <v>0.75127670971822602</v>
      </c>
      <c r="X11346" s="1">
        <f t="shared" si="711"/>
        <v>393.73360333422937</v>
      </c>
    </row>
    <row r="11347" spans="1:24" hidden="1" x14ac:dyDescent="0.3">
      <c r="A11347" s="18" t="str">
        <f t="shared" si="708"/>
        <v>Portable Equipment - Non-Rental Compressor_2010_50</v>
      </c>
      <c r="B11347" s="1" t="s">
        <v>40</v>
      </c>
      <c r="C11347" s="1">
        <v>2020</v>
      </c>
      <c r="D11347" s="1" t="s">
        <v>202</v>
      </c>
      <c r="E11347" s="1">
        <v>2010</v>
      </c>
      <c r="F11347" s="1">
        <v>50</v>
      </c>
      <c r="G11347" s="1" t="s">
        <v>5</v>
      </c>
      <c r="H11347" s="1">
        <v>1.76266854636039E-6</v>
      </c>
      <c r="I11347" s="1">
        <v>2.13282894109607E-6</v>
      </c>
      <c r="J11347" s="1">
        <v>2.53824270675896E-6</v>
      </c>
      <c r="K11347" s="1">
        <v>3.6104065713321298E-5</v>
      </c>
      <c r="L11347" s="1">
        <v>4.3467973673682299E-5</v>
      </c>
      <c r="M11347" s="1">
        <v>5.5554550340691199E-3</v>
      </c>
      <c r="N11347" s="1">
        <v>1.61226918681802E-6</v>
      </c>
      <c r="O11347" s="1">
        <v>1.48328765187257E-6</v>
      </c>
      <c r="P11347" s="1">
        <v>5.1310056772494497E-8</v>
      </c>
      <c r="Q11347" s="1">
        <v>4.5342877164212903E-8</v>
      </c>
      <c r="R11347" s="1">
        <v>180.240620340216</v>
      </c>
      <c r="S11347" s="1">
        <v>229.74540032659101</v>
      </c>
      <c r="T11347" s="1">
        <v>0.58350468027380098</v>
      </c>
      <c r="U11347" s="1">
        <v>10704.0451565973</v>
      </c>
      <c r="V11347" s="1">
        <f t="shared" si="709"/>
        <v>6.5977627301774436E-2</v>
      </c>
      <c r="W11347" s="1">
        <f t="shared" si="710"/>
        <v>1.3446524994788005</v>
      </c>
      <c r="X11347" s="1">
        <f t="shared" si="711"/>
        <v>393.73360333422926</v>
      </c>
    </row>
    <row r="11348" spans="1:24" hidden="1" x14ac:dyDescent="0.3">
      <c r="A11348" s="18" t="str">
        <f t="shared" si="708"/>
        <v>Portable Equipment - Non-Rental Compressor_2010_75</v>
      </c>
      <c r="B11348" s="1" t="s">
        <v>40</v>
      </c>
      <c r="C11348" s="1">
        <v>2020</v>
      </c>
      <c r="D11348" s="1" t="s">
        <v>202</v>
      </c>
      <c r="E11348" s="1">
        <v>2010</v>
      </c>
      <c r="F11348" s="1">
        <v>75</v>
      </c>
      <c r="G11348" s="1" t="s">
        <v>5</v>
      </c>
      <c r="H11348" s="1">
        <v>9.9089757358563995E-6</v>
      </c>
      <c r="I11348" s="1">
        <v>1.1989860640386199E-5</v>
      </c>
      <c r="J11348" s="1">
        <v>1.42689250596332E-5</v>
      </c>
      <c r="K11348" s="1">
        <v>2.0700516736320301E-4</v>
      </c>
      <c r="L11348" s="1">
        <v>1.7730037736461601E-4</v>
      </c>
      <c r="M11348" s="1">
        <v>3.1459559007822699E-2</v>
      </c>
      <c r="N11348" s="1">
        <v>1.1041586974760701E-5</v>
      </c>
      <c r="O11348" s="1">
        <v>1.01582600167799E-5</v>
      </c>
      <c r="P11348" s="1">
        <v>2.90561955053218E-7</v>
      </c>
      <c r="Q11348" s="1">
        <v>2.5676869149045898E-7</v>
      </c>
      <c r="R11348" s="1">
        <v>1020.67074549721</v>
      </c>
      <c r="S11348" s="1">
        <v>995.56340141522799</v>
      </c>
      <c r="T11348" s="1">
        <v>2.52852028118647</v>
      </c>
      <c r="U11348" s="1">
        <v>67386.829735851701</v>
      </c>
      <c r="V11348" s="1">
        <f t="shared" si="709"/>
        <v>5.8915248088793962E-2</v>
      </c>
      <c r="W11348" s="1">
        <f t="shared" si="710"/>
        <v>0.87121076983065582</v>
      </c>
      <c r="X11348" s="1">
        <f t="shared" si="711"/>
        <v>393.73360333422949</v>
      </c>
    </row>
    <row r="11349" spans="1:24" hidden="1" x14ac:dyDescent="0.3">
      <c r="A11349" s="18" t="str">
        <f t="shared" si="708"/>
        <v>Portable Equipment - Non-Rental Compressor_2010_100</v>
      </c>
      <c r="B11349" s="1" t="s">
        <v>40</v>
      </c>
      <c r="C11349" s="1">
        <v>2020</v>
      </c>
      <c r="D11349" s="1" t="s">
        <v>202</v>
      </c>
      <c r="E11349" s="1">
        <v>2010</v>
      </c>
      <c r="F11349" s="1">
        <v>100</v>
      </c>
      <c r="G11349" s="1" t="s">
        <v>5</v>
      </c>
      <c r="H11349" s="1">
        <v>7.57295991344208E-6</v>
      </c>
      <c r="I11349" s="1">
        <v>9.16328149526492E-6</v>
      </c>
      <c r="J11349" s="1">
        <v>1.0905062275356501E-5</v>
      </c>
      <c r="K11349" s="1">
        <v>1.8105294291613399E-4</v>
      </c>
      <c r="L11349" s="1">
        <v>1.5117918009130101E-4</v>
      </c>
      <c r="M11349" s="1">
        <v>2.84688187411344E-2</v>
      </c>
      <c r="N11349" s="1">
        <v>1.01368487624937E-5</v>
      </c>
      <c r="O11349" s="1">
        <v>9.3259008614942407E-6</v>
      </c>
      <c r="P11349" s="1">
        <v>2.62981158606472E-7</v>
      </c>
      <c r="Q11349" s="1">
        <v>2.32358671481138E-7</v>
      </c>
      <c r="R11349" s="1">
        <v>923.639471256207</v>
      </c>
      <c r="S11349" s="1">
        <v>689.236200979773</v>
      </c>
      <c r="T11349" s="1">
        <v>1.7505140408213999</v>
      </c>
      <c r="U11349" s="1">
        <v>60980.620892130602</v>
      </c>
      <c r="V11349" s="1">
        <f t="shared" si="709"/>
        <v>4.975626669609777E-2</v>
      </c>
      <c r="W11349" s="1">
        <f t="shared" si="710"/>
        <v>0.82089714338768072</v>
      </c>
      <c r="X11349" s="1">
        <f t="shared" si="711"/>
        <v>393.73360333422988</v>
      </c>
    </row>
    <row r="11350" spans="1:24" hidden="1" x14ac:dyDescent="0.3">
      <c r="A11350" s="18" t="str">
        <f t="shared" si="708"/>
        <v>Portable Equipment - Non-Rental Compressor_2010_175</v>
      </c>
      <c r="B11350" s="1" t="s">
        <v>40</v>
      </c>
      <c r="C11350" s="1">
        <v>2020</v>
      </c>
      <c r="D11350" s="1" t="s">
        <v>202</v>
      </c>
      <c r="E11350" s="1">
        <v>2010</v>
      </c>
      <c r="F11350" s="1">
        <v>175</v>
      </c>
      <c r="G11350" s="1" t="s">
        <v>5</v>
      </c>
      <c r="H11350" s="1">
        <v>3.5173928867273703E-5</v>
      </c>
      <c r="I11350" s="1">
        <v>4.2560453929401201E-5</v>
      </c>
      <c r="J11350" s="1">
        <v>5.0650457568874098E-5</v>
      </c>
      <c r="K11350" s="1">
        <v>7.6529533890560902E-4</v>
      </c>
      <c r="L11350" s="1">
        <v>7.69145052718521E-4</v>
      </c>
      <c r="M11350" s="1">
        <v>0.13685476030478799</v>
      </c>
      <c r="N11350" s="1">
        <v>3.5201734173356099E-5</v>
      </c>
      <c r="O11350" s="1">
        <v>3.2385595439487602E-5</v>
      </c>
      <c r="P11350" s="1">
        <v>1.26423490961404E-6</v>
      </c>
      <c r="Q11350" s="1">
        <v>1.11699015612275E-6</v>
      </c>
      <c r="R11350" s="1">
        <v>4440.1019795095499</v>
      </c>
      <c r="S11350" s="1">
        <v>1991.1268028304501</v>
      </c>
      <c r="T11350" s="1">
        <v>5.05704056237294</v>
      </c>
      <c r="U11350" s="1">
        <v>293144.87303863303</v>
      </c>
      <c r="V11350" s="1">
        <f t="shared" si="709"/>
        <v>4.8074253474680986E-2</v>
      </c>
      <c r="W11350" s="1">
        <f t="shared" si="710"/>
        <v>0.86878947025618058</v>
      </c>
      <c r="X11350" s="1">
        <f t="shared" si="711"/>
        <v>393.73360333422835</v>
      </c>
    </row>
    <row r="11351" spans="1:24" hidden="1" x14ac:dyDescent="0.3">
      <c r="A11351" s="18" t="str">
        <f t="shared" si="708"/>
        <v>Portable Equipment - Non-Rental Compressor_2010_300</v>
      </c>
      <c r="B11351" s="1" t="s">
        <v>40</v>
      </c>
      <c r="C11351" s="1">
        <v>2020</v>
      </c>
      <c r="D11351" s="1" t="s">
        <v>202</v>
      </c>
      <c r="E11351" s="1">
        <v>2010</v>
      </c>
      <c r="F11351" s="1">
        <v>300</v>
      </c>
      <c r="G11351" s="1" t="s">
        <v>5</v>
      </c>
      <c r="H11351" s="1">
        <v>3.3675625246825802E-5</v>
      </c>
      <c r="I11351" s="1">
        <v>4.0747506548659302E-5</v>
      </c>
      <c r="J11351" s="1">
        <v>4.8492900355429198E-5</v>
      </c>
      <c r="K11351" s="1">
        <v>2.57656233283067E-4</v>
      </c>
      <c r="L11351" s="1">
        <v>6.8121029364611601E-4</v>
      </c>
      <c r="M11351" s="1">
        <v>0.136173325813644</v>
      </c>
      <c r="N11351" s="1">
        <v>2.3624225126732299E-5</v>
      </c>
      <c r="O11351" s="1">
        <v>2.17342871165937E-5</v>
      </c>
      <c r="P11351" s="1">
        <v>1.2579796589177801E-6</v>
      </c>
      <c r="Q11351" s="1">
        <v>1.11142837941177E-6</v>
      </c>
      <c r="R11351" s="1">
        <v>4417.9935879103296</v>
      </c>
      <c r="S11351" s="1">
        <v>995.56340141522696</v>
      </c>
      <c r="T11351" s="1">
        <v>2.52852028118647</v>
      </c>
      <c r="U11351" s="1">
        <v>291685.23051727802</v>
      </c>
      <c r="V11351" s="1">
        <f t="shared" si="709"/>
        <v>4.6256758921184075E-2</v>
      </c>
      <c r="W11351" s="1">
        <f t="shared" si="710"/>
        <v>0.77331309316285457</v>
      </c>
      <c r="X11351" s="1">
        <f t="shared" si="711"/>
        <v>393.73360333422909</v>
      </c>
    </row>
    <row r="11352" spans="1:24" hidden="1" x14ac:dyDescent="0.3">
      <c r="A11352" s="18" t="str">
        <f t="shared" si="708"/>
        <v>Portable Equipment - Non-Rental Compressor_2010_600</v>
      </c>
      <c r="B11352" s="1" t="s">
        <v>40</v>
      </c>
      <c r="C11352" s="1">
        <v>2020</v>
      </c>
      <c r="D11352" s="1" t="s">
        <v>202</v>
      </c>
      <c r="E11352" s="1">
        <v>2010</v>
      </c>
      <c r="F11352" s="1">
        <v>600</v>
      </c>
      <c r="G11352" s="1" t="s">
        <v>5</v>
      </c>
      <c r="H11352" s="1">
        <v>4.2809707116816601E-5</v>
      </c>
      <c r="I11352" s="1">
        <v>5.1799745611348098E-5</v>
      </c>
      <c r="J11352" s="1">
        <v>6.1645978248215896E-5</v>
      </c>
      <c r="K11352" s="1">
        <v>2.8388195246112097E-4</v>
      </c>
      <c r="L11352" s="1">
        <v>7.2562364908305098E-4</v>
      </c>
      <c r="M11352" s="1">
        <v>0.149953445523448</v>
      </c>
      <c r="N11352" s="1">
        <v>3.0678301989210101E-5</v>
      </c>
      <c r="O11352" s="1">
        <v>2.8224037830073299E-5</v>
      </c>
      <c r="P11352" s="1">
        <v>1.3851096769603601E-6</v>
      </c>
      <c r="Q11352" s="1">
        <v>1.2238998640116799E-6</v>
      </c>
      <c r="R11352" s="1">
        <v>4865.07439580562</v>
      </c>
      <c r="S11352" s="1">
        <v>612.65440087090894</v>
      </c>
      <c r="T11352" s="1">
        <v>1.5560124807301301</v>
      </c>
      <c r="U11352" s="1">
        <v>321202.44594910799</v>
      </c>
      <c r="V11352" s="1">
        <f t="shared" si="709"/>
        <v>5.3399523763617299E-2</v>
      </c>
      <c r="W11352" s="1">
        <f t="shared" si="710"/>
        <v>0.74803373714183485</v>
      </c>
      <c r="X11352" s="1">
        <f t="shared" si="711"/>
        <v>393.73360333423045</v>
      </c>
    </row>
    <row r="11353" spans="1:24" hidden="1" x14ac:dyDescent="0.3">
      <c r="A11353" s="18" t="str">
        <f t="shared" si="708"/>
        <v>Portable Equipment - Non-Rental Compressor_2010_750</v>
      </c>
      <c r="B11353" s="1" t="s">
        <v>40</v>
      </c>
      <c r="C11353" s="1">
        <v>2020</v>
      </c>
      <c r="D11353" s="1" t="s">
        <v>202</v>
      </c>
      <c r="E11353" s="1">
        <v>2010</v>
      </c>
      <c r="F11353" s="1">
        <v>750</v>
      </c>
      <c r="G11353" s="1" t="s">
        <v>5</v>
      </c>
      <c r="H11353" s="1">
        <v>5.6249560139524097E-6</v>
      </c>
      <c r="I11353" s="1">
        <v>6.8061967768824198E-6</v>
      </c>
      <c r="J11353" s="1">
        <v>8.0999366600914801E-6</v>
      </c>
      <c r="K11353" s="1">
        <v>4.3954521068539397E-5</v>
      </c>
      <c r="L11353" s="1">
        <v>1.1599466080433799E-4</v>
      </c>
      <c r="M11353" s="1">
        <v>2.3850207190046002E-2</v>
      </c>
      <c r="N11353" s="1">
        <v>4.8314852343090898E-6</v>
      </c>
      <c r="O11353" s="1">
        <v>4.4449664155643599E-6</v>
      </c>
      <c r="P11353" s="1">
        <v>2.20338244490381E-7</v>
      </c>
      <c r="Q11353" s="1">
        <v>1.9466218488446299E-7</v>
      </c>
      <c r="R11353" s="1">
        <v>773.79370597261902</v>
      </c>
      <c r="S11353" s="1">
        <v>76.581800108863703</v>
      </c>
      <c r="T11353" s="1">
        <v>0.19450156009126701</v>
      </c>
      <c r="U11353" s="1">
        <v>51087.488247396599</v>
      </c>
      <c r="V11353" s="1">
        <f t="shared" si="709"/>
        <v>4.4114214533045502E-2</v>
      </c>
      <c r="W11353" s="1">
        <f t="shared" si="710"/>
        <v>0.75181683973501878</v>
      </c>
      <c r="X11353" s="1">
        <f t="shared" si="711"/>
        <v>393.73360333422937</v>
      </c>
    </row>
    <row r="11354" spans="1:24" hidden="1" x14ac:dyDescent="0.3">
      <c r="A11354" s="18" t="str">
        <f t="shared" si="708"/>
        <v>Portable Equipment - Non-Rental Compressor_2011_50</v>
      </c>
      <c r="B11354" s="1" t="s">
        <v>40</v>
      </c>
      <c r="C11354" s="1">
        <v>2020</v>
      </c>
      <c r="D11354" s="1" t="s">
        <v>202</v>
      </c>
      <c r="E11354" s="1">
        <v>2011</v>
      </c>
      <c r="F11354" s="1">
        <v>50</v>
      </c>
      <c r="G11354" s="1" t="s">
        <v>5</v>
      </c>
      <c r="H11354" s="1">
        <v>4.0276976308056801E-7</v>
      </c>
      <c r="I11354" s="1">
        <v>4.8735141332748795E-7</v>
      </c>
      <c r="J11354" s="1">
        <v>5.7998845883601899E-7</v>
      </c>
      <c r="K11354" s="1">
        <v>9.5360980599564797E-6</v>
      </c>
      <c r="L11354" s="1">
        <v>1.2645099559693601E-5</v>
      </c>
      <c r="M11354" s="1">
        <v>1.64138444188406E-3</v>
      </c>
      <c r="N11354" s="1">
        <v>4.4324397607057199E-7</v>
      </c>
      <c r="O11354" s="1">
        <v>4.0778445798492598E-7</v>
      </c>
      <c r="P11354" s="1">
        <v>1.5163330061096401E-8</v>
      </c>
      <c r="Q11354" s="1">
        <v>1.33967591621538E-8</v>
      </c>
      <c r="R11354" s="1">
        <v>53.252910555063899</v>
      </c>
      <c r="S11354" s="1">
        <v>76.581800108863703</v>
      </c>
      <c r="T11354" s="1">
        <v>0.19450156009126701</v>
      </c>
      <c r="U11354" s="1">
        <v>3162.5587962674099</v>
      </c>
      <c r="V11354" s="1">
        <f t="shared" si="709"/>
        <v>5.1026081944824803E-2</v>
      </c>
      <c r="W11354" s="1">
        <f t="shared" si="710"/>
        <v>1.3239520163242358</v>
      </c>
      <c r="X11354" s="1">
        <f t="shared" si="711"/>
        <v>393.73360333422937</v>
      </c>
    </row>
    <row r="11355" spans="1:24" hidden="1" x14ac:dyDescent="0.3">
      <c r="A11355" s="18" t="str">
        <f t="shared" si="708"/>
        <v>Portable Equipment - Non-Rental Compressor_2011_75</v>
      </c>
      <c r="B11355" s="1" t="s">
        <v>40</v>
      </c>
      <c r="C11355" s="1">
        <v>2020</v>
      </c>
      <c r="D11355" s="1" t="s">
        <v>202</v>
      </c>
      <c r="E11355" s="1">
        <v>2011</v>
      </c>
      <c r="F11355" s="1">
        <v>75</v>
      </c>
      <c r="G11355" s="1" t="s">
        <v>5</v>
      </c>
      <c r="H11355" s="1">
        <v>5.9769103226018003E-6</v>
      </c>
      <c r="I11355" s="1">
        <v>7.2320614903481801E-6</v>
      </c>
      <c r="J11355" s="1">
        <v>8.6067508645466005E-6</v>
      </c>
      <c r="K11355" s="1">
        <v>1.3888606873114199E-4</v>
      </c>
      <c r="L11355" s="1">
        <v>1.19137892915458E-4</v>
      </c>
      <c r="M11355" s="1">
        <v>2.1692331301422799E-2</v>
      </c>
      <c r="N11355" s="1">
        <v>7.2521502948146196E-6</v>
      </c>
      <c r="O11355" s="1">
        <v>6.6719782712294598E-6</v>
      </c>
      <c r="P11355" s="1">
        <v>2.0037705314566799E-7</v>
      </c>
      <c r="Q11355" s="1">
        <v>1.77049891966346E-7</v>
      </c>
      <c r="R11355" s="1">
        <v>703.78379924176397</v>
      </c>
      <c r="S11355" s="1">
        <v>689.236200979773</v>
      </c>
      <c r="T11355" s="1">
        <v>1.7505140408213999</v>
      </c>
      <c r="U11355" s="1">
        <v>46465.286929775</v>
      </c>
      <c r="V11355" s="1">
        <f t="shared" si="709"/>
        <v>5.1537350429707397E-2</v>
      </c>
      <c r="W11355" s="1">
        <f t="shared" si="710"/>
        <v>0.84900430462812693</v>
      </c>
      <c r="X11355" s="1">
        <f t="shared" si="711"/>
        <v>393.73360333422988</v>
      </c>
    </row>
    <row r="11356" spans="1:24" hidden="1" x14ac:dyDescent="0.3">
      <c r="A11356" s="18" t="str">
        <f t="shared" si="708"/>
        <v>Portable Equipment - Non-Rental Compressor_2011_100</v>
      </c>
      <c r="B11356" s="1" t="s">
        <v>40</v>
      </c>
      <c r="C11356" s="1">
        <v>2020</v>
      </c>
      <c r="D11356" s="1" t="s">
        <v>202</v>
      </c>
      <c r="E11356" s="1">
        <v>2011</v>
      </c>
      <c r="F11356" s="1">
        <v>100</v>
      </c>
      <c r="G11356" s="1" t="s">
        <v>5</v>
      </c>
      <c r="H11356" s="1">
        <v>1.0071256158033499E-5</v>
      </c>
      <c r="I11356" s="1">
        <v>1.2186219951220501E-5</v>
      </c>
      <c r="J11356" s="1">
        <v>1.45026088675683E-5</v>
      </c>
      <c r="K11356" s="1">
        <v>2.58160233535416E-4</v>
      </c>
      <c r="L11356" s="1">
        <v>2.14761670392319E-4</v>
      </c>
      <c r="M11356" s="1">
        <v>4.1226786714222502E-2</v>
      </c>
      <c r="N11356" s="1">
        <v>1.53797567570103E-5</v>
      </c>
      <c r="O11356" s="1">
        <v>1.41493762164495E-5</v>
      </c>
      <c r="P11356" s="1">
        <v>3.8085995051049899E-7</v>
      </c>
      <c r="Q11356" s="1">
        <v>3.3648749101457301E-7</v>
      </c>
      <c r="R11356" s="1">
        <v>1337.5576917526701</v>
      </c>
      <c r="S11356" s="1">
        <v>995.56340141522799</v>
      </c>
      <c r="T11356" s="1">
        <v>2.52852028118647</v>
      </c>
      <c r="U11356" s="1">
        <v>88308.372541928402</v>
      </c>
      <c r="V11356" s="1">
        <f t="shared" si="709"/>
        <v>4.5693637509460094E-2</v>
      </c>
      <c r="W11356" s="1">
        <f t="shared" si="710"/>
        <v>0.80527365804274165</v>
      </c>
      <c r="X11356" s="1">
        <f t="shared" si="711"/>
        <v>393.73360333422949</v>
      </c>
    </row>
    <row r="11357" spans="1:24" hidden="1" x14ac:dyDescent="0.3">
      <c r="A11357" s="18" t="str">
        <f t="shared" si="708"/>
        <v>Portable Equipment - Non-Rental Compressor_2011_175</v>
      </c>
      <c r="B11357" s="1" t="s">
        <v>40</v>
      </c>
      <c r="C11357" s="1">
        <v>2020</v>
      </c>
      <c r="D11357" s="1" t="s">
        <v>202</v>
      </c>
      <c r="E11357" s="1">
        <v>2011</v>
      </c>
      <c r="F11357" s="1">
        <v>175</v>
      </c>
      <c r="G11357" s="1" t="s">
        <v>5</v>
      </c>
      <c r="H11357" s="1">
        <v>3.5080418268999998E-5</v>
      </c>
      <c r="I11357" s="1">
        <v>4.2447306105489997E-5</v>
      </c>
      <c r="J11357" s="1">
        <v>5.051580230736E-5</v>
      </c>
      <c r="K11357" s="1">
        <v>8.3053094776494997E-4</v>
      </c>
      <c r="L11357" s="1">
        <v>7.5211903457054704E-4</v>
      </c>
      <c r="M11357" s="1">
        <v>0.15120274209054599</v>
      </c>
      <c r="N11357" s="1">
        <v>3.5107682344474801E-5</v>
      </c>
      <c r="O11357" s="1">
        <v>3.2299067756916902E-5</v>
      </c>
      <c r="P11357" s="1">
        <v>1.39689192193474E-6</v>
      </c>
      <c r="Q11357" s="1">
        <v>1.2340964546484899E-6</v>
      </c>
      <c r="R11357" s="1">
        <v>4905.6064470708598</v>
      </c>
      <c r="S11357" s="1">
        <v>2067.7086029393099</v>
      </c>
      <c r="T11357" s="1">
        <v>5.25154212246421</v>
      </c>
      <c r="U11357" s="1">
        <v>323878.45723825699</v>
      </c>
      <c r="V11357" s="1">
        <f t="shared" si="709"/>
        <v>4.3396696614831809E-2</v>
      </c>
      <c r="W11357" s="1">
        <f t="shared" si="710"/>
        <v>0.76894117804278606</v>
      </c>
      <c r="X11357" s="1">
        <f t="shared" si="711"/>
        <v>393.73360333422738</v>
      </c>
    </row>
    <row r="11358" spans="1:24" hidden="1" x14ac:dyDescent="0.3">
      <c r="A11358" s="18" t="str">
        <f t="shared" si="708"/>
        <v>Portable Equipment - Non-Rental Compressor_2011_300</v>
      </c>
      <c r="B11358" s="1" t="s">
        <v>40</v>
      </c>
      <c r="C11358" s="1">
        <v>2020</v>
      </c>
      <c r="D11358" s="1" t="s">
        <v>202</v>
      </c>
      <c r="E11358" s="1">
        <v>2011</v>
      </c>
      <c r="F11358" s="1">
        <v>300</v>
      </c>
      <c r="G11358" s="1" t="s">
        <v>5</v>
      </c>
      <c r="H11358" s="1">
        <v>5.6627816228932799E-6</v>
      </c>
      <c r="I11358" s="1">
        <v>6.8519657637008598E-6</v>
      </c>
      <c r="J11358" s="1">
        <v>8.1544055369663197E-6</v>
      </c>
      <c r="K11358" s="1">
        <v>6.2328204376569207E-5</v>
      </c>
      <c r="L11358" s="1">
        <v>9.3668432290945795E-5</v>
      </c>
      <c r="M11358" s="1">
        <v>3.3125287763952897E-2</v>
      </c>
      <c r="N11358" s="1">
        <v>3.3436275607708301E-6</v>
      </c>
      <c r="O11358" s="1">
        <v>3.07613735590916E-6</v>
      </c>
      <c r="P11358" s="1">
        <v>3.0608982928853502E-7</v>
      </c>
      <c r="Q11358" s="1">
        <v>2.7036414567286597E-7</v>
      </c>
      <c r="R11358" s="1">
        <v>1074.7134805175201</v>
      </c>
      <c r="S11358" s="1">
        <v>229.74540032659101</v>
      </c>
      <c r="T11358" s="1">
        <v>0.58350468027380098</v>
      </c>
      <c r="U11358" s="1">
        <v>70954.844788050803</v>
      </c>
      <c r="V11358" s="1">
        <f t="shared" si="709"/>
        <v>3.1975822953540116E-2</v>
      </c>
      <c r="W11358" s="1">
        <f t="shared" si="710"/>
        <v>0.43711911450842195</v>
      </c>
      <c r="X11358" s="1">
        <f t="shared" si="711"/>
        <v>393.73360333422926</v>
      </c>
    </row>
    <row r="11359" spans="1:24" hidden="1" x14ac:dyDescent="0.3">
      <c r="A11359" s="18" t="str">
        <f t="shared" si="708"/>
        <v>Portable Equipment - Non-Rental Compressor_2011_600</v>
      </c>
      <c r="B11359" s="1" t="s">
        <v>40</v>
      </c>
      <c r="C11359" s="1">
        <v>2020</v>
      </c>
      <c r="D11359" s="1" t="s">
        <v>202</v>
      </c>
      <c r="E11359" s="1">
        <v>2011</v>
      </c>
      <c r="F11359" s="1">
        <v>600</v>
      </c>
      <c r="G11359" s="1" t="s">
        <v>5</v>
      </c>
      <c r="H11359" s="1">
        <v>2.9208044593751101E-5</v>
      </c>
      <c r="I11359" s="1">
        <v>3.5341733958438797E-5</v>
      </c>
      <c r="J11359" s="1">
        <v>4.2059584215001603E-5</v>
      </c>
      <c r="K11359" s="1">
        <v>2.9007632659134702E-4</v>
      </c>
      <c r="L11359" s="1">
        <v>3.6032230451224799E-4</v>
      </c>
      <c r="M11359" s="1">
        <v>0.15506420420702899</v>
      </c>
      <c r="N11359" s="1">
        <v>1.4985645007372199E-5</v>
      </c>
      <c r="O11359" s="1">
        <v>1.37867934067824E-5</v>
      </c>
      <c r="P11359" s="1">
        <v>1.43276922537265E-6</v>
      </c>
      <c r="Q11359" s="1">
        <v>1.26561318934407E-6</v>
      </c>
      <c r="R11359" s="1">
        <v>5030.8873327997499</v>
      </c>
      <c r="S11359" s="1">
        <v>612.65440087090894</v>
      </c>
      <c r="T11359" s="1">
        <v>1.5560124807301301</v>
      </c>
      <c r="U11359" s="1">
        <v>332149.76485926402</v>
      </c>
      <c r="V11359" s="1">
        <f t="shared" si="709"/>
        <v>3.5232422450229395E-2</v>
      </c>
      <c r="W11359" s="1">
        <f t="shared" si="710"/>
        <v>0.3592078324664213</v>
      </c>
      <c r="X11359" s="1">
        <f t="shared" si="711"/>
        <v>393.73360333423045</v>
      </c>
    </row>
    <row r="11360" spans="1:24" hidden="1" x14ac:dyDescent="0.3">
      <c r="A11360" s="18" t="str">
        <f t="shared" si="708"/>
        <v>Portable Equipment - Non-Rental Compressor_2011_750</v>
      </c>
      <c r="B11360" s="1" t="s">
        <v>40</v>
      </c>
      <c r="C11360" s="1">
        <v>2020</v>
      </c>
      <c r="D11360" s="1" t="s">
        <v>202</v>
      </c>
      <c r="E11360" s="1">
        <v>2011</v>
      </c>
      <c r="F11360" s="1">
        <v>750</v>
      </c>
      <c r="G11360" s="1" t="s">
        <v>5</v>
      </c>
      <c r="H11360" s="1">
        <v>4.4585600685025001E-6</v>
      </c>
      <c r="I11360" s="1">
        <v>5.3948576828880296E-6</v>
      </c>
      <c r="J11360" s="1">
        <v>6.4203264986436099E-6</v>
      </c>
      <c r="K11360" s="1">
        <v>5.16418898533596E-5</v>
      </c>
      <c r="L11360" s="1">
        <v>8.5896941193877601E-5</v>
      </c>
      <c r="M11360" s="1">
        <v>2.8241673910752999E-2</v>
      </c>
      <c r="N11360" s="1">
        <v>5.0959841838177602E-6</v>
      </c>
      <c r="O11360" s="1">
        <v>4.6883054491123397E-6</v>
      </c>
      <c r="P11360" s="1">
        <v>2.6097452400019401E-7</v>
      </c>
      <c r="Q11360" s="1">
        <v>2.3050474591080999E-7</v>
      </c>
      <c r="R11360" s="1">
        <v>916.27000738980098</v>
      </c>
      <c r="S11360" s="1">
        <v>76.581800108863703</v>
      </c>
      <c r="T11360" s="1">
        <v>0.19450156009126701</v>
      </c>
      <c r="U11360" s="1">
        <v>60494.073385012503</v>
      </c>
      <c r="V11360" s="1">
        <f t="shared" si="709"/>
        <v>2.9529477617291886E-2</v>
      </c>
      <c r="W11360" s="1">
        <f t="shared" si="710"/>
        <v>0.47016843658804086</v>
      </c>
      <c r="X11360" s="1">
        <f t="shared" si="711"/>
        <v>393.73360333422937</v>
      </c>
    </row>
    <row r="11361" spans="1:24" hidden="1" x14ac:dyDescent="0.3">
      <c r="A11361" s="18" t="str">
        <f t="shared" si="708"/>
        <v>Portable Equipment - Non-Rental Compressor_2012_50</v>
      </c>
      <c r="B11361" s="1" t="s">
        <v>40</v>
      </c>
      <c r="C11361" s="1">
        <v>2020</v>
      </c>
      <c r="D11361" s="1" t="s">
        <v>202</v>
      </c>
      <c r="E11361" s="1">
        <v>2012</v>
      </c>
      <c r="F11361" s="1">
        <v>50</v>
      </c>
      <c r="G11361" s="1" t="s">
        <v>5</v>
      </c>
      <c r="H11361" s="1">
        <v>2.83996527665722E-7</v>
      </c>
      <c r="I11361" s="1">
        <v>3.4363579847552401E-7</v>
      </c>
      <c r="J11361" s="1">
        <v>4.0895499983864001E-7</v>
      </c>
      <c r="K11361" s="1">
        <v>7.0879573622588303E-6</v>
      </c>
      <c r="L11361" s="1">
        <v>9.6466635184172496E-6</v>
      </c>
      <c r="M11361" s="1">
        <v>1.26260341683389E-3</v>
      </c>
      <c r="N11361" s="1">
        <v>3.31864947382949E-7</v>
      </c>
      <c r="O11361" s="1">
        <v>3.0531575159231302E-7</v>
      </c>
      <c r="P11361" s="1">
        <v>1.16648748380076E-8</v>
      </c>
      <c r="Q11361" s="1">
        <v>1.03051993555029E-8</v>
      </c>
      <c r="R11361" s="1">
        <v>40.963777350049099</v>
      </c>
      <c r="S11361" s="1">
        <v>76.581800108863703</v>
      </c>
      <c r="T11361" s="1">
        <v>0.19450156009126701</v>
      </c>
      <c r="U11361" s="1">
        <v>2432.73753559031</v>
      </c>
      <c r="V11361" s="1">
        <f t="shared" si="709"/>
        <v>4.6772625076037654E-2</v>
      </c>
      <c r="W11361" s="1">
        <f t="shared" si="710"/>
        <v>1.3130173805618732</v>
      </c>
      <c r="X11361" s="1">
        <f t="shared" si="711"/>
        <v>393.73360333422937</v>
      </c>
    </row>
    <row r="11362" spans="1:24" hidden="1" x14ac:dyDescent="0.3">
      <c r="A11362" s="18" t="str">
        <f t="shared" si="708"/>
        <v>Portable Equipment - Non-Rental Compressor_2012_75</v>
      </c>
      <c r="B11362" s="1" t="s">
        <v>40</v>
      </c>
      <c r="C11362" s="1">
        <v>2020</v>
      </c>
      <c r="D11362" s="1" t="s">
        <v>202</v>
      </c>
      <c r="E11362" s="1">
        <v>2012</v>
      </c>
      <c r="F11362" s="1">
        <v>75</v>
      </c>
      <c r="G11362" s="1" t="s">
        <v>5</v>
      </c>
      <c r="H11362" s="1">
        <v>1.83484997623562E-6</v>
      </c>
      <c r="I11362" s="1">
        <v>2.2201684712451102E-6</v>
      </c>
      <c r="J11362" s="1">
        <v>2.6421839657793E-6</v>
      </c>
      <c r="K11362" s="1">
        <v>4.9104825253272798E-5</v>
      </c>
      <c r="L11362" s="1">
        <v>4.27606664722971E-5</v>
      </c>
      <c r="M11362" s="1">
        <v>7.9122115916184597E-3</v>
      </c>
      <c r="N11362" s="1">
        <v>2.4540224785408002E-6</v>
      </c>
      <c r="O11362" s="1">
        <v>2.2577006802575399E-6</v>
      </c>
      <c r="P11362" s="1">
        <v>7.3097274457375197E-8</v>
      </c>
      <c r="Q11362" s="1">
        <v>6.45784073664333E-8</v>
      </c>
      <c r="R11362" s="1">
        <v>256.702991346472</v>
      </c>
      <c r="S11362" s="1">
        <v>229.74540032659101</v>
      </c>
      <c r="T11362" s="1">
        <v>0.58350468027380098</v>
      </c>
      <c r="U11362" s="1">
        <v>16948.071497945799</v>
      </c>
      <c r="V11362" s="1">
        <f t="shared" si="709"/>
        <v>4.3376473808196217E-2</v>
      </c>
      <c r="W11362" s="1">
        <f t="shared" si="710"/>
        <v>0.8354352173177203</v>
      </c>
      <c r="X11362" s="1">
        <f t="shared" si="711"/>
        <v>393.73360333422926</v>
      </c>
    </row>
    <row r="11363" spans="1:24" hidden="1" x14ac:dyDescent="0.3">
      <c r="A11363" s="18" t="str">
        <f t="shared" si="708"/>
        <v>Portable Equipment - Non-Rental Compressor_2012_100</v>
      </c>
      <c r="B11363" s="1" t="s">
        <v>40</v>
      </c>
      <c r="C11363" s="1">
        <v>2020</v>
      </c>
      <c r="D11363" s="1" t="s">
        <v>202</v>
      </c>
      <c r="E11363" s="1">
        <v>2012</v>
      </c>
      <c r="F11363" s="1">
        <v>100</v>
      </c>
      <c r="G11363" s="1" t="s">
        <v>5</v>
      </c>
      <c r="H11363" s="1">
        <v>2.0510255742054298E-6</v>
      </c>
      <c r="I11363" s="1">
        <v>2.4817409447885701E-6</v>
      </c>
      <c r="J11363" s="1">
        <v>2.9534768268558198E-6</v>
      </c>
      <c r="K11363" s="1">
        <v>4.17673704111453E-5</v>
      </c>
      <c r="L11363" s="1">
        <v>3.3205342658768301E-5</v>
      </c>
      <c r="M11363" s="1">
        <v>6.0571954768371197E-3</v>
      </c>
      <c r="N11363" s="1">
        <v>2.45728563851321E-6</v>
      </c>
      <c r="O11363" s="1">
        <v>2.2607027874321501E-6</v>
      </c>
      <c r="P11363" s="1">
        <v>5.5940245276151897E-8</v>
      </c>
      <c r="Q11363" s="1">
        <v>4.9438015208752902E-8</v>
      </c>
      <c r="R11363" s="1">
        <v>196.519036437491</v>
      </c>
      <c r="S11363" s="1">
        <v>153.16360021772701</v>
      </c>
      <c r="T11363" s="1">
        <v>0.38900312018253402</v>
      </c>
      <c r="U11363" s="1">
        <v>12974.600189815001</v>
      </c>
      <c r="V11363" s="1">
        <f t="shared" si="709"/>
        <v>6.3336062806940208E-2</v>
      </c>
      <c r="W11363" s="1">
        <f t="shared" si="710"/>
        <v>0.84742755789157986</v>
      </c>
      <c r="X11363" s="1">
        <f t="shared" si="711"/>
        <v>393.73360333422835</v>
      </c>
    </row>
    <row r="11364" spans="1:24" hidden="1" x14ac:dyDescent="0.3">
      <c r="A11364" s="18" t="str">
        <f t="shared" si="708"/>
        <v>Portable Equipment - Non-Rental Compressor_2012_175</v>
      </c>
      <c r="B11364" s="1" t="s">
        <v>40</v>
      </c>
      <c r="C11364" s="1">
        <v>2020</v>
      </c>
      <c r="D11364" s="1" t="s">
        <v>202</v>
      </c>
      <c r="E11364" s="1">
        <v>2012</v>
      </c>
      <c r="F11364" s="1">
        <v>175</v>
      </c>
      <c r="G11364" s="1" t="s">
        <v>5</v>
      </c>
      <c r="H11364" s="1">
        <v>1.0863185173102799E-5</v>
      </c>
      <c r="I11364" s="1">
        <v>1.31444540594544E-5</v>
      </c>
      <c r="J11364" s="1">
        <v>1.5642986649268001E-5</v>
      </c>
      <c r="K11364" s="1">
        <v>2.9679265065253498E-4</v>
      </c>
      <c r="L11364" s="1">
        <v>2.69391011926182E-4</v>
      </c>
      <c r="M11364" s="1">
        <v>5.4287614461152503E-2</v>
      </c>
      <c r="N11364" s="1">
        <v>1.17839292742174E-5</v>
      </c>
      <c r="O11364" s="1">
        <v>1.084121493228E-5</v>
      </c>
      <c r="P11364" s="1">
        <v>5.0159002223358004E-7</v>
      </c>
      <c r="Q11364" s="1">
        <v>4.4308821130844599E-7</v>
      </c>
      <c r="R11364" s="1">
        <v>1761.30186407101</v>
      </c>
      <c r="S11364" s="1">
        <v>842.39980119749998</v>
      </c>
      <c r="T11364" s="1">
        <v>2.1395171610039299</v>
      </c>
      <c r="U11364" s="1">
        <v>116284.85420121699</v>
      </c>
      <c r="V11364" s="1">
        <f t="shared" si="709"/>
        <v>3.7428980759377339E-2</v>
      </c>
      <c r="W11364" s="1">
        <f t="shared" si="710"/>
        <v>0.76709393608339682</v>
      </c>
      <c r="X11364" s="1">
        <f t="shared" si="711"/>
        <v>393.73360333423034</v>
      </c>
    </row>
    <row r="11365" spans="1:24" hidden="1" x14ac:dyDescent="0.3">
      <c r="A11365" s="18" t="str">
        <f t="shared" si="708"/>
        <v>Portable Equipment - Non-Rental Compressor_2012_300</v>
      </c>
      <c r="B11365" s="1" t="s">
        <v>40</v>
      </c>
      <c r="C11365" s="1">
        <v>2020</v>
      </c>
      <c r="D11365" s="1" t="s">
        <v>202</v>
      </c>
      <c r="E11365" s="1">
        <v>2012</v>
      </c>
      <c r="F11365" s="1">
        <v>300</v>
      </c>
      <c r="G11365" s="1" t="s">
        <v>5</v>
      </c>
      <c r="H11365" s="1">
        <v>1.00303426653714E-5</v>
      </c>
      <c r="I11365" s="1">
        <v>1.21367146250995E-5</v>
      </c>
      <c r="J11365" s="1">
        <v>1.44436934381349E-5</v>
      </c>
      <c r="K11365" s="1">
        <v>1.1426263745519E-4</v>
      </c>
      <c r="L11365" s="1">
        <v>1.7228768291781201E-4</v>
      </c>
      <c r="M11365" s="1">
        <v>6.1139816844324499E-2</v>
      </c>
      <c r="N11365" s="1">
        <v>6.1146851792309696E-6</v>
      </c>
      <c r="O11365" s="1">
        <v>5.6255103648924903E-6</v>
      </c>
      <c r="P11365" s="1">
        <v>5.6496701665788402E-7</v>
      </c>
      <c r="Q11365" s="1">
        <v>4.9901496601334795E-7</v>
      </c>
      <c r="R11365" s="1">
        <v>1983.61402404092</v>
      </c>
      <c r="S11365" s="1">
        <v>459.49080065318202</v>
      </c>
      <c r="T11365" s="1">
        <v>1.1670093605476</v>
      </c>
      <c r="U11365" s="1">
        <v>130962.370665945</v>
      </c>
      <c r="V11365" s="1">
        <f t="shared" si="709"/>
        <v>3.0686207188048223E-2</v>
      </c>
      <c r="W11365" s="1">
        <f t="shared" si="710"/>
        <v>0.43560845725343006</v>
      </c>
      <c r="X11365" s="1">
        <f t="shared" si="711"/>
        <v>393.73360333422988</v>
      </c>
    </row>
    <row r="11366" spans="1:24" hidden="1" x14ac:dyDescent="0.3">
      <c r="A11366" s="18" t="str">
        <f t="shared" si="708"/>
        <v>Portable Equipment - Non-Rental Compressor_2012_600</v>
      </c>
      <c r="B11366" s="1" t="s">
        <v>40</v>
      </c>
      <c r="C11366" s="1">
        <v>2020</v>
      </c>
      <c r="D11366" s="1" t="s">
        <v>202</v>
      </c>
      <c r="E11366" s="1">
        <v>2012</v>
      </c>
      <c r="F11366" s="1">
        <v>600</v>
      </c>
      <c r="G11366" s="1" t="s">
        <v>5</v>
      </c>
      <c r="H11366" s="1">
        <v>8.4252155669693701E-6</v>
      </c>
      <c r="I11366" s="1">
        <v>1.0194510836032901E-5</v>
      </c>
      <c r="J11366" s="1">
        <v>1.21323104164359E-5</v>
      </c>
      <c r="K11366" s="1">
        <v>9.0410402384425595E-5</v>
      </c>
      <c r="L11366" s="1">
        <v>1.12743701327214E-4</v>
      </c>
      <c r="M11366" s="1">
        <v>4.89118534754596E-2</v>
      </c>
      <c r="N11366" s="1">
        <v>4.6275726613852698E-6</v>
      </c>
      <c r="O11366" s="1">
        <v>4.2573668484744504E-6</v>
      </c>
      <c r="P11366" s="1">
        <v>4.51961585083266E-7</v>
      </c>
      <c r="Q11366" s="1">
        <v>3.9921197281067802E-7</v>
      </c>
      <c r="R11366" s="1">
        <v>1586.89121923273</v>
      </c>
      <c r="S11366" s="1">
        <v>229.74540032659101</v>
      </c>
      <c r="T11366" s="1">
        <v>0.58350468027380098</v>
      </c>
      <c r="U11366" s="1">
        <v>104769.896532756</v>
      </c>
      <c r="V11366" s="1">
        <f t="shared" si="709"/>
        <v>3.221947633261827E-2</v>
      </c>
      <c r="W11366" s="1">
        <f t="shared" si="710"/>
        <v>0.35632342492830432</v>
      </c>
      <c r="X11366" s="1">
        <f t="shared" si="711"/>
        <v>393.73360333422926</v>
      </c>
    </row>
    <row r="11367" spans="1:24" hidden="1" x14ac:dyDescent="0.3">
      <c r="A11367" s="18" t="str">
        <f t="shared" si="708"/>
        <v>Portable Equipment - Non-Rental Compressor_2012_750</v>
      </c>
      <c r="B11367" s="1" t="s">
        <v>40</v>
      </c>
      <c r="C11367" s="1">
        <v>2020</v>
      </c>
      <c r="D11367" s="1" t="s">
        <v>202</v>
      </c>
      <c r="E11367" s="1">
        <v>2012</v>
      </c>
      <c r="F11367" s="1">
        <v>750</v>
      </c>
      <c r="G11367" s="1" t="s">
        <v>5</v>
      </c>
      <c r="H11367" s="1">
        <v>4.7601886137378401E-6</v>
      </c>
      <c r="I11367" s="1">
        <v>5.7598282226227899E-6</v>
      </c>
      <c r="J11367" s="1">
        <v>6.8546716037825003E-6</v>
      </c>
      <c r="K11367" s="1">
        <v>4.71199956648051E-5</v>
      </c>
      <c r="L11367" s="1">
        <v>7.7780132420129106E-5</v>
      </c>
      <c r="M11367" s="1">
        <v>2.5175218700604102E-2</v>
      </c>
      <c r="N11367" s="1">
        <v>4.7352291733944699E-6</v>
      </c>
      <c r="O11367" s="1">
        <v>4.3564108395229102E-6</v>
      </c>
      <c r="P11367" s="1">
        <v>2.3261457602187599E-7</v>
      </c>
      <c r="Q11367" s="1">
        <v>2.05476750711378E-7</v>
      </c>
      <c r="R11367" s="1">
        <v>816.78224519332002</v>
      </c>
      <c r="S11367" s="1">
        <v>76.581800108863703</v>
      </c>
      <c r="T11367" s="1">
        <v>0.19450156009126701</v>
      </c>
      <c r="U11367" s="1">
        <v>53925.682038918603</v>
      </c>
      <c r="V11367" s="1">
        <f t="shared" si="709"/>
        <v>3.5367347169702447E-2</v>
      </c>
      <c r="W11367" s="1">
        <f t="shared" si="710"/>
        <v>0.47759704628057437</v>
      </c>
      <c r="X11367" s="1">
        <f t="shared" si="711"/>
        <v>393.73360333422937</v>
      </c>
    </row>
    <row r="11368" spans="1:24" hidden="1" x14ac:dyDescent="0.3">
      <c r="A11368" s="18" t="str">
        <f t="shared" si="708"/>
        <v>Portable Equipment - Non-Rental Compressor_2013_75</v>
      </c>
      <c r="B11368" s="1" t="s">
        <v>40</v>
      </c>
      <c r="C11368" s="1">
        <v>2020</v>
      </c>
      <c r="D11368" s="1" t="s">
        <v>202</v>
      </c>
      <c r="E11368" s="1">
        <v>2013</v>
      </c>
      <c r="F11368" s="1">
        <v>75</v>
      </c>
      <c r="G11368" s="1" t="s">
        <v>5</v>
      </c>
      <c r="H11368" s="1">
        <v>3.4602347583508902E-6</v>
      </c>
      <c r="I11368" s="1">
        <v>4.1868840576045704E-6</v>
      </c>
      <c r="J11368" s="1">
        <v>4.9827380520252798E-6</v>
      </c>
      <c r="K11368" s="1">
        <v>7.3813659796996802E-5</v>
      </c>
      <c r="L11368" s="1">
        <v>5.6814344095723901E-5</v>
      </c>
      <c r="M11368" s="1">
        <v>1.12815265756091E-2</v>
      </c>
      <c r="N11368" s="1">
        <v>8.0597423676099401E-7</v>
      </c>
      <c r="O11368" s="1">
        <v>7.4149629782011395E-7</v>
      </c>
      <c r="P11368" s="1">
        <v>1.0419950083804E-7</v>
      </c>
      <c r="Q11368" s="1">
        <v>9.2078303326301999E-8</v>
      </c>
      <c r="R11368" s="1">
        <v>366.01670536482601</v>
      </c>
      <c r="S11368" s="1">
        <v>382.90900054431802</v>
      </c>
      <c r="T11368" s="1">
        <v>0.972507800456335</v>
      </c>
      <c r="U11368" s="1">
        <v>24165.1928535304</v>
      </c>
      <c r="V11368" s="1">
        <f t="shared" si="709"/>
        <v>5.7370583885012642E-2</v>
      </c>
      <c r="W11368" s="1">
        <f t="shared" si="710"/>
        <v>0.77849590506227984</v>
      </c>
      <c r="X11368" s="1">
        <f t="shared" si="711"/>
        <v>393.73360333422886</v>
      </c>
    </row>
    <row r="11369" spans="1:24" hidden="1" x14ac:dyDescent="0.3">
      <c r="A11369" s="18" t="str">
        <f t="shared" si="708"/>
        <v>Portable Equipment - Non-Rental Compressor_2013_100</v>
      </c>
      <c r="B11369" s="1" t="s">
        <v>40</v>
      </c>
      <c r="C11369" s="1">
        <v>2020</v>
      </c>
      <c r="D11369" s="1" t="s">
        <v>202</v>
      </c>
      <c r="E11369" s="1">
        <v>2013</v>
      </c>
      <c r="F11369" s="1">
        <v>100</v>
      </c>
      <c r="G11369" s="1" t="s">
        <v>5</v>
      </c>
      <c r="H11369" s="1">
        <v>1.49059341005288E-6</v>
      </c>
      <c r="I11369" s="1">
        <v>1.80361802616398E-6</v>
      </c>
      <c r="J11369" s="1">
        <v>2.1464545104761499E-6</v>
      </c>
      <c r="K11369" s="1">
        <v>3.8861904122335999E-5</v>
      </c>
      <c r="L11369" s="1">
        <v>2.9405795024270799E-5</v>
      </c>
      <c r="M11369" s="1">
        <v>6.0571954768371197E-3</v>
      </c>
      <c r="N11369" s="1">
        <v>1.3597563521747699E-6</v>
      </c>
      <c r="O11369" s="1">
        <v>1.2509758440007901E-6</v>
      </c>
      <c r="P11369" s="1">
        <v>5.5957058241076398E-8</v>
      </c>
      <c r="Q11369" s="1">
        <v>4.9438015208752902E-8</v>
      </c>
      <c r="R11369" s="1">
        <v>196.519036437491</v>
      </c>
      <c r="S11369" s="1">
        <v>153.16360021772701</v>
      </c>
      <c r="T11369" s="1">
        <v>0.38900312018253402</v>
      </c>
      <c r="U11369" s="1">
        <v>12974.600189815001</v>
      </c>
      <c r="V11369" s="1">
        <f t="shared" si="709"/>
        <v>4.6029810172061876E-2</v>
      </c>
      <c r="W11369" s="1">
        <f t="shared" si="710"/>
        <v>0.75045998836268346</v>
      </c>
      <c r="X11369" s="1">
        <f t="shared" si="711"/>
        <v>393.73360333422835</v>
      </c>
    </row>
    <row r="11370" spans="1:24" hidden="1" x14ac:dyDescent="0.3">
      <c r="A11370" s="18" t="str">
        <f t="shared" si="708"/>
        <v>Portable Equipment - Non-Rental Compressor_2013_175</v>
      </c>
      <c r="B11370" s="1" t="s">
        <v>40</v>
      </c>
      <c r="C11370" s="1">
        <v>2020</v>
      </c>
      <c r="D11370" s="1" t="s">
        <v>202</v>
      </c>
      <c r="E11370" s="1">
        <v>2013</v>
      </c>
      <c r="F11370" s="1">
        <v>175</v>
      </c>
      <c r="G11370" s="1" t="s">
        <v>5</v>
      </c>
      <c r="H11370" s="1">
        <v>1.14548012061971E-5</v>
      </c>
      <c r="I11370" s="1">
        <v>1.3860309459498501E-5</v>
      </c>
      <c r="J11370" s="1">
        <v>1.6494913736923901E-5</v>
      </c>
      <c r="K11370" s="1">
        <v>2.9363639216629001E-4</v>
      </c>
      <c r="L11370" s="1">
        <v>1.9322546869635399E-4</v>
      </c>
      <c r="M11370" s="1">
        <v>5.3000460422324598E-2</v>
      </c>
      <c r="N11370" s="1">
        <v>3.8100834888519999E-6</v>
      </c>
      <c r="O11370" s="1">
        <v>3.50527680974384E-6</v>
      </c>
      <c r="P11370" s="1">
        <v>4.8967189634336996E-7</v>
      </c>
      <c r="Q11370" s="1">
        <v>4.3258263307658601E-7</v>
      </c>
      <c r="R11370" s="1">
        <v>1719.54156882804</v>
      </c>
      <c r="S11370" s="1">
        <v>842.39980119749998</v>
      </c>
      <c r="T11370" s="1">
        <v>2.1395171610039299</v>
      </c>
      <c r="U11370" s="1">
        <v>113527.751660881</v>
      </c>
      <c r="V11370" s="1">
        <f t="shared" si="709"/>
        <v>4.0425880747434736E-2</v>
      </c>
      <c r="W11370" s="1">
        <f t="shared" si="710"/>
        <v>0.56357397918939556</v>
      </c>
      <c r="X11370" s="1">
        <f t="shared" si="711"/>
        <v>393.73360333423034</v>
      </c>
    </row>
    <row r="11371" spans="1:24" hidden="1" x14ac:dyDescent="0.3">
      <c r="A11371" s="18" t="str">
        <f t="shared" si="708"/>
        <v>Portable Equipment - Non-Rental Compressor_2013_300</v>
      </c>
      <c r="B11371" s="1" t="s">
        <v>40</v>
      </c>
      <c r="C11371" s="1">
        <v>2020</v>
      </c>
      <c r="D11371" s="1" t="s">
        <v>202</v>
      </c>
      <c r="E11371" s="1">
        <v>2013</v>
      </c>
      <c r="F11371" s="1">
        <v>300</v>
      </c>
      <c r="G11371" s="1" t="s">
        <v>5</v>
      </c>
      <c r="H11371" s="1">
        <v>9.2362738297564697E-6</v>
      </c>
      <c r="I11371" s="1">
        <v>1.1175891334005299E-5</v>
      </c>
      <c r="J11371" s="1">
        <v>1.33002343148493E-5</v>
      </c>
      <c r="K11371" s="1">
        <v>1.2258210990801201E-4</v>
      </c>
      <c r="L11371" s="1">
        <v>2.0160118479547001E-4</v>
      </c>
      <c r="M11371" s="1">
        <v>6.7386299679812703E-2</v>
      </c>
      <c r="N11371" s="1">
        <v>4.4543932727952998E-6</v>
      </c>
      <c r="O11371" s="1">
        <v>4.09804181097168E-6</v>
      </c>
      <c r="P11371" s="1">
        <v>6.2274267026768504E-7</v>
      </c>
      <c r="Q11371" s="1">
        <v>5.4999791919737403E-7</v>
      </c>
      <c r="R11371" s="1">
        <v>2186.2742803670799</v>
      </c>
      <c r="S11371" s="1">
        <v>459.49080065318202</v>
      </c>
      <c r="T11371" s="1">
        <v>1.1670093605476</v>
      </c>
      <c r="U11371" s="1">
        <v>144342.427111692</v>
      </c>
      <c r="V11371" s="1">
        <f t="shared" si="709"/>
        <v>2.5637564582351485E-2</v>
      </c>
      <c r="W11371" s="1">
        <f t="shared" si="710"/>
        <v>0.4624743781595172</v>
      </c>
      <c r="X11371" s="1">
        <f t="shared" si="711"/>
        <v>393.73360333422988</v>
      </c>
    </row>
    <row r="11372" spans="1:24" hidden="1" x14ac:dyDescent="0.3">
      <c r="A11372" s="18" t="str">
        <f t="shared" si="708"/>
        <v>Portable Equipment - Non-Rental Compressor_2013_600</v>
      </c>
      <c r="B11372" s="1" t="s">
        <v>40</v>
      </c>
      <c r="C11372" s="1">
        <v>2020</v>
      </c>
      <c r="D11372" s="1" t="s">
        <v>202</v>
      </c>
      <c r="E11372" s="1">
        <v>2013</v>
      </c>
      <c r="F11372" s="1">
        <v>600</v>
      </c>
      <c r="G11372" s="1" t="s">
        <v>5</v>
      </c>
      <c r="H11372" s="1">
        <v>1.8980528433188E-5</v>
      </c>
      <c r="I11372" s="1">
        <v>2.2966439404157401E-5</v>
      </c>
      <c r="J11372" s="1">
        <v>2.7331960943790699E-5</v>
      </c>
      <c r="K11372" s="1">
        <v>2.2156422733718699E-4</v>
      </c>
      <c r="L11372" s="1">
        <v>3.3642428685421902E-4</v>
      </c>
      <c r="M11372" s="1">
        <v>0.121295339423662</v>
      </c>
      <c r="N11372" s="1">
        <v>9.6474428053278792E-6</v>
      </c>
      <c r="O11372" s="1">
        <v>8.8756473809016502E-6</v>
      </c>
      <c r="P11372" s="1">
        <v>1.12086614941564E-6</v>
      </c>
      <c r="Q11372" s="1">
        <v>9.899962545552731E-7</v>
      </c>
      <c r="R11372" s="1">
        <v>3935.2937046607399</v>
      </c>
      <c r="S11372" s="1">
        <v>536.072600762045</v>
      </c>
      <c r="T11372" s="1">
        <v>1.36151092063887</v>
      </c>
      <c r="U11372" s="1">
        <v>259816.368801045</v>
      </c>
      <c r="V11372" s="1">
        <f t="shared" si="709"/>
        <v>2.9269530866518702E-2</v>
      </c>
      <c r="W11372" s="1">
        <f t="shared" si="710"/>
        <v>0.42875523171186908</v>
      </c>
      <c r="X11372" s="1">
        <f t="shared" si="711"/>
        <v>393.73360333422841</v>
      </c>
    </row>
    <row r="11373" spans="1:24" hidden="1" x14ac:dyDescent="0.3">
      <c r="A11373" s="18" t="str">
        <f t="shared" si="708"/>
        <v>Portable Equipment - Non-Rental Compressor_2014_75</v>
      </c>
      <c r="B11373" s="1" t="s">
        <v>40</v>
      </c>
      <c r="C11373" s="1">
        <v>2020</v>
      </c>
      <c r="D11373" s="1" t="s">
        <v>202</v>
      </c>
      <c r="E11373" s="1">
        <v>2014</v>
      </c>
      <c r="F11373" s="1">
        <v>75</v>
      </c>
      <c r="G11373" s="1" t="s">
        <v>5</v>
      </c>
      <c r="H11373" s="1">
        <v>1.1662884541524901E-6</v>
      </c>
      <c r="I11373" s="1">
        <v>1.4112090295245101E-6</v>
      </c>
      <c r="J11373" s="1">
        <v>1.67945537397958E-6</v>
      </c>
      <c r="K11373" s="1">
        <v>3.1437925068894198E-5</v>
      </c>
      <c r="L11373" s="1">
        <v>2.5366865659250199E-5</v>
      </c>
      <c r="M11373" s="1">
        <v>5.0729012118510596E-3</v>
      </c>
      <c r="N11373" s="1">
        <v>3.9458680525025101E-7</v>
      </c>
      <c r="O11373" s="1">
        <v>3.6301986083023099E-7</v>
      </c>
      <c r="P11373" s="1">
        <v>4.68664987827042E-8</v>
      </c>
      <c r="Q11373" s="1">
        <v>4.1404337737330299E-8</v>
      </c>
      <c r="R11373" s="1">
        <v>164.58469301639801</v>
      </c>
      <c r="S11373" s="1">
        <v>153.16360021772701</v>
      </c>
      <c r="T11373" s="1">
        <v>0.38900312018253402</v>
      </c>
      <c r="U11373" s="1">
        <v>10866.22765897</v>
      </c>
      <c r="V11373" s="1">
        <f t="shared" si="709"/>
        <v>4.3003236992690777E-2</v>
      </c>
      <c r="W11373" s="1">
        <f t="shared" si="710"/>
        <v>0.7729948667307186</v>
      </c>
      <c r="X11373" s="1">
        <f t="shared" si="711"/>
        <v>393.73360333422835</v>
      </c>
    </row>
    <row r="11374" spans="1:24" hidden="1" x14ac:dyDescent="0.3">
      <c r="A11374" s="18" t="str">
        <f t="shared" si="708"/>
        <v>Portable Equipment - Non-Rental Compressor_2014_175</v>
      </c>
      <c r="B11374" s="1" t="s">
        <v>40</v>
      </c>
      <c r="C11374" s="1">
        <v>2020</v>
      </c>
      <c r="D11374" s="1" t="s">
        <v>202</v>
      </c>
      <c r="E11374" s="1">
        <v>2014</v>
      </c>
      <c r="F11374" s="1">
        <v>175</v>
      </c>
      <c r="G11374" s="1" t="s">
        <v>5</v>
      </c>
      <c r="H11374" s="1">
        <v>1.8788094833002799E-5</v>
      </c>
      <c r="I11374" s="1">
        <v>2.27335947479335E-5</v>
      </c>
      <c r="J11374" s="1">
        <v>2.70548565595241E-5</v>
      </c>
      <c r="K11374" s="1">
        <v>6.2134920856931903E-4</v>
      </c>
      <c r="L11374" s="1">
        <v>4.0221949879620599E-4</v>
      </c>
      <c r="M11374" s="1">
        <v>0.11762316466583</v>
      </c>
      <c r="N11374" s="1">
        <v>8.8854831164645603E-6</v>
      </c>
      <c r="O11374" s="1">
        <v>8.1746444671473898E-6</v>
      </c>
      <c r="P11374" s="1">
        <v>1.08692084569735E-6</v>
      </c>
      <c r="Q11374" s="1">
        <v>9.6002445783496697E-7</v>
      </c>
      <c r="R11374" s="1">
        <v>3816.1540388205199</v>
      </c>
      <c r="S11374" s="1">
        <v>1914.54500272159</v>
      </c>
      <c r="T11374" s="1">
        <v>4.8625390022816699</v>
      </c>
      <c r="U11374" s="1">
        <v>251950.51743596999</v>
      </c>
      <c r="V11374" s="1">
        <f t="shared" si="709"/>
        <v>2.9877307712842388E-2</v>
      </c>
      <c r="W11374" s="1">
        <f t="shared" si="710"/>
        <v>0.52861132904341324</v>
      </c>
      <c r="X11374" s="1">
        <f t="shared" si="711"/>
        <v>393.73360333422926</v>
      </c>
    </row>
    <row r="11375" spans="1:24" hidden="1" x14ac:dyDescent="0.3">
      <c r="A11375" s="18" t="str">
        <f t="shared" si="708"/>
        <v>Portable Equipment - Non-Rental Compressor_2014_300</v>
      </c>
      <c r="B11375" s="1" t="s">
        <v>40</v>
      </c>
      <c r="C11375" s="1">
        <v>2020</v>
      </c>
      <c r="D11375" s="1" t="s">
        <v>202</v>
      </c>
      <c r="E11375" s="1">
        <v>2014</v>
      </c>
      <c r="F11375" s="1">
        <v>300</v>
      </c>
      <c r="G11375" s="1" t="s">
        <v>5</v>
      </c>
      <c r="H11375" s="1">
        <v>9.1504955591219503E-6</v>
      </c>
      <c r="I11375" s="1">
        <v>1.10720996265375E-5</v>
      </c>
      <c r="J11375" s="1">
        <v>1.31767136051356E-5</v>
      </c>
      <c r="K11375" s="1">
        <v>1.74732375901119E-4</v>
      </c>
      <c r="L11375" s="1">
        <v>1.47386798825208E-4</v>
      </c>
      <c r="M11375" s="1">
        <v>9.5968690836137904E-2</v>
      </c>
      <c r="N11375" s="1">
        <v>5.5232930124649497E-6</v>
      </c>
      <c r="O11375" s="1">
        <v>5.0814295714677502E-6</v>
      </c>
      <c r="P11375" s="1">
        <v>8.8700362432049202E-7</v>
      </c>
      <c r="Q11375" s="1">
        <v>7.8328355346367699E-7</v>
      </c>
      <c r="R11375" s="1">
        <v>3113.59848355649</v>
      </c>
      <c r="S11375" s="1">
        <v>765.81800108863604</v>
      </c>
      <c r="T11375" s="1">
        <v>1.94501560091267</v>
      </c>
      <c r="U11375" s="1">
        <v>205566.321757381</v>
      </c>
      <c r="V11375" s="1">
        <f t="shared" si="709"/>
        <v>1.7834733351776585E-2</v>
      </c>
      <c r="W11375" s="1">
        <f t="shared" si="710"/>
        <v>0.23740793031877264</v>
      </c>
      <c r="X11375" s="1">
        <f t="shared" si="711"/>
        <v>393.73360333422886</v>
      </c>
    </row>
    <row r="11376" spans="1:24" hidden="1" x14ac:dyDescent="0.3">
      <c r="A11376" s="18" t="str">
        <f t="shared" si="708"/>
        <v>Portable Equipment - Non-Rental Compressor_2014_600</v>
      </c>
      <c r="B11376" s="1" t="s">
        <v>40</v>
      </c>
      <c r="C11376" s="1">
        <v>2020</v>
      </c>
      <c r="D11376" s="1" t="s">
        <v>202</v>
      </c>
      <c r="E11376" s="1">
        <v>2014</v>
      </c>
      <c r="F11376" s="1">
        <v>600</v>
      </c>
      <c r="G11376" s="1" t="s">
        <v>5</v>
      </c>
      <c r="H11376" s="1">
        <v>6.9315105846207099E-6</v>
      </c>
      <c r="I11376" s="1">
        <v>8.3871278073910602E-6</v>
      </c>
      <c r="J11376" s="1">
        <v>9.9813752418538297E-6</v>
      </c>
      <c r="K11376" s="1">
        <v>1.01868758381369E-4</v>
      </c>
      <c r="L11376" s="1">
        <v>9.9768122146180497E-5</v>
      </c>
      <c r="M11376" s="1">
        <v>5.4476901819803698E-2</v>
      </c>
      <c r="N11376" s="1">
        <v>3.6438865190162201E-6</v>
      </c>
      <c r="O11376" s="1">
        <v>3.3523755974949198E-6</v>
      </c>
      <c r="P11376" s="1">
        <v>5.0345802797259004E-7</v>
      </c>
      <c r="Q11376" s="1">
        <v>4.4463314928372E-7</v>
      </c>
      <c r="R11376" s="1">
        <v>1767.4430839596801</v>
      </c>
      <c r="S11376" s="1">
        <v>229.74540032659101</v>
      </c>
      <c r="T11376" s="1">
        <v>0.58350468027380098</v>
      </c>
      <c r="U11376" s="1">
        <v>116690.31045714801</v>
      </c>
      <c r="V11376" s="1">
        <f t="shared" si="709"/>
        <v>2.3799457986380685E-2</v>
      </c>
      <c r="W11376" s="1">
        <f t="shared" si="710"/>
        <v>0.28310373776654296</v>
      </c>
      <c r="X11376" s="1">
        <f t="shared" si="711"/>
        <v>393.73360333422926</v>
      </c>
    </row>
    <row r="11377" spans="1:24" hidden="1" x14ac:dyDescent="0.3">
      <c r="A11377" s="18" t="str">
        <f t="shared" si="708"/>
        <v>Portable Equipment - Non-Rental Compressor_2015_75</v>
      </c>
      <c r="B11377" s="1" t="s">
        <v>40</v>
      </c>
      <c r="C11377" s="1">
        <v>2020</v>
      </c>
      <c r="D11377" s="1" t="s">
        <v>202</v>
      </c>
      <c r="E11377" s="1">
        <v>2015</v>
      </c>
      <c r="F11377" s="1">
        <v>75</v>
      </c>
      <c r="G11377" s="1" t="s">
        <v>5</v>
      </c>
      <c r="H11377" s="1">
        <v>4.6163087338446098E-7</v>
      </c>
      <c r="I11377" s="1">
        <v>5.5857335679519702E-7</v>
      </c>
      <c r="J11377" s="1">
        <v>6.6474845767362305E-7</v>
      </c>
      <c r="K11377" s="1">
        <v>1.6540267287434499E-5</v>
      </c>
      <c r="L11377" s="1">
        <v>1.3706081754875301E-5</v>
      </c>
      <c r="M11377" s="1">
        <v>2.8014529080371501E-3</v>
      </c>
      <c r="N11377" s="1">
        <v>1.7295588332973E-7</v>
      </c>
      <c r="O11377" s="1">
        <v>1.5911941266335099E-7</v>
      </c>
      <c r="P11377" s="1">
        <v>2.5886972493860498E-8</v>
      </c>
      <c r="Q11377" s="1">
        <v>2.2865082034048001E-8</v>
      </c>
      <c r="R11377" s="1">
        <v>90.890054352339106</v>
      </c>
      <c r="S11377" s="1">
        <v>76.581800108863703</v>
      </c>
      <c r="T11377" s="1">
        <v>0.19450156009126701</v>
      </c>
      <c r="U11377" s="1">
        <v>6000.7525877894404</v>
      </c>
      <c r="V11377" s="1">
        <f t="shared" si="709"/>
        <v>3.0822161818085256E-2</v>
      </c>
      <c r="W11377" s="1">
        <f t="shared" si="710"/>
        <v>0.75630365215497675</v>
      </c>
      <c r="X11377" s="1">
        <f t="shared" si="711"/>
        <v>393.73360333422937</v>
      </c>
    </row>
    <row r="11378" spans="1:24" hidden="1" x14ac:dyDescent="0.3">
      <c r="A11378" s="18" t="str">
        <f t="shared" si="708"/>
        <v>Portable Equipment - Non-Rental Compressor_2015_175</v>
      </c>
      <c r="B11378" s="1" t="s">
        <v>40</v>
      </c>
      <c r="C11378" s="1">
        <v>2020</v>
      </c>
      <c r="D11378" s="1" t="s">
        <v>202</v>
      </c>
      <c r="E11378" s="1">
        <v>2015</v>
      </c>
      <c r="F11378" s="1">
        <v>175</v>
      </c>
      <c r="G11378" s="1" t="s">
        <v>5</v>
      </c>
      <c r="H11378" s="1">
        <v>1.24450917263075E-6</v>
      </c>
      <c r="I11378" s="1">
        <v>1.50585609888321E-6</v>
      </c>
      <c r="J11378" s="1">
        <v>1.7920932085882799E-6</v>
      </c>
      <c r="K11378" s="1">
        <v>5.87970720871325E-5</v>
      </c>
      <c r="L11378" s="1">
        <v>2.23705226029388E-5</v>
      </c>
      <c r="M11378" s="1">
        <v>1.0637949556195099E-2</v>
      </c>
      <c r="N11378" s="1">
        <v>8.7334869767916701E-7</v>
      </c>
      <c r="O11378" s="1">
        <v>8.0348080186483402E-7</v>
      </c>
      <c r="P11378" s="1">
        <v>9.8315783901003106E-8</v>
      </c>
      <c r="Q11378" s="1">
        <v>8.6825514210371998E-8</v>
      </c>
      <c r="R11378" s="1">
        <v>345.136557743342</v>
      </c>
      <c r="S11378" s="1">
        <v>153.16360021772701</v>
      </c>
      <c r="T11378" s="1">
        <v>0.38900312018253402</v>
      </c>
      <c r="U11378" s="1">
        <v>22786.641583362602</v>
      </c>
      <c r="V11378" s="1">
        <f t="shared" si="709"/>
        <v>2.1882238723901198E-2</v>
      </c>
      <c r="W11378" s="1">
        <f t="shared" si="710"/>
        <v>0.32507562730527545</v>
      </c>
      <c r="X11378" s="1">
        <f t="shared" si="711"/>
        <v>393.73360333422835</v>
      </c>
    </row>
    <row r="11379" spans="1:24" hidden="1" x14ac:dyDescent="0.3">
      <c r="A11379" s="18" t="str">
        <f t="shared" si="708"/>
        <v>Portable Equipment - Non-Rental Compressor_2016_175</v>
      </c>
      <c r="B11379" s="1" t="s">
        <v>40</v>
      </c>
      <c r="C11379" s="1">
        <v>2020</v>
      </c>
      <c r="D11379" s="1" t="s">
        <v>202</v>
      </c>
      <c r="E11379" s="1">
        <v>2016</v>
      </c>
      <c r="F11379" s="1">
        <v>175</v>
      </c>
      <c r="G11379" s="1" t="s">
        <v>5</v>
      </c>
      <c r="H11379" s="1">
        <v>7.0223339032962597E-7</v>
      </c>
      <c r="I11379" s="1">
        <v>8.4970240229884796E-7</v>
      </c>
      <c r="J11379" s="1">
        <v>1.0112160820746601E-6</v>
      </c>
      <c r="K11379" s="1">
        <v>2.5697961823276801E-5</v>
      </c>
      <c r="L11379" s="1">
        <v>7.5392226476742698E-6</v>
      </c>
      <c r="M11379" s="1">
        <v>4.3536092489766696E-3</v>
      </c>
      <c r="N11379" s="1">
        <v>3.2105996306226901E-7</v>
      </c>
      <c r="O11379" s="1">
        <v>2.9537516601728702E-7</v>
      </c>
      <c r="P11379" s="1">
        <v>4.0230209529467902E-8</v>
      </c>
      <c r="Q11379" s="1">
        <v>3.5533573431290997E-8</v>
      </c>
      <c r="R11379" s="1">
        <v>141.248057439446</v>
      </c>
      <c r="S11379" s="1">
        <v>76.581800108863703</v>
      </c>
      <c r="T11379" s="1">
        <v>0.19450156009126701</v>
      </c>
      <c r="U11379" s="1">
        <v>9325.49388642954</v>
      </c>
      <c r="V11379" s="1">
        <f t="shared" si="709"/>
        <v>3.0170576243734495E-2</v>
      </c>
      <c r="W11379" s="1">
        <f t="shared" si="710"/>
        <v>0.26769689139956759</v>
      </c>
      <c r="X11379" s="1">
        <f t="shared" si="711"/>
        <v>393.73360333422937</v>
      </c>
    </row>
    <row r="11380" spans="1:24" hidden="1" x14ac:dyDescent="0.3">
      <c r="A11380" s="18" t="str">
        <f t="shared" si="708"/>
        <v>Portable Equipment - Non-Rental Compressor_2016_300</v>
      </c>
      <c r="B11380" s="1" t="s">
        <v>40</v>
      </c>
      <c r="C11380" s="1">
        <v>2020</v>
      </c>
      <c r="D11380" s="1" t="s">
        <v>202</v>
      </c>
      <c r="E11380" s="1">
        <v>2016</v>
      </c>
      <c r="F11380" s="1">
        <v>300</v>
      </c>
      <c r="G11380" s="1" t="s">
        <v>5</v>
      </c>
      <c r="H11380" s="1">
        <v>1.8413531747578701E-6</v>
      </c>
      <c r="I11380" s="1">
        <v>2.2280373414570301E-6</v>
      </c>
      <c r="J11380" s="1">
        <v>2.65154857165134E-6</v>
      </c>
      <c r="K11380" s="1">
        <v>1.9940463115985101E-5</v>
      </c>
      <c r="L11380" s="1">
        <v>1.6633181522136201E-5</v>
      </c>
      <c r="M11380" s="1">
        <v>9.4643679325579801E-3</v>
      </c>
      <c r="N11380" s="1">
        <v>5.8858319121163402E-7</v>
      </c>
      <c r="O11380" s="1">
        <v>5.4149653591470299E-7</v>
      </c>
      <c r="P11380" s="1">
        <v>8.7447534472534899E-8</v>
      </c>
      <c r="Q11380" s="1">
        <v>7.7246898763676201E-8</v>
      </c>
      <c r="R11380" s="1">
        <v>307.06099443357903</v>
      </c>
      <c r="S11380" s="1">
        <v>76.581800108863703</v>
      </c>
      <c r="T11380" s="1">
        <v>0.19450156009126701</v>
      </c>
      <c r="U11380" s="1">
        <v>20272.812796585898</v>
      </c>
      <c r="V11380" s="1">
        <f t="shared" si="709"/>
        <v>3.6391256914335965E-2</v>
      </c>
      <c r="W11380" s="1">
        <f t="shared" si="710"/>
        <v>0.27167515140433213</v>
      </c>
      <c r="X11380" s="1">
        <f t="shared" si="711"/>
        <v>393.73360333422937</v>
      </c>
    </row>
    <row r="11381" spans="1:24" hidden="1" x14ac:dyDescent="0.3">
      <c r="A11381" s="18" t="str">
        <f t="shared" si="708"/>
        <v>Portable Equipment - Non-Rental Compressor_2017_50</v>
      </c>
      <c r="B11381" s="1" t="s">
        <v>40</v>
      </c>
      <c r="C11381" s="1">
        <v>2020</v>
      </c>
      <c r="D11381" s="1" t="s">
        <v>202</v>
      </c>
      <c r="E11381" s="1">
        <v>2017</v>
      </c>
      <c r="F11381" s="1">
        <v>50</v>
      </c>
      <c r="G11381" s="1" t="s">
        <v>5</v>
      </c>
      <c r="H11381" s="1">
        <v>3.6147562870063701E-7</v>
      </c>
      <c r="I11381" s="1">
        <v>4.3738551072777102E-7</v>
      </c>
      <c r="J11381" s="1">
        <v>5.2052490532891704E-7</v>
      </c>
      <c r="K11381" s="1">
        <v>7.8304654138434301E-6</v>
      </c>
      <c r="L11381" s="1">
        <v>5.9506651370958703E-6</v>
      </c>
      <c r="M11381" s="1">
        <v>1.26260341683389E-3</v>
      </c>
      <c r="N11381" s="1">
        <v>1.58176187286267E-7</v>
      </c>
      <c r="O11381" s="1">
        <v>1.45522092303366E-7</v>
      </c>
      <c r="P11381" s="1">
        <v>1.1662550464976599E-8</v>
      </c>
      <c r="Q11381" s="1">
        <v>1.03051993555029E-8</v>
      </c>
      <c r="R11381" s="1">
        <v>40.963777350049099</v>
      </c>
      <c r="S11381" s="1">
        <v>76.581800108863703</v>
      </c>
      <c r="T11381" s="1">
        <v>0.19450156009126701</v>
      </c>
      <c r="U11381" s="1">
        <v>2432.73753559031</v>
      </c>
      <c r="V11381" s="1">
        <f t="shared" si="709"/>
        <v>5.9532995682399517E-2</v>
      </c>
      <c r="W11381" s="1">
        <f t="shared" si="710"/>
        <v>0.80995120603029291</v>
      </c>
      <c r="X11381" s="1">
        <f t="shared" si="711"/>
        <v>393.73360333422937</v>
      </c>
    </row>
    <row r="11382" spans="1:24" hidden="1" x14ac:dyDescent="0.3">
      <c r="A11382" s="18" t="str">
        <f t="shared" si="708"/>
        <v>Portable Equipment - Non-Rental Compressor_2017_75</v>
      </c>
      <c r="B11382" s="1" t="s">
        <v>40</v>
      </c>
      <c r="C11382" s="1">
        <v>2020</v>
      </c>
      <c r="D11382" s="1" t="s">
        <v>202</v>
      </c>
      <c r="E11382" s="1">
        <v>2017</v>
      </c>
      <c r="F11382" s="1">
        <v>75</v>
      </c>
      <c r="G11382" s="1" t="s">
        <v>5</v>
      </c>
      <c r="H11382" s="1">
        <v>1.0825243433406899E-6</v>
      </c>
      <c r="I11382" s="1">
        <v>1.30985445544223E-6</v>
      </c>
      <c r="J11382" s="1">
        <v>1.55883505441059E-6</v>
      </c>
      <c r="K11382" s="1">
        <v>3.3797216259441902E-5</v>
      </c>
      <c r="L11382" s="1">
        <v>2.5986139364862602E-5</v>
      </c>
      <c r="M11382" s="1">
        <v>5.6029058160743002E-3</v>
      </c>
      <c r="N11382" s="1">
        <v>1.5578915977706399E-7</v>
      </c>
      <c r="O11382" s="1">
        <v>1.43326026994899E-7</v>
      </c>
      <c r="P11382" s="1">
        <v>5.1769167109823998E-8</v>
      </c>
      <c r="Q11382" s="1">
        <v>4.5730164068096101E-8</v>
      </c>
      <c r="R11382" s="1">
        <v>181.78010870467801</v>
      </c>
      <c r="S11382" s="1">
        <v>153.16360021772701</v>
      </c>
      <c r="T11382" s="1">
        <v>0.38900312018253402</v>
      </c>
      <c r="U11382" s="1">
        <v>12001.505175578801</v>
      </c>
      <c r="V11382" s="1">
        <f t="shared" si="709"/>
        <v>3.6138982904069458E-2</v>
      </c>
      <c r="W11382" s="1">
        <f t="shared" si="710"/>
        <v>0.71695953878515062</v>
      </c>
      <c r="X11382" s="1">
        <f t="shared" si="711"/>
        <v>393.73360333422835</v>
      </c>
    </row>
    <row r="11383" spans="1:24" hidden="1" x14ac:dyDescent="0.3">
      <c r="A11383" s="18" t="str">
        <f t="shared" si="708"/>
        <v>Portable Equipment - Non-Rental Compressor_2017_100</v>
      </c>
      <c r="B11383" s="1" t="s">
        <v>40</v>
      </c>
      <c r="C11383" s="1">
        <v>2020</v>
      </c>
      <c r="D11383" s="1" t="s">
        <v>202</v>
      </c>
      <c r="E11383" s="1">
        <v>2017</v>
      </c>
      <c r="F11383" s="1">
        <v>100</v>
      </c>
      <c r="G11383" s="1" t="s">
        <v>5</v>
      </c>
      <c r="H11383" s="1">
        <v>8.1586383900163997E-7</v>
      </c>
      <c r="I11383" s="1">
        <v>9.871952451919841E-7</v>
      </c>
      <c r="J11383" s="1">
        <v>1.17484392816236E-6</v>
      </c>
      <c r="K11383" s="1">
        <v>3.8861904122335999E-5</v>
      </c>
      <c r="L11383" s="1">
        <v>2.1063613943011499E-5</v>
      </c>
      <c r="M11383" s="1">
        <v>6.0571954768371197E-3</v>
      </c>
      <c r="N11383" s="1">
        <v>1.35460281968985E-6</v>
      </c>
      <c r="O11383" s="1">
        <v>1.24623459411467E-6</v>
      </c>
      <c r="P11383" s="1">
        <v>5.5977300128208001E-8</v>
      </c>
      <c r="Q11383" s="1">
        <v>4.9438015208752902E-8</v>
      </c>
      <c r="R11383" s="1">
        <v>196.519036437491</v>
      </c>
      <c r="S11383" s="1">
        <v>153.16360021772701</v>
      </c>
      <c r="T11383" s="1">
        <v>0.38900312018253402</v>
      </c>
      <c r="U11383" s="1">
        <v>12974.600189815001</v>
      </c>
      <c r="V11383" s="1">
        <f t="shared" si="709"/>
        <v>2.5194031707253397E-2</v>
      </c>
      <c r="W11383" s="1">
        <f t="shared" si="710"/>
        <v>0.53756069038437615</v>
      </c>
      <c r="X11383" s="1">
        <f t="shared" si="711"/>
        <v>393.73360333422835</v>
      </c>
    </row>
    <row r="11384" spans="1:24" hidden="1" x14ac:dyDescent="0.3">
      <c r="A11384" s="18" t="str">
        <f t="shared" si="708"/>
        <v>Portable Equipment - Non-Rental Compressor_2017_175</v>
      </c>
      <c r="B11384" s="1" t="s">
        <v>40</v>
      </c>
      <c r="C11384" s="1">
        <v>2020</v>
      </c>
      <c r="D11384" s="1" t="s">
        <v>202</v>
      </c>
      <c r="E11384" s="1">
        <v>2017</v>
      </c>
      <c r="F11384" s="1">
        <v>175</v>
      </c>
      <c r="G11384" s="1" t="s">
        <v>5</v>
      </c>
      <c r="H11384" s="1">
        <v>2.1884251482014001E-5</v>
      </c>
      <c r="I11384" s="1">
        <v>2.6479944293237E-5</v>
      </c>
      <c r="J11384" s="1">
        <v>3.1513322134100198E-5</v>
      </c>
      <c r="K11384" s="1">
        <v>1.19682394876031E-3</v>
      </c>
      <c r="L11384" s="1">
        <v>4.7261390203491598E-4</v>
      </c>
      <c r="M11384" s="1">
        <v>0.22298050849106499</v>
      </c>
      <c r="N11384" s="1">
        <v>1.0172335484470801E-5</v>
      </c>
      <c r="O11384" s="1">
        <v>9.35854864571317E-6</v>
      </c>
      <c r="P11384" s="1">
        <v>2.06090885305238E-6</v>
      </c>
      <c r="Q11384" s="1">
        <v>1.81993693487221E-6</v>
      </c>
      <c r="R11384" s="1">
        <v>7234.35702885512</v>
      </c>
      <c r="S11384" s="1">
        <v>3522.7628050077201</v>
      </c>
      <c r="T11384" s="1">
        <v>8.9470717641982898</v>
      </c>
      <c r="U11384" s="1">
        <v>477627.46948756499</v>
      </c>
      <c r="V11384" s="1">
        <f t="shared" si="709"/>
        <v>1.8357619825962582E-2</v>
      </c>
      <c r="W11384" s="1">
        <f t="shared" si="710"/>
        <v>0.32764669902412097</v>
      </c>
      <c r="X11384" s="1">
        <f t="shared" si="711"/>
        <v>393.73360333422789</v>
      </c>
    </row>
    <row r="11385" spans="1:24" hidden="1" x14ac:dyDescent="0.3">
      <c r="A11385" s="18" t="str">
        <f t="shared" si="708"/>
        <v>Portable Equipment - Non-Rental Compressor_2017_300</v>
      </c>
      <c r="B11385" s="1" t="s">
        <v>40</v>
      </c>
      <c r="C11385" s="1">
        <v>2020</v>
      </c>
      <c r="D11385" s="1" t="s">
        <v>202</v>
      </c>
      <c r="E11385" s="1">
        <v>2017</v>
      </c>
      <c r="F11385" s="1">
        <v>300</v>
      </c>
      <c r="G11385" s="1" t="s">
        <v>5</v>
      </c>
      <c r="H11385" s="1">
        <v>1.0764919570738199E-6</v>
      </c>
      <c r="I11385" s="1">
        <v>1.30255526805932E-6</v>
      </c>
      <c r="J11385" s="1">
        <v>1.5501484181863001E-6</v>
      </c>
      <c r="K11385" s="1">
        <v>2.0659906164271701E-5</v>
      </c>
      <c r="L11385" s="1">
        <v>6.9185925880733098E-6</v>
      </c>
      <c r="M11385" s="1">
        <v>1.13572415190695E-2</v>
      </c>
      <c r="N11385" s="1">
        <v>1.81361610396386E-7</v>
      </c>
      <c r="O11385" s="1">
        <v>1.6685268156467499E-7</v>
      </c>
      <c r="P11385" s="1">
        <v>1.0497103532262099E-7</v>
      </c>
      <c r="Q11385" s="1">
        <v>9.2696278516411398E-8</v>
      </c>
      <c r="R11385" s="1">
        <v>368.473193320294</v>
      </c>
      <c r="S11385" s="1">
        <v>76.581800108863703</v>
      </c>
      <c r="T11385" s="1">
        <v>0.19450156009126701</v>
      </c>
      <c r="U11385" s="1">
        <v>24327.375355903099</v>
      </c>
      <c r="V11385" s="1">
        <f t="shared" si="709"/>
        <v>1.7729214902531671E-2</v>
      </c>
      <c r="W11385" s="1">
        <f t="shared" si="710"/>
        <v>9.4169681567345481E-2</v>
      </c>
      <c r="X11385" s="1">
        <f t="shared" si="711"/>
        <v>393.73360333422937</v>
      </c>
    </row>
    <row r="11386" spans="1:24" hidden="1" x14ac:dyDescent="0.3">
      <c r="A11386" s="18" t="str">
        <f t="shared" si="708"/>
        <v>Portable Equipment - Non-Rental Compressor_2017_600</v>
      </c>
      <c r="B11386" s="1" t="s">
        <v>40</v>
      </c>
      <c r="C11386" s="1">
        <v>2020</v>
      </c>
      <c r="D11386" s="1" t="s">
        <v>202</v>
      </c>
      <c r="E11386" s="1">
        <v>2017</v>
      </c>
      <c r="F11386" s="1">
        <v>600</v>
      </c>
      <c r="G11386" s="1" t="s">
        <v>5</v>
      </c>
      <c r="H11386" s="1">
        <v>2.3675382836235701E-5</v>
      </c>
      <c r="I11386" s="1">
        <v>2.8647213231845299E-5</v>
      </c>
      <c r="J11386" s="1">
        <v>3.4092551284179498E-5</v>
      </c>
      <c r="K11386" s="1">
        <v>4.3676583362751699E-4</v>
      </c>
      <c r="L11386" s="1">
        <v>1.02733410321603E-4</v>
      </c>
      <c r="M11386" s="1">
        <v>0.24175781446926001</v>
      </c>
      <c r="N11386" s="1">
        <v>9.1741777254645304E-6</v>
      </c>
      <c r="O11386" s="1">
        <v>8.4402435074273693E-6</v>
      </c>
      <c r="P11386" s="1">
        <v>2.2344606248462298E-6</v>
      </c>
      <c r="Q11386" s="1">
        <v>1.9731947820193398E-6</v>
      </c>
      <c r="R11386" s="1">
        <v>7843.5660418113403</v>
      </c>
      <c r="S11386" s="1">
        <v>1072.14520152409</v>
      </c>
      <c r="T11386" s="1">
        <v>2.7230218412777401</v>
      </c>
      <c r="U11386" s="1">
        <v>517848.730075992</v>
      </c>
      <c r="V11386" s="1">
        <f t="shared" si="709"/>
        <v>1.8317578686597339E-2</v>
      </c>
      <c r="W11386" s="1">
        <f t="shared" si="710"/>
        <v>6.5689716904698617E-2</v>
      </c>
      <c r="X11386" s="1">
        <f t="shared" si="711"/>
        <v>393.73360333422841</v>
      </c>
    </row>
    <row r="11387" spans="1:24" hidden="1" x14ac:dyDescent="0.3">
      <c r="A11387" s="18" t="str">
        <f t="shared" si="708"/>
        <v>Portable Equipment - Non-Rental Compressor_2018_50</v>
      </c>
      <c r="B11387" s="1" t="s">
        <v>40</v>
      </c>
      <c r="C11387" s="1">
        <v>2020</v>
      </c>
      <c r="D11387" s="1" t="s">
        <v>202</v>
      </c>
      <c r="E11387" s="1">
        <v>2018</v>
      </c>
      <c r="F11387" s="1">
        <v>50</v>
      </c>
      <c r="G11387" s="1" t="s">
        <v>5</v>
      </c>
      <c r="H11387" s="1">
        <v>9.0970275612600197E-7</v>
      </c>
      <c r="I11387" s="1">
        <v>1.10074033491246E-6</v>
      </c>
      <c r="J11387" s="1">
        <v>1.30997196882144E-6</v>
      </c>
      <c r="K11387" s="1">
        <v>2.0215971206147201E-5</v>
      </c>
      <c r="L11387" s="1">
        <v>1.5591216588398601E-5</v>
      </c>
      <c r="M11387" s="1">
        <v>3.3248556643292399E-3</v>
      </c>
      <c r="N11387" s="1">
        <v>3.2369225292525699E-7</v>
      </c>
      <c r="O11387" s="1">
        <v>2.9779687269123602E-7</v>
      </c>
      <c r="P11387" s="1">
        <v>3.0712648383088503E-8</v>
      </c>
      <c r="Q11387" s="1">
        <v>2.7137024969491099E-8</v>
      </c>
      <c r="R11387" s="1">
        <v>107.871280355129</v>
      </c>
      <c r="S11387" s="1">
        <v>153.16360021772701</v>
      </c>
      <c r="T11387" s="1">
        <v>0.38900312018253402</v>
      </c>
      <c r="U11387" s="1">
        <v>6406.2088437211596</v>
      </c>
      <c r="V11387" s="1">
        <f t="shared" si="709"/>
        <v>5.6894775599227433E-2</v>
      </c>
      <c r="W11387" s="1">
        <f t="shared" si="710"/>
        <v>0.80587468359323544</v>
      </c>
      <c r="X11387" s="1">
        <f t="shared" si="711"/>
        <v>393.73360333422835</v>
      </c>
    </row>
    <row r="11388" spans="1:24" hidden="1" x14ac:dyDescent="0.3">
      <c r="A11388" s="18" t="str">
        <f t="shared" si="708"/>
        <v>Portable Equipment - Non-Rental Compressor_2018_75</v>
      </c>
      <c r="B11388" s="1" t="s">
        <v>40</v>
      </c>
      <c r="C11388" s="1">
        <v>2020</v>
      </c>
      <c r="D11388" s="1" t="s">
        <v>202</v>
      </c>
      <c r="E11388" s="1">
        <v>2018</v>
      </c>
      <c r="F11388" s="1">
        <v>75</v>
      </c>
      <c r="G11388" s="1" t="s">
        <v>5</v>
      </c>
      <c r="H11388" s="1">
        <v>1.1407817997464199E-6</v>
      </c>
      <c r="I11388" s="1">
        <v>1.38034597769317E-6</v>
      </c>
      <c r="J11388" s="1">
        <v>1.64272579163484E-6</v>
      </c>
      <c r="K11388" s="1">
        <v>3.1518590101866899E-5</v>
      </c>
      <c r="L11388" s="1">
        <v>2.39717002594179E-5</v>
      </c>
      <c r="M11388" s="1">
        <v>5.1107586835813096E-3</v>
      </c>
      <c r="N11388" s="1">
        <v>1.3349256339026799E-7</v>
      </c>
      <c r="O11388" s="1">
        <v>1.22813158319047E-7</v>
      </c>
      <c r="P11388" s="1">
        <v>4.7217275082607699E-8</v>
      </c>
      <c r="Q11388" s="1">
        <v>4.1713325332385197E-8</v>
      </c>
      <c r="R11388" s="1">
        <v>165.812936994133</v>
      </c>
      <c r="S11388" s="1">
        <v>153.16360021772701</v>
      </c>
      <c r="T11388" s="1">
        <v>0.38900312018253402</v>
      </c>
      <c r="U11388" s="1">
        <v>10947.3189101564</v>
      </c>
      <c r="V11388" s="1">
        <f t="shared" si="709"/>
        <v>4.175118293927485E-2</v>
      </c>
      <c r="W11388" s="1">
        <f t="shared" si="710"/>
        <v>0.72506955435117171</v>
      </c>
      <c r="X11388" s="1">
        <f t="shared" si="711"/>
        <v>393.73360333422835</v>
      </c>
    </row>
    <row r="11389" spans="1:24" hidden="1" x14ac:dyDescent="0.3">
      <c r="A11389" s="18" t="str">
        <f t="shared" si="708"/>
        <v>Portable Equipment - Non-Rental Compressor_2018_100</v>
      </c>
      <c r="B11389" s="1" t="s">
        <v>40</v>
      </c>
      <c r="C11389" s="1">
        <v>2020</v>
      </c>
      <c r="D11389" s="1" t="s">
        <v>202</v>
      </c>
      <c r="E11389" s="1">
        <v>2018</v>
      </c>
      <c r="F11389" s="1">
        <v>100</v>
      </c>
      <c r="G11389" s="1" t="s">
        <v>5</v>
      </c>
      <c r="H11389" s="1">
        <v>3.6764278696266398E-7</v>
      </c>
      <c r="I11389" s="1">
        <v>4.4484777222482301E-7</v>
      </c>
      <c r="J11389" s="1">
        <v>5.2940561322623604E-7</v>
      </c>
      <c r="K11389" s="1">
        <v>1.90435565559934E-5</v>
      </c>
      <c r="L11389" s="1">
        <v>9.37806430585445E-6</v>
      </c>
      <c r="M11389" s="1">
        <v>3.0285977384185599E-3</v>
      </c>
      <c r="N11389" s="1">
        <v>6.0992738059708399E-7</v>
      </c>
      <c r="O11389" s="1">
        <v>5.6113319014931701E-7</v>
      </c>
      <c r="P11389" s="1">
        <v>2.7989858738080101E-8</v>
      </c>
      <c r="Q11389" s="1">
        <v>2.4719007604376401E-8</v>
      </c>
      <c r="R11389" s="1">
        <v>98.259518218745697</v>
      </c>
      <c r="S11389" s="1">
        <v>76.581800108863703</v>
      </c>
      <c r="T11389" s="1">
        <v>0.19450156009126701</v>
      </c>
      <c r="U11389" s="1">
        <v>6487.3000949075104</v>
      </c>
      <c r="V11389" s="1">
        <f t="shared" si="709"/>
        <v>2.2705759439012776E-2</v>
      </c>
      <c r="W11389" s="1">
        <f t="shared" si="710"/>
        <v>0.47867177364374214</v>
      </c>
      <c r="X11389" s="1">
        <f t="shared" si="711"/>
        <v>393.73360333422937</v>
      </c>
    </row>
    <row r="11390" spans="1:24" hidden="1" x14ac:dyDescent="0.3">
      <c r="A11390" s="18" t="str">
        <f t="shared" si="708"/>
        <v>Portable Equipment - Non-Rental Compressor_2018_175</v>
      </c>
      <c r="B11390" s="1" t="s">
        <v>40</v>
      </c>
      <c r="C11390" s="1">
        <v>2020</v>
      </c>
      <c r="D11390" s="1" t="s">
        <v>202</v>
      </c>
      <c r="E11390" s="1">
        <v>2018</v>
      </c>
      <c r="F11390" s="1">
        <v>175</v>
      </c>
      <c r="G11390" s="1" t="s">
        <v>5</v>
      </c>
      <c r="H11390" s="1">
        <v>2.3632767771979799E-5</v>
      </c>
      <c r="I11390" s="1">
        <v>2.8595649004095599E-5</v>
      </c>
      <c r="J11390" s="1">
        <v>3.4031185591651002E-5</v>
      </c>
      <c r="K11390" s="1">
        <v>1.3069398284104999E-3</v>
      </c>
      <c r="L11390" s="1">
        <v>4.2782810886249101E-4</v>
      </c>
      <c r="M11390" s="1">
        <v>0.243991405301344</v>
      </c>
      <c r="N11390" s="1">
        <v>5.9746124538813104E-6</v>
      </c>
      <c r="O11390" s="1">
        <v>5.49664345757081E-6</v>
      </c>
      <c r="P11390" s="1">
        <v>2.2551125582141501E-6</v>
      </c>
      <c r="Q11390" s="1">
        <v>1.9914250501275701E-6</v>
      </c>
      <c r="R11390" s="1">
        <v>7916.0324364976696</v>
      </c>
      <c r="S11390" s="1">
        <v>3905.67180555204</v>
      </c>
      <c r="T11390" s="1">
        <v>9.9195795646546294</v>
      </c>
      <c r="U11390" s="1">
        <v>522633.113895986</v>
      </c>
      <c r="V11390" s="1">
        <f t="shared" si="709"/>
        <v>1.8117223223645992E-2</v>
      </c>
      <c r="W11390" s="1">
        <f t="shared" si="710"/>
        <v>0.27105722791960157</v>
      </c>
      <c r="X11390" s="1">
        <f t="shared" si="711"/>
        <v>393.73360333422801</v>
      </c>
    </row>
    <row r="11391" spans="1:24" hidden="1" x14ac:dyDescent="0.3">
      <c r="A11391" s="18" t="str">
        <f t="shared" si="708"/>
        <v>Portable Equipment - Non-Rental Compressor_2018_300</v>
      </c>
      <c r="B11391" s="1" t="s">
        <v>40</v>
      </c>
      <c r="C11391" s="1">
        <v>2020</v>
      </c>
      <c r="D11391" s="1" t="s">
        <v>202</v>
      </c>
      <c r="E11391" s="1">
        <v>2018</v>
      </c>
      <c r="F11391" s="1">
        <v>300</v>
      </c>
      <c r="G11391" s="1" t="s">
        <v>5</v>
      </c>
      <c r="H11391" s="1">
        <v>1.1085968029961599E-5</v>
      </c>
      <c r="I11391" s="1">
        <v>1.34140213162536E-5</v>
      </c>
      <c r="J11391" s="1">
        <v>1.59637939631447E-5</v>
      </c>
      <c r="K11391" s="1">
        <v>2.01673615999573E-4</v>
      </c>
      <c r="L11391" s="1">
        <v>2.4451203728097299E-5</v>
      </c>
      <c r="M11391" s="1">
        <v>0.10978666801767201</v>
      </c>
      <c r="N11391" s="1">
        <v>1.7768853660798599E-6</v>
      </c>
      <c r="O11391" s="1">
        <v>1.6347345367934701E-6</v>
      </c>
      <c r="P11391" s="1">
        <v>1.0146996117453199E-6</v>
      </c>
      <c r="Q11391" s="1">
        <v>8.9606402565864301E-7</v>
      </c>
      <c r="R11391" s="1">
        <v>3561.9075354295101</v>
      </c>
      <c r="S11391" s="1">
        <v>765.81800108863604</v>
      </c>
      <c r="T11391" s="1">
        <v>1.94501560091267</v>
      </c>
      <c r="U11391" s="1">
        <v>235164.62844039701</v>
      </c>
      <c r="V11391" s="1">
        <f t="shared" si="709"/>
        <v>1.8887548544643681E-2</v>
      </c>
      <c r="W11391" s="1">
        <f t="shared" si="710"/>
        <v>3.4428400440203927E-2</v>
      </c>
      <c r="X11391" s="1">
        <f t="shared" si="711"/>
        <v>393.73360333422886</v>
      </c>
    </row>
    <row r="11392" spans="1:24" hidden="1" x14ac:dyDescent="0.3">
      <c r="A11392" s="18" t="str">
        <f t="shared" si="708"/>
        <v>Portable Equipment - Non-Rental Compressor_2018_600</v>
      </c>
      <c r="B11392" s="1" t="s">
        <v>40</v>
      </c>
      <c r="C11392" s="1">
        <v>2020</v>
      </c>
      <c r="D11392" s="1" t="s">
        <v>202</v>
      </c>
      <c r="E11392" s="1">
        <v>2018</v>
      </c>
      <c r="F11392" s="1">
        <v>600</v>
      </c>
      <c r="G11392" s="1" t="s">
        <v>5</v>
      </c>
      <c r="H11392" s="1">
        <v>1.42945479209757E-5</v>
      </c>
      <c r="I11392" s="1">
        <v>1.7296402984380601E-5</v>
      </c>
      <c r="J11392" s="1">
        <v>2.0584149006205E-5</v>
      </c>
      <c r="K11392" s="1">
        <v>2.6469200479350697E-4</v>
      </c>
      <c r="L11392" s="1">
        <v>3.5756102020538699E-5</v>
      </c>
      <c r="M11392" s="1">
        <v>0.14658413053945701</v>
      </c>
      <c r="N11392" s="1">
        <v>4.29448439523039E-6</v>
      </c>
      <c r="O11392" s="1">
        <v>3.9509256436119598E-6</v>
      </c>
      <c r="P11392" s="1">
        <v>1.3548141438121101E-6</v>
      </c>
      <c r="Q11392" s="1">
        <v>1.19639996805181E-6</v>
      </c>
      <c r="R11392" s="1">
        <v>4755.7606817872702</v>
      </c>
      <c r="S11392" s="1">
        <v>612.65440087090894</v>
      </c>
      <c r="T11392" s="1">
        <v>1.5560124807301301</v>
      </c>
      <c r="U11392" s="1">
        <v>313985.32459352299</v>
      </c>
      <c r="V11392" s="1">
        <f t="shared" si="709"/>
        <v>1.8240428897724158E-2</v>
      </c>
      <c r="W11392" s="1">
        <f t="shared" si="710"/>
        <v>3.7707645754691189E-2</v>
      </c>
      <c r="X11392" s="1">
        <f t="shared" si="711"/>
        <v>393.73360333423045</v>
      </c>
    </row>
    <row r="11393" spans="1:24" hidden="1" x14ac:dyDescent="0.3">
      <c r="A11393" s="18" t="str">
        <f t="shared" si="708"/>
        <v>Portable Equipment - Non-Rental Compressor_2019_50</v>
      </c>
      <c r="B11393" s="1" t="s">
        <v>40</v>
      </c>
      <c r="C11393" s="1">
        <v>2020</v>
      </c>
      <c r="D11393" s="1" t="s">
        <v>202</v>
      </c>
      <c r="E11393" s="1">
        <v>2019</v>
      </c>
      <c r="F11393" s="1">
        <v>50</v>
      </c>
      <c r="G11393" s="1" t="s">
        <v>5</v>
      </c>
      <c r="H11393" s="1">
        <v>4.69918317310828E-7</v>
      </c>
      <c r="I11393" s="1">
        <v>5.6860116394610195E-7</v>
      </c>
      <c r="J11393" s="1">
        <v>6.7668237692759302E-7</v>
      </c>
      <c r="K11393" s="1">
        <v>1.0179605037996401E-5</v>
      </c>
      <c r="L11393" s="1">
        <v>7.7358646782246305E-6</v>
      </c>
      <c r="M11393" s="1">
        <v>1.64138444188406E-3</v>
      </c>
      <c r="N11393" s="1">
        <v>1.2080410130388299E-7</v>
      </c>
      <c r="O11393" s="1">
        <v>1.11139773199572E-7</v>
      </c>
      <c r="P11393" s="1">
        <v>1.5161315604469499E-8</v>
      </c>
      <c r="Q11393" s="1">
        <v>1.33967591621538E-8</v>
      </c>
      <c r="R11393" s="1">
        <v>53.252910555063899</v>
      </c>
      <c r="S11393" s="1">
        <v>76.581800108863703</v>
      </c>
      <c r="T11393" s="1">
        <v>0.19450156009126701</v>
      </c>
      <c r="U11393" s="1">
        <v>3162.5587962674099</v>
      </c>
      <c r="V11393" s="1">
        <f t="shared" si="709"/>
        <v>5.9532995682399337E-2</v>
      </c>
      <c r="W11393" s="1">
        <f t="shared" si="710"/>
        <v>0.80995120603029103</v>
      </c>
      <c r="X11393" s="1">
        <f t="shared" si="711"/>
        <v>393.73360333422937</v>
      </c>
    </row>
    <row r="11394" spans="1:24" hidden="1" x14ac:dyDescent="0.3">
      <c r="A11394" s="18" t="str">
        <f t="shared" si="708"/>
        <v>Portable Equipment - Non-Rental Compressor_2019_75</v>
      </c>
      <c r="B11394" s="1" t="s">
        <v>40</v>
      </c>
      <c r="C11394" s="1">
        <v>2020</v>
      </c>
      <c r="D11394" s="1" t="s">
        <v>202</v>
      </c>
      <c r="E11394" s="1">
        <v>2019</v>
      </c>
      <c r="F11394" s="1">
        <v>75</v>
      </c>
      <c r="G11394" s="1" t="s">
        <v>5</v>
      </c>
      <c r="H11394" s="1">
        <v>1.62378651501103E-6</v>
      </c>
      <c r="I11394" s="1">
        <v>1.9647816831633498E-6</v>
      </c>
      <c r="J11394" s="1">
        <v>2.3382525816158899E-6</v>
      </c>
      <c r="K11394" s="1">
        <v>5.06958243891629E-5</v>
      </c>
      <c r="L11394" s="1">
        <v>3.8979209047293901E-5</v>
      </c>
      <c r="M11394" s="1">
        <v>8.4043587241114503E-3</v>
      </c>
      <c r="N11394" s="1">
        <v>2.0495937112033601E-7</v>
      </c>
      <c r="O11394" s="1">
        <v>1.88562621430709E-7</v>
      </c>
      <c r="P11394" s="1">
        <v>7.7653750664735993E-8</v>
      </c>
      <c r="Q11394" s="1">
        <v>6.8595246102144198E-8</v>
      </c>
      <c r="R11394" s="1">
        <v>272.67016305701702</v>
      </c>
      <c r="S11394" s="1">
        <v>229.74540032659101</v>
      </c>
      <c r="T11394" s="1">
        <v>0.58350468027380098</v>
      </c>
      <c r="U11394" s="1">
        <v>18002.257763368299</v>
      </c>
      <c r="V11394" s="1">
        <f t="shared" si="709"/>
        <v>3.6138982904069347E-2</v>
      </c>
      <c r="W11394" s="1">
        <f t="shared" si="710"/>
        <v>0.71695953878514662</v>
      </c>
      <c r="X11394" s="1">
        <f t="shared" si="711"/>
        <v>393.73360333422926</v>
      </c>
    </row>
    <row r="11395" spans="1:24" hidden="1" x14ac:dyDescent="0.3">
      <c r="A11395" s="18" t="str">
        <f t="shared" si="708"/>
        <v>Portable Equipment - Non-Rental Compressor_2019_100</v>
      </c>
      <c r="B11395" s="1" t="s">
        <v>40</v>
      </c>
      <c r="C11395" s="1">
        <v>2020</v>
      </c>
      <c r="D11395" s="1" t="s">
        <v>202</v>
      </c>
      <c r="E11395" s="1">
        <v>2019</v>
      </c>
      <c r="F11395" s="1">
        <v>100</v>
      </c>
      <c r="G11395" s="1" t="s">
        <v>5</v>
      </c>
      <c r="H11395" s="1">
        <v>8.1586383900163997E-7</v>
      </c>
      <c r="I11395" s="1">
        <v>9.871952451919841E-7</v>
      </c>
      <c r="J11395" s="1">
        <v>1.17484392816236E-6</v>
      </c>
      <c r="K11395" s="1">
        <v>3.8861904122335999E-5</v>
      </c>
      <c r="L11395" s="1">
        <v>1.6828595879938402E-5</v>
      </c>
      <c r="M11395" s="1">
        <v>6.0571954768371197E-3</v>
      </c>
      <c r="N11395" s="1">
        <v>1.1558515973486799E-6</v>
      </c>
      <c r="O11395" s="1">
        <v>1.0633834695607899E-6</v>
      </c>
      <c r="P11395" s="1">
        <v>5.5977300128208001E-8</v>
      </c>
      <c r="Q11395" s="1">
        <v>4.9438015208752902E-8</v>
      </c>
      <c r="R11395" s="1">
        <v>196.519036437491</v>
      </c>
      <c r="S11395" s="1">
        <v>153.16360021772701</v>
      </c>
      <c r="T11395" s="1">
        <v>0.38900312018253402</v>
      </c>
      <c r="U11395" s="1">
        <v>12974.600189815001</v>
      </c>
      <c r="V11395" s="1">
        <f t="shared" si="709"/>
        <v>2.5194031707253397E-2</v>
      </c>
      <c r="W11395" s="1">
        <f t="shared" si="710"/>
        <v>0.42947955863104748</v>
      </c>
      <c r="X11395" s="1">
        <f t="shared" si="711"/>
        <v>393.73360333422835</v>
      </c>
    </row>
    <row r="11396" spans="1:24" hidden="1" x14ac:dyDescent="0.3">
      <c r="A11396" s="18" t="str">
        <f t="shared" si="708"/>
        <v>Portable Equipment - Non-Rental Compressor_2019_175</v>
      </c>
      <c r="B11396" s="1" t="s">
        <v>40</v>
      </c>
      <c r="C11396" s="1">
        <v>2020</v>
      </c>
      <c r="D11396" s="1" t="s">
        <v>202</v>
      </c>
      <c r="E11396" s="1">
        <v>2019</v>
      </c>
      <c r="F11396" s="1">
        <v>175</v>
      </c>
      <c r="G11396" s="1" t="s">
        <v>5</v>
      </c>
      <c r="H11396" s="1">
        <v>1.8090860894194499E-5</v>
      </c>
      <c r="I11396" s="1">
        <v>2.1889941681975398E-5</v>
      </c>
      <c r="J11396" s="1">
        <v>2.6050839687640101E-5</v>
      </c>
      <c r="K11396" s="1">
        <v>1.0324597530972999E-3</v>
      </c>
      <c r="L11396" s="1">
        <v>2.6891058630990397E-4</v>
      </c>
      <c r="M11396" s="1">
        <v>0.193830255258787</v>
      </c>
      <c r="N11396" s="1">
        <v>3.07520802602373E-6</v>
      </c>
      <c r="O11396" s="1">
        <v>2.8291913839418199E-6</v>
      </c>
      <c r="P11396" s="1">
        <v>1.7915141075612601E-6</v>
      </c>
      <c r="Q11396" s="1">
        <v>1.5820164866800799E-6</v>
      </c>
      <c r="R11396" s="1">
        <v>6288.60916599969</v>
      </c>
      <c r="S11396" s="1">
        <v>2986.69020424568</v>
      </c>
      <c r="T11396" s="1">
        <v>7.5855608435594197</v>
      </c>
      <c r="U11396" s="1">
        <v>415187.20607408002</v>
      </c>
      <c r="V11396" s="1">
        <f t="shared" si="709"/>
        <v>1.745778910920897E-2</v>
      </c>
      <c r="W11396" s="1">
        <f t="shared" si="710"/>
        <v>0.21446307958406544</v>
      </c>
      <c r="X11396" s="1">
        <f t="shared" si="711"/>
        <v>393.73360333422846</v>
      </c>
    </row>
    <row r="11397" spans="1:24" hidden="1" x14ac:dyDescent="0.3">
      <c r="A11397" s="18" t="str">
        <f t="shared" si="708"/>
        <v>Portable Equipment - Non-Rental Compressor_2019_300</v>
      </c>
      <c r="B11397" s="1" t="s">
        <v>40</v>
      </c>
      <c r="C11397" s="1">
        <v>2020</v>
      </c>
      <c r="D11397" s="1" t="s">
        <v>202</v>
      </c>
      <c r="E11397" s="1">
        <v>2019</v>
      </c>
      <c r="F11397" s="1">
        <v>300</v>
      </c>
      <c r="G11397" s="1" t="s">
        <v>5</v>
      </c>
      <c r="H11397" s="1">
        <v>7.8226382435528798E-6</v>
      </c>
      <c r="I11397" s="1">
        <v>9.4653922746989908E-6</v>
      </c>
      <c r="J11397" s="1">
        <v>1.12645990707161E-5</v>
      </c>
      <c r="K11397" s="1">
        <v>1.5445917128046E-4</v>
      </c>
      <c r="L11397" s="1">
        <v>1.8862445154540799E-5</v>
      </c>
      <c r="M11397" s="1">
        <v>8.5330741279942696E-2</v>
      </c>
      <c r="N11397" s="1">
        <v>1.35336942485613E-6</v>
      </c>
      <c r="O11397" s="1">
        <v>1.2450998708676401E-6</v>
      </c>
      <c r="P11397" s="1">
        <v>7.8869034086377695E-7</v>
      </c>
      <c r="Q11397" s="1">
        <v>6.96458039253304E-7</v>
      </c>
      <c r="R11397" s="1">
        <v>2768.4619258131502</v>
      </c>
      <c r="S11397" s="1">
        <v>689.236200979773</v>
      </c>
      <c r="T11397" s="1">
        <v>1.7505140408213999</v>
      </c>
      <c r="U11397" s="1">
        <v>182779.68017401901</v>
      </c>
      <c r="V11397" s="1">
        <f t="shared" si="709"/>
        <v>1.7147440507960819E-2</v>
      </c>
      <c r="W11397" s="1">
        <f t="shared" si="710"/>
        <v>3.4171077831261665E-2</v>
      </c>
      <c r="X11397" s="1">
        <f t="shared" si="711"/>
        <v>393.73360333422988</v>
      </c>
    </row>
    <row r="11398" spans="1:24" hidden="1" x14ac:dyDescent="0.3">
      <c r="A11398" s="18" t="str">
        <f t="shared" si="708"/>
        <v>Portable Equipment - Non-Rental Compressor_2019_600</v>
      </c>
      <c r="B11398" s="1" t="s">
        <v>40</v>
      </c>
      <c r="C11398" s="1">
        <v>2020</v>
      </c>
      <c r="D11398" s="1" t="s">
        <v>202</v>
      </c>
      <c r="E11398" s="1">
        <v>2019</v>
      </c>
      <c r="F11398" s="1">
        <v>600</v>
      </c>
      <c r="G11398" s="1" t="s">
        <v>5</v>
      </c>
      <c r="H11398" s="1">
        <v>3.5703649909615099E-6</v>
      </c>
      <c r="I11398" s="1">
        <v>4.3201416390634202E-6</v>
      </c>
      <c r="J11398" s="1">
        <v>5.1413255869845704E-6</v>
      </c>
      <c r="K11398" s="1">
        <v>6.7796313155125596E-5</v>
      </c>
      <c r="L11398" s="1">
        <v>9.1680831543962607E-6</v>
      </c>
      <c r="M11398" s="1">
        <v>3.7668184371580697E-2</v>
      </c>
      <c r="N11398" s="1">
        <v>7.74365505156518E-7</v>
      </c>
      <c r="O11398" s="1">
        <v>7.1241626474399697E-7</v>
      </c>
      <c r="P11398" s="1">
        <v>3.4815393382002602E-7</v>
      </c>
      <c r="Q11398" s="1">
        <v>3.07442657079431E-7</v>
      </c>
      <c r="R11398" s="1">
        <v>1222.1027578456401</v>
      </c>
      <c r="S11398" s="1">
        <v>153.16360021772701</v>
      </c>
      <c r="T11398" s="1">
        <v>0.38900312018253402</v>
      </c>
      <c r="U11398" s="1">
        <v>80685.794930412099</v>
      </c>
      <c r="V11398" s="1">
        <f t="shared" si="709"/>
        <v>1.7729214902531674E-2</v>
      </c>
      <c r="W11398" s="1">
        <f t="shared" si="710"/>
        <v>3.762444152729448E-2</v>
      </c>
      <c r="X11398" s="1">
        <f t="shared" si="711"/>
        <v>393.73360333422835</v>
      </c>
    </row>
    <row r="11399" spans="1:24" hidden="1" x14ac:dyDescent="0.3">
      <c r="A11399" s="18" t="str">
        <f t="shared" si="708"/>
        <v>Portable Equipment - Non-Rental Compressor_2019_750</v>
      </c>
      <c r="B11399" s="1" t="s">
        <v>40</v>
      </c>
      <c r="C11399" s="1">
        <v>2020</v>
      </c>
      <c r="D11399" s="1" t="s">
        <v>202</v>
      </c>
      <c r="E11399" s="1">
        <v>2019</v>
      </c>
      <c r="F11399" s="1">
        <v>750</v>
      </c>
      <c r="G11399" s="1" t="s">
        <v>5</v>
      </c>
      <c r="H11399" s="1">
        <v>3.2234823737388499E-6</v>
      </c>
      <c r="I11399" s="1">
        <v>3.9004136722240101E-6</v>
      </c>
      <c r="J11399" s="1">
        <v>4.6418146181839498E-6</v>
      </c>
      <c r="K11399" s="1">
        <v>4.71199956648051E-5</v>
      </c>
      <c r="L11399" s="1">
        <v>1.2665114799456801E-5</v>
      </c>
      <c r="M11399" s="1">
        <v>2.5175218700604102E-2</v>
      </c>
      <c r="N11399" s="1">
        <v>1.0640158076238399E-6</v>
      </c>
      <c r="O11399" s="1">
        <v>9.788945430139399E-7</v>
      </c>
      <c r="P11399" s="1">
        <v>2.3266067720907599E-7</v>
      </c>
      <c r="Q11399" s="1">
        <v>2.05476750711378E-7</v>
      </c>
      <c r="R11399" s="1">
        <v>816.78224519332002</v>
      </c>
      <c r="S11399" s="1">
        <v>76.581800108863703</v>
      </c>
      <c r="T11399" s="1">
        <v>0.19450156009126701</v>
      </c>
      <c r="U11399" s="1">
        <v>53925.682038918603</v>
      </c>
      <c r="V11399" s="1">
        <f t="shared" si="709"/>
        <v>2.3949895573133088E-2</v>
      </c>
      <c r="W11399" s="1">
        <f t="shared" si="710"/>
        <v>7.7768206749151178E-2</v>
      </c>
      <c r="X11399" s="1">
        <f t="shared" si="711"/>
        <v>393.73360333422937</v>
      </c>
    </row>
    <row r="11400" spans="1:24" hidden="1" x14ac:dyDescent="0.3">
      <c r="A11400" s="18" t="str">
        <f t="shared" si="708"/>
        <v>Portable Equipment - Non-Rental Compressor_2019_9999</v>
      </c>
      <c r="B11400" s="1" t="s">
        <v>40</v>
      </c>
      <c r="C11400" s="1">
        <v>2020</v>
      </c>
      <c r="D11400" s="1" t="s">
        <v>202</v>
      </c>
      <c r="E11400" s="1">
        <v>2019</v>
      </c>
      <c r="F11400" s="1">
        <v>9999</v>
      </c>
      <c r="G11400" s="1" t="s">
        <v>5</v>
      </c>
      <c r="H11400" s="1">
        <v>5.0349303968115698E-6</v>
      </c>
      <c r="I11400" s="1">
        <v>6.092265780142E-6</v>
      </c>
      <c r="J11400" s="1">
        <v>7.2502997714086697E-6</v>
      </c>
      <c r="K11400" s="1">
        <v>6.2808592326957704E-5</v>
      </c>
      <c r="L11400" s="1">
        <v>1.0151760741409E-4</v>
      </c>
      <c r="M11400" s="1">
        <v>3.2557425687999401E-2</v>
      </c>
      <c r="N11400" s="1">
        <v>2.5274346420338299E-6</v>
      </c>
      <c r="O11400" s="1">
        <v>2.3252398706711201E-6</v>
      </c>
      <c r="P11400" s="1">
        <v>3.0085849832125102E-7</v>
      </c>
      <c r="Q11400" s="1">
        <v>2.6572933174704599E-7</v>
      </c>
      <c r="R11400" s="1">
        <v>1056.2898208515101</v>
      </c>
      <c r="S11400" s="1">
        <v>76.581800108863703</v>
      </c>
      <c r="T11400" s="1">
        <v>0.19450156009126701</v>
      </c>
      <c r="U11400" s="1">
        <v>69738.476020255694</v>
      </c>
      <c r="V11400" s="1">
        <f t="shared" si="709"/>
        <v>2.8926440109614183E-2</v>
      </c>
      <c r="W11400" s="1">
        <f t="shared" si="710"/>
        <v>0.4820116352288481</v>
      </c>
      <c r="X11400" s="1">
        <f t="shared" si="711"/>
        <v>393.73360333422937</v>
      </c>
    </row>
    <row r="11401" spans="1:24" hidden="1" x14ac:dyDescent="0.3">
      <c r="A11401" s="18" t="str">
        <f t="shared" si="708"/>
        <v>Portable Equipment - Non-Rental Compressor_2020_50</v>
      </c>
      <c r="B11401" s="1" t="s">
        <v>40</v>
      </c>
      <c r="C11401" s="1">
        <v>2020</v>
      </c>
      <c r="D11401" s="1" t="s">
        <v>202</v>
      </c>
      <c r="E11401" s="1">
        <v>2020</v>
      </c>
      <c r="F11401" s="1">
        <v>50</v>
      </c>
      <c r="G11401" s="1" t="s">
        <v>5</v>
      </c>
      <c r="H11401" s="1">
        <v>2.7970771807416498E-7</v>
      </c>
      <c r="I11401" s="1">
        <v>3.3844633886974002E-7</v>
      </c>
      <c r="J11401" s="1">
        <v>4.0277911402679798E-7</v>
      </c>
      <c r="K11401" s="1">
        <v>6.3191356083182504E-6</v>
      </c>
      <c r="L11401" s="1">
        <v>4.9186486996442604E-6</v>
      </c>
      <c r="M11401" s="1">
        <v>1.05216951402824E-3</v>
      </c>
      <c r="N11401" s="1">
        <v>4.8506509790978799E-8</v>
      </c>
      <c r="O11401" s="1">
        <v>4.4625989007700501E-8</v>
      </c>
      <c r="P11401" s="1">
        <v>9.7194377133224301E-9</v>
      </c>
      <c r="Q11401" s="1">
        <v>8.5876661295858004E-9</v>
      </c>
      <c r="R11401" s="1">
        <v>34.136481125040902</v>
      </c>
      <c r="S11401" s="1">
        <v>76.581800108863703</v>
      </c>
      <c r="T11401" s="1">
        <v>0.19450156009126701</v>
      </c>
      <c r="U11401" s="1">
        <v>2027.2812796585899</v>
      </c>
      <c r="V11401" s="1">
        <f t="shared" si="709"/>
        <v>5.5279538813612188E-2</v>
      </c>
      <c r="W11401" s="1">
        <f t="shared" si="710"/>
        <v>0.80337885352973515</v>
      </c>
      <c r="X11401" s="1">
        <f t="shared" si="711"/>
        <v>393.73360333422937</v>
      </c>
    </row>
    <row r="11402" spans="1:24" hidden="1" x14ac:dyDescent="0.3">
      <c r="A11402" s="18" t="str">
        <f t="shared" ref="A11402:A11465" si="712">D11402&amp;"_"&amp;E11402&amp;"_"&amp;F11402</f>
        <v>Portable Equipment - Non-Rental Compressor_2020_75</v>
      </c>
      <c r="B11402" s="1" t="s">
        <v>40</v>
      </c>
      <c r="C11402" s="1">
        <v>2020</v>
      </c>
      <c r="D11402" s="1" t="s">
        <v>202</v>
      </c>
      <c r="E11402" s="1">
        <v>2020</v>
      </c>
      <c r="F11402" s="1">
        <v>75</v>
      </c>
      <c r="G11402" s="1" t="s">
        <v>5</v>
      </c>
      <c r="H11402" s="1">
        <v>2.1115647157839399E-5</v>
      </c>
      <c r="I11402" s="1">
        <v>2.5549933060985699E-5</v>
      </c>
      <c r="J11402" s="1">
        <v>3.0406531907288698E-5</v>
      </c>
      <c r="K11402" s="1">
        <v>3.91314998555168E-4</v>
      </c>
      <c r="L11402" s="1">
        <v>2.8371504230931998E-4</v>
      </c>
      <c r="M11402" s="1">
        <v>5.7391927143031499E-2</v>
      </c>
      <c r="N11402" s="1">
        <v>1.9786633124253801E-6</v>
      </c>
      <c r="O11402" s="1">
        <v>1.82037024743135E-6</v>
      </c>
      <c r="P11402" s="1">
        <v>5.2998335859626905E-7</v>
      </c>
      <c r="Q11402" s="1">
        <v>4.6842519410293198E-7</v>
      </c>
      <c r="R11402" s="1">
        <v>1862.0178702452199</v>
      </c>
      <c r="S11402" s="1">
        <v>1837.9632026127199</v>
      </c>
      <c r="T11402" s="1">
        <v>4.6680374421904096</v>
      </c>
      <c r="U11402" s="1">
        <v>122934.336798497</v>
      </c>
      <c r="V11402" s="1">
        <f t="shared" si="709"/>
        <v>6.881849403810629E-2</v>
      </c>
      <c r="W11402" s="1">
        <f t="shared" si="710"/>
        <v>0.76418368302886486</v>
      </c>
      <c r="X11402" s="1">
        <f t="shared" si="711"/>
        <v>393.73360333422733</v>
      </c>
    </row>
    <row r="11403" spans="1:24" hidden="1" x14ac:dyDescent="0.3">
      <c r="A11403" s="18" t="str">
        <f t="shared" si="712"/>
        <v>Portable Equipment - Non-Rental Compressor_2020_100</v>
      </c>
      <c r="B11403" s="1" t="s">
        <v>40</v>
      </c>
      <c r="C11403" s="1">
        <v>2020</v>
      </c>
      <c r="D11403" s="1" t="s">
        <v>202</v>
      </c>
      <c r="E11403" s="1">
        <v>2020</v>
      </c>
      <c r="F11403" s="1">
        <v>100</v>
      </c>
      <c r="G11403" s="1" t="s">
        <v>5</v>
      </c>
      <c r="H11403" s="1">
        <v>1.0970069473591001E-4</v>
      </c>
      <c r="I11403" s="1">
        <v>1.3273784063045201E-4</v>
      </c>
      <c r="J11403" s="1">
        <v>1.57969000419711E-4</v>
      </c>
      <c r="K11403" s="1">
        <v>4.3325421368722097E-3</v>
      </c>
      <c r="L11403" s="1">
        <v>1.6000718988842201E-3</v>
      </c>
      <c r="M11403" s="1">
        <v>0.64009413201476195</v>
      </c>
      <c r="N11403" s="1">
        <v>1.2101636390812399E-4</v>
      </c>
      <c r="O11403" s="1">
        <v>1.11335054795474E-4</v>
      </c>
      <c r="P11403" s="1">
        <v>5.9146966625418803E-6</v>
      </c>
      <c r="Q11403" s="1">
        <v>5.2243622571849599E-6</v>
      </c>
      <c r="R11403" s="1">
        <v>20767.1491755319</v>
      </c>
      <c r="S11403" s="1">
        <v>16005.5962227525</v>
      </c>
      <c r="T11403" s="1">
        <v>40.650826059074802</v>
      </c>
      <c r="U11403" s="1">
        <v>1371090.8750587001</v>
      </c>
      <c r="V11403" s="1">
        <f t="shared" ref="V11403:V11466" si="713">IFERROR(CONVERT(I11403,"ton","g")*365/U11403,0)</f>
        <v>3.2056574188709455E-2</v>
      </c>
      <c r="W11403" s="1">
        <f t="shared" ref="W11403:W11466" si="714">IFERROR(CONVERT(L11403,"ton","g")*365/U11403,0)</f>
        <v>0.3864220126697156</v>
      </c>
      <c r="X11403" s="1">
        <f t="shared" ref="X11403:X11466" si="715">S11403/T11403</f>
        <v>393.73360333422903</v>
      </c>
    </row>
    <row r="11404" spans="1:24" hidden="1" x14ac:dyDescent="0.3">
      <c r="A11404" s="18" t="str">
        <f t="shared" si="712"/>
        <v>Portable Equipment - Non-Rental Compressor_2020_175</v>
      </c>
      <c r="B11404" s="1" t="s">
        <v>40</v>
      </c>
      <c r="C11404" s="1">
        <v>2020</v>
      </c>
      <c r="D11404" s="1" t="s">
        <v>202</v>
      </c>
      <c r="E11404" s="1">
        <v>2020</v>
      </c>
      <c r="F11404" s="1">
        <v>175</v>
      </c>
      <c r="G11404" s="1" t="s">
        <v>5</v>
      </c>
      <c r="H11404" s="1">
        <v>6.4643179960837801E-5</v>
      </c>
      <c r="I11404" s="1">
        <v>7.8218247752613796E-5</v>
      </c>
      <c r="J11404" s="1">
        <v>9.3086179143606494E-5</v>
      </c>
      <c r="K11404" s="1">
        <v>2.55855784547235E-3</v>
      </c>
      <c r="L11404" s="1">
        <v>4.7346010638898501E-4</v>
      </c>
      <c r="M11404" s="1">
        <v>0.44331099396101498</v>
      </c>
      <c r="N11404" s="1">
        <v>8.0405305884046598E-6</v>
      </c>
      <c r="O11404" s="1">
        <v>7.3972881413322804E-6</v>
      </c>
      <c r="P11404" s="1">
        <v>4.09669068877589E-6</v>
      </c>
      <c r="Q11404" s="1">
        <v>3.61824473809059E-6</v>
      </c>
      <c r="R11404" s="1">
        <v>14382.7369792688</v>
      </c>
      <c r="S11404" s="1">
        <v>6892.36200979773</v>
      </c>
      <c r="T11404" s="1">
        <v>17.505140408214</v>
      </c>
      <c r="U11404" s="1">
        <v>949578.55139208597</v>
      </c>
      <c r="V11404" s="1">
        <f t="shared" si="713"/>
        <v>2.7275064538936886E-2</v>
      </c>
      <c r="W11404" s="1">
        <f t="shared" si="714"/>
        <v>0.16509772756881988</v>
      </c>
      <c r="X11404" s="1">
        <f t="shared" si="715"/>
        <v>393.73360333422988</v>
      </c>
    </row>
    <row r="11405" spans="1:24" hidden="1" x14ac:dyDescent="0.3">
      <c r="A11405" s="18" t="str">
        <f t="shared" si="712"/>
        <v>Portable Equipment - Non-Rental Compressor_2020_300</v>
      </c>
      <c r="B11405" s="1" t="s">
        <v>40</v>
      </c>
      <c r="C11405" s="1">
        <v>2020</v>
      </c>
      <c r="D11405" s="1" t="s">
        <v>202</v>
      </c>
      <c r="E11405" s="1">
        <v>2020</v>
      </c>
      <c r="F11405" s="1">
        <v>300</v>
      </c>
      <c r="G11405" s="1" t="s">
        <v>5</v>
      </c>
      <c r="H11405" s="1">
        <v>3.7436401887260001E-5</v>
      </c>
      <c r="I11405" s="1">
        <v>4.5298046283584603E-5</v>
      </c>
      <c r="J11405" s="1">
        <v>5.39084187176544E-5</v>
      </c>
      <c r="K11405" s="1">
        <v>4.9641530855301002E-4</v>
      </c>
      <c r="L11405" s="1">
        <v>5.8126057102786799E-5</v>
      </c>
      <c r="M11405" s="1">
        <v>0.25129789734527902</v>
      </c>
      <c r="N11405" s="1">
        <v>4.4880758792648796E-6</v>
      </c>
      <c r="O11405" s="1">
        <v>4.1290298089236898E-6</v>
      </c>
      <c r="P11405" s="1">
        <v>2.3222505915430102E-6</v>
      </c>
      <c r="Q11405" s="1">
        <v>2.0510596559731299E-6</v>
      </c>
      <c r="R11405" s="1">
        <v>8153.0835242003895</v>
      </c>
      <c r="S11405" s="1">
        <v>1914.54500272159</v>
      </c>
      <c r="T11405" s="1">
        <v>4.8625390022816699</v>
      </c>
      <c r="U11405" s="1">
        <v>538283.72537494998</v>
      </c>
      <c r="V11405" s="1">
        <f t="shared" si="713"/>
        <v>2.7864857243742373E-2</v>
      </c>
      <c r="W11405" s="1">
        <f t="shared" si="714"/>
        <v>3.5755941286538882E-2</v>
      </c>
      <c r="X11405" s="1">
        <f t="shared" si="715"/>
        <v>393.73360333422926</v>
      </c>
    </row>
    <row r="11406" spans="1:24" hidden="1" x14ac:dyDescent="0.3">
      <c r="A11406" s="18" t="str">
        <f t="shared" si="712"/>
        <v>Portable Equipment - Non-Rental Compressor_2020_600</v>
      </c>
      <c r="B11406" s="1" t="s">
        <v>40</v>
      </c>
      <c r="C11406" s="1">
        <v>2020</v>
      </c>
      <c r="D11406" s="1" t="s">
        <v>202</v>
      </c>
      <c r="E11406" s="1">
        <v>2020</v>
      </c>
      <c r="F11406" s="1">
        <v>600</v>
      </c>
      <c r="G11406" s="1" t="s">
        <v>5</v>
      </c>
      <c r="H11406" s="1">
        <v>4.6437790433561401E-5</v>
      </c>
      <c r="I11406" s="1">
        <v>5.6189726424609302E-5</v>
      </c>
      <c r="J11406" s="1">
        <v>6.6870418224328394E-5</v>
      </c>
      <c r="K11406" s="1">
        <v>5.1184881839103004E-4</v>
      </c>
      <c r="L11406" s="1">
        <v>6.7123826960789005E-5</v>
      </c>
      <c r="M11406" s="1">
        <v>0.25799866984153003</v>
      </c>
      <c r="N11406" s="1">
        <v>4.8721469521487097E-6</v>
      </c>
      <c r="O11406" s="1">
        <v>4.4823751959768098E-6</v>
      </c>
      <c r="P11406" s="1">
        <v>2.3839325146346099E-6</v>
      </c>
      <c r="Q11406" s="1">
        <v>2.1057504602978101E-6</v>
      </c>
      <c r="R11406" s="1">
        <v>8370.4827082593602</v>
      </c>
      <c r="S11406" s="1">
        <v>1225.3088017418099</v>
      </c>
      <c r="T11406" s="1">
        <v>3.11202496146027</v>
      </c>
      <c r="U11406" s="1">
        <v>552636.87683493295</v>
      </c>
      <c r="V11406" s="1">
        <f t="shared" si="713"/>
        <v>3.366709595445283E-2</v>
      </c>
      <c r="W11406" s="1">
        <f t="shared" si="714"/>
        <v>4.0218461041113429E-2</v>
      </c>
      <c r="X11406" s="1">
        <f t="shared" si="715"/>
        <v>393.73360333422664</v>
      </c>
    </row>
    <row r="11407" spans="1:24" hidden="1" x14ac:dyDescent="0.3">
      <c r="A11407" s="18" t="str">
        <f t="shared" si="712"/>
        <v>Portable Equipment - Non-Rental Compressor_2020_750</v>
      </c>
      <c r="B11407" s="1" t="s">
        <v>40</v>
      </c>
      <c r="C11407" s="1">
        <v>2020</v>
      </c>
      <c r="D11407" s="1" t="s">
        <v>202</v>
      </c>
      <c r="E11407" s="1">
        <v>2020</v>
      </c>
      <c r="F11407" s="1">
        <v>750</v>
      </c>
      <c r="G11407" s="1" t="s">
        <v>5</v>
      </c>
      <c r="H11407" s="1">
        <v>2.0821473111414401E-5</v>
      </c>
      <c r="I11407" s="1">
        <v>2.51939824648114E-5</v>
      </c>
      <c r="J11407" s="1">
        <v>2.9982921280436699E-5</v>
      </c>
      <c r="K11407" s="1">
        <v>2.3519578889245901E-4</v>
      </c>
      <c r="L11407" s="1">
        <v>3.6041867809811502E-5</v>
      </c>
      <c r="M11407" s="1">
        <v>0.11925103595023</v>
      </c>
      <c r="N11407" s="1">
        <v>3.8385837898009403E-6</v>
      </c>
      <c r="O11407" s="1">
        <v>3.53149708661686E-6</v>
      </c>
      <c r="P11407" s="1">
        <v>1.10191032166065E-6</v>
      </c>
      <c r="Q11407" s="1">
        <v>9.7331092442231908E-7</v>
      </c>
      <c r="R11407" s="1">
        <v>3868.9685298630902</v>
      </c>
      <c r="S11407" s="1">
        <v>382.90900054431802</v>
      </c>
      <c r="T11407" s="1">
        <v>0.972507800456335</v>
      </c>
      <c r="U11407" s="1">
        <v>255437.441236983</v>
      </c>
      <c r="V11407" s="1">
        <f t="shared" si="713"/>
        <v>3.2658848511974981E-2</v>
      </c>
      <c r="W11407" s="1">
        <f t="shared" si="714"/>
        <v>4.6720914509379569E-2</v>
      </c>
      <c r="X11407" s="1">
        <f t="shared" si="715"/>
        <v>393.73360333422886</v>
      </c>
    </row>
    <row r="11408" spans="1:24" hidden="1" x14ac:dyDescent="0.3">
      <c r="A11408" s="18" t="str">
        <f t="shared" si="712"/>
        <v>Portable Equipment - Non-Rental Generator_1977_175</v>
      </c>
      <c r="B11408" s="1" t="s">
        <v>40</v>
      </c>
      <c r="C11408" s="1">
        <v>2020</v>
      </c>
      <c r="D11408" s="1" t="s">
        <v>203</v>
      </c>
      <c r="E11408" s="1">
        <v>1977</v>
      </c>
      <c r="F11408" s="1">
        <v>175</v>
      </c>
      <c r="G11408" s="1" t="s">
        <v>5</v>
      </c>
      <c r="H11408" s="1">
        <v>3.1345463736786702E-5</v>
      </c>
      <c r="I11408" s="1">
        <v>3.7928011121512003E-5</v>
      </c>
      <c r="J11408" s="1">
        <v>4.5137467780972898E-5</v>
      </c>
      <c r="K11408" s="1">
        <v>1.62096195433227E-4</v>
      </c>
      <c r="L11408" s="1">
        <v>3.6562990999736898E-4</v>
      </c>
      <c r="M11408" s="1">
        <v>1.47773721784384E-2</v>
      </c>
      <c r="N11408" s="1">
        <v>2.0754581929088699E-5</v>
      </c>
      <c r="O11408" s="1">
        <v>1.9094215374761601E-5</v>
      </c>
      <c r="P11408" s="1">
        <v>1.3568377021253499E-7</v>
      </c>
      <c r="Q11408" s="1">
        <v>1.20610925187528E-7</v>
      </c>
      <c r="R11408" s="1">
        <v>479.43556596283099</v>
      </c>
      <c r="S11408" s="1">
        <v>255.49671081555499</v>
      </c>
      <c r="T11408" s="1">
        <v>0.19450156009126701</v>
      </c>
      <c r="U11408" s="1">
        <v>31653.344622031302</v>
      </c>
      <c r="V11408" s="1">
        <f t="shared" si="713"/>
        <v>0.39676108042856612</v>
      </c>
      <c r="W11408" s="1">
        <f t="shared" si="714"/>
        <v>3.8248174327621411</v>
      </c>
      <c r="X11408" s="1">
        <f t="shared" si="715"/>
        <v>1313.5972312801341</v>
      </c>
    </row>
    <row r="11409" spans="1:24" hidden="1" x14ac:dyDescent="0.3">
      <c r="A11409" s="18" t="str">
        <f t="shared" si="712"/>
        <v>Portable Equipment - Non-Rental Generator_1985_9999</v>
      </c>
      <c r="B11409" s="1" t="s">
        <v>40</v>
      </c>
      <c r="C11409" s="1">
        <v>2020</v>
      </c>
      <c r="D11409" s="1" t="s">
        <v>203</v>
      </c>
      <c r="E11409" s="1">
        <v>1985</v>
      </c>
      <c r="F11409" s="1">
        <v>9999</v>
      </c>
      <c r="G11409" s="1" t="s">
        <v>5</v>
      </c>
      <c r="H11409" s="1">
        <v>1.54941711635217E-4</v>
      </c>
      <c r="I11409" s="1">
        <v>1.8747947107861299E-4</v>
      </c>
      <c r="J11409" s="1">
        <v>2.2311606475471299E-4</v>
      </c>
      <c r="K11409" s="1">
        <v>2.5001550854569401E-3</v>
      </c>
      <c r="L11409" s="1">
        <v>2.2163105498520302E-3</v>
      </c>
      <c r="M11409" s="1">
        <v>9.5358256365136604E-2</v>
      </c>
      <c r="N11409" s="1">
        <v>1.12760534013142E-4</v>
      </c>
      <c r="O11409" s="1">
        <v>1.03739691292091E-4</v>
      </c>
      <c r="P11409" s="1">
        <v>8.7698611842959602E-7</v>
      </c>
      <c r="Q11409" s="1">
        <v>7.7830126937251405E-7</v>
      </c>
      <c r="R11409" s="1">
        <v>3093.7936094182601</v>
      </c>
      <c r="S11409" s="1">
        <v>255.49671081555499</v>
      </c>
      <c r="T11409" s="1">
        <v>0.19450156009126701</v>
      </c>
      <c r="U11409" s="1">
        <v>204258.76230456101</v>
      </c>
      <c r="V11409" s="1">
        <f t="shared" si="713"/>
        <v>0.30392164016371703</v>
      </c>
      <c r="W11409" s="1">
        <f t="shared" si="714"/>
        <v>3.5928453048639888</v>
      </c>
      <c r="X11409" s="1">
        <f t="shared" si="715"/>
        <v>1313.5972312801341</v>
      </c>
    </row>
    <row r="11410" spans="1:24" hidden="1" x14ac:dyDescent="0.3">
      <c r="A11410" s="18" t="str">
        <f t="shared" si="712"/>
        <v>Portable Equipment - Non-Rental Generator_1989_300</v>
      </c>
      <c r="B11410" s="1" t="s">
        <v>40</v>
      </c>
      <c r="C11410" s="1">
        <v>2020</v>
      </c>
      <c r="D11410" s="1" t="s">
        <v>203</v>
      </c>
      <c r="E11410" s="1">
        <v>1989</v>
      </c>
      <c r="F11410" s="1">
        <v>300</v>
      </c>
      <c r="G11410" s="1" t="s">
        <v>5</v>
      </c>
      <c r="H11410" s="1">
        <v>4.8468346885234198E-5</v>
      </c>
      <c r="I11410" s="1">
        <v>5.8646699731133401E-5</v>
      </c>
      <c r="J11410" s="1">
        <v>6.9794419514737296E-5</v>
      </c>
      <c r="K11410" s="1">
        <v>2.2630778224296501E-4</v>
      </c>
      <c r="L11410" s="1">
        <v>5.5479128780366296E-4</v>
      </c>
      <c r="M11410" s="1">
        <v>3.35964187988428E-2</v>
      </c>
      <c r="N11410" s="1">
        <v>2.90338879647661E-5</v>
      </c>
      <c r="O11410" s="1">
        <v>2.6711176927584798E-5</v>
      </c>
      <c r="P11410" s="1">
        <v>3.0916150238963001E-7</v>
      </c>
      <c r="Q11410" s="1">
        <v>2.7420945384514999E-7</v>
      </c>
      <c r="R11410" s="1">
        <v>1089.99880808643</v>
      </c>
      <c r="S11410" s="1">
        <v>255.49671081555499</v>
      </c>
      <c r="T11410" s="1">
        <v>0.19450156009126701</v>
      </c>
      <c r="U11410" s="1">
        <v>71964.014268891697</v>
      </c>
      <c r="V11410" s="1">
        <f t="shared" si="713"/>
        <v>0.26984650494563056</v>
      </c>
      <c r="W11410" s="1">
        <f t="shared" si="714"/>
        <v>2.5527180672475089</v>
      </c>
      <c r="X11410" s="1">
        <f t="shared" si="715"/>
        <v>1313.5972312801341</v>
      </c>
    </row>
    <row r="11411" spans="1:24" hidden="1" x14ac:dyDescent="0.3">
      <c r="A11411" s="18" t="str">
        <f t="shared" si="712"/>
        <v>Portable Equipment - Non-Rental Generator_1992_75</v>
      </c>
      <c r="B11411" s="1" t="s">
        <v>40</v>
      </c>
      <c r="C11411" s="1">
        <v>2020</v>
      </c>
      <c r="D11411" s="1" t="s">
        <v>203</v>
      </c>
      <c r="E11411" s="1">
        <v>1992</v>
      </c>
      <c r="F11411" s="1">
        <v>75</v>
      </c>
      <c r="G11411" s="1" t="s">
        <v>5</v>
      </c>
      <c r="H11411" s="1">
        <v>1.8030497842384002E-5</v>
      </c>
      <c r="I11411" s="1">
        <v>2.1816902389284599E-5</v>
      </c>
      <c r="J11411" s="1">
        <v>2.5963916893032899E-5</v>
      </c>
      <c r="K11411" s="1">
        <v>7.4782245821555999E-5</v>
      </c>
      <c r="L11411" s="1">
        <v>1.6037394321979101E-4</v>
      </c>
      <c r="M11411" s="1">
        <v>8.5885581891778796E-3</v>
      </c>
      <c r="N11411" s="1">
        <v>1.50980240441682E-5</v>
      </c>
      <c r="O11411" s="1">
        <v>1.38901821206348E-5</v>
      </c>
      <c r="P11411" s="1">
        <v>7.8864564726911597E-8</v>
      </c>
      <c r="Q11411" s="1">
        <v>7.0098657373948394E-8</v>
      </c>
      <c r="R11411" s="1">
        <v>278.646311841645</v>
      </c>
      <c r="S11411" s="1">
        <v>255.49671081555499</v>
      </c>
      <c r="T11411" s="1">
        <v>0.19450156009126701</v>
      </c>
      <c r="U11411" s="1">
        <v>18396.815677761799</v>
      </c>
      <c r="V11411" s="1">
        <f t="shared" si="713"/>
        <v>0.39268022591142848</v>
      </c>
      <c r="W11411" s="1">
        <f t="shared" si="714"/>
        <v>2.8865544306044444</v>
      </c>
      <c r="X11411" s="1">
        <f t="shared" si="715"/>
        <v>1313.5972312801341</v>
      </c>
    </row>
    <row r="11412" spans="1:24" hidden="1" x14ac:dyDescent="0.3">
      <c r="A11412" s="18" t="str">
        <f t="shared" si="712"/>
        <v>Portable Equipment - Non-Rental Generator_1992_100</v>
      </c>
      <c r="B11412" s="1" t="s">
        <v>40</v>
      </c>
      <c r="C11412" s="1">
        <v>2020</v>
      </c>
      <c r="D11412" s="1" t="s">
        <v>203</v>
      </c>
      <c r="E11412" s="1">
        <v>1992</v>
      </c>
      <c r="F11412" s="1">
        <v>100</v>
      </c>
      <c r="G11412" s="1" t="s">
        <v>5</v>
      </c>
      <c r="H11412" s="1">
        <v>2.0416887262699498E-5</v>
      </c>
      <c r="I11412" s="1">
        <v>2.4704433587866399E-5</v>
      </c>
      <c r="J11412" s="1">
        <v>2.9400317658287302E-5</v>
      </c>
      <c r="K11412" s="1">
        <v>8.4679896003820801E-5</v>
      </c>
      <c r="L11412" s="1">
        <v>1.8159990629299801E-4</v>
      </c>
      <c r="M11412" s="1">
        <v>9.7252791259808194E-3</v>
      </c>
      <c r="N11412" s="1">
        <v>1.7096291932367E-5</v>
      </c>
      <c r="O11412" s="1">
        <v>1.57285885777776E-5</v>
      </c>
      <c r="P11412" s="1">
        <v>8.9302521823120398E-8</v>
      </c>
      <c r="Q11412" s="1">
        <v>7.9376420849911996E-8</v>
      </c>
      <c r="R11412" s="1">
        <v>315.52597076186299</v>
      </c>
      <c r="S11412" s="1">
        <v>255.49671081555499</v>
      </c>
      <c r="T11412" s="1">
        <v>0.19450156009126701</v>
      </c>
      <c r="U11412" s="1">
        <v>20831.6883409949</v>
      </c>
      <c r="V11412" s="1">
        <f t="shared" si="713"/>
        <v>0.3926802259114302</v>
      </c>
      <c r="W11412" s="1">
        <f t="shared" si="714"/>
        <v>2.8865544306044448</v>
      </c>
      <c r="X11412" s="1">
        <f t="shared" si="715"/>
        <v>1313.5972312801341</v>
      </c>
    </row>
    <row r="11413" spans="1:24" hidden="1" x14ac:dyDescent="0.3">
      <c r="A11413" s="18" t="str">
        <f t="shared" si="712"/>
        <v>Portable Equipment - Non-Rental Generator_1994_300</v>
      </c>
      <c r="B11413" s="1" t="s">
        <v>40</v>
      </c>
      <c r="C11413" s="1">
        <v>2020</v>
      </c>
      <c r="D11413" s="1" t="s">
        <v>203</v>
      </c>
      <c r="E11413" s="1">
        <v>1994</v>
      </c>
      <c r="F11413" s="1">
        <v>300</v>
      </c>
      <c r="G11413" s="1" t="s">
        <v>5</v>
      </c>
      <c r="H11413" s="1">
        <v>9.1834762519391096E-5</v>
      </c>
      <c r="I11413" s="1">
        <v>1.11120062648463E-4</v>
      </c>
      <c r="J11413" s="1">
        <v>1.3224205802792299E-4</v>
      </c>
      <c r="K11413" s="1">
        <v>4.2879369267088101E-4</v>
      </c>
      <c r="L11413" s="1">
        <v>1.0511834926806201E-3</v>
      </c>
      <c r="M11413" s="1">
        <v>6.3656372460965602E-2</v>
      </c>
      <c r="N11413" s="1">
        <v>5.5011577196398999E-5</v>
      </c>
      <c r="O11413" s="1">
        <v>5.0610651020687098E-5</v>
      </c>
      <c r="P11413" s="1">
        <v>5.8577968873824901E-7</v>
      </c>
      <c r="Q11413" s="1">
        <v>5.1955475465397196E-7</v>
      </c>
      <c r="R11413" s="1">
        <v>2065.2608995321998</v>
      </c>
      <c r="S11413" s="1">
        <v>510.993421631111</v>
      </c>
      <c r="T11413" s="1">
        <v>0.38900312018253402</v>
      </c>
      <c r="U11413" s="1">
        <v>136352.86914105801</v>
      </c>
      <c r="V11413" s="1">
        <f t="shared" si="713"/>
        <v>0.26984650494562967</v>
      </c>
      <c r="W11413" s="1">
        <f t="shared" si="714"/>
        <v>2.5527180672474969</v>
      </c>
      <c r="X11413" s="1">
        <f t="shared" si="715"/>
        <v>1313.5972312801368</v>
      </c>
    </row>
    <row r="11414" spans="1:24" hidden="1" x14ac:dyDescent="0.3">
      <c r="A11414" s="18" t="str">
        <f t="shared" si="712"/>
        <v>Portable Equipment - Non-Rental Generator_1995_300</v>
      </c>
      <c r="B11414" s="1" t="s">
        <v>40</v>
      </c>
      <c r="C11414" s="1">
        <v>2020</v>
      </c>
      <c r="D11414" s="1" t="s">
        <v>203</v>
      </c>
      <c r="E11414" s="1">
        <v>1995</v>
      </c>
      <c r="F11414" s="1">
        <v>300</v>
      </c>
      <c r="G11414" s="1" t="s">
        <v>5</v>
      </c>
      <c r="H11414" s="1">
        <v>1.2827712859851399E-4</v>
      </c>
      <c r="I11414" s="1">
        <v>1.5521532560420199E-4</v>
      </c>
      <c r="J11414" s="1">
        <v>1.8471906518186101E-4</v>
      </c>
      <c r="K11414" s="1">
        <v>5.9894991992123098E-4</v>
      </c>
      <c r="L11414" s="1">
        <v>1.4683197992999199E-3</v>
      </c>
      <c r="M11414" s="1">
        <v>8.8916837723253095E-2</v>
      </c>
      <c r="N11414" s="1">
        <v>7.6841568147351002E-5</v>
      </c>
      <c r="O11414" s="1">
        <v>7.0694242695562904E-5</v>
      </c>
      <c r="P11414" s="1">
        <v>8.1823194617405903E-7</v>
      </c>
      <c r="Q11414" s="1">
        <v>7.2572727634205196E-7</v>
      </c>
      <c r="R11414" s="1">
        <v>2884.80887553703</v>
      </c>
      <c r="S11414" s="1">
        <v>766.49013244666696</v>
      </c>
      <c r="T11414" s="1">
        <v>0.58350468027380098</v>
      </c>
      <c r="U11414" s="1">
        <v>190461.15054623899</v>
      </c>
      <c r="V11414" s="1">
        <f t="shared" si="713"/>
        <v>0.26984650494563028</v>
      </c>
      <c r="W11414" s="1">
        <f t="shared" si="714"/>
        <v>2.5527180672475178</v>
      </c>
      <c r="X11414" s="1">
        <f t="shared" si="715"/>
        <v>1313.5972312801377</v>
      </c>
    </row>
    <row r="11415" spans="1:24" hidden="1" x14ac:dyDescent="0.3">
      <c r="A11415" s="18" t="str">
        <f t="shared" si="712"/>
        <v>Portable Equipment - Non-Rental Generator_1997_300</v>
      </c>
      <c r="B11415" s="1" t="s">
        <v>40</v>
      </c>
      <c r="C11415" s="1">
        <v>2020</v>
      </c>
      <c r="D11415" s="1" t="s">
        <v>203</v>
      </c>
      <c r="E11415" s="1">
        <v>1997</v>
      </c>
      <c r="F11415" s="1">
        <v>300</v>
      </c>
      <c r="G11415" s="1" t="s">
        <v>5</v>
      </c>
      <c r="H11415" s="1">
        <v>2.14245290181614E-5</v>
      </c>
      <c r="I11415" s="1">
        <v>2.5923680111975298E-5</v>
      </c>
      <c r="J11415" s="1">
        <v>3.0851321786152398E-5</v>
      </c>
      <c r="K11415" s="1">
        <v>7.2453218109158398E-5</v>
      </c>
      <c r="L11415" s="1">
        <v>4.1593642569797502E-4</v>
      </c>
      <c r="M11415" s="1">
        <v>3.1575581577859703E-2</v>
      </c>
      <c r="N11415" s="1">
        <v>1.4671132266412601E-5</v>
      </c>
      <c r="O11415" s="1">
        <v>1.34974416850996E-5</v>
      </c>
      <c r="P11415" s="1">
        <v>2.9128917465218702E-7</v>
      </c>
      <c r="Q11415" s="1">
        <v>2.5771565211010302E-7</v>
      </c>
      <c r="R11415" s="1">
        <v>1024.43497000604</v>
      </c>
      <c r="S11415" s="1">
        <v>255.49671081555499</v>
      </c>
      <c r="T11415" s="1">
        <v>0.19450156009126701</v>
      </c>
      <c r="U11415" s="1">
        <v>67635.351756477205</v>
      </c>
      <c r="V11415" s="1">
        <f t="shared" si="713"/>
        <v>0.12691457548293519</v>
      </c>
      <c r="W11415" s="1">
        <f t="shared" si="714"/>
        <v>2.0363001960883875</v>
      </c>
      <c r="X11415" s="1">
        <f t="shared" si="715"/>
        <v>1313.5972312801341</v>
      </c>
    </row>
    <row r="11416" spans="1:24" hidden="1" x14ac:dyDescent="0.3">
      <c r="A11416" s="18" t="str">
        <f t="shared" si="712"/>
        <v>Portable Equipment - Non-Rental Generator_1998_600</v>
      </c>
      <c r="B11416" s="1" t="s">
        <v>40</v>
      </c>
      <c r="C11416" s="1">
        <v>2020</v>
      </c>
      <c r="D11416" s="1" t="s">
        <v>203</v>
      </c>
      <c r="E11416" s="1">
        <v>1998</v>
      </c>
      <c r="F11416" s="1">
        <v>600</v>
      </c>
      <c r="G11416" s="1" t="s">
        <v>5</v>
      </c>
      <c r="H11416" s="1">
        <v>2.4807813484849301E-5</v>
      </c>
      <c r="I11416" s="1">
        <v>3.0017454316667698E-5</v>
      </c>
      <c r="J11416" s="1">
        <v>3.5723251418183002E-5</v>
      </c>
      <c r="K11416" s="1">
        <v>8.6320223466697594E-5</v>
      </c>
      <c r="L11416" s="1">
        <v>5.0933404698733098E-4</v>
      </c>
      <c r="M11416" s="1">
        <v>4.0037837440726101E-2</v>
      </c>
      <c r="N11416" s="1">
        <v>1.36442810382691E-5</v>
      </c>
      <c r="O11416" s="1">
        <v>1.25527385552076E-5</v>
      </c>
      <c r="P11416" s="1">
        <v>3.6942542813827901E-7</v>
      </c>
      <c r="Q11416" s="1">
        <v>3.2678344687561102E-7</v>
      </c>
      <c r="R11416" s="1">
        <v>1298.9835419676599</v>
      </c>
      <c r="S11416" s="1">
        <v>255.49671081555499</v>
      </c>
      <c r="T11416" s="1">
        <v>0.19450156009126701</v>
      </c>
      <c r="U11416" s="1">
        <v>85761.626027213104</v>
      </c>
      <c r="V11416" s="1">
        <f t="shared" si="713"/>
        <v>0.11589626828666758</v>
      </c>
      <c r="W11416" s="1">
        <f t="shared" si="714"/>
        <v>1.9665197033180959</v>
      </c>
      <c r="X11416" s="1">
        <f t="shared" si="715"/>
        <v>1313.5972312801341</v>
      </c>
    </row>
    <row r="11417" spans="1:24" hidden="1" x14ac:dyDescent="0.3">
      <c r="A11417" s="18" t="str">
        <f t="shared" si="712"/>
        <v>Portable Equipment - Non-Rental Generator_1999_300</v>
      </c>
      <c r="B11417" s="1" t="s">
        <v>40</v>
      </c>
      <c r="C11417" s="1">
        <v>2020</v>
      </c>
      <c r="D11417" s="1" t="s">
        <v>203</v>
      </c>
      <c r="E11417" s="1">
        <v>1999</v>
      </c>
      <c r="F11417" s="1">
        <v>300</v>
      </c>
      <c r="G11417" s="1" t="s">
        <v>5</v>
      </c>
      <c r="H11417" s="1">
        <v>1.79966043752556E-5</v>
      </c>
      <c r="I11417" s="1">
        <v>2.1775891294059198E-5</v>
      </c>
      <c r="J11417" s="1">
        <v>2.5915110300367999E-5</v>
      </c>
      <c r="K11417" s="1">
        <v>6.0860703211693001E-5</v>
      </c>
      <c r="L11417" s="1">
        <v>3.6268992315157902E-4</v>
      </c>
      <c r="M11417" s="1">
        <v>2.6523488525402199E-2</v>
      </c>
      <c r="N11417" s="1">
        <v>1.2162050423988699E-5</v>
      </c>
      <c r="O11417" s="1">
        <v>1.11890863900696E-5</v>
      </c>
      <c r="P11417" s="1">
        <v>2.4468290670783801E-7</v>
      </c>
      <c r="Q11417" s="1">
        <v>2.16481147772487E-7</v>
      </c>
      <c r="R11417" s="1">
        <v>860.52537480508204</v>
      </c>
      <c r="S11417" s="1">
        <v>255.49671081555499</v>
      </c>
      <c r="T11417" s="1">
        <v>0.19450156009126701</v>
      </c>
      <c r="U11417" s="1">
        <v>56813.6954754408</v>
      </c>
      <c r="V11417" s="1">
        <f t="shared" si="713"/>
        <v>0.12691457548293503</v>
      </c>
      <c r="W11417" s="1">
        <f t="shared" si="714"/>
        <v>2.1138348372118689</v>
      </c>
      <c r="X11417" s="1">
        <f t="shared" si="715"/>
        <v>1313.5972312801341</v>
      </c>
    </row>
    <row r="11418" spans="1:24" hidden="1" x14ac:dyDescent="0.3">
      <c r="A11418" s="18" t="str">
        <f t="shared" si="712"/>
        <v>Portable Equipment - Non-Rental Generator_1999_600</v>
      </c>
      <c r="B11418" s="1" t="s">
        <v>40</v>
      </c>
      <c r="C11418" s="1">
        <v>2020</v>
      </c>
      <c r="D11418" s="1" t="s">
        <v>203</v>
      </c>
      <c r="E11418" s="1">
        <v>1999</v>
      </c>
      <c r="F11418" s="1">
        <v>600</v>
      </c>
      <c r="G11418" s="1" t="s">
        <v>5</v>
      </c>
      <c r="H11418" s="1">
        <v>4.1868076386102203E-5</v>
      </c>
      <c r="I11418" s="1">
        <v>5.0660372427183703E-5</v>
      </c>
      <c r="J11418" s="1">
        <v>6.0290029995987201E-5</v>
      </c>
      <c r="K11418" s="1">
        <v>1.4568239607155501E-4</v>
      </c>
      <c r="L11418" s="1">
        <v>8.3591393156992795E-4</v>
      </c>
      <c r="M11418" s="1">
        <v>6.7571744576620005E-2</v>
      </c>
      <c r="N11418" s="1">
        <v>2.2383012401329E-5</v>
      </c>
      <c r="O11418" s="1">
        <v>2.0592371409222701E-5</v>
      </c>
      <c r="P11418" s="1">
        <v>6.2347824622706604E-7</v>
      </c>
      <c r="Q11418" s="1">
        <v>5.5151149551562296E-7</v>
      </c>
      <c r="R11418" s="1">
        <v>2192.2908358129398</v>
      </c>
      <c r="S11418" s="1">
        <v>255.49671081555499</v>
      </c>
      <c r="T11418" s="1">
        <v>0.19450156009126701</v>
      </c>
      <c r="U11418" s="1">
        <v>144739.65275886099</v>
      </c>
      <c r="V11418" s="1">
        <f t="shared" si="713"/>
        <v>0.11589626828666788</v>
      </c>
      <c r="W11418" s="1">
        <f t="shared" si="714"/>
        <v>1.9123291171426036</v>
      </c>
      <c r="X11418" s="1">
        <f t="shared" si="715"/>
        <v>1313.5972312801341</v>
      </c>
    </row>
    <row r="11419" spans="1:24" hidden="1" x14ac:dyDescent="0.3">
      <c r="A11419" s="18" t="str">
        <f t="shared" si="712"/>
        <v>Portable Equipment - Non-Rental Generator_1999_9999</v>
      </c>
      <c r="B11419" s="1" t="s">
        <v>40</v>
      </c>
      <c r="C11419" s="1">
        <v>2020</v>
      </c>
      <c r="D11419" s="1" t="s">
        <v>203</v>
      </c>
      <c r="E11419" s="1">
        <v>1999</v>
      </c>
      <c r="F11419" s="1">
        <v>9999</v>
      </c>
      <c r="G11419" s="1" t="s">
        <v>5</v>
      </c>
      <c r="H11419" s="1">
        <v>2.6158178815441E-4</v>
      </c>
      <c r="I11419" s="1">
        <v>3.1651396366683598E-4</v>
      </c>
      <c r="J11419" s="1">
        <v>3.7667777494234999E-4</v>
      </c>
      <c r="K11419" s="1">
        <v>1.4908834315856901E-3</v>
      </c>
      <c r="L11419" s="1">
        <v>3.7234871138517398E-3</v>
      </c>
      <c r="M11419" s="1">
        <v>0.23555383857083401</v>
      </c>
      <c r="N11419" s="1">
        <v>1.28539465236778E-4</v>
      </c>
      <c r="O11419" s="1">
        <v>1.18256308017836E-4</v>
      </c>
      <c r="P11419" s="1">
        <v>2.1699645988549498E-6</v>
      </c>
      <c r="Q11419" s="1">
        <v>1.9225587647413702E-6</v>
      </c>
      <c r="R11419" s="1">
        <v>7642.2848762451304</v>
      </c>
      <c r="S11419" s="1">
        <v>255.49671081555499</v>
      </c>
      <c r="T11419" s="1">
        <v>0.19450156009126701</v>
      </c>
      <c r="U11419" s="1">
        <v>504559.72410331998</v>
      </c>
      <c r="V11419" s="1">
        <f t="shared" si="713"/>
        <v>0.20771549492223179</v>
      </c>
      <c r="W11419" s="1">
        <f t="shared" si="714"/>
        <v>2.4435761371475486</v>
      </c>
      <c r="X11419" s="1">
        <f t="shared" si="715"/>
        <v>1313.5972312801341</v>
      </c>
    </row>
    <row r="11420" spans="1:24" hidden="1" x14ac:dyDescent="0.3">
      <c r="A11420" s="18" t="str">
        <f t="shared" si="712"/>
        <v>Portable Equipment - Non-Rental Generator_2000_100</v>
      </c>
      <c r="B11420" s="1" t="s">
        <v>40</v>
      </c>
      <c r="C11420" s="1">
        <v>2020</v>
      </c>
      <c r="D11420" s="1" t="s">
        <v>203</v>
      </c>
      <c r="E11420" s="1">
        <v>2000</v>
      </c>
      <c r="F11420" s="1">
        <v>100</v>
      </c>
      <c r="G11420" s="1" t="s">
        <v>5</v>
      </c>
      <c r="H11420" s="1">
        <v>2.2272967922944899E-5</v>
      </c>
      <c r="I11420" s="1">
        <v>2.69502911867634E-5</v>
      </c>
      <c r="J11420" s="1">
        <v>3.2073073809040703E-5</v>
      </c>
      <c r="K11420" s="1">
        <v>9.2378068367804503E-5</v>
      </c>
      <c r="L11420" s="1">
        <v>1.3618960155795001E-4</v>
      </c>
      <c r="M11420" s="1">
        <v>1.0609395410160901E-2</v>
      </c>
      <c r="N11420" s="1">
        <v>7.1912636245325104E-6</v>
      </c>
      <c r="O11420" s="1">
        <v>6.6159625345699097E-6</v>
      </c>
      <c r="P11420" s="1">
        <v>9.7420932897950097E-8</v>
      </c>
      <c r="Q11420" s="1">
        <v>8.6592459108995097E-8</v>
      </c>
      <c r="R11420" s="1">
        <v>344.210149922033</v>
      </c>
      <c r="S11420" s="1">
        <v>255.49671081555499</v>
      </c>
      <c r="T11420" s="1">
        <v>0.19450156009126701</v>
      </c>
      <c r="U11420" s="1">
        <v>22725.478190176302</v>
      </c>
      <c r="V11420" s="1">
        <f t="shared" si="713"/>
        <v>0.39268022591143015</v>
      </c>
      <c r="W11420" s="1">
        <f t="shared" si="714"/>
        <v>1.9843556841727037</v>
      </c>
      <c r="X11420" s="1">
        <f t="shared" si="715"/>
        <v>1313.5972312801341</v>
      </c>
    </row>
    <row r="11421" spans="1:24" hidden="1" x14ac:dyDescent="0.3">
      <c r="A11421" s="18" t="str">
        <f t="shared" si="712"/>
        <v>Portable Equipment - Non-Rental Generator_2000_175</v>
      </c>
      <c r="B11421" s="1" t="s">
        <v>40</v>
      </c>
      <c r="C11421" s="1">
        <v>2020</v>
      </c>
      <c r="D11421" s="1" t="s">
        <v>203</v>
      </c>
      <c r="E11421" s="1">
        <v>2000</v>
      </c>
      <c r="F11421" s="1">
        <v>175</v>
      </c>
      <c r="G11421" s="1" t="s">
        <v>5</v>
      </c>
      <c r="H11421" s="1">
        <v>4.8286135054838601E-5</v>
      </c>
      <c r="I11421" s="1">
        <v>5.8426223416354698E-5</v>
      </c>
      <c r="J11421" s="1">
        <v>6.9532034478967598E-5</v>
      </c>
      <c r="K11421" s="1">
        <v>2.2545700110671301E-4</v>
      </c>
      <c r="L11421" s="1">
        <v>4.4339587224254498E-4</v>
      </c>
      <c r="M11421" s="1">
        <v>3.3470116472531397E-2</v>
      </c>
      <c r="N11421" s="1">
        <v>1.6061237589619298E-5</v>
      </c>
      <c r="O11421" s="1">
        <v>1.4776338582449801E-5</v>
      </c>
      <c r="P11421" s="1">
        <v>3.0799924110245197E-7</v>
      </c>
      <c r="Q11421" s="1">
        <v>2.7317859123671001E-7</v>
      </c>
      <c r="R11421" s="1">
        <v>1085.9010682064099</v>
      </c>
      <c r="S11421" s="1">
        <v>510.993421631111</v>
      </c>
      <c r="T11421" s="1">
        <v>0.38900312018253402</v>
      </c>
      <c r="U11421" s="1">
        <v>71693.472861865797</v>
      </c>
      <c r="V11421" s="1">
        <f t="shared" si="713"/>
        <v>0.26984650494563045</v>
      </c>
      <c r="W11421" s="1">
        <f t="shared" si="714"/>
        <v>2.0478617209148227</v>
      </c>
      <c r="X11421" s="1">
        <f t="shared" si="715"/>
        <v>1313.5972312801368</v>
      </c>
    </row>
    <row r="11422" spans="1:24" hidden="1" x14ac:dyDescent="0.3">
      <c r="A11422" s="18" t="str">
        <f t="shared" si="712"/>
        <v>Portable Equipment - Non-Rental Generator_2000_9999</v>
      </c>
      <c r="B11422" s="1" t="s">
        <v>40</v>
      </c>
      <c r="C11422" s="1">
        <v>2020</v>
      </c>
      <c r="D11422" s="1" t="s">
        <v>203</v>
      </c>
      <c r="E11422" s="1">
        <v>2000</v>
      </c>
      <c r="F11422" s="1">
        <v>9999</v>
      </c>
      <c r="G11422" s="1" t="s">
        <v>5</v>
      </c>
      <c r="H11422" s="1">
        <v>2.25070257357813E-4</v>
      </c>
      <c r="I11422" s="1">
        <v>2.7233501140295298E-4</v>
      </c>
      <c r="J11422" s="1">
        <v>3.2410117059524998E-4</v>
      </c>
      <c r="K11422" s="1">
        <v>7.8314499271363498E-4</v>
      </c>
      <c r="L11422" s="1">
        <v>4.4795635475553498E-3</v>
      </c>
      <c r="M11422" s="1">
        <v>0.36324549047169902</v>
      </c>
      <c r="N11422" s="1">
        <v>1.40010722335607E-4</v>
      </c>
      <c r="O11422" s="1">
        <v>1.2880986454875799E-4</v>
      </c>
      <c r="P11422" s="1">
        <v>3.3516325909327799E-6</v>
      </c>
      <c r="Q11422" s="1">
        <v>2.9647608618746401E-6</v>
      </c>
      <c r="R11422" s="1">
        <v>11785.099894949501</v>
      </c>
      <c r="S11422" s="1">
        <v>255.49671081555499</v>
      </c>
      <c r="T11422" s="1">
        <v>0.19450156009126701</v>
      </c>
      <c r="U11422" s="1">
        <v>778077.08660651406</v>
      </c>
      <c r="V11422" s="1">
        <f t="shared" si="713"/>
        <v>0.11589626828666726</v>
      </c>
      <c r="W11422" s="1">
        <f t="shared" si="714"/>
        <v>1.906345776256003</v>
      </c>
      <c r="X11422" s="1">
        <f t="shared" si="715"/>
        <v>1313.5972312801341</v>
      </c>
    </row>
    <row r="11423" spans="1:24" hidden="1" x14ac:dyDescent="0.3">
      <c r="A11423" s="18" t="str">
        <f t="shared" si="712"/>
        <v>Portable Equipment - Non-Rental Generator_2001_175</v>
      </c>
      <c r="B11423" s="1" t="s">
        <v>40</v>
      </c>
      <c r="C11423" s="1">
        <v>2020</v>
      </c>
      <c r="D11423" s="1" t="s">
        <v>203</v>
      </c>
      <c r="E11423" s="1">
        <v>2001</v>
      </c>
      <c r="F11423" s="1">
        <v>175</v>
      </c>
      <c r="G11423" s="1" t="s">
        <v>5</v>
      </c>
      <c r="H11423" s="1">
        <v>1.8585606700352899E-5</v>
      </c>
      <c r="I11423" s="1">
        <v>2.2488584107427101E-5</v>
      </c>
      <c r="J11423" s="1">
        <v>2.6763273648508199E-5</v>
      </c>
      <c r="K11423" s="1">
        <v>8.6779675897678298E-5</v>
      </c>
      <c r="L11423" s="1">
        <v>1.6707309601679299E-4</v>
      </c>
      <c r="M11423" s="1">
        <v>1.2882837283766799E-2</v>
      </c>
      <c r="N11423" s="1">
        <v>6.4339547484493903E-6</v>
      </c>
      <c r="O11423" s="1">
        <v>5.9192383685734399E-6</v>
      </c>
      <c r="P11423" s="1">
        <v>1.18550651292264E-7</v>
      </c>
      <c r="Q11423" s="1">
        <v>1.05147986060922E-7</v>
      </c>
      <c r="R11423" s="1">
        <v>417.96946776246801</v>
      </c>
      <c r="S11423" s="1">
        <v>255.49671081555499</v>
      </c>
      <c r="T11423" s="1">
        <v>0.19450156009126701</v>
      </c>
      <c r="U11423" s="1">
        <v>27595.223516642702</v>
      </c>
      <c r="V11423" s="1">
        <f t="shared" si="713"/>
        <v>0.26984650494563039</v>
      </c>
      <c r="W11423" s="1">
        <f t="shared" si="714"/>
        <v>2.0047545374672029</v>
      </c>
      <c r="X11423" s="1">
        <f t="shared" si="715"/>
        <v>1313.5972312801341</v>
      </c>
    </row>
    <row r="11424" spans="1:24" hidden="1" x14ac:dyDescent="0.3">
      <c r="A11424" s="18" t="str">
        <f t="shared" si="712"/>
        <v>Portable Equipment - Non-Rental Generator_2001_600</v>
      </c>
      <c r="B11424" s="1" t="s">
        <v>40</v>
      </c>
      <c r="C11424" s="1">
        <v>2020</v>
      </c>
      <c r="D11424" s="1" t="s">
        <v>203</v>
      </c>
      <c r="E11424" s="1">
        <v>2001</v>
      </c>
      <c r="F11424" s="1">
        <v>600</v>
      </c>
      <c r="G11424" s="1" t="s">
        <v>5</v>
      </c>
      <c r="H11424" s="1">
        <v>1.16909039278331E-4</v>
      </c>
      <c r="I11424" s="1">
        <v>1.4145993752678001E-4</v>
      </c>
      <c r="J11424" s="1">
        <v>1.6834901656079699E-4</v>
      </c>
      <c r="K11424" s="1">
        <v>4.3595797403843102E-4</v>
      </c>
      <c r="L11424" s="1">
        <v>2.33024009431352E-3</v>
      </c>
      <c r="M11424" s="1">
        <v>0.202210024424614</v>
      </c>
      <c r="N11424" s="1">
        <v>5.4917602705850298E-5</v>
      </c>
      <c r="O11424" s="1">
        <v>5.0524194489382301E-5</v>
      </c>
      <c r="P11424" s="1">
        <v>1.8660246838092299E-6</v>
      </c>
      <c r="Q11424" s="1">
        <v>1.6504110361131099E-6</v>
      </c>
      <c r="R11424" s="1">
        <v>6560.48154791875</v>
      </c>
      <c r="S11424" s="1">
        <v>766.49013244666696</v>
      </c>
      <c r="T11424" s="1">
        <v>0.58350468027380098</v>
      </c>
      <c r="U11424" s="1">
        <v>433136.79264847998</v>
      </c>
      <c r="V11424" s="1">
        <f t="shared" si="713"/>
        <v>0.10814264470410825</v>
      </c>
      <c r="W11424" s="1">
        <f t="shared" si="714"/>
        <v>1.7814112673908717</v>
      </c>
      <c r="X11424" s="1">
        <f t="shared" si="715"/>
        <v>1313.5972312801377</v>
      </c>
    </row>
    <row r="11425" spans="1:24" hidden="1" x14ac:dyDescent="0.3">
      <c r="A11425" s="18" t="str">
        <f t="shared" si="712"/>
        <v>Portable Equipment - Non-Rental Generator_2001_9999</v>
      </c>
      <c r="B11425" s="1" t="s">
        <v>40</v>
      </c>
      <c r="C11425" s="1">
        <v>2020</v>
      </c>
      <c r="D11425" s="1" t="s">
        <v>203</v>
      </c>
      <c r="E11425" s="1">
        <v>2001</v>
      </c>
      <c r="F11425" s="1">
        <v>9999</v>
      </c>
      <c r="G11425" s="1" t="s">
        <v>5</v>
      </c>
      <c r="H11425" s="1">
        <v>2.2960922638658599E-4</v>
      </c>
      <c r="I11425" s="1">
        <v>2.7782716392776998E-4</v>
      </c>
      <c r="J11425" s="1">
        <v>3.3063728599668499E-4</v>
      </c>
      <c r="K11425" s="1">
        <v>7.9893859826905595E-4</v>
      </c>
      <c r="L11425" s="1">
        <v>4.7310852078787397E-3</v>
      </c>
      <c r="M11425" s="1">
        <v>0.37057102539776199</v>
      </c>
      <c r="N11425" s="1">
        <v>1.5277820631607399E-4</v>
      </c>
      <c r="O11425" s="1">
        <v>1.4055594981078799E-4</v>
      </c>
      <c r="P11425" s="1">
        <v>3.4192246251031899E-6</v>
      </c>
      <c r="Q11425" s="1">
        <v>3.0245508931641798E-6</v>
      </c>
      <c r="R11425" s="1">
        <v>12022.7688079909</v>
      </c>
      <c r="S11425" s="1">
        <v>255.49671081555499</v>
      </c>
      <c r="T11425" s="1">
        <v>0.19450156009126701</v>
      </c>
      <c r="U11425" s="1">
        <v>793768.48821401596</v>
      </c>
      <c r="V11425" s="1">
        <f t="shared" si="713"/>
        <v>0.11589626828666776</v>
      </c>
      <c r="W11425" s="1">
        <f t="shared" si="714"/>
        <v>1.973583550246194</v>
      </c>
      <c r="X11425" s="1">
        <f t="shared" si="715"/>
        <v>1313.5972312801341</v>
      </c>
    </row>
    <row r="11426" spans="1:24" hidden="1" x14ac:dyDescent="0.3">
      <c r="A11426" s="18" t="str">
        <f t="shared" si="712"/>
        <v>Portable Equipment - Non-Rental Generator_2002_300</v>
      </c>
      <c r="B11426" s="1" t="s">
        <v>40</v>
      </c>
      <c r="C11426" s="1">
        <v>2020</v>
      </c>
      <c r="D11426" s="1" t="s">
        <v>203</v>
      </c>
      <c r="E11426" s="1">
        <v>2002</v>
      </c>
      <c r="F11426" s="1">
        <v>300</v>
      </c>
      <c r="G11426" s="1" t="s">
        <v>5</v>
      </c>
      <c r="H11426" s="1">
        <v>2.2281510178887901E-5</v>
      </c>
      <c r="I11426" s="1">
        <v>2.6960627316454299E-5</v>
      </c>
      <c r="J11426" s="1">
        <v>3.2085374657598499E-5</v>
      </c>
      <c r="K11426" s="1">
        <v>7.53513468335247E-5</v>
      </c>
      <c r="L11426" s="1">
        <v>4.1658408838645197E-4</v>
      </c>
      <c r="M11426" s="1">
        <v>3.28386048409742E-2</v>
      </c>
      <c r="N11426" s="1">
        <v>1.3593309234402701E-5</v>
      </c>
      <c r="O11426" s="1">
        <v>1.2505844495650499E-5</v>
      </c>
      <c r="P11426" s="1">
        <v>3.0294074163827498E-7</v>
      </c>
      <c r="Q11426" s="1">
        <v>2.6802427819450798E-7</v>
      </c>
      <c r="R11426" s="1">
        <v>1065.41236880629</v>
      </c>
      <c r="S11426" s="1">
        <v>255.49671081555499</v>
      </c>
      <c r="T11426" s="1">
        <v>0.19450156009126701</v>
      </c>
      <c r="U11426" s="1">
        <v>70340.7658267363</v>
      </c>
      <c r="V11426" s="1">
        <f t="shared" si="713"/>
        <v>0.12691457548293514</v>
      </c>
      <c r="W11426" s="1">
        <f t="shared" si="714"/>
        <v>1.9610297679625845</v>
      </c>
      <c r="X11426" s="1">
        <f t="shared" si="715"/>
        <v>1313.5972312801341</v>
      </c>
    </row>
    <row r="11427" spans="1:24" hidden="1" x14ac:dyDescent="0.3">
      <c r="A11427" s="18" t="str">
        <f t="shared" si="712"/>
        <v>Portable Equipment - Non-Rental Generator_2002_600</v>
      </c>
      <c r="B11427" s="1" t="s">
        <v>40</v>
      </c>
      <c r="C11427" s="1">
        <v>2020</v>
      </c>
      <c r="D11427" s="1" t="s">
        <v>203</v>
      </c>
      <c r="E11427" s="1">
        <v>2002</v>
      </c>
      <c r="F11427" s="1">
        <v>600</v>
      </c>
      <c r="G11427" s="1" t="s">
        <v>5</v>
      </c>
      <c r="H11427" s="1">
        <v>1.16885616963649E-4</v>
      </c>
      <c r="I11427" s="1">
        <v>1.4143159652601499E-4</v>
      </c>
      <c r="J11427" s="1">
        <v>1.6831528842765401E-4</v>
      </c>
      <c r="K11427" s="1">
        <v>4.5474691857850098E-4</v>
      </c>
      <c r="L11427" s="1">
        <v>2.3336769233144599E-3</v>
      </c>
      <c r="M11427" s="1">
        <v>0.210924884940103</v>
      </c>
      <c r="N11427" s="1">
        <v>5.7100648037819402E-5</v>
      </c>
      <c r="O11427" s="1">
        <v>5.2532596194793802E-5</v>
      </c>
      <c r="P11427" s="1">
        <v>1.9465985937829498E-6</v>
      </c>
      <c r="Q11427" s="1">
        <v>1.7215405560954899E-6</v>
      </c>
      <c r="R11427" s="1">
        <v>6843.2255996404101</v>
      </c>
      <c r="S11427" s="1">
        <v>1021.98684326222</v>
      </c>
      <c r="T11427" s="1">
        <v>0.77800624036506805</v>
      </c>
      <c r="U11427" s="1">
        <v>451804.14973326703</v>
      </c>
      <c r="V11427" s="1">
        <f t="shared" si="713"/>
        <v>0.10365370473525899</v>
      </c>
      <c r="W11427" s="1">
        <f t="shared" si="714"/>
        <v>1.710326862584985</v>
      </c>
      <c r="X11427" s="1">
        <f t="shared" si="715"/>
        <v>1313.5972312801341</v>
      </c>
    </row>
    <row r="11428" spans="1:24" hidden="1" x14ac:dyDescent="0.3">
      <c r="A11428" s="18" t="str">
        <f t="shared" si="712"/>
        <v>Portable Equipment - Non-Rental Generator_2002_750</v>
      </c>
      <c r="B11428" s="1" t="s">
        <v>40</v>
      </c>
      <c r="C11428" s="1">
        <v>2020</v>
      </c>
      <c r="D11428" s="1" t="s">
        <v>203</v>
      </c>
      <c r="E11428" s="1">
        <v>2002</v>
      </c>
      <c r="F11428" s="1">
        <v>750</v>
      </c>
      <c r="G11428" s="1" t="s">
        <v>5</v>
      </c>
      <c r="H11428" s="1">
        <v>4.6369294154741E-5</v>
      </c>
      <c r="I11428" s="1">
        <v>5.6106845927236599E-5</v>
      </c>
      <c r="J11428" s="1">
        <v>6.6771783582827098E-5</v>
      </c>
      <c r="K11428" s="1">
        <v>1.72912750477454E-4</v>
      </c>
      <c r="L11428" s="1">
        <v>9.2623840929950403E-4</v>
      </c>
      <c r="M11428" s="1">
        <v>8.0201977207764105E-2</v>
      </c>
      <c r="N11428" s="1">
        <v>2.1234335123169998E-5</v>
      </c>
      <c r="O11428" s="1">
        <v>1.95355883133164E-5</v>
      </c>
      <c r="P11428" s="1">
        <v>7.4011597390310001E-7</v>
      </c>
      <c r="Q11428" s="1">
        <v>6.5459775635966603E-7</v>
      </c>
      <c r="R11428" s="1">
        <v>2602.0648238153699</v>
      </c>
      <c r="S11428" s="1">
        <v>255.49671081555499</v>
      </c>
      <c r="T11428" s="1">
        <v>0.19450156009126701</v>
      </c>
      <c r="U11428" s="1">
        <v>171793.79346145201</v>
      </c>
      <c r="V11428" s="1">
        <f t="shared" si="713"/>
        <v>0.10814264470410889</v>
      </c>
      <c r="W11428" s="1">
        <f t="shared" si="714"/>
        <v>1.7852700424129628</v>
      </c>
      <c r="X11428" s="1">
        <f t="shared" si="715"/>
        <v>1313.5972312801341</v>
      </c>
    </row>
    <row r="11429" spans="1:24" hidden="1" x14ac:dyDescent="0.3">
      <c r="A11429" s="18" t="str">
        <f t="shared" si="712"/>
        <v>Portable Equipment - Non-Rental Generator_2003_175</v>
      </c>
      <c r="B11429" s="1" t="s">
        <v>40</v>
      </c>
      <c r="C11429" s="1">
        <v>2020</v>
      </c>
      <c r="D11429" s="1" t="s">
        <v>203</v>
      </c>
      <c r="E11429" s="1">
        <v>2003</v>
      </c>
      <c r="F11429" s="1">
        <v>175</v>
      </c>
      <c r="G11429" s="1" t="s">
        <v>5</v>
      </c>
      <c r="H11429" s="1">
        <v>2.6104583048315099E-5</v>
      </c>
      <c r="I11429" s="1">
        <v>3.1586545488461298E-5</v>
      </c>
      <c r="J11429" s="1">
        <v>3.7590599589573803E-5</v>
      </c>
      <c r="K11429" s="1">
        <v>1.9397809906539801E-4</v>
      </c>
      <c r="L11429" s="1">
        <v>3.43132306221092E-4</v>
      </c>
      <c r="M11429" s="1">
        <v>2.8796930399008099E-2</v>
      </c>
      <c r="N11429" s="1">
        <v>1.5162722980457301E-5</v>
      </c>
      <c r="O11429" s="1">
        <v>1.39497051420208E-5</v>
      </c>
      <c r="P11429" s="1">
        <v>2.6545876490528299E-7</v>
      </c>
      <c r="Q11429" s="1">
        <v>2.35036674724415E-7</v>
      </c>
      <c r="R11429" s="1">
        <v>934.284692645517</v>
      </c>
      <c r="S11429" s="1">
        <v>510.993421631111</v>
      </c>
      <c r="T11429" s="1">
        <v>0.38900312018253402</v>
      </c>
      <c r="U11429" s="1">
        <v>61683.4408019072</v>
      </c>
      <c r="V11429" s="1">
        <f t="shared" si="713"/>
        <v>0.16955950518700819</v>
      </c>
      <c r="W11429" s="1">
        <f t="shared" si="714"/>
        <v>1.8419660382861187</v>
      </c>
      <c r="X11429" s="1">
        <f t="shared" si="715"/>
        <v>1313.5972312801368</v>
      </c>
    </row>
    <row r="11430" spans="1:24" hidden="1" x14ac:dyDescent="0.3">
      <c r="A11430" s="18" t="str">
        <f t="shared" si="712"/>
        <v>Portable Equipment - Non-Rental Generator_2003_300</v>
      </c>
      <c r="B11430" s="1" t="s">
        <v>40</v>
      </c>
      <c r="C11430" s="1">
        <v>2020</v>
      </c>
      <c r="D11430" s="1" t="s">
        <v>203</v>
      </c>
      <c r="E11430" s="1">
        <v>2003</v>
      </c>
      <c r="F11430" s="1">
        <v>300</v>
      </c>
      <c r="G11430" s="1" t="s">
        <v>5</v>
      </c>
      <c r="H11430" s="1">
        <v>1.7840225980171199E-5</v>
      </c>
      <c r="I11430" s="1">
        <v>2.1586673436007202E-5</v>
      </c>
      <c r="J11430" s="1">
        <v>2.5689925411446601E-5</v>
      </c>
      <c r="K11430" s="1">
        <v>6.8106025022608905E-5</v>
      </c>
      <c r="L11430" s="1">
        <v>3.5850272508679298E-4</v>
      </c>
      <c r="M11430" s="1">
        <v>2.96810466831882E-2</v>
      </c>
      <c r="N11430" s="1">
        <v>1.23887903039251E-5</v>
      </c>
      <c r="O11430" s="1">
        <v>1.1397687079611101E-5</v>
      </c>
      <c r="P11430" s="1">
        <v>2.73880789111963E-7</v>
      </c>
      <c r="Q11430" s="1">
        <v>2.4225271298349698E-7</v>
      </c>
      <c r="R11430" s="1">
        <v>962.96887180568501</v>
      </c>
      <c r="S11430" s="1">
        <v>255.49671081555499</v>
      </c>
      <c r="T11430" s="1">
        <v>0.19450156009126701</v>
      </c>
      <c r="U11430" s="1">
        <v>63577.230651088597</v>
      </c>
      <c r="V11430" s="1">
        <f t="shared" si="713"/>
        <v>0.11242754194710167</v>
      </c>
      <c r="W11430" s="1">
        <f t="shared" si="714"/>
        <v>1.867151058838681</v>
      </c>
      <c r="X11430" s="1">
        <f t="shared" si="715"/>
        <v>1313.5972312801341</v>
      </c>
    </row>
    <row r="11431" spans="1:24" hidden="1" x14ac:dyDescent="0.3">
      <c r="A11431" s="18" t="str">
        <f t="shared" si="712"/>
        <v>Portable Equipment - Non-Rental Generator_2003_9999</v>
      </c>
      <c r="B11431" s="1" t="s">
        <v>40</v>
      </c>
      <c r="C11431" s="1">
        <v>2020</v>
      </c>
      <c r="D11431" s="1" t="s">
        <v>203</v>
      </c>
      <c r="E11431" s="1">
        <v>2003</v>
      </c>
      <c r="F11431" s="1">
        <v>9999</v>
      </c>
      <c r="G11431" s="1" t="s">
        <v>5</v>
      </c>
      <c r="H11431" s="1">
        <v>7.9588474176945699E-5</v>
      </c>
      <c r="I11431" s="1">
        <v>9.6302053754104304E-5</v>
      </c>
      <c r="J11431" s="1">
        <v>1.14607402814801E-4</v>
      </c>
      <c r="K11431" s="1">
        <v>2.76932704307985E-4</v>
      </c>
      <c r="L11431" s="1">
        <v>1.60270693028868E-3</v>
      </c>
      <c r="M11431" s="1">
        <v>0.12844946585873299</v>
      </c>
      <c r="N11431" s="1">
        <v>5.3165892236713003E-5</v>
      </c>
      <c r="O11431" s="1">
        <v>4.8912620857776E-5</v>
      </c>
      <c r="P11431" s="1">
        <v>1.18519135778116E-6</v>
      </c>
      <c r="Q11431" s="1">
        <v>1.0483872727839E-6</v>
      </c>
      <c r="R11431" s="1">
        <v>4167.4014579846098</v>
      </c>
      <c r="S11431" s="1">
        <v>255.49671081555499</v>
      </c>
      <c r="T11431" s="1">
        <v>0.19450156009126701</v>
      </c>
      <c r="U11431" s="1">
        <v>275140.61094534898</v>
      </c>
      <c r="V11431" s="1">
        <f t="shared" si="713"/>
        <v>0.11589626828666777</v>
      </c>
      <c r="W11431" s="1">
        <f t="shared" si="714"/>
        <v>1.9288036457864455</v>
      </c>
      <c r="X11431" s="1">
        <f t="shared" si="715"/>
        <v>1313.5972312801341</v>
      </c>
    </row>
    <row r="11432" spans="1:24" hidden="1" x14ac:dyDescent="0.3">
      <c r="A11432" s="18" t="str">
        <f t="shared" si="712"/>
        <v>Portable Equipment - Non-Rental Generator_2004_75</v>
      </c>
      <c r="B11432" s="1" t="s">
        <v>40</v>
      </c>
      <c r="C11432" s="1">
        <v>2020</v>
      </c>
      <c r="D11432" s="1" t="s">
        <v>203</v>
      </c>
      <c r="E11432" s="1">
        <v>2004</v>
      </c>
      <c r="F11432" s="1">
        <v>75</v>
      </c>
      <c r="G11432" s="1" t="s">
        <v>5</v>
      </c>
      <c r="H11432" s="1">
        <v>9.1786540106810108E-6</v>
      </c>
      <c r="I11432" s="1">
        <v>1.1106171352924E-5</v>
      </c>
      <c r="J11432" s="1">
        <v>1.32172617753806E-5</v>
      </c>
      <c r="K11432" s="1">
        <v>6.3117780022779195E-5</v>
      </c>
      <c r="L11432" s="1">
        <v>7.9756298145093995E-5</v>
      </c>
      <c r="M11432" s="1">
        <v>7.8307442313092206E-3</v>
      </c>
      <c r="N11432" s="1">
        <v>3.8090864473884698E-6</v>
      </c>
      <c r="O11432" s="1">
        <v>3.50435953159739E-6</v>
      </c>
      <c r="P11432" s="1">
        <v>7.2123754189317196E-8</v>
      </c>
      <c r="Q11432" s="1">
        <v>6.3913481723305702E-8</v>
      </c>
      <c r="R11432" s="1">
        <v>254.05987256149899</v>
      </c>
      <c r="S11432" s="1">
        <v>255.49671081555499</v>
      </c>
      <c r="T11432" s="1">
        <v>0.19450156009126701</v>
      </c>
      <c r="U11432" s="1">
        <v>16773.567235606301</v>
      </c>
      <c r="V11432" s="1">
        <f t="shared" si="713"/>
        <v>0.21924390893314186</v>
      </c>
      <c r="W11432" s="1">
        <f t="shared" si="714"/>
        <v>1.574447396110435</v>
      </c>
      <c r="X11432" s="1">
        <f t="shared" si="715"/>
        <v>1313.5972312801341</v>
      </c>
    </row>
    <row r="11433" spans="1:24" hidden="1" x14ac:dyDescent="0.3">
      <c r="A11433" s="18" t="str">
        <f t="shared" si="712"/>
        <v>Portable Equipment - Non-Rental Generator_2004_100</v>
      </c>
      <c r="B11433" s="1" t="s">
        <v>40</v>
      </c>
      <c r="C11433" s="1">
        <v>2020</v>
      </c>
      <c r="D11433" s="1" t="s">
        <v>203</v>
      </c>
      <c r="E11433" s="1">
        <v>2004</v>
      </c>
      <c r="F11433" s="1">
        <v>100</v>
      </c>
      <c r="G11433" s="1" t="s">
        <v>5</v>
      </c>
      <c r="H11433" s="1">
        <v>1.46562378557648E-5</v>
      </c>
      <c r="I11433" s="1">
        <v>1.7734047805475399E-5</v>
      </c>
      <c r="J11433" s="1">
        <v>2.1104982512301301E-5</v>
      </c>
      <c r="K11433" s="1">
        <v>1.00784842294437E-4</v>
      </c>
      <c r="L11433" s="1">
        <v>1.23013829532593E-4</v>
      </c>
      <c r="M11433" s="1">
        <v>1.2503930304832499E-2</v>
      </c>
      <c r="N11433" s="1">
        <v>6.46643398769881E-6</v>
      </c>
      <c r="O11433" s="1">
        <v>5.9491192686829097E-6</v>
      </c>
      <c r="P11433" s="1">
        <v>1.15165349431329E-7</v>
      </c>
      <c r="Q11433" s="1">
        <v>1.0205539823560099E-7</v>
      </c>
      <c r="R11433" s="1">
        <v>405.67624812239598</v>
      </c>
      <c r="S11433" s="1">
        <v>255.49671081555499</v>
      </c>
      <c r="T11433" s="1">
        <v>0.19450156009126701</v>
      </c>
      <c r="U11433" s="1">
        <v>26783.599295564902</v>
      </c>
      <c r="V11433" s="1">
        <f t="shared" si="713"/>
        <v>0.21924390893314161</v>
      </c>
      <c r="W11433" s="1">
        <f t="shared" si="714"/>
        <v>1.5208052405967807</v>
      </c>
      <c r="X11433" s="1">
        <f t="shared" si="715"/>
        <v>1313.5972312801341</v>
      </c>
    </row>
    <row r="11434" spans="1:24" hidden="1" x14ac:dyDescent="0.3">
      <c r="A11434" s="18" t="str">
        <f t="shared" si="712"/>
        <v>Portable Equipment - Non-Rental Generator_2004_175</v>
      </c>
      <c r="B11434" s="1" t="s">
        <v>40</v>
      </c>
      <c r="C11434" s="1">
        <v>2020</v>
      </c>
      <c r="D11434" s="1" t="s">
        <v>203</v>
      </c>
      <c r="E11434" s="1">
        <v>2004</v>
      </c>
      <c r="F11434" s="1">
        <v>175</v>
      </c>
      <c r="G11434" s="1" t="s">
        <v>5</v>
      </c>
      <c r="H11434" s="1">
        <v>6.6875875104841306E-5</v>
      </c>
      <c r="I11434" s="1">
        <v>8.0919808876858007E-5</v>
      </c>
      <c r="J11434" s="1">
        <v>9.6301260150971496E-5</v>
      </c>
      <c r="K11434" s="1">
        <v>6.1681632378251703E-4</v>
      </c>
      <c r="L11434" s="1">
        <v>8.20073925708322E-4</v>
      </c>
      <c r="M11434" s="1">
        <v>9.1569186575793493E-2</v>
      </c>
      <c r="N11434" s="1">
        <v>3.7586041342104797E-5</v>
      </c>
      <c r="O11434" s="1">
        <v>3.4579158034736402E-5</v>
      </c>
      <c r="P11434" s="1">
        <v>8.4459626426277898E-7</v>
      </c>
      <c r="Q11434" s="1">
        <v>7.4737539111930197E-7</v>
      </c>
      <c r="R11434" s="1">
        <v>2970.8614130175401</v>
      </c>
      <c r="S11434" s="1">
        <v>1277.4835540777699</v>
      </c>
      <c r="T11434" s="1">
        <v>0.972507800456335</v>
      </c>
      <c r="U11434" s="1">
        <v>196142.52009378301</v>
      </c>
      <c r="V11434" s="1">
        <f t="shared" si="713"/>
        <v>0.13660660496113439</v>
      </c>
      <c r="W11434" s="1">
        <f t="shared" si="714"/>
        <v>1.3844263396450232</v>
      </c>
      <c r="X11434" s="1">
        <f t="shared" si="715"/>
        <v>1313.5972312801291</v>
      </c>
    </row>
    <row r="11435" spans="1:24" hidden="1" x14ac:dyDescent="0.3">
      <c r="A11435" s="18" t="str">
        <f t="shared" si="712"/>
        <v>Portable Equipment - Non-Rental Generator_2004_300</v>
      </c>
      <c r="B11435" s="1" t="s">
        <v>40</v>
      </c>
      <c r="C11435" s="1">
        <v>2020</v>
      </c>
      <c r="D11435" s="1" t="s">
        <v>203</v>
      </c>
      <c r="E11435" s="1">
        <v>2004</v>
      </c>
      <c r="F11435" s="1">
        <v>300</v>
      </c>
      <c r="G11435" s="1" t="s">
        <v>5</v>
      </c>
      <c r="H11435" s="1">
        <v>6.28324258099186E-5</v>
      </c>
      <c r="I11435" s="1">
        <v>7.6027235230001502E-5</v>
      </c>
      <c r="J11435" s="1">
        <v>9.0478693166282697E-5</v>
      </c>
      <c r="K11435" s="1">
        <v>2.5416588912692702E-4</v>
      </c>
      <c r="L11435" s="1">
        <v>1.0342655162730299E-3</v>
      </c>
      <c r="M11435" s="1">
        <v>0.11076714017513201</v>
      </c>
      <c r="N11435" s="1">
        <v>3.5269213556026999E-5</v>
      </c>
      <c r="O11435" s="1">
        <v>3.2447676471544901E-5</v>
      </c>
      <c r="P11435" s="1">
        <v>1.0222121693394399E-6</v>
      </c>
      <c r="Q11435" s="1">
        <v>9.0406650760224498E-7</v>
      </c>
      <c r="R11435" s="1">
        <v>3593.71787478121</v>
      </c>
      <c r="S11435" s="1">
        <v>1021.98684326222</v>
      </c>
      <c r="T11435" s="1">
        <v>0.77800624036506805</v>
      </c>
      <c r="U11435" s="1">
        <v>237264.81396172199</v>
      </c>
      <c r="V11435" s="1">
        <f t="shared" si="713"/>
        <v>0.10610221744554087</v>
      </c>
      <c r="W11435" s="1">
        <f t="shared" si="714"/>
        <v>1.4434020173434032</v>
      </c>
      <c r="X11435" s="1">
        <f t="shared" si="715"/>
        <v>1313.5972312801341</v>
      </c>
    </row>
    <row r="11436" spans="1:24" hidden="1" x14ac:dyDescent="0.3">
      <c r="A11436" s="18" t="str">
        <f t="shared" si="712"/>
        <v>Portable Equipment - Non-Rental Generator_2004_600</v>
      </c>
      <c r="B11436" s="1" t="s">
        <v>40</v>
      </c>
      <c r="C11436" s="1">
        <v>2020</v>
      </c>
      <c r="D11436" s="1" t="s">
        <v>203</v>
      </c>
      <c r="E11436" s="1">
        <v>2004</v>
      </c>
      <c r="F11436" s="1">
        <v>600</v>
      </c>
      <c r="G11436" s="1" t="s">
        <v>5</v>
      </c>
      <c r="H11436" s="1">
        <v>3.0137078966665902E-4</v>
      </c>
      <c r="I11436" s="1">
        <v>3.64658655496658E-4</v>
      </c>
      <c r="J11436" s="1">
        <v>4.3397393711998999E-4</v>
      </c>
      <c r="K11436" s="1">
        <v>1.1817973812159801E-3</v>
      </c>
      <c r="L11436" s="1">
        <v>4.7596628936545397E-3</v>
      </c>
      <c r="M11436" s="1">
        <v>0.54815209619164695</v>
      </c>
      <c r="N11436" s="1">
        <v>1.4440115611507199E-4</v>
      </c>
      <c r="O11436" s="1">
        <v>1.3284906362586601E-4</v>
      </c>
      <c r="P11436" s="1">
        <v>5.0588968429846404E-6</v>
      </c>
      <c r="Q11436" s="1">
        <v>4.4739437206314104E-6</v>
      </c>
      <c r="R11436" s="1">
        <v>17784.191079305001</v>
      </c>
      <c r="S11436" s="1">
        <v>2810.46381897111</v>
      </c>
      <c r="T11436" s="1">
        <v>2.1395171610039299</v>
      </c>
      <c r="U11436" s="1">
        <v>1174149.7064924401</v>
      </c>
      <c r="V11436" s="1">
        <f t="shared" si="713"/>
        <v>0.10283753383183218</v>
      </c>
      <c r="W11436" s="1">
        <f t="shared" si="714"/>
        <v>1.3422744434453739</v>
      </c>
      <c r="X11436" s="1">
        <f t="shared" si="715"/>
        <v>1313.5972312801409</v>
      </c>
    </row>
    <row r="11437" spans="1:24" hidden="1" x14ac:dyDescent="0.3">
      <c r="A11437" s="18" t="str">
        <f t="shared" si="712"/>
        <v>Portable Equipment - Non-Rental Generator_2004_750</v>
      </c>
      <c r="B11437" s="1" t="s">
        <v>40</v>
      </c>
      <c r="C11437" s="1">
        <v>2020</v>
      </c>
      <c r="D11437" s="1" t="s">
        <v>203</v>
      </c>
      <c r="E11437" s="1">
        <v>2004</v>
      </c>
      <c r="F11437" s="1">
        <v>750</v>
      </c>
      <c r="G11437" s="1" t="s">
        <v>5</v>
      </c>
      <c r="H11437" s="1">
        <v>8.9994595255297398E-5</v>
      </c>
      <c r="I11437" s="1">
        <v>1.08893460258909E-4</v>
      </c>
      <c r="J11437" s="1">
        <v>1.29592217167628E-4</v>
      </c>
      <c r="K11437" s="1">
        <v>3.5290539310044102E-4</v>
      </c>
      <c r="L11437" s="1">
        <v>1.3498776313207899E-3</v>
      </c>
      <c r="M11437" s="1">
        <v>0.163687814899625</v>
      </c>
      <c r="N11437" s="1">
        <v>4.4274331125725299E-5</v>
      </c>
      <c r="O11437" s="1">
        <v>4.0732384635667299E-5</v>
      </c>
      <c r="P11437" s="1">
        <v>1.51067518629218E-6</v>
      </c>
      <c r="Q11437" s="1">
        <v>1.33599794053878E-6</v>
      </c>
      <c r="R11437" s="1">
        <v>5310.6708845113599</v>
      </c>
      <c r="S11437" s="1">
        <v>510.993421631111</v>
      </c>
      <c r="T11437" s="1">
        <v>0.38900312018253402</v>
      </c>
      <c r="U11437" s="1">
        <v>350621.66350557702</v>
      </c>
      <c r="V11437" s="1">
        <f t="shared" si="713"/>
        <v>0.10283753383183125</v>
      </c>
      <c r="W11437" s="1">
        <f t="shared" si="714"/>
        <v>1.2748064599079236</v>
      </c>
      <c r="X11437" s="1">
        <f t="shared" si="715"/>
        <v>1313.5972312801368</v>
      </c>
    </row>
    <row r="11438" spans="1:24" hidden="1" x14ac:dyDescent="0.3">
      <c r="A11438" s="18" t="str">
        <f t="shared" si="712"/>
        <v>Portable Equipment - Non-Rental Generator_2005_50</v>
      </c>
      <c r="B11438" s="1" t="s">
        <v>40</v>
      </c>
      <c r="C11438" s="1">
        <v>2020</v>
      </c>
      <c r="D11438" s="1" t="s">
        <v>203</v>
      </c>
      <c r="E11438" s="1">
        <v>2005</v>
      </c>
      <c r="F11438" s="1">
        <v>50</v>
      </c>
      <c r="G11438" s="1" t="s">
        <v>5</v>
      </c>
      <c r="H11438" s="1">
        <v>9.6971827242491807E-6</v>
      </c>
      <c r="I11438" s="1">
        <v>1.17335910963415E-5</v>
      </c>
      <c r="J11438" s="1">
        <v>1.39639431229188E-5</v>
      </c>
      <c r="K11438" s="1">
        <v>7.4873906677216094E-5</v>
      </c>
      <c r="L11438" s="1">
        <v>5.9671226826868403E-5</v>
      </c>
      <c r="M11438" s="1">
        <v>6.5993825867797099E-3</v>
      </c>
      <c r="N11438" s="1">
        <v>4.2692509611308101E-6</v>
      </c>
      <c r="O11438" s="1">
        <v>3.9277108842403403E-6</v>
      </c>
      <c r="P11438" s="1">
        <v>6.0723649272320397E-8</v>
      </c>
      <c r="Q11438" s="1">
        <v>5.3863273513496997E-8</v>
      </c>
      <c r="R11438" s="1">
        <v>214.10970010720399</v>
      </c>
      <c r="S11438" s="1">
        <v>255.49671081555499</v>
      </c>
      <c r="T11438" s="1">
        <v>0.19450156009126701</v>
      </c>
      <c r="U11438" s="1">
        <v>12715.446130217701</v>
      </c>
      <c r="V11438" s="1">
        <f t="shared" si="713"/>
        <v>0.30555398197057215</v>
      </c>
      <c r="W11438" s="1">
        <f t="shared" si="714"/>
        <v>1.5538960592979754</v>
      </c>
      <c r="X11438" s="1">
        <f t="shared" si="715"/>
        <v>1313.5972312801341</v>
      </c>
    </row>
    <row r="11439" spans="1:24" hidden="1" x14ac:dyDescent="0.3">
      <c r="A11439" s="18" t="str">
        <f t="shared" si="712"/>
        <v>Portable Equipment - Non-Rental Generator_2005_75</v>
      </c>
      <c r="B11439" s="1" t="s">
        <v>40</v>
      </c>
      <c r="C11439" s="1">
        <v>2020</v>
      </c>
      <c r="D11439" s="1" t="s">
        <v>203</v>
      </c>
      <c r="E11439" s="1">
        <v>2005</v>
      </c>
      <c r="F11439" s="1">
        <v>75</v>
      </c>
      <c r="G11439" s="1" t="s">
        <v>5</v>
      </c>
      <c r="H11439" s="1">
        <v>3.2136517970598798E-5</v>
      </c>
      <c r="I11439" s="1">
        <v>3.8885186744424501E-5</v>
      </c>
      <c r="J11439" s="1">
        <v>4.6276585877662298E-5</v>
      </c>
      <c r="K11439" s="1">
        <v>2.93095058232627E-4</v>
      </c>
      <c r="L11439" s="1">
        <v>3.6448226984411798E-4</v>
      </c>
      <c r="M11439" s="1">
        <v>3.7385488588186001E-2</v>
      </c>
      <c r="N11439" s="1">
        <v>2.0332944506741401E-5</v>
      </c>
      <c r="O11439" s="1">
        <v>1.87063089462021E-5</v>
      </c>
      <c r="P11439" s="1">
        <v>3.4468328651979802E-7</v>
      </c>
      <c r="Q11439" s="1">
        <v>3.0513533209836302E-7</v>
      </c>
      <c r="R11439" s="1">
        <v>1212.93100448716</v>
      </c>
      <c r="S11439" s="1">
        <v>1277.4835540777699</v>
      </c>
      <c r="T11439" s="1">
        <v>0.972507800456335</v>
      </c>
      <c r="U11439" s="1">
        <v>80080.256479668999</v>
      </c>
      <c r="V11439" s="1">
        <f t="shared" si="713"/>
        <v>0.16078566797516541</v>
      </c>
      <c r="W11439" s="1">
        <f t="shared" si="714"/>
        <v>1.5070912634975011</v>
      </c>
      <c r="X11439" s="1">
        <f t="shared" si="715"/>
        <v>1313.5972312801291</v>
      </c>
    </row>
    <row r="11440" spans="1:24" hidden="1" x14ac:dyDescent="0.3">
      <c r="A11440" s="18" t="str">
        <f t="shared" si="712"/>
        <v>Portable Equipment - Non-Rental Generator_2005_100</v>
      </c>
      <c r="B11440" s="1" t="s">
        <v>40</v>
      </c>
      <c r="C11440" s="1">
        <v>2020</v>
      </c>
      <c r="D11440" s="1" t="s">
        <v>203</v>
      </c>
      <c r="E11440" s="1">
        <v>2005</v>
      </c>
      <c r="F11440" s="1">
        <v>100</v>
      </c>
      <c r="G11440" s="1" t="s">
        <v>5</v>
      </c>
      <c r="H11440" s="1">
        <v>9.1415365308257499E-5</v>
      </c>
      <c r="I11440" s="1">
        <v>1.1061259202299101E-4</v>
      </c>
      <c r="J11440" s="1">
        <v>1.3163812604389001E-4</v>
      </c>
      <c r="K11440" s="1">
        <v>8.3373661835092002E-4</v>
      </c>
      <c r="L11440" s="1">
        <v>1.0372327423257099E-3</v>
      </c>
      <c r="M11440" s="1">
        <v>0.106346558754232</v>
      </c>
      <c r="N11440" s="1">
        <v>5.6690434786692598E-5</v>
      </c>
      <c r="O11440" s="1">
        <v>5.2155200003757199E-5</v>
      </c>
      <c r="P11440" s="1">
        <v>9.8048421368131708E-7</v>
      </c>
      <c r="Q11440" s="1">
        <v>8.6798631630683198E-7</v>
      </c>
      <c r="R11440" s="1">
        <v>3450.2969789803701</v>
      </c>
      <c r="S11440" s="1">
        <v>2299.4703973400001</v>
      </c>
      <c r="T11440" s="1">
        <v>1.7505140408213999</v>
      </c>
      <c r="U11440" s="1">
        <v>227795.864715815</v>
      </c>
      <c r="V11440" s="1">
        <f t="shared" si="713"/>
        <v>0.16078566797516511</v>
      </c>
      <c r="W11440" s="1">
        <f t="shared" si="714"/>
        <v>1.5077140519940777</v>
      </c>
      <c r="X11440" s="1">
        <f t="shared" si="715"/>
        <v>1313.5972312801396</v>
      </c>
    </row>
    <row r="11441" spans="1:24" hidden="1" x14ac:dyDescent="0.3">
      <c r="A11441" s="18" t="str">
        <f t="shared" si="712"/>
        <v>Portable Equipment - Non-Rental Generator_2005_175</v>
      </c>
      <c r="B11441" s="1" t="s">
        <v>40</v>
      </c>
      <c r="C11441" s="1">
        <v>2020</v>
      </c>
      <c r="D11441" s="1" t="s">
        <v>203</v>
      </c>
      <c r="E11441" s="1">
        <v>2005</v>
      </c>
      <c r="F11441" s="1">
        <v>175</v>
      </c>
      <c r="G11441" s="1" t="s">
        <v>5</v>
      </c>
      <c r="H11441" s="1">
        <v>1.68517974116649E-4</v>
      </c>
      <c r="I11441" s="1">
        <v>2.03906748681145E-4</v>
      </c>
      <c r="J11441" s="1">
        <v>2.42665882727974E-4</v>
      </c>
      <c r="K11441" s="1">
        <v>1.7772817936299E-3</v>
      </c>
      <c r="L11441" s="1">
        <v>2.20673963656055E-3</v>
      </c>
      <c r="M11441" s="1">
        <v>0.263845559664596</v>
      </c>
      <c r="N11441" s="1">
        <v>1.1326667079213899E-4</v>
      </c>
      <c r="O11441" s="1">
        <v>1.04205337128768E-4</v>
      </c>
      <c r="P11441" s="1">
        <v>2.43432750510445E-6</v>
      </c>
      <c r="Q11441" s="1">
        <v>2.1534719890320299E-6</v>
      </c>
      <c r="R11441" s="1">
        <v>8560.1786093705505</v>
      </c>
      <c r="S11441" s="1">
        <v>3832.4506622333301</v>
      </c>
      <c r="T11441" s="1">
        <v>2.9175234013689999</v>
      </c>
      <c r="U11441" s="1">
        <v>565160.99927712302</v>
      </c>
      <c r="V11441" s="1">
        <f t="shared" si="713"/>
        <v>0.11946701598916176</v>
      </c>
      <c r="W11441" s="1">
        <f t="shared" si="714"/>
        <v>1.2929076705408429</v>
      </c>
      <c r="X11441" s="1">
        <f t="shared" si="715"/>
        <v>1313.5972312801384</v>
      </c>
    </row>
    <row r="11442" spans="1:24" hidden="1" x14ac:dyDescent="0.3">
      <c r="A11442" s="18" t="str">
        <f t="shared" si="712"/>
        <v>Portable Equipment - Non-Rental Generator_2005_300</v>
      </c>
      <c r="B11442" s="1" t="s">
        <v>40</v>
      </c>
      <c r="C11442" s="1">
        <v>2020</v>
      </c>
      <c r="D11442" s="1" t="s">
        <v>203</v>
      </c>
      <c r="E11442" s="1">
        <v>2005</v>
      </c>
      <c r="F11442" s="1">
        <v>300</v>
      </c>
      <c r="G11442" s="1" t="s">
        <v>5</v>
      </c>
      <c r="H11442" s="1">
        <v>7.8207108723980494E-5</v>
      </c>
      <c r="I11442" s="1">
        <v>9.46306015560165E-5</v>
      </c>
      <c r="J11442" s="1">
        <v>1.12618236562532E-4</v>
      </c>
      <c r="K11442" s="1">
        <v>3.2256172702197302E-4</v>
      </c>
      <c r="L11442" s="1">
        <v>1.2075153535740801E-3</v>
      </c>
      <c r="M11442" s="1">
        <v>0.140574489184632</v>
      </c>
      <c r="N11442" s="1">
        <v>4.0660057925483001E-5</v>
      </c>
      <c r="O11442" s="1">
        <v>3.7407253291444299E-5</v>
      </c>
      <c r="P11442" s="1">
        <v>1.29733465238548E-6</v>
      </c>
      <c r="Q11442" s="1">
        <v>1.1473500831941801E-6</v>
      </c>
      <c r="R11442" s="1">
        <v>4560.7844864669296</v>
      </c>
      <c r="S11442" s="1">
        <v>1277.4835540777699</v>
      </c>
      <c r="T11442" s="1">
        <v>0.972507800456335</v>
      </c>
      <c r="U11442" s="1">
        <v>301112.58601983602</v>
      </c>
      <c r="V11442" s="1">
        <f t="shared" si="713"/>
        <v>0.10406179018697297</v>
      </c>
      <c r="W11442" s="1">
        <f t="shared" si="714"/>
        <v>1.3278601985510186</v>
      </c>
      <c r="X11442" s="1">
        <f t="shared" si="715"/>
        <v>1313.5972312801291</v>
      </c>
    </row>
    <row r="11443" spans="1:24" hidden="1" x14ac:dyDescent="0.3">
      <c r="A11443" s="18" t="str">
        <f t="shared" si="712"/>
        <v>Portable Equipment - Non-Rental Generator_2005_600</v>
      </c>
      <c r="B11443" s="1" t="s">
        <v>40</v>
      </c>
      <c r="C11443" s="1">
        <v>2020</v>
      </c>
      <c r="D11443" s="1" t="s">
        <v>203</v>
      </c>
      <c r="E11443" s="1">
        <v>2005</v>
      </c>
      <c r="F11443" s="1">
        <v>600</v>
      </c>
      <c r="G11443" s="1" t="s">
        <v>5</v>
      </c>
      <c r="H11443" s="1">
        <v>2.4889653807915499E-4</v>
      </c>
      <c r="I11443" s="1">
        <v>3.0116481107577699E-4</v>
      </c>
      <c r="J11443" s="1">
        <v>3.5841101483398299E-4</v>
      </c>
      <c r="K11443" s="1">
        <v>9.83832704685105E-4</v>
      </c>
      <c r="L11443" s="1">
        <v>3.8367153661423201E-3</v>
      </c>
      <c r="M11443" s="1">
        <v>0.45633030496323002</v>
      </c>
      <c r="N11443" s="1">
        <v>1.15870753678778E-4</v>
      </c>
      <c r="O11443" s="1">
        <v>1.0660109338447601E-4</v>
      </c>
      <c r="P11443" s="1">
        <v>4.2115330747321598E-6</v>
      </c>
      <c r="Q11443" s="1">
        <v>3.7245066042952201E-6</v>
      </c>
      <c r="R11443" s="1">
        <v>14805.134186527401</v>
      </c>
      <c r="S11443" s="1">
        <v>2299.4703973400001</v>
      </c>
      <c r="T11443" s="1">
        <v>1.7505140408213999</v>
      </c>
      <c r="U11443" s="1">
        <v>977466.10358460795</v>
      </c>
      <c r="V11443" s="1">
        <f t="shared" si="713"/>
        <v>0.10202136292840445</v>
      </c>
      <c r="W11443" s="1">
        <f t="shared" si="714"/>
        <v>1.2997100472129983</v>
      </c>
      <c r="X11443" s="1">
        <f t="shared" si="715"/>
        <v>1313.5972312801396</v>
      </c>
    </row>
    <row r="11444" spans="1:24" hidden="1" x14ac:dyDescent="0.3">
      <c r="A11444" s="18" t="str">
        <f t="shared" si="712"/>
        <v>Portable Equipment - Non-Rental Generator_2005_750</v>
      </c>
      <c r="B11444" s="1" t="s">
        <v>40</v>
      </c>
      <c r="C11444" s="1">
        <v>2020</v>
      </c>
      <c r="D11444" s="1" t="s">
        <v>203</v>
      </c>
      <c r="E11444" s="1">
        <v>2005</v>
      </c>
      <c r="F11444" s="1">
        <v>750</v>
      </c>
      <c r="G11444" s="1" t="s">
        <v>5</v>
      </c>
      <c r="H11444" s="1">
        <v>4.7219386399384402E-5</v>
      </c>
      <c r="I11444" s="1">
        <v>5.7135457543255197E-5</v>
      </c>
      <c r="J11444" s="1">
        <v>6.7995916415113596E-5</v>
      </c>
      <c r="K11444" s="1">
        <v>1.85166409960108E-4</v>
      </c>
      <c r="L11444" s="1">
        <v>6.9994362540123402E-4</v>
      </c>
      <c r="M11444" s="1">
        <v>8.5885581891778806E-2</v>
      </c>
      <c r="N11444" s="1">
        <v>2.1657674110851601E-5</v>
      </c>
      <c r="O11444" s="1">
        <v>1.99250601819834E-5</v>
      </c>
      <c r="P11444" s="1">
        <v>7.9263821502985004E-7</v>
      </c>
      <c r="Q11444" s="1">
        <v>7.0098657373948405E-7</v>
      </c>
      <c r="R11444" s="1">
        <v>2786.46311841645</v>
      </c>
      <c r="S11444" s="1">
        <v>255.49671081555499</v>
      </c>
      <c r="T11444" s="1">
        <v>0.19450156009126701</v>
      </c>
      <c r="U11444" s="1">
        <v>183968.15677761799</v>
      </c>
      <c r="V11444" s="1">
        <f t="shared" si="713"/>
        <v>0.10283753383183186</v>
      </c>
      <c r="W11444" s="1">
        <f t="shared" si="714"/>
        <v>1.2598214725607235</v>
      </c>
      <c r="X11444" s="1">
        <f t="shared" si="715"/>
        <v>1313.5972312801341</v>
      </c>
    </row>
    <row r="11445" spans="1:24" hidden="1" x14ac:dyDescent="0.3">
      <c r="A11445" s="18" t="str">
        <f t="shared" si="712"/>
        <v>Portable Equipment - Non-Rental Generator_2005_9999</v>
      </c>
      <c r="B11445" s="1" t="s">
        <v>40</v>
      </c>
      <c r="C11445" s="1">
        <v>2020</v>
      </c>
      <c r="D11445" s="1" t="s">
        <v>203</v>
      </c>
      <c r="E11445" s="1">
        <v>2005</v>
      </c>
      <c r="F11445" s="1">
        <v>9999</v>
      </c>
      <c r="G11445" s="1" t="s">
        <v>5</v>
      </c>
      <c r="H11445" s="1">
        <v>5.4459802536614102E-4</v>
      </c>
      <c r="I11445" s="1">
        <v>6.5896361069303004E-4</v>
      </c>
      <c r="J11445" s="1">
        <v>7.8422115652724297E-4</v>
      </c>
      <c r="K11445" s="1">
        <v>1.8949603631064601E-3</v>
      </c>
      <c r="L11445" s="1">
        <v>1.1059401050642299E-2</v>
      </c>
      <c r="M11445" s="1">
        <v>0.87893788880130697</v>
      </c>
      <c r="N11445" s="1">
        <v>2.6357672053487998E-4</v>
      </c>
      <c r="O11445" s="1">
        <v>2.42490582892089E-4</v>
      </c>
      <c r="P11445" s="1">
        <v>8.1098787205498099E-6</v>
      </c>
      <c r="Q11445" s="1">
        <v>7.1737728921368604E-6</v>
      </c>
      <c r="R11445" s="1">
        <v>28516.171825088401</v>
      </c>
      <c r="S11445" s="1">
        <v>1277.4835540777699</v>
      </c>
      <c r="T11445" s="1">
        <v>0.972507800456335</v>
      </c>
      <c r="U11445" s="1">
        <v>1882697.6514933</v>
      </c>
      <c r="V11445" s="1">
        <f t="shared" si="713"/>
        <v>0.11589626828666756</v>
      </c>
      <c r="W11445" s="1">
        <f t="shared" si="714"/>
        <v>1.9450896687710686</v>
      </c>
      <c r="X11445" s="1">
        <f t="shared" si="715"/>
        <v>1313.5972312801291</v>
      </c>
    </row>
    <row r="11446" spans="1:24" hidden="1" x14ac:dyDescent="0.3">
      <c r="A11446" s="18" t="str">
        <f t="shared" si="712"/>
        <v>Portable Equipment - Non-Rental Generator_2006_50</v>
      </c>
      <c r="B11446" s="1" t="s">
        <v>40</v>
      </c>
      <c r="C11446" s="1">
        <v>2020</v>
      </c>
      <c r="D11446" s="1" t="s">
        <v>203</v>
      </c>
      <c r="E11446" s="1">
        <v>2006</v>
      </c>
      <c r="F11446" s="1">
        <v>50</v>
      </c>
      <c r="G11446" s="1" t="s">
        <v>5</v>
      </c>
      <c r="H11446" s="1">
        <v>7.6983637227637893E-6</v>
      </c>
      <c r="I11446" s="1">
        <v>9.3150201045441906E-6</v>
      </c>
      <c r="J11446" s="1">
        <v>1.1085643760779799E-5</v>
      </c>
      <c r="K11446" s="1">
        <v>7.5825916608132101E-5</v>
      </c>
      <c r="L11446" s="1">
        <v>6.3860985598612193E-5</v>
      </c>
      <c r="M11446" s="1">
        <v>7.0206197731699296E-3</v>
      </c>
      <c r="N11446" s="1">
        <v>4.5647193952385497E-6</v>
      </c>
      <c r="O11446" s="1">
        <v>4.1995418436194704E-6</v>
      </c>
      <c r="P11446" s="1">
        <v>6.4678160528793805E-8</v>
      </c>
      <c r="Q11446" s="1">
        <v>5.7301354801592798E-8</v>
      </c>
      <c r="R11446" s="1">
        <v>227.776276709792</v>
      </c>
      <c r="S11446" s="1">
        <v>255.49671081555499</v>
      </c>
      <c r="T11446" s="1">
        <v>0.19450156009126701</v>
      </c>
      <c r="U11446" s="1">
        <v>13527.070351295401</v>
      </c>
      <c r="V11446" s="1">
        <f t="shared" si="713"/>
        <v>0.22801774614498505</v>
      </c>
      <c r="W11446" s="1">
        <f t="shared" si="714"/>
        <v>1.5632213177606911</v>
      </c>
      <c r="X11446" s="1">
        <f t="shared" si="715"/>
        <v>1313.5972312801341</v>
      </c>
    </row>
    <row r="11447" spans="1:24" hidden="1" x14ac:dyDescent="0.3">
      <c r="A11447" s="18" t="str">
        <f t="shared" si="712"/>
        <v>Portable Equipment - Non-Rental Generator_2006_75</v>
      </c>
      <c r="B11447" s="1" t="s">
        <v>40</v>
      </c>
      <c r="C11447" s="1">
        <v>2020</v>
      </c>
      <c r="D11447" s="1" t="s">
        <v>203</v>
      </c>
      <c r="E11447" s="1">
        <v>2006</v>
      </c>
      <c r="F11447" s="1">
        <v>75</v>
      </c>
      <c r="G11447" s="1" t="s">
        <v>5</v>
      </c>
      <c r="H11447" s="1">
        <v>2.44892700051709E-5</v>
      </c>
      <c r="I11447" s="1">
        <v>2.9632016706256801E-5</v>
      </c>
      <c r="J11447" s="1">
        <v>3.5264548807446197E-5</v>
      </c>
      <c r="K11447" s="1">
        <v>2.6903972870587602E-4</v>
      </c>
      <c r="L11447" s="1">
        <v>3.3572442647671199E-4</v>
      </c>
      <c r="M11447" s="1">
        <v>3.4859442061957298E-2</v>
      </c>
      <c r="N11447" s="1">
        <v>1.8959096904934498E-5</v>
      </c>
      <c r="O11447" s="1">
        <v>1.74423691525397E-5</v>
      </c>
      <c r="P11447" s="1">
        <v>3.21558151116942E-7</v>
      </c>
      <c r="Q11447" s="1">
        <v>2.84518079929555E-7</v>
      </c>
      <c r="R11447" s="1">
        <v>1130.9762068866801</v>
      </c>
      <c r="S11447" s="1">
        <v>1277.4835540777699</v>
      </c>
      <c r="T11447" s="1">
        <v>0.972507800456335</v>
      </c>
      <c r="U11447" s="1">
        <v>74669.428339150807</v>
      </c>
      <c r="V11447" s="1">
        <f t="shared" si="713"/>
        <v>0.13140351545178491</v>
      </c>
      <c r="W11447" s="1">
        <f t="shared" si="714"/>
        <v>1.4887737915171764</v>
      </c>
      <c r="X11447" s="1">
        <f t="shared" si="715"/>
        <v>1313.5972312801291</v>
      </c>
    </row>
    <row r="11448" spans="1:24" hidden="1" x14ac:dyDescent="0.3">
      <c r="A11448" s="18" t="str">
        <f t="shared" si="712"/>
        <v>Portable Equipment - Non-Rental Generator_2006_100</v>
      </c>
      <c r="B11448" s="1" t="s">
        <v>40</v>
      </c>
      <c r="C11448" s="1">
        <v>2020</v>
      </c>
      <c r="D11448" s="1" t="s">
        <v>203</v>
      </c>
      <c r="E11448" s="1">
        <v>2006</v>
      </c>
      <c r="F11448" s="1">
        <v>100</v>
      </c>
      <c r="G11448" s="1" t="s">
        <v>5</v>
      </c>
      <c r="H11448" s="1">
        <v>7.6573333385733896E-5</v>
      </c>
      <c r="I11448" s="1">
        <v>9.2653733396738002E-5</v>
      </c>
      <c r="J11448" s="1">
        <v>1.10265600075456E-4</v>
      </c>
      <c r="K11448" s="1">
        <v>8.4123654301873803E-4</v>
      </c>
      <c r="L11448" s="1">
        <v>1.0499513298004499E-3</v>
      </c>
      <c r="M11448" s="1">
        <v>0.108998907606772</v>
      </c>
      <c r="N11448" s="1">
        <v>5.8104329240992601E-5</v>
      </c>
      <c r="O11448" s="1">
        <v>5.3455982901713202E-5</v>
      </c>
      <c r="P11448" s="1">
        <v>1.0054517551229E-6</v>
      </c>
      <c r="Q11448" s="1">
        <v>8.8963443108408103E-7</v>
      </c>
      <c r="R11448" s="1">
        <v>3536.3495164608798</v>
      </c>
      <c r="S11448" s="1">
        <v>2554.9671081555498</v>
      </c>
      <c r="T11448" s="1">
        <v>1.94501560091267</v>
      </c>
      <c r="U11448" s="1">
        <v>233477.23426335899</v>
      </c>
      <c r="V11448" s="1">
        <f t="shared" si="713"/>
        <v>0.13140351545178541</v>
      </c>
      <c r="W11448" s="1">
        <f t="shared" si="714"/>
        <v>1.4890635350686623</v>
      </c>
      <c r="X11448" s="1">
        <f t="shared" si="715"/>
        <v>1313.5972312801341</v>
      </c>
    </row>
    <row r="11449" spans="1:24" hidden="1" x14ac:dyDescent="0.3">
      <c r="A11449" s="18" t="str">
        <f t="shared" si="712"/>
        <v>Portable Equipment - Non-Rental Generator_2006_175</v>
      </c>
      <c r="B11449" s="1" t="s">
        <v>40</v>
      </c>
      <c r="C11449" s="1">
        <v>2020</v>
      </c>
      <c r="D11449" s="1" t="s">
        <v>203</v>
      </c>
      <c r="E11449" s="1">
        <v>2006</v>
      </c>
      <c r="F11449" s="1">
        <v>175</v>
      </c>
      <c r="G11449" s="1" t="s">
        <v>5</v>
      </c>
      <c r="H11449" s="1">
        <v>9.2769588431855602E-5</v>
      </c>
      <c r="I11449" s="1">
        <v>1.12251202002545E-4</v>
      </c>
      <c r="J11449" s="1">
        <v>1.3358820734187199E-4</v>
      </c>
      <c r="K11449" s="1">
        <v>9.7839830668951006E-4</v>
      </c>
      <c r="L11449" s="1">
        <v>1.2148159799160499E-3</v>
      </c>
      <c r="M11449" s="1">
        <v>0.14524767525815499</v>
      </c>
      <c r="N11449" s="1">
        <v>6.2353600483944406E-5</v>
      </c>
      <c r="O11449" s="1">
        <v>5.73653124452289E-5</v>
      </c>
      <c r="P11449" s="1">
        <v>1.34010370075161E-6</v>
      </c>
      <c r="Q11449" s="1">
        <v>1.1854919997064799E-6</v>
      </c>
      <c r="R11449" s="1">
        <v>4712.40086202783</v>
      </c>
      <c r="S11449" s="1">
        <v>2299.4703973400001</v>
      </c>
      <c r="T11449" s="1">
        <v>1.7505140408213999</v>
      </c>
      <c r="U11449" s="1">
        <v>311122.61807979498</v>
      </c>
      <c r="V11449" s="1">
        <f t="shared" si="713"/>
        <v>0.1194670159891616</v>
      </c>
      <c r="W11449" s="1">
        <f t="shared" si="714"/>
        <v>1.2929076705408402</v>
      </c>
      <c r="X11449" s="1">
        <f t="shared" si="715"/>
        <v>1313.5972312801396</v>
      </c>
    </row>
    <row r="11450" spans="1:24" hidden="1" x14ac:dyDescent="0.3">
      <c r="A11450" s="18" t="str">
        <f t="shared" si="712"/>
        <v>Portable Equipment - Non-Rental Generator_2006_300</v>
      </c>
      <c r="B11450" s="1" t="s">
        <v>40</v>
      </c>
      <c r="C11450" s="1">
        <v>2020</v>
      </c>
      <c r="D11450" s="1" t="s">
        <v>203</v>
      </c>
      <c r="E11450" s="1">
        <v>2006</v>
      </c>
      <c r="F11450" s="1">
        <v>300</v>
      </c>
      <c r="G11450" s="1" t="s">
        <v>5</v>
      </c>
      <c r="H11450" s="1">
        <v>4.5673513630356998E-5</v>
      </c>
      <c r="I11450" s="1">
        <v>5.5264951492731899E-5</v>
      </c>
      <c r="J11450" s="1">
        <v>6.5769859627714104E-5</v>
      </c>
      <c r="K11450" s="1">
        <v>1.88378367083811E-4</v>
      </c>
      <c r="L11450" s="1">
        <v>7.0519764584290798E-4</v>
      </c>
      <c r="M11450" s="1">
        <v>8.2096512102435598E-2</v>
      </c>
      <c r="N11450" s="1">
        <v>2.3745766084064601E-5</v>
      </c>
      <c r="O11450" s="1">
        <v>2.18461047973394E-5</v>
      </c>
      <c r="P11450" s="1">
        <v>7.5765276195019502E-7</v>
      </c>
      <c r="Q11450" s="1">
        <v>6.7006069548627101E-7</v>
      </c>
      <c r="R11450" s="1">
        <v>2663.5309220157301</v>
      </c>
      <c r="S11450" s="1">
        <v>766.49013244666696</v>
      </c>
      <c r="T11450" s="1">
        <v>0.58350468027380098</v>
      </c>
      <c r="U11450" s="1">
        <v>175851.91456683999</v>
      </c>
      <c r="V11450" s="1">
        <f t="shared" si="713"/>
        <v>0.10406179018697304</v>
      </c>
      <c r="W11450" s="1">
        <f t="shared" si="714"/>
        <v>1.3278601985510297</v>
      </c>
      <c r="X11450" s="1">
        <f t="shared" si="715"/>
        <v>1313.5972312801377</v>
      </c>
    </row>
    <row r="11451" spans="1:24" hidden="1" x14ac:dyDescent="0.3">
      <c r="A11451" s="18" t="str">
        <f t="shared" si="712"/>
        <v>Portable Equipment - Non-Rental Generator_2006_600</v>
      </c>
      <c r="B11451" s="1" t="s">
        <v>40</v>
      </c>
      <c r="C11451" s="1">
        <v>2020</v>
      </c>
      <c r="D11451" s="1" t="s">
        <v>203</v>
      </c>
      <c r="E11451" s="1">
        <v>2006</v>
      </c>
      <c r="F11451" s="1">
        <v>600</v>
      </c>
      <c r="G11451" s="1" t="s">
        <v>5</v>
      </c>
      <c r="H11451" s="1">
        <v>3.3418131918682E-4</v>
      </c>
      <c r="I11451" s="1">
        <v>4.0435939621605202E-4</v>
      </c>
      <c r="J11451" s="1">
        <v>4.8122109962902101E-4</v>
      </c>
      <c r="K11451" s="1">
        <v>1.3209444922301201E-3</v>
      </c>
      <c r="L11451" s="1">
        <v>5.13817161789665E-3</v>
      </c>
      <c r="M11451" s="1">
        <v>0.61269258493679302</v>
      </c>
      <c r="N11451" s="1">
        <v>1.55574045418144E-4</v>
      </c>
      <c r="O11451" s="1">
        <v>1.43128121784693E-4</v>
      </c>
      <c r="P11451" s="1">
        <v>5.6546213522075099E-6</v>
      </c>
      <c r="Q11451" s="1">
        <v>5.0007145135444701E-6</v>
      </c>
      <c r="R11451" s="1">
        <v>19878.1361579974</v>
      </c>
      <c r="S11451" s="1">
        <v>2810.46381897111</v>
      </c>
      <c r="T11451" s="1">
        <v>2.1395171610039299</v>
      </c>
      <c r="U11451" s="1">
        <v>1312396.36548268</v>
      </c>
      <c r="V11451" s="1">
        <f t="shared" si="713"/>
        <v>0.10202136292840479</v>
      </c>
      <c r="W11451" s="1">
        <f t="shared" si="714"/>
        <v>1.2963795977620303</v>
      </c>
      <c r="X11451" s="1">
        <f t="shared" si="715"/>
        <v>1313.5972312801409</v>
      </c>
    </row>
    <row r="11452" spans="1:24" hidden="1" x14ac:dyDescent="0.3">
      <c r="A11452" s="18" t="str">
        <f t="shared" si="712"/>
        <v>Portable Equipment - Non-Rental Generator_2006_750</v>
      </c>
      <c r="B11452" s="1" t="s">
        <v>40</v>
      </c>
      <c r="C11452" s="1">
        <v>2020</v>
      </c>
      <c r="D11452" s="1" t="s">
        <v>203</v>
      </c>
      <c r="E11452" s="1">
        <v>2006</v>
      </c>
      <c r="F11452" s="1">
        <v>750</v>
      </c>
      <c r="G11452" s="1" t="s">
        <v>5</v>
      </c>
      <c r="H11452" s="1">
        <v>4.3813506287944202E-5</v>
      </c>
      <c r="I11452" s="1">
        <v>5.3014342608412599E-5</v>
      </c>
      <c r="J11452" s="1">
        <v>6.3091449054639796E-5</v>
      </c>
      <c r="K11452" s="1">
        <v>1.73185054021513E-4</v>
      </c>
      <c r="L11452" s="1">
        <v>6.5084576182590796E-4</v>
      </c>
      <c r="M11452" s="1">
        <v>8.0328279534075397E-2</v>
      </c>
      <c r="N11452" s="1">
        <v>1.9934996151684899E-5</v>
      </c>
      <c r="O11452" s="1">
        <v>1.8340196459550099E-5</v>
      </c>
      <c r="P11452" s="1">
        <v>7.4136037518119501E-7</v>
      </c>
      <c r="Q11452" s="1">
        <v>6.5562861896810505E-7</v>
      </c>
      <c r="R11452" s="1">
        <v>2606.16256369538</v>
      </c>
      <c r="S11452" s="1">
        <v>255.49671081555499</v>
      </c>
      <c r="T11452" s="1">
        <v>0.19450156009126701</v>
      </c>
      <c r="U11452" s="1">
        <v>172064.33486847801</v>
      </c>
      <c r="V11452" s="1">
        <f t="shared" si="713"/>
        <v>0.10202136292840468</v>
      </c>
      <c r="W11452" s="1">
        <f t="shared" si="714"/>
        <v>1.2524944837685916</v>
      </c>
      <c r="X11452" s="1">
        <f t="shared" si="715"/>
        <v>1313.5972312801341</v>
      </c>
    </row>
    <row r="11453" spans="1:24" hidden="1" x14ac:dyDescent="0.3">
      <c r="A11453" s="18" t="str">
        <f t="shared" si="712"/>
        <v>Portable Equipment - Non-Rental Generator_2006_9999</v>
      </c>
      <c r="B11453" s="1" t="s">
        <v>40</v>
      </c>
      <c r="C11453" s="1">
        <v>2020</v>
      </c>
      <c r="D11453" s="1" t="s">
        <v>203</v>
      </c>
      <c r="E11453" s="1">
        <v>2006</v>
      </c>
      <c r="F11453" s="1">
        <v>9999</v>
      </c>
      <c r="G11453" s="1" t="s">
        <v>5</v>
      </c>
      <c r="H11453" s="1">
        <v>4.5179027233918499E-4</v>
      </c>
      <c r="I11453" s="1">
        <v>5.46666229530414E-4</v>
      </c>
      <c r="J11453" s="1">
        <v>6.5057799216842701E-4</v>
      </c>
      <c r="K11453" s="1">
        <v>1.6847420270929201E-3</v>
      </c>
      <c r="L11453" s="1">
        <v>9.6540639374575396E-3</v>
      </c>
      <c r="M11453" s="1">
        <v>0.78143249288887495</v>
      </c>
      <c r="N11453" s="1">
        <v>2.3632572450460899E-4</v>
      </c>
      <c r="O11453" s="1">
        <v>2.1741966654424E-4</v>
      </c>
      <c r="P11453" s="1">
        <v>7.2111772134464202E-6</v>
      </c>
      <c r="Q11453" s="1">
        <v>6.37794695842086E-6</v>
      </c>
      <c r="R11453" s="1">
        <v>25352.716637709698</v>
      </c>
      <c r="S11453" s="1">
        <v>1788.47697570888</v>
      </c>
      <c r="T11453" s="1">
        <v>1.36151092063887</v>
      </c>
      <c r="U11453" s="1">
        <v>1673839.6852692901</v>
      </c>
      <c r="V11453" s="1">
        <f t="shared" si="713"/>
        <v>0.10814264470410935</v>
      </c>
      <c r="W11453" s="1">
        <f t="shared" si="714"/>
        <v>1.9097869045908231</v>
      </c>
      <c r="X11453" s="1">
        <f t="shared" si="715"/>
        <v>1313.5972312801296</v>
      </c>
    </row>
    <row r="11454" spans="1:24" hidden="1" x14ac:dyDescent="0.3">
      <c r="A11454" s="18" t="str">
        <f t="shared" si="712"/>
        <v>Portable Equipment - Non-Rental Generator_2007_75</v>
      </c>
      <c r="B11454" s="1" t="s">
        <v>40</v>
      </c>
      <c r="C11454" s="1">
        <v>2020</v>
      </c>
      <c r="D11454" s="1" t="s">
        <v>203</v>
      </c>
      <c r="E11454" s="1">
        <v>2007</v>
      </c>
      <c r="F11454" s="1">
        <v>75</v>
      </c>
      <c r="G11454" s="1" t="s">
        <v>5</v>
      </c>
      <c r="H11454" s="1">
        <v>5.9182402512496502E-5</v>
      </c>
      <c r="I11454" s="1">
        <v>7.1610707040120801E-5</v>
      </c>
      <c r="J11454" s="1">
        <v>8.5222659617994995E-5</v>
      </c>
      <c r="K11454" s="1">
        <v>6.5017934437253502E-4</v>
      </c>
      <c r="L11454" s="1">
        <v>7.26569586529479E-4</v>
      </c>
      <c r="M11454" s="1">
        <v>8.4243651649729995E-2</v>
      </c>
      <c r="N11454" s="1">
        <v>4.77343241402957E-5</v>
      </c>
      <c r="O11454" s="1">
        <v>4.3915578209072102E-5</v>
      </c>
      <c r="P11454" s="1">
        <v>7.77098865199278E-7</v>
      </c>
      <c r="Q11454" s="1">
        <v>6.8758535982975795E-7</v>
      </c>
      <c r="R11454" s="1">
        <v>2733.19249997614</v>
      </c>
      <c r="S11454" s="1">
        <v>2810.46381897111</v>
      </c>
      <c r="T11454" s="1">
        <v>2.1395171610039299</v>
      </c>
      <c r="U11454" s="1">
        <v>180451.11848628099</v>
      </c>
      <c r="V11454" s="1">
        <f t="shared" si="713"/>
        <v>0.13140351545178536</v>
      </c>
      <c r="W11454" s="1">
        <f t="shared" si="714"/>
        <v>1.3332335601271652</v>
      </c>
      <c r="X11454" s="1">
        <f t="shared" si="715"/>
        <v>1313.5972312801409</v>
      </c>
    </row>
    <row r="11455" spans="1:24" hidden="1" x14ac:dyDescent="0.3">
      <c r="A11455" s="18" t="str">
        <f t="shared" si="712"/>
        <v>Portable Equipment - Non-Rental Generator_2007_100</v>
      </c>
      <c r="B11455" s="1" t="s">
        <v>40</v>
      </c>
      <c r="C11455" s="1">
        <v>2020</v>
      </c>
      <c r="D11455" s="1" t="s">
        <v>203</v>
      </c>
      <c r="E11455" s="1">
        <v>2007</v>
      </c>
      <c r="F11455" s="1">
        <v>100</v>
      </c>
      <c r="G11455" s="1" t="s">
        <v>5</v>
      </c>
      <c r="H11455" s="1">
        <v>2.6352584027303499E-5</v>
      </c>
      <c r="I11455" s="1">
        <v>3.1886626673037301E-5</v>
      </c>
      <c r="J11455" s="1">
        <v>3.7947720999317102E-5</v>
      </c>
      <c r="K11455" s="1">
        <v>2.89510142846541E-4</v>
      </c>
      <c r="L11455" s="1">
        <v>2.9669971066410302E-4</v>
      </c>
      <c r="M11455" s="1">
        <v>3.7511790914497502E-2</v>
      </c>
      <c r="N11455" s="1">
        <v>2.1388851413045598E-5</v>
      </c>
      <c r="O11455" s="1">
        <v>1.9677743300002001E-5</v>
      </c>
      <c r="P11455" s="1">
        <v>3.4602453218018699E-7</v>
      </c>
      <c r="Q11455" s="1">
        <v>3.06166194706804E-7</v>
      </c>
      <c r="R11455" s="1">
        <v>1217.02874436718</v>
      </c>
      <c r="S11455" s="1">
        <v>766.49013244666696</v>
      </c>
      <c r="T11455" s="1">
        <v>0.58350468027380098</v>
      </c>
      <c r="U11455" s="1">
        <v>80350.797886694898</v>
      </c>
      <c r="V11455" s="1">
        <f t="shared" si="713"/>
        <v>0.13140351545178527</v>
      </c>
      <c r="W11455" s="1">
        <f t="shared" si="714"/>
        <v>1.2226876619644953</v>
      </c>
      <c r="X11455" s="1">
        <f t="shared" si="715"/>
        <v>1313.5972312801377</v>
      </c>
    </row>
    <row r="11456" spans="1:24" hidden="1" x14ac:dyDescent="0.3">
      <c r="A11456" s="18" t="str">
        <f t="shared" si="712"/>
        <v>Portable Equipment - Non-Rental Generator_2007_175</v>
      </c>
      <c r="B11456" s="1" t="s">
        <v>40</v>
      </c>
      <c r="C11456" s="1">
        <v>2020</v>
      </c>
      <c r="D11456" s="1" t="s">
        <v>203</v>
      </c>
      <c r="E11456" s="1">
        <v>2007</v>
      </c>
      <c r="F11456" s="1">
        <v>175</v>
      </c>
      <c r="G11456" s="1" t="s">
        <v>5</v>
      </c>
      <c r="H11456" s="1">
        <v>1.7484069018679601E-4</v>
      </c>
      <c r="I11456" s="1">
        <v>2.11557235126023E-4</v>
      </c>
      <c r="J11456" s="1">
        <v>2.5177059386898698E-4</v>
      </c>
      <c r="K11456" s="1">
        <v>2.1592825238069299E-3</v>
      </c>
      <c r="L11456" s="1">
        <v>1.90122814244872E-3</v>
      </c>
      <c r="M11456" s="1">
        <v>0.32055530417843298</v>
      </c>
      <c r="N11456" s="1">
        <v>1.5412225392505999E-4</v>
      </c>
      <c r="O11456" s="1">
        <v>1.4179247361105501E-4</v>
      </c>
      <c r="P11456" s="1">
        <v>2.9584475349211799E-6</v>
      </c>
      <c r="Q11456" s="1">
        <v>2.6163293002217801E-6</v>
      </c>
      <c r="R11456" s="1">
        <v>10400.0638155014</v>
      </c>
      <c r="S11456" s="1">
        <v>4343.4440838644396</v>
      </c>
      <c r="T11456" s="1">
        <v>3.30652652155154</v>
      </c>
      <c r="U11456" s="1">
        <v>686634.09103175602</v>
      </c>
      <c r="V11456" s="1">
        <f t="shared" si="713"/>
        <v>0.10202136292840436</v>
      </c>
      <c r="W11456" s="1">
        <f t="shared" si="714"/>
        <v>0.91684827614103082</v>
      </c>
      <c r="X11456" s="1">
        <f t="shared" si="715"/>
        <v>1313.5972312801352</v>
      </c>
    </row>
    <row r="11457" spans="1:24" hidden="1" x14ac:dyDescent="0.3">
      <c r="A11457" s="18" t="str">
        <f t="shared" si="712"/>
        <v>Portable Equipment - Non-Rental Generator_2007_300</v>
      </c>
      <c r="B11457" s="1" t="s">
        <v>40</v>
      </c>
      <c r="C11457" s="1">
        <v>2020</v>
      </c>
      <c r="D11457" s="1" t="s">
        <v>203</v>
      </c>
      <c r="E11457" s="1">
        <v>2007</v>
      </c>
      <c r="F11457" s="1">
        <v>300</v>
      </c>
      <c r="G11457" s="1" t="s">
        <v>5</v>
      </c>
      <c r="H11457" s="1">
        <v>1.76631808368379E-4</v>
      </c>
      <c r="I11457" s="1">
        <v>2.1372448812573801E-4</v>
      </c>
      <c r="J11457" s="1">
        <v>2.5434980405046598E-4</v>
      </c>
      <c r="K11457" s="1">
        <v>7.4308020492752798E-4</v>
      </c>
      <c r="L11457" s="1">
        <v>1.8124242818843899E-3</v>
      </c>
      <c r="M11457" s="1">
        <v>0.32383916466252999</v>
      </c>
      <c r="N11457" s="1">
        <v>8.1982488084247906E-5</v>
      </c>
      <c r="O11457" s="1">
        <v>7.5423889037508094E-5</v>
      </c>
      <c r="P11457" s="1">
        <v>2.98875472007009E-6</v>
      </c>
      <c r="Q11457" s="1">
        <v>2.6431317280412298E-6</v>
      </c>
      <c r="R11457" s="1">
        <v>10506.605052381999</v>
      </c>
      <c r="S11457" s="1">
        <v>3065.9605297866601</v>
      </c>
      <c r="T11457" s="1">
        <v>2.3340187210951999</v>
      </c>
      <c r="U11457" s="1">
        <v>693668.16761442996</v>
      </c>
      <c r="V11457" s="1">
        <f t="shared" si="713"/>
        <v>0.10202136292840433</v>
      </c>
      <c r="W11457" s="1">
        <f t="shared" si="714"/>
        <v>0.86516054881645732</v>
      </c>
      <c r="X11457" s="1">
        <f t="shared" si="715"/>
        <v>1313.5972312801366</v>
      </c>
    </row>
    <row r="11458" spans="1:24" hidden="1" x14ac:dyDescent="0.3">
      <c r="A11458" s="18" t="str">
        <f t="shared" si="712"/>
        <v>Portable Equipment - Non-Rental Generator_2007_600</v>
      </c>
      <c r="B11458" s="1" t="s">
        <v>40</v>
      </c>
      <c r="C11458" s="1">
        <v>2020</v>
      </c>
      <c r="D11458" s="1" t="s">
        <v>203</v>
      </c>
      <c r="E11458" s="1">
        <v>2007</v>
      </c>
      <c r="F11458" s="1">
        <v>600</v>
      </c>
      <c r="G11458" s="1" t="s">
        <v>5</v>
      </c>
      <c r="H11458" s="1">
        <v>3.12136787721188E-4</v>
      </c>
      <c r="I11458" s="1">
        <v>3.77685513142637E-4</v>
      </c>
      <c r="J11458" s="1">
        <v>4.4947697431851002E-4</v>
      </c>
      <c r="K11458" s="1">
        <v>1.2338073581312501E-3</v>
      </c>
      <c r="L11458" s="1">
        <v>3.33311526709688E-3</v>
      </c>
      <c r="M11458" s="1">
        <v>0.57227584051713198</v>
      </c>
      <c r="N11458" s="1">
        <v>1.6876559122073901E-4</v>
      </c>
      <c r="O11458" s="1">
        <v>1.5526434392307999E-4</v>
      </c>
      <c r="P11458" s="1">
        <v>5.2816098426823802E-6</v>
      </c>
      <c r="Q11458" s="1">
        <v>4.6708384788435299E-6</v>
      </c>
      <c r="R11458" s="1">
        <v>18566.859396389598</v>
      </c>
      <c r="S11458" s="1">
        <v>3065.9605297866601</v>
      </c>
      <c r="T11458" s="1">
        <v>2.3340187210951999</v>
      </c>
      <c r="U11458" s="1">
        <v>1225823.1152343899</v>
      </c>
      <c r="V11458" s="1">
        <f t="shared" si="713"/>
        <v>0.10202136292840477</v>
      </c>
      <c r="W11458" s="1">
        <f t="shared" si="714"/>
        <v>0.90034949849472912</v>
      </c>
      <c r="X11458" s="1">
        <f t="shared" si="715"/>
        <v>1313.5972312801366</v>
      </c>
    </row>
    <row r="11459" spans="1:24" hidden="1" x14ac:dyDescent="0.3">
      <c r="A11459" s="18" t="str">
        <f t="shared" si="712"/>
        <v>Portable Equipment - Non-Rental Generator_2007_750</v>
      </c>
      <c r="B11459" s="1" t="s">
        <v>40</v>
      </c>
      <c r="C11459" s="1">
        <v>2020</v>
      </c>
      <c r="D11459" s="1" t="s">
        <v>203</v>
      </c>
      <c r="E11459" s="1">
        <v>2007</v>
      </c>
      <c r="F11459" s="1">
        <v>750</v>
      </c>
      <c r="G11459" s="1" t="s">
        <v>5</v>
      </c>
      <c r="H11459" s="1">
        <v>1.8620740172376301E-4</v>
      </c>
      <c r="I11459" s="1">
        <v>2.2531095608575299E-4</v>
      </c>
      <c r="J11459" s="1">
        <v>2.6813865848221901E-4</v>
      </c>
      <c r="K11459" s="1">
        <v>7.3603647959142996E-4</v>
      </c>
      <c r="L11459" s="1">
        <v>1.8402803802625E-3</v>
      </c>
      <c r="M11459" s="1">
        <v>0.34139518801982</v>
      </c>
      <c r="N11459" s="1">
        <v>7.8000676612215703E-5</v>
      </c>
      <c r="O11459" s="1">
        <v>7.1760622483238394E-5</v>
      </c>
      <c r="P11459" s="1">
        <v>3.1507815945200701E-6</v>
      </c>
      <c r="Q11459" s="1">
        <v>2.7864216306144398E-6</v>
      </c>
      <c r="R11459" s="1">
        <v>11076.1908957054</v>
      </c>
      <c r="S11459" s="1">
        <v>1021.98684326222</v>
      </c>
      <c r="T11459" s="1">
        <v>0.77800624036506805</v>
      </c>
      <c r="U11459" s="1">
        <v>731273.42319103098</v>
      </c>
      <c r="V11459" s="1">
        <f t="shared" si="713"/>
        <v>0.10202136292840451</v>
      </c>
      <c r="W11459" s="1">
        <f t="shared" si="714"/>
        <v>0.83328354655477221</v>
      </c>
      <c r="X11459" s="1">
        <f t="shared" si="715"/>
        <v>1313.5972312801341</v>
      </c>
    </row>
    <row r="11460" spans="1:24" hidden="1" x14ac:dyDescent="0.3">
      <c r="A11460" s="18" t="str">
        <f t="shared" si="712"/>
        <v>Portable Equipment - Non-Rental Generator_2007_9999</v>
      </c>
      <c r="B11460" s="1" t="s">
        <v>40</v>
      </c>
      <c r="C11460" s="1">
        <v>2020</v>
      </c>
      <c r="D11460" s="1" t="s">
        <v>203</v>
      </c>
      <c r="E11460" s="1">
        <v>2007</v>
      </c>
      <c r="F11460" s="1">
        <v>9999</v>
      </c>
      <c r="G11460" s="1" t="s">
        <v>5</v>
      </c>
      <c r="H11460" s="1">
        <v>1.2621546890451999E-3</v>
      </c>
      <c r="I11460" s="1">
        <v>1.5272071737446899E-3</v>
      </c>
      <c r="J11460" s="1">
        <v>1.8175027522250801E-3</v>
      </c>
      <c r="K11460" s="1">
        <v>4.9104498100156404E-3</v>
      </c>
      <c r="L11460" s="1">
        <v>1.6873958980743502E-2</v>
      </c>
      <c r="M11460" s="1">
        <v>2.27760985037418</v>
      </c>
      <c r="N11460" s="1">
        <v>6.4509220997931301E-4</v>
      </c>
      <c r="O11460" s="1">
        <v>5.9348483318096804E-4</v>
      </c>
      <c r="P11460" s="1">
        <v>2.1019767929154399E-5</v>
      </c>
      <c r="Q11460" s="1">
        <v>1.8589545418006001E-5</v>
      </c>
      <c r="R11460" s="1">
        <v>73894.543256476405</v>
      </c>
      <c r="S11460" s="1">
        <v>3576.95395141777</v>
      </c>
      <c r="T11460" s="1">
        <v>2.7230218412777401</v>
      </c>
      <c r="U11460" s="1">
        <v>4878673.1928982101</v>
      </c>
      <c r="V11460" s="1">
        <f t="shared" si="713"/>
        <v>0.10365370473525906</v>
      </c>
      <c r="W11460" s="1">
        <f t="shared" si="714"/>
        <v>1.1452593937312503</v>
      </c>
      <c r="X11460" s="1">
        <f t="shared" si="715"/>
        <v>1313.5972312801334</v>
      </c>
    </row>
    <row r="11461" spans="1:24" hidden="1" x14ac:dyDescent="0.3">
      <c r="A11461" s="18" t="str">
        <f t="shared" si="712"/>
        <v>Portable Equipment - Non-Rental Generator_2008_75</v>
      </c>
      <c r="B11461" s="1" t="s">
        <v>40</v>
      </c>
      <c r="C11461" s="1">
        <v>2020</v>
      </c>
      <c r="D11461" s="1" t="s">
        <v>203</v>
      </c>
      <c r="E11461" s="1">
        <v>2008</v>
      </c>
      <c r="F11461" s="1">
        <v>75</v>
      </c>
      <c r="G11461" s="1" t="s">
        <v>5</v>
      </c>
      <c r="H11461" s="1">
        <v>5.9313567474716997E-5</v>
      </c>
      <c r="I11461" s="1">
        <v>7.1769416644407597E-5</v>
      </c>
      <c r="J11461" s="1">
        <v>8.5411537163592496E-5</v>
      </c>
      <c r="K11461" s="1">
        <v>8.2833044577538802E-4</v>
      </c>
      <c r="L11461" s="1">
        <v>6.7087461705239704E-4</v>
      </c>
      <c r="M11461" s="1">
        <v>0.108746302954149</v>
      </c>
      <c r="N11461" s="1">
        <v>5.31074056968178E-5</v>
      </c>
      <c r="O11461" s="1">
        <v>4.8858813241072403E-5</v>
      </c>
      <c r="P11461" s="1">
        <v>1.00363409281605E-6</v>
      </c>
      <c r="Q11461" s="1">
        <v>8.8757270586719897E-7</v>
      </c>
      <c r="R11461" s="1">
        <v>3528.1540367008301</v>
      </c>
      <c r="S11461" s="1">
        <v>3576.95395141777</v>
      </c>
      <c r="T11461" s="1">
        <v>2.7230218412777401</v>
      </c>
      <c r="U11461" s="1">
        <v>232936.15144930701</v>
      </c>
      <c r="V11461" s="1">
        <f t="shared" si="713"/>
        <v>0.10202136292840486</v>
      </c>
      <c r="W11461" s="1">
        <f t="shared" si="714"/>
        <v>0.95365889797977721</v>
      </c>
      <c r="X11461" s="1">
        <f t="shared" si="715"/>
        <v>1313.5972312801334</v>
      </c>
    </row>
    <row r="11462" spans="1:24" hidden="1" x14ac:dyDescent="0.3">
      <c r="A11462" s="18" t="str">
        <f t="shared" si="712"/>
        <v>Portable Equipment - Non-Rental Generator_2008_100</v>
      </c>
      <c r="B11462" s="1" t="s">
        <v>40</v>
      </c>
      <c r="C11462" s="1">
        <v>2020</v>
      </c>
      <c r="D11462" s="1" t="s">
        <v>203</v>
      </c>
      <c r="E11462" s="1">
        <v>2008</v>
      </c>
      <c r="F11462" s="1">
        <v>100</v>
      </c>
      <c r="G11462" s="1" t="s">
        <v>5</v>
      </c>
      <c r="H11462" s="1">
        <v>1.69467335642048E-4</v>
      </c>
      <c r="I11462" s="1">
        <v>2.0505547612687799E-4</v>
      </c>
      <c r="J11462" s="1">
        <v>2.4403296332455E-4</v>
      </c>
      <c r="K11462" s="1">
        <v>2.3666584165011099E-3</v>
      </c>
      <c r="L11462" s="1">
        <v>1.9358044770475199E-3</v>
      </c>
      <c r="M11462" s="1">
        <v>0.310703722726141</v>
      </c>
      <c r="N11462" s="1">
        <v>1.6483775635558901E-4</v>
      </c>
      <c r="O11462" s="1">
        <v>1.5165073584714201E-4</v>
      </c>
      <c r="P11462" s="1">
        <v>2.8675259794744299E-6</v>
      </c>
      <c r="Q11462" s="1">
        <v>2.5359220167634202E-6</v>
      </c>
      <c r="R11462" s="1">
        <v>10080.440104859499</v>
      </c>
      <c r="S11462" s="1">
        <v>6642.9144812044397</v>
      </c>
      <c r="T11462" s="1">
        <v>5.05704056237294</v>
      </c>
      <c r="U11462" s="1">
        <v>665531.86128373595</v>
      </c>
      <c r="V11462" s="1">
        <f t="shared" si="713"/>
        <v>0.10202136292840419</v>
      </c>
      <c r="W11462" s="1">
        <f t="shared" si="714"/>
        <v>0.96312185776055903</v>
      </c>
      <c r="X11462" s="1">
        <f t="shared" si="715"/>
        <v>1313.5972312801368</v>
      </c>
    </row>
    <row r="11463" spans="1:24" hidden="1" x14ac:dyDescent="0.3">
      <c r="A11463" s="18" t="str">
        <f t="shared" si="712"/>
        <v>Portable Equipment - Non-Rental Generator_2008_175</v>
      </c>
      <c r="B11463" s="1" t="s">
        <v>40</v>
      </c>
      <c r="C11463" s="1">
        <v>2020</v>
      </c>
      <c r="D11463" s="1" t="s">
        <v>203</v>
      </c>
      <c r="E11463" s="1">
        <v>2008</v>
      </c>
      <c r="F11463" s="1">
        <v>175</v>
      </c>
      <c r="G11463" s="1" t="s">
        <v>5</v>
      </c>
      <c r="H11463" s="1">
        <v>3.4017467617903898E-4</v>
      </c>
      <c r="I11463" s="1">
        <v>4.1161135817663699E-4</v>
      </c>
      <c r="J11463" s="1">
        <v>4.89851533697816E-4</v>
      </c>
      <c r="K11463" s="1">
        <v>4.2011572508111302E-3</v>
      </c>
      <c r="L11463" s="1">
        <v>3.5742495072057599E-3</v>
      </c>
      <c r="M11463" s="1">
        <v>0.623680887325887</v>
      </c>
      <c r="N11463" s="1">
        <v>2.5751023228623898E-4</v>
      </c>
      <c r="O11463" s="1">
        <v>2.3690941370334E-4</v>
      </c>
      <c r="P11463" s="1">
        <v>5.7560338563596498E-6</v>
      </c>
      <c r="Q11463" s="1">
        <v>5.09039956047878E-6</v>
      </c>
      <c r="R11463" s="1">
        <v>20234.639527559499</v>
      </c>
      <c r="S11463" s="1">
        <v>8942.3848785444407</v>
      </c>
      <c r="T11463" s="1">
        <v>6.8075546031943501</v>
      </c>
      <c r="U11463" s="1">
        <v>1335933.4678939299</v>
      </c>
      <c r="V11463" s="1">
        <f t="shared" si="713"/>
        <v>0.10202136292840518</v>
      </c>
      <c r="W11463" s="1">
        <f t="shared" si="714"/>
        <v>0.88590802689858739</v>
      </c>
      <c r="X11463" s="1">
        <f t="shared" si="715"/>
        <v>1313.5972312801357</v>
      </c>
    </row>
    <row r="11464" spans="1:24" hidden="1" x14ac:dyDescent="0.3">
      <c r="A11464" s="18" t="str">
        <f t="shared" si="712"/>
        <v>Portable Equipment - Non-Rental Generator_2008_300</v>
      </c>
      <c r="B11464" s="1" t="s">
        <v>40</v>
      </c>
      <c r="C11464" s="1">
        <v>2020</v>
      </c>
      <c r="D11464" s="1" t="s">
        <v>203</v>
      </c>
      <c r="E11464" s="1">
        <v>2008</v>
      </c>
      <c r="F11464" s="1">
        <v>300</v>
      </c>
      <c r="G11464" s="1" t="s">
        <v>5</v>
      </c>
      <c r="H11464" s="1">
        <v>4.433017499417E-4</v>
      </c>
      <c r="I11464" s="1">
        <v>5.3639511742945695E-4</v>
      </c>
      <c r="J11464" s="1">
        <v>6.3835451991604798E-4</v>
      </c>
      <c r="K11464" s="1">
        <v>1.8649458341297299E-3</v>
      </c>
      <c r="L11464" s="1">
        <v>4.3558690346716198E-3</v>
      </c>
      <c r="M11464" s="1">
        <v>0.81275546981411295</v>
      </c>
      <c r="N11464" s="1">
        <v>2.0106087553311999E-4</v>
      </c>
      <c r="O11464" s="1">
        <v>1.8497600549047E-4</v>
      </c>
      <c r="P11464" s="1">
        <v>7.5010283243569004E-6</v>
      </c>
      <c r="Q11464" s="1">
        <v>6.63360088531409E-6</v>
      </c>
      <c r="R11464" s="1">
        <v>26368.956127955698</v>
      </c>
      <c r="S11464" s="1">
        <v>6898.4111920200003</v>
      </c>
      <c r="T11464" s="1">
        <v>5.25154212246421</v>
      </c>
      <c r="U11464" s="1">
        <v>1740933.95421172</v>
      </c>
      <c r="V11464" s="1">
        <f t="shared" si="713"/>
        <v>0.10202136292840473</v>
      </c>
      <c r="W11464" s="1">
        <f t="shared" si="714"/>
        <v>0.82847826390454937</v>
      </c>
      <c r="X11464" s="1">
        <f t="shared" si="715"/>
        <v>1313.5972312801371</v>
      </c>
    </row>
    <row r="11465" spans="1:24" hidden="1" x14ac:dyDescent="0.3">
      <c r="A11465" s="18" t="str">
        <f t="shared" si="712"/>
        <v>Portable Equipment - Non-Rental Generator_2008_600</v>
      </c>
      <c r="B11465" s="1" t="s">
        <v>40</v>
      </c>
      <c r="C11465" s="1">
        <v>2020</v>
      </c>
      <c r="D11465" s="1" t="s">
        <v>203</v>
      </c>
      <c r="E11465" s="1">
        <v>2008</v>
      </c>
      <c r="F11465" s="1">
        <v>600</v>
      </c>
      <c r="G11465" s="1" t="s">
        <v>5</v>
      </c>
      <c r="H11465" s="1">
        <v>6.5706481599750401E-4</v>
      </c>
      <c r="I11465" s="1">
        <v>7.9504842735697904E-4</v>
      </c>
      <c r="J11465" s="1">
        <v>9.4617333503640598E-4</v>
      </c>
      <c r="K11465" s="1">
        <v>2.59723120323458E-3</v>
      </c>
      <c r="L11465" s="1">
        <v>6.4167541339677399E-3</v>
      </c>
      <c r="M11465" s="1">
        <v>1.2046715883585</v>
      </c>
      <c r="N11465" s="1">
        <v>3.2690424336385098E-4</v>
      </c>
      <c r="O11465" s="1">
        <v>3.00751903894743E-4</v>
      </c>
      <c r="P11465" s="1">
        <v>1.11180743057833E-5</v>
      </c>
      <c r="Q11465" s="1">
        <v>9.8323675593047004E-6</v>
      </c>
      <c r="R11465" s="1">
        <v>39084.242975670801</v>
      </c>
      <c r="S11465" s="1">
        <v>6131.9210595733302</v>
      </c>
      <c r="T11465" s="1">
        <v>4.6680374421904096</v>
      </c>
      <c r="U11465" s="1">
        <v>2580423.9402131098</v>
      </c>
      <c r="V11465" s="1">
        <f t="shared" si="713"/>
        <v>0.10202136292840489</v>
      </c>
      <c r="W11465" s="1">
        <f t="shared" si="714"/>
        <v>0.82340393339326401</v>
      </c>
      <c r="X11465" s="1">
        <f t="shared" si="715"/>
        <v>1313.5972312801362</v>
      </c>
    </row>
    <row r="11466" spans="1:24" hidden="1" x14ac:dyDescent="0.3">
      <c r="A11466" s="18" t="str">
        <f t="shared" ref="A11466:A11529" si="716">D11466&amp;"_"&amp;E11466&amp;"_"&amp;F11466</f>
        <v>Portable Equipment - Non-Rental Generator_2008_750</v>
      </c>
      <c r="B11466" s="1" t="s">
        <v>40</v>
      </c>
      <c r="C11466" s="1">
        <v>2020</v>
      </c>
      <c r="D11466" s="1" t="s">
        <v>203</v>
      </c>
      <c r="E11466" s="1">
        <v>2008</v>
      </c>
      <c r="F11466" s="1">
        <v>750</v>
      </c>
      <c r="G11466" s="1" t="s">
        <v>5</v>
      </c>
      <c r="H11466" s="1">
        <v>1.7091400801948E-4</v>
      </c>
      <c r="I11466" s="1">
        <v>2.06805949703571E-4</v>
      </c>
      <c r="J11466" s="1">
        <v>2.4611617154805202E-4</v>
      </c>
      <c r="K11466" s="1">
        <v>6.7558509281033605E-4</v>
      </c>
      <c r="L11466" s="1">
        <v>1.78626384704255E-3</v>
      </c>
      <c r="M11466" s="1">
        <v>0.31335607157868001</v>
      </c>
      <c r="N11466" s="1">
        <v>8.3508748585670503E-5</v>
      </c>
      <c r="O11466" s="1">
        <v>7.6828048698816806E-5</v>
      </c>
      <c r="P11466" s="1">
        <v>2.89200485978701E-6</v>
      </c>
      <c r="Q11466" s="1">
        <v>2.5575701315406701E-6</v>
      </c>
      <c r="R11466" s="1">
        <v>10166.492642339999</v>
      </c>
      <c r="S11466" s="1">
        <v>1021.98684326222</v>
      </c>
      <c r="T11466" s="1">
        <v>0.77800624036506805</v>
      </c>
      <c r="U11466" s="1">
        <v>671213.23083128</v>
      </c>
      <c r="V11466" s="1">
        <f t="shared" si="713"/>
        <v>0.10202136292840427</v>
      </c>
      <c r="W11466" s="1">
        <f t="shared" si="714"/>
        <v>0.88119840113994974</v>
      </c>
      <c r="X11466" s="1">
        <f t="shared" si="715"/>
        <v>1313.5972312801341</v>
      </c>
    </row>
    <row r="11467" spans="1:24" hidden="1" x14ac:dyDescent="0.3">
      <c r="A11467" s="18" t="str">
        <f t="shared" si="716"/>
        <v>Portable Equipment - Non-Rental Generator_2008_9999</v>
      </c>
      <c r="B11467" s="1" t="s">
        <v>40</v>
      </c>
      <c r="C11467" s="1">
        <v>2020</v>
      </c>
      <c r="D11467" s="1" t="s">
        <v>203</v>
      </c>
      <c r="E11467" s="1">
        <v>2008</v>
      </c>
      <c r="F11467" s="1">
        <v>9999</v>
      </c>
      <c r="G11467" s="1" t="s">
        <v>5</v>
      </c>
      <c r="H11467" s="1">
        <v>1.59184884385219E-3</v>
      </c>
      <c r="I11467" s="1">
        <v>1.92613710106115E-3</v>
      </c>
      <c r="J11467" s="1">
        <v>2.2922623351471498E-3</v>
      </c>
      <c r="K11467" s="1">
        <v>6.2422864440081199E-3</v>
      </c>
      <c r="L11467" s="1">
        <v>2.02210659379632E-2</v>
      </c>
      <c r="M11467" s="1">
        <v>2.8953545283634301</v>
      </c>
      <c r="N11467" s="1">
        <v>8.1825480889952996E-4</v>
      </c>
      <c r="O11467" s="1">
        <v>7.5279442418756798E-4</v>
      </c>
      <c r="P11467" s="1">
        <v>2.6721233001976902E-5</v>
      </c>
      <c r="Q11467" s="1">
        <v>2.3631494435888101E-5</v>
      </c>
      <c r="R11467" s="1">
        <v>93936.589009674703</v>
      </c>
      <c r="S11467" s="1">
        <v>2554.9671081555498</v>
      </c>
      <c r="T11467" s="1">
        <v>1.94501560091267</v>
      </c>
      <c r="U11467" s="1">
        <v>6201891.2146619298</v>
      </c>
      <c r="V11467" s="1">
        <f t="shared" ref="V11467:V11530" si="717">IFERROR(CONVERT(I11467,"ton","g")*365/U11467,0)</f>
        <v>0.1028375338318319</v>
      </c>
      <c r="W11467" s="1">
        <f t="shared" ref="W11467:W11530" si="718">IFERROR(CONVERT(L11467,"ton","g")*365/U11467,0)</f>
        <v>1.0796139856115963</v>
      </c>
      <c r="X11467" s="1">
        <f t="shared" ref="X11467:X11530" si="719">S11467/T11467</f>
        <v>1313.5972312801341</v>
      </c>
    </row>
    <row r="11468" spans="1:24" hidden="1" x14ac:dyDescent="0.3">
      <c r="A11468" s="18" t="str">
        <f t="shared" si="716"/>
        <v>Portable Equipment - Non-Rental Generator_2009_75</v>
      </c>
      <c r="B11468" s="1" t="s">
        <v>40</v>
      </c>
      <c r="C11468" s="1">
        <v>2020</v>
      </c>
      <c r="D11468" s="1" t="s">
        <v>203</v>
      </c>
      <c r="E11468" s="1">
        <v>2009</v>
      </c>
      <c r="F11468" s="1">
        <v>75</v>
      </c>
      <c r="G11468" s="1" t="s">
        <v>5</v>
      </c>
      <c r="H11468" s="1">
        <v>7.0955835655004098E-5</v>
      </c>
      <c r="I11468" s="1">
        <v>8.5856561142554893E-5</v>
      </c>
      <c r="J11468" s="1">
        <v>1.0217640334320501E-4</v>
      </c>
      <c r="K11468" s="1">
        <v>9.9091795487648107E-4</v>
      </c>
      <c r="L11468" s="1">
        <v>8.0174441286327499E-4</v>
      </c>
      <c r="M11468" s="1">
        <v>0.13009139610078199</v>
      </c>
      <c r="N11468" s="1">
        <v>6.4483304244815796E-5</v>
      </c>
      <c r="O11468" s="1">
        <v>5.93246399052306E-5</v>
      </c>
      <c r="P11468" s="1">
        <v>1.20063079628401E-6</v>
      </c>
      <c r="Q11468" s="1">
        <v>1.0617884866936301E-6</v>
      </c>
      <c r="R11468" s="1">
        <v>4220.6720764249303</v>
      </c>
      <c r="S11468" s="1">
        <v>4087.9473730488899</v>
      </c>
      <c r="T11468" s="1">
        <v>3.11202496146027</v>
      </c>
      <c r="U11468" s="1">
        <v>278657.649236686</v>
      </c>
      <c r="V11468" s="1">
        <f t="shared" si="717"/>
        <v>0.10202136292840458</v>
      </c>
      <c r="W11468" s="1">
        <f t="shared" si="718"/>
        <v>0.95269431516985159</v>
      </c>
      <c r="X11468" s="1">
        <f t="shared" si="719"/>
        <v>1313.5972312801384</v>
      </c>
    </row>
    <row r="11469" spans="1:24" hidden="1" x14ac:dyDescent="0.3">
      <c r="A11469" s="18" t="str">
        <f t="shared" si="716"/>
        <v>Portable Equipment - Non-Rental Generator_2009_100</v>
      </c>
      <c r="B11469" s="1" t="s">
        <v>40</v>
      </c>
      <c r="C11469" s="1">
        <v>2020</v>
      </c>
      <c r="D11469" s="1" t="s">
        <v>203</v>
      </c>
      <c r="E11469" s="1">
        <v>2009</v>
      </c>
      <c r="F11469" s="1">
        <v>100</v>
      </c>
      <c r="G11469" s="1" t="s">
        <v>5</v>
      </c>
      <c r="H11469" s="1">
        <v>1.94244053263248E-4</v>
      </c>
      <c r="I11469" s="1">
        <v>2.3503530444853E-4</v>
      </c>
      <c r="J11469" s="1">
        <v>2.79711436699077E-4</v>
      </c>
      <c r="K11469" s="1">
        <v>2.7239783970583699E-3</v>
      </c>
      <c r="L11469" s="1">
        <v>2.11568393223766E-3</v>
      </c>
      <c r="M11469" s="1">
        <v>0.358319699745553</v>
      </c>
      <c r="N11469" s="1">
        <v>1.96086233695141E-4</v>
      </c>
      <c r="O11469" s="1">
        <v>1.8039933499952999E-4</v>
      </c>
      <c r="P11469" s="1">
        <v>3.30701599901407E-6</v>
      </c>
      <c r="Q11469" s="1">
        <v>2.9245572201454599E-6</v>
      </c>
      <c r="R11469" s="1">
        <v>11625.2880396286</v>
      </c>
      <c r="S11469" s="1">
        <v>7664.9013244666603</v>
      </c>
      <c r="T11469" s="1">
        <v>5.8350468027380096</v>
      </c>
      <c r="U11469" s="1">
        <v>767525.97173250304</v>
      </c>
      <c r="V11469" s="1">
        <f t="shared" si="717"/>
        <v>0.10139782109603218</v>
      </c>
      <c r="W11469" s="1">
        <f t="shared" si="718"/>
        <v>0.9127383707742629</v>
      </c>
      <c r="X11469" s="1">
        <f t="shared" si="719"/>
        <v>1313.5972312801362</v>
      </c>
    </row>
    <row r="11470" spans="1:24" hidden="1" x14ac:dyDescent="0.3">
      <c r="A11470" s="18" t="str">
        <f t="shared" si="716"/>
        <v>Portable Equipment - Non-Rental Generator_2009_175</v>
      </c>
      <c r="B11470" s="1" t="s">
        <v>40</v>
      </c>
      <c r="C11470" s="1">
        <v>2020</v>
      </c>
      <c r="D11470" s="1" t="s">
        <v>203</v>
      </c>
      <c r="E11470" s="1">
        <v>2009</v>
      </c>
      <c r="F11470" s="1">
        <v>175</v>
      </c>
      <c r="G11470" s="1" t="s">
        <v>5</v>
      </c>
      <c r="H11470" s="1">
        <v>2.5592995143422498E-4</v>
      </c>
      <c r="I11470" s="1">
        <v>3.09675241235412E-4</v>
      </c>
      <c r="J11470" s="1">
        <v>3.6853913006528399E-4</v>
      </c>
      <c r="K11470" s="1">
        <v>3.2317136312017898E-3</v>
      </c>
      <c r="L11470" s="1">
        <v>2.6613110886670099E-3</v>
      </c>
      <c r="M11470" s="1">
        <v>0.48474832838330401</v>
      </c>
      <c r="N11470" s="1">
        <v>1.94983511385874E-4</v>
      </c>
      <c r="O11470" s="1">
        <v>1.7938483047500399E-4</v>
      </c>
      <c r="P11470" s="1">
        <v>4.4740607918019698E-6</v>
      </c>
      <c r="Q11470" s="1">
        <v>3.9564506911943196E-6</v>
      </c>
      <c r="R11470" s="1">
        <v>15727.1256595328</v>
      </c>
      <c r="S11470" s="1">
        <v>7153.90790283555</v>
      </c>
      <c r="T11470" s="1">
        <v>5.4460436825554801</v>
      </c>
      <c r="U11470" s="1">
        <v>1038337.9201654301</v>
      </c>
      <c r="V11470" s="1">
        <f t="shared" si="717"/>
        <v>9.8754380850635218E-2</v>
      </c>
      <c r="W11470" s="1">
        <f t="shared" si="718"/>
        <v>0.84868305184414272</v>
      </c>
      <c r="X11470" s="1">
        <f t="shared" si="719"/>
        <v>1313.5972312801352</v>
      </c>
    </row>
    <row r="11471" spans="1:24" hidden="1" x14ac:dyDescent="0.3">
      <c r="A11471" s="18" t="str">
        <f t="shared" si="716"/>
        <v>Portable Equipment - Non-Rental Generator_2009_300</v>
      </c>
      <c r="B11471" s="1" t="s">
        <v>40</v>
      </c>
      <c r="C11471" s="1">
        <v>2020</v>
      </c>
      <c r="D11471" s="1" t="s">
        <v>203</v>
      </c>
      <c r="E11471" s="1">
        <v>2009</v>
      </c>
      <c r="F11471" s="1">
        <v>300</v>
      </c>
      <c r="G11471" s="1" t="s">
        <v>5</v>
      </c>
      <c r="H11471" s="1">
        <v>5.2581430454944902E-4</v>
      </c>
      <c r="I11471" s="1">
        <v>6.3623530850483298E-4</v>
      </c>
      <c r="J11471" s="1">
        <v>7.5717259855120705E-4</v>
      </c>
      <c r="K11471" s="1">
        <v>2.27037566579229E-3</v>
      </c>
      <c r="L11471" s="1">
        <v>5.3229321588333404E-3</v>
      </c>
      <c r="M11471" s="1">
        <v>1.0014511453234001</v>
      </c>
      <c r="N11471" s="1">
        <v>2.3733224907190699E-4</v>
      </c>
      <c r="O11471" s="1">
        <v>2.1834566914615499E-4</v>
      </c>
      <c r="P11471" s="1">
        <v>9.2431380450025101E-6</v>
      </c>
      <c r="Q11471" s="1">
        <v>8.1737096223240703E-6</v>
      </c>
      <c r="R11471" s="1">
        <v>32490.979508711898</v>
      </c>
      <c r="S11471" s="1">
        <v>8431.3914569133303</v>
      </c>
      <c r="T11471" s="1">
        <v>6.41855148301181</v>
      </c>
      <c r="U11471" s="1">
        <v>2145122.8163084299</v>
      </c>
      <c r="V11471" s="1">
        <f t="shared" si="717"/>
        <v>9.8209659542986591E-2</v>
      </c>
      <c r="W11471" s="1">
        <f t="shared" si="718"/>
        <v>0.82165096482611522</v>
      </c>
      <c r="X11471" s="1">
        <f t="shared" si="719"/>
        <v>1313.5972312801368</v>
      </c>
    </row>
    <row r="11472" spans="1:24" hidden="1" x14ac:dyDescent="0.3">
      <c r="A11472" s="18" t="str">
        <f t="shared" si="716"/>
        <v>Portable Equipment - Non-Rental Generator_2009_600</v>
      </c>
      <c r="B11472" s="1" t="s">
        <v>40</v>
      </c>
      <c r="C11472" s="1">
        <v>2020</v>
      </c>
      <c r="D11472" s="1" t="s">
        <v>203</v>
      </c>
      <c r="E11472" s="1">
        <v>2009</v>
      </c>
      <c r="F11472" s="1">
        <v>600</v>
      </c>
      <c r="G11472" s="1" t="s">
        <v>5</v>
      </c>
      <c r="H11472" s="1">
        <v>5.1782272833116201E-4</v>
      </c>
      <c r="I11472" s="1">
        <v>6.2656550128070601E-4</v>
      </c>
      <c r="J11472" s="1">
        <v>7.4566472879687403E-4</v>
      </c>
      <c r="K11472" s="1">
        <v>2.10322486470763E-3</v>
      </c>
      <c r="L11472" s="1">
        <v>5.1595953099902604E-3</v>
      </c>
      <c r="M11472" s="1">
        <v>0.98452663359767001</v>
      </c>
      <c r="N11472" s="1">
        <v>2.6153462000740897E-4</v>
      </c>
      <c r="O11472" s="1">
        <v>2.4061185040681599E-4</v>
      </c>
      <c r="P11472" s="1">
        <v>9.0869022882488896E-6</v>
      </c>
      <c r="Q11472" s="1">
        <v>8.0355740327930503E-6</v>
      </c>
      <c r="R11472" s="1">
        <v>31941.882364788598</v>
      </c>
      <c r="S11472" s="1">
        <v>4854.4375054955499</v>
      </c>
      <c r="T11472" s="1">
        <v>3.6955296417340699</v>
      </c>
      <c r="U11472" s="1">
        <v>2108870.26776696</v>
      </c>
      <c r="V11472" s="1">
        <f t="shared" si="717"/>
        <v>9.8379636989513672E-2</v>
      </c>
      <c r="W11472" s="1">
        <f t="shared" si="718"/>
        <v>0.81012936807421032</v>
      </c>
      <c r="X11472" s="1">
        <f t="shared" si="719"/>
        <v>1313.5972312801366</v>
      </c>
    </row>
    <row r="11473" spans="1:24" hidden="1" x14ac:dyDescent="0.3">
      <c r="A11473" s="18" t="str">
        <f t="shared" si="716"/>
        <v>Portable Equipment - Non-Rental Generator_2009_750</v>
      </c>
      <c r="B11473" s="1" t="s">
        <v>40</v>
      </c>
      <c r="C11473" s="1">
        <v>2020</v>
      </c>
      <c r="D11473" s="1" t="s">
        <v>203</v>
      </c>
      <c r="E11473" s="1">
        <v>2009</v>
      </c>
      <c r="F11473" s="1">
        <v>750</v>
      </c>
      <c r="G11473" s="1" t="s">
        <v>5</v>
      </c>
      <c r="H11473" s="1">
        <v>2.6280581668557498E-4</v>
      </c>
      <c r="I11473" s="1">
        <v>3.1799503818954599E-4</v>
      </c>
      <c r="J11473" s="1">
        <v>3.7844037602722798E-4</v>
      </c>
      <c r="K11473" s="1">
        <v>1.0592991621084799E-3</v>
      </c>
      <c r="L11473" s="1">
        <v>2.7495465098030798E-3</v>
      </c>
      <c r="M11473" s="1">
        <v>0.49459990983559599</v>
      </c>
      <c r="N11473" s="1">
        <v>1.1701657562873E-4</v>
      </c>
      <c r="O11473" s="1">
        <v>1.07655249578432E-4</v>
      </c>
      <c r="P11473" s="1">
        <v>4.5649372719275099E-6</v>
      </c>
      <c r="Q11473" s="1">
        <v>4.0368579746526699E-6</v>
      </c>
      <c r="R11473" s="1">
        <v>16046.749370174701</v>
      </c>
      <c r="S11473" s="1">
        <v>1532.9802648933301</v>
      </c>
      <c r="T11473" s="1">
        <v>1.1670093605476</v>
      </c>
      <c r="U11473" s="1">
        <v>1059440.14991345</v>
      </c>
      <c r="V11473" s="1">
        <f t="shared" si="717"/>
        <v>9.9387671699686653E-2</v>
      </c>
      <c r="W11473" s="1">
        <f t="shared" si="718"/>
        <v>0.85935625723958697</v>
      </c>
      <c r="X11473" s="1">
        <f t="shared" si="719"/>
        <v>1313.5972312801366</v>
      </c>
    </row>
    <row r="11474" spans="1:24" hidden="1" x14ac:dyDescent="0.3">
      <c r="A11474" s="18" t="str">
        <f t="shared" si="716"/>
        <v>Portable Equipment - Non-Rental Generator_2009_9999</v>
      </c>
      <c r="B11474" s="1" t="s">
        <v>40</v>
      </c>
      <c r="C11474" s="1">
        <v>2020</v>
      </c>
      <c r="D11474" s="1" t="s">
        <v>203</v>
      </c>
      <c r="E11474" s="1">
        <v>2009</v>
      </c>
      <c r="F11474" s="1">
        <v>9999</v>
      </c>
      <c r="G11474" s="1" t="s">
        <v>5</v>
      </c>
      <c r="H11474" s="1">
        <v>1.16965275361485E-3</v>
      </c>
      <c r="I11474" s="1">
        <v>1.4152798318739601E-3</v>
      </c>
      <c r="J11474" s="1">
        <v>1.68429996520538E-3</v>
      </c>
      <c r="K11474" s="1">
        <v>4.6919786803115097E-3</v>
      </c>
      <c r="L11474" s="1">
        <v>1.6202571261786598E-2</v>
      </c>
      <c r="M11474" s="1">
        <v>2.19462922198757</v>
      </c>
      <c r="N11474" s="1">
        <v>5.2057443041371096E-4</v>
      </c>
      <c r="O11474" s="1">
        <v>4.7892847598061402E-4</v>
      </c>
      <c r="P11474" s="1">
        <v>2.0255345926363599E-5</v>
      </c>
      <c r="Q11474" s="1">
        <v>1.79122686842607E-5</v>
      </c>
      <c r="R11474" s="1">
        <v>71202.328155300507</v>
      </c>
      <c r="S11474" s="1">
        <v>4343.4440838644396</v>
      </c>
      <c r="T11474" s="1">
        <v>3.30652652155154</v>
      </c>
      <c r="U11474" s="1">
        <v>4700927.4884821903</v>
      </c>
      <c r="V11474" s="1">
        <f t="shared" si="717"/>
        <v>9.9689029101134696E-2</v>
      </c>
      <c r="W11474" s="1">
        <f t="shared" si="718"/>
        <v>1.1412715433743981</v>
      </c>
      <c r="X11474" s="1">
        <f t="shared" si="719"/>
        <v>1313.5972312801352</v>
      </c>
    </row>
    <row r="11475" spans="1:24" hidden="1" x14ac:dyDescent="0.3">
      <c r="A11475" s="18" t="str">
        <f t="shared" si="716"/>
        <v>Portable Equipment - Non-Rental Generator_2010_50</v>
      </c>
      <c r="B11475" s="1" t="s">
        <v>40</v>
      </c>
      <c r="C11475" s="1">
        <v>2020</v>
      </c>
      <c r="D11475" s="1" t="s">
        <v>203</v>
      </c>
      <c r="E11475" s="1">
        <v>2010</v>
      </c>
      <c r="F11475" s="1">
        <v>50</v>
      </c>
      <c r="G11475" s="1" t="s">
        <v>5</v>
      </c>
      <c r="H11475" s="1">
        <v>4.9944641601823202E-6</v>
      </c>
      <c r="I11475" s="1">
        <v>6.0433016338206103E-6</v>
      </c>
      <c r="J11475" s="1">
        <v>7.1920283906625498E-6</v>
      </c>
      <c r="K11475" s="1">
        <v>7.2142260091522499E-5</v>
      </c>
      <c r="L11475" s="1">
        <v>6.3420421786798006E-5</v>
      </c>
      <c r="M11475" s="1">
        <v>7.0206197731699296E-3</v>
      </c>
      <c r="N11475" s="1">
        <v>2.99821592038828E-6</v>
      </c>
      <c r="O11475" s="1">
        <v>2.7583586467572202E-6</v>
      </c>
      <c r="P11475" s="1">
        <v>6.4759277515671306E-8</v>
      </c>
      <c r="Q11475" s="1">
        <v>5.7301354801592798E-8</v>
      </c>
      <c r="R11475" s="1">
        <v>227.776276709792</v>
      </c>
      <c r="S11475" s="1">
        <v>255.49671081555499</v>
      </c>
      <c r="T11475" s="1">
        <v>0.19450156009126701</v>
      </c>
      <c r="U11475" s="1">
        <v>13527.070351295401</v>
      </c>
      <c r="V11475" s="1">
        <f t="shared" si="717"/>
        <v>0.14793097624618706</v>
      </c>
      <c r="W11475" s="1">
        <f t="shared" si="718"/>
        <v>1.5524369752391001</v>
      </c>
      <c r="X11475" s="1">
        <f t="shared" si="719"/>
        <v>1313.5972312801341</v>
      </c>
    </row>
    <row r="11476" spans="1:24" hidden="1" x14ac:dyDescent="0.3">
      <c r="A11476" s="18" t="str">
        <f t="shared" si="716"/>
        <v>Portable Equipment - Non-Rental Generator_2010_75</v>
      </c>
      <c r="B11476" s="1" t="s">
        <v>40</v>
      </c>
      <c r="C11476" s="1">
        <v>2020</v>
      </c>
      <c r="D11476" s="1" t="s">
        <v>203</v>
      </c>
      <c r="E11476" s="1">
        <v>2010</v>
      </c>
      <c r="F11476" s="1">
        <v>75</v>
      </c>
      <c r="G11476" s="1" t="s">
        <v>5</v>
      </c>
      <c r="H11476" s="1">
        <v>1.2264837744227399E-4</v>
      </c>
      <c r="I11476" s="1">
        <v>1.4840453670515101E-4</v>
      </c>
      <c r="J11476" s="1">
        <v>1.7661366351687401E-4</v>
      </c>
      <c r="K11476" s="1">
        <v>1.7751729594113301E-3</v>
      </c>
      <c r="L11476" s="1">
        <v>1.43298452152648E-3</v>
      </c>
      <c r="M11476" s="1">
        <v>0.23694316416026001</v>
      </c>
      <c r="N11476" s="1">
        <v>1.09411041433323E-4</v>
      </c>
      <c r="O11476" s="1">
        <v>1.00658158118657E-4</v>
      </c>
      <c r="P11476" s="1">
        <v>2.1869776052393198E-6</v>
      </c>
      <c r="Q11476" s="1">
        <v>1.9338982534342202E-6</v>
      </c>
      <c r="R11476" s="1">
        <v>7687.3600149253998</v>
      </c>
      <c r="S11476" s="1">
        <v>7664.9013244666603</v>
      </c>
      <c r="T11476" s="1">
        <v>5.8350468027380096</v>
      </c>
      <c r="U11476" s="1">
        <v>507535.67958060501</v>
      </c>
      <c r="V11476" s="1">
        <f t="shared" si="717"/>
        <v>9.6820918821471744E-2</v>
      </c>
      <c r="W11476" s="1">
        <f t="shared" si="718"/>
        <v>0.93489647359496919</v>
      </c>
      <c r="X11476" s="1">
        <f t="shared" si="719"/>
        <v>1313.5972312801362</v>
      </c>
    </row>
    <row r="11477" spans="1:24" hidden="1" x14ac:dyDescent="0.3">
      <c r="A11477" s="18" t="str">
        <f t="shared" si="716"/>
        <v>Portable Equipment - Non-Rental Generator_2010_100</v>
      </c>
      <c r="B11477" s="1" t="s">
        <v>40</v>
      </c>
      <c r="C11477" s="1">
        <v>2020</v>
      </c>
      <c r="D11477" s="1" t="s">
        <v>203</v>
      </c>
      <c r="E11477" s="1">
        <v>2010</v>
      </c>
      <c r="F11477" s="1">
        <v>100</v>
      </c>
      <c r="G11477" s="1" t="s">
        <v>5</v>
      </c>
      <c r="H11477" s="1">
        <v>1.5417608217741999E-4</v>
      </c>
      <c r="I11477" s="1">
        <v>1.8655305943467799E-4</v>
      </c>
      <c r="J11477" s="1">
        <v>2.2201355833548499E-4</v>
      </c>
      <c r="K11477" s="1">
        <v>2.2117765102164701E-3</v>
      </c>
      <c r="L11477" s="1">
        <v>1.70943232572371E-3</v>
      </c>
      <c r="M11477" s="1">
        <v>0.29403181565303099</v>
      </c>
      <c r="N11477" s="1">
        <v>1.5027205576187099E-4</v>
      </c>
      <c r="O11477" s="1">
        <v>1.3825029130092099E-4</v>
      </c>
      <c r="P11477" s="1">
        <v>2.71384466832236E-6</v>
      </c>
      <c r="Q11477" s="1">
        <v>2.3998481524492901E-6</v>
      </c>
      <c r="R11477" s="1">
        <v>9539.5384406963403</v>
      </c>
      <c r="S11477" s="1">
        <v>6387.4177703888899</v>
      </c>
      <c r="T11477" s="1">
        <v>4.8625390022816797</v>
      </c>
      <c r="U11477" s="1">
        <v>629820.39555631601</v>
      </c>
      <c r="V11477" s="1">
        <f t="shared" si="717"/>
        <v>9.8078599579230208E-2</v>
      </c>
      <c r="W11477" s="1">
        <f t="shared" si="718"/>
        <v>0.8987187296231619</v>
      </c>
      <c r="X11477" s="1">
        <f t="shared" si="719"/>
        <v>1313.5972312801362</v>
      </c>
    </row>
    <row r="11478" spans="1:24" hidden="1" x14ac:dyDescent="0.3">
      <c r="A11478" s="18" t="str">
        <f t="shared" si="716"/>
        <v>Portable Equipment - Non-Rental Generator_2010_175</v>
      </c>
      <c r="B11478" s="1" t="s">
        <v>40</v>
      </c>
      <c r="C11478" s="1">
        <v>2020</v>
      </c>
      <c r="D11478" s="1" t="s">
        <v>203</v>
      </c>
      <c r="E11478" s="1">
        <v>2010</v>
      </c>
      <c r="F11478" s="1">
        <v>175</v>
      </c>
      <c r="G11478" s="1" t="s">
        <v>5</v>
      </c>
      <c r="H11478" s="1">
        <v>2.6795843807256802E-4</v>
      </c>
      <c r="I11478" s="1">
        <v>3.24229710067807E-4</v>
      </c>
      <c r="J11478" s="1">
        <v>3.8586015082449799E-4</v>
      </c>
      <c r="K11478" s="1">
        <v>3.4925318027704201E-3</v>
      </c>
      <c r="L11478" s="1">
        <v>3.2568621567462398E-3</v>
      </c>
      <c r="M11478" s="1">
        <v>0.53135388679222495</v>
      </c>
      <c r="N11478" s="1">
        <v>1.9320230616811699E-4</v>
      </c>
      <c r="O11478" s="1">
        <v>1.7774612167466701E-4</v>
      </c>
      <c r="P11478" s="1">
        <v>4.9045914371343697E-6</v>
      </c>
      <c r="Q11478" s="1">
        <v>4.3368389937088302E-6</v>
      </c>
      <c r="R11478" s="1">
        <v>17239.191675261802</v>
      </c>
      <c r="S11478" s="1">
        <v>7920.39803528222</v>
      </c>
      <c r="T11478" s="1">
        <v>6.0295483628292796</v>
      </c>
      <c r="U11478" s="1">
        <v>1138167.6993579899</v>
      </c>
      <c r="V11478" s="1">
        <f t="shared" si="717"/>
        <v>9.4326811039207537E-2</v>
      </c>
      <c r="W11478" s="1">
        <f t="shared" si="718"/>
        <v>0.94750546202536756</v>
      </c>
      <c r="X11478" s="1">
        <f t="shared" si="719"/>
        <v>1313.5972312801362</v>
      </c>
    </row>
    <row r="11479" spans="1:24" hidden="1" x14ac:dyDescent="0.3">
      <c r="A11479" s="18" t="str">
        <f t="shared" si="716"/>
        <v>Portable Equipment - Non-Rental Generator_2010_300</v>
      </c>
      <c r="B11479" s="1" t="s">
        <v>40</v>
      </c>
      <c r="C11479" s="1">
        <v>2020</v>
      </c>
      <c r="D11479" s="1" t="s">
        <v>203</v>
      </c>
      <c r="E11479" s="1">
        <v>2010</v>
      </c>
      <c r="F11479" s="1">
        <v>300</v>
      </c>
      <c r="G11479" s="1" t="s">
        <v>5</v>
      </c>
      <c r="H11479" s="1">
        <v>3.5419685513881797E-4</v>
      </c>
      <c r="I11479" s="1">
        <v>4.2857819471796998E-4</v>
      </c>
      <c r="J11479" s="1">
        <v>5.1004347139989802E-4</v>
      </c>
      <c r="K11479" s="1">
        <v>1.5921245345259401E-3</v>
      </c>
      <c r="L11479" s="1">
        <v>3.9003815975673099E-3</v>
      </c>
      <c r="M11479" s="1">
        <v>0.71487116692274699</v>
      </c>
      <c r="N11479" s="1">
        <v>1.6312937195413199E-4</v>
      </c>
      <c r="O11479" s="1">
        <v>1.5007902219780101E-4</v>
      </c>
      <c r="P11479" s="1">
        <v>6.59871254858051E-6</v>
      </c>
      <c r="Q11479" s="1">
        <v>5.8346823637727599E-6</v>
      </c>
      <c r="R11479" s="1">
        <v>23193.207720936902</v>
      </c>
      <c r="S11479" s="1">
        <v>6387.4177703888899</v>
      </c>
      <c r="T11479" s="1">
        <v>4.8625390022816797</v>
      </c>
      <c r="U11479" s="1">
        <v>1531264.36376664</v>
      </c>
      <c r="V11479" s="1">
        <f t="shared" si="717"/>
        <v>9.2676259358512786E-2</v>
      </c>
      <c r="W11479" s="1">
        <f t="shared" si="718"/>
        <v>0.84342316288673802</v>
      </c>
      <c r="X11479" s="1">
        <f t="shared" si="719"/>
        <v>1313.5972312801362</v>
      </c>
    </row>
    <row r="11480" spans="1:24" hidden="1" x14ac:dyDescent="0.3">
      <c r="A11480" s="18" t="str">
        <f t="shared" si="716"/>
        <v>Portable Equipment - Non-Rental Generator_2010_600</v>
      </c>
      <c r="B11480" s="1" t="s">
        <v>40</v>
      </c>
      <c r="C11480" s="1">
        <v>2020</v>
      </c>
      <c r="D11480" s="1" t="s">
        <v>203</v>
      </c>
      <c r="E11480" s="1">
        <v>2010</v>
      </c>
      <c r="F11480" s="1">
        <v>600</v>
      </c>
      <c r="G11480" s="1" t="s">
        <v>5</v>
      </c>
      <c r="H11480" s="1">
        <v>7.3174059520194604E-4</v>
      </c>
      <c r="I11480" s="1">
        <v>8.8540612019435397E-4</v>
      </c>
      <c r="J11480" s="1">
        <v>1.0537064570908001E-3</v>
      </c>
      <c r="K11480" s="1">
        <v>3.03020945778254E-3</v>
      </c>
      <c r="L11480" s="1">
        <v>7.47270892396063E-3</v>
      </c>
      <c r="M11480" s="1">
        <v>1.4274688919718801</v>
      </c>
      <c r="N11480" s="1">
        <v>3.72445335488126E-4</v>
      </c>
      <c r="O11480" s="1">
        <v>3.4264970864907599E-4</v>
      </c>
      <c r="P11480" s="1">
        <v>1.31757055930556E-5</v>
      </c>
      <c r="Q11480" s="1">
        <v>1.1650809200593501E-5</v>
      </c>
      <c r="R11480" s="1">
        <v>46312.6561240335</v>
      </c>
      <c r="S11480" s="1">
        <v>7920.39803528222</v>
      </c>
      <c r="T11480" s="1">
        <v>6.0295483628292796</v>
      </c>
      <c r="U11480" s="1">
        <v>3057658.98220682</v>
      </c>
      <c r="V11480" s="1">
        <f t="shared" si="717"/>
        <v>9.5883101369456977E-2</v>
      </c>
      <c r="W11480" s="1">
        <f t="shared" si="718"/>
        <v>0.80924051790299778</v>
      </c>
      <c r="X11480" s="1">
        <f t="shared" si="719"/>
        <v>1313.5972312801362</v>
      </c>
    </row>
    <row r="11481" spans="1:24" hidden="1" x14ac:dyDescent="0.3">
      <c r="A11481" s="18" t="str">
        <f t="shared" si="716"/>
        <v>Portable Equipment - Non-Rental Generator_2010_750</v>
      </c>
      <c r="B11481" s="1" t="s">
        <v>40</v>
      </c>
      <c r="C11481" s="1">
        <v>2020</v>
      </c>
      <c r="D11481" s="1" t="s">
        <v>203</v>
      </c>
      <c r="E11481" s="1">
        <v>2010</v>
      </c>
      <c r="F11481" s="1">
        <v>750</v>
      </c>
      <c r="G11481" s="1" t="s">
        <v>5</v>
      </c>
      <c r="H11481" s="1">
        <v>2.83134451011715E-4</v>
      </c>
      <c r="I11481" s="1">
        <v>3.42592685724175E-4</v>
      </c>
      <c r="J11481" s="1">
        <v>4.0771360945686999E-4</v>
      </c>
      <c r="K11481" s="1">
        <v>1.11916756608241E-3</v>
      </c>
      <c r="L11481" s="1">
        <v>2.81156302214097E-3</v>
      </c>
      <c r="M11481" s="1">
        <v>0.51910256114001496</v>
      </c>
      <c r="N11481" s="1">
        <v>1.47155841048315E-4</v>
      </c>
      <c r="O11481" s="1">
        <v>1.3538337376444999E-4</v>
      </c>
      <c r="P11481" s="1">
        <v>4.7908665754633699E-6</v>
      </c>
      <c r="Q11481" s="1">
        <v>4.2368453206901098E-6</v>
      </c>
      <c r="R11481" s="1">
        <v>16841.7109068994</v>
      </c>
      <c r="S11481" s="1">
        <v>1532.9802648933301</v>
      </c>
      <c r="T11481" s="1">
        <v>1.1670093605476</v>
      </c>
      <c r="U11481" s="1">
        <v>1111925.18287648</v>
      </c>
      <c r="V11481" s="1">
        <f t="shared" si="717"/>
        <v>0.10202136292840494</v>
      </c>
      <c r="W11481" s="1">
        <f t="shared" si="718"/>
        <v>0.83726099076401306</v>
      </c>
      <c r="X11481" s="1">
        <f t="shared" si="719"/>
        <v>1313.5972312801366</v>
      </c>
    </row>
    <row r="11482" spans="1:24" hidden="1" x14ac:dyDescent="0.3">
      <c r="A11482" s="18" t="str">
        <f t="shared" si="716"/>
        <v>Portable Equipment - Non-Rental Generator_2010_9999</v>
      </c>
      <c r="B11482" s="1" t="s">
        <v>40</v>
      </c>
      <c r="C11482" s="1">
        <v>2020</v>
      </c>
      <c r="D11482" s="1" t="s">
        <v>203</v>
      </c>
      <c r="E11482" s="1">
        <v>2010</v>
      </c>
      <c r="F11482" s="1">
        <v>9999</v>
      </c>
      <c r="G11482" s="1" t="s">
        <v>5</v>
      </c>
      <c r="H11482" s="1">
        <v>8.0665508795757903E-4</v>
      </c>
      <c r="I11482" s="1">
        <v>9.7605265642867101E-4</v>
      </c>
      <c r="J11482" s="1">
        <v>1.1615833266589101E-3</v>
      </c>
      <c r="K11482" s="1">
        <v>3.4326264381419999E-3</v>
      </c>
      <c r="L11482" s="1">
        <v>1.2308210860259201E-2</v>
      </c>
      <c r="M11482" s="1">
        <v>1.6310682419859199</v>
      </c>
      <c r="N11482" s="1">
        <v>3.8282681540429097E-4</v>
      </c>
      <c r="O11482" s="1">
        <v>3.5220067017194799E-4</v>
      </c>
      <c r="P11482" s="1">
        <v>1.5055835117323501E-5</v>
      </c>
      <c r="Q11482" s="1">
        <v>1.33125597253995E-5</v>
      </c>
      <c r="R11482" s="1">
        <v>52918.212810632504</v>
      </c>
      <c r="S11482" s="1">
        <v>2299.4703973400001</v>
      </c>
      <c r="T11482" s="1">
        <v>1.7505140408213999</v>
      </c>
      <c r="U11482" s="1">
        <v>3493771.7303325799</v>
      </c>
      <c r="V11482" s="1">
        <f t="shared" si="717"/>
        <v>9.2505450398001954E-2</v>
      </c>
      <c r="W11482" s="1">
        <f t="shared" si="718"/>
        <v>1.166511439442061</v>
      </c>
      <c r="X11482" s="1">
        <f t="shared" si="719"/>
        <v>1313.5972312801396</v>
      </c>
    </row>
    <row r="11483" spans="1:24" hidden="1" x14ac:dyDescent="0.3">
      <c r="A11483" s="18" t="str">
        <f t="shared" si="716"/>
        <v>Portable Equipment - Non-Rental Generator_2011_50</v>
      </c>
      <c r="B11483" s="1" t="s">
        <v>40</v>
      </c>
      <c r="C11483" s="1">
        <v>2020</v>
      </c>
      <c r="D11483" s="1" t="s">
        <v>203</v>
      </c>
      <c r="E11483" s="1">
        <v>2011</v>
      </c>
      <c r="F11483" s="1">
        <v>50</v>
      </c>
      <c r="G11483" s="1" t="s">
        <v>5</v>
      </c>
      <c r="H11483" s="1">
        <v>7.4715002834810103E-6</v>
      </c>
      <c r="I11483" s="1">
        <v>9.0405153430120299E-6</v>
      </c>
      <c r="J11483" s="1">
        <v>1.07589604082126E-5</v>
      </c>
      <c r="K11483" s="1">
        <v>1.2015916816291E-4</v>
      </c>
      <c r="L11483" s="1">
        <v>1.2069601356857799E-4</v>
      </c>
      <c r="M11483" s="1">
        <v>1.40412395463398E-2</v>
      </c>
      <c r="N11483" s="1">
        <v>5.2090555777109697E-6</v>
      </c>
      <c r="O11483" s="1">
        <v>4.7923311314940898E-6</v>
      </c>
      <c r="P11483" s="1">
        <v>1.29594077872449E-7</v>
      </c>
      <c r="Q11483" s="1">
        <v>1.14602709603185E-7</v>
      </c>
      <c r="R11483" s="1">
        <v>455.552553419584</v>
      </c>
      <c r="S11483" s="1">
        <v>510.993421631111</v>
      </c>
      <c r="T11483" s="1">
        <v>0.38900312018253402</v>
      </c>
      <c r="U11483" s="1">
        <v>27054.140702590801</v>
      </c>
      <c r="V11483" s="1">
        <f t="shared" si="717"/>
        <v>0.11064914027921088</v>
      </c>
      <c r="W11483" s="1">
        <f t="shared" si="718"/>
        <v>1.4772288558543245</v>
      </c>
      <c r="X11483" s="1">
        <f t="shared" si="719"/>
        <v>1313.5972312801368</v>
      </c>
    </row>
    <row r="11484" spans="1:24" hidden="1" x14ac:dyDescent="0.3">
      <c r="A11484" s="18" t="str">
        <f t="shared" si="716"/>
        <v>Portable Equipment - Non-Rental Generator_2011_75</v>
      </c>
      <c r="B11484" s="1" t="s">
        <v>40</v>
      </c>
      <c r="C11484" s="1">
        <v>2020</v>
      </c>
      <c r="D11484" s="1" t="s">
        <v>203</v>
      </c>
      <c r="E11484" s="1">
        <v>2011</v>
      </c>
      <c r="F11484" s="1">
        <v>75</v>
      </c>
      <c r="G11484" s="1" t="s">
        <v>5</v>
      </c>
      <c r="H11484" s="1">
        <v>6.4498550010378298E-5</v>
      </c>
      <c r="I11484" s="1">
        <v>7.8043245512557697E-5</v>
      </c>
      <c r="J11484" s="1">
        <v>9.2877912014944697E-5</v>
      </c>
      <c r="K11484" s="1">
        <v>9.8011771068344197E-4</v>
      </c>
      <c r="L11484" s="1">
        <v>7.8959477318872498E-4</v>
      </c>
      <c r="M11484" s="1">
        <v>0.133627861237502</v>
      </c>
      <c r="N11484" s="1">
        <v>6.0003426560029297E-5</v>
      </c>
      <c r="O11484" s="1">
        <v>5.5203152435226998E-5</v>
      </c>
      <c r="P11484" s="1">
        <v>1.23352088883189E-6</v>
      </c>
      <c r="Q11484" s="1">
        <v>1.0906526397299599E-6</v>
      </c>
      <c r="R11484" s="1">
        <v>4335.4087930655996</v>
      </c>
      <c r="S11484" s="1">
        <v>4087.9473730488899</v>
      </c>
      <c r="T11484" s="1">
        <v>3.11202496146027</v>
      </c>
      <c r="U11484" s="1">
        <v>286232.80863341101</v>
      </c>
      <c r="V11484" s="1">
        <f t="shared" si="717"/>
        <v>9.0282694113188358E-2</v>
      </c>
      <c r="W11484" s="1">
        <f t="shared" si="718"/>
        <v>0.91342617689700589</v>
      </c>
      <c r="X11484" s="1">
        <f t="shared" si="719"/>
        <v>1313.5972312801384</v>
      </c>
    </row>
    <row r="11485" spans="1:24" hidden="1" x14ac:dyDescent="0.3">
      <c r="A11485" s="18" t="str">
        <f t="shared" si="716"/>
        <v>Portable Equipment - Non-Rental Generator_2011_100</v>
      </c>
      <c r="B11485" s="1" t="s">
        <v>40</v>
      </c>
      <c r="C11485" s="1">
        <v>2020</v>
      </c>
      <c r="D11485" s="1" t="s">
        <v>203</v>
      </c>
      <c r="E11485" s="1">
        <v>2011</v>
      </c>
      <c r="F11485" s="1">
        <v>100</v>
      </c>
      <c r="G11485" s="1" t="s">
        <v>5</v>
      </c>
      <c r="H11485" s="1">
        <v>1.4097574328089901E-4</v>
      </c>
      <c r="I11485" s="1">
        <v>1.70580649369888E-4</v>
      </c>
      <c r="J11485" s="1">
        <v>2.0300507032449501E-4</v>
      </c>
      <c r="K11485" s="1">
        <v>2.1973667831584401E-3</v>
      </c>
      <c r="L11485" s="1">
        <v>1.7062746324092799E-3</v>
      </c>
      <c r="M11485" s="1">
        <v>0.30274667616852002</v>
      </c>
      <c r="N11485" s="1">
        <v>1.5671658104762101E-4</v>
      </c>
      <c r="O11485" s="1">
        <v>1.4417925456381201E-4</v>
      </c>
      <c r="P11485" s="1">
        <v>2.7948138857935299E-6</v>
      </c>
      <c r="Q11485" s="1">
        <v>2.4709776724316798E-6</v>
      </c>
      <c r="R11485" s="1">
        <v>9822.2824924180095</v>
      </c>
      <c r="S11485" s="1">
        <v>6387.4177703888899</v>
      </c>
      <c r="T11485" s="1">
        <v>4.8625390022816797</v>
      </c>
      <c r="U11485" s="1">
        <v>648487.752641103</v>
      </c>
      <c r="V11485" s="1">
        <f t="shared" si="717"/>
        <v>8.7099685255973003E-2</v>
      </c>
      <c r="W11485" s="1">
        <f t="shared" si="718"/>
        <v>0.87123588749412961</v>
      </c>
      <c r="X11485" s="1">
        <f t="shared" si="719"/>
        <v>1313.5972312801362</v>
      </c>
    </row>
    <row r="11486" spans="1:24" hidden="1" x14ac:dyDescent="0.3">
      <c r="A11486" s="18" t="str">
        <f t="shared" si="716"/>
        <v>Portable Equipment - Non-Rental Generator_2011_175</v>
      </c>
      <c r="B11486" s="1" t="s">
        <v>40</v>
      </c>
      <c r="C11486" s="1">
        <v>2020</v>
      </c>
      <c r="D11486" s="1" t="s">
        <v>203</v>
      </c>
      <c r="E11486" s="1">
        <v>2011</v>
      </c>
      <c r="F11486" s="1">
        <v>175</v>
      </c>
      <c r="G11486" s="1" t="s">
        <v>5</v>
      </c>
      <c r="H11486" s="1">
        <v>2.3924445975612399E-4</v>
      </c>
      <c r="I11486" s="1">
        <v>2.8948579630491E-4</v>
      </c>
      <c r="J11486" s="1">
        <v>3.4451202204881801E-4</v>
      </c>
      <c r="K11486" s="1">
        <v>3.3630399605613002E-3</v>
      </c>
      <c r="L11486" s="1">
        <v>2.8407264406485801E-3</v>
      </c>
      <c r="M11486" s="1">
        <v>0.52794372398181599</v>
      </c>
      <c r="N11486" s="1">
        <v>1.6988966304136601E-4</v>
      </c>
      <c r="O11486" s="1">
        <v>1.5629848999805599E-4</v>
      </c>
      <c r="P11486" s="1">
        <v>4.8739242101474104E-6</v>
      </c>
      <c r="Q11486" s="1">
        <v>4.3090057032809403E-6</v>
      </c>
      <c r="R11486" s="1">
        <v>17128.552698501098</v>
      </c>
      <c r="S11486" s="1">
        <v>7409.4046136511097</v>
      </c>
      <c r="T11486" s="1">
        <v>5.6405452426467404</v>
      </c>
      <c r="U11486" s="1">
        <v>1130863.0813682899</v>
      </c>
      <c r="V11486" s="1">
        <f t="shared" si="717"/>
        <v>8.4762905369529948E-2</v>
      </c>
      <c r="W11486" s="1">
        <f t="shared" si="718"/>
        <v>0.83177907014062791</v>
      </c>
      <c r="X11486" s="1">
        <f t="shared" si="719"/>
        <v>1313.5972312801375</v>
      </c>
    </row>
    <row r="11487" spans="1:24" hidden="1" x14ac:dyDescent="0.3">
      <c r="A11487" s="18" t="str">
        <f t="shared" si="716"/>
        <v>Portable Equipment - Non-Rental Generator_2011_300</v>
      </c>
      <c r="B11487" s="1" t="s">
        <v>40</v>
      </c>
      <c r="C11487" s="1">
        <v>2020</v>
      </c>
      <c r="D11487" s="1" t="s">
        <v>203</v>
      </c>
      <c r="E11487" s="1">
        <v>2011</v>
      </c>
      <c r="F11487" s="1">
        <v>300</v>
      </c>
      <c r="G11487" s="1" t="s">
        <v>5</v>
      </c>
      <c r="H11487" s="1">
        <v>1.3241483268415901E-4</v>
      </c>
      <c r="I11487" s="1">
        <v>1.60221947547833E-4</v>
      </c>
      <c r="J11487" s="1">
        <v>1.90677359065189E-4</v>
      </c>
      <c r="K11487" s="1">
        <v>8.2542899956979099E-4</v>
      </c>
      <c r="L11487" s="1">
        <v>1.1470636844181799E-3</v>
      </c>
      <c r="M11487" s="1">
        <v>0.37107623470300899</v>
      </c>
      <c r="N11487" s="1">
        <v>4.6733637590407799E-5</v>
      </c>
      <c r="O11487" s="1">
        <v>4.2994946583175201E-5</v>
      </c>
      <c r="P11487" s="1">
        <v>3.4268113674826298E-6</v>
      </c>
      <c r="Q11487" s="1">
        <v>3.0286743435979499E-6</v>
      </c>
      <c r="R11487" s="1">
        <v>12039.159767511101</v>
      </c>
      <c r="S11487" s="1">
        <v>3065.9605297866601</v>
      </c>
      <c r="T11487" s="1">
        <v>2.3340187210951999</v>
      </c>
      <c r="U11487" s="1">
        <v>794850.65384211997</v>
      </c>
      <c r="V11487" s="1">
        <f t="shared" si="717"/>
        <v>6.674597343657851E-2</v>
      </c>
      <c r="W11487" s="1">
        <f t="shared" si="718"/>
        <v>0.47784890510947486</v>
      </c>
      <c r="X11487" s="1">
        <f t="shared" si="719"/>
        <v>1313.5972312801366</v>
      </c>
    </row>
    <row r="11488" spans="1:24" hidden="1" x14ac:dyDescent="0.3">
      <c r="A11488" s="18" t="str">
        <f t="shared" si="716"/>
        <v>Portable Equipment - Non-Rental Generator_2011_600</v>
      </c>
      <c r="B11488" s="1" t="s">
        <v>40</v>
      </c>
      <c r="C11488" s="1">
        <v>2020</v>
      </c>
      <c r="D11488" s="1" t="s">
        <v>203</v>
      </c>
      <c r="E11488" s="1">
        <v>2011</v>
      </c>
      <c r="F11488" s="1">
        <v>600</v>
      </c>
      <c r="G11488" s="1" t="s">
        <v>5</v>
      </c>
      <c r="H11488" s="1">
        <v>2.3996463419138101E-4</v>
      </c>
      <c r="I11488" s="1">
        <v>2.9035720737157102E-4</v>
      </c>
      <c r="J11488" s="1">
        <v>3.4554907323558899E-4</v>
      </c>
      <c r="K11488" s="1">
        <v>1.37719482983105E-3</v>
      </c>
      <c r="L11488" s="1">
        <v>1.6451164519600699E-3</v>
      </c>
      <c r="M11488" s="1">
        <v>0.64932025956711004</v>
      </c>
      <c r="N11488" s="1">
        <v>7.7587158874235695E-5</v>
      </c>
      <c r="O11488" s="1">
        <v>7.1380186164296799E-5</v>
      </c>
      <c r="P11488" s="1">
        <v>5.9960888689637396E-6</v>
      </c>
      <c r="Q11488" s="1">
        <v>5.2996646699921804E-6</v>
      </c>
      <c r="R11488" s="1">
        <v>21066.4807232044</v>
      </c>
      <c r="S11488" s="1">
        <v>3576.95395141777</v>
      </c>
      <c r="T11488" s="1">
        <v>2.7230218412777401</v>
      </c>
      <c r="U11488" s="1">
        <v>1390853.3735201899</v>
      </c>
      <c r="V11488" s="1">
        <f t="shared" si="717"/>
        <v>6.9125751090920853E-2</v>
      </c>
      <c r="W11488" s="1">
        <f t="shared" si="718"/>
        <v>0.39165520085831013</v>
      </c>
      <c r="X11488" s="1">
        <f t="shared" si="719"/>
        <v>1313.5972312801334</v>
      </c>
    </row>
    <row r="11489" spans="1:24" hidden="1" x14ac:dyDescent="0.3">
      <c r="A11489" s="18" t="str">
        <f t="shared" si="716"/>
        <v>Portable Equipment - Non-Rental Generator_2011_750</v>
      </c>
      <c r="B11489" s="1" t="s">
        <v>40</v>
      </c>
      <c r="C11489" s="1">
        <v>2020</v>
      </c>
      <c r="D11489" s="1" t="s">
        <v>203</v>
      </c>
      <c r="E11489" s="1">
        <v>2011</v>
      </c>
      <c r="F11489" s="1">
        <v>750</v>
      </c>
      <c r="G11489" s="1" t="s">
        <v>5</v>
      </c>
      <c r="H11489" s="1">
        <v>1.6031096008911101E-4</v>
      </c>
      <c r="I11489" s="1">
        <v>1.9397626170782501E-4</v>
      </c>
      <c r="J11489" s="1">
        <v>2.3084778252832001E-4</v>
      </c>
      <c r="K11489" s="1">
        <v>9.0713320806651103E-4</v>
      </c>
      <c r="L11489" s="1">
        <v>1.4383017405255401E-3</v>
      </c>
      <c r="M11489" s="1">
        <v>0.42576514199586102</v>
      </c>
      <c r="N11489" s="1">
        <v>9.9640901080543095E-5</v>
      </c>
      <c r="O11489" s="1">
        <v>9.1669628994099704E-5</v>
      </c>
      <c r="P11489" s="1">
        <v>3.9316005526858503E-6</v>
      </c>
      <c r="Q11489" s="1">
        <v>3.4750378530526399E-6</v>
      </c>
      <c r="R11489" s="1">
        <v>13813.4811355615</v>
      </c>
      <c r="S11489" s="1">
        <v>1277.4835540777699</v>
      </c>
      <c r="T11489" s="1">
        <v>0.972507800456335</v>
      </c>
      <c r="U11489" s="1">
        <v>911995.08308433904</v>
      </c>
      <c r="V11489" s="1">
        <f t="shared" si="717"/>
        <v>7.0427891936856835E-2</v>
      </c>
      <c r="W11489" s="1">
        <f t="shared" si="718"/>
        <v>0.52221111316653201</v>
      </c>
      <c r="X11489" s="1">
        <f t="shared" si="719"/>
        <v>1313.5972312801291</v>
      </c>
    </row>
    <row r="11490" spans="1:24" hidden="1" x14ac:dyDescent="0.3">
      <c r="A11490" s="18" t="str">
        <f t="shared" si="716"/>
        <v>Portable Equipment - Non-Rental Generator_2011_9999</v>
      </c>
      <c r="B11490" s="1" t="s">
        <v>40</v>
      </c>
      <c r="C11490" s="1">
        <v>2020</v>
      </c>
      <c r="D11490" s="1" t="s">
        <v>203</v>
      </c>
      <c r="E11490" s="1">
        <v>2011</v>
      </c>
      <c r="F11490" s="1">
        <v>9999</v>
      </c>
      <c r="G11490" s="1" t="s">
        <v>5</v>
      </c>
      <c r="H11490" s="1">
        <v>1.6069220289200499E-3</v>
      </c>
      <c r="I11490" s="1">
        <v>1.9443756549932601E-3</v>
      </c>
      <c r="J11490" s="1">
        <v>2.3139677216448798E-3</v>
      </c>
      <c r="K11490" s="1">
        <v>7.0393539626425498E-3</v>
      </c>
      <c r="L11490" s="1">
        <v>2.2866436492566099E-2</v>
      </c>
      <c r="M11490" s="1">
        <v>3.3746718567153402</v>
      </c>
      <c r="N11490" s="1">
        <v>7.6972288618623597E-4</v>
      </c>
      <c r="O11490" s="1">
        <v>7.0814505529133702E-4</v>
      </c>
      <c r="P11490" s="1">
        <v>3.1152307208159901E-5</v>
      </c>
      <c r="Q11490" s="1">
        <v>2.7543618034919398E-5</v>
      </c>
      <c r="R11490" s="1">
        <v>109487.51185436601</v>
      </c>
      <c r="S11490" s="1">
        <v>4854.4375054955499</v>
      </c>
      <c r="T11490" s="1">
        <v>3.6955296417340699</v>
      </c>
      <c r="U11490" s="1">
        <v>7228595.85432526</v>
      </c>
      <c r="V11490" s="1">
        <f t="shared" si="717"/>
        <v>8.9066591200199857E-2</v>
      </c>
      <c r="W11490" s="1">
        <f t="shared" si="718"/>
        <v>1.0474496253121297</v>
      </c>
      <c r="X11490" s="1">
        <f t="shared" si="719"/>
        <v>1313.5972312801366</v>
      </c>
    </row>
    <row r="11491" spans="1:24" hidden="1" x14ac:dyDescent="0.3">
      <c r="A11491" s="18" t="str">
        <f t="shared" si="716"/>
        <v>Portable Equipment - Non-Rental Generator_2012_75</v>
      </c>
      <c r="B11491" s="1" t="s">
        <v>40</v>
      </c>
      <c r="C11491" s="1">
        <v>2020</v>
      </c>
      <c r="D11491" s="1" t="s">
        <v>203</v>
      </c>
      <c r="E11491" s="1">
        <v>2012</v>
      </c>
      <c r="F11491" s="1">
        <v>75</v>
      </c>
      <c r="G11491" s="1" t="s">
        <v>5</v>
      </c>
      <c r="H11491" s="1">
        <v>5.6407725328320399E-5</v>
      </c>
      <c r="I11491" s="1">
        <v>6.8253347647267702E-5</v>
      </c>
      <c r="J11491" s="1">
        <v>8.1227124472781407E-5</v>
      </c>
      <c r="K11491" s="1">
        <v>9.4175283448477698E-4</v>
      </c>
      <c r="L11491" s="1">
        <v>7.7144613267563205E-4</v>
      </c>
      <c r="M11491" s="1">
        <v>0.133248954258568</v>
      </c>
      <c r="N11491" s="1">
        <v>5.54538692606588E-5</v>
      </c>
      <c r="O11491" s="1">
        <v>5.1017559719806097E-5</v>
      </c>
      <c r="P11491" s="1">
        <v>1.23026043064608E-6</v>
      </c>
      <c r="Q11491" s="1">
        <v>1.0875600519046401E-6</v>
      </c>
      <c r="R11491" s="1">
        <v>4323.1155734255299</v>
      </c>
      <c r="S11491" s="1">
        <v>4087.9473730488899</v>
      </c>
      <c r="T11491" s="1">
        <v>3.11202496146027</v>
      </c>
      <c r="U11491" s="1">
        <v>285421.18441233301</v>
      </c>
      <c r="V11491" s="1">
        <f t="shared" si="717"/>
        <v>7.9181979368336083E-2</v>
      </c>
      <c r="W11491" s="1">
        <f t="shared" si="718"/>
        <v>0.89496902154878955</v>
      </c>
      <c r="X11491" s="1">
        <f t="shared" si="719"/>
        <v>1313.5972312801384</v>
      </c>
    </row>
    <row r="11492" spans="1:24" hidden="1" x14ac:dyDescent="0.3">
      <c r="A11492" s="18" t="str">
        <f t="shared" si="716"/>
        <v>Portable Equipment - Non-Rental Generator_2012_100</v>
      </c>
      <c r="B11492" s="1" t="s">
        <v>40</v>
      </c>
      <c r="C11492" s="1">
        <v>2020</v>
      </c>
      <c r="D11492" s="1" t="s">
        <v>203</v>
      </c>
      <c r="E11492" s="1">
        <v>2012</v>
      </c>
      <c r="F11492" s="1">
        <v>100</v>
      </c>
      <c r="G11492" s="1" t="s">
        <v>5</v>
      </c>
      <c r="H11492" s="1">
        <v>3.0008906627275399E-5</v>
      </c>
      <c r="I11492" s="1">
        <v>3.63107770190032E-5</v>
      </c>
      <c r="J11492" s="1">
        <v>4.3212825543276601E-5</v>
      </c>
      <c r="K11492" s="1">
        <v>5.7171197567646695E-4</v>
      </c>
      <c r="L11492" s="1">
        <v>4.4959771146508101E-4</v>
      </c>
      <c r="M11492" s="1">
        <v>8.0959791165632594E-2</v>
      </c>
      <c r="N11492" s="1">
        <v>3.4083485496323399E-5</v>
      </c>
      <c r="O11492" s="1">
        <v>3.1356806656617502E-5</v>
      </c>
      <c r="P11492" s="1">
        <v>7.4761315138146796E-7</v>
      </c>
      <c r="Q11492" s="1">
        <v>6.6078293201030703E-7</v>
      </c>
      <c r="R11492" s="1">
        <v>2626.6512630955099</v>
      </c>
      <c r="S11492" s="1">
        <v>1788.47697570888</v>
      </c>
      <c r="T11492" s="1">
        <v>1.36151092063887</v>
      </c>
      <c r="U11492" s="1">
        <v>173417.04190360699</v>
      </c>
      <c r="V11492" s="1">
        <f t="shared" si="717"/>
        <v>6.9331783043760337E-2</v>
      </c>
      <c r="W11492" s="1">
        <f t="shared" si="718"/>
        <v>0.8584616895406737</v>
      </c>
      <c r="X11492" s="1">
        <f t="shared" si="719"/>
        <v>1313.5972312801296</v>
      </c>
    </row>
    <row r="11493" spans="1:24" hidden="1" x14ac:dyDescent="0.3">
      <c r="A11493" s="18" t="str">
        <f t="shared" si="716"/>
        <v>Portable Equipment - Non-Rental Generator_2012_175</v>
      </c>
      <c r="B11493" s="1" t="s">
        <v>40</v>
      </c>
      <c r="C11493" s="1">
        <v>2020</v>
      </c>
      <c r="D11493" s="1" t="s">
        <v>203</v>
      </c>
      <c r="E11493" s="1">
        <v>2012</v>
      </c>
      <c r="F11493" s="1">
        <v>175</v>
      </c>
      <c r="G11493" s="1" t="s">
        <v>5</v>
      </c>
      <c r="H11493" s="1">
        <v>1.22842271875307E-4</v>
      </c>
      <c r="I11493" s="1">
        <v>1.48639148969121E-4</v>
      </c>
      <c r="J11493" s="1">
        <v>1.7689287150044199E-4</v>
      </c>
      <c r="K11493" s="1">
        <v>2.0926070181860401E-3</v>
      </c>
      <c r="L11493" s="1">
        <v>1.7866405858879099E-3</v>
      </c>
      <c r="M11493" s="1">
        <v>0.33634309496736298</v>
      </c>
      <c r="N11493" s="1">
        <v>8.9968407063973E-5</v>
      </c>
      <c r="O11493" s="1">
        <v>8.2770934498855206E-5</v>
      </c>
      <c r="P11493" s="1">
        <v>3.1059734427318898E-6</v>
      </c>
      <c r="Q11493" s="1">
        <v>2.7451871262768299E-6</v>
      </c>
      <c r="R11493" s="1">
        <v>10912.281300504401</v>
      </c>
      <c r="S11493" s="1">
        <v>4343.4440838644396</v>
      </c>
      <c r="T11493" s="1">
        <v>3.30652652155154</v>
      </c>
      <c r="U11493" s="1">
        <v>720451.766909995</v>
      </c>
      <c r="V11493" s="1">
        <f t="shared" si="717"/>
        <v>6.8315130138059552E-2</v>
      </c>
      <c r="W11493" s="1">
        <f t="shared" si="718"/>
        <v>0.82114695207403088</v>
      </c>
      <c r="X11493" s="1">
        <f t="shared" si="719"/>
        <v>1313.5972312801352</v>
      </c>
    </row>
    <row r="11494" spans="1:24" hidden="1" x14ac:dyDescent="0.3">
      <c r="A11494" s="18" t="str">
        <f t="shared" si="716"/>
        <v>Portable Equipment - Non-Rental Generator_2012_300</v>
      </c>
      <c r="B11494" s="1" t="s">
        <v>40</v>
      </c>
      <c r="C11494" s="1">
        <v>2020</v>
      </c>
      <c r="D11494" s="1" t="s">
        <v>203</v>
      </c>
      <c r="E11494" s="1">
        <v>2012</v>
      </c>
      <c r="F11494" s="1">
        <v>300</v>
      </c>
      <c r="G11494" s="1" t="s">
        <v>5</v>
      </c>
      <c r="H11494" s="1">
        <v>1.8553196184077799E-4</v>
      </c>
      <c r="I11494" s="1">
        <v>2.2449367382734099E-4</v>
      </c>
      <c r="J11494" s="1">
        <v>2.6716602505072001E-4</v>
      </c>
      <c r="K11494" s="1">
        <v>1.17601842693474E-3</v>
      </c>
      <c r="L11494" s="1">
        <v>1.6393454083103601E-3</v>
      </c>
      <c r="M11494" s="1">
        <v>0.53236430540271595</v>
      </c>
      <c r="N11494" s="1">
        <v>6.6449626950461694E-5</v>
      </c>
      <c r="O11494" s="1">
        <v>6.1133656794424795E-5</v>
      </c>
      <c r="P11494" s="1">
        <v>4.9164060525580503E-6</v>
      </c>
      <c r="Q11494" s="1">
        <v>4.34508589457635E-6</v>
      </c>
      <c r="R11494" s="1">
        <v>17271.9735943019</v>
      </c>
      <c r="S11494" s="1">
        <v>4087.9473730488899</v>
      </c>
      <c r="T11494" s="1">
        <v>3.11202496146027</v>
      </c>
      <c r="U11494" s="1">
        <v>1140332.0306142</v>
      </c>
      <c r="V11494" s="1">
        <f t="shared" si="717"/>
        <v>6.5187058526934488E-2</v>
      </c>
      <c r="W11494" s="1">
        <f t="shared" si="718"/>
        <v>0.4760227905556858</v>
      </c>
      <c r="X11494" s="1">
        <f t="shared" si="719"/>
        <v>1313.5972312801384</v>
      </c>
    </row>
    <row r="11495" spans="1:24" hidden="1" x14ac:dyDescent="0.3">
      <c r="A11495" s="18" t="str">
        <f t="shared" si="716"/>
        <v>Portable Equipment - Non-Rental Generator_2012_600</v>
      </c>
      <c r="B11495" s="1" t="s">
        <v>40</v>
      </c>
      <c r="C11495" s="1">
        <v>2020</v>
      </c>
      <c r="D11495" s="1" t="s">
        <v>203</v>
      </c>
      <c r="E11495" s="1">
        <v>2012</v>
      </c>
      <c r="F11495" s="1">
        <v>600</v>
      </c>
      <c r="G11495" s="1" t="s">
        <v>5</v>
      </c>
      <c r="H11495" s="1">
        <v>1.57765576733277E-4</v>
      </c>
      <c r="I11495" s="1">
        <v>1.9089634784726501E-4</v>
      </c>
      <c r="J11495" s="1">
        <v>2.27182430495919E-4</v>
      </c>
      <c r="K11495" s="1">
        <v>1.06309086894738E-3</v>
      </c>
      <c r="L11495" s="1">
        <v>1.2876917515656299E-3</v>
      </c>
      <c r="M11495" s="1">
        <v>0.52478616582403004</v>
      </c>
      <c r="N11495" s="1">
        <v>5.81450807062699E-5</v>
      </c>
      <c r="O11495" s="1">
        <v>5.3493474249768299E-5</v>
      </c>
      <c r="P11495" s="1">
        <v>4.8471753855858198E-6</v>
      </c>
      <c r="Q11495" s="1">
        <v>4.2832341380699301E-6</v>
      </c>
      <c r="R11495" s="1">
        <v>17026.109201500502</v>
      </c>
      <c r="S11495" s="1">
        <v>3065.9605297866601</v>
      </c>
      <c r="T11495" s="1">
        <v>2.3340187210951999</v>
      </c>
      <c r="U11495" s="1">
        <v>1124099.54619265</v>
      </c>
      <c r="V11495" s="1">
        <f t="shared" si="717"/>
        <v>5.6231730375210252E-2</v>
      </c>
      <c r="W11495" s="1">
        <f t="shared" si="718"/>
        <v>0.37931126601937309</v>
      </c>
      <c r="X11495" s="1">
        <f t="shared" si="719"/>
        <v>1313.5972312801366</v>
      </c>
    </row>
    <row r="11496" spans="1:24" hidden="1" x14ac:dyDescent="0.3">
      <c r="A11496" s="18" t="str">
        <f t="shared" si="716"/>
        <v>Portable Equipment - Non-Rental Generator_2012_750</v>
      </c>
      <c r="B11496" s="1" t="s">
        <v>40</v>
      </c>
      <c r="C11496" s="1">
        <v>2020</v>
      </c>
      <c r="D11496" s="1" t="s">
        <v>203</v>
      </c>
      <c r="E11496" s="1">
        <v>2012</v>
      </c>
      <c r="F11496" s="1">
        <v>750</v>
      </c>
      <c r="G11496" s="1" t="s">
        <v>5</v>
      </c>
      <c r="H11496" s="1">
        <v>7.1521829000384204E-5</v>
      </c>
      <c r="I11496" s="1">
        <v>8.6541413090464894E-5</v>
      </c>
      <c r="J11496" s="1">
        <v>1.0299143376055301E-4</v>
      </c>
      <c r="K11496" s="1">
        <v>3.9048328218058099E-4</v>
      </c>
      <c r="L11496" s="1">
        <v>6.1696566229848301E-4</v>
      </c>
      <c r="M11496" s="1">
        <v>0.18111753593060301</v>
      </c>
      <c r="N11496" s="1">
        <v>4.3201821585625001E-5</v>
      </c>
      <c r="O11496" s="1">
        <v>3.9745675858774999E-5</v>
      </c>
      <c r="P11496" s="1">
        <v>1.67237578388838E-6</v>
      </c>
      <c r="Q11496" s="1">
        <v>1.47825698050355E-6</v>
      </c>
      <c r="R11496" s="1">
        <v>5876.15898795469</v>
      </c>
      <c r="S11496" s="1">
        <v>510.993421631111</v>
      </c>
      <c r="T11496" s="1">
        <v>0.38900312018253402</v>
      </c>
      <c r="U11496" s="1">
        <v>387956.37767515302</v>
      </c>
      <c r="V11496" s="1">
        <f t="shared" si="717"/>
        <v>7.3863466760165003E-2</v>
      </c>
      <c r="W11496" s="1">
        <f t="shared" si="718"/>
        <v>0.52658283545370277</v>
      </c>
      <c r="X11496" s="1">
        <f t="shared" si="719"/>
        <v>1313.5972312801368</v>
      </c>
    </row>
    <row r="11497" spans="1:24" hidden="1" x14ac:dyDescent="0.3">
      <c r="A11497" s="18" t="str">
        <f t="shared" si="716"/>
        <v>Portable Equipment - Non-Rental Generator_2012_9999</v>
      </c>
      <c r="B11497" s="1" t="s">
        <v>40</v>
      </c>
      <c r="C11497" s="1">
        <v>2020</v>
      </c>
      <c r="D11497" s="1" t="s">
        <v>203</v>
      </c>
      <c r="E11497" s="1">
        <v>2012</v>
      </c>
      <c r="F11497" s="1">
        <v>9999</v>
      </c>
      <c r="G11497" s="1" t="s">
        <v>5</v>
      </c>
      <c r="H11497" s="1">
        <v>6.8022191226576201E-4</v>
      </c>
      <c r="I11497" s="1">
        <v>8.2306851384157198E-4</v>
      </c>
      <c r="J11497" s="1">
        <v>9.7951955366269695E-4</v>
      </c>
      <c r="K11497" s="1">
        <v>3.0820772554156399E-3</v>
      </c>
      <c r="L11497" s="1">
        <v>1.00422036029958E-2</v>
      </c>
      <c r="M11497" s="1">
        <v>1.4922619853696499</v>
      </c>
      <c r="N11497" s="1">
        <v>3.3393145465413502E-4</v>
      </c>
      <c r="O11497" s="1">
        <v>3.07216938281804E-4</v>
      </c>
      <c r="P11497" s="1">
        <v>1.37762954339364E-5</v>
      </c>
      <c r="Q11497" s="1">
        <v>1.21796417187235E-5</v>
      </c>
      <c r="R11497" s="1">
        <v>48414.796682485903</v>
      </c>
      <c r="S11497" s="1">
        <v>2810.46381897111</v>
      </c>
      <c r="T11497" s="1">
        <v>2.1395171610039299</v>
      </c>
      <c r="U11497" s="1">
        <v>3196446.7240111101</v>
      </c>
      <c r="V11497" s="1">
        <f t="shared" si="717"/>
        <v>8.5262314680477541E-2</v>
      </c>
      <c r="W11497" s="1">
        <f t="shared" si="718"/>
        <v>1.040279769284022</v>
      </c>
      <c r="X11497" s="1">
        <f t="shared" si="719"/>
        <v>1313.5972312801409</v>
      </c>
    </row>
    <row r="11498" spans="1:24" hidden="1" x14ac:dyDescent="0.3">
      <c r="A11498" s="18" t="str">
        <f t="shared" si="716"/>
        <v>Portable Equipment - Non-Rental Generator_2013_50</v>
      </c>
      <c r="B11498" s="1" t="s">
        <v>40</v>
      </c>
      <c r="C11498" s="1">
        <v>2020</v>
      </c>
      <c r="D11498" s="1" t="s">
        <v>203</v>
      </c>
      <c r="E11498" s="1">
        <v>2013</v>
      </c>
      <c r="F11498" s="1">
        <v>50</v>
      </c>
      <c r="G11498" s="1" t="s">
        <v>5</v>
      </c>
      <c r="H11498" s="1">
        <v>1.7776244893562099E-6</v>
      </c>
      <c r="I11498" s="1">
        <v>2.1509256321210201E-6</v>
      </c>
      <c r="J11498" s="1">
        <v>2.5597792646729501E-6</v>
      </c>
      <c r="K11498" s="1">
        <v>3.2573900965786502E-5</v>
      </c>
      <c r="L11498" s="1">
        <v>2.5275166734316201E-5</v>
      </c>
      <c r="M11498" s="1">
        <v>4.4931966548287404E-3</v>
      </c>
      <c r="N11498" s="1">
        <v>1.0957857713967899E-6</v>
      </c>
      <c r="O11498" s="1">
        <v>1.0081229096850501E-6</v>
      </c>
      <c r="P11498" s="1">
        <v>4.14885025872243E-8</v>
      </c>
      <c r="Q11498" s="1">
        <v>3.6672867073019197E-8</v>
      </c>
      <c r="R11498" s="1">
        <v>145.77681709426599</v>
      </c>
      <c r="S11498" s="1">
        <v>255.49671081555499</v>
      </c>
      <c r="T11498" s="1">
        <v>0.19450156009126701</v>
      </c>
      <c r="U11498" s="1">
        <v>8657.3250248290806</v>
      </c>
      <c r="V11498" s="1">
        <f t="shared" si="717"/>
        <v>8.2267873763507221E-2</v>
      </c>
      <c r="W11498" s="1">
        <f t="shared" si="718"/>
        <v>0.96671600133375979</v>
      </c>
      <c r="X11498" s="1">
        <f t="shared" si="719"/>
        <v>1313.5972312801341</v>
      </c>
    </row>
    <row r="11499" spans="1:24" hidden="1" x14ac:dyDescent="0.3">
      <c r="A11499" s="18" t="str">
        <f t="shared" si="716"/>
        <v>Portable Equipment - Non-Rental Generator_2013_75</v>
      </c>
      <c r="B11499" s="1" t="s">
        <v>40</v>
      </c>
      <c r="C11499" s="1">
        <v>2020</v>
      </c>
      <c r="D11499" s="1" t="s">
        <v>203</v>
      </c>
      <c r="E11499" s="1">
        <v>2013</v>
      </c>
      <c r="F11499" s="1">
        <v>75</v>
      </c>
      <c r="G11499" s="1" t="s">
        <v>5</v>
      </c>
      <c r="H11499" s="1">
        <v>2.74638162020923E-5</v>
      </c>
      <c r="I11499" s="1">
        <v>3.3231217604531698E-5</v>
      </c>
      <c r="J11499" s="1">
        <v>3.9547895331013003E-5</v>
      </c>
      <c r="K11499" s="1">
        <v>4.68524290727785E-4</v>
      </c>
      <c r="L11499" s="1">
        <v>3.49181124377003E-4</v>
      </c>
      <c r="M11499" s="1">
        <v>6.6813930618751405E-2</v>
      </c>
      <c r="N11499" s="1">
        <v>5.7037871088331998E-6</v>
      </c>
      <c r="O11499" s="1">
        <v>5.2474841401265397E-6</v>
      </c>
      <c r="P11499" s="1">
        <v>6.1690400818004003E-7</v>
      </c>
      <c r="Q11499" s="1">
        <v>5.4532631986498101E-7</v>
      </c>
      <c r="R11499" s="1">
        <v>2167.7043965327998</v>
      </c>
      <c r="S11499" s="1">
        <v>2043.9736865244399</v>
      </c>
      <c r="T11499" s="1">
        <v>1.5560124807301301</v>
      </c>
      <c r="U11499" s="1">
        <v>143116.40431670501</v>
      </c>
      <c r="V11499" s="1">
        <f t="shared" si="717"/>
        <v>7.688567625025261E-2</v>
      </c>
      <c r="W11499" s="1">
        <f t="shared" si="718"/>
        <v>0.8078857416855032</v>
      </c>
      <c r="X11499" s="1">
        <f t="shared" si="719"/>
        <v>1313.5972312801393</v>
      </c>
    </row>
    <row r="11500" spans="1:24" hidden="1" x14ac:dyDescent="0.3">
      <c r="A11500" s="18" t="str">
        <f t="shared" si="716"/>
        <v>Portable Equipment - Non-Rental Generator_2013_100</v>
      </c>
      <c r="B11500" s="1" t="s">
        <v>40</v>
      </c>
      <c r="C11500" s="1">
        <v>2020</v>
      </c>
      <c r="D11500" s="1" t="s">
        <v>203</v>
      </c>
      <c r="E11500" s="1">
        <v>2013</v>
      </c>
      <c r="F11500" s="1">
        <v>100</v>
      </c>
      <c r="G11500" s="1" t="s">
        <v>5</v>
      </c>
      <c r="H11500" s="1">
        <v>5.5528686148070298E-6</v>
      </c>
      <c r="I11500" s="1">
        <v>6.71897102391651E-6</v>
      </c>
      <c r="J11500" s="1">
        <v>7.9961308053221294E-6</v>
      </c>
      <c r="K11500" s="1">
        <v>1.2811519034247501E-4</v>
      </c>
      <c r="L11500" s="1">
        <v>9.5448645519082006E-5</v>
      </c>
      <c r="M11500" s="1">
        <v>1.9324255925650201E-2</v>
      </c>
      <c r="N11500" s="1">
        <v>4.5745866412214698E-6</v>
      </c>
      <c r="O11500" s="1">
        <v>4.2086197099237598E-6</v>
      </c>
      <c r="P11500" s="1">
        <v>1.78495743181468E-7</v>
      </c>
      <c r="Q11500" s="1">
        <v>1.5772197909138299E-7</v>
      </c>
      <c r="R11500" s="1">
        <v>626.95420164370205</v>
      </c>
      <c r="S11500" s="1">
        <v>510.993421631111</v>
      </c>
      <c r="T11500" s="1">
        <v>0.38900312018253402</v>
      </c>
      <c r="U11500" s="1">
        <v>41392.835274964003</v>
      </c>
      <c r="V11500" s="1">
        <f t="shared" si="717"/>
        <v>5.3748480828428938E-2</v>
      </c>
      <c r="W11500" s="1">
        <f t="shared" si="718"/>
        <v>0.76354246439233309</v>
      </c>
      <c r="X11500" s="1">
        <f t="shared" si="719"/>
        <v>1313.5972312801368</v>
      </c>
    </row>
    <row r="11501" spans="1:24" hidden="1" x14ac:dyDescent="0.3">
      <c r="A11501" s="18" t="str">
        <f t="shared" si="716"/>
        <v>Portable Equipment - Non-Rental Generator_2013_175</v>
      </c>
      <c r="B11501" s="1" t="s">
        <v>40</v>
      </c>
      <c r="C11501" s="1">
        <v>2020</v>
      </c>
      <c r="D11501" s="1" t="s">
        <v>203</v>
      </c>
      <c r="E11501" s="1">
        <v>2013</v>
      </c>
      <c r="F11501" s="1">
        <v>175</v>
      </c>
      <c r="G11501" s="1" t="s">
        <v>5</v>
      </c>
      <c r="H11501" s="1">
        <v>1.04179782145509E-4</v>
      </c>
      <c r="I11501" s="1">
        <v>1.2605753639606599E-4</v>
      </c>
      <c r="J11501" s="1">
        <v>1.50018886289533E-4</v>
      </c>
      <c r="K11501" s="1">
        <v>1.85034582717608E-3</v>
      </c>
      <c r="L11501" s="1">
        <v>1.1605219410991299E-3</v>
      </c>
      <c r="M11501" s="1">
        <v>0.30186255988434002</v>
      </c>
      <c r="N11501" s="1">
        <v>2.5543604815478E-5</v>
      </c>
      <c r="O11501" s="1">
        <v>2.35001164302398E-5</v>
      </c>
      <c r="P11501" s="1">
        <v>2.7877436711329602E-6</v>
      </c>
      <c r="Q11501" s="1">
        <v>2.4637616341725901E-6</v>
      </c>
      <c r="R11501" s="1">
        <v>9793.5983132578294</v>
      </c>
      <c r="S11501" s="1">
        <v>4343.4440838644396</v>
      </c>
      <c r="T11501" s="1">
        <v>3.30652652155154</v>
      </c>
      <c r="U11501" s="1">
        <v>646593.96279192204</v>
      </c>
      <c r="V11501" s="1">
        <f t="shared" si="717"/>
        <v>6.4554388357809203E-2</v>
      </c>
      <c r="W11501" s="1">
        <f t="shared" si="718"/>
        <v>0.59430626859220304</v>
      </c>
      <c r="X11501" s="1">
        <f t="shared" si="719"/>
        <v>1313.5972312801352</v>
      </c>
    </row>
    <row r="11502" spans="1:24" hidden="1" x14ac:dyDescent="0.3">
      <c r="A11502" s="18" t="str">
        <f t="shared" si="716"/>
        <v>Portable Equipment - Non-Rental Generator_2013_300</v>
      </c>
      <c r="B11502" s="1" t="s">
        <v>40</v>
      </c>
      <c r="C11502" s="1">
        <v>2020</v>
      </c>
      <c r="D11502" s="1" t="s">
        <v>203</v>
      </c>
      <c r="E11502" s="1">
        <v>2013</v>
      </c>
      <c r="F11502" s="1">
        <v>300</v>
      </c>
      <c r="G11502" s="1" t="s">
        <v>5</v>
      </c>
      <c r="H11502" s="1">
        <v>1.1205893130538299E-4</v>
      </c>
      <c r="I11502" s="1">
        <v>1.35591306879514E-4</v>
      </c>
      <c r="J11502" s="1">
        <v>1.6136486107975201E-4</v>
      </c>
      <c r="K11502" s="1">
        <v>7.6434573874477503E-4</v>
      </c>
      <c r="L11502" s="1">
        <v>1.1616800146780799E-3</v>
      </c>
      <c r="M11502" s="1">
        <v>0.35604625787194699</v>
      </c>
      <c r="N11502" s="1">
        <v>2.9384809172492701E-5</v>
      </c>
      <c r="O11502" s="1">
        <v>2.70340244386933E-5</v>
      </c>
      <c r="P11502" s="1">
        <v>3.28846245511517E-6</v>
      </c>
      <c r="Q11502" s="1">
        <v>2.90600169319353E-6</v>
      </c>
      <c r="R11502" s="1">
        <v>11551.5287217882</v>
      </c>
      <c r="S11502" s="1">
        <v>2810.46381897111</v>
      </c>
      <c r="T11502" s="1">
        <v>2.1395171610039299</v>
      </c>
      <c r="U11502" s="1">
        <v>762656.22640603699</v>
      </c>
      <c r="V11502" s="1">
        <f t="shared" si="717"/>
        <v>5.8869673490971088E-2</v>
      </c>
      <c r="W11502" s="1">
        <f t="shared" si="718"/>
        <v>0.50436657584438049</v>
      </c>
      <c r="X11502" s="1">
        <f t="shared" si="719"/>
        <v>1313.5972312801409</v>
      </c>
    </row>
    <row r="11503" spans="1:24" hidden="1" x14ac:dyDescent="0.3">
      <c r="A11503" s="18" t="str">
        <f t="shared" si="716"/>
        <v>Portable Equipment - Non-Rental Generator_2013_600</v>
      </c>
      <c r="B11503" s="1" t="s">
        <v>40</v>
      </c>
      <c r="C11503" s="1">
        <v>2020</v>
      </c>
      <c r="D11503" s="1" t="s">
        <v>203</v>
      </c>
      <c r="E11503" s="1">
        <v>2013</v>
      </c>
      <c r="F11503" s="1">
        <v>600</v>
      </c>
      <c r="G11503" s="1" t="s">
        <v>5</v>
      </c>
      <c r="H11503" s="1">
        <v>1.81006958601693E-4</v>
      </c>
      <c r="I11503" s="1">
        <v>2.19018419908049E-4</v>
      </c>
      <c r="J11503" s="1">
        <v>2.6065002038643898E-4</v>
      </c>
      <c r="K11503" s="1">
        <v>1.3661365612967901E-3</v>
      </c>
      <c r="L11503" s="1">
        <v>2.0239644913258698E-3</v>
      </c>
      <c r="M11503" s="1">
        <v>0.69302086447086697</v>
      </c>
      <c r="N11503" s="1">
        <v>6.2956400297617006E-5</v>
      </c>
      <c r="O11503" s="1">
        <v>5.7919888273807698E-5</v>
      </c>
      <c r="P11503" s="1">
        <v>6.4018913633948899E-6</v>
      </c>
      <c r="Q11503" s="1">
        <v>5.6563431325125597E-6</v>
      </c>
      <c r="R11503" s="1">
        <v>22484.298721692699</v>
      </c>
      <c r="S11503" s="1">
        <v>3576.95395141777</v>
      </c>
      <c r="T11503" s="1">
        <v>2.7230218412777401</v>
      </c>
      <c r="U11503" s="1">
        <v>1484460.70035116</v>
      </c>
      <c r="V11503" s="1">
        <f t="shared" si="717"/>
        <v>4.885404606498496E-2</v>
      </c>
      <c r="W11503" s="1">
        <f t="shared" si="718"/>
        <v>0.45146364645786607</v>
      </c>
      <c r="X11503" s="1">
        <f t="shared" si="719"/>
        <v>1313.5972312801334</v>
      </c>
    </row>
    <row r="11504" spans="1:24" hidden="1" x14ac:dyDescent="0.3">
      <c r="A11504" s="18" t="str">
        <f t="shared" si="716"/>
        <v>Portable Equipment - Non-Rental Generator_2013_9999</v>
      </c>
      <c r="B11504" s="1" t="s">
        <v>40</v>
      </c>
      <c r="C11504" s="1">
        <v>2020</v>
      </c>
      <c r="D11504" s="1" t="s">
        <v>203</v>
      </c>
      <c r="E11504" s="1">
        <v>2013</v>
      </c>
      <c r="F11504" s="1">
        <v>9999</v>
      </c>
      <c r="G11504" s="1" t="s">
        <v>5</v>
      </c>
      <c r="H11504" s="1">
        <v>4.7429153493968598E-4</v>
      </c>
      <c r="I11504" s="1">
        <v>5.7389275727702104E-4</v>
      </c>
      <c r="J11504" s="1">
        <v>6.8297981031314797E-4</v>
      </c>
      <c r="K11504" s="1">
        <v>2.3988496284195102E-3</v>
      </c>
      <c r="L11504" s="1">
        <v>7.5178637674049396E-3</v>
      </c>
      <c r="M11504" s="1">
        <v>1.19620933249564</v>
      </c>
      <c r="N11504" s="1">
        <v>1.98030366511652E-4</v>
      </c>
      <c r="O11504" s="1">
        <v>1.8218793719071999E-4</v>
      </c>
      <c r="P11504" s="1">
        <v>1.1045319752194999E-5</v>
      </c>
      <c r="Q11504" s="1">
        <v>9.7632997645391794E-6</v>
      </c>
      <c r="R11504" s="1">
        <v>38809.694403709102</v>
      </c>
      <c r="S11504" s="1">
        <v>2043.9736865244399</v>
      </c>
      <c r="T11504" s="1">
        <v>1.5560124807301301</v>
      </c>
      <c r="U11504" s="1">
        <v>2562297.6659423802</v>
      </c>
      <c r="V11504" s="1">
        <f t="shared" si="717"/>
        <v>7.4163422514170116E-2</v>
      </c>
      <c r="W11504" s="1">
        <f t="shared" si="718"/>
        <v>0.97152386036628569</v>
      </c>
      <c r="X11504" s="1">
        <f t="shared" si="719"/>
        <v>1313.5972312801393</v>
      </c>
    </row>
    <row r="11505" spans="1:24" hidden="1" x14ac:dyDescent="0.3">
      <c r="A11505" s="18" t="str">
        <f t="shared" si="716"/>
        <v>Portable Equipment - Non-Rental Generator_2014_75</v>
      </c>
      <c r="B11505" s="1" t="s">
        <v>40</v>
      </c>
      <c r="C11505" s="1">
        <v>2020</v>
      </c>
      <c r="D11505" s="1" t="s">
        <v>203</v>
      </c>
      <c r="E11505" s="1">
        <v>2014</v>
      </c>
      <c r="F11505" s="1">
        <v>75</v>
      </c>
      <c r="G11505" s="1" t="s">
        <v>5</v>
      </c>
      <c r="H11505" s="1">
        <v>3.7007096026608397E-5</v>
      </c>
      <c r="I11505" s="1">
        <v>4.4778586192196201E-5</v>
      </c>
      <c r="J11505" s="1">
        <v>5.3290218278316103E-5</v>
      </c>
      <c r="K11505" s="1">
        <v>8.1793492021151797E-4</v>
      </c>
      <c r="L11505" s="1">
        <v>6.4580912454872399E-4</v>
      </c>
      <c r="M11505" s="1">
        <v>0.12617602398512701</v>
      </c>
      <c r="N11505" s="1">
        <v>1.1169758654247299E-5</v>
      </c>
      <c r="O11505" s="1">
        <v>1.02761779619075E-5</v>
      </c>
      <c r="P11505" s="1">
        <v>1.1654497015680401E-6</v>
      </c>
      <c r="Q11505" s="1">
        <v>1.0298317458319701E-6</v>
      </c>
      <c r="R11505" s="1">
        <v>4093.6421401441698</v>
      </c>
      <c r="S11505" s="1">
        <v>3832.4506622333301</v>
      </c>
      <c r="T11505" s="1">
        <v>2.9175234013689999</v>
      </c>
      <c r="U11505" s="1">
        <v>270270.865618882</v>
      </c>
      <c r="V11505" s="1">
        <f t="shared" si="717"/>
        <v>5.4860497976539711E-2</v>
      </c>
      <c r="W11505" s="1">
        <f t="shared" si="718"/>
        <v>0.79121323791840981</v>
      </c>
      <c r="X11505" s="1">
        <f t="shared" si="719"/>
        <v>1313.5972312801384</v>
      </c>
    </row>
    <row r="11506" spans="1:24" hidden="1" x14ac:dyDescent="0.3">
      <c r="A11506" s="18" t="str">
        <f t="shared" si="716"/>
        <v>Portable Equipment - Non-Rental Generator_2014_100</v>
      </c>
      <c r="B11506" s="1" t="s">
        <v>40</v>
      </c>
      <c r="C11506" s="1">
        <v>2020</v>
      </c>
      <c r="D11506" s="1" t="s">
        <v>203</v>
      </c>
      <c r="E11506" s="1">
        <v>2014</v>
      </c>
      <c r="F11506" s="1">
        <v>100</v>
      </c>
      <c r="G11506" s="1" t="s">
        <v>5</v>
      </c>
      <c r="H11506" s="1">
        <v>1.39927317691157E-5</v>
      </c>
      <c r="I11506" s="1">
        <v>1.6931205440629899E-5</v>
      </c>
      <c r="J11506" s="1">
        <v>2.0149533747526601E-5</v>
      </c>
      <c r="K11506" s="1">
        <v>3.64682014290404E-4</v>
      </c>
      <c r="L11506" s="1">
        <v>2.6811622948751899E-4</v>
      </c>
      <c r="M11506" s="1">
        <v>5.6836046840147703E-2</v>
      </c>
      <c r="N11506" s="1">
        <v>1.0797230055984899E-5</v>
      </c>
      <c r="O11506" s="1">
        <v>9.9334516515061402E-6</v>
      </c>
      <c r="P11506" s="1">
        <v>5.2505765698784602E-7</v>
      </c>
      <c r="Q11506" s="1">
        <v>4.6388817379818699E-7</v>
      </c>
      <c r="R11506" s="1">
        <v>1843.9829460108899</v>
      </c>
      <c r="S11506" s="1">
        <v>1277.4835540777699</v>
      </c>
      <c r="T11506" s="1">
        <v>0.972507800456335</v>
      </c>
      <c r="U11506" s="1">
        <v>121743.633161659</v>
      </c>
      <c r="V11506" s="1">
        <f t="shared" si="717"/>
        <v>4.6050062286044205E-2</v>
      </c>
      <c r="W11506" s="1">
        <f t="shared" si="718"/>
        <v>0.72923154296923054</v>
      </c>
      <c r="X11506" s="1">
        <f t="shared" si="719"/>
        <v>1313.5972312801291</v>
      </c>
    </row>
    <row r="11507" spans="1:24" hidden="1" x14ac:dyDescent="0.3">
      <c r="A11507" s="18" t="str">
        <f t="shared" si="716"/>
        <v>Portable Equipment - Non-Rental Generator_2014_175</v>
      </c>
      <c r="B11507" s="1" t="s">
        <v>40</v>
      </c>
      <c r="C11507" s="1">
        <v>2020</v>
      </c>
      <c r="D11507" s="1" t="s">
        <v>203</v>
      </c>
      <c r="E11507" s="1">
        <v>2014</v>
      </c>
      <c r="F11507" s="1">
        <v>175</v>
      </c>
      <c r="G11507" s="1" t="s">
        <v>5</v>
      </c>
      <c r="H11507" s="1">
        <v>1.8005739505277599E-4</v>
      </c>
      <c r="I11507" s="1">
        <v>2.1786944801385899E-4</v>
      </c>
      <c r="J11507" s="1">
        <v>2.5928264887599802E-4</v>
      </c>
      <c r="K11507" s="1">
        <v>3.9111801256480599E-3</v>
      </c>
      <c r="L11507" s="1">
        <v>2.4258784327966798E-3</v>
      </c>
      <c r="M11507" s="1">
        <v>0.67836979461874003</v>
      </c>
      <c r="N11507" s="1">
        <v>5.9338946822627801E-5</v>
      </c>
      <c r="O11507" s="1">
        <v>5.45918310768176E-5</v>
      </c>
      <c r="P11507" s="1">
        <v>6.2664634438188002E-6</v>
      </c>
      <c r="Q11507" s="1">
        <v>5.5367630699334801E-6</v>
      </c>
      <c r="R11507" s="1">
        <v>22008.9608956099</v>
      </c>
      <c r="S11507" s="1">
        <v>10986.3585650688</v>
      </c>
      <c r="T11507" s="1">
        <v>8.3635670839244902</v>
      </c>
      <c r="U11507" s="1">
        <v>1453077.8971361499</v>
      </c>
      <c r="V11507" s="1">
        <f t="shared" si="717"/>
        <v>4.9647345963404421E-2</v>
      </c>
      <c r="W11507" s="1">
        <f t="shared" si="718"/>
        <v>0.55280089483017747</v>
      </c>
      <c r="X11507" s="1">
        <f t="shared" si="719"/>
        <v>1313.597231280125</v>
      </c>
    </row>
    <row r="11508" spans="1:24" hidden="1" x14ac:dyDescent="0.3">
      <c r="A11508" s="18" t="str">
        <f t="shared" si="716"/>
        <v>Portable Equipment - Non-Rental Generator_2014_300</v>
      </c>
      <c r="B11508" s="1" t="s">
        <v>40</v>
      </c>
      <c r="C11508" s="1">
        <v>2020</v>
      </c>
      <c r="D11508" s="1" t="s">
        <v>203</v>
      </c>
      <c r="E11508" s="1">
        <v>2014</v>
      </c>
      <c r="F11508" s="1">
        <v>300</v>
      </c>
      <c r="G11508" s="1" t="s">
        <v>5</v>
      </c>
      <c r="H11508" s="1">
        <v>3.96022213616457E-5</v>
      </c>
      <c r="I11508" s="1">
        <v>4.7918687847591301E-5</v>
      </c>
      <c r="J11508" s="1">
        <v>5.70271987607698E-5</v>
      </c>
      <c r="K11508" s="1">
        <v>3.7817834237407599E-4</v>
      </c>
      <c r="L11508" s="1">
        <v>2.9111906806931798E-4</v>
      </c>
      <c r="M11508" s="1">
        <v>0.170760745173066</v>
      </c>
      <c r="N11508" s="1">
        <v>1.27524888443498E-5</v>
      </c>
      <c r="O11508" s="1">
        <v>1.17322897368018E-5</v>
      </c>
      <c r="P11508" s="1">
        <v>1.5775797054660899E-6</v>
      </c>
      <c r="Q11508" s="1">
        <v>1.3937262466114401E-6</v>
      </c>
      <c r="R11508" s="1">
        <v>5540.1443177927204</v>
      </c>
      <c r="S11508" s="1">
        <v>1277.4835540777699</v>
      </c>
      <c r="T11508" s="1">
        <v>0.972507800456335</v>
      </c>
      <c r="U11508" s="1">
        <v>365771.98229902802</v>
      </c>
      <c r="V11508" s="1">
        <f t="shared" si="717"/>
        <v>4.3379354174607407E-2</v>
      </c>
      <c r="W11508" s="1">
        <f t="shared" si="718"/>
        <v>0.26354138078502037</v>
      </c>
      <c r="X11508" s="1">
        <f t="shared" si="719"/>
        <v>1313.5972312801291</v>
      </c>
    </row>
    <row r="11509" spans="1:24" hidden="1" x14ac:dyDescent="0.3">
      <c r="A11509" s="18" t="str">
        <f t="shared" si="716"/>
        <v>Portable Equipment - Non-Rental Generator_2014_600</v>
      </c>
      <c r="B11509" s="1" t="s">
        <v>40</v>
      </c>
      <c r="C11509" s="1">
        <v>2020</v>
      </c>
      <c r="D11509" s="1" t="s">
        <v>203</v>
      </c>
      <c r="E11509" s="1">
        <v>2014</v>
      </c>
      <c r="F11509" s="1">
        <v>600</v>
      </c>
      <c r="G11509" s="1" t="s">
        <v>5</v>
      </c>
      <c r="H11509" s="1">
        <v>8.1046641498045503E-5</v>
      </c>
      <c r="I11509" s="1">
        <v>9.8066436212635003E-5</v>
      </c>
      <c r="J11509" s="1">
        <v>1.16707163757185E-4</v>
      </c>
      <c r="K11509" s="1">
        <v>1.13444505638346E-3</v>
      </c>
      <c r="L11509" s="1">
        <v>1.10799888562252E-3</v>
      </c>
      <c r="M11509" s="1">
        <v>0.60145167789507303</v>
      </c>
      <c r="N11509" s="1">
        <v>4.0847359667863299E-5</v>
      </c>
      <c r="O11509" s="1">
        <v>3.75795708944343E-5</v>
      </c>
      <c r="P11509" s="1">
        <v>5.5582876323920702E-6</v>
      </c>
      <c r="Q11509" s="1">
        <v>4.9089677413932601E-6</v>
      </c>
      <c r="R11509" s="1">
        <v>19513.437308675198</v>
      </c>
      <c r="S11509" s="1">
        <v>3576.95395141777</v>
      </c>
      <c r="T11509" s="1">
        <v>2.7230218412777401</v>
      </c>
      <c r="U11509" s="1">
        <v>1288318.18025737</v>
      </c>
      <c r="V11509" s="1">
        <f t="shared" si="717"/>
        <v>2.5204951049815461E-2</v>
      </c>
      <c r="W11509" s="1">
        <f t="shared" si="718"/>
        <v>0.28477692015657785</v>
      </c>
      <c r="X11509" s="1">
        <f t="shared" si="719"/>
        <v>1313.5972312801334</v>
      </c>
    </row>
    <row r="11510" spans="1:24" hidden="1" x14ac:dyDescent="0.3">
      <c r="A11510" s="18" t="str">
        <f t="shared" si="716"/>
        <v>Portable Equipment - Non-Rental Generator_2014_750</v>
      </c>
      <c r="B11510" s="1" t="s">
        <v>40</v>
      </c>
      <c r="C11510" s="1">
        <v>2020</v>
      </c>
      <c r="D11510" s="1" t="s">
        <v>203</v>
      </c>
      <c r="E11510" s="1">
        <v>2014</v>
      </c>
      <c r="F11510" s="1">
        <v>750</v>
      </c>
      <c r="G11510" s="1" t="s">
        <v>5</v>
      </c>
      <c r="H11510" s="1">
        <v>1.12498593091575E-5</v>
      </c>
      <c r="I11510" s="1">
        <v>1.3612329764080599E-5</v>
      </c>
      <c r="J11510" s="1">
        <v>1.6199797405186801E-5</v>
      </c>
      <c r="K11510" s="1">
        <v>1.57469168893211E-4</v>
      </c>
      <c r="L11510" s="1">
        <v>1.7379288243378401E-4</v>
      </c>
      <c r="M11510" s="1">
        <v>8.3485837691861395E-2</v>
      </c>
      <c r="N11510" s="1">
        <v>7.5356545423158401E-6</v>
      </c>
      <c r="O11510" s="1">
        <v>6.9328021789305699E-6</v>
      </c>
      <c r="P11510" s="1">
        <v>7.7153047564283104E-7</v>
      </c>
      <c r="Q11510" s="1">
        <v>6.8140018417911505E-7</v>
      </c>
      <c r="R11510" s="1">
        <v>2708.60606069599</v>
      </c>
      <c r="S11510" s="1">
        <v>255.49671081555499</v>
      </c>
      <c r="T11510" s="1">
        <v>0.19450156009126701</v>
      </c>
      <c r="U11510" s="1">
        <v>178827.87004412501</v>
      </c>
      <c r="V11510" s="1">
        <f t="shared" si="717"/>
        <v>2.5204951049815443E-2</v>
      </c>
      <c r="W11510" s="1">
        <f t="shared" si="718"/>
        <v>0.32179951341677754</v>
      </c>
      <c r="X11510" s="1">
        <f t="shared" si="719"/>
        <v>1313.5972312801341</v>
      </c>
    </row>
    <row r="11511" spans="1:24" hidden="1" x14ac:dyDescent="0.3">
      <c r="A11511" s="18" t="str">
        <f t="shared" si="716"/>
        <v>Portable Equipment - Non-Rental Generator_2014_9999</v>
      </c>
      <c r="B11511" s="1" t="s">
        <v>40</v>
      </c>
      <c r="C11511" s="1">
        <v>2020</v>
      </c>
      <c r="D11511" s="1" t="s">
        <v>203</v>
      </c>
      <c r="E11511" s="1">
        <v>2014</v>
      </c>
      <c r="F11511" s="1">
        <v>9999</v>
      </c>
      <c r="G11511" s="1" t="s">
        <v>5</v>
      </c>
      <c r="H11511" s="1">
        <v>5.3272268159687E-4</v>
      </c>
      <c r="I11511" s="1">
        <v>6.4459444473221304E-4</v>
      </c>
      <c r="J11511" s="1">
        <v>7.6712066149949303E-4</v>
      </c>
      <c r="K11511" s="1">
        <v>3.6065442479187998E-3</v>
      </c>
      <c r="L11511" s="1">
        <v>1.10301326276187E-2</v>
      </c>
      <c r="M11511" s="1">
        <v>1.9120909180288801</v>
      </c>
      <c r="N11511" s="1">
        <v>2.6392357612020498E-4</v>
      </c>
      <c r="O11511" s="1">
        <v>2.4280969003058801E-4</v>
      </c>
      <c r="P11511" s="1">
        <v>1.7662247093166699E-5</v>
      </c>
      <c r="Q11511" s="1">
        <v>1.56062290291794E-5</v>
      </c>
      <c r="R11511" s="1">
        <v>62035.684043686299</v>
      </c>
      <c r="S11511" s="1">
        <v>3832.4506622333301</v>
      </c>
      <c r="T11511" s="1">
        <v>2.9175234013689999</v>
      </c>
      <c r="U11511" s="1">
        <v>4095726.36096523</v>
      </c>
      <c r="V11511" s="1">
        <f t="shared" si="717"/>
        <v>5.2112778090572853E-2</v>
      </c>
      <c r="W11511" s="1">
        <f t="shared" si="718"/>
        <v>0.89174031614789506</v>
      </c>
      <c r="X11511" s="1">
        <f t="shared" si="719"/>
        <v>1313.5972312801384</v>
      </c>
    </row>
    <row r="11512" spans="1:24" hidden="1" x14ac:dyDescent="0.3">
      <c r="A11512" s="18" t="str">
        <f t="shared" si="716"/>
        <v>Portable Equipment - Non-Rental Generator_2015_75</v>
      </c>
      <c r="B11512" s="1" t="s">
        <v>40</v>
      </c>
      <c r="C11512" s="1">
        <v>2020</v>
      </c>
      <c r="D11512" s="1" t="s">
        <v>203</v>
      </c>
      <c r="E11512" s="1">
        <v>2015</v>
      </c>
      <c r="F11512" s="1">
        <v>75</v>
      </c>
      <c r="G11512" s="1" t="s">
        <v>5</v>
      </c>
      <c r="H11512" s="1">
        <v>3.78890384565556E-6</v>
      </c>
      <c r="I11512" s="1">
        <v>4.5845736532432197E-6</v>
      </c>
      <c r="J11512" s="1">
        <v>5.4560215377440003E-6</v>
      </c>
      <c r="K11512" s="1">
        <v>5.29130946778703E-5</v>
      </c>
      <c r="L11512" s="1">
        <v>3.89161950209354E-5</v>
      </c>
      <c r="M11512" s="1">
        <v>6.9466279471291498E-3</v>
      </c>
      <c r="N11512" s="1">
        <v>8.4314913916967105E-7</v>
      </c>
      <c r="O11512" s="1">
        <v>7.7569720803609798E-7</v>
      </c>
      <c r="P11512" s="1">
        <v>6.4111353199631406E-8</v>
      </c>
      <c r="Q11512" s="1">
        <v>5.6697443464222899E-8</v>
      </c>
      <c r="R11512" s="1">
        <v>225.37569340133001</v>
      </c>
      <c r="S11512" s="1">
        <v>255.49671081555499</v>
      </c>
      <c r="T11512" s="1">
        <v>0.19450156009126701</v>
      </c>
      <c r="U11512" s="1">
        <v>14879.777386424899</v>
      </c>
      <c r="V11512" s="1">
        <f t="shared" si="717"/>
        <v>0.10202136292840511</v>
      </c>
      <c r="W11512" s="1">
        <f t="shared" si="718"/>
        <v>0.86600926417984003</v>
      </c>
      <c r="X11512" s="1">
        <f t="shared" si="719"/>
        <v>1313.5972312801341</v>
      </c>
    </row>
    <row r="11513" spans="1:24" hidden="1" x14ac:dyDescent="0.3">
      <c r="A11513" s="18" t="str">
        <f t="shared" si="716"/>
        <v>Portable Equipment - Non-Rental Generator_2015_100</v>
      </c>
      <c r="B11513" s="1" t="s">
        <v>40</v>
      </c>
      <c r="C11513" s="1">
        <v>2020</v>
      </c>
      <c r="D11513" s="1" t="s">
        <v>203</v>
      </c>
      <c r="E11513" s="1">
        <v>2015</v>
      </c>
      <c r="F11513" s="1">
        <v>100</v>
      </c>
      <c r="G11513" s="1" t="s">
        <v>5</v>
      </c>
      <c r="H11513" s="1">
        <v>5.7712583377025402E-6</v>
      </c>
      <c r="I11513" s="1">
        <v>6.9832225886200803E-6</v>
      </c>
      <c r="J11513" s="1">
        <v>8.3106120062916701E-6</v>
      </c>
      <c r="K11513" s="1">
        <v>1.6932190296918499E-4</v>
      </c>
      <c r="L11513" s="1">
        <v>1.2581977595656899E-4</v>
      </c>
      <c r="M11513" s="1">
        <v>2.2229209430813301E-2</v>
      </c>
      <c r="N11513" s="1">
        <v>1.02244880220319E-5</v>
      </c>
      <c r="O11513" s="1">
        <v>9.4065289802694007E-6</v>
      </c>
      <c r="P11513" s="1">
        <v>2.05346927257872E-7</v>
      </c>
      <c r="Q11513" s="1">
        <v>1.8143181908551299E-7</v>
      </c>
      <c r="R11513" s="1">
        <v>721.20221888425897</v>
      </c>
      <c r="S11513" s="1">
        <v>510.993421631111</v>
      </c>
      <c r="T11513" s="1">
        <v>0.38900312018253402</v>
      </c>
      <c r="U11513" s="1">
        <v>47615.2876365599</v>
      </c>
      <c r="V11513" s="1">
        <f t="shared" si="717"/>
        <v>4.8562168753920658E-2</v>
      </c>
      <c r="W11513" s="1">
        <f t="shared" si="718"/>
        <v>0.87496583633757175</v>
      </c>
      <c r="X11513" s="1">
        <f t="shared" si="719"/>
        <v>1313.5972312801368</v>
      </c>
    </row>
    <row r="11514" spans="1:24" hidden="1" x14ac:dyDescent="0.3">
      <c r="A11514" s="18" t="str">
        <f t="shared" si="716"/>
        <v>Portable Equipment - Non-Rental Generator_2015_175</v>
      </c>
      <c r="B11514" s="1" t="s">
        <v>40</v>
      </c>
      <c r="C11514" s="1">
        <v>2020</v>
      </c>
      <c r="D11514" s="1" t="s">
        <v>203</v>
      </c>
      <c r="E11514" s="1">
        <v>2015</v>
      </c>
      <c r="F11514" s="1">
        <v>175</v>
      </c>
      <c r="G11514" s="1" t="s">
        <v>5</v>
      </c>
      <c r="H11514" s="1">
        <v>4.4239464075202801E-5</v>
      </c>
      <c r="I11514" s="1">
        <v>5.3529751530995403E-5</v>
      </c>
      <c r="J11514" s="1">
        <v>6.3704828268292099E-5</v>
      </c>
      <c r="K11514" s="1">
        <v>2.0774733717192598E-3</v>
      </c>
      <c r="L11514" s="1">
        <v>7.8990841260350505E-4</v>
      </c>
      <c r="M11514" s="1">
        <v>0.375370513797598</v>
      </c>
      <c r="N11514" s="1">
        <v>3.0885492580332798E-5</v>
      </c>
      <c r="O11514" s="1">
        <v>2.84146531739062E-5</v>
      </c>
      <c r="P11514" s="1">
        <v>3.4691593683719899E-6</v>
      </c>
      <c r="Q11514" s="1">
        <v>3.0637236722849202E-6</v>
      </c>
      <c r="R11514" s="1">
        <v>12178.4829234319</v>
      </c>
      <c r="S11514" s="1">
        <v>4854.4375054955499</v>
      </c>
      <c r="T11514" s="1">
        <v>3.6955296417340699</v>
      </c>
      <c r="U11514" s="1">
        <v>804049.06168100098</v>
      </c>
      <c r="V11514" s="1">
        <f t="shared" si="717"/>
        <v>2.2044552073147722E-2</v>
      </c>
      <c r="W11514" s="1">
        <f t="shared" si="718"/>
        <v>0.32529904654185904</v>
      </c>
      <c r="X11514" s="1">
        <f t="shared" si="719"/>
        <v>1313.5972312801366</v>
      </c>
    </row>
    <row r="11515" spans="1:24" hidden="1" x14ac:dyDescent="0.3">
      <c r="A11515" s="18" t="str">
        <f t="shared" si="716"/>
        <v>Portable Equipment - Non-Rental Generator_2015_300</v>
      </c>
      <c r="B11515" s="1" t="s">
        <v>40</v>
      </c>
      <c r="C11515" s="1">
        <v>2020</v>
      </c>
      <c r="D11515" s="1" t="s">
        <v>203</v>
      </c>
      <c r="E11515" s="1">
        <v>2015</v>
      </c>
      <c r="F11515" s="1">
        <v>300</v>
      </c>
      <c r="G11515" s="1" t="s">
        <v>5</v>
      </c>
      <c r="H11515" s="1">
        <v>5.1497256394722597E-5</v>
      </c>
      <c r="I11515" s="1">
        <v>6.2311680237614399E-5</v>
      </c>
      <c r="J11515" s="1">
        <v>7.4156049208400605E-5</v>
      </c>
      <c r="K11515" s="1">
        <v>6.8736458310559602E-4</v>
      </c>
      <c r="L11515" s="1">
        <v>4.3048015762996801E-4</v>
      </c>
      <c r="M11515" s="1">
        <v>0.34859442061957202</v>
      </c>
      <c r="N11515" s="1">
        <v>2.0128580691608599E-5</v>
      </c>
      <c r="O11515" s="1">
        <v>1.85182942362799E-5</v>
      </c>
      <c r="P11515" s="1">
        <v>3.2213833744791299E-6</v>
      </c>
      <c r="Q11515" s="1">
        <v>2.8451807992955499E-6</v>
      </c>
      <c r="R11515" s="1">
        <v>11309.762068866699</v>
      </c>
      <c r="S11515" s="1">
        <v>2554.9671081555498</v>
      </c>
      <c r="T11515" s="1">
        <v>1.94501560091267</v>
      </c>
      <c r="U11515" s="1">
        <v>746694.28339150804</v>
      </c>
      <c r="V11515" s="1">
        <f t="shared" si="717"/>
        <v>2.7632185544769736E-2</v>
      </c>
      <c r="W11515" s="1">
        <f t="shared" si="718"/>
        <v>0.19089691601338857</v>
      </c>
      <c r="X11515" s="1">
        <f t="shared" si="719"/>
        <v>1313.5972312801341</v>
      </c>
    </row>
    <row r="11516" spans="1:24" hidden="1" x14ac:dyDescent="0.3">
      <c r="A11516" s="18" t="str">
        <f t="shared" si="716"/>
        <v>Portable Equipment - Non-Rental Generator_2015_600</v>
      </c>
      <c r="B11516" s="1" t="s">
        <v>40</v>
      </c>
      <c r="C11516" s="1">
        <v>2020</v>
      </c>
      <c r="D11516" s="1" t="s">
        <v>203</v>
      </c>
      <c r="E11516" s="1">
        <v>2015</v>
      </c>
      <c r="F11516" s="1">
        <v>600</v>
      </c>
      <c r="G11516" s="1" t="s">
        <v>5</v>
      </c>
      <c r="H11516" s="1">
        <v>6.8508271967755095E-5</v>
      </c>
      <c r="I11516" s="1">
        <v>8.2895009080983698E-5</v>
      </c>
      <c r="J11516" s="1">
        <v>9.8651911633567505E-5</v>
      </c>
      <c r="K11516" s="1">
        <v>1.03563684184394E-3</v>
      </c>
      <c r="L11516" s="1">
        <v>8.4869688362009801E-4</v>
      </c>
      <c r="M11516" s="1">
        <v>0.55648804972819998</v>
      </c>
      <c r="N11516" s="1">
        <v>3.5801335627757897E-5</v>
      </c>
      <c r="O11516" s="1">
        <v>3.2937228777537299E-5</v>
      </c>
      <c r="P11516" s="1">
        <v>5.1429527428935999E-6</v>
      </c>
      <c r="Q11516" s="1">
        <v>4.5419806527884602E-6</v>
      </c>
      <c r="R11516" s="1">
        <v>18054.641911386501</v>
      </c>
      <c r="S11516" s="1">
        <v>3576.95395141777</v>
      </c>
      <c r="T11516" s="1">
        <v>2.7230218412777401</v>
      </c>
      <c r="U11516" s="1">
        <v>1192005.4393561501</v>
      </c>
      <c r="V11516" s="1">
        <f t="shared" si="717"/>
        <v>2.3027073487922059E-2</v>
      </c>
      <c r="W11516" s="1">
        <f t="shared" si="718"/>
        <v>0.23575611758481177</v>
      </c>
      <c r="X11516" s="1">
        <f t="shared" si="719"/>
        <v>1313.5972312801334</v>
      </c>
    </row>
    <row r="11517" spans="1:24" hidden="1" x14ac:dyDescent="0.3">
      <c r="A11517" s="18" t="str">
        <f t="shared" si="716"/>
        <v>Portable Equipment - Non-Rental Generator_2015_9999</v>
      </c>
      <c r="B11517" s="1" t="s">
        <v>40</v>
      </c>
      <c r="C11517" s="1">
        <v>2020</v>
      </c>
      <c r="D11517" s="1" t="s">
        <v>203</v>
      </c>
      <c r="E11517" s="1">
        <v>2015</v>
      </c>
      <c r="F11517" s="1">
        <v>9999</v>
      </c>
      <c r="G11517" s="1" t="s">
        <v>5</v>
      </c>
      <c r="H11517" s="1">
        <v>7.0955472763350197E-5</v>
      </c>
      <c r="I11517" s="1">
        <v>8.5856122043653801E-5</v>
      </c>
      <c r="J11517" s="1">
        <v>1.02175880779224E-4</v>
      </c>
      <c r="K11517" s="1">
        <v>1.15877709274064E-3</v>
      </c>
      <c r="L11517" s="1">
        <v>3.56442376941371E-3</v>
      </c>
      <c r="M11517" s="1">
        <v>0.63037491062039297</v>
      </c>
      <c r="N11517" s="1">
        <v>7.5671277525537302E-5</v>
      </c>
      <c r="O11517" s="1">
        <v>6.9617575323494297E-5</v>
      </c>
      <c r="P11517" s="1">
        <v>5.8259999974929296E-6</v>
      </c>
      <c r="Q11517" s="1">
        <v>5.14503527872612E-6</v>
      </c>
      <c r="R11517" s="1">
        <v>20451.819741200699</v>
      </c>
      <c r="S11517" s="1">
        <v>1277.4835540777699</v>
      </c>
      <c r="T11517" s="1">
        <v>0.972507800456335</v>
      </c>
      <c r="U11517" s="1">
        <v>1350272.16246631</v>
      </c>
      <c r="V11517" s="1">
        <f t="shared" si="717"/>
        <v>2.1054190821893762E-2</v>
      </c>
      <c r="W11517" s="1">
        <f t="shared" si="718"/>
        <v>0.87409093754750178</v>
      </c>
      <c r="X11517" s="1">
        <f t="shared" si="719"/>
        <v>1313.5972312801291</v>
      </c>
    </row>
    <row r="11518" spans="1:24" hidden="1" x14ac:dyDescent="0.3">
      <c r="A11518" s="18" t="str">
        <f t="shared" si="716"/>
        <v>Portable Equipment - Non-Rental Generator_2016_300</v>
      </c>
      <c r="B11518" s="1" t="s">
        <v>40</v>
      </c>
      <c r="C11518" s="1">
        <v>2020</v>
      </c>
      <c r="D11518" s="1" t="s">
        <v>203</v>
      </c>
      <c r="E11518" s="1">
        <v>2016</v>
      </c>
      <c r="F11518" s="1">
        <v>300</v>
      </c>
      <c r="G11518" s="1" t="s">
        <v>5</v>
      </c>
      <c r="H11518" s="1">
        <v>6.3615006676948499E-6</v>
      </c>
      <c r="I11518" s="1">
        <v>7.6974158079107701E-6</v>
      </c>
      <c r="J11518" s="1">
        <v>9.1605609614805906E-6</v>
      </c>
      <c r="K11518" s="1">
        <v>5.62236972527069E-5</v>
      </c>
      <c r="L11518" s="1">
        <v>4.5161489391978497E-5</v>
      </c>
      <c r="M11518" s="1">
        <v>2.4502651304419198E-2</v>
      </c>
      <c r="N11518" s="1">
        <v>1.70118224295054E-6</v>
      </c>
      <c r="O11518" s="1">
        <v>1.5650876635145E-6</v>
      </c>
      <c r="P11518" s="1">
        <v>2.2634831754560899E-7</v>
      </c>
      <c r="Q11518" s="1">
        <v>1.9998734603744001E-7</v>
      </c>
      <c r="R11518" s="1">
        <v>794.96153672469404</v>
      </c>
      <c r="S11518" s="1">
        <v>255.49671081555499</v>
      </c>
      <c r="T11518" s="1">
        <v>0.19450156009126701</v>
      </c>
      <c r="U11518" s="1">
        <v>52485.0329630263</v>
      </c>
      <c r="V11518" s="1">
        <f t="shared" si="717"/>
        <v>4.8562168753920609E-2</v>
      </c>
      <c r="W11518" s="1">
        <f t="shared" si="718"/>
        <v>0.2849189810920344</v>
      </c>
      <c r="X11518" s="1">
        <f t="shared" si="719"/>
        <v>1313.5972312801341</v>
      </c>
    </row>
    <row r="11519" spans="1:24" hidden="1" x14ac:dyDescent="0.3">
      <c r="A11519" s="18" t="str">
        <f t="shared" si="716"/>
        <v>Portable Equipment - Non-Rental Generator_2016_600</v>
      </c>
      <c r="B11519" s="1" t="s">
        <v>40</v>
      </c>
      <c r="C11519" s="1">
        <v>2020</v>
      </c>
      <c r="D11519" s="1" t="s">
        <v>203</v>
      </c>
      <c r="E11519" s="1">
        <v>2016</v>
      </c>
      <c r="F11519" s="1">
        <v>600</v>
      </c>
      <c r="G11519" s="1" t="s">
        <v>5</v>
      </c>
      <c r="H11519" s="1">
        <v>4.2802180666285402E-6</v>
      </c>
      <c r="I11519" s="1">
        <v>5.1790638606205303E-6</v>
      </c>
      <c r="J11519" s="1">
        <v>6.1635140159450898E-6</v>
      </c>
      <c r="K11519" s="1">
        <v>8.4794236432361904E-5</v>
      </c>
      <c r="L11519" s="1">
        <v>7.82901333224656E-5</v>
      </c>
      <c r="M11519" s="1">
        <v>4.7363372366789898E-2</v>
      </c>
      <c r="N11519" s="1">
        <v>3.0910781895254699E-6</v>
      </c>
      <c r="O11519" s="1">
        <v>2.84379193436343E-6</v>
      </c>
      <c r="P11519" s="1">
        <v>4.3776945924210201E-7</v>
      </c>
      <c r="Q11519" s="1">
        <v>3.8657347816515699E-7</v>
      </c>
      <c r="R11519" s="1">
        <v>1536.6524550090701</v>
      </c>
      <c r="S11519" s="1">
        <v>255.49671081555499</v>
      </c>
      <c r="T11519" s="1">
        <v>0.19450156009126701</v>
      </c>
      <c r="U11519" s="1">
        <v>101453.02763471501</v>
      </c>
      <c r="V11519" s="1">
        <f t="shared" si="717"/>
        <v>1.6903430593972289E-2</v>
      </c>
      <c r="W11519" s="1">
        <f t="shared" si="718"/>
        <v>0.25552336685235899</v>
      </c>
      <c r="X11519" s="1">
        <f t="shared" si="719"/>
        <v>1313.5972312801341</v>
      </c>
    </row>
    <row r="11520" spans="1:24" hidden="1" x14ac:dyDescent="0.3">
      <c r="A11520" s="18" t="str">
        <f t="shared" si="716"/>
        <v>Portable Equipment - Non-Rental Generator_2017_75</v>
      </c>
      <c r="B11520" s="1" t="s">
        <v>40</v>
      </c>
      <c r="C11520" s="1">
        <v>2020</v>
      </c>
      <c r="D11520" s="1" t="s">
        <v>203</v>
      </c>
      <c r="E11520" s="1">
        <v>2017</v>
      </c>
      <c r="F11520" s="1">
        <v>75</v>
      </c>
      <c r="G11520" s="1" t="s">
        <v>5</v>
      </c>
      <c r="H11520" s="1">
        <v>6.7406068065163502E-5</v>
      </c>
      <c r="I11520" s="1">
        <v>8.1561342358847896E-5</v>
      </c>
      <c r="J11520" s="1">
        <v>9.70647380138355E-5</v>
      </c>
      <c r="K11520" s="1">
        <v>1.0864454130982599E-3</v>
      </c>
      <c r="L11520" s="1">
        <v>7.7014691068880896E-4</v>
      </c>
      <c r="M11520" s="1">
        <v>0.15168909390003801</v>
      </c>
      <c r="N11520" s="1">
        <v>6.7243571856374003E-6</v>
      </c>
      <c r="O11520" s="1">
        <v>6.1864086107864102E-6</v>
      </c>
      <c r="P11520" s="1">
        <v>1.40041871610925E-6</v>
      </c>
      <c r="Q11520" s="1">
        <v>1.23806599273694E-6</v>
      </c>
      <c r="R11520" s="1">
        <v>4921.3855959090597</v>
      </c>
      <c r="S11520" s="1">
        <v>4598.9407946800002</v>
      </c>
      <c r="T11520" s="1">
        <v>3.5010280816427999</v>
      </c>
      <c r="U11520" s="1">
        <v>324920.22983811598</v>
      </c>
      <c r="V11520" s="1">
        <f t="shared" si="717"/>
        <v>8.3118216115799531E-2</v>
      </c>
      <c r="W11520" s="1">
        <f t="shared" si="718"/>
        <v>0.78484776626047692</v>
      </c>
      <c r="X11520" s="1">
        <f t="shared" si="719"/>
        <v>1313.5972312801396</v>
      </c>
    </row>
    <row r="11521" spans="1:24" hidden="1" x14ac:dyDescent="0.3">
      <c r="A11521" s="18" t="str">
        <f t="shared" si="716"/>
        <v>Portable Equipment - Non-Rental Generator_2017_100</v>
      </c>
      <c r="B11521" s="1" t="s">
        <v>40</v>
      </c>
      <c r="C11521" s="1">
        <v>2020</v>
      </c>
      <c r="D11521" s="1" t="s">
        <v>203</v>
      </c>
      <c r="E11521" s="1">
        <v>2017</v>
      </c>
      <c r="F11521" s="1">
        <v>100</v>
      </c>
      <c r="G11521" s="1" t="s">
        <v>5</v>
      </c>
      <c r="H11521" s="1">
        <v>2.7359709325534199E-5</v>
      </c>
      <c r="I11521" s="1">
        <v>3.3105248283896402E-5</v>
      </c>
      <c r="J11521" s="1">
        <v>3.9397981428769297E-5</v>
      </c>
      <c r="K11521" s="1">
        <v>1.1976363702755101E-3</v>
      </c>
      <c r="L11521" s="1">
        <v>6.4222253646347197E-4</v>
      </c>
      <c r="M11521" s="1">
        <v>0.18250686152002901</v>
      </c>
      <c r="N11521" s="1">
        <v>4.2337404224634801E-5</v>
      </c>
      <c r="O11521" s="1">
        <v>3.8950411886664002E-5</v>
      </c>
      <c r="P11521" s="1">
        <v>1.6865456515416299E-6</v>
      </c>
      <c r="Q11521" s="1">
        <v>1.4895964691963999E-6</v>
      </c>
      <c r="R11521" s="1">
        <v>5921.2341266349604</v>
      </c>
      <c r="S11521" s="1">
        <v>4087.9473730488899</v>
      </c>
      <c r="T11521" s="1">
        <v>3.11202496146027</v>
      </c>
      <c r="U11521" s="1">
        <v>390932.33315243799</v>
      </c>
      <c r="V11521" s="1">
        <f t="shared" si="717"/>
        <v>2.8040377659305074E-2</v>
      </c>
      <c r="W11521" s="1">
        <f t="shared" si="718"/>
        <v>0.54396699608842392</v>
      </c>
      <c r="X11521" s="1">
        <f t="shared" si="719"/>
        <v>1313.5972312801384</v>
      </c>
    </row>
    <row r="11522" spans="1:24" hidden="1" x14ac:dyDescent="0.3">
      <c r="A11522" s="18" t="str">
        <f t="shared" si="716"/>
        <v>Portable Equipment - Non-Rental Generator_2017_175</v>
      </c>
      <c r="B11522" s="1" t="s">
        <v>40</v>
      </c>
      <c r="C11522" s="1">
        <v>2020</v>
      </c>
      <c r="D11522" s="1" t="s">
        <v>203</v>
      </c>
      <c r="E11522" s="1">
        <v>2017</v>
      </c>
      <c r="F11522" s="1">
        <v>175</v>
      </c>
      <c r="G11522" s="1" t="s">
        <v>5</v>
      </c>
      <c r="H11522" s="1">
        <v>4.3177282109101498E-5</v>
      </c>
      <c r="I11522" s="1">
        <v>5.2244511352012901E-5</v>
      </c>
      <c r="J11522" s="1">
        <v>6.2175286237106303E-5</v>
      </c>
      <c r="K11522" s="1">
        <v>1.6462803321678401E-3</v>
      </c>
      <c r="L11522" s="1">
        <v>6.2477950653052E-4</v>
      </c>
      <c r="M11522" s="1">
        <v>0.28228569930606701</v>
      </c>
      <c r="N11522" s="1">
        <v>1.47713450217751E-5</v>
      </c>
      <c r="O11522" s="1">
        <v>1.35896374200331E-5</v>
      </c>
      <c r="P11522" s="1">
        <v>2.6085759616099601E-6</v>
      </c>
      <c r="Q11522" s="1">
        <v>2.30397792986433E-6</v>
      </c>
      <c r="R11522" s="1">
        <v>9158.4486318540894</v>
      </c>
      <c r="S11522" s="1">
        <v>4087.9473730488899</v>
      </c>
      <c r="T11522" s="1">
        <v>3.11202496146027</v>
      </c>
      <c r="U11522" s="1">
        <v>604660.04470290605</v>
      </c>
      <c r="V11522" s="1">
        <f t="shared" si="717"/>
        <v>2.861000939257597E-2</v>
      </c>
      <c r="W11522" s="1">
        <f t="shared" si="718"/>
        <v>0.34214019975590154</v>
      </c>
      <c r="X11522" s="1">
        <f t="shared" si="719"/>
        <v>1313.5972312801384</v>
      </c>
    </row>
    <row r="11523" spans="1:24" hidden="1" x14ac:dyDescent="0.3">
      <c r="A11523" s="18" t="str">
        <f t="shared" si="716"/>
        <v>Portable Equipment - Non-Rental Generator_2017_300</v>
      </c>
      <c r="B11523" s="1" t="s">
        <v>40</v>
      </c>
      <c r="C11523" s="1">
        <v>2020</v>
      </c>
      <c r="D11523" s="1" t="s">
        <v>203</v>
      </c>
      <c r="E11523" s="1">
        <v>2017</v>
      </c>
      <c r="F11523" s="1">
        <v>300</v>
      </c>
      <c r="G11523" s="1" t="s">
        <v>5</v>
      </c>
      <c r="H11523" s="1">
        <v>5.5853378205475701E-5</v>
      </c>
      <c r="I11523" s="1">
        <v>6.75825876286256E-5</v>
      </c>
      <c r="J11523" s="1">
        <v>8.0428864615885096E-5</v>
      </c>
      <c r="K11523" s="1">
        <v>5.8845812573581101E-4</v>
      </c>
      <c r="L11523" s="1">
        <v>1.83036775435673E-4</v>
      </c>
      <c r="M11523" s="1">
        <v>0.27647579229574099</v>
      </c>
      <c r="N11523" s="1">
        <v>5.4494916504781104E-6</v>
      </c>
      <c r="O11523" s="1">
        <v>5.01353231843986E-6</v>
      </c>
      <c r="P11523" s="1">
        <v>2.55448020719089E-6</v>
      </c>
      <c r="Q11523" s="1">
        <v>2.2565582498760699E-6</v>
      </c>
      <c r="R11523" s="1">
        <v>8969.9525973729797</v>
      </c>
      <c r="S11523" s="1">
        <v>2299.4703973400001</v>
      </c>
      <c r="T11523" s="1">
        <v>1.7505140408213999</v>
      </c>
      <c r="U11523" s="1">
        <v>592215.13997971395</v>
      </c>
      <c r="V11523" s="1">
        <f t="shared" si="717"/>
        <v>3.7787130279721075E-2</v>
      </c>
      <c r="W11523" s="1">
        <f t="shared" si="718"/>
        <v>0.10234048032274912</v>
      </c>
      <c r="X11523" s="1">
        <f t="shared" si="719"/>
        <v>1313.5972312801396</v>
      </c>
    </row>
    <row r="11524" spans="1:24" hidden="1" x14ac:dyDescent="0.3">
      <c r="A11524" s="18" t="str">
        <f t="shared" si="716"/>
        <v>Portable Equipment - Non-Rental Generator_2017_600</v>
      </c>
      <c r="B11524" s="1" t="s">
        <v>40</v>
      </c>
      <c r="C11524" s="1">
        <v>2020</v>
      </c>
      <c r="D11524" s="1" t="s">
        <v>203</v>
      </c>
      <c r="E11524" s="1">
        <v>2017</v>
      </c>
      <c r="F11524" s="1">
        <v>600</v>
      </c>
      <c r="G11524" s="1" t="s">
        <v>5</v>
      </c>
      <c r="H11524" s="1">
        <v>1.73080826046965E-4</v>
      </c>
      <c r="I11524" s="1">
        <v>2.09427799516828E-4</v>
      </c>
      <c r="J11524" s="1">
        <v>2.4923638950762999E-4</v>
      </c>
      <c r="K11524" s="1">
        <v>2.0099826771336699E-3</v>
      </c>
      <c r="L11524" s="1">
        <v>4.6079538887386102E-4</v>
      </c>
      <c r="M11524" s="1">
        <v>1.0257011919751899</v>
      </c>
      <c r="N11524" s="1">
        <v>4.4902869878449598E-5</v>
      </c>
      <c r="O11524" s="1">
        <v>4.1310640288173599E-5</v>
      </c>
      <c r="P11524" s="1">
        <v>9.4779237566390505E-6</v>
      </c>
      <c r="Q11524" s="1">
        <v>8.3716352431446195E-6</v>
      </c>
      <c r="R11524" s="1">
        <v>33277.7455656764</v>
      </c>
      <c r="S11524" s="1">
        <v>5365.4309271266602</v>
      </c>
      <c r="T11524" s="1">
        <v>4.0845327619166101</v>
      </c>
      <c r="U11524" s="1">
        <v>2197066.7664573998</v>
      </c>
      <c r="V11524" s="1">
        <f t="shared" si="717"/>
        <v>3.1563101752398334E-2</v>
      </c>
      <c r="W11524" s="1">
        <f t="shared" si="718"/>
        <v>6.9446996910708492E-2</v>
      </c>
      <c r="X11524" s="1">
        <f t="shared" si="719"/>
        <v>1313.5972312801346</v>
      </c>
    </row>
    <row r="11525" spans="1:24" hidden="1" x14ac:dyDescent="0.3">
      <c r="A11525" s="18" t="str">
        <f t="shared" si="716"/>
        <v>Portable Equipment - Non-Rental Generator_2017_750</v>
      </c>
      <c r="B11525" s="1" t="s">
        <v>40</v>
      </c>
      <c r="C11525" s="1">
        <v>2020</v>
      </c>
      <c r="D11525" s="1" t="s">
        <v>203</v>
      </c>
      <c r="E11525" s="1">
        <v>2017</v>
      </c>
      <c r="F11525" s="1">
        <v>750</v>
      </c>
      <c r="G11525" s="1" t="s">
        <v>5</v>
      </c>
      <c r="H11525" s="1">
        <v>7.6706987089591902E-5</v>
      </c>
      <c r="I11525" s="1">
        <v>9.2815454378406196E-5</v>
      </c>
      <c r="J11525" s="1">
        <v>1.10458061409012E-4</v>
      </c>
      <c r="K11525" s="1">
        <v>7.03618556357175E-4</v>
      </c>
      <c r="L11525" s="1">
        <v>4.83725224342945E-4</v>
      </c>
      <c r="M11525" s="1">
        <v>0.33722721125154298</v>
      </c>
      <c r="N11525" s="1">
        <v>2.9044533245759999E-5</v>
      </c>
      <c r="O11525" s="1">
        <v>2.6720970586099201E-5</v>
      </c>
      <c r="P11525" s="1">
        <v>3.1155315947700899E-6</v>
      </c>
      <c r="Q11525" s="1">
        <v>2.7524031645359099E-6</v>
      </c>
      <c r="R11525" s="1">
        <v>10940.965479664599</v>
      </c>
      <c r="S11525" s="1">
        <v>1021.98684326222</v>
      </c>
      <c r="T11525" s="1">
        <v>0.77800624036506805</v>
      </c>
      <c r="U11525" s="1">
        <v>722345.55675917596</v>
      </c>
      <c r="V11525" s="1">
        <f t="shared" si="717"/>
        <v>4.2546504947714052E-2</v>
      </c>
      <c r="W11525" s="1">
        <f t="shared" si="718"/>
        <v>0.2217391251130845</v>
      </c>
      <c r="X11525" s="1">
        <f t="shared" si="719"/>
        <v>1313.5972312801341</v>
      </c>
    </row>
    <row r="11526" spans="1:24" hidden="1" x14ac:dyDescent="0.3">
      <c r="A11526" s="18" t="str">
        <f t="shared" si="716"/>
        <v>Portable Equipment - Non-Rental Generator_2017_9999</v>
      </c>
      <c r="B11526" s="1" t="s">
        <v>40</v>
      </c>
      <c r="C11526" s="1">
        <v>2020</v>
      </c>
      <c r="D11526" s="1" t="s">
        <v>203</v>
      </c>
      <c r="E11526" s="1">
        <v>2017</v>
      </c>
      <c r="F11526" s="1">
        <v>9999</v>
      </c>
      <c r="G11526" s="1" t="s">
        <v>5</v>
      </c>
      <c r="H11526" s="1">
        <v>3.8624551323334603E-4</v>
      </c>
      <c r="I11526" s="1">
        <v>4.67357071012349E-4</v>
      </c>
      <c r="J11526" s="1">
        <v>5.5619353905601897E-4</v>
      </c>
      <c r="K11526" s="1">
        <v>4.2439608298235204E-3</v>
      </c>
      <c r="L11526" s="1">
        <v>8.1425302221446796E-3</v>
      </c>
      <c r="M11526" s="1">
        <v>2.1375405704947998</v>
      </c>
      <c r="N11526" s="1">
        <v>2.40076983050215E-4</v>
      </c>
      <c r="O11526" s="1">
        <v>2.20870824406198E-4</v>
      </c>
      <c r="P11526" s="1">
        <v>1.9751035249349901E-5</v>
      </c>
      <c r="Q11526" s="1">
        <v>1.7446318785245599E-5</v>
      </c>
      <c r="R11526" s="1">
        <v>69350.149729529599</v>
      </c>
      <c r="S11526" s="1">
        <v>3832.4506622333301</v>
      </c>
      <c r="T11526" s="1">
        <v>2.9175234013689999</v>
      </c>
      <c r="U11526" s="1">
        <v>4578642.7725064801</v>
      </c>
      <c r="V11526" s="1">
        <f t="shared" si="717"/>
        <v>3.3798751456932591E-2</v>
      </c>
      <c r="W11526" s="1">
        <f t="shared" si="718"/>
        <v>0.58885886676048238</v>
      </c>
      <c r="X11526" s="1">
        <f t="shared" si="719"/>
        <v>1313.5972312801384</v>
      </c>
    </row>
    <row r="11527" spans="1:24" hidden="1" x14ac:dyDescent="0.3">
      <c r="A11527" s="18" t="str">
        <f t="shared" si="716"/>
        <v>Portable Equipment - Non-Rental Generator_2018_75</v>
      </c>
      <c r="B11527" s="1" t="s">
        <v>40</v>
      </c>
      <c r="C11527" s="1">
        <v>2020</v>
      </c>
      <c r="D11527" s="1" t="s">
        <v>203</v>
      </c>
      <c r="E11527" s="1">
        <v>2018</v>
      </c>
      <c r="F11527" s="1">
        <v>75</v>
      </c>
      <c r="G11527" s="1" t="s">
        <v>5</v>
      </c>
      <c r="H11527" s="1">
        <v>3.6823535097270201E-5</v>
      </c>
      <c r="I11527" s="1">
        <v>4.4556477467696902E-5</v>
      </c>
      <c r="J11527" s="1">
        <v>5.3025890540069098E-5</v>
      </c>
      <c r="K11527" s="1">
        <v>6.6061568567711603E-4</v>
      </c>
      <c r="L11527" s="1">
        <v>4.7661401598775001E-4</v>
      </c>
      <c r="M11527" s="1">
        <v>9.5863465670382397E-2</v>
      </c>
      <c r="N11527" s="1">
        <v>3.3947265578395701E-6</v>
      </c>
      <c r="O11527" s="1">
        <v>3.1231484332124101E-6</v>
      </c>
      <c r="P11527" s="1">
        <v>8.8520057429409797E-7</v>
      </c>
      <c r="Q11527" s="1">
        <v>7.8242471980627595E-7</v>
      </c>
      <c r="R11527" s="1">
        <v>3110.1845689383599</v>
      </c>
      <c r="S11527" s="1">
        <v>2810.46381897111</v>
      </c>
      <c r="T11527" s="1">
        <v>2.1395171610039299</v>
      </c>
      <c r="U11527" s="1">
        <v>205340.927932664</v>
      </c>
      <c r="V11527" s="1">
        <f t="shared" si="717"/>
        <v>7.1849529678943272E-2</v>
      </c>
      <c r="W11527" s="1">
        <f t="shared" si="718"/>
        <v>0.76856373827888824</v>
      </c>
      <c r="X11527" s="1">
        <f t="shared" si="719"/>
        <v>1313.5972312801409</v>
      </c>
    </row>
    <row r="11528" spans="1:24" hidden="1" x14ac:dyDescent="0.3">
      <c r="A11528" s="18" t="str">
        <f t="shared" si="716"/>
        <v>Portable Equipment - Non-Rental Generator_2018_100</v>
      </c>
      <c r="B11528" s="1" t="s">
        <v>40</v>
      </c>
      <c r="C11528" s="1">
        <v>2020</v>
      </c>
      <c r="D11528" s="1" t="s">
        <v>203</v>
      </c>
      <c r="E11528" s="1">
        <v>2018</v>
      </c>
      <c r="F11528" s="1">
        <v>100</v>
      </c>
      <c r="G11528" s="1" t="s">
        <v>5</v>
      </c>
      <c r="H11528" s="1">
        <v>9.3213696314168099E-5</v>
      </c>
      <c r="I11528" s="1">
        <v>1.12788572540143E-4</v>
      </c>
      <c r="J11528" s="1">
        <v>1.3422772269240199E-4</v>
      </c>
      <c r="K11528" s="1">
        <v>3.2278404777689399E-3</v>
      </c>
      <c r="L11528" s="1">
        <v>1.5029824913256099E-3</v>
      </c>
      <c r="M11528" s="1">
        <v>0.45531988635273901</v>
      </c>
      <c r="N11528" s="1">
        <v>1.1103738635239399E-4</v>
      </c>
      <c r="O11528" s="1">
        <v>1.02154395444203E-4</v>
      </c>
      <c r="P11528" s="1">
        <v>4.20686173884838E-6</v>
      </c>
      <c r="Q11528" s="1">
        <v>3.7162597034276999E-6</v>
      </c>
      <c r="R11528" s="1">
        <v>14772.3522674872</v>
      </c>
      <c r="S11528" s="1">
        <v>9708.8750109911107</v>
      </c>
      <c r="T11528" s="1">
        <v>7.3910592834681497</v>
      </c>
      <c r="U11528" s="1">
        <v>975301.77232840098</v>
      </c>
      <c r="V11528" s="1">
        <f t="shared" si="717"/>
        <v>3.8292585214770795E-2</v>
      </c>
      <c r="W11528" s="1">
        <f t="shared" si="718"/>
        <v>0.51027408033655619</v>
      </c>
      <c r="X11528" s="1">
        <f t="shared" si="719"/>
        <v>1313.5972312801364</v>
      </c>
    </row>
    <row r="11529" spans="1:24" hidden="1" x14ac:dyDescent="0.3">
      <c r="A11529" s="18" t="str">
        <f t="shared" si="716"/>
        <v>Portable Equipment - Non-Rental Generator_2018_175</v>
      </c>
      <c r="B11529" s="1" t="s">
        <v>40</v>
      </c>
      <c r="C11529" s="1">
        <v>2020</v>
      </c>
      <c r="D11529" s="1" t="s">
        <v>203</v>
      </c>
      <c r="E11529" s="1">
        <v>2018</v>
      </c>
      <c r="F11529" s="1">
        <v>175</v>
      </c>
      <c r="G11529" s="1" t="s">
        <v>5</v>
      </c>
      <c r="H11529" s="1">
        <v>8.3826882122994205E-5</v>
      </c>
      <c r="I11529" s="1">
        <v>1.0143052736882301E-4</v>
      </c>
      <c r="J11529" s="1">
        <v>1.2071071025711099E-4</v>
      </c>
      <c r="K11529" s="1">
        <v>3.2740008266081001E-3</v>
      </c>
      <c r="L11529" s="1">
        <v>1.0322948575230001E-3</v>
      </c>
      <c r="M11529" s="1">
        <v>0.56520291024369096</v>
      </c>
      <c r="N11529" s="1">
        <v>1.5763741768175002E-5</v>
      </c>
      <c r="O11529" s="1">
        <v>1.4502642426721E-5</v>
      </c>
      <c r="P11529" s="1">
        <v>5.2230663918932299E-6</v>
      </c>
      <c r="Q11529" s="1">
        <v>4.6131101727708601E-6</v>
      </c>
      <c r="R11529" s="1">
        <v>18337.3859631083</v>
      </c>
      <c r="S11529" s="1">
        <v>8686.8881677288791</v>
      </c>
      <c r="T11529" s="1">
        <v>6.6130530431030801</v>
      </c>
      <c r="U11529" s="1">
        <v>1210672.7964409399</v>
      </c>
      <c r="V11529" s="1">
        <f t="shared" si="717"/>
        <v>2.7741535786897194E-2</v>
      </c>
      <c r="W11529" s="1">
        <f t="shared" si="718"/>
        <v>0.28233555987017983</v>
      </c>
      <c r="X11529" s="1">
        <f t="shared" si="719"/>
        <v>1313.5972312801352</v>
      </c>
    </row>
    <row r="11530" spans="1:24" hidden="1" x14ac:dyDescent="0.3">
      <c r="A11530" s="18" t="str">
        <f t="shared" ref="A11530:A11593" si="720">D11530&amp;"_"&amp;E11530&amp;"_"&amp;F11530</f>
        <v>Portable Equipment - Non-Rental Generator_2018_300</v>
      </c>
      <c r="B11530" s="1" t="s">
        <v>40</v>
      </c>
      <c r="C11530" s="1">
        <v>2020</v>
      </c>
      <c r="D11530" s="1" t="s">
        <v>203</v>
      </c>
      <c r="E11530" s="1">
        <v>2018</v>
      </c>
      <c r="F11530" s="1">
        <v>300</v>
      </c>
      <c r="G11530" s="1" t="s">
        <v>5</v>
      </c>
      <c r="H11530" s="1">
        <v>1.73880269554224E-4</v>
      </c>
      <c r="I11530" s="1">
        <v>2.10395126160611E-4</v>
      </c>
      <c r="J11530" s="1">
        <v>2.5038758815808297E-4</v>
      </c>
      <c r="K11530" s="1">
        <v>1.9842945282851502E-3</v>
      </c>
      <c r="L11530" s="1">
        <v>2.2742415742852299E-4</v>
      </c>
      <c r="M11530" s="1">
        <v>0.95926616833538303</v>
      </c>
      <c r="N11530" s="1">
        <v>1.82129547398499E-5</v>
      </c>
      <c r="O11530" s="1">
        <v>1.6755918360661902E-5</v>
      </c>
      <c r="P11530" s="1">
        <v>8.8636750335940207E-6</v>
      </c>
      <c r="Q11530" s="1">
        <v>7.8294015111049804E-6</v>
      </c>
      <c r="R11530" s="1">
        <v>31122.334388783798</v>
      </c>
      <c r="S11530" s="1">
        <v>7664.9013244666603</v>
      </c>
      <c r="T11530" s="1">
        <v>5.8350468027380096</v>
      </c>
      <c r="U11530" s="1">
        <v>2054761.98636177</v>
      </c>
      <c r="V11530" s="1">
        <f t="shared" si="717"/>
        <v>3.3904922281948337E-2</v>
      </c>
      <c r="W11530" s="1">
        <f t="shared" si="718"/>
        <v>3.6649130250124715E-2</v>
      </c>
      <c r="X11530" s="1">
        <f t="shared" si="719"/>
        <v>1313.5972312801362</v>
      </c>
    </row>
    <row r="11531" spans="1:24" hidden="1" x14ac:dyDescent="0.3">
      <c r="A11531" s="18" t="str">
        <f t="shared" si="720"/>
        <v>Portable Equipment - Non-Rental Generator_2018_600</v>
      </c>
      <c r="B11531" s="1" t="s">
        <v>40</v>
      </c>
      <c r="C11531" s="1">
        <v>2020</v>
      </c>
      <c r="D11531" s="1" t="s">
        <v>203</v>
      </c>
      <c r="E11531" s="1">
        <v>2018</v>
      </c>
      <c r="F11531" s="1">
        <v>600</v>
      </c>
      <c r="G11531" s="1" t="s">
        <v>5</v>
      </c>
      <c r="H11531" s="1">
        <v>1.94090117396181E-4</v>
      </c>
      <c r="I11531" s="1">
        <v>2.3484904204938001E-4</v>
      </c>
      <c r="J11531" s="1">
        <v>2.79489769050502E-4</v>
      </c>
      <c r="K11531" s="1">
        <v>2.3317738695681099E-3</v>
      </c>
      <c r="L11531" s="1">
        <v>3.0766496262345E-4</v>
      </c>
      <c r="M11531" s="1">
        <v>1.1989879836744901</v>
      </c>
      <c r="N11531" s="1">
        <v>4.0035979611049301E-5</v>
      </c>
      <c r="O11531" s="1">
        <v>3.6833101242165399E-5</v>
      </c>
      <c r="P11531" s="1">
        <v>1.1079415802847299E-5</v>
      </c>
      <c r="Q11531" s="1">
        <v>9.7859787419248599E-6</v>
      </c>
      <c r="R11531" s="1">
        <v>38899.844681069597</v>
      </c>
      <c r="S11531" s="1">
        <v>6131.9210595733302</v>
      </c>
      <c r="T11531" s="1">
        <v>4.6680374421904096</v>
      </c>
      <c r="U11531" s="1">
        <v>2568249.5768969501</v>
      </c>
      <c r="V11531" s="1">
        <f t="shared" ref="V11531:V11594" si="721">IFERROR(CONVERT(I11531,"ton","g")*365/U11531,0)</f>
        <v>3.0278905216059547E-2</v>
      </c>
      <c r="W11531" s="1">
        <f t="shared" ref="W11531:W11594" si="722">IFERROR(CONVERT(L11531,"ton","g")*365/U11531,0)</f>
        <v>3.9667005495467117E-2</v>
      </c>
      <c r="X11531" s="1">
        <f t="shared" ref="X11531:X11594" si="723">S11531/T11531</f>
        <v>1313.5972312801362</v>
      </c>
    </row>
    <row r="11532" spans="1:24" hidden="1" x14ac:dyDescent="0.3">
      <c r="A11532" s="18" t="str">
        <f t="shared" si="720"/>
        <v>Portable Equipment - Non-Rental Generator_2018_750</v>
      </c>
      <c r="B11532" s="1" t="s">
        <v>40</v>
      </c>
      <c r="C11532" s="1">
        <v>2020</v>
      </c>
      <c r="D11532" s="1" t="s">
        <v>203</v>
      </c>
      <c r="E11532" s="1">
        <v>2018</v>
      </c>
      <c r="F11532" s="1">
        <v>750</v>
      </c>
      <c r="G11532" s="1" t="s">
        <v>5</v>
      </c>
      <c r="H11532" s="1">
        <v>3.6643204078802199E-5</v>
      </c>
      <c r="I11532" s="1">
        <v>4.4338276935350697E-5</v>
      </c>
      <c r="J11532" s="1">
        <v>5.27662138734752E-5</v>
      </c>
      <c r="K11532" s="1">
        <v>3.72893575708978E-4</v>
      </c>
      <c r="L11532" s="1">
        <v>1.78055593467851E-4</v>
      </c>
      <c r="M11532" s="1">
        <v>0.18414879176207799</v>
      </c>
      <c r="N11532" s="1">
        <v>1.20129276525677E-5</v>
      </c>
      <c r="O11532" s="1">
        <v>1.10518934403623E-5</v>
      </c>
      <c r="P11532" s="1">
        <v>1.7014476060462099E-6</v>
      </c>
      <c r="Q11532" s="1">
        <v>1.5029976831061199E-6</v>
      </c>
      <c r="R11532" s="1">
        <v>5974.50474507528</v>
      </c>
      <c r="S11532" s="1">
        <v>510.993421631111</v>
      </c>
      <c r="T11532" s="1">
        <v>0.38900312018253402</v>
      </c>
      <c r="U11532" s="1">
        <v>394449.37144377502</v>
      </c>
      <c r="V11532" s="1">
        <f t="shared" si="721"/>
        <v>3.7219980732997045E-2</v>
      </c>
      <c r="W11532" s="1">
        <f t="shared" si="722"/>
        <v>0.14946962796815214</v>
      </c>
      <c r="X11532" s="1">
        <f t="shared" si="723"/>
        <v>1313.5972312801368</v>
      </c>
    </row>
    <row r="11533" spans="1:24" hidden="1" x14ac:dyDescent="0.3">
      <c r="A11533" s="18" t="str">
        <f t="shared" si="720"/>
        <v>Portable Equipment - Non-Rental Generator_2018_9999</v>
      </c>
      <c r="B11533" s="1" t="s">
        <v>40</v>
      </c>
      <c r="C11533" s="1">
        <v>2020</v>
      </c>
      <c r="D11533" s="1" t="s">
        <v>203</v>
      </c>
      <c r="E11533" s="1">
        <v>2018</v>
      </c>
      <c r="F11533" s="1">
        <v>9999</v>
      </c>
      <c r="G11533" s="1" t="s">
        <v>5</v>
      </c>
      <c r="H11533" s="1">
        <v>4.6600009419722098E-4</v>
      </c>
      <c r="I11533" s="1">
        <v>5.6386011397863795E-4</v>
      </c>
      <c r="J11533" s="1">
        <v>6.7104013564399899E-4</v>
      </c>
      <c r="K11533" s="1">
        <v>5.3981777237791196E-3</v>
      </c>
      <c r="L11533" s="1">
        <v>9.0771281450875794E-3</v>
      </c>
      <c r="M11533" s="1">
        <v>2.7531381089367502</v>
      </c>
      <c r="N11533" s="1">
        <v>2.6414189985046001E-4</v>
      </c>
      <c r="O11533" s="1">
        <v>2.4301054786242301E-4</v>
      </c>
      <c r="P11533" s="1">
        <v>2.54401471394722E-5</v>
      </c>
      <c r="Q11533" s="1">
        <v>2.2470743138784199E-5</v>
      </c>
      <c r="R11533" s="1">
        <v>89322.533904767595</v>
      </c>
      <c r="S11533" s="1">
        <v>3576.95395141777</v>
      </c>
      <c r="T11533" s="1">
        <v>2.7230218412777401</v>
      </c>
      <c r="U11533" s="1">
        <v>5897261.5903507601</v>
      </c>
      <c r="V11533" s="1">
        <f t="shared" si="721"/>
        <v>3.1659903213817682E-2</v>
      </c>
      <c r="W11533" s="1">
        <f t="shared" si="722"/>
        <v>0.50966718767375108</v>
      </c>
      <c r="X11533" s="1">
        <f t="shared" si="723"/>
        <v>1313.5972312801334</v>
      </c>
    </row>
    <row r="11534" spans="1:24" hidden="1" x14ac:dyDescent="0.3">
      <c r="A11534" s="18" t="str">
        <f t="shared" si="720"/>
        <v>Portable Equipment - Non-Rental Generator_2019_75</v>
      </c>
      <c r="B11534" s="1" t="s">
        <v>40</v>
      </c>
      <c r="C11534" s="1">
        <v>2020</v>
      </c>
      <c r="D11534" s="1" t="s">
        <v>203</v>
      </c>
      <c r="E11534" s="1">
        <v>2019</v>
      </c>
      <c r="F11534" s="1">
        <v>75</v>
      </c>
      <c r="G11534" s="1" t="s">
        <v>5</v>
      </c>
      <c r="H11534" s="1">
        <v>1.8004029336953401E-5</v>
      </c>
      <c r="I11534" s="1">
        <v>2.1784875497713701E-5</v>
      </c>
      <c r="J11534" s="1">
        <v>2.5925802245213E-5</v>
      </c>
      <c r="K11534" s="1">
        <v>2.9880451642335201E-4</v>
      </c>
      <c r="L11534" s="1">
        <v>2.1288217862885001E-4</v>
      </c>
      <c r="M11534" s="1">
        <v>4.2184976988020699E-2</v>
      </c>
      <c r="N11534" s="1">
        <v>1.5977871873178499E-6</v>
      </c>
      <c r="O11534" s="1">
        <v>1.4699642123324201E-6</v>
      </c>
      <c r="P11534" s="1">
        <v>3.8948091157826202E-7</v>
      </c>
      <c r="Q11534" s="1">
        <v>3.4430811121909902E-7</v>
      </c>
      <c r="R11534" s="1">
        <v>1368.64511992808</v>
      </c>
      <c r="S11534" s="1">
        <v>1277.4835540777699</v>
      </c>
      <c r="T11534" s="1">
        <v>0.972507800456335</v>
      </c>
      <c r="U11534" s="1">
        <v>90360.829946653495</v>
      </c>
      <c r="V11534" s="1">
        <f t="shared" si="721"/>
        <v>7.9829511509439802E-2</v>
      </c>
      <c r="W11534" s="1">
        <f t="shared" si="722"/>
        <v>0.78009536160947668</v>
      </c>
      <c r="X11534" s="1">
        <f t="shared" si="723"/>
        <v>1313.5972312801291</v>
      </c>
    </row>
    <row r="11535" spans="1:24" hidden="1" x14ac:dyDescent="0.3">
      <c r="A11535" s="18" t="str">
        <f t="shared" si="720"/>
        <v>Portable Equipment - Non-Rental Generator_2019_100</v>
      </c>
      <c r="B11535" s="1" t="s">
        <v>40</v>
      </c>
      <c r="C11535" s="1">
        <v>2020</v>
      </c>
      <c r="D11535" s="1" t="s">
        <v>203</v>
      </c>
      <c r="E11535" s="1">
        <v>2019</v>
      </c>
      <c r="F11535" s="1">
        <v>100</v>
      </c>
      <c r="G11535" s="1" t="s">
        <v>5</v>
      </c>
      <c r="H11535" s="1">
        <v>7.1263401875352303E-5</v>
      </c>
      <c r="I11535" s="1">
        <v>8.6228716269176297E-5</v>
      </c>
      <c r="J11535" s="1">
        <v>1.02619298700507E-4</v>
      </c>
      <c r="K11535" s="1">
        <v>2.4049488947550999E-3</v>
      </c>
      <c r="L11535" s="1">
        <v>9.8958407026303991E-4</v>
      </c>
      <c r="M11535" s="1">
        <v>0.33583788566211698</v>
      </c>
      <c r="N11535" s="1">
        <v>7.6247661038895094E-5</v>
      </c>
      <c r="O11535" s="1">
        <v>7.0147848155783404E-5</v>
      </c>
      <c r="P11535" s="1">
        <v>3.1028498982635299E-6</v>
      </c>
      <c r="Q11535" s="1">
        <v>2.74106367584307E-6</v>
      </c>
      <c r="R11535" s="1">
        <v>10895.890340984301</v>
      </c>
      <c r="S11535" s="1">
        <v>7153.90790283555</v>
      </c>
      <c r="T11535" s="1">
        <v>5.4460436825554801</v>
      </c>
      <c r="U11535" s="1">
        <v>719369.60128189099</v>
      </c>
      <c r="V11535" s="1">
        <f t="shared" si="721"/>
        <v>3.9690670865955339E-2</v>
      </c>
      <c r="W11535" s="1">
        <f t="shared" si="722"/>
        <v>0.45550087402893369</v>
      </c>
      <c r="X11535" s="1">
        <f t="shared" si="723"/>
        <v>1313.5972312801352</v>
      </c>
    </row>
    <row r="11536" spans="1:24" hidden="1" x14ac:dyDescent="0.3">
      <c r="A11536" s="18" t="str">
        <f t="shared" si="720"/>
        <v>Portable Equipment - Non-Rental Generator_2019_175</v>
      </c>
      <c r="B11536" s="1" t="s">
        <v>40</v>
      </c>
      <c r="C11536" s="1">
        <v>2020</v>
      </c>
      <c r="D11536" s="1" t="s">
        <v>203</v>
      </c>
      <c r="E11536" s="1">
        <v>2019</v>
      </c>
      <c r="F11536" s="1">
        <v>175</v>
      </c>
      <c r="G11536" s="1" t="s">
        <v>5</v>
      </c>
      <c r="H11536" s="1">
        <v>6.5271185169736904E-5</v>
      </c>
      <c r="I11536" s="1">
        <v>7.8978134055381706E-5</v>
      </c>
      <c r="J11536" s="1">
        <v>9.39905066444212E-5</v>
      </c>
      <c r="K11536" s="1">
        <v>2.4356084858004998E-3</v>
      </c>
      <c r="L11536" s="1">
        <v>6.0559311796253403E-4</v>
      </c>
      <c r="M11536" s="1">
        <v>0.41502944425938898</v>
      </c>
      <c r="N11536" s="1">
        <v>7.7332785194192896E-6</v>
      </c>
      <c r="O11536" s="1">
        <v>7.1146162378657396E-6</v>
      </c>
      <c r="P11536" s="1">
        <v>3.8351948963556999E-6</v>
      </c>
      <c r="Q11536" s="1">
        <v>3.3874145313352102E-6</v>
      </c>
      <c r="R11536" s="1">
        <v>13465.173245759501</v>
      </c>
      <c r="S11536" s="1">
        <v>6898.4111920200003</v>
      </c>
      <c r="T11536" s="1">
        <v>5.25154212246421</v>
      </c>
      <c r="U11536" s="1">
        <v>888999.06348713604</v>
      </c>
      <c r="V11536" s="1">
        <f t="shared" si="721"/>
        <v>2.9416714535785302E-2</v>
      </c>
      <c r="W11536" s="1">
        <f t="shared" si="722"/>
        <v>0.2255631902299432</v>
      </c>
      <c r="X11536" s="1">
        <f t="shared" si="723"/>
        <v>1313.5972312801371</v>
      </c>
    </row>
    <row r="11537" spans="1:24" hidden="1" x14ac:dyDescent="0.3">
      <c r="A11537" s="18" t="str">
        <f t="shared" si="720"/>
        <v>Portable Equipment - Non-Rental Generator_2019_300</v>
      </c>
      <c r="B11537" s="1" t="s">
        <v>40</v>
      </c>
      <c r="C11537" s="1">
        <v>2020</v>
      </c>
      <c r="D11537" s="1" t="s">
        <v>203</v>
      </c>
      <c r="E11537" s="1">
        <v>2019</v>
      </c>
      <c r="F11537" s="1">
        <v>300</v>
      </c>
      <c r="G11537" s="1" t="s">
        <v>5</v>
      </c>
      <c r="H11537" s="1">
        <v>8.2182900528522906E-5</v>
      </c>
      <c r="I11537" s="1">
        <v>9.9441309639512705E-5</v>
      </c>
      <c r="J11537" s="1">
        <v>1.18343376761073E-4</v>
      </c>
      <c r="K11537" s="1">
        <v>9.8652621739208106E-4</v>
      </c>
      <c r="L11537" s="1">
        <v>1.13933528762532E-4</v>
      </c>
      <c r="M11537" s="1">
        <v>0.48487463070961601</v>
      </c>
      <c r="N11537" s="1">
        <v>9.0068481204002306E-6</v>
      </c>
      <c r="O11537" s="1">
        <v>8.2863002707682107E-6</v>
      </c>
      <c r="P11537" s="1">
        <v>4.4804409309712304E-6</v>
      </c>
      <c r="Q11537" s="1">
        <v>3.9574815538027603E-6</v>
      </c>
      <c r="R11537" s="1">
        <v>15731.2233994129</v>
      </c>
      <c r="S11537" s="1">
        <v>4087.9473730488899</v>
      </c>
      <c r="T11537" s="1">
        <v>3.11202496146027</v>
      </c>
      <c r="U11537" s="1">
        <v>1038608.46157246</v>
      </c>
      <c r="V11537" s="1">
        <f t="shared" si="721"/>
        <v>3.1703234971059195E-2</v>
      </c>
      <c r="W11537" s="1">
        <f t="shared" si="722"/>
        <v>3.632355050968919E-2</v>
      </c>
      <c r="X11537" s="1">
        <f t="shared" si="723"/>
        <v>1313.5972312801384</v>
      </c>
    </row>
    <row r="11538" spans="1:24" hidden="1" x14ac:dyDescent="0.3">
      <c r="A11538" s="18" t="str">
        <f t="shared" si="720"/>
        <v>Portable Equipment - Non-Rental Generator_2019_600</v>
      </c>
      <c r="B11538" s="1" t="s">
        <v>40</v>
      </c>
      <c r="C11538" s="1">
        <v>2020</v>
      </c>
      <c r="D11538" s="1" t="s">
        <v>203</v>
      </c>
      <c r="E11538" s="1">
        <v>2019</v>
      </c>
      <c r="F11538" s="1">
        <v>600</v>
      </c>
      <c r="G11538" s="1" t="s">
        <v>5</v>
      </c>
      <c r="H11538" s="1">
        <v>1.89219906979974E-4</v>
      </c>
      <c r="I11538" s="1">
        <v>2.2895608744576899E-4</v>
      </c>
      <c r="J11538" s="1">
        <v>2.7247666605116302E-4</v>
      </c>
      <c r="K11538" s="1">
        <v>2.5545404881398598E-3</v>
      </c>
      <c r="L11538" s="1">
        <v>3.3957354019693598E-4</v>
      </c>
      <c r="M11538" s="1">
        <v>1.3452460775431301</v>
      </c>
      <c r="N11538" s="1">
        <v>3.0426165156484602E-5</v>
      </c>
      <c r="O11538" s="1">
        <v>2.79920719439659E-5</v>
      </c>
      <c r="P11538" s="1">
        <v>1.2431790518701099E-5</v>
      </c>
      <c r="Q11538" s="1">
        <v>1.0979717642498799E-5</v>
      </c>
      <c r="R11538" s="1">
        <v>43645.027462137601</v>
      </c>
      <c r="S11538" s="1">
        <v>6898.4111920200003</v>
      </c>
      <c r="T11538" s="1">
        <v>5.25154212246421</v>
      </c>
      <c r="U11538" s="1">
        <v>2881536.5262329499</v>
      </c>
      <c r="V11538" s="1">
        <f t="shared" si="721"/>
        <v>2.6309746682385893E-2</v>
      </c>
      <c r="W11538" s="1">
        <f t="shared" si="722"/>
        <v>3.9020992725247013E-2</v>
      </c>
      <c r="X11538" s="1">
        <f t="shared" si="723"/>
        <v>1313.5972312801371</v>
      </c>
    </row>
    <row r="11539" spans="1:24" hidden="1" x14ac:dyDescent="0.3">
      <c r="A11539" s="18" t="str">
        <f t="shared" si="720"/>
        <v>Portable Equipment - Non-Rental Generator_2019_750</v>
      </c>
      <c r="B11539" s="1" t="s">
        <v>40</v>
      </c>
      <c r="C11539" s="1">
        <v>2020</v>
      </c>
      <c r="D11539" s="1" t="s">
        <v>203</v>
      </c>
      <c r="E11539" s="1">
        <v>2019</v>
      </c>
      <c r="F11539" s="1">
        <v>750</v>
      </c>
      <c r="G11539" s="1" t="s">
        <v>5</v>
      </c>
      <c r="H11539" s="1">
        <v>5.2113556673245803E-5</v>
      </c>
      <c r="I11539" s="1">
        <v>6.3057403574627401E-5</v>
      </c>
      <c r="J11539" s="1">
        <v>7.5043521609474004E-5</v>
      </c>
      <c r="K11539" s="1">
        <v>4.9939089831293798E-4</v>
      </c>
      <c r="L11539" s="1">
        <v>1.3034052833921399E-4</v>
      </c>
      <c r="M11539" s="1">
        <v>0.242500466517963</v>
      </c>
      <c r="N11539" s="1">
        <v>1.20620570805174E-5</v>
      </c>
      <c r="O11539" s="1">
        <v>1.1097092514076001E-5</v>
      </c>
      <c r="P11539" s="1">
        <v>2.2404736661143799E-6</v>
      </c>
      <c r="Q11539" s="1">
        <v>1.9792562082056001E-6</v>
      </c>
      <c r="R11539" s="1">
        <v>7867.6605696464603</v>
      </c>
      <c r="S11539" s="1">
        <v>766.49013244666696</v>
      </c>
      <c r="T11539" s="1">
        <v>0.58350468027380098</v>
      </c>
      <c r="U11539" s="1">
        <v>519439.50148974499</v>
      </c>
      <c r="V11539" s="1">
        <f t="shared" si="721"/>
        <v>4.0196636273414542E-2</v>
      </c>
      <c r="W11539" s="1">
        <f t="shared" si="722"/>
        <v>8.3087005051444882E-2</v>
      </c>
      <c r="X11539" s="1">
        <f t="shared" si="723"/>
        <v>1313.5972312801377</v>
      </c>
    </row>
    <row r="11540" spans="1:24" hidden="1" x14ac:dyDescent="0.3">
      <c r="A11540" s="18" t="str">
        <f t="shared" si="720"/>
        <v>Portable Equipment - Non-Rental Generator_2019_9999</v>
      </c>
      <c r="B11540" s="1" t="s">
        <v>40</v>
      </c>
      <c r="C11540" s="1">
        <v>2020</v>
      </c>
      <c r="D11540" s="1" t="s">
        <v>203</v>
      </c>
      <c r="E11540" s="1">
        <v>2019</v>
      </c>
      <c r="F11540" s="1">
        <v>9999</v>
      </c>
      <c r="G11540" s="1" t="s">
        <v>5</v>
      </c>
      <c r="H11540" s="1">
        <v>3.7123311260649097E-4</v>
      </c>
      <c r="I11540" s="1">
        <v>4.49192066253855E-4</v>
      </c>
      <c r="J11540" s="1">
        <v>5.3457568215334805E-4</v>
      </c>
      <c r="K11540" s="1">
        <v>4.3368336756587599E-3</v>
      </c>
      <c r="L11540" s="1">
        <v>6.9774394334996704E-3</v>
      </c>
      <c r="M11540" s="1">
        <v>2.2161006174605098</v>
      </c>
      <c r="N11540" s="1">
        <v>1.7794887911254899E-4</v>
      </c>
      <c r="O11540" s="1">
        <v>1.63712968783545E-4</v>
      </c>
      <c r="P11540" s="1">
        <v>2.0477812214749298E-5</v>
      </c>
      <c r="Q11540" s="1">
        <v>1.8087515327695499E-5</v>
      </c>
      <c r="R11540" s="1">
        <v>71898.943934904601</v>
      </c>
      <c r="S11540" s="1">
        <v>5365.4309271266602</v>
      </c>
      <c r="T11540" s="1">
        <v>4.0845327619166101</v>
      </c>
      <c r="U11540" s="1">
        <v>4746919.5276765898</v>
      </c>
      <c r="V11540" s="1">
        <f t="shared" si="721"/>
        <v>3.133349274037877E-2</v>
      </c>
      <c r="W11540" s="1">
        <f t="shared" si="722"/>
        <v>0.48671284348205746</v>
      </c>
      <c r="X11540" s="1">
        <f t="shared" si="723"/>
        <v>1313.5972312801346</v>
      </c>
    </row>
    <row r="11541" spans="1:24" hidden="1" x14ac:dyDescent="0.3">
      <c r="A11541" s="18" t="str">
        <f t="shared" si="720"/>
        <v>Portable Equipment - Non-Rental Generator_2020_50</v>
      </c>
      <c r="B11541" s="1" t="s">
        <v>40</v>
      </c>
      <c r="C11541" s="1">
        <v>2020</v>
      </c>
      <c r="D11541" s="1" t="s">
        <v>203</v>
      </c>
      <c r="E11541" s="1">
        <v>2020</v>
      </c>
      <c r="F11541" s="1">
        <v>50</v>
      </c>
      <c r="G11541" s="1" t="s">
        <v>5</v>
      </c>
      <c r="H11541" s="1">
        <v>1.49833924805469E-5</v>
      </c>
      <c r="I11541" s="1">
        <v>1.8129904901461799E-5</v>
      </c>
      <c r="J11541" s="1">
        <v>2.1576085171987601E-5</v>
      </c>
      <c r="K11541" s="1">
        <v>2.16426780274567E-4</v>
      </c>
      <c r="L11541" s="1">
        <v>1.16004878334292E-4</v>
      </c>
      <c r="M11541" s="1">
        <v>2.1061859319509799E-2</v>
      </c>
      <c r="N11541" s="1">
        <v>1.7094500814185399E-6</v>
      </c>
      <c r="O11541" s="1">
        <v>1.5726940749050601E-6</v>
      </c>
      <c r="P11541" s="1">
        <v>1.94277832547014E-7</v>
      </c>
      <c r="Q11541" s="1">
        <v>1.7190406440477801E-7</v>
      </c>
      <c r="R11541" s="1">
        <v>683.32883012937702</v>
      </c>
      <c r="S11541" s="1">
        <v>766.49013244666696</v>
      </c>
      <c r="T11541" s="1">
        <v>0.58350468027380098</v>
      </c>
      <c r="U11541" s="1">
        <v>40581.211053886298</v>
      </c>
      <c r="V11541" s="1">
        <f t="shared" si="721"/>
        <v>0.14793097624618645</v>
      </c>
      <c r="W11541" s="1">
        <f t="shared" si="722"/>
        <v>0.94654191484083539</v>
      </c>
      <c r="X11541" s="1">
        <f t="shared" si="723"/>
        <v>1313.5972312801377</v>
      </c>
    </row>
    <row r="11542" spans="1:24" hidden="1" x14ac:dyDescent="0.3">
      <c r="A11542" s="18" t="str">
        <f t="shared" si="720"/>
        <v>Portable Equipment - Non-Rental Generator_2020_75</v>
      </c>
      <c r="B11542" s="1" t="s">
        <v>40</v>
      </c>
      <c r="C11542" s="1">
        <v>2020</v>
      </c>
      <c r="D11542" s="1" t="s">
        <v>203</v>
      </c>
      <c r="E11542" s="1">
        <v>2020</v>
      </c>
      <c r="F11542" s="1">
        <v>75</v>
      </c>
      <c r="G11542" s="1" t="s">
        <v>5</v>
      </c>
      <c r="H11542" s="1">
        <v>4.7016271985293501E-4</v>
      </c>
      <c r="I11542" s="1">
        <v>5.6889689102205101E-4</v>
      </c>
      <c r="J11542" s="1">
        <v>6.7703431658822598E-4</v>
      </c>
      <c r="K11542" s="1">
        <v>6.7603203115881999E-3</v>
      </c>
      <c r="L11542" s="1">
        <v>4.6907272864828396E-3</v>
      </c>
      <c r="M11542" s="1">
        <v>0.89965147031638304</v>
      </c>
      <c r="N11542" s="1">
        <v>3.9052873665086997E-5</v>
      </c>
      <c r="O11542" s="1">
        <v>3.5928643771880001E-5</v>
      </c>
      <c r="P11542" s="1">
        <v>8.3036191130181305E-6</v>
      </c>
      <c r="Q11542" s="1">
        <v>7.3428343599210899E-6</v>
      </c>
      <c r="R11542" s="1">
        <v>29188.201165412302</v>
      </c>
      <c r="S11542" s="1">
        <v>28871.1283221577</v>
      </c>
      <c r="T11542" s="1">
        <v>21.9786762903131</v>
      </c>
      <c r="U11542" s="1">
        <v>1927066.44224554</v>
      </c>
      <c r="V11542" s="1">
        <f t="shared" si="721"/>
        <v>9.775195961175602E-2</v>
      </c>
      <c r="W11542" s="1">
        <f t="shared" si="722"/>
        <v>0.80599453344570915</v>
      </c>
      <c r="X11542" s="1">
        <f t="shared" si="723"/>
        <v>1313.597231280138</v>
      </c>
    </row>
    <row r="11543" spans="1:24" hidden="1" x14ac:dyDescent="0.3">
      <c r="A11543" s="18" t="str">
        <f t="shared" si="720"/>
        <v>Portable Equipment - Non-Rental Generator_2020_100</v>
      </c>
      <c r="B11543" s="1" t="s">
        <v>40</v>
      </c>
      <c r="C11543" s="1">
        <v>2020</v>
      </c>
      <c r="D11543" s="1" t="s">
        <v>203</v>
      </c>
      <c r="E11543" s="1">
        <v>2020</v>
      </c>
      <c r="F11543" s="1">
        <v>100</v>
      </c>
      <c r="G11543" s="1" t="s">
        <v>5</v>
      </c>
      <c r="H11543" s="1">
        <v>2.3802758261844701E-4</v>
      </c>
      <c r="I11543" s="1">
        <v>2.8801337496832098E-4</v>
      </c>
      <c r="J11543" s="1">
        <v>3.4275971897056401E-4</v>
      </c>
      <c r="K11543" s="1">
        <v>7.2538716230400703E-3</v>
      </c>
      <c r="L11543" s="1">
        <v>2.5604608071159501E-3</v>
      </c>
      <c r="M11543" s="1">
        <v>0.96962295909291996</v>
      </c>
      <c r="N11543" s="1">
        <v>2.13838720047716E-4</v>
      </c>
      <c r="O11543" s="1">
        <v>1.9673162244389901E-4</v>
      </c>
      <c r="P11543" s="1">
        <v>8.9575042808535293E-6</v>
      </c>
      <c r="Q11543" s="1">
        <v>7.91393224499708E-6</v>
      </c>
      <c r="R11543" s="1">
        <v>31458.3490589457</v>
      </c>
      <c r="S11543" s="1">
        <v>21206.226997691101</v>
      </c>
      <c r="T11543" s="1">
        <v>16.143629487575101</v>
      </c>
      <c r="U11543" s="1">
        <v>2076946.3817379</v>
      </c>
      <c r="V11543" s="1">
        <f t="shared" si="721"/>
        <v>4.5917260772525746E-2</v>
      </c>
      <c r="W11543" s="1">
        <f t="shared" si="722"/>
        <v>0.40820794031216934</v>
      </c>
      <c r="X11543" s="1">
        <f t="shared" si="723"/>
        <v>1313.5972312801414</v>
      </c>
    </row>
    <row r="11544" spans="1:24" hidden="1" x14ac:dyDescent="0.3">
      <c r="A11544" s="18" t="str">
        <f t="shared" si="720"/>
        <v>Portable Equipment - Non-Rental Generator_2020_175</v>
      </c>
      <c r="B11544" s="1" t="s">
        <v>40</v>
      </c>
      <c r="C11544" s="1">
        <v>2020</v>
      </c>
      <c r="D11544" s="1" t="s">
        <v>203</v>
      </c>
      <c r="E11544" s="1">
        <v>2020</v>
      </c>
      <c r="F11544" s="1">
        <v>175</v>
      </c>
      <c r="G11544" s="1" t="s">
        <v>5</v>
      </c>
      <c r="H11544" s="1">
        <v>4.5234307660193E-4</v>
      </c>
      <c r="I11544" s="1">
        <v>5.4733512268833598E-4</v>
      </c>
      <c r="J11544" s="1">
        <v>6.5137403030678001E-4</v>
      </c>
      <c r="K11544" s="1">
        <v>1.2597989249849799E-2</v>
      </c>
      <c r="L11544" s="1">
        <v>2.2051874031274702E-3</v>
      </c>
      <c r="M11544" s="1">
        <v>1.9322992902387099</v>
      </c>
      <c r="N11544" s="1">
        <v>4.2430877237752801E-5</v>
      </c>
      <c r="O11544" s="1">
        <v>3.9036407058732597E-5</v>
      </c>
      <c r="P11544" s="1">
        <v>1.7851494904051099E-5</v>
      </c>
      <c r="Q11544" s="1">
        <v>1.57711670465299E-5</v>
      </c>
      <c r="R11544" s="1">
        <v>62691.322424490201</v>
      </c>
      <c r="S11544" s="1">
        <v>30148.6118762355</v>
      </c>
      <c r="T11544" s="1">
        <v>22.951184090769502</v>
      </c>
      <c r="U11544" s="1">
        <v>4139012.98608938</v>
      </c>
      <c r="V11544" s="1">
        <f t="shared" si="721"/>
        <v>4.3786993786380402E-2</v>
      </c>
      <c r="W11544" s="1">
        <f t="shared" si="722"/>
        <v>0.17641573346194575</v>
      </c>
      <c r="X11544" s="1">
        <f t="shared" si="723"/>
        <v>1313.597231280135</v>
      </c>
    </row>
    <row r="11545" spans="1:24" hidden="1" x14ac:dyDescent="0.3">
      <c r="A11545" s="18" t="str">
        <f t="shared" si="720"/>
        <v>Portable Equipment - Non-Rental Generator_2020_300</v>
      </c>
      <c r="B11545" s="1" t="s">
        <v>40</v>
      </c>
      <c r="C11545" s="1">
        <v>2020</v>
      </c>
      <c r="D11545" s="1" t="s">
        <v>203</v>
      </c>
      <c r="E11545" s="1">
        <v>2020</v>
      </c>
      <c r="F11545" s="1">
        <v>300</v>
      </c>
      <c r="G11545" s="1" t="s">
        <v>5</v>
      </c>
      <c r="H11545" s="1">
        <v>4.13807644043638E-4</v>
      </c>
      <c r="I11545" s="1">
        <v>5.0070724929280198E-4</v>
      </c>
      <c r="J11545" s="1">
        <v>5.95883007422839E-4</v>
      </c>
      <c r="K11545" s="1">
        <v>3.8137604971833902E-3</v>
      </c>
      <c r="L11545" s="1">
        <v>4.2094206926422001E-4</v>
      </c>
      <c r="M11545" s="1">
        <v>1.6951035214258201</v>
      </c>
      <c r="N11545" s="1">
        <v>3.5901564026977102E-5</v>
      </c>
      <c r="O11545" s="1">
        <v>3.30294389048189E-5</v>
      </c>
      <c r="P11545" s="1">
        <v>1.5659658455181002E-5</v>
      </c>
      <c r="Q11545" s="1">
        <v>1.38352070678788E-5</v>
      </c>
      <c r="R11545" s="1">
        <v>54995.766929804697</v>
      </c>
      <c r="S11545" s="1">
        <v>15074.305938117701</v>
      </c>
      <c r="T11545" s="1">
        <v>11.475592045384699</v>
      </c>
      <c r="U11545" s="1">
        <v>3630936.2236947198</v>
      </c>
      <c r="V11545" s="1">
        <f t="shared" si="721"/>
        <v>4.5661887441749448E-2</v>
      </c>
      <c r="W11545" s="1">
        <f t="shared" si="722"/>
        <v>3.8387719397687238E-2</v>
      </c>
      <c r="X11545" s="1">
        <f t="shared" si="723"/>
        <v>1313.5972312801366</v>
      </c>
    </row>
    <row r="11546" spans="1:24" hidden="1" x14ac:dyDescent="0.3">
      <c r="A11546" s="18" t="str">
        <f t="shared" si="720"/>
        <v>Portable Equipment - Non-Rental Generator_2020_600</v>
      </c>
      <c r="B11546" s="1" t="s">
        <v>40</v>
      </c>
      <c r="C11546" s="1">
        <v>2020</v>
      </c>
      <c r="D11546" s="1" t="s">
        <v>203</v>
      </c>
      <c r="E11546" s="1">
        <v>2020</v>
      </c>
      <c r="F11546" s="1">
        <v>600</v>
      </c>
      <c r="G11546" s="1" t="s">
        <v>5</v>
      </c>
      <c r="H11546" s="1">
        <v>1.02739854337519E-3</v>
      </c>
      <c r="I11546" s="1">
        <v>1.2431522374839799E-3</v>
      </c>
      <c r="J11546" s="1">
        <v>1.4794539024602701E-3</v>
      </c>
      <c r="K11546" s="1">
        <v>1.01136291118397E-2</v>
      </c>
      <c r="L11546" s="1">
        <v>1.3144990110699E-3</v>
      </c>
      <c r="M11546" s="1">
        <v>4.9490303541874301</v>
      </c>
      <c r="N11546" s="1">
        <v>9.8212377363758596E-5</v>
      </c>
      <c r="O11546" s="1">
        <v>9.0355387174657906E-5</v>
      </c>
      <c r="P11546" s="1">
        <v>4.5725417971389799E-5</v>
      </c>
      <c r="Q11546" s="1">
        <v>4.0393320449129198E-5</v>
      </c>
      <c r="R11546" s="1">
        <v>160565.83945886799</v>
      </c>
      <c r="S11546" s="1">
        <v>25294.174370739998</v>
      </c>
      <c r="T11546" s="1">
        <v>19.255654449035401</v>
      </c>
      <c r="U11546" s="1">
        <v>10600894.492903201</v>
      </c>
      <c r="V11546" s="1">
        <f t="shared" si="721"/>
        <v>3.8830269477308575E-2</v>
      </c>
      <c r="W11546" s="1">
        <f t="shared" si="722"/>
        <v>4.1058809443004857E-2</v>
      </c>
      <c r="X11546" s="1">
        <f t="shared" si="723"/>
        <v>1313.5972312801393</v>
      </c>
    </row>
    <row r="11547" spans="1:24" hidden="1" x14ac:dyDescent="0.3">
      <c r="A11547" s="18" t="str">
        <f t="shared" si="720"/>
        <v>Portable Equipment - Non-Rental Generator_2020_750</v>
      </c>
      <c r="B11547" s="1" t="s">
        <v>40</v>
      </c>
      <c r="C11547" s="1">
        <v>2020</v>
      </c>
      <c r="D11547" s="1" t="s">
        <v>203</v>
      </c>
      <c r="E11547" s="1">
        <v>2020</v>
      </c>
      <c r="F11547" s="1">
        <v>750</v>
      </c>
      <c r="G11547" s="1" t="s">
        <v>5</v>
      </c>
      <c r="H11547" s="1">
        <v>2.4560639175790898E-4</v>
      </c>
      <c r="I11547" s="1">
        <v>2.9718373402706999E-4</v>
      </c>
      <c r="J11547" s="1">
        <v>3.5367320413138902E-4</v>
      </c>
      <c r="K11547" s="1">
        <v>2.0395535450017802E-3</v>
      </c>
      <c r="L11547" s="1">
        <v>3.0438090248582201E-4</v>
      </c>
      <c r="M11547" s="1">
        <v>0.94600442407268104</v>
      </c>
      <c r="N11547" s="1">
        <v>3.5266876342560101E-5</v>
      </c>
      <c r="O11547" s="1">
        <v>3.2445526235155297E-5</v>
      </c>
      <c r="P11547" s="1">
        <v>8.7389118475083398E-6</v>
      </c>
      <c r="Q11547" s="1">
        <v>7.7211609372187208E-6</v>
      </c>
      <c r="R11547" s="1">
        <v>30692.071701381199</v>
      </c>
      <c r="S11547" s="1">
        <v>2810.46381897111</v>
      </c>
      <c r="T11547" s="1">
        <v>2.1395171610039299</v>
      </c>
      <c r="U11547" s="1">
        <v>2026355.13862405</v>
      </c>
      <c r="V11547" s="1">
        <f t="shared" si="721"/>
        <v>4.8562168753920693E-2</v>
      </c>
      <c r="W11547" s="1">
        <f t="shared" si="722"/>
        <v>4.9738242910161275E-2</v>
      </c>
      <c r="X11547" s="1">
        <f t="shared" si="723"/>
        <v>1313.5972312801409</v>
      </c>
    </row>
    <row r="11548" spans="1:24" hidden="1" x14ac:dyDescent="0.3">
      <c r="A11548" s="18" t="str">
        <f t="shared" si="720"/>
        <v>Portable Equipment - Non-Rental Generator_2020_9999</v>
      </c>
      <c r="B11548" s="1" t="s">
        <v>40</v>
      </c>
      <c r="C11548" s="1">
        <v>2020</v>
      </c>
      <c r="D11548" s="1" t="s">
        <v>203</v>
      </c>
      <c r="E11548" s="1">
        <v>2020</v>
      </c>
      <c r="F11548" s="1">
        <v>9999</v>
      </c>
      <c r="G11548" s="1" t="s">
        <v>5</v>
      </c>
      <c r="H11548" s="1">
        <v>3.3261185861727501E-4</v>
      </c>
      <c r="I11548" s="1">
        <v>4.0246034892690299E-4</v>
      </c>
      <c r="J11548" s="1">
        <v>4.78961076408876E-4</v>
      </c>
      <c r="K11548" s="1">
        <v>3.4606543974306301E-3</v>
      </c>
      <c r="L11548" s="1">
        <v>5.5181075240039301E-3</v>
      </c>
      <c r="M11548" s="1">
        <v>1.7191009634250001</v>
      </c>
      <c r="N11548" s="1">
        <v>1.1959914475018201E-4</v>
      </c>
      <c r="O11548" s="1">
        <v>1.10031213170168E-4</v>
      </c>
      <c r="P11548" s="1">
        <v>1.5883962580741101E-5</v>
      </c>
      <c r="Q11548" s="1">
        <v>1.40310709634825E-5</v>
      </c>
      <c r="R11548" s="1">
        <v>55774.337507009397</v>
      </c>
      <c r="S11548" s="1">
        <v>3832.4506622333301</v>
      </c>
      <c r="T11548" s="1">
        <v>2.9175234013689999</v>
      </c>
      <c r="U11548" s="1">
        <v>3682339.0910296398</v>
      </c>
      <c r="V11548" s="1">
        <f t="shared" si="721"/>
        <v>3.6189944885903338E-2</v>
      </c>
      <c r="W11548" s="1">
        <f t="shared" si="722"/>
        <v>0.49619796757782297</v>
      </c>
      <c r="X11548" s="1">
        <f t="shared" si="723"/>
        <v>1313.5972312801384</v>
      </c>
    </row>
    <row r="11549" spans="1:24" hidden="1" x14ac:dyDescent="0.3">
      <c r="A11549" s="18" t="str">
        <f t="shared" si="720"/>
        <v>Portable Equipment - Non-Rental Other Portable Equipment_1960_9999</v>
      </c>
      <c r="B11549" s="1" t="s">
        <v>40</v>
      </c>
      <c r="C11549" s="1">
        <v>2020</v>
      </c>
      <c r="D11549" s="1" t="s">
        <v>204</v>
      </c>
      <c r="E11549" s="1">
        <v>1960</v>
      </c>
      <c r="F11549" s="1">
        <v>9999</v>
      </c>
      <c r="G11549" s="1" t="s">
        <v>5</v>
      </c>
      <c r="H11549" s="1">
        <v>1.6166125598495601E-3</v>
      </c>
      <c r="I11549" s="1">
        <v>1.95610119741797E-3</v>
      </c>
      <c r="J11549" s="1">
        <v>2.32792208618337E-3</v>
      </c>
      <c r="K11549" s="1">
        <v>1.7823632991401599E-2</v>
      </c>
      <c r="L11549" s="1">
        <v>1.54213631336518E-2</v>
      </c>
      <c r="M11549" s="1">
        <v>0.66351455092645795</v>
      </c>
      <c r="N11549" s="1">
        <v>7.8460175279916101E-4</v>
      </c>
      <c r="O11549" s="1">
        <v>7.2183361257522802E-4</v>
      </c>
      <c r="P11549" s="1">
        <v>6.0860226939870499E-6</v>
      </c>
      <c r="Q11549" s="1">
        <v>5.41551656791828E-6</v>
      </c>
      <c r="R11549" s="1">
        <v>21526.998874140601</v>
      </c>
      <c r="S11549" s="1">
        <v>298.27159833400202</v>
      </c>
      <c r="T11549" s="1">
        <v>0.972507800456335</v>
      </c>
      <c r="U11549" s="1">
        <v>1421257.75060684</v>
      </c>
      <c r="V11549" s="1">
        <f t="shared" si="721"/>
        <v>0.45572942820118539</v>
      </c>
      <c r="W11549" s="1">
        <f t="shared" si="722"/>
        <v>3.5928453048639861</v>
      </c>
      <c r="X11549" s="1">
        <f t="shared" si="723"/>
        <v>306.70355363118165</v>
      </c>
    </row>
    <row r="11550" spans="1:24" hidden="1" x14ac:dyDescent="0.3">
      <c r="A11550" s="18" t="str">
        <f t="shared" si="720"/>
        <v>Portable Equipment - Non-Rental Other Portable Equipment_1988_9999</v>
      </c>
      <c r="B11550" s="1" t="s">
        <v>40</v>
      </c>
      <c r="C11550" s="1">
        <v>2020</v>
      </c>
      <c r="D11550" s="1" t="s">
        <v>204</v>
      </c>
      <c r="E11550" s="1">
        <v>1988</v>
      </c>
      <c r="F11550" s="1">
        <v>9999</v>
      </c>
      <c r="G11550" s="1" t="s">
        <v>5</v>
      </c>
      <c r="H11550" s="1">
        <v>2.84267291730634E-4</v>
      </c>
      <c r="I11550" s="1">
        <v>3.4396342299406699E-4</v>
      </c>
      <c r="J11550" s="1">
        <v>4.09344900092113E-4</v>
      </c>
      <c r="K11550" s="1">
        <v>1.6103951981396201E-3</v>
      </c>
      <c r="L11550" s="1">
        <v>3.9682741801375003E-3</v>
      </c>
      <c r="M11550" s="1">
        <v>0.26540582037058302</v>
      </c>
      <c r="N11550" s="1">
        <v>1.2866458487924799E-4</v>
      </c>
      <c r="O11550" s="1">
        <v>1.18371418088908E-4</v>
      </c>
      <c r="P11550" s="1">
        <v>2.44528040956109E-6</v>
      </c>
      <c r="Q11550" s="1">
        <v>2.1662066271673099E-6</v>
      </c>
      <c r="R11550" s="1">
        <v>8610.7995496562398</v>
      </c>
      <c r="S11550" s="1">
        <v>119.3086393336</v>
      </c>
      <c r="T11550" s="1">
        <v>0.38900312018253402</v>
      </c>
      <c r="U11550" s="1">
        <v>568503.10024273803</v>
      </c>
      <c r="V11550" s="1">
        <f t="shared" si="721"/>
        <v>0.2003401642641518</v>
      </c>
      <c r="W11550" s="1">
        <f t="shared" si="722"/>
        <v>2.3113059353047896</v>
      </c>
      <c r="X11550" s="1">
        <f t="shared" si="723"/>
        <v>306.70355363117955</v>
      </c>
    </row>
    <row r="11551" spans="1:24" hidden="1" x14ac:dyDescent="0.3">
      <c r="A11551" s="18" t="str">
        <f t="shared" si="720"/>
        <v>Portable Equipment - Non-Rental Other Portable Equipment_1997_100</v>
      </c>
      <c r="B11551" s="1" t="s">
        <v>40</v>
      </c>
      <c r="C11551" s="1">
        <v>2020</v>
      </c>
      <c r="D11551" s="1" t="s">
        <v>204</v>
      </c>
      <c r="E11551" s="1">
        <v>1997</v>
      </c>
      <c r="F11551" s="1">
        <v>100</v>
      </c>
      <c r="G11551" s="1" t="s">
        <v>5</v>
      </c>
      <c r="H11551" s="1">
        <v>5.1771305834167102E-6</v>
      </c>
      <c r="I11551" s="1">
        <v>6.2643280059342097E-6</v>
      </c>
      <c r="J11551" s="1">
        <v>7.4550680401200602E-6</v>
      </c>
      <c r="K11551" s="1">
        <v>2.28395020868112E-5</v>
      </c>
      <c r="L11551" s="1">
        <v>4.9585988094145303E-5</v>
      </c>
      <c r="M11551" s="1">
        <v>2.9489535596731401E-3</v>
      </c>
      <c r="N11551" s="1">
        <v>4.07505971894063E-6</v>
      </c>
      <c r="O11551" s="1">
        <v>3.7490549414253801E-6</v>
      </c>
      <c r="P11551" s="1">
        <v>2.7109224174864301E-8</v>
      </c>
      <c r="Q11551" s="1">
        <v>2.4068962524081201E-8</v>
      </c>
      <c r="R11551" s="1">
        <v>95.675550551735896</v>
      </c>
      <c r="S11551" s="1">
        <v>59.654319666800397</v>
      </c>
      <c r="T11551" s="1">
        <v>0.19450156009126701</v>
      </c>
      <c r="U11551" s="1">
        <v>6316.7011138081998</v>
      </c>
      <c r="V11551" s="1">
        <f t="shared" si="721"/>
        <v>0.32837702384463419</v>
      </c>
      <c r="W11551" s="1">
        <f t="shared" si="722"/>
        <v>2.5993050139338298</v>
      </c>
      <c r="X11551" s="1">
        <f t="shared" si="723"/>
        <v>306.70355363118159</v>
      </c>
    </row>
    <row r="11552" spans="1:24" hidden="1" x14ac:dyDescent="0.3">
      <c r="A11552" s="18" t="str">
        <f t="shared" si="720"/>
        <v>Portable Equipment - Non-Rental Other Portable Equipment_1997_175</v>
      </c>
      <c r="B11552" s="1" t="s">
        <v>40</v>
      </c>
      <c r="C11552" s="1">
        <v>2020</v>
      </c>
      <c r="D11552" s="1" t="s">
        <v>204</v>
      </c>
      <c r="E11552" s="1">
        <v>1997</v>
      </c>
      <c r="F11552" s="1">
        <v>175</v>
      </c>
      <c r="G11552" s="1" t="s">
        <v>5</v>
      </c>
      <c r="H11552" s="1">
        <v>2.4543924809411399E-5</v>
      </c>
      <c r="I11552" s="1">
        <v>2.9698149019387802E-5</v>
      </c>
      <c r="J11552" s="1">
        <v>3.53432517255524E-5</v>
      </c>
      <c r="K11552" s="1">
        <v>1.21918027699384E-4</v>
      </c>
      <c r="L11552" s="1">
        <v>2.47675681695509E-4</v>
      </c>
      <c r="M11552" s="1">
        <v>2.0347779561744699E-2</v>
      </c>
      <c r="N11552" s="1">
        <v>7.8499107818750207E-6</v>
      </c>
      <c r="O11552" s="1">
        <v>7.2219179193250097E-6</v>
      </c>
      <c r="P11552" s="1">
        <v>1.87388995093049E-7</v>
      </c>
      <c r="Q11552" s="1">
        <v>1.6607584141616001E-7</v>
      </c>
      <c r="R11552" s="1">
        <v>660.16129880697895</v>
      </c>
      <c r="S11552" s="1">
        <v>357.92591800080203</v>
      </c>
      <c r="T11552" s="1">
        <v>1.1670093605476</v>
      </c>
      <c r="U11552" s="1">
        <v>43585.237685276603</v>
      </c>
      <c r="V11552" s="1">
        <f t="shared" si="721"/>
        <v>0.22562050352414442</v>
      </c>
      <c r="W11552" s="1">
        <f t="shared" si="722"/>
        <v>1.8816227226264481</v>
      </c>
      <c r="X11552" s="1">
        <f t="shared" si="723"/>
        <v>306.70355363118182</v>
      </c>
    </row>
    <row r="11553" spans="1:24" hidden="1" x14ac:dyDescent="0.3">
      <c r="A11553" s="18" t="str">
        <f t="shared" si="720"/>
        <v>Portable Equipment - Non-Rental Other Portable Equipment_1997_9999</v>
      </c>
      <c r="B11553" s="1" t="s">
        <v>40</v>
      </c>
      <c r="C11553" s="1">
        <v>2020</v>
      </c>
      <c r="D11553" s="1" t="s">
        <v>204</v>
      </c>
      <c r="E11553" s="1">
        <v>1997</v>
      </c>
      <c r="F11553" s="1">
        <v>9999</v>
      </c>
      <c r="G11553" s="1" t="s">
        <v>5</v>
      </c>
      <c r="H11553" s="1">
        <v>1.3621001794575599E-4</v>
      </c>
      <c r="I11553" s="1">
        <v>1.6481412171436401E-4</v>
      </c>
      <c r="J11553" s="1">
        <v>1.9614242584188799E-4</v>
      </c>
      <c r="K11553" s="1">
        <v>7.6589773626022605E-4</v>
      </c>
      <c r="L11553" s="1">
        <v>1.9374700997558201E-3</v>
      </c>
      <c r="M11553" s="1">
        <v>0.13270291018529101</v>
      </c>
      <c r="N11553" s="1">
        <v>7.0422534232994198E-5</v>
      </c>
      <c r="O11553" s="1">
        <v>6.4788731494354703E-5</v>
      </c>
      <c r="P11553" s="1">
        <v>1.22281791361813E-6</v>
      </c>
      <c r="Q11553" s="1">
        <v>1.0831033135836501E-6</v>
      </c>
      <c r="R11553" s="1">
        <v>4305.3997748281199</v>
      </c>
      <c r="S11553" s="1">
        <v>59.654319666800397</v>
      </c>
      <c r="T11553" s="1">
        <v>0.19450156009126701</v>
      </c>
      <c r="U11553" s="1">
        <v>284251.55012136901</v>
      </c>
      <c r="V11553" s="1">
        <f t="shared" si="721"/>
        <v>0.1919906944168138</v>
      </c>
      <c r="W11553" s="1">
        <f t="shared" si="722"/>
        <v>2.2569439195786742</v>
      </c>
      <c r="X11553" s="1">
        <f t="shared" si="723"/>
        <v>306.70355363118159</v>
      </c>
    </row>
    <row r="11554" spans="1:24" hidden="1" x14ac:dyDescent="0.3">
      <c r="A11554" s="18" t="str">
        <f t="shared" si="720"/>
        <v>Portable Equipment - Non-Rental Other Portable Equipment_1998_175</v>
      </c>
      <c r="B11554" s="1" t="s">
        <v>40</v>
      </c>
      <c r="C11554" s="1">
        <v>2020</v>
      </c>
      <c r="D11554" s="1" t="s">
        <v>204</v>
      </c>
      <c r="E11554" s="1">
        <v>1998</v>
      </c>
      <c r="F11554" s="1">
        <v>175</v>
      </c>
      <c r="G11554" s="1" t="s">
        <v>5</v>
      </c>
      <c r="H11554" s="1">
        <v>5.4497290829920703E-6</v>
      </c>
      <c r="I11554" s="1">
        <v>6.59417219042041E-6</v>
      </c>
      <c r="J11554" s="1">
        <v>7.8476098795085908E-6</v>
      </c>
      <c r="K11554" s="1">
        <v>2.7186653101202998E-5</v>
      </c>
      <c r="L11554" s="1">
        <v>5.5273145531424698E-5</v>
      </c>
      <c r="M11554" s="1">
        <v>4.5708780174933796E-3</v>
      </c>
      <c r="N11554" s="1">
        <v>1.7350474119063901E-6</v>
      </c>
      <c r="O11554" s="1">
        <v>1.5962436189538799E-6</v>
      </c>
      <c r="P11554" s="1">
        <v>4.2096542170678802E-8</v>
      </c>
      <c r="Q11554" s="1">
        <v>3.7306891912325899E-8</v>
      </c>
      <c r="R11554" s="1">
        <v>148.29710335518999</v>
      </c>
      <c r="S11554" s="1">
        <v>59.654319666800397</v>
      </c>
      <c r="T11554" s="1">
        <v>0.19450156009126701</v>
      </c>
      <c r="U11554" s="1">
        <v>9790.8867264027103</v>
      </c>
      <c r="V11554" s="1">
        <f t="shared" si="721"/>
        <v>0.22301129419685178</v>
      </c>
      <c r="W11554" s="1">
        <f t="shared" si="722"/>
        <v>1.8693075284265637</v>
      </c>
      <c r="X11554" s="1">
        <f t="shared" si="723"/>
        <v>306.70355363118159</v>
      </c>
    </row>
    <row r="11555" spans="1:24" hidden="1" x14ac:dyDescent="0.3">
      <c r="A11555" s="18" t="str">
        <f t="shared" si="720"/>
        <v>Portable Equipment - Non-Rental Other Portable Equipment_1998_600</v>
      </c>
      <c r="B11555" s="1" t="s">
        <v>40</v>
      </c>
      <c r="C11555" s="1">
        <v>2020</v>
      </c>
      <c r="D11555" s="1" t="s">
        <v>204</v>
      </c>
      <c r="E11555" s="1">
        <v>1998</v>
      </c>
      <c r="F11555" s="1">
        <v>600</v>
      </c>
      <c r="G11555" s="1" t="s">
        <v>5</v>
      </c>
      <c r="H11555" s="1">
        <v>1.6241153527111399E-5</v>
      </c>
      <c r="I11555" s="1">
        <v>1.9651795767804799E-5</v>
      </c>
      <c r="J11555" s="1">
        <v>2.3387261079040401E-5</v>
      </c>
      <c r="K11555" s="1">
        <v>5.98438640783971E-5</v>
      </c>
      <c r="L11555" s="1">
        <v>3.5790894276847401E-4</v>
      </c>
      <c r="M11555" s="1">
        <v>3.0610137949407298E-2</v>
      </c>
      <c r="N11555" s="1">
        <v>8.4605834792415804E-6</v>
      </c>
      <c r="O11555" s="1">
        <v>7.7837368009022504E-6</v>
      </c>
      <c r="P11555" s="1">
        <v>2.8251867079295499E-7</v>
      </c>
      <c r="Q11555" s="1">
        <v>2.4983583099996298E-7</v>
      </c>
      <c r="R11555" s="1">
        <v>993.11221472702096</v>
      </c>
      <c r="S11555" s="1">
        <v>119.3086393336</v>
      </c>
      <c r="T11555" s="1">
        <v>0.38900312018253402</v>
      </c>
      <c r="U11555" s="1">
        <v>65567.357561329103</v>
      </c>
      <c r="V11555" s="1">
        <f t="shared" si="721"/>
        <v>9.9243748909324123E-2</v>
      </c>
      <c r="W11555" s="1">
        <f t="shared" si="722"/>
        <v>1.807479869433015</v>
      </c>
      <c r="X11555" s="1">
        <f t="shared" si="723"/>
        <v>306.70355363117955</v>
      </c>
    </row>
    <row r="11556" spans="1:24" hidden="1" x14ac:dyDescent="0.3">
      <c r="A11556" s="18" t="str">
        <f t="shared" si="720"/>
        <v>Portable Equipment - Non-Rental Other Portable Equipment_1998_9999</v>
      </c>
      <c r="B11556" s="1" t="s">
        <v>40</v>
      </c>
      <c r="C11556" s="1">
        <v>2020</v>
      </c>
      <c r="D11556" s="1" t="s">
        <v>204</v>
      </c>
      <c r="E11556" s="1">
        <v>1998</v>
      </c>
      <c r="F11556" s="1">
        <v>9999</v>
      </c>
      <c r="G11556" s="1" t="s">
        <v>5</v>
      </c>
      <c r="H11556" s="1">
        <v>1.3555183706580399E-4</v>
      </c>
      <c r="I11556" s="1">
        <v>1.6401772284962301E-4</v>
      </c>
      <c r="J11556" s="1">
        <v>1.9519464537475899E-4</v>
      </c>
      <c r="K11556" s="1">
        <v>7.6153108483693801E-4</v>
      </c>
      <c r="L11556" s="1">
        <v>1.9280179171259301E-3</v>
      </c>
      <c r="M11556" s="1">
        <v>0.13270291018529101</v>
      </c>
      <c r="N11556" s="1">
        <v>7.0305001933002896E-5</v>
      </c>
      <c r="O11556" s="1">
        <v>6.4680601778362693E-5</v>
      </c>
      <c r="P11556" s="1">
        <v>1.2228376590445301E-6</v>
      </c>
      <c r="Q11556" s="1">
        <v>1.0831033135836501E-6</v>
      </c>
      <c r="R11556" s="1">
        <v>4305.3997748281199</v>
      </c>
      <c r="S11556" s="1">
        <v>59.654319666800397</v>
      </c>
      <c r="T11556" s="1">
        <v>0.19450156009126701</v>
      </c>
      <c r="U11556" s="1">
        <v>284251.55012136901</v>
      </c>
      <c r="V11556" s="1">
        <f t="shared" si="721"/>
        <v>0.19106297554488744</v>
      </c>
      <c r="W11556" s="1">
        <f t="shared" si="722"/>
        <v>2.2459331452106128</v>
      </c>
      <c r="X11556" s="1">
        <f t="shared" si="723"/>
        <v>306.70355363118159</v>
      </c>
    </row>
    <row r="11557" spans="1:24" hidden="1" x14ac:dyDescent="0.3">
      <c r="A11557" s="18" t="str">
        <f t="shared" si="720"/>
        <v>Portable Equipment - Non-Rental Other Portable Equipment_1999_300</v>
      </c>
      <c r="B11557" s="1" t="s">
        <v>40</v>
      </c>
      <c r="C11557" s="1">
        <v>2020</v>
      </c>
      <c r="D11557" s="1" t="s">
        <v>204</v>
      </c>
      <c r="E11557" s="1">
        <v>1999</v>
      </c>
      <c r="F11557" s="1">
        <v>300</v>
      </c>
      <c r="G11557" s="1" t="s">
        <v>5</v>
      </c>
      <c r="H11557" s="1">
        <v>6.7674731496717402E-6</v>
      </c>
      <c r="I11557" s="1">
        <v>8.1886425111028107E-6</v>
      </c>
      <c r="J11557" s="1">
        <v>9.7451613355273105E-6</v>
      </c>
      <c r="K11557" s="1">
        <v>2.4556187111302601E-5</v>
      </c>
      <c r="L11557" s="1">
        <v>1.4829955207870701E-4</v>
      </c>
      <c r="M11557" s="1">
        <v>1.22086677370468E-2</v>
      </c>
      <c r="N11557" s="1">
        <v>4.4814142023610703E-6</v>
      </c>
      <c r="O11557" s="1">
        <v>4.1229010661721902E-6</v>
      </c>
      <c r="P11557" s="1">
        <v>1.12672163507909E-7</v>
      </c>
      <c r="Q11557" s="1">
        <v>9.9645504849696606E-8</v>
      </c>
      <c r="R11557" s="1">
        <v>396.09677928418802</v>
      </c>
      <c r="S11557" s="1">
        <v>119.3086393336</v>
      </c>
      <c r="T11557" s="1">
        <v>0.38900312018253402</v>
      </c>
      <c r="U11557" s="1">
        <v>26151.142611165898</v>
      </c>
      <c r="V11557" s="1">
        <f t="shared" si="721"/>
        <v>0.10368354636782903</v>
      </c>
      <c r="W11557" s="1">
        <f t="shared" si="722"/>
        <v>1.8777500011061159</v>
      </c>
      <c r="X11557" s="1">
        <f t="shared" si="723"/>
        <v>306.70355363117955</v>
      </c>
    </row>
    <row r="11558" spans="1:24" hidden="1" x14ac:dyDescent="0.3">
      <c r="A11558" s="18" t="str">
        <f t="shared" si="720"/>
        <v>Portable Equipment - Non-Rental Other Portable Equipment_2000_100</v>
      </c>
      <c r="B11558" s="1" t="s">
        <v>40</v>
      </c>
      <c r="C11558" s="1">
        <v>2020</v>
      </c>
      <c r="D11558" s="1" t="s">
        <v>204</v>
      </c>
      <c r="E11558" s="1">
        <v>2000</v>
      </c>
      <c r="F11558" s="1">
        <v>100</v>
      </c>
      <c r="G11558" s="1" t="s">
        <v>5</v>
      </c>
      <c r="H11558" s="1">
        <v>3.8982043922353998E-6</v>
      </c>
      <c r="I11558" s="1">
        <v>4.71682731460484E-6</v>
      </c>
      <c r="J11558" s="1">
        <v>5.6134143248189803E-6</v>
      </c>
      <c r="K11558" s="1">
        <v>1.7423069942269599E-5</v>
      </c>
      <c r="L11558" s="1">
        <v>2.6056381757661201E-5</v>
      </c>
      <c r="M11558" s="1">
        <v>2.30018377654505E-3</v>
      </c>
      <c r="N11558" s="1">
        <v>1.1662328599311499E-6</v>
      </c>
      <c r="O11558" s="1">
        <v>1.07293423113665E-6</v>
      </c>
      <c r="P11558" s="1">
        <v>2.11493935802791E-8</v>
      </c>
      <c r="Q11558" s="1">
        <v>1.8773790768783302E-8</v>
      </c>
      <c r="R11558" s="1">
        <v>74.626929430354195</v>
      </c>
      <c r="S11558" s="1">
        <v>59.654319666800397</v>
      </c>
      <c r="T11558" s="1">
        <v>0.19450156009126701</v>
      </c>
      <c r="U11558" s="1">
        <v>4927.0268687704001</v>
      </c>
      <c r="V11558" s="1">
        <f t="shared" si="721"/>
        <v>0.31699590125510918</v>
      </c>
      <c r="W11558" s="1">
        <f t="shared" si="722"/>
        <v>1.7511275414179492</v>
      </c>
      <c r="X11558" s="1">
        <f t="shared" si="723"/>
        <v>306.70355363118159</v>
      </c>
    </row>
    <row r="11559" spans="1:24" hidden="1" x14ac:dyDescent="0.3">
      <c r="A11559" s="18" t="str">
        <f t="shared" si="720"/>
        <v>Portable Equipment - Non-Rental Other Portable Equipment_2000_300</v>
      </c>
      <c r="B11559" s="1" t="s">
        <v>40</v>
      </c>
      <c r="C11559" s="1">
        <v>2020</v>
      </c>
      <c r="D11559" s="1" t="s">
        <v>204</v>
      </c>
      <c r="E11559" s="1">
        <v>2000</v>
      </c>
      <c r="F11559" s="1">
        <v>300</v>
      </c>
      <c r="G11559" s="1" t="s">
        <v>5</v>
      </c>
      <c r="H11559" s="1">
        <v>5.8474866953169996E-6</v>
      </c>
      <c r="I11559" s="1">
        <v>7.0754589013335702E-6</v>
      </c>
      <c r="J11559" s="1">
        <v>8.4203808412564894E-6</v>
      </c>
      <c r="K11559" s="1">
        <v>2.13122850097462E-5</v>
      </c>
      <c r="L11559" s="1">
        <v>1.27713206349242E-4</v>
      </c>
      <c r="M11559" s="1">
        <v>1.06752118860168E-2</v>
      </c>
      <c r="N11559" s="1">
        <v>3.76454854267838E-6</v>
      </c>
      <c r="O11559" s="1">
        <v>3.4633846592641101E-6</v>
      </c>
      <c r="P11559" s="1">
        <v>9.8522203293508506E-8</v>
      </c>
      <c r="Q11559" s="1">
        <v>8.7129644337174202E-8</v>
      </c>
      <c r="R11559" s="1">
        <v>346.34549299728502</v>
      </c>
      <c r="S11559" s="1">
        <v>119.3086393336</v>
      </c>
      <c r="T11559" s="1">
        <v>0.38900312018253402</v>
      </c>
      <c r="U11559" s="1">
        <v>22866.458031985701</v>
      </c>
      <c r="V11559" s="1">
        <f t="shared" si="721"/>
        <v>0.10245763214421177</v>
      </c>
      <c r="W11559" s="1">
        <f t="shared" si="722"/>
        <v>1.8493772486788349</v>
      </c>
      <c r="X11559" s="1">
        <f t="shared" si="723"/>
        <v>306.70355363117955</v>
      </c>
    </row>
    <row r="11560" spans="1:24" hidden="1" x14ac:dyDescent="0.3">
      <c r="A11560" s="18" t="str">
        <f t="shared" si="720"/>
        <v>Portable Equipment - Non-Rental Other Portable Equipment_2000_600</v>
      </c>
      <c r="B11560" s="1" t="s">
        <v>40</v>
      </c>
      <c r="C11560" s="1">
        <v>2020</v>
      </c>
      <c r="D11560" s="1" t="s">
        <v>204</v>
      </c>
      <c r="E11560" s="1">
        <v>2000</v>
      </c>
      <c r="F11560" s="1">
        <v>600</v>
      </c>
      <c r="G11560" s="1" t="s">
        <v>5</v>
      </c>
      <c r="H11560" s="1">
        <v>2.14956819334857E-5</v>
      </c>
      <c r="I11560" s="1">
        <v>2.6009775139517702E-5</v>
      </c>
      <c r="J11560" s="1">
        <v>3.0953781984219403E-5</v>
      </c>
      <c r="K11560" s="1">
        <v>7.9789970319729301E-5</v>
      </c>
      <c r="L11560" s="1">
        <v>4.58691422411672E-4</v>
      </c>
      <c r="M11560" s="1">
        <v>4.1285349835424097E-2</v>
      </c>
      <c r="N11560" s="1">
        <v>1.08348437940791E-5</v>
      </c>
      <c r="O11560" s="1">
        <v>9.9680562905528296E-6</v>
      </c>
      <c r="P11560" s="1">
        <v>3.8105866283513099E-7</v>
      </c>
      <c r="Q11560" s="1">
        <v>3.3696547533713698E-7</v>
      </c>
      <c r="R11560" s="1">
        <v>1339.4577077243</v>
      </c>
      <c r="S11560" s="1">
        <v>178.96295900040101</v>
      </c>
      <c r="T11560" s="1">
        <v>0.58350468027380098</v>
      </c>
      <c r="U11560" s="1">
        <v>88433.815593314794</v>
      </c>
      <c r="V11560" s="1">
        <f t="shared" si="721"/>
        <v>9.7388311165471517E-2</v>
      </c>
      <c r="W11560" s="1">
        <f t="shared" si="722"/>
        <v>1.7174767077047859</v>
      </c>
      <c r="X11560" s="1">
        <f t="shared" si="723"/>
        <v>306.70355363118131</v>
      </c>
    </row>
    <row r="11561" spans="1:24" hidden="1" x14ac:dyDescent="0.3">
      <c r="A11561" s="18" t="str">
        <f t="shared" si="720"/>
        <v>Portable Equipment - Non-Rental Other Portable Equipment_2001_300</v>
      </c>
      <c r="B11561" s="1" t="s">
        <v>40</v>
      </c>
      <c r="C11561" s="1">
        <v>2020</v>
      </c>
      <c r="D11561" s="1" t="s">
        <v>204</v>
      </c>
      <c r="E11561" s="1">
        <v>2001</v>
      </c>
      <c r="F11561" s="1">
        <v>300</v>
      </c>
      <c r="G11561" s="1" t="s">
        <v>5</v>
      </c>
      <c r="H11561" s="1">
        <v>3.0962405482625601E-6</v>
      </c>
      <c r="I11561" s="1">
        <v>3.7464510633976998E-6</v>
      </c>
      <c r="J11561" s="1">
        <v>4.4585863894980897E-6</v>
      </c>
      <c r="K11561" s="1">
        <v>1.13359960580844E-5</v>
      </c>
      <c r="L11561" s="1">
        <v>6.5558188192390706E-5</v>
      </c>
      <c r="M11561" s="1">
        <v>5.7209699057659104E-3</v>
      </c>
      <c r="N11561" s="1">
        <v>1.7999656716718299E-6</v>
      </c>
      <c r="O11561" s="1">
        <v>1.6559684179380801E-6</v>
      </c>
      <c r="P11561" s="1">
        <v>5.2800316682743897E-8</v>
      </c>
      <c r="Q11561" s="1">
        <v>4.6693787296717702E-8</v>
      </c>
      <c r="R11561" s="1">
        <v>185.610568070368</v>
      </c>
      <c r="S11561" s="1">
        <v>59.654319666800397</v>
      </c>
      <c r="T11561" s="1">
        <v>0.19450156009126701</v>
      </c>
      <c r="U11561" s="1">
        <v>12254.4001607879</v>
      </c>
      <c r="V11561" s="1">
        <f t="shared" si="721"/>
        <v>0.10123171792059507</v>
      </c>
      <c r="W11561" s="1">
        <f t="shared" si="722"/>
        <v>1.7714279199628999</v>
      </c>
      <c r="X11561" s="1">
        <f t="shared" si="723"/>
        <v>306.70355363118159</v>
      </c>
    </row>
    <row r="11562" spans="1:24" hidden="1" x14ac:dyDescent="0.3">
      <c r="A11562" s="18" t="str">
        <f t="shared" si="720"/>
        <v>Portable Equipment - Non-Rental Other Portable Equipment_2001_600</v>
      </c>
      <c r="B11562" s="1" t="s">
        <v>40</v>
      </c>
      <c r="C11562" s="1">
        <v>2020</v>
      </c>
      <c r="D11562" s="1" t="s">
        <v>204</v>
      </c>
      <c r="E11562" s="1">
        <v>2001</v>
      </c>
      <c r="F11562" s="1">
        <v>600</v>
      </c>
      <c r="G11562" s="1" t="s">
        <v>5</v>
      </c>
      <c r="H11562" s="1">
        <v>5.8572945178030797E-6</v>
      </c>
      <c r="I11562" s="1">
        <v>7.0873263665417301E-6</v>
      </c>
      <c r="J11562" s="1">
        <v>8.4345041056364396E-6</v>
      </c>
      <c r="K11562" s="1">
        <v>2.8331364895726801E-5</v>
      </c>
      <c r="L11562" s="1">
        <v>1.5536355665580199E-4</v>
      </c>
      <c r="M11562" s="1">
        <v>1.4744767798365701E-2</v>
      </c>
      <c r="N11562" s="1">
        <v>3.1092437643255098E-6</v>
      </c>
      <c r="O11562" s="1">
        <v>2.8605042631794701E-6</v>
      </c>
      <c r="P11562" s="1">
        <v>1.3614697162630001E-7</v>
      </c>
      <c r="Q11562" s="1">
        <v>1.2034481262040599E-7</v>
      </c>
      <c r="R11562" s="1">
        <v>478.37775275868</v>
      </c>
      <c r="S11562" s="1">
        <v>59.654319666800397</v>
      </c>
      <c r="T11562" s="1">
        <v>0.19450156009126701</v>
      </c>
      <c r="U11562" s="1">
        <v>31583.505569041001</v>
      </c>
      <c r="V11562" s="1">
        <f t="shared" si="721"/>
        <v>7.4303744537511721E-2</v>
      </c>
      <c r="W11562" s="1">
        <f t="shared" si="722"/>
        <v>1.6288362391056213</v>
      </c>
      <c r="X11562" s="1">
        <f t="shared" si="723"/>
        <v>306.70355363118159</v>
      </c>
    </row>
    <row r="11563" spans="1:24" hidden="1" x14ac:dyDescent="0.3">
      <c r="A11563" s="18" t="str">
        <f t="shared" si="720"/>
        <v>Portable Equipment - Non-Rental Other Portable Equipment_2001_9999</v>
      </c>
      <c r="B11563" s="1" t="s">
        <v>40</v>
      </c>
      <c r="C11563" s="1">
        <v>2020</v>
      </c>
      <c r="D11563" s="1" t="s">
        <v>204</v>
      </c>
      <c r="E11563" s="1">
        <v>2001</v>
      </c>
      <c r="F11563" s="1">
        <v>9999</v>
      </c>
      <c r="G11563" s="1" t="s">
        <v>5</v>
      </c>
      <c r="H11563" s="1">
        <v>6.84350824776814E-5</v>
      </c>
      <c r="I11563" s="1">
        <v>8.2806449797994498E-5</v>
      </c>
      <c r="J11563" s="1">
        <v>9.8546518767861298E-5</v>
      </c>
      <c r="K11563" s="1">
        <v>2.5498228406154101E-4</v>
      </c>
      <c r="L11563" s="1">
        <v>1.5343879950584199E-3</v>
      </c>
      <c r="M11563" s="1">
        <v>0.13270291018529101</v>
      </c>
      <c r="N11563" s="1">
        <v>4.2645206668830903E-5</v>
      </c>
      <c r="O11563" s="1">
        <v>3.9233590135324399E-5</v>
      </c>
      <c r="P11563" s="1">
        <v>1.2248511616821699E-6</v>
      </c>
      <c r="Q11563" s="1">
        <v>1.0831033135836501E-6</v>
      </c>
      <c r="R11563" s="1">
        <v>4305.3997748281199</v>
      </c>
      <c r="S11563" s="1">
        <v>59.654319666800397</v>
      </c>
      <c r="T11563" s="1">
        <v>0.19450156009126701</v>
      </c>
      <c r="U11563" s="1">
        <v>284251.55012136901</v>
      </c>
      <c r="V11563" s="1">
        <f t="shared" si="721"/>
        <v>9.6460592293545144E-2</v>
      </c>
      <c r="W11563" s="1">
        <f t="shared" si="722"/>
        <v>1.7873966964228558</v>
      </c>
      <c r="X11563" s="1">
        <f t="shared" si="723"/>
        <v>306.70355363118159</v>
      </c>
    </row>
    <row r="11564" spans="1:24" hidden="1" x14ac:dyDescent="0.3">
      <c r="A11564" s="18" t="str">
        <f t="shared" si="720"/>
        <v>Portable Equipment - Non-Rental Other Portable Equipment_2002_100</v>
      </c>
      <c r="B11564" s="1" t="s">
        <v>40</v>
      </c>
      <c r="C11564" s="1">
        <v>2020</v>
      </c>
      <c r="D11564" s="1" t="s">
        <v>204</v>
      </c>
      <c r="E11564" s="1">
        <v>2002</v>
      </c>
      <c r="F11564" s="1">
        <v>100</v>
      </c>
      <c r="G11564" s="1" t="s">
        <v>5</v>
      </c>
      <c r="H11564" s="1">
        <v>5.0575088203144598E-6</v>
      </c>
      <c r="I11564" s="1">
        <v>6.1195856725805E-6</v>
      </c>
      <c r="J11564" s="1">
        <v>7.2828127012528302E-6</v>
      </c>
      <c r="K11564" s="1">
        <v>2.2504680133441001E-5</v>
      </c>
      <c r="L11564" s="1">
        <v>3.2542028479983001E-5</v>
      </c>
      <c r="M11564" s="1">
        <v>2.9489535596731401E-3</v>
      </c>
      <c r="N11564" s="1">
        <v>1.47671417545636E-6</v>
      </c>
      <c r="O11564" s="1">
        <v>1.3585770414198499E-6</v>
      </c>
      <c r="P11564" s="1">
        <v>2.7112812827757299E-8</v>
      </c>
      <c r="Q11564" s="1">
        <v>2.4068962524081201E-8</v>
      </c>
      <c r="R11564" s="1">
        <v>95.675550551735896</v>
      </c>
      <c r="S11564" s="1">
        <v>59.654319666800397</v>
      </c>
      <c r="T11564" s="1">
        <v>0.19450156009126701</v>
      </c>
      <c r="U11564" s="1">
        <v>6316.7011138081998</v>
      </c>
      <c r="V11564" s="1">
        <f t="shared" si="721"/>
        <v>0.32078960878495122</v>
      </c>
      <c r="W11564" s="1">
        <f t="shared" si="722"/>
        <v>1.7058580668191743</v>
      </c>
      <c r="X11564" s="1">
        <f t="shared" si="723"/>
        <v>306.70355363118159</v>
      </c>
    </row>
    <row r="11565" spans="1:24" hidden="1" x14ac:dyDescent="0.3">
      <c r="A11565" s="18" t="str">
        <f t="shared" si="720"/>
        <v>Portable Equipment - Non-Rental Other Portable Equipment_2002_600</v>
      </c>
      <c r="B11565" s="1" t="s">
        <v>40</v>
      </c>
      <c r="C11565" s="1">
        <v>2020</v>
      </c>
      <c r="D11565" s="1" t="s">
        <v>204</v>
      </c>
      <c r="E11565" s="1">
        <v>2002</v>
      </c>
      <c r="F11565" s="1">
        <v>600</v>
      </c>
      <c r="G11565" s="1" t="s">
        <v>5</v>
      </c>
      <c r="H11565" s="1">
        <v>2.33491493938958E-5</v>
      </c>
      <c r="I11565" s="1">
        <v>2.82524707666139E-5</v>
      </c>
      <c r="J11565" s="1">
        <v>3.3622775127210001E-5</v>
      </c>
      <c r="K11565" s="1">
        <v>1.3181833931816999E-4</v>
      </c>
      <c r="L11565" s="1">
        <v>6.9821265863346496E-4</v>
      </c>
      <c r="M11565" s="1">
        <v>6.9005513296351698E-2</v>
      </c>
      <c r="N11565" s="1">
        <v>1.42762369531318E-5</v>
      </c>
      <c r="O11565" s="1">
        <v>1.31341379968813E-5</v>
      </c>
      <c r="P11565" s="1">
        <v>6.3728971687956705E-7</v>
      </c>
      <c r="Q11565" s="1">
        <v>5.6321372306350098E-7</v>
      </c>
      <c r="R11565" s="1">
        <v>2238.8078829106198</v>
      </c>
      <c r="S11565" s="1">
        <v>298.27159833400202</v>
      </c>
      <c r="T11565" s="1">
        <v>0.972507800456335</v>
      </c>
      <c r="U11565" s="1">
        <v>147810.80606311199</v>
      </c>
      <c r="V11565" s="1">
        <f t="shared" si="721"/>
        <v>6.3290547056322879E-2</v>
      </c>
      <c r="W11565" s="1">
        <f t="shared" si="722"/>
        <v>1.5641202318765512</v>
      </c>
      <c r="X11565" s="1">
        <f t="shared" si="723"/>
        <v>306.70355363118165</v>
      </c>
    </row>
    <row r="11566" spans="1:24" hidden="1" x14ac:dyDescent="0.3">
      <c r="A11566" s="18" t="str">
        <f t="shared" si="720"/>
        <v>Portable Equipment - Non-Rental Other Portable Equipment_2002_9999</v>
      </c>
      <c r="B11566" s="1" t="s">
        <v>40</v>
      </c>
      <c r="C11566" s="1">
        <v>2020</v>
      </c>
      <c r="D11566" s="1" t="s">
        <v>204</v>
      </c>
      <c r="E11566" s="1">
        <v>2002</v>
      </c>
      <c r="F11566" s="1">
        <v>9999</v>
      </c>
      <c r="G11566" s="1" t="s">
        <v>5</v>
      </c>
      <c r="H11566" s="1">
        <v>6.77769015977302E-5</v>
      </c>
      <c r="I11566" s="1">
        <v>8.2010050933253596E-5</v>
      </c>
      <c r="J11566" s="1">
        <v>9.7598738300731501E-5</v>
      </c>
      <c r="K11566" s="1">
        <v>2.5349680638109598E-4</v>
      </c>
      <c r="L11566" s="1">
        <v>1.4920539894609001E-3</v>
      </c>
      <c r="M11566" s="1">
        <v>0.13270291018529101</v>
      </c>
      <c r="N11566" s="1">
        <v>4.2227919908441197E-5</v>
      </c>
      <c r="O11566" s="1">
        <v>3.8849686315765999E-5</v>
      </c>
      <c r="P11566" s="1">
        <v>1.2248709071085701E-6</v>
      </c>
      <c r="Q11566" s="1">
        <v>1.0831033135836501E-6</v>
      </c>
      <c r="R11566" s="1">
        <v>4305.3997748281199</v>
      </c>
      <c r="S11566" s="1">
        <v>59.654319666800397</v>
      </c>
      <c r="T11566" s="1">
        <v>0.19450156009126701</v>
      </c>
      <c r="U11566" s="1">
        <v>284251.55012136901</v>
      </c>
      <c r="V11566" s="1">
        <f t="shared" si="721"/>
        <v>9.5532873421618883E-2</v>
      </c>
      <c r="W11566" s="1">
        <f t="shared" si="722"/>
        <v>1.7380821410463503</v>
      </c>
      <c r="X11566" s="1">
        <f t="shared" si="723"/>
        <v>306.70355363118159</v>
      </c>
    </row>
    <row r="11567" spans="1:24" hidden="1" x14ac:dyDescent="0.3">
      <c r="A11567" s="18" t="str">
        <f t="shared" si="720"/>
        <v>Portable Equipment - Non-Rental Other Portable Equipment_2003_50</v>
      </c>
      <c r="B11567" s="1" t="s">
        <v>40</v>
      </c>
      <c r="C11567" s="1">
        <v>2020</v>
      </c>
      <c r="D11567" s="1" t="s">
        <v>204</v>
      </c>
      <c r="E11567" s="1">
        <v>2003</v>
      </c>
      <c r="F11567" s="1">
        <v>50</v>
      </c>
      <c r="G11567" s="1" t="s">
        <v>5</v>
      </c>
      <c r="H11567" s="1">
        <v>3.6851793970599898E-6</v>
      </c>
      <c r="I11567" s="1">
        <v>4.4590670704425904E-6</v>
      </c>
      <c r="J11567" s="1">
        <v>5.3066583317663803E-6</v>
      </c>
      <c r="K11567" s="1">
        <v>1.34252145164158E-5</v>
      </c>
      <c r="L11567" s="1">
        <v>1.1661380587905701E-5</v>
      </c>
      <c r="M11567" s="1">
        <v>1.3113602750372099E-3</v>
      </c>
      <c r="N11567" s="1">
        <v>7.8230988113534598E-7</v>
      </c>
      <c r="O11567" s="1">
        <v>7.1972509064451905E-7</v>
      </c>
      <c r="P11567" s="1">
        <v>1.20136206853205E-8</v>
      </c>
      <c r="Q11567" s="1">
        <v>1.07031462777385E-8</v>
      </c>
      <c r="R11567" s="1">
        <v>42.545639918374199</v>
      </c>
      <c r="S11567" s="1">
        <v>59.654319666800397</v>
      </c>
      <c r="T11567" s="1">
        <v>0.19450156009126701</v>
      </c>
      <c r="U11567" s="1">
        <v>2526.68044552328</v>
      </c>
      <c r="V11567" s="1">
        <f t="shared" si="721"/>
        <v>0.58436242974843355</v>
      </c>
      <c r="W11567" s="1">
        <f t="shared" si="722"/>
        <v>1.5282283461803619</v>
      </c>
      <c r="X11567" s="1">
        <f t="shared" si="723"/>
        <v>306.70355363118159</v>
      </c>
    </row>
    <row r="11568" spans="1:24" hidden="1" x14ac:dyDescent="0.3">
      <c r="A11568" s="18" t="str">
        <f t="shared" si="720"/>
        <v>Portable Equipment - Non-Rental Other Portable Equipment_2003_100</v>
      </c>
      <c r="B11568" s="1" t="s">
        <v>40</v>
      </c>
      <c r="C11568" s="1">
        <v>2020</v>
      </c>
      <c r="D11568" s="1" t="s">
        <v>204</v>
      </c>
      <c r="E11568" s="1">
        <v>2003</v>
      </c>
      <c r="F11568" s="1">
        <v>100</v>
      </c>
      <c r="G11568" s="1" t="s">
        <v>5</v>
      </c>
      <c r="H11568" s="1">
        <v>9.1035158765660295E-6</v>
      </c>
      <c r="I11568" s="1">
        <v>1.10152542106449E-5</v>
      </c>
      <c r="J11568" s="1">
        <v>1.3109062862255001E-5</v>
      </c>
      <c r="K11568" s="1">
        <v>4.0508424240193803E-5</v>
      </c>
      <c r="L11568" s="1">
        <v>5.8575651263969498E-5</v>
      </c>
      <c r="M11568" s="1">
        <v>5.3081164074116598E-3</v>
      </c>
      <c r="N11568" s="1">
        <v>2.6580855158214598E-6</v>
      </c>
      <c r="O11568" s="1">
        <v>2.4454386745557398E-6</v>
      </c>
      <c r="P11568" s="1">
        <v>4.8803063089963297E-8</v>
      </c>
      <c r="Q11568" s="1">
        <v>4.3324132543346199E-8</v>
      </c>
      <c r="R11568" s="1">
        <v>172.215990993124</v>
      </c>
      <c r="S11568" s="1">
        <v>119.3086393336</v>
      </c>
      <c r="T11568" s="1">
        <v>0.38900312018253402</v>
      </c>
      <c r="U11568" s="1">
        <v>11370.062004854701</v>
      </c>
      <c r="V11568" s="1">
        <f t="shared" si="721"/>
        <v>0.32078960878495288</v>
      </c>
      <c r="W11568" s="1">
        <f t="shared" si="722"/>
        <v>1.7058580668191856</v>
      </c>
      <c r="X11568" s="1">
        <f t="shared" si="723"/>
        <v>306.70355363117955</v>
      </c>
    </row>
    <row r="11569" spans="1:24" hidden="1" x14ac:dyDescent="0.3">
      <c r="A11569" s="18" t="str">
        <f t="shared" si="720"/>
        <v>Portable Equipment - Non-Rental Other Portable Equipment_2003_175</v>
      </c>
      <c r="B11569" s="1" t="s">
        <v>40</v>
      </c>
      <c r="C11569" s="1">
        <v>2020</v>
      </c>
      <c r="D11569" s="1" t="s">
        <v>204</v>
      </c>
      <c r="E11569" s="1">
        <v>2003</v>
      </c>
      <c r="F11569" s="1">
        <v>175</v>
      </c>
      <c r="G11569" s="1" t="s">
        <v>5</v>
      </c>
      <c r="H11569" s="1">
        <v>1.3998406085633301E-5</v>
      </c>
      <c r="I11569" s="1">
        <v>1.69380713636163E-5</v>
      </c>
      <c r="J11569" s="1">
        <v>2.0157704763311898E-5</v>
      </c>
      <c r="K11569" s="1">
        <v>1.28719023351396E-4</v>
      </c>
      <c r="L11569" s="1">
        <v>2.3777606599346301E-4</v>
      </c>
      <c r="M11569" s="1">
        <v>2.24710261247093E-2</v>
      </c>
      <c r="N11569" s="1">
        <v>8.4569848591937706E-6</v>
      </c>
      <c r="O11569" s="1">
        <v>7.7804260704582592E-6</v>
      </c>
      <c r="P11569" s="1">
        <v>2.0733582808126599E-7</v>
      </c>
      <c r="Q11569" s="1">
        <v>1.8340549443349901E-7</v>
      </c>
      <c r="R11569" s="1">
        <v>729.04769520422803</v>
      </c>
      <c r="S11569" s="1">
        <v>357.92591800080203</v>
      </c>
      <c r="T11569" s="1">
        <v>1.1670093605476</v>
      </c>
      <c r="U11569" s="1">
        <v>48133.262487218497</v>
      </c>
      <c r="V11569" s="1">
        <f t="shared" si="721"/>
        <v>0.11652182007436487</v>
      </c>
      <c r="W11569" s="1">
        <f t="shared" si="722"/>
        <v>1.6357293215327036</v>
      </c>
      <c r="X11569" s="1">
        <f t="shared" si="723"/>
        <v>306.70355363118182</v>
      </c>
    </row>
    <row r="11570" spans="1:24" hidden="1" x14ac:dyDescent="0.3">
      <c r="A11570" s="18" t="str">
        <f t="shared" si="720"/>
        <v>Portable Equipment - Non-Rental Other Portable Equipment_2003_300</v>
      </c>
      <c r="B11570" s="1" t="s">
        <v>40</v>
      </c>
      <c r="C11570" s="1">
        <v>2020</v>
      </c>
      <c r="D11570" s="1" t="s">
        <v>204</v>
      </c>
      <c r="E11570" s="1">
        <v>2003</v>
      </c>
      <c r="F11570" s="1">
        <v>300</v>
      </c>
      <c r="G11570" s="1" t="s">
        <v>5</v>
      </c>
      <c r="H11570" s="1">
        <v>5.7535432999681702E-6</v>
      </c>
      <c r="I11570" s="1">
        <v>6.9617873929614798E-6</v>
      </c>
      <c r="J11570" s="1">
        <v>8.28510235195416E-6</v>
      </c>
      <c r="K11570" s="1">
        <v>2.88908415150606E-5</v>
      </c>
      <c r="L11570" s="1">
        <v>1.58989608005853E-4</v>
      </c>
      <c r="M11570" s="1">
        <v>1.48037468695592E-2</v>
      </c>
      <c r="N11570" s="1">
        <v>4.6661577148141698E-6</v>
      </c>
      <c r="O11570" s="1">
        <v>4.2928650976290396E-6</v>
      </c>
      <c r="P11570" s="1">
        <v>1.3669537492468199E-7</v>
      </c>
      <c r="Q11570" s="1">
        <v>1.2082619187088699E-7</v>
      </c>
      <c r="R11570" s="1">
        <v>480.29126376971499</v>
      </c>
      <c r="S11570" s="1">
        <v>119.3086393336</v>
      </c>
      <c r="T11570" s="1">
        <v>0.38900312018253402</v>
      </c>
      <c r="U11570" s="1">
        <v>31709.839591317101</v>
      </c>
      <c r="V11570" s="1">
        <f t="shared" si="721"/>
        <v>7.2696802920067999E-2</v>
      </c>
      <c r="W11570" s="1">
        <f t="shared" si="722"/>
        <v>1.6602110273039636</v>
      </c>
      <c r="X11570" s="1">
        <f t="shared" si="723"/>
        <v>306.70355363117955</v>
      </c>
    </row>
    <row r="11571" spans="1:24" hidden="1" x14ac:dyDescent="0.3">
      <c r="A11571" s="18" t="str">
        <f t="shared" si="720"/>
        <v>Portable Equipment - Non-Rental Other Portable Equipment_2003_600</v>
      </c>
      <c r="B11571" s="1" t="s">
        <v>40</v>
      </c>
      <c r="C11571" s="1">
        <v>2020</v>
      </c>
      <c r="D11571" s="1" t="s">
        <v>204</v>
      </c>
      <c r="E11571" s="1">
        <v>2003</v>
      </c>
      <c r="F11571" s="1">
        <v>600</v>
      </c>
      <c r="G11571" s="1" t="s">
        <v>5</v>
      </c>
      <c r="H11571" s="1">
        <v>1.88099926907551E-5</v>
      </c>
      <c r="I11571" s="1">
        <v>2.2760091155813701E-5</v>
      </c>
      <c r="J11571" s="1">
        <v>2.70863894746874E-5</v>
      </c>
      <c r="K11571" s="1">
        <v>1.13774041064129E-4</v>
      </c>
      <c r="L11571" s="1">
        <v>6.0189106933344297E-4</v>
      </c>
      <c r="M11571" s="1">
        <v>5.9745799118978003E-2</v>
      </c>
      <c r="N11571" s="1">
        <v>1.2166015600645099E-5</v>
      </c>
      <c r="O11571" s="1">
        <v>1.11927343525935E-5</v>
      </c>
      <c r="P11571" s="1">
        <v>5.51815241970629E-7</v>
      </c>
      <c r="Q11571" s="1">
        <v>4.8763718073788595E-7</v>
      </c>
      <c r="R11571" s="1">
        <v>1938.3866541781699</v>
      </c>
      <c r="S11571" s="1">
        <v>298.27159833400202</v>
      </c>
      <c r="T11571" s="1">
        <v>0.972507800456335</v>
      </c>
      <c r="U11571" s="1">
        <v>127976.364565754</v>
      </c>
      <c r="V11571" s="1">
        <f t="shared" si="721"/>
        <v>5.8888816840381296E-2</v>
      </c>
      <c r="W11571" s="1">
        <f t="shared" si="722"/>
        <v>1.5573159482177465</v>
      </c>
      <c r="X11571" s="1">
        <f t="shared" si="723"/>
        <v>306.70355363118165</v>
      </c>
    </row>
    <row r="11572" spans="1:24" hidden="1" x14ac:dyDescent="0.3">
      <c r="A11572" s="18" t="str">
        <f t="shared" si="720"/>
        <v>Portable Equipment - Non-Rental Other Portable Equipment_2003_9999</v>
      </c>
      <c r="B11572" s="1" t="s">
        <v>40</v>
      </c>
      <c r="C11572" s="1">
        <v>2020</v>
      </c>
      <c r="D11572" s="1" t="s">
        <v>204</v>
      </c>
      <c r="E11572" s="1">
        <v>2003</v>
      </c>
      <c r="F11572" s="1">
        <v>9999</v>
      </c>
      <c r="G11572" s="1" t="s">
        <v>5</v>
      </c>
      <c r="H11572" s="1">
        <v>1.6138323514808201E-5</v>
      </c>
      <c r="I11572" s="1">
        <v>1.9527371452917901E-5</v>
      </c>
      <c r="J11572" s="1">
        <v>2.3239185861323801E-5</v>
      </c>
      <c r="K11572" s="1">
        <v>6.0594723923134203E-5</v>
      </c>
      <c r="L11572" s="1">
        <v>3.5696261950206998E-4</v>
      </c>
      <c r="M11572" s="1">
        <v>3.19076775156635E-2</v>
      </c>
      <c r="N11572" s="1">
        <v>1.0014366798662599E-5</v>
      </c>
      <c r="O11572" s="1">
        <v>9.2132174547696702E-6</v>
      </c>
      <c r="P11572" s="1">
        <v>2.9451815245396502E-7</v>
      </c>
      <c r="Q11572" s="1">
        <v>2.6042617451055901E-7</v>
      </c>
      <c r="R11572" s="1">
        <v>1035.2094569697799</v>
      </c>
      <c r="S11572" s="1">
        <v>59.654319666800397</v>
      </c>
      <c r="T11572" s="1">
        <v>0.19450156009126701</v>
      </c>
      <c r="U11572" s="1">
        <v>68346.706051404704</v>
      </c>
      <c r="V11572" s="1">
        <f t="shared" si="721"/>
        <v>9.4605154549692469E-2</v>
      </c>
      <c r="W11572" s="1">
        <f t="shared" si="722"/>
        <v>1.7293932195574737</v>
      </c>
      <c r="X11572" s="1">
        <f t="shared" si="723"/>
        <v>306.70355363118159</v>
      </c>
    </row>
    <row r="11573" spans="1:24" hidden="1" x14ac:dyDescent="0.3">
      <c r="A11573" s="18" t="str">
        <f t="shared" si="720"/>
        <v>Portable Equipment - Non-Rental Other Portable Equipment_2004_75</v>
      </c>
      <c r="B11573" s="1" t="s">
        <v>40</v>
      </c>
      <c r="C11573" s="1">
        <v>2020</v>
      </c>
      <c r="D11573" s="1" t="s">
        <v>204</v>
      </c>
      <c r="E11573" s="1">
        <v>2004</v>
      </c>
      <c r="F11573" s="1">
        <v>75</v>
      </c>
      <c r="G11573" s="1" t="s">
        <v>5</v>
      </c>
      <c r="H11573" s="1">
        <v>1.03461117456452E-5</v>
      </c>
      <c r="I11573" s="1">
        <v>1.2518795212230701E-5</v>
      </c>
      <c r="J11573" s="1">
        <v>1.48984009137291E-5</v>
      </c>
      <c r="K11573" s="1">
        <v>8.5298792954841406E-5</v>
      </c>
      <c r="L11573" s="1">
        <v>1.12680589587883E-4</v>
      </c>
      <c r="M11573" s="1">
        <v>1.2474073557417399E-2</v>
      </c>
      <c r="N11573" s="1">
        <v>4.2846405099190798E-6</v>
      </c>
      <c r="O11573" s="1">
        <v>3.9418692691255503E-6</v>
      </c>
      <c r="P11573" s="1">
        <v>1.15018612778342E-7</v>
      </c>
      <c r="Q11573" s="1">
        <v>1.01811711476863E-7</v>
      </c>
      <c r="R11573" s="1">
        <v>404.707578833843</v>
      </c>
      <c r="S11573" s="1">
        <v>357.92591800080203</v>
      </c>
      <c r="T11573" s="1">
        <v>1.1670093605476</v>
      </c>
      <c r="U11573" s="1">
        <v>26719.645711408699</v>
      </c>
      <c r="V11573" s="1">
        <f t="shared" si="721"/>
        <v>0.1551388045099768</v>
      </c>
      <c r="W11573" s="1">
        <f t="shared" si="722"/>
        <v>1.396390919716034</v>
      </c>
      <c r="X11573" s="1">
        <f t="shared" si="723"/>
        <v>306.70355363118182</v>
      </c>
    </row>
    <row r="11574" spans="1:24" hidden="1" x14ac:dyDescent="0.3">
      <c r="A11574" s="18" t="str">
        <f t="shared" si="720"/>
        <v>Portable Equipment - Non-Rental Other Portable Equipment_2004_100</v>
      </c>
      <c r="B11574" s="1" t="s">
        <v>40</v>
      </c>
      <c r="C11574" s="1">
        <v>2020</v>
      </c>
      <c r="D11574" s="1" t="s">
        <v>204</v>
      </c>
      <c r="E11574" s="1">
        <v>2004</v>
      </c>
      <c r="F11574" s="1">
        <v>100</v>
      </c>
      <c r="G11574" s="1" t="s">
        <v>5</v>
      </c>
      <c r="H11574" s="1">
        <v>8.4768166981604696E-6</v>
      </c>
      <c r="I11574" s="1">
        <v>1.0256948204774101E-5</v>
      </c>
      <c r="J11574" s="1">
        <v>1.2206616045350999E-5</v>
      </c>
      <c r="K11574" s="1">
        <v>7.0393805881439599E-5</v>
      </c>
      <c r="L11574" s="1">
        <v>8.9964441447966297E-5</v>
      </c>
      <c r="M11574" s="1">
        <v>1.0350826994452699E-2</v>
      </c>
      <c r="N11574" s="1">
        <v>3.73063468499429E-6</v>
      </c>
      <c r="O11574" s="1">
        <v>3.4321839101947399E-6</v>
      </c>
      <c r="P11574" s="1">
        <v>9.5444224203262903E-8</v>
      </c>
      <c r="Q11574" s="1">
        <v>8.4482058459525195E-8</v>
      </c>
      <c r="R11574" s="1">
        <v>335.82118243659301</v>
      </c>
      <c r="S11574" s="1">
        <v>238.61727866720099</v>
      </c>
      <c r="T11574" s="1">
        <v>0.77800624036506805</v>
      </c>
      <c r="U11574" s="1">
        <v>22171.620909466801</v>
      </c>
      <c r="V11574" s="1">
        <f t="shared" si="721"/>
        <v>0.15318255840846004</v>
      </c>
      <c r="W11574" s="1">
        <f t="shared" si="722"/>
        <v>1.3435754019283452</v>
      </c>
      <c r="X11574" s="1">
        <f t="shared" si="723"/>
        <v>306.7035536311808</v>
      </c>
    </row>
    <row r="11575" spans="1:24" hidden="1" x14ac:dyDescent="0.3">
      <c r="A11575" s="18" t="str">
        <f t="shared" si="720"/>
        <v>Portable Equipment - Non-Rental Other Portable Equipment_2004_175</v>
      </c>
      <c r="B11575" s="1" t="s">
        <v>40</v>
      </c>
      <c r="C11575" s="1">
        <v>2020</v>
      </c>
      <c r="D11575" s="1" t="s">
        <v>204</v>
      </c>
      <c r="E11575" s="1">
        <v>2004</v>
      </c>
      <c r="F11575" s="1">
        <v>175</v>
      </c>
      <c r="G11575" s="1" t="s">
        <v>5</v>
      </c>
      <c r="H11575" s="1">
        <v>3.3837565359854697E-5</v>
      </c>
      <c r="I11575" s="1">
        <v>4.09434540854242E-5</v>
      </c>
      <c r="J11575" s="1">
        <v>4.8726094118190801E-5</v>
      </c>
      <c r="K11575" s="1">
        <v>4.2610928548041501E-4</v>
      </c>
      <c r="L11575" s="1">
        <v>6.0152439025378196E-4</v>
      </c>
      <c r="M11575" s="1">
        <v>7.4962399486891401E-2</v>
      </c>
      <c r="N11575" s="1">
        <v>2.1582260480837801E-5</v>
      </c>
      <c r="O11575" s="1">
        <v>1.98556796423708E-5</v>
      </c>
      <c r="P11575" s="1">
        <v>6.9204943134716901E-7</v>
      </c>
      <c r="Q11575" s="1">
        <v>6.1183302736214498E-7</v>
      </c>
      <c r="R11575" s="1">
        <v>2432.0724950251301</v>
      </c>
      <c r="S11575" s="1">
        <v>1133.4320736692</v>
      </c>
      <c r="T11575" s="1">
        <v>3.6955296417340699</v>
      </c>
      <c r="U11575" s="1">
        <v>160570.542313004</v>
      </c>
      <c r="V11575" s="1">
        <f t="shared" si="721"/>
        <v>8.4432024817017018E-2</v>
      </c>
      <c r="W11575" s="1">
        <f t="shared" si="722"/>
        <v>1.2404405876452118</v>
      </c>
      <c r="X11575" s="1">
        <f t="shared" si="723"/>
        <v>306.70355363117983</v>
      </c>
    </row>
    <row r="11576" spans="1:24" hidden="1" x14ac:dyDescent="0.3">
      <c r="A11576" s="18" t="str">
        <f t="shared" si="720"/>
        <v>Portable Equipment - Non-Rental Other Portable Equipment_2004_300</v>
      </c>
      <c r="B11576" s="1" t="s">
        <v>40</v>
      </c>
      <c r="C11576" s="1">
        <v>2020</v>
      </c>
      <c r="D11576" s="1" t="s">
        <v>204</v>
      </c>
      <c r="E11576" s="1">
        <v>2004</v>
      </c>
      <c r="F11576" s="1">
        <v>300</v>
      </c>
      <c r="G11576" s="1" t="s">
        <v>5</v>
      </c>
      <c r="H11576" s="1">
        <v>8.4378183836948595E-6</v>
      </c>
      <c r="I11576" s="1">
        <v>1.0209760244270699E-5</v>
      </c>
      <c r="J11576" s="1">
        <v>1.2150458472520499E-5</v>
      </c>
      <c r="K11576" s="1">
        <v>5.0542996932050602E-5</v>
      </c>
      <c r="L11576" s="1">
        <v>2.1853987666190601E-4</v>
      </c>
      <c r="M11576" s="1">
        <v>2.6098239003107301E-2</v>
      </c>
      <c r="N11576" s="1">
        <v>6.1724094281046698E-6</v>
      </c>
      <c r="O11576" s="1">
        <v>5.6786166738562901E-6</v>
      </c>
      <c r="P11576" s="1">
        <v>2.4103802756593599E-7</v>
      </c>
      <c r="Q11576" s="1">
        <v>2.13010318338119E-7</v>
      </c>
      <c r="R11576" s="1">
        <v>846.72862238286405</v>
      </c>
      <c r="S11576" s="1">
        <v>238.61727866720099</v>
      </c>
      <c r="T11576" s="1">
        <v>0.77800624036506805</v>
      </c>
      <c r="U11576" s="1">
        <v>55902.804857202602</v>
      </c>
      <c r="V11576" s="1">
        <f t="shared" si="721"/>
        <v>6.0474257623689014E-2</v>
      </c>
      <c r="W11576" s="1">
        <f t="shared" si="722"/>
        <v>1.2944512394125636</v>
      </c>
      <c r="X11576" s="1">
        <f t="shared" si="723"/>
        <v>306.7035536311808</v>
      </c>
    </row>
    <row r="11577" spans="1:24" hidden="1" x14ac:dyDescent="0.3">
      <c r="A11577" s="18" t="str">
        <f t="shared" si="720"/>
        <v>Portable Equipment - Non-Rental Other Portable Equipment_2004_600</v>
      </c>
      <c r="B11577" s="1" t="s">
        <v>40</v>
      </c>
      <c r="C11577" s="1">
        <v>2020</v>
      </c>
      <c r="D11577" s="1" t="s">
        <v>204</v>
      </c>
      <c r="E11577" s="1">
        <v>2004</v>
      </c>
      <c r="F11577" s="1">
        <v>600</v>
      </c>
      <c r="G11577" s="1" t="s">
        <v>5</v>
      </c>
      <c r="H11577" s="1">
        <v>2.8229072520721101E-5</v>
      </c>
      <c r="I11577" s="1">
        <v>3.4157177750072601E-5</v>
      </c>
      <c r="J11577" s="1">
        <v>4.0649864429838402E-5</v>
      </c>
      <c r="K11577" s="1">
        <v>1.65870032030621E-4</v>
      </c>
      <c r="L11577" s="1">
        <v>6.9073871353124005E-4</v>
      </c>
      <c r="M11577" s="1">
        <v>8.6551786976406905E-2</v>
      </c>
      <c r="N11577" s="1">
        <v>1.7688020568957301E-5</v>
      </c>
      <c r="O11577" s="1">
        <v>1.6272978923440701E-5</v>
      </c>
      <c r="P11577" s="1">
        <v>7.9936732083534501E-7</v>
      </c>
      <c r="Q11577" s="1">
        <v>7.0642405008178497E-7</v>
      </c>
      <c r="R11577" s="1">
        <v>2808.0774086934498</v>
      </c>
      <c r="S11577" s="1">
        <v>417.58023766760198</v>
      </c>
      <c r="T11577" s="1">
        <v>1.36151092063887</v>
      </c>
      <c r="U11577" s="1">
        <v>185395.17769027001</v>
      </c>
      <c r="V11577" s="1">
        <f t="shared" si="721"/>
        <v>6.100594331993392E-2</v>
      </c>
      <c r="W11577" s="1">
        <f t="shared" si="722"/>
        <v>1.2336840916688832</v>
      </c>
      <c r="X11577" s="1">
        <f t="shared" si="723"/>
        <v>306.7035536311808</v>
      </c>
    </row>
    <row r="11578" spans="1:24" hidden="1" x14ac:dyDescent="0.3">
      <c r="A11578" s="18" t="str">
        <f t="shared" si="720"/>
        <v>Portable Equipment - Non-Rental Other Portable Equipment_2004_750</v>
      </c>
      <c r="B11578" s="1" t="s">
        <v>40</v>
      </c>
      <c r="C11578" s="1">
        <v>2020</v>
      </c>
      <c r="D11578" s="1" t="s">
        <v>204</v>
      </c>
      <c r="E11578" s="1">
        <v>2004</v>
      </c>
      <c r="F11578" s="1">
        <v>750</v>
      </c>
      <c r="G11578" s="1" t="s">
        <v>5</v>
      </c>
      <c r="H11578" s="1">
        <v>5.8732098747283899E-6</v>
      </c>
      <c r="I11578" s="1">
        <v>7.1065839484213503E-6</v>
      </c>
      <c r="J11578" s="1">
        <v>8.4574222196088803E-6</v>
      </c>
      <c r="K11578" s="1">
        <v>3.7022153539652501E-5</v>
      </c>
      <c r="L11578" s="1">
        <v>1.4707033009073999E-4</v>
      </c>
      <c r="M11578" s="1">
        <v>1.9610541171826399E-2</v>
      </c>
      <c r="N11578" s="1">
        <v>3.9731330756334196E-6</v>
      </c>
      <c r="O11578" s="1">
        <v>3.6552824295827498E-6</v>
      </c>
      <c r="P11578" s="1">
        <v>1.8113298201799699E-7</v>
      </c>
      <c r="Q11578" s="1">
        <v>1.6005860078514001E-7</v>
      </c>
      <c r="R11578" s="1">
        <v>636.242411169045</v>
      </c>
      <c r="S11578" s="1">
        <v>59.654319666800397</v>
      </c>
      <c r="T11578" s="1">
        <v>0.19450156009126701</v>
      </c>
      <c r="U11578" s="1">
        <v>42006.062406824502</v>
      </c>
      <c r="V11578" s="1">
        <f t="shared" si="721"/>
        <v>5.6019279405932286E-2</v>
      </c>
      <c r="W11578" s="1">
        <f t="shared" si="722"/>
        <v>1.1593156393383643</v>
      </c>
      <c r="X11578" s="1">
        <f t="shared" si="723"/>
        <v>306.70355363118159</v>
      </c>
    </row>
    <row r="11579" spans="1:24" hidden="1" x14ac:dyDescent="0.3">
      <c r="A11579" s="18" t="str">
        <f t="shared" si="720"/>
        <v>Portable Equipment - Non-Rental Other Portable Equipment_2004_9999</v>
      </c>
      <c r="B11579" s="1" t="s">
        <v>40</v>
      </c>
      <c r="C11579" s="1">
        <v>2020</v>
      </c>
      <c r="D11579" s="1" t="s">
        <v>204</v>
      </c>
      <c r="E11579" s="1">
        <v>2004</v>
      </c>
      <c r="F11579" s="1">
        <v>9999</v>
      </c>
      <c r="G11579" s="1" t="s">
        <v>5</v>
      </c>
      <c r="H11579" s="1">
        <v>9.7168656885664504E-5</v>
      </c>
      <c r="I11579" s="1">
        <v>1.17574074831654E-4</v>
      </c>
      <c r="J11579" s="1">
        <v>1.39922865915357E-4</v>
      </c>
      <c r="K11579" s="1">
        <v>3.6451152290553298E-4</v>
      </c>
      <c r="L11579" s="1">
        <v>2.20427591005892E-3</v>
      </c>
      <c r="M11579" s="1">
        <v>0.191681981378754</v>
      </c>
      <c r="N11579" s="1">
        <v>4.8562577705889603E-5</v>
      </c>
      <c r="O11579" s="1">
        <v>4.4677571489418403E-5</v>
      </c>
      <c r="P11579" s="1">
        <v>1.76927991629727E-6</v>
      </c>
      <c r="Q11579" s="1">
        <v>1.5644825640652801E-6</v>
      </c>
      <c r="R11579" s="1">
        <v>6218.9107858628404</v>
      </c>
      <c r="S11579" s="1">
        <v>178.96295900040101</v>
      </c>
      <c r="T11579" s="1">
        <v>0.58350468027380098</v>
      </c>
      <c r="U11579" s="1">
        <v>410585.57239753299</v>
      </c>
      <c r="V11579" s="1">
        <f t="shared" si="721"/>
        <v>9.4819243520137E-2</v>
      </c>
      <c r="W11579" s="1">
        <f t="shared" si="722"/>
        <v>1.777668883218616</v>
      </c>
      <c r="X11579" s="1">
        <f t="shared" si="723"/>
        <v>306.70355363118131</v>
      </c>
    </row>
    <row r="11580" spans="1:24" hidden="1" x14ac:dyDescent="0.3">
      <c r="A11580" s="18" t="str">
        <f t="shared" si="720"/>
        <v>Portable Equipment - Non-Rental Other Portable Equipment_2005_50</v>
      </c>
      <c r="B11580" s="1" t="s">
        <v>40</v>
      </c>
      <c r="C11580" s="1">
        <v>2020</v>
      </c>
      <c r="D11580" s="1" t="s">
        <v>204</v>
      </c>
      <c r="E11580" s="1">
        <v>2005</v>
      </c>
      <c r="F11580" s="1">
        <v>50</v>
      </c>
      <c r="G11580" s="1" t="s">
        <v>5</v>
      </c>
      <c r="H11580" s="1">
        <v>2.5691131118247699E-6</v>
      </c>
      <c r="I11580" s="1">
        <v>3.10862686530798E-6</v>
      </c>
      <c r="J11580" s="1">
        <v>3.6995228810276698E-6</v>
      </c>
      <c r="K11580" s="1">
        <v>2.33930825685073E-5</v>
      </c>
      <c r="L11580" s="1">
        <v>2.5842137190888801E-5</v>
      </c>
      <c r="M11580" s="1">
        <v>3.2784006875930301E-3</v>
      </c>
      <c r="N11580" s="1">
        <v>1.43299909495473E-6</v>
      </c>
      <c r="O11580" s="1">
        <v>1.3183591673583499E-6</v>
      </c>
      <c r="P11580" s="1">
        <v>3.0233366774726001E-8</v>
      </c>
      <c r="Q11580" s="1">
        <v>2.6757865694346401E-8</v>
      </c>
      <c r="R11580" s="1">
        <v>106.364099795935</v>
      </c>
      <c r="S11580" s="1">
        <v>119.3086393336</v>
      </c>
      <c r="T11580" s="1">
        <v>0.38900312018253402</v>
      </c>
      <c r="U11580" s="1">
        <v>6316.7011138081998</v>
      </c>
      <c r="V11580" s="1">
        <f t="shared" si="721"/>
        <v>0.16295469159761455</v>
      </c>
      <c r="W11580" s="1">
        <f t="shared" si="722"/>
        <v>1.3546487496328465</v>
      </c>
      <c r="X11580" s="1">
        <f t="shared" si="723"/>
        <v>306.70355363117955</v>
      </c>
    </row>
    <row r="11581" spans="1:24" hidden="1" x14ac:dyDescent="0.3">
      <c r="A11581" s="18" t="str">
        <f t="shared" si="720"/>
        <v>Portable Equipment - Non-Rental Other Portable Equipment_2005_75</v>
      </c>
      <c r="B11581" s="1" t="s">
        <v>40</v>
      </c>
      <c r="C11581" s="1">
        <v>2020</v>
      </c>
      <c r="D11581" s="1" t="s">
        <v>204</v>
      </c>
      <c r="E11581" s="1">
        <v>2005</v>
      </c>
      <c r="F11581" s="1">
        <v>75</v>
      </c>
      <c r="G11581" s="1" t="s">
        <v>5</v>
      </c>
      <c r="H11581" s="1">
        <v>6.9357615172271198E-6</v>
      </c>
      <c r="I11581" s="1">
        <v>8.3922714358448196E-6</v>
      </c>
      <c r="J11581" s="1">
        <v>9.9874965848070504E-6</v>
      </c>
      <c r="K11581" s="1">
        <v>8.4751309130139796E-5</v>
      </c>
      <c r="L11581" s="1">
        <v>1.1217146760153701E-4</v>
      </c>
      <c r="M11581" s="1">
        <v>1.29164165913683E-2</v>
      </c>
      <c r="N11581" s="1">
        <v>4.8049301444150601E-6</v>
      </c>
      <c r="O11581" s="1">
        <v>4.42053573286185E-6</v>
      </c>
      <c r="P11581" s="1">
        <v>1.1921060399904999E-7</v>
      </c>
      <c r="Q11581" s="1">
        <v>1.05422055855475E-7</v>
      </c>
      <c r="R11581" s="1">
        <v>419.05891141660402</v>
      </c>
      <c r="S11581" s="1">
        <v>417.58023766760198</v>
      </c>
      <c r="T11581" s="1">
        <v>1.36151092063887</v>
      </c>
      <c r="U11581" s="1">
        <v>27667.150878479901</v>
      </c>
      <c r="V11581" s="1">
        <f t="shared" si="721"/>
        <v>0.10043930161443608</v>
      </c>
      <c r="W11581" s="1">
        <f t="shared" si="722"/>
        <v>1.3424761047222453</v>
      </c>
      <c r="X11581" s="1">
        <f t="shared" si="723"/>
        <v>306.7035536311808</v>
      </c>
    </row>
    <row r="11582" spans="1:24" hidden="1" x14ac:dyDescent="0.3">
      <c r="A11582" s="18" t="str">
        <f t="shared" si="720"/>
        <v>Portable Equipment - Non-Rental Other Portable Equipment_2005_100</v>
      </c>
      <c r="B11582" s="1" t="s">
        <v>40</v>
      </c>
      <c r="C11582" s="1">
        <v>2020</v>
      </c>
      <c r="D11582" s="1" t="s">
        <v>204</v>
      </c>
      <c r="E11582" s="1">
        <v>2005</v>
      </c>
      <c r="F11582" s="1">
        <v>100</v>
      </c>
      <c r="G11582" s="1" t="s">
        <v>5</v>
      </c>
      <c r="H11582" s="1">
        <v>1.9350457931624501E-5</v>
      </c>
      <c r="I11582" s="1">
        <v>2.3414054097265601E-5</v>
      </c>
      <c r="J11582" s="1">
        <v>2.7864659421539301E-5</v>
      </c>
      <c r="K11582" s="1">
        <v>2.36452282550298E-4</v>
      </c>
      <c r="L11582" s="1">
        <v>3.1304603068724299E-4</v>
      </c>
      <c r="M11582" s="1">
        <v>3.60362124992058E-2</v>
      </c>
      <c r="N11582" s="1">
        <v>1.3149061883596901E-5</v>
      </c>
      <c r="O11582" s="1">
        <v>1.20971369329091E-5</v>
      </c>
      <c r="P11582" s="1">
        <v>3.3259214175077398E-7</v>
      </c>
      <c r="Q11582" s="1">
        <v>2.94122722044273E-7</v>
      </c>
      <c r="R11582" s="1">
        <v>1169.1552277422099</v>
      </c>
      <c r="S11582" s="1">
        <v>835.16047533520498</v>
      </c>
      <c r="T11582" s="1">
        <v>2.7230218412777401</v>
      </c>
      <c r="U11582" s="1">
        <v>77190.087610736198</v>
      </c>
      <c r="V11582" s="1">
        <f t="shared" si="721"/>
        <v>0.10043930161443568</v>
      </c>
      <c r="W11582" s="1">
        <f t="shared" si="722"/>
        <v>1.3428740091221469</v>
      </c>
      <c r="X11582" s="1">
        <f t="shared" si="723"/>
        <v>306.70355363118114</v>
      </c>
    </row>
    <row r="11583" spans="1:24" hidden="1" x14ac:dyDescent="0.3">
      <c r="A11583" s="18" t="str">
        <f t="shared" si="720"/>
        <v>Portable Equipment - Non-Rental Other Portable Equipment_2005_175</v>
      </c>
      <c r="B11583" s="1" t="s">
        <v>40</v>
      </c>
      <c r="C11583" s="1">
        <v>2020</v>
      </c>
      <c r="D11583" s="1" t="s">
        <v>204</v>
      </c>
      <c r="E11583" s="1">
        <v>2005</v>
      </c>
      <c r="F11583" s="1">
        <v>175</v>
      </c>
      <c r="G11583" s="1" t="s">
        <v>5</v>
      </c>
      <c r="H11583" s="1">
        <v>3.0892038345631603E-5</v>
      </c>
      <c r="I11583" s="1">
        <v>3.73793663982142E-5</v>
      </c>
      <c r="J11583" s="1">
        <v>4.4484535217709497E-5</v>
      </c>
      <c r="K11583" s="1">
        <v>4.9117998818495195E-4</v>
      </c>
      <c r="L11583" s="1">
        <v>6.55240495431551E-4</v>
      </c>
      <c r="M11583" s="1">
        <v>8.7082598617148094E-2</v>
      </c>
      <c r="N11583" s="1">
        <v>2.5517162941340599E-5</v>
      </c>
      <c r="O11583" s="1">
        <v>2.34757899060334E-5</v>
      </c>
      <c r="P11583" s="1">
        <v>8.0419504871722398E-7</v>
      </c>
      <c r="Q11583" s="1">
        <v>7.1075646333611895E-7</v>
      </c>
      <c r="R11583" s="1">
        <v>2825.2990077927602</v>
      </c>
      <c r="S11583" s="1">
        <v>1312.3950326695999</v>
      </c>
      <c r="T11583" s="1">
        <v>4.2790343220078704</v>
      </c>
      <c r="U11583" s="1">
        <v>186532.18389075599</v>
      </c>
      <c r="V11583" s="1">
        <f t="shared" si="721"/>
        <v>6.6353946966190791E-2</v>
      </c>
      <c r="W11583" s="1">
        <f t="shared" si="722"/>
        <v>1.1631495467521586</v>
      </c>
      <c r="X11583" s="1">
        <f t="shared" si="723"/>
        <v>306.70355363117977</v>
      </c>
    </row>
    <row r="11584" spans="1:24" hidden="1" x14ac:dyDescent="0.3">
      <c r="A11584" s="18" t="str">
        <f t="shared" si="720"/>
        <v>Portable Equipment - Non-Rental Other Portable Equipment_2005_300</v>
      </c>
      <c r="B11584" s="1" t="s">
        <v>40</v>
      </c>
      <c r="C11584" s="1">
        <v>2020</v>
      </c>
      <c r="D11584" s="1" t="s">
        <v>204</v>
      </c>
      <c r="E11584" s="1">
        <v>2005</v>
      </c>
      <c r="F11584" s="1">
        <v>300</v>
      </c>
      <c r="G11584" s="1" t="s">
        <v>5</v>
      </c>
      <c r="H11584" s="1">
        <v>1.5798944044584499E-6</v>
      </c>
      <c r="I11584" s="1">
        <v>1.9116722293947299E-6</v>
      </c>
      <c r="J11584" s="1">
        <v>2.2750479424201701E-6</v>
      </c>
      <c r="K11584" s="1">
        <v>1.0427277216392799E-5</v>
      </c>
      <c r="L11584" s="1">
        <v>4.1959862932338198E-5</v>
      </c>
      <c r="M11584" s="1">
        <v>5.4260745497985898E-3</v>
      </c>
      <c r="N11584" s="1">
        <v>1.1591121212424601E-6</v>
      </c>
      <c r="O11584" s="1">
        <v>1.06638315154306E-6</v>
      </c>
      <c r="P11584" s="1">
        <v>5.0119353257820997E-8</v>
      </c>
      <c r="Q11584" s="1">
        <v>4.4286891044309398E-8</v>
      </c>
      <c r="R11584" s="1">
        <v>176.04301301519399</v>
      </c>
      <c r="S11584" s="1">
        <v>59.654319666800397</v>
      </c>
      <c r="T11584" s="1">
        <v>0.19450156009126701</v>
      </c>
      <c r="U11584" s="1">
        <v>11622.730049407</v>
      </c>
      <c r="V11584" s="1">
        <f t="shared" si="721"/>
        <v>5.4462037013770573E-2</v>
      </c>
      <c r="W11584" s="1">
        <f t="shared" si="722"/>
        <v>1.1954034656020951</v>
      </c>
      <c r="X11584" s="1">
        <f t="shared" si="723"/>
        <v>306.70355363118159</v>
      </c>
    </row>
    <row r="11585" spans="1:24" hidden="1" x14ac:dyDescent="0.3">
      <c r="A11585" s="18" t="str">
        <f t="shared" si="720"/>
        <v>Portable Equipment - Non-Rental Other Portable Equipment_2005_600</v>
      </c>
      <c r="B11585" s="1" t="s">
        <v>40</v>
      </c>
      <c r="C11585" s="1">
        <v>2020</v>
      </c>
      <c r="D11585" s="1" t="s">
        <v>204</v>
      </c>
      <c r="E11585" s="1">
        <v>2005</v>
      </c>
      <c r="F11585" s="1">
        <v>600</v>
      </c>
      <c r="G11585" s="1" t="s">
        <v>5</v>
      </c>
      <c r="H11585" s="1">
        <v>1.44117168543611E-5</v>
      </c>
      <c r="I11585" s="1">
        <v>1.7438177393776898E-5</v>
      </c>
      <c r="J11585" s="1">
        <v>2.075287227028E-5</v>
      </c>
      <c r="K11585" s="1">
        <v>9.3304386466977696E-5</v>
      </c>
      <c r="L11585" s="1">
        <v>3.7776737173304798E-4</v>
      </c>
      <c r="M11585" s="1">
        <v>4.9070587232961198E-2</v>
      </c>
      <c r="N11585" s="1">
        <v>9.5666146142156697E-6</v>
      </c>
      <c r="O11585" s="1">
        <v>8.8012854450784195E-6</v>
      </c>
      <c r="P11585" s="1">
        <v>4.5324956235135298E-7</v>
      </c>
      <c r="Q11585" s="1">
        <v>4.00507536400712E-7</v>
      </c>
      <c r="R11585" s="1">
        <v>1592.04116118088</v>
      </c>
      <c r="S11585" s="1">
        <v>238.61727866720099</v>
      </c>
      <c r="T11585" s="1">
        <v>0.77800624036506805</v>
      </c>
      <c r="U11585" s="1">
        <v>105109.90653376799</v>
      </c>
      <c r="V11585" s="1">
        <f t="shared" si="721"/>
        <v>5.4934609548789384E-2</v>
      </c>
      <c r="W11585" s="1">
        <f t="shared" si="722"/>
        <v>1.19006147246978</v>
      </c>
      <c r="X11585" s="1">
        <f t="shared" si="723"/>
        <v>306.7035536311808</v>
      </c>
    </row>
    <row r="11586" spans="1:24" hidden="1" x14ac:dyDescent="0.3">
      <c r="A11586" s="18" t="str">
        <f t="shared" si="720"/>
        <v>Portable Equipment - Non-Rental Other Portable Equipment_2005_750</v>
      </c>
      <c r="B11586" s="1" t="s">
        <v>40</v>
      </c>
      <c r="C11586" s="1">
        <v>2020</v>
      </c>
      <c r="D11586" s="1" t="s">
        <v>204</v>
      </c>
      <c r="E11586" s="1">
        <v>2005</v>
      </c>
      <c r="F11586" s="1">
        <v>750</v>
      </c>
      <c r="G11586" s="1" t="s">
        <v>5</v>
      </c>
      <c r="H11586" s="1">
        <v>1.07398604118931E-5</v>
      </c>
      <c r="I11586" s="1">
        <v>1.29952310983906E-5</v>
      </c>
      <c r="J11586" s="1">
        <v>1.5465398993125999E-5</v>
      </c>
      <c r="K11586" s="1">
        <v>6.9731304535132694E-5</v>
      </c>
      <c r="L11586" s="1">
        <v>2.7422294009092098E-4</v>
      </c>
      <c r="M11586" s="1">
        <v>3.71568148518817E-2</v>
      </c>
      <c r="N11586" s="1">
        <v>6.9202401060511496E-6</v>
      </c>
      <c r="O11586" s="1">
        <v>6.3666208975670598E-6</v>
      </c>
      <c r="P11586" s="1">
        <v>3.4321098415146599E-7</v>
      </c>
      <c r="Q11586" s="1">
        <v>3.03268927803424E-7</v>
      </c>
      <c r="R11586" s="1">
        <v>1205.51193695187</v>
      </c>
      <c r="S11586" s="1">
        <v>119.3086393336</v>
      </c>
      <c r="T11586" s="1">
        <v>0.38900312018253402</v>
      </c>
      <c r="U11586" s="1">
        <v>79590.4340339833</v>
      </c>
      <c r="V11586" s="1">
        <f t="shared" si="721"/>
        <v>5.4064443211515836E-2</v>
      </c>
      <c r="W11586" s="1">
        <f t="shared" si="722"/>
        <v>1.1408577854130353</v>
      </c>
      <c r="X11586" s="1">
        <f t="shared" si="723"/>
        <v>306.70355363117955</v>
      </c>
    </row>
    <row r="11587" spans="1:24" hidden="1" x14ac:dyDescent="0.3">
      <c r="A11587" s="18" t="str">
        <f t="shared" si="720"/>
        <v>Portable Equipment - Non-Rental Other Portable Equipment_2005_9999</v>
      </c>
      <c r="B11587" s="1" t="s">
        <v>40</v>
      </c>
      <c r="C11587" s="1">
        <v>2020</v>
      </c>
      <c r="D11587" s="1" t="s">
        <v>204</v>
      </c>
      <c r="E11587" s="1">
        <v>2005</v>
      </c>
      <c r="F11587" s="1">
        <v>9999</v>
      </c>
      <c r="G11587" s="1" t="s">
        <v>5</v>
      </c>
      <c r="H11587" s="1">
        <v>1.05079055882511E-4</v>
      </c>
      <c r="I11587" s="1">
        <v>1.2714565761783801E-4</v>
      </c>
      <c r="J11587" s="1">
        <v>1.51313840470816E-4</v>
      </c>
      <c r="K11587" s="1">
        <v>3.9768980507100298E-4</v>
      </c>
      <c r="L11587" s="1">
        <v>2.3667702854347399E-3</v>
      </c>
      <c r="M11587" s="1">
        <v>0.211911802798112</v>
      </c>
      <c r="N11587" s="1">
        <v>4.6846469020448502E-5</v>
      </c>
      <c r="O11587" s="1">
        <v>4.3098751498812601E-5</v>
      </c>
      <c r="P11587" s="1">
        <v>1.9560773356410001E-6</v>
      </c>
      <c r="Q11587" s="1">
        <v>1.7295956469804701E-6</v>
      </c>
      <c r="R11587" s="1">
        <v>6875.2450626477503</v>
      </c>
      <c r="S11587" s="1">
        <v>119.3086393336</v>
      </c>
      <c r="T11587" s="1">
        <v>0.38900312018253402</v>
      </c>
      <c r="U11587" s="1">
        <v>453918.14203825698</v>
      </c>
      <c r="V11587" s="1">
        <f t="shared" si="721"/>
        <v>9.2749716805839363E-2</v>
      </c>
      <c r="W11587" s="1">
        <f t="shared" si="722"/>
        <v>1.726502326790831</v>
      </c>
      <c r="X11587" s="1">
        <f t="shared" si="723"/>
        <v>306.70355363117955</v>
      </c>
    </row>
    <row r="11588" spans="1:24" hidden="1" x14ac:dyDescent="0.3">
      <c r="A11588" s="18" t="str">
        <f t="shared" si="720"/>
        <v>Portable Equipment - Non-Rental Other Portable Equipment_2006_75</v>
      </c>
      <c r="B11588" s="1" t="s">
        <v>40</v>
      </c>
      <c r="C11588" s="1">
        <v>2020</v>
      </c>
      <c r="D11588" s="1" t="s">
        <v>204</v>
      </c>
      <c r="E11588" s="1">
        <v>2006</v>
      </c>
      <c r="F11588" s="1">
        <v>75</v>
      </c>
      <c r="G11588" s="1" t="s">
        <v>5</v>
      </c>
      <c r="H11588" s="1">
        <v>2.3066133855683699E-6</v>
      </c>
      <c r="I11588" s="1">
        <v>2.7910021965377202E-6</v>
      </c>
      <c r="J11588" s="1">
        <v>3.3215232752184499E-6</v>
      </c>
      <c r="K11588" s="1">
        <v>3.7790680819982397E-5</v>
      </c>
      <c r="L11588" s="1">
        <v>5.07600662153625E-5</v>
      </c>
      <c r="M11588" s="1">
        <v>5.8979071193462898E-3</v>
      </c>
      <c r="N11588" s="1">
        <v>2.1534035800335601E-6</v>
      </c>
      <c r="O11588" s="1">
        <v>1.9811312936308802E-6</v>
      </c>
      <c r="P11588" s="1">
        <v>5.44598777831666E-8</v>
      </c>
      <c r="Q11588" s="1">
        <v>4.8137925048162502E-8</v>
      </c>
      <c r="R11588" s="1">
        <v>191.35110110347199</v>
      </c>
      <c r="S11588" s="1">
        <v>178.96295900040101</v>
      </c>
      <c r="T11588" s="1">
        <v>0.58350468027380098</v>
      </c>
      <c r="U11588" s="1">
        <v>12633.4022276164</v>
      </c>
      <c r="V11588" s="1">
        <f t="shared" si="721"/>
        <v>7.3152379151817257E-2</v>
      </c>
      <c r="W11588" s="1">
        <f t="shared" si="722"/>
        <v>1.3304251835286449</v>
      </c>
      <c r="X11588" s="1">
        <f t="shared" si="723"/>
        <v>306.70355363118131</v>
      </c>
    </row>
    <row r="11589" spans="1:24" hidden="1" x14ac:dyDescent="0.3">
      <c r="A11589" s="18" t="str">
        <f t="shared" si="720"/>
        <v>Portable Equipment - Non-Rental Other Portable Equipment_2006_100</v>
      </c>
      <c r="B11589" s="1" t="s">
        <v>40</v>
      </c>
      <c r="C11589" s="1">
        <v>2020</v>
      </c>
      <c r="D11589" s="1" t="s">
        <v>204</v>
      </c>
      <c r="E11589" s="1">
        <v>2006</v>
      </c>
      <c r="F11589" s="1">
        <v>100</v>
      </c>
      <c r="G11589" s="1" t="s">
        <v>5</v>
      </c>
      <c r="H11589" s="1">
        <v>8.6040010925309908E-6</v>
      </c>
      <c r="I11589" s="1">
        <v>1.0410841321962499E-5</v>
      </c>
      <c r="J11589" s="1">
        <v>1.23897615732446E-5</v>
      </c>
      <c r="K11589" s="1">
        <v>1.32113797123288E-4</v>
      </c>
      <c r="L11589" s="1">
        <v>1.75774378340021E-4</v>
      </c>
      <c r="M11589" s="1">
        <v>2.0141352812567601E-2</v>
      </c>
      <c r="N11589" s="1">
        <v>7.6218110770000397E-6</v>
      </c>
      <c r="O11589" s="1">
        <v>7.0120661908400404E-6</v>
      </c>
      <c r="P11589" s="1">
        <v>1.8595867513808899E-7</v>
      </c>
      <c r="Q11589" s="1">
        <v>1.64391014039475E-7</v>
      </c>
      <c r="R11589" s="1">
        <v>653.46401026835701</v>
      </c>
      <c r="S11589" s="1">
        <v>477.23455733440301</v>
      </c>
      <c r="T11589" s="1">
        <v>1.5560124807301301</v>
      </c>
      <c r="U11589" s="1">
        <v>43143.068607310001</v>
      </c>
      <c r="V11589" s="1">
        <f t="shared" si="721"/>
        <v>7.9903057181464093E-2</v>
      </c>
      <c r="W11589" s="1">
        <f t="shared" si="722"/>
        <v>1.3490658217900358</v>
      </c>
      <c r="X11589" s="1">
        <f t="shared" si="723"/>
        <v>306.70355363118267</v>
      </c>
    </row>
    <row r="11590" spans="1:24" hidden="1" x14ac:dyDescent="0.3">
      <c r="A11590" s="18" t="str">
        <f t="shared" si="720"/>
        <v>Portable Equipment - Non-Rental Other Portable Equipment_2006_175</v>
      </c>
      <c r="B11590" s="1" t="s">
        <v>40</v>
      </c>
      <c r="C11590" s="1">
        <v>2020</v>
      </c>
      <c r="D11590" s="1" t="s">
        <v>204</v>
      </c>
      <c r="E11590" s="1">
        <v>2006</v>
      </c>
      <c r="F11590" s="1">
        <v>175</v>
      </c>
      <c r="G11590" s="1" t="s">
        <v>5</v>
      </c>
      <c r="H11590" s="1">
        <v>4.4192664755455502E-5</v>
      </c>
      <c r="I11590" s="1">
        <v>5.3473124354101101E-5</v>
      </c>
      <c r="J11590" s="1">
        <v>6.3637437247856006E-5</v>
      </c>
      <c r="K11590" s="1">
        <v>7.1898124203263801E-4</v>
      </c>
      <c r="L11590" s="1">
        <v>9.6210087264594403E-4</v>
      </c>
      <c r="M11590" s="1">
        <v>0.12839743798816899</v>
      </c>
      <c r="N11590" s="1">
        <v>3.6972808924661499E-5</v>
      </c>
      <c r="O11590" s="1">
        <v>3.4014984210688599E-5</v>
      </c>
      <c r="P11590" s="1">
        <v>1.1857722085989901E-6</v>
      </c>
      <c r="Q11590" s="1">
        <v>1.0479626282984901E-6</v>
      </c>
      <c r="R11590" s="1">
        <v>4165.7134710225901</v>
      </c>
      <c r="S11590" s="1">
        <v>2028.24686867121</v>
      </c>
      <c r="T11590" s="1">
        <v>6.6130530431030801</v>
      </c>
      <c r="U11590" s="1">
        <v>275029.16649520898</v>
      </c>
      <c r="V11590" s="1">
        <f t="shared" si="721"/>
        <v>6.4379175150057741E-2</v>
      </c>
      <c r="W11590" s="1">
        <f t="shared" si="722"/>
        <v>1.1583250715243874</v>
      </c>
      <c r="X11590" s="1">
        <f t="shared" si="723"/>
        <v>306.70355363118097</v>
      </c>
    </row>
    <row r="11591" spans="1:24" hidden="1" x14ac:dyDescent="0.3">
      <c r="A11591" s="18" t="str">
        <f t="shared" si="720"/>
        <v>Portable Equipment - Non-Rental Other Portable Equipment_2006_300</v>
      </c>
      <c r="B11591" s="1" t="s">
        <v>40</v>
      </c>
      <c r="C11591" s="1">
        <v>2020</v>
      </c>
      <c r="D11591" s="1" t="s">
        <v>204</v>
      </c>
      <c r="E11591" s="1">
        <v>2006</v>
      </c>
      <c r="F11591" s="1">
        <v>300</v>
      </c>
      <c r="G11591" s="1" t="s">
        <v>5</v>
      </c>
      <c r="H11591" s="1">
        <v>1.1251229906144799E-5</v>
      </c>
      <c r="I11591" s="1">
        <v>1.36139881864352E-5</v>
      </c>
      <c r="J11591" s="1">
        <v>1.6201771064848499E-5</v>
      </c>
      <c r="K11591" s="1">
        <v>7.6471764695556504E-5</v>
      </c>
      <c r="L11591" s="1">
        <v>3.08760765879086E-4</v>
      </c>
      <c r="M11591" s="1">
        <v>4.0105768411554797E-2</v>
      </c>
      <c r="N11591" s="1">
        <v>8.4457901408132295E-6</v>
      </c>
      <c r="O11591" s="1">
        <v>7.7701269295481795E-6</v>
      </c>
      <c r="P11591" s="1">
        <v>3.7046018115900499E-7</v>
      </c>
      <c r="Q11591" s="1">
        <v>3.2733789032750501E-7</v>
      </c>
      <c r="R11591" s="1">
        <v>1301.1874875036101</v>
      </c>
      <c r="S11591" s="1">
        <v>357.92591800080203</v>
      </c>
      <c r="T11591" s="1">
        <v>1.1670093605476</v>
      </c>
      <c r="U11591" s="1">
        <v>85907.135147791501</v>
      </c>
      <c r="V11591" s="1">
        <f t="shared" si="721"/>
        <v>5.2474068002499367E-2</v>
      </c>
      <c r="W11591" s="1">
        <f t="shared" si="722"/>
        <v>1.1900945706259933</v>
      </c>
      <c r="X11591" s="1">
        <f t="shared" si="723"/>
        <v>306.70355363118182</v>
      </c>
    </row>
    <row r="11592" spans="1:24" hidden="1" x14ac:dyDescent="0.3">
      <c r="A11592" s="18" t="str">
        <f t="shared" si="720"/>
        <v>Portable Equipment - Non-Rental Other Portable Equipment_2006_600</v>
      </c>
      <c r="B11592" s="1" t="s">
        <v>40</v>
      </c>
      <c r="C11592" s="1">
        <v>2020</v>
      </c>
      <c r="D11592" s="1" t="s">
        <v>204</v>
      </c>
      <c r="E11592" s="1">
        <v>2006</v>
      </c>
      <c r="F11592" s="1">
        <v>600</v>
      </c>
      <c r="G11592" s="1" t="s">
        <v>5</v>
      </c>
      <c r="H11592" s="1">
        <v>2.3655110021844099E-5</v>
      </c>
      <c r="I11592" s="1">
        <v>2.86226831264314E-5</v>
      </c>
      <c r="J11592" s="1">
        <v>3.4063358431455498E-5</v>
      </c>
      <c r="K11592" s="1">
        <v>1.6487000884934E-4</v>
      </c>
      <c r="L11592" s="1">
        <v>6.6964274634524203E-4</v>
      </c>
      <c r="M11592" s="1">
        <v>8.78493265426631E-2</v>
      </c>
      <c r="N11592" s="1">
        <v>1.6624205275200801E-5</v>
      </c>
      <c r="O11592" s="1">
        <v>1.5294268853184801E-5</v>
      </c>
      <c r="P11592" s="1">
        <v>8.1150093647095295E-7</v>
      </c>
      <c r="Q11592" s="1">
        <v>7.1701439359238095E-7</v>
      </c>
      <c r="R11592" s="1">
        <v>2850.1746509362101</v>
      </c>
      <c r="S11592" s="1">
        <v>417.58023766760198</v>
      </c>
      <c r="T11592" s="1">
        <v>1.36151092063887</v>
      </c>
      <c r="U11592" s="1">
        <v>188174.526180346</v>
      </c>
      <c r="V11592" s="1">
        <f t="shared" si="721"/>
        <v>5.0366075500160479E-2</v>
      </c>
      <c r="W11592" s="1">
        <f t="shared" si="722"/>
        <v>1.1783408624404632</v>
      </c>
      <c r="X11592" s="1">
        <f t="shared" si="723"/>
        <v>306.7035536311808</v>
      </c>
    </row>
    <row r="11593" spans="1:24" hidden="1" x14ac:dyDescent="0.3">
      <c r="A11593" s="18" t="str">
        <f t="shared" si="720"/>
        <v>Portable Equipment - Non-Rental Other Portable Equipment_2006_750</v>
      </c>
      <c r="B11593" s="1" t="s">
        <v>40</v>
      </c>
      <c r="C11593" s="1">
        <v>2020</v>
      </c>
      <c r="D11593" s="1" t="s">
        <v>204</v>
      </c>
      <c r="E11593" s="1">
        <v>2006</v>
      </c>
      <c r="F11593" s="1">
        <v>750</v>
      </c>
      <c r="G11593" s="1" t="s">
        <v>5</v>
      </c>
      <c r="H11593" s="1">
        <v>9.8580436466002902E-6</v>
      </c>
      <c r="I11593" s="1">
        <v>1.1928232812386301E-5</v>
      </c>
      <c r="J11593" s="1">
        <v>1.41955828511044E-5</v>
      </c>
      <c r="K11593" s="1">
        <v>7.12407977508471E-5</v>
      </c>
      <c r="L11593" s="1">
        <v>2.8012346371494298E-4</v>
      </c>
      <c r="M11593" s="1">
        <v>3.8188948597767301E-2</v>
      </c>
      <c r="N11593" s="1">
        <v>6.9660897733269998E-6</v>
      </c>
      <c r="O11593" s="1">
        <v>6.4088025914608403E-6</v>
      </c>
      <c r="P11593" s="1">
        <v>3.5278002698675299E-7</v>
      </c>
      <c r="Q11593" s="1">
        <v>3.1169306468685198E-7</v>
      </c>
      <c r="R11593" s="1">
        <v>1238.9983796449801</v>
      </c>
      <c r="S11593" s="1">
        <v>119.3086393336</v>
      </c>
      <c r="T11593" s="1">
        <v>0.38900312018253402</v>
      </c>
      <c r="U11593" s="1">
        <v>81801.279423816202</v>
      </c>
      <c r="V11593" s="1">
        <f t="shared" si="721"/>
        <v>4.8284152319578076E-2</v>
      </c>
      <c r="W11593" s="1">
        <f t="shared" si="722"/>
        <v>1.1339084509027337</v>
      </c>
      <c r="X11593" s="1">
        <f t="shared" si="723"/>
        <v>306.70355363117955</v>
      </c>
    </row>
    <row r="11594" spans="1:24" hidden="1" x14ac:dyDescent="0.3">
      <c r="A11594" s="18" t="str">
        <f t="shared" ref="A11594:A11657" si="724">D11594&amp;"_"&amp;E11594&amp;"_"&amp;F11594</f>
        <v>Portable Equipment - Non-Rental Other Portable Equipment_2006_9999</v>
      </c>
      <c r="B11594" s="1" t="s">
        <v>40</v>
      </c>
      <c r="C11594" s="1">
        <v>2020</v>
      </c>
      <c r="D11594" s="1" t="s">
        <v>204</v>
      </c>
      <c r="E11594" s="1">
        <v>2006</v>
      </c>
      <c r="F11594" s="1">
        <v>9999</v>
      </c>
      <c r="G11594" s="1" t="s">
        <v>5</v>
      </c>
      <c r="H11594" s="1">
        <v>4.0261739376327998E-4</v>
      </c>
      <c r="I11594" s="1">
        <v>4.8716704645356798E-4</v>
      </c>
      <c r="J11594" s="1">
        <v>5.7976904701912302E-4</v>
      </c>
      <c r="K11594" s="1">
        <v>2.1212703948051402E-3</v>
      </c>
      <c r="L11594" s="1">
        <v>1.2558310330218401E-2</v>
      </c>
      <c r="M11594" s="1">
        <v>1.13711649260996</v>
      </c>
      <c r="N11594" s="1">
        <v>2.4864723978146699E-4</v>
      </c>
      <c r="O11594" s="1">
        <v>2.2875546059894901E-4</v>
      </c>
      <c r="P11594" s="1">
        <v>1.05011273666037E-5</v>
      </c>
      <c r="Q11594" s="1">
        <v>9.2809919492857297E-6</v>
      </c>
      <c r="R11594" s="1">
        <v>36892.492292749397</v>
      </c>
      <c r="S11594" s="1">
        <v>656.19751633480405</v>
      </c>
      <c r="T11594" s="1">
        <v>2.1395171610039299</v>
      </c>
      <c r="U11594" s="1">
        <v>2435719.94948444</v>
      </c>
      <c r="V11594" s="1">
        <f t="shared" si="721"/>
        <v>6.6227620429224365E-2</v>
      </c>
      <c r="W11594" s="1">
        <f t="shared" si="722"/>
        <v>1.7072316689658968</v>
      </c>
      <c r="X11594" s="1">
        <f t="shared" si="723"/>
        <v>306.70355363118244</v>
      </c>
    </row>
    <row r="11595" spans="1:24" hidden="1" x14ac:dyDescent="0.3">
      <c r="A11595" s="18" t="str">
        <f t="shared" si="724"/>
        <v>Portable Equipment - Non-Rental Other Portable Equipment_2007_50</v>
      </c>
      <c r="B11595" s="1" t="s">
        <v>40</v>
      </c>
      <c r="C11595" s="1">
        <v>2020</v>
      </c>
      <c r="D11595" s="1" t="s">
        <v>204</v>
      </c>
      <c r="E11595" s="1">
        <v>2007</v>
      </c>
      <c r="F11595" s="1">
        <v>50</v>
      </c>
      <c r="G11595" s="1" t="s">
        <v>5</v>
      </c>
      <c r="H11595" s="1">
        <v>6.7071727152419996E-7</v>
      </c>
      <c r="I11595" s="1">
        <v>8.1156789854428199E-7</v>
      </c>
      <c r="J11595" s="1">
        <v>9.6583287099484797E-7</v>
      </c>
      <c r="K11595" s="1">
        <v>8.4930928246743503E-6</v>
      </c>
      <c r="L11595" s="1">
        <v>1.01850866138555E-5</v>
      </c>
      <c r="M11595" s="1">
        <v>1.3113602750372099E-3</v>
      </c>
      <c r="N11595" s="1">
        <v>5.8408131479302997E-7</v>
      </c>
      <c r="O11595" s="1">
        <v>5.3735480960958802E-7</v>
      </c>
      <c r="P11595" s="1">
        <v>1.2104054549086599E-8</v>
      </c>
      <c r="Q11595" s="1">
        <v>1.07031462777385E-8</v>
      </c>
      <c r="R11595" s="1">
        <v>42.545639918374199</v>
      </c>
      <c r="S11595" s="1">
        <v>59.654319666800397</v>
      </c>
      <c r="T11595" s="1">
        <v>0.19450156009126701</v>
      </c>
      <c r="U11595" s="1">
        <v>2526.68044552328</v>
      </c>
      <c r="V11595" s="1">
        <f t="shared" ref="V11595:V11658" si="725">IFERROR(CONVERT(I11595,"ton","g")*365/U11595,0)</f>
        <v>0.10635628072131567</v>
      </c>
      <c r="W11595" s="1">
        <f t="shared" ref="W11595:W11658" si="726">IFERROR(CONVERT(L11595,"ton","g")*365/U11595,0)</f>
        <v>1.3347594613059035</v>
      </c>
      <c r="X11595" s="1">
        <f t="shared" ref="X11595:X11658" si="727">S11595/T11595</f>
        <v>306.70355363118159</v>
      </c>
    </row>
    <row r="11596" spans="1:24" hidden="1" x14ac:dyDescent="0.3">
      <c r="A11596" s="18" t="str">
        <f t="shared" si="724"/>
        <v>Portable Equipment - Non-Rental Other Portable Equipment_2007_75</v>
      </c>
      <c r="B11596" s="1" t="s">
        <v>40</v>
      </c>
      <c r="C11596" s="1">
        <v>2020</v>
      </c>
      <c r="D11596" s="1" t="s">
        <v>204</v>
      </c>
      <c r="E11596" s="1">
        <v>2007</v>
      </c>
      <c r="F11596" s="1">
        <v>75</v>
      </c>
      <c r="G11596" s="1" t="s">
        <v>5</v>
      </c>
      <c r="H11596" s="1">
        <v>2.70496218582656E-6</v>
      </c>
      <c r="I11596" s="1">
        <v>3.2730042448501398E-6</v>
      </c>
      <c r="J11596" s="1">
        <v>3.89514554759024E-6</v>
      </c>
      <c r="K11596" s="1">
        <v>4.4381713385170802E-5</v>
      </c>
      <c r="L11596" s="1">
        <v>5.33990465649436E-5</v>
      </c>
      <c r="M11596" s="1">
        <v>6.9300408652319002E-3</v>
      </c>
      <c r="N11596" s="1">
        <v>2.6316350362900401E-6</v>
      </c>
      <c r="O11596" s="1">
        <v>2.4211042333868302E-6</v>
      </c>
      <c r="P11596" s="1">
        <v>6.39905156514873E-8</v>
      </c>
      <c r="Q11596" s="1">
        <v>5.65620619315909E-8</v>
      </c>
      <c r="R11596" s="1">
        <v>224.83754379657901</v>
      </c>
      <c r="S11596" s="1">
        <v>238.61727866720099</v>
      </c>
      <c r="T11596" s="1">
        <v>0.77800624036506805</v>
      </c>
      <c r="U11596" s="1">
        <v>14844.2476174492</v>
      </c>
      <c r="V11596" s="1">
        <f t="shared" si="725"/>
        <v>7.3009097342760801E-2</v>
      </c>
      <c r="W11596" s="1">
        <f t="shared" si="726"/>
        <v>1.1911430285508502</v>
      </c>
      <c r="X11596" s="1">
        <f t="shared" si="727"/>
        <v>306.7035536311808</v>
      </c>
    </row>
    <row r="11597" spans="1:24" hidden="1" x14ac:dyDescent="0.3">
      <c r="A11597" s="18" t="str">
        <f t="shared" si="724"/>
        <v>Portable Equipment - Non-Rental Other Portable Equipment_2007_100</v>
      </c>
      <c r="B11597" s="1" t="s">
        <v>40</v>
      </c>
      <c r="C11597" s="1">
        <v>2020</v>
      </c>
      <c r="D11597" s="1" t="s">
        <v>204</v>
      </c>
      <c r="E11597" s="1">
        <v>2007</v>
      </c>
      <c r="F11597" s="1">
        <v>100</v>
      </c>
      <c r="G11597" s="1" t="s">
        <v>5</v>
      </c>
      <c r="H11597" s="1">
        <v>8.3522512468138801E-6</v>
      </c>
      <c r="I11597" s="1">
        <v>1.01062240086448E-5</v>
      </c>
      <c r="J11597" s="1">
        <v>1.2027241795411999E-5</v>
      </c>
      <c r="K11597" s="1">
        <v>1.3526730052874401E-4</v>
      </c>
      <c r="L11597" s="1">
        <v>1.4896598745015499E-4</v>
      </c>
      <c r="M11597" s="1">
        <v>2.10260388804695E-2</v>
      </c>
      <c r="N11597" s="1">
        <v>8.1201594894033805E-6</v>
      </c>
      <c r="O11597" s="1">
        <v>7.4705467302511103E-6</v>
      </c>
      <c r="P11597" s="1">
        <v>1.9414558906117099E-7</v>
      </c>
      <c r="Q11597" s="1">
        <v>1.7161170279669901E-7</v>
      </c>
      <c r="R11597" s="1">
        <v>682.16667543387905</v>
      </c>
      <c r="S11597" s="1">
        <v>477.23455733440301</v>
      </c>
      <c r="T11597" s="1">
        <v>1.5560124807301301</v>
      </c>
      <c r="U11597" s="1">
        <v>45038.078941452499</v>
      </c>
      <c r="V11597" s="1">
        <f t="shared" si="725"/>
        <v>7.430151399724659E-2</v>
      </c>
      <c r="W11597" s="1">
        <f t="shared" si="726"/>
        <v>1.0952061217100979</v>
      </c>
      <c r="X11597" s="1">
        <f t="shared" si="727"/>
        <v>306.70355363118267</v>
      </c>
    </row>
    <row r="11598" spans="1:24" hidden="1" x14ac:dyDescent="0.3">
      <c r="A11598" s="18" t="str">
        <f t="shared" si="724"/>
        <v>Portable Equipment - Non-Rental Other Portable Equipment_2007_175</v>
      </c>
      <c r="B11598" s="1" t="s">
        <v>40</v>
      </c>
      <c r="C11598" s="1">
        <v>2020</v>
      </c>
      <c r="D11598" s="1" t="s">
        <v>204</v>
      </c>
      <c r="E11598" s="1">
        <v>2007</v>
      </c>
      <c r="F11598" s="1">
        <v>175</v>
      </c>
      <c r="G11598" s="1" t="s">
        <v>5</v>
      </c>
      <c r="H11598" s="1">
        <v>4.5928594507823902E-5</v>
      </c>
      <c r="I11598" s="1">
        <v>5.55735993544669E-5</v>
      </c>
      <c r="J11598" s="1">
        <v>6.6137176091266494E-5</v>
      </c>
      <c r="K11598" s="1">
        <v>1.0090327169155801E-3</v>
      </c>
      <c r="L11598" s="1">
        <v>9.6897957205566295E-4</v>
      </c>
      <c r="M11598" s="1">
        <v>0.180829832279157</v>
      </c>
      <c r="N11598" s="1">
        <v>5.83666220015417E-5</v>
      </c>
      <c r="O11598" s="1">
        <v>5.3697292241418298E-5</v>
      </c>
      <c r="P11598" s="1">
        <v>1.6704836179887E-6</v>
      </c>
      <c r="Q11598" s="1">
        <v>1.47590878197666E-6</v>
      </c>
      <c r="R11598" s="1">
        <v>5866.8247598324597</v>
      </c>
      <c r="S11598" s="1">
        <v>2803.75302433961</v>
      </c>
      <c r="T11598" s="1">
        <v>9.1415733242895598</v>
      </c>
      <c r="U11598" s="1">
        <v>387340.112298719</v>
      </c>
      <c r="V11598" s="1">
        <f t="shared" si="725"/>
        <v>4.750777077656082E-2</v>
      </c>
      <c r="W11598" s="1">
        <f t="shared" si="726"/>
        <v>0.82834403261825629</v>
      </c>
      <c r="X11598" s="1">
        <f t="shared" si="727"/>
        <v>306.70355363118028</v>
      </c>
    </row>
    <row r="11599" spans="1:24" hidden="1" x14ac:dyDescent="0.3">
      <c r="A11599" s="18" t="str">
        <f t="shared" si="724"/>
        <v>Portable Equipment - Non-Rental Other Portable Equipment_2007_300</v>
      </c>
      <c r="B11599" s="1" t="s">
        <v>40</v>
      </c>
      <c r="C11599" s="1">
        <v>2020</v>
      </c>
      <c r="D11599" s="1" t="s">
        <v>204</v>
      </c>
      <c r="E11599" s="1">
        <v>2007</v>
      </c>
      <c r="F11599" s="1">
        <v>300</v>
      </c>
      <c r="G11599" s="1" t="s">
        <v>5</v>
      </c>
      <c r="H11599" s="1">
        <v>2.50220742729342E-5</v>
      </c>
      <c r="I11599" s="1">
        <v>3.02767098702504E-5</v>
      </c>
      <c r="J11599" s="1">
        <v>3.6031786953025302E-5</v>
      </c>
      <c r="K11599" s="1">
        <v>1.89972394367854E-4</v>
      </c>
      <c r="L11599" s="1">
        <v>5.0632963900036003E-4</v>
      </c>
      <c r="M11599" s="1">
        <v>0.10023493149329001</v>
      </c>
      <c r="N11599" s="1">
        <v>1.84571483630767E-5</v>
      </c>
      <c r="O11599" s="1">
        <v>1.69805764940306E-5</v>
      </c>
      <c r="P11599" s="1">
        <v>9.2597098753136103E-7</v>
      </c>
      <c r="Q11599" s="1">
        <v>8.1810403619352202E-7</v>
      </c>
      <c r="R11599" s="1">
        <v>3252.0119632535002</v>
      </c>
      <c r="S11599" s="1">
        <v>894.81479500200601</v>
      </c>
      <c r="T11599" s="1">
        <v>2.9175234013689999</v>
      </c>
      <c r="U11599" s="1">
        <v>214704.67085833999</v>
      </c>
      <c r="V11599" s="1">
        <f t="shared" si="725"/>
        <v>4.6693431063195449E-2</v>
      </c>
      <c r="W11599" s="1">
        <f t="shared" si="726"/>
        <v>0.78087309338544131</v>
      </c>
      <c r="X11599" s="1">
        <f t="shared" si="727"/>
        <v>306.70355363118216</v>
      </c>
    </row>
    <row r="11600" spans="1:24" hidden="1" x14ac:dyDescent="0.3">
      <c r="A11600" s="18" t="str">
        <f t="shared" si="724"/>
        <v>Portable Equipment - Non-Rental Other Portable Equipment_2007_600</v>
      </c>
      <c r="B11600" s="1" t="s">
        <v>40</v>
      </c>
      <c r="C11600" s="1">
        <v>2020</v>
      </c>
      <c r="D11600" s="1" t="s">
        <v>204</v>
      </c>
      <c r="E11600" s="1">
        <v>2007</v>
      </c>
      <c r="F11600" s="1">
        <v>600</v>
      </c>
      <c r="G11600" s="1" t="s">
        <v>5</v>
      </c>
      <c r="H11600" s="1">
        <v>2.3314912976661601E-5</v>
      </c>
      <c r="I11600" s="1">
        <v>2.82110447017605E-5</v>
      </c>
      <c r="J11600" s="1">
        <v>3.3573474686392697E-5</v>
      </c>
      <c r="K11600" s="1">
        <v>1.7498269722941701E-4</v>
      </c>
      <c r="L11600" s="1">
        <v>4.9564445985331097E-4</v>
      </c>
      <c r="M11600" s="1">
        <v>9.4366513909540803E-2</v>
      </c>
      <c r="N11600" s="1">
        <v>2.0170633703126E-5</v>
      </c>
      <c r="O11600" s="1">
        <v>1.8556983006875901E-5</v>
      </c>
      <c r="P11600" s="1">
        <v>8.7176577156643898E-7</v>
      </c>
      <c r="Q11600" s="1">
        <v>7.7020680077060003E-7</v>
      </c>
      <c r="R11600" s="1">
        <v>3061.61761765555</v>
      </c>
      <c r="S11600" s="1">
        <v>536.88887700120301</v>
      </c>
      <c r="T11600" s="1">
        <v>1.7505140408213999</v>
      </c>
      <c r="U11600" s="1">
        <v>202134.43564186199</v>
      </c>
      <c r="V11600" s="1">
        <f t="shared" si="725"/>
        <v>4.6213351266171314E-2</v>
      </c>
      <c r="W11600" s="1">
        <f t="shared" si="726"/>
        <v>0.81192992916364426</v>
      </c>
      <c r="X11600" s="1">
        <f t="shared" si="727"/>
        <v>306.70355363118182</v>
      </c>
    </row>
    <row r="11601" spans="1:24" hidden="1" x14ac:dyDescent="0.3">
      <c r="A11601" s="18" t="str">
        <f t="shared" si="724"/>
        <v>Portable Equipment - Non-Rental Other Portable Equipment_2007_750</v>
      </c>
      <c r="B11601" s="1" t="s">
        <v>40</v>
      </c>
      <c r="C11601" s="1">
        <v>2020</v>
      </c>
      <c r="D11601" s="1" t="s">
        <v>204</v>
      </c>
      <c r="E11601" s="1">
        <v>2007</v>
      </c>
      <c r="F11601" s="1">
        <v>750</v>
      </c>
      <c r="G11601" s="1" t="s">
        <v>5</v>
      </c>
      <c r="H11601" s="1">
        <v>1.4025377337523E-5</v>
      </c>
      <c r="I11601" s="1">
        <v>1.6970706578402801E-5</v>
      </c>
      <c r="J11601" s="1">
        <v>2.0196543366033101E-5</v>
      </c>
      <c r="K11601" s="1">
        <v>1.05263028802071E-4</v>
      </c>
      <c r="L11601" s="1">
        <v>2.7594129468016501E-4</v>
      </c>
      <c r="M11601" s="1">
        <v>5.6767356023708103E-2</v>
      </c>
      <c r="N11601" s="1">
        <v>9.4018699130108007E-6</v>
      </c>
      <c r="O11601" s="1">
        <v>8.6497203199699307E-6</v>
      </c>
      <c r="P11601" s="1">
        <v>5.2442159695793603E-7</v>
      </c>
      <c r="Q11601" s="1">
        <v>4.6332752858856401E-7</v>
      </c>
      <c r="R11601" s="1">
        <v>1841.75434812092</v>
      </c>
      <c r="S11601" s="1">
        <v>178.96295900040101</v>
      </c>
      <c r="T11601" s="1">
        <v>0.58350468027380098</v>
      </c>
      <c r="U11601" s="1">
        <v>121596.49644080699</v>
      </c>
      <c r="V11601" s="1">
        <f t="shared" si="725"/>
        <v>4.621335126617155E-2</v>
      </c>
      <c r="W11601" s="1">
        <f t="shared" si="726"/>
        <v>0.75142257165209858</v>
      </c>
      <c r="X11601" s="1">
        <f t="shared" si="727"/>
        <v>306.70355363118131</v>
      </c>
    </row>
    <row r="11602" spans="1:24" hidden="1" x14ac:dyDescent="0.3">
      <c r="A11602" s="18" t="str">
        <f t="shared" si="724"/>
        <v>Portable Equipment - Non-Rental Other Portable Equipment_2007_9999</v>
      </c>
      <c r="B11602" s="1" t="s">
        <v>40</v>
      </c>
      <c r="C11602" s="1">
        <v>2020</v>
      </c>
      <c r="D11602" s="1" t="s">
        <v>204</v>
      </c>
      <c r="E11602" s="1">
        <v>2007</v>
      </c>
      <c r="F11602" s="1">
        <v>9999</v>
      </c>
      <c r="G11602" s="1" t="s">
        <v>5</v>
      </c>
      <c r="H11602" s="1">
        <v>1.6995092576502899E-4</v>
      </c>
      <c r="I11602" s="1">
        <v>2.0564062017568499E-4</v>
      </c>
      <c r="J11602" s="1">
        <v>2.4472933310164198E-4</v>
      </c>
      <c r="K11602" s="1">
        <v>1.08438782519602E-3</v>
      </c>
      <c r="L11602" s="1">
        <v>3.8765558284724199E-3</v>
      </c>
      <c r="M11602" s="1">
        <v>0.58418770017124999</v>
      </c>
      <c r="N11602" s="1">
        <v>1.17894781261717E-4</v>
      </c>
      <c r="O11602" s="1">
        <v>1.0846319876078001E-4</v>
      </c>
      <c r="P11602" s="1">
        <v>5.39600646832492E-6</v>
      </c>
      <c r="Q11602" s="1">
        <v>4.7680614760204903E-6</v>
      </c>
      <c r="R11602" s="1">
        <v>18953.326564298899</v>
      </c>
      <c r="S11602" s="1">
        <v>357.92591800080203</v>
      </c>
      <c r="T11602" s="1">
        <v>1.1670093605476</v>
      </c>
      <c r="U11602" s="1">
        <v>1251338.4906454</v>
      </c>
      <c r="V11602" s="1">
        <f t="shared" si="725"/>
        <v>5.4415509783227498E-2</v>
      </c>
      <c r="W11602" s="1">
        <f t="shared" si="726"/>
        <v>1.025793257330444</v>
      </c>
      <c r="X11602" s="1">
        <f t="shared" si="727"/>
        <v>306.70355363118182</v>
      </c>
    </row>
    <row r="11603" spans="1:24" hidden="1" x14ac:dyDescent="0.3">
      <c r="A11603" s="18" t="str">
        <f t="shared" si="724"/>
        <v>Portable Equipment - Non-Rental Other Portable Equipment_2008_50</v>
      </c>
      <c r="B11603" s="1" t="s">
        <v>40</v>
      </c>
      <c r="C11603" s="1">
        <v>2020</v>
      </c>
      <c r="D11603" s="1" t="s">
        <v>204</v>
      </c>
      <c r="E11603" s="1">
        <v>2008</v>
      </c>
      <c r="F11603" s="1">
        <v>50</v>
      </c>
      <c r="G11603" s="1" t="s">
        <v>5</v>
      </c>
      <c r="H11603" s="1">
        <v>3.4889664775956602E-7</v>
      </c>
      <c r="I11603" s="1">
        <v>4.2216494378907498E-7</v>
      </c>
      <c r="J11603" s="1">
        <v>5.02411172773775E-7</v>
      </c>
      <c r="K11603" s="1">
        <v>7.8785273824210792E-6</v>
      </c>
      <c r="L11603" s="1">
        <v>1.0055677609590399E-5</v>
      </c>
      <c r="M11603" s="1">
        <v>1.3113602750372099E-3</v>
      </c>
      <c r="N11603" s="1">
        <v>3.7852505728116402E-7</v>
      </c>
      <c r="O11603" s="1">
        <v>3.48243052698671E-7</v>
      </c>
      <c r="P11603" s="1">
        <v>1.21137091677995E-8</v>
      </c>
      <c r="Q11603" s="1">
        <v>1.07031462777385E-8</v>
      </c>
      <c r="R11603" s="1">
        <v>42.545639918374199</v>
      </c>
      <c r="S11603" s="1">
        <v>59.654319666800397</v>
      </c>
      <c r="T11603" s="1">
        <v>0.19450156009126701</v>
      </c>
      <c r="U11603" s="1">
        <v>2526.68044552328</v>
      </c>
      <c r="V11603" s="1">
        <f t="shared" si="725"/>
        <v>5.5324875901162092E-2</v>
      </c>
      <c r="W11603" s="1">
        <f t="shared" si="726"/>
        <v>1.3178003622457106</v>
      </c>
      <c r="X11603" s="1">
        <f t="shared" si="727"/>
        <v>306.70355363118159</v>
      </c>
    </row>
    <row r="11604" spans="1:24" hidden="1" x14ac:dyDescent="0.3">
      <c r="A11604" s="18" t="str">
        <f t="shared" si="724"/>
        <v>Portable Equipment - Non-Rental Other Portable Equipment_2008_75</v>
      </c>
      <c r="B11604" s="1" t="s">
        <v>40</v>
      </c>
      <c r="C11604" s="1">
        <v>2020</v>
      </c>
      <c r="D11604" s="1" t="s">
        <v>204</v>
      </c>
      <c r="E11604" s="1">
        <v>2008</v>
      </c>
      <c r="F11604" s="1">
        <v>75</v>
      </c>
      <c r="G11604" s="1" t="s">
        <v>5</v>
      </c>
      <c r="H11604" s="1">
        <v>1.13602195346279E-5</v>
      </c>
      <c r="I11604" s="1">
        <v>1.37458656368998E-5</v>
      </c>
      <c r="J11604" s="1">
        <v>1.6358716129864202E-5</v>
      </c>
      <c r="K11604" s="1">
        <v>2.9258033654846902E-4</v>
      </c>
      <c r="L11604" s="1">
        <v>2.5947097693233801E-4</v>
      </c>
      <c r="M11604" s="1">
        <v>4.6770403456416101E-2</v>
      </c>
      <c r="N11604" s="1">
        <v>1.49169368289723E-5</v>
      </c>
      <c r="O11604" s="1">
        <v>1.3723581882654499E-5</v>
      </c>
      <c r="P11604" s="1">
        <v>4.3207476755889898E-7</v>
      </c>
      <c r="Q11604" s="1">
        <v>3.8173374563192797E-7</v>
      </c>
      <c r="R11604" s="1">
        <v>1517.41423175053</v>
      </c>
      <c r="S11604" s="1">
        <v>1431.7036720032099</v>
      </c>
      <c r="T11604" s="1">
        <v>4.6680374421904096</v>
      </c>
      <c r="U11604" s="1">
        <v>100182.87966499801</v>
      </c>
      <c r="V11604" s="1">
        <f t="shared" si="725"/>
        <v>4.5432557426362104E-2</v>
      </c>
      <c r="W11604" s="1">
        <f t="shared" si="726"/>
        <v>0.85759823144986369</v>
      </c>
      <c r="X11604" s="1">
        <f t="shared" si="727"/>
        <v>306.70355363118159</v>
      </c>
    </row>
    <row r="11605" spans="1:24" hidden="1" x14ac:dyDescent="0.3">
      <c r="A11605" s="18" t="str">
        <f t="shared" si="724"/>
        <v>Portable Equipment - Non-Rental Other Portable Equipment_2008_100</v>
      </c>
      <c r="B11605" s="1" t="s">
        <v>40</v>
      </c>
      <c r="C11605" s="1">
        <v>2020</v>
      </c>
      <c r="D11605" s="1" t="s">
        <v>204</v>
      </c>
      <c r="E11605" s="1">
        <v>2008</v>
      </c>
      <c r="F11605" s="1">
        <v>100</v>
      </c>
      <c r="G11605" s="1" t="s">
        <v>5</v>
      </c>
      <c r="H11605" s="1">
        <v>5.1437416388775797E-5</v>
      </c>
      <c r="I11605" s="1">
        <v>6.2239273830418706E-5</v>
      </c>
      <c r="J11605" s="1">
        <v>7.4069879599837098E-5</v>
      </c>
      <c r="K11605" s="1">
        <v>1.3191011522507799E-3</v>
      </c>
      <c r="L11605" s="1">
        <v>1.1808709029843801E-3</v>
      </c>
      <c r="M11605" s="1">
        <v>0.21067324230304901</v>
      </c>
      <c r="N11605" s="1">
        <v>7.3122233090868E-5</v>
      </c>
      <c r="O11605" s="1">
        <v>6.7272454443598599E-5</v>
      </c>
      <c r="P11605" s="1">
        <v>1.9462354788270199E-6</v>
      </c>
      <c r="Q11605" s="1">
        <v>1.71948668272036E-6</v>
      </c>
      <c r="R11605" s="1">
        <v>6835.06133141602</v>
      </c>
      <c r="S11605" s="1">
        <v>4951.3085323444302</v>
      </c>
      <c r="T11605" s="1">
        <v>16.143629487575101</v>
      </c>
      <c r="U11605" s="1">
        <v>451265.12757045799</v>
      </c>
      <c r="V11605" s="1">
        <f t="shared" si="725"/>
        <v>4.5668983352075733E-2</v>
      </c>
      <c r="W11605" s="1">
        <f t="shared" si="726"/>
        <v>0.86648140780503524</v>
      </c>
      <c r="X11605" s="1">
        <f t="shared" si="727"/>
        <v>306.70355363118256</v>
      </c>
    </row>
    <row r="11606" spans="1:24" hidden="1" x14ac:dyDescent="0.3">
      <c r="A11606" s="18" t="str">
        <f t="shared" si="724"/>
        <v>Portable Equipment - Non-Rental Other Portable Equipment_2008_175</v>
      </c>
      <c r="B11606" s="1" t="s">
        <v>40</v>
      </c>
      <c r="C11606" s="1">
        <v>2020</v>
      </c>
      <c r="D11606" s="1" t="s">
        <v>204</v>
      </c>
      <c r="E11606" s="1">
        <v>2008</v>
      </c>
      <c r="F11606" s="1">
        <v>175</v>
      </c>
      <c r="G11606" s="1" t="s">
        <v>5</v>
      </c>
      <c r="H11606" s="1">
        <v>7.3616287905515097E-5</v>
      </c>
      <c r="I11606" s="1">
        <v>8.9075708365673393E-5</v>
      </c>
      <c r="J11606" s="1">
        <v>1.06007454583941E-4</v>
      </c>
      <c r="K11606" s="1">
        <v>1.66267713536037E-3</v>
      </c>
      <c r="L11606" s="1">
        <v>1.54748202387185E-3</v>
      </c>
      <c r="M11606" s="1">
        <v>0.29976112934077498</v>
      </c>
      <c r="N11606" s="1">
        <v>8.1822491049002801E-5</v>
      </c>
      <c r="O11606" s="1">
        <v>7.5276691765082597E-5</v>
      </c>
      <c r="P11606" s="1">
        <v>2.7692318084519199E-6</v>
      </c>
      <c r="Q11606" s="1">
        <v>2.4466100405728598E-6</v>
      </c>
      <c r="R11606" s="1">
        <v>9725.4197135839804</v>
      </c>
      <c r="S11606" s="1">
        <v>4295.1110160096296</v>
      </c>
      <c r="T11606" s="1">
        <v>14.0041123265712</v>
      </c>
      <c r="U11606" s="1">
        <v>642092.66821860406</v>
      </c>
      <c r="V11606" s="1">
        <f t="shared" si="725"/>
        <v>4.5935682615330764E-2</v>
      </c>
      <c r="W11606" s="1">
        <f t="shared" si="726"/>
        <v>0.79802501047412933</v>
      </c>
      <c r="X11606" s="1">
        <f t="shared" si="727"/>
        <v>306.70355363118222</v>
      </c>
    </row>
    <row r="11607" spans="1:24" hidden="1" x14ac:dyDescent="0.3">
      <c r="A11607" s="18" t="str">
        <f t="shared" si="724"/>
        <v>Portable Equipment - Non-Rental Other Portable Equipment_2008_300</v>
      </c>
      <c r="B11607" s="1" t="s">
        <v>40</v>
      </c>
      <c r="C11607" s="1">
        <v>2020</v>
      </c>
      <c r="D11607" s="1" t="s">
        <v>204</v>
      </c>
      <c r="E11607" s="1">
        <v>2008</v>
      </c>
      <c r="F11607" s="1">
        <v>300</v>
      </c>
      <c r="G11607" s="1" t="s">
        <v>5</v>
      </c>
      <c r="H11607" s="1">
        <v>3.08925537425662E-5</v>
      </c>
      <c r="I11607" s="1">
        <v>3.7379990028505197E-5</v>
      </c>
      <c r="J11607" s="1">
        <v>4.4485277389295397E-5</v>
      </c>
      <c r="K11607" s="1">
        <v>2.3406216994142001E-4</v>
      </c>
      <c r="L11607" s="1">
        <v>5.9729226846666895E-4</v>
      </c>
      <c r="M11607" s="1">
        <v>0.123443196007918</v>
      </c>
      <c r="N11607" s="1">
        <v>2.2229924479902401E-5</v>
      </c>
      <c r="O11607" s="1">
        <v>2.0451530521510201E-5</v>
      </c>
      <c r="P11607" s="1">
        <v>1.1403667879341899E-6</v>
      </c>
      <c r="Q11607" s="1">
        <v>1.00752677125804E-6</v>
      </c>
      <c r="R11607" s="1">
        <v>4004.97854609567</v>
      </c>
      <c r="S11607" s="1">
        <v>1073.7777540023999</v>
      </c>
      <c r="T11607" s="1">
        <v>3.5010280816427999</v>
      </c>
      <c r="U11607" s="1">
        <v>264417.10862401099</v>
      </c>
      <c r="V11607" s="1">
        <f t="shared" si="725"/>
        <v>4.6809955678595812E-2</v>
      </c>
      <c r="W11607" s="1">
        <f t="shared" si="726"/>
        <v>0.74797303564745754</v>
      </c>
      <c r="X11607" s="1">
        <f t="shared" si="727"/>
        <v>306.70355363118006</v>
      </c>
    </row>
    <row r="11608" spans="1:24" hidden="1" x14ac:dyDescent="0.3">
      <c r="A11608" s="18" t="str">
        <f t="shared" si="724"/>
        <v>Portable Equipment - Non-Rental Other Portable Equipment_2008_600</v>
      </c>
      <c r="B11608" s="1" t="s">
        <v>40</v>
      </c>
      <c r="C11608" s="1">
        <v>2020</v>
      </c>
      <c r="D11608" s="1" t="s">
        <v>204</v>
      </c>
      <c r="E11608" s="1">
        <v>2008</v>
      </c>
      <c r="F11608" s="1">
        <v>600</v>
      </c>
      <c r="G11608" s="1" t="s">
        <v>5</v>
      </c>
      <c r="H11608" s="1">
        <v>3.8774923892268603E-5</v>
      </c>
      <c r="I11608" s="1">
        <v>4.6917657909645001E-5</v>
      </c>
      <c r="J11608" s="1">
        <v>5.5835890404866798E-5</v>
      </c>
      <c r="K11608" s="1">
        <v>2.8756338825714801E-4</v>
      </c>
      <c r="L11608" s="1">
        <v>7.4443556673210905E-4</v>
      </c>
      <c r="M11608" s="1">
        <v>0.154790572347243</v>
      </c>
      <c r="N11608" s="1">
        <v>3.0581260837530398E-5</v>
      </c>
      <c r="O11608" s="1">
        <v>2.81347599705279E-5</v>
      </c>
      <c r="P11608" s="1">
        <v>1.4299523567515601E-6</v>
      </c>
      <c r="Q11608" s="1">
        <v>1.2633798428890199E-6</v>
      </c>
      <c r="R11608" s="1">
        <v>5022.0096484606202</v>
      </c>
      <c r="S11608" s="1">
        <v>715.85183600160497</v>
      </c>
      <c r="T11608" s="1">
        <v>2.3340187210951999</v>
      </c>
      <c r="U11608" s="1">
        <v>331563.64146379201</v>
      </c>
      <c r="V11608" s="1">
        <f t="shared" si="725"/>
        <v>4.6855224635173616E-2</v>
      </c>
      <c r="W11608" s="1">
        <f t="shared" si="726"/>
        <v>0.74344494716295761</v>
      </c>
      <c r="X11608" s="1">
        <f t="shared" si="727"/>
        <v>306.70355363118222</v>
      </c>
    </row>
    <row r="11609" spans="1:24" hidden="1" x14ac:dyDescent="0.3">
      <c r="A11609" s="18" t="str">
        <f t="shared" si="724"/>
        <v>Portable Equipment - Non-Rental Other Portable Equipment_2008_750</v>
      </c>
      <c r="B11609" s="1" t="s">
        <v>40</v>
      </c>
      <c r="C11609" s="1">
        <v>2020</v>
      </c>
      <c r="D11609" s="1" t="s">
        <v>204</v>
      </c>
      <c r="E11609" s="1">
        <v>2008</v>
      </c>
      <c r="F11609" s="1">
        <v>750</v>
      </c>
      <c r="G11609" s="1" t="s">
        <v>5</v>
      </c>
      <c r="H11609" s="1">
        <v>4.4895534744141901E-5</v>
      </c>
      <c r="I11609" s="1">
        <v>5.4323597040411699E-5</v>
      </c>
      <c r="J11609" s="1">
        <v>6.4649570031564306E-5</v>
      </c>
      <c r="K11609" s="1">
        <v>3.3340216697705702E-4</v>
      </c>
      <c r="L11609" s="1">
        <v>9.2357197478471105E-4</v>
      </c>
      <c r="M11609" s="1">
        <v>0.17950280317730399</v>
      </c>
      <c r="N11609" s="1">
        <v>3.4808251938057997E-5</v>
      </c>
      <c r="O11609" s="1">
        <v>3.2023591783013402E-5</v>
      </c>
      <c r="P11609" s="1">
        <v>1.65824556764004E-6</v>
      </c>
      <c r="Q11609" s="1">
        <v>1.4650777488408201E-6</v>
      </c>
      <c r="R11609" s="1">
        <v>5823.7707620841702</v>
      </c>
      <c r="S11609" s="1">
        <v>536.88887700120301</v>
      </c>
      <c r="T11609" s="1">
        <v>1.7505140408213999</v>
      </c>
      <c r="U11609" s="1">
        <v>384497.59679750499</v>
      </c>
      <c r="V11609" s="1">
        <f t="shared" si="725"/>
        <v>4.6782506870303053E-2</v>
      </c>
      <c r="W11609" s="1">
        <f t="shared" si="726"/>
        <v>0.79536361009826184</v>
      </c>
      <c r="X11609" s="1">
        <f t="shared" si="727"/>
        <v>306.70355363118182</v>
      </c>
    </row>
    <row r="11610" spans="1:24" hidden="1" x14ac:dyDescent="0.3">
      <c r="A11610" s="18" t="str">
        <f t="shared" si="724"/>
        <v>Portable Equipment - Non-Rental Other Portable Equipment_2008_9999</v>
      </c>
      <c r="B11610" s="1" t="s">
        <v>40</v>
      </c>
      <c r="C11610" s="1">
        <v>2020</v>
      </c>
      <c r="D11610" s="1" t="s">
        <v>204</v>
      </c>
      <c r="E11610" s="1">
        <v>2008</v>
      </c>
      <c r="F11610" s="1">
        <v>9999</v>
      </c>
      <c r="G11610" s="1" t="s">
        <v>5</v>
      </c>
      <c r="H11610" s="1">
        <v>1.2484106122298501E-4</v>
      </c>
      <c r="I11610" s="1">
        <v>1.5105768407981199E-4</v>
      </c>
      <c r="J11610" s="1">
        <v>1.7977112816109901E-4</v>
      </c>
      <c r="K11610" s="1">
        <v>8.6202746028375395E-4</v>
      </c>
      <c r="L11610" s="1">
        <v>2.9155671606781301E-3</v>
      </c>
      <c r="M11610" s="1">
        <v>0.46475508100448698</v>
      </c>
      <c r="N11610" s="1">
        <v>9.43063275934491E-5</v>
      </c>
      <c r="O11610" s="1">
        <v>8.6761821385973199E-5</v>
      </c>
      <c r="P11610" s="1">
        <v>4.2931459715203099E-6</v>
      </c>
      <c r="Q11610" s="1">
        <v>3.79326849379519E-6</v>
      </c>
      <c r="R11610" s="1">
        <v>15078.466766953499</v>
      </c>
      <c r="S11610" s="1">
        <v>954.46911466880601</v>
      </c>
      <c r="T11610" s="1">
        <v>3.11202496146027</v>
      </c>
      <c r="U11610" s="1">
        <v>995512.09553617297</v>
      </c>
      <c r="V11610" s="1">
        <f t="shared" si="725"/>
        <v>5.0244078059991738E-2</v>
      </c>
      <c r="W11610" s="1">
        <f t="shared" si="726"/>
        <v>0.96976188204276859</v>
      </c>
      <c r="X11610" s="1">
        <f t="shared" si="727"/>
        <v>306.70355363118171</v>
      </c>
    </row>
    <row r="11611" spans="1:24" hidden="1" x14ac:dyDescent="0.3">
      <c r="A11611" s="18" t="str">
        <f t="shared" si="724"/>
        <v>Portable Equipment - Non-Rental Other Portable Equipment_2009_75</v>
      </c>
      <c r="B11611" s="1" t="s">
        <v>40</v>
      </c>
      <c r="C11611" s="1">
        <v>2020</v>
      </c>
      <c r="D11611" s="1" t="s">
        <v>204</v>
      </c>
      <c r="E11611" s="1">
        <v>2009</v>
      </c>
      <c r="F11611" s="1">
        <v>75</v>
      </c>
      <c r="G11611" s="1" t="s">
        <v>5</v>
      </c>
      <c r="H11611" s="1">
        <v>3.9416882045130096E-6</v>
      </c>
      <c r="I11611" s="1">
        <v>4.7694427274607403E-6</v>
      </c>
      <c r="J11611" s="1">
        <v>5.67603101449873E-6</v>
      </c>
      <c r="K11611" s="1">
        <v>1.05887006040164E-4</v>
      </c>
      <c r="L11611" s="1">
        <v>9.4196099949043607E-5</v>
      </c>
      <c r="M11611" s="1">
        <v>1.7074441110507502E-2</v>
      </c>
      <c r="N11611" s="1">
        <v>5.4077704489408796E-6</v>
      </c>
      <c r="O11611" s="1">
        <v>4.97514881302561E-6</v>
      </c>
      <c r="P11611" s="1">
        <v>1.57743424908668E-7</v>
      </c>
      <c r="Q11611" s="1">
        <v>1.3935929301443E-7</v>
      </c>
      <c r="R11611" s="1">
        <v>553.96143769455205</v>
      </c>
      <c r="S11611" s="1">
        <v>536.88887700120301</v>
      </c>
      <c r="T11611" s="1">
        <v>1.7505140408213999</v>
      </c>
      <c r="U11611" s="1">
        <v>36573.699448949497</v>
      </c>
      <c r="V11611" s="1">
        <f t="shared" si="725"/>
        <v>4.3180468203495713E-2</v>
      </c>
      <c r="W11611" s="1">
        <f t="shared" si="726"/>
        <v>0.85281068065335353</v>
      </c>
      <c r="X11611" s="1">
        <f t="shared" si="727"/>
        <v>306.70355363118182</v>
      </c>
    </row>
    <row r="11612" spans="1:24" hidden="1" x14ac:dyDescent="0.3">
      <c r="A11612" s="18" t="str">
        <f t="shared" si="724"/>
        <v>Portable Equipment - Non-Rental Other Portable Equipment_2009_100</v>
      </c>
      <c r="B11612" s="1" t="s">
        <v>40</v>
      </c>
      <c r="C11612" s="1">
        <v>2020</v>
      </c>
      <c r="D11612" s="1" t="s">
        <v>204</v>
      </c>
      <c r="E11612" s="1">
        <v>2009</v>
      </c>
      <c r="F11612" s="1">
        <v>100</v>
      </c>
      <c r="G11612" s="1" t="s">
        <v>5</v>
      </c>
      <c r="H11612" s="1">
        <v>2.1992631200308999E-5</v>
      </c>
      <c r="I11612" s="1">
        <v>2.6611083752373899E-5</v>
      </c>
      <c r="J11612" s="1">
        <v>3.1669388928445003E-5</v>
      </c>
      <c r="K11612" s="1">
        <v>5.8127656076702497E-4</v>
      </c>
      <c r="L11612" s="1">
        <v>4.9517531823224398E-4</v>
      </c>
      <c r="M11612" s="1">
        <v>9.3422848770445405E-2</v>
      </c>
      <c r="N11612" s="1">
        <v>3.3042197604128799E-5</v>
      </c>
      <c r="O11612" s="1">
        <v>3.0398821795798501E-5</v>
      </c>
      <c r="P11612" s="1">
        <v>8.6308078783017299E-7</v>
      </c>
      <c r="Q11612" s="1">
        <v>7.6250473276289401E-7</v>
      </c>
      <c r="R11612" s="1">
        <v>3031.0014414789998</v>
      </c>
      <c r="S11612" s="1">
        <v>2266.86414733841</v>
      </c>
      <c r="T11612" s="1">
        <v>7.3910592834681497</v>
      </c>
      <c r="U11612" s="1">
        <v>200113.09128544299</v>
      </c>
      <c r="V11612" s="1">
        <f t="shared" si="725"/>
        <v>4.4032735005386708E-2</v>
      </c>
      <c r="W11612" s="1">
        <f t="shared" si="726"/>
        <v>0.81935496396246421</v>
      </c>
      <c r="X11612" s="1">
        <f t="shared" si="727"/>
        <v>306.70355363118074</v>
      </c>
    </row>
    <row r="11613" spans="1:24" hidden="1" x14ac:dyDescent="0.3">
      <c r="A11613" s="18" t="str">
        <f t="shared" si="724"/>
        <v>Portable Equipment - Non-Rental Other Portable Equipment_2009_175</v>
      </c>
      <c r="B11613" s="1" t="s">
        <v>40</v>
      </c>
      <c r="C11613" s="1">
        <v>2020</v>
      </c>
      <c r="D11613" s="1" t="s">
        <v>204</v>
      </c>
      <c r="E11613" s="1">
        <v>2009</v>
      </c>
      <c r="F11613" s="1">
        <v>175</v>
      </c>
      <c r="G11613" s="1" t="s">
        <v>5</v>
      </c>
      <c r="H11613" s="1">
        <v>7.3881289069956699E-5</v>
      </c>
      <c r="I11613" s="1">
        <v>8.9396359774647597E-5</v>
      </c>
      <c r="J11613" s="1">
        <v>1.06389056260737E-4</v>
      </c>
      <c r="K11613" s="1">
        <v>1.7146984684837301E-3</v>
      </c>
      <c r="L11613" s="1">
        <v>1.5419469557404501E-3</v>
      </c>
      <c r="M11613" s="1">
        <v>0.31090817379634</v>
      </c>
      <c r="N11613" s="1">
        <v>8.3335128021967906E-5</v>
      </c>
      <c r="O11613" s="1">
        <v>7.6668317780210503E-5</v>
      </c>
      <c r="P11613" s="1">
        <v>2.8722838124061402E-6</v>
      </c>
      <c r="Q11613" s="1">
        <v>2.5375907189138902E-6</v>
      </c>
      <c r="R11613" s="1">
        <v>10087.073294669501</v>
      </c>
      <c r="S11613" s="1">
        <v>4831.9998930108304</v>
      </c>
      <c r="T11613" s="1">
        <v>15.7546263673926</v>
      </c>
      <c r="U11613" s="1">
        <v>665969.79842879903</v>
      </c>
      <c r="V11613" s="1">
        <f t="shared" si="725"/>
        <v>4.4448171614557011E-2</v>
      </c>
      <c r="W11613" s="1">
        <f t="shared" si="726"/>
        <v>0.7666612273929746</v>
      </c>
      <c r="X11613" s="1">
        <f t="shared" si="727"/>
        <v>306.70355363118199</v>
      </c>
    </row>
    <row r="11614" spans="1:24" hidden="1" x14ac:dyDescent="0.3">
      <c r="A11614" s="18" t="str">
        <f t="shared" si="724"/>
        <v>Portable Equipment - Non-Rental Other Portable Equipment_2009_300</v>
      </c>
      <c r="B11614" s="1" t="s">
        <v>40</v>
      </c>
      <c r="C11614" s="1">
        <v>2020</v>
      </c>
      <c r="D11614" s="1" t="s">
        <v>204</v>
      </c>
      <c r="E11614" s="1">
        <v>2009</v>
      </c>
      <c r="F11614" s="1">
        <v>300</v>
      </c>
      <c r="G11614" s="1" t="s">
        <v>5</v>
      </c>
      <c r="H11614" s="1">
        <v>2.8105651847857199E-5</v>
      </c>
      <c r="I11614" s="1">
        <v>3.4007838735907199E-5</v>
      </c>
      <c r="J11614" s="1">
        <v>4.0472138660914397E-5</v>
      </c>
      <c r="K11614" s="1">
        <v>2.17203385976288E-4</v>
      </c>
      <c r="L11614" s="1">
        <v>5.5447542516621204E-4</v>
      </c>
      <c r="M11614" s="1">
        <v>0.11503867836284901</v>
      </c>
      <c r="N11614" s="1">
        <v>2.00716545967682E-5</v>
      </c>
      <c r="O11614" s="1">
        <v>1.84659222290267E-5</v>
      </c>
      <c r="P11614" s="1">
        <v>1.0627464614277901E-6</v>
      </c>
      <c r="Q11614" s="1">
        <v>9.38930228064409E-7</v>
      </c>
      <c r="R11614" s="1">
        <v>3732.3032270232202</v>
      </c>
      <c r="S11614" s="1">
        <v>1014.1234343356</v>
      </c>
      <c r="T11614" s="1">
        <v>3.30652652155154</v>
      </c>
      <c r="U11614" s="1">
        <v>246414.510449658</v>
      </c>
      <c r="V11614" s="1">
        <f t="shared" si="725"/>
        <v>4.5698437905031794E-2</v>
      </c>
      <c r="W11614" s="1">
        <f t="shared" si="726"/>
        <v>0.74508294936338904</v>
      </c>
      <c r="X11614" s="1">
        <f t="shared" si="727"/>
        <v>306.70355363117943</v>
      </c>
    </row>
    <row r="11615" spans="1:24" hidden="1" x14ac:dyDescent="0.3">
      <c r="A11615" s="18" t="str">
        <f t="shared" si="724"/>
        <v>Portable Equipment - Non-Rental Other Portable Equipment_2009_600</v>
      </c>
      <c r="B11615" s="1" t="s">
        <v>40</v>
      </c>
      <c r="C11615" s="1">
        <v>2020</v>
      </c>
      <c r="D11615" s="1" t="s">
        <v>204</v>
      </c>
      <c r="E11615" s="1">
        <v>2009</v>
      </c>
      <c r="F11615" s="1">
        <v>600</v>
      </c>
      <c r="G11615" s="1" t="s">
        <v>5</v>
      </c>
      <c r="H11615" s="1">
        <v>2.8173592554883598E-5</v>
      </c>
      <c r="I11615" s="1">
        <v>3.4090046991409198E-5</v>
      </c>
      <c r="J11615" s="1">
        <v>4.0569973279032398E-5</v>
      </c>
      <c r="K11615" s="1">
        <v>2.0710161824780899E-4</v>
      </c>
      <c r="L11615" s="1">
        <v>5.3061199141767003E-4</v>
      </c>
      <c r="M11615" s="1">
        <v>0.11132299687766101</v>
      </c>
      <c r="N11615" s="1">
        <v>2.1998160467030199E-5</v>
      </c>
      <c r="O11615" s="1">
        <v>2.0238307629667801E-5</v>
      </c>
      <c r="P11615" s="1">
        <v>1.0283911052101999E-6</v>
      </c>
      <c r="Q11615" s="1">
        <v>9.0860333528406795E-7</v>
      </c>
      <c r="R11615" s="1">
        <v>3611.7520333280399</v>
      </c>
      <c r="S11615" s="1">
        <v>477.23455733440301</v>
      </c>
      <c r="T11615" s="1">
        <v>1.5560124807301301</v>
      </c>
      <c r="U11615" s="1">
        <v>238455.467046259</v>
      </c>
      <c r="V11615" s="1">
        <f t="shared" si="725"/>
        <v>4.7337892235571194E-2</v>
      </c>
      <c r="W11615" s="1">
        <f t="shared" si="726"/>
        <v>0.73681486197309509</v>
      </c>
      <c r="X11615" s="1">
        <f t="shared" si="727"/>
        <v>306.70355363118267</v>
      </c>
    </row>
    <row r="11616" spans="1:24" hidden="1" x14ac:dyDescent="0.3">
      <c r="A11616" s="18" t="str">
        <f t="shared" si="724"/>
        <v>Portable Equipment - Non-Rental Other Portable Equipment_2009_750</v>
      </c>
      <c r="B11616" s="1" t="s">
        <v>40</v>
      </c>
      <c r="C11616" s="1">
        <v>2020</v>
      </c>
      <c r="D11616" s="1" t="s">
        <v>204</v>
      </c>
      <c r="E11616" s="1">
        <v>2009</v>
      </c>
      <c r="F11616" s="1">
        <v>750</v>
      </c>
      <c r="G11616" s="1" t="s">
        <v>5</v>
      </c>
      <c r="H11616" s="1">
        <v>1.73120075467159E-5</v>
      </c>
      <c r="I11616" s="1">
        <v>2.0947529131526299E-5</v>
      </c>
      <c r="J11616" s="1">
        <v>2.49292908672709E-5</v>
      </c>
      <c r="K11616" s="1">
        <v>1.40997108318427E-4</v>
      </c>
      <c r="L11616" s="1">
        <v>3.8452315711834698E-4</v>
      </c>
      <c r="M11616" s="1">
        <v>7.6967687907469204E-2</v>
      </c>
      <c r="N11616" s="1">
        <v>1.30000384275062E-5</v>
      </c>
      <c r="O11616" s="1">
        <v>1.1960035353305701E-5</v>
      </c>
      <c r="P11616" s="1">
        <v>7.1108508398437399E-7</v>
      </c>
      <c r="Q11616" s="1">
        <v>6.2819992187852098E-7</v>
      </c>
      <c r="R11616" s="1">
        <v>2497.1318694003098</v>
      </c>
      <c r="S11616" s="1">
        <v>238.61727866720099</v>
      </c>
      <c r="T11616" s="1">
        <v>0.77800624036506805</v>
      </c>
      <c r="U11616" s="1">
        <v>164865.89907039399</v>
      </c>
      <c r="V11616" s="1">
        <f t="shared" si="725"/>
        <v>4.2071749159357283E-2</v>
      </c>
      <c r="W11616" s="1">
        <f t="shared" si="726"/>
        <v>0.77228973931344413</v>
      </c>
      <c r="X11616" s="1">
        <f t="shared" si="727"/>
        <v>306.7035536311808</v>
      </c>
    </row>
    <row r="11617" spans="1:24" hidden="1" x14ac:dyDescent="0.3">
      <c r="A11617" s="18" t="str">
        <f t="shared" si="724"/>
        <v>Portable Equipment - Non-Rental Other Portable Equipment_2009_9999</v>
      </c>
      <c r="B11617" s="1" t="s">
        <v>40</v>
      </c>
      <c r="C11617" s="1">
        <v>2020</v>
      </c>
      <c r="D11617" s="1" t="s">
        <v>204</v>
      </c>
      <c r="E11617" s="1">
        <v>2009</v>
      </c>
      <c r="F11617" s="1">
        <v>9999</v>
      </c>
      <c r="G11617" s="1" t="s">
        <v>5</v>
      </c>
      <c r="H11617" s="1">
        <v>1.1361032893387199E-4</v>
      </c>
      <c r="I11617" s="1">
        <v>1.37468498009985E-4</v>
      </c>
      <c r="J11617" s="1">
        <v>1.6359887366477601E-4</v>
      </c>
      <c r="K11617" s="1">
        <v>8.2471999705208696E-4</v>
      </c>
      <c r="L11617" s="1">
        <v>2.9746604634014301E-3</v>
      </c>
      <c r="M11617" s="1">
        <v>0.44862430503307599</v>
      </c>
      <c r="N11617" s="1">
        <v>7.6047501807158095E-5</v>
      </c>
      <c r="O11617" s="1">
        <v>6.9963701662585396E-5</v>
      </c>
      <c r="P11617" s="1">
        <v>4.1443458701237498E-6</v>
      </c>
      <c r="Q11617" s="1">
        <v>3.6616112687884801E-6</v>
      </c>
      <c r="R11617" s="1">
        <v>14555.1215054356</v>
      </c>
      <c r="S11617" s="1">
        <v>357.92591800080203</v>
      </c>
      <c r="T11617" s="1">
        <v>1.1670093605476</v>
      </c>
      <c r="U11617" s="1">
        <v>960959.74044364202</v>
      </c>
      <c r="V11617" s="1">
        <f t="shared" si="725"/>
        <v>4.7368168724996468E-2</v>
      </c>
      <c r="W11617" s="1">
        <f t="shared" si="726"/>
        <v>1.0249927857634742</v>
      </c>
      <c r="X11617" s="1">
        <f t="shared" si="727"/>
        <v>306.70355363118182</v>
      </c>
    </row>
    <row r="11618" spans="1:24" hidden="1" x14ac:dyDescent="0.3">
      <c r="A11618" s="18" t="str">
        <f t="shared" si="724"/>
        <v>Portable Equipment - Non-Rental Other Portable Equipment_2010_50</v>
      </c>
      <c r="B11618" s="1" t="s">
        <v>40</v>
      </c>
      <c r="C11618" s="1">
        <v>2020</v>
      </c>
      <c r="D11618" s="1" t="s">
        <v>204</v>
      </c>
      <c r="E11618" s="1">
        <v>2010</v>
      </c>
      <c r="F11618" s="1">
        <v>50</v>
      </c>
      <c r="G11618" s="1" t="s">
        <v>5</v>
      </c>
      <c r="H11618" s="1">
        <v>7.3705772529706003E-7</v>
      </c>
      <c r="I11618" s="1">
        <v>8.9183984760944296E-7</v>
      </c>
      <c r="J11618" s="1">
        <v>1.0613631244277601E-6</v>
      </c>
      <c r="K11618" s="1">
        <v>1.7947312686770701E-5</v>
      </c>
      <c r="L11618" s="1">
        <v>2.3823067931923299E-5</v>
      </c>
      <c r="M11618" s="1">
        <v>3.1472646600893099E-3</v>
      </c>
      <c r="N11618" s="1">
        <v>8.2257185785332201E-7</v>
      </c>
      <c r="O11618" s="1">
        <v>7.5676610922505601E-7</v>
      </c>
      <c r="P11618" s="1">
        <v>2.9075910829598699E-8</v>
      </c>
      <c r="Q11618" s="1">
        <v>2.5687551066572601E-8</v>
      </c>
      <c r="R11618" s="1">
        <v>102.109535804098</v>
      </c>
      <c r="S11618" s="1">
        <v>119.3086393336</v>
      </c>
      <c r="T11618" s="1">
        <v>0.38900312018253402</v>
      </c>
      <c r="U11618" s="1">
        <v>6064.03306925587</v>
      </c>
      <c r="V11618" s="1">
        <f t="shared" si="725"/>
        <v>4.8698312530259719E-2</v>
      </c>
      <c r="W11618" s="1">
        <f t="shared" si="726"/>
        <v>1.3008425343273764</v>
      </c>
      <c r="X11618" s="1">
        <f t="shared" si="727"/>
        <v>306.70355363117955</v>
      </c>
    </row>
    <row r="11619" spans="1:24" hidden="1" x14ac:dyDescent="0.3">
      <c r="A11619" s="18" t="str">
        <f t="shared" si="724"/>
        <v>Portable Equipment - Non-Rental Other Portable Equipment_2010_75</v>
      </c>
      <c r="B11619" s="1" t="s">
        <v>40</v>
      </c>
      <c r="C11619" s="1">
        <v>2020</v>
      </c>
      <c r="D11619" s="1" t="s">
        <v>204</v>
      </c>
      <c r="E11619" s="1">
        <v>2010</v>
      </c>
      <c r="F11619" s="1">
        <v>75</v>
      </c>
      <c r="G11619" s="1" t="s">
        <v>5</v>
      </c>
      <c r="H11619" s="1">
        <v>1.0617339518724401E-5</v>
      </c>
      <c r="I11619" s="1">
        <v>1.2846980817656501E-5</v>
      </c>
      <c r="J11619" s="1">
        <v>1.5288968906963101E-5</v>
      </c>
      <c r="K11619" s="1">
        <v>2.77971303463312E-4</v>
      </c>
      <c r="L11619" s="1">
        <v>2.4432439193799202E-4</v>
      </c>
      <c r="M11619" s="1">
        <v>4.4588177822257997E-2</v>
      </c>
      <c r="N11619" s="1">
        <v>1.37761023190023E-5</v>
      </c>
      <c r="O11619" s="1">
        <v>1.26740141334822E-5</v>
      </c>
      <c r="P11619" s="1">
        <v>4.1192129577102501E-7</v>
      </c>
      <c r="Q11619" s="1">
        <v>3.63922713364108E-7</v>
      </c>
      <c r="R11619" s="1">
        <v>1446.61432434225</v>
      </c>
      <c r="S11619" s="1">
        <v>1372.0493523364</v>
      </c>
      <c r="T11619" s="1">
        <v>4.4735358820991404</v>
      </c>
      <c r="U11619" s="1">
        <v>95508.520840779995</v>
      </c>
      <c r="V11619" s="1">
        <f t="shared" si="725"/>
        <v>4.4539727663483769E-2</v>
      </c>
      <c r="W11619" s="1">
        <f t="shared" si="726"/>
        <v>0.84705831143675014</v>
      </c>
      <c r="X11619" s="1">
        <f t="shared" si="727"/>
        <v>306.7035536311796</v>
      </c>
    </row>
    <row r="11620" spans="1:24" hidden="1" x14ac:dyDescent="0.3">
      <c r="A11620" s="18" t="str">
        <f t="shared" si="724"/>
        <v>Portable Equipment - Non-Rental Other Portable Equipment_2010_100</v>
      </c>
      <c r="B11620" s="1" t="s">
        <v>40</v>
      </c>
      <c r="C11620" s="1">
        <v>2020</v>
      </c>
      <c r="D11620" s="1" t="s">
        <v>204</v>
      </c>
      <c r="E11620" s="1">
        <v>2010</v>
      </c>
      <c r="F11620" s="1">
        <v>100</v>
      </c>
      <c r="G11620" s="1" t="s">
        <v>5</v>
      </c>
      <c r="H11620" s="1">
        <v>3.7952599376713801E-5</v>
      </c>
      <c r="I11620" s="1">
        <v>4.5922645245823703E-5</v>
      </c>
      <c r="J11620" s="1">
        <v>5.4651743102467901E-5</v>
      </c>
      <c r="K11620" s="1">
        <v>1.01041362516758E-3</v>
      </c>
      <c r="L11620" s="1">
        <v>8.5329959497228397E-4</v>
      </c>
      <c r="M11620" s="1">
        <v>0.16263478881597401</v>
      </c>
      <c r="N11620" s="1">
        <v>5.47232968680316E-5</v>
      </c>
      <c r="O11620" s="1">
        <v>5.0345433118589001E-5</v>
      </c>
      <c r="P11620" s="1">
        <v>1.5025006978127299E-6</v>
      </c>
      <c r="Q11620" s="1">
        <v>1.3274032832030801E-6</v>
      </c>
      <c r="R11620" s="1">
        <v>5276.5066129282404</v>
      </c>
      <c r="S11620" s="1">
        <v>3877.5307783420199</v>
      </c>
      <c r="T11620" s="1">
        <v>12.6426014059323</v>
      </c>
      <c r="U11620" s="1">
        <v>348366.06642652198</v>
      </c>
      <c r="V11620" s="1">
        <f t="shared" si="725"/>
        <v>4.3649538103403759E-2</v>
      </c>
      <c r="W11620" s="1">
        <f t="shared" si="726"/>
        <v>0.81106245045300263</v>
      </c>
      <c r="X11620" s="1">
        <f t="shared" si="727"/>
        <v>306.70355363118244</v>
      </c>
    </row>
    <row r="11621" spans="1:24" hidden="1" x14ac:dyDescent="0.3">
      <c r="A11621" s="18" t="str">
        <f t="shared" si="724"/>
        <v>Portable Equipment - Non-Rental Other Portable Equipment_2010_175</v>
      </c>
      <c r="B11621" s="1" t="s">
        <v>40</v>
      </c>
      <c r="C11621" s="1">
        <v>2020</v>
      </c>
      <c r="D11621" s="1" t="s">
        <v>204</v>
      </c>
      <c r="E11621" s="1">
        <v>2010</v>
      </c>
      <c r="F11621" s="1">
        <v>175</v>
      </c>
      <c r="G11621" s="1" t="s">
        <v>5</v>
      </c>
      <c r="H11621" s="1">
        <v>6.3662035965639593E-5</v>
      </c>
      <c r="I11621" s="1">
        <v>7.7031063518423894E-5</v>
      </c>
      <c r="J11621" s="1">
        <v>9.1673331790521003E-5</v>
      </c>
      <c r="K11621" s="1">
        <v>1.46488778256628E-3</v>
      </c>
      <c r="L11621" s="1">
        <v>1.4808978377562399E-3</v>
      </c>
      <c r="M11621" s="1">
        <v>0.26514041455021298</v>
      </c>
      <c r="N11621" s="1">
        <v>6.6270458807298605E-5</v>
      </c>
      <c r="O11621" s="1">
        <v>6.0968822102714703E-5</v>
      </c>
      <c r="P11621" s="1">
        <v>2.4494447588057301E-6</v>
      </c>
      <c r="Q11621" s="1">
        <v>2.16404042054015E-6</v>
      </c>
      <c r="R11621" s="1">
        <v>8602.1887501065994</v>
      </c>
      <c r="S11621" s="1">
        <v>4056.49373734242</v>
      </c>
      <c r="T11621" s="1">
        <v>13.2261060862061</v>
      </c>
      <c r="U11621" s="1">
        <v>567934.59714249498</v>
      </c>
      <c r="V11621" s="1">
        <f t="shared" si="725"/>
        <v>4.4911356120480077E-2</v>
      </c>
      <c r="W11621" s="1">
        <f t="shared" si="726"/>
        <v>0.86340661976725919</v>
      </c>
      <c r="X11621" s="1">
        <f t="shared" si="727"/>
        <v>306.70355363118239</v>
      </c>
    </row>
    <row r="11622" spans="1:24" hidden="1" x14ac:dyDescent="0.3">
      <c r="A11622" s="18" t="str">
        <f t="shared" si="724"/>
        <v>Portable Equipment - Non-Rental Other Portable Equipment_2010_300</v>
      </c>
      <c r="B11622" s="1" t="s">
        <v>40</v>
      </c>
      <c r="C11622" s="1">
        <v>2020</v>
      </c>
      <c r="D11622" s="1" t="s">
        <v>204</v>
      </c>
      <c r="E11622" s="1">
        <v>2010</v>
      </c>
      <c r="F11622" s="1">
        <v>300</v>
      </c>
      <c r="G11622" s="1" t="s">
        <v>5</v>
      </c>
      <c r="H11622" s="1">
        <v>2.9904514629360899E-5</v>
      </c>
      <c r="I11622" s="1">
        <v>3.6184462701526702E-5</v>
      </c>
      <c r="J11622" s="1">
        <v>4.3062501066279697E-5</v>
      </c>
      <c r="K11622" s="1">
        <v>2.3920762157166601E-4</v>
      </c>
      <c r="L11622" s="1">
        <v>6.3531045314224295E-4</v>
      </c>
      <c r="M11622" s="1">
        <v>0.127601220527057</v>
      </c>
      <c r="N11622" s="1">
        <v>2.1773076336270401E-5</v>
      </c>
      <c r="O11622" s="1">
        <v>2.0031230229368802E-5</v>
      </c>
      <c r="P11622" s="1">
        <v>1.17883942781783E-6</v>
      </c>
      <c r="Q11622" s="1">
        <v>1.0414640084169901E-6</v>
      </c>
      <c r="R11622" s="1">
        <v>4139.8810723736096</v>
      </c>
      <c r="S11622" s="1">
        <v>1133.4320736692</v>
      </c>
      <c r="T11622" s="1">
        <v>3.6955296417340699</v>
      </c>
      <c r="U11622" s="1">
        <v>273323.657194481</v>
      </c>
      <c r="V11622" s="1">
        <f t="shared" si="725"/>
        <v>4.383626117320321E-2</v>
      </c>
      <c r="W11622" s="1">
        <f t="shared" si="726"/>
        <v>0.76965727471847767</v>
      </c>
      <c r="X11622" s="1">
        <f t="shared" si="727"/>
        <v>306.70355363117983</v>
      </c>
    </row>
    <row r="11623" spans="1:24" hidden="1" x14ac:dyDescent="0.3">
      <c r="A11623" s="18" t="str">
        <f t="shared" si="724"/>
        <v>Portable Equipment - Non-Rental Other Portable Equipment_2010_600</v>
      </c>
      <c r="B11623" s="1" t="s">
        <v>40</v>
      </c>
      <c r="C11623" s="1">
        <v>2020</v>
      </c>
      <c r="D11623" s="1" t="s">
        <v>204</v>
      </c>
      <c r="E11623" s="1">
        <v>2010</v>
      </c>
      <c r="F11623" s="1">
        <v>600</v>
      </c>
      <c r="G11623" s="1" t="s">
        <v>5</v>
      </c>
      <c r="H11623" s="1">
        <v>1.76693272942549E-5</v>
      </c>
      <c r="I11623" s="1">
        <v>2.1379886026048499E-5</v>
      </c>
      <c r="J11623" s="1">
        <v>2.5443831303727099E-5</v>
      </c>
      <c r="K11623" s="1">
        <v>1.43818790142425E-4</v>
      </c>
      <c r="L11623" s="1">
        <v>3.7160042248724E-4</v>
      </c>
      <c r="M11623" s="1">
        <v>7.8501143758499203E-2</v>
      </c>
      <c r="N11623" s="1">
        <v>1.48842545075553E-5</v>
      </c>
      <c r="O11623" s="1">
        <v>1.3693514146950899E-5</v>
      </c>
      <c r="P11623" s="1">
        <v>7.2525192419997797E-7</v>
      </c>
      <c r="Q11623" s="1">
        <v>6.4071578239104296E-7</v>
      </c>
      <c r="R11623" s="1">
        <v>2546.8831556872101</v>
      </c>
      <c r="S11623" s="1">
        <v>417.58023766760198</v>
      </c>
      <c r="T11623" s="1">
        <v>1.36151092063887</v>
      </c>
      <c r="U11623" s="1">
        <v>168150.58364957399</v>
      </c>
      <c r="V11623" s="1">
        <f t="shared" si="725"/>
        <v>4.2101309805499136E-2</v>
      </c>
      <c r="W11623" s="1">
        <f t="shared" si="726"/>
        <v>0.73175621665749313</v>
      </c>
      <c r="X11623" s="1">
        <f t="shared" si="727"/>
        <v>306.7035536311808</v>
      </c>
    </row>
    <row r="11624" spans="1:24" hidden="1" x14ac:dyDescent="0.3">
      <c r="A11624" s="18" t="str">
        <f t="shared" si="724"/>
        <v>Portable Equipment - Non-Rental Other Portable Equipment_2010_750</v>
      </c>
      <c r="B11624" s="1" t="s">
        <v>40</v>
      </c>
      <c r="C11624" s="1">
        <v>2020</v>
      </c>
      <c r="D11624" s="1" t="s">
        <v>204</v>
      </c>
      <c r="E11624" s="1">
        <v>2010</v>
      </c>
      <c r="F11624" s="1">
        <v>750</v>
      </c>
      <c r="G11624" s="1" t="s">
        <v>5</v>
      </c>
      <c r="H11624" s="1">
        <v>1.6736393325248199E-5</v>
      </c>
      <c r="I11624" s="1">
        <v>2.0251035923550399E-5</v>
      </c>
      <c r="J11624" s="1">
        <v>2.4100406388357502E-5</v>
      </c>
      <c r="K11624" s="1">
        <v>1.3786007607030499E-4</v>
      </c>
      <c r="L11624" s="1">
        <v>3.6472724477226899E-4</v>
      </c>
      <c r="M11624" s="1">
        <v>7.5375252985245694E-2</v>
      </c>
      <c r="N11624" s="1">
        <v>1.4997318977267901E-5</v>
      </c>
      <c r="O11624" s="1">
        <v>1.3797533459086401E-5</v>
      </c>
      <c r="P11624" s="1">
        <v>6.9637950184114002E-7</v>
      </c>
      <c r="Q11624" s="1">
        <v>6.1520268211551702E-7</v>
      </c>
      <c r="R11624" s="1">
        <v>2445.4670721023699</v>
      </c>
      <c r="S11624" s="1">
        <v>238.61727866720099</v>
      </c>
      <c r="T11624" s="1">
        <v>0.77800624036506805</v>
      </c>
      <c r="U11624" s="1">
        <v>161454.88046893699</v>
      </c>
      <c r="V11624" s="1">
        <f t="shared" si="725"/>
        <v>4.1532174236990752E-2</v>
      </c>
      <c r="W11624" s="1">
        <f t="shared" si="726"/>
        <v>0.74800694325190487</v>
      </c>
      <c r="X11624" s="1">
        <f t="shared" si="727"/>
        <v>306.7035536311808</v>
      </c>
    </row>
    <row r="11625" spans="1:24" hidden="1" x14ac:dyDescent="0.3">
      <c r="A11625" s="18" t="str">
        <f t="shared" si="724"/>
        <v>Portable Equipment - Non-Rental Other Portable Equipment_2010_9999</v>
      </c>
      <c r="B11625" s="1" t="s">
        <v>40</v>
      </c>
      <c r="C11625" s="1">
        <v>2020</v>
      </c>
      <c r="D11625" s="1" t="s">
        <v>204</v>
      </c>
      <c r="E11625" s="1">
        <v>2010</v>
      </c>
      <c r="F11625" s="1">
        <v>9999</v>
      </c>
      <c r="G11625" s="1" t="s">
        <v>5</v>
      </c>
      <c r="H11625" s="1">
        <v>1.1008061025039501E-4</v>
      </c>
      <c r="I11625" s="1">
        <v>1.3319753840297801E-4</v>
      </c>
      <c r="J11625" s="1">
        <v>1.5851607876056899E-4</v>
      </c>
      <c r="K11625" s="1">
        <v>8.1890296318175803E-4</v>
      </c>
      <c r="L11625" s="1">
        <v>3.0548613745525698E-3</v>
      </c>
      <c r="M11625" s="1">
        <v>0.44101600484911901</v>
      </c>
      <c r="N11625" s="1">
        <v>7.8976489343316896E-5</v>
      </c>
      <c r="O11625" s="1">
        <v>7.2658370195851493E-5</v>
      </c>
      <c r="P11625" s="1">
        <v>4.07410925340595E-6</v>
      </c>
      <c r="Q11625" s="1">
        <v>3.5995133454763502E-6</v>
      </c>
      <c r="R11625" s="1">
        <v>14308.2785850121</v>
      </c>
      <c r="S11625" s="1">
        <v>417.58023766760198</v>
      </c>
      <c r="T11625" s="1">
        <v>1.36151092063887</v>
      </c>
      <c r="U11625" s="1">
        <v>944662.65157001698</v>
      </c>
      <c r="V11625" s="1">
        <f t="shared" si="725"/>
        <v>4.6688299284438448E-2</v>
      </c>
      <c r="W11625" s="1">
        <f t="shared" si="726"/>
        <v>1.0707876724874412</v>
      </c>
      <c r="X11625" s="1">
        <f t="shared" si="727"/>
        <v>306.7035536311808</v>
      </c>
    </row>
    <row r="11626" spans="1:24" hidden="1" x14ac:dyDescent="0.3">
      <c r="A11626" s="18" t="str">
        <f t="shared" si="724"/>
        <v>Portable Equipment - Non-Rental Other Portable Equipment_2011_75</v>
      </c>
      <c r="B11626" s="1" t="s">
        <v>40</v>
      </c>
      <c r="C11626" s="1">
        <v>2020</v>
      </c>
      <c r="D11626" s="1" t="s">
        <v>204</v>
      </c>
      <c r="E11626" s="1">
        <v>2011</v>
      </c>
      <c r="F11626" s="1">
        <v>75</v>
      </c>
      <c r="G11626" s="1" t="s">
        <v>5</v>
      </c>
      <c r="H11626" s="1">
        <v>4.3933383279978901E-6</v>
      </c>
      <c r="I11626" s="1">
        <v>5.3159393768774498E-6</v>
      </c>
      <c r="J11626" s="1">
        <v>6.3264071923169597E-6</v>
      </c>
      <c r="K11626" s="1">
        <v>1.2253487766753101E-4</v>
      </c>
      <c r="L11626" s="1">
        <v>1.07128566183173E-4</v>
      </c>
      <c r="M11626" s="1">
        <v>1.99054365277937E-2</v>
      </c>
      <c r="N11626" s="1">
        <v>6.0504365614982304E-6</v>
      </c>
      <c r="O11626" s="1">
        <v>5.5664016365783704E-6</v>
      </c>
      <c r="P11626" s="1">
        <v>1.83903831973636E-7</v>
      </c>
      <c r="Q11626" s="1">
        <v>1.6246549703754801E-7</v>
      </c>
      <c r="R11626" s="1">
        <v>645.80996622421901</v>
      </c>
      <c r="S11626" s="1">
        <v>596.54319666800404</v>
      </c>
      <c r="T11626" s="1">
        <v>1.94501560091267</v>
      </c>
      <c r="U11626" s="1">
        <v>42637.732518205303</v>
      </c>
      <c r="V11626" s="1">
        <f t="shared" si="725"/>
        <v>4.128331083235643E-2</v>
      </c>
      <c r="W11626" s="1">
        <f t="shared" si="726"/>
        <v>0.83195491581441228</v>
      </c>
      <c r="X11626" s="1">
        <f t="shared" si="727"/>
        <v>306.70355363118165</v>
      </c>
    </row>
    <row r="11627" spans="1:24" hidden="1" x14ac:dyDescent="0.3">
      <c r="A11627" s="18" t="str">
        <f t="shared" si="724"/>
        <v>Portable Equipment - Non-Rental Other Portable Equipment_2011_100</v>
      </c>
      <c r="B11627" s="1" t="s">
        <v>40</v>
      </c>
      <c r="C11627" s="1">
        <v>2020</v>
      </c>
      <c r="D11627" s="1" t="s">
        <v>204</v>
      </c>
      <c r="E11627" s="1">
        <v>2011</v>
      </c>
      <c r="F11627" s="1">
        <v>100</v>
      </c>
      <c r="G11627" s="1" t="s">
        <v>5</v>
      </c>
      <c r="H11627" s="1">
        <v>3.7662364530356699E-5</v>
      </c>
      <c r="I11627" s="1">
        <v>4.5571461081731601E-5</v>
      </c>
      <c r="J11627" s="1">
        <v>5.42338049237136E-5</v>
      </c>
      <c r="K11627" s="1">
        <v>1.0394041701117401E-3</v>
      </c>
      <c r="L11627" s="1">
        <v>8.7103075038333204E-4</v>
      </c>
      <c r="M11627" s="1">
        <v>0.16850320639972299</v>
      </c>
      <c r="N11627" s="1">
        <v>6.0573602516616898E-5</v>
      </c>
      <c r="O11627" s="1">
        <v>5.5727714315287601E-5</v>
      </c>
      <c r="P11627" s="1">
        <v>1.5567658356619299E-6</v>
      </c>
      <c r="Q11627" s="1">
        <v>1.3753005186260001E-6</v>
      </c>
      <c r="R11627" s="1">
        <v>5466.9009585262002</v>
      </c>
      <c r="S11627" s="1">
        <v>3877.5307783420199</v>
      </c>
      <c r="T11627" s="1">
        <v>12.6426014059323</v>
      </c>
      <c r="U11627" s="1">
        <v>360936.30164299998</v>
      </c>
      <c r="V11627" s="1">
        <f t="shared" si="725"/>
        <v>4.1807191096881434E-2</v>
      </c>
      <c r="W11627" s="1">
        <f t="shared" si="726"/>
        <v>0.79908232407176327</v>
      </c>
      <c r="X11627" s="1">
        <f t="shared" si="727"/>
        <v>306.70355363118244</v>
      </c>
    </row>
    <row r="11628" spans="1:24" hidden="1" x14ac:dyDescent="0.3">
      <c r="A11628" s="18" t="str">
        <f t="shared" si="724"/>
        <v>Portable Equipment - Non-Rental Other Portable Equipment_2011_175</v>
      </c>
      <c r="B11628" s="1" t="s">
        <v>40</v>
      </c>
      <c r="C11628" s="1">
        <v>2020</v>
      </c>
      <c r="D11628" s="1" t="s">
        <v>204</v>
      </c>
      <c r="E11628" s="1">
        <v>2011</v>
      </c>
      <c r="F11628" s="1">
        <v>175</v>
      </c>
      <c r="G11628" s="1" t="s">
        <v>5</v>
      </c>
      <c r="H11628" s="1">
        <v>9.2367500014976206E-5</v>
      </c>
      <c r="I11628" s="1">
        <v>1.11764675018121E-4</v>
      </c>
      <c r="J11628" s="1">
        <v>1.33009200021565E-4</v>
      </c>
      <c r="K11628" s="1">
        <v>2.2781766774021702E-3</v>
      </c>
      <c r="L11628" s="1">
        <v>2.0712221808344201E-3</v>
      </c>
      <c r="M11628" s="1">
        <v>0.41810263569045902</v>
      </c>
      <c r="N11628" s="1">
        <v>9.5200585737312802E-5</v>
      </c>
      <c r="O11628" s="1">
        <v>8.7584538878327805E-5</v>
      </c>
      <c r="P11628" s="1">
        <v>3.8627951857353198E-6</v>
      </c>
      <c r="Q11628" s="1">
        <v>3.4124975066642398E-6</v>
      </c>
      <c r="R11628" s="1">
        <v>13564.8795572251</v>
      </c>
      <c r="S11628" s="1">
        <v>6263.7035650140397</v>
      </c>
      <c r="T11628" s="1">
        <v>20.422663809583</v>
      </c>
      <c r="U11628" s="1">
        <v>895581.88391572703</v>
      </c>
      <c r="V11628" s="1">
        <f t="shared" si="725"/>
        <v>4.1322621031065168E-2</v>
      </c>
      <c r="W11628" s="1">
        <f t="shared" si="726"/>
        <v>0.76579052581578377</v>
      </c>
      <c r="X11628" s="1">
        <f t="shared" si="727"/>
        <v>306.70355363118205</v>
      </c>
    </row>
    <row r="11629" spans="1:24" hidden="1" x14ac:dyDescent="0.3">
      <c r="A11629" s="18" t="str">
        <f t="shared" si="724"/>
        <v>Portable Equipment - Non-Rental Other Portable Equipment_2011_300</v>
      </c>
      <c r="B11629" s="1" t="s">
        <v>40</v>
      </c>
      <c r="C11629" s="1">
        <v>2020</v>
      </c>
      <c r="D11629" s="1" t="s">
        <v>204</v>
      </c>
      <c r="E11629" s="1">
        <v>2011</v>
      </c>
      <c r="F11629" s="1">
        <v>300</v>
      </c>
      <c r="G11629" s="1" t="s">
        <v>5</v>
      </c>
      <c r="H11629" s="1">
        <v>1.44801451938419E-5</v>
      </c>
      <c r="I11629" s="1">
        <v>1.7520975684548699E-5</v>
      </c>
      <c r="J11629" s="1">
        <v>2.0851409079132399E-5</v>
      </c>
      <c r="K11629" s="1">
        <v>1.6231851481886199E-4</v>
      </c>
      <c r="L11629" s="1">
        <v>2.4437109530064298E-4</v>
      </c>
      <c r="M11629" s="1">
        <v>8.6581276512003605E-2</v>
      </c>
      <c r="N11629" s="1">
        <v>8.6962433528359406E-6</v>
      </c>
      <c r="O11629" s="1">
        <v>8.0005438846090601E-6</v>
      </c>
      <c r="P11629" s="1">
        <v>8.0005243403607504E-7</v>
      </c>
      <c r="Q11629" s="1">
        <v>7.0666473970702501E-7</v>
      </c>
      <c r="R11629" s="1">
        <v>2809.0341641989698</v>
      </c>
      <c r="S11629" s="1">
        <v>715.85183600160497</v>
      </c>
      <c r="T11629" s="1">
        <v>2.3340187210951999</v>
      </c>
      <c r="U11629" s="1">
        <v>185458.344701408</v>
      </c>
      <c r="V11629" s="1">
        <f t="shared" si="725"/>
        <v>3.1282431943040687E-2</v>
      </c>
      <c r="W11629" s="1">
        <f t="shared" si="726"/>
        <v>0.43630687555432102</v>
      </c>
      <c r="X11629" s="1">
        <f t="shared" si="727"/>
        <v>306.70355363118222</v>
      </c>
    </row>
    <row r="11630" spans="1:24" hidden="1" x14ac:dyDescent="0.3">
      <c r="A11630" s="18" t="str">
        <f t="shared" si="724"/>
        <v>Portable Equipment - Non-Rental Other Portable Equipment_2011_600</v>
      </c>
      <c r="B11630" s="1" t="s">
        <v>40</v>
      </c>
      <c r="C11630" s="1">
        <v>2020</v>
      </c>
      <c r="D11630" s="1" t="s">
        <v>204</v>
      </c>
      <c r="E11630" s="1">
        <v>2011</v>
      </c>
      <c r="F11630" s="1">
        <v>600</v>
      </c>
      <c r="G11630" s="1" t="s">
        <v>5</v>
      </c>
      <c r="H11630" s="1">
        <v>2.0923557879236899E-5</v>
      </c>
      <c r="I11630" s="1">
        <v>2.53175050338767E-5</v>
      </c>
      <c r="J11630" s="1">
        <v>3.01299233461012E-5</v>
      </c>
      <c r="K11630" s="1">
        <v>2.2661492254663201E-4</v>
      </c>
      <c r="L11630" s="1">
        <v>2.82719488903829E-4</v>
      </c>
      <c r="M11630" s="1">
        <v>0.122764936689193</v>
      </c>
      <c r="N11630" s="1">
        <v>1.15867180972337E-5</v>
      </c>
      <c r="O11630" s="1">
        <v>1.0659780649455E-5</v>
      </c>
      <c r="P11630" s="1">
        <v>1.1343950140488501E-6</v>
      </c>
      <c r="Q11630" s="1">
        <v>1.0019909098774999E-6</v>
      </c>
      <c r="R11630" s="1">
        <v>3982.9731694687698</v>
      </c>
      <c r="S11630" s="1">
        <v>536.88887700120301</v>
      </c>
      <c r="T11630" s="1">
        <v>1.7505140408213999</v>
      </c>
      <c r="U11630" s="1">
        <v>262964.26736783498</v>
      </c>
      <c r="V11630" s="1">
        <f t="shared" si="725"/>
        <v>3.1879592899820897E-2</v>
      </c>
      <c r="W11630" s="1">
        <f t="shared" si="726"/>
        <v>0.35599804163322812</v>
      </c>
      <c r="X11630" s="1">
        <f t="shared" si="727"/>
        <v>306.70355363118182</v>
      </c>
    </row>
    <row r="11631" spans="1:24" hidden="1" x14ac:dyDescent="0.3">
      <c r="A11631" s="18" t="str">
        <f t="shared" si="724"/>
        <v>Portable Equipment - Non-Rental Other Portable Equipment_2011_750</v>
      </c>
      <c r="B11631" s="1" t="s">
        <v>40</v>
      </c>
      <c r="C11631" s="1">
        <v>2020</v>
      </c>
      <c r="D11631" s="1" t="s">
        <v>204</v>
      </c>
      <c r="E11631" s="1">
        <v>2011</v>
      </c>
      <c r="F11631" s="1">
        <v>750</v>
      </c>
      <c r="G11631" s="1" t="s">
        <v>5</v>
      </c>
      <c r="H11631" s="1">
        <v>3.27890453259129E-6</v>
      </c>
      <c r="I11631" s="1">
        <v>3.9674744844354697E-6</v>
      </c>
      <c r="J11631" s="1">
        <v>4.7216225269314699E-6</v>
      </c>
      <c r="K11631" s="1">
        <v>3.4449718517041602E-5</v>
      </c>
      <c r="L11631" s="1">
        <v>5.7038739671310602E-5</v>
      </c>
      <c r="M11631" s="1">
        <v>1.8578407425940802E-2</v>
      </c>
      <c r="N11631" s="1">
        <v>3.4370958394387901E-6</v>
      </c>
      <c r="O11631" s="1">
        <v>3.1621281722836899E-6</v>
      </c>
      <c r="P11631" s="1">
        <v>1.7166822284593301E-7</v>
      </c>
      <c r="Q11631" s="1">
        <v>1.51634463901712E-7</v>
      </c>
      <c r="R11631" s="1">
        <v>602.75596847593704</v>
      </c>
      <c r="S11631" s="1">
        <v>59.654319666800397</v>
      </c>
      <c r="T11631" s="1">
        <v>0.19450156009126701</v>
      </c>
      <c r="U11631" s="1">
        <v>39795.217016991599</v>
      </c>
      <c r="V11631" s="1">
        <f t="shared" si="725"/>
        <v>3.3012002223410185E-2</v>
      </c>
      <c r="W11631" s="1">
        <f t="shared" si="726"/>
        <v>0.47459990183597772</v>
      </c>
      <c r="X11631" s="1">
        <f t="shared" si="727"/>
        <v>306.70355363118159</v>
      </c>
    </row>
    <row r="11632" spans="1:24" hidden="1" x14ac:dyDescent="0.3">
      <c r="A11632" s="18" t="str">
        <f t="shared" si="724"/>
        <v>Portable Equipment - Non-Rental Other Portable Equipment_2011_9999</v>
      </c>
      <c r="B11632" s="1" t="s">
        <v>40</v>
      </c>
      <c r="C11632" s="1">
        <v>2020</v>
      </c>
      <c r="D11632" s="1" t="s">
        <v>204</v>
      </c>
      <c r="E11632" s="1">
        <v>2011</v>
      </c>
      <c r="F11632" s="1">
        <v>9999</v>
      </c>
      <c r="G11632" s="1" t="s">
        <v>5</v>
      </c>
      <c r="H11632" s="1">
        <v>1.45321087270845E-4</v>
      </c>
      <c r="I11632" s="1">
        <v>1.7583851559772301E-4</v>
      </c>
      <c r="J11632" s="1">
        <v>2.0926236567001699E-4</v>
      </c>
      <c r="K11632" s="1">
        <v>1.2342397059188E-3</v>
      </c>
      <c r="L11632" s="1">
        <v>4.1873438283021999E-3</v>
      </c>
      <c r="M11632" s="1">
        <v>0.67766952801288904</v>
      </c>
      <c r="N11632" s="1">
        <v>1.1695744173143301E-4</v>
      </c>
      <c r="O11632" s="1">
        <v>1.0760084639291801E-4</v>
      </c>
      <c r="P11632" s="1">
        <v>6.2610312210077702E-6</v>
      </c>
      <c r="Q11632" s="1">
        <v>5.5310475880338698E-6</v>
      </c>
      <c r="R11632" s="1">
        <v>21986.241516788901</v>
      </c>
      <c r="S11632" s="1">
        <v>596.54319666800404</v>
      </c>
      <c r="T11632" s="1">
        <v>1.94501560091267</v>
      </c>
      <c r="U11632" s="1">
        <v>1451577.91595312</v>
      </c>
      <c r="V11632" s="1">
        <f t="shared" si="725"/>
        <v>4.0110886194947591E-2</v>
      </c>
      <c r="W11632" s="1">
        <f t="shared" si="726"/>
        <v>0.95518363076036261</v>
      </c>
      <c r="X11632" s="1">
        <f t="shared" si="727"/>
        <v>306.70355363118165</v>
      </c>
    </row>
    <row r="11633" spans="1:24" hidden="1" x14ac:dyDescent="0.3">
      <c r="A11633" s="18" t="str">
        <f t="shared" si="724"/>
        <v>Portable Equipment - Non-Rental Other Portable Equipment_2012_50</v>
      </c>
      <c r="B11633" s="1" t="s">
        <v>40</v>
      </c>
      <c r="C11633" s="1">
        <v>2020</v>
      </c>
      <c r="D11633" s="1" t="s">
        <v>204</v>
      </c>
      <c r="E11633" s="1">
        <v>2012</v>
      </c>
      <c r="F11633" s="1">
        <v>50</v>
      </c>
      <c r="G11633" s="1" t="s">
        <v>5</v>
      </c>
      <c r="H11633" s="1">
        <v>3.1838174798558002E-7</v>
      </c>
      <c r="I11633" s="1">
        <v>3.8524191506255199E-7</v>
      </c>
      <c r="J11633" s="1">
        <v>4.5846971709923598E-7</v>
      </c>
      <c r="K11633" s="1">
        <v>8.4930798278654193E-6</v>
      </c>
      <c r="L11633" s="1">
        <v>1.1912358090098999E-5</v>
      </c>
      <c r="M11633" s="1">
        <v>1.57363233004465E-3</v>
      </c>
      <c r="N11633" s="1">
        <v>4.0109270855550801E-7</v>
      </c>
      <c r="O11633" s="1">
        <v>3.6900529187106799E-7</v>
      </c>
      <c r="P11633" s="1">
        <v>1.45394598282392E-8</v>
      </c>
      <c r="Q11633" s="1">
        <v>1.2843775533286301E-8</v>
      </c>
      <c r="R11633" s="1">
        <v>51.054767902049001</v>
      </c>
      <c r="S11633" s="1">
        <v>59.654319666800397</v>
      </c>
      <c r="T11633" s="1">
        <v>0.19450156009126701</v>
      </c>
      <c r="U11633" s="1">
        <v>3032.01653462793</v>
      </c>
      <c r="V11633" s="1">
        <f t="shared" si="725"/>
        <v>4.2071749159357283E-2</v>
      </c>
      <c r="W11633" s="1">
        <f t="shared" si="726"/>
        <v>1.3009325358111918</v>
      </c>
      <c r="X11633" s="1">
        <f t="shared" si="727"/>
        <v>306.70355363118159</v>
      </c>
    </row>
    <row r="11634" spans="1:24" hidden="1" x14ac:dyDescent="0.3">
      <c r="A11634" s="18" t="str">
        <f t="shared" si="724"/>
        <v>Portable Equipment - Non-Rental Other Portable Equipment_2012_75</v>
      </c>
      <c r="B11634" s="1" t="s">
        <v>40</v>
      </c>
      <c r="C11634" s="1">
        <v>2020</v>
      </c>
      <c r="D11634" s="1" t="s">
        <v>204</v>
      </c>
      <c r="E11634" s="1">
        <v>2012</v>
      </c>
      <c r="F11634" s="1">
        <v>75</v>
      </c>
      <c r="G11634" s="1" t="s">
        <v>5</v>
      </c>
      <c r="H11634" s="1">
        <v>1.37210863651971E-5</v>
      </c>
      <c r="I11634" s="1">
        <v>1.6602514501888499E-5</v>
      </c>
      <c r="J11634" s="1">
        <v>1.9758364365883802E-5</v>
      </c>
      <c r="K11634" s="1">
        <v>4.3124163464319597E-4</v>
      </c>
      <c r="L11634" s="1">
        <v>3.81011271816416E-4</v>
      </c>
      <c r="M11634" s="1">
        <v>7.1571102893267402E-2</v>
      </c>
      <c r="N11634" s="1">
        <v>2.0605321133586001E-5</v>
      </c>
      <c r="O11634" s="1">
        <v>1.8956895442899099E-5</v>
      </c>
      <c r="P11634" s="1">
        <v>6.6129870691078805E-7</v>
      </c>
      <c r="Q11634" s="1">
        <v>5.8415372045945205E-7</v>
      </c>
      <c r="R11634" s="1">
        <v>2322.04561189063</v>
      </c>
      <c r="S11634" s="1">
        <v>1968.5925490044101</v>
      </c>
      <c r="T11634" s="1">
        <v>6.41855148301181</v>
      </c>
      <c r="U11634" s="1">
        <v>153306.33603212499</v>
      </c>
      <c r="V11634" s="1">
        <f t="shared" si="725"/>
        <v>3.5859345999136198E-2</v>
      </c>
      <c r="W11634" s="1">
        <f t="shared" si="726"/>
        <v>0.82293649098042809</v>
      </c>
      <c r="X11634" s="1">
        <f t="shared" si="727"/>
        <v>306.70355363118119</v>
      </c>
    </row>
    <row r="11635" spans="1:24" hidden="1" x14ac:dyDescent="0.3">
      <c r="A11635" s="18" t="str">
        <f t="shared" si="724"/>
        <v>Portable Equipment - Non-Rental Other Portable Equipment_2012_100</v>
      </c>
      <c r="B11635" s="1" t="s">
        <v>40</v>
      </c>
      <c r="C11635" s="1">
        <v>2020</v>
      </c>
      <c r="D11635" s="1" t="s">
        <v>204</v>
      </c>
      <c r="E11635" s="1">
        <v>2012</v>
      </c>
      <c r="F11635" s="1">
        <v>100</v>
      </c>
      <c r="G11635" s="1" t="s">
        <v>5</v>
      </c>
      <c r="H11635" s="1">
        <v>8.4313399585355598E-6</v>
      </c>
      <c r="I11635" s="1">
        <v>1.0201921349827999E-5</v>
      </c>
      <c r="J11635" s="1">
        <v>1.2141129540291199E-5</v>
      </c>
      <c r="K11635" s="1">
        <v>2.5697988711331099E-4</v>
      </c>
      <c r="L11635" s="1">
        <v>2.1494593596117499E-4</v>
      </c>
      <c r="M11635" s="1">
        <v>4.1491776584601202E-2</v>
      </c>
      <c r="N11635" s="1">
        <v>1.4148619810724E-5</v>
      </c>
      <c r="O11635" s="1">
        <v>1.30167302258661E-5</v>
      </c>
      <c r="P11635" s="1">
        <v>3.8335911076084598E-7</v>
      </c>
      <c r="Q11635" s="1">
        <v>3.38650302713823E-7</v>
      </c>
      <c r="R11635" s="1">
        <v>1346.1549962629199</v>
      </c>
      <c r="S11635" s="1">
        <v>954.46911466880601</v>
      </c>
      <c r="T11635" s="1">
        <v>3.11202496146027</v>
      </c>
      <c r="U11635" s="1">
        <v>88875.984671281403</v>
      </c>
      <c r="V11635" s="1">
        <f t="shared" si="725"/>
        <v>3.8008973982548558E-2</v>
      </c>
      <c r="W11635" s="1">
        <f t="shared" si="726"/>
        <v>0.80081723897436152</v>
      </c>
      <c r="X11635" s="1">
        <f t="shared" si="727"/>
        <v>306.70355363118171</v>
      </c>
    </row>
    <row r="11636" spans="1:24" hidden="1" x14ac:dyDescent="0.3">
      <c r="A11636" s="18" t="str">
        <f t="shared" si="724"/>
        <v>Portable Equipment - Non-Rental Other Portable Equipment_2012_175</v>
      </c>
      <c r="B11636" s="1" t="s">
        <v>40</v>
      </c>
      <c r="C11636" s="1">
        <v>2020</v>
      </c>
      <c r="D11636" s="1" t="s">
        <v>204</v>
      </c>
      <c r="E11636" s="1">
        <v>2012</v>
      </c>
      <c r="F11636" s="1">
        <v>175</v>
      </c>
      <c r="G11636" s="1" t="s">
        <v>5</v>
      </c>
      <c r="H11636" s="1">
        <v>3.9601258040236398E-5</v>
      </c>
      <c r="I11636" s="1">
        <v>4.7917522228685997E-5</v>
      </c>
      <c r="J11636" s="1">
        <v>5.7025811577940401E-5</v>
      </c>
      <c r="K11636" s="1">
        <v>1.1603539598380301E-3</v>
      </c>
      <c r="L11636" s="1">
        <v>1.0602208182550401E-3</v>
      </c>
      <c r="M11636" s="1">
        <v>0.215126162178156</v>
      </c>
      <c r="N11636" s="1">
        <v>4.56438609831414E-5</v>
      </c>
      <c r="O11636" s="1">
        <v>4.1992352104490103E-5</v>
      </c>
      <c r="P11636" s="1">
        <v>1.9877600160969502E-6</v>
      </c>
      <c r="Q11636" s="1">
        <v>1.7558308161317301E-6</v>
      </c>
      <c r="R11636" s="1">
        <v>6979.5314127491501</v>
      </c>
      <c r="S11636" s="1">
        <v>3161.6789423404198</v>
      </c>
      <c r="T11636" s="1">
        <v>10.3085826848371</v>
      </c>
      <c r="U11636" s="1">
        <v>460803.34625230799</v>
      </c>
      <c r="V11636" s="1">
        <f t="shared" si="725"/>
        <v>3.4432402745716399E-2</v>
      </c>
      <c r="W11636" s="1">
        <f t="shared" si="726"/>
        <v>0.76184970582005818</v>
      </c>
      <c r="X11636" s="1">
        <f t="shared" si="727"/>
        <v>306.70355363118296</v>
      </c>
    </row>
    <row r="11637" spans="1:24" hidden="1" x14ac:dyDescent="0.3">
      <c r="A11637" s="18" t="str">
        <f t="shared" si="724"/>
        <v>Portable Equipment - Non-Rental Other Portable Equipment_2012_300</v>
      </c>
      <c r="B11637" s="1" t="s">
        <v>40</v>
      </c>
      <c r="C11637" s="1">
        <v>2020</v>
      </c>
      <c r="D11637" s="1" t="s">
        <v>204</v>
      </c>
      <c r="E11637" s="1">
        <v>2012</v>
      </c>
      <c r="F11637" s="1">
        <v>300</v>
      </c>
      <c r="G11637" s="1" t="s">
        <v>5</v>
      </c>
      <c r="H11637" s="1">
        <v>8.5300035134448702E-6</v>
      </c>
      <c r="I11637" s="1">
        <v>1.03213042512682E-5</v>
      </c>
      <c r="J11637" s="1">
        <v>1.2283205059360601E-5</v>
      </c>
      <c r="K11637" s="1">
        <v>9.96584776211244E-5</v>
      </c>
      <c r="L11637" s="1">
        <v>1.5062240635324001E-4</v>
      </c>
      <c r="M11637" s="1">
        <v>5.3582486179261098E-2</v>
      </c>
      <c r="N11637" s="1">
        <v>5.3238261135655698E-6</v>
      </c>
      <c r="O11637" s="1">
        <v>4.8979200244803201E-6</v>
      </c>
      <c r="P11637" s="1">
        <v>4.9514075703290201E-7</v>
      </c>
      <c r="Q11637" s="1">
        <v>4.3733304906255599E-7</v>
      </c>
      <c r="R11637" s="1">
        <v>1738.4247535250399</v>
      </c>
      <c r="S11637" s="1">
        <v>477.23455733440301</v>
      </c>
      <c r="T11637" s="1">
        <v>1.5560124807301301</v>
      </c>
      <c r="U11637" s="1">
        <v>114774.459237895</v>
      </c>
      <c r="V11637" s="1">
        <f t="shared" si="725"/>
        <v>2.9776793270684353E-2</v>
      </c>
      <c r="W11637" s="1">
        <f t="shared" si="726"/>
        <v>0.43454316884054189</v>
      </c>
      <c r="X11637" s="1">
        <f t="shared" si="727"/>
        <v>306.70355363118267</v>
      </c>
    </row>
    <row r="11638" spans="1:24" hidden="1" x14ac:dyDescent="0.3">
      <c r="A11638" s="18" t="str">
        <f t="shared" si="724"/>
        <v>Portable Equipment - Non-Rental Other Portable Equipment_2012_600</v>
      </c>
      <c r="B11638" s="1" t="s">
        <v>40</v>
      </c>
      <c r="C11638" s="1">
        <v>2020</v>
      </c>
      <c r="D11638" s="1" t="s">
        <v>204</v>
      </c>
      <c r="E11638" s="1">
        <v>2012</v>
      </c>
      <c r="F11638" s="1">
        <v>600</v>
      </c>
      <c r="G11638" s="1" t="s">
        <v>5</v>
      </c>
      <c r="H11638" s="1">
        <v>1.0694246695168501E-5</v>
      </c>
      <c r="I11638" s="1">
        <v>1.29400385011539E-5</v>
      </c>
      <c r="J11638" s="1">
        <v>1.5399715241042699E-5</v>
      </c>
      <c r="K11638" s="1">
        <v>1.09615413027955E-4</v>
      </c>
      <c r="L11638" s="1">
        <v>1.36382396536463E-4</v>
      </c>
      <c r="M11638" s="1">
        <v>5.8890602586672801E-2</v>
      </c>
      <c r="N11638" s="1">
        <v>5.6410380682668301E-6</v>
      </c>
      <c r="O11638" s="1">
        <v>5.1897550228054796E-6</v>
      </c>
      <c r="P11638" s="1">
        <v>5.4415199830371103E-7</v>
      </c>
      <c r="Q11638" s="1">
        <v>4.80657181605903E-7</v>
      </c>
      <c r="R11638" s="1">
        <v>1910.6407445181701</v>
      </c>
      <c r="S11638" s="1">
        <v>298.27159833400202</v>
      </c>
      <c r="T11638" s="1">
        <v>0.972507800456335</v>
      </c>
      <c r="U11638" s="1">
        <v>126144.521242749</v>
      </c>
      <c r="V11638" s="1">
        <f t="shared" si="725"/>
        <v>3.3966889341505463E-2</v>
      </c>
      <c r="W11638" s="1">
        <f t="shared" si="726"/>
        <v>0.3579962896455266</v>
      </c>
      <c r="X11638" s="1">
        <f t="shared" si="727"/>
        <v>306.70355363118165</v>
      </c>
    </row>
    <row r="11639" spans="1:24" hidden="1" x14ac:dyDescent="0.3">
      <c r="A11639" s="18" t="str">
        <f t="shared" si="724"/>
        <v>Portable Equipment - Non-Rental Other Portable Equipment_2012_750</v>
      </c>
      <c r="B11639" s="1" t="s">
        <v>40</v>
      </c>
      <c r="C11639" s="1">
        <v>2020</v>
      </c>
      <c r="D11639" s="1" t="s">
        <v>204</v>
      </c>
      <c r="E11639" s="1">
        <v>2012</v>
      </c>
      <c r="F11639" s="1">
        <v>750</v>
      </c>
      <c r="G11639" s="1" t="s">
        <v>5</v>
      </c>
      <c r="H11639" s="1">
        <v>5.1644918645673998E-6</v>
      </c>
      <c r="I11639" s="1">
        <v>6.2490351561265601E-6</v>
      </c>
      <c r="J11639" s="1">
        <v>7.4368682849770597E-6</v>
      </c>
      <c r="K11639" s="1">
        <v>6.8304652021047602E-5</v>
      </c>
      <c r="L11639" s="1">
        <v>1.1424285168913801E-4</v>
      </c>
      <c r="M11639" s="1">
        <v>3.7982521848590099E-2</v>
      </c>
      <c r="N11639" s="1">
        <v>6.6497730181600897E-6</v>
      </c>
      <c r="O11639" s="1">
        <v>6.1177911767072804E-6</v>
      </c>
      <c r="P11639" s="1">
        <v>3.5101231587374799E-7</v>
      </c>
      <c r="Q11639" s="1">
        <v>3.1000823731016601E-7</v>
      </c>
      <c r="R11639" s="1">
        <v>1232.30109110636</v>
      </c>
      <c r="S11639" s="1">
        <v>119.3086393336</v>
      </c>
      <c r="T11639" s="1">
        <v>0.38900312018253402</v>
      </c>
      <c r="U11639" s="1">
        <v>81359.110345849695</v>
      </c>
      <c r="V11639" s="1">
        <f t="shared" si="725"/>
        <v>2.543287036794047E-2</v>
      </c>
      <c r="W11639" s="1">
        <f t="shared" si="726"/>
        <v>0.4649555595194752</v>
      </c>
      <c r="X11639" s="1">
        <f t="shared" si="727"/>
        <v>306.70355363117955</v>
      </c>
    </row>
    <row r="11640" spans="1:24" hidden="1" x14ac:dyDescent="0.3">
      <c r="A11640" s="18" t="str">
        <f t="shared" si="724"/>
        <v>Portable Equipment - Non-Rental Other Portable Equipment_2012_9999</v>
      </c>
      <c r="B11640" s="1" t="s">
        <v>40</v>
      </c>
      <c r="C11640" s="1">
        <v>2020</v>
      </c>
      <c r="D11640" s="1" t="s">
        <v>204</v>
      </c>
      <c r="E11640" s="1">
        <v>2012</v>
      </c>
      <c r="F11640" s="1">
        <v>9999</v>
      </c>
      <c r="G11640" s="1" t="s">
        <v>5</v>
      </c>
      <c r="H11640" s="1">
        <v>6.8387833142518199E-5</v>
      </c>
      <c r="I11640" s="1">
        <v>8.2749278102446999E-5</v>
      </c>
      <c r="J11640" s="1">
        <v>9.8478479725226206E-5</v>
      </c>
      <c r="K11640" s="1">
        <v>5.2370509354373305E-4</v>
      </c>
      <c r="L11640" s="1">
        <v>1.7679689398825301E-3</v>
      </c>
      <c r="M11640" s="1">
        <v>0.28330596847779899</v>
      </c>
      <c r="N11640" s="1">
        <v>5.0514163484575701E-5</v>
      </c>
      <c r="O11640" s="1">
        <v>4.64730304058097E-5</v>
      </c>
      <c r="P11640" s="1">
        <v>2.6172525395394001E-6</v>
      </c>
      <c r="Q11640" s="1">
        <v>2.3123052296884799E-6</v>
      </c>
      <c r="R11640" s="1">
        <v>9191.5501415052804</v>
      </c>
      <c r="S11640" s="1">
        <v>536.88887700120301</v>
      </c>
      <c r="T11640" s="1">
        <v>1.7505140408213999</v>
      </c>
      <c r="U11640" s="1">
        <v>606845.47600355395</v>
      </c>
      <c r="V11640" s="1">
        <f t="shared" si="725"/>
        <v>4.5151761260130908E-2</v>
      </c>
      <c r="W11640" s="1">
        <f t="shared" si="726"/>
        <v>0.96468408328679001</v>
      </c>
      <c r="X11640" s="1">
        <f t="shared" si="727"/>
        <v>306.70355363118182</v>
      </c>
    </row>
    <row r="11641" spans="1:24" hidden="1" x14ac:dyDescent="0.3">
      <c r="A11641" s="18" t="str">
        <f t="shared" si="724"/>
        <v>Portable Equipment - Non-Rental Other Portable Equipment_2013_50</v>
      </c>
      <c r="B11641" s="1" t="s">
        <v>40</v>
      </c>
      <c r="C11641" s="1">
        <v>2020</v>
      </c>
      <c r="D11641" s="1" t="s">
        <v>204</v>
      </c>
      <c r="E11641" s="1">
        <v>2013</v>
      </c>
      <c r="F11641" s="1">
        <v>50</v>
      </c>
      <c r="G11641" s="1" t="s">
        <v>5</v>
      </c>
      <c r="H11641" s="1">
        <v>5.9883755591879904E-7</v>
      </c>
      <c r="I11641" s="1">
        <v>7.2459344266174698E-7</v>
      </c>
      <c r="J11641" s="1">
        <v>8.6232608052307105E-7</v>
      </c>
      <c r="K11641" s="1">
        <v>1.68494494556319E-5</v>
      </c>
      <c r="L11641" s="1">
        <v>1.6634535146092899E-5</v>
      </c>
      <c r="M11641" s="1">
        <v>3.21283267384117E-3</v>
      </c>
      <c r="N11641" s="1">
        <v>5.5483258366293605E-7</v>
      </c>
      <c r="O11641" s="1">
        <v>5.1044597696990104E-7</v>
      </c>
      <c r="P11641" s="1">
        <v>2.96862662380416E-8</v>
      </c>
      <c r="Q11641" s="1">
        <v>2.6222708380459501E-8</v>
      </c>
      <c r="R11641" s="1">
        <v>104.236817800016</v>
      </c>
      <c r="S11641" s="1">
        <v>119.3086393336</v>
      </c>
      <c r="T11641" s="1">
        <v>0.38900312018253402</v>
      </c>
      <c r="U11641" s="1">
        <v>6190.3670915320399</v>
      </c>
      <c r="V11641" s="1">
        <f t="shared" si="725"/>
        <v>3.8758467473906003E-2</v>
      </c>
      <c r="W11641" s="1">
        <f t="shared" si="726"/>
        <v>0.88978046369701802</v>
      </c>
      <c r="X11641" s="1">
        <f t="shared" si="727"/>
        <v>306.70355363117955</v>
      </c>
    </row>
    <row r="11642" spans="1:24" hidden="1" x14ac:dyDescent="0.3">
      <c r="A11642" s="18" t="str">
        <f t="shared" si="724"/>
        <v>Portable Equipment - Non-Rental Other Portable Equipment_2013_75</v>
      </c>
      <c r="B11642" s="1" t="s">
        <v>40</v>
      </c>
      <c r="C11642" s="1">
        <v>2020</v>
      </c>
      <c r="D11642" s="1" t="s">
        <v>204</v>
      </c>
      <c r="E11642" s="1">
        <v>2013</v>
      </c>
      <c r="F11642" s="1">
        <v>75</v>
      </c>
      <c r="G11642" s="1" t="s">
        <v>5</v>
      </c>
      <c r="H11642" s="1">
        <v>6.1178239655844999E-6</v>
      </c>
      <c r="I11642" s="1">
        <v>7.4025669983572497E-6</v>
      </c>
      <c r="J11642" s="1">
        <v>8.8096665104416798E-6</v>
      </c>
      <c r="K11642" s="1">
        <v>1.9043153385246201E-4</v>
      </c>
      <c r="L11642" s="1">
        <v>1.52418820234263E-4</v>
      </c>
      <c r="M11642" s="1">
        <v>3.1553803088502697E-2</v>
      </c>
      <c r="N11642" s="1">
        <v>1.77904160348888E-6</v>
      </c>
      <c r="O11642" s="1">
        <v>1.6367182752097701E-6</v>
      </c>
      <c r="P11642" s="1">
        <v>2.9154702286935701E-7</v>
      </c>
      <c r="Q11642" s="1">
        <v>2.57537899007669E-7</v>
      </c>
      <c r="R11642" s="1">
        <v>1023.72839090357</v>
      </c>
      <c r="S11642" s="1">
        <v>894.81479500200601</v>
      </c>
      <c r="T11642" s="1">
        <v>2.9175234013689999</v>
      </c>
      <c r="U11642" s="1">
        <v>67588.701917747807</v>
      </c>
      <c r="V11642" s="1">
        <f t="shared" si="725"/>
        <v>3.6265764897468418E-2</v>
      </c>
      <c r="W11642" s="1">
        <f t="shared" si="726"/>
        <v>0.74671193138703729</v>
      </c>
      <c r="X11642" s="1">
        <f t="shared" si="727"/>
        <v>306.70355363118216</v>
      </c>
    </row>
    <row r="11643" spans="1:24" hidden="1" x14ac:dyDescent="0.3">
      <c r="A11643" s="18" t="str">
        <f t="shared" si="724"/>
        <v>Portable Equipment - Non-Rental Other Portable Equipment_2013_100</v>
      </c>
      <c r="B11643" s="1" t="s">
        <v>40</v>
      </c>
      <c r="C11643" s="1">
        <v>2020</v>
      </c>
      <c r="D11643" s="1" t="s">
        <v>204</v>
      </c>
      <c r="E11643" s="1">
        <v>2013</v>
      </c>
      <c r="F11643" s="1">
        <v>100</v>
      </c>
      <c r="G11643" s="1" t="s">
        <v>5</v>
      </c>
      <c r="H11643" s="1">
        <v>9.2048922925482007E-6</v>
      </c>
      <c r="I11643" s="1">
        <v>1.11379196739833E-5</v>
      </c>
      <c r="J11643" s="1">
        <v>1.32550449012694E-5</v>
      </c>
      <c r="K11643" s="1">
        <v>2.6978171267154398E-4</v>
      </c>
      <c r="L11643" s="1">
        <v>2.0680737859167701E-4</v>
      </c>
      <c r="M11643" s="1">
        <v>4.32021696492116E-2</v>
      </c>
      <c r="N11643" s="1">
        <v>9.2750927042078104E-6</v>
      </c>
      <c r="O11643" s="1">
        <v>8.5330852878711795E-6</v>
      </c>
      <c r="P11643" s="1">
        <v>3.9914933628439798E-7</v>
      </c>
      <c r="Q11643" s="1">
        <v>3.5261030097779001E-7</v>
      </c>
      <c r="R11643" s="1">
        <v>1401.64681558293</v>
      </c>
      <c r="S11643" s="1">
        <v>1014.1234343356</v>
      </c>
      <c r="T11643" s="1">
        <v>3.30652652155154</v>
      </c>
      <c r="U11643" s="1">
        <v>92539.671317290195</v>
      </c>
      <c r="V11643" s="1">
        <f t="shared" si="725"/>
        <v>3.9853340477759812E-2</v>
      </c>
      <c r="W11643" s="1">
        <f t="shared" si="726"/>
        <v>0.73999140895038185</v>
      </c>
      <c r="X11643" s="1">
        <f t="shared" si="727"/>
        <v>306.70355363117943</v>
      </c>
    </row>
    <row r="11644" spans="1:24" hidden="1" x14ac:dyDescent="0.3">
      <c r="A11644" s="18" t="str">
        <f t="shared" si="724"/>
        <v>Portable Equipment - Non-Rental Other Portable Equipment_2013_175</v>
      </c>
      <c r="B11644" s="1" t="s">
        <v>40</v>
      </c>
      <c r="C11644" s="1">
        <v>2020</v>
      </c>
      <c r="D11644" s="1" t="s">
        <v>204</v>
      </c>
      <c r="E11644" s="1">
        <v>2013</v>
      </c>
      <c r="F11644" s="1">
        <v>175</v>
      </c>
      <c r="G11644" s="1" t="s">
        <v>5</v>
      </c>
      <c r="H11644" s="1">
        <v>4.5301947179783498E-5</v>
      </c>
      <c r="I11644" s="1">
        <v>5.4815356087538101E-5</v>
      </c>
      <c r="J11644" s="1">
        <v>6.5234803938888299E-5</v>
      </c>
      <c r="K11644" s="1">
        <v>1.3646943601843501E-3</v>
      </c>
      <c r="L11644" s="1">
        <v>9.1218459791822895E-4</v>
      </c>
      <c r="M11644" s="1">
        <v>0.254288265450615</v>
      </c>
      <c r="N11644" s="1">
        <v>1.7327096441231901E-5</v>
      </c>
      <c r="O11644" s="1">
        <v>1.5940928725933401E-5</v>
      </c>
      <c r="P11644" s="1">
        <v>2.3496620612893999E-6</v>
      </c>
      <c r="Q11644" s="1">
        <v>2.07546663845152E-6</v>
      </c>
      <c r="R11644" s="1">
        <v>8250.1027240761996</v>
      </c>
      <c r="S11644" s="1">
        <v>3698.5678193416202</v>
      </c>
      <c r="T11644" s="1">
        <v>12.059096725658501</v>
      </c>
      <c r="U11644" s="1">
        <v>544689.137043681</v>
      </c>
      <c r="V11644" s="1">
        <f t="shared" si="725"/>
        <v>3.3322849089694385E-2</v>
      </c>
      <c r="W11644" s="1">
        <f t="shared" si="726"/>
        <v>0.55452690391777182</v>
      </c>
      <c r="X11644" s="1">
        <f t="shared" si="727"/>
        <v>306.70355363118256</v>
      </c>
    </row>
    <row r="11645" spans="1:24" hidden="1" x14ac:dyDescent="0.3">
      <c r="A11645" s="18" t="str">
        <f t="shared" si="724"/>
        <v>Portable Equipment - Non-Rental Other Portable Equipment_2013_300</v>
      </c>
      <c r="B11645" s="1" t="s">
        <v>40</v>
      </c>
      <c r="C11645" s="1">
        <v>2020</v>
      </c>
      <c r="D11645" s="1" t="s">
        <v>204</v>
      </c>
      <c r="E11645" s="1">
        <v>2013</v>
      </c>
      <c r="F11645" s="1">
        <v>300</v>
      </c>
      <c r="G11645" s="1" t="s">
        <v>5</v>
      </c>
      <c r="H11645" s="1">
        <v>9.5326766992705098E-6</v>
      </c>
      <c r="I11645" s="1">
        <v>1.15345388061173E-5</v>
      </c>
      <c r="J11645" s="1">
        <v>1.37270544469495E-5</v>
      </c>
      <c r="K11645" s="1">
        <v>1.1721221079750401E-4</v>
      </c>
      <c r="L11645" s="1">
        <v>1.91542166680276E-4</v>
      </c>
      <c r="M11645" s="1">
        <v>6.3608928282149799E-2</v>
      </c>
      <c r="N11645" s="1">
        <v>4.2799827301655199E-6</v>
      </c>
      <c r="O11645" s="1">
        <v>3.9375841117522803E-6</v>
      </c>
      <c r="P11645" s="1">
        <v>5.8781010635137397E-7</v>
      </c>
      <c r="Q11645" s="1">
        <v>5.1916752164443195E-7</v>
      </c>
      <c r="R11645" s="1">
        <v>2063.72162540094</v>
      </c>
      <c r="S11645" s="1">
        <v>536.88887700120301</v>
      </c>
      <c r="T11645" s="1">
        <v>1.7505140408213999</v>
      </c>
      <c r="U11645" s="1">
        <v>136251.24302484299</v>
      </c>
      <c r="V11645" s="1">
        <f t="shared" si="725"/>
        <v>2.8031630646246093E-2</v>
      </c>
      <c r="W11645" s="1">
        <f t="shared" si="726"/>
        <v>0.46549232351757713</v>
      </c>
      <c r="X11645" s="1">
        <f t="shared" si="727"/>
        <v>306.70355363118182</v>
      </c>
    </row>
    <row r="11646" spans="1:24" hidden="1" x14ac:dyDescent="0.3">
      <c r="A11646" s="18" t="str">
        <f t="shared" si="724"/>
        <v>Portable Equipment - Non-Rental Other Portable Equipment_2013_600</v>
      </c>
      <c r="B11646" s="1" t="s">
        <v>40</v>
      </c>
      <c r="C11646" s="1">
        <v>2020</v>
      </c>
      <c r="D11646" s="1" t="s">
        <v>204</v>
      </c>
      <c r="E11646" s="1">
        <v>2013</v>
      </c>
      <c r="F11646" s="1">
        <v>600</v>
      </c>
      <c r="G11646" s="1" t="s">
        <v>5</v>
      </c>
      <c r="H11646" s="1">
        <v>2.0975731928052399E-5</v>
      </c>
      <c r="I11646" s="1">
        <v>2.5380635632943399E-5</v>
      </c>
      <c r="J11646" s="1">
        <v>3.02050539763955E-5</v>
      </c>
      <c r="K11646" s="1">
        <v>2.3689797865773199E-4</v>
      </c>
      <c r="L11646" s="1">
        <v>3.5917031808021898E-4</v>
      </c>
      <c r="M11646" s="1">
        <v>0.12910518684249001</v>
      </c>
      <c r="N11646" s="1">
        <v>1.0352098378122701E-5</v>
      </c>
      <c r="O11646" s="1">
        <v>9.5239305078728905E-6</v>
      </c>
      <c r="P11646" s="1">
        <v>1.19301220572598E-6</v>
      </c>
      <c r="Q11646" s="1">
        <v>1.05373917930427E-6</v>
      </c>
      <c r="R11646" s="1">
        <v>4188.6756031550003</v>
      </c>
      <c r="S11646" s="1">
        <v>596.54319666800404</v>
      </c>
      <c r="T11646" s="1">
        <v>1.94501560091267</v>
      </c>
      <c r="U11646" s="1">
        <v>276545.17476252298</v>
      </c>
      <c r="V11646" s="1">
        <f t="shared" si="725"/>
        <v>3.0389601827186832E-2</v>
      </c>
      <c r="W11646" s="1">
        <f t="shared" si="726"/>
        <v>0.4300539636775077</v>
      </c>
      <c r="X11646" s="1">
        <f t="shared" si="727"/>
        <v>306.70355363118165</v>
      </c>
    </row>
    <row r="11647" spans="1:24" hidden="1" x14ac:dyDescent="0.3">
      <c r="A11647" s="18" t="str">
        <f t="shared" si="724"/>
        <v>Portable Equipment - Non-Rental Other Portable Equipment_2013_9999</v>
      </c>
      <c r="B11647" s="1" t="s">
        <v>40</v>
      </c>
      <c r="C11647" s="1">
        <v>2020</v>
      </c>
      <c r="D11647" s="1" t="s">
        <v>204</v>
      </c>
      <c r="E11647" s="1">
        <v>2013</v>
      </c>
      <c r="F11647" s="1">
        <v>9999</v>
      </c>
      <c r="G11647" s="1" t="s">
        <v>5</v>
      </c>
      <c r="H11647" s="1">
        <v>8.8557620157975197E-5</v>
      </c>
      <c r="I11647" s="1">
        <v>1.0715472039115E-4</v>
      </c>
      <c r="J11647" s="1">
        <v>1.27522973027484E-4</v>
      </c>
      <c r="K11647" s="1">
        <v>4.3636221510217601E-4</v>
      </c>
      <c r="L11647" s="1">
        <v>1.3647016707083999E-3</v>
      </c>
      <c r="M11647" s="1">
        <v>0.21615829592404101</v>
      </c>
      <c r="N11647" s="1">
        <v>3.6258433764075098E-5</v>
      </c>
      <c r="O11647" s="1">
        <v>3.3357759062949099E-5</v>
      </c>
      <c r="P11647" s="1">
        <v>1.9958339135657499E-6</v>
      </c>
      <c r="Q11647" s="1">
        <v>1.76425495301515E-6</v>
      </c>
      <c r="R11647" s="1">
        <v>7013.01785544225</v>
      </c>
      <c r="S11647" s="1">
        <v>238.61727866720099</v>
      </c>
      <c r="T11647" s="1">
        <v>0.77800624036506805</v>
      </c>
      <c r="U11647" s="1">
        <v>463014.19164214103</v>
      </c>
      <c r="V11647" s="1">
        <f t="shared" si="725"/>
        <v>7.6631196306887209E-2</v>
      </c>
      <c r="W11647" s="1">
        <f t="shared" si="726"/>
        <v>0.97596000667675309</v>
      </c>
      <c r="X11647" s="1">
        <f t="shared" si="727"/>
        <v>306.7035536311808</v>
      </c>
    </row>
    <row r="11648" spans="1:24" hidden="1" x14ac:dyDescent="0.3">
      <c r="A11648" s="18" t="str">
        <f t="shared" si="724"/>
        <v>Portable Equipment - Non-Rental Other Portable Equipment_2014_50</v>
      </c>
      <c r="B11648" s="1" t="s">
        <v>40</v>
      </c>
      <c r="C11648" s="1">
        <v>2020</v>
      </c>
      <c r="D11648" s="1" t="s">
        <v>204</v>
      </c>
      <c r="E11648" s="1">
        <v>2014</v>
      </c>
      <c r="F11648" s="1">
        <v>50</v>
      </c>
      <c r="G11648" s="1" t="s">
        <v>5</v>
      </c>
      <c r="H11648" s="1">
        <v>5.3646926664526205E-7</v>
      </c>
      <c r="I11648" s="1">
        <v>6.4912781264076702E-7</v>
      </c>
      <c r="J11648" s="1">
        <v>7.7251574396917801E-7</v>
      </c>
      <c r="K11648" s="1">
        <v>1.6025006624690901E-5</v>
      </c>
      <c r="L11648" s="1">
        <v>1.6962540736457301E-5</v>
      </c>
      <c r="M11648" s="1">
        <v>3.1472646600893099E-3</v>
      </c>
      <c r="N11648" s="1">
        <v>4.7706700184196197E-7</v>
      </c>
      <c r="O11648" s="1">
        <v>4.3890164169460499E-7</v>
      </c>
      <c r="P11648" s="1">
        <v>2.9081928483358301E-8</v>
      </c>
      <c r="Q11648" s="1">
        <v>2.5687551066572601E-8</v>
      </c>
      <c r="R11648" s="1">
        <v>102.109535804098</v>
      </c>
      <c r="S11648" s="1">
        <v>119.3086393336</v>
      </c>
      <c r="T11648" s="1">
        <v>0.38900312018253402</v>
      </c>
      <c r="U11648" s="1">
        <v>6064.03306925587</v>
      </c>
      <c r="V11648" s="1">
        <f t="shared" si="725"/>
        <v>3.5445185788454826E-2</v>
      </c>
      <c r="W11648" s="1">
        <f t="shared" si="726"/>
        <v>0.92622808041764515</v>
      </c>
      <c r="X11648" s="1">
        <f t="shared" si="727"/>
        <v>306.70355363117955</v>
      </c>
    </row>
    <row r="11649" spans="1:24" hidden="1" x14ac:dyDescent="0.3">
      <c r="A11649" s="18" t="str">
        <f t="shared" si="724"/>
        <v>Portable Equipment - Non-Rental Other Portable Equipment_2014_75</v>
      </c>
      <c r="B11649" s="1" t="s">
        <v>40</v>
      </c>
      <c r="C11649" s="1">
        <v>2020</v>
      </c>
      <c r="D11649" s="1" t="s">
        <v>204</v>
      </c>
      <c r="E11649" s="1">
        <v>2014</v>
      </c>
      <c r="F11649" s="1">
        <v>75</v>
      </c>
      <c r="G11649" s="1" t="s">
        <v>5</v>
      </c>
      <c r="H11649" s="1">
        <v>9.2157819676906497E-6</v>
      </c>
      <c r="I11649" s="1">
        <v>1.11510961809056E-5</v>
      </c>
      <c r="J11649" s="1">
        <v>1.3270726033474501E-5</v>
      </c>
      <c r="K11649" s="1">
        <v>3.1688083076793802E-4</v>
      </c>
      <c r="L11649" s="1">
        <v>2.6108936291542102E-4</v>
      </c>
      <c r="M11649" s="1">
        <v>5.33465698944873E-2</v>
      </c>
      <c r="N11649" s="1">
        <v>3.6328250189607502E-6</v>
      </c>
      <c r="O11649" s="1">
        <v>3.3421990174438898E-6</v>
      </c>
      <c r="P11649" s="1">
        <v>4.9293902063188495E-7</v>
      </c>
      <c r="Q11649" s="1">
        <v>4.3540753206062998E-7</v>
      </c>
      <c r="R11649" s="1">
        <v>1730.7707094809</v>
      </c>
      <c r="S11649" s="1">
        <v>1491.3579916700101</v>
      </c>
      <c r="T11649" s="1">
        <v>4.8625390022816699</v>
      </c>
      <c r="U11649" s="1">
        <v>114269.12314878999</v>
      </c>
      <c r="V11649" s="1">
        <f t="shared" si="725"/>
        <v>3.2312999032052085E-2</v>
      </c>
      <c r="W11649" s="1">
        <f t="shared" si="726"/>
        <v>0.75656959587626338</v>
      </c>
      <c r="X11649" s="1">
        <f t="shared" si="727"/>
        <v>306.70355363118193</v>
      </c>
    </row>
    <row r="11650" spans="1:24" hidden="1" x14ac:dyDescent="0.3">
      <c r="A11650" s="18" t="str">
        <f t="shared" si="724"/>
        <v>Portable Equipment - Non-Rental Other Portable Equipment_2014_100</v>
      </c>
      <c r="B11650" s="1" t="s">
        <v>40</v>
      </c>
      <c r="C11650" s="1">
        <v>2020</v>
      </c>
      <c r="D11650" s="1" t="s">
        <v>204</v>
      </c>
      <c r="E11650" s="1">
        <v>2014</v>
      </c>
      <c r="F11650" s="1">
        <v>100</v>
      </c>
      <c r="G11650" s="1" t="s">
        <v>5</v>
      </c>
      <c r="H11650" s="1">
        <v>4.46786049544035E-6</v>
      </c>
      <c r="I11650" s="1">
        <v>5.4061111994828201E-6</v>
      </c>
      <c r="J11650" s="1">
        <v>6.4337191134341003E-6</v>
      </c>
      <c r="K11650" s="1">
        <v>1.3017632569603199E-4</v>
      </c>
      <c r="L11650" s="1">
        <v>9.6904488095318495E-5</v>
      </c>
      <c r="M11650" s="1">
        <v>2.0819612131292398E-2</v>
      </c>
      <c r="N11650" s="1">
        <v>3.79012328870433E-6</v>
      </c>
      <c r="O11650" s="1">
        <v>3.4869134256079798E-6</v>
      </c>
      <c r="P11650" s="1">
        <v>1.9235360311724701E-7</v>
      </c>
      <c r="Q11650" s="1">
        <v>1.6992687542001299E-7</v>
      </c>
      <c r="R11650" s="1">
        <v>675.469386895257</v>
      </c>
      <c r="S11650" s="1">
        <v>477.23455733440301</v>
      </c>
      <c r="T11650" s="1">
        <v>1.5560124807301301</v>
      </c>
      <c r="U11650" s="1">
        <v>44595.909863485896</v>
      </c>
      <c r="V11650" s="1">
        <f t="shared" si="725"/>
        <v>4.0140108885394835E-2</v>
      </c>
      <c r="W11650" s="1">
        <f t="shared" si="726"/>
        <v>0.71951104224449691</v>
      </c>
      <c r="X11650" s="1">
        <f t="shared" si="727"/>
        <v>306.70355363118267</v>
      </c>
    </row>
    <row r="11651" spans="1:24" hidden="1" x14ac:dyDescent="0.3">
      <c r="A11651" s="18" t="str">
        <f t="shared" si="724"/>
        <v>Portable Equipment - Non-Rental Other Portable Equipment_2014_175</v>
      </c>
      <c r="B11651" s="1" t="s">
        <v>40</v>
      </c>
      <c r="C11651" s="1">
        <v>2020</v>
      </c>
      <c r="D11651" s="1" t="s">
        <v>204</v>
      </c>
      <c r="E11651" s="1">
        <v>2014</v>
      </c>
      <c r="F11651" s="1">
        <v>175</v>
      </c>
      <c r="G11651" s="1" t="s">
        <v>5</v>
      </c>
      <c r="H11651" s="1">
        <v>5.2119938717679198E-5</v>
      </c>
      <c r="I11651" s="1">
        <v>6.30651258483918E-5</v>
      </c>
      <c r="J11651" s="1">
        <v>7.5052711753457996E-5</v>
      </c>
      <c r="K11651" s="1">
        <v>1.73591637580504E-3</v>
      </c>
      <c r="L11651" s="1">
        <v>1.1243493601092399E-3</v>
      </c>
      <c r="M11651" s="1">
        <v>0.328985259117136</v>
      </c>
      <c r="N11651" s="1">
        <v>2.4803729681821201E-5</v>
      </c>
      <c r="O11651" s="1">
        <v>2.2819431307275501E-5</v>
      </c>
      <c r="P11651" s="1">
        <v>3.0400682714229199E-6</v>
      </c>
      <c r="Q11651" s="1">
        <v>2.6851334591865E-6</v>
      </c>
      <c r="R11651" s="1">
        <v>10673.5644195516</v>
      </c>
      <c r="S11651" s="1">
        <v>4772.3455733440296</v>
      </c>
      <c r="T11651" s="1">
        <v>15.5601248073013</v>
      </c>
      <c r="U11651" s="1">
        <v>704691.17625644302</v>
      </c>
      <c r="V11651" s="1">
        <f t="shared" si="725"/>
        <v>2.9633232867219243E-2</v>
      </c>
      <c r="W11651" s="1">
        <f t="shared" si="726"/>
        <v>0.52831269206252895</v>
      </c>
      <c r="X11651" s="1">
        <f t="shared" si="727"/>
        <v>306.70355363118261</v>
      </c>
    </row>
    <row r="11652" spans="1:24" hidden="1" x14ac:dyDescent="0.3">
      <c r="A11652" s="18" t="str">
        <f t="shared" si="724"/>
        <v>Portable Equipment - Non-Rental Other Portable Equipment_2014_300</v>
      </c>
      <c r="B11652" s="1" t="s">
        <v>40</v>
      </c>
      <c r="C11652" s="1">
        <v>2020</v>
      </c>
      <c r="D11652" s="1" t="s">
        <v>204</v>
      </c>
      <c r="E11652" s="1">
        <v>2014</v>
      </c>
      <c r="F11652" s="1">
        <v>300</v>
      </c>
      <c r="G11652" s="1" t="s">
        <v>5</v>
      </c>
      <c r="H11652" s="1">
        <v>4.2952291375300903E-6</v>
      </c>
      <c r="I11652" s="1">
        <v>5.1972272564114096E-6</v>
      </c>
      <c r="J11652" s="1">
        <v>6.1851299580433299E-6</v>
      </c>
      <c r="K11652" s="1">
        <v>6.5948150343044898E-5</v>
      </c>
      <c r="L11652" s="1">
        <v>5.4442306937010101E-5</v>
      </c>
      <c r="M11652" s="1">
        <v>3.4650204326159499E-2</v>
      </c>
      <c r="N11652" s="1">
        <v>2.11855715610161E-6</v>
      </c>
      <c r="O11652" s="1">
        <v>1.94907258361348E-6</v>
      </c>
      <c r="P11652" s="1">
        <v>3.2022946571118402E-7</v>
      </c>
      <c r="Q11652" s="1">
        <v>2.82810309657954E-7</v>
      </c>
      <c r="R11652" s="1">
        <v>1124.1877189828899</v>
      </c>
      <c r="S11652" s="1">
        <v>298.27159833400202</v>
      </c>
      <c r="T11652" s="1">
        <v>0.972507800456335</v>
      </c>
      <c r="U11652" s="1">
        <v>74221.238087246398</v>
      </c>
      <c r="V11652" s="1">
        <f t="shared" si="725"/>
        <v>2.3186335384246453E-2</v>
      </c>
      <c r="W11652" s="1">
        <f t="shared" si="726"/>
        <v>0.24288289225305315</v>
      </c>
      <c r="X11652" s="1">
        <f t="shared" si="727"/>
        <v>306.70355363118165</v>
      </c>
    </row>
    <row r="11653" spans="1:24" hidden="1" x14ac:dyDescent="0.3">
      <c r="A11653" s="18" t="str">
        <f t="shared" si="724"/>
        <v>Portable Equipment - Non-Rental Other Portable Equipment_2014_750</v>
      </c>
      <c r="B11653" s="1" t="s">
        <v>40</v>
      </c>
      <c r="C11653" s="1">
        <v>2020</v>
      </c>
      <c r="D11653" s="1" t="s">
        <v>204</v>
      </c>
      <c r="E11653" s="1">
        <v>2014</v>
      </c>
      <c r="F11653" s="1">
        <v>750</v>
      </c>
      <c r="G11653" s="1" t="s">
        <v>5</v>
      </c>
      <c r="H11653" s="1">
        <v>1.5751824868320301E-6</v>
      </c>
      <c r="I11653" s="1">
        <v>1.9059708090667499E-6</v>
      </c>
      <c r="J11653" s="1">
        <v>2.2682627810381198E-6</v>
      </c>
      <c r="K11653" s="1">
        <v>3.3412921188810899E-5</v>
      </c>
      <c r="L11653" s="1">
        <v>3.7599245071264799E-5</v>
      </c>
      <c r="M11653" s="1">
        <v>1.88143237107147E-2</v>
      </c>
      <c r="N11653" s="1">
        <v>1.52441834016435E-6</v>
      </c>
      <c r="O11653" s="1">
        <v>1.4024648729512E-6</v>
      </c>
      <c r="P11653" s="1">
        <v>1.73900497554695E-7</v>
      </c>
      <c r="Q11653" s="1">
        <v>1.53559980903638E-7</v>
      </c>
      <c r="R11653" s="1">
        <v>610.41001252007698</v>
      </c>
      <c r="S11653" s="1">
        <v>59.654319666800397</v>
      </c>
      <c r="T11653" s="1">
        <v>0.19450156009126701</v>
      </c>
      <c r="U11653" s="1">
        <v>40300.553106096297</v>
      </c>
      <c r="V11653" s="1">
        <f t="shared" si="725"/>
        <v>1.5660075045033982E-2</v>
      </c>
      <c r="W11653" s="1">
        <f t="shared" si="726"/>
        <v>0.30892760615832177</v>
      </c>
      <c r="X11653" s="1">
        <f t="shared" si="727"/>
        <v>306.70355363118159</v>
      </c>
    </row>
    <row r="11654" spans="1:24" hidden="1" x14ac:dyDescent="0.3">
      <c r="A11654" s="18" t="str">
        <f t="shared" si="724"/>
        <v>Portable Equipment - Non-Rental Other Portable Equipment_2014_9999</v>
      </c>
      <c r="B11654" s="1" t="s">
        <v>40</v>
      </c>
      <c r="C11654" s="1">
        <v>2020</v>
      </c>
      <c r="D11654" s="1" t="s">
        <v>204</v>
      </c>
      <c r="E11654" s="1">
        <v>2014</v>
      </c>
      <c r="F11654" s="1">
        <v>9999</v>
      </c>
      <c r="G11654" s="1" t="s">
        <v>5</v>
      </c>
      <c r="H11654" s="1">
        <v>2.1384638036262699E-5</v>
      </c>
      <c r="I11654" s="1">
        <v>2.5875412023877899E-5</v>
      </c>
      <c r="J11654" s="1">
        <v>3.0793878772218298E-5</v>
      </c>
      <c r="K11654" s="1">
        <v>1.4203950043655499E-4</v>
      </c>
      <c r="L11654" s="1">
        <v>4.33928174905845E-4</v>
      </c>
      <c r="M11654" s="1">
        <v>7.5050868093681597E-2</v>
      </c>
      <c r="N11654" s="1">
        <v>1.0433810375568001E-5</v>
      </c>
      <c r="O11654" s="1">
        <v>9.5991055455226501E-6</v>
      </c>
      <c r="P11654" s="1">
        <v>6.9324095530964899E-7</v>
      </c>
      <c r="Q11654" s="1">
        <v>6.1255509623786805E-7</v>
      </c>
      <c r="R11654" s="1">
        <v>2434.9427615416798</v>
      </c>
      <c r="S11654" s="1">
        <v>178.96295900040101</v>
      </c>
      <c r="T11654" s="1">
        <v>0.58350468027380098</v>
      </c>
      <c r="U11654" s="1">
        <v>160760.04334641801</v>
      </c>
      <c r="V11654" s="1">
        <f t="shared" si="725"/>
        <v>5.329638591053612E-2</v>
      </c>
      <c r="W11654" s="1">
        <f t="shared" si="726"/>
        <v>0.89377527383506228</v>
      </c>
      <c r="X11654" s="1">
        <f t="shared" si="727"/>
        <v>306.70355363118131</v>
      </c>
    </row>
    <row r="11655" spans="1:24" hidden="1" x14ac:dyDescent="0.3">
      <c r="A11655" s="18" t="str">
        <f t="shared" si="724"/>
        <v>Portable Equipment - Non-Rental Other Portable Equipment_2015_100</v>
      </c>
      <c r="B11655" s="1" t="s">
        <v>40</v>
      </c>
      <c r="C11655" s="1">
        <v>2020</v>
      </c>
      <c r="D11655" s="1" t="s">
        <v>204</v>
      </c>
      <c r="E11655" s="1">
        <v>2015</v>
      </c>
      <c r="F11655" s="1">
        <v>100</v>
      </c>
      <c r="G11655" s="1" t="s">
        <v>5</v>
      </c>
      <c r="H11655" s="1">
        <v>1.4089530989434E-6</v>
      </c>
      <c r="I11655" s="1">
        <v>1.7048332497215101E-6</v>
      </c>
      <c r="J11655" s="1">
        <v>2.0288924624784899E-6</v>
      </c>
      <c r="K11655" s="1">
        <v>6.7155097081713995E-5</v>
      </c>
      <c r="L11655" s="1">
        <v>5.3966059801342898E-5</v>
      </c>
      <c r="M11655" s="1">
        <v>1.04687851368396E-2</v>
      </c>
      <c r="N11655" s="1">
        <v>3.6858885746055599E-6</v>
      </c>
      <c r="O11655" s="1">
        <v>3.3910174886371201E-6</v>
      </c>
      <c r="P11655" s="1">
        <v>9.6746841634933996E-8</v>
      </c>
      <c r="Q11655" s="1">
        <v>8.5444816960488394E-8</v>
      </c>
      <c r="R11655" s="1">
        <v>339.64820445866297</v>
      </c>
      <c r="S11655" s="1">
        <v>238.61727866720099</v>
      </c>
      <c r="T11655" s="1">
        <v>0.77800624036506805</v>
      </c>
      <c r="U11655" s="1">
        <v>22424.288954019099</v>
      </c>
      <c r="V11655" s="1">
        <f t="shared" si="725"/>
        <v>2.5173976741050236E-2</v>
      </c>
      <c r="W11655" s="1">
        <f t="shared" si="726"/>
        <v>0.79687578504645784</v>
      </c>
      <c r="X11655" s="1">
        <f t="shared" si="727"/>
        <v>306.7035536311808</v>
      </c>
    </row>
    <row r="11656" spans="1:24" hidden="1" x14ac:dyDescent="0.3">
      <c r="A11656" s="18" t="str">
        <f t="shared" si="724"/>
        <v>Portable Equipment - Non-Rental Other Portable Equipment_2015_175</v>
      </c>
      <c r="B11656" s="1" t="s">
        <v>40</v>
      </c>
      <c r="C11656" s="1">
        <v>2020</v>
      </c>
      <c r="D11656" s="1" t="s">
        <v>204</v>
      </c>
      <c r="E11656" s="1">
        <v>2015</v>
      </c>
      <c r="F11656" s="1">
        <v>175</v>
      </c>
      <c r="G11656" s="1" t="s">
        <v>5</v>
      </c>
      <c r="H11656" s="1">
        <v>1.3433647247447701E-6</v>
      </c>
      <c r="I11656" s="1">
        <v>1.6254713169411801E-6</v>
      </c>
      <c r="J11656" s="1">
        <v>1.9344452036324802E-6</v>
      </c>
      <c r="K11656" s="1">
        <v>8.8961688142658298E-5</v>
      </c>
      <c r="L11656" s="1">
        <v>3.48725961148326E-5</v>
      </c>
      <c r="M11656" s="1">
        <v>1.7103930646104201E-2</v>
      </c>
      <c r="N11656" s="1">
        <v>1.2658530301010399E-6</v>
      </c>
      <c r="O11656" s="1">
        <v>1.16458478769296E-6</v>
      </c>
      <c r="P11656" s="1">
        <v>1.5809401999398501E-7</v>
      </c>
      <c r="Q11656" s="1">
        <v>1.3959998263967099E-7</v>
      </c>
      <c r="R11656" s="1">
        <v>554.91819320007005</v>
      </c>
      <c r="S11656" s="1">
        <v>238.61727866720099</v>
      </c>
      <c r="T11656" s="1">
        <v>0.77800624036506805</v>
      </c>
      <c r="U11656" s="1">
        <v>36636.866460087498</v>
      </c>
      <c r="V11656" s="1">
        <f t="shared" si="725"/>
        <v>1.4690940152039558E-2</v>
      </c>
      <c r="W11656" s="1">
        <f t="shared" si="726"/>
        <v>0.31517703027410088</v>
      </c>
      <c r="X11656" s="1">
        <f t="shared" si="727"/>
        <v>306.7035536311808</v>
      </c>
    </row>
    <row r="11657" spans="1:24" hidden="1" x14ac:dyDescent="0.3">
      <c r="A11657" s="18" t="str">
        <f t="shared" si="724"/>
        <v>Portable Equipment - Non-Rental Other Portable Equipment_2015_300</v>
      </c>
      <c r="B11657" s="1" t="s">
        <v>40</v>
      </c>
      <c r="C11657" s="1">
        <v>2020</v>
      </c>
      <c r="D11657" s="1" t="s">
        <v>204</v>
      </c>
      <c r="E11657" s="1">
        <v>2015</v>
      </c>
      <c r="F11657" s="1">
        <v>300</v>
      </c>
      <c r="G11657" s="1" t="s">
        <v>5</v>
      </c>
      <c r="H11657" s="1">
        <v>2.2278738949331798E-6</v>
      </c>
      <c r="I11657" s="1">
        <v>2.69572741286915E-6</v>
      </c>
      <c r="J11657" s="1">
        <v>3.20813840870378E-6</v>
      </c>
      <c r="K11657" s="1">
        <v>3.6874889766243302E-5</v>
      </c>
      <c r="L11657" s="1">
        <v>2.3673004572547898E-5</v>
      </c>
      <c r="M11657" s="1">
        <v>1.9699009778616602E-2</v>
      </c>
      <c r="N11657" s="1">
        <v>1.06018238284517E-6</v>
      </c>
      <c r="O11657" s="1">
        <v>9.7536779221756006E-7</v>
      </c>
      <c r="P11657" s="1">
        <v>1.8206027824016299E-7</v>
      </c>
      <c r="Q11657" s="1">
        <v>1.60780669660863E-7</v>
      </c>
      <c r="R11657" s="1">
        <v>639.11267768559799</v>
      </c>
      <c r="S11657" s="1">
        <v>178.96295900040101</v>
      </c>
      <c r="T11657" s="1">
        <v>0.58350468027380098</v>
      </c>
      <c r="U11657" s="1">
        <v>42195.563440238802</v>
      </c>
      <c r="V11657" s="1">
        <f t="shared" si="725"/>
        <v>2.1154257439899408E-2</v>
      </c>
      <c r="W11657" s="1">
        <f t="shared" si="726"/>
        <v>0.18576983366823149</v>
      </c>
      <c r="X11657" s="1">
        <f t="shared" si="727"/>
        <v>306.70355363118131</v>
      </c>
    </row>
    <row r="11658" spans="1:24" hidden="1" x14ac:dyDescent="0.3">
      <c r="A11658" s="18" t="str">
        <f t="shared" ref="A11658:A11721" si="728">D11658&amp;"_"&amp;E11658&amp;"_"&amp;F11658</f>
        <v>Portable Equipment - Non-Rental Other Portable Equipment_2015_600</v>
      </c>
      <c r="B11658" s="1" t="s">
        <v>40</v>
      </c>
      <c r="C11658" s="1">
        <v>2020</v>
      </c>
      <c r="D11658" s="1" t="s">
        <v>204</v>
      </c>
      <c r="E11658" s="1">
        <v>2015</v>
      </c>
      <c r="F11658" s="1">
        <v>600</v>
      </c>
      <c r="G11658" s="1" t="s">
        <v>5</v>
      </c>
      <c r="H11658" s="1">
        <v>3.2866112834704099E-6</v>
      </c>
      <c r="I11658" s="1">
        <v>3.9767996529991997E-6</v>
      </c>
      <c r="J11658" s="1">
        <v>4.7327202481973902E-6</v>
      </c>
      <c r="K11658" s="1">
        <v>7.3846524774132905E-5</v>
      </c>
      <c r="L11658" s="1">
        <v>6.1572949061899096E-5</v>
      </c>
      <c r="M11658" s="1">
        <v>4.1845651011761999E-2</v>
      </c>
      <c r="N11658" s="1">
        <v>2.4450252288468601E-6</v>
      </c>
      <c r="O11658" s="1">
        <v>2.2494232105391099E-6</v>
      </c>
      <c r="P11658" s="1">
        <v>3.8678519719218201E-7</v>
      </c>
      <c r="Q11658" s="1">
        <v>3.4153857821671301E-7</v>
      </c>
      <c r="R11658" s="1">
        <v>1357.63606232913</v>
      </c>
      <c r="S11658" s="1">
        <v>238.61727866720099</v>
      </c>
      <c r="T11658" s="1">
        <v>0.77800624036506805</v>
      </c>
      <c r="U11658" s="1">
        <v>89633.988804938403</v>
      </c>
      <c r="V11658" s="1">
        <f t="shared" si="725"/>
        <v>1.4690940152039535E-2</v>
      </c>
      <c r="W11658" s="1">
        <f t="shared" si="726"/>
        <v>0.22746041756736204</v>
      </c>
      <c r="X11658" s="1">
        <f t="shared" si="727"/>
        <v>306.7035536311808</v>
      </c>
    </row>
    <row r="11659" spans="1:24" hidden="1" x14ac:dyDescent="0.3">
      <c r="A11659" s="18" t="str">
        <f t="shared" si="728"/>
        <v>Portable Equipment - Non-Rental Other Portable Equipment_2015_9999</v>
      </c>
      <c r="B11659" s="1" t="s">
        <v>40</v>
      </c>
      <c r="C11659" s="1">
        <v>2020</v>
      </c>
      <c r="D11659" s="1" t="s">
        <v>204</v>
      </c>
      <c r="E11659" s="1">
        <v>2015</v>
      </c>
      <c r="F11659" s="1">
        <v>9999</v>
      </c>
      <c r="G11659" s="1" t="s">
        <v>5</v>
      </c>
      <c r="H11659" s="1">
        <v>3.7232367389660298E-5</v>
      </c>
      <c r="I11659" s="1">
        <v>4.5051164541489001E-5</v>
      </c>
      <c r="J11659" s="1">
        <v>5.3614609041110803E-5</v>
      </c>
      <c r="K11659" s="1">
        <v>3.4855247883653799E-4</v>
      </c>
      <c r="L11659" s="1">
        <v>1.03165218602217E-3</v>
      </c>
      <c r="M11659" s="1">
        <v>0.16809035290136901</v>
      </c>
      <c r="N11659" s="1">
        <v>2.6808253742789799E-5</v>
      </c>
      <c r="O11659" s="1">
        <v>2.4663593443366599E-5</v>
      </c>
      <c r="P11659" s="1">
        <v>1.55296170024321E-6</v>
      </c>
      <c r="Q11659" s="1">
        <v>1.3719308638726301E-6</v>
      </c>
      <c r="R11659" s="1">
        <v>5453.5063814489504</v>
      </c>
      <c r="S11659" s="1">
        <v>119.3086393336</v>
      </c>
      <c r="T11659" s="1">
        <v>0.38900312018253402</v>
      </c>
      <c r="U11659" s="1">
        <v>360051.96348706703</v>
      </c>
      <c r="V11659" s="1">
        <f t="shared" ref="V11659:V11722" si="729">IFERROR(CONVERT(I11659,"ton","g")*365/U11659,0)</f>
        <v>4.1431383785103623E-2</v>
      </c>
      <c r="W11659" s="1">
        <f t="shared" ref="W11659:W11722" si="730">IFERROR(CONVERT(L11659,"ton","g")*365/U11659,0)</f>
        <v>0.94876077204314002</v>
      </c>
      <c r="X11659" s="1">
        <f t="shared" ref="X11659:X11722" si="731">S11659/T11659</f>
        <v>306.70355363117955</v>
      </c>
    </row>
    <row r="11660" spans="1:24" hidden="1" x14ac:dyDescent="0.3">
      <c r="A11660" s="18" t="str">
        <f t="shared" si="728"/>
        <v>Portable Equipment - Non-Rental Other Portable Equipment_2016_175</v>
      </c>
      <c r="B11660" s="1" t="s">
        <v>40</v>
      </c>
      <c r="C11660" s="1">
        <v>2020</v>
      </c>
      <c r="D11660" s="1" t="s">
        <v>204</v>
      </c>
      <c r="E11660" s="1">
        <v>2016</v>
      </c>
      <c r="F11660" s="1">
        <v>175</v>
      </c>
      <c r="G11660" s="1" t="s">
        <v>5</v>
      </c>
      <c r="H11660" s="1">
        <v>1.5027044590896199E-6</v>
      </c>
      <c r="I11660" s="1">
        <v>1.81827239549845E-6</v>
      </c>
      <c r="J11660" s="1">
        <v>2.1638944210890601E-6</v>
      </c>
      <c r="K11660" s="1">
        <v>6.1555737548254203E-5</v>
      </c>
      <c r="L11660" s="1">
        <v>1.8329630457517999E-5</v>
      </c>
      <c r="M11660" s="1">
        <v>1.0763680492806901E-2</v>
      </c>
      <c r="N11660" s="1">
        <v>7.5410557530271296E-7</v>
      </c>
      <c r="O11660" s="1">
        <v>6.9377712927849604E-7</v>
      </c>
      <c r="P11660" s="1">
        <v>9.9470482903366294E-8</v>
      </c>
      <c r="Q11660" s="1">
        <v>8.7851713212896599E-8</v>
      </c>
      <c r="R11660" s="1">
        <v>349.21575951383602</v>
      </c>
      <c r="S11660" s="1">
        <v>178.96295900040101</v>
      </c>
      <c r="T11660" s="1">
        <v>0.58350468027380098</v>
      </c>
      <c r="U11660" s="1">
        <v>23055.9590653999</v>
      </c>
      <c r="V11660" s="1">
        <f t="shared" si="729"/>
        <v>2.6113456068922469E-2</v>
      </c>
      <c r="W11660" s="1">
        <f t="shared" si="730"/>
        <v>0.26324438565804958</v>
      </c>
      <c r="X11660" s="1">
        <f t="shared" si="731"/>
        <v>306.70355363118131</v>
      </c>
    </row>
    <row r="11661" spans="1:24" hidden="1" x14ac:dyDescent="0.3">
      <c r="A11661" s="18" t="str">
        <f t="shared" si="728"/>
        <v>Portable Equipment - Non-Rental Other Portable Equipment_2016_600</v>
      </c>
      <c r="B11661" s="1" t="s">
        <v>40</v>
      </c>
      <c r="C11661" s="1">
        <v>2020</v>
      </c>
      <c r="D11661" s="1" t="s">
        <v>204</v>
      </c>
      <c r="E11661" s="1">
        <v>2016</v>
      </c>
      <c r="F11661" s="1">
        <v>600</v>
      </c>
      <c r="G11661" s="1" t="s">
        <v>5</v>
      </c>
      <c r="H11661" s="1">
        <v>1.99122617610304E-6</v>
      </c>
      <c r="I11661" s="1">
        <v>2.4093836730846899E-6</v>
      </c>
      <c r="J11661" s="1">
        <v>2.86736569358839E-6</v>
      </c>
      <c r="K11661" s="1">
        <v>2.86673140866656E-5</v>
      </c>
      <c r="L11661" s="1">
        <v>2.6067976407471199E-5</v>
      </c>
      <c r="M11661" s="1">
        <v>1.5275579439106899E-2</v>
      </c>
      <c r="N11661" s="1">
        <v>1.0846493840359201E-6</v>
      </c>
      <c r="O11661" s="1">
        <v>9.9787743331305109E-7</v>
      </c>
      <c r="P11661" s="1">
        <v>1.41170570533177E-7</v>
      </c>
      <c r="Q11661" s="1">
        <v>1.2467722587474E-7</v>
      </c>
      <c r="R11661" s="1">
        <v>495.59935185799202</v>
      </c>
      <c r="S11661" s="1">
        <v>59.654319666800397</v>
      </c>
      <c r="T11661" s="1">
        <v>0.19450156009126701</v>
      </c>
      <c r="U11661" s="1">
        <v>32720.5117695265</v>
      </c>
      <c r="V11661" s="1">
        <f t="shared" si="729"/>
        <v>2.4382289081984351E-2</v>
      </c>
      <c r="W11661" s="1">
        <f t="shared" si="730"/>
        <v>0.26380063235655926</v>
      </c>
      <c r="X11661" s="1">
        <f t="shared" si="731"/>
        <v>306.70355363118159</v>
      </c>
    </row>
    <row r="11662" spans="1:24" hidden="1" x14ac:dyDescent="0.3">
      <c r="A11662" s="18" t="str">
        <f t="shared" si="728"/>
        <v>Portable Equipment - Non-Rental Other Portable Equipment_2017_75</v>
      </c>
      <c r="B11662" s="1" t="s">
        <v>40</v>
      </c>
      <c r="C11662" s="1">
        <v>2020</v>
      </c>
      <c r="D11662" s="1" t="s">
        <v>204</v>
      </c>
      <c r="E11662" s="1">
        <v>2017</v>
      </c>
      <c r="F11662" s="1">
        <v>75</v>
      </c>
      <c r="G11662" s="1" t="s">
        <v>5</v>
      </c>
      <c r="H11662" s="1">
        <v>2.3694388900572098E-6</v>
      </c>
      <c r="I11662" s="1">
        <v>2.86702105696922E-6</v>
      </c>
      <c r="J11662" s="1">
        <v>3.4119920016823801E-6</v>
      </c>
      <c r="K11662" s="1">
        <v>6.3338978555291996E-5</v>
      </c>
      <c r="L11662" s="1">
        <v>4.8019057138973697E-5</v>
      </c>
      <c r="M11662" s="1">
        <v>1.0203379316469099E-2</v>
      </c>
      <c r="N11662" s="1">
        <v>3.0989583203270401E-7</v>
      </c>
      <c r="O11662" s="1">
        <v>2.8510416547008799E-7</v>
      </c>
      <c r="P11662" s="1">
        <v>9.4264218632887599E-8</v>
      </c>
      <c r="Q11662" s="1">
        <v>8.3278610333321205E-8</v>
      </c>
      <c r="R11662" s="1">
        <v>331.03740490900702</v>
      </c>
      <c r="S11662" s="1">
        <v>298.27159833400202</v>
      </c>
      <c r="T11662" s="1">
        <v>0.972507800456335</v>
      </c>
      <c r="U11662" s="1">
        <v>21855.785853776299</v>
      </c>
      <c r="V11662" s="1">
        <f t="shared" si="729"/>
        <v>4.3436323263914584E-2</v>
      </c>
      <c r="W11662" s="1">
        <f t="shared" si="730"/>
        <v>0.72750469817677366</v>
      </c>
      <c r="X11662" s="1">
        <f t="shared" si="731"/>
        <v>306.70355363118165</v>
      </c>
    </row>
    <row r="11663" spans="1:24" hidden="1" x14ac:dyDescent="0.3">
      <c r="A11663" s="18" t="str">
        <f t="shared" si="728"/>
        <v>Portable Equipment - Non-Rental Other Portable Equipment_2017_100</v>
      </c>
      <c r="B11663" s="1" t="s">
        <v>40</v>
      </c>
      <c r="C11663" s="1">
        <v>2020</v>
      </c>
      <c r="D11663" s="1" t="s">
        <v>204</v>
      </c>
      <c r="E11663" s="1">
        <v>2017</v>
      </c>
      <c r="F11663" s="1">
        <v>100</v>
      </c>
      <c r="G11663" s="1" t="s">
        <v>5</v>
      </c>
      <c r="H11663" s="1">
        <v>3.89987260626532E-6</v>
      </c>
      <c r="I11663" s="1">
        <v>4.7188458535810399E-6</v>
      </c>
      <c r="J11663" s="1">
        <v>5.6158165530220702E-6</v>
      </c>
      <c r="K11663" s="1">
        <v>2.28673587598283E-4</v>
      </c>
      <c r="L11663" s="1">
        <v>1.26752423132055E-4</v>
      </c>
      <c r="M11663" s="1">
        <v>3.7333752065462099E-2</v>
      </c>
      <c r="N11663" s="1">
        <v>7.7303993402133094E-6</v>
      </c>
      <c r="O11663" s="1">
        <v>7.1119673929962396E-6</v>
      </c>
      <c r="P11663" s="1">
        <v>3.45052056071177E-7</v>
      </c>
      <c r="Q11663" s="1">
        <v>3.0471306555486898E-7</v>
      </c>
      <c r="R11663" s="1">
        <v>1211.2524699849801</v>
      </c>
      <c r="S11663" s="1">
        <v>835.16047533520498</v>
      </c>
      <c r="T11663" s="1">
        <v>2.7230218412777401</v>
      </c>
      <c r="U11663" s="1">
        <v>79969.436100811799</v>
      </c>
      <c r="V11663" s="1">
        <f t="shared" si="729"/>
        <v>1.9538911145194394E-2</v>
      </c>
      <c r="W11663" s="1">
        <f t="shared" si="730"/>
        <v>0.52483264125609419</v>
      </c>
      <c r="X11663" s="1">
        <f t="shared" si="731"/>
        <v>306.70355363118114</v>
      </c>
    </row>
    <row r="11664" spans="1:24" hidden="1" x14ac:dyDescent="0.3">
      <c r="A11664" s="18" t="str">
        <f t="shared" si="728"/>
        <v>Portable Equipment - Non-Rental Other Portable Equipment_2017_175</v>
      </c>
      <c r="B11664" s="1" t="s">
        <v>40</v>
      </c>
      <c r="C11664" s="1">
        <v>2020</v>
      </c>
      <c r="D11664" s="1" t="s">
        <v>204</v>
      </c>
      <c r="E11664" s="1">
        <v>2017</v>
      </c>
      <c r="F11664" s="1">
        <v>175</v>
      </c>
      <c r="G11664" s="1" t="s">
        <v>5</v>
      </c>
      <c r="H11664" s="1">
        <v>1.3368526547125899E-5</v>
      </c>
      <c r="I11664" s="1">
        <v>1.6175917122022301E-5</v>
      </c>
      <c r="J11664" s="1">
        <v>1.9250678227861199E-5</v>
      </c>
      <c r="K11664" s="1">
        <v>6.9940591763927105E-4</v>
      </c>
      <c r="L11664" s="1">
        <v>2.75065812121764E-4</v>
      </c>
      <c r="M11664" s="1">
        <v>0.129223144984877</v>
      </c>
      <c r="N11664" s="1">
        <v>5.9790937705700296E-6</v>
      </c>
      <c r="O11664" s="1">
        <v>5.5007662689244204E-6</v>
      </c>
      <c r="P11664" s="1">
        <v>1.1943310034111001E-6</v>
      </c>
      <c r="Q11664" s="1">
        <v>1.0547019378052401E-6</v>
      </c>
      <c r="R11664" s="1">
        <v>4192.5026251770796</v>
      </c>
      <c r="S11664" s="1">
        <v>1968.5925490044101</v>
      </c>
      <c r="T11664" s="1">
        <v>6.41855148301181</v>
      </c>
      <c r="U11664" s="1">
        <v>276797.84280707501</v>
      </c>
      <c r="V11664" s="1">
        <f t="shared" si="729"/>
        <v>1.9350616797521217E-2</v>
      </c>
      <c r="W11664" s="1">
        <f t="shared" si="730"/>
        <v>0.32905046955395018</v>
      </c>
      <c r="X11664" s="1">
        <f t="shared" si="731"/>
        <v>306.70355363118119</v>
      </c>
    </row>
    <row r="11665" spans="1:24" hidden="1" x14ac:dyDescent="0.3">
      <c r="A11665" s="18" t="str">
        <f t="shared" si="728"/>
        <v>Portable Equipment - Non-Rental Other Portable Equipment_2017_300</v>
      </c>
      <c r="B11665" s="1" t="s">
        <v>40</v>
      </c>
      <c r="C11665" s="1">
        <v>2020</v>
      </c>
      <c r="D11665" s="1" t="s">
        <v>204</v>
      </c>
      <c r="E11665" s="1">
        <v>2017</v>
      </c>
      <c r="F11665" s="1">
        <v>300</v>
      </c>
      <c r="G11665" s="1" t="s">
        <v>5</v>
      </c>
      <c r="H11665" s="1">
        <v>3.8339437775492201E-6</v>
      </c>
      <c r="I11665" s="1">
        <v>4.6390719708345502E-6</v>
      </c>
      <c r="J11665" s="1">
        <v>5.5208790396708702E-6</v>
      </c>
      <c r="K11665" s="1">
        <v>6.7762631474972606E-5</v>
      </c>
      <c r="L11665" s="1">
        <v>2.2523574066083699E-5</v>
      </c>
      <c r="M11665" s="1">
        <v>3.6684982282334001E-2</v>
      </c>
      <c r="N11665" s="1">
        <v>5.9826431895560299E-7</v>
      </c>
      <c r="O11665" s="1">
        <v>5.5040317343915495E-7</v>
      </c>
      <c r="P11665" s="1">
        <v>3.3905583555571598E-7</v>
      </c>
      <c r="Q11665" s="1">
        <v>2.9941789379957099E-7</v>
      </c>
      <c r="R11665" s="1">
        <v>1190.2038488635901</v>
      </c>
      <c r="S11665" s="1">
        <v>357.92591800080203</v>
      </c>
      <c r="T11665" s="1">
        <v>1.1670093605476</v>
      </c>
      <c r="U11665" s="1">
        <v>78579.761855774006</v>
      </c>
      <c r="V11665" s="1">
        <f t="shared" si="729"/>
        <v>1.9548300327136465E-2</v>
      </c>
      <c r="W11665" s="1">
        <f t="shared" si="730"/>
        <v>9.491070478156402E-2</v>
      </c>
      <c r="X11665" s="1">
        <f t="shared" si="731"/>
        <v>306.70355363118182</v>
      </c>
    </row>
    <row r="11666" spans="1:24" hidden="1" x14ac:dyDescent="0.3">
      <c r="A11666" s="18" t="str">
        <f t="shared" si="728"/>
        <v>Portable Equipment - Non-Rental Other Portable Equipment_2017_600</v>
      </c>
      <c r="B11666" s="1" t="s">
        <v>40</v>
      </c>
      <c r="C11666" s="1">
        <v>2020</v>
      </c>
      <c r="D11666" s="1" t="s">
        <v>204</v>
      </c>
      <c r="E11666" s="1">
        <v>2017</v>
      </c>
      <c r="F11666" s="1">
        <v>600</v>
      </c>
      <c r="G11666" s="1" t="s">
        <v>5</v>
      </c>
      <c r="H11666" s="1">
        <v>2.9856383870269698E-6</v>
      </c>
      <c r="I11666" s="1">
        <v>3.6126224483026398E-6</v>
      </c>
      <c r="J11666" s="1">
        <v>4.2993192773188402E-6</v>
      </c>
      <c r="K11666" s="1">
        <v>5.0148034746926597E-5</v>
      </c>
      <c r="L11666" s="1">
        <v>1.1745577072001101E-5</v>
      </c>
      <c r="M11666" s="1">
        <v>2.73957785693635E-2</v>
      </c>
      <c r="N11666" s="1">
        <v>1.0645355336767799E-6</v>
      </c>
      <c r="O11666" s="1">
        <v>9.7937269098263904E-7</v>
      </c>
      <c r="P11666" s="1">
        <v>2.53197989726477E-7</v>
      </c>
      <c r="Q11666" s="1">
        <v>2.23600661848715E-7</v>
      </c>
      <c r="R11666" s="1">
        <v>888.82586462562801</v>
      </c>
      <c r="S11666" s="1">
        <v>119.3086393336</v>
      </c>
      <c r="T11666" s="1">
        <v>0.38900312018253402</v>
      </c>
      <c r="U11666" s="1">
        <v>58682.153347278203</v>
      </c>
      <c r="V11666" s="1">
        <f t="shared" si="729"/>
        <v>2.0384738048663732E-2</v>
      </c>
      <c r="W11666" s="1">
        <f t="shared" si="730"/>
        <v>6.6276095902473173E-2</v>
      </c>
      <c r="X11666" s="1">
        <f t="shared" si="731"/>
        <v>306.70355363117955</v>
      </c>
    </row>
    <row r="11667" spans="1:24" hidden="1" x14ac:dyDescent="0.3">
      <c r="A11667" s="18" t="str">
        <f t="shared" si="728"/>
        <v>Portable Equipment - Non-Rental Other Portable Equipment_2017_9999</v>
      </c>
      <c r="B11667" s="1" t="s">
        <v>40</v>
      </c>
      <c r="C11667" s="1">
        <v>2020</v>
      </c>
      <c r="D11667" s="1" t="s">
        <v>204</v>
      </c>
      <c r="E11667" s="1">
        <v>2017</v>
      </c>
      <c r="F11667" s="1">
        <v>9999</v>
      </c>
      <c r="G11667" s="1" t="s">
        <v>5</v>
      </c>
      <c r="H11667" s="1">
        <v>5.6053587048210099E-5</v>
      </c>
      <c r="I11667" s="1">
        <v>6.78248403283342E-5</v>
      </c>
      <c r="J11667" s="1">
        <v>8.0717165349422596E-5</v>
      </c>
      <c r="K11667" s="1">
        <v>5.9712013945286595E-4</v>
      </c>
      <c r="L11667" s="1">
        <v>1.1428584472426601E-3</v>
      </c>
      <c r="M11667" s="1">
        <v>0.29843410023892197</v>
      </c>
      <c r="N11667" s="1">
        <v>3.4116735595228999E-5</v>
      </c>
      <c r="O11667" s="1">
        <v>3.1387396747610699E-5</v>
      </c>
      <c r="P11667" s="1">
        <v>2.7574896473360702E-6</v>
      </c>
      <c r="Q11667" s="1">
        <v>2.4357790074370201E-6</v>
      </c>
      <c r="R11667" s="1">
        <v>9682.3657158356891</v>
      </c>
      <c r="S11667" s="1">
        <v>178.96295900040101</v>
      </c>
      <c r="T11667" s="1">
        <v>0.58350468027380098</v>
      </c>
      <c r="U11667" s="1">
        <v>639250.15271738998</v>
      </c>
      <c r="V11667" s="1">
        <f t="shared" si="729"/>
        <v>3.5132296574657593E-2</v>
      </c>
      <c r="W11667" s="1">
        <f t="shared" si="730"/>
        <v>0.59198431897536496</v>
      </c>
      <c r="X11667" s="1">
        <f t="shared" si="731"/>
        <v>306.70355363118131</v>
      </c>
    </row>
    <row r="11668" spans="1:24" hidden="1" x14ac:dyDescent="0.3">
      <c r="A11668" s="18" t="str">
        <f t="shared" si="728"/>
        <v>Portable Equipment - Non-Rental Other Portable Equipment_2018_75</v>
      </c>
      <c r="B11668" s="1" t="s">
        <v>40</v>
      </c>
      <c r="C11668" s="1">
        <v>2020</v>
      </c>
      <c r="D11668" s="1" t="s">
        <v>204</v>
      </c>
      <c r="E11668" s="1">
        <v>2018</v>
      </c>
      <c r="F11668" s="1">
        <v>75</v>
      </c>
      <c r="G11668" s="1" t="s">
        <v>5</v>
      </c>
      <c r="H11668" s="1">
        <v>9.1429774793512397E-6</v>
      </c>
      <c r="I11668" s="1">
        <v>1.1063002750015001E-5</v>
      </c>
      <c r="J11668" s="1">
        <v>1.3165887570265701E-5</v>
      </c>
      <c r="K11668" s="1">
        <v>3.0741855677560701E-4</v>
      </c>
      <c r="L11668" s="1">
        <v>2.37776248686143E-4</v>
      </c>
      <c r="M11668" s="1">
        <v>5.1577197758683399E-2</v>
      </c>
      <c r="N11668" s="1">
        <v>1.21035167679028E-6</v>
      </c>
      <c r="O11668" s="1">
        <v>1.11352354264706E-6</v>
      </c>
      <c r="P11668" s="1">
        <v>4.7658248191111501E-7</v>
      </c>
      <c r="Q11668" s="1">
        <v>4.2096615454618099E-7</v>
      </c>
      <c r="R11668" s="1">
        <v>1673.36537914986</v>
      </c>
      <c r="S11668" s="1">
        <v>1431.7036720032099</v>
      </c>
      <c r="T11668" s="1">
        <v>4.6680374421904096</v>
      </c>
      <c r="U11668" s="1">
        <v>110479.102480505</v>
      </c>
      <c r="V11668" s="1">
        <f t="shared" si="729"/>
        <v>3.3157477500637328E-2</v>
      </c>
      <c r="W11668" s="1">
        <f t="shared" si="730"/>
        <v>0.71265105813935015</v>
      </c>
      <c r="X11668" s="1">
        <f t="shared" si="731"/>
        <v>306.70355363118159</v>
      </c>
    </row>
    <row r="11669" spans="1:24" hidden="1" x14ac:dyDescent="0.3">
      <c r="A11669" s="18" t="str">
        <f t="shared" si="728"/>
        <v>Portable Equipment - Non-Rental Other Portable Equipment_2018_100</v>
      </c>
      <c r="B11669" s="1" t="s">
        <v>40</v>
      </c>
      <c r="C11669" s="1">
        <v>2020</v>
      </c>
      <c r="D11669" s="1" t="s">
        <v>204</v>
      </c>
      <c r="E11669" s="1">
        <v>2018</v>
      </c>
      <c r="F11669" s="1">
        <v>100</v>
      </c>
      <c r="G11669" s="1" t="s">
        <v>5</v>
      </c>
      <c r="H11669" s="1">
        <v>4.50576015546832E-6</v>
      </c>
      <c r="I11669" s="1">
        <v>5.4519697881166701E-6</v>
      </c>
      <c r="J11669" s="1">
        <v>6.4882946238743801E-6</v>
      </c>
      <c r="K11669" s="1">
        <v>2.5488536914316297E-4</v>
      </c>
      <c r="L11669" s="1">
        <v>1.26681694777609E-4</v>
      </c>
      <c r="M11669" s="1">
        <v>4.1314839371020803E-2</v>
      </c>
      <c r="N11669" s="1">
        <v>8.0606722931219896E-6</v>
      </c>
      <c r="O11669" s="1">
        <v>7.4158185096722302E-6</v>
      </c>
      <c r="P11669" s="1">
        <v>3.8184100586939502E-7</v>
      </c>
      <c r="Q11669" s="1">
        <v>3.3720616496237802E-7</v>
      </c>
      <c r="R11669" s="1">
        <v>1340.4144632298201</v>
      </c>
      <c r="S11669" s="1">
        <v>954.46911466880601</v>
      </c>
      <c r="T11669" s="1">
        <v>3.11202496146027</v>
      </c>
      <c r="U11669" s="1">
        <v>88496.982604452904</v>
      </c>
      <c r="V11669" s="1">
        <f t="shared" si="729"/>
        <v>2.0399220763738651E-2</v>
      </c>
      <c r="W11669" s="1">
        <f t="shared" si="730"/>
        <v>0.47399526389996621</v>
      </c>
      <c r="X11669" s="1">
        <f t="shared" si="731"/>
        <v>306.70355363118171</v>
      </c>
    </row>
    <row r="11670" spans="1:24" hidden="1" x14ac:dyDescent="0.3">
      <c r="A11670" s="18" t="str">
        <f t="shared" si="728"/>
        <v>Portable Equipment - Non-Rental Other Portable Equipment_2018_175</v>
      </c>
      <c r="B11670" s="1" t="s">
        <v>40</v>
      </c>
      <c r="C11670" s="1">
        <v>2020</v>
      </c>
      <c r="D11670" s="1" t="s">
        <v>204</v>
      </c>
      <c r="E11670" s="1">
        <v>2018</v>
      </c>
      <c r="F11670" s="1">
        <v>175</v>
      </c>
      <c r="G11670" s="1" t="s">
        <v>5</v>
      </c>
      <c r="H11670" s="1">
        <v>3.7705663414456703E-5</v>
      </c>
      <c r="I11670" s="1">
        <v>4.5623852731492602E-5</v>
      </c>
      <c r="J11670" s="1">
        <v>5.4296155316817597E-5</v>
      </c>
      <c r="K11670" s="1">
        <v>2.0152810826598901E-3</v>
      </c>
      <c r="L11670" s="1">
        <v>6.5767874244706604E-4</v>
      </c>
      <c r="M11670" s="1">
        <v>0.37386833229536198</v>
      </c>
      <c r="N11670" s="1">
        <v>9.2536705208445205E-6</v>
      </c>
      <c r="O11670" s="1">
        <v>8.5133768791769598E-6</v>
      </c>
      <c r="P11670" s="1">
        <v>3.4554669694478298E-6</v>
      </c>
      <c r="Q11670" s="1">
        <v>3.0514630688030201E-6</v>
      </c>
      <c r="R11670" s="1">
        <v>12129.7462989491</v>
      </c>
      <c r="S11670" s="1">
        <v>5488.1974093456301</v>
      </c>
      <c r="T11670" s="1">
        <v>17.894143528396501</v>
      </c>
      <c r="U11670" s="1">
        <v>800831.367208604</v>
      </c>
      <c r="V11670" s="1">
        <f t="shared" si="729"/>
        <v>1.8864247337905777E-2</v>
      </c>
      <c r="W11670" s="1">
        <f t="shared" si="730"/>
        <v>0.27193263443620624</v>
      </c>
      <c r="X11670" s="1">
        <f t="shared" si="731"/>
        <v>306.70355363118233</v>
      </c>
    </row>
    <row r="11671" spans="1:24" hidden="1" x14ac:dyDescent="0.3">
      <c r="A11671" s="18" t="str">
        <f t="shared" si="728"/>
        <v>Portable Equipment - Non-Rental Other Portable Equipment_2018_300</v>
      </c>
      <c r="B11671" s="1" t="s">
        <v>40</v>
      </c>
      <c r="C11671" s="1">
        <v>2020</v>
      </c>
      <c r="D11671" s="1" t="s">
        <v>204</v>
      </c>
      <c r="E11671" s="1">
        <v>2018</v>
      </c>
      <c r="F11671" s="1">
        <v>300</v>
      </c>
      <c r="G11671" s="1" t="s">
        <v>5</v>
      </c>
      <c r="H11671" s="1">
        <v>6.5593882601075999E-6</v>
      </c>
      <c r="I11671" s="1">
        <v>7.9368597947302007E-6</v>
      </c>
      <c r="J11671" s="1">
        <v>9.4455190945549502E-6</v>
      </c>
      <c r="K11671" s="1">
        <v>1.13684903626695E-4</v>
      </c>
      <c r="L11671" s="1">
        <v>1.3720366815294199E-5</v>
      </c>
      <c r="M11671" s="1">
        <v>6.1308744505604799E-2</v>
      </c>
      <c r="N11671" s="1">
        <v>1.00513678531606E-6</v>
      </c>
      <c r="O11671" s="1">
        <v>9.2472584249078195E-7</v>
      </c>
      <c r="P11671" s="1">
        <v>5.6663296529250297E-7</v>
      </c>
      <c r="Q11671" s="1">
        <v>5.0039373087564903E-7</v>
      </c>
      <c r="R11671" s="1">
        <v>1989.09469597059</v>
      </c>
      <c r="S11671" s="1">
        <v>536.88887700120301</v>
      </c>
      <c r="T11671" s="1">
        <v>1.7505140408213999</v>
      </c>
      <c r="U11671" s="1">
        <v>131324.21615607201</v>
      </c>
      <c r="V11671" s="1">
        <f t="shared" si="729"/>
        <v>2.0012092053690415E-2</v>
      </c>
      <c r="W11671" s="1">
        <f t="shared" si="730"/>
        <v>3.4594694982563984E-2</v>
      </c>
      <c r="X11671" s="1">
        <f t="shared" si="731"/>
        <v>306.70355363118182</v>
      </c>
    </row>
    <row r="11672" spans="1:24" hidden="1" x14ac:dyDescent="0.3">
      <c r="A11672" s="18" t="str">
        <f t="shared" si="728"/>
        <v>Portable Equipment - Non-Rental Other Portable Equipment_2018_600</v>
      </c>
      <c r="B11672" s="1" t="s">
        <v>40</v>
      </c>
      <c r="C11672" s="1">
        <v>2020</v>
      </c>
      <c r="D11672" s="1" t="s">
        <v>204</v>
      </c>
      <c r="E11672" s="1">
        <v>2018</v>
      </c>
      <c r="F11672" s="1">
        <v>600</v>
      </c>
      <c r="G11672" s="1" t="s">
        <v>5</v>
      </c>
      <c r="H11672" s="1">
        <v>6.6791658486134697E-6</v>
      </c>
      <c r="I11672" s="1">
        <v>8.0817906768223003E-6</v>
      </c>
      <c r="J11672" s="1">
        <v>9.6179988220033994E-6</v>
      </c>
      <c r="K11672" s="1">
        <v>8.9689855581768195E-5</v>
      </c>
      <c r="L11672" s="1">
        <v>1.19185872333499E-5</v>
      </c>
      <c r="M11672" s="1">
        <v>4.7183256954770401E-2</v>
      </c>
      <c r="N11672" s="1">
        <v>1.51452418728996E-6</v>
      </c>
      <c r="O11672" s="1">
        <v>1.3933622523067701E-6</v>
      </c>
      <c r="P11672" s="1">
        <v>4.36032234502411E-7</v>
      </c>
      <c r="Q11672" s="1">
        <v>3.8510340038530001E-7</v>
      </c>
      <c r="R11672" s="1">
        <v>1530.80880882777</v>
      </c>
      <c r="S11672" s="1">
        <v>178.96295900040101</v>
      </c>
      <c r="T11672" s="1">
        <v>0.58350468027380098</v>
      </c>
      <c r="U11672" s="1">
        <v>101067.21782093099</v>
      </c>
      <c r="V11672" s="1">
        <f t="shared" si="729"/>
        <v>2.6478043288084976E-2</v>
      </c>
      <c r="W11672" s="1">
        <f t="shared" si="730"/>
        <v>3.9048384363938961E-2</v>
      </c>
      <c r="X11672" s="1">
        <f t="shared" si="731"/>
        <v>306.70355363118131</v>
      </c>
    </row>
    <row r="11673" spans="1:24" hidden="1" x14ac:dyDescent="0.3">
      <c r="A11673" s="18" t="str">
        <f t="shared" si="728"/>
        <v>Portable Equipment - Non-Rental Other Portable Equipment_2018_9999</v>
      </c>
      <c r="B11673" s="1" t="s">
        <v>40</v>
      </c>
      <c r="C11673" s="1">
        <v>2020</v>
      </c>
      <c r="D11673" s="1" t="s">
        <v>204</v>
      </c>
      <c r="E11673" s="1">
        <v>2018</v>
      </c>
      <c r="F11673" s="1">
        <v>9999</v>
      </c>
      <c r="G11673" s="1" t="s">
        <v>5</v>
      </c>
      <c r="H11673" s="1">
        <v>2.3261092675207701E-5</v>
      </c>
      <c r="I11673" s="1">
        <v>2.8145922137001299E-5</v>
      </c>
      <c r="J11673" s="1">
        <v>3.3495973452299099E-5</v>
      </c>
      <c r="K11673" s="1">
        <v>3.5834926677463E-4</v>
      </c>
      <c r="L11673" s="1">
        <v>6.1348539005273098E-4</v>
      </c>
      <c r="M11673" s="1">
        <v>0.193156458158591</v>
      </c>
      <c r="N11673" s="1">
        <v>1.6203996021775399E-5</v>
      </c>
      <c r="O11673" s="1">
        <v>1.49076763400333E-5</v>
      </c>
      <c r="P11673" s="1">
        <v>1.7851294122697701E-6</v>
      </c>
      <c r="Q11673" s="1">
        <v>1.57651704532732E-6</v>
      </c>
      <c r="R11673" s="1">
        <v>6266.7485611387001</v>
      </c>
      <c r="S11673" s="1">
        <v>178.96295900040101</v>
      </c>
      <c r="T11673" s="1">
        <v>0.58350468027380098</v>
      </c>
      <c r="U11673" s="1">
        <v>413743.92295443697</v>
      </c>
      <c r="V11673" s="1">
        <f t="shared" si="729"/>
        <v>2.2525397035101785E-2</v>
      </c>
      <c r="W11673" s="1">
        <f t="shared" si="730"/>
        <v>0.4909770558913491</v>
      </c>
      <c r="X11673" s="1">
        <f t="shared" si="731"/>
        <v>306.70355363118131</v>
      </c>
    </row>
    <row r="11674" spans="1:24" hidden="1" x14ac:dyDescent="0.3">
      <c r="A11674" s="18" t="str">
        <f t="shared" si="728"/>
        <v>Portable Equipment - Non-Rental Other Portable Equipment_2019_50</v>
      </c>
      <c r="B11674" s="1" t="s">
        <v>40</v>
      </c>
      <c r="C11674" s="1">
        <v>2020</v>
      </c>
      <c r="D11674" s="1" t="s">
        <v>204</v>
      </c>
      <c r="E11674" s="1">
        <v>2019</v>
      </c>
      <c r="F11674" s="1">
        <v>50</v>
      </c>
      <c r="G11674" s="1" t="s">
        <v>5</v>
      </c>
      <c r="H11674" s="1">
        <v>7.6618517565046601E-7</v>
      </c>
      <c r="I11674" s="1">
        <v>9.2708406253706397E-7</v>
      </c>
      <c r="J11674" s="1">
        <v>1.1033066529366701E-6</v>
      </c>
      <c r="K11674" s="1">
        <v>1.4938623234314999E-5</v>
      </c>
      <c r="L11674" s="1">
        <v>1.0609031179690401E-5</v>
      </c>
      <c r="M11674" s="1">
        <v>2.19652846068733E-3</v>
      </c>
      <c r="N11674" s="1">
        <v>1.7836001275333499E-7</v>
      </c>
      <c r="O11674" s="1">
        <v>1.6409121173306801E-7</v>
      </c>
      <c r="P11674" s="1">
        <v>2.0285009357344601E-8</v>
      </c>
      <c r="Q11674" s="1">
        <v>1.7927770015212099E-8</v>
      </c>
      <c r="R11674" s="1">
        <v>71.2639468632768</v>
      </c>
      <c r="S11674" s="1">
        <v>119.3086393336</v>
      </c>
      <c r="T11674" s="1">
        <v>0.38900312018253402</v>
      </c>
      <c r="U11674" s="1">
        <v>4232.1897462514899</v>
      </c>
      <c r="V11674" s="1">
        <f t="shared" si="729"/>
        <v>7.2534159879326779E-2</v>
      </c>
      <c r="W11674" s="1">
        <f t="shared" si="730"/>
        <v>0.83004033274669919</v>
      </c>
      <c r="X11674" s="1">
        <f t="shared" si="731"/>
        <v>306.70355363117955</v>
      </c>
    </row>
    <row r="11675" spans="1:24" hidden="1" x14ac:dyDescent="0.3">
      <c r="A11675" s="18" t="str">
        <f t="shared" si="728"/>
        <v>Portable Equipment - Non-Rental Other Portable Equipment_2019_75</v>
      </c>
      <c r="B11675" s="1" t="s">
        <v>40</v>
      </c>
      <c r="C11675" s="1">
        <v>2020</v>
      </c>
      <c r="D11675" s="1" t="s">
        <v>204</v>
      </c>
      <c r="E11675" s="1">
        <v>2019</v>
      </c>
      <c r="F11675" s="1">
        <v>75</v>
      </c>
      <c r="G11675" s="1" t="s">
        <v>5</v>
      </c>
      <c r="H11675" s="1">
        <v>6.12845097743851E-6</v>
      </c>
      <c r="I11675" s="1">
        <v>7.4154256827006004E-6</v>
      </c>
      <c r="J11675" s="1">
        <v>8.8249694075114604E-6</v>
      </c>
      <c r="K11675" s="1">
        <v>1.85455295818663E-4</v>
      </c>
      <c r="L11675" s="1">
        <v>1.4221703430122301E-4</v>
      </c>
      <c r="M11675" s="1">
        <v>3.0580648413810502E-2</v>
      </c>
      <c r="N11675" s="1">
        <v>7.5848485791292802E-7</v>
      </c>
      <c r="O11675" s="1">
        <v>6.97806069279894E-7</v>
      </c>
      <c r="P11675" s="1">
        <v>2.8254940648852103E-7</v>
      </c>
      <c r="Q11675" s="1">
        <v>2.4959514137472199E-7</v>
      </c>
      <c r="R11675" s="1">
        <v>992.15545922150295</v>
      </c>
      <c r="S11675" s="1">
        <v>894.81479500200601</v>
      </c>
      <c r="T11675" s="1">
        <v>2.9175234013689999</v>
      </c>
      <c r="U11675" s="1">
        <v>65504.190550191001</v>
      </c>
      <c r="V11675" s="1">
        <f t="shared" si="729"/>
        <v>3.7484834964877138E-2</v>
      </c>
      <c r="W11675" s="1">
        <f t="shared" si="730"/>
        <v>0.71890438770254672</v>
      </c>
      <c r="X11675" s="1">
        <f t="shared" si="731"/>
        <v>306.70355363118216</v>
      </c>
    </row>
    <row r="11676" spans="1:24" hidden="1" x14ac:dyDescent="0.3">
      <c r="A11676" s="18" t="str">
        <f t="shared" si="728"/>
        <v>Portable Equipment - Non-Rental Other Portable Equipment_2019_100</v>
      </c>
      <c r="B11676" s="1" t="s">
        <v>40</v>
      </c>
      <c r="C11676" s="1">
        <v>2020</v>
      </c>
      <c r="D11676" s="1" t="s">
        <v>204</v>
      </c>
      <c r="E11676" s="1">
        <v>2019</v>
      </c>
      <c r="F11676" s="1">
        <v>100</v>
      </c>
      <c r="G11676" s="1" t="s">
        <v>5</v>
      </c>
      <c r="H11676" s="1">
        <v>3.6020739482372702E-6</v>
      </c>
      <c r="I11676" s="1">
        <v>4.3585094773671001E-6</v>
      </c>
      <c r="J11676" s="1">
        <v>5.1869864854616699E-6</v>
      </c>
      <c r="K11676" s="1">
        <v>2.0104499737079299E-4</v>
      </c>
      <c r="L11676" s="1">
        <v>8.8603615734289E-5</v>
      </c>
      <c r="M11676" s="1">
        <v>3.2497468227598102E-2</v>
      </c>
      <c r="N11676" s="1">
        <v>5.8390754524306697E-6</v>
      </c>
      <c r="O11676" s="1">
        <v>5.3719494162362103E-6</v>
      </c>
      <c r="P11676" s="1">
        <v>3.0034714755943502E-7</v>
      </c>
      <c r="Q11676" s="1">
        <v>2.6523996701537502E-7</v>
      </c>
      <c r="R11676" s="1">
        <v>1054.34456708013</v>
      </c>
      <c r="S11676" s="1">
        <v>775.50615566840497</v>
      </c>
      <c r="T11676" s="1">
        <v>2.52852028118647</v>
      </c>
      <c r="U11676" s="1">
        <v>69610.046274166394</v>
      </c>
      <c r="V11676" s="1">
        <f t="shared" si="729"/>
        <v>2.0732643160090443E-2</v>
      </c>
      <c r="W11676" s="1">
        <f t="shared" si="730"/>
        <v>0.42147141293414847</v>
      </c>
      <c r="X11676" s="1">
        <f t="shared" si="731"/>
        <v>306.70355363118165</v>
      </c>
    </row>
    <row r="11677" spans="1:24" hidden="1" x14ac:dyDescent="0.3">
      <c r="A11677" s="18" t="str">
        <f t="shared" si="728"/>
        <v>Portable Equipment - Non-Rental Other Portable Equipment_2019_175</v>
      </c>
      <c r="B11677" s="1" t="s">
        <v>40</v>
      </c>
      <c r="C11677" s="1">
        <v>2020</v>
      </c>
      <c r="D11677" s="1" t="s">
        <v>204</v>
      </c>
      <c r="E11677" s="1">
        <v>2019</v>
      </c>
      <c r="F11677" s="1">
        <v>175</v>
      </c>
      <c r="G11677" s="1" t="s">
        <v>5</v>
      </c>
      <c r="H11677" s="1">
        <v>3.0387578674572801E-5</v>
      </c>
      <c r="I11677" s="1">
        <v>3.6768970196233103E-5</v>
      </c>
      <c r="J11677" s="1">
        <v>4.3758113291384903E-5</v>
      </c>
      <c r="K11677" s="1">
        <v>1.66903356083638E-3</v>
      </c>
      <c r="L11677" s="1">
        <v>4.33254964123981E-4</v>
      </c>
      <c r="M11677" s="1">
        <v>0.311203069152307</v>
      </c>
      <c r="N11677" s="1">
        <v>4.99547064240447E-6</v>
      </c>
      <c r="O11677" s="1">
        <v>4.5958329910121101E-6</v>
      </c>
      <c r="P11677" s="1">
        <v>2.8763150775272402E-6</v>
      </c>
      <c r="Q11677" s="1">
        <v>2.5399976151662901E-6</v>
      </c>
      <c r="R11677" s="1">
        <v>10096.640849724699</v>
      </c>
      <c r="S11677" s="1">
        <v>4653.0369340104298</v>
      </c>
      <c r="T11677" s="1">
        <v>15.1711216871188</v>
      </c>
      <c r="U11677" s="1">
        <v>666601.46854017896</v>
      </c>
      <c r="V11677" s="1">
        <f t="shared" si="729"/>
        <v>1.8264332345852514E-2</v>
      </c>
      <c r="W11677" s="1">
        <f t="shared" si="730"/>
        <v>0.21521170196008038</v>
      </c>
      <c r="X11677" s="1">
        <f t="shared" si="731"/>
        <v>306.70355363118205</v>
      </c>
    </row>
    <row r="11678" spans="1:24" hidden="1" x14ac:dyDescent="0.3">
      <c r="A11678" s="18" t="str">
        <f t="shared" si="728"/>
        <v>Portable Equipment - Non-Rental Other Portable Equipment_2019_300</v>
      </c>
      <c r="B11678" s="1" t="s">
        <v>40</v>
      </c>
      <c r="C11678" s="1">
        <v>2020</v>
      </c>
      <c r="D11678" s="1" t="s">
        <v>204</v>
      </c>
      <c r="E11678" s="1">
        <v>2019</v>
      </c>
      <c r="F11678" s="1">
        <v>300</v>
      </c>
      <c r="G11678" s="1" t="s">
        <v>5</v>
      </c>
      <c r="H11678" s="1">
        <v>6.0226469457926501E-6</v>
      </c>
      <c r="I11678" s="1">
        <v>7.2874028044091096E-6</v>
      </c>
      <c r="J11678" s="1">
        <v>8.6726116019414202E-6</v>
      </c>
      <c r="K11678" s="1">
        <v>1.20204507317496E-4</v>
      </c>
      <c r="L11678" s="1">
        <v>1.46925149941642E-5</v>
      </c>
      <c r="M11678" s="1">
        <v>6.6528392306226203E-2</v>
      </c>
      <c r="N11678" s="1">
        <v>1.0524966108142899E-6</v>
      </c>
      <c r="O11678" s="1">
        <v>9.682968819491501E-7</v>
      </c>
      <c r="P11678" s="1">
        <v>6.1490729995542197E-7</v>
      </c>
      <c r="Q11678" s="1">
        <v>5.4299579454327298E-7</v>
      </c>
      <c r="R11678" s="1">
        <v>2158.4404204471598</v>
      </c>
      <c r="S11678" s="1">
        <v>596.54319666800404</v>
      </c>
      <c r="T11678" s="1">
        <v>1.94501560091267</v>
      </c>
      <c r="U11678" s="1">
        <v>142504.77712751299</v>
      </c>
      <c r="V11678" s="1">
        <f t="shared" si="729"/>
        <v>1.6932923754228474E-2</v>
      </c>
      <c r="W11678" s="1">
        <f t="shared" si="730"/>
        <v>3.413935565679406E-2</v>
      </c>
      <c r="X11678" s="1">
        <f t="shared" si="731"/>
        <v>306.70355363118165</v>
      </c>
    </row>
    <row r="11679" spans="1:24" hidden="1" x14ac:dyDescent="0.3">
      <c r="A11679" s="18" t="str">
        <f t="shared" si="728"/>
        <v>Portable Equipment - Non-Rental Other Portable Equipment_2019_600</v>
      </c>
      <c r="B11679" s="1" t="s">
        <v>40</v>
      </c>
      <c r="C11679" s="1">
        <v>2020</v>
      </c>
      <c r="D11679" s="1" t="s">
        <v>204</v>
      </c>
      <c r="E11679" s="1">
        <v>2019</v>
      </c>
      <c r="F11679" s="1">
        <v>600</v>
      </c>
      <c r="G11679" s="1" t="s">
        <v>5</v>
      </c>
      <c r="H11679" s="1">
        <v>1.0643404720148701E-5</v>
      </c>
      <c r="I11679" s="1">
        <v>1.28785197113799E-5</v>
      </c>
      <c r="J11679" s="1">
        <v>1.5326502797014098E-5</v>
      </c>
      <c r="K11679" s="1">
        <v>1.9016530561606799E-4</v>
      </c>
      <c r="L11679" s="1">
        <v>2.56484642749634E-5</v>
      </c>
      <c r="M11679" s="1">
        <v>0.104805809510783</v>
      </c>
      <c r="N11679" s="1">
        <v>2.18640786182135E-6</v>
      </c>
      <c r="O11679" s="1">
        <v>2.01149523287564E-6</v>
      </c>
      <c r="P11679" s="1">
        <v>9.6866238166111403E-7</v>
      </c>
      <c r="Q11679" s="1">
        <v>8.5541092810584803E-7</v>
      </c>
      <c r="R11679" s="1">
        <v>3400.3090666087</v>
      </c>
      <c r="S11679" s="1">
        <v>536.88887700120301</v>
      </c>
      <c r="T11679" s="1">
        <v>1.7505140408213999</v>
      </c>
      <c r="U11679" s="1">
        <v>224495.55758474299</v>
      </c>
      <c r="V11679" s="1">
        <f t="shared" si="729"/>
        <v>1.8995327964621941E-2</v>
      </c>
      <c r="W11679" s="1">
        <f t="shared" si="730"/>
        <v>3.7830511705573701E-2</v>
      </c>
      <c r="X11679" s="1">
        <f t="shared" si="731"/>
        <v>306.70355363118182</v>
      </c>
    </row>
    <row r="11680" spans="1:24" hidden="1" x14ac:dyDescent="0.3">
      <c r="A11680" s="18" t="str">
        <f t="shared" si="728"/>
        <v>Portable Equipment - Non-Rental Other Portable Equipment_2019_9999</v>
      </c>
      <c r="B11680" s="1" t="s">
        <v>40</v>
      </c>
      <c r="C11680" s="1">
        <v>2020</v>
      </c>
      <c r="D11680" s="1" t="s">
        <v>204</v>
      </c>
      <c r="E11680" s="1">
        <v>2019</v>
      </c>
      <c r="F11680" s="1">
        <v>9999</v>
      </c>
      <c r="G11680" s="1" t="s">
        <v>5</v>
      </c>
      <c r="H11680" s="1">
        <v>4.1209190454292201E-5</v>
      </c>
      <c r="I11680" s="1">
        <v>4.9863120449693602E-5</v>
      </c>
      <c r="J11680" s="1">
        <v>5.9341234254180798E-5</v>
      </c>
      <c r="K11680" s="1">
        <v>4.21914638479678E-4</v>
      </c>
      <c r="L11680" s="1">
        <v>6.7185612006215897E-4</v>
      </c>
      <c r="M11680" s="1">
        <v>0.20869744341806801</v>
      </c>
      <c r="N11680" s="1">
        <v>1.8053662242592702E-5</v>
      </c>
      <c r="O11680" s="1">
        <v>1.6609369263185299E-5</v>
      </c>
      <c r="P11680" s="1">
        <v>1.9282750850831701E-6</v>
      </c>
      <c r="Q11680" s="1">
        <v>1.70336047782923E-6</v>
      </c>
      <c r="R11680" s="1">
        <v>6770.9587125463604</v>
      </c>
      <c r="S11680" s="1">
        <v>238.61727866720099</v>
      </c>
      <c r="T11680" s="1">
        <v>0.77800624036506805</v>
      </c>
      <c r="U11680" s="1">
        <v>447032.93782420602</v>
      </c>
      <c r="V11680" s="1">
        <f t="shared" si="729"/>
        <v>3.6934185870134598E-2</v>
      </c>
      <c r="W11680" s="1">
        <f t="shared" si="730"/>
        <v>0.49765154271478668</v>
      </c>
      <c r="X11680" s="1">
        <f t="shared" si="731"/>
        <v>306.7035536311808</v>
      </c>
    </row>
    <row r="11681" spans="1:24" hidden="1" x14ac:dyDescent="0.3">
      <c r="A11681" s="18" t="str">
        <f t="shared" si="728"/>
        <v>Portable Equipment - Non-Rental Other Portable Equipment_2020_50</v>
      </c>
      <c r="B11681" s="1" t="s">
        <v>40</v>
      </c>
      <c r="C11681" s="1">
        <v>2020</v>
      </c>
      <c r="D11681" s="1" t="s">
        <v>204</v>
      </c>
      <c r="E11681" s="1">
        <v>2020</v>
      </c>
      <c r="F11681" s="1">
        <v>50</v>
      </c>
      <c r="G11681" s="1" t="s">
        <v>5</v>
      </c>
      <c r="H11681" s="1">
        <v>3.9752562478431301E-7</v>
      </c>
      <c r="I11681" s="1">
        <v>4.8100600598901897E-7</v>
      </c>
      <c r="J11681" s="1">
        <v>5.7243689968941095E-7</v>
      </c>
      <c r="K11681" s="1">
        <v>8.6846751670126304E-6</v>
      </c>
      <c r="L11681" s="1">
        <v>6.6326489581655498E-6</v>
      </c>
      <c r="M11681" s="1">
        <v>1.4097122956649999E-3</v>
      </c>
      <c r="N11681" s="1">
        <v>6.6781477135015097E-8</v>
      </c>
      <c r="O11681" s="1">
        <v>6.1438958964213899E-8</v>
      </c>
      <c r="P11681" s="1">
        <v>1.30215635035312E-8</v>
      </c>
      <c r="Q11681" s="1">
        <v>1.15058822485689E-8</v>
      </c>
      <c r="R11681" s="1">
        <v>45.736562912252197</v>
      </c>
      <c r="S11681" s="1">
        <v>59.654319666800397</v>
      </c>
      <c r="T11681" s="1">
        <v>0.19450156009126701</v>
      </c>
      <c r="U11681" s="1">
        <v>2716.1814789375198</v>
      </c>
      <c r="V11681" s="1">
        <f t="shared" si="729"/>
        <v>5.8638157586613462E-2</v>
      </c>
      <c r="W11681" s="1">
        <f t="shared" si="730"/>
        <v>0.80856852093958687</v>
      </c>
      <c r="X11681" s="1">
        <f t="shared" si="731"/>
        <v>306.70355363118159</v>
      </c>
    </row>
    <row r="11682" spans="1:24" hidden="1" x14ac:dyDescent="0.3">
      <c r="A11682" s="18" t="str">
        <f t="shared" si="728"/>
        <v>Portable Equipment - Non-Rental Other Portable Equipment_2020_75</v>
      </c>
      <c r="B11682" s="1" t="s">
        <v>40</v>
      </c>
      <c r="C11682" s="1">
        <v>2020</v>
      </c>
      <c r="D11682" s="1" t="s">
        <v>204</v>
      </c>
      <c r="E11682" s="1">
        <v>2020</v>
      </c>
      <c r="F11682" s="1">
        <v>75</v>
      </c>
      <c r="G11682" s="1" t="s">
        <v>5</v>
      </c>
      <c r="H11682" s="1">
        <v>4.5504296669198603E-5</v>
      </c>
      <c r="I11682" s="1">
        <v>5.5060198969730298E-5</v>
      </c>
      <c r="J11682" s="1">
        <v>6.5526187203646E-5</v>
      </c>
      <c r="K11682" s="1">
        <v>1.10940454915678E-3</v>
      </c>
      <c r="L11682" s="1">
        <v>8.3306657931484505E-4</v>
      </c>
      <c r="M11682" s="1">
        <v>0.17522682051577801</v>
      </c>
      <c r="N11682" s="1">
        <v>4.9460024475790197E-6</v>
      </c>
      <c r="O11682" s="1">
        <v>4.5503222517726904E-6</v>
      </c>
      <c r="P11682" s="1">
        <v>1.61869372454836E-6</v>
      </c>
      <c r="Q11682" s="1">
        <v>1.4301777531808999E-6</v>
      </c>
      <c r="R11682" s="1">
        <v>5685.0412137841604</v>
      </c>
      <c r="S11682" s="1">
        <v>5189.9258110116298</v>
      </c>
      <c r="T11682" s="1">
        <v>16.921635727940199</v>
      </c>
      <c r="U11682" s="1">
        <v>375338.380182483</v>
      </c>
      <c r="V11682" s="1">
        <f t="shared" si="729"/>
        <v>4.8573947795540369E-2</v>
      </c>
      <c r="W11682" s="1">
        <f t="shared" si="730"/>
        <v>0.73492891945586236</v>
      </c>
      <c r="X11682" s="1">
        <f t="shared" si="731"/>
        <v>306.70355363118188</v>
      </c>
    </row>
    <row r="11683" spans="1:24" hidden="1" x14ac:dyDescent="0.3">
      <c r="A11683" s="18" t="str">
        <f t="shared" si="728"/>
        <v>Portable Equipment - Non-Rental Other Portable Equipment_2020_100</v>
      </c>
      <c r="B11683" s="1" t="s">
        <v>40</v>
      </c>
      <c r="C11683" s="1">
        <v>2020</v>
      </c>
      <c r="D11683" s="1" t="s">
        <v>204</v>
      </c>
      <c r="E11683" s="1">
        <v>2020</v>
      </c>
      <c r="F11683" s="1">
        <v>100</v>
      </c>
      <c r="G11683" s="1" t="s">
        <v>5</v>
      </c>
      <c r="H11683" s="1">
        <v>5.4646382566884203E-5</v>
      </c>
      <c r="I11683" s="1">
        <v>6.6122122905929901E-5</v>
      </c>
      <c r="J11683" s="1">
        <v>7.8690790896313197E-5</v>
      </c>
      <c r="K11683" s="1">
        <v>2.3986873365631498E-3</v>
      </c>
      <c r="L11683" s="1">
        <v>8.9914427661945602E-4</v>
      </c>
      <c r="M11683" s="1">
        <v>0.36581768907745399</v>
      </c>
      <c r="N11683" s="1">
        <v>6.57428091920551E-5</v>
      </c>
      <c r="O11683" s="1">
        <v>6.0483384456690703E-5</v>
      </c>
      <c r="P11683" s="1">
        <v>3.3805265588810998E-6</v>
      </c>
      <c r="Q11683" s="1">
        <v>2.9857548011122798E-6</v>
      </c>
      <c r="R11683" s="1">
        <v>11868.552045942801</v>
      </c>
      <c r="S11683" s="1">
        <v>8470.9133926856503</v>
      </c>
      <c r="T11683" s="1">
        <v>27.619221532959902</v>
      </c>
      <c r="U11683" s="1">
        <v>783586.77316790703</v>
      </c>
      <c r="V11683" s="1">
        <f t="shared" si="729"/>
        <v>2.794140836689547E-2</v>
      </c>
      <c r="W11683" s="1">
        <f t="shared" si="730"/>
        <v>0.3799538839598865</v>
      </c>
      <c r="X11683" s="1">
        <f t="shared" si="731"/>
        <v>306.70355363118148</v>
      </c>
    </row>
    <row r="11684" spans="1:24" hidden="1" x14ac:dyDescent="0.3">
      <c r="A11684" s="18" t="str">
        <f t="shared" si="728"/>
        <v>Portable Equipment - Non-Rental Other Portable Equipment_2020_175</v>
      </c>
      <c r="B11684" s="1" t="s">
        <v>40</v>
      </c>
      <c r="C11684" s="1">
        <v>2020</v>
      </c>
      <c r="D11684" s="1" t="s">
        <v>204</v>
      </c>
      <c r="E11684" s="1">
        <v>2020</v>
      </c>
      <c r="F11684" s="1">
        <v>175</v>
      </c>
      <c r="G11684" s="1" t="s">
        <v>5</v>
      </c>
      <c r="H11684" s="1">
        <v>1.19702353690618E-4</v>
      </c>
      <c r="I11684" s="1">
        <v>1.4483984796564799E-4</v>
      </c>
      <c r="J11684" s="1">
        <v>1.7237138931449001E-4</v>
      </c>
      <c r="K11684" s="1">
        <v>4.8526918869997498E-3</v>
      </c>
      <c r="L11684" s="1">
        <v>9.0071900287412902E-4</v>
      </c>
      <c r="M11684" s="1">
        <v>0.84623171348380699</v>
      </c>
      <c r="N11684" s="1">
        <v>1.5188565160489901E-5</v>
      </c>
      <c r="O11684" s="1">
        <v>1.39734799476507E-5</v>
      </c>
      <c r="P11684" s="1">
        <v>7.8202407803748792E-6</v>
      </c>
      <c r="Q11684" s="1">
        <v>6.9068294859103603E-6</v>
      </c>
      <c r="R11684" s="1">
        <v>27455.055986326199</v>
      </c>
      <c r="S11684" s="1">
        <v>13064.296007029199</v>
      </c>
      <c r="T11684" s="1">
        <v>42.595841659987499</v>
      </c>
      <c r="U11684" s="1">
        <v>1812640.5516184</v>
      </c>
      <c r="V11684" s="1">
        <f t="shared" si="729"/>
        <v>2.645848477287981E-2</v>
      </c>
      <c r="W11684" s="1">
        <f t="shared" si="730"/>
        <v>0.16453800771622493</v>
      </c>
      <c r="X11684" s="1">
        <f t="shared" si="731"/>
        <v>306.70355363117932</v>
      </c>
    </row>
    <row r="11685" spans="1:24" hidden="1" x14ac:dyDescent="0.3">
      <c r="A11685" s="18" t="str">
        <f t="shared" si="728"/>
        <v>Portable Equipment - Non-Rental Other Portable Equipment_2020_300</v>
      </c>
      <c r="B11685" s="1" t="s">
        <v>40</v>
      </c>
      <c r="C11685" s="1">
        <v>2020</v>
      </c>
      <c r="D11685" s="1" t="s">
        <v>204</v>
      </c>
      <c r="E11685" s="1">
        <v>2020</v>
      </c>
      <c r="F11685" s="1">
        <v>300</v>
      </c>
      <c r="G11685" s="1" t="s">
        <v>5</v>
      </c>
      <c r="H11685" s="1">
        <v>7.2145916307432201E-5</v>
      </c>
      <c r="I11685" s="1">
        <v>8.7296558731992895E-5</v>
      </c>
      <c r="J11685" s="1">
        <v>1.0389011948270199E-4</v>
      </c>
      <c r="K11685" s="1">
        <v>8.8645461804495295E-4</v>
      </c>
      <c r="L11685" s="1">
        <v>1.02721482030215E-4</v>
      </c>
      <c r="M11685" s="1">
        <v>0.43886326875055798</v>
      </c>
      <c r="N11685" s="1">
        <v>8.07405440366068E-6</v>
      </c>
      <c r="O11685" s="1">
        <v>7.4281300513678299E-6</v>
      </c>
      <c r="P11685" s="1">
        <v>4.0553441814168097E-6</v>
      </c>
      <c r="Q11685" s="1">
        <v>3.58194300283377E-6</v>
      </c>
      <c r="R11685" s="1">
        <v>14238.4354331093</v>
      </c>
      <c r="S11685" s="1">
        <v>3817.87645867522</v>
      </c>
      <c r="T11685" s="1">
        <v>12.448099845841099</v>
      </c>
      <c r="U11685" s="1">
        <v>940051.45975693699</v>
      </c>
      <c r="V11685" s="1">
        <f t="shared" si="729"/>
        <v>3.0749219488663802E-2</v>
      </c>
      <c r="W11685" s="1">
        <f t="shared" si="730"/>
        <v>3.6182473204299785E-2</v>
      </c>
      <c r="X11685" s="1">
        <f t="shared" si="731"/>
        <v>306.70355363118085</v>
      </c>
    </row>
    <row r="11686" spans="1:24" hidden="1" x14ac:dyDescent="0.3">
      <c r="A11686" s="18" t="str">
        <f t="shared" si="728"/>
        <v>Portable Equipment - Non-Rental Other Portable Equipment_2020_600</v>
      </c>
      <c r="B11686" s="1" t="s">
        <v>40</v>
      </c>
      <c r="C11686" s="1">
        <v>2020</v>
      </c>
      <c r="D11686" s="1" t="s">
        <v>204</v>
      </c>
      <c r="E11686" s="1">
        <v>2020</v>
      </c>
      <c r="F11686" s="1">
        <v>600</v>
      </c>
      <c r="G11686" s="1" t="s">
        <v>5</v>
      </c>
      <c r="H11686" s="1">
        <v>7.9416364519455907E-5</v>
      </c>
      <c r="I11686" s="1">
        <v>9.6093801068541595E-5</v>
      </c>
      <c r="J11686" s="1">
        <v>1.14359564908016E-4</v>
      </c>
      <c r="K11686" s="1">
        <v>9.2511489975982903E-4</v>
      </c>
      <c r="L11686" s="1">
        <v>1.21804688257427E-4</v>
      </c>
      <c r="M11686" s="1">
        <v>0.47242236025963802</v>
      </c>
      <c r="N11686" s="1">
        <v>8.72601325425968E-6</v>
      </c>
      <c r="O11686" s="1">
        <v>8.0279321939189105E-6</v>
      </c>
      <c r="P11686" s="1">
        <v>4.3653965114615799E-6</v>
      </c>
      <c r="Q11686" s="1">
        <v>3.8558477963578102E-6</v>
      </c>
      <c r="R11686" s="1">
        <v>15327.223198388099</v>
      </c>
      <c r="S11686" s="1">
        <v>2207.2098276716101</v>
      </c>
      <c r="T11686" s="1">
        <v>7.1965577233768796</v>
      </c>
      <c r="U11686" s="1">
        <v>1011935.51843207</v>
      </c>
      <c r="V11686" s="1">
        <f t="shared" si="729"/>
        <v>3.1443518235887896E-2</v>
      </c>
      <c r="W11686" s="1">
        <f t="shared" si="730"/>
        <v>3.9856555717961609E-2</v>
      </c>
      <c r="X11686" s="1">
        <f t="shared" si="731"/>
        <v>306.70355363118091</v>
      </c>
    </row>
    <row r="11687" spans="1:24" hidden="1" x14ac:dyDescent="0.3">
      <c r="A11687" s="18" t="str">
        <f t="shared" si="728"/>
        <v>Portable Equipment - Non-Rental Other Portable Equipment_2020_750</v>
      </c>
      <c r="B11687" s="1" t="s">
        <v>40</v>
      </c>
      <c r="C11687" s="1">
        <v>2020</v>
      </c>
      <c r="D11687" s="1" t="s">
        <v>204</v>
      </c>
      <c r="E11687" s="1">
        <v>2020</v>
      </c>
      <c r="F11687" s="1">
        <v>750</v>
      </c>
      <c r="G11687" s="1" t="s">
        <v>5</v>
      </c>
      <c r="H11687" s="1">
        <v>4.3260969896919E-5</v>
      </c>
      <c r="I11687" s="1">
        <v>5.2345773575272003E-5</v>
      </c>
      <c r="J11687" s="1">
        <v>6.2295796651563401E-5</v>
      </c>
      <c r="K11687" s="1">
        <v>5.2775975104627805E-4</v>
      </c>
      <c r="L11687" s="1">
        <v>8.1309303689841101E-5</v>
      </c>
      <c r="M11687" s="1">
        <v>0.27227688216462098</v>
      </c>
      <c r="N11687" s="1">
        <v>8.5081372071904595E-6</v>
      </c>
      <c r="O11687" s="1">
        <v>7.8274862306152206E-6</v>
      </c>
      <c r="P11687" s="1">
        <v>2.5160369729713202E-6</v>
      </c>
      <c r="Q11687" s="1">
        <v>2.2222873098484199E-6</v>
      </c>
      <c r="R11687" s="1">
        <v>8833.7235824417894</v>
      </c>
      <c r="S11687" s="1">
        <v>775.50615566840497</v>
      </c>
      <c r="T11687" s="1">
        <v>2.52852028118647</v>
      </c>
      <c r="U11687" s="1">
        <v>583221.01383791096</v>
      </c>
      <c r="V11687" s="1">
        <f t="shared" si="729"/>
        <v>2.9719196223141554E-2</v>
      </c>
      <c r="W11687" s="1">
        <f t="shared" si="730"/>
        <v>4.616317586080948E-2</v>
      </c>
      <c r="X11687" s="1">
        <f t="shared" si="731"/>
        <v>306.70355363118165</v>
      </c>
    </row>
    <row r="11688" spans="1:24" hidden="1" x14ac:dyDescent="0.3">
      <c r="A11688" s="18" t="str">
        <f t="shared" si="728"/>
        <v>Portable Equipment - Non-Rental Other Portable Equipment_2020_9999</v>
      </c>
      <c r="B11688" s="1" t="s">
        <v>40</v>
      </c>
      <c r="C11688" s="1">
        <v>2020</v>
      </c>
      <c r="D11688" s="1" t="s">
        <v>204</v>
      </c>
      <c r="E11688" s="1">
        <v>2020</v>
      </c>
      <c r="F11688" s="1">
        <v>9999</v>
      </c>
      <c r="G11688" s="1" t="s">
        <v>5</v>
      </c>
      <c r="H11688" s="1">
        <v>2.8065671522672399E-5</v>
      </c>
      <c r="I11688" s="1">
        <v>3.3959462542433599E-5</v>
      </c>
      <c r="J11688" s="1">
        <v>4.0414566992648202E-5</v>
      </c>
      <c r="K11688" s="1">
        <v>4.4728169441798302E-4</v>
      </c>
      <c r="L11688" s="1">
        <v>7.3357663984333196E-4</v>
      </c>
      <c r="M11688" s="1">
        <v>0.24240398260513199</v>
      </c>
      <c r="N11688" s="1">
        <v>1.36829906212165E-5</v>
      </c>
      <c r="O11688" s="1">
        <v>1.25883513715191E-5</v>
      </c>
      <c r="P11688" s="1">
        <v>2.2403030610468701E-6</v>
      </c>
      <c r="Q11688" s="1">
        <v>1.9784687194794701E-6</v>
      </c>
      <c r="R11688" s="1">
        <v>7864.5302553526999</v>
      </c>
      <c r="S11688" s="1">
        <v>298.27159833400202</v>
      </c>
      <c r="T11688" s="1">
        <v>0.972507800456335</v>
      </c>
      <c r="U11688" s="1">
        <v>519232.83155503398</v>
      </c>
      <c r="V11688" s="1">
        <f t="shared" si="729"/>
        <v>2.1656449820909866E-2</v>
      </c>
      <c r="W11688" s="1">
        <f t="shared" si="730"/>
        <v>0.46781263604239359</v>
      </c>
      <c r="X11688" s="1">
        <f t="shared" si="731"/>
        <v>306.70355363118165</v>
      </c>
    </row>
    <row r="11689" spans="1:24" hidden="1" x14ac:dyDescent="0.3">
      <c r="A11689" s="18" t="str">
        <f t="shared" si="728"/>
        <v>Portable Equipment - Non-Rental Pump_1997_75</v>
      </c>
      <c r="B11689" s="1" t="s">
        <v>40</v>
      </c>
      <c r="C11689" s="1">
        <v>2020</v>
      </c>
      <c r="D11689" s="1" t="s">
        <v>205</v>
      </c>
      <c r="E11689" s="1">
        <v>1997</v>
      </c>
      <c r="F11689" s="1">
        <v>75</v>
      </c>
      <c r="G11689" s="1" t="s">
        <v>5</v>
      </c>
      <c r="H11689" s="1">
        <v>3.0106413537804401E-6</v>
      </c>
      <c r="I11689" s="1">
        <v>3.6428760380743301E-6</v>
      </c>
      <c r="J11689" s="1">
        <v>4.3353235494438296E-6</v>
      </c>
      <c r="K11689" s="1">
        <v>1.32793907762338E-5</v>
      </c>
      <c r="L11689" s="1">
        <v>2.8829389987447702E-5</v>
      </c>
      <c r="M11689" s="1">
        <v>1.7140495323451799E-3</v>
      </c>
      <c r="N11689" s="1">
        <v>2.3702133236903602E-6</v>
      </c>
      <c r="O11689" s="1">
        <v>2.18059625779513E-6</v>
      </c>
      <c r="P11689" s="1">
        <v>1.5756918710467999E-8</v>
      </c>
      <c r="Q11689" s="1">
        <v>1.39898418620766E-8</v>
      </c>
      <c r="R11689" s="1">
        <v>55.610449388781802</v>
      </c>
      <c r="S11689" s="1">
        <v>59.781848303120299</v>
      </c>
      <c r="T11689" s="1">
        <v>0.19450156009126701</v>
      </c>
      <c r="U11689" s="1">
        <v>3671.5188527035698</v>
      </c>
      <c r="V11689" s="1">
        <f t="shared" si="729"/>
        <v>0.32853922713538664</v>
      </c>
      <c r="W11689" s="1">
        <f t="shared" si="730"/>
        <v>2.6000295937238427</v>
      </c>
      <c r="X11689" s="1">
        <f t="shared" si="731"/>
        <v>307.35922259476246</v>
      </c>
    </row>
    <row r="11690" spans="1:24" hidden="1" x14ac:dyDescent="0.3">
      <c r="A11690" s="18" t="str">
        <f t="shared" si="728"/>
        <v>Portable Equipment - Non-Rental Pump_2001_100</v>
      </c>
      <c r="B11690" s="1" t="s">
        <v>40</v>
      </c>
      <c r="C11690" s="1">
        <v>2020</v>
      </c>
      <c r="D11690" s="1" t="s">
        <v>205</v>
      </c>
      <c r="E11690" s="1">
        <v>2001</v>
      </c>
      <c r="F11690" s="1">
        <v>100</v>
      </c>
      <c r="G11690" s="1" t="s">
        <v>5</v>
      </c>
      <c r="H11690" s="1">
        <v>2.0792072399871299E-5</v>
      </c>
      <c r="I11690" s="1">
        <v>2.5158407603844301E-5</v>
      </c>
      <c r="J11690" s="1">
        <v>2.9940584255814699E-5</v>
      </c>
      <c r="K11690" s="1">
        <v>9.3336563249968397E-5</v>
      </c>
      <c r="L11690" s="1">
        <v>1.3961990614363599E-4</v>
      </c>
      <c r="M11690" s="1">
        <v>1.24120828204306E-2</v>
      </c>
      <c r="N11690" s="1">
        <v>6.3706009661221997E-6</v>
      </c>
      <c r="O11690" s="1">
        <v>5.8609528888324196E-6</v>
      </c>
      <c r="P11690" s="1">
        <v>1.14132098853076E-7</v>
      </c>
      <c r="Q11690" s="1">
        <v>1.01305751415037E-7</v>
      </c>
      <c r="R11690" s="1">
        <v>402.69635764290302</v>
      </c>
      <c r="S11690" s="1">
        <v>298.90924151560102</v>
      </c>
      <c r="T11690" s="1">
        <v>0.972507800456335</v>
      </c>
      <c r="U11690" s="1">
        <v>26586.860657508601</v>
      </c>
      <c r="V11690" s="1">
        <f t="shared" si="729"/>
        <v>0.31333195635786953</v>
      </c>
      <c r="W11690" s="1">
        <f t="shared" si="730"/>
        <v>1.7388770794779087</v>
      </c>
      <c r="X11690" s="1">
        <f t="shared" si="731"/>
        <v>307.35922259476195</v>
      </c>
    </row>
    <row r="11691" spans="1:24" hidden="1" x14ac:dyDescent="0.3">
      <c r="A11691" s="18" t="str">
        <f t="shared" si="728"/>
        <v>Portable Equipment - Non-Rental Pump_2001_175</v>
      </c>
      <c r="B11691" s="1" t="s">
        <v>40</v>
      </c>
      <c r="C11691" s="1">
        <v>2020</v>
      </c>
      <c r="D11691" s="1" t="s">
        <v>205</v>
      </c>
      <c r="E11691" s="1">
        <v>2001</v>
      </c>
      <c r="F11691" s="1">
        <v>175</v>
      </c>
      <c r="G11691" s="1" t="s">
        <v>5</v>
      </c>
      <c r="H11691" s="1">
        <v>4.0814495491009702E-6</v>
      </c>
      <c r="I11691" s="1">
        <v>4.9385539544121697E-6</v>
      </c>
      <c r="J11691" s="1">
        <v>5.8772873507053901E-6</v>
      </c>
      <c r="K11691" s="1">
        <v>2.06308459276328E-5</v>
      </c>
      <c r="L11691" s="1">
        <v>4.0323735240948297E-5</v>
      </c>
      <c r="M11691" s="1">
        <v>3.54630937726591E-3</v>
      </c>
      <c r="N11691" s="1">
        <v>1.3039413248196301E-6</v>
      </c>
      <c r="O11691" s="1">
        <v>1.1996260188340601E-6</v>
      </c>
      <c r="P11691" s="1">
        <v>3.2664945377833301E-8</v>
      </c>
      <c r="Q11691" s="1">
        <v>2.89445004042965E-8</v>
      </c>
      <c r="R11691" s="1">
        <v>115.05610218368599</v>
      </c>
      <c r="S11691" s="1">
        <v>59.781848303120299</v>
      </c>
      <c r="T11691" s="1">
        <v>0.19450156009126701</v>
      </c>
      <c r="U11691" s="1">
        <v>7596.2459021453196</v>
      </c>
      <c r="V11691" s="1">
        <f t="shared" si="729"/>
        <v>0.21527291344045257</v>
      </c>
      <c r="W11691" s="1">
        <f t="shared" si="730"/>
        <v>1.7577226139981768</v>
      </c>
      <c r="X11691" s="1">
        <f t="shared" si="731"/>
        <v>307.35922259476246</v>
      </c>
    </row>
    <row r="11692" spans="1:24" hidden="1" x14ac:dyDescent="0.3">
      <c r="A11692" s="18" t="str">
        <f t="shared" si="728"/>
        <v>Portable Equipment - Non-Rental Pump_2001_9999</v>
      </c>
      <c r="B11692" s="1" t="s">
        <v>40</v>
      </c>
      <c r="C11692" s="1">
        <v>2020</v>
      </c>
      <c r="D11692" s="1" t="s">
        <v>205</v>
      </c>
      <c r="E11692" s="1">
        <v>2001</v>
      </c>
      <c r="F11692" s="1">
        <v>9999</v>
      </c>
      <c r="G11692" s="1" t="s">
        <v>5</v>
      </c>
      <c r="H11692" s="1">
        <v>3.81133019904339E-5</v>
      </c>
      <c r="I11692" s="1">
        <v>4.6117095408425002E-5</v>
      </c>
      <c r="J11692" s="1">
        <v>5.48831548662248E-5</v>
      </c>
      <c r="K11692" s="1">
        <v>1.41987945864753E-4</v>
      </c>
      <c r="L11692" s="1">
        <v>8.5440539623040496E-4</v>
      </c>
      <c r="M11692" s="1">
        <v>7.3881445359706394E-2</v>
      </c>
      <c r="N11692" s="1">
        <v>2.3753396783668799E-5</v>
      </c>
      <c r="O11692" s="1">
        <v>2.1853125040975199E-5</v>
      </c>
      <c r="P11692" s="1">
        <v>6.8192720228000599E-7</v>
      </c>
      <c r="Q11692" s="1">
        <v>6.0301042508951E-7</v>
      </c>
      <c r="R11692" s="1">
        <v>2397.0021288267999</v>
      </c>
      <c r="S11692" s="1">
        <v>59.781848303120299</v>
      </c>
      <c r="T11692" s="1">
        <v>0.19450156009126701</v>
      </c>
      <c r="U11692" s="1">
        <v>158255.12296136099</v>
      </c>
      <c r="V11692" s="1">
        <f t="shared" si="729"/>
        <v>9.6492324640382141E-2</v>
      </c>
      <c r="W11692" s="1">
        <f t="shared" si="730"/>
        <v>1.7877006810037992</v>
      </c>
      <c r="X11692" s="1">
        <f t="shared" si="731"/>
        <v>307.35922259476246</v>
      </c>
    </row>
    <row r="11693" spans="1:24" hidden="1" x14ac:dyDescent="0.3">
      <c r="A11693" s="18" t="str">
        <f t="shared" si="728"/>
        <v>Portable Equipment - Non-Rental Pump_2003_175</v>
      </c>
      <c r="B11693" s="1" t="s">
        <v>40</v>
      </c>
      <c r="C11693" s="1">
        <v>2020</v>
      </c>
      <c r="D11693" s="1" t="s">
        <v>205</v>
      </c>
      <c r="E11693" s="1">
        <v>2003</v>
      </c>
      <c r="F11693" s="1">
        <v>175</v>
      </c>
      <c r="G11693" s="1" t="s">
        <v>5</v>
      </c>
      <c r="H11693" s="1">
        <v>9.0446188046885207E-6</v>
      </c>
      <c r="I11693" s="1">
        <v>1.0943988753673101E-5</v>
      </c>
      <c r="J11693" s="1">
        <v>1.30242510787514E-5</v>
      </c>
      <c r="K11693" s="1">
        <v>8.3137380168431702E-5</v>
      </c>
      <c r="L11693" s="1">
        <v>1.5356544479246101E-4</v>
      </c>
      <c r="M11693" s="1">
        <v>1.45103158686463E-2</v>
      </c>
      <c r="N11693" s="1">
        <v>5.4638085486695899E-6</v>
      </c>
      <c r="O11693" s="1">
        <v>5.0267038647760297E-6</v>
      </c>
      <c r="P11693" s="1">
        <v>1.33883727538979E-7</v>
      </c>
      <c r="Q11693" s="1">
        <v>1.1843124748758E-7</v>
      </c>
      <c r="R11693" s="1">
        <v>470.771218101584</v>
      </c>
      <c r="S11693" s="1">
        <v>239.127393212481</v>
      </c>
      <c r="T11693" s="1">
        <v>0.77800624036506805</v>
      </c>
      <c r="U11693" s="1">
        <v>31081.3061496113</v>
      </c>
      <c r="V11693" s="1">
        <f t="shared" si="729"/>
        <v>0.11659098667411139</v>
      </c>
      <c r="W11693" s="1">
        <f t="shared" si="730"/>
        <v>1.6359982754361497</v>
      </c>
      <c r="X11693" s="1">
        <f t="shared" si="731"/>
        <v>307.35922259476217</v>
      </c>
    </row>
    <row r="11694" spans="1:24" hidden="1" x14ac:dyDescent="0.3">
      <c r="A11694" s="18" t="str">
        <f t="shared" si="728"/>
        <v>Portable Equipment - Non-Rental Pump_2003_300</v>
      </c>
      <c r="B11694" s="1" t="s">
        <v>40</v>
      </c>
      <c r="C11694" s="1">
        <v>2020</v>
      </c>
      <c r="D11694" s="1" t="s">
        <v>205</v>
      </c>
      <c r="E11694" s="1">
        <v>2003</v>
      </c>
      <c r="F11694" s="1">
        <v>300</v>
      </c>
      <c r="G11694" s="1" t="s">
        <v>5</v>
      </c>
      <c r="H11694" s="1">
        <v>1.9539680327117199E-5</v>
      </c>
      <c r="I11694" s="1">
        <v>2.3643013195811801E-5</v>
      </c>
      <c r="J11694" s="1">
        <v>2.81371396710488E-5</v>
      </c>
      <c r="K11694" s="1">
        <v>9.8069140413353605E-5</v>
      </c>
      <c r="L11694" s="1">
        <v>5.3964974193125798E-4</v>
      </c>
      <c r="M11694" s="1">
        <v>5.0239382844600299E-2</v>
      </c>
      <c r="N11694" s="1">
        <v>1.58422057757932E-5</v>
      </c>
      <c r="O11694" s="1">
        <v>1.45748293137298E-5</v>
      </c>
      <c r="P11694" s="1">
        <v>4.6390181850119198E-7</v>
      </c>
      <c r="Q11694" s="1">
        <v>4.1004708906086601E-7</v>
      </c>
      <c r="R11694" s="1">
        <v>1629.96144760222</v>
      </c>
      <c r="S11694" s="1">
        <v>418.47293812184199</v>
      </c>
      <c r="T11694" s="1">
        <v>1.36151092063887</v>
      </c>
      <c r="U11694" s="1">
        <v>107613.48361372499</v>
      </c>
      <c r="V11694" s="1">
        <f t="shared" si="729"/>
        <v>7.274861589263798E-2</v>
      </c>
      <c r="W11694" s="1">
        <f t="shared" si="730"/>
        <v>1.6604808984022696</v>
      </c>
      <c r="X11694" s="1">
        <f t="shared" si="731"/>
        <v>307.35922259476217</v>
      </c>
    </row>
    <row r="11695" spans="1:24" hidden="1" x14ac:dyDescent="0.3">
      <c r="A11695" s="18" t="str">
        <f t="shared" si="728"/>
        <v>Portable Equipment - Non-Rental Pump_2004_75</v>
      </c>
      <c r="B11695" s="1" t="s">
        <v>40</v>
      </c>
      <c r="C11695" s="1">
        <v>2020</v>
      </c>
      <c r="D11695" s="1" t="s">
        <v>205</v>
      </c>
      <c r="E11695" s="1">
        <v>2004</v>
      </c>
      <c r="F11695" s="1">
        <v>75</v>
      </c>
      <c r="G11695" s="1" t="s">
        <v>5</v>
      </c>
      <c r="H11695" s="1">
        <v>6.3441243545895798E-6</v>
      </c>
      <c r="I11695" s="1">
        <v>7.6763904690533893E-6</v>
      </c>
      <c r="J11695" s="1">
        <v>9.1355390706089893E-6</v>
      </c>
      <c r="K11695" s="1">
        <v>5.2668309703631601E-5</v>
      </c>
      <c r="L11695" s="1">
        <v>6.9680415941077002E-5</v>
      </c>
      <c r="M11695" s="1">
        <v>7.7427754736972302E-3</v>
      </c>
      <c r="N11695" s="1">
        <v>2.6270656625466399E-6</v>
      </c>
      <c r="O11695" s="1">
        <v>2.4169004095429098E-6</v>
      </c>
      <c r="P11695" s="1">
        <v>7.1395475289764599E-8</v>
      </c>
      <c r="Q11695" s="1">
        <v>6.3195492549380702E-8</v>
      </c>
      <c r="R11695" s="1">
        <v>251.20582310104899</v>
      </c>
      <c r="S11695" s="1">
        <v>239.127393212481</v>
      </c>
      <c r="T11695" s="1">
        <v>0.77800624036506805</v>
      </c>
      <c r="U11695" s="1">
        <v>16585.1368863506</v>
      </c>
      <c r="V11695" s="1">
        <f t="shared" si="729"/>
        <v>0.1532592154003464</v>
      </c>
      <c r="W11695" s="1">
        <f t="shared" si="730"/>
        <v>1.3911702275895494</v>
      </c>
      <c r="X11695" s="1">
        <f t="shared" si="731"/>
        <v>307.35922259476217</v>
      </c>
    </row>
    <row r="11696" spans="1:24" hidden="1" x14ac:dyDescent="0.3">
      <c r="A11696" s="18" t="str">
        <f t="shared" si="728"/>
        <v>Portable Equipment - Non-Rental Pump_2004_100</v>
      </c>
      <c r="B11696" s="1" t="s">
        <v>40</v>
      </c>
      <c r="C11696" s="1">
        <v>2020</v>
      </c>
      <c r="D11696" s="1" t="s">
        <v>205</v>
      </c>
      <c r="E11696" s="1">
        <v>2004</v>
      </c>
      <c r="F11696" s="1">
        <v>100</v>
      </c>
      <c r="G11696" s="1" t="s">
        <v>5</v>
      </c>
      <c r="H11696" s="1">
        <v>6.1019822036510398E-6</v>
      </c>
      <c r="I11696" s="1">
        <v>7.3833984664177597E-6</v>
      </c>
      <c r="J11696" s="1">
        <v>8.7868543732575006E-6</v>
      </c>
      <c r="K11696" s="1">
        <v>5.0658068875248802E-5</v>
      </c>
      <c r="L11696" s="1">
        <v>6.4737842847700596E-5</v>
      </c>
      <c r="M11696" s="1">
        <v>7.4472496922584003E-3</v>
      </c>
      <c r="N11696" s="1">
        <v>2.68548470945865E-6</v>
      </c>
      <c r="O11696" s="1">
        <v>2.47064593270195E-6</v>
      </c>
      <c r="P11696" s="1">
        <v>6.8670457148933799E-8</v>
      </c>
      <c r="Q11696" s="1">
        <v>6.0783450849022601E-8</v>
      </c>
      <c r="R11696" s="1">
        <v>241.617814585741</v>
      </c>
      <c r="S11696" s="1">
        <v>179.345544909361</v>
      </c>
      <c r="T11696" s="1">
        <v>0.58350468027380098</v>
      </c>
      <c r="U11696" s="1">
        <v>15952.116394505099</v>
      </c>
      <c r="V11696" s="1">
        <f t="shared" si="729"/>
        <v>0.15325921540034687</v>
      </c>
      <c r="W11696" s="1">
        <f t="shared" si="730"/>
        <v>1.343781057825435</v>
      </c>
      <c r="X11696" s="1">
        <f t="shared" si="731"/>
        <v>307.35922259476263</v>
      </c>
    </row>
    <row r="11697" spans="1:24" hidden="1" x14ac:dyDescent="0.3">
      <c r="A11697" s="18" t="str">
        <f t="shared" si="728"/>
        <v>Portable Equipment - Non-Rental Pump_2004_175</v>
      </c>
      <c r="B11697" s="1" t="s">
        <v>40</v>
      </c>
      <c r="C11697" s="1">
        <v>2020</v>
      </c>
      <c r="D11697" s="1" t="s">
        <v>205</v>
      </c>
      <c r="E11697" s="1">
        <v>2004</v>
      </c>
      <c r="F11697" s="1">
        <v>175</v>
      </c>
      <c r="G11697" s="1" t="s">
        <v>5</v>
      </c>
      <c r="H11697" s="1">
        <v>1.15205470584552E-5</v>
      </c>
      <c r="I11697" s="1">
        <v>1.39398619407308E-5</v>
      </c>
      <c r="J11697" s="1">
        <v>1.6589587764175499E-5</v>
      </c>
      <c r="K11697" s="1">
        <v>1.4500297889744301E-4</v>
      </c>
      <c r="L11697" s="1">
        <v>2.0467953657441699E-4</v>
      </c>
      <c r="M11697" s="1">
        <v>2.55038749381706E-2</v>
      </c>
      <c r="N11697" s="1">
        <v>7.3463918973261901E-6</v>
      </c>
      <c r="O11697" s="1">
        <v>6.7586805455400998E-6</v>
      </c>
      <c r="P11697" s="1">
        <v>2.3545035517071599E-7</v>
      </c>
      <c r="Q11697" s="1">
        <v>2.0815919874089901E-7</v>
      </c>
      <c r="R11697" s="1">
        <v>827.44513487101199</v>
      </c>
      <c r="S11697" s="1">
        <v>358.69108981872199</v>
      </c>
      <c r="T11697" s="1">
        <v>1.1670093605476</v>
      </c>
      <c r="U11697" s="1">
        <v>54629.6684462618</v>
      </c>
      <c r="V11697" s="1">
        <f t="shared" si="729"/>
        <v>8.4492567726523235E-2</v>
      </c>
      <c r="W11697" s="1">
        <f t="shared" si="730"/>
        <v>1.2406076674056845</v>
      </c>
      <c r="X11697" s="1">
        <f t="shared" si="731"/>
        <v>307.35922259476314</v>
      </c>
    </row>
    <row r="11698" spans="1:24" hidden="1" x14ac:dyDescent="0.3">
      <c r="A11698" s="18" t="str">
        <f t="shared" si="728"/>
        <v>Portable Equipment - Non-Rental Pump_2004_9999</v>
      </c>
      <c r="B11698" s="1" t="s">
        <v>40</v>
      </c>
      <c r="C11698" s="1">
        <v>2020</v>
      </c>
      <c r="D11698" s="1" t="s">
        <v>205</v>
      </c>
      <c r="E11698" s="1">
        <v>2004</v>
      </c>
      <c r="F11698" s="1">
        <v>9999</v>
      </c>
      <c r="G11698" s="1" t="s">
        <v>5</v>
      </c>
      <c r="H11698" s="1">
        <v>3.7663043500876602E-5</v>
      </c>
      <c r="I11698" s="1">
        <v>4.5572282636060698E-5</v>
      </c>
      <c r="J11698" s="1">
        <v>5.42347826412623E-5</v>
      </c>
      <c r="K11698" s="1">
        <v>1.41956780264115E-4</v>
      </c>
      <c r="L11698" s="1">
        <v>8.5934330539067004E-4</v>
      </c>
      <c r="M11698" s="1">
        <v>7.5181758798037193E-2</v>
      </c>
      <c r="N11698" s="1">
        <v>1.8729982562651799E-5</v>
      </c>
      <c r="O11698" s="1">
        <v>1.72315839576396E-5</v>
      </c>
      <c r="P11698" s="1">
        <v>6.9396275261826897E-7</v>
      </c>
      <c r="Q11698" s="1">
        <v>6.13623408571085E-7</v>
      </c>
      <c r="R11698" s="1">
        <v>2439.1893662941502</v>
      </c>
      <c r="S11698" s="1">
        <v>179.345544909361</v>
      </c>
      <c r="T11698" s="1">
        <v>0.58350468027380098</v>
      </c>
      <c r="U11698" s="1">
        <v>161040.41312548</v>
      </c>
      <c r="V11698" s="1">
        <f t="shared" si="729"/>
        <v>9.3703218209571851E-2</v>
      </c>
      <c r="W11698" s="1">
        <f t="shared" si="730"/>
        <v>1.7669343865220353</v>
      </c>
      <c r="X11698" s="1">
        <f t="shared" si="731"/>
        <v>307.35922259476263</v>
      </c>
    </row>
    <row r="11699" spans="1:24" hidden="1" x14ac:dyDescent="0.3">
      <c r="A11699" s="18" t="str">
        <f t="shared" si="728"/>
        <v>Portable Equipment - Non-Rental Pump_2005_75</v>
      </c>
      <c r="B11699" s="1" t="s">
        <v>40</v>
      </c>
      <c r="C11699" s="1">
        <v>2020</v>
      </c>
      <c r="D11699" s="1" t="s">
        <v>205</v>
      </c>
      <c r="E11699" s="1">
        <v>2005</v>
      </c>
      <c r="F11699" s="1">
        <v>75</v>
      </c>
      <c r="G11699" s="1" t="s">
        <v>5</v>
      </c>
      <c r="H11699" s="1">
        <v>5.5416758526416104E-6</v>
      </c>
      <c r="I11699" s="1">
        <v>6.7054277816963501E-6</v>
      </c>
      <c r="J11699" s="1">
        <v>7.9800132278039195E-6</v>
      </c>
      <c r="K11699" s="1">
        <v>6.7688074115050204E-5</v>
      </c>
      <c r="L11699" s="1">
        <v>8.9581001036671503E-5</v>
      </c>
      <c r="M11699" s="1">
        <v>1.0313849772215E-2</v>
      </c>
      <c r="N11699" s="1">
        <v>3.8385932556186303E-6</v>
      </c>
      <c r="O11699" s="1">
        <v>3.5315057951691401E-6</v>
      </c>
      <c r="P11699" s="1">
        <v>9.5190405671445103E-8</v>
      </c>
      <c r="Q11699" s="1">
        <v>8.4180255342495696E-8</v>
      </c>
      <c r="R11699" s="1">
        <v>334.62149718422103</v>
      </c>
      <c r="S11699" s="1">
        <v>298.90924151560102</v>
      </c>
      <c r="T11699" s="1">
        <v>0.972507800456335</v>
      </c>
      <c r="U11699" s="1">
        <v>22092.415165405899</v>
      </c>
      <c r="V11699" s="1">
        <f t="shared" si="729"/>
        <v>0.10050134968548396</v>
      </c>
      <c r="W11699" s="1">
        <f t="shared" si="730"/>
        <v>1.3426453618570819</v>
      </c>
      <c r="X11699" s="1">
        <f t="shared" si="731"/>
        <v>307.35922259476195</v>
      </c>
    </row>
    <row r="11700" spans="1:24" hidden="1" x14ac:dyDescent="0.3">
      <c r="A11700" s="18" t="str">
        <f t="shared" si="728"/>
        <v>Portable Equipment - Non-Rental Pump_2005_100</v>
      </c>
      <c r="B11700" s="1" t="s">
        <v>40</v>
      </c>
      <c r="C11700" s="1">
        <v>2020</v>
      </c>
      <c r="D11700" s="1" t="s">
        <v>205</v>
      </c>
      <c r="E11700" s="1">
        <v>2005</v>
      </c>
      <c r="F11700" s="1">
        <v>100</v>
      </c>
      <c r="G11700" s="1" t="s">
        <v>5</v>
      </c>
      <c r="H11700" s="1">
        <v>9.3049342396790306E-6</v>
      </c>
      <c r="I11700" s="1">
        <v>1.12589704300116E-5</v>
      </c>
      <c r="J11700" s="1">
        <v>1.3399105305137801E-5</v>
      </c>
      <c r="K11700" s="1">
        <v>1.1365390094962499E-4</v>
      </c>
      <c r="L11700" s="1">
        <v>1.5045854679262801E-4</v>
      </c>
      <c r="M11700" s="1">
        <v>1.7317810792315199E-2</v>
      </c>
      <c r="N11700" s="1">
        <v>6.3219986374902998E-6</v>
      </c>
      <c r="O11700" s="1">
        <v>5.8162387464910699E-6</v>
      </c>
      <c r="P11700" s="1">
        <v>1.5983260092683899E-7</v>
      </c>
      <c r="Q11700" s="1">
        <v>1.4134564364098099E-7</v>
      </c>
      <c r="R11700" s="1">
        <v>561.857298997003</v>
      </c>
      <c r="S11700" s="1">
        <v>418.47293812184199</v>
      </c>
      <c r="T11700" s="1">
        <v>1.36151092063887</v>
      </c>
      <c r="U11700" s="1">
        <v>37095.000822143003</v>
      </c>
      <c r="V11700" s="1">
        <f t="shared" si="729"/>
        <v>0.10050134968548327</v>
      </c>
      <c r="W11700" s="1">
        <f t="shared" si="730"/>
        <v>1.3430434974825647</v>
      </c>
      <c r="X11700" s="1">
        <f t="shared" si="731"/>
        <v>307.35922259476217</v>
      </c>
    </row>
    <row r="11701" spans="1:24" hidden="1" x14ac:dyDescent="0.3">
      <c r="A11701" s="18" t="str">
        <f t="shared" si="728"/>
        <v>Portable Equipment - Non-Rental Pump_2005_175</v>
      </c>
      <c r="B11701" s="1" t="s">
        <v>40</v>
      </c>
      <c r="C11701" s="1">
        <v>2020</v>
      </c>
      <c r="D11701" s="1" t="s">
        <v>205</v>
      </c>
      <c r="E11701" s="1">
        <v>2005</v>
      </c>
      <c r="F11701" s="1">
        <v>175</v>
      </c>
      <c r="G11701" s="1" t="s">
        <v>5</v>
      </c>
      <c r="H11701" s="1">
        <v>6.2743541809933399E-6</v>
      </c>
      <c r="I11701" s="1">
        <v>7.5919685590019502E-6</v>
      </c>
      <c r="J11701" s="1">
        <v>9.0350700206304197E-6</v>
      </c>
      <c r="K11701" s="1">
        <v>9.9699407369206302E-5</v>
      </c>
      <c r="L11701" s="1">
        <v>1.32988999973412E-4</v>
      </c>
      <c r="M11701" s="1">
        <v>1.7672441730041701E-2</v>
      </c>
      <c r="N11701" s="1">
        <v>5.1808996163001801E-6</v>
      </c>
      <c r="O11701" s="1">
        <v>4.7664276469961602E-6</v>
      </c>
      <c r="P11701" s="1">
        <v>1.6320225721502999E-7</v>
      </c>
      <c r="Q11701" s="1">
        <v>1.4424009368140999E-7</v>
      </c>
      <c r="R11701" s="1">
        <v>573.36290921537102</v>
      </c>
      <c r="S11701" s="1">
        <v>239.127393212481</v>
      </c>
      <c r="T11701" s="1">
        <v>0.77800624036506805</v>
      </c>
      <c r="U11701" s="1">
        <v>37854.625412357498</v>
      </c>
      <c r="V11701" s="1">
        <f t="shared" si="729"/>
        <v>6.6408557768448492E-2</v>
      </c>
      <c r="W11701" s="1">
        <f t="shared" si="730"/>
        <v>1.1632829639199058</v>
      </c>
      <c r="X11701" s="1">
        <f t="shared" si="731"/>
        <v>307.35922259476217</v>
      </c>
    </row>
    <row r="11702" spans="1:24" hidden="1" x14ac:dyDescent="0.3">
      <c r="A11702" s="18" t="str">
        <f t="shared" si="728"/>
        <v>Portable Equipment - Non-Rental Pump_2005_600</v>
      </c>
      <c r="B11702" s="1" t="s">
        <v>40</v>
      </c>
      <c r="C11702" s="1">
        <v>2020</v>
      </c>
      <c r="D11702" s="1" t="s">
        <v>205</v>
      </c>
      <c r="E11702" s="1">
        <v>2005</v>
      </c>
      <c r="F11702" s="1">
        <v>600</v>
      </c>
      <c r="G11702" s="1" t="s">
        <v>5</v>
      </c>
      <c r="H11702" s="1">
        <v>4.8141071842668001E-6</v>
      </c>
      <c r="I11702" s="1">
        <v>5.8250696929628301E-6</v>
      </c>
      <c r="J11702" s="1">
        <v>6.9323143453441897E-6</v>
      </c>
      <c r="K11702" s="1">
        <v>2.9476697561522702E-5</v>
      </c>
      <c r="L11702" s="1">
        <v>1.18949226021848E-4</v>
      </c>
      <c r="M11702" s="1">
        <v>1.5337788056675E-2</v>
      </c>
      <c r="N11702" s="1">
        <v>3.0626878019707701E-6</v>
      </c>
      <c r="O11702" s="1">
        <v>2.8176727778131101E-6</v>
      </c>
      <c r="P11702" s="1">
        <v>1.4166103362259701E-7</v>
      </c>
      <c r="Q11702" s="1">
        <v>1.2518496424858201E-7</v>
      </c>
      <c r="R11702" s="1">
        <v>497.61764194444402</v>
      </c>
      <c r="S11702" s="1">
        <v>59.781848303120299</v>
      </c>
      <c r="T11702" s="1">
        <v>0.19450156009126701</v>
      </c>
      <c r="U11702" s="1">
        <v>32853.763526778501</v>
      </c>
      <c r="V11702" s="1">
        <f t="shared" si="729"/>
        <v>5.8708988717946255E-2</v>
      </c>
      <c r="W11702" s="1">
        <f t="shared" si="730"/>
        <v>1.1988506810419162</v>
      </c>
      <c r="X11702" s="1">
        <f t="shared" si="731"/>
        <v>307.35922259476246</v>
      </c>
    </row>
    <row r="11703" spans="1:24" hidden="1" x14ac:dyDescent="0.3">
      <c r="A11703" s="18" t="str">
        <f t="shared" si="728"/>
        <v>Portable Equipment - Non-Rental Pump_2006_75</v>
      </c>
      <c r="B11703" s="1" t="s">
        <v>40</v>
      </c>
      <c r="C11703" s="1">
        <v>2020</v>
      </c>
      <c r="D11703" s="1" t="s">
        <v>205</v>
      </c>
      <c r="E11703" s="1">
        <v>2006</v>
      </c>
      <c r="F11703" s="1">
        <v>75</v>
      </c>
      <c r="G11703" s="1" t="s">
        <v>5</v>
      </c>
      <c r="H11703" s="1">
        <v>2.2669482151553301E-6</v>
      </c>
      <c r="I11703" s="1">
        <v>2.7430073403379498E-6</v>
      </c>
      <c r="J11703" s="1">
        <v>3.26440542982368E-6</v>
      </c>
      <c r="K11703" s="1">
        <v>3.7120918196907101E-5</v>
      </c>
      <c r="L11703" s="1">
        <v>4.9856585923555603E-5</v>
      </c>
      <c r="M11703" s="1">
        <v>5.7923053162009797E-3</v>
      </c>
      <c r="N11703" s="1">
        <v>2.11578527184692E-6</v>
      </c>
      <c r="O11703" s="1">
        <v>1.94652245009917E-6</v>
      </c>
      <c r="P11703" s="1">
        <v>5.3484726698578999E-8</v>
      </c>
      <c r="Q11703" s="1">
        <v>4.7276017327017598E-8</v>
      </c>
      <c r="R11703" s="1">
        <v>187.92496690002099</v>
      </c>
      <c r="S11703" s="1">
        <v>179.345544909361</v>
      </c>
      <c r="T11703" s="1">
        <v>0.58350468027380098</v>
      </c>
      <c r="U11703" s="1">
        <v>12407.201640170701</v>
      </c>
      <c r="V11703" s="1">
        <f t="shared" si="729"/>
        <v>7.3205166052443024E-2</v>
      </c>
      <c r="W11703" s="1">
        <f t="shared" si="730"/>
        <v>1.3305686782785338</v>
      </c>
      <c r="X11703" s="1">
        <f t="shared" si="731"/>
        <v>307.35922259476263</v>
      </c>
    </row>
    <row r="11704" spans="1:24" hidden="1" x14ac:dyDescent="0.3">
      <c r="A11704" s="18" t="str">
        <f t="shared" si="728"/>
        <v>Portable Equipment - Non-Rental Pump_2006_100</v>
      </c>
      <c r="B11704" s="1" t="s">
        <v>40</v>
      </c>
      <c r="C11704" s="1">
        <v>2020</v>
      </c>
      <c r="D11704" s="1" t="s">
        <v>205</v>
      </c>
      <c r="E11704" s="1">
        <v>2006</v>
      </c>
      <c r="F11704" s="1">
        <v>100</v>
      </c>
      <c r="G11704" s="1" t="s">
        <v>5</v>
      </c>
      <c r="H11704" s="1">
        <v>1.33588019821653E-5</v>
      </c>
      <c r="I11704" s="1">
        <v>1.61641503984201E-5</v>
      </c>
      <c r="J11704" s="1">
        <v>1.9236674854318099E-5</v>
      </c>
      <c r="K11704" s="1">
        <v>2.18748267946059E-4</v>
      </c>
      <c r="L11704" s="1">
        <v>2.9386171563429501E-4</v>
      </c>
      <c r="M11704" s="1">
        <v>3.4133227756184298E-2</v>
      </c>
      <c r="N11704" s="1">
        <v>1.2230010328814901E-5</v>
      </c>
      <c r="O11704" s="1">
        <v>1.1251609502509699E-5</v>
      </c>
      <c r="P11704" s="1">
        <v>3.1517785375948398E-7</v>
      </c>
      <c r="Q11704" s="1">
        <v>2.78590816391353E-7</v>
      </c>
      <c r="R11704" s="1">
        <v>1107.4149835179801</v>
      </c>
      <c r="S11704" s="1">
        <v>717.38217963744398</v>
      </c>
      <c r="T11704" s="1">
        <v>2.3340187210951999</v>
      </c>
      <c r="U11704" s="1">
        <v>73113.866808148698</v>
      </c>
      <c r="V11704" s="1">
        <f t="shared" si="729"/>
        <v>7.3205166052443288E-2</v>
      </c>
      <c r="W11704" s="1">
        <f t="shared" si="730"/>
        <v>1.3308584218300181</v>
      </c>
      <c r="X11704" s="1">
        <f t="shared" si="731"/>
        <v>307.35922259476314</v>
      </c>
    </row>
    <row r="11705" spans="1:24" hidden="1" x14ac:dyDescent="0.3">
      <c r="A11705" s="18" t="str">
        <f t="shared" si="728"/>
        <v>Portable Equipment - Non-Rental Pump_2006_175</v>
      </c>
      <c r="B11705" s="1" t="s">
        <v>40</v>
      </c>
      <c r="C11705" s="1">
        <v>2020</v>
      </c>
      <c r="D11705" s="1" t="s">
        <v>205</v>
      </c>
      <c r="E11705" s="1">
        <v>2006</v>
      </c>
      <c r="F11705" s="1">
        <v>175</v>
      </c>
      <c r="G11705" s="1" t="s">
        <v>5</v>
      </c>
      <c r="H11705" s="1">
        <v>1.7720779595123699E-5</v>
      </c>
      <c r="I11705" s="1">
        <v>2.1442143310099701E-5</v>
      </c>
      <c r="J11705" s="1">
        <v>2.5517922616978201E-5</v>
      </c>
      <c r="K11705" s="1">
        <v>2.8865936971019603E-4</v>
      </c>
      <c r="L11705" s="1">
        <v>3.86331239821183E-4</v>
      </c>
      <c r="M11705" s="1">
        <v>5.1569248861075098E-2</v>
      </c>
      <c r="N11705" s="1">
        <v>1.4835919462477401E-5</v>
      </c>
      <c r="O11705" s="1">
        <v>1.36490459054792E-5</v>
      </c>
      <c r="P11705" s="1">
        <v>4.7625165634726802E-7</v>
      </c>
      <c r="Q11705" s="1">
        <v>4.2090127671247799E-7</v>
      </c>
      <c r="R11705" s="1">
        <v>1673.1074859211101</v>
      </c>
      <c r="S11705" s="1">
        <v>717.38217963744398</v>
      </c>
      <c r="T11705" s="1">
        <v>2.3340187210951999</v>
      </c>
      <c r="U11705" s="1">
        <v>110462.075827029</v>
      </c>
      <c r="V11705" s="1">
        <f t="shared" si="729"/>
        <v>6.4275223385358252E-2</v>
      </c>
      <c r="W11705" s="1">
        <f t="shared" si="730"/>
        <v>1.1580711116949198</v>
      </c>
      <c r="X11705" s="1">
        <f t="shared" si="731"/>
        <v>307.35922259476314</v>
      </c>
    </row>
    <row r="11706" spans="1:24" hidden="1" x14ac:dyDescent="0.3">
      <c r="A11706" s="18" t="str">
        <f t="shared" si="728"/>
        <v>Portable Equipment - Non-Rental Pump_2006_300</v>
      </c>
      <c r="B11706" s="1" t="s">
        <v>40</v>
      </c>
      <c r="C11706" s="1">
        <v>2020</v>
      </c>
      <c r="D11706" s="1" t="s">
        <v>205</v>
      </c>
      <c r="E11706" s="1">
        <v>2006</v>
      </c>
      <c r="F11706" s="1">
        <v>300</v>
      </c>
      <c r="G11706" s="1" t="s">
        <v>5</v>
      </c>
      <c r="H11706" s="1">
        <v>8.62995650424499E-6</v>
      </c>
      <c r="I11706" s="1">
        <v>1.04422473701364E-5</v>
      </c>
      <c r="J11706" s="1">
        <v>1.24271373661127E-5</v>
      </c>
      <c r="K11706" s="1">
        <v>5.8614225166740997E-5</v>
      </c>
      <c r="L11706" s="1">
        <v>2.36640752253064E-4</v>
      </c>
      <c r="M11706" s="1">
        <v>3.0734681269637801E-2</v>
      </c>
      <c r="N11706" s="1">
        <v>6.4745430863356802E-6</v>
      </c>
      <c r="O11706" s="1">
        <v>5.95657963942882E-6</v>
      </c>
      <c r="P11706" s="1">
        <v>2.8389847146219402E-7</v>
      </c>
      <c r="Q11706" s="1">
        <v>2.5085233683723601E-7</v>
      </c>
      <c r="R11706" s="1">
        <v>997.15288559195005</v>
      </c>
      <c r="S11706" s="1">
        <v>239.127393212481</v>
      </c>
      <c r="T11706" s="1">
        <v>0.77800624036506805</v>
      </c>
      <c r="U11706" s="1">
        <v>65834.131151926107</v>
      </c>
      <c r="V11706" s="1">
        <f t="shared" si="729"/>
        <v>5.2520816549178964E-2</v>
      </c>
      <c r="W11706" s="1">
        <f t="shared" si="730"/>
        <v>1.1902194131779638</v>
      </c>
      <c r="X11706" s="1">
        <f t="shared" si="731"/>
        <v>307.35922259476217</v>
      </c>
    </row>
    <row r="11707" spans="1:24" hidden="1" x14ac:dyDescent="0.3">
      <c r="A11707" s="18" t="str">
        <f t="shared" si="728"/>
        <v>Portable Equipment - Non-Rental Pump_2006_600</v>
      </c>
      <c r="B11707" s="1" t="s">
        <v>40</v>
      </c>
      <c r="C11707" s="1">
        <v>2020</v>
      </c>
      <c r="D11707" s="1" t="s">
        <v>205</v>
      </c>
      <c r="E11707" s="1">
        <v>2006</v>
      </c>
      <c r="F11707" s="1">
        <v>600</v>
      </c>
      <c r="G11707" s="1" t="s">
        <v>5</v>
      </c>
      <c r="H11707" s="1">
        <v>3.2072697008272998E-5</v>
      </c>
      <c r="I11707" s="1">
        <v>3.8807963380010399E-5</v>
      </c>
      <c r="J11707" s="1">
        <v>4.61846836919132E-5</v>
      </c>
      <c r="K11707" s="1">
        <v>2.31577848842486E-4</v>
      </c>
      <c r="L11707" s="1">
        <v>9.42396354533539E-4</v>
      </c>
      <c r="M11707" s="1">
        <v>0.12412082820430601</v>
      </c>
      <c r="N11707" s="1">
        <v>2.3172044070898299E-5</v>
      </c>
      <c r="O11707" s="1">
        <v>2.1318280545226401E-5</v>
      </c>
      <c r="P11707" s="1">
        <v>1.14659642934047E-6</v>
      </c>
      <c r="Q11707" s="1">
        <v>1.0130575141503701E-6</v>
      </c>
      <c r="R11707" s="1">
        <v>4026.9635764290201</v>
      </c>
      <c r="S11707" s="1">
        <v>657.60033133432296</v>
      </c>
      <c r="T11707" s="1">
        <v>2.1395171610039299</v>
      </c>
      <c r="U11707" s="1">
        <v>265868.60657508601</v>
      </c>
      <c r="V11707" s="1">
        <f t="shared" si="729"/>
        <v>4.8332848722369676E-2</v>
      </c>
      <c r="W11707" s="1">
        <f t="shared" si="730"/>
        <v>1.1736946872003053</v>
      </c>
      <c r="X11707" s="1">
        <f t="shared" si="731"/>
        <v>307.35922259476331</v>
      </c>
    </row>
    <row r="11708" spans="1:24" hidden="1" x14ac:dyDescent="0.3">
      <c r="A11708" s="18" t="str">
        <f t="shared" si="728"/>
        <v>Portable Equipment - Non-Rental Pump_2006_750</v>
      </c>
      <c r="B11708" s="1" t="s">
        <v>40</v>
      </c>
      <c r="C11708" s="1">
        <v>2020</v>
      </c>
      <c r="D11708" s="1" t="s">
        <v>205</v>
      </c>
      <c r="E11708" s="1">
        <v>2006</v>
      </c>
      <c r="F11708" s="1">
        <v>750</v>
      </c>
      <c r="G11708" s="1" t="s">
        <v>5</v>
      </c>
      <c r="H11708" s="1">
        <v>2.56581576066184E-5</v>
      </c>
      <c r="I11708" s="1">
        <v>3.1046370704008303E-5</v>
      </c>
      <c r="J11708" s="1">
        <v>3.6947746953530499E-5</v>
      </c>
      <c r="K11708" s="1">
        <v>1.8526227907398899E-4</v>
      </c>
      <c r="L11708" s="1">
        <v>7.2842961567195705E-4</v>
      </c>
      <c r="M11708" s="1">
        <v>9.9296662563445395E-2</v>
      </c>
      <c r="N11708" s="1">
        <v>1.8118734781558499E-5</v>
      </c>
      <c r="O11708" s="1">
        <v>1.6669235999033801E-5</v>
      </c>
      <c r="P11708" s="1">
        <v>9.1727714347237998E-7</v>
      </c>
      <c r="Q11708" s="1">
        <v>8.1044601132030195E-7</v>
      </c>
      <c r="R11708" s="1">
        <v>3221.5708611432201</v>
      </c>
      <c r="S11708" s="1">
        <v>298.90924151560102</v>
      </c>
      <c r="T11708" s="1">
        <v>0.972507800456335</v>
      </c>
      <c r="U11708" s="1">
        <v>212694.88526006899</v>
      </c>
      <c r="V11708" s="1">
        <f t="shared" si="729"/>
        <v>4.8332848722369613E-2</v>
      </c>
      <c r="W11708" s="1">
        <f t="shared" si="730"/>
        <v>1.1340159129975556</v>
      </c>
      <c r="X11708" s="1">
        <f t="shared" si="731"/>
        <v>307.35922259476195</v>
      </c>
    </row>
    <row r="11709" spans="1:24" hidden="1" x14ac:dyDescent="0.3">
      <c r="A11709" s="18" t="str">
        <f t="shared" si="728"/>
        <v>Portable Equipment - Non-Rental Pump_2007_50</v>
      </c>
      <c r="B11709" s="1" t="s">
        <v>40</v>
      </c>
      <c r="C11709" s="1">
        <v>2020</v>
      </c>
      <c r="D11709" s="1" t="s">
        <v>205</v>
      </c>
      <c r="E11709" s="1">
        <v>2007</v>
      </c>
      <c r="F11709" s="1">
        <v>50</v>
      </c>
      <c r="G11709" s="1" t="s">
        <v>5</v>
      </c>
      <c r="H11709" s="1">
        <v>8.40951293719796E-7</v>
      </c>
      <c r="I11709" s="1">
        <v>1.0175510654009501E-6</v>
      </c>
      <c r="J11709" s="1">
        <v>1.2109698629565E-6</v>
      </c>
      <c r="K11709" s="1">
        <v>1.06446959783193E-5</v>
      </c>
      <c r="L11709" s="1">
        <v>1.2760249526429001E-5</v>
      </c>
      <c r="M11709" s="1">
        <v>1.6427046161722101E-3</v>
      </c>
      <c r="N11709" s="1">
        <v>7.3197797363757205E-7</v>
      </c>
      <c r="O11709" s="1">
        <v>6.7341973574656605E-7</v>
      </c>
      <c r="P11709" s="1">
        <v>1.5162390281166799E-8</v>
      </c>
      <c r="Q11709" s="1">
        <v>1.3407534247221799E-8</v>
      </c>
      <c r="R11709" s="1">
        <v>53.295742155931102</v>
      </c>
      <c r="S11709" s="1">
        <v>59.781848303120299</v>
      </c>
      <c r="T11709" s="1">
        <v>0.19450156009126701</v>
      </c>
      <c r="U11709" s="1">
        <v>3165.1024592272101</v>
      </c>
      <c r="V11709" s="1">
        <f t="shared" si="729"/>
        <v>0.1064527881377566</v>
      </c>
      <c r="W11709" s="1">
        <f t="shared" si="730"/>
        <v>1.33493461469338</v>
      </c>
      <c r="X11709" s="1">
        <f t="shared" si="731"/>
        <v>307.35922259476246</v>
      </c>
    </row>
    <row r="11710" spans="1:24" hidden="1" x14ac:dyDescent="0.3">
      <c r="A11710" s="18" t="str">
        <f t="shared" si="728"/>
        <v>Portable Equipment - Non-Rental Pump_2007_75</v>
      </c>
      <c r="B11710" s="1" t="s">
        <v>40</v>
      </c>
      <c r="C11710" s="1">
        <v>2020</v>
      </c>
      <c r="D11710" s="1" t="s">
        <v>205</v>
      </c>
      <c r="E11710" s="1">
        <v>2007</v>
      </c>
      <c r="F11710" s="1">
        <v>75</v>
      </c>
      <c r="G11710" s="1" t="s">
        <v>5</v>
      </c>
      <c r="H11710" s="1">
        <v>2.6793440947494598E-6</v>
      </c>
      <c r="I11710" s="1">
        <v>3.2420063546468499E-6</v>
      </c>
      <c r="J11710" s="1">
        <v>3.8582554964392301E-6</v>
      </c>
      <c r="K11710" s="1">
        <v>4.4907373668058798E-5</v>
      </c>
      <c r="L11710" s="1">
        <v>5.4195763056079699E-5</v>
      </c>
      <c r="M11710" s="1">
        <v>7.0630661763879301E-3</v>
      </c>
      <c r="N11710" s="1">
        <v>2.6357339223891299E-6</v>
      </c>
      <c r="O11710" s="1">
        <v>2.4248752085979999E-6</v>
      </c>
      <c r="P11710" s="1">
        <v>6.5221169165234399E-8</v>
      </c>
      <c r="Q11710" s="1">
        <v>5.7647796638557197E-8</v>
      </c>
      <c r="R11710" s="1">
        <v>229.153403515842</v>
      </c>
      <c r="S11710" s="1">
        <v>239.127393212481</v>
      </c>
      <c r="T11710" s="1">
        <v>0.77800624036506805</v>
      </c>
      <c r="U11710" s="1">
        <v>15129.189755106099</v>
      </c>
      <c r="V11710" s="1">
        <f t="shared" si="729"/>
        <v>7.0955618901402229E-2</v>
      </c>
      <c r="W11710" s="1">
        <f t="shared" si="730"/>
        <v>1.1861463207701741</v>
      </c>
      <c r="X11710" s="1">
        <f t="shared" si="731"/>
        <v>307.35922259476217</v>
      </c>
    </row>
    <row r="11711" spans="1:24" hidden="1" x14ac:dyDescent="0.3">
      <c r="A11711" s="18" t="str">
        <f t="shared" si="728"/>
        <v>Portable Equipment - Non-Rental Pump_2007_100</v>
      </c>
      <c r="B11711" s="1" t="s">
        <v>40</v>
      </c>
      <c r="C11711" s="1">
        <v>2020</v>
      </c>
      <c r="D11711" s="1" t="s">
        <v>205</v>
      </c>
      <c r="E11711" s="1">
        <v>2007</v>
      </c>
      <c r="F11711" s="1">
        <v>100</v>
      </c>
      <c r="G11711" s="1" t="s">
        <v>5</v>
      </c>
      <c r="H11711" s="1">
        <v>2.7513011623913601E-6</v>
      </c>
      <c r="I11711" s="1">
        <v>3.32907440649354E-6</v>
      </c>
      <c r="J11711" s="1">
        <v>3.9618736738435599E-6</v>
      </c>
      <c r="K11711" s="1">
        <v>4.5069418752369197E-5</v>
      </c>
      <c r="L11711" s="1">
        <v>4.9716067815714398E-5</v>
      </c>
      <c r="M11711" s="1">
        <v>7.0335135982440497E-3</v>
      </c>
      <c r="N11711" s="1">
        <v>2.6906067039350498E-6</v>
      </c>
      <c r="O11711" s="1">
        <v>2.4753581676202399E-6</v>
      </c>
      <c r="P11711" s="1">
        <v>6.4945782212669295E-8</v>
      </c>
      <c r="Q11711" s="1">
        <v>5.74065924685214E-8</v>
      </c>
      <c r="R11711" s="1">
        <v>228.19460266431099</v>
      </c>
      <c r="S11711" s="1">
        <v>179.345544909361</v>
      </c>
      <c r="T11711" s="1">
        <v>0.58350468027380098</v>
      </c>
      <c r="U11711" s="1">
        <v>15065.887705921499</v>
      </c>
      <c r="V11711" s="1">
        <f t="shared" si="729"/>
        <v>7.3167358537299845E-2</v>
      </c>
      <c r="W11711" s="1">
        <f t="shared" si="730"/>
        <v>1.09267409338817</v>
      </c>
      <c r="X11711" s="1">
        <f t="shared" si="731"/>
        <v>307.35922259476263</v>
      </c>
    </row>
    <row r="11712" spans="1:24" hidden="1" x14ac:dyDescent="0.3">
      <c r="A11712" s="18" t="str">
        <f t="shared" si="728"/>
        <v>Portable Equipment - Non-Rental Pump_2007_175</v>
      </c>
      <c r="B11712" s="1" t="s">
        <v>40</v>
      </c>
      <c r="C11712" s="1">
        <v>2020</v>
      </c>
      <c r="D11712" s="1" t="s">
        <v>205</v>
      </c>
      <c r="E11712" s="1">
        <v>2007</v>
      </c>
      <c r="F11712" s="1">
        <v>175</v>
      </c>
      <c r="G11712" s="1" t="s">
        <v>5</v>
      </c>
      <c r="H11712" s="1">
        <v>1.5325226562003201E-5</v>
      </c>
      <c r="I11712" s="1">
        <v>1.8543524140023899E-5</v>
      </c>
      <c r="J11712" s="1">
        <v>2.20683262492846E-5</v>
      </c>
      <c r="K11712" s="1">
        <v>3.3577953748924102E-4</v>
      </c>
      <c r="L11712" s="1">
        <v>3.2235770751765102E-4</v>
      </c>
      <c r="M11712" s="1">
        <v>6.0139496522800998E-2</v>
      </c>
      <c r="N11712" s="1">
        <v>1.9438677465306499E-5</v>
      </c>
      <c r="O11712" s="1">
        <v>1.7883583268082E-5</v>
      </c>
      <c r="P11712" s="1">
        <v>5.5555971269366905E-7</v>
      </c>
      <c r="Q11712" s="1">
        <v>4.9085048602286205E-7</v>
      </c>
      <c r="R11712" s="1">
        <v>1951.15973286502</v>
      </c>
      <c r="S11712" s="1">
        <v>896.72772454680501</v>
      </c>
      <c r="T11712" s="1">
        <v>2.9175234013689999</v>
      </c>
      <c r="U11712" s="1">
        <v>128819.67009054701</v>
      </c>
      <c r="V11712" s="1">
        <f t="shared" si="729"/>
        <v>4.7664900644030624E-2</v>
      </c>
      <c r="W11712" s="1">
        <f t="shared" si="730"/>
        <v>0.82859913707031296</v>
      </c>
      <c r="X11712" s="1">
        <f t="shared" si="731"/>
        <v>307.3592225947632</v>
      </c>
    </row>
    <row r="11713" spans="1:24" hidden="1" x14ac:dyDescent="0.3">
      <c r="A11713" s="18" t="str">
        <f t="shared" si="728"/>
        <v>Portable Equipment - Non-Rental Pump_2007_300</v>
      </c>
      <c r="B11713" s="1" t="s">
        <v>40</v>
      </c>
      <c r="C11713" s="1">
        <v>2020</v>
      </c>
      <c r="D11713" s="1" t="s">
        <v>205</v>
      </c>
      <c r="E11713" s="1">
        <v>2007</v>
      </c>
      <c r="F11713" s="1">
        <v>300</v>
      </c>
      <c r="G11713" s="1" t="s">
        <v>5</v>
      </c>
      <c r="H11713" s="1">
        <v>4.8893734140090002E-6</v>
      </c>
      <c r="I11713" s="1">
        <v>5.9161418309508897E-6</v>
      </c>
      <c r="J11713" s="1">
        <v>7.04069771617297E-6</v>
      </c>
      <c r="K11713" s="1">
        <v>3.7408606333812801E-5</v>
      </c>
      <c r="L11713" s="1">
        <v>9.9785247334649704E-5</v>
      </c>
      <c r="M11713" s="1">
        <v>1.9770674778257401E-2</v>
      </c>
      <c r="N11713" s="1">
        <v>3.6298015676097898E-6</v>
      </c>
      <c r="O11713" s="1">
        <v>3.3394174422010099E-6</v>
      </c>
      <c r="P11713" s="1">
        <v>1.82643011716088E-7</v>
      </c>
      <c r="Q11713" s="1">
        <v>1.6136558975395301E-7</v>
      </c>
      <c r="R11713" s="1">
        <v>641.43776967405302</v>
      </c>
      <c r="S11713" s="1">
        <v>179.345544909361</v>
      </c>
      <c r="T11713" s="1">
        <v>0.58350468027380098</v>
      </c>
      <c r="U11713" s="1">
        <v>42349.070904460197</v>
      </c>
      <c r="V11713" s="1">
        <f t="shared" si="729"/>
        <v>4.6257620723254254E-2</v>
      </c>
      <c r="W11713" s="1">
        <f t="shared" si="730"/>
        <v>0.78020917295021164</v>
      </c>
      <c r="X11713" s="1">
        <f t="shared" si="731"/>
        <v>307.35922259476263</v>
      </c>
    </row>
    <row r="11714" spans="1:24" hidden="1" x14ac:dyDescent="0.3">
      <c r="A11714" s="18" t="str">
        <f t="shared" si="728"/>
        <v>Portable Equipment - Non-Rental Pump_2007_600</v>
      </c>
      <c r="B11714" s="1" t="s">
        <v>40</v>
      </c>
      <c r="C11714" s="1">
        <v>2020</v>
      </c>
      <c r="D11714" s="1" t="s">
        <v>205</v>
      </c>
      <c r="E11714" s="1">
        <v>2007</v>
      </c>
      <c r="F11714" s="1">
        <v>600</v>
      </c>
      <c r="G11714" s="1" t="s">
        <v>5</v>
      </c>
      <c r="H11714" s="1">
        <v>1.2073609686013201E-5</v>
      </c>
      <c r="I11714" s="1">
        <v>1.4609067720076E-5</v>
      </c>
      <c r="J11714" s="1">
        <v>1.7385997947859098E-5</v>
      </c>
      <c r="K11714" s="1">
        <v>9.0539617728167997E-5</v>
      </c>
      <c r="L11714" s="1">
        <v>2.5644561459731797E-4</v>
      </c>
      <c r="M11714" s="1">
        <v>4.8820859093693998E-2</v>
      </c>
      <c r="N11714" s="1">
        <v>1.0438493561795899E-5</v>
      </c>
      <c r="O11714" s="1">
        <v>9.6034140768522296E-6</v>
      </c>
      <c r="P11714" s="1">
        <v>4.5101084507470403E-7</v>
      </c>
      <c r="Q11714" s="1">
        <v>3.9846928889914798E-7</v>
      </c>
      <c r="R11714" s="1">
        <v>1583.93900672875</v>
      </c>
      <c r="S11714" s="1">
        <v>239.127393212481</v>
      </c>
      <c r="T11714" s="1">
        <v>0.77800624036506805</v>
      </c>
      <c r="U11714" s="1">
        <v>104574.985252867</v>
      </c>
      <c r="V11714" s="1">
        <f t="shared" si="729"/>
        <v>4.6257620723254289E-2</v>
      </c>
      <c r="W11714" s="1">
        <f t="shared" si="730"/>
        <v>0.8120000675938317</v>
      </c>
      <c r="X11714" s="1">
        <f t="shared" si="731"/>
        <v>307.35922259476217</v>
      </c>
    </row>
    <row r="11715" spans="1:24" hidden="1" x14ac:dyDescent="0.3">
      <c r="A11715" s="18" t="str">
        <f t="shared" si="728"/>
        <v>Portable Equipment - Non-Rental Pump_2007_750</v>
      </c>
      <c r="B11715" s="1" t="s">
        <v>40</v>
      </c>
      <c r="C11715" s="1">
        <v>2020</v>
      </c>
      <c r="D11715" s="1" t="s">
        <v>205</v>
      </c>
      <c r="E11715" s="1">
        <v>2007</v>
      </c>
      <c r="F11715" s="1">
        <v>750</v>
      </c>
      <c r="G11715" s="1" t="s">
        <v>5</v>
      </c>
      <c r="H11715" s="1">
        <v>3.4020976445757702E-5</v>
      </c>
      <c r="I11715" s="1">
        <v>4.1165381499366802E-5</v>
      </c>
      <c r="J11715" s="1">
        <v>4.8990206081891098E-5</v>
      </c>
      <c r="K11715" s="1">
        <v>2.5512222792047301E-4</v>
      </c>
      <c r="L11715" s="1">
        <v>6.6876050810279401E-4</v>
      </c>
      <c r="M11715" s="1">
        <v>0.13756725125977301</v>
      </c>
      <c r="N11715" s="1">
        <v>2.2790893586978199E-5</v>
      </c>
      <c r="O11715" s="1">
        <v>2.0967622100019899E-5</v>
      </c>
      <c r="P11715" s="1">
        <v>1.2708568304011801E-6</v>
      </c>
      <c r="Q11715" s="1">
        <v>1.1228054115166599E-6</v>
      </c>
      <c r="R11715" s="1">
        <v>4463.2179638755097</v>
      </c>
      <c r="S11715" s="1">
        <v>418.47293812184199</v>
      </c>
      <c r="T11715" s="1">
        <v>1.36151092063887</v>
      </c>
      <c r="U11715" s="1">
        <v>294671.03895405401</v>
      </c>
      <c r="V11715" s="1">
        <f t="shared" si="729"/>
        <v>4.6257620723254275E-2</v>
      </c>
      <c r="W11715" s="1">
        <f t="shared" si="730"/>
        <v>0.75148750750641546</v>
      </c>
      <c r="X11715" s="1">
        <f t="shared" si="731"/>
        <v>307.35922259476217</v>
      </c>
    </row>
    <row r="11716" spans="1:24" hidden="1" x14ac:dyDescent="0.3">
      <c r="A11716" s="18" t="str">
        <f t="shared" si="728"/>
        <v>Portable Equipment - Non-Rental Pump_2008_75</v>
      </c>
      <c r="B11716" s="1" t="s">
        <v>40</v>
      </c>
      <c r="C11716" s="1">
        <v>2020</v>
      </c>
      <c r="D11716" s="1" t="s">
        <v>205</v>
      </c>
      <c r="E11716" s="1">
        <v>2008</v>
      </c>
      <c r="F11716" s="1">
        <v>75</v>
      </c>
      <c r="G11716" s="1" t="s">
        <v>5</v>
      </c>
      <c r="H11716" s="1">
        <v>1.00018518367263E-5</v>
      </c>
      <c r="I11716" s="1">
        <v>1.21022407224388E-5</v>
      </c>
      <c r="J11716" s="1">
        <v>1.4402666644885801E-5</v>
      </c>
      <c r="K11716" s="1">
        <v>2.59368757112266E-4</v>
      </c>
      <c r="L11716" s="1">
        <v>2.3017928114437301E-4</v>
      </c>
      <c r="M11716" s="1">
        <v>4.1521372292155002E-2</v>
      </c>
      <c r="N11716" s="1">
        <v>1.31961013148801E-5</v>
      </c>
      <c r="O11716" s="1">
        <v>1.21404132096897E-5</v>
      </c>
      <c r="P11716" s="1">
        <v>3.8358562239781798E-7</v>
      </c>
      <c r="Q11716" s="1">
        <v>3.3889185890030502E-7</v>
      </c>
      <c r="R11716" s="1">
        <v>1347.1151964006599</v>
      </c>
      <c r="S11716" s="1">
        <v>1255.4188143655199</v>
      </c>
      <c r="T11716" s="1">
        <v>4.0845327619166101</v>
      </c>
      <c r="U11716" s="1">
        <v>88939.379104284802</v>
      </c>
      <c r="V11716" s="1">
        <f t="shared" si="729"/>
        <v>4.5056794841915597E-2</v>
      </c>
      <c r="W11716" s="1">
        <f t="shared" si="730"/>
        <v>0.85696036669907438</v>
      </c>
      <c r="X11716" s="1">
        <f t="shared" si="731"/>
        <v>307.35922259476064</v>
      </c>
    </row>
    <row r="11717" spans="1:24" hidden="1" x14ac:dyDescent="0.3">
      <c r="A11717" s="18" t="str">
        <f t="shared" si="728"/>
        <v>Portable Equipment - Non-Rental Pump_2008_100</v>
      </c>
      <c r="B11717" s="1" t="s">
        <v>40</v>
      </c>
      <c r="C11717" s="1">
        <v>2020</v>
      </c>
      <c r="D11717" s="1" t="s">
        <v>205</v>
      </c>
      <c r="E11717" s="1">
        <v>2008</v>
      </c>
      <c r="F11717" s="1">
        <v>100</v>
      </c>
      <c r="G11717" s="1" t="s">
        <v>5</v>
      </c>
      <c r="H11717" s="1">
        <v>1.6610747325589801E-5</v>
      </c>
      <c r="I11717" s="1">
        <v>2.0099004263963699E-5</v>
      </c>
      <c r="J11717" s="1">
        <v>2.3919476148849301E-5</v>
      </c>
      <c r="K11717" s="1">
        <v>4.1452107748989698E-4</v>
      </c>
      <c r="L11717" s="1">
        <v>3.7002441173244501E-4</v>
      </c>
      <c r="M11717" s="1">
        <v>6.5813591526426504E-2</v>
      </c>
      <c r="N11717" s="1">
        <v>2.3173075058228001E-5</v>
      </c>
      <c r="O11717" s="1">
        <v>2.1319229053569799E-5</v>
      </c>
      <c r="P11717" s="1">
        <v>6.07980969253652E-7</v>
      </c>
      <c r="Q11717" s="1">
        <v>5.3716168666973598E-7</v>
      </c>
      <c r="R11717" s="1">
        <v>2135.2494963589102</v>
      </c>
      <c r="S11717" s="1">
        <v>1494.5462075779999</v>
      </c>
      <c r="T11717" s="1">
        <v>4.8625390022816797</v>
      </c>
      <c r="U11717" s="1">
        <v>140973.66353398</v>
      </c>
      <c r="V11717" s="1">
        <f t="shared" si="729"/>
        <v>4.7209038678843435E-2</v>
      </c>
      <c r="W11717" s="1">
        <f t="shared" si="730"/>
        <v>0.86912249662602659</v>
      </c>
      <c r="X11717" s="1">
        <f t="shared" si="731"/>
        <v>307.35922259476058</v>
      </c>
    </row>
    <row r="11718" spans="1:24" hidden="1" x14ac:dyDescent="0.3">
      <c r="A11718" s="18" t="str">
        <f t="shared" si="728"/>
        <v>Portable Equipment - Non-Rental Pump_2008_175</v>
      </c>
      <c r="B11718" s="1" t="s">
        <v>40</v>
      </c>
      <c r="C11718" s="1">
        <v>2020</v>
      </c>
      <c r="D11718" s="1" t="s">
        <v>205</v>
      </c>
      <c r="E11718" s="1">
        <v>2008</v>
      </c>
      <c r="F11718" s="1">
        <v>175</v>
      </c>
      <c r="G11718" s="1" t="s">
        <v>5</v>
      </c>
      <c r="H11718" s="1">
        <v>1.93781579487847E-5</v>
      </c>
      <c r="I11718" s="1">
        <v>2.3447571118029501E-5</v>
      </c>
      <c r="J11718" s="1">
        <v>2.790454744625E-5</v>
      </c>
      <c r="K11718" s="1">
        <v>4.51987466967618E-4</v>
      </c>
      <c r="L11718" s="1">
        <v>4.22053434307222E-4</v>
      </c>
      <c r="M11718" s="1">
        <v>8.2037956927417999E-2</v>
      </c>
      <c r="N11718" s="1">
        <v>2.2034137814537302E-5</v>
      </c>
      <c r="O11718" s="1">
        <v>2.02714067893743E-5</v>
      </c>
      <c r="P11718" s="1">
        <v>7.5790025098915696E-7</v>
      </c>
      <c r="Q11718" s="1">
        <v>6.6958277601939197E-7</v>
      </c>
      <c r="R11718" s="1">
        <v>2661.6311638492798</v>
      </c>
      <c r="S11718" s="1">
        <v>1195.6369660624</v>
      </c>
      <c r="T11718" s="1">
        <v>3.89003120182534</v>
      </c>
      <c r="U11718" s="1">
        <v>175726.48853629499</v>
      </c>
      <c r="V11718" s="1">
        <f t="shared" si="729"/>
        <v>4.4182392724139034E-2</v>
      </c>
      <c r="W11718" s="1">
        <f t="shared" si="730"/>
        <v>0.79527770664462716</v>
      </c>
      <c r="X11718" s="1">
        <f t="shared" si="731"/>
        <v>307.35922259476092</v>
      </c>
    </row>
    <row r="11719" spans="1:24" hidden="1" x14ac:dyDescent="0.3">
      <c r="A11719" s="18" t="str">
        <f t="shared" si="728"/>
        <v>Portable Equipment - Non-Rental Pump_2008_300</v>
      </c>
      <c r="B11719" s="1" t="s">
        <v>40</v>
      </c>
      <c r="C11719" s="1">
        <v>2020</v>
      </c>
      <c r="D11719" s="1" t="s">
        <v>205</v>
      </c>
      <c r="E11719" s="1">
        <v>2008</v>
      </c>
      <c r="F11719" s="1">
        <v>300</v>
      </c>
      <c r="G11719" s="1" t="s">
        <v>5</v>
      </c>
      <c r="H11719" s="1">
        <v>5.0609382250968703E-6</v>
      </c>
      <c r="I11719" s="1">
        <v>6.1237352523672098E-6</v>
      </c>
      <c r="J11719" s="1">
        <v>7.2877510441395002E-6</v>
      </c>
      <c r="K11719" s="1">
        <v>4.0219060868533997E-5</v>
      </c>
      <c r="L11719" s="1">
        <v>1.03138978615472E-4</v>
      </c>
      <c r="M11719" s="1">
        <v>2.14256191543148E-2</v>
      </c>
      <c r="N11719" s="1">
        <v>3.7897499970361801E-6</v>
      </c>
      <c r="O11719" s="1">
        <v>3.48656999727328E-6</v>
      </c>
      <c r="P11719" s="1">
        <v>1.9793864624176501E-7</v>
      </c>
      <c r="Q11719" s="1">
        <v>1.74873023275958E-7</v>
      </c>
      <c r="R11719" s="1">
        <v>695.13061735977305</v>
      </c>
      <c r="S11719" s="1">
        <v>179.345544909361</v>
      </c>
      <c r="T11719" s="1">
        <v>0.58350468027380098</v>
      </c>
      <c r="U11719" s="1">
        <v>45893.985658794598</v>
      </c>
      <c r="V11719" s="1">
        <f t="shared" si="729"/>
        <v>4.4182392724139027E-2</v>
      </c>
      <c r="W11719" s="1">
        <f t="shared" si="730"/>
        <v>0.74414171589044797</v>
      </c>
      <c r="X11719" s="1">
        <f t="shared" si="731"/>
        <v>307.35922259476263</v>
      </c>
    </row>
    <row r="11720" spans="1:24" hidden="1" x14ac:dyDescent="0.3">
      <c r="A11720" s="18" t="str">
        <f t="shared" si="728"/>
        <v>Portable Equipment - Non-Rental Pump_2008_600</v>
      </c>
      <c r="B11720" s="1" t="s">
        <v>40</v>
      </c>
      <c r="C11720" s="1">
        <v>2020</v>
      </c>
      <c r="D11720" s="1" t="s">
        <v>205</v>
      </c>
      <c r="E11720" s="1">
        <v>2008</v>
      </c>
      <c r="F11720" s="1">
        <v>600</v>
      </c>
      <c r="G11720" s="1" t="s">
        <v>5</v>
      </c>
      <c r="H11720" s="1">
        <v>6.7695482593797601E-5</v>
      </c>
      <c r="I11720" s="1">
        <v>8.1911533938495098E-5</v>
      </c>
      <c r="J11720" s="1">
        <v>9.7481494935068594E-5</v>
      </c>
      <c r="K11720" s="1">
        <v>5.0847164452658199E-4</v>
      </c>
      <c r="L11720" s="1">
        <v>1.3171829938831399E-3</v>
      </c>
      <c r="M11720" s="1">
        <v>0.27424792517523</v>
      </c>
      <c r="N11720" s="1">
        <v>5.3930822202153902E-5</v>
      </c>
      <c r="O11720" s="1">
        <v>4.9616356425981598E-5</v>
      </c>
      <c r="P11720" s="1">
        <v>2.53352720769521E-6</v>
      </c>
      <c r="Q11720" s="1">
        <v>2.2383746979322602E-6</v>
      </c>
      <c r="R11720" s="1">
        <v>8897.6719022050893</v>
      </c>
      <c r="S11720" s="1">
        <v>1374.9825109717599</v>
      </c>
      <c r="T11720" s="1">
        <v>4.4735358820991404</v>
      </c>
      <c r="U11720" s="1">
        <v>587443.01643257204</v>
      </c>
      <c r="V11720" s="1">
        <f t="shared" si="729"/>
        <v>4.6170854725015399E-2</v>
      </c>
      <c r="W11720" s="1">
        <f t="shared" si="730"/>
        <v>0.74245300670969983</v>
      </c>
      <c r="X11720" s="1">
        <f t="shared" si="731"/>
        <v>307.35922259476092</v>
      </c>
    </row>
    <row r="11721" spans="1:24" hidden="1" x14ac:dyDescent="0.3">
      <c r="A11721" s="18" t="str">
        <f t="shared" si="728"/>
        <v>Portable Equipment - Non-Rental Pump_2008_750</v>
      </c>
      <c r="B11721" s="1" t="s">
        <v>40</v>
      </c>
      <c r="C11721" s="1">
        <v>2020</v>
      </c>
      <c r="D11721" s="1" t="s">
        <v>205</v>
      </c>
      <c r="E11721" s="1">
        <v>2008</v>
      </c>
      <c r="F11721" s="1">
        <v>750</v>
      </c>
      <c r="G11721" s="1" t="s">
        <v>5</v>
      </c>
      <c r="H11721" s="1">
        <v>9.5285250720789399E-6</v>
      </c>
      <c r="I11721" s="1">
        <v>1.15295153372155E-5</v>
      </c>
      <c r="J11721" s="1">
        <v>1.37210761037936E-5</v>
      </c>
      <c r="K11721" s="1">
        <v>7.4357753846469399E-5</v>
      </c>
      <c r="L11721" s="1">
        <v>2.0649797234570399E-4</v>
      </c>
      <c r="M11721" s="1">
        <v>4.0339269166399697E-2</v>
      </c>
      <c r="N11721" s="1">
        <v>7.6845619521756206E-6</v>
      </c>
      <c r="O11721" s="1">
        <v>7.0697969960015697E-6</v>
      </c>
      <c r="P11721" s="1">
        <v>3.7267069257932197E-7</v>
      </c>
      <c r="Q11721" s="1">
        <v>3.2924369209887199E-7</v>
      </c>
      <c r="R11721" s="1">
        <v>1308.76316233943</v>
      </c>
      <c r="S11721" s="1">
        <v>119.56369660624</v>
      </c>
      <c r="T11721" s="1">
        <v>0.38900312018253402</v>
      </c>
      <c r="U11721" s="1">
        <v>86407.2971369031</v>
      </c>
      <c r="V11721" s="1">
        <f t="shared" si="729"/>
        <v>4.4182392724138916E-2</v>
      </c>
      <c r="W11721" s="1">
        <f t="shared" si="730"/>
        <v>0.79132333355477469</v>
      </c>
      <c r="X11721" s="1">
        <f t="shared" si="731"/>
        <v>307.35922259476092</v>
      </c>
    </row>
    <row r="11722" spans="1:24" hidden="1" x14ac:dyDescent="0.3">
      <c r="A11722" s="18" t="str">
        <f t="shared" ref="A11722:A11785" si="732">D11722&amp;"_"&amp;E11722&amp;"_"&amp;F11722</f>
        <v>Portable Equipment - Non-Rental Pump_2008_9999</v>
      </c>
      <c r="B11722" s="1" t="s">
        <v>40</v>
      </c>
      <c r="C11722" s="1">
        <v>2020</v>
      </c>
      <c r="D11722" s="1" t="s">
        <v>205</v>
      </c>
      <c r="E11722" s="1">
        <v>2008</v>
      </c>
      <c r="F11722" s="1">
        <v>9999</v>
      </c>
      <c r="G11722" s="1" t="s">
        <v>5</v>
      </c>
      <c r="H11722" s="1">
        <v>8.0023640074094E-6</v>
      </c>
      <c r="I11722" s="1">
        <v>9.6828604489653793E-6</v>
      </c>
      <c r="J11722" s="1">
        <v>1.15234041706695E-5</v>
      </c>
      <c r="K11722" s="1">
        <v>5.7198272189591799E-5</v>
      </c>
      <c r="L11722" s="1">
        <v>1.93821792548245E-4</v>
      </c>
      <c r="M11722" s="1">
        <v>3.1030207051076699E-2</v>
      </c>
      <c r="N11722" s="1">
        <v>6.2021857081601798E-6</v>
      </c>
      <c r="O11722" s="1">
        <v>5.7060108515073699E-6</v>
      </c>
      <c r="P11722" s="1">
        <v>2.8664958164245898E-7</v>
      </c>
      <c r="Q11722" s="1">
        <v>2.53264378537594E-7</v>
      </c>
      <c r="R11722" s="1">
        <v>1006.74089410725</v>
      </c>
      <c r="S11722" s="1">
        <v>59.781848303120299</v>
      </c>
      <c r="T11722" s="1">
        <v>0.19450156009126701</v>
      </c>
      <c r="U11722" s="1">
        <v>66467.151643771605</v>
      </c>
      <c r="V11722" s="1">
        <f t="shared" si="729"/>
        <v>4.8237545959005083E-2</v>
      </c>
      <c r="W11722" s="1">
        <f t="shared" si="730"/>
        <v>0.96557083262536503</v>
      </c>
      <c r="X11722" s="1">
        <f t="shared" si="731"/>
        <v>307.35922259476246</v>
      </c>
    </row>
    <row r="11723" spans="1:24" hidden="1" x14ac:dyDescent="0.3">
      <c r="A11723" s="18" t="str">
        <f t="shared" si="732"/>
        <v>Portable Equipment - Non-Rental Pump_2009_75</v>
      </c>
      <c r="B11723" s="1" t="s">
        <v>40</v>
      </c>
      <c r="C11723" s="1">
        <v>2020</v>
      </c>
      <c r="D11723" s="1" t="s">
        <v>205</v>
      </c>
      <c r="E11723" s="1">
        <v>2009</v>
      </c>
      <c r="F11723" s="1">
        <v>75</v>
      </c>
      <c r="G11723" s="1" t="s">
        <v>5</v>
      </c>
      <c r="H11723" s="1">
        <v>4.8718258185561203E-6</v>
      </c>
      <c r="I11723" s="1">
        <v>5.8949092404528998E-6</v>
      </c>
      <c r="J11723" s="1">
        <v>7.0154291787208102E-6</v>
      </c>
      <c r="K11723" s="1">
        <v>1.1636385843353201E-4</v>
      </c>
      <c r="L11723" s="1">
        <v>1.02251560073235E-4</v>
      </c>
      <c r="M11723" s="1">
        <v>1.8293045871063299E-2</v>
      </c>
      <c r="N11723" s="1">
        <v>6.1628294838021199E-6</v>
      </c>
      <c r="O11723" s="1">
        <v>5.6698031250979497E-6</v>
      </c>
      <c r="P11723" s="1">
        <v>1.68982126117157E-7</v>
      </c>
      <c r="Q11723" s="1">
        <v>1.49305381252162E-7</v>
      </c>
      <c r="R11723" s="1">
        <v>593.49772709751596</v>
      </c>
      <c r="S11723" s="1">
        <v>538.03663472808296</v>
      </c>
      <c r="T11723" s="1">
        <v>1.7505140408213999</v>
      </c>
      <c r="U11723" s="1">
        <v>39183.968445232902</v>
      </c>
      <c r="V11723" s="1">
        <f t="shared" ref="V11723:V11786" si="733">IFERROR(CONVERT(I11723,"ton","g")*365/U11723,0)</f>
        <v>4.9814675500413255E-2</v>
      </c>
      <c r="W11723" s="1">
        <f t="shared" ref="W11723:W11786" si="734">IFERROR(CONVERT(L11723,"ton","g")*365/U11723,0)</f>
        <v>0.86407238461026337</v>
      </c>
      <c r="X11723" s="1">
        <f t="shared" ref="X11723:X11786" si="735">S11723/T11723</f>
        <v>307.35922259476314</v>
      </c>
    </row>
    <row r="11724" spans="1:24" hidden="1" x14ac:dyDescent="0.3">
      <c r="A11724" s="18" t="str">
        <f t="shared" si="732"/>
        <v>Portable Equipment - Non-Rental Pump_2009_100</v>
      </c>
      <c r="B11724" s="1" t="s">
        <v>40</v>
      </c>
      <c r="C11724" s="1">
        <v>2020</v>
      </c>
      <c r="D11724" s="1" t="s">
        <v>205</v>
      </c>
      <c r="E11724" s="1">
        <v>2009</v>
      </c>
      <c r="F11724" s="1">
        <v>100</v>
      </c>
      <c r="G11724" s="1" t="s">
        <v>5</v>
      </c>
      <c r="H11724" s="1">
        <v>1.24731339786523E-5</v>
      </c>
      <c r="I11724" s="1">
        <v>1.5092492114169301E-5</v>
      </c>
      <c r="J11724" s="1">
        <v>1.7961312929259301E-5</v>
      </c>
      <c r="K11724" s="1">
        <v>3.2526204786201702E-4</v>
      </c>
      <c r="L11724" s="1">
        <v>2.7670808885882201E-4</v>
      </c>
      <c r="M11724" s="1">
        <v>5.21307478458089E-2</v>
      </c>
      <c r="N11724" s="1">
        <v>1.8564718433039798E-5</v>
      </c>
      <c r="O11724" s="1">
        <v>1.7079540958396601E-5</v>
      </c>
      <c r="P11724" s="1">
        <v>4.8160042228594405E-7</v>
      </c>
      <c r="Q11724" s="1">
        <v>4.2548415594315902E-7</v>
      </c>
      <c r="R11724" s="1">
        <v>1691.3247021001901</v>
      </c>
      <c r="S11724" s="1">
        <v>1135.8551177592799</v>
      </c>
      <c r="T11724" s="1">
        <v>3.6955296417340699</v>
      </c>
      <c r="U11724" s="1">
        <v>111664.81476153601</v>
      </c>
      <c r="V11724" s="1">
        <f t="shared" si="733"/>
        <v>4.4754139213691216E-2</v>
      </c>
      <c r="W11724" s="1">
        <f t="shared" si="734"/>
        <v>0.82052932257064659</v>
      </c>
      <c r="X11724" s="1">
        <f t="shared" si="735"/>
        <v>307.35922259476115</v>
      </c>
    </row>
    <row r="11725" spans="1:24" hidden="1" x14ac:dyDescent="0.3">
      <c r="A11725" s="18" t="str">
        <f t="shared" si="732"/>
        <v>Portable Equipment - Non-Rental Pump_2009_175</v>
      </c>
      <c r="B11725" s="1" t="s">
        <v>40</v>
      </c>
      <c r="C11725" s="1">
        <v>2020</v>
      </c>
      <c r="D11725" s="1" t="s">
        <v>205</v>
      </c>
      <c r="E11725" s="1">
        <v>2009</v>
      </c>
      <c r="F11725" s="1">
        <v>175</v>
      </c>
      <c r="G11725" s="1" t="s">
        <v>5</v>
      </c>
      <c r="H11725" s="1">
        <v>1.8014824658209399E-5</v>
      </c>
      <c r="I11725" s="1">
        <v>2.17979378364333E-5</v>
      </c>
      <c r="J11725" s="1">
        <v>2.5941347507821501E-5</v>
      </c>
      <c r="K11725" s="1">
        <v>4.1955358590173801E-4</v>
      </c>
      <c r="L11725" s="1">
        <v>3.7741575768253198E-4</v>
      </c>
      <c r="M11725" s="1">
        <v>7.6127441298641504E-2</v>
      </c>
      <c r="N11725" s="1">
        <v>2.0370184438751299E-5</v>
      </c>
      <c r="O11725" s="1">
        <v>1.8740569683651201E-5</v>
      </c>
      <c r="P11725" s="1">
        <v>7.0329550288069795E-7</v>
      </c>
      <c r="Q11725" s="1">
        <v>6.2134194201223198E-7</v>
      </c>
      <c r="R11725" s="1">
        <v>2469.8709935431398</v>
      </c>
      <c r="S11725" s="1">
        <v>1135.8551177592799</v>
      </c>
      <c r="T11725" s="1">
        <v>3.6955296417340699</v>
      </c>
      <c r="U11725" s="1">
        <v>163066.07869938601</v>
      </c>
      <c r="V11725" s="1">
        <f t="shared" si="733"/>
        <v>4.4262952817272279E-2</v>
      </c>
      <c r="W11725" s="1">
        <f t="shared" si="734"/>
        <v>0.76638148067727641</v>
      </c>
      <c r="X11725" s="1">
        <f t="shared" si="735"/>
        <v>307.35922259476115</v>
      </c>
    </row>
    <row r="11726" spans="1:24" hidden="1" x14ac:dyDescent="0.3">
      <c r="A11726" s="18" t="str">
        <f t="shared" si="732"/>
        <v>Portable Equipment - Non-Rental Pump_2009_300</v>
      </c>
      <c r="B11726" s="1" t="s">
        <v>40</v>
      </c>
      <c r="C11726" s="1">
        <v>2020</v>
      </c>
      <c r="D11726" s="1" t="s">
        <v>205</v>
      </c>
      <c r="E11726" s="1">
        <v>2009</v>
      </c>
      <c r="F11726" s="1">
        <v>300</v>
      </c>
      <c r="G11726" s="1" t="s">
        <v>5</v>
      </c>
      <c r="H11726" s="1">
        <v>9.4161993144706907E-6</v>
      </c>
      <c r="I11726" s="1">
        <v>1.1393601170509501E-5</v>
      </c>
      <c r="J11726" s="1">
        <v>1.35593270128378E-5</v>
      </c>
      <c r="K11726" s="1">
        <v>7.1196322476065898E-5</v>
      </c>
      <c r="L11726" s="1">
        <v>1.8133470148624901E-4</v>
      </c>
      <c r="M11726" s="1">
        <v>3.7531774242730798E-2</v>
      </c>
      <c r="N11726" s="1">
        <v>6.6033646300412098E-6</v>
      </c>
      <c r="O11726" s="1">
        <v>6.0750954596379202E-6</v>
      </c>
      <c r="P11726" s="1">
        <v>3.4671737950114201E-7</v>
      </c>
      <c r="Q11726" s="1">
        <v>3.0632929594547099E-7</v>
      </c>
      <c r="R11726" s="1">
        <v>1217.6770814440099</v>
      </c>
      <c r="S11726" s="1">
        <v>358.69108981872199</v>
      </c>
      <c r="T11726" s="1">
        <v>1.1670093605476</v>
      </c>
      <c r="U11726" s="1">
        <v>80393.602464371303</v>
      </c>
      <c r="V11726" s="1">
        <f t="shared" si="733"/>
        <v>4.692757621903159E-2</v>
      </c>
      <c r="W11726" s="1">
        <f t="shared" si="734"/>
        <v>0.74687518878377224</v>
      </c>
      <c r="X11726" s="1">
        <f t="shared" si="735"/>
        <v>307.35922259476314</v>
      </c>
    </row>
    <row r="11727" spans="1:24" hidden="1" x14ac:dyDescent="0.3">
      <c r="A11727" s="18" t="str">
        <f t="shared" si="732"/>
        <v>Portable Equipment - Non-Rental Pump_2009_600</v>
      </c>
      <c r="B11727" s="1" t="s">
        <v>40</v>
      </c>
      <c r="C11727" s="1">
        <v>2020</v>
      </c>
      <c r="D11727" s="1" t="s">
        <v>205</v>
      </c>
      <c r="E11727" s="1">
        <v>2009</v>
      </c>
      <c r="F11727" s="1">
        <v>600</v>
      </c>
      <c r="G11727" s="1" t="s">
        <v>5</v>
      </c>
      <c r="H11727" s="1">
        <v>1.8078283849489901E-5</v>
      </c>
      <c r="I11727" s="1">
        <v>2.18747234578827E-5</v>
      </c>
      <c r="J11727" s="1">
        <v>2.60327287432654E-5</v>
      </c>
      <c r="K11727" s="1">
        <v>1.38716754354961E-4</v>
      </c>
      <c r="L11727" s="1">
        <v>3.5618745016866298E-4</v>
      </c>
      <c r="M11727" s="1">
        <v>7.5063548485461706E-2</v>
      </c>
      <c r="N11727" s="1">
        <v>1.46039717241437E-5</v>
      </c>
      <c r="O11727" s="1">
        <v>1.3435653986212199E-5</v>
      </c>
      <c r="P11727" s="1">
        <v>6.9345738244566702E-7</v>
      </c>
      <c r="Q11727" s="1">
        <v>6.1265859189094198E-7</v>
      </c>
      <c r="R11727" s="1">
        <v>2435.3541628880298</v>
      </c>
      <c r="S11727" s="1">
        <v>358.69108981872199</v>
      </c>
      <c r="T11727" s="1">
        <v>1.1670093605476</v>
      </c>
      <c r="U11727" s="1">
        <v>160787.20492874199</v>
      </c>
      <c r="V11727" s="1">
        <f t="shared" si="733"/>
        <v>4.5048432755265919E-2</v>
      </c>
      <c r="W11727" s="1">
        <f t="shared" si="734"/>
        <v>0.73352636562865781</v>
      </c>
      <c r="X11727" s="1">
        <f t="shared" si="735"/>
        <v>307.35922259476314</v>
      </c>
    </row>
    <row r="11728" spans="1:24" hidden="1" x14ac:dyDescent="0.3">
      <c r="A11728" s="18" t="str">
        <f t="shared" si="732"/>
        <v>Portable Equipment - Non-Rental Pump_2009_9999</v>
      </c>
      <c r="B11728" s="1" t="s">
        <v>40</v>
      </c>
      <c r="C11728" s="1">
        <v>2020</v>
      </c>
      <c r="D11728" s="1" t="s">
        <v>205</v>
      </c>
      <c r="E11728" s="1">
        <v>2009</v>
      </c>
      <c r="F11728" s="1">
        <v>9999</v>
      </c>
      <c r="G11728" s="1" t="s">
        <v>5</v>
      </c>
      <c r="H11728" s="1">
        <v>8.2184453498790195E-6</v>
      </c>
      <c r="I11728" s="1">
        <v>9.9443188733536201E-6</v>
      </c>
      <c r="J11728" s="1">
        <v>1.18345613038258E-5</v>
      </c>
      <c r="K11728" s="1">
        <v>6.0856761094554698E-5</v>
      </c>
      <c r="L11728" s="1">
        <v>2.1972982906034999E-4</v>
      </c>
      <c r="M11728" s="1">
        <v>3.3217097833724001E-2</v>
      </c>
      <c r="N11728" s="1">
        <v>5.5838912997649096E-6</v>
      </c>
      <c r="O11728" s="1">
        <v>5.1371799957837097E-6</v>
      </c>
      <c r="P11728" s="1">
        <v>3.0686198900184002E-7</v>
      </c>
      <c r="Q11728" s="1">
        <v>2.71113487120244E-7</v>
      </c>
      <c r="R11728" s="1">
        <v>1077.6921571205301</v>
      </c>
      <c r="S11728" s="1">
        <v>59.781848303120299</v>
      </c>
      <c r="T11728" s="1">
        <v>0.19450156009126701</v>
      </c>
      <c r="U11728" s="1">
        <v>71151.503283427897</v>
      </c>
      <c r="V11728" s="1">
        <f t="shared" si="733"/>
        <v>4.6278530727840252E-2</v>
      </c>
      <c r="W11728" s="1">
        <f t="shared" si="734"/>
        <v>1.0225711560034858</v>
      </c>
      <c r="X11728" s="1">
        <f t="shared" si="735"/>
        <v>307.35922259476246</v>
      </c>
    </row>
    <row r="11729" spans="1:24" hidden="1" x14ac:dyDescent="0.3">
      <c r="A11729" s="18" t="str">
        <f t="shared" si="732"/>
        <v>Portable Equipment - Non-Rental Pump_2010_75</v>
      </c>
      <c r="B11729" s="1" t="s">
        <v>40</v>
      </c>
      <c r="C11729" s="1">
        <v>2020</v>
      </c>
      <c r="D11729" s="1" t="s">
        <v>205</v>
      </c>
      <c r="E11729" s="1">
        <v>2010</v>
      </c>
      <c r="F11729" s="1">
        <v>75</v>
      </c>
      <c r="G11729" s="1" t="s">
        <v>5</v>
      </c>
      <c r="H11729" s="1">
        <v>2.5489566263984702E-6</v>
      </c>
      <c r="I11729" s="1">
        <v>3.0842375179421502E-6</v>
      </c>
      <c r="J11729" s="1">
        <v>3.6704975420137999E-6</v>
      </c>
      <c r="K11729" s="1">
        <v>6.3038862299423206E-5</v>
      </c>
      <c r="L11729" s="1">
        <v>5.5080723068984998E-5</v>
      </c>
      <c r="M11729" s="1">
        <v>9.9887714126323003E-3</v>
      </c>
      <c r="N11729" s="1">
        <v>3.1793302183085999E-6</v>
      </c>
      <c r="O11729" s="1">
        <v>2.92498380084391E-6</v>
      </c>
      <c r="P11729" s="1">
        <v>9.2274676602337596E-8</v>
      </c>
      <c r="Q11729" s="1">
        <v>8.1527009472101799E-8</v>
      </c>
      <c r="R11729" s="1">
        <v>324.07468781738299</v>
      </c>
      <c r="S11729" s="1">
        <v>298.90924151560102</v>
      </c>
      <c r="T11729" s="1">
        <v>0.972507800456335</v>
      </c>
      <c r="U11729" s="1">
        <v>21396.092624376</v>
      </c>
      <c r="V11729" s="1">
        <f t="shared" si="733"/>
        <v>4.7731155397182305E-2</v>
      </c>
      <c r="W11729" s="1">
        <f t="shared" si="734"/>
        <v>0.85242026170184204</v>
      </c>
      <c r="X11729" s="1">
        <f t="shared" si="735"/>
        <v>307.35922259476195</v>
      </c>
    </row>
    <row r="11730" spans="1:24" hidden="1" x14ac:dyDescent="0.3">
      <c r="A11730" s="18" t="str">
        <f t="shared" si="732"/>
        <v>Portable Equipment - Non-Rental Pump_2010_100</v>
      </c>
      <c r="B11730" s="1" t="s">
        <v>40</v>
      </c>
      <c r="C11730" s="1">
        <v>2020</v>
      </c>
      <c r="D11730" s="1" t="s">
        <v>205</v>
      </c>
      <c r="E11730" s="1">
        <v>2010</v>
      </c>
      <c r="F11730" s="1">
        <v>100</v>
      </c>
      <c r="G11730" s="1" t="s">
        <v>5</v>
      </c>
      <c r="H11730" s="1">
        <v>1.9123047259403699E-5</v>
      </c>
      <c r="I11730" s="1">
        <v>2.3138887183878399E-5</v>
      </c>
      <c r="J11730" s="1">
        <v>2.75371880535413E-5</v>
      </c>
      <c r="K11730" s="1">
        <v>4.9326223312826795E-4</v>
      </c>
      <c r="L11730" s="1">
        <v>4.1523583726800299E-4</v>
      </c>
      <c r="M11730" s="1">
        <v>7.88758310660225E-2</v>
      </c>
      <c r="N11730" s="1">
        <v>2.6970019836653602E-5</v>
      </c>
      <c r="O11730" s="1">
        <v>2.48124182497213E-5</v>
      </c>
      <c r="P11730" s="1">
        <v>7.2867248257249901E-7</v>
      </c>
      <c r="Q11730" s="1">
        <v>6.4377392982556104E-7</v>
      </c>
      <c r="R11730" s="1">
        <v>2559.0394727354901</v>
      </c>
      <c r="S11730" s="1">
        <v>1733.6736007904899</v>
      </c>
      <c r="T11730" s="1">
        <v>5.6405452426467404</v>
      </c>
      <c r="U11730" s="1">
        <v>168953.169273548</v>
      </c>
      <c r="V11730" s="1">
        <f t="shared" si="733"/>
        <v>4.5348687965305445E-2</v>
      </c>
      <c r="W11730" s="1">
        <f t="shared" si="734"/>
        <v>0.81379887747578283</v>
      </c>
      <c r="X11730" s="1">
        <f t="shared" si="735"/>
        <v>307.3592225947628</v>
      </c>
    </row>
    <row r="11731" spans="1:24" hidden="1" x14ac:dyDescent="0.3">
      <c r="A11731" s="18" t="str">
        <f t="shared" si="732"/>
        <v>Portable Equipment - Non-Rental Pump_2010_175</v>
      </c>
      <c r="B11731" s="1" t="s">
        <v>40</v>
      </c>
      <c r="C11731" s="1">
        <v>2020</v>
      </c>
      <c r="D11731" s="1" t="s">
        <v>205</v>
      </c>
      <c r="E11731" s="1">
        <v>2010</v>
      </c>
      <c r="F11731" s="1">
        <v>175</v>
      </c>
      <c r="G11731" s="1" t="s">
        <v>5</v>
      </c>
      <c r="H11731" s="1">
        <v>1.17528731750549E-5</v>
      </c>
      <c r="I11731" s="1">
        <v>1.4220976541816399E-5</v>
      </c>
      <c r="J11731" s="1">
        <v>1.6924137372079101E-5</v>
      </c>
      <c r="K11731" s="1">
        <v>2.7161111654647402E-4</v>
      </c>
      <c r="L11731" s="1">
        <v>2.7469976752734799E-4</v>
      </c>
      <c r="M11731" s="1">
        <v>4.9205042609564403E-2</v>
      </c>
      <c r="N11731" s="1">
        <v>1.22720429824347E-5</v>
      </c>
      <c r="O11731" s="1">
        <v>1.1290279543839899E-5</v>
      </c>
      <c r="P11731" s="1">
        <v>4.5457243429699899E-7</v>
      </c>
      <c r="Q11731" s="1">
        <v>4.0160494310961298E-7</v>
      </c>
      <c r="R11731" s="1">
        <v>1596.40341779865</v>
      </c>
      <c r="S11731" s="1">
        <v>717.38217963744398</v>
      </c>
      <c r="T11731" s="1">
        <v>2.3340187210951999</v>
      </c>
      <c r="U11731" s="1">
        <v>105397.911892266</v>
      </c>
      <c r="V11731" s="1">
        <f t="shared" si="733"/>
        <v>4.4677206847651731E-2</v>
      </c>
      <c r="W11731" s="1">
        <f t="shared" si="734"/>
        <v>0.86300812737671551</v>
      </c>
      <c r="X11731" s="1">
        <f t="shared" si="735"/>
        <v>307.35922259476314</v>
      </c>
    </row>
    <row r="11732" spans="1:24" hidden="1" x14ac:dyDescent="0.3">
      <c r="A11732" s="18" t="str">
        <f t="shared" si="732"/>
        <v>Portable Equipment - Non-Rental Pump_2010_300</v>
      </c>
      <c r="B11732" s="1" t="s">
        <v>40</v>
      </c>
      <c r="C11732" s="1">
        <v>2020</v>
      </c>
      <c r="D11732" s="1" t="s">
        <v>205</v>
      </c>
      <c r="E11732" s="1">
        <v>2010</v>
      </c>
      <c r="F11732" s="1">
        <v>300</v>
      </c>
      <c r="G11732" s="1" t="s">
        <v>5</v>
      </c>
      <c r="H11732" s="1">
        <v>2.4679241777046899E-5</v>
      </c>
      <c r="I11732" s="1">
        <v>2.9861882550226799E-5</v>
      </c>
      <c r="J11732" s="1">
        <v>3.5538108158947602E-5</v>
      </c>
      <c r="K11732" s="1">
        <v>2.01586419492865E-4</v>
      </c>
      <c r="L11732" s="1">
        <v>5.3649655374063702E-4</v>
      </c>
      <c r="M11732" s="1">
        <v>0.107985120537746</v>
      </c>
      <c r="N11732" s="1">
        <v>1.8287455017305799E-5</v>
      </c>
      <c r="O11732" s="1">
        <v>1.68244586159214E-5</v>
      </c>
      <c r="P11732" s="1">
        <v>9.9763561366481996E-7</v>
      </c>
      <c r="Q11732" s="1">
        <v>8.8136003731082798E-7</v>
      </c>
      <c r="R11732" s="1">
        <v>3503.4583114932502</v>
      </c>
      <c r="S11732" s="1">
        <v>896.72772454680501</v>
      </c>
      <c r="T11732" s="1">
        <v>2.9175234013689999</v>
      </c>
      <c r="U11732" s="1">
        <v>231305.68772032499</v>
      </c>
      <c r="V11732" s="1">
        <f t="shared" si="733"/>
        <v>4.2748361334493126E-2</v>
      </c>
      <c r="W11732" s="1">
        <f t="shared" si="734"/>
        <v>0.76801415635602244</v>
      </c>
      <c r="X11732" s="1">
        <f t="shared" si="735"/>
        <v>307.3592225947632</v>
      </c>
    </row>
    <row r="11733" spans="1:24" hidden="1" x14ac:dyDescent="0.3">
      <c r="A11733" s="18" t="str">
        <f t="shared" si="732"/>
        <v>Portable Equipment - Non-Rental Pump_2010_600</v>
      </c>
      <c r="B11733" s="1" t="s">
        <v>40</v>
      </c>
      <c r="C11733" s="1">
        <v>2020</v>
      </c>
      <c r="D11733" s="1" t="s">
        <v>205</v>
      </c>
      <c r="E11733" s="1">
        <v>2010</v>
      </c>
      <c r="F11733" s="1">
        <v>600</v>
      </c>
      <c r="G11733" s="1" t="s">
        <v>5</v>
      </c>
      <c r="H11733" s="1">
        <v>3.4944809876184598E-5</v>
      </c>
      <c r="I11733" s="1">
        <v>4.2283219950183299E-5</v>
      </c>
      <c r="J11733" s="1">
        <v>5.0320526221705797E-5</v>
      </c>
      <c r="K11733" s="1">
        <v>2.9730857522029E-4</v>
      </c>
      <c r="L11733" s="1">
        <v>7.6975907879813497E-4</v>
      </c>
      <c r="M11733" s="1">
        <v>0.16327799424495101</v>
      </c>
      <c r="N11733" s="1">
        <v>3.0510429817513101E-5</v>
      </c>
      <c r="O11733" s="1">
        <v>2.8069595432112001E-5</v>
      </c>
      <c r="P11733" s="1">
        <v>1.5085376846644799E-6</v>
      </c>
      <c r="Q11733" s="1">
        <v>1.33265303944781E-6</v>
      </c>
      <c r="R11733" s="1">
        <v>5297.3747047072302</v>
      </c>
      <c r="S11733" s="1">
        <v>896.72772454680501</v>
      </c>
      <c r="T11733" s="1">
        <v>2.9175234013689999</v>
      </c>
      <c r="U11733" s="1">
        <v>349743.821744607</v>
      </c>
      <c r="V11733" s="1">
        <f t="shared" si="733"/>
        <v>4.0031936725908407E-2</v>
      </c>
      <c r="W11733" s="1">
        <f t="shared" si="734"/>
        <v>0.72877483722728875</v>
      </c>
      <c r="X11733" s="1">
        <f t="shared" si="735"/>
        <v>307.3592225947632</v>
      </c>
    </row>
    <row r="11734" spans="1:24" hidden="1" x14ac:dyDescent="0.3">
      <c r="A11734" s="18" t="str">
        <f t="shared" si="732"/>
        <v>Portable Equipment - Non-Rental Pump_2010_750</v>
      </c>
      <c r="B11734" s="1" t="s">
        <v>40</v>
      </c>
      <c r="C11734" s="1">
        <v>2020</v>
      </c>
      <c r="D11734" s="1" t="s">
        <v>205</v>
      </c>
      <c r="E11734" s="1">
        <v>2010</v>
      </c>
      <c r="F11734" s="1">
        <v>750</v>
      </c>
      <c r="G11734" s="1" t="s">
        <v>5</v>
      </c>
      <c r="H11734" s="1">
        <v>2.1476890799882801E-5</v>
      </c>
      <c r="I11734" s="1">
        <v>2.5987037867858199E-5</v>
      </c>
      <c r="J11734" s="1">
        <v>3.0926722751831299E-5</v>
      </c>
      <c r="K11734" s="1">
        <v>1.7652999781605E-4</v>
      </c>
      <c r="L11734" s="1">
        <v>4.6698712130993902E-4</v>
      </c>
      <c r="M11734" s="1">
        <v>9.6489167639776496E-2</v>
      </c>
      <c r="N11734" s="1">
        <v>1.92120070758179E-5</v>
      </c>
      <c r="O11734" s="1">
        <v>1.76750465097525E-5</v>
      </c>
      <c r="P11734" s="1">
        <v>8.9144589862567296E-7</v>
      </c>
      <c r="Q11734" s="1">
        <v>7.875316151669E-7</v>
      </c>
      <c r="R11734" s="1">
        <v>3130.4847802477998</v>
      </c>
      <c r="S11734" s="1">
        <v>298.90924151560102</v>
      </c>
      <c r="T11734" s="1">
        <v>0.972507800456335</v>
      </c>
      <c r="U11734" s="1">
        <v>206681.19058753701</v>
      </c>
      <c r="V11734" s="1">
        <f t="shared" si="733"/>
        <v>4.1633644094291419E-2</v>
      </c>
      <c r="W11734" s="1">
        <f t="shared" si="734"/>
        <v>0.7481566658000216</v>
      </c>
      <c r="X11734" s="1">
        <f t="shared" si="735"/>
        <v>307.35922259476195</v>
      </c>
    </row>
    <row r="11735" spans="1:24" hidden="1" x14ac:dyDescent="0.3">
      <c r="A11735" s="18" t="str">
        <f t="shared" si="732"/>
        <v>Portable Equipment - Non-Rental Pump_2010_9999</v>
      </c>
      <c r="B11735" s="1" t="s">
        <v>40</v>
      </c>
      <c r="C11735" s="1">
        <v>2020</v>
      </c>
      <c r="D11735" s="1" t="s">
        <v>205</v>
      </c>
      <c r="E11735" s="1">
        <v>2010</v>
      </c>
      <c r="F11735" s="1">
        <v>9999</v>
      </c>
      <c r="G11735" s="1" t="s">
        <v>5</v>
      </c>
      <c r="H11735" s="1">
        <v>2.1127947229260001E-5</v>
      </c>
      <c r="I11735" s="1">
        <v>2.55648161474046E-5</v>
      </c>
      <c r="J11735" s="1">
        <v>3.04242440101344E-5</v>
      </c>
      <c r="K11735" s="1">
        <v>1.2567873428777501E-4</v>
      </c>
      <c r="L11735" s="1">
        <v>4.6274139730265699E-4</v>
      </c>
      <c r="M11735" s="1">
        <v>6.5015671916541604E-2</v>
      </c>
      <c r="N11735" s="1">
        <v>1.27556612493634E-5</v>
      </c>
      <c r="O11735" s="1">
        <v>1.17352083494143E-5</v>
      </c>
      <c r="P11735" s="1">
        <v>6.0046829076207403E-7</v>
      </c>
      <c r="Q11735" s="1">
        <v>5.3064917407876901E-7</v>
      </c>
      <c r="R11735" s="1">
        <v>2109.3618733675798</v>
      </c>
      <c r="S11735" s="1">
        <v>59.781848303120299</v>
      </c>
      <c r="T11735" s="1">
        <v>0.19450156009126701</v>
      </c>
      <c r="U11735" s="1">
        <v>139264.508205997</v>
      </c>
      <c r="V11735" s="1">
        <f t="shared" si="733"/>
        <v>6.0784216717061648E-2</v>
      </c>
      <c r="W11735" s="1">
        <f t="shared" si="734"/>
        <v>1.1002376553549431</v>
      </c>
      <c r="X11735" s="1">
        <f t="shared" si="735"/>
        <v>307.35922259476246</v>
      </c>
    </row>
    <row r="11736" spans="1:24" hidden="1" x14ac:dyDescent="0.3">
      <c r="A11736" s="18" t="str">
        <f t="shared" si="732"/>
        <v>Portable Equipment - Non-Rental Pump_2011_75</v>
      </c>
      <c r="B11736" s="1" t="s">
        <v>40</v>
      </c>
      <c r="C11736" s="1">
        <v>2020</v>
      </c>
      <c r="D11736" s="1" t="s">
        <v>205</v>
      </c>
      <c r="E11736" s="1">
        <v>2011</v>
      </c>
      <c r="F11736" s="1">
        <v>75</v>
      </c>
      <c r="G11736" s="1" t="s">
        <v>5</v>
      </c>
      <c r="H11736" s="1">
        <v>7.9797525968738092E-6</v>
      </c>
      <c r="I11736" s="1">
        <v>9.6555006422173102E-6</v>
      </c>
      <c r="J11736" s="1">
        <v>1.1490843739498201E-5</v>
      </c>
      <c r="K11736" s="1">
        <v>2.2280676512904401E-4</v>
      </c>
      <c r="L11736" s="1">
        <v>1.94813236976647E-4</v>
      </c>
      <c r="M11736" s="1">
        <v>3.6201908226256102E-2</v>
      </c>
      <c r="N11736" s="1">
        <v>1.0998143065864599E-5</v>
      </c>
      <c r="O11736" s="1">
        <v>1.01182916205954E-5</v>
      </c>
      <c r="P11736" s="1">
        <v>3.3446520207855401E-7</v>
      </c>
      <c r="Q11736" s="1">
        <v>2.9547510829386001E-7</v>
      </c>
      <c r="R11736" s="1">
        <v>1174.5310431251301</v>
      </c>
      <c r="S11736" s="1">
        <v>1076.07326945616</v>
      </c>
      <c r="T11736" s="1">
        <v>3.5010280816427999</v>
      </c>
      <c r="U11736" s="1">
        <v>77545.010251066895</v>
      </c>
      <c r="V11736" s="1">
        <f t="shared" si="733"/>
        <v>4.1229639742540611E-2</v>
      </c>
      <c r="W11736" s="1">
        <f t="shared" si="734"/>
        <v>0.83186567690816726</v>
      </c>
      <c r="X11736" s="1">
        <f t="shared" si="735"/>
        <v>307.35922259476143</v>
      </c>
    </row>
    <row r="11737" spans="1:24" hidden="1" x14ac:dyDescent="0.3">
      <c r="A11737" s="18" t="str">
        <f t="shared" si="732"/>
        <v>Portable Equipment - Non-Rental Pump_2011_100</v>
      </c>
      <c r="B11737" s="1" t="s">
        <v>40</v>
      </c>
      <c r="C11737" s="1">
        <v>2020</v>
      </c>
      <c r="D11737" s="1" t="s">
        <v>205</v>
      </c>
      <c r="E11737" s="1">
        <v>2011</v>
      </c>
      <c r="F11737" s="1">
        <v>100</v>
      </c>
      <c r="G11737" s="1" t="s">
        <v>5</v>
      </c>
      <c r="H11737" s="1">
        <v>1.02272311442291E-5</v>
      </c>
      <c r="I11737" s="1">
        <v>1.2374949684517299E-5</v>
      </c>
      <c r="J11737" s="1">
        <v>1.4727212847690001E-5</v>
      </c>
      <c r="K11737" s="1">
        <v>2.7319881851784199E-4</v>
      </c>
      <c r="L11737" s="1">
        <v>2.2822082830524401E-4</v>
      </c>
      <c r="M11737" s="1">
        <v>4.4003788856241101E-2</v>
      </c>
      <c r="N11737" s="1">
        <v>1.6074481970641802E-5</v>
      </c>
      <c r="O11737" s="1">
        <v>1.4788523412990401E-5</v>
      </c>
      <c r="P11737" s="1">
        <v>4.06530033223608E-7</v>
      </c>
      <c r="Q11737" s="1">
        <v>3.59153009183312E-7</v>
      </c>
      <c r="R11737" s="1">
        <v>1427.6544679292399</v>
      </c>
      <c r="S11737" s="1">
        <v>1016.29142115304</v>
      </c>
      <c r="T11737" s="1">
        <v>3.30652652155154</v>
      </c>
      <c r="U11737" s="1">
        <v>94256.751235786607</v>
      </c>
      <c r="V11737" s="1">
        <f t="shared" si="733"/>
        <v>4.3472996450431928E-2</v>
      </c>
      <c r="W11737" s="1">
        <f t="shared" si="734"/>
        <v>0.80173604836887113</v>
      </c>
      <c r="X11737" s="1">
        <f t="shared" si="735"/>
        <v>307.35922259476081</v>
      </c>
    </row>
    <row r="11738" spans="1:24" hidden="1" x14ac:dyDescent="0.3">
      <c r="A11738" s="18" t="str">
        <f t="shared" si="732"/>
        <v>Portable Equipment - Non-Rental Pump_2011_175</v>
      </c>
      <c r="B11738" s="1" t="s">
        <v>40</v>
      </c>
      <c r="C11738" s="1">
        <v>2020</v>
      </c>
      <c r="D11738" s="1" t="s">
        <v>205</v>
      </c>
      <c r="E11738" s="1">
        <v>2011</v>
      </c>
      <c r="F11738" s="1">
        <v>175</v>
      </c>
      <c r="G11738" s="1" t="s">
        <v>5</v>
      </c>
      <c r="H11738" s="1">
        <v>2.6735473412974801E-5</v>
      </c>
      <c r="I11738" s="1">
        <v>3.2349922829699597E-5</v>
      </c>
      <c r="J11738" s="1">
        <v>3.8499081714683799E-5</v>
      </c>
      <c r="K11738" s="1">
        <v>6.3535477131291E-4</v>
      </c>
      <c r="L11738" s="1">
        <v>5.7558258496158605E-4</v>
      </c>
      <c r="M11738" s="1">
        <v>0.115757448589588</v>
      </c>
      <c r="N11738" s="1">
        <v>2.68285062506656E-5</v>
      </c>
      <c r="O11738" s="1">
        <v>2.4682225750612399E-5</v>
      </c>
      <c r="P11738" s="1">
        <v>1.0694329539766699E-6</v>
      </c>
      <c r="Q11738" s="1">
        <v>9.4479673403024495E-7</v>
      </c>
      <c r="R11738" s="1">
        <v>3755.6229354458301</v>
      </c>
      <c r="S11738" s="1">
        <v>1614.1099041842399</v>
      </c>
      <c r="T11738" s="1">
        <v>5.25154212246421</v>
      </c>
      <c r="U11738" s="1">
        <v>247954.12665585999</v>
      </c>
      <c r="V11738" s="1">
        <f t="shared" si="733"/>
        <v>4.3200672662264988E-2</v>
      </c>
      <c r="W11738" s="1">
        <f t="shared" si="734"/>
        <v>0.76864340523858687</v>
      </c>
      <c r="X11738" s="1">
        <f t="shared" si="735"/>
        <v>307.35922259476081</v>
      </c>
    </row>
    <row r="11739" spans="1:24" hidden="1" x14ac:dyDescent="0.3">
      <c r="A11739" s="18" t="str">
        <f t="shared" si="732"/>
        <v>Portable Equipment - Non-Rental Pump_2011_300</v>
      </c>
      <c r="B11739" s="1" t="s">
        <v>40</v>
      </c>
      <c r="C11739" s="1">
        <v>2020</v>
      </c>
      <c r="D11739" s="1" t="s">
        <v>205</v>
      </c>
      <c r="E11739" s="1">
        <v>2011</v>
      </c>
      <c r="F11739" s="1">
        <v>300</v>
      </c>
      <c r="G11739" s="1" t="s">
        <v>5</v>
      </c>
      <c r="H11739" s="1">
        <v>1.9084062745559202E-5</v>
      </c>
      <c r="I11739" s="1">
        <v>2.3091715922126601E-5</v>
      </c>
      <c r="J11739" s="1">
        <v>2.74810503536052E-5</v>
      </c>
      <c r="K11739" s="1">
        <v>2.17572984269925E-4</v>
      </c>
      <c r="L11739" s="1">
        <v>3.2808598393561797E-4</v>
      </c>
      <c r="M11739" s="1">
        <v>0.116437157886897</v>
      </c>
      <c r="N11739" s="1">
        <v>1.16426170254003E-5</v>
      </c>
      <c r="O11739" s="1">
        <v>1.0711207663368301E-5</v>
      </c>
      <c r="P11739" s="1">
        <v>1.0759467458290199E-6</v>
      </c>
      <c r="Q11739" s="1">
        <v>9.5034442994106795E-7</v>
      </c>
      <c r="R11739" s="1">
        <v>3777.67535503104</v>
      </c>
      <c r="S11739" s="1">
        <v>1016.29142115304</v>
      </c>
      <c r="T11739" s="1">
        <v>3.30652652155154</v>
      </c>
      <c r="U11739" s="1">
        <v>249410.07378710399</v>
      </c>
      <c r="V11739" s="1">
        <f t="shared" si="733"/>
        <v>3.0657082030456369E-2</v>
      </c>
      <c r="W11739" s="1">
        <f t="shared" si="734"/>
        <v>0.43557434001340067</v>
      </c>
      <c r="X11739" s="1">
        <f t="shared" si="735"/>
        <v>307.35922259476081</v>
      </c>
    </row>
    <row r="11740" spans="1:24" hidden="1" x14ac:dyDescent="0.3">
      <c r="A11740" s="18" t="str">
        <f t="shared" si="732"/>
        <v>Portable Equipment - Non-Rental Pump_2011_600</v>
      </c>
      <c r="B11740" s="1" t="s">
        <v>40</v>
      </c>
      <c r="C11740" s="1">
        <v>2020</v>
      </c>
      <c r="D11740" s="1" t="s">
        <v>205</v>
      </c>
      <c r="E11740" s="1">
        <v>2011</v>
      </c>
      <c r="F11740" s="1">
        <v>600</v>
      </c>
      <c r="G11740" s="1" t="s">
        <v>5</v>
      </c>
      <c r="H11740" s="1">
        <v>2.8753184673621699E-5</v>
      </c>
      <c r="I11740" s="1">
        <v>3.4791353455082198E-5</v>
      </c>
      <c r="J11740" s="1">
        <v>4.1404585930015199E-5</v>
      </c>
      <c r="K11740" s="1">
        <v>3.2918649302820201E-4</v>
      </c>
      <c r="L11740" s="1">
        <v>4.11747826268658E-4</v>
      </c>
      <c r="M11740" s="1">
        <v>0.179738780271093</v>
      </c>
      <c r="N11740" s="1">
        <v>1.6726834291316901E-5</v>
      </c>
      <c r="O11740" s="1">
        <v>1.5388687548011501E-5</v>
      </c>
      <c r="P11740" s="1">
        <v>1.6609115633990501E-6</v>
      </c>
      <c r="Q11740" s="1">
        <v>1.4670037621577601E-6</v>
      </c>
      <c r="R11740" s="1">
        <v>5831.4267790098402</v>
      </c>
      <c r="S11740" s="1">
        <v>836.94587624368501</v>
      </c>
      <c r="T11740" s="1">
        <v>2.7230218412777401</v>
      </c>
      <c r="U11740" s="1">
        <v>385003.063140399</v>
      </c>
      <c r="V11740" s="1">
        <f t="shared" si="733"/>
        <v>2.9922352847135091E-2</v>
      </c>
      <c r="W11740" s="1">
        <f t="shared" si="734"/>
        <v>0.35412430153251001</v>
      </c>
      <c r="X11740" s="1">
        <f t="shared" si="735"/>
        <v>307.35922259476251</v>
      </c>
    </row>
    <row r="11741" spans="1:24" hidden="1" x14ac:dyDescent="0.3">
      <c r="A11741" s="18" t="str">
        <f t="shared" si="732"/>
        <v>Portable Equipment - Non-Rental Pump_2011_750</v>
      </c>
      <c r="B11741" s="1" t="s">
        <v>40</v>
      </c>
      <c r="C11741" s="1">
        <v>2020</v>
      </c>
      <c r="D11741" s="1" t="s">
        <v>205</v>
      </c>
      <c r="E11741" s="1">
        <v>2011</v>
      </c>
      <c r="F11741" s="1">
        <v>750</v>
      </c>
      <c r="G11741" s="1" t="s">
        <v>5</v>
      </c>
      <c r="H11741" s="1">
        <v>1.73072892020569E-5</v>
      </c>
      <c r="I11741" s="1">
        <v>2.0941819934488901E-5</v>
      </c>
      <c r="J11741" s="1">
        <v>2.4922496450962001E-5</v>
      </c>
      <c r="K11741" s="1">
        <v>2.1047698008194401E-4</v>
      </c>
      <c r="L11741" s="1">
        <v>3.5083421342112703E-4</v>
      </c>
      <c r="M11741" s="1">
        <v>0.115846106324019</v>
      </c>
      <c r="N11741" s="1">
        <v>2.0662957384491502E-5</v>
      </c>
      <c r="O11741" s="1">
        <v>1.90099207937322E-5</v>
      </c>
      <c r="P11741" s="1">
        <v>1.07053548422461E-6</v>
      </c>
      <c r="Q11741" s="1">
        <v>9.4552034654035196E-7</v>
      </c>
      <c r="R11741" s="1">
        <v>3758.4993380004198</v>
      </c>
      <c r="S11741" s="1">
        <v>358.69108981872199</v>
      </c>
      <c r="T11741" s="1">
        <v>1.1670093605476</v>
      </c>
      <c r="U11741" s="1">
        <v>248144.03280341401</v>
      </c>
      <c r="V11741" s="1">
        <f t="shared" si="733"/>
        <v>2.7944682888740351E-2</v>
      </c>
      <c r="W11741" s="1">
        <f t="shared" si="734"/>
        <v>0.46815180682687496</v>
      </c>
      <c r="X11741" s="1">
        <f t="shared" si="735"/>
        <v>307.35922259476314</v>
      </c>
    </row>
    <row r="11742" spans="1:24" hidden="1" x14ac:dyDescent="0.3">
      <c r="A11742" s="18" t="str">
        <f t="shared" si="732"/>
        <v>Portable Equipment - Non-Rental Pump_2011_9999</v>
      </c>
      <c r="B11742" s="1" t="s">
        <v>40</v>
      </c>
      <c r="C11742" s="1">
        <v>2020</v>
      </c>
      <c r="D11742" s="1" t="s">
        <v>205</v>
      </c>
      <c r="E11742" s="1">
        <v>2011</v>
      </c>
      <c r="F11742" s="1">
        <v>9999</v>
      </c>
      <c r="G11742" s="1" t="s">
        <v>5</v>
      </c>
      <c r="H11742" s="1">
        <v>2.1127947229260001E-5</v>
      </c>
      <c r="I11742" s="1">
        <v>2.55648161474046E-5</v>
      </c>
      <c r="J11742" s="1">
        <v>3.04242440101344E-5</v>
      </c>
      <c r="K11742" s="1">
        <v>1.2567873428777501E-4</v>
      </c>
      <c r="L11742" s="1">
        <v>4.1812116690649999E-4</v>
      </c>
      <c r="M11742" s="1">
        <v>6.5015671916541604E-2</v>
      </c>
      <c r="N11742" s="1">
        <v>1.27446860295666E-5</v>
      </c>
      <c r="O11742" s="1">
        <v>1.17251111472013E-5</v>
      </c>
      <c r="P11742" s="1">
        <v>6.0046829076207403E-7</v>
      </c>
      <c r="Q11742" s="1">
        <v>5.3064917407876901E-7</v>
      </c>
      <c r="R11742" s="1">
        <v>2109.3618733675798</v>
      </c>
      <c r="S11742" s="1">
        <v>59.781848303120299</v>
      </c>
      <c r="T11742" s="1">
        <v>0.19450156009126701</v>
      </c>
      <c r="U11742" s="1">
        <v>139264.508205997</v>
      </c>
      <c r="V11742" s="1">
        <f t="shared" si="733"/>
        <v>6.0784216717061648E-2</v>
      </c>
      <c r="W11742" s="1">
        <f t="shared" si="734"/>
        <v>0.99414630939231718</v>
      </c>
      <c r="X11742" s="1">
        <f t="shared" si="735"/>
        <v>307.35922259476246</v>
      </c>
    </row>
    <row r="11743" spans="1:24" hidden="1" x14ac:dyDescent="0.3">
      <c r="A11743" s="18" t="str">
        <f t="shared" si="732"/>
        <v>Portable Equipment - Non-Rental Pump_2012_75</v>
      </c>
      <c r="B11743" s="1" t="s">
        <v>40</v>
      </c>
      <c r="C11743" s="1">
        <v>2020</v>
      </c>
      <c r="D11743" s="1" t="s">
        <v>205</v>
      </c>
      <c r="E11743" s="1">
        <v>2012</v>
      </c>
      <c r="F11743" s="1">
        <v>75</v>
      </c>
      <c r="G11743" s="1" t="s">
        <v>5</v>
      </c>
      <c r="H11743" s="1">
        <v>7.5248844315510497E-6</v>
      </c>
      <c r="I11743" s="1">
        <v>9.1051101621767695E-6</v>
      </c>
      <c r="J11743" s="1">
        <v>1.0835833581433501E-5</v>
      </c>
      <c r="K11743" s="1">
        <v>2.33728282603593E-4</v>
      </c>
      <c r="L11743" s="1">
        <v>2.06301791277999E-4</v>
      </c>
      <c r="M11743" s="1">
        <v>3.8713877368486103E-2</v>
      </c>
      <c r="N11743" s="1">
        <v>1.1202736069056399E-5</v>
      </c>
      <c r="O11743" s="1">
        <v>1.0306517183531901E-5</v>
      </c>
      <c r="P11743" s="1">
        <v>3.5770324856906501E-7</v>
      </c>
      <c r="Q11743" s="1">
        <v>3.1597746274690302E-7</v>
      </c>
      <c r="R11743" s="1">
        <v>1256.02911550524</v>
      </c>
      <c r="S11743" s="1">
        <v>1076.07326945616</v>
      </c>
      <c r="T11743" s="1">
        <v>3.5010280816427999</v>
      </c>
      <c r="U11743" s="1">
        <v>82925.684431753107</v>
      </c>
      <c r="V11743" s="1">
        <f t="shared" si="733"/>
        <v>3.6356723780910254E-2</v>
      </c>
      <c r="W11743" s="1">
        <f t="shared" si="734"/>
        <v>0.82376348088116558</v>
      </c>
      <c r="X11743" s="1">
        <f t="shared" si="735"/>
        <v>307.35922259476143</v>
      </c>
    </row>
    <row r="11744" spans="1:24" hidden="1" x14ac:dyDescent="0.3">
      <c r="A11744" s="18" t="str">
        <f t="shared" si="732"/>
        <v>Portable Equipment - Non-Rental Pump_2012_100</v>
      </c>
      <c r="B11744" s="1" t="s">
        <v>40</v>
      </c>
      <c r="C11744" s="1">
        <v>2020</v>
      </c>
      <c r="D11744" s="1" t="s">
        <v>205</v>
      </c>
      <c r="E11744" s="1">
        <v>2012</v>
      </c>
      <c r="F11744" s="1">
        <v>100</v>
      </c>
      <c r="G11744" s="1" t="s">
        <v>5</v>
      </c>
      <c r="H11744" s="1">
        <v>6.6943917996782797E-6</v>
      </c>
      <c r="I11744" s="1">
        <v>8.1002140776107193E-6</v>
      </c>
      <c r="J11744" s="1">
        <v>9.6399241915367207E-6</v>
      </c>
      <c r="K11744" s="1">
        <v>2.1744305773337101E-4</v>
      </c>
      <c r="L11744" s="1">
        <v>1.8299395805931699E-4</v>
      </c>
      <c r="M11744" s="1">
        <v>3.5551751507090702E-2</v>
      </c>
      <c r="N11744" s="1">
        <v>1.1869948785293901E-5</v>
      </c>
      <c r="O11744" s="1">
        <v>1.09203528824704E-5</v>
      </c>
      <c r="P11744" s="1">
        <v>3.2849274161068099E-7</v>
      </c>
      <c r="Q11744" s="1">
        <v>2.9016861655307198E-7</v>
      </c>
      <c r="R11744" s="1">
        <v>1153.4374243914499</v>
      </c>
      <c r="S11744" s="1">
        <v>777.16402794056398</v>
      </c>
      <c r="T11744" s="1">
        <v>2.52852028118647</v>
      </c>
      <c r="U11744" s="1">
        <v>76152.365169006895</v>
      </c>
      <c r="V11744" s="1">
        <f t="shared" si="733"/>
        <v>3.5221001524458229E-2</v>
      </c>
      <c r="W11744" s="1">
        <f t="shared" si="734"/>
        <v>0.79568643668180272</v>
      </c>
      <c r="X11744" s="1">
        <f t="shared" si="735"/>
        <v>307.35922259476263</v>
      </c>
    </row>
    <row r="11745" spans="1:24" hidden="1" x14ac:dyDescent="0.3">
      <c r="A11745" s="18" t="str">
        <f t="shared" si="732"/>
        <v>Portable Equipment - Non-Rental Pump_2012_175</v>
      </c>
      <c r="B11745" s="1" t="s">
        <v>40</v>
      </c>
      <c r="C11745" s="1">
        <v>2020</v>
      </c>
      <c r="D11745" s="1" t="s">
        <v>205</v>
      </c>
      <c r="E11745" s="1">
        <v>2012</v>
      </c>
      <c r="F11745" s="1">
        <v>175</v>
      </c>
      <c r="G11745" s="1" t="s">
        <v>5</v>
      </c>
      <c r="H11745" s="1">
        <v>1.14053432844902E-5</v>
      </c>
      <c r="I11745" s="1">
        <v>1.38004653742332E-5</v>
      </c>
      <c r="J11745" s="1">
        <v>1.6423694329665901E-5</v>
      </c>
      <c r="K11745" s="1">
        <v>3.1514820084915199E-4</v>
      </c>
      <c r="L11745" s="1">
        <v>2.8636808384530999E-4</v>
      </c>
      <c r="M11745" s="1">
        <v>5.7775290271290497E-2</v>
      </c>
      <c r="N11745" s="1">
        <v>1.2493421306107099E-5</v>
      </c>
      <c r="O11745" s="1">
        <v>1.14939476016185E-5</v>
      </c>
      <c r="P11745" s="1">
        <v>5.3381904994912397E-7</v>
      </c>
      <c r="Q11745" s="1">
        <v>4.7155415241999698E-7</v>
      </c>
      <c r="R11745" s="1">
        <v>1874.45566474256</v>
      </c>
      <c r="S11745" s="1">
        <v>896.72772454680501</v>
      </c>
      <c r="T11745" s="1">
        <v>2.9175234013689999</v>
      </c>
      <c r="U11745" s="1">
        <v>123755.50615578399</v>
      </c>
      <c r="V11745" s="1">
        <f t="shared" si="733"/>
        <v>3.6924770243957593E-2</v>
      </c>
      <c r="W11745" s="1">
        <f t="shared" si="734"/>
        <v>0.76621153087585525</v>
      </c>
      <c r="X11745" s="1">
        <f t="shared" si="735"/>
        <v>307.3592225947632</v>
      </c>
    </row>
    <row r="11746" spans="1:24" hidden="1" x14ac:dyDescent="0.3">
      <c r="A11746" s="18" t="str">
        <f t="shared" si="732"/>
        <v>Portable Equipment - Non-Rental Pump_2012_300</v>
      </c>
      <c r="B11746" s="1" t="s">
        <v>40</v>
      </c>
      <c r="C11746" s="1">
        <v>2020</v>
      </c>
      <c r="D11746" s="1" t="s">
        <v>205</v>
      </c>
      <c r="E11746" s="1">
        <v>2012</v>
      </c>
      <c r="F11746" s="1">
        <v>300</v>
      </c>
      <c r="G11746" s="1" t="s">
        <v>5</v>
      </c>
      <c r="H11746" s="1">
        <v>6.6663558592281503E-6</v>
      </c>
      <c r="I11746" s="1">
        <v>8.0662905896660608E-6</v>
      </c>
      <c r="J11746" s="1">
        <v>9.5995524372885305E-6</v>
      </c>
      <c r="K11746" s="1">
        <v>8.1495921328451294E-5</v>
      </c>
      <c r="L11746" s="1">
        <v>1.23674572911866E-4</v>
      </c>
      <c r="M11746" s="1">
        <v>4.4181104325104401E-2</v>
      </c>
      <c r="N11746" s="1">
        <v>4.3403656979153897E-6</v>
      </c>
      <c r="O11746" s="1">
        <v>3.9931364420821603E-6</v>
      </c>
      <c r="P11746" s="1">
        <v>4.0827622892537399E-7</v>
      </c>
      <c r="Q11746" s="1">
        <v>3.6060023420352702E-7</v>
      </c>
      <c r="R11746" s="1">
        <v>1433.40727303842</v>
      </c>
      <c r="S11746" s="1">
        <v>358.69108981872199</v>
      </c>
      <c r="T11746" s="1">
        <v>1.1670093605476</v>
      </c>
      <c r="U11746" s="1">
        <v>94636.563530893807</v>
      </c>
      <c r="V11746" s="1">
        <f t="shared" si="733"/>
        <v>2.8223021232919893E-2</v>
      </c>
      <c r="W11746" s="1">
        <f t="shared" si="734"/>
        <v>0.43272307865224036</v>
      </c>
      <c r="X11746" s="1">
        <f t="shared" si="735"/>
        <v>307.35922259476314</v>
      </c>
    </row>
    <row r="11747" spans="1:24" hidden="1" x14ac:dyDescent="0.3">
      <c r="A11747" s="18" t="str">
        <f t="shared" si="732"/>
        <v>Portable Equipment - Non-Rental Pump_2012_600</v>
      </c>
      <c r="B11747" s="1" t="s">
        <v>40</v>
      </c>
      <c r="C11747" s="1">
        <v>2020</v>
      </c>
      <c r="D11747" s="1" t="s">
        <v>205</v>
      </c>
      <c r="E11747" s="1">
        <v>2012</v>
      </c>
      <c r="F11747" s="1">
        <v>600</v>
      </c>
      <c r="G11747" s="1" t="s">
        <v>5</v>
      </c>
      <c r="H11747" s="1">
        <v>1.54614549490753E-5</v>
      </c>
      <c r="I11747" s="1">
        <v>1.8708360488381101E-5</v>
      </c>
      <c r="J11747" s="1">
        <v>2.22644951266684E-5</v>
      </c>
      <c r="K11747" s="1">
        <v>1.76276989137342E-4</v>
      </c>
      <c r="L11747" s="1">
        <v>2.20446333200915E-4</v>
      </c>
      <c r="M11747" s="1">
        <v>9.6193641858337703E-2</v>
      </c>
      <c r="N11747" s="1">
        <v>8.9611889208319705E-6</v>
      </c>
      <c r="O11747" s="1">
        <v>8.2442938071654197E-6</v>
      </c>
      <c r="P11747" s="1">
        <v>8.8889407929583895E-7</v>
      </c>
      <c r="Q11747" s="1">
        <v>7.8511957346654201E-7</v>
      </c>
      <c r="R11747" s="1">
        <v>3120.8967717324899</v>
      </c>
      <c r="S11747" s="1">
        <v>478.25478642496199</v>
      </c>
      <c r="T11747" s="1">
        <v>1.5560124807301301</v>
      </c>
      <c r="U11747" s="1">
        <v>206048.17009569201</v>
      </c>
      <c r="V11747" s="1">
        <f t="shared" si="733"/>
        <v>3.0064609577569311E-2</v>
      </c>
      <c r="W11747" s="1">
        <f t="shared" si="734"/>
        <v>0.35426048929345688</v>
      </c>
      <c r="X11747" s="1">
        <f t="shared" si="735"/>
        <v>307.35922259476337</v>
      </c>
    </row>
    <row r="11748" spans="1:24" hidden="1" x14ac:dyDescent="0.3">
      <c r="A11748" s="18" t="str">
        <f t="shared" si="732"/>
        <v>Portable Equipment - Non-Rental Pump_2012_750</v>
      </c>
      <c r="B11748" s="1" t="s">
        <v>40</v>
      </c>
      <c r="C11748" s="1">
        <v>2020</v>
      </c>
      <c r="D11748" s="1" t="s">
        <v>205</v>
      </c>
      <c r="E11748" s="1">
        <v>2012</v>
      </c>
      <c r="F11748" s="1">
        <v>750</v>
      </c>
      <c r="G11748" s="1" t="s">
        <v>5</v>
      </c>
      <c r="H11748" s="1">
        <v>2.17137572161237E-5</v>
      </c>
      <c r="I11748" s="1">
        <v>2.6273646231509701E-5</v>
      </c>
      <c r="J11748" s="1">
        <v>3.1267810391218199E-5</v>
      </c>
      <c r="K11748" s="1">
        <v>2.5321139504481201E-4</v>
      </c>
      <c r="L11748" s="1">
        <v>4.2129828910259198E-4</v>
      </c>
      <c r="M11748" s="1">
        <v>0.138601591494809</v>
      </c>
      <c r="N11748" s="1">
        <v>2.4968497312402399E-5</v>
      </c>
      <c r="O11748" s="1">
        <v>2.2971017527410202E-5</v>
      </c>
      <c r="P11748" s="1">
        <v>1.2807890353968199E-6</v>
      </c>
      <c r="Q11748" s="1">
        <v>1.13124755746792E-6</v>
      </c>
      <c r="R11748" s="1">
        <v>4496.7759936790799</v>
      </c>
      <c r="S11748" s="1">
        <v>418.47293812184199</v>
      </c>
      <c r="T11748" s="1">
        <v>1.36151092063887</v>
      </c>
      <c r="U11748" s="1">
        <v>296886.61067551299</v>
      </c>
      <c r="V11748" s="1">
        <f t="shared" si="733"/>
        <v>2.930342182818672E-2</v>
      </c>
      <c r="W11748" s="1">
        <f t="shared" si="734"/>
        <v>0.4698807836675829</v>
      </c>
      <c r="X11748" s="1">
        <f t="shared" si="735"/>
        <v>307.35922259476217</v>
      </c>
    </row>
    <row r="11749" spans="1:24" hidden="1" x14ac:dyDescent="0.3">
      <c r="A11749" s="18" t="str">
        <f t="shared" si="732"/>
        <v>Portable Equipment - Non-Rental Pump_2012_9999</v>
      </c>
      <c r="B11749" s="1" t="s">
        <v>40</v>
      </c>
      <c r="C11749" s="1">
        <v>2020</v>
      </c>
      <c r="D11749" s="1" t="s">
        <v>205</v>
      </c>
      <c r="E11749" s="1">
        <v>2012</v>
      </c>
      <c r="F11749" s="1">
        <v>9999</v>
      </c>
      <c r="G11749" s="1" t="s">
        <v>5</v>
      </c>
      <c r="H11749" s="1">
        <v>1.3963264939631901E-5</v>
      </c>
      <c r="I11749" s="1">
        <v>1.6895550576954599E-5</v>
      </c>
      <c r="J11749" s="1">
        <v>2.0107101513069901E-5</v>
      </c>
      <c r="K11749" s="1">
        <v>9.2829600177050502E-5</v>
      </c>
      <c r="L11749" s="1">
        <v>3.1097899446859E-4</v>
      </c>
      <c r="M11749" s="1">
        <v>4.9057279718845E-2</v>
      </c>
      <c r="N11749" s="1">
        <v>9.1968482803766497E-6</v>
      </c>
      <c r="O11749" s="1">
        <v>8.4611004179465198E-6</v>
      </c>
      <c r="P11749" s="1">
        <v>4.53139981341383E-7</v>
      </c>
      <c r="Q11749" s="1">
        <v>4.0039892225943499E-7</v>
      </c>
      <c r="R11749" s="1">
        <v>1591.6094135409901</v>
      </c>
      <c r="S11749" s="1">
        <v>119.56369660624</v>
      </c>
      <c r="T11749" s="1">
        <v>0.38900312018253402</v>
      </c>
      <c r="U11749" s="1">
        <v>105081.401646343</v>
      </c>
      <c r="V11749" s="1">
        <f t="shared" si="733"/>
        <v>5.3239637816663646E-2</v>
      </c>
      <c r="W11749" s="1">
        <f t="shared" si="734"/>
        <v>0.97992716832091831</v>
      </c>
      <c r="X11749" s="1">
        <f t="shared" si="735"/>
        <v>307.35922259476092</v>
      </c>
    </row>
    <row r="11750" spans="1:24" hidden="1" x14ac:dyDescent="0.3">
      <c r="A11750" s="18" t="str">
        <f t="shared" si="732"/>
        <v>Portable Equipment - Non-Rental Pump_2013_75</v>
      </c>
      <c r="B11750" s="1" t="s">
        <v>40</v>
      </c>
      <c r="C11750" s="1">
        <v>2020</v>
      </c>
      <c r="D11750" s="1" t="s">
        <v>205</v>
      </c>
      <c r="E11750" s="1">
        <v>2013</v>
      </c>
      <c r="F11750" s="1">
        <v>75</v>
      </c>
      <c r="G11750" s="1" t="s">
        <v>5</v>
      </c>
      <c r="H11750" s="1">
        <v>2.0821457152866502E-6</v>
      </c>
      <c r="I11750" s="1">
        <v>2.5193963154968499E-6</v>
      </c>
      <c r="J11750" s="1">
        <v>2.9982898300127799E-6</v>
      </c>
      <c r="K11750" s="1">
        <v>6.0022795019290501E-5</v>
      </c>
      <c r="L11750" s="1">
        <v>4.7721399404346902E-5</v>
      </c>
      <c r="M11750" s="1">
        <v>9.8114559437690093E-3</v>
      </c>
      <c r="N11750" s="1">
        <v>5.7718773195279298E-7</v>
      </c>
      <c r="O11750" s="1">
        <v>5.31012713396569E-7</v>
      </c>
      <c r="P11750" s="1">
        <v>9.0649311486455703E-8</v>
      </c>
      <c r="Q11750" s="1">
        <v>8.0079784451887005E-8</v>
      </c>
      <c r="R11750" s="1">
        <v>318.32188270819898</v>
      </c>
      <c r="S11750" s="1">
        <v>298.90924151560102</v>
      </c>
      <c r="T11750" s="1">
        <v>0.972507800456335</v>
      </c>
      <c r="U11750" s="1">
        <v>21016.280329268699</v>
      </c>
      <c r="V11750" s="1">
        <f t="shared" si="733"/>
        <v>3.9694399641714895E-2</v>
      </c>
      <c r="W11750" s="1">
        <f t="shared" si="734"/>
        <v>0.75187547420242695</v>
      </c>
      <c r="X11750" s="1">
        <f t="shared" si="735"/>
        <v>307.35922259476195</v>
      </c>
    </row>
    <row r="11751" spans="1:24" hidden="1" x14ac:dyDescent="0.3">
      <c r="A11751" s="18" t="str">
        <f t="shared" si="732"/>
        <v>Portable Equipment - Non-Rental Pump_2013_100</v>
      </c>
      <c r="B11751" s="1" t="s">
        <v>40</v>
      </c>
      <c r="C11751" s="1">
        <v>2020</v>
      </c>
      <c r="D11751" s="1" t="s">
        <v>205</v>
      </c>
      <c r="E11751" s="1">
        <v>2013</v>
      </c>
      <c r="F11751" s="1">
        <v>100</v>
      </c>
      <c r="G11751" s="1" t="s">
        <v>5</v>
      </c>
      <c r="H11751" s="1">
        <v>2.67315588368608E-6</v>
      </c>
      <c r="I11751" s="1">
        <v>3.2345186192601598E-6</v>
      </c>
      <c r="J11751" s="1">
        <v>3.8493444725079598E-6</v>
      </c>
      <c r="K11751" s="1">
        <v>8.2669757792235203E-5</v>
      </c>
      <c r="L11751" s="1">
        <v>6.3717102567347099E-5</v>
      </c>
      <c r="M11751" s="1">
        <v>1.33873178991788E-2</v>
      </c>
      <c r="N11751" s="1">
        <v>2.82096334149272E-6</v>
      </c>
      <c r="O11751" s="1">
        <v>2.5952862741732999E-6</v>
      </c>
      <c r="P11751" s="1">
        <v>1.2369219828624599E-7</v>
      </c>
      <c r="Q11751" s="1">
        <v>1.09265489026219E-7</v>
      </c>
      <c r="R11751" s="1">
        <v>434.33678574341701</v>
      </c>
      <c r="S11751" s="1">
        <v>298.90924151560102</v>
      </c>
      <c r="T11751" s="1">
        <v>0.972507800456335</v>
      </c>
      <c r="U11751" s="1">
        <v>28675.828280598598</v>
      </c>
      <c r="V11751" s="1">
        <f t="shared" si="733"/>
        <v>3.7349284384498464E-2</v>
      </c>
      <c r="W11751" s="1">
        <f t="shared" si="734"/>
        <v>0.7357472514684239</v>
      </c>
      <c r="X11751" s="1">
        <f t="shared" si="735"/>
        <v>307.35922259476195</v>
      </c>
    </row>
    <row r="11752" spans="1:24" hidden="1" x14ac:dyDescent="0.3">
      <c r="A11752" s="18" t="str">
        <f t="shared" si="732"/>
        <v>Portable Equipment - Non-Rental Pump_2013_175</v>
      </c>
      <c r="B11752" s="1" t="s">
        <v>40</v>
      </c>
      <c r="C11752" s="1">
        <v>2020</v>
      </c>
      <c r="D11752" s="1" t="s">
        <v>205</v>
      </c>
      <c r="E11752" s="1">
        <v>2013</v>
      </c>
      <c r="F11752" s="1">
        <v>175</v>
      </c>
      <c r="G11752" s="1" t="s">
        <v>5</v>
      </c>
      <c r="H11752" s="1">
        <v>1.18707217338553E-5</v>
      </c>
      <c r="I11752" s="1">
        <v>1.43635732979649E-5</v>
      </c>
      <c r="J11752" s="1">
        <v>1.7093839296751599E-5</v>
      </c>
      <c r="K11752" s="1">
        <v>3.5911707846457902E-4</v>
      </c>
      <c r="L11752" s="1">
        <v>2.4012981522729E-4</v>
      </c>
      <c r="M11752" s="1">
        <v>6.6966142074037796E-2</v>
      </c>
      <c r="N11752" s="1">
        <v>4.5571795278132297E-6</v>
      </c>
      <c r="O11752" s="1">
        <v>4.1926051655881698E-6</v>
      </c>
      <c r="P11752" s="1">
        <v>6.1877907140230296E-7</v>
      </c>
      <c r="Q11752" s="1">
        <v>5.4656864930113099E-7</v>
      </c>
      <c r="R11752" s="1">
        <v>2172.6427295686099</v>
      </c>
      <c r="S11752" s="1">
        <v>1016.29142115304</v>
      </c>
      <c r="T11752" s="1">
        <v>3.30652652155154</v>
      </c>
      <c r="U11752" s="1">
        <v>143442.44345217699</v>
      </c>
      <c r="V11752" s="1">
        <f t="shared" si="733"/>
        <v>3.3156861950188896E-2</v>
      </c>
      <c r="W11752" s="1">
        <f t="shared" si="734"/>
        <v>0.55431548741034431</v>
      </c>
      <c r="X11752" s="1">
        <f t="shared" si="735"/>
        <v>307.35922259476081</v>
      </c>
    </row>
    <row r="11753" spans="1:24" hidden="1" x14ac:dyDescent="0.3">
      <c r="A11753" s="18" t="str">
        <f t="shared" si="732"/>
        <v>Portable Equipment - Non-Rental Pump_2013_300</v>
      </c>
      <c r="B11753" s="1" t="s">
        <v>40</v>
      </c>
      <c r="C11753" s="1">
        <v>2020</v>
      </c>
      <c r="D11753" s="1" t="s">
        <v>205</v>
      </c>
      <c r="E11753" s="1">
        <v>2013</v>
      </c>
      <c r="F11753" s="1">
        <v>300</v>
      </c>
      <c r="G11753" s="1" t="s">
        <v>5</v>
      </c>
      <c r="H11753" s="1">
        <v>1.6635631196855201E-6</v>
      </c>
      <c r="I11753" s="1">
        <v>2.0129113748194699E-6</v>
      </c>
      <c r="J11753" s="1">
        <v>2.39553089234714E-6</v>
      </c>
      <c r="K11753" s="1">
        <v>2.34350176612308E-5</v>
      </c>
      <c r="L11753" s="1">
        <v>3.87207201063311E-5</v>
      </c>
      <c r="M11753" s="1">
        <v>1.30031343833083E-2</v>
      </c>
      <c r="N11753" s="1">
        <v>8.4856133202971702E-7</v>
      </c>
      <c r="O11753" s="1">
        <v>7.8067642546733997E-7</v>
      </c>
      <c r="P11753" s="1">
        <v>1.20170518942199E-7</v>
      </c>
      <c r="Q11753" s="1">
        <v>1.06129834815753E-7</v>
      </c>
      <c r="R11753" s="1">
        <v>421.87237467351702</v>
      </c>
      <c r="S11753" s="1">
        <v>119.56369660624</v>
      </c>
      <c r="T11753" s="1">
        <v>0.38900312018253402</v>
      </c>
      <c r="U11753" s="1">
        <v>27852.9016411995</v>
      </c>
      <c r="V11753" s="1">
        <f t="shared" si="733"/>
        <v>2.3930006093880376E-2</v>
      </c>
      <c r="W11753" s="1">
        <f t="shared" si="734"/>
        <v>0.46032184014412542</v>
      </c>
      <c r="X11753" s="1">
        <f t="shared" si="735"/>
        <v>307.35922259476092</v>
      </c>
    </row>
    <row r="11754" spans="1:24" hidden="1" x14ac:dyDescent="0.3">
      <c r="A11754" s="18" t="str">
        <f t="shared" si="732"/>
        <v>Portable Equipment - Non-Rental Pump_2013_600</v>
      </c>
      <c r="B11754" s="1" t="s">
        <v>40</v>
      </c>
      <c r="C11754" s="1">
        <v>2020</v>
      </c>
      <c r="D11754" s="1" t="s">
        <v>205</v>
      </c>
      <c r="E11754" s="1">
        <v>2013</v>
      </c>
      <c r="F11754" s="1">
        <v>600</v>
      </c>
      <c r="G11754" s="1" t="s">
        <v>5</v>
      </c>
      <c r="H11754" s="1">
        <v>1.9135390532694202E-5</v>
      </c>
      <c r="I11754" s="1">
        <v>2.3153822544560001E-5</v>
      </c>
      <c r="J11754" s="1">
        <v>2.7554962367079599E-5</v>
      </c>
      <c r="K11754" s="1">
        <v>2.6178649591599199E-4</v>
      </c>
      <c r="L11754" s="1">
        <v>4.00089705382694E-4</v>
      </c>
      <c r="M11754" s="1">
        <v>0.14613749892149899</v>
      </c>
      <c r="N11754" s="1">
        <v>1.1220247612924801E-5</v>
      </c>
      <c r="O11754" s="1">
        <v>1.03226278038909E-5</v>
      </c>
      <c r="P11754" s="1">
        <v>1.3505395877339701E-6</v>
      </c>
      <c r="Q11754" s="1">
        <v>1.1927546208270499E-6</v>
      </c>
      <c r="R11754" s="1">
        <v>4741.2702108194098</v>
      </c>
      <c r="S11754" s="1">
        <v>836.94587624368501</v>
      </c>
      <c r="T11754" s="1">
        <v>2.7230218412777401</v>
      </c>
      <c r="U11754" s="1">
        <v>313028.633217572</v>
      </c>
      <c r="V11754" s="1">
        <f t="shared" si="733"/>
        <v>2.4492168362534626E-2</v>
      </c>
      <c r="W11754" s="1">
        <f t="shared" si="734"/>
        <v>0.42321583857228406</v>
      </c>
      <c r="X11754" s="1">
        <f t="shared" si="735"/>
        <v>307.35922259476251</v>
      </c>
    </row>
    <row r="11755" spans="1:24" hidden="1" x14ac:dyDescent="0.3">
      <c r="A11755" s="18" t="str">
        <f t="shared" si="732"/>
        <v>Portable Equipment - Non-Rental Pump_2013_750</v>
      </c>
      <c r="B11755" s="1" t="s">
        <v>40</v>
      </c>
      <c r="C11755" s="1">
        <v>2020</v>
      </c>
      <c r="D11755" s="1" t="s">
        <v>205</v>
      </c>
      <c r="E11755" s="1">
        <v>2013</v>
      </c>
      <c r="F11755" s="1">
        <v>750</v>
      </c>
      <c r="G11755" s="1" t="s">
        <v>5</v>
      </c>
      <c r="H11755" s="1">
        <v>5.2024155742892604E-6</v>
      </c>
      <c r="I11755" s="1">
        <v>6.2949228448900003E-6</v>
      </c>
      <c r="J11755" s="1">
        <v>7.4914784269765397E-6</v>
      </c>
      <c r="K11755" s="1">
        <v>7.26761227243197E-5</v>
      </c>
      <c r="L11755" s="1">
        <v>1.3965826553269801E-4</v>
      </c>
      <c r="M11755" s="1">
        <v>4.06643475259824E-2</v>
      </c>
      <c r="N11755" s="1">
        <v>4.1763949725958499E-6</v>
      </c>
      <c r="O11755" s="1">
        <v>3.8422833747881799E-6</v>
      </c>
      <c r="P11755" s="1">
        <v>3.7580598651015098E-7</v>
      </c>
      <c r="Q11755" s="1">
        <v>3.31896937969266E-7</v>
      </c>
      <c r="R11755" s="1">
        <v>1319.3099717062701</v>
      </c>
      <c r="S11755" s="1">
        <v>119.56369660624</v>
      </c>
      <c r="T11755" s="1">
        <v>0.38900312018253402</v>
      </c>
      <c r="U11755" s="1">
        <v>87103.619677933093</v>
      </c>
      <c r="V11755" s="1">
        <f t="shared" si="733"/>
        <v>2.3930006093880431E-2</v>
      </c>
      <c r="W11755" s="1">
        <f t="shared" si="734"/>
        <v>0.53090772160474897</v>
      </c>
      <c r="X11755" s="1">
        <f t="shared" si="735"/>
        <v>307.35922259476092</v>
      </c>
    </row>
    <row r="11756" spans="1:24" hidden="1" x14ac:dyDescent="0.3">
      <c r="A11756" s="18" t="str">
        <f t="shared" si="732"/>
        <v>Portable Equipment - Non-Rental Pump_2013_9999</v>
      </c>
      <c r="B11756" s="1" t="s">
        <v>40</v>
      </c>
      <c r="C11756" s="1">
        <v>2020</v>
      </c>
      <c r="D11756" s="1" t="s">
        <v>205</v>
      </c>
      <c r="E11756" s="1">
        <v>2013</v>
      </c>
      <c r="F11756" s="1">
        <v>9999</v>
      </c>
      <c r="G11756" s="1" t="s">
        <v>5</v>
      </c>
      <c r="H11756" s="1">
        <v>6.0088775547151803E-6</v>
      </c>
      <c r="I11756" s="1">
        <v>7.2707418412053701E-6</v>
      </c>
      <c r="J11756" s="1">
        <v>8.6527836787898606E-6</v>
      </c>
      <c r="K11756" s="1">
        <v>5.9419068361089801E-5</v>
      </c>
      <c r="L11756" s="1">
        <v>1.93343716348264E-4</v>
      </c>
      <c r="M11756" s="1">
        <v>3.3246650411867897E-2</v>
      </c>
      <c r="N11756" s="1">
        <v>4.3121582786141002E-6</v>
      </c>
      <c r="O11756" s="1">
        <v>3.9671856163249704E-6</v>
      </c>
      <c r="P11756" s="1">
        <v>3.07201504276231E-7</v>
      </c>
      <c r="Q11756" s="1">
        <v>2.7135469129028002E-7</v>
      </c>
      <c r="R11756" s="1">
        <v>1078.65095797206</v>
      </c>
      <c r="S11756" s="1">
        <v>59.781848303120299</v>
      </c>
      <c r="T11756" s="1">
        <v>0.19450156009126701</v>
      </c>
      <c r="U11756" s="1">
        <v>71214.805332612406</v>
      </c>
      <c r="V11756" s="1">
        <f t="shared" si="733"/>
        <v>3.3806252728562428E-2</v>
      </c>
      <c r="W11756" s="1">
        <f t="shared" si="734"/>
        <v>0.89897656677978</v>
      </c>
      <c r="X11756" s="1">
        <f t="shared" si="735"/>
        <v>307.35922259476246</v>
      </c>
    </row>
    <row r="11757" spans="1:24" hidden="1" x14ac:dyDescent="0.3">
      <c r="A11757" s="18" t="str">
        <f t="shared" si="732"/>
        <v>Portable Equipment - Non-Rental Pump_2014_75</v>
      </c>
      <c r="B11757" s="1" t="s">
        <v>40</v>
      </c>
      <c r="C11757" s="1">
        <v>2020</v>
      </c>
      <c r="D11757" s="1" t="s">
        <v>205</v>
      </c>
      <c r="E11757" s="1">
        <v>2014</v>
      </c>
      <c r="F11757" s="1">
        <v>75</v>
      </c>
      <c r="G11757" s="1" t="s">
        <v>5</v>
      </c>
      <c r="H11757" s="1">
        <v>4.0141051449139403E-6</v>
      </c>
      <c r="I11757" s="1">
        <v>4.8570672253458601E-6</v>
      </c>
      <c r="J11757" s="1">
        <v>5.7803114086760698E-6</v>
      </c>
      <c r="K11757" s="1">
        <v>1.3615241838882199E-4</v>
      </c>
      <c r="L11757" s="1">
        <v>1.12065079989548E-4</v>
      </c>
      <c r="M11757" s="1">
        <v>2.2873695483365101E-2</v>
      </c>
      <c r="N11757" s="1">
        <v>1.56827449666476E-6</v>
      </c>
      <c r="O11757" s="1">
        <v>1.4428125369315801E-6</v>
      </c>
      <c r="P11757" s="1">
        <v>2.1135823502042801E-7</v>
      </c>
      <c r="Q11757" s="1">
        <v>1.86692027607712E-7</v>
      </c>
      <c r="R11757" s="1">
        <v>742.11185908477796</v>
      </c>
      <c r="S11757" s="1">
        <v>657.60033133432296</v>
      </c>
      <c r="T11757" s="1">
        <v>2.1395171610039299</v>
      </c>
      <c r="U11757" s="1">
        <v>48995.786068837297</v>
      </c>
      <c r="V11757" s="1">
        <f t="shared" si="733"/>
        <v>3.2824943364639668E-2</v>
      </c>
      <c r="W11757" s="1">
        <f t="shared" si="734"/>
        <v>0.75735618494528623</v>
      </c>
      <c r="X11757" s="1">
        <f t="shared" si="735"/>
        <v>307.35922259476331</v>
      </c>
    </row>
    <row r="11758" spans="1:24" hidden="1" x14ac:dyDescent="0.3">
      <c r="A11758" s="18" t="str">
        <f t="shared" si="732"/>
        <v>Portable Equipment - Non-Rental Pump_2014_100</v>
      </c>
      <c r="B11758" s="1" t="s">
        <v>40</v>
      </c>
      <c r="C11758" s="1">
        <v>2020</v>
      </c>
      <c r="D11758" s="1" t="s">
        <v>205</v>
      </c>
      <c r="E11758" s="1">
        <v>2014</v>
      </c>
      <c r="F11758" s="1">
        <v>100</v>
      </c>
      <c r="G11758" s="1" t="s">
        <v>5</v>
      </c>
      <c r="H11758" s="1">
        <v>8.5787109560228606E-6</v>
      </c>
      <c r="I11758" s="1">
        <v>1.03802402567876E-5</v>
      </c>
      <c r="J11758" s="1">
        <v>1.23533437766729E-5</v>
      </c>
      <c r="K11758" s="1">
        <v>3.0240307340541301E-4</v>
      </c>
      <c r="L11758" s="1">
        <v>2.2920485871929001E-4</v>
      </c>
      <c r="M11758" s="1">
        <v>5.0180277688312701E-2</v>
      </c>
      <c r="N11758" s="1">
        <v>8.5857823427221792E-6</v>
      </c>
      <c r="O11758" s="1">
        <v>7.8989197553044106E-6</v>
      </c>
      <c r="P11758" s="1">
        <v>4.63684191101255E-7</v>
      </c>
      <c r="Q11758" s="1">
        <v>4.0956468072079598E-7</v>
      </c>
      <c r="R11758" s="1">
        <v>1628.04384589916</v>
      </c>
      <c r="S11758" s="1">
        <v>1076.07326945616</v>
      </c>
      <c r="T11758" s="1">
        <v>3.5010280816428101</v>
      </c>
      <c r="U11758" s="1">
        <v>107486.87951535601</v>
      </c>
      <c r="V11758" s="1">
        <f t="shared" si="733"/>
        <v>3.197720870069836E-2</v>
      </c>
      <c r="W11758" s="1">
        <f t="shared" si="734"/>
        <v>0.70608496731934456</v>
      </c>
      <c r="X11758" s="1">
        <f t="shared" si="735"/>
        <v>307.35922259476058</v>
      </c>
    </row>
    <row r="11759" spans="1:24" hidden="1" x14ac:dyDescent="0.3">
      <c r="A11759" s="18" t="str">
        <f t="shared" si="732"/>
        <v>Portable Equipment - Non-Rental Pump_2014_175</v>
      </c>
      <c r="B11759" s="1" t="s">
        <v>40</v>
      </c>
      <c r="C11759" s="1">
        <v>2020</v>
      </c>
      <c r="D11759" s="1" t="s">
        <v>205</v>
      </c>
      <c r="E11759" s="1">
        <v>2014</v>
      </c>
      <c r="F11759" s="1">
        <v>175</v>
      </c>
      <c r="G11759" s="1" t="s">
        <v>5</v>
      </c>
      <c r="H11759" s="1">
        <v>9.3502148038901599E-6</v>
      </c>
      <c r="I11759" s="1">
        <v>1.1313759912707101E-5</v>
      </c>
      <c r="J11759" s="1">
        <v>1.3464309317601801E-5</v>
      </c>
      <c r="K11759" s="1">
        <v>3.0481469998948699E-4</v>
      </c>
      <c r="L11759" s="1">
        <v>1.9708777813949401E-4</v>
      </c>
      <c r="M11759" s="1">
        <v>5.7568422224283197E-2</v>
      </c>
      <c r="N11759" s="1">
        <v>4.3662977764322998E-6</v>
      </c>
      <c r="O11759" s="1">
        <v>4.0169939543177201E-6</v>
      </c>
      <c r="P11759" s="1">
        <v>5.3196810611979098E-7</v>
      </c>
      <c r="Q11759" s="1">
        <v>4.69865723229747E-7</v>
      </c>
      <c r="R11759" s="1">
        <v>1867.7440587818401</v>
      </c>
      <c r="S11759" s="1">
        <v>836.94587624368501</v>
      </c>
      <c r="T11759" s="1">
        <v>2.7230218412777401</v>
      </c>
      <c r="U11759" s="1">
        <v>123312.39181149199</v>
      </c>
      <c r="V11759" s="1">
        <f t="shared" si="733"/>
        <v>3.0380074709688756E-2</v>
      </c>
      <c r="W11759" s="1">
        <f t="shared" si="734"/>
        <v>0.52922648796174787</v>
      </c>
      <c r="X11759" s="1">
        <f t="shared" si="735"/>
        <v>307.35922259476251</v>
      </c>
    </row>
    <row r="11760" spans="1:24" hidden="1" x14ac:dyDescent="0.3">
      <c r="A11760" s="18" t="str">
        <f t="shared" si="732"/>
        <v>Portable Equipment - Non-Rental Pump_2014_300</v>
      </c>
      <c r="B11760" s="1" t="s">
        <v>40</v>
      </c>
      <c r="C11760" s="1">
        <v>2020</v>
      </c>
      <c r="D11760" s="1" t="s">
        <v>205</v>
      </c>
      <c r="E11760" s="1">
        <v>2014</v>
      </c>
      <c r="F11760" s="1">
        <v>300</v>
      </c>
      <c r="G11760" s="1" t="s">
        <v>5</v>
      </c>
      <c r="H11760" s="1">
        <v>1.5157672816706701E-6</v>
      </c>
      <c r="I11760" s="1">
        <v>1.8340784108215099E-6</v>
      </c>
      <c r="J11760" s="1">
        <v>2.1827048856057701E-6</v>
      </c>
      <c r="K11760" s="1">
        <v>2.4699461165910701E-5</v>
      </c>
      <c r="L11760" s="1">
        <v>2.0521021842558699E-5</v>
      </c>
      <c r="M11760" s="1">
        <v>1.31508972740277E-2</v>
      </c>
      <c r="N11760" s="1">
        <v>7.8971340645154497E-7</v>
      </c>
      <c r="O11760" s="1">
        <v>7.2653633393542097E-7</v>
      </c>
      <c r="P11760" s="1">
        <v>1.21541094020019E-7</v>
      </c>
      <c r="Q11760" s="1">
        <v>1.07335855665932E-7</v>
      </c>
      <c r="R11760" s="1">
        <v>426.66637893117098</v>
      </c>
      <c r="S11760" s="1">
        <v>119.56369660624</v>
      </c>
      <c r="T11760" s="1">
        <v>0.38900312018253402</v>
      </c>
      <c r="U11760" s="1">
        <v>28169.411887122202</v>
      </c>
      <c r="V11760" s="1">
        <f t="shared" si="733"/>
        <v>2.155900530755479E-2</v>
      </c>
      <c r="W11760" s="1">
        <f t="shared" si="734"/>
        <v>0.24121805055325185</v>
      </c>
      <c r="X11760" s="1">
        <f t="shared" si="735"/>
        <v>307.35922259476092</v>
      </c>
    </row>
    <row r="11761" spans="1:24" hidden="1" x14ac:dyDescent="0.3">
      <c r="A11761" s="18" t="str">
        <f t="shared" si="732"/>
        <v>Portable Equipment - Non-Rental Pump_2014_600</v>
      </c>
      <c r="B11761" s="1" t="s">
        <v>40</v>
      </c>
      <c r="C11761" s="1">
        <v>2020</v>
      </c>
      <c r="D11761" s="1" t="s">
        <v>205</v>
      </c>
      <c r="E11761" s="1">
        <v>2014</v>
      </c>
      <c r="F11761" s="1">
        <v>600</v>
      </c>
      <c r="G11761" s="1" t="s">
        <v>5</v>
      </c>
      <c r="H11761" s="1">
        <v>2.7722219345686001E-6</v>
      </c>
      <c r="I11761" s="1">
        <v>3.3543885408280098E-6</v>
      </c>
      <c r="J11761" s="1">
        <v>3.9919995857787898E-6</v>
      </c>
      <c r="K11761" s="1">
        <v>5.8783682268269099E-5</v>
      </c>
      <c r="L11761" s="1">
        <v>5.8543664567451002E-5</v>
      </c>
      <c r="M11761" s="1">
        <v>3.3098887521148403E-2</v>
      </c>
      <c r="N11761" s="1">
        <v>2.0174336344716201E-6</v>
      </c>
      <c r="O11761" s="1">
        <v>1.85603894371389E-6</v>
      </c>
      <c r="P11761" s="1">
        <v>3.05932462742156E-7</v>
      </c>
      <c r="Q11761" s="1">
        <v>2.7014867044010002E-7</v>
      </c>
      <c r="R11761" s="1">
        <v>1073.8569537144001</v>
      </c>
      <c r="S11761" s="1">
        <v>179.345544909361</v>
      </c>
      <c r="T11761" s="1">
        <v>0.58350468027380098</v>
      </c>
      <c r="U11761" s="1">
        <v>70898.295086689701</v>
      </c>
      <c r="V11761" s="1">
        <f t="shared" si="733"/>
        <v>1.5666290476808471E-2</v>
      </c>
      <c r="W11761" s="1">
        <f t="shared" si="734"/>
        <v>0.27342153227846749</v>
      </c>
      <c r="X11761" s="1">
        <f t="shared" si="735"/>
        <v>307.35922259476263</v>
      </c>
    </row>
    <row r="11762" spans="1:24" hidden="1" x14ac:dyDescent="0.3">
      <c r="A11762" s="18" t="str">
        <f t="shared" si="732"/>
        <v>Portable Equipment - Non-Rental Pump_2015_75</v>
      </c>
      <c r="B11762" s="1" t="s">
        <v>40</v>
      </c>
      <c r="C11762" s="1">
        <v>2020</v>
      </c>
      <c r="D11762" s="1" t="s">
        <v>205</v>
      </c>
      <c r="E11762" s="1">
        <v>2015</v>
      </c>
      <c r="F11762" s="1">
        <v>75</v>
      </c>
      <c r="G11762" s="1" t="s">
        <v>5</v>
      </c>
      <c r="H11762" s="1">
        <v>6.8407898659847097E-7</v>
      </c>
      <c r="I11762" s="1">
        <v>8.2773557378414997E-7</v>
      </c>
      <c r="J11762" s="1">
        <v>9.8507374070179891E-7</v>
      </c>
      <c r="K11762" s="1">
        <v>2.5353531156178302E-5</v>
      </c>
      <c r="L11762" s="1">
        <v>2.10593518959211E-5</v>
      </c>
      <c r="M11762" s="1">
        <v>4.31467640900685E-3</v>
      </c>
      <c r="N11762" s="1">
        <v>2.6216388073090299E-7</v>
      </c>
      <c r="O11762" s="1">
        <v>2.4119077027242998E-7</v>
      </c>
      <c r="P11762" s="1">
        <v>3.9870800748641398E-8</v>
      </c>
      <c r="Q11762" s="1">
        <v>3.5215808825227302E-8</v>
      </c>
      <c r="R11762" s="1">
        <v>139.98492432348499</v>
      </c>
      <c r="S11762" s="1">
        <v>119.56369660624</v>
      </c>
      <c r="T11762" s="1">
        <v>0.38900312018253402</v>
      </c>
      <c r="U11762" s="1">
        <v>9242.09918094348</v>
      </c>
      <c r="V11762" s="1">
        <f t="shared" si="733"/>
        <v>2.9655796730331769E-2</v>
      </c>
      <c r="W11762" s="1">
        <f t="shared" si="734"/>
        <v>0.75450648598174586</v>
      </c>
      <c r="X11762" s="1">
        <f t="shared" si="735"/>
        <v>307.35922259476092</v>
      </c>
    </row>
    <row r="11763" spans="1:24" hidden="1" x14ac:dyDescent="0.3">
      <c r="A11763" s="18" t="str">
        <f t="shared" si="732"/>
        <v>Portable Equipment - Non-Rental Pump_2015_100</v>
      </c>
      <c r="B11763" s="1" t="s">
        <v>40</v>
      </c>
      <c r="C11763" s="1">
        <v>2020</v>
      </c>
      <c r="D11763" s="1" t="s">
        <v>205</v>
      </c>
      <c r="E11763" s="1">
        <v>2015</v>
      </c>
      <c r="F11763" s="1">
        <v>100</v>
      </c>
      <c r="G11763" s="1" t="s">
        <v>5</v>
      </c>
      <c r="H11763" s="1">
        <v>2.1360120166823199E-7</v>
      </c>
      <c r="I11763" s="1">
        <v>2.5845745401856101E-7</v>
      </c>
      <c r="J11763" s="1">
        <v>3.0758573040225403E-7</v>
      </c>
      <c r="K11763" s="1">
        <v>1.59761977148521E-5</v>
      </c>
      <c r="L11763" s="1">
        <v>1.34001055833445E-5</v>
      </c>
      <c r="M11763" s="1">
        <v>2.7188371892371901E-3</v>
      </c>
      <c r="N11763" s="1">
        <v>8.2585161324673395E-7</v>
      </c>
      <c r="O11763" s="1">
        <v>7.5978348418699505E-7</v>
      </c>
      <c r="P11763" s="1">
        <v>2.5130590093251498E-8</v>
      </c>
      <c r="Q11763" s="1">
        <v>2.2190783643293998E-8</v>
      </c>
      <c r="R11763" s="1">
        <v>88.2096783408264</v>
      </c>
      <c r="S11763" s="1">
        <v>59.781848303120299</v>
      </c>
      <c r="T11763" s="1">
        <v>0.19450156009126701</v>
      </c>
      <c r="U11763" s="1">
        <v>5823.7885249780802</v>
      </c>
      <c r="V11763" s="1">
        <f t="shared" si="733"/>
        <v>1.4695083773222524E-2</v>
      </c>
      <c r="W11763" s="1">
        <f t="shared" si="734"/>
        <v>0.76188816014233773</v>
      </c>
      <c r="X11763" s="1">
        <f t="shared" si="735"/>
        <v>307.35922259476246</v>
      </c>
    </row>
    <row r="11764" spans="1:24" hidden="1" x14ac:dyDescent="0.3">
      <c r="A11764" s="18" t="str">
        <f t="shared" si="732"/>
        <v>Portable Equipment - Non-Rental Pump_2015_175</v>
      </c>
      <c r="B11764" s="1" t="s">
        <v>40</v>
      </c>
      <c r="C11764" s="1">
        <v>2020</v>
      </c>
      <c r="D11764" s="1" t="s">
        <v>205</v>
      </c>
      <c r="E11764" s="1">
        <v>2015</v>
      </c>
      <c r="F11764" s="1">
        <v>175</v>
      </c>
      <c r="G11764" s="1" t="s">
        <v>5</v>
      </c>
      <c r="H11764" s="1">
        <v>1.6325072697240201E-6</v>
      </c>
      <c r="I11764" s="1">
        <v>1.9753337963660598E-6</v>
      </c>
      <c r="J11764" s="1">
        <v>2.35081046840259E-6</v>
      </c>
      <c r="K11764" s="1">
        <v>9.4795126440130301E-5</v>
      </c>
      <c r="L11764" s="1">
        <v>3.6777246552413797E-5</v>
      </c>
      <c r="M11764" s="1">
        <v>1.7849757198905001E-2</v>
      </c>
      <c r="N11764" s="1">
        <v>1.3695551776106501E-6</v>
      </c>
      <c r="O11764" s="1">
        <v>1.2599907634018001E-6</v>
      </c>
      <c r="P11764" s="1">
        <v>1.6498088206558299E-7</v>
      </c>
      <c r="Q11764" s="1">
        <v>1.4568731870162501E-7</v>
      </c>
      <c r="R11764" s="1">
        <v>579.11571432455401</v>
      </c>
      <c r="S11764" s="1">
        <v>298.90924151560102</v>
      </c>
      <c r="T11764" s="1">
        <v>0.972507800456335</v>
      </c>
      <c r="U11764" s="1">
        <v>38234.4377074648</v>
      </c>
      <c r="V11764" s="1">
        <f t="shared" si="733"/>
        <v>1.7107020951002184E-2</v>
      </c>
      <c r="W11764" s="1">
        <f t="shared" si="734"/>
        <v>0.31850268974779627</v>
      </c>
      <c r="X11764" s="1">
        <f t="shared" si="735"/>
        <v>307.35922259476195</v>
      </c>
    </row>
    <row r="11765" spans="1:24" hidden="1" x14ac:dyDescent="0.3">
      <c r="A11765" s="18" t="str">
        <f t="shared" si="732"/>
        <v>Portable Equipment - Non-Rental Pump_2016_175</v>
      </c>
      <c r="B11765" s="1" t="s">
        <v>40</v>
      </c>
      <c r="C11765" s="1">
        <v>2020</v>
      </c>
      <c r="D11765" s="1" t="s">
        <v>205</v>
      </c>
      <c r="E11765" s="1">
        <v>2016</v>
      </c>
      <c r="F11765" s="1">
        <v>175</v>
      </c>
      <c r="G11765" s="1" t="s">
        <v>5</v>
      </c>
      <c r="H11765" s="1">
        <v>5.6135209116742897E-7</v>
      </c>
      <c r="I11765" s="1">
        <v>6.7923603031259003E-7</v>
      </c>
      <c r="J11765" s="1">
        <v>8.0834701128109902E-7</v>
      </c>
      <c r="K11765" s="1">
        <v>2.35230788477892E-5</v>
      </c>
      <c r="L11765" s="1">
        <v>7.0239812141081202E-6</v>
      </c>
      <c r="M11765" s="1">
        <v>4.1373609401435399E-3</v>
      </c>
      <c r="N11765" s="1">
        <v>2.8710153205125801E-7</v>
      </c>
      <c r="O11765" s="1">
        <v>2.6413340948715798E-7</v>
      </c>
      <c r="P11765" s="1">
        <v>3.8235113112288998E-8</v>
      </c>
      <c r="Q11765" s="1">
        <v>3.3768583805012403E-8</v>
      </c>
      <c r="R11765" s="1">
        <v>134.23211921430001</v>
      </c>
      <c r="S11765" s="1">
        <v>59.781848303120299</v>
      </c>
      <c r="T11765" s="1">
        <v>0.19450156009126701</v>
      </c>
      <c r="U11765" s="1">
        <v>8862.2868858362108</v>
      </c>
      <c r="V11765" s="1">
        <f t="shared" si="733"/>
        <v>2.5378357512668179E-2</v>
      </c>
      <c r="W11765" s="1">
        <f t="shared" si="734"/>
        <v>0.26243764826766564</v>
      </c>
      <c r="X11765" s="1">
        <f t="shared" si="735"/>
        <v>307.35922259476246</v>
      </c>
    </row>
    <row r="11766" spans="1:24" hidden="1" x14ac:dyDescent="0.3">
      <c r="A11766" s="18" t="str">
        <f t="shared" si="732"/>
        <v>Portable Equipment - Non-Rental Pump_2017_75</v>
      </c>
      <c r="B11766" s="1" t="s">
        <v>40</v>
      </c>
      <c r="C11766" s="1">
        <v>2020</v>
      </c>
      <c r="D11766" s="1" t="s">
        <v>205</v>
      </c>
      <c r="E11766" s="1">
        <v>2017</v>
      </c>
      <c r="F11766" s="1">
        <v>75</v>
      </c>
      <c r="G11766" s="1" t="s">
        <v>5</v>
      </c>
      <c r="H11766" s="1">
        <v>1.14302204151915E-6</v>
      </c>
      <c r="I11766" s="1">
        <v>1.3830566702381701E-6</v>
      </c>
      <c r="J11766" s="1">
        <v>1.6459517397875801E-6</v>
      </c>
      <c r="K11766" s="1">
        <v>3.7793514278122701E-5</v>
      </c>
      <c r="L11766" s="1">
        <v>2.9193813862870099E-5</v>
      </c>
      <c r="M11766" s="1">
        <v>6.3242517227908596E-3</v>
      </c>
      <c r="N11766" s="1">
        <v>1.7065698699266699E-7</v>
      </c>
      <c r="O11766" s="1">
        <v>1.5700442803325299E-7</v>
      </c>
      <c r="P11766" s="1">
        <v>5.84365528134341E-8</v>
      </c>
      <c r="Q11766" s="1">
        <v>5.1617692387662E-8</v>
      </c>
      <c r="R11766" s="1">
        <v>205.18338222757399</v>
      </c>
      <c r="S11766" s="1">
        <v>179.345544909361</v>
      </c>
      <c r="T11766" s="1">
        <v>0.58350468027380098</v>
      </c>
      <c r="U11766" s="1">
        <v>13546.638525492401</v>
      </c>
      <c r="V11766" s="1">
        <f t="shared" si="733"/>
        <v>3.380625272856249E-2</v>
      </c>
      <c r="W11766" s="1">
        <f t="shared" si="734"/>
        <v>0.71358858302519323</v>
      </c>
      <c r="X11766" s="1">
        <f t="shared" si="735"/>
        <v>307.35922259476263</v>
      </c>
    </row>
    <row r="11767" spans="1:24" hidden="1" x14ac:dyDescent="0.3">
      <c r="A11767" s="18" t="str">
        <f t="shared" si="732"/>
        <v>Portable Equipment - Non-Rental Pump_2017_100</v>
      </c>
      <c r="B11767" s="1" t="s">
        <v>40</v>
      </c>
      <c r="C11767" s="1">
        <v>2020</v>
      </c>
      <c r="D11767" s="1" t="s">
        <v>205</v>
      </c>
      <c r="E11767" s="1">
        <v>2017</v>
      </c>
      <c r="F11767" s="1">
        <v>100</v>
      </c>
      <c r="G11767" s="1" t="s">
        <v>5</v>
      </c>
      <c r="H11767" s="1">
        <v>1.1305072278729899E-6</v>
      </c>
      <c r="I11767" s="1">
        <v>1.36791374572632E-6</v>
      </c>
      <c r="J11767" s="1">
        <v>1.62793040813711E-6</v>
      </c>
      <c r="K11767" s="1">
        <v>6.5802972919088993E-5</v>
      </c>
      <c r="L11767" s="1">
        <v>3.6448379431486197E-5</v>
      </c>
      <c r="M11767" s="1">
        <v>1.07275858662293E-2</v>
      </c>
      <c r="N11767" s="1">
        <v>2.2267054818790602E-6</v>
      </c>
      <c r="O11767" s="1">
        <v>2.0485690433287299E-6</v>
      </c>
      <c r="P11767" s="1">
        <v>9.91479360976908E-8</v>
      </c>
      <c r="Q11767" s="1">
        <v>8.7557113722997103E-8</v>
      </c>
      <c r="R11767" s="1">
        <v>348.04470910565198</v>
      </c>
      <c r="S11767" s="1">
        <v>239.127393212481</v>
      </c>
      <c r="T11767" s="1">
        <v>0.77800624036506805</v>
      </c>
      <c r="U11767" s="1">
        <v>22978.643853989601</v>
      </c>
      <c r="V11767" s="1">
        <f t="shared" si="733"/>
        <v>1.9711647324802892E-2</v>
      </c>
      <c r="W11767" s="1">
        <f t="shared" si="734"/>
        <v>0.52522142069168021</v>
      </c>
      <c r="X11767" s="1">
        <f t="shared" si="735"/>
        <v>307.35922259476217</v>
      </c>
    </row>
    <row r="11768" spans="1:24" hidden="1" x14ac:dyDescent="0.3">
      <c r="A11768" s="18" t="str">
        <f t="shared" si="732"/>
        <v>Portable Equipment - Non-Rental Pump_2017_175</v>
      </c>
      <c r="B11768" s="1" t="s">
        <v>40</v>
      </c>
      <c r="C11768" s="1">
        <v>2020</v>
      </c>
      <c r="D11768" s="1" t="s">
        <v>205</v>
      </c>
      <c r="E11768" s="1">
        <v>2017</v>
      </c>
      <c r="F11768" s="1">
        <v>175</v>
      </c>
      <c r="G11768" s="1" t="s">
        <v>5</v>
      </c>
      <c r="H11768" s="1">
        <v>5.6937443286398996E-6</v>
      </c>
      <c r="I11768" s="1">
        <v>6.8894306376542801E-6</v>
      </c>
      <c r="J11768" s="1">
        <v>8.1989918332414494E-6</v>
      </c>
      <c r="K11768" s="1">
        <v>3.0440365204300099E-4</v>
      </c>
      <c r="L11768" s="1">
        <v>1.19958792779022E-4</v>
      </c>
      <c r="M11768" s="1">
        <v>5.64749768329596E-2</v>
      </c>
      <c r="N11768" s="1">
        <v>2.5948649469401202E-6</v>
      </c>
      <c r="O11768" s="1">
        <v>2.3872757511849101E-6</v>
      </c>
      <c r="P11768" s="1">
        <v>5.2196835533421995E-7</v>
      </c>
      <c r="Q11768" s="1">
        <v>4.6094116893842198E-7</v>
      </c>
      <c r="R11768" s="1">
        <v>1832.2684272752001</v>
      </c>
      <c r="S11768" s="1">
        <v>896.72772454680501</v>
      </c>
      <c r="T11768" s="1">
        <v>2.9175234013689999</v>
      </c>
      <c r="U11768" s="1">
        <v>120970.21599166399</v>
      </c>
      <c r="V11768" s="1">
        <f t="shared" si="733"/>
        <v>1.8857906436264258E-2</v>
      </c>
      <c r="W11768" s="1">
        <f t="shared" si="734"/>
        <v>0.32835393944894048</v>
      </c>
      <c r="X11768" s="1">
        <f t="shared" si="735"/>
        <v>307.3592225947632</v>
      </c>
    </row>
    <row r="11769" spans="1:24" hidden="1" x14ac:dyDescent="0.3">
      <c r="A11769" s="18" t="str">
        <f t="shared" si="732"/>
        <v>Portable Equipment - Non-Rental Pump_2017_300</v>
      </c>
      <c r="B11769" s="1" t="s">
        <v>40</v>
      </c>
      <c r="C11769" s="1">
        <v>2020</v>
      </c>
      <c r="D11769" s="1" t="s">
        <v>205</v>
      </c>
      <c r="E11769" s="1">
        <v>2017</v>
      </c>
      <c r="F11769" s="1">
        <v>300</v>
      </c>
      <c r="G11769" s="1" t="s">
        <v>5</v>
      </c>
      <c r="H11769" s="1">
        <v>4.7417880144477196E-6</v>
      </c>
      <c r="I11769" s="1">
        <v>5.7375634974817499E-6</v>
      </c>
      <c r="J11769" s="1">
        <v>6.8281747408047198E-6</v>
      </c>
      <c r="K11769" s="1">
        <v>8.4251944360694804E-5</v>
      </c>
      <c r="L11769" s="1">
        <v>2.8018423345541099E-5</v>
      </c>
      <c r="M11769" s="1">
        <v>4.56587332322985E-2</v>
      </c>
      <c r="N11769" s="1">
        <v>7.4356277665373699E-7</v>
      </c>
      <c r="O11769" s="1">
        <v>6.8407775452143796E-7</v>
      </c>
      <c r="P11769" s="1">
        <v>4.2199537798751199E-7</v>
      </c>
      <c r="Q11769" s="1">
        <v>3.7266044270531699E-7</v>
      </c>
      <c r="R11769" s="1">
        <v>1481.3473156149601</v>
      </c>
      <c r="S11769" s="1">
        <v>418.47293812184199</v>
      </c>
      <c r="T11769" s="1">
        <v>1.36151092063887</v>
      </c>
      <c r="U11769" s="1">
        <v>97801.665990121095</v>
      </c>
      <c r="V11769" s="1">
        <f t="shared" si="733"/>
        <v>1.942539474052634E-2</v>
      </c>
      <c r="W11769" s="1">
        <f t="shared" si="734"/>
        <v>9.4860637922908803E-2</v>
      </c>
      <c r="X11769" s="1">
        <f t="shared" si="735"/>
        <v>307.35922259476217</v>
      </c>
    </row>
    <row r="11770" spans="1:24" hidden="1" x14ac:dyDescent="0.3">
      <c r="A11770" s="18" t="str">
        <f t="shared" si="732"/>
        <v>Portable Equipment - Non-Rental Pump_2017_600</v>
      </c>
      <c r="B11770" s="1" t="s">
        <v>40</v>
      </c>
      <c r="C11770" s="1">
        <v>2020</v>
      </c>
      <c r="D11770" s="1" t="s">
        <v>205</v>
      </c>
      <c r="E11770" s="1">
        <v>2017</v>
      </c>
      <c r="F11770" s="1">
        <v>600</v>
      </c>
      <c r="G11770" s="1" t="s">
        <v>5</v>
      </c>
      <c r="H11770" s="1">
        <v>1.0324606553948899E-5</v>
      </c>
      <c r="I11770" s="1">
        <v>1.24927739302782E-5</v>
      </c>
      <c r="J11770" s="1">
        <v>1.4867433437686399E-5</v>
      </c>
      <c r="K11770" s="1">
        <v>1.8092487930231101E-4</v>
      </c>
      <c r="L11770" s="1">
        <v>4.2459395624681298E-5</v>
      </c>
      <c r="M11770" s="1">
        <v>9.9444425454164806E-2</v>
      </c>
      <c r="N11770" s="1">
        <v>3.8219411752808598E-6</v>
      </c>
      <c r="O11770" s="1">
        <v>3.5161858812583902E-6</v>
      </c>
      <c r="P11770" s="1">
        <v>9.1910329120664003E-7</v>
      </c>
      <c r="Q11770" s="1">
        <v>8.11652032170481E-7</v>
      </c>
      <c r="R11770" s="1">
        <v>3226.3648654008698</v>
      </c>
      <c r="S11770" s="1">
        <v>538.03663472808296</v>
      </c>
      <c r="T11770" s="1">
        <v>1.7505140408213999</v>
      </c>
      <c r="U11770" s="1">
        <v>213011.39550599101</v>
      </c>
      <c r="V11770" s="1">
        <f t="shared" si="733"/>
        <v>1.9419795136581323E-2</v>
      </c>
      <c r="W11770" s="1">
        <f t="shared" si="734"/>
        <v>6.6002376194124121E-2</v>
      </c>
      <c r="X11770" s="1">
        <f t="shared" si="735"/>
        <v>307.35922259476314</v>
      </c>
    </row>
    <row r="11771" spans="1:24" hidden="1" x14ac:dyDescent="0.3">
      <c r="A11771" s="18" t="str">
        <f t="shared" si="732"/>
        <v>Portable Equipment - Non-Rental Pump_2017_750</v>
      </c>
      <c r="B11771" s="1" t="s">
        <v>40</v>
      </c>
      <c r="C11771" s="1">
        <v>2020</v>
      </c>
      <c r="D11771" s="1" t="s">
        <v>205</v>
      </c>
      <c r="E11771" s="1">
        <v>2017</v>
      </c>
      <c r="F11771" s="1">
        <v>750</v>
      </c>
      <c r="G11771" s="1" t="s">
        <v>5</v>
      </c>
      <c r="H11771" s="1">
        <v>2.1622874077980801E-6</v>
      </c>
      <c r="I11771" s="1">
        <v>2.61636776343568E-6</v>
      </c>
      <c r="J11771" s="1">
        <v>3.11369386722924E-6</v>
      </c>
      <c r="K11771" s="1">
        <v>3.7668054779041301E-5</v>
      </c>
      <c r="L11771" s="1">
        <v>2.7009012231711498E-5</v>
      </c>
      <c r="M11771" s="1">
        <v>2.0686804700717699E-2</v>
      </c>
      <c r="N11771" s="1">
        <v>1.4113065518343699E-6</v>
      </c>
      <c r="O11771" s="1">
        <v>1.2984020276876201E-6</v>
      </c>
      <c r="P11771" s="1">
        <v>1.9119489975288599E-7</v>
      </c>
      <c r="Q11771" s="1">
        <v>1.6884291902506201E-7</v>
      </c>
      <c r="R11771" s="1">
        <v>671.16059607150396</v>
      </c>
      <c r="S11771" s="1">
        <v>59.781848303120299</v>
      </c>
      <c r="T11771" s="1">
        <v>0.19450156009126701</v>
      </c>
      <c r="U11771" s="1">
        <v>44311.434429180998</v>
      </c>
      <c r="V11771" s="1">
        <f t="shared" si="733"/>
        <v>1.9551117291152349E-2</v>
      </c>
      <c r="W11771" s="1">
        <f t="shared" si="734"/>
        <v>0.20182803558431842</v>
      </c>
      <c r="X11771" s="1">
        <f t="shared" si="735"/>
        <v>307.35922259476246</v>
      </c>
    </row>
    <row r="11772" spans="1:24" hidden="1" x14ac:dyDescent="0.3">
      <c r="A11772" s="18" t="str">
        <f t="shared" si="732"/>
        <v>Portable Equipment - Non-Rental Pump_2018_75</v>
      </c>
      <c r="B11772" s="1" t="s">
        <v>40</v>
      </c>
      <c r="C11772" s="1">
        <v>2020</v>
      </c>
      <c r="D11772" s="1" t="s">
        <v>205</v>
      </c>
      <c r="E11772" s="1">
        <v>2018</v>
      </c>
      <c r="F11772" s="1">
        <v>75</v>
      </c>
      <c r="G11772" s="1" t="s">
        <v>5</v>
      </c>
      <c r="H11772" s="1">
        <v>3.0534148636347801E-6</v>
      </c>
      <c r="I11772" s="1">
        <v>3.69463198499809E-6</v>
      </c>
      <c r="J11772" s="1">
        <v>4.3969174036340896E-6</v>
      </c>
      <c r="K11772" s="1">
        <v>8.3769857666265499E-5</v>
      </c>
      <c r="L11772" s="1">
        <v>6.3668892952951003E-5</v>
      </c>
      <c r="M11772" s="1">
        <v>1.3564633368041999E-2</v>
      </c>
      <c r="N11772" s="1">
        <v>3.55786964564679E-7</v>
      </c>
      <c r="O11772" s="1">
        <v>3.2732400739950401E-7</v>
      </c>
      <c r="P11772" s="1">
        <v>1.2532015996006201E-7</v>
      </c>
      <c r="Q11772" s="1">
        <v>1.10712714046434E-7</v>
      </c>
      <c r="R11772" s="1">
        <v>440.08959085260102</v>
      </c>
      <c r="S11772" s="1">
        <v>418.47293812184199</v>
      </c>
      <c r="T11772" s="1">
        <v>1.36151092063887</v>
      </c>
      <c r="U11772" s="1">
        <v>29055.640575705798</v>
      </c>
      <c r="V11772" s="1">
        <f t="shared" si="733"/>
        <v>4.2104579247192762E-2</v>
      </c>
      <c r="W11772" s="1">
        <f t="shared" si="734"/>
        <v>0.72558023635470259</v>
      </c>
      <c r="X11772" s="1">
        <f t="shared" si="735"/>
        <v>307.35922259476217</v>
      </c>
    </row>
    <row r="11773" spans="1:24" hidden="1" x14ac:dyDescent="0.3">
      <c r="A11773" s="18" t="str">
        <f t="shared" si="732"/>
        <v>Portable Equipment - Non-Rental Pump_2018_100</v>
      </c>
      <c r="B11773" s="1" t="s">
        <v>40</v>
      </c>
      <c r="C11773" s="1">
        <v>2020</v>
      </c>
      <c r="D11773" s="1" t="s">
        <v>205</v>
      </c>
      <c r="E11773" s="1">
        <v>2018</v>
      </c>
      <c r="F11773" s="1">
        <v>100</v>
      </c>
      <c r="G11773" s="1" t="s">
        <v>5</v>
      </c>
      <c r="H11773" s="1">
        <v>3.4374187745112501E-6</v>
      </c>
      <c r="I11773" s="1">
        <v>4.1592767171586097E-6</v>
      </c>
      <c r="J11773" s="1">
        <v>4.9498830352962E-6</v>
      </c>
      <c r="K11773" s="1">
        <v>1.8755981171672499E-4</v>
      </c>
      <c r="L11773" s="1">
        <v>9.2878608110289406E-5</v>
      </c>
      <c r="M11773" s="1">
        <v>3.01731822849041E-2</v>
      </c>
      <c r="N11773" s="1">
        <v>5.9617042527560402E-6</v>
      </c>
      <c r="O11773" s="1">
        <v>5.4847679125355604E-6</v>
      </c>
      <c r="P11773" s="1">
        <v>2.7886291102390499E-7</v>
      </c>
      <c r="Q11773" s="1">
        <v>2.4626945760655599E-7</v>
      </c>
      <c r="R11773" s="1">
        <v>978.93566941286701</v>
      </c>
      <c r="S11773" s="1">
        <v>657.60033133432296</v>
      </c>
      <c r="T11773" s="1">
        <v>2.1395171610039299</v>
      </c>
      <c r="U11773" s="1">
        <v>64631.392217419801</v>
      </c>
      <c r="V11773" s="1">
        <f t="shared" si="733"/>
        <v>2.1308991912334371E-2</v>
      </c>
      <c r="W11773" s="1">
        <f t="shared" si="734"/>
        <v>0.47583982592124263</v>
      </c>
      <c r="X11773" s="1">
        <f t="shared" si="735"/>
        <v>307.35922259476331</v>
      </c>
    </row>
    <row r="11774" spans="1:24" hidden="1" x14ac:dyDescent="0.3">
      <c r="A11774" s="18" t="str">
        <f t="shared" si="732"/>
        <v>Portable Equipment - Non-Rental Pump_2018_175</v>
      </c>
      <c r="B11774" s="1" t="s">
        <v>40</v>
      </c>
      <c r="C11774" s="1">
        <v>2020</v>
      </c>
      <c r="D11774" s="1" t="s">
        <v>205</v>
      </c>
      <c r="E11774" s="1">
        <v>2018</v>
      </c>
      <c r="F11774" s="1">
        <v>175</v>
      </c>
      <c r="G11774" s="1" t="s">
        <v>5</v>
      </c>
      <c r="H11774" s="1">
        <v>5.8411924671836697E-6</v>
      </c>
      <c r="I11774" s="1">
        <v>7.0678428852922399E-6</v>
      </c>
      <c r="J11774" s="1">
        <v>8.4113171527444808E-6</v>
      </c>
      <c r="K11774" s="1">
        <v>3.24016459607095E-4</v>
      </c>
      <c r="L11774" s="1">
        <v>1.0609571028715799E-4</v>
      </c>
      <c r="M11774" s="1">
        <v>6.05236800386715E-2</v>
      </c>
      <c r="N11774" s="1">
        <v>1.48064829643993E-6</v>
      </c>
      <c r="O11774" s="1">
        <v>1.3621964327247401E-6</v>
      </c>
      <c r="P11774" s="1">
        <v>5.5939620084348099E-7</v>
      </c>
      <c r="Q11774" s="1">
        <v>4.9398614023332705E-7</v>
      </c>
      <c r="R11774" s="1">
        <v>1963.6241439349201</v>
      </c>
      <c r="S11774" s="1">
        <v>956.50957284992501</v>
      </c>
      <c r="T11774" s="1">
        <v>3.11202496146027</v>
      </c>
      <c r="U11774" s="1">
        <v>129642.596729946</v>
      </c>
      <c r="V11774" s="1">
        <f t="shared" si="733"/>
        <v>1.8052101475705584E-2</v>
      </c>
      <c r="W11774" s="1">
        <f t="shared" si="734"/>
        <v>0.27098091444935191</v>
      </c>
      <c r="X11774" s="1">
        <f t="shared" si="735"/>
        <v>307.35922259476274</v>
      </c>
    </row>
    <row r="11775" spans="1:24" hidden="1" x14ac:dyDescent="0.3">
      <c r="A11775" s="18" t="str">
        <f t="shared" si="732"/>
        <v>Portable Equipment - Non-Rental Pump_2018_300</v>
      </c>
      <c r="B11775" s="1" t="s">
        <v>40</v>
      </c>
      <c r="C11775" s="1">
        <v>2020</v>
      </c>
      <c r="D11775" s="1" t="s">
        <v>205</v>
      </c>
      <c r="E11775" s="1">
        <v>2018</v>
      </c>
      <c r="F11775" s="1">
        <v>300</v>
      </c>
      <c r="G11775" s="1" t="s">
        <v>5</v>
      </c>
      <c r="H11775" s="1">
        <v>4.6570267592235496E-6</v>
      </c>
      <c r="I11775" s="1">
        <v>5.6350023786604902E-6</v>
      </c>
      <c r="J11775" s="1">
        <v>6.7061185332819098E-6</v>
      </c>
      <c r="K11775" s="1">
        <v>8.4921016269999896E-5</v>
      </c>
      <c r="L11775" s="1">
        <v>1.0298194858066799E-5</v>
      </c>
      <c r="M11775" s="1">
        <v>4.6249784795176198E-2</v>
      </c>
      <c r="N11775" s="1">
        <v>7.4808877154882601E-7</v>
      </c>
      <c r="O11775" s="1">
        <v>6.8824166982491998E-7</v>
      </c>
      <c r="P11775" s="1">
        <v>4.2746248563588601E-7</v>
      </c>
      <c r="Q11775" s="1">
        <v>3.7748452610603298E-7</v>
      </c>
      <c r="R11775" s="1">
        <v>1500.52333264557</v>
      </c>
      <c r="S11775" s="1">
        <v>418.47293812184199</v>
      </c>
      <c r="T11775" s="1">
        <v>1.36151092063887</v>
      </c>
      <c r="U11775" s="1">
        <v>99067.706973811903</v>
      </c>
      <c r="V11775" s="1">
        <f t="shared" si="733"/>
        <v>1.8834348126525E-2</v>
      </c>
      <c r="W11775" s="1">
        <f t="shared" si="734"/>
        <v>3.4420533302015478E-2</v>
      </c>
      <c r="X11775" s="1">
        <f t="shared" si="735"/>
        <v>307.35922259476217</v>
      </c>
    </row>
    <row r="11776" spans="1:24" hidden="1" x14ac:dyDescent="0.3">
      <c r="A11776" s="18" t="str">
        <f t="shared" si="732"/>
        <v>Portable Equipment - Non-Rental Pump_2018_600</v>
      </c>
      <c r="B11776" s="1" t="s">
        <v>40</v>
      </c>
      <c r="C11776" s="1">
        <v>2020</v>
      </c>
      <c r="D11776" s="1" t="s">
        <v>205</v>
      </c>
      <c r="E11776" s="1">
        <v>2018</v>
      </c>
      <c r="F11776" s="1">
        <v>600</v>
      </c>
      <c r="G11776" s="1" t="s">
        <v>5</v>
      </c>
      <c r="H11776" s="1">
        <v>1.34473739683671E-5</v>
      </c>
      <c r="I11776" s="1">
        <v>1.6271322501724199E-5</v>
      </c>
      <c r="J11776" s="1">
        <v>1.9364218514448601E-5</v>
      </c>
      <c r="K11776" s="1">
        <v>2.15765716059734E-4</v>
      </c>
      <c r="L11776" s="1">
        <v>2.8953978237211002E-5</v>
      </c>
      <c r="M11776" s="1">
        <v>0.117057762027918</v>
      </c>
      <c r="N11776" s="1">
        <v>3.5587286928813401E-6</v>
      </c>
      <c r="O11776" s="1">
        <v>3.2740303974508299E-6</v>
      </c>
      <c r="P11776" s="1">
        <v>1.08185363954359E-6</v>
      </c>
      <c r="Q11776" s="1">
        <v>9.5540971751182006E-7</v>
      </c>
      <c r="R11776" s="1">
        <v>3797.8101729131799</v>
      </c>
      <c r="S11776" s="1">
        <v>597.81848303120296</v>
      </c>
      <c r="T11776" s="1">
        <v>1.94501560091267</v>
      </c>
      <c r="U11776" s="1">
        <v>250739.41681997999</v>
      </c>
      <c r="V11776" s="1">
        <f t="shared" si="733"/>
        <v>2.1487646083104415E-2</v>
      </c>
      <c r="W11776" s="1">
        <f t="shared" si="734"/>
        <v>3.8236156710259456E-2</v>
      </c>
      <c r="X11776" s="1">
        <f t="shared" si="735"/>
        <v>307.35922259476246</v>
      </c>
    </row>
    <row r="11777" spans="1:24" hidden="1" x14ac:dyDescent="0.3">
      <c r="A11777" s="18" t="str">
        <f t="shared" si="732"/>
        <v>Portable Equipment - Non-Rental Pump_2018_750</v>
      </c>
      <c r="B11777" s="1" t="s">
        <v>40</v>
      </c>
      <c r="C11777" s="1">
        <v>2020</v>
      </c>
      <c r="D11777" s="1" t="s">
        <v>205</v>
      </c>
      <c r="E11777" s="1">
        <v>2018</v>
      </c>
      <c r="F11777" s="1">
        <v>750</v>
      </c>
      <c r="G11777" s="1" t="s">
        <v>5</v>
      </c>
      <c r="H11777" s="1">
        <v>4.0087852320732398E-6</v>
      </c>
      <c r="I11777" s="1">
        <v>4.8506301308086298E-6</v>
      </c>
      <c r="J11777" s="1">
        <v>5.7726507341854697E-6</v>
      </c>
      <c r="K11777" s="1">
        <v>7.6822186004156295E-5</v>
      </c>
      <c r="L11777" s="1">
        <v>3.8076914974530603E-5</v>
      </c>
      <c r="M11777" s="1">
        <v>4.27330279960541E-2</v>
      </c>
      <c r="N11777" s="1">
        <v>2.26492360769154E-6</v>
      </c>
      <c r="O11777" s="1">
        <v>2.0837297190762198E-6</v>
      </c>
      <c r="P11777" s="1">
        <v>3.9496777225792901E-7</v>
      </c>
      <c r="Q11777" s="1">
        <v>3.4878122987177202E-7</v>
      </c>
      <c r="R11777" s="1">
        <v>1386.42603131342</v>
      </c>
      <c r="S11777" s="1">
        <v>119.56369660624</v>
      </c>
      <c r="T11777" s="1">
        <v>0.38900312018253402</v>
      </c>
      <c r="U11777" s="1">
        <v>91534.763120851203</v>
      </c>
      <c r="V11777" s="1">
        <f t="shared" si="733"/>
        <v>1.7546912032853232E-2</v>
      </c>
      <c r="W11777" s="1">
        <f t="shared" si="734"/>
        <v>0.13774133659396098</v>
      </c>
      <c r="X11777" s="1">
        <f t="shared" si="735"/>
        <v>307.35922259476092</v>
      </c>
    </row>
    <row r="11778" spans="1:24" hidden="1" x14ac:dyDescent="0.3">
      <c r="A11778" s="18" t="str">
        <f t="shared" si="732"/>
        <v>Portable Equipment - Non-Rental Pump_2019_50</v>
      </c>
      <c r="B11778" s="1" t="s">
        <v>40</v>
      </c>
      <c r="C11778" s="1">
        <v>2020</v>
      </c>
      <c r="D11778" s="1" t="s">
        <v>205</v>
      </c>
      <c r="E11778" s="1">
        <v>2019</v>
      </c>
      <c r="F11778" s="1">
        <v>50</v>
      </c>
      <c r="G11778" s="1" t="s">
        <v>5</v>
      </c>
      <c r="H11778" s="1">
        <v>7.9368360865604804E-7</v>
      </c>
      <c r="I11778" s="1">
        <v>9.60357166473819E-7</v>
      </c>
      <c r="J11778" s="1">
        <v>1.14290439646471E-6</v>
      </c>
      <c r="K11778" s="1">
        <v>1.7263471766944399E-5</v>
      </c>
      <c r="L11778" s="1">
        <v>1.31506657780499E-5</v>
      </c>
      <c r="M11778" s="1">
        <v>2.7925978474927699E-3</v>
      </c>
      <c r="N11778" s="1">
        <v>2.0482450354003399E-7</v>
      </c>
      <c r="O11778" s="1">
        <v>1.88438543256831E-7</v>
      </c>
      <c r="P11778" s="1">
        <v>2.57951414857036E-8</v>
      </c>
      <c r="Q11778" s="1">
        <v>2.2792808220276999E-8</v>
      </c>
      <c r="R11778" s="1">
        <v>90.602761665082795</v>
      </c>
      <c r="S11778" s="1">
        <v>119.56369660624</v>
      </c>
      <c r="T11778" s="1">
        <v>0.38900312018253402</v>
      </c>
      <c r="U11778" s="1">
        <v>5380.6741806862701</v>
      </c>
      <c r="V11778" s="1">
        <f t="shared" si="733"/>
        <v>5.9099619870720897E-2</v>
      </c>
      <c r="W11778" s="1">
        <f t="shared" si="734"/>
        <v>0.80928156279951602</v>
      </c>
      <c r="X11778" s="1">
        <f t="shared" si="735"/>
        <v>307.35922259476092</v>
      </c>
    </row>
    <row r="11779" spans="1:24" hidden="1" x14ac:dyDescent="0.3">
      <c r="A11779" s="18" t="str">
        <f t="shared" si="732"/>
        <v>Portable Equipment - Non-Rental Pump_2019_75</v>
      </c>
      <c r="B11779" s="1" t="s">
        <v>40</v>
      </c>
      <c r="C11779" s="1">
        <v>2020</v>
      </c>
      <c r="D11779" s="1" t="s">
        <v>205</v>
      </c>
      <c r="E11779" s="1">
        <v>2019</v>
      </c>
      <c r="F11779" s="1">
        <v>75</v>
      </c>
      <c r="G11779" s="1" t="s">
        <v>5</v>
      </c>
      <c r="H11779" s="1">
        <v>2.45595763810634E-6</v>
      </c>
      <c r="I11779" s="1">
        <v>2.9717087421086798E-6</v>
      </c>
      <c r="J11779" s="1">
        <v>3.5365789988731402E-6</v>
      </c>
      <c r="K11779" s="1">
        <v>7.4368233497104305E-5</v>
      </c>
      <c r="L11779" s="1">
        <v>5.7032682276108601E-5</v>
      </c>
      <c r="M11779" s="1">
        <v>1.22643199297112E-2</v>
      </c>
      <c r="N11779" s="1">
        <v>3.0408243071203499E-7</v>
      </c>
      <c r="O11779" s="1">
        <v>2.79755836255072E-7</v>
      </c>
      <c r="P11779" s="1">
        <v>1.1331604109324899E-7</v>
      </c>
      <c r="Q11779" s="1">
        <v>1.0009973056485801E-7</v>
      </c>
      <c r="R11779" s="1">
        <v>397.902353385249</v>
      </c>
      <c r="S11779" s="1">
        <v>358.69108981872199</v>
      </c>
      <c r="T11779" s="1">
        <v>1.1670093605476</v>
      </c>
      <c r="U11779" s="1">
        <v>26270.3504115859</v>
      </c>
      <c r="V11779" s="1">
        <f t="shared" si="733"/>
        <v>3.7456653787247211E-2</v>
      </c>
      <c r="W11779" s="1">
        <f t="shared" si="734"/>
        <v>0.71886366396002077</v>
      </c>
      <c r="X11779" s="1">
        <f t="shared" si="735"/>
        <v>307.35922259476314</v>
      </c>
    </row>
    <row r="11780" spans="1:24" hidden="1" x14ac:dyDescent="0.3">
      <c r="A11780" s="18" t="str">
        <f t="shared" si="732"/>
        <v>Portable Equipment - Non-Rental Pump_2019_100</v>
      </c>
      <c r="B11780" s="1" t="s">
        <v>40</v>
      </c>
      <c r="C11780" s="1">
        <v>2020</v>
      </c>
      <c r="D11780" s="1" t="s">
        <v>205</v>
      </c>
      <c r="E11780" s="1">
        <v>2019</v>
      </c>
      <c r="F11780" s="1">
        <v>100</v>
      </c>
      <c r="G11780" s="1" t="s">
        <v>5</v>
      </c>
      <c r="H11780" s="1">
        <v>2.2949813560561602E-6</v>
      </c>
      <c r="I11780" s="1">
        <v>2.7769274408279502E-6</v>
      </c>
      <c r="J11780" s="1">
        <v>3.3047731527208701E-6</v>
      </c>
      <c r="K11780" s="1">
        <v>1.38137071738707E-4</v>
      </c>
      <c r="L11780" s="1">
        <v>6.1328311744419497E-5</v>
      </c>
      <c r="M11780" s="1">
        <v>2.2666827436357902E-2</v>
      </c>
      <c r="N11780" s="1">
        <v>3.9711212164561203E-6</v>
      </c>
      <c r="O11780" s="1">
        <v>3.6534315191396301E-6</v>
      </c>
      <c r="P11780" s="1">
        <v>2.0949721105034299E-7</v>
      </c>
      <c r="Q11780" s="1">
        <v>1.8500359841746101E-7</v>
      </c>
      <c r="R11780" s="1">
        <v>735.40025312406306</v>
      </c>
      <c r="S11780" s="1">
        <v>478.25478642496199</v>
      </c>
      <c r="T11780" s="1">
        <v>1.5560124807301301</v>
      </c>
      <c r="U11780" s="1">
        <v>48552.6717245455</v>
      </c>
      <c r="V11780" s="1">
        <f t="shared" si="733"/>
        <v>1.8938256737650871E-2</v>
      </c>
      <c r="W11780" s="1">
        <f t="shared" si="734"/>
        <v>0.41825050810697995</v>
      </c>
      <c r="X11780" s="1">
        <f t="shared" si="735"/>
        <v>307.35922259476337</v>
      </c>
    </row>
    <row r="11781" spans="1:24" hidden="1" x14ac:dyDescent="0.3">
      <c r="A11781" s="18" t="str">
        <f t="shared" si="732"/>
        <v>Portable Equipment - Non-Rental Pump_2019_175</v>
      </c>
      <c r="B11781" s="1" t="s">
        <v>40</v>
      </c>
      <c r="C11781" s="1">
        <v>2020</v>
      </c>
      <c r="D11781" s="1" t="s">
        <v>205</v>
      </c>
      <c r="E11781" s="1">
        <v>2019</v>
      </c>
      <c r="F11781" s="1">
        <v>175</v>
      </c>
      <c r="G11781" s="1" t="s">
        <v>5</v>
      </c>
      <c r="H11781" s="1">
        <v>1.02565336724701E-5</v>
      </c>
      <c r="I11781" s="1">
        <v>1.24104057436889E-5</v>
      </c>
      <c r="J11781" s="1">
        <v>1.4769408488357E-5</v>
      </c>
      <c r="K11781" s="1">
        <v>5.6705269439496901E-4</v>
      </c>
      <c r="L11781" s="1">
        <v>1.47284116945654E-4</v>
      </c>
      <c r="M11781" s="1">
        <v>0.105857334911387</v>
      </c>
      <c r="N11781" s="1">
        <v>1.6957739738766E-6</v>
      </c>
      <c r="O11781" s="1">
        <v>1.56011205596647E-6</v>
      </c>
      <c r="P11781" s="1">
        <v>9.7839586158937203E-7</v>
      </c>
      <c r="Q11781" s="1">
        <v>8.6399333706825103E-7</v>
      </c>
      <c r="R11781" s="1">
        <v>3434.4246501830398</v>
      </c>
      <c r="S11781" s="1">
        <v>1554.32805588112</v>
      </c>
      <c r="T11781" s="1">
        <v>5.05704056237294</v>
      </c>
      <c r="U11781" s="1">
        <v>226747.94017903801</v>
      </c>
      <c r="V11781" s="1">
        <f t="shared" si="733"/>
        <v>1.8123047579318922E-2</v>
      </c>
      <c r="W11781" s="1">
        <f t="shared" si="734"/>
        <v>0.21508056337654027</v>
      </c>
      <c r="X11781" s="1">
        <f t="shared" si="735"/>
        <v>307.35922259476104</v>
      </c>
    </row>
    <row r="11782" spans="1:24" hidden="1" x14ac:dyDescent="0.3">
      <c r="A11782" s="18" t="str">
        <f t="shared" si="732"/>
        <v>Portable Equipment - Non-Rental Pump_2019_300</v>
      </c>
      <c r="B11782" s="1" t="s">
        <v>40</v>
      </c>
      <c r="C11782" s="1">
        <v>2020</v>
      </c>
      <c r="D11782" s="1" t="s">
        <v>205</v>
      </c>
      <c r="E11782" s="1">
        <v>2019</v>
      </c>
      <c r="F11782" s="1">
        <v>300</v>
      </c>
      <c r="G11782" s="1" t="s">
        <v>5</v>
      </c>
      <c r="H11782" s="1">
        <v>7.5335820041159898E-6</v>
      </c>
      <c r="I11782" s="1">
        <v>9.1156342249803492E-6</v>
      </c>
      <c r="J11782" s="1">
        <v>1.0848358085926999E-5</v>
      </c>
      <c r="K11782" s="1">
        <v>1.34923494735192E-4</v>
      </c>
      <c r="L11782" s="1">
        <v>1.63346004213944E-5</v>
      </c>
      <c r="M11782" s="1">
        <v>7.3231288640541001E-2</v>
      </c>
      <c r="N11782" s="1">
        <v>1.1900864511039601E-6</v>
      </c>
      <c r="O11782" s="1">
        <v>1.0948795350156399E-6</v>
      </c>
      <c r="P11782" s="1">
        <v>6.7683357258780396E-7</v>
      </c>
      <c r="Q11782" s="1">
        <v>5.9770393334872197E-7</v>
      </c>
      <c r="R11782" s="1">
        <v>2375.9085100931202</v>
      </c>
      <c r="S11782" s="1">
        <v>657.60033133432296</v>
      </c>
      <c r="T11782" s="1">
        <v>2.1395171610039299</v>
      </c>
      <c r="U11782" s="1">
        <v>156862.477879301</v>
      </c>
      <c r="V11782" s="1">
        <f t="shared" si="733"/>
        <v>1.924227512713873E-2</v>
      </c>
      <c r="W11782" s="1">
        <f t="shared" si="734"/>
        <v>3.4480856476119183E-2</v>
      </c>
      <c r="X11782" s="1">
        <f t="shared" si="735"/>
        <v>307.35922259476331</v>
      </c>
    </row>
    <row r="11783" spans="1:24" hidden="1" x14ac:dyDescent="0.3">
      <c r="A11783" s="18" t="str">
        <f t="shared" si="732"/>
        <v>Portable Equipment - Non-Rental Pump_2019_600</v>
      </c>
      <c r="B11783" s="1" t="s">
        <v>40</v>
      </c>
      <c r="C11783" s="1">
        <v>2020</v>
      </c>
      <c r="D11783" s="1" t="s">
        <v>205</v>
      </c>
      <c r="E11783" s="1">
        <v>2019</v>
      </c>
      <c r="F11783" s="1">
        <v>600</v>
      </c>
      <c r="G11783" s="1" t="s">
        <v>5</v>
      </c>
      <c r="H11783" s="1">
        <v>1.1044968936583099E-5</v>
      </c>
      <c r="I11783" s="1">
        <v>1.3364412413265599E-5</v>
      </c>
      <c r="J11783" s="1">
        <v>1.5904755268679699E-5</v>
      </c>
      <c r="K11783" s="1">
        <v>1.6833988370533299E-4</v>
      </c>
      <c r="L11783" s="1">
        <v>2.25303635256765E-5</v>
      </c>
      <c r="M11783" s="1">
        <v>9.0578652011000002E-2</v>
      </c>
      <c r="N11783" s="1">
        <v>1.9725214570073598E-6</v>
      </c>
      <c r="O11783" s="1">
        <v>1.8147197404467701E-6</v>
      </c>
      <c r="P11783" s="1">
        <v>8.3711320817439503E-7</v>
      </c>
      <c r="Q11783" s="1">
        <v>7.3929078115973895E-7</v>
      </c>
      <c r="R11783" s="1">
        <v>2938.7246099416602</v>
      </c>
      <c r="S11783" s="1">
        <v>478.25478642496199</v>
      </c>
      <c r="T11783" s="1">
        <v>1.5560124807301301</v>
      </c>
      <c r="U11783" s="1">
        <v>194020.78075062801</v>
      </c>
      <c r="V11783" s="1">
        <f t="shared" si="733"/>
        <v>2.2808158476729491E-2</v>
      </c>
      <c r="W11783" s="1">
        <f t="shared" si="734"/>
        <v>3.8451080821322065E-2</v>
      </c>
      <c r="X11783" s="1">
        <f t="shared" si="735"/>
        <v>307.35922259476337</v>
      </c>
    </row>
    <row r="11784" spans="1:24" hidden="1" x14ac:dyDescent="0.3">
      <c r="A11784" s="18" t="str">
        <f t="shared" si="732"/>
        <v>Portable Equipment - Non-Rental Pump_2019_750</v>
      </c>
      <c r="B11784" s="1" t="s">
        <v>40</v>
      </c>
      <c r="C11784" s="1">
        <v>2020</v>
      </c>
      <c r="D11784" s="1" t="s">
        <v>205</v>
      </c>
      <c r="E11784" s="1">
        <v>2019</v>
      </c>
      <c r="F11784" s="1">
        <v>750</v>
      </c>
      <c r="G11784" s="1" t="s">
        <v>5</v>
      </c>
      <c r="H11784" s="1">
        <v>5.1287617342115399E-6</v>
      </c>
      <c r="I11784" s="1">
        <v>6.2058016983959701E-6</v>
      </c>
      <c r="J11784" s="1">
        <v>7.3854168972646201E-6</v>
      </c>
      <c r="K11784" s="1">
        <v>7.3773905813439704E-5</v>
      </c>
      <c r="L11784" s="1">
        <v>1.9811531789880398E-5</v>
      </c>
      <c r="M11784" s="1">
        <v>3.9304928931363801E-2</v>
      </c>
      <c r="N11784" s="1">
        <v>1.66946968674782E-6</v>
      </c>
      <c r="O11784" s="1">
        <v>1.53591211180799E-6</v>
      </c>
      <c r="P11784" s="1">
        <v>3.6323969706070301E-7</v>
      </c>
      <c r="Q11784" s="1">
        <v>3.2080154614761901E-7</v>
      </c>
      <c r="R11784" s="1">
        <v>1275.20513253586</v>
      </c>
      <c r="S11784" s="1">
        <v>119.56369660624</v>
      </c>
      <c r="T11784" s="1">
        <v>0.38900312018253402</v>
      </c>
      <c r="U11784" s="1">
        <v>84191.725415444002</v>
      </c>
      <c r="V11784" s="1">
        <f t="shared" si="733"/>
        <v>2.4407150809082206E-2</v>
      </c>
      <c r="W11784" s="1">
        <f t="shared" si="734"/>
        <v>7.7917901288969624E-2</v>
      </c>
      <c r="X11784" s="1">
        <f t="shared" si="735"/>
        <v>307.35922259476092</v>
      </c>
    </row>
    <row r="11785" spans="1:24" hidden="1" x14ac:dyDescent="0.3">
      <c r="A11785" s="18" t="str">
        <f t="shared" si="732"/>
        <v>Portable Equipment - Non-Rental Pump_2020_75</v>
      </c>
      <c r="B11785" s="1" t="s">
        <v>40</v>
      </c>
      <c r="C11785" s="1">
        <v>2020</v>
      </c>
      <c r="D11785" s="1" t="s">
        <v>205</v>
      </c>
      <c r="E11785" s="1">
        <v>2020</v>
      </c>
      <c r="F11785" s="1">
        <v>75</v>
      </c>
      <c r="G11785" s="1" t="s">
        <v>5</v>
      </c>
      <c r="H11785" s="1">
        <v>2.5446420005302401E-5</v>
      </c>
      <c r="I11785" s="1">
        <v>3.0790168206416001E-5</v>
      </c>
      <c r="J11785" s="1">
        <v>3.6642844807635603E-5</v>
      </c>
      <c r="K11785" s="1">
        <v>5.6657290131116003E-4</v>
      </c>
      <c r="L11785" s="1">
        <v>4.21033085106746E-4</v>
      </c>
      <c r="M11785" s="1">
        <v>8.7564289040323998E-2</v>
      </c>
      <c r="N11785" s="1">
        <v>2.62793654970378E-6</v>
      </c>
      <c r="O11785" s="1">
        <v>2.4177016257274802E-6</v>
      </c>
      <c r="P11785" s="1">
        <v>8.0881188410767198E-7</v>
      </c>
      <c r="Q11785" s="1">
        <v>7.1468795581608802E-7</v>
      </c>
      <c r="R11785" s="1">
        <v>2840.9269230855198</v>
      </c>
      <c r="S11785" s="1">
        <v>2570.6194770341699</v>
      </c>
      <c r="T11785" s="1">
        <v>8.3635670839244796</v>
      </c>
      <c r="U11785" s="1">
        <v>187563.971733805</v>
      </c>
      <c r="V11785" s="1">
        <f t="shared" si="733"/>
        <v>5.4356469557840487E-2</v>
      </c>
      <c r="W11785" s="1">
        <f t="shared" si="734"/>
        <v>0.74328506164768482</v>
      </c>
      <c r="X11785" s="1">
        <f t="shared" si="735"/>
        <v>307.35922259476217</v>
      </c>
    </row>
    <row r="11786" spans="1:24" hidden="1" x14ac:dyDescent="0.3">
      <c r="A11786" s="18" t="str">
        <f t="shared" ref="A11786:A11849" si="736">D11786&amp;"_"&amp;E11786&amp;"_"&amp;F11786</f>
        <v>Portable Equipment - Non-Rental Pump_2020_100</v>
      </c>
      <c r="B11786" s="1" t="s">
        <v>40</v>
      </c>
      <c r="C11786" s="1">
        <v>2020</v>
      </c>
      <c r="D11786" s="1" t="s">
        <v>205</v>
      </c>
      <c r="E11786" s="1">
        <v>2020</v>
      </c>
      <c r="F11786" s="1">
        <v>100</v>
      </c>
      <c r="G11786" s="1" t="s">
        <v>5</v>
      </c>
      <c r="H11786" s="1">
        <v>2.3339085066639101E-5</v>
      </c>
      <c r="I11786" s="1">
        <v>2.8240292930633299E-5</v>
      </c>
      <c r="J11786" s="1">
        <v>3.36082824959603E-5</v>
      </c>
      <c r="K11786" s="1">
        <v>1.0229815426860401E-3</v>
      </c>
      <c r="L11786" s="1">
        <v>3.8338951643397001E-4</v>
      </c>
      <c r="M11786" s="1">
        <v>0.155948954865268</v>
      </c>
      <c r="N11786" s="1">
        <v>2.80446680874961E-5</v>
      </c>
      <c r="O11786" s="1">
        <v>2.5801094640496499E-5</v>
      </c>
      <c r="P11786" s="1">
        <v>1.4411252527558699E-6</v>
      </c>
      <c r="Q11786" s="1">
        <v>1.2728344052789299E-6</v>
      </c>
      <c r="R11786" s="1">
        <v>5059.5920935276199</v>
      </c>
      <c r="S11786" s="1">
        <v>3766.2564430965799</v>
      </c>
      <c r="T11786" s="1">
        <v>12.253598285749799</v>
      </c>
      <c r="U11786" s="1">
        <v>334044.91354684002</v>
      </c>
      <c r="V11786" s="1">
        <f t="shared" si="733"/>
        <v>2.7993224990734505E-2</v>
      </c>
      <c r="W11786" s="1">
        <f t="shared" si="734"/>
        <v>0.38003532820947794</v>
      </c>
      <c r="X11786" s="1">
        <f t="shared" si="735"/>
        <v>307.35922259476308</v>
      </c>
    </row>
    <row r="11787" spans="1:24" hidden="1" x14ac:dyDescent="0.3">
      <c r="A11787" s="18" t="str">
        <f t="shared" si="736"/>
        <v>Portable Equipment - Non-Rental Pump_2020_175</v>
      </c>
      <c r="B11787" s="1" t="s">
        <v>40</v>
      </c>
      <c r="C11787" s="1">
        <v>2020</v>
      </c>
      <c r="D11787" s="1" t="s">
        <v>205</v>
      </c>
      <c r="E11787" s="1">
        <v>2020</v>
      </c>
      <c r="F11787" s="1">
        <v>175</v>
      </c>
      <c r="G11787" s="1" t="s">
        <v>5</v>
      </c>
      <c r="H11787" s="1">
        <v>2.8292704008976302E-5</v>
      </c>
      <c r="I11787" s="1">
        <v>3.42341718508614E-5</v>
      </c>
      <c r="J11787" s="1">
        <v>4.0741493772925903E-5</v>
      </c>
      <c r="K11787" s="1">
        <v>1.12471511039608E-3</v>
      </c>
      <c r="L11787" s="1">
        <v>2.0824446878655301E-4</v>
      </c>
      <c r="M11787" s="1">
        <v>0.19510612090591201</v>
      </c>
      <c r="N11787" s="1">
        <v>3.5319103106049E-6</v>
      </c>
      <c r="O11787" s="1">
        <v>3.2493574857565101E-6</v>
      </c>
      <c r="P11787" s="1">
        <v>1.80300406289765E-6</v>
      </c>
      <c r="Q11787" s="1">
        <v>1.5924299305763701E-6</v>
      </c>
      <c r="R11787" s="1">
        <v>6330.0032218058204</v>
      </c>
      <c r="S11787" s="1">
        <v>3108.65611176225</v>
      </c>
      <c r="T11787" s="1">
        <v>10.1140811247458</v>
      </c>
      <c r="U11787" s="1">
        <v>417920.128716362</v>
      </c>
      <c r="V11787" s="1">
        <f t="shared" ref="V11787:V11850" si="737">IFERROR(CONVERT(I11787,"ton","g")*365/U11787,0)</f>
        <v>2.7124087587108454E-2</v>
      </c>
      <c r="W11787" s="1">
        <f t="shared" ref="W11787:W11850" si="738">IFERROR(CONVERT(L11787,"ton","g")*365/U11787,0)</f>
        <v>0.16499424129505294</v>
      </c>
      <c r="X11787" s="1">
        <f t="shared" ref="X11787:X11850" si="739">S11787/T11787</f>
        <v>307.35922259476445</v>
      </c>
    </row>
    <row r="11788" spans="1:24" hidden="1" x14ac:dyDescent="0.3">
      <c r="A11788" s="18" t="str">
        <f t="shared" si="736"/>
        <v>Portable Equipment - Non-Rental Pump_2020_300</v>
      </c>
      <c r="B11788" s="1" t="s">
        <v>40</v>
      </c>
      <c r="C11788" s="1">
        <v>2020</v>
      </c>
      <c r="D11788" s="1" t="s">
        <v>205</v>
      </c>
      <c r="E11788" s="1">
        <v>2020</v>
      </c>
      <c r="F11788" s="1">
        <v>300</v>
      </c>
      <c r="G11788" s="1" t="s">
        <v>5</v>
      </c>
      <c r="H11788" s="1">
        <v>3.0632117623010203E-5</v>
      </c>
      <c r="I11788" s="1">
        <v>3.7064862323842299E-5</v>
      </c>
      <c r="J11788" s="1">
        <v>4.4110249377134702E-5</v>
      </c>
      <c r="K11788" s="1">
        <v>4.0560098060123199E-4</v>
      </c>
      <c r="L11788" s="1">
        <v>4.7483462652390498E-5</v>
      </c>
      <c r="M11788" s="1">
        <v>0.20524265520926399</v>
      </c>
      <c r="N11788" s="1">
        <v>3.6675256994317702E-6</v>
      </c>
      <c r="O11788" s="1">
        <v>3.3741236434772301E-6</v>
      </c>
      <c r="P11788" s="1">
        <v>1.8966511669930399E-6</v>
      </c>
      <c r="Q11788" s="1">
        <v>1.67516296089865E-6</v>
      </c>
      <c r="R11788" s="1">
        <v>6658.8719138808601</v>
      </c>
      <c r="S11788" s="1">
        <v>1793.45544909361</v>
      </c>
      <c r="T11788" s="1">
        <v>5.8350468027380096</v>
      </c>
      <c r="U11788" s="1">
        <v>439632.73158666003</v>
      </c>
      <c r="V11788" s="1">
        <f t="shared" si="737"/>
        <v>2.791650030173732E-2</v>
      </c>
      <c r="W11788" s="1">
        <f t="shared" si="738"/>
        <v>3.576357812639995E-2</v>
      </c>
      <c r="X11788" s="1">
        <f t="shared" si="739"/>
        <v>307.35922259476263</v>
      </c>
    </row>
    <row r="11789" spans="1:24" hidden="1" x14ac:dyDescent="0.3">
      <c r="A11789" s="18" t="str">
        <f t="shared" si="736"/>
        <v>Portable Equipment - Non-Rental Pump_2020_600</v>
      </c>
      <c r="B11789" s="1" t="s">
        <v>40</v>
      </c>
      <c r="C11789" s="1">
        <v>2020</v>
      </c>
      <c r="D11789" s="1" t="s">
        <v>205</v>
      </c>
      <c r="E11789" s="1">
        <v>2020</v>
      </c>
      <c r="F11789" s="1">
        <v>600</v>
      </c>
      <c r="G11789" s="1" t="s">
        <v>5</v>
      </c>
      <c r="H11789" s="1">
        <v>1.1647086756960399E-5</v>
      </c>
      <c r="I11789" s="1">
        <v>1.4092974975922199E-5</v>
      </c>
      <c r="J11789" s="1">
        <v>1.6771804930023099E-5</v>
      </c>
      <c r="K11789" s="1">
        <v>1.80011067196665E-4</v>
      </c>
      <c r="L11789" s="1">
        <v>2.4110001177114698E-5</v>
      </c>
      <c r="M11789" s="1">
        <v>9.7080219202654194E-2</v>
      </c>
      <c r="N11789" s="1">
        <v>1.63058091860526E-6</v>
      </c>
      <c r="O11789" s="1">
        <v>1.5001344451168401E-6</v>
      </c>
      <c r="P11789" s="1">
        <v>8.9720535755767899E-7</v>
      </c>
      <c r="Q11789" s="1">
        <v>7.9235569856761599E-7</v>
      </c>
      <c r="R11789" s="1">
        <v>3149.66079727841</v>
      </c>
      <c r="S11789" s="1">
        <v>478.25478642496199</v>
      </c>
      <c r="T11789" s="1">
        <v>1.5560124807301301</v>
      </c>
      <c r="U11789" s="1">
        <v>207947.23157122801</v>
      </c>
      <c r="V11789" s="1">
        <f t="shared" si="737"/>
        <v>2.2440789839356122E-2</v>
      </c>
      <c r="W11789" s="1">
        <f t="shared" si="738"/>
        <v>3.8391288593546596E-2</v>
      </c>
      <c r="X11789" s="1">
        <f t="shared" si="739"/>
        <v>307.35922259476337</v>
      </c>
    </row>
    <row r="11790" spans="1:24" hidden="1" x14ac:dyDescent="0.3">
      <c r="A11790" s="18" t="str">
        <f t="shared" si="736"/>
        <v>Portable Equipment - Non-Rental Pump_2020_750</v>
      </c>
      <c r="B11790" s="1" t="s">
        <v>40</v>
      </c>
      <c r="C11790" s="1">
        <v>2020</v>
      </c>
      <c r="D11790" s="1" t="s">
        <v>205</v>
      </c>
      <c r="E11790" s="1">
        <v>2020</v>
      </c>
      <c r="F11790" s="1">
        <v>750</v>
      </c>
      <c r="G11790" s="1" t="s">
        <v>5</v>
      </c>
      <c r="H11790" s="1">
        <v>1.85008990552914E-6</v>
      </c>
      <c r="I11790" s="1">
        <v>2.2386087856902599E-6</v>
      </c>
      <c r="J11790" s="1">
        <v>2.6641294639619701E-6</v>
      </c>
      <c r="K11790" s="1">
        <v>3.5343731693436997E-5</v>
      </c>
      <c r="L11790" s="1">
        <v>5.5766512850605202E-6</v>
      </c>
      <c r="M11790" s="1">
        <v>1.9652464465681901E-2</v>
      </c>
      <c r="N11790" s="1">
        <v>5.3791719148674702E-7</v>
      </c>
      <c r="O11790" s="1">
        <v>4.9488381616780704E-7</v>
      </c>
      <c r="P11790" s="1">
        <v>1.8164127725919799E-7</v>
      </c>
      <c r="Q11790" s="1">
        <v>1.60400773073809E-7</v>
      </c>
      <c r="R11790" s="1">
        <v>637.60256626793</v>
      </c>
      <c r="S11790" s="1">
        <v>59.781848303120299</v>
      </c>
      <c r="T11790" s="1">
        <v>0.19450156009126701</v>
      </c>
      <c r="U11790" s="1">
        <v>42095.862707722001</v>
      </c>
      <c r="V11790" s="1">
        <f t="shared" si="737"/>
        <v>1.7608703883980371E-2</v>
      </c>
      <c r="W11790" s="1">
        <f t="shared" si="738"/>
        <v>4.3865458659213992E-2</v>
      </c>
      <c r="X11790" s="1">
        <f t="shared" si="739"/>
        <v>307.35922259476246</v>
      </c>
    </row>
    <row r="11791" spans="1:24" hidden="1" x14ac:dyDescent="0.3">
      <c r="A11791" s="18" t="str">
        <f t="shared" si="736"/>
        <v>Portable Equipment - Non-Rental Pump_2020_9999</v>
      </c>
      <c r="B11791" s="1" t="s">
        <v>40</v>
      </c>
      <c r="C11791" s="1">
        <v>2020</v>
      </c>
      <c r="D11791" s="1" t="s">
        <v>205</v>
      </c>
      <c r="E11791" s="1">
        <v>2020</v>
      </c>
      <c r="F11791" s="1">
        <v>9999</v>
      </c>
      <c r="G11791" s="1" t="s">
        <v>5</v>
      </c>
      <c r="H11791" s="1">
        <v>3.8888962463932997E-6</v>
      </c>
      <c r="I11791" s="1">
        <v>4.7055644581358903E-6</v>
      </c>
      <c r="J11791" s="1">
        <v>5.6000105948063498E-6</v>
      </c>
      <c r="K11791" s="1">
        <v>4.9411805160934099E-5</v>
      </c>
      <c r="L11791" s="1">
        <v>7.9962803197629098E-5</v>
      </c>
      <c r="M11791" s="1">
        <v>2.5710742985177799E-2</v>
      </c>
      <c r="N11791" s="1">
        <v>1.6053508434241401E-6</v>
      </c>
      <c r="O11791" s="1">
        <v>1.47692277595021E-6</v>
      </c>
      <c r="P11791" s="1">
        <v>2.3759190237882899E-7</v>
      </c>
      <c r="Q11791" s="1">
        <v>2.0984762793114899E-7</v>
      </c>
      <c r="R11791" s="1">
        <v>834.15674083172701</v>
      </c>
      <c r="S11791" s="1">
        <v>59.781848303120299</v>
      </c>
      <c r="T11791" s="1">
        <v>0.19450156009126701</v>
      </c>
      <c r="U11791" s="1">
        <v>55072.782790553603</v>
      </c>
      <c r="V11791" s="1">
        <f t="shared" si="737"/>
        <v>2.829197762342605E-2</v>
      </c>
      <c r="W11791" s="1">
        <f t="shared" si="738"/>
        <v>0.48077246819183006</v>
      </c>
      <c r="X11791" s="1">
        <f t="shared" si="739"/>
        <v>307.35922259476246</v>
      </c>
    </row>
    <row r="11792" spans="1:24" hidden="1" x14ac:dyDescent="0.3">
      <c r="A11792" s="18" t="str">
        <f t="shared" si="736"/>
        <v>Portable Equipment - Rental Compressor_1985_600</v>
      </c>
      <c r="B11792" s="1" t="s">
        <v>40</v>
      </c>
      <c r="C11792" s="1">
        <v>2020</v>
      </c>
      <c r="D11792" s="1" t="s">
        <v>206</v>
      </c>
      <c r="E11792" s="1">
        <v>1985</v>
      </c>
      <c r="F11792" s="1">
        <v>600</v>
      </c>
      <c r="G11792" s="1" t="s">
        <v>5</v>
      </c>
      <c r="H11792" s="1">
        <v>2.7486123829222301E-5</v>
      </c>
      <c r="I11792" s="1">
        <v>3.3258209833359E-5</v>
      </c>
      <c r="J11792" s="1">
        <v>3.9580018314080101E-5</v>
      </c>
      <c r="K11792" s="1">
        <v>4.43518866197355E-4</v>
      </c>
      <c r="L11792" s="1">
        <v>3.9316582716385998E-4</v>
      </c>
      <c r="M11792" s="1">
        <v>1.6916224914060599E-2</v>
      </c>
      <c r="N11792" s="1">
        <v>2.0003328788772698E-5</v>
      </c>
      <c r="O11792" s="1">
        <v>1.84030624856709E-5</v>
      </c>
      <c r="P11792" s="1">
        <v>1.5557430464183599E-7</v>
      </c>
      <c r="Q11792" s="1">
        <v>1.38067953688149E-7</v>
      </c>
      <c r="R11792" s="1">
        <v>548.82828744482902</v>
      </c>
      <c r="S11792" s="1">
        <v>100.35130755233099</v>
      </c>
      <c r="T11792" s="1">
        <v>0.19450156009126701</v>
      </c>
      <c r="U11792" s="1">
        <v>36234.798071191202</v>
      </c>
      <c r="V11792" s="1">
        <f t="shared" si="737"/>
        <v>0.30392164016371781</v>
      </c>
      <c r="W11792" s="1">
        <f t="shared" si="738"/>
        <v>3.5928453048639857</v>
      </c>
      <c r="X11792" s="1">
        <f t="shared" si="739"/>
        <v>515.94088759618489</v>
      </c>
    </row>
    <row r="11793" spans="1:24" hidden="1" x14ac:dyDescent="0.3">
      <c r="A11793" s="18" t="str">
        <f t="shared" si="736"/>
        <v>Portable Equipment - Rental Compressor_1989_600</v>
      </c>
      <c r="B11793" s="1" t="s">
        <v>40</v>
      </c>
      <c r="C11793" s="1">
        <v>2020</v>
      </c>
      <c r="D11793" s="1" t="s">
        <v>206</v>
      </c>
      <c r="E11793" s="1">
        <v>1989</v>
      </c>
      <c r="F11793" s="1">
        <v>600</v>
      </c>
      <c r="G11793" s="1" t="s">
        <v>5</v>
      </c>
      <c r="H11793" s="1">
        <v>2.3745822140142999E-5</v>
      </c>
      <c r="I11793" s="1">
        <v>2.8732444789573098E-5</v>
      </c>
      <c r="J11793" s="1">
        <v>3.4193983881805999E-5</v>
      </c>
      <c r="K11793" s="1">
        <v>1.14288875052361E-4</v>
      </c>
      <c r="L11793" s="1">
        <v>2.8001721764529298E-4</v>
      </c>
      <c r="M11793" s="1">
        <v>1.8057201961050099E-2</v>
      </c>
      <c r="N11793" s="1">
        <v>1.36548678111146E-5</v>
      </c>
      <c r="O11793" s="1">
        <v>1.2562478386225499E-5</v>
      </c>
      <c r="P11793" s="1">
        <v>1.6623541232067401E-7</v>
      </c>
      <c r="Q11793" s="1">
        <v>1.4738045496330301E-7</v>
      </c>
      <c r="R11793" s="1">
        <v>585.84603117278004</v>
      </c>
      <c r="S11793" s="1">
        <v>100.35130755233099</v>
      </c>
      <c r="T11793" s="1">
        <v>0.19450156009126701</v>
      </c>
      <c r="U11793" s="1">
        <v>38678.7873839108</v>
      </c>
      <c r="V11793" s="1">
        <f t="shared" si="737"/>
        <v>0.24597350602038379</v>
      </c>
      <c r="W11793" s="1">
        <f t="shared" si="738"/>
        <v>2.3971791218852614</v>
      </c>
      <c r="X11793" s="1">
        <f t="shared" si="739"/>
        <v>515.94088759618489</v>
      </c>
    </row>
    <row r="11794" spans="1:24" hidden="1" x14ac:dyDescent="0.3">
      <c r="A11794" s="18" t="str">
        <f t="shared" si="736"/>
        <v>Portable Equipment - Rental Compressor_1999_100</v>
      </c>
      <c r="B11794" s="1" t="s">
        <v>40</v>
      </c>
      <c r="C11794" s="1">
        <v>2020</v>
      </c>
      <c r="D11794" s="1" t="s">
        <v>206</v>
      </c>
      <c r="E11794" s="1">
        <v>1999</v>
      </c>
      <c r="F11794" s="1">
        <v>100</v>
      </c>
      <c r="G11794" s="1" t="s">
        <v>5</v>
      </c>
      <c r="H11794" s="1">
        <v>7.7946741741836492E-6</v>
      </c>
      <c r="I11794" s="1">
        <v>9.4315557507622198E-6</v>
      </c>
      <c r="J11794" s="1">
        <v>1.12243308108244E-5</v>
      </c>
      <c r="K11794" s="1">
        <v>3.3052753023896698E-5</v>
      </c>
      <c r="L11794" s="1">
        <v>4.9718578421619298E-5</v>
      </c>
      <c r="M11794" s="1">
        <v>3.9686158156154103E-3</v>
      </c>
      <c r="N11794" s="1">
        <v>2.3709007932245601E-6</v>
      </c>
      <c r="O11794" s="1">
        <v>2.1812287297665901E-6</v>
      </c>
      <c r="P11794" s="1">
        <v>3.6457981090132397E-8</v>
      </c>
      <c r="Q11794" s="1">
        <v>3.2391308783143602E-8</v>
      </c>
      <c r="R11794" s="1">
        <v>128.75736948852301</v>
      </c>
      <c r="S11794" s="1">
        <v>100.35130755233099</v>
      </c>
      <c r="T11794" s="1">
        <v>0.19450156009126701</v>
      </c>
      <c r="U11794" s="1">
        <v>8500.8323920683197</v>
      </c>
      <c r="V11794" s="1">
        <f t="shared" si="737"/>
        <v>0.36737574813613816</v>
      </c>
      <c r="W11794" s="1">
        <f t="shared" si="738"/>
        <v>1.9366264088966987</v>
      </c>
      <c r="X11794" s="1">
        <f t="shared" si="739"/>
        <v>515.94088759618489</v>
      </c>
    </row>
    <row r="11795" spans="1:24" hidden="1" x14ac:dyDescent="0.3">
      <c r="A11795" s="18" t="str">
        <f t="shared" si="736"/>
        <v>Portable Equipment - Rental Compressor_2004_75</v>
      </c>
      <c r="B11795" s="1" t="s">
        <v>40</v>
      </c>
      <c r="C11795" s="1">
        <v>2020</v>
      </c>
      <c r="D11795" s="1" t="s">
        <v>206</v>
      </c>
      <c r="E11795" s="1">
        <v>2004</v>
      </c>
      <c r="F11795" s="1">
        <v>75</v>
      </c>
      <c r="G11795" s="1" t="s">
        <v>5</v>
      </c>
      <c r="H11795" s="1">
        <v>5.70081243424615E-6</v>
      </c>
      <c r="I11795" s="1">
        <v>6.8979830454378399E-6</v>
      </c>
      <c r="J11795" s="1">
        <v>8.2091699053144496E-6</v>
      </c>
      <c r="K11795" s="1">
        <v>4.3621446430039299E-5</v>
      </c>
      <c r="L11795" s="1">
        <v>5.6649371837822901E-5</v>
      </c>
      <c r="M11795" s="1">
        <v>6.0025314211183097E-3</v>
      </c>
      <c r="N11795" s="1">
        <v>2.3630133492960699E-6</v>
      </c>
      <c r="O11795" s="1">
        <v>2.1739722813523898E-6</v>
      </c>
      <c r="P11795" s="1">
        <v>5.5325355366451498E-8</v>
      </c>
      <c r="Q11795" s="1">
        <v>4.8991854534504702E-8</v>
      </c>
      <c r="R11795" s="1">
        <v>194.74552135139101</v>
      </c>
      <c r="S11795" s="1">
        <v>200.70261510466199</v>
      </c>
      <c r="T11795" s="1">
        <v>0.38900312018253402</v>
      </c>
      <c r="U11795" s="1">
        <v>12857.508993003299</v>
      </c>
      <c r="V11795" s="1">
        <f t="shared" si="737"/>
        <v>0.17764536739090811</v>
      </c>
      <c r="W11795" s="1">
        <f t="shared" si="738"/>
        <v>1.4589044951697827</v>
      </c>
      <c r="X11795" s="1">
        <f t="shared" si="739"/>
        <v>515.94088759618489</v>
      </c>
    </row>
    <row r="11796" spans="1:24" hidden="1" x14ac:dyDescent="0.3">
      <c r="A11796" s="18" t="str">
        <f t="shared" si="736"/>
        <v>Portable Equipment - Rental Compressor_2006_175</v>
      </c>
      <c r="B11796" s="1" t="s">
        <v>40</v>
      </c>
      <c r="C11796" s="1">
        <v>2020</v>
      </c>
      <c r="D11796" s="1" t="s">
        <v>206</v>
      </c>
      <c r="E11796" s="1">
        <v>2006</v>
      </c>
      <c r="F11796" s="1">
        <v>175</v>
      </c>
      <c r="G11796" s="1" t="s">
        <v>5</v>
      </c>
      <c r="H11796" s="1">
        <v>4.9985189659471003E-6</v>
      </c>
      <c r="I11796" s="1">
        <v>6.0482079487959903E-6</v>
      </c>
      <c r="J11796" s="1">
        <v>7.1978673109638298E-6</v>
      </c>
      <c r="K11796" s="1">
        <v>6.9084528072615195E-5</v>
      </c>
      <c r="L11796" s="1">
        <v>9.0268559388279699E-5</v>
      </c>
      <c r="M11796" s="1">
        <v>1.16578089583702E-2</v>
      </c>
      <c r="N11796" s="1">
        <v>3.8301414660142499E-6</v>
      </c>
      <c r="O11796" s="1">
        <v>3.5237301487331099E-6</v>
      </c>
      <c r="P11796" s="1">
        <v>1.07632269544885E-7</v>
      </c>
      <c r="Q11796" s="1">
        <v>9.5149469550484404E-8</v>
      </c>
      <c r="R11796" s="1">
        <v>378.22477287253702</v>
      </c>
      <c r="S11796" s="1">
        <v>200.70261510466199</v>
      </c>
      <c r="T11796" s="1">
        <v>0.38900312018253402</v>
      </c>
      <c r="U11796" s="1">
        <v>24971.1951517007</v>
      </c>
      <c r="V11796" s="1">
        <f t="shared" si="737"/>
        <v>8.0200298847893481E-2</v>
      </c>
      <c r="W11796" s="1">
        <f t="shared" si="738"/>
        <v>1.1969769394172407</v>
      </c>
      <c r="X11796" s="1">
        <f t="shared" si="739"/>
        <v>515.94088759618489</v>
      </c>
    </row>
    <row r="11797" spans="1:24" hidden="1" x14ac:dyDescent="0.3">
      <c r="A11797" s="18" t="str">
        <f t="shared" si="736"/>
        <v>Portable Equipment - Rental Compressor_2007_75</v>
      </c>
      <c r="B11797" s="1" t="s">
        <v>40</v>
      </c>
      <c r="C11797" s="1">
        <v>2020</v>
      </c>
      <c r="D11797" s="1" t="s">
        <v>206</v>
      </c>
      <c r="E11797" s="1">
        <v>2007</v>
      </c>
      <c r="F11797" s="1">
        <v>75</v>
      </c>
      <c r="G11797" s="1" t="s">
        <v>5</v>
      </c>
      <c r="H11797" s="1">
        <v>2.76693520863934E-6</v>
      </c>
      <c r="I11797" s="1">
        <v>3.3479916024535999E-6</v>
      </c>
      <c r="J11797" s="1">
        <v>3.9843867004406502E-6</v>
      </c>
      <c r="K11797" s="1">
        <v>4.0225771831265698E-5</v>
      </c>
      <c r="L11797" s="1">
        <v>4.7500555648712503E-5</v>
      </c>
      <c r="M11797" s="1">
        <v>6.0025314211183097E-3</v>
      </c>
      <c r="N11797" s="1">
        <v>2.5332300865471598E-6</v>
      </c>
      <c r="O11797" s="1">
        <v>2.33057167962339E-6</v>
      </c>
      <c r="P11797" s="1">
        <v>5.5413371683219697E-8</v>
      </c>
      <c r="Q11797" s="1">
        <v>4.8991854534504702E-8</v>
      </c>
      <c r="R11797" s="1">
        <v>194.74552135139101</v>
      </c>
      <c r="S11797" s="1">
        <v>200.70261510466199</v>
      </c>
      <c r="T11797" s="1">
        <v>0.38900312018253402</v>
      </c>
      <c r="U11797" s="1">
        <v>12857.508993003299</v>
      </c>
      <c r="V11797" s="1">
        <f t="shared" si="737"/>
        <v>8.622160917500396E-2</v>
      </c>
      <c r="W11797" s="1">
        <f t="shared" si="738"/>
        <v>1.2232928964748133</v>
      </c>
      <c r="X11797" s="1">
        <f t="shared" si="739"/>
        <v>515.94088759618489</v>
      </c>
    </row>
    <row r="11798" spans="1:24" hidden="1" x14ac:dyDescent="0.3">
      <c r="A11798" s="18" t="str">
        <f t="shared" si="736"/>
        <v>Portable Equipment - Rental Compressor_2007_175</v>
      </c>
      <c r="B11798" s="1" t="s">
        <v>40</v>
      </c>
      <c r="C11798" s="1">
        <v>2020</v>
      </c>
      <c r="D11798" s="1" t="s">
        <v>206</v>
      </c>
      <c r="E11798" s="1">
        <v>2007</v>
      </c>
      <c r="F11798" s="1">
        <v>175</v>
      </c>
      <c r="G11798" s="1" t="s">
        <v>5</v>
      </c>
      <c r="H11798" s="1">
        <v>3.8407729290070398E-6</v>
      </c>
      <c r="I11798" s="1">
        <v>4.64733524409852E-6</v>
      </c>
      <c r="J11798" s="1">
        <v>5.5307130177701397E-6</v>
      </c>
      <c r="K11798" s="1">
        <v>6.9674874961221799E-5</v>
      </c>
      <c r="L11798" s="1">
        <v>6.5402313575577906E-5</v>
      </c>
      <c r="M11798" s="1">
        <v>1.19058474468462E-2</v>
      </c>
      <c r="N11798" s="1">
        <v>4.2857661729838197E-6</v>
      </c>
      <c r="O11798" s="1">
        <v>3.94290487914512E-6</v>
      </c>
      <c r="P11798" s="1">
        <v>1.09960240758203E-7</v>
      </c>
      <c r="Q11798" s="1">
        <v>9.7173926349430899E-8</v>
      </c>
      <c r="R11798" s="1">
        <v>386.27210846557</v>
      </c>
      <c r="S11798" s="1">
        <v>200.70261510466199</v>
      </c>
      <c r="T11798" s="1">
        <v>0.38900312018253402</v>
      </c>
      <c r="U11798" s="1">
        <v>25502.497176204899</v>
      </c>
      <c r="V11798" s="1">
        <f t="shared" si="737"/>
        <v>6.0340637580820533E-2</v>
      </c>
      <c r="W11798" s="1">
        <f t="shared" si="738"/>
        <v>0.8491785277213505</v>
      </c>
      <c r="X11798" s="1">
        <f t="shared" si="739"/>
        <v>515.94088759618489</v>
      </c>
    </row>
    <row r="11799" spans="1:24" hidden="1" x14ac:dyDescent="0.3">
      <c r="A11799" s="18" t="str">
        <f t="shared" si="736"/>
        <v>Portable Equipment - Rental Compressor_2007_300</v>
      </c>
      <c r="B11799" s="1" t="s">
        <v>40</v>
      </c>
      <c r="C11799" s="1">
        <v>2020</v>
      </c>
      <c r="D11799" s="1" t="s">
        <v>206</v>
      </c>
      <c r="E11799" s="1">
        <v>2007</v>
      </c>
      <c r="F11799" s="1">
        <v>300</v>
      </c>
      <c r="G11799" s="1" t="s">
        <v>5</v>
      </c>
      <c r="H11799" s="1">
        <v>4.4008856478205697E-6</v>
      </c>
      <c r="I11799" s="1">
        <v>5.3250716338628801E-6</v>
      </c>
      <c r="J11799" s="1">
        <v>6.3372753328616199E-6</v>
      </c>
      <c r="K11799" s="1">
        <v>2.7199230030238501E-5</v>
      </c>
      <c r="L11799" s="1">
        <v>7.0746938598030898E-5</v>
      </c>
      <c r="M11799" s="1">
        <v>1.36421168661779E-2</v>
      </c>
      <c r="N11799" s="1">
        <v>2.7442915014085499E-6</v>
      </c>
      <c r="O11799" s="1">
        <v>2.5247481812958698E-6</v>
      </c>
      <c r="P11799" s="1">
        <v>1.25996109202108E-7</v>
      </c>
      <c r="Q11799" s="1">
        <v>1.1134512394205599E-7</v>
      </c>
      <c r="R11799" s="1">
        <v>442.60345761679798</v>
      </c>
      <c r="S11799" s="1">
        <v>100.35130755233099</v>
      </c>
      <c r="T11799" s="1">
        <v>0.19450156009126701</v>
      </c>
      <c r="U11799" s="1">
        <v>29221.611347734801</v>
      </c>
      <c r="V11799" s="1">
        <f t="shared" si="737"/>
        <v>6.0340637580820394E-2</v>
      </c>
      <c r="W11799" s="1">
        <f t="shared" si="738"/>
        <v>0.80166346584892922</v>
      </c>
      <c r="X11799" s="1">
        <f t="shared" si="739"/>
        <v>515.94088759618489</v>
      </c>
    </row>
    <row r="11800" spans="1:24" hidden="1" x14ac:dyDescent="0.3">
      <c r="A11800" s="18" t="str">
        <f t="shared" si="736"/>
        <v>Portable Equipment - Rental Compressor_2007_600</v>
      </c>
      <c r="B11800" s="1" t="s">
        <v>40</v>
      </c>
      <c r="C11800" s="1">
        <v>2020</v>
      </c>
      <c r="D11800" s="1" t="s">
        <v>206</v>
      </c>
      <c r="E11800" s="1">
        <v>2007</v>
      </c>
      <c r="F11800" s="1">
        <v>600</v>
      </c>
      <c r="G11800" s="1" t="s">
        <v>5</v>
      </c>
      <c r="H11800" s="1">
        <v>1.28265812608297E-4</v>
      </c>
      <c r="I11800" s="1">
        <v>1.5520163325603999E-4</v>
      </c>
      <c r="J11800" s="1">
        <v>1.8470277015594799E-4</v>
      </c>
      <c r="K11800" s="1">
        <v>7.6763946176118503E-4</v>
      </c>
      <c r="L11800" s="1">
        <v>2.1459280650010701E-3</v>
      </c>
      <c r="M11800" s="1">
        <v>0.39760569702696902</v>
      </c>
      <c r="N11800" s="1">
        <v>9.3155582080245506E-5</v>
      </c>
      <c r="O11800" s="1">
        <v>8.5703135513825804E-5</v>
      </c>
      <c r="P11800" s="1">
        <v>3.6722138736541699E-6</v>
      </c>
      <c r="Q11800" s="1">
        <v>3.2452042487111998E-6</v>
      </c>
      <c r="R11800" s="1">
        <v>12899.8789556314</v>
      </c>
      <c r="S11800" s="1">
        <v>1404.91830573263</v>
      </c>
      <c r="T11800" s="1">
        <v>2.7230218412777401</v>
      </c>
      <c r="U11800" s="1">
        <v>851677.14528034499</v>
      </c>
      <c r="V11800" s="1">
        <f t="shared" si="737"/>
        <v>6.034063758082029E-2</v>
      </c>
      <c r="W11800" s="1">
        <f t="shared" si="738"/>
        <v>0.83431253220849289</v>
      </c>
      <c r="X11800" s="1">
        <f t="shared" si="739"/>
        <v>515.94088759618307</v>
      </c>
    </row>
    <row r="11801" spans="1:24" hidden="1" x14ac:dyDescent="0.3">
      <c r="A11801" s="18" t="str">
        <f t="shared" si="736"/>
        <v>Portable Equipment - Rental Compressor_2008_175</v>
      </c>
      <c r="B11801" s="1" t="s">
        <v>40</v>
      </c>
      <c r="C11801" s="1">
        <v>2020</v>
      </c>
      <c r="D11801" s="1" t="s">
        <v>206</v>
      </c>
      <c r="E11801" s="1">
        <v>2008</v>
      </c>
      <c r="F11801" s="1">
        <v>175</v>
      </c>
      <c r="G11801" s="1" t="s">
        <v>5</v>
      </c>
      <c r="H11801" s="1">
        <v>5.0258314733233798E-6</v>
      </c>
      <c r="I11801" s="1">
        <v>6.0812560827212903E-6</v>
      </c>
      <c r="J11801" s="1">
        <v>7.2371973215856596E-6</v>
      </c>
      <c r="K11801" s="1">
        <v>8.6851396751685595E-5</v>
      </c>
      <c r="L11801" s="1">
        <v>7.8262607935501504E-5</v>
      </c>
      <c r="M11801" s="1">
        <v>1.4634270820081801E-2</v>
      </c>
      <c r="N11801" s="1">
        <v>4.6627759941767601E-6</v>
      </c>
      <c r="O11801" s="1">
        <v>4.2897539146426196E-6</v>
      </c>
      <c r="P11801" s="1">
        <v>1.3515031615618199E-7</v>
      </c>
      <c r="Q11801" s="1">
        <v>1.1944295113784201E-7</v>
      </c>
      <c r="R11801" s="1">
        <v>474.792799988929</v>
      </c>
      <c r="S11801" s="1">
        <v>200.70261510466199</v>
      </c>
      <c r="T11801" s="1">
        <v>0.38900312018253402</v>
      </c>
      <c r="U11801" s="1">
        <v>31346.819445751898</v>
      </c>
      <c r="V11801" s="1">
        <f t="shared" si="737"/>
        <v>6.4237467397795844E-2</v>
      </c>
      <c r="W11801" s="1">
        <f t="shared" si="738"/>
        <v>0.8267028484473159</v>
      </c>
      <c r="X11801" s="1">
        <f t="shared" si="739"/>
        <v>515.94088759618489</v>
      </c>
    </row>
    <row r="11802" spans="1:24" hidden="1" x14ac:dyDescent="0.3">
      <c r="A11802" s="18" t="str">
        <f t="shared" si="736"/>
        <v>Portable Equipment - Rental Compressor_2008_300</v>
      </c>
      <c r="B11802" s="1" t="s">
        <v>40</v>
      </c>
      <c r="C11802" s="1">
        <v>2020</v>
      </c>
      <c r="D11802" s="1" t="s">
        <v>206</v>
      </c>
      <c r="E11802" s="1">
        <v>2008</v>
      </c>
      <c r="F11802" s="1">
        <v>300</v>
      </c>
      <c r="G11802" s="1" t="s">
        <v>5</v>
      </c>
      <c r="H11802" s="1">
        <v>8.2936356043874308E-6</v>
      </c>
      <c r="I11802" s="1">
        <v>1.0035299081308699E-5</v>
      </c>
      <c r="J11802" s="1">
        <v>1.19428352703179E-5</v>
      </c>
      <c r="K11802" s="1">
        <v>5.3712476877284599E-5</v>
      </c>
      <c r="L11802" s="1">
        <v>1.34603231578832E-4</v>
      </c>
      <c r="M11802" s="1">
        <v>2.72842337323559E-2</v>
      </c>
      <c r="N11802" s="1">
        <v>5.2475526593475603E-6</v>
      </c>
      <c r="O11802" s="1">
        <v>4.8277484465997503E-6</v>
      </c>
      <c r="P11802" s="1">
        <v>2.5200746247495302E-7</v>
      </c>
      <c r="Q11802" s="1">
        <v>2.2269024788411199E-7</v>
      </c>
      <c r="R11802" s="1">
        <v>885.20691523359596</v>
      </c>
      <c r="S11802" s="1">
        <v>200.70261510466199</v>
      </c>
      <c r="T11802" s="1">
        <v>0.38900312018253402</v>
      </c>
      <c r="U11802" s="1">
        <v>58443.222695469703</v>
      </c>
      <c r="V11802" s="1">
        <f t="shared" si="737"/>
        <v>5.6857107895947938E-2</v>
      </c>
      <c r="W11802" s="1">
        <f t="shared" si="738"/>
        <v>0.76262305677319908</v>
      </c>
      <c r="X11802" s="1">
        <f t="shared" si="739"/>
        <v>515.94088759618489</v>
      </c>
    </row>
    <row r="11803" spans="1:24" hidden="1" x14ac:dyDescent="0.3">
      <c r="A11803" s="18" t="str">
        <f t="shared" si="736"/>
        <v>Portable Equipment - Rental Compressor_2008_600</v>
      </c>
      <c r="B11803" s="1" t="s">
        <v>40</v>
      </c>
      <c r="C11803" s="1">
        <v>2020</v>
      </c>
      <c r="D11803" s="1" t="s">
        <v>206</v>
      </c>
      <c r="E11803" s="1">
        <v>2008</v>
      </c>
      <c r="F11803" s="1">
        <v>600</v>
      </c>
      <c r="G11803" s="1" t="s">
        <v>5</v>
      </c>
      <c r="H11803" s="1">
        <v>1.5554336592592E-4</v>
      </c>
      <c r="I11803" s="1">
        <v>1.88207472770364E-4</v>
      </c>
      <c r="J11803" s="1">
        <v>2.23982446933325E-4</v>
      </c>
      <c r="K11803" s="1">
        <v>9.7828703461923889E-4</v>
      </c>
      <c r="L11803" s="1">
        <v>2.5089269084965101E-3</v>
      </c>
      <c r="M11803" s="1">
        <v>0.511703401725912</v>
      </c>
      <c r="N11803" s="1">
        <v>1.0794147658984399E-4</v>
      </c>
      <c r="O11803" s="1">
        <v>9.9306158462656897E-5</v>
      </c>
      <c r="P11803" s="1">
        <v>4.72628540987118E-6</v>
      </c>
      <c r="Q11803" s="1">
        <v>4.1764543762265799E-6</v>
      </c>
      <c r="R11803" s="1">
        <v>16601.653328426401</v>
      </c>
      <c r="S11803" s="1">
        <v>1806.32353594195</v>
      </c>
      <c r="T11803" s="1">
        <v>3.5010280816427999</v>
      </c>
      <c r="U11803" s="1">
        <v>1096076.07655231</v>
      </c>
      <c r="V11803" s="1">
        <f t="shared" si="737"/>
        <v>5.6857107895948417E-2</v>
      </c>
      <c r="W11803" s="1">
        <f t="shared" si="738"/>
        <v>0.75794189167762283</v>
      </c>
      <c r="X11803" s="1">
        <f t="shared" si="739"/>
        <v>515.94088759618353</v>
      </c>
    </row>
    <row r="11804" spans="1:24" hidden="1" x14ac:dyDescent="0.3">
      <c r="A11804" s="18" t="str">
        <f t="shared" si="736"/>
        <v>Portable Equipment - Rental Compressor_2009_100</v>
      </c>
      <c r="B11804" s="1" t="s">
        <v>40</v>
      </c>
      <c r="C11804" s="1">
        <v>2020</v>
      </c>
      <c r="D11804" s="1" t="s">
        <v>206</v>
      </c>
      <c r="E11804" s="1">
        <v>2009</v>
      </c>
      <c r="F11804" s="1">
        <v>100</v>
      </c>
      <c r="G11804" s="1" t="s">
        <v>5</v>
      </c>
      <c r="H11804" s="1">
        <v>1.42807893500342E-6</v>
      </c>
      <c r="I11804" s="1">
        <v>1.72797551135414E-6</v>
      </c>
      <c r="J11804" s="1">
        <v>2.0564336664049299E-6</v>
      </c>
      <c r="K11804" s="1">
        <v>2.6914940274872401E-5</v>
      </c>
      <c r="L11804" s="1">
        <v>2.2007828637695801E-5</v>
      </c>
      <c r="M11804" s="1">
        <v>3.9686158156154103E-3</v>
      </c>
      <c r="N11804" s="1">
        <v>1.71529809970318E-6</v>
      </c>
      <c r="O11804" s="1">
        <v>1.5780742517269199E-6</v>
      </c>
      <c r="P11804" s="1">
        <v>3.6648978947307797E-8</v>
      </c>
      <c r="Q11804" s="1">
        <v>3.2391308783143602E-8</v>
      </c>
      <c r="R11804" s="1">
        <v>128.75736948852301</v>
      </c>
      <c r="S11804" s="1">
        <v>100.35130755233099</v>
      </c>
      <c r="T11804" s="1">
        <v>0.19450156009126701</v>
      </c>
      <c r="U11804" s="1">
        <v>8500.8323920683197</v>
      </c>
      <c r="V11804" s="1">
        <f t="shared" si="737"/>
        <v>6.7307696950564044E-2</v>
      </c>
      <c r="W11804" s="1">
        <f t="shared" si="738"/>
        <v>0.85724378080170005</v>
      </c>
      <c r="X11804" s="1">
        <f t="shared" si="739"/>
        <v>515.94088759618489</v>
      </c>
    </row>
    <row r="11805" spans="1:24" hidden="1" x14ac:dyDescent="0.3">
      <c r="A11805" s="18" t="str">
        <f t="shared" si="736"/>
        <v>Portable Equipment - Rental Compressor_2009_175</v>
      </c>
      <c r="B11805" s="1" t="s">
        <v>40</v>
      </c>
      <c r="C11805" s="1">
        <v>2020</v>
      </c>
      <c r="D11805" s="1" t="s">
        <v>206</v>
      </c>
      <c r="E11805" s="1">
        <v>2009</v>
      </c>
      <c r="F11805" s="1">
        <v>175</v>
      </c>
      <c r="G11805" s="1" t="s">
        <v>5</v>
      </c>
      <c r="H11805" s="1">
        <v>2.23137333594285E-6</v>
      </c>
      <c r="I11805" s="1">
        <v>2.6999617364908502E-6</v>
      </c>
      <c r="J11805" s="1">
        <v>3.2131776037576999E-6</v>
      </c>
      <c r="K11805" s="1">
        <v>3.7205181425018001E-5</v>
      </c>
      <c r="L11805" s="1">
        <v>3.2138598471818201E-5</v>
      </c>
      <c r="M11805" s="1">
        <v>6.2009622118990798E-3</v>
      </c>
      <c r="N11805" s="1">
        <v>2.0123801966924E-6</v>
      </c>
      <c r="O11805" s="1">
        <v>1.85138978095701E-6</v>
      </c>
      <c r="P11805" s="1">
        <v>5.72640296051687E-8</v>
      </c>
      <c r="Q11805" s="1">
        <v>5.0611419973661898E-8</v>
      </c>
      <c r="R11805" s="1">
        <v>201.18338982581699</v>
      </c>
      <c r="S11805" s="1">
        <v>100.35130755233099</v>
      </c>
      <c r="T11805" s="1">
        <v>0.19450156009126701</v>
      </c>
      <c r="U11805" s="1">
        <v>13282.550612606699</v>
      </c>
      <c r="V11805" s="1">
        <f t="shared" si="737"/>
        <v>6.7307696950564475E-2</v>
      </c>
      <c r="W11805" s="1">
        <f t="shared" si="738"/>
        <v>0.8011872972572196</v>
      </c>
      <c r="X11805" s="1">
        <f t="shared" si="739"/>
        <v>515.94088759618489</v>
      </c>
    </row>
    <row r="11806" spans="1:24" hidden="1" x14ac:dyDescent="0.3">
      <c r="A11806" s="18" t="str">
        <f t="shared" si="736"/>
        <v>Portable Equipment - Rental Compressor_2009_600</v>
      </c>
      <c r="B11806" s="1" t="s">
        <v>40</v>
      </c>
      <c r="C11806" s="1">
        <v>2020</v>
      </c>
      <c r="D11806" s="1" t="s">
        <v>206</v>
      </c>
      <c r="E11806" s="1">
        <v>2009</v>
      </c>
      <c r="F11806" s="1">
        <v>600</v>
      </c>
      <c r="G11806" s="1" t="s">
        <v>5</v>
      </c>
      <c r="H11806" s="1">
        <v>1.15225398714379E-5</v>
      </c>
      <c r="I11806" s="1">
        <v>1.39422732444398E-5</v>
      </c>
      <c r="J11806" s="1">
        <v>1.6592457414870601E-5</v>
      </c>
      <c r="K11806" s="1">
        <v>7.6440344435861499E-5</v>
      </c>
      <c r="L11806" s="1">
        <v>1.9473578845386201E-4</v>
      </c>
      <c r="M11806" s="1">
        <v>4.0380665923886699E-2</v>
      </c>
      <c r="N11806" s="1">
        <v>8.3043710780175793E-6</v>
      </c>
      <c r="O11806" s="1">
        <v>7.6400213917761692E-6</v>
      </c>
      <c r="P11806" s="1">
        <v>3.72993605687624E-7</v>
      </c>
      <c r="Q11806" s="1">
        <v>3.29581566868486E-7</v>
      </c>
      <c r="R11806" s="1">
        <v>1310.1062345457201</v>
      </c>
      <c r="S11806" s="1">
        <v>200.70261510466199</v>
      </c>
      <c r="T11806" s="1">
        <v>0.38900312018253402</v>
      </c>
      <c r="U11806" s="1">
        <v>86495.9695892952</v>
      </c>
      <c r="V11806" s="1">
        <f t="shared" si="737"/>
        <v>5.3373578211076224E-2</v>
      </c>
      <c r="W11806" s="1">
        <f t="shared" si="738"/>
        <v>0.74548430182881686</v>
      </c>
      <c r="X11806" s="1">
        <f t="shared" si="739"/>
        <v>515.94088759618489</v>
      </c>
    </row>
    <row r="11807" spans="1:24" hidden="1" x14ac:dyDescent="0.3">
      <c r="A11807" s="18" t="str">
        <f t="shared" si="736"/>
        <v>Portable Equipment - Rental Compressor_2010_75</v>
      </c>
      <c r="B11807" s="1" t="s">
        <v>40</v>
      </c>
      <c r="C11807" s="1">
        <v>2020</v>
      </c>
      <c r="D11807" s="1" t="s">
        <v>206</v>
      </c>
      <c r="E11807" s="1">
        <v>2010</v>
      </c>
      <c r="F11807" s="1">
        <v>75</v>
      </c>
      <c r="G11807" s="1" t="s">
        <v>5</v>
      </c>
      <c r="H11807" s="1">
        <v>1.12649218575297E-6</v>
      </c>
      <c r="I11807" s="1">
        <v>1.36305554476109E-6</v>
      </c>
      <c r="J11807" s="1">
        <v>1.6221487474842801E-6</v>
      </c>
      <c r="K11807" s="1">
        <v>2.0435653636406099E-5</v>
      </c>
      <c r="L11807" s="1">
        <v>1.71589858078452E-5</v>
      </c>
      <c r="M11807" s="1">
        <v>2.9764618617115599E-3</v>
      </c>
      <c r="N11807" s="1">
        <v>1.1479797745041099E-6</v>
      </c>
      <c r="O11807" s="1">
        <v>1.0561413925437801E-6</v>
      </c>
      <c r="P11807" s="1">
        <v>2.7485071220945798E-8</v>
      </c>
      <c r="Q11807" s="1">
        <v>2.4293481587357702E-8</v>
      </c>
      <c r="R11807" s="1">
        <v>96.5680271163925</v>
      </c>
      <c r="S11807" s="1">
        <v>100.35130755233099</v>
      </c>
      <c r="T11807" s="1">
        <v>0.19450156009126701</v>
      </c>
      <c r="U11807" s="1">
        <v>6375.6242940512402</v>
      </c>
      <c r="V11807" s="1">
        <f t="shared" si="737"/>
        <v>7.0791226635435758E-2</v>
      </c>
      <c r="W11807" s="1">
        <f t="shared" si="738"/>
        <v>0.89116372243678676</v>
      </c>
      <c r="X11807" s="1">
        <f t="shared" si="739"/>
        <v>515.94088759618489</v>
      </c>
    </row>
    <row r="11808" spans="1:24" hidden="1" x14ac:dyDescent="0.3">
      <c r="A11808" s="18" t="str">
        <f t="shared" si="736"/>
        <v>Portable Equipment - Rental Compressor_2010_100</v>
      </c>
      <c r="B11808" s="1" t="s">
        <v>40</v>
      </c>
      <c r="C11808" s="1">
        <v>2020</v>
      </c>
      <c r="D11808" s="1" t="s">
        <v>206</v>
      </c>
      <c r="E11808" s="1">
        <v>2010</v>
      </c>
      <c r="F11808" s="1">
        <v>100</v>
      </c>
      <c r="G11808" s="1" t="s">
        <v>5</v>
      </c>
      <c r="H11808" s="1">
        <v>5.1687107670718004E-6</v>
      </c>
      <c r="I11808" s="1">
        <v>6.2541400281568797E-6</v>
      </c>
      <c r="J11808" s="1">
        <v>7.4429435045833903E-6</v>
      </c>
      <c r="K11808" s="1">
        <v>1.0649407528796101E-4</v>
      </c>
      <c r="L11808" s="1">
        <v>8.7330797778447706E-5</v>
      </c>
      <c r="M11808" s="1">
        <v>1.6122501750937601E-2</v>
      </c>
      <c r="N11808" s="1">
        <v>6.2687033781895397E-6</v>
      </c>
      <c r="O11808" s="1">
        <v>5.7672071079343799E-6</v>
      </c>
      <c r="P11808" s="1">
        <v>1.4890546277062899E-7</v>
      </c>
      <c r="Q11808" s="1">
        <v>1.3158969193152101E-7</v>
      </c>
      <c r="R11808" s="1">
        <v>523.07681354712599</v>
      </c>
      <c r="S11808" s="1">
        <v>401.40523020932397</v>
      </c>
      <c r="T11808" s="1">
        <v>0.77800624036506805</v>
      </c>
      <c r="U11808" s="1">
        <v>34534.631592777499</v>
      </c>
      <c r="V11808" s="1">
        <f t="shared" si="737"/>
        <v>5.9965488230141979E-2</v>
      </c>
      <c r="W11808" s="1">
        <f t="shared" si="738"/>
        <v>0.83733877123562439</v>
      </c>
      <c r="X11808" s="1">
        <f t="shared" si="739"/>
        <v>515.94088759618489</v>
      </c>
    </row>
    <row r="11809" spans="1:24" hidden="1" x14ac:dyDescent="0.3">
      <c r="A11809" s="18" t="str">
        <f t="shared" si="736"/>
        <v>Portable Equipment - Rental Compressor_2010_175</v>
      </c>
      <c r="B11809" s="1" t="s">
        <v>40</v>
      </c>
      <c r="C11809" s="1">
        <v>2020</v>
      </c>
      <c r="D11809" s="1" t="s">
        <v>206</v>
      </c>
      <c r="E11809" s="1">
        <v>2010</v>
      </c>
      <c r="F11809" s="1">
        <v>175</v>
      </c>
      <c r="G11809" s="1" t="s">
        <v>5</v>
      </c>
      <c r="H11809" s="1">
        <v>7.9113161864460095E-6</v>
      </c>
      <c r="I11809" s="1">
        <v>9.5726925855996692E-6</v>
      </c>
      <c r="J11809" s="1">
        <v>1.13922953084822E-5</v>
      </c>
      <c r="K11809" s="1">
        <v>1.59088272841007E-4</v>
      </c>
      <c r="L11809" s="1">
        <v>1.5847566234405901E-4</v>
      </c>
      <c r="M11809" s="1">
        <v>2.79291338023934E-2</v>
      </c>
      <c r="N11809" s="1">
        <v>7.4993045111705402E-6</v>
      </c>
      <c r="O11809" s="1">
        <v>6.89936015027689E-6</v>
      </c>
      <c r="P11809" s="1">
        <v>2.57981353021238E-7</v>
      </c>
      <c r="Q11809" s="1">
        <v>2.2795383556137301E-7</v>
      </c>
      <c r="R11809" s="1">
        <v>906.12998777548296</v>
      </c>
      <c r="S11809" s="1">
        <v>401.40523020932397</v>
      </c>
      <c r="T11809" s="1">
        <v>0.77800624036506805</v>
      </c>
      <c r="U11809" s="1">
        <v>59824.607959180801</v>
      </c>
      <c r="V11809" s="1">
        <f t="shared" si="737"/>
        <v>5.2983769383106866E-2</v>
      </c>
      <c r="W11809" s="1">
        <f t="shared" si="738"/>
        <v>0.87714484418980621</v>
      </c>
      <c r="X11809" s="1">
        <f t="shared" si="739"/>
        <v>515.94088759618489</v>
      </c>
    </row>
    <row r="11810" spans="1:24" hidden="1" x14ac:dyDescent="0.3">
      <c r="A11810" s="18" t="str">
        <f t="shared" si="736"/>
        <v>Portable Equipment - Rental Compressor_2010_300</v>
      </c>
      <c r="B11810" s="1" t="s">
        <v>40</v>
      </c>
      <c r="C11810" s="1">
        <v>2020</v>
      </c>
      <c r="D11810" s="1" t="s">
        <v>206</v>
      </c>
      <c r="E11810" s="1">
        <v>2010</v>
      </c>
      <c r="F11810" s="1">
        <v>300</v>
      </c>
      <c r="G11810" s="1" t="s">
        <v>5</v>
      </c>
      <c r="H11810" s="1">
        <v>3.5907924933593902E-5</v>
      </c>
      <c r="I11810" s="1">
        <v>4.3448589169648698E-5</v>
      </c>
      <c r="J11810" s="1">
        <v>5.1707411904375298E-5</v>
      </c>
      <c r="K11810" s="1">
        <v>2.5232092312500699E-4</v>
      </c>
      <c r="L11810" s="1">
        <v>6.6090870083946099E-4</v>
      </c>
      <c r="M11810" s="1">
        <v>0.13081549882222199</v>
      </c>
      <c r="N11810" s="1">
        <v>2.3478899363998101E-5</v>
      </c>
      <c r="O11810" s="1">
        <v>2.16005874148782E-5</v>
      </c>
      <c r="P11810" s="1">
        <v>1.2083769223594701E-6</v>
      </c>
      <c r="Q11810" s="1">
        <v>1.0676985157643699E-6</v>
      </c>
      <c r="R11810" s="1">
        <v>4244.16479176544</v>
      </c>
      <c r="S11810" s="1">
        <v>1003.51307552331</v>
      </c>
      <c r="T11810" s="1">
        <v>1.94501560091267</v>
      </c>
      <c r="U11810" s="1">
        <v>280208.68772355199</v>
      </c>
      <c r="V11810" s="1">
        <f t="shared" si="737"/>
        <v>5.1343170503208434E-2</v>
      </c>
      <c r="W11810" s="1">
        <f t="shared" si="738"/>
        <v>0.78099539623161451</v>
      </c>
      <c r="X11810" s="1">
        <f t="shared" si="739"/>
        <v>515.94088759618501</v>
      </c>
    </row>
    <row r="11811" spans="1:24" hidden="1" x14ac:dyDescent="0.3">
      <c r="A11811" s="18" t="str">
        <f t="shared" si="736"/>
        <v>Portable Equipment - Rental Compressor_2010_600</v>
      </c>
      <c r="B11811" s="1" t="s">
        <v>40</v>
      </c>
      <c r="C11811" s="1">
        <v>2020</v>
      </c>
      <c r="D11811" s="1" t="s">
        <v>206</v>
      </c>
      <c r="E11811" s="1">
        <v>2010</v>
      </c>
      <c r="F11811" s="1">
        <v>600</v>
      </c>
      <c r="G11811" s="1" t="s">
        <v>5</v>
      </c>
      <c r="H11811" s="1">
        <v>4.7993865360303098E-4</v>
      </c>
      <c r="I11811" s="1">
        <v>5.8072577085966802E-4</v>
      </c>
      <c r="J11811" s="1">
        <v>6.9111166118836502E-4</v>
      </c>
      <c r="K11811" s="1">
        <v>3.3607752978973399E-3</v>
      </c>
      <c r="L11811" s="1">
        <v>8.6170644954514809E-3</v>
      </c>
      <c r="M11811" s="1">
        <v>1.79217729463422</v>
      </c>
      <c r="N11811" s="1">
        <v>3.5879090174686999E-4</v>
      </c>
      <c r="O11811" s="1">
        <v>3.3008762960712101E-4</v>
      </c>
      <c r="P11811" s="1">
        <v>1.6555169698641098E-5</v>
      </c>
      <c r="Q11811" s="1">
        <v>1.46275101551078E-5</v>
      </c>
      <c r="R11811" s="1">
        <v>58145.218593898499</v>
      </c>
      <c r="S11811" s="1">
        <v>6422.48368334918</v>
      </c>
      <c r="T11811" s="1">
        <v>12.448099845841099</v>
      </c>
      <c r="U11811" s="1">
        <v>3838869.64785315</v>
      </c>
      <c r="V11811" s="1">
        <f t="shared" si="737"/>
        <v>5.0090611588305967E-2</v>
      </c>
      <c r="W11811" s="1">
        <f t="shared" si="738"/>
        <v>0.74326653358964834</v>
      </c>
      <c r="X11811" s="1">
        <f t="shared" si="739"/>
        <v>515.9408875961841</v>
      </c>
    </row>
    <row r="11812" spans="1:24" hidden="1" x14ac:dyDescent="0.3">
      <c r="A11812" s="18" t="str">
        <f t="shared" si="736"/>
        <v>Portable Equipment - Rental Compressor_2010_750</v>
      </c>
      <c r="B11812" s="1" t="s">
        <v>40</v>
      </c>
      <c r="C11812" s="1">
        <v>2020</v>
      </c>
      <c r="D11812" s="1" t="s">
        <v>206</v>
      </c>
      <c r="E11812" s="1">
        <v>2010</v>
      </c>
      <c r="F11812" s="1">
        <v>750</v>
      </c>
      <c r="G11812" s="1" t="s">
        <v>5</v>
      </c>
      <c r="H11812" s="1">
        <v>1.7597989845637101E-5</v>
      </c>
      <c r="I11812" s="1">
        <v>2.12935677132209E-5</v>
      </c>
      <c r="J11812" s="1">
        <v>2.5341105377717399E-5</v>
      </c>
      <c r="K11812" s="1">
        <v>1.2365396844332799E-4</v>
      </c>
      <c r="L11812" s="1">
        <v>3.2452035619633303E-4</v>
      </c>
      <c r="M11812" s="1">
        <v>6.5978237934606193E-2</v>
      </c>
      <c r="N11812" s="1">
        <v>1.38980484466064E-5</v>
      </c>
      <c r="O11812" s="1">
        <v>1.27862045708778E-5</v>
      </c>
      <c r="P11812" s="1">
        <v>6.0947358967245603E-7</v>
      </c>
      <c r="Q11812" s="1">
        <v>5.3850550851976301E-7</v>
      </c>
      <c r="R11812" s="1">
        <v>2140.5912677466999</v>
      </c>
      <c r="S11812" s="1">
        <v>200.70261510466199</v>
      </c>
      <c r="T11812" s="1">
        <v>0.38900312018253402</v>
      </c>
      <c r="U11812" s="1">
        <v>141326.33851813499</v>
      </c>
      <c r="V11812" s="1">
        <f t="shared" si="737"/>
        <v>4.9890048526204822E-2</v>
      </c>
      <c r="W11812" s="1">
        <f t="shared" si="738"/>
        <v>0.7603392975956752</v>
      </c>
      <c r="X11812" s="1">
        <f t="shared" si="739"/>
        <v>515.94088759618489</v>
      </c>
    </row>
    <row r="11813" spans="1:24" hidden="1" x14ac:dyDescent="0.3">
      <c r="A11813" s="18" t="str">
        <f t="shared" si="736"/>
        <v>Portable Equipment - Rental Compressor_2011_75</v>
      </c>
      <c r="B11813" s="1" t="s">
        <v>40</v>
      </c>
      <c r="C11813" s="1">
        <v>2020</v>
      </c>
      <c r="D11813" s="1" t="s">
        <v>206</v>
      </c>
      <c r="E11813" s="1">
        <v>2011</v>
      </c>
      <c r="F11813" s="1">
        <v>75</v>
      </c>
      <c r="G11813" s="1" t="s">
        <v>5</v>
      </c>
      <c r="H11813" s="1">
        <v>5.5958557233324296E-6</v>
      </c>
      <c r="I11813" s="1">
        <v>6.7709854252322404E-6</v>
      </c>
      <c r="J11813" s="1">
        <v>8.0580322415987101E-6</v>
      </c>
      <c r="K11813" s="1">
        <v>1.23014344451625E-4</v>
      </c>
      <c r="L11813" s="1">
        <v>1.0483077706679901E-4</v>
      </c>
      <c r="M11813" s="1">
        <v>1.8950140519563601E-2</v>
      </c>
      <c r="N11813" s="1">
        <v>6.5427851922503803E-6</v>
      </c>
      <c r="O11813" s="1">
        <v>6.0193623768703503E-6</v>
      </c>
      <c r="P11813" s="1">
        <v>1.7503557110913399E-7</v>
      </c>
      <c r="Q11813" s="1">
        <v>1.5466849943950999E-7</v>
      </c>
      <c r="R11813" s="1">
        <v>614.81643930769803</v>
      </c>
      <c r="S11813" s="1">
        <v>602.10784531398599</v>
      </c>
      <c r="T11813" s="1">
        <v>1.1670093605476</v>
      </c>
      <c r="U11813" s="1">
        <v>40591.474672126198</v>
      </c>
      <c r="V11813" s="1">
        <f t="shared" si="737"/>
        <v>5.5233892493050024E-2</v>
      </c>
      <c r="W11813" s="1">
        <f t="shared" si="738"/>
        <v>0.85515054409851576</v>
      </c>
      <c r="X11813" s="1">
        <f t="shared" si="739"/>
        <v>515.9408875961858</v>
      </c>
    </row>
    <row r="11814" spans="1:24" hidden="1" x14ac:dyDescent="0.3">
      <c r="A11814" s="18" t="str">
        <f t="shared" si="736"/>
        <v>Portable Equipment - Rental Compressor_2011_100</v>
      </c>
      <c r="B11814" s="1" t="s">
        <v>40</v>
      </c>
      <c r="C11814" s="1">
        <v>2020</v>
      </c>
      <c r="D11814" s="1" t="s">
        <v>206</v>
      </c>
      <c r="E11814" s="1">
        <v>2011</v>
      </c>
      <c r="F11814" s="1">
        <v>100</v>
      </c>
      <c r="G11814" s="1" t="s">
        <v>5</v>
      </c>
      <c r="H11814" s="1">
        <v>1.28025764300234E-6</v>
      </c>
      <c r="I11814" s="1">
        <v>1.5491117480328401E-6</v>
      </c>
      <c r="J11814" s="1">
        <v>1.84357100592338E-6</v>
      </c>
      <c r="K11814" s="1">
        <v>2.62497444608675E-5</v>
      </c>
      <c r="L11814" s="1">
        <v>2.1272647474211299E-5</v>
      </c>
      <c r="M11814" s="1">
        <v>3.9686158156154103E-3</v>
      </c>
      <c r="N11814" s="1">
        <v>1.6834957371703499E-6</v>
      </c>
      <c r="O11814" s="1">
        <v>1.54881607819672E-6</v>
      </c>
      <c r="P11814" s="1">
        <v>3.66534135860678E-8</v>
      </c>
      <c r="Q11814" s="1">
        <v>3.2391308783143602E-8</v>
      </c>
      <c r="R11814" s="1">
        <v>128.75736948852301</v>
      </c>
      <c r="S11814" s="1">
        <v>100.35130755233099</v>
      </c>
      <c r="T11814" s="1">
        <v>0.19450156009126701</v>
      </c>
      <c r="U11814" s="1">
        <v>8500.8323920683197</v>
      </c>
      <c r="V11814" s="1">
        <f t="shared" si="737"/>
        <v>6.0340637580820387E-2</v>
      </c>
      <c r="W11814" s="1">
        <f t="shared" si="738"/>
        <v>0.82860717650352922</v>
      </c>
      <c r="X11814" s="1">
        <f t="shared" si="739"/>
        <v>515.94088759618489</v>
      </c>
    </row>
    <row r="11815" spans="1:24" hidden="1" x14ac:dyDescent="0.3">
      <c r="A11815" s="18" t="str">
        <f t="shared" si="736"/>
        <v>Portable Equipment - Rental Compressor_2011_175</v>
      </c>
      <c r="B11815" s="1" t="s">
        <v>40</v>
      </c>
      <c r="C11815" s="1">
        <v>2020</v>
      </c>
      <c r="D11815" s="1" t="s">
        <v>206</v>
      </c>
      <c r="E11815" s="1">
        <v>2011</v>
      </c>
      <c r="F11815" s="1">
        <v>175</v>
      </c>
      <c r="G11815" s="1" t="s">
        <v>5</v>
      </c>
      <c r="H11815" s="1">
        <v>5.75507501985612E-5</v>
      </c>
      <c r="I11815" s="1">
        <v>6.9636407740259005E-5</v>
      </c>
      <c r="J11815" s="1">
        <v>8.2873080285928002E-5</v>
      </c>
      <c r="K11815" s="1">
        <v>1.2889535879892599E-3</v>
      </c>
      <c r="L11815" s="1">
        <v>1.16071379862113E-3</v>
      </c>
      <c r="M11815" s="1">
        <v>0.23196559442272099</v>
      </c>
      <c r="N11815" s="1">
        <v>5.5372319874460203E-5</v>
      </c>
      <c r="O11815" s="1">
        <v>5.09425342845034E-5</v>
      </c>
      <c r="P11815" s="1">
        <v>2.1429104333767102E-6</v>
      </c>
      <c r="Q11815" s="1">
        <v>1.8932719983747401E-6</v>
      </c>
      <c r="R11815" s="1">
        <v>7525.8682466041901</v>
      </c>
      <c r="S11815" s="1">
        <v>3512.2957643315799</v>
      </c>
      <c r="T11815" s="1">
        <v>6.8075546031943501</v>
      </c>
      <c r="U11815" s="1">
        <v>496873.65331639303</v>
      </c>
      <c r="V11815" s="1">
        <f t="shared" si="737"/>
        <v>4.6406518841332713E-2</v>
      </c>
      <c r="W11815" s="1">
        <f t="shared" si="738"/>
        <v>0.77351328870982894</v>
      </c>
      <c r="X11815" s="1">
        <f t="shared" si="739"/>
        <v>515.94088759618387</v>
      </c>
    </row>
    <row r="11816" spans="1:24" hidden="1" x14ac:dyDescent="0.3">
      <c r="A11816" s="18" t="str">
        <f t="shared" si="736"/>
        <v>Portable Equipment - Rental Compressor_2011_300</v>
      </c>
      <c r="B11816" s="1" t="s">
        <v>40</v>
      </c>
      <c r="C11816" s="1">
        <v>2020</v>
      </c>
      <c r="D11816" s="1" t="s">
        <v>206</v>
      </c>
      <c r="E11816" s="1">
        <v>2011</v>
      </c>
      <c r="F11816" s="1">
        <v>300</v>
      </c>
      <c r="G11816" s="1" t="s">
        <v>5</v>
      </c>
      <c r="H11816" s="1">
        <v>2.2861195023297701E-6</v>
      </c>
      <c r="I11816" s="1">
        <v>2.7662045978190198E-6</v>
      </c>
      <c r="J11816" s="1">
        <v>3.2920120833548698E-6</v>
      </c>
      <c r="K11816" s="1">
        <v>2.4418503827643301E-5</v>
      </c>
      <c r="L11816" s="1">
        <v>3.6586794078092599E-5</v>
      </c>
      <c r="M11816" s="1">
        <v>1.289800140075E-2</v>
      </c>
      <c r="N11816" s="1">
        <v>1.3128305199013301E-6</v>
      </c>
      <c r="O11816" s="1">
        <v>1.20780407830922E-6</v>
      </c>
      <c r="P11816" s="1">
        <v>1.19179835689843E-7</v>
      </c>
      <c r="Q11816" s="1">
        <v>1.0527175354521601E-7</v>
      </c>
      <c r="R11816" s="1">
        <v>418.4614508377</v>
      </c>
      <c r="S11816" s="1">
        <v>100.35130755233099</v>
      </c>
      <c r="T11816" s="1">
        <v>0.19450156009126701</v>
      </c>
      <c r="U11816" s="1">
        <v>27627.705274222</v>
      </c>
      <c r="V11816" s="1">
        <f t="shared" si="737"/>
        <v>3.3153400888428303E-2</v>
      </c>
      <c r="W11816" s="1">
        <f t="shared" si="738"/>
        <v>0.43849853053159377</v>
      </c>
      <c r="X11816" s="1">
        <f t="shared" si="739"/>
        <v>515.94088759618489</v>
      </c>
    </row>
    <row r="11817" spans="1:24" hidden="1" x14ac:dyDescent="0.3">
      <c r="A11817" s="18" t="str">
        <f t="shared" si="736"/>
        <v>Portable Equipment - Rental Compressor_2011_600</v>
      </c>
      <c r="B11817" s="1" t="s">
        <v>40</v>
      </c>
      <c r="C11817" s="1">
        <v>2020</v>
      </c>
      <c r="D11817" s="1" t="s">
        <v>206</v>
      </c>
      <c r="E11817" s="1">
        <v>2011</v>
      </c>
      <c r="F11817" s="1">
        <v>600</v>
      </c>
      <c r="G11817" s="1" t="s">
        <v>5</v>
      </c>
      <c r="H11817" s="1">
        <v>1.0111682414150901E-5</v>
      </c>
      <c r="I11817" s="1">
        <v>1.2235135721122601E-5</v>
      </c>
      <c r="J11817" s="1">
        <v>1.4560822676377301E-5</v>
      </c>
      <c r="K11817" s="1">
        <v>1.05844574185724E-4</v>
      </c>
      <c r="L11817" s="1">
        <v>1.3182975364658199E-4</v>
      </c>
      <c r="M11817" s="1">
        <v>5.7048852349471497E-2</v>
      </c>
      <c r="N11817" s="1">
        <v>5.4333346281582901E-6</v>
      </c>
      <c r="O11817" s="1">
        <v>4.9986678579056297E-6</v>
      </c>
      <c r="P11817" s="1">
        <v>5.27141580935846E-7</v>
      </c>
      <c r="Q11817" s="1">
        <v>4.6562506375768898E-7</v>
      </c>
      <c r="R11817" s="1">
        <v>1850.8871863975201</v>
      </c>
      <c r="S11817" s="1">
        <v>200.70261510466199</v>
      </c>
      <c r="T11817" s="1">
        <v>0.38900312018253402</v>
      </c>
      <c r="U11817" s="1">
        <v>122199.46563598199</v>
      </c>
      <c r="V11817" s="1">
        <f t="shared" si="737"/>
        <v>3.3153400888428324E-2</v>
      </c>
      <c r="W11817" s="1">
        <f t="shared" si="738"/>
        <v>0.35721750631033172</v>
      </c>
      <c r="X11817" s="1">
        <f t="shared" si="739"/>
        <v>515.94088759618489</v>
      </c>
    </row>
    <row r="11818" spans="1:24" hidden="1" x14ac:dyDescent="0.3">
      <c r="A11818" s="18" t="str">
        <f t="shared" si="736"/>
        <v>Portable Equipment - Rental Compressor_2011_750</v>
      </c>
      <c r="B11818" s="1" t="s">
        <v>40</v>
      </c>
      <c r="C11818" s="1">
        <v>2020</v>
      </c>
      <c r="D11818" s="1" t="s">
        <v>206</v>
      </c>
      <c r="E11818" s="1">
        <v>2011</v>
      </c>
      <c r="F11818" s="1">
        <v>750</v>
      </c>
      <c r="G11818" s="1" t="s">
        <v>5</v>
      </c>
      <c r="H11818" s="1">
        <v>1.23978019164806E-5</v>
      </c>
      <c r="I11818" s="1">
        <v>1.5001340318941601E-5</v>
      </c>
      <c r="J11818" s="1">
        <v>1.78528347597321E-5</v>
      </c>
      <c r="K11818" s="1">
        <v>1.2977465182771399E-4</v>
      </c>
      <c r="L11818" s="1">
        <v>2.1482965883682501E-4</v>
      </c>
      <c r="M11818" s="1">
        <v>6.9946853750221596E-2</v>
      </c>
      <c r="N11818" s="1">
        <v>1.29534671144796E-5</v>
      </c>
      <c r="O11818" s="1">
        <v>1.19171897453212E-5</v>
      </c>
      <c r="P11818" s="1">
        <v>6.4632141662568898E-7</v>
      </c>
      <c r="Q11818" s="1">
        <v>5.7089681730290597E-7</v>
      </c>
      <c r="R11818" s="1">
        <v>2269.3486372352199</v>
      </c>
      <c r="S11818" s="1">
        <v>200.70261510466199</v>
      </c>
      <c r="T11818" s="1">
        <v>0.38900312018253402</v>
      </c>
      <c r="U11818" s="1">
        <v>149827.170910204</v>
      </c>
      <c r="V11818" s="1">
        <f t="shared" si="737"/>
        <v>3.3153400888428268E-2</v>
      </c>
      <c r="W11818" s="1">
        <f t="shared" si="738"/>
        <v>0.47477982971617855</v>
      </c>
      <c r="X11818" s="1">
        <f t="shared" si="739"/>
        <v>515.94088759618489</v>
      </c>
    </row>
    <row r="11819" spans="1:24" hidden="1" x14ac:dyDescent="0.3">
      <c r="A11819" s="18" t="str">
        <f t="shared" si="736"/>
        <v>Portable Equipment - Rental Compressor_2012_75</v>
      </c>
      <c r="B11819" s="1" t="s">
        <v>40</v>
      </c>
      <c r="C11819" s="1">
        <v>2020</v>
      </c>
      <c r="D11819" s="1" t="s">
        <v>206</v>
      </c>
      <c r="E11819" s="1">
        <v>2012</v>
      </c>
      <c r="F11819" s="1">
        <v>75</v>
      </c>
      <c r="G11819" s="1" t="s">
        <v>5</v>
      </c>
      <c r="H11819" s="1">
        <v>8.5378538718717397E-7</v>
      </c>
      <c r="I11819" s="1">
        <v>1.03308031849648E-6</v>
      </c>
      <c r="J11819" s="1">
        <v>1.2294509575495299E-6</v>
      </c>
      <c r="K11819" s="1">
        <v>2.3050082742989399E-5</v>
      </c>
      <c r="L11819" s="1">
        <v>2.0089298198446201E-5</v>
      </c>
      <c r="M11819" s="1">
        <v>3.7205773271394502E-3</v>
      </c>
      <c r="N11819" s="1">
        <v>1.1489651483409201E-6</v>
      </c>
      <c r="O11819" s="1">
        <v>1.0570479364736399E-6</v>
      </c>
      <c r="P11819" s="1">
        <v>3.4372968921532403E-8</v>
      </c>
      <c r="Q11819" s="1">
        <v>3.0366851984197101E-8</v>
      </c>
      <c r="R11819" s="1">
        <v>120.71003389549</v>
      </c>
      <c r="S11819" s="1">
        <v>100.35130755233099</v>
      </c>
      <c r="T11819" s="1">
        <v>0.19450156009126701</v>
      </c>
      <c r="U11819" s="1">
        <v>7969.5303675640498</v>
      </c>
      <c r="V11819" s="1">
        <f t="shared" si="737"/>
        <v>4.2922989156460756E-2</v>
      </c>
      <c r="W11819" s="1">
        <f t="shared" si="738"/>
        <v>0.83468120851220251</v>
      </c>
      <c r="X11819" s="1">
        <f t="shared" si="739"/>
        <v>515.94088759618489</v>
      </c>
    </row>
    <row r="11820" spans="1:24" hidden="1" x14ac:dyDescent="0.3">
      <c r="A11820" s="18" t="str">
        <f t="shared" si="736"/>
        <v>Portable Equipment - Rental Compressor_2012_175</v>
      </c>
      <c r="B11820" s="1" t="s">
        <v>40</v>
      </c>
      <c r="C11820" s="1">
        <v>2020</v>
      </c>
      <c r="D11820" s="1" t="s">
        <v>206</v>
      </c>
      <c r="E11820" s="1">
        <v>2012</v>
      </c>
      <c r="F11820" s="1">
        <v>175</v>
      </c>
      <c r="G11820" s="1" t="s">
        <v>5</v>
      </c>
      <c r="H11820" s="1">
        <v>1.7177010382112601E-5</v>
      </c>
      <c r="I11820" s="1">
        <v>2.0784182562356301E-5</v>
      </c>
      <c r="J11820" s="1">
        <v>2.47348949502422E-5</v>
      </c>
      <c r="K11820" s="1">
        <v>4.3487787537771402E-4</v>
      </c>
      <c r="L11820" s="1">
        <v>3.91656124402044E-4</v>
      </c>
      <c r="M11820" s="1">
        <v>7.8280946963014006E-2</v>
      </c>
      <c r="N11820" s="1">
        <v>1.74539662070306E-5</v>
      </c>
      <c r="O11820" s="1">
        <v>1.6057648910468202E-5</v>
      </c>
      <c r="P11820" s="1">
        <v>7.2323086513397198E-7</v>
      </c>
      <c r="Q11820" s="1">
        <v>6.3891856574750799E-7</v>
      </c>
      <c r="R11820" s="1">
        <v>2539.7391131611198</v>
      </c>
      <c r="S11820" s="1">
        <v>1204.2156906279699</v>
      </c>
      <c r="T11820" s="1">
        <v>2.3340187210951999</v>
      </c>
      <c r="U11820" s="1">
        <v>167678.91893354699</v>
      </c>
      <c r="V11820" s="1">
        <f t="shared" si="737"/>
        <v>4.1043376719389034E-2</v>
      </c>
      <c r="W11820" s="1">
        <f t="shared" si="738"/>
        <v>0.77341939285133843</v>
      </c>
      <c r="X11820" s="1">
        <f t="shared" si="739"/>
        <v>515.94088759618501</v>
      </c>
    </row>
    <row r="11821" spans="1:24" hidden="1" x14ac:dyDescent="0.3">
      <c r="A11821" s="18" t="str">
        <f t="shared" si="736"/>
        <v>Portable Equipment - Rental Compressor_2012_300</v>
      </c>
      <c r="B11821" s="1" t="s">
        <v>40</v>
      </c>
      <c r="C11821" s="1">
        <v>2020</v>
      </c>
      <c r="D11821" s="1" t="s">
        <v>206</v>
      </c>
      <c r="E11821" s="1">
        <v>2012</v>
      </c>
      <c r="F11821" s="1">
        <v>300</v>
      </c>
      <c r="G11821" s="1" t="s">
        <v>5</v>
      </c>
      <c r="H11821" s="1">
        <v>1.46096728303464E-5</v>
      </c>
      <c r="I11821" s="1">
        <v>1.7677704124719201E-5</v>
      </c>
      <c r="J11821" s="1">
        <v>2.1037928875698901E-5</v>
      </c>
      <c r="K11821" s="1">
        <v>1.6680614447295701E-4</v>
      </c>
      <c r="L11821" s="1">
        <v>2.5156778269585102E-4</v>
      </c>
      <c r="M11821" s="1">
        <v>8.9293855851346596E-2</v>
      </c>
      <c r="N11821" s="1">
        <v>8.9250998132196199E-6</v>
      </c>
      <c r="O11821" s="1">
        <v>8.2110918281620497E-6</v>
      </c>
      <c r="P11821" s="1">
        <v>8.2512768941064201E-7</v>
      </c>
      <c r="Q11821" s="1">
        <v>7.2880444762073004E-7</v>
      </c>
      <c r="R11821" s="1">
        <v>2897.0408134917702</v>
      </c>
      <c r="S11821" s="1">
        <v>602.10784531398599</v>
      </c>
      <c r="T11821" s="1">
        <v>1.1670093605476</v>
      </c>
      <c r="U11821" s="1">
        <v>191268.72882153699</v>
      </c>
      <c r="V11821" s="1">
        <f t="shared" si="737"/>
        <v>3.0603457159102052E-2</v>
      </c>
      <c r="W11821" s="1">
        <f t="shared" si="738"/>
        <v>0.43551152378307278</v>
      </c>
      <c r="X11821" s="1">
        <f t="shared" si="739"/>
        <v>515.9408875961858</v>
      </c>
    </row>
    <row r="11822" spans="1:24" hidden="1" x14ac:dyDescent="0.3">
      <c r="A11822" s="18" t="str">
        <f t="shared" si="736"/>
        <v>Portable Equipment - Rental Compressor_2012_600</v>
      </c>
      <c r="B11822" s="1" t="s">
        <v>40</v>
      </c>
      <c r="C11822" s="1">
        <v>2020</v>
      </c>
      <c r="D11822" s="1" t="s">
        <v>206</v>
      </c>
      <c r="E11822" s="1">
        <v>2012</v>
      </c>
      <c r="F11822" s="1">
        <v>600</v>
      </c>
      <c r="G11822" s="1" t="s">
        <v>5</v>
      </c>
      <c r="H11822" s="1">
        <v>3.7904796158333897E-4</v>
      </c>
      <c r="I11822" s="1">
        <v>4.5864803351583998E-4</v>
      </c>
      <c r="J11822" s="1">
        <v>5.4582906468000696E-4</v>
      </c>
      <c r="K11822" s="1">
        <v>4.2546764718886703E-3</v>
      </c>
      <c r="L11822" s="1">
        <v>5.31696382328506E-3</v>
      </c>
      <c r="M11822" s="1">
        <v>2.3167290900631898</v>
      </c>
      <c r="N11822" s="1">
        <v>2.16662956810357E-4</v>
      </c>
      <c r="O11822" s="1">
        <v>1.99329920265528E-4</v>
      </c>
      <c r="P11822" s="1">
        <v>2.1407937901759099E-5</v>
      </c>
      <c r="Q11822" s="1">
        <v>1.89088313935198E-5</v>
      </c>
      <c r="R11822" s="1">
        <v>75163.723906044106</v>
      </c>
      <c r="S11822" s="1">
        <v>9131.9689872621093</v>
      </c>
      <c r="T11822" s="1">
        <v>17.699641968305201</v>
      </c>
      <c r="U11822" s="1">
        <v>4962467.1692747902</v>
      </c>
      <c r="V11822" s="1">
        <f t="shared" si="737"/>
        <v>3.0603457159101996E-2</v>
      </c>
      <c r="W11822" s="1">
        <f t="shared" si="738"/>
        <v>0.35477634851077983</v>
      </c>
      <c r="X11822" s="1">
        <f t="shared" si="739"/>
        <v>515.94088759618705</v>
      </c>
    </row>
    <row r="11823" spans="1:24" hidden="1" x14ac:dyDescent="0.3">
      <c r="A11823" s="18" t="str">
        <f t="shared" si="736"/>
        <v>Portable Equipment - Rental Compressor_2013_175</v>
      </c>
      <c r="B11823" s="1" t="s">
        <v>40</v>
      </c>
      <c r="C11823" s="1">
        <v>2020</v>
      </c>
      <c r="D11823" s="1" t="s">
        <v>206</v>
      </c>
      <c r="E11823" s="1">
        <v>2013</v>
      </c>
      <c r="F11823" s="1">
        <v>175</v>
      </c>
      <c r="G11823" s="1" t="s">
        <v>5</v>
      </c>
      <c r="H11823" s="1">
        <v>3.3622448680868302E-5</v>
      </c>
      <c r="I11823" s="1">
        <v>4.0683162903850697E-5</v>
      </c>
      <c r="J11823" s="1">
        <v>4.84163261004504E-5</v>
      </c>
      <c r="K11823" s="1">
        <v>9.7052632310268901E-4</v>
      </c>
      <c r="L11823" s="1">
        <v>6.4620914152078697E-4</v>
      </c>
      <c r="M11823" s="1">
        <v>0.179431042563511</v>
      </c>
      <c r="N11823" s="1">
        <v>1.2389852456489699E-5</v>
      </c>
      <c r="O11823" s="1">
        <v>1.13986642599705E-5</v>
      </c>
      <c r="P11823" s="1">
        <v>1.6579202977601899E-6</v>
      </c>
      <c r="Q11823" s="1">
        <v>1.46449204835788E-6</v>
      </c>
      <c r="R11823" s="1">
        <v>5821.4425679998603</v>
      </c>
      <c r="S11823" s="1">
        <v>2709.4853039129398</v>
      </c>
      <c r="T11823" s="1">
        <v>5.25154212246421</v>
      </c>
      <c r="U11823" s="1">
        <v>384343.88452638901</v>
      </c>
      <c r="V11823" s="1">
        <f t="shared" si="737"/>
        <v>3.5049621724766354E-2</v>
      </c>
      <c r="W11823" s="1">
        <f t="shared" si="738"/>
        <v>0.55672628057259055</v>
      </c>
      <c r="X11823" s="1">
        <f t="shared" si="739"/>
        <v>515.94088759618535</v>
      </c>
    </row>
    <row r="11824" spans="1:24" hidden="1" x14ac:dyDescent="0.3">
      <c r="A11824" s="18" t="str">
        <f t="shared" si="736"/>
        <v>Portable Equipment - Rental Compressor_2013_300</v>
      </c>
      <c r="B11824" s="1" t="s">
        <v>40</v>
      </c>
      <c r="C11824" s="1">
        <v>2020</v>
      </c>
      <c r="D11824" s="1" t="s">
        <v>206</v>
      </c>
      <c r="E11824" s="1">
        <v>2013</v>
      </c>
      <c r="F11824" s="1">
        <v>300</v>
      </c>
      <c r="G11824" s="1" t="s">
        <v>5</v>
      </c>
      <c r="H11824" s="1">
        <v>6.6961822453587898E-6</v>
      </c>
      <c r="I11824" s="1">
        <v>8.1023805168841404E-6</v>
      </c>
      <c r="J11824" s="1">
        <v>9.6425024333166601E-6</v>
      </c>
      <c r="K11824" s="1">
        <v>8.2280554300345293E-5</v>
      </c>
      <c r="L11824" s="1">
        <v>1.3445087542833401E-4</v>
      </c>
      <c r="M11824" s="1">
        <v>4.4646927925673298E-2</v>
      </c>
      <c r="N11824" s="1">
        <v>3.0045908312755998E-6</v>
      </c>
      <c r="O11824" s="1">
        <v>2.76422356477355E-6</v>
      </c>
      <c r="P11824" s="1">
        <v>4.1258210433041502E-7</v>
      </c>
      <c r="Q11824" s="1">
        <v>3.6440222381036502E-7</v>
      </c>
      <c r="R11824" s="1">
        <v>1448.5204067458801</v>
      </c>
      <c r="S11824" s="1">
        <v>301.053922656993</v>
      </c>
      <c r="T11824" s="1">
        <v>0.58350468027380098</v>
      </c>
      <c r="U11824" s="1">
        <v>95634.364410768598</v>
      </c>
      <c r="V11824" s="1">
        <f t="shared" si="737"/>
        <v>2.8053513429775807E-2</v>
      </c>
      <c r="W11824" s="1">
        <f t="shared" si="738"/>
        <v>0.46551990882358324</v>
      </c>
      <c r="X11824" s="1">
        <f t="shared" si="739"/>
        <v>515.94088759618501</v>
      </c>
    </row>
    <row r="11825" spans="1:24" hidden="1" x14ac:dyDescent="0.3">
      <c r="A11825" s="18" t="str">
        <f t="shared" si="736"/>
        <v>Portable Equipment - Rental Compressor_2013_600</v>
      </c>
      <c r="B11825" s="1" t="s">
        <v>40</v>
      </c>
      <c r="C11825" s="1">
        <v>2020</v>
      </c>
      <c r="D11825" s="1" t="s">
        <v>206</v>
      </c>
      <c r="E11825" s="1">
        <v>2013</v>
      </c>
      <c r="F11825" s="1">
        <v>600</v>
      </c>
      <c r="G11825" s="1" t="s">
        <v>5</v>
      </c>
      <c r="H11825" s="1">
        <v>4.8828560933156196E-4</v>
      </c>
      <c r="I11825" s="1">
        <v>5.9082558729119095E-4</v>
      </c>
      <c r="J11825" s="1">
        <v>7.0313127743745199E-4</v>
      </c>
      <c r="K11825" s="1">
        <v>5.9177071639092103E-3</v>
      </c>
      <c r="L11825" s="1">
        <v>9.0001741969050596E-3</v>
      </c>
      <c r="M11825" s="1">
        <v>3.2556539843400998</v>
      </c>
      <c r="N11825" s="1">
        <v>2.5665869723681298E-4</v>
      </c>
      <c r="O11825" s="1">
        <v>2.36126001457868E-4</v>
      </c>
      <c r="P11825" s="1">
        <v>3.0085487047774E-5</v>
      </c>
      <c r="Q11825" s="1">
        <v>2.65722101602518E-5</v>
      </c>
      <c r="R11825" s="1">
        <v>105626.10805991</v>
      </c>
      <c r="S11825" s="1">
        <v>12543.9134440413</v>
      </c>
      <c r="T11825" s="1">
        <v>24.312695011408302</v>
      </c>
      <c r="U11825" s="1">
        <v>6973657.8528332496</v>
      </c>
      <c r="V11825" s="1">
        <f t="shared" si="737"/>
        <v>2.8053513429775769E-2</v>
      </c>
      <c r="W11825" s="1">
        <f t="shared" si="738"/>
        <v>0.42734524897744203</v>
      </c>
      <c r="X11825" s="1">
        <f t="shared" si="739"/>
        <v>515.94088759618342</v>
      </c>
    </row>
    <row r="11826" spans="1:24" hidden="1" x14ac:dyDescent="0.3">
      <c r="A11826" s="18" t="str">
        <f t="shared" si="736"/>
        <v>Portable Equipment - Rental Compressor_2014_175</v>
      </c>
      <c r="B11826" s="1" t="s">
        <v>40</v>
      </c>
      <c r="C11826" s="1">
        <v>2020</v>
      </c>
      <c r="D11826" s="1" t="s">
        <v>206</v>
      </c>
      <c r="E11826" s="1">
        <v>2014</v>
      </c>
      <c r="F11826" s="1">
        <v>175</v>
      </c>
      <c r="G11826" s="1" t="s">
        <v>5</v>
      </c>
      <c r="H11826" s="1">
        <v>5.22959715629571E-5</v>
      </c>
      <c r="I11826" s="1">
        <v>6.3278125591178095E-5</v>
      </c>
      <c r="J11826" s="1">
        <v>7.5306199050658199E-5</v>
      </c>
      <c r="K11826" s="1">
        <v>1.62950438935714E-3</v>
      </c>
      <c r="L11826" s="1">
        <v>1.0496463383707199E-3</v>
      </c>
      <c r="M11826" s="1">
        <v>0.30543459470930101</v>
      </c>
      <c r="N11826" s="1">
        <v>2.3469167292129201E-5</v>
      </c>
      <c r="O11826" s="1">
        <v>2.15916339087589E-5</v>
      </c>
      <c r="P11826" s="1">
        <v>2.8223254188363402E-6</v>
      </c>
      <c r="Q11826" s="1">
        <v>2.4929161022226901E-6</v>
      </c>
      <c r="R11826" s="1">
        <v>9909.4890492604809</v>
      </c>
      <c r="S11826" s="1">
        <v>4616.1601474072204</v>
      </c>
      <c r="T11826" s="1">
        <v>8.9470717641982898</v>
      </c>
      <c r="U11826" s="1">
        <v>654245.31297455798</v>
      </c>
      <c r="V11826" s="1">
        <f t="shared" si="737"/>
        <v>3.202591795829754E-2</v>
      </c>
      <c r="W11826" s="1">
        <f t="shared" si="738"/>
        <v>0.53124025409777065</v>
      </c>
      <c r="X11826" s="1">
        <f t="shared" si="739"/>
        <v>515.94088759618387</v>
      </c>
    </row>
    <row r="11827" spans="1:24" hidden="1" x14ac:dyDescent="0.3">
      <c r="A11827" s="18" t="str">
        <f t="shared" si="736"/>
        <v>Portable Equipment - Rental Compressor_2014_300</v>
      </c>
      <c r="B11827" s="1" t="s">
        <v>40</v>
      </c>
      <c r="C11827" s="1">
        <v>2020</v>
      </c>
      <c r="D11827" s="1" t="s">
        <v>206</v>
      </c>
      <c r="E11827" s="1">
        <v>2014</v>
      </c>
      <c r="F11827" s="1">
        <v>300</v>
      </c>
      <c r="G11827" s="1" t="s">
        <v>5</v>
      </c>
      <c r="H11827" s="1">
        <v>2.4332499001410302E-6</v>
      </c>
      <c r="I11827" s="1">
        <v>2.9442323791706398E-6</v>
      </c>
      <c r="J11827" s="1">
        <v>3.5038798562030802E-6</v>
      </c>
      <c r="K11827" s="1">
        <v>4.6891309899322603E-5</v>
      </c>
      <c r="L11827" s="1">
        <v>3.9584346508871102E-5</v>
      </c>
      <c r="M11827" s="1">
        <v>2.5796002801500101E-2</v>
      </c>
      <c r="N11827" s="1">
        <v>1.4813324559421899E-6</v>
      </c>
      <c r="O11827" s="1">
        <v>1.36282585946681E-6</v>
      </c>
      <c r="P11827" s="1">
        <v>2.3842384105282198E-7</v>
      </c>
      <c r="Q11827" s="1">
        <v>2.1054350709043299E-7</v>
      </c>
      <c r="R11827" s="1">
        <v>836.9229016754</v>
      </c>
      <c r="S11827" s="1">
        <v>200.70261510466199</v>
      </c>
      <c r="T11827" s="1">
        <v>0.38900312018253402</v>
      </c>
      <c r="U11827" s="1">
        <v>55255.410548444102</v>
      </c>
      <c r="V11827" s="1">
        <f t="shared" si="737"/>
        <v>1.7643546043610715E-2</v>
      </c>
      <c r="W11827" s="1">
        <f t="shared" si="738"/>
        <v>0.23721233594755958</v>
      </c>
      <c r="X11827" s="1">
        <f t="shared" si="739"/>
        <v>515.94088759618489</v>
      </c>
    </row>
    <row r="11828" spans="1:24" hidden="1" x14ac:dyDescent="0.3">
      <c r="A11828" s="18" t="str">
        <f t="shared" si="736"/>
        <v>Portable Equipment - Rental Compressor_2014_600</v>
      </c>
      <c r="B11828" s="1" t="s">
        <v>40</v>
      </c>
      <c r="C11828" s="1">
        <v>2020</v>
      </c>
      <c r="D11828" s="1" t="s">
        <v>206</v>
      </c>
      <c r="E11828" s="1">
        <v>2014</v>
      </c>
      <c r="F11828" s="1">
        <v>600</v>
      </c>
      <c r="G11828" s="1" t="s">
        <v>5</v>
      </c>
      <c r="H11828" s="1">
        <v>3.2217164543213398E-5</v>
      </c>
      <c r="I11828" s="1">
        <v>3.8982769097288203E-5</v>
      </c>
      <c r="J11828" s="1">
        <v>4.63927169422274E-5</v>
      </c>
      <c r="K11828" s="1">
        <v>6.1439202763194497E-4</v>
      </c>
      <c r="L11828" s="1">
        <v>6.0931559495185398E-4</v>
      </c>
      <c r="M11828" s="1">
        <v>0.34154899863140098</v>
      </c>
      <c r="N11828" s="1">
        <v>2.1310962468103701E-5</v>
      </c>
      <c r="O11828" s="1">
        <v>1.96060854706554E-5</v>
      </c>
      <c r="P11828" s="1">
        <v>3.1568233570166899E-6</v>
      </c>
      <c r="Q11828" s="1">
        <v>2.78767701214929E-6</v>
      </c>
      <c r="R11828" s="1">
        <v>11081.181111606</v>
      </c>
      <c r="S11828" s="1">
        <v>1304.5669981803001</v>
      </c>
      <c r="T11828" s="1">
        <v>2.52852028118647</v>
      </c>
      <c r="U11828" s="1">
        <v>731602.88774238003</v>
      </c>
      <c r="V11828" s="1">
        <f t="shared" si="737"/>
        <v>1.7643546043610726E-2</v>
      </c>
      <c r="W11828" s="1">
        <f t="shared" si="738"/>
        <v>0.2757753746993552</v>
      </c>
      <c r="X11828" s="1">
        <f t="shared" si="739"/>
        <v>515.94088759618398</v>
      </c>
    </row>
    <row r="11829" spans="1:24" hidden="1" x14ac:dyDescent="0.3">
      <c r="A11829" s="18" t="str">
        <f t="shared" si="736"/>
        <v>Portable Equipment - Rental Compressor_2014_750</v>
      </c>
      <c r="B11829" s="1" t="s">
        <v>40</v>
      </c>
      <c r="C11829" s="1">
        <v>2020</v>
      </c>
      <c r="D11829" s="1" t="s">
        <v>206</v>
      </c>
      <c r="E11829" s="1">
        <v>2014</v>
      </c>
      <c r="F11829" s="1">
        <v>750</v>
      </c>
      <c r="G11829" s="1" t="s">
        <v>5</v>
      </c>
      <c r="H11829" s="1">
        <v>3.5375710086665702E-5</v>
      </c>
      <c r="I11829" s="1">
        <v>4.2804609204865501E-5</v>
      </c>
      <c r="J11829" s="1">
        <v>5.0941022524798601E-5</v>
      </c>
      <c r="K11829" s="1">
        <v>6.7462654014488E-4</v>
      </c>
      <c r="L11829" s="1">
        <v>7.5597167798761302E-4</v>
      </c>
      <c r="M11829" s="1">
        <v>0.37503419457565601</v>
      </c>
      <c r="N11829" s="1">
        <v>3.1106879970482302E-5</v>
      </c>
      <c r="O11829" s="1">
        <v>2.8618329572843801E-5</v>
      </c>
      <c r="P11829" s="1">
        <v>3.4663158429987199E-6</v>
      </c>
      <c r="Q11829" s="1">
        <v>3.0609786800070699E-6</v>
      </c>
      <c r="R11829" s="1">
        <v>12167.5714166654</v>
      </c>
      <c r="S11829" s="1">
        <v>1204.2156906279699</v>
      </c>
      <c r="T11829" s="1">
        <v>2.3340187210951999</v>
      </c>
      <c r="U11829" s="1">
        <v>803328.66105045599</v>
      </c>
      <c r="V11829" s="1">
        <f t="shared" si="737"/>
        <v>1.7643546043610746E-2</v>
      </c>
      <c r="W11829" s="1">
        <f t="shared" si="738"/>
        <v>0.31160245020351751</v>
      </c>
      <c r="X11829" s="1">
        <f t="shared" si="739"/>
        <v>515.94088759618501</v>
      </c>
    </row>
    <row r="11830" spans="1:24" hidden="1" x14ac:dyDescent="0.3">
      <c r="A11830" s="18" t="str">
        <f t="shared" si="736"/>
        <v>Portable Equipment - Rental Compressor_2014_9999</v>
      </c>
      <c r="B11830" s="1" t="s">
        <v>40</v>
      </c>
      <c r="C11830" s="1">
        <v>2020</v>
      </c>
      <c r="D11830" s="1" t="s">
        <v>206</v>
      </c>
      <c r="E11830" s="1">
        <v>2014</v>
      </c>
      <c r="F11830" s="1">
        <v>9999</v>
      </c>
      <c r="G11830" s="1" t="s">
        <v>5</v>
      </c>
      <c r="H11830" s="1">
        <v>1.16721117512781E-4</v>
      </c>
      <c r="I11830" s="1">
        <v>1.4123255219046599E-4</v>
      </c>
      <c r="J11830" s="1">
        <v>1.6807840921840501E-4</v>
      </c>
      <c r="K11830" s="1">
        <v>1.0922524935679E-3</v>
      </c>
      <c r="L11830" s="1">
        <v>3.3935869393222099E-3</v>
      </c>
      <c r="M11830" s="1">
        <v>0.607198219789158</v>
      </c>
      <c r="N11830" s="1">
        <v>7.5568675147715802E-5</v>
      </c>
      <c r="O11830" s="1">
        <v>6.9523181135898495E-5</v>
      </c>
      <c r="P11830" s="1">
        <v>5.6103470277243799E-6</v>
      </c>
      <c r="Q11830" s="1">
        <v>4.9558702438209698E-6</v>
      </c>
      <c r="R11830" s="1">
        <v>19699.877531744001</v>
      </c>
      <c r="S11830" s="1">
        <v>1605.62092083729</v>
      </c>
      <c r="T11830" s="1">
        <v>3.11202496146027</v>
      </c>
      <c r="U11830" s="1">
        <v>1300627.3559864501</v>
      </c>
      <c r="V11830" s="1">
        <f t="shared" si="737"/>
        <v>3.5955929786716995E-2</v>
      </c>
      <c r="W11830" s="1">
        <f t="shared" si="738"/>
        <v>0.8639621094635026</v>
      </c>
      <c r="X11830" s="1">
        <f t="shared" si="739"/>
        <v>515.9408875961833</v>
      </c>
    </row>
    <row r="11831" spans="1:24" hidden="1" x14ac:dyDescent="0.3">
      <c r="A11831" s="18" t="str">
        <f t="shared" si="736"/>
        <v>Portable Equipment - Rental Compressor_2015_175</v>
      </c>
      <c r="B11831" s="1" t="s">
        <v>40</v>
      </c>
      <c r="C11831" s="1">
        <v>2020</v>
      </c>
      <c r="D11831" s="1" t="s">
        <v>206</v>
      </c>
      <c r="E11831" s="1">
        <v>2015</v>
      </c>
      <c r="F11831" s="1">
        <v>175</v>
      </c>
      <c r="G11831" s="1" t="s">
        <v>5</v>
      </c>
      <c r="H11831" s="1">
        <v>5.3086868149216105E-7</v>
      </c>
      <c r="I11831" s="1">
        <v>6.4235110460551501E-7</v>
      </c>
      <c r="J11831" s="1">
        <v>7.6445090134871196E-7</v>
      </c>
      <c r="K11831" s="1">
        <v>3.2624261178109601E-5</v>
      </c>
      <c r="L11831" s="1">
        <v>1.27159333219828E-5</v>
      </c>
      <c r="M11831" s="1">
        <v>6.2009622118990798E-3</v>
      </c>
      <c r="N11831" s="1">
        <v>4.6815202805560598E-7</v>
      </c>
      <c r="O11831" s="1">
        <v>4.3069986581115798E-7</v>
      </c>
      <c r="P11831" s="1">
        <v>5.73150447448022E-8</v>
      </c>
      <c r="Q11831" s="1">
        <v>5.0611419973661898E-8</v>
      </c>
      <c r="R11831" s="1">
        <v>201.18338982581699</v>
      </c>
      <c r="S11831" s="1">
        <v>100.35130755233099</v>
      </c>
      <c r="T11831" s="1">
        <v>0.19450156009126701</v>
      </c>
      <c r="U11831" s="1">
        <v>13282.550612606699</v>
      </c>
      <c r="V11831" s="1">
        <f t="shared" si="737"/>
        <v>1.6013254151090766E-2</v>
      </c>
      <c r="W11831" s="1">
        <f t="shared" si="738"/>
        <v>0.31699715403818773</v>
      </c>
      <c r="X11831" s="1">
        <f t="shared" si="739"/>
        <v>515.94088759618489</v>
      </c>
    </row>
    <row r="11832" spans="1:24" hidden="1" x14ac:dyDescent="0.3">
      <c r="A11832" s="18" t="str">
        <f t="shared" si="736"/>
        <v>Portable Equipment - Rental Compressor_2015_300</v>
      </c>
      <c r="B11832" s="1" t="s">
        <v>40</v>
      </c>
      <c r="C11832" s="1">
        <v>2020</v>
      </c>
      <c r="D11832" s="1" t="s">
        <v>206</v>
      </c>
      <c r="E11832" s="1">
        <v>2015</v>
      </c>
      <c r="F11832" s="1">
        <v>300</v>
      </c>
      <c r="G11832" s="1" t="s">
        <v>5</v>
      </c>
      <c r="H11832" s="1">
        <v>1.07872516079207E-5</v>
      </c>
      <c r="I11832" s="1">
        <v>1.3052574445583999E-5</v>
      </c>
      <c r="J11832" s="1">
        <v>1.5533642315405801E-5</v>
      </c>
      <c r="K11832" s="1">
        <v>2.2587801867480001E-4</v>
      </c>
      <c r="L11832" s="1">
        <v>1.4810633276237401E-4</v>
      </c>
      <c r="M11832" s="1">
        <v>0.12600355214578901</v>
      </c>
      <c r="N11832" s="1">
        <v>6.3890939311412204E-6</v>
      </c>
      <c r="O11832" s="1">
        <v>5.8779664166499204E-6</v>
      </c>
      <c r="P11832" s="1">
        <v>1.1646417092143701E-6</v>
      </c>
      <c r="Q11832" s="1">
        <v>1.0284240538648E-6</v>
      </c>
      <c r="R11832" s="1">
        <v>4088.0464812606001</v>
      </c>
      <c r="S11832" s="1">
        <v>903.16176797097899</v>
      </c>
      <c r="T11832" s="1">
        <v>1.7505140408213999</v>
      </c>
      <c r="U11832" s="1">
        <v>269901.42844816903</v>
      </c>
      <c r="V11832" s="1">
        <f t="shared" si="737"/>
        <v>1.6013254151090631E-2</v>
      </c>
      <c r="W11832" s="1">
        <f t="shared" si="738"/>
        <v>0.1817008865030674</v>
      </c>
      <c r="X11832" s="1">
        <f t="shared" si="739"/>
        <v>515.9408875961858</v>
      </c>
    </row>
    <row r="11833" spans="1:24" hidden="1" x14ac:dyDescent="0.3">
      <c r="A11833" s="18" t="str">
        <f t="shared" si="736"/>
        <v>Portable Equipment - Rental Compressor_2015_600</v>
      </c>
      <c r="B11833" s="1" t="s">
        <v>40</v>
      </c>
      <c r="C11833" s="1">
        <v>2020</v>
      </c>
      <c r="D11833" s="1" t="s">
        <v>206</v>
      </c>
      <c r="E11833" s="1">
        <v>2015</v>
      </c>
      <c r="F11833" s="1">
        <v>600</v>
      </c>
      <c r="G11833" s="1" t="s">
        <v>5</v>
      </c>
      <c r="H11833" s="1">
        <v>2.2721179567864499E-6</v>
      </c>
      <c r="I11833" s="1">
        <v>2.7492627277116001E-6</v>
      </c>
      <c r="J11833" s="1">
        <v>3.2718498577724801E-6</v>
      </c>
      <c r="K11833" s="1">
        <v>4.7241659019437502E-5</v>
      </c>
      <c r="L11833" s="1">
        <v>3.9277850568710601E-5</v>
      </c>
      <c r="M11833" s="1">
        <v>2.6540118266927998E-2</v>
      </c>
      <c r="N11833" s="1">
        <v>1.57558756074499E-6</v>
      </c>
      <c r="O11833" s="1">
        <v>1.4495405558853901E-6</v>
      </c>
      <c r="P11833" s="1">
        <v>2.45308391507752E-7</v>
      </c>
      <c r="Q11833" s="1">
        <v>2.16616877487272E-7</v>
      </c>
      <c r="R11833" s="1">
        <v>861.06490845449798</v>
      </c>
      <c r="S11833" s="1">
        <v>100.35130755233099</v>
      </c>
      <c r="T11833" s="1">
        <v>0.19450156009126701</v>
      </c>
      <c r="U11833" s="1">
        <v>56849.316621956903</v>
      </c>
      <c r="V11833" s="1">
        <f t="shared" si="737"/>
        <v>1.6013254151090679E-2</v>
      </c>
      <c r="W11833" s="1">
        <f t="shared" si="738"/>
        <v>0.22877631785626254</v>
      </c>
      <c r="X11833" s="1">
        <f t="shared" si="739"/>
        <v>515.94088759618489</v>
      </c>
    </row>
    <row r="11834" spans="1:24" hidden="1" x14ac:dyDescent="0.3">
      <c r="A11834" s="18" t="str">
        <f t="shared" si="736"/>
        <v>Portable Equipment - Rental Compressor_2017_75</v>
      </c>
      <c r="B11834" s="1" t="s">
        <v>40</v>
      </c>
      <c r="C11834" s="1">
        <v>2020</v>
      </c>
      <c r="D11834" s="1" t="s">
        <v>206</v>
      </c>
      <c r="E11834" s="1">
        <v>2017</v>
      </c>
      <c r="F11834" s="1">
        <v>75</v>
      </c>
      <c r="G11834" s="1" t="s">
        <v>5</v>
      </c>
      <c r="H11834" s="1">
        <v>2.7657532454797899E-6</v>
      </c>
      <c r="I11834" s="1">
        <v>3.3465614270305502E-6</v>
      </c>
      <c r="J11834" s="1">
        <v>3.9826846734909003E-6</v>
      </c>
      <c r="K11834" s="1">
        <v>5.7520776752844497E-5</v>
      </c>
      <c r="L11834" s="1">
        <v>4.2380386518223702E-5</v>
      </c>
      <c r="M11834" s="1">
        <v>8.7309547943539099E-3</v>
      </c>
      <c r="N11834" s="1">
        <v>3.13746946182143E-7</v>
      </c>
      <c r="O11834" s="1">
        <v>2.8864719048757202E-7</v>
      </c>
      <c r="P11834" s="1">
        <v>8.06390342964231E-8</v>
      </c>
      <c r="Q11834" s="1">
        <v>7.1260879322916001E-8</v>
      </c>
      <c r="R11834" s="1">
        <v>283.26621287475098</v>
      </c>
      <c r="S11834" s="1">
        <v>301.053922656993</v>
      </c>
      <c r="T11834" s="1">
        <v>0.58350468027380098</v>
      </c>
      <c r="U11834" s="1">
        <v>18701.831262550299</v>
      </c>
      <c r="V11834" s="1">
        <f t="shared" si="737"/>
        <v>5.9252034554297936E-2</v>
      </c>
      <c r="W11834" s="1">
        <f t="shared" si="738"/>
        <v>0.75035949022768966</v>
      </c>
      <c r="X11834" s="1">
        <f t="shared" si="739"/>
        <v>515.94088759618501</v>
      </c>
    </row>
    <row r="11835" spans="1:24" hidden="1" x14ac:dyDescent="0.3">
      <c r="A11835" s="18" t="str">
        <f t="shared" si="736"/>
        <v>Portable Equipment - Rental Compressor_2017_100</v>
      </c>
      <c r="B11835" s="1" t="s">
        <v>40</v>
      </c>
      <c r="C11835" s="1">
        <v>2020</v>
      </c>
      <c r="D11835" s="1" t="s">
        <v>206</v>
      </c>
      <c r="E11835" s="1">
        <v>2017</v>
      </c>
      <c r="F11835" s="1">
        <v>100</v>
      </c>
      <c r="G11835" s="1" t="s">
        <v>5</v>
      </c>
      <c r="H11835" s="1">
        <v>9.2778905573527101E-7</v>
      </c>
      <c r="I11835" s="1">
        <v>1.12262475743967E-6</v>
      </c>
      <c r="J11835" s="1">
        <v>1.33601624025879E-6</v>
      </c>
      <c r="K11835" s="1">
        <v>2.9243125623889401E-5</v>
      </c>
      <c r="L11835" s="1">
        <v>1.48716187560703E-5</v>
      </c>
      <c r="M11835" s="1">
        <v>3.9686158156154103E-3</v>
      </c>
      <c r="N11835" s="1">
        <v>1.1030892579169E-6</v>
      </c>
      <c r="O11835" s="1">
        <v>1.01484211728355E-6</v>
      </c>
      <c r="P11835" s="1">
        <v>3.6663987643685803E-8</v>
      </c>
      <c r="Q11835" s="1">
        <v>3.2391308783143602E-8</v>
      </c>
      <c r="R11835" s="1">
        <v>128.75736948852301</v>
      </c>
      <c r="S11835" s="1">
        <v>100.35130755233099</v>
      </c>
      <c r="T11835" s="1">
        <v>0.19450156009126701</v>
      </c>
      <c r="U11835" s="1">
        <v>8500.8323920683197</v>
      </c>
      <c r="V11835" s="1">
        <f t="shared" si="737"/>
        <v>4.3728216323931382E-2</v>
      </c>
      <c r="W11835" s="1">
        <f t="shared" si="738"/>
        <v>0.57927580675809676</v>
      </c>
      <c r="X11835" s="1">
        <f t="shared" si="739"/>
        <v>515.94088759618489</v>
      </c>
    </row>
    <row r="11836" spans="1:24" hidden="1" x14ac:dyDescent="0.3">
      <c r="A11836" s="18" t="str">
        <f t="shared" si="736"/>
        <v>Portable Equipment - Rental Compressor_2017_175</v>
      </c>
      <c r="B11836" s="1" t="s">
        <v>40</v>
      </c>
      <c r="C11836" s="1">
        <v>2020</v>
      </c>
      <c r="D11836" s="1" t="s">
        <v>206</v>
      </c>
      <c r="E11836" s="1">
        <v>2017</v>
      </c>
      <c r="F11836" s="1">
        <v>175</v>
      </c>
      <c r="G11836" s="1" t="s">
        <v>5</v>
      </c>
      <c r="H11836" s="1">
        <v>1.2263385688897601E-5</v>
      </c>
      <c r="I11836" s="1">
        <v>1.48386966835661E-5</v>
      </c>
      <c r="J11836" s="1">
        <v>1.76592753920125E-5</v>
      </c>
      <c r="K11836" s="1">
        <v>5.6653741311894496E-4</v>
      </c>
      <c r="L11836" s="1">
        <v>2.2003253354012001E-4</v>
      </c>
      <c r="M11836" s="1">
        <v>0.101993426461316</v>
      </c>
      <c r="N11836" s="1">
        <v>4.9286826838487803E-6</v>
      </c>
      <c r="O11836" s="1">
        <v>4.5343880691408802E-6</v>
      </c>
      <c r="P11836" s="1">
        <v>9.4261190623403295E-7</v>
      </c>
      <c r="Q11836" s="1">
        <v>8.3245663572679101E-7</v>
      </c>
      <c r="R11836" s="1">
        <v>3309.06439585505</v>
      </c>
      <c r="S11836" s="1">
        <v>1505.2696132849601</v>
      </c>
      <c r="T11836" s="1">
        <v>2.9175234013689999</v>
      </c>
      <c r="U11836" s="1">
        <v>218471.392476156</v>
      </c>
      <c r="V11836" s="1">
        <f t="shared" si="737"/>
        <v>2.2490016883631433E-2</v>
      </c>
      <c r="W11836" s="1">
        <f t="shared" si="738"/>
        <v>0.33348854685775847</v>
      </c>
      <c r="X11836" s="1">
        <f t="shared" si="739"/>
        <v>515.94088759618421</v>
      </c>
    </row>
    <row r="11837" spans="1:24" hidden="1" x14ac:dyDescent="0.3">
      <c r="A11837" s="18" t="str">
        <f t="shared" si="736"/>
        <v>Portable Equipment - Rental Compressor_2017_300</v>
      </c>
      <c r="B11837" s="1" t="s">
        <v>40</v>
      </c>
      <c r="C11837" s="1">
        <v>2020</v>
      </c>
      <c r="D11837" s="1" t="s">
        <v>206</v>
      </c>
      <c r="E11837" s="1">
        <v>2017</v>
      </c>
      <c r="F11837" s="1">
        <v>300</v>
      </c>
      <c r="G11837" s="1" t="s">
        <v>5</v>
      </c>
      <c r="H11837" s="1">
        <v>1.6565614471339501E-5</v>
      </c>
      <c r="I11837" s="1">
        <v>2.0044393510320801E-5</v>
      </c>
      <c r="J11837" s="1">
        <v>2.3854484838728798E-5</v>
      </c>
      <c r="K11837" s="1">
        <v>2.0190727790492401E-4</v>
      </c>
      <c r="L11837" s="1">
        <v>6.4248910386264298E-5</v>
      </c>
      <c r="M11837" s="1">
        <v>9.9711472367337101E-2</v>
      </c>
      <c r="N11837" s="1">
        <v>1.84052074606592E-6</v>
      </c>
      <c r="O11837" s="1">
        <v>1.69327908638064E-6</v>
      </c>
      <c r="P11837" s="1">
        <v>9.2138504211422603E-7</v>
      </c>
      <c r="Q11837" s="1">
        <v>8.1383163317648198E-7</v>
      </c>
      <c r="R11837" s="1">
        <v>3235.0289083991402</v>
      </c>
      <c r="S11837" s="1">
        <v>702.45915286631703</v>
      </c>
      <c r="T11837" s="1">
        <v>1.36151092063887</v>
      </c>
      <c r="U11837" s="1">
        <v>213583.413850716</v>
      </c>
      <c r="V11837" s="1">
        <f t="shared" si="737"/>
        <v>3.1075204620791032E-2</v>
      </c>
      <c r="W11837" s="1">
        <f t="shared" si="738"/>
        <v>9.960630816233039E-2</v>
      </c>
      <c r="X11837" s="1">
        <f t="shared" si="739"/>
        <v>515.94088759618455</v>
      </c>
    </row>
    <row r="11838" spans="1:24" hidden="1" x14ac:dyDescent="0.3">
      <c r="A11838" s="18" t="str">
        <f t="shared" si="736"/>
        <v>Portable Equipment - Rental Compressor_2017_600</v>
      </c>
      <c r="B11838" s="1" t="s">
        <v>40</v>
      </c>
      <c r="C11838" s="1">
        <v>2020</v>
      </c>
      <c r="D11838" s="1" t="s">
        <v>206</v>
      </c>
      <c r="E11838" s="1">
        <v>2017</v>
      </c>
      <c r="F11838" s="1">
        <v>600</v>
      </c>
      <c r="G11838" s="1" t="s">
        <v>5</v>
      </c>
      <c r="H11838" s="1">
        <v>5.1584716757050697E-5</v>
      </c>
      <c r="I11838" s="1">
        <v>6.2417507276031398E-5</v>
      </c>
      <c r="J11838" s="1">
        <v>7.42819921301531E-5</v>
      </c>
      <c r="K11838" s="1">
        <v>7.9510278998225301E-4</v>
      </c>
      <c r="L11838" s="1">
        <v>1.85434002829507E-4</v>
      </c>
      <c r="M11838" s="1">
        <v>0.428610508086464</v>
      </c>
      <c r="N11838" s="1">
        <v>1.70560627592481E-5</v>
      </c>
      <c r="O11838" s="1">
        <v>1.56915777385082E-5</v>
      </c>
      <c r="P11838" s="1">
        <v>3.9611691605559401E-6</v>
      </c>
      <c r="Q11838" s="1">
        <v>3.4982613485795001E-6</v>
      </c>
      <c r="R11838" s="1">
        <v>13905.7959047605</v>
      </c>
      <c r="S11838" s="1">
        <v>1705.9722283896201</v>
      </c>
      <c r="T11838" s="1">
        <v>3.30652652155154</v>
      </c>
      <c r="U11838" s="1">
        <v>918089.89834337903</v>
      </c>
      <c r="V11838" s="1">
        <f t="shared" si="737"/>
        <v>2.2511778778219246E-2</v>
      </c>
      <c r="W11838" s="1">
        <f t="shared" si="738"/>
        <v>6.6879461097296186E-2</v>
      </c>
      <c r="X11838" s="1">
        <f t="shared" si="739"/>
        <v>515.94088759618273</v>
      </c>
    </row>
    <row r="11839" spans="1:24" hidden="1" x14ac:dyDescent="0.3">
      <c r="A11839" s="18" t="str">
        <f t="shared" si="736"/>
        <v>Portable Equipment - Rental Compressor_2017_750</v>
      </c>
      <c r="B11839" s="1" t="s">
        <v>40</v>
      </c>
      <c r="C11839" s="1">
        <v>2020</v>
      </c>
      <c r="D11839" s="1" t="s">
        <v>206</v>
      </c>
      <c r="E11839" s="1">
        <v>2017</v>
      </c>
      <c r="F11839" s="1">
        <v>750</v>
      </c>
      <c r="G11839" s="1" t="s">
        <v>5</v>
      </c>
      <c r="H11839" s="1">
        <v>1.2907979976409099E-4</v>
      </c>
      <c r="I11839" s="1">
        <v>1.5618655771455E-4</v>
      </c>
      <c r="J11839" s="1">
        <v>1.85874911660291E-4</v>
      </c>
      <c r="K11839" s="1">
        <v>1.2363086762286399E-3</v>
      </c>
      <c r="L11839" s="1">
        <v>8.5320292750588E-4</v>
      </c>
      <c r="M11839" s="1">
        <v>0.60025314211183101</v>
      </c>
      <c r="N11839" s="1">
        <v>5.0612387026622199E-5</v>
      </c>
      <c r="O11839" s="1">
        <v>4.6563396064492497E-5</v>
      </c>
      <c r="P11839" s="1">
        <v>5.5457655799549696E-6</v>
      </c>
      <c r="Q11839" s="1">
        <v>4.89918545345047E-6</v>
      </c>
      <c r="R11839" s="1">
        <v>19474.5521351391</v>
      </c>
      <c r="S11839" s="1">
        <v>2007.02615104662</v>
      </c>
      <c r="T11839" s="1">
        <v>3.89003120182534</v>
      </c>
      <c r="U11839" s="1">
        <v>1285750.8993003301</v>
      </c>
      <c r="V11839" s="1">
        <f t="shared" si="737"/>
        <v>4.0223088755013577E-2</v>
      </c>
      <c r="W11839" s="1">
        <f t="shared" si="738"/>
        <v>0.21972734133642663</v>
      </c>
      <c r="X11839" s="1">
        <f t="shared" si="739"/>
        <v>515.94088759618501</v>
      </c>
    </row>
    <row r="11840" spans="1:24" hidden="1" x14ac:dyDescent="0.3">
      <c r="A11840" s="18" t="str">
        <f t="shared" si="736"/>
        <v>Portable Equipment - Rental Compressor_2018_175</v>
      </c>
      <c r="B11840" s="1" t="s">
        <v>40</v>
      </c>
      <c r="C11840" s="1">
        <v>2020</v>
      </c>
      <c r="D11840" s="1" t="s">
        <v>206</v>
      </c>
      <c r="E11840" s="1">
        <v>2018</v>
      </c>
      <c r="F11840" s="1">
        <v>175</v>
      </c>
      <c r="G11840" s="1" t="s">
        <v>5</v>
      </c>
      <c r="H11840" s="1">
        <v>2.7042878182807201E-5</v>
      </c>
      <c r="I11840" s="1">
        <v>3.27218826011968E-5</v>
      </c>
      <c r="J11840" s="1">
        <v>3.89417445832425E-5</v>
      </c>
      <c r="K11840" s="1">
        <v>1.2331500556223001E-3</v>
      </c>
      <c r="L11840" s="1">
        <v>3.9607163447410299E-4</v>
      </c>
      <c r="M11840" s="1">
        <v>0.22134954711594901</v>
      </c>
      <c r="N11840" s="1">
        <v>5.7908056657694797E-6</v>
      </c>
      <c r="O11840" s="1">
        <v>5.3275412125079202E-6</v>
      </c>
      <c r="P11840" s="1">
        <v>2.0456750475186001E-6</v>
      </c>
      <c r="Q11840" s="1">
        <v>1.8066252473798301E-6</v>
      </c>
      <c r="R11840" s="1">
        <v>7181.44228322239</v>
      </c>
      <c r="S11840" s="1">
        <v>3211.24184167459</v>
      </c>
      <c r="T11840" s="1">
        <v>6.2240499229205497</v>
      </c>
      <c r="U11840" s="1">
        <v>474133.92666761001</v>
      </c>
      <c r="V11840" s="1">
        <f t="shared" si="737"/>
        <v>2.2852086035072949E-2</v>
      </c>
      <c r="W11840" s="1">
        <f t="shared" si="738"/>
        <v>0.27660581688912744</v>
      </c>
      <c r="X11840" s="1">
        <f t="shared" si="739"/>
        <v>515.9408875961841</v>
      </c>
    </row>
    <row r="11841" spans="1:24" hidden="1" x14ac:dyDescent="0.3">
      <c r="A11841" s="18" t="str">
        <f t="shared" si="736"/>
        <v>Portable Equipment - Rental Compressor_2018_300</v>
      </c>
      <c r="B11841" s="1" t="s">
        <v>40</v>
      </c>
      <c r="C11841" s="1">
        <v>2020</v>
      </c>
      <c r="D11841" s="1" t="s">
        <v>206</v>
      </c>
      <c r="E11841" s="1">
        <v>2018</v>
      </c>
      <c r="F11841" s="1">
        <v>300</v>
      </c>
      <c r="G11841" s="1" t="s">
        <v>5</v>
      </c>
      <c r="H11841" s="1">
        <v>1.8738600801090599E-5</v>
      </c>
      <c r="I11841" s="1">
        <v>2.2673706969319601E-5</v>
      </c>
      <c r="J11841" s="1">
        <v>2.69835851535704E-5</v>
      </c>
      <c r="K11841" s="1">
        <v>2.9635467649685298E-4</v>
      </c>
      <c r="L11841" s="1">
        <v>3.5433545851686399E-5</v>
      </c>
      <c r="M11841" s="1">
        <v>0.15676032471680801</v>
      </c>
      <c r="N11841" s="1">
        <v>2.63866558890884E-6</v>
      </c>
      <c r="O11841" s="1">
        <v>2.4275723417961299E-6</v>
      </c>
      <c r="P11841" s="1">
        <v>1.4487647839326001E-6</v>
      </c>
      <c r="Q11841" s="1">
        <v>1.27945669693417E-6</v>
      </c>
      <c r="R11841" s="1">
        <v>5085.9160947966602</v>
      </c>
      <c r="S11841" s="1">
        <v>1204.2156906279699</v>
      </c>
      <c r="T11841" s="1">
        <v>2.3340187210951999</v>
      </c>
      <c r="U11841" s="1">
        <v>335782.87948669802</v>
      </c>
      <c r="V11841" s="1">
        <f t="shared" si="737"/>
        <v>2.2359010568178274E-2</v>
      </c>
      <c r="W11841" s="1">
        <f t="shared" si="738"/>
        <v>3.4941751132177568E-2</v>
      </c>
      <c r="X11841" s="1">
        <f t="shared" si="739"/>
        <v>515.94088759618501</v>
      </c>
    </row>
    <row r="11842" spans="1:24" hidden="1" x14ac:dyDescent="0.3">
      <c r="A11842" s="18" t="str">
        <f t="shared" si="736"/>
        <v>Portable Equipment - Rental Compressor_2018_600</v>
      </c>
      <c r="B11842" s="1" t="s">
        <v>40</v>
      </c>
      <c r="C11842" s="1">
        <v>2020</v>
      </c>
      <c r="D11842" s="1" t="s">
        <v>206</v>
      </c>
      <c r="E11842" s="1">
        <v>2018</v>
      </c>
      <c r="F11842" s="1">
        <v>600</v>
      </c>
      <c r="G11842" s="1" t="s">
        <v>5</v>
      </c>
      <c r="H11842" s="1">
        <v>2.44427777456067E-4</v>
      </c>
      <c r="I11842" s="1">
        <v>2.95757610721841E-4</v>
      </c>
      <c r="J11842" s="1">
        <v>3.5197599953673602E-4</v>
      </c>
      <c r="K11842" s="1">
        <v>3.0686043229418E-3</v>
      </c>
      <c r="L11842" s="1">
        <v>4.0606707915838002E-4</v>
      </c>
      <c r="M11842" s="1">
        <v>1.59275434989955</v>
      </c>
      <c r="N11842" s="1">
        <v>5.2331664584299597E-5</v>
      </c>
      <c r="O11842" s="1">
        <v>4.8145131417555597E-5</v>
      </c>
      <c r="P11842" s="1">
        <v>1.4718471003828699E-5</v>
      </c>
      <c r="Q11842" s="1">
        <v>1.29998468887549E-5</v>
      </c>
      <c r="R11842" s="1">
        <v>51675.160777100202</v>
      </c>
      <c r="S11842" s="1">
        <v>5820.3758380352001</v>
      </c>
      <c r="T11842" s="1">
        <v>11.281090485293401</v>
      </c>
      <c r="U11842" s="1">
        <v>3411702.8201517202</v>
      </c>
      <c r="V11842" s="1">
        <f t="shared" si="737"/>
        <v>2.8704721350387347E-2</v>
      </c>
      <c r="W11842" s="1">
        <f t="shared" si="738"/>
        <v>3.9410794293200609E-2</v>
      </c>
      <c r="X11842" s="1">
        <f t="shared" si="739"/>
        <v>515.94088759618899</v>
      </c>
    </row>
    <row r="11843" spans="1:24" hidden="1" x14ac:dyDescent="0.3">
      <c r="A11843" s="18" t="str">
        <f t="shared" si="736"/>
        <v>Portable Equipment - Rental Compressor_2019_50</v>
      </c>
      <c r="B11843" s="1" t="s">
        <v>40</v>
      </c>
      <c r="C11843" s="1">
        <v>2020</v>
      </c>
      <c r="D11843" s="1" t="s">
        <v>206</v>
      </c>
      <c r="E11843" s="1">
        <v>2019</v>
      </c>
      <c r="F11843" s="1">
        <v>50</v>
      </c>
      <c r="G11843" s="1" t="s">
        <v>5</v>
      </c>
      <c r="H11843" s="1">
        <v>6.2425553848944898E-6</v>
      </c>
      <c r="I11843" s="1">
        <v>7.5534920157223397E-6</v>
      </c>
      <c r="J11843" s="1">
        <v>8.9892797542480702E-6</v>
      </c>
      <c r="K11843" s="1">
        <v>1.4393122062509399E-4</v>
      </c>
      <c r="L11843" s="1">
        <v>1.13278340024414E-4</v>
      </c>
      <c r="M11843" s="1">
        <v>2.43210186128082E-2</v>
      </c>
      <c r="N11843" s="1">
        <v>1.70240835049024E-6</v>
      </c>
      <c r="O11843" s="1">
        <v>1.5662156824510199E-6</v>
      </c>
      <c r="P11843" s="1">
        <v>2.2467260159559601E-7</v>
      </c>
      <c r="Q11843" s="1">
        <v>1.98504884425526E-7</v>
      </c>
      <c r="R11843" s="1">
        <v>789.06866407803102</v>
      </c>
      <c r="S11843" s="1">
        <v>903.16176797097899</v>
      </c>
      <c r="T11843" s="1">
        <v>1.7505140408213999</v>
      </c>
      <c r="U11843" s="1">
        <v>46860.8385612766</v>
      </c>
      <c r="V11843" s="1">
        <f t="shared" si="737"/>
        <v>5.337357821107655E-2</v>
      </c>
      <c r="W11843" s="1">
        <f t="shared" si="738"/>
        <v>0.8004338031111029</v>
      </c>
      <c r="X11843" s="1">
        <f t="shared" si="739"/>
        <v>515.9408875961858</v>
      </c>
    </row>
    <row r="11844" spans="1:24" hidden="1" x14ac:dyDescent="0.3">
      <c r="A11844" s="18" t="str">
        <f t="shared" si="736"/>
        <v>Portable Equipment - Rental Compressor_2019_75</v>
      </c>
      <c r="B11844" s="1" t="s">
        <v>40</v>
      </c>
      <c r="C11844" s="1">
        <v>2020</v>
      </c>
      <c r="D11844" s="1" t="s">
        <v>206</v>
      </c>
      <c r="E11844" s="1">
        <v>2019</v>
      </c>
      <c r="F11844" s="1">
        <v>75</v>
      </c>
      <c r="G11844" s="1" t="s">
        <v>5</v>
      </c>
      <c r="H11844" s="1">
        <v>2.8722324907924498E-6</v>
      </c>
      <c r="I11844" s="1">
        <v>3.47540131385887E-6</v>
      </c>
      <c r="J11844" s="1">
        <v>4.1360147867411402E-6</v>
      </c>
      <c r="K11844" s="1">
        <v>5.9792684550145199E-5</v>
      </c>
      <c r="L11844" s="1">
        <v>4.4059811206581E-5</v>
      </c>
      <c r="M11844" s="1">
        <v>9.0782086782202499E-3</v>
      </c>
      <c r="N11844" s="1">
        <v>2.8596811561280002E-7</v>
      </c>
      <c r="O11844" s="1">
        <v>2.6309066636377602E-7</v>
      </c>
      <c r="P11844" s="1">
        <v>8.3846374284157506E-8</v>
      </c>
      <c r="Q11844" s="1">
        <v>7.4095118841441002E-8</v>
      </c>
      <c r="R11844" s="1">
        <v>294.53248270499699</v>
      </c>
      <c r="S11844" s="1">
        <v>301.053922656993</v>
      </c>
      <c r="T11844" s="1">
        <v>0.58350468027380098</v>
      </c>
      <c r="U11844" s="1">
        <v>19445.6540968562</v>
      </c>
      <c r="V11844" s="1">
        <f t="shared" si="737"/>
        <v>5.9179461019196591E-2</v>
      </c>
      <c r="W11844" s="1">
        <f t="shared" si="738"/>
        <v>0.75025461647129488</v>
      </c>
      <c r="X11844" s="1">
        <f t="shared" si="739"/>
        <v>515.94088759618501</v>
      </c>
    </row>
    <row r="11845" spans="1:24" hidden="1" x14ac:dyDescent="0.3">
      <c r="A11845" s="18" t="str">
        <f t="shared" si="736"/>
        <v>Portable Equipment - Rental Compressor_2019_100</v>
      </c>
      <c r="B11845" s="1" t="s">
        <v>40</v>
      </c>
      <c r="C11845" s="1">
        <v>2020</v>
      </c>
      <c r="D11845" s="1" t="s">
        <v>206</v>
      </c>
      <c r="E11845" s="1">
        <v>2019</v>
      </c>
      <c r="F11845" s="1">
        <v>100</v>
      </c>
      <c r="G11845" s="1" t="s">
        <v>5</v>
      </c>
      <c r="H11845" s="1">
        <v>1.1088162578493501E-6</v>
      </c>
      <c r="I11845" s="1">
        <v>1.3416676719977101E-6</v>
      </c>
      <c r="J11845" s="1">
        <v>1.59669541130306E-6</v>
      </c>
      <c r="K11845" s="1">
        <v>6.1466887314638605E-5</v>
      </c>
      <c r="L11845" s="1">
        <v>2.7070610537586101E-5</v>
      </c>
      <c r="M11845" s="1">
        <v>9.9215395390385291E-3</v>
      </c>
      <c r="N11845" s="1">
        <v>1.7869312780448099E-6</v>
      </c>
      <c r="O11845" s="1">
        <v>1.6439767758012201E-6</v>
      </c>
      <c r="P11845" s="1">
        <v>9.1696288800659298E-8</v>
      </c>
      <c r="Q11845" s="1">
        <v>8.0978271957859005E-8</v>
      </c>
      <c r="R11845" s="1">
        <v>321.89342372130801</v>
      </c>
      <c r="S11845" s="1">
        <v>200.70261510466199</v>
      </c>
      <c r="T11845" s="1">
        <v>0.38900312018253402</v>
      </c>
      <c r="U11845" s="1">
        <v>21252.080980170798</v>
      </c>
      <c r="V11845" s="1">
        <f t="shared" si="737"/>
        <v>2.0904129828650832E-2</v>
      </c>
      <c r="W11845" s="1">
        <f t="shared" si="738"/>
        <v>0.42177922970742132</v>
      </c>
      <c r="X11845" s="1">
        <f t="shared" si="739"/>
        <v>515.94088759618489</v>
      </c>
    </row>
    <row r="11846" spans="1:24" hidden="1" x14ac:dyDescent="0.3">
      <c r="A11846" s="18" t="str">
        <f t="shared" si="736"/>
        <v>Portable Equipment - Rental Compressor_2019_175</v>
      </c>
      <c r="B11846" s="1" t="s">
        <v>40</v>
      </c>
      <c r="C11846" s="1">
        <v>2020</v>
      </c>
      <c r="D11846" s="1" t="s">
        <v>206</v>
      </c>
      <c r="E11846" s="1">
        <v>2019</v>
      </c>
      <c r="F11846" s="1">
        <v>175</v>
      </c>
      <c r="G11846" s="1" t="s">
        <v>5</v>
      </c>
      <c r="H11846" s="1">
        <v>1.6295780482265401E-5</v>
      </c>
      <c r="I11846" s="1">
        <v>1.9717894383541099E-5</v>
      </c>
      <c r="J11846" s="1">
        <v>2.3465923894462199E-5</v>
      </c>
      <c r="K11846" s="1">
        <v>7.7913842556847203E-4</v>
      </c>
      <c r="L11846" s="1">
        <v>1.9956448722871601E-4</v>
      </c>
      <c r="M11846" s="1">
        <v>0.14133233073360299</v>
      </c>
      <c r="N11846" s="1">
        <v>2.3767008294098398E-6</v>
      </c>
      <c r="O11846" s="1">
        <v>2.1865647630570499E-6</v>
      </c>
      <c r="P11846" s="1">
        <v>1.30619861317871E-6</v>
      </c>
      <c r="Q11846" s="1">
        <v>1.1535354840397E-6</v>
      </c>
      <c r="R11846" s="1">
        <v>4585.3718209100298</v>
      </c>
      <c r="S11846" s="1">
        <v>2107.3774585989499</v>
      </c>
      <c r="T11846" s="1">
        <v>4.0845327619166101</v>
      </c>
      <c r="U11846" s="1">
        <v>302735.89356253302</v>
      </c>
      <c r="V11846" s="1">
        <f t="shared" si="737"/>
        <v>2.1566775673346559E-2</v>
      </c>
      <c r="W11846" s="1">
        <f t="shared" si="738"/>
        <v>0.21827698458618136</v>
      </c>
      <c r="X11846" s="1">
        <f t="shared" si="739"/>
        <v>515.94088759618433</v>
      </c>
    </row>
    <row r="11847" spans="1:24" hidden="1" x14ac:dyDescent="0.3">
      <c r="A11847" s="18" t="str">
        <f t="shared" si="736"/>
        <v>Portable Equipment - Rental Compressor_2019_300</v>
      </c>
      <c r="B11847" s="1" t="s">
        <v>40</v>
      </c>
      <c r="C11847" s="1">
        <v>2020</v>
      </c>
      <c r="D11847" s="1" t="s">
        <v>206</v>
      </c>
      <c r="E11847" s="1">
        <v>2019</v>
      </c>
      <c r="F11847" s="1">
        <v>300</v>
      </c>
      <c r="G11847" s="1" t="s">
        <v>5</v>
      </c>
      <c r="H11847" s="1">
        <v>2.0643079901762699E-5</v>
      </c>
      <c r="I11847" s="1">
        <v>2.4978126681132802E-5</v>
      </c>
      <c r="J11847" s="1">
        <v>2.97260350585383E-5</v>
      </c>
      <c r="K11847" s="1">
        <v>3.0414869235279702E-4</v>
      </c>
      <c r="L11847" s="1">
        <v>3.6078880215041401E-5</v>
      </c>
      <c r="M11847" s="1">
        <v>0.15824855564766399</v>
      </c>
      <c r="N11847" s="1">
        <v>2.7239620825202099E-6</v>
      </c>
      <c r="O11847" s="1">
        <v>2.50604511591859E-6</v>
      </c>
      <c r="P11847" s="1">
        <v>1.46246708255284E-6</v>
      </c>
      <c r="Q11847" s="1">
        <v>1.29160343772785E-6</v>
      </c>
      <c r="R11847" s="1">
        <v>5134.2001083548503</v>
      </c>
      <c r="S11847" s="1">
        <v>1103.86438307564</v>
      </c>
      <c r="T11847" s="1">
        <v>2.1395171610039299</v>
      </c>
      <c r="U11847" s="1">
        <v>338970.69163372403</v>
      </c>
      <c r="V11847" s="1">
        <f t="shared" si="737"/>
        <v>2.439980272671893E-2</v>
      </c>
      <c r="W11847" s="1">
        <f t="shared" si="738"/>
        <v>3.5243538119809431E-2</v>
      </c>
      <c r="X11847" s="1">
        <f t="shared" si="739"/>
        <v>515.94088759618626</v>
      </c>
    </row>
    <row r="11848" spans="1:24" hidden="1" x14ac:dyDescent="0.3">
      <c r="A11848" s="18" t="str">
        <f t="shared" si="736"/>
        <v>Portable Equipment - Rental Compressor_2019_600</v>
      </c>
      <c r="B11848" s="1" t="s">
        <v>40</v>
      </c>
      <c r="C11848" s="1">
        <v>2020</v>
      </c>
      <c r="D11848" s="1" t="s">
        <v>206</v>
      </c>
      <c r="E11848" s="1">
        <v>2019</v>
      </c>
      <c r="F11848" s="1">
        <v>600</v>
      </c>
      <c r="G11848" s="1" t="s">
        <v>5</v>
      </c>
      <c r="H11848" s="1">
        <v>2.3622273118334899E-4</v>
      </c>
      <c r="I11848" s="1">
        <v>2.8582950473185302E-4</v>
      </c>
      <c r="J11848" s="1">
        <v>3.40160732904023E-4</v>
      </c>
      <c r="K11848" s="1">
        <v>2.9197644982879201E-3</v>
      </c>
      <c r="L11848" s="1">
        <v>3.85978896678878E-4</v>
      </c>
      <c r="M11848" s="1">
        <v>1.51055439481861</v>
      </c>
      <c r="N11848" s="1">
        <v>3.5231588994316097E-5</v>
      </c>
      <c r="O11848" s="1">
        <v>3.2413061874770799E-5</v>
      </c>
      <c r="P11848" s="1">
        <v>1.39587378062226E-5</v>
      </c>
      <c r="Q11848" s="1">
        <v>1.2328941905584E-5</v>
      </c>
      <c r="R11848" s="1">
        <v>49008.2737615691</v>
      </c>
      <c r="S11848" s="1">
        <v>5619.6732229305399</v>
      </c>
      <c r="T11848" s="1">
        <v>10.8920873651109</v>
      </c>
      <c r="U11848" s="1">
        <v>3235629.329231</v>
      </c>
      <c r="V11848" s="1">
        <f t="shared" si="737"/>
        <v>2.9250742458680961E-2</v>
      </c>
      <c r="W11848" s="1">
        <f t="shared" si="738"/>
        <v>3.949966366079459E-2</v>
      </c>
      <c r="X11848" s="1">
        <f t="shared" si="739"/>
        <v>515.94088759618774</v>
      </c>
    </row>
    <row r="11849" spans="1:24" hidden="1" x14ac:dyDescent="0.3">
      <c r="A11849" s="18" t="str">
        <f t="shared" si="736"/>
        <v>Portable Equipment - Rental Compressor_2019_750</v>
      </c>
      <c r="B11849" s="1" t="s">
        <v>40</v>
      </c>
      <c r="C11849" s="1">
        <v>2020</v>
      </c>
      <c r="D11849" s="1" t="s">
        <v>206</v>
      </c>
      <c r="E11849" s="1">
        <v>2019</v>
      </c>
      <c r="F11849" s="1">
        <v>750</v>
      </c>
      <c r="G11849" s="1" t="s">
        <v>5</v>
      </c>
      <c r="H11849" s="1">
        <v>5.6719526989053404E-6</v>
      </c>
      <c r="I11849" s="1">
        <v>6.8630627656754604E-6</v>
      </c>
      <c r="J11849" s="1">
        <v>8.1676118864236906E-6</v>
      </c>
      <c r="K11849" s="1">
        <v>6.2104013533199599E-5</v>
      </c>
      <c r="L11849" s="1">
        <v>1.6384280941646599E-5</v>
      </c>
      <c r="M11849" s="1">
        <v>3.1252849547971299E-2</v>
      </c>
      <c r="N11849" s="1">
        <v>1.46464388334856E-6</v>
      </c>
      <c r="O11849" s="1">
        <v>1.3474723726806801E-6</v>
      </c>
      <c r="P11849" s="1">
        <v>2.8877793427747602E-7</v>
      </c>
      <c r="Q11849" s="1">
        <v>2.5508155666725599E-7</v>
      </c>
      <c r="R11849" s="1">
        <v>1013.9642847221201</v>
      </c>
      <c r="S11849" s="1">
        <v>100.35130755233099</v>
      </c>
      <c r="T11849" s="1">
        <v>0.19450156009126701</v>
      </c>
      <c r="U11849" s="1">
        <v>66944.055087537999</v>
      </c>
      <c r="V11849" s="1">
        <f t="shared" si="737"/>
        <v>3.3946464968811339E-2</v>
      </c>
      <c r="W11849" s="1">
        <f t="shared" si="738"/>
        <v>8.1040846924271076E-2</v>
      </c>
      <c r="X11849" s="1">
        <f t="shared" si="739"/>
        <v>515.94088759618489</v>
      </c>
    </row>
    <row r="11850" spans="1:24" hidden="1" x14ac:dyDescent="0.3">
      <c r="A11850" s="18" t="str">
        <f t="shared" ref="A11850:A11913" si="740">D11850&amp;"_"&amp;E11850&amp;"_"&amp;F11850</f>
        <v>Portable Equipment - Rental Compressor_2019_9999</v>
      </c>
      <c r="B11850" s="1" t="s">
        <v>40</v>
      </c>
      <c r="C11850" s="1">
        <v>2020</v>
      </c>
      <c r="D11850" s="1" t="s">
        <v>206</v>
      </c>
      <c r="E11850" s="1">
        <v>2019</v>
      </c>
      <c r="F11850" s="1">
        <v>9999</v>
      </c>
      <c r="G11850" s="1" t="s">
        <v>5</v>
      </c>
      <c r="H11850" s="1">
        <v>5.2240419500993203E-5</v>
      </c>
      <c r="I11850" s="1">
        <v>6.3210907596201806E-5</v>
      </c>
      <c r="J11850" s="1">
        <v>7.5226204081430196E-5</v>
      </c>
      <c r="K11850" s="1">
        <v>5.3176163298665697E-4</v>
      </c>
      <c r="L11850" s="1">
        <v>8.4636362156333199E-4</v>
      </c>
      <c r="M11850" s="1">
        <v>0.26262315159834898</v>
      </c>
      <c r="N11850" s="1">
        <v>2.27980135418328E-5</v>
      </c>
      <c r="O11850" s="1">
        <v>2.09741724584861E-5</v>
      </c>
      <c r="P11850" s="1">
        <v>2.4265140629587701E-6</v>
      </c>
      <c r="Q11850" s="1">
        <v>2.1434948587245199E-6</v>
      </c>
      <c r="R11850" s="1">
        <v>8520.5189259030194</v>
      </c>
      <c r="S11850" s="1">
        <v>200.70261510466199</v>
      </c>
      <c r="T11850" s="1">
        <v>0.38900312018253402</v>
      </c>
      <c r="U11850" s="1">
        <v>562542.58354512102</v>
      </c>
      <c r="V11850" s="1">
        <f t="shared" si="737"/>
        <v>3.7207048753851488E-2</v>
      </c>
      <c r="W11850" s="1">
        <f t="shared" si="738"/>
        <v>0.49818447050561576</v>
      </c>
      <c r="X11850" s="1">
        <f t="shared" si="739"/>
        <v>515.94088759618489</v>
      </c>
    </row>
    <row r="11851" spans="1:24" hidden="1" x14ac:dyDescent="0.3">
      <c r="A11851" s="18" t="str">
        <f t="shared" si="740"/>
        <v>Portable Equipment - Rental Compressor_2020_75</v>
      </c>
      <c r="B11851" s="1" t="s">
        <v>40</v>
      </c>
      <c r="C11851" s="1">
        <v>2020</v>
      </c>
      <c r="D11851" s="1" t="s">
        <v>206</v>
      </c>
      <c r="E11851" s="1">
        <v>2020</v>
      </c>
      <c r="F11851" s="1">
        <v>75</v>
      </c>
      <c r="G11851" s="1" t="s">
        <v>5</v>
      </c>
      <c r="H11851" s="1">
        <v>5.1797259637237998E-6</v>
      </c>
      <c r="I11851" s="1">
        <v>6.2674684161057998E-6</v>
      </c>
      <c r="J11851" s="1">
        <v>7.4588053877622702E-6</v>
      </c>
      <c r="K11851" s="1">
        <v>1.00909282779371E-4</v>
      </c>
      <c r="L11851" s="1">
        <v>7.3692977808219293E-5</v>
      </c>
      <c r="M11851" s="1">
        <v>1.5031132401643299E-2</v>
      </c>
      <c r="N11851" s="1">
        <v>4.97976377523341E-7</v>
      </c>
      <c r="O11851" s="1">
        <v>4.58138267321473E-7</v>
      </c>
      <c r="P11851" s="1">
        <v>1.3881488145300601E-7</v>
      </c>
      <c r="Q11851" s="1">
        <v>1.2268208201615601E-7</v>
      </c>
      <c r="R11851" s="1">
        <v>487.66853693778199</v>
      </c>
      <c r="S11851" s="1">
        <v>501.75653776165501</v>
      </c>
      <c r="T11851" s="1">
        <v>0.972507800456335</v>
      </c>
      <c r="U11851" s="1">
        <v>32196.902684958699</v>
      </c>
      <c r="V11851" s="1">
        <f t="shared" ref="V11851:V11914" si="741">IFERROR(CONVERT(I11851,"ton","g")*365/U11851,0)</f>
        <v>6.4456491135883698E-2</v>
      </c>
      <c r="W11851" s="1">
        <f t="shared" ref="W11851:W11914" si="742">IFERROR(CONVERT(L11851,"ton","g")*365/U11851,0)</f>
        <v>0.75788028842173227</v>
      </c>
      <c r="X11851" s="1">
        <f t="shared" ref="X11851:X11914" si="743">S11851/T11851</f>
        <v>515.94088759618501</v>
      </c>
    </row>
    <row r="11852" spans="1:24" hidden="1" x14ac:dyDescent="0.3">
      <c r="A11852" s="18" t="str">
        <f t="shared" si="740"/>
        <v>Portable Equipment - Rental Compressor_2020_100</v>
      </c>
      <c r="B11852" s="1" t="s">
        <v>40</v>
      </c>
      <c r="C11852" s="1">
        <v>2020</v>
      </c>
      <c r="D11852" s="1" t="s">
        <v>206</v>
      </c>
      <c r="E11852" s="1">
        <v>2020</v>
      </c>
      <c r="F11852" s="1">
        <v>100</v>
      </c>
      <c r="G11852" s="1" t="s">
        <v>5</v>
      </c>
      <c r="H11852" s="1">
        <v>4.4886926936847401E-6</v>
      </c>
      <c r="I11852" s="1">
        <v>5.4313181593585299E-6</v>
      </c>
      <c r="J11852" s="1">
        <v>6.4637174789060302E-6</v>
      </c>
      <c r="K11852" s="1">
        <v>1.6407686488579401E-4</v>
      </c>
      <c r="L11852" s="1">
        <v>5.9867371725719699E-5</v>
      </c>
      <c r="M11852" s="1">
        <v>2.3613264102911698E-2</v>
      </c>
      <c r="N11852" s="1">
        <v>4.6520010053188603E-6</v>
      </c>
      <c r="O11852" s="1">
        <v>4.2798409248933503E-6</v>
      </c>
      <c r="P11852" s="1">
        <v>2.18181676045569E-7</v>
      </c>
      <c r="Q11852" s="1">
        <v>1.9272828725970399E-7</v>
      </c>
      <c r="R11852" s="1">
        <v>766.10634845671302</v>
      </c>
      <c r="S11852" s="1">
        <v>602.10784531398599</v>
      </c>
      <c r="T11852" s="1">
        <v>1.1670093605476</v>
      </c>
      <c r="U11852" s="1">
        <v>50579.952732806501</v>
      </c>
      <c r="V11852" s="1">
        <f t="shared" si="741"/>
        <v>3.5556206963526495E-2</v>
      </c>
      <c r="W11852" s="1">
        <f t="shared" si="742"/>
        <v>0.39192265983797031</v>
      </c>
      <c r="X11852" s="1">
        <f t="shared" si="743"/>
        <v>515.9408875961858</v>
      </c>
    </row>
    <row r="11853" spans="1:24" hidden="1" x14ac:dyDescent="0.3">
      <c r="A11853" s="18" t="str">
        <f t="shared" si="740"/>
        <v>Portable Equipment - Rental Compressor_2020_175</v>
      </c>
      <c r="B11853" s="1" t="s">
        <v>40</v>
      </c>
      <c r="C11853" s="1">
        <v>2020</v>
      </c>
      <c r="D11853" s="1" t="s">
        <v>206</v>
      </c>
      <c r="E11853" s="1">
        <v>2020</v>
      </c>
      <c r="F11853" s="1">
        <v>175</v>
      </c>
      <c r="G11853" s="1" t="s">
        <v>5</v>
      </c>
      <c r="H11853" s="1">
        <v>2.31681375737915E-5</v>
      </c>
      <c r="I11853" s="1">
        <v>2.8033446464287701E-5</v>
      </c>
      <c r="J11853" s="1">
        <v>3.3362118106259802E-5</v>
      </c>
      <c r="K11853" s="1">
        <v>1.0788097458591199E-3</v>
      </c>
      <c r="L11853" s="1">
        <v>2.0347832050248601E-4</v>
      </c>
      <c r="M11853" s="1">
        <v>0.19456139036054501</v>
      </c>
      <c r="N11853" s="1">
        <v>3.3036377770078001E-6</v>
      </c>
      <c r="O11853" s="1">
        <v>3.03934675484717E-6</v>
      </c>
      <c r="P11853" s="1">
        <v>1.7981214958582099E-6</v>
      </c>
      <c r="Q11853" s="1">
        <v>1.5879839130936099E-6</v>
      </c>
      <c r="R11853" s="1">
        <v>6312.3300391748498</v>
      </c>
      <c r="S11853" s="1">
        <v>2910.1879190176001</v>
      </c>
      <c r="T11853" s="1">
        <v>5.6405452426467404</v>
      </c>
      <c r="U11853" s="1">
        <v>416753.30802114902</v>
      </c>
      <c r="V11853" s="1">
        <f t="shared" si="741"/>
        <v>2.2273375492587899E-2</v>
      </c>
      <c r="W11853" s="1">
        <f t="shared" si="742"/>
        <v>0.16166934889459994</v>
      </c>
      <c r="X11853" s="1">
        <f t="shared" si="743"/>
        <v>515.94088759618535</v>
      </c>
    </row>
    <row r="11854" spans="1:24" hidden="1" x14ac:dyDescent="0.3">
      <c r="A11854" s="18" t="str">
        <f t="shared" si="740"/>
        <v>Portable Equipment - Rental Compressor_2020_300</v>
      </c>
      <c r="B11854" s="1" t="s">
        <v>40</v>
      </c>
      <c r="C11854" s="1">
        <v>2020</v>
      </c>
      <c r="D11854" s="1" t="s">
        <v>206</v>
      </c>
      <c r="E11854" s="1">
        <v>2020</v>
      </c>
      <c r="F11854" s="1">
        <v>300</v>
      </c>
      <c r="G11854" s="1" t="s">
        <v>5</v>
      </c>
      <c r="H11854" s="1">
        <v>1.55320357960012E-5</v>
      </c>
      <c r="I11854" s="1">
        <v>1.8793763313161499E-5</v>
      </c>
      <c r="J11854" s="1">
        <v>2.2366131546241801E-5</v>
      </c>
      <c r="K11854" s="1">
        <v>1.90491271767787E-4</v>
      </c>
      <c r="L11854" s="1">
        <v>2.2068151312710801E-5</v>
      </c>
      <c r="M11854" s="1">
        <v>9.4254625620865798E-2</v>
      </c>
      <c r="N11854" s="1">
        <v>1.73536420221802E-6</v>
      </c>
      <c r="O11854" s="1">
        <v>1.5965350660405801E-6</v>
      </c>
      <c r="P11854" s="1">
        <v>8.7096479516586905E-7</v>
      </c>
      <c r="Q11854" s="1">
        <v>7.6929358359965899E-7</v>
      </c>
      <c r="R11854" s="1">
        <v>3057.9875253524201</v>
      </c>
      <c r="S11854" s="1">
        <v>702.45915286631703</v>
      </c>
      <c r="T11854" s="1">
        <v>1.36151092063887</v>
      </c>
      <c r="U11854" s="1">
        <v>201894.76931162199</v>
      </c>
      <c r="V11854" s="1">
        <f t="shared" si="741"/>
        <v>3.082316892208874E-2</v>
      </c>
      <c r="W11854" s="1">
        <f t="shared" si="742"/>
        <v>3.6193408652408637E-2</v>
      </c>
      <c r="X11854" s="1">
        <f t="shared" si="743"/>
        <v>515.94088759618455</v>
      </c>
    </row>
    <row r="11855" spans="1:24" hidden="1" x14ac:dyDescent="0.3">
      <c r="A11855" s="18" t="str">
        <f t="shared" si="740"/>
        <v>Portable Equipment - Rental Compressor_2020_600</v>
      </c>
      <c r="B11855" s="1" t="s">
        <v>40</v>
      </c>
      <c r="C11855" s="1">
        <v>2020</v>
      </c>
      <c r="D11855" s="1" t="s">
        <v>206</v>
      </c>
      <c r="E11855" s="1">
        <v>2020</v>
      </c>
      <c r="F11855" s="1">
        <v>600</v>
      </c>
      <c r="G11855" s="1" t="s">
        <v>5</v>
      </c>
      <c r="H11855" s="1">
        <v>2.0334654229445899E-4</v>
      </c>
      <c r="I11855" s="1">
        <v>2.4604931617629503E-4</v>
      </c>
      <c r="J11855" s="1">
        <v>2.9281902090402102E-4</v>
      </c>
      <c r="K11855" s="1">
        <v>2.7988067737353202E-3</v>
      </c>
      <c r="L11855" s="1">
        <v>3.72469934706434E-4</v>
      </c>
      <c r="M11855" s="1">
        <v>1.47925193757294</v>
      </c>
      <c r="N11855" s="1">
        <v>2.5746087810765699E-5</v>
      </c>
      <c r="O11855" s="1">
        <v>2.36864007859044E-5</v>
      </c>
      <c r="P11855" s="1">
        <v>1.3670317351264301E-5</v>
      </c>
      <c r="Q11855" s="1">
        <v>1.2073455457556901E-5</v>
      </c>
      <c r="R11855" s="1">
        <v>47992.700009728404</v>
      </c>
      <c r="S11855" s="1">
        <v>5519.3219153782002</v>
      </c>
      <c r="T11855" s="1">
        <v>10.6975858050196</v>
      </c>
      <c r="U11855" s="1">
        <v>3168579.01373856</v>
      </c>
      <c r="V11855" s="1">
        <f t="shared" si="741"/>
        <v>2.571261349124758E-2</v>
      </c>
      <c r="W11855" s="1">
        <f t="shared" si="742"/>
        <v>3.8923804451277917E-2</v>
      </c>
      <c r="X11855" s="1">
        <f t="shared" si="743"/>
        <v>515.94088759618865</v>
      </c>
    </row>
    <row r="11856" spans="1:24" hidden="1" x14ac:dyDescent="0.3">
      <c r="A11856" s="18" t="str">
        <f t="shared" si="740"/>
        <v>Portable Equipment - Rental Compressor_2020_750</v>
      </c>
      <c r="B11856" s="1" t="s">
        <v>40</v>
      </c>
      <c r="C11856" s="1">
        <v>2020</v>
      </c>
      <c r="D11856" s="1" t="s">
        <v>206</v>
      </c>
      <c r="E11856" s="1">
        <v>2020</v>
      </c>
      <c r="F11856" s="1">
        <v>750</v>
      </c>
      <c r="G11856" s="1" t="s">
        <v>5</v>
      </c>
      <c r="H11856" s="1">
        <v>4.66094529832044E-5</v>
      </c>
      <c r="I11856" s="1">
        <v>5.6397438109677398E-5</v>
      </c>
      <c r="J11856" s="1">
        <v>6.7117612295814394E-5</v>
      </c>
      <c r="K11856" s="1">
        <v>5.3352225644769503E-4</v>
      </c>
      <c r="L11856" s="1">
        <v>8.1836116855514598E-5</v>
      </c>
      <c r="M11856" s="1">
        <v>0.27135410639270302</v>
      </c>
      <c r="N11856" s="1">
        <v>8.6885700300832693E-6</v>
      </c>
      <c r="O11856" s="1">
        <v>7.9934844276766101E-6</v>
      </c>
      <c r="P11856" s="1">
        <v>2.5074049988480998E-6</v>
      </c>
      <c r="Q11856" s="1">
        <v>2.2147557380474399E-6</v>
      </c>
      <c r="R11856" s="1">
        <v>8803.7851387777791</v>
      </c>
      <c r="S11856" s="1">
        <v>903.16176797097899</v>
      </c>
      <c r="T11856" s="1">
        <v>1.7505140408213999</v>
      </c>
      <c r="U11856" s="1">
        <v>581244.41480767098</v>
      </c>
      <c r="V11856" s="1">
        <f t="shared" si="741"/>
        <v>3.2128406368377674E-2</v>
      </c>
      <c r="W11856" s="1">
        <f t="shared" si="742"/>
        <v>4.6620274006610445E-2</v>
      </c>
      <c r="X11856" s="1">
        <f t="shared" si="743"/>
        <v>515.9408875961858</v>
      </c>
    </row>
    <row r="11857" spans="1:24" hidden="1" x14ac:dyDescent="0.3">
      <c r="A11857" s="18" t="str">
        <f t="shared" si="740"/>
        <v>Portable Equipment - Rental Compressor_2020_9999</v>
      </c>
      <c r="B11857" s="1" t="s">
        <v>40</v>
      </c>
      <c r="C11857" s="1">
        <v>2020</v>
      </c>
      <c r="D11857" s="1" t="s">
        <v>206</v>
      </c>
      <c r="E11857" s="1">
        <v>2020</v>
      </c>
      <c r="F11857" s="1">
        <v>9999</v>
      </c>
      <c r="G11857" s="1" t="s">
        <v>5</v>
      </c>
      <c r="H11857" s="1">
        <v>3.2633958655152898E-5</v>
      </c>
      <c r="I11857" s="1">
        <v>3.9487089972735002E-5</v>
      </c>
      <c r="J11857" s="1">
        <v>4.6992900463420198E-5</v>
      </c>
      <c r="K11857" s="1">
        <v>3.4008999111389898E-4</v>
      </c>
      <c r="L11857" s="1">
        <v>5.4235497326906299E-4</v>
      </c>
      <c r="M11857" s="1">
        <v>0.16901342604752101</v>
      </c>
      <c r="N11857" s="1">
        <v>1.17471117495139E-5</v>
      </c>
      <c r="O11857" s="1">
        <v>1.08073428095528E-5</v>
      </c>
      <c r="P11857" s="1">
        <v>1.56163392150815E-6</v>
      </c>
      <c r="Q11857" s="1">
        <v>1.37946486280212E-6</v>
      </c>
      <c r="R11857" s="1">
        <v>5483.4544730924799</v>
      </c>
      <c r="S11857" s="1">
        <v>200.70261510466199</v>
      </c>
      <c r="T11857" s="1">
        <v>0.38900312018253402</v>
      </c>
      <c r="U11857" s="1">
        <v>362029.19949720899</v>
      </c>
      <c r="V11857" s="1">
        <f t="shared" si="741"/>
        <v>3.6116040384334129E-2</v>
      </c>
      <c r="W11857" s="1">
        <f t="shared" si="742"/>
        <v>0.49605362488739574</v>
      </c>
      <c r="X11857" s="1">
        <f t="shared" si="743"/>
        <v>515.94088759618489</v>
      </c>
    </row>
    <row r="11858" spans="1:24" hidden="1" x14ac:dyDescent="0.3">
      <c r="A11858" s="18" t="str">
        <f t="shared" si="740"/>
        <v>Portable Equipment - Rental Generator_2000_600</v>
      </c>
      <c r="B11858" s="1" t="s">
        <v>40</v>
      </c>
      <c r="C11858" s="1">
        <v>2020</v>
      </c>
      <c r="D11858" s="1" t="s">
        <v>207</v>
      </c>
      <c r="E11858" s="1">
        <v>2000</v>
      </c>
      <c r="F11858" s="1">
        <v>600</v>
      </c>
      <c r="G11858" s="1" t="s">
        <v>5</v>
      </c>
      <c r="H11858" s="1">
        <v>2.5547606247596101E-4</v>
      </c>
      <c r="I11858" s="1">
        <v>3.09126035595913E-4</v>
      </c>
      <c r="J11858" s="1">
        <v>3.67885529965384E-4</v>
      </c>
      <c r="K11858" s="1">
        <v>8.8894375220875601E-4</v>
      </c>
      <c r="L11858" s="1">
        <v>5.0332465792132302E-3</v>
      </c>
      <c r="M11858" s="1">
        <v>0.41231804107428599</v>
      </c>
      <c r="N11858" s="1">
        <v>1.36985099015111E-4</v>
      </c>
      <c r="O11858" s="1">
        <v>1.26026291093902E-4</v>
      </c>
      <c r="P11858" s="1">
        <v>3.8044204829620798E-6</v>
      </c>
      <c r="Q11858" s="1">
        <v>3.3652844230342999E-6</v>
      </c>
      <c r="R11858" s="1">
        <v>13377.204755495701</v>
      </c>
      <c r="S11858" s="1">
        <v>2189.17926490128</v>
      </c>
      <c r="T11858" s="1">
        <v>1.5560124807301301</v>
      </c>
      <c r="U11858" s="1">
        <v>883191.19870637602</v>
      </c>
      <c r="V11858" s="1">
        <f t="shared" si="741"/>
        <v>0.11589626828666771</v>
      </c>
      <c r="W11858" s="1">
        <f t="shared" si="742"/>
        <v>1.8870442108602561</v>
      </c>
      <c r="X11858" s="1">
        <f t="shared" si="743"/>
        <v>1406.9162632127784</v>
      </c>
    </row>
    <row r="11859" spans="1:24" hidden="1" x14ac:dyDescent="0.3">
      <c r="A11859" s="18" t="str">
        <f t="shared" si="740"/>
        <v>Portable Equipment - Rental Generator_2000_9999</v>
      </c>
      <c r="B11859" s="1" t="s">
        <v>40</v>
      </c>
      <c r="C11859" s="1">
        <v>2020</v>
      </c>
      <c r="D11859" s="1" t="s">
        <v>207</v>
      </c>
      <c r="E11859" s="1">
        <v>2000</v>
      </c>
      <c r="F11859" s="1">
        <v>9999</v>
      </c>
      <c r="G11859" s="1" t="s">
        <v>5</v>
      </c>
      <c r="H11859" s="1">
        <v>1.6528831863602201E-4</v>
      </c>
      <c r="I11859" s="1">
        <v>1.99998865549586E-4</v>
      </c>
      <c r="J11859" s="1">
        <v>2.38015178835871E-4</v>
      </c>
      <c r="K11859" s="1">
        <v>5.75130275379155E-4</v>
      </c>
      <c r="L11859" s="1">
        <v>3.2897262201176999E-3</v>
      </c>
      <c r="M11859" s="1">
        <v>0.266762197177983</v>
      </c>
      <c r="N11859" s="1">
        <v>1.02821835090704E-4</v>
      </c>
      <c r="O11859" s="1">
        <v>9.4596088283448098E-5</v>
      </c>
      <c r="P11859" s="1">
        <v>2.4613901549872702E-6</v>
      </c>
      <c r="Q11859" s="1">
        <v>2.1772771923305899E-6</v>
      </c>
      <c r="R11859" s="1">
        <v>8654.8057013902799</v>
      </c>
      <c r="S11859" s="1">
        <v>547.29481622532103</v>
      </c>
      <c r="T11859" s="1">
        <v>0.38900312018253402</v>
      </c>
      <c r="U11859" s="1">
        <v>571408.47895307501</v>
      </c>
      <c r="V11859" s="1">
        <f t="shared" si="741"/>
        <v>0.11589626828666734</v>
      </c>
      <c r="W11859" s="1">
        <f t="shared" si="742"/>
        <v>1.9063457762560003</v>
      </c>
      <c r="X11859" s="1">
        <f t="shared" si="743"/>
        <v>1406.9162632127757</v>
      </c>
    </row>
    <row r="11860" spans="1:24" hidden="1" x14ac:dyDescent="0.3">
      <c r="A11860" s="18" t="str">
        <f t="shared" si="740"/>
        <v>Portable Equipment - Rental Generator_2001_300</v>
      </c>
      <c r="B11860" s="1" t="s">
        <v>40</v>
      </c>
      <c r="C11860" s="1">
        <v>2020</v>
      </c>
      <c r="D11860" s="1" t="s">
        <v>207</v>
      </c>
      <c r="E11860" s="1">
        <v>2001</v>
      </c>
      <c r="F11860" s="1">
        <v>300</v>
      </c>
      <c r="G11860" s="1" t="s">
        <v>5</v>
      </c>
      <c r="H11860" s="1">
        <v>4.3690222155247699E-5</v>
      </c>
      <c r="I11860" s="1">
        <v>5.28651688078497E-5</v>
      </c>
      <c r="J11860" s="1">
        <v>6.2913919903556702E-5</v>
      </c>
      <c r="K11860" s="1">
        <v>1.4775107505833E-4</v>
      </c>
      <c r="L11860" s="1">
        <v>8.4181413264433603E-4</v>
      </c>
      <c r="M11860" s="1">
        <v>6.4390875180892301E-2</v>
      </c>
      <c r="N11860" s="1">
        <v>2.5993938046538801E-5</v>
      </c>
      <c r="O11860" s="1">
        <v>2.3914423002815699E-5</v>
      </c>
      <c r="P11860" s="1">
        <v>5.9401486684653E-7</v>
      </c>
      <c r="Q11860" s="1">
        <v>5.2554966711427803E-7</v>
      </c>
      <c r="R11860" s="1">
        <v>2089.0910313700601</v>
      </c>
      <c r="S11860" s="1">
        <v>547.29481622532103</v>
      </c>
      <c r="T11860" s="1">
        <v>0.38900312018253402</v>
      </c>
      <c r="U11860" s="1">
        <v>137926.18457488</v>
      </c>
      <c r="V11860" s="1">
        <f t="shared" si="741"/>
        <v>0.12691457548293558</v>
      </c>
      <c r="W11860" s="1">
        <f t="shared" si="742"/>
        <v>2.0209617350966935</v>
      </c>
      <c r="X11860" s="1">
        <f t="shared" si="743"/>
        <v>1406.9162632127757</v>
      </c>
    </row>
    <row r="11861" spans="1:24" hidden="1" x14ac:dyDescent="0.3">
      <c r="A11861" s="18" t="str">
        <f t="shared" si="740"/>
        <v>Portable Equipment - Rental Generator_2001_9999</v>
      </c>
      <c r="B11861" s="1" t="s">
        <v>40</v>
      </c>
      <c r="C11861" s="1">
        <v>2020</v>
      </c>
      <c r="D11861" s="1" t="s">
        <v>207</v>
      </c>
      <c r="E11861" s="1">
        <v>2001</v>
      </c>
      <c r="F11861" s="1">
        <v>9999</v>
      </c>
      <c r="G11861" s="1" t="s">
        <v>5</v>
      </c>
      <c r="H11861" s="1">
        <v>2.4600467302065101E-4</v>
      </c>
      <c r="I11861" s="1">
        <v>2.9766565435498802E-4</v>
      </c>
      <c r="J11861" s="1">
        <v>3.5424672914973799E-4</v>
      </c>
      <c r="K11861" s="1">
        <v>8.5598750417739396E-4</v>
      </c>
      <c r="L11861" s="1">
        <v>5.0689124645081803E-3</v>
      </c>
      <c r="M11861" s="1">
        <v>0.39703197196621698</v>
      </c>
      <c r="N11861" s="1">
        <v>1.6368746709763301E-4</v>
      </c>
      <c r="O11861" s="1">
        <v>1.50592469729823E-4</v>
      </c>
      <c r="P11861" s="1">
        <v>3.6633773351357201E-6</v>
      </c>
      <c r="Q11861" s="1">
        <v>3.2405215818916199E-6</v>
      </c>
      <c r="R11861" s="1">
        <v>12881.2650778805</v>
      </c>
      <c r="S11861" s="1">
        <v>273.64740811266</v>
      </c>
      <c r="T11861" s="1">
        <v>0.19450156009126701</v>
      </c>
      <c r="U11861" s="1">
        <v>850448.21791443997</v>
      </c>
      <c r="V11861" s="1">
        <f t="shared" si="741"/>
        <v>0.1158962682866676</v>
      </c>
      <c r="W11861" s="1">
        <f t="shared" si="742"/>
        <v>1.9735835502461929</v>
      </c>
      <c r="X11861" s="1">
        <f t="shared" si="743"/>
        <v>1406.9162632127729</v>
      </c>
    </row>
    <row r="11862" spans="1:24" hidden="1" x14ac:dyDescent="0.3">
      <c r="A11862" s="18" t="str">
        <f t="shared" si="740"/>
        <v>Portable Equipment - Rental Generator_2003_300</v>
      </c>
      <c r="B11862" s="1" t="s">
        <v>40</v>
      </c>
      <c r="C11862" s="1">
        <v>2020</v>
      </c>
      <c r="D11862" s="1" t="s">
        <v>207</v>
      </c>
      <c r="E11862" s="1">
        <v>2003</v>
      </c>
      <c r="F11862" s="1">
        <v>300</v>
      </c>
      <c r="G11862" s="1" t="s">
        <v>5</v>
      </c>
      <c r="H11862" s="1">
        <v>1.16271841791133E-4</v>
      </c>
      <c r="I11862" s="1">
        <v>1.4068892856727001E-4</v>
      </c>
      <c r="J11862" s="1">
        <v>1.6743145217923099E-4</v>
      </c>
      <c r="K11862" s="1">
        <v>4.4387402801137E-4</v>
      </c>
      <c r="L11862" s="1">
        <v>2.3365047157649001E-3</v>
      </c>
      <c r="M11862" s="1">
        <v>0.19344317543839501</v>
      </c>
      <c r="N11862" s="1">
        <v>8.0742669280228102E-5</v>
      </c>
      <c r="O11862" s="1">
        <v>7.4283255737809801E-5</v>
      </c>
      <c r="P11862" s="1">
        <v>1.78498993323576E-6</v>
      </c>
      <c r="Q11862" s="1">
        <v>1.57885719322146E-6</v>
      </c>
      <c r="R11862" s="1">
        <v>6276.0507875192998</v>
      </c>
      <c r="S11862" s="1">
        <v>1641.8844486759599</v>
      </c>
      <c r="T11862" s="1">
        <v>1.1670093605476</v>
      </c>
      <c r="U11862" s="1">
        <v>414358.07550856902</v>
      </c>
      <c r="V11862" s="1">
        <f t="shared" si="741"/>
        <v>0.11242754194710117</v>
      </c>
      <c r="W11862" s="1">
        <f t="shared" si="742"/>
        <v>1.8671510588386824</v>
      </c>
      <c r="X11862" s="1">
        <f t="shared" si="743"/>
        <v>1406.9162632127754</v>
      </c>
    </row>
    <row r="11863" spans="1:24" hidden="1" x14ac:dyDescent="0.3">
      <c r="A11863" s="18" t="str">
        <f t="shared" si="740"/>
        <v>Portable Equipment - Rental Generator_2003_600</v>
      </c>
      <c r="B11863" s="1" t="s">
        <v>40</v>
      </c>
      <c r="C11863" s="1">
        <v>2020</v>
      </c>
      <c r="D11863" s="1" t="s">
        <v>207</v>
      </c>
      <c r="E11863" s="1">
        <v>2003</v>
      </c>
      <c r="F11863" s="1">
        <v>600</v>
      </c>
      <c r="G11863" s="1" t="s">
        <v>5</v>
      </c>
      <c r="H11863" s="1">
        <v>2.7116530164597997E-4</v>
      </c>
      <c r="I11863" s="1">
        <v>3.2811001499163603E-4</v>
      </c>
      <c r="J11863" s="1">
        <v>3.9047803437021098E-4</v>
      </c>
      <c r="K11863" s="1">
        <v>1.06334938338357E-3</v>
      </c>
      <c r="L11863" s="1">
        <v>5.4303469479183896E-3</v>
      </c>
      <c r="M11863" s="1">
        <v>0.49321245989397899</v>
      </c>
      <c r="N11863" s="1">
        <v>1.3136818099344601E-4</v>
      </c>
      <c r="O11863" s="1">
        <v>1.2085872651397E-4</v>
      </c>
      <c r="P11863" s="1">
        <v>4.5518588246098698E-6</v>
      </c>
      <c r="Q11863" s="1">
        <v>4.0255337947451004E-6</v>
      </c>
      <c r="R11863" s="1">
        <v>16001.735084821999</v>
      </c>
      <c r="S11863" s="1">
        <v>2189.17926490128</v>
      </c>
      <c r="T11863" s="1">
        <v>1.5560124807301301</v>
      </c>
      <c r="U11863" s="1">
        <v>1056468.21210086</v>
      </c>
      <c r="V11863" s="1">
        <f t="shared" si="741"/>
        <v>0.10283753383183267</v>
      </c>
      <c r="W11863" s="1">
        <f t="shared" si="742"/>
        <v>1.7020007389575782</v>
      </c>
      <c r="X11863" s="1">
        <f t="shared" si="743"/>
        <v>1406.9162632127784</v>
      </c>
    </row>
    <row r="11864" spans="1:24" hidden="1" x14ac:dyDescent="0.3">
      <c r="A11864" s="18" t="str">
        <f t="shared" si="740"/>
        <v>Portable Equipment - Rental Generator_2004_75</v>
      </c>
      <c r="B11864" s="1" t="s">
        <v>40</v>
      </c>
      <c r="C11864" s="1">
        <v>2020</v>
      </c>
      <c r="D11864" s="1" t="s">
        <v>207</v>
      </c>
      <c r="E11864" s="1">
        <v>2004</v>
      </c>
      <c r="F11864" s="1">
        <v>75</v>
      </c>
      <c r="G11864" s="1" t="s">
        <v>5</v>
      </c>
      <c r="H11864" s="1">
        <v>1.03063928398426E-5</v>
      </c>
      <c r="I11864" s="1">
        <v>1.2470735336209499E-5</v>
      </c>
      <c r="J11864" s="1">
        <v>1.48412056893734E-5</v>
      </c>
      <c r="K11864" s="1">
        <v>7.0872770161784304E-5</v>
      </c>
      <c r="L11864" s="1">
        <v>8.9555586165292607E-5</v>
      </c>
      <c r="M11864" s="1">
        <v>8.7928716108361792E-3</v>
      </c>
      <c r="N11864" s="1">
        <v>4.2770913079436803E-6</v>
      </c>
      <c r="O11864" s="1">
        <v>3.9349240033081897E-6</v>
      </c>
      <c r="P11864" s="1">
        <v>8.0985266782509199E-8</v>
      </c>
      <c r="Q11864" s="1">
        <v>7.1766236055521598E-8</v>
      </c>
      <c r="R11864" s="1">
        <v>285.27503579633299</v>
      </c>
      <c r="S11864" s="1">
        <v>273.64740811266</v>
      </c>
      <c r="T11864" s="1">
        <v>0.19450156009126701</v>
      </c>
      <c r="U11864" s="1">
        <v>18834.457977662201</v>
      </c>
      <c r="V11864" s="1">
        <f t="shared" si="741"/>
        <v>0.2192439089331403</v>
      </c>
      <c r="W11864" s="1">
        <f t="shared" si="742"/>
        <v>1.5744473961104333</v>
      </c>
      <c r="X11864" s="1">
        <f t="shared" si="743"/>
        <v>1406.9162632127729</v>
      </c>
    </row>
    <row r="11865" spans="1:24" hidden="1" x14ac:dyDescent="0.3">
      <c r="A11865" s="18" t="str">
        <f t="shared" si="740"/>
        <v>Portable Equipment - Rental Generator_2004_100</v>
      </c>
      <c r="B11865" s="1" t="s">
        <v>40</v>
      </c>
      <c r="C11865" s="1">
        <v>2020</v>
      </c>
      <c r="D11865" s="1" t="s">
        <v>207</v>
      </c>
      <c r="E11865" s="1">
        <v>2004</v>
      </c>
      <c r="F11865" s="1">
        <v>100</v>
      </c>
      <c r="G11865" s="1" t="s">
        <v>5</v>
      </c>
      <c r="H11865" s="1">
        <v>8.4670981176553295E-5</v>
      </c>
      <c r="I11865" s="1">
        <v>1.02451887223629E-4</v>
      </c>
      <c r="J11865" s="1">
        <v>1.21926212894236E-4</v>
      </c>
      <c r="K11865" s="1">
        <v>5.8224706563681297E-4</v>
      </c>
      <c r="L11865" s="1">
        <v>7.1066679916859002E-4</v>
      </c>
      <c r="M11865" s="1">
        <v>7.2236822156715605E-2</v>
      </c>
      <c r="N11865" s="1">
        <v>3.7357425271077402E-5</v>
      </c>
      <c r="O11865" s="1">
        <v>3.4368831249391199E-5</v>
      </c>
      <c r="P11865" s="1">
        <v>6.6532511479784495E-7</v>
      </c>
      <c r="Q11865" s="1">
        <v>5.8958723159459202E-7</v>
      </c>
      <c r="R11865" s="1">
        <v>2343.6441402344799</v>
      </c>
      <c r="S11865" s="1">
        <v>1641.8844486759599</v>
      </c>
      <c r="T11865" s="1">
        <v>1.1670093605476</v>
      </c>
      <c r="U11865" s="1">
        <v>154732.31630879399</v>
      </c>
      <c r="V11865" s="1">
        <f t="shared" si="741"/>
        <v>0.21924390893314089</v>
      </c>
      <c r="W11865" s="1">
        <f t="shared" si="742"/>
        <v>1.5208052405967778</v>
      </c>
      <c r="X11865" s="1">
        <f t="shared" si="743"/>
        <v>1406.9162632127754</v>
      </c>
    </row>
    <row r="11866" spans="1:24" hidden="1" x14ac:dyDescent="0.3">
      <c r="A11866" s="18" t="str">
        <f t="shared" si="740"/>
        <v>Portable Equipment - Rental Generator_2004_175</v>
      </c>
      <c r="B11866" s="1" t="s">
        <v>40</v>
      </c>
      <c r="C11866" s="1">
        <v>2020</v>
      </c>
      <c r="D11866" s="1" t="s">
        <v>207</v>
      </c>
      <c r="E11866" s="1">
        <v>2004</v>
      </c>
      <c r="F11866" s="1">
        <v>175</v>
      </c>
      <c r="G11866" s="1" t="s">
        <v>5</v>
      </c>
      <c r="H11866" s="1">
        <v>1.1163900071003099E-5</v>
      </c>
      <c r="I11866" s="1">
        <v>1.3508319085913701E-5</v>
      </c>
      <c r="J11866" s="1">
        <v>1.6076016102244399E-5</v>
      </c>
      <c r="K11866" s="1">
        <v>1.0296801036362E-4</v>
      </c>
      <c r="L11866" s="1">
        <v>1.3689874477291301E-4</v>
      </c>
      <c r="M11866" s="1">
        <v>1.5286069108068999E-2</v>
      </c>
      <c r="N11866" s="1">
        <v>6.2744122443262402E-6</v>
      </c>
      <c r="O11866" s="1">
        <v>5.77245926478014E-6</v>
      </c>
      <c r="P11866" s="1">
        <v>1.4099237250787899E-7</v>
      </c>
      <c r="Q11866" s="1">
        <v>1.2476284114267499E-7</v>
      </c>
      <c r="R11866" s="1">
        <v>495.93967761516302</v>
      </c>
      <c r="S11866" s="1">
        <v>273.64740811266</v>
      </c>
      <c r="T11866" s="1">
        <v>0.19450156009126701</v>
      </c>
      <c r="U11866" s="1">
        <v>32742.980791935799</v>
      </c>
      <c r="V11866" s="1">
        <f t="shared" si="741"/>
        <v>0.13660660496113347</v>
      </c>
      <c r="W11866" s="1">
        <f t="shared" si="742"/>
        <v>1.3844263396450123</v>
      </c>
      <c r="X11866" s="1">
        <f t="shared" si="743"/>
        <v>1406.9162632127729</v>
      </c>
    </row>
    <row r="11867" spans="1:24" hidden="1" x14ac:dyDescent="0.3">
      <c r="A11867" s="18" t="str">
        <f t="shared" si="740"/>
        <v>Portable Equipment - Rental Generator_2004_300</v>
      </c>
      <c r="B11867" s="1" t="s">
        <v>40</v>
      </c>
      <c r="C11867" s="1">
        <v>2020</v>
      </c>
      <c r="D11867" s="1" t="s">
        <v>207</v>
      </c>
      <c r="E11867" s="1">
        <v>2004</v>
      </c>
      <c r="F11867" s="1">
        <v>300</v>
      </c>
      <c r="G11867" s="1" t="s">
        <v>5</v>
      </c>
      <c r="H11867" s="1">
        <v>3.6448853226060497E-5</v>
      </c>
      <c r="I11867" s="1">
        <v>4.4103112403533199E-5</v>
      </c>
      <c r="J11867" s="1">
        <v>5.24863486455271E-5</v>
      </c>
      <c r="K11867" s="1">
        <v>1.4744067364013999E-4</v>
      </c>
      <c r="L11867" s="1">
        <v>5.9997352503077402E-4</v>
      </c>
      <c r="M11867" s="1">
        <v>6.4255600233033394E-2</v>
      </c>
      <c r="N11867" s="1">
        <v>2.0459537758277698E-5</v>
      </c>
      <c r="O11867" s="1">
        <v>1.8822774737615499E-5</v>
      </c>
      <c r="P11867" s="1">
        <v>5.9298142393644303E-7</v>
      </c>
      <c r="Q11867" s="1">
        <v>5.2444557117496401E-7</v>
      </c>
      <c r="R11867" s="1">
        <v>2084.7021846655002</v>
      </c>
      <c r="S11867" s="1">
        <v>547.29481622532103</v>
      </c>
      <c r="T11867" s="1">
        <v>0.38900312018253402</v>
      </c>
      <c r="U11867" s="1">
        <v>137636.42368291601</v>
      </c>
      <c r="V11867" s="1">
        <f t="shared" si="741"/>
        <v>0.10610221744554101</v>
      </c>
      <c r="W11867" s="1">
        <f t="shared" si="742"/>
        <v>1.4434020173434088</v>
      </c>
      <c r="X11867" s="1">
        <f t="shared" si="743"/>
        <v>1406.9162632127757</v>
      </c>
    </row>
    <row r="11868" spans="1:24" hidden="1" x14ac:dyDescent="0.3">
      <c r="A11868" s="18" t="str">
        <f t="shared" si="740"/>
        <v>Portable Equipment - Rental Generator_2004_600</v>
      </c>
      <c r="B11868" s="1" t="s">
        <v>40</v>
      </c>
      <c r="C11868" s="1">
        <v>2020</v>
      </c>
      <c r="D11868" s="1" t="s">
        <v>207</v>
      </c>
      <c r="E11868" s="1">
        <v>2004</v>
      </c>
      <c r="F11868" s="1">
        <v>600</v>
      </c>
      <c r="G11868" s="1" t="s">
        <v>5</v>
      </c>
      <c r="H11868" s="1">
        <v>1.7819859098841699E-4</v>
      </c>
      <c r="I11868" s="1">
        <v>2.15620295095984E-4</v>
      </c>
      <c r="J11868" s="1">
        <v>2.5660597102331999E-4</v>
      </c>
      <c r="K11868" s="1">
        <v>6.9878911754992705E-4</v>
      </c>
      <c r="L11868" s="1">
        <v>2.8143577623008201E-3</v>
      </c>
      <c r="M11868" s="1">
        <v>0.32411877507020698</v>
      </c>
      <c r="N11868" s="1">
        <v>8.5383465946603897E-5</v>
      </c>
      <c r="O11868" s="1">
        <v>7.8552788670875503E-5</v>
      </c>
      <c r="P11868" s="1">
        <v>2.9912928534737301E-6</v>
      </c>
      <c r="Q11868" s="1">
        <v>2.64541387060045E-6</v>
      </c>
      <c r="R11868" s="1">
        <v>10515.6767041232</v>
      </c>
      <c r="S11868" s="1">
        <v>1641.8844486759599</v>
      </c>
      <c r="T11868" s="1">
        <v>1.1670093605476</v>
      </c>
      <c r="U11868" s="1">
        <v>694267.09714582597</v>
      </c>
      <c r="V11868" s="1">
        <f t="shared" si="741"/>
        <v>0.10283753383183152</v>
      </c>
      <c r="W11868" s="1">
        <f t="shared" si="742"/>
        <v>1.3422744434453693</v>
      </c>
      <c r="X11868" s="1">
        <f t="shared" si="743"/>
        <v>1406.9162632127754</v>
      </c>
    </row>
    <row r="11869" spans="1:24" hidden="1" x14ac:dyDescent="0.3">
      <c r="A11869" s="18" t="str">
        <f t="shared" si="740"/>
        <v>Portable Equipment - Rental Generator_2004_750</v>
      </c>
      <c r="B11869" s="1" t="s">
        <v>40</v>
      </c>
      <c r="C11869" s="1">
        <v>2020</v>
      </c>
      <c r="D11869" s="1" t="s">
        <v>207</v>
      </c>
      <c r="E11869" s="1">
        <v>2004</v>
      </c>
      <c r="F11869" s="1">
        <v>750</v>
      </c>
      <c r="G11869" s="1" t="s">
        <v>5</v>
      </c>
      <c r="H11869" s="1">
        <v>1.81471019203563E-4</v>
      </c>
      <c r="I11869" s="1">
        <v>2.19579933236311E-4</v>
      </c>
      <c r="J11869" s="1">
        <v>2.6131826765313102E-4</v>
      </c>
      <c r="K11869" s="1">
        <v>7.1162163890727101E-4</v>
      </c>
      <c r="L11869" s="1">
        <v>2.7219820130415799E-3</v>
      </c>
      <c r="M11869" s="1">
        <v>0.330070872776004</v>
      </c>
      <c r="N11869" s="1">
        <v>8.92776724107605E-5</v>
      </c>
      <c r="O11869" s="1">
        <v>8.2135458617899705E-5</v>
      </c>
      <c r="P11869" s="1">
        <v>3.04622477565771E-6</v>
      </c>
      <c r="Q11869" s="1">
        <v>2.6939940919303401E-6</v>
      </c>
      <c r="R11869" s="1">
        <v>10708.785959123799</v>
      </c>
      <c r="S11869" s="1">
        <v>1094.58963245064</v>
      </c>
      <c r="T11869" s="1">
        <v>0.77800624036506805</v>
      </c>
      <c r="U11869" s="1">
        <v>707016.57639224303</v>
      </c>
      <c r="V11869" s="1">
        <f t="shared" si="741"/>
        <v>0.10283753383183163</v>
      </c>
      <c r="W11869" s="1">
        <f t="shared" si="742"/>
        <v>1.274806459907927</v>
      </c>
      <c r="X11869" s="1">
        <f t="shared" si="743"/>
        <v>1406.9162632127729</v>
      </c>
    </row>
    <row r="11870" spans="1:24" hidden="1" x14ac:dyDescent="0.3">
      <c r="A11870" s="18" t="str">
        <f t="shared" si="740"/>
        <v>Portable Equipment - Rental Generator_2005_75</v>
      </c>
      <c r="B11870" s="1" t="s">
        <v>40</v>
      </c>
      <c r="C11870" s="1">
        <v>2020</v>
      </c>
      <c r="D11870" s="1" t="s">
        <v>207</v>
      </c>
      <c r="E11870" s="1">
        <v>2005</v>
      </c>
      <c r="F11870" s="1">
        <v>75</v>
      </c>
      <c r="G11870" s="1" t="s">
        <v>5</v>
      </c>
      <c r="H11870" s="1">
        <v>1.2384051256831701E-4</v>
      </c>
      <c r="I11870" s="1">
        <v>1.4984702020766401E-4</v>
      </c>
      <c r="J11870" s="1">
        <v>1.7833033809837699E-4</v>
      </c>
      <c r="K11870" s="1">
        <v>1.1294640656457199E-3</v>
      </c>
      <c r="L11870" s="1">
        <v>1.40456010700522E-3</v>
      </c>
      <c r="M11870" s="1">
        <v>0.144067819469854</v>
      </c>
      <c r="N11870" s="1">
        <v>7.8354545817369901E-5</v>
      </c>
      <c r="O11870" s="1">
        <v>7.2086182151980295E-5</v>
      </c>
      <c r="P11870" s="1">
        <v>1.3282632211553299E-6</v>
      </c>
      <c r="Q11870" s="1">
        <v>1.1758621753712299E-6</v>
      </c>
      <c r="R11870" s="1">
        <v>4674.1217403553001</v>
      </c>
      <c r="S11870" s="1">
        <v>4652.0059379152299</v>
      </c>
      <c r="T11870" s="1">
        <v>3.30652652155154</v>
      </c>
      <c r="U11870" s="1">
        <v>308595.34994169598</v>
      </c>
      <c r="V11870" s="1">
        <f t="shared" si="741"/>
        <v>0.16078566797516541</v>
      </c>
      <c r="W11870" s="1">
        <f t="shared" si="742"/>
        <v>1.5070912634975022</v>
      </c>
      <c r="X11870" s="1">
        <f t="shared" si="743"/>
        <v>1406.9162632127757</v>
      </c>
    </row>
    <row r="11871" spans="1:24" hidden="1" x14ac:dyDescent="0.3">
      <c r="A11871" s="18" t="str">
        <f t="shared" si="740"/>
        <v>Portable Equipment - Rental Generator_2005_100</v>
      </c>
      <c r="B11871" s="1" t="s">
        <v>40</v>
      </c>
      <c r="C11871" s="1">
        <v>2020</v>
      </c>
      <c r="D11871" s="1" t="s">
        <v>207</v>
      </c>
      <c r="E11871" s="1">
        <v>2005</v>
      </c>
      <c r="F11871" s="1">
        <v>100</v>
      </c>
      <c r="G11871" s="1" t="s">
        <v>5</v>
      </c>
      <c r="H11871" s="1">
        <v>3.4407894524849899E-4</v>
      </c>
      <c r="I11871" s="1">
        <v>4.1633552375068398E-4</v>
      </c>
      <c r="J11871" s="1">
        <v>4.9547368115783995E-4</v>
      </c>
      <c r="K11871" s="1">
        <v>3.1381072021086499E-3</v>
      </c>
      <c r="L11871" s="1">
        <v>3.9040477140050698E-3</v>
      </c>
      <c r="M11871" s="1">
        <v>0.40027857071483403</v>
      </c>
      <c r="N11871" s="1">
        <v>2.1337753167980901E-4</v>
      </c>
      <c r="O11871" s="1">
        <v>1.96307329145424E-4</v>
      </c>
      <c r="P11871" s="1">
        <v>3.6904515224400499E-6</v>
      </c>
      <c r="Q11871" s="1">
        <v>3.2670198844352E-6</v>
      </c>
      <c r="R11871" s="1">
        <v>12986.5973987899</v>
      </c>
      <c r="S11871" s="1">
        <v>9577.6592839431196</v>
      </c>
      <c r="T11871" s="1">
        <v>6.8075546031943501</v>
      </c>
      <c r="U11871" s="1">
        <v>857402.47932157805</v>
      </c>
      <c r="V11871" s="1">
        <f t="shared" si="741"/>
        <v>0.16078566797516528</v>
      </c>
      <c r="W11871" s="1">
        <f t="shared" si="742"/>
        <v>1.5077140519940821</v>
      </c>
      <c r="X11871" s="1">
        <f t="shared" si="743"/>
        <v>1406.916263212775</v>
      </c>
    </row>
    <row r="11872" spans="1:24" hidden="1" x14ac:dyDescent="0.3">
      <c r="A11872" s="18" t="str">
        <f t="shared" si="740"/>
        <v>Portable Equipment - Rental Generator_2005_175</v>
      </c>
      <c r="B11872" s="1" t="s">
        <v>40</v>
      </c>
      <c r="C11872" s="1">
        <v>2020</v>
      </c>
      <c r="D11872" s="1" t="s">
        <v>207</v>
      </c>
      <c r="E11872" s="1">
        <v>2005</v>
      </c>
      <c r="F11872" s="1">
        <v>175</v>
      </c>
      <c r="G11872" s="1" t="s">
        <v>5</v>
      </c>
      <c r="H11872" s="1">
        <v>1.13875219016864E-4</v>
      </c>
      <c r="I11872" s="1">
        <v>1.3778901501040501E-4</v>
      </c>
      <c r="J11872" s="1">
        <v>1.63980315384284E-4</v>
      </c>
      <c r="K11872" s="1">
        <v>1.20098971379869E-3</v>
      </c>
      <c r="L11872" s="1">
        <v>1.4911938073299E-3</v>
      </c>
      <c r="M11872" s="1">
        <v>0.178292381278185</v>
      </c>
      <c r="N11872" s="1">
        <v>7.6539413741335497E-5</v>
      </c>
      <c r="O11872" s="1">
        <v>7.0416260642028696E-5</v>
      </c>
      <c r="P11872" s="1">
        <v>1.64498522638694E-6</v>
      </c>
      <c r="Q11872" s="1">
        <v>1.4551984480181099E-6</v>
      </c>
      <c r="R11872" s="1">
        <v>5784.4999566087099</v>
      </c>
      <c r="S11872" s="1">
        <v>2736.4740811266001</v>
      </c>
      <c r="T11872" s="1">
        <v>1.94501560091267</v>
      </c>
      <c r="U11872" s="1">
        <v>381904.85560859699</v>
      </c>
      <c r="V11872" s="1">
        <f t="shared" si="741"/>
        <v>0.11946701598916153</v>
      </c>
      <c r="W11872" s="1">
        <f t="shared" si="742"/>
        <v>1.2929076705408418</v>
      </c>
      <c r="X11872" s="1">
        <f t="shared" si="743"/>
        <v>1406.9162632127732</v>
      </c>
    </row>
    <row r="11873" spans="1:24" hidden="1" x14ac:dyDescent="0.3">
      <c r="A11873" s="18" t="str">
        <f t="shared" si="740"/>
        <v>Portable Equipment - Rental Generator_2005_300</v>
      </c>
      <c r="B11873" s="1" t="s">
        <v>40</v>
      </c>
      <c r="C11873" s="1">
        <v>2020</v>
      </c>
      <c r="D11873" s="1" t="s">
        <v>207</v>
      </c>
      <c r="E11873" s="1">
        <v>2005</v>
      </c>
      <c r="F11873" s="1">
        <v>300</v>
      </c>
      <c r="G11873" s="1" t="s">
        <v>5</v>
      </c>
      <c r="H11873" s="1">
        <v>5.0348114300403099E-4</v>
      </c>
      <c r="I11873" s="1">
        <v>6.0921218303487798E-4</v>
      </c>
      <c r="J11873" s="1">
        <v>7.25012845925806E-4</v>
      </c>
      <c r="K11873" s="1">
        <v>2.0765854876895499E-3</v>
      </c>
      <c r="L11873" s="1">
        <v>7.7737333642917397E-3</v>
      </c>
      <c r="M11873" s="1">
        <v>0.90498940117683002</v>
      </c>
      <c r="N11873" s="1">
        <v>2.6176101856908399E-4</v>
      </c>
      <c r="O11873" s="1">
        <v>2.4082013708355801E-4</v>
      </c>
      <c r="P11873" s="1">
        <v>8.3519713782936299E-6</v>
      </c>
      <c r="Q11873" s="1">
        <v>7.3864018340221404E-6</v>
      </c>
      <c r="R11873" s="1">
        <v>29361.384453499399</v>
      </c>
      <c r="S11873" s="1">
        <v>7388.48001904183</v>
      </c>
      <c r="T11873" s="1">
        <v>5.25154212246421</v>
      </c>
      <c r="U11873" s="1">
        <v>1938500.36723938</v>
      </c>
      <c r="V11873" s="1">
        <f t="shared" si="741"/>
        <v>0.10406179018697317</v>
      </c>
      <c r="W11873" s="1">
        <f t="shared" si="742"/>
        <v>1.327860198551031</v>
      </c>
      <c r="X11873" s="1">
        <f t="shared" si="743"/>
        <v>1406.9162632127748</v>
      </c>
    </row>
    <row r="11874" spans="1:24" hidden="1" x14ac:dyDescent="0.3">
      <c r="A11874" s="18" t="str">
        <f t="shared" si="740"/>
        <v>Portable Equipment - Rental Generator_2005_600</v>
      </c>
      <c r="B11874" s="1" t="s">
        <v>40</v>
      </c>
      <c r="C11874" s="1">
        <v>2020</v>
      </c>
      <c r="D11874" s="1" t="s">
        <v>207</v>
      </c>
      <c r="E11874" s="1">
        <v>2005</v>
      </c>
      <c r="F11874" s="1">
        <v>600</v>
      </c>
      <c r="G11874" s="1" t="s">
        <v>5</v>
      </c>
      <c r="H11874" s="1">
        <v>1.4203247461572099E-4</v>
      </c>
      <c r="I11874" s="1">
        <v>1.7185929428502301E-4</v>
      </c>
      <c r="J11874" s="1">
        <v>2.0452676344663901E-4</v>
      </c>
      <c r="K11874" s="1">
        <v>5.6142280938381096E-4</v>
      </c>
      <c r="L11874" s="1">
        <v>2.1894164621769599E-3</v>
      </c>
      <c r="M11874" s="1">
        <v>0.26040427462860899</v>
      </c>
      <c r="N11874" s="1">
        <v>6.6121489706505394E-5</v>
      </c>
      <c r="O11874" s="1">
        <v>6.0831770529984897E-5</v>
      </c>
      <c r="P11874" s="1">
        <v>2.4033056833435399E-6</v>
      </c>
      <c r="Q11874" s="1">
        <v>2.1253846831827499E-6</v>
      </c>
      <c r="R11874" s="1">
        <v>8448.5299062760096</v>
      </c>
      <c r="S11874" s="1">
        <v>1368.2370405633001</v>
      </c>
      <c r="T11874" s="1">
        <v>0.972507800456335</v>
      </c>
      <c r="U11874" s="1">
        <v>557789.71703076595</v>
      </c>
      <c r="V11874" s="1">
        <f t="shared" si="741"/>
        <v>0.10202136292840457</v>
      </c>
      <c r="W11874" s="1">
        <f t="shared" si="742"/>
        <v>1.2997100472129945</v>
      </c>
      <c r="X11874" s="1">
        <f t="shared" si="743"/>
        <v>1406.9162632127732</v>
      </c>
    </row>
    <row r="11875" spans="1:24" hidden="1" x14ac:dyDescent="0.3">
      <c r="A11875" s="18" t="str">
        <f t="shared" si="740"/>
        <v>Portable Equipment - Rental Generator_2005_9999</v>
      </c>
      <c r="B11875" s="1" t="s">
        <v>40</v>
      </c>
      <c r="C11875" s="1">
        <v>2020</v>
      </c>
      <c r="D11875" s="1" t="s">
        <v>207</v>
      </c>
      <c r="E11875" s="1">
        <v>2005</v>
      </c>
      <c r="F11875" s="1">
        <v>9999</v>
      </c>
      <c r="G11875" s="1" t="s">
        <v>5</v>
      </c>
      <c r="H11875" s="1">
        <v>1.9026596516418301E-4</v>
      </c>
      <c r="I11875" s="1">
        <v>2.3022181784866199E-4</v>
      </c>
      <c r="J11875" s="1">
        <v>2.7398298983642401E-4</v>
      </c>
      <c r="K11875" s="1">
        <v>6.6204144275389598E-4</v>
      </c>
      <c r="L11875" s="1">
        <v>3.8638179299742299E-3</v>
      </c>
      <c r="M11875" s="1">
        <v>0.30707413163996999</v>
      </c>
      <c r="N11875" s="1">
        <v>9.2085679329562204E-5</v>
      </c>
      <c r="O11875" s="1">
        <v>8.4718824983197205E-5</v>
      </c>
      <c r="P11875" s="1">
        <v>2.8333446510249099E-6</v>
      </c>
      <c r="Q11875" s="1">
        <v>2.5062977822466698E-6</v>
      </c>
      <c r="R11875" s="1">
        <v>9962.6820193488493</v>
      </c>
      <c r="S11875" s="1">
        <v>547.29481622532103</v>
      </c>
      <c r="T11875" s="1">
        <v>0.38900312018253402</v>
      </c>
      <c r="U11875" s="1">
        <v>657757.22475835704</v>
      </c>
      <c r="V11875" s="1">
        <f t="shared" si="741"/>
        <v>0.11589626828666767</v>
      </c>
      <c r="W11875" s="1">
        <f t="shared" si="742"/>
        <v>1.9450896687710817</v>
      </c>
      <c r="X11875" s="1">
        <f t="shared" si="743"/>
        <v>1406.9162632127757</v>
      </c>
    </row>
    <row r="11876" spans="1:24" hidden="1" x14ac:dyDescent="0.3">
      <c r="A11876" s="18" t="str">
        <f t="shared" si="740"/>
        <v>Portable Equipment - Rental Generator_2006_75</v>
      </c>
      <c r="B11876" s="1" t="s">
        <v>40</v>
      </c>
      <c r="C11876" s="1">
        <v>2020</v>
      </c>
      <c r="D11876" s="1" t="s">
        <v>207</v>
      </c>
      <c r="E11876" s="1">
        <v>2006</v>
      </c>
      <c r="F11876" s="1">
        <v>75</v>
      </c>
      <c r="G11876" s="1" t="s">
        <v>5</v>
      </c>
      <c r="H11876" s="1">
        <v>1.2249706981621201E-4</v>
      </c>
      <c r="I11876" s="1">
        <v>1.48221454477616E-4</v>
      </c>
      <c r="J11876" s="1">
        <v>1.76395780535345E-4</v>
      </c>
      <c r="K11876" s="1">
        <v>1.34575585240636E-3</v>
      </c>
      <c r="L11876" s="1">
        <v>1.6793174521103299E-3</v>
      </c>
      <c r="M11876" s="1">
        <v>0.17436940779027399</v>
      </c>
      <c r="N11876" s="1">
        <v>9.4834750759239194E-5</v>
      </c>
      <c r="O11876" s="1">
        <v>8.7247970698500096E-5</v>
      </c>
      <c r="P11876" s="1">
        <v>1.6084567355019901E-6</v>
      </c>
      <c r="Q11876" s="1">
        <v>1.42317966577795E-6</v>
      </c>
      <c r="R11876" s="1">
        <v>5657.2234021765098</v>
      </c>
      <c r="S11876" s="1">
        <v>5472.9481622532103</v>
      </c>
      <c r="T11876" s="1">
        <v>3.89003120182534</v>
      </c>
      <c r="U11876" s="1">
        <v>373501.78974163998</v>
      </c>
      <c r="V11876" s="1">
        <f t="shared" si="741"/>
        <v>0.13140351545178447</v>
      </c>
      <c r="W11876" s="1">
        <f t="shared" si="742"/>
        <v>1.488773791517177</v>
      </c>
      <c r="X11876" s="1">
        <f t="shared" si="743"/>
        <v>1406.9162632127757</v>
      </c>
    </row>
    <row r="11877" spans="1:24" hidden="1" x14ac:dyDescent="0.3">
      <c r="A11877" s="18" t="str">
        <f t="shared" si="740"/>
        <v>Portable Equipment - Rental Generator_2006_100</v>
      </c>
      <c r="B11877" s="1" t="s">
        <v>40</v>
      </c>
      <c r="C11877" s="1">
        <v>2020</v>
      </c>
      <c r="D11877" s="1" t="s">
        <v>207</v>
      </c>
      <c r="E11877" s="1">
        <v>2006</v>
      </c>
      <c r="F11877" s="1">
        <v>100</v>
      </c>
      <c r="G11877" s="1" t="s">
        <v>5</v>
      </c>
      <c r="H11877" s="1">
        <v>1.51196926359653E-4</v>
      </c>
      <c r="I11877" s="1">
        <v>1.82948280895181E-4</v>
      </c>
      <c r="J11877" s="1">
        <v>2.17723573957901E-4</v>
      </c>
      <c r="K11877" s="1">
        <v>1.66105318943253E-3</v>
      </c>
      <c r="L11877" s="1">
        <v>2.0731683847870102E-3</v>
      </c>
      <c r="M11877" s="1">
        <v>0.215222442043697</v>
      </c>
      <c r="N11877" s="1">
        <v>1.1472918313706499E-4</v>
      </c>
      <c r="O11877" s="1">
        <v>1.055508484861E-4</v>
      </c>
      <c r="P11877" s="1">
        <v>1.9853023011510201E-6</v>
      </c>
      <c r="Q11877" s="1">
        <v>1.7566166394512999E-6</v>
      </c>
      <c r="R11877" s="1">
        <v>6982.6551069533198</v>
      </c>
      <c r="S11877" s="1">
        <v>4925.6533460278897</v>
      </c>
      <c r="T11877" s="1">
        <v>3.5010280816427999</v>
      </c>
      <c r="U11877" s="1">
        <v>461009.57911477803</v>
      </c>
      <c r="V11877" s="1">
        <f t="shared" si="741"/>
        <v>0.13140351545178522</v>
      </c>
      <c r="W11877" s="1">
        <f t="shared" si="742"/>
        <v>1.4890635350686607</v>
      </c>
      <c r="X11877" s="1">
        <f t="shared" si="743"/>
        <v>1406.9162632127784</v>
      </c>
    </row>
    <row r="11878" spans="1:24" hidden="1" x14ac:dyDescent="0.3">
      <c r="A11878" s="18" t="str">
        <f t="shared" si="740"/>
        <v>Portable Equipment - Rental Generator_2006_175</v>
      </c>
      <c r="B11878" s="1" t="s">
        <v>40</v>
      </c>
      <c r="C11878" s="1">
        <v>2020</v>
      </c>
      <c r="D11878" s="1" t="s">
        <v>207</v>
      </c>
      <c r="E11878" s="1">
        <v>2006</v>
      </c>
      <c r="F11878" s="1">
        <v>175</v>
      </c>
      <c r="G11878" s="1" t="s">
        <v>5</v>
      </c>
      <c r="H11878" s="1">
        <v>1.58544026476438E-4</v>
      </c>
      <c r="I11878" s="1">
        <v>1.9183827203648999E-4</v>
      </c>
      <c r="J11878" s="1">
        <v>2.2830339812606999E-4</v>
      </c>
      <c r="K11878" s="1">
        <v>1.67209114174552E-3</v>
      </c>
      <c r="L11878" s="1">
        <v>2.07613098364975E-3</v>
      </c>
      <c r="M11878" s="1">
        <v>0.24822952932129799</v>
      </c>
      <c r="N11878" s="1">
        <v>1.0656284083107E-4</v>
      </c>
      <c r="O11878" s="1">
        <v>9.8037813564584702E-5</v>
      </c>
      <c r="P11878" s="1">
        <v>2.2902487787709002E-6</v>
      </c>
      <c r="Q11878" s="1">
        <v>2.02601604864434E-6</v>
      </c>
      <c r="R11878" s="1">
        <v>8053.5337028657004</v>
      </c>
      <c r="S11878" s="1">
        <v>3283.7688973519198</v>
      </c>
      <c r="T11878" s="1">
        <v>2.3340187210951999</v>
      </c>
      <c r="U11878" s="1">
        <v>531711.23675400298</v>
      </c>
      <c r="V11878" s="1">
        <f t="shared" si="741"/>
        <v>0.11946701598916173</v>
      </c>
      <c r="W11878" s="1">
        <f t="shared" si="742"/>
        <v>1.2929076705408429</v>
      </c>
      <c r="X11878" s="1">
        <f t="shared" si="743"/>
        <v>1406.9162632127754</v>
      </c>
    </row>
    <row r="11879" spans="1:24" hidden="1" x14ac:dyDescent="0.3">
      <c r="A11879" s="18" t="str">
        <f t="shared" si="740"/>
        <v>Portable Equipment - Rental Generator_2006_300</v>
      </c>
      <c r="B11879" s="1" t="s">
        <v>40</v>
      </c>
      <c r="C11879" s="1">
        <v>2020</v>
      </c>
      <c r="D11879" s="1" t="s">
        <v>207</v>
      </c>
      <c r="E11879" s="1">
        <v>2006</v>
      </c>
      <c r="F11879" s="1">
        <v>300</v>
      </c>
      <c r="G11879" s="1" t="s">
        <v>5</v>
      </c>
      <c r="H11879" s="1">
        <v>6.8470425097917403E-4</v>
      </c>
      <c r="I11879" s="1">
        <v>8.2849214368480202E-4</v>
      </c>
      <c r="J11879" s="1">
        <v>9.8597412141001196E-4</v>
      </c>
      <c r="K11879" s="1">
        <v>2.8240321026905199E-3</v>
      </c>
      <c r="L11879" s="1">
        <v>1.05718125782251E-2</v>
      </c>
      <c r="M11879" s="1">
        <v>1.2307314756213401</v>
      </c>
      <c r="N11879" s="1">
        <v>3.5597933437093201E-4</v>
      </c>
      <c r="O11879" s="1">
        <v>3.2750098762125701E-4</v>
      </c>
      <c r="P11879" s="1">
        <v>1.13581817039933E-5</v>
      </c>
      <c r="Q11879" s="1">
        <v>1.0045064855894301E-5</v>
      </c>
      <c r="R11879" s="1">
        <v>39929.727318077399</v>
      </c>
      <c r="S11879" s="1">
        <v>9030.3644677177999</v>
      </c>
      <c r="T11879" s="1">
        <v>6.41855148301181</v>
      </c>
      <c r="U11879" s="1">
        <v>2636244.5950887799</v>
      </c>
      <c r="V11879" s="1">
        <f t="shared" si="741"/>
        <v>0.10406179018697294</v>
      </c>
      <c r="W11879" s="1">
        <f t="shared" si="742"/>
        <v>1.3278601985510203</v>
      </c>
      <c r="X11879" s="1">
        <f t="shared" si="743"/>
        <v>1406.9162632127764</v>
      </c>
    </row>
    <row r="11880" spans="1:24" hidden="1" x14ac:dyDescent="0.3">
      <c r="A11880" s="18" t="str">
        <f t="shared" si="740"/>
        <v>Portable Equipment - Rental Generator_2006_600</v>
      </c>
      <c r="B11880" s="1" t="s">
        <v>40</v>
      </c>
      <c r="C11880" s="1">
        <v>2020</v>
      </c>
      <c r="D11880" s="1" t="s">
        <v>207</v>
      </c>
      <c r="E11880" s="1">
        <v>2006</v>
      </c>
      <c r="F11880" s="1">
        <v>600</v>
      </c>
      <c r="G11880" s="1" t="s">
        <v>5</v>
      </c>
      <c r="H11880" s="1">
        <v>2.2710439317776099E-4</v>
      </c>
      <c r="I11880" s="1">
        <v>2.7479631574509099E-4</v>
      </c>
      <c r="J11880" s="1">
        <v>3.27030326175976E-4</v>
      </c>
      <c r="K11880" s="1">
        <v>8.9769319858876303E-4</v>
      </c>
      <c r="L11880" s="1">
        <v>3.4918209975503501E-3</v>
      </c>
      <c r="M11880" s="1">
        <v>0.41637628951005701</v>
      </c>
      <c r="N11880" s="1">
        <v>1.0572568587876501E-4</v>
      </c>
      <c r="O11880" s="1">
        <v>9.72676310084643E-5</v>
      </c>
      <c r="P11880" s="1">
        <v>3.8427921523799597E-6</v>
      </c>
      <c r="Q11880" s="1">
        <v>3.39840730121377E-6</v>
      </c>
      <c r="R11880" s="1">
        <v>13508.8701566324</v>
      </c>
      <c r="S11880" s="1">
        <v>1915.53185678862</v>
      </c>
      <c r="T11880" s="1">
        <v>1.36151092063887</v>
      </c>
      <c r="U11880" s="1">
        <v>891884.02546529705</v>
      </c>
      <c r="V11880" s="1">
        <f t="shared" si="741"/>
        <v>0.1020213629284045</v>
      </c>
      <c r="W11880" s="1">
        <f t="shared" si="742"/>
        <v>1.2963795977620258</v>
      </c>
      <c r="X11880" s="1">
        <f t="shared" si="743"/>
        <v>1406.916263212772</v>
      </c>
    </row>
    <row r="11881" spans="1:24" hidden="1" x14ac:dyDescent="0.3">
      <c r="A11881" s="18" t="str">
        <f t="shared" si="740"/>
        <v>Portable Equipment - Rental Generator_2006_750</v>
      </c>
      <c r="B11881" s="1" t="s">
        <v>40</v>
      </c>
      <c r="C11881" s="1">
        <v>2020</v>
      </c>
      <c r="D11881" s="1" t="s">
        <v>207</v>
      </c>
      <c r="E11881" s="1">
        <v>2006</v>
      </c>
      <c r="F11881" s="1">
        <v>750</v>
      </c>
      <c r="G11881" s="1" t="s">
        <v>5</v>
      </c>
      <c r="H11881" s="1">
        <v>1.0996633774923101E-3</v>
      </c>
      <c r="I11881" s="1">
        <v>1.3305926867657001E-3</v>
      </c>
      <c r="J11881" s="1">
        <v>1.5835152635889399E-3</v>
      </c>
      <c r="K11881" s="1">
        <v>4.3467249615876903E-3</v>
      </c>
      <c r="L11881" s="1">
        <v>1.6335402238121601E-2</v>
      </c>
      <c r="M11881" s="1">
        <v>2.0161378228908</v>
      </c>
      <c r="N11881" s="1">
        <v>5.0034309179427996E-4</v>
      </c>
      <c r="O11881" s="1">
        <v>4.6031564445073799E-4</v>
      </c>
      <c r="P11881" s="1">
        <v>1.8607204106260901E-5</v>
      </c>
      <c r="Q11881" s="1">
        <v>1.6455445879561399E-5</v>
      </c>
      <c r="R11881" s="1">
        <v>65411.3712847469</v>
      </c>
      <c r="S11881" s="1">
        <v>6020.2429784785299</v>
      </c>
      <c r="T11881" s="1">
        <v>4.2790343220078704</v>
      </c>
      <c r="U11881" s="1">
        <v>4318596.3338319603</v>
      </c>
      <c r="V11881" s="1">
        <f t="shared" si="741"/>
        <v>0.1020213629284043</v>
      </c>
      <c r="W11881" s="1">
        <f t="shared" si="742"/>
        <v>1.2524944837685938</v>
      </c>
      <c r="X11881" s="1">
        <f t="shared" si="743"/>
        <v>1406.9162632127766</v>
      </c>
    </row>
    <row r="11882" spans="1:24" hidden="1" x14ac:dyDescent="0.3">
      <c r="A11882" s="18" t="str">
        <f t="shared" si="740"/>
        <v>Portable Equipment - Rental Generator_2006_9999</v>
      </c>
      <c r="B11882" s="1" t="s">
        <v>40</v>
      </c>
      <c r="C11882" s="1">
        <v>2020</v>
      </c>
      <c r="D11882" s="1" t="s">
        <v>207</v>
      </c>
      <c r="E11882" s="1">
        <v>2006</v>
      </c>
      <c r="F11882" s="1">
        <v>9999</v>
      </c>
      <c r="G11882" s="1" t="s">
        <v>5</v>
      </c>
      <c r="H11882" s="1">
        <v>5.6162665570307795E-4</v>
      </c>
      <c r="I11882" s="1">
        <v>6.7956825340072496E-4</v>
      </c>
      <c r="J11882" s="1">
        <v>8.0874238421243302E-4</v>
      </c>
      <c r="K11882" s="1">
        <v>2.0943258151611098E-3</v>
      </c>
      <c r="L11882" s="1">
        <v>1.20010986847175E-2</v>
      </c>
      <c r="M11882" s="1">
        <v>0.97140940057560798</v>
      </c>
      <c r="N11882" s="1">
        <v>2.9377973461651902E-4</v>
      </c>
      <c r="O11882" s="1">
        <v>2.7027735584719798E-4</v>
      </c>
      <c r="P11882" s="1">
        <v>8.9643128460933194E-6</v>
      </c>
      <c r="Q11882" s="1">
        <v>7.9285129402261497E-6</v>
      </c>
      <c r="R11882" s="1">
        <v>31516.308185437902</v>
      </c>
      <c r="S11882" s="1">
        <v>1641.8844486759599</v>
      </c>
      <c r="T11882" s="1">
        <v>1.1670093605476</v>
      </c>
      <c r="U11882" s="1">
        <v>2080772.9651937301</v>
      </c>
      <c r="V11882" s="1">
        <f t="shared" si="741"/>
        <v>0.10814264470410886</v>
      </c>
      <c r="W11882" s="1">
        <f t="shared" si="742"/>
        <v>1.9097869045908087</v>
      </c>
      <c r="X11882" s="1">
        <f t="shared" si="743"/>
        <v>1406.9162632127754</v>
      </c>
    </row>
    <row r="11883" spans="1:24" hidden="1" x14ac:dyDescent="0.3">
      <c r="A11883" s="18" t="str">
        <f t="shared" si="740"/>
        <v>Portable Equipment - Rental Generator_2007_75</v>
      </c>
      <c r="B11883" s="1" t="s">
        <v>40</v>
      </c>
      <c r="C11883" s="1">
        <v>2020</v>
      </c>
      <c r="D11883" s="1" t="s">
        <v>207</v>
      </c>
      <c r="E11883" s="1">
        <v>2007</v>
      </c>
      <c r="F11883" s="1">
        <v>75</v>
      </c>
      <c r="G11883" s="1" t="s">
        <v>5</v>
      </c>
      <c r="H11883" s="1">
        <v>2.1857506639044802E-5</v>
      </c>
      <c r="I11883" s="1">
        <v>2.6447583033244299E-5</v>
      </c>
      <c r="J11883" s="1">
        <v>3.14748095602246E-5</v>
      </c>
      <c r="K11883" s="1">
        <v>2.4012711098018999E-4</v>
      </c>
      <c r="L11883" s="1">
        <v>2.6833989306099601E-4</v>
      </c>
      <c r="M11883" s="1">
        <v>3.1113238007574099E-2</v>
      </c>
      <c r="N11883" s="1">
        <v>1.7629451703764901E-5</v>
      </c>
      <c r="O11883" s="1">
        <v>1.6219095567463701E-5</v>
      </c>
      <c r="P11883" s="1">
        <v>2.8700158973270601E-7</v>
      </c>
      <c r="Q11883" s="1">
        <v>2.53942066042614E-7</v>
      </c>
      <c r="R11883" s="1">
        <v>1009.43474204856</v>
      </c>
      <c r="S11883" s="1">
        <v>1094.58963245064</v>
      </c>
      <c r="T11883" s="1">
        <v>0.77800624036506805</v>
      </c>
      <c r="U11883" s="1">
        <v>66645.005151727804</v>
      </c>
      <c r="V11883" s="1">
        <f t="shared" si="741"/>
        <v>0.13140351545178539</v>
      </c>
      <c r="W11883" s="1">
        <f t="shared" si="742"/>
        <v>1.3332335601271623</v>
      </c>
      <c r="X11883" s="1">
        <f t="shared" si="743"/>
        <v>1406.9162632127729</v>
      </c>
    </row>
    <row r="11884" spans="1:24" hidden="1" x14ac:dyDescent="0.3">
      <c r="A11884" s="18" t="str">
        <f t="shared" si="740"/>
        <v>Portable Equipment - Rental Generator_2007_100</v>
      </c>
      <c r="B11884" s="1" t="s">
        <v>40</v>
      </c>
      <c r="C11884" s="1">
        <v>2020</v>
      </c>
      <c r="D11884" s="1" t="s">
        <v>207</v>
      </c>
      <c r="E11884" s="1">
        <v>2007</v>
      </c>
      <c r="F11884" s="1">
        <v>100</v>
      </c>
      <c r="G11884" s="1" t="s">
        <v>5</v>
      </c>
      <c r="H11884" s="1">
        <v>1.5737404780112301E-4</v>
      </c>
      <c r="I11884" s="1">
        <v>1.90422597839358E-4</v>
      </c>
      <c r="J11884" s="1">
        <v>2.26618628833617E-4</v>
      </c>
      <c r="K11884" s="1">
        <v>1.7289151990573599E-3</v>
      </c>
      <c r="L11884" s="1">
        <v>1.7718503202666599E-3</v>
      </c>
      <c r="M11884" s="1">
        <v>0.224015313654533</v>
      </c>
      <c r="N11884" s="1">
        <v>1.2773131170743001E-4</v>
      </c>
      <c r="O11884" s="1">
        <v>1.1751280677083601E-4</v>
      </c>
      <c r="P11884" s="1">
        <v>2.06641144607548E-6</v>
      </c>
      <c r="Q11884" s="1">
        <v>1.82838287550682E-6</v>
      </c>
      <c r="R11884" s="1">
        <v>7267.9301427496503</v>
      </c>
      <c r="S11884" s="1">
        <v>4925.6533460278897</v>
      </c>
      <c r="T11884" s="1">
        <v>3.5010280816427999</v>
      </c>
      <c r="U11884" s="1">
        <v>479844.03709244</v>
      </c>
      <c r="V11884" s="1">
        <f t="shared" si="741"/>
        <v>0.1314035154517848</v>
      </c>
      <c r="W11884" s="1">
        <f t="shared" si="742"/>
        <v>1.2226876619644946</v>
      </c>
      <c r="X11884" s="1">
        <f t="shared" si="743"/>
        <v>1406.9162632127784</v>
      </c>
    </row>
    <row r="11885" spans="1:24" hidden="1" x14ac:dyDescent="0.3">
      <c r="A11885" s="18" t="str">
        <f t="shared" si="740"/>
        <v>Portable Equipment - Rental Generator_2007_175</v>
      </c>
      <c r="B11885" s="1" t="s">
        <v>40</v>
      </c>
      <c r="C11885" s="1">
        <v>2020</v>
      </c>
      <c r="D11885" s="1" t="s">
        <v>207</v>
      </c>
      <c r="E11885" s="1">
        <v>2007</v>
      </c>
      <c r="F11885" s="1">
        <v>175</v>
      </c>
      <c r="G11885" s="1" t="s">
        <v>5</v>
      </c>
      <c r="H11885" s="1">
        <v>3.5932371500185101E-5</v>
      </c>
      <c r="I11885" s="1">
        <v>4.3478169515224001E-5</v>
      </c>
      <c r="J11885" s="1">
        <v>5.1742614960266602E-5</v>
      </c>
      <c r="K11885" s="1">
        <v>4.4376478802728598E-4</v>
      </c>
      <c r="L11885" s="1">
        <v>3.9073076094636402E-4</v>
      </c>
      <c r="M11885" s="1">
        <v>6.5878899607341695E-2</v>
      </c>
      <c r="N11885" s="1">
        <v>3.1674423605651799E-5</v>
      </c>
      <c r="O11885" s="1">
        <v>2.9140469717199702E-5</v>
      </c>
      <c r="P11885" s="1">
        <v>6.0800512612379599E-7</v>
      </c>
      <c r="Q11885" s="1">
        <v>5.3769472244675299E-7</v>
      </c>
      <c r="R11885" s="1">
        <v>2137.3683451202101</v>
      </c>
      <c r="S11885" s="1">
        <v>1094.58963245064</v>
      </c>
      <c r="T11885" s="1">
        <v>0.77800624036506805</v>
      </c>
      <c r="U11885" s="1">
        <v>141113.554386484</v>
      </c>
      <c r="V11885" s="1">
        <f t="shared" si="741"/>
        <v>0.10202136292840505</v>
      </c>
      <c r="W11885" s="1">
        <f t="shared" si="742"/>
        <v>0.91684827614103626</v>
      </c>
      <c r="X11885" s="1">
        <f t="shared" si="743"/>
        <v>1406.9162632127729</v>
      </c>
    </row>
    <row r="11886" spans="1:24" hidden="1" x14ac:dyDescent="0.3">
      <c r="A11886" s="18" t="str">
        <f t="shared" si="740"/>
        <v>Portable Equipment - Rental Generator_2007_300</v>
      </c>
      <c r="B11886" s="1" t="s">
        <v>40</v>
      </c>
      <c r="C11886" s="1">
        <v>2020</v>
      </c>
      <c r="D11886" s="1" t="s">
        <v>207</v>
      </c>
      <c r="E11886" s="1">
        <v>2007</v>
      </c>
      <c r="F11886" s="1">
        <v>300</v>
      </c>
      <c r="G11886" s="1" t="s">
        <v>5</v>
      </c>
      <c r="H11886" s="1">
        <v>4.6099683189559899E-4</v>
      </c>
      <c r="I11886" s="1">
        <v>5.5780616659367504E-4</v>
      </c>
      <c r="J11886" s="1">
        <v>6.6383543792966203E-4</v>
      </c>
      <c r="K11886" s="1">
        <v>1.9393880608496799E-3</v>
      </c>
      <c r="L11886" s="1">
        <v>4.7303023148402498E-3</v>
      </c>
      <c r="M11886" s="1">
        <v>0.84519787422314296</v>
      </c>
      <c r="N11886" s="1">
        <v>2.13968636945251E-4</v>
      </c>
      <c r="O11886" s="1">
        <v>1.96851145989631E-4</v>
      </c>
      <c r="P11886" s="1">
        <v>7.8004435893664802E-6</v>
      </c>
      <c r="Q11886" s="1">
        <v>6.8983914288445898E-6</v>
      </c>
      <c r="R11886" s="1">
        <v>27421.514210084399</v>
      </c>
      <c r="S11886" s="1">
        <v>6567.5377947038496</v>
      </c>
      <c r="T11886" s="1">
        <v>4.6680374421904096</v>
      </c>
      <c r="U11886" s="1">
        <v>1810426.0529912801</v>
      </c>
      <c r="V11886" s="1">
        <f t="shared" si="741"/>
        <v>0.10202136292840497</v>
      </c>
      <c r="W11886" s="1">
        <f t="shared" si="742"/>
        <v>0.86516054881646298</v>
      </c>
      <c r="X11886" s="1">
        <f t="shared" si="743"/>
        <v>1406.9162632127745</v>
      </c>
    </row>
    <row r="11887" spans="1:24" hidden="1" x14ac:dyDescent="0.3">
      <c r="A11887" s="18" t="str">
        <f t="shared" si="740"/>
        <v>Portable Equipment - Rental Generator_2007_600</v>
      </c>
      <c r="B11887" s="1" t="s">
        <v>40</v>
      </c>
      <c r="C11887" s="1">
        <v>2020</v>
      </c>
      <c r="D11887" s="1" t="s">
        <v>207</v>
      </c>
      <c r="E11887" s="1">
        <v>2007</v>
      </c>
      <c r="F11887" s="1">
        <v>600</v>
      </c>
      <c r="G11887" s="1" t="s">
        <v>5</v>
      </c>
      <c r="H11887" s="1">
        <v>9.7268265603067899E-4</v>
      </c>
      <c r="I11887" s="1">
        <v>1.17694601379712E-3</v>
      </c>
      <c r="J11887" s="1">
        <v>1.40066302468417E-3</v>
      </c>
      <c r="K11887" s="1">
        <v>3.84479838758793E-3</v>
      </c>
      <c r="L11887" s="1">
        <v>1.0386675132160701E-2</v>
      </c>
      <c r="M11887" s="1">
        <v>1.78332963762543</v>
      </c>
      <c r="N11887" s="1">
        <v>5.2590841570973796E-4</v>
      </c>
      <c r="O11887" s="1">
        <v>4.8383574245295801E-4</v>
      </c>
      <c r="P11887" s="1">
        <v>1.6458586401827501E-5</v>
      </c>
      <c r="Q11887" s="1">
        <v>1.4555296767999E-5</v>
      </c>
      <c r="R11887" s="1">
        <v>57858.166106200901</v>
      </c>
      <c r="S11887" s="1">
        <v>8483.0696514924803</v>
      </c>
      <c r="T11887" s="1">
        <v>6.0295483628292796</v>
      </c>
      <c r="U11887" s="1">
        <v>3819917.83876186</v>
      </c>
      <c r="V11887" s="1">
        <f t="shared" si="741"/>
        <v>0.10202136292840457</v>
      </c>
      <c r="W11887" s="1">
        <f t="shared" si="742"/>
        <v>0.90034949849472379</v>
      </c>
      <c r="X11887" s="1">
        <f t="shared" si="743"/>
        <v>1406.9162632127759</v>
      </c>
    </row>
    <row r="11888" spans="1:24" hidden="1" x14ac:dyDescent="0.3">
      <c r="A11888" s="18" t="str">
        <f t="shared" si="740"/>
        <v>Portable Equipment - Rental Generator_2007_9999</v>
      </c>
      <c r="B11888" s="1" t="s">
        <v>40</v>
      </c>
      <c r="C11888" s="1">
        <v>2020</v>
      </c>
      <c r="D11888" s="1" t="s">
        <v>207</v>
      </c>
      <c r="E11888" s="1">
        <v>2007</v>
      </c>
      <c r="F11888" s="1">
        <v>9999</v>
      </c>
      <c r="G11888" s="1" t="s">
        <v>5</v>
      </c>
      <c r="H11888" s="1">
        <v>8.5188672945329296E-4</v>
      </c>
      <c r="I11888" s="1">
        <v>1.0307829426384799E-3</v>
      </c>
      <c r="J11888" s="1">
        <v>1.2267168904127399E-3</v>
      </c>
      <c r="K11888" s="1">
        <v>3.31429028874681E-3</v>
      </c>
      <c r="L11888" s="1">
        <v>1.13890174110979E-2</v>
      </c>
      <c r="M11888" s="1">
        <v>1.5372645074698801</v>
      </c>
      <c r="N11888" s="1">
        <v>4.3540264733381902E-4</v>
      </c>
      <c r="O11888" s="1">
        <v>4.00570435547114E-4</v>
      </c>
      <c r="P11888" s="1">
        <v>1.4187216123706999E-5</v>
      </c>
      <c r="Q11888" s="1">
        <v>1.25469462543838E-5</v>
      </c>
      <c r="R11888" s="1">
        <v>49874.8539506081</v>
      </c>
      <c r="S11888" s="1">
        <v>2189.17926490128</v>
      </c>
      <c r="T11888" s="1">
        <v>1.5560124807301301</v>
      </c>
      <c r="U11888" s="1">
        <v>3292842.77627928</v>
      </c>
      <c r="V11888" s="1">
        <f t="shared" si="741"/>
        <v>0.10365370473525881</v>
      </c>
      <c r="W11888" s="1">
        <f t="shared" si="742"/>
        <v>1.1452593937312541</v>
      </c>
      <c r="X11888" s="1">
        <f t="shared" si="743"/>
        <v>1406.9162632127784</v>
      </c>
    </row>
    <row r="11889" spans="1:24" hidden="1" x14ac:dyDescent="0.3">
      <c r="A11889" s="18" t="str">
        <f t="shared" si="740"/>
        <v>Portable Equipment - Rental Generator_2008_75</v>
      </c>
      <c r="B11889" s="1" t="s">
        <v>40</v>
      </c>
      <c r="C11889" s="1">
        <v>2020</v>
      </c>
      <c r="D11889" s="1" t="s">
        <v>207</v>
      </c>
      <c r="E11889" s="1">
        <v>2008</v>
      </c>
      <c r="F11889" s="1">
        <v>75</v>
      </c>
      <c r="G11889" s="1" t="s">
        <v>5</v>
      </c>
      <c r="H11889" s="1">
        <v>3.8662346336954799E-5</v>
      </c>
      <c r="I11889" s="1">
        <v>4.6781439067715397E-5</v>
      </c>
      <c r="J11889" s="1">
        <v>5.5673778725215002E-5</v>
      </c>
      <c r="K11889" s="1">
        <v>5.3993040613622295E-4</v>
      </c>
      <c r="L11889" s="1">
        <v>4.3729601670322501E-4</v>
      </c>
      <c r="M11889" s="1">
        <v>7.0884072678125395E-2</v>
      </c>
      <c r="N11889" s="1">
        <v>3.4616985616027198E-5</v>
      </c>
      <c r="O11889" s="1">
        <v>3.1847626766744999E-5</v>
      </c>
      <c r="P11889" s="1">
        <v>6.5419853406338697E-7</v>
      </c>
      <c r="Q11889" s="1">
        <v>5.78546272201435E-7</v>
      </c>
      <c r="R11889" s="1">
        <v>2299.7556731888999</v>
      </c>
      <c r="S11889" s="1">
        <v>2189.17926490128</v>
      </c>
      <c r="T11889" s="1">
        <v>1.5560124807301301</v>
      </c>
      <c r="U11889" s="1">
        <v>151834.70738915299</v>
      </c>
      <c r="V11889" s="1">
        <f t="shared" si="741"/>
        <v>0.10202136292840532</v>
      </c>
      <c r="W11889" s="1">
        <f t="shared" si="742"/>
        <v>0.95365889797978032</v>
      </c>
      <c r="X11889" s="1">
        <f t="shared" si="743"/>
        <v>1406.9162632127784</v>
      </c>
    </row>
    <row r="11890" spans="1:24" hidden="1" x14ac:dyDescent="0.3">
      <c r="A11890" s="18" t="str">
        <f t="shared" si="740"/>
        <v>Portable Equipment - Rental Generator_2008_100</v>
      </c>
      <c r="B11890" s="1" t="s">
        <v>40</v>
      </c>
      <c r="C11890" s="1">
        <v>2020</v>
      </c>
      <c r="D11890" s="1" t="s">
        <v>207</v>
      </c>
      <c r="E11890" s="1">
        <v>2008</v>
      </c>
      <c r="F11890" s="1">
        <v>100</v>
      </c>
      <c r="G11890" s="1" t="s">
        <v>5</v>
      </c>
      <c r="H11890" s="1">
        <v>7.2971489555817505E-5</v>
      </c>
      <c r="I11890" s="1">
        <v>8.8295502362539094E-5</v>
      </c>
      <c r="J11890" s="1">
        <v>1.05078944960377E-4</v>
      </c>
      <c r="K11890" s="1">
        <v>1.0190671215052E-3</v>
      </c>
      <c r="L11890" s="1">
        <v>8.3354432666214002E-4</v>
      </c>
      <c r="M11890" s="1">
        <v>0.13378692343256801</v>
      </c>
      <c r="N11890" s="1">
        <v>7.0978023999344298E-5</v>
      </c>
      <c r="O11890" s="1">
        <v>6.5299782079396794E-5</v>
      </c>
      <c r="P11890" s="1">
        <v>1.2347373095204E-6</v>
      </c>
      <c r="Q11890" s="1">
        <v>1.09195088398324E-6</v>
      </c>
      <c r="R11890" s="1">
        <v>4340.5693908088197</v>
      </c>
      <c r="S11890" s="1">
        <v>3010.12148923926</v>
      </c>
      <c r="T11890" s="1">
        <v>2.1395171610039299</v>
      </c>
      <c r="U11890" s="1">
        <v>286573.52215242898</v>
      </c>
      <c r="V11890" s="1">
        <f t="shared" si="741"/>
        <v>0.1020213629284049</v>
      </c>
      <c r="W11890" s="1">
        <f t="shared" si="742"/>
        <v>0.9631218577605658</v>
      </c>
      <c r="X11890" s="1">
        <f t="shared" si="743"/>
        <v>1406.9162632127777</v>
      </c>
    </row>
    <row r="11891" spans="1:24" hidden="1" x14ac:dyDescent="0.3">
      <c r="A11891" s="18" t="str">
        <f t="shared" si="740"/>
        <v>Portable Equipment - Rental Generator_2008_175</v>
      </c>
      <c r="B11891" s="1" t="s">
        <v>40</v>
      </c>
      <c r="C11891" s="1">
        <v>2020</v>
      </c>
      <c r="D11891" s="1" t="s">
        <v>207</v>
      </c>
      <c r="E11891" s="1">
        <v>2008</v>
      </c>
      <c r="F11891" s="1">
        <v>175</v>
      </c>
      <c r="G11891" s="1" t="s">
        <v>5</v>
      </c>
      <c r="H11891" s="1">
        <v>9.4221023420403303E-5</v>
      </c>
      <c r="I11891" s="1">
        <v>1.14007438338688E-4</v>
      </c>
      <c r="J11891" s="1">
        <v>1.3567827372538001E-4</v>
      </c>
      <c r="K11891" s="1">
        <v>1.1636296392419801E-3</v>
      </c>
      <c r="L11891" s="1">
        <v>9.8998976147052394E-4</v>
      </c>
      <c r="M11891" s="1">
        <v>0.17274610841596499</v>
      </c>
      <c r="N11891" s="1">
        <v>7.1324761442457803E-5</v>
      </c>
      <c r="O11891" s="1">
        <v>6.5618780527061204E-5</v>
      </c>
      <c r="P11891" s="1">
        <v>1.59429680915829E-6</v>
      </c>
      <c r="Q11891" s="1">
        <v>1.40993051450616E-6</v>
      </c>
      <c r="R11891" s="1">
        <v>5604.5572417218</v>
      </c>
      <c r="S11891" s="1">
        <v>2736.4740811266001</v>
      </c>
      <c r="T11891" s="1">
        <v>1.94501560091267</v>
      </c>
      <c r="U11891" s="1">
        <v>370024.659038071</v>
      </c>
      <c r="V11891" s="1">
        <f t="shared" si="741"/>
        <v>0.10202136292840479</v>
      </c>
      <c r="W11891" s="1">
        <f t="shared" si="742"/>
        <v>0.88590802689858528</v>
      </c>
      <c r="X11891" s="1">
        <f t="shared" si="743"/>
        <v>1406.9162632127732</v>
      </c>
    </row>
    <row r="11892" spans="1:24" hidden="1" x14ac:dyDescent="0.3">
      <c r="A11892" s="18" t="str">
        <f t="shared" si="740"/>
        <v>Portable Equipment - Rental Generator_2008_300</v>
      </c>
      <c r="B11892" s="1" t="s">
        <v>40</v>
      </c>
      <c r="C11892" s="1">
        <v>2020</v>
      </c>
      <c r="D11892" s="1" t="s">
        <v>207</v>
      </c>
      <c r="E11892" s="1">
        <v>2008</v>
      </c>
      <c r="F11892" s="1">
        <v>300</v>
      </c>
      <c r="G11892" s="1" t="s">
        <v>5</v>
      </c>
      <c r="H11892" s="1">
        <v>5.6060402188584505E-4</v>
      </c>
      <c r="I11892" s="1">
        <v>6.7833086648187301E-4</v>
      </c>
      <c r="J11892" s="1">
        <v>8.0726979151561705E-4</v>
      </c>
      <c r="K11892" s="1">
        <v>2.3584299754058698E-3</v>
      </c>
      <c r="L11892" s="1">
        <v>5.5084774647654001E-3</v>
      </c>
      <c r="M11892" s="1">
        <v>1.02781905383281</v>
      </c>
      <c r="N11892" s="1">
        <v>2.5426368265539197E-4</v>
      </c>
      <c r="O11892" s="1">
        <v>2.3392258804296099E-4</v>
      </c>
      <c r="P11892" s="1">
        <v>9.4858787439191101E-6</v>
      </c>
      <c r="Q11892" s="1">
        <v>8.3889209469208203E-6</v>
      </c>
      <c r="R11892" s="1">
        <v>33346.457261238997</v>
      </c>
      <c r="S11892" s="1">
        <v>8756.7170596051401</v>
      </c>
      <c r="T11892" s="1">
        <v>6.2240499229205399</v>
      </c>
      <c r="U11892" s="1">
        <v>2201603.2571427301</v>
      </c>
      <c r="V11892" s="1">
        <f t="shared" si="741"/>
        <v>0.10202136292840473</v>
      </c>
      <c r="W11892" s="1">
        <f t="shared" si="742"/>
        <v>0.82847826390454771</v>
      </c>
      <c r="X11892" s="1">
        <f t="shared" si="743"/>
        <v>1406.9162632127773</v>
      </c>
    </row>
    <row r="11893" spans="1:24" hidden="1" x14ac:dyDescent="0.3">
      <c r="A11893" s="18" t="str">
        <f t="shared" si="740"/>
        <v>Portable Equipment - Rental Generator_2008_600</v>
      </c>
      <c r="B11893" s="1" t="s">
        <v>40</v>
      </c>
      <c r="C11893" s="1">
        <v>2020</v>
      </c>
      <c r="D11893" s="1" t="s">
        <v>207</v>
      </c>
      <c r="E11893" s="1">
        <v>2008</v>
      </c>
      <c r="F11893" s="1">
        <v>600</v>
      </c>
      <c r="G11893" s="1" t="s">
        <v>5</v>
      </c>
      <c r="H11893" s="1">
        <v>8.9388230128283996E-4</v>
      </c>
      <c r="I11893" s="1">
        <v>1.0815975845522301E-3</v>
      </c>
      <c r="J11893" s="1">
        <v>1.28719051384728E-3</v>
      </c>
      <c r="K11893" s="1">
        <v>3.5333180964596698E-3</v>
      </c>
      <c r="L11893" s="1">
        <v>8.7294629272297707E-3</v>
      </c>
      <c r="M11893" s="1">
        <v>1.6388559933119999</v>
      </c>
      <c r="N11893" s="1">
        <v>4.4472616740798802E-4</v>
      </c>
      <c r="O11893" s="1">
        <v>4.0914807401534899E-4</v>
      </c>
      <c r="P11893" s="1">
        <v>1.5125219924003699E-5</v>
      </c>
      <c r="Q11893" s="1">
        <v>1.3376122304809899E-5</v>
      </c>
      <c r="R11893" s="1">
        <v>53170.877825731899</v>
      </c>
      <c r="S11893" s="1">
        <v>8209.4222433798095</v>
      </c>
      <c r="T11893" s="1">
        <v>5.8350468027380096</v>
      </c>
      <c r="U11893" s="1">
        <v>3510453.20614427</v>
      </c>
      <c r="V11893" s="1">
        <f t="shared" si="741"/>
        <v>0.10202136292840419</v>
      </c>
      <c r="W11893" s="1">
        <f t="shared" si="742"/>
        <v>0.82340393339326245</v>
      </c>
      <c r="X11893" s="1">
        <f t="shared" si="743"/>
        <v>1406.9162632127748</v>
      </c>
    </row>
    <row r="11894" spans="1:24" hidden="1" x14ac:dyDescent="0.3">
      <c r="A11894" s="18" t="str">
        <f t="shared" si="740"/>
        <v>Portable Equipment - Rental Generator_2008_9999</v>
      </c>
      <c r="B11894" s="1" t="s">
        <v>40</v>
      </c>
      <c r="C11894" s="1">
        <v>2020</v>
      </c>
      <c r="D11894" s="1" t="s">
        <v>207</v>
      </c>
      <c r="E11894" s="1">
        <v>2008</v>
      </c>
      <c r="F11894" s="1">
        <v>9999</v>
      </c>
      <c r="G11894" s="1" t="s">
        <v>5</v>
      </c>
      <c r="H11894" s="1">
        <v>9.9957807299011991E-4</v>
      </c>
      <c r="I11894" s="1">
        <v>1.20948946831804E-3</v>
      </c>
      <c r="J11894" s="1">
        <v>1.4393924251057701E-3</v>
      </c>
      <c r="K11894" s="1">
        <v>3.9197519782433301E-3</v>
      </c>
      <c r="L11894" s="1">
        <v>1.2697521000274201E-2</v>
      </c>
      <c r="M11894" s="1">
        <v>1.8180952992252</v>
      </c>
      <c r="N11894" s="1">
        <v>5.1381107462150296E-4</v>
      </c>
      <c r="O11894" s="1">
        <v>4.7270618865178298E-4</v>
      </c>
      <c r="P11894" s="1">
        <v>1.6779205321655599E-5</v>
      </c>
      <c r="Q11894" s="1">
        <v>1.4839049424403201E-5</v>
      </c>
      <c r="R11894" s="1">
        <v>58986.099709272501</v>
      </c>
      <c r="S11894" s="1">
        <v>2736.4740811266001</v>
      </c>
      <c r="T11894" s="1">
        <v>1.94501560091267</v>
      </c>
      <c r="U11894" s="1">
        <v>3894386.38799662</v>
      </c>
      <c r="V11894" s="1">
        <f t="shared" si="741"/>
        <v>0.10283753383183147</v>
      </c>
      <c r="W11894" s="1">
        <f t="shared" si="742"/>
        <v>1.0796139856115954</v>
      </c>
      <c r="X11894" s="1">
        <f t="shared" si="743"/>
        <v>1406.9162632127732</v>
      </c>
    </row>
    <row r="11895" spans="1:24" hidden="1" x14ac:dyDescent="0.3">
      <c r="A11895" s="18" t="str">
        <f t="shared" si="740"/>
        <v>Portable Equipment - Rental Generator_2009_50</v>
      </c>
      <c r="B11895" s="1" t="s">
        <v>40</v>
      </c>
      <c r="C11895" s="1">
        <v>2020</v>
      </c>
      <c r="D11895" s="1" t="s">
        <v>207</v>
      </c>
      <c r="E11895" s="1">
        <v>2009</v>
      </c>
      <c r="F11895" s="1">
        <v>50</v>
      </c>
      <c r="G11895" s="1" t="s">
        <v>5</v>
      </c>
      <c r="H11895" s="1">
        <v>5.3492750179947098E-6</v>
      </c>
      <c r="I11895" s="1">
        <v>6.4726227717735903E-6</v>
      </c>
      <c r="J11895" s="1">
        <v>7.7029560259123797E-6</v>
      </c>
      <c r="K11895" s="1">
        <v>7.7267305815479105E-5</v>
      </c>
      <c r="L11895" s="1">
        <v>6.1774802601849695E-5</v>
      </c>
      <c r="M11895" s="1">
        <v>7.5193703987028997E-3</v>
      </c>
      <c r="N11895" s="1">
        <v>3.2178089916782401E-6</v>
      </c>
      <c r="O11895" s="1">
        <v>2.9603842723439798E-6</v>
      </c>
      <c r="P11895" s="1">
        <v>6.9359830061393397E-8</v>
      </c>
      <c r="Q11895" s="1">
        <v>6.1372090359783595E-8</v>
      </c>
      <c r="R11895" s="1">
        <v>243.957691479571</v>
      </c>
      <c r="S11895" s="1">
        <v>273.64740811266</v>
      </c>
      <c r="T11895" s="1">
        <v>0.19450156009126701</v>
      </c>
      <c r="U11895" s="1">
        <v>14488.044598201701</v>
      </c>
      <c r="V11895" s="1">
        <f t="shared" si="741"/>
        <v>0.14793097624618667</v>
      </c>
      <c r="W11895" s="1">
        <f t="shared" si="742"/>
        <v>1.4118553140712455</v>
      </c>
      <c r="X11895" s="1">
        <f t="shared" si="743"/>
        <v>1406.9162632127729</v>
      </c>
    </row>
    <row r="11896" spans="1:24" hidden="1" x14ac:dyDescent="0.3">
      <c r="A11896" s="18" t="str">
        <f t="shared" si="740"/>
        <v>Portable Equipment - Rental Generator_2009_75</v>
      </c>
      <c r="B11896" s="1" t="s">
        <v>40</v>
      </c>
      <c r="C11896" s="1">
        <v>2020</v>
      </c>
      <c r="D11896" s="1" t="s">
        <v>207</v>
      </c>
      <c r="E11896" s="1">
        <v>2009</v>
      </c>
      <c r="F11896" s="1">
        <v>75</v>
      </c>
      <c r="G11896" s="1" t="s">
        <v>5</v>
      </c>
      <c r="H11896" s="1">
        <v>4.2547921148549999E-5</v>
      </c>
      <c r="I11896" s="1">
        <v>5.1482984589745501E-5</v>
      </c>
      <c r="J11896" s="1">
        <v>6.1269006453912002E-5</v>
      </c>
      <c r="K11896" s="1">
        <v>5.9442950409347101E-4</v>
      </c>
      <c r="L11896" s="1">
        <v>4.80988091335155E-4</v>
      </c>
      <c r="M11896" s="1">
        <v>7.80536449146534E-2</v>
      </c>
      <c r="N11896" s="1">
        <v>3.8675209109889199E-5</v>
      </c>
      <c r="O11896" s="1">
        <v>3.5581192381098001E-5</v>
      </c>
      <c r="P11896" s="1">
        <v>7.2036821765116804E-7</v>
      </c>
      <c r="Q11896" s="1">
        <v>6.3706335698516799E-7</v>
      </c>
      <c r="R11896" s="1">
        <v>2532.3645485305201</v>
      </c>
      <c r="S11896" s="1">
        <v>2462.8266730139399</v>
      </c>
      <c r="T11896" s="1">
        <v>1.7505140408213999</v>
      </c>
      <c r="U11896" s="1">
        <v>167192.034663247</v>
      </c>
      <c r="V11896" s="1">
        <f t="shared" si="741"/>
        <v>0.10196162155986235</v>
      </c>
      <c r="W11896" s="1">
        <f t="shared" si="742"/>
        <v>0.95259290296242749</v>
      </c>
      <c r="X11896" s="1">
        <f t="shared" si="743"/>
        <v>1406.9162632127754</v>
      </c>
    </row>
    <row r="11897" spans="1:24" hidden="1" x14ac:dyDescent="0.3">
      <c r="A11897" s="18" t="str">
        <f t="shared" si="740"/>
        <v>Portable Equipment - Rental Generator_2009_100</v>
      </c>
      <c r="B11897" s="1" t="s">
        <v>40</v>
      </c>
      <c r="C11897" s="1">
        <v>2020</v>
      </c>
      <c r="D11897" s="1" t="s">
        <v>207</v>
      </c>
      <c r="E11897" s="1">
        <v>2009</v>
      </c>
      <c r="F11897" s="1">
        <v>100</v>
      </c>
      <c r="G11897" s="1" t="s">
        <v>5</v>
      </c>
      <c r="H11897" s="1">
        <v>2.2457462305694499E-4</v>
      </c>
      <c r="I11897" s="1">
        <v>2.7173529389890299E-4</v>
      </c>
      <c r="J11897" s="1">
        <v>3.2338745720200099E-4</v>
      </c>
      <c r="K11897" s="1">
        <v>3.1406373977272001E-3</v>
      </c>
      <c r="L11897" s="1">
        <v>2.4379079063993401E-3</v>
      </c>
      <c r="M11897" s="1">
        <v>0.412588590970004</v>
      </c>
      <c r="N11897" s="1">
        <v>2.2635954301833701E-4</v>
      </c>
      <c r="O11897" s="1">
        <v>2.0825077957687001E-4</v>
      </c>
      <c r="P11897" s="1">
        <v>3.80784889410058E-6</v>
      </c>
      <c r="Q11897" s="1">
        <v>3.36749261491293E-6</v>
      </c>
      <c r="R11897" s="1">
        <v>13385.982448904801</v>
      </c>
      <c r="S11897" s="1">
        <v>9851.3066920557794</v>
      </c>
      <c r="T11897" s="1">
        <v>7.0020561632856104</v>
      </c>
      <c r="U11897" s="1">
        <v>883770.72049030405</v>
      </c>
      <c r="V11897" s="1">
        <f t="shared" si="741"/>
        <v>0.10181107924668976</v>
      </c>
      <c r="W11897" s="1">
        <f t="shared" si="742"/>
        <v>0.9134111049516368</v>
      </c>
      <c r="X11897" s="1">
        <f t="shared" si="743"/>
        <v>1406.9162632127761</v>
      </c>
    </row>
    <row r="11898" spans="1:24" hidden="1" x14ac:dyDescent="0.3">
      <c r="A11898" s="18" t="str">
        <f t="shared" si="740"/>
        <v>Portable Equipment - Rental Generator_2009_175</v>
      </c>
      <c r="B11898" s="1" t="s">
        <v>40</v>
      </c>
      <c r="C11898" s="1">
        <v>2020</v>
      </c>
      <c r="D11898" s="1" t="s">
        <v>207</v>
      </c>
      <c r="E11898" s="1">
        <v>2009</v>
      </c>
      <c r="F11898" s="1">
        <v>175</v>
      </c>
      <c r="G11898" s="1" t="s">
        <v>5</v>
      </c>
      <c r="H11898" s="1">
        <v>2.4496231355402898E-4</v>
      </c>
      <c r="I11898" s="1">
        <v>2.9640439940037503E-4</v>
      </c>
      <c r="J11898" s="1">
        <v>3.5274573151780202E-4</v>
      </c>
      <c r="K11898" s="1">
        <v>3.0333055031650301E-3</v>
      </c>
      <c r="L11898" s="1">
        <v>2.4879669743700702E-3</v>
      </c>
      <c r="M11898" s="1">
        <v>0.45087140121410602</v>
      </c>
      <c r="N11898" s="1">
        <v>1.8455470848649001E-4</v>
      </c>
      <c r="O11898" s="1">
        <v>1.6979033180757099E-4</v>
      </c>
      <c r="P11898" s="1">
        <v>4.1611808291496698E-6</v>
      </c>
      <c r="Q11898" s="1">
        <v>3.6799517657392799E-6</v>
      </c>
      <c r="R11898" s="1">
        <v>14628.026066295</v>
      </c>
      <c r="S11898" s="1">
        <v>6841.1852028165104</v>
      </c>
      <c r="T11898" s="1">
        <v>4.8625390022816797</v>
      </c>
      <c r="U11898" s="1">
        <v>965773.05291612598</v>
      </c>
      <c r="V11898" s="1">
        <f t="shared" si="741"/>
        <v>0.10162443932912965</v>
      </c>
      <c r="W11898" s="1">
        <f t="shared" si="742"/>
        <v>0.85301786799129919</v>
      </c>
      <c r="X11898" s="1">
        <f t="shared" si="743"/>
        <v>1406.9162632127739</v>
      </c>
    </row>
    <row r="11899" spans="1:24" hidden="1" x14ac:dyDescent="0.3">
      <c r="A11899" s="18" t="str">
        <f t="shared" si="740"/>
        <v>Portable Equipment - Rental Generator_2009_300</v>
      </c>
      <c r="B11899" s="1" t="s">
        <v>40</v>
      </c>
      <c r="C11899" s="1">
        <v>2020</v>
      </c>
      <c r="D11899" s="1" t="s">
        <v>207</v>
      </c>
      <c r="E11899" s="1">
        <v>2009</v>
      </c>
      <c r="F11899" s="1">
        <v>300</v>
      </c>
      <c r="G11899" s="1" t="s">
        <v>5</v>
      </c>
      <c r="H11899" s="1">
        <v>7.37035338286548E-4</v>
      </c>
      <c r="I11899" s="1">
        <v>8.9181275932672397E-4</v>
      </c>
      <c r="J11899" s="1">
        <v>1.0613308871326201E-3</v>
      </c>
      <c r="K11899" s="1">
        <v>3.1088422270716602E-3</v>
      </c>
      <c r="L11899" s="1">
        <v>7.2540163656010896E-3</v>
      </c>
      <c r="M11899" s="1">
        <v>1.3565371771302299</v>
      </c>
      <c r="N11899" s="1">
        <v>3.2700168506422502E-4</v>
      </c>
      <c r="O11899" s="1">
        <v>3.0084155025908698E-4</v>
      </c>
      <c r="P11899" s="1">
        <v>1.2519747870881201E-5</v>
      </c>
      <c r="Q11899" s="1">
        <v>1.1071874079458E-5</v>
      </c>
      <c r="R11899" s="1">
        <v>44011.354753317297</v>
      </c>
      <c r="S11899" s="1">
        <v>11493.1911407317</v>
      </c>
      <c r="T11899" s="1">
        <v>8.1690655238332202</v>
      </c>
      <c r="U11899" s="1">
        <v>2905722.2246153299</v>
      </c>
      <c r="V11899" s="1">
        <f t="shared" si="741"/>
        <v>0.10162678509352148</v>
      </c>
      <c r="W11899" s="1">
        <f t="shared" si="742"/>
        <v>0.82663356690296996</v>
      </c>
      <c r="X11899" s="1">
        <f t="shared" si="743"/>
        <v>1406.9162632127695</v>
      </c>
    </row>
    <row r="11900" spans="1:24" hidden="1" x14ac:dyDescent="0.3">
      <c r="A11900" s="18" t="str">
        <f t="shared" si="740"/>
        <v>Portable Equipment - Rental Generator_2009_600</v>
      </c>
      <c r="B11900" s="1" t="s">
        <v>40</v>
      </c>
      <c r="C11900" s="1">
        <v>2020</v>
      </c>
      <c r="D11900" s="1" t="s">
        <v>207</v>
      </c>
      <c r="E11900" s="1">
        <v>2009</v>
      </c>
      <c r="F11900" s="1">
        <v>600</v>
      </c>
      <c r="G11900" s="1" t="s">
        <v>5</v>
      </c>
      <c r="H11900" s="1">
        <v>3.3831230104896799E-4</v>
      </c>
      <c r="I11900" s="1">
        <v>4.0935788426925098E-4</v>
      </c>
      <c r="J11900" s="1">
        <v>4.8716971351051399E-4</v>
      </c>
      <c r="K11900" s="1">
        <v>1.34134787265585E-3</v>
      </c>
      <c r="L11900" s="1">
        <v>3.2825974052744498E-3</v>
      </c>
      <c r="M11900" s="1">
        <v>0.62280585994291804</v>
      </c>
      <c r="N11900" s="1">
        <v>1.68123287834529E-4</v>
      </c>
      <c r="O11900" s="1">
        <v>1.5467342480776701E-4</v>
      </c>
      <c r="P11900" s="1">
        <v>5.7479996655179503E-6</v>
      </c>
      <c r="Q11900" s="1">
        <v>5.0832577046095503E-6</v>
      </c>
      <c r="R11900" s="1">
        <v>20206.250227789398</v>
      </c>
      <c r="S11900" s="1">
        <v>3283.7688973519198</v>
      </c>
      <c r="T11900" s="1">
        <v>2.3340187210951999</v>
      </c>
      <c r="U11900" s="1">
        <v>1334059.1466024099</v>
      </c>
      <c r="V11900" s="1">
        <f t="shared" si="741"/>
        <v>0.10160537316883014</v>
      </c>
      <c r="W11900" s="1">
        <f t="shared" si="742"/>
        <v>0.81476269822268377</v>
      </c>
      <c r="X11900" s="1">
        <f t="shared" si="743"/>
        <v>1406.9162632127754</v>
      </c>
    </row>
    <row r="11901" spans="1:24" hidden="1" x14ac:dyDescent="0.3">
      <c r="A11901" s="18" t="str">
        <f t="shared" si="740"/>
        <v>Portable Equipment - Rental Generator_2009_750</v>
      </c>
      <c r="B11901" s="1" t="s">
        <v>40</v>
      </c>
      <c r="C11901" s="1">
        <v>2020</v>
      </c>
      <c r="D11901" s="1" t="s">
        <v>207</v>
      </c>
      <c r="E11901" s="1">
        <v>2009</v>
      </c>
      <c r="F11901" s="1">
        <v>750</v>
      </c>
      <c r="G11901" s="1" t="s">
        <v>5</v>
      </c>
      <c r="H11901" s="1">
        <v>4.2303521189483798E-4</v>
      </c>
      <c r="I11901" s="1">
        <v>5.1187260639275396E-4</v>
      </c>
      <c r="J11901" s="1">
        <v>6.09170705128567E-4</v>
      </c>
      <c r="K11901" s="1">
        <v>1.6785676480613699E-3</v>
      </c>
      <c r="L11901" s="1">
        <v>4.3500167063826103E-3</v>
      </c>
      <c r="M11901" s="1">
        <v>0.77958952451151997</v>
      </c>
      <c r="N11901" s="1">
        <v>1.86385636435495E-4</v>
      </c>
      <c r="O11901" s="1">
        <v>1.71474785520655E-4</v>
      </c>
      <c r="P11901" s="1">
        <v>7.1950007086536504E-6</v>
      </c>
      <c r="Q11901" s="1">
        <v>6.36290489827646E-6</v>
      </c>
      <c r="R11901" s="1">
        <v>25292.923558373299</v>
      </c>
      <c r="S11901" s="1">
        <v>2462.8266730139399</v>
      </c>
      <c r="T11901" s="1">
        <v>1.7505140408213999</v>
      </c>
      <c r="U11901" s="1">
        <v>1669892.0203887201</v>
      </c>
      <c r="V11901" s="1">
        <f t="shared" si="741"/>
        <v>0.10149907853978171</v>
      </c>
      <c r="W11901" s="1">
        <f t="shared" si="742"/>
        <v>0.86256361801029047</v>
      </c>
      <c r="X11901" s="1">
        <f t="shared" si="743"/>
        <v>1406.9162632127754</v>
      </c>
    </row>
    <row r="11902" spans="1:24" hidden="1" x14ac:dyDescent="0.3">
      <c r="A11902" s="18" t="str">
        <f t="shared" si="740"/>
        <v>Portable Equipment - Rental Generator_2009_9999</v>
      </c>
      <c r="B11902" s="1" t="s">
        <v>40</v>
      </c>
      <c r="C11902" s="1">
        <v>2020</v>
      </c>
      <c r="D11902" s="1" t="s">
        <v>207</v>
      </c>
      <c r="E11902" s="1">
        <v>2009</v>
      </c>
      <c r="F11902" s="1">
        <v>9999</v>
      </c>
      <c r="G11902" s="1" t="s">
        <v>5</v>
      </c>
      <c r="H11902" s="1">
        <v>5.8981621952217296E-4</v>
      </c>
      <c r="I11902" s="1">
        <v>7.1367762562182899E-4</v>
      </c>
      <c r="J11902" s="1">
        <v>8.4933535611192901E-4</v>
      </c>
      <c r="K11902" s="1">
        <v>2.3202278122477701E-3</v>
      </c>
      <c r="L11902" s="1">
        <v>7.9966058774963295E-3</v>
      </c>
      <c r="M11902" s="1">
        <v>1.07746495969707</v>
      </c>
      <c r="N11902" s="1">
        <v>2.5934642733316601E-4</v>
      </c>
      <c r="O11902" s="1">
        <v>2.38598713146513E-4</v>
      </c>
      <c r="P11902" s="1">
        <v>9.9440033979030595E-6</v>
      </c>
      <c r="Q11902" s="1">
        <v>8.7941241566496804E-6</v>
      </c>
      <c r="R11902" s="1">
        <v>34957.164001812103</v>
      </c>
      <c r="S11902" s="1">
        <v>1641.8844486759599</v>
      </c>
      <c r="T11902" s="1">
        <v>1.1670093605476</v>
      </c>
      <c r="U11902" s="1">
        <v>2307945.5044935299</v>
      </c>
      <c r="V11902" s="1">
        <f t="shared" si="741"/>
        <v>0.102391789253168</v>
      </c>
      <c r="W11902" s="1">
        <f t="shared" si="742"/>
        <v>1.1472782028662281</v>
      </c>
      <c r="X11902" s="1">
        <f t="shared" si="743"/>
        <v>1406.9162632127754</v>
      </c>
    </row>
    <row r="11903" spans="1:24" hidden="1" x14ac:dyDescent="0.3">
      <c r="A11903" s="18" t="str">
        <f t="shared" si="740"/>
        <v>Portable Equipment - Rental Generator_2010_75</v>
      </c>
      <c r="B11903" s="1" t="s">
        <v>40</v>
      </c>
      <c r="C11903" s="1">
        <v>2020</v>
      </c>
      <c r="D11903" s="1" t="s">
        <v>207</v>
      </c>
      <c r="E11903" s="1">
        <v>2010</v>
      </c>
      <c r="F11903" s="1">
        <v>75</v>
      </c>
      <c r="G11903" s="1" t="s">
        <v>5</v>
      </c>
      <c r="H11903" s="1">
        <v>9.6464402139007197E-5</v>
      </c>
      <c r="I11903" s="1">
        <v>1.16721926588198E-4</v>
      </c>
      <c r="J11903" s="1">
        <v>1.3890873908017001E-4</v>
      </c>
      <c r="K11903" s="1">
        <v>1.4132151652803699E-3</v>
      </c>
      <c r="L11903" s="1">
        <v>1.1435288091412E-3</v>
      </c>
      <c r="M11903" s="1">
        <v>0.189655476898343</v>
      </c>
      <c r="N11903" s="1">
        <v>8.6642530722126296E-5</v>
      </c>
      <c r="O11903" s="1">
        <v>7.9711128264356204E-5</v>
      </c>
      <c r="P11903" s="1">
        <v>1.7505650050423199E-6</v>
      </c>
      <c r="Q11903" s="1">
        <v>1.54794250692063E-6</v>
      </c>
      <c r="R11903" s="1">
        <v>6153.1630797916696</v>
      </c>
      <c r="S11903" s="1">
        <v>6020.2429784785299</v>
      </c>
      <c r="T11903" s="1">
        <v>4.2790343220078704</v>
      </c>
      <c r="U11903" s="1">
        <v>406244.77053357603</v>
      </c>
      <c r="V11903" s="1">
        <f t="shared" si="741"/>
        <v>9.5137835071882032E-2</v>
      </c>
      <c r="W11903" s="1">
        <f t="shared" si="742"/>
        <v>0.93206870743188575</v>
      </c>
      <c r="X11903" s="1">
        <f t="shared" si="743"/>
        <v>1406.9162632127766</v>
      </c>
    </row>
    <row r="11904" spans="1:24" hidden="1" x14ac:dyDescent="0.3">
      <c r="A11904" s="18" t="str">
        <f t="shared" si="740"/>
        <v>Portable Equipment - Rental Generator_2010_100</v>
      </c>
      <c r="B11904" s="1" t="s">
        <v>40</v>
      </c>
      <c r="C11904" s="1">
        <v>2020</v>
      </c>
      <c r="D11904" s="1" t="s">
        <v>207</v>
      </c>
      <c r="E11904" s="1">
        <v>2010</v>
      </c>
      <c r="F11904" s="1">
        <v>100</v>
      </c>
      <c r="G11904" s="1" t="s">
        <v>5</v>
      </c>
      <c r="H11904" s="1">
        <v>2.07138180918749E-4</v>
      </c>
      <c r="I11904" s="1">
        <v>2.5063719891168601E-4</v>
      </c>
      <c r="J11904" s="1">
        <v>2.9827898052299902E-4</v>
      </c>
      <c r="K11904" s="1">
        <v>3.0125886005079598E-3</v>
      </c>
      <c r="L11904" s="1">
        <v>2.3347348071635098E-3</v>
      </c>
      <c r="M11904" s="1">
        <v>0.402984069672014</v>
      </c>
      <c r="N11904" s="1">
        <v>2.0345441423348599E-4</v>
      </c>
      <c r="O11904" s="1">
        <v>1.8717806109480801E-4</v>
      </c>
      <c r="P11904" s="1">
        <v>3.71957342492923E-6</v>
      </c>
      <c r="Q11904" s="1">
        <v>3.28910180322151E-6</v>
      </c>
      <c r="R11904" s="1">
        <v>13074.3743328811</v>
      </c>
      <c r="S11904" s="1">
        <v>8483.0696514924803</v>
      </c>
      <c r="T11904" s="1">
        <v>6.0295483628292796</v>
      </c>
      <c r="U11904" s="1">
        <v>863197.69716085796</v>
      </c>
      <c r="V11904" s="1">
        <f t="shared" si="741"/>
        <v>9.6144369534420751E-2</v>
      </c>
      <c r="W11904" s="1">
        <f t="shared" si="742"/>
        <v>0.89560371341325684</v>
      </c>
      <c r="X11904" s="1">
        <f t="shared" si="743"/>
        <v>1406.9162632127759</v>
      </c>
    </row>
    <row r="11905" spans="1:24" hidden="1" x14ac:dyDescent="0.3">
      <c r="A11905" s="18" t="str">
        <f t="shared" si="740"/>
        <v>Portable Equipment - Rental Generator_2010_175</v>
      </c>
      <c r="B11905" s="1" t="s">
        <v>40</v>
      </c>
      <c r="C11905" s="1">
        <v>2020</v>
      </c>
      <c r="D11905" s="1" t="s">
        <v>207</v>
      </c>
      <c r="E11905" s="1">
        <v>2010</v>
      </c>
      <c r="F11905" s="1">
        <v>175</v>
      </c>
      <c r="G11905" s="1" t="s">
        <v>5</v>
      </c>
      <c r="H11905" s="1">
        <v>2.1718338450332E-4</v>
      </c>
      <c r="I11905" s="1">
        <v>2.62791895249018E-4</v>
      </c>
      <c r="J11905" s="1">
        <v>3.1274407368478099E-4</v>
      </c>
      <c r="K11905" s="1">
        <v>2.7796125334478101E-3</v>
      </c>
      <c r="L11905" s="1">
        <v>2.5828038698098399E-3</v>
      </c>
      <c r="M11905" s="1">
        <v>0.41948761331081402</v>
      </c>
      <c r="N11905" s="1">
        <v>1.54953069428444E-4</v>
      </c>
      <c r="O11905" s="1">
        <v>1.4255682387416901E-4</v>
      </c>
      <c r="P11905" s="1">
        <v>3.8718555141333902E-6</v>
      </c>
      <c r="Q11905" s="1">
        <v>3.4238015078180299E-6</v>
      </c>
      <c r="R11905" s="1">
        <v>13609.8136308373</v>
      </c>
      <c r="S11905" s="1">
        <v>5746.5955703658701</v>
      </c>
      <c r="T11905" s="1">
        <v>4.0845327619166101</v>
      </c>
      <c r="U11905" s="1">
        <v>898548.52598047</v>
      </c>
      <c r="V11905" s="1">
        <f t="shared" si="741"/>
        <v>9.6840947872559063E-2</v>
      </c>
      <c r="W11905" s="1">
        <f t="shared" si="742"/>
        <v>0.95178420431987498</v>
      </c>
      <c r="X11905" s="1">
        <f t="shared" si="743"/>
        <v>1406.9162632127745</v>
      </c>
    </row>
    <row r="11906" spans="1:24" hidden="1" x14ac:dyDescent="0.3">
      <c r="A11906" s="18" t="str">
        <f t="shared" si="740"/>
        <v>Portable Equipment - Rental Generator_2010_300</v>
      </c>
      <c r="B11906" s="1" t="s">
        <v>40</v>
      </c>
      <c r="C11906" s="1">
        <v>2020</v>
      </c>
      <c r="D11906" s="1" t="s">
        <v>207</v>
      </c>
      <c r="E11906" s="1">
        <v>2010</v>
      </c>
      <c r="F11906" s="1">
        <v>300</v>
      </c>
      <c r="G11906" s="1" t="s">
        <v>5</v>
      </c>
      <c r="H11906" s="1">
        <v>1.49025468533014E-3</v>
      </c>
      <c r="I11906" s="1">
        <v>1.8032081692494701E-3</v>
      </c>
      <c r="J11906" s="1">
        <v>2.1459667468754001E-3</v>
      </c>
      <c r="K11906" s="1">
        <v>6.6714502395461596E-3</v>
      </c>
      <c r="L11906" s="1">
        <v>1.6330860138746701E-2</v>
      </c>
      <c r="M11906" s="1">
        <v>2.9902527224235902</v>
      </c>
      <c r="N11906" s="1">
        <v>6.8427049053430204E-4</v>
      </c>
      <c r="O11906" s="1">
        <v>6.2952885129155696E-4</v>
      </c>
      <c r="P11906" s="1">
        <v>2.7601661692349498E-5</v>
      </c>
      <c r="Q11906" s="1">
        <v>2.4406040738573901E-5</v>
      </c>
      <c r="R11906" s="1">
        <v>97015.456404275901</v>
      </c>
      <c r="S11906" s="1">
        <v>25449.208954477399</v>
      </c>
      <c r="T11906" s="1">
        <v>18.088645088487802</v>
      </c>
      <c r="U11906" s="1">
        <v>6405164.5168649703</v>
      </c>
      <c r="V11906" s="1">
        <f t="shared" si="741"/>
        <v>9.3218943776685506E-2</v>
      </c>
      <c r="W11906" s="1">
        <f t="shared" si="742"/>
        <v>0.84424281070796869</v>
      </c>
      <c r="X11906" s="1">
        <f t="shared" si="743"/>
        <v>1406.9162632127764</v>
      </c>
    </row>
    <row r="11907" spans="1:24" hidden="1" x14ac:dyDescent="0.3">
      <c r="A11907" s="18" t="str">
        <f t="shared" si="740"/>
        <v>Portable Equipment - Rental Generator_2010_600</v>
      </c>
      <c r="B11907" s="1" t="s">
        <v>40</v>
      </c>
      <c r="C11907" s="1">
        <v>2020</v>
      </c>
      <c r="D11907" s="1" t="s">
        <v>207</v>
      </c>
      <c r="E11907" s="1">
        <v>2010</v>
      </c>
      <c r="F11907" s="1">
        <v>600</v>
      </c>
      <c r="G11907" s="1" t="s">
        <v>5</v>
      </c>
      <c r="H11907" s="1">
        <v>1.5904225945979999E-3</v>
      </c>
      <c r="I11907" s="1">
        <v>1.9244113394635801E-3</v>
      </c>
      <c r="J11907" s="1">
        <v>2.2902085362211202E-3</v>
      </c>
      <c r="K11907" s="1">
        <v>6.6860857185204901E-3</v>
      </c>
      <c r="L11907" s="1">
        <v>1.6512321933804201E-2</v>
      </c>
      <c r="M11907" s="1">
        <v>3.1648926801095798</v>
      </c>
      <c r="N11907" s="1">
        <v>8.1783939901479798E-4</v>
      </c>
      <c r="O11907" s="1">
        <v>7.5241224709361395E-4</v>
      </c>
      <c r="P11907" s="1">
        <v>2.9213289670623801E-5</v>
      </c>
      <c r="Q11907" s="1">
        <v>2.5831428596230501E-5</v>
      </c>
      <c r="R11907" s="1">
        <v>102681.457499861</v>
      </c>
      <c r="S11907" s="1">
        <v>14229.6652218583</v>
      </c>
      <c r="T11907" s="1">
        <v>10.1140811247458</v>
      </c>
      <c r="U11907" s="1">
        <v>6779245.8283905396</v>
      </c>
      <c r="V11907" s="1">
        <f t="shared" si="741"/>
        <v>9.3995080775298862E-2</v>
      </c>
      <c r="W11907" s="1">
        <f t="shared" si="742"/>
        <v>0.80652041594615553</v>
      </c>
      <c r="X11907" s="1">
        <f t="shared" si="743"/>
        <v>1406.9162632127827</v>
      </c>
    </row>
    <row r="11908" spans="1:24" hidden="1" x14ac:dyDescent="0.3">
      <c r="A11908" s="18" t="str">
        <f t="shared" si="740"/>
        <v>Portable Equipment - Rental Generator_2010_750</v>
      </c>
      <c r="B11908" s="1" t="s">
        <v>40</v>
      </c>
      <c r="C11908" s="1">
        <v>2020</v>
      </c>
      <c r="D11908" s="1" t="s">
        <v>207</v>
      </c>
      <c r="E11908" s="1">
        <v>2010</v>
      </c>
      <c r="F11908" s="1">
        <v>750</v>
      </c>
      <c r="G11908" s="1" t="s">
        <v>5</v>
      </c>
      <c r="H11908" s="1">
        <v>4.1498627619991401E-4</v>
      </c>
      <c r="I11908" s="1">
        <v>5.0213339420189605E-4</v>
      </c>
      <c r="J11908" s="1">
        <v>5.97580237727877E-4</v>
      </c>
      <c r="K11908" s="1">
        <v>1.75724739843047E-3</v>
      </c>
      <c r="L11908" s="1">
        <v>4.4445328227549399E-3</v>
      </c>
      <c r="M11908" s="1">
        <v>0.83369950365512802</v>
      </c>
      <c r="N11908" s="1">
        <v>2.2595305121862199E-4</v>
      </c>
      <c r="O11908" s="1">
        <v>2.0787680712113199E-4</v>
      </c>
      <c r="P11908" s="1">
        <v>7.6955157679103702E-6</v>
      </c>
      <c r="Q11908" s="1">
        <v>6.8045432740027604E-6</v>
      </c>
      <c r="R11908" s="1">
        <v>27048.462240196899</v>
      </c>
      <c r="S11908" s="1">
        <v>2462.8266730139399</v>
      </c>
      <c r="T11908" s="1">
        <v>1.7505140408213999</v>
      </c>
      <c r="U11908" s="1">
        <v>1785796.37717434</v>
      </c>
      <c r="V11908" s="1">
        <f t="shared" si="741"/>
        <v>9.3105592467142201E-2</v>
      </c>
      <c r="W11908" s="1">
        <f t="shared" si="742"/>
        <v>0.82410543987017715</v>
      </c>
      <c r="X11908" s="1">
        <f t="shared" si="743"/>
        <v>1406.9162632127754</v>
      </c>
    </row>
    <row r="11909" spans="1:24" hidden="1" x14ac:dyDescent="0.3">
      <c r="A11909" s="18" t="str">
        <f t="shared" si="740"/>
        <v>Portable Equipment - Rental Generator_2010_9999</v>
      </c>
      <c r="B11909" s="1" t="s">
        <v>40</v>
      </c>
      <c r="C11909" s="1">
        <v>2020</v>
      </c>
      <c r="D11909" s="1" t="s">
        <v>207</v>
      </c>
      <c r="E11909" s="1">
        <v>2010</v>
      </c>
      <c r="F11909" s="1">
        <v>9999</v>
      </c>
      <c r="G11909" s="1" t="s">
        <v>5</v>
      </c>
      <c r="H11909" s="1">
        <v>3.37869783073766E-3</v>
      </c>
      <c r="I11909" s="1">
        <v>4.0882243751925703E-3</v>
      </c>
      <c r="J11909" s="1">
        <v>4.8653248762622302E-3</v>
      </c>
      <c r="K11909" s="1">
        <v>1.42932469169275E-2</v>
      </c>
      <c r="L11909" s="1">
        <v>5.1222084868305498E-2</v>
      </c>
      <c r="M11909" s="1">
        <v>6.7791687370068301</v>
      </c>
      <c r="N11909" s="1">
        <v>1.59704244624689E-3</v>
      </c>
      <c r="O11909" s="1">
        <v>1.46927905054714E-3</v>
      </c>
      <c r="P11909" s="1">
        <v>6.2575415936800196E-5</v>
      </c>
      <c r="Q11909" s="1">
        <v>5.5330663902867801E-5</v>
      </c>
      <c r="R11909" s="1">
        <v>219942.66375226801</v>
      </c>
      <c r="S11909" s="1">
        <v>10124.954100168399</v>
      </c>
      <c r="T11909" s="1">
        <v>7.1965577233768796</v>
      </c>
      <c r="U11909" s="1">
        <v>14521077.3398856</v>
      </c>
      <c r="V11909" s="1">
        <f t="shared" si="741"/>
        <v>9.3223302804782304E-2</v>
      </c>
      <c r="W11909" s="1">
        <f t="shared" si="742"/>
        <v>1.1680112170324255</v>
      </c>
      <c r="X11909" s="1">
        <f t="shared" si="743"/>
        <v>1406.91626321277</v>
      </c>
    </row>
    <row r="11910" spans="1:24" hidden="1" x14ac:dyDescent="0.3">
      <c r="A11910" s="18" t="str">
        <f t="shared" si="740"/>
        <v>Portable Equipment - Rental Generator_2011_75</v>
      </c>
      <c r="B11910" s="1" t="s">
        <v>40</v>
      </c>
      <c r="C11910" s="1">
        <v>2020</v>
      </c>
      <c r="D11910" s="1" t="s">
        <v>207</v>
      </c>
      <c r="E11910" s="1">
        <v>2011</v>
      </c>
      <c r="F11910" s="1">
        <v>75</v>
      </c>
      <c r="G11910" s="1" t="s">
        <v>5</v>
      </c>
      <c r="H11910" s="1">
        <v>1.22470500298645E-4</v>
      </c>
      <c r="I11910" s="1">
        <v>1.4818930536135999E-4</v>
      </c>
      <c r="J11910" s="1">
        <v>1.76357520430049E-4</v>
      </c>
      <c r="K11910" s="1">
        <v>1.89968434247764E-3</v>
      </c>
      <c r="L11910" s="1">
        <v>1.53623537300599E-3</v>
      </c>
      <c r="M11910" s="1">
        <v>0.26121592431576302</v>
      </c>
      <c r="N11910" s="1">
        <v>1.15294812461351E-4</v>
      </c>
      <c r="O11910" s="1">
        <v>1.06071227464442E-4</v>
      </c>
      <c r="P11910" s="1">
        <v>2.41139664644085E-6</v>
      </c>
      <c r="Q11910" s="1">
        <v>2.13200925881864E-6</v>
      </c>
      <c r="R11910" s="1">
        <v>8474.8629865033599</v>
      </c>
      <c r="S11910" s="1">
        <v>7935.7748352671497</v>
      </c>
      <c r="T11910" s="1">
        <v>5.6405452426467404</v>
      </c>
      <c r="U11910" s="1">
        <v>559528.28238254995</v>
      </c>
      <c r="V11910" s="1">
        <f t="shared" si="741"/>
        <v>8.7696733929413961E-2</v>
      </c>
      <c r="W11910" s="1">
        <f t="shared" si="742"/>
        <v>0.90912650161182917</v>
      </c>
      <c r="X11910" s="1">
        <f t="shared" si="743"/>
        <v>1406.9162632127754</v>
      </c>
    </row>
    <row r="11911" spans="1:24" hidden="1" x14ac:dyDescent="0.3">
      <c r="A11911" s="18" t="str">
        <f t="shared" si="740"/>
        <v>Portable Equipment - Rental Generator_2011_100</v>
      </c>
      <c r="B11911" s="1" t="s">
        <v>40</v>
      </c>
      <c r="C11911" s="1">
        <v>2020</v>
      </c>
      <c r="D11911" s="1" t="s">
        <v>207</v>
      </c>
      <c r="E11911" s="1">
        <v>2011</v>
      </c>
      <c r="F11911" s="1">
        <v>100</v>
      </c>
      <c r="G11911" s="1" t="s">
        <v>5</v>
      </c>
      <c r="H11911" s="1">
        <v>2.77960155866699E-4</v>
      </c>
      <c r="I11911" s="1">
        <v>3.3633178859870602E-4</v>
      </c>
      <c r="J11911" s="1">
        <v>4.0026262444804701E-4</v>
      </c>
      <c r="K11911" s="1">
        <v>4.37955222303616E-3</v>
      </c>
      <c r="L11911" s="1">
        <v>3.4074067880063199E-3</v>
      </c>
      <c r="M11911" s="1">
        <v>0.60603176640839995</v>
      </c>
      <c r="N11911" s="1">
        <v>3.1094096705969301E-4</v>
      </c>
      <c r="O11911" s="1">
        <v>2.8606568969491799E-4</v>
      </c>
      <c r="P11911" s="1">
        <v>5.5947254166057902E-6</v>
      </c>
      <c r="Q11911" s="1">
        <v>4.9463498081344002E-6</v>
      </c>
      <c r="R11911" s="1">
        <v>19662.0332364241</v>
      </c>
      <c r="S11911" s="1">
        <v>13135.075589407699</v>
      </c>
      <c r="T11911" s="1">
        <v>9.3360748843808299</v>
      </c>
      <c r="U11911" s="1">
        <v>1298128.7959988699</v>
      </c>
      <c r="V11911" s="1">
        <f t="shared" si="741"/>
        <v>8.5790408088890394E-2</v>
      </c>
      <c r="W11911" s="1">
        <f t="shared" si="742"/>
        <v>0.86915013322366086</v>
      </c>
      <c r="X11911" s="1">
        <f t="shared" si="743"/>
        <v>1406.9162632127729</v>
      </c>
    </row>
    <row r="11912" spans="1:24" hidden="1" x14ac:dyDescent="0.3">
      <c r="A11912" s="18" t="str">
        <f t="shared" si="740"/>
        <v>Portable Equipment - Rental Generator_2011_175</v>
      </c>
      <c r="B11912" s="1" t="s">
        <v>40</v>
      </c>
      <c r="C11912" s="1">
        <v>2020</v>
      </c>
      <c r="D11912" s="1" t="s">
        <v>207</v>
      </c>
      <c r="E11912" s="1">
        <v>2011</v>
      </c>
      <c r="F11912" s="1">
        <v>175</v>
      </c>
      <c r="G11912" s="1" t="s">
        <v>5</v>
      </c>
      <c r="H11912" s="1">
        <v>5.3978439807369897E-4</v>
      </c>
      <c r="I11912" s="1">
        <v>6.5313912166917502E-4</v>
      </c>
      <c r="J11912" s="1">
        <v>7.7728953322612701E-4</v>
      </c>
      <c r="K11912" s="1">
        <v>7.5713807669881301E-3</v>
      </c>
      <c r="L11912" s="1">
        <v>6.3930230174821003E-3</v>
      </c>
      <c r="M11912" s="1">
        <v>1.1875787672543101</v>
      </c>
      <c r="N11912" s="1">
        <v>3.8281245532277401E-4</v>
      </c>
      <c r="O11912" s="1">
        <v>3.5218745889695202E-4</v>
      </c>
      <c r="P11912" s="1">
        <v>1.09635611106097E-5</v>
      </c>
      <c r="Q11912" s="1">
        <v>9.6928582512526693E-6</v>
      </c>
      <c r="R11912" s="1">
        <v>38529.685219323197</v>
      </c>
      <c r="S11912" s="1">
        <v>15050.6074461963</v>
      </c>
      <c r="T11912" s="1">
        <v>10.697585805019701</v>
      </c>
      <c r="U11912" s="1">
        <v>2543810.8705522502</v>
      </c>
      <c r="V11912" s="1">
        <f t="shared" si="741"/>
        <v>8.5017725045543863E-2</v>
      </c>
      <c r="W11912" s="1">
        <f t="shared" si="742"/>
        <v>0.83216615737409128</v>
      </c>
      <c r="X11912" s="1">
        <f t="shared" si="743"/>
        <v>1406.9162632127709</v>
      </c>
    </row>
    <row r="11913" spans="1:24" hidden="1" x14ac:dyDescent="0.3">
      <c r="A11913" s="18" t="str">
        <f t="shared" si="740"/>
        <v>Portable Equipment - Rental Generator_2011_300</v>
      </c>
      <c r="B11913" s="1" t="s">
        <v>40</v>
      </c>
      <c r="C11913" s="1">
        <v>2020</v>
      </c>
      <c r="D11913" s="1" t="s">
        <v>207</v>
      </c>
      <c r="E11913" s="1">
        <v>2011</v>
      </c>
      <c r="F11913" s="1">
        <v>300</v>
      </c>
      <c r="G11913" s="1" t="s">
        <v>5</v>
      </c>
      <c r="H11913" s="1">
        <v>4.9548706770824902E-4</v>
      </c>
      <c r="I11913" s="1">
        <v>5.99539351926981E-4</v>
      </c>
      <c r="J11913" s="1">
        <v>7.1350137749987897E-4</v>
      </c>
      <c r="K11913" s="1">
        <v>3.1890059599133901E-3</v>
      </c>
      <c r="L11913" s="1">
        <v>4.4578037393612699E-3</v>
      </c>
      <c r="M11913" s="1">
        <v>1.45258239011013</v>
      </c>
      <c r="N11913" s="1">
        <v>1.79865761623584E-4</v>
      </c>
      <c r="O11913" s="1">
        <v>1.6547650069369699E-4</v>
      </c>
      <c r="P11913" s="1">
        <v>1.3414979943353501E-5</v>
      </c>
      <c r="Q11913" s="1">
        <v>1.18557821963721E-5</v>
      </c>
      <c r="R11913" s="1">
        <v>47127.435913554102</v>
      </c>
      <c r="S11913" s="1">
        <v>11219.543732619</v>
      </c>
      <c r="T11913" s="1">
        <v>7.9745639637419501</v>
      </c>
      <c r="U11913" s="1">
        <v>3111452.4579097899</v>
      </c>
      <c r="V11913" s="1">
        <f t="shared" si="741"/>
        <v>6.3803297603333253E-2</v>
      </c>
      <c r="W11913" s="1">
        <f t="shared" si="742"/>
        <v>0.47440185156413101</v>
      </c>
      <c r="X11913" s="1">
        <f t="shared" si="743"/>
        <v>1406.916263212765</v>
      </c>
    </row>
    <row r="11914" spans="1:24" hidden="1" x14ac:dyDescent="0.3">
      <c r="A11914" s="18" t="str">
        <f t="shared" ref="A11914:A11977" si="744">D11914&amp;"_"&amp;E11914&amp;"_"&amp;F11914</f>
        <v>Portable Equipment - Rental Generator_2011_600</v>
      </c>
      <c r="B11914" s="1" t="s">
        <v>40</v>
      </c>
      <c r="C11914" s="1">
        <v>2020</v>
      </c>
      <c r="D11914" s="1" t="s">
        <v>207</v>
      </c>
      <c r="E11914" s="1">
        <v>2011</v>
      </c>
      <c r="F11914" s="1">
        <v>600</v>
      </c>
      <c r="G11914" s="1" t="s">
        <v>5</v>
      </c>
      <c r="H11914" s="1">
        <v>4.9720566207175595E-4</v>
      </c>
      <c r="I11914" s="1">
        <v>6.0161885110682504E-4</v>
      </c>
      <c r="J11914" s="1">
        <v>7.1597615338332796E-4</v>
      </c>
      <c r="K11914" s="1">
        <v>3.0523205599521999E-3</v>
      </c>
      <c r="L11914" s="1">
        <v>3.6685493942887602E-3</v>
      </c>
      <c r="M11914" s="1">
        <v>1.4688153838532101</v>
      </c>
      <c r="N11914" s="1">
        <v>1.69756890979482E-4</v>
      </c>
      <c r="O11914" s="1">
        <v>1.56176339701124E-4</v>
      </c>
      <c r="P11914" s="1">
        <v>1.35650104628784E-5</v>
      </c>
      <c r="Q11914" s="1">
        <v>1.1988273709089999E-5</v>
      </c>
      <c r="R11914" s="1">
        <v>47654.097518101298</v>
      </c>
      <c r="S11914" s="1">
        <v>7662.1274271544899</v>
      </c>
      <c r="T11914" s="1">
        <v>5.4460436825554801</v>
      </c>
      <c r="U11914" s="1">
        <v>3146223.76494548</v>
      </c>
      <c r="V11914" s="1">
        <f t="shared" si="741"/>
        <v>6.3317014572202249E-2</v>
      </c>
      <c r="W11914" s="1">
        <f t="shared" si="742"/>
        <v>0.38609427718178435</v>
      </c>
      <c r="X11914" s="1">
        <f t="shared" si="743"/>
        <v>1406.9162632127739</v>
      </c>
    </row>
    <row r="11915" spans="1:24" hidden="1" x14ac:dyDescent="0.3">
      <c r="A11915" s="18" t="str">
        <f t="shared" si="744"/>
        <v>Portable Equipment - Rental Generator_2011_9999</v>
      </c>
      <c r="B11915" s="1" t="s">
        <v>40</v>
      </c>
      <c r="C11915" s="1">
        <v>2020</v>
      </c>
      <c r="D11915" s="1" t="s">
        <v>207</v>
      </c>
      <c r="E11915" s="1">
        <v>2011</v>
      </c>
      <c r="F11915" s="1">
        <v>9999</v>
      </c>
      <c r="G11915" s="1" t="s">
        <v>5</v>
      </c>
      <c r="H11915" s="1">
        <v>2.3319093859043298E-3</v>
      </c>
      <c r="I11915" s="1">
        <v>2.8216103569442298E-3</v>
      </c>
      <c r="J11915" s="1">
        <v>3.3579495157022299E-3</v>
      </c>
      <c r="K11915" s="1">
        <v>1.0487902214248199E-2</v>
      </c>
      <c r="L11915" s="1">
        <v>3.4149837906712201E-2</v>
      </c>
      <c r="M11915" s="1">
        <v>5.0671289969030902</v>
      </c>
      <c r="N11915" s="1">
        <v>1.1385947088954399E-3</v>
      </c>
      <c r="O11915" s="1">
        <v>1.0475071321838099E-3</v>
      </c>
      <c r="P11915" s="1">
        <v>4.67781631650241E-5</v>
      </c>
      <c r="Q11915" s="1">
        <v>4.1357225694888103E-5</v>
      </c>
      <c r="R11915" s="1">
        <v>164397.41985936899</v>
      </c>
      <c r="S11915" s="1">
        <v>8756.7170596051401</v>
      </c>
      <c r="T11915" s="1">
        <v>6.2240499229205399</v>
      </c>
      <c r="U11915" s="1">
        <v>10853863.491188699</v>
      </c>
      <c r="V11915" s="1">
        <f t="shared" ref="V11915:V11978" si="745">IFERROR(CONVERT(I11915,"ton","g")*365/U11915,0)</f>
        <v>8.6079807337283806E-2</v>
      </c>
      <c r="W11915" s="1">
        <f t="shared" ref="W11915:W11978" si="746">IFERROR(CONVERT(L11915,"ton","g")*365/U11915,0)</f>
        <v>1.0418204839568357</v>
      </c>
      <c r="X11915" s="1">
        <f t="shared" ref="X11915:X11978" si="747">S11915/T11915</f>
        <v>1406.9162632127773</v>
      </c>
    </row>
    <row r="11916" spans="1:24" hidden="1" x14ac:dyDescent="0.3">
      <c r="A11916" s="18" t="str">
        <f t="shared" si="744"/>
        <v>Portable Equipment - Rental Generator_2012_75</v>
      </c>
      <c r="B11916" s="1" t="s">
        <v>40</v>
      </c>
      <c r="C11916" s="1">
        <v>2020</v>
      </c>
      <c r="D11916" s="1" t="s">
        <v>207</v>
      </c>
      <c r="E11916" s="1">
        <v>2012</v>
      </c>
      <c r="F11916" s="1">
        <v>75</v>
      </c>
      <c r="G11916" s="1" t="s">
        <v>5</v>
      </c>
      <c r="H11916" s="1">
        <v>6.7054326852683603E-5</v>
      </c>
      <c r="I11916" s="1">
        <v>8.1135735491747206E-5</v>
      </c>
      <c r="J11916" s="1">
        <v>9.65582306678644E-5</v>
      </c>
      <c r="K11916" s="1">
        <v>1.1523683532818599E-3</v>
      </c>
      <c r="L11916" s="1">
        <v>9.48486139245756E-4</v>
      </c>
      <c r="M11916" s="1">
        <v>0.16476488649228299</v>
      </c>
      <c r="N11916" s="1">
        <v>6.7077333007639999E-5</v>
      </c>
      <c r="O11916" s="1">
        <v>6.17111463670288E-5</v>
      </c>
      <c r="P11916" s="1">
        <v>1.5213214553553999E-6</v>
      </c>
      <c r="Q11916" s="1">
        <v>1.3447888540865399E-6</v>
      </c>
      <c r="R11916" s="1">
        <v>5345.6152861528199</v>
      </c>
      <c r="S11916" s="1">
        <v>4925.6533460278897</v>
      </c>
      <c r="T11916" s="1">
        <v>3.5010280816427999</v>
      </c>
      <c r="U11916" s="1">
        <v>352928.76641219301</v>
      </c>
      <c r="V11916" s="1">
        <f t="shared" si="745"/>
        <v>7.6122618672009701E-2</v>
      </c>
      <c r="W11916" s="1">
        <f t="shared" si="746"/>
        <v>0.88988222336180567</v>
      </c>
      <c r="X11916" s="1">
        <f t="shared" si="747"/>
        <v>1406.9162632127784</v>
      </c>
    </row>
    <row r="11917" spans="1:24" hidden="1" x14ac:dyDescent="0.3">
      <c r="A11917" s="18" t="str">
        <f t="shared" si="744"/>
        <v>Portable Equipment - Rental Generator_2012_100</v>
      </c>
      <c r="B11917" s="1" t="s">
        <v>40</v>
      </c>
      <c r="C11917" s="1">
        <v>2020</v>
      </c>
      <c r="D11917" s="1" t="s">
        <v>207</v>
      </c>
      <c r="E11917" s="1">
        <v>2012</v>
      </c>
      <c r="F11917" s="1">
        <v>100</v>
      </c>
      <c r="G11917" s="1" t="s">
        <v>5</v>
      </c>
      <c r="H11917" s="1">
        <v>1.45392329977512E-4</v>
      </c>
      <c r="I11917" s="1">
        <v>1.7592471927279E-4</v>
      </c>
      <c r="J11917" s="1">
        <v>2.0936495516761801E-4</v>
      </c>
      <c r="K11917" s="1">
        <v>2.9071602005612401E-3</v>
      </c>
      <c r="L11917" s="1">
        <v>2.3045179339346001E-3</v>
      </c>
      <c r="M11917" s="1">
        <v>0.41894651351937801</v>
      </c>
      <c r="N11917" s="1">
        <v>1.7164607396249801E-4</v>
      </c>
      <c r="O11917" s="1">
        <v>1.5791438804549799E-4</v>
      </c>
      <c r="P11917" s="1">
        <v>3.8690065098573104E-6</v>
      </c>
      <c r="Q11917" s="1">
        <v>3.41938512406077E-6</v>
      </c>
      <c r="R11917" s="1">
        <v>13592.2582440191</v>
      </c>
      <c r="S11917" s="1">
        <v>8756.7170596051401</v>
      </c>
      <c r="T11917" s="1">
        <v>6.2240499229205497</v>
      </c>
      <c r="U11917" s="1">
        <v>897389.48241261404</v>
      </c>
      <c r="V11917" s="1">
        <f t="shared" si="745"/>
        <v>6.4913420205968422E-2</v>
      </c>
      <c r="W11917" s="1">
        <f t="shared" si="746"/>
        <v>0.85033042335412368</v>
      </c>
      <c r="X11917" s="1">
        <f t="shared" si="747"/>
        <v>1406.916263212775</v>
      </c>
    </row>
    <row r="11918" spans="1:24" hidden="1" x14ac:dyDescent="0.3">
      <c r="A11918" s="18" t="str">
        <f t="shared" si="744"/>
        <v>Portable Equipment - Rental Generator_2012_175</v>
      </c>
      <c r="B11918" s="1" t="s">
        <v>40</v>
      </c>
      <c r="C11918" s="1">
        <v>2020</v>
      </c>
      <c r="D11918" s="1" t="s">
        <v>207</v>
      </c>
      <c r="E11918" s="1">
        <v>2012</v>
      </c>
      <c r="F11918" s="1">
        <v>175</v>
      </c>
      <c r="G11918" s="1" t="s">
        <v>5</v>
      </c>
      <c r="H11918" s="1">
        <v>2.7919432725077099E-4</v>
      </c>
      <c r="I11918" s="1">
        <v>3.3782513597343399E-4</v>
      </c>
      <c r="J11918" s="1">
        <v>4.0203983124111102E-4</v>
      </c>
      <c r="K11918" s="1">
        <v>4.7215738728919199E-3</v>
      </c>
      <c r="L11918" s="1">
        <v>4.0262835901970599E-3</v>
      </c>
      <c r="M11918" s="1">
        <v>0.75686333327120503</v>
      </c>
      <c r="N11918" s="1">
        <v>2.0329797988768799E-4</v>
      </c>
      <c r="O11918" s="1">
        <v>1.8703414149667301E-4</v>
      </c>
      <c r="P11918" s="1">
        <v>6.9892010268948904E-6</v>
      </c>
      <c r="Q11918" s="1">
        <v>6.1774167804714304E-6</v>
      </c>
      <c r="R11918" s="1">
        <v>24555.597312007401</v>
      </c>
      <c r="S11918" s="1">
        <v>10124.954100168399</v>
      </c>
      <c r="T11918" s="1">
        <v>7.1965577233768796</v>
      </c>
      <c r="U11918" s="1">
        <v>1621212.1905387701</v>
      </c>
      <c r="V11918" s="1">
        <f t="shared" si="745"/>
        <v>6.8998666938972358E-2</v>
      </c>
      <c r="W11918" s="1">
        <f t="shared" si="746"/>
        <v>0.82234319137135847</v>
      </c>
      <c r="X11918" s="1">
        <f t="shared" si="747"/>
        <v>1406.91626321277</v>
      </c>
    </row>
    <row r="11919" spans="1:24" hidden="1" x14ac:dyDescent="0.3">
      <c r="A11919" s="18" t="str">
        <f t="shared" si="744"/>
        <v>Portable Equipment - Rental Generator_2012_300</v>
      </c>
      <c r="B11919" s="1" t="s">
        <v>40</v>
      </c>
      <c r="C11919" s="1">
        <v>2020</v>
      </c>
      <c r="D11919" s="1" t="s">
        <v>207</v>
      </c>
      <c r="E11919" s="1">
        <v>2012</v>
      </c>
      <c r="F11919" s="1">
        <v>300</v>
      </c>
      <c r="G11919" s="1" t="s">
        <v>5</v>
      </c>
      <c r="H11919" s="1">
        <v>5.6682005141110898E-4</v>
      </c>
      <c r="I11919" s="1">
        <v>6.8585226220744199E-4</v>
      </c>
      <c r="J11919" s="1">
        <v>8.1622087403199705E-4</v>
      </c>
      <c r="K11919" s="1">
        <v>4.1144876612912197E-3</v>
      </c>
      <c r="L11919" s="1">
        <v>5.8693846669798698E-3</v>
      </c>
      <c r="M11919" s="1">
        <v>1.9594576197378699</v>
      </c>
      <c r="N11919" s="1">
        <v>2.28968954742525E-4</v>
      </c>
      <c r="O11919" s="1">
        <v>2.10651438363123E-4</v>
      </c>
      <c r="P11919" s="1">
        <v>1.8099152819276101E-5</v>
      </c>
      <c r="Q11919" s="1">
        <v>1.5992829680988099E-5</v>
      </c>
      <c r="R11919" s="1">
        <v>63572.444515536597</v>
      </c>
      <c r="S11919" s="1">
        <v>15324.2548543089</v>
      </c>
      <c r="T11919" s="1">
        <v>10.8920873651109</v>
      </c>
      <c r="U11919" s="1">
        <v>4197186.5200990299</v>
      </c>
      <c r="V11919" s="1">
        <f t="shared" si="745"/>
        <v>5.4107928409708191E-2</v>
      </c>
      <c r="W11919" s="1">
        <f t="shared" si="746"/>
        <v>0.4630446859617281</v>
      </c>
      <c r="X11919" s="1">
        <f t="shared" si="747"/>
        <v>1406.9162632127743</v>
      </c>
    </row>
    <row r="11920" spans="1:24" hidden="1" x14ac:dyDescent="0.3">
      <c r="A11920" s="18" t="str">
        <f t="shared" si="744"/>
        <v>Portable Equipment - Rental Generator_2012_600</v>
      </c>
      <c r="B11920" s="1" t="s">
        <v>40</v>
      </c>
      <c r="C11920" s="1">
        <v>2020</v>
      </c>
      <c r="D11920" s="1" t="s">
        <v>207</v>
      </c>
      <c r="E11920" s="1">
        <v>2012</v>
      </c>
      <c r="F11920" s="1">
        <v>600</v>
      </c>
      <c r="G11920" s="1" t="s">
        <v>5</v>
      </c>
      <c r="H11920" s="1">
        <v>1.2891580462555501E-3</v>
      </c>
      <c r="I11920" s="1">
        <v>1.55988123596922E-3</v>
      </c>
      <c r="J11920" s="1">
        <v>1.8563875866079999E-3</v>
      </c>
      <c r="K11920" s="1">
        <v>8.8788303057126192E-3</v>
      </c>
      <c r="L11920" s="1">
        <v>1.0773117778370299E-2</v>
      </c>
      <c r="M11920" s="1">
        <v>4.4073930761946603</v>
      </c>
      <c r="N11920" s="1">
        <v>4.8381106071786098E-4</v>
      </c>
      <c r="O11920" s="1">
        <v>4.4510617586043197E-4</v>
      </c>
      <c r="P11920" s="1">
        <v>4.0709859944679802E-5</v>
      </c>
      <c r="Q11920" s="1">
        <v>3.5972549798845299E-5</v>
      </c>
      <c r="R11920" s="1">
        <v>142993.014481235</v>
      </c>
      <c r="S11920" s="1">
        <v>24080.971913914102</v>
      </c>
      <c r="T11920" s="1">
        <v>17.116137288031499</v>
      </c>
      <c r="U11920" s="1">
        <v>9440699.6210801993</v>
      </c>
      <c r="V11920" s="1">
        <f t="shared" si="745"/>
        <v>5.4711164029432456E-2</v>
      </c>
      <c r="W11920" s="1">
        <f t="shared" si="746"/>
        <v>0.37785557021242533</v>
      </c>
      <c r="X11920" s="1">
        <f t="shared" si="747"/>
        <v>1406.9162632127741</v>
      </c>
    </row>
    <row r="11921" spans="1:24" hidden="1" x14ac:dyDescent="0.3">
      <c r="A11921" s="18" t="str">
        <f t="shared" si="744"/>
        <v>Portable Equipment - Rental Generator_2012_750</v>
      </c>
      <c r="B11921" s="1" t="s">
        <v>40</v>
      </c>
      <c r="C11921" s="1">
        <v>2020</v>
      </c>
      <c r="D11921" s="1" t="s">
        <v>207</v>
      </c>
      <c r="E11921" s="1">
        <v>2012</v>
      </c>
      <c r="F11921" s="1">
        <v>750</v>
      </c>
      <c r="G11921" s="1" t="s">
        <v>5</v>
      </c>
      <c r="H11921" s="1">
        <v>5.4420169466111002E-5</v>
      </c>
      <c r="I11921" s="1">
        <v>6.5848405053994303E-5</v>
      </c>
      <c r="J11921" s="1">
        <v>7.8365044031199801E-5</v>
      </c>
      <c r="K11921" s="1">
        <v>3.8671124338180498E-4</v>
      </c>
      <c r="L11921" s="1">
        <v>6.2512640375408403E-4</v>
      </c>
      <c r="M11921" s="1">
        <v>0.19344317543839501</v>
      </c>
      <c r="N11921" s="1">
        <v>4.07578523117478E-5</v>
      </c>
      <c r="O11921" s="1">
        <v>3.7497224126807998E-5</v>
      </c>
      <c r="P11921" s="1">
        <v>1.7868454834055099E-6</v>
      </c>
      <c r="Q11921" s="1">
        <v>1.57885719322147E-6</v>
      </c>
      <c r="R11921" s="1">
        <v>6276.0507875193198</v>
      </c>
      <c r="S11921" s="1">
        <v>547.29481622532103</v>
      </c>
      <c r="T11921" s="1">
        <v>0.38900312018253402</v>
      </c>
      <c r="U11921" s="1">
        <v>414358.07550856902</v>
      </c>
      <c r="V11921" s="1">
        <f t="shared" si="745"/>
        <v>5.2620873559484443E-2</v>
      </c>
      <c r="W11921" s="1">
        <f t="shared" si="746"/>
        <v>0.49955192420630262</v>
      </c>
      <c r="X11921" s="1">
        <f t="shared" si="747"/>
        <v>1406.9162632127757</v>
      </c>
    </row>
    <row r="11922" spans="1:24" hidden="1" x14ac:dyDescent="0.3">
      <c r="A11922" s="18" t="str">
        <f t="shared" si="744"/>
        <v>Portable Equipment - Rental Generator_2012_9999</v>
      </c>
      <c r="B11922" s="1" t="s">
        <v>40</v>
      </c>
      <c r="C11922" s="1">
        <v>2020</v>
      </c>
      <c r="D11922" s="1" t="s">
        <v>207</v>
      </c>
      <c r="E11922" s="1">
        <v>2012</v>
      </c>
      <c r="F11922" s="1">
        <v>9999</v>
      </c>
      <c r="G11922" s="1" t="s">
        <v>5</v>
      </c>
      <c r="H11922" s="1">
        <v>3.4954576684797099E-3</v>
      </c>
      <c r="I11922" s="1">
        <v>4.22950377886045E-3</v>
      </c>
      <c r="J11922" s="1">
        <v>5.03345904261078E-3</v>
      </c>
      <c r="K11922" s="1">
        <v>1.75645381567614E-2</v>
      </c>
      <c r="L11922" s="1">
        <v>5.7727212112722297E-2</v>
      </c>
      <c r="M11922" s="1">
        <v>8.7444431795026407</v>
      </c>
      <c r="N11922" s="1">
        <v>1.8527689410977901E-3</v>
      </c>
      <c r="O11922" s="1">
        <v>1.70454742580997E-3</v>
      </c>
      <c r="P11922" s="1">
        <v>8.0741849973538904E-5</v>
      </c>
      <c r="Q11922" s="1">
        <v>7.1370969709246498E-5</v>
      </c>
      <c r="R11922" s="1">
        <v>283703.82867610001</v>
      </c>
      <c r="S11922" s="1">
        <v>12587.7807731823</v>
      </c>
      <c r="T11922" s="1">
        <v>8.9470717641982898</v>
      </c>
      <c r="U11922" s="1">
        <v>18730723.578338999</v>
      </c>
      <c r="V11922" s="1">
        <f t="shared" si="745"/>
        <v>7.4769325569087122E-2</v>
      </c>
      <c r="W11922" s="1">
        <f t="shared" si="746"/>
        <v>1.0205038090342593</v>
      </c>
      <c r="X11922" s="1">
        <f t="shared" si="747"/>
        <v>1406.916263212765</v>
      </c>
    </row>
    <row r="11923" spans="1:24" hidden="1" x14ac:dyDescent="0.3">
      <c r="A11923" s="18" t="str">
        <f t="shared" si="744"/>
        <v>Portable Equipment - Rental Generator_2013_75</v>
      </c>
      <c r="B11923" s="1" t="s">
        <v>40</v>
      </c>
      <c r="C11923" s="1">
        <v>2020</v>
      </c>
      <c r="D11923" s="1" t="s">
        <v>207</v>
      </c>
      <c r="E11923" s="1">
        <v>2013</v>
      </c>
      <c r="F11923" s="1">
        <v>75</v>
      </c>
      <c r="G11923" s="1" t="s">
        <v>5</v>
      </c>
      <c r="H11923" s="1">
        <v>6.5688936752479404E-5</v>
      </c>
      <c r="I11923" s="1">
        <v>7.9483613470500105E-5</v>
      </c>
      <c r="J11923" s="1">
        <v>9.4592068923570307E-5</v>
      </c>
      <c r="K11923" s="1">
        <v>1.16996893527193E-3</v>
      </c>
      <c r="L11923" s="1">
        <v>8.7796864454907798E-4</v>
      </c>
      <c r="M11923" s="1">
        <v>0.16936423471949</v>
      </c>
      <c r="N11923" s="1">
        <v>1.3934001741263899E-5</v>
      </c>
      <c r="O11923" s="1">
        <v>1.2819281601962799E-5</v>
      </c>
      <c r="P11923" s="1">
        <v>1.5638856723092101E-6</v>
      </c>
      <c r="Q11923" s="1">
        <v>1.3823281160232699E-6</v>
      </c>
      <c r="R11923" s="1">
        <v>5494.8360741078304</v>
      </c>
      <c r="S11923" s="1">
        <v>5199.3007541405505</v>
      </c>
      <c r="T11923" s="1">
        <v>3.6955296417340699</v>
      </c>
      <c r="U11923" s="1">
        <v>362780.63673897</v>
      </c>
      <c r="V11923" s="1">
        <f t="shared" si="745"/>
        <v>7.2547442118356911E-2</v>
      </c>
      <c r="W11923" s="1">
        <f t="shared" si="746"/>
        <v>0.80135233718074861</v>
      </c>
      <c r="X11923" s="1">
        <f t="shared" si="747"/>
        <v>1406.916263212777</v>
      </c>
    </row>
    <row r="11924" spans="1:24" hidden="1" x14ac:dyDescent="0.3">
      <c r="A11924" s="18" t="str">
        <f t="shared" si="744"/>
        <v>Portable Equipment - Rental Generator_2013_100</v>
      </c>
      <c r="B11924" s="1" t="s">
        <v>40</v>
      </c>
      <c r="C11924" s="1">
        <v>2020</v>
      </c>
      <c r="D11924" s="1" t="s">
        <v>207</v>
      </c>
      <c r="E11924" s="1">
        <v>2013</v>
      </c>
      <c r="F11924" s="1">
        <v>100</v>
      </c>
      <c r="G11924" s="1" t="s">
        <v>5</v>
      </c>
      <c r="H11924" s="1">
        <v>9.9179004013779103E-5</v>
      </c>
      <c r="I11924" s="1">
        <v>1.2000659485667199E-4</v>
      </c>
      <c r="J11924" s="1">
        <v>1.4281776577984199E-4</v>
      </c>
      <c r="K11924" s="1">
        <v>2.0118906364973901E-3</v>
      </c>
      <c r="L11924" s="1">
        <v>1.47091439196681E-3</v>
      </c>
      <c r="M11924" s="1">
        <v>0.291382237688324</v>
      </c>
      <c r="N11924" s="1">
        <v>7.3561408325626196E-5</v>
      </c>
      <c r="O11924" s="1">
        <v>6.7676495659576094E-5</v>
      </c>
      <c r="P11924" s="1">
        <v>2.6909979184155201E-6</v>
      </c>
      <c r="Q11924" s="1">
        <v>2.3782226532860501E-6</v>
      </c>
      <c r="R11924" s="1">
        <v>9453.5758016200198</v>
      </c>
      <c r="S11924" s="1">
        <v>6020.2429784785299</v>
      </c>
      <c r="T11924" s="1">
        <v>4.2790343220078704</v>
      </c>
      <c r="U11924" s="1">
        <v>624144.961290529</v>
      </c>
      <c r="V11924" s="1">
        <f t="shared" si="745"/>
        <v>6.3666099674672447E-2</v>
      </c>
      <c r="W11924" s="1">
        <f t="shared" si="746"/>
        <v>0.78035196652080185</v>
      </c>
      <c r="X11924" s="1">
        <f t="shared" si="747"/>
        <v>1406.9162632127766</v>
      </c>
    </row>
    <row r="11925" spans="1:24" hidden="1" x14ac:dyDescent="0.3">
      <c r="A11925" s="18" t="str">
        <f t="shared" si="744"/>
        <v>Portable Equipment - Rental Generator_2013_175</v>
      </c>
      <c r="B11925" s="1" t="s">
        <v>40</v>
      </c>
      <c r="C11925" s="1">
        <v>2020</v>
      </c>
      <c r="D11925" s="1" t="s">
        <v>207</v>
      </c>
      <c r="E11925" s="1">
        <v>2013</v>
      </c>
      <c r="F11925" s="1">
        <v>175</v>
      </c>
      <c r="G11925" s="1" t="s">
        <v>5</v>
      </c>
      <c r="H11925" s="1">
        <v>3.2646801458755502E-4</v>
      </c>
      <c r="I11925" s="1">
        <v>3.9502629765094202E-4</v>
      </c>
      <c r="J11925" s="1">
        <v>4.7011394100607902E-4</v>
      </c>
      <c r="K11925" s="1">
        <v>6.3275850353405796E-3</v>
      </c>
      <c r="L11925" s="1">
        <v>4.0217633010520898E-3</v>
      </c>
      <c r="M11925" s="1">
        <v>1.0621788905889999</v>
      </c>
      <c r="N11925" s="1">
        <v>8.5922169331050397E-5</v>
      </c>
      <c r="O11925" s="1">
        <v>7.9048395784566395E-5</v>
      </c>
      <c r="P11925" s="1">
        <v>9.8105765545410897E-6</v>
      </c>
      <c r="Q11925" s="1">
        <v>8.669361315507E-6</v>
      </c>
      <c r="R11925" s="1">
        <v>34461.224324196999</v>
      </c>
      <c r="S11925" s="1">
        <v>14503.312629971</v>
      </c>
      <c r="T11925" s="1">
        <v>10.3085826848371</v>
      </c>
      <c r="U11925" s="1">
        <v>2275202.52370159</v>
      </c>
      <c r="V11925" s="1">
        <f t="shared" si="745"/>
        <v>5.7490296476456232E-2</v>
      </c>
      <c r="W11925" s="1">
        <f t="shared" si="746"/>
        <v>0.58530879060594254</v>
      </c>
      <c r="X11925" s="1">
        <f t="shared" si="747"/>
        <v>1406.916263212782</v>
      </c>
    </row>
    <row r="11926" spans="1:24" hidden="1" x14ac:dyDescent="0.3">
      <c r="A11926" s="18" t="str">
        <f t="shared" si="744"/>
        <v>Portable Equipment - Rental Generator_2013_300</v>
      </c>
      <c r="B11926" s="1" t="s">
        <v>40</v>
      </c>
      <c r="C11926" s="1">
        <v>2020</v>
      </c>
      <c r="D11926" s="1" t="s">
        <v>207</v>
      </c>
      <c r="E11926" s="1">
        <v>2013</v>
      </c>
      <c r="F11926" s="1">
        <v>300</v>
      </c>
      <c r="G11926" s="1" t="s">
        <v>5</v>
      </c>
      <c r="H11926" s="1">
        <v>3.02476174099775E-4</v>
      </c>
      <c r="I11926" s="1">
        <v>3.6599617066072801E-4</v>
      </c>
      <c r="J11926" s="1">
        <v>4.3556569070367699E-4</v>
      </c>
      <c r="K11926" s="1">
        <v>2.3948695510204901E-3</v>
      </c>
      <c r="L11926" s="1">
        <v>3.72496614354354E-3</v>
      </c>
      <c r="M11926" s="1">
        <v>1.1728337979376799</v>
      </c>
      <c r="N11926" s="1">
        <v>9.0631866820733498E-5</v>
      </c>
      <c r="O11926" s="1">
        <v>8.3381317475074895E-5</v>
      </c>
      <c r="P11926" s="1">
        <v>1.08343558037308E-5</v>
      </c>
      <c r="Q11926" s="1">
        <v>9.5725117938672594E-6</v>
      </c>
      <c r="R11926" s="1">
        <v>38051.300928526201</v>
      </c>
      <c r="S11926" s="1">
        <v>9577.6592839431196</v>
      </c>
      <c r="T11926" s="1">
        <v>6.8075546031943501</v>
      </c>
      <c r="U11926" s="1">
        <v>2512226.9333281699</v>
      </c>
      <c r="V11926" s="1">
        <f t="shared" si="745"/>
        <v>4.823988622553458E-2</v>
      </c>
      <c r="W11926" s="1">
        <f t="shared" si="746"/>
        <v>0.49096672960843624</v>
      </c>
      <c r="X11926" s="1">
        <f t="shared" si="747"/>
        <v>1406.916263212775</v>
      </c>
    </row>
    <row r="11927" spans="1:24" hidden="1" x14ac:dyDescent="0.3">
      <c r="A11927" s="18" t="str">
        <f t="shared" si="744"/>
        <v>Portable Equipment - Rental Generator_2013_600</v>
      </c>
      <c r="B11927" s="1" t="s">
        <v>40</v>
      </c>
      <c r="C11927" s="1">
        <v>2020</v>
      </c>
      <c r="D11927" s="1" t="s">
        <v>207</v>
      </c>
      <c r="E11927" s="1">
        <v>2013</v>
      </c>
      <c r="F11927" s="1">
        <v>600</v>
      </c>
      <c r="G11927" s="1" t="s">
        <v>5</v>
      </c>
      <c r="H11927" s="1">
        <v>1.12988226819553E-3</v>
      </c>
      <c r="I11927" s="1">
        <v>1.3671575445165899E-3</v>
      </c>
      <c r="J11927" s="1">
        <v>1.62703046620156E-3</v>
      </c>
      <c r="K11927" s="1">
        <v>8.3034920937575703E-3</v>
      </c>
      <c r="L11927" s="1">
        <v>1.22784292808803E-2</v>
      </c>
      <c r="M11927" s="1">
        <v>4.1867596362366104</v>
      </c>
      <c r="N11927" s="1">
        <v>3.8426624454380298E-4</v>
      </c>
      <c r="O11927" s="1">
        <v>3.5352494498029901E-4</v>
      </c>
      <c r="P11927" s="1">
        <v>3.8674772649961199E-5</v>
      </c>
      <c r="Q11927" s="1">
        <v>3.4171769321821399E-5</v>
      </c>
      <c r="R11927" s="1">
        <v>135834.80550610001</v>
      </c>
      <c r="S11927" s="1">
        <v>19428.965975998799</v>
      </c>
      <c r="T11927" s="1">
        <v>13.809610766479899</v>
      </c>
      <c r="U11927" s="1">
        <v>8968099.6062868591</v>
      </c>
      <c r="V11927" s="1">
        <f t="shared" si="745"/>
        <v>5.0478534845055767E-2</v>
      </c>
      <c r="W11927" s="1">
        <f t="shared" si="746"/>
        <v>0.45334725524747177</v>
      </c>
      <c r="X11927" s="1">
        <f t="shared" si="747"/>
        <v>1406.9162632127745</v>
      </c>
    </row>
    <row r="11928" spans="1:24" hidden="1" x14ac:dyDescent="0.3">
      <c r="A11928" s="18" t="str">
        <f t="shared" si="744"/>
        <v>Portable Equipment - Rental Generator_2013_9999</v>
      </c>
      <c r="B11928" s="1" t="s">
        <v>40</v>
      </c>
      <c r="C11928" s="1">
        <v>2020</v>
      </c>
      <c r="D11928" s="1" t="s">
        <v>207</v>
      </c>
      <c r="E11928" s="1">
        <v>2013</v>
      </c>
      <c r="F11928" s="1">
        <v>9999</v>
      </c>
      <c r="G11928" s="1" t="s">
        <v>5</v>
      </c>
      <c r="H11928" s="1">
        <v>1.3663311480406001E-3</v>
      </c>
      <c r="I11928" s="1">
        <v>1.65326068912913E-3</v>
      </c>
      <c r="J11928" s="1">
        <v>1.96751685317847E-3</v>
      </c>
      <c r="K11928" s="1">
        <v>7.4509672823595699E-3</v>
      </c>
      <c r="L11928" s="1">
        <v>2.3483617616007101E-2</v>
      </c>
      <c r="M11928" s="1">
        <v>3.7828286419295698</v>
      </c>
      <c r="N11928" s="1">
        <v>6.04053822374755E-4</v>
      </c>
      <c r="O11928" s="1">
        <v>5.5572951658477499E-4</v>
      </c>
      <c r="P11928" s="1">
        <v>3.4933136825363199E-5</v>
      </c>
      <c r="Q11928" s="1">
        <v>3.0874938847024601E-5</v>
      </c>
      <c r="R11928" s="1">
        <v>122729.70924628701</v>
      </c>
      <c r="S11928" s="1">
        <v>8209.4222433798204</v>
      </c>
      <c r="T11928" s="1">
        <v>5.8350468027380096</v>
      </c>
      <c r="U11928" s="1">
        <v>8102873.5828822497</v>
      </c>
      <c r="V11928" s="1">
        <f t="shared" si="745"/>
        <v>6.756019224213454E-2</v>
      </c>
      <c r="W11928" s="1">
        <f t="shared" si="746"/>
        <v>0.95965368989324384</v>
      </c>
      <c r="X11928" s="1">
        <f t="shared" si="747"/>
        <v>1406.9162632127766</v>
      </c>
    </row>
    <row r="11929" spans="1:24" hidden="1" x14ac:dyDescent="0.3">
      <c r="A11929" s="18" t="str">
        <f t="shared" si="744"/>
        <v>Portable Equipment - Rental Generator_2014_75</v>
      </c>
      <c r="B11929" s="1" t="s">
        <v>40</v>
      </c>
      <c r="C11929" s="1">
        <v>2020</v>
      </c>
      <c r="D11929" s="1" t="s">
        <v>207</v>
      </c>
      <c r="E11929" s="1">
        <v>2014</v>
      </c>
      <c r="F11929" s="1">
        <v>75</v>
      </c>
      <c r="G11929" s="1" t="s">
        <v>5</v>
      </c>
      <c r="H11929" s="1">
        <v>9.0726223623612505E-5</v>
      </c>
      <c r="I11929" s="1">
        <v>1.0977873058457099E-4</v>
      </c>
      <c r="J11929" s="1">
        <v>1.3064576201800201E-4</v>
      </c>
      <c r="K11929" s="1">
        <v>2.03059910558314E-3</v>
      </c>
      <c r="L11929" s="1">
        <v>1.60572115925519E-3</v>
      </c>
      <c r="M11929" s="1">
        <v>0.31424370387649903</v>
      </c>
      <c r="N11929" s="1">
        <v>2.7574369689500401E-5</v>
      </c>
      <c r="O11929" s="1">
        <v>2.5368420114340301E-5</v>
      </c>
      <c r="P11929" s="1">
        <v>2.90261709410326E-6</v>
      </c>
      <c r="Q11929" s="1">
        <v>2.56481486703041E-6</v>
      </c>
      <c r="R11929" s="1">
        <v>10195.290894690401</v>
      </c>
      <c r="S11929" s="1">
        <v>9577.6592839431196</v>
      </c>
      <c r="T11929" s="1">
        <v>6.8075546031943501</v>
      </c>
      <c r="U11929" s="1">
        <v>673114.55203245103</v>
      </c>
      <c r="V11929" s="1">
        <f t="shared" si="745"/>
        <v>5.4002992409981188E-2</v>
      </c>
      <c r="W11929" s="1">
        <f t="shared" si="746"/>
        <v>0.78989570305699564</v>
      </c>
      <c r="X11929" s="1">
        <f t="shared" si="747"/>
        <v>1406.916263212775</v>
      </c>
    </row>
    <row r="11930" spans="1:24" hidden="1" x14ac:dyDescent="0.3">
      <c r="A11930" s="18" t="str">
        <f t="shared" si="744"/>
        <v>Portable Equipment - Rental Generator_2014_100</v>
      </c>
      <c r="B11930" s="1" t="s">
        <v>40</v>
      </c>
      <c r="C11930" s="1">
        <v>2020</v>
      </c>
      <c r="D11930" s="1" t="s">
        <v>207</v>
      </c>
      <c r="E11930" s="1">
        <v>2014</v>
      </c>
      <c r="F11930" s="1">
        <v>100</v>
      </c>
      <c r="G11930" s="1" t="s">
        <v>5</v>
      </c>
      <c r="H11930" s="1">
        <v>8.0859515912899498E-5</v>
      </c>
      <c r="I11930" s="1">
        <v>9.7840014254608397E-5</v>
      </c>
      <c r="J11930" s="1">
        <v>1.16437702914575E-4</v>
      </c>
      <c r="K11930" s="1">
        <v>1.9885340284630398E-3</v>
      </c>
      <c r="L11930" s="1">
        <v>1.4516130693901601E-3</v>
      </c>
      <c r="M11930" s="1">
        <v>0.30531555731780302</v>
      </c>
      <c r="N11930" s="1">
        <v>5.94291822677816E-5</v>
      </c>
      <c r="O11930" s="1">
        <v>5.46748476863591E-5</v>
      </c>
      <c r="P11930" s="1">
        <v>2.8203679527889099E-6</v>
      </c>
      <c r="Q11930" s="1">
        <v>2.49194453503557E-6</v>
      </c>
      <c r="R11930" s="1">
        <v>9905.6270121895996</v>
      </c>
      <c r="S11930" s="1">
        <v>6567.5377947038496</v>
      </c>
      <c r="T11930" s="1">
        <v>4.6680374421904096</v>
      </c>
      <c r="U11930" s="1">
        <v>653990.33316282497</v>
      </c>
      <c r="V11930" s="1">
        <f t="shared" si="745"/>
        <v>4.9537465063629063E-2</v>
      </c>
      <c r="W11930" s="1">
        <f t="shared" si="746"/>
        <v>0.73496751056979104</v>
      </c>
      <c r="X11930" s="1">
        <f t="shared" si="747"/>
        <v>1406.9162632127745</v>
      </c>
    </row>
    <row r="11931" spans="1:24" hidden="1" x14ac:dyDescent="0.3">
      <c r="A11931" s="18" t="str">
        <f t="shared" si="744"/>
        <v>Portable Equipment - Rental Generator_2014_175</v>
      </c>
      <c r="B11931" s="1" t="s">
        <v>40</v>
      </c>
      <c r="C11931" s="1">
        <v>2020</v>
      </c>
      <c r="D11931" s="1" t="s">
        <v>207</v>
      </c>
      <c r="E11931" s="1">
        <v>2014</v>
      </c>
      <c r="F11931" s="1">
        <v>175</v>
      </c>
      <c r="G11931" s="1" t="s">
        <v>5</v>
      </c>
      <c r="H11931" s="1">
        <v>4.6769784734841598E-4</v>
      </c>
      <c r="I11931" s="1">
        <v>5.6591439529158401E-4</v>
      </c>
      <c r="J11931" s="1">
        <v>6.7348490018172096E-4</v>
      </c>
      <c r="K11931" s="1">
        <v>1.02542438114425E-2</v>
      </c>
      <c r="L11931" s="1">
        <v>6.3676109343227599E-3</v>
      </c>
      <c r="M11931" s="1">
        <v>1.7829238127818601</v>
      </c>
      <c r="N11931" s="1">
        <v>1.5533236437638599E-4</v>
      </c>
      <c r="O11931" s="1">
        <v>1.4290577522627399E-4</v>
      </c>
      <c r="P11931" s="1">
        <v>1.6469983894154E-5</v>
      </c>
      <c r="Q11931" s="1">
        <v>1.4551984480181099E-5</v>
      </c>
      <c r="R11931" s="1">
        <v>57844.999566087099</v>
      </c>
      <c r="S11931" s="1">
        <v>27091.0934031533</v>
      </c>
      <c r="T11931" s="1">
        <v>19.255654449035401</v>
      </c>
      <c r="U11931" s="1">
        <v>3819048.5560859698</v>
      </c>
      <c r="V11931" s="1">
        <f t="shared" si="745"/>
        <v>4.906639626220638E-2</v>
      </c>
      <c r="W11931" s="1">
        <f t="shared" si="746"/>
        <v>0.55209007571906354</v>
      </c>
      <c r="X11931" s="1">
        <f t="shared" si="747"/>
        <v>1406.9162632127734</v>
      </c>
    </row>
    <row r="11932" spans="1:24" hidden="1" x14ac:dyDescent="0.3">
      <c r="A11932" s="18" t="str">
        <f t="shared" si="744"/>
        <v>Portable Equipment - Rental Generator_2014_300</v>
      </c>
      <c r="B11932" s="1" t="s">
        <v>40</v>
      </c>
      <c r="C11932" s="1">
        <v>2020</v>
      </c>
      <c r="D11932" s="1" t="s">
        <v>207</v>
      </c>
      <c r="E11932" s="1">
        <v>2014</v>
      </c>
      <c r="F11932" s="1">
        <v>300</v>
      </c>
      <c r="G11932" s="1" t="s">
        <v>5</v>
      </c>
      <c r="H11932" s="1">
        <v>1.66972176802665E-4</v>
      </c>
      <c r="I11932" s="1">
        <v>2.0203633393122501E-4</v>
      </c>
      <c r="J11932" s="1">
        <v>2.4043993459583801E-4</v>
      </c>
      <c r="K11932" s="1">
        <v>2.28046503887509E-3</v>
      </c>
      <c r="L11932" s="1">
        <v>1.85662728666735E-3</v>
      </c>
      <c r="M11932" s="1">
        <v>1.16377037643113</v>
      </c>
      <c r="N11932" s="1">
        <v>7.4002712474097E-5</v>
      </c>
      <c r="O11932" s="1">
        <v>6.8082495476169197E-5</v>
      </c>
      <c r="P11932" s="1">
        <v>1.0754625097126101E-5</v>
      </c>
      <c r="Q11932" s="1">
        <v>9.4985373659331107E-6</v>
      </c>
      <c r="R11932" s="1">
        <v>37757.248199320798</v>
      </c>
      <c r="S11932" s="1">
        <v>9577.6592839431196</v>
      </c>
      <c r="T11932" s="1">
        <v>6.8075546031943501</v>
      </c>
      <c r="U11932" s="1">
        <v>2492812.9535665801</v>
      </c>
      <c r="V11932" s="1">
        <f t="shared" si="745"/>
        <v>2.68366552589063E-2</v>
      </c>
      <c r="W11932" s="1">
        <f t="shared" si="746"/>
        <v>0.24661735573528762</v>
      </c>
      <c r="X11932" s="1">
        <f t="shared" si="747"/>
        <v>1406.916263212775</v>
      </c>
    </row>
    <row r="11933" spans="1:24" hidden="1" x14ac:dyDescent="0.3">
      <c r="A11933" s="18" t="str">
        <f t="shared" si="744"/>
        <v>Portable Equipment - Rental Generator_2014_600</v>
      </c>
      <c r="B11933" s="1" t="s">
        <v>40</v>
      </c>
      <c r="C11933" s="1">
        <v>2020</v>
      </c>
      <c r="D11933" s="1" t="s">
        <v>207</v>
      </c>
      <c r="E11933" s="1">
        <v>2014</v>
      </c>
      <c r="F11933" s="1">
        <v>600</v>
      </c>
      <c r="G11933" s="1" t="s">
        <v>5</v>
      </c>
      <c r="H11933" s="1">
        <v>5.3477364884445505E-4</v>
      </c>
      <c r="I11933" s="1">
        <v>6.4707611510179096E-4</v>
      </c>
      <c r="J11933" s="1">
        <v>7.7007405433601598E-4</v>
      </c>
      <c r="K11933" s="1">
        <v>6.43354171906376E-3</v>
      </c>
      <c r="L11933" s="1">
        <v>6.2240510455248699E-3</v>
      </c>
      <c r="M11933" s="1">
        <v>3.3090957745273002</v>
      </c>
      <c r="N11933" s="1">
        <v>2.36869777993459E-4</v>
      </c>
      <c r="O11933" s="1">
        <v>2.1792019575398201E-4</v>
      </c>
      <c r="P11933" s="1">
        <v>3.0578188259506797E-5</v>
      </c>
      <c r="Q11933" s="1">
        <v>2.7008394867541001E-5</v>
      </c>
      <c r="R11933" s="1">
        <v>107359.968086921</v>
      </c>
      <c r="S11933" s="1">
        <v>17787.081527322898</v>
      </c>
      <c r="T11933" s="1">
        <v>12.6426014059323</v>
      </c>
      <c r="U11933" s="1">
        <v>7088130.9392242003</v>
      </c>
      <c r="V11933" s="1">
        <f t="shared" si="745"/>
        <v>3.0228196619012139E-2</v>
      </c>
      <c r="W11933" s="1">
        <f t="shared" si="746"/>
        <v>0.29075688992367987</v>
      </c>
      <c r="X11933" s="1">
        <f t="shared" si="747"/>
        <v>1406.9162632127791</v>
      </c>
    </row>
    <row r="11934" spans="1:24" hidden="1" x14ac:dyDescent="0.3">
      <c r="A11934" s="18" t="str">
        <f t="shared" si="744"/>
        <v>Portable Equipment - Rental Generator_2014_9999</v>
      </c>
      <c r="B11934" s="1" t="s">
        <v>40</v>
      </c>
      <c r="C11934" s="1">
        <v>2020</v>
      </c>
      <c r="D11934" s="1" t="s">
        <v>207</v>
      </c>
      <c r="E11934" s="1">
        <v>2014</v>
      </c>
      <c r="F11934" s="1">
        <v>9999</v>
      </c>
      <c r="G11934" s="1" t="s">
        <v>5</v>
      </c>
      <c r="H11934" s="1">
        <v>2.1385844915712501E-3</v>
      </c>
      <c r="I11934" s="1">
        <v>2.5876872348012201E-3</v>
      </c>
      <c r="J11934" s="1">
        <v>3.0795616678626E-3</v>
      </c>
      <c r="K11934" s="1">
        <v>1.38580493998386E-2</v>
      </c>
      <c r="L11934" s="1">
        <v>4.2273997916921699E-2</v>
      </c>
      <c r="M11934" s="1">
        <v>7.2894258403310399</v>
      </c>
      <c r="N11934" s="1">
        <v>1.02307469982011E-3</v>
      </c>
      <c r="O11934" s="1">
        <v>9.4122872383450103E-4</v>
      </c>
      <c r="P11934" s="1">
        <v>6.7330199301857902E-5</v>
      </c>
      <c r="Q11934" s="1">
        <v>5.9495313785966698E-5</v>
      </c>
      <c r="R11934" s="1">
        <v>236497.393521864</v>
      </c>
      <c r="S11934" s="1">
        <v>15871.549670534299</v>
      </c>
      <c r="T11934" s="1">
        <v>11.2810904852935</v>
      </c>
      <c r="U11934" s="1">
        <v>15614055.424373901</v>
      </c>
      <c r="V11934" s="1">
        <f t="shared" si="745"/>
        <v>5.4876280520215148E-2</v>
      </c>
      <c r="W11934" s="1">
        <f t="shared" si="746"/>
        <v>0.89649156095875349</v>
      </c>
      <c r="X11934" s="1">
        <f t="shared" si="747"/>
        <v>1406.9162632127729</v>
      </c>
    </row>
    <row r="11935" spans="1:24" hidden="1" x14ac:dyDescent="0.3">
      <c r="A11935" s="18" t="str">
        <f t="shared" si="744"/>
        <v>Portable Equipment - Rental Generator_2015_75</v>
      </c>
      <c r="B11935" s="1" t="s">
        <v>40</v>
      </c>
      <c r="C11935" s="1">
        <v>2020</v>
      </c>
      <c r="D11935" s="1" t="s">
        <v>207</v>
      </c>
      <c r="E11935" s="1">
        <v>2015</v>
      </c>
      <c r="F11935" s="1">
        <v>75</v>
      </c>
      <c r="G11935" s="1" t="s">
        <v>5</v>
      </c>
      <c r="H11935" s="1">
        <v>2.1242546981562601E-6</v>
      </c>
      <c r="I11935" s="1">
        <v>2.5703481847690801E-6</v>
      </c>
      <c r="J11935" s="1">
        <v>3.0589267653450199E-6</v>
      </c>
      <c r="K11935" s="1">
        <v>5.5652065880090901E-5</v>
      </c>
      <c r="L11935" s="1">
        <v>4.4898420413615301E-5</v>
      </c>
      <c r="M11935" s="1">
        <v>8.9281465586951905E-3</v>
      </c>
      <c r="N11935" s="1">
        <v>6.5352088785600401E-7</v>
      </c>
      <c r="O11935" s="1">
        <v>6.01239216827524E-7</v>
      </c>
      <c r="P11935" s="1">
        <v>8.24814149047248E-8</v>
      </c>
      <c r="Q11935" s="1">
        <v>7.2870331994837298E-8</v>
      </c>
      <c r="R11935" s="1">
        <v>289.66388250089199</v>
      </c>
      <c r="S11935" s="1">
        <v>273.64740811266</v>
      </c>
      <c r="T11935" s="1">
        <v>0.19450156009126701</v>
      </c>
      <c r="U11935" s="1">
        <v>19124.218869626198</v>
      </c>
      <c r="V11935" s="1">
        <f t="shared" si="745"/>
        <v>4.4503775184021259E-2</v>
      </c>
      <c r="W11935" s="1">
        <f t="shared" si="746"/>
        <v>0.77738464385700334</v>
      </c>
      <c r="X11935" s="1">
        <f t="shared" si="747"/>
        <v>1406.9162632127729</v>
      </c>
    </row>
    <row r="11936" spans="1:24" hidden="1" x14ac:dyDescent="0.3">
      <c r="A11936" s="18" t="str">
        <f t="shared" si="744"/>
        <v>Portable Equipment - Rental Generator_2015_100</v>
      </c>
      <c r="B11936" s="1" t="s">
        <v>40</v>
      </c>
      <c r="C11936" s="1">
        <v>2020</v>
      </c>
      <c r="D11936" s="1" t="s">
        <v>207</v>
      </c>
      <c r="E11936" s="1">
        <v>2015</v>
      </c>
      <c r="F11936" s="1">
        <v>100</v>
      </c>
      <c r="G11936" s="1" t="s">
        <v>5</v>
      </c>
      <c r="H11936" s="1">
        <v>6.0056495084785797E-6</v>
      </c>
      <c r="I11936" s="1">
        <v>7.26683590525908E-6</v>
      </c>
      <c r="J11936" s="1">
        <v>8.6481352922091603E-6</v>
      </c>
      <c r="K11936" s="1">
        <v>1.7619866307117199E-4</v>
      </c>
      <c r="L11936" s="1">
        <v>1.3092976113962399E-4</v>
      </c>
      <c r="M11936" s="1">
        <v>2.3132016083891999E-2</v>
      </c>
      <c r="N11936" s="1">
        <v>1.06397405679825E-5</v>
      </c>
      <c r="O11936" s="1">
        <v>9.7885613225439593E-6</v>
      </c>
      <c r="P11936" s="1">
        <v>2.13686790746706E-7</v>
      </c>
      <c r="Q11936" s="1">
        <v>1.88800405622987E-7</v>
      </c>
      <c r="R11936" s="1">
        <v>750.49278647958295</v>
      </c>
      <c r="S11936" s="1">
        <v>547.29481622532103</v>
      </c>
      <c r="T11936" s="1">
        <v>0.38900312018253402</v>
      </c>
      <c r="U11936" s="1">
        <v>49549.1125258498</v>
      </c>
      <c r="V11936" s="1">
        <f t="shared" si="745"/>
        <v>4.8562168753920623E-2</v>
      </c>
      <c r="W11936" s="1">
        <f t="shared" si="746"/>
        <v>0.87496583633757608</v>
      </c>
      <c r="X11936" s="1">
        <f t="shared" si="747"/>
        <v>1406.9162632127757</v>
      </c>
    </row>
    <row r="11937" spans="1:24" hidden="1" x14ac:dyDescent="0.3">
      <c r="A11937" s="18" t="str">
        <f t="shared" si="744"/>
        <v>Portable Equipment - Rental Generator_2015_175</v>
      </c>
      <c r="B11937" s="1" t="s">
        <v>40</v>
      </c>
      <c r="C11937" s="1">
        <v>2020</v>
      </c>
      <c r="D11937" s="1" t="s">
        <v>207</v>
      </c>
      <c r="E11937" s="1">
        <v>2015</v>
      </c>
      <c r="F11937" s="1">
        <v>175</v>
      </c>
      <c r="G11937" s="1" t="s">
        <v>5</v>
      </c>
      <c r="H11937" s="1">
        <v>5.2896262999925802E-5</v>
      </c>
      <c r="I11937" s="1">
        <v>6.40044782299102E-5</v>
      </c>
      <c r="J11937" s="1">
        <v>7.6170618719893107E-5</v>
      </c>
      <c r="K11937" s="1">
        <v>2.1012285680608398E-3</v>
      </c>
      <c r="L11937" s="1">
        <v>7.8345283219693205E-4</v>
      </c>
      <c r="M11937" s="1">
        <v>0.36443070953219397</v>
      </c>
      <c r="N11937" s="1">
        <v>3.2077733096682099E-5</v>
      </c>
      <c r="O11937" s="1">
        <v>2.9511514448947501E-5</v>
      </c>
      <c r="P11937" s="1">
        <v>3.36775574874686E-6</v>
      </c>
      <c r="Q11937" s="1">
        <v>2.9744344605165299E-6</v>
      </c>
      <c r="R11937" s="1">
        <v>11823.5530220818</v>
      </c>
      <c r="S11937" s="1">
        <v>5199.3007541405505</v>
      </c>
      <c r="T11937" s="1">
        <v>3.6955296417340699</v>
      </c>
      <c r="U11937" s="1">
        <v>780615.842951108</v>
      </c>
      <c r="V11937" s="1">
        <f t="shared" si="745"/>
        <v>2.7149485320012656E-2</v>
      </c>
      <c r="W11937" s="1">
        <f t="shared" si="746"/>
        <v>0.33232582711240688</v>
      </c>
      <c r="X11937" s="1">
        <f t="shared" si="747"/>
        <v>1406.916263212777</v>
      </c>
    </row>
    <row r="11938" spans="1:24" hidden="1" x14ac:dyDescent="0.3">
      <c r="A11938" s="18" t="str">
        <f t="shared" si="744"/>
        <v>Portable Equipment - Rental Generator_2015_300</v>
      </c>
      <c r="B11938" s="1" t="s">
        <v>40</v>
      </c>
      <c r="C11938" s="1">
        <v>2020</v>
      </c>
      <c r="D11938" s="1" t="s">
        <v>207</v>
      </c>
      <c r="E11938" s="1">
        <v>2015</v>
      </c>
      <c r="F11938" s="1">
        <v>300</v>
      </c>
      <c r="G11938" s="1" t="s">
        <v>5</v>
      </c>
      <c r="H11938" s="1">
        <v>7.7087168341171598E-5</v>
      </c>
      <c r="I11938" s="1">
        <v>9.32754736928176E-5</v>
      </c>
      <c r="J11938" s="1">
        <v>1.11005522411287E-4</v>
      </c>
      <c r="K11938" s="1">
        <v>1.18836975205646E-3</v>
      </c>
      <c r="L11938" s="1">
        <v>7.5718371088734295E-4</v>
      </c>
      <c r="M11938" s="1">
        <v>0.624970259108663</v>
      </c>
      <c r="N11938" s="1">
        <v>3.4360932413637202E-5</v>
      </c>
      <c r="O11938" s="1">
        <v>3.1612057820546197E-5</v>
      </c>
      <c r="P11938" s="1">
        <v>5.7758473631466102E-6</v>
      </c>
      <c r="Q11938" s="1">
        <v>5.1009232396386E-6</v>
      </c>
      <c r="R11938" s="1">
        <v>20276.4717750624</v>
      </c>
      <c r="S11938" s="1">
        <v>4652.0059379152299</v>
      </c>
      <c r="T11938" s="1">
        <v>3.30652652155154</v>
      </c>
      <c r="U11938" s="1">
        <v>1338695.32087383</v>
      </c>
      <c r="V11938" s="1">
        <f t="shared" si="745"/>
        <v>2.3071419639932624E-2</v>
      </c>
      <c r="W11938" s="1">
        <f t="shared" si="746"/>
        <v>0.18728720902490018</v>
      </c>
      <c r="X11938" s="1">
        <f t="shared" si="747"/>
        <v>1406.9162632127757</v>
      </c>
    </row>
    <row r="11939" spans="1:24" hidden="1" x14ac:dyDescent="0.3">
      <c r="A11939" s="18" t="str">
        <f t="shared" si="744"/>
        <v>Portable Equipment - Rental Generator_2015_600</v>
      </c>
      <c r="B11939" s="1" t="s">
        <v>40</v>
      </c>
      <c r="C11939" s="1">
        <v>2020</v>
      </c>
      <c r="D11939" s="1" t="s">
        <v>207</v>
      </c>
      <c r="E11939" s="1">
        <v>2015</v>
      </c>
      <c r="F11939" s="1">
        <v>600</v>
      </c>
      <c r="G11939" s="1" t="s">
        <v>5</v>
      </c>
      <c r="H11939" s="1">
        <v>4.4434908289743601E-4</v>
      </c>
      <c r="I11939" s="1">
        <v>5.3766239030589703E-4</v>
      </c>
      <c r="J11939" s="1">
        <v>6.3986267937230802E-4</v>
      </c>
      <c r="K11939" s="1">
        <v>5.7117011215365998E-3</v>
      </c>
      <c r="L11939" s="1">
        <v>4.6367430307337103E-3</v>
      </c>
      <c r="M11939" s="1">
        <v>2.97902490175129</v>
      </c>
      <c r="N11939" s="1">
        <v>2.0193615011100099E-4</v>
      </c>
      <c r="O11939" s="1">
        <v>1.8578125810212099E-4</v>
      </c>
      <c r="P11939" s="1">
        <v>2.7529232090251399E-5</v>
      </c>
      <c r="Q11939" s="1">
        <v>2.4314400775610701E-5</v>
      </c>
      <c r="R11939" s="1">
        <v>96651.182127797598</v>
      </c>
      <c r="S11939" s="1">
        <v>13408.722997520301</v>
      </c>
      <c r="T11939" s="1">
        <v>9.5305764444720893</v>
      </c>
      <c r="U11939" s="1">
        <v>6381114.3628319604</v>
      </c>
      <c r="V11939" s="1">
        <f t="shared" si="745"/>
        <v>2.7899841176401055E-2</v>
      </c>
      <c r="W11939" s="1">
        <f t="shared" si="746"/>
        <v>0.24060525055445028</v>
      </c>
      <c r="X11939" s="1">
        <f t="shared" si="747"/>
        <v>1406.9162632127679</v>
      </c>
    </row>
    <row r="11940" spans="1:24" hidden="1" x14ac:dyDescent="0.3">
      <c r="A11940" s="18" t="str">
        <f t="shared" si="744"/>
        <v>Portable Equipment - Rental Generator_2015_750</v>
      </c>
      <c r="B11940" s="1" t="s">
        <v>40</v>
      </c>
      <c r="C11940" s="1">
        <v>2020</v>
      </c>
      <c r="D11940" s="1" t="s">
        <v>207</v>
      </c>
      <c r="E11940" s="1">
        <v>2015</v>
      </c>
      <c r="F11940" s="1">
        <v>750</v>
      </c>
      <c r="G11940" s="1" t="s">
        <v>5</v>
      </c>
      <c r="H11940" s="1">
        <v>1.06441500104914E-5</v>
      </c>
      <c r="I11940" s="1">
        <v>1.2879421512694599E-5</v>
      </c>
      <c r="J11940" s="1">
        <v>1.5327576015107601E-5</v>
      </c>
      <c r="K11940" s="1">
        <v>1.6972024295983099E-4</v>
      </c>
      <c r="L11940" s="1">
        <v>1.6923284812078899E-4</v>
      </c>
      <c r="M11940" s="1">
        <v>9.1986964544132202E-2</v>
      </c>
      <c r="N11940" s="1">
        <v>7.9859427205237205E-6</v>
      </c>
      <c r="O11940" s="1">
        <v>7.3470673028818203E-6</v>
      </c>
      <c r="P11940" s="1">
        <v>8.5014578051566896E-7</v>
      </c>
      <c r="Q11940" s="1">
        <v>7.5078523873468599E-7</v>
      </c>
      <c r="R11940" s="1">
        <v>2984.4157591000899</v>
      </c>
      <c r="S11940" s="1">
        <v>273.64740811266</v>
      </c>
      <c r="T11940" s="1">
        <v>0.19450156009126701</v>
      </c>
      <c r="U11940" s="1">
        <v>197037.40653554301</v>
      </c>
      <c r="V11940" s="1">
        <f t="shared" si="745"/>
        <v>2.1643937689549132E-2</v>
      </c>
      <c r="W11940" s="1">
        <f t="shared" si="746"/>
        <v>0.28439671891637264</v>
      </c>
      <c r="X11940" s="1">
        <f t="shared" si="747"/>
        <v>1406.9162632127729</v>
      </c>
    </row>
    <row r="11941" spans="1:24" hidden="1" x14ac:dyDescent="0.3">
      <c r="A11941" s="18" t="str">
        <f t="shared" si="744"/>
        <v>Portable Equipment - Rental Generator_2015_9999</v>
      </c>
      <c r="B11941" s="1" t="s">
        <v>40</v>
      </c>
      <c r="C11941" s="1">
        <v>2020</v>
      </c>
      <c r="D11941" s="1" t="s">
        <v>207</v>
      </c>
      <c r="E11941" s="1">
        <v>2015</v>
      </c>
      <c r="F11941" s="1">
        <v>9999</v>
      </c>
      <c r="G11941" s="1" t="s">
        <v>5</v>
      </c>
      <c r="H11941" s="1">
        <v>5.7891653527649301E-4</v>
      </c>
      <c r="I11941" s="1">
        <v>7.00489007684556E-4</v>
      </c>
      <c r="J11941" s="1">
        <v>8.3363981079814895E-4</v>
      </c>
      <c r="K11941" s="1">
        <v>9.2307845082741004E-3</v>
      </c>
      <c r="L11941" s="1">
        <v>2.83592061584736E-2</v>
      </c>
      <c r="M11941" s="1">
        <v>5.0030086716179198</v>
      </c>
      <c r="N11941" s="1">
        <v>6.0628117105704501E-4</v>
      </c>
      <c r="O11941" s="1">
        <v>5.5777867737248198E-4</v>
      </c>
      <c r="P11941" s="1">
        <v>4.6237928744987598E-5</v>
      </c>
      <c r="Q11941" s="1">
        <v>4.0833884219652399E-5</v>
      </c>
      <c r="R11941" s="1">
        <v>162317.10652140799</v>
      </c>
      <c r="S11941" s="1">
        <v>8483.0696514924803</v>
      </c>
      <c r="T11941" s="1">
        <v>6.0295483628292796</v>
      </c>
      <c r="U11941" s="1">
        <v>10716516.828397799</v>
      </c>
      <c r="V11941" s="1">
        <f t="shared" si="745"/>
        <v>2.1643937689549232E-2</v>
      </c>
      <c r="W11941" s="1">
        <f t="shared" si="746"/>
        <v>0.87625199579932878</v>
      </c>
      <c r="X11941" s="1">
        <f t="shared" si="747"/>
        <v>1406.9162632127759</v>
      </c>
    </row>
    <row r="11942" spans="1:24" hidden="1" x14ac:dyDescent="0.3">
      <c r="A11942" s="18" t="str">
        <f t="shared" si="744"/>
        <v>Portable Equipment - Rental Generator_2016_75</v>
      </c>
      <c r="B11942" s="1" t="s">
        <v>40</v>
      </c>
      <c r="C11942" s="1">
        <v>2020</v>
      </c>
      <c r="D11942" s="1" t="s">
        <v>207</v>
      </c>
      <c r="E11942" s="1">
        <v>2016</v>
      </c>
      <c r="F11942" s="1">
        <v>75</v>
      </c>
      <c r="G11942" s="1" t="s">
        <v>5</v>
      </c>
      <c r="H11942" s="1">
        <v>4.7959017402711201E-6</v>
      </c>
      <c r="I11942" s="1">
        <v>5.8030411057280499E-6</v>
      </c>
      <c r="J11942" s="1">
        <v>6.90609850599041E-6</v>
      </c>
      <c r="K11942" s="1">
        <v>6.6976099997814002E-5</v>
      </c>
      <c r="L11942" s="1">
        <v>5.0407156844220399E-5</v>
      </c>
      <c r="M11942" s="1">
        <v>8.7928716108361792E-3</v>
      </c>
      <c r="N11942" s="1">
        <v>1.6637400284533801E-6</v>
      </c>
      <c r="O11942" s="1">
        <v>1.53064082617711E-6</v>
      </c>
      <c r="P11942" s="1">
        <v>8.1150581515496402E-8</v>
      </c>
      <c r="Q11942" s="1">
        <v>7.1766236055521598E-8</v>
      </c>
      <c r="R11942" s="1">
        <v>285.27503579633299</v>
      </c>
      <c r="S11942" s="1">
        <v>273.64740811266</v>
      </c>
      <c r="T11942" s="1">
        <v>0.19450156009126701</v>
      </c>
      <c r="U11942" s="1">
        <v>18834.457977662201</v>
      </c>
      <c r="V11942" s="1">
        <f t="shared" si="745"/>
        <v>0.1020213629284047</v>
      </c>
      <c r="W11942" s="1">
        <f t="shared" si="746"/>
        <v>0.8861916965428831</v>
      </c>
      <c r="X11942" s="1">
        <f t="shared" si="747"/>
        <v>1406.9162632127729</v>
      </c>
    </row>
    <row r="11943" spans="1:24" hidden="1" x14ac:dyDescent="0.3">
      <c r="A11943" s="18" t="str">
        <f t="shared" si="744"/>
        <v>Portable Equipment - Rental Generator_2016_100</v>
      </c>
      <c r="B11943" s="1" t="s">
        <v>40</v>
      </c>
      <c r="C11943" s="1">
        <v>2020</v>
      </c>
      <c r="D11943" s="1" t="s">
        <v>207</v>
      </c>
      <c r="E11943" s="1">
        <v>2016</v>
      </c>
      <c r="F11943" s="1">
        <v>100</v>
      </c>
      <c r="G11943" s="1" t="s">
        <v>5</v>
      </c>
      <c r="H11943" s="1">
        <v>2.9501436182000001E-6</v>
      </c>
      <c r="I11943" s="1">
        <v>3.5696737780219998E-6</v>
      </c>
      <c r="J11943" s="1">
        <v>4.2482068102080001E-6</v>
      </c>
      <c r="K11943" s="1">
        <v>8.6553729227944302E-5</v>
      </c>
      <c r="L11943" s="1">
        <v>5.5881392428515101E-5</v>
      </c>
      <c r="M11943" s="1">
        <v>1.13630956201575E-2</v>
      </c>
      <c r="N11943" s="1">
        <v>4.2011155564043502E-6</v>
      </c>
      <c r="O11943" s="1">
        <v>3.8650263118919999E-6</v>
      </c>
      <c r="P11943" s="1">
        <v>1.04968949840487E-7</v>
      </c>
      <c r="Q11943" s="1">
        <v>9.2744058902520195E-8</v>
      </c>
      <c r="R11943" s="1">
        <v>368.66312318295297</v>
      </c>
      <c r="S11943" s="1">
        <v>273.64740811266</v>
      </c>
      <c r="T11943" s="1">
        <v>0.19450156009126701</v>
      </c>
      <c r="U11943" s="1">
        <v>24339.914924978799</v>
      </c>
      <c r="V11943" s="1">
        <f t="shared" si="745"/>
        <v>4.8562168753920658E-2</v>
      </c>
      <c r="W11943" s="1">
        <f t="shared" si="746"/>
        <v>0.76021557656770566</v>
      </c>
      <c r="X11943" s="1">
        <f t="shared" si="747"/>
        <v>1406.9162632127729</v>
      </c>
    </row>
    <row r="11944" spans="1:24" hidden="1" x14ac:dyDescent="0.3">
      <c r="A11944" s="18" t="str">
        <f t="shared" si="744"/>
        <v>Portable Equipment - Rental Generator_2016_175</v>
      </c>
      <c r="B11944" s="1" t="s">
        <v>40</v>
      </c>
      <c r="C11944" s="1">
        <v>2020</v>
      </c>
      <c r="D11944" s="1" t="s">
        <v>207</v>
      </c>
      <c r="E11944" s="1">
        <v>2016</v>
      </c>
      <c r="F11944" s="1">
        <v>175</v>
      </c>
      <c r="G11944" s="1" t="s">
        <v>5</v>
      </c>
      <c r="H11944" s="1">
        <v>7.8319288911738199E-6</v>
      </c>
      <c r="I11944" s="1">
        <v>9.4766339583203307E-6</v>
      </c>
      <c r="J11944" s="1">
        <v>1.1277977603290301E-5</v>
      </c>
      <c r="K11944" s="1">
        <v>2.0320235673528699E-4</v>
      </c>
      <c r="L11944" s="1">
        <v>5.61783243064176E-5</v>
      </c>
      <c r="M11944" s="1">
        <v>3.0166313372561E-2</v>
      </c>
      <c r="N11944" s="1">
        <v>2.7286242778985701E-6</v>
      </c>
      <c r="O11944" s="1">
        <v>2.5103343356666798E-6</v>
      </c>
      <c r="P11944" s="1">
        <v>2.7866756921938901E-7</v>
      </c>
      <c r="Q11944" s="1">
        <v>2.4621339446740401E-7</v>
      </c>
      <c r="R11944" s="1">
        <v>978.71281511664995</v>
      </c>
      <c r="S11944" s="1">
        <v>547.29481622532103</v>
      </c>
      <c r="T11944" s="1">
        <v>0.38900312018253402</v>
      </c>
      <c r="U11944" s="1">
        <v>64616.6789079796</v>
      </c>
      <c r="V11944" s="1">
        <f t="shared" si="745"/>
        <v>4.8562168753920637E-2</v>
      </c>
      <c r="W11944" s="1">
        <f t="shared" si="746"/>
        <v>0.28788083166232986</v>
      </c>
      <c r="X11944" s="1">
        <f t="shared" si="747"/>
        <v>1406.9162632127757</v>
      </c>
    </row>
    <row r="11945" spans="1:24" hidden="1" x14ac:dyDescent="0.3">
      <c r="A11945" s="18" t="str">
        <f t="shared" si="744"/>
        <v>Portable Equipment - Rental Generator_2016_300</v>
      </c>
      <c r="B11945" s="1" t="s">
        <v>40</v>
      </c>
      <c r="C11945" s="1">
        <v>2020</v>
      </c>
      <c r="D11945" s="1" t="s">
        <v>207</v>
      </c>
      <c r="E11945" s="1">
        <v>2016</v>
      </c>
      <c r="F11945" s="1">
        <v>300</v>
      </c>
      <c r="G11945" s="1" t="s">
        <v>5</v>
      </c>
      <c r="H11945" s="1">
        <v>9.3070007002738292E-6</v>
      </c>
      <c r="I11945" s="1">
        <v>1.1261470847331299E-5</v>
      </c>
      <c r="J11945" s="1">
        <v>1.3402081008394299E-5</v>
      </c>
      <c r="K11945" s="1">
        <v>8.2256375820288904E-5</v>
      </c>
      <c r="L11945" s="1">
        <v>6.6072147965184295E-5</v>
      </c>
      <c r="M11945" s="1">
        <v>3.5847861182639801E-2</v>
      </c>
      <c r="N11945" s="1">
        <v>2.4888631084858899E-6</v>
      </c>
      <c r="O11945" s="1">
        <v>2.2897540598070199E-6</v>
      </c>
      <c r="P11945" s="1">
        <v>3.3115204413963402E-7</v>
      </c>
      <c r="Q11945" s="1">
        <v>2.9258542391866501E-7</v>
      </c>
      <c r="R11945" s="1">
        <v>1163.0443767081199</v>
      </c>
      <c r="S11945" s="1">
        <v>273.64740811266</v>
      </c>
      <c r="T11945" s="1">
        <v>0.19450156009126701</v>
      </c>
      <c r="U11945" s="1">
        <v>76786.636370469001</v>
      </c>
      <c r="V11945" s="1">
        <f t="shared" si="745"/>
        <v>4.8562168753920505E-2</v>
      </c>
      <c r="W11945" s="1">
        <f t="shared" si="746"/>
        <v>0.28491898109203456</v>
      </c>
      <c r="X11945" s="1">
        <f t="shared" si="747"/>
        <v>1406.9162632127729</v>
      </c>
    </row>
    <row r="11946" spans="1:24" hidden="1" x14ac:dyDescent="0.3">
      <c r="A11946" s="18" t="str">
        <f t="shared" si="744"/>
        <v>Portable Equipment - Rental Generator_2016_600</v>
      </c>
      <c r="B11946" s="1" t="s">
        <v>40</v>
      </c>
      <c r="C11946" s="1">
        <v>2020</v>
      </c>
      <c r="D11946" s="1" t="s">
        <v>207</v>
      </c>
      <c r="E11946" s="1">
        <v>2016</v>
      </c>
      <c r="F11946" s="1">
        <v>600</v>
      </c>
      <c r="G11946" s="1" t="s">
        <v>5</v>
      </c>
      <c r="H11946" s="1">
        <v>1.8227673069592899E-5</v>
      </c>
      <c r="I11946" s="1">
        <v>2.2055484414207401E-5</v>
      </c>
      <c r="J11946" s="1">
        <v>2.62478492202137E-5</v>
      </c>
      <c r="K11946" s="1">
        <v>1.5136542237412801E-4</v>
      </c>
      <c r="L11946" s="1">
        <v>1.3196449612705099E-4</v>
      </c>
      <c r="M11946" s="1">
        <v>7.0207697938830402E-2</v>
      </c>
      <c r="N11946" s="1">
        <v>6.2885866416699297E-6</v>
      </c>
      <c r="O11946" s="1">
        <v>5.7854997103363398E-6</v>
      </c>
      <c r="P11946" s="1">
        <v>6.4855815437158695E-7</v>
      </c>
      <c r="Q11946" s="1">
        <v>5.7302579250485697E-7</v>
      </c>
      <c r="R11946" s="1">
        <v>2277.8114396660999</v>
      </c>
      <c r="S11946" s="1">
        <v>273.64740811266</v>
      </c>
      <c r="T11946" s="1">
        <v>0.19450156009126701</v>
      </c>
      <c r="U11946" s="1">
        <v>150385.90292933301</v>
      </c>
      <c r="V11946" s="1">
        <f t="shared" si="745"/>
        <v>4.8562168753920852E-2</v>
      </c>
      <c r="W11946" s="1">
        <f t="shared" si="746"/>
        <v>0.29056183986237261</v>
      </c>
      <c r="X11946" s="1">
        <f t="shared" si="747"/>
        <v>1406.9162632127729</v>
      </c>
    </row>
    <row r="11947" spans="1:24" hidden="1" x14ac:dyDescent="0.3">
      <c r="A11947" s="18" t="str">
        <f t="shared" si="744"/>
        <v>Portable Equipment - Rental Generator_2016_750</v>
      </c>
      <c r="B11947" s="1" t="s">
        <v>40</v>
      </c>
      <c r="C11947" s="1">
        <v>2020</v>
      </c>
      <c r="D11947" s="1" t="s">
        <v>207</v>
      </c>
      <c r="E11947" s="1">
        <v>2016</v>
      </c>
      <c r="F11947" s="1">
        <v>750</v>
      </c>
      <c r="G11947" s="1" t="s">
        <v>5</v>
      </c>
      <c r="H11947" s="1">
        <v>2.3320182886723801E-5</v>
      </c>
      <c r="I11947" s="1">
        <v>2.82174212929358E-5</v>
      </c>
      <c r="J11947" s="1">
        <v>3.3581063356882297E-5</v>
      </c>
      <c r="K11947" s="1">
        <v>1.93654413210831E-4</v>
      </c>
      <c r="L11947" s="1">
        <v>2.7939935500913298E-4</v>
      </c>
      <c r="M11947" s="1">
        <v>8.9822565378387995E-2</v>
      </c>
      <c r="N11947" s="1">
        <v>1.2632745549512501E-5</v>
      </c>
      <c r="O11947" s="1">
        <v>1.1622125905551499E-5</v>
      </c>
      <c r="P11947" s="1">
        <v>8.2975455588195197E-7</v>
      </c>
      <c r="Q11947" s="1">
        <v>7.3311970370563596E-7</v>
      </c>
      <c r="R11947" s="1">
        <v>2914.19421182715</v>
      </c>
      <c r="S11947" s="1">
        <v>273.64740811266</v>
      </c>
      <c r="T11947" s="1">
        <v>0.19450156009126701</v>
      </c>
      <c r="U11947" s="1">
        <v>192401.23226411801</v>
      </c>
      <c r="V11947" s="1">
        <f t="shared" si="745"/>
        <v>4.8562168753920672E-2</v>
      </c>
      <c r="W11947" s="1">
        <f t="shared" si="746"/>
        <v>0.48084615836553785</v>
      </c>
      <c r="X11947" s="1">
        <f t="shared" si="747"/>
        <v>1406.9162632127729</v>
      </c>
    </row>
    <row r="11948" spans="1:24" hidden="1" x14ac:dyDescent="0.3">
      <c r="A11948" s="18" t="str">
        <f t="shared" si="744"/>
        <v>Portable Equipment - Rental Generator_2017_75</v>
      </c>
      <c r="B11948" s="1" t="s">
        <v>40</v>
      </c>
      <c r="C11948" s="1">
        <v>2020</v>
      </c>
      <c r="D11948" s="1" t="s">
        <v>207</v>
      </c>
      <c r="E11948" s="1">
        <v>2017</v>
      </c>
      <c r="F11948" s="1">
        <v>75</v>
      </c>
      <c r="G11948" s="1" t="s">
        <v>5</v>
      </c>
      <c r="H11948" s="1">
        <v>1.00622780173543E-4</v>
      </c>
      <c r="I11948" s="1">
        <v>1.21753564009987E-4</v>
      </c>
      <c r="J11948" s="1">
        <v>1.44896803449902E-4</v>
      </c>
      <c r="K11948" s="1">
        <v>1.4912899600382501E-3</v>
      </c>
      <c r="L11948" s="1">
        <v>1.04093306973246E-3</v>
      </c>
      <c r="M11948" s="1">
        <v>0.201153847466359</v>
      </c>
      <c r="N11948" s="1">
        <v>9.6563812016707106E-6</v>
      </c>
      <c r="O11948" s="1">
        <v>8.8838707055370601E-6</v>
      </c>
      <c r="P11948" s="1">
        <v>1.8567483918282801E-6</v>
      </c>
      <c r="Q11948" s="1">
        <v>1.64179066176247E-6</v>
      </c>
      <c r="R11948" s="1">
        <v>6526.2150496791801</v>
      </c>
      <c r="S11948" s="1">
        <v>6567.5377947038496</v>
      </c>
      <c r="T11948" s="1">
        <v>4.6680374421904096</v>
      </c>
      <c r="U11948" s="1">
        <v>430874.44635051797</v>
      </c>
      <c r="V11948" s="1">
        <f t="shared" si="745"/>
        <v>9.3566319213848476E-2</v>
      </c>
      <c r="W11948" s="1">
        <f t="shared" si="746"/>
        <v>0.79994599480348272</v>
      </c>
      <c r="X11948" s="1">
        <f t="shared" si="747"/>
        <v>1406.9162632127745</v>
      </c>
    </row>
    <row r="11949" spans="1:24" hidden="1" x14ac:dyDescent="0.3">
      <c r="A11949" s="18" t="str">
        <f t="shared" si="744"/>
        <v>Portable Equipment - Rental Generator_2017_100</v>
      </c>
      <c r="B11949" s="1" t="s">
        <v>40</v>
      </c>
      <c r="C11949" s="1">
        <v>2020</v>
      </c>
      <c r="D11949" s="1" t="s">
        <v>207</v>
      </c>
      <c r="E11949" s="1">
        <v>2017</v>
      </c>
      <c r="F11949" s="1">
        <v>100</v>
      </c>
      <c r="G11949" s="1" t="s">
        <v>5</v>
      </c>
      <c r="H11949" s="1">
        <v>1.03942681247787E-4</v>
      </c>
      <c r="I11949" s="1">
        <v>1.2577064430982301E-4</v>
      </c>
      <c r="J11949" s="1">
        <v>1.4967746099681399E-4</v>
      </c>
      <c r="K11949" s="1">
        <v>3.3574062906159799E-3</v>
      </c>
      <c r="L11949" s="1">
        <v>1.71544584275596E-3</v>
      </c>
      <c r="M11949" s="1">
        <v>0.46047592251209701</v>
      </c>
      <c r="N11949" s="1">
        <v>1.2595804820698299E-4</v>
      </c>
      <c r="O11949" s="1">
        <v>1.1588140435042499E-4</v>
      </c>
      <c r="P11949" s="1">
        <v>4.2542099805543501E-6</v>
      </c>
      <c r="Q11949" s="1">
        <v>3.7583425774306898E-6</v>
      </c>
      <c r="R11949" s="1">
        <v>14939.634182318699</v>
      </c>
      <c r="S11949" s="1">
        <v>9577.6592839431196</v>
      </c>
      <c r="T11949" s="1">
        <v>6.8075546031943501</v>
      </c>
      <c r="U11949" s="1">
        <v>986346.07624557195</v>
      </c>
      <c r="V11949" s="1">
        <f t="shared" si="745"/>
        <v>4.2221977034298863E-2</v>
      </c>
      <c r="W11949" s="1">
        <f t="shared" si="746"/>
        <v>0.575885695536416</v>
      </c>
      <c r="X11949" s="1">
        <f t="shared" si="747"/>
        <v>1406.916263212775</v>
      </c>
    </row>
    <row r="11950" spans="1:24" hidden="1" x14ac:dyDescent="0.3">
      <c r="A11950" s="18" t="str">
        <f t="shared" si="744"/>
        <v>Portable Equipment - Rental Generator_2017_175</v>
      </c>
      <c r="B11950" s="1" t="s">
        <v>40</v>
      </c>
      <c r="C11950" s="1">
        <v>2020</v>
      </c>
      <c r="D11950" s="1" t="s">
        <v>207</v>
      </c>
      <c r="E11950" s="1">
        <v>2017</v>
      </c>
      <c r="F11950" s="1">
        <v>175</v>
      </c>
      <c r="G11950" s="1" t="s">
        <v>5</v>
      </c>
      <c r="H11950" s="1">
        <v>2.0583099648067001E-4</v>
      </c>
      <c r="I11950" s="1">
        <v>2.49055505741611E-4</v>
      </c>
      <c r="J11950" s="1">
        <v>2.9639663493216499E-4</v>
      </c>
      <c r="K11950" s="1">
        <v>6.0209903672685302E-3</v>
      </c>
      <c r="L11950" s="1">
        <v>2.1922279290075499E-3</v>
      </c>
      <c r="M11950" s="1">
        <v>0.942866386577355</v>
      </c>
      <c r="N11950" s="1">
        <v>5.6878224053117198E-5</v>
      </c>
      <c r="O11950" s="1">
        <v>5.2327966128867902E-5</v>
      </c>
      <c r="P11950" s="1">
        <v>8.7110923965194398E-6</v>
      </c>
      <c r="Q11950" s="1">
        <v>7.69554869703054E-6</v>
      </c>
      <c r="R11950" s="1">
        <v>30590.261530775999</v>
      </c>
      <c r="S11950" s="1">
        <v>12040.485956957</v>
      </c>
      <c r="T11950" s="1">
        <v>8.5580686440157496</v>
      </c>
      <c r="U11950" s="1">
        <v>2019633.4169893099</v>
      </c>
      <c r="V11950" s="1">
        <f t="shared" si="745"/>
        <v>4.0833085646742019E-2</v>
      </c>
      <c r="W11950" s="1">
        <f t="shared" si="746"/>
        <v>0.35941960213164387</v>
      </c>
      <c r="X11950" s="1">
        <f t="shared" si="747"/>
        <v>1406.9162632127682</v>
      </c>
    </row>
    <row r="11951" spans="1:24" hidden="1" x14ac:dyDescent="0.3">
      <c r="A11951" s="18" t="str">
        <f t="shared" si="744"/>
        <v>Portable Equipment - Rental Generator_2017_300</v>
      </c>
      <c r="B11951" s="1" t="s">
        <v>40</v>
      </c>
      <c r="C11951" s="1">
        <v>2020</v>
      </c>
      <c r="D11951" s="1" t="s">
        <v>207</v>
      </c>
      <c r="E11951" s="1">
        <v>2017</v>
      </c>
      <c r="F11951" s="1">
        <v>300</v>
      </c>
      <c r="G11951" s="1" t="s">
        <v>5</v>
      </c>
      <c r="H11951" s="1">
        <v>6.4092098532361993E-5</v>
      </c>
      <c r="I11951" s="1">
        <v>7.7551439224157997E-5</v>
      </c>
      <c r="J11951" s="1">
        <v>9.2292621886601206E-5</v>
      </c>
      <c r="K11951" s="1">
        <v>5.9867321347600801E-4</v>
      </c>
      <c r="L11951" s="1">
        <v>1.8216679683536E-4</v>
      </c>
      <c r="M11951" s="1">
        <v>0.267709121812996</v>
      </c>
      <c r="N11951" s="1">
        <v>5.6259676990947498E-6</v>
      </c>
      <c r="O11951" s="1">
        <v>5.1758902831671699E-6</v>
      </c>
      <c r="P11951" s="1">
        <v>2.4731808294361399E-6</v>
      </c>
      <c r="Q11951" s="1">
        <v>2.1850058639058001E-6</v>
      </c>
      <c r="R11951" s="1">
        <v>8685.5276283221901</v>
      </c>
      <c r="S11951" s="1">
        <v>2189.17926490128</v>
      </c>
      <c r="T11951" s="1">
        <v>1.5560124807301301</v>
      </c>
      <c r="U11951" s="1">
        <v>573436.80519682297</v>
      </c>
      <c r="V11951" s="1">
        <f t="shared" si="745"/>
        <v>4.478090834236171E-2</v>
      </c>
      <c r="W11951" s="1">
        <f t="shared" si="746"/>
        <v>0.10518946796753599</v>
      </c>
      <c r="X11951" s="1">
        <f t="shared" si="747"/>
        <v>1406.9162632127784</v>
      </c>
    </row>
    <row r="11952" spans="1:24" hidden="1" x14ac:dyDescent="0.3">
      <c r="A11952" s="18" t="str">
        <f t="shared" si="744"/>
        <v>Portable Equipment - Rental Generator_2017_600</v>
      </c>
      <c r="B11952" s="1" t="s">
        <v>40</v>
      </c>
      <c r="C11952" s="1">
        <v>2020</v>
      </c>
      <c r="D11952" s="1" t="s">
        <v>207</v>
      </c>
      <c r="E11952" s="1">
        <v>2017</v>
      </c>
      <c r="F11952" s="1">
        <v>600</v>
      </c>
      <c r="G11952" s="1" t="s">
        <v>5</v>
      </c>
      <c r="H11952" s="1">
        <v>5.6351084253408398E-4</v>
      </c>
      <c r="I11952" s="1">
        <v>6.8184811946624103E-4</v>
      </c>
      <c r="J11952" s="1">
        <v>8.1145561324908095E-4</v>
      </c>
      <c r="K11952" s="1">
        <v>4.84541903483006E-3</v>
      </c>
      <c r="L11952" s="1">
        <v>1.0835023206013899E-3</v>
      </c>
      <c r="M11952" s="1">
        <v>2.2745129733015199</v>
      </c>
      <c r="N11952" s="1">
        <v>1.14367343499524E-4</v>
      </c>
      <c r="O11952" s="1">
        <v>1.05217956019562E-4</v>
      </c>
      <c r="P11952" s="1">
        <v>2.10120950802222E-5</v>
      </c>
      <c r="Q11952" s="1">
        <v>1.8564269123654399E-5</v>
      </c>
      <c r="R11952" s="1">
        <v>73794.068490454505</v>
      </c>
      <c r="S11952" s="1">
        <v>11219.543732619</v>
      </c>
      <c r="T11952" s="1">
        <v>7.9745639637419501</v>
      </c>
      <c r="U11952" s="1">
        <v>4872039.6374832699</v>
      </c>
      <c r="V11952" s="1">
        <f t="shared" si="745"/>
        <v>4.6341003578822412E-2</v>
      </c>
      <c r="W11952" s="1">
        <f t="shared" si="746"/>
        <v>7.3638957831190982E-2</v>
      </c>
      <c r="X11952" s="1">
        <f t="shared" si="747"/>
        <v>1406.916263212765</v>
      </c>
    </row>
    <row r="11953" spans="1:24" hidden="1" x14ac:dyDescent="0.3">
      <c r="A11953" s="18" t="str">
        <f t="shared" si="744"/>
        <v>Portable Equipment - Rental Generator_2017_750</v>
      </c>
      <c r="B11953" s="1" t="s">
        <v>40</v>
      </c>
      <c r="C11953" s="1">
        <v>2020</v>
      </c>
      <c r="D11953" s="1" t="s">
        <v>207</v>
      </c>
      <c r="E11953" s="1">
        <v>2017</v>
      </c>
      <c r="F11953" s="1">
        <v>750</v>
      </c>
      <c r="G11953" s="1" t="s">
        <v>5</v>
      </c>
      <c r="H11953" s="1">
        <v>6.3744174607535805E-5</v>
      </c>
      <c r="I11953" s="1">
        <v>7.7130451275118296E-5</v>
      </c>
      <c r="J11953" s="1">
        <v>9.1791611434851605E-5</v>
      </c>
      <c r="K11953" s="1">
        <v>5.2934150599044996E-4</v>
      </c>
      <c r="L11953" s="1">
        <v>3.6045746063951802E-4</v>
      </c>
      <c r="M11953" s="1">
        <v>0.24552403036411699</v>
      </c>
      <c r="N11953" s="1">
        <v>2.2296399897650501E-5</v>
      </c>
      <c r="O11953" s="1">
        <v>2.05126879058385E-5</v>
      </c>
      <c r="P11953" s="1">
        <v>2.2680790947676699E-6</v>
      </c>
      <c r="Q11953" s="1">
        <v>2.0039341298580198E-6</v>
      </c>
      <c r="R11953" s="1">
        <v>7965.7567687745104</v>
      </c>
      <c r="S11953" s="1">
        <v>820.94222433798097</v>
      </c>
      <c r="T11953" s="1">
        <v>0.58350468027380098</v>
      </c>
      <c r="U11953" s="1">
        <v>525916.01891472202</v>
      </c>
      <c r="V11953" s="1">
        <f t="shared" si="745"/>
        <v>4.8562168753920568E-2</v>
      </c>
      <c r="W11953" s="1">
        <f t="shared" si="746"/>
        <v>0.22694792708716857</v>
      </c>
      <c r="X11953" s="1">
        <f t="shared" si="747"/>
        <v>1406.9162632127748</v>
      </c>
    </row>
    <row r="11954" spans="1:24" hidden="1" x14ac:dyDescent="0.3">
      <c r="A11954" s="18" t="str">
        <f t="shared" si="744"/>
        <v>Portable Equipment - Rental Generator_2017_9999</v>
      </c>
      <c r="B11954" s="1" t="s">
        <v>40</v>
      </c>
      <c r="C11954" s="1">
        <v>2020</v>
      </c>
      <c r="D11954" s="1" t="s">
        <v>207</v>
      </c>
      <c r="E11954" s="1">
        <v>2017</v>
      </c>
      <c r="F11954" s="1">
        <v>9999</v>
      </c>
      <c r="G11954" s="1" t="s">
        <v>5</v>
      </c>
      <c r="H11954" s="1">
        <v>1.64747350069527E-3</v>
      </c>
      <c r="I11954" s="1">
        <v>1.9934429358412701E-3</v>
      </c>
      <c r="J11954" s="1">
        <v>2.3723618410011801E-3</v>
      </c>
      <c r="K11954" s="1">
        <v>1.42291844697331E-2</v>
      </c>
      <c r="L11954" s="1">
        <v>2.6725921083933499E-2</v>
      </c>
      <c r="M11954" s="1">
        <v>6.6893461716284399</v>
      </c>
      <c r="N11954" s="1">
        <v>8.7466911410476796E-4</v>
      </c>
      <c r="O11954" s="1">
        <v>8.0469558497638604E-4</v>
      </c>
      <c r="P11954" s="1">
        <v>6.1796898505332801E-5</v>
      </c>
      <c r="Q11954" s="1">
        <v>5.4597544199162099E-5</v>
      </c>
      <c r="R11954" s="1">
        <v>217028.469540441</v>
      </c>
      <c r="S11954" s="1">
        <v>10124.954100168399</v>
      </c>
      <c r="T11954" s="1">
        <v>7.1965577233768796</v>
      </c>
      <c r="U11954" s="1">
        <v>14328676.1076214</v>
      </c>
      <c r="V11954" s="1">
        <f t="shared" si="745"/>
        <v>4.6066619429714635E-2</v>
      </c>
      <c r="W11954" s="1">
        <f t="shared" si="746"/>
        <v>0.61761127612242028</v>
      </c>
      <c r="X11954" s="1">
        <f t="shared" si="747"/>
        <v>1406.91626321277</v>
      </c>
    </row>
    <row r="11955" spans="1:24" hidden="1" x14ac:dyDescent="0.3">
      <c r="A11955" s="18" t="str">
        <f t="shared" si="744"/>
        <v>Portable Equipment - Rental Generator_2018_75</v>
      </c>
      <c r="B11955" s="1" t="s">
        <v>40</v>
      </c>
      <c r="C11955" s="1">
        <v>2020</v>
      </c>
      <c r="D11955" s="1" t="s">
        <v>207</v>
      </c>
      <c r="E11955" s="1">
        <v>2018</v>
      </c>
      <c r="F11955" s="1">
        <v>75</v>
      </c>
      <c r="G11955" s="1" t="s">
        <v>5</v>
      </c>
      <c r="H11955" s="1">
        <v>1.2260780144060401E-4</v>
      </c>
      <c r="I11955" s="1">
        <v>1.4835543974313101E-4</v>
      </c>
      <c r="J11955" s="1">
        <v>1.7655523407446999E-4</v>
      </c>
      <c r="K11955" s="1">
        <v>1.8458287470165401E-3</v>
      </c>
      <c r="L11955" s="1">
        <v>1.29227752222461E-3</v>
      </c>
      <c r="M11955" s="1">
        <v>0.25066447838276001</v>
      </c>
      <c r="N11955" s="1">
        <v>1.0396526034551999E-5</v>
      </c>
      <c r="O11955" s="1">
        <v>9.5648039517878295E-6</v>
      </c>
      <c r="P11955" s="1">
        <v>2.31383917712534E-6</v>
      </c>
      <c r="Q11955" s="1">
        <v>2.0458897755520199E-6</v>
      </c>
      <c r="R11955" s="1">
        <v>8132.5329435477697</v>
      </c>
      <c r="S11955" s="1">
        <v>7662.1274271544899</v>
      </c>
      <c r="T11955" s="1">
        <v>5.4460436825554801</v>
      </c>
      <c r="U11955" s="1">
        <v>536926.93280935497</v>
      </c>
      <c r="V11955" s="1">
        <f t="shared" si="745"/>
        <v>9.1490686580518218E-2</v>
      </c>
      <c r="W11955" s="1">
        <f t="shared" si="746"/>
        <v>0.79694656269841757</v>
      </c>
      <c r="X11955" s="1">
        <f t="shared" si="747"/>
        <v>1406.9162632127739</v>
      </c>
    </row>
    <row r="11956" spans="1:24" hidden="1" x14ac:dyDescent="0.3">
      <c r="A11956" s="18" t="str">
        <f t="shared" si="744"/>
        <v>Portable Equipment - Rental Generator_2018_100</v>
      </c>
      <c r="B11956" s="1" t="s">
        <v>40</v>
      </c>
      <c r="C11956" s="1">
        <v>2020</v>
      </c>
      <c r="D11956" s="1" t="s">
        <v>207</v>
      </c>
      <c r="E11956" s="1">
        <v>2018</v>
      </c>
      <c r="F11956" s="1">
        <v>100</v>
      </c>
      <c r="G11956" s="1" t="s">
        <v>5</v>
      </c>
      <c r="H11956" s="1">
        <v>1.1842064106637701E-4</v>
      </c>
      <c r="I11956" s="1">
        <v>1.4328897569031599E-4</v>
      </c>
      <c r="J11956" s="1">
        <v>1.70525723135583E-4</v>
      </c>
      <c r="K11956" s="1">
        <v>3.8796816202009698E-3</v>
      </c>
      <c r="L11956" s="1">
        <v>1.78861473065886E-3</v>
      </c>
      <c r="M11956" s="1">
        <v>0.53528296867813396</v>
      </c>
      <c r="N11956" s="1">
        <v>1.3504222420530101E-4</v>
      </c>
      <c r="O11956" s="1">
        <v>1.2423884626887601E-4</v>
      </c>
      <c r="P11956" s="1">
        <v>4.9454038815742698E-6</v>
      </c>
      <c r="Q11956" s="1">
        <v>4.3689076318722898E-6</v>
      </c>
      <c r="R11956" s="1">
        <v>17366.6664099398</v>
      </c>
      <c r="S11956" s="1">
        <v>11219.543732619</v>
      </c>
      <c r="T11956" s="1">
        <v>7.9745639637419501</v>
      </c>
      <c r="U11956" s="1">
        <v>1146583.8495016799</v>
      </c>
      <c r="V11956" s="1">
        <f t="shared" si="745"/>
        <v>4.1380483300665696E-2</v>
      </c>
      <c r="W11956" s="1">
        <f t="shared" si="746"/>
        <v>0.51653479715924688</v>
      </c>
      <c r="X11956" s="1">
        <f t="shared" si="747"/>
        <v>1406.916263212765</v>
      </c>
    </row>
    <row r="11957" spans="1:24" hidden="1" x14ac:dyDescent="0.3">
      <c r="A11957" s="18" t="str">
        <f t="shared" si="744"/>
        <v>Portable Equipment - Rental Generator_2018_175</v>
      </c>
      <c r="B11957" s="1" t="s">
        <v>40</v>
      </c>
      <c r="C11957" s="1">
        <v>2020</v>
      </c>
      <c r="D11957" s="1" t="s">
        <v>207</v>
      </c>
      <c r="E11957" s="1">
        <v>2018</v>
      </c>
      <c r="F11957" s="1">
        <v>175</v>
      </c>
      <c r="G11957" s="1" t="s">
        <v>5</v>
      </c>
      <c r="H11957" s="1">
        <v>1.8800056522128101E-4</v>
      </c>
      <c r="I11957" s="1">
        <v>2.2748068391775E-4</v>
      </c>
      <c r="J11957" s="1">
        <v>2.7072081391864403E-4</v>
      </c>
      <c r="K11957" s="1">
        <v>5.71034168973477E-3</v>
      </c>
      <c r="L11957" s="1">
        <v>1.73351408030393E-3</v>
      </c>
      <c r="M11957" s="1">
        <v>0.907694900134011</v>
      </c>
      <c r="N11957" s="1">
        <v>2.8846668460236299E-5</v>
      </c>
      <c r="O11957" s="1">
        <v>2.6538934983417399E-5</v>
      </c>
      <c r="P11957" s="1">
        <v>8.3864494751864005E-6</v>
      </c>
      <c r="Q11957" s="1">
        <v>7.4084837528084504E-6</v>
      </c>
      <c r="R11957" s="1">
        <v>29449.1613875906</v>
      </c>
      <c r="S11957" s="1">
        <v>12587.7807731823</v>
      </c>
      <c r="T11957" s="1">
        <v>8.9470717641982898</v>
      </c>
      <c r="U11957" s="1">
        <v>1944295.5850786699</v>
      </c>
      <c r="V11957" s="1">
        <f t="shared" si="745"/>
        <v>3.8741000821954558E-2</v>
      </c>
      <c r="W11957" s="1">
        <f t="shared" si="746"/>
        <v>0.29522537585743602</v>
      </c>
      <c r="X11957" s="1">
        <f t="shared" si="747"/>
        <v>1406.916263212765</v>
      </c>
    </row>
    <row r="11958" spans="1:24" hidden="1" x14ac:dyDescent="0.3">
      <c r="A11958" s="18" t="str">
        <f t="shared" si="744"/>
        <v>Portable Equipment - Rental Generator_2018_300</v>
      </c>
      <c r="B11958" s="1" t="s">
        <v>40</v>
      </c>
      <c r="C11958" s="1">
        <v>2020</v>
      </c>
      <c r="D11958" s="1" t="s">
        <v>207</v>
      </c>
      <c r="E11958" s="1">
        <v>2018</v>
      </c>
      <c r="F11958" s="1">
        <v>300</v>
      </c>
      <c r="G11958" s="1" t="s">
        <v>5</v>
      </c>
      <c r="H11958" s="1">
        <v>1.3502825608655399E-4</v>
      </c>
      <c r="I11958" s="1">
        <v>1.6338418986473101E-4</v>
      </c>
      <c r="J11958" s="1">
        <v>1.94440688764638E-4</v>
      </c>
      <c r="K11958" s="1">
        <v>1.6133173754568199E-3</v>
      </c>
      <c r="L11958" s="1">
        <v>1.86193449142821E-4</v>
      </c>
      <c r="M11958" s="1">
        <v>0.79176426981883297</v>
      </c>
      <c r="N11958" s="1">
        <v>1.4736464434689601E-5</v>
      </c>
      <c r="O11958" s="1">
        <v>1.3557547279914399E-5</v>
      </c>
      <c r="P11958" s="1">
        <v>7.3162024753447197E-6</v>
      </c>
      <c r="Q11958" s="1">
        <v>6.4622735328148898E-6</v>
      </c>
      <c r="R11958" s="1">
        <v>25687.9197617836</v>
      </c>
      <c r="S11958" s="1">
        <v>6567.5377947038496</v>
      </c>
      <c r="T11958" s="1">
        <v>4.6680374421904096</v>
      </c>
      <c r="U11958" s="1">
        <v>1695970.50066549</v>
      </c>
      <c r="V11958" s="1">
        <f t="shared" si="745"/>
        <v>3.1899239973042517E-2</v>
      </c>
      <c r="W11958" s="1">
        <f t="shared" si="746"/>
        <v>3.6352535214898722E-2</v>
      </c>
      <c r="X11958" s="1">
        <f t="shared" si="747"/>
        <v>1406.9162632127745</v>
      </c>
    </row>
    <row r="11959" spans="1:24" hidden="1" x14ac:dyDescent="0.3">
      <c r="A11959" s="18" t="str">
        <f t="shared" si="744"/>
        <v>Portable Equipment - Rental Generator_2018_600</v>
      </c>
      <c r="B11959" s="1" t="s">
        <v>40</v>
      </c>
      <c r="C11959" s="1">
        <v>2020</v>
      </c>
      <c r="D11959" s="1" t="s">
        <v>207</v>
      </c>
      <c r="E11959" s="1">
        <v>2018</v>
      </c>
      <c r="F11959" s="1">
        <v>600</v>
      </c>
      <c r="G11959" s="1" t="s">
        <v>5</v>
      </c>
      <c r="H11959" s="1">
        <v>7.3452921040055401E-4</v>
      </c>
      <c r="I11959" s="1">
        <v>8.8878034458466997E-4</v>
      </c>
      <c r="J11959" s="1">
        <v>1.0577220629767901E-3</v>
      </c>
      <c r="K11959" s="1">
        <v>7.0014790377205399E-3</v>
      </c>
      <c r="L11959" s="1">
        <v>9.0750195301985402E-4</v>
      </c>
      <c r="M11959" s="1">
        <v>3.3945895415741898</v>
      </c>
      <c r="N11959" s="1">
        <v>1.2512066920050799E-4</v>
      </c>
      <c r="O11959" s="1">
        <v>1.15111015664467E-4</v>
      </c>
      <c r="P11959" s="1">
        <v>3.1362627866733799E-5</v>
      </c>
      <c r="Q11959" s="1">
        <v>2.77061835011885E-5</v>
      </c>
      <c r="R11959" s="1">
        <v>110133.719204202</v>
      </c>
      <c r="S11959" s="1">
        <v>16692.491894872299</v>
      </c>
      <c r="T11959" s="1">
        <v>11.8645951655673</v>
      </c>
      <c r="U11959" s="1">
        <v>7271259.82294547</v>
      </c>
      <c r="V11959" s="1">
        <f t="shared" si="745"/>
        <v>4.0473743847703289E-2</v>
      </c>
      <c r="W11959" s="1">
        <f t="shared" si="746"/>
        <v>4.1326298237367172E-2</v>
      </c>
      <c r="X11959" s="1">
        <f t="shared" si="747"/>
        <v>1406.9162632127748</v>
      </c>
    </row>
    <row r="11960" spans="1:24" hidden="1" x14ac:dyDescent="0.3">
      <c r="A11960" s="18" t="str">
        <f t="shared" si="744"/>
        <v>Portable Equipment - Rental Generator_2018_750</v>
      </c>
      <c r="B11960" s="1" t="s">
        <v>40</v>
      </c>
      <c r="C11960" s="1">
        <v>2020</v>
      </c>
      <c r="D11960" s="1" t="s">
        <v>207</v>
      </c>
      <c r="E11960" s="1">
        <v>2018</v>
      </c>
      <c r="F11960" s="1">
        <v>750</v>
      </c>
      <c r="G11960" s="1" t="s">
        <v>5</v>
      </c>
      <c r="H11960" s="1">
        <v>5.9772027538533197E-5</v>
      </c>
      <c r="I11960" s="1">
        <v>7.2324153321625206E-5</v>
      </c>
      <c r="J11960" s="1">
        <v>8.6071719655487895E-5</v>
      </c>
      <c r="K11960" s="1">
        <v>5.4449441041780702E-4</v>
      </c>
      <c r="L11960" s="1">
        <v>2.5752625030162302E-4</v>
      </c>
      <c r="M11960" s="1">
        <v>0.26040427462860899</v>
      </c>
      <c r="N11960" s="1">
        <v>1.7912694153673399E-5</v>
      </c>
      <c r="O11960" s="1">
        <v>1.6479678621379501E-5</v>
      </c>
      <c r="P11960" s="1">
        <v>2.4057734967558599E-6</v>
      </c>
      <c r="Q11960" s="1">
        <v>2.1253846831827499E-6</v>
      </c>
      <c r="R11960" s="1">
        <v>8448.5299062760005</v>
      </c>
      <c r="S11960" s="1">
        <v>820.94222433798097</v>
      </c>
      <c r="T11960" s="1">
        <v>0.58350468027380098</v>
      </c>
      <c r="U11960" s="1">
        <v>557789.71703076595</v>
      </c>
      <c r="V11960" s="1">
        <f t="shared" si="745"/>
        <v>4.2934010204172736E-2</v>
      </c>
      <c r="W11960" s="1">
        <f t="shared" si="746"/>
        <v>0.15287610224931933</v>
      </c>
      <c r="X11960" s="1">
        <f t="shared" si="747"/>
        <v>1406.9162632127748</v>
      </c>
    </row>
    <row r="11961" spans="1:24" hidden="1" x14ac:dyDescent="0.3">
      <c r="A11961" s="18" t="str">
        <f t="shared" si="744"/>
        <v>Portable Equipment - Rental Generator_2018_9999</v>
      </c>
      <c r="B11961" s="1" t="s">
        <v>40</v>
      </c>
      <c r="C11961" s="1">
        <v>2020</v>
      </c>
      <c r="D11961" s="1" t="s">
        <v>207</v>
      </c>
      <c r="E11961" s="1">
        <v>2018</v>
      </c>
      <c r="F11961" s="1">
        <v>9999</v>
      </c>
      <c r="G11961" s="1" t="s">
        <v>5</v>
      </c>
      <c r="H11961" s="1">
        <v>1.6202093388623601E-3</v>
      </c>
      <c r="I11961" s="1">
        <v>1.9604533000234501E-3</v>
      </c>
      <c r="J11961" s="1">
        <v>2.3331014479617998E-3</v>
      </c>
      <c r="K11961" s="1">
        <v>1.5076730325806699E-2</v>
      </c>
      <c r="L11961" s="1">
        <v>2.4898451753868799E-2</v>
      </c>
      <c r="M11961" s="1">
        <v>7.2576362275841699</v>
      </c>
      <c r="N11961" s="1">
        <v>7.9299459151780001E-4</v>
      </c>
      <c r="O11961" s="1">
        <v>7.2955502419637603E-4</v>
      </c>
      <c r="P11961" s="1">
        <v>6.7051839821617501E-5</v>
      </c>
      <c r="Q11961" s="1">
        <v>5.9235851240227501E-5</v>
      </c>
      <c r="R11961" s="1">
        <v>235466.01454629301</v>
      </c>
      <c r="S11961" s="1">
        <v>9851.3066920557794</v>
      </c>
      <c r="T11961" s="1">
        <v>7.0020561632856104</v>
      </c>
      <c r="U11961" s="1">
        <v>15545961.614762399</v>
      </c>
      <c r="V11961" s="1">
        <f t="shared" si="745"/>
        <v>4.1756829000844708E-2</v>
      </c>
      <c r="W11961" s="1">
        <f t="shared" si="746"/>
        <v>0.53032652818592785</v>
      </c>
      <c r="X11961" s="1">
        <f t="shared" si="747"/>
        <v>1406.9162632127761</v>
      </c>
    </row>
    <row r="11962" spans="1:24" hidden="1" x14ac:dyDescent="0.3">
      <c r="A11962" s="18" t="str">
        <f t="shared" si="744"/>
        <v>Portable Equipment - Rental Generator_2019_75</v>
      </c>
      <c r="B11962" s="1" t="s">
        <v>40</v>
      </c>
      <c r="C11962" s="1">
        <v>2020</v>
      </c>
      <c r="D11962" s="1" t="s">
        <v>207</v>
      </c>
      <c r="E11962" s="1">
        <v>2019</v>
      </c>
      <c r="F11962" s="1">
        <v>75</v>
      </c>
      <c r="G11962" s="1" t="s">
        <v>5</v>
      </c>
      <c r="H11962" s="1">
        <v>7.2571202043505495E-5</v>
      </c>
      <c r="I11962" s="1">
        <v>8.7811154472641699E-5</v>
      </c>
      <c r="J11962" s="1">
        <v>1.04502530942648E-4</v>
      </c>
      <c r="K11962" s="1">
        <v>1.1478624336252201E-3</v>
      </c>
      <c r="L11962" s="1">
        <v>8.1097464703672303E-4</v>
      </c>
      <c r="M11962" s="1">
        <v>0.15908333868220501</v>
      </c>
      <c r="N11962" s="1">
        <v>6.2954449666109002E-6</v>
      </c>
      <c r="O11962" s="1">
        <v>5.7918093692820304E-6</v>
      </c>
      <c r="P11962" s="1">
        <v>1.4686272220251599E-6</v>
      </c>
      <c r="Q11962" s="1">
        <v>1.29841682463528E-6</v>
      </c>
      <c r="R11962" s="1">
        <v>5161.28372456134</v>
      </c>
      <c r="S11962" s="1">
        <v>4925.6533460278897</v>
      </c>
      <c r="T11962" s="1">
        <v>3.5010280816427999</v>
      </c>
      <c r="U11962" s="1">
        <v>340758.80894970399</v>
      </c>
      <c r="V11962" s="1">
        <f t="shared" si="745"/>
        <v>8.5327927247096508E-2</v>
      </c>
      <c r="W11962" s="1">
        <f t="shared" si="746"/>
        <v>0.78804095102916283</v>
      </c>
      <c r="X11962" s="1">
        <f t="shared" si="747"/>
        <v>1406.9162632127784</v>
      </c>
    </row>
    <row r="11963" spans="1:24" hidden="1" x14ac:dyDescent="0.3">
      <c r="A11963" s="18" t="str">
        <f t="shared" si="744"/>
        <v>Portable Equipment - Rental Generator_2019_100</v>
      </c>
      <c r="B11963" s="1" t="s">
        <v>40</v>
      </c>
      <c r="C11963" s="1">
        <v>2020</v>
      </c>
      <c r="D11963" s="1" t="s">
        <v>207</v>
      </c>
      <c r="E11963" s="1">
        <v>2019</v>
      </c>
      <c r="F11963" s="1">
        <v>100</v>
      </c>
      <c r="G11963" s="1" t="s">
        <v>5</v>
      </c>
      <c r="H11963" s="1">
        <v>1.0615618979527701E-4</v>
      </c>
      <c r="I11963" s="1">
        <v>1.2844898965228501E-4</v>
      </c>
      <c r="J11963" s="1">
        <v>1.52864913305199E-4</v>
      </c>
      <c r="K11963" s="1">
        <v>3.6807080761660999E-3</v>
      </c>
      <c r="L11963" s="1">
        <v>1.5217947356519399E-3</v>
      </c>
      <c r="M11963" s="1">
        <v>0.51945579977862899</v>
      </c>
      <c r="N11963" s="1">
        <v>1.16033893007415E-4</v>
      </c>
      <c r="O11963" s="1">
        <v>1.06751181566822E-4</v>
      </c>
      <c r="P11963" s="1">
        <v>4.7994417896905301E-6</v>
      </c>
      <c r="Q11963" s="1">
        <v>4.2397284069723499E-6</v>
      </c>
      <c r="R11963" s="1">
        <v>16853.171345506398</v>
      </c>
      <c r="S11963" s="1">
        <v>10945.896324506401</v>
      </c>
      <c r="T11963" s="1">
        <v>7.78006240365068</v>
      </c>
      <c r="U11963" s="1">
        <v>1112681.82514189</v>
      </c>
      <c r="V11963" s="1">
        <f t="shared" si="745"/>
        <v>3.8225070848201016E-2</v>
      </c>
      <c r="W11963" s="1">
        <f t="shared" si="746"/>
        <v>0.45287013735323634</v>
      </c>
      <c r="X11963" s="1">
        <f t="shared" si="747"/>
        <v>1406.9162632127732</v>
      </c>
    </row>
    <row r="11964" spans="1:24" hidden="1" x14ac:dyDescent="0.3">
      <c r="A11964" s="18" t="str">
        <f t="shared" si="744"/>
        <v>Portable Equipment - Rental Generator_2019_175</v>
      </c>
      <c r="B11964" s="1" t="s">
        <v>40</v>
      </c>
      <c r="C11964" s="1">
        <v>2020</v>
      </c>
      <c r="D11964" s="1" t="s">
        <v>207</v>
      </c>
      <c r="E11964" s="1">
        <v>2019</v>
      </c>
      <c r="F11964" s="1">
        <v>175</v>
      </c>
      <c r="G11964" s="1" t="s">
        <v>5</v>
      </c>
      <c r="H11964" s="1">
        <v>2.0251067200407501E-4</v>
      </c>
      <c r="I11964" s="1">
        <v>2.4503791312493101E-4</v>
      </c>
      <c r="J11964" s="1">
        <v>2.9161536768586798E-4</v>
      </c>
      <c r="K11964" s="1">
        <v>6.3419553461267902E-3</v>
      </c>
      <c r="L11964" s="1">
        <v>1.5354109485210901E-3</v>
      </c>
      <c r="M11964" s="1">
        <v>1.0198378319091299</v>
      </c>
      <c r="N11964" s="1">
        <v>2.0826090350800399E-5</v>
      </c>
      <c r="O11964" s="1">
        <v>1.91600031227364E-5</v>
      </c>
      <c r="P11964" s="1">
        <v>9.4228311897156397E-6</v>
      </c>
      <c r="Q11964" s="1">
        <v>8.3237792865011804E-6</v>
      </c>
      <c r="R11964" s="1">
        <v>33087.51530567</v>
      </c>
      <c r="S11964" s="1">
        <v>13135.075589407699</v>
      </c>
      <c r="T11964" s="1">
        <v>9.3360748843808192</v>
      </c>
      <c r="U11964" s="1">
        <v>2184507.3645168501</v>
      </c>
      <c r="V11964" s="1">
        <f t="shared" si="745"/>
        <v>3.7142264008116592E-2</v>
      </c>
      <c r="W11964" s="1">
        <f t="shared" si="746"/>
        <v>0.2327339393469588</v>
      </c>
      <c r="X11964" s="1">
        <f t="shared" si="747"/>
        <v>1406.9162632127745</v>
      </c>
    </row>
    <row r="11965" spans="1:24" hidden="1" x14ac:dyDescent="0.3">
      <c r="A11965" s="18" t="str">
        <f t="shared" si="744"/>
        <v>Portable Equipment - Rental Generator_2019_300</v>
      </c>
      <c r="B11965" s="1" t="s">
        <v>40</v>
      </c>
      <c r="C11965" s="1">
        <v>2020</v>
      </c>
      <c r="D11965" s="1" t="s">
        <v>207</v>
      </c>
      <c r="E11965" s="1">
        <v>2019</v>
      </c>
      <c r="F11965" s="1">
        <v>300</v>
      </c>
      <c r="G11965" s="1" t="s">
        <v>5</v>
      </c>
      <c r="H11965" s="1">
        <v>2.96516002848451E-4</v>
      </c>
      <c r="I11965" s="1">
        <v>3.5878436344662502E-4</v>
      </c>
      <c r="J11965" s="1">
        <v>4.2698304410176898E-4</v>
      </c>
      <c r="K11965" s="1">
        <v>3.15429611899792E-3</v>
      </c>
      <c r="L11965" s="1">
        <v>3.5743823597845701E-4</v>
      </c>
      <c r="M11965" s="1">
        <v>1.4873480517099</v>
      </c>
      <c r="N11965" s="1">
        <v>2.91783975667311E-5</v>
      </c>
      <c r="O11965" s="1">
        <v>2.6844125761392601E-5</v>
      </c>
      <c r="P11965" s="1">
        <v>1.37423748576362E-5</v>
      </c>
      <c r="Q11965" s="1">
        <v>1.2139534852776301E-5</v>
      </c>
      <c r="R11965" s="1">
        <v>48255.369516625899</v>
      </c>
      <c r="S11965" s="1">
        <v>13135.075589407699</v>
      </c>
      <c r="T11965" s="1">
        <v>9.3360748843808192</v>
      </c>
      <c r="U11965" s="1">
        <v>3185921.0071445499</v>
      </c>
      <c r="V11965" s="1">
        <f t="shared" si="745"/>
        <v>3.7289546740145493E-2</v>
      </c>
      <c r="W11965" s="1">
        <f t="shared" si="746"/>
        <v>3.7149639630871728E-2</v>
      </c>
      <c r="X11965" s="1">
        <f t="shared" si="747"/>
        <v>1406.9162632127745</v>
      </c>
    </row>
    <row r="11966" spans="1:24" hidden="1" x14ac:dyDescent="0.3">
      <c r="A11966" s="18" t="str">
        <f t="shared" si="744"/>
        <v>Portable Equipment - Rental Generator_2019_600</v>
      </c>
      <c r="B11966" s="1" t="s">
        <v>40</v>
      </c>
      <c r="C11966" s="1">
        <v>2020</v>
      </c>
      <c r="D11966" s="1" t="s">
        <v>207</v>
      </c>
      <c r="E11966" s="1">
        <v>2019</v>
      </c>
      <c r="F11966" s="1">
        <v>600</v>
      </c>
      <c r="G11966" s="1" t="s">
        <v>5</v>
      </c>
      <c r="H11966" s="1">
        <v>3.40558579978184E-4</v>
      </c>
      <c r="I11966" s="1">
        <v>4.1207588177360203E-4</v>
      </c>
      <c r="J11966" s="1">
        <v>4.9040435516858405E-4</v>
      </c>
      <c r="K11966" s="1">
        <v>3.4585767586093699E-3</v>
      </c>
      <c r="L11966" s="1">
        <v>4.50680329386897E-4</v>
      </c>
      <c r="M11966" s="1">
        <v>1.7070345670329401</v>
      </c>
      <c r="N11966" s="1">
        <v>4.3119745764212603E-5</v>
      </c>
      <c r="O11966" s="1">
        <v>3.9670166103075601E-5</v>
      </c>
      <c r="P11966" s="1">
        <v>1.5772164360536998E-5</v>
      </c>
      <c r="Q11966" s="1">
        <v>1.3932586658225E-5</v>
      </c>
      <c r="R11966" s="1">
        <v>55382.856564829599</v>
      </c>
      <c r="S11966" s="1">
        <v>9030.3644677177999</v>
      </c>
      <c r="T11966" s="1">
        <v>6.41855148301181</v>
      </c>
      <c r="U11966" s="1">
        <v>3656492.6956941402</v>
      </c>
      <c r="V11966" s="1">
        <f t="shared" si="745"/>
        <v>3.7316515774571381E-2</v>
      </c>
      <c r="W11966" s="1">
        <f t="shared" si="746"/>
        <v>4.0812433740286258E-2</v>
      </c>
      <c r="X11966" s="1">
        <f t="shared" si="747"/>
        <v>1406.9162632127764</v>
      </c>
    </row>
    <row r="11967" spans="1:24" hidden="1" x14ac:dyDescent="0.3">
      <c r="A11967" s="18" t="str">
        <f t="shared" si="744"/>
        <v>Portable Equipment - Rental Generator_2019_750</v>
      </c>
      <c r="B11967" s="1" t="s">
        <v>40</v>
      </c>
      <c r="C11967" s="1">
        <v>2020</v>
      </c>
      <c r="D11967" s="1" t="s">
        <v>207</v>
      </c>
      <c r="E11967" s="1">
        <v>2019</v>
      </c>
      <c r="F11967" s="1">
        <v>750</v>
      </c>
      <c r="G11967" s="1" t="s">
        <v>5</v>
      </c>
      <c r="H11967" s="1">
        <v>1.3272144794523599E-5</v>
      </c>
      <c r="I11967" s="1">
        <v>1.60592952013736E-5</v>
      </c>
      <c r="J11967" s="1">
        <v>1.9111888504113999E-5</v>
      </c>
      <c r="K11967" s="1">
        <v>1.5835217684681199E-4</v>
      </c>
      <c r="L11967" s="1">
        <v>4.2034249078421203E-5</v>
      </c>
      <c r="M11967" s="1">
        <v>8.13002436632696E-2</v>
      </c>
      <c r="N11967" s="1">
        <v>3.6824653006834199E-6</v>
      </c>
      <c r="O11967" s="1">
        <v>3.38786807662875E-6</v>
      </c>
      <c r="P11967" s="1">
        <v>7.5126290641293896E-7</v>
      </c>
      <c r="Q11967" s="1">
        <v>6.6356165952874404E-7</v>
      </c>
      <c r="R11967" s="1">
        <v>2637.6968694399302</v>
      </c>
      <c r="S11967" s="1">
        <v>273.64740811266</v>
      </c>
      <c r="T11967" s="1">
        <v>0.19450156009126701</v>
      </c>
      <c r="U11967" s="1">
        <v>174146.29607038401</v>
      </c>
      <c r="V11967" s="1">
        <f t="shared" si="745"/>
        <v>3.0535205013047795E-2</v>
      </c>
      <c r="W11967" s="1">
        <f t="shared" si="746"/>
        <v>7.9924081168227301E-2</v>
      </c>
      <c r="X11967" s="1">
        <f t="shared" si="747"/>
        <v>1406.9162632127729</v>
      </c>
    </row>
    <row r="11968" spans="1:24" hidden="1" x14ac:dyDescent="0.3">
      <c r="A11968" s="18" t="str">
        <f t="shared" si="744"/>
        <v>Portable Equipment - Rental Generator_2019_9999</v>
      </c>
      <c r="B11968" s="1" t="s">
        <v>40</v>
      </c>
      <c r="C11968" s="1">
        <v>2020</v>
      </c>
      <c r="D11968" s="1" t="s">
        <v>207</v>
      </c>
      <c r="E11968" s="1">
        <v>2019</v>
      </c>
      <c r="F11968" s="1">
        <v>9999</v>
      </c>
      <c r="G11968" s="1" t="s">
        <v>5</v>
      </c>
      <c r="H11968" s="1">
        <v>9.7268719514704302E-4</v>
      </c>
      <c r="I11968" s="1">
        <v>1.17695150612792E-3</v>
      </c>
      <c r="J11968" s="1">
        <v>1.4006695610117401E-3</v>
      </c>
      <c r="K11968" s="1">
        <v>9.7431961762049699E-3</v>
      </c>
      <c r="L11968" s="1">
        <v>1.54863093287054E-2</v>
      </c>
      <c r="M11968" s="1">
        <v>4.7908975533749798</v>
      </c>
      <c r="N11968" s="1">
        <v>4.1997524876670201E-4</v>
      </c>
      <c r="O11968" s="1">
        <v>3.8637722886536598E-4</v>
      </c>
      <c r="P11968" s="1">
        <v>4.4265043147742897E-5</v>
      </c>
      <c r="Q11968" s="1">
        <v>3.9102661786805402E-5</v>
      </c>
      <c r="R11968" s="1">
        <v>155435.39488866</v>
      </c>
      <c r="S11968" s="1">
        <v>7935.7748352671597</v>
      </c>
      <c r="T11968" s="1">
        <v>5.6405452426467404</v>
      </c>
      <c r="U11968" s="1">
        <v>10262171.749798199</v>
      </c>
      <c r="V11968" s="1">
        <f t="shared" si="745"/>
        <v>3.7975883888962933E-2</v>
      </c>
      <c r="W11968" s="1">
        <f t="shared" si="746"/>
        <v>0.49968608041490531</v>
      </c>
      <c r="X11968" s="1">
        <f t="shared" si="747"/>
        <v>1406.9162632127773</v>
      </c>
    </row>
    <row r="11969" spans="1:24" hidden="1" x14ac:dyDescent="0.3">
      <c r="A11969" s="18" t="str">
        <f t="shared" si="744"/>
        <v>Portable Equipment - Rental Generator_2020_75</v>
      </c>
      <c r="B11969" s="1" t="s">
        <v>40</v>
      </c>
      <c r="C11969" s="1">
        <v>2020</v>
      </c>
      <c r="D11969" s="1" t="s">
        <v>207</v>
      </c>
      <c r="E11969" s="1">
        <v>2020</v>
      </c>
      <c r="F11969" s="1">
        <v>75</v>
      </c>
      <c r="G11969" s="1" t="s">
        <v>5</v>
      </c>
      <c r="H11969" s="1">
        <v>1.52285867428751E-4</v>
      </c>
      <c r="I11969" s="1">
        <v>1.8426589958878801E-4</v>
      </c>
      <c r="J11969" s="1">
        <v>2.19291649097401E-4</v>
      </c>
      <c r="K11969" s="1">
        <v>2.37536012717026E-3</v>
      </c>
      <c r="L11969" s="1">
        <v>1.67399560974941E-3</v>
      </c>
      <c r="M11969" s="1">
        <v>0.32736537381882302</v>
      </c>
      <c r="N11969" s="1">
        <v>1.3125101467058301E-5</v>
      </c>
      <c r="O11969" s="1">
        <v>1.20750933496936E-5</v>
      </c>
      <c r="P11969" s="1">
        <v>3.0220866506516702E-6</v>
      </c>
      <c r="Q11969" s="1">
        <v>2.6719121731440301E-6</v>
      </c>
      <c r="R11969" s="1">
        <v>10621.009025032699</v>
      </c>
      <c r="S11969" s="1">
        <v>10398.601508281101</v>
      </c>
      <c r="T11969" s="1">
        <v>7.3910592834681497</v>
      </c>
      <c r="U11969" s="1">
        <v>701221.35855296196</v>
      </c>
      <c r="V11969" s="1">
        <f t="shared" si="745"/>
        <v>8.7011856829791304E-2</v>
      </c>
      <c r="W11969" s="1">
        <f t="shared" si="746"/>
        <v>0.79047434524926952</v>
      </c>
      <c r="X11969" s="1">
        <f t="shared" si="747"/>
        <v>1406.9162632127752</v>
      </c>
    </row>
    <row r="11970" spans="1:24" hidden="1" x14ac:dyDescent="0.3">
      <c r="A11970" s="18" t="str">
        <f t="shared" si="744"/>
        <v>Portable Equipment - Rental Generator_2020_100</v>
      </c>
      <c r="B11970" s="1" t="s">
        <v>40</v>
      </c>
      <c r="C11970" s="1">
        <v>2020</v>
      </c>
      <c r="D11970" s="1" t="s">
        <v>207</v>
      </c>
      <c r="E11970" s="1">
        <v>2020</v>
      </c>
      <c r="F11970" s="1">
        <v>100</v>
      </c>
      <c r="G11970" s="1" t="s">
        <v>5</v>
      </c>
      <c r="H11970" s="1">
        <v>2.2717158027041201E-4</v>
      </c>
      <c r="I11970" s="1">
        <v>2.7487761212719797E-4</v>
      </c>
      <c r="J11970" s="1">
        <v>3.2712707558939301E-4</v>
      </c>
      <c r="K11970" s="1">
        <v>7.1427026648644698E-3</v>
      </c>
      <c r="L11970" s="1">
        <v>2.5369342680968301E-3</v>
      </c>
      <c r="M11970" s="1">
        <v>0.96829807677485003</v>
      </c>
      <c r="N11970" s="1">
        <v>2.0907320858314901E-4</v>
      </c>
      <c r="O11970" s="1">
        <v>1.9234735189649699E-4</v>
      </c>
      <c r="P11970" s="1">
        <v>8.9455807668631099E-6</v>
      </c>
      <c r="Q11970" s="1">
        <v>7.9031187336218898E-6</v>
      </c>
      <c r="R11970" s="1">
        <v>31415.364711233</v>
      </c>
      <c r="S11970" s="1">
        <v>20523.5556084495</v>
      </c>
      <c r="T11970" s="1">
        <v>14.587617006845001</v>
      </c>
      <c r="U11970" s="1">
        <v>2074108.4646785499</v>
      </c>
      <c r="V11970" s="1">
        <f t="shared" si="745"/>
        <v>4.3883019840888222E-2</v>
      </c>
      <c r="W11970" s="1">
        <f t="shared" si="746"/>
        <v>0.40501056437585004</v>
      </c>
      <c r="X11970" s="1">
        <f t="shared" si="747"/>
        <v>1406.9162632127754</v>
      </c>
    </row>
    <row r="11971" spans="1:24" hidden="1" x14ac:dyDescent="0.3">
      <c r="A11971" s="18" t="str">
        <f t="shared" si="744"/>
        <v>Portable Equipment - Rental Generator_2020_175</v>
      </c>
      <c r="B11971" s="1" t="s">
        <v>40</v>
      </c>
      <c r="C11971" s="1">
        <v>2020</v>
      </c>
      <c r="D11971" s="1" t="s">
        <v>207</v>
      </c>
      <c r="E11971" s="1">
        <v>2020</v>
      </c>
      <c r="F11971" s="1">
        <v>175</v>
      </c>
      <c r="G11971" s="1" t="s">
        <v>5</v>
      </c>
      <c r="H11971" s="1">
        <v>4.3652931225498202E-4</v>
      </c>
      <c r="I11971" s="1">
        <v>5.28200467828529E-4</v>
      </c>
      <c r="J11971" s="1">
        <v>6.2860220964717497E-4</v>
      </c>
      <c r="K11971" s="1">
        <v>1.27595392453964E-2</v>
      </c>
      <c r="L11971" s="1">
        <v>2.2537926758067501E-3</v>
      </c>
      <c r="M11971" s="1">
        <v>1.99746988008626</v>
      </c>
      <c r="N11971" s="1">
        <v>4.2516994884078899E-5</v>
      </c>
      <c r="O11971" s="1">
        <v>3.91156352933526E-5</v>
      </c>
      <c r="P11971" s="1">
        <v>1.84545037392589E-5</v>
      </c>
      <c r="Q11971" s="1">
        <v>1.6303080639935799E-5</v>
      </c>
      <c r="R11971" s="1">
        <v>64805.710439517701</v>
      </c>
      <c r="S11971" s="1">
        <v>30374.862300505301</v>
      </c>
      <c r="T11971" s="1">
        <v>21.589673170130599</v>
      </c>
      <c r="U11971" s="1">
        <v>4278609.3307409296</v>
      </c>
      <c r="V11971" s="1">
        <f t="shared" si="745"/>
        <v>4.0877539632030863E-2</v>
      </c>
      <c r="W11971" s="1">
        <f t="shared" si="746"/>
        <v>0.1744214650290305</v>
      </c>
      <c r="X11971" s="1">
        <f t="shared" si="747"/>
        <v>1406.9162632127775</v>
      </c>
    </row>
    <row r="11972" spans="1:24" hidden="1" x14ac:dyDescent="0.3">
      <c r="A11972" s="18" t="str">
        <f t="shared" si="744"/>
        <v>Portable Equipment - Rental Generator_2020_300</v>
      </c>
      <c r="B11972" s="1" t="s">
        <v>40</v>
      </c>
      <c r="C11972" s="1">
        <v>2020</v>
      </c>
      <c r="D11972" s="1" t="s">
        <v>207</v>
      </c>
      <c r="E11972" s="1">
        <v>2020</v>
      </c>
      <c r="F11972" s="1">
        <v>300</v>
      </c>
      <c r="G11972" s="1" t="s">
        <v>5</v>
      </c>
      <c r="H11972" s="1">
        <v>1.4571141923164601E-3</v>
      </c>
      <c r="I11972" s="1">
        <v>1.7631081727029201E-3</v>
      </c>
      <c r="J11972" s="1">
        <v>2.0982444369356998E-3</v>
      </c>
      <c r="K11972" s="1">
        <v>1.3586615110332399E-2</v>
      </c>
      <c r="L11972" s="1">
        <v>1.5030846608043199E-3</v>
      </c>
      <c r="M11972" s="1">
        <v>6.0707338350691398</v>
      </c>
      <c r="N11972" s="1">
        <v>1.2770775194140399E-4</v>
      </c>
      <c r="O11972" s="1">
        <v>1.17491131786092E-4</v>
      </c>
      <c r="P11972" s="1">
        <v>5.60832314533516E-5</v>
      </c>
      <c r="Q11972" s="1">
        <v>4.9548513468671303E-5</v>
      </c>
      <c r="R11972" s="1">
        <v>196958.273560492</v>
      </c>
      <c r="S11972" s="1">
        <v>50077.475684616897</v>
      </c>
      <c r="T11972" s="1">
        <v>35.593785496701898</v>
      </c>
      <c r="U11972" s="1">
        <v>13003599.548669901</v>
      </c>
      <c r="V11972" s="1">
        <f t="shared" si="745"/>
        <v>4.4895619900435724E-2</v>
      </c>
      <c r="W11972" s="1">
        <f t="shared" si="746"/>
        <v>3.8274405765015222E-2</v>
      </c>
      <c r="X11972" s="1">
        <f t="shared" si="747"/>
        <v>1406.916263212775</v>
      </c>
    </row>
    <row r="11973" spans="1:24" hidden="1" x14ac:dyDescent="0.3">
      <c r="A11973" s="18" t="str">
        <f t="shared" si="744"/>
        <v>Portable Equipment - Rental Generator_2020_600</v>
      </c>
      <c r="B11973" s="1" t="s">
        <v>40</v>
      </c>
      <c r="C11973" s="1">
        <v>2020</v>
      </c>
      <c r="D11973" s="1" t="s">
        <v>207</v>
      </c>
      <c r="E11973" s="1">
        <v>2020</v>
      </c>
      <c r="F11973" s="1">
        <v>600</v>
      </c>
      <c r="G11973" s="1" t="s">
        <v>5</v>
      </c>
      <c r="H11973" s="1">
        <v>7.8049202348664496E-4</v>
      </c>
      <c r="I11973" s="1">
        <v>9.4439534841884098E-4</v>
      </c>
      <c r="J11973" s="1">
        <v>1.1239085138207601E-3</v>
      </c>
      <c r="K11973" s="1">
        <v>7.4962878825027496E-3</v>
      </c>
      <c r="L11973" s="1">
        <v>9.7227607983280898E-4</v>
      </c>
      <c r="M11973" s="1">
        <v>3.6425485209997799</v>
      </c>
      <c r="N11973" s="1">
        <v>7.3131469531725202E-5</v>
      </c>
      <c r="O11973" s="1">
        <v>6.7280951969187093E-5</v>
      </c>
      <c r="P11973" s="1">
        <v>3.36537527139505E-5</v>
      </c>
      <c r="Q11973" s="1">
        <v>2.9729991357954301E-5</v>
      </c>
      <c r="R11973" s="1">
        <v>118178.475213659</v>
      </c>
      <c r="S11973" s="1">
        <v>17513.4341192102</v>
      </c>
      <c r="T11973" s="1">
        <v>12.448099845841099</v>
      </c>
      <c r="U11973" s="1">
        <v>7802391.5379155502</v>
      </c>
      <c r="V11973" s="1">
        <f t="shared" si="745"/>
        <v>4.0078799073844616E-2</v>
      </c>
      <c r="W11973" s="1">
        <f t="shared" si="746"/>
        <v>4.1262017769535052E-2</v>
      </c>
      <c r="X11973" s="1">
        <f t="shared" si="747"/>
        <v>1406.9162632127686</v>
      </c>
    </row>
    <row r="11974" spans="1:24" hidden="1" x14ac:dyDescent="0.3">
      <c r="A11974" s="18" t="str">
        <f t="shared" si="744"/>
        <v>Portable Equipment - Rental Generator_2020_750</v>
      </c>
      <c r="B11974" s="1" t="s">
        <v>40</v>
      </c>
      <c r="C11974" s="1">
        <v>2020</v>
      </c>
      <c r="D11974" s="1" t="s">
        <v>207</v>
      </c>
      <c r="E11974" s="1">
        <v>2020</v>
      </c>
      <c r="F11974" s="1">
        <v>750</v>
      </c>
      <c r="G11974" s="1" t="s">
        <v>5</v>
      </c>
      <c r="H11974" s="1">
        <v>8.3779272665295506E-5</v>
      </c>
      <c r="I11974" s="1">
        <v>1.01372919925007E-4</v>
      </c>
      <c r="J11974" s="1">
        <v>1.20642152638025E-4</v>
      </c>
      <c r="K11974" s="1">
        <v>7.7847182333067901E-4</v>
      </c>
      <c r="L11974" s="1">
        <v>1.17429142331652E-4</v>
      </c>
      <c r="M11974" s="1">
        <v>0.37457633062162099</v>
      </c>
      <c r="N11974" s="1">
        <v>1.3157621144865401E-5</v>
      </c>
      <c r="O11974" s="1">
        <v>1.2105011453276201E-5</v>
      </c>
      <c r="P11974" s="1">
        <v>3.46063055680425E-6</v>
      </c>
      <c r="Q11974" s="1">
        <v>3.05724165596522E-6</v>
      </c>
      <c r="R11974" s="1">
        <v>12152.7165249237</v>
      </c>
      <c r="S11974" s="1">
        <v>1094.58963245064</v>
      </c>
      <c r="T11974" s="1">
        <v>0.77800624036506805</v>
      </c>
      <c r="U11974" s="1">
        <v>802347.90984841005</v>
      </c>
      <c r="V11974" s="1">
        <f t="shared" si="745"/>
        <v>4.1835776201177996E-2</v>
      </c>
      <c r="W11974" s="1">
        <f t="shared" si="746"/>
        <v>4.8462048066856375E-2</v>
      </c>
      <c r="X11974" s="1">
        <f t="shared" si="747"/>
        <v>1406.9162632127729</v>
      </c>
    </row>
    <row r="11975" spans="1:24" hidden="1" x14ac:dyDescent="0.3">
      <c r="A11975" s="18" t="str">
        <f t="shared" si="744"/>
        <v>Portable Equipment - Rental Generator_2020_9999</v>
      </c>
      <c r="B11975" s="1" t="s">
        <v>40</v>
      </c>
      <c r="C11975" s="1">
        <v>2020</v>
      </c>
      <c r="D11975" s="1" t="s">
        <v>207</v>
      </c>
      <c r="E11975" s="1">
        <v>2020</v>
      </c>
      <c r="F11975" s="1">
        <v>9999</v>
      </c>
      <c r="G11975" s="1" t="s">
        <v>5</v>
      </c>
      <c r="H11975" s="1">
        <v>1.1533046896471299E-3</v>
      </c>
      <c r="I11975" s="1">
        <v>1.39549867447303E-3</v>
      </c>
      <c r="J11975" s="1">
        <v>1.6607587530918699E-3</v>
      </c>
      <c r="K11975" s="1">
        <v>1.1133729032002E-2</v>
      </c>
      <c r="L11975" s="1">
        <v>1.7639428155066701E-2</v>
      </c>
      <c r="M11975" s="1">
        <v>5.4180322116493898</v>
      </c>
      <c r="N11975" s="1">
        <v>3.94675312072083E-4</v>
      </c>
      <c r="O11975" s="1">
        <v>3.6310128710631599E-4</v>
      </c>
      <c r="P11975" s="1">
        <v>5.0057795544752198E-5</v>
      </c>
      <c r="Q11975" s="1">
        <v>4.4221250561473E-5</v>
      </c>
      <c r="R11975" s="1">
        <v>175782.08821099499</v>
      </c>
      <c r="S11975" s="1">
        <v>7935.7748352671597</v>
      </c>
      <c r="T11975" s="1">
        <v>5.6405452426467404</v>
      </c>
      <c r="U11975" s="1">
        <v>11605503.2449435</v>
      </c>
      <c r="V11975" s="1">
        <f t="shared" si="745"/>
        <v>3.981567214624377E-2</v>
      </c>
      <c r="W11975" s="1">
        <f t="shared" si="746"/>
        <v>0.5032793660908137</v>
      </c>
      <c r="X11975" s="1">
        <f t="shared" si="747"/>
        <v>1406.9162632127773</v>
      </c>
    </row>
    <row r="11976" spans="1:24" hidden="1" x14ac:dyDescent="0.3">
      <c r="A11976" s="18" t="str">
        <f t="shared" si="744"/>
        <v>Portable Equipment - Rental Other Portable Equipment_1995_300</v>
      </c>
      <c r="B11976" s="1" t="s">
        <v>40</v>
      </c>
      <c r="C11976" s="1">
        <v>2020</v>
      </c>
      <c r="D11976" s="1" t="s">
        <v>208</v>
      </c>
      <c r="E11976" s="1">
        <v>1995</v>
      </c>
      <c r="F11976" s="1">
        <v>300</v>
      </c>
      <c r="G11976" s="1" t="s">
        <v>5</v>
      </c>
      <c r="H11976" s="1">
        <v>4.6415822137770502E-5</v>
      </c>
      <c r="I11976" s="1">
        <v>5.6163144786702299E-5</v>
      </c>
      <c r="J11976" s="1">
        <v>6.6838783878389593E-5</v>
      </c>
      <c r="K11976" s="1">
        <v>2.1672416007616801E-4</v>
      </c>
      <c r="L11976" s="1">
        <v>5.3129713293614497E-4</v>
      </c>
      <c r="M11976" s="1">
        <v>3.2173686532482197E-2</v>
      </c>
      <c r="N11976" s="1">
        <v>2.7804368548643301E-5</v>
      </c>
      <c r="O11976" s="1">
        <v>2.5580019064751899E-5</v>
      </c>
      <c r="P11976" s="1">
        <v>2.9606921277388702E-7</v>
      </c>
      <c r="Q11976" s="1">
        <v>2.62597304346048E-7</v>
      </c>
      <c r="R11976" s="1">
        <v>1043.8398265639</v>
      </c>
      <c r="S11976" s="1">
        <v>236.66939258657601</v>
      </c>
      <c r="T11976" s="1">
        <v>0.19450156009126701</v>
      </c>
      <c r="U11976" s="1">
        <v>68916.501207151101</v>
      </c>
      <c r="V11976" s="1">
        <f t="shared" si="745"/>
        <v>0.26984650494562995</v>
      </c>
      <c r="W11976" s="1">
        <f t="shared" si="746"/>
        <v>2.5527180672475045</v>
      </c>
      <c r="X11976" s="1">
        <f t="shared" si="747"/>
        <v>1216.7994563926497</v>
      </c>
    </row>
    <row r="11977" spans="1:24" hidden="1" x14ac:dyDescent="0.3">
      <c r="A11977" s="18" t="str">
        <f t="shared" si="744"/>
        <v>Portable Equipment - Rental Other Portable Equipment_1999_300</v>
      </c>
      <c r="B11977" s="1" t="s">
        <v>40</v>
      </c>
      <c r="C11977" s="1">
        <v>2020</v>
      </c>
      <c r="D11977" s="1" t="s">
        <v>208</v>
      </c>
      <c r="E11977" s="1">
        <v>1999</v>
      </c>
      <c r="F11977" s="1">
        <v>300</v>
      </c>
      <c r="G11977" s="1" t="s">
        <v>5</v>
      </c>
      <c r="H11977" s="1">
        <v>1.58766201036292E-5</v>
      </c>
      <c r="I11977" s="1">
        <v>1.9210710325391301E-5</v>
      </c>
      <c r="J11977" s="1">
        <v>2.2862332949225999E-5</v>
      </c>
      <c r="K11977" s="1">
        <v>5.3691365547844E-5</v>
      </c>
      <c r="L11977" s="1">
        <v>3.19965367089441E-4</v>
      </c>
      <c r="M11977" s="1">
        <v>2.33990447508962E-2</v>
      </c>
      <c r="N11977" s="1">
        <v>1.07293715101246E-5</v>
      </c>
      <c r="O11977" s="1">
        <v>9.8710217893146992E-6</v>
      </c>
      <c r="P11977" s="1">
        <v>2.15859474079088E-7</v>
      </c>
      <c r="Q11977" s="1">
        <v>1.9097985770621699E-7</v>
      </c>
      <c r="R11977" s="1">
        <v>759.15623750101997</v>
      </c>
      <c r="S11977" s="1">
        <v>236.66939258657601</v>
      </c>
      <c r="T11977" s="1">
        <v>0.19450156009126701</v>
      </c>
      <c r="U11977" s="1">
        <v>50121.091787018901</v>
      </c>
      <c r="V11977" s="1">
        <f t="shared" si="745"/>
        <v>0.12691457548293511</v>
      </c>
      <c r="W11977" s="1">
        <f t="shared" si="746"/>
        <v>2.1138348372118694</v>
      </c>
      <c r="X11977" s="1">
        <f t="shared" si="747"/>
        <v>1216.7994563926497</v>
      </c>
    </row>
    <row r="11978" spans="1:24" hidden="1" x14ac:dyDescent="0.3">
      <c r="A11978" s="18" t="str">
        <f t="shared" ref="A11978:A12041" si="748">D11978&amp;"_"&amp;E11978&amp;"_"&amp;F11978</f>
        <v>Portable Equipment - Rental Other Portable Equipment_2000_600</v>
      </c>
      <c r="B11978" s="1" t="s">
        <v>40</v>
      </c>
      <c r="C11978" s="1">
        <v>2020</v>
      </c>
      <c r="D11978" s="1" t="s">
        <v>208</v>
      </c>
      <c r="E11978" s="1">
        <v>2000</v>
      </c>
      <c r="F11978" s="1">
        <v>600</v>
      </c>
      <c r="G11978" s="1" t="s">
        <v>5</v>
      </c>
      <c r="H11978" s="1">
        <v>2.6096875231431701E-5</v>
      </c>
      <c r="I11978" s="1">
        <v>3.1577219030032297E-5</v>
      </c>
      <c r="J11978" s="1">
        <v>3.7579500333261598E-5</v>
      </c>
      <c r="K11978" s="1">
        <v>9.0805588454438899E-5</v>
      </c>
      <c r="L11978" s="1">
        <v>5.1414604841546602E-4</v>
      </c>
      <c r="M11978" s="1">
        <v>4.2118280551613201E-2</v>
      </c>
      <c r="N11978" s="1">
        <v>1.39930254244429E-5</v>
      </c>
      <c r="O11978" s="1">
        <v>1.28735833904874E-5</v>
      </c>
      <c r="P11978" s="1">
        <v>3.8862148457101199E-7</v>
      </c>
      <c r="Q11978" s="1">
        <v>3.4376374387119099E-7</v>
      </c>
      <c r="R11978" s="1">
        <v>1366.4812275018301</v>
      </c>
      <c r="S11978" s="1">
        <v>236.66939258657601</v>
      </c>
      <c r="T11978" s="1">
        <v>0.19450156009126701</v>
      </c>
      <c r="U11978" s="1">
        <v>90217.965216634097</v>
      </c>
      <c r="V11978" s="1">
        <f t="shared" si="745"/>
        <v>0.11589626828666748</v>
      </c>
      <c r="W11978" s="1">
        <f t="shared" si="746"/>
        <v>1.8870442108602568</v>
      </c>
      <c r="X11978" s="1">
        <f t="shared" si="747"/>
        <v>1216.7994563926497</v>
      </c>
    </row>
    <row r="11979" spans="1:24" hidden="1" x14ac:dyDescent="0.3">
      <c r="A11979" s="18" t="str">
        <f t="shared" si="748"/>
        <v>Portable Equipment - Rental Other Portable Equipment_2001_175</v>
      </c>
      <c r="B11979" s="1" t="s">
        <v>40</v>
      </c>
      <c r="C11979" s="1">
        <v>2020</v>
      </c>
      <c r="D11979" s="1" t="s">
        <v>208</v>
      </c>
      <c r="E11979" s="1">
        <v>2001</v>
      </c>
      <c r="F11979" s="1">
        <v>175</v>
      </c>
      <c r="G11979" s="1" t="s">
        <v>5</v>
      </c>
      <c r="H11979" s="1">
        <v>1.9410252893976701E-5</v>
      </c>
      <c r="I11979" s="1">
        <v>2.34864060017119E-5</v>
      </c>
      <c r="J11979" s="1">
        <v>2.7950764167326498E-5</v>
      </c>
      <c r="K11979" s="1">
        <v>9.0630103304579603E-5</v>
      </c>
      <c r="L11979" s="1">
        <v>1.7448615467602799E-4</v>
      </c>
      <c r="M11979" s="1">
        <v>1.3454450731765299E-2</v>
      </c>
      <c r="N11979" s="1">
        <v>6.7194302983627402E-6</v>
      </c>
      <c r="O11979" s="1">
        <v>6.1818758744937198E-6</v>
      </c>
      <c r="P11979" s="1">
        <v>1.2381076170544401E-7</v>
      </c>
      <c r="Q11979" s="1">
        <v>1.09813418181075E-7</v>
      </c>
      <c r="R11979" s="1">
        <v>436.51483656308602</v>
      </c>
      <c r="S11979" s="1">
        <v>236.66939258657601</v>
      </c>
      <c r="T11979" s="1">
        <v>0.19450156009126701</v>
      </c>
      <c r="U11979" s="1">
        <v>28819.627777535901</v>
      </c>
      <c r="V11979" s="1">
        <f t="shared" ref="V11979:V12042" si="749">IFERROR(CONVERT(I11979,"ton","g")*365/U11979,0)</f>
        <v>0.26984650494563045</v>
      </c>
      <c r="W11979" s="1">
        <f t="shared" ref="W11979:W12042" si="750">IFERROR(CONVERT(L11979,"ton","g")*365/U11979,0)</f>
        <v>2.0047545374672002</v>
      </c>
      <c r="X11979" s="1">
        <f t="shared" ref="X11979:X12042" si="751">S11979/T11979</f>
        <v>1216.7994563926497</v>
      </c>
    </row>
    <row r="11980" spans="1:24" hidden="1" x14ac:dyDescent="0.3">
      <c r="A11980" s="18" t="str">
        <f t="shared" si="748"/>
        <v>Portable Equipment - Rental Other Portable Equipment_2002_175</v>
      </c>
      <c r="B11980" s="1" t="s">
        <v>40</v>
      </c>
      <c r="C11980" s="1">
        <v>2020</v>
      </c>
      <c r="D11980" s="1" t="s">
        <v>208</v>
      </c>
      <c r="E11980" s="1">
        <v>2002</v>
      </c>
      <c r="F11980" s="1">
        <v>175</v>
      </c>
      <c r="G11980" s="1" t="s">
        <v>5</v>
      </c>
      <c r="H11980" s="1">
        <v>2.8524632513757099E-5</v>
      </c>
      <c r="I11980" s="1">
        <v>3.4514805341646102E-5</v>
      </c>
      <c r="J11980" s="1">
        <v>4.1075470819810299E-5</v>
      </c>
      <c r="K11980" s="1">
        <v>1.3318684746499099E-4</v>
      </c>
      <c r="L11980" s="1">
        <v>2.4686662743102097E-4</v>
      </c>
      <c r="M11980" s="1">
        <v>1.9772192814507299E-2</v>
      </c>
      <c r="N11980" s="1">
        <v>1.05186852502284E-5</v>
      </c>
      <c r="O11980" s="1">
        <v>9.6771904302101807E-6</v>
      </c>
      <c r="P11980" s="1">
        <v>1.8194798894104399E-7</v>
      </c>
      <c r="Q11980" s="1">
        <v>1.6137797976175299E-7</v>
      </c>
      <c r="R11980" s="1">
        <v>641.48702068836201</v>
      </c>
      <c r="S11980" s="1">
        <v>236.66939258657601</v>
      </c>
      <c r="T11980" s="1">
        <v>0.19450156009126701</v>
      </c>
      <c r="U11980" s="1">
        <v>42352.322560031003</v>
      </c>
      <c r="V11980" s="1">
        <f t="shared" si="749"/>
        <v>0.26984650494562984</v>
      </c>
      <c r="W11980" s="1">
        <f t="shared" si="750"/>
        <v>1.9300730785114975</v>
      </c>
      <c r="X11980" s="1">
        <f t="shared" si="751"/>
        <v>1216.7994563926497</v>
      </c>
    </row>
    <row r="11981" spans="1:24" hidden="1" x14ac:dyDescent="0.3">
      <c r="A11981" s="18" t="str">
        <f t="shared" si="748"/>
        <v>Portable Equipment - Rental Other Portable Equipment_2002_300</v>
      </c>
      <c r="B11981" s="1" t="s">
        <v>40</v>
      </c>
      <c r="C11981" s="1">
        <v>2020</v>
      </c>
      <c r="D11981" s="1" t="s">
        <v>208</v>
      </c>
      <c r="E11981" s="1">
        <v>2002</v>
      </c>
      <c r="F11981" s="1">
        <v>300</v>
      </c>
      <c r="G11981" s="1" t="s">
        <v>5</v>
      </c>
      <c r="H11981" s="1">
        <v>3.8103888248710097E-5</v>
      </c>
      <c r="I11981" s="1">
        <v>4.6105704780939203E-5</v>
      </c>
      <c r="J11981" s="1">
        <v>5.4869599078142602E-5</v>
      </c>
      <c r="K11981" s="1">
        <v>1.2885927731482499E-4</v>
      </c>
      <c r="L11981" s="1">
        <v>7.1240564138729499E-4</v>
      </c>
      <c r="M11981" s="1">
        <v>5.6157707402150897E-2</v>
      </c>
      <c r="N11981" s="1">
        <v>2.32460875335377E-5</v>
      </c>
      <c r="O11981" s="1">
        <v>2.13864005308547E-5</v>
      </c>
      <c r="P11981" s="1">
        <v>5.1806273778981195E-7</v>
      </c>
      <c r="Q11981" s="1">
        <v>4.5835165849492199E-7</v>
      </c>
      <c r="R11981" s="1">
        <v>1821.9749700024399</v>
      </c>
      <c r="S11981" s="1">
        <v>473.33878517315202</v>
      </c>
      <c r="T11981" s="1">
        <v>0.38900312018253402</v>
      </c>
      <c r="U11981" s="1">
        <v>120290.62028884501</v>
      </c>
      <c r="V11981" s="1">
        <f t="shared" si="749"/>
        <v>0.12691457548293572</v>
      </c>
      <c r="W11981" s="1">
        <f t="shared" si="750"/>
        <v>1.9610297679625943</v>
      </c>
      <c r="X11981" s="1">
        <f t="shared" si="751"/>
        <v>1216.7994563926497</v>
      </c>
    </row>
    <row r="11982" spans="1:24" hidden="1" x14ac:dyDescent="0.3">
      <c r="A11982" s="18" t="str">
        <f t="shared" si="748"/>
        <v>Portable Equipment - Rental Other Portable Equipment_2002_600</v>
      </c>
      <c r="B11982" s="1" t="s">
        <v>40</v>
      </c>
      <c r="C11982" s="1">
        <v>2020</v>
      </c>
      <c r="D11982" s="1" t="s">
        <v>208</v>
      </c>
      <c r="E11982" s="1">
        <v>2002</v>
      </c>
      <c r="F11982" s="1">
        <v>600</v>
      </c>
      <c r="G11982" s="1" t="s">
        <v>5</v>
      </c>
      <c r="H11982" s="1">
        <v>3.2416893137635202E-5</v>
      </c>
      <c r="I11982" s="1">
        <v>3.9224440696538597E-5</v>
      </c>
      <c r="J11982" s="1">
        <v>4.6680326118194698E-5</v>
      </c>
      <c r="K11982" s="1">
        <v>1.26118872853387E-4</v>
      </c>
      <c r="L11982" s="1">
        <v>6.4721868614833397E-4</v>
      </c>
      <c r="M11982" s="1">
        <v>5.84976118772405E-2</v>
      </c>
      <c r="N11982" s="1">
        <v>1.5836213672956599E-5</v>
      </c>
      <c r="O11982" s="1">
        <v>1.45693165791201E-5</v>
      </c>
      <c r="P11982" s="1">
        <v>5.3986692491136498E-7</v>
      </c>
      <c r="Q11982" s="1">
        <v>4.7744964426554299E-7</v>
      </c>
      <c r="R11982" s="1">
        <v>1897.8905937525401</v>
      </c>
      <c r="S11982" s="1">
        <v>236.66939258657601</v>
      </c>
      <c r="T11982" s="1">
        <v>0.19450156009126701</v>
      </c>
      <c r="U11982" s="1">
        <v>125302.729467547</v>
      </c>
      <c r="V11982" s="1">
        <f t="shared" si="749"/>
        <v>0.10365370473525932</v>
      </c>
      <c r="W11982" s="1">
        <f t="shared" si="750"/>
        <v>1.7103268625849908</v>
      </c>
      <c r="X11982" s="1">
        <f t="shared" si="751"/>
        <v>1216.7994563926497</v>
      </c>
    </row>
    <row r="11983" spans="1:24" hidden="1" x14ac:dyDescent="0.3">
      <c r="A11983" s="18" t="str">
        <f t="shared" si="748"/>
        <v>Portable Equipment - Rental Other Portable Equipment_2003_300</v>
      </c>
      <c r="B11983" s="1" t="s">
        <v>40</v>
      </c>
      <c r="C11983" s="1">
        <v>2020</v>
      </c>
      <c r="D11983" s="1" t="s">
        <v>208</v>
      </c>
      <c r="E11983" s="1">
        <v>2003</v>
      </c>
      <c r="F11983" s="1">
        <v>300</v>
      </c>
      <c r="G11983" s="1" t="s">
        <v>5</v>
      </c>
      <c r="H11983" s="1">
        <v>4.7467137717381801E-5</v>
      </c>
      <c r="I11983" s="1">
        <v>5.7435236638032E-5</v>
      </c>
      <c r="J11983" s="1">
        <v>6.8352678313029794E-5</v>
      </c>
      <c r="K11983" s="1">
        <v>1.81208358723973E-4</v>
      </c>
      <c r="L11983" s="1">
        <v>9.5386113621348501E-4</v>
      </c>
      <c r="M11983" s="1">
        <v>7.8971776034274702E-2</v>
      </c>
      <c r="N11983" s="1">
        <v>3.2962610236091402E-5</v>
      </c>
      <c r="O11983" s="1">
        <v>3.0325601417204099E-5</v>
      </c>
      <c r="P11983" s="1">
        <v>7.2870921867089296E-7</v>
      </c>
      <c r="Q11983" s="1">
        <v>6.4455701975848305E-7</v>
      </c>
      <c r="R11983" s="1">
        <v>2562.15230156594</v>
      </c>
      <c r="S11983" s="1">
        <v>710.00817775972803</v>
      </c>
      <c r="T11983" s="1">
        <v>0.58350468027380098</v>
      </c>
      <c r="U11983" s="1">
        <v>169158.68478118899</v>
      </c>
      <c r="V11983" s="1">
        <f t="shared" si="749"/>
        <v>0.11242754194710187</v>
      </c>
      <c r="W11983" s="1">
        <f t="shared" si="750"/>
        <v>1.8671510588386842</v>
      </c>
      <c r="X11983" s="1">
        <f t="shared" si="751"/>
        <v>1216.79945639265</v>
      </c>
    </row>
    <row r="11984" spans="1:24" hidden="1" x14ac:dyDescent="0.3">
      <c r="A11984" s="18" t="str">
        <f t="shared" si="748"/>
        <v>Portable Equipment - Rental Other Portable Equipment_2004_75</v>
      </c>
      <c r="B11984" s="1" t="s">
        <v>40</v>
      </c>
      <c r="C11984" s="1">
        <v>2020</v>
      </c>
      <c r="D11984" s="1" t="s">
        <v>208</v>
      </c>
      <c r="E11984" s="1">
        <v>2004</v>
      </c>
      <c r="F11984" s="1">
        <v>75</v>
      </c>
      <c r="G11984" s="1" t="s">
        <v>5</v>
      </c>
      <c r="H11984" s="1">
        <v>8.9136884211231901E-6</v>
      </c>
      <c r="I11984" s="1">
        <v>1.0785562989559E-5</v>
      </c>
      <c r="J11984" s="1">
        <v>1.2835711326417301E-5</v>
      </c>
      <c r="K11984" s="1">
        <v>6.1295722041744701E-5</v>
      </c>
      <c r="L11984" s="1">
        <v>7.7453926301207998E-5</v>
      </c>
      <c r="M11984" s="1">
        <v>7.6046895440412604E-3</v>
      </c>
      <c r="N11984" s="1">
        <v>3.69912731448788E-6</v>
      </c>
      <c r="O11984" s="1">
        <v>3.4031971293288499E-6</v>
      </c>
      <c r="P11984" s="1">
        <v>7.00417154690802E-8</v>
      </c>
      <c r="Q11984" s="1">
        <v>6.2068453754520603E-8</v>
      </c>
      <c r="R11984" s="1">
        <v>246.725777187831</v>
      </c>
      <c r="S11984" s="1">
        <v>236.66939258657601</v>
      </c>
      <c r="T11984" s="1">
        <v>0.19450156009126701</v>
      </c>
      <c r="U11984" s="1">
        <v>16289.3548307811</v>
      </c>
      <c r="V11984" s="1">
        <f t="shared" si="749"/>
        <v>0.21924390893314133</v>
      </c>
      <c r="W11984" s="1">
        <f t="shared" si="750"/>
        <v>1.5744473961104384</v>
      </c>
      <c r="X11984" s="1">
        <f t="shared" si="751"/>
        <v>1216.7994563926497</v>
      </c>
    </row>
    <row r="11985" spans="1:24" hidden="1" x14ac:dyDescent="0.3">
      <c r="A11985" s="18" t="str">
        <f t="shared" si="748"/>
        <v>Portable Equipment - Rental Other Portable Equipment_2004_300</v>
      </c>
      <c r="B11985" s="1" t="s">
        <v>40</v>
      </c>
      <c r="C11985" s="1">
        <v>2020</v>
      </c>
      <c r="D11985" s="1" t="s">
        <v>208</v>
      </c>
      <c r="E11985" s="1">
        <v>2004</v>
      </c>
      <c r="F11985" s="1">
        <v>300</v>
      </c>
      <c r="G11985" s="1" t="s">
        <v>5</v>
      </c>
      <c r="H11985" s="1">
        <v>3.2253532416311699E-5</v>
      </c>
      <c r="I11985" s="1">
        <v>3.90267742237372E-5</v>
      </c>
      <c r="J11985" s="1">
        <v>4.6445086679488897E-5</v>
      </c>
      <c r="K11985" s="1">
        <v>1.3047001828126099E-4</v>
      </c>
      <c r="L11985" s="1">
        <v>5.3091562081500397E-4</v>
      </c>
      <c r="M11985" s="1">
        <v>5.6859678744677601E-2</v>
      </c>
      <c r="N11985" s="1">
        <v>1.8104612515971999E-5</v>
      </c>
      <c r="O11985" s="1">
        <v>1.6656243514694301E-5</v>
      </c>
      <c r="P11985" s="1">
        <v>5.2472832164524795E-7</v>
      </c>
      <c r="Q11985" s="1">
        <v>4.64081054226107E-7</v>
      </c>
      <c r="R11985" s="1">
        <v>1844.7496571274701</v>
      </c>
      <c r="S11985" s="1">
        <v>473.33878517315202</v>
      </c>
      <c r="T11985" s="1">
        <v>0.38900312018253402</v>
      </c>
      <c r="U11985" s="1">
        <v>121794.253042456</v>
      </c>
      <c r="V11985" s="1">
        <f t="shared" si="749"/>
        <v>0.10610221744554095</v>
      </c>
      <c r="W11985" s="1">
        <f t="shared" si="750"/>
        <v>1.4434020173434061</v>
      </c>
      <c r="X11985" s="1">
        <f t="shared" si="751"/>
        <v>1216.7994563926497</v>
      </c>
    </row>
    <row r="11986" spans="1:24" hidden="1" x14ac:dyDescent="0.3">
      <c r="A11986" s="18" t="str">
        <f t="shared" si="748"/>
        <v>Portable Equipment - Rental Other Portable Equipment_2005_75</v>
      </c>
      <c r="B11986" s="1" t="s">
        <v>40</v>
      </c>
      <c r="C11986" s="1">
        <v>2020</v>
      </c>
      <c r="D11986" s="1" t="s">
        <v>208</v>
      </c>
      <c r="E11986" s="1">
        <v>2005</v>
      </c>
      <c r="F11986" s="1">
        <v>75</v>
      </c>
      <c r="G11986" s="1" t="s">
        <v>5</v>
      </c>
      <c r="H11986" s="1">
        <v>5.4307229794986398E-6</v>
      </c>
      <c r="I11986" s="1">
        <v>6.5711748051933504E-6</v>
      </c>
      <c r="J11986" s="1">
        <v>7.8202410904780407E-6</v>
      </c>
      <c r="K11986" s="1">
        <v>4.9529885888000001E-5</v>
      </c>
      <c r="L11986" s="1">
        <v>6.1593550373851994E-5</v>
      </c>
      <c r="M11986" s="1">
        <v>6.3177420827419803E-3</v>
      </c>
      <c r="N11986" s="1">
        <v>3.43604708744908E-6</v>
      </c>
      <c r="O11986" s="1">
        <v>3.1611633204531502E-6</v>
      </c>
      <c r="P11986" s="1">
        <v>5.8247736934808201E-8</v>
      </c>
      <c r="Q11986" s="1">
        <v>5.15645615806787E-8</v>
      </c>
      <c r="R11986" s="1">
        <v>204.97218412527499</v>
      </c>
      <c r="S11986" s="1">
        <v>236.66939258657601</v>
      </c>
      <c r="T11986" s="1">
        <v>0.19450156009126701</v>
      </c>
      <c r="U11986" s="1">
        <v>13532.6947824951</v>
      </c>
      <c r="V11986" s="1">
        <f t="shared" si="749"/>
        <v>0.16078566797516586</v>
      </c>
      <c r="W11986" s="1">
        <f t="shared" si="750"/>
        <v>1.5070912634975049</v>
      </c>
      <c r="X11986" s="1">
        <f t="shared" si="751"/>
        <v>1216.7994563926497</v>
      </c>
    </row>
    <row r="11987" spans="1:24" hidden="1" x14ac:dyDescent="0.3">
      <c r="A11987" s="18" t="str">
        <f t="shared" si="748"/>
        <v>Portable Equipment - Rental Other Portable Equipment_2005_175</v>
      </c>
      <c r="B11987" s="1" t="s">
        <v>40</v>
      </c>
      <c r="C11987" s="1">
        <v>2020</v>
      </c>
      <c r="D11987" s="1" t="s">
        <v>208</v>
      </c>
      <c r="E11987" s="1">
        <v>2005</v>
      </c>
      <c r="F11987" s="1">
        <v>175</v>
      </c>
      <c r="G11987" s="1" t="s">
        <v>5</v>
      </c>
      <c r="H11987" s="1">
        <v>2.5406420932712701E-5</v>
      </c>
      <c r="I11987" s="1">
        <v>3.0741769328582403E-5</v>
      </c>
      <c r="J11987" s="1">
        <v>3.6585246143106402E-5</v>
      </c>
      <c r="K11987" s="1">
        <v>2.6794987063962601E-4</v>
      </c>
      <c r="L11987" s="1">
        <v>3.3269659446861301E-4</v>
      </c>
      <c r="M11987" s="1">
        <v>3.97783760765235E-2</v>
      </c>
      <c r="N11987" s="1">
        <v>1.7076520952003199E-5</v>
      </c>
      <c r="O11987" s="1">
        <v>1.5710399275842902E-5</v>
      </c>
      <c r="P11987" s="1">
        <v>3.67008620931753E-7</v>
      </c>
      <c r="Q11987" s="1">
        <v>3.2466575810056899E-7</v>
      </c>
      <c r="R11987" s="1">
        <v>1290.5656037517299</v>
      </c>
      <c r="S11987" s="1">
        <v>473.33878517315202</v>
      </c>
      <c r="T11987" s="1">
        <v>0.38900312018253402</v>
      </c>
      <c r="U11987" s="1">
        <v>85205.856037932201</v>
      </c>
      <c r="V11987" s="1">
        <f t="shared" si="749"/>
        <v>0.11946701598916164</v>
      </c>
      <c r="W11987" s="1">
        <f t="shared" si="750"/>
        <v>1.2929076705408431</v>
      </c>
      <c r="X11987" s="1">
        <f t="shared" si="751"/>
        <v>1216.7994563926497</v>
      </c>
    </row>
    <row r="11988" spans="1:24" hidden="1" x14ac:dyDescent="0.3">
      <c r="A11988" s="18" t="str">
        <f t="shared" si="748"/>
        <v>Portable Equipment - Rental Other Portable Equipment_2005_300</v>
      </c>
      <c r="B11988" s="1" t="s">
        <v>40</v>
      </c>
      <c r="C11988" s="1">
        <v>2020</v>
      </c>
      <c r="D11988" s="1" t="s">
        <v>208</v>
      </c>
      <c r="E11988" s="1">
        <v>2005</v>
      </c>
      <c r="F11988" s="1">
        <v>300</v>
      </c>
      <c r="G11988" s="1" t="s">
        <v>5</v>
      </c>
      <c r="H11988" s="1">
        <v>1.59468141635729E-5</v>
      </c>
      <c r="I11988" s="1">
        <v>1.92956451379232E-5</v>
      </c>
      <c r="J11988" s="1">
        <v>2.2963412395545E-5</v>
      </c>
      <c r="K11988" s="1">
        <v>6.5771922796108899E-5</v>
      </c>
      <c r="L11988" s="1">
        <v>2.4621832026891602E-4</v>
      </c>
      <c r="M11988" s="1">
        <v>2.8663829819847799E-2</v>
      </c>
      <c r="N11988" s="1">
        <v>8.2907858147039503E-6</v>
      </c>
      <c r="O11988" s="1">
        <v>7.6275229495276401E-6</v>
      </c>
      <c r="P11988" s="1">
        <v>2.6453291711078301E-7</v>
      </c>
      <c r="Q11988" s="1">
        <v>2.33950325690115E-7</v>
      </c>
      <c r="R11988" s="1">
        <v>929.96639093874603</v>
      </c>
      <c r="S11988" s="1">
        <v>236.66939258657601</v>
      </c>
      <c r="T11988" s="1">
        <v>0.19450156009126701</v>
      </c>
      <c r="U11988" s="1">
        <v>61398.337439098199</v>
      </c>
      <c r="V11988" s="1">
        <f t="shared" si="749"/>
        <v>0.10406179018697256</v>
      </c>
      <c r="W11988" s="1">
        <f t="shared" si="750"/>
        <v>1.3278601985510214</v>
      </c>
      <c r="X11988" s="1">
        <f t="shared" si="751"/>
        <v>1216.7994563926497</v>
      </c>
    </row>
    <row r="11989" spans="1:24" hidden="1" x14ac:dyDescent="0.3">
      <c r="A11989" s="18" t="str">
        <f t="shared" si="748"/>
        <v>Portable Equipment - Rental Other Portable Equipment_2006_75</v>
      </c>
      <c r="B11989" s="1" t="s">
        <v>40</v>
      </c>
      <c r="C11989" s="1">
        <v>2020</v>
      </c>
      <c r="D11989" s="1" t="s">
        <v>208</v>
      </c>
      <c r="E11989" s="1">
        <v>2006</v>
      </c>
      <c r="F11989" s="1">
        <v>75</v>
      </c>
      <c r="G11989" s="1" t="s">
        <v>5</v>
      </c>
      <c r="H11989" s="1">
        <v>4.6848791862059598E-6</v>
      </c>
      <c r="I11989" s="1">
        <v>5.6687038153092098E-6</v>
      </c>
      <c r="J11989" s="1">
        <v>6.7462260281365797E-6</v>
      </c>
      <c r="K11989" s="1">
        <v>5.1468199134172601E-5</v>
      </c>
      <c r="L11989" s="1">
        <v>6.4225204653694303E-5</v>
      </c>
      <c r="M11989" s="1">
        <v>6.6687277540054199E-3</v>
      </c>
      <c r="N11989" s="1">
        <v>3.6269385923073601E-6</v>
      </c>
      <c r="O11989" s="1">
        <v>3.3367835049227698E-6</v>
      </c>
      <c r="P11989" s="1">
        <v>6.1515148838840206E-8</v>
      </c>
      <c r="Q11989" s="1">
        <v>5.4429259446271998E-8</v>
      </c>
      <c r="R11989" s="1">
        <v>216.35952768779001</v>
      </c>
      <c r="S11989" s="1">
        <v>236.66939258657601</v>
      </c>
      <c r="T11989" s="1">
        <v>0.19450156009126701</v>
      </c>
      <c r="U11989" s="1">
        <v>14284.5111593004</v>
      </c>
      <c r="V11989" s="1">
        <f t="shared" si="749"/>
        <v>0.13140351545178511</v>
      </c>
      <c r="W11989" s="1">
        <f t="shared" si="750"/>
        <v>1.4887737915171773</v>
      </c>
      <c r="X11989" s="1">
        <f t="shared" si="751"/>
        <v>1216.7994563926497</v>
      </c>
    </row>
    <row r="11990" spans="1:24" hidden="1" x14ac:dyDescent="0.3">
      <c r="A11990" s="18" t="str">
        <f t="shared" si="748"/>
        <v>Portable Equipment - Rental Other Portable Equipment_2006_300</v>
      </c>
      <c r="B11990" s="1" t="s">
        <v>40</v>
      </c>
      <c r="C11990" s="1">
        <v>2020</v>
      </c>
      <c r="D11990" s="1" t="s">
        <v>208</v>
      </c>
      <c r="E11990" s="1">
        <v>2006</v>
      </c>
      <c r="F11990" s="1">
        <v>300</v>
      </c>
      <c r="G11990" s="1" t="s">
        <v>5</v>
      </c>
      <c r="H11990" s="1">
        <v>7.1532852105169999E-5</v>
      </c>
      <c r="I11990" s="1">
        <v>8.6554751047255703E-5</v>
      </c>
      <c r="J11990" s="1">
        <v>1.03007307031444E-4</v>
      </c>
      <c r="K11990" s="1">
        <v>2.9503405368540297E-4</v>
      </c>
      <c r="L11990" s="1">
        <v>1.1044650366348501E-3</v>
      </c>
      <c r="M11990" s="1">
        <v>0.12857775090617399</v>
      </c>
      <c r="N11990" s="1">
        <v>3.71900963688149E-5</v>
      </c>
      <c r="O11990" s="1">
        <v>3.4214888659309701E-5</v>
      </c>
      <c r="P11990" s="1">
        <v>1.18661908532551E-6</v>
      </c>
      <c r="Q11990" s="1">
        <v>1.0494343180956599E-6</v>
      </c>
      <c r="R11990" s="1">
        <v>4171.5635250680898</v>
      </c>
      <c r="S11990" s="1">
        <v>946.67757034630495</v>
      </c>
      <c r="T11990" s="1">
        <v>0.77800624036506805</v>
      </c>
      <c r="U11990" s="1">
        <v>275415.39936966897</v>
      </c>
      <c r="V11990" s="1">
        <f t="shared" si="749"/>
        <v>0.10406179018697286</v>
      </c>
      <c r="W11990" s="1">
        <f t="shared" si="750"/>
        <v>1.3278601985510199</v>
      </c>
      <c r="X11990" s="1">
        <f t="shared" si="751"/>
        <v>1216.7994563926509</v>
      </c>
    </row>
    <row r="11991" spans="1:24" hidden="1" x14ac:dyDescent="0.3">
      <c r="A11991" s="18" t="str">
        <f t="shared" si="748"/>
        <v>Portable Equipment - Rental Other Portable Equipment_2006_600</v>
      </c>
      <c r="B11991" s="1" t="s">
        <v>40</v>
      </c>
      <c r="C11991" s="1">
        <v>2020</v>
      </c>
      <c r="D11991" s="1" t="s">
        <v>208</v>
      </c>
      <c r="E11991" s="1">
        <v>2006</v>
      </c>
      <c r="F11991" s="1">
        <v>600</v>
      </c>
      <c r="G11991" s="1" t="s">
        <v>5</v>
      </c>
      <c r="H11991" s="1">
        <v>5.7240065244997597E-5</v>
      </c>
      <c r="I11991" s="1">
        <v>6.9260478946447197E-5</v>
      </c>
      <c r="J11991" s="1">
        <v>8.2425693952796605E-5</v>
      </c>
      <c r="K11991" s="1">
        <v>2.2625725789897599E-4</v>
      </c>
      <c r="L11991" s="1">
        <v>8.8008892706531395E-4</v>
      </c>
      <c r="M11991" s="1">
        <v>0.104944715707769</v>
      </c>
      <c r="N11991" s="1">
        <v>2.66474156360144E-5</v>
      </c>
      <c r="O11991" s="1">
        <v>2.4515622385133301E-5</v>
      </c>
      <c r="P11991" s="1">
        <v>9.6854873852230095E-7</v>
      </c>
      <c r="Q11991" s="1">
        <v>8.5654466181238399E-7</v>
      </c>
      <c r="R11991" s="1">
        <v>3404.8157251920702</v>
      </c>
      <c r="S11991" s="1">
        <v>473.33878517315202</v>
      </c>
      <c r="T11991" s="1">
        <v>0.38900312018253402</v>
      </c>
      <c r="U11991" s="1">
        <v>224793.09666477999</v>
      </c>
      <c r="V11991" s="1">
        <f t="shared" si="749"/>
        <v>0.10202136292840472</v>
      </c>
      <c r="W11991" s="1">
        <f t="shared" si="750"/>
        <v>1.2963795977620292</v>
      </c>
      <c r="X11991" s="1">
        <f t="shared" si="751"/>
        <v>1216.7994563926497</v>
      </c>
    </row>
    <row r="11992" spans="1:24" hidden="1" x14ac:dyDescent="0.3">
      <c r="A11992" s="18" t="str">
        <f t="shared" si="748"/>
        <v>Portable Equipment - Rental Other Portable Equipment_2006_750</v>
      </c>
      <c r="B11992" s="1" t="s">
        <v>40</v>
      </c>
      <c r="C11992" s="1">
        <v>2020</v>
      </c>
      <c r="D11992" s="1" t="s">
        <v>208</v>
      </c>
      <c r="E11992" s="1">
        <v>2006</v>
      </c>
      <c r="F11992" s="1">
        <v>750</v>
      </c>
      <c r="G11992" s="1" t="s">
        <v>5</v>
      </c>
      <c r="H11992" s="1">
        <v>4.3711755510393899E-5</v>
      </c>
      <c r="I11992" s="1">
        <v>5.2891224167576698E-5</v>
      </c>
      <c r="J11992" s="1">
        <v>6.2944927934967295E-5</v>
      </c>
      <c r="K11992" s="1">
        <v>1.7278285580914001E-4</v>
      </c>
      <c r="L11992" s="1">
        <v>6.4933426302241396E-4</v>
      </c>
      <c r="M11992" s="1">
        <v>8.0141728271819701E-2</v>
      </c>
      <c r="N11992" s="1">
        <v>1.9888699894417399E-5</v>
      </c>
      <c r="O11992" s="1">
        <v>1.8297603902864E-5</v>
      </c>
      <c r="P11992" s="1">
        <v>7.3963866877121499E-7</v>
      </c>
      <c r="Q11992" s="1">
        <v>6.5410601264379598E-7</v>
      </c>
      <c r="R11992" s="1">
        <v>2600.1101134409901</v>
      </c>
      <c r="S11992" s="1">
        <v>236.66939258657601</v>
      </c>
      <c r="T11992" s="1">
        <v>0.19450156009126701</v>
      </c>
      <c r="U11992" s="1">
        <v>171664.73937053999</v>
      </c>
      <c r="V11992" s="1">
        <f t="shared" si="749"/>
        <v>0.10202136292840461</v>
      </c>
      <c r="W11992" s="1">
        <f t="shared" si="750"/>
        <v>1.2524944837685916</v>
      </c>
      <c r="X11992" s="1">
        <f t="shared" si="751"/>
        <v>1216.7994563926497</v>
      </c>
    </row>
    <row r="11993" spans="1:24" hidden="1" x14ac:dyDescent="0.3">
      <c r="A11993" s="18" t="str">
        <f t="shared" si="748"/>
        <v>Portable Equipment - Rental Other Portable Equipment_2007_100</v>
      </c>
      <c r="B11993" s="1" t="s">
        <v>40</v>
      </c>
      <c r="C11993" s="1">
        <v>2020</v>
      </c>
      <c r="D11993" s="1" t="s">
        <v>208</v>
      </c>
      <c r="E11993" s="1">
        <v>2007</v>
      </c>
      <c r="F11993" s="1">
        <v>100</v>
      </c>
      <c r="G11993" s="1" t="s">
        <v>5</v>
      </c>
      <c r="H11993" s="1">
        <v>6.57526903327152E-6</v>
      </c>
      <c r="I11993" s="1">
        <v>7.9560755302585508E-6</v>
      </c>
      <c r="J11993" s="1">
        <v>9.4683874079109996E-6</v>
      </c>
      <c r="K11993" s="1">
        <v>7.2236068960242306E-5</v>
      </c>
      <c r="L11993" s="1">
        <v>7.4029947791420304E-5</v>
      </c>
      <c r="M11993" s="1">
        <v>9.3596179003584898E-3</v>
      </c>
      <c r="N11993" s="1">
        <v>5.3367613668448003E-6</v>
      </c>
      <c r="O11993" s="1">
        <v>4.9098204574972202E-6</v>
      </c>
      <c r="P11993" s="1">
        <v>8.6337051001880797E-8</v>
      </c>
      <c r="Q11993" s="1">
        <v>7.6391943082486906E-8</v>
      </c>
      <c r="R11993" s="1">
        <v>303.66249500040698</v>
      </c>
      <c r="S11993" s="1">
        <v>236.66939258657601</v>
      </c>
      <c r="T11993" s="1">
        <v>0.19450156009126701</v>
      </c>
      <c r="U11993" s="1">
        <v>20048.4367148075</v>
      </c>
      <c r="V11993" s="1">
        <f t="shared" si="749"/>
        <v>0.13140351545178583</v>
      </c>
      <c r="W11993" s="1">
        <f t="shared" si="750"/>
        <v>1.2226876619644997</v>
      </c>
      <c r="X11993" s="1">
        <f t="shared" si="751"/>
        <v>1216.7994563926497</v>
      </c>
    </row>
    <row r="11994" spans="1:24" hidden="1" x14ac:dyDescent="0.3">
      <c r="A11994" s="18" t="str">
        <f t="shared" si="748"/>
        <v>Portable Equipment - Rental Other Portable Equipment_2007_175</v>
      </c>
      <c r="B11994" s="1" t="s">
        <v>40</v>
      </c>
      <c r="C11994" s="1">
        <v>2020</v>
      </c>
      <c r="D11994" s="1" t="s">
        <v>208</v>
      </c>
      <c r="E11994" s="1">
        <v>2007</v>
      </c>
      <c r="F11994" s="1">
        <v>175</v>
      </c>
      <c r="G11994" s="1" t="s">
        <v>5</v>
      </c>
      <c r="H11994" s="1">
        <v>3.75219156789951E-5</v>
      </c>
      <c r="I11994" s="1">
        <v>4.5401517971584103E-5</v>
      </c>
      <c r="J11994" s="1">
        <v>5.4031558577752897E-5</v>
      </c>
      <c r="K11994" s="1">
        <v>4.6339565863558901E-4</v>
      </c>
      <c r="L11994" s="1">
        <v>4.0801555960044299E-4</v>
      </c>
      <c r="M11994" s="1">
        <v>6.8793191567634901E-2</v>
      </c>
      <c r="N11994" s="1">
        <v>3.30756084859558E-5</v>
      </c>
      <c r="O11994" s="1">
        <v>3.04295598070793E-5</v>
      </c>
      <c r="P11994" s="1">
        <v>6.3490151421528998E-7</v>
      </c>
      <c r="Q11994" s="1">
        <v>5.6148078165627901E-7</v>
      </c>
      <c r="R11994" s="1">
        <v>2231.9193382529902</v>
      </c>
      <c r="S11994" s="1">
        <v>946.67757034630495</v>
      </c>
      <c r="T11994" s="1">
        <v>0.77800624036506805</v>
      </c>
      <c r="U11994" s="1">
        <v>147356.00985383501</v>
      </c>
      <c r="V11994" s="1">
        <f t="shared" si="749"/>
        <v>0.10202136292840516</v>
      </c>
      <c r="W11994" s="1">
        <f t="shared" si="750"/>
        <v>0.91684827614103559</v>
      </c>
      <c r="X11994" s="1">
        <f t="shared" si="751"/>
        <v>1216.7994563926509</v>
      </c>
    </row>
    <row r="11995" spans="1:24" hidden="1" x14ac:dyDescent="0.3">
      <c r="A11995" s="18" t="str">
        <f t="shared" si="748"/>
        <v>Portable Equipment - Rental Other Portable Equipment_2007_300</v>
      </c>
      <c r="B11995" s="1" t="s">
        <v>40</v>
      </c>
      <c r="C11995" s="1">
        <v>2020</v>
      </c>
      <c r="D11995" s="1" t="s">
        <v>208</v>
      </c>
      <c r="E11995" s="1">
        <v>2007</v>
      </c>
      <c r="F11995" s="1">
        <v>300</v>
      </c>
      <c r="G11995" s="1" t="s">
        <v>5</v>
      </c>
      <c r="H11995" s="1">
        <v>6.69396080735814E-5</v>
      </c>
      <c r="I11995" s="1">
        <v>8.0996925769033504E-5</v>
      </c>
      <c r="J11995" s="1">
        <v>9.63930356259573E-5</v>
      </c>
      <c r="K11995" s="1">
        <v>2.8161121229844198E-4</v>
      </c>
      <c r="L11995" s="1">
        <v>6.8686932559369697E-4</v>
      </c>
      <c r="M11995" s="1">
        <v>0.12272798971845</v>
      </c>
      <c r="N11995" s="1">
        <v>3.10695772859395E-5</v>
      </c>
      <c r="O11995" s="1">
        <v>2.8584011103064299E-5</v>
      </c>
      <c r="P11995" s="1">
        <v>1.1326729394759101E-6</v>
      </c>
      <c r="Q11995" s="1">
        <v>1.00168935366911E-6</v>
      </c>
      <c r="R11995" s="1">
        <v>3981.7744656928398</v>
      </c>
      <c r="S11995" s="1">
        <v>1183.3469629328799</v>
      </c>
      <c r="T11995" s="1">
        <v>0.972507800456335</v>
      </c>
      <c r="U11995" s="1">
        <v>262885.12642291398</v>
      </c>
      <c r="V11995" s="1">
        <f t="shared" si="749"/>
        <v>0.1020213629284048</v>
      </c>
      <c r="W11995" s="1">
        <f t="shared" si="750"/>
        <v>0.86516054881646121</v>
      </c>
      <c r="X11995" s="1">
        <f t="shared" si="751"/>
        <v>1216.7994563926497</v>
      </c>
    </row>
    <row r="11996" spans="1:24" hidden="1" x14ac:dyDescent="0.3">
      <c r="A11996" s="18" t="str">
        <f t="shared" si="748"/>
        <v>Portable Equipment - Rental Other Portable Equipment_2007_600</v>
      </c>
      <c r="B11996" s="1" t="s">
        <v>40</v>
      </c>
      <c r="C11996" s="1">
        <v>2020</v>
      </c>
      <c r="D11996" s="1" t="s">
        <v>208</v>
      </c>
      <c r="E11996" s="1">
        <v>2007</v>
      </c>
      <c r="F11996" s="1">
        <v>600</v>
      </c>
      <c r="G11996" s="1" t="s">
        <v>5</v>
      </c>
      <c r="H11996" s="1">
        <v>4.4668947236898897E-5</v>
      </c>
      <c r="I11996" s="1">
        <v>5.4049426156647701E-5</v>
      </c>
      <c r="J11996" s="1">
        <v>6.4323284021134506E-5</v>
      </c>
      <c r="K11996" s="1">
        <v>1.7656642199474201E-4</v>
      </c>
      <c r="L11996" s="1">
        <v>4.7699199792317998E-4</v>
      </c>
      <c r="M11996" s="1">
        <v>8.1896656628136597E-2</v>
      </c>
      <c r="N11996" s="1">
        <v>2.4151530951157799E-5</v>
      </c>
      <c r="O11996" s="1">
        <v>2.2219408475065199E-5</v>
      </c>
      <c r="P11996" s="1">
        <v>7.5583513597058202E-7</v>
      </c>
      <c r="Q11996" s="1">
        <v>6.6842950197176003E-7</v>
      </c>
      <c r="R11996" s="1">
        <v>2657.04683125356</v>
      </c>
      <c r="S11996" s="1">
        <v>473.33878517315202</v>
      </c>
      <c r="T11996" s="1">
        <v>0.38900312018253402</v>
      </c>
      <c r="U11996" s="1">
        <v>175423.82125456599</v>
      </c>
      <c r="V11996" s="1">
        <f t="shared" si="749"/>
        <v>0.1020213629284048</v>
      </c>
      <c r="W11996" s="1">
        <f t="shared" si="750"/>
        <v>0.90034949849472912</v>
      </c>
      <c r="X11996" s="1">
        <f t="shared" si="751"/>
        <v>1216.7994563926497</v>
      </c>
    </row>
    <row r="11997" spans="1:24" hidden="1" x14ac:dyDescent="0.3">
      <c r="A11997" s="18" t="str">
        <f t="shared" si="748"/>
        <v>Portable Equipment - Rental Other Portable Equipment_2008_100</v>
      </c>
      <c r="B11997" s="1" t="s">
        <v>40</v>
      </c>
      <c r="C11997" s="1">
        <v>2020</v>
      </c>
      <c r="D11997" s="1" t="s">
        <v>208</v>
      </c>
      <c r="E11997" s="1">
        <v>2008</v>
      </c>
      <c r="F11997" s="1">
        <v>100</v>
      </c>
      <c r="G11997" s="1" t="s">
        <v>5</v>
      </c>
      <c r="H11997" s="1">
        <v>1.0574288045686399E-5</v>
      </c>
      <c r="I11997" s="1">
        <v>1.27948885352806E-5</v>
      </c>
      <c r="J11997" s="1">
        <v>1.52269747857885E-5</v>
      </c>
      <c r="K11997" s="1">
        <v>1.5026526608913899E-4</v>
      </c>
      <c r="L11997" s="1">
        <v>1.2334901195807499E-4</v>
      </c>
      <c r="M11997" s="1">
        <v>1.9889188038261799E-2</v>
      </c>
      <c r="N11997" s="1">
        <v>1.0385052548161101E-5</v>
      </c>
      <c r="O11997" s="1">
        <v>9.5542483443082107E-6</v>
      </c>
      <c r="P11997" s="1">
        <v>1.8356817813849701E-7</v>
      </c>
      <c r="Q11997" s="1">
        <v>1.62332879050285E-7</v>
      </c>
      <c r="R11997" s="1">
        <v>645.28280187586699</v>
      </c>
      <c r="S11997" s="1">
        <v>473.33878517315202</v>
      </c>
      <c r="T11997" s="1">
        <v>0.38900312018253402</v>
      </c>
      <c r="U11997" s="1">
        <v>42602.9280189661</v>
      </c>
      <c r="V11997" s="1">
        <f t="shared" si="749"/>
        <v>9.9445619859147863E-2</v>
      </c>
      <c r="W11997" s="1">
        <f t="shared" si="750"/>
        <v>0.95870463578956033</v>
      </c>
      <c r="X11997" s="1">
        <f t="shared" si="751"/>
        <v>1216.7994563926497</v>
      </c>
    </row>
    <row r="11998" spans="1:24" hidden="1" x14ac:dyDescent="0.3">
      <c r="A11998" s="18" t="str">
        <f t="shared" si="748"/>
        <v>Portable Equipment - Rental Other Portable Equipment_2008_175</v>
      </c>
      <c r="B11998" s="1" t="s">
        <v>40</v>
      </c>
      <c r="C11998" s="1">
        <v>2020</v>
      </c>
      <c r="D11998" s="1" t="s">
        <v>208</v>
      </c>
      <c r="E11998" s="1">
        <v>2008</v>
      </c>
      <c r="F11998" s="1">
        <v>175</v>
      </c>
      <c r="G11998" s="1" t="s">
        <v>5</v>
      </c>
      <c r="H11998" s="1">
        <v>3.6934430891055999E-5</v>
      </c>
      <c r="I11998" s="1">
        <v>4.4690661378177702E-5</v>
      </c>
      <c r="J11998" s="1">
        <v>5.3185580483120603E-5</v>
      </c>
      <c r="K11998" s="1">
        <v>4.5785551938721798E-4</v>
      </c>
      <c r="L11998" s="1">
        <v>3.8983567784849402E-4</v>
      </c>
      <c r="M11998" s="1">
        <v>6.8091220225107996E-2</v>
      </c>
      <c r="N11998" s="1">
        <v>2.8018550646766199E-5</v>
      </c>
      <c r="O11998" s="1">
        <v>2.5777066595024899E-5</v>
      </c>
      <c r="P11998" s="1">
        <v>6.2842906557846195E-7</v>
      </c>
      <c r="Q11998" s="1">
        <v>5.5575138592509305E-7</v>
      </c>
      <c r="R11998" s="1">
        <v>2209.1446511279601</v>
      </c>
      <c r="S11998" s="1">
        <v>1183.3469629328799</v>
      </c>
      <c r="T11998" s="1">
        <v>0.972507800456335</v>
      </c>
      <c r="U11998" s="1">
        <v>145852.37710022501</v>
      </c>
      <c r="V11998" s="1">
        <f t="shared" si="749"/>
        <v>0.10145930215556004</v>
      </c>
      <c r="W11998" s="1">
        <f t="shared" si="750"/>
        <v>0.88502731018344805</v>
      </c>
      <c r="X11998" s="1">
        <f t="shared" si="751"/>
        <v>1216.7994563926497</v>
      </c>
    </row>
    <row r="11999" spans="1:24" hidden="1" x14ac:dyDescent="0.3">
      <c r="A11999" s="18" t="str">
        <f t="shared" si="748"/>
        <v>Portable Equipment - Rental Other Portable Equipment_2008_300</v>
      </c>
      <c r="B11999" s="1" t="s">
        <v>40</v>
      </c>
      <c r="C11999" s="1">
        <v>2020</v>
      </c>
      <c r="D11999" s="1" t="s">
        <v>208</v>
      </c>
      <c r="E11999" s="1">
        <v>2008</v>
      </c>
      <c r="F11999" s="1">
        <v>300</v>
      </c>
      <c r="G11999" s="1" t="s">
        <v>5</v>
      </c>
      <c r="H11999" s="1">
        <v>9.8781686053713502E-5</v>
      </c>
      <c r="I11999" s="1">
        <v>1.19525840124993E-4</v>
      </c>
      <c r="J11999" s="1">
        <v>1.4224562791734699E-4</v>
      </c>
      <c r="K11999" s="1">
        <v>4.2176901963618E-4</v>
      </c>
      <c r="L11999" s="1">
        <v>9.8812057062201502E-4</v>
      </c>
      <c r="M11999" s="1">
        <v>0.18508644397958801</v>
      </c>
      <c r="N11999" s="1">
        <v>4.5292218859739203E-5</v>
      </c>
      <c r="O11999" s="1">
        <v>4.1668841350960101E-5</v>
      </c>
      <c r="P11999" s="1">
        <v>1.70825251133456E-6</v>
      </c>
      <c r="Q11999" s="1">
        <v>1.51065067445617E-6</v>
      </c>
      <c r="R11999" s="1">
        <v>6004.9258386330603</v>
      </c>
      <c r="S11999" s="1">
        <v>1656.6857481060299</v>
      </c>
      <c r="T11999" s="1">
        <v>1.36151092063887</v>
      </c>
      <c r="U11999" s="1">
        <v>396457.83603532001</v>
      </c>
      <c r="V11999" s="1">
        <f t="shared" si="749"/>
        <v>9.9828236560333336E-2</v>
      </c>
      <c r="W11999" s="1">
        <f t="shared" si="750"/>
        <v>0.82528040774306044</v>
      </c>
      <c r="X11999" s="1">
        <f t="shared" si="751"/>
        <v>1216.7994563926475</v>
      </c>
    </row>
    <row r="12000" spans="1:24" hidden="1" x14ac:dyDescent="0.3">
      <c r="A12000" s="18" t="str">
        <f t="shared" si="748"/>
        <v>Portable Equipment - Rental Other Portable Equipment_2009_75</v>
      </c>
      <c r="B12000" s="1" t="s">
        <v>40</v>
      </c>
      <c r="C12000" s="1">
        <v>2020</v>
      </c>
      <c r="D12000" s="1" t="s">
        <v>208</v>
      </c>
      <c r="E12000" s="1">
        <v>2009</v>
      </c>
      <c r="F12000" s="1">
        <v>75</v>
      </c>
      <c r="G12000" s="1" t="s">
        <v>5</v>
      </c>
      <c r="H12000" s="1">
        <v>1.6336072132351599E-5</v>
      </c>
      <c r="I12000" s="1">
        <v>1.97666472801454E-5</v>
      </c>
      <c r="J12000" s="1">
        <v>2.3523943870586299E-5</v>
      </c>
      <c r="K12000" s="1">
        <v>2.28137785126105E-4</v>
      </c>
      <c r="L12000" s="1">
        <v>1.8458460025649301E-4</v>
      </c>
      <c r="M12000" s="1">
        <v>2.99507772811471E-2</v>
      </c>
      <c r="N12000" s="1">
        <v>1.48459094273438E-5</v>
      </c>
      <c r="O12000" s="1">
        <v>1.36582366731563E-5</v>
      </c>
      <c r="P12000" s="1">
        <v>2.7641970686924101E-7</v>
      </c>
      <c r="Q12000" s="1">
        <v>2.4445421786395798E-7</v>
      </c>
      <c r="R12000" s="1">
        <v>971.71998400130497</v>
      </c>
      <c r="S12000" s="1">
        <v>946.67757034630495</v>
      </c>
      <c r="T12000" s="1">
        <v>0.77800624036506805</v>
      </c>
      <c r="U12000" s="1">
        <v>64154.9974873842</v>
      </c>
      <c r="V12000" s="1">
        <f t="shared" si="749"/>
        <v>0.10202136292840448</v>
      </c>
      <c r="W12000" s="1">
        <f t="shared" si="750"/>
        <v>0.95269431516985181</v>
      </c>
      <c r="X12000" s="1">
        <f t="shared" si="751"/>
        <v>1216.7994563926509</v>
      </c>
    </row>
    <row r="12001" spans="1:24" hidden="1" x14ac:dyDescent="0.3">
      <c r="A12001" s="18" t="str">
        <f t="shared" si="748"/>
        <v>Portable Equipment - Rental Other Portable Equipment_2009_100</v>
      </c>
      <c r="B12001" s="1" t="s">
        <v>40</v>
      </c>
      <c r="C12001" s="1">
        <v>2020</v>
      </c>
      <c r="D12001" s="1" t="s">
        <v>208</v>
      </c>
      <c r="E12001" s="1">
        <v>2009</v>
      </c>
      <c r="F12001" s="1">
        <v>100</v>
      </c>
      <c r="G12001" s="1" t="s">
        <v>5</v>
      </c>
      <c r="H12001" s="1">
        <v>6.3174653949328498E-6</v>
      </c>
      <c r="I12001" s="1">
        <v>7.6441331278687498E-6</v>
      </c>
      <c r="J12001" s="1">
        <v>9.0971501687033097E-6</v>
      </c>
      <c r="K12001" s="1">
        <v>8.8225159091735896E-5</v>
      </c>
      <c r="L12001" s="1">
        <v>6.8464609743922196E-5</v>
      </c>
      <c r="M12001" s="1">
        <v>1.1582527151693601E-2</v>
      </c>
      <c r="N12001" s="1">
        <v>6.3627696941314102E-6</v>
      </c>
      <c r="O12001" s="1">
        <v>5.8537481186009002E-6</v>
      </c>
      <c r="P12001" s="1">
        <v>1.06896683515839E-7</v>
      </c>
      <c r="Q12001" s="1">
        <v>9.45350295645776E-8</v>
      </c>
      <c r="R12001" s="1">
        <v>375.78233756300398</v>
      </c>
      <c r="S12001" s="1">
        <v>236.66939258657601</v>
      </c>
      <c r="T12001" s="1">
        <v>0.19450156009126701</v>
      </c>
      <c r="U12001" s="1">
        <v>24809.940434574299</v>
      </c>
      <c r="V12001" s="1">
        <f t="shared" si="749"/>
        <v>0.10202136292840498</v>
      </c>
      <c r="W12001" s="1">
        <f t="shared" si="750"/>
        <v>0.91375342129654091</v>
      </c>
      <c r="X12001" s="1">
        <f t="shared" si="751"/>
        <v>1216.7994563926497</v>
      </c>
    </row>
    <row r="12002" spans="1:24" hidden="1" x14ac:dyDescent="0.3">
      <c r="A12002" s="18" t="str">
        <f t="shared" si="748"/>
        <v>Portable Equipment - Rental Other Portable Equipment_2009_175</v>
      </c>
      <c r="B12002" s="1" t="s">
        <v>40</v>
      </c>
      <c r="C12002" s="1">
        <v>2020</v>
      </c>
      <c r="D12002" s="1" t="s">
        <v>208</v>
      </c>
      <c r="E12002" s="1">
        <v>2009</v>
      </c>
      <c r="F12002" s="1">
        <v>175</v>
      </c>
      <c r="G12002" s="1" t="s">
        <v>5</v>
      </c>
      <c r="H12002" s="1">
        <v>3.3820774336509197E-5</v>
      </c>
      <c r="I12002" s="1">
        <v>4.0923136947176101E-5</v>
      </c>
      <c r="J12002" s="1">
        <v>4.8701915044573201E-5</v>
      </c>
      <c r="K12002" s="1">
        <v>4.1768656305588898E-4</v>
      </c>
      <c r="L12002" s="1">
        <v>3.4240574048884098E-4</v>
      </c>
      <c r="M12002" s="1">
        <v>6.2007468589874999E-2</v>
      </c>
      <c r="N12002" s="1">
        <v>2.54422713310684E-5</v>
      </c>
      <c r="O12002" s="1">
        <v>2.3406889624582899E-5</v>
      </c>
      <c r="P12002" s="1">
        <v>5.7227517437772699E-7</v>
      </c>
      <c r="Q12002" s="1">
        <v>5.0609662292147596E-7</v>
      </c>
      <c r="R12002" s="1">
        <v>2011.7640293776999</v>
      </c>
      <c r="S12002" s="1">
        <v>946.67757034630495</v>
      </c>
      <c r="T12002" s="1">
        <v>0.77800624036506805</v>
      </c>
      <c r="U12002" s="1">
        <v>132820.8932356</v>
      </c>
      <c r="V12002" s="1">
        <f t="shared" si="749"/>
        <v>0.10202136292840475</v>
      </c>
      <c r="W12002" s="1">
        <f t="shared" si="750"/>
        <v>0.85361736477515426</v>
      </c>
      <c r="X12002" s="1">
        <f t="shared" si="751"/>
        <v>1216.7994563926509</v>
      </c>
    </row>
    <row r="12003" spans="1:24" hidden="1" x14ac:dyDescent="0.3">
      <c r="A12003" s="18" t="str">
        <f t="shared" si="748"/>
        <v>Portable Equipment - Rental Other Portable Equipment_2009_300</v>
      </c>
      <c r="B12003" s="1" t="s">
        <v>40</v>
      </c>
      <c r="C12003" s="1">
        <v>2020</v>
      </c>
      <c r="D12003" s="1" t="s">
        <v>208</v>
      </c>
      <c r="E12003" s="1">
        <v>2009</v>
      </c>
      <c r="F12003" s="1">
        <v>300</v>
      </c>
      <c r="G12003" s="1" t="s">
        <v>5</v>
      </c>
      <c r="H12003" s="1">
        <v>1.10702166225976E-5</v>
      </c>
      <c r="I12003" s="1">
        <v>1.3394962113343101E-5</v>
      </c>
      <c r="J12003" s="1">
        <v>1.59411119365405E-5</v>
      </c>
      <c r="K12003" s="1">
        <v>5.0312849477138502E-5</v>
      </c>
      <c r="L12003" s="1">
        <v>1.19145638972633E-4</v>
      </c>
      <c r="M12003" s="1">
        <v>2.2697073408369298E-2</v>
      </c>
      <c r="N12003" s="1">
        <v>5.1903574978245702E-6</v>
      </c>
      <c r="O12003" s="1">
        <v>4.7751288979986098E-6</v>
      </c>
      <c r="P12003" s="1">
        <v>2.0951359300305301E-7</v>
      </c>
      <c r="Q12003" s="1">
        <v>1.8525046197503101E-7</v>
      </c>
      <c r="R12003" s="1">
        <v>736.38155037598904</v>
      </c>
      <c r="S12003" s="1">
        <v>236.66939258657601</v>
      </c>
      <c r="T12003" s="1">
        <v>0.19450156009126701</v>
      </c>
      <c r="U12003" s="1">
        <v>48617.459033408399</v>
      </c>
      <c r="V12003" s="1">
        <f t="shared" si="749"/>
        <v>9.123003328947632E-2</v>
      </c>
      <c r="W12003" s="1">
        <f t="shared" si="750"/>
        <v>0.81147378527794856</v>
      </c>
      <c r="X12003" s="1">
        <f t="shared" si="751"/>
        <v>1216.7994563926497</v>
      </c>
    </row>
    <row r="12004" spans="1:24" hidden="1" x14ac:dyDescent="0.3">
      <c r="A12004" s="18" t="str">
        <f t="shared" si="748"/>
        <v>Portable Equipment - Rental Other Portable Equipment_2009_600</v>
      </c>
      <c r="B12004" s="1" t="s">
        <v>40</v>
      </c>
      <c r="C12004" s="1">
        <v>2020</v>
      </c>
      <c r="D12004" s="1" t="s">
        <v>208</v>
      </c>
      <c r="E12004" s="1">
        <v>2009</v>
      </c>
      <c r="F12004" s="1">
        <v>600</v>
      </c>
      <c r="G12004" s="1" t="s">
        <v>5</v>
      </c>
      <c r="H12004" s="1">
        <v>7.2872717622156404E-5</v>
      </c>
      <c r="I12004" s="1">
        <v>8.8175988322809296E-5</v>
      </c>
      <c r="J12004" s="1">
        <v>1.0493671337590501E-4</v>
      </c>
      <c r="K12004" s="1">
        <v>3.0119412531850402E-4</v>
      </c>
      <c r="L12004" s="1">
        <v>7.4015209529837303E-4</v>
      </c>
      <c r="M12004" s="1">
        <v>0.14179821119043101</v>
      </c>
      <c r="N12004" s="1">
        <v>3.72422233449976E-5</v>
      </c>
      <c r="O12004" s="1">
        <v>3.4262845477397801E-5</v>
      </c>
      <c r="P12004" s="1">
        <v>1.3088086009254499E-6</v>
      </c>
      <c r="Q12004" s="1">
        <v>1.15733793769967E-6</v>
      </c>
      <c r="R12004" s="1">
        <v>4600.4867992561803</v>
      </c>
      <c r="S12004" s="1">
        <v>710.00817775972803</v>
      </c>
      <c r="T12004" s="1">
        <v>0.58350468027380098</v>
      </c>
      <c r="U12004" s="1">
        <v>303733.81622933497</v>
      </c>
      <c r="V12004" s="1">
        <f t="shared" si="749"/>
        <v>9.6127088818692932E-2</v>
      </c>
      <c r="W12004" s="1">
        <f t="shared" si="750"/>
        <v>0.80689388979248555</v>
      </c>
      <c r="X12004" s="1">
        <f t="shared" si="751"/>
        <v>1216.79945639265</v>
      </c>
    </row>
    <row r="12005" spans="1:24" hidden="1" x14ac:dyDescent="0.3">
      <c r="A12005" s="18" t="str">
        <f t="shared" si="748"/>
        <v>Portable Equipment - Rental Other Portable Equipment_2009_750</v>
      </c>
      <c r="B12005" s="1" t="s">
        <v>40</v>
      </c>
      <c r="C12005" s="1">
        <v>2020</v>
      </c>
      <c r="D12005" s="1" t="s">
        <v>208</v>
      </c>
      <c r="E12005" s="1">
        <v>2009</v>
      </c>
      <c r="F12005" s="1">
        <v>750</v>
      </c>
      <c r="G12005" s="1" t="s">
        <v>5</v>
      </c>
      <c r="H12005" s="1">
        <v>3.8925796877869102E-5</v>
      </c>
      <c r="I12005" s="1">
        <v>4.7100214222221599E-5</v>
      </c>
      <c r="J12005" s="1">
        <v>5.6053147504131502E-5</v>
      </c>
      <c r="K12005" s="1">
        <v>1.53865024881132E-4</v>
      </c>
      <c r="L12005" s="1">
        <v>3.9858612484998602E-4</v>
      </c>
      <c r="M12005" s="1">
        <v>7.13670864902336E-2</v>
      </c>
      <c r="N12005" s="1">
        <v>1.7106586416808401E-5</v>
      </c>
      <c r="O12005" s="1">
        <v>1.5738059503463701E-5</v>
      </c>
      <c r="P12005" s="1">
        <v>6.5865633277436496E-7</v>
      </c>
      <c r="Q12005" s="1">
        <v>5.8248856600396396E-7</v>
      </c>
      <c r="R12005" s="1">
        <v>2315.4265243781101</v>
      </c>
      <c r="S12005" s="1">
        <v>236.66939258657601</v>
      </c>
      <c r="T12005" s="1">
        <v>0.19450156009126701</v>
      </c>
      <c r="U12005" s="1">
        <v>152869.329950407</v>
      </c>
      <c r="V12005" s="1">
        <f t="shared" si="749"/>
        <v>0.1020213629284052</v>
      </c>
      <c r="W12005" s="1">
        <f t="shared" si="750"/>
        <v>0.86335700108900737</v>
      </c>
      <c r="X12005" s="1">
        <f t="shared" si="751"/>
        <v>1216.7994563926497</v>
      </c>
    </row>
    <row r="12006" spans="1:24" hidden="1" x14ac:dyDescent="0.3">
      <c r="A12006" s="18" t="str">
        <f t="shared" si="748"/>
        <v>Portable Equipment - Rental Other Portable Equipment_2010_100</v>
      </c>
      <c r="B12006" s="1" t="s">
        <v>40</v>
      </c>
      <c r="C12006" s="1">
        <v>2020</v>
      </c>
      <c r="D12006" s="1" t="s">
        <v>208</v>
      </c>
      <c r="E12006" s="1">
        <v>2010</v>
      </c>
      <c r="F12006" s="1">
        <v>100</v>
      </c>
      <c r="G12006" s="1" t="s">
        <v>5</v>
      </c>
      <c r="H12006" s="1">
        <v>2.7886657997387398E-5</v>
      </c>
      <c r="I12006" s="1">
        <v>3.37428561768388E-5</v>
      </c>
      <c r="J12006" s="1">
        <v>4.0156787516237897E-5</v>
      </c>
      <c r="K12006" s="1">
        <v>4.3715690487007802E-4</v>
      </c>
      <c r="L12006" s="1">
        <v>3.4363139788123198E-4</v>
      </c>
      <c r="M12006" s="1">
        <v>6.0369535457312301E-2</v>
      </c>
      <c r="N12006" s="1">
        <v>2.8592381794332E-5</v>
      </c>
      <c r="O12006" s="1">
        <v>2.63049912507854E-5</v>
      </c>
      <c r="P12006" s="1">
        <v>5.5730969378014705E-7</v>
      </c>
      <c r="Q12006" s="1">
        <v>4.9272803288204103E-7</v>
      </c>
      <c r="R12006" s="1">
        <v>1958.6230927526301</v>
      </c>
      <c r="S12006" s="1">
        <v>1420.0163555194499</v>
      </c>
      <c r="T12006" s="1">
        <v>1.1670093605476</v>
      </c>
      <c r="U12006" s="1">
        <v>129312.416810508</v>
      </c>
      <c r="V12006" s="1">
        <f t="shared" si="749"/>
        <v>8.640327674149334E-2</v>
      </c>
      <c r="W12006" s="1">
        <f t="shared" si="750"/>
        <v>0.87991599207236659</v>
      </c>
      <c r="X12006" s="1">
        <f t="shared" si="751"/>
        <v>1216.7994563926468</v>
      </c>
    </row>
    <row r="12007" spans="1:24" hidden="1" x14ac:dyDescent="0.3">
      <c r="A12007" s="18" t="str">
        <f t="shared" si="748"/>
        <v>Portable Equipment - Rental Other Portable Equipment_2010_175</v>
      </c>
      <c r="B12007" s="1" t="s">
        <v>40</v>
      </c>
      <c r="C12007" s="1">
        <v>2020</v>
      </c>
      <c r="D12007" s="1" t="s">
        <v>208</v>
      </c>
      <c r="E12007" s="1">
        <v>2010</v>
      </c>
      <c r="F12007" s="1">
        <v>175</v>
      </c>
      <c r="G12007" s="1" t="s">
        <v>5</v>
      </c>
      <c r="H12007" s="1">
        <v>5.5693289427989798E-5</v>
      </c>
      <c r="I12007" s="1">
        <v>6.7388880207867597E-5</v>
      </c>
      <c r="J12007" s="1">
        <v>8.0198336776305296E-5</v>
      </c>
      <c r="K12007" s="1">
        <v>7.3555191003278999E-4</v>
      </c>
      <c r="L12007" s="1">
        <v>6.8766399491143203E-4</v>
      </c>
      <c r="M12007" s="1">
        <v>0.11254940525180999</v>
      </c>
      <c r="N12007" s="1">
        <v>4.0465349268220702E-5</v>
      </c>
      <c r="O12007" s="1">
        <v>3.7228121326762998E-5</v>
      </c>
      <c r="P12007" s="1">
        <v>1.03890426791852E-6</v>
      </c>
      <c r="Q12007" s="1">
        <v>9.1861311556690604E-7</v>
      </c>
      <c r="R12007" s="1">
        <v>3651.5415023799001</v>
      </c>
      <c r="S12007" s="1">
        <v>1656.6857481060299</v>
      </c>
      <c r="T12007" s="1">
        <v>1.36151092063887</v>
      </c>
      <c r="U12007" s="1">
        <v>241082.45149556099</v>
      </c>
      <c r="V12007" s="1">
        <f t="shared" si="749"/>
        <v>9.2557420242417657E-2</v>
      </c>
      <c r="W12007" s="1">
        <f t="shared" si="750"/>
        <v>0.94449418310954936</v>
      </c>
      <c r="X12007" s="1">
        <f t="shared" si="751"/>
        <v>1216.7994563926475</v>
      </c>
    </row>
    <row r="12008" spans="1:24" hidden="1" x14ac:dyDescent="0.3">
      <c r="A12008" s="18" t="str">
        <f t="shared" si="748"/>
        <v>Portable Equipment - Rental Other Portable Equipment_2010_300</v>
      </c>
      <c r="B12008" s="1" t="s">
        <v>40</v>
      </c>
      <c r="C12008" s="1">
        <v>2020</v>
      </c>
      <c r="D12008" s="1" t="s">
        <v>208</v>
      </c>
      <c r="E12008" s="1">
        <v>2010</v>
      </c>
      <c r="F12008" s="1">
        <v>300</v>
      </c>
      <c r="G12008" s="1" t="s">
        <v>5</v>
      </c>
      <c r="H12008" s="1">
        <v>1.17417827519822E-4</v>
      </c>
      <c r="I12008" s="1">
        <v>1.42075571298984E-4</v>
      </c>
      <c r="J12008" s="1">
        <v>1.69081671628544E-4</v>
      </c>
      <c r="K12008" s="1">
        <v>5.32248690476993E-4</v>
      </c>
      <c r="L12008" s="1">
        <v>1.3059959110687501E-3</v>
      </c>
      <c r="M12008" s="1">
        <v>0.23984020869668601</v>
      </c>
      <c r="N12008" s="1">
        <v>5.4418038385354797E-5</v>
      </c>
      <c r="O12008" s="1">
        <v>5.0064595314526401E-5</v>
      </c>
      <c r="P12008" s="1">
        <v>2.2139191351669199E-6</v>
      </c>
      <c r="Q12008" s="1">
        <v>1.95754354148872E-6</v>
      </c>
      <c r="R12008" s="1">
        <v>7781.3514343854504</v>
      </c>
      <c r="S12008" s="1">
        <v>2130.0245332791801</v>
      </c>
      <c r="T12008" s="1">
        <v>1.7505140408213999</v>
      </c>
      <c r="U12008" s="1">
        <v>513741.190816944</v>
      </c>
      <c r="V12008" s="1">
        <f t="shared" si="749"/>
        <v>9.157219484689566E-2</v>
      </c>
      <c r="W12008" s="1">
        <f t="shared" si="750"/>
        <v>0.84175563007918586</v>
      </c>
      <c r="X12008" s="1">
        <f t="shared" si="751"/>
        <v>1216.7994563926497</v>
      </c>
    </row>
    <row r="12009" spans="1:24" hidden="1" x14ac:dyDescent="0.3">
      <c r="A12009" s="18" t="str">
        <f t="shared" si="748"/>
        <v>Portable Equipment - Rental Other Portable Equipment_2010_600</v>
      </c>
      <c r="B12009" s="1" t="s">
        <v>40</v>
      </c>
      <c r="C12009" s="1">
        <v>2020</v>
      </c>
      <c r="D12009" s="1" t="s">
        <v>208</v>
      </c>
      <c r="E12009" s="1">
        <v>2010</v>
      </c>
      <c r="F12009" s="1">
        <v>600</v>
      </c>
      <c r="G12009" s="1" t="s">
        <v>5</v>
      </c>
      <c r="H12009" s="1">
        <v>1.03061315960374E-4</v>
      </c>
      <c r="I12009" s="1">
        <v>1.24704192312052E-4</v>
      </c>
      <c r="J12009" s="1">
        <v>1.48408294982938E-4</v>
      </c>
      <c r="K12009" s="1">
        <v>4.5654924799293098E-4</v>
      </c>
      <c r="L12009" s="1">
        <v>1.1330159477117301E-3</v>
      </c>
      <c r="M12009" s="1">
        <v>0.21960003498716099</v>
      </c>
      <c r="N12009" s="1">
        <v>5.4938357374004997E-5</v>
      </c>
      <c r="O12009" s="1">
        <v>5.0543288784084598E-5</v>
      </c>
      <c r="P12009" s="1">
        <v>2.0272193871436E-6</v>
      </c>
      <c r="Q12009" s="1">
        <v>1.7923459645728499E-6</v>
      </c>
      <c r="R12009" s="1">
        <v>7124.6812889470602</v>
      </c>
      <c r="S12009" s="1">
        <v>1183.3469629328799</v>
      </c>
      <c r="T12009" s="1">
        <v>0.972507800456335</v>
      </c>
      <c r="U12009" s="1">
        <v>470386.44642117299</v>
      </c>
      <c r="V12009" s="1">
        <f t="shared" si="749"/>
        <v>8.778389665813667E-2</v>
      </c>
      <c r="W12009" s="1">
        <f t="shared" si="750"/>
        <v>0.79757186203542707</v>
      </c>
      <c r="X12009" s="1">
        <f t="shared" si="751"/>
        <v>1216.7994563926497</v>
      </c>
    </row>
    <row r="12010" spans="1:24" hidden="1" x14ac:dyDescent="0.3">
      <c r="A12010" s="18" t="str">
        <f t="shared" si="748"/>
        <v>Portable Equipment - Rental Other Portable Equipment_2010_750</v>
      </c>
      <c r="B12010" s="1" t="s">
        <v>40</v>
      </c>
      <c r="C12010" s="1">
        <v>2020</v>
      </c>
      <c r="D12010" s="1" t="s">
        <v>208</v>
      </c>
      <c r="E12010" s="1">
        <v>2010</v>
      </c>
      <c r="F12010" s="1">
        <v>750</v>
      </c>
      <c r="G12010" s="1" t="s">
        <v>5</v>
      </c>
      <c r="H12010" s="1">
        <v>4.4158444982762897E-5</v>
      </c>
      <c r="I12010" s="1">
        <v>5.34317184291432E-5</v>
      </c>
      <c r="J12010" s="1">
        <v>6.3588160775178694E-5</v>
      </c>
      <c r="K12010" s="1">
        <v>1.74548520029088E-4</v>
      </c>
      <c r="L12010" s="1">
        <v>4.3849927334927401E-4</v>
      </c>
      <c r="M12010" s="1">
        <v>8.0960694838101005E-2</v>
      </c>
      <c r="N12010" s="1">
        <v>2.2950838683192799E-5</v>
      </c>
      <c r="O12010" s="1">
        <v>2.1114771588537401E-5</v>
      </c>
      <c r="P12010" s="1">
        <v>7.4719702013091795E-7</v>
      </c>
      <c r="Q12010" s="1">
        <v>6.6079030766351297E-7</v>
      </c>
      <c r="R12010" s="1">
        <v>2626.6805817535301</v>
      </c>
      <c r="S12010" s="1">
        <v>236.66939258657601</v>
      </c>
      <c r="T12010" s="1">
        <v>0.19450156009126701</v>
      </c>
      <c r="U12010" s="1">
        <v>173418.97758308501</v>
      </c>
      <c r="V12010" s="1">
        <f t="shared" si="749"/>
        <v>0.10202136292840502</v>
      </c>
      <c r="W12010" s="1">
        <f t="shared" si="750"/>
        <v>0.83726099076401228</v>
      </c>
      <c r="X12010" s="1">
        <f t="shared" si="751"/>
        <v>1216.7994563926497</v>
      </c>
    </row>
    <row r="12011" spans="1:24" hidden="1" x14ac:dyDescent="0.3">
      <c r="A12011" s="18" t="str">
        <f t="shared" si="748"/>
        <v>Portable Equipment - Rental Other Portable Equipment_2010_9999</v>
      </c>
      <c r="B12011" s="1" t="s">
        <v>40</v>
      </c>
      <c r="C12011" s="1">
        <v>2020</v>
      </c>
      <c r="D12011" s="1" t="s">
        <v>208</v>
      </c>
      <c r="E12011" s="1">
        <v>2010</v>
      </c>
      <c r="F12011" s="1">
        <v>9999</v>
      </c>
      <c r="G12011" s="1" t="s">
        <v>5</v>
      </c>
      <c r="H12011" s="1">
        <v>2.8715751795149302E-4</v>
      </c>
      <c r="I12011" s="1">
        <v>3.4746059672130698E-4</v>
      </c>
      <c r="J12011" s="1">
        <v>4.1350682585014999E-4</v>
      </c>
      <c r="K12011" s="1">
        <v>1.1350698556804801E-3</v>
      </c>
      <c r="L12011" s="1">
        <v>4.04057224290653E-3</v>
      </c>
      <c r="M12011" s="1">
        <v>0.52647850689516495</v>
      </c>
      <c r="N12011" s="1">
        <v>1.2965238032252099E-4</v>
      </c>
      <c r="O12011" s="1">
        <v>1.1928018989671999E-4</v>
      </c>
      <c r="P12011" s="1">
        <v>4.8589401598109102E-6</v>
      </c>
      <c r="Q12011" s="1">
        <v>4.2970467983898904E-6</v>
      </c>
      <c r="R12011" s="1">
        <v>17081.015343772899</v>
      </c>
      <c r="S12011" s="1">
        <v>236.66939258657601</v>
      </c>
      <c r="T12011" s="1">
        <v>0.19450156009126701</v>
      </c>
      <c r="U12011" s="1">
        <v>1127724.56520792</v>
      </c>
      <c r="V12011" s="1">
        <f t="shared" si="749"/>
        <v>0.10202136292840527</v>
      </c>
      <c r="W12011" s="1">
        <f t="shared" si="750"/>
        <v>1.1863926186791391</v>
      </c>
      <c r="X12011" s="1">
        <f t="shared" si="751"/>
        <v>1216.7994563926497</v>
      </c>
    </row>
    <row r="12012" spans="1:24" hidden="1" x14ac:dyDescent="0.3">
      <c r="A12012" s="18" t="str">
        <f t="shared" si="748"/>
        <v>Portable Equipment - Rental Other Portable Equipment_2011_75</v>
      </c>
      <c r="B12012" s="1" t="s">
        <v>40</v>
      </c>
      <c r="C12012" s="1">
        <v>2020</v>
      </c>
      <c r="D12012" s="1" t="s">
        <v>208</v>
      </c>
      <c r="E12012" s="1">
        <v>2011</v>
      </c>
      <c r="F12012" s="1">
        <v>75</v>
      </c>
      <c r="G12012" s="1" t="s">
        <v>5</v>
      </c>
      <c r="H12012" s="1">
        <v>9.3103200862306096E-6</v>
      </c>
      <c r="I12012" s="1">
        <v>1.1265487304338999E-5</v>
      </c>
      <c r="J12012" s="1">
        <v>1.3406860924172E-5</v>
      </c>
      <c r="K12012" s="1">
        <v>1.6209357572231101E-4</v>
      </c>
      <c r="L12012" s="1">
        <v>1.3369403472662401E-4</v>
      </c>
      <c r="M12012" s="1">
        <v>2.3282049527141701E-2</v>
      </c>
      <c r="N12012" s="1">
        <v>9.3870913815462493E-6</v>
      </c>
      <c r="O12012" s="1">
        <v>8.6361240710225497E-6</v>
      </c>
      <c r="P12012" s="1">
        <v>2.1497478421619901E-7</v>
      </c>
      <c r="Q12012" s="1">
        <v>1.9002495841768599E-7</v>
      </c>
      <c r="R12012" s="1">
        <v>755.36045631351499</v>
      </c>
      <c r="S12012" s="1">
        <v>710.00817775972803</v>
      </c>
      <c r="T12012" s="1">
        <v>0.58350468027380098</v>
      </c>
      <c r="U12012" s="1">
        <v>49870.486328083804</v>
      </c>
      <c r="V12012" s="1">
        <f t="shared" si="749"/>
        <v>7.4798860150132346E-2</v>
      </c>
      <c r="W12012" s="1">
        <f t="shared" si="750"/>
        <v>0.8876812104321522</v>
      </c>
      <c r="X12012" s="1">
        <f t="shared" si="751"/>
        <v>1216.79945639265</v>
      </c>
    </row>
    <row r="12013" spans="1:24" hidden="1" x14ac:dyDescent="0.3">
      <c r="A12013" s="18" t="str">
        <f t="shared" si="748"/>
        <v>Portable Equipment - Rental Other Portable Equipment_2011_175</v>
      </c>
      <c r="B12013" s="1" t="s">
        <v>40</v>
      </c>
      <c r="C12013" s="1">
        <v>2020</v>
      </c>
      <c r="D12013" s="1" t="s">
        <v>208</v>
      </c>
      <c r="E12013" s="1">
        <v>2011</v>
      </c>
      <c r="F12013" s="1">
        <v>175</v>
      </c>
      <c r="G12013" s="1" t="s">
        <v>5</v>
      </c>
      <c r="H12013" s="1">
        <v>8.7688890470699298E-5</v>
      </c>
      <c r="I12013" s="1">
        <v>1.06103557469546E-4</v>
      </c>
      <c r="J12013" s="1">
        <v>1.2627200227780701E-4</v>
      </c>
      <c r="K12013" s="1">
        <v>1.23426764940247E-3</v>
      </c>
      <c r="L12013" s="1">
        <v>1.04281826290075E-3</v>
      </c>
      <c r="M12013" s="1">
        <v>0.193861085761175</v>
      </c>
      <c r="N12013" s="1">
        <v>6.2317998580004594E-5</v>
      </c>
      <c r="O12013" s="1">
        <v>5.7332558693604197E-5</v>
      </c>
      <c r="P12013" s="1">
        <v>1.78971120995788E-6</v>
      </c>
      <c r="Q12013" s="1">
        <v>1.5822681210960101E-6</v>
      </c>
      <c r="R12013" s="1">
        <v>6289.6094276959502</v>
      </c>
      <c r="S12013" s="1">
        <v>2840.0327110389098</v>
      </c>
      <c r="T12013" s="1">
        <v>2.3340187210951999</v>
      </c>
      <c r="U12013" s="1">
        <v>415253.24545545201</v>
      </c>
      <c r="V12013" s="1">
        <f t="shared" si="749"/>
        <v>8.4606846968858063E-2</v>
      </c>
      <c r="W12013" s="1">
        <f t="shared" si="750"/>
        <v>0.83154200754199892</v>
      </c>
      <c r="X12013" s="1">
        <f t="shared" si="751"/>
        <v>1216.7994563926511</v>
      </c>
    </row>
    <row r="12014" spans="1:24" hidden="1" x14ac:dyDescent="0.3">
      <c r="A12014" s="18" t="str">
        <f t="shared" si="748"/>
        <v>Portable Equipment - Rental Other Portable Equipment_2011_300</v>
      </c>
      <c r="B12014" s="1" t="s">
        <v>40</v>
      </c>
      <c r="C12014" s="1">
        <v>2020</v>
      </c>
      <c r="D12014" s="1" t="s">
        <v>208</v>
      </c>
      <c r="E12014" s="1">
        <v>2011</v>
      </c>
      <c r="F12014" s="1">
        <v>300</v>
      </c>
      <c r="G12014" s="1" t="s">
        <v>5</v>
      </c>
      <c r="H12014" s="1">
        <v>6.7108156589306295E-5</v>
      </c>
      <c r="I12014" s="1">
        <v>8.1200869473060602E-5</v>
      </c>
      <c r="J12014" s="1">
        <v>9.6635745488600998E-5</v>
      </c>
      <c r="K12014" s="1">
        <v>4.0175691974007302E-4</v>
      </c>
      <c r="L12014" s="1">
        <v>5.5397964753603598E-4</v>
      </c>
      <c r="M12014" s="1">
        <v>0.17748175443554801</v>
      </c>
      <c r="N12014" s="1">
        <v>2.2860005080154899E-5</v>
      </c>
      <c r="O12014" s="1">
        <v>2.1031204673742499E-5</v>
      </c>
      <c r="P12014" s="1">
        <v>1.6388935910967799E-6</v>
      </c>
      <c r="Q12014" s="1">
        <v>1.4485822207016599E-6</v>
      </c>
      <c r="R12014" s="1">
        <v>5758.20006144524</v>
      </c>
      <c r="S12014" s="1">
        <v>1656.6857481060299</v>
      </c>
      <c r="T12014" s="1">
        <v>1.36151092063887</v>
      </c>
      <c r="U12014" s="1">
        <v>380168.48120453901</v>
      </c>
      <c r="V12014" s="1">
        <f t="shared" si="749"/>
        <v>7.0725035229016534E-2</v>
      </c>
      <c r="W12014" s="1">
        <f t="shared" si="750"/>
        <v>0.48250998225016345</v>
      </c>
      <c r="X12014" s="1">
        <f t="shared" si="751"/>
        <v>1216.7994563926475</v>
      </c>
    </row>
    <row r="12015" spans="1:24" hidden="1" x14ac:dyDescent="0.3">
      <c r="A12015" s="18" t="str">
        <f t="shared" si="748"/>
        <v>Portable Equipment - Rental Other Portable Equipment_2011_600</v>
      </c>
      <c r="B12015" s="1" t="s">
        <v>40</v>
      </c>
      <c r="C12015" s="1">
        <v>2020</v>
      </c>
      <c r="D12015" s="1" t="s">
        <v>208</v>
      </c>
      <c r="E12015" s="1">
        <v>2011</v>
      </c>
      <c r="F12015" s="1">
        <v>600</v>
      </c>
      <c r="G12015" s="1" t="s">
        <v>5</v>
      </c>
      <c r="H12015" s="1">
        <v>5.3843460853558798E-5</v>
      </c>
      <c r="I12015" s="1">
        <v>6.5150587632806101E-5</v>
      </c>
      <c r="J12015" s="1">
        <v>7.7534583629124704E-5</v>
      </c>
      <c r="K12015" s="1">
        <v>3.7509399528448E-4</v>
      </c>
      <c r="L12015" s="1">
        <v>4.5552007507351902E-4</v>
      </c>
      <c r="M12015" s="1">
        <v>0.18672437711215101</v>
      </c>
      <c r="N12015" s="1">
        <v>2.0399724009075598E-5</v>
      </c>
      <c r="O12015" s="1">
        <v>1.8767746088349601E-5</v>
      </c>
      <c r="P12015" s="1">
        <v>1.72474416217832E-6</v>
      </c>
      <c r="Q12015" s="1">
        <v>1.5240192644956099E-6</v>
      </c>
      <c r="R12015" s="1">
        <v>6058.0667752581303</v>
      </c>
      <c r="S12015" s="1">
        <v>946.67757034630495</v>
      </c>
      <c r="T12015" s="1">
        <v>0.77800624036506805</v>
      </c>
      <c r="U12015" s="1">
        <v>399966.31246041099</v>
      </c>
      <c r="V12015" s="1">
        <f t="shared" si="749"/>
        <v>5.3936594726469764E-2</v>
      </c>
      <c r="W12015" s="1">
        <f t="shared" si="750"/>
        <v>0.37711404565505158</v>
      </c>
      <c r="X12015" s="1">
        <f t="shared" si="751"/>
        <v>1216.7994563926509</v>
      </c>
    </row>
    <row r="12016" spans="1:24" hidden="1" x14ac:dyDescent="0.3">
      <c r="A12016" s="18" t="str">
        <f t="shared" si="748"/>
        <v>Portable Equipment - Rental Other Portable Equipment_2011_750</v>
      </c>
      <c r="B12016" s="1" t="s">
        <v>40</v>
      </c>
      <c r="C12016" s="1">
        <v>2020</v>
      </c>
      <c r="D12016" s="1" t="s">
        <v>208</v>
      </c>
      <c r="E12016" s="1">
        <v>2011</v>
      </c>
      <c r="F12016" s="1">
        <v>750</v>
      </c>
      <c r="G12016" s="1" t="s">
        <v>5</v>
      </c>
      <c r="H12016" s="1">
        <v>6.3761993116056502E-5</v>
      </c>
      <c r="I12016" s="1">
        <v>7.7152011670428305E-5</v>
      </c>
      <c r="J12016" s="1">
        <v>9.1817270087121307E-5</v>
      </c>
      <c r="K12016" s="1">
        <v>4.4419025757372598E-4</v>
      </c>
      <c r="L12016" s="1">
        <v>7.1696418468605795E-4</v>
      </c>
      <c r="M12016" s="1">
        <v>0.22112097289596899</v>
      </c>
      <c r="N12016" s="1">
        <v>4.69706612841659E-5</v>
      </c>
      <c r="O12016" s="1">
        <v>4.32130083814326E-5</v>
      </c>
      <c r="P12016" s="1">
        <v>2.04246019205328E-6</v>
      </c>
      <c r="Q12016" s="1">
        <v>1.8047596553237499E-6</v>
      </c>
      <c r="R12016" s="1">
        <v>7174.0264443846399</v>
      </c>
      <c r="S12016" s="1">
        <v>710.00817775972803</v>
      </c>
      <c r="T12016" s="1">
        <v>0.58350468027380098</v>
      </c>
      <c r="U12016" s="1">
        <v>473644.31738732901</v>
      </c>
      <c r="V12016" s="1">
        <f t="shared" si="749"/>
        <v>5.3936594726469764E-2</v>
      </c>
      <c r="W12016" s="1">
        <f t="shared" si="750"/>
        <v>0.50122616151599109</v>
      </c>
      <c r="X12016" s="1">
        <f t="shared" si="751"/>
        <v>1216.79945639265</v>
      </c>
    </row>
    <row r="12017" spans="1:24" hidden="1" x14ac:dyDescent="0.3">
      <c r="A12017" s="18" t="str">
        <f t="shared" si="748"/>
        <v>Portable Equipment - Rental Other Portable Equipment_2012_50</v>
      </c>
      <c r="B12017" s="1" t="s">
        <v>40</v>
      </c>
      <c r="C12017" s="1">
        <v>2020</v>
      </c>
      <c r="D12017" s="1" t="s">
        <v>208</v>
      </c>
      <c r="E12017" s="1">
        <v>2012</v>
      </c>
      <c r="F12017" s="1">
        <v>50</v>
      </c>
      <c r="G12017" s="1" t="s">
        <v>5</v>
      </c>
      <c r="H12017" s="1">
        <v>2.1113299744129401E-6</v>
      </c>
      <c r="I12017" s="1">
        <v>2.5547092690396601E-6</v>
      </c>
      <c r="J12017" s="1">
        <v>3.0403151631546398E-6</v>
      </c>
      <c r="K12017" s="1">
        <v>3.6875863777427001E-5</v>
      </c>
      <c r="L12017" s="1">
        <v>3.9968791529434398E-5</v>
      </c>
      <c r="M12017" s="1">
        <v>4.8124247896393704E-3</v>
      </c>
      <c r="N12017" s="1">
        <v>1.6271130738243E-6</v>
      </c>
      <c r="O12017" s="1">
        <v>1.4969440279183499E-6</v>
      </c>
      <c r="P12017" s="1">
        <v>4.4429913839329702E-8</v>
      </c>
      <c r="Q12017" s="1">
        <v>3.9278364195273301E-8</v>
      </c>
      <c r="R12017" s="1">
        <v>156.133822361245</v>
      </c>
      <c r="S12017" s="1">
        <v>236.66939258657601</v>
      </c>
      <c r="T12017" s="1">
        <v>0.19450156009126701</v>
      </c>
      <c r="U12017" s="1">
        <v>9272.4019805985099</v>
      </c>
      <c r="V12017" s="1">
        <f t="shared" si="749"/>
        <v>9.1230033289476167E-2</v>
      </c>
      <c r="W12017" s="1">
        <f t="shared" si="750"/>
        <v>1.4273069057056083</v>
      </c>
      <c r="X12017" s="1">
        <f t="shared" si="751"/>
        <v>1216.7994563926497</v>
      </c>
    </row>
    <row r="12018" spans="1:24" hidden="1" x14ac:dyDescent="0.3">
      <c r="A12018" s="18" t="str">
        <f t="shared" si="748"/>
        <v>Portable Equipment - Rental Other Portable Equipment_2012_75</v>
      </c>
      <c r="B12018" s="1" t="s">
        <v>40</v>
      </c>
      <c r="C12018" s="1">
        <v>2020</v>
      </c>
      <c r="D12018" s="1" t="s">
        <v>208</v>
      </c>
      <c r="E12018" s="1">
        <v>2012</v>
      </c>
      <c r="F12018" s="1">
        <v>75</v>
      </c>
      <c r="G12018" s="1" t="s">
        <v>5</v>
      </c>
      <c r="H12018" s="1">
        <v>5.0975690503057699E-5</v>
      </c>
      <c r="I12018" s="1">
        <v>6.1680585508699907E-5</v>
      </c>
      <c r="J12018" s="1">
        <v>7.34049943244032E-5</v>
      </c>
      <c r="K12018" s="1">
        <v>9.6869359042532101E-4</v>
      </c>
      <c r="L12018" s="1">
        <v>8.0966485734299996E-4</v>
      </c>
      <c r="M12018" s="1">
        <v>0.14320215387548399</v>
      </c>
      <c r="N12018" s="1">
        <v>5.4254398748216899E-5</v>
      </c>
      <c r="O12018" s="1">
        <v>4.9914046848359498E-5</v>
      </c>
      <c r="P12018" s="1">
        <v>1.32244565809995E-6</v>
      </c>
      <c r="Q12018" s="1">
        <v>1.1687967291620499E-6</v>
      </c>
      <c r="R12018" s="1">
        <v>4646.0361735062297</v>
      </c>
      <c r="S12018" s="1">
        <v>4023.37967397179</v>
      </c>
      <c r="T12018" s="1">
        <v>3.30652652155154</v>
      </c>
      <c r="U12018" s="1">
        <v>306741.08173655602</v>
      </c>
      <c r="V12018" s="1">
        <f t="shared" si="749"/>
        <v>6.6583273580460664E-2</v>
      </c>
      <c r="W12018" s="1">
        <f t="shared" si="750"/>
        <v>0.87402115690600435</v>
      </c>
      <c r="X12018" s="1">
        <f t="shared" si="751"/>
        <v>1216.7994563926488</v>
      </c>
    </row>
    <row r="12019" spans="1:24" hidden="1" x14ac:dyDescent="0.3">
      <c r="A12019" s="18" t="str">
        <f t="shared" si="748"/>
        <v>Portable Equipment - Rental Other Portable Equipment_2012_175</v>
      </c>
      <c r="B12019" s="1" t="s">
        <v>40</v>
      </c>
      <c r="C12019" s="1">
        <v>2020</v>
      </c>
      <c r="D12019" s="1" t="s">
        <v>208</v>
      </c>
      <c r="E12019" s="1">
        <v>2012</v>
      </c>
      <c r="F12019" s="1">
        <v>175</v>
      </c>
      <c r="G12019" s="1" t="s">
        <v>5</v>
      </c>
      <c r="H12019" s="1">
        <v>3.4851538001597098E-5</v>
      </c>
      <c r="I12019" s="1">
        <v>4.2170360981932501E-5</v>
      </c>
      <c r="J12019" s="1">
        <v>5.0186214722299799E-5</v>
      </c>
      <c r="K12019" s="1">
        <v>5.8164406908664903E-4</v>
      </c>
      <c r="L12019" s="1">
        <v>4.9487557821588E-4</v>
      </c>
      <c r="M12019" s="1">
        <v>9.2777212437303497E-2</v>
      </c>
      <c r="N12019" s="1">
        <v>2.51121525257796E-5</v>
      </c>
      <c r="O12019" s="1">
        <v>2.3103180323717301E-5</v>
      </c>
      <c r="P12019" s="1">
        <v>8.5672579254486395E-7</v>
      </c>
      <c r="Q12019" s="1">
        <v>7.5723513580515204E-7</v>
      </c>
      <c r="R12019" s="1">
        <v>3010.0544816915399</v>
      </c>
      <c r="S12019" s="1">
        <v>1183.3469629328799</v>
      </c>
      <c r="T12019" s="1">
        <v>0.972507800456335</v>
      </c>
      <c r="U12019" s="1">
        <v>198730.12893553</v>
      </c>
      <c r="V12019" s="1">
        <f t="shared" si="749"/>
        <v>7.0263892452168769E-2</v>
      </c>
      <c r="W12019" s="1">
        <f t="shared" si="750"/>
        <v>0.82455742837636881</v>
      </c>
      <c r="X12019" s="1">
        <f t="shared" si="751"/>
        <v>1216.7994563926497</v>
      </c>
    </row>
    <row r="12020" spans="1:24" hidden="1" x14ac:dyDescent="0.3">
      <c r="A12020" s="18" t="str">
        <f t="shared" si="748"/>
        <v>Portable Equipment - Rental Other Portable Equipment_2012_300</v>
      </c>
      <c r="B12020" s="1" t="s">
        <v>40</v>
      </c>
      <c r="C12020" s="1">
        <v>2020</v>
      </c>
      <c r="D12020" s="1" t="s">
        <v>208</v>
      </c>
      <c r="E12020" s="1">
        <v>2012</v>
      </c>
      <c r="F12020" s="1">
        <v>300</v>
      </c>
      <c r="G12020" s="1" t="s">
        <v>5</v>
      </c>
      <c r="H12020" s="1">
        <v>6.2031718241774896E-5</v>
      </c>
      <c r="I12020" s="1">
        <v>7.5058379072547602E-5</v>
      </c>
      <c r="J12020" s="1">
        <v>8.9325674268155798E-5</v>
      </c>
      <c r="K12020" s="1">
        <v>3.6454047289569299E-4</v>
      </c>
      <c r="L12020" s="1">
        <v>5.0080749769964401E-4</v>
      </c>
      <c r="M12020" s="1">
        <v>0.15969848042486601</v>
      </c>
      <c r="N12020" s="1">
        <v>2.0791091033903199E-5</v>
      </c>
      <c r="O12020" s="1">
        <v>1.91278037511909E-5</v>
      </c>
      <c r="P12020" s="1">
        <v>1.47463069700874E-6</v>
      </c>
      <c r="Q12020" s="1">
        <v>1.30343752884493E-6</v>
      </c>
      <c r="R12020" s="1">
        <v>5181.2413209444603</v>
      </c>
      <c r="S12020" s="1">
        <v>1420.0163555194499</v>
      </c>
      <c r="T12020" s="1">
        <v>1.1670093605476</v>
      </c>
      <c r="U12020" s="1">
        <v>342076.45144640398</v>
      </c>
      <c r="V12020" s="1">
        <f t="shared" si="749"/>
        <v>7.2654848858436996E-2</v>
      </c>
      <c r="W12020" s="1">
        <f t="shared" si="750"/>
        <v>0.48477056795179035</v>
      </c>
      <c r="X12020" s="1">
        <f t="shared" si="751"/>
        <v>1216.7994563926468</v>
      </c>
    </row>
    <row r="12021" spans="1:24" hidden="1" x14ac:dyDescent="0.3">
      <c r="A12021" s="18" t="str">
        <f t="shared" si="748"/>
        <v>Portable Equipment - Rental Other Portable Equipment_2012_750</v>
      </c>
      <c r="B12021" s="1" t="s">
        <v>40</v>
      </c>
      <c r="C12021" s="1">
        <v>2020</v>
      </c>
      <c r="D12021" s="1" t="s">
        <v>208</v>
      </c>
      <c r="E12021" s="1">
        <v>2012</v>
      </c>
      <c r="F12021" s="1">
        <v>750</v>
      </c>
      <c r="G12021" s="1" t="s">
        <v>5</v>
      </c>
      <c r="H12021" s="1">
        <v>5.77317724079678E-5</v>
      </c>
      <c r="I12021" s="1">
        <v>6.9855444613641004E-5</v>
      </c>
      <c r="J12021" s="1">
        <v>8.3133752267473607E-5</v>
      </c>
      <c r="K12021" s="1">
        <v>4.42643876957455E-4</v>
      </c>
      <c r="L12021" s="1">
        <v>7.1946586505635605E-4</v>
      </c>
      <c r="M12021" s="1">
        <v>0.22533280095113101</v>
      </c>
      <c r="N12021" s="1">
        <v>4.6089852655830197E-5</v>
      </c>
      <c r="O12021" s="1">
        <v>4.2402664443363799E-5</v>
      </c>
      <c r="P12021" s="1">
        <v>2.0815815377573198E-6</v>
      </c>
      <c r="Q12021" s="1">
        <v>1.8391360297108699E-6</v>
      </c>
      <c r="R12021" s="1">
        <v>7310.6745671348299</v>
      </c>
      <c r="S12021" s="1">
        <v>710.00817775972803</v>
      </c>
      <c r="T12021" s="1">
        <v>0.58350468027380098</v>
      </c>
      <c r="U12021" s="1">
        <v>482666.11390899197</v>
      </c>
      <c r="V12021" s="1">
        <f t="shared" si="749"/>
        <v>4.7922785357469945E-2</v>
      </c>
      <c r="W12021" s="1">
        <f t="shared" si="750"/>
        <v>0.49357367079715575</v>
      </c>
      <c r="X12021" s="1">
        <f t="shared" si="751"/>
        <v>1216.79945639265</v>
      </c>
    </row>
    <row r="12022" spans="1:24" hidden="1" x14ac:dyDescent="0.3">
      <c r="A12022" s="18" t="str">
        <f t="shared" si="748"/>
        <v>Portable Equipment - Rental Other Portable Equipment_2012_9999</v>
      </c>
      <c r="B12022" s="1" t="s">
        <v>40</v>
      </c>
      <c r="C12022" s="1">
        <v>2020</v>
      </c>
      <c r="D12022" s="1" t="s">
        <v>208</v>
      </c>
      <c r="E12022" s="1">
        <v>2012</v>
      </c>
      <c r="F12022" s="1">
        <v>9999</v>
      </c>
      <c r="G12022" s="1" t="s">
        <v>5</v>
      </c>
      <c r="H12022" s="1">
        <v>3.9564465668222898E-5</v>
      </c>
      <c r="I12022" s="1">
        <v>4.7873003458549697E-5</v>
      </c>
      <c r="J12022" s="1">
        <v>5.6972830562241002E-5</v>
      </c>
      <c r="K12022" s="1">
        <v>2.18334207222005E-4</v>
      </c>
      <c r="L12022" s="1">
        <v>7.2264383541604702E-4</v>
      </c>
      <c r="M12022" s="1">
        <v>0.111145462566757</v>
      </c>
      <c r="N12022" s="1">
        <v>2.2517976326676099E-5</v>
      </c>
      <c r="O12022" s="1">
        <v>2.0716538220542E-5</v>
      </c>
      <c r="P12022" s="1">
        <v>1.0264079862703799E-6</v>
      </c>
      <c r="Q12022" s="1">
        <v>9.07154324104532E-7</v>
      </c>
      <c r="R12022" s="1">
        <v>3605.9921281298398</v>
      </c>
      <c r="S12022" s="1">
        <v>236.66939258657601</v>
      </c>
      <c r="T12022" s="1">
        <v>0.19450156009126701</v>
      </c>
      <c r="U12022" s="1">
        <v>238075.18598834</v>
      </c>
      <c r="V12022" s="1">
        <f t="shared" si="749"/>
        <v>6.6583273580460581E-2</v>
      </c>
      <c r="W12022" s="1">
        <f t="shared" si="750"/>
        <v>1.0050756944130461</v>
      </c>
      <c r="X12022" s="1">
        <f t="shared" si="751"/>
        <v>1216.7994563926497</v>
      </c>
    </row>
    <row r="12023" spans="1:24" hidden="1" x14ac:dyDescent="0.3">
      <c r="A12023" s="18" t="str">
        <f t="shared" si="748"/>
        <v>Portable Equipment - Rental Other Portable Equipment_2013_50</v>
      </c>
      <c r="B12023" s="1" t="s">
        <v>40</v>
      </c>
      <c r="C12023" s="1">
        <v>2020</v>
      </c>
      <c r="D12023" s="1" t="s">
        <v>208</v>
      </c>
      <c r="E12023" s="1">
        <v>2013</v>
      </c>
      <c r="F12023" s="1">
        <v>50</v>
      </c>
      <c r="G12023" s="1" t="s">
        <v>5</v>
      </c>
      <c r="H12023" s="1">
        <v>2.31321333905369E-6</v>
      </c>
      <c r="I12023" s="1">
        <v>2.79898814025497E-6</v>
      </c>
      <c r="J12023" s="1">
        <v>3.33102720823732E-6</v>
      </c>
      <c r="K12023" s="1">
        <v>3.3413081564108901E-5</v>
      </c>
      <c r="L12023" s="1">
        <v>2.04880270996239E-5</v>
      </c>
      <c r="M12023" s="1">
        <v>3.2516383713779599E-3</v>
      </c>
      <c r="N12023" s="1">
        <v>1.1423182549722401E-6</v>
      </c>
      <c r="O12023" s="1">
        <v>1.05093279457446E-6</v>
      </c>
      <c r="P12023" s="1">
        <v>2.9993612882640597E-8</v>
      </c>
      <c r="Q12023" s="1">
        <v>2.6539435267076599E-8</v>
      </c>
      <c r="R12023" s="1">
        <v>105.49582591975999</v>
      </c>
      <c r="S12023" s="1">
        <v>236.66939258657601</v>
      </c>
      <c r="T12023" s="1">
        <v>0.19450156009126701</v>
      </c>
      <c r="U12023" s="1">
        <v>6265.1364733773698</v>
      </c>
      <c r="V12023" s="1">
        <f t="shared" si="749"/>
        <v>0.14793097624618665</v>
      </c>
      <c r="W12023" s="1">
        <f t="shared" si="750"/>
        <v>1.0828248275212784</v>
      </c>
      <c r="X12023" s="1">
        <f t="shared" si="751"/>
        <v>1216.7994563926497</v>
      </c>
    </row>
    <row r="12024" spans="1:24" hidden="1" x14ac:dyDescent="0.3">
      <c r="A12024" s="18" t="str">
        <f t="shared" si="748"/>
        <v>Portable Equipment - Rental Other Portable Equipment_2013_75</v>
      </c>
      <c r="B12024" s="1" t="s">
        <v>40</v>
      </c>
      <c r="C12024" s="1">
        <v>2020</v>
      </c>
      <c r="D12024" s="1" t="s">
        <v>208</v>
      </c>
      <c r="E12024" s="1">
        <v>2013</v>
      </c>
      <c r="F12024" s="1">
        <v>75</v>
      </c>
      <c r="G12024" s="1" t="s">
        <v>5</v>
      </c>
      <c r="H12024" s="1">
        <v>2.2548516001022599E-5</v>
      </c>
      <c r="I12024" s="1">
        <v>2.7283704361237399E-5</v>
      </c>
      <c r="J12024" s="1">
        <v>3.2469863041472601E-5</v>
      </c>
      <c r="K12024" s="1">
        <v>4.4877160249307999E-4</v>
      </c>
      <c r="L12024" s="1">
        <v>3.4227610900657902E-4</v>
      </c>
      <c r="M12024" s="1">
        <v>6.7272253658826595E-2</v>
      </c>
      <c r="N12024" s="1">
        <v>5.0616723220712197E-6</v>
      </c>
      <c r="O12024" s="1">
        <v>4.6567385363055204E-6</v>
      </c>
      <c r="P12024" s="1">
        <v>6.2128889098128695E-7</v>
      </c>
      <c r="Q12024" s="1">
        <v>5.49067090905375E-7</v>
      </c>
      <c r="R12024" s="1">
        <v>2182.57418281543</v>
      </c>
      <c r="S12024" s="1">
        <v>1893.3551406926099</v>
      </c>
      <c r="T12024" s="1">
        <v>1.5560124807301301</v>
      </c>
      <c r="U12024" s="1">
        <v>144098.138887679</v>
      </c>
      <c r="V12024" s="1">
        <f t="shared" si="749"/>
        <v>6.2695094884361216E-2</v>
      </c>
      <c r="W12024" s="1">
        <f t="shared" si="750"/>
        <v>0.78651464796344828</v>
      </c>
      <c r="X12024" s="1">
        <f t="shared" si="751"/>
        <v>1216.7994563926557</v>
      </c>
    </row>
    <row r="12025" spans="1:24" hidden="1" x14ac:dyDescent="0.3">
      <c r="A12025" s="18" t="str">
        <f t="shared" si="748"/>
        <v>Portable Equipment - Rental Other Portable Equipment_2013_175</v>
      </c>
      <c r="B12025" s="1" t="s">
        <v>40</v>
      </c>
      <c r="C12025" s="1">
        <v>2020</v>
      </c>
      <c r="D12025" s="1" t="s">
        <v>208</v>
      </c>
      <c r="E12025" s="1">
        <v>2013</v>
      </c>
      <c r="F12025" s="1">
        <v>175</v>
      </c>
      <c r="G12025" s="1" t="s">
        <v>5</v>
      </c>
      <c r="H12025" s="1">
        <v>2.8013581570016799E-5</v>
      </c>
      <c r="I12025" s="1">
        <v>3.3896433699720297E-5</v>
      </c>
      <c r="J12025" s="1">
        <v>4.0339557460824201E-5</v>
      </c>
      <c r="K12025" s="1">
        <v>5.91407921223952E-4</v>
      </c>
      <c r="L12025" s="1">
        <v>3.8035397347634402E-4</v>
      </c>
      <c r="M12025" s="1">
        <v>0.10178584466639801</v>
      </c>
      <c r="N12025" s="1">
        <v>7.9108440757061303E-6</v>
      </c>
      <c r="O12025" s="1">
        <v>7.2779765496496404E-6</v>
      </c>
      <c r="P12025" s="1">
        <v>9.4022020372045704E-7</v>
      </c>
      <c r="Q12025" s="1">
        <v>8.3076238102204601E-7</v>
      </c>
      <c r="R12025" s="1">
        <v>3302.32963312943</v>
      </c>
      <c r="S12025" s="1">
        <v>1420.0163555194499</v>
      </c>
      <c r="T12025" s="1">
        <v>1.1670093605476</v>
      </c>
      <c r="U12025" s="1">
        <v>218026.74927353201</v>
      </c>
      <c r="V12025" s="1">
        <f t="shared" si="749"/>
        <v>5.1479323228791875E-2</v>
      </c>
      <c r="W12025" s="1">
        <f t="shared" si="750"/>
        <v>0.57765266149829841</v>
      </c>
      <c r="X12025" s="1">
        <f t="shared" si="751"/>
        <v>1216.7994563926468</v>
      </c>
    </row>
    <row r="12026" spans="1:24" hidden="1" x14ac:dyDescent="0.3">
      <c r="A12026" s="18" t="str">
        <f t="shared" si="748"/>
        <v>Portable Equipment - Rental Other Portable Equipment_2013_300</v>
      </c>
      <c r="B12026" s="1" t="s">
        <v>40</v>
      </c>
      <c r="C12026" s="1">
        <v>2020</v>
      </c>
      <c r="D12026" s="1" t="s">
        <v>208</v>
      </c>
      <c r="E12026" s="1">
        <v>2013</v>
      </c>
      <c r="F12026" s="1">
        <v>300</v>
      </c>
      <c r="G12026" s="1" t="s">
        <v>5</v>
      </c>
      <c r="H12026" s="1">
        <v>1.9895982085604E-5</v>
      </c>
      <c r="I12026" s="1">
        <v>2.40741383235808E-5</v>
      </c>
      <c r="J12026" s="1">
        <v>2.86502142032697E-5</v>
      </c>
      <c r="K12026" s="1">
        <v>1.7578097354529099E-4</v>
      </c>
      <c r="L12026" s="1">
        <v>2.7744586997491299E-4</v>
      </c>
      <c r="M12026" s="1">
        <v>8.8799374829651098E-2</v>
      </c>
      <c r="N12026" s="1">
        <v>6.58413972205559E-6</v>
      </c>
      <c r="O12026" s="1">
        <v>6.0574085442911399E-6</v>
      </c>
      <c r="P12026" s="1">
        <v>8.2039737786637E-7</v>
      </c>
      <c r="Q12026" s="1">
        <v>7.2476855999509495E-7</v>
      </c>
      <c r="R12026" s="1">
        <v>2880.9979213163701</v>
      </c>
      <c r="S12026" s="1">
        <v>710.00817775972803</v>
      </c>
      <c r="T12026" s="1">
        <v>0.58350468027380098</v>
      </c>
      <c r="U12026" s="1">
        <v>190209.54333173699</v>
      </c>
      <c r="V12026" s="1">
        <f t="shared" si="749"/>
        <v>4.1908975988470022E-2</v>
      </c>
      <c r="W12026" s="1">
        <f t="shared" si="750"/>
        <v>0.48298602203716712</v>
      </c>
      <c r="X12026" s="1">
        <f t="shared" si="751"/>
        <v>1216.79945639265</v>
      </c>
    </row>
    <row r="12027" spans="1:24" hidden="1" x14ac:dyDescent="0.3">
      <c r="A12027" s="18" t="str">
        <f t="shared" si="748"/>
        <v>Portable Equipment - Rental Other Portable Equipment_2013_600</v>
      </c>
      <c r="B12027" s="1" t="s">
        <v>40</v>
      </c>
      <c r="C12027" s="1">
        <v>2020</v>
      </c>
      <c r="D12027" s="1" t="s">
        <v>208</v>
      </c>
      <c r="E12027" s="1">
        <v>2013</v>
      </c>
      <c r="F12027" s="1">
        <v>600</v>
      </c>
      <c r="G12027" s="1" t="s">
        <v>5</v>
      </c>
      <c r="H12027" s="1">
        <v>4.3409415459499598E-5</v>
      </c>
      <c r="I12027" s="1">
        <v>5.2525392705994597E-5</v>
      </c>
      <c r="J12027" s="1">
        <v>6.25095582616795E-5</v>
      </c>
      <c r="K12027" s="1">
        <v>3.7198672071760299E-4</v>
      </c>
      <c r="L12027" s="1">
        <v>5.5573596529930004E-4</v>
      </c>
      <c r="M12027" s="1">
        <v>0.193744090537421</v>
      </c>
      <c r="N12027" s="1">
        <v>1.6823549917011201E-5</v>
      </c>
      <c r="O12027" s="1">
        <v>1.54776659236503E-5</v>
      </c>
      <c r="P12027" s="1">
        <v>1.7899579153448101E-6</v>
      </c>
      <c r="Q12027" s="1">
        <v>1.5813132218074799E-6</v>
      </c>
      <c r="R12027" s="1">
        <v>6285.8136465084499</v>
      </c>
      <c r="S12027" s="1">
        <v>946.67757034630495</v>
      </c>
      <c r="T12027" s="1">
        <v>0.77800624036506805</v>
      </c>
      <c r="U12027" s="1">
        <v>415002.63999651698</v>
      </c>
      <c r="V12027" s="1">
        <f t="shared" si="749"/>
        <v>4.1908975988470133E-2</v>
      </c>
      <c r="W12027" s="1">
        <f t="shared" si="750"/>
        <v>0.44341077764087933</v>
      </c>
      <c r="X12027" s="1">
        <f t="shared" si="751"/>
        <v>1216.7994563926509</v>
      </c>
    </row>
    <row r="12028" spans="1:24" hidden="1" x14ac:dyDescent="0.3">
      <c r="A12028" s="18" t="str">
        <f t="shared" si="748"/>
        <v>Portable Equipment - Rental Other Portable Equipment_2014_75</v>
      </c>
      <c r="B12028" s="1" t="s">
        <v>40</v>
      </c>
      <c r="C12028" s="1">
        <v>2020</v>
      </c>
      <c r="D12028" s="1" t="s">
        <v>208</v>
      </c>
      <c r="E12028" s="1">
        <v>2014</v>
      </c>
      <c r="F12028" s="1">
        <v>75</v>
      </c>
      <c r="G12028" s="1" t="s">
        <v>5</v>
      </c>
      <c r="H12028" s="1">
        <v>4.5109142206034103E-5</v>
      </c>
      <c r="I12028" s="1">
        <v>5.4582062069301203E-5</v>
      </c>
      <c r="J12028" s="1">
        <v>6.4957164776689101E-5</v>
      </c>
      <c r="K12028" s="1">
        <v>1.0715513440009399E-3</v>
      </c>
      <c r="L12028" s="1">
        <v>8.5322818105314105E-4</v>
      </c>
      <c r="M12028" s="1">
        <v>0.16823913175894301</v>
      </c>
      <c r="N12028" s="1">
        <v>1.4175777126888899E-5</v>
      </c>
      <c r="O12028" s="1">
        <v>1.3041714956737799E-5</v>
      </c>
      <c r="P12028" s="1">
        <v>1.55410093131881E-6</v>
      </c>
      <c r="Q12028" s="1">
        <v>1.3731451769077E-6</v>
      </c>
      <c r="R12028" s="1">
        <v>5458.3333476323196</v>
      </c>
      <c r="S12028" s="1">
        <v>4733.3878517315197</v>
      </c>
      <c r="T12028" s="1">
        <v>3.89003120182534</v>
      </c>
      <c r="U12028" s="1">
        <v>360370.64994866599</v>
      </c>
      <c r="V12028" s="1">
        <f t="shared" si="749"/>
        <v>5.0152100441116829E-2</v>
      </c>
      <c r="W12028" s="1">
        <f t="shared" si="750"/>
        <v>0.7839789083277553</v>
      </c>
      <c r="X12028" s="1">
        <f t="shared" si="751"/>
        <v>1216.7994563926497</v>
      </c>
    </row>
    <row r="12029" spans="1:24" hidden="1" x14ac:dyDescent="0.3">
      <c r="A12029" s="18" t="str">
        <f t="shared" si="748"/>
        <v>Portable Equipment - Rental Other Portable Equipment_2014_175</v>
      </c>
      <c r="B12029" s="1" t="s">
        <v>40</v>
      </c>
      <c r="C12029" s="1">
        <v>2020</v>
      </c>
      <c r="D12029" s="1" t="s">
        <v>208</v>
      </c>
      <c r="E12029" s="1">
        <v>2014</v>
      </c>
      <c r="F12029" s="1">
        <v>175</v>
      </c>
      <c r="G12029" s="1" t="s">
        <v>5</v>
      </c>
      <c r="H12029" s="1">
        <v>1.08515391508781E-4</v>
      </c>
      <c r="I12029" s="1">
        <v>1.3130362372562501E-4</v>
      </c>
      <c r="J12029" s="1">
        <v>1.56262163772645E-4</v>
      </c>
      <c r="K12029" s="1">
        <v>2.5795556737124598E-3</v>
      </c>
      <c r="L12029" s="1">
        <v>1.61750486093593E-3</v>
      </c>
      <c r="M12029" s="1">
        <v>0.45768531532752998</v>
      </c>
      <c r="N12029" s="1">
        <v>3.8571386462144201E-5</v>
      </c>
      <c r="O12029" s="1">
        <v>3.5485675545172702E-5</v>
      </c>
      <c r="P12029" s="1">
        <v>4.22827225191852E-6</v>
      </c>
      <c r="Q12029" s="1">
        <v>3.73556601673361E-6</v>
      </c>
      <c r="R12029" s="1">
        <v>14849.096005519899</v>
      </c>
      <c r="S12029" s="1">
        <v>7100.0817775972901</v>
      </c>
      <c r="T12029" s="1">
        <v>5.8350468027380096</v>
      </c>
      <c r="U12029" s="1">
        <v>980368.55535409099</v>
      </c>
      <c r="V12029" s="1">
        <f t="shared" si="749"/>
        <v>4.4348194086316517E-2</v>
      </c>
      <c r="W12029" s="1">
        <f t="shared" si="750"/>
        <v>0.54631713484345867</v>
      </c>
      <c r="X12029" s="1">
        <f t="shared" si="751"/>
        <v>1216.7994563926516</v>
      </c>
    </row>
    <row r="12030" spans="1:24" hidden="1" x14ac:dyDescent="0.3">
      <c r="A12030" s="18" t="str">
        <f t="shared" si="748"/>
        <v>Portable Equipment - Rental Other Portable Equipment_2014_300</v>
      </c>
      <c r="B12030" s="1" t="s">
        <v>40</v>
      </c>
      <c r="C12030" s="1">
        <v>2020</v>
      </c>
      <c r="D12030" s="1" t="s">
        <v>208</v>
      </c>
      <c r="E12030" s="1">
        <v>2014</v>
      </c>
      <c r="F12030" s="1">
        <v>300</v>
      </c>
      <c r="G12030" s="1" t="s">
        <v>5</v>
      </c>
      <c r="H12030" s="1">
        <v>1.7513681432496801E-5</v>
      </c>
      <c r="I12030" s="1">
        <v>2.1191554533321102E-5</v>
      </c>
      <c r="J12030" s="1">
        <v>2.5219701262795399E-5</v>
      </c>
      <c r="K12030" s="1">
        <v>2.1381601853837499E-4</v>
      </c>
      <c r="L12030" s="1">
        <v>1.71460482992628E-4</v>
      </c>
      <c r="M12030" s="1">
        <v>0.10564668705029601</v>
      </c>
      <c r="N12030" s="1">
        <v>7.0134152175184901E-6</v>
      </c>
      <c r="O12030" s="1">
        <v>6.4523420001170099E-6</v>
      </c>
      <c r="P12030" s="1">
        <v>9.7623060321714708E-7</v>
      </c>
      <c r="Q12030" s="1">
        <v>8.6227405754357302E-7</v>
      </c>
      <c r="R12030" s="1">
        <v>3427.5904123170999</v>
      </c>
      <c r="S12030" s="1">
        <v>946.67757034630495</v>
      </c>
      <c r="T12030" s="1">
        <v>0.77800624036506805</v>
      </c>
      <c r="U12030" s="1">
        <v>226296.72941838999</v>
      </c>
      <c r="V12030" s="1">
        <f t="shared" si="749"/>
        <v>3.1007956026163047E-2</v>
      </c>
      <c r="W12030" s="1">
        <f t="shared" si="750"/>
        <v>0.25088480925268264</v>
      </c>
      <c r="X12030" s="1">
        <f t="shared" si="751"/>
        <v>1216.7994563926509</v>
      </c>
    </row>
    <row r="12031" spans="1:24" hidden="1" x14ac:dyDescent="0.3">
      <c r="A12031" s="18" t="str">
        <f t="shared" si="748"/>
        <v>Portable Equipment - Rental Other Portable Equipment_2014_600</v>
      </c>
      <c r="B12031" s="1" t="s">
        <v>40</v>
      </c>
      <c r="C12031" s="1">
        <v>2020</v>
      </c>
      <c r="D12031" s="1" t="s">
        <v>208</v>
      </c>
      <c r="E12031" s="1">
        <v>2014</v>
      </c>
      <c r="F12031" s="1">
        <v>600</v>
      </c>
      <c r="G12031" s="1" t="s">
        <v>5</v>
      </c>
      <c r="H12031" s="1">
        <v>7.1399408714322703E-6</v>
      </c>
      <c r="I12031" s="1">
        <v>8.6393284544330495E-6</v>
      </c>
      <c r="J12031" s="1">
        <v>1.0281514854862399E-5</v>
      </c>
      <c r="K12031" s="1">
        <v>1.03133906328367E-4</v>
      </c>
      <c r="L12031" s="1">
        <v>1.0091029609338999E-4</v>
      </c>
      <c r="M12031" s="1">
        <v>5.4987755164606002E-2</v>
      </c>
      <c r="N12031" s="1">
        <v>3.6976405944492701E-6</v>
      </c>
      <c r="O12031" s="1">
        <v>3.4018293468933302E-6</v>
      </c>
      <c r="P12031" s="1">
        <v>5.0817486757701902E-7</v>
      </c>
      <c r="Q12031" s="1">
        <v>4.4880266560961001E-7</v>
      </c>
      <c r="R12031" s="1">
        <v>1784.0171581273901</v>
      </c>
      <c r="S12031" s="1">
        <v>236.66939258657601</v>
      </c>
      <c r="T12031" s="1">
        <v>0.19450156009126701</v>
      </c>
      <c r="U12031" s="1">
        <v>117784.56569949401</v>
      </c>
      <c r="V12031" s="1">
        <f t="shared" si="749"/>
        <v>2.4287353909870024E-2</v>
      </c>
      <c r="W12031" s="1">
        <f t="shared" si="750"/>
        <v>0.28368455804135445</v>
      </c>
      <c r="X12031" s="1">
        <f t="shared" si="751"/>
        <v>1216.7994563926497</v>
      </c>
    </row>
    <row r="12032" spans="1:24" hidden="1" x14ac:dyDescent="0.3">
      <c r="A12032" s="18" t="str">
        <f t="shared" si="748"/>
        <v>Portable Equipment - Rental Other Portable Equipment_2014_750</v>
      </c>
      <c r="B12032" s="1" t="s">
        <v>40</v>
      </c>
      <c r="C12032" s="1">
        <v>2020</v>
      </c>
      <c r="D12032" s="1" t="s">
        <v>208</v>
      </c>
      <c r="E12032" s="1">
        <v>2014</v>
      </c>
      <c r="F12032" s="1">
        <v>750</v>
      </c>
      <c r="G12032" s="1" t="s">
        <v>5</v>
      </c>
      <c r="H12032" s="1">
        <v>4.8460449744401999E-5</v>
      </c>
      <c r="I12032" s="1">
        <v>5.8637144190726397E-5</v>
      </c>
      <c r="J12032" s="1">
        <v>6.9783047631938899E-5</v>
      </c>
      <c r="K12032" s="1">
        <v>6.9999395997339103E-4</v>
      </c>
      <c r="L12032" s="1">
        <v>7.7393546062043395E-4</v>
      </c>
      <c r="M12032" s="1">
        <v>0.37321476377679502</v>
      </c>
      <c r="N12032" s="1">
        <v>3.33558988708854E-5</v>
      </c>
      <c r="O12032" s="1">
        <v>3.0687426961214599E-5</v>
      </c>
      <c r="P12032" s="1">
        <v>3.4491017607887098E-6</v>
      </c>
      <c r="Q12032" s="1">
        <v>3.0461287304141701E-6</v>
      </c>
      <c r="R12032" s="1">
        <v>12108.5419881412</v>
      </c>
      <c r="S12032" s="1">
        <v>1183.3469629328799</v>
      </c>
      <c r="T12032" s="1">
        <v>0.972507800456335</v>
      </c>
      <c r="U12032" s="1">
        <v>799431.41400295205</v>
      </c>
      <c r="V12032" s="1">
        <f t="shared" si="749"/>
        <v>2.4287353909869903E-2</v>
      </c>
      <c r="W12032" s="1">
        <f t="shared" si="750"/>
        <v>0.32056207195812625</v>
      </c>
      <c r="X12032" s="1">
        <f t="shared" si="751"/>
        <v>1216.7994563926497</v>
      </c>
    </row>
    <row r="12033" spans="1:24" hidden="1" x14ac:dyDescent="0.3">
      <c r="A12033" s="18" t="str">
        <f t="shared" si="748"/>
        <v>Portable Equipment - Rental Other Portable Equipment_2014_9999</v>
      </c>
      <c r="B12033" s="1" t="s">
        <v>40</v>
      </c>
      <c r="C12033" s="1">
        <v>2020</v>
      </c>
      <c r="D12033" s="1" t="s">
        <v>208</v>
      </c>
      <c r="E12033" s="1">
        <v>2014</v>
      </c>
      <c r="F12033" s="1">
        <v>9999</v>
      </c>
      <c r="G12033" s="1" t="s">
        <v>5</v>
      </c>
      <c r="H12033" s="1">
        <v>2.9989109839338299E-5</v>
      </c>
      <c r="I12033" s="1">
        <v>3.62868229055994E-5</v>
      </c>
      <c r="J12033" s="1">
        <v>4.3184318168647203E-5</v>
      </c>
      <c r="K12033" s="1">
        <v>2.0977875414876501E-4</v>
      </c>
      <c r="L12033" s="1">
        <v>6.4276672708976201E-4</v>
      </c>
      <c r="M12033" s="1">
        <v>0.11184743390928401</v>
      </c>
      <c r="N12033" s="1">
        <v>1.5253924012933099E-5</v>
      </c>
      <c r="O12033" s="1">
        <v>1.40336100918985E-5</v>
      </c>
      <c r="P12033" s="1">
        <v>1.03318532012572E-6</v>
      </c>
      <c r="Q12033" s="1">
        <v>9.1288371983571902E-7</v>
      </c>
      <c r="R12033" s="1">
        <v>3628.7668152548699</v>
      </c>
      <c r="S12033" s="1">
        <v>236.66939258657601</v>
      </c>
      <c r="T12033" s="1">
        <v>0.19450156009126701</v>
      </c>
      <c r="U12033" s="1">
        <v>239578.81874195</v>
      </c>
      <c r="V12033" s="1">
        <f t="shared" si="749"/>
        <v>5.0152100441116898E-2</v>
      </c>
      <c r="W12033" s="1">
        <f t="shared" si="750"/>
        <v>0.8883693549329551</v>
      </c>
      <c r="X12033" s="1">
        <f t="shared" si="751"/>
        <v>1216.7994563926497</v>
      </c>
    </row>
    <row r="12034" spans="1:24" hidden="1" x14ac:dyDescent="0.3">
      <c r="A12034" s="18" t="str">
        <f t="shared" si="748"/>
        <v>Portable Equipment - Rental Other Portable Equipment_2015_50</v>
      </c>
      <c r="B12034" s="1" t="s">
        <v>40</v>
      </c>
      <c r="C12034" s="1">
        <v>2020</v>
      </c>
      <c r="D12034" s="1" t="s">
        <v>208</v>
      </c>
      <c r="E12034" s="1">
        <v>2015</v>
      </c>
      <c r="F12034" s="1">
        <v>50</v>
      </c>
      <c r="G12034" s="1" t="s">
        <v>5</v>
      </c>
      <c r="H12034" s="1">
        <v>3.9006715417571803E-6</v>
      </c>
      <c r="I12034" s="1">
        <v>4.7198125655261903E-6</v>
      </c>
      <c r="J12034" s="1">
        <v>5.6169670201303397E-6</v>
      </c>
      <c r="K12034" s="1">
        <v>7.0666005320445599E-5</v>
      </c>
      <c r="L12034" s="1">
        <v>5.4245601203766898E-5</v>
      </c>
      <c r="M12034" s="1">
        <v>9.6248495792787495E-3</v>
      </c>
      <c r="N12034" s="1">
        <v>1.65526338487532E-6</v>
      </c>
      <c r="O12034" s="1">
        <v>1.5228423140852901E-6</v>
      </c>
      <c r="P12034" s="1">
        <v>8.8869487330871206E-8</v>
      </c>
      <c r="Q12034" s="1">
        <v>7.8556728390546695E-8</v>
      </c>
      <c r="R12034" s="1">
        <v>312.26764472249101</v>
      </c>
      <c r="S12034" s="1">
        <v>473.33878517315202</v>
      </c>
      <c r="T12034" s="1">
        <v>0.38900312018253402</v>
      </c>
      <c r="U12034" s="1">
        <v>18544.803961197002</v>
      </c>
      <c r="V12034" s="1">
        <f t="shared" si="749"/>
        <v>8.4273514542597086E-2</v>
      </c>
      <c r="W12034" s="1">
        <f t="shared" si="750"/>
        <v>0.96856970450645841</v>
      </c>
      <c r="X12034" s="1">
        <f t="shared" si="751"/>
        <v>1216.7994563926497</v>
      </c>
    </row>
    <row r="12035" spans="1:24" hidden="1" x14ac:dyDescent="0.3">
      <c r="A12035" s="18" t="str">
        <f t="shared" si="748"/>
        <v>Portable Equipment - Rental Other Portable Equipment_2015_75</v>
      </c>
      <c r="B12035" s="1" t="s">
        <v>40</v>
      </c>
      <c r="C12035" s="1">
        <v>2020</v>
      </c>
      <c r="D12035" s="1" t="s">
        <v>208</v>
      </c>
      <c r="E12035" s="1">
        <v>2015</v>
      </c>
      <c r="F12035" s="1">
        <v>75</v>
      </c>
      <c r="G12035" s="1" t="s">
        <v>5</v>
      </c>
      <c r="H12035" s="1">
        <v>1.16464040053414E-5</v>
      </c>
      <c r="I12035" s="1">
        <v>1.4092148846463101E-5</v>
      </c>
      <c r="J12035" s="1">
        <v>1.6770821767691699E-5</v>
      </c>
      <c r="K12035" s="1">
        <v>3.2058735113166102E-4</v>
      </c>
      <c r="L12035" s="1">
        <v>2.59899422595733E-4</v>
      </c>
      <c r="M12035" s="1">
        <v>5.19458793469895E-2</v>
      </c>
      <c r="N12035" s="1">
        <v>3.6906222996094902E-6</v>
      </c>
      <c r="O12035" s="1">
        <v>3.3953725156407301E-6</v>
      </c>
      <c r="P12035" s="1">
        <v>4.7991602323431795E-7</v>
      </c>
      <c r="Q12035" s="1">
        <v>4.23975284107802E-7</v>
      </c>
      <c r="R12035" s="1">
        <v>1685.32684725226</v>
      </c>
      <c r="S12035" s="1">
        <v>1420.0163555194499</v>
      </c>
      <c r="T12035" s="1">
        <v>1.1670093605476</v>
      </c>
      <c r="U12035" s="1">
        <v>111268.823767182</v>
      </c>
      <c r="V12035" s="1">
        <f t="shared" si="749"/>
        <v>4.19365138714448E-2</v>
      </c>
      <c r="W12035" s="1">
        <f t="shared" si="750"/>
        <v>0.77342893973206861</v>
      </c>
      <c r="X12035" s="1">
        <f t="shared" si="751"/>
        <v>1216.7994563926468</v>
      </c>
    </row>
    <row r="12036" spans="1:24" hidden="1" x14ac:dyDescent="0.3">
      <c r="A12036" s="18" t="str">
        <f t="shared" si="748"/>
        <v>Portable Equipment - Rental Other Portable Equipment_2015_175</v>
      </c>
      <c r="B12036" s="1" t="s">
        <v>40</v>
      </c>
      <c r="C12036" s="1">
        <v>2020</v>
      </c>
      <c r="D12036" s="1" t="s">
        <v>208</v>
      </c>
      <c r="E12036" s="1">
        <v>2015</v>
      </c>
      <c r="F12036" s="1">
        <v>175</v>
      </c>
      <c r="G12036" s="1" t="s">
        <v>5</v>
      </c>
      <c r="H12036" s="1">
        <v>2.53427272732349E-5</v>
      </c>
      <c r="I12036" s="1">
        <v>3.0664700000614199E-5</v>
      </c>
      <c r="J12036" s="1">
        <v>3.6493527273458298E-5</v>
      </c>
      <c r="K12036" s="1">
        <v>1.26652183242348E-3</v>
      </c>
      <c r="L12036" s="1">
        <v>4.8465670172983101E-4</v>
      </c>
      <c r="M12036" s="1">
        <v>0.23188453348138099</v>
      </c>
      <c r="N12036" s="1">
        <v>1.8661640489323501E-5</v>
      </c>
      <c r="O12036" s="1">
        <v>1.71687092501776E-5</v>
      </c>
      <c r="P12036" s="1">
        <v>2.1431272254623799E-6</v>
      </c>
      <c r="Q12036" s="1">
        <v>1.89261038986861E-6</v>
      </c>
      <c r="R12036" s="1">
        <v>7523.23831363511</v>
      </c>
      <c r="S12036" s="1">
        <v>3550.04088879864</v>
      </c>
      <c r="T12036" s="1">
        <v>2.9175234013689999</v>
      </c>
      <c r="U12036" s="1">
        <v>496700.01960935799</v>
      </c>
      <c r="V12036" s="1">
        <f t="shared" si="749"/>
        <v>2.0442459395263419E-2</v>
      </c>
      <c r="W12036" s="1">
        <f t="shared" si="750"/>
        <v>0.32309381619764488</v>
      </c>
      <c r="X12036" s="1">
        <f t="shared" si="751"/>
        <v>1216.799456392652</v>
      </c>
    </row>
    <row r="12037" spans="1:24" hidden="1" x14ac:dyDescent="0.3">
      <c r="A12037" s="18" t="str">
        <f t="shared" si="748"/>
        <v>Portable Equipment - Rental Other Portable Equipment_2015_300</v>
      </c>
      <c r="B12037" s="1" t="s">
        <v>40</v>
      </c>
      <c r="C12037" s="1">
        <v>2020</v>
      </c>
      <c r="D12037" s="1" t="s">
        <v>208</v>
      </c>
      <c r="E12037" s="1">
        <v>2015</v>
      </c>
      <c r="F12037" s="1">
        <v>300</v>
      </c>
      <c r="G12037" s="1" t="s">
        <v>5</v>
      </c>
      <c r="H12037" s="1">
        <v>3.51627144305732E-6</v>
      </c>
      <c r="I12037" s="1">
        <v>4.2546884460993501E-6</v>
      </c>
      <c r="J12037" s="1">
        <v>5.0634308780025403E-6</v>
      </c>
      <c r="K12037" s="1">
        <v>5.9873257367969798E-5</v>
      </c>
      <c r="L12037" s="1">
        <v>3.8547016339517503E-5</v>
      </c>
      <c r="M12037" s="1">
        <v>3.2173686532482197E-2</v>
      </c>
      <c r="N12037" s="1">
        <v>1.7176888773206899E-6</v>
      </c>
      <c r="O12037" s="1">
        <v>1.5802737671350401E-6</v>
      </c>
      <c r="P12037" s="1">
        <v>2.9735619929472801E-7</v>
      </c>
      <c r="Q12037" s="1">
        <v>2.62597304346048E-7</v>
      </c>
      <c r="R12037" s="1">
        <v>1043.8398265639</v>
      </c>
      <c r="S12037" s="1">
        <v>236.66939258657601</v>
      </c>
      <c r="T12037" s="1">
        <v>0.19450156009126701</v>
      </c>
      <c r="U12037" s="1">
        <v>68916.501207151101</v>
      </c>
      <c r="V12037" s="1">
        <f t="shared" si="749"/>
        <v>2.0442459395263433E-2</v>
      </c>
      <c r="W12037" s="1">
        <f t="shared" si="750"/>
        <v>0.18520646724475634</v>
      </c>
      <c r="X12037" s="1">
        <f t="shared" si="751"/>
        <v>1216.7994563926497</v>
      </c>
    </row>
    <row r="12038" spans="1:24" hidden="1" x14ac:dyDescent="0.3">
      <c r="A12038" s="18" t="str">
        <f t="shared" si="748"/>
        <v>Portable Equipment - Rental Other Portable Equipment_2015_9999</v>
      </c>
      <c r="B12038" s="1" t="s">
        <v>40</v>
      </c>
      <c r="C12038" s="1">
        <v>2020</v>
      </c>
      <c r="D12038" s="1" t="s">
        <v>208</v>
      </c>
      <c r="E12038" s="1">
        <v>2015</v>
      </c>
      <c r="F12038" s="1">
        <v>9999</v>
      </c>
      <c r="G12038" s="1" t="s">
        <v>5</v>
      </c>
      <c r="H12038" s="1">
        <v>9.6537634163937306E-6</v>
      </c>
      <c r="I12038" s="1">
        <v>1.16810537338364E-5</v>
      </c>
      <c r="J12038" s="1">
        <v>1.3901419319606901E-5</v>
      </c>
      <c r="K12038" s="1">
        <v>1.61749708297129E-4</v>
      </c>
      <c r="L12038" s="1">
        <v>4.9818461426144698E-4</v>
      </c>
      <c r="M12038" s="1">
        <v>8.8331393934633198E-2</v>
      </c>
      <c r="N12038" s="1">
        <v>1.04988516697184E-5</v>
      </c>
      <c r="O12038" s="1">
        <v>9.6589435361410093E-6</v>
      </c>
      <c r="P12038" s="1">
        <v>8.1637792897280496E-7</v>
      </c>
      <c r="Q12038" s="1">
        <v>7.2094896284096999E-7</v>
      </c>
      <c r="R12038" s="1">
        <v>2865.8147965663402</v>
      </c>
      <c r="S12038" s="1">
        <v>236.66939258657601</v>
      </c>
      <c r="T12038" s="1">
        <v>0.19450156009126701</v>
      </c>
      <c r="U12038" s="1">
        <v>189207.12149599599</v>
      </c>
      <c r="V12038" s="1">
        <f t="shared" si="749"/>
        <v>2.0442459395263509E-2</v>
      </c>
      <c r="W12038" s="1">
        <f t="shared" si="750"/>
        <v>0.87184931945689115</v>
      </c>
      <c r="X12038" s="1">
        <f t="shared" si="751"/>
        <v>1216.7994563926497</v>
      </c>
    </row>
    <row r="12039" spans="1:24" hidden="1" x14ac:dyDescent="0.3">
      <c r="A12039" s="18" t="str">
        <f t="shared" si="748"/>
        <v>Portable Equipment - Rental Other Portable Equipment_2016_300</v>
      </c>
      <c r="B12039" s="1" t="s">
        <v>40</v>
      </c>
      <c r="C12039" s="1">
        <v>2020</v>
      </c>
      <c r="D12039" s="1" t="s">
        <v>208</v>
      </c>
      <c r="E12039" s="1">
        <v>2016</v>
      </c>
      <c r="F12039" s="1">
        <v>300</v>
      </c>
      <c r="G12039" s="1" t="s">
        <v>5</v>
      </c>
      <c r="H12039" s="1">
        <v>7.2292224208197303E-6</v>
      </c>
      <c r="I12039" s="1">
        <v>8.7473591291918705E-6</v>
      </c>
      <c r="J12039" s="1">
        <v>1.0410080285980399E-5</v>
      </c>
      <c r="K12039" s="1">
        <v>6.38927250019344E-5</v>
      </c>
      <c r="L12039" s="1">
        <v>5.13216092750026E-5</v>
      </c>
      <c r="M12039" s="1">
        <v>2.7844863253566499E-2</v>
      </c>
      <c r="N12039" s="1">
        <v>1.9332269939216701E-6</v>
      </c>
      <c r="O12039" s="1">
        <v>1.77856883440794E-6</v>
      </c>
      <c r="P12039" s="1">
        <v>2.5722269281919002E-7</v>
      </c>
      <c r="Q12039" s="1">
        <v>2.2726603067039801E-7</v>
      </c>
      <c r="R12039" s="1">
        <v>903.39592262621295</v>
      </c>
      <c r="S12039" s="1">
        <v>236.66939258657601</v>
      </c>
      <c r="T12039" s="1">
        <v>0.19450156009126701</v>
      </c>
      <c r="U12039" s="1">
        <v>59644.099226552498</v>
      </c>
      <c r="V12039" s="1">
        <f t="shared" si="749"/>
        <v>4.8562168753920672E-2</v>
      </c>
      <c r="W12039" s="1">
        <f t="shared" si="750"/>
        <v>0.28491898109203478</v>
      </c>
      <c r="X12039" s="1">
        <f t="shared" si="751"/>
        <v>1216.7994563926497</v>
      </c>
    </row>
    <row r="12040" spans="1:24" hidden="1" x14ac:dyDescent="0.3">
      <c r="A12040" s="18" t="str">
        <f t="shared" si="748"/>
        <v>Portable Equipment - Rental Other Portable Equipment_2017_50</v>
      </c>
      <c r="B12040" s="1" t="s">
        <v>40</v>
      </c>
      <c r="C12040" s="1">
        <v>2020</v>
      </c>
      <c r="D12040" s="1" t="s">
        <v>208</v>
      </c>
      <c r="E12040" s="1">
        <v>2017</v>
      </c>
      <c r="F12040" s="1">
        <v>50</v>
      </c>
      <c r="G12040" s="1" t="s">
        <v>5</v>
      </c>
      <c r="H12040" s="1">
        <v>2.3932098287612398E-6</v>
      </c>
      <c r="I12040" s="1">
        <v>2.8957838928010999E-6</v>
      </c>
      <c r="J12040" s="1">
        <v>3.4462221534161798E-6</v>
      </c>
      <c r="K12040" s="1">
        <v>4.4974710172723498E-5</v>
      </c>
      <c r="L12040" s="1">
        <v>3.1100110934428897E-5</v>
      </c>
      <c r="M12040" s="1">
        <v>6.3732112079007896E-3</v>
      </c>
      <c r="N12040" s="1">
        <v>9.1600098163622895E-7</v>
      </c>
      <c r="O12040" s="1">
        <v>8.4272090310533004E-7</v>
      </c>
      <c r="P12040" s="1">
        <v>5.8851701899448898E-8</v>
      </c>
      <c r="Q12040" s="1">
        <v>5.2017293123470099E-8</v>
      </c>
      <c r="R12040" s="1">
        <v>206.77181880273</v>
      </c>
      <c r="S12040" s="1">
        <v>236.66939258657601</v>
      </c>
      <c r="T12040" s="1">
        <v>0.19450156009126701</v>
      </c>
      <c r="U12040" s="1">
        <v>12279.667487819601</v>
      </c>
      <c r="V12040" s="1">
        <f t="shared" si="749"/>
        <v>7.8085094778001574E-2</v>
      </c>
      <c r="W12040" s="1">
        <f t="shared" si="750"/>
        <v>0.83861752113421417</v>
      </c>
      <c r="X12040" s="1">
        <f t="shared" si="751"/>
        <v>1216.7994563926497</v>
      </c>
    </row>
    <row r="12041" spans="1:24" hidden="1" x14ac:dyDescent="0.3">
      <c r="A12041" s="18" t="str">
        <f t="shared" si="748"/>
        <v>Portable Equipment - Rental Other Portable Equipment_2017_75</v>
      </c>
      <c r="B12041" s="1" t="s">
        <v>40</v>
      </c>
      <c r="C12041" s="1">
        <v>2020</v>
      </c>
      <c r="D12041" s="1" t="s">
        <v>208</v>
      </c>
      <c r="E12041" s="1">
        <v>2017</v>
      </c>
      <c r="F12041" s="1">
        <v>75</v>
      </c>
      <c r="G12041" s="1" t="s">
        <v>5</v>
      </c>
      <c r="H12041" s="1">
        <v>1.15517213502241E-4</v>
      </c>
      <c r="I12041" s="1">
        <v>1.39775828337712E-4</v>
      </c>
      <c r="J12041" s="1">
        <v>1.6634478744322699E-4</v>
      </c>
      <c r="K12041" s="1">
        <v>2.26963198871682E-3</v>
      </c>
      <c r="L12041" s="1">
        <v>1.6594561689716801E-3</v>
      </c>
      <c r="M12041" s="1">
        <v>0.33893516321673101</v>
      </c>
      <c r="N12041" s="1">
        <v>1.27159087889878E-5</v>
      </c>
      <c r="O12041" s="1">
        <v>1.16986360858688E-5</v>
      </c>
      <c r="P12041" s="1">
        <v>3.1301581508965599E-6</v>
      </c>
      <c r="Q12041" s="1">
        <v>2.7663432388745501E-6</v>
      </c>
      <c r="R12041" s="1">
        <v>10996.378100202201</v>
      </c>
      <c r="S12041" s="1">
        <v>9466.7757034630504</v>
      </c>
      <c r="T12041" s="1">
        <v>7.7800624036506898</v>
      </c>
      <c r="U12041" s="1">
        <v>726004.014534969</v>
      </c>
      <c r="V12041" s="1">
        <f t="shared" si="749"/>
        <v>6.3750214904898933E-2</v>
      </c>
      <c r="W12041" s="1">
        <f t="shared" si="750"/>
        <v>0.75685967062634241</v>
      </c>
      <c r="X12041" s="1">
        <f t="shared" si="751"/>
        <v>1216.7994563926495</v>
      </c>
    </row>
    <row r="12042" spans="1:24" hidden="1" x14ac:dyDescent="0.3">
      <c r="A12042" s="18" t="str">
        <f t="shared" ref="A12042:A12105" si="752">D12042&amp;"_"&amp;E12042&amp;"_"&amp;F12042</f>
        <v>Portable Equipment - Rental Other Portable Equipment_2017_100</v>
      </c>
      <c r="B12042" s="1" t="s">
        <v>40</v>
      </c>
      <c r="C12042" s="1">
        <v>2020</v>
      </c>
      <c r="D12042" s="1" t="s">
        <v>208</v>
      </c>
      <c r="E12042" s="1">
        <v>2017</v>
      </c>
      <c r="F12042" s="1">
        <v>100</v>
      </c>
      <c r="G12042" s="1" t="s">
        <v>5</v>
      </c>
      <c r="H12042" s="1">
        <v>7.2527957355467798E-6</v>
      </c>
      <c r="I12042" s="1">
        <v>8.7758828400116108E-6</v>
      </c>
      <c r="J12042" s="1">
        <v>1.0444025859187299E-5</v>
      </c>
      <c r="K12042" s="1">
        <v>2.3269281260619701E-4</v>
      </c>
      <c r="L12042" s="1">
        <v>1.1874077971040801E-4</v>
      </c>
      <c r="M12042" s="1">
        <v>3.1822700861218897E-2</v>
      </c>
      <c r="N12042" s="1">
        <v>8.7428403273556503E-6</v>
      </c>
      <c r="O12042" s="1">
        <v>8.0434131011671898E-6</v>
      </c>
      <c r="P12042" s="1">
        <v>2.9399906697572199E-7</v>
      </c>
      <c r="Q12042" s="1">
        <v>2.5973260648045597E-7</v>
      </c>
      <c r="R12042" s="1">
        <v>1032.45248300138</v>
      </c>
      <c r="S12042" s="1">
        <v>710.00817775972803</v>
      </c>
      <c r="T12042" s="1">
        <v>0.58350468027380098</v>
      </c>
      <c r="U12042" s="1">
        <v>68164.684830345795</v>
      </c>
      <c r="V12042" s="1">
        <f t="shared" si="749"/>
        <v>4.2630456804575133E-2</v>
      </c>
      <c r="W12042" s="1">
        <f t="shared" si="750"/>
        <v>0.57680506595954317</v>
      </c>
      <c r="X12042" s="1">
        <f t="shared" si="751"/>
        <v>1216.79945639265</v>
      </c>
    </row>
    <row r="12043" spans="1:24" hidden="1" x14ac:dyDescent="0.3">
      <c r="A12043" s="18" t="str">
        <f t="shared" si="752"/>
        <v>Portable Equipment - Rental Other Portable Equipment_2017_175</v>
      </c>
      <c r="B12043" s="1" t="s">
        <v>40</v>
      </c>
      <c r="C12043" s="1">
        <v>2020</v>
      </c>
      <c r="D12043" s="1" t="s">
        <v>208</v>
      </c>
      <c r="E12043" s="1">
        <v>2017</v>
      </c>
      <c r="F12043" s="1">
        <v>175</v>
      </c>
      <c r="G12043" s="1" t="s">
        <v>5</v>
      </c>
      <c r="H12043" s="1">
        <v>5.5978277786311299E-5</v>
      </c>
      <c r="I12043" s="1">
        <v>6.7733716121436602E-5</v>
      </c>
      <c r="J12043" s="1">
        <v>8.0608720012288206E-5</v>
      </c>
      <c r="K12043" s="1">
        <v>1.90452624485161E-3</v>
      </c>
      <c r="L12043" s="1">
        <v>7.1111266286533301E-4</v>
      </c>
      <c r="M12043" s="1">
        <v>0.31530212801832602</v>
      </c>
      <c r="N12043" s="1">
        <v>1.7447568028023399E-5</v>
      </c>
      <c r="O12043" s="1">
        <v>1.6051762585781498E-5</v>
      </c>
      <c r="P12043" s="1">
        <v>2.9134451885590201E-6</v>
      </c>
      <c r="Q12043" s="1">
        <v>2.5734535825912798E-6</v>
      </c>
      <c r="R12043" s="1">
        <v>10229.6303003262</v>
      </c>
      <c r="S12043" s="1">
        <v>4970.0572443180999</v>
      </c>
      <c r="T12043" s="1">
        <v>4.0845327619166101</v>
      </c>
      <c r="U12043" s="1">
        <v>675381.71183008002</v>
      </c>
      <c r="V12043" s="1">
        <f t="shared" ref="V12043:V12106" si="753">IFERROR(CONVERT(I12043,"ton","g")*365/U12043,0)</f>
        <v>3.3208113706632847E-2</v>
      </c>
      <c r="W12043" s="1">
        <f t="shared" ref="W12043:W12106" si="754">IFERROR(CONVERT(L12043,"ton","g")*365/U12043,0)</f>
        <v>0.34864040420166431</v>
      </c>
      <c r="X12043" s="1">
        <f t="shared" ref="X12043:X12106" si="755">S12043/T12043</f>
        <v>1216.79945639265</v>
      </c>
    </row>
    <row r="12044" spans="1:24" hidden="1" x14ac:dyDescent="0.3">
      <c r="A12044" s="18" t="str">
        <f t="shared" si="752"/>
        <v>Portable Equipment - Rental Other Portable Equipment_2017_300</v>
      </c>
      <c r="B12044" s="1" t="s">
        <v>40</v>
      </c>
      <c r="C12044" s="1">
        <v>2020</v>
      </c>
      <c r="D12044" s="1" t="s">
        <v>208</v>
      </c>
      <c r="E12044" s="1">
        <v>2017</v>
      </c>
      <c r="F12044" s="1">
        <v>300</v>
      </c>
      <c r="G12044" s="1" t="s">
        <v>5</v>
      </c>
      <c r="H12044" s="1">
        <v>3.89058492199011E-5</v>
      </c>
      <c r="I12044" s="1">
        <v>4.7076077556080401E-5</v>
      </c>
      <c r="J12044" s="1">
        <v>5.6024422876657598E-5</v>
      </c>
      <c r="K12044" s="1">
        <v>3.6630435363639601E-4</v>
      </c>
      <c r="L12044" s="1">
        <v>1.11632982136854E-4</v>
      </c>
      <c r="M12044" s="1">
        <v>0.16437828937504601</v>
      </c>
      <c r="N12044" s="1">
        <v>3.4388193134073001E-6</v>
      </c>
      <c r="O12044" s="1">
        <v>3.1637137683347202E-6</v>
      </c>
      <c r="P12044" s="1">
        <v>1.5185916276158399E-6</v>
      </c>
      <c r="Q12044" s="1">
        <v>1.3416335003861699E-6</v>
      </c>
      <c r="R12044" s="1">
        <v>5333.0725684446597</v>
      </c>
      <c r="S12044" s="1">
        <v>1420.0163555194499</v>
      </c>
      <c r="T12044" s="1">
        <v>1.1670093605476</v>
      </c>
      <c r="U12044" s="1">
        <v>352100.66980380798</v>
      </c>
      <c r="V12044" s="1">
        <f t="shared" si="753"/>
        <v>4.4271273918993347E-2</v>
      </c>
      <c r="W12044" s="1">
        <f t="shared" si="754"/>
        <v>0.10498186312755835</v>
      </c>
      <c r="X12044" s="1">
        <f t="shared" si="755"/>
        <v>1216.7994563926468</v>
      </c>
    </row>
    <row r="12045" spans="1:24" hidden="1" x14ac:dyDescent="0.3">
      <c r="A12045" s="18" t="str">
        <f t="shared" si="752"/>
        <v>Portable Equipment - Rental Other Portable Equipment_2017_600</v>
      </c>
      <c r="B12045" s="1" t="s">
        <v>40</v>
      </c>
      <c r="C12045" s="1">
        <v>2020</v>
      </c>
      <c r="D12045" s="1" t="s">
        <v>208</v>
      </c>
      <c r="E12045" s="1">
        <v>2017</v>
      </c>
      <c r="F12045" s="1">
        <v>600</v>
      </c>
      <c r="G12045" s="1" t="s">
        <v>5</v>
      </c>
      <c r="H12045" s="1">
        <v>1.2457807941731201E-5</v>
      </c>
      <c r="I12045" s="1">
        <v>1.50739476094948E-5</v>
      </c>
      <c r="J12045" s="1">
        <v>1.7939243436092999E-5</v>
      </c>
      <c r="K12045" s="1">
        <v>1.3067184296877799E-4</v>
      </c>
      <c r="L12045" s="1">
        <v>2.9731735431268198E-5</v>
      </c>
      <c r="M12045" s="1">
        <v>6.5049344407491397E-2</v>
      </c>
      <c r="N12045" s="1">
        <v>2.9696503590108299E-6</v>
      </c>
      <c r="O12045" s="1">
        <v>2.7320783302899602E-6</v>
      </c>
      <c r="P12045" s="1">
        <v>6.01039713818253E-7</v>
      </c>
      <c r="Q12045" s="1">
        <v>5.3092400442328397E-7</v>
      </c>
      <c r="R12045" s="1">
        <v>2110.4543402528302</v>
      </c>
      <c r="S12045" s="1">
        <v>236.66939258657601</v>
      </c>
      <c r="T12045" s="1">
        <v>0.19450156009126701</v>
      </c>
      <c r="U12045" s="1">
        <v>139336.635167912</v>
      </c>
      <c r="V12045" s="1">
        <f t="shared" si="753"/>
        <v>3.5822037453689441E-2</v>
      </c>
      <c r="W12045" s="1">
        <f t="shared" si="754"/>
        <v>7.0655104274823036E-2</v>
      </c>
      <c r="X12045" s="1">
        <f t="shared" si="755"/>
        <v>1216.7994563926497</v>
      </c>
    </row>
    <row r="12046" spans="1:24" hidden="1" x14ac:dyDescent="0.3">
      <c r="A12046" s="18" t="str">
        <f t="shared" si="752"/>
        <v>Portable Equipment - Rental Other Portable Equipment_2017_750</v>
      </c>
      <c r="B12046" s="1" t="s">
        <v>40</v>
      </c>
      <c r="C12046" s="1">
        <v>2020</v>
      </c>
      <c r="D12046" s="1" t="s">
        <v>208</v>
      </c>
      <c r="E12046" s="1">
        <v>2017</v>
      </c>
      <c r="F12046" s="1">
        <v>750</v>
      </c>
      <c r="G12046" s="1" t="s">
        <v>5</v>
      </c>
      <c r="H12046" s="1">
        <v>3.6418917232999002E-5</v>
      </c>
      <c r="I12046" s="1">
        <v>4.4066889851928703E-5</v>
      </c>
      <c r="J12046" s="1">
        <v>5.2443240815518499E-5</v>
      </c>
      <c r="K12046" s="1">
        <v>3.3994104036118099E-4</v>
      </c>
      <c r="L12046" s="1">
        <v>2.3407017297940601E-4</v>
      </c>
      <c r="M12046" s="1">
        <v>0.163793313256273</v>
      </c>
      <c r="N12046" s="1">
        <v>1.3985040210992301E-5</v>
      </c>
      <c r="O12046" s="1">
        <v>1.2866236994112899E-5</v>
      </c>
      <c r="P12046" s="1">
        <v>1.51325784125839E-6</v>
      </c>
      <c r="Q12046" s="1">
        <v>1.3368590039435201E-6</v>
      </c>
      <c r="R12046" s="1">
        <v>5314.0936625071399</v>
      </c>
      <c r="S12046" s="1">
        <v>473.33878517315202</v>
      </c>
      <c r="T12046" s="1">
        <v>0.38900312018253402</v>
      </c>
      <c r="U12046" s="1">
        <v>350847.64250913198</v>
      </c>
      <c r="V12046" s="1">
        <f t="shared" si="753"/>
        <v>4.1589379225598952E-2</v>
      </c>
      <c r="W12046" s="1">
        <f t="shared" si="754"/>
        <v>0.2209103756165354</v>
      </c>
      <c r="X12046" s="1">
        <f t="shared" si="755"/>
        <v>1216.7994563926497</v>
      </c>
    </row>
    <row r="12047" spans="1:24" hidden="1" x14ac:dyDescent="0.3">
      <c r="A12047" s="18" t="str">
        <f t="shared" si="752"/>
        <v>Portable Equipment - Rental Other Portable Equipment_2017_9999</v>
      </c>
      <c r="B12047" s="1" t="s">
        <v>40</v>
      </c>
      <c r="C12047" s="1">
        <v>2020</v>
      </c>
      <c r="D12047" s="1" t="s">
        <v>208</v>
      </c>
      <c r="E12047" s="1">
        <v>2017</v>
      </c>
      <c r="F12047" s="1">
        <v>9999</v>
      </c>
      <c r="G12047" s="1" t="s">
        <v>5</v>
      </c>
      <c r="H12047" s="1">
        <v>2.41784077603886E-5</v>
      </c>
      <c r="I12047" s="1">
        <v>2.9255873390070299E-5</v>
      </c>
      <c r="J12047" s="1">
        <v>3.4816907174959698E-5</v>
      </c>
      <c r="K12047" s="1">
        <v>2.00781245582592E-4</v>
      </c>
      <c r="L12047" s="1">
        <v>3.7559835786432302E-4</v>
      </c>
      <c r="M12047" s="1">
        <v>9.3128198108566901E-2</v>
      </c>
      <c r="N12047" s="1">
        <v>1.25263792922204E-5</v>
      </c>
      <c r="O12047" s="1">
        <v>1.1524268948842701E-5</v>
      </c>
      <c r="P12047" s="1">
        <v>8.6029102304233395E-7</v>
      </c>
      <c r="Q12047" s="1">
        <v>7.6009983367074502E-7</v>
      </c>
      <c r="R12047" s="1">
        <v>3021.4418252540499</v>
      </c>
      <c r="S12047" s="1">
        <v>236.66939258657601</v>
      </c>
      <c r="T12047" s="1">
        <v>0.19450156009126701</v>
      </c>
      <c r="U12047" s="1">
        <v>199481.94531233501</v>
      </c>
      <c r="V12047" s="1">
        <f t="shared" si="753"/>
        <v>4.8562168753920748E-2</v>
      </c>
      <c r="W12047" s="1">
        <f t="shared" si="754"/>
        <v>0.62346013722131921</v>
      </c>
      <c r="X12047" s="1">
        <f t="shared" si="755"/>
        <v>1216.7994563926497</v>
      </c>
    </row>
    <row r="12048" spans="1:24" hidden="1" x14ac:dyDescent="0.3">
      <c r="A12048" s="18" t="str">
        <f t="shared" si="752"/>
        <v>Portable Equipment - Rental Other Portable Equipment_2018_75</v>
      </c>
      <c r="B12048" s="1" t="s">
        <v>40</v>
      </c>
      <c r="C12048" s="1">
        <v>2020</v>
      </c>
      <c r="D12048" s="1" t="s">
        <v>208</v>
      </c>
      <c r="E12048" s="1">
        <v>2018</v>
      </c>
      <c r="F12048" s="1">
        <v>75</v>
      </c>
      <c r="G12048" s="1" t="s">
        <v>5</v>
      </c>
      <c r="H12048" s="1">
        <v>4.1986129200607597E-5</v>
      </c>
      <c r="I12048" s="1">
        <v>5.0803216332735201E-5</v>
      </c>
      <c r="J12048" s="1">
        <v>6.0460026048874999E-5</v>
      </c>
      <c r="K12048" s="1">
        <v>8.5092783429903396E-4</v>
      </c>
      <c r="L12048" s="1">
        <v>6.2480787642964501E-4</v>
      </c>
      <c r="M12048" s="1">
        <v>0.128226765234911</v>
      </c>
      <c r="N12048" s="1">
        <v>4.1210211823546603E-6</v>
      </c>
      <c r="O12048" s="1">
        <v>3.79133948776628E-6</v>
      </c>
      <c r="P12048" s="1">
        <v>1.1842604504224199E-6</v>
      </c>
      <c r="Q12048" s="1">
        <v>1.04656962023007E-6</v>
      </c>
      <c r="R12048" s="1">
        <v>4160.1761815055797</v>
      </c>
      <c r="S12048" s="1">
        <v>3550.04088879864</v>
      </c>
      <c r="T12048" s="1">
        <v>2.9175234013689999</v>
      </c>
      <c r="U12048" s="1">
        <v>274663.58299286402</v>
      </c>
      <c r="V12048" s="1">
        <f t="shared" si="753"/>
        <v>6.1246140699432822E-2</v>
      </c>
      <c r="W12048" s="1">
        <f t="shared" si="754"/>
        <v>0.7532411109425442</v>
      </c>
      <c r="X12048" s="1">
        <f t="shared" si="755"/>
        <v>1216.799456392652</v>
      </c>
    </row>
    <row r="12049" spans="1:24" hidden="1" x14ac:dyDescent="0.3">
      <c r="A12049" s="18" t="str">
        <f t="shared" si="752"/>
        <v>Portable Equipment - Rental Other Portable Equipment_2018_100</v>
      </c>
      <c r="B12049" s="1" t="s">
        <v>40</v>
      </c>
      <c r="C12049" s="1">
        <v>2020</v>
      </c>
      <c r="D12049" s="1" t="s">
        <v>208</v>
      </c>
      <c r="E12049" s="1">
        <v>2018</v>
      </c>
      <c r="F12049" s="1">
        <v>100</v>
      </c>
      <c r="G12049" s="1" t="s">
        <v>5</v>
      </c>
      <c r="H12049" s="1">
        <v>1.6111648692734801E-5</v>
      </c>
      <c r="I12049" s="1">
        <v>1.9495094918209101E-5</v>
      </c>
      <c r="J12049" s="1">
        <v>2.3200774117538099E-5</v>
      </c>
      <c r="K12049" s="1">
        <v>5.0359417024050995E-4</v>
      </c>
      <c r="L12049" s="1">
        <v>2.3009319016252801E-4</v>
      </c>
      <c r="M12049" s="1">
        <v>6.8091220225108107E-2</v>
      </c>
      <c r="N12049" s="1">
        <v>1.7712309216417499E-5</v>
      </c>
      <c r="O12049" s="1">
        <v>1.62953244791041E-5</v>
      </c>
      <c r="P12049" s="1">
        <v>6.2905374904441098E-7</v>
      </c>
      <c r="Q12049" s="1">
        <v>5.5575138592509305E-7</v>
      </c>
      <c r="R12049" s="1">
        <v>2209.1446511279701</v>
      </c>
      <c r="S12049" s="1">
        <v>1656.6857481060299</v>
      </c>
      <c r="T12049" s="1">
        <v>1.36151092063887</v>
      </c>
      <c r="U12049" s="1">
        <v>145852.37710022501</v>
      </c>
      <c r="V12049" s="1">
        <f t="shared" si="753"/>
        <v>4.4258882389772172E-2</v>
      </c>
      <c r="W12049" s="1">
        <f t="shared" si="754"/>
        <v>0.52237075453163906</v>
      </c>
      <c r="X12049" s="1">
        <f t="shared" si="755"/>
        <v>1216.7994563926475</v>
      </c>
    </row>
    <row r="12050" spans="1:24" hidden="1" x14ac:dyDescent="0.3">
      <c r="A12050" s="18" t="str">
        <f t="shared" si="752"/>
        <v>Portable Equipment - Rental Other Portable Equipment_2018_175</v>
      </c>
      <c r="B12050" s="1" t="s">
        <v>40</v>
      </c>
      <c r="C12050" s="1">
        <v>2020</v>
      </c>
      <c r="D12050" s="1" t="s">
        <v>208</v>
      </c>
      <c r="E12050" s="1">
        <v>2018</v>
      </c>
      <c r="F12050" s="1">
        <v>175</v>
      </c>
      <c r="G12050" s="1" t="s">
        <v>5</v>
      </c>
      <c r="H12050" s="1">
        <v>1.15887468229765E-4</v>
      </c>
      <c r="I12050" s="1">
        <v>1.40223836558016E-4</v>
      </c>
      <c r="J12050" s="1">
        <v>1.6687795425086201E-4</v>
      </c>
      <c r="K12050" s="1">
        <v>4.7391464387553702E-3</v>
      </c>
      <c r="L12050" s="1">
        <v>1.50299247154064E-3</v>
      </c>
      <c r="M12050" s="1">
        <v>0.82832618418172699</v>
      </c>
      <c r="N12050" s="1">
        <v>2.2641722998530601E-5</v>
      </c>
      <c r="O12050" s="1">
        <v>2.0830385158648101E-5</v>
      </c>
      <c r="P12050" s="1">
        <v>7.6548097289028995E-6</v>
      </c>
      <c r="Q12050" s="1">
        <v>6.7606869628001E-6</v>
      </c>
      <c r="R12050" s="1">
        <v>26874.130807536101</v>
      </c>
      <c r="S12050" s="1">
        <v>12780.147199675101</v>
      </c>
      <c r="T12050" s="1">
        <v>10.503084244928401</v>
      </c>
      <c r="U12050" s="1">
        <v>1774286.6492604699</v>
      </c>
      <c r="V12050" s="1">
        <f t="shared" si="753"/>
        <v>2.6168971929303654E-2</v>
      </c>
      <c r="W12050" s="1">
        <f t="shared" si="754"/>
        <v>0.28049273763400889</v>
      </c>
      <c r="X12050" s="1">
        <f t="shared" si="755"/>
        <v>1216.7994563926516</v>
      </c>
    </row>
    <row r="12051" spans="1:24" hidden="1" x14ac:dyDescent="0.3">
      <c r="A12051" s="18" t="str">
        <f t="shared" si="752"/>
        <v>Portable Equipment - Rental Other Portable Equipment_2018_300</v>
      </c>
      <c r="B12051" s="1" t="s">
        <v>40</v>
      </c>
      <c r="C12051" s="1">
        <v>2020</v>
      </c>
      <c r="D12051" s="1" t="s">
        <v>208</v>
      </c>
      <c r="E12051" s="1">
        <v>2018</v>
      </c>
      <c r="F12051" s="1">
        <v>300</v>
      </c>
      <c r="G12051" s="1" t="s">
        <v>5</v>
      </c>
      <c r="H12051" s="1">
        <v>5.4798656169889004E-6</v>
      </c>
      <c r="I12051" s="1">
        <v>6.6306373965565703E-6</v>
      </c>
      <c r="J12051" s="1">
        <v>7.8910064884640099E-6</v>
      </c>
      <c r="K12051" s="1">
        <v>4.9262144058448998E-5</v>
      </c>
      <c r="L12051" s="1">
        <v>5.4099368100957901E-6</v>
      </c>
      <c r="M12051" s="1">
        <v>2.1644116394578999E-2</v>
      </c>
      <c r="N12051" s="1">
        <v>4.6525622643831397E-7</v>
      </c>
      <c r="O12051" s="1">
        <v>4.2803572832324898E-7</v>
      </c>
      <c r="P12051" s="1">
        <v>1.9994619376252301E-7</v>
      </c>
      <c r="Q12051" s="1">
        <v>1.7665636837825101E-7</v>
      </c>
      <c r="R12051" s="1">
        <v>702.21951968844303</v>
      </c>
      <c r="S12051" s="1">
        <v>236.66939258657601</v>
      </c>
      <c r="T12051" s="1">
        <v>0.19450156009126701</v>
      </c>
      <c r="U12051" s="1">
        <v>46362.009902992497</v>
      </c>
      <c r="V12051" s="1">
        <f t="shared" si="753"/>
        <v>4.7356720997508657E-2</v>
      </c>
      <c r="W12051" s="1">
        <f t="shared" si="754"/>
        <v>3.8638346935229287E-2</v>
      </c>
      <c r="X12051" s="1">
        <f t="shared" si="755"/>
        <v>1216.7994563926497</v>
      </c>
    </row>
    <row r="12052" spans="1:24" hidden="1" x14ac:dyDescent="0.3">
      <c r="A12052" s="18" t="str">
        <f t="shared" si="752"/>
        <v>Portable Equipment - Rental Other Portable Equipment_2018_600</v>
      </c>
      <c r="B12052" s="1" t="s">
        <v>40</v>
      </c>
      <c r="C12052" s="1">
        <v>2020</v>
      </c>
      <c r="D12052" s="1" t="s">
        <v>208</v>
      </c>
      <c r="E12052" s="1">
        <v>2018</v>
      </c>
      <c r="F12052" s="1">
        <v>600</v>
      </c>
      <c r="G12052" s="1" t="s">
        <v>5</v>
      </c>
      <c r="H12052" s="1">
        <v>3.44647406009834E-5</v>
      </c>
      <c r="I12052" s="1">
        <v>4.1702336127189899E-5</v>
      </c>
      <c r="J12052" s="1">
        <v>4.9629226465416097E-5</v>
      </c>
      <c r="K12052" s="1">
        <v>4.0607215332607102E-4</v>
      </c>
      <c r="L12052" s="1">
        <v>5.3507628345900601E-5</v>
      </c>
      <c r="M12052" s="1">
        <v>0.207900512611713</v>
      </c>
      <c r="N12052" s="1">
        <v>6.9936451177647703E-6</v>
      </c>
      <c r="O12052" s="1">
        <v>6.4341535083435901E-6</v>
      </c>
      <c r="P12052" s="1">
        <v>1.92110939806329E-6</v>
      </c>
      <c r="Q12052" s="1">
        <v>1.6968560357197401E-6</v>
      </c>
      <c r="R12052" s="1">
        <v>6745.1031701965703</v>
      </c>
      <c r="S12052" s="1">
        <v>946.67757034630495</v>
      </c>
      <c r="T12052" s="1">
        <v>0.77800624036506805</v>
      </c>
      <c r="U12052" s="1">
        <v>445325.90052766301</v>
      </c>
      <c r="V12052" s="1">
        <f t="shared" si="753"/>
        <v>3.1007805436244491E-2</v>
      </c>
      <c r="W12052" s="1">
        <f t="shared" si="754"/>
        <v>3.9785639923006592E-2</v>
      </c>
      <c r="X12052" s="1">
        <f t="shared" si="755"/>
        <v>1216.7994563926509</v>
      </c>
    </row>
    <row r="12053" spans="1:24" hidden="1" x14ac:dyDescent="0.3">
      <c r="A12053" s="18" t="str">
        <f t="shared" si="752"/>
        <v>Portable Equipment - Rental Other Portable Equipment_2019_75</v>
      </c>
      <c r="B12053" s="1" t="s">
        <v>40</v>
      </c>
      <c r="C12053" s="1">
        <v>2020</v>
      </c>
      <c r="D12053" s="1" t="s">
        <v>208</v>
      </c>
      <c r="E12053" s="1">
        <v>2019</v>
      </c>
      <c r="F12053" s="1">
        <v>75</v>
      </c>
      <c r="G12053" s="1" t="s">
        <v>5</v>
      </c>
      <c r="H12053" s="1">
        <v>8.1574810663367206E-5</v>
      </c>
      <c r="I12053" s="1">
        <v>9.8705520902674305E-5</v>
      </c>
      <c r="J12053" s="1">
        <v>1.17467727355248E-4</v>
      </c>
      <c r="K12053" s="1">
        <v>1.83240448879393E-3</v>
      </c>
      <c r="L12053" s="1">
        <v>1.36314830931235E-3</v>
      </c>
      <c r="M12053" s="1">
        <v>0.28383041282837101</v>
      </c>
      <c r="N12053" s="1">
        <v>8.4657986151251306E-6</v>
      </c>
      <c r="O12053" s="1">
        <v>7.7885347259151197E-6</v>
      </c>
      <c r="P12053" s="1">
        <v>2.6217056783151499E-6</v>
      </c>
      <c r="Q12053" s="1">
        <v>2.31658567397641E-6</v>
      </c>
      <c r="R12053" s="1">
        <v>9208.5651608873595</v>
      </c>
      <c r="S12053" s="1">
        <v>7810.0899553570098</v>
      </c>
      <c r="T12053" s="1">
        <v>6.41855148301181</v>
      </c>
      <c r="U12053" s="1">
        <v>607968.84337654</v>
      </c>
      <c r="V12053" s="1">
        <f t="shared" si="753"/>
        <v>5.3758695534563049E-2</v>
      </c>
      <c r="W12053" s="1">
        <f t="shared" si="754"/>
        <v>0.74242123701503637</v>
      </c>
      <c r="X12053" s="1">
        <f t="shared" si="755"/>
        <v>1216.7994563926502</v>
      </c>
    </row>
    <row r="12054" spans="1:24" hidden="1" x14ac:dyDescent="0.3">
      <c r="A12054" s="18" t="str">
        <f t="shared" si="752"/>
        <v>Portable Equipment - Rental Other Portable Equipment_2019_100</v>
      </c>
      <c r="B12054" s="1" t="s">
        <v>40</v>
      </c>
      <c r="C12054" s="1">
        <v>2020</v>
      </c>
      <c r="D12054" s="1" t="s">
        <v>208</v>
      </c>
      <c r="E12054" s="1">
        <v>2019</v>
      </c>
      <c r="F12054" s="1">
        <v>100</v>
      </c>
      <c r="G12054" s="1" t="s">
        <v>5</v>
      </c>
      <c r="H12054" s="1">
        <v>6.93256181249683E-6</v>
      </c>
      <c r="I12054" s="1">
        <v>8.38839979312116E-6</v>
      </c>
      <c r="J12054" s="1">
        <v>9.9828890099954297E-6</v>
      </c>
      <c r="K12054" s="1">
        <v>2.7214952937623199E-4</v>
      </c>
      <c r="L12054" s="1">
        <v>1.14808101495431E-4</v>
      </c>
      <c r="M12054" s="1">
        <v>4.0129361747787001E-2</v>
      </c>
      <c r="N12054" s="1">
        <v>8.3713036653809605E-6</v>
      </c>
      <c r="O12054" s="1">
        <v>7.7015993721504897E-6</v>
      </c>
      <c r="P12054" s="1">
        <v>3.7080787329559299E-7</v>
      </c>
      <c r="Q12054" s="1">
        <v>3.2753045596616297E-7</v>
      </c>
      <c r="R12054" s="1">
        <v>1301.95294731425</v>
      </c>
      <c r="S12054" s="1">
        <v>946.67757034630495</v>
      </c>
      <c r="T12054" s="1">
        <v>0.77800624036506805</v>
      </c>
      <c r="U12054" s="1">
        <v>85957.672414737506</v>
      </c>
      <c r="V12054" s="1">
        <f t="shared" si="753"/>
        <v>3.2313431089048383E-2</v>
      </c>
      <c r="W12054" s="1">
        <f t="shared" si="754"/>
        <v>0.44225880592616851</v>
      </c>
      <c r="X12054" s="1">
        <f t="shared" si="755"/>
        <v>1216.7994563926509</v>
      </c>
    </row>
    <row r="12055" spans="1:24" hidden="1" x14ac:dyDescent="0.3">
      <c r="A12055" s="18" t="str">
        <f t="shared" si="752"/>
        <v>Portable Equipment - Rental Other Portable Equipment_2019_175</v>
      </c>
      <c r="B12055" s="1" t="s">
        <v>40</v>
      </c>
      <c r="C12055" s="1">
        <v>2020</v>
      </c>
      <c r="D12055" s="1" t="s">
        <v>208</v>
      </c>
      <c r="E12055" s="1">
        <v>2019</v>
      </c>
      <c r="F12055" s="1">
        <v>175</v>
      </c>
      <c r="G12055" s="1" t="s">
        <v>5</v>
      </c>
      <c r="H12055" s="1">
        <v>6.4524071637371702E-5</v>
      </c>
      <c r="I12055" s="1">
        <v>7.8074126681219698E-5</v>
      </c>
      <c r="J12055" s="1">
        <v>9.29146631578152E-5</v>
      </c>
      <c r="K12055" s="1">
        <v>2.6779299064370499E-3</v>
      </c>
      <c r="L12055" s="1">
        <v>6.7506651871700597E-4</v>
      </c>
      <c r="M12055" s="1">
        <v>0.46985281859799599</v>
      </c>
      <c r="N12055" s="1">
        <v>8.3492389371177593E-6</v>
      </c>
      <c r="O12055" s="1">
        <v>7.6812998221483401E-6</v>
      </c>
      <c r="P12055" s="1">
        <v>4.3420865933094002E-6</v>
      </c>
      <c r="Q12055" s="1">
        <v>3.8348755427408403E-6</v>
      </c>
      <c r="R12055" s="1">
        <v>15243.857249020401</v>
      </c>
      <c r="S12055" s="1">
        <v>7336.7511701838603</v>
      </c>
      <c r="T12055" s="1">
        <v>6.0295483628292796</v>
      </c>
      <c r="U12055" s="1">
        <v>1006431.52308334</v>
      </c>
      <c r="V12055" s="1">
        <f t="shared" si="753"/>
        <v>2.5686888736770986E-2</v>
      </c>
      <c r="W12055" s="1">
        <f t="shared" si="754"/>
        <v>0.22210121705241165</v>
      </c>
      <c r="X12055" s="1">
        <f t="shared" si="755"/>
        <v>1216.79945639265</v>
      </c>
    </row>
    <row r="12056" spans="1:24" hidden="1" x14ac:dyDescent="0.3">
      <c r="A12056" s="18" t="str">
        <f t="shared" si="752"/>
        <v>Portable Equipment - Rental Other Portable Equipment_2019_600</v>
      </c>
      <c r="B12056" s="1" t="s">
        <v>40</v>
      </c>
      <c r="C12056" s="1">
        <v>2020</v>
      </c>
      <c r="D12056" s="1" t="s">
        <v>208</v>
      </c>
      <c r="E12056" s="1">
        <v>2019</v>
      </c>
      <c r="F12056" s="1">
        <v>600</v>
      </c>
      <c r="G12056" s="1" t="s">
        <v>5</v>
      </c>
      <c r="H12056" s="1">
        <v>2.0551205532375499E-5</v>
      </c>
      <c r="I12056" s="1">
        <v>2.4866958694174399E-5</v>
      </c>
      <c r="J12056" s="1">
        <v>2.9593735966620799E-5</v>
      </c>
      <c r="K12056" s="1">
        <v>2.5322069528727601E-4</v>
      </c>
      <c r="L12056" s="1">
        <v>3.3467638463826299E-5</v>
      </c>
      <c r="M12056" s="1">
        <v>0.13091765538126399</v>
      </c>
      <c r="N12056" s="1">
        <v>3.05698053438854E-6</v>
      </c>
      <c r="O12056" s="1">
        <v>2.8124220916374602E-6</v>
      </c>
      <c r="P12056" s="1">
        <v>1.20978211199092E-6</v>
      </c>
      <c r="Q12056" s="1">
        <v>1.0685323038662801E-6</v>
      </c>
      <c r="R12056" s="1">
        <v>4247.4791488182</v>
      </c>
      <c r="S12056" s="1">
        <v>710.00817775972803</v>
      </c>
      <c r="T12056" s="1">
        <v>0.58350468027380098</v>
      </c>
      <c r="U12056" s="1">
        <v>280427.50854837103</v>
      </c>
      <c r="V12056" s="1">
        <f t="shared" si="753"/>
        <v>2.9362339788398691E-2</v>
      </c>
      <c r="W12056" s="1">
        <f t="shared" si="754"/>
        <v>3.9517827032075487E-2</v>
      </c>
      <c r="X12056" s="1">
        <f t="shared" si="755"/>
        <v>1216.79945639265</v>
      </c>
    </row>
    <row r="12057" spans="1:24" hidden="1" x14ac:dyDescent="0.3">
      <c r="A12057" s="18" t="str">
        <f t="shared" si="752"/>
        <v>Portable Equipment - Rental Other Portable Equipment_2019_750</v>
      </c>
      <c r="B12057" s="1" t="s">
        <v>40</v>
      </c>
      <c r="C12057" s="1">
        <v>2020</v>
      </c>
      <c r="D12057" s="1" t="s">
        <v>208</v>
      </c>
      <c r="E12057" s="1">
        <v>2019</v>
      </c>
      <c r="F12057" s="1">
        <v>750</v>
      </c>
      <c r="G12057" s="1" t="s">
        <v>5</v>
      </c>
      <c r="H12057" s="1">
        <v>2.8594166085574799E-5</v>
      </c>
      <c r="I12057" s="1">
        <v>3.4598940963545502E-5</v>
      </c>
      <c r="J12057" s="1">
        <v>4.1175599163227799E-5</v>
      </c>
      <c r="K12057" s="1">
        <v>3.1146570805223297E-4</v>
      </c>
      <c r="L12057" s="1">
        <v>8.2138819561742194E-5</v>
      </c>
      <c r="M12057" s="1">
        <v>0.15653960938349601</v>
      </c>
      <c r="N12057" s="1">
        <v>7.3519977650853702E-6</v>
      </c>
      <c r="O12057" s="1">
        <v>6.7638379438785396E-6</v>
      </c>
      <c r="P12057" s="1">
        <v>1.4464284942613301E-6</v>
      </c>
      <c r="Q12057" s="1">
        <v>1.2776552480545899E-6</v>
      </c>
      <c r="R12057" s="1">
        <v>5078.7552288818297</v>
      </c>
      <c r="S12057" s="1">
        <v>473.33878517315202</v>
      </c>
      <c r="T12057" s="1">
        <v>0.38900312018253402</v>
      </c>
      <c r="U12057" s="1">
        <v>335310.10405515699</v>
      </c>
      <c r="V12057" s="1">
        <f t="shared" si="753"/>
        <v>3.4166836227670257E-2</v>
      </c>
      <c r="W12057" s="1">
        <f t="shared" si="754"/>
        <v>8.1112991257655462E-2</v>
      </c>
      <c r="X12057" s="1">
        <f t="shared" si="755"/>
        <v>1216.7994563926497</v>
      </c>
    </row>
    <row r="12058" spans="1:24" hidden="1" x14ac:dyDescent="0.3">
      <c r="A12058" s="18" t="str">
        <f t="shared" si="752"/>
        <v>Portable Equipment - Rental Other Portable Equipment_2019_9999</v>
      </c>
      <c r="B12058" s="1" t="s">
        <v>40</v>
      </c>
      <c r="C12058" s="1">
        <v>2020</v>
      </c>
      <c r="D12058" s="1" t="s">
        <v>208</v>
      </c>
      <c r="E12058" s="1">
        <v>2019</v>
      </c>
      <c r="F12058" s="1">
        <v>9999</v>
      </c>
      <c r="G12058" s="1" t="s">
        <v>5</v>
      </c>
      <c r="H12058" s="1">
        <v>5.6520026850449897E-5</v>
      </c>
      <c r="I12058" s="1">
        <v>6.8389232489044494E-5</v>
      </c>
      <c r="J12058" s="1">
        <v>8.1388838664647997E-5</v>
      </c>
      <c r="K12058" s="1">
        <v>5.8789720729319702E-4</v>
      </c>
      <c r="L12058" s="1">
        <v>9.3739650317351605E-4</v>
      </c>
      <c r="M12058" s="1">
        <v>0.292020078491184</v>
      </c>
      <c r="N12058" s="1">
        <v>2.5024831124292601E-5</v>
      </c>
      <c r="O12058" s="1">
        <v>2.3022844634349201E-5</v>
      </c>
      <c r="P12058" s="1">
        <v>2.6981748422683098E-6</v>
      </c>
      <c r="Q12058" s="1">
        <v>2.3834286241735901E-6</v>
      </c>
      <c r="R12058" s="1">
        <v>9474.2698440127206</v>
      </c>
      <c r="S12058" s="1">
        <v>710.00817775972803</v>
      </c>
      <c r="T12058" s="1">
        <v>0.58350468027380098</v>
      </c>
      <c r="U12058" s="1">
        <v>625511.225501996</v>
      </c>
      <c r="V12058" s="1">
        <f t="shared" si="753"/>
        <v>3.6202721759745662E-2</v>
      </c>
      <c r="W12058" s="1">
        <f t="shared" si="754"/>
        <v>0.49622292205700241</v>
      </c>
      <c r="X12058" s="1">
        <f t="shared" si="755"/>
        <v>1216.79945639265</v>
      </c>
    </row>
    <row r="12059" spans="1:24" hidden="1" x14ac:dyDescent="0.3">
      <c r="A12059" s="18" t="str">
        <f t="shared" si="752"/>
        <v>Portable Equipment - Rental Other Portable Equipment_2020_50</v>
      </c>
      <c r="B12059" s="1" t="s">
        <v>40</v>
      </c>
      <c r="C12059" s="1">
        <v>2020</v>
      </c>
      <c r="D12059" s="1" t="s">
        <v>208</v>
      </c>
      <c r="E12059" s="1">
        <v>2020</v>
      </c>
      <c r="F12059" s="1">
        <v>50</v>
      </c>
      <c r="G12059" s="1" t="s">
        <v>5</v>
      </c>
      <c r="H12059" s="1">
        <v>4.6264266781073901E-6</v>
      </c>
      <c r="I12059" s="1">
        <v>5.59797628050994E-6</v>
      </c>
      <c r="J12059" s="1">
        <v>6.6620544164746399E-6</v>
      </c>
      <c r="K12059" s="1">
        <v>6.6826163128217897E-5</v>
      </c>
      <c r="L12059" s="1">
        <v>3.5818861757319402E-5</v>
      </c>
      <c r="M12059" s="1">
        <v>6.5032767427558903E-3</v>
      </c>
      <c r="N12059" s="1">
        <v>5.2782742438572801E-7</v>
      </c>
      <c r="O12059" s="1">
        <v>4.8560123043486997E-7</v>
      </c>
      <c r="P12059" s="1">
        <v>5.9987225765280995E-8</v>
      </c>
      <c r="Q12059" s="1">
        <v>5.3078870534152999E-8</v>
      </c>
      <c r="R12059" s="1">
        <v>210.99165183951999</v>
      </c>
      <c r="S12059" s="1">
        <v>236.66939258657601</v>
      </c>
      <c r="T12059" s="1">
        <v>0.19450156009126701</v>
      </c>
      <c r="U12059" s="1">
        <v>12530.2729467547</v>
      </c>
      <c r="V12059" s="1">
        <f t="shared" si="753"/>
        <v>0.14793097624618712</v>
      </c>
      <c r="W12059" s="1">
        <f t="shared" si="754"/>
        <v>0.94654191484083905</v>
      </c>
      <c r="X12059" s="1">
        <f t="shared" si="755"/>
        <v>1216.7994563926497</v>
      </c>
    </row>
    <row r="12060" spans="1:24" hidden="1" x14ac:dyDescent="0.3">
      <c r="A12060" s="18" t="str">
        <f t="shared" si="752"/>
        <v>Portable Equipment - Rental Other Portable Equipment_2020_75</v>
      </c>
      <c r="B12060" s="1" t="s">
        <v>40</v>
      </c>
      <c r="C12060" s="1">
        <v>2020</v>
      </c>
      <c r="D12060" s="1" t="s">
        <v>208</v>
      </c>
      <c r="E12060" s="1">
        <v>2020</v>
      </c>
      <c r="F12060" s="1">
        <v>75</v>
      </c>
      <c r="G12060" s="1" t="s">
        <v>5</v>
      </c>
      <c r="H12060" s="1">
        <v>6.2326448775397594E-5</v>
      </c>
      <c r="I12060" s="1">
        <v>7.54150030182311E-5</v>
      </c>
      <c r="J12060" s="1">
        <v>8.9750086236572502E-5</v>
      </c>
      <c r="K12060" s="1">
        <v>1.1139968926616301E-3</v>
      </c>
      <c r="L12060" s="1">
        <v>8.0325300040264501E-4</v>
      </c>
      <c r="M12060" s="1">
        <v>0.161453408781183</v>
      </c>
      <c r="N12060" s="1">
        <v>5.7352010499073701E-6</v>
      </c>
      <c r="O12060" s="1">
        <v>5.2763849659147799E-6</v>
      </c>
      <c r="P12060" s="1">
        <v>1.4908470380439E-6</v>
      </c>
      <c r="Q12060" s="1">
        <v>1.3177610181728999E-6</v>
      </c>
      <c r="R12060" s="1">
        <v>5238.1780387570298</v>
      </c>
      <c r="S12060" s="1">
        <v>4733.3878517315197</v>
      </c>
      <c r="T12060" s="1">
        <v>3.89003120182534</v>
      </c>
      <c r="U12060" s="1">
        <v>345835.53333043098</v>
      </c>
      <c r="V12060" s="1">
        <f t="shared" si="753"/>
        <v>7.2206574104507149E-2</v>
      </c>
      <c r="W12060" s="1">
        <f t="shared" si="754"/>
        <v>0.76907969206366178</v>
      </c>
      <c r="X12060" s="1">
        <f t="shared" si="755"/>
        <v>1216.7994563926497</v>
      </c>
    </row>
    <row r="12061" spans="1:24" hidden="1" x14ac:dyDescent="0.3">
      <c r="A12061" s="18" t="str">
        <f t="shared" si="752"/>
        <v>Portable Equipment - Rental Other Portable Equipment_2020_100</v>
      </c>
      <c r="B12061" s="1" t="s">
        <v>40</v>
      </c>
      <c r="C12061" s="1">
        <v>2020</v>
      </c>
      <c r="D12061" s="1" t="s">
        <v>208</v>
      </c>
      <c r="E12061" s="1">
        <v>2020</v>
      </c>
      <c r="F12061" s="1">
        <v>100</v>
      </c>
      <c r="G12061" s="1" t="s">
        <v>5</v>
      </c>
      <c r="H12061" s="1">
        <v>1.3086896653662501E-4</v>
      </c>
      <c r="I12061" s="1">
        <v>1.5835144950931599E-4</v>
      </c>
      <c r="J12061" s="1">
        <v>1.8845131181274E-4</v>
      </c>
      <c r="K12061" s="1">
        <v>3.87341398200685E-3</v>
      </c>
      <c r="L12061" s="1">
        <v>1.3590192377696E-3</v>
      </c>
      <c r="M12061" s="1">
        <v>0.51068415168831005</v>
      </c>
      <c r="N12061" s="1">
        <v>1.1496321966802301E-4</v>
      </c>
      <c r="O12061" s="1">
        <v>1.0576616209458101E-4</v>
      </c>
      <c r="P12061" s="1">
        <v>4.71760216979285E-6</v>
      </c>
      <c r="Q12061" s="1">
        <v>4.1681353944381899E-6</v>
      </c>
      <c r="R12061" s="1">
        <v>16568.584883459702</v>
      </c>
      <c r="S12061" s="1">
        <v>11596.8002367422</v>
      </c>
      <c r="T12061" s="1">
        <v>9.5305764444720893</v>
      </c>
      <c r="U12061" s="1">
        <v>1093892.8282516799</v>
      </c>
      <c r="V12061" s="1">
        <f t="shared" si="753"/>
        <v>4.7933138802257837E-2</v>
      </c>
      <c r="W12061" s="1">
        <f t="shared" si="754"/>
        <v>0.41137645383610144</v>
      </c>
      <c r="X12061" s="1">
        <f t="shared" si="755"/>
        <v>1216.7994563926466</v>
      </c>
    </row>
    <row r="12062" spans="1:24" hidden="1" x14ac:dyDescent="0.3">
      <c r="A12062" s="18" t="str">
        <f t="shared" si="752"/>
        <v>Portable Equipment - Rental Other Portable Equipment_2020_175</v>
      </c>
      <c r="B12062" s="1" t="s">
        <v>40</v>
      </c>
      <c r="C12062" s="1">
        <v>2020</v>
      </c>
      <c r="D12062" s="1" t="s">
        <v>208</v>
      </c>
      <c r="E12062" s="1">
        <v>2020</v>
      </c>
      <c r="F12062" s="1">
        <v>175</v>
      </c>
      <c r="G12062" s="1" t="s">
        <v>5</v>
      </c>
      <c r="H12062" s="1">
        <v>1.9357534861930801E-4</v>
      </c>
      <c r="I12062" s="1">
        <v>2.3422617182936199E-4</v>
      </c>
      <c r="J12062" s="1">
        <v>2.78748502011803E-4</v>
      </c>
      <c r="K12062" s="1">
        <v>6.3830048407606602E-3</v>
      </c>
      <c r="L12062" s="1">
        <v>1.1507907952995301E-3</v>
      </c>
      <c r="M12062" s="1">
        <v>1.04558631469379</v>
      </c>
      <c r="N12062" s="1">
        <v>2.0743783109551199E-5</v>
      </c>
      <c r="O12062" s="1">
        <v>1.9084280460787101E-5</v>
      </c>
      <c r="P12062" s="1">
        <v>9.6611567418454105E-6</v>
      </c>
      <c r="Q12062" s="1">
        <v>8.5339349416023304E-6</v>
      </c>
      <c r="R12062" s="1">
        <v>33922.896472733002</v>
      </c>
      <c r="S12062" s="1">
        <v>16093.5186958871</v>
      </c>
      <c r="T12062" s="1">
        <v>13.2261060862061</v>
      </c>
      <c r="U12062" s="1">
        <v>2239660.9865029398</v>
      </c>
      <c r="V12062" s="1">
        <f t="shared" si="753"/>
        <v>3.4629142390991373E-2</v>
      </c>
      <c r="W12062" s="1">
        <f t="shared" si="754"/>
        <v>0.17013853747181476</v>
      </c>
      <c r="X12062" s="1">
        <f t="shared" si="755"/>
        <v>1216.79945639265</v>
      </c>
    </row>
    <row r="12063" spans="1:24" hidden="1" x14ac:dyDescent="0.3">
      <c r="A12063" s="18" t="str">
        <f t="shared" si="752"/>
        <v>Portable Equipment - Rental Other Portable Equipment_2020_300</v>
      </c>
      <c r="B12063" s="1" t="s">
        <v>40</v>
      </c>
      <c r="C12063" s="1">
        <v>2020</v>
      </c>
      <c r="D12063" s="1" t="s">
        <v>208</v>
      </c>
      <c r="E12063" s="1">
        <v>2020</v>
      </c>
      <c r="F12063" s="1">
        <v>300</v>
      </c>
      <c r="G12063" s="1" t="s">
        <v>5</v>
      </c>
      <c r="H12063" s="1">
        <v>2.5612102290904098E-4</v>
      </c>
      <c r="I12063" s="1">
        <v>3.0990643771993998E-4</v>
      </c>
      <c r="J12063" s="1">
        <v>3.6881427298901998E-4</v>
      </c>
      <c r="K12063" s="1">
        <v>2.2636279714971E-3</v>
      </c>
      <c r="L12063" s="1">
        <v>2.4771372877321202E-4</v>
      </c>
      <c r="M12063" s="1">
        <v>0.98650372669778397</v>
      </c>
      <c r="N12063" s="1">
        <v>2.14274622994962E-5</v>
      </c>
      <c r="O12063" s="1">
        <v>1.9713265315536501E-5</v>
      </c>
      <c r="P12063" s="1">
        <v>9.11303254559415E-6</v>
      </c>
      <c r="Q12063" s="1">
        <v>8.0517108008941192E-6</v>
      </c>
      <c r="R12063" s="1">
        <v>32006.026973042899</v>
      </c>
      <c r="S12063" s="1">
        <v>7810.0899553570098</v>
      </c>
      <c r="T12063" s="1">
        <v>6.41855148301181</v>
      </c>
      <c r="U12063" s="1">
        <v>2113105.2297407198</v>
      </c>
      <c r="V12063" s="1">
        <f t="shared" si="753"/>
        <v>4.8562168753920519E-2</v>
      </c>
      <c r="W12063" s="1">
        <f t="shared" si="754"/>
        <v>3.881660538532794E-2</v>
      </c>
      <c r="X12063" s="1">
        <f t="shared" si="755"/>
        <v>1216.7994563926502</v>
      </c>
    </row>
    <row r="12064" spans="1:24" hidden="1" x14ac:dyDescent="0.3">
      <c r="A12064" s="18" t="str">
        <f t="shared" si="752"/>
        <v>Portable Equipment - Rental Other Portable Equipment_2020_600</v>
      </c>
      <c r="B12064" s="1" t="s">
        <v>40</v>
      </c>
      <c r="C12064" s="1">
        <v>2020</v>
      </c>
      <c r="D12064" s="1" t="s">
        <v>208</v>
      </c>
      <c r="E12064" s="1">
        <v>2020</v>
      </c>
      <c r="F12064" s="1">
        <v>600</v>
      </c>
      <c r="G12064" s="1" t="s">
        <v>5</v>
      </c>
      <c r="H12064" s="1">
        <v>1.57565161151109E-4</v>
      </c>
      <c r="I12064" s="1">
        <v>1.9065384499284199E-4</v>
      </c>
      <c r="J12064" s="1">
        <v>2.2689383205759699E-4</v>
      </c>
      <c r="K12064" s="1">
        <v>1.39272924283862E-3</v>
      </c>
      <c r="L12064" s="1">
        <v>1.7928898820728E-4</v>
      </c>
      <c r="M12064" s="1">
        <v>0.65973606675151897</v>
      </c>
      <c r="N12064" s="1">
        <v>1.3809258326572E-5</v>
      </c>
      <c r="O12064" s="1">
        <v>1.27045176604462E-5</v>
      </c>
      <c r="P12064" s="1">
        <v>6.0948601559400103E-6</v>
      </c>
      <c r="Q12064" s="1">
        <v>5.3846770880268003E-6</v>
      </c>
      <c r="R12064" s="1">
        <v>21404.410116341202</v>
      </c>
      <c r="S12064" s="1">
        <v>3550.04088879864</v>
      </c>
      <c r="T12064" s="1">
        <v>2.9175234013689999</v>
      </c>
      <c r="U12064" s="1">
        <v>1413164.1829349999</v>
      </c>
      <c r="V12064" s="1">
        <f t="shared" si="753"/>
        <v>4.4672632680814471E-2</v>
      </c>
      <c r="W12064" s="1">
        <f t="shared" si="754"/>
        <v>4.2009701478611161E-2</v>
      </c>
      <c r="X12064" s="1">
        <f t="shared" si="755"/>
        <v>1216.799456392652</v>
      </c>
    </row>
    <row r="12065" spans="1:24" hidden="1" x14ac:dyDescent="0.3">
      <c r="A12065" s="18" t="str">
        <f t="shared" si="752"/>
        <v>Portable Equipment - Rental Other Portable Equipment_2020_750</v>
      </c>
      <c r="B12065" s="1" t="s">
        <v>40</v>
      </c>
      <c r="C12065" s="1">
        <v>2020</v>
      </c>
      <c r="D12065" s="1" t="s">
        <v>208</v>
      </c>
      <c r="E12065" s="1">
        <v>2020</v>
      </c>
      <c r="F12065" s="1">
        <v>750</v>
      </c>
      <c r="G12065" s="1" t="s">
        <v>5</v>
      </c>
      <c r="H12065" s="1">
        <v>3.6782008303355597E-5</v>
      </c>
      <c r="I12065" s="1">
        <v>4.4506230047060201E-5</v>
      </c>
      <c r="J12065" s="1">
        <v>5.2966091956832002E-5</v>
      </c>
      <c r="K12065" s="1">
        <v>3.5005614618050602E-4</v>
      </c>
      <c r="L12065" s="1">
        <v>5.2916314039278299E-5</v>
      </c>
      <c r="M12065" s="1">
        <v>0.16964307444399701</v>
      </c>
      <c r="N12065" s="1">
        <v>5.8894794456896898E-6</v>
      </c>
      <c r="O12065" s="1">
        <v>5.4183210900345203E-6</v>
      </c>
      <c r="P12065" s="1">
        <v>1.56733089169683E-6</v>
      </c>
      <c r="Q12065" s="1">
        <v>1.38460396837007E-6</v>
      </c>
      <c r="R12065" s="1">
        <v>5503.8827218823999</v>
      </c>
      <c r="S12065" s="1">
        <v>473.33878517315202</v>
      </c>
      <c r="T12065" s="1">
        <v>0.38900312018253402</v>
      </c>
      <c r="U12065" s="1">
        <v>363377.91545588698</v>
      </c>
      <c r="V12065" s="1">
        <f t="shared" si="753"/>
        <v>4.0555604567447195E-2</v>
      </c>
      <c r="W12065" s="1">
        <f t="shared" si="754"/>
        <v>4.8219161790936271E-2</v>
      </c>
      <c r="X12065" s="1">
        <f t="shared" si="755"/>
        <v>1216.7994563926497</v>
      </c>
    </row>
    <row r="12066" spans="1:24" hidden="1" x14ac:dyDescent="0.3">
      <c r="A12066" s="18" t="str">
        <f t="shared" si="752"/>
        <v>Portable Equipment - Rental Other Portable Equipment_2020_9999</v>
      </c>
      <c r="B12066" s="1" t="s">
        <v>40</v>
      </c>
      <c r="C12066" s="1">
        <v>2020</v>
      </c>
      <c r="D12066" s="1" t="s">
        <v>208</v>
      </c>
      <c r="E12066" s="1">
        <v>2020</v>
      </c>
      <c r="F12066" s="1">
        <v>9999</v>
      </c>
      <c r="G12066" s="1" t="s">
        <v>5</v>
      </c>
      <c r="H12066" s="1">
        <v>4.6150820172547699E-5</v>
      </c>
      <c r="I12066" s="1">
        <v>5.5842492408782801E-5</v>
      </c>
      <c r="J12066" s="1">
        <v>6.6457181048468702E-5</v>
      </c>
      <c r="K12066" s="1">
        <v>4.4251663586788802E-4</v>
      </c>
      <c r="L12066" s="1">
        <v>7.0066348608913002E-4</v>
      </c>
      <c r="M12066" s="1">
        <v>0.21492022603698099</v>
      </c>
      <c r="N12066" s="1">
        <v>1.5723715956397201E-5</v>
      </c>
      <c r="O12066" s="1">
        <v>1.44658186798854E-5</v>
      </c>
      <c r="P12066" s="1">
        <v>1.9856595474807998E-6</v>
      </c>
      <c r="Q12066" s="1">
        <v>1.7541499930316001E-6</v>
      </c>
      <c r="R12066" s="1">
        <v>6972.8500414468699</v>
      </c>
      <c r="S12066" s="1">
        <v>473.33878517315202</v>
      </c>
      <c r="T12066" s="1">
        <v>0.38900312018253402</v>
      </c>
      <c r="U12066" s="1">
        <v>460362.228063769</v>
      </c>
      <c r="V12066" s="1">
        <f t="shared" si="753"/>
        <v>4.0165549347970494E-2</v>
      </c>
      <c r="W12066" s="1">
        <f t="shared" si="754"/>
        <v>0.50396271034649942</v>
      </c>
      <c r="X12066" s="1">
        <f t="shared" si="755"/>
        <v>1216.7994563926497</v>
      </c>
    </row>
    <row r="12067" spans="1:24" hidden="1" x14ac:dyDescent="0.3">
      <c r="A12067" s="18" t="str">
        <f t="shared" si="752"/>
        <v>Portable Equipment - Rental Pump_2002_600</v>
      </c>
      <c r="B12067" s="1" t="s">
        <v>40</v>
      </c>
      <c r="C12067" s="1">
        <v>2020</v>
      </c>
      <c r="D12067" s="1" t="s">
        <v>209</v>
      </c>
      <c r="E12067" s="1">
        <v>2002</v>
      </c>
      <c r="F12067" s="1">
        <v>600</v>
      </c>
      <c r="G12067" s="1" t="s">
        <v>5</v>
      </c>
      <c r="H12067" s="1">
        <v>2.52892088703886E-5</v>
      </c>
      <c r="I12067" s="1">
        <v>3.0599942733170197E-5</v>
      </c>
      <c r="J12067" s="1">
        <v>3.6416460773359597E-5</v>
      </c>
      <c r="K12067" s="1">
        <v>9.8388408307532296E-5</v>
      </c>
      <c r="L12067" s="1">
        <v>5.0491108044593196E-4</v>
      </c>
      <c r="M12067" s="1">
        <v>4.56354135759224E-2</v>
      </c>
      <c r="N12067" s="1">
        <v>1.23542164756853E-5</v>
      </c>
      <c r="O12067" s="1">
        <v>1.13658791576305E-5</v>
      </c>
      <c r="P12067" s="1">
        <v>4.2116335357404501E-7</v>
      </c>
      <c r="Q12067" s="1">
        <v>3.7247011080485301E-7</v>
      </c>
      <c r="R12067" s="1">
        <v>1480.5907350458499</v>
      </c>
      <c r="S12067" s="1">
        <v>184.63156468875999</v>
      </c>
      <c r="T12067" s="1">
        <v>0.19450156009126701</v>
      </c>
      <c r="U12067" s="1">
        <v>97751.714949379195</v>
      </c>
      <c r="V12067" s="1">
        <f t="shared" si="753"/>
        <v>0.10365370473525898</v>
      </c>
      <c r="W12067" s="1">
        <f t="shared" si="754"/>
        <v>1.7103268625849859</v>
      </c>
      <c r="X12067" s="1">
        <f t="shared" si="755"/>
        <v>949.25492938012599</v>
      </c>
    </row>
    <row r="12068" spans="1:24" hidden="1" x14ac:dyDescent="0.3">
      <c r="A12068" s="18" t="str">
        <f t="shared" si="752"/>
        <v>Portable Equipment - Rental Pump_2004_175</v>
      </c>
      <c r="B12068" s="1" t="s">
        <v>40</v>
      </c>
      <c r="C12068" s="1">
        <v>2020</v>
      </c>
      <c r="D12068" s="1" t="s">
        <v>209</v>
      </c>
      <c r="E12068" s="1">
        <v>2004</v>
      </c>
      <c r="F12068" s="1">
        <v>175</v>
      </c>
      <c r="G12068" s="1" t="s">
        <v>5</v>
      </c>
      <c r="H12068" s="1">
        <v>8.7321945644606193E-6</v>
      </c>
      <c r="I12068" s="1">
        <v>1.05659554229973E-5</v>
      </c>
      <c r="J12068" s="1">
        <v>1.25743601728233E-5</v>
      </c>
      <c r="K12068" s="1">
        <v>8.0539658604248499E-5</v>
      </c>
      <c r="L12068" s="1">
        <v>1.0707964666331E-4</v>
      </c>
      <c r="M12068" s="1">
        <v>1.1956478356891599E-2</v>
      </c>
      <c r="N12068" s="1">
        <v>4.9077283159672599E-6</v>
      </c>
      <c r="O12068" s="1">
        <v>4.5151100506898702E-6</v>
      </c>
      <c r="P12068" s="1">
        <v>1.10281605981187E-7</v>
      </c>
      <c r="Q12068" s="1">
        <v>9.7587169030871601E-8</v>
      </c>
      <c r="R12068" s="1">
        <v>387.91477258201201</v>
      </c>
      <c r="S12068" s="1">
        <v>184.63156468875999</v>
      </c>
      <c r="T12068" s="1">
        <v>0.19450156009126701</v>
      </c>
      <c r="U12068" s="1">
        <v>25610.9493167373</v>
      </c>
      <c r="V12068" s="1">
        <f t="shared" si="753"/>
        <v>0.13660660496113333</v>
      </c>
      <c r="W12068" s="1">
        <f t="shared" si="754"/>
        <v>1.3844263396450129</v>
      </c>
      <c r="X12068" s="1">
        <f t="shared" si="755"/>
        <v>949.25492938012599</v>
      </c>
    </row>
    <row r="12069" spans="1:24" hidden="1" x14ac:dyDescent="0.3">
      <c r="A12069" s="18" t="str">
        <f t="shared" si="752"/>
        <v>Portable Equipment - Rental Pump_2004_300</v>
      </c>
      <c r="B12069" s="1" t="s">
        <v>40</v>
      </c>
      <c r="C12069" s="1">
        <v>2020</v>
      </c>
      <c r="D12069" s="1" t="s">
        <v>209</v>
      </c>
      <c r="E12069" s="1">
        <v>2004</v>
      </c>
      <c r="F12069" s="1">
        <v>300</v>
      </c>
      <c r="G12069" s="1" t="s">
        <v>5</v>
      </c>
      <c r="H12069" s="1">
        <v>2.84752509327997E-5</v>
      </c>
      <c r="I12069" s="1">
        <v>3.4455053628687701E-5</v>
      </c>
      <c r="J12069" s="1">
        <v>4.1004361343231699E-5</v>
      </c>
      <c r="K12069" s="1">
        <v>1.15186344919138E-4</v>
      </c>
      <c r="L12069" s="1">
        <v>4.6872247454064102E-4</v>
      </c>
      <c r="M12069" s="1">
        <v>5.0198954933514603E-2</v>
      </c>
      <c r="N12069" s="1">
        <v>1.5983780560193401E-5</v>
      </c>
      <c r="O12069" s="1">
        <v>1.4705078115377901E-5</v>
      </c>
      <c r="P12069" s="1">
        <v>4.6325997529618799E-7</v>
      </c>
      <c r="Q12069" s="1">
        <v>4.0971712188533798E-7</v>
      </c>
      <c r="R12069" s="1">
        <v>1628.64980855043</v>
      </c>
      <c r="S12069" s="1">
        <v>369.26312937751999</v>
      </c>
      <c r="T12069" s="1">
        <v>0.38900312018253402</v>
      </c>
      <c r="U12069" s="1">
        <v>107526.886444317</v>
      </c>
      <c r="V12069" s="1">
        <f t="shared" si="753"/>
        <v>0.10610221744554078</v>
      </c>
      <c r="W12069" s="1">
        <f t="shared" si="754"/>
        <v>1.4434020173434055</v>
      </c>
      <c r="X12069" s="1">
        <f t="shared" si="755"/>
        <v>949.25492938012599</v>
      </c>
    </row>
    <row r="12070" spans="1:24" hidden="1" x14ac:dyDescent="0.3">
      <c r="A12070" s="18" t="str">
        <f t="shared" si="752"/>
        <v>Portable Equipment - Rental Pump_2005_75</v>
      </c>
      <c r="B12070" s="1" t="s">
        <v>40</v>
      </c>
      <c r="C12070" s="1">
        <v>2020</v>
      </c>
      <c r="D12070" s="1" t="s">
        <v>209</v>
      </c>
      <c r="E12070" s="1">
        <v>2005</v>
      </c>
      <c r="F12070" s="1">
        <v>75</v>
      </c>
      <c r="G12070" s="1" t="s">
        <v>5</v>
      </c>
      <c r="H12070" s="1">
        <v>1.0356229723867399E-5</v>
      </c>
      <c r="I12070" s="1">
        <v>1.25310379658796E-5</v>
      </c>
      <c r="J12070" s="1">
        <v>1.49129708023691E-5</v>
      </c>
      <c r="K12070" s="1">
        <v>9.4452042276777195E-5</v>
      </c>
      <c r="L12070" s="1">
        <v>1.17457097257261E-4</v>
      </c>
      <c r="M12070" s="1">
        <v>1.20477491840434E-2</v>
      </c>
      <c r="N12070" s="1">
        <v>6.5524411968687103E-6</v>
      </c>
      <c r="O12070" s="1">
        <v>6.0282459011192103E-6</v>
      </c>
      <c r="P12070" s="1">
        <v>1.11076728986084E-7</v>
      </c>
      <c r="Q12070" s="1">
        <v>9.8332109252480995E-8</v>
      </c>
      <c r="R12070" s="1">
        <v>390.875954052103</v>
      </c>
      <c r="S12070" s="1">
        <v>369.26312937751999</v>
      </c>
      <c r="T12070" s="1">
        <v>0.38900312018253402</v>
      </c>
      <c r="U12070" s="1">
        <v>25806.4527466361</v>
      </c>
      <c r="V12070" s="1">
        <f t="shared" si="753"/>
        <v>0.16078566797516491</v>
      </c>
      <c r="W12070" s="1">
        <f t="shared" si="754"/>
        <v>1.5070912634974991</v>
      </c>
      <c r="X12070" s="1">
        <f t="shared" si="755"/>
        <v>949.25492938012599</v>
      </c>
    </row>
    <row r="12071" spans="1:24" hidden="1" x14ac:dyDescent="0.3">
      <c r="A12071" s="18" t="str">
        <f t="shared" si="752"/>
        <v>Portable Equipment - Rental Pump_2005_100</v>
      </c>
      <c r="B12071" s="1" t="s">
        <v>40</v>
      </c>
      <c r="C12071" s="1">
        <v>2020</v>
      </c>
      <c r="D12071" s="1" t="s">
        <v>209</v>
      </c>
      <c r="E12071" s="1">
        <v>2005</v>
      </c>
      <c r="F12071" s="1">
        <v>100</v>
      </c>
      <c r="G12071" s="1" t="s">
        <v>5</v>
      </c>
      <c r="H12071" s="1">
        <v>2.1889303734538101E-5</v>
      </c>
      <c r="I12071" s="1">
        <v>2.6486057518791101E-5</v>
      </c>
      <c r="J12071" s="1">
        <v>3.15205973777348E-5</v>
      </c>
      <c r="K12071" s="1">
        <v>1.9963727117591499E-4</v>
      </c>
      <c r="L12071" s="1">
        <v>2.4836418323785398E-4</v>
      </c>
      <c r="M12071" s="1">
        <v>2.54645607753646E-2</v>
      </c>
      <c r="N12071" s="1">
        <v>1.3574459191893E-5</v>
      </c>
      <c r="O12071" s="1">
        <v>1.24885024565416E-5</v>
      </c>
      <c r="P12071" s="1">
        <v>2.34775813538771E-7</v>
      </c>
      <c r="Q12071" s="1">
        <v>2.0783832182910799E-7</v>
      </c>
      <c r="R12071" s="1">
        <v>826.16963015558395</v>
      </c>
      <c r="S12071" s="1">
        <v>553.89469406628098</v>
      </c>
      <c r="T12071" s="1">
        <v>0.58350468027380098</v>
      </c>
      <c r="U12071" s="1">
        <v>54545.456941753502</v>
      </c>
      <c r="V12071" s="1">
        <f t="shared" si="753"/>
        <v>0.16078566797516589</v>
      </c>
      <c r="W12071" s="1">
        <f t="shared" si="754"/>
        <v>1.5077140519940817</v>
      </c>
      <c r="X12071" s="1">
        <f t="shared" si="755"/>
        <v>949.25492938012781</v>
      </c>
    </row>
    <row r="12072" spans="1:24" hidden="1" x14ac:dyDescent="0.3">
      <c r="A12072" s="18" t="str">
        <f t="shared" si="752"/>
        <v>Portable Equipment - Rental Pump_2005_175</v>
      </c>
      <c r="B12072" s="1" t="s">
        <v>40</v>
      </c>
      <c r="C12072" s="1">
        <v>2020</v>
      </c>
      <c r="D12072" s="1" t="s">
        <v>209</v>
      </c>
      <c r="E12072" s="1">
        <v>2005</v>
      </c>
      <c r="F12072" s="1">
        <v>175</v>
      </c>
      <c r="G12072" s="1" t="s">
        <v>5</v>
      </c>
      <c r="H12072" s="1">
        <v>2.1044355423205201E-5</v>
      </c>
      <c r="I12072" s="1">
        <v>2.5463670062078299E-5</v>
      </c>
      <c r="J12072" s="1">
        <v>3.03038718094155E-5</v>
      </c>
      <c r="K12072" s="1">
        <v>2.21945166077356E-4</v>
      </c>
      <c r="L12072" s="1">
        <v>2.75575430346139E-4</v>
      </c>
      <c r="M12072" s="1">
        <v>3.2948768601815899E-2</v>
      </c>
      <c r="N12072" s="1">
        <v>1.41446281338689E-5</v>
      </c>
      <c r="O12072" s="1">
        <v>1.30130578831594E-5</v>
      </c>
      <c r="P12072" s="1">
        <v>3.0399637488189698E-7</v>
      </c>
      <c r="Q12072" s="1">
        <v>2.6892342000110402E-7</v>
      </c>
      <c r="R12072" s="1">
        <v>1068.9865107031001</v>
      </c>
      <c r="S12072" s="1">
        <v>553.89469406628098</v>
      </c>
      <c r="T12072" s="1">
        <v>0.58350468027380098</v>
      </c>
      <c r="U12072" s="1">
        <v>70576.738193451703</v>
      </c>
      <c r="V12072" s="1">
        <f t="shared" si="753"/>
        <v>0.11946701598916183</v>
      </c>
      <c r="W12072" s="1">
        <f t="shared" si="754"/>
        <v>1.2929076705408464</v>
      </c>
      <c r="X12072" s="1">
        <f t="shared" si="755"/>
        <v>949.25492938012781</v>
      </c>
    </row>
    <row r="12073" spans="1:24" hidden="1" x14ac:dyDescent="0.3">
      <c r="A12073" s="18" t="str">
        <f t="shared" si="752"/>
        <v>Portable Equipment - Rental Pump_2005_750</v>
      </c>
      <c r="B12073" s="1" t="s">
        <v>40</v>
      </c>
      <c r="C12073" s="1">
        <v>2020</v>
      </c>
      <c r="D12073" s="1" t="s">
        <v>209</v>
      </c>
      <c r="E12073" s="1">
        <v>2005</v>
      </c>
      <c r="F12073" s="1">
        <v>750</v>
      </c>
      <c r="G12073" s="1" t="s">
        <v>5</v>
      </c>
      <c r="H12073" s="1">
        <v>3.3369808051178898E-5</v>
      </c>
      <c r="I12073" s="1">
        <v>4.03774677419265E-5</v>
      </c>
      <c r="J12073" s="1">
        <v>4.8052523593697601E-5</v>
      </c>
      <c r="K12073" s="1">
        <v>1.3085658304901699E-4</v>
      </c>
      <c r="L12073" s="1">
        <v>4.9464819870234298E-4</v>
      </c>
      <c r="M12073" s="1">
        <v>6.0695100055976801E-2</v>
      </c>
      <c r="N12073" s="1">
        <v>1.5305417605416502E-5</v>
      </c>
      <c r="O12073" s="1">
        <v>1.40809841969832E-5</v>
      </c>
      <c r="P12073" s="1">
        <v>5.6015520544587505E-7</v>
      </c>
      <c r="Q12073" s="1">
        <v>4.9538524737045495E-7</v>
      </c>
      <c r="R12073" s="1">
        <v>1969.1856776109801</v>
      </c>
      <c r="S12073" s="1">
        <v>184.63156468875999</v>
      </c>
      <c r="T12073" s="1">
        <v>0.19450156009126701</v>
      </c>
      <c r="U12073" s="1">
        <v>130009.78088267399</v>
      </c>
      <c r="V12073" s="1">
        <f t="shared" si="753"/>
        <v>0.10283753383183208</v>
      </c>
      <c r="W12073" s="1">
        <f t="shared" si="754"/>
        <v>1.2598214725607244</v>
      </c>
      <c r="X12073" s="1">
        <f t="shared" si="755"/>
        <v>949.25492938012599</v>
      </c>
    </row>
    <row r="12074" spans="1:24" hidden="1" x14ac:dyDescent="0.3">
      <c r="A12074" s="18" t="str">
        <f t="shared" si="752"/>
        <v>Portable Equipment - Rental Pump_2006_50</v>
      </c>
      <c r="B12074" s="1" t="s">
        <v>40</v>
      </c>
      <c r="C12074" s="1">
        <v>2020</v>
      </c>
      <c r="D12074" s="1" t="s">
        <v>209</v>
      </c>
      <c r="E12074" s="1">
        <v>2006</v>
      </c>
      <c r="F12074" s="1">
        <v>50</v>
      </c>
      <c r="G12074" s="1" t="s">
        <v>5</v>
      </c>
      <c r="H12074" s="1">
        <v>5.5631281324132404E-6</v>
      </c>
      <c r="I12074" s="1">
        <v>6.7313850402200198E-6</v>
      </c>
      <c r="J12074" s="1">
        <v>8.0109045106750703E-6</v>
      </c>
      <c r="K12074" s="1">
        <v>5.47946687165982E-5</v>
      </c>
      <c r="L12074" s="1">
        <v>4.61483580590983E-5</v>
      </c>
      <c r="M12074" s="1">
        <v>5.0733647790126204E-3</v>
      </c>
      <c r="N12074" s="1">
        <v>3.2986384897786001E-6</v>
      </c>
      <c r="O12074" s="1">
        <v>3.0347474105963101E-6</v>
      </c>
      <c r="P12074" s="1">
        <v>4.6738879500655397E-8</v>
      </c>
      <c r="Q12074" s="1">
        <v>4.1408121310185303E-8</v>
      </c>
      <c r="R12074" s="1">
        <v>164.59973294242701</v>
      </c>
      <c r="S12074" s="1">
        <v>184.63156468875999</v>
      </c>
      <c r="T12074" s="1">
        <v>0.19450156009126701</v>
      </c>
      <c r="U12074" s="1">
        <v>9775.1714949379093</v>
      </c>
      <c r="V12074" s="1">
        <f t="shared" si="753"/>
        <v>0.22801774614498432</v>
      </c>
      <c r="W12074" s="1">
        <f t="shared" si="754"/>
        <v>1.5632213177606875</v>
      </c>
      <c r="X12074" s="1">
        <f t="shared" si="755"/>
        <v>949.25492938012599</v>
      </c>
    </row>
    <row r="12075" spans="1:24" hidden="1" x14ac:dyDescent="0.3">
      <c r="A12075" s="18" t="str">
        <f t="shared" si="752"/>
        <v>Portable Equipment - Rental Pump_2006_100</v>
      </c>
      <c r="B12075" s="1" t="s">
        <v>40</v>
      </c>
      <c r="C12075" s="1">
        <v>2020</v>
      </c>
      <c r="D12075" s="1" t="s">
        <v>209</v>
      </c>
      <c r="E12075" s="1">
        <v>2006</v>
      </c>
      <c r="F12075" s="1">
        <v>100</v>
      </c>
      <c r="G12075" s="1" t="s">
        <v>5</v>
      </c>
      <c r="H12075" s="1">
        <v>4.5032792357865001E-5</v>
      </c>
      <c r="I12075" s="1">
        <v>5.4489678753016702E-5</v>
      </c>
      <c r="J12075" s="1">
        <v>6.4847220995325593E-5</v>
      </c>
      <c r="K12075" s="1">
        <v>5.1066878575149505E-4</v>
      </c>
      <c r="L12075" s="1">
        <v>6.4198210792609995E-4</v>
      </c>
      <c r="M12075" s="1">
        <v>6.7449141265213203E-2</v>
      </c>
      <c r="N12075" s="1">
        <v>3.4634594508541701E-5</v>
      </c>
      <c r="O12075" s="1">
        <v>3.1863826947858399E-5</v>
      </c>
      <c r="P12075" s="1">
        <v>6.2224977633301702E-7</v>
      </c>
      <c r="Q12075" s="1">
        <v>5.5051082376957299E-7</v>
      </c>
      <c r="R12075" s="1">
        <v>2188.3131063977598</v>
      </c>
      <c r="S12075" s="1">
        <v>1661.6840821988401</v>
      </c>
      <c r="T12075" s="1">
        <v>1.7505140408213999</v>
      </c>
      <c r="U12075" s="1">
        <v>144477.034695182</v>
      </c>
      <c r="V12075" s="1">
        <f t="shared" si="753"/>
        <v>0.12488320294041108</v>
      </c>
      <c r="W12075" s="1">
        <f t="shared" si="754"/>
        <v>1.4713388609179394</v>
      </c>
      <c r="X12075" s="1">
        <f t="shared" si="755"/>
        <v>949.25492938012781</v>
      </c>
    </row>
    <row r="12076" spans="1:24" hidden="1" x14ac:dyDescent="0.3">
      <c r="A12076" s="18" t="str">
        <f t="shared" si="752"/>
        <v>Portable Equipment - Rental Pump_2006_175</v>
      </c>
      <c r="B12076" s="1" t="s">
        <v>40</v>
      </c>
      <c r="C12076" s="1">
        <v>2020</v>
      </c>
      <c r="D12076" s="1" t="s">
        <v>209</v>
      </c>
      <c r="E12076" s="1">
        <v>2006</v>
      </c>
      <c r="F12076" s="1">
        <v>175</v>
      </c>
      <c r="G12076" s="1" t="s">
        <v>5</v>
      </c>
      <c r="H12076" s="1">
        <v>4.1193932126809302E-5</v>
      </c>
      <c r="I12076" s="1">
        <v>4.9844657873439202E-5</v>
      </c>
      <c r="J12076" s="1">
        <v>5.9319262262605397E-5</v>
      </c>
      <c r="K12076" s="1">
        <v>4.47065497841839E-4</v>
      </c>
      <c r="L12076" s="1">
        <v>5.58553529222194E-4</v>
      </c>
      <c r="M12076" s="1">
        <v>6.7449141265213203E-2</v>
      </c>
      <c r="N12076" s="1">
        <v>2.8050364630663798E-5</v>
      </c>
      <c r="O12076" s="1">
        <v>2.5806335460210699E-5</v>
      </c>
      <c r="P12076" s="1">
        <v>6.22364942139948E-7</v>
      </c>
      <c r="Q12076" s="1">
        <v>5.5051082376957299E-7</v>
      </c>
      <c r="R12076" s="1">
        <v>2188.3131063977598</v>
      </c>
      <c r="S12076" s="1">
        <v>1107.7893881325599</v>
      </c>
      <c r="T12076" s="1">
        <v>1.1670093605476</v>
      </c>
      <c r="U12076" s="1">
        <v>144477.034695182</v>
      </c>
      <c r="V12076" s="1">
        <f t="shared" si="753"/>
        <v>0.11423742380495218</v>
      </c>
      <c r="W12076" s="1">
        <f t="shared" si="754"/>
        <v>1.2801314916740321</v>
      </c>
      <c r="X12076" s="1">
        <f t="shared" si="755"/>
        <v>949.25492938012758</v>
      </c>
    </row>
    <row r="12077" spans="1:24" hidden="1" x14ac:dyDescent="0.3">
      <c r="A12077" s="18" t="str">
        <f t="shared" si="752"/>
        <v>Portable Equipment - Rental Pump_2007_75</v>
      </c>
      <c r="B12077" s="1" t="s">
        <v>40</v>
      </c>
      <c r="C12077" s="1">
        <v>2020</v>
      </c>
      <c r="D12077" s="1" t="s">
        <v>209</v>
      </c>
      <c r="E12077" s="1">
        <v>2007</v>
      </c>
      <c r="F12077" s="1">
        <v>75</v>
      </c>
      <c r="G12077" s="1" t="s">
        <v>5</v>
      </c>
      <c r="H12077" s="1">
        <v>8.63210636417211E-6</v>
      </c>
      <c r="I12077" s="1">
        <v>1.04448487006482E-5</v>
      </c>
      <c r="J12077" s="1">
        <v>1.2430233164407799E-5</v>
      </c>
      <c r="K12077" s="1">
        <v>1.01514356133138E-4</v>
      </c>
      <c r="L12077" s="1">
        <v>1.15174098703317E-4</v>
      </c>
      <c r="M12077" s="1">
        <v>1.36906240727767E-2</v>
      </c>
      <c r="N12077" s="1">
        <v>7.1673309723161501E-6</v>
      </c>
      <c r="O12077" s="1">
        <v>6.5939444945308596E-6</v>
      </c>
      <c r="P12077" s="1">
        <v>1.2631764576112201E-7</v>
      </c>
      <c r="Q12077" s="1">
        <v>1.11741033241456E-7</v>
      </c>
      <c r="R12077" s="1">
        <v>444.177220513755</v>
      </c>
      <c r="S12077" s="1">
        <v>369.26312937751999</v>
      </c>
      <c r="T12077" s="1">
        <v>0.38900312018253402</v>
      </c>
      <c r="U12077" s="1">
        <v>29325.514484813699</v>
      </c>
      <c r="V12077" s="1">
        <f t="shared" si="753"/>
        <v>0.11793565243591773</v>
      </c>
      <c r="W12077" s="1">
        <f t="shared" si="754"/>
        <v>1.3004623488180846</v>
      </c>
      <c r="X12077" s="1">
        <f t="shared" si="755"/>
        <v>949.25492938012599</v>
      </c>
    </row>
    <row r="12078" spans="1:24" hidden="1" x14ac:dyDescent="0.3">
      <c r="A12078" s="18" t="str">
        <f t="shared" si="752"/>
        <v>Portable Equipment - Rental Pump_2007_100</v>
      </c>
      <c r="B12078" s="1" t="s">
        <v>40</v>
      </c>
      <c r="C12078" s="1">
        <v>2020</v>
      </c>
      <c r="D12078" s="1" t="s">
        <v>209</v>
      </c>
      <c r="E12078" s="1">
        <v>2007</v>
      </c>
      <c r="F12078" s="1">
        <v>100</v>
      </c>
      <c r="G12078" s="1" t="s">
        <v>5</v>
      </c>
      <c r="H12078" s="1">
        <v>6.4453060852484999E-5</v>
      </c>
      <c r="I12078" s="1">
        <v>7.7988203631506906E-5</v>
      </c>
      <c r="J12078" s="1">
        <v>9.2812407627578507E-5</v>
      </c>
      <c r="K12078" s="1">
        <v>7.5797385912743499E-4</v>
      </c>
      <c r="L12078" s="1">
        <v>7.8865310426586E-4</v>
      </c>
      <c r="M12078" s="1">
        <v>0.102223326410066</v>
      </c>
      <c r="N12078" s="1">
        <v>5.3850614033720098E-5</v>
      </c>
      <c r="O12078" s="1">
        <v>4.9542564911022502E-5</v>
      </c>
      <c r="P12078" s="1">
        <v>9.4317175501637903E-7</v>
      </c>
      <c r="Q12078" s="1">
        <v>8.3433304820287098E-7</v>
      </c>
      <c r="R12078" s="1">
        <v>3316.5232465027002</v>
      </c>
      <c r="S12078" s="1">
        <v>2584.8419056426401</v>
      </c>
      <c r="T12078" s="1">
        <v>2.7230218412777401</v>
      </c>
      <c r="U12078" s="1">
        <v>218963.84148660899</v>
      </c>
      <c r="V12078" s="1">
        <f t="shared" si="753"/>
        <v>0.11793565243591823</v>
      </c>
      <c r="W12078" s="1">
        <f t="shared" si="754"/>
        <v>1.1926203459779483</v>
      </c>
      <c r="X12078" s="1">
        <f t="shared" si="755"/>
        <v>949.25492938012542</v>
      </c>
    </row>
    <row r="12079" spans="1:24" hidden="1" x14ac:dyDescent="0.3">
      <c r="A12079" s="18" t="str">
        <f t="shared" si="752"/>
        <v>Portable Equipment - Rental Pump_2007_300</v>
      </c>
      <c r="B12079" s="1" t="s">
        <v>40</v>
      </c>
      <c r="C12079" s="1">
        <v>2020</v>
      </c>
      <c r="D12079" s="1" t="s">
        <v>209</v>
      </c>
      <c r="E12079" s="1">
        <v>2007</v>
      </c>
      <c r="F12079" s="1">
        <v>300</v>
      </c>
      <c r="G12079" s="1" t="s">
        <v>5</v>
      </c>
      <c r="H12079" s="1">
        <v>4.5905405923959703E-5</v>
      </c>
      <c r="I12079" s="1">
        <v>5.5545541167991303E-5</v>
      </c>
      <c r="J12079" s="1">
        <v>6.61037845305021E-5</v>
      </c>
      <c r="K12079" s="1">
        <v>2.1130764844219701E-4</v>
      </c>
      <c r="L12079" s="1">
        <v>5.2462040834477504E-4</v>
      </c>
      <c r="M12079" s="1">
        <v>9.5834368509436899E-2</v>
      </c>
      <c r="N12079" s="1">
        <v>2.2775934973965401E-5</v>
      </c>
      <c r="O12079" s="1">
        <v>2.0953860176048198E-5</v>
      </c>
      <c r="P12079" s="1">
        <v>8.8465910048661E-7</v>
      </c>
      <c r="Q12079" s="1">
        <v>7.8218723269019205E-7</v>
      </c>
      <c r="R12079" s="1">
        <v>3109.2405435962801</v>
      </c>
      <c r="S12079" s="1">
        <v>738.526258755041</v>
      </c>
      <c r="T12079" s="1">
        <v>0.77800624036506805</v>
      </c>
      <c r="U12079" s="1">
        <v>205278.60139369601</v>
      </c>
      <c r="V12079" s="1">
        <f t="shared" si="753"/>
        <v>8.95971350539886E-2</v>
      </c>
      <c r="W12079" s="1">
        <f t="shared" si="754"/>
        <v>0.84623328155874156</v>
      </c>
      <c r="X12079" s="1">
        <f t="shared" si="755"/>
        <v>949.25492938012724</v>
      </c>
    </row>
    <row r="12080" spans="1:24" hidden="1" x14ac:dyDescent="0.3">
      <c r="A12080" s="18" t="str">
        <f t="shared" si="752"/>
        <v>Portable Equipment - Rental Pump_2008_75</v>
      </c>
      <c r="B12080" s="1" t="s">
        <v>40</v>
      </c>
      <c r="C12080" s="1">
        <v>2020</v>
      </c>
      <c r="D12080" s="1" t="s">
        <v>209</v>
      </c>
      <c r="E12080" s="1">
        <v>2008</v>
      </c>
      <c r="F12080" s="1">
        <v>75</v>
      </c>
      <c r="G12080" s="1" t="s">
        <v>5</v>
      </c>
      <c r="H12080" s="1">
        <v>1.8266417312667699E-5</v>
      </c>
      <c r="I12080" s="1">
        <v>2.2102364948327902E-5</v>
      </c>
      <c r="J12080" s="1">
        <v>2.6303640930241401E-5</v>
      </c>
      <c r="K12080" s="1">
        <v>2.94238688994232E-4</v>
      </c>
      <c r="L12080" s="1">
        <v>2.4488523696925398E-4</v>
      </c>
      <c r="M12080" s="1">
        <v>4.1071872218330099E-2</v>
      </c>
      <c r="N12080" s="1">
        <v>1.77420356999909E-5</v>
      </c>
      <c r="O12080" s="1">
        <v>1.63226728439916E-5</v>
      </c>
      <c r="P12080" s="1">
        <v>3.79181834336762E-7</v>
      </c>
      <c r="Q12080" s="1">
        <v>3.3522309972436799E-7</v>
      </c>
      <c r="R12080" s="1">
        <v>1332.5316615412601</v>
      </c>
      <c r="S12080" s="1">
        <v>1107.7893881325599</v>
      </c>
      <c r="T12080" s="1">
        <v>1.1670093605476</v>
      </c>
      <c r="U12080" s="1">
        <v>87976.543454441198</v>
      </c>
      <c r="V12080" s="1">
        <f t="shared" si="753"/>
        <v>8.31879556217998E-2</v>
      </c>
      <c r="W12080" s="1">
        <f t="shared" si="754"/>
        <v>0.92168879995682917</v>
      </c>
      <c r="X12080" s="1">
        <f t="shared" si="755"/>
        <v>949.25492938012758</v>
      </c>
    </row>
    <row r="12081" spans="1:24" hidden="1" x14ac:dyDescent="0.3">
      <c r="A12081" s="18" t="str">
        <f t="shared" si="752"/>
        <v>Portable Equipment - Rental Pump_2008_100</v>
      </c>
      <c r="B12081" s="1" t="s">
        <v>40</v>
      </c>
      <c r="C12081" s="1">
        <v>2020</v>
      </c>
      <c r="D12081" s="1" t="s">
        <v>209</v>
      </c>
      <c r="E12081" s="1">
        <v>2008</v>
      </c>
      <c r="F12081" s="1">
        <v>100</v>
      </c>
      <c r="G12081" s="1" t="s">
        <v>5</v>
      </c>
      <c r="H12081" s="1">
        <v>5.3743858937715601E-5</v>
      </c>
      <c r="I12081" s="1">
        <v>6.5030069314635905E-5</v>
      </c>
      <c r="J12081" s="1">
        <v>7.7391156870310502E-5</v>
      </c>
      <c r="K12081" s="1">
        <v>8.6571560939636201E-4</v>
      </c>
      <c r="L12081" s="1">
        <v>7.2764788805503901E-4</v>
      </c>
      <c r="M12081" s="1">
        <v>0.12084257514904199</v>
      </c>
      <c r="N12081" s="1">
        <v>5.6702068026362003E-5</v>
      </c>
      <c r="O12081" s="1">
        <v>5.2165902584252997E-5</v>
      </c>
      <c r="P12081" s="1">
        <v>1.1156372192485999E-6</v>
      </c>
      <c r="Q12081" s="1">
        <v>9.8630085341125102E-7</v>
      </c>
      <c r="R12081" s="1">
        <v>3920.6042664014099</v>
      </c>
      <c r="S12081" s="1">
        <v>2769.4734703314002</v>
      </c>
      <c r="T12081" s="1">
        <v>2.9175234013689999</v>
      </c>
      <c r="U12081" s="1">
        <v>258846.54118595601</v>
      </c>
      <c r="V12081" s="1">
        <f t="shared" si="753"/>
        <v>8.31879556217998E-2</v>
      </c>
      <c r="W12081" s="1">
        <f t="shared" si="754"/>
        <v>0.93082386129635386</v>
      </c>
      <c r="X12081" s="1">
        <f t="shared" si="755"/>
        <v>949.25492938012781</v>
      </c>
    </row>
    <row r="12082" spans="1:24" hidden="1" x14ac:dyDescent="0.3">
      <c r="A12082" s="18" t="str">
        <f t="shared" si="752"/>
        <v>Portable Equipment - Rental Pump_2008_175</v>
      </c>
      <c r="B12082" s="1" t="s">
        <v>40</v>
      </c>
      <c r="C12082" s="1">
        <v>2020</v>
      </c>
      <c r="D12082" s="1" t="s">
        <v>209</v>
      </c>
      <c r="E12082" s="1">
        <v>2008</v>
      </c>
      <c r="F12082" s="1">
        <v>175</v>
      </c>
      <c r="G12082" s="1" t="s">
        <v>5</v>
      </c>
      <c r="H12082" s="1">
        <v>3.3796230216425499E-5</v>
      </c>
      <c r="I12082" s="1">
        <v>4.0893438561874902E-5</v>
      </c>
      <c r="J12082" s="1">
        <v>4.86665715116528E-5</v>
      </c>
      <c r="K12082" s="1">
        <v>4.7085040590432201E-4</v>
      </c>
      <c r="L12082" s="1">
        <v>4.1001999614200002E-4</v>
      </c>
      <c r="M12082" s="1">
        <v>7.3655557511538697E-2</v>
      </c>
      <c r="N12082" s="1">
        <v>2.7435189271299301E-5</v>
      </c>
      <c r="O12082" s="1">
        <v>2.5240374129595301E-5</v>
      </c>
      <c r="P12082" s="1">
        <v>6.7996826925552002E-7</v>
      </c>
      <c r="Q12082" s="1">
        <v>6.0116675883903301E-7</v>
      </c>
      <c r="R12082" s="1">
        <v>2389.673446364</v>
      </c>
      <c r="S12082" s="1">
        <v>1107.7893881325599</v>
      </c>
      <c r="T12082" s="1">
        <v>1.1670093605476</v>
      </c>
      <c r="U12082" s="1">
        <v>157771.26792829801</v>
      </c>
      <c r="V12082" s="1">
        <f t="shared" si="753"/>
        <v>8.5825099395834839E-2</v>
      </c>
      <c r="W12082" s="1">
        <f t="shared" si="754"/>
        <v>0.86052941891696877</v>
      </c>
      <c r="X12082" s="1">
        <f t="shared" si="755"/>
        <v>949.25492938012758</v>
      </c>
    </row>
    <row r="12083" spans="1:24" hidden="1" x14ac:dyDescent="0.3">
      <c r="A12083" s="18" t="str">
        <f t="shared" si="752"/>
        <v>Portable Equipment - Rental Pump_2008_300</v>
      </c>
      <c r="B12083" s="1" t="s">
        <v>40</v>
      </c>
      <c r="C12083" s="1">
        <v>2020</v>
      </c>
      <c r="D12083" s="1" t="s">
        <v>209</v>
      </c>
      <c r="E12083" s="1">
        <v>2008</v>
      </c>
      <c r="F12083" s="1">
        <v>300</v>
      </c>
      <c r="G12083" s="1" t="s">
        <v>5</v>
      </c>
      <c r="H12083" s="1">
        <v>7.3065669250670798E-5</v>
      </c>
      <c r="I12083" s="1">
        <v>8.8409459793311606E-5</v>
      </c>
      <c r="J12083" s="1">
        <v>1.0521456372096499E-4</v>
      </c>
      <c r="K12083" s="1">
        <v>3.5464211139386501E-4</v>
      </c>
      <c r="L12083" s="1">
        <v>8.5129462964956301E-4</v>
      </c>
      <c r="M12083" s="1">
        <v>0.16428748887332001</v>
      </c>
      <c r="N12083" s="1">
        <v>3.6870205393086603E-5</v>
      </c>
      <c r="O12083" s="1">
        <v>3.3920588961639699E-5</v>
      </c>
      <c r="P12083" s="1">
        <v>1.51672733734704E-6</v>
      </c>
      <c r="Q12083" s="1">
        <v>1.3408923988974701E-6</v>
      </c>
      <c r="R12083" s="1">
        <v>5330.1266461650503</v>
      </c>
      <c r="S12083" s="1">
        <v>1292.42095282132</v>
      </c>
      <c r="T12083" s="1">
        <v>1.36151092063887</v>
      </c>
      <c r="U12083" s="1">
        <v>351906.17381776503</v>
      </c>
      <c r="V12083" s="1">
        <f t="shared" si="753"/>
        <v>8.3187955621799745E-2</v>
      </c>
      <c r="W12083" s="1">
        <f t="shared" si="754"/>
        <v>0.80101676944893874</v>
      </c>
      <c r="X12083" s="1">
        <f t="shared" si="755"/>
        <v>949.25492938012542</v>
      </c>
    </row>
    <row r="12084" spans="1:24" hidden="1" x14ac:dyDescent="0.3">
      <c r="A12084" s="18" t="str">
        <f t="shared" si="752"/>
        <v>Portable Equipment - Rental Pump_2008_600</v>
      </c>
      <c r="B12084" s="1" t="s">
        <v>40</v>
      </c>
      <c r="C12084" s="1">
        <v>2020</v>
      </c>
      <c r="D12084" s="1" t="s">
        <v>209</v>
      </c>
      <c r="E12084" s="1">
        <v>2008</v>
      </c>
      <c r="F12084" s="1">
        <v>600</v>
      </c>
      <c r="G12084" s="1" t="s">
        <v>5</v>
      </c>
      <c r="H12084" s="1">
        <v>2.0052467005461801E-4</v>
      </c>
      <c r="I12084" s="1">
        <v>2.4263485076608801E-4</v>
      </c>
      <c r="J12084" s="1">
        <v>2.8875552487865098E-4</v>
      </c>
      <c r="K12084" s="1">
        <v>9.2617510075581201E-4</v>
      </c>
      <c r="L12084" s="1">
        <v>2.32200867590615E-3</v>
      </c>
      <c r="M12084" s="1">
        <v>0.45087788613011198</v>
      </c>
      <c r="N12084" s="1">
        <v>1.10992353958217E-4</v>
      </c>
      <c r="O12084" s="1">
        <v>1.02112965641559E-4</v>
      </c>
      <c r="P12084" s="1">
        <v>4.1625739147191003E-6</v>
      </c>
      <c r="Q12084" s="1">
        <v>3.6800046947519402E-6</v>
      </c>
      <c r="R12084" s="1">
        <v>14628.2364622529</v>
      </c>
      <c r="S12084" s="1">
        <v>2400.2103409538799</v>
      </c>
      <c r="T12084" s="1">
        <v>2.52852028118647</v>
      </c>
      <c r="U12084" s="1">
        <v>965786.94369986595</v>
      </c>
      <c r="V12084" s="1">
        <f t="shared" si="753"/>
        <v>8.3187955621799592E-2</v>
      </c>
      <c r="W12084" s="1">
        <f t="shared" si="754"/>
        <v>0.79610638815828338</v>
      </c>
      <c r="X12084" s="1">
        <f t="shared" si="755"/>
        <v>949.25492938012644</v>
      </c>
    </row>
    <row r="12085" spans="1:24" hidden="1" x14ac:dyDescent="0.3">
      <c r="A12085" s="18" t="str">
        <f t="shared" si="752"/>
        <v>Portable Equipment - Rental Pump_2008_750</v>
      </c>
      <c r="B12085" s="1" t="s">
        <v>40</v>
      </c>
      <c r="C12085" s="1">
        <v>2020</v>
      </c>
      <c r="D12085" s="1" t="s">
        <v>209</v>
      </c>
      <c r="E12085" s="1">
        <v>2008</v>
      </c>
      <c r="F12085" s="1">
        <v>750</v>
      </c>
      <c r="G12085" s="1" t="s">
        <v>5</v>
      </c>
      <c r="H12085" s="1">
        <v>8.3903743522853596E-5</v>
      </c>
      <c r="I12085" s="1">
        <v>1.0152352966265201E-4</v>
      </c>
      <c r="J12085" s="1">
        <v>1.20821390672909E-4</v>
      </c>
      <c r="K12085" s="1">
        <v>3.8753116057940501E-4</v>
      </c>
      <c r="L12085" s="1">
        <v>1.03970931590007E-3</v>
      </c>
      <c r="M12085" s="1">
        <v>0.18865679972286301</v>
      </c>
      <c r="N12085" s="1">
        <v>4.5607987479309699E-5</v>
      </c>
      <c r="O12085" s="1">
        <v>4.1959348480964899E-5</v>
      </c>
      <c r="P12085" s="1">
        <v>1.74170855905352E-6</v>
      </c>
      <c r="Q12085" s="1">
        <v>1.5397914380672601E-6</v>
      </c>
      <c r="R12085" s="1">
        <v>6120.76209867954</v>
      </c>
      <c r="S12085" s="1">
        <v>553.89469406628098</v>
      </c>
      <c r="T12085" s="1">
        <v>0.58350468027380098</v>
      </c>
      <c r="U12085" s="1">
        <v>404105.58960073302</v>
      </c>
      <c r="V12085" s="1">
        <f t="shared" si="753"/>
        <v>8.3187955621799162E-2</v>
      </c>
      <c r="W12085" s="1">
        <f t="shared" si="754"/>
        <v>0.85193346525740621</v>
      </c>
      <c r="X12085" s="1">
        <f t="shared" si="755"/>
        <v>949.25492938012781</v>
      </c>
    </row>
    <row r="12086" spans="1:24" hidden="1" x14ac:dyDescent="0.3">
      <c r="A12086" s="18" t="str">
        <f t="shared" si="752"/>
        <v>Portable Equipment - Rental Pump_2009_75</v>
      </c>
      <c r="B12086" s="1" t="s">
        <v>40</v>
      </c>
      <c r="C12086" s="1">
        <v>2020</v>
      </c>
      <c r="D12086" s="1" t="s">
        <v>209</v>
      </c>
      <c r="E12086" s="1">
        <v>2009</v>
      </c>
      <c r="F12086" s="1">
        <v>75</v>
      </c>
      <c r="G12086" s="1" t="s">
        <v>5</v>
      </c>
      <c r="H12086" s="1">
        <v>7.0690308259747697E-6</v>
      </c>
      <c r="I12086" s="1">
        <v>8.5535272994294698E-6</v>
      </c>
      <c r="J12086" s="1">
        <v>1.0179404389403599E-5</v>
      </c>
      <c r="K12086" s="1">
        <v>9.8720979104411605E-5</v>
      </c>
      <c r="L12086" s="1">
        <v>7.9874416484077302E-5</v>
      </c>
      <c r="M12086" s="1">
        <v>1.2960457455561901E-2</v>
      </c>
      <c r="N12086" s="1">
        <v>6.4241998034331596E-6</v>
      </c>
      <c r="O12086" s="1">
        <v>5.9102638191585096E-6</v>
      </c>
      <c r="P12086" s="1">
        <v>1.1961378554982501E-7</v>
      </c>
      <c r="Q12086" s="1">
        <v>1.05781511468578E-7</v>
      </c>
      <c r="R12086" s="1">
        <v>420.48776875302099</v>
      </c>
      <c r="S12086" s="1">
        <v>369.26312937751999</v>
      </c>
      <c r="T12086" s="1">
        <v>0.38900312018253402</v>
      </c>
      <c r="U12086" s="1">
        <v>27761.487045623599</v>
      </c>
      <c r="V12086" s="1">
        <f t="shared" si="753"/>
        <v>0.10202136292840491</v>
      </c>
      <c r="W12086" s="1">
        <f t="shared" si="754"/>
        <v>0.95269431516985481</v>
      </c>
      <c r="X12086" s="1">
        <f t="shared" si="755"/>
        <v>949.25492938012599</v>
      </c>
    </row>
    <row r="12087" spans="1:24" hidden="1" x14ac:dyDescent="0.3">
      <c r="A12087" s="18" t="str">
        <f t="shared" si="752"/>
        <v>Portable Equipment - Rental Pump_2009_100</v>
      </c>
      <c r="B12087" s="1" t="s">
        <v>40</v>
      </c>
      <c r="C12087" s="1">
        <v>2020</v>
      </c>
      <c r="D12087" s="1" t="s">
        <v>209</v>
      </c>
      <c r="E12087" s="1">
        <v>2009</v>
      </c>
      <c r="F12087" s="1">
        <v>100</v>
      </c>
      <c r="G12087" s="1" t="s">
        <v>5</v>
      </c>
      <c r="H12087" s="1">
        <v>2.2291462425477298E-5</v>
      </c>
      <c r="I12087" s="1">
        <v>2.6972669534827599E-5</v>
      </c>
      <c r="J12087" s="1">
        <v>3.20997058926874E-5</v>
      </c>
      <c r="K12087" s="1">
        <v>3.8067533112998202E-4</v>
      </c>
      <c r="L12087" s="1">
        <v>3.06569246951727E-4</v>
      </c>
      <c r="M12087" s="1">
        <v>5.4306142155347598E-2</v>
      </c>
      <c r="N12087" s="1">
        <v>2.52073800548443E-5</v>
      </c>
      <c r="O12087" s="1">
        <v>2.3190789650456798E-5</v>
      </c>
      <c r="P12087" s="1">
        <v>5.0141847163702305E-7</v>
      </c>
      <c r="Q12087" s="1">
        <v>4.4323943185777501E-7</v>
      </c>
      <c r="R12087" s="1">
        <v>1761.9029747045599</v>
      </c>
      <c r="S12087" s="1">
        <v>1292.42095282132</v>
      </c>
      <c r="T12087" s="1">
        <v>1.36151092063887</v>
      </c>
      <c r="U12087" s="1">
        <v>116324.540789761</v>
      </c>
      <c r="V12087" s="1">
        <f t="shared" si="753"/>
        <v>7.6778776189611139E-2</v>
      </c>
      <c r="W12087" s="1">
        <f t="shared" si="754"/>
        <v>0.87266154979326649</v>
      </c>
      <c r="X12087" s="1">
        <f t="shared" si="755"/>
        <v>949.25492938012542</v>
      </c>
    </row>
    <row r="12088" spans="1:24" hidden="1" x14ac:dyDescent="0.3">
      <c r="A12088" s="18" t="str">
        <f t="shared" si="752"/>
        <v>Portable Equipment - Rental Pump_2009_175</v>
      </c>
      <c r="B12088" s="1" t="s">
        <v>40</v>
      </c>
      <c r="C12088" s="1">
        <v>2020</v>
      </c>
      <c r="D12088" s="1" t="s">
        <v>209</v>
      </c>
      <c r="E12088" s="1">
        <v>2009</v>
      </c>
      <c r="F12088" s="1">
        <v>175</v>
      </c>
      <c r="G12088" s="1" t="s">
        <v>5</v>
      </c>
      <c r="H12088" s="1">
        <v>4.41508304249616E-5</v>
      </c>
      <c r="I12088" s="1">
        <v>5.3422504814203498E-5</v>
      </c>
      <c r="J12088" s="1">
        <v>6.3577195811944694E-5</v>
      </c>
      <c r="K12088" s="1">
        <v>6.3086507523592999E-4</v>
      </c>
      <c r="L12088" s="1">
        <v>5.3170511490861099E-4</v>
      </c>
      <c r="M12088" s="1">
        <v>9.9667743249814394E-2</v>
      </c>
      <c r="N12088" s="1">
        <v>3.6174893886590903E-5</v>
      </c>
      <c r="O12088" s="1">
        <v>3.3280902375663599E-5</v>
      </c>
      <c r="P12088" s="1">
        <v>9.20153188258153E-7</v>
      </c>
      <c r="Q12088" s="1">
        <v>8.1347472199779901E-7</v>
      </c>
      <c r="R12088" s="1">
        <v>3233.6101653401302</v>
      </c>
      <c r="S12088" s="1">
        <v>1292.42095282132</v>
      </c>
      <c r="T12088" s="1">
        <v>1.36151092063887</v>
      </c>
      <c r="U12088" s="1">
        <v>213489.74544944399</v>
      </c>
      <c r="V12088" s="1">
        <f t="shared" si="753"/>
        <v>8.2858263655089678E-2</v>
      </c>
      <c r="W12088" s="1">
        <f t="shared" si="754"/>
        <v>0.82467422205452612</v>
      </c>
      <c r="X12088" s="1">
        <f t="shared" si="755"/>
        <v>949.25492938012542</v>
      </c>
    </row>
    <row r="12089" spans="1:24" hidden="1" x14ac:dyDescent="0.3">
      <c r="A12089" s="18" t="str">
        <f t="shared" si="752"/>
        <v>Portable Equipment - Rental Pump_2009_300</v>
      </c>
      <c r="B12089" s="1" t="s">
        <v>40</v>
      </c>
      <c r="C12089" s="1">
        <v>2020</v>
      </c>
      <c r="D12089" s="1" t="s">
        <v>209</v>
      </c>
      <c r="E12089" s="1">
        <v>2009</v>
      </c>
      <c r="F12089" s="1">
        <v>300</v>
      </c>
      <c r="G12089" s="1" t="s">
        <v>5</v>
      </c>
      <c r="H12089" s="1">
        <v>1.96689374342447E-5</v>
      </c>
      <c r="I12089" s="1">
        <v>2.3799414295436099E-5</v>
      </c>
      <c r="J12089" s="1">
        <v>2.8323269905312401E-5</v>
      </c>
      <c r="K12089" s="1">
        <v>1.01220740758656E-4</v>
      </c>
      <c r="L12089" s="1">
        <v>2.4500397238095601E-4</v>
      </c>
      <c r="M12089" s="1">
        <v>4.7917184254718401E-2</v>
      </c>
      <c r="N12089" s="1">
        <v>1.0133353225547899E-5</v>
      </c>
      <c r="O12089" s="1">
        <v>9.3226849675040794E-6</v>
      </c>
      <c r="P12089" s="1">
        <v>4.4242806320913697E-7</v>
      </c>
      <c r="Q12089" s="1">
        <v>3.9109361634509502E-7</v>
      </c>
      <c r="R12089" s="1">
        <v>1554.62027179814</v>
      </c>
      <c r="S12089" s="1">
        <v>369.26312937751999</v>
      </c>
      <c r="T12089" s="1">
        <v>0.38900312018253402</v>
      </c>
      <c r="U12089" s="1">
        <v>102639.300696848</v>
      </c>
      <c r="V12089" s="1">
        <f t="shared" si="753"/>
        <v>7.6778776189611028E-2</v>
      </c>
      <c r="W12089" s="1">
        <f t="shared" si="754"/>
        <v>0.79040202113756974</v>
      </c>
      <c r="X12089" s="1">
        <f t="shared" si="755"/>
        <v>949.25492938012599</v>
      </c>
    </row>
    <row r="12090" spans="1:24" hidden="1" x14ac:dyDescent="0.3">
      <c r="A12090" s="18" t="str">
        <f t="shared" si="752"/>
        <v>Portable Equipment - Rental Pump_2009_750</v>
      </c>
      <c r="B12090" s="1" t="s">
        <v>40</v>
      </c>
      <c r="C12090" s="1">
        <v>2020</v>
      </c>
      <c r="D12090" s="1" t="s">
        <v>209</v>
      </c>
      <c r="E12090" s="1">
        <v>2009</v>
      </c>
      <c r="F12090" s="1">
        <v>750</v>
      </c>
      <c r="G12090" s="1" t="s">
        <v>5</v>
      </c>
      <c r="H12090" s="1">
        <v>2.4913987416710002E-5</v>
      </c>
      <c r="I12090" s="1">
        <v>3.0145924774219099E-5</v>
      </c>
      <c r="J12090" s="1">
        <v>3.58761418800624E-5</v>
      </c>
      <c r="K12090" s="1">
        <v>1.2257459126223101E-4</v>
      </c>
      <c r="L12090" s="1">
        <v>3.2392737009557799E-4</v>
      </c>
      <c r="M12090" s="1">
        <v>6.0695100055976801E-2</v>
      </c>
      <c r="N12090" s="1">
        <v>1.27392301851843E-5</v>
      </c>
      <c r="O12090" s="1">
        <v>1.17200917703695E-5</v>
      </c>
      <c r="P12090" s="1">
        <v>5.6040888006490897E-7</v>
      </c>
      <c r="Q12090" s="1">
        <v>4.9538524737045495E-7</v>
      </c>
      <c r="R12090" s="1">
        <v>1969.1856776109801</v>
      </c>
      <c r="S12090" s="1">
        <v>184.63156468875999</v>
      </c>
      <c r="T12090" s="1">
        <v>0.19450156009126701</v>
      </c>
      <c r="U12090" s="1">
        <v>130009.78088267399</v>
      </c>
      <c r="V12090" s="1">
        <f t="shared" si="753"/>
        <v>7.6778776189611223E-2</v>
      </c>
      <c r="W12090" s="1">
        <f t="shared" si="754"/>
        <v>0.82501191244022798</v>
      </c>
      <c r="X12090" s="1">
        <f t="shared" si="755"/>
        <v>949.25492938012599</v>
      </c>
    </row>
    <row r="12091" spans="1:24" hidden="1" x14ac:dyDescent="0.3">
      <c r="A12091" s="18" t="str">
        <f t="shared" si="752"/>
        <v>Portable Equipment - Rental Pump_2010_100</v>
      </c>
      <c r="B12091" s="1" t="s">
        <v>40</v>
      </c>
      <c r="C12091" s="1">
        <v>2020</v>
      </c>
      <c r="D12091" s="1" t="s">
        <v>209</v>
      </c>
      <c r="E12091" s="1">
        <v>2010</v>
      </c>
      <c r="F12091" s="1">
        <v>100</v>
      </c>
      <c r="G12091" s="1" t="s">
        <v>5</v>
      </c>
      <c r="H12091" s="1">
        <v>2.17692465194527E-5</v>
      </c>
      <c r="I12091" s="1">
        <v>2.63407882885378E-5</v>
      </c>
      <c r="J12091" s="1">
        <v>3.1347714988011901E-5</v>
      </c>
      <c r="K12091" s="1">
        <v>3.7973895829345302E-4</v>
      </c>
      <c r="L12091" s="1">
        <v>3.0396704746098202E-4</v>
      </c>
      <c r="M12091" s="1">
        <v>5.4579954636803103E-2</v>
      </c>
      <c r="N12091" s="1">
        <v>2.37844958241806E-5</v>
      </c>
      <c r="O12091" s="1">
        <v>2.1881736158246201E-5</v>
      </c>
      <c r="P12091" s="1">
        <v>5.0396567029324497E-7</v>
      </c>
      <c r="Q12091" s="1">
        <v>4.4547425252260403E-7</v>
      </c>
      <c r="R12091" s="1">
        <v>1770.7865191148301</v>
      </c>
      <c r="S12091" s="1">
        <v>1292.42095282132</v>
      </c>
      <c r="T12091" s="1">
        <v>1.36151092063887</v>
      </c>
      <c r="U12091" s="1">
        <v>116911.051079457</v>
      </c>
      <c r="V12091" s="1">
        <f t="shared" si="753"/>
        <v>7.4603946746851585E-2</v>
      </c>
      <c r="W12091" s="1">
        <f t="shared" si="754"/>
        <v>0.86091354492396788</v>
      </c>
      <c r="X12091" s="1">
        <f t="shared" si="755"/>
        <v>949.25492938012542</v>
      </c>
    </row>
    <row r="12092" spans="1:24" hidden="1" x14ac:dyDescent="0.3">
      <c r="A12092" s="18" t="str">
        <f t="shared" si="752"/>
        <v>Portable Equipment - Rental Pump_2010_175</v>
      </c>
      <c r="B12092" s="1" t="s">
        <v>40</v>
      </c>
      <c r="C12092" s="1">
        <v>2020</v>
      </c>
      <c r="D12092" s="1" t="s">
        <v>209</v>
      </c>
      <c r="E12092" s="1">
        <v>2010</v>
      </c>
      <c r="F12092" s="1">
        <v>175</v>
      </c>
      <c r="G12092" s="1" t="s">
        <v>5</v>
      </c>
      <c r="H12092" s="1">
        <v>1.6887972529556499E-5</v>
      </c>
      <c r="I12092" s="1">
        <v>2.0434446760763398E-5</v>
      </c>
      <c r="J12092" s="1">
        <v>2.43186804425614E-5</v>
      </c>
      <c r="K12092" s="1">
        <v>2.5103515780740499E-4</v>
      </c>
      <c r="L12092" s="1">
        <v>2.3968738148348899E-4</v>
      </c>
      <c r="M12092" s="1">
        <v>4.0250434773963499E-2</v>
      </c>
      <c r="N12092" s="1">
        <v>1.3168124314806299E-5</v>
      </c>
      <c r="O12092" s="1">
        <v>1.21146743696218E-5</v>
      </c>
      <c r="P12092" s="1">
        <v>3.7162859114313102E-7</v>
      </c>
      <c r="Q12092" s="1">
        <v>3.2851863772987999E-7</v>
      </c>
      <c r="R12092" s="1">
        <v>1305.8810283104399</v>
      </c>
      <c r="S12092" s="1">
        <v>553.89469406628098</v>
      </c>
      <c r="T12092" s="1">
        <v>0.58350468027380098</v>
      </c>
      <c r="U12092" s="1">
        <v>86217.012585352393</v>
      </c>
      <c r="V12092" s="1">
        <f t="shared" si="753"/>
        <v>7.8479913259283968E-2</v>
      </c>
      <c r="W12092" s="1">
        <f t="shared" si="754"/>
        <v>0.92053605015075946</v>
      </c>
      <c r="X12092" s="1">
        <f t="shared" si="755"/>
        <v>949.25492938012781</v>
      </c>
    </row>
    <row r="12093" spans="1:24" hidden="1" x14ac:dyDescent="0.3">
      <c r="A12093" s="18" t="str">
        <f t="shared" si="752"/>
        <v>Portable Equipment - Rental Pump_2010_300</v>
      </c>
      <c r="B12093" s="1" t="s">
        <v>40</v>
      </c>
      <c r="C12093" s="1">
        <v>2020</v>
      </c>
      <c r="D12093" s="1" t="s">
        <v>209</v>
      </c>
      <c r="E12093" s="1">
        <v>2010</v>
      </c>
      <c r="F12093" s="1">
        <v>300</v>
      </c>
      <c r="G12093" s="1" t="s">
        <v>5</v>
      </c>
      <c r="H12093" s="1">
        <v>8.0864216664263303E-5</v>
      </c>
      <c r="I12093" s="1">
        <v>9.7845702163758597E-5</v>
      </c>
      <c r="J12093" s="1">
        <v>1.1644447199653901E-4</v>
      </c>
      <c r="K12093" s="1">
        <v>4.44104549923065E-4</v>
      </c>
      <c r="L12093" s="1">
        <v>1.12589542764114E-3</v>
      </c>
      <c r="M12093" s="1">
        <v>0.21494279794259399</v>
      </c>
      <c r="N12093" s="1">
        <v>4.3397938353346703E-5</v>
      </c>
      <c r="O12093" s="1">
        <v>3.9926103285078898E-5</v>
      </c>
      <c r="P12093" s="1">
        <v>1.98482683404721E-6</v>
      </c>
      <c r="Q12093" s="1">
        <v>1.75433422189085E-6</v>
      </c>
      <c r="R12093" s="1">
        <v>6973.5823620659503</v>
      </c>
      <c r="S12093" s="1">
        <v>1846.3156468876</v>
      </c>
      <c r="T12093" s="1">
        <v>1.94501560091267</v>
      </c>
      <c r="U12093" s="1">
        <v>460410.577411576</v>
      </c>
      <c r="V12093" s="1">
        <f t="shared" si="753"/>
        <v>7.0369596757422326E-2</v>
      </c>
      <c r="W12093" s="1">
        <f t="shared" si="754"/>
        <v>0.80973211374713194</v>
      </c>
      <c r="X12093" s="1">
        <f t="shared" si="755"/>
        <v>949.2549293801261</v>
      </c>
    </row>
    <row r="12094" spans="1:24" hidden="1" x14ac:dyDescent="0.3">
      <c r="A12094" s="18" t="str">
        <f t="shared" si="752"/>
        <v>Portable Equipment - Rental Pump_2010_600</v>
      </c>
      <c r="B12094" s="1" t="s">
        <v>40</v>
      </c>
      <c r="C12094" s="1">
        <v>2020</v>
      </c>
      <c r="D12094" s="1" t="s">
        <v>209</v>
      </c>
      <c r="E12094" s="1">
        <v>2010</v>
      </c>
      <c r="F12094" s="1">
        <v>600</v>
      </c>
      <c r="G12094" s="1" t="s">
        <v>5</v>
      </c>
      <c r="H12094" s="1">
        <v>2.74697975929556E-5</v>
      </c>
      <c r="I12094" s="1">
        <v>3.3238455087476298E-5</v>
      </c>
      <c r="J12094" s="1">
        <v>3.9556508533856103E-5</v>
      </c>
      <c r="K12094" s="1">
        <v>1.44928439236121E-4</v>
      </c>
      <c r="L12094" s="1">
        <v>3.64875399906521E-4</v>
      </c>
      <c r="M12094" s="1">
        <v>7.3016661721475501E-2</v>
      </c>
      <c r="N12094" s="1">
        <v>1.6581030702936198E-5</v>
      </c>
      <c r="O12094" s="1">
        <v>1.5254548246701299E-5</v>
      </c>
      <c r="P12094" s="1">
        <v>6.7425115381645897E-7</v>
      </c>
      <c r="Q12094" s="1">
        <v>5.9595217728776297E-7</v>
      </c>
      <c r="R12094" s="1">
        <v>2368.94517607335</v>
      </c>
      <c r="S12094" s="1">
        <v>369.26312937751999</v>
      </c>
      <c r="T12094" s="1">
        <v>0.38900312018253402</v>
      </c>
      <c r="U12094" s="1">
        <v>156402.743919006</v>
      </c>
      <c r="V12094" s="1">
        <f t="shared" si="753"/>
        <v>7.0369596757422465E-2</v>
      </c>
      <c r="W12094" s="1">
        <f t="shared" si="754"/>
        <v>0.7724827971261361</v>
      </c>
      <c r="X12094" s="1">
        <f t="shared" si="755"/>
        <v>949.25492938012599</v>
      </c>
    </row>
    <row r="12095" spans="1:24" hidden="1" x14ac:dyDescent="0.3">
      <c r="A12095" s="18" t="str">
        <f t="shared" si="752"/>
        <v>Portable Equipment - Rental Pump_2011_75</v>
      </c>
      <c r="B12095" s="1" t="s">
        <v>40</v>
      </c>
      <c r="C12095" s="1">
        <v>2020</v>
      </c>
      <c r="D12095" s="1" t="s">
        <v>209</v>
      </c>
      <c r="E12095" s="1">
        <v>2011</v>
      </c>
      <c r="F12095" s="1">
        <v>75</v>
      </c>
      <c r="G12095" s="1" t="s">
        <v>5</v>
      </c>
      <c r="H12095" s="1">
        <v>7.7400431101226194E-6</v>
      </c>
      <c r="I12095" s="1">
        <v>9.3654521632483794E-6</v>
      </c>
      <c r="J12095" s="1">
        <v>1.1145662078576501E-5</v>
      </c>
      <c r="K12095" s="1">
        <v>1.5168768988362301E-4</v>
      </c>
      <c r="L12095" s="1">
        <v>1.2734063861461999E-4</v>
      </c>
      <c r="M12095" s="1">
        <v>2.26351651336574E-2</v>
      </c>
      <c r="N12095" s="1">
        <v>8.3999139898343805E-6</v>
      </c>
      <c r="O12095" s="1">
        <v>7.7279208706476302E-6</v>
      </c>
      <c r="P12095" s="1">
        <v>2.09041125507414E-7</v>
      </c>
      <c r="Q12095" s="1">
        <v>1.84745174959207E-7</v>
      </c>
      <c r="R12095" s="1">
        <v>734.37300458274103</v>
      </c>
      <c r="S12095" s="1">
        <v>738.526258755041</v>
      </c>
      <c r="T12095" s="1">
        <v>0.77800624036506805</v>
      </c>
      <c r="U12095" s="1">
        <v>48484.850614891999</v>
      </c>
      <c r="V12095" s="1">
        <f t="shared" si="753"/>
        <v>6.3960417325233693E-2</v>
      </c>
      <c r="W12095" s="1">
        <f t="shared" si="754"/>
        <v>0.86966013453298951</v>
      </c>
      <c r="X12095" s="1">
        <f t="shared" si="755"/>
        <v>949.25492938012724</v>
      </c>
    </row>
    <row r="12096" spans="1:24" hidden="1" x14ac:dyDescent="0.3">
      <c r="A12096" s="18" t="str">
        <f t="shared" si="752"/>
        <v>Portable Equipment - Rental Pump_2011_100</v>
      </c>
      <c r="B12096" s="1" t="s">
        <v>40</v>
      </c>
      <c r="C12096" s="1">
        <v>2020</v>
      </c>
      <c r="D12096" s="1" t="s">
        <v>209</v>
      </c>
      <c r="E12096" s="1">
        <v>2011</v>
      </c>
      <c r="F12096" s="1">
        <v>100</v>
      </c>
      <c r="G12096" s="1" t="s">
        <v>5</v>
      </c>
      <c r="H12096" s="1">
        <v>2.75270888029361E-5</v>
      </c>
      <c r="I12096" s="1">
        <v>3.3307777451552699E-5</v>
      </c>
      <c r="J12096" s="1">
        <v>3.9639007876228001E-5</v>
      </c>
      <c r="K12096" s="1">
        <v>5.39469929344178E-4</v>
      </c>
      <c r="L12096" s="1">
        <v>4.3450519099456599E-4</v>
      </c>
      <c r="M12096" s="1">
        <v>8.0500869547926998E-2</v>
      </c>
      <c r="N12096" s="1">
        <v>3.5166250070918198E-5</v>
      </c>
      <c r="O12096" s="1">
        <v>3.2352950065244702E-5</v>
      </c>
      <c r="P12096" s="1">
        <v>7.4344464797394899E-7</v>
      </c>
      <c r="Q12096" s="1">
        <v>6.5703727545976104E-7</v>
      </c>
      <c r="R12096" s="1">
        <v>2611.7620566208702</v>
      </c>
      <c r="S12096" s="1">
        <v>2030.9472115763599</v>
      </c>
      <c r="T12096" s="1">
        <v>2.1395171610039299</v>
      </c>
      <c r="U12096" s="1">
        <v>172434.025170704</v>
      </c>
      <c r="V12096" s="1">
        <f t="shared" si="753"/>
        <v>6.3960417325233901E-2</v>
      </c>
      <c r="W12096" s="1">
        <f t="shared" si="754"/>
        <v>0.83437369504513037</v>
      </c>
      <c r="X12096" s="1">
        <f t="shared" si="755"/>
        <v>949.25492938012917</v>
      </c>
    </row>
    <row r="12097" spans="1:24" hidden="1" x14ac:dyDescent="0.3">
      <c r="A12097" s="18" t="str">
        <f t="shared" si="752"/>
        <v>Portable Equipment - Rental Pump_2011_175</v>
      </c>
      <c r="B12097" s="1" t="s">
        <v>40</v>
      </c>
      <c r="C12097" s="1">
        <v>2020</v>
      </c>
      <c r="D12097" s="1" t="s">
        <v>209</v>
      </c>
      <c r="E12097" s="1">
        <v>2011</v>
      </c>
      <c r="F12097" s="1">
        <v>175</v>
      </c>
      <c r="G12097" s="1" t="s">
        <v>5</v>
      </c>
      <c r="H12097" s="1">
        <v>8.6852821518096796E-5</v>
      </c>
      <c r="I12097" s="1">
        <v>1.0509191403689701E-4</v>
      </c>
      <c r="J12097" s="1">
        <v>1.2506806298605901E-4</v>
      </c>
      <c r="K12097" s="1">
        <v>1.4325171980955E-3</v>
      </c>
      <c r="L12097" s="1">
        <v>1.2417571779168399E-3</v>
      </c>
      <c r="M12097" s="1">
        <v>0.237943046384859</v>
      </c>
      <c r="N12097" s="1">
        <v>6.8070735202862501E-5</v>
      </c>
      <c r="O12097" s="1">
        <v>6.26250763866335E-5</v>
      </c>
      <c r="P12097" s="1">
        <v>2.1972958789410301E-6</v>
      </c>
      <c r="Q12097" s="1">
        <v>1.9420591577365002E-6</v>
      </c>
      <c r="R12097" s="1">
        <v>7719.8000925290598</v>
      </c>
      <c r="S12097" s="1">
        <v>3507.9997290864399</v>
      </c>
      <c r="T12097" s="1">
        <v>3.6955296417340699</v>
      </c>
      <c r="U12097" s="1">
        <v>509677.44174606301</v>
      </c>
      <c r="V12097" s="1">
        <f t="shared" si="753"/>
        <v>6.8275122870937691E-2</v>
      </c>
      <c r="W12097" s="1">
        <f t="shared" si="754"/>
        <v>0.80673308384482412</v>
      </c>
      <c r="X12097" s="1">
        <f t="shared" si="755"/>
        <v>949.25492938012678</v>
      </c>
    </row>
    <row r="12098" spans="1:24" hidden="1" x14ac:dyDescent="0.3">
      <c r="A12098" s="18" t="str">
        <f t="shared" si="752"/>
        <v>Portable Equipment - Rental Pump_2011_300</v>
      </c>
      <c r="B12098" s="1" t="s">
        <v>40</v>
      </c>
      <c r="C12098" s="1">
        <v>2020</v>
      </c>
      <c r="D12098" s="1" t="s">
        <v>209</v>
      </c>
      <c r="E12098" s="1">
        <v>2011</v>
      </c>
      <c r="F12098" s="1">
        <v>300</v>
      </c>
      <c r="G12098" s="1" t="s">
        <v>5</v>
      </c>
      <c r="H12098" s="1">
        <v>9.3156526808876294E-5</v>
      </c>
      <c r="I12098" s="1">
        <v>1.1271939743874E-4</v>
      </c>
      <c r="J12098" s="1">
        <v>1.34145398604781E-4</v>
      </c>
      <c r="K12098" s="1">
        <v>7.6508338624626095E-4</v>
      </c>
      <c r="L12098" s="1">
        <v>1.1113207558313E-3</v>
      </c>
      <c r="M12098" s="1">
        <v>0.37877393268015502</v>
      </c>
      <c r="N12098" s="1">
        <v>4.2053437112032299E-5</v>
      </c>
      <c r="O12098" s="1">
        <v>3.8689162143069697E-5</v>
      </c>
      <c r="P12098" s="1">
        <v>3.4991581518690302E-6</v>
      </c>
      <c r="Q12098" s="1">
        <v>3.0915019196802799E-6</v>
      </c>
      <c r="R12098" s="1">
        <v>12288.9031008805</v>
      </c>
      <c r="S12098" s="1">
        <v>2954.1050350201599</v>
      </c>
      <c r="T12098" s="1">
        <v>3.11202496146027</v>
      </c>
      <c r="U12098" s="1">
        <v>811339.234079847</v>
      </c>
      <c r="V12098" s="1">
        <f t="shared" si="753"/>
        <v>4.6002854578643629E-2</v>
      </c>
      <c r="W12098" s="1">
        <f t="shared" si="754"/>
        <v>0.45355039400845015</v>
      </c>
      <c r="X12098" s="1">
        <f t="shared" si="755"/>
        <v>949.25492938012667</v>
      </c>
    </row>
    <row r="12099" spans="1:24" hidden="1" x14ac:dyDescent="0.3">
      <c r="A12099" s="18" t="str">
        <f t="shared" si="752"/>
        <v>Portable Equipment - Rental Pump_2011_600</v>
      </c>
      <c r="B12099" s="1" t="s">
        <v>40</v>
      </c>
      <c r="C12099" s="1">
        <v>2020</v>
      </c>
      <c r="D12099" s="1" t="s">
        <v>209</v>
      </c>
      <c r="E12099" s="1">
        <v>2011</v>
      </c>
      <c r="F12099" s="1">
        <v>600</v>
      </c>
      <c r="G12099" s="1" t="s">
        <v>5</v>
      </c>
      <c r="H12099" s="1">
        <v>7.2168249082057095E-5</v>
      </c>
      <c r="I12099" s="1">
        <v>8.7323581389289105E-5</v>
      </c>
      <c r="J12099" s="1">
        <v>1.0392227867816199E-4</v>
      </c>
      <c r="K12099" s="1">
        <v>5.7226487034818497E-4</v>
      </c>
      <c r="L12099" s="1">
        <v>7.0142827348653803E-4</v>
      </c>
      <c r="M12099" s="1">
        <v>0.29343570929318002</v>
      </c>
      <c r="N12099" s="1">
        <v>3.0488599347790798E-5</v>
      </c>
      <c r="O12099" s="1">
        <v>2.8049511399967599E-5</v>
      </c>
      <c r="P12099" s="1">
        <v>2.7107936043997399E-6</v>
      </c>
      <c r="Q12099" s="1">
        <v>2.3949828124752002E-6</v>
      </c>
      <c r="R12099" s="1">
        <v>9520.1984263448103</v>
      </c>
      <c r="S12099" s="1">
        <v>1292.42095282132</v>
      </c>
      <c r="T12099" s="1">
        <v>1.36151092063887</v>
      </c>
      <c r="U12099" s="1">
        <v>628543.52712450805</v>
      </c>
      <c r="V12099" s="1">
        <f t="shared" si="753"/>
        <v>4.6002854578643705E-2</v>
      </c>
      <c r="W12099" s="1">
        <f t="shared" si="754"/>
        <v>0.36951877544624179</v>
      </c>
      <c r="X12099" s="1">
        <f t="shared" si="755"/>
        <v>949.25492938012542</v>
      </c>
    </row>
    <row r="12100" spans="1:24" hidden="1" x14ac:dyDescent="0.3">
      <c r="A12100" s="18" t="str">
        <f t="shared" si="752"/>
        <v>Portable Equipment - Rental Pump_2011_750</v>
      </c>
      <c r="B12100" s="1" t="s">
        <v>40</v>
      </c>
      <c r="C12100" s="1">
        <v>2020</v>
      </c>
      <c r="D12100" s="1" t="s">
        <v>209</v>
      </c>
      <c r="E12100" s="1">
        <v>2011</v>
      </c>
      <c r="F12100" s="1">
        <v>750</v>
      </c>
      <c r="G12100" s="1" t="s">
        <v>5</v>
      </c>
      <c r="H12100" s="1">
        <v>2.1016906439909799E-5</v>
      </c>
      <c r="I12100" s="1">
        <v>2.54304567922908E-5</v>
      </c>
      <c r="J12100" s="1">
        <v>3.02643452734701E-5</v>
      </c>
      <c r="K12100" s="1">
        <v>1.26780243556641E-4</v>
      </c>
      <c r="L12100" s="1">
        <v>2.0221027758611401E-4</v>
      </c>
      <c r="M12100" s="1">
        <v>6.0695100055976801E-2</v>
      </c>
      <c r="N12100" s="1">
        <v>1.3754321656950499E-5</v>
      </c>
      <c r="O12100" s="1">
        <v>1.26539759243945E-5</v>
      </c>
      <c r="P12100" s="1">
        <v>5.6052579249421295E-7</v>
      </c>
      <c r="Q12100" s="1">
        <v>4.9538524737045495E-7</v>
      </c>
      <c r="R12100" s="1">
        <v>1969.1856776109801</v>
      </c>
      <c r="S12100" s="1">
        <v>184.63156468875999</v>
      </c>
      <c r="T12100" s="1">
        <v>0.19450156009126701</v>
      </c>
      <c r="U12100" s="1">
        <v>130009.78088267399</v>
      </c>
      <c r="V12100" s="1">
        <f t="shared" si="753"/>
        <v>6.476893195609229E-2</v>
      </c>
      <c r="W12100" s="1">
        <f t="shared" si="754"/>
        <v>0.51501016347326756</v>
      </c>
      <c r="X12100" s="1">
        <f t="shared" si="755"/>
        <v>949.25492938012599</v>
      </c>
    </row>
    <row r="12101" spans="1:24" hidden="1" x14ac:dyDescent="0.3">
      <c r="A12101" s="18" t="str">
        <f t="shared" si="752"/>
        <v>Portable Equipment - Rental Pump_2012_75</v>
      </c>
      <c r="B12101" s="1" t="s">
        <v>40</v>
      </c>
      <c r="C12101" s="1">
        <v>2020</v>
      </c>
      <c r="D12101" s="1" t="s">
        <v>209</v>
      </c>
      <c r="E12101" s="1">
        <v>2012</v>
      </c>
      <c r="F12101" s="1">
        <v>75</v>
      </c>
      <c r="G12101" s="1" t="s">
        <v>5</v>
      </c>
      <c r="H12101" s="1">
        <v>6.1556742477469106E-5</v>
      </c>
      <c r="I12101" s="1">
        <v>7.4483658397737695E-5</v>
      </c>
      <c r="J12101" s="1">
        <v>8.8641709167555606E-5</v>
      </c>
      <c r="K12101" s="1">
        <v>1.3098748209334999E-3</v>
      </c>
      <c r="L12101" s="1">
        <v>1.1117350829405301E-3</v>
      </c>
      <c r="M12101" s="1">
        <v>0.20006565311684299</v>
      </c>
      <c r="N12101" s="1">
        <v>7.0447962810889594E-5</v>
      </c>
      <c r="O12101" s="1">
        <v>6.4812125786018295E-5</v>
      </c>
      <c r="P12101" s="1">
        <v>1.8478594765449201E-6</v>
      </c>
      <c r="Q12101" s="1">
        <v>1.6329089657684701E-6</v>
      </c>
      <c r="R12101" s="1">
        <v>6490.9097824409901</v>
      </c>
      <c r="S12101" s="1">
        <v>5723.5785053515701</v>
      </c>
      <c r="T12101" s="1">
        <v>6.0295483628292796</v>
      </c>
      <c r="U12101" s="1">
        <v>428543.51833807799</v>
      </c>
      <c r="V12101" s="1">
        <f t="shared" si="753"/>
        <v>5.7551237893044907E-2</v>
      </c>
      <c r="W12101" s="1">
        <f t="shared" si="754"/>
        <v>0.85900359365669643</v>
      </c>
      <c r="X12101" s="1">
        <f t="shared" si="755"/>
        <v>949.25492938012735</v>
      </c>
    </row>
    <row r="12102" spans="1:24" hidden="1" x14ac:dyDescent="0.3">
      <c r="A12102" s="18" t="str">
        <f t="shared" si="752"/>
        <v>Portable Equipment - Rental Pump_2012_100</v>
      </c>
      <c r="B12102" s="1" t="s">
        <v>40</v>
      </c>
      <c r="C12102" s="1">
        <v>2020</v>
      </c>
      <c r="D12102" s="1" t="s">
        <v>209</v>
      </c>
      <c r="E12102" s="1">
        <v>2012</v>
      </c>
      <c r="F12102" s="1">
        <v>100</v>
      </c>
      <c r="G12102" s="1" t="s">
        <v>5</v>
      </c>
      <c r="H12102" s="1">
        <v>2.4526088373899801E-6</v>
      </c>
      <c r="I12102" s="1">
        <v>2.9676566932418799E-6</v>
      </c>
      <c r="J12102" s="1">
        <v>3.5317567258415698E-6</v>
      </c>
      <c r="K12102" s="1">
        <v>5.9159492368803397E-5</v>
      </c>
      <c r="L12102" s="1">
        <v>4.81823355116691E-5</v>
      </c>
      <c r="M12102" s="1">
        <v>9.0358118880326192E-3</v>
      </c>
      <c r="N12102" s="1">
        <v>3.3756880696214401E-6</v>
      </c>
      <c r="O12102" s="1">
        <v>3.1056330240517202E-6</v>
      </c>
      <c r="P12102" s="1">
        <v>8.3466983643229495E-8</v>
      </c>
      <c r="Q12102" s="1">
        <v>7.3749081939360899E-8</v>
      </c>
      <c r="R12102" s="1">
        <v>293.15696553907799</v>
      </c>
      <c r="S12102" s="1">
        <v>184.63156468875999</v>
      </c>
      <c r="T12102" s="1">
        <v>0.19450156009126701</v>
      </c>
      <c r="U12102" s="1">
        <v>19354.839559977001</v>
      </c>
      <c r="V12102" s="1">
        <f t="shared" si="753"/>
        <v>5.0770645394590357E-2</v>
      </c>
      <c r="W12102" s="1">
        <f t="shared" si="754"/>
        <v>0.82430298495000065</v>
      </c>
      <c r="X12102" s="1">
        <f t="shared" si="755"/>
        <v>949.25492938012599</v>
      </c>
    </row>
    <row r="12103" spans="1:24" hidden="1" x14ac:dyDescent="0.3">
      <c r="A12103" s="18" t="str">
        <f t="shared" si="752"/>
        <v>Portable Equipment - Rental Pump_2012_175</v>
      </c>
      <c r="B12103" s="1" t="s">
        <v>40</v>
      </c>
      <c r="C12103" s="1">
        <v>2020</v>
      </c>
      <c r="D12103" s="1" t="s">
        <v>209</v>
      </c>
      <c r="E12103" s="1">
        <v>2012</v>
      </c>
      <c r="F12103" s="1">
        <v>175</v>
      </c>
      <c r="G12103" s="1" t="s">
        <v>5</v>
      </c>
      <c r="H12103" s="1">
        <v>3.6580960539349501E-5</v>
      </c>
      <c r="I12103" s="1">
        <v>4.4262962252612901E-5</v>
      </c>
      <c r="J12103" s="1">
        <v>5.2676583176663199E-5</v>
      </c>
      <c r="K12103" s="1">
        <v>7.3933980838774595E-4</v>
      </c>
      <c r="L12103" s="1">
        <v>6.4786853176843399E-4</v>
      </c>
      <c r="M12103" s="1">
        <v>0.12567992898809</v>
      </c>
      <c r="N12103" s="1">
        <v>3.0771708049302099E-5</v>
      </c>
      <c r="O12103" s="1">
        <v>2.8309971405358001E-5</v>
      </c>
      <c r="P12103" s="1">
        <v>1.16087584136361E-6</v>
      </c>
      <c r="Q12103" s="1">
        <v>1.02578268515656E-6</v>
      </c>
      <c r="R12103" s="1">
        <v>4077.5468843162598</v>
      </c>
      <c r="S12103" s="1">
        <v>1846.3156468876</v>
      </c>
      <c r="T12103" s="1">
        <v>1.94501560091267</v>
      </c>
      <c r="U12103" s="1">
        <v>269208.22297059</v>
      </c>
      <c r="V12103" s="1">
        <f t="shared" si="753"/>
        <v>5.4442837825614702E-2</v>
      </c>
      <c r="W12103" s="1">
        <f t="shared" si="754"/>
        <v>0.79686942789975201</v>
      </c>
      <c r="X12103" s="1">
        <f t="shared" si="755"/>
        <v>949.2549293801261</v>
      </c>
    </row>
    <row r="12104" spans="1:24" hidden="1" x14ac:dyDescent="0.3">
      <c r="A12104" s="18" t="str">
        <f t="shared" si="752"/>
        <v>Portable Equipment - Rental Pump_2012_300</v>
      </c>
      <c r="B12104" s="1" t="s">
        <v>40</v>
      </c>
      <c r="C12104" s="1">
        <v>2020</v>
      </c>
      <c r="D12104" s="1" t="s">
        <v>209</v>
      </c>
      <c r="E12104" s="1">
        <v>2012</v>
      </c>
      <c r="F12104" s="1">
        <v>300</v>
      </c>
      <c r="G12104" s="1" t="s">
        <v>5</v>
      </c>
      <c r="H12104" s="1">
        <v>4.2332014568272899E-5</v>
      </c>
      <c r="I12104" s="1">
        <v>5.12217376276102E-5</v>
      </c>
      <c r="J12104" s="1">
        <v>6.0958100978312898E-5</v>
      </c>
      <c r="K12104" s="1">
        <v>3.7828446225996999E-4</v>
      </c>
      <c r="L12104" s="1">
        <v>5.55541048876279E-4</v>
      </c>
      <c r="M12104" s="1">
        <v>0.19166873701887299</v>
      </c>
      <c r="N12104" s="1">
        <v>2.0633457190341101E-5</v>
      </c>
      <c r="O12104" s="1">
        <v>1.8982780615113801E-5</v>
      </c>
      <c r="P12104" s="1">
        <v>1.77080256489161E-6</v>
      </c>
      <c r="Q12104" s="1">
        <v>1.5643744653803801E-6</v>
      </c>
      <c r="R12104" s="1">
        <v>6218.4810871925602</v>
      </c>
      <c r="S12104" s="1">
        <v>1292.42095282132</v>
      </c>
      <c r="T12104" s="1">
        <v>1.36151092063887</v>
      </c>
      <c r="U12104" s="1">
        <v>410557.20278739202</v>
      </c>
      <c r="V12104" s="1">
        <f t="shared" si="753"/>
        <v>4.1311335234281633E-2</v>
      </c>
      <c r="W12104" s="1">
        <f t="shared" si="754"/>
        <v>0.44805474334711987</v>
      </c>
      <c r="X12104" s="1">
        <f t="shared" si="755"/>
        <v>949.25492938012542</v>
      </c>
    </row>
    <row r="12105" spans="1:24" hidden="1" x14ac:dyDescent="0.3">
      <c r="A12105" s="18" t="str">
        <f t="shared" si="752"/>
        <v>Portable Equipment - Rental Pump_2012_600</v>
      </c>
      <c r="B12105" s="1" t="s">
        <v>40</v>
      </c>
      <c r="C12105" s="1">
        <v>2020</v>
      </c>
      <c r="D12105" s="1" t="s">
        <v>209</v>
      </c>
      <c r="E12105" s="1">
        <v>2012</v>
      </c>
      <c r="F12105" s="1">
        <v>600</v>
      </c>
      <c r="G12105" s="1" t="s">
        <v>5</v>
      </c>
      <c r="H12105" s="1">
        <v>8.0632408701472198E-6</v>
      </c>
      <c r="I12105" s="1">
        <v>9.7565214528781402E-6</v>
      </c>
      <c r="J12105" s="1">
        <v>1.16110668530119E-5</v>
      </c>
      <c r="K12105" s="1">
        <v>6.9934503952249897E-5</v>
      </c>
      <c r="L12105" s="1">
        <v>8.6208729360610494E-5</v>
      </c>
      <c r="M12105" s="1">
        <v>3.6508330860737702E-2</v>
      </c>
      <c r="N12105" s="1">
        <v>3.6778304027887602E-6</v>
      </c>
      <c r="O12105" s="1">
        <v>3.3836039705656599E-6</v>
      </c>
      <c r="P12105" s="1">
        <v>3.37295726646019E-7</v>
      </c>
      <c r="Q12105" s="1">
        <v>2.9797608864388101E-7</v>
      </c>
      <c r="R12105" s="1">
        <v>1184.47258803667</v>
      </c>
      <c r="S12105" s="1">
        <v>184.63156468875999</v>
      </c>
      <c r="T12105" s="1">
        <v>0.19450156009126701</v>
      </c>
      <c r="U12105" s="1">
        <v>78201.371959503304</v>
      </c>
      <c r="V12105" s="1">
        <f t="shared" si="753"/>
        <v>4.1311335234281633E-2</v>
      </c>
      <c r="W12105" s="1">
        <f t="shared" si="754"/>
        <v>0.36502740612403795</v>
      </c>
      <c r="X12105" s="1">
        <f t="shared" si="755"/>
        <v>949.25492938012599</v>
      </c>
    </row>
    <row r="12106" spans="1:24" hidden="1" x14ac:dyDescent="0.3">
      <c r="A12106" s="18" t="str">
        <f t="shared" ref="A12106:A12169" si="756">D12106&amp;"_"&amp;E12106&amp;"_"&amp;F12106</f>
        <v>Portable Equipment - Rental Pump_2013_75</v>
      </c>
      <c r="B12106" s="1" t="s">
        <v>40</v>
      </c>
      <c r="C12106" s="1">
        <v>2020</v>
      </c>
      <c r="D12106" s="1" t="s">
        <v>209</v>
      </c>
      <c r="E12106" s="1">
        <v>2013</v>
      </c>
      <c r="F12106" s="1">
        <v>75</v>
      </c>
      <c r="G12106" s="1" t="s">
        <v>5</v>
      </c>
      <c r="H12106" s="1">
        <v>1.6395474268294801E-5</v>
      </c>
      <c r="I12106" s="1">
        <v>1.9838523864636799E-5</v>
      </c>
      <c r="J12106" s="1">
        <v>2.3609482946344601E-5</v>
      </c>
      <c r="K12106" s="1">
        <v>3.83357758394679E-4</v>
      </c>
      <c r="L12106" s="1">
        <v>2.9834779544660699E-4</v>
      </c>
      <c r="M12106" s="1">
        <v>5.9964933438761803E-2</v>
      </c>
      <c r="N12106" s="1">
        <v>4.0174809788096503E-6</v>
      </c>
      <c r="O12106" s="1">
        <v>3.69608250050488E-6</v>
      </c>
      <c r="P12106" s="1">
        <v>5.5391368298191403E-7</v>
      </c>
      <c r="Q12106" s="1">
        <v>4.8942572559757599E-7</v>
      </c>
      <c r="R12106" s="1">
        <v>1945.4962258502401</v>
      </c>
      <c r="S12106" s="1">
        <v>1661.6840821988401</v>
      </c>
      <c r="T12106" s="1">
        <v>1.7505140408213999</v>
      </c>
      <c r="U12106" s="1">
        <v>128445.75344348401</v>
      </c>
      <c r="V12106" s="1">
        <f t="shared" si="753"/>
        <v>5.1142058460856191E-2</v>
      </c>
      <c r="W12106" s="1">
        <f t="shared" si="754"/>
        <v>0.76911571145655311</v>
      </c>
      <c r="X12106" s="1">
        <f t="shared" si="755"/>
        <v>949.25492938012781</v>
      </c>
    </row>
    <row r="12107" spans="1:24" hidden="1" x14ac:dyDescent="0.3">
      <c r="A12107" s="18" t="str">
        <f t="shared" si="756"/>
        <v>Portable Equipment - Rental Pump_2013_100</v>
      </c>
      <c r="B12107" s="1" t="s">
        <v>40</v>
      </c>
      <c r="C12107" s="1">
        <v>2020</v>
      </c>
      <c r="D12107" s="1" t="s">
        <v>209</v>
      </c>
      <c r="E12107" s="1">
        <v>2013</v>
      </c>
      <c r="F12107" s="1">
        <v>100</v>
      </c>
      <c r="G12107" s="1" t="s">
        <v>5</v>
      </c>
      <c r="H12107" s="1">
        <v>3.9486052375901499E-6</v>
      </c>
      <c r="I12107" s="1">
        <v>4.7778123374840797E-6</v>
      </c>
      <c r="J12107" s="1">
        <v>5.6859915421298098E-6</v>
      </c>
      <c r="K12107" s="1">
        <v>1.04446025498702E-4</v>
      </c>
      <c r="L12107" s="1">
        <v>7.9166057205112304E-5</v>
      </c>
      <c r="M12107" s="1">
        <v>1.63374780601802E-2</v>
      </c>
      <c r="N12107" s="1">
        <v>3.6462299334622801E-6</v>
      </c>
      <c r="O12107" s="1">
        <v>3.3545315387852898E-6</v>
      </c>
      <c r="P12107" s="1">
        <v>1.5092962852564799E-7</v>
      </c>
      <c r="Q12107" s="1">
        <v>1.33344299668137E-7</v>
      </c>
      <c r="R12107" s="1">
        <v>530.05148314641394</v>
      </c>
      <c r="S12107" s="1">
        <v>369.26312937751999</v>
      </c>
      <c r="T12107" s="1">
        <v>0.38900312018253402</v>
      </c>
      <c r="U12107" s="1">
        <v>34995.113951877698</v>
      </c>
      <c r="V12107" s="1">
        <f t="shared" ref="V12107:V12170" si="757">IFERROR(CONVERT(I12107,"ton","g")*365/U12107,0)</f>
        <v>4.5207477647450374E-2</v>
      </c>
      <c r="W12107" s="1">
        <f t="shared" ref="W12107:W12170" si="758">IFERROR(CONVERT(L12107,"ton","g")*365/U12107,0)</f>
        <v>0.74906620619207553</v>
      </c>
      <c r="X12107" s="1">
        <f t="shared" ref="X12107:X12170" si="759">S12107/T12107</f>
        <v>949.25492938012599</v>
      </c>
    </row>
    <row r="12108" spans="1:24" hidden="1" x14ac:dyDescent="0.3">
      <c r="A12108" s="18" t="str">
        <f t="shared" si="756"/>
        <v>Portable Equipment - Rental Pump_2013_175</v>
      </c>
      <c r="B12108" s="1" t="s">
        <v>40</v>
      </c>
      <c r="C12108" s="1">
        <v>2020</v>
      </c>
      <c r="D12108" s="1" t="s">
        <v>209</v>
      </c>
      <c r="E12108" s="1">
        <v>2013</v>
      </c>
      <c r="F12108" s="1">
        <v>175</v>
      </c>
      <c r="G12108" s="1" t="s">
        <v>5</v>
      </c>
      <c r="H12108" s="1">
        <v>2.5676391204856601E-5</v>
      </c>
      <c r="I12108" s="1">
        <v>3.1068433357876502E-5</v>
      </c>
      <c r="J12108" s="1">
        <v>3.6974003334993498E-5</v>
      </c>
      <c r="K12108" s="1">
        <v>5.4781534562379803E-4</v>
      </c>
      <c r="L12108" s="1">
        <v>3.5280397528003902E-4</v>
      </c>
      <c r="M12108" s="1">
        <v>9.4556576929311104E-2</v>
      </c>
      <c r="N12108" s="1">
        <v>7.3146785252408601E-6</v>
      </c>
      <c r="O12108" s="1">
        <v>6.7295042432215897E-6</v>
      </c>
      <c r="P12108" s="1">
        <v>8.7345215409265901E-7</v>
      </c>
      <c r="Q12108" s="1">
        <v>7.7175806958765601E-7</v>
      </c>
      <c r="R12108" s="1">
        <v>3067.7840030150001</v>
      </c>
      <c r="S12108" s="1">
        <v>1292.42095282132</v>
      </c>
      <c r="T12108" s="1">
        <v>1.36151092063887</v>
      </c>
      <c r="U12108" s="1">
        <v>202541.553375113</v>
      </c>
      <c r="V12108" s="1">
        <f t="shared" si="757"/>
        <v>5.0791825091848167E-2</v>
      </c>
      <c r="W12108" s="1">
        <f t="shared" si="758"/>
        <v>0.57677700055607994</v>
      </c>
      <c r="X12108" s="1">
        <f t="shared" si="759"/>
        <v>949.25492938012542</v>
      </c>
    </row>
    <row r="12109" spans="1:24" hidden="1" x14ac:dyDescent="0.3">
      <c r="A12109" s="18" t="str">
        <f t="shared" si="756"/>
        <v>Portable Equipment - Rental Pump_2013_300</v>
      </c>
      <c r="B12109" s="1" t="s">
        <v>40</v>
      </c>
      <c r="C12109" s="1">
        <v>2020</v>
      </c>
      <c r="D12109" s="1" t="s">
        <v>209</v>
      </c>
      <c r="E12109" s="1">
        <v>2013</v>
      </c>
      <c r="F12109" s="1">
        <v>300</v>
      </c>
      <c r="G12109" s="1" t="s">
        <v>5</v>
      </c>
      <c r="H12109" s="1">
        <v>5.0479496993220899E-5</v>
      </c>
      <c r="I12109" s="1">
        <v>6.1080191361797303E-5</v>
      </c>
      <c r="J12109" s="1">
        <v>7.2690475670238099E-5</v>
      </c>
      <c r="K12109" s="1">
        <v>4.9695556396267299E-4</v>
      </c>
      <c r="L12109" s="1">
        <v>7.9447771025579301E-4</v>
      </c>
      <c r="M12109" s="1">
        <v>0.25784008670396102</v>
      </c>
      <c r="N12109" s="1">
        <v>1.8443690119410999E-5</v>
      </c>
      <c r="O12109" s="1">
        <v>1.6968194909858101E-5</v>
      </c>
      <c r="P12109" s="1">
        <v>2.3823450836870799E-6</v>
      </c>
      <c r="Q12109" s="1">
        <v>2.1044561260474201E-6</v>
      </c>
      <c r="R12109" s="1">
        <v>8365.3376530090409</v>
      </c>
      <c r="S12109" s="1">
        <v>1846.3156468876</v>
      </c>
      <c r="T12109" s="1">
        <v>1.94501560091267</v>
      </c>
      <c r="U12109" s="1">
        <v>552297.18946399202</v>
      </c>
      <c r="V12109" s="1">
        <f t="shared" si="757"/>
        <v>3.6619815889919458E-2</v>
      </c>
      <c r="W12109" s="1">
        <f t="shared" si="758"/>
        <v>0.4763185384584202</v>
      </c>
      <c r="X12109" s="1">
        <f t="shared" si="759"/>
        <v>949.2549293801261</v>
      </c>
    </row>
    <row r="12110" spans="1:24" hidden="1" x14ac:dyDescent="0.3">
      <c r="A12110" s="18" t="str">
        <f t="shared" si="756"/>
        <v>Portable Equipment - Rental Pump_2013_600</v>
      </c>
      <c r="B12110" s="1" t="s">
        <v>40</v>
      </c>
      <c r="C12110" s="1">
        <v>2020</v>
      </c>
      <c r="D12110" s="1" t="s">
        <v>209</v>
      </c>
      <c r="E12110" s="1">
        <v>2013</v>
      </c>
      <c r="F12110" s="1">
        <v>600</v>
      </c>
      <c r="G12110" s="1" t="s">
        <v>5</v>
      </c>
      <c r="H12110" s="1">
        <v>4.8424579416505697E-5</v>
      </c>
      <c r="I12110" s="1">
        <v>5.8593741093971902E-5</v>
      </c>
      <c r="J12110" s="1">
        <v>6.9731394359768203E-5</v>
      </c>
      <c r="K12110" s="1">
        <v>4.6523685245855801E-4</v>
      </c>
      <c r="L12110" s="1">
        <v>6.9966902919993195E-4</v>
      </c>
      <c r="M12110" s="1">
        <v>0.247343941581499</v>
      </c>
      <c r="N12110" s="1">
        <v>2.07225510401532E-5</v>
      </c>
      <c r="O12110" s="1">
        <v>1.9064746956941001E-5</v>
      </c>
      <c r="P12110" s="1">
        <v>2.2853646643511501E-6</v>
      </c>
      <c r="Q12110" s="1">
        <v>2.0187880005623E-6</v>
      </c>
      <c r="R12110" s="1">
        <v>8024.8017839485101</v>
      </c>
      <c r="S12110" s="1">
        <v>1292.42095282132</v>
      </c>
      <c r="T12110" s="1">
        <v>1.36151092063887</v>
      </c>
      <c r="U12110" s="1">
        <v>529814.29502563505</v>
      </c>
      <c r="V12110" s="1">
        <f t="shared" si="757"/>
        <v>3.6619815889919423E-2</v>
      </c>
      <c r="W12110" s="1">
        <f t="shared" si="758"/>
        <v>0.43727795076420067</v>
      </c>
      <c r="X12110" s="1">
        <f t="shared" si="759"/>
        <v>949.25492938012542</v>
      </c>
    </row>
    <row r="12111" spans="1:24" hidden="1" x14ac:dyDescent="0.3">
      <c r="A12111" s="18" t="str">
        <f t="shared" si="756"/>
        <v>Portable Equipment - Rental Pump_2014_75</v>
      </c>
      <c r="B12111" s="1" t="s">
        <v>40</v>
      </c>
      <c r="C12111" s="1">
        <v>2020</v>
      </c>
      <c r="D12111" s="1" t="s">
        <v>209</v>
      </c>
      <c r="E12111" s="1">
        <v>2014</v>
      </c>
      <c r="F12111" s="1">
        <v>75</v>
      </c>
      <c r="G12111" s="1" t="s">
        <v>5</v>
      </c>
      <c r="H12111" s="1">
        <v>2.2438838621189E-5</v>
      </c>
      <c r="I12111" s="1">
        <v>2.7150994731638699E-5</v>
      </c>
      <c r="J12111" s="1">
        <v>3.2311927614512197E-5</v>
      </c>
      <c r="K12111" s="1">
        <v>5.8536794223461698E-4</v>
      </c>
      <c r="L12111" s="1">
        <v>4.7078871581680999E-4</v>
      </c>
      <c r="M12111" s="1">
        <v>9.3826410312096195E-2</v>
      </c>
      <c r="N12111" s="1">
        <v>7.4451454471204501E-6</v>
      </c>
      <c r="O12111" s="1">
        <v>6.8495338113508099E-6</v>
      </c>
      <c r="P12111" s="1">
        <v>8.6679852819272304E-7</v>
      </c>
      <c r="Q12111" s="1">
        <v>7.6579854781477704E-7</v>
      </c>
      <c r="R12111" s="1">
        <v>3044.0945512542598</v>
      </c>
      <c r="S12111" s="1">
        <v>2584.8419056426401</v>
      </c>
      <c r="T12111" s="1">
        <v>2.7230218412777401</v>
      </c>
      <c r="U12111" s="1">
        <v>200977.52593592301</v>
      </c>
      <c r="V12111" s="1">
        <f t="shared" si="757"/>
        <v>4.4732879028667377E-2</v>
      </c>
      <c r="W12111" s="1">
        <f t="shared" si="758"/>
        <v>0.77565241645288197</v>
      </c>
      <c r="X12111" s="1">
        <f t="shared" si="759"/>
        <v>949.25492938012542</v>
      </c>
    </row>
    <row r="12112" spans="1:24" hidden="1" x14ac:dyDescent="0.3">
      <c r="A12112" s="18" t="str">
        <f t="shared" si="756"/>
        <v>Portable Equipment - Rental Pump_2014_100</v>
      </c>
      <c r="B12112" s="1" t="s">
        <v>40</v>
      </c>
      <c r="C12112" s="1">
        <v>2020</v>
      </c>
      <c r="D12112" s="1" t="s">
        <v>209</v>
      </c>
      <c r="E12112" s="1">
        <v>2014</v>
      </c>
      <c r="F12112" s="1">
        <v>100</v>
      </c>
      <c r="G12112" s="1" t="s">
        <v>5</v>
      </c>
      <c r="H12112" s="1">
        <v>2.5322113428588498E-5</v>
      </c>
      <c r="I12112" s="1">
        <v>3.0639757248592101E-5</v>
      </c>
      <c r="J12112" s="1">
        <v>3.6463843337167501E-5</v>
      </c>
      <c r="K12112" s="1">
        <v>5.0705528695174304E-4</v>
      </c>
      <c r="L12112" s="1">
        <v>3.59451275462517E-4</v>
      </c>
      <c r="M12112" s="1">
        <v>7.3107932548627602E-2</v>
      </c>
      <c r="N12112" s="1">
        <v>1.5725444552471901E-5</v>
      </c>
      <c r="O12112" s="1">
        <v>1.44674089882742E-5</v>
      </c>
      <c r="P12112" s="1">
        <v>6.7515942840107498E-7</v>
      </c>
      <c r="Q12112" s="1">
        <v>5.9669711750937498E-7</v>
      </c>
      <c r="R12112" s="1">
        <v>2371.9063575434502</v>
      </c>
      <c r="S12112" s="1">
        <v>1661.6840821988401</v>
      </c>
      <c r="T12112" s="1">
        <v>1.7505140408213999</v>
      </c>
      <c r="U12112" s="1">
        <v>156598.24734890499</v>
      </c>
      <c r="V12112" s="1">
        <f t="shared" si="757"/>
        <v>6.478687373316154E-2</v>
      </c>
      <c r="W12112" s="1">
        <f t="shared" si="758"/>
        <v>0.76004924607175295</v>
      </c>
      <c r="X12112" s="1">
        <f t="shared" si="759"/>
        <v>949.25492938012781</v>
      </c>
    </row>
    <row r="12113" spans="1:24" hidden="1" x14ac:dyDescent="0.3">
      <c r="A12113" s="18" t="str">
        <f t="shared" si="756"/>
        <v>Portable Equipment - Rental Pump_2014_175</v>
      </c>
      <c r="B12113" s="1" t="s">
        <v>40</v>
      </c>
      <c r="C12113" s="1">
        <v>2020</v>
      </c>
      <c r="D12113" s="1" t="s">
        <v>209</v>
      </c>
      <c r="E12113" s="1">
        <v>2014</v>
      </c>
      <c r="F12113" s="1">
        <v>175</v>
      </c>
      <c r="G12113" s="1" t="s">
        <v>5</v>
      </c>
      <c r="H12113" s="1">
        <v>3.4229236495800903E-5</v>
      </c>
      <c r="I12113" s="1">
        <v>4.1417376159919097E-5</v>
      </c>
      <c r="J12113" s="1">
        <v>4.9290100553953297E-5</v>
      </c>
      <c r="K12113" s="1">
        <v>7.78039364667674E-4</v>
      </c>
      <c r="L12113" s="1">
        <v>4.8529745331906202E-4</v>
      </c>
      <c r="M12113" s="1">
        <v>0.13654115741915901</v>
      </c>
      <c r="N12113" s="1">
        <v>1.1716483349411E-5</v>
      </c>
      <c r="O12113" s="1">
        <v>1.0779164681458199E-5</v>
      </c>
      <c r="P12113" s="1">
        <v>1.2613638361868701E-6</v>
      </c>
      <c r="Q12113" s="1">
        <v>1.1144305715281201E-6</v>
      </c>
      <c r="R12113" s="1">
        <v>4429.9274792571796</v>
      </c>
      <c r="S12113" s="1">
        <v>2215.5787762651198</v>
      </c>
      <c r="T12113" s="1">
        <v>2.3340187210951999</v>
      </c>
      <c r="U12113" s="1">
        <v>292473.13112854201</v>
      </c>
      <c r="V12113" s="1">
        <f t="shared" si="757"/>
        <v>4.6890537224805157E-2</v>
      </c>
      <c r="W12113" s="1">
        <f t="shared" si="758"/>
        <v>0.54942781049423839</v>
      </c>
      <c r="X12113" s="1">
        <f t="shared" si="759"/>
        <v>949.25492938012758</v>
      </c>
    </row>
    <row r="12114" spans="1:24" hidden="1" x14ac:dyDescent="0.3">
      <c r="A12114" s="18" t="str">
        <f t="shared" si="756"/>
        <v>Portable Equipment - Rental Pump_2014_300</v>
      </c>
      <c r="B12114" s="1" t="s">
        <v>40</v>
      </c>
      <c r="C12114" s="1">
        <v>2020</v>
      </c>
      <c r="D12114" s="1" t="s">
        <v>209</v>
      </c>
      <c r="E12114" s="1">
        <v>2014</v>
      </c>
      <c r="F12114" s="1">
        <v>300</v>
      </c>
      <c r="G12114" s="1" t="s">
        <v>5</v>
      </c>
      <c r="H12114" s="1">
        <v>2.58228937221775E-5</v>
      </c>
      <c r="I12114" s="1">
        <v>3.1245701403834702E-5</v>
      </c>
      <c r="J12114" s="1">
        <v>3.7184966959935498E-5</v>
      </c>
      <c r="K12114" s="1">
        <v>4.1772539448667399E-4</v>
      </c>
      <c r="L12114" s="1">
        <v>3.4679392391925601E-4</v>
      </c>
      <c r="M12114" s="1">
        <v>0.22206192246043799</v>
      </c>
      <c r="N12114" s="1">
        <v>1.33634622912397E-5</v>
      </c>
      <c r="O12114" s="1">
        <v>1.2294385307940499E-5</v>
      </c>
      <c r="P12114" s="1">
        <v>2.0522979103905301E-6</v>
      </c>
      <c r="Q12114" s="1">
        <v>1.8124395591764099E-6</v>
      </c>
      <c r="R12114" s="1">
        <v>7204.5545167331002</v>
      </c>
      <c r="S12114" s="1">
        <v>1661.6840821988401</v>
      </c>
      <c r="T12114" s="1">
        <v>1.7505140408213999</v>
      </c>
      <c r="U12114" s="1">
        <v>475659.844943679</v>
      </c>
      <c r="V12114" s="1">
        <f t="shared" si="757"/>
        <v>2.1751158288843525E-2</v>
      </c>
      <c r="W12114" s="1">
        <f t="shared" si="758"/>
        <v>0.24141463285734219</v>
      </c>
      <c r="X12114" s="1">
        <f t="shared" si="759"/>
        <v>949.25492938012781</v>
      </c>
    </row>
    <row r="12115" spans="1:24" hidden="1" x14ac:dyDescent="0.3">
      <c r="A12115" s="18" t="str">
        <f t="shared" si="756"/>
        <v>Portable Equipment - Rental Pump_2014_600</v>
      </c>
      <c r="B12115" s="1" t="s">
        <v>40</v>
      </c>
      <c r="C12115" s="1">
        <v>2020</v>
      </c>
      <c r="D12115" s="1" t="s">
        <v>209</v>
      </c>
      <c r="E12115" s="1">
        <v>2014</v>
      </c>
      <c r="F12115" s="1">
        <v>600</v>
      </c>
      <c r="G12115" s="1" t="s">
        <v>5</v>
      </c>
      <c r="H12115" s="1">
        <v>8.4590408124025706E-5</v>
      </c>
      <c r="I12115" s="1">
        <v>1.02354393830071E-4</v>
      </c>
      <c r="J12115" s="1">
        <v>1.21810187698597E-4</v>
      </c>
      <c r="K12115" s="1">
        <v>1.3430404066072899E-3</v>
      </c>
      <c r="L12115" s="1">
        <v>1.3207263878150599E-3</v>
      </c>
      <c r="M12115" s="1">
        <v>0.72742849240020402</v>
      </c>
      <c r="N12115" s="1">
        <v>4.7569065990388899E-5</v>
      </c>
      <c r="O12115" s="1">
        <v>4.3763540711157802E-5</v>
      </c>
      <c r="P12115" s="1">
        <v>6.7228994434083904E-6</v>
      </c>
      <c r="Q12115" s="1">
        <v>5.9371735662293796E-6</v>
      </c>
      <c r="R12115" s="1">
        <v>23600.616316630902</v>
      </c>
      <c r="S12115" s="1">
        <v>4061.8944231527198</v>
      </c>
      <c r="T12115" s="1">
        <v>4.2790343220078704</v>
      </c>
      <c r="U12115" s="1">
        <v>1558162.3362930999</v>
      </c>
      <c r="V12115" s="1">
        <f t="shared" si="757"/>
        <v>2.1751158288843591E-2</v>
      </c>
      <c r="W12115" s="1">
        <f t="shared" si="758"/>
        <v>0.28066532019437462</v>
      </c>
      <c r="X12115" s="1">
        <f t="shared" si="759"/>
        <v>949.25492938012678</v>
      </c>
    </row>
    <row r="12116" spans="1:24" hidden="1" x14ac:dyDescent="0.3">
      <c r="A12116" s="18" t="str">
        <f t="shared" si="756"/>
        <v>Portable Equipment - Rental Pump_2015_75</v>
      </c>
      <c r="B12116" s="1" t="s">
        <v>40</v>
      </c>
      <c r="C12116" s="1">
        <v>2020</v>
      </c>
      <c r="D12116" s="1" t="s">
        <v>209</v>
      </c>
      <c r="E12116" s="1">
        <v>2015</v>
      </c>
      <c r="F12116" s="1">
        <v>75</v>
      </c>
      <c r="G12116" s="1" t="s">
        <v>5</v>
      </c>
      <c r="H12116" s="1">
        <v>3.1827856625654998E-5</v>
      </c>
      <c r="I12116" s="1">
        <v>3.85117065170425E-5</v>
      </c>
      <c r="J12116" s="1">
        <v>4.5832113540943199E-5</v>
      </c>
      <c r="K12116" s="1">
        <v>9.4520704030536104E-4</v>
      </c>
      <c r="L12116" s="1">
        <v>7.7162916867822104E-4</v>
      </c>
      <c r="M12116" s="1">
        <v>0.15534294781243899</v>
      </c>
      <c r="N12116" s="1">
        <v>1.05666307734961E-5</v>
      </c>
      <c r="O12116" s="1">
        <v>9.7213003116164193E-6</v>
      </c>
      <c r="P12116" s="1">
        <v>1.4352677538771101E-6</v>
      </c>
      <c r="Q12116" s="1">
        <v>1.2678882571797099E-6</v>
      </c>
      <c r="R12116" s="1">
        <v>5039.9308620960601</v>
      </c>
      <c r="S12116" s="1">
        <v>4246.5259878414799</v>
      </c>
      <c r="T12116" s="1">
        <v>4.4735358820991404</v>
      </c>
      <c r="U12116" s="1">
        <v>332746.83768768603</v>
      </c>
      <c r="V12116" s="1">
        <f t="shared" si="757"/>
        <v>3.8323699596478647E-2</v>
      </c>
      <c r="W12116" s="1">
        <f t="shared" si="758"/>
        <v>0.76786221995170234</v>
      </c>
      <c r="X12116" s="1">
        <f t="shared" si="759"/>
        <v>949.25492938012621</v>
      </c>
    </row>
    <row r="12117" spans="1:24" hidden="1" x14ac:dyDescent="0.3">
      <c r="A12117" s="18" t="str">
        <f t="shared" si="756"/>
        <v>Portable Equipment - Rental Pump_2015_100</v>
      </c>
      <c r="B12117" s="1" t="s">
        <v>40</v>
      </c>
      <c r="C12117" s="1">
        <v>2020</v>
      </c>
      <c r="D12117" s="1" t="s">
        <v>209</v>
      </c>
      <c r="E12117" s="1">
        <v>2015</v>
      </c>
      <c r="F12117" s="1">
        <v>100</v>
      </c>
      <c r="G12117" s="1" t="s">
        <v>5</v>
      </c>
      <c r="H12117" s="1">
        <v>1.1264280869774899E-5</v>
      </c>
      <c r="I12117" s="1">
        <v>1.3629779852427601E-5</v>
      </c>
      <c r="J12117" s="1">
        <v>1.6220564452475802E-5</v>
      </c>
      <c r="K12117" s="1">
        <v>3.3264809028179398E-4</v>
      </c>
      <c r="L12117" s="1">
        <v>2.4752545700496101E-4</v>
      </c>
      <c r="M12117" s="1">
        <v>4.3809997032885399E-2</v>
      </c>
      <c r="N12117" s="1">
        <v>2.0055925886498801E-5</v>
      </c>
      <c r="O12117" s="1">
        <v>1.8451451815578901E-5</v>
      </c>
      <c r="P12117" s="1">
        <v>4.0470722022045801E-7</v>
      </c>
      <c r="Q12117" s="1">
        <v>3.5757130637265899E-7</v>
      </c>
      <c r="R12117" s="1">
        <v>1421.3671056440101</v>
      </c>
      <c r="S12117" s="1">
        <v>1107.7893881325599</v>
      </c>
      <c r="T12117" s="1">
        <v>1.1670093605476</v>
      </c>
      <c r="U12117" s="1">
        <v>93841.646351403993</v>
      </c>
      <c r="V12117" s="1">
        <f t="shared" si="757"/>
        <v>4.8092994975426753E-2</v>
      </c>
      <c r="W12117" s="1">
        <f t="shared" si="758"/>
        <v>0.87339932771617979</v>
      </c>
      <c r="X12117" s="1">
        <f t="shared" si="759"/>
        <v>949.25492938012758</v>
      </c>
    </row>
    <row r="12118" spans="1:24" hidden="1" x14ac:dyDescent="0.3">
      <c r="A12118" s="18" t="str">
        <f t="shared" si="756"/>
        <v>Portable Equipment - Rental Pump_2015_175</v>
      </c>
      <c r="B12118" s="1" t="s">
        <v>40</v>
      </c>
      <c r="C12118" s="1">
        <v>2020</v>
      </c>
      <c r="D12118" s="1" t="s">
        <v>209</v>
      </c>
      <c r="E12118" s="1">
        <v>2015</v>
      </c>
      <c r="F12118" s="1">
        <v>175</v>
      </c>
      <c r="G12118" s="1" t="s">
        <v>5</v>
      </c>
      <c r="H12118" s="1">
        <v>5.8259674754442701E-6</v>
      </c>
      <c r="I12118" s="1">
        <v>7.0494206452875601E-6</v>
      </c>
      <c r="J12118" s="1">
        <v>8.3893931646397494E-6</v>
      </c>
      <c r="K12118" s="1">
        <v>2.3069534390299099E-4</v>
      </c>
      <c r="L12118" s="1">
        <v>8.5980772988183201E-5</v>
      </c>
      <c r="M12118" s="1">
        <v>3.9976622292507903E-2</v>
      </c>
      <c r="N12118" s="1">
        <v>3.5237358826872501E-6</v>
      </c>
      <c r="O12118" s="1">
        <v>3.2418370120722702E-6</v>
      </c>
      <c r="P12118" s="1">
        <v>3.6942891911571401E-7</v>
      </c>
      <c r="Q12118" s="1">
        <v>3.2628381706505098E-7</v>
      </c>
      <c r="R12118" s="1">
        <v>1296.99748390016</v>
      </c>
      <c r="S12118" s="1">
        <v>553.89469406628098</v>
      </c>
      <c r="T12118" s="1">
        <v>0.58350468027380098</v>
      </c>
      <c r="U12118" s="1">
        <v>85630.502295656101</v>
      </c>
      <c r="V12118" s="1">
        <f t="shared" si="757"/>
        <v>2.7259226937678939E-2</v>
      </c>
      <c r="W12118" s="1">
        <f t="shared" si="758"/>
        <v>0.33247688300863687</v>
      </c>
      <c r="X12118" s="1">
        <f t="shared" si="759"/>
        <v>949.25492938012781</v>
      </c>
    </row>
    <row r="12119" spans="1:24" hidden="1" x14ac:dyDescent="0.3">
      <c r="A12119" s="18" t="str">
        <f t="shared" si="756"/>
        <v>Portable Equipment - Rental Pump_2015_300</v>
      </c>
      <c r="B12119" s="1" t="s">
        <v>40</v>
      </c>
      <c r="C12119" s="1">
        <v>2020</v>
      </c>
      <c r="D12119" s="1" t="s">
        <v>209</v>
      </c>
      <c r="E12119" s="1">
        <v>2015</v>
      </c>
      <c r="F12119" s="1">
        <v>300</v>
      </c>
      <c r="G12119" s="1" t="s">
        <v>5</v>
      </c>
      <c r="H12119" s="1">
        <v>1.35666249986141E-5</v>
      </c>
      <c r="I12119" s="1">
        <v>1.6415616248322999E-5</v>
      </c>
      <c r="J12119" s="1">
        <v>1.9535939998004299E-5</v>
      </c>
      <c r="K12119" s="1">
        <v>1.9784424148010701E-4</v>
      </c>
      <c r="L12119" s="1">
        <v>1.2526513922395301E-4</v>
      </c>
      <c r="M12119" s="1">
        <v>0.10267968054582501</v>
      </c>
      <c r="N12119" s="1">
        <v>5.7474659346536798E-6</v>
      </c>
      <c r="O12119" s="1">
        <v>5.2876686598813896E-6</v>
      </c>
      <c r="P12119" s="1">
        <v>9.4891756839039401E-7</v>
      </c>
      <c r="Q12119" s="1">
        <v>8.3805774931091902E-7</v>
      </c>
      <c r="R12119" s="1">
        <v>3331.3291538531598</v>
      </c>
      <c r="S12119" s="1">
        <v>738.526258755041</v>
      </c>
      <c r="T12119" s="1">
        <v>0.77800624036506805</v>
      </c>
      <c r="U12119" s="1">
        <v>219941.35863610299</v>
      </c>
      <c r="V12119" s="1">
        <f t="shared" si="757"/>
        <v>2.4713763602447422E-2</v>
      </c>
      <c r="W12119" s="1">
        <f t="shared" si="758"/>
        <v>0.18858707413586737</v>
      </c>
      <c r="X12119" s="1">
        <f t="shared" si="759"/>
        <v>949.25492938012724</v>
      </c>
    </row>
    <row r="12120" spans="1:24" hidden="1" x14ac:dyDescent="0.3">
      <c r="A12120" s="18" t="str">
        <f t="shared" si="756"/>
        <v>Portable Equipment - Rental Pump_2015_600</v>
      </c>
      <c r="B12120" s="1" t="s">
        <v>40</v>
      </c>
      <c r="C12120" s="1">
        <v>2020</v>
      </c>
      <c r="D12120" s="1" t="s">
        <v>209</v>
      </c>
      <c r="E12120" s="1">
        <v>2015</v>
      </c>
      <c r="F12120" s="1">
        <v>600</v>
      </c>
      <c r="G12120" s="1" t="s">
        <v>5</v>
      </c>
      <c r="H12120" s="1">
        <v>4.3993107765453798E-5</v>
      </c>
      <c r="I12120" s="1">
        <v>5.3231660396199103E-5</v>
      </c>
      <c r="J12120" s="1">
        <v>6.3350075182253498E-5</v>
      </c>
      <c r="K12120" s="1">
        <v>7.9500196405147498E-4</v>
      </c>
      <c r="L12120" s="1">
        <v>6.5717940240114401E-4</v>
      </c>
      <c r="M12120" s="1">
        <v>0.43883013694606798</v>
      </c>
      <c r="N12120" s="1">
        <v>2.6902911769324999E-5</v>
      </c>
      <c r="O12120" s="1">
        <v>2.4750678827779001E-5</v>
      </c>
      <c r="P12120" s="1">
        <v>4.0558824457099603E-6</v>
      </c>
      <c r="Q12120" s="1">
        <v>3.5816725854994601E-6</v>
      </c>
      <c r="R12120" s="1">
        <v>14237.3605082008</v>
      </c>
      <c r="S12120" s="1">
        <v>1846.3156468876</v>
      </c>
      <c r="T12120" s="1">
        <v>1.94501560091267</v>
      </c>
      <c r="U12120" s="1">
        <v>939980.49095322995</v>
      </c>
      <c r="V12120" s="1">
        <f t="shared" si="757"/>
        <v>1.8751662314579243E-2</v>
      </c>
      <c r="W12120" s="1">
        <f t="shared" si="758"/>
        <v>0.23150144373109116</v>
      </c>
      <c r="X12120" s="1">
        <f t="shared" si="759"/>
        <v>949.2549293801261</v>
      </c>
    </row>
    <row r="12121" spans="1:24" hidden="1" x14ac:dyDescent="0.3">
      <c r="A12121" s="18" t="str">
        <f t="shared" si="756"/>
        <v>Portable Equipment - Rental Pump_2017_75</v>
      </c>
      <c r="B12121" s="1" t="s">
        <v>40</v>
      </c>
      <c r="C12121" s="1">
        <v>2020</v>
      </c>
      <c r="D12121" s="1" t="s">
        <v>209</v>
      </c>
      <c r="E12121" s="1">
        <v>2017</v>
      </c>
      <c r="F12121" s="1">
        <v>75</v>
      </c>
      <c r="G12121" s="1" t="s">
        <v>5</v>
      </c>
      <c r="H12121" s="1">
        <v>4.8889115049644903E-6</v>
      </c>
      <c r="I12121" s="1">
        <v>5.9155829210070303E-6</v>
      </c>
      <c r="J12121" s="1">
        <v>7.0400325671488597E-6</v>
      </c>
      <c r="K12121" s="1">
        <v>8.5140845518314598E-5</v>
      </c>
      <c r="L12121" s="1">
        <v>6.1140453171323398E-5</v>
      </c>
      <c r="M12121" s="1">
        <v>1.22302908383471E-2</v>
      </c>
      <c r="N12121" s="1">
        <v>5.0625309429654901E-7</v>
      </c>
      <c r="O12121" s="1">
        <v>4.6575284675282499E-7</v>
      </c>
      <c r="P12121" s="1">
        <v>1.12928436652012E-7</v>
      </c>
      <c r="Q12121" s="1">
        <v>9.9821989695700498E-8</v>
      </c>
      <c r="R12121" s="1">
        <v>396.79831699228703</v>
      </c>
      <c r="S12121" s="1">
        <v>369.26312937751999</v>
      </c>
      <c r="T12121" s="1">
        <v>0.38900312018253402</v>
      </c>
      <c r="U12121" s="1">
        <v>26197.4596064336</v>
      </c>
      <c r="V12121" s="1">
        <f t="shared" si="757"/>
        <v>7.4769928904895214E-2</v>
      </c>
      <c r="W12121" s="1">
        <f t="shared" si="758"/>
        <v>0.77278391628980969</v>
      </c>
      <c r="X12121" s="1">
        <f t="shared" si="759"/>
        <v>949.25492938012599</v>
      </c>
    </row>
    <row r="12122" spans="1:24" hidden="1" x14ac:dyDescent="0.3">
      <c r="A12122" s="18" t="str">
        <f t="shared" si="756"/>
        <v>Portable Equipment - Rental Pump_2017_100</v>
      </c>
      <c r="B12122" s="1" t="s">
        <v>40</v>
      </c>
      <c r="C12122" s="1">
        <v>2020</v>
      </c>
      <c r="D12122" s="1" t="s">
        <v>209</v>
      </c>
      <c r="E12122" s="1">
        <v>2017</v>
      </c>
      <c r="F12122" s="1">
        <v>100</v>
      </c>
      <c r="G12122" s="1" t="s">
        <v>5</v>
      </c>
      <c r="H12122" s="1">
        <v>3.7913900542692802E-6</v>
      </c>
      <c r="I12122" s="1">
        <v>4.5875819656658302E-6</v>
      </c>
      <c r="J12122" s="1">
        <v>5.4596016781477697E-6</v>
      </c>
      <c r="K12122" s="1">
        <v>1.11234906033139E-4</v>
      </c>
      <c r="L12122" s="1">
        <v>5.5750957029101698E-5</v>
      </c>
      <c r="M12122" s="1">
        <v>1.4603332344295099E-2</v>
      </c>
      <c r="N12122" s="1">
        <v>4.26592446911491E-6</v>
      </c>
      <c r="O12122" s="1">
        <v>3.9246505115857102E-6</v>
      </c>
      <c r="P12122" s="1">
        <v>1.3490130784722199E-7</v>
      </c>
      <c r="Q12122" s="1">
        <v>1.19190435457553E-7</v>
      </c>
      <c r="R12122" s="1">
        <v>473.78903521467203</v>
      </c>
      <c r="S12122" s="1">
        <v>369.26312937751999</v>
      </c>
      <c r="T12122" s="1">
        <v>0.38900312018253402</v>
      </c>
      <c r="U12122" s="1">
        <v>31280.5487838013</v>
      </c>
      <c r="V12122" s="1">
        <f t="shared" si="757"/>
        <v>4.8562168753920602E-2</v>
      </c>
      <c r="W12122" s="1">
        <f t="shared" si="758"/>
        <v>0.59015564271163257</v>
      </c>
      <c r="X12122" s="1">
        <f t="shared" si="759"/>
        <v>949.25492938012599</v>
      </c>
    </row>
    <row r="12123" spans="1:24" hidden="1" x14ac:dyDescent="0.3">
      <c r="A12123" s="18" t="str">
        <f t="shared" si="756"/>
        <v>Portable Equipment - Rental Pump_2017_175</v>
      </c>
      <c r="B12123" s="1" t="s">
        <v>40</v>
      </c>
      <c r="C12123" s="1">
        <v>2020</v>
      </c>
      <c r="D12123" s="1" t="s">
        <v>209</v>
      </c>
      <c r="E12123" s="1">
        <v>2017</v>
      </c>
      <c r="F12123" s="1">
        <v>175</v>
      </c>
      <c r="G12123" s="1" t="s">
        <v>5</v>
      </c>
      <c r="H12123" s="1">
        <v>7.02249574691421E-6</v>
      </c>
      <c r="I12123" s="1">
        <v>8.4972198537661994E-6</v>
      </c>
      <c r="J12123" s="1">
        <v>1.01123938755564E-5</v>
      </c>
      <c r="K12123" s="1">
        <v>2.60293109909135E-4</v>
      </c>
      <c r="L12123" s="1">
        <v>9.8404708509072106E-5</v>
      </c>
      <c r="M12123" s="1">
        <v>4.4266351168644601E-2</v>
      </c>
      <c r="N12123" s="1">
        <v>2.3471557187581799E-6</v>
      </c>
      <c r="O12123" s="1">
        <v>2.1593832612575198E-6</v>
      </c>
      <c r="P12123" s="1">
        <v>4.0905369407254401E-7</v>
      </c>
      <c r="Q12123" s="1">
        <v>3.6129600748070698E-7</v>
      </c>
      <c r="R12123" s="1">
        <v>1436.1730129944699</v>
      </c>
      <c r="S12123" s="1">
        <v>553.89469406628098</v>
      </c>
      <c r="T12123" s="1">
        <v>0.58350468027380098</v>
      </c>
      <c r="U12123" s="1">
        <v>94819.163500897805</v>
      </c>
      <c r="V12123" s="1">
        <f t="shared" si="757"/>
        <v>2.9673538377570578E-2</v>
      </c>
      <c r="W12123" s="1">
        <f t="shared" si="758"/>
        <v>0.34364367931275391</v>
      </c>
      <c r="X12123" s="1">
        <f t="shared" si="759"/>
        <v>949.25492938012781</v>
      </c>
    </row>
    <row r="12124" spans="1:24" hidden="1" x14ac:dyDescent="0.3">
      <c r="A12124" s="18" t="str">
        <f t="shared" si="756"/>
        <v>Portable Equipment - Rental Pump_2017_300</v>
      </c>
      <c r="B12124" s="1" t="s">
        <v>40</v>
      </c>
      <c r="C12124" s="1">
        <v>2020</v>
      </c>
      <c r="D12124" s="1" t="s">
        <v>209</v>
      </c>
      <c r="E12124" s="1">
        <v>2017</v>
      </c>
      <c r="F12124" s="1">
        <v>300</v>
      </c>
      <c r="G12124" s="1" t="s">
        <v>5</v>
      </c>
      <c r="H12124" s="1">
        <v>2.34901663592095E-5</v>
      </c>
      <c r="I12124" s="1">
        <v>2.8423101294643499E-5</v>
      </c>
      <c r="J12124" s="1">
        <v>3.3825839557261598E-5</v>
      </c>
      <c r="K12124" s="1">
        <v>2.11092630584698E-4</v>
      </c>
      <c r="L12124" s="1">
        <v>6.3735923803497199E-5</v>
      </c>
      <c r="M12124" s="1">
        <v>9.27311603862742E-2</v>
      </c>
      <c r="N12124" s="1">
        <v>1.9937592310592702E-6</v>
      </c>
      <c r="O12124" s="1">
        <v>1.8342584925745299E-6</v>
      </c>
      <c r="P12124" s="1">
        <v>8.5664085964442104E-7</v>
      </c>
      <c r="Q12124" s="1">
        <v>7.5685926515546098E-7</v>
      </c>
      <c r="R12124" s="1">
        <v>3008.5603736131602</v>
      </c>
      <c r="S12124" s="1">
        <v>738.526258755041</v>
      </c>
      <c r="T12124" s="1">
        <v>0.77800624036506805</v>
      </c>
      <c r="U12124" s="1">
        <v>198631.48477713799</v>
      </c>
      <c r="V12124" s="1">
        <f t="shared" si="757"/>
        <v>4.7381845744245553E-2</v>
      </c>
      <c r="W12124" s="1">
        <f t="shared" si="758"/>
        <v>0.10624898665063744</v>
      </c>
      <c r="X12124" s="1">
        <f t="shared" si="759"/>
        <v>949.25492938012724</v>
      </c>
    </row>
    <row r="12125" spans="1:24" hidden="1" x14ac:dyDescent="0.3">
      <c r="A12125" s="18" t="str">
        <f t="shared" si="756"/>
        <v>Portable Equipment - Rental Pump_2017_600</v>
      </c>
      <c r="B12125" s="1" t="s">
        <v>40</v>
      </c>
      <c r="C12125" s="1">
        <v>2020</v>
      </c>
      <c r="D12125" s="1" t="s">
        <v>209</v>
      </c>
      <c r="E12125" s="1">
        <v>2017</v>
      </c>
      <c r="F12125" s="1">
        <v>600</v>
      </c>
      <c r="G12125" s="1" t="s">
        <v>5</v>
      </c>
      <c r="H12125" s="1">
        <v>4.6271736669478299E-5</v>
      </c>
      <c r="I12125" s="1">
        <v>5.5988801370068699E-5</v>
      </c>
      <c r="J12125" s="1">
        <v>6.6631300804048804E-5</v>
      </c>
      <c r="K12125" s="1">
        <v>4.7615200742073599E-4</v>
      </c>
      <c r="L12125" s="1">
        <v>1.08174910755158E-4</v>
      </c>
      <c r="M12125" s="1">
        <v>0.235843817360367</v>
      </c>
      <c r="N12125" s="1">
        <v>1.0857739678688599E-5</v>
      </c>
      <c r="O12125" s="1">
        <v>9.9891205043935599E-6</v>
      </c>
      <c r="P12125" s="1">
        <v>2.1791048981138402E-6</v>
      </c>
      <c r="Q12125" s="1">
        <v>1.9249255326394801E-6</v>
      </c>
      <c r="R12125" s="1">
        <v>7651.6929187169599</v>
      </c>
      <c r="S12125" s="1">
        <v>1477.05251751008</v>
      </c>
      <c r="T12125" s="1">
        <v>1.5560124807301301</v>
      </c>
      <c r="U12125" s="1">
        <v>505180.86285839102</v>
      </c>
      <c r="V12125" s="1">
        <f t="shared" si="757"/>
        <v>3.6698040901917799E-2</v>
      </c>
      <c r="W12125" s="1">
        <f t="shared" si="758"/>
        <v>7.0903595045996679E-2</v>
      </c>
      <c r="X12125" s="1">
        <f t="shared" si="759"/>
        <v>949.25492938012962</v>
      </c>
    </row>
    <row r="12126" spans="1:24" hidden="1" x14ac:dyDescent="0.3">
      <c r="A12126" s="18" t="str">
        <f t="shared" si="756"/>
        <v>Portable Equipment - Rental Pump_2018_75</v>
      </c>
      <c r="B12126" s="1" t="s">
        <v>40</v>
      </c>
      <c r="C12126" s="1">
        <v>2020</v>
      </c>
      <c r="D12126" s="1" t="s">
        <v>209</v>
      </c>
      <c r="E12126" s="1">
        <v>2018</v>
      </c>
      <c r="F12126" s="1">
        <v>75</v>
      </c>
      <c r="G12126" s="1" t="s">
        <v>5</v>
      </c>
      <c r="H12126" s="1">
        <v>4.1039992802052597E-6</v>
      </c>
      <c r="I12126" s="1">
        <v>4.9658391290483604E-6</v>
      </c>
      <c r="J12126" s="1">
        <v>5.9097589634955702E-6</v>
      </c>
      <c r="K12126" s="1">
        <v>8.1137540926704205E-5</v>
      </c>
      <c r="L12126" s="1">
        <v>5.9375530158403201E-5</v>
      </c>
      <c r="M12126" s="1">
        <v>1.21390200111953E-2</v>
      </c>
      <c r="N12126" s="1">
        <v>3.9759360258219199E-7</v>
      </c>
      <c r="O12126" s="1">
        <v>3.6578611437561701E-7</v>
      </c>
      <c r="P12126" s="1">
        <v>1.12108139959075E-7</v>
      </c>
      <c r="Q12126" s="1">
        <v>9.9077049474090905E-8</v>
      </c>
      <c r="R12126" s="1">
        <v>393.83713552219501</v>
      </c>
      <c r="S12126" s="1">
        <v>369.26312937751999</v>
      </c>
      <c r="T12126" s="1">
        <v>0.38900312018253402</v>
      </c>
      <c r="U12126" s="1">
        <v>26001.956176534801</v>
      </c>
      <c r="V12126" s="1">
        <f t="shared" si="757"/>
        <v>6.3237577539648454E-2</v>
      </c>
      <c r="W12126" s="1">
        <f t="shared" si="758"/>
        <v>0.75611887432795477</v>
      </c>
      <c r="X12126" s="1">
        <f t="shared" si="759"/>
        <v>949.25492938012599</v>
      </c>
    </row>
    <row r="12127" spans="1:24" hidden="1" x14ac:dyDescent="0.3">
      <c r="A12127" s="18" t="str">
        <f t="shared" si="756"/>
        <v>Portable Equipment - Rental Pump_2018_175</v>
      </c>
      <c r="B12127" s="1" t="s">
        <v>40</v>
      </c>
      <c r="C12127" s="1">
        <v>2020</v>
      </c>
      <c r="D12127" s="1" t="s">
        <v>209</v>
      </c>
      <c r="E12127" s="1">
        <v>2018</v>
      </c>
      <c r="F12127" s="1">
        <v>175</v>
      </c>
      <c r="G12127" s="1" t="s">
        <v>5</v>
      </c>
      <c r="H12127" s="1">
        <v>8.0579353796775502E-6</v>
      </c>
      <c r="I12127" s="1">
        <v>9.7501018094098404E-6</v>
      </c>
      <c r="J12127" s="1">
        <v>1.1603426946735601E-5</v>
      </c>
      <c r="K12127" s="1">
        <v>3.2081462165174402E-4</v>
      </c>
      <c r="L12127" s="1">
        <v>1.01403246376946E-4</v>
      </c>
      <c r="M12127" s="1">
        <v>5.5675204562625202E-2</v>
      </c>
      <c r="N12127" s="1">
        <v>1.5396139624643601E-6</v>
      </c>
      <c r="O12127" s="1">
        <v>1.4164448454672101E-6</v>
      </c>
      <c r="P12127" s="1">
        <v>5.1450313834360004E-7</v>
      </c>
      <c r="Q12127" s="1">
        <v>4.5441353518191998E-7</v>
      </c>
      <c r="R12127" s="1">
        <v>1806.3206967559299</v>
      </c>
      <c r="S12127" s="1">
        <v>738.526258755041</v>
      </c>
      <c r="T12127" s="1">
        <v>0.77800624036506805</v>
      </c>
      <c r="U12127" s="1">
        <v>119257.092238242</v>
      </c>
      <c r="V12127" s="1">
        <f t="shared" si="757"/>
        <v>2.7071575738276486E-2</v>
      </c>
      <c r="W12127" s="1">
        <f t="shared" si="758"/>
        <v>0.28155046152966939</v>
      </c>
      <c r="X12127" s="1">
        <f t="shared" si="759"/>
        <v>949.25492938012724</v>
      </c>
    </row>
    <row r="12128" spans="1:24" hidden="1" x14ac:dyDescent="0.3">
      <c r="A12128" s="18" t="str">
        <f t="shared" si="756"/>
        <v>Portable Equipment - Rental Pump_2018_300</v>
      </c>
      <c r="B12128" s="1" t="s">
        <v>40</v>
      </c>
      <c r="C12128" s="1">
        <v>2020</v>
      </c>
      <c r="D12128" s="1" t="s">
        <v>209</v>
      </c>
      <c r="E12128" s="1">
        <v>2018</v>
      </c>
      <c r="F12128" s="1">
        <v>300</v>
      </c>
      <c r="G12128" s="1" t="s">
        <v>5</v>
      </c>
      <c r="H12128" s="1">
        <v>4.7881916245601598E-5</v>
      </c>
      <c r="I12128" s="1">
        <v>5.7937118657177899E-5</v>
      </c>
      <c r="J12128" s="1">
        <v>6.8949959393666297E-5</v>
      </c>
      <c r="K12128" s="1">
        <v>4.4072749517662098E-4</v>
      </c>
      <c r="L12128" s="1">
        <v>4.8632653761357602E-5</v>
      </c>
      <c r="M12128" s="1">
        <v>0.195775924240706</v>
      </c>
      <c r="N12128" s="1">
        <v>4.1495629697343596E-6</v>
      </c>
      <c r="O12128" s="1">
        <v>3.8175979321556103E-6</v>
      </c>
      <c r="P12128" s="1">
        <v>1.8086090505269E-6</v>
      </c>
      <c r="Q12128" s="1">
        <v>1.59789677535282E-6</v>
      </c>
      <c r="R12128" s="1">
        <v>6351.7342533466899</v>
      </c>
      <c r="S12128" s="1">
        <v>1477.05251751008</v>
      </c>
      <c r="T12128" s="1">
        <v>1.5560124807301301</v>
      </c>
      <c r="U12128" s="1">
        <v>419354.85713283601</v>
      </c>
      <c r="V12128" s="1">
        <f t="shared" si="757"/>
        <v>4.5747126082958257E-2</v>
      </c>
      <c r="W12128" s="1">
        <f t="shared" si="758"/>
        <v>3.8400324264210653E-2</v>
      </c>
      <c r="X12128" s="1">
        <f t="shared" si="759"/>
        <v>949.25492938012962</v>
      </c>
    </row>
    <row r="12129" spans="1:24" hidden="1" x14ac:dyDescent="0.3">
      <c r="A12129" s="18" t="str">
        <f t="shared" si="756"/>
        <v>Portable Equipment - Rental Pump_2018_600</v>
      </c>
      <c r="B12129" s="1" t="s">
        <v>40</v>
      </c>
      <c r="C12129" s="1">
        <v>2020</v>
      </c>
      <c r="D12129" s="1" t="s">
        <v>209</v>
      </c>
      <c r="E12129" s="1">
        <v>2018</v>
      </c>
      <c r="F12129" s="1">
        <v>600</v>
      </c>
      <c r="G12129" s="1" t="s">
        <v>5</v>
      </c>
      <c r="H12129" s="1">
        <v>4.5617838760431702E-5</v>
      </c>
      <c r="I12129" s="1">
        <v>5.51975849001223E-5</v>
      </c>
      <c r="J12129" s="1">
        <v>6.56896878150216E-5</v>
      </c>
      <c r="K12129" s="1">
        <v>4.8784158644016198E-4</v>
      </c>
      <c r="L12129" s="1">
        <v>6.3829587898761995E-5</v>
      </c>
      <c r="M12129" s="1">
        <v>0.24405819180403299</v>
      </c>
      <c r="N12129" s="1">
        <v>8.5381696605061101E-6</v>
      </c>
      <c r="O12129" s="1">
        <v>7.8551160876656205E-6</v>
      </c>
      <c r="P12129" s="1">
        <v>2.2550704804223398E-6</v>
      </c>
      <c r="Q12129" s="1">
        <v>1.9919701525843501E-6</v>
      </c>
      <c r="R12129" s="1">
        <v>7918.1992510252103</v>
      </c>
      <c r="S12129" s="1">
        <v>1477.05251751008</v>
      </c>
      <c r="T12129" s="1">
        <v>1.5560124807301301</v>
      </c>
      <c r="U12129" s="1">
        <v>522776.17154927901</v>
      </c>
      <c r="V12129" s="1">
        <f t="shared" si="757"/>
        <v>3.496172825477889E-2</v>
      </c>
      <c r="W12129" s="1">
        <f t="shared" si="758"/>
        <v>4.0429172956914915E-2</v>
      </c>
      <c r="X12129" s="1">
        <f t="shared" si="759"/>
        <v>949.25492938012962</v>
      </c>
    </row>
    <row r="12130" spans="1:24" hidden="1" x14ac:dyDescent="0.3">
      <c r="A12130" s="18" t="str">
        <f t="shared" si="756"/>
        <v>Portable Equipment - Rental Pump_2019_100</v>
      </c>
      <c r="B12130" s="1" t="s">
        <v>40</v>
      </c>
      <c r="C12130" s="1">
        <v>2020</v>
      </c>
      <c r="D12130" s="1" t="s">
        <v>209</v>
      </c>
      <c r="E12130" s="1">
        <v>2019</v>
      </c>
      <c r="F12130" s="1">
        <v>100</v>
      </c>
      <c r="G12130" s="1" t="s">
        <v>5</v>
      </c>
      <c r="H12130" s="1">
        <v>1.47667932633171E-5</v>
      </c>
      <c r="I12130" s="1">
        <v>1.7867819848613701E-5</v>
      </c>
      <c r="J12130" s="1">
        <v>2.1264182299176699E-5</v>
      </c>
      <c r="K12130" s="1">
        <v>4.9345078920432904E-4</v>
      </c>
      <c r="L12130" s="1">
        <v>2.0268270693500799E-4</v>
      </c>
      <c r="M12130" s="1">
        <v>6.8635662018187202E-2</v>
      </c>
      <c r="N12130" s="1">
        <v>1.5677505803510101E-5</v>
      </c>
      <c r="O12130" s="1">
        <v>1.4423305339229301E-5</v>
      </c>
      <c r="P12130" s="1">
        <v>6.3412772908169696E-7</v>
      </c>
      <c r="Q12130" s="1">
        <v>5.6019504665049905E-7</v>
      </c>
      <c r="R12130" s="1">
        <v>2226.8084655089501</v>
      </c>
      <c r="S12130" s="1">
        <v>1661.6840821988401</v>
      </c>
      <c r="T12130" s="1">
        <v>1.7505140408213999</v>
      </c>
      <c r="U12130" s="1">
        <v>147018.57928386601</v>
      </c>
      <c r="V12130" s="1">
        <f t="shared" si="757"/>
        <v>4.0242777189666797E-2</v>
      </c>
      <c r="W12130" s="1">
        <f t="shared" si="758"/>
        <v>0.45649189909517102</v>
      </c>
      <c r="X12130" s="1">
        <f t="shared" si="759"/>
        <v>949.25492938012781</v>
      </c>
    </row>
    <row r="12131" spans="1:24" hidden="1" x14ac:dyDescent="0.3">
      <c r="A12131" s="18" t="str">
        <f t="shared" si="756"/>
        <v>Portable Equipment - Rental Pump_2019_175</v>
      </c>
      <c r="B12131" s="1" t="s">
        <v>40</v>
      </c>
      <c r="C12131" s="1">
        <v>2020</v>
      </c>
      <c r="D12131" s="1" t="s">
        <v>209</v>
      </c>
      <c r="E12131" s="1">
        <v>2019</v>
      </c>
      <c r="F12131" s="1">
        <v>175</v>
      </c>
      <c r="G12131" s="1" t="s">
        <v>5</v>
      </c>
      <c r="H12131" s="1">
        <v>1.78417363367749E-5</v>
      </c>
      <c r="I12131" s="1">
        <v>2.15885009674977E-5</v>
      </c>
      <c r="J12131" s="1">
        <v>2.56921003249559E-5</v>
      </c>
      <c r="K12131" s="1">
        <v>5.5690623498892797E-4</v>
      </c>
      <c r="L12131" s="1">
        <v>1.3475435404078999E-4</v>
      </c>
      <c r="M12131" s="1">
        <v>8.9445410608807799E-2</v>
      </c>
      <c r="N12131" s="1">
        <v>1.83004486592402E-6</v>
      </c>
      <c r="O12131" s="1">
        <v>1.68364127665009E-6</v>
      </c>
      <c r="P12131" s="1">
        <v>8.2643192639660298E-7</v>
      </c>
      <c r="Q12131" s="1">
        <v>7.3004141717751195E-7</v>
      </c>
      <c r="R12131" s="1">
        <v>2901.9578406898599</v>
      </c>
      <c r="S12131" s="1">
        <v>1107.7893881325599</v>
      </c>
      <c r="T12131" s="1">
        <v>1.1670093605476</v>
      </c>
      <c r="U12131" s="1">
        <v>191593.361300783</v>
      </c>
      <c r="V12131" s="1">
        <f t="shared" si="757"/>
        <v>3.7310462398285747E-2</v>
      </c>
      <c r="W12131" s="1">
        <f t="shared" si="758"/>
        <v>0.23289005878702013</v>
      </c>
      <c r="X12131" s="1">
        <f t="shared" si="759"/>
        <v>949.25492938012758</v>
      </c>
    </row>
    <row r="12132" spans="1:24" hidden="1" x14ac:dyDescent="0.3">
      <c r="A12132" s="18" t="str">
        <f t="shared" si="756"/>
        <v>Portable Equipment - Rental Pump_2019_300</v>
      </c>
      <c r="B12132" s="1" t="s">
        <v>40</v>
      </c>
      <c r="C12132" s="1">
        <v>2020</v>
      </c>
      <c r="D12132" s="1" t="s">
        <v>209</v>
      </c>
      <c r="E12132" s="1">
        <v>2019</v>
      </c>
      <c r="F12132" s="1">
        <v>300</v>
      </c>
      <c r="G12132" s="1" t="s">
        <v>5</v>
      </c>
      <c r="H12132" s="1">
        <v>2.9970931790962801E-5</v>
      </c>
      <c r="I12132" s="1">
        <v>3.62648274670651E-5</v>
      </c>
      <c r="J12132" s="1">
        <v>4.3158141778986503E-5</v>
      </c>
      <c r="K12132" s="1">
        <v>2.8396007298748399E-4</v>
      </c>
      <c r="L12132" s="1">
        <v>3.1512440094144598E-5</v>
      </c>
      <c r="M12132" s="1">
        <v>0.12777915801258199</v>
      </c>
      <c r="N12132" s="1">
        <v>2.6636528915357601E-6</v>
      </c>
      <c r="O12132" s="1">
        <v>2.4505606602128999E-6</v>
      </c>
      <c r="P12132" s="1">
        <v>1.1804825555986999E-6</v>
      </c>
      <c r="Q12132" s="1">
        <v>1.0429163102535799E-6</v>
      </c>
      <c r="R12132" s="1">
        <v>4145.6540581283698</v>
      </c>
      <c r="S12132" s="1">
        <v>923.15782344380102</v>
      </c>
      <c r="T12132" s="1">
        <v>0.972507800456335</v>
      </c>
      <c r="U12132" s="1">
        <v>273704.80185826099</v>
      </c>
      <c r="V12132" s="1">
        <f t="shared" si="757"/>
        <v>4.3872441099043112E-2</v>
      </c>
      <c r="W12132" s="1">
        <f t="shared" si="758"/>
        <v>3.8123100769555961E-2</v>
      </c>
      <c r="X12132" s="1">
        <f t="shared" si="759"/>
        <v>949.25492938012712</v>
      </c>
    </row>
    <row r="12133" spans="1:24" hidden="1" x14ac:dyDescent="0.3">
      <c r="A12133" s="18" t="str">
        <f t="shared" si="756"/>
        <v>Portable Equipment - Rental Pump_2019_600</v>
      </c>
      <c r="B12133" s="1" t="s">
        <v>40</v>
      </c>
      <c r="C12133" s="1">
        <v>2020</v>
      </c>
      <c r="D12133" s="1" t="s">
        <v>209</v>
      </c>
      <c r="E12133" s="1">
        <v>2019</v>
      </c>
      <c r="F12133" s="1">
        <v>600</v>
      </c>
      <c r="G12133" s="1" t="s">
        <v>5</v>
      </c>
      <c r="H12133" s="1">
        <v>8.3756464283085003E-5</v>
      </c>
      <c r="I12133" s="1">
        <v>1.01345321782532E-4</v>
      </c>
      <c r="J12133" s="1">
        <v>1.20609308567642E-4</v>
      </c>
      <c r="K12133" s="1">
        <v>9.0740625588415103E-4</v>
      </c>
      <c r="L12133" s="1">
        <v>1.18843392759093E-4</v>
      </c>
      <c r="M12133" s="1">
        <v>0.455441427487705</v>
      </c>
      <c r="N12133" s="1">
        <v>1.11853857688083E-5</v>
      </c>
      <c r="O12133" s="1">
        <v>1.0290554907303601E-5</v>
      </c>
      <c r="P12133" s="1">
        <v>4.20826916387627E-6</v>
      </c>
      <c r="Q12133" s="1">
        <v>3.7172517058324301E-6</v>
      </c>
      <c r="R12133" s="1">
        <v>14776.295535757499</v>
      </c>
      <c r="S12133" s="1">
        <v>2584.8419056426401</v>
      </c>
      <c r="T12133" s="1">
        <v>2.7230218412777401</v>
      </c>
      <c r="U12133" s="1">
        <v>975562.11519480404</v>
      </c>
      <c r="V12133" s="1">
        <f t="shared" si="757"/>
        <v>3.43983316953606E-2</v>
      </c>
      <c r="W12133" s="1">
        <f t="shared" si="758"/>
        <v>4.0337475593608632E-2</v>
      </c>
      <c r="X12133" s="1">
        <f t="shared" si="759"/>
        <v>949.25492938012542</v>
      </c>
    </row>
    <row r="12134" spans="1:24" hidden="1" x14ac:dyDescent="0.3">
      <c r="A12134" s="18" t="str">
        <f t="shared" si="756"/>
        <v>Portable Equipment - Rental Pump_2020_75</v>
      </c>
      <c r="B12134" s="1" t="s">
        <v>40</v>
      </c>
      <c r="C12134" s="1">
        <v>2020</v>
      </c>
      <c r="D12134" s="1" t="s">
        <v>209</v>
      </c>
      <c r="E12134" s="1">
        <v>2020</v>
      </c>
      <c r="F12134" s="1">
        <v>75</v>
      </c>
      <c r="G12134" s="1" t="s">
        <v>5</v>
      </c>
      <c r="H12134" s="1">
        <v>7.3772099804888503E-6</v>
      </c>
      <c r="I12134" s="1">
        <v>8.9264240763915099E-6</v>
      </c>
      <c r="J12134" s="1">
        <v>1.0623182371903899E-5</v>
      </c>
      <c r="K12134" s="1">
        <v>1.3780375171523201E-4</v>
      </c>
      <c r="L12134" s="1">
        <v>1.0002937452759299E-4</v>
      </c>
      <c r="M12134" s="1">
        <v>2.0262123627709398E-2</v>
      </c>
      <c r="N12134" s="1">
        <v>6.9408066883752502E-7</v>
      </c>
      <c r="O12134" s="1">
        <v>6.38554215330523E-7</v>
      </c>
      <c r="P12134" s="1">
        <v>1.8711206494961399E-7</v>
      </c>
      <c r="Q12134" s="1">
        <v>1.65376729197354E-7</v>
      </c>
      <c r="R12134" s="1">
        <v>657.38228636035603</v>
      </c>
      <c r="S12134" s="1">
        <v>553.89469406628098</v>
      </c>
      <c r="T12134" s="1">
        <v>0.58350468027380098</v>
      </c>
      <c r="U12134" s="1">
        <v>43401.761437524299</v>
      </c>
      <c r="V12134" s="1">
        <f t="shared" si="757"/>
        <v>6.8101826616705746E-2</v>
      </c>
      <c r="W12134" s="1">
        <f t="shared" si="758"/>
        <v>0.76314804924767488</v>
      </c>
      <c r="X12134" s="1">
        <f t="shared" si="759"/>
        <v>949.25492938012781</v>
      </c>
    </row>
    <row r="12135" spans="1:24" hidden="1" x14ac:dyDescent="0.3">
      <c r="A12135" s="18" t="str">
        <f t="shared" si="756"/>
        <v>Portable Equipment - Rental Pump_2020_100</v>
      </c>
      <c r="B12135" s="1" t="s">
        <v>40</v>
      </c>
      <c r="C12135" s="1">
        <v>2020</v>
      </c>
      <c r="D12135" s="1" t="s">
        <v>209</v>
      </c>
      <c r="E12135" s="1">
        <v>2020</v>
      </c>
      <c r="F12135" s="1">
        <v>100</v>
      </c>
      <c r="G12135" s="1" t="s">
        <v>5</v>
      </c>
      <c r="H12135" s="1">
        <v>6.9749888110059302E-5</v>
      </c>
      <c r="I12135" s="1">
        <v>8.4397364613171698E-5</v>
      </c>
      <c r="J12135" s="1">
        <v>1.0043983887848501E-4</v>
      </c>
      <c r="K12135" s="1">
        <v>2.0854016046765E-3</v>
      </c>
      <c r="L12135" s="1">
        <v>7.3322479577943105E-4</v>
      </c>
      <c r="M12135" s="1">
        <v>0.27627679378863401</v>
      </c>
      <c r="N12135" s="1">
        <v>6.1748594154301895E-5</v>
      </c>
      <c r="O12135" s="1">
        <v>5.6808706621957699E-5</v>
      </c>
      <c r="P12135" s="1">
        <v>2.5522234720090098E-6</v>
      </c>
      <c r="Q12135" s="1">
        <v>2.2549340508125802E-6</v>
      </c>
      <c r="R12135" s="1">
        <v>8963.4963099675806</v>
      </c>
      <c r="S12135" s="1">
        <v>6831.36789348413</v>
      </c>
      <c r="T12135" s="1">
        <v>7.1965577233768796</v>
      </c>
      <c r="U12135" s="1">
        <v>591788.88230354094</v>
      </c>
      <c r="V12135" s="1">
        <f t="shared" si="757"/>
        <v>4.7222685826691722E-2</v>
      </c>
      <c r="W12135" s="1">
        <f t="shared" si="758"/>
        <v>0.41025977920202089</v>
      </c>
      <c r="X12135" s="1">
        <f t="shared" si="759"/>
        <v>949.25492938012735</v>
      </c>
    </row>
    <row r="12136" spans="1:24" hidden="1" x14ac:dyDescent="0.3">
      <c r="A12136" s="18" t="str">
        <f t="shared" si="756"/>
        <v>Portable Equipment - Rental Pump_2020_175</v>
      </c>
      <c r="B12136" s="1" t="s">
        <v>40</v>
      </c>
      <c r="C12136" s="1">
        <v>2020</v>
      </c>
      <c r="D12136" s="1" t="s">
        <v>209</v>
      </c>
      <c r="E12136" s="1">
        <v>2020</v>
      </c>
      <c r="F12136" s="1">
        <v>175</v>
      </c>
      <c r="G12136" s="1" t="s">
        <v>5</v>
      </c>
      <c r="H12136" s="1">
        <v>1.3893432245286799E-4</v>
      </c>
      <c r="I12136" s="1">
        <v>1.6811053016797001E-4</v>
      </c>
      <c r="J12136" s="1">
        <v>2.0006542433213001E-4</v>
      </c>
      <c r="K12136" s="1">
        <v>3.6928151884569002E-3</v>
      </c>
      <c r="L12136" s="1">
        <v>6.4043813819983104E-4</v>
      </c>
      <c r="M12136" s="1">
        <v>0.55456154577460803</v>
      </c>
      <c r="N12136" s="1">
        <v>1.2571994908224399E-5</v>
      </c>
      <c r="O12136" s="1">
        <v>1.1566235315566501E-5</v>
      </c>
      <c r="P12136" s="1">
        <v>5.1230284769439897E-6</v>
      </c>
      <c r="Q12136" s="1">
        <v>4.5262567865005701E-6</v>
      </c>
      <c r="R12136" s="1">
        <v>17992.1386122771</v>
      </c>
      <c r="S12136" s="1">
        <v>7385.26258755041</v>
      </c>
      <c r="T12136" s="1">
        <v>7.78006240365068</v>
      </c>
      <c r="U12136" s="1">
        <v>1187878.8400648499</v>
      </c>
      <c r="V12136" s="1">
        <f t="shared" si="757"/>
        <v>4.686098059594921E-2</v>
      </c>
      <c r="W12136" s="1">
        <f t="shared" si="758"/>
        <v>0.17852277984669757</v>
      </c>
      <c r="X12136" s="1">
        <f t="shared" si="759"/>
        <v>949.25492938012735</v>
      </c>
    </row>
    <row r="12137" spans="1:24" hidden="1" x14ac:dyDescent="0.3">
      <c r="A12137" s="18" t="str">
        <f t="shared" si="756"/>
        <v>Portable Equipment - Rental Pump_2020_300</v>
      </c>
      <c r="B12137" s="1" t="s">
        <v>40</v>
      </c>
      <c r="C12137" s="1">
        <v>2020</v>
      </c>
      <c r="D12137" s="1" t="s">
        <v>209</v>
      </c>
      <c r="E12137" s="1">
        <v>2020</v>
      </c>
      <c r="F12137" s="1">
        <v>300</v>
      </c>
      <c r="G12137" s="1" t="s">
        <v>5</v>
      </c>
      <c r="H12137" s="1">
        <v>9.7132924768824998E-5</v>
      </c>
      <c r="I12137" s="1">
        <v>1.17530838970278E-4</v>
      </c>
      <c r="J12137" s="1">
        <v>1.39871411667108E-4</v>
      </c>
      <c r="K12137" s="1">
        <v>9.4564346092609203E-4</v>
      </c>
      <c r="L12137" s="1">
        <v>1.05485937669665E-4</v>
      </c>
      <c r="M12137" s="1">
        <v>0.43052449167525098</v>
      </c>
      <c r="N12137" s="1">
        <v>8.8403489505941993E-6</v>
      </c>
      <c r="O12137" s="1">
        <v>8.1331210345466699E-6</v>
      </c>
      <c r="P12137" s="1">
        <v>3.9774984417689697E-6</v>
      </c>
      <c r="Q12137" s="1">
        <v>3.5138830253329802E-6</v>
      </c>
      <c r="R12137" s="1">
        <v>13967.8929944225</v>
      </c>
      <c r="S12137" s="1">
        <v>3323.3681643976802</v>
      </c>
      <c r="T12137" s="1">
        <v>3.5010280816427999</v>
      </c>
      <c r="U12137" s="1">
        <v>922189.67883244297</v>
      </c>
      <c r="V12137" s="1">
        <f t="shared" si="757"/>
        <v>4.2200751000382064E-2</v>
      </c>
      <c r="W12137" s="1">
        <f t="shared" si="758"/>
        <v>3.7875895625701289E-2</v>
      </c>
      <c r="X12137" s="1">
        <f t="shared" si="759"/>
        <v>949.25492938012781</v>
      </c>
    </row>
    <row r="12138" spans="1:24" hidden="1" x14ac:dyDescent="0.3">
      <c r="A12138" s="18" t="str">
        <f t="shared" si="756"/>
        <v>Portable Equipment - Rental Pump_2020_600</v>
      </c>
      <c r="B12138" s="1" t="s">
        <v>40</v>
      </c>
      <c r="C12138" s="1">
        <v>2020</v>
      </c>
      <c r="D12138" s="1" t="s">
        <v>209</v>
      </c>
      <c r="E12138" s="1">
        <v>2020</v>
      </c>
      <c r="F12138" s="1">
        <v>600</v>
      </c>
      <c r="G12138" s="1" t="s">
        <v>5</v>
      </c>
      <c r="H12138" s="1">
        <v>6.8303954673430397E-5</v>
      </c>
      <c r="I12138" s="1">
        <v>8.26477851548508E-5</v>
      </c>
      <c r="J12138" s="1">
        <v>9.8357694729739794E-5</v>
      </c>
      <c r="K12138" s="1">
        <v>7.8769146426501801E-4</v>
      </c>
      <c r="L12138" s="1">
        <v>1.03637344943439E-4</v>
      </c>
      <c r="M12138" s="1">
        <v>0.40131782698666102</v>
      </c>
      <c r="N12138" s="1">
        <v>7.4419022582809204E-6</v>
      </c>
      <c r="O12138" s="1">
        <v>6.84655007761845E-6</v>
      </c>
      <c r="P12138" s="1">
        <v>3.7083332117741301E-6</v>
      </c>
      <c r="Q12138" s="1">
        <v>3.2755021544178699E-6</v>
      </c>
      <c r="R12138" s="1">
        <v>13020.314923993201</v>
      </c>
      <c r="S12138" s="1">
        <v>2400.2103409538799</v>
      </c>
      <c r="T12138" s="1">
        <v>2.52852028118647</v>
      </c>
      <c r="U12138" s="1">
        <v>859628.58126483997</v>
      </c>
      <c r="V12138" s="1">
        <f t="shared" si="757"/>
        <v>3.1835301965635367E-2</v>
      </c>
      <c r="W12138" s="1">
        <f t="shared" si="758"/>
        <v>3.9920321700205277E-2</v>
      </c>
      <c r="X12138" s="1">
        <f t="shared" si="759"/>
        <v>949.25492938012644</v>
      </c>
    </row>
    <row r="12139" spans="1:24" hidden="1" x14ac:dyDescent="0.3">
      <c r="A12139" s="18" t="str">
        <f t="shared" si="756"/>
        <v>TRU - Instate Genset TRU_1992_50</v>
      </c>
      <c r="B12139" s="1" t="s">
        <v>40</v>
      </c>
      <c r="C12139" s="1">
        <v>2020</v>
      </c>
      <c r="D12139" s="1" t="s">
        <v>210</v>
      </c>
      <c r="E12139" s="1">
        <v>1992</v>
      </c>
      <c r="F12139" s="1">
        <v>50</v>
      </c>
      <c r="G12139" s="1" t="s">
        <v>5</v>
      </c>
      <c r="H12139" s="1">
        <v>0</v>
      </c>
      <c r="I12139" s="1">
        <v>0</v>
      </c>
      <c r="J12139" s="1">
        <v>0</v>
      </c>
      <c r="K12139" s="1">
        <v>0</v>
      </c>
      <c r="L12139" s="1">
        <v>0</v>
      </c>
      <c r="M12139" s="1">
        <v>0</v>
      </c>
      <c r="N12139" s="1">
        <v>0</v>
      </c>
      <c r="O12139" s="1">
        <v>0</v>
      </c>
      <c r="P12139" s="1">
        <v>0</v>
      </c>
      <c r="Q12139" s="1">
        <v>0</v>
      </c>
      <c r="R12139" s="1">
        <v>0</v>
      </c>
      <c r="S12139" s="1">
        <v>0</v>
      </c>
      <c r="T12139" s="1">
        <v>0</v>
      </c>
      <c r="U12139" s="1">
        <v>0</v>
      </c>
      <c r="V12139" s="1">
        <f t="shared" si="757"/>
        <v>0</v>
      </c>
      <c r="W12139" s="1">
        <f t="shared" si="758"/>
        <v>0</v>
      </c>
      <c r="X12139" s="1" t="e">
        <f t="shared" si="759"/>
        <v>#DIV/0!</v>
      </c>
    </row>
    <row r="12140" spans="1:24" hidden="1" x14ac:dyDescent="0.3">
      <c r="A12140" s="18" t="str">
        <f t="shared" si="756"/>
        <v>TRU - Instate Genset TRU_1993_50</v>
      </c>
      <c r="B12140" s="1" t="s">
        <v>40</v>
      </c>
      <c r="C12140" s="1">
        <v>2020</v>
      </c>
      <c r="D12140" s="1" t="s">
        <v>210</v>
      </c>
      <c r="E12140" s="1">
        <v>1993</v>
      </c>
      <c r="F12140" s="1">
        <v>50</v>
      </c>
      <c r="G12140" s="1" t="s">
        <v>5</v>
      </c>
      <c r="H12140" s="1">
        <v>0</v>
      </c>
      <c r="I12140" s="1">
        <v>0</v>
      </c>
      <c r="J12140" s="1">
        <v>0</v>
      </c>
      <c r="K12140" s="1">
        <v>0</v>
      </c>
      <c r="L12140" s="1">
        <v>0</v>
      </c>
      <c r="M12140" s="1">
        <v>0</v>
      </c>
      <c r="N12140" s="1">
        <v>0</v>
      </c>
      <c r="O12140" s="1">
        <v>0</v>
      </c>
      <c r="P12140" s="1">
        <v>0</v>
      </c>
      <c r="Q12140" s="1">
        <v>0</v>
      </c>
      <c r="R12140" s="1">
        <v>0</v>
      </c>
      <c r="S12140" s="1">
        <v>0</v>
      </c>
      <c r="T12140" s="1">
        <v>0</v>
      </c>
      <c r="U12140" s="1">
        <v>0</v>
      </c>
      <c r="V12140" s="1">
        <f t="shared" si="757"/>
        <v>0</v>
      </c>
      <c r="W12140" s="1">
        <f t="shared" si="758"/>
        <v>0</v>
      </c>
      <c r="X12140" s="1" t="e">
        <f t="shared" si="759"/>
        <v>#DIV/0!</v>
      </c>
    </row>
    <row r="12141" spans="1:24" hidden="1" x14ac:dyDescent="0.3">
      <c r="A12141" s="18" t="str">
        <f t="shared" si="756"/>
        <v>TRU - Instate Genset TRU_1994_50</v>
      </c>
      <c r="B12141" s="1" t="s">
        <v>40</v>
      </c>
      <c r="C12141" s="1">
        <v>2020</v>
      </c>
      <c r="D12141" s="1" t="s">
        <v>210</v>
      </c>
      <c r="E12141" s="1">
        <v>1994</v>
      </c>
      <c r="F12141" s="1">
        <v>50</v>
      </c>
      <c r="G12141" s="1" t="s">
        <v>5</v>
      </c>
      <c r="H12141" s="1">
        <v>0</v>
      </c>
      <c r="I12141" s="1">
        <v>0</v>
      </c>
      <c r="J12141" s="1">
        <v>0</v>
      </c>
      <c r="K12141" s="1">
        <v>0</v>
      </c>
      <c r="L12141" s="1">
        <v>0</v>
      </c>
      <c r="M12141" s="1">
        <v>0</v>
      </c>
      <c r="N12141" s="1">
        <v>0</v>
      </c>
      <c r="O12141" s="1">
        <v>0</v>
      </c>
      <c r="P12141" s="1">
        <v>0</v>
      </c>
      <c r="Q12141" s="1">
        <v>0</v>
      </c>
      <c r="R12141" s="1">
        <v>0</v>
      </c>
      <c r="S12141" s="1">
        <v>0</v>
      </c>
      <c r="T12141" s="1">
        <v>0</v>
      </c>
      <c r="U12141" s="1">
        <v>0</v>
      </c>
      <c r="V12141" s="1">
        <f t="shared" si="757"/>
        <v>0</v>
      </c>
      <c r="W12141" s="1">
        <f t="shared" si="758"/>
        <v>0</v>
      </c>
      <c r="X12141" s="1" t="e">
        <f t="shared" si="759"/>
        <v>#DIV/0!</v>
      </c>
    </row>
    <row r="12142" spans="1:24" hidden="1" x14ac:dyDescent="0.3">
      <c r="A12142" s="18" t="str">
        <f t="shared" si="756"/>
        <v>TRU - Instate Genset TRU_1995_50</v>
      </c>
      <c r="B12142" s="1" t="s">
        <v>40</v>
      </c>
      <c r="C12142" s="1">
        <v>2020</v>
      </c>
      <c r="D12142" s="1" t="s">
        <v>210</v>
      </c>
      <c r="E12142" s="1">
        <v>1995</v>
      </c>
      <c r="F12142" s="1">
        <v>50</v>
      </c>
      <c r="G12142" s="1" t="s">
        <v>5</v>
      </c>
      <c r="H12142" s="1">
        <v>0</v>
      </c>
      <c r="I12142" s="1">
        <v>0</v>
      </c>
      <c r="J12142" s="1">
        <v>0</v>
      </c>
      <c r="K12142" s="1">
        <v>0</v>
      </c>
      <c r="L12142" s="1">
        <v>0</v>
      </c>
      <c r="M12142" s="1">
        <v>0</v>
      </c>
      <c r="N12142" s="1">
        <v>0</v>
      </c>
      <c r="O12142" s="1">
        <v>0</v>
      </c>
      <c r="P12142" s="1">
        <v>0</v>
      </c>
      <c r="Q12142" s="1">
        <v>0</v>
      </c>
      <c r="R12142" s="1">
        <v>0</v>
      </c>
      <c r="S12142" s="1">
        <v>0</v>
      </c>
      <c r="T12142" s="1">
        <v>0</v>
      </c>
      <c r="U12142" s="1">
        <v>0</v>
      </c>
      <c r="V12142" s="1">
        <f t="shared" si="757"/>
        <v>0</v>
      </c>
      <c r="W12142" s="1">
        <f t="shared" si="758"/>
        <v>0</v>
      </c>
      <c r="X12142" s="1" t="e">
        <f t="shared" si="759"/>
        <v>#DIV/0!</v>
      </c>
    </row>
    <row r="12143" spans="1:24" hidden="1" x14ac:dyDescent="0.3">
      <c r="A12143" s="18" t="str">
        <f t="shared" si="756"/>
        <v>TRU - Instate Genset TRU_1996_50</v>
      </c>
      <c r="B12143" s="1" t="s">
        <v>40</v>
      </c>
      <c r="C12143" s="1">
        <v>2020</v>
      </c>
      <c r="D12143" s="1" t="s">
        <v>210</v>
      </c>
      <c r="E12143" s="1">
        <v>1996</v>
      </c>
      <c r="F12143" s="1">
        <v>50</v>
      </c>
      <c r="G12143" s="1" t="s">
        <v>5</v>
      </c>
      <c r="H12143" s="1">
        <v>0</v>
      </c>
      <c r="I12143" s="1">
        <v>0</v>
      </c>
      <c r="J12143" s="1">
        <v>0</v>
      </c>
      <c r="K12143" s="1">
        <v>0</v>
      </c>
      <c r="L12143" s="1">
        <v>0</v>
      </c>
      <c r="M12143" s="1">
        <v>0</v>
      </c>
      <c r="N12143" s="1">
        <v>0</v>
      </c>
      <c r="O12143" s="1">
        <v>0</v>
      </c>
      <c r="P12143" s="1">
        <v>0</v>
      </c>
      <c r="Q12143" s="1">
        <v>0</v>
      </c>
      <c r="R12143" s="1">
        <v>0</v>
      </c>
      <c r="S12143" s="1">
        <v>0</v>
      </c>
      <c r="T12143" s="1">
        <v>0</v>
      </c>
      <c r="U12143" s="1">
        <v>0</v>
      </c>
      <c r="V12143" s="1">
        <f t="shared" si="757"/>
        <v>0</v>
      </c>
      <c r="W12143" s="1">
        <f t="shared" si="758"/>
        <v>0</v>
      </c>
      <c r="X12143" s="1" t="e">
        <f t="shared" si="759"/>
        <v>#DIV/0!</v>
      </c>
    </row>
    <row r="12144" spans="1:24" hidden="1" x14ac:dyDescent="0.3">
      <c r="A12144" s="18" t="str">
        <f t="shared" si="756"/>
        <v>TRU - Instate Genset TRU_1997_50</v>
      </c>
      <c r="B12144" s="1" t="s">
        <v>40</v>
      </c>
      <c r="C12144" s="1">
        <v>2020</v>
      </c>
      <c r="D12144" s="1" t="s">
        <v>210</v>
      </c>
      <c r="E12144" s="1">
        <v>1997</v>
      </c>
      <c r="F12144" s="1">
        <v>50</v>
      </c>
      <c r="G12144" s="1" t="s">
        <v>5</v>
      </c>
      <c r="H12144" s="1">
        <v>0</v>
      </c>
      <c r="I12144" s="1">
        <v>0</v>
      </c>
      <c r="J12144" s="1">
        <v>0</v>
      </c>
      <c r="K12144" s="1">
        <v>0</v>
      </c>
      <c r="L12144" s="1">
        <v>0</v>
      </c>
      <c r="M12144" s="1">
        <v>0</v>
      </c>
      <c r="N12144" s="1">
        <v>0</v>
      </c>
      <c r="O12144" s="1">
        <v>0</v>
      </c>
      <c r="P12144" s="1">
        <v>0</v>
      </c>
      <c r="Q12144" s="1">
        <v>0</v>
      </c>
      <c r="R12144" s="1">
        <v>0</v>
      </c>
      <c r="S12144" s="1">
        <v>0</v>
      </c>
      <c r="T12144" s="1">
        <v>0</v>
      </c>
      <c r="U12144" s="1">
        <v>0</v>
      </c>
      <c r="V12144" s="1">
        <f t="shared" si="757"/>
        <v>0</v>
      </c>
      <c r="W12144" s="1">
        <f t="shared" si="758"/>
        <v>0</v>
      </c>
      <c r="X12144" s="1" t="e">
        <f t="shared" si="759"/>
        <v>#DIV/0!</v>
      </c>
    </row>
    <row r="12145" spans="1:24" hidden="1" x14ac:dyDescent="0.3">
      <c r="A12145" s="18" t="str">
        <f t="shared" si="756"/>
        <v>TRU - Instate Genset TRU_1998_50</v>
      </c>
      <c r="B12145" s="1" t="s">
        <v>40</v>
      </c>
      <c r="C12145" s="1">
        <v>2020</v>
      </c>
      <c r="D12145" s="1" t="s">
        <v>210</v>
      </c>
      <c r="E12145" s="1">
        <v>1998</v>
      </c>
      <c r="F12145" s="1">
        <v>50</v>
      </c>
      <c r="G12145" s="1" t="s">
        <v>5</v>
      </c>
      <c r="H12145" s="1">
        <v>0</v>
      </c>
      <c r="I12145" s="1">
        <v>0</v>
      </c>
      <c r="J12145" s="1">
        <v>0</v>
      </c>
      <c r="K12145" s="1">
        <v>0</v>
      </c>
      <c r="L12145" s="1">
        <v>0</v>
      </c>
      <c r="M12145" s="1">
        <v>0</v>
      </c>
      <c r="N12145" s="1">
        <v>0</v>
      </c>
      <c r="O12145" s="1">
        <v>0</v>
      </c>
      <c r="P12145" s="1">
        <v>0</v>
      </c>
      <c r="Q12145" s="1">
        <v>0</v>
      </c>
      <c r="R12145" s="1">
        <v>0</v>
      </c>
      <c r="S12145" s="1">
        <v>0</v>
      </c>
      <c r="T12145" s="1">
        <v>0</v>
      </c>
      <c r="U12145" s="1">
        <v>0</v>
      </c>
      <c r="V12145" s="1">
        <f t="shared" si="757"/>
        <v>0</v>
      </c>
      <c r="W12145" s="1">
        <f t="shared" si="758"/>
        <v>0</v>
      </c>
      <c r="X12145" s="1" t="e">
        <f t="shared" si="759"/>
        <v>#DIV/0!</v>
      </c>
    </row>
    <row r="12146" spans="1:24" hidden="1" x14ac:dyDescent="0.3">
      <c r="A12146" s="18" t="str">
        <f t="shared" si="756"/>
        <v>TRU - Instate Genset TRU_1999_50</v>
      </c>
      <c r="B12146" s="1" t="s">
        <v>40</v>
      </c>
      <c r="C12146" s="1">
        <v>2020</v>
      </c>
      <c r="D12146" s="1" t="s">
        <v>210</v>
      </c>
      <c r="E12146" s="1">
        <v>1999</v>
      </c>
      <c r="F12146" s="1">
        <v>50</v>
      </c>
      <c r="G12146" s="1" t="s">
        <v>5</v>
      </c>
      <c r="H12146" s="1">
        <v>0</v>
      </c>
      <c r="I12146" s="1">
        <v>0</v>
      </c>
      <c r="J12146" s="1">
        <v>0</v>
      </c>
      <c r="K12146" s="1">
        <v>0</v>
      </c>
      <c r="L12146" s="1">
        <v>0</v>
      </c>
      <c r="M12146" s="1">
        <v>0</v>
      </c>
      <c r="N12146" s="1">
        <v>0</v>
      </c>
      <c r="O12146" s="1">
        <v>0</v>
      </c>
      <c r="P12146" s="1">
        <v>0</v>
      </c>
      <c r="Q12146" s="1">
        <v>0</v>
      </c>
      <c r="R12146" s="1">
        <v>0</v>
      </c>
      <c r="S12146" s="1">
        <v>0</v>
      </c>
      <c r="T12146" s="1">
        <v>0</v>
      </c>
      <c r="U12146" s="1">
        <v>0</v>
      </c>
      <c r="V12146" s="1">
        <f t="shared" si="757"/>
        <v>0</v>
      </c>
      <c r="W12146" s="1">
        <f t="shared" si="758"/>
        <v>0</v>
      </c>
      <c r="X12146" s="1" t="e">
        <f t="shared" si="759"/>
        <v>#DIV/0!</v>
      </c>
    </row>
    <row r="12147" spans="1:24" hidden="1" x14ac:dyDescent="0.3">
      <c r="A12147" s="18" t="str">
        <f t="shared" si="756"/>
        <v>TRU - Instate Genset TRU_2000_50</v>
      </c>
      <c r="B12147" s="1" t="s">
        <v>40</v>
      </c>
      <c r="C12147" s="1">
        <v>2020</v>
      </c>
      <c r="D12147" s="1" t="s">
        <v>210</v>
      </c>
      <c r="E12147" s="1">
        <v>2000</v>
      </c>
      <c r="F12147" s="1">
        <v>50</v>
      </c>
      <c r="G12147" s="1" t="s">
        <v>5</v>
      </c>
      <c r="H12147" s="1">
        <v>0</v>
      </c>
      <c r="I12147" s="1">
        <v>0</v>
      </c>
      <c r="J12147" s="1">
        <v>0</v>
      </c>
      <c r="K12147" s="1">
        <v>0</v>
      </c>
      <c r="L12147" s="1">
        <v>0</v>
      </c>
      <c r="M12147" s="1">
        <v>0</v>
      </c>
      <c r="N12147" s="1">
        <v>0</v>
      </c>
      <c r="O12147" s="1">
        <v>0</v>
      </c>
      <c r="P12147" s="1">
        <v>0</v>
      </c>
      <c r="Q12147" s="1">
        <v>0</v>
      </c>
      <c r="R12147" s="1">
        <v>0</v>
      </c>
      <c r="S12147" s="1">
        <v>0</v>
      </c>
      <c r="T12147" s="1">
        <v>0</v>
      </c>
      <c r="U12147" s="1">
        <v>0</v>
      </c>
      <c r="V12147" s="1">
        <f t="shared" si="757"/>
        <v>0</v>
      </c>
      <c r="W12147" s="1">
        <f t="shared" si="758"/>
        <v>0</v>
      </c>
      <c r="X12147" s="1" t="e">
        <f t="shared" si="759"/>
        <v>#DIV/0!</v>
      </c>
    </row>
    <row r="12148" spans="1:24" hidden="1" x14ac:dyDescent="0.3">
      <c r="A12148" s="18" t="str">
        <f t="shared" si="756"/>
        <v>TRU - Instate Genset TRU_2001_50</v>
      </c>
      <c r="B12148" s="1" t="s">
        <v>40</v>
      </c>
      <c r="C12148" s="1">
        <v>2020</v>
      </c>
      <c r="D12148" s="1" t="s">
        <v>210</v>
      </c>
      <c r="E12148" s="1">
        <v>2001</v>
      </c>
      <c r="F12148" s="1">
        <v>50</v>
      </c>
      <c r="G12148" s="1" t="s">
        <v>5</v>
      </c>
      <c r="H12148" s="1">
        <v>0</v>
      </c>
      <c r="I12148" s="1">
        <v>0</v>
      </c>
      <c r="J12148" s="1">
        <v>0</v>
      </c>
      <c r="K12148" s="1">
        <v>0</v>
      </c>
      <c r="L12148" s="1">
        <v>0</v>
      </c>
      <c r="M12148" s="1">
        <v>0</v>
      </c>
      <c r="N12148" s="1">
        <v>0</v>
      </c>
      <c r="O12148" s="1">
        <v>0</v>
      </c>
      <c r="P12148" s="1">
        <v>0</v>
      </c>
      <c r="Q12148" s="1">
        <v>0</v>
      </c>
      <c r="R12148" s="1">
        <v>0</v>
      </c>
      <c r="S12148" s="1">
        <v>0</v>
      </c>
      <c r="T12148" s="1">
        <v>0</v>
      </c>
      <c r="U12148" s="1">
        <v>0</v>
      </c>
      <c r="V12148" s="1">
        <f t="shared" si="757"/>
        <v>0</v>
      </c>
      <c r="W12148" s="1">
        <f t="shared" si="758"/>
        <v>0</v>
      </c>
      <c r="X12148" s="1" t="e">
        <f t="shared" si="759"/>
        <v>#DIV/0!</v>
      </c>
    </row>
    <row r="12149" spans="1:24" hidden="1" x14ac:dyDescent="0.3">
      <c r="A12149" s="18" t="str">
        <f t="shared" si="756"/>
        <v>TRU - Instate Genset TRU_2002_50</v>
      </c>
      <c r="B12149" s="1" t="s">
        <v>40</v>
      </c>
      <c r="C12149" s="1">
        <v>2020</v>
      </c>
      <c r="D12149" s="1" t="s">
        <v>210</v>
      </c>
      <c r="E12149" s="1">
        <v>2002</v>
      </c>
      <c r="F12149" s="1">
        <v>50</v>
      </c>
      <c r="G12149" s="1" t="s">
        <v>5</v>
      </c>
      <c r="H12149" s="1">
        <v>0</v>
      </c>
      <c r="I12149" s="1">
        <v>0</v>
      </c>
      <c r="J12149" s="1">
        <v>0</v>
      </c>
      <c r="K12149" s="1">
        <v>0</v>
      </c>
      <c r="L12149" s="1">
        <v>0</v>
      </c>
      <c r="M12149" s="1">
        <v>0</v>
      </c>
      <c r="N12149" s="1">
        <v>0</v>
      </c>
      <c r="O12149" s="1">
        <v>0</v>
      </c>
      <c r="P12149" s="1">
        <v>0</v>
      </c>
      <c r="Q12149" s="1">
        <v>0</v>
      </c>
      <c r="R12149" s="1">
        <v>0</v>
      </c>
      <c r="S12149" s="1">
        <v>0</v>
      </c>
      <c r="T12149" s="1">
        <v>0</v>
      </c>
      <c r="U12149" s="1">
        <v>0</v>
      </c>
      <c r="V12149" s="1">
        <f t="shared" si="757"/>
        <v>0</v>
      </c>
      <c r="W12149" s="1">
        <f t="shared" si="758"/>
        <v>0</v>
      </c>
      <c r="X12149" s="1" t="e">
        <f t="shared" si="759"/>
        <v>#DIV/0!</v>
      </c>
    </row>
    <row r="12150" spans="1:24" hidden="1" x14ac:dyDescent="0.3">
      <c r="A12150" s="18" t="str">
        <f t="shared" si="756"/>
        <v>TRU - Instate Genset TRU_2003_50</v>
      </c>
      <c r="B12150" s="1" t="s">
        <v>40</v>
      </c>
      <c r="C12150" s="1">
        <v>2020</v>
      </c>
      <c r="D12150" s="1" t="s">
        <v>210</v>
      </c>
      <c r="E12150" s="1">
        <v>2003</v>
      </c>
      <c r="F12150" s="1">
        <v>50</v>
      </c>
      <c r="G12150" s="1" t="s">
        <v>5</v>
      </c>
      <c r="H12150" s="1">
        <v>0</v>
      </c>
      <c r="I12150" s="1">
        <v>0</v>
      </c>
      <c r="J12150" s="1">
        <v>0</v>
      </c>
      <c r="K12150" s="1">
        <v>0</v>
      </c>
      <c r="L12150" s="1">
        <v>0</v>
      </c>
      <c r="M12150" s="1">
        <v>0</v>
      </c>
      <c r="N12150" s="1">
        <v>0</v>
      </c>
      <c r="O12150" s="1">
        <v>0</v>
      </c>
      <c r="P12150" s="1">
        <v>0</v>
      </c>
      <c r="Q12150" s="1">
        <v>0</v>
      </c>
      <c r="R12150" s="1">
        <v>0</v>
      </c>
      <c r="S12150" s="1">
        <v>0</v>
      </c>
      <c r="T12150" s="1">
        <v>0</v>
      </c>
      <c r="U12150" s="1">
        <v>0</v>
      </c>
      <c r="V12150" s="1">
        <f t="shared" si="757"/>
        <v>0</v>
      </c>
      <c r="W12150" s="1">
        <f t="shared" si="758"/>
        <v>0</v>
      </c>
      <c r="X12150" s="1" t="e">
        <f t="shared" si="759"/>
        <v>#DIV/0!</v>
      </c>
    </row>
    <row r="12151" spans="1:24" hidden="1" x14ac:dyDescent="0.3">
      <c r="A12151" s="18" t="str">
        <f t="shared" si="756"/>
        <v>TRU - Instate Genset TRU_2004_50</v>
      </c>
      <c r="B12151" s="1" t="s">
        <v>40</v>
      </c>
      <c r="C12151" s="1">
        <v>2020</v>
      </c>
      <c r="D12151" s="1" t="s">
        <v>210</v>
      </c>
      <c r="E12151" s="1">
        <v>2004</v>
      </c>
      <c r="F12151" s="1">
        <v>50</v>
      </c>
      <c r="G12151" s="1" t="s">
        <v>5</v>
      </c>
      <c r="H12151" s="1">
        <v>0</v>
      </c>
      <c r="I12151" s="1">
        <v>0</v>
      </c>
      <c r="J12151" s="1">
        <v>0</v>
      </c>
      <c r="K12151" s="1">
        <v>0</v>
      </c>
      <c r="L12151" s="1">
        <v>0</v>
      </c>
      <c r="M12151" s="1">
        <v>0</v>
      </c>
      <c r="N12151" s="1">
        <v>0</v>
      </c>
      <c r="O12151" s="1">
        <v>0</v>
      </c>
      <c r="P12151" s="1">
        <v>0</v>
      </c>
      <c r="Q12151" s="1">
        <v>0</v>
      </c>
      <c r="R12151" s="1">
        <v>0</v>
      </c>
      <c r="S12151" s="1">
        <v>0</v>
      </c>
      <c r="T12151" s="1">
        <v>0</v>
      </c>
      <c r="U12151" s="1">
        <v>0</v>
      </c>
      <c r="V12151" s="1">
        <f t="shared" si="757"/>
        <v>0</v>
      </c>
      <c r="W12151" s="1">
        <f t="shared" si="758"/>
        <v>0</v>
      </c>
      <c r="X12151" s="1" t="e">
        <f t="shared" si="759"/>
        <v>#DIV/0!</v>
      </c>
    </row>
    <row r="12152" spans="1:24" hidden="1" x14ac:dyDescent="0.3">
      <c r="A12152" s="18" t="str">
        <f t="shared" si="756"/>
        <v>TRU - Instate Genset TRU_2005_50</v>
      </c>
      <c r="B12152" s="1" t="s">
        <v>40</v>
      </c>
      <c r="C12152" s="1">
        <v>2020</v>
      </c>
      <c r="D12152" s="1" t="s">
        <v>210</v>
      </c>
      <c r="E12152" s="1">
        <v>2005</v>
      </c>
      <c r="F12152" s="1">
        <v>50</v>
      </c>
      <c r="G12152" s="1" t="s">
        <v>5</v>
      </c>
      <c r="H12152" s="1">
        <v>0</v>
      </c>
      <c r="I12152" s="1">
        <v>0</v>
      </c>
      <c r="J12152" s="1">
        <v>0</v>
      </c>
      <c r="K12152" s="1">
        <v>0</v>
      </c>
      <c r="L12152" s="1">
        <v>0</v>
      </c>
      <c r="M12152" s="1">
        <v>0</v>
      </c>
      <c r="N12152" s="1">
        <v>0</v>
      </c>
      <c r="O12152" s="1">
        <v>0</v>
      </c>
      <c r="P12152" s="1">
        <v>0</v>
      </c>
      <c r="Q12152" s="1">
        <v>0</v>
      </c>
      <c r="R12152" s="1">
        <v>0</v>
      </c>
      <c r="S12152" s="1">
        <v>0</v>
      </c>
      <c r="T12152" s="1">
        <v>0</v>
      </c>
      <c r="U12152" s="1">
        <v>0</v>
      </c>
      <c r="V12152" s="1">
        <f t="shared" si="757"/>
        <v>0</v>
      </c>
      <c r="W12152" s="1">
        <f t="shared" si="758"/>
        <v>0</v>
      </c>
      <c r="X12152" s="1" t="e">
        <f t="shared" si="759"/>
        <v>#DIV/0!</v>
      </c>
    </row>
    <row r="12153" spans="1:24" hidden="1" x14ac:dyDescent="0.3">
      <c r="A12153" s="18" t="str">
        <f t="shared" si="756"/>
        <v>TRU - Instate Genset TRU_2006_50</v>
      </c>
      <c r="B12153" s="1" t="s">
        <v>40</v>
      </c>
      <c r="C12153" s="1">
        <v>2020</v>
      </c>
      <c r="D12153" s="1" t="s">
        <v>210</v>
      </c>
      <c r="E12153" s="1">
        <v>2006</v>
      </c>
      <c r="F12153" s="1">
        <v>50</v>
      </c>
      <c r="G12153" s="1" t="s">
        <v>5</v>
      </c>
      <c r="H12153" s="1">
        <v>1.3892853633176E-10</v>
      </c>
      <c r="I12153" s="1">
        <v>1.6810352896143E-10</v>
      </c>
      <c r="J12153" s="1">
        <v>2.0005709231773401E-10</v>
      </c>
      <c r="K12153" s="1">
        <v>1.3312638077652899E-9</v>
      </c>
      <c r="L12153" s="1">
        <v>1.1409772683765699E-9</v>
      </c>
      <c r="M12153" s="1">
        <v>1.6025480530868301E-8</v>
      </c>
      <c r="N12153" s="1">
        <v>1.12472553839869E-10</v>
      </c>
      <c r="O12153" s="1">
        <v>1.0347474953268E-10</v>
      </c>
      <c r="P12153" s="1">
        <v>1.44989456204979E-13</v>
      </c>
      <c r="Q12153" s="1">
        <v>1.31675135946077E-13</v>
      </c>
      <c r="R12153" s="1">
        <v>1.0172394524630499E-5</v>
      </c>
      <c r="S12153" s="1">
        <v>6.1281507913945998E-3</v>
      </c>
      <c r="T12153" s="1">
        <v>7.8493513013986298E-6</v>
      </c>
      <c r="U12153" s="1">
        <v>0.19303674992893</v>
      </c>
      <c r="V12153" s="1">
        <f t="shared" si="757"/>
        <v>0.28835363752543347</v>
      </c>
      <c r="W12153" s="1">
        <f t="shared" si="758"/>
        <v>1.9571566861377683</v>
      </c>
      <c r="X12153" s="1">
        <f t="shared" si="759"/>
        <v>780.72066799999902</v>
      </c>
    </row>
    <row r="12154" spans="1:24" hidden="1" x14ac:dyDescent="0.3">
      <c r="A12154" s="18" t="str">
        <f t="shared" si="756"/>
        <v>TRU - Instate Genset TRU_2007_50</v>
      </c>
      <c r="B12154" s="1" t="s">
        <v>40</v>
      </c>
      <c r="C12154" s="1">
        <v>2020</v>
      </c>
      <c r="D12154" s="1" t="s">
        <v>210</v>
      </c>
      <c r="E12154" s="1">
        <v>2007</v>
      </c>
      <c r="F12154" s="1">
        <v>50</v>
      </c>
      <c r="G12154" s="1" t="s">
        <v>5</v>
      </c>
      <c r="H12154" s="1">
        <v>2.06549608724054E-10</v>
      </c>
      <c r="I12154" s="1">
        <v>2.4992502655610499E-10</v>
      </c>
      <c r="J12154" s="1">
        <v>2.9743143656263802E-10</v>
      </c>
      <c r="K12154" s="1">
        <v>2.0052479146027E-9</v>
      </c>
      <c r="L12154" s="1">
        <v>1.7656129855805001E-9</v>
      </c>
      <c r="M12154" s="1">
        <v>2.5194606226027799E-8</v>
      </c>
      <c r="N12154" s="1">
        <v>1.70243430795108E-10</v>
      </c>
      <c r="O12154" s="1">
        <v>1.566239563315E-10</v>
      </c>
      <c r="P12154" s="1">
        <v>2.2830254855435901E-13</v>
      </c>
      <c r="Q12154" s="1">
        <v>2.0701427289683499E-13</v>
      </c>
      <c r="R12154" s="1">
        <v>1.5992623368154501E-5</v>
      </c>
      <c r="S12154" s="1">
        <v>9.6344284831590306E-3</v>
      </c>
      <c r="T12154" s="1">
        <v>1.23404296543601E-5</v>
      </c>
      <c r="U12154" s="1">
        <v>0.30348449721950899</v>
      </c>
      <c r="V12154" s="1">
        <f t="shared" si="757"/>
        <v>0.27268536908561636</v>
      </c>
      <c r="W12154" s="1">
        <f t="shared" si="758"/>
        <v>1.9264050314196717</v>
      </c>
      <c r="X12154" s="1">
        <f t="shared" si="759"/>
        <v>780.72066800000039</v>
      </c>
    </row>
    <row r="12155" spans="1:24" hidden="1" x14ac:dyDescent="0.3">
      <c r="A12155" s="18" t="str">
        <f t="shared" si="756"/>
        <v>TRU - Instate Genset TRU_2008_50</v>
      </c>
      <c r="B12155" s="1" t="s">
        <v>40</v>
      </c>
      <c r="C12155" s="1">
        <v>2020</v>
      </c>
      <c r="D12155" s="1" t="s">
        <v>210</v>
      </c>
      <c r="E12155" s="1">
        <v>2008</v>
      </c>
      <c r="F12155" s="1">
        <v>50</v>
      </c>
      <c r="G12155" s="1" t="s">
        <v>5</v>
      </c>
      <c r="H12155" s="1">
        <v>1.8556511052100901E-10</v>
      </c>
      <c r="I12155" s="1">
        <v>2.24533783730421E-10</v>
      </c>
      <c r="J12155" s="1">
        <v>2.6721375915025302E-10</v>
      </c>
      <c r="K12155" s="1">
        <v>2.6803849297479101E-9</v>
      </c>
      <c r="L12155" s="1">
        <v>2.5275247812344299E-9</v>
      </c>
      <c r="M12155" s="1">
        <v>3.7015947002816098E-8</v>
      </c>
      <c r="N12155" s="1">
        <v>1.0806857011185201E-10</v>
      </c>
      <c r="O12155" s="1">
        <v>9.9423084502903996E-11</v>
      </c>
      <c r="P12155" s="1">
        <v>3.3895932509185599E-13</v>
      </c>
      <c r="Q12155" s="1">
        <v>3.04145628855255E-13</v>
      </c>
      <c r="R12155" s="1">
        <v>2.34963822701084E-5</v>
      </c>
      <c r="S12155" s="1">
        <v>1.415491438666E-2</v>
      </c>
      <c r="T12155" s="1">
        <v>1.81305746944309E-5</v>
      </c>
      <c r="U12155" s="1">
        <v>0.44587980317979198</v>
      </c>
      <c r="V12155" s="1">
        <f t="shared" si="757"/>
        <v>0.16674487513933314</v>
      </c>
      <c r="W12155" s="1">
        <f t="shared" si="758"/>
        <v>1.877008426333328</v>
      </c>
      <c r="X12155" s="1">
        <f t="shared" si="759"/>
        <v>780.72066800000073</v>
      </c>
    </row>
    <row r="12156" spans="1:24" hidden="1" x14ac:dyDescent="0.3">
      <c r="A12156" s="18" t="str">
        <f t="shared" si="756"/>
        <v>TRU - Instate Genset TRU_2009_50</v>
      </c>
      <c r="B12156" s="1" t="s">
        <v>40</v>
      </c>
      <c r="C12156" s="1">
        <v>2020</v>
      </c>
      <c r="D12156" s="1" t="s">
        <v>210</v>
      </c>
      <c r="E12156" s="1">
        <v>2009</v>
      </c>
      <c r="F12156" s="1">
        <v>50</v>
      </c>
      <c r="G12156" s="1" t="s">
        <v>5</v>
      </c>
      <c r="H12156" s="1">
        <v>2.5750648261413799E-11</v>
      </c>
      <c r="I12156" s="1">
        <v>3.1158284396310701E-11</v>
      </c>
      <c r="J12156" s="1">
        <v>3.70809334964359E-11</v>
      </c>
      <c r="K12156" s="1">
        <v>3.8122616098944899E-10</v>
      </c>
      <c r="L12156" s="1">
        <v>3.7044373934089399E-10</v>
      </c>
      <c r="M12156" s="1">
        <v>5.5171518904915401E-9</v>
      </c>
      <c r="N12156" s="1">
        <v>1.5471582906034601E-11</v>
      </c>
      <c r="O12156" s="1">
        <v>1.42338562735518E-11</v>
      </c>
      <c r="P12156" s="1">
        <v>5.0578424189916499E-14</v>
      </c>
      <c r="Q12156" s="1">
        <v>4.5332289650616003E-14</v>
      </c>
      <c r="R12156" s="1">
        <v>3.5020881635522801E-6</v>
      </c>
      <c r="S12156" s="1">
        <v>2.1097613053683599E-3</v>
      </c>
      <c r="T12156" s="1">
        <v>2.7023254178386301E-6</v>
      </c>
      <c r="U12156" s="1">
        <v>6.6457481119103295E-2</v>
      </c>
      <c r="V12156" s="1">
        <f t="shared" si="757"/>
        <v>0.15524522857799999</v>
      </c>
      <c r="W12156" s="1">
        <f t="shared" si="758"/>
        <v>1.8457249525611099</v>
      </c>
      <c r="X12156" s="1">
        <f t="shared" si="759"/>
        <v>780.72066800000198</v>
      </c>
    </row>
    <row r="12157" spans="1:24" hidden="1" x14ac:dyDescent="0.3">
      <c r="A12157" s="18" t="str">
        <f t="shared" si="756"/>
        <v>TRU - Instate Genset TRU_2010_50</v>
      </c>
      <c r="B12157" s="1" t="s">
        <v>40</v>
      </c>
      <c r="C12157" s="1">
        <v>2020</v>
      </c>
      <c r="D12157" s="1" t="s">
        <v>210</v>
      </c>
      <c r="E12157" s="1">
        <v>2010</v>
      </c>
      <c r="F12157" s="1">
        <v>50</v>
      </c>
      <c r="G12157" s="1" t="s">
        <v>5</v>
      </c>
      <c r="H12157" s="1">
        <v>6.0362435111413204E-11</v>
      </c>
      <c r="I12157" s="1">
        <v>7.3038546484810003E-11</v>
      </c>
      <c r="J12157" s="1">
        <v>8.6921906560434999E-11</v>
      </c>
      <c r="K12157" s="1">
        <v>9.1885040114040104E-10</v>
      </c>
      <c r="L12157" s="1">
        <v>9.2193559226831796E-10</v>
      </c>
      <c r="M12157" s="1">
        <v>1.3967455000646499E-8</v>
      </c>
      <c r="N12157" s="1">
        <v>3.7558848513768203E-11</v>
      </c>
      <c r="O12157" s="1">
        <v>3.4554140632666699E-11</v>
      </c>
      <c r="P12157" s="1">
        <v>1.28191347066291E-13</v>
      </c>
      <c r="Q12157" s="1">
        <v>1.14765141206732E-13</v>
      </c>
      <c r="R12157" s="1">
        <v>8.8660344691643692E-6</v>
      </c>
      <c r="S12157" s="1">
        <v>5.34116092500989E-3</v>
      </c>
      <c r="T12157" s="1">
        <v>6.84132128677026E-6</v>
      </c>
      <c r="U12157" s="1">
        <v>0.168246569137811</v>
      </c>
      <c r="V12157" s="1">
        <f t="shared" si="757"/>
        <v>0.14374558201666732</v>
      </c>
      <c r="W12157" s="1">
        <f t="shared" si="758"/>
        <v>1.8144414787888972</v>
      </c>
      <c r="X12157" s="1">
        <f t="shared" si="759"/>
        <v>780.72066799999902</v>
      </c>
    </row>
    <row r="12158" spans="1:24" hidden="1" x14ac:dyDescent="0.3">
      <c r="A12158" s="18" t="str">
        <f t="shared" si="756"/>
        <v>TRU - Instate Genset TRU_2011_50</v>
      </c>
      <c r="B12158" s="1" t="s">
        <v>40</v>
      </c>
      <c r="C12158" s="1">
        <v>2020</v>
      </c>
      <c r="D12158" s="1" t="s">
        <v>210</v>
      </c>
      <c r="E12158" s="1">
        <v>2011</v>
      </c>
      <c r="F12158" s="1">
        <v>50</v>
      </c>
      <c r="G12158" s="1" t="s">
        <v>5</v>
      </c>
      <c r="H12158" s="1">
        <v>1.95033330724587E-11</v>
      </c>
      <c r="I12158" s="1">
        <v>2.3599033017675E-11</v>
      </c>
      <c r="J12158" s="1">
        <v>2.80847996243405E-11</v>
      </c>
      <c r="K12158" s="1">
        <v>3.0644729863851198E-10</v>
      </c>
      <c r="L12158" s="1">
        <v>3.1820111893217903E-10</v>
      </c>
      <c r="M12158" s="1">
        <v>4.9053673888798202E-9</v>
      </c>
      <c r="N12158" s="1">
        <v>1.3445993539954501E-11</v>
      </c>
      <c r="O12158" s="1">
        <v>1.23703140567581E-11</v>
      </c>
      <c r="P12158" s="1">
        <v>4.50716535844304E-14</v>
      </c>
      <c r="Q12158" s="1">
        <v>4.0305494524924901E-14</v>
      </c>
      <c r="R12158" s="1">
        <v>3.1137495235681898E-6</v>
      </c>
      <c r="S12158" s="1">
        <v>1.8758146433326499E-3</v>
      </c>
      <c r="T12158" s="1">
        <v>2.4026706608625999E-6</v>
      </c>
      <c r="U12158" s="1">
        <v>5.9088161264978699E-2</v>
      </c>
      <c r="V12158" s="1">
        <f t="shared" si="757"/>
        <v>0.13224593545533303</v>
      </c>
      <c r="W12158" s="1">
        <f t="shared" si="758"/>
        <v>1.7831580050166622</v>
      </c>
      <c r="X12158" s="1">
        <f t="shared" si="759"/>
        <v>780.72066799999982</v>
      </c>
    </row>
    <row r="12159" spans="1:24" hidden="1" x14ac:dyDescent="0.3">
      <c r="A12159" s="18" t="str">
        <f t="shared" si="756"/>
        <v>TRU - Instate Genset TRU_2012_50</v>
      </c>
      <c r="B12159" s="1" t="s">
        <v>40</v>
      </c>
      <c r="C12159" s="1">
        <v>2020</v>
      </c>
      <c r="D12159" s="1" t="s">
        <v>210</v>
      </c>
      <c r="E12159" s="1">
        <v>2012</v>
      </c>
      <c r="F12159" s="1">
        <v>50</v>
      </c>
      <c r="G12159" s="1" t="s">
        <v>5</v>
      </c>
      <c r="H12159" s="1">
        <v>3.63059892100406E-9</v>
      </c>
      <c r="I12159" s="1">
        <v>4.39302469441491E-9</v>
      </c>
      <c r="J12159" s="1">
        <v>5.2280624462458397E-9</v>
      </c>
      <c r="K12159" s="1">
        <v>5.9165315749695797E-8</v>
      </c>
      <c r="L12159" s="1">
        <v>6.3737181057626806E-8</v>
      </c>
      <c r="M12159" s="1">
        <v>1.00011402473445E-6</v>
      </c>
      <c r="N12159" s="1">
        <v>2.61864150746705E-9</v>
      </c>
      <c r="O12159" s="1">
        <v>2.40915018686969E-9</v>
      </c>
      <c r="P12159" s="1">
        <v>9.1996528194060799E-12</v>
      </c>
      <c r="Q12159" s="1">
        <v>8.2175476682165993E-12</v>
      </c>
      <c r="R12159" s="1">
        <v>6.3483615418699505E-4</v>
      </c>
      <c r="S12159" s="1">
        <v>0.38244404218368799</v>
      </c>
      <c r="T12159" s="1">
        <v>4.8986027635647097E-4</v>
      </c>
      <c r="U12159" s="1">
        <v>12.0469873287862</v>
      </c>
      <c r="V12159" s="1">
        <f t="shared" si="757"/>
        <v>0.12074628889399994</v>
      </c>
      <c r="W12159" s="1">
        <f t="shared" si="758"/>
        <v>1.7518745312444437</v>
      </c>
      <c r="X12159" s="1">
        <f t="shared" si="759"/>
        <v>780.72066799999868</v>
      </c>
    </row>
    <row r="12160" spans="1:24" hidden="1" x14ac:dyDescent="0.3">
      <c r="A12160" s="18" t="str">
        <f t="shared" si="756"/>
        <v>TRU - Instate Genset TRU_2013_50</v>
      </c>
      <c r="B12160" s="1" t="s">
        <v>40</v>
      </c>
      <c r="C12160" s="1">
        <v>2020</v>
      </c>
      <c r="D12160" s="1" t="s">
        <v>210</v>
      </c>
      <c r="E12160" s="1">
        <v>2013</v>
      </c>
      <c r="F12160" s="1">
        <v>50</v>
      </c>
      <c r="G12160" s="1" t="s">
        <v>5</v>
      </c>
      <c r="H12160" s="1">
        <v>3.9961066001171602E-4</v>
      </c>
      <c r="I12160" s="1">
        <v>4.8352889861417699E-4</v>
      </c>
      <c r="J12160" s="1">
        <v>5.7543935041687202E-4</v>
      </c>
      <c r="K12160" s="1">
        <v>6.7945496724214401E-3</v>
      </c>
      <c r="L12160" s="1">
        <v>4.5969247328014502E-3</v>
      </c>
      <c r="M12160" s="1">
        <v>0.12166733684769999</v>
      </c>
      <c r="N12160" s="1">
        <v>2.2896989747338001E-5</v>
      </c>
      <c r="O12160" s="1">
        <v>2.1065230567550901E-5</v>
      </c>
      <c r="P12160" s="1">
        <v>1.12043157383898E-6</v>
      </c>
      <c r="Q12160" s="1">
        <v>9.9969315046493095E-7</v>
      </c>
      <c r="R12160" s="1">
        <v>77.230018082264394</v>
      </c>
      <c r="S12160" s="1">
        <v>46525.643031667198</v>
      </c>
      <c r="T12160" s="1">
        <v>59.593200152947901</v>
      </c>
      <c r="U12160" s="1">
        <v>1465557.7554975101</v>
      </c>
      <c r="V12160" s="1">
        <f t="shared" si="757"/>
        <v>0.10924664233266705</v>
      </c>
      <c r="W12160" s="1">
        <f t="shared" si="758"/>
        <v>1.0386113292377821</v>
      </c>
      <c r="X12160" s="1">
        <f t="shared" si="759"/>
        <v>780.72066800000016</v>
      </c>
    </row>
    <row r="12161" spans="1:24" hidden="1" x14ac:dyDescent="0.3">
      <c r="A12161" s="18" t="str">
        <f t="shared" si="756"/>
        <v>TRU - Instate Genset TRU_2014_50</v>
      </c>
      <c r="B12161" s="1" t="s">
        <v>40</v>
      </c>
      <c r="C12161" s="1">
        <v>2020</v>
      </c>
      <c r="D12161" s="1" t="s">
        <v>210</v>
      </c>
      <c r="E12161" s="1">
        <v>2014</v>
      </c>
      <c r="F12161" s="1">
        <v>50</v>
      </c>
      <c r="G12161" s="1" t="s">
        <v>5</v>
      </c>
      <c r="H12161" s="1">
        <v>5.3282449312994399E-4</v>
      </c>
      <c r="I12161" s="1">
        <v>6.4471763668723305E-4</v>
      </c>
      <c r="J12161" s="1">
        <v>7.6726727010712002E-4</v>
      </c>
      <c r="K12161" s="1">
        <v>9.5246731288261294E-3</v>
      </c>
      <c r="L12161" s="1">
        <v>6.7266480372885204E-3</v>
      </c>
      <c r="M12161" s="1">
        <v>0.18131168628933</v>
      </c>
      <c r="N12161" s="1">
        <v>3.1896336814229801E-5</v>
      </c>
      <c r="O12161" s="1">
        <v>2.9344629869091399E-5</v>
      </c>
      <c r="P12161" s="1">
        <v>1.67157550793868E-6</v>
      </c>
      <c r="Q12161" s="1">
        <v>1.4897675545375E-6</v>
      </c>
      <c r="R12161" s="1">
        <v>115.090090516068</v>
      </c>
      <c r="S12161" s="1">
        <v>69333.668446498996</v>
      </c>
      <c r="T12161" s="1">
        <v>88.807266527365698</v>
      </c>
      <c r="U12161" s="1">
        <v>2184010.55606471</v>
      </c>
      <c r="V12161" s="1">
        <f t="shared" si="757"/>
        <v>9.7746995771333764E-2</v>
      </c>
      <c r="W12161" s="1">
        <f t="shared" si="758"/>
        <v>1.0198412449744481</v>
      </c>
      <c r="X12161" s="1">
        <f t="shared" si="759"/>
        <v>780.72066800000005</v>
      </c>
    </row>
    <row r="12162" spans="1:24" hidden="1" x14ac:dyDescent="0.3">
      <c r="A12162" s="18" t="str">
        <f t="shared" si="756"/>
        <v>TRU - Instate Genset TRU_2015_50</v>
      </c>
      <c r="B12162" s="1" t="s">
        <v>40</v>
      </c>
      <c r="C12162" s="1">
        <v>2020</v>
      </c>
      <c r="D12162" s="1" t="s">
        <v>210</v>
      </c>
      <c r="E12162" s="1">
        <v>2015</v>
      </c>
      <c r="F12162" s="1">
        <v>50</v>
      </c>
      <c r="G12162" s="1" t="s">
        <v>5</v>
      </c>
      <c r="H12162" s="1">
        <v>3.5435669317482798E-4</v>
      </c>
      <c r="I12162" s="1">
        <v>4.2877159874154299E-4</v>
      </c>
      <c r="J12162" s="1">
        <v>5.1027363817175296E-4</v>
      </c>
      <c r="K12162" s="1">
        <v>6.7262150093370301E-3</v>
      </c>
      <c r="L12162" s="1">
        <v>4.9767428908109304E-3</v>
      </c>
      <c r="M12162" s="1">
        <v>0.13665952886542501</v>
      </c>
      <c r="N12162" s="1">
        <v>2.2363844635922499E-5</v>
      </c>
      <c r="O12162" s="1">
        <v>2.0574737065048701E-5</v>
      </c>
      <c r="P12162" s="1">
        <v>1.2613291624859401E-6</v>
      </c>
      <c r="Q12162" s="1">
        <v>1.1228781568839901E-6</v>
      </c>
      <c r="R12162" s="1">
        <v>86.746518489198095</v>
      </c>
      <c r="S12162" s="1">
        <v>52258.663841944399</v>
      </c>
      <c r="T12162" s="1">
        <v>66.936442166719303</v>
      </c>
      <c r="U12162" s="1">
        <v>1646147.9110212501</v>
      </c>
      <c r="V12162" s="1">
        <f t="shared" si="757"/>
        <v>8.6247349210000032E-2</v>
      </c>
      <c r="W12162" s="1">
        <f t="shared" si="758"/>
        <v>1.0010711607111116</v>
      </c>
      <c r="X12162" s="1">
        <f t="shared" si="759"/>
        <v>780.72066799999902</v>
      </c>
    </row>
    <row r="12163" spans="1:24" hidden="1" x14ac:dyDescent="0.3">
      <c r="A12163" s="18" t="str">
        <f t="shared" si="756"/>
        <v>TRU - Instate Genset TRU_2016_50</v>
      </c>
      <c r="B12163" s="1" t="s">
        <v>40</v>
      </c>
      <c r="C12163" s="1">
        <v>2020</v>
      </c>
      <c r="D12163" s="1" t="s">
        <v>210</v>
      </c>
      <c r="E12163" s="1">
        <v>2016</v>
      </c>
      <c r="F12163" s="1">
        <v>50</v>
      </c>
      <c r="G12163" s="1" t="s">
        <v>5</v>
      </c>
      <c r="H12163" s="1">
        <v>9.3169050883048604E-5</v>
      </c>
      <c r="I12163" s="1">
        <v>1.1273455156848799E-4</v>
      </c>
      <c r="J12163" s="1">
        <v>1.3416343327158999E-4</v>
      </c>
      <c r="K12163" s="1">
        <v>1.90319685137167E-3</v>
      </c>
      <c r="L12163" s="1">
        <v>1.4815073565416E-3</v>
      </c>
      <c r="M12163" s="1">
        <v>4.1459003283824299E-2</v>
      </c>
      <c r="N12163" s="1">
        <v>6.2757717094812501E-6</v>
      </c>
      <c r="O12163" s="1">
        <v>5.77370997272275E-6</v>
      </c>
      <c r="P12163" s="1">
        <v>3.8308499542878801E-7</v>
      </c>
      <c r="Q12163" s="1">
        <v>3.4065249295152501E-7</v>
      </c>
      <c r="R12163" s="1">
        <v>26.316673449427199</v>
      </c>
      <c r="S12163" s="1">
        <v>15853.941059353199</v>
      </c>
      <c r="T12163" s="1">
        <v>20.306803328220902</v>
      </c>
      <c r="U12163" s="1">
        <v>499399.14336962701</v>
      </c>
      <c r="V12163" s="1">
        <f t="shared" si="757"/>
        <v>7.4747702648666217E-2</v>
      </c>
      <c r="W12163" s="1">
        <f t="shared" si="758"/>
        <v>0.98230107644777576</v>
      </c>
      <c r="X12163" s="1">
        <f t="shared" si="759"/>
        <v>780.72066799999777</v>
      </c>
    </row>
    <row r="12164" spans="1:24" hidden="1" x14ac:dyDescent="0.3">
      <c r="A12164" s="18" t="str">
        <f t="shared" si="756"/>
        <v>TRU - Instate Genset TRU_2017_50</v>
      </c>
      <c r="B12164" s="1" t="s">
        <v>40</v>
      </c>
      <c r="C12164" s="1">
        <v>2020</v>
      </c>
      <c r="D12164" s="1" t="s">
        <v>210</v>
      </c>
      <c r="E12164" s="1">
        <v>2017</v>
      </c>
      <c r="F12164" s="1">
        <v>50</v>
      </c>
      <c r="G12164" s="1" t="s">
        <v>5</v>
      </c>
      <c r="H12164" s="1">
        <v>1.07792845739229E-4</v>
      </c>
      <c r="I12164" s="1">
        <v>1.30429343344467E-4</v>
      </c>
      <c r="J12164" s="1">
        <v>1.5522169786449E-4</v>
      </c>
      <c r="K12164" s="1">
        <v>2.4144508628963701E-3</v>
      </c>
      <c r="L12164" s="1">
        <v>1.9869814564597902E-3</v>
      </c>
      <c r="M12164" s="1">
        <v>5.6687563423246198E-2</v>
      </c>
      <c r="N12164" s="1">
        <v>7.8852099883181699E-6</v>
      </c>
      <c r="O12164" s="1">
        <v>7.25439318925272E-6</v>
      </c>
      <c r="P12164" s="1">
        <v>5.2438624976331602E-7</v>
      </c>
      <c r="Q12164" s="1">
        <v>4.65779644225331E-7</v>
      </c>
      <c r="R12164" s="1">
        <v>35.983211777677298</v>
      </c>
      <c r="S12164" s="1">
        <v>21677.349143150801</v>
      </c>
      <c r="T12164" s="1">
        <v>27.765819494291598</v>
      </c>
      <c r="U12164" s="1">
        <v>682836.49800925003</v>
      </c>
      <c r="V12164" s="1">
        <f t="shared" si="757"/>
        <v>6.324805608733311E-2</v>
      </c>
      <c r="W12164" s="1">
        <f t="shared" si="758"/>
        <v>0.96353099218444294</v>
      </c>
      <c r="X12164" s="1">
        <f t="shared" si="759"/>
        <v>780.72066800000152</v>
      </c>
    </row>
    <row r="12165" spans="1:24" hidden="1" x14ac:dyDescent="0.3">
      <c r="A12165" s="18" t="str">
        <f t="shared" si="756"/>
        <v>TRU - Instate Genset TRU_2018_50</v>
      </c>
      <c r="B12165" s="1" t="s">
        <v>40</v>
      </c>
      <c r="C12165" s="1">
        <v>2020</v>
      </c>
      <c r="D12165" s="1" t="s">
        <v>210</v>
      </c>
      <c r="E12165" s="1">
        <v>2018</v>
      </c>
      <c r="F12165" s="1">
        <v>50</v>
      </c>
      <c r="G12165" s="1" t="s">
        <v>5</v>
      </c>
      <c r="H12165" s="1">
        <v>1.86382148730522E-4</v>
      </c>
      <c r="I12165" s="1">
        <v>2.2552239996393201E-4</v>
      </c>
      <c r="J12165" s="1">
        <v>2.6839029417195201E-4</v>
      </c>
      <c r="K12165" s="1">
        <v>4.7055740019002297E-3</v>
      </c>
      <c r="L12165" s="1">
        <v>4.1173197263081503E-3</v>
      </c>
      <c r="M12165" s="1">
        <v>0.119798765504867</v>
      </c>
      <c r="N12165" s="1">
        <v>1.5193596642810301E-5</v>
      </c>
      <c r="O12165" s="1">
        <v>1.3978108911385501E-5</v>
      </c>
      <c r="P12165" s="1">
        <v>1.1094366836511899E-6</v>
      </c>
      <c r="Q12165" s="1">
        <v>9.843398270423599E-7</v>
      </c>
      <c r="R12165" s="1">
        <v>76.043916682053194</v>
      </c>
      <c r="S12165" s="1">
        <v>45811.100529724397</v>
      </c>
      <c r="T12165" s="1">
        <v>58.677965637928203</v>
      </c>
      <c r="U12165" s="1">
        <v>1443049.66668631</v>
      </c>
      <c r="V12165" s="1">
        <f t="shared" si="757"/>
        <v>5.1748409526000246E-2</v>
      </c>
      <c r="W12165" s="1">
        <f t="shared" si="758"/>
        <v>0.94476090792111567</v>
      </c>
      <c r="X12165" s="1">
        <f t="shared" si="759"/>
        <v>780.72066800000073</v>
      </c>
    </row>
    <row r="12166" spans="1:24" hidden="1" x14ac:dyDescent="0.3">
      <c r="A12166" s="18" t="str">
        <f t="shared" si="756"/>
        <v>TRU - Instate Genset TRU_2019_50</v>
      </c>
      <c r="B12166" s="1" t="s">
        <v>40</v>
      </c>
      <c r="C12166" s="1">
        <v>2020</v>
      </c>
      <c r="D12166" s="1" t="s">
        <v>210</v>
      </c>
      <c r="E12166" s="1">
        <v>2019</v>
      </c>
      <c r="F12166" s="1">
        <v>50</v>
      </c>
      <c r="G12166" s="1" t="s">
        <v>5</v>
      </c>
      <c r="H12166" s="1">
        <v>2.1774723009324699E-4</v>
      </c>
      <c r="I12166" s="1">
        <v>2.6347414841282899E-4</v>
      </c>
      <c r="J12166" s="1">
        <v>3.1355601133427498E-4</v>
      </c>
      <c r="K12166" s="1">
        <v>6.4719315611048399E-3</v>
      </c>
      <c r="L12166" s="1">
        <v>6.0616681291672499E-3</v>
      </c>
      <c r="M12166" s="1">
        <v>0.17994721813263001</v>
      </c>
      <c r="N12166" s="1">
        <v>2.0613404448827301E-5</v>
      </c>
      <c r="O12166" s="1">
        <v>1.89643320929212E-5</v>
      </c>
      <c r="P12166" s="1">
        <v>1.6683280254978399E-6</v>
      </c>
      <c r="Q12166" s="1">
        <v>1.4785562507839801E-6</v>
      </c>
      <c r="R12166" s="1">
        <v>114.223975557486</v>
      </c>
      <c r="S12166" s="1">
        <v>68811.895224272797</v>
      </c>
      <c r="T12166" s="1">
        <v>88.138943984345602</v>
      </c>
      <c r="U12166" s="1">
        <v>2167574.6995645901</v>
      </c>
      <c r="V12166" s="1">
        <f t="shared" si="757"/>
        <v>4.0248762964666777E-2</v>
      </c>
      <c r="W12166" s="1">
        <f t="shared" si="758"/>
        <v>0.92599082365778018</v>
      </c>
      <c r="X12166" s="1">
        <f t="shared" si="759"/>
        <v>780.72066799999902</v>
      </c>
    </row>
    <row r="12167" spans="1:24" hidden="1" x14ac:dyDescent="0.3">
      <c r="A12167" s="18" t="str">
        <f t="shared" si="756"/>
        <v>TRU - Instate Trailer TRU_1992_50</v>
      </c>
      <c r="B12167" s="1" t="s">
        <v>40</v>
      </c>
      <c r="C12167" s="1">
        <v>2020</v>
      </c>
      <c r="D12167" s="1" t="s">
        <v>211</v>
      </c>
      <c r="E12167" s="1">
        <v>1992</v>
      </c>
      <c r="F12167" s="1">
        <v>50</v>
      </c>
      <c r="G12167" s="1" t="s">
        <v>5</v>
      </c>
      <c r="H12167" s="1">
        <v>0</v>
      </c>
      <c r="I12167" s="1">
        <v>0</v>
      </c>
      <c r="J12167" s="1">
        <v>0</v>
      </c>
      <c r="K12167" s="1">
        <v>0</v>
      </c>
      <c r="L12167" s="1">
        <v>0</v>
      </c>
      <c r="M12167" s="1">
        <v>0</v>
      </c>
      <c r="N12167" s="1">
        <v>0</v>
      </c>
      <c r="O12167" s="1">
        <v>0</v>
      </c>
      <c r="P12167" s="1">
        <v>0</v>
      </c>
      <c r="Q12167" s="1">
        <v>0</v>
      </c>
      <c r="R12167" s="1">
        <v>0</v>
      </c>
      <c r="S12167" s="1">
        <v>0</v>
      </c>
      <c r="T12167" s="1">
        <v>0</v>
      </c>
      <c r="U12167" s="1">
        <v>0</v>
      </c>
      <c r="V12167" s="1">
        <f t="shared" si="757"/>
        <v>0</v>
      </c>
      <c r="W12167" s="1">
        <f t="shared" si="758"/>
        <v>0</v>
      </c>
      <c r="X12167" s="1" t="e">
        <f t="shared" si="759"/>
        <v>#DIV/0!</v>
      </c>
    </row>
    <row r="12168" spans="1:24" hidden="1" x14ac:dyDescent="0.3">
      <c r="A12168" s="18" t="str">
        <f t="shared" si="756"/>
        <v>TRU - Instate Trailer TRU_1993_50</v>
      </c>
      <c r="B12168" s="1" t="s">
        <v>40</v>
      </c>
      <c r="C12168" s="1">
        <v>2020</v>
      </c>
      <c r="D12168" s="1" t="s">
        <v>211</v>
      </c>
      <c r="E12168" s="1">
        <v>1993</v>
      </c>
      <c r="F12168" s="1">
        <v>50</v>
      </c>
      <c r="G12168" s="1" t="s">
        <v>5</v>
      </c>
      <c r="H12168" s="1">
        <v>0</v>
      </c>
      <c r="I12168" s="1">
        <v>0</v>
      </c>
      <c r="J12168" s="1">
        <v>0</v>
      </c>
      <c r="K12168" s="1">
        <v>0</v>
      </c>
      <c r="L12168" s="1">
        <v>0</v>
      </c>
      <c r="M12168" s="1">
        <v>0</v>
      </c>
      <c r="N12168" s="1">
        <v>0</v>
      </c>
      <c r="O12168" s="1">
        <v>0</v>
      </c>
      <c r="P12168" s="1">
        <v>0</v>
      </c>
      <c r="Q12168" s="1">
        <v>0</v>
      </c>
      <c r="R12168" s="1">
        <v>0</v>
      </c>
      <c r="S12168" s="1">
        <v>0</v>
      </c>
      <c r="T12168" s="1">
        <v>0</v>
      </c>
      <c r="U12168" s="1">
        <v>0</v>
      </c>
      <c r="V12168" s="1">
        <f t="shared" si="757"/>
        <v>0</v>
      </c>
      <c r="W12168" s="1">
        <f t="shared" si="758"/>
        <v>0</v>
      </c>
      <c r="X12168" s="1" t="e">
        <f t="shared" si="759"/>
        <v>#DIV/0!</v>
      </c>
    </row>
    <row r="12169" spans="1:24" hidden="1" x14ac:dyDescent="0.3">
      <c r="A12169" s="18" t="str">
        <f t="shared" si="756"/>
        <v>TRU - Instate Trailer TRU_1994_50</v>
      </c>
      <c r="B12169" s="1" t="s">
        <v>40</v>
      </c>
      <c r="C12169" s="1">
        <v>2020</v>
      </c>
      <c r="D12169" s="1" t="s">
        <v>211</v>
      </c>
      <c r="E12169" s="1">
        <v>1994</v>
      </c>
      <c r="F12169" s="1">
        <v>50</v>
      </c>
      <c r="G12169" s="1" t="s">
        <v>5</v>
      </c>
      <c r="H12169" s="1">
        <v>1.1156257023678201E-6</v>
      </c>
      <c r="I12169" s="1">
        <v>1.3499070998650701E-6</v>
      </c>
      <c r="J12169" s="1">
        <v>1.60650101140967E-6</v>
      </c>
      <c r="K12169" s="1">
        <v>3.6945417140045599E-6</v>
      </c>
      <c r="L12169" s="1">
        <v>2.0219263217783502E-6</v>
      </c>
      <c r="M12169" s="1">
        <v>2.0167825308367202E-5</v>
      </c>
      <c r="N12169" s="1">
        <v>3.3782540799825699E-7</v>
      </c>
      <c r="O12169" s="1">
        <v>3.1079937535839702E-7</v>
      </c>
      <c r="P12169" s="1">
        <v>1.5424345459579601E-10</v>
      </c>
      <c r="Q12169" s="1">
        <v>1.6571117066354201E-10</v>
      </c>
      <c r="R12169" s="1">
        <v>1.2801804934670801E-2</v>
      </c>
      <c r="S12169" s="1">
        <v>5.1258417970644503</v>
      </c>
      <c r="T12169" s="1">
        <v>3.86890155524595E-3</v>
      </c>
      <c r="U12169" s="1">
        <v>174.278621100191</v>
      </c>
      <c r="V12169" s="1">
        <f t="shared" si="757"/>
        <v>2.5647696573155612</v>
      </c>
      <c r="W12169" s="1">
        <f t="shared" si="758"/>
        <v>3.8415793797537003</v>
      </c>
      <c r="X12169" s="1">
        <f t="shared" si="759"/>
        <v>1324.8829735960019</v>
      </c>
    </row>
    <row r="12170" spans="1:24" hidden="1" x14ac:dyDescent="0.3">
      <c r="A12170" s="18" t="str">
        <f t="shared" ref="A12170:A12233" si="760">D12170&amp;"_"&amp;E12170&amp;"_"&amp;F12170</f>
        <v>TRU - Instate Trailer TRU_1995_50</v>
      </c>
      <c r="B12170" s="1" t="s">
        <v>40</v>
      </c>
      <c r="C12170" s="1">
        <v>2020</v>
      </c>
      <c r="D12170" s="1" t="s">
        <v>211</v>
      </c>
      <c r="E12170" s="1">
        <v>1995</v>
      </c>
      <c r="F12170" s="1">
        <v>50</v>
      </c>
      <c r="G12170" s="1" t="s">
        <v>5</v>
      </c>
      <c r="H12170" s="1">
        <v>3.8880144598278603E-6</v>
      </c>
      <c r="I12170" s="1">
        <v>4.7044974963917102E-6</v>
      </c>
      <c r="J12170" s="1">
        <v>5.5987408221521198E-6</v>
      </c>
      <c r="K12170" s="1">
        <v>1.28756728856278E-5</v>
      </c>
      <c r="L12170" s="1">
        <v>7.0465199565552099E-6</v>
      </c>
      <c r="M12170" s="1">
        <v>7.02859357361427E-5</v>
      </c>
      <c r="N12170" s="1">
        <v>1.1773393786166199E-6</v>
      </c>
      <c r="O12170" s="1">
        <v>1.0831522283272899E-6</v>
      </c>
      <c r="P12170" s="1">
        <v>5.3754658083750004E-10</v>
      </c>
      <c r="Q12170" s="1">
        <v>5.7751217664437599E-10</v>
      </c>
      <c r="R12170" s="1">
        <v>4.4614965926524697E-2</v>
      </c>
      <c r="S12170" s="1">
        <v>17.863829224692601</v>
      </c>
      <c r="T12170" s="1">
        <v>1.34833261357466E-2</v>
      </c>
      <c r="U12170" s="1">
        <v>607.37019363954903</v>
      </c>
      <c r="V12170" s="1">
        <f t="shared" si="757"/>
        <v>2.5647696573155563</v>
      </c>
      <c r="W12170" s="1">
        <f t="shared" si="758"/>
        <v>3.8415793797537066</v>
      </c>
      <c r="X12170" s="1">
        <f t="shared" si="759"/>
        <v>1324.8829735959987</v>
      </c>
    </row>
    <row r="12171" spans="1:24" hidden="1" x14ac:dyDescent="0.3">
      <c r="A12171" s="18" t="str">
        <f t="shared" si="760"/>
        <v>TRU - Instate Trailer TRU_1996_50</v>
      </c>
      <c r="B12171" s="1" t="s">
        <v>40</v>
      </c>
      <c r="C12171" s="1">
        <v>2020</v>
      </c>
      <c r="D12171" s="1" t="s">
        <v>211</v>
      </c>
      <c r="E12171" s="1">
        <v>1996</v>
      </c>
      <c r="F12171" s="1">
        <v>50</v>
      </c>
      <c r="G12171" s="1" t="s">
        <v>5</v>
      </c>
      <c r="H12171" s="1">
        <v>4.5998566487349104E-6</v>
      </c>
      <c r="I12171" s="1">
        <v>5.5658265449692402E-6</v>
      </c>
      <c r="J12171" s="1">
        <v>6.6237935741782697E-6</v>
      </c>
      <c r="K12171" s="1">
        <v>1.52330322178157E-5</v>
      </c>
      <c r="L12171" s="1">
        <v>8.3366412361642304E-6</v>
      </c>
      <c r="M12171" s="1">
        <v>8.3154327780654599E-5</v>
      </c>
      <c r="N12171" s="1">
        <v>1.3928940914450401E-6</v>
      </c>
      <c r="O12171" s="1">
        <v>1.2814625641294301E-6</v>
      </c>
      <c r="P12171" s="1">
        <v>6.3596399638379102E-10</v>
      </c>
      <c r="Q12171" s="1">
        <v>6.8324674532733498E-10</v>
      </c>
      <c r="R12171" s="1">
        <v>5.27833550442331E-2</v>
      </c>
      <c r="S12171" s="1">
        <v>21.134451653944001</v>
      </c>
      <c r="T12171" s="1">
        <v>1.5951938454293001E-2</v>
      </c>
      <c r="U12171" s="1">
        <v>718.57135623409897</v>
      </c>
      <c r="V12171" s="1">
        <f t="shared" ref="V12171:V12234" si="761">IFERROR(CONVERT(I12171,"ton","g")*365/U12171,0)</f>
        <v>2.5647696573155523</v>
      </c>
      <c r="W12171" s="1">
        <f t="shared" ref="W12171:W12234" si="762">IFERROR(CONVERT(L12171,"ton","g")*365/U12171,0)</f>
        <v>3.8415793797537039</v>
      </c>
      <c r="X12171" s="1">
        <f t="shared" ref="X12171:X12234" si="763">S12171/T12171</f>
        <v>1324.8829735959944</v>
      </c>
    </row>
    <row r="12172" spans="1:24" hidden="1" x14ac:dyDescent="0.3">
      <c r="A12172" s="18" t="str">
        <f t="shared" si="760"/>
        <v>TRU - Instate Trailer TRU_1997_50</v>
      </c>
      <c r="B12172" s="1" t="s">
        <v>40</v>
      </c>
      <c r="C12172" s="1">
        <v>2020</v>
      </c>
      <c r="D12172" s="1" t="s">
        <v>211</v>
      </c>
      <c r="E12172" s="1">
        <v>1997</v>
      </c>
      <c r="F12172" s="1">
        <v>50</v>
      </c>
      <c r="G12172" s="1" t="s">
        <v>5</v>
      </c>
      <c r="H12172" s="1">
        <v>7.9342797933683995E-6</v>
      </c>
      <c r="I12172" s="1">
        <v>9.6004785499757606E-6</v>
      </c>
      <c r="J12172" s="1">
        <v>1.14253629024504E-5</v>
      </c>
      <c r="K12172" s="1">
        <v>2.62754144198788E-5</v>
      </c>
      <c r="L12172" s="1">
        <v>1.43798490161321E-5</v>
      </c>
      <c r="M12172" s="1">
        <v>1.43432666064198E-4</v>
      </c>
      <c r="N12172" s="1">
        <v>2.4025990999293602E-6</v>
      </c>
      <c r="O12172" s="1">
        <v>2.2103911719350099E-6</v>
      </c>
      <c r="P12172" s="1">
        <v>1.0969725083075101E-9</v>
      </c>
      <c r="Q12172" s="1">
        <v>1.1785303889472999E-9</v>
      </c>
      <c r="R12172" s="1">
        <v>9.1045860628902395E-2</v>
      </c>
      <c r="S12172" s="1">
        <v>36.454756203745603</v>
      </c>
      <c r="T12172" s="1">
        <v>2.7515453764795601E-2</v>
      </c>
      <c r="U12172" s="1">
        <v>1239.4617109273499</v>
      </c>
      <c r="V12172" s="1">
        <f t="shared" si="761"/>
        <v>2.5647696573155612</v>
      </c>
      <c r="W12172" s="1">
        <f t="shared" si="762"/>
        <v>3.8415793797537052</v>
      </c>
      <c r="X12172" s="1">
        <f t="shared" si="763"/>
        <v>1324.8829735959985</v>
      </c>
    </row>
    <row r="12173" spans="1:24" hidden="1" x14ac:dyDescent="0.3">
      <c r="A12173" s="18" t="str">
        <f t="shared" si="760"/>
        <v>TRU - Instate Trailer TRU_1998_50</v>
      </c>
      <c r="B12173" s="1" t="s">
        <v>40</v>
      </c>
      <c r="C12173" s="1">
        <v>2020</v>
      </c>
      <c r="D12173" s="1" t="s">
        <v>211</v>
      </c>
      <c r="E12173" s="1">
        <v>1998</v>
      </c>
      <c r="F12173" s="1">
        <v>50</v>
      </c>
      <c r="G12173" s="1" t="s">
        <v>5</v>
      </c>
      <c r="H12173" s="1">
        <v>1.59641486923552E-5</v>
      </c>
      <c r="I12173" s="1">
        <v>1.9316619917749799E-5</v>
      </c>
      <c r="J12173" s="1">
        <v>2.2988374116991602E-5</v>
      </c>
      <c r="K12173" s="1">
        <v>5.2867384775464698E-5</v>
      </c>
      <c r="L12173" s="1">
        <v>2.8932940839699598E-5</v>
      </c>
      <c r="M12173" s="1">
        <v>2.8859335289683699E-4</v>
      </c>
      <c r="N12173" s="1">
        <v>4.83414377590383E-6</v>
      </c>
      <c r="O12173" s="1">
        <v>4.4474122738315203E-6</v>
      </c>
      <c r="P12173" s="1">
        <v>2.2071609131661899E-9</v>
      </c>
      <c r="Q12173" s="1">
        <v>2.3712592519536899E-9</v>
      </c>
      <c r="R12173" s="1">
        <v>0.18318860624477601</v>
      </c>
      <c r="S12173" s="1">
        <v>73.348705079265798</v>
      </c>
      <c r="T12173" s="1">
        <v>5.5362402975247402E-2</v>
      </c>
      <c r="U12173" s="1">
        <v>2493.8559726950398</v>
      </c>
      <c r="V12173" s="1">
        <f t="shared" si="761"/>
        <v>2.5647696573155425</v>
      </c>
      <c r="W12173" s="1">
        <f t="shared" si="762"/>
        <v>3.8415793797536977</v>
      </c>
      <c r="X12173" s="1">
        <f t="shared" si="763"/>
        <v>1324.8829735959996</v>
      </c>
    </row>
    <row r="12174" spans="1:24" hidden="1" x14ac:dyDescent="0.3">
      <c r="A12174" s="18" t="str">
        <f t="shared" si="760"/>
        <v>TRU - Instate Trailer TRU_1999_50</v>
      </c>
      <c r="B12174" s="1" t="s">
        <v>40</v>
      </c>
      <c r="C12174" s="1">
        <v>2020</v>
      </c>
      <c r="D12174" s="1" t="s">
        <v>211</v>
      </c>
      <c r="E12174" s="1">
        <v>1999</v>
      </c>
      <c r="F12174" s="1">
        <v>50</v>
      </c>
      <c r="G12174" s="1" t="s">
        <v>5</v>
      </c>
      <c r="H12174" s="1">
        <v>2.73683765412482E-5</v>
      </c>
      <c r="I12174" s="1">
        <v>3.31157356149104E-5</v>
      </c>
      <c r="J12174" s="1">
        <v>3.9410462219397499E-5</v>
      </c>
      <c r="K12174" s="1">
        <v>9.2261247779288898E-5</v>
      </c>
      <c r="L12174" s="1">
        <v>5.32478779703335E-5</v>
      </c>
      <c r="M12174" s="1">
        <v>6.1484032145700204E-4</v>
      </c>
      <c r="N12174" s="1">
        <v>9.03422138254798E-6</v>
      </c>
      <c r="O12174" s="1">
        <v>8.3114836719441407E-6</v>
      </c>
      <c r="P12174" s="1">
        <v>4.9015808371597599E-9</v>
      </c>
      <c r="Q12174" s="1">
        <v>5.0519036079471504E-9</v>
      </c>
      <c r="R12174" s="1">
        <v>0.390278363726072</v>
      </c>
      <c r="S12174" s="1">
        <v>156.26742943560299</v>
      </c>
      <c r="T12174" s="1">
        <v>0.11794809998309599</v>
      </c>
      <c r="U12174" s="1">
        <v>5313.0926008104998</v>
      </c>
      <c r="V12174" s="1">
        <f t="shared" si="761"/>
        <v>2.0638380836211114</v>
      </c>
      <c r="W12174" s="1">
        <f t="shared" si="762"/>
        <v>3.3185129783951872</v>
      </c>
      <c r="X12174" s="1">
        <f t="shared" si="763"/>
        <v>1324.8829735960039</v>
      </c>
    </row>
    <row r="12175" spans="1:24" hidden="1" x14ac:dyDescent="0.3">
      <c r="A12175" s="18" t="str">
        <f t="shared" si="760"/>
        <v>TRU - Instate Trailer TRU_2000_50</v>
      </c>
      <c r="B12175" s="1" t="s">
        <v>40</v>
      </c>
      <c r="C12175" s="1">
        <v>2020</v>
      </c>
      <c r="D12175" s="1" t="s">
        <v>211</v>
      </c>
      <c r="E12175" s="1">
        <v>2000</v>
      </c>
      <c r="F12175" s="1">
        <v>50</v>
      </c>
      <c r="G12175" s="1" t="s">
        <v>5</v>
      </c>
      <c r="H12175" s="1">
        <v>3.3421001687592798E-5</v>
      </c>
      <c r="I12175" s="1">
        <v>4.0439412041987298E-5</v>
      </c>
      <c r="J12175" s="1">
        <v>4.81262424301337E-5</v>
      </c>
      <c r="K12175" s="1">
        <v>1.12665189076297E-4</v>
      </c>
      <c r="L12175" s="1">
        <v>6.5023857619948003E-5</v>
      </c>
      <c r="M12175" s="1">
        <v>7.5081469995287402E-4</v>
      </c>
      <c r="N12175" s="1">
        <v>1.1032175314351E-5</v>
      </c>
      <c r="O12175" s="1">
        <v>1.0149601289202899E-5</v>
      </c>
      <c r="P12175" s="1">
        <v>5.9855849024765604E-9</v>
      </c>
      <c r="Q12175" s="1">
        <v>6.1691521509246698E-9</v>
      </c>
      <c r="R12175" s="1">
        <v>0.47658997357996502</v>
      </c>
      <c r="S12175" s="1">
        <v>190.82659196141199</v>
      </c>
      <c r="T12175" s="1">
        <v>0.14403279064223301</v>
      </c>
      <c r="U12175" s="1">
        <v>6488.1041266880302</v>
      </c>
      <c r="V12175" s="1">
        <f t="shared" si="761"/>
        <v>2.0638380836211097</v>
      </c>
      <c r="W12175" s="1">
        <f t="shared" si="762"/>
        <v>3.318512978395185</v>
      </c>
      <c r="X12175" s="1">
        <f t="shared" si="763"/>
        <v>1324.8829735960014</v>
      </c>
    </row>
    <row r="12176" spans="1:24" hidden="1" x14ac:dyDescent="0.3">
      <c r="A12176" s="18" t="str">
        <f t="shared" si="760"/>
        <v>TRU - Instate Trailer TRU_2001_50</v>
      </c>
      <c r="B12176" s="1" t="s">
        <v>40</v>
      </c>
      <c r="C12176" s="1">
        <v>2020</v>
      </c>
      <c r="D12176" s="1" t="s">
        <v>211</v>
      </c>
      <c r="E12176" s="1">
        <v>2001</v>
      </c>
      <c r="F12176" s="1">
        <v>50</v>
      </c>
      <c r="G12176" s="1" t="s">
        <v>5</v>
      </c>
      <c r="H12176" s="1">
        <v>3.86726684809284E-5</v>
      </c>
      <c r="I12176" s="1">
        <v>4.6793928861923403E-5</v>
      </c>
      <c r="J12176" s="1">
        <v>5.5688642612536899E-5</v>
      </c>
      <c r="K12176" s="1">
        <v>1.3036902805059399E-4</v>
      </c>
      <c r="L12176" s="1">
        <v>7.5241493734787504E-5</v>
      </c>
      <c r="M12176" s="1">
        <v>8.6879526392724801E-4</v>
      </c>
      <c r="N12176" s="1">
        <v>1.2765735226714201E-5</v>
      </c>
      <c r="O12176" s="1">
        <v>1.17444764085771E-5</v>
      </c>
      <c r="P12176" s="1">
        <v>6.9261401187702901E-9</v>
      </c>
      <c r="Q12176" s="1">
        <v>7.1385525236870901E-9</v>
      </c>
      <c r="R12176" s="1">
        <v>0.551479761794055</v>
      </c>
      <c r="S12176" s="1">
        <v>220.81245790453801</v>
      </c>
      <c r="T12176" s="1">
        <v>0.16666563183705899</v>
      </c>
      <c r="U12176" s="1">
        <v>7507.6235687543203</v>
      </c>
      <c r="V12176" s="1">
        <f t="shared" si="761"/>
        <v>2.063838083621111</v>
      </c>
      <c r="W12176" s="1">
        <f t="shared" si="762"/>
        <v>3.3185129783951814</v>
      </c>
      <c r="X12176" s="1">
        <f t="shared" si="763"/>
        <v>1324.8829735959948</v>
      </c>
    </row>
    <row r="12177" spans="1:24" hidden="1" x14ac:dyDescent="0.3">
      <c r="A12177" s="18" t="str">
        <f t="shared" si="760"/>
        <v>TRU - Instate Trailer TRU_2002_50</v>
      </c>
      <c r="B12177" s="1" t="s">
        <v>40</v>
      </c>
      <c r="C12177" s="1">
        <v>2020</v>
      </c>
      <c r="D12177" s="1" t="s">
        <v>211</v>
      </c>
      <c r="E12177" s="1">
        <v>2002</v>
      </c>
      <c r="F12177" s="1">
        <v>50</v>
      </c>
      <c r="G12177" s="1" t="s">
        <v>5</v>
      </c>
      <c r="H12177" s="1">
        <v>4.4258074866179203E-5</v>
      </c>
      <c r="I12177" s="1">
        <v>5.35522705880769E-5</v>
      </c>
      <c r="J12177" s="1">
        <v>6.3731627807298095E-5</v>
      </c>
      <c r="K12177" s="1">
        <v>1.49197933070992E-4</v>
      </c>
      <c r="L12177" s="1">
        <v>8.6108453167631997E-5</v>
      </c>
      <c r="M12177" s="1">
        <v>9.9427340663694997E-4</v>
      </c>
      <c r="N12177" s="1">
        <v>1.4609461606311599E-5</v>
      </c>
      <c r="O12177" s="1">
        <v>1.3440704677806601E-5</v>
      </c>
      <c r="P12177" s="1">
        <v>7.9264669326181396E-9</v>
      </c>
      <c r="Q12177" s="1">
        <v>8.1695575826452901E-9</v>
      </c>
      <c r="R12177" s="1">
        <v>0.63112874139266095</v>
      </c>
      <c r="S12177" s="1">
        <v>252.70390374389501</v>
      </c>
      <c r="T12177" s="1">
        <v>0.19073677357178601</v>
      </c>
      <c r="U12177" s="1">
        <v>8591.9327272924602</v>
      </c>
      <c r="V12177" s="1">
        <f t="shared" si="761"/>
        <v>2.0638380836211114</v>
      </c>
      <c r="W12177" s="1">
        <f t="shared" si="762"/>
        <v>3.3185129783951832</v>
      </c>
      <c r="X12177" s="1">
        <f t="shared" si="763"/>
        <v>1324.8829735960012</v>
      </c>
    </row>
    <row r="12178" spans="1:24" hidden="1" x14ac:dyDescent="0.3">
      <c r="A12178" s="18" t="str">
        <f t="shared" si="760"/>
        <v>TRU - Instate Trailer TRU_2003_50</v>
      </c>
      <c r="B12178" s="1" t="s">
        <v>40</v>
      </c>
      <c r="C12178" s="1">
        <v>2020</v>
      </c>
      <c r="D12178" s="1" t="s">
        <v>211</v>
      </c>
      <c r="E12178" s="1">
        <v>2003</v>
      </c>
      <c r="F12178" s="1">
        <v>50</v>
      </c>
      <c r="G12178" s="1" t="s">
        <v>5</v>
      </c>
      <c r="H12178" s="1">
        <v>9.6712926189790598E-5</v>
      </c>
      <c r="I12178" s="1">
        <v>1.17022640689646E-4</v>
      </c>
      <c r="J12178" s="1">
        <v>1.3926661371329801E-4</v>
      </c>
      <c r="K12178" s="1">
        <v>3.2602793348769697E-4</v>
      </c>
      <c r="L12178" s="1">
        <v>1.8816454400012999E-4</v>
      </c>
      <c r="M12178" s="1">
        <v>2.17269031423761E-3</v>
      </c>
      <c r="N12178" s="1">
        <v>3.1924655247115303E-5</v>
      </c>
      <c r="O12178" s="1">
        <v>2.93706828273461E-5</v>
      </c>
      <c r="P12178" s="1">
        <v>1.73209479562321E-8</v>
      </c>
      <c r="Q12178" s="1">
        <v>1.7852150638784098E-8</v>
      </c>
      <c r="R12178" s="1">
        <v>1.3791451066753799</v>
      </c>
      <c r="S12178" s="1">
        <v>552.20960388702997</v>
      </c>
      <c r="T12178" s="1">
        <v>0.41679877762201201</v>
      </c>
      <c r="U12178" s="1">
        <v>18775.126532159</v>
      </c>
      <c r="V12178" s="1">
        <f t="shared" si="761"/>
        <v>2.0638380836211012</v>
      </c>
      <c r="W12178" s="1">
        <f t="shared" si="762"/>
        <v>3.318512978395185</v>
      </c>
      <c r="X12178" s="1">
        <f t="shared" si="763"/>
        <v>1324.8829735960019</v>
      </c>
    </row>
    <row r="12179" spans="1:24" hidden="1" x14ac:dyDescent="0.3">
      <c r="A12179" s="18" t="str">
        <f t="shared" si="760"/>
        <v>TRU - Instate Trailer TRU_2004_50</v>
      </c>
      <c r="B12179" s="1" t="s">
        <v>40</v>
      </c>
      <c r="C12179" s="1">
        <v>2020</v>
      </c>
      <c r="D12179" s="1" t="s">
        <v>211</v>
      </c>
      <c r="E12179" s="1">
        <v>2004</v>
      </c>
      <c r="F12179" s="1">
        <v>50</v>
      </c>
      <c r="G12179" s="1" t="s">
        <v>5</v>
      </c>
      <c r="H12179" s="1">
        <v>1.1041906451076801E-3</v>
      </c>
      <c r="I12179" s="1">
        <v>1.33607068058029E-3</v>
      </c>
      <c r="J12179" s="1">
        <v>1.59003452895506E-3</v>
      </c>
      <c r="K12179" s="1">
        <v>5.8689620292849704E-3</v>
      </c>
      <c r="L12179" s="1">
        <v>3.89520237610122E-3</v>
      </c>
      <c r="M12179" s="1">
        <v>4.9135032661169503E-2</v>
      </c>
      <c r="N12179" s="1">
        <v>5.2000773115755004E-4</v>
      </c>
      <c r="O12179" s="1">
        <v>4.7840711266494598E-4</v>
      </c>
      <c r="P12179" s="1">
        <v>4.24199063959625E-7</v>
      </c>
      <c r="Q12179" s="1">
        <v>4.0372343861465898E-7</v>
      </c>
      <c r="R12179" s="1">
        <v>31.1891388371955</v>
      </c>
      <c r="S12179" s="1">
        <v>12488.129000713699</v>
      </c>
      <c r="T12179" s="1">
        <v>9.4258355263019595</v>
      </c>
      <c r="U12179" s="1">
        <v>424596.38602426701</v>
      </c>
      <c r="V12179" s="1">
        <f t="shared" si="761"/>
        <v>1.0419376732844396</v>
      </c>
      <c r="W12179" s="1">
        <f t="shared" si="762"/>
        <v>3.0376821823260047</v>
      </c>
      <c r="X12179" s="1">
        <f t="shared" si="763"/>
        <v>1324.8829735959939</v>
      </c>
    </row>
    <row r="12180" spans="1:24" hidden="1" x14ac:dyDescent="0.3">
      <c r="A12180" s="18" t="str">
        <f t="shared" si="760"/>
        <v>TRU - Instate Trailer TRU_2005_50</v>
      </c>
      <c r="B12180" s="1" t="s">
        <v>40</v>
      </c>
      <c r="C12180" s="1">
        <v>2020</v>
      </c>
      <c r="D12180" s="1" t="s">
        <v>211</v>
      </c>
      <c r="E12180" s="1">
        <v>2005</v>
      </c>
      <c r="F12180" s="1">
        <v>50</v>
      </c>
      <c r="G12180" s="1" t="s">
        <v>5</v>
      </c>
      <c r="H12180" s="1">
        <v>9.4677382607539205E-4</v>
      </c>
      <c r="I12180" s="1">
        <v>1.1455963295512201E-3</v>
      </c>
      <c r="J12180" s="1">
        <v>1.36335430954856E-3</v>
      </c>
      <c r="K12180" s="1">
        <v>6.8378109661000504E-3</v>
      </c>
      <c r="L12180" s="1">
        <v>4.9037113378813E-3</v>
      </c>
      <c r="M12180" s="1">
        <v>6.2593426747185807E-2</v>
      </c>
      <c r="N12180" s="1">
        <v>5.8068794665957395E-4</v>
      </c>
      <c r="O12180" s="1">
        <v>5.3423291092680799E-4</v>
      </c>
      <c r="P12180" s="1">
        <v>5.5418569935085304E-7</v>
      </c>
      <c r="Q12180" s="1">
        <v>5.1430582442696501E-7</v>
      </c>
      <c r="R12180" s="1">
        <v>39.732039878272403</v>
      </c>
      <c r="S12180" s="1">
        <v>15908.705977788501</v>
      </c>
      <c r="T12180" s="1">
        <v>12.007631085037699</v>
      </c>
      <c r="U12180" s="1">
        <v>540896.00324481097</v>
      </c>
      <c r="V12180" s="1">
        <f t="shared" si="761"/>
        <v>0.70130420317221953</v>
      </c>
      <c r="W12180" s="1">
        <f t="shared" si="762"/>
        <v>3.0019242238202937</v>
      </c>
      <c r="X12180" s="1">
        <f t="shared" si="763"/>
        <v>1324.8829735959991</v>
      </c>
    </row>
    <row r="12181" spans="1:24" hidden="1" x14ac:dyDescent="0.3">
      <c r="A12181" s="18" t="str">
        <f t="shared" si="760"/>
        <v>TRU - Instate Trailer TRU_2006_50</v>
      </c>
      <c r="B12181" s="1" t="s">
        <v>40</v>
      </c>
      <c r="C12181" s="1">
        <v>2020</v>
      </c>
      <c r="D12181" s="1" t="s">
        <v>211</v>
      </c>
      <c r="E12181" s="1">
        <v>2006</v>
      </c>
      <c r="F12181" s="1">
        <v>50</v>
      </c>
      <c r="G12181" s="1" t="s">
        <v>5</v>
      </c>
      <c r="H12181" s="1">
        <v>9.1571251661319098E-4</v>
      </c>
      <c r="I12181" s="1">
        <v>1.10801214510196E-3</v>
      </c>
      <c r="J12181" s="1">
        <v>1.3186260239229899E-3</v>
      </c>
      <c r="K12181" s="1">
        <v>8.2811929760549692E-3</v>
      </c>
      <c r="L12181" s="1">
        <v>6.20612109285687E-3</v>
      </c>
      <c r="M12181" s="1">
        <v>7.9657751451780001E-2</v>
      </c>
      <c r="N12181" s="1">
        <v>6.8391561391160601E-4</v>
      </c>
      <c r="O12181" s="1">
        <v>6.2920236479867796E-4</v>
      </c>
      <c r="P12181" s="1">
        <v>7.1394390294639104E-7</v>
      </c>
      <c r="Q12181" s="1">
        <v>6.5451673860063899E-7</v>
      </c>
      <c r="R12181" s="1">
        <v>50.5638550526863</v>
      </c>
      <c r="S12181" s="1">
        <v>20245.764013153399</v>
      </c>
      <c r="T12181" s="1">
        <v>15.2811715575167</v>
      </c>
      <c r="U12181" s="1">
        <v>688355.976447216</v>
      </c>
      <c r="V12181" s="1">
        <f t="shared" si="761"/>
        <v>0.53299119441088805</v>
      </c>
      <c r="W12181" s="1">
        <f t="shared" si="762"/>
        <v>2.9853534625615521</v>
      </c>
      <c r="X12181" s="1">
        <f t="shared" si="763"/>
        <v>1324.8829735960037</v>
      </c>
    </row>
    <row r="12182" spans="1:24" hidden="1" x14ac:dyDescent="0.3">
      <c r="A12182" s="18" t="str">
        <f t="shared" si="760"/>
        <v>TRU - Instate Trailer TRU_2007_50</v>
      </c>
      <c r="B12182" s="1" t="s">
        <v>40</v>
      </c>
      <c r="C12182" s="1">
        <v>2020</v>
      </c>
      <c r="D12182" s="1" t="s">
        <v>211</v>
      </c>
      <c r="E12182" s="1">
        <v>2007</v>
      </c>
      <c r="F12182" s="1">
        <v>50</v>
      </c>
      <c r="G12182" s="1" t="s">
        <v>5</v>
      </c>
      <c r="H12182" s="1">
        <v>2.0660038406181401E-3</v>
      </c>
      <c r="I12182" s="1">
        <v>2.4998646471479499E-3</v>
      </c>
      <c r="J12182" s="1">
        <v>2.9750455304901201E-3</v>
      </c>
      <c r="K12182" s="1">
        <v>1.8683785776684499E-2</v>
      </c>
      <c r="L12182" s="1">
        <v>1.4002069187178799E-2</v>
      </c>
      <c r="M12182" s="1">
        <v>0.17972149277053101</v>
      </c>
      <c r="N12182" s="1">
        <v>1.5430304373539E-3</v>
      </c>
      <c r="O12182" s="1">
        <v>1.41958800236558E-3</v>
      </c>
      <c r="P12182" s="1">
        <v>1.6107793862297999E-6</v>
      </c>
      <c r="Q12182" s="1">
        <v>1.4767015533423999E-6</v>
      </c>
      <c r="R12182" s="1">
        <v>114.080693274433</v>
      </c>
      <c r="S12182" s="1">
        <v>45677.901577807199</v>
      </c>
      <c r="T12182" s="1">
        <v>34.476933048530398</v>
      </c>
      <c r="U12182" s="1">
        <v>1553048.65364544</v>
      </c>
      <c r="V12182" s="1">
        <f t="shared" si="761"/>
        <v>0.53299119441089038</v>
      </c>
      <c r="W12182" s="1">
        <f t="shared" si="762"/>
        <v>2.9853534625615552</v>
      </c>
      <c r="X12182" s="1">
        <f t="shared" si="763"/>
        <v>1324.8829735960012</v>
      </c>
    </row>
    <row r="12183" spans="1:24" hidden="1" x14ac:dyDescent="0.3">
      <c r="A12183" s="18" t="str">
        <f t="shared" si="760"/>
        <v>TRU - Instate Trailer TRU_2008_50</v>
      </c>
      <c r="B12183" s="1" t="s">
        <v>40</v>
      </c>
      <c r="C12183" s="1">
        <v>2020</v>
      </c>
      <c r="D12183" s="1" t="s">
        <v>211</v>
      </c>
      <c r="E12183" s="1">
        <v>2008</v>
      </c>
      <c r="F12183" s="1">
        <v>50</v>
      </c>
      <c r="G12183" s="1" t="s">
        <v>5</v>
      </c>
      <c r="H12183" s="1">
        <v>1.5642292927297301E-3</v>
      </c>
      <c r="I12183" s="1">
        <v>1.8927174442029699E-3</v>
      </c>
      <c r="J12183" s="1">
        <v>2.2524901815308101E-3</v>
      </c>
      <c r="K12183" s="1">
        <v>1.9890816932242299E-2</v>
      </c>
      <c r="L12183" s="1">
        <v>1.5561184741748399E-2</v>
      </c>
      <c r="M12183" s="1">
        <v>0.201084427357377</v>
      </c>
      <c r="N12183" s="1">
        <v>7.7245890998999195E-4</v>
      </c>
      <c r="O12183" s="1">
        <v>7.1066219719079303E-4</v>
      </c>
      <c r="P12183" s="1">
        <v>1.8246683392971501E-6</v>
      </c>
      <c r="Q12183" s="1">
        <v>1.6522324717764399E-6</v>
      </c>
      <c r="R12183" s="1">
        <v>127.641110286746</v>
      </c>
      <c r="S12183" s="1">
        <v>51107.491597499597</v>
      </c>
      <c r="T12183" s="1">
        <v>38.575098794411701</v>
      </c>
      <c r="U12183" s="1">
        <v>1737654.71431498</v>
      </c>
      <c r="V12183" s="1">
        <f t="shared" si="761"/>
        <v>0.36067073305999986</v>
      </c>
      <c r="W12183" s="1">
        <f t="shared" si="762"/>
        <v>2.9652941199851992</v>
      </c>
      <c r="X12183" s="1">
        <f t="shared" si="763"/>
        <v>1324.8829735959987</v>
      </c>
    </row>
    <row r="12184" spans="1:24" hidden="1" x14ac:dyDescent="0.3">
      <c r="A12184" s="18" t="str">
        <f t="shared" si="760"/>
        <v>TRU - Instate Trailer TRU_2009_50</v>
      </c>
      <c r="B12184" s="1" t="s">
        <v>40</v>
      </c>
      <c r="C12184" s="1">
        <v>2020</v>
      </c>
      <c r="D12184" s="1" t="s">
        <v>211</v>
      </c>
      <c r="E12184" s="1">
        <v>2009</v>
      </c>
      <c r="F12184" s="1">
        <v>50</v>
      </c>
      <c r="G12184" s="1" t="s">
        <v>5</v>
      </c>
      <c r="H12184" s="1">
        <v>6.0487086446327503E-4</v>
      </c>
      <c r="I12184" s="1">
        <v>7.3189374600056195E-4</v>
      </c>
      <c r="J12184" s="1">
        <v>8.7101404482711601E-4</v>
      </c>
      <c r="K12184" s="1">
        <v>7.8108991281870101E-3</v>
      </c>
      <c r="L12184" s="1">
        <v>6.2709035050091304E-3</v>
      </c>
      <c r="M12184" s="1">
        <v>8.2654004274023904E-2</v>
      </c>
      <c r="N12184" s="1">
        <v>3.0481518852374398E-4</v>
      </c>
      <c r="O12184" s="1">
        <v>2.8042997344184401E-4</v>
      </c>
      <c r="P12184" s="1">
        <v>7.5115680412053301E-7</v>
      </c>
      <c r="Q12184" s="1">
        <v>6.79135781813591E-7</v>
      </c>
      <c r="R12184" s="1">
        <v>52.465767806234801</v>
      </c>
      <c r="S12184" s="1">
        <v>21007.289746146402</v>
      </c>
      <c r="T12184" s="1">
        <v>15.8559587260212</v>
      </c>
      <c r="U12184" s="1">
        <v>714247.85136897897</v>
      </c>
      <c r="V12184" s="1">
        <f t="shared" si="761"/>
        <v>0.33930299585248952</v>
      </c>
      <c r="W12184" s="1">
        <f t="shared" si="762"/>
        <v>2.9071656337801817</v>
      </c>
      <c r="X12184" s="1">
        <f t="shared" si="763"/>
        <v>1324.8829735959994</v>
      </c>
    </row>
    <row r="12185" spans="1:24" hidden="1" x14ac:dyDescent="0.3">
      <c r="A12185" s="18" t="str">
        <f t="shared" si="760"/>
        <v>TRU - Instate Trailer TRU_2010_50</v>
      </c>
      <c r="B12185" s="1" t="s">
        <v>40</v>
      </c>
      <c r="C12185" s="1">
        <v>2020</v>
      </c>
      <c r="D12185" s="1" t="s">
        <v>211</v>
      </c>
      <c r="E12185" s="1">
        <v>2010</v>
      </c>
      <c r="F12185" s="1">
        <v>50</v>
      </c>
      <c r="G12185" s="1" t="s">
        <v>5</v>
      </c>
      <c r="H12185" s="1">
        <v>6.6426047572727296E-4</v>
      </c>
      <c r="I12185" s="1">
        <v>8.0375517562999998E-4</v>
      </c>
      <c r="J12185" s="1">
        <v>9.5653508504727305E-4</v>
      </c>
      <c r="K12185" s="1">
        <v>8.7706132107649992E-3</v>
      </c>
      <c r="L12185" s="1">
        <v>7.2962747079525596E-3</v>
      </c>
      <c r="M12185" s="1">
        <v>9.8680877560070698E-2</v>
      </c>
      <c r="N12185" s="1">
        <v>3.44620897382676E-4</v>
      </c>
      <c r="O12185" s="1">
        <v>3.1705122559206201E-4</v>
      </c>
      <c r="P12185" s="1">
        <v>8.9854539115960098E-7</v>
      </c>
      <c r="Q12185" s="1">
        <v>8.1082236148687003E-7</v>
      </c>
      <c r="R12185" s="1">
        <v>62.639046401400698</v>
      </c>
      <c r="S12185" s="1">
        <v>25080.669781414301</v>
      </c>
      <c r="T12185" s="1">
        <v>18.9304793564826</v>
      </c>
      <c r="U12185" s="1">
        <v>852742.77256808896</v>
      </c>
      <c r="V12185" s="1">
        <f t="shared" si="761"/>
        <v>0.31210040767458669</v>
      </c>
      <c r="W12185" s="1">
        <f t="shared" si="762"/>
        <v>2.8331641025799628</v>
      </c>
      <c r="X12185" s="1">
        <f t="shared" si="763"/>
        <v>1324.8829735959969</v>
      </c>
    </row>
    <row r="12186" spans="1:24" hidden="1" x14ac:dyDescent="0.3">
      <c r="A12186" s="18" t="str">
        <f t="shared" si="760"/>
        <v>TRU - Instate Trailer TRU_2011_50</v>
      </c>
      <c r="B12186" s="1" t="s">
        <v>40</v>
      </c>
      <c r="C12186" s="1">
        <v>2020</v>
      </c>
      <c r="D12186" s="1" t="s">
        <v>211</v>
      </c>
      <c r="E12186" s="1">
        <v>2011</v>
      </c>
      <c r="F12186" s="1">
        <v>50</v>
      </c>
      <c r="G12186" s="1" t="s">
        <v>5</v>
      </c>
      <c r="H12186" s="1">
        <v>8.2353631259566695E-4</v>
      </c>
      <c r="I12186" s="1">
        <v>9.9647893824075795E-4</v>
      </c>
      <c r="J12186" s="1">
        <v>1.18589229013776E-3</v>
      </c>
      <c r="K12186" s="1">
        <v>1.1158293554063999E-2</v>
      </c>
      <c r="L12186" s="1">
        <v>9.6506438498527494E-3</v>
      </c>
      <c r="M12186" s="1">
        <v>0.13402399365206399</v>
      </c>
      <c r="N12186" s="1">
        <v>4.7055734912094898E-4</v>
      </c>
      <c r="O12186" s="1">
        <v>4.3291276119127302E-4</v>
      </c>
      <c r="P12186" s="1">
        <v>1.22272350486543E-6</v>
      </c>
      <c r="Q12186" s="1">
        <v>1.10122298986161E-6</v>
      </c>
      <c r="R12186" s="1">
        <v>85.073576206923207</v>
      </c>
      <c r="S12186" s="1">
        <v>34063.453940482003</v>
      </c>
      <c r="T12186" s="1">
        <v>25.710537926249401</v>
      </c>
      <c r="U12186" s="1">
        <v>1158157.4339763799</v>
      </c>
      <c r="V12186" s="1">
        <f t="shared" si="761"/>
        <v>0.28489781949668591</v>
      </c>
      <c r="W12186" s="1">
        <f t="shared" si="762"/>
        <v>2.7591625713797678</v>
      </c>
      <c r="X12186" s="1">
        <f t="shared" si="763"/>
        <v>1324.8829735959985</v>
      </c>
    </row>
    <row r="12187" spans="1:24" hidden="1" x14ac:dyDescent="0.3">
      <c r="A12187" s="18" t="str">
        <f t="shared" si="760"/>
        <v>TRU - Instate Trailer TRU_2012_50</v>
      </c>
      <c r="B12187" s="1" t="s">
        <v>40</v>
      </c>
      <c r="C12187" s="1">
        <v>2020</v>
      </c>
      <c r="D12187" s="1" t="s">
        <v>211</v>
      </c>
      <c r="E12187" s="1">
        <v>2012</v>
      </c>
      <c r="F12187" s="1">
        <v>50</v>
      </c>
      <c r="G12187" s="1" t="s">
        <v>5</v>
      </c>
      <c r="H12187" s="1">
        <v>1.951356776479E-3</v>
      </c>
      <c r="I12187" s="1">
        <v>2.3611416995395901E-3</v>
      </c>
      <c r="J12187" s="1">
        <v>2.8099537581297599E-3</v>
      </c>
      <c r="K12187" s="1">
        <v>2.72563341509061E-2</v>
      </c>
      <c r="L12187" s="1">
        <v>2.46028832955161E-2</v>
      </c>
      <c r="M12187" s="1">
        <v>0.35109061921782098</v>
      </c>
      <c r="N12187" s="1">
        <v>1.1595513207538499E-3</v>
      </c>
      <c r="O12187" s="1">
        <v>1.06678721509354E-3</v>
      </c>
      <c r="P12187" s="1">
        <v>3.2092385706951299E-6</v>
      </c>
      <c r="Q12187" s="1">
        <v>2.88477496358695E-6</v>
      </c>
      <c r="R12187" s="1">
        <v>222.85960696786799</v>
      </c>
      <c r="S12187" s="1">
        <v>89232.970983605206</v>
      </c>
      <c r="T12187" s="1">
        <v>67.351587092563193</v>
      </c>
      <c r="U12187" s="1">
        <v>3033921.0134425699</v>
      </c>
      <c r="V12187" s="1">
        <f t="shared" si="761"/>
        <v>0.25769523131878086</v>
      </c>
      <c r="W12187" s="1">
        <f t="shared" si="762"/>
        <v>2.6851610401795312</v>
      </c>
      <c r="X12187" s="1">
        <f t="shared" si="763"/>
        <v>1324.8829735960016</v>
      </c>
    </row>
    <row r="12188" spans="1:24" hidden="1" x14ac:dyDescent="0.3">
      <c r="A12188" s="18" t="str">
        <f t="shared" si="760"/>
        <v>TRU - Instate Trailer TRU_2013_50</v>
      </c>
      <c r="B12188" s="1" t="s">
        <v>40</v>
      </c>
      <c r="C12188" s="1">
        <v>2020</v>
      </c>
      <c r="D12188" s="1" t="s">
        <v>211</v>
      </c>
      <c r="E12188" s="1">
        <v>2013</v>
      </c>
      <c r="F12188" s="1">
        <v>50</v>
      </c>
      <c r="G12188" s="1" t="s">
        <v>5</v>
      </c>
      <c r="H12188" s="1">
        <v>4.1045195911141698E-3</v>
      </c>
      <c r="I12188" s="1">
        <v>4.9664687052481497E-3</v>
      </c>
      <c r="J12188" s="1">
        <v>5.9105082112044099E-3</v>
      </c>
      <c r="K12188" s="1">
        <v>5.9455406701651697E-2</v>
      </c>
      <c r="L12188" s="1">
        <v>3.3945812368168397E-2</v>
      </c>
      <c r="M12188" s="1">
        <v>0.82564658992599205</v>
      </c>
      <c r="N12188" s="1">
        <v>2.0482287323751901E-4</v>
      </c>
      <c r="O12188" s="1">
        <v>1.8843704337851699E-4</v>
      </c>
      <c r="P12188" s="1">
        <v>7.5615778922538299E-6</v>
      </c>
      <c r="Q12188" s="1">
        <v>6.7840166641186804E-6</v>
      </c>
      <c r="R12188" s="1">
        <v>524.09054658082096</v>
      </c>
      <c r="S12188" s="1">
        <v>209845.818056077</v>
      </c>
      <c r="T12188" s="1">
        <v>158.38819143891101</v>
      </c>
      <c r="U12188" s="1">
        <v>7134757.8139066398</v>
      </c>
      <c r="V12188" s="1">
        <f t="shared" si="761"/>
        <v>0.23049264314087717</v>
      </c>
      <c r="W12188" s="1">
        <f t="shared" si="762"/>
        <v>1.5754171586816579</v>
      </c>
      <c r="X12188" s="1">
        <f t="shared" si="763"/>
        <v>1324.8829735960005</v>
      </c>
    </row>
    <row r="12189" spans="1:24" hidden="1" x14ac:dyDescent="0.3">
      <c r="A12189" s="18" t="str">
        <f t="shared" si="760"/>
        <v>TRU - Instate Trailer TRU_2014_50</v>
      </c>
      <c r="B12189" s="1" t="s">
        <v>40</v>
      </c>
      <c r="C12189" s="1">
        <v>2020</v>
      </c>
      <c r="D12189" s="1" t="s">
        <v>211</v>
      </c>
      <c r="E12189" s="1">
        <v>2014</v>
      </c>
      <c r="F12189" s="1">
        <v>50</v>
      </c>
      <c r="G12189" s="1" t="s">
        <v>5</v>
      </c>
      <c r="H12189" s="1">
        <v>6.1751004879391997E-3</v>
      </c>
      <c r="I12189" s="1">
        <v>7.4718715904064301E-3</v>
      </c>
      <c r="J12189" s="1">
        <v>8.8921447026324499E-3</v>
      </c>
      <c r="K12189" s="1">
        <v>9.3499038230083806E-2</v>
      </c>
      <c r="L12189" s="1">
        <v>5.6272092355442199E-2</v>
      </c>
      <c r="M12189" s="1">
        <v>1.4083701857183699</v>
      </c>
      <c r="N12189" s="1">
        <v>3.20048774521868E-4</v>
      </c>
      <c r="O12189" s="1">
        <v>2.9444487256011898E-4</v>
      </c>
      <c r="P12189" s="1">
        <v>1.2923165869490201E-5</v>
      </c>
      <c r="Q12189" s="1">
        <v>1.15720296380292E-5</v>
      </c>
      <c r="R12189" s="1">
        <v>893.98237627001799</v>
      </c>
      <c r="S12189" s="1">
        <v>357950.48069459503</v>
      </c>
      <c r="T12189" s="1">
        <v>270.17516854567498</v>
      </c>
      <c r="U12189" s="1">
        <v>12170316.343616201</v>
      </c>
      <c r="V12189" s="1">
        <f t="shared" si="761"/>
        <v>0.20329005496297492</v>
      </c>
      <c r="W12189" s="1">
        <f t="shared" si="762"/>
        <v>1.5310162399615319</v>
      </c>
      <c r="X12189" s="1">
        <f t="shared" si="763"/>
        <v>1324.8829735960026</v>
      </c>
    </row>
    <row r="12190" spans="1:24" hidden="1" x14ac:dyDescent="0.3">
      <c r="A12190" s="18" t="str">
        <f t="shared" si="760"/>
        <v>TRU - Instate Trailer TRU_2015_50</v>
      </c>
      <c r="B12190" s="1" t="s">
        <v>40</v>
      </c>
      <c r="C12190" s="1">
        <v>2020</v>
      </c>
      <c r="D12190" s="1" t="s">
        <v>211</v>
      </c>
      <c r="E12190" s="1">
        <v>2015</v>
      </c>
      <c r="F12190" s="1">
        <v>50</v>
      </c>
      <c r="G12190" s="1" t="s">
        <v>5</v>
      </c>
      <c r="H12190" s="1">
        <v>6.1936210636274799E-3</v>
      </c>
      <c r="I12190" s="1">
        <v>7.4942814869892503E-3</v>
      </c>
      <c r="J12190" s="1">
        <v>8.9188143316235695E-3</v>
      </c>
      <c r="K12190" s="1">
        <v>9.9097388854540905E-2</v>
      </c>
      <c r="L12190" s="1">
        <v>6.3270338790509098E-2</v>
      </c>
      <c r="M12190" s="1">
        <v>1.63081655698354</v>
      </c>
      <c r="N12190" s="1">
        <v>3.3663237299860402E-4</v>
      </c>
      <c r="O12190" s="1">
        <v>3.09701783158716E-4</v>
      </c>
      <c r="P12190" s="1">
        <v>1.4993031966174599E-5</v>
      </c>
      <c r="Q12190" s="1">
        <v>1.3399784888215501E-5</v>
      </c>
      <c r="R12190" s="1">
        <v>1035.18327472189</v>
      </c>
      <c r="S12190" s="1">
        <v>414487.31052142102</v>
      </c>
      <c r="T12190" s="1">
        <v>312.84824303871801</v>
      </c>
      <c r="U12190" s="1">
        <v>14092568.5577283</v>
      </c>
      <c r="V12190" s="1">
        <f t="shared" si="761"/>
        <v>0.17608746678507128</v>
      </c>
      <c r="W12190" s="1">
        <f t="shared" si="762"/>
        <v>1.4866153212413971</v>
      </c>
      <c r="X12190" s="1">
        <f t="shared" si="763"/>
        <v>1324.8829735960007</v>
      </c>
    </row>
    <row r="12191" spans="1:24" hidden="1" x14ac:dyDescent="0.3">
      <c r="A12191" s="18" t="str">
        <f t="shared" si="760"/>
        <v>TRU - Instate Trailer TRU_2016_50</v>
      </c>
      <c r="B12191" s="1" t="s">
        <v>40</v>
      </c>
      <c r="C12191" s="1">
        <v>2020</v>
      </c>
      <c r="D12191" s="1" t="s">
        <v>211</v>
      </c>
      <c r="E12191" s="1">
        <v>2016</v>
      </c>
      <c r="F12191" s="1">
        <v>50</v>
      </c>
      <c r="G12191" s="1" t="s">
        <v>5</v>
      </c>
      <c r="H12191" s="1">
        <v>2.91586289961606E-3</v>
      </c>
      <c r="I12191" s="1">
        <v>3.5281941085354399E-3</v>
      </c>
      <c r="J12191" s="1">
        <v>4.1988425754471304E-3</v>
      </c>
      <c r="K12191" s="1">
        <v>5.0072006139312099E-2</v>
      </c>
      <c r="L12191" s="1">
        <v>3.4176824441965202E-2</v>
      </c>
      <c r="M12191" s="1">
        <v>0.908040952769675</v>
      </c>
      <c r="N12191" s="1">
        <v>1.6852461105819301E-4</v>
      </c>
      <c r="O12191" s="1">
        <v>1.5504264217353799E-4</v>
      </c>
      <c r="P12191" s="1">
        <v>8.3641239079735201E-6</v>
      </c>
      <c r="Q12191" s="1">
        <v>7.4610190733590398E-6</v>
      </c>
      <c r="R12191" s="1">
        <v>576.39150341247796</v>
      </c>
      <c r="S12191" s="1">
        <v>230787.117499574</v>
      </c>
      <c r="T12191" s="1">
        <v>174.19434176376399</v>
      </c>
      <c r="U12191" s="1">
        <v>7846761.9949855097</v>
      </c>
      <c r="V12191" s="1">
        <f t="shared" si="761"/>
        <v>0.14888487860716812</v>
      </c>
      <c r="W12191" s="1">
        <f t="shared" si="762"/>
        <v>1.4422144025212649</v>
      </c>
      <c r="X12191" s="1">
        <f t="shared" si="763"/>
        <v>1324.8829735960028</v>
      </c>
    </row>
    <row r="12192" spans="1:24" hidden="1" x14ac:dyDescent="0.3">
      <c r="A12192" s="18" t="str">
        <f t="shared" si="760"/>
        <v>TRU - Instate Trailer TRU_2017_50</v>
      </c>
      <c r="B12192" s="1" t="s">
        <v>40</v>
      </c>
      <c r="C12192" s="1">
        <v>2020</v>
      </c>
      <c r="D12192" s="1" t="s">
        <v>211</v>
      </c>
      <c r="E12192" s="1">
        <v>2017</v>
      </c>
      <c r="F12192" s="1">
        <v>50</v>
      </c>
      <c r="G12192" s="1" t="s">
        <v>5</v>
      </c>
      <c r="H12192" s="1">
        <v>2.5123132359026099E-3</v>
      </c>
      <c r="I12192" s="1">
        <v>3.0398990154421601E-3</v>
      </c>
      <c r="J12192" s="1">
        <v>3.6177310596997598E-3</v>
      </c>
      <c r="K12192" s="1">
        <v>4.7404380216491897E-2</v>
      </c>
      <c r="L12192" s="1">
        <v>3.4920544462046801E-2</v>
      </c>
      <c r="M12192" s="1">
        <v>0.95727195857291403</v>
      </c>
      <c r="N12192" s="1">
        <v>1.5772330736870199E-4</v>
      </c>
      <c r="O12192" s="1">
        <v>1.4510544277920599E-4</v>
      </c>
      <c r="P12192" s="1">
        <v>8.8344484521294E-6</v>
      </c>
      <c r="Q12192" s="1">
        <v>7.8655310859265892E-6</v>
      </c>
      <c r="R12192" s="1">
        <v>607.64156252367195</v>
      </c>
      <c r="S12192" s="1">
        <v>243299.638973719</v>
      </c>
      <c r="T12192" s="1">
        <v>183.63858833007299</v>
      </c>
      <c r="U12192" s="1">
        <v>8272187.7251064703</v>
      </c>
      <c r="V12192" s="1">
        <f t="shared" si="761"/>
        <v>0.1216822904292649</v>
      </c>
      <c r="W12192" s="1">
        <f t="shared" si="762"/>
        <v>1.3978134838011318</v>
      </c>
      <c r="X12192" s="1">
        <f t="shared" si="763"/>
        <v>1324.882973596001</v>
      </c>
    </row>
    <row r="12193" spans="1:24" hidden="1" x14ac:dyDescent="0.3">
      <c r="A12193" s="18" t="str">
        <f t="shared" si="760"/>
        <v>TRU - Instate Trailer TRU_2018_50</v>
      </c>
      <c r="B12193" s="1" t="s">
        <v>40</v>
      </c>
      <c r="C12193" s="1">
        <v>2020</v>
      </c>
      <c r="D12193" s="1" t="s">
        <v>211</v>
      </c>
      <c r="E12193" s="1">
        <v>2018</v>
      </c>
      <c r="F12193" s="1">
        <v>50</v>
      </c>
      <c r="G12193" s="1" t="s">
        <v>5</v>
      </c>
      <c r="H12193" s="1">
        <v>2.2461683988922901E-3</v>
      </c>
      <c r="I12193" s="1">
        <v>2.7178637626596698E-3</v>
      </c>
      <c r="J12193" s="1">
        <v>3.2344824944049002E-3</v>
      </c>
      <c r="K12193" s="1">
        <v>4.8387618856976802E-2</v>
      </c>
      <c r="L12193" s="1">
        <v>3.8933134619493603E-2</v>
      </c>
      <c r="M12193" s="1">
        <v>1.1022820207147099</v>
      </c>
      <c r="N12193" s="1">
        <v>1.58657206744085E-4</v>
      </c>
      <c r="O12193" s="1">
        <v>1.45964630204558E-4</v>
      </c>
      <c r="P12193" s="1">
        <v>1.01921153283269E-5</v>
      </c>
      <c r="Q12193" s="1">
        <v>9.0570223244758097E-6</v>
      </c>
      <c r="R12193" s="1">
        <v>699.68869704212</v>
      </c>
      <c r="S12193" s="1">
        <v>280155.30517254298</v>
      </c>
      <c r="T12193" s="1">
        <v>211.45664240226799</v>
      </c>
      <c r="U12193" s="1">
        <v>9525280.3758664597</v>
      </c>
      <c r="V12193" s="1">
        <f t="shared" si="761"/>
        <v>9.4479702251361458E-2</v>
      </c>
      <c r="W12193" s="1">
        <f t="shared" si="762"/>
        <v>1.3534125650810023</v>
      </c>
      <c r="X12193" s="1">
        <f t="shared" si="763"/>
        <v>1324.8829735960007</v>
      </c>
    </row>
    <row r="12194" spans="1:24" hidden="1" x14ac:dyDescent="0.3">
      <c r="A12194" s="18" t="str">
        <f t="shared" si="760"/>
        <v>TRU - Instate Trailer TRU_2019_50</v>
      </c>
      <c r="B12194" s="1" t="s">
        <v>40</v>
      </c>
      <c r="C12194" s="1">
        <v>2020</v>
      </c>
      <c r="D12194" s="1" t="s">
        <v>211</v>
      </c>
      <c r="E12194" s="1">
        <v>2019</v>
      </c>
      <c r="F12194" s="1">
        <v>50</v>
      </c>
      <c r="G12194" s="1" t="s">
        <v>5</v>
      </c>
      <c r="H12194" s="1">
        <v>2.7655956531586999E-3</v>
      </c>
      <c r="I12194" s="1">
        <v>3.3463707403220298E-3</v>
      </c>
      <c r="J12194" s="1">
        <v>3.9824577405485296E-3</v>
      </c>
      <c r="K12194" s="1">
        <v>7.2950154077093099E-2</v>
      </c>
      <c r="L12194" s="1">
        <v>6.5110377168376601E-2</v>
      </c>
      <c r="M12194" s="1">
        <v>1.90594453049972</v>
      </c>
      <c r="N12194" s="1">
        <v>2.3463534487900401E-4</v>
      </c>
      <c r="O12194" s="1">
        <v>2.1586451728868399E-4</v>
      </c>
      <c r="P12194" s="1">
        <v>1.7656628955909E-5</v>
      </c>
      <c r="Q12194" s="1">
        <v>1.5660404358909701E-5</v>
      </c>
      <c r="R12194" s="1">
        <v>1209.8245459136001</v>
      </c>
      <c r="S12194" s="1">
        <v>484413.66324551898</v>
      </c>
      <c r="T12194" s="1">
        <v>365.62751042888198</v>
      </c>
      <c r="U12194" s="1">
        <v>16470064.5503476</v>
      </c>
      <c r="V12194" s="1">
        <f t="shared" si="761"/>
        <v>6.7277114073458863E-2</v>
      </c>
      <c r="W12194" s="1">
        <f t="shared" si="762"/>
        <v>1.3090116463608763</v>
      </c>
      <c r="X12194" s="1">
        <f t="shared" si="763"/>
        <v>1324.8829735959982</v>
      </c>
    </row>
    <row r="12195" spans="1:24" hidden="1" x14ac:dyDescent="0.3">
      <c r="A12195" s="18" t="str">
        <f t="shared" si="760"/>
        <v>TRU - Instate Truck TRU_1992_25</v>
      </c>
      <c r="B12195" s="1" t="s">
        <v>40</v>
      </c>
      <c r="C12195" s="1">
        <v>2020</v>
      </c>
      <c r="D12195" s="1" t="s">
        <v>212</v>
      </c>
      <c r="E12195" s="1">
        <v>1992</v>
      </c>
      <c r="F12195" s="1">
        <v>25</v>
      </c>
      <c r="G12195" s="1" t="s">
        <v>5</v>
      </c>
      <c r="H12195" s="1">
        <v>0</v>
      </c>
      <c r="I12195" s="1">
        <v>0</v>
      </c>
      <c r="J12195" s="1">
        <v>0</v>
      </c>
      <c r="K12195" s="1">
        <v>0</v>
      </c>
      <c r="L12195" s="1">
        <v>0</v>
      </c>
      <c r="M12195" s="1">
        <v>0</v>
      </c>
      <c r="N12195" s="1">
        <v>0</v>
      </c>
      <c r="O12195" s="1">
        <v>0</v>
      </c>
      <c r="P12195" s="1">
        <v>0</v>
      </c>
      <c r="Q12195" s="1">
        <v>0</v>
      </c>
      <c r="R12195" s="1">
        <v>0</v>
      </c>
      <c r="S12195" s="1">
        <v>0</v>
      </c>
      <c r="T12195" s="1">
        <v>0</v>
      </c>
      <c r="U12195" s="1">
        <v>0</v>
      </c>
      <c r="V12195" s="1">
        <f t="shared" si="761"/>
        <v>0</v>
      </c>
      <c r="W12195" s="1">
        <f t="shared" si="762"/>
        <v>0</v>
      </c>
      <c r="X12195" s="1" t="e">
        <f t="shared" si="763"/>
        <v>#DIV/0!</v>
      </c>
    </row>
    <row r="12196" spans="1:24" hidden="1" x14ac:dyDescent="0.3">
      <c r="A12196" s="18" t="str">
        <f t="shared" si="760"/>
        <v>TRU - Instate Truck TRU_1993_25</v>
      </c>
      <c r="B12196" s="1" t="s">
        <v>40</v>
      </c>
      <c r="C12196" s="1">
        <v>2020</v>
      </c>
      <c r="D12196" s="1" t="s">
        <v>212</v>
      </c>
      <c r="E12196" s="1">
        <v>1993</v>
      </c>
      <c r="F12196" s="1">
        <v>25</v>
      </c>
      <c r="G12196" s="1" t="s">
        <v>5</v>
      </c>
      <c r="H12196" s="1">
        <v>0</v>
      </c>
      <c r="I12196" s="1">
        <v>0</v>
      </c>
      <c r="J12196" s="1">
        <v>0</v>
      </c>
      <c r="K12196" s="1">
        <v>0</v>
      </c>
      <c r="L12196" s="1">
        <v>0</v>
      </c>
      <c r="M12196" s="1">
        <v>0</v>
      </c>
      <c r="N12196" s="1">
        <v>0</v>
      </c>
      <c r="O12196" s="1">
        <v>0</v>
      </c>
      <c r="P12196" s="1">
        <v>0</v>
      </c>
      <c r="Q12196" s="1">
        <v>0</v>
      </c>
      <c r="R12196" s="1">
        <v>0</v>
      </c>
      <c r="S12196" s="1">
        <v>0</v>
      </c>
      <c r="T12196" s="1">
        <v>0</v>
      </c>
      <c r="U12196" s="1">
        <v>0</v>
      </c>
      <c r="V12196" s="1">
        <f t="shared" si="761"/>
        <v>0</v>
      </c>
      <c r="W12196" s="1">
        <f t="shared" si="762"/>
        <v>0</v>
      </c>
      <c r="X12196" s="1" t="e">
        <f t="shared" si="763"/>
        <v>#DIV/0!</v>
      </c>
    </row>
    <row r="12197" spans="1:24" hidden="1" x14ac:dyDescent="0.3">
      <c r="A12197" s="18" t="str">
        <f t="shared" si="760"/>
        <v>TRU - Instate Truck TRU_1994_25</v>
      </c>
      <c r="B12197" s="1" t="s">
        <v>40</v>
      </c>
      <c r="C12197" s="1">
        <v>2020</v>
      </c>
      <c r="D12197" s="1" t="s">
        <v>212</v>
      </c>
      <c r="E12197" s="1">
        <v>1994</v>
      </c>
      <c r="F12197" s="1">
        <v>25</v>
      </c>
      <c r="G12197" s="1" t="s">
        <v>5</v>
      </c>
      <c r="H12197" s="1">
        <v>7.39598234236835E-7</v>
      </c>
      <c r="I12197" s="1">
        <v>8.9491386342657098E-7</v>
      </c>
      <c r="J12197" s="1">
        <v>1.0650214573010399E-6</v>
      </c>
      <c r="K12197" s="1">
        <v>3.42406589924461E-6</v>
      </c>
      <c r="L12197" s="1">
        <v>6.3687625725949696E-6</v>
      </c>
      <c r="M12197" s="1">
        <v>5.7045992463102898E-5</v>
      </c>
      <c r="N12197" s="1">
        <v>4.93065489491224E-7</v>
      </c>
      <c r="O12197" s="1">
        <v>4.5362025033192602E-7</v>
      </c>
      <c r="P12197" s="1">
        <v>5.0876816980219403E-10</v>
      </c>
      <c r="Q12197" s="1">
        <v>4.6872471613498395E-10</v>
      </c>
      <c r="R12197" s="1">
        <v>3.6210729548235399E-2</v>
      </c>
      <c r="S12197" s="1">
        <v>28.7184420740899</v>
      </c>
      <c r="T12197" s="1">
        <v>2.11009860941145E-2</v>
      </c>
      <c r="U12197" s="1">
        <v>404.93003324466702</v>
      </c>
      <c r="V12197" s="1">
        <f t="shared" si="761"/>
        <v>0.73179569026666735</v>
      </c>
      <c r="W12197" s="1">
        <f t="shared" si="762"/>
        <v>5.2079123962962992</v>
      </c>
      <c r="X12197" s="1">
        <f t="shared" si="763"/>
        <v>1361.0000000000032</v>
      </c>
    </row>
    <row r="12198" spans="1:24" hidden="1" x14ac:dyDescent="0.3">
      <c r="A12198" s="18" t="str">
        <f t="shared" si="760"/>
        <v>TRU - Instate Truck TRU_1995_25</v>
      </c>
      <c r="B12198" s="1" t="s">
        <v>40</v>
      </c>
      <c r="C12198" s="1">
        <v>2020</v>
      </c>
      <c r="D12198" s="1" t="s">
        <v>212</v>
      </c>
      <c r="E12198" s="1">
        <v>1995</v>
      </c>
      <c r="F12198" s="1">
        <v>25</v>
      </c>
      <c r="G12198" s="1" t="s">
        <v>5</v>
      </c>
      <c r="H12198" s="1">
        <v>1.8042772196364401E-6</v>
      </c>
      <c r="I12198" s="1">
        <v>2.1831754357600999E-6</v>
      </c>
      <c r="J12198" s="1">
        <v>2.5981591962764802E-6</v>
      </c>
      <c r="K12198" s="1">
        <v>1.19330503944209E-5</v>
      </c>
      <c r="L12198" s="1">
        <v>2.1154434417213601E-5</v>
      </c>
      <c r="M12198" s="1">
        <v>1.98808294843899E-4</v>
      </c>
      <c r="N12198" s="1">
        <v>1.08829419597119E-6</v>
      </c>
      <c r="O12198" s="1">
        <v>1.00123066029349E-6</v>
      </c>
      <c r="P12198" s="1">
        <v>1.79628177649581E-9</v>
      </c>
      <c r="Q12198" s="1">
        <v>1.6335303768491599E-9</v>
      </c>
      <c r="R12198" s="1">
        <v>0.12619630381914301</v>
      </c>
      <c r="S12198" s="1">
        <v>100.08528649959</v>
      </c>
      <c r="T12198" s="1">
        <v>7.3538050330338098E-2</v>
      </c>
      <c r="U12198" s="1">
        <v>1411.20253964422</v>
      </c>
      <c r="V12198" s="1">
        <f t="shared" si="761"/>
        <v>0.51225698318666679</v>
      </c>
      <c r="W12198" s="1">
        <f t="shared" si="762"/>
        <v>4.9636445051925788</v>
      </c>
      <c r="X12198" s="1">
        <f t="shared" si="763"/>
        <v>1360.999999999998</v>
      </c>
    </row>
    <row r="12199" spans="1:24" hidden="1" x14ac:dyDescent="0.3">
      <c r="A12199" s="18" t="str">
        <f t="shared" si="760"/>
        <v>TRU - Instate Truck TRU_1996_25</v>
      </c>
      <c r="B12199" s="1" t="s">
        <v>40</v>
      </c>
      <c r="C12199" s="1">
        <v>2020</v>
      </c>
      <c r="D12199" s="1" t="s">
        <v>212</v>
      </c>
      <c r="E12199" s="1">
        <v>1996</v>
      </c>
      <c r="F12199" s="1">
        <v>25</v>
      </c>
      <c r="G12199" s="1" t="s">
        <v>5</v>
      </c>
      <c r="H12199" s="1">
        <v>2.1346156632537601E-6</v>
      </c>
      <c r="I12199" s="1">
        <v>2.5828849525370501E-6</v>
      </c>
      <c r="J12199" s="1">
        <v>3.0738465550854098E-6</v>
      </c>
      <c r="K12199" s="1">
        <v>1.4117828460673001E-5</v>
      </c>
      <c r="L12199" s="1">
        <v>2.5027521581942698E-5</v>
      </c>
      <c r="M12199" s="1">
        <v>2.35207370319772E-4</v>
      </c>
      <c r="N12199" s="1">
        <v>1.2875459556133801E-6</v>
      </c>
      <c r="O12199" s="1">
        <v>1.18454227916431E-6</v>
      </c>
      <c r="P12199" s="1">
        <v>2.1251563639970298E-9</v>
      </c>
      <c r="Q12199" s="1">
        <v>1.9326074124715998E-9</v>
      </c>
      <c r="R12199" s="1">
        <v>0.14930111838986301</v>
      </c>
      <c r="S12199" s="1">
        <v>118.40953147228301</v>
      </c>
      <c r="T12199" s="1">
        <v>8.70018600090251E-2</v>
      </c>
      <c r="U12199" s="1">
        <v>1669.5743937591899</v>
      </c>
      <c r="V12199" s="1">
        <f t="shared" si="761"/>
        <v>0.51225698318666713</v>
      </c>
      <c r="W12199" s="1">
        <f t="shared" si="762"/>
        <v>4.9636445051925966</v>
      </c>
      <c r="X12199" s="1">
        <f t="shared" si="763"/>
        <v>1360.9999999999982</v>
      </c>
    </row>
    <row r="12200" spans="1:24" hidden="1" x14ac:dyDescent="0.3">
      <c r="A12200" s="18" t="str">
        <f t="shared" si="760"/>
        <v>TRU - Instate Truck TRU_1997_25</v>
      </c>
      <c r="B12200" s="1" t="s">
        <v>40</v>
      </c>
      <c r="C12200" s="1">
        <v>2020</v>
      </c>
      <c r="D12200" s="1" t="s">
        <v>212</v>
      </c>
      <c r="E12200" s="1">
        <v>1997</v>
      </c>
      <c r="F12200" s="1">
        <v>25</v>
      </c>
      <c r="G12200" s="1" t="s">
        <v>5</v>
      </c>
      <c r="H12200" s="1">
        <v>3.6819925525766E-6</v>
      </c>
      <c r="I12200" s="1">
        <v>4.4552109886176901E-6</v>
      </c>
      <c r="J12200" s="1">
        <v>5.30206927571031E-6</v>
      </c>
      <c r="K12200" s="1">
        <v>2.4351802596406102E-5</v>
      </c>
      <c r="L12200" s="1">
        <v>4.3169901570804903E-5</v>
      </c>
      <c r="M12200" s="1">
        <v>4.0570853139363402E-4</v>
      </c>
      <c r="N12200" s="1">
        <v>2.22088439679224E-6</v>
      </c>
      <c r="O12200" s="1">
        <v>2.0432136450488599E-6</v>
      </c>
      <c r="P12200" s="1">
        <v>3.6656762338989899E-9</v>
      </c>
      <c r="Q12200" s="1">
        <v>3.33354908907967E-9</v>
      </c>
      <c r="R12200" s="1">
        <v>0.25752907910592898</v>
      </c>
      <c r="S12200" s="1">
        <v>204.24426773411199</v>
      </c>
      <c r="T12200" s="1">
        <v>0.15006926358127301</v>
      </c>
      <c r="U12200" s="1">
        <v>2879.8441750509901</v>
      </c>
      <c r="V12200" s="1">
        <f t="shared" si="761"/>
        <v>0.5122569831866659</v>
      </c>
      <c r="W12200" s="1">
        <f t="shared" si="762"/>
        <v>4.9636445051925868</v>
      </c>
      <c r="X12200" s="1">
        <f t="shared" si="763"/>
        <v>1360.9999999999961</v>
      </c>
    </row>
    <row r="12201" spans="1:24" hidden="1" x14ac:dyDescent="0.3">
      <c r="A12201" s="18" t="str">
        <f t="shared" si="760"/>
        <v>TRU - Instate Truck TRU_1998_25</v>
      </c>
      <c r="B12201" s="1" t="s">
        <v>40</v>
      </c>
      <c r="C12201" s="1">
        <v>2020</v>
      </c>
      <c r="D12201" s="1" t="s">
        <v>212</v>
      </c>
      <c r="E12201" s="1">
        <v>1998</v>
      </c>
      <c r="F12201" s="1">
        <v>25</v>
      </c>
      <c r="G12201" s="1" t="s">
        <v>5</v>
      </c>
      <c r="H12201" s="1">
        <v>7.4083443140746197E-6</v>
      </c>
      <c r="I12201" s="1">
        <v>8.9640966200302894E-6</v>
      </c>
      <c r="J12201" s="1">
        <v>1.0668015812267399E-5</v>
      </c>
      <c r="K12201" s="1">
        <v>4.8996986204197201E-5</v>
      </c>
      <c r="L12201" s="1">
        <v>8.6859897263352596E-5</v>
      </c>
      <c r="M12201" s="1">
        <v>8.1630488079567002E-4</v>
      </c>
      <c r="N12201" s="1">
        <v>4.46852514182278E-6</v>
      </c>
      <c r="O12201" s="1">
        <v>4.1110431304769597E-6</v>
      </c>
      <c r="P12201" s="1">
        <v>7.3755151040814103E-9</v>
      </c>
      <c r="Q12201" s="1">
        <v>6.7072594762556003E-9</v>
      </c>
      <c r="R12201" s="1">
        <v>0.51816076802441902</v>
      </c>
      <c r="S12201" s="1">
        <v>410.949190674352</v>
      </c>
      <c r="T12201" s="1">
        <v>0.30194650306712101</v>
      </c>
      <c r="U12201" s="1">
        <v>5794.3835885083599</v>
      </c>
      <c r="V12201" s="1">
        <f t="shared" si="761"/>
        <v>0.5122569831866669</v>
      </c>
      <c r="W12201" s="1">
        <f t="shared" si="762"/>
        <v>4.9636445051925913</v>
      </c>
      <c r="X12201" s="1">
        <f t="shared" si="763"/>
        <v>1361.0000000000009</v>
      </c>
    </row>
    <row r="12202" spans="1:24" hidden="1" x14ac:dyDescent="0.3">
      <c r="A12202" s="18" t="str">
        <f t="shared" si="760"/>
        <v>TRU - Instate Truck TRU_1999_25</v>
      </c>
      <c r="B12202" s="1" t="s">
        <v>40</v>
      </c>
      <c r="C12202" s="1">
        <v>2020</v>
      </c>
      <c r="D12202" s="1" t="s">
        <v>212</v>
      </c>
      <c r="E12202" s="1">
        <v>1999</v>
      </c>
      <c r="F12202" s="1">
        <v>25</v>
      </c>
      <c r="G12202" s="1" t="s">
        <v>5</v>
      </c>
      <c r="H12202" s="1">
        <v>1.5783276897434399E-5</v>
      </c>
      <c r="I12202" s="1">
        <v>1.9097765045895599E-5</v>
      </c>
      <c r="J12202" s="1">
        <v>2.2727918732305501E-5</v>
      </c>
      <c r="K12202" s="1">
        <v>1.04386751967158E-4</v>
      </c>
      <c r="L12202" s="1">
        <v>1.8505265841729999E-4</v>
      </c>
      <c r="M12202" s="1">
        <v>1.7391154379593099E-3</v>
      </c>
      <c r="N12202" s="1">
        <v>9.5200717794048808E-6</v>
      </c>
      <c r="O12202" s="1">
        <v>8.7584660370524902E-6</v>
      </c>
      <c r="P12202" s="1">
        <v>1.57133351547615E-8</v>
      </c>
      <c r="Q12202" s="1">
        <v>1.42896346401667E-8</v>
      </c>
      <c r="R12202" s="1">
        <v>1.1039274812834099</v>
      </c>
      <c r="S12202" s="1">
        <v>875.51611969050998</v>
      </c>
      <c r="T12202" s="1">
        <v>0.64328884620904503</v>
      </c>
      <c r="U12202" s="1">
        <v>12344.7772876361</v>
      </c>
      <c r="V12202" s="1">
        <f t="shared" si="761"/>
        <v>0.51225698318666979</v>
      </c>
      <c r="W12202" s="1">
        <f t="shared" si="762"/>
        <v>4.9636445051926206</v>
      </c>
      <c r="X12202" s="1">
        <f t="shared" si="763"/>
        <v>1360.9999999999995</v>
      </c>
    </row>
    <row r="12203" spans="1:24" hidden="1" x14ac:dyDescent="0.3">
      <c r="A12203" s="18" t="str">
        <f t="shared" si="760"/>
        <v>TRU - Instate Truck TRU_2000_25</v>
      </c>
      <c r="B12203" s="1" t="s">
        <v>40</v>
      </c>
      <c r="C12203" s="1">
        <v>2020</v>
      </c>
      <c r="D12203" s="1" t="s">
        <v>212</v>
      </c>
      <c r="E12203" s="1">
        <v>2000</v>
      </c>
      <c r="F12203" s="1">
        <v>25</v>
      </c>
      <c r="G12203" s="1" t="s">
        <v>5</v>
      </c>
      <c r="H12203" s="1">
        <v>1.24820872892626E-5</v>
      </c>
      <c r="I12203" s="1">
        <v>1.51033256200077E-5</v>
      </c>
      <c r="J12203" s="1">
        <v>1.7974205696538102E-5</v>
      </c>
      <c r="K12203" s="1">
        <v>8.8465773884275402E-5</v>
      </c>
      <c r="L12203" s="1">
        <v>1.4694598447986801E-4</v>
      </c>
      <c r="M12203" s="1">
        <v>2.1237277227370999E-3</v>
      </c>
      <c r="N12203" s="1">
        <v>9.5859167090742208E-6</v>
      </c>
      <c r="O12203" s="1">
        <v>8.8190433723482796E-6</v>
      </c>
      <c r="P12203" s="1">
        <v>1.9392153337676098E-8</v>
      </c>
      <c r="Q12203" s="1">
        <v>1.7449844082067501E-8</v>
      </c>
      <c r="R12203" s="1">
        <v>1.34806542724036</v>
      </c>
      <c r="S12203" s="1">
        <v>1069.1399860562001</v>
      </c>
      <c r="T12203" s="1">
        <v>0.78555472891712497</v>
      </c>
      <c r="U12203" s="1">
        <v>15074.8738033925</v>
      </c>
      <c r="V12203" s="1">
        <f t="shared" si="761"/>
        <v>0.3317473795875549</v>
      </c>
      <c r="W12203" s="1">
        <f t="shared" si="762"/>
        <v>3.2276961060503746</v>
      </c>
      <c r="X12203" s="1">
        <f t="shared" si="763"/>
        <v>1360.9999999999911</v>
      </c>
    </row>
    <row r="12204" spans="1:24" hidden="1" x14ac:dyDescent="0.3">
      <c r="A12204" s="18" t="str">
        <f t="shared" si="760"/>
        <v>TRU - Instate Truck TRU_2001_25</v>
      </c>
      <c r="B12204" s="1" t="s">
        <v>40</v>
      </c>
      <c r="C12204" s="1">
        <v>2020</v>
      </c>
      <c r="D12204" s="1" t="s">
        <v>212</v>
      </c>
      <c r="E12204" s="1">
        <v>2001</v>
      </c>
      <c r="F12204" s="1">
        <v>25</v>
      </c>
      <c r="G12204" s="1" t="s">
        <v>5</v>
      </c>
      <c r="H12204" s="1">
        <v>1.4443481622720699E-5</v>
      </c>
      <c r="I12204" s="1">
        <v>1.7476612763492101E-5</v>
      </c>
      <c r="J12204" s="1">
        <v>2.0798613536717799E-5</v>
      </c>
      <c r="K12204" s="1">
        <v>1.02366995978024E-4</v>
      </c>
      <c r="L12204" s="1">
        <v>1.7003659541728501E-4</v>
      </c>
      <c r="M12204" s="1">
        <v>2.4574433445440202E-3</v>
      </c>
      <c r="N12204" s="1">
        <v>1.10922162788868E-5</v>
      </c>
      <c r="O12204" s="1">
        <v>1.0204838976575799E-5</v>
      </c>
      <c r="P12204" s="1">
        <v>2.2439372828184601E-8</v>
      </c>
      <c r="Q12204" s="1">
        <v>2.0191855454775702E-8</v>
      </c>
      <c r="R12204" s="1">
        <v>1.5598960152538399</v>
      </c>
      <c r="S12204" s="1">
        <v>1237.1411433728999</v>
      </c>
      <c r="T12204" s="1">
        <v>0.908994227312935</v>
      </c>
      <c r="U12204" s="1">
        <v>17443.690121557898</v>
      </c>
      <c r="V12204" s="1">
        <f t="shared" si="761"/>
        <v>0.33174737958755668</v>
      </c>
      <c r="W12204" s="1">
        <f t="shared" si="762"/>
        <v>3.2276961060503817</v>
      </c>
      <c r="X12204" s="1">
        <f t="shared" si="763"/>
        <v>1360.999999999995</v>
      </c>
    </row>
    <row r="12205" spans="1:24" hidden="1" x14ac:dyDescent="0.3">
      <c r="A12205" s="18" t="str">
        <f t="shared" si="760"/>
        <v>TRU - Instate Truck TRU_2002_25</v>
      </c>
      <c r="B12205" s="1" t="s">
        <v>40</v>
      </c>
      <c r="C12205" s="1">
        <v>2020</v>
      </c>
      <c r="D12205" s="1" t="s">
        <v>212</v>
      </c>
      <c r="E12205" s="1">
        <v>2002</v>
      </c>
      <c r="F12205" s="1">
        <v>25</v>
      </c>
      <c r="G12205" s="1" t="s">
        <v>5</v>
      </c>
      <c r="H12205" s="1">
        <v>1.6529521134593998E-5</v>
      </c>
      <c r="I12205" s="1">
        <v>2.00007205728587E-5</v>
      </c>
      <c r="J12205" s="1">
        <v>2.38025104338154E-5</v>
      </c>
      <c r="K12205" s="1">
        <v>1.1715163059036199E-4</v>
      </c>
      <c r="L12205" s="1">
        <v>1.9459459782765199E-4</v>
      </c>
      <c r="M12205" s="1">
        <v>2.8123663505625102E-3</v>
      </c>
      <c r="N12205" s="1">
        <v>1.2694240087024799E-5</v>
      </c>
      <c r="O12205" s="1">
        <v>1.1678700880062799E-5</v>
      </c>
      <c r="P12205" s="1">
        <v>2.5680240893375701E-8</v>
      </c>
      <c r="Q12205" s="1">
        <v>2.3108119649029099E-8</v>
      </c>
      <c r="R12205" s="1">
        <v>1.78518828253615</v>
      </c>
      <c r="S12205" s="1">
        <v>1415.8186516255</v>
      </c>
      <c r="T12205" s="1">
        <v>1.0402782157424699</v>
      </c>
      <c r="U12205" s="1">
        <v>19963.042987919602</v>
      </c>
      <c r="V12205" s="1">
        <f t="shared" si="761"/>
        <v>0.33174737958755474</v>
      </c>
      <c r="W12205" s="1">
        <f t="shared" si="762"/>
        <v>3.2276961060503733</v>
      </c>
      <c r="X12205" s="1">
        <f t="shared" si="763"/>
        <v>1360.9999999999984</v>
      </c>
    </row>
    <row r="12206" spans="1:24" hidden="1" x14ac:dyDescent="0.3">
      <c r="A12206" s="18" t="str">
        <f t="shared" si="760"/>
        <v>TRU - Instate Truck TRU_2003_25</v>
      </c>
      <c r="B12206" s="1" t="s">
        <v>40</v>
      </c>
      <c r="C12206" s="1">
        <v>2020</v>
      </c>
      <c r="D12206" s="1" t="s">
        <v>212</v>
      </c>
      <c r="E12206" s="1">
        <v>2003</v>
      </c>
      <c r="F12206" s="1">
        <v>25</v>
      </c>
      <c r="G12206" s="1" t="s">
        <v>5</v>
      </c>
      <c r="H12206" s="1">
        <v>3.6120377180350402E-5</v>
      </c>
      <c r="I12206" s="1">
        <v>4.3705656388224003E-5</v>
      </c>
      <c r="J12206" s="1">
        <v>5.2013343139704698E-5</v>
      </c>
      <c r="K12206" s="1">
        <v>2.5600022225452602E-4</v>
      </c>
      <c r="L12206" s="1">
        <v>4.2522891096240001E-4</v>
      </c>
      <c r="M12206" s="1">
        <v>6.14559445034634E-3</v>
      </c>
      <c r="N12206" s="1">
        <v>2.7739505350922699E-5</v>
      </c>
      <c r="O12206" s="1">
        <v>2.5520344922848898E-5</v>
      </c>
      <c r="P12206" s="1">
        <v>5.61165674188644E-8</v>
      </c>
      <c r="Q12206" s="1">
        <v>5.0495957557097097E-8</v>
      </c>
      <c r="R12206" s="1">
        <v>3.90100073547785</v>
      </c>
      <c r="S12206" s="1">
        <v>3093.8527074846502</v>
      </c>
      <c r="T12206" s="1">
        <v>2.2732202112304498</v>
      </c>
      <c r="U12206" s="1">
        <v>43623.3231755335</v>
      </c>
      <c r="V12206" s="1">
        <f t="shared" si="761"/>
        <v>0.33174737958755557</v>
      </c>
      <c r="W12206" s="1">
        <f t="shared" si="762"/>
        <v>3.2276961060503719</v>
      </c>
      <c r="X12206" s="1">
        <f t="shared" si="763"/>
        <v>1361.0000000000034</v>
      </c>
    </row>
    <row r="12207" spans="1:24" hidden="1" x14ac:dyDescent="0.3">
      <c r="A12207" s="18" t="str">
        <f t="shared" si="760"/>
        <v>TRU - Instate Truck TRU_2004_25</v>
      </c>
      <c r="B12207" s="1" t="s">
        <v>40</v>
      </c>
      <c r="C12207" s="1">
        <v>2020</v>
      </c>
      <c r="D12207" s="1" t="s">
        <v>212</v>
      </c>
      <c r="E12207" s="1">
        <v>2004</v>
      </c>
      <c r="F12207" s="1">
        <v>25</v>
      </c>
      <c r="G12207" s="1" t="s">
        <v>5</v>
      </c>
      <c r="H12207" s="1">
        <v>6.88301243391272E-5</v>
      </c>
      <c r="I12207" s="1">
        <v>8.3284450450344001E-5</v>
      </c>
      <c r="J12207" s="1">
        <v>9.9115379048343198E-5</v>
      </c>
      <c r="K12207" s="1">
        <v>4.8782788287739302E-4</v>
      </c>
      <c r="L12207" s="1">
        <v>8.1030601280807795E-4</v>
      </c>
      <c r="M12207" s="1">
        <v>1.1710897370842001E-2</v>
      </c>
      <c r="N12207" s="1">
        <v>5.2859736012074797E-5</v>
      </c>
      <c r="O12207" s="1">
        <v>4.8630957131108799E-5</v>
      </c>
      <c r="P12207" s="1">
        <v>1.06934384811094E-7</v>
      </c>
      <c r="Q12207" s="1">
        <v>9.6223885479497101E-8</v>
      </c>
      <c r="R12207" s="1">
        <v>7.4336534286257399</v>
      </c>
      <c r="S12207" s="1">
        <v>5895.5715074581003</v>
      </c>
      <c r="T12207" s="1">
        <v>4.3317939070228499</v>
      </c>
      <c r="U12207" s="1">
        <v>83127.558255159194</v>
      </c>
      <c r="V12207" s="1">
        <f t="shared" si="761"/>
        <v>0.33174737958755562</v>
      </c>
      <c r="W12207" s="1">
        <f t="shared" si="762"/>
        <v>3.2276961060503684</v>
      </c>
      <c r="X12207" s="1">
        <f t="shared" si="763"/>
        <v>1361.0000000000005</v>
      </c>
    </row>
    <row r="12208" spans="1:24" hidden="1" x14ac:dyDescent="0.3">
      <c r="A12208" s="18" t="str">
        <f t="shared" si="760"/>
        <v>TRU - Instate Truck TRU_2005_25</v>
      </c>
      <c r="B12208" s="1" t="s">
        <v>40</v>
      </c>
      <c r="C12208" s="1">
        <v>2020</v>
      </c>
      <c r="D12208" s="1" t="s">
        <v>212</v>
      </c>
      <c r="E12208" s="1">
        <v>2005</v>
      </c>
      <c r="F12208" s="1">
        <v>25</v>
      </c>
      <c r="G12208" s="1" t="s">
        <v>5</v>
      </c>
      <c r="H12208" s="1">
        <v>9.0894190878385107E-5</v>
      </c>
      <c r="I12208" s="1">
        <v>1.09981970962846E-4</v>
      </c>
      <c r="J12208" s="1">
        <v>1.3088763486487399E-4</v>
      </c>
      <c r="K12208" s="1">
        <v>8.9399898624715503E-4</v>
      </c>
      <c r="L12208" s="1">
        <v>1.0673265822090099E-3</v>
      </c>
      <c r="M12208" s="1">
        <v>2.1461525150682201E-2</v>
      </c>
      <c r="N12208" s="1">
        <v>7.8321525019923706E-5</v>
      </c>
      <c r="O12208" s="1">
        <v>7.2055803018329797E-5</v>
      </c>
      <c r="P12208" s="1">
        <v>1.9702652351392901E-7</v>
      </c>
      <c r="Q12208" s="1">
        <v>1.7634099872280799E-7</v>
      </c>
      <c r="R12208" s="1">
        <v>13.6229987308338</v>
      </c>
      <c r="S12208" s="1">
        <v>10804.292120259601</v>
      </c>
      <c r="T12208" s="1">
        <v>7.9384953124611499</v>
      </c>
      <c r="U12208" s="1">
        <v>152340.51889566</v>
      </c>
      <c r="V12208" s="1">
        <f t="shared" si="761"/>
        <v>0.23905325882044567</v>
      </c>
      <c r="W12208" s="1">
        <f t="shared" si="762"/>
        <v>2.3199065762237154</v>
      </c>
      <c r="X12208" s="1">
        <f t="shared" si="763"/>
        <v>1360.999999999997</v>
      </c>
    </row>
    <row r="12209" spans="1:24" hidden="1" x14ac:dyDescent="0.3">
      <c r="A12209" s="18" t="str">
        <f t="shared" si="760"/>
        <v>TRU - Instate Truck TRU_2006_25</v>
      </c>
      <c r="B12209" s="1" t="s">
        <v>40</v>
      </c>
      <c r="C12209" s="1">
        <v>2020</v>
      </c>
      <c r="D12209" s="1" t="s">
        <v>212</v>
      </c>
      <c r="E12209" s="1">
        <v>2006</v>
      </c>
      <c r="F12209" s="1">
        <v>25</v>
      </c>
      <c r="G12209" s="1" t="s">
        <v>5</v>
      </c>
      <c r="H12209" s="1">
        <v>1.15673898912067E-4</v>
      </c>
      <c r="I12209" s="1">
        <v>1.3996541768360101E-4</v>
      </c>
      <c r="J12209" s="1">
        <v>1.6657041443337699E-4</v>
      </c>
      <c r="K12209" s="1">
        <v>1.1377223050591601E-3</v>
      </c>
      <c r="L12209" s="1">
        <v>1.3583027252181299E-3</v>
      </c>
      <c r="M12209" s="1">
        <v>2.7312397709776701E-2</v>
      </c>
      <c r="N12209" s="1">
        <v>9.9673654391350697E-5</v>
      </c>
      <c r="O12209" s="1">
        <v>9.1699762040042698E-5</v>
      </c>
      <c r="P12209" s="1">
        <v>2.5074018420429102E-7</v>
      </c>
      <c r="Q12209" s="1">
        <v>2.2441534121369099E-7</v>
      </c>
      <c r="R12209" s="1">
        <v>17.336920685922902</v>
      </c>
      <c r="S12209" s="1">
        <v>13749.774132513399</v>
      </c>
      <c r="T12209" s="1">
        <v>10.102699583036999</v>
      </c>
      <c r="U12209" s="1">
        <v>193871.81526843901</v>
      </c>
      <c r="V12209" s="1">
        <f t="shared" si="761"/>
        <v>0.23905325882044412</v>
      </c>
      <c r="W12209" s="1">
        <f t="shared" si="762"/>
        <v>2.3199065762237092</v>
      </c>
      <c r="X12209" s="1">
        <f t="shared" si="763"/>
        <v>1361.0000000000043</v>
      </c>
    </row>
    <row r="12210" spans="1:24" hidden="1" x14ac:dyDescent="0.3">
      <c r="A12210" s="18" t="str">
        <f t="shared" si="760"/>
        <v>TRU - Instate Truck TRU_2007_25</v>
      </c>
      <c r="B12210" s="1" t="s">
        <v>40</v>
      </c>
      <c r="C12210" s="1">
        <v>2020</v>
      </c>
      <c r="D12210" s="1" t="s">
        <v>212</v>
      </c>
      <c r="E12210" s="1">
        <v>2007</v>
      </c>
      <c r="F12210" s="1">
        <v>25</v>
      </c>
      <c r="G12210" s="1" t="s">
        <v>5</v>
      </c>
      <c r="H12210" s="1">
        <v>1.21099744028411E-4</v>
      </c>
      <c r="I12210" s="1">
        <v>1.4653069027437799E-4</v>
      </c>
      <c r="J12210" s="1">
        <v>1.7438363140091201E-4</v>
      </c>
      <c r="K12210" s="1">
        <v>1.19108875220688E-3</v>
      </c>
      <c r="L12210" s="1">
        <v>1.42201580377308E-3</v>
      </c>
      <c r="M12210" s="1">
        <v>2.85935237124707E-2</v>
      </c>
      <c r="N12210" s="1">
        <v>1.04348985784118E-4</v>
      </c>
      <c r="O12210" s="1">
        <v>9.6001066921389401E-5</v>
      </c>
      <c r="P12210" s="1">
        <v>2.6250150129251602E-7</v>
      </c>
      <c r="Q12210" s="1">
        <v>2.3494185492689001E-7</v>
      </c>
      <c r="R12210" s="1">
        <v>18.1501330641766</v>
      </c>
      <c r="S12210" s="1">
        <v>14394.7264124089</v>
      </c>
      <c r="T12210" s="1">
        <v>10.576580758566401</v>
      </c>
      <c r="U12210" s="1">
        <v>202965.642414965</v>
      </c>
      <c r="V12210" s="1">
        <f t="shared" si="761"/>
        <v>0.23905325882044479</v>
      </c>
      <c r="W12210" s="1">
        <f t="shared" si="762"/>
        <v>2.3199065762237088</v>
      </c>
      <c r="X12210" s="1">
        <f t="shared" si="763"/>
        <v>1361.0000000000027</v>
      </c>
    </row>
    <row r="12211" spans="1:24" hidden="1" x14ac:dyDescent="0.3">
      <c r="A12211" s="18" t="str">
        <f t="shared" si="760"/>
        <v>TRU - Instate Truck TRU_2008_25</v>
      </c>
      <c r="B12211" s="1" t="s">
        <v>40</v>
      </c>
      <c r="C12211" s="1">
        <v>2020</v>
      </c>
      <c r="D12211" s="1" t="s">
        <v>212</v>
      </c>
      <c r="E12211" s="1">
        <v>2008</v>
      </c>
      <c r="F12211" s="1">
        <v>25</v>
      </c>
      <c r="G12211" s="1" t="s">
        <v>5</v>
      </c>
      <c r="H12211" s="1">
        <v>3.2208291584105199E-4</v>
      </c>
      <c r="I12211" s="1">
        <v>3.8972032816767302E-4</v>
      </c>
      <c r="J12211" s="1">
        <v>4.6379939881111497E-4</v>
      </c>
      <c r="K12211" s="1">
        <v>3.1678790191849498E-3</v>
      </c>
      <c r="L12211" s="1">
        <v>3.7820641168641602E-3</v>
      </c>
      <c r="M12211" s="1">
        <v>7.6048761005821502E-2</v>
      </c>
      <c r="N12211" s="1">
        <v>1.38765882108389E-4</v>
      </c>
      <c r="O12211" s="1">
        <v>1.27664611539718E-4</v>
      </c>
      <c r="P12211" s="1">
        <v>6.9816207810572699E-7</v>
      </c>
      <c r="Q12211" s="1">
        <v>6.24863068828657E-7</v>
      </c>
      <c r="R12211" s="1">
        <v>48.2729986517691</v>
      </c>
      <c r="S12211" s="1">
        <v>38284.931919881899</v>
      </c>
      <c r="T12211" s="1">
        <v>28.130001410640599</v>
      </c>
      <c r="U12211" s="1">
        <v>539817.54007033503</v>
      </c>
      <c r="V12211" s="1">
        <f t="shared" si="761"/>
        <v>0.23905325882044431</v>
      </c>
      <c r="W12211" s="1">
        <f t="shared" si="762"/>
        <v>2.3199065762237003</v>
      </c>
      <c r="X12211" s="1">
        <f t="shared" si="763"/>
        <v>1361.0000000000016</v>
      </c>
    </row>
    <row r="12212" spans="1:24" hidden="1" x14ac:dyDescent="0.3">
      <c r="A12212" s="18" t="str">
        <f t="shared" si="760"/>
        <v>TRU - Instate Truck TRU_2009_25</v>
      </c>
      <c r="B12212" s="1" t="s">
        <v>40</v>
      </c>
      <c r="C12212" s="1">
        <v>2020</v>
      </c>
      <c r="D12212" s="1" t="s">
        <v>212</v>
      </c>
      <c r="E12212" s="1">
        <v>2009</v>
      </c>
      <c r="F12212" s="1">
        <v>25</v>
      </c>
      <c r="G12212" s="1" t="s">
        <v>5</v>
      </c>
      <c r="H12212" s="1">
        <v>1.16428819985281E-4</v>
      </c>
      <c r="I12212" s="1">
        <v>1.4087887218219001E-4</v>
      </c>
      <c r="J12212" s="1">
        <v>1.6765750077880499E-4</v>
      </c>
      <c r="K12212" s="1">
        <v>1.1451474074516E-3</v>
      </c>
      <c r="L12212" s="1">
        <v>1.3671673987591399E-3</v>
      </c>
      <c r="M12212" s="1">
        <v>2.7490646258369202E-2</v>
      </c>
      <c r="N12212" s="1">
        <v>5.0162076637649601E-5</v>
      </c>
      <c r="O12212" s="1">
        <v>4.6149110506637601E-5</v>
      </c>
      <c r="P12212" s="1">
        <v>2.5237658663161203E-7</v>
      </c>
      <c r="Q12212" s="1">
        <v>2.2587994015803401E-7</v>
      </c>
      <c r="R12212" s="1">
        <v>17.450066407589901</v>
      </c>
      <c r="S12212" s="1">
        <v>13839.509105936</v>
      </c>
      <c r="T12212" s="1">
        <v>10.1686327009082</v>
      </c>
      <c r="U12212" s="1">
        <v>195137.078393698</v>
      </c>
      <c r="V12212" s="1">
        <f t="shared" si="761"/>
        <v>0.23905325882044445</v>
      </c>
      <c r="W12212" s="1">
        <f t="shared" si="762"/>
        <v>2.3199065762237123</v>
      </c>
      <c r="X12212" s="1">
        <f t="shared" si="763"/>
        <v>1360.9999999999941</v>
      </c>
    </row>
    <row r="12213" spans="1:24" hidden="1" x14ac:dyDescent="0.3">
      <c r="A12213" s="18" t="str">
        <f t="shared" si="760"/>
        <v>TRU - Instate Truck TRU_2010_25</v>
      </c>
      <c r="B12213" s="1" t="s">
        <v>40</v>
      </c>
      <c r="C12213" s="1">
        <v>2020</v>
      </c>
      <c r="D12213" s="1" t="s">
        <v>212</v>
      </c>
      <c r="E12213" s="1">
        <v>2010</v>
      </c>
      <c r="F12213" s="1">
        <v>25</v>
      </c>
      <c r="G12213" s="1" t="s">
        <v>5</v>
      </c>
      <c r="H12213" s="1">
        <v>1.3417002798111899E-4</v>
      </c>
      <c r="I12213" s="1">
        <v>1.6234573385715399E-4</v>
      </c>
      <c r="J12213" s="1">
        <v>1.9320484029281199E-4</v>
      </c>
      <c r="K12213" s="1">
        <v>1.31964284890727E-3</v>
      </c>
      <c r="L12213" s="1">
        <v>1.5754938353714899E-3</v>
      </c>
      <c r="M12213" s="1">
        <v>3.1679620030253097E-2</v>
      </c>
      <c r="N12213" s="1">
        <v>5.7805680989597998E-5</v>
      </c>
      <c r="O12213" s="1">
        <v>5.31812265104301E-5</v>
      </c>
      <c r="P12213" s="1">
        <v>2.9083326357188398E-7</v>
      </c>
      <c r="Q12213" s="1">
        <v>2.60299107173021E-7</v>
      </c>
      <c r="R12213" s="1">
        <v>20.109075214149801</v>
      </c>
      <c r="S12213" s="1">
        <v>15948.347876609399</v>
      </c>
      <c r="T12213" s="1">
        <v>11.718110122416901</v>
      </c>
      <c r="U12213" s="1">
        <v>224871.70506019201</v>
      </c>
      <c r="V12213" s="1">
        <f t="shared" si="761"/>
        <v>0.23905325882044426</v>
      </c>
      <c r="W12213" s="1">
        <f t="shared" si="762"/>
        <v>2.3199065762237057</v>
      </c>
      <c r="X12213" s="1">
        <f t="shared" si="763"/>
        <v>1360.9999999999998</v>
      </c>
    </row>
    <row r="12214" spans="1:24" hidden="1" x14ac:dyDescent="0.3">
      <c r="A12214" s="18" t="str">
        <f t="shared" si="760"/>
        <v>TRU - Instate Truck TRU_2011_25</v>
      </c>
      <c r="B12214" s="1" t="s">
        <v>40</v>
      </c>
      <c r="C12214" s="1">
        <v>2020</v>
      </c>
      <c r="D12214" s="1" t="s">
        <v>212</v>
      </c>
      <c r="E12214" s="1">
        <v>2011</v>
      </c>
      <c r="F12214" s="1">
        <v>25</v>
      </c>
      <c r="G12214" s="1" t="s">
        <v>5</v>
      </c>
      <c r="H12214" s="1">
        <v>1.8818037283433101E-4</v>
      </c>
      <c r="I12214" s="1">
        <v>2.2769825112953999E-4</v>
      </c>
      <c r="J12214" s="1">
        <v>2.7097973688143599E-4</v>
      </c>
      <c r="K12214" s="1">
        <v>1.8508670457344899E-3</v>
      </c>
      <c r="L12214" s="1">
        <v>2.2097112283536099E-3</v>
      </c>
      <c r="M12214" s="1">
        <v>4.44322983176383E-2</v>
      </c>
      <c r="N12214" s="1">
        <v>8.6345347943371598E-5</v>
      </c>
      <c r="O12214" s="1">
        <v>7.9437720107901902E-5</v>
      </c>
      <c r="P12214" s="1">
        <v>4.07908627545967E-7</v>
      </c>
      <c r="Q12214" s="1">
        <v>3.6508290095277799E-7</v>
      </c>
      <c r="R12214" s="1">
        <v>28.204013430516898</v>
      </c>
      <c r="S12214" s="1">
        <v>22368.379098305701</v>
      </c>
      <c r="T12214" s="1">
        <v>16.435252827557498</v>
      </c>
      <c r="U12214" s="1">
        <v>315394.14528611099</v>
      </c>
      <c r="V12214" s="1">
        <f t="shared" si="761"/>
        <v>0.23905325882044381</v>
      </c>
      <c r="W12214" s="1">
        <f t="shared" si="762"/>
        <v>2.3199065762237043</v>
      </c>
      <c r="X12214" s="1">
        <f t="shared" si="763"/>
        <v>1360.9999999999966</v>
      </c>
    </row>
    <row r="12215" spans="1:24" hidden="1" x14ac:dyDescent="0.3">
      <c r="A12215" s="18" t="str">
        <f t="shared" si="760"/>
        <v>TRU - Instate Truck TRU_2012_25</v>
      </c>
      <c r="B12215" s="1" t="s">
        <v>40</v>
      </c>
      <c r="C12215" s="1">
        <v>2020</v>
      </c>
      <c r="D12215" s="1" t="s">
        <v>212</v>
      </c>
      <c r="E12215" s="1">
        <v>2012</v>
      </c>
      <c r="F12215" s="1">
        <v>25</v>
      </c>
      <c r="G12215" s="1" t="s">
        <v>5</v>
      </c>
      <c r="H12215" s="1">
        <v>4.78518697518694E-4</v>
      </c>
      <c r="I12215" s="1">
        <v>5.7900762399762005E-4</v>
      </c>
      <c r="J12215" s="1">
        <v>6.8906692442692E-4</v>
      </c>
      <c r="K12215" s="1">
        <v>4.7065189353454303E-3</v>
      </c>
      <c r="L12215" s="1">
        <v>5.6190139436863599E-3</v>
      </c>
      <c r="M12215" s="1">
        <v>0.11298567007004801</v>
      </c>
      <c r="N12215" s="1">
        <v>2.1956521188868001E-4</v>
      </c>
      <c r="O12215" s="1">
        <v>2.01999994937585E-4</v>
      </c>
      <c r="P12215" s="1">
        <v>1.0372596366985399E-6</v>
      </c>
      <c r="Q12215" s="1">
        <v>9.28359273706353E-7</v>
      </c>
      <c r="R12215" s="1">
        <v>71.719210501577393</v>
      </c>
      <c r="S12215" s="1">
        <v>56879.936363761401</v>
      </c>
      <c r="T12215" s="1">
        <v>41.792752655225101</v>
      </c>
      <c r="U12215" s="1">
        <v>802007.10272903601</v>
      </c>
      <c r="V12215" s="1">
        <f t="shared" si="761"/>
        <v>0.23905325882044445</v>
      </c>
      <c r="W12215" s="1">
        <f t="shared" si="762"/>
        <v>2.3199065762237057</v>
      </c>
      <c r="X12215" s="1">
        <f t="shared" si="763"/>
        <v>1361.0000000000009</v>
      </c>
    </row>
    <row r="12216" spans="1:24" hidden="1" x14ac:dyDescent="0.3">
      <c r="A12216" s="18" t="str">
        <f t="shared" si="760"/>
        <v>TRU - Instate Truck TRU_2013_25</v>
      </c>
      <c r="B12216" s="1" t="s">
        <v>40</v>
      </c>
      <c r="C12216" s="1">
        <v>2020</v>
      </c>
      <c r="D12216" s="1" t="s">
        <v>212</v>
      </c>
      <c r="E12216" s="1">
        <v>2013</v>
      </c>
      <c r="F12216" s="1">
        <v>25</v>
      </c>
      <c r="G12216" s="1" t="s">
        <v>5</v>
      </c>
      <c r="H12216" s="1">
        <v>4.0030208443434803E-4</v>
      </c>
      <c r="I12216" s="1">
        <v>4.8436552216556101E-4</v>
      </c>
      <c r="J12216" s="1">
        <v>5.7643500158546096E-4</v>
      </c>
      <c r="K12216" s="1">
        <v>3.9372115447482703E-3</v>
      </c>
      <c r="L12216" s="1">
        <v>4.7005540343289104E-3</v>
      </c>
      <c r="M12216" s="1">
        <v>9.4517517235540902E-2</v>
      </c>
      <c r="N12216" s="1">
        <v>1.8367602445643999E-4</v>
      </c>
      <c r="O12216" s="1">
        <v>1.6898194249992499E-4</v>
      </c>
      <c r="P12216" s="1">
        <v>8.6771362712283604E-7</v>
      </c>
      <c r="Q12216" s="1">
        <v>7.7661365019930502E-7</v>
      </c>
      <c r="R12216" s="1">
        <v>59.996296083384799</v>
      </c>
      <c r="S12216" s="1">
        <v>47582.5860242739</v>
      </c>
      <c r="T12216" s="1">
        <v>34.961488629150601</v>
      </c>
      <c r="U12216" s="1">
        <v>670914.46294226195</v>
      </c>
      <c r="V12216" s="1">
        <f t="shared" si="761"/>
        <v>0.23905325882044437</v>
      </c>
      <c r="W12216" s="1">
        <f t="shared" si="762"/>
        <v>2.3199065762237034</v>
      </c>
      <c r="X12216" s="1">
        <f t="shared" si="763"/>
        <v>1360.999999999998</v>
      </c>
    </row>
    <row r="12217" spans="1:24" hidden="1" x14ac:dyDescent="0.3">
      <c r="A12217" s="18" t="str">
        <f t="shared" si="760"/>
        <v>TRU - Instate Truck TRU_2014_25</v>
      </c>
      <c r="B12217" s="1" t="s">
        <v>40</v>
      </c>
      <c r="C12217" s="1">
        <v>2020</v>
      </c>
      <c r="D12217" s="1" t="s">
        <v>212</v>
      </c>
      <c r="E12217" s="1">
        <v>2014</v>
      </c>
      <c r="F12217" s="1">
        <v>25</v>
      </c>
      <c r="G12217" s="1" t="s">
        <v>5</v>
      </c>
      <c r="H12217" s="1">
        <v>4.5126040432433599E-4</v>
      </c>
      <c r="I12217" s="1">
        <v>5.4602508923244598E-4</v>
      </c>
      <c r="J12217" s="1">
        <v>6.4981498222704305E-4</v>
      </c>
      <c r="K12217" s="1">
        <v>4.4384172420789203E-3</v>
      </c>
      <c r="L12217" s="1">
        <v>5.2989329722751798E-3</v>
      </c>
      <c r="M12217" s="1">
        <v>0.10654956519577501</v>
      </c>
      <c r="N12217" s="1">
        <v>2.07057920215486E-4</v>
      </c>
      <c r="O12217" s="1">
        <v>1.90493286598247E-4</v>
      </c>
      <c r="P12217" s="1">
        <v>9.7817327822934609E-7</v>
      </c>
      <c r="Q12217" s="1">
        <v>8.7547630507083497E-7</v>
      </c>
      <c r="R12217" s="1">
        <v>67.633804272610604</v>
      </c>
      <c r="S12217" s="1">
        <v>53639.833123659097</v>
      </c>
      <c r="T12217" s="1">
        <v>39.412074300998597</v>
      </c>
      <c r="U12217" s="1">
        <v>756321.647043593</v>
      </c>
      <c r="V12217" s="1">
        <f t="shared" si="761"/>
        <v>0.23905325882044443</v>
      </c>
      <c r="W12217" s="1">
        <f t="shared" si="762"/>
        <v>2.3199065762237026</v>
      </c>
      <c r="X12217" s="1">
        <f t="shared" si="763"/>
        <v>1361.0000000000002</v>
      </c>
    </row>
    <row r="12218" spans="1:24" hidden="1" x14ac:dyDescent="0.3">
      <c r="A12218" s="18" t="str">
        <f t="shared" si="760"/>
        <v>TRU - Instate Truck TRU_2015_25</v>
      </c>
      <c r="B12218" s="1" t="s">
        <v>40</v>
      </c>
      <c r="C12218" s="1">
        <v>2020</v>
      </c>
      <c r="D12218" s="1" t="s">
        <v>212</v>
      </c>
      <c r="E12218" s="1">
        <v>2015</v>
      </c>
      <c r="F12218" s="1">
        <v>25</v>
      </c>
      <c r="G12218" s="1" t="s">
        <v>5</v>
      </c>
      <c r="H12218" s="1">
        <v>7.8870862579129004E-4</v>
      </c>
      <c r="I12218" s="1">
        <v>9.5433743720746097E-4</v>
      </c>
      <c r="J12218" s="1">
        <v>1.13574042113945E-3</v>
      </c>
      <c r="K12218" s="1">
        <v>7.7574232752147801E-3</v>
      </c>
      <c r="L12218" s="1">
        <v>9.2614244517662207E-3</v>
      </c>
      <c r="M12218" s="1">
        <v>0.18622631265432199</v>
      </c>
      <c r="N12218" s="1">
        <v>3.6189385584777201E-4</v>
      </c>
      <c r="O12218" s="1">
        <v>3.3294234737995003E-4</v>
      </c>
      <c r="P12218" s="1">
        <v>1.70964191554358E-6</v>
      </c>
      <c r="Q12218" s="1">
        <v>1.5301491264652799E-6</v>
      </c>
      <c r="R12218" s="1">
        <v>118.20971730226999</v>
      </c>
      <c r="S12218" s="1">
        <v>93751.188150397502</v>
      </c>
      <c r="T12218" s="1">
        <v>68.884047134752095</v>
      </c>
      <c r="U12218" s="1">
        <v>1321891.7529205999</v>
      </c>
      <c r="V12218" s="1">
        <f t="shared" si="761"/>
        <v>0.23905325882044556</v>
      </c>
      <c r="W12218" s="1">
        <f t="shared" si="762"/>
        <v>2.3199065762237132</v>
      </c>
      <c r="X12218" s="1">
        <f t="shared" si="763"/>
        <v>1360.9999999999986</v>
      </c>
    </row>
    <row r="12219" spans="1:24" hidden="1" x14ac:dyDescent="0.3">
      <c r="A12219" s="18" t="str">
        <f t="shared" si="760"/>
        <v>TRU - Instate Truck TRU_2016_25</v>
      </c>
      <c r="B12219" s="1" t="s">
        <v>40</v>
      </c>
      <c r="C12219" s="1">
        <v>2020</v>
      </c>
      <c r="D12219" s="1" t="s">
        <v>212</v>
      </c>
      <c r="E12219" s="1">
        <v>2016</v>
      </c>
      <c r="F12219" s="1">
        <v>25</v>
      </c>
      <c r="G12219" s="1" t="s">
        <v>5</v>
      </c>
      <c r="H12219" s="1">
        <v>4.9029832944264896E-4</v>
      </c>
      <c r="I12219" s="1">
        <v>5.93260978625605E-4</v>
      </c>
      <c r="J12219" s="1">
        <v>7.0602959439741502E-4</v>
      </c>
      <c r="K12219" s="1">
        <v>4.8223786937811597E-3</v>
      </c>
      <c r="L12219" s="1">
        <v>5.7573364718872698E-3</v>
      </c>
      <c r="M12219" s="1">
        <v>0.115767023469628</v>
      </c>
      <c r="N12219" s="1">
        <v>2.2497021987011301E-4</v>
      </c>
      <c r="O12219" s="1">
        <v>2.0697260228050399E-4</v>
      </c>
      <c r="P12219" s="1">
        <v>1.0627937209323299E-6</v>
      </c>
      <c r="Q12219" s="1">
        <v>9.5121257200829295E-7</v>
      </c>
      <c r="R12219" s="1">
        <v>73.484712886261505</v>
      </c>
      <c r="S12219" s="1">
        <v>58280.142286116003</v>
      </c>
      <c r="T12219" s="1">
        <v>42.821559357910402</v>
      </c>
      <c r="U12219" s="1">
        <v>821750.00623423595</v>
      </c>
      <c r="V12219" s="1">
        <f t="shared" si="761"/>
        <v>0.23905325882044429</v>
      </c>
      <c r="W12219" s="1">
        <f t="shared" si="762"/>
        <v>2.3199065762237034</v>
      </c>
      <c r="X12219" s="1">
        <f t="shared" si="763"/>
        <v>1360.9999999999986</v>
      </c>
    </row>
    <row r="12220" spans="1:24" hidden="1" x14ac:dyDescent="0.3">
      <c r="A12220" s="18" t="str">
        <f t="shared" si="760"/>
        <v>TRU - Instate Truck TRU_2017_25</v>
      </c>
      <c r="B12220" s="1" t="s">
        <v>40</v>
      </c>
      <c r="C12220" s="1">
        <v>2020</v>
      </c>
      <c r="D12220" s="1" t="s">
        <v>212</v>
      </c>
      <c r="E12220" s="1">
        <v>2017</v>
      </c>
      <c r="F12220" s="1">
        <v>25</v>
      </c>
      <c r="G12220" s="1" t="s">
        <v>5</v>
      </c>
      <c r="H12220" s="1">
        <v>5.2300573197741E-4</v>
      </c>
      <c r="I12220" s="1">
        <v>6.3283693569266605E-4</v>
      </c>
      <c r="J12220" s="1">
        <v>7.5312825404746995E-4</v>
      </c>
      <c r="K12220" s="1">
        <v>5.14407565181863E-3</v>
      </c>
      <c r="L12220" s="1">
        <v>6.1414037024000402E-3</v>
      </c>
      <c r="M12220" s="1">
        <v>0.123489747389933</v>
      </c>
      <c r="N12220" s="1">
        <v>2.3997780014881799E-4</v>
      </c>
      <c r="O12220" s="1">
        <v>2.2077957613691299E-4</v>
      </c>
      <c r="P12220" s="1">
        <v>1.13369182511609E-6</v>
      </c>
      <c r="Q12220" s="1">
        <v>1.0146671885560699E-6</v>
      </c>
      <c r="R12220" s="1">
        <v>78.386818278410203</v>
      </c>
      <c r="S12220" s="1">
        <v>62167.963147553601</v>
      </c>
      <c r="T12220" s="1">
        <v>45.678150732956297</v>
      </c>
      <c r="U12220" s="1">
        <v>876568.28038050595</v>
      </c>
      <c r="V12220" s="1">
        <f t="shared" si="761"/>
        <v>0.23905325882044445</v>
      </c>
      <c r="W12220" s="1">
        <f t="shared" si="762"/>
        <v>2.319906576223703</v>
      </c>
      <c r="X12220" s="1">
        <f t="shared" si="763"/>
        <v>1361.0000000000018</v>
      </c>
    </row>
    <row r="12221" spans="1:24" hidden="1" x14ac:dyDescent="0.3">
      <c r="A12221" s="18" t="str">
        <f t="shared" si="760"/>
        <v>TRU - Instate Truck TRU_2018_25</v>
      </c>
      <c r="B12221" s="1" t="s">
        <v>40</v>
      </c>
      <c r="C12221" s="1">
        <v>2020</v>
      </c>
      <c r="D12221" s="1" t="s">
        <v>212</v>
      </c>
      <c r="E12221" s="1">
        <v>2018</v>
      </c>
      <c r="F12221" s="1">
        <v>25</v>
      </c>
      <c r="G12221" s="1" t="s">
        <v>5</v>
      </c>
      <c r="H12221" s="1">
        <v>5.67865418361761E-4</v>
      </c>
      <c r="I12221" s="1">
        <v>6.8711715621773103E-4</v>
      </c>
      <c r="J12221" s="1">
        <v>8.1772620244093604E-4</v>
      </c>
      <c r="K12221" s="1">
        <v>5.5852976239096101E-3</v>
      </c>
      <c r="L12221" s="1">
        <v>6.6681693326881199E-3</v>
      </c>
      <c r="M12221" s="1">
        <v>0.134081813596646</v>
      </c>
      <c r="N12221" s="1">
        <v>2.6056137733674001E-4</v>
      </c>
      <c r="O12221" s="1">
        <v>2.397164671498E-4</v>
      </c>
      <c r="P12221" s="1">
        <v>1.2309317913759699E-6</v>
      </c>
      <c r="Q12221" s="1">
        <v>1.10169807384106E-6</v>
      </c>
      <c r="R12221" s="1">
        <v>85.110278213240306</v>
      </c>
      <c r="S12221" s="1">
        <v>67500.285834360402</v>
      </c>
      <c r="T12221" s="1">
        <v>49.596095396297201</v>
      </c>
      <c r="U12221" s="1">
        <v>951754.03026448202</v>
      </c>
      <c r="V12221" s="1">
        <f t="shared" si="761"/>
        <v>0.23905325882044451</v>
      </c>
      <c r="W12221" s="1">
        <f t="shared" si="762"/>
        <v>2.3199065762237034</v>
      </c>
      <c r="X12221" s="1">
        <f t="shared" si="763"/>
        <v>1360.9999999999982</v>
      </c>
    </row>
    <row r="12222" spans="1:24" hidden="1" x14ac:dyDescent="0.3">
      <c r="A12222" s="18" t="str">
        <f t="shared" si="760"/>
        <v>TRU - Instate Truck TRU_2019_25</v>
      </c>
      <c r="B12222" s="1" t="s">
        <v>40</v>
      </c>
      <c r="C12222" s="1">
        <v>2020</v>
      </c>
      <c r="D12222" s="1" t="s">
        <v>212</v>
      </c>
      <c r="E12222" s="1">
        <v>2019</v>
      </c>
      <c r="F12222" s="1">
        <v>25</v>
      </c>
      <c r="G12222" s="1" t="s">
        <v>5</v>
      </c>
      <c r="H12222" s="1">
        <v>8.3395835623791697E-4</v>
      </c>
      <c r="I12222" s="1">
        <v>1.00908961104787E-3</v>
      </c>
      <c r="J12222" s="1">
        <v>1.2009000329825999E-3</v>
      </c>
      <c r="K12222" s="1">
        <v>8.2024815650384702E-3</v>
      </c>
      <c r="L12222" s="1">
        <v>9.7927701810889799E-3</v>
      </c>
      <c r="M12222" s="1">
        <v>0.196910474300485</v>
      </c>
      <c r="N12222" s="1">
        <v>3.8265640223297597E-4</v>
      </c>
      <c r="O12222" s="1">
        <v>3.5204389005433798E-4</v>
      </c>
      <c r="P12222" s="1">
        <v>1.8077273596592501E-6</v>
      </c>
      <c r="Q12222" s="1">
        <v>1.6179367241300501E-6</v>
      </c>
      <c r="R12222" s="1">
        <v>124.99163608594399</v>
      </c>
      <c r="S12222" s="1">
        <v>99129.874086031195</v>
      </c>
      <c r="T12222" s="1">
        <v>72.836057374012597</v>
      </c>
      <c r="U12222" s="1">
        <v>1397731.22461303</v>
      </c>
      <c r="V12222" s="1">
        <f t="shared" si="761"/>
        <v>0.23905325882044381</v>
      </c>
      <c r="W12222" s="1">
        <f t="shared" si="762"/>
        <v>2.3199065762237185</v>
      </c>
      <c r="X12222" s="1">
        <f t="shared" si="763"/>
        <v>1361.0000000000007</v>
      </c>
    </row>
    <row r="12223" spans="1:24" hidden="1" x14ac:dyDescent="0.3">
      <c r="A12223" s="18" t="str">
        <f t="shared" si="760"/>
        <v>TRU - Instate Van TRU_1992_25</v>
      </c>
      <c r="B12223" s="1" t="s">
        <v>40</v>
      </c>
      <c r="C12223" s="1">
        <v>2020</v>
      </c>
      <c r="D12223" s="1" t="s">
        <v>213</v>
      </c>
      <c r="E12223" s="1">
        <v>1992</v>
      </c>
      <c r="F12223" s="1">
        <v>25</v>
      </c>
      <c r="G12223" s="1" t="s">
        <v>5</v>
      </c>
      <c r="H12223" s="1">
        <v>0</v>
      </c>
      <c r="I12223" s="1">
        <v>0</v>
      </c>
      <c r="J12223" s="1">
        <v>0</v>
      </c>
      <c r="K12223" s="1">
        <v>0</v>
      </c>
      <c r="L12223" s="1">
        <v>0</v>
      </c>
      <c r="M12223" s="1">
        <v>0</v>
      </c>
      <c r="N12223" s="1">
        <v>0</v>
      </c>
      <c r="O12223" s="1">
        <v>0</v>
      </c>
      <c r="P12223" s="1">
        <v>0</v>
      </c>
      <c r="Q12223" s="1">
        <v>0</v>
      </c>
      <c r="R12223" s="1">
        <v>0</v>
      </c>
      <c r="S12223" s="1">
        <v>0</v>
      </c>
      <c r="T12223" s="1">
        <v>0</v>
      </c>
      <c r="U12223" s="1">
        <v>0</v>
      </c>
      <c r="V12223" s="1">
        <f t="shared" si="761"/>
        <v>0</v>
      </c>
      <c r="W12223" s="1">
        <f t="shared" si="762"/>
        <v>0</v>
      </c>
      <c r="X12223" s="1" t="e">
        <f t="shared" si="763"/>
        <v>#DIV/0!</v>
      </c>
    </row>
    <row r="12224" spans="1:24" hidden="1" x14ac:dyDescent="0.3">
      <c r="A12224" s="18" t="str">
        <f t="shared" si="760"/>
        <v>TRU - Instate Van TRU_1993_25</v>
      </c>
      <c r="B12224" s="1" t="s">
        <v>40</v>
      </c>
      <c r="C12224" s="1">
        <v>2020</v>
      </c>
      <c r="D12224" s="1" t="s">
        <v>213</v>
      </c>
      <c r="E12224" s="1">
        <v>1993</v>
      </c>
      <c r="F12224" s="1">
        <v>25</v>
      </c>
      <c r="G12224" s="1" t="s">
        <v>5</v>
      </c>
      <c r="H12224" s="1">
        <v>0</v>
      </c>
      <c r="I12224" s="1">
        <v>0</v>
      </c>
      <c r="J12224" s="1">
        <v>0</v>
      </c>
      <c r="K12224" s="1">
        <v>0</v>
      </c>
      <c r="L12224" s="1">
        <v>0</v>
      </c>
      <c r="M12224" s="1">
        <v>0</v>
      </c>
      <c r="N12224" s="1">
        <v>0</v>
      </c>
      <c r="O12224" s="1">
        <v>0</v>
      </c>
      <c r="P12224" s="1">
        <v>0</v>
      </c>
      <c r="Q12224" s="1">
        <v>0</v>
      </c>
      <c r="R12224" s="1">
        <v>0</v>
      </c>
      <c r="S12224" s="1">
        <v>0</v>
      </c>
      <c r="T12224" s="1">
        <v>0</v>
      </c>
      <c r="U12224" s="1">
        <v>0</v>
      </c>
      <c r="V12224" s="1">
        <f t="shared" si="761"/>
        <v>0</v>
      </c>
      <c r="W12224" s="1">
        <f t="shared" si="762"/>
        <v>0</v>
      </c>
      <c r="X12224" s="1" t="e">
        <f t="shared" si="763"/>
        <v>#DIV/0!</v>
      </c>
    </row>
    <row r="12225" spans="1:24" hidden="1" x14ac:dyDescent="0.3">
      <c r="A12225" s="18" t="str">
        <f t="shared" si="760"/>
        <v>TRU - Instate Van TRU_1994_25</v>
      </c>
      <c r="B12225" s="1" t="s">
        <v>40</v>
      </c>
      <c r="C12225" s="1">
        <v>2020</v>
      </c>
      <c r="D12225" s="1" t="s">
        <v>213</v>
      </c>
      <c r="E12225" s="1">
        <v>1994</v>
      </c>
      <c r="F12225" s="1">
        <v>25</v>
      </c>
      <c r="G12225" s="1" t="s">
        <v>5</v>
      </c>
      <c r="H12225" s="1">
        <v>1.7122216865807001E-8</v>
      </c>
      <c r="I12225" s="1">
        <v>2.0717882407626499E-8</v>
      </c>
      <c r="J12225" s="1">
        <v>2.4655992286762101E-8</v>
      </c>
      <c r="K12225" s="1">
        <v>7.9269522526884597E-8</v>
      </c>
      <c r="L12225" s="1">
        <v>1.47441311900005E-7</v>
      </c>
      <c r="M12225" s="1">
        <v>1.3206546596022001E-6</v>
      </c>
      <c r="N12225" s="1">
        <v>1.14148112438713E-8</v>
      </c>
      <c r="O12225" s="1">
        <v>1.0501626344361601E-8</v>
      </c>
      <c r="P12225" s="1">
        <v>1.17783392854658E-11</v>
      </c>
      <c r="Q12225" s="1">
        <v>1.0851305301328E-11</v>
      </c>
      <c r="R12225" s="1">
        <v>8.3830373774991399E-4</v>
      </c>
      <c r="S12225" s="1">
        <v>1.0416015260032601</v>
      </c>
      <c r="T12225" s="1">
        <v>7.6532073916477799E-4</v>
      </c>
      <c r="U12225" s="1">
        <v>9.3744137340293694</v>
      </c>
      <c r="V12225" s="1">
        <f t="shared" si="761"/>
        <v>0.7317956902666648</v>
      </c>
      <c r="W12225" s="1">
        <f t="shared" si="762"/>
        <v>5.2079123962962859</v>
      </c>
      <c r="X12225" s="1">
        <f t="shared" si="763"/>
        <v>1360.9999999999964</v>
      </c>
    </row>
    <row r="12226" spans="1:24" hidden="1" x14ac:dyDescent="0.3">
      <c r="A12226" s="18" t="str">
        <f t="shared" si="760"/>
        <v>TRU - Instate Van TRU_1995_25</v>
      </c>
      <c r="B12226" s="1" t="s">
        <v>40</v>
      </c>
      <c r="C12226" s="1">
        <v>2020</v>
      </c>
      <c r="D12226" s="1" t="s">
        <v>213</v>
      </c>
      <c r="E12226" s="1">
        <v>1995</v>
      </c>
      <c r="F12226" s="1">
        <v>25</v>
      </c>
      <c r="G12226" s="1" t="s">
        <v>5</v>
      </c>
      <c r="H12226" s="1">
        <v>4.1770280688309401E-8</v>
      </c>
      <c r="I12226" s="1">
        <v>5.0542039632854399E-8</v>
      </c>
      <c r="J12226" s="1">
        <v>6.0149204191165599E-8</v>
      </c>
      <c r="K12226" s="1">
        <v>2.7625847016077598E-7</v>
      </c>
      <c r="L12226" s="1">
        <v>4.8973996556221798E-7</v>
      </c>
      <c r="M12226" s="1">
        <v>4.6025511980177504E-6</v>
      </c>
      <c r="N12226" s="1">
        <v>2.51947724786628E-8</v>
      </c>
      <c r="O12226" s="1">
        <v>2.3179190680369801E-8</v>
      </c>
      <c r="P12226" s="1">
        <v>4.1585180582529201E-11</v>
      </c>
      <c r="Q12226" s="1">
        <v>3.78173717493468E-11</v>
      </c>
      <c r="R12226" s="1">
        <v>2.9215327749994701E-3</v>
      </c>
      <c r="S12226" s="1">
        <v>3.6300362979126</v>
      </c>
      <c r="T12226" s="1">
        <v>2.6671831726029398E-3</v>
      </c>
      <c r="U12226" s="1">
        <v>32.670326681213403</v>
      </c>
      <c r="V12226" s="1">
        <f t="shared" si="761"/>
        <v>0.51225698318666724</v>
      </c>
      <c r="W12226" s="1">
        <f t="shared" si="762"/>
        <v>4.9636445051925948</v>
      </c>
      <c r="X12226" s="1">
        <f t="shared" si="763"/>
        <v>1360.9999999999995</v>
      </c>
    </row>
    <row r="12227" spans="1:24" hidden="1" x14ac:dyDescent="0.3">
      <c r="A12227" s="18" t="str">
        <f t="shared" si="760"/>
        <v>TRU - Instate Van TRU_1996_25</v>
      </c>
      <c r="B12227" s="1" t="s">
        <v>40</v>
      </c>
      <c r="C12227" s="1">
        <v>2020</v>
      </c>
      <c r="D12227" s="1" t="s">
        <v>213</v>
      </c>
      <c r="E12227" s="1">
        <v>1996</v>
      </c>
      <c r="F12227" s="1">
        <v>25</v>
      </c>
      <c r="G12227" s="1" t="s">
        <v>5</v>
      </c>
      <c r="H12227" s="1">
        <v>4.9417846905885898E-8</v>
      </c>
      <c r="I12227" s="1">
        <v>5.9795594756121997E-8</v>
      </c>
      <c r="J12227" s="1">
        <v>7.1161699544475696E-8</v>
      </c>
      <c r="K12227" s="1">
        <v>3.26837611811415E-7</v>
      </c>
      <c r="L12227" s="1">
        <v>5.7940464471480403E-7</v>
      </c>
      <c r="M12227" s="1">
        <v>5.4452152758408602E-6</v>
      </c>
      <c r="N12227" s="1">
        <v>2.9807590197201002E-8</v>
      </c>
      <c r="O12227" s="1">
        <v>2.74229829814249E-8</v>
      </c>
      <c r="P12227" s="1">
        <v>4.9198857506270299E-11</v>
      </c>
      <c r="Q12227" s="1">
        <v>4.4741214487822401E-11</v>
      </c>
      <c r="R12227" s="1">
        <v>3.4564254064459602E-3</v>
      </c>
      <c r="S12227" s="1">
        <v>4.2946462192019901</v>
      </c>
      <c r="T12227" s="1">
        <v>3.1555078759750101E-3</v>
      </c>
      <c r="U12227" s="1">
        <v>38.6518159728179</v>
      </c>
      <c r="V12227" s="1">
        <f t="shared" si="761"/>
        <v>0.51225698318666713</v>
      </c>
      <c r="W12227" s="1">
        <f t="shared" si="762"/>
        <v>4.9636445051925966</v>
      </c>
      <c r="X12227" s="1">
        <f t="shared" si="763"/>
        <v>1361.0000000000005</v>
      </c>
    </row>
    <row r="12228" spans="1:24" hidden="1" x14ac:dyDescent="0.3">
      <c r="A12228" s="18" t="str">
        <f t="shared" si="760"/>
        <v>TRU - Instate Van TRU_1997_25</v>
      </c>
      <c r="B12228" s="1" t="s">
        <v>40</v>
      </c>
      <c r="C12228" s="1">
        <v>2020</v>
      </c>
      <c r="D12228" s="1" t="s">
        <v>213</v>
      </c>
      <c r="E12228" s="1">
        <v>1997</v>
      </c>
      <c r="F12228" s="1">
        <v>25</v>
      </c>
      <c r="G12228" s="1" t="s">
        <v>5</v>
      </c>
      <c r="H12228" s="1">
        <v>8.5240705108707895E-8</v>
      </c>
      <c r="I12228" s="1">
        <v>1.03141253181536E-7</v>
      </c>
      <c r="J12228" s="1">
        <v>1.22746615356539E-7</v>
      </c>
      <c r="K12228" s="1">
        <v>5.6376127717399395E-7</v>
      </c>
      <c r="L12228" s="1">
        <v>9.9941344172297001E-7</v>
      </c>
      <c r="M12228" s="1">
        <v>9.3924365111523999E-6</v>
      </c>
      <c r="N12228" s="1">
        <v>5.1415028478268303E-8</v>
      </c>
      <c r="O12228" s="1">
        <v>4.7301826200006799E-8</v>
      </c>
      <c r="P12228" s="1">
        <v>8.4862970909358499E-11</v>
      </c>
      <c r="Q12228" s="1">
        <v>7.7173995006805502E-11</v>
      </c>
      <c r="R12228" s="1">
        <v>5.9619784601747704E-3</v>
      </c>
      <c r="S12228" s="1">
        <v>7.4078231820662896</v>
      </c>
      <c r="T12228" s="1">
        <v>5.4429266583881598E-3</v>
      </c>
      <c r="U12228" s="1">
        <v>66.670408638596598</v>
      </c>
      <c r="V12228" s="1">
        <f t="shared" si="761"/>
        <v>0.51225698318666335</v>
      </c>
      <c r="W12228" s="1">
        <f t="shared" si="762"/>
        <v>4.9636445051925895</v>
      </c>
      <c r="X12228" s="1">
        <f t="shared" si="763"/>
        <v>1361.0000000000007</v>
      </c>
    </row>
    <row r="12229" spans="1:24" hidden="1" x14ac:dyDescent="0.3">
      <c r="A12229" s="18" t="str">
        <f t="shared" si="760"/>
        <v>TRU - Instate Van TRU_1998_25</v>
      </c>
      <c r="B12229" s="1" t="s">
        <v>40</v>
      </c>
      <c r="C12229" s="1">
        <v>2020</v>
      </c>
      <c r="D12229" s="1" t="s">
        <v>213</v>
      </c>
      <c r="E12229" s="1">
        <v>1998</v>
      </c>
      <c r="F12229" s="1">
        <v>25</v>
      </c>
      <c r="G12229" s="1" t="s">
        <v>5</v>
      </c>
      <c r="H12229" s="1">
        <v>1.71508356956859E-7</v>
      </c>
      <c r="I12229" s="1">
        <v>2.0752511191779999E-7</v>
      </c>
      <c r="J12229" s="1">
        <v>2.4697203401787701E-7</v>
      </c>
      <c r="K12229" s="1">
        <v>1.1343145301379599E-6</v>
      </c>
      <c r="L12229" s="1">
        <v>2.0108674264473701E-6</v>
      </c>
      <c r="M12229" s="1">
        <v>1.88980294308335E-5</v>
      </c>
      <c r="N12229" s="1">
        <v>1.0344948514858199E-7</v>
      </c>
      <c r="O12229" s="1">
        <v>9.5173526336695402E-8</v>
      </c>
      <c r="P12229" s="1">
        <v>1.7074833776398401E-10</v>
      </c>
      <c r="Q12229" s="1">
        <v>1.5527775217877601E-10</v>
      </c>
      <c r="R12229" s="1">
        <v>1.1995784509439699E-2</v>
      </c>
      <c r="S12229" s="1">
        <v>14.904892926012799</v>
      </c>
      <c r="T12229" s="1">
        <v>1.0951427572382599E-2</v>
      </c>
      <c r="U12229" s="1">
        <v>134.14403633411499</v>
      </c>
      <c r="V12229" s="1">
        <f t="shared" si="761"/>
        <v>0.51225698318666701</v>
      </c>
      <c r="W12229" s="1">
        <f t="shared" si="762"/>
        <v>4.9636445051925984</v>
      </c>
      <c r="X12229" s="1">
        <f t="shared" si="763"/>
        <v>1361.0000000000075</v>
      </c>
    </row>
    <row r="12230" spans="1:24" hidden="1" x14ac:dyDescent="0.3">
      <c r="A12230" s="18" t="str">
        <f t="shared" si="760"/>
        <v>TRU - Instate Van TRU_1999_25</v>
      </c>
      <c r="B12230" s="1" t="s">
        <v>40</v>
      </c>
      <c r="C12230" s="1">
        <v>2020</v>
      </c>
      <c r="D12230" s="1" t="s">
        <v>213</v>
      </c>
      <c r="E12230" s="1">
        <v>1999</v>
      </c>
      <c r="F12230" s="1">
        <v>25</v>
      </c>
      <c r="G12230" s="1" t="s">
        <v>5</v>
      </c>
      <c r="H12230" s="1">
        <v>3.6539390899142603E-7</v>
      </c>
      <c r="I12230" s="1">
        <v>4.4212662987962598E-7</v>
      </c>
      <c r="J12230" s="1">
        <v>5.2616722894765396E-7</v>
      </c>
      <c r="K12230" s="1">
        <v>2.41662638221843E-6</v>
      </c>
      <c r="L12230" s="1">
        <v>4.2840985853415402E-6</v>
      </c>
      <c r="M12230" s="1">
        <v>4.0261739827081399E-5</v>
      </c>
      <c r="N12230" s="1">
        <v>2.2039632605831999E-7</v>
      </c>
      <c r="O12230" s="1">
        <v>2.02764619973655E-7</v>
      </c>
      <c r="P12230" s="1">
        <v>3.6377470868701701E-10</v>
      </c>
      <c r="Q12230" s="1">
        <v>3.3081504513670199E-10</v>
      </c>
      <c r="R12230" s="1">
        <v>2.5556693977457499E-2</v>
      </c>
      <c r="S12230" s="1">
        <v>31.754470662350201</v>
      </c>
      <c r="T12230" s="1">
        <v>2.33317198106908E-2</v>
      </c>
      <c r="U12230" s="1">
        <v>285.79023596115098</v>
      </c>
      <c r="V12230" s="1">
        <f t="shared" si="761"/>
        <v>0.51225698318666746</v>
      </c>
      <c r="W12230" s="1">
        <f t="shared" si="762"/>
        <v>4.9636445051925975</v>
      </c>
      <c r="X12230" s="1">
        <f t="shared" si="763"/>
        <v>1361.0000000000009</v>
      </c>
    </row>
    <row r="12231" spans="1:24" hidden="1" x14ac:dyDescent="0.3">
      <c r="A12231" s="18" t="str">
        <f t="shared" si="760"/>
        <v>TRU - Instate Van TRU_2000_25</v>
      </c>
      <c r="B12231" s="1" t="s">
        <v>40</v>
      </c>
      <c r="C12231" s="1">
        <v>2020</v>
      </c>
      <c r="D12231" s="1" t="s">
        <v>213</v>
      </c>
      <c r="E12231" s="1">
        <v>2000</v>
      </c>
      <c r="F12231" s="1">
        <v>25</v>
      </c>
      <c r="G12231" s="1" t="s">
        <v>5</v>
      </c>
      <c r="H12231" s="1">
        <v>2.8896905862034501E-7</v>
      </c>
      <c r="I12231" s="1">
        <v>3.4965256093061798E-7</v>
      </c>
      <c r="J12231" s="1">
        <v>4.1611544441329701E-7</v>
      </c>
      <c r="K12231" s="1">
        <v>2.04804459438847E-6</v>
      </c>
      <c r="L12231" s="1">
        <v>3.40190240775795E-6</v>
      </c>
      <c r="M12231" s="1">
        <v>4.9165783461006799E-5</v>
      </c>
      <c r="N12231" s="1">
        <v>2.2192068227379401E-7</v>
      </c>
      <c r="O12231" s="1">
        <v>2.04167027691891E-7</v>
      </c>
      <c r="P12231" s="1">
        <v>4.4894192491588602E-10</v>
      </c>
      <c r="Q12231" s="1">
        <v>4.0397610596783001E-10</v>
      </c>
      <c r="R12231" s="1">
        <v>3.1208658330997299E-2</v>
      </c>
      <c r="S12231" s="1">
        <v>38.7770979398625</v>
      </c>
      <c r="T12231" s="1">
        <v>2.8491622292331001E-2</v>
      </c>
      <c r="U12231" s="1">
        <v>348.99388145876298</v>
      </c>
      <c r="V12231" s="1">
        <f t="shared" si="761"/>
        <v>0.3317473795875554</v>
      </c>
      <c r="W12231" s="1">
        <f t="shared" si="762"/>
        <v>3.2276961060503693</v>
      </c>
      <c r="X12231" s="1">
        <f t="shared" si="763"/>
        <v>1361.0000000000002</v>
      </c>
    </row>
    <row r="12232" spans="1:24" hidden="1" x14ac:dyDescent="0.3">
      <c r="A12232" s="18" t="str">
        <f t="shared" si="760"/>
        <v>TRU - Instate Van TRU_2001_25</v>
      </c>
      <c r="B12232" s="1" t="s">
        <v>40</v>
      </c>
      <c r="C12232" s="1">
        <v>2020</v>
      </c>
      <c r="D12232" s="1" t="s">
        <v>213</v>
      </c>
      <c r="E12232" s="1">
        <v>2001</v>
      </c>
      <c r="F12232" s="1">
        <v>25</v>
      </c>
      <c r="G12232" s="1" t="s">
        <v>5</v>
      </c>
      <c r="H12232" s="1">
        <v>3.3437671048080198E-7</v>
      </c>
      <c r="I12232" s="1">
        <v>4.0459581968177098E-7</v>
      </c>
      <c r="J12232" s="1">
        <v>4.8150246309235603E-7</v>
      </c>
      <c r="K12232" s="1">
        <v>2.36986761717399E-6</v>
      </c>
      <c r="L12232" s="1">
        <v>3.9364662151504698E-6</v>
      </c>
      <c r="M12232" s="1">
        <v>5.6891533717808997E-5</v>
      </c>
      <c r="N12232" s="1">
        <v>2.56792571774472E-7</v>
      </c>
      <c r="O12232" s="1">
        <v>2.3624916603251501E-7</v>
      </c>
      <c r="P12232" s="1">
        <v>5.1948718927557996E-10</v>
      </c>
      <c r="Q12232" s="1">
        <v>4.67455588744672E-10</v>
      </c>
      <c r="R12232" s="1">
        <v>3.6112684731926699E-2</v>
      </c>
      <c r="S12232" s="1">
        <v>44.870404163784201</v>
      </c>
      <c r="T12232" s="1">
        <v>3.2968702545028802E-2</v>
      </c>
      <c r="U12232" s="1">
        <v>403.83363747405701</v>
      </c>
      <c r="V12232" s="1">
        <f t="shared" si="761"/>
        <v>0.33174737958755585</v>
      </c>
      <c r="W12232" s="1">
        <f t="shared" si="762"/>
        <v>3.2276961060503759</v>
      </c>
      <c r="X12232" s="1">
        <f t="shared" si="763"/>
        <v>1361</v>
      </c>
    </row>
    <row r="12233" spans="1:24" hidden="1" x14ac:dyDescent="0.3">
      <c r="A12233" s="18" t="str">
        <f t="shared" si="760"/>
        <v>TRU - Instate Van TRU_2002_25</v>
      </c>
      <c r="B12233" s="1" t="s">
        <v>40</v>
      </c>
      <c r="C12233" s="1">
        <v>2020</v>
      </c>
      <c r="D12233" s="1" t="s">
        <v>213</v>
      </c>
      <c r="E12233" s="1">
        <v>2002</v>
      </c>
      <c r="F12233" s="1">
        <v>25</v>
      </c>
      <c r="G12233" s="1" t="s">
        <v>5</v>
      </c>
      <c r="H12233" s="1">
        <v>3.8266998547731802E-7</v>
      </c>
      <c r="I12233" s="1">
        <v>4.6303068242755499E-7</v>
      </c>
      <c r="J12233" s="1">
        <v>5.5104477908733896E-7</v>
      </c>
      <c r="K12233" s="1">
        <v>2.7121422581827902E-6</v>
      </c>
      <c r="L12233" s="1">
        <v>4.5050011623643502E-6</v>
      </c>
      <c r="M12233" s="1">
        <v>6.5108249764979506E-5</v>
      </c>
      <c r="N12233" s="1">
        <v>2.9388054440251598E-7</v>
      </c>
      <c r="O12233" s="1">
        <v>2.7037010085031398E-7</v>
      </c>
      <c r="P12233" s="1">
        <v>5.94515553699582E-10</v>
      </c>
      <c r="Q12233" s="1">
        <v>5.3496914632302202E-10</v>
      </c>
      <c r="R12233" s="1">
        <v>4.1328358431550402E-2</v>
      </c>
      <c r="S12233" s="1">
        <v>51.3509355511843</v>
      </c>
      <c r="T12233" s="1">
        <v>3.7730297980296999E-2</v>
      </c>
      <c r="U12233" s="1">
        <v>462.15841996065802</v>
      </c>
      <c r="V12233" s="1">
        <f t="shared" si="761"/>
        <v>0.33174737958755568</v>
      </c>
      <c r="W12233" s="1">
        <f t="shared" si="762"/>
        <v>3.2276961060503724</v>
      </c>
      <c r="X12233" s="1">
        <f t="shared" si="763"/>
        <v>1361.0000000000023</v>
      </c>
    </row>
    <row r="12234" spans="1:24" hidden="1" x14ac:dyDescent="0.3">
      <c r="A12234" s="18" t="str">
        <f t="shared" ref="A12234:A12297" si="764">D12234&amp;"_"&amp;E12234&amp;"_"&amp;F12234</f>
        <v>TRU - Instate Van TRU_2003_25</v>
      </c>
      <c r="B12234" s="1" t="s">
        <v>40</v>
      </c>
      <c r="C12234" s="1">
        <v>2020</v>
      </c>
      <c r="D12234" s="1" t="s">
        <v>213</v>
      </c>
      <c r="E12234" s="1">
        <v>2003</v>
      </c>
      <c r="F12234" s="1">
        <v>25</v>
      </c>
      <c r="G12234" s="1" t="s">
        <v>5</v>
      </c>
      <c r="H12234" s="1">
        <v>8.3621201718373098E-7</v>
      </c>
      <c r="I12234" s="1">
        <v>1.01181654079231E-6</v>
      </c>
      <c r="J12234" s="1">
        <v>1.20414530474457E-6</v>
      </c>
      <c r="K12234" s="1">
        <v>5.9265843538144303E-6</v>
      </c>
      <c r="L12234" s="1">
        <v>9.8443469630806292E-6</v>
      </c>
      <c r="M12234" s="1">
        <v>1.4227481364488301E-4</v>
      </c>
      <c r="N12234" s="1">
        <v>6.4218896744502197E-7</v>
      </c>
      <c r="O12234" s="1">
        <v>5.9081385004942E-7</v>
      </c>
      <c r="P12234" s="1">
        <v>1.2991378191998199E-9</v>
      </c>
      <c r="Q12234" s="1">
        <v>1.1690167662871099E-9</v>
      </c>
      <c r="R12234" s="1">
        <v>9.0310897855842898E-2</v>
      </c>
      <c r="S12234" s="1">
        <v>112.212274364728</v>
      </c>
      <c r="T12234" s="1">
        <v>8.2448401443591904E-2</v>
      </c>
      <c r="U12234" s="1">
        <v>1009.91046928255</v>
      </c>
      <c r="V12234" s="1">
        <f t="shared" si="761"/>
        <v>0.33174737958755657</v>
      </c>
      <c r="W12234" s="1">
        <f t="shared" si="762"/>
        <v>3.2276961060503941</v>
      </c>
      <c r="X12234" s="1">
        <f t="shared" si="763"/>
        <v>1360.999999999993</v>
      </c>
    </row>
    <row r="12235" spans="1:24" hidden="1" x14ac:dyDescent="0.3">
      <c r="A12235" s="18" t="str">
        <f t="shared" si="764"/>
        <v>TRU - Instate Van TRU_2004_25</v>
      </c>
      <c r="B12235" s="1" t="s">
        <v>40</v>
      </c>
      <c r="C12235" s="1">
        <v>2020</v>
      </c>
      <c r="D12235" s="1" t="s">
        <v>213</v>
      </c>
      <c r="E12235" s="1">
        <v>2004</v>
      </c>
      <c r="F12235" s="1">
        <v>25</v>
      </c>
      <c r="G12235" s="1" t="s">
        <v>5</v>
      </c>
      <c r="H12235" s="1">
        <v>1.59346556181421E-6</v>
      </c>
      <c r="I12235" s="1">
        <v>1.9280933297952001E-6</v>
      </c>
      <c r="J12235" s="1">
        <v>2.2945904090124699E-6</v>
      </c>
      <c r="K12235" s="1">
        <v>1.1293556984263301E-5</v>
      </c>
      <c r="L12235" s="1">
        <v>1.8759151437514798E-5</v>
      </c>
      <c r="M12235" s="1">
        <v>2.7111547215046098E-4</v>
      </c>
      <c r="N12235" s="1">
        <v>1.22373989224294E-6</v>
      </c>
      <c r="O12235" s="1">
        <v>1.1258407008635E-6</v>
      </c>
      <c r="P12235" s="1">
        <v>2.4756058659827799E-9</v>
      </c>
      <c r="Q12235" s="1">
        <v>2.2276503087525498E-9</v>
      </c>
      <c r="R12235" s="1">
        <v>0.17209428067593499</v>
      </c>
      <c r="S12235" s="1">
        <v>213.829018405216</v>
      </c>
      <c r="T12235" s="1">
        <v>0.15711169610963699</v>
      </c>
      <c r="U12235" s="1">
        <v>1924.4611656469499</v>
      </c>
      <c r="V12235" s="1">
        <f t="shared" ref="V12235:V12298" si="765">IFERROR(CONVERT(I12235,"ton","g")*365/U12235,0)</f>
        <v>0.33174737958755507</v>
      </c>
      <c r="W12235" s="1">
        <f t="shared" ref="W12235:W12298" si="766">IFERROR(CONVERT(L12235,"ton","g")*365/U12235,0)</f>
        <v>3.2276961060503657</v>
      </c>
      <c r="X12235" s="1">
        <f t="shared" ref="X12235:X12298" si="767">S12235/T12235</f>
        <v>1361.0000000000005</v>
      </c>
    </row>
    <row r="12236" spans="1:24" hidden="1" x14ac:dyDescent="0.3">
      <c r="A12236" s="18" t="str">
        <f t="shared" si="764"/>
        <v>TRU - Instate Van TRU_2005_25</v>
      </c>
      <c r="B12236" s="1" t="s">
        <v>40</v>
      </c>
      <c r="C12236" s="1">
        <v>2020</v>
      </c>
      <c r="D12236" s="1" t="s">
        <v>213</v>
      </c>
      <c r="E12236" s="1">
        <v>2005</v>
      </c>
      <c r="F12236" s="1">
        <v>25</v>
      </c>
      <c r="G12236" s="1" t="s">
        <v>5</v>
      </c>
      <c r="H12236" s="1">
        <v>2.1042641477743198E-6</v>
      </c>
      <c r="I12236" s="1">
        <v>2.5461596188069299E-6</v>
      </c>
      <c r="J12236" s="1">
        <v>3.0301403727950301E-6</v>
      </c>
      <c r="K12236" s="1">
        <v>2.0696702360478801E-5</v>
      </c>
      <c r="L12236" s="1">
        <v>2.4709357542045199E-5</v>
      </c>
      <c r="M12236" s="1">
        <v>4.9684933101568605E-4</v>
      </c>
      <c r="N12236" s="1">
        <v>1.8131981318690299E-6</v>
      </c>
      <c r="O12236" s="1">
        <v>1.6681422813195101E-6</v>
      </c>
      <c r="P12236" s="1">
        <v>4.5613019444300798E-9</v>
      </c>
      <c r="Q12236" s="1">
        <v>4.0824175649641602E-9</v>
      </c>
      <c r="R12236" s="1">
        <v>0.31538195716846201</v>
      </c>
      <c r="S12236" s="1">
        <v>391.86551731511702</v>
      </c>
      <c r="T12236" s="1">
        <v>0.287924700451959</v>
      </c>
      <c r="U12236" s="1">
        <v>3526.7896558360499</v>
      </c>
      <c r="V12236" s="1">
        <f t="shared" si="765"/>
        <v>0.23905325882044415</v>
      </c>
      <c r="W12236" s="1">
        <f t="shared" si="766"/>
        <v>2.319906576223699</v>
      </c>
      <c r="X12236" s="1">
        <f t="shared" si="767"/>
        <v>1361.0000000000027</v>
      </c>
    </row>
    <row r="12237" spans="1:24" hidden="1" x14ac:dyDescent="0.3">
      <c r="A12237" s="18" t="str">
        <f t="shared" si="764"/>
        <v>TRU - Instate Van TRU_2006_25</v>
      </c>
      <c r="B12237" s="1" t="s">
        <v>40</v>
      </c>
      <c r="C12237" s="1">
        <v>2020</v>
      </c>
      <c r="D12237" s="1" t="s">
        <v>213</v>
      </c>
      <c r="E12237" s="1">
        <v>2006</v>
      </c>
      <c r="F12237" s="1">
        <v>25</v>
      </c>
      <c r="G12237" s="1" t="s">
        <v>5</v>
      </c>
      <c r="H12237" s="1">
        <v>2.6779317353692198E-6</v>
      </c>
      <c r="I12237" s="1">
        <v>3.24029739979676E-6</v>
      </c>
      <c r="J12237" s="1">
        <v>3.8562216989316797E-6</v>
      </c>
      <c r="K12237" s="1">
        <v>2.63390678053606E-5</v>
      </c>
      <c r="L12237" s="1">
        <v>3.1445658945629799E-5</v>
      </c>
      <c r="M12237" s="1">
        <v>6.3230112656301803E-4</v>
      </c>
      <c r="N12237" s="1">
        <v>2.3075148740142999E-6</v>
      </c>
      <c r="O12237" s="1">
        <v>2.12291368409315E-6</v>
      </c>
      <c r="P12237" s="1">
        <v>5.8048107907508996E-9</v>
      </c>
      <c r="Q12237" s="1">
        <v>5.1953722472577804E-9</v>
      </c>
      <c r="R12237" s="1">
        <v>0.40136185029697102</v>
      </c>
      <c r="S12237" s="1">
        <v>498.69647112743201</v>
      </c>
      <c r="T12237" s="1">
        <v>0.36641915586144902</v>
      </c>
      <c r="U12237" s="1">
        <v>4488.2682401468901</v>
      </c>
      <c r="V12237" s="1">
        <f t="shared" si="765"/>
        <v>0.23905325882044423</v>
      </c>
      <c r="W12237" s="1">
        <f t="shared" si="766"/>
        <v>2.3199065762236999</v>
      </c>
      <c r="X12237" s="1">
        <f t="shared" si="767"/>
        <v>1360.9999999999998</v>
      </c>
    </row>
    <row r="12238" spans="1:24" hidden="1" x14ac:dyDescent="0.3">
      <c r="A12238" s="18" t="str">
        <f t="shared" si="764"/>
        <v>TRU - Instate Van TRU_2007_25</v>
      </c>
      <c r="B12238" s="1" t="s">
        <v>40</v>
      </c>
      <c r="C12238" s="1">
        <v>2020</v>
      </c>
      <c r="D12238" s="1" t="s">
        <v>213</v>
      </c>
      <c r="E12238" s="1">
        <v>2007</v>
      </c>
      <c r="F12238" s="1">
        <v>25</v>
      </c>
      <c r="G12238" s="1" t="s">
        <v>5</v>
      </c>
      <c r="H12238" s="1">
        <v>2.8035438480836201E-6</v>
      </c>
      <c r="I12238" s="1">
        <v>3.3922880561811799E-6</v>
      </c>
      <c r="J12238" s="1">
        <v>4.0371031412404101E-6</v>
      </c>
      <c r="K12238" s="1">
        <v>2.7574538415108098E-5</v>
      </c>
      <c r="L12238" s="1">
        <v>3.2920661315438998E-5</v>
      </c>
      <c r="M12238" s="1">
        <v>6.6196009035595499E-4</v>
      </c>
      <c r="N12238" s="1">
        <v>2.4157520686434799E-6</v>
      </c>
      <c r="O12238" s="1">
        <v>2.2224919031519999E-6</v>
      </c>
      <c r="P12238" s="1">
        <v>6.0770935146542404E-9</v>
      </c>
      <c r="Q12238" s="1">
        <v>5.4390684086260597E-9</v>
      </c>
      <c r="R12238" s="1">
        <v>0.42018828612910403</v>
      </c>
      <c r="S12238" s="1">
        <v>522.08852272985803</v>
      </c>
      <c r="T12238" s="1">
        <v>0.38360655601018201</v>
      </c>
      <c r="U12238" s="1">
        <v>4698.7967045687201</v>
      </c>
      <c r="V12238" s="1">
        <f t="shared" si="765"/>
        <v>0.23905325882044445</v>
      </c>
      <c r="W12238" s="1">
        <f t="shared" si="766"/>
        <v>2.3199065762236999</v>
      </c>
      <c r="X12238" s="1">
        <f t="shared" si="767"/>
        <v>1361.0000000000009</v>
      </c>
    </row>
    <row r="12239" spans="1:24" hidden="1" x14ac:dyDescent="0.3">
      <c r="A12239" s="18" t="str">
        <f t="shared" si="764"/>
        <v>TRU - Instate Van TRU_2008_25</v>
      </c>
      <c r="B12239" s="1" t="s">
        <v>40</v>
      </c>
      <c r="C12239" s="1">
        <v>2020</v>
      </c>
      <c r="D12239" s="1" t="s">
        <v>213</v>
      </c>
      <c r="E12239" s="1">
        <v>2008</v>
      </c>
      <c r="F12239" s="1">
        <v>25</v>
      </c>
      <c r="G12239" s="1" t="s">
        <v>5</v>
      </c>
      <c r="H12239" s="1">
        <v>7.4565970513589204E-6</v>
      </c>
      <c r="I12239" s="1">
        <v>9.0224824321442898E-6</v>
      </c>
      <c r="J12239" s="1">
        <v>1.07374997539568E-5</v>
      </c>
      <c r="K12239" s="1">
        <v>7.3340112721699094E-5</v>
      </c>
      <c r="L12239" s="1">
        <v>8.7559217688457097E-5</v>
      </c>
      <c r="M12239" s="1">
        <v>1.7606179625974099E-3</v>
      </c>
      <c r="N12239" s="1">
        <v>3.2125928339188E-6</v>
      </c>
      <c r="O12239" s="1">
        <v>2.9555854072052998E-6</v>
      </c>
      <c r="P12239" s="1">
        <v>1.6163270502502799E-8</v>
      </c>
      <c r="Q12239" s="1">
        <v>1.4466312515719499E-8</v>
      </c>
      <c r="R12239" s="1">
        <v>1.1175765050036699</v>
      </c>
      <c r="S12239" s="1">
        <v>1388.60098150306</v>
      </c>
      <c r="T12239" s="1">
        <v>1.02027992762899</v>
      </c>
      <c r="U12239" s="1">
        <v>12497.408833527499</v>
      </c>
      <c r="V12239" s="1">
        <f t="shared" si="765"/>
        <v>0.23905325882044584</v>
      </c>
      <c r="W12239" s="1">
        <f t="shared" si="766"/>
        <v>2.3199065762237172</v>
      </c>
      <c r="X12239" s="1">
        <f t="shared" si="767"/>
        <v>1361.0000000000045</v>
      </c>
    </row>
    <row r="12240" spans="1:24" hidden="1" x14ac:dyDescent="0.3">
      <c r="A12240" s="18" t="str">
        <f t="shared" si="764"/>
        <v>TRU - Instate Van TRU_2009_25</v>
      </c>
      <c r="B12240" s="1" t="s">
        <v>40</v>
      </c>
      <c r="C12240" s="1">
        <v>2020</v>
      </c>
      <c r="D12240" s="1" t="s">
        <v>213</v>
      </c>
      <c r="E12240" s="1">
        <v>2009</v>
      </c>
      <c r="F12240" s="1">
        <v>25</v>
      </c>
      <c r="G12240" s="1" t="s">
        <v>5</v>
      </c>
      <c r="H12240" s="1">
        <v>2.6952822211646599E-6</v>
      </c>
      <c r="I12240" s="1">
        <v>3.26129148760924E-6</v>
      </c>
      <c r="J12240" s="1">
        <v>3.88120639847712E-6</v>
      </c>
      <c r="K12240" s="1">
        <v>2.6509720259187599E-5</v>
      </c>
      <c r="L12240" s="1">
        <v>3.1649397320159102E-5</v>
      </c>
      <c r="M12240" s="1">
        <v>6.3639784477654605E-4</v>
      </c>
      <c r="N12240" s="1">
        <v>1.1612327029961099E-6</v>
      </c>
      <c r="O12240" s="1">
        <v>1.0683340867564201E-6</v>
      </c>
      <c r="P12240" s="1">
        <v>5.8424205198712998E-9</v>
      </c>
      <c r="Q12240" s="1">
        <v>5.2290333862582701E-9</v>
      </c>
      <c r="R12240" s="1">
        <v>0.403962298617006</v>
      </c>
      <c r="S12240" s="1">
        <v>501.92755649240002</v>
      </c>
      <c r="T12240" s="1">
        <v>0.36879320829713402</v>
      </c>
      <c r="U12240" s="1">
        <v>4517.3480084315997</v>
      </c>
      <c r="V12240" s="1">
        <f t="shared" si="765"/>
        <v>0.23905325882044381</v>
      </c>
      <c r="W12240" s="1">
        <f t="shared" si="766"/>
        <v>2.3199065762237012</v>
      </c>
      <c r="X12240" s="1">
        <f t="shared" si="767"/>
        <v>1361.0000000000016</v>
      </c>
    </row>
    <row r="12241" spans="1:24" hidden="1" x14ac:dyDescent="0.3">
      <c r="A12241" s="18" t="str">
        <f t="shared" si="764"/>
        <v>TRU - Instate Van TRU_2010_25</v>
      </c>
      <c r="B12241" s="1" t="s">
        <v>40</v>
      </c>
      <c r="C12241" s="1">
        <v>2020</v>
      </c>
      <c r="D12241" s="1" t="s">
        <v>213</v>
      </c>
      <c r="E12241" s="1">
        <v>2010</v>
      </c>
      <c r="F12241" s="1">
        <v>25</v>
      </c>
      <c r="G12241" s="1" t="s">
        <v>5</v>
      </c>
      <c r="H12241" s="1">
        <v>3.1060843202092498E-6</v>
      </c>
      <c r="I12241" s="1">
        <v>3.7583620274532002E-6</v>
      </c>
      <c r="J12241" s="1">
        <v>4.47276142110133E-6</v>
      </c>
      <c r="K12241" s="1">
        <v>3.0550205757160202E-5</v>
      </c>
      <c r="L12241" s="1">
        <v>3.6473247954620399E-5</v>
      </c>
      <c r="M12241" s="1">
        <v>7.3339457796046102E-4</v>
      </c>
      <c r="N12241" s="1">
        <v>1.3382222694779099E-6</v>
      </c>
      <c r="O12241" s="1">
        <v>1.23116448791967E-6</v>
      </c>
      <c r="P12241" s="1">
        <v>6.7328944725496897E-9</v>
      </c>
      <c r="Q12241" s="1">
        <v>6.0260177889235002E-9</v>
      </c>
      <c r="R12241" s="1">
        <v>0.46553231117585298</v>
      </c>
      <c r="S12241" s="1">
        <v>578.42896779407101</v>
      </c>
      <c r="T12241" s="1">
        <v>0.42500291535199902</v>
      </c>
      <c r="U12241" s="1">
        <v>5205.8607101466396</v>
      </c>
      <c r="V12241" s="1">
        <f t="shared" si="765"/>
        <v>0.23905325882044431</v>
      </c>
      <c r="W12241" s="1">
        <f t="shared" si="766"/>
        <v>2.3199065762236986</v>
      </c>
      <c r="X12241" s="1">
        <f t="shared" si="767"/>
        <v>1361.0000000000009</v>
      </c>
    </row>
    <row r="12242" spans="1:24" hidden="1" x14ac:dyDescent="0.3">
      <c r="A12242" s="18" t="str">
        <f t="shared" si="764"/>
        <v>TRU - Instate Van TRU_2011_25</v>
      </c>
      <c r="B12242" s="1" t="s">
        <v>40</v>
      </c>
      <c r="C12242" s="1">
        <v>2020</v>
      </c>
      <c r="D12242" s="1" t="s">
        <v>213</v>
      </c>
      <c r="E12242" s="1">
        <v>2011</v>
      </c>
      <c r="F12242" s="1">
        <v>25</v>
      </c>
      <c r="G12242" s="1" t="s">
        <v>5</v>
      </c>
      <c r="H12242" s="1">
        <v>4.3565091202602701E-6</v>
      </c>
      <c r="I12242" s="1">
        <v>5.2713760355149296E-6</v>
      </c>
      <c r="J12242" s="1">
        <v>6.2733731331747901E-6</v>
      </c>
      <c r="K12242" s="1">
        <v>4.2848885054714101E-5</v>
      </c>
      <c r="L12242" s="1">
        <v>5.1156382434947401E-5</v>
      </c>
      <c r="M12242" s="1">
        <v>1.02863922490646E-3</v>
      </c>
      <c r="N12242" s="1">
        <v>1.9989560555207802E-6</v>
      </c>
      <c r="O12242" s="1">
        <v>1.83903957107912E-6</v>
      </c>
      <c r="P12242" s="1">
        <v>9.4433740850398504E-9</v>
      </c>
      <c r="Q12242" s="1">
        <v>8.4519281352050406E-9</v>
      </c>
      <c r="R12242" s="1">
        <v>0.652942917942682</v>
      </c>
      <c r="S12242" s="1">
        <v>811.28868821173398</v>
      </c>
      <c r="T12242" s="1">
        <v>0.59609749317541105</v>
      </c>
      <c r="U12242" s="1">
        <v>7301.5981939056101</v>
      </c>
      <c r="V12242" s="1">
        <f t="shared" si="765"/>
        <v>0.23905325882044443</v>
      </c>
      <c r="W12242" s="1">
        <f t="shared" si="766"/>
        <v>2.319906576223703</v>
      </c>
      <c r="X12242" s="1">
        <f t="shared" si="767"/>
        <v>1360.9999999999993</v>
      </c>
    </row>
    <row r="12243" spans="1:24" hidden="1" x14ac:dyDescent="0.3">
      <c r="A12243" s="18" t="str">
        <f t="shared" si="764"/>
        <v>TRU - Instate Van TRU_2012_25</v>
      </c>
      <c r="B12243" s="1" t="s">
        <v>40</v>
      </c>
      <c r="C12243" s="1">
        <v>2020</v>
      </c>
      <c r="D12243" s="1" t="s">
        <v>213</v>
      </c>
      <c r="E12243" s="1">
        <v>2012</v>
      </c>
      <c r="F12243" s="1">
        <v>25</v>
      </c>
      <c r="G12243" s="1" t="s">
        <v>5</v>
      </c>
      <c r="H12243" s="1">
        <v>1.10780447429285E-5</v>
      </c>
      <c r="I12243" s="1">
        <v>1.34044341389435E-5</v>
      </c>
      <c r="J12243" s="1">
        <v>1.5952384429817101E-5</v>
      </c>
      <c r="K12243" s="1">
        <v>1.08959226921661E-4</v>
      </c>
      <c r="L12243" s="1">
        <v>1.3008412879595999E-4</v>
      </c>
      <c r="M12243" s="1">
        <v>2.6156978083324701E-3</v>
      </c>
      <c r="N12243" s="1">
        <v>5.0830892374866097E-6</v>
      </c>
      <c r="O12243" s="1">
        <v>4.6764420984876799E-6</v>
      </c>
      <c r="P12243" s="1">
        <v>2.4013290859823401E-8</v>
      </c>
      <c r="Q12243" s="1">
        <v>2.1492170786554999E-8</v>
      </c>
      <c r="R12243" s="1">
        <v>1.66035021616464</v>
      </c>
      <c r="S12243" s="1">
        <v>2063.0032301882202</v>
      </c>
      <c r="T12243" s="1">
        <v>1.5157995813286</v>
      </c>
      <c r="U12243" s="1">
        <v>18567.029071694</v>
      </c>
      <c r="V12243" s="1">
        <f t="shared" si="765"/>
        <v>0.23905325882044398</v>
      </c>
      <c r="W12243" s="1">
        <f t="shared" si="766"/>
        <v>2.319906576223707</v>
      </c>
      <c r="X12243" s="1">
        <f t="shared" si="767"/>
        <v>1360.999999999997</v>
      </c>
    </row>
    <row r="12244" spans="1:24" hidden="1" x14ac:dyDescent="0.3">
      <c r="A12244" s="18" t="str">
        <f t="shared" si="764"/>
        <v>TRU - Instate Van TRU_2013_25</v>
      </c>
      <c r="B12244" s="1" t="s">
        <v>40</v>
      </c>
      <c r="C12244" s="1">
        <v>2020</v>
      </c>
      <c r="D12244" s="1" t="s">
        <v>213</v>
      </c>
      <c r="E12244" s="1">
        <v>2013</v>
      </c>
      <c r="F12244" s="1">
        <v>25</v>
      </c>
      <c r="G12244" s="1" t="s">
        <v>5</v>
      </c>
      <c r="H12244" s="1">
        <v>9.2672774007436699E-6</v>
      </c>
      <c r="I12244" s="1">
        <v>1.12134056548998E-5</v>
      </c>
      <c r="J12244" s="1">
        <v>1.33448794570708E-5</v>
      </c>
      <c r="K12244" s="1">
        <v>9.1149242008448306E-5</v>
      </c>
      <c r="L12244" s="1">
        <v>1.08821162484991E-4</v>
      </c>
      <c r="M12244" s="1">
        <v>2.18814761529173E-3</v>
      </c>
      <c r="N12244" s="1">
        <v>4.2522303447630002E-6</v>
      </c>
      <c r="O12244" s="1">
        <v>3.9120519171819598E-6</v>
      </c>
      <c r="P12244" s="1">
        <v>2.00881863963204E-8</v>
      </c>
      <c r="Q12244" s="1">
        <v>1.7979157265121401E-8</v>
      </c>
      <c r="R12244" s="1">
        <v>1.38895684145023</v>
      </c>
      <c r="S12244" s="1">
        <v>1725.7940057507301</v>
      </c>
      <c r="T12244" s="1">
        <v>1.26803380290281</v>
      </c>
      <c r="U12244" s="1">
        <v>15532.146051756599</v>
      </c>
      <c r="V12244" s="1">
        <f t="shared" si="765"/>
        <v>0.23905325882044373</v>
      </c>
      <c r="W12244" s="1">
        <f t="shared" si="766"/>
        <v>2.3199065762237039</v>
      </c>
      <c r="X12244" s="1">
        <f t="shared" si="767"/>
        <v>1361.0000000000045</v>
      </c>
    </row>
    <row r="12245" spans="1:24" hidden="1" x14ac:dyDescent="0.3">
      <c r="A12245" s="18" t="str">
        <f t="shared" si="764"/>
        <v>TRU - Instate Van TRU_2014_25</v>
      </c>
      <c r="B12245" s="1" t="s">
        <v>40</v>
      </c>
      <c r="C12245" s="1">
        <v>2020</v>
      </c>
      <c r="D12245" s="1" t="s">
        <v>213</v>
      </c>
      <c r="E12245" s="1">
        <v>2014</v>
      </c>
      <c r="F12245" s="1">
        <v>25</v>
      </c>
      <c r="G12245" s="1" t="s">
        <v>5</v>
      </c>
      <c r="H12245" s="1">
        <v>1.04469984908241E-5</v>
      </c>
      <c r="I12245" s="1">
        <v>1.2640868173897199E-5</v>
      </c>
      <c r="J12245" s="1">
        <v>1.50436778267868E-5</v>
      </c>
      <c r="K12245" s="1">
        <v>1.02752507832085E-4</v>
      </c>
      <c r="L12245" s="1">
        <v>1.22674057448545E-4</v>
      </c>
      <c r="M12245" s="1">
        <v>2.4666980220985702E-3</v>
      </c>
      <c r="N12245" s="1">
        <v>4.7935377428985697E-6</v>
      </c>
      <c r="O12245" s="1">
        <v>4.4100547234666801E-6</v>
      </c>
      <c r="P12245" s="1">
        <v>2.2645405321406799E-8</v>
      </c>
      <c r="Q12245" s="1">
        <v>2.0267897538055899E-8</v>
      </c>
      <c r="R12245" s="1">
        <v>1.56577054931862</v>
      </c>
      <c r="S12245" s="1">
        <v>1945.4869638524599</v>
      </c>
      <c r="T12245" s="1">
        <v>1.4294540513243601</v>
      </c>
      <c r="U12245" s="1">
        <v>17509.382674672099</v>
      </c>
      <c r="V12245" s="1">
        <f t="shared" si="765"/>
        <v>0.23905325882044412</v>
      </c>
      <c r="W12245" s="1">
        <f t="shared" si="766"/>
        <v>2.3199065762237061</v>
      </c>
      <c r="X12245" s="1">
        <f t="shared" si="767"/>
        <v>1361.0000000000041</v>
      </c>
    </row>
    <row r="12246" spans="1:24" hidden="1" x14ac:dyDescent="0.3">
      <c r="A12246" s="18" t="str">
        <f t="shared" si="764"/>
        <v>TRU - Instate Van TRU_2015_25</v>
      </c>
      <c r="B12246" s="1" t="s">
        <v>40</v>
      </c>
      <c r="C12246" s="1">
        <v>2020</v>
      </c>
      <c r="D12246" s="1" t="s">
        <v>213</v>
      </c>
      <c r="E12246" s="1">
        <v>2015</v>
      </c>
      <c r="F12246" s="1">
        <v>25</v>
      </c>
      <c r="G12246" s="1" t="s">
        <v>5</v>
      </c>
      <c r="H12246" s="1">
        <v>1.8259325558193399E-5</v>
      </c>
      <c r="I12246" s="1">
        <v>2.2093783925414098E-5</v>
      </c>
      <c r="J12246" s="1">
        <v>2.6293428803798601E-5</v>
      </c>
      <c r="K12246" s="1">
        <v>1.7959143902191401E-4</v>
      </c>
      <c r="L12246" s="1">
        <v>2.1441044089983401E-4</v>
      </c>
      <c r="M12246" s="1">
        <v>4.3113093467764497E-3</v>
      </c>
      <c r="N12246" s="1">
        <v>8.3781735299329904E-6</v>
      </c>
      <c r="O12246" s="1">
        <v>7.7079196475383497E-6</v>
      </c>
      <c r="P12246" s="1">
        <v>3.9579772938992099E-8</v>
      </c>
      <c r="Q12246" s="1">
        <v>3.5424350817368198E-8</v>
      </c>
      <c r="R12246" s="1">
        <v>2.7366629979463801</v>
      </c>
      <c r="S12246" s="1">
        <v>3400.3335860921502</v>
      </c>
      <c r="T12246" s="1">
        <v>2.4984082190243502</v>
      </c>
      <c r="U12246" s="1">
        <v>30603.002274829301</v>
      </c>
      <c r="V12246" s="1">
        <f t="shared" si="765"/>
        <v>0.23905325882044492</v>
      </c>
      <c r="W12246" s="1">
        <f t="shared" si="766"/>
        <v>2.3199065762237039</v>
      </c>
      <c r="X12246" s="1">
        <f t="shared" si="767"/>
        <v>1361.0000000000039</v>
      </c>
    </row>
    <row r="12247" spans="1:24" hidden="1" x14ac:dyDescent="0.3">
      <c r="A12247" s="18" t="str">
        <f t="shared" si="764"/>
        <v>TRU - Instate Van TRU_2016_25</v>
      </c>
      <c r="B12247" s="1" t="s">
        <v>40</v>
      </c>
      <c r="C12247" s="1">
        <v>2020</v>
      </c>
      <c r="D12247" s="1" t="s">
        <v>213</v>
      </c>
      <c r="E12247" s="1">
        <v>2016</v>
      </c>
      <c r="F12247" s="1">
        <v>25</v>
      </c>
      <c r="G12247" s="1" t="s">
        <v>5</v>
      </c>
      <c r="H12247" s="1">
        <v>1.1350632713358201E-5</v>
      </c>
      <c r="I12247" s="1">
        <v>1.37342655831635E-5</v>
      </c>
      <c r="J12247" s="1">
        <v>1.6344911107235899E-5</v>
      </c>
      <c r="K12247" s="1">
        <v>1.11640293410865E-4</v>
      </c>
      <c r="L12247" s="1">
        <v>1.3328499767458E-4</v>
      </c>
      <c r="M12247" s="1">
        <v>2.6800600467397399E-3</v>
      </c>
      <c r="N12247" s="1">
        <v>5.2081644660953404E-6</v>
      </c>
      <c r="O12247" s="1">
        <v>4.79151130880771E-6</v>
      </c>
      <c r="P12247" s="1">
        <v>2.46041653661749E-8</v>
      </c>
      <c r="Q12247" s="1">
        <v>2.2021010247920699E-8</v>
      </c>
      <c r="R12247" s="1">
        <v>1.70120503361026</v>
      </c>
      <c r="S12247" s="1">
        <v>2113.765785906</v>
      </c>
      <c r="T12247" s="1">
        <v>1.5530975649566501</v>
      </c>
      <c r="U12247" s="1">
        <v>19023.892073153998</v>
      </c>
      <c r="V12247" s="1">
        <f t="shared" si="765"/>
        <v>0.23905325882044484</v>
      </c>
      <c r="W12247" s="1">
        <f t="shared" si="766"/>
        <v>2.319906576223695</v>
      </c>
      <c r="X12247" s="1">
        <f t="shared" si="767"/>
        <v>1360.9999999999995</v>
      </c>
    </row>
    <row r="12248" spans="1:24" hidden="1" x14ac:dyDescent="0.3">
      <c r="A12248" s="18" t="str">
        <f t="shared" si="764"/>
        <v>TRU - Instate Van TRU_2017_25</v>
      </c>
      <c r="B12248" s="1" t="s">
        <v>40</v>
      </c>
      <c r="C12248" s="1">
        <v>2020</v>
      </c>
      <c r="D12248" s="1" t="s">
        <v>213</v>
      </c>
      <c r="E12248" s="1">
        <v>2017</v>
      </c>
      <c r="F12248" s="1">
        <v>25</v>
      </c>
      <c r="G12248" s="1" t="s">
        <v>5</v>
      </c>
      <c r="H12248" s="1">
        <v>1.21078991035035E-5</v>
      </c>
      <c r="I12248" s="1">
        <v>1.46505579152393E-5</v>
      </c>
      <c r="J12248" s="1">
        <v>1.7435374709045102E-5</v>
      </c>
      <c r="K12248" s="1">
        <v>1.1908846340464E-4</v>
      </c>
      <c r="L12248" s="1">
        <v>1.42177211139541E-4</v>
      </c>
      <c r="M12248" s="1">
        <v>2.8588623609559901E-3</v>
      </c>
      <c r="N12248" s="1">
        <v>5.55563125531506E-6</v>
      </c>
      <c r="O12248" s="1">
        <v>5.1111807548898604E-6</v>
      </c>
      <c r="P12248" s="1">
        <v>2.62456516127921E-8</v>
      </c>
      <c r="Q12248" s="1">
        <v>2.3490159268853199E-8</v>
      </c>
      <c r="R12248" s="1">
        <v>1.8147022656353</v>
      </c>
      <c r="S12248" s="1">
        <v>2254.7873330503999</v>
      </c>
      <c r="T12248" s="1">
        <v>1.6567136907056601</v>
      </c>
      <c r="U12248" s="1">
        <v>20293.0859974536</v>
      </c>
      <c r="V12248" s="1">
        <f t="shared" si="765"/>
        <v>0.23905325882044517</v>
      </c>
      <c r="W12248" s="1">
        <f t="shared" si="766"/>
        <v>2.3199065762236959</v>
      </c>
      <c r="X12248" s="1">
        <f t="shared" si="767"/>
        <v>1360.999999999998</v>
      </c>
    </row>
    <row r="12249" spans="1:24" hidden="1" x14ac:dyDescent="0.3">
      <c r="A12249" s="18" t="str">
        <f t="shared" si="764"/>
        <v>TRU - Instate Van TRU_2018_25</v>
      </c>
      <c r="B12249" s="1" t="s">
        <v>40</v>
      </c>
      <c r="C12249" s="1">
        <v>2020</v>
      </c>
      <c r="D12249" s="1" t="s">
        <v>213</v>
      </c>
      <c r="E12249" s="1">
        <v>2018</v>
      </c>
      <c r="F12249" s="1">
        <v>25</v>
      </c>
      <c r="G12249" s="1" t="s">
        <v>5</v>
      </c>
      <c r="H12249" s="1">
        <v>1.3146482836549199E-5</v>
      </c>
      <c r="I12249" s="1">
        <v>1.5907244232224599E-5</v>
      </c>
      <c r="J12249" s="1">
        <v>1.8930935284630901E-5</v>
      </c>
      <c r="K12249" s="1">
        <v>1.2930355851141099E-4</v>
      </c>
      <c r="L12249" s="1">
        <v>1.5437279828781899E-4</v>
      </c>
      <c r="M12249" s="1">
        <v>3.1040880535161798E-3</v>
      </c>
      <c r="N12249" s="1">
        <v>6.0321786892873997E-6</v>
      </c>
      <c r="O12249" s="1">
        <v>5.5496043941444003E-6</v>
      </c>
      <c r="P12249" s="1">
        <v>2.8496934564129501E-8</v>
      </c>
      <c r="Q12249" s="1">
        <v>2.5505083335756299E-8</v>
      </c>
      <c r="R12249" s="1">
        <v>1.97036265207383</v>
      </c>
      <c r="S12249" s="1">
        <v>2448.19705884718</v>
      </c>
      <c r="T12249" s="1">
        <v>1.7988222328046899</v>
      </c>
      <c r="U12249" s="1">
        <v>22033.773529624599</v>
      </c>
      <c r="V12249" s="1">
        <f t="shared" si="765"/>
        <v>0.2390532588204449</v>
      </c>
      <c r="W12249" s="1">
        <f t="shared" si="766"/>
        <v>2.3199065762236977</v>
      </c>
      <c r="X12249" s="1">
        <f t="shared" si="767"/>
        <v>1360.9999999999984</v>
      </c>
    </row>
    <row r="12250" spans="1:24" hidden="1" x14ac:dyDescent="0.3">
      <c r="A12250" s="18" t="str">
        <f t="shared" si="764"/>
        <v>TRU - Instate Van TRU_2019_25</v>
      </c>
      <c r="B12250" s="1" t="s">
        <v>40</v>
      </c>
      <c r="C12250" s="1">
        <v>2020</v>
      </c>
      <c r="D12250" s="1" t="s">
        <v>213</v>
      </c>
      <c r="E12250" s="1">
        <v>2019</v>
      </c>
      <c r="F12250" s="1">
        <v>25</v>
      </c>
      <c r="G12250" s="1" t="s">
        <v>5</v>
      </c>
      <c r="H12250" s="1">
        <v>1.93067249783707E-5</v>
      </c>
      <c r="I12250" s="1">
        <v>2.3361137223828501E-5</v>
      </c>
      <c r="J12250" s="1">
        <v>2.78016839688538E-5</v>
      </c>
      <c r="K12250" s="1">
        <v>1.89893241709031E-4</v>
      </c>
      <c r="L12250" s="1">
        <v>2.26709546404181E-4</v>
      </c>
      <c r="M12250" s="1">
        <v>4.5586165595005298E-3</v>
      </c>
      <c r="N12250" s="1">
        <v>8.8587659849734993E-6</v>
      </c>
      <c r="O12250" s="1">
        <v>8.1500647061756202E-6</v>
      </c>
      <c r="P12250" s="1">
        <v>4.1850165188416898E-8</v>
      </c>
      <c r="Q12250" s="1">
        <v>3.74563779252707E-8</v>
      </c>
      <c r="R12250" s="1">
        <v>2.89364465798274</v>
      </c>
      <c r="S12250" s="1">
        <v>3595.3850087271899</v>
      </c>
      <c r="T12250" s="1">
        <v>2.6417230042080799</v>
      </c>
      <c r="U12250" s="1">
        <v>32358.465078544701</v>
      </c>
      <c r="V12250" s="1">
        <f t="shared" si="765"/>
        <v>0.23905325882044448</v>
      </c>
      <c r="W12250" s="1">
        <f t="shared" si="766"/>
        <v>2.3199065762237105</v>
      </c>
      <c r="X12250" s="1">
        <f t="shared" si="767"/>
        <v>1360.9999999999973</v>
      </c>
    </row>
    <row r="12251" spans="1:24" hidden="1" x14ac:dyDescent="0.3">
      <c r="A12251" s="18" t="str">
        <f t="shared" si="764"/>
        <v>TRU - Out-of-State Genset TRU_1992_50</v>
      </c>
      <c r="B12251" s="1" t="s">
        <v>40</v>
      </c>
      <c r="C12251" s="1">
        <v>2020</v>
      </c>
      <c r="D12251" s="1" t="s">
        <v>214</v>
      </c>
      <c r="E12251" s="1">
        <v>1992</v>
      </c>
      <c r="F12251" s="1">
        <v>50</v>
      </c>
      <c r="G12251" s="1" t="s">
        <v>5</v>
      </c>
      <c r="H12251" s="1">
        <v>0</v>
      </c>
      <c r="I12251" s="1">
        <v>0</v>
      </c>
      <c r="J12251" s="1">
        <v>0</v>
      </c>
      <c r="K12251" s="1">
        <v>0</v>
      </c>
      <c r="L12251" s="1">
        <v>0</v>
      </c>
      <c r="M12251" s="1">
        <v>0</v>
      </c>
      <c r="N12251" s="1">
        <v>0</v>
      </c>
      <c r="O12251" s="1">
        <v>0</v>
      </c>
      <c r="P12251" s="1">
        <v>0</v>
      </c>
      <c r="Q12251" s="1">
        <v>0</v>
      </c>
      <c r="R12251" s="1">
        <v>0</v>
      </c>
      <c r="S12251" s="1">
        <v>0</v>
      </c>
      <c r="T12251" s="1">
        <v>0</v>
      </c>
      <c r="U12251" s="1">
        <v>0</v>
      </c>
      <c r="V12251" s="1">
        <f t="shared" si="765"/>
        <v>0</v>
      </c>
      <c r="W12251" s="1">
        <f t="shared" si="766"/>
        <v>0</v>
      </c>
      <c r="X12251" s="1" t="e">
        <f t="shared" si="767"/>
        <v>#DIV/0!</v>
      </c>
    </row>
    <row r="12252" spans="1:24" hidden="1" x14ac:dyDescent="0.3">
      <c r="A12252" s="18" t="str">
        <f t="shared" si="764"/>
        <v>TRU - Out-of-State Genset TRU_1993_50</v>
      </c>
      <c r="B12252" s="1" t="s">
        <v>40</v>
      </c>
      <c r="C12252" s="1">
        <v>2020</v>
      </c>
      <c r="D12252" s="1" t="s">
        <v>214</v>
      </c>
      <c r="E12252" s="1">
        <v>1993</v>
      </c>
      <c r="F12252" s="1">
        <v>50</v>
      </c>
      <c r="G12252" s="1" t="s">
        <v>5</v>
      </c>
      <c r="H12252" s="2">
        <v>2.0456845134314399E-62</v>
      </c>
      <c r="I12252" s="2">
        <v>2.4752782612520401E-62</v>
      </c>
      <c r="J12252" s="2">
        <v>2.9457856993412702E-62</v>
      </c>
      <c r="K12252" s="2">
        <v>6.7745541829348504E-62</v>
      </c>
      <c r="L12252" s="2">
        <v>3.7075368154234601E-62</v>
      </c>
      <c r="M12252" s="2">
        <v>3.6981048227333499E-61</v>
      </c>
      <c r="N12252" s="2">
        <v>6.1945884172345798E-63</v>
      </c>
      <c r="O12252" s="2">
        <v>5.6990213438558101E-63</v>
      </c>
      <c r="P12252" s="2">
        <v>2.8283092232017599E-66</v>
      </c>
      <c r="Q12252" s="2">
        <v>3.0385887920071798E-66</v>
      </c>
      <c r="R12252" s="2">
        <v>2.3474229791625701E-58</v>
      </c>
      <c r="S12252" s="2">
        <v>1.41415690795923E-55</v>
      </c>
      <c r="T12252" s="2">
        <v>1.14373343288741E-57</v>
      </c>
      <c r="U12252" s="2">
        <v>4.4545942600715902E-54</v>
      </c>
      <c r="V12252" s="1">
        <f t="shared" si="765"/>
        <v>1.8399434498133302</v>
      </c>
      <c r="W12252" s="1">
        <f t="shared" si="766"/>
        <v>2.7559156419972166</v>
      </c>
      <c r="X12252" s="1">
        <f t="shared" si="767"/>
        <v>123.6439249999996</v>
      </c>
    </row>
    <row r="12253" spans="1:24" hidden="1" x14ac:dyDescent="0.3">
      <c r="A12253" s="18" t="str">
        <f t="shared" si="764"/>
        <v>TRU - Out-of-State Genset TRU_1994_50</v>
      </c>
      <c r="B12253" s="1" t="s">
        <v>40</v>
      </c>
      <c r="C12253" s="1">
        <v>2020</v>
      </c>
      <c r="D12253" s="1" t="s">
        <v>214</v>
      </c>
      <c r="E12253" s="1">
        <v>1994</v>
      </c>
      <c r="F12253" s="1">
        <v>50</v>
      </c>
      <c r="G12253" s="1" t="s">
        <v>5</v>
      </c>
      <c r="H12253" s="2">
        <v>2.16043381612619E-57</v>
      </c>
      <c r="I12253" s="2">
        <v>2.6141249175126898E-57</v>
      </c>
      <c r="J12253" s="2">
        <v>3.11102469522171E-57</v>
      </c>
      <c r="K12253" s="2">
        <v>7.1545616393415097E-57</v>
      </c>
      <c r="L12253" s="2">
        <v>3.9155049852422497E-57</v>
      </c>
      <c r="M12253" s="2">
        <v>3.9055439204605699E-56</v>
      </c>
      <c r="N12253" s="2">
        <v>6.54206364945712E-58</v>
      </c>
      <c r="O12253" s="2">
        <v>6.01869855750055E-58</v>
      </c>
      <c r="P12253" s="2">
        <v>2.9869585696853701E-61</v>
      </c>
      <c r="Q12253" s="2">
        <v>3.2090334244857498E-61</v>
      </c>
      <c r="R12253" s="2">
        <v>2.4790978040047999E-53</v>
      </c>
      <c r="S12253" s="2">
        <v>1.49348171001147E-50</v>
      </c>
      <c r="T12253" s="2">
        <v>1.2078892756045E-52</v>
      </c>
      <c r="U12253" s="2">
        <v>4.7044673865361501E-49</v>
      </c>
      <c r="V12253" s="1">
        <f t="shared" si="765"/>
        <v>1.8399434498133331</v>
      </c>
      <c r="W12253" s="1">
        <f t="shared" si="766"/>
        <v>2.7559156419972259</v>
      </c>
      <c r="X12253" s="1">
        <f t="shared" si="767"/>
        <v>123.6439249999999</v>
      </c>
    </row>
    <row r="12254" spans="1:24" hidden="1" x14ac:dyDescent="0.3">
      <c r="A12254" s="18" t="str">
        <f t="shared" si="764"/>
        <v>TRU - Out-of-State Genset TRU_1995_50</v>
      </c>
      <c r="B12254" s="1" t="s">
        <v>40</v>
      </c>
      <c r="C12254" s="1">
        <v>2020</v>
      </c>
      <c r="D12254" s="1" t="s">
        <v>214</v>
      </c>
      <c r="E12254" s="1">
        <v>1995</v>
      </c>
      <c r="F12254" s="1">
        <v>50</v>
      </c>
      <c r="G12254" s="1" t="s">
        <v>5</v>
      </c>
      <c r="H12254" s="2">
        <v>2.2754717819161001E-52</v>
      </c>
      <c r="I12254" s="2">
        <v>2.75332085611849E-52</v>
      </c>
      <c r="J12254" s="2">
        <v>3.2766793659591901E-52</v>
      </c>
      <c r="K12254" s="2">
        <v>7.5355250416753004E-52</v>
      </c>
      <c r="L12254" s="2">
        <v>4.1239963193346699E-52</v>
      </c>
      <c r="M12254" s="2">
        <v>4.1135048515288302E-51</v>
      </c>
      <c r="N12254" s="2">
        <v>6.8904129896147099E-53</v>
      </c>
      <c r="O12254" s="2">
        <v>6.33917995044553E-53</v>
      </c>
      <c r="P12254" s="2">
        <v>3.14600701411838E-56</v>
      </c>
      <c r="Q12254" s="2">
        <v>3.3799068271094001E-56</v>
      </c>
      <c r="R12254" s="2">
        <v>2.61110386974873E-48</v>
      </c>
      <c r="S12254" s="2">
        <v>1.5730060613624599E-45</v>
      </c>
      <c r="T12254" s="2">
        <v>1.27220650861937E-47</v>
      </c>
      <c r="U12254" s="2">
        <v>4.9549690932917501E-44</v>
      </c>
      <c r="V12254" s="1">
        <f t="shared" si="765"/>
        <v>1.8399434498133334</v>
      </c>
      <c r="W12254" s="1">
        <f t="shared" si="766"/>
        <v>2.7559156419972197</v>
      </c>
      <c r="X12254" s="1">
        <f t="shared" si="767"/>
        <v>123.64392500000058</v>
      </c>
    </row>
    <row r="12255" spans="1:24" hidden="1" x14ac:dyDescent="0.3">
      <c r="A12255" s="18" t="str">
        <f t="shared" si="764"/>
        <v>TRU - Out-of-State Genset TRU_1996_50</v>
      </c>
      <c r="B12255" s="1" t="s">
        <v>40</v>
      </c>
      <c r="C12255" s="1">
        <v>2020</v>
      </c>
      <c r="D12255" s="1" t="s">
        <v>214</v>
      </c>
      <c r="E12255" s="1">
        <v>1996</v>
      </c>
      <c r="F12255" s="1">
        <v>50</v>
      </c>
      <c r="G12255" s="1" t="s">
        <v>5</v>
      </c>
      <c r="H12255" s="2">
        <v>2.3908030466124501E-47</v>
      </c>
      <c r="I12255" s="2">
        <v>2.8928716864010601E-47</v>
      </c>
      <c r="J12255" s="2">
        <v>3.44275638712192E-47</v>
      </c>
      <c r="K12255" s="2">
        <v>7.9174597420368902E-47</v>
      </c>
      <c r="L12255" s="2">
        <v>4.3330192195050399E-47</v>
      </c>
      <c r="M12255" s="2">
        <v>4.3219959963681898E-46</v>
      </c>
      <c r="N12255" s="2">
        <v>7.2396504755233203E-48</v>
      </c>
      <c r="O12255" s="2">
        <v>6.66047843748146E-48</v>
      </c>
      <c r="P12255" s="2">
        <v>3.3054609658506699E-51</v>
      </c>
      <c r="Q12255" s="2">
        <v>3.5512158857513398E-51</v>
      </c>
      <c r="R12255" s="2">
        <v>2.74344649598778E-43</v>
      </c>
      <c r="S12255" s="2">
        <v>1.6527331666923101E-40</v>
      </c>
      <c r="T12255" s="2">
        <v>1.3366877237942E-42</v>
      </c>
      <c r="U12255" s="2">
        <v>5.2061094750807998E-39</v>
      </c>
      <c r="V12255" s="1">
        <f t="shared" si="765"/>
        <v>1.8399434498133318</v>
      </c>
      <c r="W12255" s="1">
        <f t="shared" si="766"/>
        <v>2.7559156419972255</v>
      </c>
      <c r="X12255" s="1">
        <f t="shared" si="767"/>
        <v>123.64392500000017</v>
      </c>
    </row>
    <row r="12256" spans="1:24" hidden="1" x14ac:dyDescent="0.3">
      <c r="A12256" s="18" t="str">
        <f t="shared" si="764"/>
        <v>TRU - Out-of-State Genset TRU_1997_50</v>
      </c>
      <c r="B12256" s="1" t="s">
        <v>40</v>
      </c>
      <c r="C12256" s="1">
        <v>2020</v>
      </c>
      <c r="D12256" s="1" t="s">
        <v>214</v>
      </c>
      <c r="E12256" s="1">
        <v>1997</v>
      </c>
      <c r="F12256" s="1">
        <v>50</v>
      </c>
      <c r="G12256" s="1" t="s">
        <v>5</v>
      </c>
      <c r="H12256" s="2">
        <v>2.5064323204757001E-42</v>
      </c>
      <c r="I12256" s="2">
        <v>3.0327831077755997E-42</v>
      </c>
      <c r="J12256" s="2">
        <v>3.6092625414850103E-42</v>
      </c>
      <c r="K12256" s="2">
        <v>8.3003813390753505E-42</v>
      </c>
      <c r="L12256" s="2">
        <v>4.5425822224871401E-42</v>
      </c>
      <c r="M12256" s="2">
        <v>4.5310258699949799E-41</v>
      </c>
      <c r="N12256" s="2">
        <v>7.5897903704404807E-43</v>
      </c>
      <c r="O12256" s="2">
        <v>6.9826071408052398E-43</v>
      </c>
      <c r="P12256" s="2">
        <v>3.4653269371636099E-46</v>
      </c>
      <c r="Q12256" s="2">
        <v>3.7229675968690202E-46</v>
      </c>
      <c r="R12256" s="2">
        <v>2.8761310877458599E-38</v>
      </c>
      <c r="S12256" s="2">
        <v>1.73266628214702E-35</v>
      </c>
      <c r="T12256" s="2">
        <v>1.40133555461542E-37</v>
      </c>
      <c r="U12256" s="2">
        <v>5.4578987887631402E-34</v>
      </c>
      <c r="V12256" s="1">
        <f t="shared" si="765"/>
        <v>1.8399434498133336</v>
      </c>
      <c r="W12256" s="1">
        <f t="shared" si="766"/>
        <v>2.7559156419972179</v>
      </c>
      <c r="X12256" s="1">
        <f t="shared" si="767"/>
        <v>123.64392499999973</v>
      </c>
    </row>
    <row r="12257" spans="1:24" hidden="1" x14ac:dyDescent="0.3">
      <c r="A12257" s="18" t="str">
        <f t="shared" si="764"/>
        <v>TRU - Out-of-State Genset TRU_1998_50</v>
      </c>
      <c r="B12257" s="1" t="s">
        <v>40</v>
      </c>
      <c r="C12257" s="1">
        <v>2020</v>
      </c>
      <c r="D12257" s="1" t="s">
        <v>214</v>
      </c>
      <c r="E12257" s="1">
        <v>1998</v>
      </c>
      <c r="F12257" s="1">
        <v>50</v>
      </c>
      <c r="G12257" s="1" t="s">
        <v>5</v>
      </c>
      <c r="H12257" s="2">
        <v>1.2777350411749301E-37</v>
      </c>
      <c r="I12257" s="2">
        <v>1.54605939982166E-37</v>
      </c>
      <c r="J12257" s="2">
        <v>1.8399384592919E-37</v>
      </c>
      <c r="K12257" s="2">
        <v>4.2313881788909397E-37</v>
      </c>
      <c r="L12257" s="2">
        <v>2.31572839037941E-37</v>
      </c>
      <c r="M12257" s="2">
        <v>2.30983716546709E-36</v>
      </c>
      <c r="N12257" s="2">
        <v>3.8691414215578399E-38</v>
      </c>
      <c r="O12257" s="2">
        <v>3.5596101078332099E-38</v>
      </c>
      <c r="P12257" s="2">
        <v>1.76656262392155E-41</v>
      </c>
      <c r="Q12257" s="2">
        <v>1.8979032933853701E-41</v>
      </c>
      <c r="R12257" s="2">
        <v>1.46620095974823E-33</v>
      </c>
      <c r="S12257" s="2">
        <v>8.8328274626676104E-31</v>
      </c>
      <c r="T12257" s="2">
        <v>7.1437617842264506E-33</v>
      </c>
      <c r="U12257" s="2">
        <v>2.7823406507402898E-29</v>
      </c>
      <c r="V12257" s="1">
        <f t="shared" si="765"/>
        <v>1.8399434498133305</v>
      </c>
      <c r="W12257" s="1">
        <f t="shared" si="766"/>
        <v>2.7559156419972304</v>
      </c>
      <c r="X12257" s="1">
        <f t="shared" si="767"/>
        <v>123.64392499999994</v>
      </c>
    </row>
    <row r="12258" spans="1:24" hidden="1" x14ac:dyDescent="0.3">
      <c r="A12258" s="18" t="str">
        <f t="shared" si="764"/>
        <v>TRU - Out-of-State Genset TRU_1999_50</v>
      </c>
      <c r="B12258" s="1" t="s">
        <v>40</v>
      </c>
      <c r="C12258" s="1">
        <v>2020</v>
      </c>
      <c r="D12258" s="1" t="s">
        <v>214</v>
      </c>
      <c r="E12258" s="1">
        <v>1999</v>
      </c>
      <c r="F12258" s="1">
        <v>50</v>
      </c>
      <c r="G12258" s="1" t="s">
        <v>5</v>
      </c>
      <c r="H12258" s="2">
        <v>9.2389902508770198E-33</v>
      </c>
      <c r="I12258" s="2">
        <v>1.11791782035611E-32</v>
      </c>
      <c r="J12258" s="2">
        <v>1.33041459612629E-32</v>
      </c>
      <c r="K12258" s="2">
        <v>3.11454633592132E-32</v>
      </c>
      <c r="L12258" s="2">
        <v>1.7975367472248401E-32</v>
      </c>
      <c r="M12258" s="2">
        <v>2.0755720483551302E-31</v>
      </c>
      <c r="N12258" s="2">
        <v>3.04976377213416E-33</v>
      </c>
      <c r="O12258" s="2">
        <v>2.80578267036343E-33</v>
      </c>
      <c r="P12258" s="2">
        <v>1.6546709484266401E-36</v>
      </c>
      <c r="Q12258" s="2">
        <v>1.70541676492387E-36</v>
      </c>
      <c r="R12258" s="2">
        <v>1.3174979495619501E-28</v>
      </c>
      <c r="S12258" s="2">
        <v>7.9369966262315099E-26</v>
      </c>
      <c r="T12258" s="2">
        <v>6.4192370358927897E-28</v>
      </c>
      <c r="U12258" s="2">
        <v>2.5001539372629199E-24</v>
      </c>
      <c r="V12258" s="1">
        <f t="shared" si="765"/>
        <v>1.4805794947716575</v>
      </c>
      <c r="W12258" s="1">
        <f t="shared" si="766"/>
        <v>2.3806723540661161</v>
      </c>
      <c r="X12258" s="1">
        <f t="shared" si="767"/>
        <v>123.6439250000001</v>
      </c>
    </row>
    <row r="12259" spans="1:24" hidden="1" x14ac:dyDescent="0.3">
      <c r="A12259" s="18" t="str">
        <f t="shared" si="764"/>
        <v>TRU - Out-of-State Genset TRU_2000_50</v>
      </c>
      <c r="B12259" s="1" t="s">
        <v>40</v>
      </c>
      <c r="C12259" s="1">
        <v>2020</v>
      </c>
      <c r="D12259" s="1" t="s">
        <v>214</v>
      </c>
      <c r="E12259" s="1">
        <v>2000</v>
      </c>
      <c r="F12259" s="1">
        <v>50</v>
      </c>
      <c r="G12259" s="1" t="s">
        <v>5</v>
      </c>
      <c r="H12259" s="2">
        <v>9.2782490052896494E-28</v>
      </c>
      <c r="I12259" s="2">
        <v>1.1226681296400399E-27</v>
      </c>
      <c r="J12259" s="2">
        <v>1.33606785676171E-27</v>
      </c>
      <c r="K12259" s="2">
        <v>3.12778081354155E-27</v>
      </c>
      <c r="L12259" s="2">
        <v>1.8051749254013199E-27</v>
      </c>
      <c r="M12259" s="2">
        <v>2.0843916672852799E-26</v>
      </c>
      <c r="N12259" s="2">
        <v>3.0627229726198802E-28</v>
      </c>
      <c r="O12259" s="2">
        <v>2.8177051348102901E-28</v>
      </c>
      <c r="P12259" s="2">
        <v>1.66170205449278E-31</v>
      </c>
      <c r="Q12259" s="2">
        <v>1.71266350251395E-31</v>
      </c>
      <c r="R12259" s="2">
        <v>1.32309632417179E-23</v>
      </c>
      <c r="S12259" s="2">
        <v>7.97072288774516E-21</v>
      </c>
      <c r="T12259" s="2">
        <v>6.4465139615595001E-23</v>
      </c>
      <c r="U12259" s="2">
        <v>2.51077770963972E-19</v>
      </c>
      <c r="V12259" s="1">
        <f t="shared" si="765"/>
        <v>1.4805794947716586</v>
      </c>
      <c r="W12259" s="1">
        <f t="shared" si="766"/>
        <v>2.3806723540661117</v>
      </c>
      <c r="X12259" s="1">
        <f t="shared" si="767"/>
        <v>123.64392500000004</v>
      </c>
    </row>
    <row r="12260" spans="1:24" hidden="1" x14ac:dyDescent="0.3">
      <c r="A12260" s="18" t="str">
        <f t="shared" si="764"/>
        <v>TRU - Out-of-State Genset TRU_2001_50</v>
      </c>
      <c r="B12260" s="1" t="s">
        <v>40</v>
      </c>
      <c r="C12260" s="1">
        <v>2020</v>
      </c>
      <c r="D12260" s="1" t="s">
        <v>214</v>
      </c>
      <c r="E12260" s="1">
        <v>2001</v>
      </c>
      <c r="F12260" s="1">
        <v>50</v>
      </c>
      <c r="G12260" s="1" t="s">
        <v>5</v>
      </c>
      <c r="H12260" s="2">
        <v>8.13302581226388E-23</v>
      </c>
      <c r="I12260" s="2">
        <v>9.8409612328392905E-23</v>
      </c>
      <c r="J12260" s="2">
        <v>1.17115571696599E-22</v>
      </c>
      <c r="K12260" s="2">
        <v>2.7483202364369302E-22</v>
      </c>
      <c r="L12260" s="2">
        <v>1.6191055243506299E-22</v>
      </c>
      <c r="M12260" s="2">
        <v>1.8951929468999801E-21</v>
      </c>
      <c r="N12260" s="2">
        <v>2.7000881263272802E-23</v>
      </c>
      <c r="O12260" s="2">
        <v>2.4840810762211001E-23</v>
      </c>
      <c r="P12260" s="2">
        <v>1.51996186153221E-26</v>
      </c>
      <c r="Q12260" s="2">
        <v>1.5572062781295E-26</v>
      </c>
      <c r="R12260" s="2">
        <v>1.20299983011613E-18</v>
      </c>
      <c r="S12260" s="2">
        <v>7.2472261502671802E-16</v>
      </c>
      <c r="T12260" s="2">
        <v>5.8613685632085703E-18</v>
      </c>
      <c r="U12260" s="1">
        <v>2.2828762373341602E-14</v>
      </c>
      <c r="V12260" s="1">
        <f t="shared" si="765"/>
        <v>1.427393629425501</v>
      </c>
      <c r="W12260" s="1">
        <f t="shared" si="766"/>
        <v>2.3484503760807223</v>
      </c>
      <c r="X12260" s="1">
        <f t="shared" si="767"/>
        <v>123.64392499999997</v>
      </c>
    </row>
    <row r="12261" spans="1:24" hidden="1" x14ac:dyDescent="0.3">
      <c r="A12261" s="18" t="str">
        <f t="shared" si="764"/>
        <v>TRU - Out-of-State Genset TRU_2002_50</v>
      </c>
      <c r="B12261" s="1" t="s">
        <v>40</v>
      </c>
      <c r="C12261" s="1">
        <v>2020</v>
      </c>
      <c r="D12261" s="1" t="s">
        <v>214</v>
      </c>
      <c r="E12261" s="1">
        <v>2002</v>
      </c>
      <c r="F12261" s="1">
        <v>50</v>
      </c>
      <c r="G12261" s="1" t="s">
        <v>5</v>
      </c>
      <c r="H12261" s="2">
        <v>9.9828896570169199E-18</v>
      </c>
      <c r="I12261" s="2">
        <v>1.20792964849904E-17</v>
      </c>
      <c r="J12261" s="2">
        <v>1.43753611061043E-17</v>
      </c>
      <c r="K12261" s="2">
        <v>3.3821621745937103E-17</v>
      </c>
      <c r="L12261" s="2">
        <v>2.0359664876651701E-17</v>
      </c>
      <c r="M12261" s="2">
        <v>2.4162891725748798E-16</v>
      </c>
      <c r="N12261" s="2">
        <v>3.3345914544707799E-18</v>
      </c>
      <c r="O12261" s="2">
        <v>3.06782413811312E-18</v>
      </c>
      <c r="P12261" s="2">
        <v>1.9494767533163502E-21</v>
      </c>
      <c r="Q12261" s="2">
        <v>1.9853707642087898E-21</v>
      </c>
      <c r="R12261" s="1">
        <v>1.53377283768059E-13</v>
      </c>
      <c r="S12261" s="1">
        <v>9.2399004052521205E-11</v>
      </c>
      <c r="T12261" s="1">
        <v>7.4729918232959004E-13</v>
      </c>
      <c r="U12261" s="1">
        <v>2.91056862765441E-9</v>
      </c>
      <c r="V12261" s="1">
        <f t="shared" si="765"/>
        <v>1.3742077640793298</v>
      </c>
      <c r="W12261" s="1">
        <f t="shared" si="766"/>
        <v>2.3162283980953409</v>
      </c>
      <c r="X12261" s="1">
        <f t="shared" si="767"/>
        <v>123.64392500000007</v>
      </c>
    </row>
    <row r="12262" spans="1:24" hidden="1" x14ac:dyDescent="0.3">
      <c r="A12262" s="18" t="str">
        <f t="shared" si="764"/>
        <v>TRU - Out-of-State Genset TRU_2003_50</v>
      </c>
      <c r="B12262" s="1" t="s">
        <v>40</v>
      </c>
      <c r="C12262" s="1">
        <v>2020</v>
      </c>
      <c r="D12262" s="1" t="s">
        <v>214</v>
      </c>
      <c r="E12262" s="1">
        <v>2003</v>
      </c>
      <c r="F12262" s="1">
        <v>50</v>
      </c>
      <c r="G12262" s="1" t="s">
        <v>5</v>
      </c>
      <c r="H12262" s="1">
        <v>1.2873374835548699E-12</v>
      </c>
      <c r="I12262" s="1">
        <v>1.5576783551014001E-12</v>
      </c>
      <c r="J12262" s="1">
        <v>1.85376597631902E-12</v>
      </c>
      <c r="K12262" s="1">
        <v>4.3736166470671097E-12</v>
      </c>
      <c r="L12262" s="1">
        <v>2.6931781879844001E-12</v>
      </c>
      <c r="M12262" s="1">
        <v>3.24136122664446E-11</v>
      </c>
      <c r="N12262" s="1">
        <v>4.3284796781116102E-13</v>
      </c>
      <c r="O12262" s="1">
        <v>3.9822013038626801E-13</v>
      </c>
      <c r="P12262" s="2">
        <v>2.6306987961649101E-16</v>
      </c>
      <c r="Q12262" s="2">
        <v>2.6633003568700301E-16</v>
      </c>
      <c r="R12262" s="1">
        <v>2.0574986897120801E-8</v>
      </c>
      <c r="S12262" s="1">
        <v>1.23949795627007E-5</v>
      </c>
      <c r="T12262" s="1">
        <v>1.00247380230777E-7</v>
      </c>
      <c r="U12262" s="1">
        <v>3.9044185622507202E-4</v>
      </c>
      <c r="V12262" s="1">
        <f t="shared" si="765"/>
        <v>1.3210218987331657</v>
      </c>
      <c r="W12262" s="1">
        <f t="shared" si="766"/>
        <v>2.2840064201099461</v>
      </c>
      <c r="X12262" s="1">
        <f t="shared" si="767"/>
        <v>123.64392500000027</v>
      </c>
    </row>
    <row r="12263" spans="1:24" hidden="1" x14ac:dyDescent="0.3">
      <c r="A12263" s="18" t="str">
        <f t="shared" si="764"/>
        <v>TRU - Out-of-State Genset TRU_2004_50</v>
      </c>
      <c r="B12263" s="1" t="s">
        <v>40</v>
      </c>
      <c r="C12263" s="1">
        <v>2020</v>
      </c>
      <c r="D12263" s="1" t="s">
        <v>214</v>
      </c>
      <c r="E12263" s="1">
        <v>2004</v>
      </c>
      <c r="F12263" s="1">
        <v>50</v>
      </c>
      <c r="G12263" s="1" t="s">
        <v>5</v>
      </c>
      <c r="H12263" s="1">
        <v>1.40616206070583E-6</v>
      </c>
      <c r="I12263" s="1">
        <v>1.7014560934540601E-6</v>
      </c>
      <c r="J12263" s="1">
        <v>2.0248733674164001E-6</v>
      </c>
      <c r="K12263" s="1">
        <v>7.6191877962208596E-6</v>
      </c>
      <c r="L12263" s="1">
        <v>5.5281783927528203E-6</v>
      </c>
      <c r="M12263" s="1">
        <v>7.3681225520530203E-5</v>
      </c>
      <c r="N12263" s="1">
        <v>6.8468317730423099E-7</v>
      </c>
      <c r="O12263" s="1">
        <v>6.29908523119892E-7</v>
      </c>
      <c r="P12263" s="1">
        <v>6.4360384473710204E-10</v>
      </c>
      <c r="Q12263" s="1">
        <v>6.0540995125864698E-10</v>
      </c>
      <c r="R12263" s="1">
        <v>4.6770172888694103E-2</v>
      </c>
      <c r="S12263" s="1">
        <v>28.175732990647202</v>
      </c>
      <c r="T12263" s="1">
        <v>0.22787802142844599</v>
      </c>
      <c r="U12263" s="1">
        <v>887.53558920538899</v>
      </c>
      <c r="V12263" s="1">
        <f t="shared" si="765"/>
        <v>0.6347804901855989</v>
      </c>
      <c r="W12263" s="1">
        <f t="shared" si="766"/>
        <v>2.0624568588550654</v>
      </c>
      <c r="X12263" s="1">
        <f t="shared" si="767"/>
        <v>123.64392500000015</v>
      </c>
    </row>
    <row r="12264" spans="1:24" hidden="1" x14ac:dyDescent="0.3">
      <c r="A12264" s="18" t="str">
        <f t="shared" si="764"/>
        <v>TRU - Out-of-State Genset TRU_2005_50</v>
      </c>
      <c r="B12264" s="1" t="s">
        <v>40</v>
      </c>
      <c r="C12264" s="1">
        <v>2020</v>
      </c>
      <c r="D12264" s="1" t="s">
        <v>214</v>
      </c>
      <c r="E12264" s="1">
        <v>2005</v>
      </c>
      <c r="F12264" s="1">
        <v>50</v>
      </c>
      <c r="G12264" s="1" t="s">
        <v>5</v>
      </c>
      <c r="H12264" s="1">
        <v>6.1229398235463301E-11</v>
      </c>
      <c r="I12264" s="1">
        <v>7.4087571864910595E-11</v>
      </c>
      <c r="J12264" s="1">
        <v>8.8170333459067103E-11</v>
      </c>
      <c r="K12264" s="1">
        <v>4.5849415938477099E-10</v>
      </c>
      <c r="L12264" s="1">
        <v>3.6725981386809601E-10</v>
      </c>
      <c r="M12264" s="1">
        <v>5.0420157804968197E-9</v>
      </c>
      <c r="N12264" s="1">
        <v>3.9681685926423199E-11</v>
      </c>
      <c r="O12264" s="1">
        <v>3.6507151052309301E-11</v>
      </c>
      <c r="P12264" s="1">
        <v>4.5091727832776001E-14</v>
      </c>
      <c r="Q12264" s="1">
        <v>4.14282811713735E-14</v>
      </c>
      <c r="R12264" s="1">
        <v>3.2004889725355301E-6</v>
      </c>
      <c r="S12264" s="1">
        <v>1.9280690482859099E-3</v>
      </c>
      <c r="T12264" s="1">
        <v>1.5593722443588799E-5</v>
      </c>
      <c r="U12264" s="1">
        <v>6.0734175021006302E-2</v>
      </c>
      <c r="V12264" s="1">
        <f t="shared" si="765"/>
        <v>0.40392508546683331</v>
      </c>
      <c r="W12264" s="1">
        <f t="shared" si="766"/>
        <v>2.00229873879108</v>
      </c>
      <c r="X12264" s="1">
        <f t="shared" si="767"/>
        <v>123.64392499999998</v>
      </c>
    </row>
    <row r="12265" spans="1:24" hidden="1" x14ac:dyDescent="0.3">
      <c r="A12265" s="18" t="str">
        <f t="shared" si="764"/>
        <v>TRU - Out-of-State Genset TRU_2006_50</v>
      </c>
      <c r="B12265" s="1" t="s">
        <v>40</v>
      </c>
      <c r="C12265" s="1">
        <v>2020</v>
      </c>
      <c r="D12265" s="1" t="s">
        <v>214</v>
      </c>
      <c r="E12265" s="1">
        <v>2006</v>
      </c>
      <c r="F12265" s="1">
        <v>50</v>
      </c>
      <c r="G12265" s="1" t="s">
        <v>5</v>
      </c>
      <c r="H12265" s="1">
        <v>1.58726756746924E-10</v>
      </c>
      <c r="I12265" s="1">
        <v>1.92059375663778E-10</v>
      </c>
      <c r="J12265" s="1">
        <v>2.2856652971557001E-10</v>
      </c>
      <c r="K12265" s="1">
        <v>1.52097756271285E-9</v>
      </c>
      <c r="L12265" s="1">
        <v>1.30357395329425E-9</v>
      </c>
      <c r="M12265" s="1">
        <v>1.8309215782000502E-8</v>
      </c>
      <c r="N12265" s="1">
        <v>1.28500624604688E-10</v>
      </c>
      <c r="O12265" s="1">
        <v>1.1822057463631299E-10</v>
      </c>
      <c r="P12265" s="1">
        <v>1.6565139713960501E-13</v>
      </c>
      <c r="Q12265" s="1">
        <v>1.5043969960945399E-13</v>
      </c>
      <c r="R12265" s="1">
        <v>1.1622026934689999E-5</v>
      </c>
      <c r="S12265" s="1">
        <v>7.0014521541590102E-3</v>
      </c>
      <c r="T12265" s="1">
        <v>5.6625929289765E-5</v>
      </c>
      <c r="U12265" s="1">
        <v>0.220545742856009</v>
      </c>
      <c r="V12265" s="1">
        <f t="shared" si="765"/>
        <v>0.28835363752543297</v>
      </c>
      <c r="W12265" s="1">
        <f t="shared" si="766"/>
        <v>1.9571566861377545</v>
      </c>
      <c r="X12265" s="1">
        <f t="shared" si="767"/>
        <v>123.64392500000005</v>
      </c>
    </row>
    <row r="12266" spans="1:24" hidden="1" x14ac:dyDescent="0.3">
      <c r="A12266" s="18" t="str">
        <f t="shared" si="764"/>
        <v>TRU - Out-of-State Genset TRU_2007_50</v>
      </c>
      <c r="B12266" s="1" t="s">
        <v>40</v>
      </c>
      <c r="C12266" s="1">
        <v>2020</v>
      </c>
      <c r="D12266" s="1" t="s">
        <v>214</v>
      </c>
      <c r="E12266" s="1">
        <v>2007</v>
      </c>
      <c r="F12266" s="1">
        <v>50</v>
      </c>
      <c r="G12266" s="1" t="s">
        <v>5</v>
      </c>
      <c r="H12266" s="1">
        <v>1.5628428294216201E-10</v>
      </c>
      <c r="I12266" s="1">
        <v>1.89103982360016E-10</v>
      </c>
      <c r="J12266" s="1">
        <v>2.25049367436714E-10</v>
      </c>
      <c r="K12266" s="1">
        <v>1.5172564808565199E-9</v>
      </c>
      <c r="L12266" s="1">
        <v>1.3359384271381799E-9</v>
      </c>
      <c r="M12266" s="1">
        <v>1.9063318455884099E-8</v>
      </c>
      <c r="N12266" s="1">
        <v>1.28813473294799E-10</v>
      </c>
      <c r="O12266" s="1">
        <v>1.1850839543121499E-10</v>
      </c>
      <c r="P12266" s="1">
        <v>1.7274348915545101E-13</v>
      </c>
      <c r="Q12266" s="1">
        <v>1.5663586776239299E-13</v>
      </c>
      <c r="R12266" s="1">
        <v>1.2100703995015701E-5</v>
      </c>
      <c r="S12266" s="1">
        <v>7.2898213477598601E-3</v>
      </c>
      <c r="T12266" s="1">
        <v>5.8958184542911097E-5</v>
      </c>
      <c r="U12266" s="1">
        <v>0.22962937245443499</v>
      </c>
      <c r="V12266" s="1">
        <f t="shared" si="765"/>
        <v>0.27268536908561619</v>
      </c>
      <c r="W12266" s="1">
        <f t="shared" si="766"/>
        <v>1.9264050314196741</v>
      </c>
      <c r="X12266" s="1">
        <f t="shared" si="767"/>
        <v>123.64392500000002</v>
      </c>
    </row>
    <row r="12267" spans="1:24" hidden="1" x14ac:dyDescent="0.3">
      <c r="A12267" s="18" t="str">
        <f t="shared" si="764"/>
        <v>TRU - Out-of-State Genset TRU_2008_50</v>
      </c>
      <c r="B12267" s="1" t="s">
        <v>40</v>
      </c>
      <c r="C12267" s="1">
        <v>2020</v>
      </c>
      <c r="D12267" s="1" t="s">
        <v>214</v>
      </c>
      <c r="E12267" s="1">
        <v>2008</v>
      </c>
      <c r="F12267" s="1">
        <v>50</v>
      </c>
      <c r="G12267" s="1" t="s">
        <v>5</v>
      </c>
      <c r="H12267" s="1">
        <v>1.18100006951205E-10</v>
      </c>
      <c r="I12267" s="1">
        <v>1.4290100841095799E-10</v>
      </c>
      <c r="J12267" s="1">
        <v>1.7006401000973499E-10</v>
      </c>
      <c r="K12267" s="1">
        <v>1.7058889892951799E-9</v>
      </c>
      <c r="L12267" s="1">
        <v>1.6086035429560601E-9</v>
      </c>
      <c r="M12267" s="1">
        <v>2.35582194630444E-8</v>
      </c>
      <c r="N12267" s="1">
        <v>6.8778548109514095E-11</v>
      </c>
      <c r="O12267" s="1">
        <v>6.3276264260752896E-11</v>
      </c>
      <c r="P12267" s="1">
        <v>2.15725351264196E-13</v>
      </c>
      <c r="Q12267" s="1">
        <v>1.9356871979400199E-13</v>
      </c>
      <c r="R12267" s="1">
        <v>1.4953904328442199E-5</v>
      </c>
      <c r="S12267" s="1">
        <v>9.0086734664973599E-3</v>
      </c>
      <c r="T12267" s="1">
        <v>7.2859814717927794E-5</v>
      </c>
      <c r="U12267" s="1">
        <v>0.283773214194666</v>
      </c>
      <c r="V12267" s="1">
        <f t="shared" si="765"/>
        <v>0.16674487513933359</v>
      </c>
      <c r="W12267" s="1">
        <f t="shared" si="766"/>
        <v>1.8770084263333278</v>
      </c>
      <c r="X12267" s="1">
        <f t="shared" si="767"/>
        <v>123.643925</v>
      </c>
    </row>
    <row r="12268" spans="1:24" hidden="1" x14ac:dyDescent="0.3">
      <c r="A12268" s="18" t="str">
        <f t="shared" si="764"/>
        <v>TRU - Out-of-State Genset TRU_2009_50</v>
      </c>
      <c r="B12268" s="1" t="s">
        <v>40</v>
      </c>
      <c r="C12268" s="1">
        <v>2020</v>
      </c>
      <c r="D12268" s="1" t="s">
        <v>214</v>
      </c>
      <c r="E12268" s="1">
        <v>2009</v>
      </c>
      <c r="F12268" s="1">
        <v>50</v>
      </c>
      <c r="G12268" s="1" t="s">
        <v>5</v>
      </c>
      <c r="H12268" s="1">
        <v>1.52498279414977E-11</v>
      </c>
      <c r="I12268" s="1">
        <v>1.8452291809212301E-11</v>
      </c>
      <c r="J12268" s="1">
        <v>2.1959752235756701E-11</v>
      </c>
      <c r="K12268" s="1">
        <v>2.25766485677112E-10</v>
      </c>
      <c r="L12268" s="1">
        <v>2.1938101245469401E-10</v>
      </c>
      <c r="M12268" s="1">
        <v>3.2673203487144198E-9</v>
      </c>
      <c r="N12268" s="1">
        <v>9.1624480636159503E-12</v>
      </c>
      <c r="O12268" s="1">
        <v>8.4294522185266702E-12</v>
      </c>
      <c r="P12268" s="1">
        <v>2.9953120349365803E-14</v>
      </c>
      <c r="Q12268" s="1">
        <v>2.68462995707152E-14</v>
      </c>
      <c r="R12268" s="1">
        <v>2.0739766000436902E-6</v>
      </c>
      <c r="S12268" s="1">
        <v>1.24942473594762E-3</v>
      </c>
      <c r="T12268" s="1">
        <v>1.0105023242732101E-5</v>
      </c>
      <c r="U12268" s="1">
        <v>3.9356879182350299E-2</v>
      </c>
      <c r="V12268" s="1">
        <f t="shared" si="765"/>
        <v>0.15524522857799999</v>
      </c>
      <c r="W12268" s="1">
        <f t="shared" si="766"/>
        <v>1.8457249525611048</v>
      </c>
      <c r="X12268" s="1">
        <f t="shared" si="767"/>
        <v>123.64392499999954</v>
      </c>
    </row>
    <row r="12269" spans="1:24" hidden="1" x14ac:dyDescent="0.3">
      <c r="A12269" s="18" t="str">
        <f t="shared" si="764"/>
        <v>TRU - Out-of-State Genset TRU_2010_50</v>
      </c>
      <c r="B12269" s="1" t="s">
        <v>40</v>
      </c>
      <c r="C12269" s="1">
        <v>2020</v>
      </c>
      <c r="D12269" s="1" t="s">
        <v>214</v>
      </c>
      <c r="E12269" s="1">
        <v>2010</v>
      </c>
      <c r="F12269" s="1">
        <v>50</v>
      </c>
      <c r="G12269" s="1" t="s">
        <v>5</v>
      </c>
      <c r="H12269" s="1">
        <v>3.9915217218592501E-11</v>
      </c>
      <c r="I12269" s="1">
        <v>4.8297412834497002E-11</v>
      </c>
      <c r="J12269" s="1">
        <v>5.74779127947733E-11</v>
      </c>
      <c r="K12269" s="1">
        <v>6.0759830654968705E-10</v>
      </c>
      <c r="L12269" s="1">
        <v>6.0963841765197004E-10</v>
      </c>
      <c r="M12269" s="1">
        <v>9.2361085054421592E-9</v>
      </c>
      <c r="N12269" s="1">
        <v>2.4836135158235299E-11</v>
      </c>
      <c r="O12269" s="1">
        <v>2.2849244345576499E-11</v>
      </c>
      <c r="P12269" s="1">
        <v>8.4767711147682603E-14</v>
      </c>
      <c r="Q12269" s="1">
        <v>7.5889508631222306E-14</v>
      </c>
      <c r="R12269" s="1">
        <v>5.8627471050668799E-6</v>
      </c>
      <c r="S12269" s="1">
        <v>3.5318919478269802E-3</v>
      </c>
      <c r="T12269" s="1">
        <v>2.85650261250359E-5</v>
      </c>
      <c r="U12269" s="1">
        <v>0.111254596356549</v>
      </c>
      <c r="V12269" s="1">
        <f t="shared" si="765"/>
        <v>0.14374558201666773</v>
      </c>
      <c r="W12269" s="1">
        <f t="shared" si="766"/>
        <v>1.8144414787889014</v>
      </c>
      <c r="X12269" s="1">
        <f t="shared" si="767"/>
        <v>123.64392500000002</v>
      </c>
    </row>
    <row r="12270" spans="1:24" hidden="1" x14ac:dyDescent="0.3">
      <c r="A12270" s="18" t="str">
        <f t="shared" si="764"/>
        <v>TRU - Out-of-State Genset TRU_2011_50</v>
      </c>
      <c r="B12270" s="1" t="s">
        <v>40</v>
      </c>
      <c r="C12270" s="1">
        <v>2020</v>
      </c>
      <c r="D12270" s="1" t="s">
        <v>214</v>
      </c>
      <c r="E12270" s="1">
        <v>2011</v>
      </c>
      <c r="F12270" s="1">
        <v>50</v>
      </c>
      <c r="G12270" s="1" t="s">
        <v>5</v>
      </c>
      <c r="H12270" s="1">
        <v>1.2586990163928299E-11</v>
      </c>
      <c r="I12270" s="1">
        <v>1.5230258098353199E-11</v>
      </c>
      <c r="J12270" s="1">
        <v>1.81252658360568E-11</v>
      </c>
      <c r="K12270" s="1">
        <v>1.97773843034671E-10</v>
      </c>
      <c r="L12270" s="1">
        <v>2.0535948082670001E-10</v>
      </c>
      <c r="M12270" s="1">
        <v>3.1658081644247499E-9</v>
      </c>
      <c r="N12270" s="1">
        <v>8.6777264072184194E-12</v>
      </c>
      <c r="O12270" s="1">
        <v>7.9835082946409493E-12</v>
      </c>
      <c r="P12270" s="1">
        <v>2.9088179862976197E-14</v>
      </c>
      <c r="Q12270" s="1">
        <v>2.6012213463856899E-14</v>
      </c>
      <c r="R12270" s="1">
        <v>2.0095403426932499E-6</v>
      </c>
      <c r="S12270" s="1">
        <v>1.21060643210377E-3</v>
      </c>
      <c r="T12270" s="1">
        <v>9.7910708682515492E-6</v>
      </c>
      <c r="U12270" s="1">
        <v>3.8134102611268997E-2</v>
      </c>
      <c r="V12270" s="1">
        <f t="shared" si="765"/>
        <v>0.13224593545533275</v>
      </c>
      <c r="W12270" s="1">
        <f t="shared" si="766"/>
        <v>1.783158005016666</v>
      </c>
      <c r="X12270" s="1">
        <f t="shared" si="767"/>
        <v>123.64392499999904</v>
      </c>
    </row>
    <row r="12271" spans="1:24" hidden="1" x14ac:dyDescent="0.3">
      <c r="A12271" s="18" t="str">
        <f t="shared" si="764"/>
        <v>TRU - Out-of-State Genset TRU_2012_50</v>
      </c>
      <c r="B12271" s="1" t="s">
        <v>40</v>
      </c>
      <c r="C12271" s="1">
        <v>2020</v>
      </c>
      <c r="D12271" s="1" t="s">
        <v>214</v>
      </c>
      <c r="E12271" s="1">
        <v>2012</v>
      </c>
      <c r="F12271" s="1">
        <v>50</v>
      </c>
      <c r="G12271" s="1" t="s">
        <v>5</v>
      </c>
      <c r="H12271" s="1">
        <v>2.26227872540626E-9</v>
      </c>
      <c r="I12271" s="1">
        <v>2.7373572577415698E-9</v>
      </c>
      <c r="J12271" s="1">
        <v>3.2576813645850102E-9</v>
      </c>
      <c r="K12271" s="1">
        <v>3.6866764414027897E-8</v>
      </c>
      <c r="L12271" s="1">
        <v>3.9715559846020999E-8</v>
      </c>
      <c r="M12271" s="1">
        <v>6.2318552127797897E-7</v>
      </c>
      <c r="N12271" s="1">
        <v>1.6317134171819101E-9</v>
      </c>
      <c r="O12271" s="1">
        <v>1.50117634380735E-9</v>
      </c>
      <c r="P12271" s="1">
        <v>5.7324367982543197E-12</v>
      </c>
      <c r="Q12271" s="1">
        <v>5.1204728666853097E-12</v>
      </c>
      <c r="R12271" s="1">
        <v>3.9557559427103701E-4</v>
      </c>
      <c r="S12271" s="1">
        <v>0.23830641696198701</v>
      </c>
      <c r="T12271" s="1">
        <v>1.92736049880321E-3</v>
      </c>
      <c r="U12271" s="1">
        <v>7.5066521343025903</v>
      </c>
      <c r="V12271" s="1">
        <f t="shared" si="765"/>
        <v>0.1207462888939998</v>
      </c>
      <c r="W12271" s="1">
        <f t="shared" si="766"/>
        <v>1.7518745312444439</v>
      </c>
      <c r="X12271" s="1">
        <f t="shared" si="767"/>
        <v>123.64392500000017</v>
      </c>
    </row>
    <row r="12272" spans="1:24" hidden="1" x14ac:dyDescent="0.3">
      <c r="A12272" s="18" t="str">
        <f t="shared" si="764"/>
        <v>TRU - Out-of-State Genset TRU_2013_50</v>
      </c>
      <c r="B12272" s="1" t="s">
        <v>40</v>
      </c>
      <c r="C12272" s="1">
        <v>2020</v>
      </c>
      <c r="D12272" s="1" t="s">
        <v>214</v>
      </c>
      <c r="E12272" s="1">
        <v>2013</v>
      </c>
      <c r="F12272" s="1">
        <v>50</v>
      </c>
      <c r="G12272" s="1" t="s">
        <v>5</v>
      </c>
      <c r="H12272" s="1">
        <v>2.4732746687134398E-4</v>
      </c>
      <c r="I12272" s="1">
        <v>2.99266234914327E-4</v>
      </c>
      <c r="J12272" s="1">
        <v>3.5615155229473601E-4</v>
      </c>
      <c r="K12272" s="1">
        <v>4.2052901165405502E-3</v>
      </c>
      <c r="L12272" s="1">
        <v>2.8451336846936899E-3</v>
      </c>
      <c r="M12272" s="1">
        <v>7.5302481226707296E-2</v>
      </c>
      <c r="N12272" s="1">
        <v>1.4171429943891401E-5</v>
      </c>
      <c r="O12272" s="1">
        <v>1.3037715548380101E-5</v>
      </c>
      <c r="P12272" s="1">
        <v>6.9345873544050502E-7</v>
      </c>
      <c r="Q12272" s="1">
        <v>6.1873117835714299E-7</v>
      </c>
      <c r="R12272" s="1">
        <v>47.799287281661897</v>
      </c>
      <c r="S12272" s="1">
        <v>28795.701884542501</v>
      </c>
      <c r="T12272" s="1">
        <v>232.89216906162201</v>
      </c>
      <c r="U12272" s="1">
        <v>907064.60936308897</v>
      </c>
      <c r="V12272" s="1">
        <f t="shared" si="765"/>
        <v>0.1092466423326667</v>
      </c>
      <c r="W12272" s="1">
        <f t="shared" si="766"/>
        <v>1.0386113292377759</v>
      </c>
      <c r="X12272" s="1">
        <f t="shared" si="767"/>
        <v>123.64392499999995</v>
      </c>
    </row>
    <row r="12273" spans="1:24" hidden="1" x14ac:dyDescent="0.3">
      <c r="A12273" s="18" t="str">
        <f t="shared" si="764"/>
        <v>TRU - Out-of-State Genset TRU_2014_50</v>
      </c>
      <c r="B12273" s="1" t="s">
        <v>40</v>
      </c>
      <c r="C12273" s="1">
        <v>2020</v>
      </c>
      <c r="D12273" s="1" t="s">
        <v>214</v>
      </c>
      <c r="E12273" s="1">
        <v>2014</v>
      </c>
      <c r="F12273" s="1">
        <v>50</v>
      </c>
      <c r="G12273" s="1" t="s">
        <v>5</v>
      </c>
      <c r="H12273" s="1">
        <v>3.2834760191505902E-4</v>
      </c>
      <c r="I12273" s="1">
        <v>3.97300598317222E-4</v>
      </c>
      <c r="J12273" s="1">
        <v>4.7282054675768501E-4</v>
      </c>
      <c r="K12273" s="1">
        <v>5.8694816420763896E-3</v>
      </c>
      <c r="L12273" s="1">
        <v>4.1452275194708002E-3</v>
      </c>
      <c r="M12273" s="1">
        <v>0.111731457843771</v>
      </c>
      <c r="N12273" s="1">
        <v>1.9655788796993601E-5</v>
      </c>
      <c r="O12273" s="1">
        <v>1.80833256932341E-5</v>
      </c>
      <c r="P12273" s="1">
        <v>1.03009117735463E-6</v>
      </c>
      <c r="Q12273" s="1">
        <v>9.1805390001835997E-7</v>
      </c>
      <c r="R12273" s="1">
        <v>70.923082013652802</v>
      </c>
      <c r="S12273" s="1">
        <v>42726.158537966701</v>
      </c>
      <c r="T12273" s="1">
        <v>345.55808979670201</v>
      </c>
      <c r="U12273" s="1">
        <v>1345873.9939459499</v>
      </c>
      <c r="V12273" s="1">
        <f t="shared" si="765"/>
        <v>9.7746995771333514E-2</v>
      </c>
      <c r="W12273" s="1">
        <f t="shared" si="766"/>
        <v>1.0198412449744449</v>
      </c>
      <c r="X12273" s="1">
        <f t="shared" si="767"/>
        <v>123.64392500000004</v>
      </c>
    </row>
    <row r="12274" spans="1:24" hidden="1" x14ac:dyDescent="0.3">
      <c r="A12274" s="18" t="str">
        <f t="shared" si="764"/>
        <v>TRU - Out-of-State Genset TRU_2015_50</v>
      </c>
      <c r="B12274" s="1" t="s">
        <v>40</v>
      </c>
      <c r="C12274" s="1">
        <v>2020</v>
      </c>
      <c r="D12274" s="1" t="s">
        <v>214</v>
      </c>
      <c r="E12274" s="1">
        <v>2015</v>
      </c>
      <c r="F12274" s="1">
        <v>50</v>
      </c>
      <c r="G12274" s="1" t="s">
        <v>5</v>
      </c>
      <c r="H12274" s="1">
        <v>2.1919403355780901E-4</v>
      </c>
      <c r="I12274" s="1">
        <v>2.6522478060494802E-4</v>
      </c>
      <c r="J12274" s="1">
        <v>3.15639408323245E-4</v>
      </c>
      <c r="K12274" s="1">
        <v>4.1606274888287796E-3</v>
      </c>
      <c r="L12274" s="1">
        <v>3.0784584268563398E-3</v>
      </c>
      <c r="M12274" s="1">
        <v>8.45333358536101E-2</v>
      </c>
      <c r="N12274" s="1">
        <v>1.3833579006759501E-5</v>
      </c>
      <c r="O12274" s="1">
        <v>1.2726892686218701E-5</v>
      </c>
      <c r="P12274" s="1">
        <v>7.8021900557973103E-7</v>
      </c>
      <c r="Q12274" s="1">
        <v>6.9457751791336797E-7</v>
      </c>
      <c r="R12274" s="1">
        <v>53.658699414951599</v>
      </c>
      <c r="S12274" s="1">
        <v>32325.5847469092</v>
      </c>
      <c r="T12274" s="1">
        <v>261.44094622448398</v>
      </c>
      <c r="U12274" s="1">
        <v>1018255.91952764</v>
      </c>
      <c r="V12274" s="1">
        <f t="shared" si="765"/>
        <v>8.6247349209999727E-2</v>
      </c>
      <c r="W12274" s="1">
        <f t="shared" si="766"/>
        <v>1.0010711607111111</v>
      </c>
      <c r="X12274" s="1">
        <f t="shared" si="767"/>
        <v>123.64392500000027</v>
      </c>
    </row>
    <row r="12275" spans="1:24" hidden="1" x14ac:dyDescent="0.3">
      <c r="A12275" s="18" t="str">
        <f t="shared" si="764"/>
        <v>TRU - Out-of-State Genset TRU_2016_50</v>
      </c>
      <c r="B12275" s="1" t="s">
        <v>40</v>
      </c>
      <c r="C12275" s="1">
        <v>2020</v>
      </c>
      <c r="D12275" s="1" t="s">
        <v>214</v>
      </c>
      <c r="E12275" s="1">
        <v>2016</v>
      </c>
      <c r="F12275" s="1">
        <v>50</v>
      </c>
      <c r="G12275" s="1" t="s">
        <v>5</v>
      </c>
      <c r="H12275" s="1">
        <v>6.0369811670714097E-5</v>
      </c>
      <c r="I12275" s="1">
        <v>7.30474721215641E-5</v>
      </c>
      <c r="J12275" s="1">
        <v>8.6932528805828296E-5</v>
      </c>
      <c r="K12275" s="1">
        <v>1.2331952982308199E-3</v>
      </c>
      <c r="L12275" s="1">
        <v>9.5995740275880395E-4</v>
      </c>
      <c r="M12275" s="1">
        <v>2.68637728578103E-2</v>
      </c>
      <c r="N12275" s="1">
        <v>4.0664485963837401E-6</v>
      </c>
      <c r="O12275" s="1">
        <v>3.7411327086730398E-6</v>
      </c>
      <c r="P12275" s="1">
        <v>2.48223726749588E-7</v>
      </c>
      <c r="Q12275" s="1">
        <v>2.2072916542272599E-7</v>
      </c>
      <c r="R12275" s="1">
        <v>17.052149881143201</v>
      </c>
      <c r="S12275" s="1">
        <v>10272.718536042201</v>
      </c>
      <c r="T12275" s="1">
        <v>83.083083427206503</v>
      </c>
      <c r="U12275" s="1">
        <v>323590.63388533099</v>
      </c>
      <c r="V12275" s="1">
        <f t="shared" si="765"/>
        <v>7.4747702648666745E-2</v>
      </c>
      <c r="W12275" s="1">
        <f t="shared" si="766"/>
        <v>0.98230107644777842</v>
      </c>
      <c r="X12275" s="1">
        <f t="shared" si="767"/>
        <v>123.64392499999924</v>
      </c>
    </row>
    <row r="12276" spans="1:24" hidden="1" x14ac:dyDescent="0.3">
      <c r="A12276" s="18" t="str">
        <f t="shared" si="764"/>
        <v>TRU - Out-of-State Genset TRU_2017_50</v>
      </c>
      <c r="B12276" s="1" t="s">
        <v>40</v>
      </c>
      <c r="C12276" s="1">
        <v>2020</v>
      </c>
      <c r="D12276" s="1" t="s">
        <v>214</v>
      </c>
      <c r="E12276" s="1">
        <v>2017</v>
      </c>
      <c r="F12276" s="1">
        <v>50</v>
      </c>
      <c r="G12276" s="1" t="s">
        <v>5</v>
      </c>
      <c r="H12276" s="1">
        <v>7.1430917521068303E-5</v>
      </c>
      <c r="I12276" s="1">
        <v>8.6431410200492605E-5</v>
      </c>
      <c r="J12276" s="1">
        <v>1.02860521230338E-4</v>
      </c>
      <c r="K12276" s="1">
        <v>1.59998040002998E-3</v>
      </c>
      <c r="L12276" s="1">
        <v>1.3167099129716899E-3</v>
      </c>
      <c r="M12276" s="1">
        <v>3.7565059532355997E-2</v>
      </c>
      <c r="N12276" s="1">
        <v>5.2252798453290497E-6</v>
      </c>
      <c r="O12276" s="1">
        <v>4.8072574577027297E-6</v>
      </c>
      <c r="P12276" s="1">
        <v>3.4749422096752101E-7</v>
      </c>
      <c r="Q12276" s="1">
        <v>3.0865747278015901E-7</v>
      </c>
      <c r="R12276" s="1">
        <v>23.844939012487501</v>
      </c>
      <c r="S12276" s="1">
        <v>14364.895259057799</v>
      </c>
      <c r="T12276" s="1">
        <v>116.179547511596</v>
      </c>
      <c r="U12276" s="1">
        <v>452494.20066032099</v>
      </c>
      <c r="V12276" s="1">
        <f t="shared" si="765"/>
        <v>6.3248056087333318E-2</v>
      </c>
      <c r="W12276" s="1">
        <f t="shared" si="766"/>
        <v>0.96353099218444282</v>
      </c>
      <c r="X12276" s="1">
        <f t="shared" si="767"/>
        <v>123.64392500000075</v>
      </c>
    </row>
    <row r="12277" spans="1:24" hidden="1" x14ac:dyDescent="0.3">
      <c r="A12277" s="18" t="str">
        <f t="shared" si="764"/>
        <v>TRU - Out-of-State Genset TRU_2018_50</v>
      </c>
      <c r="B12277" s="1" t="s">
        <v>40</v>
      </c>
      <c r="C12277" s="1">
        <v>2020</v>
      </c>
      <c r="D12277" s="1" t="s">
        <v>214</v>
      </c>
      <c r="E12277" s="1">
        <v>2018</v>
      </c>
      <c r="F12277" s="1">
        <v>50</v>
      </c>
      <c r="G12277" s="1" t="s">
        <v>5</v>
      </c>
      <c r="H12277" s="1">
        <v>1.19775807929569E-4</v>
      </c>
      <c r="I12277" s="1">
        <v>1.44928727594779E-4</v>
      </c>
      <c r="J12277" s="1">
        <v>1.7247716341858E-4</v>
      </c>
      <c r="K12277" s="1">
        <v>3.0239694718020901E-3</v>
      </c>
      <c r="L12277" s="1">
        <v>2.6459363199848799E-3</v>
      </c>
      <c r="M12277" s="1">
        <v>7.6986954088917495E-2</v>
      </c>
      <c r="N12277" s="1">
        <v>9.7639464167771396E-6</v>
      </c>
      <c r="O12277" s="1">
        <v>8.9828307034349708E-6</v>
      </c>
      <c r="P12277" s="1">
        <v>7.12963532377513E-7</v>
      </c>
      <c r="Q12277" s="1">
        <v>6.3257183622083504E-7</v>
      </c>
      <c r="R12277" s="1">
        <v>48.868529635264402</v>
      </c>
      <c r="S12277" s="1">
        <v>29439.8450466619</v>
      </c>
      <c r="T12277" s="1">
        <v>238.10183190692001</v>
      </c>
      <c r="U12277" s="1">
        <v>927355.11896985001</v>
      </c>
      <c r="V12277" s="1">
        <f t="shared" si="765"/>
        <v>5.1748409525999892E-2</v>
      </c>
      <c r="W12277" s="1">
        <f t="shared" si="766"/>
        <v>0.94476090792111012</v>
      </c>
      <c r="X12277" s="1">
        <f t="shared" si="767"/>
        <v>123.64392500000031</v>
      </c>
    </row>
    <row r="12278" spans="1:24" hidden="1" x14ac:dyDescent="0.3">
      <c r="A12278" s="18" t="str">
        <f t="shared" si="764"/>
        <v>TRU - Out-of-State Genset TRU_2019_50</v>
      </c>
      <c r="B12278" s="1" t="s">
        <v>40</v>
      </c>
      <c r="C12278" s="1">
        <v>2020</v>
      </c>
      <c r="D12278" s="1" t="s">
        <v>214</v>
      </c>
      <c r="E12278" s="1">
        <v>2019</v>
      </c>
      <c r="F12278" s="1">
        <v>50</v>
      </c>
      <c r="G12278" s="1" t="s">
        <v>5</v>
      </c>
      <c r="H12278" s="1">
        <v>1.38787290423941E-4</v>
      </c>
      <c r="I12278" s="1">
        <v>1.6793262141296899E-4</v>
      </c>
      <c r="J12278" s="1">
        <v>1.99853698210475E-4</v>
      </c>
      <c r="K12278" s="1">
        <v>4.1250666876004802E-3</v>
      </c>
      <c r="L12278" s="1">
        <v>3.8635738086588598E-3</v>
      </c>
      <c r="M12278" s="1">
        <v>0.11469439502518</v>
      </c>
      <c r="N12278" s="1">
        <v>1.31385301601331E-5</v>
      </c>
      <c r="O12278" s="1">
        <v>1.20874477473224E-5</v>
      </c>
      <c r="P12278" s="1">
        <v>1.06335555266542E-6</v>
      </c>
      <c r="Q12278" s="1">
        <v>9.4239920157797498E-7</v>
      </c>
      <c r="R12278" s="1">
        <v>72.803847205244693</v>
      </c>
      <c r="S12278" s="1">
        <v>43859.187017089702</v>
      </c>
      <c r="T12278" s="1">
        <v>354.72173030005098</v>
      </c>
      <c r="U12278" s="1">
        <v>1381564.39103832</v>
      </c>
      <c r="V12278" s="1">
        <f t="shared" si="765"/>
        <v>4.0248762964666805E-2</v>
      </c>
      <c r="W12278" s="1">
        <f t="shared" si="766"/>
        <v>0.92599082365778063</v>
      </c>
      <c r="X12278" s="1">
        <f t="shared" si="767"/>
        <v>123.64392499999992</v>
      </c>
    </row>
    <row r="12279" spans="1:24" hidden="1" x14ac:dyDescent="0.3">
      <c r="A12279" s="18" t="str">
        <f t="shared" si="764"/>
        <v>TRU - Out-of-State Trailer TRU_1992_50</v>
      </c>
      <c r="B12279" s="1" t="s">
        <v>40</v>
      </c>
      <c r="C12279" s="1">
        <v>2020</v>
      </c>
      <c r="D12279" s="1" t="s">
        <v>215</v>
      </c>
      <c r="E12279" s="1">
        <v>1992</v>
      </c>
      <c r="F12279" s="1">
        <v>50</v>
      </c>
      <c r="G12279" s="1" t="s">
        <v>5</v>
      </c>
      <c r="H12279" s="1">
        <v>0</v>
      </c>
      <c r="I12279" s="1">
        <v>0</v>
      </c>
      <c r="J12279" s="1">
        <v>0</v>
      </c>
      <c r="K12279" s="1">
        <v>0</v>
      </c>
      <c r="L12279" s="1">
        <v>0</v>
      </c>
      <c r="M12279" s="1">
        <v>0</v>
      </c>
      <c r="N12279" s="1">
        <v>0</v>
      </c>
      <c r="O12279" s="1">
        <v>0</v>
      </c>
      <c r="P12279" s="1">
        <v>0</v>
      </c>
      <c r="Q12279" s="1">
        <v>0</v>
      </c>
      <c r="R12279" s="1">
        <v>0</v>
      </c>
      <c r="S12279" s="1">
        <v>0</v>
      </c>
      <c r="T12279" s="1">
        <v>0</v>
      </c>
      <c r="U12279" s="1">
        <v>0</v>
      </c>
      <c r="V12279" s="1">
        <f t="shared" si="765"/>
        <v>0</v>
      </c>
      <c r="W12279" s="1">
        <f t="shared" si="766"/>
        <v>0</v>
      </c>
      <c r="X12279" s="1" t="e">
        <f t="shared" si="767"/>
        <v>#DIV/0!</v>
      </c>
    </row>
    <row r="12280" spans="1:24" hidden="1" x14ac:dyDescent="0.3">
      <c r="A12280" s="18" t="str">
        <f t="shared" si="764"/>
        <v>TRU - Out-of-State Trailer TRU_1993_50</v>
      </c>
      <c r="B12280" s="1" t="s">
        <v>40</v>
      </c>
      <c r="C12280" s="1">
        <v>2020</v>
      </c>
      <c r="D12280" s="1" t="s">
        <v>215</v>
      </c>
      <c r="E12280" s="1">
        <v>1993</v>
      </c>
      <c r="F12280" s="1">
        <v>50</v>
      </c>
      <c r="G12280" s="1" t="s">
        <v>5</v>
      </c>
      <c r="H12280" s="1">
        <v>0</v>
      </c>
      <c r="I12280" s="1">
        <v>0</v>
      </c>
      <c r="J12280" s="1">
        <v>0</v>
      </c>
      <c r="K12280" s="1">
        <v>0</v>
      </c>
      <c r="L12280" s="1">
        <v>0</v>
      </c>
      <c r="M12280" s="1">
        <v>0</v>
      </c>
      <c r="N12280" s="1">
        <v>0</v>
      </c>
      <c r="O12280" s="1">
        <v>0</v>
      </c>
      <c r="P12280" s="1">
        <v>0</v>
      </c>
      <c r="Q12280" s="1">
        <v>0</v>
      </c>
      <c r="R12280" s="1">
        <v>0</v>
      </c>
      <c r="S12280" s="1">
        <v>0</v>
      </c>
      <c r="T12280" s="1">
        <v>0</v>
      </c>
      <c r="U12280" s="1">
        <v>0</v>
      </c>
      <c r="V12280" s="1">
        <f t="shared" si="765"/>
        <v>0</v>
      </c>
      <c r="W12280" s="1">
        <f t="shared" si="766"/>
        <v>0</v>
      </c>
      <c r="X12280" s="1" t="e">
        <f t="shared" si="767"/>
        <v>#DIV/0!</v>
      </c>
    </row>
    <row r="12281" spans="1:24" hidden="1" x14ac:dyDescent="0.3">
      <c r="A12281" s="18" t="str">
        <f t="shared" si="764"/>
        <v>TRU - Out-of-State Trailer TRU_1994_50</v>
      </c>
      <c r="B12281" s="1" t="s">
        <v>40</v>
      </c>
      <c r="C12281" s="1">
        <v>2020</v>
      </c>
      <c r="D12281" s="1" t="s">
        <v>215</v>
      </c>
      <c r="E12281" s="1">
        <v>1994</v>
      </c>
      <c r="F12281" s="1">
        <v>50</v>
      </c>
      <c r="G12281" s="1" t="s">
        <v>5</v>
      </c>
      <c r="H12281" s="1">
        <v>0</v>
      </c>
      <c r="I12281" s="1">
        <v>0</v>
      </c>
      <c r="J12281" s="1">
        <v>0</v>
      </c>
      <c r="K12281" s="1">
        <v>0</v>
      </c>
      <c r="L12281" s="1">
        <v>0</v>
      </c>
      <c r="M12281" s="1">
        <v>0</v>
      </c>
      <c r="N12281" s="1">
        <v>0</v>
      </c>
      <c r="O12281" s="1">
        <v>0</v>
      </c>
      <c r="P12281" s="1">
        <v>0</v>
      </c>
      <c r="Q12281" s="1">
        <v>0</v>
      </c>
      <c r="R12281" s="1">
        <v>0</v>
      </c>
      <c r="S12281" s="1">
        <v>0</v>
      </c>
      <c r="T12281" s="1">
        <v>0</v>
      </c>
      <c r="U12281" s="1">
        <v>0</v>
      </c>
      <c r="V12281" s="1">
        <f t="shared" si="765"/>
        <v>0</v>
      </c>
      <c r="W12281" s="1">
        <f t="shared" si="766"/>
        <v>0</v>
      </c>
      <c r="X12281" s="1" t="e">
        <f t="shared" si="767"/>
        <v>#DIV/0!</v>
      </c>
    </row>
    <row r="12282" spans="1:24" hidden="1" x14ac:dyDescent="0.3">
      <c r="A12282" s="18" t="str">
        <f t="shared" si="764"/>
        <v>TRU - Out-of-State Trailer TRU_1995_50</v>
      </c>
      <c r="B12282" s="1" t="s">
        <v>40</v>
      </c>
      <c r="C12282" s="1">
        <v>2020</v>
      </c>
      <c r="D12282" s="1" t="s">
        <v>215</v>
      </c>
      <c r="E12282" s="1">
        <v>1995</v>
      </c>
      <c r="F12282" s="1">
        <v>50</v>
      </c>
      <c r="G12282" s="1" t="s">
        <v>5</v>
      </c>
      <c r="H12282" s="1">
        <v>0</v>
      </c>
      <c r="I12282" s="1">
        <v>0</v>
      </c>
      <c r="J12282" s="1">
        <v>0</v>
      </c>
      <c r="K12282" s="1">
        <v>0</v>
      </c>
      <c r="L12282" s="1">
        <v>0</v>
      </c>
      <c r="M12282" s="1">
        <v>0</v>
      </c>
      <c r="N12282" s="1">
        <v>0</v>
      </c>
      <c r="O12282" s="1">
        <v>0</v>
      </c>
      <c r="P12282" s="1">
        <v>0</v>
      </c>
      <c r="Q12282" s="1">
        <v>0</v>
      </c>
      <c r="R12282" s="1">
        <v>0</v>
      </c>
      <c r="S12282" s="1">
        <v>0</v>
      </c>
      <c r="T12282" s="1">
        <v>0</v>
      </c>
      <c r="U12282" s="1">
        <v>0</v>
      </c>
      <c r="V12282" s="1">
        <f t="shared" si="765"/>
        <v>0</v>
      </c>
      <c r="W12282" s="1">
        <f t="shared" si="766"/>
        <v>0</v>
      </c>
      <c r="X12282" s="1" t="e">
        <f t="shared" si="767"/>
        <v>#DIV/0!</v>
      </c>
    </row>
    <row r="12283" spans="1:24" hidden="1" x14ac:dyDescent="0.3">
      <c r="A12283" s="18" t="str">
        <f t="shared" si="764"/>
        <v>TRU - Out-of-State Trailer TRU_1996_50</v>
      </c>
      <c r="B12283" s="1" t="s">
        <v>40</v>
      </c>
      <c r="C12283" s="1">
        <v>2020</v>
      </c>
      <c r="D12283" s="1" t="s">
        <v>215</v>
      </c>
      <c r="E12283" s="1">
        <v>1996</v>
      </c>
      <c r="F12283" s="1">
        <v>50</v>
      </c>
      <c r="G12283" s="1" t="s">
        <v>5</v>
      </c>
      <c r="H12283" s="1">
        <v>0</v>
      </c>
      <c r="I12283" s="1">
        <v>0</v>
      </c>
      <c r="J12283" s="1">
        <v>0</v>
      </c>
      <c r="K12283" s="1">
        <v>0</v>
      </c>
      <c r="L12283" s="1">
        <v>0</v>
      </c>
      <c r="M12283" s="1">
        <v>0</v>
      </c>
      <c r="N12283" s="1">
        <v>0</v>
      </c>
      <c r="O12283" s="1">
        <v>0</v>
      </c>
      <c r="P12283" s="1">
        <v>0</v>
      </c>
      <c r="Q12283" s="1">
        <v>0</v>
      </c>
      <c r="R12283" s="1">
        <v>0</v>
      </c>
      <c r="S12283" s="1">
        <v>0</v>
      </c>
      <c r="T12283" s="1">
        <v>0</v>
      </c>
      <c r="U12283" s="1">
        <v>0</v>
      </c>
      <c r="V12283" s="1">
        <f t="shared" si="765"/>
        <v>0</v>
      </c>
      <c r="W12283" s="1">
        <f t="shared" si="766"/>
        <v>0</v>
      </c>
      <c r="X12283" s="1" t="e">
        <f t="shared" si="767"/>
        <v>#DIV/0!</v>
      </c>
    </row>
    <row r="12284" spans="1:24" hidden="1" x14ac:dyDescent="0.3">
      <c r="A12284" s="18" t="str">
        <f t="shared" si="764"/>
        <v>TRU - Out-of-State Trailer TRU_1997_50</v>
      </c>
      <c r="B12284" s="1" t="s">
        <v>40</v>
      </c>
      <c r="C12284" s="1">
        <v>2020</v>
      </c>
      <c r="D12284" s="1" t="s">
        <v>215</v>
      </c>
      <c r="E12284" s="1">
        <v>1997</v>
      </c>
      <c r="F12284" s="1">
        <v>50</v>
      </c>
      <c r="G12284" s="1" t="s">
        <v>5</v>
      </c>
      <c r="H12284" s="1">
        <v>0</v>
      </c>
      <c r="I12284" s="1">
        <v>0</v>
      </c>
      <c r="J12284" s="1">
        <v>0</v>
      </c>
      <c r="K12284" s="1">
        <v>0</v>
      </c>
      <c r="L12284" s="1">
        <v>0</v>
      </c>
      <c r="M12284" s="1">
        <v>0</v>
      </c>
      <c r="N12284" s="1">
        <v>0</v>
      </c>
      <c r="O12284" s="1">
        <v>0</v>
      </c>
      <c r="P12284" s="1">
        <v>0</v>
      </c>
      <c r="Q12284" s="1">
        <v>0</v>
      </c>
      <c r="R12284" s="1">
        <v>0</v>
      </c>
      <c r="S12284" s="1">
        <v>0</v>
      </c>
      <c r="T12284" s="1">
        <v>0</v>
      </c>
      <c r="U12284" s="1">
        <v>0</v>
      </c>
      <c r="V12284" s="1">
        <f t="shared" si="765"/>
        <v>0</v>
      </c>
      <c r="W12284" s="1">
        <f t="shared" si="766"/>
        <v>0</v>
      </c>
      <c r="X12284" s="1" t="e">
        <f t="shared" si="767"/>
        <v>#DIV/0!</v>
      </c>
    </row>
    <row r="12285" spans="1:24" hidden="1" x14ac:dyDescent="0.3">
      <c r="A12285" s="18" t="str">
        <f t="shared" si="764"/>
        <v>TRU - Out-of-State Trailer TRU_1998_50</v>
      </c>
      <c r="B12285" s="1" t="s">
        <v>40</v>
      </c>
      <c r="C12285" s="1">
        <v>2020</v>
      </c>
      <c r="D12285" s="1" t="s">
        <v>215</v>
      </c>
      <c r="E12285" s="1">
        <v>1998</v>
      </c>
      <c r="F12285" s="1">
        <v>50</v>
      </c>
      <c r="G12285" s="1" t="s">
        <v>5</v>
      </c>
      <c r="H12285" s="1">
        <v>0</v>
      </c>
      <c r="I12285" s="1">
        <v>0</v>
      </c>
      <c r="J12285" s="1">
        <v>0</v>
      </c>
      <c r="K12285" s="1">
        <v>0</v>
      </c>
      <c r="L12285" s="1">
        <v>0</v>
      </c>
      <c r="M12285" s="1">
        <v>0</v>
      </c>
      <c r="N12285" s="1">
        <v>0</v>
      </c>
      <c r="O12285" s="1">
        <v>0</v>
      </c>
      <c r="P12285" s="1">
        <v>0</v>
      </c>
      <c r="Q12285" s="1">
        <v>0</v>
      </c>
      <c r="R12285" s="1">
        <v>0</v>
      </c>
      <c r="S12285" s="1">
        <v>0</v>
      </c>
      <c r="T12285" s="1">
        <v>0</v>
      </c>
      <c r="U12285" s="1">
        <v>0</v>
      </c>
      <c r="V12285" s="1">
        <f t="shared" si="765"/>
        <v>0</v>
      </c>
      <c r="W12285" s="1">
        <f t="shared" si="766"/>
        <v>0</v>
      </c>
      <c r="X12285" s="1" t="e">
        <f t="shared" si="767"/>
        <v>#DIV/0!</v>
      </c>
    </row>
    <row r="12286" spans="1:24" hidden="1" x14ac:dyDescent="0.3">
      <c r="A12286" s="18" t="str">
        <f t="shared" si="764"/>
        <v>TRU - Out-of-State Trailer TRU_1999_50</v>
      </c>
      <c r="B12286" s="1" t="s">
        <v>40</v>
      </c>
      <c r="C12286" s="1">
        <v>2020</v>
      </c>
      <c r="D12286" s="1" t="s">
        <v>215</v>
      </c>
      <c r="E12286" s="1">
        <v>1999</v>
      </c>
      <c r="F12286" s="1">
        <v>50</v>
      </c>
      <c r="G12286" s="1" t="s">
        <v>5</v>
      </c>
      <c r="H12286" s="1">
        <v>0</v>
      </c>
      <c r="I12286" s="1">
        <v>0</v>
      </c>
      <c r="J12286" s="1">
        <v>0</v>
      </c>
      <c r="K12286" s="1">
        <v>0</v>
      </c>
      <c r="L12286" s="1">
        <v>0</v>
      </c>
      <c r="M12286" s="1">
        <v>0</v>
      </c>
      <c r="N12286" s="1">
        <v>0</v>
      </c>
      <c r="O12286" s="1">
        <v>0</v>
      </c>
      <c r="P12286" s="1">
        <v>0</v>
      </c>
      <c r="Q12286" s="1">
        <v>0</v>
      </c>
      <c r="R12286" s="1">
        <v>0</v>
      </c>
      <c r="S12286" s="1">
        <v>0</v>
      </c>
      <c r="T12286" s="1">
        <v>0</v>
      </c>
      <c r="U12286" s="1">
        <v>0</v>
      </c>
      <c r="V12286" s="1">
        <f t="shared" si="765"/>
        <v>0</v>
      </c>
      <c r="W12286" s="1">
        <f t="shared" si="766"/>
        <v>0</v>
      </c>
      <c r="X12286" s="1" t="e">
        <f t="shared" si="767"/>
        <v>#DIV/0!</v>
      </c>
    </row>
    <row r="12287" spans="1:24" hidden="1" x14ac:dyDescent="0.3">
      <c r="A12287" s="18" t="str">
        <f t="shared" si="764"/>
        <v>TRU - Out-of-State Trailer TRU_2000_50</v>
      </c>
      <c r="B12287" s="1" t="s">
        <v>40</v>
      </c>
      <c r="C12287" s="1">
        <v>2020</v>
      </c>
      <c r="D12287" s="1" t="s">
        <v>215</v>
      </c>
      <c r="E12287" s="1">
        <v>2000</v>
      </c>
      <c r="F12287" s="1">
        <v>50</v>
      </c>
      <c r="G12287" s="1" t="s">
        <v>5</v>
      </c>
      <c r="H12287" s="1">
        <v>0</v>
      </c>
      <c r="I12287" s="1">
        <v>0</v>
      </c>
      <c r="J12287" s="1">
        <v>0</v>
      </c>
      <c r="K12287" s="1">
        <v>0</v>
      </c>
      <c r="L12287" s="1">
        <v>0</v>
      </c>
      <c r="M12287" s="1">
        <v>0</v>
      </c>
      <c r="N12287" s="1">
        <v>0</v>
      </c>
      <c r="O12287" s="1">
        <v>0</v>
      </c>
      <c r="P12287" s="1">
        <v>0</v>
      </c>
      <c r="Q12287" s="1">
        <v>0</v>
      </c>
      <c r="R12287" s="1">
        <v>0</v>
      </c>
      <c r="S12287" s="1">
        <v>0</v>
      </c>
      <c r="T12287" s="1">
        <v>0</v>
      </c>
      <c r="U12287" s="1">
        <v>0</v>
      </c>
      <c r="V12287" s="1">
        <f t="shared" si="765"/>
        <v>0</v>
      </c>
      <c r="W12287" s="1">
        <f t="shared" si="766"/>
        <v>0</v>
      </c>
      <c r="X12287" s="1" t="e">
        <f t="shared" si="767"/>
        <v>#DIV/0!</v>
      </c>
    </row>
    <row r="12288" spans="1:24" hidden="1" x14ac:dyDescent="0.3">
      <c r="A12288" s="18" t="str">
        <f t="shared" si="764"/>
        <v>TRU - Out-of-State Trailer TRU_2001_50</v>
      </c>
      <c r="B12288" s="1" t="s">
        <v>40</v>
      </c>
      <c r="C12288" s="1">
        <v>2020</v>
      </c>
      <c r="D12288" s="1" t="s">
        <v>215</v>
      </c>
      <c r="E12288" s="1">
        <v>2001</v>
      </c>
      <c r="F12288" s="1">
        <v>50</v>
      </c>
      <c r="G12288" s="1" t="s">
        <v>5</v>
      </c>
      <c r="H12288" s="1">
        <v>0</v>
      </c>
      <c r="I12288" s="1">
        <v>0</v>
      </c>
      <c r="J12288" s="1">
        <v>0</v>
      </c>
      <c r="K12288" s="1">
        <v>0</v>
      </c>
      <c r="L12288" s="1">
        <v>0</v>
      </c>
      <c r="M12288" s="1">
        <v>0</v>
      </c>
      <c r="N12288" s="1">
        <v>0</v>
      </c>
      <c r="O12288" s="1">
        <v>0</v>
      </c>
      <c r="P12288" s="1">
        <v>0</v>
      </c>
      <c r="Q12288" s="1">
        <v>0</v>
      </c>
      <c r="R12288" s="1">
        <v>0</v>
      </c>
      <c r="S12288" s="1">
        <v>0</v>
      </c>
      <c r="T12288" s="1">
        <v>0</v>
      </c>
      <c r="U12288" s="1">
        <v>0</v>
      </c>
      <c r="V12288" s="1">
        <f t="shared" si="765"/>
        <v>0</v>
      </c>
      <c r="W12288" s="1">
        <f t="shared" si="766"/>
        <v>0</v>
      </c>
      <c r="X12288" s="1" t="e">
        <f t="shared" si="767"/>
        <v>#DIV/0!</v>
      </c>
    </row>
    <row r="12289" spans="1:24" hidden="1" x14ac:dyDescent="0.3">
      <c r="A12289" s="18" t="str">
        <f t="shared" si="764"/>
        <v>TRU - Out-of-State Trailer TRU_2002_50</v>
      </c>
      <c r="B12289" s="1" t="s">
        <v>40</v>
      </c>
      <c r="C12289" s="1">
        <v>2020</v>
      </c>
      <c r="D12289" s="1" t="s">
        <v>215</v>
      </c>
      <c r="E12289" s="1">
        <v>2002</v>
      </c>
      <c r="F12289" s="1">
        <v>50</v>
      </c>
      <c r="G12289" s="1" t="s">
        <v>5</v>
      </c>
      <c r="H12289" s="1">
        <v>0</v>
      </c>
      <c r="I12289" s="1">
        <v>0</v>
      </c>
      <c r="J12289" s="1">
        <v>0</v>
      </c>
      <c r="K12289" s="1">
        <v>0</v>
      </c>
      <c r="L12289" s="1">
        <v>0</v>
      </c>
      <c r="M12289" s="1">
        <v>0</v>
      </c>
      <c r="N12289" s="1">
        <v>0</v>
      </c>
      <c r="O12289" s="1">
        <v>0</v>
      </c>
      <c r="P12289" s="1">
        <v>0</v>
      </c>
      <c r="Q12289" s="1">
        <v>0</v>
      </c>
      <c r="R12289" s="1">
        <v>0</v>
      </c>
      <c r="S12289" s="1">
        <v>0</v>
      </c>
      <c r="T12289" s="1">
        <v>0</v>
      </c>
      <c r="U12289" s="1">
        <v>0</v>
      </c>
      <c r="V12289" s="1">
        <f t="shared" si="765"/>
        <v>0</v>
      </c>
      <c r="W12289" s="1">
        <f t="shared" si="766"/>
        <v>0</v>
      </c>
      <c r="X12289" s="1" t="e">
        <f t="shared" si="767"/>
        <v>#DIV/0!</v>
      </c>
    </row>
    <row r="12290" spans="1:24" hidden="1" x14ac:dyDescent="0.3">
      <c r="A12290" s="18" t="str">
        <f t="shared" si="764"/>
        <v>TRU - Out-of-State Trailer TRU_2003_50</v>
      </c>
      <c r="B12290" s="1" t="s">
        <v>40</v>
      </c>
      <c r="C12290" s="1">
        <v>2020</v>
      </c>
      <c r="D12290" s="1" t="s">
        <v>215</v>
      </c>
      <c r="E12290" s="1">
        <v>2003</v>
      </c>
      <c r="F12290" s="1">
        <v>50</v>
      </c>
      <c r="G12290" s="1" t="s">
        <v>5</v>
      </c>
      <c r="H12290" s="1">
        <v>0</v>
      </c>
      <c r="I12290" s="1">
        <v>0</v>
      </c>
      <c r="J12290" s="1">
        <v>0</v>
      </c>
      <c r="K12290" s="1">
        <v>0</v>
      </c>
      <c r="L12290" s="1">
        <v>0</v>
      </c>
      <c r="M12290" s="1">
        <v>0</v>
      </c>
      <c r="N12290" s="1">
        <v>0</v>
      </c>
      <c r="O12290" s="1">
        <v>0</v>
      </c>
      <c r="P12290" s="1">
        <v>0</v>
      </c>
      <c r="Q12290" s="1">
        <v>0</v>
      </c>
      <c r="R12290" s="1">
        <v>0</v>
      </c>
      <c r="S12290" s="1">
        <v>0</v>
      </c>
      <c r="T12290" s="1">
        <v>0</v>
      </c>
      <c r="U12290" s="1">
        <v>0</v>
      </c>
      <c r="V12290" s="1">
        <f t="shared" si="765"/>
        <v>0</v>
      </c>
      <c r="W12290" s="1">
        <f t="shared" si="766"/>
        <v>0</v>
      </c>
      <c r="X12290" s="1" t="e">
        <f t="shared" si="767"/>
        <v>#DIV/0!</v>
      </c>
    </row>
    <row r="12291" spans="1:24" hidden="1" x14ac:dyDescent="0.3">
      <c r="A12291" s="18" t="str">
        <f t="shared" si="764"/>
        <v>TRU - Out-of-State Trailer TRU_2004_50</v>
      </c>
      <c r="B12291" s="1" t="s">
        <v>40</v>
      </c>
      <c r="C12291" s="1">
        <v>2020</v>
      </c>
      <c r="D12291" s="1" t="s">
        <v>215</v>
      </c>
      <c r="E12291" s="1">
        <v>2004</v>
      </c>
      <c r="F12291" s="1">
        <v>50</v>
      </c>
      <c r="G12291" s="1" t="s">
        <v>5</v>
      </c>
      <c r="H12291" s="1">
        <v>0</v>
      </c>
      <c r="I12291" s="1">
        <v>0</v>
      </c>
      <c r="J12291" s="1">
        <v>0</v>
      </c>
      <c r="K12291" s="1">
        <v>0</v>
      </c>
      <c r="L12291" s="1">
        <v>0</v>
      </c>
      <c r="M12291" s="1">
        <v>0</v>
      </c>
      <c r="N12291" s="1">
        <v>0</v>
      </c>
      <c r="O12291" s="1">
        <v>0</v>
      </c>
      <c r="P12291" s="1">
        <v>0</v>
      </c>
      <c r="Q12291" s="1">
        <v>0</v>
      </c>
      <c r="R12291" s="1">
        <v>0</v>
      </c>
      <c r="S12291" s="1">
        <v>0</v>
      </c>
      <c r="T12291" s="1">
        <v>0</v>
      </c>
      <c r="U12291" s="1">
        <v>0</v>
      </c>
      <c r="V12291" s="1">
        <f t="shared" si="765"/>
        <v>0</v>
      </c>
      <c r="W12291" s="1">
        <f t="shared" si="766"/>
        <v>0</v>
      </c>
      <c r="X12291" s="1" t="e">
        <f t="shared" si="767"/>
        <v>#DIV/0!</v>
      </c>
    </row>
    <row r="12292" spans="1:24" hidden="1" x14ac:dyDescent="0.3">
      <c r="A12292" s="18" t="str">
        <f t="shared" si="764"/>
        <v>TRU - Out-of-State Trailer TRU_2005_50</v>
      </c>
      <c r="B12292" s="1" t="s">
        <v>40</v>
      </c>
      <c r="C12292" s="1">
        <v>2020</v>
      </c>
      <c r="D12292" s="1" t="s">
        <v>215</v>
      </c>
      <c r="E12292" s="1">
        <v>2005</v>
      </c>
      <c r="F12292" s="1">
        <v>50</v>
      </c>
      <c r="G12292" s="1" t="s">
        <v>5</v>
      </c>
      <c r="H12292" s="1">
        <v>0</v>
      </c>
      <c r="I12292" s="1">
        <v>0</v>
      </c>
      <c r="J12292" s="1">
        <v>0</v>
      </c>
      <c r="K12292" s="1">
        <v>0</v>
      </c>
      <c r="L12292" s="1">
        <v>0</v>
      </c>
      <c r="M12292" s="1">
        <v>0</v>
      </c>
      <c r="N12292" s="1">
        <v>0</v>
      </c>
      <c r="O12292" s="1">
        <v>0</v>
      </c>
      <c r="P12292" s="1">
        <v>0</v>
      </c>
      <c r="Q12292" s="1">
        <v>0</v>
      </c>
      <c r="R12292" s="1">
        <v>0</v>
      </c>
      <c r="S12292" s="1">
        <v>0</v>
      </c>
      <c r="T12292" s="1">
        <v>0</v>
      </c>
      <c r="U12292" s="1">
        <v>0</v>
      </c>
      <c r="V12292" s="1">
        <f t="shared" si="765"/>
        <v>0</v>
      </c>
      <c r="W12292" s="1">
        <f t="shared" si="766"/>
        <v>0</v>
      </c>
      <c r="X12292" s="1" t="e">
        <f t="shared" si="767"/>
        <v>#DIV/0!</v>
      </c>
    </row>
    <row r="12293" spans="1:24" hidden="1" x14ac:dyDescent="0.3">
      <c r="A12293" s="18" t="str">
        <f t="shared" si="764"/>
        <v>TRU - Out-of-State Trailer TRU_2006_50</v>
      </c>
      <c r="B12293" s="1" t="s">
        <v>40</v>
      </c>
      <c r="C12293" s="1">
        <v>2020</v>
      </c>
      <c r="D12293" s="1" t="s">
        <v>215</v>
      </c>
      <c r="E12293" s="1">
        <v>2006</v>
      </c>
      <c r="F12293" s="1">
        <v>50</v>
      </c>
      <c r="G12293" s="1" t="s">
        <v>5</v>
      </c>
      <c r="H12293" s="1">
        <v>8.0667277086714595E-5</v>
      </c>
      <c r="I12293" s="1">
        <v>9.7607405274924598E-5</v>
      </c>
      <c r="J12293" s="1">
        <v>1.16160879004869E-4</v>
      </c>
      <c r="K12293" s="1">
        <v>7.2950983664468196E-4</v>
      </c>
      <c r="L12293" s="1">
        <v>5.4671185633980101E-4</v>
      </c>
      <c r="M12293" s="1">
        <v>7.0172393539311003E-3</v>
      </c>
      <c r="N12293" s="1">
        <v>6.0247740781556201E-5</v>
      </c>
      <c r="O12293" s="1">
        <v>5.5427921519031699E-5</v>
      </c>
      <c r="P12293" s="1">
        <v>6.2893003643057597E-8</v>
      </c>
      <c r="Q12293" s="1">
        <v>5.7657924460688602E-8</v>
      </c>
      <c r="R12293" s="1">
        <v>4.4542893452994798</v>
      </c>
      <c r="S12293" s="1">
        <v>1783.49714113512</v>
      </c>
      <c r="T12293" s="1">
        <v>8.4999778145821008</v>
      </c>
      <c r="U12293" s="1">
        <v>60638.902798594303</v>
      </c>
      <c r="V12293" s="1">
        <f t="shared" si="765"/>
        <v>0.53299119441088916</v>
      </c>
      <c r="W12293" s="1">
        <f t="shared" si="766"/>
        <v>2.9853534625615543</v>
      </c>
      <c r="X12293" s="1">
        <f t="shared" si="767"/>
        <v>209.8237407249992</v>
      </c>
    </row>
    <row r="12294" spans="1:24" hidden="1" x14ac:dyDescent="0.3">
      <c r="A12294" s="18" t="str">
        <f t="shared" si="764"/>
        <v>TRU - Out-of-State Trailer TRU_2007_50</v>
      </c>
      <c r="B12294" s="1" t="s">
        <v>40</v>
      </c>
      <c r="C12294" s="1">
        <v>2020</v>
      </c>
      <c r="D12294" s="1" t="s">
        <v>215</v>
      </c>
      <c r="E12294" s="1">
        <v>2007</v>
      </c>
      <c r="F12294" s="1">
        <v>50</v>
      </c>
      <c r="G12294" s="1" t="s">
        <v>5</v>
      </c>
      <c r="H12294" s="1">
        <v>1.82496645649295E-4</v>
      </c>
      <c r="I12294" s="1">
        <v>2.20820941235646E-4</v>
      </c>
      <c r="J12294" s="1">
        <v>2.6279516973498401E-4</v>
      </c>
      <c r="K12294" s="1">
        <v>1.65039781884178E-3</v>
      </c>
      <c r="L12294" s="1">
        <v>1.2368470031715599E-3</v>
      </c>
      <c r="M12294" s="1">
        <v>1.5875367188036199E-2</v>
      </c>
      <c r="N12294" s="1">
        <v>1.3630075289095201E-4</v>
      </c>
      <c r="O12294" s="1">
        <v>1.2539669265967601E-4</v>
      </c>
      <c r="P12294" s="1">
        <v>1.4228523156085601E-7</v>
      </c>
      <c r="Q12294" s="1">
        <v>1.30441713036438E-7</v>
      </c>
      <c r="R12294" s="1">
        <v>10.077108012394101</v>
      </c>
      <c r="S12294" s="1">
        <v>4034.8733406779702</v>
      </c>
      <c r="T12294" s="1">
        <v>19.229822739487702</v>
      </c>
      <c r="U12294" s="1">
        <v>137185.693583051</v>
      </c>
      <c r="V12294" s="1">
        <f t="shared" si="765"/>
        <v>0.5329911944108876</v>
      </c>
      <c r="W12294" s="1">
        <f t="shared" si="766"/>
        <v>2.9853534625615517</v>
      </c>
      <c r="X12294" s="1">
        <f t="shared" si="767"/>
        <v>209.82374072499965</v>
      </c>
    </row>
    <row r="12295" spans="1:24" hidden="1" x14ac:dyDescent="0.3">
      <c r="A12295" s="18" t="str">
        <f t="shared" si="764"/>
        <v>TRU - Out-of-State Trailer TRU_2008_50</v>
      </c>
      <c r="B12295" s="1" t="s">
        <v>40</v>
      </c>
      <c r="C12295" s="1">
        <v>2020</v>
      </c>
      <c r="D12295" s="1" t="s">
        <v>215</v>
      </c>
      <c r="E12295" s="1">
        <v>2008</v>
      </c>
      <c r="F12295" s="1">
        <v>50</v>
      </c>
      <c r="G12295" s="1" t="s">
        <v>5</v>
      </c>
      <c r="H12295" s="1">
        <v>4.15031699294622E-4</v>
      </c>
      <c r="I12295" s="1">
        <v>5.0218835614649303E-4</v>
      </c>
      <c r="J12295" s="1">
        <v>5.9764564698425605E-4</v>
      </c>
      <c r="K12295" s="1">
        <v>5.2775635836229701E-3</v>
      </c>
      <c r="L12295" s="1">
        <v>4.1287968307605703E-3</v>
      </c>
      <c r="M12295" s="1">
        <v>5.3353055064055799E-2</v>
      </c>
      <c r="N12295" s="1">
        <v>2.0495392557759101E-4</v>
      </c>
      <c r="O12295" s="1">
        <v>1.8855761153138399E-4</v>
      </c>
      <c r="P12295" s="1">
        <v>4.8413311592320303E-7</v>
      </c>
      <c r="Q12295" s="1">
        <v>4.38381286924033E-7</v>
      </c>
      <c r="R12295" s="1">
        <v>33.866586662441101</v>
      </c>
      <c r="S12295" s="1">
        <v>13560.178921966201</v>
      </c>
      <c r="T12295" s="1">
        <v>64.626523553111795</v>
      </c>
      <c r="U12295" s="1">
        <v>461046.08334685198</v>
      </c>
      <c r="V12295" s="1">
        <f t="shared" si="765"/>
        <v>0.36067073306000019</v>
      </c>
      <c r="W12295" s="1">
        <f t="shared" si="766"/>
        <v>2.9652941199851823</v>
      </c>
      <c r="X12295" s="1">
        <f t="shared" si="767"/>
        <v>209.82374072499945</v>
      </c>
    </row>
    <row r="12296" spans="1:24" hidden="1" x14ac:dyDescent="0.3">
      <c r="A12296" s="18" t="str">
        <f t="shared" si="764"/>
        <v>TRU - Out-of-State Trailer TRU_2009_50</v>
      </c>
      <c r="B12296" s="1" t="s">
        <v>40</v>
      </c>
      <c r="C12296" s="1">
        <v>2020</v>
      </c>
      <c r="D12296" s="1" t="s">
        <v>215</v>
      </c>
      <c r="E12296" s="1">
        <v>2009</v>
      </c>
      <c r="F12296" s="1">
        <v>50</v>
      </c>
      <c r="G12296" s="1" t="s">
        <v>5</v>
      </c>
      <c r="H12296" s="1">
        <v>2.2868559892688401E-4</v>
      </c>
      <c r="I12296" s="1">
        <v>2.7670957470152902E-4</v>
      </c>
      <c r="J12296" s="1">
        <v>3.29307262454713E-4</v>
      </c>
      <c r="K12296" s="1">
        <v>2.95309337948013E-3</v>
      </c>
      <c r="L12296" s="1">
        <v>2.3708619609711401E-3</v>
      </c>
      <c r="M12296" s="1">
        <v>3.1249282419781699E-2</v>
      </c>
      <c r="N12296" s="1">
        <v>1.15242522073562E-4</v>
      </c>
      <c r="O12296" s="1">
        <v>1.06023120307677E-4</v>
      </c>
      <c r="P12296" s="1">
        <v>2.83992425045524E-7</v>
      </c>
      <c r="Q12296" s="1">
        <v>2.5676319052750201E-7</v>
      </c>
      <c r="R12296" s="1">
        <v>19.8359124878234</v>
      </c>
      <c r="S12296" s="1">
        <v>7942.2979675023998</v>
      </c>
      <c r="T12296" s="1">
        <v>37.852237025512601</v>
      </c>
      <c r="U12296" s="1">
        <v>270038.13089508098</v>
      </c>
      <c r="V12296" s="1">
        <f t="shared" si="765"/>
        <v>0.33930299585248985</v>
      </c>
      <c r="W12296" s="1">
        <f t="shared" si="766"/>
        <v>2.9071656337801866</v>
      </c>
      <c r="X12296" s="1">
        <f t="shared" si="767"/>
        <v>209.82374072499996</v>
      </c>
    </row>
    <row r="12297" spans="1:24" hidden="1" x14ac:dyDescent="0.3">
      <c r="A12297" s="18" t="str">
        <f t="shared" si="764"/>
        <v>TRU - Out-of-State Trailer TRU_2010_50</v>
      </c>
      <c r="B12297" s="1" t="s">
        <v>40</v>
      </c>
      <c r="C12297" s="1">
        <v>2020</v>
      </c>
      <c r="D12297" s="1" t="s">
        <v>215</v>
      </c>
      <c r="E12297" s="1">
        <v>2010</v>
      </c>
      <c r="F12297" s="1">
        <v>50</v>
      </c>
      <c r="G12297" s="1" t="s">
        <v>5</v>
      </c>
      <c r="H12297" s="1">
        <v>3.1670729422009301E-4</v>
      </c>
      <c r="I12297" s="1">
        <v>3.8321582600631202E-4</v>
      </c>
      <c r="J12297" s="1">
        <v>4.56058503676934E-4</v>
      </c>
      <c r="K12297" s="1">
        <v>4.1816686076213902E-3</v>
      </c>
      <c r="L12297" s="1">
        <v>3.4787308670023798E-3</v>
      </c>
      <c r="M12297" s="1">
        <v>4.7049244784730902E-2</v>
      </c>
      <c r="N12297" s="1">
        <v>1.6430896603063699E-4</v>
      </c>
      <c r="O12297" s="1">
        <v>1.5116424874818599E-4</v>
      </c>
      <c r="P12297" s="1">
        <v>4.2841007400977901E-7</v>
      </c>
      <c r="Q12297" s="1">
        <v>3.8658533148235199E-7</v>
      </c>
      <c r="R12297" s="1">
        <v>29.865156250030299</v>
      </c>
      <c r="S12297" s="1">
        <v>11958.0064657658</v>
      </c>
      <c r="T12297" s="1">
        <v>56.990721948086197</v>
      </c>
      <c r="U12297" s="1">
        <v>406572.21983603702</v>
      </c>
      <c r="V12297" s="1">
        <f t="shared" si="765"/>
        <v>0.31210040767458663</v>
      </c>
      <c r="W12297" s="1">
        <f t="shared" si="766"/>
        <v>2.8331641025799597</v>
      </c>
      <c r="X12297" s="1">
        <f t="shared" si="767"/>
        <v>209.82374072499991</v>
      </c>
    </row>
    <row r="12298" spans="1:24" hidden="1" x14ac:dyDescent="0.3">
      <c r="A12298" s="18" t="str">
        <f t="shared" ref="A12298:A12334" si="768">D12298&amp;"_"&amp;E12298&amp;"_"&amp;F12298</f>
        <v>TRU - Out-of-State Trailer TRU_2011_50</v>
      </c>
      <c r="B12298" s="1" t="s">
        <v>40</v>
      </c>
      <c r="C12298" s="1">
        <v>2020</v>
      </c>
      <c r="D12298" s="1" t="s">
        <v>215</v>
      </c>
      <c r="E12298" s="1">
        <v>2011</v>
      </c>
      <c r="F12298" s="1">
        <v>50</v>
      </c>
      <c r="G12298" s="1" t="s">
        <v>5</v>
      </c>
      <c r="H12298" s="1">
        <v>4.6455858348872799E-4</v>
      </c>
      <c r="I12298" s="1">
        <v>5.6211588602136096E-4</v>
      </c>
      <c r="J12298" s="1">
        <v>6.6896436022376897E-4</v>
      </c>
      <c r="K12298" s="1">
        <v>6.2944170989730503E-3</v>
      </c>
      <c r="L12298" s="1">
        <v>5.4439486979160796E-3</v>
      </c>
      <c r="M12298" s="1">
        <v>7.5603219545067504E-2</v>
      </c>
      <c r="N12298" s="1">
        <v>2.65442400309998E-4</v>
      </c>
      <c r="O12298" s="1">
        <v>2.4420700828519802E-4</v>
      </c>
      <c r="P12298" s="1">
        <v>6.8974092669735604E-7</v>
      </c>
      <c r="Q12298" s="1">
        <v>6.2120222806314102E-7</v>
      </c>
      <c r="R12298" s="1">
        <v>47.990185072036503</v>
      </c>
      <c r="S12298" s="1">
        <v>19215.266733591099</v>
      </c>
      <c r="T12298" s="1">
        <v>91.578134424622505</v>
      </c>
      <c r="U12298" s="1">
        <v>653319.06894210004</v>
      </c>
      <c r="V12298" s="1">
        <f t="shared" si="765"/>
        <v>0.28489781949668341</v>
      </c>
      <c r="W12298" s="1">
        <f t="shared" si="766"/>
        <v>2.7591625713797412</v>
      </c>
      <c r="X12298" s="1">
        <f t="shared" si="767"/>
        <v>209.82374072499903</v>
      </c>
    </row>
    <row r="12299" spans="1:24" hidden="1" x14ac:dyDescent="0.3">
      <c r="A12299" s="18" t="str">
        <f t="shared" si="768"/>
        <v>TRU - Out-of-State Trailer TRU_2012_50</v>
      </c>
      <c r="B12299" s="1" t="s">
        <v>40</v>
      </c>
      <c r="C12299" s="1">
        <v>2020</v>
      </c>
      <c r="D12299" s="1" t="s">
        <v>215</v>
      </c>
      <c r="E12299" s="1">
        <v>2012</v>
      </c>
      <c r="F12299" s="1">
        <v>50</v>
      </c>
      <c r="G12299" s="1" t="s">
        <v>5</v>
      </c>
      <c r="H12299" s="1">
        <v>8.5591781762683298E-4</v>
      </c>
      <c r="I12299" s="1">
        <v>1.0356605593284599E-3</v>
      </c>
      <c r="J12299" s="1">
        <v>1.23252165738264E-3</v>
      </c>
      <c r="K12299" s="1">
        <v>1.1955364761664001E-2</v>
      </c>
      <c r="L12299" s="1">
        <v>1.07914895069176E-2</v>
      </c>
      <c r="M12299" s="1">
        <v>0.15399783382124399</v>
      </c>
      <c r="N12299" s="1">
        <v>5.0861054618457201E-4</v>
      </c>
      <c r="O12299" s="1">
        <v>4.6792170248980601E-4</v>
      </c>
      <c r="P12299" s="1">
        <v>1.4076587668553301E-6</v>
      </c>
      <c r="Q12299" s="1">
        <v>1.2653402601410099E-6</v>
      </c>
      <c r="R12299" s="1">
        <v>97.752246402268298</v>
      </c>
      <c r="S12299" s="1">
        <v>39139.992596565397</v>
      </c>
      <c r="T12299" s="1">
        <v>186.537483610414</v>
      </c>
      <c r="U12299" s="1">
        <v>1330759.74828322</v>
      </c>
      <c r="V12299" s="1">
        <f t="shared" ref="V12299:V12334" si="769">IFERROR(CONVERT(I12299,"ton","g")*365/U12299,0)</f>
        <v>0.25769523131877925</v>
      </c>
      <c r="W12299" s="1">
        <f t="shared" ref="W12299:W12334" si="770">IFERROR(CONVERT(L12299,"ton","g")*365/U12299,0)</f>
        <v>2.6851610401795196</v>
      </c>
      <c r="X12299" s="1">
        <f t="shared" ref="X12299:X12334" si="771">S12299/T12299</f>
        <v>209.82374072499974</v>
      </c>
    </row>
    <row r="12300" spans="1:24" hidden="1" x14ac:dyDescent="0.3">
      <c r="A12300" s="18" t="str">
        <f t="shared" si="768"/>
        <v>TRU - Out-of-State Trailer TRU_2013_50</v>
      </c>
      <c r="B12300" s="1" t="s">
        <v>40</v>
      </c>
      <c r="C12300" s="1">
        <v>2020</v>
      </c>
      <c r="D12300" s="1" t="s">
        <v>215</v>
      </c>
      <c r="E12300" s="1">
        <v>2013</v>
      </c>
      <c r="F12300" s="1">
        <v>50</v>
      </c>
      <c r="G12300" s="1" t="s">
        <v>5</v>
      </c>
      <c r="H12300" s="1">
        <v>2.7971006727303101E-3</v>
      </c>
      <c r="I12300" s="1">
        <v>3.3844918140036699E-3</v>
      </c>
      <c r="J12300" s="1">
        <v>4.0278249687316402E-3</v>
      </c>
      <c r="K12300" s="1">
        <v>4.0516984848280597E-2</v>
      </c>
      <c r="L12300" s="1">
        <v>2.3133000709007801E-2</v>
      </c>
      <c r="M12300" s="1">
        <v>0.56265211576017404</v>
      </c>
      <c r="N12300" s="1">
        <v>1.39580329391898E-4</v>
      </c>
      <c r="O12300" s="1">
        <v>1.2841390304054701E-4</v>
      </c>
      <c r="P12300" s="1">
        <v>5.1529768928656703E-6</v>
      </c>
      <c r="Q12300" s="1">
        <v>4.6230934348809002E-6</v>
      </c>
      <c r="R12300" s="1">
        <v>357.15118124576401</v>
      </c>
      <c r="S12300" s="1">
        <v>143003.307896251</v>
      </c>
      <c r="T12300" s="1">
        <v>681.54016986893305</v>
      </c>
      <c r="U12300" s="1">
        <v>4862112.4684725497</v>
      </c>
      <c r="V12300" s="1">
        <f t="shared" si="769"/>
        <v>0.23049264314087708</v>
      </c>
      <c r="W12300" s="1">
        <f t="shared" si="770"/>
        <v>1.5754171586816579</v>
      </c>
      <c r="X12300" s="1">
        <f t="shared" si="771"/>
        <v>209.82374072499931</v>
      </c>
    </row>
    <row r="12301" spans="1:24" hidden="1" x14ac:dyDescent="0.3">
      <c r="A12301" s="18" t="str">
        <f t="shared" si="768"/>
        <v>TRU - Out-of-State Trailer TRU_2014_50</v>
      </c>
      <c r="B12301" s="1" t="s">
        <v>40</v>
      </c>
      <c r="C12301" s="1">
        <v>2020</v>
      </c>
      <c r="D12301" s="1" t="s">
        <v>215</v>
      </c>
      <c r="E12301" s="1">
        <v>2014</v>
      </c>
      <c r="F12301" s="1">
        <v>50</v>
      </c>
      <c r="G12301" s="1" t="s">
        <v>5</v>
      </c>
      <c r="H12301" s="1">
        <v>2.8978801909004199E-3</v>
      </c>
      <c r="I12301" s="1">
        <v>3.50643503098951E-3</v>
      </c>
      <c r="J12301" s="1">
        <v>4.1729474748966097E-3</v>
      </c>
      <c r="K12301" s="1">
        <v>4.3877668271860702E-2</v>
      </c>
      <c r="L12301" s="1">
        <v>2.64076320791625E-2</v>
      </c>
      <c r="M12301" s="1">
        <v>0.660926582590735</v>
      </c>
      <c r="N12301" s="1">
        <v>1.50193993704287E-4</v>
      </c>
      <c r="O12301" s="1">
        <v>1.3817847420794399E-4</v>
      </c>
      <c r="P12301" s="1">
        <v>6.0646440410258602E-6</v>
      </c>
      <c r="Q12301" s="1">
        <v>5.4305764775900798E-6</v>
      </c>
      <c r="R12301" s="1">
        <v>419.532252838131</v>
      </c>
      <c r="S12301" s="1">
        <v>167980.68458224001</v>
      </c>
      <c r="T12301" s="1">
        <v>800.57997251321501</v>
      </c>
      <c r="U12301" s="1">
        <v>5711343.2757961703</v>
      </c>
      <c r="V12301" s="1">
        <f t="shared" si="769"/>
        <v>0.20329005496297398</v>
      </c>
      <c r="W12301" s="1">
        <f t="shared" si="770"/>
        <v>1.531016239961527</v>
      </c>
      <c r="X12301" s="1">
        <f t="shared" si="771"/>
        <v>209.82374072499945</v>
      </c>
    </row>
    <row r="12302" spans="1:24" hidden="1" x14ac:dyDescent="0.3">
      <c r="A12302" s="18" t="str">
        <f t="shared" si="768"/>
        <v>TRU - Out-of-State Trailer TRU_2015_50</v>
      </c>
      <c r="B12302" s="1" t="s">
        <v>40</v>
      </c>
      <c r="C12302" s="1">
        <v>2020</v>
      </c>
      <c r="D12302" s="1" t="s">
        <v>215</v>
      </c>
      <c r="E12302" s="1">
        <v>2015</v>
      </c>
      <c r="F12302" s="1">
        <v>50</v>
      </c>
      <c r="G12302" s="1" t="s">
        <v>5</v>
      </c>
      <c r="H12302" s="1">
        <v>3.69757011995338E-3</v>
      </c>
      <c r="I12302" s="1">
        <v>4.4740598451435904E-3</v>
      </c>
      <c r="J12302" s="1">
        <v>5.3245009727328598E-3</v>
      </c>
      <c r="K12302" s="1">
        <v>5.9160794667561897E-2</v>
      </c>
      <c r="L12302" s="1">
        <v>3.7772171043040197E-2</v>
      </c>
      <c r="M12302" s="1">
        <v>0.97359178262286294</v>
      </c>
      <c r="N12302" s="1">
        <v>2.0096834969746E-4</v>
      </c>
      <c r="O12302" s="1">
        <v>1.8489088172166299E-4</v>
      </c>
      <c r="P12302" s="1">
        <v>8.9507876630031304E-6</v>
      </c>
      <c r="Q12302" s="1">
        <v>7.9996247280020205E-6</v>
      </c>
      <c r="R12302" s="1">
        <v>618.00079565174303</v>
      </c>
      <c r="S12302" s="1">
        <v>247447.47519090699</v>
      </c>
      <c r="T12302" s="1">
        <v>1179.3111415128999</v>
      </c>
      <c r="U12302" s="1">
        <v>8413214.1564908605</v>
      </c>
      <c r="V12302" s="1">
        <f t="shared" si="769"/>
        <v>0.1760874667850712</v>
      </c>
      <c r="W12302" s="1">
        <f t="shared" si="770"/>
        <v>1.4866153212413959</v>
      </c>
      <c r="X12302" s="1">
        <f t="shared" si="771"/>
        <v>209.82374072500042</v>
      </c>
    </row>
    <row r="12303" spans="1:24" hidden="1" x14ac:dyDescent="0.3">
      <c r="A12303" s="18" t="str">
        <f t="shared" si="768"/>
        <v>TRU - Out-of-State Trailer TRU_2016_50</v>
      </c>
      <c r="B12303" s="1" t="s">
        <v>40</v>
      </c>
      <c r="C12303" s="1">
        <v>2020</v>
      </c>
      <c r="D12303" s="1" t="s">
        <v>215</v>
      </c>
      <c r="E12303" s="1">
        <v>2016</v>
      </c>
      <c r="F12303" s="1">
        <v>50</v>
      </c>
      <c r="G12303" s="1" t="s">
        <v>5</v>
      </c>
      <c r="H12303" s="1">
        <v>2.2773563104804199E-3</v>
      </c>
      <c r="I12303" s="1">
        <v>2.7556011356813098E-3</v>
      </c>
      <c r="J12303" s="1">
        <v>3.2793930870918101E-3</v>
      </c>
      <c r="K12303" s="1">
        <v>3.91073939638217E-2</v>
      </c>
      <c r="L12303" s="1">
        <v>2.6692889718971199E-2</v>
      </c>
      <c r="M12303" s="1">
        <v>0.70920096902942997</v>
      </c>
      <c r="N12303" s="1">
        <v>1.31621615856894E-4</v>
      </c>
      <c r="O12303" s="1">
        <v>1.2109188658834299E-4</v>
      </c>
      <c r="P12303" s="1">
        <v>6.5325740678588702E-6</v>
      </c>
      <c r="Q12303" s="1">
        <v>5.82722832118283E-6</v>
      </c>
      <c r="R12303" s="1">
        <v>450.17508462985199</v>
      </c>
      <c r="S12303" s="1">
        <v>180250.0722803</v>
      </c>
      <c r="T12303" s="1">
        <v>859.05470781087899</v>
      </c>
      <c r="U12303" s="1">
        <v>6128502.45753022</v>
      </c>
      <c r="V12303" s="1">
        <f t="shared" si="769"/>
        <v>0.14888487860716759</v>
      </c>
      <c r="W12303" s="1">
        <f t="shared" si="770"/>
        <v>1.4422144025212649</v>
      </c>
      <c r="X12303" s="1">
        <f t="shared" si="771"/>
        <v>209.8237407249994</v>
      </c>
    </row>
    <row r="12304" spans="1:24" hidden="1" x14ac:dyDescent="0.3">
      <c r="A12304" s="18" t="str">
        <f t="shared" si="768"/>
        <v>TRU - Out-of-State Trailer TRU_2017_50</v>
      </c>
      <c r="B12304" s="1" t="s">
        <v>40</v>
      </c>
      <c r="C12304" s="1">
        <v>2020</v>
      </c>
      <c r="D12304" s="1" t="s">
        <v>215</v>
      </c>
      <c r="E12304" s="1">
        <v>2017</v>
      </c>
      <c r="F12304" s="1">
        <v>50</v>
      </c>
      <c r="G12304" s="1" t="s">
        <v>5</v>
      </c>
      <c r="H12304" s="1">
        <v>1.9978044271873299E-3</v>
      </c>
      <c r="I12304" s="1">
        <v>2.41734335689667E-3</v>
      </c>
      <c r="J12304" s="1">
        <v>2.8768383751497598E-3</v>
      </c>
      <c r="K12304" s="1">
        <v>3.7696207348346097E-2</v>
      </c>
      <c r="L12304" s="1">
        <v>2.7768996846846101E-2</v>
      </c>
      <c r="M12304" s="1">
        <v>0.76122759277354302</v>
      </c>
      <c r="N12304" s="1">
        <v>1.2542238651965399E-4</v>
      </c>
      <c r="O12304" s="1">
        <v>1.15388595598082E-4</v>
      </c>
      <c r="P12304" s="1">
        <v>7.0251989191472703E-6</v>
      </c>
      <c r="Q12304" s="1">
        <v>6.2547108382359598E-6</v>
      </c>
      <c r="R12304" s="1">
        <v>483.19970073981602</v>
      </c>
      <c r="S12304" s="1">
        <v>193473.12625216701</v>
      </c>
      <c r="T12304" s="1">
        <v>922.07452590285197</v>
      </c>
      <c r="U12304" s="1">
        <v>6578086.2925736904</v>
      </c>
      <c r="V12304" s="1">
        <f t="shared" si="769"/>
        <v>0.12168229042926471</v>
      </c>
      <c r="W12304" s="1">
        <f t="shared" si="770"/>
        <v>1.3978134838011345</v>
      </c>
      <c r="X12304" s="1">
        <f t="shared" si="771"/>
        <v>209.82374072499968</v>
      </c>
    </row>
    <row r="12305" spans="1:24" hidden="1" x14ac:dyDescent="0.3">
      <c r="A12305" s="18" t="str">
        <f t="shared" si="768"/>
        <v>TRU - Out-of-State Trailer TRU_2018_50</v>
      </c>
      <c r="B12305" s="1" t="s">
        <v>40</v>
      </c>
      <c r="C12305" s="1">
        <v>2020</v>
      </c>
      <c r="D12305" s="1" t="s">
        <v>215</v>
      </c>
      <c r="E12305" s="1">
        <v>2018</v>
      </c>
      <c r="F12305" s="1">
        <v>50</v>
      </c>
      <c r="G12305" s="1" t="s">
        <v>5</v>
      </c>
      <c r="H12305" s="1">
        <v>1.89273541047922E-3</v>
      </c>
      <c r="I12305" s="1">
        <v>2.29020984667986E-3</v>
      </c>
      <c r="J12305" s="1">
        <v>2.7255389910900798E-3</v>
      </c>
      <c r="K12305" s="1">
        <v>4.0773861694669802E-2</v>
      </c>
      <c r="L12305" s="1">
        <v>3.2807033778772199E-2</v>
      </c>
      <c r="M12305" s="1">
        <v>0.92883873442891396</v>
      </c>
      <c r="N12305" s="1">
        <v>1.33692608924756E-4</v>
      </c>
      <c r="O12305" s="1">
        <v>1.2299720021077601E-4</v>
      </c>
      <c r="P12305" s="1">
        <v>8.5883932830352392E-6</v>
      </c>
      <c r="Q12305" s="1">
        <v>7.6319063501606306E-6</v>
      </c>
      <c r="R12305" s="1">
        <v>589.59318181877495</v>
      </c>
      <c r="S12305" s="1">
        <v>236073.06860660299</v>
      </c>
      <c r="T12305" s="1">
        <v>1125.10180111604</v>
      </c>
      <c r="U12305" s="1">
        <v>8026484.3326245304</v>
      </c>
      <c r="V12305" s="1">
        <f t="shared" si="769"/>
        <v>9.4479702251361514E-2</v>
      </c>
      <c r="W12305" s="1">
        <f t="shared" si="770"/>
        <v>1.3534125650810016</v>
      </c>
      <c r="X12305" s="1">
        <f t="shared" si="771"/>
        <v>209.82374072500045</v>
      </c>
    </row>
    <row r="12306" spans="1:24" hidden="1" x14ac:dyDescent="0.3">
      <c r="A12306" s="18" t="str">
        <f t="shared" si="768"/>
        <v>TRU - Out-of-State Trailer TRU_2019_50</v>
      </c>
      <c r="B12306" s="1" t="s">
        <v>40</v>
      </c>
      <c r="C12306" s="1">
        <v>2020</v>
      </c>
      <c r="D12306" s="1" t="s">
        <v>215</v>
      </c>
      <c r="E12306" s="1">
        <v>2019</v>
      </c>
      <c r="F12306" s="1">
        <v>50</v>
      </c>
      <c r="G12306" s="1" t="s">
        <v>5</v>
      </c>
      <c r="H12306" s="1">
        <v>1.70428435301163E-3</v>
      </c>
      <c r="I12306" s="1">
        <v>2.0621840671440701E-3</v>
      </c>
      <c r="J12306" s="1">
        <v>2.45416946833675E-3</v>
      </c>
      <c r="K12306" s="1">
        <v>4.4955163999255497E-2</v>
      </c>
      <c r="L12306" s="1">
        <v>4.0123941075771698E-2</v>
      </c>
      <c r="M12306" s="1">
        <v>1.17452869052957</v>
      </c>
      <c r="N12306" s="1">
        <v>1.44592846204415E-4</v>
      </c>
      <c r="O12306" s="1">
        <v>1.3302541850806199E-4</v>
      </c>
      <c r="P12306" s="1">
        <v>1.0880808415401799E-5</v>
      </c>
      <c r="Q12306" s="1">
        <v>9.6506450898711598E-6</v>
      </c>
      <c r="R12306" s="1">
        <v>745.54826593503901</v>
      </c>
      <c r="S12306" s="1">
        <v>298517.47333760001</v>
      </c>
      <c r="T12306" s="1">
        <v>1422.70589736956</v>
      </c>
      <c r="U12306" s="1">
        <v>10149594.0934784</v>
      </c>
      <c r="V12306" s="1">
        <f t="shared" si="769"/>
        <v>6.7277114073458419E-2</v>
      </c>
      <c r="W12306" s="1">
        <f t="shared" si="770"/>
        <v>1.309011646360871</v>
      </c>
      <c r="X12306" s="1">
        <f t="shared" si="771"/>
        <v>209.8237407250007</v>
      </c>
    </row>
    <row r="12307" spans="1:24" hidden="1" x14ac:dyDescent="0.3">
      <c r="A12307" s="18" t="str">
        <f t="shared" si="768"/>
        <v>TRU - Railcar TRU_1992_50</v>
      </c>
      <c r="B12307" s="1" t="s">
        <v>40</v>
      </c>
      <c r="C12307" s="1">
        <v>2020</v>
      </c>
      <c r="D12307" s="1" t="s">
        <v>216</v>
      </c>
      <c r="E12307" s="1">
        <v>1992</v>
      </c>
      <c r="F12307" s="1">
        <v>50</v>
      </c>
      <c r="G12307" s="1" t="s">
        <v>5</v>
      </c>
      <c r="H12307" s="1">
        <v>0</v>
      </c>
      <c r="I12307" s="1">
        <v>0</v>
      </c>
      <c r="J12307" s="1">
        <v>0</v>
      </c>
      <c r="K12307" s="1">
        <v>0</v>
      </c>
      <c r="L12307" s="1">
        <v>0</v>
      </c>
      <c r="M12307" s="1">
        <v>0</v>
      </c>
      <c r="N12307" s="1">
        <v>0</v>
      </c>
      <c r="O12307" s="1">
        <v>0</v>
      </c>
      <c r="P12307" s="1">
        <v>0</v>
      </c>
      <c r="Q12307" s="1">
        <v>0</v>
      </c>
      <c r="R12307" s="1">
        <v>0</v>
      </c>
      <c r="S12307" s="1">
        <v>0</v>
      </c>
      <c r="T12307" s="1">
        <v>0</v>
      </c>
      <c r="U12307" s="1">
        <v>0</v>
      </c>
      <c r="V12307" s="1">
        <f t="shared" si="769"/>
        <v>0</v>
      </c>
      <c r="W12307" s="1">
        <f t="shared" si="770"/>
        <v>0</v>
      </c>
      <c r="X12307" s="1" t="e">
        <f t="shared" si="771"/>
        <v>#DIV/0!</v>
      </c>
    </row>
    <row r="12308" spans="1:24" hidden="1" x14ac:dyDescent="0.3">
      <c r="A12308" s="18" t="str">
        <f t="shared" si="768"/>
        <v>TRU - Railcar TRU_1993_50</v>
      </c>
      <c r="B12308" s="1" t="s">
        <v>40</v>
      </c>
      <c r="C12308" s="1">
        <v>2020</v>
      </c>
      <c r="D12308" s="1" t="s">
        <v>216</v>
      </c>
      <c r="E12308" s="1">
        <v>1993</v>
      </c>
      <c r="F12308" s="1">
        <v>50</v>
      </c>
      <c r="G12308" s="1" t="s">
        <v>5</v>
      </c>
      <c r="H12308" s="1">
        <v>0</v>
      </c>
      <c r="I12308" s="1">
        <v>0</v>
      </c>
      <c r="J12308" s="1">
        <v>0</v>
      </c>
      <c r="K12308" s="1">
        <v>0</v>
      </c>
      <c r="L12308" s="1">
        <v>0</v>
      </c>
      <c r="M12308" s="1">
        <v>0</v>
      </c>
      <c r="N12308" s="1">
        <v>0</v>
      </c>
      <c r="O12308" s="1">
        <v>0</v>
      </c>
      <c r="P12308" s="1">
        <v>0</v>
      </c>
      <c r="Q12308" s="1">
        <v>0</v>
      </c>
      <c r="R12308" s="1">
        <v>0</v>
      </c>
      <c r="S12308" s="1">
        <v>0</v>
      </c>
      <c r="T12308" s="1">
        <v>0</v>
      </c>
      <c r="U12308" s="1">
        <v>0</v>
      </c>
      <c r="V12308" s="1">
        <f t="shared" si="769"/>
        <v>0</v>
      </c>
      <c r="W12308" s="1">
        <f t="shared" si="770"/>
        <v>0</v>
      </c>
      <c r="X12308" s="1" t="e">
        <f t="shared" si="771"/>
        <v>#DIV/0!</v>
      </c>
    </row>
    <row r="12309" spans="1:24" hidden="1" x14ac:dyDescent="0.3">
      <c r="A12309" s="18" t="str">
        <f t="shared" si="768"/>
        <v>TRU - Railcar TRU_1994_50</v>
      </c>
      <c r="B12309" s="1" t="s">
        <v>40</v>
      </c>
      <c r="C12309" s="1">
        <v>2020</v>
      </c>
      <c r="D12309" s="1" t="s">
        <v>216</v>
      </c>
      <c r="E12309" s="1">
        <v>1994</v>
      </c>
      <c r="F12309" s="1">
        <v>50</v>
      </c>
      <c r="G12309" s="1" t="s">
        <v>5</v>
      </c>
      <c r="H12309" s="1">
        <v>0</v>
      </c>
      <c r="I12309" s="1">
        <v>0</v>
      </c>
      <c r="J12309" s="1">
        <v>0</v>
      </c>
      <c r="K12309" s="1">
        <v>0</v>
      </c>
      <c r="L12309" s="1">
        <v>0</v>
      </c>
      <c r="M12309" s="1">
        <v>0</v>
      </c>
      <c r="N12309" s="1">
        <v>0</v>
      </c>
      <c r="O12309" s="1">
        <v>0</v>
      </c>
      <c r="P12309" s="1">
        <v>0</v>
      </c>
      <c r="Q12309" s="1">
        <v>0</v>
      </c>
      <c r="R12309" s="1">
        <v>0</v>
      </c>
      <c r="S12309" s="1">
        <v>0</v>
      </c>
      <c r="T12309" s="1">
        <v>0</v>
      </c>
      <c r="U12309" s="1">
        <v>0</v>
      </c>
      <c r="V12309" s="1">
        <f t="shared" si="769"/>
        <v>0</v>
      </c>
      <c r="W12309" s="1">
        <f t="shared" si="770"/>
        <v>0</v>
      </c>
      <c r="X12309" s="1" t="e">
        <f t="shared" si="771"/>
        <v>#DIV/0!</v>
      </c>
    </row>
    <row r="12310" spans="1:24" hidden="1" x14ac:dyDescent="0.3">
      <c r="A12310" s="18" t="str">
        <f t="shared" si="768"/>
        <v>TRU - Railcar TRU_1995_50</v>
      </c>
      <c r="B12310" s="1" t="s">
        <v>40</v>
      </c>
      <c r="C12310" s="1">
        <v>2020</v>
      </c>
      <c r="D12310" s="1" t="s">
        <v>216</v>
      </c>
      <c r="E12310" s="1">
        <v>1995</v>
      </c>
      <c r="F12310" s="1">
        <v>50</v>
      </c>
      <c r="G12310" s="1" t="s">
        <v>5</v>
      </c>
      <c r="H12310" s="1">
        <v>0</v>
      </c>
      <c r="I12310" s="1">
        <v>0</v>
      </c>
      <c r="J12310" s="1">
        <v>0</v>
      </c>
      <c r="K12310" s="1">
        <v>0</v>
      </c>
      <c r="L12310" s="1">
        <v>0</v>
      </c>
      <c r="M12310" s="1">
        <v>0</v>
      </c>
      <c r="N12310" s="1">
        <v>0</v>
      </c>
      <c r="O12310" s="1">
        <v>0</v>
      </c>
      <c r="P12310" s="1">
        <v>0</v>
      </c>
      <c r="Q12310" s="1">
        <v>0</v>
      </c>
      <c r="R12310" s="1">
        <v>0</v>
      </c>
      <c r="S12310" s="1">
        <v>0</v>
      </c>
      <c r="T12310" s="1">
        <v>0</v>
      </c>
      <c r="U12310" s="1">
        <v>0</v>
      </c>
      <c r="V12310" s="1">
        <f t="shared" si="769"/>
        <v>0</v>
      </c>
      <c r="W12310" s="1">
        <f t="shared" si="770"/>
        <v>0</v>
      </c>
      <c r="X12310" s="1" t="e">
        <f t="shared" si="771"/>
        <v>#DIV/0!</v>
      </c>
    </row>
    <row r="12311" spans="1:24" hidden="1" x14ac:dyDescent="0.3">
      <c r="A12311" s="18" t="str">
        <f t="shared" si="768"/>
        <v>TRU - Railcar TRU_1996_50</v>
      </c>
      <c r="B12311" s="1" t="s">
        <v>40</v>
      </c>
      <c r="C12311" s="1">
        <v>2020</v>
      </c>
      <c r="D12311" s="1" t="s">
        <v>216</v>
      </c>
      <c r="E12311" s="1">
        <v>1996</v>
      </c>
      <c r="F12311" s="1">
        <v>50</v>
      </c>
      <c r="G12311" s="1" t="s">
        <v>5</v>
      </c>
      <c r="H12311" s="1">
        <v>0</v>
      </c>
      <c r="I12311" s="1">
        <v>0</v>
      </c>
      <c r="J12311" s="1">
        <v>0</v>
      </c>
      <c r="K12311" s="1">
        <v>0</v>
      </c>
      <c r="L12311" s="1">
        <v>0</v>
      </c>
      <c r="M12311" s="1">
        <v>0</v>
      </c>
      <c r="N12311" s="1">
        <v>0</v>
      </c>
      <c r="O12311" s="1">
        <v>0</v>
      </c>
      <c r="P12311" s="1">
        <v>0</v>
      </c>
      <c r="Q12311" s="1">
        <v>0</v>
      </c>
      <c r="R12311" s="1">
        <v>0</v>
      </c>
      <c r="S12311" s="1">
        <v>0</v>
      </c>
      <c r="T12311" s="1">
        <v>0</v>
      </c>
      <c r="U12311" s="1">
        <v>0</v>
      </c>
      <c r="V12311" s="1">
        <f t="shared" si="769"/>
        <v>0</v>
      </c>
      <c r="W12311" s="1">
        <f t="shared" si="770"/>
        <v>0</v>
      </c>
      <c r="X12311" s="1" t="e">
        <f t="shared" si="771"/>
        <v>#DIV/0!</v>
      </c>
    </row>
    <row r="12312" spans="1:24" hidden="1" x14ac:dyDescent="0.3">
      <c r="A12312" s="18" t="str">
        <f t="shared" si="768"/>
        <v>TRU - Railcar TRU_1997_50</v>
      </c>
      <c r="B12312" s="1" t="s">
        <v>40</v>
      </c>
      <c r="C12312" s="1">
        <v>2020</v>
      </c>
      <c r="D12312" s="1" t="s">
        <v>216</v>
      </c>
      <c r="E12312" s="1">
        <v>1997</v>
      </c>
      <c r="F12312" s="1">
        <v>50</v>
      </c>
      <c r="G12312" s="1" t="s">
        <v>5</v>
      </c>
      <c r="H12312" s="1">
        <v>0</v>
      </c>
      <c r="I12312" s="1">
        <v>0</v>
      </c>
      <c r="J12312" s="1">
        <v>0</v>
      </c>
      <c r="K12312" s="1">
        <v>0</v>
      </c>
      <c r="L12312" s="1">
        <v>0</v>
      </c>
      <c r="M12312" s="1">
        <v>0</v>
      </c>
      <c r="N12312" s="1">
        <v>0</v>
      </c>
      <c r="O12312" s="1">
        <v>0</v>
      </c>
      <c r="P12312" s="1">
        <v>0</v>
      </c>
      <c r="Q12312" s="1">
        <v>0</v>
      </c>
      <c r="R12312" s="1">
        <v>0</v>
      </c>
      <c r="S12312" s="1">
        <v>0</v>
      </c>
      <c r="T12312" s="1">
        <v>0</v>
      </c>
      <c r="U12312" s="1">
        <v>0</v>
      </c>
      <c r="V12312" s="1">
        <f t="shared" si="769"/>
        <v>0</v>
      </c>
      <c r="W12312" s="1">
        <f t="shared" si="770"/>
        <v>0</v>
      </c>
      <c r="X12312" s="1" t="e">
        <f t="shared" si="771"/>
        <v>#DIV/0!</v>
      </c>
    </row>
    <row r="12313" spans="1:24" hidden="1" x14ac:dyDescent="0.3">
      <c r="A12313" s="18" t="str">
        <f t="shared" si="768"/>
        <v>TRU - Railcar TRU_1998_50</v>
      </c>
      <c r="B12313" s="1" t="s">
        <v>40</v>
      </c>
      <c r="C12313" s="1">
        <v>2020</v>
      </c>
      <c r="D12313" s="1" t="s">
        <v>216</v>
      </c>
      <c r="E12313" s="1">
        <v>1998</v>
      </c>
      <c r="F12313" s="1">
        <v>50</v>
      </c>
      <c r="G12313" s="1" t="s">
        <v>5</v>
      </c>
      <c r="H12313" s="1">
        <v>0</v>
      </c>
      <c r="I12313" s="1">
        <v>0</v>
      </c>
      <c r="J12313" s="1">
        <v>0</v>
      </c>
      <c r="K12313" s="1">
        <v>0</v>
      </c>
      <c r="L12313" s="1">
        <v>0</v>
      </c>
      <c r="M12313" s="1">
        <v>0</v>
      </c>
      <c r="N12313" s="1">
        <v>0</v>
      </c>
      <c r="O12313" s="1">
        <v>0</v>
      </c>
      <c r="P12313" s="1">
        <v>0</v>
      </c>
      <c r="Q12313" s="1">
        <v>0</v>
      </c>
      <c r="R12313" s="1">
        <v>0</v>
      </c>
      <c r="S12313" s="1">
        <v>0</v>
      </c>
      <c r="T12313" s="1">
        <v>0</v>
      </c>
      <c r="U12313" s="1">
        <v>0</v>
      </c>
      <c r="V12313" s="1">
        <f t="shared" si="769"/>
        <v>0</v>
      </c>
      <c r="W12313" s="1">
        <f t="shared" si="770"/>
        <v>0</v>
      </c>
      <c r="X12313" s="1" t="e">
        <f t="shared" si="771"/>
        <v>#DIV/0!</v>
      </c>
    </row>
    <row r="12314" spans="1:24" hidden="1" x14ac:dyDescent="0.3">
      <c r="A12314" s="18" t="str">
        <f t="shared" si="768"/>
        <v>TRU - Railcar TRU_1999_50</v>
      </c>
      <c r="B12314" s="1" t="s">
        <v>40</v>
      </c>
      <c r="C12314" s="1">
        <v>2020</v>
      </c>
      <c r="D12314" s="1" t="s">
        <v>216</v>
      </c>
      <c r="E12314" s="1">
        <v>1999</v>
      </c>
      <c r="F12314" s="1">
        <v>50</v>
      </c>
      <c r="G12314" s="1" t="s">
        <v>5</v>
      </c>
      <c r="H12314" s="1">
        <v>0</v>
      </c>
      <c r="I12314" s="1">
        <v>0</v>
      </c>
      <c r="J12314" s="1">
        <v>0</v>
      </c>
      <c r="K12314" s="1">
        <v>0</v>
      </c>
      <c r="L12314" s="1">
        <v>0</v>
      </c>
      <c r="M12314" s="1">
        <v>0</v>
      </c>
      <c r="N12314" s="1">
        <v>0</v>
      </c>
      <c r="O12314" s="1">
        <v>0</v>
      </c>
      <c r="P12314" s="1">
        <v>0</v>
      </c>
      <c r="Q12314" s="1">
        <v>0</v>
      </c>
      <c r="R12314" s="1">
        <v>0</v>
      </c>
      <c r="S12314" s="1">
        <v>0</v>
      </c>
      <c r="T12314" s="1">
        <v>0</v>
      </c>
      <c r="U12314" s="1">
        <v>0</v>
      </c>
      <c r="V12314" s="1">
        <f t="shared" si="769"/>
        <v>0</v>
      </c>
      <c r="W12314" s="1">
        <f t="shared" si="770"/>
        <v>0</v>
      </c>
      <c r="X12314" s="1" t="e">
        <f t="shared" si="771"/>
        <v>#DIV/0!</v>
      </c>
    </row>
    <row r="12315" spans="1:24" hidden="1" x14ac:dyDescent="0.3">
      <c r="A12315" s="18" t="str">
        <f t="shared" si="768"/>
        <v>TRU - Railcar TRU_2000_50</v>
      </c>
      <c r="B12315" s="1" t="s">
        <v>40</v>
      </c>
      <c r="C12315" s="1">
        <v>2020</v>
      </c>
      <c r="D12315" s="1" t="s">
        <v>216</v>
      </c>
      <c r="E12315" s="1">
        <v>2000</v>
      </c>
      <c r="F12315" s="1">
        <v>50</v>
      </c>
      <c r="G12315" s="1" t="s">
        <v>5</v>
      </c>
      <c r="H12315" s="1">
        <v>0</v>
      </c>
      <c r="I12315" s="1">
        <v>0</v>
      </c>
      <c r="J12315" s="1">
        <v>0</v>
      </c>
      <c r="K12315" s="1">
        <v>0</v>
      </c>
      <c r="L12315" s="1">
        <v>0</v>
      </c>
      <c r="M12315" s="1">
        <v>0</v>
      </c>
      <c r="N12315" s="1">
        <v>0</v>
      </c>
      <c r="O12315" s="1">
        <v>0</v>
      </c>
      <c r="P12315" s="1">
        <v>0</v>
      </c>
      <c r="Q12315" s="1">
        <v>0</v>
      </c>
      <c r="R12315" s="1">
        <v>0</v>
      </c>
      <c r="S12315" s="1">
        <v>0</v>
      </c>
      <c r="T12315" s="1">
        <v>0</v>
      </c>
      <c r="U12315" s="1">
        <v>0</v>
      </c>
      <c r="V12315" s="1">
        <f t="shared" si="769"/>
        <v>0</v>
      </c>
      <c r="W12315" s="1">
        <f t="shared" si="770"/>
        <v>0</v>
      </c>
      <c r="X12315" s="1" t="e">
        <f t="shared" si="771"/>
        <v>#DIV/0!</v>
      </c>
    </row>
    <row r="12316" spans="1:24" hidden="1" x14ac:dyDescent="0.3">
      <c r="A12316" s="18" t="str">
        <f t="shared" si="768"/>
        <v>TRU - Railcar TRU_2001_50</v>
      </c>
      <c r="B12316" s="1" t="s">
        <v>40</v>
      </c>
      <c r="C12316" s="1">
        <v>2020</v>
      </c>
      <c r="D12316" s="1" t="s">
        <v>216</v>
      </c>
      <c r="E12316" s="1">
        <v>2001</v>
      </c>
      <c r="F12316" s="1">
        <v>50</v>
      </c>
      <c r="G12316" s="1" t="s">
        <v>5</v>
      </c>
      <c r="H12316" s="1">
        <v>0</v>
      </c>
      <c r="I12316" s="1">
        <v>0</v>
      </c>
      <c r="J12316" s="1">
        <v>0</v>
      </c>
      <c r="K12316" s="1">
        <v>0</v>
      </c>
      <c r="L12316" s="1">
        <v>0</v>
      </c>
      <c r="M12316" s="1">
        <v>0</v>
      </c>
      <c r="N12316" s="1">
        <v>0</v>
      </c>
      <c r="O12316" s="1">
        <v>0</v>
      </c>
      <c r="P12316" s="1">
        <v>0</v>
      </c>
      <c r="Q12316" s="1">
        <v>0</v>
      </c>
      <c r="R12316" s="1">
        <v>0</v>
      </c>
      <c r="S12316" s="1">
        <v>0</v>
      </c>
      <c r="T12316" s="1">
        <v>0</v>
      </c>
      <c r="U12316" s="1">
        <v>0</v>
      </c>
      <c r="V12316" s="1">
        <f t="shared" si="769"/>
        <v>0</v>
      </c>
      <c r="W12316" s="1">
        <f t="shared" si="770"/>
        <v>0</v>
      </c>
      <c r="X12316" s="1" t="e">
        <f t="shared" si="771"/>
        <v>#DIV/0!</v>
      </c>
    </row>
    <row r="12317" spans="1:24" hidden="1" x14ac:dyDescent="0.3">
      <c r="A12317" s="18" t="str">
        <f t="shared" si="768"/>
        <v>TRU - Railcar TRU_2002_50</v>
      </c>
      <c r="B12317" s="1" t="s">
        <v>40</v>
      </c>
      <c r="C12317" s="1">
        <v>2020</v>
      </c>
      <c r="D12317" s="1" t="s">
        <v>216</v>
      </c>
      <c r="E12317" s="1">
        <v>2002</v>
      </c>
      <c r="F12317" s="1">
        <v>50</v>
      </c>
      <c r="G12317" s="1" t="s">
        <v>5</v>
      </c>
      <c r="H12317" s="1">
        <v>0</v>
      </c>
      <c r="I12317" s="1">
        <v>0</v>
      </c>
      <c r="J12317" s="1">
        <v>0</v>
      </c>
      <c r="K12317" s="1">
        <v>0</v>
      </c>
      <c r="L12317" s="1">
        <v>0</v>
      </c>
      <c r="M12317" s="1">
        <v>0</v>
      </c>
      <c r="N12317" s="1">
        <v>0</v>
      </c>
      <c r="O12317" s="1">
        <v>0</v>
      </c>
      <c r="P12317" s="1">
        <v>0</v>
      </c>
      <c r="Q12317" s="1">
        <v>0</v>
      </c>
      <c r="R12317" s="1">
        <v>0</v>
      </c>
      <c r="S12317" s="1">
        <v>0</v>
      </c>
      <c r="T12317" s="1">
        <v>0</v>
      </c>
      <c r="U12317" s="1">
        <v>0</v>
      </c>
      <c r="V12317" s="1">
        <f t="shared" si="769"/>
        <v>0</v>
      </c>
      <c r="W12317" s="1">
        <f t="shared" si="770"/>
        <v>0</v>
      </c>
      <c r="X12317" s="1" t="e">
        <f t="shared" si="771"/>
        <v>#DIV/0!</v>
      </c>
    </row>
    <row r="12318" spans="1:24" hidden="1" x14ac:dyDescent="0.3">
      <c r="A12318" s="18" t="str">
        <f t="shared" si="768"/>
        <v>TRU - Railcar TRU_2003_50</v>
      </c>
      <c r="B12318" s="1" t="s">
        <v>40</v>
      </c>
      <c r="C12318" s="1">
        <v>2020</v>
      </c>
      <c r="D12318" s="1" t="s">
        <v>216</v>
      </c>
      <c r="E12318" s="1">
        <v>2003</v>
      </c>
      <c r="F12318" s="1">
        <v>50</v>
      </c>
      <c r="G12318" s="1" t="s">
        <v>5</v>
      </c>
      <c r="H12318" s="1">
        <v>0</v>
      </c>
      <c r="I12318" s="1">
        <v>0</v>
      </c>
      <c r="J12318" s="1">
        <v>0</v>
      </c>
      <c r="K12318" s="1">
        <v>0</v>
      </c>
      <c r="L12318" s="1">
        <v>0</v>
      </c>
      <c r="M12318" s="1">
        <v>0</v>
      </c>
      <c r="N12318" s="1">
        <v>0</v>
      </c>
      <c r="O12318" s="1">
        <v>0</v>
      </c>
      <c r="P12318" s="1">
        <v>0</v>
      </c>
      <c r="Q12318" s="1">
        <v>0</v>
      </c>
      <c r="R12318" s="1">
        <v>0</v>
      </c>
      <c r="S12318" s="1">
        <v>0</v>
      </c>
      <c r="T12318" s="1">
        <v>0</v>
      </c>
      <c r="U12318" s="1">
        <v>0</v>
      </c>
      <c r="V12318" s="1">
        <f t="shared" si="769"/>
        <v>0</v>
      </c>
      <c r="W12318" s="1">
        <f t="shared" si="770"/>
        <v>0</v>
      </c>
      <c r="X12318" s="1" t="e">
        <f t="shared" si="771"/>
        <v>#DIV/0!</v>
      </c>
    </row>
    <row r="12319" spans="1:24" hidden="1" x14ac:dyDescent="0.3">
      <c r="A12319" s="18" t="str">
        <f t="shared" si="768"/>
        <v>TRU - Railcar TRU_2004_50</v>
      </c>
      <c r="B12319" s="1" t="s">
        <v>40</v>
      </c>
      <c r="C12319" s="1">
        <v>2020</v>
      </c>
      <c r="D12319" s="1" t="s">
        <v>216</v>
      </c>
      <c r="E12319" s="1">
        <v>2004</v>
      </c>
      <c r="F12319" s="1">
        <v>50</v>
      </c>
      <c r="G12319" s="1" t="s">
        <v>5</v>
      </c>
      <c r="H12319" s="1">
        <v>0</v>
      </c>
      <c r="I12319" s="1">
        <v>0</v>
      </c>
      <c r="J12319" s="1">
        <v>0</v>
      </c>
      <c r="K12319" s="1">
        <v>0</v>
      </c>
      <c r="L12319" s="1">
        <v>0</v>
      </c>
      <c r="M12319" s="1">
        <v>0</v>
      </c>
      <c r="N12319" s="1">
        <v>0</v>
      </c>
      <c r="O12319" s="1">
        <v>0</v>
      </c>
      <c r="P12319" s="1">
        <v>0</v>
      </c>
      <c r="Q12319" s="1">
        <v>0</v>
      </c>
      <c r="R12319" s="1">
        <v>0</v>
      </c>
      <c r="S12319" s="1">
        <v>0</v>
      </c>
      <c r="T12319" s="1">
        <v>0</v>
      </c>
      <c r="U12319" s="1">
        <v>0</v>
      </c>
      <c r="V12319" s="1">
        <f t="shared" si="769"/>
        <v>0</v>
      </c>
      <c r="W12319" s="1">
        <f t="shared" si="770"/>
        <v>0</v>
      </c>
      <c r="X12319" s="1" t="e">
        <f t="shared" si="771"/>
        <v>#DIV/0!</v>
      </c>
    </row>
    <row r="12320" spans="1:24" hidden="1" x14ac:dyDescent="0.3">
      <c r="A12320" s="18" t="str">
        <f t="shared" si="768"/>
        <v>TRU - Railcar TRU_2005_50</v>
      </c>
      <c r="B12320" s="1" t="s">
        <v>40</v>
      </c>
      <c r="C12320" s="1">
        <v>2020</v>
      </c>
      <c r="D12320" s="1" t="s">
        <v>216</v>
      </c>
      <c r="E12320" s="1">
        <v>2005</v>
      </c>
      <c r="F12320" s="1">
        <v>50</v>
      </c>
      <c r="G12320" s="1" t="s">
        <v>5</v>
      </c>
      <c r="H12320" s="1">
        <v>0</v>
      </c>
      <c r="I12320" s="1">
        <v>0</v>
      </c>
      <c r="J12320" s="1">
        <v>0</v>
      </c>
      <c r="K12320" s="1">
        <v>0</v>
      </c>
      <c r="L12320" s="1">
        <v>0</v>
      </c>
      <c r="M12320" s="1">
        <v>0</v>
      </c>
      <c r="N12320" s="1">
        <v>0</v>
      </c>
      <c r="O12320" s="1">
        <v>0</v>
      </c>
      <c r="P12320" s="1">
        <v>0</v>
      </c>
      <c r="Q12320" s="1">
        <v>0</v>
      </c>
      <c r="R12320" s="1">
        <v>0</v>
      </c>
      <c r="S12320" s="1">
        <v>0</v>
      </c>
      <c r="T12320" s="1">
        <v>0</v>
      </c>
      <c r="U12320" s="1">
        <v>0</v>
      </c>
      <c r="V12320" s="1">
        <f t="shared" si="769"/>
        <v>0</v>
      </c>
      <c r="W12320" s="1">
        <f t="shared" si="770"/>
        <v>0</v>
      </c>
      <c r="X12320" s="1" t="e">
        <f t="shared" si="771"/>
        <v>#DIV/0!</v>
      </c>
    </row>
    <row r="12321" spans="1:24" hidden="1" x14ac:dyDescent="0.3">
      <c r="A12321" s="18" t="str">
        <f t="shared" si="768"/>
        <v>TRU - Railcar TRU_2006_50</v>
      </c>
      <c r="B12321" s="1" t="s">
        <v>40</v>
      </c>
      <c r="C12321" s="1">
        <v>2020</v>
      </c>
      <c r="D12321" s="1" t="s">
        <v>216</v>
      </c>
      <c r="E12321" s="1">
        <v>2006</v>
      </c>
      <c r="F12321" s="1">
        <v>50</v>
      </c>
      <c r="G12321" s="1" t="s">
        <v>5</v>
      </c>
      <c r="H12321" s="1">
        <v>8.3501023538333807E-6</v>
      </c>
      <c r="I12321" s="1">
        <v>1.01036238481383E-5</v>
      </c>
      <c r="J12321" s="1">
        <v>1.2024147389520001E-5</v>
      </c>
      <c r="K12321" s="1">
        <v>7.5513665814742106E-5</v>
      </c>
      <c r="L12321" s="1">
        <v>5.6591720005427601E-5</v>
      </c>
      <c r="M12321" s="1">
        <v>7.2637467090509505E-4</v>
      </c>
      <c r="N12321" s="1">
        <v>6.2364172968479903E-6</v>
      </c>
      <c r="O12321" s="1">
        <v>5.7375039131001496E-6</v>
      </c>
      <c r="P12321" s="1">
        <v>6.5102360799288496E-9</v>
      </c>
      <c r="Q12321" s="1">
        <v>5.9683379449984601E-9</v>
      </c>
      <c r="R12321" s="1">
        <v>0.46107632847031799</v>
      </c>
      <c r="S12321" s="1">
        <v>184.61492954867799</v>
      </c>
      <c r="T12321" s="1">
        <v>0.57257367350643096</v>
      </c>
      <c r="U12321" s="1">
        <v>6276.9076046550699</v>
      </c>
      <c r="V12321" s="1">
        <f t="shared" si="769"/>
        <v>0.53299119441088416</v>
      </c>
      <c r="W12321" s="1">
        <f t="shared" si="770"/>
        <v>2.9853534625615552</v>
      </c>
      <c r="X12321" s="1">
        <f t="shared" si="771"/>
        <v>322.42999999999904</v>
      </c>
    </row>
    <row r="12322" spans="1:24" hidden="1" x14ac:dyDescent="0.3">
      <c r="A12322" s="18" t="str">
        <f t="shared" si="768"/>
        <v>TRU - Railcar TRU_2007_50</v>
      </c>
      <c r="B12322" s="1" t="s">
        <v>40</v>
      </c>
      <c r="C12322" s="1">
        <v>2020</v>
      </c>
      <c r="D12322" s="1" t="s">
        <v>216</v>
      </c>
      <c r="E12322" s="1">
        <v>2007</v>
      </c>
      <c r="F12322" s="1">
        <v>50</v>
      </c>
      <c r="G12322" s="1" t="s">
        <v>5</v>
      </c>
      <c r="H12322" s="1">
        <v>1.8890753790595501E-5</v>
      </c>
      <c r="I12322" s="1">
        <v>2.2857812086620601E-5</v>
      </c>
      <c r="J12322" s="1">
        <v>2.7202685458457601E-5</v>
      </c>
      <c r="K12322" s="1">
        <v>1.7083743507368101E-4</v>
      </c>
      <c r="L12322" s="1">
        <v>1.2802959819026199E-4</v>
      </c>
      <c r="M12322" s="1">
        <v>1.6433050142784899E-3</v>
      </c>
      <c r="N12322" s="1">
        <v>1.4108883783452299E-5</v>
      </c>
      <c r="O12322" s="1">
        <v>1.29801730807761E-5</v>
      </c>
      <c r="P12322" s="1">
        <v>1.4728354419287801E-8</v>
      </c>
      <c r="Q12322" s="1">
        <v>1.3502397680942799E-8</v>
      </c>
      <c r="R12322" s="1">
        <v>1.0431104950235599</v>
      </c>
      <c r="S12322" s="1">
        <v>417.66136897365999</v>
      </c>
      <c r="T12322" s="1">
        <v>1.2953551746849199</v>
      </c>
      <c r="U12322" s="1">
        <v>14200.486545104401</v>
      </c>
      <c r="V12322" s="1">
        <f t="shared" si="769"/>
        <v>0.53299119441088982</v>
      </c>
      <c r="W12322" s="1">
        <f t="shared" si="770"/>
        <v>2.9853534625615494</v>
      </c>
      <c r="X12322" s="1">
        <f t="shared" si="771"/>
        <v>322.43000000000097</v>
      </c>
    </row>
    <row r="12323" spans="1:24" hidden="1" x14ac:dyDescent="0.3">
      <c r="A12323" s="18" t="str">
        <f t="shared" si="768"/>
        <v>TRU - Railcar TRU_2008_50</v>
      </c>
      <c r="B12323" s="1" t="s">
        <v>40</v>
      </c>
      <c r="C12323" s="1">
        <v>2020</v>
      </c>
      <c r="D12323" s="1" t="s">
        <v>216</v>
      </c>
      <c r="E12323" s="1">
        <v>2008</v>
      </c>
      <c r="F12323" s="1">
        <v>50</v>
      </c>
      <c r="G12323" s="1" t="s">
        <v>5</v>
      </c>
      <c r="H12323" s="1">
        <v>4.2961127415645103E-5</v>
      </c>
      <c r="I12323" s="1">
        <v>5.1982964172930601E-5</v>
      </c>
      <c r="J12323" s="1">
        <v>6.1864023478529006E-5</v>
      </c>
      <c r="K12323" s="1">
        <v>5.4629581775449999E-4</v>
      </c>
      <c r="L12323" s="1">
        <v>4.2738366014230598E-4</v>
      </c>
      <c r="M12323" s="1">
        <v>5.5227285060790304E-3</v>
      </c>
      <c r="N12323" s="1">
        <v>2.1215371563281498E-5</v>
      </c>
      <c r="O12323" s="1">
        <v>1.9518141838219001E-5</v>
      </c>
      <c r="P12323" s="1">
        <v>5.0114014217852102E-8</v>
      </c>
      <c r="Q12323" s="1">
        <v>4.5378110530319903E-8</v>
      </c>
      <c r="R12323" s="1">
        <v>3.50562799711664</v>
      </c>
      <c r="S12323" s="1">
        <v>1403.6532039254901</v>
      </c>
      <c r="T12323" s="1">
        <v>4.3533579503318203</v>
      </c>
      <c r="U12323" s="1">
        <v>47724.208933466602</v>
      </c>
      <c r="V12323" s="1">
        <f t="shared" si="769"/>
        <v>0.36067073306000041</v>
      </c>
      <c r="W12323" s="1">
        <f t="shared" si="770"/>
        <v>2.9652941199851837</v>
      </c>
      <c r="X12323" s="1">
        <f t="shared" si="771"/>
        <v>322.43000000000029</v>
      </c>
    </row>
    <row r="12324" spans="1:24" hidden="1" x14ac:dyDescent="0.3">
      <c r="A12324" s="18" t="str">
        <f t="shared" si="768"/>
        <v>TRU - Railcar TRU_2009_50</v>
      </c>
      <c r="B12324" s="1" t="s">
        <v>40</v>
      </c>
      <c r="C12324" s="1">
        <v>2020</v>
      </c>
      <c r="D12324" s="1" t="s">
        <v>216</v>
      </c>
      <c r="E12324" s="1">
        <v>2009</v>
      </c>
      <c r="F12324" s="1">
        <v>50</v>
      </c>
      <c r="G12324" s="1" t="s">
        <v>5</v>
      </c>
      <c r="H12324" s="1">
        <v>2.3671905472084699E-5</v>
      </c>
      <c r="I12324" s="1">
        <v>2.8643005621222499E-5</v>
      </c>
      <c r="J12324" s="1">
        <v>3.40875438798019E-5</v>
      </c>
      <c r="K12324" s="1">
        <v>3.0568320723878701E-4</v>
      </c>
      <c r="L12324" s="1">
        <v>2.4541475497726398E-4</v>
      </c>
      <c r="M12324" s="1">
        <v>3.2347032912556002E-3</v>
      </c>
      <c r="N12324" s="1">
        <v>1.19290856166338E-5</v>
      </c>
      <c r="O12324" s="1">
        <v>1.09747587673031E-5</v>
      </c>
      <c r="P12324" s="1">
        <v>2.93968744512641E-8</v>
      </c>
      <c r="Q12324" s="1">
        <v>2.65782979050692E-8</v>
      </c>
      <c r="R12324" s="1">
        <v>2.0532724735081702</v>
      </c>
      <c r="S12324" s="1">
        <v>822.13015423834395</v>
      </c>
      <c r="T12324" s="1">
        <v>2.54979423204523</v>
      </c>
      <c r="U12324" s="1">
        <v>27952.425244103699</v>
      </c>
      <c r="V12324" s="1">
        <f t="shared" si="769"/>
        <v>0.33930299585248996</v>
      </c>
      <c r="W12324" s="1">
        <f t="shared" si="770"/>
        <v>2.9071656337801759</v>
      </c>
      <c r="X12324" s="1">
        <f t="shared" si="771"/>
        <v>322.43000000000018</v>
      </c>
    </row>
    <row r="12325" spans="1:24" hidden="1" x14ac:dyDescent="0.3">
      <c r="A12325" s="18" t="str">
        <f t="shared" si="768"/>
        <v>TRU - Railcar TRU_2010_50</v>
      </c>
      <c r="B12325" s="1" t="s">
        <v>40</v>
      </c>
      <c r="C12325" s="1">
        <v>2020</v>
      </c>
      <c r="D12325" s="1" t="s">
        <v>216</v>
      </c>
      <c r="E12325" s="1">
        <v>2010</v>
      </c>
      <c r="F12325" s="1">
        <v>50</v>
      </c>
      <c r="G12325" s="1" t="s">
        <v>5</v>
      </c>
      <c r="H12325" s="1">
        <v>3.2783284851682899E-5</v>
      </c>
      <c r="I12325" s="1">
        <v>3.9667774670536403E-5</v>
      </c>
      <c r="J12325" s="1">
        <v>4.7207930186423401E-5</v>
      </c>
      <c r="K12325" s="1">
        <v>4.3285657015440802E-4</v>
      </c>
      <c r="L12325" s="1">
        <v>3.6009345858648597E-4</v>
      </c>
      <c r="M12325" s="1">
        <v>4.8702029349614404E-3</v>
      </c>
      <c r="N12325" s="1">
        <v>1.70080946519802E-5</v>
      </c>
      <c r="O12325" s="1">
        <v>1.56474470798218E-5</v>
      </c>
      <c r="P12325" s="1">
        <v>4.43459615421202E-8</v>
      </c>
      <c r="Q12325" s="1">
        <v>4.0016561894090302E-8</v>
      </c>
      <c r="R12325" s="1">
        <v>3.0914284020385101</v>
      </c>
      <c r="S12325" s="1">
        <v>1237.8077151359601</v>
      </c>
      <c r="T12325" s="1">
        <v>3.8389967283936501</v>
      </c>
      <c r="U12325" s="1">
        <v>42085.462314622797</v>
      </c>
      <c r="V12325" s="1">
        <f t="shared" si="769"/>
        <v>0.31210040767458691</v>
      </c>
      <c r="W12325" s="1">
        <f t="shared" si="770"/>
        <v>2.8331641025799583</v>
      </c>
      <c r="X12325" s="1">
        <f t="shared" si="771"/>
        <v>322.42999999999881</v>
      </c>
    </row>
    <row r="12326" spans="1:24" hidden="1" x14ac:dyDescent="0.3">
      <c r="A12326" s="18" t="str">
        <f t="shared" si="768"/>
        <v>TRU - Railcar TRU_2011_50</v>
      </c>
      <c r="B12326" s="1" t="s">
        <v>40</v>
      </c>
      <c r="C12326" s="1">
        <v>2020</v>
      </c>
      <c r="D12326" s="1" t="s">
        <v>216</v>
      </c>
      <c r="E12326" s="1">
        <v>2011</v>
      </c>
      <c r="F12326" s="1">
        <v>50</v>
      </c>
      <c r="G12326" s="1" t="s">
        <v>5</v>
      </c>
      <c r="H12326" s="1">
        <v>4.8087797947026497E-5</v>
      </c>
      <c r="I12326" s="1">
        <v>5.8186235515902097E-5</v>
      </c>
      <c r="J12326" s="1">
        <v>6.9246429043718204E-5</v>
      </c>
      <c r="K12326" s="1">
        <v>6.5155325594596302E-4</v>
      </c>
      <c r="L12326" s="1">
        <v>5.6351882049709002E-4</v>
      </c>
      <c r="M12326" s="1">
        <v>7.8259071618598207E-3</v>
      </c>
      <c r="N12326" s="1">
        <v>2.7476707925235501E-5</v>
      </c>
      <c r="O12326" s="1">
        <v>2.52785712912167E-5</v>
      </c>
      <c r="P12326" s="1">
        <v>7.1397071322484998E-8</v>
      </c>
      <c r="Q12326" s="1">
        <v>6.4302433081763996E-8</v>
      </c>
      <c r="R12326" s="1">
        <v>4.9676023761177497</v>
      </c>
      <c r="S12326" s="1">
        <v>1989.0276426365299</v>
      </c>
      <c r="T12326" s="1">
        <v>6.1688665528534399</v>
      </c>
      <c r="U12326" s="1">
        <v>67626.939849642207</v>
      </c>
      <c r="V12326" s="1">
        <f t="shared" si="769"/>
        <v>0.28489781949668336</v>
      </c>
      <c r="W12326" s="1">
        <f t="shared" si="770"/>
        <v>2.7591625713797447</v>
      </c>
      <c r="X12326" s="1">
        <f t="shared" si="771"/>
        <v>322.42999999999921</v>
      </c>
    </row>
    <row r="12327" spans="1:24" hidden="1" x14ac:dyDescent="0.3">
      <c r="A12327" s="18" t="str">
        <f t="shared" si="768"/>
        <v>TRU - Railcar TRU_2012_50</v>
      </c>
      <c r="B12327" s="1" t="s">
        <v>40</v>
      </c>
      <c r="C12327" s="1">
        <v>2020</v>
      </c>
      <c r="D12327" s="1" t="s">
        <v>216</v>
      </c>
      <c r="E12327" s="1">
        <v>2012</v>
      </c>
      <c r="F12327" s="1">
        <v>50</v>
      </c>
      <c r="G12327" s="1" t="s">
        <v>5</v>
      </c>
      <c r="H12327" s="1">
        <v>8.8598520264554997E-5</v>
      </c>
      <c r="I12327" s="1">
        <v>1.07204209520111E-4</v>
      </c>
      <c r="J12327" s="1">
        <v>1.2758186918095899E-4</v>
      </c>
      <c r="K12327" s="1">
        <v>1.23753426473035E-3</v>
      </c>
      <c r="L12327" s="1">
        <v>1.1170581825418E-3</v>
      </c>
      <c r="M12327" s="1">
        <v>1.59407596378109E-2</v>
      </c>
      <c r="N12327" s="1">
        <v>5.2647743574075901E-5</v>
      </c>
      <c r="O12327" s="1">
        <v>4.8435924088149798E-5</v>
      </c>
      <c r="P12327" s="1">
        <v>1.45710816169953E-7</v>
      </c>
      <c r="Q12327" s="1">
        <v>1.3097901734362301E-7</v>
      </c>
      <c r="R12327" s="1">
        <v>10.1186167706968</v>
      </c>
      <c r="S12327" s="1">
        <v>4051.49344458818</v>
      </c>
      <c r="T12327" s="1">
        <v>12.565497765679901</v>
      </c>
      <c r="U12327" s="1">
        <v>137750.777115998</v>
      </c>
      <c r="V12327" s="1">
        <f t="shared" si="769"/>
        <v>0.25769523131877925</v>
      </c>
      <c r="W12327" s="1">
        <f t="shared" si="770"/>
        <v>2.6851610401795183</v>
      </c>
      <c r="X12327" s="1">
        <f t="shared" si="771"/>
        <v>322.43000000000075</v>
      </c>
    </row>
    <row r="12328" spans="1:24" hidden="1" x14ac:dyDescent="0.3">
      <c r="A12328" s="18" t="str">
        <f t="shared" si="768"/>
        <v>TRU - Railcar TRU_2013_50</v>
      </c>
      <c r="B12328" s="1" t="s">
        <v>40</v>
      </c>
      <c r="C12328" s="1">
        <v>2020</v>
      </c>
      <c r="D12328" s="1" t="s">
        <v>216</v>
      </c>
      <c r="E12328" s="1">
        <v>2013</v>
      </c>
      <c r="F12328" s="1">
        <v>50</v>
      </c>
      <c r="G12328" s="1" t="s">
        <v>5</v>
      </c>
      <c r="H12328" s="1">
        <v>2.8953595255443301E-4</v>
      </c>
      <c r="I12328" s="1">
        <v>3.5033850259086401E-4</v>
      </c>
      <c r="J12328" s="1">
        <v>4.1693177167838297E-4</v>
      </c>
      <c r="K12328" s="1">
        <v>4.1940298813876696E-3</v>
      </c>
      <c r="L12328" s="1">
        <v>2.39456357828803E-3</v>
      </c>
      <c r="M12328" s="1">
        <v>5.8241742201710398E-2</v>
      </c>
      <c r="N12328" s="1">
        <v>1.44483621995973E-5</v>
      </c>
      <c r="O12328" s="1">
        <v>1.32924932236295E-5</v>
      </c>
      <c r="P12328" s="1">
        <v>5.3339949030525903E-7</v>
      </c>
      <c r="Q12328" s="1">
        <v>4.7854972631707198E-7</v>
      </c>
      <c r="R12328" s="1">
        <v>36.969748166766699</v>
      </c>
      <c r="S12328" s="1">
        <v>14802.684570434199</v>
      </c>
      <c r="T12328" s="1">
        <v>45.9097620272127</v>
      </c>
      <c r="U12328" s="1">
        <v>503291.27539476199</v>
      </c>
      <c r="V12328" s="1">
        <f t="shared" si="769"/>
        <v>0.23049264314087758</v>
      </c>
      <c r="W12328" s="1">
        <f t="shared" si="770"/>
        <v>1.5754171586816588</v>
      </c>
      <c r="X12328" s="1">
        <f t="shared" si="771"/>
        <v>322.43000000000018</v>
      </c>
    </row>
    <row r="12329" spans="1:24" hidden="1" x14ac:dyDescent="0.3">
      <c r="A12329" s="18" t="str">
        <f t="shared" si="768"/>
        <v>TRU - Railcar TRU_2014_50</v>
      </c>
      <c r="B12329" s="1" t="s">
        <v>40</v>
      </c>
      <c r="C12329" s="1">
        <v>2020</v>
      </c>
      <c r="D12329" s="1" t="s">
        <v>216</v>
      </c>
      <c r="E12329" s="1">
        <v>2014</v>
      </c>
      <c r="F12329" s="1">
        <v>50</v>
      </c>
      <c r="G12329" s="1" t="s">
        <v>5</v>
      </c>
      <c r="H12329" s="1">
        <v>2.9996793095114901E-4</v>
      </c>
      <c r="I12329" s="1">
        <v>3.6296119645088998E-4</v>
      </c>
      <c r="J12329" s="1">
        <v>4.31953820569654E-4</v>
      </c>
      <c r="K12329" s="1">
        <v>4.5419039088642503E-3</v>
      </c>
      <c r="L12329" s="1">
        <v>2.7335301096917401E-3</v>
      </c>
      <c r="M12329" s="1">
        <v>6.8414415514105195E-2</v>
      </c>
      <c r="N12329" s="1">
        <v>1.5547013183718201E-5</v>
      </c>
      <c r="O12329" s="1">
        <v>1.43032521290207E-5</v>
      </c>
      <c r="P12329" s="1">
        <v>6.2776878445636695E-7</v>
      </c>
      <c r="Q12329" s="1">
        <v>5.6213462342917402E-7</v>
      </c>
      <c r="R12329" s="1">
        <v>43.4269926846167</v>
      </c>
      <c r="S12329" s="1">
        <v>17388.164822036801</v>
      </c>
      <c r="T12329" s="1">
        <v>53.928495555738699</v>
      </c>
      <c r="U12329" s="1">
        <v>591197.60394925298</v>
      </c>
      <c r="V12329" s="1">
        <f t="shared" si="769"/>
        <v>0.203290054962974</v>
      </c>
      <c r="W12329" s="1">
        <f t="shared" si="770"/>
        <v>1.5310162399615257</v>
      </c>
      <c r="X12329" s="1">
        <f t="shared" si="771"/>
        <v>322.4299999999995</v>
      </c>
    </row>
    <row r="12330" spans="1:24" hidden="1" x14ac:dyDescent="0.3">
      <c r="A12330" s="18" t="str">
        <f t="shared" si="768"/>
        <v>TRU - Railcar TRU_2015_50</v>
      </c>
      <c r="B12330" s="1" t="s">
        <v>40</v>
      </c>
      <c r="C12330" s="1">
        <v>2020</v>
      </c>
      <c r="D12330" s="1" t="s">
        <v>216</v>
      </c>
      <c r="E12330" s="1">
        <v>2015</v>
      </c>
      <c r="F12330" s="1">
        <v>50</v>
      </c>
      <c r="G12330" s="1" t="s">
        <v>5</v>
      </c>
      <c r="H12330" s="1">
        <v>3.8274614040705799E-4</v>
      </c>
      <c r="I12330" s="1">
        <v>4.6312282989254E-4</v>
      </c>
      <c r="J12330" s="1">
        <v>5.51154442186163E-4</v>
      </c>
      <c r="K12330" s="1">
        <v>6.1239043717470501E-3</v>
      </c>
      <c r="L12330" s="1">
        <v>3.9099062931905E-3</v>
      </c>
      <c r="M12330" s="1">
        <v>0.10077929154609901</v>
      </c>
      <c r="N12330" s="1">
        <v>2.0802813116536201E-5</v>
      </c>
      <c r="O12330" s="1">
        <v>1.9138588067213302E-5</v>
      </c>
      <c r="P12330" s="1">
        <v>9.2652182933065099E-7</v>
      </c>
      <c r="Q12330" s="1">
        <v>8.28064212447238E-7</v>
      </c>
      <c r="R12330" s="1">
        <v>63.971043585558299</v>
      </c>
      <c r="S12330" s="1">
        <v>25614.001360435399</v>
      </c>
      <c r="T12330" s="1">
        <v>79.440502932219104</v>
      </c>
      <c r="U12330" s="1">
        <v>870876.04625480401</v>
      </c>
      <c r="V12330" s="1">
        <f t="shared" si="769"/>
        <v>0.17608746678507101</v>
      </c>
      <c r="W12330" s="1">
        <f t="shared" si="770"/>
        <v>1.4866153212413951</v>
      </c>
      <c r="X12330" s="1">
        <f t="shared" si="771"/>
        <v>322.42999999999989</v>
      </c>
    </row>
    <row r="12331" spans="1:24" hidden="1" x14ac:dyDescent="0.3">
      <c r="A12331" s="18" t="str">
        <f t="shared" si="768"/>
        <v>TRU - Railcar TRU_2016_50</v>
      </c>
      <c r="B12331" s="1" t="s">
        <v>40</v>
      </c>
      <c r="C12331" s="1">
        <v>2020</v>
      </c>
      <c r="D12331" s="1" t="s">
        <v>216</v>
      </c>
      <c r="E12331" s="1">
        <v>2016</v>
      </c>
      <c r="F12331" s="1">
        <v>50</v>
      </c>
      <c r="G12331" s="1" t="s">
        <v>5</v>
      </c>
      <c r="H12331" s="1">
        <v>2.35735715589088E-4</v>
      </c>
      <c r="I12331" s="1">
        <v>2.8524021586279701E-4</v>
      </c>
      <c r="J12331" s="1">
        <v>3.39459430448287E-4</v>
      </c>
      <c r="K12331" s="1">
        <v>4.0481190661557399E-3</v>
      </c>
      <c r="L12331" s="1">
        <v>2.7630579501697898E-3</v>
      </c>
      <c r="M12331" s="1">
        <v>7.3411436392822896E-2</v>
      </c>
      <c r="N12331" s="1">
        <v>1.36245328226532E-5</v>
      </c>
      <c r="O12331" s="1">
        <v>1.2534570196841E-5</v>
      </c>
      <c r="P12331" s="1">
        <v>6.7620557022127398E-7</v>
      </c>
      <c r="Q12331" s="1">
        <v>6.0319319900593198E-7</v>
      </c>
      <c r="R12331" s="1">
        <v>46.598920523424397</v>
      </c>
      <c r="S12331" s="1">
        <v>18658.204506003502</v>
      </c>
      <c r="T12331" s="1">
        <v>57.8674580715304</v>
      </c>
      <c r="U12331" s="1">
        <v>634378.95320412097</v>
      </c>
      <c r="V12331" s="1">
        <f t="shared" si="769"/>
        <v>0.14888487860716806</v>
      </c>
      <c r="W12331" s="1">
        <f t="shared" si="770"/>
        <v>1.4422144025212629</v>
      </c>
      <c r="X12331" s="1">
        <f t="shared" si="771"/>
        <v>322.42999999999921</v>
      </c>
    </row>
    <row r="12332" spans="1:24" hidden="1" x14ac:dyDescent="0.3">
      <c r="A12332" s="18" t="str">
        <f t="shared" si="768"/>
        <v>TRU - Railcar TRU_2017_50</v>
      </c>
      <c r="B12332" s="1" t="s">
        <v>40</v>
      </c>
      <c r="C12332" s="1">
        <v>2020</v>
      </c>
      <c r="D12332" s="1" t="s">
        <v>216</v>
      </c>
      <c r="E12332" s="1">
        <v>2017</v>
      </c>
      <c r="F12332" s="1">
        <v>50</v>
      </c>
      <c r="G12332" s="1" t="s">
        <v>5</v>
      </c>
      <c r="H12332" s="1">
        <v>2.0679849441333301E-4</v>
      </c>
      <c r="I12332" s="1">
        <v>2.50226178240132E-4</v>
      </c>
      <c r="J12332" s="1">
        <v>2.9778983195519898E-4</v>
      </c>
      <c r="K12332" s="1">
        <v>3.90204307220699E-3</v>
      </c>
      <c r="L12332" s="1">
        <v>2.8744489005769298E-3</v>
      </c>
      <c r="M12332" s="1">
        <v>7.8796862169878995E-2</v>
      </c>
      <c r="N12332" s="1">
        <v>1.29828327262784E-5</v>
      </c>
      <c r="O12332" s="1">
        <v>1.19442061081761E-5</v>
      </c>
      <c r="P12332" s="1">
        <v>7.2719858844201002E-7</v>
      </c>
      <c r="Q12332" s="1">
        <v>6.4744314645402698E-7</v>
      </c>
      <c r="R12332" s="1">
        <v>50.017393721891601</v>
      </c>
      <c r="S12332" s="1">
        <v>20026.960934668601</v>
      </c>
      <c r="T12332" s="1">
        <v>62.112585474889698</v>
      </c>
      <c r="U12332" s="1">
        <v>680916.67177873501</v>
      </c>
      <c r="V12332" s="1">
        <f t="shared" si="769"/>
        <v>0.12168229042926457</v>
      </c>
      <c r="W12332" s="1">
        <f t="shared" si="770"/>
        <v>1.3978134838011331</v>
      </c>
      <c r="X12332" s="1">
        <f t="shared" si="771"/>
        <v>322.42999999999864</v>
      </c>
    </row>
    <row r="12333" spans="1:24" hidden="1" x14ac:dyDescent="0.3">
      <c r="A12333" s="18" t="str">
        <f t="shared" si="768"/>
        <v>TRU - Railcar TRU_2018_50</v>
      </c>
      <c r="B12333" s="1" t="s">
        <v>40</v>
      </c>
      <c r="C12333" s="1">
        <v>2020</v>
      </c>
      <c r="D12333" s="1" t="s">
        <v>216</v>
      </c>
      <c r="E12333" s="1">
        <v>2018</v>
      </c>
      <c r="F12333" s="1">
        <v>50</v>
      </c>
      <c r="G12333" s="1" t="s">
        <v>5</v>
      </c>
      <c r="H12333" s="1">
        <v>1.95922497659578E-4</v>
      </c>
      <c r="I12333" s="1">
        <v>2.3706622216808999E-4</v>
      </c>
      <c r="J12333" s="1">
        <v>2.8212839662979301E-4</v>
      </c>
      <c r="K12333" s="1">
        <v>4.22061994413856E-3</v>
      </c>
      <c r="L12333" s="1">
        <v>3.3959506242405898E-3</v>
      </c>
      <c r="M12333" s="1">
        <v>9.6146774538443502E-2</v>
      </c>
      <c r="N12333" s="1">
        <v>1.3838907284210199E-5</v>
      </c>
      <c r="O12333" s="1">
        <v>1.2731794701473301E-5</v>
      </c>
      <c r="P12333" s="1">
        <v>8.8900934255199103E-7</v>
      </c>
      <c r="Q12333" s="1">
        <v>7.9000062330364404E-7</v>
      </c>
      <c r="R12333" s="1">
        <v>61.030489600099401</v>
      </c>
      <c r="S12333" s="1">
        <v>24436.603751105398</v>
      </c>
      <c r="T12333" s="1">
        <v>75.788865028395193</v>
      </c>
      <c r="U12333" s="1">
        <v>830844.52753758605</v>
      </c>
      <c r="V12333" s="1">
        <f t="shared" si="769"/>
        <v>9.4479702251361736E-2</v>
      </c>
      <c r="W12333" s="1">
        <f t="shared" si="770"/>
        <v>1.3534125650810003</v>
      </c>
      <c r="X12333" s="1">
        <f t="shared" si="771"/>
        <v>322.42999999999915</v>
      </c>
    </row>
    <row r="12334" spans="1:24" hidden="1" x14ac:dyDescent="0.3">
      <c r="A12334" s="18" t="str">
        <f t="shared" si="768"/>
        <v>TRU - Railcar TRU_2019_50</v>
      </c>
      <c r="B12334" s="1" t="s">
        <v>40</v>
      </c>
      <c r="C12334" s="1">
        <v>2020</v>
      </c>
      <c r="D12334" s="1" t="s">
        <v>216</v>
      </c>
      <c r="E12334" s="1">
        <v>2019</v>
      </c>
      <c r="F12334" s="1">
        <v>50</v>
      </c>
      <c r="G12334" s="1" t="s">
        <v>5</v>
      </c>
      <c r="H12334" s="1">
        <v>1.7641538553961699E-4</v>
      </c>
      <c r="I12334" s="1">
        <v>2.1346261650293601E-4</v>
      </c>
      <c r="J12334" s="1">
        <v>2.5403815517704802E-4</v>
      </c>
      <c r="K12334" s="1">
        <v>4.65343859720997E-3</v>
      </c>
      <c r="L12334" s="1">
        <v>4.1533447876481297E-3</v>
      </c>
      <c r="M12334" s="1">
        <v>0.12157885003225299</v>
      </c>
      <c r="N12334" s="1">
        <v>1.4967222262145801E-5</v>
      </c>
      <c r="O12334" s="1">
        <v>1.37698444811741E-5</v>
      </c>
      <c r="P12334" s="1">
        <v>1.12630384019768E-6</v>
      </c>
      <c r="Q12334" s="1">
        <v>9.9896608874399997E-7</v>
      </c>
      <c r="R12334" s="1">
        <v>77.173849857216297</v>
      </c>
      <c r="S12334" s="1">
        <v>30900.404064676299</v>
      </c>
      <c r="T12334" s="1">
        <v>95.836008016240299</v>
      </c>
      <c r="U12334" s="1">
        <v>1050613.73819899</v>
      </c>
      <c r="V12334" s="1">
        <f t="shared" si="769"/>
        <v>6.7277114073458891E-2</v>
      </c>
      <c r="W12334" s="1">
        <f t="shared" si="770"/>
        <v>1.3090116463608787</v>
      </c>
      <c r="X12334" s="1">
        <f t="shared" si="771"/>
        <v>322.42999999999938</v>
      </c>
    </row>
  </sheetData>
  <autoFilter ref="A9:W12334" xr:uid="{0536AB05-7DDD-45D2-8F80-009E46E0B2F8}">
    <filterColumn colId="3">
      <filters>
        <filter val="AirGrSupp - Other GSE"/>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1. MOU Summary</vt:lpstr>
      <vt:lpstr>Calculations -&gt;</vt:lpstr>
      <vt:lpstr>2.Emissions</vt:lpstr>
      <vt:lpstr>Aggregated Equipment Inventory</vt:lpstr>
      <vt:lpstr>Supporting Tabs -&gt;</vt:lpstr>
      <vt:lpstr>A-1.Equipment Type Mapping</vt:lpstr>
      <vt:lpstr>HP Bin Lookup</vt:lpstr>
      <vt:lpstr>OFFROAD2017_CY2020</vt:lpstr>
      <vt:lpstr>'1. MOU Summary'!Print_Area</vt:lpstr>
      <vt:lpstr>'2.Emissions'!Print_Area</vt:lpstr>
      <vt:lpstr>'A-1.Equipment Type Mapping'!Print_Area</vt:lpstr>
      <vt:lpstr>'Aggregated Equipment Inventory'!Print_Area</vt:lpstr>
      <vt:lpstr>'1. MOU Summary'!Print_Titles</vt:lpstr>
      <vt:lpstr>'2.Emissions'!Print_Titles</vt:lpstr>
      <vt:lpstr>'Aggregated Equipment Inventory'!Print_Titles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Akshay Ashok</dc:creator>
  <cp:lastModifiedBy>Akshay Ashok</cp:lastModifiedBy>
  <cp:lastPrinted>2021-05-27T21:13:31Z</cp:lastPrinted>
  <dcterms:created xsi:type="dcterms:W3CDTF">2019-03-09T22:23:11Z</dcterms:created>
  <dcterms:modified xsi:type="dcterms:W3CDTF">2021-06-16T18:48:45Z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dc60b5c7-b259-4188-8c53-3ba4065df240</vt:lpwstr>
  </property>
</Properties>
</file>